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LUCIONES EPG" sheetId="1" r:id="rId4"/>
    <sheet state="visible" name="CONSEJO EPG 2025" sheetId="2" r:id="rId5"/>
    <sheet state="visible" name="CONSEJO EPG 2026" sheetId="3" r:id="rId6"/>
    <sheet state="visible" name="RESOLUCIONES 2026" sheetId="4" r:id="rId7"/>
    <sheet state="visible" name="RESOLUCIONES 2025" sheetId="5" r:id="rId8"/>
    <sheet state="visible" name="RESOLUCIONES 2024" sheetId="6" r:id="rId9"/>
    <sheet state="visible" name="RESOLUCIONES 2023" sheetId="7" r:id="rId10"/>
    <sheet state="visible" name="RESOLUCIONES 2022" sheetId="8" r:id="rId11"/>
    <sheet state="visible" name="RESOLUCIONES 2021" sheetId="9" r:id="rId12"/>
    <sheet state="visible" name="RESOLUCIONES 2020" sheetId="10" r:id="rId13"/>
    <sheet state="visible" name="RESOLUCIONES 2019" sheetId="11" r:id="rId14"/>
    <sheet state="visible" name="RESOLUCIONES 2018" sheetId="12" r:id="rId15"/>
    <sheet state="visible" name="RESOLUCIONES 2017" sheetId="13" r:id="rId16"/>
    <sheet state="visible" name="RESOLUCIONES 2016" sheetId="14" r:id="rId17"/>
    <sheet state="visible" name="PROVEIDO 2016" sheetId="15" r:id="rId18"/>
    <sheet state="visible" name="RESOLUCIONES 2015" sheetId="16" r:id="rId19"/>
  </sheets>
  <definedNames>
    <definedName hidden="1" localSheetId="4" name="_xlnm._FilterDatabase">'RESOLUCIONES 2025'!$A$2:$O$2649</definedName>
    <definedName hidden="1" localSheetId="10" name="_xlnm._FilterDatabase">'RESOLUCIONES 2019'!$A$2:$H$1411</definedName>
    <definedName hidden="1" localSheetId="14" name="_xlnm._FilterDatabase">'PROVEIDO 2016'!$A$2:$E$2</definedName>
    <definedName hidden="1" localSheetId="12" name="Z_800CD4BA_C583_498F_BAE1_BDD8A32B8D28_.wvu.FilterData">'RESOLUCIONES 2017'!$A$3:$I$1191</definedName>
    <definedName hidden="1" localSheetId="5" name="Z_F96D4F58_872F_46C9_90CF_40FBBDBA7036_.wvu.FilterData">'RESOLUCIONES 2024'!$A$2:$O$1554</definedName>
    <definedName hidden="1" localSheetId="8" name="Z_8FD5D62E_AA64_4FF2_957D_09225059E344_.wvu.FilterData">'RESOLUCIONES 2021'!$A$2:$I$1134</definedName>
    <definedName hidden="1" localSheetId="9" name="Z_FBA32412_FF48_45C3_B3FA_641FB6CC7769_.wvu.FilterData">'RESOLUCIONES 2020'!$A$2:$I$827</definedName>
    <definedName hidden="1" localSheetId="15" name="Z_A8D6A916_3CD8_43AE_BA81_22DBBDD67B1E_.wvu.FilterData">'RESOLUCIONES 2015'!$A$2:$H$598</definedName>
    <definedName hidden="1" localSheetId="11" name="Z_6CF7F934_7F47_4536_8401_06296CCC24FA_.wvu.FilterData">'RESOLUCIONES 2018'!$A$2:$H$1148</definedName>
    <definedName hidden="1" localSheetId="4" name="Z_E1A8B0B7_1F4B_4460_997F_21318211297E_.wvu.FilterData">'RESOLUCIONES 2025'!$A$2:$O$2649</definedName>
    <definedName hidden="1" localSheetId="7" name="Z_13229C64_4A9A_4AC4_AD6A_190ECEAEAD4D_.wvu.FilterData">'RESOLUCIONES 2022'!$A$2:$O$1112</definedName>
    <definedName hidden="1" localSheetId="13" name="Z_FBE93935_6825_4EBA_A8DB_3FFF68979F91_.wvu.FilterData">'RESOLUCIONES 2016'!$A$3:$H$905</definedName>
    <definedName hidden="1" localSheetId="6" name="Z_88B515BC_DD28_4770_A533_DD69ECFE2BEB_.wvu.FilterData">'RESOLUCIONES 2023'!$A$2:$O$1113</definedName>
    <definedName hidden="1" localSheetId="0" name="Z_89BB0A77_3374_4014_9187_DB2825369CF1_.wvu.FilterData">'RESOLUCIONES EPG'!$B$7:$O$11798</definedName>
  </definedNames>
  <calcPr/>
  <customWorkbookViews>
    <customWorkbookView activeSheetId="0" maximized="1" windowHeight="0" windowWidth="0" guid="{F96D4F58-872F-46C9-90CF-40FBBDBA7036}" name="Tabla91112 filter view"/>
    <customWorkbookView activeSheetId="0" maximized="1" windowHeight="0" windowWidth="0" guid="{FBA32412-FF48-45C3-B3FA-641FB6CC7769}" name="Tabla2 filter view"/>
    <customWorkbookView activeSheetId="0" maximized="1" windowHeight="0" windowWidth="0" guid="{13229C64-4A9A-4AC4-AD6A-190ECEAEAD4D}" name="Tabla9 filter view"/>
    <customWorkbookView activeSheetId="0" maximized="1" windowHeight="0" windowWidth="0" guid="{800CD4BA-C583-498F-BAE1-BDD8A32B8D28}" name="Tabla1 filter view"/>
    <customWorkbookView activeSheetId="0" maximized="1" windowHeight="0" windowWidth="0" guid="{A8D6A916-3CD8-43AE-BA81-22DBBDD67B1E}" name="Tabla5 filter view"/>
    <customWorkbookView activeSheetId="0" maximized="1" windowHeight="0" windowWidth="0" guid="{88B515BC-DD28-4770-A533-DD69ECFE2BEB}" name="Tabla911 filter view"/>
    <customWorkbookView activeSheetId="0" maximized="1" windowHeight="0" windowWidth="0" guid="{FBE93935-6825-4EBA-A8DB-3FFF68979F91}" name="Tabla4 filter view"/>
    <customWorkbookView activeSheetId="0" maximized="1" windowHeight="0" windowWidth="0" guid="{8FD5D62E-AA64-4FF2-957D-09225059E344}" name="Tabla29 filter view"/>
    <customWorkbookView activeSheetId="0" maximized="1" windowHeight="0" windowWidth="0" guid="{E1A8B0B7-1F4B-4460-997F-21318211297E}" name="Tabla911127 filter view"/>
    <customWorkbookView activeSheetId="0" maximized="1" windowHeight="0" windowWidth="0" guid="{89BB0A77-3374-4014-9187-DB2825369CF1}" name="Tabla7 filter view"/>
    <customWorkbookView activeSheetId="0" maximized="1" windowHeight="0" windowWidth="0" guid="{6CF7F934-7F47-4536-8401-06296CCC24FA}" name="Tabla3 filter view"/>
  </customWorkbookViews>
  <extLst>
    <ext uri="GoogleSheetsCustomDataVersion2">
      <go:sheetsCustomData xmlns:go="http://customooxmlschemas.google.com/" r:id="rId20" roundtripDataChecksum="TXbDeRPLKXOvYPB45vy77Bgcb3ImUx3l5UnFLQNqHRw="/>
    </ext>
  </extLst>
</workbook>
</file>

<file path=xl/sharedStrings.xml><?xml version="1.0" encoding="utf-8"?>
<sst xmlns="http://schemas.openxmlformats.org/spreadsheetml/2006/main" count="95690" uniqueCount="15907">
  <si>
    <t>ESCUELA DE POSGRADO UNVERSIDAD ANDINA DEL CUSCO</t>
  </si>
  <si>
    <t xml:space="preserve"> RESOLUCIONES EMITIDAS 2015-2025</t>
  </si>
  <si>
    <t>N° SOLICITUD</t>
  </si>
  <si>
    <t>N° SOLICITUD2</t>
  </si>
  <si>
    <t>RESOL. N°</t>
  </si>
  <si>
    <t>FECHA</t>
  </si>
  <si>
    <t>NOMBRES Y APELLIDOS</t>
  </si>
  <si>
    <t>CODIGO</t>
  </si>
  <si>
    <t>TIPO DE RESOLUCION</t>
  </si>
  <si>
    <t>Obaservaciones</t>
  </si>
  <si>
    <t>RESOLUCION 2</t>
  </si>
  <si>
    <t>RESOLUCION 3</t>
  </si>
  <si>
    <t>RESOLUCION 4</t>
  </si>
  <si>
    <t>RESOLUCION 5</t>
  </si>
  <si>
    <t>RESOLUCION 6</t>
  </si>
  <si>
    <t>HOY</t>
  </si>
  <si>
    <t>Dias de la resolucion</t>
  </si>
  <si>
    <t>TANIA KARINA ECHEGARAY CASTILLO</t>
  </si>
  <si>
    <t>NOMBRAMIENTO DE ASESOR</t>
  </si>
  <si>
    <t>SHAILI JULIE CAVERO PACHECO</t>
  </si>
  <si>
    <t>PASTORA AYDEEE MOGROVEJO</t>
  </si>
  <si>
    <t>APTO PARA SUSTENCION DE TESIS</t>
  </si>
  <si>
    <t>PAOLA ESTRADA SANCHEZ</t>
  </si>
  <si>
    <t>APROBAR Y AUTORIZAR INSCRIPCION</t>
  </si>
  <si>
    <t>MARIA LILIANA PEÑA FARFAN</t>
  </si>
  <si>
    <t>MARCO FERNANDO CARPIO SANCHEZ</t>
  </si>
  <si>
    <t>MOFICAR RESOL. 044-2012/EPG-UAC TITULO DE TRABAJO</t>
  </si>
  <si>
    <t>LUZ MARIA CAHUANA FERNANDEZ</t>
  </si>
  <si>
    <t>DESIGNACION DE DICTAMINANTES</t>
  </si>
  <si>
    <t>KELLY OLIVERA OJEDA</t>
  </si>
  <si>
    <t>KARLA FERNANDEZ TOHALINO</t>
  </si>
  <si>
    <t>JOSE LUIS ESQUIVEL TAIPE</t>
  </si>
  <si>
    <t>JAVIER ORLANDO CUNZA</t>
  </si>
  <si>
    <t>JACKELINE CECILIA ORQQUE CHACON</t>
  </si>
  <si>
    <t>GLORIA CHACON ORDOÑEZ</t>
  </si>
  <si>
    <t>GISELA GIOVANA PUELLES FOLLANA</t>
  </si>
  <si>
    <t>GIOVANA DUEÑAS PAREJA</t>
  </si>
  <si>
    <t>FECHA Y HORA DE SUSTENTACION</t>
  </si>
  <si>
    <t>DEYRA SORAYA SUAREZ RAMOS</t>
  </si>
  <si>
    <t>RAFAEL AQUIZE ESTRADA</t>
  </si>
  <si>
    <t>LUIS ALBERTO BEJARANO JORDAN</t>
  </si>
  <si>
    <t>CANSAYA ROMAN AYDEE</t>
  </si>
  <si>
    <t xml:space="preserve">SUBSANACION </t>
  </si>
  <si>
    <t>ANGULO CABRERA MARIA LUISA</t>
  </si>
  <si>
    <t>ANGEL MUÑOZ ARAGON</t>
  </si>
  <si>
    <t>SALAS AYCHO NANCY VIOLETA</t>
  </si>
  <si>
    <t>RENAN RAMIREZ VARGAS</t>
  </si>
  <si>
    <t>PROCESO ADMISION</t>
  </si>
  <si>
    <t>COMISION DEL PROCESO DE ADMISION 2015-1</t>
  </si>
  <si>
    <t>LUIS GHANDY ROJAS ARIAS</t>
  </si>
  <si>
    <t>INSCRIPCION DE TEMA DE TESIS</t>
  </si>
  <si>
    <t>JOSE ANTONIO ALANYA RICALDE</t>
  </si>
  <si>
    <t>JAVIER ORLANDO CUNZA VALDEIGLESIAS</t>
  </si>
  <si>
    <t>Actualizacion</t>
  </si>
  <si>
    <t>MARIA ROSA GAMIO VEGA CENTENO</t>
  </si>
  <si>
    <t>JOSE LUIS GONZALES AVENDAÑO</t>
  </si>
  <si>
    <t>MODIFICAR LA RESOLUCION 232-2014/EPG-UAC</t>
  </si>
  <si>
    <t>JUAN DIEGO PALOMINO DELGADO</t>
  </si>
  <si>
    <t>CARLOS ALBERTO VALENCIA MARTINEZ</t>
  </si>
  <si>
    <t>JURADO DICTAMINADOR PARA SUTENTACION</t>
  </si>
  <si>
    <t>INGRESANTES ADMISION 2015</t>
  </si>
  <si>
    <t>INGRESANTES A LA MAESTRIA EN DERECHO CONSTITUCIONAL</t>
  </si>
  <si>
    <t>INGRESANTES A LA MAESTRIA EN ADMINISTRACION DE NEGOCIOS</t>
  </si>
  <si>
    <t>INGRESANTES A LA MAESTRIA EN ESTADISTICA E INVESTIGACION CIENTIFICA</t>
  </si>
  <si>
    <t>INGRESANTES A LA MAESTRIA EN SEGURIDAD INDUSTRIAL Y MEDIO AMBIENTE</t>
  </si>
  <si>
    <t>INGRESANTES A LA MAESTRIA EN DERECHO CIVIL Y COMERCIAL</t>
  </si>
  <si>
    <t>YANINA ROJAS ANAYA</t>
  </si>
  <si>
    <t>WILFREDO TAPIA QUISPE</t>
  </si>
  <si>
    <t>NOMBRAMIENTO DE JURADO EXAMINDOR SUSTENTACION</t>
  </si>
  <si>
    <t>PAREJA QUINTANA EVELIN GUILISA</t>
  </si>
  <si>
    <t>DECLARAR IMPROCEDENTE SOLICITUD</t>
  </si>
  <si>
    <t>MOISES QUISPE SALZAR</t>
  </si>
  <si>
    <t>MARIA ISABEL HUAMANI PEREZ</t>
  </si>
  <si>
    <t>MANUEL E. HIDALGO LEON</t>
  </si>
  <si>
    <t>LOIZA LOVATON MONICA</t>
  </si>
  <si>
    <t>FUENTES TUPAYACHI CRISTINA</t>
  </si>
  <si>
    <t>ERICSON DELGADO OTAZU</t>
  </si>
  <si>
    <t>ELVIS EFRAIN MIRANDA CORDOBA</t>
  </si>
  <si>
    <t>CARLOS SANCHEZ BURGOS</t>
  </si>
  <si>
    <t>BENEDICTO BACA ROSADO</t>
  </si>
  <si>
    <t>AQUILES SUYO CAPARO</t>
  </si>
  <si>
    <t>ANTONIO SALAS CALLO</t>
  </si>
  <si>
    <t xml:space="preserve">ANCCO OROZ MARGARET </t>
  </si>
  <si>
    <t>ABRAHAM EDGARD CANAHUIRE MONTUFAR</t>
  </si>
  <si>
    <t>ADMITIR A POSTULANTES A LAS DIFERENTES MAESTRIAS</t>
  </si>
  <si>
    <t>CARLOS RAMON QUISPE ONOFRE</t>
  </si>
  <si>
    <t>Curso actualizacion</t>
  </si>
  <si>
    <t>RECTIFICAR ERROR DE INGRESANTES</t>
  </si>
  <si>
    <t>CESAR PANIAGUA CHACON</t>
  </si>
  <si>
    <t>ELEVAR EXPEDIENTE AL VRAC</t>
  </si>
  <si>
    <t>Docencia Universitaria</t>
  </si>
  <si>
    <t>ROMAN HUGO MEDINA TAPIA</t>
  </si>
  <si>
    <t>QUISPE LOVATON RANDI ABEL</t>
  </si>
  <si>
    <t>014101604d</t>
  </si>
  <si>
    <t>MARUJA NUÑEZ PACHECO</t>
  </si>
  <si>
    <t>MARITA CECILIA GONZALEZ MORALES</t>
  </si>
  <si>
    <t>014101472K</t>
  </si>
  <si>
    <t>KATHERINE MONTESINOS VALDIVIA</t>
  </si>
  <si>
    <t>HERNANDO GONZALES ABRILL</t>
  </si>
  <si>
    <t>HENDERSON NOZART GIBAJA REYES</t>
  </si>
  <si>
    <t>CESAR EDUARDO ESCALANTE</t>
  </si>
  <si>
    <t>CANCAPA MALAGA AUGUSTA</t>
  </si>
  <si>
    <t>ALY FELIZ LEON CHARCA</t>
  </si>
  <si>
    <t>RECONOCER LA CORRESPONDENCIA</t>
  </si>
  <si>
    <t>VALENCIA MARTÍNEZ, CARLOS</t>
  </si>
  <si>
    <t>OTORGAMIENTO DE DIPLOMA</t>
  </si>
  <si>
    <t>QUISPE ONOFRE, CARLOS</t>
  </si>
  <si>
    <t>PLETICKOSICH PICÓN, ALEJANDRO</t>
  </si>
  <si>
    <t>CAMBIO DE DICTAMINANTE</t>
  </si>
  <si>
    <t>ORMEÑO AYALA, SANDRA IRMA</t>
  </si>
  <si>
    <t>SUBSANACIÓN DE ASIGNATURA</t>
  </si>
  <si>
    <t>ENCISO VIVANCO, GRACIELA MARICEL</t>
  </si>
  <si>
    <t>CARRASCO GUZMÁN, HENRY</t>
  </si>
  <si>
    <t>ARAGON RAMÍREZ, ENA EVELYN</t>
  </si>
  <si>
    <t>VALENCIA DELGADO, HÉCTOR RAÚL FERNANDO</t>
  </si>
  <si>
    <t>LECHUGA RENGIFO, RAFAEL</t>
  </si>
  <si>
    <t>ESCALANTE CÁRDENAS, CESAR EDUARDO</t>
  </si>
  <si>
    <t>CHAVEZ CAJIGAS, JORGE MANUEL</t>
  </si>
  <si>
    <t>NOMBRAM. DE ASESOR</t>
  </si>
  <si>
    <t>CASILLAS LLERENA, PEDRO JESÚS</t>
  </si>
  <si>
    <t>AMPLIACIÓN PLAZO ENTREGA DE TESIS</t>
  </si>
  <si>
    <t>AMPUERO GONZALES, CHRISTIAN OMAR</t>
  </si>
  <si>
    <t>AMPLIACIÓN DE PLAZO PARA SOLICITAR DICTAM. DE TESIS.</t>
  </si>
  <si>
    <t>SALAS CALLO, ANTONIO</t>
  </si>
  <si>
    <t>CASFRANCA VILLACORTA  NILTON</t>
  </si>
  <si>
    <t>CANAHUIRE MONTUFAR, ABRHAM EDGARD</t>
  </si>
  <si>
    <t>APROB. E INSCRIP. PLAN TESIS EN REGISTRO</t>
  </si>
  <si>
    <t>PUELLES FOLLANA, YISELA GIOVANA</t>
  </si>
  <si>
    <t>INSCRIP. DE PROYECTO TESIS EN REGISTRO</t>
  </si>
  <si>
    <t>SUBSANACIÓN DE ASIGNATURA(DERECHO MOBILIARIO)</t>
  </si>
  <si>
    <t>LARICO LÓPEZ, ADA LIZBETH</t>
  </si>
  <si>
    <t>DICTAMEN DE TESIS</t>
  </si>
  <si>
    <t>DE LOS RÍOS GUZMÁN, ABRAHAM</t>
  </si>
  <si>
    <t>ROZAS FIGUEROA, WASKAR FRANK</t>
  </si>
  <si>
    <t>RIVASPLATA BECERRA, HÉCTOR SALOMÓN</t>
  </si>
  <si>
    <t>LOAIZA ROJAS, EVER</t>
  </si>
  <si>
    <t>LARICO RODRÍGUEZ, IVAN CARLOS</t>
  </si>
  <si>
    <t>CAMBIO DE ASESOR DE TESIS</t>
  </si>
  <si>
    <t>DIAZ TORRES, JOSE HILDEBRANDO</t>
  </si>
  <si>
    <t>CHACÓN CORNEJO, LOURDES MARILIA</t>
  </si>
  <si>
    <t>CASTRO CHACÓN, DIANA FELIPA</t>
  </si>
  <si>
    <t>ESCOBAR ORTEGA, LIZ DANAE</t>
  </si>
  <si>
    <t>HUAMÁN PÉREZ, BERTHA</t>
  </si>
  <si>
    <t>ACO CORRALES, EDER ARTURO</t>
  </si>
  <si>
    <t>PAULLO CANAL, YHULMER</t>
  </si>
  <si>
    <t>MERCADO ZAMALLOA, FERNANDO MARTÍN</t>
  </si>
  <si>
    <t>--</t>
  </si>
  <si>
    <t>INGRESANTES 2015 – I  2DO. GRUPO  EPG</t>
  </si>
  <si>
    <t>INGRESANTES MAESTR. CONTABIL.</t>
  </si>
  <si>
    <t>INGRESANTES DOCTR. CIEN. DE LA EDUC.</t>
  </si>
  <si>
    <t>INGRESANTES DOCTOR. MEDIO AMBIENTE</t>
  </si>
  <si>
    <t>INGRESANTES MAESTRIA DOCE. UNIVERSITARIA</t>
  </si>
  <si>
    <t>INGRESANTES DOCTOR. EN DERECHO</t>
  </si>
  <si>
    <t>VIZCARRA MEJIA, EDDY</t>
  </si>
  <si>
    <t>VERA MARMANILLO, VERÓNICA ISELA</t>
  </si>
  <si>
    <t>SALAZAR PUENTE DE LA VEGA, MERCEDES</t>
  </si>
  <si>
    <t>CORRESPONDENCIA DE ESTUDIOS DE MAESTRÍA</t>
  </si>
  <si>
    <t>CARPIO SÁNCHEZ, MARCO FERNANDO</t>
  </si>
  <si>
    <t>PROVEIDO</t>
  </si>
  <si>
    <t>VERÓNICA ROMERO JALIXTO Y OTROS.</t>
  </si>
  <si>
    <t>CORRECCIÓN DE NOTA EN EL CURSO DE POLÍTICAS DE …</t>
  </si>
  <si>
    <t>RODRIGUEZ ARANZABAL, HILDA MARÍIA</t>
  </si>
  <si>
    <t>PROVEIDO (SOLICITÓ SUBSANAR ASIGNATURA)</t>
  </si>
  <si>
    <t>RODRIGUEZ ARANZABAL, HILDA MARÍA</t>
  </si>
  <si>
    <t>LLEVAR CURSO DIRIGIDO</t>
  </si>
  <si>
    <t>GAMIO VEGA CENTENO, MARÍA ROSA</t>
  </si>
  <si>
    <t>INSCRIPCIÓN DE PROYECTO TESIS EN REGISTRO (DOCTOR)</t>
  </si>
  <si>
    <t xml:space="preserve">CHÁVEZ CHACÓN, ANA CECILIA </t>
  </si>
  <si>
    <t>BR. RAMÍREZ VARGAS, RENÁN</t>
  </si>
  <si>
    <t>INSCRIPCIÓN DE PROYECTO TESIS EN REGISTRO</t>
  </si>
  <si>
    <t>YULISA VICTORIO QUISPE</t>
  </si>
  <si>
    <t>VERA HURTADO, YORKI YINO</t>
  </si>
  <si>
    <t>PASTORA AYDEE MOGROVEJO AQUISE</t>
  </si>
  <si>
    <t>FECHA Y HORA DE ENTREGA DE TÍTULO DE MAESTRÍA DOC. UNIV.</t>
  </si>
  <si>
    <t>MAURO HUARZA SEGUNDO</t>
  </si>
  <si>
    <t>MALPARTIDA VALDERRAMA, KELLY</t>
  </si>
  <si>
    <t>DI YANIRA BRAVO GONZALES</t>
  </si>
  <si>
    <t>CÉSAR EDUARDO ESCALANTE CÁRDENAS</t>
  </si>
  <si>
    <t>ALUMNO LAZO RAMÍREZ, NERIO</t>
  </si>
  <si>
    <t>CONVALIDACIÓN DE CURSOS</t>
  </si>
  <si>
    <t>242-2014-I</t>
  </si>
  <si>
    <t>PEDRO CAMERO HERMOZA</t>
  </si>
  <si>
    <t>CORRESPONDENCIA DE ESTUDIOS</t>
  </si>
  <si>
    <t>KELLY MALPARTIDA VALDERRAMA</t>
  </si>
  <si>
    <t>CAMBIO DE ASESOR</t>
  </si>
  <si>
    <t>239-2014-I</t>
  </si>
  <si>
    <t>ELOY ANANÍAS AZURÍN DÍAZ</t>
  </si>
  <si>
    <t>243-2014-I</t>
  </si>
  <si>
    <t>DAVID HUMBERTO CARRILLO YÉPEZ</t>
  </si>
  <si>
    <t>256-2014-I</t>
  </si>
  <si>
    <t>CARMEN ROSA ROJAS PARIONA</t>
  </si>
  <si>
    <t>240-2014-I</t>
  </si>
  <si>
    <t>140-A</t>
  </si>
  <si>
    <t>ASTETE SAMANEZ EDWIN</t>
  </si>
  <si>
    <t>HILDA MARÍA RODRÍGUEZ ARANZÁBAL</t>
  </si>
  <si>
    <t>REVISIÓN DE PROYECTO DE TESIS</t>
  </si>
  <si>
    <t>S/N</t>
  </si>
  <si>
    <t>EDWIN FLOREZ ZEVALLOS</t>
  </si>
  <si>
    <t>ADJUNTA CERTIFICADOS PARA REGULARIZAR SU INGRESO 2015- I</t>
  </si>
  <si>
    <t>VERÓNIKA ISELA VERA MARMANILLO,</t>
  </si>
  <si>
    <t>SERRANO CHOQUE, YEAN CARLOS</t>
  </si>
  <si>
    <t>SAMUEL NIN VILCHEZ</t>
  </si>
  <si>
    <t>ROY ALCA CASTILLO</t>
  </si>
  <si>
    <t>JHONY HENRY SOLIS VILLAVICENCIO</t>
  </si>
  <si>
    <t>ELOY MARTÍN CALATAYUD HERMOZA</t>
  </si>
  <si>
    <t>ELÍAS CCACHAINCA MENDOZA,</t>
  </si>
  <si>
    <t>ALY FÉLIX LEÓN CHARCA</t>
  </si>
  <si>
    <t>DICTAMEN DE TESIS (DICTAMINANTES)</t>
  </si>
  <si>
    <t>ROXANA SALAZAR PEÑA</t>
  </si>
  <si>
    <t>INSCRIPCIÓN DE PROYECTO EN REGISTRO</t>
  </si>
  <si>
    <t>JOSÉ ANTONIO ALANYA RICALDE</t>
  </si>
  <si>
    <t>JORGE ALVAREZ ESPINOZA</t>
  </si>
  <si>
    <t>279-2014-II</t>
  </si>
  <si>
    <t>CORRESPONDENCIA DE ESTUDIOS DOCTORADO</t>
  </si>
  <si>
    <t>294-2014-II</t>
  </si>
  <si>
    <t>CORRESPONDENCIA DE ESTUDIOS MAESTRÍA</t>
  </si>
  <si>
    <t>271-2014-II</t>
  </si>
  <si>
    <t>WASKAR FRANK ROZAS FIGUEROA</t>
  </si>
  <si>
    <t>273-2014-II</t>
  </si>
  <si>
    <t>282-2014-II</t>
  </si>
  <si>
    <t>278-2014-II</t>
  </si>
  <si>
    <t>ROSALBA VASQUEZ EKGUERA</t>
  </si>
  <si>
    <t>287-2014-II</t>
  </si>
  <si>
    <t>RONMEL HÉCTOR HURTADO MUJICA</t>
  </si>
  <si>
    <t>266-2014-I</t>
  </si>
  <si>
    <t>MIRIAM YEPEZ CHACÓN</t>
  </si>
  <si>
    <t>295-2014-II</t>
  </si>
  <si>
    <t>MIRIAM IMELDA YÉPEZ CHACÓN,</t>
  </si>
  <si>
    <t>291-2014-II</t>
  </si>
  <si>
    <t>MILUSKA HUAYTA HURTADO</t>
  </si>
  <si>
    <t>267-2014-II</t>
  </si>
  <si>
    <t>275-2014-II</t>
  </si>
  <si>
    <t>MARIA ISABEL ACURIO GUTIERREZ</t>
  </si>
  <si>
    <t>268-2014-II</t>
  </si>
  <si>
    <t>LUZ MARÍA CAHUANA FERNANDEZ</t>
  </si>
  <si>
    <t>290-2014-II</t>
  </si>
  <si>
    <t>KELLY GONZALES HOLGADO</t>
  </si>
  <si>
    <t>264-2014-I</t>
  </si>
  <si>
    <t>JULIO ALBERTO VILLASANTE LINDO</t>
  </si>
  <si>
    <t>292-2014-II</t>
  </si>
  <si>
    <t>276-2014-II</t>
  </si>
  <si>
    <t>JANNETTE DELGADO OBANDO</t>
  </si>
  <si>
    <t>272-2014-II</t>
  </si>
  <si>
    <t>HÉCTOR SALOMÓN RIVASPLATA BECERRA</t>
  </si>
  <si>
    <t>237-2014-I</t>
  </si>
  <si>
    <t>GEORGE LUIS AGUILAR VILLAFUERTE</t>
  </si>
  <si>
    <t>284-2014-II</t>
  </si>
  <si>
    <t>ENA EVELYN ARAGÓN RAMIREZ</t>
  </si>
  <si>
    <t>298-2014-II</t>
  </si>
  <si>
    <t>CARMEN YEPEZ TAPARA</t>
  </si>
  <si>
    <t>285-2014-II</t>
  </si>
  <si>
    <t>CARLOS ROMÁN QUISPE ONOFRE</t>
  </si>
  <si>
    <t>286-2014-II</t>
  </si>
  <si>
    <t>RODOLFO CRUZ QUISPE</t>
  </si>
  <si>
    <t>289-2014-II</t>
  </si>
  <si>
    <t>293-2014-II</t>
  </si>
  <si>
    <t>ANA MARIA TAPIA QUISPE</t>
  </si>
  <si>
    <t>274-2014-II</t>
  </si>
  <si>
    <t>ALEJANDRO PABLO PLETICKOSICH PICÓN</t>
  </si>
  <si>
    <t>277-2014-II</t>
  </si>
  <si>
    <t>ABRAHAM EDAGRD CANHUIRE MONTUFAR</t>
  </si>
  <si>
    <t>262-2014-I</t>
  </si>
  <si>
    <t>ABEL TRESIERRA PANTIGOZO</t>
  </si>
  <si>
    <t>270-2014-II</t>
  </si>
  <si>
    <t xml:space="preserve"> JOSE LUIS ESQUIVEL TAYPE</t>
  </si>
  <si>
    <t>Nº296-2014-II</t>
  </si>
  <si>
    <t xml:space="preserve"> AQUILES SUYO CAPARÓ</t>
  </si>
  <si>
    <t>251--2014-I</t>
  </si>
  <si>
    <t>VALENTINA NÚÑEZ SAAVEDRA</t>
  </si>
  <si>
    <t>257--2014-I</t>
  </si>
  <si>
    <t>253--2014-I</t>
  </si>
  <si>
    <t>ROXANA PAREJA QUISPIHUANCA</t>
  </si>
  <si>
    <t>250--2014-I</t>
  </si>
  <si>
    <t>ROMÁN HUGO MEDINA TAPIA</t>
  </si>
  <si>
    <t>254--2014-I</t>
  </si>
  <si>
    <t>RAÚL VLADIMIR QUIROZ RAMÍREZ</t>
  </si>
  <si>
    <t>244--2014-I</t>
  </si>
  <si>
    <t>PAOLA ESTRADA SÁNCHEZ</t>
  </si>
  <si>
    <t>246--2014-I</t>
  </si>
  <si>
    <t>PABLO FIDEL GRAJEDA ANCCA</t>
  </si>
  <si>
    <t>249-2014-I</t>
  </si>
  <si>
    <t>NICOLÁS MARTINEZ CENTENO</t>
  </si>
  <si>
    <t>252--2014-I</t>
  </si>
  <si>
    <t>MARIA ANTONIETA OLIVARES TORRE</t>
  </si>
  <si>
    <t>248--2014-I</t>
  </si>
  <si>
    <t>JULIA TERESA MACHUCA ASTETE</t>
  </si>
  <si>
    <t>VICTOR DARIO SOSA JAUREGUI</t>
  </si>
  <si>
    <t>RILDO CÉSAR CASTELO MORALES</t>
  </si>
  <si>
    <t>RECTIFICACIÓN DE RESOL. Nº054 POR ERROR MATERIAL EN CÓDIGO DE ALUMNO. (AUTORIZAR SUBSANACIÓN)</t>
  </si>
  <si>
    <t>16430</t>
  </si>
  <si>
    <t>ERIKA ESTRADA TICA</t>
  </si>
  <si>
    <t>EDWIN ASTETE SAMANEZ</t>
  </si>
  <si>
    <t>YARIANI BARRETO SERRANO</t>
  </si>
  <si>
    <t>VANESSA MARIBEL CHOQUE SOTO</t>
  </si>
  <si>
    <t>SAIRE YAÑEZ ELIDA</t>
  </si>
  <si>
    <t>DICTAMEN DE TESIS (DICTAMINANTES TESIS DOCTORAL)</t>
  </si>
  <si>
    <t>NIURKA PATRICIA GONZALES PACHECO</t>
  </si>
  <si>
    <t>MARÍA EUGENIA MACEDO CASTILLO</t>
  </si>
  <si>
    <t>EVELYN JESÚS CARAZAS ARAUJO</t>
  </si>
  <si>
    <t>ELÍAS AGUILAR ROJAS</t>
  </si>
  <si>
    <t>DEL CASTILLO ESTRADA GARETH</t>
  </si>
  <si>
    <t>RECTIFICACIÓN DE RESOL. Nº112 POR ERROR MATERIAL EN NOMBRE DE ALUMNO. (GARETH DEL CASTILLO ESTRADA)</t>
  </si>
  <si>
    <t>CUSTODIA ALVAREZ CABRERA</t>
  </si>
  <si>
    <t>BETSY ANANÍ PEÑA MIRANDA</t>
  </si>
  <si>
    <t>ALAN FELIPE SALAZAR MUJICA</t>
  </si>
  <si>
    <t>DICTAMEN DE TESIS (NOMBRAM. DE DICTAMINANTES)</t>
  </si>
  <si>
    <t>654-2015-I</t>
  </si>
  <si>
    <t>SANTOS MIGUEL MERA TERRONES</t>
  </si>
  <si>
    <t>662-2015-I</t>
  </si>
  <si>
    <t>RAIMUNDO MOLINA DELGADO</t>
  </si>
  <si>
    <t>641-2015-I</t>
  </si>
  <si>
    <t>NORMA MARITZA RODRÍGUEZ LIMACHE</t>
  </si>
  <si>
    <t>635-2015-I</t>
  </si>
  <si>
    <t>637-2015-I</t>
  </si>
  <si>
    <t>MIGUEL HUMBERTO ARAPA DÁVALOS</t>
  </si>
  <si>
    <t>607-2015-I</t>
  </si>
  <si>
    <t>651-2015-I</t>
  </si>
  <si>
    <t>LUZ ANA CARRIÓN SALAS</t>
  </si>
  <si>
    <t>657-2015-I</t>
  </si>
  <si>
    <t>KARINA VERÓNICA ECHEGARAY VIDAL</t>
  </si>
  <si>
    <t>636-2015-I</t>
  </si>
  <si>
    <t>JORGE OSCAR TRIGOSO DELGADO,</t>
  </si>
  <si>
    <t>JORGE OSCAR TRIGOSO DELGADO</t>
  </si>
  <si>
    <t>660-2015-I</t>
  </si>
  <si>
    <t>FERNANDO PHILCO PRADO</t>
  </si>
  <si>
    <t>642-2015-I</t>
  </si>
  <si>
    <t>ELIDA SAIRE YAÑEZ</t>
  </si>
  <si>
    <t>532-2015-I</t>
  </si>
  <si>
    <t>CARLOS MIGUEL CAMPANA SALCEDO,</t>
  </si>
  <si>
    <t>301-2015-I</t>
  </si>
  <si>
    <t>664-2015-I</t>
  </si>
  <si>
    <t>ARTURO FERRO VASQUEZ</t>
  </si>
  <si>
    <t>299-2015-I</t>
  </si>
  <si>
    <t>AMÉRICO ESTRADA SÁNCHEZ</t>
  </si>
  <si>
    <t>647-2015-I</t>
  </si>
  <si>
    <t>ALEJANDRINO DONATO HOLGUÍN SEGOVIA</t>
  </si>
  <si>
    <t>18523</t>
  </si>
  <si>
    <t>YENY LEYDI FUENTES GAMBOA</t>
  </si>
  <si>
    <t>18683</t>
  </si>
  <si>
    <t>RAYMUNDO MOLINA DELGADO</t>
  </si>
  <si>
    <t>3370</t>
  </si>
  <si>
    <t>APTO PARA LA SUSTENTACION</t>
  </si>
  <si>
    <t>18282</t>
  </si>
  <si>
    <t>PASTORA AYDEEE MOGROVEJO DE VELA</t>
  </si>
  <si>
    <t>18795</t>
  </si>
  <si>
    <t>MIGUEL HUMBERTO ARAPA DAVALOS</t>
  </si>
  <si>
    <t>18585</t>
  </si>
  <si>
    <t>MANUEL MOGROVEJO DELGADO</t>
  </si>
  <si>
    <t>JOSE LUIS ORTEGA ZARATE</t>
  </si>
  <si>
    <t>18315</t>
  </si>
  <si>
    <t>JOSE GABRIEL MACHICAO VIZCARRA</t>
  </si>
  <si>
    <t>18584</t>
  </si>
  <si>
    <t>DIONICIO CARDENAS CANCHA</t>
  </si>
  <si>
    <t>14311</t>
  </si>
  <si>
    <t>ALY FELIX LEON CHARCA</t>
  </si>
  <si>
    <t>DECLARAR APTO PARA LA SUSTENTACION DE TESIS</t>
  </si>
  <si>
    <t>AMPLIAR LAS INSCRIPCIONES A LA MAESTRIA EN ING. CIVIL</t>
  </si>
  <si>
    <t>44228</t>
  </si>
  <si>
    <t>NOMBRAR LA COMISION DEL PROCESO DE ADMISION 2015-2</t>
  </si>
  <si>
    <t>18490</t>
  </si>
  <si>
    <t>MARIA EUGENIA MACEDO CASTILLO</t>
  </si>
  <si>
    <t>18799</t>
  </si>
  <si>
    <t>39617</t>
  </si>
  <si>
    <t>DECLARAR APTO EL EXPEDIENTE</t>
  </si>
  <si>
    <t>18362</t>
  </si>
  <si>
    <t>IGNACIO VELAZQUEZ HACHA</t>
  </si>
  <si>
    <t>6735</t>
  </si>
  <si>
    <t>CARMEN CECILIA GIL RODRIGUEZ</t>
  </si>
  <si>
    <t>4841</t>
  </si>
  <si>
    <t>ACOSTA RADO NATHALY</t>
  </si>
  <si>
    <t>CONSTITUIR LA COMISION ESPECIAL DE ASESORIA ACADEMICA DE LA EPG</t>
  </si>
  <si>
    <t>14636</t>
  </si>
  <si>
    <t>VARGAS ACOSTA JACKIE</t>
  </si>
  <si>
    <t>18982</t>
  </si>
  <si>
    <t>NORMA MARITZA RODRIGUEZ LIMACHE</t>
  </si>
  <si>
    <t>194</t>
  </si>
  <si>
    <t>HUAMANI PEREZ MARIA ISABEL</t>
  </si>
  <si>
    <t>19390</t>
  </si>
  <si>
    <t>EDER ARTURO ACO CORRALES</t>
  </si>
  <si>
    <t>11933</t>
  </si>
  <si>
    <t>DEYVIS ROBINSON VILLA PALOMINO</t>
  </si>
  <si>
    <t>APROBAR INSCRIPCION DE TEMA DE TESIS</t>
  </si>
  <si>
    <t>11602</t>
  </si>
  <si>
    <t>ANGULO AEDO MARIA JESUS</t>
  </si>
  <si>
    <t>19213</t>
  </si>
  <si>
    <t>AMERICO ESTRADA SANCHEZ</t>
  </si>
  <si>
    <t>18123</t>
  </si>
  <si>
    <t>19654</t>
  </si>
  <si>
    <t>JUAN RUBEN RODRIGUEZ CALDERON</t>
  </si>
  <si>
    <t>14889</t>
  </si>
  <si>
    <t>HILDA MARIA RODRIGUEZ ARANZABAL</t>
  </si>
  <si>
    <t>19557</t>
  </si>
  <si>
    <t>259-2014-I</t>
  </si>
  <si>
    <t>VICTOR HUGO SILVA GAMBOA</t>
  </si>
  <si>
    <t>238-2014-I</t>
  </si>
  <si>
    <t>20075</t>
  </si>
  <si>
    <t>LUIS MANUEL CASTILLO LUNA</t>
  </si>
  <si>
    <t>20076</t>
  </si>
  <si>
    <t>19785</t>
  </si>
  <si>
    <t>GARETH DEL CASTILLO ESTRADA</t>
  </si>
  <si>
    <t>19975</t>
  </si>
  <si>
    <t>ALEJANDRINO DONATO HOLGUIN SEGOVIA</t>
  </si>
  <si>
    <t>19126</t>
  </si>
  <si>
    <t>13128</t>
  </si>
  <si>
    <t>19553</t>
  </si>
  <si>
    <t>20336</t>
  </si>
  <si>
    <t>CRISTINA FABRICIO NEGRON PERALTA</t>
  </si>
  <si>
    <t>20335</t>
  </si>
  <si>
    <t>38893</t>
  </si>
  <si>
    <t>CINDY CAROLA GARCIA GUZMAN</t>
  </si>
  <si>
    <t>20182</t>
  </si>
  <si>
    <t>20175</t>
  </si>
  <si>
    <t>40451</t>
  </si>
  <si>
    <t>ARLINDO ALZAMORA CARDENAS</t>
  </si>
  <si>
    <t>10779</t>
  </si>
  <si>
    <t>20130</t>
  </si>
  <si>
    <t>FIJAR FECHA Y HORA DE SUSTENTACION</t>
  </si>
  <si>
    <t>40452</t>
  </si>
  <si>
    <t>ALEJANDRO ALZAMORA CARDENAS</t>
  </si>
  <si>
    <t>20439</t>
  </si>
  <si>
    <t>ZEIDA MELLADO ORMACHEA</t>
  </si>
  <si>
    <t>20438</t>
  </si>
  <si>
    <t>20011</t>
  </si>
  <si>
    <t>RONY VILLAFUERTE SERNA</t>
  </si>
  <si>
    <t>20460</t>
  </si>
  <si>
    <t>MARLENE LUNA KJURO</t>
  </si>
  <si>
    <t>20646</t>
  </si>
  <si>
    <t>18516</t>
  </si>
  <si>
    <t>ADA LIZBETH LARICO LOPEZ</t>
  </si>
  <si>
    <t>REPROGRAMAR LA FECHA Y HORA  DE ADA LIZBETH LARICO LOPEZ</t>
  </si>
  <si>
    <t>21178</t>
  </si>
  <si>
    <t xml:space="preserve">RENAN RAMIREZ VARGAS </t>
  </si>
  <si>
    <t>21696</t>
  </si>
  <si>
    <t>21412</t>
  </si>
  <si>
    <t>ANGELA MERCEDES AURORA ITURRIA HERMOZA</t>
  </si>
  <si>
    <t>38355</t>
  </si>
  <si>
    <t>LIZSETTY ALEXSANDRA ESCOBAR VERA</t>
  </si>
  <si>
    <t>DR. JULIO TRINIDAD RIOS MAYORGA ; MAESTRIA EN DERECHO DEL TRABAJO</t>
  </si>
  <si>
    <t>21859</t>
  </si>
  <si>
    <t>EMILIO PALOMINO OLIVERA</t>
  </si>
  <si>
    <t>21991</t>
  </si>
  <si>
    <t>ELIANA SHARON GALIANO VARGAS</t>
  </si>
  <si>
    <t>44824</t>
  </si>
  <si>
    <t>22351</t>
  </si>
  <si>
    <t>WALTER QUISPE ATAYUPANQUI</t>
  </si>
  <si>
    <t>CARTA 213-B-2015</t>
  </si>
  <si>
    <t>DEJAR SI EFECTO LA RESOLUCION N° 023-2015/EPG-UAC Y NONBRAR AL DR. DANILO VILLAVICENVIO COMO JURADO EVALUADOR.</t>
  </si>
  <si>
    <t>22641</t>
  </si>
  <si>
    <t>FECHA Y HORA  DE SUSTENTACION</t>
  </si>
  <si>
    <t>22738</t>
  </si>
  <si>
    <t>CARMEN ROSA ARAOZ FERNANDEZ</t>
  </si>
  <si>
    <t>23193</t>
  </si>
  <si>
    <t>23690</t>
  </si>
  <si>
    <t>23630</t>
  </si>
  <si>
    <t>ARMANDO CUPI ZUNIGA</t>
  </si>
  <si>
    <t>015101510I</t>
  </si>
  <si>
    <t>24079</t>
  </si>
  <si>
    <t>SUSAN CAMARA TELLO</t>
  </si>
  <si>
    <t>24078</t>
  </si>
  <si>
    <t>23925</t>
  </si>
  <si>
    <t>MARIANO BACA ANAYA</t>
  </si>
  <si>
    <t>24253</t>
  </si>
  <si>
    <t>MARIA EUGENIA GALDO SOTOMAYOR</t>
  </si>
  <si>
    <t>2454</t>
  </si>
  <si>
    <t>JORGE WASHINGTON PAREDES CANALES</t>
  </si>
  <si>
    <t>24029</t>
  </si>
  <si>
    <t>MODIFICAR  RESOLUCION N°072-2015/EPG-UAC</t>
  </si>
  <si>
    <t>6407</t>
  </si>
  <si>
    <t>24568</t>
  </si>
  <si>
    <t>HAYDEE DUEÑAS ABARCA</t>
  </si>
  <si>
    <t>13904</t>
  </si>
  <si>
    <t>24544</t>
  </si>
  <si>
    <t>JUSTINO LUCANA ORUE</t>
  </si>
  <si>
    <t>24596</t>
  </si>
  <si>
    <t>MODIFICAR RESOLUCION N° 257-2015/EPG-UAC</t>
  </si>
  <si>
    <t>24135</t>
  </si>
  <si>
    <t>MODIFICAR RESOLUCION N° 072-2015/EPG-UAC</t>
  </si>
  <si>
    <t>25501</t>
  </si>
  <si>
    <t>JOE ORIOL OLAYA MEDINA</t>
  </si>
  <si>
    <t>25221</t>
  </si>
  <si>
    <t>EFRAIN CHAMBI MOLINA</t>
  </si>
  <si>
    <t>25224</t>
  </si>
  <si>
    <t>CRUZ SUAREZ GEOVANA</t>
  </si>
  <si>
    <t>AUTORIZA SUBSANACION DE PLANIFICACION EDUCATIVA</t>
  </si>
  <si>
    <t>24896</t>
  </si>
  <si>
    <t>ALEJANDRO PABLO PLETICHOSICK</t>
  </si>
  <si>
    <t>6563</t>
  </si>
  <si>
    <t>25474</t>
  </si>
  <si>
    <t>KARINA VERONICA ECHEGARAY VIDAL</t>
  </si>
  <si>
    <t>317</t>
  </si>
  <si>
    <t>24278</t>
  </si>
  <si>
    <t>25775</t>
  </si>
  <si>
    <t>ROCIO YANET NUÑEZ HERMOZA</t>
  </si>
  <si>
    <t>25795</t>
  </si>
  <si>
    <t>VIVIANA VILMA LINARES DOLMOS</t>
  </si>
  <si>
    <t>012101121E</t>
  </si>
  <si>
    <t>25729</t>
  </si>
  <si>
    <t>ARTURO ZUÑIGA BLANCO</t>
  </si>
  <si>
    <t>ADMITIR AL PROGRAMA DE MAESTRIA EN INGENIERIA CIVIL CON MENCION EN TRANSPORTES</t>
  </si>
  <si>
    <t>DESIGNAR AL ING. MILTON  MERINO YEPEZ PERSONAL DE ENLACE DE LA MAESTRIA EN ING. CIVIL MENCION TRANSPORTES</t>
  </si>
  <si>
    <t>17173</t>
  </si>
  <si>
    <t>APTO PARA SUSTENTACION DE TESIS</t>
  </si>
  <si>
    <t>DOCTORADO EN MEDIO AMBIENTE Y DESARROLLO SOSTENIBLE</t>
  </si>
  <si>
    <t>26325</t>
  </si>
  <si>
    <t>MILAGROS MARILYN GRAJEDA BASHUALDO</t>
  </si>
  <si>
    <t>PHD. ISAAC ENRIQUE CASTRO CUBA BARINEZA; MAESTRIA EN DERECHO DEL TRABAJO</t>
  </si>
  <si>
    <t>26326</t>
  </si>
  <si>
    <t>DR. JULIO TRINIDAD RIOS MAYORGA Y MG.JUSTINO LUCANA ORUE</t>
  </si>
  <si>
    <t>26233</t>
  </si>
  <si>
    <t>DR. LUIS AMADEO MENDOZA QUISPE Y EDWARDS JESUS AGUIRRE ESPINOZA</t>
  </si>
  <si>
    <t>13402</t>
  </si>
  <si>
    <t>EVALUACION MECANICA IN VITRO DE CINCO CEMENTOS DENTALES USADOS COMO CEMENTANTES DE PUENTES Y CORONAS EN PROTESIS FIJAS CUSCO 2015</t>
  </si>
  <si>
    <t>26279</t>
  </si>
  <si>
    <t>ELIAS AGUILAR ROJAS</t>
  </si>
  <si>
    <t>DRA. YANET CASTRO VARGAS Y DR. EDWARDS JESUS AGUIRRE ESPINOZA</t>
  </si>
  <si>
    <t>26305</t>
  </si>
  <si>
    <t>MAESTRO EN DERECHO DEL TRABAJO Y DE LA SEGURIDAD SOCIAL</t>
  </si>
  <si>
    <t>ALEJANDRINO DONATO HOLGUIN SEGOCIA</t>
  </si>
  <si>
    <t>DRA. ANGELICA ANCHARI MORALES Y DR. HECTOR DANILO VILLAVICENCIO</t>
  </si>
  <si>
    <t>26097</t>
  </si>
  <si>
    <t>20429</t>
  </si>
  <si>
    <t>MAESTRIA EN DOCENCIA UNIVERSITARIA</t>
  </si>
  <si>
    <t>26834</t>
  </si>
  <si>
    <t>YULIANI HUACHO SALAS</t>
  </si>
  <si>
    <t>015101497B</t>
  </si>
  <si>
    <t>DR. ANTONIO FREDY VENGOA ZUÑIGA Y DR. VICTOR EFRAIN CASTELO TAMAYO</t>
  </si>
  <si>
    <t>26833</t>
  </si>
  <si>
    <t>URIEL JUNIOR ABARCA OLAZABAL</t>
  </si>
  <si>
    <t>DRA. BEATRIZ CARDENAS DIAZ Y ANTONIO FREDY VENGOA ZUÑIGA</t>
  </si>
  <si>
    <t>26826</t>
  </si>
  <si>
    <t>008270023G</t>
  </si>
  <si>
    <t>MG. ANA ELIZABETH AGUIRRE ABARCA Y MG. FRINE VALDERRAMA VIZCARRA</t>
  </si>
  <si>
    <t>27219</t>
  </si>
  <si>
    <t>APTO EXPEDIENTE</t>
  </si>
  <si>
    <t>DOCTOR EN DERECHO</t>
  </si>
  <si>
    <t>26604</t>
  </si>
  <si>
    <t>MARCELINO IZQUIERDO LLERENA</t>
  </si>
  <si>
    <t>DR. CARLOS ACEITUNO HUACANI _ DOCTORADO EN CC ED.</t>
  </si>
  <si>
    <t>LA UTILIZACION DE LAS TECNOLOGIAS DE LA INFORMACION Y DE LA COMUNICACIÓN EN EL OTORGAMIENTO DEL TESTAMENTO EN LA LEGISLACION PERUANA</t>
  </si>
  <si>
    <t>26661</t>
  </si>
  <si>
    <t>INDIRA ARENAS APUMAITA</t>
  </si>
  <si>
    <t>MG. JOSE HILDEBRANDO -MAESTRIA EN DERECHO DEL TRABAJO Y DE LA SEGURIDAD SOCIAL</t>
  </si>
  <si>
    <t>27411</t>
  </si>
  <si>
    <t>APROBAR EXPEDIENTE</t>
  </si>
  <si>
    <t>MAESTRIA EN CIENCIAS ESTOMATOLOGICAS</t>
  </si>
  <si>
    <t>26552</t>
  </si>
  <si>
    <t>DRA. YANET CASTRO VARGAS Y MG. HERMINIA CALLO SANCHEZ</t>
  </si>
  <si>
    <t>27006</t>
  </si>
  <si>
    <t>CATHERINA VARGAS ENCISO</t>
  </si>
  <si>
    <t>AUTORIZA SUBSANACION DE LA ASIGNATURA DE CONTROL INTERNO II</t>
  </si>
  <si>
    <t>MAESTRIA EN CONTABILIDAD - DOCENTE A CARGO DRA. BEATRIZ CARDENAS DIAZ</t>
  </si>
  <si>
    <t>26541</t>
  </si>
  <si>
    <t>MAESTRIA EN DOCENCIA UNIVERSITARIA  JUEVES 6 DE AGOSTO DE 2015 A HORAS 4 PM</t>
  </si>
  <si>
    <t>6622</t>
  </si>
  <si>
    <t>RELACION ENTRE EL FINANCIAMIENTO Y LA OPTIMIZACION DE LA RENTABILIDAD REAL EN LAS MICRO EMPRESAS FABRICANTES DE MUEBLES DE MADERA DEL DISTRITO DE SAN SEBASTIAN-CUSCO 2014</t>
  </si>
  <si>
    <t>25393</t>
  </si>
  <si>
    <t>MAESTRIA EN SALUD SEXUAL Y REPRODUCTIVA " COMPLICACIONES OBSTETRICAS DERIVADAS DE LA VIOLENCIA FAMILIAR (ESTUDIO REFERIDO AL GESTANTES QUE ACUDEN A LA CLINICA SAN JOSE DE LA CIUDAD DEL CUSCO EN EL PERIODO ENERO A JUNIO DE 2015"</t>
  </si>
  <si>
    <t>MAESTRIA EN CIENCIAS ESTOMATOLOGICAS, VIERNES 7 DE AGOSTO DE 2015.</t>
  </si>
  <si>
    <t>27467</t>
  </si>
  <si>
    <t>GARY RAMOS ARIAS</t>
  </si>
  <si>
    <t>DRA. AYDEE FLORES CONTRERAS Y MG. FRINE VALDERRAMA VIZCARRA</t>
  </si>
  <si>
    <t>23740</t>
  </si>
  <si>
    <t>ALHI JORDAN HERRERA OSORIO</t>
  </si>
  <si>
    <t>DR. JUAN CARLOS VALENCIA MARTINEZ Y MG. ANA ELIZABETH AGUIRRE ABARCA</t>
  </si>
  <si>
    <t>27535</t>
  </si>
  <si>
    <t>AUTORIZAR LA SUBSANACION DE LA ASIGNATURA TRATADOS Y CONVENIOS INTERNACIONES</t>
  </si>
  <si>
    <t>MAESTRIA EN DERECHO CONSTITUCIONAL - DOCENTE A CARGO MG. JOSE HILDEBRANDO DIAZ TORRES</t>
  </si>
  <si>
    <t>27636</t>
  </si>
  <si>
    <t>WALTER AUCCAPURI QUISPE</t>
  </si>
  <si>
    <t>AL DR. CARLOS ACEITUNO HUACANI</t>
  </si>
  <si>
    <t>MODIFICAR RESOLUCION 332-2015/EPG-UAC</t>
  </si>
  <si>
    <t>DESIGNANDO AL MG. HILDEBRANDO DIAC TORRES COMO NUEVO DICTAMINANTE</t>
  </si>
  <si>
    <t>27624</t>
  </si>
  <si>
    <t>JOSE HILDEBRANDO DIAZ TORRES</t>
  </si>
  <si>
    <t>DOCTORADO EN DERECHO</t>
  </si>
  <si>
    <t>27741</t>
  </si>
  <si>
    <t>VILMA CANAHUIRE MONTUFAR</t>
  </si>
  <si>
    <t>DECLARAR APTO EXPEDIENTE</t>
  </si>
  <si>
    <t>MAESTRIA EN ADMINISTRACION DE NEGOCIOS</t>
  </si>
  <si>
    <t>VERONIKA ISELA VERA MARMANILLO</t>
  </si>
  <si>
    <t>MNEMOTECNIA COMO TÉCNICA DE ESTUDIO FRENTE AL MEMORISMO EN EL RENDIMIENTO ACADEMICO DE ESTUDIANTES DEL CURSO DE SISTEMÁTICA DE LA CARRERA PROFESIONAL DE BIOLOGÍA DE LA UNSSAC – 201</t>
  </si>
  <si>
    <t>VIERNES 14 DE AGOSTO DE 2015</t>
  </si>
  <si>
    <t>HELIO BERNARD MEJIA PUMA</t>
  </si>
  <si>
    <t>ADMITIR A POSTULANTE A LA MAESTRIA EN ING. CIVIL CON MENCION EN TRANSPORTES</t>
  </si>
  <si>
    <t>27778</t>
  </si>
  <si>
    <t>27698</t>
  </si>
  <si>
    <t>SONIA QUISPE QUISPE</t>
  </si>
  <si>
    <t>REPROGRAMAR LA FECHA Y HORA  DE SUSTENTACION</t>
  </si>
  <si>
    <t>MIERCOLES 12 DE AGOSTO DE 2015</t>
  </si>
  <si>
    <t>JUEVES 13 DE AGOSTO DE 2015</t>
  </si>
  <si>
    <t>28439</t>
  </si>
  <si>
    <t>LUNES 17 DE AGOSTO DE 2015</t>
  </si>
  <si>
    <t>DESIGNACION DE COORDINADORA GENERAL</t>
  </si>
  <si>
    <t>DIPLOMADO EN GES</t>
  </si>
  <si>
    <t>13425</t>
  </si>
  <si>
    <t>YORKI YINO VERA HURTADO</t>
  </si>
  <si>
    <t>27978</t>
  </si>
  <si>
    <t>EDSON JULIO SALAS FORTON</t>
  </si>
  <si>
    <t>CURSOS: METODOLOGIA DE LA INVESTIGACION; ESTADISTICA APLICADA A LA INVESTIGACION</t>
  </si>
  <si>
    <t>28684</t>
  </si>
  <si>
    <t>MAGALY TINTAYA QUISPE</t>
  </si>
  <si>
    <t>DR. CLETO DE LA TORRE DUEÑAS</t>
  </si>
  <si>
    <t>28801</t>
  </si>
  <si>
    <t>JULIO CESAR HUAMAN CUSIHUAMAN</t>
  </si>
  <si>
    <t>28685</t>
  </si>
  <si>
    <t>JOSE PERCY TINTAYA QUISPE</t>
  </si>
  <si>
    <t>28194</t>
  </si>
  <si>
    <t>EVELYN JESUS CARAZAS ARAUJO</t>
  </si>
  <si>
    <t>MG. MARIA ROSA GAMIO VEGA CENTENO Y MG. MONICA MARCA AIMA</t>
  </si>
  <si>
    <t>MAESTRIA EN ADMINISTRACION.</t>
  </si>
  <si>
    <t>28637</t>
  </si>
  <si>
    <t>DR. EDWARDS JESUS AGUIRRE ESPINOZA Y MG. DI YANIRA BRAVO GONZALES</t>
  </si>
  <si>
    <t>DOCTORADO EN CIENCIAS DE LA EDUCACION</t>
  </si>
  <si>
    <t>MAESTRIA EN CONTABILIDAD CON MENCION EN AUDITORIA Y CONTROL INTERNO</t>
  </si>
  <si>
    <t>duplicado</t>
  </si>
  <si>
    <t>BETSI ANANI PEÑA MIRANDA</t>
  </si>
  <si>
    <t>29084</t>
  </si>
  <si>
    <t>DR. FORTUNATO ENDARA MAMANI Y DR. CARLOS ACEITUNO HUACANI</t>
  </si>
  <si>
    <t>29085</t>
  </si>
  <si>
    <t>FREDY ZUÑIGA MOJONERO</t>
  </si>
  <si>
    <t>ACUÑA ESTRADA,CABALLERO HUALLPA, SOLIS TAPIA, TITO PALMA, ROMERO QUISPE INGA</t>
  </si>
  <si>
    <t>ADMITIR A POSTULANTES A LA MAESTRIA EN ING. CIVIL CON MENCION EN TRANSPORTES</t>
  </si>
  <si>
    <t>04 ALUMNOS</t>
  </si>
  <si>
    <t>VIRNA VERONICA GALINDO OBANDO</t>
  </si>
  <si>
    <t>DRA. YANET CASTRO VARGAS Y DRA. AYDEE FLORES CONTRERAS</t>
  </si>
  <si>
    <t>29247</t>
  </si>
  <si>
    <t>LIZBETH DELGADO FLORES</t>
  </si>
  <si>
    <t>LINDA BLAISE HUAMANQUISPE APAZA</t>
  </si>
  <si>
    <t>DR. CARLOS ACEITUNO HUACANI</t>
  </si>
  <si>
    <t>29096</t>
  </si>
  <si>
    <t>MARTES 25 DE AGOSTO A LAS 4 PM.</t>
  </si>
  <si>
    <t>394-2015/EPG-UAC</t>
  </si>
  <si>
    <t>EVELYN CASAFRANCA MONTEAGUDO</t>
  </si>
  <si>
    <t>DEJAR SIN EFECTO LA RESOLUCION N° 394-2015/EPG-UAC DE HOMOLOGACION</t>
  </si>
  <si>
    <t>DISPONER QUE INICIE TRAMITES DE REINICIO DE ESTUDIOS</t>
  </si>
  <si>
    <t>22273</t>
  </si>
  <si>
    <t>CASAFRANCA MONTEAGUDO EVELYN</t>
  </si>
  <si>
    <t>HOMOLOGAR ASIGNATURAS MAESTRIA EN DOCENCIA UNIVERSITARIA</t>
  </si>
  <si>
    <t>AUGUSTA CANCAPA MALAGA</t>
  </si>
  <si>
    <t xml:space="preserve">DRA. BEATRIZ CARDENAS DIAZ </t>
  </si>
  <si>
    <t>DOCTORADO EN ADMINISTRACION</t>
  </si>
  <si>
    <t>ANULADO</t>
  </si>
  <si>
    <t>29591</t>
  </si>
  <si>
    <t>URSULA NATALIA VILLAFUERTE PEZO</t>
  </si>
  <si>
    <t>DRA. NERY PORCEL GUZMAN</t>
  </si>
  <si>
    <t>29106</t>
  </si>
  <si>
    <t>KARLOS GORKI GUZMANA ALARCON</t>
  </si>
  <si>
    <t xml:space="preserve">AUTORIZA SUBSANACION </t>
  </si>
  <si>
    <t>SISTEMAS INTEGRADOS DE GESTION CON EL MG. RUBEN GRANEROS TAIRO</t>
  </si>
  <si>
    <t>29688</t>
  </si>
  <si>
    <t>GUIDO WALTER BAYRO ORELLANA</t>
  </si>
  <si>
    <t>DR. CARLOS ACEITUNO HUACANI - MAESTRIA EN ADMINISTRACION DE NEGOCIOS</t>
  </si>
  <si>
    <t>650-2014-I</t>
  </si>
  <si>
    <t>CRISTIAN FABRICIO NEGRON PERALTA</t>
  </si>
  <si>
    <t>MAESTRIA EN DERECHO CIVIL Y COMERCIAL</t>
  </si>
  <si>
    <t>29573</t>
  </si>
  <si>
    <t>ARTURO CAMACHO SALCEDO</t>
  </si>
  <si>
    <t>DR. CESAR HERRERA MENENDEZ Y MG. HUGO LEONCIO ROSAS CISNEROS</t>
  </si>
  <si>
    <t>29637</t>
  </si>
  <si>
    <t>ALLISON ELAINE MONGE CARRION</t>
  </si>
  <si>
    <t>MAESTRO EN ADMINISTRACION DE NEGOCIOS</t>
  </si>
  <si>
    <t>DR. ISAAC E. CASTRO CUBA Y MGT. ABOG. JOSE HILDEBRANDO DIAZ TORRES</t>
  </si>
  <si>
    <t>DR. ALEJANDRO PABLO PLETICKOSICH PICON Y DR. CD. JUAN CARLOS VALENCIA MARTINEZ</t>
  </si>
  <si>
    <t>DRA. YSABEL MASIAS YNOCENCIO Y MG. HERMINIA CALLO SANCHEZ</t>
  </si>
  <si>
    <t>Doctor Medio ambiente</t>
  </si>
  <si>
    <t>LAS ACTITUDES HACIA LA MATEMATICA Y EL RENDIMIENTO ACADEMICO EN LAS ASIGNATURAS DE CIENCIA APLICADA EN LOS ESTUDIANTES DE LA ESCUELA PROFESIONAL DE INGENIERIA CIVIL DE LA UNIVERSIDAD ANDINA DEL CUSCO CICLO 2014-II</t>
  </si>
  <si>
    <t>RECONOCIMIENTO DE ESTUDIOS</t>
  </si>
  <si>
    <t>YUBIZA CASAPINO CARDEÑA</t>
  </si>
  <si>
    <t>JHOEL YURI ENDARA ALVAREZ</t>
  </si>
  <si>
    <t>JEAN CARLO SERRANO CHOQUE</t>
  </si>
  <si>
    <t>DRA. BEATRIZ CARDENAS DIAZ</t>
  </si>
  <si>
    <t>CASTILLO LUNA LUIS MANUEL</t>
  </si>
  <si>
    <t>SUPUESTO DE VIOLACION DE FACULTADES EN LA FALTA DE LEGITIMIDAD REPRESENTATIVA Y SU COINCIDENCIA CON LA FIGURA JURIDICA DEL CONFLICTO DE INTERESES</t>
  </si>
  <si>
    <t>RAMIREZ VARGAS RENAN</t>
  </si>
  <si>
    <t>MAESTRO EN DOCENCIA UNIVERSITARIA</t>
  </si>
  <si>
    <t>ENTREGADO</t>
  </si>
  <si>
    <t>CARPIO SANCHEZ MARCO FERNANDO</t>
  </si>
  <si>
    <t>15 DE SETIEMBRE DE 2015</t>
  </si>
  <si>
    <t>ROJAS ARIAS LUIS GHANDI</t>
  </si>
  <si>
    <t>GAMIO VEGA MARIA ROSA</t>
  </si>
  <si>
    <t>ARAPA DAVALOS MIGUEL HUMBERTO</t>
  </si>
  <si>
    <t>SALAZAR PEÑA ROXANA</t>
  </si>
  <si>
    <t>DESIGNACION DICTAMINANTES</t>
  </si>
  <si>
    <t>MGT. ARIADNA PALOMINO CAHUAYA Y MGT. CRISTHIAN EDUARDO GANVINI VALCARCEL</t>
  </si>
  <si>
    <t>NEGRON PERALTA CRISTIAN FABRICIO</t>
  </si>
  <si>
    <t>MACEDO CASTILLO MARIA EUGENIA</t>
  </si>
  <si>
    <t>DR. ISAAC E. CASTRO CUBA Y DR. VICTOR CASTELO TAMAYO</t>
  </si>
  <si>
    <t>NOMBRAR COMISION PROCESO ADMISION TERCERA CONVOCATORIA 2015</t>
  </si>
  <si>
    <t>MUÑOZ HUAMAN WENCESLAO</t>
  </si>
  <si>
    <t>RELACION DE LA BASE DE DATOS GEO REFERENCIADOS Y EL SISTEMA DE GESTION DE SALUD Y SEGURIDAD EN EL TRABAJO EN LA DIVISION DE OPERACIONES DE LA EMPRESA ELECTRO SUR ESTE S.A.A. 2015</t>
  </si>
  <si>
    <t>MELLADO ORMACHEA ZEIDA</t>
  </si>
  <si>
    <t>DRA. ALICIA ENRIQUETA DE LA CRUZ GALARZA Y DRA. GLADIS EDITH ROJAS SALAS</t>
  </si>
  <si>
    <t>CALDERON CACERES RICHARD MARINO</t>
  </si>
  <si>
    <t>CABALLERO CONDORI WILVER</t>
  </si>
  <si>
    <t>DRA. BEATRIZ CARDENAS DIAZ Y DR. JULIO TRINIDAD RIOS MAYORGA</t>
  </si>
  <si>
    <t>CHACON ORDOÑEZ GLORIA</t>
  </si>
  <si>
    <t>EFECTO IN-VITRO DE LA ACTIVIDAD ANTIBACTERIANA DEL ORIGANUM VULGARE (OREGANO) SOBRE ESTREPTOCOCOS MUTYANS. CUSCO-2014</t>
  </si>
  <si>
    <t>ACTITUD INVESTIGATIVA DEL DOCENTE UNIVERSITARIO EN EL DESARROLLO DE LA SIGNATURA DE METODOLOGÍA DE INVESTIGACIÓN EN LAS ESCUELAS PROFESIONALES DE: INGENIERÍA CIVIL, INGENIERÍA INDUSTRIAL, INGENIERÍA DE SISTEMAS, DE LA FACULTAD DE INGENIERÍA Y ARQUITECTURA DE LA UNIVERSIDAD ANDINA DEL CUSCO 2014-2015.</t>
  </si>
  <si>
    <t>ROXANA CCASA CCOLQUE</t>
  </si>
  <si>
    <t>MGT. ABRAHAM EDGARD CANAHUIRE MONTUFAR</t>
  </si>
  <si>
    <t>MERCEDES SALAZAR PUENTE DE LA VEGA</t>
  </si>
  <si>
    <t>DESIGNAR DICTAMINANTES</t>
  </si>
  <si>
    <t>MGT. JOSE HILDEBRANDO DIAZ TORRES Y DR. EDGUIRRE ESPINOZA</t>
  </si>
  <si>
    <t>NIVEL DE SATISFACCION DEL TURISTA Y LA CALIDAD DE SERVICIOS BRINDADOS EN LA OFICINA DE INFORMACION TURISTICA DE LA DIRECCION REGIONAL DE COMERCIO EXTERIOR Y TURISMO DE CUSCO AÑO 2015</t>
  </si>
  <si>
    <t>ENTORNO FAMILIAR Y SU RELACION Y SU RELACION CON LOS COMPORTAMIENTOS DE RIESGO DE SALUD EN ALUMNOS INGRESATES A LA UNIVERSIDAD ANDINA DEL CUSCO 2014.</t>
  </si>
  <si>
    <t>CARACTERISTICAS DEL ARCO DENTARIO Y SU RELACION CON LA OCLUSION DE NIÑOS DE 4 Y 5 AÑOS DE LA INSTITUCION EDUCATIVA INICIAL N° 04 NUESTRA SEÑORA DE GUADALUPE. ABANCAY-2015</t>
  </si>
  <si>
    <t>ANGELA MARIA HEREDIA CASTILLO</t>
  </si>
  <si>
    <t>ADMISION MAESTRIA EN DOCENCIA UNIVERSITARIA</t>
  </si>
  <si>
    <t>ADMISION MAESTRIA SEGURIDAD INDUSTRIAL Y MEDIO AMBIENTE</t>
  </si>
  <si>
    <t>FLOR DE MARIA CARDENAS</t>
  </si>
  <si>
    <t>ELOY CCOA CHALCO</t>
  </si>
  <si>
    <t>TRATAMIENTO DE LA PROTECCION FRENTE AL DESPIDO ARBITRARIO EN LA LEGISLACION PERUANA (Analisis del D.S. N°003-97-Tr, y de la jurisprudencia del Tribunal Constitucional)</t>
  </si>
  <si>
    <t>MOTIVACION Y DESEMPEÑO DOCENTE EN EL INSTITUTO SUPERIOR PEDAGOGICO SANTA ROSA CUSCO-2015</t>
  </si>
  <si>
    <t>ABRAHAM EDAGRD CANAHUIRE MONTUFAR</t>
  </si>
  <si>
    <t>DECLARAR APTO PARA SUSTENTACION DE SU TESIS</t>
  </si>
  <si>
    <t>TESSY CARHUAS CUADROS</t>
  </si>
  <si>
    <t>LIZBELY CACERES AGUILAR</t>
  </si>
  <si>
    <t>HECTOR RAUL FERNANDO VALENCIA DELGADO</t>
  </si>
  <si>
    <t>EVALUACION DEL SISTEMA DE GESTION DE SEGURIDAD Y SALUD EN EL TRABAJO EN EL MARCO DE LA LEY N° 29873 EN ELECTRO SUR ESTE S.A.A., PERIODO 2011-2014</t>
  </si>
  <si>
    <t>DR. QUIROZ</t>
  </si>
  <si>
    <t>MODIFICAR EN PARTE RESOLUCION N°039-2009-EPG-UAC</t>
  </si>
  <si>
    <t>ROSMARCIEL RIVERA VILCA</t>
  </si>
  <si>
    <t>MAURA FANY HUILLCA BACA</t>
  </si>
  <si>
    <t>KATTY RUIZ VARGAS</t>
  </si>
  <si>
    <t>KARINA BELEN BENAVENTE ALENCASTRE</t>
  </si>
  <si>
    <t>DR. ABOG. JULIO TRINIDAD DIAZ MAYORGA Y MGT. ABOG. JUSTINO LUCANA ORUE</t>
  </si>
  <si>
    <t>FERNANDO MARTIN MERCADO ZAMALLOA</t>
  </si>
  <si>
    <t>DRA. LIC. HERMELINDA HUAMAN NAULA   MGT. LIC. MARIA ROSA GAMIO VEGA CENTENO</t>
  </si>
  <si>
    <t>DEYDANIA MESTAS CHARCA</t>
  </si>
  <si>
    <t>MGT. ABOG. JOSE HILDEBRANDO DIAZ TORRES  DR. ABOG. JULIO TRINIDAD DIAZ MAYORGA</t>
  </si>
  <si>
    <t>BELEN GARCIA CARRASCO</t>
  </si>
  <si>
    <t>ANGEL OCHOA CARTAGENA</t>
  </si>
  <si>
    <t>ZAIDA LETICIA PEREZ ATAUCHI</t>
  </si>
  <si>
    <t>Doctor en derecho</t>
  </si>
  <si>
    <t>INES MERCEDES TISOC GAMIO</t>
  </si>
  <si>
    <t>GUIDO MANUEL CANA CANA</t>
  </si>
  <si>
    <t>AURELIO VARGAS JIBAJA</t>
  </si>
  <si>
    <t>MIDWAR OLARTE SOTOMAYOR</t>
  </si>
  <si>
    <t>CONVALIDACION</t>
  </si>
  <si>
    <t>DRA. CARMEN ROSA ARAOZ FERNANDEZ Y DRA. BENEDICTA SOLEDAD URRUTIA MELLADO</t>
  </si>
  <si>
    <t>ADMISION MAESTRIAS</t>
  </si>
  <si>
    <t>CIVIL CONSTITUCIONAL CONTABILIDAD</t>
  </si>
  <si>
    <t>VICTOR CHACON SANCHEZ</t>
  </si>
  <si>
    <t>DR. ING. LUIS AMADEO MENDOZA QUISPE</t>
  </si>
  <si>
    <t>MARIBEL GIOVANNA VILCA CANA</t>
  </si>
  <si>
    <t>MODIFICACION RESOLUCION N°230-2015/EPG-UAC</t>
  </si>
  <si>
    <t>DR. EDWARDS JESUS AGUIRRE ESPINOZA Y DR. CARLOS ACEITUNO HUACANI</t>
  </si>
  <si>
    <t>JORGE LUIS SAHUARAURA CONDORI</t>
  </si>
  <si>
    <t>MODIFICAR TITULO TESIS</t>
  </si>
  <si>
    <t>014101604D</t>
  </si>
  <si>
    <t>SUBSANACION DERECHO TRIBUTARIO Y FINANCIERO</t>
  </si>
  <si>
    <t>DESIGNAR DRA. BEATRIZ CARDENAS DIAZ</t>
  </si>
  <si>
    <t>MGT. GUIDO ELIAS FARFAN ESCALANTE Y MGT. MAGNA ASISCLA CUSIMAYTA QUISPE</t>
  </si>
  <si>
    <t>RECTIFICAR RESOLUCION DE 09/11/2015</t>
  </si>
  <si>
    <t>N°494-2015/EPG-UAC</t>
  </si>
  <si>
    <t>DRA. MIRIAM IMELDA YEPEZ CHACON Y DR. CLETO DE LA TORRE DUEÑAS</t>
  </si>
  <si>
    <t>MGT. DI YANIRA BRAVO GONZALES Y MGT. ARMINDA MARGARITA GIBAJA OVIEDO</t>
  </si>
  <si>
    <t xml:space="preserve">RESOLUCION </t>
  </si>
  <si>
    <t>RESOLUCION DE ADMISION 2015-III</t>
  </si>
  <si>
    <t>PEDRO JESUS CASILLAS LLERENA</t>
  </si>
  <si>
    <t>PATRICIA ALVAREZ CALDERON</t>
  </si>
  <si>
    <t>NOMBRAMIENTO ASESOR</t>
  </si>
  <si>
    <t>PABLO CESAR HUAYLLANI HUAMANI</t>
  </si>
  <si>
    <t>DRA. AMANDA MALDONADO FARFAN</t>
  </si>
  <si>
    <t>Doctor en administracion</t>
  </si>
  <si>
    <t>KAREN STEPHANIE ORMACHEA LUNA</t>
  </si>
  <si>
    <t>EDWIN RICHARD PUCHO RIVERA</t>
  </si>
  <si>
    <t>MODIFICAR RESOLUCION 298-2014/EPG-UAC</t>
  </si>
  <si>
    <t>DECLARAR APTO SUSTENTACION DE TESIS</t>
  </si>
  <si>
    <t>DRA. GLADIS EDITH ROJAS SALAS Y DR. AMADEO CUBA ESQUIVEL</t>
  </si>
  <si>
    <t>SATISFACCION ESTUDIANTIL Y SU RELACION CON EL DESEMPEÑO DOCENTE EN ESTUDIANTES DE LA ESCUELA PROFESIONAL DE ENFERMERIA DE LA UNIVERSIDAD ANDINA DEL CUSCO</t>
  </si>
  <si>
    <t>DR. PS. GUIDO AMERICO TORRES CASTILLO Y DR. EDWARDS JESUS AGUIRRE ESPINOZA</t>
  </si>
  <si>
    <t>CONCENTRACION DE FLUOR EN AGUA DE CONSUMO HUMANO Y FLUOROSIS DENTAL EN LA COMUNIDAD DE TIPON CUSCO - 2015</t>
  </si>
  <si>
    <t>WILIAM CONDORI MAMANI</t>
  </si>
  <si>
    <t>MGT. ABOG. JUSTINO LUCANA ORUE Y MGT. ABOG. JOSE HILDEBRANDO DIAZ TORRES</t>
  </si>
  <si>
    <t>DRA. CARMEN ROSA ARAOZ FERNANDEZ Y DR. EDWARS JESUS AGUIRRE ESPINOZA.</t>
  </si>
  <si>
    <t>ERNESTO LUCANO CRISOSTOMO</t>
  </si>
  <si>
    <t>DESIGNAR DICTAMINANTES TESIS</t>
  </si>
  <si>
    <t>DR. VICTOR RAUL ACUÑA LOAIZA Y DRA. BEATRIZ CARDENAS DIAZ</t>
  </si>
  <si>
    <t>JULIO GUILLERMO CHACALTANA PISCONTE</t>
  </si>
  <si>
    <t>ESTRATEGIAS DE APRENDIZAJE Y RENDIMIENTO PROFESIONAL DE ESTUDIANTES EN LOS CURSOS DE FORMACION PROFESIONAL BASICA DE LA CARRERA PROFESIONAL DE ESTOMATOLOGIA DE LA UNIVERSIDAD ANDINA DEL CUSCO 2014-II</t>
  </si>
  <si>
    <t>DESIGNAR DICTAMINANTES PLAN DE TESIS</t>
  </si>
  <si>
    <t>MGT. IGNASIO RAMIRO FLOREZ LUCANA Y MGT. DI YANIRA BRAVO GONZALES</t>
  </si>
  <si>
    <t>ENRIQUE ROSELL AEDO</t>
  </si>
  <si>
    <t>SOFIA ESPINOZA VILCA</t>
  </si>
  <si>
    <t>MODIFICAR RESOLUCION 519</t>
  </si>
  <si>
    <t>JUDITH CLEMENTINA ZEBALLOS COCA</t>
  </si>
  <si>
    <t>EBERT LOAIZA ROJAS</t>
  </si>
  <si>
    <t>DESIGNAR DICTAMINANTES DE TESIS</t>
  </si>
  <si>
    <t>REFERENCIA R-494-2015/EPG-UAC</t>
  </si>
  <si>
    <t>CORRECCION DE NOMBRES ADMISION</t>
  </si>
  <si>
    <t>LUZ GUISELL AEDO VEGA CENTENO</t>
  </si>
  <si>
    <t>VIVIANET SERNA SILVA</t>
  </si>
  <si>
    <t>JURADO EVALUADOR</t>
  </si>
  <si>
    <t>DR. LUIS FERNANDO MURILLO</t>
  </si>
  <si>
    <t>MARIA MERCEDES CARRASCO COLQUE</t>
  </si>
  <si>
    <t>ILBERTO GALDOS BERRIO</t>
  </si>
  <si>
    <t>AUTORIZAR MATRICULA CURSO DIRIGIDO</t>
  </si>
  <si>
    <t>ELIZABET SERRANO SORIA</t>
  </si>
  <si>
    <t>JUANA MARCELA RUBIN DE CELIS VICENTE</t>
  </si>
  <si>
    <t>AUTORIZAR LA MATRICULA CURSO DIRIGIDO</t>
  </si>
  <si>
    <t>FREDDY ALBERTO FARFAN VELEZ</t>
  </si>
  <si>
    <t>CAMBIO JURADO DICTAMINANTE</t>
  </si>
  <si>
    <t>YENI SALAS VELASQUEZ</t>
  </si>
  <si>
    <t>015101479D</t>
  </si>
  <si>
    <t>AUTORIZAR SUBSANACION (EPISTEMOLOGIA DE LA EDUCACION)</t>
  </si>
  <si>
    <t>XIMENA GARATE SALAZAR</t>
  </si>
  <si>
    <t>WENCESLAO MUÑOZ HUAMAN</t>
  </si>
  <si>
    <t>MAYCOL ROLANDO VALDIVIA MEJIA</t>
  </si>
  <si>
    <t>MARIA PATRICIA MORALES PEZO</t>
  </si>
  <si>
    <t>JORGE LUIS SALAS QUISPE</t>
  </si>
  <si>
    <t>GLADYS ANGELICA MIRANDA SOTA</t>
  </si>
  <si>
    <t>EVELIN ACUÑA GAMARRA</t>
  </si>
  <si>
    <t>ZHENIA YANIRA BRAÑES CHIPANA</t>
  </si>
  <si>
    <t>AUTORIZAR SUBSANACION (AVANCES EN ORTODONCIA Y ORTOPEDIA FUNCIONAL)</t>
  </si>
  <si>
    <t>PINTO LEON JUAN CANCIO</t>
  </si>
  <si>
    <t>LONGA RAMOS EDUARDO JOSE</t>
  </si>
  <si>
    <t>JEAN CARLO PRADA CHUMBES</t>
  </si>
  <si>
    <t>AUTORIZAR SUBSANACION (DISEÑO DE REDES Y TELEPROCESOS)</t>
  </si>
  <si>
    <t>IVAN HERIK HERMOZA ROSELL</t>
  </si>
  <si>
    <t>DESIGNAR REEMPLAZO DE JURADO DICTAMINANTE DE TESIS</t>
  </si>
  <si>
    <t>CHRISTIAN OMAR AMPUERO GONZALEZ</t>
  </si>
  <si>
    <t>BETZY ZEYTEL LLERENA CAJIGAS</t>
  </si>
  <si>
    <t>MATRICULA CURSO DIRIGIDO</t>
  </si>
  <si>
    <t>ARROYO POLANCO JOSE FRANCISCO</t>
  </si>
  <si>
    <t>JURADOS DICTAMINANTES PLAN DE TESIS</t>
  </si>
  <si>
    <t>..\RESOLUCIONES 2016 PDF\RESOLUCION 1.pdf</t>
  </si>
  <si>
    <t>MODIFICAR RESOLUCION N°153-2015/EPG-UAC</t>
  </si>
  <si>
    <t>..\RESOLUCIONES 2016 PDF\RESOLUCION 2.pdf</t>
  </si>
  <si>
    <t>..\RESOLUCIONES 2016 PDF\RESOLUCION 3.pdf</t>
  </si>
  <si>
    <t>..\RESOLUCIONES 2016 PDF\RESOLUCION 4.pdf</t>
  </si>
  <si>
    <t>WILBERT JULIO LOAIZA CUBA</t>
  </si>
  <si>
    <t>015101552C</t>
  </si>
  <si>
    <t>NOMBREMIENTO ASESOR DE DOCTORADO</t>
  </si>
  <si>
    <t>Amanda Maldonado</t>
  </si>
  <si>
    <t>..\RESOLUCIONES 2016 PDF\RESOLUCION 8.pdf</t>
  </si>
  <si>
    <t>NOMBREMIENTO ASESOR DE MAESTRIA</t>
  </si>
  <si>
    <t>..\RESOLUCIONES 2016 PDF\RESOLUCION 6.pdf</t>
  </si>
  <si>
    <t>..\RESOLUCIONES 2016 PDF\RESOLUCION 5.pdf</t>
  </si>
  <si>
    <t>JENY LADY FUENTES GAMBOA</t>
  </si>
  <si>
    <t>..\RESOLUCIONES 2016 PDF\RESOLUCION 9.pdf</t>
  </si>
  <si>
    <t>..\RESOLUCIONES 2016 PDF\RESOLUCION 10.pdf</t>
  </si>
  <si>
    <t>ADMISION</t>
  </si>
  <si>
    <t>MAESTRIA ADMINISTRACION DE NEGOCIOS</t>
  </si>
  <si>
    <t>..\RESOLUCIONES 2016 PDF\RESOLUCION 7.pdf</t>
  </si>
  <si>
    <t>FIJAR FECHA Y HORA SUSTENTACION DE TESIS</t>
  </si>
  <si>
    <t>..\RESOLUCIONES 2016 PDF\RESOLUCION 11.pdf</t>
  </si>
  <si>
    <t>VERONICA ISELA VERA MARMANILLO</t>
  </si>
  <si>
    <t>ELEVAR VRAC EXPEDIENTE GRADO</t>
  </si>
  <si>
    <t xml:space="preserve">Docencia Universitaria </t>
  </si>
  <si>
    <t>..\RESOLUCIONES 2016 PDF\RESOLUCION 14.pdf</t>
  </si>
  <si>
    <t>DECLARAR APTO PARA SUSTENTACION DE TESIS</t>
  </si>
  <si>
    <t>..\RESOLUCIONES 2016 PDF\RESOLUCION 12.pdf</t>
  </si>
  <si>
    <t>ELEVAR A VRAC EXPEDIENTE GRADO</t>
  </si>
  <si>
    <t>Ciencias de la educacion</t>
  </si>
  <si>
    <t>..\RESOLUCIONES 2016 PDF\RESOLUCION 15.pdf</t>
  </si>
  <si>
    <t>HENRY EDWARD ESPINOZA CAÑARI</t>
  </si>
  <si>
    <t>..\RESOLUCIONES 2016 PDF\RESOLUCION 13.pdf</t>
  </si>
  <si>
    <t>DECLARAR APTO PARA SUSTENCION DE TESIS</t>
  </si>
  <si>
    <t>..\RESOLUCIONES 2016 PDF\RESOLUCION 16.pdf</t>
  </si>
  <si>
    <t>..\RESOLUCIONES 2016 PDF\RESOLUCION 17.pdf</t>
  </si>
  <si>
    <t>ANTONIETA GUZMAN CHIRINOS</t>
  </si>
  <si>
    <t>NOMBRAMIENTO ASESOR DE TESIS</t>
  </si>
  <si>
    <t>..\RESOLUCIONES 2016 PDF\RESOLUCION 18.pdf</t>
  </si>
  <si>
    <t>..\RESOLUCIONES 2016 PDF\RESOLUCION 20.pdf</t>
  </si>
  <si>
    <t>012200937C</t>
  </si>
  <si>
    <t xml:space="preserve">AUTORIZAR MATRICULA </t>
  </si>
  <si>
    <t>..\RESOLUCIONES 2016 PDF\RESOLUCION 19.pdf</t>
  </si>
  <si>
    <t>DECLARA IMPROCEDENTE</t>
  </si>
  <si>
    <t>..\RESOLUCIONES 2016 PDF\RESOLUCION 21.pdf</t>
  </si>
  <si>
    <t>LOURDES LEONOR HUILLCA PEREZ</t>
  </si>
  <si>
    <t>NOMBRAR ASESOR DE TESIS</t>
  </si>
  <si>
    <t>..\RESOLUCIONES 2016 PDF\RESOLUCION 22.pdf</t>
  </si>
  <si>
    <t>..\RESOLUCIONES 2016 PDF\RESOLUCION 23.pdf</t>
  </si>
  <si>
    <t>WILBERT COLQUE CANDIA</t>
  </si>
  <si>
    <t>..\RESOLUCIONES 2016 PDF\RESOLUCION 25.pdf</t>
  </si>
  <si>
    <t>..\RESOLUCIONES 2016 PDF\RESOLUCION 32.pdf</t>
  </si>
  <si>
    <t>ELEVARA AL VRAC EXPEDIENTE</t>
  </si>
  <si>
    <t>Doctorado Administracion</t>
  </si>
  <si>
    <t>..\RESOLUCIONES 2016 PDF\RESOLUCION 30.pdf</t>
  </si>
  <si>
    <t>JESSICA ELIZABETH CHALCO SUAREZ</t>
  </si>
  <si>
    <t>..\RESOLUCIONES 2016 PDF\RESOLUCION 26.pdf</t>
  </si>
  <si>
    <t>..\RESOLUCIONES 2016 PDF\RESOLUCION 27.pdf</t>
  </si>
  <si>
    <t>GEORGINA CRUZ QUIN</t>
  </si>
  <si>
    <t>..\RESOLUCIONES 2016 PDF\RESOLUCION 31.pdf</t>
  </si>
  <si>
    <t>..\RESOLUCIONES 2016 PDF\RESOLUCION 24.pdf</t>
  </si>
  <si>
    <t>..\RESOLUCIONES 2016 PDF\RESOLUCION 28.pdf</t>
  </si>
  <si>
    <t>NOMBRAMIENTO DE ASESOR DE TESIS</t>
  </si>
  <si>
    <t>..\RESOLUCIONES 2016 PDF\RESOLUCION 29.pdf</t>
  </si>
  <si>
    <t>..\RESOLUCIONES 2016 PDF\RESOLUCION 33.pdf</t>
  </si>
  <si>
    <t>NOMBRAMIENTO DICTAMINANTES DE TESIS</t>
  </si>
  <si>
    <t>..\RESOLUCIONES 2016 PDF\RESOLUCION 34.pdf</t>
  </si>
  <si>
    <t>..\RESOLUCIONES 2016 PDF\RESOLUCION 36.pdf</t>
  </si>
  <si>
    <t>..\RESOLUCIONES 2016 PDF\RESOLUCION 35.pdf</t>
  </si>
  <si>
    <t>JONATHAN FRANCISS SALAS PEÑA</t>
  </si>
  <si>
    <t>..\RESOLUCIONES 2016 PDF\RESOLUCION 43.pdf</t>
  </si>
  <si>
    <t>JESUS ARMINTA VALENCIA</t>
  </si>
  <si>
    <t>..\RESOLUCIONES 2016 PDF\RESOLUCION 37.pdf</t>
  </si>
  <si>
    <t>..\RESOLUCIONES 2016 PDF\RESOLUCION 41.pdf</t>
  </si>
  <si>
    <t>EDUARDO JOSE LONGA RAMOS</t>
  </si>
  <si>
    <t>..\RESOLUCIONES 2016 PDF\RESOLUCION 42.pdf</t>
  </si>
  <si>
    <t>..\RESOLUCIONES 2016 PDF\RESOLUCION 39.pdf</t>
  </si>
  <si>
    <t>CARINA CALDERON PIMENTEL</t>
  </si>
  <si>
    <t>..\RESOLUCIONES 2016 PDF\RESOLUCION 38.pdf</t>
  </si>
  <si>
    <t>BLANCA FLOR TOMAICONZA ATAULLUCO</t>
  </si>
  <si>
    <t>..\RESOLUCIONES 2016 PDF\RESOLUCION 40.pdf</t>
  </si>
  <si>
    <t>..\RESOLUCIONES 2016 PDF\RESOLUCION 49.pdf</t>
  </si>
  <si>
    <t>JULIO QUILLAHUAMAN LASTEROS</t>
  </si>
  <si>
    <t>..\RESOLUCIONES 2016 PDF\RESOLUCION 46.pdf</t>
  </si>
  <si>
    <t>..\RESOLUCIONES 2016 PDF\RESOLUCION 47.pdf</t>
  </si>
  <si>
    <t>EDGARDO GUILLERMO RIVERA MEDINA</t>
  </si>
  <si>
    <t>..\RESOLUCIONES 2016 PDF\RESOLUCION 44.pdf</t>
  </si>
  <si>
    <t>DEYVI CABRERA ARREDONDO</t>
  </si>
  <si>
    <t>..\RESOLUCIONES 2016 PDF\RESOLUCION 45.pdf</t>
  </si>
  <si>
    <t>..\RESOLUCIONES 2016 PDF\RESOLUCION 48.pdf</t>
  </si>
  <si>
    <t>VANESSA PAREJA JARUFE</t>
  </si>
  <si>
    <t>DECLARAR IMPROCEDENTE</t>
  </si>
  <si>
    <t>..\RESOLUCIONES 2016 PDF\RESOLUCION 51.pdf</t>
  </si>
  <si>
    <t>..\RESOLUCIONES 2016 PDF\RESOLUCION 50.pdf</t>
  </si>
  <si>
    <t>JUAN CANCIO PINTO LEON</t>
  </si>
  <si>
    <t>..\RESOLUCIONES 2016 PDF\RESOLUCION 52.pdf</t>
  </si>
  <si>
    <t>RENE PFOCCORI PUMACALLAHUI</t>
  </si>
  <si>
    <t>..\RESOLUCIONES 2016 PDF\RESOLUCION 53.pdf</t>
  </si>
  <si>
    <t>SONIA PACCO QUISPE</t>
  </si>
  <si>
    <t>..\RESOLUCIONES 2016 PDF\RESOLUCION 54.pdf</t>
  </si>
  <si>
    <t>ESTHER DAZA VERA</t>
  </si>
  <si>
    <t>..\RESOLUCIONES 2016 PDF\57.pdf</t>
  </si>
  <si>
    <t>ARELI SANDRA PARI SALLO</t>
  </si>
  <si>
    <t>..\RESOLUCIONES 2016 PDF\RESOLUCION 55.pdf</t>
  </si>
  <si>
    <t>ALFREDO CRISOLOGO MAMANI TORRES</t>
  </si>
  <si>
    <t>..\RESOLUCIONES 2016 PDF\RESOLUCION 56.pdf</t>
  </si>
  <si>
    <t>WILLIAM MENDOZA HUAMAN</t>
  </si>
  <si>
    <t>..\RESOLUCIONES 2016 PDF\RESOLUCION 59.pdf</t>
  </si>
  <si>
    <t>..\RESOLUCIONES 2016 PDF\RESOLUCION 60.pdf</t>
  </si>
  <si>
    <t>..\RESOLUCIONES 2016 PDF\RESOLUCION 58.pdf</t>
  </si>
  <si>
    <t>YNGRITH CAROLYN UMERES BELLIDO</t>
  </si>
  <si>
    <t>..\RESOLUCIONES 2016 PDF\RESOLUCION 63.pdf</t>
  </si>
  <si>
    <t>VERONICA ROMERO JALIXTO</t>
  </si>
  <si>
    <t>..\RESOLUCIONES 2016 PDF\RESOLUCION 64.pdf</t>
  </si>
  <si>
    <t>..\RESOLUCIONES 2016 PDF\RESOLUCION 61.pdf</t>
  </si>
  <si>
    <t>CESAR EDUARDO ESCALANTE CARDENAS</t>
  </si>
  <si>
    <t>..\RESOLUCIONES 2016 PDF\RESOLUCION 62.pdf</t>
  </si>
  <si>
    <t>MAURO MENDOZA DELGADO</t>
  </si>
  <si>
    <t>AUTORIZAR MATRICULA EN CURSO PENDIENTE</t>
  </si>
  <si>
    <t>..\RESOLUCIONES 2016 PDF\RESOLUCION 66.pdf</t>
  </si>
  <si>
    <t>..\RESOLUCIONES 2016 PDF\RESOLUCION 68.pdf</t>
  </si>
  <si>
    <t>..\RESOLUCIONES 2016 PDF\RESOLUCION 65.pdf</t>
  </si>
  <si>
    <t>Derecho civil y comercial</t>
  </si>
  <si>
    <t>..\RESOLUCIONES 2016 PDF\RESOLUCION 67.pdf</t>
  </si>
  <si>
    <t>ESPERANZA LOURDE DUEÑAS PAREJA</t>
  </si>
  <si>
    <t>..\RESOLUCIONES 2016 PDF\RESOLUCION 69.pdf</t>
  </si>
  <si>
    <t>..\RESOLUCIONES 2016 PDF\RESOLUCION 71.pdf</t>
  </si>
  <si>
    <t>DANTE HORACIO OLIVERA MAYO</t>
  </si>
  <si>
    <t>..\RESOLUCIONES 2016 PDF\RESOLUCION 70.pdf</t>
  </si>
  <si>
    <t>..\RESOLUCIONES 2016 PDF\RESOLUCION 72.pdf</t>
  </si>
  <si>
    <t xml:space="preserve">PAOLA ESTRADA SANCHEZ </t>
  </si>
  <si>
    <t>LUZ ANA CARRION SALINAS</t>
  </si>
  <si>
    <t>JULIO RICAEDO CHAVEZ BELLIDO</t>
  </si>
  <si>
    <t>IGNASIO VELASQUEZ HACHA</t>
  </si>
  <si>
    <t>EDITH RIVERO CUSIMAYTA</t>
  </si>
  <si>
    <t>CARLOS EDUARDO JAYO SILVA</t>
  </si>
  <si>
    <t>EVELIN GIULISSA PAREJA</t>
  </si>
  <si>
    <t>AUTORIZAR LA MATRICULA</t>
  </si>
  <si>
    <t>SUSPENDER SUSTENTACION DE TESIS</t>
  </si>
  <si>
    <t>NANCY ELIZABETH UCAÑANI</t>
  </si>
  <si>
    <t>KAREN CORNEJO CONZA</t>
  </si>
  <si>
    <t>curso actualizacion administracion de negocios</t>
  </si>
  <si>
    <t>JAVIER EFRAIN ESCOBAR LOPEZ</t>
  </si>
  <si>
    <t>EDITH CATUNTA CUSIATAN</t>
  </si>
  <si>
    <t>014101575D</t>
  </si>
  <si>
    <t>CARMEN ROSA HUALLPAMAITA PONCE</t>
  </si>
  <si>
    <t>LIZBETT TELLO TORRES</t>
  </si>
  <si>
    <t>LUISA FERNANDEZ RIVERA</t>
  </si>
  <si>
    <t>LUIS ALFONSO SARMIENTO NUÑEZ</t>
  </si>
  <si>
    <t>REVISTA EPG</t>
  </si>
  <si>
    <t>COMISION ELABORACION REVISTA</t>
  </si>
  <si>
    <t>..\RESOLUCIONES 2017 PDF\99.pdf</t>
  </si>
  <si>
    <t>OVIEDO SOLIS ALEX IRMEL</t>
  </si>
  <si>
    <t>..\RESOLUCIONES 2017 PDF\98.pdf</t>
  </si>
  <si>
    <t>GARCIA GUZMAN CINDY KAROLA</t>
  </si>
  <si>
    <t>Mgt. FLOREZ RUELAS ROLANDO</t>
  </si>
  <si>
    <t>..\RESOLUCIONES 2017 PDF\95.pdf</t>
  </si>
  <si>
    <t>DUEÑAS GUZMAN PRISCILA SABINA</t>
  </si>
  <si>
    <t>Dr. HURTADO HUAMAN FELlX</t>
  </si>
  <si>
    <t>..\RESOLUCIONES 2017 PDF\96.pdf</t>
  </si>
  <si>
    <t>BUENO SALGUERO LUIS JAY</t>
  </si>
  <si>
    <t>016201373B</t>
  </si>
  <si>
    <t>..\RESOLUCIONES 2017 PDF\97.pdf</t>
  </si>
  <si>
    <t>AGUILAR OBLITAS LAURA PRISCILLA</t>
  </si>
  <si>
    <t>..\RESOLUCIONES 2017 PDF\100.pdf</t>
  </si>
  <si>
    <t>MARISELA VERGARA OBADA</t>
  </si>
  <si>
    <t>AMPLIACION PLAZO PRESENTACION TESIS</t>
  </si>
  <si>
    <t>LIDA LEON NUÑEZ</t>
  </si>
  <si>
    <t>MARIA ISABEL CALLAHUI RIOS</t>
  </si>
  <si>
    <t>AUTORIZAR SUBSANACION</t>
  </si>
  <si>
    <t>MARIA CECILIA JIMENEZ GARRIAZO</t>
  </si>
  <si>
    <t>LIA NEREIDA MAYO ZAVALETA</t>
  </si>
  <si>
    <t>JESSIKA CORAHUA ORDOÑEZ</t>
  </si>
  <si>
    <t>MODIFICAR RESOLUCION N°058-2016/EPG-UAC</t>
  </si>
  <si>
    <t>ELMER CAMA CACERES</t>
  </si>
  <si>
    <t>COMISION ADMISION 2016</t>
  </si>
  <si>
    <t>PROCESO DE ADMISION</t>
  </si>
  <si>
    <t>YOHANA MIREILLE BANDA HERRERA</t>
  </si>
  <si>
    <t>..\RESOLUCIONES 2016 PDF\RESOLUCION 121.pdf</t>
  </si>
  <si>
    <t>WILLIAM DIOGENES FARFAN MAITA</t>
  </si>
  <si>
    <t>..\RESOLUCIONES 2016 PDF\RESOLUCION 118.pdf</t>
  </si>
  <si>
    <t>LUIS CARLOS ANAYA CAHUA</t>
  </si>
  <si>
    <t>014101510J</t>
  </si>
  <si>
    <t>..\RESOLUCIONES 2016 PDF\RESOLUCION 120.pdf</t>
  </si>
  <si>
    <t>CONSTANTINA OLIVARES MOSCOSO</t>
  </si>
  <si>
    <t>..\RESOLUCIONES 2016 PDF\RESOLUCION 119.pdf</t>
  </si>
  <si>
    <t>..\RESOLUCIONES 2016 PDF\RESOLUCION 124.pdf</t>
  </si>
  <si>
    <t>MODIFICAR RESOLUCION 88-2016/EPG-UAC</t>
  </si>
  <si>
    <t>..\RESOLUCIONES 2016 PDF\RESOLUCION 122.pdf</t>
  </si>
  <si>
    <t>MARISOL CHAMPI IBARRA</t>
  </si>
  <si>
    <t>..\RESOLUCIONES 2016 PDF\RESOLUCION 125.pdf</t>
  </si>
  <si>
    <t>JORGE AUGUSTO ATAYUPANQUI QUISPE</t>
  </si>
  <si>
    <t>..\RESOLUCIONES 2016 PDF\RESOLUCION 126.pdf</t>
  </si>
  <si>
    <t>ELOY ZENON FLORES QUISPE</t>
  </si>
  <si>
    <t>..\RESOLUCIONES 2016 PDF\RESOLUCION 123.pdf</t>
  </si>
  <si>
    <t>DESIGNAR DICTAMINANTES PROYECTO TESIS</t>
  </si>
  <si>
    <t>JUDITH ANTONIA PONCE DE LEON CORONADO</t>
  </si>
  <si>
    <t>MODIFICAR RESOLUCION</t>
  </si>
  <si>
    <t>JUAN MANUEL PANTIGOSO OSORIO</t>
  </si>
  <si>
    <t>FLOR DE MARIA CARDENAS VARGAS</t>
  </si>
  <si>
    <t>015101386F</t>
  </si>
  <si>
    <t>ADMISION 2016-I</t>
  </si>
  <si>
    <t>MAESTRIA DOCENCIA UNIVERSITARIA</t>
  </si>
  <si>
    <t>SEGURIDAD INDUSTRIAL Y MEDIO AMBIENTE</t>
  </si>
  <si>
    <t>MAESTRIA DERECHO CIVIL Y COMERCIAL</t>
  </si>
  <si>
    <t>DERECHO CONSTITUCIONAL</t>
  </si>
  <si>
    <t>MAESTRIA ING. CIVIL MENCION ESTRUCTURAS</t>
  </si>
  <si>
    <t>MAESTRIA ING. CIVIL MENCION EN HIDRAULICA</t>
  </si>
  <si>
    <t>DOCTORADO MEDIO AMBIENTE</t>
  </si>
  <si>
    <t>YULDER WALDY ALVAREZ MIRANDA</t>
  </si>
  <si>
    <t>YANET ROMERO VARGAS</t>
  </si>
  <si>
    <t>WALTER JACINTO PANOCCA ORELLANA</t>
  </si>
  <si>
    <t>VIANNE DIANA HUAMAN BACA</t>
  </si>
  <si>
    <t>ROY VILCA OQUENDO</t>
  </si>
  <si>
    <t>015101407c</t>
  </si>
  <si>
    <t>ORLANDO OLIVARES RIVERA</t>
  </si>
  <si>
    <t>JUAN RAPHAEL CARDENAS VALENZUELA</t>
  </si>
  <si>
    <t>JOSE FRANCISCO ARROYO POLANCO</t>
  </si>
  <si>
    <t>JOHSEP WILLY BACA CORNEJO</t>
  </si>
  <si>
    <t>SAMUEL MOGROVEJO DELGADO</t>
  </si>
  <si>
    <t>FREDY ORLANDO VERA FIGUEROA</t>
  </si>
  <si>
    <t>RECTIFICAR RESOLUCION</t>
  </si>
  <si>
    <t>JULIA UHUINA POLO</t>
  </si>
  <si>
    <t>MODIFICAR RESOLUCION 366/2015</t>
  </si>
  <si>
    <t>YENI MARITZA ACCOSTUPA QUISPE</t>
  </si>
  <si>
    <t>WILFREDO LEIVA DURAN</t>
  </si>
  <si>
    <t>MARTINA ORTEGA MOLLO</t>
  </si>
  <si>
    <t>GISELLA ALEJANDRINA CCORIHUAMAN CUSITITO</t>
  </si>
  <si>
    <t>ABEL CALDERON YAURI</t>
  </si>
  <si>
    <t>TIMOTEO TUNQUI SUYO</t>
  </si>
  <si>
    <t>JUAN FREDY SUTTA RODRIGUEZ</t>
  </si>
  <si>
    <t>GIOVANNA GUZMAN CACERES</t>
  </si>
  <si>
    <t>EDSON JHOSIMAR CUPI QQUELLON</t>
  </si>
  <si>
    <t>DIANA LUZ ARESTEGUI AGUIRRE</t>
  </si>
  <si>
    <t>ANA IRINA CACERES VIZARRETA</t>
  </si>
  <si>
    <t>SONIA RAQUEL CASELLI RIVERA</t>
  </si>
  <si>
    <t>Contabilidad mencion auditoria</t>
  </si>
  <si>
    <t>HERNANDO GONZALES ABRIL</t>
  </si>
  <si>
    <t>FREDY ALONSO ROJAS APAZA</t>
  </si>
  <si>
    <t>NOMBRAR DICTAMINANTES DE TESIS</t>
  </si>
  <si>
    <t>SVETLANA KARIANDA PORRAS MEDINA</t>
  </si>
  <si>
    <t>SUBSANACION</t>
  </si>
  <si>
    <t>SANDRA VELASQUEZ CURO</t>
  </si>
  <si>
    <t>SANDRA PAOLA NUÑEZ RUIZ</t>
  </si>
  <si>
    <t>ROSMARISEL RIVERA VILCA</t>
  </si>
  <si>
    <t>PAVEL JOSE CAMERO ZAVALETA</t>
  </si>
  <si>
    <t>MARIO HUGO SILVA ASTETE</t>
  </si>
  <si>
    <t>CESAR ALEJANDRO AUCCA CALCINA</t>
  </si>
  <si>
    <t>ELIAS CCACHAINCA MENDOZA</t>
  </si>
  <si>
    <t>DEJAR SIN EFECTO RESOLUCION 121-2016/EPG-UAC</t>
  </si>
  <si>
    <t>..\RESOLUCIONES 2016 PDF\RESOLUCION 228.pdf</t>
  </si>
  <si>
    <t>APTO PARA LA SUSTENTACION DE TESIS</t>
  </si>
  <si>
    <t>RICHARD MARINO CALDERON CACERES</t>
  </si>
  <si>
    <t>DEJAR SIN EFECTO RESOLUCION 120-2016/EPG-UAC</t>
  </si>
  <si>
    <t>KATIA NINOSKA NISHIDA BENAVIDES</t>
  </si>
  <si>
    <t>GLORIA SALLO PAÑIHUARA</t>
  </si>
  <si>
    <t>FERNANDO OLAZABAL LAZARTE</t>
  </si>
  <si>
    <t>ADMISION 2016-I SEDE QUILLABAMBA</t>
  </si>
  <si>
    <t>DOCENCIA UNIVERSITARIA</t>
  </si>
  <si>
    <t>ZAIDA DENISSE VARGAS AREVALO</t>
  </si>
  <si>
    <t>WILBER VILLENA CANDIA</t>
  </si>
  <si>
    <t>JUSTIFICACION INASISTENCIA</t>
  </si>
  <si>
    <t>Administracion de negocios</t>
  </si>
  <si>
    <t>SIDNEY RANDHI MORALES MENDOZA</t>
  </si>
  <si>
    <t>ROSMERY SILVA MINAURO</t>
  </si>
  <si>
    <t>RAUL ALBERTO IZQUIERDO MORALES</t>
  </si>
  <si>
    <t>PILAR JUDITH ALVAREZ VILLALBA</t>
  </si>
  <si>
    <t>MILAGROS TTITO ROMERO</t>
  </si>
  <si>
    <t>MARCO ANTONIO SALAS MARIN</t>
  </si>
  <si>
    <t>JUAN CARLOS QUISPE ESTRADA</t>
  </si>
  <si>
    <t>JOSE WILFREDO CALLASI QUISPE</t>
  </si>
  <si>
    <t>JOSE ALFREDO SERRANO HERMOZA</t>
  </si>
  <si>
    <t>JOSE ALBERTO ARELLANO CAMACHO</t>
  </si>
  <si>
    <t>JESUS EUSEBIO CHANCATUMA HUAMAN</t>
  </si>
  <si>
    <t>HUGO MICHAEL NINAJA RAMOS</t>
  </si>
  <si>
    <t>GLORIA YVETTE MORA BEINGOLEA</t>
  </si>
  <si>
    <t>EVELYN GARLETH TAMAYO ARAOZ</t>
  </si>
  <si>
    <t>ELVIS EFRAIN MIRANDA CORDOVA</t>
  </si>
  <si>
    <t>DEJAR SIN EFECTO RESOLUCION 056-2015/EPG</t>
  </si>
  <si>
    <t>EILEEN TORRES QUISPE</t>
  </si>
  <si>
    <t>ANGEL FARFAN NAVARRO</t>
  </si>
  <si>
    <t>ALICIA CORRALES MALLQUI</t>
  </si>
  <si>
    <t>ALAN JOSHEP CARRION PEREZ</t>
  </si>
  <si>
    <t>WILLIAM ALBERTO CHAVEZ ESPINOZA</t>
  </si>
  <si>
    <t>COORDINADO DEL DIPLOMADO EN SISTEMAS DE INFORMACION</t>
  </si>
  <si>
    <t>ANGELICA SANTILLANA MOREANO</t>
  </si>
  <si>
    <t>ANABEL HUAMAN VARGAS</t>
  </si>
  <si>
    <t>WILL BRAYAN VALDIVIA BAUTISTA</t>
  </si>
  <si>
    <t>ROGER GIANCARLO GUTIERREZ CHAVEZ</t>
  </si>
  <si>
    <t>MIGUEL VERA MIRANDA</t>
  </si>
  <si>
    <t>MARIA HERRERA OVALLE</t>
  </si>
  <si>
    <t>JESUS EDWIN DUEÑAS CASTILLO</t>
  </si>
  <si>
    <t>DLECARAR APTO PARA SUSTENTACION DE TESIS</t>
  </si>
  <si>
    <t>MARIA LUISA MANCO MALLQUI</t>
  </si>
  <si>
    <t>JAVIER MAX PEREZ RAMOS</t>
  </si>
  <si>
    <t>EDWARD FRANK NIÑO DE GUZMAN PIMENTEL</t>
  </si>
  <si>
    <t>ISAAC ENRIQUE CASTRO CUBA</t>
  </si>
  <si>
    <t>RECTIFICACION DE NOTA</t>
  </si>
  <si>
    <t>HERBERTH CCAHUANA QUINTO</t>
  </si>
  <si>
    <t>HOMOLOGACION DE ASIGNATURAS</t>
  </si>
  <si>
    <t>VERONICA VELA AREVALO</t>
  </si>
  <si>
    <t>PROTECCION DE RECURSOS NATURALES Y MONUMENTOS ARQUEOLOGICOS</t>
  </si>
  <si>
    <t>APROBAR Y AUTORIZAR INSCRIPCION DE TESIS</t>
  </si>
  <si>
    <t>EDGAR CARDOSO VILLACORTA</t>
  </si>
  <si>
    <t>DRA. LUZ MARIA CAHUANA FERNANDEZ</t>
  </si>
  <si>
    <t>MODIFICAR RESOLUCION N°039-2016/EPG-UAC</t>
  </si>
  <si>
    <t>DARLY KRUPSKAYA HUAMAN OCHOA</t>
  </si>
  <si>
    <t>DR. EDWARDS JESUS AGUIRRE ESPINOZA</t>
  </si>
  <si>
    <t>CARLOS VILLANTOY VALDIVIA</t>
  </si>
  <si>
    <t>ANA SAENZ LUZA</t>
  </si>
  <si>
    <t>EFRAIN RODAS GUIZADO</t>
  </si>
  <si>
    <t>..\RESOLUCIONES 2016 PDF\RESOLUCION 297.pdf</t>
  </si>
  <si>
    <t>..\RESOLUCIONES 2016 PDF\RESOLUCION 306.pdf</t>
  </si>
  <si>
    <t>..\RESOLUCIONES 2016 PDF\RESOLUCION 305.pdf</t>
  </si>
  <si>
    <t>..\RESOLUCIONES 2016 PDF\RESOLUCION 304.pdf</t>
  </si>
  <si>
    <t>..\RESOLUCIONES 2016 PDF\RESOLUCION 303.pdf</t>
  </si>
  <si>
    <t>..\RESOLUCIONES 2016 PDF\RESOLUCION 300.pdf</t>
  </si>
  <si>
    <t>CARMEN LAIME LLOCLLA</t>
  </si>
  <si>
    <t>..\RESOLUCIONES 2016 PDF\RESOLUCION 302.pdf</t>
  </si>
  <si>
    <t>..\RESOLUCIONES 2016 PDF\RESOLUCION 301.pdf</t>
  </si>
  <si>
    <t>SOFIA ROJAS BUSTAMANTE</t>
  </si>
  <si>
    <t>DERECHOS REALES Y REGISTRAL</t>
  </si>
  <si>
    <t>DISPONER CAMBIO DE PLAN DE ESTUDIOS</t>
  </si>
  <si>
    <t>MODIFICAR PARTE DE LA RESOLUCION 350-2015/EPG</t>
  </si>
  <si>
    <t>DICTAMINANTES DE TESIS</t>
  </si>
  <si>
    <t>INGRESANTES 2016-I AMPLIACION</t>
  </si>
  <si>
    <t>INGRESANTES EPG</t>
  </si>
  <si>
    <t>..\RESOLUCIONES 2016 PDF\RESOLUCION 313.pdf</t>
  </si>
  <si>
    <t>GLADIS YANARICO OCHOA</t>
  </si>
  <si>
    <t>ALEXANDRA MONICA GONZALES VARGAS</t>
  </si>
  <si>
    <t>DRA. ARMINDA MARGARITA GIBAJA OVIEDO</t>
  </si>
  <si>
    <t>WILFREDO MAXDEO QUISPE</t>
  </si>
  <si>
    <t>DR. ISAAC ENRIQUE CASTRO CUBA</t>
  </si>
  <si>
    <t>TANIA SAIRE SAIRE</t>
  </si>
  <si>
    <t>DRA. BEATRIZ GUADALUPE CARDENAS DIAZ</t>
  </si>
  <si>
    <t>..\RESOLUCIONES 2016 PDF\RESOLUCION 325.pdf</t>
  </si>
  <si>
    <t>FLOR DE MARIA BACA GUEVARA</t>
  </si>
  <si>
    <t xml:space="preserve">014101513I </t>
  </si>
  <si>
    <t>DR. OSTWALD NESTOR AVENDAÑO UCHUYA</t>
  </si>
  <si>
    <t>CESAR ROLANDO LICONA ARIZABAL</t>
  </si>
  <si>
    <t>..\RESOLUCIONES 2016 PDF\RESOLUCION 330.pdf</t>
  </si>
  <si>
    <t>DEJAR SIN EFECTO RESOLUCION N°319-2016/EPG-UAC</t>
  </si>
  <si>
    <t>..\RESOLUCIONES 2016 PDF\RESOLUCION 333.pdf</t>
  </si>
  <si>
    <t>DECLARAR INADMISIBLE LA INASISTENCIA</t>
  </si>
  <si>
    <t>..\RESOLUCIONES 2016 PDF\RESOLUCION 336.pdf</t>
  </si>
  <si>
    <t>SANDRA CAROLA MALDONADO ORTEGA</t>
  </si>
  <si>
    <t>..\RESOLUCIONES 2016 PDF\RESOLUCION 332.pdf</t>
  </si>
  <si>
    <t>PAMELA LUZ TORRES SALDIVAR</t>
  </si>
  <si>
    <t>016102150E</t>
  </si>
  <si>
    <t>..\RESOLUCIONES 2016 PDF\RESOLUCION 334.pdf</t>
  </si>
  <si>
    <t>OSTWALD NESTOR AVENDAÑO UCHUYA</t>
  </si>
  <si>
    <t>AUTORIZAR MATRICULA EXCEPCIONAL</t>
  </si>
  <si>
    <t>..\RESOLUCIONES 2016 PDF\RESOLUCION 338.pdf</t>
  </si>
  <si>
    <t>MANUEL EDUARDO HIDALGO LEON</t>
  </si>
  <si>
    <t>..\RESOLUCIONES 2016 PDF\RESOLUCION 339.pdf</t>
  </si>
  <si>
    <t>EDISON MAXIMO PILLCO GRAJEDA</t>
  </si>
  <si>
    <t>..\RESOLUCIONES 2016 PDF\RESOLUCION 337.pdf</t>
  </si>
  <si>
    <t>EDDA ANFISSA ESPINOZA SAAVEDRA</t>
  </si>
  <si>
    <t>JUSTIFICAR INASISTENCIA</t>
  </si>
  <si>
    <t>..\RESOLUCIONES 2016 PDF\RESOLUCION 335.pdf</t>
  </si>
  <si>
    <t>..\RESOLUCIONES 2016 PDF\RESOLUCION 340.pdf</t>
  </si>
  <si>
    <t>CARLOS MAXIMO TAMAYO VARGAS</t>
  </si>
  <si>
    <t>NODIFICAR RESOLUCION N°036-2012-DEPG-UAC</t>
  </si>
  <si>
    <t>CARLOS ALBERTO ZAMBRANO INCHAUSTEGUI</t>
  </si>
  <si>
    <t>MODIFICAR RESOLUCION N°002-2013/EPG-UAC</t>
  </si>
  <si>
    <t>MODIFICAR RESOLUCION N°53-2012-DEPG-UAC</t>
  </si>
  <si>
    <t>LIGIA EMERIDA ESPINOZA SOMOCURCIO</t>
  </si>
  <si>
    <t>MODIFICAR RESOLUCION N°303-2015/EPG-UAC</t>
  </si>
  <si>
    <t>ELOY CCOA CHALLCO</t>
  </si>
  <si>
    <t>CASTILLO CUSI VANESSA PAULINA</t>
  </si>
  <si>
    <t>DISPONER EL CAMBIO DE PLAN DE ESTUDIOS</t>
  </si>
  <si>
    <t>ARMANDO FERNANDEZ BACA DE LA CUBA</t>
  </si>
  <si>
    <t>RECTIFICAR ERROR MATERIAL</t>
  </si>
  <si>
    <t>ROMULO DUEÑAS VARGAS</t>
  </si>
  <si>
    <t>MARY STEPHANE CASAPINO CARDEÑA</t>
  </si>
  <si>
    <t>RECTIFICAR NOTA</t>
  </si>
  <si>
    <t>MARIA EDITH EZQUERRA CONDORI</t>
  </si>
  <si>
    <t>HUMBERTO ALZAMORA FLORES</t>
  </si>
  <si>
    <t>366-O</t>
  </si>
  <si>
    <t>ZUÑIGA HERMOZA DANITZA</t>
  </si>
  <si>
    <t>116200014N</t>
  </si>
  <si>
    <t>WILLIAM FRANCISCO ALFARO TUPAYACHI</t>
  </si>
  <si>
    <t>366-I</t>
  </si>
  <si>
    <t>SOTO ESCOBEDO ELENA</t>
  </si>
  <si>
    <t>116200013M</t>
  </si>
  <si>
    <t>366-N</t>
  </si>
  <si>
    <t>SOCOALAYA MONTALVO VANESSA</t>
  </si>
  <si>
    <t>116200012L</t>
  </si>
  <si>
    <t>366-Y</t>
  </si>
  <si>
    <t>SIMON LLALLI NANCY EDIT</t>
  </si>
  <si>
    <t>116200024C</t>
  </si>
  <si>
    <t>RONNY BREIBAT TIMPO</t>
  </si>
  <si>
    <t>366-M</t>
  </si>
  <si>
    <t>REINOSO ZEVALLOS JENNY</t>
  </si>
  <si>
    <t>116200011K</t>
  </si>
  <si>
    <t>366-X</t>
  </si>
  <si>
    <t>QUISPE ABARCA LAURA</t>
  </si>
  <si>
    <t>116200023B</t>
  </si>
  <si>
    <t>366-L</t>
  </si>
  <si>
    <t>ORTIZ DIAZ RENZO GUILLERMO</t>
  </si>
  <si>
    <t>116200010J</t>
  </si>
  <si>
    <t>366-K</t>
  </si>
  <si>
    <t>ORTEGA RODRIGUEZ PATRICIA</t>
  </si>
  <si>
    <t>116200009I</t>
  </si>
  <si>
    <t>366-W</t>
  </si>
  <si>
    <t>OLIVERA YEPEZ JENNIE ANNY</t>
  </si>
  <si>
    <t>116200022A</t>
  </si>
  <si>
    <t>366-H</t>
  </si>
  <si>
    <t>MERMA MOLINA YANET MONICA</t>
  </si>
  <si>
    <t>116200008H</t>
  </si>
  <si>
    <t>366-U</t>
  </si>
  <si>
    <t xml:space="preserve">MEDINA BOCANGEL FORTUNATO  </t>
  </si>
  <si>
    <t>116200021V</t>
  </si>
  <si>
    <t>366-S</t>
  </si>
  <si>
    <t>LOAYZA ROJAS NESTOR RODRIGO</t>
  </si>
  <si>
    <t>116200020T</t>
  </si>
  <si>
    <t>RECTIFICAR LA NOTA FINAL</t>
  </si>
  <si>
    <t>GRAJEDA ANCCA PABLO FIDEL</t>
  </si>
  <si>
    <t>116200019S</t>
  </si>
  <si>
    <t>366-R</t>
  </si>
  <si>
    <t>GONZALES CASTRO TERESA</t>
  </si>
  <si>
    <t>116200018R</t>
  </si>
  <si>
    <t>366-Q</t>
  </si>
  <si>
    <t>ENRIQUEZ VIDAL IRINA MILENKA</t>
  </si>
  <si>
    <t>116200017Q</t>
  </si>
  <si>
    <t>366-J</t>
  </si>
  <si>
    <t>CONDORI CAUCHA JOSE ABEL</t>
  </si>
  <si>
    <t>116200016P</t>
  </si>
  <si>
    <t>366-G</t>
  </si>
  <si>
    <t>CAVIEDES CARDENAS JUAN CARLOS</t>
  </si>
  <si>
    <t>116200007G</t>
  </si>
  <si>
    <t>366-P</t>
  </si>
  <si>
    <t>CAMARENA QUISPE ROLANDO JOSE</t>
  </si>
  <si>
    <t>116200015O</t>
  </si>
  <si>
    <t>366-F</t>
  </si>
  <si>
    <t>CACERES MARISCAL YURI</t>
  </si>
  <si>
    <t>116200006F</t>
  </si>
  <si>
    <t>366-E</t>
  </si>
  <si>
    <t>BORDA PILINCO FORTUNATO NAHON</t>
  </si>
  <si>
    <t>116200005E</t>
  </si>
  <si>
    <t>BAYLON TICONA PAVEL RICARDO</t>
  </si>
  <si>
    <t>116200004D</t>
  </si>
  <si>
    <t>366-C</t>
  </si>
  <si>
    <t>BARRIONUEVO AGUILAR RONMEL</t>
  </si>
  <si>
    <t>116200003C</t>
  </si>
  <si>
    <t>366-B</t>
  </si>
  <si>
    <t>AVENDAÑO UCHUYA OSTNALD NESTOR</t>
  </si>
  <si>
    <t>116200002B</t>
  </si>
  <si>
    <t>366-A</t>
  </si>
  <si>
    <t>ALVAREZ MARQUINA CLOTILDE</t>
  </si>
  <si>
    <t>YUDANYER JOSUE SANCHEZ MONTOYA</t>
  </si>
  <si>
    <t>015101305F</t>
  </si>
  <si>
    <t>RUBEN GRANEROS TAIRO</t>
  </si>
  <si>
    <t>DE: MONGE CARRION ALLISON ELAINE, CALATAYUD HERMOZA ELOY MARTIN</t>
  </si>
  <si>
    <t>LUZ GUISELL AEDO VEGA</t>
  </si>
  <si>
    <t>CESAR AUGUSTO CUCHUYRUMI PORROA</t>
  </si>
  <si>
    <t>TANIA ZAMALLOA CALVO</t>
  </si>
  <si>
    <t>SANDRA RADO ISMODES</t>
  </si>
  <si>
    <t>NANCY ELIZABETH UCAÑANI ASCUE</t>
  </si>
  <si>
    <t>MILAGROS COSIO MUÑOZ</t>
  </si>
  <si>
    <t>015101315A</t>
  </si>
  <si>
    <t>MG. ARMINDA MARGARITA GIBAJA OVIEDO</t>
  </si>
  <si>
    <t>DR. MARCO ANTONIO SOTOMAYOR BERRIO</t>
  </si>
  <si>
    <t>LARIZA VANEZKA VELASCO MARON</t>
  </si>
  <si>
    <t>JORGE ESTEBAN PRADA JAVIER</t>
  </si>
  <si>
    <t>JHIANCE MALEMNA ENDARA HUILLCA</t>
  </si>
  <si>
    <t>HANS WELLIINGTON PRADA JAVIER</t>
  </si>
  <si>
    <t>EMMA JUANA CABRERA PEREZ</t>
  </si>
  <si>
    <t>ELISBAN RUIZ AUCCAPIÑA</t>
  </si>
  <si>
    <t>DANTE JEAN CARLO SARAVIA AVILES</t>
  </si>
  <si>
    <t xml:space="preserve">Derecho del trabajo </t>
  </si>
  <si>
    <t>ALLENKA LI CONDORHUAMAN YAURI</t>
  </si>
  <si>
    <t>AKINORI QUISPE CURI</t>
  </si>
  <si>
    <t>PROF. MARIA DEL PILAR DE LOS RIOS FARFAN</t>
  </si>
  <si>
    <t>EXTENDER FELICITACION</t>
  </si>
  <si>
    <t>PAVEL VALDEIGLESIAS QUISPE</t>
  </si>
  <si>
    <t>OLIVER SANTIAGO MENDOZA QUISPE</t>
  </si>
  <si>
    <t>MG. BERTHA BUSTINZA BEJAR</t>
  </si>
  <si>
    <t>JORGE ANDREE SILVA MIRANDA</t>
  </si>
  <si>
    <t>INDIRA GIULIANA PACHECO CARDENAS</t>
  </si>
  <si>
    <t>DEBE CONSTANCIA DE EGRESADO</t>
  </si>
  <si>
    <t>ELENA SOTO ESCOBEDO</t>
  </si>
  <si>
    <t>CURSO DE ACTUALIZACION</t>
  </si>
  <si>
    <t>DEJAR SIN EFECTO RESOLUCION 084-2010-DEPG-UAC</t>
  </si>
  <si>
    <t>HUGO ROLANDO ESCALANTE CARDENAS</t>
  </si>
  <si>
    <t>CONVALIDAR ASIGNATURAS</t>
  </si>
  <si>
    <t>WALTER VICENTE PALOMINO OQUENDO</t>
  </si>
  <si>
    <t>ROXANA CRUZ CHUYMA</t>
  </si>
  <si>
    <t>RECONOCER NOTA SUBSANACION</t>
  </si>
  <si>
    <t>JOSE HERMEREGILDO ROJAS QUINTANA</t>
  </si>
  <si>
    <t>MIGUEL JULIAN TARAZONA MORANTE</t>
  </si>
  <si>
    <t>GIOVANNA GIANINA HERMOSA GRANADINO</t>
  </si>
  <si>
    <t>FLORENCIO CONDORI ZAPATA</t>
  </si>
  <si>
    <t>SUBSANACION (2 CURSOS)</t>
  </si>
  <si>
    <t>ARTURO MACEDO SILVA</t>
  </si>
  <si>
    <t>RECONOCER NOTA SUBSANACION (2 RECIBOS)</t>
  </si>
  <si>
    <t>WALTER AARON YUPANQUI</t>
  </si>
  <si>
    <t>GIOVANNA URBINA QUISPE</t>
  </si>
  <si>
    <t>RENZO GUILLERMO ORTIZ DIAZ</t>
  </si>
  <si>
    <t>MONICA YESSENIA GAMARRA DE LA FLOR</t>
  </si>
  <si>
    <t>Doctorado en derecho</t>
  </si>
  <si>
    <t>CHRISTIAN OMAR AMPUERO GONZALES</t>
  </si>
  <si>
    <t>PAOLA YAZMIN CASA GUTIERREZ</t>
  </si>
  <si>
    <t>015301236H</t>
  </si>
  <si>
    <t>MAESTRIA CIVIL MENCION TRANSPORTES</t>
  </si>
  <si>
    <t>INCORPORAR NOTAS FINALES AL SISTEMA</t>
  </si>
  <si>
    <t>MODIFICAR RESOLUCION N°131-2016/EPG-UAC</t>
  </si>
  <si>
    <t>HILDA MOLLEHUANCA MAMANI</t>
  </si>
  <si>
    <t>DR. JORGE RAMON SILVA SIERRA</t>
  </si>
  <si>
    <t>MODIFICAR RESOLUCION N°353-2015/EPG-UAC</t>
  </si>
  <si>
    <t>RECONOCER NOTAS DE SUBSANACION</t>
  </si>
  <si>
    <t>ENRIQUE CASTRO CUBA</t>
  </si>
  <si>
    <t xml:space="preserve">  </t>
  </si>
  <si>
    <t>ESTANISLAO CANAHUIRE CONDORI</t>
  </si>
  <si>
    <t>AUTORIZAR MATRICULA EN CURSOS DIRIGIDOS</t>
  </si>
  <si>
    <t>EDWARDS JESUS AGUIRRE</t>
  </si>
  <si>
    <t>DISPONER RECTIFICACION DE NOTA</t>
  </si>
  <si>
    <t>DOCENTE ADOLFO ANTONIO SALOMA GONZALEZ</t>
  </si>
  <si>
    <t>HUGO CANA PAULLO</t>
  </si>
  <si>
    <t>015101534E</t>
  </si>
  <si>
    <t>MARCO AUGUSTO SOTOMAYOR</t>
  </si>
  <si>
    <t>COMISION PROCESO ADMISION 2016-II</t>
  </si>
  <si>
    <t>NOMBRAR COMISION PROCESO DE ADMISION</t>
  </si>
  <si>
    <t>DEJAR SIN EFECTO RESOLUCION 481 EPG</t>
  </si>
  <si>
    <t>YURI CACERES MARISCAL</t>
  </si>
  <si>
    <t>ADMISION 2016-II</t>
  </si>
  <si>
    <t>DERECHO CIVIL Y COMERCIAL</t>
  </si>
  <si>
    <t>ADMINISTRACION DE NEGOCIOS</t>
  </si>
  <si>
    <t>SERNA SILVA VIVIANETT</t>
  </si>
  <si>
    <t>AUTORIZAR MATRICULA CURSO PENDIENTE</t>
  </si>
  <si>
    <t>CCASA CCOLQUE ROXANA</t>
  </si>
  <si>
    <t>RECTIFICAR RESOLUCION 468</t>
  </si>
  <si>
    <t>MUÑIZ DURAN ADA GABRIELA</t>
  </si>
  <si>
    <t>MEDINA BOCANGEL FORTUNATO</t>
  </si>
  <si>
    <t>FALTA DOCUMENTOS SOLO COPIA SIMPLE</t>
  </si>
  <si>
    <t>CORNEJO PUMACAHUA MECHA NOHELIA</t>
  </si>
  <si>
    <t>CAVERO CARDENAS MARIA ELENA</t>
  </si>
  <si>
    <t>CARAZAS ARAUJO EVELYN JESUS</t>
  </si>
  <si>
    <t>RECONOCER CORRESPONDENCIA DE ESTUDIOS</t>
  </si>
  <si>
    <t>CANAHUIRE CONDORI ESTANISLAO</t>
  </si>
  <si>
    <t>CALDERON YAURI ABEL</t>
  </si>
  <si>
    <t>ALVAREZ MARQUINA DE SAIRE CLOTILDE</t>
  </si>
  <si>
    <t>DR. ENRIQUE CASTRO CUBA</t>
  </si>
  <si>
    <t>QUILLAHUAMAN LASTEROS JULIO</t>
  </si>
  <si>
    <t>ANAYA CAHUA LUIS CARLOS</t>
  </si>
  <si>
    <t>RECONOCER NOTA DE SUBSANACION</t>
  </si>
  <si>
    <t>AVENDAÑO UCHUYA OSTWALD NESTOR</t>
  </si>
  <si>
    <t>VALDIVIA BAUTISTA WILL BRAYAN</t>
  </si>
  <si>
    <t>HUARZA SEGUNDO MAURO</t>
  </si>
  <si>
    <t>CAMERO ZABALETA PAVEL JOSE</t>
  </si>
  <si>
    <t>DR. AGUIRRE ESPINOZA EDWARDS JESUS</t>
  </si>
  <si>
    <t>BACA GUEVARA FLOR DE MARIA</t>
  </si>
  <si>
    <t>SILVA MIRANDA JORGE ANDREE</t>
  </si>
  <si>
    <t>..\RESOLUCIONES 2016 PDF\RESOLUCION 508.pdf</t>
  </si>
  <si>
    <t>MESTAS CHARCA DEYDANIA</t>
  </si>
  <si>
    <t>..\RESOLUCIONES 2016 PDF\RESOLUCION 500.pdf</t>
  </si>
  <si>
    <t>..\RESOLUCIONES 2016 PDF\RESOLUCION 506.pdf</t>
  </si>
  <si>
    <t>..\RESOLUCIONES 2016 PDF\RESOLUCION 507.pdf</t>
  </si>
  <si>
    <t>MELENDEZ NINA JUAN FRANCISCO</t>
  </si>
  <si>
    <t>015101554F</t>
  </si>
  <si>
    <t>DR. MARCO AUGUSTO SOTOMAYOR BERRIO</t>
  </si>
  <si>
    <t>..\RESOLUCIONES 2016 PDF\RESOLUCION 501.pdf</t>
  </si>
  <si>
    <t>HUAMAN PEREZ BERTHA</t>
  </si>
  <si>
    <t>..\RESOLUCIONES 2016 PDF\RESOLUCION 509.pdf</t>
  </si>
  <si>
    <t>GALDOS BERRIO ILBERTO</t>
  </si>
  <si>
    <t>..\RESOLUCIONES 2016 PDF\RESOLUCION 505.pdf</t>
  </si>
  <si>
    <t>..\RESOLUCIONES 2016 PDF\RESOLUCION 504.pdf</t>
  </si>
  <si>
    <t>..\RESOLUCIONES 2016 PDF\RESOLUCION 503.pdf</t>
  </si>
  <si>
    <t>..\RESOLUCIONES 2016 PDF\RESOLUCION 502.pdf</t>
  </si>
  <si>
    <t>TARAZONA MORANTE MIGUEL JULIAN</t>
  </si>
  <si>
    <t>..\RESOLUCIONES 2016 PDF\RESOLUCION 512.pdf</t>
  </si>
  <si>
    <t>..\RESOLUCIONES 2016 PDF\RESOLUCION 511.pdf</t>
  </si>
  <si>
    <t>RADO ISMODES SANDRA</t>
  </si>
  <si>
    <t>..\RESOLUCIONES 2016 PDF\RESOLUCION 513.pdf</t>
  </si>
  <si>
    <t>ROMERO VARGAS YANET</t>
  </si>
  <si>
    <t>..\RESOLUCIONES 2016 PDF\RESOLUCION 515.pdf</t>
  </si>
  <si>
    <t>PARI SALLO ARELI SANDRA</t>
  </si>
  <si>
    <t>..\RESOLUCIONES 2016 PDF\RESOLUCION 514.pdf</t>
  </si>
  <si>
    <t>PHILCO PRADO FERNANDO</t>
  </si>
  <si>
    <t>VERGARA OBADA MARISELA</t>
  </si>
  <si>
    <t>DLECLARAR APTO EL EXPEDIENTE</t>
  </si>
  <si>
    <t>TISOC GAMIO INES MERCEDES</t>
  </si>
  <si>
    <t>JAYO SILVA CARLOS EDUARDO</t>
  </si>
  <si>
    <t>GALINDO OBANDO VIRNA</t>
  </si>
  <si>
    <t>RUTH CASTRO CERECEDA</t>
  </si>
  <si>
    <t>CURSO DIRIGIDO</t>
  </si>
  <si>
    <t>OCHOA CARTAGENA ANGEL</t>
  </si>
  <si>
    <t>HERRERA OSORIO ALHI JORDAN</t>
  </si>
  <si>
    <t>..\RESOLUCIONES 2016 PDF\RESOLUCION 523.pdf</t>
  </si>
  <si>
    <t>CALLAHUI RIOS MARIA ISABEL</t>
  </si>
  <si>
    <t>VILLA PALOMINO DEYVIS ROBINSON</t>
  </si>
  <si>
    <t>VARGAS CAMACHO MARCELA</t>
  </si>
  <si>
    <t>VALENCIA DELGADO HECTOR RAUL FERNANDO</t>
  </si>
  <si>
    <t>..\RESOLUCIONES 2016 PDF\RESOLUCION 532.pdf</t>
  </si>
  <si>
    <t>LUZA BERNAL MARCIA</t>
  </si>
  <si>
    <t>..\RESOLUCIONES 2016 PDF\RESOLUCION 531.pdf</t>
  </si>
  <si>
    <t>TUNQUI SUYO TIMOTEO</t>
  </si>
  <si>
    <t>DR. DE LA TORRE DUEÑAS CLETO</t>
  </si>
  <si>
    <t>..\RESOLUCIONES 2016 PDF\RESOLUCION 535.pdf</t>
  </si>
  <si>
    <t>SERRANO VELASQUEZ GIANCARLO</t>
  </si>
  <si>
    <t>MGT. CHACON SANCHEZ VICTOR</t>
  </si>
  <si>
    <t>..\RESOLUCIONES 2016 PDF\RESOLUCION 536.pdf</t>
  </si>
  <si>
    <t>QUISPE NAVARRETE OSCAR ALBERTO</t>
  </si>
  <si>
    <t>MGT. AGUIRRE ABARCA ANA ELIZABETH</t>
  </si>
  <si>
    <t>..\RESOLUCIONES 2016 PDF\RESOLUCION 533.pdf</t>
  </si>
  <si>
    <t>DR. SILVA SIERRA JORGE RAMON</t>
  </si>
  <si>
    <t>..\RESOLUCIONES 2016 PDF\RESOLUCION 534.pdf</t>
  </si>
  <si>
    <t>VILCA CANA MARIBEL GIOVANNA</t>
  </si>
  <si>
    <t>..\RESOLUCIONES 2016 PDF\RESOLUCION 538.pdf</t>
  </si>
  <si>
    <t>SAHUARAURA CONDORI JORGE LUIS</t>
  </si>
  <si>
    <t>..\RESOLUCIONES 2016 PDF\RESOLUCION 537.pdf</t>
  </si>
  <si>
    <t>DRA. ANCHARI MORALES ANGELICA</t>
  </si>
  <si>
    <t>MODIFICAR RESOLUCION N°166-2016-EPG-UAC</t>
  </si>
  <si>
    <t>..\RESOLUCIONES 2016 PDF\RESOLUCION 539.pdf</t>
  </si>
  <si>
    <t>..\RESOLUCIONES 2016 PDF\RESOLUCION 541.pdf</t>
  </si>
  <si>
    <t>VENGOA VALDIGLESIAS SILVANA</t>
  </si>
  <si>
    <t>016102259G</t>
  </si>
  <si>
    <t>RODRIGUEZ CALDERON JUAN RUBEN</t>
  </si>
  <si>
    <t>..\RESOLUCIONES 2016 PDF\RESOLUCION 545.pdf</t>
  </si>
  <si>
    <t>MACEDO PORTILLA JORGE LUIS</t>
  </si>
  <si>
    <t>..\RESOLUCIONES 2016 PDF\RESOLUCION 544.pdf</t>
  </si>
  <si>
    <t>LIMA USNAYO NINGSIAR BRAULIO</t>
  </si>
  <si>
    <t>..\RESOLUCIONES 2016 PDF\RESOLUCION 546.pdf</t>
  </si>
  <si>
    <t>FERNANDEZ RIVERA LUISA</t>
  </si>
  <si>
    <t>MODIFICAR RESOLUCION N°317-2016/EPG-UAC</t>
  </si>
  <si>
    <t>..\RESOLUCIONES 2016 PDF\RESOLUCION 547.pdf</t>
  </si>
  <si>
    <t>..\RESOLUCIONES 2016 PDF\RESOLUCION 542.pdf</t>
  </si>
  <si>
    <t>ALANYA RICALDE JOSE ANTONIO</t>
  </si>
  <si>
    <t>..\RESOLUCIONES 2016 PDF\RESOLUCION 543.pdf</t>
  </si>
  <si>
    <t>UCAÑANI ASCUE NANCY ELIZABETH</t>
  </si>
  <si>
    <t>SALAS VELASQUEZ YENI</t>
  </si>
  <si>
    <t>RUIZ OBANDO MARIA JESSICA</t>
  </si>
  <si>
    <t>MULTHUAPTFF NAVARRO JULIE LISETTE</t>
  </si>
  <si>
    <t>..\RESOLUCIONES 2016 PDF\RESOLUCION 548.pdf</t>
  </si>
  <si>
    <t>VASQUEZ MAYTA EVANGELINA</t>
  </si>
  <si>
    <t>SALAS PEÑA JONATHAN FRANCISS</t>
  </si>
  <si>
    <t>OLIVARES MOSCOSO CONSTANTINA</t>
  </si>
  <si>
    <t>HUAMANQUISPE APAZA LINDA BLAISE</t>
  </si>
  <si>
    <t>HOLGUIN SEGOVIA ALEJANDRINO DONATO</t>
  </si>
  <si>
    <t>CAMBIO A LA 613</t>
  </si>
  <si>
    <t>..\RESOLUCIONES 2016 PDF\RESOLUCION 560.pdf</t>
  </si>
  <si>
    <t>QUISPE AQUINO KEVIN</t>
  </si>
  <si>
    <t>PEREZ RAMOS JAVIER MAX</t>
  </si>
  <si>
    <t>DR. CASTILLO LUNA LUIS MANUEL</t>
  </si>
  <si>
    <t>OCHOA RAVELO PAMELA</t>
  </si>
  <si>
    <t>MONGE HURTADO NILTHON</t>
  </si>
  <si>
    <t>MAMANI YANQUE MANUEL EDER</t>
  </si>
  <si>
    <t>GRANEROS TAIRO ALEX</t>
  </si>
  <si>
    <t>CANA PAULLO HUGO</t>
  </si>
  <si>
    <t>VERA HURTADO YORKI YINO</t>
  </si>
  <si>
    <t>RIVERA MEDINA EDGARDO GUILLERMO</t>
  </si>
  <si>
    <t xml:space="preserve"> </t>
  </si>
  <si>
    <t>TAMAYO VARGAS CARLOS MAXIMO</t>
  </si>
  <si>
    <t>..\RESOLUCIONES 2016 PDF\RESOLUCION 572.pdf</t>
  </si>
  <si>
    <t>HERRERA PILARES FRIDER MARCELINO</t>
  </si>
  <si>
    <t>..\RESOLUCIONES 2016 PDF\RESOLUCION 573.pdf</t>
  </si>
  <si>
    <t>..\RESOLUCIONES 2016 PDF\RESOLUCION 574.pdf</t>
  </si>
  <si>
    <t>..\RESOLUCIONES 2016 PDF\RESOLUCION 575.pdf</t>
  </si>
  <si>
    <t>FLORES QUISPE ELOY ZENON</t>
  </si>
  <si>
    <t>..\RESOLUCIONES 2016 PDF\RESOLUCION 576.pdf</t>
  </si>
  <si>
    <t>SENDON ALBA DEISY MABELY</t>
  </si>
  <si>
    <t>..\RESOLUCIONES 2016 PDF\RESOLUCION 578.pdf</t>
  </si>
  <si>
    <t xml:space="preserve">RECTIFICAR ERROR MATERIAL </t>
  </si>
  <si>
    <t>..\RESOLUCIONES 2016 PDF\RESOLUCION 579.pdf</t>
  </si>
  <si>
    <t>PORTILLA AROHUANCA ANA BEATRIZ</t>
  </si>
  <si>
    <t>DR. ACEITUNO HUACANI CARLOS</t>
  </si>
  <si>
    <t>..\RESOLUCIONES 2016 PDF\RESOLUCION 580.pdf</t>
  </si>
  <si>
    <t>PAYE LUNA HEBER</t>
  </si>
  <si>
    <t>..\RESOLUCIONES 2016 PDF\RESOLUCION 583.pdf</t>
  </si>
  <si>
    <t>GUTIERREZ ACUÑA YENI</t>
  </si>
  <si>
    <t>..\RESOLUCIONES 2016 PDF\RESOLUCION 582.pdf</t>
  </si>
  <si>
    <t>CRUZ CHUYMA ROXANA</t>
  </si>
  <si>
    <t>DICTAMINANTES PROYECTO DE TESIS</t>
  </si>
  <si>
    <t>..\RESOLUCIONES 2016 PDF\RESOLUCION 584.pdf</t>
  </si>
  <si>
    <t>CCOMPI MAMANI RICARDO</t>
  </si>
  <si>
    <t>..\RESOLUCIONES 2016 PDF\RESOLUCION 581.pdf</t>
  </si>
  <si>
    <t>..\RESOLUCIONES 2016 PDF\RESOLUCION 577.pdf</t>
  </si>
  <si>
    <t>ZUNIGA OLARTE JULIA MARLENE</t>
  </si>
  <si>
    <t>..\RESOLUCIONES 2016 PDF\RESOLUCION 589.pdf</t>
  </si>
  <si>
    <t>MODIFICAR RESOLUCION N°251-2015/EPG-UAC</t>
  </si>
  <si>
    <t>..\RESOLUCIONES 2016 PDF\RESOLUCION 595.pdf</t>
  </si>
  <si>
    <t>..\RESOLUCIONES 2016 PDF\RESOLUCION 596.pdf</t>
  </si>
  <si>
    <t>VELASQUEZ VARGAS GABRIEL</t>
  </si>
  <si>
    <t>..\RESOLUCIONES 2016 PDF\RESOLUCION 592.pdf</t>
  </si>
  <si>
    <t>VALDIVIA ACURIO DORA PAMELA</t>
  </si>
  <si>
    <t>015301173F</t>
  </si>
  <si>
    <t>..\RESOLUCIONES 2016 PDF\RESOLUCION 591.pdf</t>
  </si>
  <si>
    <t>ROMAN GONGORA GIAMPAOLO</t>
  </si>
  <si>
    <t>..\RESOLUCIONES 2016 PDF\RESOLUCION 588.pdf</t>
  </si>
  <si>
    <t>QUISPE LEZAMA DELIA DANNYTZA</t>
  </si>
  <si>
    <t>..\RESOLUCIONES 2016 PDF\RESOLUCION 593.pdf</t>
  </si>
  <si>
    <t>QUINTANILLA CALLAÑAUPA VICTOR FELICIANO</t>
  </si>
  <si>
    <t>..\RESOLUCIONES 2016 PDF\RESOLUCION 590.pdf</t>
  </si>
  <si>
    <t>OLAYA MEDINA JOE ORIOL</t>
  </si>
  <si>
    <t>..\RESOLUCIONES 2016 PDF\RESOLUCION 585.pdf</t>
  </si>
  <si>
    <t>ECHEVARRIA SAENZ CARSHI KIARA</t>
  </si>
  <si>
    <t>..\RESOLUCIONES 2016 PDF\RESOLUCION 594.pdf</t>
  </si>
  <si>
    <t>ECHEGARAY CASTILLO TANIA KARINA</t>
  </si>
  <si>
    <t>..\RESOLUCIONES 2016 PDF\RESOLUCION 586.pdf</t>
  </si>
  <si>
    <t>..\RESOLUCIONES 2016 PDF\RESOLUCION 587.pdf</t>
  </si>
  <si>
    <t>ZEBALLOS COCA JUDITH CLEMENTINA</t>
  </si>
  <si>
    <t>..\RESOLUCIONES 2016 PDF\RESOLUCION 602.pdf</t>
  </si>
  <si>
    <t>MGT. VICTOR CHACON SANCHEZ</t>
  </si>
  <si>
    <t>..\RESOLUCIONES 2016 PDF\RESOLUCION 603.pdf</t>
  </si>
  <si>
    <t>RUIZ VARGAS KATTY</t>
  </si>
  <si>
    <t>..\RESOLUCIONES 2016 PDF\RESOLUCION 601.pdf</t>
  </si>
  <si>
    <t>MODIFICAR RESOLUCION N°585-2016/EPG</t>
  </si>
  <si>
    <t>..\RESOLUCIONES 2016 PDF\RESOLUCION 606.pdf</t>
  </si>
  <si>
    <t>MIRANDA SOTA GLADYS ANGELICA</t>
  </si>
  <si>
    <t>..\RESOLUCIONES 2016 PDF\RESOLUCION 597.pdf</t>
  </si>
  <si>
    <t>..\RESOLUCIONES 2016 PDF\RESOLUCION 599.pdf</t>
  </si>
  <si>
    <t>CORNEJO CONZA KAREN</t>
  </si>
  <si>
    <t>..\RESOLUCIONES 2016 PDF\RESOLUCION 598.pdf</t>
  </si>
  <si>
    <t>COMISION ELABORACION SUMILLAS</t>
  </si>
  <si>
    <t>PLANES DE ESTUDIO DOCTORADO MAESTRIA</t>
  </si>
  <si>
    <t>..\RESOLUCIONES 2016 PDF\RESOLUCION 605.pdf</t>
  </si>
  <si>
    <t>COMISION ELABORACION</t>
  </si>
  <si>
    <t>PROYECTO GENERAL DE DESARROLLO</t>
  </si>
  <si>
    <t>..\RESOLUCIONES 2016 PDF\RESOLUCION 607.pdf</t>
  </si>
  <si>
    <t xml:space="preserve">COMISION </t>
  </si>
  <si>
    <t>ACTUALIZACION MAPRO Y TUPA</t>
  </si>
  <si>
    <t>..\RESOLUCIONES 2016 PDF\RESOLUCION 604.pdf</t>
  </si>
  <si>
    <t>CARRILLO YEPEZ DAVID HUMBERTO</t>
  </si>
  <si>
    <t>..\RESOLUCIONES 2016 PDF\RESOLUCION 600.pdf</t>
  </si>
  <si>
    <t>VILLALBA VILLALBA YANIRA CARMEN</t>
  </si>
  <si>
    <t>..\RESOLUCIONES 2016 PDF\RESOLUCION 617.pdf</t>
  </si>
  <si>
    <t>..\RESOLUCIONES 2016 PDF\RESOLUCION 608.pdf</t>
  </si>
  <si>
    <t>SANCHEZ UGARTE NERI</t>
  </si>
  <si>
    <t>..\RESOLUCIONES 2016 PDF\RESOLUCION 609.pdf</t>
  </si>
  <si>
    <t>SANCHEZ MONTOYA YUDANYER JOSUE</t>
  </si>
  <si>
    <t>..\RESOLUCIONES 2016 PDF\RESOLUCION 618.pdf</t>
  </si>
  <si>
    <t>RIVERO CUSIMAYTA EDITH</t>
  </si>
  <si>
    <t>..\RESOLUCIONES 2016 PDF\RESOLUCION 615.pdf</t>
  </si>
  <si>
    <t>QUISPE SOTA CRISOSTOMO</t>
  </si>
  <si>
    <t>..\RESOLUCIONES 2016 PDF\RESOLUCION 612.pdf</t>
  </si>
  <si>
    <t>PEREZ HURTADO IRAMI MARY</t>
  </si>
  <si>
    <t>CAMBIO DE LA 613</t>
  </si>
  <si>
    <t>..\RESOLUCIONES 2016 PDF\RESOLUCION 613.pdf</t>
  </si>
  <si>
    <t>PALOMINO CAMACHO FELIX EDUARDO</t>
  </si>
  <si>
    <t>MG. GRANEROS TAIRO RUBEN</t>
  </si>
  <si>
    <t>..\RESOLUCIONES 2016 PDF\RESOLUCION 616.pdf</t>
  </si>
  <si>
    <t>..\RESOLUCIONES 2016 PDF\RESOLUCION 614.pdf</t>
  </si>
  <si>
    <t>DIAZ CONDORI LIZBETH</t>
  </si>
  <si>
    <t>..\RESOLUCIONES 2016 PDF\RESOLUCION 611.pdf</t>
  </si>
  <si>
    <t>CALLA APAZA YURGUEN JAEN</t>
  </si>
  <si>
    <t>..\RESOLUCIONES 2016 PDF\RESOLUCION 610.pdf</t>
  </si>
  <si>
    <t>ZERECEDA VASQUEZ JUVENAL</t>
  </si>
  <si>
    <t>..\RESOLUCIONES 2016 PDF\RESOLUCION 624.pdf</t>
  </si>
  <si>
    <t>..\RESOLUCIONES 2016 PDF\RESOLUCION 625.pdf</t>
  </si>
  <si>
    <t>NOMBRAR COMISION</t>
  </si>
  <si>
    <t>LINEAS INVESTIGACION EPG</t>
  </si>
  <si>
    <t>..\RESOLUCIONES 2016 PDF\RESOLUCION 627.pdf</t>
  </si>
  <si>
    <t>JURADO CHOQUE PAMELA</t>
  </si>
  <si>
    <t>..\RESOLUCIONES 2016 PDF\RESOLUCION 622.pdf</t>
  </si>
  <si>
    <t>HUARCO MEJIA CELESTINO</t>
  </si>
  <si>
    <t>..\RESOLUCIONES 2016 PDF\RESOLUCION 621.pdf</t>
  </si>
  <si>
    <t>PERFIL DEL EGRESADO</t>
  </si>
  <si>
    <t>..\RESOLUCIONES 2016 PDF\RESOLUCION 619.pdf</t>
  </si>
  <si>
    <t>COMISION</t>
  </si>
  <si>
    <t>MODIFICACION MOF</t>
  </si>
  <si>
    <t>..\RESOLUCIONES 2016 PDF\RESOLUCION 628.pdf</t>
  </si>
  <si>
    <t>CENTENO RUELAS CLAUDIA ANGELA</t>
  </si>
  <si>
    <t>..\RESOLUCIONES 2016 PDF\RESOLUCION 620.pdf</t>
  </si>
  <si>
    <t>CAMBIO DE LA 557</t>
  </si>
  <si>
    <t>..\RESOLUCIONES 2016 PDF\RESOLUCION 626.pdf</t>
  </si>
  <si>
    <t xml:space="preserve">APROBAR PROYECTO GENERAL DE DESARROLLO </t>
  </si>
  <si>
    <t>..\RESOLUCIONES 2016 PDF\RESOLUCION 623.pdf</t>
  </si>
  <si>
    <t xml:space="preserve">PHILCO PRADO FERNANDO </t>
  </si>
  <si>
    <t>FIJAR FECHA Y HORA</t>
  </si>
  <si>
    <t>..\RESOLUCIONES 2016 PDF\RESOLUCION 630.pdf</t>
  </si>
  <si>
    <t>..\RESOLUCIONES 2016 PDF\RESOLUCION 631.pdf</t>
  </si>
  <si>
    <t>INSCRIPCION DE TESIS</t>
  </si>
  <si>
    <t>..\RESOLUCIONES 2016 PDF\RESOLUCION 629.pdf</t>
  </si>
  <si>
    <t>SILVA MINAURO ROSMERY</t>
  </si>
  <si>
    <t>..\RESOLUCIONES 2016 PDF\RESOLUCION 632.pdf</t>
  </si>
  <si>
    <t>PANTOJA AGUILAR WALTER SERVANDINO</t>
  </si>
  <si>
    <t>..\RESOLUCIONES 2016 PDF\RESOLUCION 634.pdf</t>
  </si>
  <si>
    <t>ORELLANA ECHEGARAY MACX ARTHUR</t>
  </si>
  <si>
    <t>..\RESOLUCIONES 2016 PDF\RESOLUCION 635.pdf</t>
  </si>
  <si>
    <t>AGUIRRE VERA GLENNI</t>
  </si>
  <si>
    <t>..\RESOLUCIONES 2016 PDF\RESOLUCION 633.pdf</t>
  </si>
  <si>
    <t>TACURI PORTUGAL VANNY REBECA</t>
  </si>
  <si>
    <t>COORDINADO DEL DIPLOMADO EN GESTION INTEGRAL DEL SANEAMIENTO AMBIENTAL BASICO</t>
  </si>
  <si>
    <t>..\RESOLUCIONES 2016 PDF\RESOLUCION 639.pdf</t>
  </si>
  <si>
    <t>PAREDES FIGUEROA REINALDO</t>
  </si>
  <si>
    <t>..\RESOLUCIONES 2016 PDF\RESOLUCION 637.pdf</t>
  </si>
  <si>
    <t>ESPINOZA ACURIO ANGELA ROXANA</t>
  </si>
  <si>
    <t>..\RESOLUCIONES 2016 PDF\RESOLUCION 638.pdf</t>
  </si>
  <si>
    <t>CHAVEZ MALDONADO TANIA</t>
  </si>
  <si>
    <t>..\RESOLUCIONES 2016 PDF\RESOLUCION 636.pdf</t>
  </si>
  <si>
    <t>AGUILAR VILLAFUERTE GEORGE LUIS</t>
  </si>
  <si>
    <t>MODIFICAR RESOLUCION N°159-2014/EPG/UAC</t>
  </si>
  <si>
    <t>..\RESOLUCIONES 2016 PDF\RESOLUCION 640.pdf</t>
  </si>
  <si>
    <t>ECHEGARAY VIDAL KARINA VERONICA</t>
  </si>
  <si>
    <t>APTO EL EXPEDIENTE</t>
  </si>
  <si>
    <t>..\RESOLUCIONES 2016 PDF\RESOLUCION 641.pdf</t>
  </si>
  <si>
    <t>SOTTEC RIOS JHON DEIVIS</t>
  </si>
  <si>
    <t>..\RESOLUCIONES 2016 PDF\RESOLUCION 649.pdf</t>
  </si>
  <si>
    <t>PEÑA FARFAN MARIA LILIANA</t>
  </si>
  <si>
    <t>INSCRIPCION DE PROYECTO DE TESIS</t>
  </si>
  <si>
    <t>..\RESOLUCIONES 2016 PDF\RESOLUCION 645.pdf</t>
  </si>
  <si>
    <t>..\RESOLUCIONES 2016 PDF\RESOLUCION 643.pdf</t>
  </si>
  <si>
    <t>JIMENEZ CARAZAS JEANETTE MIRELLA</t>
  </si>
  <si>
    <t>..\RESOLUCIONES 2016 PDF\RESOLUCION 647.pdf</t>
  </si>
  <si>
    <t>DUEÑAS CASTILLO JESUS EDWIN</t>
  </si>
  <si>
    <t>..\RESOLUCIONES 2016 PDF\RESOLUCION 644.pdf</t>
  </si>
  <si>
    <t>CAMERO HERMOZA PEDRO</t>
  </si>
  <si>
    <t>..\RESOLUCIONES 2016 PDF\RESOLUCION 642.pdf</t>
  </si>
  <si>
    <t>BUXARRAIS MOLINS MARIA</t>
  </si>
  <si>
    <t>..\RESOLUCIONES 2016 PDF\RESOLUCION 646.pdf</t>
  </si>
  <si>
    <t>ALVAREZ PRADO MILAGROS</t>
  </si>
  <si>
    <t>..\RESOLUCIONES 2016 PDF\RESOLUCION 648.pdf</t>
  </si>
  <si>
    <t>USCAMAITA MENDOZA MARINA</t>
  </si>
  <si>
    <t>015301172J</t>
  </si>
  <si>
    <t>..\RESOLUCIONES 2016 PDF\RESOLUCION 658.pdf</t>
  </si>
  <si>
    <t>TORRES QUISPE EILEEN</t>
  </si>
  <si>
    <t>..\RESOLUCIONES 2016 PDF\RESOLUCION 654.pdf</t>
  </si>
  <si>
    <t>SUYO CAPARO AQUILES</t>
  </si>
  <si>
    <t>..\RESOLUCIONES 2016 PDF\RESOLUCION 652.pdf</t>
  </si>
  <si>
    <t>ÑAHUI CCORIMANYA SHIRLEY</t>
  </si>
  <si>
    <t>DR. CASTRO CUBA ISAAC ENRIQUE</t>
  </si>
  <si>
    <t>..\RESOLUCIONES 2016 PDF\RESOLUCION 653.pdf</t>
  </si>
  <si>
    <t>..\RESOLUCIONES 2016 PDF\RESOLUCION 655.pdf</t>
  </si>
  <si>
    <t>HUAMAN ORTIZ RUBEN</t>
  </si>
  <si>
    <t>..\RESOLUCIONES 2016 PDF\RESOLUCION 656.pdf</t>
  </si>
  <si>
    <t>HUAMAN BACA VIANNE</t>
  </si>
  <si>
    <t>..\RESOLUCIONES 2016 PDF\RESOLUCION 661.pdf</t>
  </si>
  <si>
    <t>ESTRADA SANCHEZ PAOLA</t>
  </si>
  <si>
    <t>..\RESOLUCIONES 2016 PDF\RESOLUCION 651.pdf</t>
  </si>
  <si>
    <t>CCORIHUAMAN CUSITITO GISELLA ALEJANDRINA</t>
  </si>
  <si>
    <t>..\RESOLUCIONES 2016 PDF\RESOLUCION 659.pdf</t>
  </si>
  <si>
    <t>BARRETO SERRANO YARIANI</t>
  </si>
  <si>
    <t>..\RESOLUCIONES 2016 PDF\RESOLUCION 657.pdf</t>
  </si>
  <si>
    <t>ARMINTA VALENCIA JESUS</t>
  </si>
  <si>
    <t>..\RESOLUCIONES 2016 PDF\RESOLUCION 650.pdf</t>
  </si>
  <si>
    <t>APROBAR VISION MISION EPG</t>
  </si>
  <si>
    <t>..\RESOLUCIONES 2016 PDF\RESOLUCION 660.pdf</t>
  </si>
  <si>
    <t>..\RESOLUCIONES 2016 PDF\RESOLUCION 662.pdf</t>
  </si>
  <si>
    <t>..\RESOLUCIONES 2016 PDF\RESOLUCION 663.pdf</t>
  </si>
  <si>
    <t>..\RESOLUCIONES 2016 PDF\RESOLUCION 664.pdf</t>
  </si>
  <si>
    <t>MARTINEZ AMACHI GABRIELA</t>
  </si>
  <si>
    <t>..\RESOLUCIONES 2016 PDF\RESOLUCION 667.pdf</t>
  </si>
  <si>
    <t>JARA GUZMAN MARINNHO</t>
  </si>
  <si>
    <t>CAMBIO 623</t>
  </si>
  <si>
    <t>..\RESOLUCIONES 2016 PDF\RESOLUCION 670.pdf</t>
  </si>
  <si>
    <t>CASTILLO MAMANI JULIO ASENCIO</t>
  </si>
  <si>
    <t>..\RESOLUCIONES 2016 PDF\RESOLUCION 666.pdf</t>
  </si>
  <si>
    <t>CACERES AGUILAR LIZBELY</t>
  </si>
  <si>
    <t>CAMBIO Y NOMBRAMIENTO DE ASESOR DE TESIS</t>
  </si>
  <si>
    <t>..\RESOLUCIONES 2016 PDF\RESOLUCION 668.pdf</t>
  </si>
  <si>
    <t>APROBAR PERFIL DEL EGRESADO EPG</t>
  </si>
  <si>
    <t>..\RESOLUCIONES 2016 PDF\RESOLUCION 669.pdf</t>
  </si>
  <si>
    <t>..\RESOLUCIONES 2016 PDF\RESOLUCION 672.pdf</t>
  </si>
  <si>
    <t>..\RESOLUCIONES 2016 PDF\RESOLUCION 675.pdf</t>
  </si>
  <si>
    <t>..\RESOLUCIONES 2016 PDF\RESOLUCION 674.pdf</t>
  </si>
  <si>
    <t>..\RESOLUCIONES 2016 PDF\RESOLUCION 673.pdf</t>
  </si>
  <si>
    <t>HUACAC MOSQUEIRA LAURA MILDRED</t>
  </si>
  <si>
    <t>ARIZACA HUAYLLA ANGELA TERESITA GABRIELA</t>
  </si>
  <si>
    <t>YANQUE SOTO VANESA ERIKA</t>
  </si>
  <si>
    <t>..\RESOLUCIONES 2016 PDF\RESOLUCION 676.pdf</t>
  </si>
  <si>
    <t>..\RESOLUCIONES 2016 PDF\RESOLUCION 677.pdf</t>
  </si>
  <si>
    <t>..\RESOLUCIONES 2016 PDF\RESOLUCION 681.pdf</t>
  </si>
  <si>
    <t>QQUELLON AUCCA VERONIKA</t>
  </si>
  <si>
    <t>..\RESOLUCIONES 2016 PDF\RESOLUCION 683.pdf</t>
  </si>
  <si>
    <t>PAREJA DE FERNANDEZ BACA EDITH GRACIELA</t>
  </si>
  <si>
    <t>..\RESOLUCIONES 2016 PDF\RESOLUCION 684.pdf</t>
  </si>
  <si>
    <t>..\RESOLUCIONES 2016 PDF\RESOLUCION 678.pdf</t>
  </si>
  <si>
    <t>HURTADO CAHUANA LADY LIZBETH</t>
  </si>
  <si>
    <t>..\RESOLUCIONES 2016 PDF\RESOLUCION 682.pdf</t>
  </si>
  <si>
    <t>..\RESOLUCIONES 2016 PDF\RESOLUCION 686.pdf</t>
  </si>
  <si>
    <t>..\RESOLUCIONES 2016 PDF\RESOLUCION 679.pdf</t>
  </si>
  <si>
    <t>..\RESOLUCIONES 2016 PDF\RESOLUCION 685.pdf</t>
  </si>
  <si>
    <t>APROBAR LOGO EPG</t>
  </si>
  <si>
    <t>..\RESOLUCIONES 2016 PDF\RESOLUCION 680.pdf</t>
  </si>
  <si>
    <t>VILLANTOY VALDIVIA CARLOS</t>
  </si>
  <si>
    <t>..\RESOLUCIONES 2016 PDF\RESOLUCION 693.pdf</t>
  </si>
  <si>
    <t>TAMAYO DE VARGAS VILMA</t>
  </si>
  <si>
    <t>..\RESOLUCIONES 2016 PDF\RESOLUCION 695.pdf</t>
  </si>
  <si>
    <t>ORTIZ DE ORUE DIAZ ROSARIO</t>
  </si>
  <si>
    <t>..\RESOLUCIONES 2016 PDF\RESOLUCION 694.pdf</t>
  </si>
  <si>
    <t>NEGRON VILLENA RENATO</t>
  </si>
  <si>
    <t>..\RESOLUCIONES 2016 PDF\RESOLUCION 696.pdf</t>
  </si>
  <si>
    <t>MEJIA HURTADO MARGOT</t>
  </si>
  <si>
    <t>..\RESOLUCIONES 2016 PDF\RESOLUCION 697.pdf</t>
  </si>
  <si>
    <t>HIDALGO LEON MANUEL EDUARDO</t>
  </si>
  <si>
    <t>..\RESOLUCIONES 2016 PDF\RESOLUCION 692.pdf</t>
  </si>
  <si>
    <t>FRISANCHO CAMERO MILUSKA</t>
  </si>
  <si>
    <t>..\RESOLUCIONES 2016 PDF\RESOLUCION 699.pdf</t>
  </si>
  <si>
    <t>FELIX FLORES WARNER HANS</t>
  </si>
  <si>
    <t>..\RESOLUCIONES 2016 PDF\RESOLUCION 698.pdf</t>
  </si>
  <si>
    <t>DURAN ALEGRIA ELSA</t>
  </si>
  <si>
    <t>..\RESOLUCIONES 2016 PDF\RESOLUCION 690.pdf</t>
  </si>
  <si>
    <t>CONDE RAMOS JHORCH DUSTIN</t>
  </si>
  <si>
    <t>..\RESOLUCIONES 2016 PDF\RESOLUCION 691.pdf</t>
  </si>
  <si>
    <t>CCORI SALAZAR DANIEL GUSTAVO</t>
  </si>
  <si>
    <t>..\RESOLUCIONES 2016 PDF\RESOLUCION 687.pdf</t>
  </si>
  <si>
    <t>CCACHAINCA MENDOZA ELIAS</t>
  </si>
  <si>
    <t>..\RESOLUCIONES 2016 PDF\RESOLUCION 689.pdf</t>
  </si>
  <si>
    <t>BALLADARES VIZCARRA LUZ ALEJANDRA</t>
  </si>
  <si>
    <t>..\RESOLUCIONES 2016 PDF\RESOLUCION 688.pdf</t>
  </si>
  <si>
    <t>DICTAMEN PROYECTO DE TESIS</t>
  </si>
  <si>
    <t>..\RESOLUCIONES 2016 PDF\RESOLUCION 702.pdf</t>
  </si>
  <si>
    <t>ROJAS PARIONA CARMEN ROSA</t>
  </si>
  <si>
    <t>..\RESOLUCIONES 2016 PDF\RESOLUCION 703.pdf</t>
  </si>
  <si>
    <t>..\RESOLUCIONES 2016 PDF\RESOLUCION 700.pdf</t>
  </si>
  <si>
    <t>..\RESOLUCIONES 2016 PDF\RESOLUCION 701.pdf</t>
  </si>
  <si>
    <t>..\RESOLUCIONES 2016 PDF\RESOLUCION 710.pdf</t>
  </si>
  <si>
    <t>TELLO TORRES LIZBETT</t>
  </si>
  <si>
    <t>..\RESOLUCIONES 2016 PDF\RESOLUCION 704.pdf</t>
  </si>
  <si>
    <t>RAMOS ARIAS GARY</t>
  </si>
  <si>
    <t>..\RESOLUCIONES 2016 PDF\RESOLUCION 706.pdf</t>
  </si>
  <si>
    <t>QUIROGA ALARCON HELGA SAMANTHA</t>
  </si>
  <si>
    <t>..\RESOLUCIONES 2016 PDF\RESOLUCION 707.pdf</t>
  </si>
  <si>
    <t>HUANCA POLIAR MARIA CLEOFE</t>
  </si>
  <si>
    <t>..\RESOLUCIONES 2016 PDF\RESOLUCION 709.pdf</t>
  </si>
  <si>
    <t>..\RESOLUCIONES 2016 PDF\RESOLUCION 705.pdf</t>
  </si>
  <si>
    <t>CARDENAS HUALLPA YOEL</t>
  </si>
  <si>
    <t>..\RESOLUCIONES 2016 PDF\RESOLUCION 708.pdf</t>
  </si>
  <si>
    <t>..\RESOLUCIONES 2016 PDF\RESOLUCION 711.pdf</t>
  </si>
  <si>
    <t>..\RESOLUCIONES 2016 PDF\RESOLUCION 712.pdf</t>
  </si>
  <si>
    <t>..\RESOLUCIONES 2016 PDF\RESOLUCION 713.pdf</t>
  </si>
  <si>
    <t>..\RESOLUCIONES 2016 PDF\RESOLUCION 714.pdf</t>
  </si>
  <si>
    <t>..\RESOLUCIONES 2016 PDF\RESOLUCION 715.pdf</t>
  </si>
  <si>
    <t>..\RESOLUCIONES 2016 PDF\RESOLUCION 716.pdf</t>
  </si>
  <si>
    <t>..\RESOLUCIONES 2016 PDF\RESOLUCION 717.pdf</t>
  </si>
  <si>
    <t>..\RESOLUCIONES 2016 PDF\RESOLUCION 719.pdf</t>
  </si>
  <si>
    <t>..\RESOLUCIONES 2016 PDF\RESOLUCION 718.pdf</t>
  </si>
  <si>
    <t>TORRE AYALA FELIX ALEXIS</t>
  </si>
  <si>
    <t>..\RESOLUCIONES 2016 PDF\RESOLUCION 729.pdf</t>
  </si>
  <si>
    <t>TICONA FLORES TONY GODOFREDO</t>
  </si>
  <si>
    <t>013201096A</t>
  </si>
  <si>
    <t>..\RESOLUCIONES 2016 PDF\RESOLUCION 722.pdf</t>
  </si>
  <si>
    <t>..\RESOLUCIONES 2016 PDF\RESOLUCION 720.pdf</t>
  </si>
  <si>
    <t>SANJINES PEÑA YASKARA</t>
  </si>
  <si>
    <t>016102357I</t>
  </si>
  <si>
    <t>..\RESOLUCIONES 2016 PDF\RESOLUCION 726.pdf</t>
  </si>
  <si>
    <t>ROJAS APAZA FREDY ALONZO</t>
  </si>
  <si>
    <t>..\RESOLUCIONES 2016 PDF\RESOLUCION 723.pdf</t>
  </si>
  <si>
    <t>QUIN GUERRA GERSON</t>
  </si>
  <si>
    <t>016102117H</t>
  </si>
  <si>
    <t>..\RESOLUCIONES 2016 PDF\724.pdf</t>
  </si>
  <si>
    <t>PACHECO YEPEZ DAISY</t>
  </si>
  <si>
    <t>..\RESOLUCIONES 2016 PDF\RESOLUCION 727.pdf</t>
  </si>
  <si>
    <t>MAMANI DIAZ VILMA FRANCISCA</t>
  </si>
  <si>
    <t>..\RESOLUCIONES 2016 PDF\RESOLUCION 728.pdf</t>
  </si>
  <si>
    <t>BREIBAT TIMPO RONNY</t>
  </si>
  <si>
    <t>..\RESOLUCIONES 2016 PDF\RESOLUCION 721.pdf</t>
  </si>
  <si>
    <t>BENDEZU LOPEZ MARIA DEL CARMEN</t>
  </si>
  <si>
    <t>..\RESOLUCIONES 2016 PDF\RESOLUCION 725.pdf</t>
  </si>
  <si>
    <t>RIVERO YNFANTAS FERNANDO</t>
  </si>
  <si>
    <t>49242</t>
  </si>
  <si>
    <t>FLORES CUCCHI ANDY</t>
  </si>
  <si>
    <t>..\RESOLUCIONES 2016 PDF\732.pdf</t>
  </si>
  <si>
    <t>..\RESOLUCIONES 2016 PDF\735.pdf</t>
  </si>
  <si>
    <t>CAMBIO ASESOR</t>
  </si>
  <si>
    <t>..\RESOLUCIONES 2016 PDF\738.pdf</t>
  </si>
  <si>
    <t>..\RESOLUCIONES 2016 PDF\733.pdf</t>
  </si>
  <si>
    <t>..\RESOLUCIONES 2016 PDF\731.pdf</t>
  </si>
  <si>
    <t>..\RESOLUCIONES 2016 PDF\736.pdf</t>
  </si>
  <si>
    <t>CARDOSO VILLACORTA EDGAR</t>
  </si>
  <si>
    <t>..\RESOLUCIONES 2016 PDF\737.pdf</t>
  </si>
  <si>
    <t>ASCUE LOVON VLADIMIR ILICH</t>
  </si>
  <si>
    <t>..\RESOLUCIONES 2016 PDF\734.pdf</t>
  </si>
  <si>
    <t>..\RESOLUCIONES 2016 PDF\730.pdf</t>
  </si>
  <si>
    <t>VILA MAGUIÑA CYNTHIA CAROL</t>
  </si>
  <si>
    <t>..\RESOLUCIONES 2016 PDF\750.pdf</t>
  </si>
  <si>
    <t>SOLIS TORO JOHN WILLIAMS</t>
  </si>
  <si>
    <t>..\RESOLUCIONES 2016 PDF\752.pdf</t>
  </si>
  <si>
    <t>SILVA SALDIVAR ANA MARIA</t>
  </si>
  <si>
    <t>..\RESOLUCIONES 2016 PDF\751.pdf</t>
  </si>
  <si>
    <t>..\RESOLUCIONES 2016 PDF\741.pdf</t>
  </si>
  <si>
    <t>SANTA CRUZ QUISPE YONY</t>
  </si>
  <si>
    <t>..\RESOLUCIONES 2016 PDF\746.pdf</t>
  </si>
  <si>
    <t>SAENZ LUZA ANA</t>
  </si>
  <si>
    <t>..\RESOLUCIONES 2016 PDF\755.pdf</t>
  </si>
  <si>
    <t>ORMACHEA FLORES PATRICK ALVARO</t>
  </si>
  <si>
    <t>016102111J</t>
  </si>
  <si>
    <t>..\RESOLUCIONES 2016 PDF\747.pdf</t>
  </si>
  <si>
    <t>LUYCHO HUAMAN ALBARO</t>
  </si>
  <si>
    <t>..\RESOLUCIONES 2016 PDF\754.pdf</t>
  </si>
  <si>
    <t>LUNA ROZAS EMMA NADIA</t>
  </si>
  <si>
    <t>a</t>
  </si>
  <si>
    <t>..\RESOLUCIONES 2016 PDF\748.pdf</t>
  </si>
  <si>
    <t>LARREA GALLEGOS DAYER</t>
  </si>
  <si>
    <t>..\RESOLUCIONES 2016 PDF\749.pdf</t>
  </si>
  <si>
    <t>HUAYCOCHEA CUBA MARIA DEL CARMEN</t>
  </si>
  <si>
    <t>..\RESOLUCIONES 2016 PDF\753.pdf</t>
  </si>
  <si>
    <t>..\RESOLUCIONES 2016 PDF\740.pdf</t>
  </si>
  <si>
    <t>..\RESOLUCIONES 2016 PDF\RESOLUCION 739.pdf</t>
  </si>
  <si>
    <t>GUDIEL TORRES CARMEN DE GUADALUPE</t>
  </si>
  <si>
    <t>..\RESOLUCIONES 2016 PDF\756.pdf</t>
  </si>
  <si>
    <t>..\RESOLUCIONES 2016 PDF\744.pdf</t>
  </si>
  <si>
    <t>..\RESOLUCIONES 2016 PDF\743.pdf</t>
  </si>
  <si>
    <t>CANAL CAMERO ELIANA</t>
  </si>
  <si>
    <t>..\RESOLUCIONES 2016 PDF\745.pdf</t>
  </si>
  <si>
    <t>..\RESOLUCIONES 2016 PDF\742.pdf</t>
  </si>
  <si>
    <t>TOVAR NINA LILLIBETH</t>
  </si>
  <si>
    <t>..\RESOLUCIONES 2016 PDF\758.pdf</t>
  </si>
  <si>
    <t>SANCHEZ HUAPALLA LEONARDO</t>
  </si>
  <si>
    <t>..\RESOLUCIONES 2016 PDF\762.pdf</t>
  </si>
  <si>
    <t>SALCEDO HIDALGO JOUSSY YANIRA</t>
  </si>
  <si>
    <t>..\RESOLUCIONES 2016 PDF\757.pdf</t>
  </si>
  <si>
    <t>JALIXTO CUYO SOLEDAD</t>
  </si>
  <si>
    <t>016102344d</t>
  </si>
  <si>
    <t>..\RESOLUCIONES 2016 PDF\761.pdf</t>
  </si>
  <si>
    <t>GUTIERREZ CARPIO PAUL HUGO</t>
  </si>
  <si>
    <t>ueva</t>
  </si>
  <si>
    <t>..\RESOLUCIONES 2016 PDF\759.pdf</t>
  </si>
  <si>
    <t>BARRETO GUZMAN MIJHAIL EDER</t>
  </si>
  <si>
    <t>..\RESOLUCIONES 2016 PDF\760.pdf</t>
  </si>
  <si>
    <t>..\RESOLUCIONES 2016 PDF\764.pdf</t>
  </si>
  <si>
    <t>..\RESOLUCIONES 2016 PDF\763.pdf</t>
  </si>
  <si>
    <t>..\RESOLUCIONES 2016 PDF\765.pdf</t>
  </si>
  <si>
    <t>CCARITA YUCRA JUVENAL JULIO</t>
  </si>
  <si>
    <t>..\RESOLUCIONES 2016 PDF\766.pdf</t>
  </si>
  <si>
    <t>..\RESOLUCIONES 2016 PDF\768.pdf</t>
  </si>
  <si>
    <t>VELASCO MARON LARIZA VANEZKA</t>
  </si>
  <si>
    <t>..\RESOLUCIONES 2016 PDF\774.pdf</t>
  </si>
  <si>
    <t>..\RESOLUCIONES 2016 PDF\772.pdf</t>
  </si>
  <si>
    <t>..\RESOLUCIONES 2016 PDF\776.pdf</t>
  </si>
  <si>
    <t>LECHUGA RENGIFO RAFAEL</t>
  </si>
  <si>
    <t>..\RESOLUCIONES 2016 PDF\770.pdf</t>
  </si>
  <si>
    <t>..\RESOLUCIONES 2016 PDF\777.pdf</t>
  </si>
  <si>
    <t>..\RESOLUCIONES 2016 PDF\775.pdf</t>
  </si>
  <si>
    <t>..\RESOLUCIONES 2016 PDF\771.pdf</t>
  </si>
  <si>
    <t>..\RESOLUCIONES 2016 PDF\769.pdf</t>
  </si>
  <si>
    <t>ACCOSTUPA QUISPE YENI MARITZA</t>
  </si>
  <si>
    <t>..\RESOLUCIONES 2016 PDF\773.pdf</t>
  </si>
  <si>
    <t>ORMEÑO AYALA SANDRA IRMA</t>
  </si>
  <si>
    <t>NOTA SUBSANACION</t>
  </si>
  <si>
    <t>..\RESOLUCIONES 2016 PDF\782.pdf</t>
  </si>
  <si>
    <t>..\RESOLUCIONES 2016 PDF\781.pdf</t>
  </si>
  <si>
    <t>GIRALDO ORTIZ DE ORUE ASHLEY SUZETTE</t>
  </si>
  <si>
    <t>..\RESOLUCIONES 2016 PDF\778.pdf</t>
  </si>
  <si>
    <t>FERNANDEZ TOHALINO KARLA</t>
  </si>
  <si>
    <t>..\RESOLUCIONES 2016 PDF\783.pdf</t>
  </si>
  <si>
    <t>..\RESOLUCIONES 2016 PDF\780.pdf</t>
  </si>
  <si>
    <t>CARRASCO COLQUE MARIA MERCEDES</t>
  </si>
  <si>
    <t>..\RESOLUCIONES 2016 PDF\779.pdf</t>
  </si>
  <si>
    <t>..\RESOLUCIONES 2016 PDF\786.pdf</t>
  </si>
  <si>
    <t>..\RESOLUCIONES 2016 PDF\784.pdf</t>
  </si>
  <si>
    <t>..\RESOLUCIONES 2016 PDF\785.pdf</t>
  </si>
  <si>
    <t>ALCA CASTILLO ROY</t>
  </si>
  <si>
    <t>..\RESOLUCIONES 2016 PDF\787.pdf</t>
  </si>
  <si>
    <t>QUISPE SURCO VITTALI</t>
  </si>
  <si>
    <t>..\RESOLUCIONES 2016 PDF\795.pdf</t>
  </si>
  <si>
    <t>QUISPE QUISPE FREDY</t>
  </si>
  <si>
    <t>016102398G</t>
  </si>
  <si>
    <t>..\RESOLUCIONES 2016 PDF\789.pdf</t>
  </si>
  <si>
    <t>QUISPE CUSITATAN RUMY</t>
  </si>
  <si>
    <t>..\RESOLUCIONES 2016 PDF\792.pdf</t>
  </si>
  <si>
    <t>COLLANTES MENDOZA ALFREDO</t>
  </si>
  <si>
    <t>..\RESOLUCIONES 2016 PDF\794.pdf</t>
  </si>
  <si>
    <t>CHECYA ALATA MARIA SOLEDAD</t>
  </si>
  <si>
    <t>..\RESOLUCIONES 2016 PDF\793.pdf</t>
  </si>
  <si>
    <t>..\RESOLUCIONES 2016 PDF\790.pdf</t>
  </si>
  <si>
    <t>BARRANTES OROS ZUNEI BRISHAELLY</t>
  </si>
  <si>
    <t xml:space="preserve">016102383J </t>
  </si>
  <si>
    <t>..\RESOLUCIONES 2016 PDF\791.pdf</t>
  </si>
  <si>
    <t>..\RESOLUCIONES 2016 PDF\802.pdf</t>
  </si>
  <si>
    <t>SUTTA RODRIGUEZ JUAN FREDY</t>
  </si>
  <si>
    <t>..\RESOLUCIONES 2016 PDF\798.pdf</t>
  </si>
  <si>
    <t>..\RESOLUCIONES 2016 PDF\800.pdf</t>
  </si>
  <si>
    <t>..\RESOLUCIONES 2016 PDF\796.pdf</t>
  </si>
  <si>
    <t>..\RESOLUCIONES 2016 PDF\797.pdf</t>
  </si>
  <si>
    <t>..\RESOLUCIONES 2016 PDF\799.pdf</t>
  </si>
  <si>
    <t>..\RESOLUCIONES 2016 PDF\801.pdf</t>
  </si>
  <si>
    <t>..\RESOLUCIONES 2016 PDF\803.pdf</t>
  </si>
  <si>
    <t>..\RESOLUCIONES 2016 PDF\806.pdf</t>
  </si>
  <si>
    <t>..\RESOLUCIONES 2016 PDF\807.pdf</t>
  </si>
  <si>
    <t>GUTIERREZ CARLOTTO ED</t>
  </si>
  <si>
    <t>..\RESOLUCIONES 2016 PDF\808.pdf</t>
  </si>
  <si>
    <t>..\RESOLUCIONES 2016 PDF\804.pdf</t>
  </si>
  <si>
    <t>CAMBIO DICTAMINANTE DE TESIS</t>
  </si>
  <si>
    <t>..\RESOLUCIONES 2016 PDF\805.pdf</t>
  </si>
  <si>
    <t>..\RESOLUCIONES 2016 PDF\812.pdf</t>
  </si>
  <si>
    <t>MODIFICAR RESOLUCION N°390-2015/EPG-UAC</t>
  </si>
  <si>
    <t>..\RESOLUCIONES 2016 PDF\810.pdf</t>
  </si>
  <si>
    <t>..\RESOLUCIONES 2016 PDF\814.pdf</t>
  </si>
  <si>
    <t>..\RESOLUCIONES 2016 PDF\809.pdf</t>
  </si>
  <si>
    <t>MODIFICAR RESOLUCION N°475-2016/EPG-UAC</t>
  </si>
  <si>
    <t>..\RESOLUCIONES 2016 PDF\811.pdf</t>
  </si>
  <si>
    <t>..\RESOLUCIONES 2016 PDF\813.pdf</t>
  </si>
  <si>
    <t>SERVICIOS ACADEMIOCOS</t>
  </si>
  <si>
    <t>REGULARIZAR NOTAS</t>
  </si>
  <si>
    <t>..\RESOLUCIONES 2016 PDF\815.pdf</t>
  </si>
  <si>
    <t>RECONOCER NOTA</t>
  </si>
  <si>
    <t>MGT. LUIS FERNANDO MURILLO</t>
  </si>
  <si>
    <t>..\RESOLUCIONES 2016 PDF\816.pdf</t>
  </si>
  <si>
    <t>..\RESOLUCIONES 2016 PDF\817.pdf</t>
  </si>
  <si>
    <t>OLARTE SOTOMAYOR MIDWAR</t>
  </si>
  <si>
    <t>..\RESOLUCIONES 2016 PDF\820.pdf</t>
  </si>
  <si>
    <t>..\RESOLUCIONES 2016 PDF\818.pdf</t>
  </si>
  <si>
    <t>MARCAVILLACA NUÑEZ HAYDEE MARUJA</t>
  </si>
  <si>
    <t>MGT. LEON SANCHEZ SILVIA EMMA</t>
  </si>
  <si>
    <t>..\RESOLUCIONES 2016 PDF\819.pdf</t>
  </si>
  <si>
    <t>UNANCHA QUISPE PAOLA STEPHANIE</t>
  </si>
  <si>
    <t>TICONA PARI GUZMAN</t>
  </si>
  <si>
    <t>SARMIENTO NUÑEZ LUIS ALFONSO</t>
  </si>
  <si>
    <t>APROBAR INSCRIPCION DE TEMA TESIS</t>
  </si>
  <si>
    <t>PAUCCAR TIMPO SHARMELY ELIANA</t>
  </si>
  <si>
    <t>NOLASCO MAMANI NANCY</t>
  </si>
  <si>
    <t xml:space="preserve">MUÑOZ HUAMAN WENCESLAO </t>
  </si>
  <si>
    <t>Seguridad industrial</t>
  </si>
  <si>
    <t>HUARANCCA VALDERRAMA EVA</t>
  </si>
  <si>
    <t>ESQUIVEL CHAÑI CELIA</t>
  </si>
  <si>
    <t>CHAVEZ YABAR JOSE LUIS</t>
  </si>
  <si>
    <t>BLANCO BUSTAMANTE CARLOS ENRIQUE</t>
  </si>
  <si>
    <t>AQUIZE ESTRADA RAFAEL</t>
  </si>
  <si>
    <t>ALVAREZ CABRERA CUSTODIA</t>
  </si>
  <si>
    <t>ACUÑA MAMANI MABEL ELIDA</t>
  </si>
  <si>
    <t>SARMIENTO AVALOS YENNY ISABETH</t>
  </si>
  <si>
    <t>SANTOS BARRIENTOS YSABEL DIANA</t>
  </si>
  <si>
    <t>ORTEGA VILCA LISBETH</t>
  </si>
  <si>
    <t xml:space="preserve">ORTEGA RODRIGUEZ PATRICIA </t>
  </si>
  <si>
    <t>MERMA PALACIOS RUTH</t>
  </si>
  <si>
    <t>LOVON CONDE GARY ALEX</t>
  </si>
  <si>
    <t>IZQUIERDO LLERENA MARCELINO</t>
  </si>
  <si>
    <t>ESQUIVEL PAUCAR ETNA CINTHIA</t>
  </si>
  <si>
    <t>ESPINOZA SAAVEDRA EDDA ANFISSA</t>
  </si>
  <si>
    <t>CHOQUEVILCA LIRA WALTER FLORENCIO</t>
  </si>
  <si>
    <t>ZAMALLOA CALVO TANIA</t>
  </si>
  <si>
    <t>VELASQUEZ CURO SANDRA</t>
  </si>
  <si>
    <t>TIMPO ESCOBEDO SAMUEL RENE</t>
  </si>
  <si>
    <t>TAMAYO DE VARGAS CARLOS MAXIMO</t>
  </si>
  <si>
    <t>PROVEIDO 36</t>
  </si>
  <si>
    <t>OLIVERA MAYO DANTE HORACIO</t>
  </si>
  <si>
    <t>RECONOCER ESTUDIOS</t>
  </si>
  <si>
    <t>CASTRO TRIVEÑO RAUL NICOLAS</t>
  </si>
  <si>
    <t>PROVEIDO 35</t>
  </si>
  <si>
    <t>DRA. CARDENAZ DIAZ BEATRIZ GUADALUPE</t>
  </si>
  <si>
    <t>VALENCIA DELGADO HECTOR REAUL FERNANDO</t>
  </si>
  <si>
    <t>..\RESOLUCIONES 2017 PDF\5.pdf</t>
  </si>
  <si>
    <t>..\RESOLUCIONES 2017 PDF\1.pdf</t>
  </si>
  <si>
    <t>ROJAS APAZA FREDY ALONSO</t>
  </si>
  <si>
    <t>..\RESOLUCIONES 2017 PDF\3.pdf</t>
  </si>
  <si>
    <t>..\RESOLUCIONES 2017 PDF\4.pdf</t>
  </si>
  <si>
    <t>CORNEJO PUMACCAHUA MECHA NOHELIA</t>
  </si>
  <si>
    <t>..\RESOLUCIONES 2017 PDF\2.pdf</t>
  </si>
  <si>
    <t>VARGAS JIBAJA AURELIO</t>
  </si>
  <si>
    <t>RUIZ AUCAPIÑA ELISBAN</t>
  </si>
  <si>
    <t>..\RESOLUCIONES 2017 PDF\11.pdf</t>
  </si>
  <si>
    <t>PEREZ RAMOS FLOR GARDENIA</t>
  </si>
  <si>
    <t>..\RESOLUCIONES 2017 PDF\14.pdf</t>
  </si>
  <si>
    <t>PACHECO CARDENAS INDIRA GIULIANA</t>
  </si>
  <si>
    <t>..\RESOLUCIONES 2017 PDF\10.pdf</t>
  </si>
  <si>
    <t>DICTAMINANTE DE TESIS</t>
  </si>
  <si>
    <t>..\RESOLUCIONES 2017 PDF\6.pdf</t>
  </si>
  <si>
    <t>GIL RODRIGUEZ CARMEN CECILIA</t>
  </si>
  <si>
    <t>..\RESOLUCIONES 2017 PDF\13.pdf</t>
  </si>
  <si>
    <t>GALINDO OBANDO VIRNA VERONICA</t>
  </si>
  <si>
    <t>ALFARO TUPAYACHI WILIAM FRANCISCO</t>
  </si>
  <si>
    <t>..\RESOLUCIONES 2017 PDF\12.pdf</t>
  </si>
  <si>
    <t>..\RESOLUCIONES 2017 PDF\20.pdf</t>
  </si>
  <si>
    <t>..\RESOLUCIONES 2017 PDF\26.pdf</t>
  </si>
  <si>
    <t>..\RESOLUCIONES 2017 PDF\19.pdf</t>
  </si>
  <si>
    <t>..\RESOLUCIONES 2017 PDF\24.pdf</t>
  </si>
  <si>
    <t>..\RESOLUCIONES 2017 PDF\22.pdf</t>
  </si>
  <si>
    <t xml:space="preserve">                      </t>
  </si>
  <si>
    <t>..\RESOLUCIONES 2017 PDF\18.pdf</t>
  </si>
  <si>
    <t>..\RESOLUCIONES 2017 PDF\25.pdf</t>
  </si>
  <si>
    <t>..\RESOLUCIONES 2017 PDF\15.pdf</t>
  </si>
  <si>
    <t>..\RESOLUCIONES 2017 PDF\23.pdf</t>
  </si>
  <si>
    <t>..\RESOLUCIONES 2017 PDF\17.pdf</t>
  </si>
  <si>
    <t>..\RESOLUCIONES 2017 PDF\21.pdf</t>
  </si>
  <si>
    <t>..\RESOLUCIONES 2017 PDF\16.pdf</t>
  </si>
  <si>
    <t>DECRETO</t>
  </si>
  <si>
    <t>ZAMBRANO QUISPE SANDRA OCTAVIA</t>
  </si>
  <si>
    <t>..\RESOLUCIONES 2017 PDF\30.pdf</t>
  </si>
  <si>
    <t>MORALES SUYCO WENDY MALU</t>
  </si>
  <si>
    <t>..\RESOLUCIONES 2017 PDF\28.pdf</t>
  </si>
  <si>
    <t>..\RESOLUCIONES 2017 PDF\29.pdf</t>
  </si>
  <si>
    <t>CHACON SANCHEZ VICTOR</t>
  </si>
  <si>
    <t>..\RESOLUCIONES 2017 PDF\27.pdf</t>
  </si>
  <si>
    <t>URBIOLA HUAYLLA GABRIELA</t>
  </si>
  <si>
    <t>..\RESOLUCIONES 2017 PDF\36.pdf</t>
  </si>
  <si>
    <t>TINTAYA QUISPE MAGALY</t>
  </si>
  <si>
    <t>..\RESOLUCIONES 2017 PDF\31.pdf</t>
  </si>
  <si>
    <t>TINTAYA QUISPE JOSE PERCY</t>
  </si>
  <si>
    <t>..\RESOLUCIONES 2017 PDF\32.pdf</t>
  </si>
  <si>
    <t>..\RESOLUCIONES 2017 PDF\37.pdf</t>
  </si>
  <si>
    <t>..\RESOLUCIONES 2017 PDF\38.pdf</t>
  </si>
  <si>
    <t>ROSELL TUESTA BILLY</t>
  </si>
  <si>
    <t>MG. CHACON SANCHEZ VICTOR</t>
  </si>
  <si>
    <t>..\RESOLUCIONES 2017 PDF\35.pdf</t>
  </si>
  <si>
    <t>POLO HUAMANI YHON ANTHONY</t>
  </si>
  <si>
    <t>..\RESOLUCIONES 2017 PDF\34.pdf</t>
  </si>
  <si>
    <t>MORALES DE LA CUBA WILLY JOSE SOCRATES</t>
  </si>
  <si>
    <t>..\RESOLUCIONES 2017 PDF\33.pdf</t>
  </si>
  <si>
    <t>..\RESOLUCIONES 2017 PDF\39.pdf</t>
  </si>
  <si>
    <t>..\RESOLUCIONES 2017 PDF\40.pdf</t>
  </si>
  <si>
    <t>VERA ESPINOZA BRIAN HUGO</t>
  </si>
  <si>
    <t>..\RESOLUCIONES 2017 PDF\42.pdf</t>
  </si>
  <si>
    <t>GUZMAN CHIRINOS ANTONIETA</t>
  </si>
  <si>
    <t>DRA. CARDENAS DIAZ BEATRIZ</t>
  </si>
  <si>
    <t>..\RESOLUCIONES 2017 PDF\41.pdf</t>
  </si>
  <si>
    <t>MODIFICAR RESOLUCION 001-2017/EPG-UAC</t>
  </si>
  <si>
    <t>..\RESOLUCIONES 2017 PDF\43.pdf</t>
  </si>
  <si>
    <t>GALIANO VARGAS JEAN CARLO</t>
  </si>
  <si>
    <t>DESIGNAR DOCENTE EVALUADOR</t>
  </si>
  <si>
    <t>MG. PALOMINO OLIVERA EMILIO</t>
  </si>
  <si>
    <t>..\RESOLUCIONES 2017 PDF\45.pdf</t>
  </si>
  <si>
    <t>DEL CASTILLO BARRENECHEA PATRICIA</t>
  </si>
  <si>
    <t>..\RESOLUCIONES 2017 PDF\44.pdf</t>
  </si>
  <si>
    <t>..\RESOLUCIONES 2017 PDF\47.pdf</t>
  </si>
  <si>
    <t>..\RESOLUCIONES 2017 PDF\49.pdf</t>
  </si>
  <si>
    <t>MIRANDA CORDOVA ELVIS EFRAIN</t>
  </si>
  <si>
    <t>..\RESOLUCIONES 2017 PDF\46.pdf</t>
  </si>
  <si>
    <t>..\RESOLUCIONES 2017 PDF\48.pdf</t>
  </si>
  <si>
    <t>..\RESOLUCIONES 2017 PDF\50.pdf</t>
  </si>
  <si>
    <t>..\RESOLUCIONES 2017 PDF\52.pdf</t>
  </si>
  <si>
    <t>MODIFICAR RESOLUCION 003-2017/EPG-UAC</t>
  </si>
  <si>
    <t>..\RESOLUCIONES 2017 PDF\55.pdf</t>
  </si>
  <si>
    <t>..\RESOLUCIONES 2017 PDF\53.pdf</t>
  </si>
  <si>
    <t>..\RESOLUCIONES 2017 PDF\54.pdf</t>
  </si>
  <si>
    <t>GUZMAN CACERES GIOVANNA</t>
  </si>
  <si>
    <t>..\RESOLUCIONES 2017 PDF\51.pdf</t>
  </si>
  <si>
    <t xml:space="preserve">VASQUEZ MAYTA EVANGELINA </t>
  </si>
  <si>
    <t>..\RESOLUCIONES 2017 PDF\61.pdf</t>
  </si>
  <si>
    <t>..\RESOLUCIONES 2017 PDF\66.pdf</t>
  </si>
  <si>
    <t>SARMIENTO AVALOS YENNY</t>
  </si>
  <si>
    <t>..\RESOLUCIONES 2017 PDF\62.pdf</t>
  </si>
  <si>
    <t>..\RESOLUCIONES 2017 PDF\59.pdf</t>
  </si>
  <si>
    <t>GONZALEZ MORALES MARITA CECILIA</t>
  </si>
  <si>
    <t>DICTAMINATES PROYECTO DE TESIS</t>
  </si>
  <si>
    <t>..\RESOLUCIONES 2017 PDF\56.pdf</t>
  </si>
  <si>
    <t>DR. ISAAC E. CASTRO CUBA</t>
  </si>
  <si>
    <t>..\RESOLUCIONES 2017 PDF\57.pdf</t>
  </si>
  <si>
    <t>..\RESOLUCIONES 2017 PDF\60.pdf</t>
  </si>
  <si>
    <t>CUPI ZUNIGA ARMANDO</t>
  </si>
  <si>
    <t>..\RESOLUCIONES 2017 PDF\64.pdf</t>
  </si>
  <si>
    <t>CARDENAS CANCHA DIONICIO</t>
  </si>
  <si>
    <t>..\RESOLUCIONES 2017 PDF\65.pdf</t>
  </si>
  <si>
    <t>..\RESOLUCIONES 2017 PDF\58.pdf</t>
  </si>
  <si>
    <t>ALZAMORA FLORES HUMBERTO</t>
  </si>
  <si>
    <t>..\RESOLUCIONES 2017 PDF\63.pdf</t>
  </si>
  <si>
    <t>..\RESOLUCIONES 2017 PDF\68.pdf</t>
  </si>
  <si>
    <t>HUAMAN BACA VIANNE DIANA</t>
  </si>
  <si>
    <t>..\RESOLUCIONES 2017 PDF\67.pdf</t>
  </si>
  <si>
    <t>HERMOZA ROSELL IVAN HERIK</t>
  </si>
  <si>
    <t>..\RESOLUCIONES 2017 PDF\69.pdf</t>
  </si>
  <si>
    <t>CHACALTANA PISCONTE JULIO GUILLERMO</t>
  </si>
  <si>
    <t>..\RESOLUCIONES 2017 PDF\70.pdf</t>
  </si>
  <si>
    <t>..\RESOLUCIONES 2017 PDF\71.pdf</t>
  </si>
  <si>
    <t>..\RESOLUCIONES 2017 PDF\72.pdf</t>
  </si>
  <si>
    <t>..\RESOLUCIONES 2017 PDF\73.pdf</t>
  </si>
  <si>
    <t>..\RESOLUCIONES 2017 PDF\75.pdf</t>
  </si>
  <si>
    <t>..\RESOLUCIONES 2017 PDF\76.pdf</t>
  </si>
  <si>
    <t>ACCOSTUPA QUISPE YENY</t>
  </si>
  <si>
    <t>..\RESOLUCIONES 2017 PDF\74.pdf</t>
  </si>
  <si>
    <t>SANCHEZ CHAVEZ CARLA SUSAN</t>
  </si>
  <si>
    <t>..\RESOLUCIONES 2017 PDF\79.pdf</t>
  </si>
  <si>
    <t>..\RESOLUCIONES 2017 PDF\80.pdf</t>
  </si>
  <si>
    <t>CONDORHUAMAN YAURI ELLENKA LI</t>
  </si>
  <si>
    <t>..\RESOLUCIONES 2017 PDF\77.pdf</t>
  </si>
  <si>
    <t>..\RESOLUCIONES 2017 PDF\78.pdf</t>
  </si>
  <si>
    <t>..\RESOLUCIONES 2017 PDF\86.pdf</t>
  </si>
  <si>
    <t>..\RESOLUCIONES 2017 PDF\81.pdf</t>
  </si>
  <si>
    <t>..\RESOLUCIONES 2017 PDF\84.pdf</t>
  </si>
  <si>
    <t>..\RESOLUCIONES 2017 PDF\88.pdf</t>
  </si>
  <si>
    <t>..\RESOLUCIONES 2017 PDF\83.pdf</t>
  </si>
  <si>
    <t>..\RESOLUCIONES 2017 PDF\87.pdf</t>
  </si>
  <si>
    <t>..\RESOLUCIONES 2017 PDF\82.pdf</t>
  </si>
  <si>
    <t>..\RESOLUCIONES 2017 PDF\85.pdf</t>
  </si>
  <si>
    <t>..\RESOLUCIONES 2017 PDF\93.pdf</t>
  </si>
  <si>
    <t>..\RESOLUCIONES 2017 PDF\94.pdf</t>
  </si>
  <si>
    <t>..\RESOLUCIONES 2017 PDF\92.pdf</t>
  </si>
  <si>
    <t>CASA GUTIERREZ PAOLA YAZMIN</t>
  </si>
  <si>
    <t>..\RESOLUCIONES 2017 PDF\91.pdf</t>
  </si>
  <si>
    <t>..\RESOLUCIONES 2017 PDF\90.pdf</t>
  </si>
  <si>
    <t>CABRERA PEREZ EMMA JUANA</t>
  </si>
  <si>
    <t>..\RESOLUCIONES 2017 PDF\89.pdf</t>
  </si>
  <si>
    <t>DOCTORADO EN EDUCACION</t>
  </si>
  <si>
    <t>..\RESOLUCIONES 2017 PDF\107.pdf</t>
  </si>
  <si>
    <t>MOGROVEJO AQUISE PASTORA AYDEE</t>
  </si>
  <si>
    <t>..\RESOLUCIONES 2017 PDF\101.pdf</t>
  </si>
  <si>
    <t>..\RESOLUCIONES 2017 PDF\104.pdf</t>
  </si>
  <si>
    <t>FALTA UN NOMBRE (VIANE)</t>
  </si>
  <si>
    <t>..\RESOLUCIONES 2017 PDF\102.pdf</t>
  </si>
  <si>
    <t>ENDARA HUILLCA JHIANCE MALEMN</t>
  </si>
  <si>
    <t>..\RESOLUCIONES 2017 PDF\106.pdf</t>
  </si>
  <si>
    <t>..\RESOLUCIONES 2017 PDF\108.pdf</t>
  </si>
  <si>
    <t>DELGADO OBANDO JANNETTE</t>
  </si>
  <si>
    <t>..\RESOLUCIONES 2017 PDF\103.pdf</t>
  </si>
  <si>
    <t>..\RESOLUCIONES 2017 PDF\105.pdf</t>
  </si>
  <si>
    <t>SANCHEZ VILLACORTA MARIO ORLANDO</t>
  </si>
  <si>
    <t>ALCCA ZELA ERICK</t>
  </si>
  <si>
    <t>..\RESOLUCIONES 2017 PDF\109.pdf</t>
  </si>
  <si>
    <t>..\RESOLUCIONES 2017 PDF\114.pdf</t>
  </si>
  <si>
    <t>MONTESINOS SOTOMAYOR SUSAN MILENKA</t>
  </si>
  <si>
    <t>..\RESOLUCIONES 2017 PDF\112.pdf</t>
  </si>
  <si>
    <t>MARTINEZ CORAZAO SANDRA LISETTE</t>
  </si>
  <si>
    <t>..\RESOLUCIONES 2017 PDF\111.pdf</t>
  </si>
  <si>
    <t>..\RESOLUCIONES 2017 PDF\113.pdf</t>
  </si>
  <si>
    <t>..\RESOLUCIONES 2017 PDF\115.pdf</t>
  </si>
  <si>
    <t>..\RESOLUCIONES 2017 PDF\116.pdf</t>
  </si>
  <si>
    <t>..\RESOLUCIONES 2017 PDF\121.pdf</t>
  </si>
  <si>
    <t>UMERES MENA EDWIN</t>
  </si>
  <si>
    <t>..\RESOLUCIONES 2017 PDF\122.pdf</t>
  </si>
  <si>
    <t>TRIVEÑO RAMOS PAOLA LY</t>
  </si>
  <si>
    <t>..\RESOLUCIONES 2017 PDF\120.pdf</t>
  </si>
  <si>
    <t>SANTILLANA MOREANO ANGELICA</t>
  </si>
  <si>
    <t>..\RESOLUCIONES 2017 PDF\127.pdf</t>
  </si>
  <si>
    <t>SANCHEZ HUAMAN PAUL RICARDO</t>
  </si>
  <si>
    <t>..\RESOLUCIONES 2017 PDF\124.pdf</t>
  </si>
  <si>
    <t>REYNAGA MEDINA NURIA RAKEL</t>
  </si>
  <si>
    <t>..\RESOLUCIONES 2017 PDF\126.pdf</t>
  </si>
  <si>
    <t>RAMOS CALDERON ABEL JOHANN</t>
  </si>
  <si>
    <t>..\RESOLUCIONES 2017 PDF\119.pdf</t>
  </si>
  <si>
    <t>..\RESOLUCIONES 2017 PDF\130.pdf</t>
  </si>
  <si>
    <t>..\RESOLUCIONES 2017 PDF\129.pdf</t>
  </si>
  <si>
    <t>..\RESOLUCIONES 2017 PDF\133.pdf</t>
  </si>
  <si>
    <t>HUAMAN VARGAS ANABEL</t>
  </si>
  <si>
    <t>..\RESOLUCIONES 2017 PDF\125.pdf</t>
  </si>
  <si>
    <t>..\RESOLUCIONES 2017 PDF\128.pdf</t>
  </si>
  <si>
    <t>ENCISO BOLUARTE HENRY</t>
  </si>
  <si>
    <t>..\RESOLUCIONES 2017 PDF\117.pdf</t>
  </si>
  <si>
    <t>CRUZ TORRES ARMANDO</t>
  </si>
  <si>
    <t>..\RESOLUCIONES 2017 PDF\118.pdf</t>
  </si>
  <si>
    <t>CHAVEZ CAJIGAS JHESS MALKYN</t>
  </si>
  <si>
    <t>..\RESOLUCIONES 2017 PDF\123.pdf</t>
  </si>
  <si>
    <t>..\RESOLUCIONES 2017 PDF\132.pdf</t>
  </si>
  <si>
    <t>AZURIN DIAZ ELOY ANANIAS</t>
  </si>
  <si>
    <t>..\RESOLUCIONES 2017 PDF\131.pdf</t>
  </si>
  <si>
    <t>TRIGOSO DELGADO JORGE OSCAR</t>
  </si>
  <si>
    <t>..\RESOLUCIONES 2017 PDF\144.pdf</t>
  </si>
  <si>
    <t>SALAZAR MUJICA ALAN FELIPE</t>
  </si>
  <si>
    <t>..\RESOLUCIONES 2017 PDF\146.pdf</t>
  </si>
  <si>
    <t>..\RESOLUCIONES 2017 PDF\147.pdf</t>
  </si>
  <si>
    <t>..\RESOLUCIONES 2017 PDF\141.pdf</t>
  </si>
  <si>
    <t>QUISPE ATAYUPANQUI WALTER</t>
  </si>
  <si>
    <t>..\RESOLUCIONES 2017 PDF\134.pdf</t>
  </si>
  <si>
    <t>MOLLEHUANCA MAMANI HILDA</t>
  </si>
  <si>
    <t>..\RESOLUCIONES 2017 PDF\137.pdf</t>
  </si>
  <si>
    <t>MIRANDA CASTILLO PAMELA STEPHANY</t>
  </si>
  <si>
    <t>..\RESOLUCIONES 2017 PDF\138.pdf</t>
  </si>
  <si>
    <t>DICTAMINANTE PROYECTO DE TESIS</t>
  </si>
  <si>
    <t>..\RESOLUCIONES 2017 PDF\140.pdf</t>
  </si>
  <si>
    <t>MG. LEON SANCHEZ SILVIA EMMA</t>
  </si>
  <si>
    <t>..\RESOLUCIONES 2017 PDF\139.pdf</t>
  </si>
  <si>
    <t>MACHICAO VIZCARRA JOSE GABRIEL</t>
  </si>
  <si>
    <t>..\RESOLUCIONES 2017 PDF\136.pdf</t>
  </si>
  <si>
    <t>GALIANO VARGAS ELIANA SHARON</t>
  </si>
  <si>
    <t>..\RESOLUCIONES 2017 PDF\135.pdf</t>
  </si>
  <si>
    <t>..\RESOLUCIONES 2017 PDF\142.pdf</t>
  </si>
  <si>
    <t>..\RESOLUCIONES 2017 PDF\145.pdf</t>
  </si>
  <si>
    <t>..\RESOLUCIONES 2017 PDF\143.pdf</t>
  </si>
  <si>
    <t>VILLAFUERTE SERNA RONY</t>
  </si>
  <si>
    <t>..\RESOLUCIONES 2017 PDF\149.pdf</t>
  </si>
  <si>
    <t>..\RESOLUCIONES 2017 PDF\152.pdf</t>
  </si>
  <si>
    <t>DR. CASTRO CUBA ENRIQUE</t>
  </si>
  <si>
    <t>..\RESOLUCIONES 2017 PDF\151.pdf</t>
  </si>
  <si>
    <t>REVISTA</t>
  </si>
  <si>
    <t>APROBAR NOMBRE REVISTA</t>
  </si>
  <si>
    <t>PEREZ COSIO VIOLETA PATRICIA</t>
  </si>
  <si>
    <t>..\RESOLUCIONES 2017 PDF\148.pdf</t>
  </si>
  <si>
    <t>MAMANI QUISPE NICIDA IRIS</t>
  </si>
  <si>
    <t>013201113C</t>
  </si>
  <si>
    <t>..\RESOLUCIONES 2017 PDF\154.pdf</t>
  </si>
  <si>
    <t>..\RESOLUCIONES 2017 PDF\150.pdf</t>
  </si>
  <si>
    <t>..\RESOLUCIONES 2017 PDF\153.pdf</t>
  </si>
  <si>
    <t>COMPENDIO</t>
  </si>
  <si>
    <t>APROBAR NOMBRE COMPENDIO</t>
  </si>
  <si>
    <t>COMISION DE ADMISION</t>
  </si>
  <si>
    <t>..\RESOLUCIONES 2017 PDF\159.pdf</t>
  </si>
  <si>
    <t>CASELLI RIVERA SONIA</t>
  </si>
  <si>
    <t>..\RESOLUCIONES 2017 PDF\164.pdf</t>
  </si>
  <si>
    <t>..\RESOLUCIONES 2017 PDF\168.pdf</t>
  </si>
  <si>
    <t>MAESTRIA</t>
  </si>
  <si>
    <t>..\RESOLUCIONES 2017 PDF\172.pdf</t>
  </si>
  <si>
    <t>..\RESOLUCIONES 2017 PDF\169.pdf</t>
  </si>
  <si>
    <t>LUNA KJURO MARLENE</t>
  </si>
  <si>
    <t>..\RESOLUCIONES 2017 PDF\165.pdf</t>
  </si>
  <si>
    <t>IGNACIO VELASQUEZ HACHA</t>
  </si>
  <si>
    <t>..\RESOLUCIONES 2017 PDF\173.pdf</t>
  </si>
  <si>
    <t>GASTAÑAGA ROMERO MANUEL</t>
  </si>
  <si>
    <t>..\RESOLUCIONES 2017 PDF\167.pdf</t>
  </si>
  <si>
    <t>..\RESOLUCIONES 2017 PDF\171.pdf</t>
  </si>
  <si>
    <t>..\RESOLUCIONES 2017 PDF\166.pdf</t>
  </si>
  <si>
    <t>BAZALAR SEQUEIROS YESSICA ROSARIO</t>
  </si>
  <si>
    <t>..\RESOLUCIONES 2017 PDF\170.pdf</t>
  </si>
  <si>
    <t>N° SOLICITUD3</t>
  </si>
  <si>
    <t>RESOLUCION 7</t>
  </si>
  <si>
    <t>COMISION DEL PROCESO DE ADMISION 2015-2</t>
  </si>
  <si>
    <t>INGRESANTES ADMISION 2016</t>
  </si>
  <si>
    <t>16431</t>
  </si>
  <si>
    <t>44229</t>
  </si>
  <si>
    <t>NOMBRAR LA COMISION DEL PROCESO DE ADMISION 2015-3</t>
  </si>
  <si>
    <t>CARTA 213-B-2016</t>
  </si>
  <si>
    <t>EVALUACION MECANICA IN VITRO DE CINCO CEMENTOS DENTALES USADOS COMO CEMENTANTES DE PUENTES Y CORONAS EN PROTESIS FIJAS CUSCO 2016</t>
  </si>
  <si>
    <t>RELACION ENTRE EL FINANCIAMIENTO Y LA OPTIMIZACION DE LA RENTABILIDAD REAL EN LAS MICRO EMPRESAS FABRICANTES DE MUEBLES DE MADERA DEL DISTRITO DE SAN SEBASTIAN-CUSCO 2015</t>
  </si>
  <si>
    <t>MNEMOTECNIA COMO TÉCNICA DE ESTUDIO FRENTE AL MEMORISMO EN EL RENDIMIENTO ACADEMICO DE ESTUDIANTES DEL CURSO DE SISTEMÁTICA DE LA CARRERA PROFESIONAL DE BIOLOGÍA DE LA UNSSAC – 202</t>
  </si>
  <si>
    <t>VIERNES 14 DE AGOSTO DE 2016</t>
  </si>
  <si>
    <t>27618</t>
  </si>
  <si>
    <t>27538</t>
  </si>
  <si>
    <t>MIERCOLES 12 DE AGOSTO DE 2016</t>
  </si>
  <si>
    <t>JUEVES 13 DE AGOSTO DE 2016</t>
  </si>
  <si>
    <t>28440</t>
  </si>
  <si>
    <t>LUNES 17 DE AGOSTO DE 2016</t>
  </si>
  <si>
    <t>28638</t>
  </si>
  <si>
    <t>29086</t>
  </si>
  <si>
    <t>29087</t>
  </si>
  <si>
    <t>5 ALUMNOS</t>
  </si>
  <si>
    <t>25475</t>
  </si>
  <si>
    <t>33020</t>
  </si>
  <si>
    <t>36793</t>
  </si>
  <si>
    <t>29097</t>
  </si>
  <si>
    <t>22274</t>
  </si>
  <si>
    <t>29701</t>
  </si>
  <si>
    <t>29765</t>
  </si>
  <si>
    <t>16 DE SETIEMBRE DE 2015</t>
  </si>
  <si>
    <t>NOMBRAR COMISION PROCESO ADMISION TERCERA CONVOCATORIA 2016</t>
  </si>
  <si>
    <t>RELACION DE LA BASE DE DATOS GEO REFERENCIADOS Y EL SISTEMA DE GESTION DE SALUD Y SEGURIDAD EN EL TRABAJO EN LA DIVISION DE OPERACIONES DE LA EMPRESA ELECTRO SUR ESTE S.A.A. 2016</t>
  </si>
  <si>
    <t>EFECTO IN-VITRO DE LA ACTIVIDAD ANTIBACTERIANA DEL ORIGANUM VULGARE (OREGANO) SOBRE ESTREPTOCOCOS MUTYANS. CUSCO-2015</t>
  </si>
  <si>
    <t>NIVEL DE SATISFACCION DEL TURISTA Y LA CALIDAD DE SERVICIOS BRINDADOS EN LA OFICINA DE INFORMACION TURISTICA DE LA DIRECCION REGIONAL DE COMERCIO EXTERIOR Y TURISMO DE CUSCO AÑO 2016</t>
  </si>
  <si>
    <t>CARACTERISTICAS DEL ARCO DENTARIO Y SU RELACION CON LA OCLUSION DE NIÑOS DE 4 Y 5 AÑOS DE LA INSTITUCION EDUCATIVA INICIAL N° 04 NUESTRA SEÑORA DE GUADALUPE. ABANCAY-2016</t>
  </si>
  <si>
    <t>MOTIVACION Y DESEMPEÑO DOCENTE EN EL INSTITUTO SUPERIOR PEDAGOGICO SANTA ROSA CUSCO-2016</t>
  </si>
  <si>
    <t>EVALUACION DEL SISTEMA DE GESTION DE SEGURIDAD Y SALUD EN EL TRABAJO EN EL MARCO DE LA LEY N° 29873 EN ELECTRO SUR ESTE S.A.A., PERIODO 2011-2015</t>
  </si>
  <si>
    <t>RECTIFICAR RESOLUCION DE 09/11/2016</t>
  </si>
  <si>
    <t>CONCENTRACION DE FLUOR EN AGUA DE CONSUMO HUMANO Y FLUOROSIS DENTAL EN LA COMUNIDAD DE TIPON CUSCO - 2016</t>
  </si>
  <si>
    <t>MODIFICAR RESOLUCION 520</t>
  </si>
  <si>
    <t>COMISION ADMISION 2017</t>
  </si>
  <si>
    <t>MODIFICAR RESOLUCION 366/2016</t>
  </si>
  <si>
    <t>ARENAS FERNANDEZ DAVILA JESUS ALEJANDRO</t>
  </si>
  <si>
    <t>DIRECTOR INSTITUTO DE INVESTIGACION EPG</t>
  </si>
  <si>
    <t>..\RESOLUCIONES 2017 PDF\952.pdf</t>
  </si>
  <si>
    <t>ZAMBRANO INCHAUSTEGUI CARLOS ALBERTO</t>
  </si>
  <si>
    <t>..\RESOLUCIONES 2017 PDF\959.pdf</t>
  </si>
  <si>
    <t>ELEVAR AL VRAC</t>
  </si>
  <si>
    <t>..\RESOLUCIONES 2017 PDF\956.pdf</t>
  </si>
  <si>
    <t>..\RESOLUCIONES 2017 PDF\955.pdf</t>
  </si>
  <si>
    <t>AMPUERO GONZALEZ CHRISTIAN OMAR</t>
  </si>
  <si>
    <t>..\RESOLUCIONES 2017 PDF\958.pdf</t>
  </si>
  <si>
    <t>..\RESOLUCIONES 2017 PDF\957.pdf</t>
  </si>
  <si>
    <t>ACCOSTUPA QUISPE YENY MARITZA</t>
  </si>
  <si>
    <t>..\RESOLUCIONES 2017 PDF\960.pdf</t>
  </si>
  <si>
    <t>015101484H</t>
  </si>
  <si>
    <t>..\RESOLUCIONES 2017 PDF\964.pdf</t>
  </si>
  <si>
    <t>QUISPE HUILLCA ALEXANDER ELMER</t>
  </si>
  <si>
    <t>..\RESOLUCIONES 2017 PDF\962.pdf</t>
  </si>
  <si>
    <t>PALOMINO APARICIO DIANA</t>
  </si>
  <si>
    <t>..\RESOLUCIONES 2017 PDF\961.pdf</t>
  </si>
  <si>
    <t>ZUBILETA CANSAYA MIJAEL YOAL</t>
  </si>
  <si>
    <t>..\RESOLUCIONES 2017 PDF\969.pdf</t>
  </si>
  <si>
    <t>ciencias estomatologicas</t>
  </si>
  <si>
    <t>..\RESOLUCIONES 2017 PDF\966.pdf</t>
  </si>
  <si>
    <t>SANCHEZ MOGOLLON DIEGO</t>
  </si>
  <si>
    <t>016201366F</t>
  </si>
  <si>
    <t>..\RESOLUCIONES 2017 PDF\971.pdf</t>
  </si>
  <si>
    <t>..\RESOLUCIONES 2017 PDF\965.pdf</t>
  </si>
  <si>
    <t>CUSIHUALLPA QUISPE DEIVID JHUNIOR</t>
  </si>
  <si>
    <t>..\RESOLUCIONES 2017 PDF\968.pdf</t>
  </si>
  <si>
    <t>CORNEJO PAREDES JASON</t>
  </si>
  <si>
    <t>..\RESOLUCIONES 2017 PDF\967.pdf</t>
  </si>
  <si>
    <t>CORDOVA PERALTA MARIBEL ROCIO</t>
  </si>
  <si>
    <t>..\RESOLUCIONES 2017 PDF\972.pdf</t>
  </si>
  <si>
    <t>..\RESOLUCIONES 2017 PDF\973.pdf</t>
  </si>
  <si>
    <t>TTICA PERALTA DENISSE YSABEL</t>
  </si>
  <si>
    <t>MG. FERNANDO PHILCO PRADO</t>
  </si>
  <si>
    <t>..\RESOLUCIONES 2017 PDF\977.pdf</t>
  </si>
  <si>
    <t>..\RESOLUCIONES 2017 PDF\974.pdf</t>
  </si>
  <si>
    <t>MIRANDA MOREANO JOSE CARLOS</t>
  </si>
  <si>
    <t>MG. CUNZA VALDEIGLESIAS JAVIER ORLANDO</t>
  </si>
  <si>
    <t>..\RESOLUCIONES 2017 PDF\981.pdf</t>
  </si>
  <si>
    <t>LUQUE FLOREZ DANY</t>
  </si>
  <si>
    <t>..\RESOLUCIONES 2017 PDF\980.pdf</t>
  </si>
  <si>
    <t>..\RESOLUCIONES 2017 PDF\975.pdf</t>
  </si>
  <si>
    <t>..\RESOLUCIONES 2017 PDF\978.pdf</t>
  </si>
  <si>
    <t>FLOREZ PONCE DE LEON ELIZABETH</t>
  </si>
  <si>
    <t>..\RESOLUCIONES 2017 PDF\979.pdf</t>
  </si>
  <si>
    <t>CARRASCO ARAOZ JOSCA IRINOVA</t>
  </si>
  <si>
    <t>..\RESOLUCIONES 2017 PDF\976.pdf</t>
  </si>
  <si>
    <t>BOZA HUAYLLANI ARMANDO ALODIO</t>
  </si>
  <si>
    <t>..\RESOLUCIONES 2017 PDF\982.pdf</t>
  </si>
  <si>
    <t>..\RESOLUCIONES 2017 PDF\983.pdf</t>
  </si>
  <si>
    <t>..\RESOLUCIONES 2017 PDF\984.pdf</t>
  </si>
  <si>
    <t>..\RESOLUCIONES 2017 PDF\986.pdf</t>
  </si>
  <si>
    <t>CARMONA CALLAÑAUPA JIMMY</t>
  </si>
  <si>
    <t>..\RESOLUCIONES 2017 PDF\985.pdf</t>
  </si>
  <si>
    <t>MGT. VICTOR CHACON</t>
  </si>
  <si>
    <t>..\RESOLUCIONES 2017 PDF\998.pdf</t>
  </si>
  <si>
    <t>YANARICO OCHOA GLADYS</t>
  </si>
  <si>
    <t>..\RESOLUCIONES 2017 PDF\994.pdf</t>
  </si>
  <si>
    <t>..\RESOLUCIONES 2017 PDF\987.pdf</t>
  </si>
  <si>
    <t>..\RESOLUCIONES 2017 PDF\995.pdf</t>
  </si>
  <si>
    <t>..\RESOLUCIONES 2017 PDF\988.pdf</t>
  </si>
  <si>
    <t>..\RESOLUCIONES 2017 PDF\997.pdf</t>
  </si>
  <si>
    <t>..\RESOLUCIONES 2017 PDF\996.pdf</t>
  </si>
  <si>
    <t>GUIA ABARCA HEIDI</t>
  </si>
  <si>
    <t>017200062B</t>
  </si>
  <si>
    <t>DR. COSIO DUEÑAS HERBERT</t>
  </si>
  <si>
    <t>..\RESOLUCIONES 2017 PDF\991.pdf</t>
  </si>
  <si>
    <t>GUEVARA CANDIA RAFAEL FERNANDO</t>
  </si>
  <si>
    <t>..\RESOLUCIONES 2017 PDF\990.pdf</t>
  </si>
  <si>
    <t>GARCIA CUSIHUALLPA RENATO</t>
  </si>
  <si>
    <t>..\RESOLUCIONES 2017 PDF\992.pdf</t>
  </si>
  <si>
    <t>LEVANTO OBSERVACION</t>
  </si>
  <si>
    <t>..\RESOLUCIONES 2017 PDF\PROVEIDO 011.pdf</t>
  </si>
  <si>
    <t>CARDONA RIVERO ANAHI KARINA</t>
  </si>
  <si>
    <t>DRA. QUISPE RICALDE MARIA ANTONIETA</t>
  </si>
  <si>
    <t>..\RESOLUCIONES 2017 PDF\993.pdf</t>
  </si>
  <si>
    <t>AYALA ARENAS MAGALI JULIA</t>
  </si>
  <si>
    <t>DR. MARIÑO LOAIZA RUBEN TITO</t>
  </si>
  <si>
    <t>..\RESOLUCIONES 2017 PDF\989.pdf</t>
  </si>
  <si>
    <t>PARO ALVAREZ MARILYN</t>
  </si>
  <si>
    <t>..\RESOLUCIONES 2017 PDF\999.pdf</t>
  </si>
  <si>
    <t>..\RESOLUCIONES 2017 PDF\1001.pdf</t>
  </si>
  <si>
    <t>CHILLITUPA BACA LISSETH KELLY</t>
  </si>
  <si>
    <t>DR. RIOS MAYORGA JULIO TRINIDAD</t>
  </si>
  <si>
    <t>..\RESOLUCIONES 2017 PDF\1003.pdf</t>
  </si>
  <si>
    <t>CHAVEZ SALAS DE ESTRADA SHIRLEY</t>
  </si>
  <si>
    <t>..\RESOLUCIONES 2017 PDF\1004.pdf</t>
  </si>
  <si>
    <t>..\RESOLUCIONES 2017 PDF\1002.pdf</t>
  </si>
  <si>
    <t>..\RESOLUCIONES 2017 PDF\1000.pdf</t>
  </si>
  <si>
    <t>BUSTINZA BEJAR ALIANG LIU</t>
  </si>
  <si>
    <t>..\RESOLUCIONES 2017 PDF\1005.pdf</t>
  </si>
  <si>
    <t>SANTIVAÑEZ VENERO SOLEDAD NIEVES</t>
  </si>
  <si>
    <t>DRA. HERMINIA NAVEDA</t>
  </si>
  <si>
    <t>..\RESOLUCIONES 2017 PDF\1006.pdf</t>
  </si>
  <si>
    <t>PALOMINO OLIVERA EMILIO</t>
  </si>
  <si>
    <t>..\RESOLUCIONES 2017 PDF\1009.pdf</t>
  </si>
  <si>
    <t>OLIVARES TORRE GRETEL ROXANA</t>
  </si>
  <si>
    <t>..\RESOLUCIONES 2017 PDF\1008.pdf</t>
  </si>
  <si>
    <t>GARCES ARTEAGA JULIANA</t>
  </si>
  <si>
    <t>..\RESOLUCIONES 2017 PDF\1007.pdf</t>
  </si>
  <si>
    <t>ZURITA CHURA DAVID HELMER</t>
  </si>
  <si>
    <t>..\RESOLUCIONES 2017 PDF\1012.pdf</t>
  </si>
  <si>
    <t>VELASQUEZ HACHA IGNACIO</t>
  </si>
  <si>
    <t>..\RESOLUCIONES 2017 PDF\1017.pdf</t>
  </si>
  <si>
    <t>NUÑEZ HERMOZA ROCIO YANET</t>
  </si>
  <si>
    <t xml:space="preserve">012200958K </t>
  </si>
  <si>
    <t>..\RESOLUCIONES 2017 PDF\1019.pdf</t>
  </si>
  <si>
    <t>LOPEZ LENES KERCY FERDINAND</t>
  </si>
  <si>
    <t>..\RESOLUCIONES 2017 PDF\1013.pdf</t>
  </si>
  <si>
    <t>..\RESOLUCIONES 2017 PDF\1011.pdf</t>
  </si>
  <si>
    <t>GARCIA ORE NELLY TORIBIA</t>
  </si>
  <si>
    <t>..\RESOLUCIONES 2017 PDF\1015.pdf</t>
  </si>
  <si>
    <t>ENRIQUEZ CRUZ NORMAN CLEMENTE</t>
  </si>
  <si>
    <t>..\RESOLUCIONES 2017 PDF\1010.pdf</t>
  </si>
  <si>
    <t>..\RESOLUCIONES 2017 PDF\1018.pdf</t>
  </si>
  <si>
    <t>..\RESOLUCIONES 2017 PDF\1021.pdf</t>
  </si>
  <si>
    <t>ACURIO GUTIERREZ MARIA ISABEL</t>
  </si>
  <si>
    <t>..\RESOLUCIONES 2017 PDF\1016.pdf</t>
  </si>
  <si>
    <t>ACHAHUANCO MONTESINOS JULIO WALDIR</t>
  </si>
  <si>
    <t>Avendaño Uchuya</t>
  </si>
  <si>
    <t>..\RESOLUCIONES 2017 PDF\1020.pdf</t>
  </si>
  <si>
    <t>..\RESOLUCIONES 2017 PDF\1022.pdf</t>
  </si>
  <si>
    <t>VARGAS LUNA EDUARDO</t>
  </si>
  <si>
    <t>..\RESOLUCIONES 2017 PDF\1023.pdf</t>
  </si>
  <si>
    <t>CAMBIO DICTAMINANTE</t>
  </si>
  <si>
    <t>..\RESOLUCIONES 2017 PDF\1024.pdf</t>
  </si>
  <si>
    <t>MORA OLAVE YERTY</t>
  </si>
  <si>
    <t>..\RESOLUCIONES 2017 PDF\1025.pdf</t>
  </si>
  <si>
    <t>NOMBRAMIENTO DE ASESOR (Cambio Asesor)</t>
  </si>
  <si>
    <t>Aguirre Espinoza Edwars</t>
  </si>
  <si>
    <t>..\RESOLUCIONES 2017 PDF\1026.pdf</t>
  </si>
  <si>
    <t>..\RESOLUCIONES 2017 PDF\1027.pdf</t>
  </si>
  <si>
    <t>doctorado</t>
  </si>
  <si>
    <t>..\RESOLUCIONES 2017 PDF\1029.pdf</t>
  </si>
  <si>
    <t>..\RESOLUCIONES 2017 PDF\1036.pdf</t>
  </si>
  <si>
    <t>MONZON VEGA GLENDY KRISS</t>
  </si>
  <si>
    <t>013201060G</t>
  </si>
  <si>
    <t>..\RESOLUCIONES 2017 PDF\1037.pdf</t>
  </si>
  <si>
    <t>..\RESOLUCIONES 2017 PDF\1034.pdf</t>
  </si>
  <si>
    <t>JAYO SILVA KARIN YANET</t>
  </si>
  <si>
    <t>..\RESOLUCIONES 2017 PDF\1033.pdf</t>
  </si>
  <si>
    <t>..\RESOLUCIONES 2017 PDF\1031.pdf</t>
  </si>
  <si>
    <t>DOCTORADO CIENCIAS DE LA SALUD</t>
  </si>
  <si>
    <t>..\RESOLUCIONES 2017 PDF\1032.pdf</t>
  </si>
  <si>
    <t>CORREA NUÑEZ GERMAN HEBER</t>
  </si>
  <si>
    <t>..\RESOLUCIONES 2017 PDF\1030.pdf</t>
  </si>
  <si>
    <t>..\RESOLUCIONES 2017 PDF\1035.pdf</t>
  </si>
  <si>
    <t>CARDENAS VELASQUEZ LILIANA</t>
  </si>
  <si>
    <t>..\RESOLUCIONES 2017 PDF\1028.pdf</t>
  </si>
  <si>
    <t>ZUÑIGA BARRIOS INDIRA STEPHANY</t>
  </si>
  <si>
    <t>Proveido 21</t>
  </si>
  <si>
    <t>..\RESOLUCIONES 2017 PDF\Proveido 21.pdf</t>
  </si>
  <si>
    <t>URIBE HUALLPA MAILY NICOLLE</t>
  </si>
  <si>
    <t>Proveido 23</t>
  </si>
  <si>
    <t>..\RESOLUCIONES 2017 PDF\Proveido 23.pdf</t>
  </si>
  <si>
    <t>Proveido 24</t>
  </si>
  <si>
    <t>..\RESOLUCIONES 2017 PDF\Proveido 24.pdf</t>
  </si>
  <si>
    <t>PINARES GUTIERREZ PHIORELLA DANITZE</t>
  </si>
  <si>
    <t>Proveido 20</t>
  </si>
  <si>
    <t>..\RESOLUCIONES 2017 PDF\Proveido 20.pdf</t>
  </si>
  <si>
    <t>PEDRAZA RAMIREZ LUIS ROLANDO</t>
  </si>
  <si>
    <t>Proveido 15</t>
  </si>
  <si>
    <t>..\RESOLUCIONES 2017 PDF\Proveido 15.pdf</t>
  </si>
  <si>
    <t>MORALES GALIANO PAVEL</t>
  </si>
  <si>
    <t>Proveido 18</t>
  </si>
  <si>
    <t>..\RESOLUCIONES 2017 PDF\Proveido 18.pdf</t>
  </si>
  <si>
    <t>MATTOS CASTILLO YOJHAN</t>
  </si>
  <si>
    <t>Proveido 12</t>
  </si>
  <si>
    <t>..\RESOLUCIONES 2017 PDF\Proveido 12.pdf</t>
  </si>
  <si>
    <t>Proveido 14</t>
  </si>
  <si>
    <t>..\RESOLUCIONES 2017 PDF\Proveido 14.pdf</t>
  </si>
  <si>
    <t>Proveido 16</t>
  </si>
  <si>
    <t>..\RESOLUCIONES 2017 PDF\Proveido 16.pdf</t>
  </si>
  <si>
    <t>CARPIO MARTINEZ ADRIAN</t>
  </si>
  <si>
    <t>Proveido 17</t>
  </si>
  <si>
    <t>..\RESOLUCIONES 2017 PDF\Proveido 17.pdf</t>
  </si>
  <si>
    <t>Proveido 13</t>
  </si>
  <si>
    <t>..\RESOLUCIONES 2017 PDF\Proveido 13.pdf</t>
  </si>
  <si>
    <t>Proveido 19</t>
  </si>
  <si>
    <t>..\RESOLUCIONES 2017 PDF\Proveido 19.pdf</t>
  </si>
  <si>
    <t>APAZA QUIÑONES MOISES MANUEL</t>
  </si>
  <si>
    <t>Proveido 22</t>
  </si>
  <si>
    <t>..\RESOLUCIONES 2017 PDF\Proveido 22.pdf</t>
  </si>
  <si>
    <t>VILLENA TEJADA MAGALY</t>
  </si>
  <si>
    <t>..\RESOLUCIONES 2017 PDF\1046.pdf</t>
  </si>
  <si>
    <t>VERA FERCHAU KARINA</t>
  </si>
  <si>
    <t>017200084F</t>
  </si>
  <si>
    <t>..\RESOLUCIONES 2017 PDF\1038.pdf</t>
  </si>
  <si>
    <t>VERA FERCHAU INGRID</t>
  </si>
  <si>
    <t>017200085B</t>
  </si>
  <si>
    <t>..\RESOLUCIONES 2017 PDF\1047.pdf</t>
  </si>
  <si>
    <t>VELAZQUE ROJAS LIDA</t>
  </si>
  <si>
    <t>..\RESOLUCIONES 2017 PDF\1049.pdf</t>
  </si>
  <si>
    <t>VALENZUELA HUAMAN CESAR JOE</t>
  </si>
  <si>
    <t>..\RESOLUCIONES 2017 PDF\1042.pdf</t>
  </si>
  <si>
    <t>TAPIA DELGADO BHELU</t>
  </si>
  <si>
    <t>017200078F</t>
  </si>
  <si>
    <t>..\RESOLUCIONES 2017 PDF\1043.pdf</t>
  </si>
  <si>
    <t>..\RESOLUCIONES 2017 PDF\1039.pdf</t>
  </si>
  <si>
    <t>SALCEDO ZUNIGA KATIA</t>
  </si>
  <si>
    <t>..\RESOLUCIONES 2017 PDF\1048.pdf</t>
  </si>
  <si>
    <t>..\RESOLUCIONES 2017 PDF\1044.pdf</t>
  </si>
  <si>
    <t>PAUCAR HANCO JHOEL</t>
  </si>
  <si>
    <t xml:space="preserve">DR. DIAZ TORRES JOSE HILDEBRANDO </t>
  </si>
  <si>
    <t>..\RESOLUCIONES 2017 PDF\1050.pdf</t>
  </si>
  <si>
    <t>..\RESOLUCIONES 2017 PDF\1045.pdf</t>
  </si>
  <si>
    <t>ÑAHUI MEJIA LEYDI</t>
  </si>
  <si>
    <t>DR. HUGO MEDINA TAPIA</t>
  </si>
  <si>
    <t>..\RESOLUCIONES 2017 PDF\1051.pdf</t>
  </si>
  <si>
    <t>017200060J</t>
  </si>
  <si>
    <t>..\RESOLUCIONES 2017 PDF\1041.pdf</t>
  </si>
  <si>
    <t>..\RESOLUCIONES 2017 PDF\1040.pdf</t>
  </si>
  <si>
    <t>AEDO VEGA CENTENO LUZ GUISELL</t>
  </si>
  <si>
    <t>..\RESOLUCIONES 2017 PDF\1052.pdf</t>
  </si>
  <si>
    <t>ADMISION 2018-I</t>
  </si>
  <si>
    <t>COMISION PROCESO DE ADMISION</t>
  </si>
  <si>
    <t>..\RESOLUCIONES 2017 PDF\1053.pdf</t>
  </si>
  <si>
    <t>..\RESOLUCIONES 2017 PDF\1056.pdf</t>
  </si>
  <si>
    <t>CAMACHO SALCEDO ARTURO</t>
  </si>
  <si>
    <t>..\RESOLUCIONES 2017 PDF\1054.pdf</t>
  </si>
  <si>
    <t>..\RESOLUCIONES 2017 PDF\1055.pdf</t>
  </si>
  <si>
    <t>..\RESOLUCIONES 2017 PDF\1059.pdf</t>
  </si>
  <si>
    <t>..\RESOLUCIONES 2017 PDF\1058.pdf</t>
  </si>
  <si>
    <t>..\RESOLUCIONES 2017 PDF\1057.pdf</t>
  </si>
  <si>
    <t>SALAS FORTON EDSON JULIO</t>
  </si>
  <si>
    <t>..\RESOLUCIONES 2017 PDF\1063.pdf</t>
  </si>
  <si>
    <t>..\RESOLUCIONES 2017 PDF\1060.pdf</t>
  </si>
  <si>
    <t>..\RESOLUCIONES 2017 PDF\1062.pdf</t>
  </si>
  <si>
    <t>ARAOZ FERNANDEZ CARMEN ROSA</t>
  </si>
  <si>
    <t>Doctor en Ciencias de la Educacion</t>
  </si>
  <si>
    <t>..\RESOLUCIONES 2017 PDF\1061.pdf</t>
  </si>
  <si>
    <t>..\RESOLUCIONES 2017 PDF\1064.pdf</t>
  </si>
  <si>
    <t>INGRESANTES</t>
  </si>
  <si>
    <t>..\RESOLUCIONES 2017 PDF\1065.pdf</t>
  </si>
  <si>
    <t>ZANABRIA QUILCA LUIS</t>
  </si>
  <si>
    <t>..\RESOLUCIONES 2017 PDF\1081.pdf</t>
  </si>
  <si>
    <t>URRUNAGA ORMACHEA MARIO JESUS</t>
  </si>
  <si>
    <t>..\RESOLUCIONES 2017 PDF\1070.pdf</t>
  </si>
  <si>
    <t>TINEO TUEROS MIRELLA PAMELA</t>
  </si>
  <si>
    <t>..\RESOLUCIONES 2017 PDF\1075.pdf</t>
  </si>
  <si>
    <t>QUISPE FLOREZ MERCEDES MARITZA</t>
  </si>
  <si>
    <t>..\RESOLUCIONES 2017 PDF\1074.pdf</t>
  </si>
  <si>
    <t>PEREYRA ORELLANA BRIGIDA</t>
  </si>
  <si>
    <t>..\RESOLUCIONES 2017 PDF\1072.pdf</t>
  </si>
  <si>
    <t>MAMANI CHOQUEHUAYTA MARTHA NANCY</t>
  </si>
  <si>
    <t>..\RESOLUCIONES 2017 PDF\1071.pdf</t>
  </si>
  <si>
    <t>LUNA MINAYA GABY JASMYT</t>
  </si>
  <si>
    <t>..\RESOLUCIONES 2017 PDF\1076.pdf</t>
  </si>
  <si>
    <t>GUZMAN HERRERA MIRIAM</t>
  </si>
  <si>
    <t>..\RESOLUCIONES 2017 PDF\1068.pdf</t>
  </si>
  <si>
    <t>..\RESOLUCIONES 2017 PDF\1077.pdf</t>
  </si>
  <si>
    <t>..\RESOLUCIONES 2017 PDF\1069.pdf</t>
  </si>
  <si>
    <t>ESTRADA CHIROQUE LUISA MIRTHA</t>
  </si>
  <si>
    <t>..\RESOLUCIONES 2017 PDF\1078.pdf</t>
  </si>
  <si>
    <t>..\RESOLUCIONES 2017 PDF\1067.pdf</t>
  </si>
  <si>
    <t>CUCHILLO HUARAYA ALBERTINA</t>
  </si>
  <si>
    <t>..\RESOLUCIONES 2017 PDF\1073.pdf</t>
  </si>
  <si>
    <t>CONTRERAS UMPIRE LIZBETH MELISSA</t>
  </si>
  <si>
    <t>..\RESOLUCIONES 2017 PDF\1082.pdf</t>
  </si>
  <si>
    <t>..\RESOLUCIONES 2017 PDF\1079.pdf</t>
  </si>
  <si>
    <t>BUSTINZA BEJAR AILANG LIU</t>
  </si>
  <si>
    <t>..\RESOLUCIONES 2017 PDF\1066.pdf</t>
  </si>
  <si>
    <t>BUENO BELTRÁN CLAUDIO FRANCISCO</t>
  </si>
  <si>
    <t>016201374I</t>
  </si>
  <si>
    <t>..\RESOLUCIONES 2017 PDF\1080.pdf</t>
  </si>
  <si>
    <t>VERA MARMANILLO VERONIKA ISELA</t>
  </si>
  <si>
    <t>..\RESOLUCIONES 2017 PDF\1087.pdf</t>
  </si>
  <si>
    <t>..\RESOLUCIONES 2017 PDF\1093.pdf</t>
  </si>
  <si>
    <t>OLIVARES CHEVARRIA CARMEN YULI</t>
  </si>
  <si>
    <t>..\RESOLUCIONES 2017 PDF\1086.pdf</t>
  </si>
  <si>
    <t>NAVIA CANAL DAYMA GABRIELA</t>
  </si>
  <si>
    <t>..\RESOLUCIONES 2017 PDF\1085.pdf</t>
  </si>
  <si>
    <t>GUTIERREZ HUANCA VILMA</t>
  </si>
  <si>
    <t>..\RESOLUCIONES 2017 PDF\1088.pdf</t>
  </si>
  <si>
    <t>..\RESOLUCIONES 2017 PDF\1084.pdf</t>
  </si>
  <si>
    <t>..\RESOLUCIONES 2017 PDF\1091.pdf</t>
  </si>
  <si>
    <t>CANAHUIRE MONTUFAR VILMA</t>
  </si>
  <si>
    <t>..\RESOLUCIONES 2017 PDF\1089.pdf</t>
  </si>
  <si>
    <t>CABALLERO APARICIO SDENKA</t>
  </si>
  <si>
    <t>..\RESOLUCIONES 2017 PDF\1090.pdf</t>
  </si>
  <si>
    <t>..\RESOLUCIONES 2017 PDF\1092.pdf</t>
  </si>
  <si>
    <t>..\RESOLUCIONES 2017 PDF\1095.pdf</t>
  </si>
  <si>
    <t>..\RESOLUCIONES 2017 PDF\1094.pdf</t>
  </si>
  <si>
    <t>VALENCIA GARCIA JULIO CESAR</t>
  </si>
  <si>
    <t>NOMBRAR DOCENTE CURSO LIBRE</t>
  </si>
  <si>
    <t>ENVIADO</t>
  </si>
  <si>
    <t>..\RESOLUCIONES 2017 PDF\1106.pdf</t>
  </si>
  <si>
    <t>..\RESOLUCIONES 2017 PDF\1100.pdf</t>
  </si>
  <si>
    <t>ROSAS CISNEROS HUGO LEONCIO</t>
  </si>
  <si>
    <t>..\RESOLUCIONES 2017 PDF\1102.pdf</t>
  </si>
  <si>
    <t>PLETICKOSICH PICON ALEJANDRO PABLO</t>
  </si>
  <si>
    <t>PRORROGAR UN AÑO TESIS</t>
  </si>
  <si>
    <t>..\RESOLUCIONES 2017 PDF\1099.pdf</t>
  </si>
  <si>
    <t>JIMENEZ GARRIAZO MARIA CECILIA</t>
  </si>
  <si>
    <t>..\RESOLUCIONES 2017 PDF\1101.pdf</t>
  </si>
  <si>
    <t>GONZALES ABRILL HERNANDO</t>
  </si>
  <si>
    <t>..\RESOLUCIONES 2017 PDF\1103.pdf</t>
  </si>
  <si>
    <t>CERVANTES BALLON JULIO MIGUEL</t>
  </si>
  <si>
    <t>..\RESOLUCIONES 2017 PDF\1098.pdf</t>
  </si>
  <si>
    <t>CCORIHUAMAN CUSITITO GISELA ALEJANDRINA</t>
  </si>
  <si>
    <t>..\RESOLUCIONES 2017 PDF\1097.pdf</t>
  </si>
  <si>
    <t>NOMBRAR DOCENTE CURSO DIRIGIDO</t>
  </si>
  <si>
    <t>..\RESOLUCIONES 2017 PDF\1105.pdf</t>
  </si>
  <si>
    <t>..\RESOLUCIONES 2017 PDF\1096.pdf</t>
  </si>
  <si>
    <t>ALVAREZ VEGA VALERY SUCEL</t>
  </si>
  <si>
    <t>DR. VENGOA ZUÑIGA, ANTONIO FREDY</t>
  </si>
  <si>
    <t>..\RESOLUCIONES 2017 PDF\1104.pdf</t>
  </si>
  <si>
    <t>VIZCARRA MEJIA EDDY</t>
  </si>
  <si>
    <t>..\RESOLUCIONES 2017 PDF\1107.pdf</t>
  </si>
  <si>
    <t>CAMBIO</t>
  </si>
  <si>
    <t>..\RESOLUCIONES 2017 PDF\1108.pdf</t>
  </si>
  <si>
    <t>..\RESOLUCIONES 2017 PDF\1110.pdf</t>
  </si>
  <si>
    <t>..\RESOLUCIONES 2017 PDF\1112.pdf</t>
  </si>
  <si>
    <t>GARATE FLORES NILDA TERESA</t>
  </si>
  <si>
    <t>017200121I</t>
  </si>
  <si>
    <t>..\RESOLUCIONES 2017 PDF\1109.pdf</t>
  </si>
  <si>
    <t>58195</t>
  </si>
  <si>
    <t>..\RESOLUCIONES 2017 PDF\1111.pdf</t>
  </si>
  <si>
    <t>BARRIONUEVO LAZO YANDIRA</t>
  </si>
  <si>
    <t>..\RESOLUCIONES 2017 PDF\1113.pdf</t>
  </si>
  <si>
    <t>012101148K</t>
  </si>
  <si>
    <t>QUINTANA REVOLLO JOSE LUIS</t>
  </si>
  <si>
    <t>..\RESOLUCIONES 2017 PDF\1115.pdf</t>
  </si>
  <si>
    <t>DOCENTE CURSO DIRIGIDO</t>
  </si>
  <si>
    <t>..\RESOLUCIONES 2017 PDF\1121.pdf</t>
  </si>
  <si>
    <t>MARIN BENITEZ CIRO</t>
  </si>
  <si>
    <t>..\RESOLUCIONES 2017 PDF\1116.pdf</t>
  </si>
  <si>
    <t>MALPARTIDA VALDERRAMA KELLY</t>
  </si>
  <si>
    <t>..\RESOLUCIONES 2017 PDF\1118.pdf</t>
  </si>
  <si>
    <t>GARCIA PEÑA WILLIAM</t>
  </si>
  <si>
    <t>MODIFICAR PARTE RESOLUCION</t>
  </si>
  <si>
    <t>..\RESOLUCIONES 2017 PDF\1120.pdf</t>
  </si>
  <si>
    <t xml:space="preserve">Doctor en Medio Ambiente </t>
  </si>
  <si>
    <t>..\RESOLUCIONES 2017 PDF\1117.pdf</t>
  </si>
  <si>
    <t>X</t>
  </si>
  <si>
    <t>NUÑEZ MEDINA RUTH</t>
  </si>
  <si>
    <t>DR.AGUIRRE ESPINOZA EDWARDS JESUS</t>
  </si>
  <si>
    <t>MUÑOZ HUAMANCCARI CELIS</t>
  </si>
  <si>
    <t>016102192J</t>
  </si>
  <si>
    <t>QUILCA JIMENEZ JUAN CARLOS</t>
  </si>
  <si>
    <t>DRA.LEON VILLALOBOS YOLANDA VICTORIA</t>
  </si>
  <si>
    <t>COAVOY ARAPA FANNY LIZBETH</t>
  </si>
  <si>
    <t>DRA.LATORRE RIVEROS LIDA</t>
  </si>
  <si>
    <t>ROJAS ZANABRIA MANUEL VALERIANO</t>
  </si>
  <si>
    <t>NEGRON CALVO LISARDO</t>
  </si>
  <si>
    <t>MARIACA BRAVO WELLINGTON HERMOGENES</t>
  </si>
  <si>
    <t>017200241D</t>
  </si>
  <si>
    <t>MGT.CAVERO PACHECO SHAILI JULIE</t>
  </si>
  <si>
    <t>ARRAYAN BONETT SAYDA MAGALY</t>
  </si>
  <si>
    <t>REINOSO ZEBALLOS JENNY</t>
  </si>
  <si>
    <t>DR. HOLGUIN SEGOVIA</t>
  </si>
  <si>
    <t>VALENZA ARAGON MONICA</t>
  </si>
  <si>
    <t>USCAPI VILLAVICENCIO ROMULO</t>
  </si>
  <si>
    <t>MGT.AGUIRRE ABARCA ANA ELlZABETH</t>
  </si>
  <si>
    <t>PAREDES MANSILLA FREDDY</t>
  </si>
  <si>
    <t>MGT.MONTALVO TORRES MARCO ANTONIO</t>
  </si>
  <si>
    <t>PALIZA TORRES KARINA LILIANA</t>
  </si>
  <si>
    <t>PACCO CCORAHUA ELEUTERIO</t>
  </si>
  <si>
    <t>DR.CAMERO HERMOZA PEDRO</t>
  </si>
  <si>
    <t>OVIEDO TAPIA JOHANSH</t>
  </si>
  <si>
    <t>LIMACHI CHALLCO LUIS ANGEL</t>
  </si>
  <si>
    <t>AGUILAR ROJAS ELIAS</t>
  </si>
  <si>
    <t xml:space="preserve">017200001C </t>
  </si>
  <si>
    <t>ZEVALLOS GUZMAN HERBERT JESUS</t>
  </si>
  <si>
    <t>015201393D</t>
  </si>
  <si>
    <t>MGT.PEREZ MONTESINOS JEAN FERNANDO</t>
  </si>
  <si>
    <t>HUAMAN GONZALES FREDY</t>
  </si>
  <si>
    <t>MUÑIZ TAPIA FELIPE</t>
  </si>
  <si>
    <t>MGT.YEPES CAJIGAS YENNY ARASELI</t>
  </si>
  <si>
    <t>Anular</t>
  </si>
  <si>
    <t>HERRERA QUISPE GLENNY JUNNIOR</t>
  </si>
  <si>
    <t>DR. RENGIFO LOZANO RAUL ALBERTO</t>
  </si>
  <si>
    <t>ROJAS ANAYA YANINA</t>
  </si>
  <si>
    <t>Ciencias Estomatologicas</t>
  </si>
  <si>
    <t>Doctorado en Ciencias de la Educacion</t>
  </si>
  <si>
    <t>CHILLITUPA BACA LISSETH</t>
  </si>
  <si>
    <t>..\RESOLUCIONES 2018 PDF\32.pdf</t>
  </si>
  <si>
    <t>Proveido</t>
  </si>
  <si>
    <t>MONTOYA LIZARRAGA MANUEL ANDRES</t>
  </si>
  <si>
    <t>CALLA NINA MIGUEL ANGEL</t>
  </si>
  <si>
    <t>DR. CASTRO CUBA BARINEZA</t>
  </si>
  <si>
    <t>COAVOY ARAPA LUZ ELIANA</t>
  </si>
  <si>
    <t>DRA. LA TORRE RIVEROS LYDA</t>
  </si>
  <si>
    <t>..\RESOLUCIONES 2018 PDF\48.pdf</t>
  </si>
  <si>
    <t>CORBACHO CARPIO ISABEL</t>
  </si>
  <si>
    <t>DR. HILDEBRANDO DIAZ</t>
  </si>
  <si>
    <t>DOC. MEDIO AMBIENTE</t>
  </si>
  <si>
    <t>DR. SILVA SIERRA</t>
  </si>
  <si>
    <t>DALGUER VIZCARRA SONIA</t>
  </si>
  <si>
    <t>..\RESOLUCIONES 2018 PDF\53.pdf</t>
  </si>
  <si>
    <t>VELASQUEZ QUIROZ PILAR EMILCE</t>
  </si>
  <si>
    <t>VALLE ORTEGA GUYEN MARIO</t>
  </si>
  <si>
    <t>PUMA ANCCO MIGUEL ALEJANDRO</t>
  </si>
  <si>
    <t>MG. ASTETE SAMANEZ</t>
  </si>
  <si>
    <t>LLAVE HUAMAN LISET</t>
  </si>
  <si>
    <t>DR. AVENDAÑO UCHUYA</t>
  </si>
  <si>
    <t>Contabilidad con Mención en Auditoria y Control Interno</t>
  </si>
  <si>
    <t>HILARES SOLIS EVELIO</t>
  </si>
  <si>
    <t>FARFAN GOMEZ ELIAS</t>
  </si>
  <si>
    <t>DR. CLETO DE LA TORRE</t>
  </si>
  <si>
    <t>CHOQUE ROQUE GENARO ZEBEDEO</t>
  </si>
  <si>
    <t>CHAFLOQUE RIVERA PAVEL CHRISTIAN RODOLFO</t>
  </si>
  <si>
    <t>DR. RIOS MAYORGA</t>
  </si>
  <si>
    <t>ATAYUPANQUI QUISPE JORGE AUGUSTO</t>
  </si>
  <si>
    <t>TORRE AYALA ZINDHY LIZBETH</t>
  </si>
  <si>
    <t>MANSILLA PIZARRO PATRICIA</t>
  </si>
  <si>
    <t>..\RESOLUCIONES 2018 PDF\84.pdf</t>
  </si>
  <si>
    <t>HERRERA CENTENO YUDRIEL</t>
  </si>
  <si>
    <t>016201379K</t>
  </si>
  <si>
    <t>DICTAMEN DE PROYECTO TESIS</t>
  </si>
  <si>
    <t>GAMARRA VILLANUEVA WILFREDO</t>
  </si>
  <si>
    <t>DEL CASTILLO RIVAS ANGEL</t>
  </si>
  <si>
    <t>..\RESOLUCIONES 2018 PDF\85.pdf</t>
  </si>
  <si>
    <t>CAVERO PACHECO SHAILI JULIE</t>
  </si>
  <si>
    <t>ARRARTE VERA FEDERICO</t>
  </si>
  <si>
    <t>ALAGON CANAHUIRE CENETH</t>
  </si>
  <si>
    <t>ESTRADA SANCHEZ AMERICO</t>
  </si>
  <si>
    <t>VIZCARDO TORRES ERIK</t>
  </si>
  <si>
    <t>MG. VERA GALLEGOS RONALD</t>
  </si>
  <si>
    <t>SOLIS MALAGA ELIZABETH YASMINA</t>
  </si>
  <si>
    <t>DR. PEREZ VILLAFUERTE RENNE</t>
  </si>
  <si>
    <t>SARDON HUAYHUA JAQUELINE</t>
  </si>
  <si>
    <t>MG. RODRIGUEZ ZELA HERNAN</t>
  </si>
  <si>
    <t>OBLITAS AGUIRRE JOSE RICARDO</t>
  </si>
  <si>
    <t>MAMANI CARBAJAL ABIGAIL</t>
  </si>
  <si>
    <t>MG. LEON PINO MENA</t>
  </si>
  <si>
    <t>entregado</t>
  </si>
  <si>
    <t>FARFAN GARCIA ROSA LUZ</t>
  </si>
  <si>
    <t>ESPEJO LUCANA SHIOMARA ORIALIT</t>
  </si>
  <si>
    <t>MG. PANDO DIAZ WALDO ALEX</t>
  </si>
  <si>
    <t>DIAZ ZIGNAIGO ANITA</t>
  </si>
  <si>
    <t>DR. MARIÑO LOAIZA RUBEN</t>
  </si>
  <si>
    <t>CRUZ GUZMAN LAURA</t>
  </si>
  <si>
    <t>017300148F</t>
  </si>
  <si>
    <t>CORNEJO ROJAS ANGELA</t>
  </si>
  <si>
    <t>..\RESOLUCIONES 2018 PDF\97.pdf</t>
  </si>
  <si>
    <t>COELLO TERAN ANELY</t>
  </si>
  <si>
    <t>COANQUI SULLCA IDZUMI DIANA</t>
  </si>
  <si>
    <t>CHÁVEZ MALDONADO HEBERT</t>
  </si>
  <si>
    <t>015301258A</t>
  </si>
  <si>
    <t>DRA. YEPEZ CHACON MIRIAM IMELDA</t>
  </si>
  <si>
    <t>CALLER SALDIVAR WUADELEYDI ADELAIDA</t>
  </si>
  <si>
    <t>APARICIO CARPIO NAY NATALI</t>
  </si>
  <si>
    <t>017300139G</t>
  </si>
  <si>
    <t>ALMANZA COLLAVINOS BRIGITTE VERONICA</t>
  </si>
  <si>
    <t>BERNALES GUZMAN YESSENIA</t>
  </si>
  <si>
    <t>ZAVALETA MEZA JONATHAN EMILIO</t>
  </si>
  <si>
    <t>YAURI MALPARTIDA MIRTHA</t>
  </si>
  <si>
    <t>ACTUALIZACION</t>
  </si>
  <si>
    <t>VERGARA GIL ANGELO ANDREE</t>
  </si>
  <si>
    <t>VELAZCO FRANCO MIRIAM LUCIA</t>
  </si>
  <si>
    <t>VALVERDE VIZCARRA VANESSA MONICA</t>
  </si>
  <si>
    <t>TRIVEÑOS LOPEZ ADELI DANISE</t>
  </si>
  <si>
    <t>SOTERO ANDIA JUAN MANUEL</t>
  </si>
  <si>
    <t>..\RESOLUCIONES 2018 PDF\124.pdf</t>
  </si>
  <si>
    <t>SALAS MERINO FREDY</t>
  </si>
  <si>
    <t>ROMAN CRUZ LUIS ALBERTO</t>
  </si>
  <si>
    <t>RIVERO PALOMINO FRANZ</t>
  </si>
  <si>
    <t>MG. OLARTE SOTOMAYOR MIDWAR</t>
  </si>
  <si>
    <t>RIVERA SEGOVIA DAIMLER</t>
  </si>
  <si>
    <t>RAMIREZ CANTERO ROSA MARLENY</t>
  </si>
  <si>
    <t>PAREJA ZEGARRA LIZBETH</t>
  </si>
  <si>
    <t>OCHOA CASTILLO LUIS</t>
  </si>
  <si>
    <t>MGT. DELGADO CANDIA SONIA SOFIA</t>
  </si>
  <si>
    <t>NIÑO DE GUZMAN CARAZAS MARICELI</t>
  </si>
  <si>
    <t>MIRANDA PACHECO BRAYAN JOSUE</t>
  </si>
  <si>
    <t>MENDOZA LOAYZA PAMELA MILAGROS</t>
  </si>
  <si>
    <t>017200124H</t>
  </si>
  <si>
    <t>MGT. BLANCO VELASCO JESUS</t>
  </si>
  <si>
    <t>MEDINA OROZ SIREYA</t>
  </si>
  <si>
    <t>MATOS IZQUIERDO JORGE LUIS</t>
  </si>
  <si>
    <t>MASIAS LAIME DANIEL</t>
  </si>
  <si>
    <t>MANRIQUEZ GONZALES LIDA</t>
  </si>
  <si>
    <t>DR. LA TORRE VALDEIGLESIAS ZENON</t>
  </si>
  <si>
    <t>LUNA VILLALBA DANAE</t>
  </si>
  <si>
    <t>DRA. FLORES CONTRERAS AYDEE</t>
  </si>
  <si>
    <t>HERMOZA PONCE LETICIA</t>
  </si>
  <si>
    <t>GUEVARA VILLAFUERTE KATTERINE NELLY</t>
  </si>
  <si>
    <t>015101321a</t>
  </si>
  <si>
    <t>FIGUEROA CONCHA MIGUEL ANGEL</t>
  </si>
  <si>
    <t>ENRIQUEZ OBLITAS ACURIO LEONIDAS</t>
  </si>
  <si>
    <t>DUEÑAS PACHECO FIORELLA ROSALYN</t>
  </si>
  <si>
    <t>MG. CALLER FARFAN</t>
  </si>
  <si>
    <t>CONTRERAS FLOREZ JOYA BETTINA</t>
  </si>
  <si>
    <t>CHALCO SANTOS MIRIAM SHARON</t>
  </si>
  <si>
    <t>MGT. LEON PINO MENA ELADIO</t>
  </si>
  <si>
    <t>CASTRO PRIETO DE LOS RIOS ALEXANDER</t>
  </si>
  <si>
    <t>CASTAÑEDA VILLAFUERTE JESUS</t>
  </si>
  <si>
    <t>CASAFRANCA OJEDA LAURA</t>
  </si>
  <si>
    <t>CARRION SEGUNDO KATHERIN</t>
  </si>
  <si>
    <t>CAMACHO DELGADO MARCO SAMIR</t>
  </si>
  <si>
    <t>CACERES BENAVENTE NANCY</t>
  </si>
  <si>
    <t>DR. SALAZAR MUJICA ALAN</t>
  </si>
  <si>
    <t>BUSTAMANTE QUISPE SUSAN KAREN</t>
  </si>
  <si>
    <t>DRA. URRUTIA MELLADO BENEDICTA SOLEDAD</t>
  </si>
  <si>
    <t>BORDA BALDERRAMA ROMMEL LENNY</t>
  </si>
  <si>
    <t>ASENCIO VEJARANO HUMBERTO MANUEL</t>
  </si>
  <si>
    <t>AGUILAR INQUEL JORGE LUIS</t>
  </si>
  <si>
    <t>ABARCA PERALTA ELIDA RICARDINA</t>
  </si>
  <si>
    <t>015101309A</t>
  </si>
  <si>
    <t>SAIRE PUMA HUGO</t>
  </si>
  <si>
    <t>DICTAMEN DE PROYECTO DE TESIS</t>
  </si>
  <si>
    <t>PEZO BORRERO CAROL EDITHA</t>
  </si>
  <si>
    <t>MGT. LONGA RAMOS EDUARDO</t>
  </si>
  <si>
    <t>PALOMINO CANAVAL NILA</t>
  </si>
  <si>
    <t>OJEDA MELLADO ARTURO GERMAN</t>
  </si>
  <si>
    <t>MURILLO CHAVEZ ANGELA GABRIELA</t>
  </si>
  <si>
    <t>LUNA ALFEREZ KARINA MILAGROS</t>
  </si>
  <si>
    <t>HUAMAN FARFAN TAHIRI</t>
  </si>
  <si>
    <t>FLOREZ DIAZ RONAL RAUL</t>
  </si>
  <si>
    <t>CHAVEZ CAJIGAS JORGE MANUEL</t>
  </si>
  <si>
    <t>014101595E</t>
  </si>
  <si>
    <t>MGT.  MIDWAR OLARTE SOTOMAYOR</t>
  </si>
  <si>
    <t>PORTILLO AROHUANCA ANA BEATRIZ</t>
  </si>
  <si>
    <t>DR. PAREDES GORDON TITO LIVIO</t>
  </si>
  <si>
    <t>ÑAHUI MEJIA LEYDI ELIZABETH</t>
  </si>
  <si>
    <t>MG CHACON SANCHEZ VICTOR</t>
  </si>
  <si>
    <t>DR. CASTILLO LUNA</t>
  </si>
  <si>
    <t>CAMPOS SALAZAR YESSENIA DEL CARMEN</t>
  </si>
  <si>
    <t>MGT. CAMPOS SALAZAR YESSENIA DEL CARMEN</t>
  </si>
  <si>
    <t>VEGA CENTENO VILLENA CARLOS ALFREDO</t>
  </si>
  <si>
    <t>MGT. TORRE RUEDA ROSAURA</t>
  </si>
  <si>
    <t>ROJAS CESPEDES ROBERTO CARLOS</t>
  </si>
  <si>
    <t>DR. JORGE SILVA</t>
  </si>
  <si>
    <t>QUISPE ALVAREZ NANCY AGUSTINA</t>
  </si>
  <si>
    <t>OJEDA BACA MERCEDES ROSA</t>
  </si>
  <si>
    <t>NUÑEZ RUIZ SANDRA PAOLA</t>
  </si>
  <si>
    <t>MOLERO DELGADO IVAN</t>
  </si>
  <si>
    <t>MGT. GANVINI VALCARCEL CRISTHIAN EDUARDO</t>
  </si>
  <si>
    <t>LOZANO CUSI ROLANDO</t>
  </si>
  <si>
    <t xml:space="preserve">008270020H </t>
  </si>
  <si>
    <t>DR. CANAHUIRE MONTUFAR ABRAHAM</t>
  </si>
  <si>
    <t>LONGA HERRERA LUIS EDUARDO</t>
  </si>
  <si>
    <t>MGT. TIPIAN TASAYCO MARTIN WILFREDO</t>
  </si>
  <si>
    <t xml:space="preserve">ECHEA BOCANGEL MERY </t>
  </si>
  <si>
    <t>MGT. HERRERA OSORIO ALHI JORDAN</t>
  </si>
  <si>
    <t>CHAVEZ SALAS JORGE LUIS</t>
  </si>
  <si>
    <t>DR. DEYVIS VILLA PALOMINO</t>
  </si>
  <si>
    <t>..\RESOLUCIONES 2018 PDF\191.pdf</t>
  </si>
  <si>
    <t>CANA CANA GUIDO MANUEL</t>
  </si>
  <si>
    <t>ALARCON VALDIVIA EDGAR ZACARIAS</t>
  </si>
  <si>
    <t>AGUILAR ANCORI KATYA VALENTINA</t>
  </si>
  <si>
    <t>Dr. Raimundo</t>
  </si>
  <si>
    <t>06 ABRIL DE 2018</t>
  </si>
  <si>
    <t>ZUÑIGA BLANCO ARTURO</t>
  </si>
  <si>
    <t>13 DE ABRIL</t>
  </si>
  <si>
    <t>Dr. Pleti</t>
  </si>
  <si>
    <t>ZAMBRANO SAYRE NILO EDGAR</t>
  </si>
  <si>
    <t>DR. VILLA PALOMINO DEYVIS</t>
  </si>
  <si>
    <t>TTITO ROMERO MILAGROS</t>
  </si>
  <si>
    <t>SUTTA RAMOS LIZBET EVELING</t>
  </si>
  <si>
    <t>SOTA CHACMA YULIANA</t>
  </si>
  <si>
    <t>017300029G</t>
  </si>
  <si>
    <t>MG. VALER CONTRERAS AIDA</t>
  </si>
  <si>
    <t>SERRANO MENDOZA NADIA MARIBEL</t>
  </si>
  <si>
    <t>SALAS HUANCA DEISSY ELBIA</t>
  </si>
  <si>
    <t>PAZOS MIRANDA JUAN TEOFILO</t>
  </si>
  <si>
    <t>PALACIOS PILARES KATHERINE</t>
  </si>
  <si>
    <t>OLIVERA OJEDA ANGELA</t>
  </si>
  <si>
    <t>DOCTORADO</t>
  </si>
  <si>
    <t>MALPARTIDA OVIEDO DAYAN INGRID</t>
  </si>
  <si>
    <t>LUNA FLORES VALMI MIRIAM</t>
  </si>
  <si>
    <t>HUAMAN CACERES ROCIO</t>
  </si>
  <si>
    <t>GUARDAPUCLLA NINANTAY ROBERT</t>
  </si>
  <si>
    <t>DR. EDWARDS AGUIRRE ESPINOZA</t>
  </si>
  <si>
    <t>A18101829B</t>
  </si>
  <si>
    <t>CHAVEZ BEJAR PAOLA CATHERINE</t>
  </si>
  <si>
    <t>CASELLI RIVERA, SONIA RAQUEL</t>
  </si>
  <si>
    <t>CALLASI QUISPE JOSE WILFREDO</t>
  </si>
  <si>
    <t>BARRIENTOS GUZMAN CARLOS WALTER</t>
  </si>
  <si>
    <t>ARAGON BARRA ANGELA GABRIELA</t>
  </si>
  <si>
    <t>DR. DIAZ TORRES JOSE HILDEBRANDO</t>
  </si>
  <si>
    <t>ALVAREZ ESTRADA JESSICA</t>
  </si>
  <si>
    <t>VERGARA GIL, ANGELO ANDREE</t>
  </si>
  <si>
    <t>Medio Ambiente y Desarrollo Sostenible</t>
  </si>
  <si>
    <t>PEREZ VELEZ, ERIKA SOFIA</t>
  </si>
  <si>
    <t>ESPINOZA ACURIO, ANGELA ROXANA</t>
  </si>
  <si>
    <t>COMISION ADMISION 2018-II</t>
  </si>
  <si>
    <t>CACERES BENAVENTE, NANCY</t>
  </si>
  <si>
    <t>ALVAREZ ESPINOZA JORGE</t>
  </si>
  <si>
    <t>ABARCA PERALTA, ELIDA RICARDINA</t>
  </si>
  <si>
    <t>SOTO BENAVENTE HILDA MARGARITA</t>
  </si>
  <si>
    <t>SENDON ALBA JORDAN JOFFRE</t>
  </si>
  <si>
    <t>SALVADOR CHATA HUGO MIGUEL</t>
  </si>
  <si>
    <t>QUISPE BELLIDO ROSMERY</t>
  </si>
  <si>
    <t>MONTALVO NAVARRO EDWIN RAMIRO</t>
  </si>
  <si>
    <t>MG. IBARRA CABRERA MANUEL JESUS</t>
  </si>
  <si>
    <t>MENDOZA ABRILL YAJAIDA</t>
  </si>
  <si>
    <t>MANRIQUE LEON SAUL JUAN</t>
  </si>
  <si>
    <t>MALDONADO ORTEGA SANDRA CAROLA</t>
  </si>
  <si>
    <t>LUZARDO CACHAY GRETA FABIOLA</t>
  </si>
  <si>
    <t>DR.AGUIRRE ESPINOZA</t>
  </si>
  <si>
    <t>GUTIERREZ ZEVALLOS JOHN OMAR</t>
  </si>
  <si>
    <t>FARFAN CAMA PAOLA GISSELY</t>
  </si>
  <si>
    <t>MGT. FARFAN ESCALANTE GUIDO</t>
  </si>
  <si>
    <t>ESPINOZA VILCA MIRIAM INGRID</t>
  </si>
  <si>
    <t>ENCISO SOTOMAYOR ESMERALDA</t>
  </si>
  <si>
    <t>DEZA CRUZ ELSA</t>
  </si>
  <si>
    <t>DEL POZO AEDO MITZY</t>
  </si>
  <si>
    <t>DR. AGUIRRE ESPINOZA</t>
  </si>
  <si>
    <t>CHUQUIMIA HURTADO ARTURO</t>
  </si>
  <si>
    <t>CHARALLA ZEGARRA CESAR LUCIONI</t>
  </si>
  <si>
    <t xml:space="preserve">CACERES MARISCAL YURI </t>
  </si>
  <si>
    <t>BUSTAMANTE PRADO FREDY VICTOR</t>
  </si>
  <si>
    <t>DR. DAVILA FLORES BENJAMIN</t>
  </si>
  <si>
    <t>BEIZAGA TEJADA YULI</t>
  </si>
  <si>
    <t>AUCCA MARIN EDWIN NILTON</t>
  </si>
  <si>
    <t>ASENCION CORDOVA ROCIO MARIBEL</t>
  </si>
  <si>
    <t>ALVAREZ SERRANO JACQUELINE</t>
  </si>
  <si>
    <t>ADRIAZOLA ELORRIETA MARIA TERESA</t>
  </si>
  <si>
    <t>MGT. APARICIO ARENAS KARLA ZELMIRA</t>
  </si>
  <si>
    <t>MOGROVEJO DELGADO SAMUEL</t>
  </si>
  <si>
    <t>..\RESOLUCIONES 2018 PDF\283.pdf</t>
  </si>
  <si>
    <t>actualizacion</t>
  </si>
  <si>
    <t>RESULTADOS ADMISION 2018-II</t>
  </si>
  <si>
    <t>RESULTADOS ADMINSION 2018-II</t>
  </si>
  <si>
    <t>..\RESOLUCIONES 2018 PDF\287.pdf</t>
  </si>
  <si>
    <t>MOSQUEIRA VILLALBA TANIA</t>
  </si>
  <si>
    <t>DR.COSIO DUEÑAS HERBERT</t>
  </si>
  <si>
    <t>MARTINEZ CENTENO NICOLAS</t>
  </si>
  <si>
    <t>FLOREZ DIAS RONAL RAUL</t>
  </si>
  <si>
    <t>ZARATE TORRE MONICA ALEJANDRA</t>
  </si>
  <si>
    <t>MGT. GONZALES ABRILL HERNANDO</t>
  </si>
  <si>
    <t>ROMAN BUSTINZA ANGELICA</t>
  </si>
  <si>
    <t>MG. CARRANZA LOPEZ ALBERTO</t>
  </si>
  <si>
    <t>MONTESINOS SANTANDER JUAN FERNANDO</t>
  </si>
  <si>
    <t>LLERENA GARCIA PEDRO EMILIO</t>
  </si>
  <si>
    <t>DRA. NAVEDA DE ARAMBURO HERMINIA</t>
  </si>
  <si>
    <t>ANCA CERECEDA ESBRAILY MILAGROS</t>
  </si>
  <si>
    <t>DRA. ROJAS SALAS GLADIS</t>
  </si>
  <si>
    <t>VARGAS LEON JOSE</t>
  </si>
  <si>
    <t>DR. CALATAYUD MENDOZA ALFREDO</t>
  </si>
  <si>
    <t>SERRANO MONGE KATHERINE</t>
  </si>
  <si>
    <t>QUIRITA BEJAR ROSA MARITZA</t>
  </si>
  <si>
    <t>MGT. MOSQUEIRA LOVON GUILLERMO</t>
  </si>
  <si>
    <t>POZO ACOSTA CRISTIAN</t>
  </si>
  <si>
    <t>MERCADO PORTUGAL EVELYN</t>
  </si>
  <si>
    <t>GUTIERREZ ORTIZ HENRY</t>
  </si>
  <si>
    <t>GONGORA CALVO JOHANNA KATHERINE</t>
  </si>
  <si>
    <t>ECHEGARAY PONCE DE LEON CESAR ALONZO</t>
  </si>
  <si>
    <t>MGT. ESCALANTE LUNA MARINES</t>
  </si>
  <si>
    <t>CUSIHUALLPA QUISPE DEIVID</t>
  </si>
  <si>
    <t>CONDORI CHACACANTA YESENIA MARICIELO</t>
  </si>
  <si>
    <t>ARANGOITIA VALDIVIA VICTOR MANUEL</t>
  </si>
  <si>
    <t>016102061B</t>
  </si>
  <si>
    <t>PEREZ VALENCIA DELY ROSSANA</t>
  </si>
  <si>
    <t>MGT. SOMOCURCIO PACHECO DARWIN ALEX</t>
  </si>
  <si>
    <t>NUÑEZ RAMIREZ ANGEL</t>
  </si>
  <si>
    <t>HUILCAPAZ HUALLPAMAITA JEAN CARLOS</t>
  </si>
  <si>
    <t>CORNEJO CUEVA MAGALY</t>
  </si>
  <si>
    <t>017300008J</t>
  </si>
  <si>
    <t>MGT. ESTRADA CHIROQUE LUISA MIRTHA</t>
  </si>
  <si>
    <t>BUSTAMANTE JAEN JULIO DANILO</t>
  </si>
  <si>
    <t>TORRES FELIX PERCY</t>
  </si>
  <si>
    <t>MGT. TORRES FELIX AVIDEMIO</t>
  </si>
  <si>
    <t>SUAREZ RIOS ABELARDO</t>
  </si>
  <si>
    <t>MGT. LOAIZA ORTIZ ESVEN</t>
  </si>
  <si>
    <t>RODAS GUIZADO EFRAIN</t>
  </si>
  <si>
    <t>27 DE ABRIL</t>
  </si>
  <si>
    <t>MAQUERA ESQUIVEL LUZ MARINA</t>
  </si>
  <si>
    <t>017200011I</t>
  </si>
  <si>
    <t>FERNANDEZ BECERRA CELSO HUMBERTO AMERICO</t>
  </si>
  <si>
    <t>MGT. ARAUJO BERRIO WALKER HERNAN</t>
  </si>
  <si>
    <t>11 DE MAYO</t>
  </si>
  <si>
    <t>RECTIFICAR ERROR MATERIAL RESOLUCION 282 EPG</t>
  </si>
  <si>
    <t>ADMISION 2018-2</t>
  </si>
  <si>
    <t>ZUÑIGA BARRIOS INDRIA STEPHANY</t>
  </si>
  <si>
    <t>DR.LOAYZA MANRRIQUE ARMANDO</t>
  </si>
  <si>
    <t>SOLANO REYNOSO AYDEE MARILU</t>
  </si>
  <si>
    <t>DRA.MASCO ARRIOLA MERY LUZ</t>
  </si>
  <si>
    <t>PEÑA VALDERRAMA IRIS</t>
  </si>
  <si>
    <t>017200277I</t>
  </si>
  <si>
    <t>DR.DE LA TORRE DUEÑAS CLETO</t>
  </si>
  <si>
    <t>INSCRIPCION DE PROYECTO</t>
  </si>
  <si>
    <t>MGT.PHILCO  PRADO FERNANDO</t>
  </si>
  <si>
    <t>HUAMAN CJUIRO IVONNE ROSARIO</t>
  </si>
  <si>
    <t>HOLGUINO HUMANQUISPE HERNAN CESAR</t>
  </si>
  <si>
    <t>017300099E</t>
  </si>
  <si>
    <t>MATRICULA EN SEMESTRE 2018-II</t>
  </si>
  <si>
    <t>HINOJOZA SANALIA JULIO CESAR</t>
  </si>
  <si>
    <t>GALLO CHIPANA CELSO</t>
  </si>
  <si>
    <t>MGT.BARRAGAN CONDORI  MEQUIADES</t>
  </si>
  <si>
    <t>DR.SILVA SIERRA JORGE RAMON</t>
  </si>
  <si>
    <t xml:space="preserve">CAMBIO DE DICTAMINANTE </t>
  </si>
  <si>
    <t>CHOQUE QUISPE YUDITH</t>
  </si>
  <si>
    <t>CHOQUE QUISPE DAVID</t>
  </si>
  <si>
    <t>MGT.DELGADO OTAZU ERICSON</t>
  </si>
  <si>
    <t>AGUILERRA PEREIRA DARNELL JEFFERSON</t>
  </si>
  <si>
    <t>MGT.NUÑEZ FERNANDEZ ANDERSON</t>
  </si>
  <si>
    <t>YOSHISATO ALVAREZ MARIO</t>
  </si>
  <si>
    <t>PONCE DE LEON CORONADO JUDITH ANTONIA</t>
  </si>
  <si>
    <t>NIN VILCHEZ SAMUEL</t>
  </si>
  <si>
    <t>HUARCAYA HUANQUI JESSICA MARIELENA</t>
  </si>
  <si>
    <t>HOLGADO QUEHUARUCHO JUANITA SOLEDAD</t>
  </si>
  <si>
    <t>ENCISO QUISPE EDISON JULIO</t>
  </si>
  <si>
    <t>012101159B</t>
  </si>
  <si>
    <t>ENVIADO PROVEIDO</t>
  </si>
  <si>
    <t>CARHUAS CUADROS TESSY</t>
  </si>
  <si>
    <t>ABANDONA EL TRABAJO</t>
  </si>
  <si>
    <t>ARCE GARCIA IVAN</t>
  </si>
  <si>
    <t>ANDRADE OLAZO MELISSA</t>
  </si>
  <si>
    <t>ADMISION 2018-II DOCTORADO EN CONTABILIDAD</t>
  </si>
  <si>
    <t>DOCTORADO EN CONTABILIDAD</t>
  </si>
  <si>
    <t>PEREZ VELEZ ERIKA SOFIA</t>
  </si>
  <si>
    <t>CASTRO MENDOZA JORGE PAUL</t>
  </si>
  <si>
    <t>ARAGON AVILES YOMAYTA LUCILA</t>
  </si>
  <si>
    <t>QUISPE FLOREZ ROGER</t>
  </si>
  <si>
    <t>AUTORIZAR MATRICULA 2018-II</t>
  </si>
  <si>
    <t>VILLASANTE LINDO JULIO ALBERTO</t>
  </si>
  <si>
    <t>SUMARRIVA ORTIZ ELITA LEIDY</t>
  </si>
  <si>
    <t>MG. CAVERO PACHECO</t>
  </si>
  <si>
    <t>-------</t>
  </si>
  <si>
    <t>QUISPE CCASA CELIA</t>
  </si>
  <si>
    <t>GUZMAN AYQUIPA MIGUEL ANGEL</t>
  </si>
  <si>
    <t>AMBIA VIVANCO EFRAIN</t>
  </si>
  <si>
    <t>SELLADO</t>
  </si>
  <si>
    <t>VALDERRAMA MELENDEZ KAROL OSHIN</t>
  </si>
  <si>
    <t xml:space="preserve">DR.DIAZ TORRES JOSE HILDEBRANDO </t>
  </si>
  <si>
    <t>CAMBIO DE TITULO</t>
  </si>
  <si>
    <t>SUMERENTE TORRES DAVID BERNABE</t>
  </si>
  <si>
    <t>POLANCO AGUILAR FLOR DE MARIA</t>
  </si>
  <si>
    <t>MGT.ACO CORRALES EDER ARTURO</t>
  </si>
  <si>
    <t>MOSCOSO AUCCAPURI CARMEN ROSA</t>
  </si>
  <si>
    <t>DR.CASTRO CUBA  BARINEZA  ISAAC ENRIQUE</t>
  </si>
  <si>
    <t>DELGADO SALAZAR WILLIAM RONALD</t>
  </si>
  <si>
    <t>DR.MAMANI  VARGAS ELVIS YURI</t>
  </si>
  <si>
    <t>CONFORMACION COMITÉ ACREDITACION EPG</t>
  </si>
  <si>
    <t>COMITÉ ACREDITACION EPG</t>
  </si>
  <si>
    <t>CHUSPE ZANS MARIA ELENA</t>
  </si>
  <si>
    <t>016102065H</t>
  </si>
  <si>
    <t>MGT.CHACON SANCHEZ VICTOR</t>
  </si>
  <si>
    <t>TICONA VILCA ROCIO PAMELA</t>
  </si>
  <si>
    <t>RONDAN CCORIMANYA VANESSA</t>
  </si>
  <si>
    <t>017200283I</t>
  </si>
  <si>
    <t>ROCA MEDINA LUCERO</t>
  </si>
  <si>
    <t>DR.CASTILLO LUNA LUIS MANUEL</t>
  </si>
  <si>
    <t>MODIFICAR PARTE RESOLUCION 361-2018</t>
  </si>
  <si>
    <t>MEJIA CUELLAR JULIO CESAR</t>
  </si>
  <si>
    <t>DR.HERRERA MENENDEZ CESAR ENRIQUE</t>
  </si>
  <si>
    <t>ESCALANTE TITO ZULEIMA DENISSE</t>
  </si>
  <si>
    <t>CHOQUEHUANCA CONDORI AMELIA</t>
  </si>
  <si>
    <t>ARREDONDO SOSA JOHN CHRISTIAN</t>
  </si>
  <si>
    <t>ABARCA PERALTA ELIDA  RICARDINA</t>
  </si>
  <si>
    <t>ERROR MATERIAL RE.242</t>
  </si>
  <si>
    <t>SALAS CALLO ANTONIO</t>
  </si>
  <si>
    <t>MODIFICAR REPLICANTE</t>
  </si>
  <si>
    <t>ROQUE HUARCA AMERICO ABRAHAM</t>
  </si>
  <si>
    <t>MG. GIL MORA</t>
  </si>
  <si>
    <t>QUIJHUA MENDOZA FERNANDO</t>
  </si>
  <si>
    <t>015101399K</t>
  </si>
  <si>
    <t>LOPEZ ZAMALLOA ALAN</t>
  </si>
  <si>
    <t>014101582K</t>
  </si>
  <si>
    <t>MGT.GRANEROS TAIRO RUBEN</t>
  </si>
  <si>
    <t>LOAYZA MERCADO OLGA LUCIA</t>
  </si>
  <si>
    <t>MGT.HERMOZA ROSELL IVAN HERIK</t>
  </si>
  <si>
    <t>LLACSA TACURI JACQUELINE</t>
  </si>
  <si>
    <t>HUILLCA PEREZ LOURDES LEONOR</t>
  </si>
  <si>
    <t>HOLGADO CHIHUANTITO GUILLERMO WILLI´S</t>
  </si>
  <si>
    <t>GUITIERREZ GASPAR KORALLY</t>
  </si>
  <si>
    <t>MGT.LEON PINO MENA ELODIO VLADIMIRO</t>
  </si>
  <si>
    <t>DIAZ PEZO JESSICA</t>
  </si>
  <si>
    <t>017200297J</t>
  </si>
  <si>
    <t>COVARRUBIAS ALVAREZ CARLOS ISAURO</t>
  </si>
  <si>
    <t>CONDORI CANCAPAC EDGAR</t>
  </si>
  <si>
    <t>CCAHUANA LUNA ELIZABETH CYNTHIA</t>
  </si>
  <si>
    <t>DR. CORDOVA HUAMANI</t>
  </si>
  <si>
    <t>MGT.ARROYO POLANCO  JOSE FRANCISCO</t>
  </si>
  <si>
    <t>ARRIOLA TORRES ALVARO RAUL</t>
  </si>
  <si>
    <t>MGT.ARRIOLA TUNI  RAUL</t>
  </si>
  <si>
    <t>TISOC GAMIO MARCO ANTONIO</t>
  </si>
  <si>
    <t>PUMA MENDOZA CARLA HEYDI</t>
  </si>
  <si>
    <t>MANRIQUE GONZALES LIDA</t>
  </si>
  <si>
    <t>LOVON CUSI NATHALY</t>
  </si>
  <si>
    <t>DELGADO TORRES SUSAN STEFANY</t>
  </si>
  <si>
    <t>CALISAYA MOLLINEDO JHON YOVANY</t>
  </si>
  <si>
    <t>AQUINO MEZA CARLOS AVELINO</t>
  </si>
  <si>
    <t>LUNA FLOREZ VALMI MIRIAM</t>
  </si>
  <si>
    <t>..\RESOLUCIONES 2018 PDF\CARGOS 2018\507.pdf</t>
  </si>
  <si>
    <t>ENVIADO 05/06, MODIFICADO</t>
  </si>
  <si>
    <t>ALTAMIRANO ALVAREZ JERSON WENCES</t>
  </si>
  <si>
    <t>NO ENVIADO, FALTA DE 01 TRABAJO</t>
  </si>
  <si>
    <t>FUENTE HUALLPA GABRIELA</t>
  </si>
  <si>
    <t>ESCALANTE AEDO GLORIA DIANA</t>
  </si>
  <si>
    <t>..\RESOLUCIONES 2018 PDF\528.pdf</t>
  </si>
  <si>
    <t>CASTRO VEGA KARLA VERENISSE</t>
  </si>
  <si>
    <t>ARAGON SERRANO WENDHY CAROL</t>
  </si>
  <si>
    <t>MARCAVILLACA NUÑEZ JORGE</t>
  </si>
  <si>
    <t>INOCENCIO ESPINOZA FIORELLA</t>
  </si>
  <si>
    <t>..\RESOLUCIONES 2018 PDF\548.pdf</t>
  </si>
  <si>
    <t xml:space="preserve">CHACON SANCHEZ VICTOR </t>
  </si>
  <si>
    <t>CASELLI RIVERA SONIA RAQUEL</t>
  </si>
  <si>
    <t>SOTO FLOREZ HEINER</t>
  </si>
  <si>
    <t>RECTIFICAR ERROR MATERAIL</t>
  </si>
  <si>
    <t>CORDOVA CONGA CARLOS EDUARDO</t>
  </si>
  <si>
    <t>BELLIDO CANCHI EBELIN CAROLINA</t>
  </si>
  <si>
    <t>017200290E</t>
  </si>
  <si>
    <t>MENDOZA VALENZUELA INGRID MEDALID</t>
  </si>
  <si>
    <t>MGT.ESPINOZA VILCA MIRIAM</t>
  </si>
  <si>
    <t>CORAHUA ORDOÑEZ JESSIKA</t>
  </si>
  <si>
    <t>DR.CANAHUIRE MONTUFAR ABRAHAN</t>
  </si>
  <si>
    <t>AMPLIACION DE PLAZO</t>
  </si>
  <si>
    <t>Estadistica e Investigacion Cientifica</t>
  </si>
  <si>
    <t>..\RESOLUCIONES 2018 PDF\572.pdf</t>
  </si>
  <si>
    <t>MAMANI TAGLE CARLOS PASCUAL</t>
  </si>
  <si>
    <t>MGT.DURAND GUZMAN JUAN SEGISMUNDO</t>
  </si>
  <si>
    <t>BECERRA QUIÑONES YULY VIOLETA</t>
  </si>
  <si>
    <t>Administracion de Negocios</t>
  </si>
  <si>
    <t>ACO CORRALES EDER ARTURO</t>
  </si>
  <si>
    <t>TORRES MONTOYA HEBERT</t>
  </si>
  <si>
    <t>QUISPE TTITO JHONMY SNALDER</t>
  </si>
  <si>
    <t>MGT.OLARTE SOTOMAYOR MIDWAR</t>
  </si>
  <si>
    <t>PALOMINO TRUJILLO URIEL</t>
  </si>
  <si>
    <t>016102075C</t>
  </si>
  <si>
    <t>DR.PLETICKOSICH PICONALEJANDRO PABLO</t>
  </si>
  <si>
    <t>MGT.GARCIA TARRAGA VICTOR ANIBAL</t>
  </si>
  <si>
    <t>017200049F</t>
  </si>
  <si>
    <t>ARTETA VALDIVIA MARIA DEL CARMEN</t>
  </si>
  <si>
    <t>CONVALIDACION ASIGNATURA</t>
  </si>
  <si>
    <t>MGT. QUISPE RAMOS, DR. SILVA SIERRA</t>
  </si>
  <si>
    <t>SUMERENTE AYERBE JOEL WILFREDO</t>
  </si>
  <si>
    <t>FELICITAR Y RECONOCER</t>
  </si>
  <si>
    <t>DRA. PONCE GUZMAN, DR. CURIZA CARRASCO</t>
  </si>
  <si>
    <t>DR. CASTRO CUBA, DR. DIAZ TORRES</t>
  </si>
  <si>
    <t>..\RESOLUCIONES 2018 PDF\CARGOS 2018\620-2.pdf</t>
  </si>
  <si>
    <t>DRA. ANCHARI MORALES, DRA. LEON VILLALOBOS</t>
  </si>
  <si>
    <t>ENVIADO CON RES.671</t>
  </si>
  <si>
    <t>MGT. PHILCO PRADO, DR. CURIZA CARRASCO</t>
  </si>
  <si>
    <t>BARRIONUEVO PRADO MARY ELISA</t>
  </si>
  <si>
    <t>DR.FRANCO MENDEZ CARLOS REYNALDO</t>
  </si>
  <si>
    <t>MGT. FARFAN ESCALATE, MGT. PHILCO PRADO</t>
  </si>
  <si>
    <t>DR. VENGOA ZUÑIGA</t>
  </si>
  <si>
    <t>TAPIA ATAUSINCHI CESAR DANIEL</t>
  </si>
  <si>
    <t>OLIVA CAIRO RONALD GIOVANNE</t>
  </si>
  <si>
    <t>DR.LUCANO CRISOSTOMO ERNESTO</t>
  </si>
  <si>
    <t>MGT. MARCA AIMA, DR. SILVA SIERRA</t>
  </si>
  <si>
    <t>MGT.SOVERO ANCHEYTA SIMONE KARIM</t>
  </si>
  <si>
    <t>DR. NAVEDA DE ARA,BURU , DRA. ROJAS SALAS</t>
  </si>
  <si>
    <t>DR. BOLAÑOS, DR. CASTRO CUBA</t>
  </si>
  <si>
    <t>..\RESOLUCIONES 2019 PDF\CARGOS 2019\0644-CARGO1.pdf</t>
  </si>
  <si>
    <t>Derecho Constitucional</t>
  </si>
  <si>
    <t>Maestro en Docencia Universitaria</t>
  </si>
  <si>
    <t>COMISION ADMISION 2018-III</t>
  </si>
  <si>
    <t>NOMBRAR COMISION ADMISION 2018-III</t>
  </si>
  <si>
    <t>COLQUE CANDIA WILBERT</t>
  </si>
  <si>
    <t>DR. CORDOVA HUAMANI MAXIMO</t>
  </si>
  <si>
    <t>ANAYA SANTOS HUGO</t>
  </si>
  <si>
    <t xml:space="preserve">017200089H </t>
  </si>
  <si>
    <t>MGT. ITURRA HERMOZA ANGELA MERCEDES AURORA</t>
  </si>
  <si>
    <t>ENVIAR AL CORREO</t>
  </si>
  <si>
    <t>SOTA TOMAYO LUIS FABRICIO</t>
  </si>
  <si>
    <t>MGT.VALDEIGLESIAS PACHECO CLAUDIA SOFIA</t>
  </si>
  <si>
    <t>SANCHEZ REYNA PAMELA</t>
  </si>
  <si>
    <t>MGT.BOLUARTE MEDINA VICTOR GERMAN</t>
  </si>
  <si>
    <t>RODRIGUEZ CAIRO IZKRA</t>
  </si>
  <si>
    <t>DR.OCHOA TORRES NEMESIO ALBERTO</t>
  </si>
  <si>
    <t>DELGADO MARTINEZ GISELY</t>
  </si>
  <si>
    <t>CHINO RAMOS JIMMY</t>
  </si>
  <si>
    <t>ALAGON QUILLCA WENDY</t>
  </si>
  <si>
    <t>017200167I</t>
  </si>
  <si>
    <t xml:space="preserve">MGT.FLOREZ RUELAS ROLANDO </t>
  </si>
  <si>
    <t>..\RESOLUCIONES 2018 PDF\CARGOS 2018\666.pdf</t>
  </si>
  <si>
    <t>..\RESOLUCIONES 2018 PDF\CARGOS 2018\666-2.pdf</t>
  </si>
  <si>
    <t>..\RESOLUCIONES 2018 PDF\CARGOS 2018\666-3.pdf</t>
  </si>
  <si>
    <t>MODIFICAR RESOLUCION 285-2018/EPG-UAC</t>
  </si>
  <si>
    <t>..\RESOLUCIONES 2018 PDF\CARGOS 2018\673.pdf</t>
  </si>
  <si>
    <t>..\RESOLUCIONES 2018 PDF\CARGOS 2018\677.pdf</t>
  </si>
  <si>
    <t>..\RESOLUCIONES 2018 PDF\CARGOS 2018\677-2.pdf</t>
  </si>
  <si>
    <t>..\RESOLUCIONES 2018 PDF\CARGOS 2018\674.pdf</t>
  </si>
  <si>
    <t>..\RESOLUCIONES 2018 PDF\CARGOS 2018\682.pdf</t>
  </si>
  <si>
    <t>..\RESOLUCIONES 2018 PDF\CARGOS 2018\682-2.pdf</t>
  </si>
  <si>
    <t>..\RESOLUCIONES 2018 PDF\CARGOS 2018\680.pdf</t>
  </si>
  <si>
    <t>..\RESOLUCIONES 2018 PDF\CARGOS 2018\680-2.pdf</t>
  </si>
  <si>
    <t>FALTA UN ANILLADO</t>
  </si>
  <si>
    <t>..\RESOLUCIONES 2018 PDF\CARGOS 2018\683.pdf</t>
  </si>
  <si>
    <t>..\RESOLUCIONES 2018 PDF\CARGOS 2018\683-2.pdf</t>
  </si>
  <si>
    <t>..\RESOLUCIONES 2018 PDF\CARGOS 2018\678.pdf</t>
  </si>
  <si>
    <t>..\RESOLUCIONES 2018 PDF\CARGOS 2018\678-2.pdf</t>
  </si>
  <si>
    <t>..\RESOLUCIONES 2018 PDF\CARGOS 2018\679.pdf</t>
  </si>
  <si>
    <t>..\RESOLUCIONES 2018 PDF\CARGOS 2018\679-2.pdf</t>
  </si>
  <si>
    <t>..\RESOLUCIONES 2018 PDF\CARGOS 2018\676.pdf</t>
  </si>
  <si>
    <t>..\RESOLUCIONES 2018 PDF\CARGOS 2018\676-2.pdf</t>
  </si>
  <si>
    <t>..\RESOLUCIONES 2018 PDF\CARGOS 2018\681.pdf</t>
  </si>
  <si>
    <t>..\RESOLUCIONES 2018 PDF\CARGOS 2018\681-2.pdf</t>
  </si>
  <si>
    <t>..\RESOLUCIONES 2018 PDF\CARGOS 2018\675.pdf</t>
  </si>
  <si>
    <t>..\RESOLUCIONES 2018 PDF\CARGOS 2018\675-2.pdf</t>
  </si>
  <si>
    <t>..\RESOLUCIONES 2018 PDF\CARGOS 2018\689.pdf</t>
  </si>
  <si>
    <t>..\RESOLUCIONES 2018 PDF\CARGOS 2018\689-2.pdf</t>
  </si>
  <si>
    <t>..\RESOLUCIONES 2018 PDF\CARGOS 2018\688.pdf</t>
  </si>
  <si>
    <t>..\RESOLUCIONES 2018 PDF\CARGOS 2018\688-2.pdf</t>
  </si>
  <si>
    <t>..\RESOLUCIONES 2018 PDF\CARGOS 2018\684.pdf</t>
  </si>
  <si>
    <t>..\RESOLUCIONES 2018 PDF\CARGOS 2018\684-2.pdf</t>
  </si>
  <si>
    <t>..\RESOLUCIONES 2018 PDF\CARGOS 2018\687.pdf</t>
  </si>
  <si>
    <t>..\RESOLUCIONES 2018 PDF\CARGOS 2018\687-2.pdf</t>
  </si>
  <si>
    <t>..\RESOLUCIONES 2018 PDF\CARGOS 2018\692.pdf</t>
  </si>
  <si>
    <t>..\RESOLUCIONES 2018 PDF\CARGOS 2018\692-2.pdf</t>
  </si>
  <si>
    <t>..\RESOLUCIONES 2018 PDF\CARGOS 2018\690.pdf</t>
  </si>
  <si>
    <t>..\RESOLUCIONES 2018 PDF\CARGOS 2018\690-2.pdf</t>
  </si>
  <si>
    <t>..\RESOLUCIONES 2018 PDF\CARGOS 2018\691.pdf</t>
  </si>
  <si>
    <t>..\RESOLUCIONES 2018 PDF\CARGOS 2018\691-2.pdf</t>
  </si>
  <si>
    <t>..\RESOLUCIONES 2018 PDF\CARGOS 2018\686.pdf</t>
  </si>
  <si>
    <t>..\RESOLUCIONES 2018 PDF\CARGOS 2018\686-2.pdf</t>
  </si>
  <si>
    <t>..\RESOLUCIONES 2018 PDF\CARGOS 2018\685.pdf</t>
  </si>
  <si>
    <t>..\RESOLUCIONES 2018 PDF\CARGOS 2018\685-2.pdf</t>
  </si>
  <si>
    <t>MODIFCAR RESOLUCION 345-2016/EPG-UAC</t>
  </si>
  <si>
    <t>ROSA CANDIA SERAPIO</t>
  </si>
  <si>
    <t>RAMOS PEÑA JULIO CESAR</t>
  </si>
  <si>
    <t>FERNANDEZ LARA ALEX</t>
  </si>
  <si>
    <t>MGT.TUPAYACHI SOTOMAYOR YHONNY HERNAN</t>
  </si>
  <si>
    <t>DR.VEGA CENTENO VILLENA JOSE HUMBERTO</t>
  </si>
  <si>
    <t>GUITIERREZ CHAVEZ ROGER GIANCARLO</t>
  </si>
  <si>
    <t>ALAGON MARTINEZ WUILLIAN</t>
  </si>
  <si>
    <t>ZAMALLOA OLGUIN KEVIN ALEXANDRO</t>
  </si>
  <si>
    <t>VILLAFUERTE GUDIEL ERIKA YANDHIRA</t>
  </si>
  <si>
    <t>..\RESOLUCIONES 2018 PDF\705.pdf</t>
  </si>
  <si>
    <t>MOINA HUARANCCA VICTORIANO</t>
  </si>
  <si>
    <t>ESCALANTE ZEGARRA GILDA ROSALYNN</t>
  </si>
  <si>
    <t>..\RESOLUCIONES 2018 PDF\CARGOS 2018\808.pdf</t>
  </si>
  <si>
    <t>..\RESOLUCIONES 2018 PDF\CARGOS 2018\808-2.pdf</t>
  </si>
  <si>
    <t>..\RESOLUCIONES 2018 PDF\CARGOS 2018\808-3.pdf</t>
  </si>
  <si>
    <t>MEDINA PACHECO FRYSNER BERNY</t>
  </si>
  <si>
    <t>MGT.ARAUJO BERRIO WALKER HERNAN</t>
  </si>
  <si>
    <t>MODIFICAR RESOLUCION 164-2017/EPG-UAC</t>
  </si>
  <si>
    <t>VENEGAS ECHARRE XIOMARA REBECA</t>
  </si>
  <si>
    <t>UGARTE GUITIERREZ KENNY MICHAEL</t>
  </si>
  <si>
    <t>DR.CANAHUIRE MONTUFAR ABRAHAM</t>
  </si>
  <si>
    <t>TTITO ACCOSTUPA SUSY</t>
  </si>
  <si>
    <t>DR.VILLAVICENCIO MUÑOZ HECTOR DANILO</t>
  </si>
  <si>
    <t>INGRESANTES ADMISION 2018-3</t>
  </si>
  <si>
    <t>INGRESANTES 2018-3</t>
  </si>
  <si>
    <t>GUZMAN CARBAJAL ADRIELA NORED</t>
  </si>
  <si>
    <t>DR. CANAHUIRE MONTUFARABRAHAM</t>
  </si>
  <si>
    <t>ESCALANTE DELGADO SHARELY ALESSANDRA</t>
  </si>
  <si>
    <t>..\RESOLUCIONES 2018 PDF\CARGOS 2018\709.pdf</t>
  </si>
  <si>
    <t>..\RESOLUCIONES 2018 PDF\CARGOS 2018\709-2.pdf</t>
  </si>
  <si>
    <t>..\RESOLUCIONES 2018 PDF\CARGOS 2018\709-3.pdf</t>
  </si>
  <si>
    <t>MODIFICAR RESOLUCION 626-2018/EPG-UAC</t>
  </si>
  <si>
    <t xml:space="preserve">¿'0987564321|  Tabla3[@[EXPED.]] </t>
  </si>
  <si>
    <t>APARICIO JURADO DINA LIZBETH</t>
  </si>
  <si>
    <t>..\RESOLUCIONES 2018 PDF\CARGOS 2018\718.pdf</t>
  </si>
  <si>
    <t>..\RESOLUCIONES 2018 PDF\CARGOS 2018\718-2.pdf</t>
  </si>
  <si>
    <t>..\RESOLUCIONES 2018 PDF\CARGOS 2018\718-3.pdf</t>
  </si>
  <si>
    <t>..\RESOLUCIONES 2018 PDF\CARGOS 2018\729.pdf</t>
  </si>
  <si>
    <t>PALOMINO FLORES ZARELA</t>
  </si>
  <si>
    <t>018100017D</t>
  </si>
  <si>
    <t>..\RESOLUCIONES 2018 PDF\CARGOS 2018\728.pdf</t>
  </si>
  <si>
    <t>..\RESOLUCIONES 2018 PDF\CARGOS 2018\728-2.pdf</t>
  </si>
  <si>
    <t>MESTAS TELLO YOHANA YASHAYRA</t>
  </si>
  <si>
    <t>..\RESOLUCIONES 2018 PDF\725.pdf</t>
  </si>
  <si>
    <t>MERMA PALACION RUTH</t>
  </si>
  <si>
    <t>HUALLPACUNA CURI XAVIER INTY</t>
  </si>
  <si>
    <t>DRA. NAVEDA CAHUANA</t>
  </si>
  <si>
    <t>..\RESOLUCIONES 2018 PDF\CARGOS 2018\723.pdf</t>
  </si>
  <si>
    <t>..\RESOLUCIONES 2018 PDF\CARGOS 2018\724.pdf</t>
  </si>
  <si>
    <t>..\RESOLUCIONES 2018 PDF\CARGOS 2018\719.pdf</t>
  </si>
  <si>
    <t>..\RESOLUCIONES 2018 PDF\CARGOS 2018\719-2.pdf</t>
  </si>
  <si>
    <t>..\RESOLUCIONES 2018 PDF\CARGOS 2018\719-3.pdf</t>
  </si>
  <si>
    <t>SANTANDER OSNAYO JOSE RAFAEL</t>
  </si>
  <si>
    <t>OLARTE VELASQUEZ MARCO ANTONIO</t>
  </si>
  <si>
    <t>008170053A</t>
  </si>
  <si>
    <t>MGT.LEON SANCHEZ SILVIA</t>
  </si>
  <si>
    <t>NIETO GAMBOA MIRIAM</t>
  </si>
  <si>
    <t>MONTESINOS CHAVEZ IVETTE</t>
  </si>
  <si>
    <t xml:space="preserve">MGT.LAZO ALVAREZ JULIO </t>
  </si>
  <si>
    <t>MIRANDA SOLIS FRANKLIN</t>
  </si>
  <si>
    <t xml:space="preserve">HURTADO GUTIERREZ DANILO </t>
  </si>
  <si>
    <t>HUANCA QUILLAHUAMAN SHIRLEY GABRIELA</t>
  </si>
  <si>
    <t xml:space="preserve">HANCO ILLA HECTOR ENRIQUE </t>
  </si>
  <si>
    <t>FERRANDIZ CACERES VANESSA LIZBETH</t>
  </si>
  <si>
    <t>ESTRADA SÁNCHEZ DIEGO</t>
  </si>
  <si>
    <t>017200145E</t>
  </si>
  <si>
    <t>MGT.CAMPANA ZEGARRA SILVIO OSWALDO</t>
  </si>
  <si>
    <t>CUTIMBO ALFARO DAVID EDUARDO</t>
  </si>
  <si>
    <t>CUADROS TAIRO LUZ MARIBEL</t>
  </si>
  <si>
    <t>CONDORI FLORES GUINNY</t>
  </si>
  <si>
    <t>MGT.PACHECO NIÑO DE GUZMAN MAURICE</t>
  </si>
  <si>
    <t>CAMA CACERES MARIBEL</t>
  </si>
  <si>
    <t>DRA.URRUTIA MELLADO SOLEDAD</t>
  </si>
  <si>
    <t>14/09/2018 RECOGIDO POR SECRETARIO ACADEMICO</t>
  </si>
  <si>
    <t>..\RESOLUCIONES 2018 PDF\CARGOS 2018\749.pdf</t>
  </si>
  <si>
    <t>..\RESOLUCIONES 2018 PDF\CARGOS 2018\749-2.pdf</t>
  </si>
  <si>
    <t>..\RESOLUCIONES 2018 PDF\CARGOS 2018\749-3.pdf</t>
  </si>
  <si>
    <t>..\RESOLUCIONES 2018 PDF\CARGOS 2018\761.pdf</t>
  </si>
  <si>
    <t>..\RESOLUCIONES 2018 PDF\754.pdf</t>
  </si>
  <si>
    <t>..\RESOLUCIONES 2018 PDF\CARGOS 2018\762.pdf</t>
  </si>
  <si>
    <t>..\RESOLUCIONES 2018 PDF\CARGOS 2018\762-2.pdf</t>
  </si>
  <si>
    <t>HUAMAN SALAS LUZ AURORA</t>
  </si>
  <si>
    <t>DELGADO CANDIA RUTH NIMIA</t>
  </si>
  <si>
    <t>..\RESOLUCIONES 2018 PDF\CARGOS 2018\752.pdf</t>
  </si>
  <si>
    <t>..\RESOLUCIONES 2018 PDF\CARGOS 2018\752-2.pdf</t>
  </si>
  <si>
    <t>..\RESOLUCIONES 2018 PDF\CARGOS 2018\755.pdf</t>
  </si>
  <si>
    <t>CHALLCO DEZA JHOSEPH JHONATAN</t>
  </si>
  <si>
    <t>..\RESOLUCIONES 2018 PDF\CARGOS 2018\753.pdf</t>
  </si>
  <si>
    <t>..\RESOLUCIONES 2018 PDF\CARGOS 2018\753-2.pdf</t>
  </si>
  <si>
    <t>entregado al interesado</t>
  </si>
  <si>
    <t>ASTETE ORTIZ DE ORUE JOSE CARLOS</t>
  </si>
  <si>
    <t>..\RESOLUCIONES 2018 PDF\CARGOS 2018\751.pdf</t>
  </si>
  <si>
    <t>..\RESOLUCIONES 2018 PDF\CARGOS 2018\751-2.pdf</t>
  </si>
  <si>
    <t>..\RESOLUCIONES 2018 PDF\CARGOS 2018\771.pdf</t>
  </si>
  <si>
    <t>..\RESOLUCIONES 2018 PDF\CARGOS 2018\771-2.pdf</t>
  </si>
  <si>
    <t>MODIFICAR RESOLUCION 682-2018/EPG-UAC</t>
  </si>
  <si>
    <t>..\RESOLUCIONES 2018 PDF\CARGOS 2018\766.pdf</t>
  </si>
  <si>
    <t>..\RESOLUCIONES 2018 PDF\CARGOS 2018\767.pdf</t>
  </si>
  <si>
    <t>..\RESOLUCIONES 2018 PDF\CARGOS 2018\767-2.pdf</t>
  </si>
  <si>
    <t>..\RESOLUCIONES 2018 PDF\CARGOS 2018\778.pdf</t>
  </si>
  <si>
    <t>..\RESOLUCIONES 2018 PDF\CARGOS 2018\778-2.pdf</t>
  </si>
  <si>
    <t>CERTIFICADO DE ESTUDIOS</t>
  </si>
  <si>
    <t>TINAJEROS DE LA TORRE MARCO ANTONIO</t>
  </si>
  <si>
    <t>..\RESOLUCIONES 2018 PDF\CARGOS 2018\781.pdf</t>
  </si>
  <si>
    <t>..\RESOLUCIONES 2018 PDF\CARGOS 2018\781-2.pdf</t>
  </si>
  <si>
    <t>..\RESOLUCIONES 2018 PDF\CARGOS 2018\779.pdf</t>
  </si>
  <si>
    <t>..\RESOLUCIONES 2018 PDF\CARGOS 2018\777.pdf</t>
  </si>
  <si>
    <t>..\RESOLUCIONES 2018 PDF\CARGOS 2018\777-2.pdf</t>
  </si>
  <si>
    <t>GUZMAN ALARCON KARLOS GORKI</t>
  </si>
  <si>
    <t>..\RESOLUCIONES 2018 PDF\CARGOS 2018\775.pdf</t>
  </si>
  <si>
    <t>..\RESOLUCIONES 2018 PDF\CARGOS 2018\775-2.pdf</t>
  </si>
  <si>
    <t>..\RESOLUCIONES 2018 PDF\CARGOS 2018\780.pdf</t>
  </si>
  <si>
    <t>..\RESOLUCIONES 2018 PDF\CARGOS 2018\780-2.pdf</t>
  </si>
  <si>
    <t>..\RESOLUCIONES 2018 PDF\CARGOS 2018\776.pdf</t>
  </si>
  <si>
    <t>..\RESOLUCIONES 2018 PDF\CARGOS 2018\776-2.pdf</t>
  </si>
  <si>
    <t>..\RESOLUCIONES 2018 PDF\CARGOS 2018\774.pdf</t>
  </si>
  <si>
    <t>..\RESOLUCIONES 2018 PDF\CARGOS 2018\774-2.pdf</t>
  </si>
  <si>
    <t>..\RESOLUCIONES 2018 PDF\CARGOS 2018\785.pdf</t>
  </si>
  <si>
    <t>..\RESOLUCIONES 2018 PDF\CARGOS 2018\785-2.pdf</t>
  </si>
  <si>
    <t>..\RESOLUCIONES 2018 PDF\CARGOS 2018\785-3.pdf</t>
  </si>
  <si>
    <t xml:space="preserve">SANJINES PEÑA YASKARA </t>
  </si>
  <si>
    <t>..\RESOLUCIONES 2018 PDF\CARGOS 2018\791.pdf</t>
  </si>
  <si>
    <t>..\RESOLUCIONES 2018 PDF\CARGOS 2018\791-2.pdf</t>
  </si>
  <si>
    <t>OQUENDO CANAL ROSA ROCIO</t>
  </si>
  <si>
    <t>017200126k</t>
  </si>
  <si>
    <t>..\RESOLUCIONES 2018 PDF\CARGOS 2018\786.pdf</t>
  </si>
  <si>
    <t>..\RESOLUCIONES 2018 PDF\CARGOS 2018\786-2.pdf</t>
  </si>
  <si>
    <t>HUAMANQUISPE APAZA CARLOS</t>
  </si>
  <si>
    <t>..\RESOLUCIONES 2018 PDF\CARGOS 2018\784.pdf</t>
  </si>
  <si>
    <t>..\RESOLUCIONES 2018 PDF\CARGOS 2018\784-2.pdf</t>
  </si>
  <si>
    <t>..\RESOLUCIONES 2018 PDF\CARGOS 2018\784-3.pdf</t>
  </si>
  <si>
    <t>ALEJANDRO PABLO</t>
  </si>
  <si>
    <t>..\RESOLUCIONES 2018 PDF\CARGOS 2018\787.pdf</t>
  </si>
  <si>
    <t>..\RESOLUCIONES 2018 PDF\CARGOS 2018\783.pdf</t>
  </si>
  <si>
    <t>..\RESOLUCIONES 2018 PDF\CARGOS 2018\783-2.pdf</t>
  </si>
  <si>
    <t>..\RESOLUCIONES 2018 PDF\CARGOS 2018\792.pdf</t>
  </si>
  <si>
    <t>..\RESOLUCIONES 2018 PDF\CARGOS 2018\792-2.pdf</t>
  </si>
  <si>
    <t>MG. ANGELA ITURRIA</t>
  </si>
  <si>
    <t>..\RESOLUCIONES 2018 PDF\CARGOS 2018\790.pdf</t>
  </si>
  <si>
    <t>VILCAHUAMAN MEJIA RICHARD HECTOR</t>
  </si>
  <si>
    <t>017200134C</t>
  </si>
  <si>
    <t>..\RESOLUCIONES 2018 PDF\CARGOS 2018\795.pdf</t>
  </si>
  <si>
    <t>..\RESOLUCIONES 2018 PDF\CARGOS 2018\795-2.pdf</t>
  </si>
  <si>
    <t>TRIVEÑO RAMOS PAOLA LY.</t>
  </si>
  <si>
    <t>..\RESOLUCIONES 2018 PDF\CARGOS 2018\793.pdf</t>
  </si>
  <si>
    <t>..\RESOLUCIONES 2018 PDF\CARGOS 2018\793-2.pdf</t>
  </si>
  <si>
    <t>QUISPE HIJONOSA HIDALUZ DELSI</t>
  </si>
  <si>
    <t>..\RESOLUCIONES 2018 PDF\CARGOS 2018\801.pdf</t>
  </si>
  <si>
    <t>..\RESOLUCIONES 2018 PDF\CARGOS 2018\801-2.pdf</t>
  </si>
  <si>
    <t>..\RESOLUCIONES 2018 PDF\CARGOS 2018\794.pdf</t>
  </si>
  <si>
    <t>..\RESOLUCIONES 2018 PDF\CARGOS 2018\794-2.pdf</t>
  </si>
  <si>
    <t>..\RESOLUCIONES 2018 PDF\CARGOS 2018\797.pdf</t>
  </si>
  <si>
    <t>..\RESOLUCIONES 2018 PDF\CARGOS 2018\797-2.pdf</t>
  </si>
  <si>
    <t xml:space="preserve">MORALES PEZO MARIA PATRICIA </t>
  </si>
  <si>
    <t>..\RESOLUCIONES 2018 PDF\CARGOS 2018\802.pdf</t>
  </si>
  <si>
    <t>..\RESOLUCIONES 2018 PDF\CARGOS 2018\802-2.pdf</t>
  </si>
  <si>
    <t>LUZA ICHILLUMPA EDMUNDO</t>
  </si>
  <si>
    <t>FLORES MEDINA MILUSKA</t>
  </si>
  <si>
    <t>..\RESOLUCIONES 2018 PDF\CARGOS 2018\805.pdf</t>
  </si>
  <si>
    <t>..\RESOLUCIONES 2018 PDF\CARGOS 2018\805-2.pdf</t>
  </si>
  <si>
    <t>CCORI CCAHUATA FLOR DE MARIA</t>
  </si>
  <si>
    <t>..\RESOLUCIONES 2018 PDF\CARGOS 2018\796.pdf</t>
  </si>
  <si>
    <t>..\RESOLUCIONES 2018 PDF\CARGOS 2018\796-2.pdf</t>
  </si>
  <si>
    <t>CATUNTA CUSIATAN EDITH</t>
  </si>
  <si>
    <t>..\RESOLUCIONES 2018 PDF\CARGOS 2018\798.pdf</t>
  </si>
  <si>
    <t>..\RESOLUCIONES 2018 PDF\CARGOS 2018\798-2.pdf</t>
  </si>
  <si>
    <t>CASTRO VETGA KARLA VERENISSE</t>
  </si>
  <si>
    <t>..\RESOLUCIONES 2018 PDF\CARGOS 2018\803.pdf</t>
  </si>
  <si>
    <t>..\RESOLUCIONES 2018 PDF\CARGOS 2018\803-2.pdf</t>
  </si>
  <si>
    <t>ALMANZA ZUÑIGA ELIZABETH ROCIO</t>
  </si>
  <si>
    <t>..\RESOLUCIONES 2018 PDF\CARGOS 2018\804.pdf</t>
  </si>
  <si>
    <t>..\RESOLUCIONES 2018 PDF\CARGOS 2018\804-2.pdf</t>
  </si>
  <si>
    <t>MGT.CANDIA MARTINEZ MARIO GUILLERMO</t>
  </si>
  <si>
    <t>..\RESOLUCIONES 2018 PDF\CARGOS 2018\809.pdf</t>
  </si>
  <si>
    <t>..\RESOLUCIONES 2018 PDF\CARGOS 2018\809-2.pdf</t>
  </si>
  <si>
    <t>..\RESOLUCIONES 2018 PDF\CARGOS 2018\809-3.pdf</t>
  </si>
  <si>
    <t>..\RESOLUCIONES 2018 PDF\812.pdf</t>
  </si>
  <si>
    <t>TERRAZAS GONZALES DUNIA VICTORIA</t>
  </si>
  <si>
    <t>..\RESOLUCIONES 2018 PDF\CARGOS 2018\822.pdf</t>
  </si>
  <si>
    <t>..\RESOLUCIONES 2018 PDF\CARGOS 2018\822-2.pdf</t>
  </si>
  <si>
    <t>TEJADA AZURIN JULIO CESAR</t>
  </si>
  <si>
    <t>018200273B</t>
  </si>
  <si>
    <t>..\RESOLUCIONES 2018 PDF\CARGOS 2018\826.pdf</t>
  </si>
  <si>
    <t>..\RESOLUCIONES 2018 PDF\CARGOS 2018\826-2.pdf</t>
  </si>
  <si>
    <t>..\RESOLUCIONES 2018 PDF\CARGOS 2018\825.pdf</t>
  </si>
  <si>
    <t>..\RESOLUCIONES 2018 PDF\CARGOS 2018\825-2.pdf</t>
  </si>
  <si>
    <t>..\RESOLUCIONES 2018 PDF\CARGOS 2018\820.pdf</t>
  </si>
  <si>
    <t>..\RESOLUCIONES 2018 PDF\CARGOS 2018\817.pdf</t>
  </si>
  <si>
    <t>..\RESOLUCIONES 2018 PDF\CARGOS 2018\817-2.pdf</t>
  </si>
  <si>
    <t>..\RESOLUCIONES 2018 PDF\CARGOS 2018\824.pdf</t>
  </si>
  <si>
    <t>..\RESOLUCIONES 2018 PDF\CARGOS 2018\824-2.pdf</t>
  </si>
  <si>
    <t>HUAYHUA MIRANDA SANDRA ALEXIS</t>
  </si>
  <si>
    <t>..\RESOLUCIONES 2018 PDF\CARGOS 2018\821.pdf</t>
  </si>
  <si>
    <t>..\RESOLUCIONES 2018 PDF\CARGOS 2018\821-2.pdf</t>
  </si>
  <si>
    <t>ARANGUI ALCCAHUA LOURDES</t>
  </si>
  <si>
    <t>..\RESOLUCIONES 2018 PDF\CARGOS 2018\819.pdf</t>
  </si>
  <si>
    <t>..\RESOLUCIONES 2018 PDF\CARGOS 2018\819-2.pdf</t>
  </si>
  <si>
    <t>ARAGON RODRIGUEZ MARY</t>
  </si>
  <si>
    <t>..\RESOLUCIONES 2018 PDF\CARGOS 2018\823.pdf</t>
  </si>
  <si>
    <t>..\RESOLUCIONES 2018 PDF\CARGOS 2018\823-2.pdf</t>
  </si>
  <si>
    <t>AEDO PAZ MARILIA BRENDA</t>
  </si>
  <si>
    <t>..\RESOLUCIONES 2018 PDF\CARGOS 2018\818.pdf</t>
  </si>
  <si>
    <t>..\RESOLUCIONES 2018 PDF\CARGOS 2018\818-2.pdf</t>
  </si>
  <si>
    <t>VENERO MORALES JORIEN</t>
  </si>
  <si>
    <t>VELASQUE ROJAS LIDA</t>
  </si>
  <si>
    <t>..\RESOLUCIONES 2018 PDF\CARGOS 2018\832.pdf</t>
  </si>
  <si>
    <t>..\RESOLUCIONES 2018 PDF\CARGOS 2018\832-2.pdf</t>
  </si>
  <si>
    <t>VALDIVIA GARCIA JOHANN</t>
  </si>
  <si>
    <t>..\RESOLUCIONES 2018 PDF\CARGOS 2018\839.pdf</t>
  </si>
  <si>
    <t>..\RESOLUCIONES 2018 PDF\CARGOS 2018\839-2.pdf</t>
  </si>
  <si>
    <t>..\RESOLUCIONES 2018 PDF\CARGOS 2018\839-3.pdf</t>
  </si>
  <si>
    <t>QUIN GUERRA GUISELL MILAGROS</t>
  </si>
  <si>
    <t>DR.ACO CORRALES EDER ARTURO</t>
  </si>
  <si>
    <t>PFUYO MORA KELVIN ADRIANO</t>
  </si>
  <si>
    <t>..\RESOLUCIONES 2018 PDF\CARGOS 2018\831.pdf</t>
  </si>
  <si>
    <t>..\RESOLUCIONES 2018 PDF\CARGOS 2018\831-2.pdf</t>
  </si>
  <si>
    <t>MGT.RODRIGUEZ CALDERON JUAN</t>
  </si>
  <si>
    <t>ORTEGA MOSQUEIRA MILTON HOMARRY</t>
  </si>
  <si>
    <t>MEDRANO QUISPE DANNY IRVIN</t>
  </si>
  <si>
    <t>..\RESOLUCIONES 2018 PDF\CARGOS 2018\836.pdf</t>
  </si>
  <si>
    <t>..\RESOLUCIONES 2018 PDF\CARGOS 2018\836-2.pdf</t>
  </si>
  <si>
    <t>HUACAC CARRILLO MIRIAN</t>
  </si>
  <si>
    <t>DR.SALAZAR MUJICA ALAN FELIPE</t>
  </si>
  <si>
    <t>..\RESOLUCIONES 2018 PDF\CARGOS 2018\829.pdf</t>
  </si>
  <si>
    <t>MODIFICAR RESOLUCION 412-2016/EPG-UAC</t>
  </si>
  <si>
    <t>BACA ZANS LISETH KARINA</t>
  </si>
  <si>
    <t>..\RESOLUCIONES 2018 PDF\CARGOS 2018\837.pdf</t>
  </si>
  <si>
    <t>..\RESOLUCIONES 2018 PDF\CARGOS 2018\837-2.pdf</t>
  </si>
  <si>
    <t>..\RESOLUCIONES 2018 PDF\CARGOS 2018\837-3.pdf</t>
  </si>
  <si>
    <t>TORRES GIRALDO NELLY</t>
  </si>
  <si>
    <t>SEGURA BACA VALERIO ANTOLIN</t>
  </si>
  <si>
    <t>QUISPE QUISPE RAQUEL LUCIMAR</t>
  </si>
  <si>
    <t>ONTON VERA JOSE RAMON</t>
  </si>
  <si>
    <t>016110266I</t>
  </si>
  <si>
    <t>MAMANI SALAS SAMETH GIORDI</t>
  </si>
  <si>
    <t>018100042i</t>
  </si>
  <si>
    <t>AUTORIZAR MATRICULA</t>
  </si>
  <si>
    <t>RUBEN</t>
  </si>
  <si>
    <t>DIAZ FLOREZ OSCAR</t>
  </si>
  <si>
    <t>BARRIONUEVO ALOSILLA PAMELA</t>
  </si>
  <si>
    <t>BALLON VALER YULIANA</t>
  </si>
  <si>
    <t>MGT.MONZON DIAZ GILBERT ALBERTO</t>
  </si>
  <si>
    <t>VICENTE AGUILAR ALICIA NATALIA</t>
  </si>
  <si>
    <t>DRA.MASIAS YNOCENCIO YSABEL</t>
  </si>
  <si>
    <t>..\RESOLUCIONES 2018 PDF\CARGOS 2018\869.pdf</t>
  </si>
  <si>
    <t>..\RESOLUCIONES 2018 PDF\CARGOS 2018\869-2.pdf</t>
  </si>
  <si>
    <t>..\RESOLUCIONES 2018 PDF\CARGOS 2018\869-3.pdf</t>
  </si>
  <si>
    <t>SANCHEZ TURPO VIDAL ORLANDO</t>
  </si>
  <si>
    <t>PRADA JAVIER JORGE ESTEBAN</t>
  </si>
  <si>
    <t xml:space="preserve">GONZALEZ ALVAREZ KELMA KARINA </t>
  </si>
  <si>
    <t>..\RESOLUCIONES 2018 PDF\CARGOS 2018\871.pdf</t>
  </si>
  <si>
    <t>..\RESOLUCIONES 2018 PDF\CARGOS 2018\871-2.pdf</t>
  </si>
  <si>
    <t>..\RESOLUCIONES 2018 PDF\CARGOS 2018\871-3.pdf</t>
  </si>
  <si>
    <t>..\RESOLUCIONES 2018 PDF\CARGOS 2018\867.pdf</t>
  </si>
  <si>
    <t>CARDENAS FLORES ROCIO MARLENI</t>
  </si>
  <si>
    <t>017200026F</t>
  </si>
  <si>
    <t>..\RESOLUCIONES 2018 PDF\CARGOS 2018\858.pdf</t>
  </si>
  <si>
    <t>CACERES ANGULO EDWIN</t>
  </si>
  <si>
    <t>017200091B</t>
  </si>
  <si>
    <t xml:space="preserve">BENITES FERNANDEZ GABRIEL JESUS </t>
  </si>
  <si>
    <t>..\RESOLUCIONES 2018 PDF\CARGOS 2018\870.pdf</t>
  </si>
  <si>
    <t>..\RESOLUCIONES 2018 PDF\CARGOS 2018\870-2.pdf</t>
  </si>
  <si>
    <t xml:space="preserve">MGT.VALDERRAMA VIZCARRA FRINE </t>
  </si>
  <si>
    <t>..\RESOLUCIONES 2018 PDF\CARGOS 2018\873.pdf</t>
  </si>
  <si>
    <t>..\RESOLUCIONES 2018 PDF\CARGOS 2018\873-2.pdf</t>
  </si>
  <si>
    <t>..\RESOLUCIONES 2018 PDF\CARGOS 2018\874.pdf</t>
  </si>
  <si>
    <t>..\RESOLUCIONES 2018 PDF\CARGOS 2018\874-2.pdf</t>
  </si>
  <si>
    <t>PALOMINO OQUENDO WALTER VICENTE</t>
  </si>
  <si>
    <t>..\RESOLUCIONES 2018 PDF\CARGOS 2018\875.pdf</t>
  </si>
  <si>
    <t>..\RESOLUCIONES 2018 PDF\CARGOS 2018\872.pdf</t>
  </si>
  <si>
    <t>..\RESOLUCIONES 2018 PDF\CARGOS 2018\872-2.pdf</t>
  </si>
  <si>
    <t>..\RESOLUCIONES 2018 PDF\CARGOS 2018\877.pdf</t>
  </si>
  <si>
    <t>..\RESOLUCIONES 2018 PDF\CARGOS 2018\877-2.pdf</t>
  </si>
  <si>
    <t>..\RESOLUCIONES 2018 PDF\CARGOS 2018\878.pdf</t>
  </si>
  <si>
    <t>..\RESOLUCIONES 2018 PDF\CARGOS 2018\878-2.pdf</t>
  </si>
  <si>
    <t>AUCCAHUAQUI YANQUE IRVIN KENYO</t>
  </si>
  <si>
    <t>..\RESOLUCIONES 2018 PDF\CARGOS 2018\876.pdf</t>
  </si>
  <si>
    <t>..\RESOLUCIONES 2018 PDF\CARGOS 2018\876-2.pdf</t>
  </si>
  <si>
    <t>MGT.ALCCA ZELA ERICK</t>
  </si>
  <si>
    <t xml:space="preserve">TORRE CALDERON EDGAR </t>
  </si>
  <si>
    <t xml:space="preserve">SEGOVIA SOTO ROBERTO </t>
  </si>
  <si>
    <t>..\RESOLUCIONES 2018 PDF\CARGOS 2018\881.pdf</t>
  </si>
  <si>
    <t>..\RESOLUCIONES 2018 PDF\CARGOS 2018\881-2.pdf</t>
  </si>
  <si>
    <t>..\RESOLUCIONES 2018 PDF\CARGOS 2018\879.pdf</t>
  </si>
  <si>
    <t>..\RESOLUCIONES 2018 PDF\CARGOS 2018\879-2.pdf</t>
  </si>
  <si>
    <t>DRA. EGUIA ALARCON MARTHA
ALEJANDRINA</t>
  </si>
  <si>
    <t>MURILLO NUÑEZ DEL PRADO JUAN OSCAR</t>
  </si>
  <si>
    <t>MGT.GANVINI VALCARCEL CRITHIAN EDUARDO</t>
  </si>
  <si>
    <t>DEL CASTILLO BUSTAMANTE EDMUNDO</t>
  </si>
  <si>
    <t>018100037E</t>
  </si>
  <si>
    <t>..\RESOLUCIONES 2018 PDF\CARGOS 2018\880.pdf</t>
  </si>
  <si>
    <t>..\RESOLUCIONES 2018 PDF\CARGOS 2018\880-2.pdf</t>
  </si>
  <si>
    <t>..\RESOLUCIONES 2018 PDF\888-2.pdf</t>
  </si>
  <si>
    <t>FALTA ANILLADOS</t>
  </si>
  <si>
    <t>..\RESOLUCIONES 2018 PDF\CARGOS 2018\0894-CARGO.pdf</t>
  </si>
  <si>
    <t>..\RESOLUCIONES 2018 PDF\CARGOS 2018\893.pdf</t>
  </si>
  <si>
    <t xml:space="preserve">Administracion  </t>
  </si>
  <si>
    <t>DURAND GONZALES MIRIAN</t>
  </si>
  <si>
    <t xml:space="preserve"> 008170028G</t>
  </si>
  <si>
    <t>..\RESOLUCIONES 2018 PDF\CARGOS 2018\0891-cargo.pdf</t>
  </si>
  <si>
    <t xml:space="preserve">CAMACHO CAMPOS YESSENIA </t>
  </si>
  <si>
    <t>013201041B</t>
  </si>
  <si>
    <t>..\RESOLUCIONES 2018 PDF\CARGOS 2018\897.pdf</t>
  </si>
  <si>
    <t>..\RESOLUCIONES 2018 PDF\CARGOS 2018\897-2.pdf</t>
  </si>
  <si>
    <t>..\RESOLUCIONES 2018 PDF\CARGOS 2018\897-3.pdf</t>
  </si>
  <si>
    <t>..\RESOLUCIONES 2018 PDF\CARGOS 2018\903.pdf</t>
  </si>
  <si>
    <t>..\RESOLUCIONES 2018 PDF\CARGOS 2018\903-2.pdf</t>
  </si>
  <si>
    <t>GUTIERREZ CHAVEZ ROGER GIANCARLO</t>
  </si>
  <si>
    <t>..\RESOLUCIONES 2018 PDF\CARGOS 2018\902.pdf</t>
  </si>
  <si>
    <t>..\RESOLUCIONES 2018 PDF\CARGOS 2018\902-2.pdf</t>
  </si>
  <si>
    <t>..\RESOLUCIONES 2018 PDF\CARGOS 2018\898.pdf</t>
  </si>
  <si>
    <t>..\RESOLUCIONES 2018 PDF\CARGOS 2018\898-2.pdf</t>
  </si>
  <si>
    <t>..\RESOLUCIONES 2018 PDF\CARGOS 2018\898-3.pdf</t>
  </si>
  <si>
    <t>..\RESOLUCIONES 2018 PDF\CARGOS 2018\901.pdf</t>
  </si>
  <si>
    <t>..\RESOLUCIONES 2018 PDF\CARGOS 2018\901-2.pdf</t>
  </si>
  <si>
    <t>..\RESOLUCIONES 2018 PDF\CARGOS 2018\900.pdf</t>
  </si>
  <si>
    <t>..\RESOLUCIONES 2018 PDF\CARGOS 2018\900-2.pdf</t>
  </si>
  <si>
    <t>PALIZA ROMERO PATRICA MARLENE</t>
  </si>
  <si>
    <t>..\RESOLUCIONES 2018 PDF\CARGOS 2018\910.pdf</t>
  </si>
  <si>
    <t>CAMBIO DE REPLICANTE</t>
  </si>
  <si>
    <t>..\RESOLUCIONES 2018 PDF\CARGOS 2018\915.pdf</t>
  </si>
  <si>
    <t>..\RESOLUCIONES 2018 PDF\CARGOS 2018\915-2.pdf</t>
  </si>
  <si>
    <t>..\RESOLUCIONES 2018 PDF\CARGOS 2018\915-3.pdf</t>
  </si>
  <si>
    <t xml:space="preserve">OSORIO CHALLCO DAVID </t>
  </si>
  <si>
    <t xml:space="preserve">VA A IR COMO PROVEIDO </t>
  </si>
  <si>
    <t xml:space="preserve">MIÑANO VILLARROEL VERONIKA </t>
  </si>
  <si>
    <t>..\RESOLUCIONES 2018 PDF\CARGOS 2018\911.pdf</t>
  </si>
  <si>
    <t>..\RESOLUCIONES 2018 PDF\CARGOS 2018\911-2.pdf</t>
  </si>
  <si>
    <t>..\RESOLUCIONES 2018 PDF\CARGOS 2018\912.pdf</t>
  </si>
  <si>
    <t>..\RESOLUCIONES 2018 PDF\CARGOS 2018\912-2.pdf</t>
  </si>
  <si>
    <t>FALTA ANILLADO</t>
  </si>
  <si>
    <t>..\RESOLUCIONES 2018 PDF\CARGOS 2018\917.pdf</t>
  </si>
  <si>
    <t>ASTETE CALDERON GABRIELA</t>
  </si>
  <si>
    <t>..\RESOLUCIONES 2018 PDF\CARGOS 2018\913.pdf</t>
  </si>
  <si>
    <t>..\RESOLUCIONES 2018 PDF\CARGOS 2018\913-2.pdf</t>
  </si>
  <si>
    <t xml:space="preserve">CONVALIDACION </t>
  </si>
  <si>
    <t>..\RESOLUCIONES 2018 PDF\CARGOS 2018\920.pdf</t>
  </si>
  <si>
    <t>..\RESOLUCIONES 2018 PDF\CARGOS 2018\920-2.pdf</t>
  </si>
  <si>
    <t>..\RESOLUCIONES 2018 PDF\CARGOS 2018\920-3.pdf</t>
  </si>
  <si>
    <t>..\RESOLUCIONES 2018 PDF\CARGOS 2018\928.pdf</t>
  </si>
  <si>
    <t>..\RESOLUCIONES 2018 PDF\CARGOS 2018\928-2.pdf</t>
  </si>
  <si>
    <t>ROJAS QUINTANA JOSE HERMENEGILDO</t>
  </si>
  <si>
    <t>..\RESOLUCIONES 2018 PDF\CARGOS 2018\926.pdf</t>
  </si>
  <si>
    <t>..\RESOLUCIONES 2018 PDF\CARGOS 2018\925.pdf</t>
  </si>
  <si>
    <t>..\RESOLUCIONES 2018 PDF\CARGOS 2018\929.pdf</t>
  </si>
  <si>
    <t>CORDOVA HEREDIA GOLDA</t>
  </si>
  <si>
    <t>MGT.HUAMANI SALDAÑA CHARLES AUGUSTO</t>
  </si>
  <si>
    <t>..\RESOLUCIONES 2018 PDF\CARGOS 2018\923.pdf</t>
  </si>
  <si>
    <t>CHIHUANTITO ABAL LUIS</t>
  </si>
  <si>
    <t>DOCENTES POR DEFINIR</t>
  </si>
  <si>
    <t>..\RESOLUCIONES 2018 PDF\CARGOS 2018\927.pdf</t>
  </si>
  <si>
    <t>..\RESOLUCIONES 2018 PDF\CARGOS 2018\927-2.pdf</t>
  </si>
  <si>
    <t>DR.PEREZ VILLAFUERTE RENNE WILFREDO</t>
  </si>
  <si>
    <t>..\RESOLUCIONES 2018 PDF\CARGOS 2018\924.pdf</t>
  </si>
  <si>
    <t>..\RESOLUCIONES 2018 PDF\CARGOS 2018\936.pdf</t>
  </si>
  <si>
    <t>..\RESOLUCIONES 2018 PDF\CARGOS 2018\936-2.pdf</t>
  </si>
  <si>
    <t>..\RESOLUCIONES 2018 PDF\CARGOS 2018\936-3.pdf</t>
  </si>
  <si>
    <t>MOINA PANTI NILDA</t>
  </si>
  <si>
    <t>..\RESOLUCIONES 2018 PDF\CARGOS 2018\939.pdf</t>
  </si>
  <si>
    <t>Doctorado ciencias de la salud</t>
  </si>
  <si>
    <t>..\RESOLUCIONES 2018 PDF\CARGOS 2018\935.pdf</t>
  </si>
  <si>
    <t>..\RESOLUCIONES 2018 PDF\CARGOS 2018\935-2.pdf</t>
  </si>
  <si>
    <t>..\RESOLUCIONES 2018 PDF\CARGOS 2018\951.pdf</t>
  </si>
  <si>
    <t>..\RESOLUCIONES 2018 PDF\CARGOS 2018\951-2.pdf</t>
  </si>
  <si>
    <t>VALER UGARTE CESAR EDGARDO</t>
  </si>
  <si>
    <t>..\RESOLUCIONES 2018 PDF\CARGOS 2018\946.pdf</t>
  </si>
  <si>
    <t>..\RESOLUCIONES 2018 PDF\CARGOS 2018\952.pdf</t>
  </si>
  <si>
    <t>..\RESOLUCIONES 2018 PDF\CARGOS 2018\952-2.pdf</t>
  </si>
  <si>
    <t>..\RESOLUCIONES 2018 PDF\CARGOS 2018\952-3.pdf</t>
  </si>
  <si>
    <t>..\RESOLUCIONES 2018 PDF\CARGOS 2018\953.pdf</t>
  </si>
  <si>
    <t>..\RESOLUCIONES 2018 PDF\CARGOS 2018\953-2.pdf</t>
  </si>
  <si>
    <t>..\RESOLUCIONES 2018 PDF\CARGOS 2018\945.pdf</t>
  </si>
  <si>
    <t>..\RESOLUCIONES 2018 PDF\CARGOS 2018\945-2.pdf</t>
  </si>
  <si>
    <t>..\RESOLUCIONES 2018 PDF\CARGOS 2018\948.pdf</t>
  </si>
  <si>
    <t>..\RESOLUCIONES 2018 PDF\CARGOS 2018\948-2.pdf</t>
  </si>
  <si>
    <t>FUENTES GAMBOA JENY LADY</t>
  </si>
  <si>
    <t>..\RESOLUCIONES 2018 PDF\CARGOS 2018\950.pdf</t>
  </si>
  <si>
    <t>..\RESOLUCIONES 2018 PDF\CARGOS 2018\947.pdf</t>
  </si>
  <si>
    <t>..\RESOLUCIONES 2018 PDF\CARGOS 2018\947-2.pdf</t>
  </si>
  <si>
    <t>..\RESOLUCIONES 2018 PDF\CARGOS 2018\942.pdf</t>
  </si>
  <si>
    <t>..\RESOLUCIONES 2018 PDF\CARGOS 2018\943.pdf</t>
  </si>
  <si>
    <t>..\RESOLUCIONES 2018 PDF\CARGOS 2018\943-2.pdf</t>
  </si>
  <si>
    <t>..\RESOLUCIONES 2018 PDF\CARGOS 2018\944.pdf</t>
  </si>
  <si>
    <t>..\RESOLUCIONES 2018 PDF\CARGOS 2018\944-2.pdf</t>
  </si>
  <si>
    <t>..\RESOLUCIONES 2018 PDF\CARGOS 2018\941.pdf</t>
  </si>
  <si>
    <t>..\RESOLUCIONES 2018 PDF\CARGOS 2018\941-2.pdf</t>
  </si>
  <si>
    <t>señora anita llevó</t>
  </si>
  <si>
    <t>..\RESOLUCIONES 2018 PDF\CARGOS 2018\949.pdf</t>
  </si>
  <si>
    <t>..\RESOLUCIONES 2018 PDF\CARGOS 2018\949-2.pdf</t>
  </si>
  <si>
    <t>..\RESOLUCIONES 2018 PDF\CARGOS 2018\954.pdf</t>
  </si>
  <si>
    <t>..\RESOLUCIONES 2018 PDF\CARGOS 2018\954-2.pdf</t>
  </si>
  <si>
    <t>..\RESOLUCIONES 2018 PDF\CARGOS 2018\954-3.pdf</t>
  </si>
  <si>
    <t>fiJAR FECHA Y HORA</t>
  </si>
  <si>
    <t>..\RESOLUCIONES 2018 PDF\CARGOS 2018\955.pdf</t>
  </si>
  <si>
    <t>..\RESOLUCIONES 2018 PDF\CARGOS 2018\955-2.pdf</t>
  </si>
  <si>
    <t>..\RESOLUCIONES 2018 PDF\CARGOS 2018\956.pdf</t>
  </si>
  <si>
    <t>..\RESOLUCIONES 2018 PDF\CARGOS 2018\956-2.pdf</t>
  </si>
  <si>
    <t>..\RESOLUCIONES 2018 PDF\CARGOS 2018\956-3.pdf</t>
  </si>
  <si>
    <t xml:space="preserve">UGARTE PORTILLA  FREDY ANGEL </t>
  </si>
  <si>
    <t xml:space="preserve">POR SALUD </t>
  </si>
  <si>
    <t>..\RESOLUCIONES 2018 PDF\CARGOS 2018\960.pdf</t>
  </si>
  <si>
    <t>..\RESOLUCIONES 2018 PDF\CARGOS 2018\959.pdf</t>
  </si>
  <si>
    <t>..\RESOLUCIONES 2018 PDF\CARGOS 2018\961.pdf</t>
  </si>
  <si>
    <t>MGT.CARPIO SANCHEZ MARCO FERNANDO</t>
  </si>
  <si>
    <t>017200226E</t>
  </si>
  <si>
    <t>DEJAR SIN EFECTO LA RESOLUCION N° 920-2018/EPG-UAC</t>
  </si>
  <si>
    <t>..\RESOLUCIONES 2018 PDF\CARGOS 2018\976.pdf</t>
  </si>
  <si>
    <t>..\RESOLUCIONES 2018 PDF\CARGOS 2018\962.pdf</t>
  </si>
  <si>
    <t>017200127G</t>
  </si>
  <si>
    <t>..\RESOLUCIONES 2018 PDF\CARGOS 2018\978.pdf</t>
  </si>
  <si>
    <t>..\RESOLUCIONES 2018 PDF\CARGOS 2018\978-2.pdf</t>
  </si>
  <si>
    <t>DRA.ROJAS SALAS GLADIS</t>
  </si>
  <si>
    <t xml:space="preserve">LOZANO CUSI ROLANDO </t>
  </si>
  <si>
    <t>..\RESOLUCIONES 2018 PDF\CARGOS 2018\964.pdf</t>
  </si>
  <si>
    <t>..\RESOLUCIONES 2018 PDF\CARGOS 2018\964-2.pdf</t>
  </si>
  <si>
    <t xml:space="preserve">HUARAYA HUAMAN ERCELIO </t>
  </si>
  <si>
    <t>MGT.LUJAN DOMINGUEZ OLGER SANTIAGO</t>
  </si>
  <si>
    <t>NO PROCEDE POR SER EXTEMPORANEO</t>
  </si>
  <si>
    <t>DELGADO OTAZU ERICSON</t>
  </si>
  <si>
    <t>DR.CORDOVA HUAMANI MAXIMO</t>
  </si>
  <si>
    <t xml:space="preserve">CUPI ZUNIGA ARMANDO </t>
  </si>
  <si>
    <t>DR.SOLIS QUISPE LEONCIO</t>
  </si>
  <si>
    <t>CACERES ESPEJO GUILLERMO SOCRATES</t>
  </si>
  <si>
    <t>..\RESOLUCIONES 2018 PDF\CARGOS 2018\977.pdf</t>
  </si>
  <si>
    <t>..\RESOLUCIONES 2018 PDF\CARGOS 2018\977-2.pdf</t>
  </si>
  <si>
    <t xml:space="preserve">PONCE DE LEON GUTIERREZ SILVIA FELICIDAD </t>
  </si>
  <si>
    <t>OBSERVADO</t>
  </si>
  <si>
    <t>..\RESOLUCIONES 2018 PDF\CARGOS 2018\987.pdf</t>
  </si>
  <si>
    <t>..\RESOLUCIONES 2018 PDF\CARGOS 2018\987-2.pdf</t>
  </si>
  <si>
    <t>..\RESOLUCIONES 2018 PDF\CARGOS 2018\987-3.pdf</t>
  </si>
  <si>
    <t>..\RESOLUCIONES 2018 PDF\CARGOS 2018\990.pdf</t>
  </si>
  <si>
    <t>..\RESOLUCIONES 2018 PDF\CARGOS 2018\990-2.pdf</t>
  </si>
  <si>
    <t>..\RESOLUCIONES 2018 PDF\CARGOS 2018\990-3.pdf</t>
  </si>
  <si>
    <t>DIAZ FLOREZ RONAL</t>
  </si>
  <si>
    <t>ERROR MATERIAL RESOLUCION N° 927-2018/EPG-UAC</t>
  </si>
  <si>
    <t>ENVIADO POR MG.JOSELUIS</t>
  </si>
  <si>
    <t>..\RESOLUCIONES 2018 PDF\CARGOS 2018\991.pdf</t>
  </si>
  <si>
    <t>..\RESOLUCIONES 2018 PDF\CARGOS 2018\992.pdf</t>
  </si>
  <si>
    <t>..\RESOLUCIONES 2018 PDF\CARGOS 2018\992-2.pdf</t>
  </si>
  <si>
    <t>..\RESOLUCIONES 2018 PDF\CARGOS 2018\992-3.pdf</t>
  </si>
  <si>
    <t>LUCANA PONCE DE LEON ELVIS JOEL</t>
  </si>
  <si>
    <t>..\RESOLUCIONES 2018 PDF\CARGOS 2018\995.pdf</t>
  </si>
  <si>
    <t>..\RESOLUCIONES 2018 PDF\994.pdf</t>
  </si>
  <si>
    <t>COMISION DE ADMISION 2019-1</t>
  </si>
  <si>
    <t>..\RESOLUCIONES 2018 PDF\CARGOS 2018\999.pdf</t>
  </si>
  <si>
    <t>..\RESOLUCIONES 2018 PDF\CARGOS 2018\999-2.pdf</t>
  </si>
  <si>
    <t>..\RESOLUCIONES 2018 PDF\CARGOS 2018\1001.pdf</t>
  </si>
  <si>
    <t>..\RESOLUCIONES 2018 PDF\CARGOS 2018\1002.pdf</t>
  </si>
  <si>
    <t>..\RESOLUCIONES 2018 PDF\CARGOS 2018\1007.pdf</t>
  </si>
  <si>
    <t>PIETRI ABARCA JHIMI WALTER</t>
  </si>
  <si>
    <t>ROJAS GRAJEDA JUAN CARLOS</t>
  </si>
  <si>
    <t>..\RESOLUCIONES 2018 PDF\CARGOS 2018\1013.pdf</t>
  </si>
  <si>
    <t>QUISPE PEREZ MARIBEL</t>
  </si>
  <si>
    <t>018300222k</t>
  </si>
  <si>
    <t>..\RESOLUCIONES 2018 PDF\1011.pdf</t>
  </si>
  <si>
    <t>QUINTANILLA PALOMINO HARRY KEVIN</t>
  </si>
  <si>
    <t>..\RESOLUCIONES 2018 PDF\CARGOS 2018\1012.pdf</t>
  </si>
  <si>
    <t>..\RESOLUCIONES 2018 PDF\CARGOS 2018\1009.pdf</t>
  </si>
  <si>
    <t>ALVAREZ ARANZABAL FREDY</t>
  </si>
  <si>
    <t>018300203F</t>
  </si>
  <si>
    <t>..\RESOLUCIONES 2018 PDF\CARGOS 2018\1010.pdf</t>
  </si>
  <si>
    <t>..\RESOLUCIONES 2018 PDF\CARGOS 2018\1014.pdf</t>
  </si>
  <si>
    <t>..\RESOLUCIONES 2018 PDF\CARGOS 2018\1016.pdf</t>
  </si>
  <si>
    <t>CUENTAS ROMAÑA YANET</t>
  </si>
  <si>
    <t>HOMOLOGACION</t>
  </si>
  <si>
    <t>..\RESOLUCIONES 2018 PDF\CARGOS 2018\1015.pdf</t>
  </si>
  <si>
    <t>ACUÑA PALOMINO FLOR DE MARIA</t>
  </si>
  <si>
    <t>..\RESOLUCIONES 2018 PDF\CARGOS 2018\1017.pdf</t>
  </si>
  <si>
    <t>sin cargos</t>
  </si>
  <si>
    <t>..\RESOLUCIONES 2018 PDF\CARGOS 2018\1024-2.pdf</t>
  </si>
  <si>
    <t>QUISPE CUSIATAN RUMY</t>
  </si>
  <si>
    <t>..\RESOLUCIONES 2018 PDF\CARGOS 2018\1019.pdf</t>
  </si>
  <si>
    <t>..\RESOLUCIONES 2018 PDF\CARGOS 2018\1021.pdf</t>
  </si>
  <si>
    <t>..\RESOLUCIONES 2018 PDF\CARGOS 2018\1021-1.pdf</t>
  </si>
  <si>
    <t>..\RESOLUCIONES 2018 PDF\CARGOS 2018\1025-1.pdf</t>
  </si>
  <si>
    <t>..\RESOLUCIONES 2018 PDF\CARGOS 2018\1025-2.pdf</t>
  </si>
  <si>
    <t>..\RESOLUCIONES 2018 PDF\CARGOS 2018\1020-1.pdf</t>
  </si>
  <si>
    <t>..\RESOLUCIONES 2018 PDF\CARGOS 2018\1020-2.pdf</t>
  </si>
  <si>
    <t>..\RESOLUCIONES 2018 PDF\CARGOS 2018\1023-1.pdf</t>
  </si>
  <si>
    <t>..\RESOLUCIONES 2018 PDF\CARGOS 2018\1023-2.pdf</t>
  </si>
  <si>
    <t>VERA QUISPE DALIANA MERCEDES</t>
  </si>
  <si>
    <t>..\RESOLUCIONES 2018 PDF\CARGOS 2018\1030.pdf</t>
  </si>
  <si>
    <t>PEREZ MONTESINOS JEAN FERNANDO</t>
  </si>
  <si>
    <t>..\RESOLUCIONES 2018 PDF\CARGOS 2018\1031.pdf</t>
  </si>
  <si>
    <t>PEÑA ROSAS SILME</t>
  </si>
  <si>
    <t>..\RESOLUCIONES 2018 PDF\CARGOS 2018\1028.pdf</t>
  </si>
  <si>
    <t>..\RESOLUCIONES 2018 PDF\CARGOS 2018\1035-1.pdf</t>
  </si>
  <si>
    <t>..\RESOLUCIONES 2018 PDF\CARGOS 2018\1035-2.pdf</t>
  </si>
  <si>
    <t>MUÑA FERRO DAVIDOVICH</t>
  </si>
  <si>
    <t>regularizacion</t>
  </si>
  <si>
    <t>..\RESOLUCIONES 2018 PDF\CARGOS 2018\1032.pdf</t>
  </si>
  <si>
    <t>..\RESOLUCIONES 2018 PDF\CARGOS 2018\1038-1.pdf</t>
  </si>
  <si>
    <t>..\RESOLUCIONES 2018 PDF\CARGOS 2018\1038-2.pdf</t>
  </si>
  <si>
    <t>LOAIZA LIVANO NOELY ESMERALDA</t>
  </si>
  <si>
    <t>INGRESANTES ADMISION 2019-1</t>
  </si>
  <si>
    <t>ADMISION 2019-1</t>
  </si>
  <si>
    <t>..\RESOLUCIONES 2018 PDF\CARGOS 2018\1027.pdf</t>
  </si>
  <si>
    <t>GARATE FLORES NILDA</t>
  </si>
  <si>
    <t>..\RESOLUCIONES 2018 PDF\CARGOS 2018\1037-1.pdf</t>
  </si>
  <si>
    <t>..\RESOLUCIONES 2018 PDF\CARGOS 2018\1037-2.pdf</t>
  </si>
  <si>
    <t>FERNANDEZ PORTUGAL EVERT</t>
  </si>
  <si>
    <t>018200059K</t>
  </si>
  <si>
    <t>CCOA FLORES KARINA</t>
  </si>
  <si>
    <t>sin ejemplares</t>
  </si>
  <si>
    <t>..\RESOLUCIONES 2018 PDF\CARGOS 2018\1033.pdf</t>
  </si>
  <si>
    <t>CASTILLO CONTRERAS JESUSA</t>
  </si>
  <si>
    <t>..\RESOLUCIONES 2018 PDF\CARGOS 2018\1045-CARGO.pdf</t>
  </si>
  <si>
    <t>..\RESOLUCIONES 2018 PDF\CARGOS 2018\1026.pdf</t>
  </si>
  <si>
    <t>..\RESOLUCIONES 2018 PDF\CARGOS 2018\1034-1.pdf</t>
  </si>
  <si>
    <t>..\RESOLUCIONES 2018 PDF\CARGOS 2018\1034-2.pdf</t>
  </si>
  <si>
    <t>ASCUE CAMARGO ILLARY</t>
  </si>
  <si>
    <t>AUTORIZAR MATRICULA 2019-1</t>
  </si>
  <si>
    <t>DR. PLETY</t>
  </si>
  <si>
    <t>ARANGURI ALCCAHUA LOURDES</t>
  </si>
  <si>
    <t>ALVAREZ CRUZ KATIA</t>
  </si>
  <si>
    <t>..\RESOLUCIONES 2018 PDF\CARGOS 2018\1036.pdf</t>
  </si>
  <si>
    <t>..\RESOLUCIONES 2018 PDF\CARGOS 2018\1039-CARGO.pdf</t>
  </si>
  <si>
    <t>..\RESOLUCIONES 2018 PDF\CARGOS 2018\1039-CARGO1.pdf</t>
  </si>
  <si>
    <t>CAMERO LETONA ARTURO</t>
  </si>
  <si>
    <t>..\RESOLUCIONES 2018 PDF\CARGOS 2018\1065-cargo.pdf</t>
  </si>
  <si>
    <t>..\RESOLUCIONES 2018 PDF\CARGOS 2018\1068-cargo.pdf</t>
  </si>
  <si>
    <t>VELASQUEZ GUEVARA MANUEL ALBERTO</t>
  </si>
  <si>
    <t>018200155J</t>
  </si>
  <si>
    <t>TELLO TACO BRYAN MANUEL</t>
  </si>
  <si>
    <t>Derecho del Trabajo y de la Seguridad Social</t>
  </si>
  <si>
    <t>..\RESOLUCIONES 2018 PDF\CARGOS 2018\1075-CARGO-1.pdf</t>
  </si>
  <si>
    <t>..\RESOLUCIONES 2018 PDF\CARGOS 2018\1075-CARGO-2.pdf</t>
  </si>
  <si>
    <t>PAUCARA NUÑEZ FREDERICK JACINTO</t>
  </si>
  <si>
    <t>MORALES SUYO WENDY MALU</t>
  </si>
  <si>
    <t>MENDIZABAL DIAZ FERNANDO ARNOLDO</t>
  </si>
  <si>
    <t>LUNA RODRIGUEZ ZAIRA ALEXANDRA</t>
  </si>
  <si>
    <t>HUILLCA APAZA KATERINE</t>
  </si>
  <si>
    <t>..\RESOLUCIONES 2018 PDF\CARGOS 2018\1076-CARGO-1.pdf</t>
  </si>
  <si>
    <t>..\RESOLUCIONES 2018 PDF\CARGOS 2018\1076-CARGO-2.pdf</t>
  </si>
  <si>
    <t>HUALLPAMAITA PONCE CARMEN ROSA</t>
  </si>
  <si>
    <t>CONDORI CHACANTA YESENIA MARICIELO</t>
  </si>
  <si>
    <t>..\RESOLUCIONES 2018 PDF\CARGOS 2018\1067-cargo.pdf</t>
  </si>
  <si>
    <t>PROVEIDO 121</t>
  </si>
  <si>
    <t>CACERES HUAMAN URIEL</t>
  </si>
  <si>
    <t>018100004J</t>
  </si>
  <si>
    <t>Derecho Civil y Comercial</t>
  </si>
  <si>
    <t>PRORROGA UN AÑO</t>
  </si>
  <si>
    <t>AUCCAPURE ROJAS ASCENCION GABINO</t>
  </si>
  <si>
    <t>018200139D</t>
  </si>
  <si>
    <t>BARRIONUEVO AGUILAR RONMELL</t>
  </si>
  <si>
    <t>PROVEIDO 025</t>
  </si>
  <si>
    <t>PROVEIDO 026</t>
  </si>
  <si>
    <t xml:space="preserve">VELASQUEZ ZARATE KARLA </t>
  </si>
  <si>
    <t>018100029B</t>
  </si>
  <si>
    <t>..\RESOLUCIONES 2019 PDF\00012.pdf</t>
  </si>
  <si>
    <t>..\RESOLUCIONES 2019 PDF\0010.pdf</t>
  </si>
  <si>
    <t>VALDERRAMA VIZCARRA FRINE</t>
  </si>
  <si>
    <t>..\RESOLUCIONES 2019 PDF\0009.pdf</t>
  </si>
  <si>
    <t>UMIYAURI QUIRITA PAOLA JACKELIN</t>
  </si>
  <si>
    <t>..\RESOLUCIONES 2019 PDF\0004.pdf</t>
  </si>
  <si>
    <t>..\RESOLUCIONES 2019 PDF\CARGOS 2019\0004-CARGO.pdf</t>
  </si>
  <si>
    <t>..\RESOLUCIONES 2019 PDF\00023.pdf</t>
  </si>
  <si>
    <t>QUISPE TISOC SONIA ELIANA</t>
  </si>
  <si>
    <t>..\RESOLUCIONES 2019 PDF\0001.pdf</t>
  </si>
  <si>
    <t>..\RESOLUCIONES 2019 PDF\0032.pdf</t>
  </si>
  <si>
    <t>QUISPE PACHECO WILMER FERNANDO</t>
  </si>
  <si>
    <t>..\RESOLUCIONES 2019 PDF\00020.pdf</t>
  </si>
  <si>
    <t>QUISPE ESPINOZA ROXANA</t>
  </si>
  <si>
    <t>018200012D</t>
  </si>
  <si>
    <t>..\RESOLUCIONES 2019 PDF\0007.pdf</t>
  </si>
  <si>
    <t>..\RESOLUCIONES 2019 PDF\00015.pdf</t>
  </si>
  <si>
    <t>..\RESOLUCIONES 2019 PDF\CARGOS 2019\0015-CARGO-1.pdf</t>
  </si>
  <si>
    <t>..\RESOLUCIONES 2019 PDF\CARGOS 2019\0015-CARGO-2.pdf</t>
  </si>
  <si>
    <t>..\RESOLUCIONES 2019 PDF\CARGOS 2019\0015-CARGO-3.pdf</t>
  </si>
  <si>
    <t>PIMENTEL ELGUERA MARCELINO</t>
  </si>
  <si>
    <t>Pezua Vasquez</t>
  </si>
  <si>
    <t>..\RESOLUCIONES 2019 PDF\00027.pdf</t>
  </si>
  <si>
    <t>PAREDES SANCA RUBI GERALDINE</t>
  </si>
  <si>
    <t>..\RESOLUCIONES 2019 PDF\0002.pdf</t>
  </si>
  <si>
    <t>..\RESOLUCIONES 2019 PDF\CARGOS 2019\0002-CARGO.pdf</t>
  </si>
  <si>
    <t>OCHOA SAIRE FREDY</t>
  </si>
  <si>
    <t>..\RESOLUCIONES 2019 PDF\00021.pdf</t>
  </si>
  <si>
    <t>NAYHUA ORMACHEA MARCO ANTONIO</t>
  </si>
  <si>
    <t>..\RESOLUCIONES 2019 PDF\0029.pdf</t>
  </si>
  <si>
    <t>MONDALGO ALCARRAZ MARIA EUFEMIA</t>
  </si>
  <si>
    <t>..\RESOLUCIONES 2019 PDF\0031.pdf</t>
  </si>
  <si>
    <t>..\RESOLUCIONES 2019 PDF\00016.pdf</t>
  </si>
  <si>
    <t>..\RESOLUCIONES 2019 PDF\CARGOS 2019\0016-CARGO-1.pdf</t>
  </si>
  <si>
    <t>..\RESOLUCIONES 2019 PDF\CARGOS 2019\0016-CARGO-2.pdf</t>
  </si>
  <si>
    <t>..\RESOLUCIONES 2019 PDF\CARGOS 2019\0016-CARGO.pdf</t>
  </si>
  <si>
    <t>LOPEZ CORAZAO FRANS OMAR</t>
  </si>
  <si>
    <t>..\RESOLUCIONES 2019 PDF\00014.pdf</t>
  </si>
  <si>
    <t>LOAYZA ENCALADA DARWIN DUHAMEL</t>
  </si>
  <si>
    <t>..\RESOLUCIONES 2019 PDF\0008.pdf</t>
  </si>
  <si>
    <t>HUANACO HUANCA RAUL ANDY</t>
  </si>
  <si>
    <t>..\RESOLUCIONES 2019 PDF\00019.pdf</t>
  </si>
  <si>
    <t>HUAMAN GOMEZ LIZETH</t>
  </si>
  <si>
    <t>..\RESOLUCIONES 2019 PDF\00018.pdf</t>
  </si>
  <si>
    <t>HUAMAN AFAN JUAN</t>
  </si>
  <si>
    <t>..\RESOLUCIONES 2019 PDF\00026.pdf</t>
  </si>
  <si>
    <t>..\RESOLUCIONES 2019 PDF\0028.pdf</t>
  </si>
  <si>
    <t>GONZALEZ ALVAREZ KELMA KARINNA</t>
  </si>
  <si>
    <t>..\RESOLUCIONES 2019 PDF\00025.pdf</t>
  </si>
  <si>
    <t>CCALLO HUIRSE YOBANA</t>
  </si>
  <si>
    <t>017300091D</t>
  </si>
  <si>
    <t>DIAZ TORRES JOSE HILDEBRANDO</t>
  </si>
  <si>
    <t>..\RESOLUCIONES 2019 PDF\0005.pdf</t>
  </si>
  <si>
    <t>..\RESOLUCIONES 2019 PDF\CARGOS 2019\0005-CARGO.pdf</t>
  </si>
  <si>
    <t>CASTRO OCAMPO DANIEL ALFREDO</t>
  </si>
  <si>
    <t>..\RESOLUCIONES 2019 PDF\00011.pdf</t>
  </si>
  <si>
    <t>BILLOTA HUARCAYA DIEGO JESUS</t>
  </si>
  <si>
    <t>..\RESOLUCIONES 2019 PDF\00013.pdf</t>
  </si>
  <si>
    <t>..\RESOLUCIONES 2019 PDF\00024.pdf</t>
  </si>
  <si>
    <t>ATAUCHI RAVELO ALMENDRA</t>
  </si>
  <si>
    <t>..\RESOLUCIONES 2019 PDF\0003.pdf</t>
  </si>
  <si>
    <t>..\RESOLUCIONES 2019 PDF\CARGOS 2019\0003-CARGO.pdf</t>
  </si>
  <si>
    <t>ARRUNATEGUI MORENO ROSA ELVIRA</t>
  </si>
  <si>
    <t>..\RESOLUCIONES 2019 PDF\00022.pdf</t>
  </si>
  <si>
    <t>AROHUANCA SOSA RODE LUZ</t>
  </si>
  <si>
    <t>018100003C</t>
  </si>
  <si>
    <t>ARMINTA OCHOA JESUS KENYO</t>
  </si>
  <si>
    <t>018200138H</t>
  </si>
  <si>
    <t>..\RESOLUCIONES 2019 PDF\00017.pdf</t>
  </si>
  <si>
    <t>ZAMALLOA MONCADA ALEX AURELIO</t>
  </si>
  <si>
    <t>..\RESOLUCIONES 2019 PDF\0040.pdf</t>
  </si>
  <si>
    <t>..\RESOLUCIONES 2019 PDF\0033.pdf</t>
  </si>
  <si>
    <t>VELASCO MORON LARIZA</t>
  </si>
  <si>
    <t>..\RESOLUCIONES 2019 PDF\0043.pdf</t>
  </si>
  <si>
    <t>..\RESOLUCIONES 2019 PDF\0042.pdf</t>
  </si>
  <si>
    <t>..\RESOLUCIONES 2019 PDF\CARGOS 2019\0042-CARGO.pdf</t>
  </si>
  <si>
    <t>RADO CESPEDES ISKRA</t>
  </si>
  <si>
    <t>..\RESOLUCIONES 2019 PDF\0035.pdf</t>
  </si>
  <si>
    <t>..\RESOLUCIONES 2019 PDF\0041.pdf</t>
  </si>
  <si>
    <t>..\RESOLUCIONES 2019 PDF\CARGOS 2019\0041-CARGO.pdf</t>
  </si>
  <si>
    <t>PANOCCA MERMA CLAUDIO ZENOBIO</t>
  </si>
  <si>
    <t>018100018K</t>
  </si>
  <si>
    <t>..\RESOLUCIONES 2019 PDF\0036.pdf</t>
  </si>
  <si>
    <t>..\RESOLUCIONES 2019 PDF\0045.pdf</t>
  </si>
  <si>
    <t>..\RESOLUCIONES 2019 PDF\0066.pdf</t>
  </si>
  <si>
    <t>..\RESOLUCIONES 2019 PDF\0038.pdf</t>
  </si>
  <si>
    <t>..\RESOLUCIONES 2019 PDF\0034.pdf</t>
  </si>
  <si>
    <t xml:space="preserve">CHULLO HUALLPA CELIA </t>
  </si>
  <si>
    <t>..\RESOLUCIONES 2019 PDF\0037.pdf</t>
  </si>
  <si>
    <t xml:space="preserve">CAHUATA CABALLERO ADILSON </t>
  </si>
  <si>
    <t>..\RESOLUCIONES 2019 PDF\0046.pdf</t>
  </si>
  <si>
    <t>..\RESOLUCIONES 2019 PDF\CARGOS 2019\0046-CARGO.pdf</t>
  </si>
  <si>
    <t>..\RESOLUCIONES 2019 PDF\CARGOS 2019\0046-CARGO2.pdf</t>
  </si>
  <si>
    <t>..\RESOLUCIONES 2019 PDF\0039.pdf</t>
  </si>
  <si>
    <t>Seguridad Industrial y Medio Ambiente</t>
  </si>
  <si>
    <t>..\RESOLUCIONES 2019 PDF\0044.pdf</t>
  </si>
  <si>
    <t xml:space="preserve">SERRANO QUISPE MARCO </t>
  </si>
  <si>
    <t>..\RESOLUCIONES 2019 PDF\0048.pdf</t>
  </si>
  <si>
    <t xml:space="preserve">ANGLES ESCOBEDO YENY </t>
  </si>
  <si>
    <t>ENVIADO VIA WEB</t>
  </si>
  <si>
    <t>..\RESOLUCIONES 2019 PDF\0047.pdf</t>
  </si>
  <si>
    <t>..\RESOLUCIONES 2019 PDF\CARGOS 2019\0047-CARGO.pdf</t>
  </si>
  <si>
    <t>..\RESOLUCIONES 2019 PDF\CARGOS 2019\0047-CARGO1.pdf</t>
  </si>
  <si>
    <t>ZUÑIGA MORALES OMAR NILO</t>
  </si>
  <si>
    <t>018100051H</t>
  </si>
  <si>
    <t>..\RESOLUCIONES 2019 PDF\0053.pdf</t>
  </si>
  <si>
    <t>RECTIFICAR RESOL. 0445-2018</t>
  </si>
  <si>
    <t>..\RESOLUCIONES 2019 PDF\0060.pdf</t>
  </si>
  <si>
    <t>VENEGAS ECHARRE JOSE ANGEL</t>
  </si>
  <si>
    <t>..\RESOLUCIONES 2019 PDF\0061.pdf</t>
  </si>
  <si>
    <t>..\RESOLUCIONES 2019 PDF\CARGOS 2019\0061-CARGO.pdf</t>
  </si>
  <si>
    <t>..\RESOLUCIONES 2019 PDF\CARGOS 2019\0061-CARGO2.pdf</t>
  </si>
  <si>
    <t>VELASQUEZ CURO MILTON JHON</t>
  </si>
  <si>
    <t>..\RESOLUCIONES 2019 PDF\0059.pdf</t>
  </si>
  <si>
    <t>..\RESOLUCIONES 2019 PDF\CARGOS 2019\0059-CARGO.pdf</t>
  </si>
  <si>
    <t>..\RESOLUCIONES 2019 PDF\CARGOS 2019\0059-CARGO2.pdf</t>
  </si>
  <si>
    <t>..\RESOLUCIONES 2019 PDF\CARGOS 2019\0059.pdf</t>
  </si>
  <si>
    <t xml:space="preserve">USCAMAYTA HUAYAPO ELVELYN </t>
  </si>
  <si>
    <t>..\RESOLUCIONES 2019 PDF\0054.pdf</t>
  </si>
  <si>
    <t>ROZAS VERA MARCIA PILAR</t>
  </si>
  <si>
    <t>..\RESOLUCIONES 2019 PDF\0056.pdf</t>
  </si>
  <si>
    <t xml:space="preserve">OBLEA SILVA CARLOS </t>
  </si>
  <si>
    <t>..\RESOLUCIONES 2019 PDF\0055.pdf</t>
  </si>
  <si>
    <t xml:space="preserve">MONTUFAR YEPEZ ALAIN </t>
  </si>
  <si>
    <t>..\RESOLUCIONES 2019 PDF\0057.pdf</t>
  </si>
  <si>
    <t xml:space="preserve">MENDIZABAL DIAZ FERNANDO ARNOLDO </t>
  </si>
  <si>
    <t>..\RESOLUCIONES 2019 PDF\0052.pdf</t>
  </si>
  <si>
    <t>FLOREZ QQUESIHUALLPA LUZ VENUS</t>
  </si>
  <si>
    <t>..\RESOLUCIONES 2019 PDF\0058.pdf</t>
  </si>
  <si>
    <t>..\RESOLUCIONES 2019 PDF\0050.pdf</t>
  </si>
  <si>
    <t>..\RESOLUCIONES 2019 PDF\0051.pdf</t>
  </si>
  <si>
    <t>..\RESOLUCIONES 2019 PDF\CARGOS 2019\0051-CARGO.pdf</t>
  </si>
  <si>
    <t>MODIFICAR RESOLUCION 219/EPG-UAC</t>
  </si>
  <si>
    <t>..\RESOLUCIONES 2019 PDF\0062.pdf</t>
  </si>
  <si>
    <t>PEREYRA ROCA MARIA DEL CARMEN</t>
  </si>
  <si>
    <t>..\RESOLUCIONES 2019 PDF\0069.pdf</t>
  </si>
  <si>
    <t>MALATESTA CARBAJAL DENISSE NOELIA</t>
  </si>
  <si>
    <t>..\RESOLUCIONES 2019 PDF\0064.pdf</t>
  </si>
  <si>
    <t>MODIFICAR RESOL-N°004-2016/EPG-UAC</t>
  </si>
  <si>
    <t>..\RESOLUCIONES 2019 PDF\0067.pdf</t>
  </si>
  <si>
    <t>HUAMAN CUSIHUAMAN JULIO CESAR</t>
  </si>
  <si>
    <t>DICTAMEN PROYECTO TESIS</t>
  </si>
  <si>
    <t>..\RESOLUCIONES 2019 PDF\0073.pdf</t>
  </si>
  <si>
    <t>..\RESOLUCIONES 2019 PDF\CARGOS 2019\0073.pdf</t>
  </si>
  <si>
    <t>..\RESOLUCIONES 2019 PDF\CARGOS 2019\0073-CARGO.pdf</t>
  </si>
  <si>
    <t>..\RESOLUCIONES 2019 PDF\0071.pdf</t>
  </si>
  <si>
    <t>..\RESOLUCIONES 2019 PDF\CARGOS 2019\0071.pdf</t>
  </si>
  <si>
    <t>..\RESOLUCIONES 2019 PDF\CARGOS 2019\71.pdf</t>
  </si>
  <si>
    <t>MODIFICAR RESOL-N°442-2015/EPG-UAC</t>
  </si>
  <si>
    <t>..\RESOLUCIONES 2019 PDF\0065.pdf</t>
  </si>
  <si>
    <t>..\RESOLUCIONES 2019 PDF\CARGOS 2019\0065-CARGO.pdf</t>
  </si>
  <si>
    <t>ANDONAYRE VELASCO ALEXANDRA STEFANY</t>
  </si>
  <si>
    <t>WALTER EDGAR GOMEZ GONZALES</t>
  </si>
  <si>
    <t>..\RESOLUCIONES 2019 PDF\0068.pdf</t>
  </si>
  <si>
    <t>..\RESOLUCIONES 2019 PDF\0070.pdf</t>
  </si>
  <si>
    <t>..\RESOLUCIONES 2019 PDF\CARGOS 2019\0070.pdf</t>
  </si>
  <si>
    <t>..\RESOLUCIONES 2019 PDF\CARGOS 2019\0070-2.pdf</t>
  </si>
  <si>
    <t xml:space="preserve">ACUÑA PALOMINO FLOR DE MARIA </t>
  </si>
  <si>
    <t>MODIFICAR RESOL-N°1017-2018/EPG-UAC</t>
  </si>
  <si>
    <t>..\RESOLUCIONES 2019 PDF\0074.pdf</t>
  </si>
  <si>
    <t>..\RESOLUCIONES 2019 PDF\0072.pdf</t>
  </si>
  <si>
    <t>..\RESOLUCIONES 2019 PDF\CARGOS 2019\72.pdf</t>
  </si>
  <si>
    <t>..\RESOLUCIONES 2019 PDF\CARGOS 2019\72-2.pdf</t>
  </si>
  <si>
    <t xml:space="preserve">VENERO AMABLE GLORIA </t>
  </si>
  <si>
    <t>..\RESOLUCIONES 2019 PDF\0076.pdf</t>
  </si>
  <si>
    <t>..\RESOLUCIONES 2019 PDF\CARGOS 2019\0076-CARGO.pdf</t>
  </si>
  <si>
    <t>Ciencias de la Educacion</t>
  </si>
  <si>
    <t>..\RESOLUCIONES 2019 PDF\0079.pdf</t>
  </si>
  <si>
    <t>..\RESOLUCIONES 2019 PDF\0078.pdf</t>
  </si>
  <si>
    <t>..\RESOLUCIONES 2019 PDF\CARGOS 2019\78.pdf</t>
  </si>
  <si>
    <t>..\RESOLUCIONES 2019 PDF\CARGOS 2019\78-2.pdf</t>
  </si>
  <si>
    <t>..\RESOLUCIONES 2019 PDF\0077.pdf</t>
  </si>
  <si>
    <t>..\RESOLUCIONES 2019 PDF\CARGOS 2019\0077-CARGO3.pdf</t>
  </si>
  <si>
    <t xml:space="preserve">ALVAREZ ALVAREZ PAOLA </t>
  </si>
  <si>
    <t>..\RESOLUCIONES 2019 PDF\0075.pdf</t>
  </si>
  <si>
    <t>ZAMBRANO SAYRE NILO</t>
  </si>
  <si>
    <t>DEJAR SIN DEFECTO RESOL. N° 0584-2018/EPG-UAC</t>
  </si>
  <si>
    <t>..\RESOLUCIONES 2019 PDF\0083.pdf</t>
  </si>
  <si>
    <t>..\RESOLUCIONES 2019 PDF\0084.pdf</t>
  </si>
  <si>
    <t>..\RESOLUCIONES 2019 PDF\CARGOS 2019\0084-CARGO.pdf</t>
  </si>
  <si>
    <t>..\RESOLUCIONES 2019 PDF\CARGOS 2019\0084-CARGO1.pdf</t>
  </si>
  <si>
    <t>..\RESOLUCIONES 2019 PDF\CARGOS 2019\0084-CARGO3.pdf</t>
  </si>
  <si>
    <t>..\RESOLUCIONES 2019 PDF\0082.pdf</t>
  </si>
  <si>
    <t>..\RESOLUCIONES 2019 PDF\CARGOS 2019\0082-CARGO1.pdf</t>
  </si>
  <si>
    <t>..\RESOLUCIONES 2019 PDF\CARGOS 2019\0082-CARGO2.pdf</t>
  </si>
  <si>
    <t>..\RESOLUCIONES 2019 PDF\CARGOS 2019\0082-CARGO3.pdf</t>
  </si>
  <si>
    <t>..\RESOLUCIONES 2019 PDF\0080.pdf</t>
  </si>
  <si>
    <t>..\RESOLUCIONES 2019 PDF\CARGOS 2019\0080-1.pdf</t>
  </si>
  <si>
    <t>..\RESOLUCIONES 2019 PDF\CARGOS 2019\0080-2.pdf</t>
  </si>
  <si>
    <t>..\RESOLUCIONES 2019 PDF\CARGOS 2019\0080-3.pdf</t>
  </si>
  <si>
    <t>..\RESOLUCIONES 2019 PDF\0081.pdf</t>
  </si>
  <si>
    <t>..\RESOLUCIONES 2019 PDF\CARGOS 2019\0081-CARGO.pdf</t>
  </si>
  <si>
    <t>..\RESOLUCIONES 2019 PDF\CARGOS 2019\0081-CARGO2.pdf</t>
  </si>
  <si>
    <t>..\RESOLUCIONES 2019 PDF\CARGOS 2019\0081-CARGO3.pdf</t>
  </si>
  <si>
    <t xml:space="preserve">SAIRE YAÑEZ ELIDA </t>
  </si>
  <si>
    <t>..\RESOLUCIONES 2019 PDF\0085.pdf</t>
  </si>
  <si>
    <t>..\RESOLUCIONES 2019 PDF\CARGOS 2019\0085-CARGO.pdf</t>
  </si>
  <si>
    <t>..\RESOLUCIONES 2019 PDF\CARGOS 2019\0085-CARGO2.pdf</t>
  </si>
  <si>
    <t>..\RESOLUCIONES 2019 PDF\CARGOS 2019\0085-CARGO3.pdf</t>
  </si>
  <si>
    <t>..\RESOLUCIONES 2019 PDF\0086.pdf</t>
  </si>
  <si>
    <t>PAIVA CONZA MANUEL FERNANDO</t>
  </si>
  <si>
    <t>..\RESOLUCIONES 2019 PDF\0173.pdf</t>
  </si>
  <si>
    <t>..\RESOLUCIONES 2019 PDF\CARGOS 2019\0173-CARGO1.pdf</t>
  </si>
  <si>
    <t>..\RESOLUCIONES 2019 PDF\CARGOS 2019\0173-CARGO2.pdf</t>
  </si>
  <si>
    <t>CARTEZ PEÑA VADINHA YOLANDA</t>
  </si>
  <si>
    <t>..\RESOLUCIONES 2019 PDF\0089.pdf</t>
  </si>
  <si>
    <t>..\RESOLUCIONES 2019 PDF\0090.pdf</t>
  </si>
  <si>
    <t>..\RESOLUCIONES 2019 PDF\CARGOS 2019\0090-1.pdf</t>
  </si>
  <si>
    <t>..\RESOLUCIONES 2019 PDF\CARGOS 2019\0090-2.pdf</t>
  </si>
  <si>
    <t>..\RESOLUCIONES 2019 PDF\CARGOS 2019\0090-3.pdf</t>
  </si>
  <si>
    <t>VALENCIA JIMENEZ JEAN CARLO</t>
  </si>
  <si>
    <t>..\RESOLUCIONES 2019 PDF\0094.pdf</t>
  </si>
  <si>
    <t xml:space="preserve">OLIVERA OJEDA ANGELA </t>
  </si>
  <si>
    <t>..\RESOLUCIONES 2019 PDF\0092.pdf</t>
  </si>
  <si>
    <t>..\RESOLUCIONES 2019 PDF\CARGOS 2019\0092-CARGO.pdf</t>
  </si>
  <si>
    <t>..\RESOLUCIONES 2019 PDF\CARGOS 2019\0092.pdf</t>
  </si>
  <si>
    <t>MAMANI TORRES ALFREDO</t>
  </si>
  <si>
    <t>DEJAR SIN DEFECTO RESOL. N° 056-2016/EPG-UAC</t>
  </si>
  <si>
    <t>..\RESOLUCIONES 2019 PDF\0093.pdf</t>
  </si>
  <si>
    <t>ECHEA BOCANGEL MERY</t>
  </si>
  <si>
    <t>..\RESOLUCIONES 2019 PDF\0091.pdf</t>
  </si>
  <si>
    <t>..\RESOLUCIONES 2019 PDF\CARGOS 2019\0091-CARGO.pdf</t>
  </si>
  <si>
    <t>..\RESOLUCIONES 2019 PDF\CARGOS 2019\0091.pdf</t>
  </si>
  <si>
    <t>ACHANCCARAY BECERRA LIZ</t>
  </si>
  <si>
    <t>..\RESOLUCIONES 2019 PDF\0095.pdf</t>
  </si>
  <si>
    <t>..\RESOLUCIONES 2019 PDF\CARGOS 2019\0095-CARGO.pdf</t>
  </si>
  <si>
    <t xml:space="preserve">VALER SOSA MARTHA </t>
  </si>
  <si>
    <t>..\RESOLUCIONES 2019 PDF\0097.pdf</t>
  </si>
  <si>
    <t>RIVERA VARGAS KATERIN ROSS</t>
  </si>
  <si>
    <t>016201408K</t>
  </si>
  <si>
    <t>..\RESOLUCIONES 2019 PDF\0096.pdf</t>
  </si>
  <si>
    <t>..\RESOLUCIONES 2019 PDF\0098.pdf</t>
  </si>
  <si>
    <t>VEGA DUEÑAS KHALIL NASSIB</t>
  </si>
  <si>
    <t>..\RESOLUCIONES 2019 PDF\0106.pdf</t>
  </si>
  <si>
    <t>..\RESOLUCIONES 2019 PDF\CARGOS 2019\0106-CARGO.pdf</t>
  </si>
  <si>
    <t>VALDEIGLESIAS MOSCOSO TOMIKO CARLA</t>
  </si>
  <si>
    <t>018200082B</t>
  </si>
  <si>
    <t>..\RESOLUCIONES 2019 PDF\0105.pdf</t>
  </si>
  <si>
    <t>SOLIS VILLAVICENCIO JHONY HENRY</t>
  </si>
  <si>
    <t>DEJAR SIN DEFECTO RESOL. N° 149-2015/EPG-UAC</t>
  </si>
  <si>
    <t>SUSTI-ASESOR</t>
  </si>
  <si>
    <t>..\RESOLUCIONES 2019 PDF\0110.pdf</t>
  </si>
  <si>
    <t xml:space="preserve">SERRANO CHOQUE YEAN CARLOS </t>
  </si>
  <si>
    <t>..\RESOLUCIONES 2019 PDF\0102.pdf</t>
  </si>
  <si>
    <t>..\RESOLUCIONES 2019 PDF\0107.pdf</t>
  </si>
  <si>
    <t>SANCA CHAUCA GELMA NIEVES</t>
  </si>
  <si>
    <t>..\RESOLUCIONES 2019 PDF\0113.pdf</t>
  </si>
  <si>
    <t xml:space="preserve">SAIRE NAVARRETE VIDAL </t>
  </si>
  <si>
    <t>..\RESOLUCIONES 2019 PDF\0108.pdf</t>
  </si>
  <si>
    <t xml:space="preserve">POZO VARGAS KATHERINE DIANA </t>
  </si>
  <si>
    <t>..\RESOLUCIONES 2019 PDF\0103.pdf</t>
  </si>
  <si>
    <t xml:space="preserve">PAIVA CONZA MANUEL </t>
  </si>
  <si>
    <t>..\RESOLUCIONES 2019 PDF\0104.pdf</t>
  </si>
  <si>
    <t>MAMANI CANAHUIRE JHON DANY</t>
  </si>
  <si>
    <t>..\RESOLUCIONES 2019 PDF\0112.pdf</t>
  </si>
  <si>
    <t>CONFORMAR COMITÉ</t>
  </si>
  <si>
    <t>LINEAS DE INVESTIGACION</t>
  </si>
  <si>
    <t>..\RESOLUCIONES 2019 PDF\0100.pdf</t>
  </si>
  <si>
    <t>REVISION DE CARGA ACADEMICA DE LA EPG</t>
  </si>
  <si>
    <t>..\RESOLUCIONES 2019 PDF\0101.pdf</t>
  </si>
  <si>
    <t>BECERRA AUCCAHUALLPA DELZY DAFNE</t>
  </si>
  <si>
    <t>..\RESOLUCIONES 2019 PDF\0109.pdf</t>
  </si>
  <si>
    <t>AROSTEGUI ARAGON GIAN CARLO</t>
  </si>
  <si>
    <t>..\RESOLUCIONES 2019 PDF\0111.pdf</t>
  </si>
  <si>
    <t>..\RESOLUCIONES 2019 PDF\0115.pdf</t>
  </si>
  <si>
    <t>MARROQUIN MUÑIZ MARCO ANTONIO</t>
  </si>
  <si>
    <t>..\RESOLUCIONES 2019 PDF\0114.pdf</t>
  </si>
  <si>
    <t>..\RESOLUCIONES 2019 PDF\0119.pdf</t>
  </si>
  <si>
    <t>..\RESOLUCIONES 2019 PDF\0120.pdf</t>
  </si>
  <si>
    <t>..\RESOLUCIONES 2019 PDF\CARGOS 2019\00120-2.pdf</t>
  </si>
  <si>
    <t>..\RESOLUCIONES 2019 PDF\CARGOS 2019\00120-6.pdf</t>
  </si>
  <si>
    <t>OLIVARES RIVERA ORLANDO</t>
  </si>
  <si>
    <t>..\RESOLUCIONES 2019 PDF\0118.pdf</t>
  </si>
  <si>
    <t>ENRIQUEZ CRUZ NORMAN</t>
  </si>
  <si>
    <t>..\RESOLUCIONES 2019 PDF\0121.pdf</t>
  </si>
  <si>
    <t>..\RESOLUCIONES 2019 PDF\CARGOS 2019\00121.pdf</t>
  </si>
  <si>
    <t>..\RESOLUCIONES 2019 PDF\CARGOS 2019\0121-CARGO.pdf</t>
  </si>
  <si>
    <t>..\RESOLUCIONES 2019 PDF\CARGOS 2019\0120-CARGO3.pdf</t>
  </si>
  <si>
    <t>MODIFICAR RESOL. N° 0529-2018/EPG-UAC</t>
  </si>
  <si>
    <t>..\RESOLUCIONES 2019 PDF\0117.pdf</t>
  </si>
  <si>
    <t>..\RESOLUCIONES 2019 PDF\CARGOS 2019\0117-CARGO.pdf</t>
  </si>
  <si>
    <t>..\RESOLUCIONES 2019 PDF\0129.pdf</t>
  </si>
  <si>
    <t>..\RESOLUCIONES 2019 PDF\CARGOS 2019\0129-CARGO.pdf</t>
  </si>
  <si>
    <t>se envio a su correo e</t>
  </si>
  <si>
    <t>..\RESOLUCIONES 2019 PDF\0122.pdf</t>
  </si>
  <si>
    <t>..\RESOLUCIONES 2019 PDF\CARGOS 2019\0122-CARGO1.pdf</t>
  </si>
  <si>
    <t>..\RESOLUCIONES 2019 PDF\CARGOS 2019\0122-CARGO2.pdf</t>
  </si>
  <si>
    <t>..\RESOLUCIONES 2019 PDF\CARGOS 2019\0127-CARGO3.pdf</t>
  </si>
  <si>
    <t>SOTO FLORES HEINER</t>
  </si>
  <si>
    <t>..\RESOLUCIONES 2019 PDF\0124.pdf</t>
  </si>
  <si>
    <t>..\RESOLUCIONES 2019 PDF\CARGOS 2019\0124-CARGO1.pdf</t>
  </si>
  <si>
    <t>..\RESOLUCIONES 2019 PDF\CARGOS 2019\0124-CARGO2.pdf</t>
  </si>
  <si>
    <t>MODIFICAR RESOL. N° 495-2018/EPG-UAC-DICTAMINANTES</t>
  </si>
  <si>
    <t>..\RESOLUCIONES 2019 PDF\0131.pdf</t>
  </si>
  <si>
    <t>..\RESOLUCIONES 2019 PDF\CARGOS 2019\0131-CARGO.pdf</t>
  </si>
  <si>
    <t>..\RESOLUCIONES 2019 PDF\0127.pdf</t>
  </si>
  <si>
    <t>..\RESOLUCIONES 2019 PDF\CARGOS 2019\0127-CARGO1.pdf</t>
  </si>
  <si>
    <t>..\RESOLUCIONES 2019 PDF\CARGOS 2019\0127-CARGO2.pdf</t>
  </si>
  <si>
    <t>..\RESOLUCIONES 2019 PDF\0123.pdf</t>
  </si>
  <si>
    <t>..\RESOLUCIONES 2019 PDF\CARGOS 2019\0123-CARGO1.pdf</t>
  </si>
  <si>
    <t xml:space="preserve">MAMANI SALAS SAMETH GIORDI </t>
  </si>
  <si>
    <t>..\RESOLUCIONES 2019 PDF\0126.pdf</t>
  </si>
  <si>
    <t>..\RESOLUCIONES 2019 PDF\CARGOS 2019\0126-CARGO1.pdf</t>
  </si>
  <si>
    <t>..\RESOLUCIONES 2019 PDF\CARGOS 2019\0126-CARGO2.pdf</t>
  </si>
  <si>
    <t>..\RESOLUCIONES 2019 PDF\0125.pdf</t>
  </si>
  <si>
    <t>..\RESOLUCIONES 2019 PDF\CARGOS 2019\0125-CARGO.pdf</t>
  </si>
  <si>
    <t>..\RESOLUCIONES 2019 PDF\CARGOS 2019\0125-CARGO2.pdf</t>
  </si>
  <si>
    <t>BENIQUE PALOMINO PEDRO PAOLO</t>
  </si>
  <si>
    <t>..\RESOLUCIONES 2019 PDF\0130.pdf</t>
  </si>
  <si>
    <t>..\RESOLUCIONES 2019 PDF\0132.pdf</t>
  </si>
  <si>
    <t>..\RESOLUCIONES 2019 PDF\CARGOS 2019\0132-CARGO2.pdf</t>
  </si>
  <si>
    <t>..\RESOLUCIONES 2019 PDF\0133.pdf</t>
  </si>
  <si>
    <t xml:space="preserve">MEJIA SURCO JAIME </t>
  </si>
  <si>
    <t>018200216I</t>
  </si>
  <si>
    <t>..\RESOLUCIONES 2019 PDF\0135.pdf</t>
  </si>
  <si>
    <t>..\RESOLUCIONES 2019 PDF\0138.pdf</t>
  </si>
  <si>
    <t>..\RESOLUCIONES 2019 PDF\0137.pdf</t>
  </si>
  <si>
    <t xml:space="preserve">ARREDONDO AQUEHUA JIMMY </t>
  </si>
  <si>
    <t>..\RESOLUCIONES 2019 PDF\0136.pdf</t>
  </si>
  <si>
    <t>..\RESOLUCIONES 2019 PDF\0151.pdf</t>
  </si>
  <si>
    <t>..\RESOLUCIONES 2019 PDF\CARGOS 2019\0151-CARGO1.pdf</t>
  </si>
  <si>
    <t>..\RESOLUCIONES 2019 PDF\CARGOS 2019\0151-CARGO2.pdf</t>
  </si>
  <si>
    <t>VILLAFUERTE GAMARRA FRANKLIN</t>
  </si>
  <si>
    <t>..\RESOLUCIONES 2019 PDF\0142.pdf</t>
  </si>
  <si>
    <t>..\RESOLUCIONES 2019 PDF\0150.pdf</t>
  </si>
  <si>
    <t>..\RESOLUCIONES 2019 PDF\CARGOS 2019\0150-CARGO1.pdf</t>
  </si>
  <si>
    <t>..\RESOLUCIONES 2019 PDF\CARGOS 2019\0150-CARGO2.pdf</t>
  </si>
  <si>
    <t>OSORIO CHALLCO DAVID JESUS</t>
  </si>
  <si>
    <t>..\RESOLUCIONES 2019 PDF\0139.pdf</t>
  </si>
  <si>
    <t>..\RESOLUCIONES 2019 PDF\CARGOS 2019\0139-CARGO1.pdf</t>
  </si>
  <si>
    <t>MONTES SENCE SEYLA PAMELA</t>
  </si>
  <si>
    <t>..\RESOLUCIONES 2019 PDF\0145.pdf</t>
  </si>
  <si>
    <t>..\RESOLUCIONES 2019 PDF\0147.pdf</t>
  </si>
  <si>
    <t xml:space="preserve">MIRANDA VALENCIA JOSE MANUEL </t>
  </si>
  <si>
    <t>..\RESOLUCIONES 2019 PDF\0141.pdf</t>
  </si>
  <si>
    <t>MAYHUA PACHECO CARL LEVISS</t>
  </si>
  <si>
    <t>..\RESOLUCIONES 2019 PDF\0149.pdf</t>
  </si>
  <si>
    <t>CHINO VILLALBA DANITZA</t>
  </si>
  <si>
    <t>..\RESOLUCIONES 2019 PDF\0148.pdf</t>
  </si>
  <si>
    <t>CCORIMANYA GARCIA WENCESLAO</t>
  </si>
  <si>
    <t>..\RESOLUCIONES 2019 PDF\0144.pdf</t>
  </si>
  <si>
    <t>CANAZA CHOQUE JOSE MANUEL</t>
  </si>
  <si>
    <t>..\RESOLUCIONES 2019 PDF\0143.pdf</t>
  </si>
  <si>
    <t>..\RESOLUCIONES 2019 PDF\0146.pdf</t>
  </si>
  <si>
    <t>BARRIENTOS FERRO JHON CHARLEE</t>
  </si>
  <si>
    <t>..\RESOLUCIONES 2019 PDF\0140.pdf</t>
  </si>
  <si>
    <t>RATIFICAR RESOL N° 0151-2019/EPG-UAC</t>
  </si>
  <si>
    <t>..\RESOLUCIONES 2019 PDF\0160.pdf</t>
  </si>
  <si>
    <t>..\RESOLUCIONES 2019 PDF\CARGOS 2019\0160-CARGO2.pdf</t>
  </si>
  <si>
    <t xml:space="preserve">YABAR CALDERON VIRGILIO </t>
  </si>
  <si>
    <t>..\RESOLUCIONES 2019 PDF\0155.pdf</t>
  </si>
  <si>
    <t>RATIFICAR RESOL N° 0060-2019/EPG-UAC</t>
  </si>
  <si>
    <t>..\RESOLUCIONES 2019 PDF\0163.pdf</t>
  </si>
  <si>
    <t>VARGAS MARQUEZ SANDRA GRACIELA</t>
  </si>
  <si>
    <t>..\RESOLUCIONES 2019 PDF\0156.pdf</t>
  </si>
  <si>
    <t>..\RESOLUCIONES 2019 PDF\0162.pdf</t>
  </si>
  <si>
    <t>..\RESOLUCIONES 2019 PDF\CARGOS 2019\0162-CARGO.pdf</t>
  </si>
  <si>
    <t>..\RESOLUCIONES 2019 PDF\CARGOS 2019\0162 - CARGO2.pdf</t>
  </si>
  <si>
    <t>..\RESOLUCIONES 2019 PDF\CARGOS 2019\0162-CARGO3.pdf</t>
  </si>
  <si>
    <t>QUINTANILLA  CALLAÑAUPA VICTOR FELICIANO</t>
  </si>
  <si>
    <t xml:space="preserve">SUSTITUCION DE ASESOR </t>
  </si>
  <si>
    <t>..\RESOLUCIONES 2019 PDF\0157.pdf</t>
  </si>
  <si>
    <t>PINTO ESPINOZA LUIS ALBERTO</t>
  </si>
  <si>
    <t>..\RESOLUCIONES 2019 PDF\0158.pdf</t>
  </si>
  <si>
    <t>RECTICAR NOTA</t>
  </si>
  <si>
    <t>..\RESOLUCIONES 2019 PDF\0159.pdf</t>
  </si>
  <si>
    <t>016102342A</t>
  </si>
  <si>
    <t>..\RESOLUCIONES 2019 PDF\0153.pdf</t>
  </si>
  <si>
    <t>..\RESOLUCIONES 2019 PDF\0161.pdf</t>
  </si>
  <si>
    <t>..\RESOLUCIONES 2019 PDF\CARGOS 2019\0161-CARGO1.pdf</t>
  </si>
  <si>
    <t>..\RESOLUCIONES 2019 PDF\CARGOS 2019\0161-CARGO2.pdf</t>
  </si>
  <si>
    <t>CALDERON TINTAYA GALINKA</t>
  </si>
  <si>
    <t>..\RESOLUCIONES 2019 PDF\0152.pdf</t>
  </si>
  <si>
    <t>BOBADILLA GUTIERREZ MARCO BORIS</t>
  </si>
  <si>
    <t>..\RESOLUCIONES 2019 PDF\0154.pdf</t>
  </si>
  <si>
    <t>..\RESOLUCIONES 2019 PDF\0165.pdf</t>
  </si>
  <si>
    <t>LOAIZA MORALES MAROLI ERNESTINA</t>
  </si>
  <si>
    <t>..\RESOLUCIONES 2019 PDF\0167.pdf</t>
  </si>
  <si>
    <t>..\RESOLUCIONES 2019 PDF\0164.pdf</t>
  </si>
  <si>
    <t>..\RESOLUCIONES 2019 PDF\0168.pdf</t>
  </si>
  <si>
    <t>..\RESOLUCIONES 2019 PDF\CARGOS 2019\0168 - CARGO.pdf</t>
  </si>
  <si>
    <t>..\RESOLUCIONES 2019 PDF\CARGOS 2019\0168-CARGO1.pdf</t>
  </si>
  <si>
    <t>CRUZ LOAIZA JHOSELY FLOR</t>
  </si>
  <si>
    <t>..\RESOLUCIONES 2019 PDF\0166.pdf</t>
  </si>
  <si>
    <t>..\RESOLUCIONES 2019 PDF\0169.pdf</t>
  </si>
  <si>
    <t>..\RESOLUCIONES 2019 PDF\CARGOS 2019\0169-CARGO.pdf</t>
  </si>
  <si>
    <t>BACA SOTO CARLOS LIZANDRO</t>
  </si>
  <si>
    <t>FELICITAR Y RECONOCER PRACTICAS</t>
  </si>
  <si>
    <t>..\RESOLUCIONES 2019 PDF\CARGOS 2019\011-proveido.pdf</t>
  </si>
  <si>
    <t>AGUIRRE ABARCA SILVA ELENA</t>
  </si>
  <si>
    <t>..\RESOLUCIONES 2019 PDF\0170.pdf</t>
  </si>
  <si>
    <t>..\RESOLUCIONES 2019 PDF\CARGOS 2019\0170-CARGO.pdf</t>
  </si>
  <si>
    <t>..\RESOLUCIONES 2019 PDF\0184.pdf</t>
  </si>
  <si>
    <t>..\RESOLUCIONES 2019 PDF\0182.pdf</t>
  </si>
  <si>
    <t>MERCADO APAZA MILTON MERIME</t>
  </si>
  <si>
    <t>017300204C</t>
  </si>
  <si>
    <t>..\RESOLUCIONES 2019 PDF\0183.pdf</t>
  </si>
  <si>
    <t xml:space="preserve">LOPEZ ZAMALLOA ALAN </t>
  </si>
  <si>
    <t>..\RESOLUCIONES 2019 PDF\0180.pdf</t>
  </si>
  <si>
    <t>..\RESOLUCIONES%202019%20PDF\0174.pdf</t>
  </si>
  <si>
    <t>..\RESOLUCIONES 2019 PDF\0175.pdf</t>
  </si>
  <si>
    <t>..\RESOLUCIONES 2019 PDF\CARGOS 2019\0175-CARGO.pdf</t>
  </si>
  <si>
    <t>..\RESOLUCIONES 2019 PDF\CARGOS 2019\0175-CARGO2.pdf</t>
  </si>
  <si>
    <t>..\RESOLUCIONES 2019 PDF\CARGOS 2019\0175-CARGO3.pdf</t>
  </si>
  <si>
    <t>FLORES DIAZ RONAL RAUL</t>
  </si>
  <si>
    <t>..\RESOLUCIONES 2019 PDF\0179.pdf</t>
  </si>
  <si>
    <t>..\RESOLUCIONES 2019 PDF\0185.pdf</t>
  </si>
  <si>
    <t>RECTIFICAR RESOL N° 0050-2019/EPG-UAC</t>
  </si>
  <si>
    <t>..\RESOLUCIONES 2019 PDF\0181.pdf</t>
  </si>
  <si>
    <t>..\RESOLUCIONES 2019 PDF\CARGOS 2019\0181-cargo.pdf</t>
  </si>
  <si>
    <t>Administración</t>
  </si>
  <si>
    <t>..\RESOLUCIONES 2019 PDF\0177.pdf</t>
  </si>
  <si>
    <t>..\RESOLUCIONES 2019 PDF\0172.pdf</t>
  </si>
  <si>
    <t>..\RESOLUCIONES 2019 PDF\CARGOS 2019\0172-cargo.pdf</t>
  </si>
  <si>
    <t>VALVERDE GAVANCHO BELEN</t>
  </si>
  <si>
    <t>..\RESOLUCIONES 2019 PDF\0191.pdf</t>
  </si>
  <si>
    <t xml:space="preserve"> DEJAR SIN EFECTO RESOL 856,2018</t>
  </si>
  <si>
    <t>..\RESOLUCIONES 2019 PDF\0188.pdf</t>
  </si>
  <si>
    <t xml:space="preserve">RECTIFICAR RESOL 0173-2019 </t>
  </si>
  <si>
    <t>..\RESOLUCIONES 2019 PDF\0189.pdf</t>
  </si>
  <si>
    <t>MASIAS OLIVER DANIEL</t>
  </si>
  <si>
    <t>r</t>
  </si>
  <si>
    <t>..\RESOLUCIONES 2019 PDF\0190.pdf</t>
  </si>
  <si>
    <t>..\RESOLUCIONES 2019 PDF\0192.pdf</t>
  </si>
  <si>
    <t>ALFARO AUCCA CRAYLA</t>
  </si>
  <si>
    <t>..\RESOLUCIONES 2019 PDF\0187.pdf</t>
  </si>
  <si>
    <t>ALAYA RICALDE JOSE ANTONIO</t>
  </si>
  <si>
    <t>SOTO QUISPE SAMUEL</t>
  </si>
  <si>
    <t>..\RESOLUCIONES 2019 PDF\0194.pdf</t>
  </si>
  <si>
    <t>..\RESOLUCIONES 2019 PDF\CARGOS 2019\0194-CARGO.pdf</t>
  </si>
  <si>
    <t>..\RESOLUCIONES 2019 PDF\0195.pdf</t>
  </si>
  <si>
    <t>MAMANI PARI DONATO</t>
  </si>
  <si>
    <t>..\RESOLUCIONES 2019 PDF\0196.pdf</t>
  </si>
  <si>
    <t>..\RESOLUCIONES 2019 PDF\0197.pdf</t>
  </si>
  <si>
    <t>..\RESOLUCIONES 2019 PDF\0193.pdf</t>
  </si>
  <si>
    <t>..\RESOLUCIONES 2019 PDF\0200.pdf</t>
  </si>
  <si>
    <t>..\RESOLUCIONES 2019 PDF\CARGOS 2019\0200-CARGO1.pdf</t>
  </si>
  <si>
    <t>..\RESOLUCIONES 2019 PDF\CARGOS 2019\0200-CARGO2.pdf</t>
  </si>
  <si>
    <t>..\RESOLUCIONES 2019 PDF\CARGOS 2019\0200-CARGO3.pdf</t>
  </si>
  <si>
    <t>..\RESOLUCIONES 2019 PDF\0199.pdf</t>
  </si>
  <si>
    <t>..\RESOLUCIONES 2019 PDF\0202.pdf</t>
  </si>
  <si>
    <t>..\RESOLUCIONES 2019 PDF\0207.pdf</t>
  </si>
  <si>
    <t>..\RESOLUCIONES 2019 PDF\0203.pdf</t>
  </si>
  <si>
    <t>..\RESOLUCIONES 2019 PDF\0206.pdf</t>
  </si>
  <si>
    <t>..\RESOLUCIONES 2019 PDF\0204.pdf</t>
  </si>
  <si>
    <t>..\RESOLUCIONES 2019 PDF\0205.pdf</t>
  </si>
  <si>
    <t>COMISION DE ADMISION 2019-2</t>
  </si>
  <si>
    <t>..\RESOLUCIONES 2019 PDF\0201.pdf</t>
  </si>
  <si>
    <t>REVILLA MENDOZA SILVA MARIA</t>
  </si>
  <si>
    <t>..\RESOLUCIONES 2019 PDF\0211.pdf</t>
  </si>
  <si>
    <t>QUINTANILLA MUÑOZ CARMEN JESUS</t>
  </si>
  <si>
    <t>..\RESOLUCIONES 2019 PDF\0209.pdf</t>
  </si>
  <si>
    <t>LUQUE FLOREZ EDWARD</t>
  </si>
  <si>
    <t>De la Torre Dueñas Cleto</t>
  </si>
  <si>
    <t>..\RESOLUCIONES 2019 PDF\0210.pdf</t>
  </si>
  <si>
    <t>CUTUCALLA MOLEHUANCA FREDY GERMAN</t>
  </si>
  <si>
    <t>016110273E</t>
  </si>
  <si>
    <t>..\RESOLUCIONES 2019 PDF\0212.pdf</t>
  </si>
  <si>
    <t>DEJAR SIN DEFECTO RESOL. N° 1072-2018/EPG-UAC</t>
  </si>
  <si>
    <t>..\RESOLUCIONES 2019 PDF\0213.pdf</t>
  </si>
  <si>
    <t>..\RESOLUCIONES 2019 PDF\0208.pdf</t>
  </si>
  <si>
    <t>VALENCIA MARTINEZ CARLOS ALBERTO</t>
  </si>
  <si>
    <t>018300060k</t>
  </si>
  <si>
    <t>..\RESOLUCIONES 2019 PDF\0216.pdf</t>
  </si>
  <si>
    <t>BENITES FERNANDEZ GABRIEL JESUS</t>
  </si>
  <si>
    <t>DEJAR SIN DEFECTO RESOL. N° 0866-2018/EPG-UAC</t>
  </si>
  <si>
    <t>..\RESOLUCIONES 2019 PDF\0215.pdf</t>
  </si>
  <si>
    <t>DEJAR SIN DEFECTO RESOL. N° 171-2016/EPG-UAC</t>
  </si>
  <si>
    <t>..\RESOLUCIONES 2019 PDF\0222.pdf</t>
  </si>
  <si>
    <t>SOLIS TITO EDITH MARY</t>
  </si>
  <si>
    <t>..\RESOLUCIONES 2019 PDF\0220.pdf</t>
  </si>
  <si>
    <t>RECTIRATIFICAR RESOL N° 0173-2019/EPG-UAC</t>
  </si>
  <si>
    <t>..\RESOLUCIONES 2019 PDF\0221.pdf</t>
  </si>
  <si>
    <t>..\RESOLUCIONES 2019 PDF\0217.pdf</t>
  </si>
  <si>
    <t>DUEÑAS DUEÑAS BERTHA ASUNCION</t>
  </si>
  <si>
    <t>COMVALIDAR NOTAS</t>
  </si>
  <si>
    <t>..\RESOLUCIONES 2019 PDF\0219.pdf</t>
  </si>
  <si>
    <t>CACERES VELA MARTIN MANUEL</t>
  </si>
  <si>
    <t>..\RESOLUCIONES 2019 PDF\0218.pdf</t>
  </si>
  <si>
    <t>..\RESOLUCIONES 2019 PDF\0224.pdf</t>
  </si>
  <si>
    <t>..\RESOLUCIONES 2019 PDF\0223.pdf</t>
  </si>
  <si>
    <t>PINELO HUAMAN PERCY</t>
  </si>
  <si>
    <t>..\RESOLUCIONES 2019 PDF\0229.pdf</t>
  </si>
  <si>
    <t>..\RESOLUCIONES 2019 PDF\0225.pdf</t>
  </si>
  <si>
    <t>MASIAS OLIVERA DANIEL APARICIO</t>
  </si>
  <si>
    <t>..\RESOLUCIONES 2019 PDF\0227.pdf</t>
  </si>
  <si>
    <t>..\RESOLUCIONES 2019 PDF\0226.pdf</t>
  </si>
  <si>
    <t>HERRERA PINARES FRIDER MARCELINO</t>
  </si>
  <si>
    <t>..\RESOLUCIONES 2019 PDF\0230.pdf</t>
  </si>
  <si>
    <t>..\RESOLUCIONES 2019 PDF\0228.pdf</t>
  </si>
  <si>
    <t>SUMALAVE PALOMINO ROBERTH PEJOREF</t>
  </si>
  <si>
    <t>..\RESOLUCIONES 2019 PDF\0231.pdf</t>
  </si>
  <si>
    <t>..\RESOLUCIONES 2019 PDF\0234.pdf</t>
  </si>
  <si>
    <t>..\RESOLUCIONES 2019 PDF\0233.pdf</t>
  </si>
  <si>
    <t>MIRANDA FLUKER JACKELINE</t>
  </si>
  <si>
    <t>COORDINADORA DE TUTORIA</t>
  </si>
  <si>
    <t>..\RESOLUCIONES 2019 PDF\0235.pdf</t>
  </si>
  <si>
    <t>RECTIRATIFICAR RESOL N° 0037-2019/EPG-UAC</t>
  </si>
  <si>
    <t>..\RESOLUCIONES 2019 PDF\0236.pdf</t>
  </si>
  <si>
    <t>RECTIRATIFICAR RESOL N° 0042-2019/EPG-UAC</t>
  </si>
  <si>
    <t>..\RESOLUCIONES 2019 PDF\0237.pdf</t>
  </si>
  <si>
    <t xml:space="preserve"> ÑAHUI CCORIMANYA SHIRLEY</t>
  </si>
  <si>
    <t>..\RESOLUCIONES 2019 PDF\0232.pdf</t>
  </si>
  <si>
    <t>YABAR CALDERON VIRGILIO</t>
  </si>
  <si>
    <t>..\RESOLUCIONES 2019 PDF\0241.pdf</t>
  </si>
  <si>
    <t>..\RESOLUCIONES 2019 PDF\0244.pdf</t>
  </si>
  <si>
    <t>..\RESOLUCIONES 2019 PDF\0240.pdf</t>
  </si>
  <si>
    <t>..\RESOLUCIONES 2019 PDF\0242.pdf</t>
  </si>
  <si>
    <t>017200035E</t>
  </si>
  <si>
    <t>..\RESOLUCIONES 2019 PDF\0243.pdf</t>
  </si>
  <si>
    <t>017200057I</t>
  </si>
  <si>
    <t>EDWARS AGUIRRE ESPINOZA</t>
  </si>
  <si>
    <t>..\RESOLUCIONES 2019 PDF\0239.pdf</t>
  </si>
  <si>
    <t>..\RESOLUCIONES 2019 PDF\0252.pdf</t>
  </si>
  <si>
    <t>PACHECO GALLEGOS EVELIN CLAUDIA</t>
  </si>
  <si>
    <t>..\RESOLUCIONES 2019 PDF\0248.pdf</t>
  </si>
  <si>
    <t>..\RESOLUCIONES 2019 PDF\0247.pdf</t>
  </si>
  <si>
    <t>LUJAN ALEGRIA AUREA ALEJANDRA</t>
  </si>
  <si>
    <t>..\RESOLUCIONES 2019 PDF\0251.pdf</t>
  </si>
  <si>
    <t>Listado ingresantes</t>
  </si>
  <si>
    <t>RECTIRATIFICAR RESOL N° 0238-2019/EPG-UAC</t>
  </si>
  <si>
    <t>..\RESOLUCIONES 2019 PDF\0245.pdf</t>
  </si>
  <si>
    <t>HOLGUINO HUAMANQUISPE HERNAN CESAR</t>
  </si>
  <si>
    <t>..\RESOLUCIONES 2019 PDF\0249.pdf</t>
  </si>
  <si>
    <t>ESPINOZA NIZAMA PAUL GERALDY</t>
  </si>
  <si>
    <t>..\RESOLUCIONES 2019 PDF\0246.pdf</t>
  </si>
  <si>
    <t>..\RESOLUCIONES 2019 PDF\0255.pdf</t>
  </si>
  <si>
    <t>ALVAREZ NUNEZ JUDITH</t>
  </si>
  <si>
    <t>..\RESOLUCIONES 2019 PDF\0250.pdf</t>
  </si>
  <si>
    <t>..\RESOLUCIONES 2019 PDF\0253.pdf</t>
  </si>
  <si>
    <t>LUNA KJURO ELIAS</t>
  </si>
  <si>
    <t>018200261D</t>
  </si>
  <si>
    <t>..\RESOLUCIONES 2019 PDF\0254.pdf</t>
  </si>
  <si>
    <t>LOPEZ GAMARRA JHEFRY JHORDAN</t>
  </si>
  <si>
    <t>..\RESOLUCIONES 2019 PDF\0257.pdf</t>
  </si>
  <si>
    <t>..\RESOLUCIONES 2019 PDF\0258.pdf</t>
  </si>
  <si>
    <t>..\RESOLUCIONES 2019 PDF\0259.pdf</t>
  </si>
  <si>
    <t>..\RESOLUCIONES 2019 PDF\0261.pdf</t>
  </si>
  <si>
    <t>VALDIVIA VARGAS INGRID VALIA</t>
  </si>
  <si>
    <t>..\RESOLUCIONES 2019 PDF\0266.pdf</t>
  </si>
  <si>
    <t>..\RESOLUCIONES 2019 PDF\0268.pdf</t>
  </si>
  <si>
    <t>..\RESOLUCIONES 2019 PDF\0198.pdf</t>
  </si>
  <si>
    <t>docencia universitaria</t>
  </si>
  <si>
    <t>..\RESOLUCIONES 2019 PDF\0270.pdf</t>
  </si>
  <si>
    <t>..\RESOLUCIONES 2019 PDF\0267.pdf</t>
  </si>
  <si>
    <t>MODIFICAR RESOL-N-1041-2018/EPG-UAC</t>
  </si>
  <si>
    <t>..\RESOLUCIONES 2019 PDF\0265.pdf</t>
  </si>
  <si>
    <t>..\RESOLUCIONES 2019 PDF\0260.pdf</t>
  </si>
  <si>
    <t>MODIFICAR RESOL-N-230-2019/EPG-UAC</t>
  </si>
  <si>
    <t>..\RESOLUCIONES 2019 PDF\0271.pdf</t>
  </si>
  <si>
    <t>RATIFICAR RESOL N° 0204-2019/EPG-UAC</t>
  </si>
  <si>
    <t>..\RESOLUCIONES 2019 PDF\0262.pdf</t>
  </si>
  <si>
    <t>..\RESOLUCIONES 2019 PDF\0263.pdf</t>
  </si>
  <si>
    <t>..\RESOLUCIONES 2019 PDF\0264.pdf</t>
  </si>
  <si>
    <t>..\RESOLUCIONES 2019 PDF\0269.pdf</t>
  </si>
  <si>
    <t>..\RESOLUCIONES 2019 PDF\0276.pdf</t>
  </si>
  <si>
    <t>..\RESOLUCIONES 2019 PDF\0274.pdf</t>
  </si>
  <si>
    <t>..\RESOLUCIONES 2019 PDF\0277.pdf</t>
  </si>
  <si>
    <t>..\RESOLUCIONES 2019 PDF\0272.pdf</t>
  </si>
  <si>
    <t>..\RESOLUCIONES 2019 PDF\0275.pdf</t>
  </si>
  <si>
    <t>..\RESOLUCIONES 2019 PDF\0278.pdf</t>
  </si>
  <si>
    <t>..\RESOLUCIONES 2019 PDF\0279.pdf</t>
  </si>
  <si>
    <t>VALENCIA MARTINEZ JUAN CARLOS</t>
  </si>
  <si>
    <t>018100077G</t>
  </si>
  <si>
    <t>..\RESOLUCIONES 2019 PDF\0282.pdf</t>
  </si>
  <si>
    <t>TAPARA CACERES MARIA SOLEDAD</t>
  </si>
  <si>
    <t>..\RESOLUCIONES 2019 PDF\0286.pdf</t>
  </si>
  <si>
    <t>ROQUE CONDORI OSCAR ALFONSO</t>
  </si>
  <si>
    <t>..\RESOLUCIONES 2019 PDF\0285.pdf</t>
  </si>
  <si>
    <t>..\RESOLUCIONES 2019 PDF\0291.pdf</t>
  </si>
  <si>
    <t>PORCEL CABALLERO DEYSSI PAOLA</t>
  </si>
  <si>
    <t>..\RESOLUCIONES 2019 PDF\0292.pdf</t>
  </si>
  <si>
    <t>PEREZ ROSAS CARLA</t>
  </si>
  <si>
    <t>..\RESOLUCIONES 2019 PDF\0280.pdf</t>
  </si>
  <si>
    <t>GUZMAN FIGUEROA LIZET GIANINA</t>
  </si>
  <si>
    <t>..\RESOLUCIONES 2019 PDF\0281.pdf</t>
  </si>
  <si>
    <t>..\RESOLUCIONES 2019 PDF\0284.pdf</t>
  </si>
  <si>
    <t>GARCIA VIGIL BETZAEBTH ROSA</t>
  </si>
  <si>
    <t>..\RESOLUCIONES 2019 PDF\0283.pdf</t>
  </si>
  <si>
    <t>CHAVEZ GALDOS MARY</t>
  </si>
  <si>
    <t>..\RESOLUCIONES 2019 PDF\0289.pdf</t>
  </si>
  <si>
    <t>CHAPI HUILLCA MARIA DEL ROSARIO</t>
  </si>
  <si>
    <t>..\RESOLUCIONES 2019 PDF\0290.pdf</t>
  </si>
  <si>
    <t>CALDERON ZEA CESAR VIRGILIO</t>
  </si>
  <si>
    <t>..\RESOLUCIONES 2019 PDF\0288.pdf</t>
  </si>
  <si>
    <t>..\RESOLUCIONES 2019 PDF\0287.pdf</t>
  </si>
  <si>
    <t>VARGAS MATEOS SHIOVAN YAMILETH</t>
  </si>
  <si>
    <t>017200379F</t>
  </si>
  <si>
    <t>..\RESOLUCIONES 2019 PDF\0295.pdf</t>
  </si>
  <si>
    <t>..\RESOLUCIONES 2019 PDF\CARGOS 2019\0295-cargo.pdf</t>
  </si>
  <si>
    <t>..\RESOLUCIONES 2019 PDF\0294.pdf</t>
  </si>
  <si>
    <t>HOLGADO FLORES FRANSHESCA</t>
  </si>
  <si>
    <t>..\RESOLUCIONES 2019 PDF\0293.pdf</t>
  </si>
  <si>
    <t>ACO CORRALES MARGOT</t>
  </si>
  <si>
    <t>..\RESOLUCIONES 2019 PDF\0296.pdf</t>
  </si>
  <si>
    <t>TORRES HUMPIRI JESSICA JOSSELIN</t>
  </si>
  <si>
    <t>..\RESOLUCIONES 2019 PDF\0305.pdf</t>
  </si>
  <si>
    <t>..\RESOLUCIONES 2019 PDF\0298.pdf</t>
  </si>
  <si>
    <t>ORMACHEA HURTADO VANNIA KATHERINE</t>
  </si>
  <si>
    <t>..\RESOLUCIONES 2019 PDF\0301.pdf</t>
  </si>
  <si>
    <t>..\RESOLUCIONES 2019 PDF\0303.pdf</t>
  </si>
  <si>
    <t>HUAMAN YAPO JUAN JOSE</t>
  </si>
  <si>
    <t>..\RESOLUCIONES 2019 PDF\0297.pdf</t>
  </si>
  <si>
    <t>GONZALES ZEVALLOS PAMELA CYNTHIA</t>
  </si>
  <si>
    <t>..\RESOLUCIONES 2019 PDF\0299.pdf</t>
  </si>
  <si>
    <t>..\RESOLUCIONES 2019 PDF\0306.pdf</t>
  </si>
  <si>
    <t>CONDE LIMA TULA MARIA</t>
  </si>
  <si>
    <t>..\RESOLUCIONES 2019 PDF\0304.pdf</t>
  </si>
  <si>
    <t>CALDERON TOME JORGE ALBERTO</t>
  </si>
  <si>
    <t>..\RESOLUCIONES 2019 PDF\0300.pdf</t>
  </si>
  <si>
    <t>CABRERA BERROCAL MICHAEL HERNAN</t>
  </si>
  <si>
    <t>..\RESOLUCIONES 2019 PDF\0302.pdf</t>
  </si>
  <si>
    <t>..\RESOLUCIONES 2019 PDF\0307.pdf</t>
  </si>
  <si>
    <t>TEVES ARCCATA CIRILA MONICA</t>
  </si>
  <si>
    <t>..\RESOLUCIONES 2019 PDF\0319.pdf</t>
  </si>
  <si>
    <t>..\RESOLUCIONES 2019 PDF\0313.pdf</t>
  </si>
  <si>
    <t>..\RESOLUCIONES 2019 PDF\0322.pdf</t>
  </si>
  <si>
    <t>Maestro en Administracion</t>
  </si>
  <si>
    <t>..\RESOLUCIONES 2019 PDF\0323.pdf</t>
  </si>
  <si>
    <t>..\RESOLUCIONES 2019 PDF\0308.pdf</t>
  </si>
  <si>
    <t>MODIFICAR RESOL. N° 0227-2019/EPG-UAC</t>
  </si>
  <si>
    <t>..\RESOLUCIONES 2019 PDF\0312.pdf</t>
  </si>
  <si>
    <t>..\RESOLUCIONES 2019 PDF\0309.pdf</t>
  </si>
  <si>
    <t>..\RESOLUCIONES 2019 PDF\0311.pdf</t>
  </si>
  <si>
    <t>MAMANI TORRES DANA ANGHELA</t>
  </si>
  <si>
    <t>..\RESOLUCIONES 2019 PDF\0316.pdf</t>
  </si>
  <si>
    <t>HUARCAYA PORTILLA EDITH GRISELDA</t>
  </si>
  <si>
    <t>..\RESOLUCIONES 2019 PDF\0318.pdf</t>
  </si>
  <si>
    <t>..\RESOLUCIONES 2019 PDF\0314.pdf</t>
  </si>
  <si>
    <t>DEJAR SIN DEFECTO RESOL. N° 0691-2018/EPG-UAC</t>
  </si>
  <si>
    <t>..\RESOLUCIONES 2019 PDF\0315.pdf</t>
  </si>
  <si>
    <t>..\RESOLUCIONES 2019 PDF\0321.pdf</t>
  </si>
  <si>
    <t>CHANCATUMA HUAMAN JESUS EUSEBIO</t>
  </si>
  <si>
    <t>015301179D</t>
  </si>
  <si>
    <t>..\RESOLUCIONES 2019 PDF\0326.pdf</t>
  </si>
  <si>
    <t>CANDIA QUISPE FLOR CELY</t>
  </si>
  <si>
    <t>..\RESOLUCIONES 2019 PDF\0317.pdf</t>
  </si>
  <si>
    <t>..\RESOLUCIONES 2019 PDF\0327.pdf</t>
  </si>
  <si>
    <t>..\RESOLUCIONES 2019 PDF\0325.pdf</t>
  </si>
  <si>
    <t>ACHAHUI HUAMAN MARIA ESTEFANI</t>
  </si>
  <si>
    <t>..\RESOLUCIONES 2019 PDF\0310.pdf</t>
  </si>
  <si>
    <t>ACEITUNO HUACANI CARLOS</t>
  </si>
  <si>
    <t>..\RESOLUCIONES 2019 PDF\0320.pdf</t>
  </si>
  <si>
    <t>..\RESOLUCIONES 2019 PDF\0334.pdf</t>
  </si>
  <si>
    <t>..\RESOLUCIONES 2019 PDF\0335.pdf</t>
  </si>
  <si>
    <t>..\RESOLUCIONES 2019 PDF\0331.pdf</t>
  </si>
  <si>
    <t>..\RESOLUCIONES 2019 PDF\0332.pdf</t>
  </si>
  <si>
    <t>..\RESOLUCIONES 2019 PDF\0329.pdf</t>
  </si>
  <si>
    <t>HUACHO SALAS YULIANI</t>
  </si>
  <si>
    <t>MODIFICAR RESOL. N° 342-2015/EPG-UAC</t>
  </si>
  <si>
    <t>..\RESOLUCIONES 2019 PDF\0328.pdf</t>
  </si>
  <si>
    <t>..\RESOLUCIONES 2019 PDF\0333.pdf</t>
  </si>
  <si>
    <t>..\RESOLUCIONES 2019 PDF\0336.pdf</t>
  </si>
  <si>
    <t>..\RESOLUCIONES 2019 PDF\0330.pdf</t>
  </si>
  <si>
    <t>..\RESOLUCIONES 2019 PDF\0337.pdf</t>
  </si>
  <si>
    <t>..\RESOLUCIONES 2019 PDF\0342.pdf</t>
  </si>
  <si>
    <t>..\RESOLUCIONES 2019 PDF\0346.pdf</t>
  </si>
  <si>
    <t>..\RESOLUCIONES 2019 PDF\0339.pdf</t>
  </si>
  <si>
    <t>LUNA RODRIGUEZ ZAIRA</t>
  </si>
  <si>
    <t>..\RESOLUCIONES 2019 PDF\0344.pdf</t>
  </si>
  <si>
    <t>JARA ROJAS SOFIA</t>
  </si>
  <si>
    <t>..\RESOLUCIONES 2019 PDF\0349.pdf</t>
  </si>
  <si>
    <t>..\RESOLUCIONES 2019 PDF\0343.pdf</t>
  </si>
  <si>
    <t>014101526C</t>
  </si>
  <si>
    <t>..\RESOLUCIONES 2019 PDF\0341.pdf</t>
  </si>
  <si>
    <t>..\RESOLUCIONES 2019 PDF\0338.pdf</t>
  </si>
  <si>
    <t>CCOAQUIRA DELGADO FRANCISCO VALOIS</t>
  </si>
  <si>
    <t>..\RESOLUCIONES 2019 PDF\0347.pdf</t>
  </si>
  <si>
    <t>..\RESOLUCIONES 2019 PDF\0345.pdf</t>
  </si>
  <si>
    <t>..\RESOLUCIONES 2019 PDF\0350.pdf</t>
  </si>
  <si>
    <t>..\RESOLUCIONES 2019 PDF\0340.pdf</t>
  </si>
  <si>
    <t>SERRANO QUISPE MARCO</t>
  </si>
  <si>
    <t>DEJAR SIN DEFECTO RESOL. N° 0048-2019/EPG-UAC</t>
  </si>
  <si>
    <t>..\RESOLUCIONES 2019 PDF\0348.pdf</t>
  </si>
  <si>
    <t>..\RESOLUCIONES 2019 PDF\0351.pdf</t>
  </si>
  <si>
    <t>..\RESOLUCIONES 2019 PDF\0357.pdf</t>
  </si>
  <si>
    <t>..\RESOLUCIONES 2019 PDF\0356.pdf</t>
  </si>
  <si>
    <t>..\RESOLUCIONES 2019 PDF\0354.pdf</t>
  </si>
  <si>
    <t>..\RESOLUCIONES 2019 PDF\0355.pdf</t>
  </si>
  <si>
    <t>..\RESOLUCIONES 2019 PDF\0353.pdf</t>
  </si>
  <si>
    <t>ANGLES ESCOBEDO YENY</t>
  </si>
  <si>
    <t>..\RESOLUCIONES 2019 PDF\0352.pdf</t>
  </si>
  <si>
    <t>..\RESOLUCIONES 2019 PDF\0366.pdf</t>
  </si>
  <si>
    <t>QUISPE LAVATON WILLIAM</t>
  </si>
  <si>
    <t>..\RESOLUCIONES 2019 PDF\0367.pdf</t>
  </si>
  <si>
    <t>MONZON VEGA GLENDY</t>
  </si>
  <si>
    <t>..\RESOLUCIONES 2019 PDF\0363.pdf</t>
  </si>
  <si>
    <t>..\RESOLUCIONES 2019 PDF\0362.pdf</t>
  </si>
  <si>
    <t>Eliminar resolucion</t>
  </si>
  <si>
    <t>..\RESOLUCIONES 2019 PDF\0360.pdf</t>
  </si>
  <si>
    <t>..\RESOLUCIONES 2019 PDF\0358.pdf</t>
  </si>
  <si>
    <t>GIRON GUTIERREZ JUAN JOSE</t>
  </si>
  <si>
    <t>..\RESOLUCIONES 2019 PDF\0359.pdf</t>
  </si>
  <si>
    <t>..\RESOLUCIONES 2019 PDF\0368.pdf</t>
  </si>
  <si>
    <t>Doctorado Medio Ambiente y Desarrollo Sostenible</t>
  </si>
  <si>
    <t>..\RESOLUCIONES 2019 PDF\0361.pdf</t>
  </si>
  <si>
    <t>..\RESOLUCIONES 2019 PDF\0365.pdf</t>
  </si>
  <si>
    <t>Maestro Administracion de Negocios</t>
  </si>
  <si>
    <t>..\RESOLUCIONES 2019 PDF\0369.pdf</t>
  </si>
  <si>
    <t>..\RESOLUCIONES 2019 PDF\0370.pdf</t>
  </si>
  <si>
    <t>..\RESOLUCIONES 2019 PDF\0371.pdf</t>
  </si>
  <si>
    <t>..\RESOLUCIONES 2019 PDF\0372.pdf</t>
  </si>
  <si>
    <t>MODIFICAR RESOL. N° 269-2019/EPG-UAC</t>
  </si>
  <si>
    <t>..\RESOLUCIONES 2019 PDF\0373.pdf</t>
  </si>
  <si>
    <t>..\RESOLUCIONES 2019 PDF\0380.pdf</t>
  </si>
  <si>
    <t>..\RESOLUCIONES 2019 PDF\0377.pdf</t>
  </si>
  <si>
    <t>RODRIGUEZ RIVERA XIMENA</t>
  </si>
  <si>
    <t>..\RESOLUCIONES 2019 PDF\0374.pdf</t>
  </si>
  <si>
    <t>Derecho Registral y Notarial</t>
  </si>
  <si>
    <t>..\RESOLUCIONES 2019 PDF\0376.pdf</t>
  </si>
  <si>
    <t>MONTUFAR YEPEZ ALAIN</t>
  </si>
  <si>
    <t>..\RESOLUCIONES 2019 PDF\0379.pdf</t>
  </si>
  <si>
    <t>..\RESOLUCIONES 2019 PDF\CARGOS 2019\0379-CARGO1.pdf</t>
  </si>
  <si>
    <t>CASTILLA ROJAS MARIANA LUCIA</t>
  </si>
  <si>
    <t>..\RESOLUCIONES 2019 PDF\0375.pdf</t>
  </si>
  <si>
    <t>..\RESOLUCIONES 2019 PDF\0381.pdf</t>
  </si>
  <si>
    <t>RECTIRATIFICAR RESOL N° 0344-2019/EPG-UAC</t>
  </si>
  <si>
    <t>..\RESOLUCIONES 2019 PDF\0382.pdf</t>
  </si>
  <si>
    <t>MODIFICAR RESOL. N° 226-2019/EPG-UAC</t>
  </si>
  <si>
    <t>..\RESOLUCIONES 2019 PDF\0383.pdf</t>
  </si>
  <si>
    <t>..\RESOLUCIONES 2019 PDF\0385.pdf</t>
  </si>
  <si>
    <t>..\RESOLUCIONES 2019 PDF\0384.pdf</t>
  </si>
  <si>
    <t>..\RESOLUCIONES 2019 PDF\0389.pdf</t>
  </si>
  <si>
    <t>MODIFICAR RESOL. N° 0207-2019/EPG-UAC</t>
  </si>
  <si>
    <t>..\RESOLUCIONES 2019 PDF\0388.pdf</t>
  </si>
  <si>
    <t>Estomatologia</t>
  </si>
  <si>
    <t>..\RESOLUCIONES 2019 PDF\0386.pdf</t>
  </si>
  <si>
    <t>..\RESOLUCIONES 2019 PDF\0387.pdf</t>
  </si>
  <si>
    <t>..\RESOLUCIONES 2019 PDF\0394.pdf</t>
  </si>
  <si>
    <t>..\RESOLUCIONES 2019 PDF\0391.pdf</t>
  </si>
  <si>
    <t>DEJAR SIN DEFECTO RESOL. N° 0372-2019/EPG-UAC</t>
  </si>
  <si>
    <t>..\RESOLUCIONES 2019 PDF\0392.pdf</t>
  </si>
  <si>
    <t>MODIFICAR RESOL. N° 337-2019/EPG-UAC</t>
  </si>
  <si>
    <t>..\RESOLUCIONES 2019 PDF\0390.pdf</t>
  </si>
  <si>
    <t>..\RESOLUCIONES 2019 PDF\0395.pdf</t>
  </si>
  <si>
    <t>..\RESOLUCIONES 2019 PDF\0399.pdf</t>
  </si>
  <si>
    <t>..\RESOLUCIONES 2019 PDF\0398.pdf</t>
  </si>
  <si>
    <t>ENDARA HUILLCA JHIANCE MALEMNA</t>
  </si>
  <si>
    <t>..\RESOLUCIONES 2019 PDF\0396.pdf</t>
  </si>
  <si>
    <t>..\RESOLUCIONES 2019 PDF\0397.pdf</t>
  </si>
  <si>
    <t>..\RESOLUCIONES 2019 PDF\0401.pdf</t>
  </si>
  <si>
    <t>MODIFICAR RESOL. N° 0672-2018/EPG-UAC</t>
  </si>
  <si>
    <t>..\RESOLUCIONES 2019 PDF\0400.pdf</t>
  </si>
  <si>
    <t>AlURIN DIAl ELOY ANANIAS</t>
  </si>
  <si>
    <t>..\RESOLUCIONES 2019 PDF\0402.pdf</t>
  </si>
  <si>
    <t>..\RESOLUCIONES 2019 PDF\0406.pdf</t>
  </si>
  <si>
    <t>..\RESOLUCIONES 2019 PDF\0407.pdf</t>
  </si>
  <si>
    <t>MAMANI VILLCA CESIA</t>
  </si>
  <si>
    <t>016102395H</t>
  </si>
  <si>
    <t>..\RESOLUCIONES 2019 PDF\0405.pdf</t>
  </si>
  <si>
    <t>..\RESOLUCIONES 2019 PDF\0403.pdf</t>
  </si>
  <si>
    <t>..\RESOLUCIONES 2019 PDF\0408.pdf</t>
  </si>
  <si>
    <t>..\RESOLUCIONES 2019 PDF\0409.pdf</t>
  </si>
  <si>
    <t>..\RESOLUCIONES 2019 PDF\0410.pdf</t>
  </si>
  <si>
    <t>..\RESOLUCIONES 2019 PDF\0412.pdf</t>
  </si>
  <si>
    <t>..\RESOLUCIONES 2019 PDF\0411.pdf</t>
  </si>
  <si>
    <t>..\RESOLUCIONES 2019 PDF\0413.pdf</t>
  </si>
  <si>
    <t>..\RESOLUCIONES 2019 PDF\0420.pdf</t>
  </si>
  <si>
    <t>..\RESOLUCIONES 2019 PDF\0418.pdf</t>
  </si>
  <si>
    <t>JORGE ROJAS BERNARDO</t>
  </si>
  <si>
    <t>CALDERON DE LA TORRE FELIO</t>
  </si>
  <si>
    <t>..\RESOLUCIONES 2019 PDF\0419.pdf</t>
  </si>
  <si>
    <t>..\RESOLUCIONES 2019 PDF\0414.pdf</t>
  </si>
  <si>
    <t>..\RESOLUCIONES 2019 PDF\0415.pdf</t>
  </si>
  <si>
    <t>..\RESOLUCIONES 2019 PDF\0417.pdf</t>
  </si>
  <si>
    <t>016102334i</t>
  </si>
  <si>
    <t>..\RESOLUCIONES 2019 PDF\0416.pdf</t>
  </si>
  <si>
    <t>..\RESOLUCIONES 2019 PDF\0423.pdf</t>
  </si>
  <si>
    <t>..\RESOLUCIONES 2019 PDF\0425.pdf</t>
  </si>
  <si>
    <t>..\RESOLUCIONES 2019 PDF\0426.pdf</t>
  </si>
  <si>
    <t>MONTESINOS MURILLO SILVIA MIREYA</t>
  </si>
  <si>
    <t>..\RESOLUCIONES 2019 PDF\0421.pdf</t>
  </si>
  <si>
    <t>..\RESOLUCIONES 2019 PDF\0424.pdf</t>
  </si>
  <si>
    <t>..\RESOLUCIONES 2019 PDF\0422.pdf</t>
  </si>
  <si>
    <t>CAMACHO CAMPOS YESSENIA</t>
  </si>
  <si>
    <t>DEJAR SIN DEFECTO RESOL. N° 0749-2017/EPG-UAC</t>
  </si>
  <si>
    <t>..\RESOLUCIONES 2019 PDF\0364.pdf</t>
  </si>
  <si>
    <t>..\RESOLUCIONES 2019 PDF\0427.pdf</t>
  </si>
  <si>
    <t>..\RESOLUCIONES 2019 PDF\0428.pdf</t>
  </si>
  <si>
    <t>QUISPE LOVATON WILLIAM</t>
  </si>
  <si>
    <t>..\RESOLUCIONES 2019 PDF\0429.pdf</t>
  </si>
  <si>
    <t>VERA MIRANDA MIGUEL</t>
  </si>
  <si>
    <t>..\RESOLUCIONES 2019 PDF\0442.pdf</t>
  </si>
  <si>
    <t>..\RESOLUCIONES 2019 PDF\0434.pdf</t>
  </si>
  <si>
    <t>MODIFICAR RESOL. N° 130-2016/EPG-UAC</t>
  </si>
  <si>
    <t>..\RESOLUCIONES 2019 PDF\0431.pdf</t>
  </si>
  <si>
    <t>CARGA ACADEMICA CEPARACION</t>
  </si>
  <si>
    <t>..\RESOLUCIONES 2019 PDF\0430.pdf</t>
  </si>
  <si>
    <t>..\RESOLUCIONES 2019 PDF\0436.pdf</t>
  </si>
  <si>
    <t>..\RESOLUCIONES 2019 PDF\0432.pdf</t>
  </si>
  <si>
    <t>Derecho civil y Comercial</t>
  </si>
  <si>
    <t>..\RESOLUCIONES 2019 PDF\0438.pdf</t>
  </si>
  <si>
    <t>..\RESOLUCIONES 2019 PDF\0439.pdf</t>
  </si>
  <si>
    <t>WILMA YECELA LIVIA ROBALINO</t>
  </si>
  <si>
    <t>..\RESOLUCIONES 2019 PDF\0445.pdf</t>
  </si>
  <si>
    <t>..\RESOLUCIONES 2019 PDF\0437.pdf</t>
  </si>
  <si>
    <t>..\RESOLUCIONES 2019 PDF\0444.pdf</t>
  </si>
  <si>
    <t>..\RESOLUCIONES 2019 PDF\0435.pdf</t>
  </si>
  <si>
    <t>..\RESOLUCIONES 2019 PDF\0441.pdf</t>
  </si>
  <si>
    <t>MODIFICAR RESOL. N° 0424-2018/EPG-UAC</t>
  </si>
  <si>
    <t>..\RESOLUCIONES 2019 PDF\433.pdf</t>
  </si>
  <si>
    <t>..\RESOLUCIONES 2019 PDF\0440.pdf</t>
  </si>
  <si>
    <t>..\RESOLUCIONES 2019 PDF\0443.pdf</t>
  </si>
  <si>
    <t>YEPEZ PEÑA MIGUEL ANGEL</t>
  </si>
  <si>
    <t>019100057E</t>
  </si>
  <si>
    <t>CALDERON LA TORRE FELIO</t>
  </si>
  <si>
    <t>..\RESOLUCIONES 2019 PDF\0462.pdf</t>
  </si>
  <si>
    <t>VELAZQUE ROJAS JAMES</t>
  </si>
  <si>
    <t>CLETO DE LA TORRE DUEÑAS</t>
  </si>
  <si>
    <t>..\RESOLUCIONES 2019 PDF\0463.pdf</t>
  </si>
  <si>
    <t>019100054F</t>
  </si>
  <si>
    <t>AMANDA ROSA MALDONADO FARFAN</t>
  </si>
  <si>
    <t>..\RESOLUCIONES 2019 PDF\0446.pdf</t>
  </si>
  <si>
    <t>019100053J</t>
  </si>
  <si>
    <t>EDWARDS AGUIRRE ESPINOZA</t>
  </si>
  <si>
    <t>..\RESOLUCIONES 2019 PDF\0450.pdf</t>
  </si>
  <si>
    <t>SOTOMAYOR OBREGON EIBERT</t>
  </si>
  <si>
    <t>..\RESOLUCIONES 2019 PDF\0466.pdf</t>
  </si>
  <si>
    <t>..\RESOLUCIONES 2019 PDF\0455.pdf</t>
  </si>
  <si>
    <t>ALEJANDRO PABLO PLETCKOSICH PICON</t>
  </si>
  <si>
    <t>..\RESOLUCIONES 2019 PDF\0451.pdf</t>
  </si>
  <si>
    <t>..\RESOLUCIONES 2019 PDF\0454.pdf</t>
  </si>
  <si>
    <t>PARRA ARGANDOÑA HAMILTON</t>
  </si>
  <si>
    <t>..\RESOLUCIONES 2019 PDF\0460.pdf</t>
  </si>
  <si>
    <t>..\RESOLUCIONES 2019 PDF\0452.pdf</t>
  </si>
  <si>
    <t>MOTTA ZEVALLOS RENATO NICOLINO</t>
  </si>
  <si>
    <t>FLORENTINO VIZCARRA PINTO</t>
  </si>
  <si>
    <t>..\RESOLUCIONES 2019 PDF\0456.pdf</t>
  </si>
  <si>
    <t>MORALES MENDOZA SIDNEY RANDHI</t>
  </si>
  <si>
    <t>RICHARD SUAREZ SANCHEZ</t>
  </si>
  <si>
    <t>..\RESOLUCIONES 2019 PDF\0465.pdf</t>
  </si>
  <si>
    <t>LOVON BAUTISTA ABELARDO</t>
  </si>
  <si>
    <t>..\RESOLUCIONES 2019 PDF\0449.pdf</t>
  </si>
  <si>
    <t>GAMERO HUARCAYA VALERY KIMIYO</t>
  </si>
  <si>
    <t>..\RESOLUCIONES 2019 PDF\0448.pdf</t>
  </si>
  <si>
    <t>..\RESOLUCIONES 2019 PDF\0453.pdf</t>
  </si>
  <si>
    <t>..\RESOLUCIONES 2019 PDF\0464.pdf</t>
  </si>
  <si>
    <t>CAMPANA OLIVO MARIBEL</t>
  </si>
  <si>
    <t>..\RESOLUCIONES 2019 PDF\0461.pdf</t>
  </si>
  <si>
    <t>BLANCO VELASCO JESUS RAUL</t>
  </si>
  <si>
    <t>LUIS AMADEO MENDOZA QUISPE</t>
  </si>
  <si>
    <t>..\RESOLUCIONES 2019 PDF\0457.pdf</t>
  </si>
  <si>
    <t>AMBIA OLIVERA CATHERINE MARNE</t>
  </si>
  <si>
    <t>..\RESOLUCIONES 2019 PDF\0459.pdf</t>
  </si>
  <si>
    <t>..\RESOLUCIONES 2019 PDF\0469.pdf</t>
  </si>
  <si>
    <t>..\RESOLUCIONES 2019 PDF\0490.pdf</t>
  </si>
  <si>
    <t>ROMERO PEÑA MIRIAM HAYDEE</t>
  </si>
  <si>
    <t>..\RESOLUCIONES 2019 PDF\0480.pdf</t>
  </si>
  <si>
    <t>ROMERO MORA LISBETH</t>
  </si>
  <si>
    <t>ADOLFO ANTONIO SALOMA GONZALES</t>
  </si>
  <si>
    <t>..\RESOLUCIONES 2019 PDF\0475.pdf</t>
  </si>
  <si>
    <t>RAMOS MEZA CARLOS SAMUEL</t>
  </si>
  <si>
    <t>..\RESOLUCIONES 2019 PDF\0471.pdf</t>
  </si>
  <si>
    <t>OCON ARAUJO CHARLES</t>
  </si>
  <si>
    <t>BILLY JOEL TTITO JORDAN</t>
  </si>
  <si>
    <t>..\RESOLUCIONES 2019 PDF\0482.pdf</t>
  </si>
  <si>
    <t>..\RESOLUCIONES 2019 PDF\0483.pdf</t>
  </si>
  <si>
    <t>INGLES ATAUCHI RUBEN</t>
  </si>
  <si>
    <t>ZOILO WILFREDO ZAMALLOA MASIAS</t>
  </si>
  <si>
    <t>..\RESOLUCIONES 2019 PDF\0479.pdf</t>
  </si>
  <si>
    <t>HUAMAN MORALEZ ESTELA</t>
  </si>
  <si>
    <t>..\RESOLUCIONES 2019 PDF\0485.pdf</t>
  </si>
  <si>
    <t>GARCIA ATAUCHI JESSICA</t>
  </si>
  <si>
    <t>ISAIAS MERMA MOLINA</t>
  </si>
  <si>
    <t>..\RESOLUCIONES 2019 PDF\0484.pdf</t>
  </si>
  <si>
    <t>..\RESOLUCIONES 2019 PDF\0499.pdf</t>
  </si>
  <si>
    <t>..\RESOLUCIONES 2019 PDF\0489.pdf</t>
  </si>
  <si>
    <t>..\RESOLUCIONES 2019 PDF\0498.pdf</t>
  </si>
  <si>
    <t>CORZO PALOMINO ERIKA</t>
  </si>
  <si>
    <t>CESAR ENRIQUE HERRERA MENENDEZ</t>
  </si>
  <si>
    <t>..\RESOLUCIONES 2019 PDF\0474.pdf</t>
  </si>
  <si>
    <t>..\RESOLUCIONES 2019 PDF\0470.pdf</t>
  </si>
  <si>
    <t>CONCHA PEREZ MARLENY</t>
  </si>
  <si>
    <t>..\RESOLUCIONES 2019 PDF\0473.pdf</t>
  </si>
  <si>
    <t>CCOLLATUPA BALLON VENANCIA</t>
  </si>
  <si>
    <t>..\RESOLUCIONES 2019 PDF\0481.pdf</t>
  </si>
  <si>
    <t>..\RESOLUCIONES 2019 PDF\0467.pdf</t>
  </si>
  <si>
    <t>CACERES JOAQUIN FREDY</t>
  </si>
  <si>
    <t>..\RESOLUCIONES 2019 PDF\0476.pdf</t>
  </si>
  <si>
    <t>CABALLERO CONCHA XAVIER</t>
  </si>
  <si>
    <t>CARLOS JESUS BACA GARCIA</t>
  </si>
  <si>
    <t>..\RESOLUCIONES 2019 PDF\0486.pdf</t>
  </si>
  <si>
    <t>BULEJE CAMPOS DIANETH</t>
  </si>
  <si>
    <t>GILBERT NILO RODRIGUEZ PAUCAR</t>
  </si>
  <si>
    <t>..\RESOLUCIONES 2019 PDF\0477.pdf</t>
  </si>
  <si>
    <t>BARRIAL LUJAN ABEL ISAIAS</t>
  </si>
  <si>
    <t>..\RESOLUCIONES 2019 PDF\0478.pdf</t>
  </si>
  <si>
    <t>WILFREDO GAMARRA VILLANUEVA</t>
  </si>
  <si>
    <t>..\RESOLUCIONES 2019 PDF\0468.pdf</t>
  </si>
  <si>
    <t>ARIZACA CUSICUNA JORGE LUIS</t>
  </si>
  <si>
    <t>MARK DONNY CLEMENTE ARENAS</t>
  </si>
  <si>
    <t>..\RESOLUCIONES 2019 PDF\0472.pdf</t>
  </si>
  <si>
    <t>..\RESOLUCIONES 2019 PDF\0487.pdf</t>
  </si>
  <si>
    <t>..\RESOLUCIONES 2019 PDF\CARGOS 2019\0487-CARGO1.pdf</t>
  </si>
  <si>
    <t>..\RESOLUCIONES 2019 PDF\0488.pdf</t>
  </si>
  <si>
    <t>..\RESOLUCIONES 2019 PDF\CARGOS 2019\0488-CARGO1.pdf</t>
  </si>
  <si>
    <t>..\RESOLUCIONES 2019 PDF\CARGOS 2019\0488-CARGO2.pdf</t>
  </si>
  <si>
    <t>SANCHEZ VILLALBA HENRY</t>
  </si>
  <si>
    <t>AGUIRRE ESPINOZA EDWARDS JESUS</t>
  </si>
  <si>
    <t>..\RESOLUCIONES 2019 PDF\0501.pdf</t>
  </si>
  <si>
    <t>..\RESOLUCIONES 2019 PDF\0500.pdf</t>
  </si>
  <si>
    <t>..\RESOLUCIONES 2019 PDF\CARGOS 2019\0500-CARGO1.pdf</t>
  </si>
  <si>
    <t>..\RESOLUCIONES 2019 PDF\CARGOS 2019\0500-CARGO2.pdf</t>
  </si>
  <si>
    <t>JARA BACA HILDA LAURA</t>
  </si>
  <si>
    <t>..\RESOLUCIONES 2019 PDF\0493.pdf</t>
  </si>
  <si>
    <t>..\RESOLUCIONES 2019 PDF\CARGOS 2019\0493-CARGO1.pdf</t>
  </si>
  <si>
    <t>..\RESOLUCIONES 2019 PDF\CARGOS 2019\0493-CARGO2.pdf</t>
  </si>
  <si>
    <t>HURTADO GUTIERREZ DANILO</t>
  </si>
  <si>
    <t>..\RESOLUCIONES 2019 PDF\0491.pdf</t>
  </si>
  <si>
    <t>..\RESOLUCIONES 2019 PDF\0497.pdf</t>
  </si>
  <si>
    <t>COMISION ADMISION 2019-III</t>
  </si>
  <si>
    <t>NOMBRAR COMISION ADMISION 2019-III</t>
  </si>
  <si>
    <t>..\RESOLUCIONES 2019 PDF\0494.pdf</t>
  </si>
  <si>
    <t>..\RESOLUCIONES 2019 PDF\0495.pdf</t>
  </si>
  <si>
    <t>..\RESOLUCIONES 2019 PDF\0496.pdf</t>
  </si>
  <si>
    <t>..\RESOLUCIONES 2019 PDF\0492.pdf</t>
  </si>
  <si>
    <t>..\RESOLUCIONES 2019 PDF\CARGOS 2019\0492-CARGO1.pdf</t>
  </si>
  <si>
    <t>VALENCIA VILA JOSE LUIS</t>
  </si>
  <si>
    <t>CANAHUIRE MONTUFAR ABRAHAM EDGARD</t>
  </si>
  <si>
    <t>..\RESOLUCIONES 2019 PDF\0505.pdf</t>
  </si>
  <si>
    <t>..\RESOLUCIONES 2019 PDF\0504.pdf</t>
  </si>
  <si>
    <t>..\RESOLUCIONES 2019 PDF\CARGOS 2019\0504-CARGO1.pdf</t>
  </si>
  <si>
    <t>..\RESOLUCIONES 2019 PDF\CARGOS 2019\0504-CARGO2.pdf</t>
  </si>
  <si>
    <t>..\RESOLUCIONES 2019 PDF\CARGOS 2019\0504-CARGO3.pdf</t>
  </si>
  <si>
    <t>REINGRESO PAVEL</t>
  </si>
  <si>
    <t>..\RESOLUCIONES 2019 PDF\0502.pdf</t>
  </si>
  <si>
    <t>..\RESOLUCIONES 2019 PDF\CARGOS 2019\0502-CARGO1.pdf</t>
  </si>
  <si>
    <t>..\RESOLUCIONES 2019 PDF\CARGOS 2019\0502-CARGO2.pdf</t>
  </si>
  <si>
    <t>..\RESOLUCIONES 2019 PDF\CARGOS 2019\0502-CARGO3.pdf</t>
  </si>
  <si>
    <t>..\RESOLUCIONES 2019 PDF\0503.pdf</t>
  </si>
  <si>
    <t>ROJAS BERNARDO JORGE</t>
  </si>
  <si>
    <t>..\RESOLUCIONES 2019 PDF\0511.pdf</t>
  </si>
  <si>
    <t>..\RESOLUCIONES 2019 PDF\CARGOS 2019\0511-CARGO.pdf</t>
  </si>
  <si>
    <t>RAMOS MOSCOSO RICARDINA</t>
  </si>
  <si>
    <t>..\RESOLUCIONES 2019 PDF\0506.pdf</t>
  </si>
  <si>
    <t>..\RESOLUCIONES 2019 PDF\CARGOS 2019\0506-CARGO1.pdf</t>
  </si>
  <si>
    <t>..\RESOLUCIONES 2019 PDF\0512.pdf</t>
  </si>
  <si>
    <t>..\RESOLUCIONES 2019 PDF\CARGOS 2019\0512-CARGO.pdf</t>
  </si>
  <si>
    <t>RAMOS ENCISO DALMIRO</t>
  </si>
  <si>
    <t>MELENDREZ VELASCO ELIAS</t>
  </si>
  <si>
    <t>..\RESOLUCIONES 2019 PDF\0516.pdf</t>
  </si>
  <si>
    <t>..\RESOLUCIONES 2019 PDF\CARGOS 2019\0516-CARGO.pdf</t>
  </si>
  <si>
    <t>..\RESOLUCIONES 2019 PDF\CARGOS 2019\0516-CARGO2.pdf</t>
  </si>
  <si>
    <t>QUISPE RAMOS ESTELA</t>
  </si>
  <si>
    <t>FLORES CONTRRAS AYDEE</t>
  </si>
  <si>
    <t>..\RESOLUCIONES 2019 PDF\0522.pdf</t>
  </si>
  <si>
    <t>|</t>
  </si>
  <si>
    <t>PEREZ SANCHEZ VILMA</t>
  </si>
  <si>
    <t>018200296b</t>
  </si>
  <si>
    <t>VALLEJOS AGREDA OSWALDO ANTONIO</t>
  </si>
  <si>
    <t>..\RESOLUCIONES 2019 PDF\0520.pdf</t>
  </si>
  <si>
    <t>ORIHUELA ROCHA EUFEMIA</t>
  </si>
  <si>
    <t>019200394C</t>
  </si>
  <si>
    <t>GIL MORA JUAN EDUARDO</t>
  </si>
  <si>
    <t>..\RESOLUCIONES 2019 PDF\0513.pdf</t>
  </si>
  <si>
    <t>..\RESOLUCIONES 2019 PDF\CARGOS 2019\0513-CARGO.pdf</t>
  </si>
  <si>
    <t>..\RESOLUCIONES 2019 PDF\CARGOS 2019\0513-CARGO2.pdf</t>
  </si>
  <si>
    <t>..\RESOLUCIONES 2019 PDF\0507.pdf</t>
  </si>
  <si>
    <t>..\RESOLUCIONES 2019 PDF\CARGOS 2019\0507-CARGO1.pdf</t>
  </si>
  <si>
    <t>..\RESOLUCIONES 2019 PDF\CARGOS 2019\0507-CARGO2.pdf</t>
  </si>
  <si>
    <t>..\RESOLUCIONES 2019 PDF\CARGOS 2019\0507-CARGO3.pdf</t>
  </si>
  <si>
    <t>MUNDACA QUISPE RONNY WILLIAM</t>
  </si>
  <si>
    <t>GOMEZ GONZALES WALTER EDGAR</t>
  </si>
  <si>
    <t>..\RESOLUCIONES 2019 PDF\0515.pdf</t>
  </si>
  <si>
    <t>..\RESOLUCIONES 2019 PDF\CARGOS 2019\0515-CARGO.pdf</t>
  </si>
  <si>
    <t>..\RESOLUCIONES 2019 PDF\CARGOS 2019\0515-CARGO2.pdf</t>
  </si>
  <si>
    <t>..\RESOLUCIONES 2019 PDF\CARGOS 2019\0515-CARGO3.pdf</t>
  </si>
  <si>
    <t>..\RESOLUCIONES 2019 PDF\0509.pdf</t>
  </si>
  <si>
    <t>MARQUEZ QUISPE MARIA</t>
  </si>
  <si>
    <t>..\RESOLUCIONES 2019 PDF\0521.pdf</t>
  </si>
  <si>
    <t>MARIÑO LOAIZA RUBEN TITO</t>
  </si>
  <si>
    <t>018200291k</t>
  </si>
  <si>
    <t>..\RESOLUCIONES 2019 PDF\0518.pdf</t>
  </si>
  <si>
    <t>MAMANI DANCUART MIGUEL</t>
  </si>
  <si>
    <t>GANVINI VALCARCEL CHRISTIAN EDUARDO</t>
  </si>
  <si>
    <t>..\RESOLUCIONES 2019 PDF\0523.pdf</t>
  </si>
  <si>
    <t>..\RESOLUCIONES 2019 PDF\0508.pdf</t>
  </si>
  <si>
    <t>..\RESOLUCIONES 2019 PDF\CARGOS 2019\0508-CARGO1.pdf</t>
  </si>
  <si>
    <t>..\RESOLUCIONES 2019 PDF\CARGOS 2019\0508-CARGO2.pdf</t>
  </si>
  <si>
    <t>..\RESOLUCIONES 2019 PDF\CARGOS 2019\0508-CARGO3.pdf</t>
  </si>
  <si>
    <t>..\RESOLUCIONES 2019 PDF\0514.pdf</t>
  </si>
  <si>
    <t>..\RESOLUCIONES 2019 PDF\CARGOS 2019\0514-CARGO.pdf</t>
  </si>
  <si>
    <t>..\RESOLUCIONES 2019 PDF\CARGOS 2019\0514-CARGO2.pdf</t>
  </si>
  <si>
    <t>BACA HERMOZA JUANA MARIA</t>
  </si>
  <si>
    <t>..\RESOLUCIONES 2019 PDF\0519.pdf</t>
  </si>
  <si>
    <t>BACA HAQUEHUA KATERIN</t>
  </si>
  <si>
    <t>..\RESOLUCIONES 2019 PDF\0510.pdf</t>
  </si>
  <si>
    <t>ATAHUAMAN ESTRELLA SUZAN MARY</t>
  </si>
  <si>
    <t>..\RESOLUCIONES 2019 PDF\0517.pdf</t>
  </si>
  <si>
    <t>..\RESOLUCIONES 2019 PDF\CARGOS 2019\0517-CARGO1.pdf</t>
  </si>
  <si>
    <t>..\RESOLUCIONES 2019 PDF\CARGOS 2019\0517-CARGO2.pdf</t>
  </si>
  <si>
    <t>..\RESOLUCIONES 2019 PDF\0524.pdf</t>
  </si>
  <si>
    <t>..\RESOLUCIONES 2019 PDF\CARGOS 2019\0524-CARGO1.pdf</t>
  </si>
  <si>
    <t>..\RESOLUCIONES 2019 PDF\0526.pdf</t>
  </si>
  <si>
    <t>..\RESOLUCIONES 2019 PDF\0525.pdf</t>
  </si>
  <si>
    <t>..\RESOLUCIONES 2019 PDF\0528.pdf</t>
  </si>
  <si>
    <t>..\RESOLUCIONES 2019 PDF\CARGOS 2019\0528-CARGO1.pdf</t>
  </si>
  <si>
    <t>..\RESOLUCIONES 2019 PDF\0529.pdf</t>
  </si>
  <si>
    <t>..\RESOLUCIONES 2019 PDF\CARGOS 2019\0529-CARGO1.pdf</t>
  </si>
  <si>
    <t>..\RESOLUCIONES 2019 PDF\0530.pdf</t>
  </si>
  <si>
    <t>..\RESOLUCIONES 2019 PDF\CARGOS 2019\0530-CARGO1.pdf</t>
  </si>
  <si>
    <t>BELLIDO CANCHI EBELIN</t>
  </si>
  <si>
    <t>..\RESOLUCIONES 2019 PDF\0531.pdf</t>
  </si>
  <si>
    <t>..\RESOLUCIONES 2019 PDF\CARGOS 2019\0531-CARGO1.pdf</t>
  </si>
  <si>
    <t>ADMISION 2019-III INGRESANTES</t>
  </si>
  <si>
    <t>..\RESOLUCIONES 2019 PDF\0527.pdf</t>
  </si>
  <si>
    <t>..\RESOLUCIONES 2019 PDF\CARGOS 2019\0527-CARGO.pdf</t>
  </si>
  <si>
    <t>RAMOS ENCISO YULIANA</t>
  </si>
  <si>
    <t>..\RESOLUCIONES 2019 PDF\0537.pdf</t>
  </si>
  <si>
    <t>..\RESOLUCIONES 2019 PDF\0536.pdf</t>
  </si>
  <si>
    <t>..\RESOLUCIONES 2019 PDF\0532.pdf</t>
  </si>
  <si>
    <t>..\RESOLUCIONES 2019 PDF\CARGOS 2019\0532-CARGO1.pdf</t>
  </si>
  <si>
    <t>..\RESOLUCIONES 2019 PDF\CARGOS 2019\0532-CARGO2.pdf</t>
  </si>
  <si>
    <t>..\RESOLUCIONES 2019 PDF\0534.pdf</t>
  </si>
  <si>
    <t>..\RESOLUCIONES 2019 PDF\0535.pdf</t>
  </si>
  <si>
    <t>PARA ELIMINAR SE DUPLICA</t>
  </si>
  <si>
    <t>..\RESOLUCIONES 2019 PDF\0548.pdf</t>
  </si>
  <si>
    <t>..\RESOLUCIONES 2019 PDF\CARGOS 2019\0548-CARGO1.pdf</t>
  </si>
  <si>
    <t>..\RESOLUCIONES 2019 PDF\CARGOS 2019\548-0.pdf</t>
  </si>
  <si>
    <t>..\RESOLUCIONES 2019 PDF\0545.pdf</t>
  </si>
  <si>
    <t>..\RESOLUCIONES 2019 PDF\0546.pdf</t>
  </si>
  <si>
    <t>..\RESOLUCIONES 2019 PDF\0551.pdf</t>
  </si>
  <si>
    <t>..\RESOLUCIONES 2019 PDF\0544.pdf</t>
  </si>
  <si>
    <t>..\RESOLUCIONES 2019 PDF\0542.pdf</t>
  </si>
  <si>
    <t>..\RESOLUCIONES 2019 PDF\0538.pdf</t>
  </si>
  <si>
    <t>..\RESOLUCIONES 2019 PDF\CARGOS 2019\0538-CARGO1.pdf</t>
  </si>
  <si>
    <t>..\RESOLUCIONES 2019 PDF\CARGOS 2019\0538-CARGO2.pdf</t>
  </si>
  <si>
    <t>..\RESOLUCIONES 2019 PDF\0541.pdf</t>
  </si>
  <si>
    <t>..\RESOLUCIONES 2019 PDF\0539.pdf</t>
  </si>
  <si>
    <t>SILVA SIERRA JORGE RAMON</t>
  </si>
  <si>
    <t>..\RESOLUCIONES 2019 PDF\0550.pdf</t>
  </si>
  <si>
    <t>016102128J</t>
  </si>
  <si>
    <t>MG. ARCE ZANS JORGE PAUL</t>
  </si>
  <si>
    <t>..\RESOLUCIONES 2019 PDF\0540.pdf</t>
  </si>
  <si>
    <t>..\RESOLUCIONES 2019 PDF\0543.pdf</t>
  </si>
  <si>
    <t>ARAUJO BERRIO WALKER HERNAN</t>
  </si>
  <si>
    <t>..\RESOLUCIONES 2019 PDF\0552.pdf</t>
  </si>
  <si>
    <t>018200282A</t>
  </si>
  <si>
    <t>VALLEJOS AGREDA OSWALDO ANTONI</t>
  </si>
  <si>
    <t>..\RESOLUCIONES 2019 PDF\0549.pdf</t>
  </si>
  <si>
    <t xml:space="preserve">ALAGON MARTINEZ WILLIAM </t>
  </si>
  <si>
    <t>..\RESOLUCIONES 2019 PDF\0547.pdf</t>
  </si>
  <si>
    <t>..\RESOLUCIONES 2019 PDF\0560.pdf</t>
  </si>
  <si>
    <t>..\RESOLUCIONES 2019 PDF\CARGOS 2019\0560-CARGO1.pdf</t>
  </si>
  <si>
    <t>..\RESOLUCIONES 2019 PDF\CARGOS 2019\560-0.pdf</t>
  </si>
  <si>
    <t>TAPIA TADEO FIDELIA</t>
  </si>
  <si>
    <t>CASTRO CUBA BARINEZA ISAAC ENRIQUE</t>
  </si>
  <si>
    <t>..\RESOLUCIONES 2019 PDF\0559.pdf</t>
  </si>
  <si>
    <t>RODRIGUEZ VALENCIA FALON LICETH</t>
  </si>
  <si>
    <t>..\RESOLUCIONES 2019 PDF\0555.pdf</t>
  </si>
  <si>
    <t>COSIO DUEÑAS HERBERT</t>
  </si>
  <si>
    <t>..\RESOLUCIONES 2019 PDF\0554.pdf</t>
  </si>
  <si>
    <t>..\RESOLUCIONES 2019 PDF\0557.pdf</t>
  </si>
  <si>
    <t>..\RESOLUCIONES 2019 PDF\0558.pdf</t>
  </si>
  <si>
    <t>ASTETE MENDOZA JUAN CARLOS</t>
  </si>
  <si>
    <t>018100053K</t>
  </si>
  <si>
    <t>DEL SOLAR VELARDE NINO VADICK</t>
  </si>
  <si>
    <t>..\RESOLUCIONES 2019 PDF\0556.pdf</t>
  </si>
  <si>
    <t>..\RESOLUCIONES 2019 PDF\0553.pdf</t>
  </si>
  <si>
    <t>..\RESOLUCIONES 2019 PDF\0562.pdf</t>
  </si>
  <si>
    <t>..\RESOLUCIONES 2019 PDF\CARGOS 2019\0562-CARGO1.pdf</t>
  </si>
  <si>
    <t>..\RESOLUCIONES 2019 PDF\CARGOS 2019\562-0.pdf</t>
  </si>
  <si>
    <t>FARFAN ESCOBEDO WERNER ADAIR</t>
  </si>
  <si>
    <t>..\RESOLUCIONES 2019 PDF\0564.pdf</t>
  </si>
  <si>
    <t xml:space="preserve">DÁVILA MENDOZA LAURA </t>
  </si>
  <si>
    <t>..\RESOLUCIONES 2019 PDF\0561.pdf</t>
  </si>
  <si>
    <t>..\RESOLUCIONES 2019 PDF\0563.pdf</t>
  </si>
  <si>
    <t>..\RESOLUCIONES 2019 PDF\0566.pdf</t>
  </si>
  <si>
    <t>UGARTE MOLINA SHANDA</t>
  </si>
  <si>
    <t>018200303I</t>
  </si>
  <si>
    <t>..\RESOLUCIONES 2019 PDF\0568.pdf</t>
  </si>
  <si>
    <t>SANTOS BARRIENTOS YSABEL</t>
  </si>
  <si>
    <t>..\RESOLUCIONES 2019 PDF\0572.pdf</t>
  </si>
  <si>
    <t>..\RESOLUCIONES 2019 PDF\0567.pdf</t>
  </si>
  <si>
    <t>..\RESOLUCIONES 2019 PDF\CARGOS 2019\0567-CARGO1.pdf</t>
  </si>
  <si>
    <t>..\RESOLUCIONES 2019 PDF\CARGOS 2019\0567-CARGO2.pdf</t>
  </si>
  <si>
    <t>..\RESOLUCIONES 2019 PDF\CARGOS 2019\0567-CARGO3.pdf</t>
  </si>
  <si>
    <t>PALAO MAMANI ROSALVA</t>
  </si>
  <si>
    <t>MATOS OLIVA ROSALI PALERMO</t>
  </si>
  <si>
    <t>..\RESOLUCIONES 2019 PDF\0574.pdf</t>
  </si>
  <si>
    <t>ORTIZ YANA CARLOS ALBERTO</t>
  </si>
  <si>
    <t>SAAVEDRA VALER MAYRA TATIANA</t>
  </si>
  <si>
    <t>..\RESOLUCIONES 2019 PDF\0569.pdf</t>
  </si>
  <si>
    <t>..\RESOLUCIONES 2019 PDF\0573.pdf</t>
  </si>
  <si>
    <t>HUARACA APARCO ROSA</t>
  </si>
  <si>
    <t>..\RESOLUCIONES 2019 PDF\0570.pdf</t>
  </si>
  <si>
    <t>..\RESOLUCIONES 2019 PDF\CARGOS 2019\0570-CARGO1.pdf</t>
  </si>
  <si>
    <t>..\RESOLUCIONES 2019 PDF\CARGOS 2019\0570-CARGO2.pdf</t>
  </si>
  <si>
    <t>CASTRO CERECEDA RUTH</t>
  </si>
  <si>
    <t>..\RESOLUCIONES 2019 PDF\0571.pdf</t>
  </si>
  <si>
    <t>CARPIO PEÑA GUSTAVO GERSON</t>
  </si>
  <si>
    <t>..\RESOLUCIONES 2019 PDF\0565.pdf</t>
  </si>
  <si>
    <t>..\RESOLUCIONES 2019 PDF\0588.pdf</t>
  </si>
  <si>
    <t>..\RESOLUCIONES 2019 PDF\CARGOS 2019\0588-CARGO1.pdf</t>
  </si>
  <si>
    <t>..\RESOLUCIONES 2019 PDF\CARGOS 2019\0588-CARGO2.pdf</t>
  </si>
  <si>
    <t>QUISPE CURI  AKINORI</t>
  </si>
  <si>
    <t>..\RESOLUCIONES 2019 PDF\0579.pdf</t>
  </si>
  <si>
    <t>..\RESOLUCIONES 2019 PDF\CARGOS 2019\0579-CARGO1.pdf</t>
  </si>
  <si>
    <t>PEÑA ALEGRE MARIA DEL CARMEN</t>
  </si>
  <si>
    <t>..\RESOLUCIONES 2019 PDF\0582.pdf</t>
  </si>
  <si>
    <t>..\RESOLUCIONES 2019 PDF\CARGOS 2019\0582-CARGO1.pdf</t>
  </si>
  <si>
    <t>PALIZA ROZAS GABRIELA</t>
  </si>
  <si>
    <t>..\RESOLUCIONES 2019 PDF\0578.pdf</t>
  </si>
  <si>
    <t>..\RESOLUCIONES 2019 PDF\CARGOS 2019\0578-CARGO1.pdf</t>
  </si>
  <si>
    <t>..\RESOLUCIONES 2019 PDF\0575.pdf</t>
  </si>
  <si>
    <t>..\RESOLUCIONES 2019 PDF\CARGOS 2019\0575-CARGO1.pdf</t>
  </si>
  <si>
    <t>..\RESOLUCIONES 2019 PDF\0583.pdf</t>
  </si>
  <si>
    <t>..\RESOLUCIONES 2019 PDF\CARGOS 2019\0583-CARGO1.pdf</t>
  </si>
  <si>
    <t>..\RESOLUCIONES 2019 PDF\0587.pdf</t>
  </si>
  <si>
    <t>..\RESOLUCIONES 2019 PDF\CARGOS 2019\0587-CARGO1.pdf</t>
  </si>
  <si>
    <t>..\RESOLUCIONES 2019 PDF\CARGOS 2019\0587-CARGO2.pdf</t>
  </si>
  <si>
    <t>LIVIAC VALENCIA MARIA LUISA</t>
  </si>
  <si>
    <t>..\RESOLUCIONES 2019 PDF\0581.pdf</t>
  </si>
  <si>
    <t>..\RESOLUCIONES 2019 PDF\CARGOS 2019\0581-CARGO1.pdf</t>
  </si>
  <si>
    <t>JURADO RIVERA DARCY AUGUSTO</t>
  </si>
  <si>
    <t>..\RESOLUCIONES 2019 PDF\0576.pdf</t>
  </si>
  <si>
    <t>..\RESOLUCIONES 2019 PDF\CARGOS 2019\0576-CARGO1.pdf</t>
  </si>
  <si>
    <t>..\RESOLUCIONES 2019 PDF\0580.pdf</t>
  </si>
  <si>
    <t>..\RESOLUCIONES 2019 PDF\CARGOS 2019\0580-CARGO1.pdf</t>
  </si>
  <si>
    <t>..\RESOLUCIONES 2019 PDF\0584.pdf</t>
  </si>
  <si>
    <t>..\RESOLUCIONES 2019 PDF\CARGOS 2019\0584-CARGO.pdf</t>
  </si>
  <si>
    <t>..\RESOLUCIONES 2019 PDF\0585.pdf</t>
  </si>
  <si>
    <t>..\RESOLUCIONES 2019 PDF\0586.pdf</t>
  </si>
  <si>
    <t>..\RESOLUCIONES 2019 PDF\CARGOS 2019\0586-CARGO.pdf</t>
  </si>
  <si>
    <t>ACHAUI HUAMAN MARIA ESTEFANI</t>
  </si>
  <si>
    <t>..\RESOLUCIONES 2019 PDF\0577.pdf</t>
  </si>
  <si>
    <t>..\RESOLUCIONES 2019 PDF\CARGOS 2019\0577-CARGO1.pdf</t>
  </si>
  <si>
    <t>..\RESOLUCIONES 2019 PDF\0590.pdf</t>
  </si>
  <si>
    <t>REVILLA MENDOZA SILVIA MARIA</t>
  </si>
  <si>
    <t>..\RESOLUCIONES 2019 PDF\0591.pdf</t>
  </si>
  <si>
    <t>..\RESOLUCIONES 2019 PDF\0593.pdf</t>
  </si>
  <si>
    <t>..\RESOLUCIONES 2019 PDF\0594.pdf</t>
  </si>
  <si>
    <t>..\RESOLUCIONES 2019 PDF\0592.pdf</t>
  </si>
  <si>
    <t>019100032b</t>
  </si>
  <si>
    <t>..\RESOLUCIONES 2019 PDF\0589.pdf</t>
  </si>
  <si>
    <t>ACO CORRALES MARGOT MARITZA</t>
  </si>
  <si>
    <t>old</t>
  </si>
  <si>
    <t>YABAR HERMOSA GUSTAVO ENRIQUE</t>
  </si>
  <si>
    <t>GONZALES ALVAREZ ROBERTO</t>
  </si>
  <si>
    <t>..\RESOLUCIONES 2019 PDF\0605.pdf</t>
  </si>
  <si>
    <t>VIZCARRA MENDIVIL MARCOS AVELINO</t>
  </si>
  <si>
    <t>017200381K</t>
  </si>
  <si>
    <t>..\RESOLUCIONES 2019 PDF\0617.pdf</t>
  </si>
  <si>
    <t>..\RESOLUCIONES 2019 PDF\0629.pdf</t>
  </si>
  <si>
    <t>..\RESOLUCIONES 2019 PDF\CARGOS 2019\0629-CARGO1.pdf</t>
  </si>
  <si>
    <t>TAIPE PARDO FREDY</t>
  </si>
  <si>
    <t>ZAMALLOA MASIAS ZOILO WILFREDO</t>
  </si>
  <si>
    <t>..\RESOLUCIONES 2019 PDF\0609.pdf</t>
  </si>
  <si>
    <t>..\RESOLUCIONES 2019 PDF\0621.pdf</t>
  </si>
  <si>
    <t>..\RESOLUCIONES 2019 PDF\CARGOS 2019\0621-CARGO1.pdf</t>
  </si>
  <si>
    <t>SANCHEZ FLORES FABIO ANSELMO</t>
  </si>
  <si>
    <t>PACHECO LUZA EDGAR FERNANDO</t>
  </si>
  <si>
    <t>..\RESOLUCIONES 2019 PDF\0619.pdf</t>
  </si>
  <si>
    <t>..\RESOLUCIONES 2019 PDF\0616.pdf</t>
  </si>
  <si>
    <t>RAMOS PACHECO BETSY SURI</t>
  </si>
  <si>
    <t>MASCO ARRIOLA MERY LUZ</t>
  </si>
  <si>
    <t>..\RESOLUCIONES 2019 PDF\0623.pdf</t>
  </si>
  <si>
    <t>..\RESOLUCIONES 2019 PDF\0628.pdf</t>
  </si>
  <si>
    <t>QUISPE VALENCIA NANCI CAROLINA</t>
  </si>
  <si>
    <t>AGUIRRE ABARCA SILVIA ELENA</t>
  </si>
  <si>
    <t>..\RESOLUCIONES 2019 PDF\0608.pdf</t>
  </si>
  <si>
    <t xml:space="preserve">PARICOTO GARCIA ROXANA </t>
  </si>
  <si>
    <t>MASIAS YNOCENCIO YSABEL</t>
  </si>
  <si>
    <t>..\RESOLUCIONES 2019 PDF\0607.pdf</t>
  </si>
  <si>
    <t>..\RESOLUCIONES 2019 PDF\0602.pdf</t>
  </si>
  <si>
    <t>MEJIA SURCO JAIME</t>
  </si>
  <si>
    <t>Sidney Bravo</t>
  </si>
  <si>
    <t>Cristian Fabricio Negron</t>
  </si>
  <si>
    <t>DICTAMEN  TESIS</t>
  </si>
  <si>
    <t>..\RESOLUCIONES 2019 PDF\0620.pdf</t>
  </si>
  <si>
    <t>LIGARDA SAMANEZ CARLOS ALBERTO</t>
  </si>
  <si>
    <t>..\RESOLUCIONES 2019 PDF\0622.pdf</t>
  </si>
  <si>
    <t>..\RESOLUCIONES 2019 PDF\0599.pdf</t>
  </si>
  <si>
    <t>DEL CARPIO JIMENEZ CARLA</t>
  </si>
  <si>
    <t>..\RESOLUCIONES 2019 PDF\0610.pdf</t>
  </si>
  <si>
    <t>..\RESOLUCIONES 2019 PDF\0627.pdf</t>
  </si>
  <si>
    <t>..\RESOLUCIONES 2019 PDF\CARGOS 2019\0627-CARGO1.pdf</t>
  </si>
  <si>
    <t>..\RESOLUCIONES 2019 PDF\CARGOS 2019\627-0.pdf</t>
  </si>
  <si>
    <t>..\RESOLUCIONES 2019 PDF\0615.pdf</t>
  </si>
  <si>
    <t>GUILLEN CCALA MARCO ANTONIO</t>
  </si>
  <si>
    <t>..\RESOLUCIONES 2019 PDF\0618.pdf</t>
  </si>
  <si>
    <t>..\RESOLUCIONES 2019 PDF\0626.pdf</t>
  </si>
  <si>
    <t>DELGADO LUNA ANGELA PATRICIA</t>
  </si>
  <si>
    <t>..\RESOLUCIONES 2019 PDF\0613.pdf</t>
  </si>
  <si>
    <t>DE LA QUINTANA SOLIS ALMENDRA MILAGROS</t>
  </si>
  <si>
    <t>..\RESOLUCIONES 2019 PDF\0606.pdf</t>
  </si>
  <si>
    <t>CURILLO TACURI MAURO MAURINHO</t>
  </si>
  <si>
    <t>..\RESOLUCIONES 2019 PDF\0611.pdf</t>
  </si>
  <si>
    <t>..\RESOLUCIONES 2019 PDF\0596.pdf</t>
  </si>
  <si>
    <t>..\RESOLUCIONES 2019 PDF\0604.pdf</t>
  </si>
  <si>
    <t>..\RESOLUCIONES 2019 PDF\0614.pdf</t>
  </si>
  <si>
    <t>..\RESOLUCIONES 2019 PDF\0624.pdf</t>
  </si>
  <si>
    <t>CACERES LOPEZ DELISIA</t>
  </si>
  <si>
    <t>019100093A</t>
  </si>
  <si>
    <t>..\RESOLUCIONES 2019 PDF\0612.pdf</t>
  </si>
  <si>
    <t>..\RESOLUCIONES 2019 PDF\0600.pdf</t>
  </si>
  <si>
    <t>..\RESOLUCIONES 2019 PDF\0601.pdf</t>
  </si>
  <si>
    <t>..\RESOLUCIONES 2019 PDF\0625.pdf</t>
  </si>
  <si>
    <t>..\RESOLUCIONES 2019 PDF\CARGOS 2019\0625-CARGO1.pdf</t>
  </si>
  <si>
    <t>..\RESOLUCIONES 2019 PDF\0598.pdf</t>
  </si>
  <si>
    <t>APAZA SERRANO NORMA</t>
  </si>
  <si>
    <t>..\RESOLUCIONES 2019 PDF\0603.pdf</t>
  </si>
  <si>
    <t>VENGOA FIGUEROA BONY DUGLAS</t>
  </si>
  <si>
    <t>..\RESOLUCIONES 2019 PDF\0632.pdf</t>
  </si>
  <si>
    <t xml:space="preserve">TUPAYACHI QUISPE SHARMELY </t>
  </si>
  <si>
    <t>..\RESOLUCIONES 2019 PDF\0634.pdf</t>
  </si>
  <si>
    <t>RUMAJA CARHUAS JILL</t>
  </si>
  <si>
    <t>JUSTO GOMEZ CESAR ALAN</t>
  </si>
  <si>
    <t>..\RESOLUCIONES 2019 PDF\0638.pdf</t>
  </si>
  <si>
    <t>PACHECO ROMAN ROCIO</t>
  </si>
  <si>
    <t>..\RESOLUCIONES 2019 PDF\0640.pdf</t>
  </si>
  <si>
    <t>OBLITAS CUBA VLADIMIR KRISTIAM</t>
  </si>
  <si>
    <t>018200070D</t>
  </si>
  <si>
    <t>..\RESOLUCIONES 2019 PDF\0631.pdf</t>
  </si>
  <si>
    <t>MOLLINEDO QUINTO YUREMA</t>
  </si>
  <si>
    <t>..\RESOLUCIONES 2019 PDF\0637.pdf</t>
  </si>
  <si>
    <t>..\RESOLUCIONES 2019 PDF\0633.pdf</t>
  </si>
  <si>
    <t xml:space="preserve">HUANCA POLIAR MARIA CLEOFE </t>
  </si>
  <si>
    <t>..\RESOLUCIONES 2019 PDF\0639.pdf</t>
  </si>
  <si>
    <t>GALLEGOS PAREDES OMAR REHINER</t>
  </si>
  <si>
    <t>VILLANUEVA GONZALES SANDRO NERIO</t>
  </si>
  <si>
    <t>..\RESOLUCIONES 2019 PDF\0636.pdf</t>
  </si>
  <si>
    <t>CHICCHE AGUILAR FREDDY RONAL</t>
  </si>
  <si>
    <t>..\RESOLUCIONES 2019 PDF\0630.pdf</t>
  </si>
  <si>
    <t>ARANIBAR MOLINA CARMEN</t>
  </si>
  <si>
    <t>..\RESOLUCIONES 2019 PDF\0635.pdf</t>
  </si>
  <si>
    <t>..\RESOLUCIONES 2019 PDF\0647.pdf</t>
  </si>
  <si>
    <t>..\RESOLUCIONES 2019 PDF\0648.pdf</t>
  </si>
  <si>
    <t>..\RESOLUCIONES 2019 PDF\0644.pdf</t>
  </si>
  <si>
    <t>IAZ</t>
  </si>
  <si>
    <t>..\RESOLUCIONES 2019 PDF\CARGOS 2019\0644-CARGO2.pdf</t>
  </si>
  <si>
    <t>..\RESOLUCIONES 2019 PDF\CARGOS 2019\0644-CARGO3.pdf</t>
  </si>
  <si>
    <t>..\RESOLUCIONES 2019 PDF\0645.pdf</t>
  </si>
  <si>
    <t>..\RESOLUCIONES 2019 PDF\CARGOS 2019\0645-CARGO1.pdf</t>
  </si>
  <si>
    <t>..\RESOLUCIONES 2019 PDF\CARGOS 2019\0645-CARGO2.pdf</t>
  </si>
  <si>
    <t>..\RESOLUCIONES 2019 PDF\CARGOS 2019\0645-CARGO3.pdf</t>
  </si>
  <si>
    <t>..\RESOLUCIONES 2019 PDF\0649.pdf</t>
  </si>
  <si>
    <t>..\RESOLUCIONES 2019 PDF\0641.pdf</t>
  </si>
  <si>
    <t>..\RESOLUCIONES 2019 PDF\0642.pdf</t>
  </si>
  <si>
    <t>..\RESOLUCIONES 2019 PDF\CARGOS 2019\0642-CARGO1.pdf</t>
  </si>
  <si>
    <t>..\RESOLUCIONES 2019 PDF\0646.pdf</t>
  </si>
  <si>
    <t>..\RESOLUCIONES 2019 PDF\CARGOS 2019\0646-CARGO1.pdf</t>
  </si>
  <si>
    <t>..\RESOLUCIONES 2019 PDF\CARGOS 2019\0646-CARGO2.pdf</t>
  </si>
  <si>
    <t>..\RESOLUCIONES 2019 PDF\0643.pdf</t>
  </si>
  <si>
    <t>PEÑA SARAVIA ROCIO</t>
  </si>
  <si>
    <t>..\RESOLUCIONES 2019 PDF\0655.pdf</t>
  </si>
  <si>
    <t>..\RESOLUCIONES 2019 PDF\CARGOS 2019\0655-CARGO1.pdf</t>
  </si>
  <si>
    <t>..\RESOLUCIONES 2019 PDF\CARGOS 2019\0655-CARGO2.pdf</t>
  </si>
  <si>
    <t>..\RESOLUCIONES 2019 PDF\0650.pdf</t>
  </si>
  <si>
    <t>CASTILLO PEREZ KAREN JULIA</t>
  </si>
  <si>
    <t>..\RESOLUCIONES 2019 PDF\0651.pdf</t>
  </si>
  <si>
    <t>ALVAREZ NUÑEZ JUDITH</t>
  </si>
  <si>
    <t>..\RESOLUCIONES 2019 PDF\0654.pdf</t>
  </si>
  <si>
    <t>..\RESOLUCIONES 2019 PDF\CARGOS 2019\0654-CARGO1.pdf</t>
  </si>
  <si>
    <t>..\RESOLUCIONES 2019 PDF\CARGOS 2019\0654-CARGO2.pdf</t>
  </si>
  <si>
    <t>..\RESOLUCIONES 2019 PDF\CARGOS 2019\0654-CARGO3.pdf</t>
  </si>
  <si>
    <t>SEGOVIA SOTO ROBERTO</t>
  </si>
  <si>
    <t>..\RESOLUCIONES 2019 PDF\0656.pdf</t>
  </si>
  <si>
    <t>..\RESOLUCIONES 2019 PDF\CARGOS 2019\0656-CARGO1.pdf</t>
  </si>
  <si>
    <t>QUINTANILLA OPORTO ROSELIN</t>
  </si>
  <si>
    <t>..\RESOLUCIONES 2019 PDF\0657.pdf</t>
  </si>
  <si>
    <t>..\RESOLUCIONES 2019 PDF\CARGOS 2019\0657-CARGO1.pdf</t>
  </si>
  <si>
    <t>..\RESOLUCIONES 2019 PDF\0658.pdf</t>
  </si>
  <si>
    <t>DE LA TORRE DUEÑAS CLETO</t>
  </si>
  <si>
    <t>..\RESOLUCIONES 2019 PDF\0659.pdf</t>
  </si>
  <si>
    <t>..\RESOLUCIONES 2019 PDF\0660.pdf</t>
  </si>
  <si>
    <t>..\RESOLUCIONES 2019 PDF\0661.pdf</t>
  </si>
  <si>
    <t>..\RESOLUCIONES 2019 PDF\0846.pdf</t>
  </si>
  <si>
    <t>..\RESOLUCIONES 2019 PDF\CARGOS 2019\846-0.pdf</t>
  </si>
  <si>
    <t>SABINO SARMIENTO LUNA</t>
  </si>
  <si>
    <t>EDGAR ANIBAL PEREZ OLAGUIVEL</t>
  </si>
  <si>
    <t>..\RESOLUCIONES 2019 PDF\0664.pdf</t>
  </si>
  <si>
    <t>..\RESOLUCIONES 2019 PDF\0667.pdf</t>
  </si>
  <si>
    <t>..\RESOLUCIONES 2019 PDF\0669.pdf</t>
  </si>
  <si>
    <t>JOVE CARCAUSTO JILARI CARLA</t>
  </si>
  <si>
    <t>JHONNY HERNAN TUPAYACHI SOTOMAYOR</t>
  </si>
  <si>
    <t>..\RESOLUCIONES 2019 PDF\0662.pdf</t>
  </si>
  <si>
    <t>..\RESOLUCIONES 2019 PDF\0663.pdf</t>
  </si>
  <si>
    <t>CARLOS ERNESTO GAMARRA MONTAÑEZ</t>
  </si>
  <si>
    <t>019100134J</t>
  </si>
  <si>
    <t>LUIS ALBERTO CHIHUANTITO ABAL</t>
  </si>
  <si>
    <t>..\RESOLUCIONES 2019 PDF\0665.pdf</t>
  </si>
  <si>
    <t>..\RESOLUCIONES 2019 PDF\0666.pdf</t>
  </si>
  <si>
    <t>VALDIVIA ESPINOZA JORGE ANDRES ALEJANDRO</t>
  </si>
  <si>
    <t>MG. JESUS BLANCO VELASCO</t>
  </si>
  <si>
    <t>..\RESOLUCIONES 2019 PDF\0671.pdf</t>
  </si>
  <si>
    <t>VALDERRAMA VIZCARRA WILBERT MARTIN</t>
  </si>
  <si>
    <t>DR. HILDEBRANDO DIAZ TORRES</t>
  </si>
  <si>
    <t>..\RESOLUCIONES 2019 PDF\0676.pdf</t>
  </si>
  <si>
    <t>VALDERRAMA MANZANEDA LUIS ROBERTO</t>
  </si>
  <si>
    <t>MG. CARLOS EDUARDO JAYO SILVA</t>
  </si>
  <si>
    <t>..\RESOLUCIONES 2019 PDF\0677.pdf</t>
  </si>
  <si>
    <t>SURCO NEYRA NANCY LIZETH</t>
  </si>
  <si>
    <t>DR. EDER ARTURO ACO CORRALES</t>
  </si>
  <si>
    <t>..\RESOLUCIONES 2019 PDF\0673.pdf</t>
  </si>
  <si>
    <t>RIMACHI VARGAS MARIA CRISTINA</t>
  </si>
  <si>
    <t>..\RESOLUCIONES 2019 PDF\0680.pdf</t>
  </si>
  <si>
    <t>..\RESOLUCIONES 2019 PDF\CARGOS 2019\0680-CARGO1.pdf</t>
  </si>
  <si>
    <t>..\RESOLUCIONES 2019 PDF\CARGOS 2019\0680-CARGO2.pdf</t>
  </si>
  <si>
    <t>PAUCARMAYTA TACURI ABEL</t>
  </si>
  <si>
    <t>..\RESOLUCIONES 2019 PDF\0681.pdf</t>
  </si>
  <si>
    <t>..\RESOLUCIONES 2019 PDF\CARGOS 2019\0681-CARGO1.pdf</t>
  </si>
  <si>
    <t>PAREDES MORALES ERIKA INGRID</t>
  </si>
  <si>
    <t>..\RESOLUCIONES 2019 PDF\0675.pdf</t>
  </si>
  <si>
    <t>018200032E</t>
  </si>
  <si>
    <t>DR. EDGAR PACHECO LUZA</t>
  </si>
  <si>
    <t>..\RESOLUCIONES 2019 PDF\0670.pdf</t>
  </si>
  <si>
    <t>..\RESOLUCIONES 2019 PDF\0679.pdf</t>
  </si>
  <si>
    <t>DRA. WILMA YECELA LIVIA ROVALINO</t>
  </si>
  <si>
    <t>..\RESOLUCIONES 2019 PDF\0672.pdf</t>
  </si>
  <si>
    <t>..\RESOLUCIONES 2019 PDF\0678.pdf</t>
  </si>
  <si>
    <t>AZPILCUETA GARCIA LUZ CURIE</t>
  </si>
  <si>
    <t>DRA. ANGELICA ANCHARI MORALES</t>
  </si>
  <si>
    <t>..\RESOLUCIONES 2019 PDF\0674.pdf</t>
  </si>
  <si>
    <t>..\RESOLUCIONES 2019 PDF\0683.pdf</t>
  </si>
  <si>
    <t>..\RESOLUCIONES 2019 PDF\CARGOS 2019\0683-CARGO1.pdf</t>
  </si>
  <si>
    <t>SUSTITUIR REPLICANTE</t>
  </si>
  <si>
    <t>DR. LUCANO CRISOSTOMO ERNESTO</t>
  </si>
  <si>
    <t>..\RESOLUCIONES 2019 PDF\0684.pdf</t>
  </si>
  <si>
    <t>..\RESOLUCIONES 2019 PDF\0682.pdf</t>
  </si>
  <si>
    <t>JOSCA IRINOVA CARRASCO ARAOZ</t>
  </si>
  <si>
    <t>..\RESOLUCIONES 2019 PDF\0686.pdf</t>
  </si>
  <si>
    <t>..\RESOLUCIONES 2019 PDF\CARGOS 2019\0686-CARGO1.pdf</t>
  </si>
  <si>
    <t>..\RESOLUCIONES 2019 PDF\CARGOS 2019\0686-CARGO2.pdf</t>
  </si>
  <si>
    <t>..\RESOLUCIONES 2019 PDF\CARGOS 2019\0686-CARGO3.pdf</t>
  </si>
  <si>
    <t>BERTHA HUAMAN PEREZ</t>
  </si>
  <si>
    <t>..\RESOLUCIONES 2019 PDF\0685.pdf</t>
  </si>
  <si>
    <t>..\RESOLUCIONES 2019 PDF\CARGOS 2019\0685-CARGO1.pdf</t>
  </si>
  <si>
    <t>..\RESOLUCIONES 2019 PDF\CARGOS 2019\0685-CARGO2.pdf</t>
  </si>
  <si>
    <t>..\RESOLUCIONES 2019 PDF\CARGOS 2019\0685-CARGO3.pdf</t>
  </si>
  <si>
    <t xml:space="preserve">VARGAS CABRERA IVAN </t>
  </si>
  <si>
    <t>MELENDRES QUISPE KENNY A.</t>
  </si>
  <si>
    <t>..\RESOLUCIONES 2019 PDF\0695.pdf</t>
  </si>
  <si>
    <t>SOLIS AUCCAPIÑA ROBERTO</t>
  </si>
  <si>
    <t>..\RESOLUCIONES 2019 PDF\0696.pdf</t>
  </si>
  <si>
    <t>..\RESOLUCIONES 2019 PDF\0690.pdf</t>
  </si>
  <si>
    <t>..\RESOLUCIONES 2019 PDF\CARGOS 2019\0690-CARGO1.pdf</t>
  </si>
  <si>
    <t>PEZO OQUENDO EDWARD GRACIANI</t>
  </si>
  <si>
    <t>..\RESOLUCIONES 2019 PDF\0694.pdf</t>
  </si>
  <si>
    <t>MONTES SENCE LEYLA PAMELA</t>
  </si>
  <si>
    <t>..\RESOLUCIONES 2019 PDF\0692.pdf</t>
  </si>
  <si>
    <t>..\RESOLUCIONES 2019 PDF\CARGOS 2019\0692-CARGO1.pdf</t>
  </si>
  <si>
    <t>MIRIAN HUACAC CARRILLO</t>
  </si>
  <si>
    <t>..\RESOLUCIONES 2019 PDF\0697.pdf</t>
  </si>
  <si>
    <t>..\RESOLUCIONES 2019 PDF\CARGOS 2019\0697-CARGO1.pdf</t>
  </si>
  <si>
    <t>..\RESOLUCIONES 2019 PDF\CARGOS 2019\0697-CARGO2.pdf</t>
  </si>
  <si>
    <t>..\RESOLUCIONES 2019 PDF\CARGOS 2019\0697-CARGO3.pdf</t>
  </si>
  <si>
    <t>MIRANDA VALENCIA JOSE MANUEL</t>
  </si>
  <si>
    <t>..\RESOLUCIONES 2019 PDF\0691.pdf</t>
  </si>
  <si>
    <t>COA PINEDA ERIK OBERLI</t>
  </si>
  <si>
    <t>..\RESOLUCIONES 2019 PDF\0693.pdf</t>
  </si>
  <si>
    <t>..\RESOLUCIONES 2019 PDF\0698.pdf</t>
  </si>
  <si>
    <t>..\RESOLUCIONES 2019 PDF\CARGOS 2019\0698-CARGO1.pdf</t>
  </si>
  <si>
    <t>..\RESOLUCIONES 2019 PDF\0689.pdf</t>
  </si>
  <si>
    <t>..\RESOLUCIONES 2019 PDF\CARGOS 2019\0689-CARGO1.pdf</t>
  </si>
  <si>
    <t>..\RESOLUCIONES 2019 PDF\0699.pdf</t>
  </si>
  <si>
    <t>..\RESOLUCIONES 2019 PDF\CARGOS 2019\0699-CARGO1.pdf</t>
  </si>
  <si>
    <t xml:space="preserve">VALENCIA MARTINEZ CARLOS ALBERTO </t>
  </si>
  <si>
    <t>GOMES GONZALES WALTER EDGAR</t>
  </si>
  <si>
    <t>..\RESOLUCIONES 2019 PDF\0709.pdf</t>
  </si>
  <si>
    <t>..\RESOLUCIONES 2019 PDF\CARGOS 2019\0709-CARGO1.pdf</t>
  </si>
  <si>
    <t>..\RESOLUCIONES 2019 PDF\0710.pdf</t>
  </si>
  <si>
    <t>..\RESOLUCIONES 2019 PDF\CARGOS 2019\0710-CARGO1.pdf</t>
  </si>
  <si>
    <t>QUISPE HUAYAPA VICTORIA GIANNELLA</t>
  </si>
  <si>
    <t>..\RESOLUCIONES 2019 PDF\0706.pdf</t>
  </si>
  <si>
    <t>MASIAS FIGUEROA ROXANA</t>
  </si>
  <si>
    <t>..\RESOLUCIONES 2019 PDF\0701.pdf</t>
  </si>
  <si>
    <t>LAZO HERRERA THONY ABEL</t>
  </si>
  <si>
    <t>..\RESOLUCIONES 2019 PDF\0705.pdf</t>
  </si>
  <si>
    <t>..\RESOLUCIONES 2019 PDF\CARGOS 2019\0705-CARGO1.pdf</t>
  </si>
  <si>
    <t>..\RESOLUCIONES 2019 PDF\CARGOS 2019\0705-CARGO2.pdf</t>
  </si>
  <si>
    <t>INFANTAS PAULLO JACQUELINE CAROL</t>
  </si>
  <si>
    <t>PACHECO LUZA FERNANDO</t>
  </si>
  <si>
    <t>..\RESOLUCIONES 2019 PDF\0700.pdf</t>
  </si>
  <si>
    <t>..\RESOLUCIONES 2019 PDF\0707.pdf</t>
  </si>
  <si>
    <t>CARPIO CASCAMAYTA KATY ELIANA</t>
  </si>
  <si>
    <t>..\RESOLUCIONES 2019 PDF\0703.pdf</t>
  </si>
  <si>
    <t>..\RESOLUCIONES 2019 PDF\CARGOS 2019\0703-CARGO1.pdf</t>
  </si>
  <si>
    <t>..\RESOLUCIONES 2019 PDF\CARGOS 2019\0703-CARGO2.pdf</t>
  </si>
  <si>
    <t>..\RESOLUCIONES 2019 PDF\CARGOS 2019\0703-CARGO3.pdf</t>
  </si>
  <si>
    <t>..\RESOLUCIONES 2019 PDF\0702.pdf</t>
  </si>
  <si>
    <t>APAZA LLAQUI GIOVANNA</t>
  </si>
  <si>
    <t>..\RESOLUCIONES 2019 PDF\0704.pdf</t>
  </si>
  <si>
    <t>..\RESOLUCIONES 2019 PDF\CARGOS 2019\0704-CARGO1.pdf</t>
  </si>
  <si>
    <t>..\RESOLUCIONES 2019 PDF\CARGOS 2019\0704-CARGO2.pdf</t>
  </si>
  <si>
    <t>..\RESOLUCIONES 2019 PDF\0713.pdf</t>
  </si>
  <si>
    <t>..\RESOLUCIONES 2019 PDF\CARGOS 2019\0713-CARGO1.pdf</t>
  </si>
  <si>
    <t>..\RESOLUCIONES 2019 PDF\CARGOS 2019\0713-CARGO2.pdf</t>
  </si>
  <si>
    <t>..\RESOLUCIONES 2019 PDF\0712.pdf</t>
  </si>
  <si>
    <t>..\RESOLUCIONES 2019 PDF\CARGOS 2019\0712-CARGO1.pdf</t>
  </si>
  <si>
    <t>QUISPE LLERENA EVELYN</t>
  </si>
  <si>
    <t>..\RESOLUCIONES 2019 PDF\0711.pdf</t>
  </si>
  <si>
    <t>..\RESOLUCIONES 2019 PDF\0708.pdf</t>
  </si>
  <si>
    <t>..\RESOLUCIONES 2019 PDF\CARGOS 2019\0708-CARGO1.pdf</t>
  </si>
  <si>
    <t>..\RESOLUCIONES 2019 PDF\CARGOS 2019\0708-CARGO2.pdf</t>
  </si>
  <si>
    <t>..\RESOLUCIONES 2019 PDF\CARGOS 2019\0708-CARGO3.pdf</t>
  </si>
  <si>
    <t>..\RESOLUCIONES 2019 PDF\0714.pdf</t>
  </si>
  <si>
    <t>..\RESOLUCIONES 2019 PDF\CARGOS 2019\0714-CARGO1.pdf</t>
  </si>
  <si>
    <t>..\RESOLUCIONES 2019 PDF\CARGOS 2019\0714-CARGO2.pdf</t>
  </si>
  <si>
    <t>WILVER CABALLERO CONDORI</t>
  </si>
  <si>
    <t>..\RESOLUCIONES 2019 PDF\0720.pdf</t>
  </si>
  <si>
    <t>..\RESOLUCIONES 2019 PDF\CARGOS 2019\0720-CARGO1.pdf</t>
  </si>
  <si>
    <t>..\RESOLUCIONES 2019 PDF\CARGOS 2019\0720-CARGO2.pdf</t>
  </si>
  <si>
    <t>..\RESOLUCIONES 2019 PDF\CARGOS 2019\0720-CARGO3.pdf</t>
  </si>
  <si>
    <t>..\RESOLUCIONES 2019 PDF\0735.pdf</t>
  </si>
  <si>
    <t>..\RESOLUCIONES 2019 PDF\CARGOS 2019\0735-CARGO1.pdf</t>
  </si>
  <si>
    <t>..\RESOLUCIONES 2019 PDF\CARGOS 2019\0735-CARGO2.pdf</t>
  </si>
  <si>
    <t>YEPEZ CHACON MIRIAM IMELDA</t>
  </si>
  <si>
    <t>..\RESOLUCIONES 2019 PDF\0732.pdf</t>
  </si>
  <si>
    <t>Maestro en Estadistica e Investigacion Cientifica</t>
  </si>
  <si>
    <t>..\RESOLUCIONES 2019 PDF\0716.pdf</t>
  </si>
  <si>
    <t>..\RESOLUCIONES 2019 PDF\0733.pdf</t>
  </si>
  <si>
    <t>..\RESOLUCIONES 2019 PDF\0718.pdf</t>
  </si>
  <si>
    <t>..\RESOLUCIONES 2019 PDF\0730.pdf</t>
  </si>
  <si>
    <t>LOAYZA BORDA JOSE ALEJANDRO</t>
  </si>
  <si>
    <t>..\RESOLUCIONES 2019 PDF\0731.pdf</t>
  </si>
  <si>
    <t>LAJO CHAVEZ YNDIRA</t>
  </si>
  <si>
    <t>018200049E</t>
  </si>
  <si>
    <t>CASTRO VARGAS YANET</t>
  </si>
  <si>
    <t>..\RESOLUCIONES 2019 PDF\0727.pdf</t>
  </si>
  <si>
    <t>GUZMAN CORONADO VICKY ROBERTA</t>
  </si>
  <si>
    <t>..\RESOLUCIONES 2019 PDF\0725.pdf</t>
  </si>
  <si>
    <t>..\RESOLUCIONES 2019 PDF\0723.pdf</t>
  </si>
  <si>
    <t>EDWARS JESUS AGUIRRE ESPINOZA</t>
  </si>
  <si>
    <t>..\RESOLUCIONES 2019 PDF\0734.pdf</t>
  </si>
  <si>
    <t>..\RESOLUCIONES 2019 PDF\0722.pdf</t>
  </si>
  <si>
    <t>..\RESOLUCIONES 2019 PDF\0729.pdf</t>
  </si>
  <si>
    <t>CCAHUA ORMACHEA LEONARDO</t>
  </si>
  <si>
    <t>..\RESOLUCIONES 2019 PDF\0728.pdf</t>
  </si>
  <si>
    <t>..\RESOLUCIONES 2019 PDF\0724.pdf</t>
  </si>
  <si>
    <t>BENAVIDES PALOMINO CARLOS ALBERTO</t>
  </si>
  <si>
    <t>..\RESOLUCIONES 2019 PDF\0726.pdf</t>
  </si>
  <si>
    <t>..\RESOLUCIONES 2019 PDF\0721.pdf</t>
  </si>
  <si>
    <t>..\RESOLUCIONES 2019 PDF\CARGOS 2019\0721-CARGO1.pdf</t>
  </si>
  <si>
    <t>..\RESOLUCIONES 2019 PDF\0717.pdf</t>
  </si>
  <si>
    <t>732-A</t>
  </si>
  <si>
    <t>CALCINA ZUÑIGA KANTU SHAMILLY</t>
  </si>
  <si>
    <t>JOSEPH CRISTHIAN CHILLITUPA MONTUFAR</t>
  </si>
  <si>
    <t>..\RESOLUCIONES 2019 PDF\0732-A.pdf</t>
  </si>
  <si>
    <t xml:space="preserve">ZARATE HUILLCA CESAR AUGUSTO </t>
  </si>
  <si>
    <t>LUIS FERNANDO MURILLO</t>
  </si>
  <si>
    <t>..\RESOLUCIONES 2019 PDF\0756.pdf</t>
  </si>
  <si>
    <t>..\RESOLUCIONES 2019 PDF\CARGOS 2019\0756-CARGO1.pdf</t>
  </si>
  <si>
    <t>..\RESOLUCIONES 2019 PDF\CARGOS 2019\0756-CARGO2.pdf</t>
  </si>
  <si>
    <t>VASQUEZ CAMINO SOLANGE CRISTOL</t>
  </si>
  <si>
    <t>..\RESOLUCIONES 2019 PDF\0763.pdf</t>
  </si>
  <si>
    <t xml:space="preserve">TTUPA CARBAJAL ANABEL TATIANA </t>
  </si>
  <si>
    <t>LIVIA ROBALINO WILMA YECELA</t>
  </si>
  <si>
    <t>..\RESOLUCIONES 2019 PDF\0742.pdf</t>
  </si>
  <si>
    <t>..\RESOLUCIONES 2019 PDF\0758.pdf</t>
  </si>
  <si>
    <t>..\RESOLUCIONES 2019 PDF\CARGOS 2019\0758-CARGO1.pdf</t>
  </si>
  <si>
    <t>..\RESOLUCIONES 2019 PDF\CARGOS 2019\0758-CARGO2.pdf</t>
  </si>
  <si>
    <t>..\RESOLUCIONES 2019 PDF\0765.pdf</t>
  </si>
  <si>
    <t>..\RESOLUCIONES 2019 PDF\CARGOS 2019\0765-CARGO1.pdf</t>
  </si>
  <si>
    <t>..\RESOLUCIONES 2019 PDF\CARGOS 2019\0765-CARGO2.pdf</t>
  </si>
  <si>
    <t>SAAVEDRA SORAS RICHARD</t>
  </si>
  <si>
    <t>..\RESOLUCIONES 2019 PDF\0754.pdf</t>
  </si>
  <si>
    <t>..\RESOLUCIONES 2019 PDF\CARGOS 2019\0754-CARGO1.pdf</t>
  </si>
  <si>
    <t>..\RESOLUCIONES 2019 PDF\CARGOS 2019\0754-CARGO2.pdf</t>
  </si>
  <si>
    <t>..\RESOLUCIONES 2019 PDF\0762.pdf</t>
  </si>
  <si>
    <t>..\RESOLUCIONES 2019 PDF\CARGOS 2019\0762-CARGO1.pdf</t>
  </si>
  <si>
    <t>..\RESOLUCIONES 2019 PDF\0760.pdf</t>
  </si>
  <si>
    <t>..\RESOLUCIONES 2019 PDF\0749.pdf</t>
  </si>
  <si>
    <t>..\RESOLUCIONES 2019 PDF\CARGOS 2019\0749-CARGO1.pdf</t>
  </si>
  <si>
    <t>..\RESOLUCIONES 2019 PDF\CARGOS 2019\0749-1.pdf</t>
  </si>
  <si>
    <t>PEREIRA SANCHEZ WALDIR</t>
  </si>
  <si>
    <t>..\RESOLUCIONES 2019 PDF\0759.pdf</t>
  </si>
  <si>
    <t>..\RESOLUCIONES 2019 PDF\CARGOS 2019\0759-CARGO1.pdf</t>
  </si>
  <si>
    <t>..\RESOLUCIONES 2019 PDF\CARGOS 2019\0759-CARGO2.pdf</t>
  </si>
  <si>
    <t>..\RESOLUCIONES 2019 PDF\CARGOS 2019\0759-CARGO3.pdf</t>
  </si>
  <si>
    <t>..\RESOLUCIONES 2019 PDF\0751.pdf</t>
  </si>
  <si>
    <t>..\RESOLUCIONES 2019 PDF\CARGOS 2019\0751-CARGO1.pdf</t>
  </si>
  <si>
    <t>..\RESOLUCIONES 2019 PDF\CARGOS 2019\0751-CARGO2.pdf</t>
  </si>
  <si>
    <t>NORMA APAZA SERRANO</t>
  </si>
  <si>
    <t>..\RESOLUCIONES 2019 PDF\0761.pdf</t>
  </si>
  <si>
    <t>..\RESOLUCIONES 2019 PDF\CARGOS 2019\0761-CARGO1.pdf</t>
  </si>
  <si>
    <t>..\RESOLUCIONES 2019 PDF\0739.pdf</t>
  </si>
  <si>
    <t>..\RESOLUCIONES 2019 PDF\0745.pdf</t>
  </si>
  <si>
    <t>..\RESOLUCIONES 2019 PDF\CARGOS 2019\0745-CARGO1.pdf</t>
  </si>
  <si>
    <t>..\RESOLUCIONES 2019 PDF\CARGOS 2019\0745-CARGO2.pdf</t>
  </si>
  <si>
    <t>..\RESOLUCIONES 2019 PDF\0757.pdf</t>
  </si>
  <si>
    <t>..\RESOLUCIONES 2019 PDF\CARGOS 2019\0744-CARGO1.pdf</t>
  </si>
  <si>
    <t>..\RESOLUCIONES 2019 PDF\CARGOS 2019\0744-CARGO2.pdf</t>
  </si>
  <si>
    <t>..\RESOLUCIONES 2019 PDF\CARGOS 2019\0757-CARGO1.pdf</t>
  </si>
  <si>
    <t>LAUREL VARGAS BELIZARIO CELESTINO</t>
  </si>
  <si>
    <t>018300006F</t>
  </si>
  <si>
    <t>..\RESOLUCIONES 2019 PDF\0753.pdf</t>
  </si>
  <si>
    <t>..\RESOLUCIONES 2019 PDF\CARGOS 2019\0753-CARGO1.pdf</t>
  </si>
  <si>
    <t>..\RESOLUCIONES 2019 PDF\CARGOS 2019\0753-CARGO2.pdf</t>
  </si>
  <si>
    <t>HUARHUA CHIPANI TEODORO</t>
  </si>
  <si>
    <t>..\RESOLUCIONES 2019 PDF\0743.pdf</t>
  </si>
  <si>
    <t>GIBAJA RIVAS INGRID</t>
  </si>
  <si>
    <t>..\RESOLUCIONES 2019 PDF\0755.pdf</t>
  </si>
  <si>
    <t>..\RESOLUCIONES 2019 PDF\CARGOS 2019\0755-CARGO1.pdf</t>
  </si>
  <si>
    <t>..\RESOLUCIONES 2019 PDF\CARGOS 2019\0755-CARGO2.pdf</t>
  </si>
  <si>
    <t>..\RESOLUCIONES 2019 PDF\0750.pdf</t>
  </si>
  <si>
    <t>..\RESOLUCIONES 2019 PDF\CARGOS 2019\0750-CARGO1.pdf</t>
  </si>
  <si>
    <t>..\RESOLUCIONES 2019 PDF\CARGOS 2019\0750-CARGO2.pdf</t>
  </si>
  <si>
    <t>GABRIEL FARROÑAN FLORES</t>
  </si>
  <si>
    <t>..\RESOLUCIONES 2019 PDF\0740.pdf</t>
  </si>
  <si>
    <t>..\RESOLUCIONES 2019 PDF\0746.pdf</t>
  </si>
  <si>
    <t>..\RESOLUCIONES 2019 PDF\CARGOS 2019\0746-CARGO1.pdf</t>
  </si>
  <si>
    <t>..\RESOLUCIONES 2019 PDF\CARGOS 2019\0746-CARGO2.pdf</t>
  </si>
  <si>
    <t>..\RESOLUCIONES 2019 PDF\CARGOS 2019\0746-CARGO3.pdf</t>
  </si>
  <si>
    <t>..\RESOLUCIONES 2019 PDF\0738.pdf</t>
  </si>
  <si>
    <t>CCAHUA QUISPE MILAGROS</t>
  </si>
  <si>
    <t>..\RESOLUCIONES 2019 PDF\0764.pdf</t>
  </si>
  <si>
    <t>CAÑARI AMBUR ELEUTERIA</t>
  </si>
  <si>
    <t>..\RESOLUCIONES 2019 PDF\0737.pdf</t>
  </si>
  <si>
    <t>..\RESOLUCIONES 2019 PDF\CARGOS 2019\0737-CARGO1.pdf</t>
  </si>
  <si>
    <t>..\RESOLUCIONES 2019 PDF\CARGOS 2019\0737-CARGO2.pdf</t>
  </si>
  <si>
    <t>..\RESOLUCIONES 2019 PDF\CARGOS 2019\0737-CARGO3.pdf</t>
  </si>
  <si>
    <t>..\RESOLUCIONES 2019 PDF\0747.pdf</t>
  </si>
  <si>
    <t>..\RESOLUCIONES 2019 PDF\CARGOS 2019\0747-CARGO1.pdf</t>
  </si>
  <si>
    <t>..\RESOLUCIONES 2019 PDF\0748.pdf</t>
  </si>
  <si>
    <t>..\RESOLUCIONES 2019 PDF\CARGOS 2019\0748-CARGO1.pdf</t>
  </si>
  <si>
    <t>..\RESOLUCIONES 2019 PDF\CARGOS 2019\0748-CARGO2.pdf</t>
  </si>
  <si>
    <t>..\RESOLUCIONES 2019 PDF\CARGOS 2019\0748-CARGO3.pdf</t>
  </si>
  <si>
    <t>..\RESOLUCIONES 2019 PDF\0744.pdf</t>
  </si>
  <si>
    <t>..\RESOLUCIONES 2019 PDF\CARGOS 2019\0744-CARGO3.pdf</t>
  </si>
  <si>
    <t>..\RESOLUCIONES 2019 PDF\CARGOS 2019\0744-CARGO4.pdf</t>
  </si>
  <si>
    <t>..\RESOLUCIONES 2019 PDF\0752.pdf</t>
  </si>
  <si>
    <t>..\RESOLUCIONES 2019 PDF\CARGOS 2019\0752-CARGO1.pdf</t>
  </si>
  <si>
    <t>..\RESOLUCIONES 2019 PDF\CARGOS 2019\0752-CARGO2.pdf</t>
  </si>
  <si>
    <t>..\RESOLUCIONES 2019 PDF\0736.pdf</t>
  </si>
  <si>
    <t>VELASQUEZ GUEVARA JEANINE</t>
  </si>
  <si>
    <t>016110271B</t>
  </si>
  <si>
    <t>..\RESOLUCIONES 2019 PDF\0770.pdf</t>
  </si>
  <si>
    <t>..\RESOLUCIONES 2019 PDF\CARGOS 2019\0770-CARGO1.pdf</t>
  </si>
  <si>
    <t>..\RESOLUCIONES 2019 PDF\CARGOS 2019\0770-CARGO2.pdf</t>
  </si>
  <si>
    <t>..\RESOLUCIONES 2019 PDF\0768.pdf</t>
  </si>
  <si>
    <t>..\RESOLUCIONES 2019 PDF\CARGOS 2019\0768-CARGO1.pdf</t>
  </si>
  <si>
    <t>..\RESOLUCIONES 2019 PDF\CARGOS 2019\0768-CARGO2.pdf</t>
  </si>
  <si>
    <t>SANTOS BARRIENTOS ISABEL DIANA</t>
  </si>
  <si>
    <t>..\RESOLUCIONES 2019 PDF\0771.pdf</t>
  </si>
  <si>
    <t>..\RESOLUCIONES 2019 PDF\CARGOS 2019\0771-CARGO1.pdf</t>
  </si>
  <si>
    <t>..\RESOLUCIONES 2019 PDF\CARGOS 2019\0771-CARGO2.pdf</t>
  </si>
  <si>
    <t>dni</t>
  </si>
  <si>
    <t>..\RESOLUCIONES 2019 PDF\0767.pdf</t>
  </si>
  <si>
    <t>..\RESOLUCIONES 2019 PDF\CARGOS 2019\0767-CARGO1.pdf</t>
  </si>
  <si>
    <t>..\RESOLUCIONES 2019 PDF\CARGOS 2019\0767-CARGO2.pdf</t>
  </si>
  <si>
    <t>..\RESOLUCIONES 2019 PDF\0772.pdf</t>
  </si>
  <si>
    <t>..\RESOLUCIONES 2019 PDF\CARGOS 2019\772-2.pdf</t>
  </si>
  <si>
    <t>..\RESOLUCIONES 2019 PDF\CARGOS 2019\0772-CARGO2.pdf</t>
  </si>
  <si>
    <t>MODIFICADO</t>
  </si>
  <si>
    <t>..\RESOLUCIONES 2019 PDF\0777.pdf</t>
  </si>
  <si>
    <t>..\RESOLUCIONES 2019 PDF\CARGOS 2019\0777-CARGO1.pdf</t>
  </si>
  <si>
    <t>..\RESOLUCIONES 2019 PDF\0778.pdf</t>
  </si>
  <si>
    <t>..\RESOLUCIONES 2019 PDF\CARGOS 2019\0778-CARGO1.pdf</t>
  </si>
  <si>
    <t>..\RESOLUCIONES 2019 PDF\0779.pdf</t>
  </si>
  <si>
    <t>GARCIA CUIPA EDER</t>
  </si>
  <si>
    <t>019100135F</t>
  </si>
  <si>
    <t>BARRAGAN CONDORI MELQUIADES</t>
  </si>
  <si>
    <t>..\RESOLUCIONES 2019 PDF\0780.pdf</t>
  </si>
  <si>
    <t>..\RESOLUCIONES 2019 PDF\0766.pdf</t>
  </si>
  <si>
    <t>..\RESOLUCIONES 2019 PDF\CARGOS 2019\0766-CARGO1.pdf</t>
  </si>
  <si>
    <t>..\RESOLUCIONES 2019 PDF\CARGOS 2019\0766-CARGO2.pdf</t>
  </si>
  <si>
    <t>..\RESOLUCIONES 2019 PDF\0769.pdf</t>
  </si>
  <si>
    <t>..\RESOLUCIONES 2019 PDF\CARGOS 2019\0769-CARGO1.pdf</t>
  </si>
  <si>
    <t>..\RESOLUCIONES 2019 PDF\CARGOS 2019\0769-CARGO2.pdf</t>
  </si>
  <si>
    <t>PINTO ESPINOZA NOHELY VANESSA</t>
  </si>
  <si>
    <t>..\RESOLUCIONES 2019 PDF\0781.pdf</t>
  </si>
  <si>
    <t>..\RESOLUCIONES 2019 PDF\CARGOS 2019\0781-CARGO1.pdf</t>
  </si>
  <si>
    <t>..\RESOLUCIONES 2019 PDF\CARGOS 2019\0781-CARGO2.pdf</t>
  </si>
  <si>
    <t>LUQUE CARBAJAL SADITH</t>
  </si>
  <si>
    <t>..\RESOLUCIONES 2019 PDF\0784.pdf</t>
  </si>
  <si>
    <t>Doctorado Derecho</t>
  </si>
  <si>
    <t>..\RESOLUCIONES 2019 PDF\0783.pdf</t>
  </si>
  <si>
    <t>..\RESOLUCIONES 2019 PDF\0782.pdf</t>
  </si>
  <si>
    <t>AGUILAR SILVA MARIA VIOLETA</t>
  </si>
  <si>
    <t>..\RESOLUCIONES 2019 PDF\0785.pdf</t>
  </si>
  <si>
    <t>..\RESOLUCIONES 2019 PDF\0792.pdf</t>
  </si>
  <si>
    <t>..\RESOLUCIONES 2019 PDF\0793.pdf</t>
  </si>
  <si>
    <t>..\RESOLUCIONES 2019 PDF\0789.pdf</t>
  </si>
  <si>
    <t>..\RESOLUCIONES 2019 PDF\0790.pdf</t>
  </si>
  <si>
    <t>..\RESOLUCIONES 2019 PDF\0786.pdf</t>
  </si>
  <si>
    <t>..\RESOLUCIONES 2019 PDF\CARGOS 2019\0786-CARGO1.pdf</t>
  </si>
  <si>
    <t>..\RESOLUCIONES 2019 PDF\0788.pdf</t>
  </si>
  <si>
    <t>..\RESOLUCIONES 2019 PDF\0795.pdf</t>
  </si>
  <si>
    <t>..\RESOLUCIONES 2019 PDF\0794.pdf</t>
  </si>
  <si>
    <t>..\RESOLUCIONES 2019 PDF\0791.pdf</t>
  </si>
  <si>
    <t>..\RESOLUCIONES 2019 PDF\CARGOS 2019\0791-CARGO1.pdf</t>
  </si>
  <si>
    <t>..\RESOLUCIONES 2019 PDF\CARGOS 2019\0791-1.pdf</t>
  </si>
  <si>
    <t>..\RESOLUCIONES 2019 PDF\0796.pdf</t>
  </si>
  <si>
    <t>..\RESOLUCIONES 2019 PDF\CARGOS 2019\0796-CARGO1.pdf</t>
  </si>
  <si>
    <t>..\RESOLUCIONES 2019 PDF\CARGOS 2019\0796-CARGO2.pdf</t>
  </si>
  <si>
    <t>..\RESOLUCIONES 2019 PDF\CARGOS 2019\796-3.pdf</t>
  </si>
  <si>
    <t>ESCUELA DE POST-GRADO</t>
  </si>
  <si>
    <t>RELACION CURSO DE ACTUALIZACION</t>
  </si>
  <si>
    <t>..\RESOLUCIONES 2019 PDF\0873.pdf</t>
  </si>
  <si>
    <t>VARGAS AÑAMACO LUIS ALBERTO</t>
  </si>
  <si>
    <t>..\RESOLUCIONES 2019 PDF\0843.pdf</t>
  </si>
  <si>
    <t>..\RESOLUCIONES 2019 PDF\0808.pdf</t>
  </si>
  <si>
    <t>..\RESOLUCIONES 2019 PDF\0799.pdf</t>
  </si>
  <si>
    <t>..\RESOLUCIONES 2019 PDF\CARGOS 2019\0799-CARGO1.pdf</t>
  </si>
  <si>
    <t>..\RESOLUCIONES 2019 PDF\CARGOS 2019\0799-CARGO2.pdf</t>
  </si>
  <si>
    <t>TURPO GUTIERREZ NELLY SONIA</t>
  </si>
  <si>
    <t>..\RESOLUCIONES 2019 PDF\0832.pdf</t>
  </si>
  <si>
    <t xml:space="preserve">TTITO LAURA PRISCILIANO </t>
  </si>
  <si>
    <t>015101443J</t>
  </si>
  <si>
    <t>..\RESOLUCIONES 2019 PDF\0839.pdf</t>
  </si>
  <si>
    <t>..\RESOLUCIONES 2019 PDF\0849.pdf</t>
  </si>
  <si>
    <t>..\RESOLUCIONES 2019 PDF\CARGOS 2019\849-1.pdf</t>
  </si>
  <si>
    <t>..\RESOLUCIONES 2019 PDF\CARGOS 2019\0849-CARGO1.pdf</t>
  </si>
  <si>
    <t>..\RESOLUCIONES 2019 PDF\0844.pdf</t>
  </si>
  <si>
    <t>..\RESOLUCIONES 2019 PDF\0820.pdf</t>
  </si>
  <si>
    <t>..\RESOLUCIONES 2019 PDF\CARGOS 2019\0820-1.pdf</t>
  </si>
  <si>
    <t>..\RESOLUCIONES 2019 PDF\CARGOS 2019\0820-CARGO2.pdf</t>
  </si>
  <si>
    <t>..\RESOLUCIONES 2019 PDF\0821.pdf</t>
  </si>
  <si>
    <t>REYES PEÑA ANDRES FRANKLIN</t>
  </si>
  <si>
    <t>..\RESOLUCIONES 2019 PDF\0800.pdf</t>
  </si>
  <si>
    <t>RAMOS PACHECO SURI BETSY</t>
  </si>
  <si>
    <t>..\RESOLUCIONES 2019 PDF\0851.pdf</t>
  </si>
  <si>
    <t>..\RESOLUCIONES 2019 PDF\CARGOS 2019\0851-CARGO1.pdf</t>
  </si>
  <si>
    <t>..\RESOLUCIONES 2019 PDF\CARGOS 2019\0851-2.pdf</t>
  </si>
  <si>
    <t>RAMIREZ VARGAS ADRIEL</t>
  </si>
  <si>
    <t>010200034E</t>
  </si>
  <si>
    <t>..\RESOLUCIONES 2019 PDF\0828.pdf</t>
  </si>
  <si>
    <t>RAMIREZ MOLINA KAROL XIOMARA</t>
  </si>
  <si>
    <t>..\RESOLUCIONES 2019 PDF\0831.pdf</t>
  </si>
  <si>
    <t>RADO CUCHILLS MAXWELL SAMUEL</t>
  </si>
  <si>
    <t>SOLIS QUISPE LEONCIO</t>
  </si>
  <si>
    <t>..\RESOLUCIONES 2019 PDF\0824.pdf</t>
  </si>
  <si>
    <t>..\RESOLUCIONES 2019 PDF\0819.pdf</t>
  </si>
  <si>
    <t>..\RESOLUCIONES 2019 PDF\CARGOS 2019\0819-CARGO1.pdf</t>
  </si>
  <si>
    <t>..\RESOLUCIONES 2019 PDF\CARGOS 2019\0819-CARGO2.pdf</t>
  </si>
  <si>
    <t xml:space="preserve">QUISPE ALCCALAICO VERONICA </t>
  </si>
  <si>
    <t>..\RESOLUCIONES 2019 PDF\0801.pdf</t>
  </si>
  <si>
    <t xml:space="preserve">PEREZ DEL ALAMO  MARIA ELENA </t>
  </si>
  <si>
    <t>..\RESOLUCIONES 2019 PDF\0816.pdf</t>
  </si>
  <si>
    <t>..\RESOLUCIONES 2019 PDF\0823.pdf</t>
  </si>
  <si>
    <t>PALOMINO NUÑEZ DEL PRANO CESAR AUGUSTO</t>
  </si>
  <si>
    <t>..\RESOLUCIONES 2019 PDF\0837.pdf</t>
  </si>
  <si>
    <t>PALOMINO NUÑEZ DEL PRADO MILNER</t>
  </si>
  <si>
    <t>..\RESOLUCIONES 2019 PDF\0835.pdf</t>
  </si>
  <si>
    <t>PALOMINO NUÑEZ DEL PRADO AGUSTIN</t>
  </si>
  <si>
    <t>..\RESOLUCIONES 2019 PDF\0836.pdf</t>
  </si>
  <si>
    <t>ORTEGA ZARATE JOSE LUIS</t>
  </si>
  <si>
    <t>..\RESOLUCIONES 2019 PDF\0817.pdf</t>
  </si>
  <si>
    <t>OBANDO CAZORLA MARIO</t>
  </si>
  <si>
    <t>..\RESOLUCIONES 2019 PDF\0812.pdf</t>
  </si>
  <si>
    <t>NAVARRO HALANOCCA RENE</t>
  </si>
  <si>
    <t>TORRES PAREDES EDGAR ALBERTO</t>
  </si>
  <si>
    <t>..\RESOLUCIONES 2019 PDF\0805.pdf</t>
  </si>
  <si>
    <t>MOYA COHAGUILA LUIS GUSTAVO</t>
  </si>
  <si>
    <t>..\RESOLUCIONES 2019 PDF\0804.pdf</t>
  </si>
  <si>
    <t>MORALES ARAGON CLAUDIA ISABEL</t>
  </si>
  <si>
    <t>..\RESOLUCIONES 2019 PDF\0810.pdf</t>
  </si>
  <si>
    <t>MAXDEO QUISPE WILFREDO</t>
  </si>
  <si>
    <t>..\RESOLUCIONES 2019 PDF\0829.pdf</t>
  </si>
  <si>
    <t>MATTOS CASTILLO YOJHAN MIJAIL</t>
  </si>
  <si>
    <t>..\RESOLUCIONES 2019 PDF\0826.pdf</t>
  </si>
  <si>
    <t>MARTINEZ TRUJILLO YOHNY LUZ</t>
  </si>
  <si>
    <t>..\RESOLUCIONES 2019 PDF\0806.pdf</t>
  </si>
  <si>
    <t>MARTINEZ QUISPE MAURICIO</t>
  </si>
  <si>
    <t>..\RESOLUCIONES 2019 PDF\0802.pdf</t>
  </si>
  <si>
    <t>..\RESOLUCIONES 2019 PDF\0809.pdf</t>
  </si>
  <si>
    <t>..\RESOLUCIONES 2019 PDF\0840.pdf</t>
  </si>
  <si>
    <t>..\RESOLUCIONES 2019 PDF\0850.pdf</t>
  </si>
  <si>
    <t>..\RESOLUCIONES 2019 PDF\CARGOS 2019\0850-CARGO1.pdf</t>
  </si>
  <si>
    <t>..\RESOLUCIONES 2019 PDF\CARGOS 2019\0850-2.pdf</t>
  </si>
  <si>
    <t>GORKI EDUARDO ACHAHUANCO ACHAHUI</t>
  </si>
  <si>
    <t xml:space="preserve">014101487H </t>
  </si>
  <si>
    <t>..\RESOLUCIONES 2019 PDF\0830.pdf</t>
  </si>
  <si>
    <t>..\RESOLUCIONES 2019 PDF\0822.pdf</t>
  </si>
  <si>
    <t>GARCES ACOSTUPA PAMELA EVELING</t>
  </si>
  <si>
    <t>..\RESOLUCIONES 2019 PDF\0803.pdf</t>
  </si>
  <si>
    <t>FARFAN RODRIGUEZ LUIS CARLOS</t>
  </si>
  <si>
    <t>..\RESOLUCIONES 2019 PDF\0842.pdf</t>
  </si>
  <si>
    <t>..\RESOLUCIONES 2019 PDF\0845.pdf</t>
  </si>
  <si>
    <t>DURAND GONZALES MIRIAM</t>
  </si>
  <si>
    <t>..\RESOLUCIONES 2019 PDF\0841.pdf</t>
  </si>
  <si>
    <t xml:space="preserve">CUTIPA MIRANDA EFER LEON </t>
  </si>
  <si>
    <t>012200971G</t>
  </si>
  <si>
    <t>..\RESOLUCIONES 2019 PDF\0834.pdf</t>
  </si>
  <si>
    <t>CRUZ QUIN GEORGINA</t>
  </si>
  <si>
    <t>..\RESOLUCIONES 2019 PDF\0814.pdf</t>
  </si>
  <si>
    <t>..\RESOLUCIONES 2019 PDF\0848.pdf</t>
  </si>
  <si>
    <t>..\RESOLUCIONES 2019 PDF\CARGOS 2019\0848-CARGO1.pdf</t>
  </si>
  <si>
    <t>..\RESOLUCIONES 2019 PDF\CARGOS 2019\0848-CARGO2.pdf</t>
  </si>
  <si>
    <t>..\RESOLUCIONES 2019 PDF\0815.pdf</t>
  </si>
  <si>
    <t>CHAVEZ CHACON ANA CECILIA</t>
  </si>
  <si>
    <t>..\RESOLUCIONES 2019 PDF\0813.pdf</t>
  </si>
  <si>
    <t>CHAUCA GALICIA SONIA</t>
  </si>
  <si>
    <t>..\RESOLUCIONES 2019 PDF\0833.pdf</t>
  </si>
  <si>
    <t>..\RESOLUCIONES 2019 PDF\0797.pdf</t>
  </si>
  <si>
    <t>..\RESOLUCIONES 2019 PDF\CARGOS 2019\0797-CARGO1.pdf</t>
  </si>
  <si>
    <t>..\RESOLUCIONES 2019 PDF\CARGOS 2019\0797-CARGO2.pdf</t>
  </si>
  <si>
    <t>CARDENAS VARGAS FLOR DE MARIA</t>
  </si>
  <si>
    <t>..\RESOLUCIONES 2019 PDF\0847.pdf</t>
  </si>
  <si>
    <t>..\RESOLUCIONES 2019 PDF\CARGOS 2019\0847-CARGO1.pdf</t>
  </si>
  <si>
    <t>..\RESOLUCIONES 2019 PDF\CARGOS 2019\0847-CARGO2.pdf</t>
  </si>
  <si>
    <t>CALLIRGOS SOLARI TATIANA TAYANA</t>
  </si>
  <si>
    <t>014101462E</t>
  </si>
  <si>
    <t>..\RESOLUCIONES 2019 PDF\0825.pdf</t>
  </si>
  <si>
    <t>..\RESOLUCIONES 2019 PDF\0807.pdf</t>
  </si>
  <si>
    <t>BACA UMERES ISELA</t>
  </si>
  <si>
    <t>..\RESOLUCIONES 2019 PDF\0827.pdf</t>
  </si>
  <si>
    <t>..\RESOLUCIONES 2019 PDF\0811.pdf</t>
  </si>
  <si>
    <t>..\RESOLUCIONES 2019 PDF\CARGOS 2019\0811-CARGO1.pdf</t>
  </si>
  <si>
    <t>..\RESOLUCIONES 2019 PDF\CARGOS 2019\811-2.pdf</t>
  </si>
  <si>
    <t xml:space="preserve">ALVAREZ BACA GABRIELA </t>
  </si>
  <si>
    <t>..\RESOLUCIONES 2019 PDF\0838.pdf</t>
  </si>
  <si>
    <t>AGUILAR VILLA JUAN FREDY ELMER</t>
  </si>
  <si>
    <t>..\RESOLUCIONES 2019 PDF\0818.pdf</t>
  </si>
  <si>
    <t>UGARTE GUTIERREZ KENNY MICHAEL</t>
  </si>
  <si>
    <t>..\RESOLUCIONES 2019 PDF\0798.pdf</t>
  </si>
  <si>
    <t>..\RESOLUCIONES 2019 PDF\CARGOS 2019\0798-CARGO1.pdf</t>
  </si>
  <si>
    <t>..\RESOLUCIONES 2019 PDF\CARGOS 2019\0798-CARGO2.pdf</t>
  </si>
  <si>
    <t>PERALTA INGLES JACQUELINA</t>
  </si>
  <si>
    <t>..\RESOLUCIONES 2019 PDF\0859.pdf</t>
  </si>
  <si>
    <t>..\RESOLUCIONES 2019 PDF\0853.pdf</t>
  </si>
  <si>
    <t>..\RESOLUCIONES 2019 PDF\CARGOS 2019\0853-CARGO1.pdf</t>
  </si>
  <si>
    <t>..\RESOLUCIONES 2019 PDF\CARGOS 2019\853-2.pdf</t>
  </si>
  <si>
    <t>..\RESOLUCIONES 2019 PDF\CARGOS 2019\0853-CARGO2.pdf</t>
  </si>
  <si>
    <t>..\RESOLUCIONES 2019 PDF\0854.pdf</t>
  </si>
  <si>
    <t>..\RESOLUCIONES 2019 PDF\CARGOS 2019\0854-CARGO1.pdf</t>
  </si>
  <si>
    <t>..\RESOLUCIONES 2019 PDF\CARGOS 2019\0854-CARGO2.pdf</t>
  </si>
  <si>
    <t>..\RESOLUCIONES 2019 PDF\CARGOS 2019\0854-CARGO3.pdf</t>
  </si>
  <si>
    <t>MADRID JIMENEZ DE ZAVALETA MARIA DEL ROSARIO</t>
  </si>
  <si>
    <t>..\RESOLUCIONES 2019 PDF\0857.pdf</t>
  </si>
  <si>
    <t>..\RESOLUCIONES 2019 PDF\0852.pdf</t>
  </si>
  <si>
    <t>..\RESOLUCIONES 2019 PDF\CARGOS 2019\0852 CARGO1.pdf</t>
  </si>
  <si>
    <t>..\RESOLUCIONES 2019 PDF\CARGOS 2019\0852 CARGO2.pdf</t>
  </si>
  <si>
    <t>..\RESOLUCIONES 2019 PDF\CARGOS 2019\0852-CARGO3.pdf</t>
  </si>
  <si>
    <t>..\RESOLUCIONES 2019 PDF\0860.pdf</t>
  </si>
  <si>
    <t>..\RESOLUCIONES 2019 PDF\0856.pdf</t>
  </si>
  <si>
    <t>..\RESOLUCIONES 2019 PDF\CARGOS 2019\0856-CARGO1.pdf</t>
  </si>
  <si>
    <t>..\RESOLUCIONES 2019 PDF\CARGOS 2019\0856-CARGO2.pdf</t>
  </si>
  <si>
    <t>..\RESOLUCIONES 2019 PDF\CARGOS 2019\856-3.pdf</t>
  </si>
  <si>
    <t>..\RESOLUCIONES 2019 PDF\0861.pdf</t>
  </si>
  <si>
    <t>DE LA COLINA LOZADA RAFAEL</t>
  </si>
  <si>
    <t>TTITO JORDAN BILLY JOEL</t>
  </si>
  <si>
    <t>..\RESOLUCIONES 2019 PDF\0858.pdf</t>
  </si>
  <si>
    <t>..\RESOLUCIONES 2019 PDF\0855.pdf</t>
  </si>
  <si>
    <t>..\RESOLUCIONES 2019 PDF\CARGOS 2019\0855-CARGO1.pdf</t>
  </si>
  <si>
    <t>..\RESOLUCIONES 2019 PDF\CARGOS 2019\0855-CARGO2.pdf</t>
  </si>
  <si>
    <t>..\RESOLUCIONES 2019 PDF\CARGOS 2019\0855-CARGO3.pdf</t>
  </si>
  <si>
    <t>DNI</t>
  </si>
  <si>
    <t>MARIA DEL ROSARIO CHAPI HUILLCA</t>
  </si>
  <si>
    <t>..\RESOLUCIONES 2019 PDF\0862.pdf</t>
  </si>
  <si>
    <t>..\RESOLUCIONES 2019 PDF\CARGOS 2019\0862-CARGO1.pdf</t>
  </si>
  <si>
    <t>..\RESOLUCIONES 2019 PDF\CARGOS 2019\0862-CARGO2.pdf</t>
  </si>
  <si>
    <t>WERNER ALFONSO CALDERON GONZALES</t>
  </si>
  <si>
    <t>..\RESOLUCIONES 2019 PDF\0863.pdf</t>
  </si>
  <si>
    <t>VILMA PEREZ SANCHEZ</t>
  </si>
  <si>
    <t>..\RESOLUCIONES 2019 PDF\0867.pdf</t>
  </si>
  <si>
    <t>..\RESOLUCIONES 2019 PDF\CARGOS 2019\0867-CARGO1.pdf</t>
  </si>
  <si>
    <t>..\RESOLUCIONES 2019 PDF\CARGOS 2019\0867-CARGO2.pdf</t>
  </si>
  <si>
    <t>SOLEDAD NIEVES SANTIVAÑEZ VENERO</t>
  </si>
  <si>
    <t>..\RESOLUCIONES 2019 PDF\0866.pdf</t>
  </si>
  <si>
    <t>..\RESOLUCIONES 2019 PDF\0872.pdf</t>
  </si>
  <si>
    <t>RENATO HECTOR MENDOZA NINA</t>
  </si>
  <si>
    <t>..\RESOLUCIONES 2019 PDF\0864.pdf</t>
  </si>
  <si>
    <t>MIRIAN ZULEMA SERNA SILVA</t>
  </si>
  <si>
    <t>..\RESOLUCIONES 2019 PDF\0868.pdf</t>
  </si>
  <si>
    <t>..\RESOLUCIONES 2019 PDF\CARGOS 2019\868-0.pdf</t>
  </si>
  <si>
    <t>..\RESOLUCIONES 2019 PDF\CARGOS 2019\0868-CARGO1.pdf</t>
  </si>
  <si>
    <t>LUIS JUNIOR ROMAN QUISPE</t>
  </si>
  <si>
    <t>HILDEBRANDO DIAZ TORRES</t>
  </si>
  <si>
    <t>..\RESOLUCIONES 2019 PDF\0870.pdf</t>
  </si>
  <si>
    <t>..\RESOLUCIONES 2019 PDF\CARGOS 2019\0870-CARGO1.pdf</t>
  </si>
  <si>
    <t>..\RESOLUCIONES 2019 PDF\CARGOS 2019\0870-CARGO2.pdf</t>
  </si>
  <si>
    <t>..\RESOLUCIONES 2019 PDF\CARGOS 2019\0870-CARGO3.pdf</t>
  </si>
  <si>
    <t>..\RESOLUCIONES 2019 PDF\0869.pdf</t>
  </si>
  <si>
    <t>..\RESOLUCIONES 2019 PDF\CARGOS 2019\0869-CARGO1.pdf</t>
  </si>
  <si>
    <t>..\RESOLUCIONES 2019 PDF\CARGOS 2019\0869-CARGO2.pdf</t>
  </si>
  <si>
    <t xml:space="preserve">CORRESPONDENCIA DE ESTUDIOS </t>
  </si>
  <si>
    <t>..\RESOLUCIONES 2019 PDF\0871.pdf</t>
  </si>
  <si>
    <t>AILANG LIU BUSTINZA BEJAR</t>
  </si>
  <si>
    <t>..\RESOLUCIONES 2019 PDF\0865.pdf</t>
  </si>
  <si>
    <t>..\RESOLUCIONES 2019 PDF\0883.pdf</t>
  </si>
  <si>
    <t>Salud Comunitaria</t>
  </si>
  <si>
    <t>..\RESOLUCIONES 2019 PDF\0874.pdf</t>
  </si>
  <si>
    <t>..\RESOLUCIONES 2019 PDF\0882.pdf</t>
  </si>
  <si>
    <t>..\RESOLUCIONES 2019 PDF\0877.pdf</t>
  </si>
  <si>
    <t>..\RESOLUCIONES 2019 PDF\0878.pdf</t>
  </si>
  <si>
    <t>DIAZ COLOMA POOL</t>
  </si>
  <si>
    <t>RENGIFO LOZANO RAUL ALBERTO</t>
  </si>
  <si>
    <t>..\RESOLUCIONES 2019 PDF\0880.pdf</t>
  </si>
  <si>
    <t>..\RESOLUCIONES 2019 PDF\0879.pdf</t>
  </si>
  <si>
    <t>..\RESOLUCIONES 2019 PDF\0881.pdf</t>
  </si>
  <si>
    <t xml:space="preserve">ZEGARRA TUPAYACHI ADRIANA </t>
  </si>
  <si>
    <t>019200206b</t>
  </si>
  <si>
    <t>OCHOA CAMARA JOSE ANTONIO</t>
  </si>
  <si>
    <t>..\RESOLUCIONES 2019 PDF\0902.pdf</t>
  </si>
  <si>
    <t>896-A</t>
  </si>
  <si>
    <t>ZEGARRA CARY YNGERBORD CRISTEL</t>
  </si>
  <si>
    <t>ZANABRIA MALLQUI ROSARIO MAGALY</t>
  </si>
  <si>
    <t>POMACHAGUA PAUCAR JESUS EDUARDO</t>
  </si>
  <si>
    <t>..\RESOLUCIONES 2019 PDF\0885.pdf</t>
  </si>
  <si>
    <t>ZAGARRA CARY YNGERBORD CRISTEL</t>
  </si>
  <si>
    <t>..\RESOLUCIONES 2019 PDF\0896.pdf</t>
  </si>
  <si>
    <t xml:space="preserve">YANQUE YUCRA PERCY </t>
  </si>
  <si>
    <t>HOLGADO ROJAS MARIA ENCARNACION</t>
  </si>
  <si>
    <t>..\RESOLUCIONES 2019 PDF\0892.pdf</t>
  </si>
  <si>
    <t>..\RESOLUCIONES 2019 PDF\0921.pdf</t>
  </si>
  <si>
    <t>..\RESOLUCIONES 2019 PDF\CARGOS 2019\0921-CARGO1.pdf</t>
  </si>
  <si>
    <t>..\RESOLUCIONES 2019 PDF\CARGOS 2019\0921-CARGO2.pdf</t>
  </si>
  <si>
    <t>VILLAFUERTE MOGOLLON DANNY LIBERTAD</t>
  </si>
  <si>
    <t>018300079C</t>
  </si>
  <si>
    <t>..\RESOLUCIONES 2019 PDF\0916.pdf</t>
  </si>
  <si>
    <t>VEGA CENTENO LUZ GUISELL AEDO</t>
  </si>
  <si>
    <t>..\RESOLUCIONES 2019 PDF\0914.pdf</t>
  </si>
  <si>
    <t>VARGAS SILVA ANNY LIZETH</t>
  </si>
  <si>
    <t>..\RESOLUCIONES 2019 PDF\0911.pdf</t>
  </si>
  <si>
    <t>TOMAYLLA CRUZ CIRO</t>
  </si>
  <si>
    <t>..\RESOLUCIONES 2019 PDF\0890.pdf</t>
  </si>
  <si>
    <t>TISOC DUEÑAS ISOLINA OCTAVIA</t>
  </si>
  <si>
    <t>..\RESOLUCIONES 2019 PDF\0886.pdf</t>
  </si>
  <si>
    <t>SALAS ÑAHUI SANDRA IRENE</t>
  </si>
  <si>
    <t>018300084G</t>
  </si>
  <si>
    <t>..\RESOLUCIONES 2019 PDF\0908.pdf</t>
  </si>
  <si>
    <t xml:space="preserve">RUIZ ALVAREZ VILMA </t>
  </si>
  <si>
    <t>..\RESOLUCIONES 2019 PDF\0888.pdf</t>
  </si>
  <si>
    <t>..\RESOLUCIONES 2019 PDF\0919.pdf</t>
  </si>
  <si>
    <t>ACTUALIZACION 2019</t>
  </si>
  <si>
    <t>..\RESOLUCIONES 2019 PDF\0923.pdf</t>
  </si>
  <si>
    <t>..\RESOLUCIONES 2019 PDF\CARGOS 2019\0923-CARGO1.pdf</t>
  </si>
  <si>
    <t>..\RESOLUCIONES 2019 PDF\CARGOS 2019\0923-CARGO2.pdf</t>
  </si>
  <si>
    <t>QUISPE RAMIREZ JULIO CESAR</t>
  </si>
  <si>
    <t>..\RESOLUCIONES 2019 PDF\0898.pdf</t>
  </si>
  <si>
    <t>PEREZ CEVALLOS VICTOR HUGO</t>
  </si>
  <si>
    <t>..\RESOLUCIONES 2019 PDF\0897.pdf</t>
  </si>
  <si>
    <t>PANDO DIAZ WALDO MANUEL</t>
  </si>
  <si>
    <t>019200285J</t>
  </si>
  <si>
    <t>SOTOMAYOR CHAHUAYLLA WILBERT</t>
  </si>
  <si>
    <t>..\RESOLUCIONES 2019 PDF\0899.pdf</t>
  </si>
  <si>
    <t>OLIVERA QUISPE CHARLE CLAUDIO</t>
  </si>
  <si>
    <t>..\RESOLUCIONES 2019 PDF\0918.pdf</t>
  </si>
  <si>
    <t>MUÑOZ CAMERO ROCIO</t>
  </si>
  <si>
    <t>019200196G</t>
  </si>
  <si>
    <t>MENDOZA QUISPE LUIS AMADEO</t>
  </si>
  <si>
    <t>..\RESOLUCIONES 2019 PDF\0913.pdf</t>
  </si>
  <si>
    <t>MASIAS MUÑOZ BETTY CONCEPCION</t>
  </si>
  <si>
    <t>..\RESOLUCIONES 2019 PDF\0909.pdf</t>
  </si>
  <si>
    <t>..\RESOLUCIONES 2019 PDF\0904.pdf</t>
  </si>
  <si>
    <t>..\RESOLUCIONES 2019 PDF\0889.pdf</t>
  </si>
  <si>
    <t xml:space="preserve">LOAIZA HUAMAN PAUL HERBERT </t>
  </si>
  <si>
    <t>..\RESOLUCIONES 2019 PDF\0893.pdf</t>
  </si>
  <si>
    <t>LEON RAMIREZ CELSO</t>
  </si>
  <si>
    <t>..\RESOLUCIONES 2019 PDF\0907.pdf</t>
  </si>
  <si>
    <t>JIMENEZ BLANCO EDISON</t>
  </si>
  <si>
    <t>ENRIQUE ROMERO HUGO</t>
  </si>
  <si>
    <t>..\RESOLUCIONES 2019 PDF\0906.pdf</t>
  </si>
  <si>
    <t>HURTADO PEREZ ARNALDO MARIO</t>
  </si>
  <si>
    <t>019200429A</t>
  </si>
  <si>
    <t>..\RESOLUCIONES 2019 PDF\0905.pdf</t>
  </si>
  <si>
    <t>..\RESOLUCIONES 2019 PDF\0920.pdf</t>
  </si>
  <si>
    <t xml:space="preserve">012200924i </t>
  </si>
  <si>
    <t>..\RESOLUCIONES 2019 PDF\0910.pdf</t>
  </si>
  <si>
    <t>..\RESOLUCIONES 2019 PDF\0922.pdf</t>
  </si>
  <si>
    <t>..\RESOLUCIONES 2019 PDF\CARGOS 2019\0922-CARGO1.pdf</t>
  </si>
  <si>
    <t>..\RESOLUCIONES 2019 PDF\CARGOS 2019\0922-CARGO2.pdf</t>
  </si>
  <si>
    <t>GARCIA GARCIA LIDA</t>
  </si>
  <si>
    <t>LOPEZ DURAND VICTOR</t>
  </si>
  <si>
    <t>..\RESOLUCIONES 2019 PDF\0900.pdf</t>
  </si>
  <si>
    <t>FERREL SARMIENTO  DIOMENES NAPOLEON</t>
  </si>
  <si>
    <t>019200256J</t>
  </si>
  <si>
    <t>PAZOS MIRANDA JOSE FELIX</t>
  </si>
  <si>
    <t>..\RESOLUCIONES 2019 PDF\0901.pdf</t>
  </si>
  <si>
    <t>FERNANDEZ BACA VIDAL CARLOS</t>
  </si>
  <si>
    <t xml:space="preserve">019200231G </t>
  </si>
  <si>
    <t>..\RESOLUCIONES 2019 PDF\0887.pdf</t>
  </si>
  <si>
    <t>..\RESOLUCIONES 2019 PDF\0927.pdf</t>
  </si>
  <si>
    <t>..\RESOLUCIONES 2019 PDF\CARGOS 2019\0927-CARGO1.pdf</t>
  </si>
  <si>
    <t>..\RESOLUCIONES 2019 PDF\CARGOS 2019\0927-CARGO2.pdf</t>
  </si>
  <si>
    <t>..\RESOLUCIONES 2019 PDF\0924.pdf</t>
  </si>
  <si>
    <t>..\RESOLUCIONES 2019 PDF\CARGOS 2019\0924-CARGO1.pdf</t>
  </si>
  <si>
    <t>..\RESOLUCIONES 2019 PDF\CARGOS 2019\0924-CARGO2.pdf</t>
  </si>
  <si>
    <t>DOMINGUEZ APAZA ALITH</t>
  </si>
  <si>
    <t>HERMOZA CAMERO PEDRO</t>
  </si>
  <si>
    <t>..\RESOLUCIONES 2019 PDF\0894.pdf</t>
  </si>
  <si>
    <t>..\RESOLUCIONES 2019 PDF\0915.pdf</t>
  </si>
  <si>
    <t>DE LA CRUZ GARCIA DINA</t>
  </si>
  <si>
    <t>..\RESOLUCIONES 2019 PDF\0917.pdf</t>
  </si>
  <si>
    <t>..\RESOLUCIONES 2019 PDF\0925.pdf</t>
  </si>
  <si>
    <t>..\RESOLUCIONES 2019 PDF\CARGOS 2019\0925-CARGO1.pdf</t>
  </si>
  <si>
    <t>..\RESOLUCIONES 2019 PDF\CARGOS 2019\0925-CARGO2.pdf</t>
  </si>
  <si>
    <t>CHALCO SUAREZ JESSICA ELZABETH</t>
  </si>
  <si>
    <t>..\RESOLUCIONES 2019 PDF\0912.pdf</t>
  </si>
  <si>
    <t>CHACON ORMACHEA MARIA ELENA</t>
  </si>
  <si>
    <t>ATAU ENRRIQUEZ EDILBERTO</t>
  </si>
  <si>
    <t>..\RESOLUCIONES 2019 PDF\0895.pdf</t>
  </si>
  <si>
    <t>BELLOTA CAVANACONZA VIANEY</t>
  </si>
  <si>
    <t xml:space="preserve">019200007J </t>
  </si>
  <si>
    <t>..\RESOLUCIONES 2019 PDF\0884.pdf</t>
  </si>
  <si>
    <t>SUBSANACION DE ASIGNATURA</t>
  </si>
  <si>
    <t>CARRASCO POBLETE EDWIN</t>
  </si>
  <si>
    <t>..\RESOLUCIONES 2019 PDF\0926.pdf</t>
  </si>
  <si>
    <t>..\RESOLUCIONES 2019 PDF\CARGOS 2019\0926-CARGO1.pdf</t>
  </si>
  <si>
    <t>..\RESOLUCIONES 2019 PDF\CARGOS 2019\0926-CARGO2.pdf</t>
  </si>
  <si>
    <t>ARAGON ALENCASTRE LUZ JACQUELINE</t>
  </si>
  <si>
    <t>..\RESOLUCIONES 2019 PDF\0891.pdf</t>
  </si>
  <si>
    <t>ANCO MAQUERA DORA ELIA</t>
  </si>
  <si>
    <t>ACUÑA LOAIZA VICTOR RAUL</t>
  </si>
  <si>
    <t>..\RESOLUCIONES 2019 PDF\0903.pdf</t>
  </si>
  <si>
    <t>VILLASANTE GAYTAN LUIS ALBERTO</t>
  </si>
  <si>
    <t>MELENDEZ VELASCO ELIAS</t>
  </si>
  <si>
    <t>..\RESOLUCIONES 2019 PDF\0948.pdf</t>
  </si>
  <si>
    <t>VASQUEZ ORTIZ DE ZEVALLOS MARIA JIMENA CUCULI</t>
  </si>
  <si>
    <t>..\RESOLUCIONES 2019 PDF\0950.pdf</t>
  </si>
  <si>
    <t>TÚLLUME CAMACHO KATHERINE PAOLA</t>
  </si>
  <si>
    <t>018300077K</t>
  </si>
  <si>
    <t>..\RESOLUCIONES 2019 PDF\0947.pdf</t>
  </si>
  <si>
    <t>SARCCO USTO ABEL</t>
  </si>
  <si>
    <t>..\RESOLUCIONES 2019 PDF\0940.pdf</t>
  </si>
  <si>
    <t>..\RESOLUCIONES 2019 PDF\0934.pdf</t>
  </si>
  <si>
    <t>..\RESOLUCIONES 2019 PDF\CARGOS 2019\0934-CARGO1.pdf</t>
  </si>
  <si>
    <t>..\RESOLUCIONES 2019 PDF\CARGOS 2019\0934-CARGO2.pdf</t>
  </si>
  <si>
    <t>..\RESOLUCIONES 2019 PDF\CARGOS 2019\0934-CARGO3.pdf</t>
  </si>
  <si>
    <t>PRADA PIMENTEL RICHARD</t>
  </si>
  <si>
    <t>VALLE DIAZ FELIPE RAFAEL</t>
  </si>
  <si>
    <t>..\RESOLUCIONES 2019 PDF\0943.pdf</t>
  </si>
  <si>
    <t>PORCEL HUILLCA IVAN</t>
  </si>
  <si>
    <t>..\RESOLUCIONES 2019 PDF\0945.pdf</t>
  </si>
  <si>
    <t xml:space="preserve">PINTO LEON JUAN </t>
  </si>
  <si>
    <t>..\RESOLUCIONES 2019 PDF\0932.pdf</t>
  </si>
  <si>
    <t>..\RESOLUCIONES 2019 PDF\CARGOS 2019\0932-CARGO1.pdf</t>
  </si>
  <si>
    <t>..\RESOLUCIONES 2019 PDF\CARGOS 2019\0932-CARGO2.pdf</t>
  </si>
  <si>
    <t>..\RESOLUCIONES 2019 PDF\CARGOS 2019\0932-CARGO3.pdf</t>
  </si>
  <si>
    <t>MODIFICAR DICTAMINANTES</t>
  </si>
  <si>
    <t>..\RESOLUCIONES 2019 PDF\0937.pdf</t>
  </si>
  <si>
    <t>..\RESOLUCIONES 2019 PDF\CARGOS 2019\0937-CARGO1.pdf</t>
  </si>
  <si>
    <t>..\RESOLUCIONES 2019 PDF\0933.pdf</t>
  </si>
  <si>
    <t>..\RESOLUCIONES 2019 PDF\CARGOS 2019\0933-CARGO1.pdf</t>
  </si>
  <si>
    <t>..\RESOLUCIONES 2019 PDF\CARGOS 2019\0933-CARGO2.pdf</t>
  </si>
  <si>
    <t>..\RESOLUCIONES 2019 PDF\CARGOS 2019\0933-CARGO3.pdf</t>
  </si>
  <si>
    <t>LLASAC HUANCA ALIA YANDIRA</t>
  </si>
  <si>
    <t>..\RESOLUCIONES 2019 PDF\0941.pdf</t>
  </si>
  <si>
    <t>..\RESOLUCIONES 2019 PDF\0935.pdf</t>
  </si>
  <si>
    <t>..\RESOLUCIONES 2019 PDF\CARGOS 2019\0935-CARGO1.pdf</t>
  </si>
  <si>
    <t>..\RESOLUCIONES 2019 PDF\0930.pdf</t>
  </si>
  <si>
    <t>..\RESOLUCIONES 2019 PDF\CARGOS 2019\0930-CARGO1.pdf</t>
  </si>
  <si>
    <t>..\RESOLUCIONES 2019 PDF\CARGOS 2019\0930-CARGO2.pdf</t>
  </si>
  <si>
    <t>..\RESOLUCIONES 2019 PDF\CARGOS 2019\0930-CARGO3.pdf</t>
  </si>
  <si>
    <t>..\RESOLUCIONES 2019 PDF\0929.pdf</t>
  </si>
  <si>
    <t>..\RESOLUCIONES 2019 PDF\CARGOS 2019\0929-CARGO1.pdf</t>
  </si>
  <si>
    <t>..\RESOLUCIONES 2019 PDF\CARGOS 2019\0929-CARGO2.pdf</t>
  </si>
  <si>
    <t>..\RESOLUCIONES 2019 PDF\CARGOS 2019\0929-CARGO3.pdf</t>
  </si>
  <si>
    <t>COAQUIRA MAMANI RUBEN ULISES</t>
  </si>
  <si>
    <t>..\RESOLUCIONES 2019 PDF\0946.pdf</t>
  </si>
  <si>
    <t>..\RESOLUCIONES 2019 PDF\0942.pdf</t>
  </si>
  <si>
    <t>..\RESOLUCIONES 2019 PDF\CARGOS 2019\0942-CARGO1.pdf</t>
  </si>
  <si>
    <t>..\RESOLUCIONES 2019 PDF\CARGOS 2019\0942-CARGO2.pdf</t>
  </si>
  <si>
    <t>..\RESOLUCIONES 2019 PDF\0931.pdf</t>
  </si>
  <si>
    <t>..\RESOLUCIONES 2019 PDF\CARGOS 2019\0931-CARGO1.pdf</t>
  </si>
  <si>
    <t>..\RESOLUCIONES 2019 PDF\CARGOS 2019\0931-CARGO2.pdf</t>
  </si>
  <si>
    <t>..\RESOLUCIONES 2019 PDF\CARGOS 2019\0931-CARGO3.pdf</t>
  </si>
  <si>
    <t>..\RESOLUCIONES 2019 PDF\0939.pdf</t>
  </si>
  <si>
    <t>ANDREA YUZIK YATTO GRADOS</t>
  </si>
  <si>
    <t>ZUÑIGA ALVAREZ LUIS NICANOR</t>
  </si>
  <si>
    <t>..\RESOLUCIONES 2019 PDF\0949.pdf</t>
  </si>
  <si>
    <t>AMAHT ARAOZ CESAR</t>
  </si>
  <si>
    <t>..\RESOLUCIONES 2019 PDF\0944.pdf</t>
  </si>
  <si>
    <t>..\RESOLUCIONES 2019 PDF\0938.pdf</t>
  </si>
  <si>
    <t>ENTREGA DE DIPLOMA</t>
  </si>
  <si>
    <t>..\RESOLUCIONES 2019 PDF\0936.pdf</t>
  </si>
  <si>
    <t>SURICHAQUI VIVANCO LUZ MARIBEL</t>
  </si>
  <si>
    <t>FERNANDEZ ATHO MANUEL OCTAVIO</t>
  </si>
  <si>
    <t>..\RESOLUCIONES 2019 PDF\0966.pdf</t>
  </si>
  <si>
    <t>..\RESOLUCIONES 2019 PDF\0956.pdf</t>
  </si>
  <si>
    <t>..\RESOLUCIONES 2019 PDF\CARGOS 2019\0956-CARGO1.pdf</t>
  </si>
  <si>
    <t>..\RESOLUCIONES 2019 PDF\CARGOS 2019\0956-CARGO2.pdf</t>
  </si>
  <si>
    <t>RAMOS CHIRO YANELIZ XIOMARA</t>
  </si>
  <si>
    <t>..\RESOLUCIONES 2019 PDF\0971.pdf</t>
  </si>
  <si>
    <t>..\RESOLUCIONES 2019 PDF\0960.pdf</t>
  </si>
  <si>
    <t>..\RESOLUCIONES 2019 PDF\CARGOS 2019\0960-CARGO1.pdf</t>
  </si>
  <si>
    <t>..\RESOLUCIONES 2019 PDF\CARGOS 2019\0960-CARGO2.pdf</t>
  </si>
  <si>
    <t>PEREYRA ROCA FLOR</t>
  </si>
  <si>
    <t>017200279A</t>
  </si>
  <si>
    <t>..\RESOLUCIONES 2019 PDF\0967.pdf</t>
  </si>
  <si>
    <t>..\RESOLUCIONES 2019 PDF\0958.pdf</t>
  </si>
  <si>
    <t>..\RESOLUCIONES 2019 PDF\CARGOS 2019\0958-CARGO1.pdf</t>
  </si>
  <si>
    <t>..\RESOLUCIONES 2019 PDF\CARGOS 2019\0958-CARGO2.pdf</t>
  </si>
  <si>
    <t>PANDO DIAZ WALDO ALEX</t>
  </si>
  <si>
    <t>GAMIO VEGA CENTENO MARIA ROSA</t>
  </si>
  <si>
    <t>..\RESOLUCIONES 2019 PDF\0964.pdf</t>
  </si>
  <si>
    <t>..\RESOLUCIONES 2019 PDF\0961.pdf</t>
  </si>
  <si>
    <t>..\RESOLUCIONES 2019 PDF\CARGOS 2019\0961-CARGO1.pdf</t>
  </si>
  <si>
    <t>..\RESOLUCIONES 2019 PDF\CARGOS 2019\0961-CARGO2.pdf</t>
  </si>
  <si>
    <t>..\RESOLUCIONES 2019 PDF\0953.pdf</t>
  </si>
  <si>
    <t>..\RESOLUCIONES 2019 PDF\CARGOS 2019\0953-CARGO1.pdf</t>
  </si>
  <si>
    <t>..\RESOLUCIONES 2019 PDF\CARGOS 2019\0953-CARGO2.pdf</t>
  </si>
  <si>
    <t>..\RESOLUCIONES 2019 PDF\0973.pdf</t>
  </si>
  <si>
    <t>ELIMINADO (CORRESPONDE A DICTAMEN DE TESIS)</t>
  </si>
  <si>
    <t>..\RESOLUCIONES 2019 PDF\0962.pdf</t>
  </si>
  <si>
    <t>..\RESOLUCIONES 2019 PDF\CARGOS 2019\0962-CARGO1.pdf</t>
  </si>
  <si>
    <t>..\RESOLUCIONES 2019 PDF\CARGOS 2019\0962-CARGO2.pdf</t>
  </si>
  <si>
    <t>..\RESOLUCIONES 2019 PDF\0957.pdf</t>
  </si>
  <si>
    <t>..\RESOLUCIONES 2019 PDF\CARGOS 2019\0957-CARGO1.pdf</t>
  </si>
  <si>
    <t>..\RESOLUCIONES 2019 PDF\CARGOS 2019\0957-CARGO2.pdf</t>
  </si>
  <si>
    <t>..\RESOLUCIONES 2019 PDF\0955.pdf</t>
  </si>
  <si>
    <t>..\RESOLUCIONES 2019 PDF\CARGOS 2019\0955-CARGO1.pdf</t>
  </si>
  <si>
    <t>..\RESOLUCIONES 2019 PDF\CARGOS 2019\0955-CARGO2.pdf</t>
  </si>
  <si>
    <t>..\RESOLUCIONES 2019 PDF\0954.pdf</t>
  </si>
  <si>
    <t>..\RESOLUCIONES 2019 PDF\CARGOS 2019\0954-CARGO1.pdf</t>
  </si>
  <si>
    <t>..\RESOLUCIONES 2019 PDF\CARGOS 2019\0954-CARGO2.pdf</t>
  </si>
  <si>
    <t>HANCO VALDEZ ARLEN MILDRED</t>
  </si>
  <si>
    <t>..\RESOLUCIONES 2019 PDF\0968.pdf</t>
  </si>
  <si>
    <t>FUENTES BORDA JHAROL CRISTIAN</t>
  </si>
  <si>
    <t>..\RESOLUCIONES 2019 PDF\0972.pdf</t>
  </si>
  <si>
    <t>..\RESOLUCIONES 2019 PDF\0952.pdf</t>
  </si>
  <si>
    <t>..\RESOLUCIONES 2019 PDF\CARGOS 2019\0952-CARGO1.pdf</t>
  </si>
  <si>
    <t>CRUZ CERRON ELIZABETH SINTHIA</t>
  </si>
  <si>
    <t>VEGA CENTENO VILLENA JOSE HUMBERTO</t>
  </si>
  <si>
    <t>..\RESOLUCIONES 2019 PDF\0969.pdf</t>
  </si>
  <si>
    <t>..\RESOLUCIONES 2019 PDF\0951.pdf</t>
  </si>
  <si>
    <t>..\RESOLUCIONES 2019 PDF\CARGOS 2019\0951-CARGO1.pdf</t>
  </si>
  <si>
    <t>..\RESOLUCIONES 2019 PDF\CARGOS 2019\0951-CARGO2.pdf</t>
  </si>
  <si>
    <t>..\RESOLUCIONES 2019 PDF\0963.pdf</t>
  </si>
  <si>
    <t>..\RESOLUCIONES 2019 PDF\CARGOS 2019\0963-CARGO1.pdf</t>
  </si>
  <si>
    <t>..\RESOLUCIONES 2019 PDF\CARGOS 2019\0963-CARGO2.pdf</t>
  </si>
  <si>
    <t>BUSTINZA BEJAR BEJAR AILANG LIU</t>
  </si>
  <si>
    <t>..\RESOLUCIONES 2019 PDF\0959.pdf</t>
  </si>
  <si>
    <t>..\RESOLUCIONES 2019 PDF\CARGOS 2019\0959-CARGO1.pdf</t>
  </si>
  <si>
    <t>..\RESOLUCIONES 2019 PDF\CARGOS 2019\0959-CARGO2.pdf</t>
  </si>
  <si>
    <t>MENDOZA ESCALANTE SANDY MIJAIL</t>
  </si>
  <si>
    <t>..\RESOLUCIONES 2019 PDF\0928.pdf</t>
  </si>
  <si>
    <t>..\RESOLUCIONES 2019 PDF\CARGOS 2019\0928-CARGO1.pdf</t>
  </si>
  <si>
    <t>..\RESOLUCIONES 2019 PDF\0970.pdf</t>
  </si>
  <si>
    <t>ALVAREZ ARIAS CELINA</t>
  </si>
  <si>
    <t>..\RESOLUCIONES 2019 PDF\0965.pdf</t>
  </si>
  <si>
    <t>..\RESOLUCIONES 2019 PDF\0980.pdf</t>
  </si>
  <si>
    <t>..\RESOLUCIONES 2019 PDF\0981.pdf</t>
  </si>
  <si>
    <t>AMPLIANCION INSCRIPCION TEMA DE TESIS</t>
  </si>
  <si>
    <t>..\RESOLUCIONES 2019 PDF\0976.pdf</t>
  </si>
  <si>
    <t>NAVARRO CUSIHUALLPA ELENA</t>
  </si>
  <si>
    <t>018300085C</t>
  </si>
  <si>
    <t>..\RESOLUCIONES 2019 PDF\0977.pdf</t>
  </si>
  <si>
    <t>GARCIA CUEVA MIHAIL FERDINAN</t>
  </si>
  <si>
    <t>BOCARDO DELGADO EDWIN FREDY</t>
  </si>
  <si>
    <t>..\RESOLUCIONES 2019 PDF\0978.pdf</t>
  </si>
  <si>
    <t>..\RESOLUCIONES 2019 PDF\CARGOS 2019\0978-CARGO1.pdf</t>
  </si>
  <si>
    <t>RIOS MAYORGA JULIO TRINIDAD</t>
  </si>
  <si>
    <t>..\RESOLUCIONES 2019 PDF\0979.pdf</t>
  </si>
  <si>
    <t>..\RESOLUCIONES 2019 PDF\CARGOS 2019\0979-CARGO1.pdf</t>
  </si>
  <si>
    <t xml:space="preserve">ANGULO AEDO MARIA JESUS </t>
  </si>
  <si>
    <t>..\RESOLUCIONES 2019 PDF\0974.pdf</t>
  </si>
  <si>
    <t>enviado</t>
  </si>
  <si>
    <t>YABAR FLUKER ADRIANA</t>
  </si>
  <si>
    <t>016201412H</t>
  </si>
  <si>
    <t>..\RESOLUCIONES 2019 PDF\0988.pdf</t>
  </si>
  <si>
    <t>..\RESOLUCIONES 2019 PDF\1012.pdf</t>
  </si>
  <si>
    <t>VELASQUEZ HUMPIRE CESAR</t>
  </si>
  <si>
    <t>..\RESOLUCIONES 2019 PDF\1004.pdf</t>
  </si>
  <si>
    <t>..\RESOLUCIONES 2019 PDF\0990.pdf</t>
  </si>
  <si>
    <t>..\RESOLUCIONES 2019 PDF\CARGOS 2019\0990-CARGO1.pdf</t>
  </si>
  <si>
    <t>..\RESOLUCIONES 2019 PDF\CARGOS 2019\0990-CARGO2.pdf</t>
  </si>
  <si>
    <t xml:space="preserve">TERRAZAS DAVILA MILAGRITOS </t>
  </si>
  <si>
    <t>018300088b</t>
  </si>
  <si>
    <t>..\RESOLUCIONES 2019 PDF\0999.pdf</t>
  </si>
  <si>
    <t>..\RESOLUCIONES 2019 PDF\0986.pdf</t>
  </si>
  <si>
    <t>..\RESOLUCIONES 2019 PDF\CARGOS 2019\0986-CARGO1.pdf</t>
  </si>
  <si>
    <t>..\RESOLUCIONES 2019 PDF\CARGOS 2019\0986-CARGO2.pdf</t>
  </si>
  <si>
    <t xml:space="preserve">Administracion </t>
  </si>
  <si>
    <t>..\RESOLUCIONES 2019 PDF\0982.pdf</t>
  </si>
  <si>
    <t>..\RESOLUCIONES 2019 PDF\0993.pdf</t>
  </si>
  <si>
    <t>..\RESOLUCIONES 2019 PDF\CARGOS 2019\0993-CARGO1.pdf</t>
  </si>
  <si>
    <t>..\RESOLUCIONES 2019 PDF\CARGOS 2019\0993-CARGO2.pdf</t>
  </si>
  <si>
    <t>..\RESOLUCIONES 2019 PDF\CARGOS 2019\0993-CARGO3.pdf</t>
  </si>
  <si>
    <t>..\RESOLUCIONES 2019 PDF\1013.pdf</t>
  </si>
  <si>
    <t>RODRIGUEZ FARFAN FABRIZZIO</t>
  </si>
  <si>
    <t xml:space="preserve">008170063G </t>
  </si>
  <si>
    <t>..\RESOLUCIONES 2019 PDF\1003.pdf</t>
  </si>
  <si>
    <t>..\RESOLUCIONES 2019 PDF\0985.pdf</t>
  </si>
  <si>
    <t>..\RESOLUCIONES 2019 PDF\CARGOS 2019\0985-CARGO1.pdf</t>
  </si>
  <si>
    <t>..\RESOLUCIONES 2019 PDF\CARGOS 2019\0985-CARGO2.pdf</t>
  </si>
  <si>
    <t>QUISPE OBREGON EDWAR</t>
  </si>
  <si>
    <t>TIPIAN TASAYCO MARTIN WILFREDO</t>
  </si>
  <si>
    <t>..\RESOLUCIONES 2019 PDF\1011.pdf</t>
  </si>
  <si>
    <t>PEREZ SIHUIN ROXANA</t>
  </si>
  <si>
    <t>..\RESOLUCIONES 2019 PDF\1010.pdf</t>
  </si>
  <si>
    <t>PEREZ SIHUIN CYNTHIA URSULA</t>
  </si>
  <si>
    <t>..\RESOLUCIONES 2019 PDF\1009.pdf</t>
  </si>
  <si>
    <t>..\RESOLUCIONES 2019 PDF\CARGOS 2019\1109-CARGO1.pdf</t>
  </si>
  <si>
    <t>..\RESOLUCIONES 2019 PDF\0983.pdf</t>
  </si>
  <si>
    <t>..\RESOLUCIONES 2019 PDF\1006.pdf</t>
  </si>
  <si>
    <t>MESCCO CACERES EDWIN</t>
  </si>
  <si>
    <t>MARIN CASTILLO CLEMENTE</t>
  </si>
  <si>
    <t>..\RESOLUCIONES 2019 PDF\0997.pdf</t>
  </si>
  <si>
    <t>..\RESOLUCIONES 2019 PDF\0989.pdf</t>
  </si>
  <si>
    <t>..\RESOLUCIONES 2019 PDF\CARGOS 2019\0989-CARGO1.pdf</t>
  </si>
  <si>
    <t>..\RESOLUCIONES 2019 PDF\CARGOS 2019\0989-CARGO2.pdf</t>
  </si>
  <si>
    <t>..\RESOLUCIONES 2019 PDF\0994.pdf</t>
  </si>
  <si>
    <t>..\RESOLUCIONES 2019 PDF\CARGOS 2019\0994-CARGO1.pdf</t>
  </si>
  <si>
    <t>..\RESOLUCIONES 2019 PDF\CARGOS 2019\0994-CARGO2.pdf</t>
  </si>
  <si>
    <t>HURTADO VARGAS ROSA</t>
  </si>
  <si>
    <t>YUCRA MAMANI EDITH VERONICA</t>
  </si>
  <si>
    <t>..\RESOLUCIONES 2019 PDF\1007.pdf</t>
  </si>
  <si>
    <t>..\RESOLUCIONES 2019 PDF\0984.pdf</t>
  </si>
  <si>
    <t xml:space="preserve">HERRERA QUISPE GLENNY JUNNIOR </t>
  </si>
  <si>
    <t>..\RESOLUCIONES 2019 PDF\1005.pdf</t>
  </si>
  <si>
    <t>ESPINOZA VILCA MIRIAN INGRID</t>
  </si>
  <si>
    <t>..\RESOLUCIONES 2019 PDF\1014.pdf</t>
  </si>
  <si>
    <t>..\RESOLUCIONES 2019 PDF\0992.pdf</t>
  </si>
  <si>
    <t>..\RESOLUCIONES 2019 PDF\CARGOS 2019\0992-CARGO1.pdf</t>
  </si>
  <si>
    <t>..\RESOLUCIONES 2019 PDF\CARGOS 2019\0992-CARGO2.pdf</t>
  </si>
  <si>
    <t>CRUZ NINA YONI</t>
  </si>
  <si>
    <t>018300082d</t>
  </si>
  <si>
    <t>..\RESOLUCIONES 2019 PDF\1000.pdf</t>
  </si>
  <si>
    <t>..\RESOLUCIONES 2019 PDF\0995.pdf</t>
  </si>
  <si>
    <t>..\RESOLUCIONES 2019 PDF\0991.pdf</t>
  </si>
  <si>
    <t>..\RESOLUCIONES 2019 PDF\CARGOS 2019\0991-CARGO1.pdf</t>
  </si>
  <si>
    <t>..\RESOLUCIONES 2019 PDF\CARGOS 2019\0991-CARGO2.pdf</t>
  </si>
  <si>
    <t>CARDENAS PEÑA ZULEMA</t>
  </si>
  <si>
    <t>URRUTIA MELLADO SOLEDAD</t>
  </si>
  <si>
    <t>..\RESOLUCIONES 2019 PDF\0996.pdf</t>
  </si>
  <si>
    <t>..\RESOLUCIONES 2019 PDF\0987.pdf</t>
  </si>
  <si>
    <t>..\RESOLUCIONES 2019 PDF\CARGOS 2019\0987-CARGO1.pdf</t>
  </si>
  <si>
    <t>..\RESOLUCIONES 2019 PDF\CARGOS 2019\0987-CARGO2.pdf</t>
  </si>
  <si>
    <t>BORDA TABOADA LISBETH NAIDA</t>
  </si>
  <si>
    <t>..\RESOLUCIONES 2019 PDF\1008.pdf</t>
  </si>
  <si>
    <t>AVILES GONZALES SAUL</t>
  </si>
  <si>
    <t xml:space="preserve">016110253D </t>
  </si>
  <si>
    <t>..\RESOLUCIONES 2019 PDF\0998.pdf</t>
  </si>
  <si>
    <t>..\RESOLUCIONES 2019 PDF\CARGOS 2019\0988-CARGO1.pdf</t>
  </si>
  <si>
    <t>..\RESOLUCIONES 2019 PDF\CARGOS 2019\0988-CARGO2.pdf</t>
  </si>
  <si>
    <t>ARIZABAL ORTIZ MICHELE ALEXIA</t>
  </si>
  <si>
    <t xml:space="preserve">QUISPE CHAUCA JORGE LUIS </t>
  </si>
  <si>
    <t>..\RESOLUCIONES 2019 PDF\1001.pdf</t>
  </si>
  <si>
    <t>ALCCACONDORI ALATA BERCIN</t>
  </si>
  <si>
    <t>..\RESOLUCIONES 2019 PDF\1002.pdf</t>
  </si>
  <si>
    <t>AMPLIACION INSCRIPCION TESIS</t>
  </si>
  <si>
    <t>..\RESOLUCIONES 2019 PDF\1016.pdf</t>
  </si>
  <si>
    <t>UTANI CONTRERAS MARILIA</t>
  </si>
  <si>
    <t>..\RESOLUCIONES 2019 PDF\1017.pdf</t>
  </si>
  <si>
    <t>..\RESOLUCIONES 2019 PDF\CARGOS 2019\1017-CARGO1.pdf</t>
  </si>
  <si>
    <t>..\RESOLUCIONES 2019 PDF\CARGOS 2019\1017-CARGO2.pdf</t>
  </si>
  <si>
    <t>..\RESOLUCIONES 2019 PDF\1019.pdf</t>
  </si>
  <si>
    <t>..\RESOLUCIONES 2019 PDF\CARGOS 2019\1019-CARGO1.pdf</t>
  </si>
  <si>
    <t>..\RESOLUCIONES 2019 PDF\1015.pdf</t>
  </si>
  <si>
    <t>..\RESOLUCIONES 2019 PDF\1018.pdf</t>
  </si>
  <si>
    <t>..\RESOLUCIONES 2019 PDF\1020.pdf</t>
  </si>
  <si>
    <t>..\RESOLUCIONES 2019 PDF\1033.pdf</t>
  </si>
  <si>
    <t>..\RESOLUCIONES 2019 PDF\CARGOS 2019\1033-CARGO1.pdf</t>
  </si>
  <si>
    <t>..\RESOLUCIONES 2019 PDF\CARGOS 2019\1033-CARGO2.pdf</t>
  </si>
  <si>
    <t>..\RESOLUCIONES 2019 PDF\1030.pdf</t>
  </si>
  <si>
    <t>..\RESOLUCIONES 2019 PDF\CARGOS 2019\1030-CARGO1.pdf</t>
  </si>
  <si>
    <t>..\RESOLUCIONES 2019 PDF\CARGOS 2019\1030-CARGO2.pdf</t>
  </si>
  <si>
    <t>..\RESOLUCIONES 2019 PDF\1034.pdf</t>
  </si>
  <si>
    <t>..\RESOLUCIONES 2019 PDF\CARGOS 2019\1034-CARGO1.pdf</t>
  </si>
  <si>
    <t>..\RESOLUCIONES 2019 PDF\1035.pdf</t>
  </si>
  <si>
    <t>..\RESOLUCIONES 2019 PDF\CARGOS 2019\1035-CARGO1.pdf</t>
  </si>
  <si>
    <t>PILCO JARA OSCAR</t>
  </si>
  <si>
    <t>..\RESOLUCIONES 2019 PDF\1024.pdf</t>
  </si>
  <si>
    <t>..\RESOLUCIONES 2019 PDF\1040.pdf</t>
  </si>
  <si>
    <t>..\RESOLUCIONES 2019 PDF\CARGOS 2019\1040-CARGO1.pdf</t>
  </si>
  <si>
    <t>..\RESOLUCIONES 2019 PDF\CARGOS 2019\1040-CARGO2.pdf</t>
  </si>
  <si>
    <t>..\RESOLUCIONES 2019 PDF\1028.pdf</t>
  </si>
  <si>
    <t>..\RESOLUCIONES 2019 PDF\CARGOS 2019\1028-CARGO1.pdf</t>
  </si>
  <si>
    <t>..\RESOLUCIONES 2019 PDF\CARGOS 2019\1028-CARGO2.pdf</t>
  </si>
  <si>
    <t>MIRANDA ILLANES WASHINGTON</t>
  </si>
  <si>
    <t>018200264C</t>
  </si>
  <si>
    <t>..\RESOLUCIONES 2019 PDF\1025.pdf</t>
  </si>
  <si>
    <t>..\RESOLUCIONES 2019 PDF\1029.pdf</t>
  </si>
  <si>
    <t>..\RESOLUCIONES 2019 PDF\CARGOS 2019\1029-CARGO1.pdf</t>
  </si>
  <si>
    <t>..\RESOLUCIONES 2019 PDF\CARGOS 2019\1029-CARGO2.pdf</t>
  </si>
  <si>
    <t>..\RESOLUCIONES 2019 PDF\1039.pdf</t>
  </si>
  <si>
    <t>..\RESOLUCIONES 2019 PDF\CARGOS 2019\1039-CARGO1.pdf</t>
  </si>
  <si>
    <t>..\RESOLUCIONES 2019 PDF\CARGOS 2019\1039-CARGO2.pdf</t>
  </si>
  <si>
    <t>LEON NUÑEZ HADEE</t>
  </si>
  <si>
    <t>CAMPAÑA MORRO WALDO ENRIQUE</t>
  </si>
  <si>
    <t>..\RESOLUCIONES 2019 PDF\1037.pdf</t>
  </si>
  <si>
    <t>..\RESOLUCIONES 2019 PDF\1038.pdf</t>
  </si>
  <si>
    <t>..\RESOLUCIONES 2019 PDF\CARGOS 2019\1038-CARGO1.pdf</t>
  </si>
  <si>
    <t>..\RESOLUCIONES 2019 PDF\CARGOS 2019\1038-CARGO2.pdf</t>
  </si>
  <si>
    <t>GAMARRA RODRIGUEZ JACKELINE</t>
  </si>
  <si>
    <t>CESAR ALAN JUSTO GOMEZ</t>
  </si>
  <si>
    <t>..\RESOLUCIONES 2019 PDF\1027.pdf</t>
  </si>
  <si>
    <t>..\RESOLUCIONES 2019 PDF\CARGOS 2019\1027-CARGO1.pdf</t>
  </si>
  <si>
    <t>por correo al docente</t>
  </si>
  <si>
    <t>ESPINOZA SANCHEZ EDWIN MIGUEL</t>
  </si>
  <si>
    <t>..\RESOLUCIONES 2019 PDF\1042.pdf</t>
  </si>
  <si>
    <t>..\RESOLUCIONES 2019 PDF\1031.pdf</t>
  </si>
  <si>
    <t>..\RESOLUCIONES 2019 PDF\CARGOS 2019\1031-CARGO1.pdf</t>
  </si>
  <si>
    <t>..\RESOLUCIONES 2019 PDF\CARGOS 2019\1031-CARGO2.pdf</t>
  </si>
  <si>
    <t>..\RESOLUCIONES 2019 PDF\1026.pdf</t>
  </si>
  <si>
    <t>SANDY MIJAIL MENDOZA ESCALAN</t>
  </si>
  <si>
    <t>..\RESOLUCIONES 2019 PDF\1022.pdf</t>
  </si>
  <si>
    <t>..\RESOLUCIONES 2019 PDF\CARGOS 2019\1022-CARGO1.pdf</t>
  </si>
  <si>
    <t>..\RESOLUCIONES 2019 PDF\CARGOS 2019\1022-CARGO2.pdf</t>
  </si>
  <si>
    <t>..\RESOLUCIONES 2019 PDF\1023.pdf</t>
  </si>
  <si>
    <t>AMAU CHIROQUE INGRITH IGNACIA</t>
  </si>
  <si>
    <t>..\RESOLUCIONES 2019 PDF\1036.pdf</t>
  </si>
  <si>
    <t>ALVAREZ BACA GABRIELLA</t>
  </si>
  <si>
    <t>..\RESOLUCIONES 2019 PDF\1032.pdf</t>
  </si>
  <si>
    <t>..\RESOLUCIONES 2019 PDF\CARGOS 2019\1032-CARGO1.pdf</t>
  </si>
  <si>
    <t>..\RESOLUCIONES 2019 PDF\CARGOS 2019\1032-CARGO2.pdf</t>
  </si>
  <si>
    <t>ACHAHUANCO ACHAHUI GORKI EDUARDO</t>
  </si>
  <si>
    <t>..\RESOLUCIONES 2019 PDF\1041.pdf</t>
  </si>
  <si>
    <t>..\RESOLUCIONES 2019 PDF\CARGOS 2019\1041-CARGO1.pdf</t>
  </si>
  <si>
    <t>..\RESOLUCIONES 2019 PDF\CARGOS 2019\1041-CARGO2.pdf</t>
  </si>
  <si>
    <t>ZURITA CHURA DAVID HERLMER</t>
  </si>
  <si>
    <t>..\RESOLUCIONES 2019 PDF\1047.pdf</t>
  </si>
  <si>
    <t>..\RESOLUCIONES 2019 PDF\1050.pdf</t>
  </si>
  <si>
    <t>..\RESOLUCIONES 2019 PDF\1052.pdf</t>
  </si>
  <si>
    <t>..\RESOLUCIONES 2019 PDF\CARGOS 2019\1052-CARGO1.pdf</t>
  </si>
  <si>
    <t>..\RESOLUCIONES 2019 PDF\1051.pdf</t>
  </si>
  <si>
    <t>..\RESOLUCIONES 2019 PDF\1044.pdf</t>
  </si>
  <si>
    <t>..\RESOLUCIONES 2019 PDF\CARGOS 2019\1044-CARGO1.pdf</t>
  </si>
  <si>
    <t>..\RESOLUCIONES 2019 PDF\CARGOS 2019\1044-CARGO2.pdf</t>
  </si>
  <si>
    <t>KATHERIN CARRION SEGUNDO</t>
  </si>
  <si>
    <t>..\RESOLUCIONES 2019 PDF\1049.pdf</t>
  </si>
  <si>
    <t>..\RESOLUCIONES 2019 PDF\1043.pdf</t>
  </si>
  <si>
    <t>..\RESOLUCIONES 2019 PDF\1045.pdf</t>
  </si>
  <si>
    <t>..\RESOLUCIONES 2019 PDF\CARGOS 2019\1045-CARGO1.pdf</t>
  </si>
  <si>
    <t>..\RESOLUCIONES 2019 PDF\CARGOS 2019\1045-CARGO2.pdf</t>
  </si>
  <si>
    <t>RECTIFICACION DE RESOLUCION</t>
  </si>
  <si>
    <t>..\RESOLUCIONES 2019 PDF\1054.pdf</t>
  </si>
  <si>
    <t>..\RESOLUCIONES 2019 PDF\1046.pdf</t>
  </si>
  <si>
    <t>..\RESOLUCIONES 2019 PDF\1048.pdf</t>
  </si>
  <si>
    <t>ALVAREZ ESTRADA</t>
  </si>
  <si>
    <t>..\RESOLUCIONES 2019 PDF\1053.pdf</t>
  </si>
  <si>
    <t>..\RESOLUCIONES 2019 PDF\1055.pdf</t>
  </si>
  <si>
    <t>018300059B</t>
  </si>
  <si>
    <t>..\RESOLUCIONES 2019 PDF\1057.pdf</t>
  </si>
  <si>
    <t>..\RESOLUCIONES 2019 PDF\CARGOS 2019\1057-CARGO1.pdf</t>
  </si>
  <si>
    <t>Sanchez Montoya</t>
  </si>
  <si>
    <t>..\RESOLUCIONES 2019 PDF\1058.pdf</t>
  </si>
  <si>
    <t>..\RESOLUCIONES 2019 PDF\1056.pdf</t>
  </si>
  <si>
    <t>..\RESOLUCIONES 2019 PDF\CARGOS 2019\1056-CARGO1.pdf</t>
  </si>
  <si>
    <t>..\RESOLUCIONES 2019 PDF\CARGOS 2019\1056-CARGO2.pdf</t>
  </si>
  <si>
    <t>..\RESOLUCIONES 2019 PDF\CARGOS 2019\1056-CARGO3.pdf</t>
  </si>
  <si>
    <t>019200435A</t>
  </si>
  <si>
    <t>..\RESOLUCIONES 2019 PDF\1075.pdf</t>
  </si>
  <si>
    <t>..\RESOLUCIONES 2019 PDF\CARGOS 2019\1075-CARGO1.pdf</t>
  </si>
  <si>
    <t>..\RESOLUCIONES 2019 PDF\CARGOS 2019\1075-CARGO2.pdf</t>
  </si>
  <si>
    <t>019200297H</t>
  </si>
  <si>
    <t>..\RESOLUCIONES 2019 PDF\1084.pdf</t>
  </si>
  <si>
    <t>..\RESOLUCIONES 2019 PDF\CARGOS 2019\1084-CARGO1.pdf</t>
  </si>
  <si>
    <t>..\RESOLUCIONES 2019 PDF\CARGOS 2019\1084-CARGO2.pdf</t>
  </si>
  <si>
    <t>008170073B</t>
  </si>
  <si>
    <t>..\RESOLUCIONES 2019 PDF\1059.pdf</t>
  </si>
  <si>
    <t>..\RESOLUCIONES 2019 PDF\CARGOS 2019\1059-CARGO1.pdf</t>
  </si>
  <si>
    <t>..\RESOLUCIONES 2019 PDF\CARGOS 2019\1059-CARGO2.pdf</t>
  </si>
  <si>
    <t>019200023E</t>
  </si>
  <si>
    <t>..\RESOLUCIONES 2019 PDF\1074.pdf</t>
  </si>
  <si>
    <t>..\RESOLUCIONES 2019 PDF\CARGOS 2019\1074-CARGO1.pdf</t>
  </si>
  <si>
    <t>..\RESOLUCIONES 2019 PDF\CARGOS 2019\1074-CARGO2.pdf</t>
  </si>
  <si>
    <t>011270040C</t>
  </si>
  <si>
    <t>PRORROGAR UN AÑO</t>
  </si>
  <si>
    <t>..\RESOLUCIONES 2019 PDF\1077.pdf</t>
  </si>
  <si>
    <t>019200284C</t>
  </si>
  <si>
    <t>..\RESOLUCIONES 2019 PDF\1076.pdf</t>
  </si>
  <si>
    <t>..\RESOLUCIONES 2019 PDF\CARGOS 2019\1076-CARGO1.pdf</t>
  </si>
  <si>
    <t>..\RESOLUCIONES 2019 PDF\CARGOS 2019\1076-CARGO2.pdf</t>
  </si>
  <si>
    <t>QUISPITUPA CUADROS ARELY</t>
  </si>
  <si>
    <t>013200980E</t>
  </si>
  <si>
    <t>..\RESOLUCIONES 2019 PDF\1069.pdf</t>
  </si>
  <si>
    <t>019200263F</t>
  </si>
  <si>
    <t>..\RESOLUCIONES 2019 PDF\1062.pdf</t>
  </si>
  <si>
    <t>..\RESOLUCIONES 2019 PDF\CARGOS 2019\1062-CARGO1.pdf</t>
  </si>
  <si>
    <t>..\RESOLUCIONES 2019 PDF\CARGOS 2019\1062-CARGO2.pdf</t>
  </si>
  <si>
    <t>018200175K</t>
  </si>
  <si>
    <t>..\RESOLUCIONES 2019 PDF\1067.pdf</t>
  </si>
  <si>
    <t>..\RESOLUCIONES 2019 PDF\CARGOS 2019\1067-CARGO1.pdf</t>
  </si>
  <si>
    <t>..\RESOLUCIONES 2019 PDF\CARGOS 2019\1067-CARGO2.pdf</t>
  </si>
  <si>
    <t>016102350D</t>
  </si>
  <si>
    <t>..\RESOLUCIONES 2019 PDF\1079.pdf</t>
  </si>
  <si>
    <t>MOLLEAPAZA UGARTE SUSANA</t>
  </si>
  <si>
    <t>018100067A</t>
  </si>
  <si>
    <t>..\RESOLUCIONES 2019 PDF\1080.pdf</t>
  </si>
  <si>
    <t>MENDOZA NINA RENATO HECTOR</t>
  </si>
  <si>
    <t>019200144G</t>
  </si>
  <si>
    <t>..\RESOLUCIONES 2019 PDF\1082.pdf</t>
  </si>
  <si>
    <t>..\RESOLUCIONES 2019 PDF\CARGOS 2019\1082-CARGO1.pdf</t>
  </si>
  <si>
    <t>..\RESOLUCIONES 2019 PDF\CARGOS 2019\1082-CARGO2.pdf</t>
  </si>
  <si>
    <t>..\RESOLUCIONES 2019 PDF\1066.pdf</t>
  </si>
  <si>
    <t>..\RESOLUCIONES 2019 PDF\CARGOS 2019\1066-CARGO1.pdf</t>
  </si>
  <si>
    <t>..\RESOLUCIONES 2019 PDF\CARGOS 2019\1066-CARGO2.pdf</t>
  </si>
  <si>
    <t>018100061C</t>
  </si>
  <si>
    <t>..\RESOLUCIONES 2019 PDF\1065.pdf</t>
  </si>
  <si>
    <t>..\RESOLUCIONES 2019 PDF\CARGOS 2019\1065-CARGO1.pdf</t>
  </si>
  <si>
    <t>..\RESOLUCIONES 2019 PDF\CARGOS 2019\1065-CARGO2.pdf</t>
  </si>
  <si>
    <t>GUTIERREZ ABUHADBA HUMBERTO ELIAS</t>
  </si>
  <si>
    <t>013200969A</t>
  </si>
  <si>
    <t>..\RESOLUCIONES 2019 PDF\1078.pdf</t>
  </si>
  <si>
    <t>GIRALDO PIZARRO DINA VERONICA</t>
  </si>
  <si>
    <t>019200257F</t>
  </si>
  <si>
    <t>..\RESOLUCIONES 2019 PDF\1060.pdf</t>
  </si>
  <si>
    <t>FERNANDEZ SANCHEZ LUCIA FIORELLA</t>
  </si>
  <si>
    <t>019100099J</t>
  </si>
  <si>
    <t>..\RESOLUCIONES 2019 PDF\1070.pdf</t>
  </si>
  <si>
    <t>..\RESOLUCIONES 2019 PDF\1068.pdf</t>
  </si>
  <si>
    <t>..\RESOLUCIONES 2019 PDF\CARGOS 2019\1068-CARGO1.pdf</t>
  </si>
  <si>
    <t>..\RESOLUCIONES 2019 PDF\CARGOS 2019\1068-CARGO2.pdf</t>
  </si>
  <si>
    <t>..\RESOLUCIONES 2019 PDF\1063.pdf</t>
  </si>
  <si>
    <t>..\RESOLUCIONES 2019 PDF\CARGOS 2019\1063-CARGO1.pdf</t>
  </si>
  <si>
    <t>016102340I</t>
  </si>
  <si>
    <t>..\RESOLUCIONES 2019 PDF\1071.pdf</t>
  </si>
  <si>
    <t>019200434E</t>
  </si>
  <si>
    <t>..\RESOLUCIONES 2019 PDF\1072.pdf</t>
  </si>
  <si>
    <t>..\RESOLUCIONES 2019 PDF\CARGOS 2019\1072-CARGO1.pdf</t>
  </si>
  <si>
    <t>..\RESOLUCIONES 2019 PDF\CARGOS 2019\1072-CARGO2.pdf</t>
  </si>
  <si>
    <t>019200231G</t>
  </si>
  <si>
    <t>..\RESOLUCIONES 2019 PDF\1081.pdf</t>
  </si>
  <si>
    <t>..\RESOLUCIONES 2019 PDF\CARGOS 2019\1081-CARGO1.pdf</t>
  </si>
  <si>
    <t>..\RESOLUCIONES 2019 PDF\CARGOS 2019\1081-CARGO2.pdf</t>
  </si>
  <si>
    <t>019200193H</t>
  </si>
  <si>
    <t>..\RESOLUCIONES 2019 PDF\1073.pdf</t>
  </si>
  <si>
    <t>..\RESOLUCIONES 2019 PDF\CARGOS 2019\1073-CARGO1.pdf</t>
  </si>
  <si>
    <t>..\RESOLUCIONES 2019 PDF\CARGOS 2019\1073-CARGO2.pdf</t>
  </si>
  <si>
    <t>019200008F</t>
  </si>
  <si>
    <t>..\RESOLUCIONES 2019 PDF\1064.pdf</t>
  </si>
  <si>
    <t>..\RESOLUCIONES 2019 PDF\CARGOS 2019\1064-CARGO1.pdf</t>
  </si>
  <si>
    <t>..\RESOLUCIONES 2019 PDF\CARGOS 2019\1064-CARGO2.pdf</t>
  </si>
  <si>
    <t>ALVAREZ ARIAS CELINDA</t>
  </si>
  <si>
    <t>019200176F</t>
  </si>
  <si>
    <t>..\RESOLUCIONES 2019 PDF\1061.pdf</t>
  </si>
  <si>
    <t>..\RESOLUCIONES 2019 PDF\CARGOS 2019\1061-CARGO1.pdf</t>
  </si>
  <si>
    <t>..\RESOLUCIONES 2019 PDF\CARGOS 2019\1061-CARGO2.pdf</t>
  </si>
  <si>
    <t>016201371J</t>
  </si>
  <si>
    <t>..\RESOLUCIONES 2019 PDF\1083.pdf</t>
  </si>
  <si>
    <t>..\RESOLUCIONES 2019 PDF\CARGOS 2019\1083-CARGO1.pdf</t>
  </si>
  <si>
    <t>YANQUE YUCRA PERCY</t>
  </si>
  <si>
    <t>019200383A</t>
  </si>
  <si>
    <t>..\RESOLUCIONES 2019 PDF\1087.pdf</t>
  </si>
  <si>
    <t>..\RESOLUCIONES 2019 PDF\CARGOS 2019\1087-CARGO1.pdf</t>
  </si>
  <si>
    <t>..\RESOLUCIONES 2019 PDF\CARGOS 2019\1087-CARGO2.pdf</t>
  </si>
  <si>
    <t>..\RESOLUCIONES 2019 PDF\1085.pdf</t>
  </si>
  <si>
    <t>..\RESOLUCIONES 2019 PDF\CARGOS 2019\1085-CARGO1.pdf</t>
  </si>
  <si>
    <t>..\RESOLUCIONES 2019 PDF\CARGOS 2019\1085-CARGO2.pdf</t>
  </si>
  <si>
    <t>VALENCIA VARGAS JASEM DUNCAN</t>
  </si>
  <si>
    <t>019200029C</t>
  </si>
  <si>
    <t>..\RESOLUCIONES 2019 PDF\1091.pdf</t>
  </si>
  <si>
    <t>..\RESOLUCIONES 2019 PDF\1090.pdf</t>
  </si>
  <si>
    <t>..\RESOLUCIONES 2019 PDF\CARGOS 2019\1090-CARGO1.pdf</t>
  </si>
  <si>
    <t>..\RESOLUCIONES 2019 PDF\CARGOS 2019\1090-CARGO2.pdf</t>
  </si>
  <si>
    <t>012200981B</t>
  </si>
  <si>
    <t>..\RESOLUCIONES 2019 PDF\1086.pdf</t>
  </si>
  <si>
    <t>..\RESOLUCIONES 2019 PDF\CARGOS 2019\1086-CARGO1.pdf</t>
  </si>
  <si>
    <t>..\RESOLUCIONES 2019 PDF\CARGOS 2019\1086-CARGO2.pdf</t>
  </si>
  <si>
    <t>valida</t>
  </si>
  <si>
    <t>014101473G</t>
  </si>
  <si>
    <t>Se repite en la res. 1140</t>
  </si>
  <si>
    <t>..\RESOLUCIONES 2019 PDF\1140.pdf</t>
  </si>
  <si>
    <t>018200168D</t>
  </si>
  <si>
    <t>..\RESOLUCIONES 2019 PDF\1088.pdf</t>
  </si>
  <si>
    <t>..\RESOLUCIONES 2019 PDF\CARGOS 2019\1088-CARGO1.pdf</t>
  </si>
  <si>
    <t>..\RESOLUCIONES 2019 PDF\CARGOS 2019\1088-CARGO2.pdf</t>
  </si>
  <si>
    <t>..\RESOLUCIONES 2019 PDF\1089.pdf</t>
  </si>
  <si>
    <t>..\RESOLUCIONES 2019 PDF\CARGOS 2019\1089-CARGO1.pdf</t>
  </si>
  <si>
    <t>..\RESOLUCIONES 2019 PDF\CARGOS 2019\1089-CARGO2.pdf</t>
  </si>
  <si>
    <t>017200025J</t>
  </si>
  <si>
    <t>..\RESOLUCIONES 2019 PDF\1093.pdf</t>
  </si>
  <si>
    <t>..\RESOLUCIONES 2019 PDF\CARGOS 2019\1093-CARGO1.pdf</t>
  </si>
  <si>
    <t>..\RESOLUCIONES 2019 PDF\CARGOS 2019\1093-CARGO3.pdf</t>
  </si>
  <si>
    <t>ASTETE LAURA YOUSSET KELVIN</t>
  </si>
  <si>
    <t>018300133H</t>
  </si>
  <si>
    <t>..\RESOLUCIONES 2019 PDF\1092.pdf</t>
  </si>
  <si>
    <t>..\RESOLUCIONES 2019 PDF\CARGOS 2019\1092-CARGO1.pdf</t>
  </si>
  <si>
    <t>..\RESOLUCIONES 2019 PDF\CARGOS 2019\1092-CARGO2.pdf</t>
  </si>
  <si>
    <t>..\RESOLUCIONES 2019 PDF\1101.pdf</t>
  </si>
  <si>
    <t>..\RESOLUCIONES 2019 PDF\1094.pdf</t>
  </si>
  <si>
    <t>..\RESOLUCIONES 2019 PDF\CARGOS 2019\1094-CARGO1.pdf</t>
  </si>
  <si>
    <t>..\RESOLUCIONES 2019 PDF\CARGOS 2019\1094-CARGO2.pdf</t>
  </si>
  <si>
    <t>..\RESOLUCIONES 2019 PDF\CARGOS 2019\1094-CARGO3.pdf</t>
  </si>
  <si>
    <t>OLARTE JIMENEZ SUSAN TATIANA</t>
  </si>
  <si>
    <t>..\RESOLUCIONES 2019 PDF\1098.pdf</t>
  </si>
  <si>
    <t>..\RESOLUCIONES 2019 PDF\1095.pdf</t>
  </si>
  <si>
    <t>..\RESOLUCIONES 2019 PDF\CARGOS 2019\1095-CARGO1.pdf</t>
  </si>
  <si>
    <t>..\RESOLUCIONES 2019 PDF\CARGOS 2019\1095-CARGO2.pdf</t>
  </si>
  <si>
    <t>..\RESOLUCIONES 2019 PDF\CARGOS 2019\1095-CARGO3.pdf</t>
  </si>
  <si>
    <t>..\RESOLUCIONES 2019 PDF\1099.pdf</t>
  </si>
  <si>
    <t>..\RESOLUCIONES 2019 PDF\1097.pdf</t>
  </si>
  <si>
    <t>..\RESOLUCIONES 2019 PDF\CARGOS 2019\1097-CARGO1.pdf</t>
  </si>
  <si>
    <t>..\RESOLUCIONES 2019 PDF\CARGOS 2019\1097-CARGO2.pdf</t>
  </si>
  <si>
    <t>..\RESOLUCIONES 2019 PDF\CARGOS 2019\1097-CARGO3.pdf</t>
  </si>
  <si>
    <t>..\RESOLUCIONES 2019 PDF\1100.pdf</t>
  </si>
  <si>
    <t>..\RESOLUCIONES 2019 PDF\1096.pdf</t>
  </si>
  <si>
    <t>..\RESOLUCIONES 2019 PDF\CARGOS 2019\1096-CARGO1.pdf</t>
  </si>
  <si>
    <t>..\RESOLUCIONES 2019 PDF\CARGOS 2019\1096-CARGO2.pdf</t>
  </si>
  <si>
    <t>..\RESOLUCIONES 2019 PDF\CARGOS 2019\1096-CARGO3.pdf</t>
  </si>
  <si>
    <t>..\RESOLUCIONES 2019 PDF\1102.pdf</t>
  </si>
  <si>
    <t>..\RESOLUCIONES 2019 PDF\1104.pdf</t>
  </si>
  <si>
    <t>CANAHUIRE CONDORI ESTANISLADO</t>
  </si>
  <si>
    <t>..\RESOLUCIONES 2019 PDF\1103.pdf</t>
  </si>
  <si>
    <t>..\RESOLUCIONES 2019 PDF\1105.pdf</t>
  </si>
  <si>
    <t>..\RESOLUCIONES 2019 PDF\CARGOS 2019\1105-CARGO1.pdf</t>
  </si>
  <si>
    <t>015301225F</t>
  </si>
  <si>
    <t>..\RESOLUCIONES 2019 PDF\1106.pdf</t>
  </si>
  <si>
    <t>..\RESOLUCIONES 2019 PDF\CARGOS 2019\1106-CARGO1.pdf</t>
  </si>
  <si>
    <t>..\RESOLUCIONES 2019 PDF\CARGOS 2019\1106-CARGO2.pdf</t>
  </si>
  <si>
    <t>019100041A</t>
  </si>
  <si>
    <t>CAMBIO TITULO DEL DICTAMEN DE TESIS</t>
  </si>
  <si>
    <t>..\RESOLUCIONES 2019 PDF\1107.pdf</t>
  </si>
  <si>
    <t>..\RESOLUCIONES 2019 PDF\CARGOS 2019\1107-CARGO1.pdf</t>
  </si>
  <si>
    <t>018200210K</t>
  </si>
  <si>
    <t>..\RESOLUCIONES 2019 PDF\1108.pdf</t>
  </si>
  <si>
    <t>..\RESOLUCIONES 2019 PDF\CARGOS 2019\1108-CARGO1.pdf</t>
  </si>
  <si>
    <t>..\RESOLUCIONES 2019 PDF\CARGOS 2019\1108-CARGO2.pdf</t>
  </si>
  <si>
    <t>012200966C</t>
  </si>
  <si>
    <t>..\RESOLUCIONES 2019 PDF\1109.pdf</t>
  </si>
  <si>
    <t>..\RESOLUCIONES 2019 PDF\CARGOS 2019\1109-CARGO2.pdf</t>
  </si>
  <si>
    <t>VALVERDE MAMANI GRECIA</t>
  </si>
  <si>
    <t>019200321F</t>
  </si>
  <si>
    <t>CLEMENTE MARIN CASTILLO</t>
  </si>
  <si>
    <t>..\RESOLUCIONES 2019 PDF\1120.pdf</t>
  </si>
  <si>
    <t>019200358G</t>
  </si>
  <si>
    <t>..\RESOLUCIONES 2019 PDF\1113.pdf</t>
  </si>
  <si>
    <t>..\RESOLUCIONES 2019 PDF\CARGOS 2019\1113-CARGO1.pdf</t>
  </si>
  <si>
    <t>019200433I</t>
  </si>
  <si>
    <t>..\RESOLUCIONES 2019 PDF\1117.pdf</t>
  </si>
  <si>
    <t>..\RESOLUCIONES 2019 PDF\CARGOS 2019\1117-CARGO1.pdf</t>
  </si>
  <si>
    <t>..\RESOLUCIONES 2019 PDF\CARGOS 2019\1117-CARGO2.pdf</t>
  </si>
  <si>
    <t>..\RESOLUCIONES 2019 PDF\0006.pdf</t>
  </si>
  <si>
    <t>019200020F</t>
  </si>
  <si>
    <t>..\RESOLUCIONES 2019 PDF\1115.pdf</t>
  </si>
  <si>
    <t>..\RESOLUCIONES 2019 PDF\CARGOS 2019\1115-CARGO1.pdf</t>
  </si>
  <si>
    <t>..\RESOLUCIONES 2019 PDF\CARGOS 2019\1115-CARGO2.pdf</t>
  </si>
  <si>
    <t>019200040G</t>
  </si>
  <si>
    <t>..\RESOLUCIONES 2019 PDF\1112.pdf</t>
  </si>
  <si>
    <t>..\RESOLUCIONES 2019 PDF\CARGOS 2019\1112-CARGO1.pdf</t>
  </si>
  <si>
    <t>019200189K</t>
  </si>
  <si>
    <t>ROGER VENERO GIBAJA</t>
  </si>
  <si>
    <t>018100068H</t>
  </si>
  <si>
    <t>..\RESOLUCIONES 2019 PDF\1114.pdf</t>
  </si>
  <si>
    <t>..\RESOLUCIONES 2019 PDF\CARGOS 2019\1114-CARGO1.pdf</t>
  </si>
  <si>
    <t>..\RESOLUCIONES 2019 PDF\CARGOS 2019\1114-CARGO2.pdf</t>
  </si>
  <si>
    <t>019200210J</t>
  </si>
  <si>
    <t>..\RESOLUCIONES 2019 PDF\1124.pdf</t>
  </si>
  <si>
    <t>019200357I</t>
  </si>
  <si>
    <t>..\RESOLUCIONES 2019 PDF\1116.pdf</t>
  </si>
  <si>
    <t>..\RESOLUCIONES 2019 PDF\CARGOS 2019\1116-CARGO1.pdf</t>
  </si>
  <si>
    <t>..\RESOLUCIONES 2019 PDF\CARGOS 2019\1116-CARGO2.pdf</t>
  </si>
  <si>
    <t>018100058B</t>
  </si>
  <si>
    <t>..\RESOLUCIONES 2019 PDF\1111.pdf</t>
  </si>
  <si>
    <t>..\RESOLUCIONES 2019 PDF\CARGOS 2019\1111-CARGO1.pdf</t>
  </si>
  <si>
    <t>..\RESOLUCIONES 2019 PDF\CARGOS 2019\1111-CARGO2.pdf</t>
  </si>
  <si>
    <t>019200286F</t>
  </si>
  <si>
    <t>..\RESOLUCIONES 2019 PDF\1110.pdf</t>
  </si>
  <si>
    <t>..\RESOLUCIONES 2019 PDF\CARGOS 2019\1110-CARGO1.pdf</t>
  </si>
  <si>
    <t>..\RESOLUCIONES 2019 PDF\CARGOS 2019\1110-CARGO2.pdf</t>
  </si>
  <si>
    <t>CCORIMANYA ATAYUPANQUI YHENY</t>
  </si>
  <si>
    <t>019200201K</t>
  </si>
  <si>
    <t>FORTUNATO ENDARA MAMANI</t>
  </si>
  <si>
    <t>..\RESOLUCIONES 2019 PDF\1121.pdf</t>
  </si>
  <si>
    <t>019200007J</t>
  </si>
  <si>
    <t>..\RESOLUCIONES 2019 PDF\1119.pdf</t>
  </si>
  <si>
    <t>..\RESOLUCIONES 2019 PDF\CARGOS 2019\1119-CARGO1.pdf</t>
  </si>
  <si>
    <t>..\RESOLUCIONES 2019 PDF\CARGOS 2019\1119-CARGO2.pdf</t>
  </si>
  <si>
    <t>AROSTE AMAO VICTOR</t>
  </si>
  <si>
    <t>019100126G</t>
  </si>
  <si>
    <t>..\RESOLUCIONES 2019 PDF\1123.pdf</t>
  </si>
  <si>
    <t>AGUILAR HILARI ADAN RENZO</t>
  </si>
  <si>
    <t>017300169C</t>
  </si>
  <si>
    <t>ELVIS YURI MAMANI VARGAS</t>
  </si>
  <si>
    <t>..\RESOLUCIONES 2019 PDF\1122.pdf</t>
  </si>
  <si>
    <t>OLIVERA OJEDA KELLY</t>
  </si>
  <si>
    <t>013201017D</t>
  </si>
  <si>
    <t>018200274I</t>
  </si>
  <si>
    <t xml:space="preserve">INSCRIPCION DE PROYECTO DE TESIS </t>
  </si>
  <si>
    <t>..\RESOLUCIONES 2019 PDF\1133.pdf</t>
  </si>
  <si>
    <t>013200984K</t>
  </si>
  <si>
    <t>..\RESOLUCIONES 2019 PDF\1136.pdf</t>
  </si>
  <si>
    <t>015301229A</t>
  </si>
  <si>
    <t>..\RESOLUCIONES 2019 PDF\1134.pdf</t>
  </si>
  <si>
    <t>..\RESOLUCIONES 2019 PDF\1128.pdf</t>
  </si>
  <si>
    <t>017300106A</t>
  </si>
  <si>
    <t>..\RESOLUCIONES 2019 PDF\1138.pdf</t>
  </si>
  <si>
    <t>017200130H</t>
  </si>
  <si>
    <t>..\RESOLUCIONES 2019 PDF\1132.pdf</t>
  </si>
  <si>
    <t>017200304F</t>
  </si>
  <si>
    <t>..\RESOLUCIONES 2019 PDF\1131.pdf</t>
  </si>
  <si>
    <t>082700020H</t>
  </si>
  <si>
    <t>..\RESOLUCIONES 2019 PDF\1135.pdf</t>
  </si>
  <si>
    <t>014101470H</t>
  </si>
  <si>
    <t>..\RESOLUCIONES 2019 PDF\1139.pdf</t>
  </si>
  <si>
    <t>015101352D</t>
  </si>
  <si>
    <t>..\RESOLUCIONES 2019 PDF\1129.pdf</t>
  </si>
  <si>
    <t>..\RESOLUCIONES 2019 PDF\1130.pdf</t>
  </si>
  <si>
    <t>013200964J</t>
  </si>
  <si>
    <t>..\RESOLUCIONES 2019 PDF\1137.pdf</t>
  </si>
  <si>
    <t>11270002D</t>
  </si>
  <si>
    <t>..\RESOLUCIONES 2019 PDF\1141.pdf</t>
  </si>
  <si>
    <t>..\RESOLUCIONES 2019 PDF\1126.pdf</t>
  </si>
  <si>
    <t>YARIN UBALDE YULMER</t>
  </si>
  <si>
    <t>019200001A</t>
  </si>
  <si>
    <t>..\RESOLUCIONES 2019 PDF\1142.pdf</t>
  </si>
  <si>
    <t>TORRES MONTERROSO JAKELINE SADITH</t>
  </si>
  <si>
    <t>019200377A</t>
  </si>
  <si>
    <t>JORGE RAMON SILVA SIERRA</t>
  </si>
  <si>
    <t>..\RESOLUCIONES 2019 PDF\1152.pdf</t>
  </si>
  <si>
    <t>019200031H</t>
  </si>
  <si>
    <t>..\RESOLUCIONES 2019 PDF\1157.pdf</t>
  </si>
  <si>
    <t>..\RESOLUCIONES 2019 PDF\CARGOS 2019\1157-CARGO1.pdf</t>
  </si>
  <si>
    <t>019200446C</t>
  </si>
  <si>
    <t>..\RESOLUCIONES 2019 PDF\1155.pdf</t>
  </si>
  <si>
    <t>..\RESOLUCIONES 2019 PDF\CARGOS 2019\1155-CARGO1.pdf</t>
  </si>
  <si>
    <t>..\RESOLUCIONES 2019 PDF\CARGOS 2019\1155-CARGO2.pdf</t>
  </si>
  <si>
    <t>019200019H</t>
  </si>
  <si>
    <t>..\RESOLUCIONES 2019 PDF\1161.pdf</t>
  </si>
  <si>
    <t>..\RESOLUCIONES 2019 PDF\CARGOS 2019\1161-CARGO1.pdf</t>
  </si>
  <si>
    <t>PALOMINO PINTO MARY JANETH</t>
  </si>
  <si>
    <t>019100078B</t>
  </si>
  <si>
    <t>..\RESOLUCIONES 2019 PDF\1146.pdf</t>
  </si>
  <si>
    <t>016102165B</t>
  </si>
  <si>
    <t>..\RESOLUCIONES 2019 PDF\1147.pdf</t>
  </si>
  <si>
    <t>017300206F</t>
  </si>
  <si>
    <t>..\RESOLUCIONES 2019 PDF\1156.pdf</t>
  </si>
  <si>
    <t>..\RESOLUCIONES 2019 PDF\CARGOS 2019\1156-CARGO1.pdf</t>
  </si>
  <si>
    <t>OCHOA CASTILLO JHON PATRICIO</t>
  </si>
  <si>
    <t>01920045I</t>
  </si>
  <si>
    <t>..\RESOLUCIONES 2019 PDF\1149.pdf</t>
  </si>
  <si>
    <t>MENDOZA LOAYZA IVAN</t>
  </si>
  <si>
    <t>018100066E</t>
  </si>
  <si>
    <t>..\RESOLUCIONES 2019 PDF\1145.pdf</t>
  </si>
  <si>
    <t>013201012B</t>
  </si>
  <si>
    <t>..\RESOLUCIONES 2019 PDF\1162.pdf</t>
  </si>
  <si>
    <t>..\RESOLUCIONES 2019 PDF\CARGOS 2019\1162-CARGO1.pdf</t>
  </si>
  <si>
    <t>018300072I</t>
  </si>
  <si>
    <t>..\RESOLUCIONES 2019 PDF\1158.pdf</t>
  </si>
  <si>
    <t>..\RESOLUCIONES 2019 PDF\CARGOS 2019\1158-CARGO1.pdf</t>
  </si>
  <si>
    <t>..\RESOLUCIONES 2019 PDF\CARGOS 2019\1158-CARGO2.pdf</t>
  </si>
  <si>
    <t>018200005H</t>
  </si>
  <si>
    <t>..\RESOLUCIONES 2019 PDF\1148.pdf</t>
  </si>
  <si>
    <t>016102133C</t>
  </si>
  <si>
    <t>..\RESOLUCIONES 2019 PDF\1159.pdf</t>
  </si>
  <si>
    <t>..\RESOLUCIONES 2019 PDF\CARGOS 2019\PROVEIDO-085.pdf</t>
  </si>
  <si>
    <t>..\RESOLUCIONES 2019 PDF\CARGOS 2019\1159-CARGO2.pdf</t>
  </si>
  <si>
    <t>018100056J</t>
  </si>
  <si>
    <t>..\RESOLUCIONES 2019 PDF\1160.pdf</t>
  </si>
  <si>
    <t>..\RESOLUCIONES 2019 PDF\CARGOS 2019\1160-CARGO1.pdf</t>
  </si>
  <si>
    <t>..\RESOLUCIONES 2019 PDF\CARGOS 2019\1160-CARGO2.pdf</t>
  </si>
  <si>
    <t>CHAMPI HUALLPA ALBERTO</t>
  </si>
  <si>
    <t>018300107G</t>
  </si>
  <si>
    <t>..\RESOLUCIONES 2019 PDF\1143.pdf</t>
  </si>
  <si>
    <t>008270004B</t>
  </si>
  <si>
    <t>..\RESOLUCIONES 2019 PDF\1154.pdf</t>
  </si>
  <si>
    <t>..\RESOLUCIONES 2019 PDF\CARGOS 2019\1154-CARGO1.pdf</t>
  </si>
  <si>
    <t>..\RESOLUCIONES 2019 PDF\CARGOS 2019\1154-CARGO2.pdf</t>
  </si>
  <si>
    <t>ATENCIO AGUILAR FRANK JOEL WILBERT</t>
  </si>
  <si>
    <t>01920065J</t>
  </si>
  <si>
    <t>..\RESOLUCIONES 2019 PDF\1153.pdf</t>
  </si>
  <si>
    <t>011270051E</t>
  </si>
  <si>
    <t>..\RESOLUCIONES 2019 PDF\1163.pdf</t>
  </si>
  <si>
    <t>..\RESOLUCIONES 2019 PDF\CARGOS 2019\1163-CARGO1.pdf</t>
  </si>
  <si>
    <t>..\RESOLUCIONES 2019 PDF\CARGOS 2019\1163-CARGO2.pdf</t>
  </si>
  <si>
    <t>ALVAREZ RIOS CRISTINA</t>
  </si>
  <si>
    <t>019100058A</t>
  </si>
  <si>
    <t>..\RESOLUCIONES 2019 PDF\1144.pdf</t>
  </si>
  <si>
    <t>ALVAREZ MOSQUEIRA EDDIE MILAGROS</t>
  </si>
  <si>
    <t>019100125K</t>
  </si>
  <si>
    <t>..\RESOLUCIONES 2019 PDF\1150.pdf</t>
  </si>
  <si>
    <t>ALAGON MARTINEZ CRISTHIAN</t>
  </si>
  <si>
    <t>019200071J</t>
  </si>
  <si>
    <t>..\RESOLUCIONES 2019 PDF\1151.pdf</t>
  </si>
  <si>
    <t>..\RESOLUCIONES 2019 PDF\1165.pdf</t>
  </si>
  <si>
    <t>TANIA MOSQUEIRA VILLALBA</t>
  </si>
  <si>
    <t>INSCRIPCION DE PROYECTO (CAMBIO DE TITULO)</t>
  </si>
  <si>
    <t>..\RESOLUCIONES 2019 PDF\1170.pdf</t>
  </si>
  <si>
    <t>SONCCO MAXI ROGER PEDRO</t>
  </si>
  <si>
    <t>..\RESOLUCIONES 2019 PDF\1168.pdf</t>
  </si>
  <si>
    <t>RECONOCER SUBSANACION</t>
  </si>
  <si>
    <t>GIL MORAJUAN EDUARDO</t>
  </si>
  <si>
    <t>..\RESOLUCIONES 2019 PDF\1174.pdf</t>
  </si>
  <si>
    <t>..\RESOLUCIONES 2019 PDF\CARGOS 2019\1174 CARGO DSA.pdf</t>
  </si>
  <si>
    <t>..\RESOLUCIONES 2019 PDF\1173.pdf</t>
  </si>
  <si>
    <t>015101567K</t>
  </si>
  <si>
    <t>..\RESOLUCIONES 2019 PDF\1169.pdf</t>
  </si>
  <si>
    <t>015301213H</t>
  </si>
  <si>
    <t>..\RESOLUCIONES 2019 PDF\1164.pdf</t>
  </si>
  <si>
    <t>..\RESOLUCIONES 2019 PDF\CARGOS 2019\1164-CARGO2.pdf</t>
  </si>
  <si>
    <t>CRUZ LLERENA PAOLA MARILIA</t>
  </si>
  <si>
    <t>MARIN LOAYZAJOSE FELIPE</t>
  </si>
  <si>
    <t>..\RESOLUCIONES 2019 PDF\1175.pdf</t>
  </si>
  <si>
    <t>CHOQUE QUISPE YUDTH</t>
  </si>
  <si>
    <t>017200029E</t>
  </si>
  <si>
    <t>..\RESOLUCIONES 2019 PDF\1166.pdf</t>
  </si>
  <si>
    <t>CARDENAS VELAZQUEZ LILIANA</t>
  </si>
  <si>
    <t>018200249D</t>
  </si>
  <si>
    <t>Maestro en Derecho Civil y Comercial</t>
  </si>
  <si>
    <t>..\RESOLUCIONES 2019 PDF\1172.pdf</t>
  </si>
  <si>
    <t>016102063E</t>
  </si>
  <si>
    <t>..\RESOLUCIONES 2019 PDF\1167.pdf</t>
  </si>
  <si>
    <t>ARRAYAN BONNET SAYDA MAGALY</t>
  </si>
  <si>
    <t>..\RESOLUCIONES 2019 PDF\1171.pdf</t>
  </si>
  <si>
    <t>..\RESOLUCIONES 2019 PDF\1177.pdf</t>
  </si>
  <si>
    <t>TORRES GIRALDO STEFFANI BREISS</t>
  </si>
  <si>
    <t>..\RESOLUCIONES 2019 PDF\1178.pdf</t>
  </si>
  <si>
    <t>SULLCA SUTTA ANA ROCIO</t>
  </si>
  <si>
    <t>019200085K</t>
  </si>
  <si>
    <t>DEL PINO DURAN MARLENY</t>
  </si>
  <si>
    <t>..\RESOLUCIONES 2019 PDF\1179.pdf</t>
  </si>
  <si>
    <t>..\RESOLUCIONES 2019 PDF\1176.pdf</t>
  </si>
  <si>
    <t>PEÑA CHAVEZ MANUEL SEYBERLING</t>
  </si>
  <si>
    <t>018100071I</t>
  </si>
  <si>
    <t>PEDRO GAMERO HERMOZA</t>
  </si>
  <si>
    <t>..\RESOLUCIONES 2019 PDF\1180.pdf</t>
  </si>
  <si>
    <t>ALVAREZ ALVAREZ GINA</t>
  </si>
  <si>
    <t>019200397B</t>
  </si>
  <si>
    <t>GONZALES CONDORI HARRY YEISON</t>
  </si>
  <si>
    <t>..\RESOLUCIONES 2019 PDF\1181.pdf</t>
  </si>
  <si>
    <t>TTITO LAURA PRISCILANO</t>
  </si>
  <si>
    <t>..\RESOLUCIONES 2019 PDF\1183.pdf</t>
  </si>
  <si>
    <t>..\RESOLUCIONES 2019 PDF\CARGOS 2019\1183-CARGO2.pdf</t>
  </si>
  <si>
    <t>..\RESOLUCIONES 2019 PDF\1184.pdf</t>
  </si>
  <si>
    <t>..\RESOLUCIONES 2019 PDF\CARGOS 2019\1184-CARGO1.pdf</t>
  </si>
  <si>
    <t>..\RESOLUCIONES 2019 PDF\1185.pdf</t>
  </si>
  <si>
    <t>..\RESOLUCIONES 2019 PDF\1190.pdf</t>
  </si>
  <si>
    <t>ELEUTERIA CAÑARI AMBUR</t>
  </si>
  <si>
    <t>..\RESOLUCIONES 2019 PDF\1187.pdf</t>
  </si>
  <si>
    <t>..\RESOLUCIONES 2019 PDF\CARGOS 2019\1187 CARGO DSA.pdf</t>
  </si>
  <si>
    <t>CORDOVA CUELLAR VANESSA</t>
  </si>
  <si>
    <t>EDWAR ANIBAL MORANTE RIOS</t>
  </si>
  <si>
    <t>..\RESOLUCIONES 2019 PDF\1186.pdf</t>
  </si>
  <si>
    <t>..\RESOLUCIONES 2019 PDF\1188.pdf</t>
  </si>
  <si>
    <t>..\RESOLUCIONES 2019 PDF\1189.pdf</t>
  </si>
  <si>
    <t>VARGAS HERM0ZA JORGE WALTER</t>
  </si>
  <si>
    <t>..\RESOLUCIONES 2019 PDF\1194.pdf</t>
  </si>
  <si>
    <t>VALDIVIA MEJIA MAYCOL ROLANDO</t>
  </si>
  <si>
    <t>..\RESOLUCIONES 2019 PDF\1197.pdf</t>
  </si>
  <si>
    <t xml:space="preserve">GIL MORA JUAN EDUARDO </t>
  </si>
  <si>
    <t>..\RESOLUCIONES 2019 PDF\1193.pdf</t>
  </si>
  <si>
    <t>..\RESOLUCIONES 2019 PDF\CARGOS 2019\1193 CARGO DSA.pdf</t>
  </si>
  <si>
    <t>DCITAMEN PROYECTO DE TESIS</t>
  </si>
  <si>
    <t>..\RESOLUCIONES 2019 PDF\1198.pdf</t>
  </si>
  <si>
    <t>..\RESOLUCIONES 2019 PDF\CARGOS 2019\1198 CARGO 01.pdf</t>
  </si>
  <si>
    <t xml:space="preserve">DURAND CAMAC PAOLA JANNET </t>
  </si>
  <si>
    <t>MORANTE RIOS EDWARD ANIBAL</t>
  </si>
  <si>
    <t>..\RESOLUCIONES 2019 PDF\1191.pdf</t>
  </si>
  <si>
    <t>..\RESOLUCIONES 2019 PDF\1196.pdf</t>
  </si>
  <si>
    <t>..\RESOLUCIONES 2019 PDF\CARGOS 2019\1196-CARGO1.pdf</t>
  </si>
  <si>
    <t>..\RESOLUCIONES 2019 PDF\1192.pdf</t>
  </si>
  <si>
    <t>..\RESOLUCIONES 2019 PDF\CARGOS 2019\1192 CARGO DSA.pdf</t>
  </si>
  <si>
    <t>ACO CORRALES</t>
  </si>
  <si>
    <t>CAMBIO DE DICTAMINANTES</t>
  </si>
  <si>
    <t>..\RESOLUCIONES 2019 PDF\1195.pdf</t>
  </si>
  <si>
    <t>..\RESOLUCIONES 2019 PDF\CARGOS 2019\1195-CARGO1.pdf</t>
  </si>
  <si>
    <t>TERRAZAS DAVILA MILAGRITOS</t>
  </si>
  <si>
    <t>..\RESOLUCIONES 2019 PDF\1199.pdf</t>
  </si>
  <si>
    <t>..\RESOLUCIONES 2019 PDF\CARGOS 2019\1199-CARGO1.pdf</t>
  </si>
  <si>
    <t>SANCHEZ HUALLPA CELESTE</t>
  </si>
  <si>
    <t>ENDARA MAMANI FORTUNATO</t>
  </si>
  <si>
    <t>..\RESOLUCIONES 2019 PDF\1202.pdf</t>
  </si>
  <si>
    <t>AMPLIACION DE INSCRIPCION</t>
  </si>
  <si>
    <t>..\RESOLUCIONES 2019 PDF\1209.pdf</t>
  </si>
  <si>
    <t>..\RESOLUCIONES 2019 PDF\1211.pdf</t>
  </si>
  <si>
    <t>..\RESOLUCIONES 2019 PDF\1203.pdf</t>
  </si>
  <si>
    <t>..\RESOLUCIONES 2019 PDF\1210.pdf</t>
  </si>
  <si>
    <t>..\RESOLUCIONES 2019 PDF\1201.pdf</t>
  </si>
  <si>
    <t>..\RESOLUCIONES 2019 PDF\1200.pdf</t>
  </si>
  <si>
    <t>GAMIO GONZALES LUIS FERNANDO</t>
  </si>
  <si>
    <t>..\RESOLUCIONES 2019 PDF\1205.pdf</t>
  </si>
  <si>
    <t>..\RESOLUCIONES 2019 PDF\CARGOS 2019\1205 CARGO 01.pdf</t>
  </si>
  <si>
    <t>..\RESOLUCIONES 2019 PDF\CARGOS 2019\1205 CARGO 02.pdf</t>
  </si>
  <si>
    <t>..\RESOLUCIONES 2019 PDF\1206.pdf</t>
  </si>
  <si>
    <t>CHAPARRO VELASQUEZ JANET</t>
  </si>
  <si>
    <t>019200243e</t>
  </si>
  <si>
    <t>CHIHUANTITO ABAL LUIS ALBERTO</t>
  </si>
  <si>
    <t>..\RESOLUCIONES 2019 PDF\1208.pdf</t>
  </si>
  <si>
    <t>..\RESOLUCIONES 2019 PDF\1212.pdf</t>
  </si>
  <si>
    <t>..\RESOLUCIONES 2019 PDF\1204.pdf</t>
  </si>
  <si>
    <t>..\RESOLUCIONES 2019 PDF\CARGOS 2019\1204 CARGO 01.pdf</t>
  </si>
  <si>
    <t>..\RESOLUCIONES 2019 PDF\CARGOS 2019\1204 CARGO 02.pdf</t>
  </si>
  <si>
    <t>..\RESOLUCIONES 2019 PDF\1213.pdf</t>
  </si>
  <si>
    <t>..\RESOLUCIONES 2019 PDF\1215.pdf</t>
  </si>
  <si>
    <t>..\RESOLUCIONES 2019 PDF\CARGOS 2019\1215-CARGO1.pdf</t>
  </si>
  <si>
    <t>..\RESOLUCIONES 2019 PDF\CARGOS 2019\1215-CARGO2.pdf</t>
  </si>
  <si>
    <t>..\RESOLUCIONES 2019 PDF\CARGOS 2019\1215-CARGO3.pdf</t>
  </si>
  <si>
    <t>..\RESOLUCIONES 2019 PDF\1214.pdf</t>
  </si>
  <si>
    <t>..\RESOLUCIONES 2019 PDF\CARGOS 2019\1214-CARGO1.pdf</t>
  </si>
  <si>
    <t>..\RESOLUCIONES 2019 PDF\CARGOS 2019\1214-CARGO2.pdf</t>
  </si>
  <si>
    <t>..\RESOLUCIONES 2019 PDF\CARGOS 2019\1214-CARGO3.pdf</t>
  </si>
  <si>
    <t xml:space="preserve">RECONFORMAR COMITÉ </t>
  </si>
  <si>
    <t>CALIDAD DE LA EPG</t>
  </si>
  <si>
    <t>..\RESOLUCIONES 2019 PDF\1216.pdf</t>
  </si>
  <si>
    <t xml:space="preserve">CONFORMAR COMITÉ </t>
  </si>
  <si>
    <t>REVISION DE PERFILES DE EGRESADO</t>
  </si>
  <si>
    <t>..\RESOLUCIONES 2019 PDF\1217.pdf</t>
  </si>
  <si>
    <t>EVALUACION E INNOVACION</t>
  </si>
  <si>
    <t>..\RESOLUCIONES 2019 PDF\1218.pdf</t>
  </si>
  <si>
    <t>ADMISION 2020-1</t>
  </si>
  <si>
    <t>INGRESANTES 2020-I</t>
  </si>
  <si>
    <t>..\RESOLUCIONES 2019 PDF\1219.pdf</t>
  </si>
  <si>
    <t>MONTESINOS CERVANTES JOSE ALBERTO</t>
  </si>
  <si>
    <t>..\RESOLUCIONES 2019 PDF\1221.pdf</t>
  </si>
  <si>
    <t>..\RESOLUCIONES 2019 PDF\CARGOS 2019\1221 CARGO SA.pdf</t>
  </si>
  <si>
    <t>GRANILLA HUALVERDE YOSKAM</t>
  </si>
  <si>
    <t>..\RESOLUCIONES 2019 PDF\1224.pdf</t>
  </si>
  <si>
    <t>..\RESOLUCIONES 2019 PDF\CARGOS 2019\1224 CARGO SA.pdf</t>
  </si>
  <si>
    <t>GRAJEDA ALVAREZ RONALD JHONATAN</t>
  </si>
  <si>
    <t>..\RESOLUCIONES 2019 PDF\1222.pdf</t>
  </si>
  <si>
    <t>..\RESOLUCIONES 2019 PDF\CARGOS 2019\1222 CARGO SA.pdf</t>
  </si>
  <si>
    <t>EXPEDIENTE APTO AL GRADO</t>
  </si>
  <si>
    <t>..\RESOLUCIONES 2019 PDF\1225.pdf</t>
  </si>
  <si>
    <t>..\RESOLUCIONES 2019 PDF\1223.pdf</t>
  </si>
  <si>
    <t>..\RESOLUCIONES 2019 PDF\CARGOS 2019\1223 CARGO SA.pdf</t>
  </si>
  <si>
    <t>CALANCHE LEON NATALY KRISTY</t>
  </si>
  <si>
    <t>..\RESOLUCIONES 2019 PDF\1220.pdf</t>
  </si>
  <si>
    <t>..\RESOLUCIONES 2019 PDF\CARGOS 2019\1220 CARGO SA.pdf</t>
  </si>
  <si>
    <t>HOMOLOGAR  ASIGNATURAS</t>
  </si>
  <si>
    <t>..\RESOLUCIONES 2019 PDF\1227.pdf</t>
  </si>
  <si>
    <t>..\RESOLUCIONES 2019 PDF\CARGOS 2019\1227 CARGO SA.pdf</t>
  </si>
  <si>
    <t>..\RESOLUCIONES 2019 PDF\1226.pdf</t>
  </si>
  <si>
    <t>..\RESOLUCIONES 2019 PDF\1228.pdf</t>
  </si>
  <si>
    <t>..\RESOLUCIONES 2019 PDF\CARGOS 2019\1228 CARGO SA.pdf</t>
  </si>
  <si>
    <t>SAYRE GAMARRA JAYNA MIRELIA</t>
  </si>
  <si>
    <t>NIFERFITTY KEKUSKEVA CARRILLO CAJIGAS</t>
  </si>
  <si>
    <t>..\RESOLUCIONES 2019 PDF\1239.pdf</t>
  </si>
  <si>
    <t>..\RESOLUCIONES 2019 PDF\1236.pdf</t>
  </si>
  <si>
    <t>..\RESOLUCIONES 2019 PDF\1231.pdf</t>
  </si>
  <si>
    <t>RAURAU VARGAS FRANCK DANNY</t>
  </si>
  <si>
    <t>RUTH AMPARO VELASQUEZ CURO</t>
  </si>
  <si>
    <t>..\RESOLUCIONES 2019 PDF\1270.pdf</t>
  </si>
  <si>
    <t>..\RESOLUCIONES 2019 PDF\1237.pdf</t>
  </si>
  <si>
    <t>CARGO</t>
  </si>
  <si>
    <t>..\RESOLUCIONES 2019 PDF\1275.pdf</t>
  </si>
  <si>
    <t>PAULLO DAVALOS NELIDA</t>
  </si>
  <si>
    <t>018200295F</t>
  </si>
  <si>
    <t>ISELA MOSCOSO PARICOTO</t>
  </si>
  <si>
    <t>..\RESOLUCIONES 2019 PDF\1274.pdf</t>
  </si>
  <si>
    <t>..\RESOLUCIONES 2019 PDF\1235.pdf</t>
  </si>
  <si>
    <t>..\RESOLUCIONES 2019 PDF\1251.pdf</t>
  </si>
  <si>
    <t>MORVELI PALOMINO ANGELIT RUTH</t>
  </si>
  <si>
    <t>..\RESOLUCIONES 2019 PDF\1253.pdf</t>
  </si>
  <si>
    <t>..\RESOLUCIONES 2019 PDF\1258.pdf</t>
  </si>
  <si>
    <t>MONTESINOS ZAVALA SDENKA OMAIRA</t>
  </si>
  <si>
    <t>..\RESOLUCIONES 2019 PDF\1266.pdf</t>
  </si>
  <si>
    <t>EDWIN CARRASCO POBLETE</t>
  </si>
  <si>
    <t>..\RESOLUCIONES 2019 PDF\1249.pdf</t>
  </si>
  <si>
    <t>SA</t>
  </si>
  <si>
    <t>..\RESOLUCIONES 2019 PDF\1244.pdf</t>
  </si>
  <si>
    <t>..\RESOLUCIONES 2019 PDF\1250.pdf</t>
  </si>
  <si>
    <t>MERCADO ZEGARRA BETHSY</t>
  </si>
  <si>
    <t>..\RESOLUCIONES 2019 PDF\1267.pdf</t>
  </si>
  <si>
    <t>..\RESOLUCIONES 2019 PDF\1256.pdf</t>
  </si>
  <si>
    <t>MAZA CAMPANA ANA CECILIA</t>
  </si>
  <si>
    <t>..\RESOLUCIONES 2019 PDF\1272.pdf</t>
  </si>
  <si>
    <t>..\RESOLUCIONES 2019 PDF\1260.pdf</t>
  </si>
  <si>
    <t>..\RESOLUCIONES 2019 PDF\1240.pdf</t>
  </si>
  <si>
    <t>..\RESOLUCIONES 2019 PDF\1257.pdf</t>
  </si>
  <si>
    <t>INFANTAS PAULLOJACQUELINE CAROL</t>
  </si>
  <si>
    <t>..\RESOLUCIONES 2019 PDF\1261.pdf</t>
  </si>
  <si>
    <t>INSCRIPCION TEMA DE TESIS</t>
  </si>
  <si>
    <t>..\RESOLUCIONES 2019 PDF\1254.pdf</t>
  </si>
  <si>
    <t>HUILLCA SULLCA NANCY</t>
  </si>
  <si>
    <t>..\RESOLUCIONES 2019 PDF\1268.pdf</t>
  </si>
  <si>
    <t>..\RESOLUCIONES 2019 PDF\1229.pdf</t>
  </si>
  <si>
    <t>HERRERA BENAVIDES HAROLD ANTHONY</t>
  </si>
  <si>
    <t>..\RESOLUCIONES 2019 PDF\1265.pdf</t>
  </si>
  <si>
    <t>..\RESOLUCIONES 2019 PDF\1252.pdf</t>
  </si>
  <si>
    <t>ECHAVARRIA CORONADO RONI</t>
  </si>
  <si>
    <t>..\RESOLUCIONES 2019 PDF\1255.pdf</t>
  </si>
  <si>
    <t>DIAZ VELAZCO YASMIN JUDITH</t>
  </si>
  <si>
    <t>HAYDEE FLORES CONTRERAS</t>
  </si>
  <si>
    <t>..\RESOLUCIONES 2019 PDF\1269.pdf</t>
  </si>
  <si>
    <t>..\RESOLUCIONES 2019 PDF\1273.pdf</t>
  </si>
  <si>
    <t>..\RESOLUCIONES 2019 PDF\1262.pdf</t>
  </si>
  <si>
    <t>CRUZ CERRON EDWARD JOHN</t>
  </si>
  <si>
    <t>IVAN HUAMAN CHAVEZ</t>
  </si>
  <si>
    <t>..\RESOLUCIONES 2019 PDF\1238.pdf</t>
  </si>
  <si>
    <t>..\RESOLUCIONES 2019 PDF\1232.pdf</t>
  </si>
  <si>
    <t>..\RESOLUCIONES 2019 PDF\1233.pdf</t>
  </si>
  <si>
    <t>..\RESOLUCIONES 2019 PDF\1234.pdf</t>
  </si>
  <si>
    <t>..\RESOLUCIONES 2019 PDF\CARGOS 2019\1234 CARGO 2.pdf</t>
  </si>
  <si>
    <t>..\RESOLUCIONES 2019 PDF\1271.pdf</t>
  </si>
  <si>
    <t>..\RESOLUCIONES 2019 PDF\1247.pdf</t>
  </si>
  <si>
    <t>..\RESOLUCIONES 2019 PDF\1248.pdf</t>
  </si>
  <si>
    <t>..\RESOLUCIONES 2019 PDF\1230.pdf</t>
  </si>
  <si>
    <t>..\RESOLUCIONES 2019 PDF\1264.pdf</t>
  </si>
  <si>
    <t>BECERRAAUCCAHUALLPA DELZY DAFNE</t>
  </si>
  <si>
    <t>..\RESOLUCIONES 2019 PDF\1241.pdf</t>
  </si>
  <si>
    <t>..\RESOLUCIONES 2019 PDF\1246.pdf</t>
  </si>
  <si>
    <t>ARREDONDO AQUEHUA JIMMY</t>
  </si>
  <si>
    <t>..\RESOLUCIONES 2019 PDF\1245.pdf</t>
  </si>
  <si>
    <t>..\RESOLUCIONES 2019 PDF\1242.pdf</t>
  </si>
  <si>
    <t>..\RESOLUCIONES 2019 PDF\1259.pdf</t>
  </si>
  <si>
    <t>INSCRIPCION PROYECTO DE TESIS</t>
  </si>
  <si>
    <t>..\RESOLUCIONES 2019 PDF\1283.pdf</t>
  </si>
  <si>
    <t>SERNA SILVA MIRIAN ZULEMA</t>
  </si>
  <si>
    <t>EDWARDS JESUS AGUIRRE ESPINOZA</t>
  </si>
  <si>
    <t>..\RESOLUCIONES 2019 PDF\1282.pdf</t>
  </si>
  <si>
    <t>..\RESOLUCIONES 2019 PDF\1277.pdf</t>
  </si>
  <si>
    <t>ERROR MATERIAL RES/978/2019</t>
  </si>
  <si>
    <t>..\RESOLUCIONES 2019 PDF\1280.pdf</t>
  </si>
  <si>
    <t>CCUMO AYMA YONATHAN AUGUSTO</t>
  </si>
  <si>
    <t>..\RESOLUCIONES 2019 PDF\1278.pdf</t>
  </si>
  <si>
    <t>..\RESOLUCIONES 2019 PDF\1284.pdf</t>
  </si>
  <si>
    <t>..\RESOLUCIONES 2019 PDF\1281.pdf</t>
  </si>
  <si>
    <t>correo docente</t>
  </si>
  <si>
    <t>..\RESOLUCIONES 2019 PDF\1276.pdf</t>
  </si>
  <si>
    <t>ROBERTO GONZALES ALVAREZ</t>
  </si>
  <si>
    <t>..\RESOLUCIONES 2019 PDF\1295.pdf</t>
  </si>
  <si>
    <t>VALVERDE GABANCHO BELEN</t>
  </si>
  <si>
    <t>WALTER GOMEZ GONZALES</t>
  </si>
  <si>
    <t>..\RESOLUCIONES 2019 PDF\1337.pdf</t>
  </si>
  <si>
    <t>JORGE PAUL ARCE ZANS</t>
  </si>
  <si>
    <t>..\RESOLUCIONES 2019 PDF\1292.pdf</t>
  </si>
  <si>
    <t>TOMIKO CARLA VALDEIGLESIAS MOSCOSO</t>
  </si>
  <si>
    <t>..\RESOLUCIONES 2019 PDF\1326.pdf</t>
  </si>
  <si>
    <t>SOLALIGUE TERRAZAS ALISON</t>
  </si>
  <si>
    <t>SANDRO NERIO VILLANUEVA GONZALES</t>
  </si>
  <si>
    <t>..\RESOLUCIONES 2019 PDF\1305.pdf</t>
  </si>
  <si>
    <t>SERRANO BUSTINZA MARIZOL</t>
  </si>
  <si>
    <t>..\RESOLUCIONES 2019 PDF\1294.pdf</t>
  </si>
  <si>
    <t>ROMAN MERCADO JOSE LUIS</t>
  </si>
  <si>
    <t>PAUL JOSE CASAFRANCA BUOB</t>
  </si>
  <si>
    <t>..\RESOLUCIONES 2019 PDF\1301.pdf</t>
  </si>
  <si>
    <t>ROJAS ALARCON RICHARD MIGUEL</t>
  </si>
  <si>
    <t>..\RESOLUCIONES 2019 PDF\1298.pdf</t>
  </si>
  <si>
    <t>..\RESOLUCIONES 2019 PDF\1291.pdf</t>
  </si>
  <si>
    <t>RODRIGO PALMA QUISPE</t>
  </si>
  <si>
    <t>..\RESOLUCIONES 2019 PDF\1327.pdf</t>
  </si>
  <si>
    <t>..\RESOLUCIONES 2019 PDF\1320.pdf</t>
  </si>
  <si>
    <t>RAMIRO CHACON CANAL</t>
  </si>
  <si>
    <t>LIZ CINTHIA ARROYO MEDINA</t>
  </si>
  <si>
    <t>..\RESOLUCIONES 2019 PDF\1329.pdf</t>
  </si>
  <si>
    <t>QUISPE CASTRO CLAUDIA VANESSA</t>
  </si>
  <si>
    <t>FERNANDO RIVERO YNFANTAS</t>
  </si>
  <si>
    <t>..\RESOLUCIONES 2019 PDF\1311.pdf</t>
  </si>
  <si>
    <t>PUENTE DE LA VEGA MIRANDA DANITZA KAROL</t>
  </si>
  <si>
    <t>RUTH LEON ROZAS</t>
  </si>
  <si>
    <t>..\RESOLUCIONES 2019 PDF\1314.pdf</t>
  </si>
  <si>
    <t>PAVEL VIDAL ROMERO</t>
  </si>
  <si>
    <t>HILDEBRANDO DIAZ TORRE</t>
  </si>
  <si>
    <t>..\RESOLUCIONES 2019 PDF\1330.pdf</t>
  </si>
  <si>
    <t>PARAVICINO COLQUE ROCIO DEL PILAR</t>
  </si>
  <si>
    <t>BRONNY WERNER BAUTISTA PARI</t>
  </si>
  <si>
    <t>..\RESOLUCIONES 2019 PDF\1315.pdf</t>
  </si>
  <si>
    <t>PALMA ZANABRIA NEIL ITALO</t>
  </si>
  <si>
    <t>KAREN AMEZ PERALTA</t>
  </si>
  <si>
    <t>..\RESOLUCIONES 2019 PDF\1309.pdf</t>
  </si>
  <si>
    <t>MIGUEL MARIANO MENDIZABAL DIAZ</t>
  </si>
  <si>
    <t>..\RESOLUCIONES 2019 PDF\1299.pdf</t>
  </si>
  <si>
    <t>YOLANDA LEON VILLALOBOS</t>
  </si>
  <si>
    <t>..\RESOLUCIONES 2019 PDF\1322.pdf</t>
  </si>
  <si>
    <t>MANUEL VALERIANO ROJAS ZANABRIA</t>
  </si>
  <si>
    <t>..\RESOLUCIONES 2019 PDF\1325.pdf</t>
  </si>
  <si>
    <t>MADRID JIMENEZ MARIA DEL ROSARIO</t>
  </si>
  <si>
    <t>008170044B</t>
  </si>
  <si>
    <t>..\RESOLUCIONES 2019 PDF\1289.pdf</t>
  </si>
  <si>
    <t>KARINA ROJAS SULLCA</t>
  </si>
  <si>
    <t>..\RESOLUCIONES 2019 PDF\1328.pdf</t>
  </si>
  <si>
    <t>JUSTINO TUPAYACHI MAR</t>
  </si>
  <si>
    <t>MAXIMO CORDOVA HUAMANI</t>
  </si>
  <si>
    <t>..\RESOLUCIONES 2019 PDF\1333.pdf</t>
  </si>
  <si>
    <t>JUAN CARLOS HUALLPAYUNCA BACA</t>
  </si>
  <si>
    <t>..\RESOLUCIONES 2019 PDF\1331.pdf</t>
  </si>
  <si>
    <t>HURTADO FLOREZ LORENA FANNY</t>
  </si>
  <si>
    <t>..\RESOLUCIONES 2019 PDF\1304.pdf</t>
  </si>
  <si>
    <t>..\RESOLUCIONES 2019 PDF\1324.pdf</t>
  </si>
  <si>
    <t>..\RESOLUCIONES 2019 PDF\1285.pdf</t>
  </si>
  <si>
    <t>GUSTAVO ANAYA CENTENO</t>
  </si>
  <si>
    <t>..\RESOLUCIONES 2019 PDF\1334.pdf</t>
  </si>
  <si>
    <t>FLOREZ OTAZU KARINA FIORELLA</t>
  </si>
  <si>
    <t>..\RESOLUCIONES 2019 PDF\1302.pdf</t>
  </si>
  <si>
    <t>FLORES BEJAR LIZETH ADRIANA</t>
  </si>
  <si>
    <t>019100133C</t>
  </si>
  <si>
    <t>..\RESOLUCIONES 2019 PDF\1317.pdf</t>
  </si>
  <si>
    <t>FIGUEROA ALCANTARA PAVEL MIGUEL</t>
  </si>
  <si>
    <t>013201002G</t>
  </si>
  <si>
    <t>ARMANDO LOAYZA MANRIQUE</t>
  </si>
  <si>
    <t>..\RESOLUCIONES 2019 PDF\1308.pdf</t>
  </si>
  <si>
    <t>FELICITACION</t>
  </si>
  <si>
    <t>FELICITACION PERSONAL EPG</t>
  </si>
  <si>
    <t>FARFAN GARRIDO ANTONIETA ILLARY</t>
  </si>
  <si>
    <t>..\RESOLUCIONES 2019 PDF\1293.pdf</t>
  </si>
  <si>
    <t>..\RESOLUCIONES 2019 PDF\1287.pdf</t>
  </si>
  <si>
    <t>..\RESOLUCIONES 2019 PDF\1303.pdf</t>
  </si>
  <si>
    <t>..\RESOLUCIONES 2019 PDF\1335.pdf</t>
  </si>
  <si>
    <t>CJUNO CCALLO SONIA</t>
  </si>
  <si>
    <t>..\RESOLUCIONES 2019 PDF\1316.pdf</t>
  </si>
  <si>
    <t>CJUIRO FLOREZ MANUEL</t>
  </si>
  <si>
    <t>..\RESOLUCIONES 2019 PDF\1307.pdf</t>
  </si>
  <si>
    <t>CINTHIA IBET MEZA VELASQUEZ</t>
  </si>
  <si>
    <t>..\RESOLUCIONES 2019 PDF\1332.pdf</t>
  </si>
  <si>
    <t>..\RESOLUCIONES 2019 PDF\1323.pdf</t>
  </si>
  <si>
    <t>..\RESOLUCIONES 2019 PDF\1290.pdf</t>
  </si>
  <si>
    <t>CASTILLO CONTRERAS JERUSA</t>
  </si>
  <si>
    <t>..\RESOLUCIONES 2019 PDF\1286.pdf</t>
  </si>
  <si>
    <t>CANA QUISPE LARIZA</t>
  </si>
  <si>
    <t>..\RESOLUCIONES 2019 PDF\1306.pdf</t>
  </si>
  <si>
    <t>YSABEL MASIAS YNOCENCIO</t>
  </si>
  <si>
    <t>..\RESOLUCIONES 2019 PDF\1296.pdf</t>
  </si>
  <si>
    <t>BARRIENTOS ALVAREZ ELENA ROSA</t>
  </si>
  <si>
    <t>..\RESOLUCIONES 2019 PDF\1313.pdf</t>
  </si>
  <si>
    <t>..\RESOLUCIONES 2019 PDF\1288.pdf</t>
  </si>
  <si>
    <t>ARAMBURU NAVEDA LENA</t>
  </si>
  <si>
    <t>..\RESOLUCIONES 2019 PDF\1300.pdf</t>
  </si>
  <si>
    <t>ARAGON MUÑOZ JOSE URIEL</t>
  </si>
  <si>
    <t>JOSE RUBEN APARICIO ALARCON</t>
  </si>
  <si>
    <t>..\RESOLUCIONES 2019 PDF\1319.pdf</t>
  </si>
  <si>
    <t>..\RESOLUCIONES 2019 PDF\1321.pdf</t>
  </si>
  <si>
    <t>ALVAREZ JARA JENNYFER MERCEDES</t>
  </si>
  <si>
    <t>..\RESOLUCIONES 2019 PDF\1318.pdf</t>
  </si>
  <si>
    <t>ACURIO MIRANDA ROMULO ENRIQUE</t>
  </si>
  <si>
    <t>EFRAIN FRISANCHO PEREIRA</t>
  </si>
  <si>
    <t>..\RESOLUCIONES 2019 PDF\1310.pdf</t>
  </si>
  <si>
    <t>YISELA GIOVANA PUELLES FOLLANA</t>
  </si>
  <si>
    <t>PRORROGA DE UN AÑO</t>
  </si>
  <si>
    <t>..\RESOLUCIONES 2020 PDF\042 .pdf</t>
  </si>
  <si>
    <t>VLADIMIR  KRISTIAM  OBLITAS CUBA</t>
  </si>
  <si>
    <t>DICTAMEN DE PROYECTO</t>
  </si>
  <si>
    <t>..\RESOLUCIONES 2020 PDF\040.pdf</t>
  </si>
  <si>
    <t>..\RESOLUCIONES 2020 PDF\CARGOS\040 cargo 1.pdf</t>
  </si>
  <si>
    <t>..\RESOLUCIONES 2020 PDF\CARGOS\040 cargo 2.pdf</t>
  </si>
  <si>
    <t>PROVEIDO 08</t>
  </si>
  <si>
    <t>PROVEIDO 14</t>
  </si>
  <si>
    <t>TEODORO HUARHUA CHIPANI</t>
  </si>
  <si>
    <t>SDENKA OMAIRA MONTESINOS ZAVALA</t>
  </si>
  <si>
    <t>..\RESOLUCIONES 2020 PDF\014.pdf</t>
  </si>
  <si>
    <t>..\RESOLUCIONES 2020 PDF\CARGOS\014 cargo 1.pdf</t>
  </si>
  <si>
    <t>..\RESOLUCIONES 2020 PDF\CARGOS\014 cargo 2.pdf</t>
  </si>
  <si>
    <t>SAYDA MAGALY ARRAYAN BONETT</t>
  </si>
  <si>
    <t>..\RESOLUCIONES 2020 PDF\039.pdf</t>
  </si>
  <si>
    <t>..\RESOLUCIONES 2020 PDF\CARGOS\0039 CARGO 02.pdf</t>
  </si>
  <si>
    <t>..\RESOLUCIONES 2020 PDF\CARGOS\39 cargo 3.pdf</t>
  </si>
  <si>
    <t>PROVEIDO 31</t>
  </si>
  <si>
    <t>..\RESOLUCIONES 2019 PDF\CARGOS 2019\31 PROVEIDO CARGO 2.pdf</t>
  </si>
  <si>
    <t>RUBEN TITO MARIÑO LOAIZA</t>
  </si>
  <si>
    <t>..\RESOLUCIONES 2020 PDF\09.pdf</t>
  </si>
  <si>
    <t>..\RESOLUCIONES 2020 PDF\CARGOS\009 cargo 1.pdf</t>
  </si>
  <si>
    <t>..\RESOLUCIONES 2020 PDF\CARGOS\009cargo 2.pdf</t>
  </si>
  <si>
    <t>PROVEIDO 12</t>
  </si>
  <si>
    <t>ROSA HUARACA APARCO</t>
  </si>
  <si>
    <t>PROVEIDO 10</t>
  </si>
  <si>
    <t>ROCIO MARLENI CARDENAS FLORES</t>
  </si>
  <si>
    <t>MERY JANETH PALOMINO PINTO</t>
  </si>
  <si>
    <t>..\RESOLUCIONES 2020 PDF\015.pdf</t>
  </si>
  <si>
    <t>..\RESOLUCIONES 2020 PDF\CARGOS\015 cargo 1.pdf</t>
  </si>
  <si>
    <t>..\RESOLUCIONES 2020 PDF\CARGOS\015 cargo 2.pdf</t>
  </si>
  <si>
    <t>PROVEIDO 09</t>
  </si>
  <si>
    <t>PROVEIDO 27</t>
  </si>
  <si>
    <t>MARCOS AVELINO VIZCARRA MENDIVIL</t>
  </si>
  <si>
    <t>..\RESOLUCIONES 2020 PDF\41.pdf</t>
  </si>
  <si>
    <t>..\RESOLUCIONES 2020 PDF\CARGOS\041 cargo 2.pdf</t>
  </si>
  <si>
    <t>..\RESOLUCIONES 2020 PDF\CARGOS\041 cargo 3.pdf</t>
  </si>
  <si>
    <t>PROVEIDO 33</t>
  </si>
  <si>
    <t xml:space="preserve">PROVEIDO </t>
  </si>
  <si>
    <t>..\RESOLUCIONES 2019 PDF\CARGOS 2019\33 PROVEIDO CARGO 1.pdf</t>
  </si>
  <si>
    <t>..\RESOLUCIONES 2019 PDF\CARGOS 2019\33 PROVEIDO  CARGO 3.pdf</t>
  </si>
  <si>
    <t>PROVEIDO 01</t>
  </si>
  <si>
    <t>LUNA VALENZUELA ROXANA</t>
  </si>
  <si>
    <t>KARLA VELASQUEZ ZARATE</t>
  </si>
  <si>
    <t>..\RESOLUCIONES 2020 PDF\07.pdf</t>
  </si>
  <si>
    <t>..\RESOLUCIONES 2020 PDF\CARGOS\007 cargo 2 .pdf</t>
  </si>
  <si>
    <t>PROVEIDO 05</t>
  </si>
  <si>
    <t>PROVEIDO 23</t>
  </si>
  <si>
    <t>JANET CHAPARRO VELASQUEZ</t>
  </si>
  <si>
    <t>PROVEIDO 11</t>
  </si>
  <si>
    <t>JACKIE VARGAS ACOSTA</t>
  </si>
  <si>
    <t>..\RESOLUCIONES 2020 PDF\03.pdf</t>
  </si>
  <si>
    <t>..\RESOLUCIONES 2020 PDF\CARGOS\003 cargo 1.pdf</t>
  </si>
  <si>
    <t>..\RESOLUCIONES 2020 PDF\CARGOS\003 cargo 2.pdf</t>
  </si>
  <si>
    <t>PROVEIDO 16</t>
  </si>
  <si>
    <t>IBBETH BERIOSVKA HUAMANTICA PEÑA</t>
  </si>
  <si>
    <t>PROVEIDO 04</t>
  </si>
  <si>
    <t>PROVEIDO 26</t>
  </si>
  <si>
    <t xml:space="preserve">GUSTAVO GERSON CARPIO PEÑA </t>
  </si>
  <si>
    <t>PROVEIDO 30</t>
  </si>
  <si>
    <t>PROVEIDO 29</t>
  </si>
  <si>
    <t>GERSON QUIN GUERRA</t>
  </si>
  <si>
    <t>Dictamen tesis</t>
  </si>
  <si>
    <t>PROVEIDO 02</t>
  </si>
  <si>
    <t>PROVEIDO 24</t>
  </si>
  <si>
    <t>GABRIELA NOALCCA LOAIZA</t>
  </si>
  <si>
    <t>FRANKLIN ANDRES REYES PEÑA</t>
  </si>
  <si>
    <t>019100085I</t>
  </si>
  <si>
    <t>..\RESOLUCIONES 2020 PDF\04.pdf</t>
  </si>
  <si>
    <t>..\RESOLUCIONES 2020 PDF\CARGOS\004 cargo 1.pdf</t>
  </si>
  <si>
    <t>..\RESOLUCIONES 2020 PDF\CARGOS\004 cargo 2.pdf</t>
  </si>
  <si>
    <t>PROVEIDO 07</t>
  </si>
  <si>
    <t>FELIPE MUÑIZ TAPIA</t>
  </si>
  <si>
    <t>..\RESOLUCIONES 2020 PDF\038.pdf</t>
  </si>
  <si>
    <t>..\RESOLUCIONES 2020 PDF\CARGOS\038 cargo interesado.pdf</t>
  </si>
  <si>
    <t>..\RESOLUCIONES 2020 PDF\CARGOS\0038 CARGO 2.pdf</t>
  </si>
  <si>
    <t>PROVEIDO 03</t>
  </si>
  <si>
    <t>FARROÑAN FLORES GABRIEL</t>
  </si>
  <si>
    <t xml:space="preserve">ESTELA QUISPE RAMOS </t>
  </si>
  <si>
    <t>..\RESOLUCIONES 2020 PDF\010  .pdf</t>
  </si>
  <si>
    <t>..\RESOLUCIONES 2020 PDF\CARGOS\010 cargo 1.pdf</t>
  </si>
  <si>
    <t>..\RESOLUCIONES 2020 PDF\CARGOS\010 cargo 2.pdf</t>
  </si>
  <si>
    <t>PROVEIDO 21</t>
  </si>
  <si>
    <t>EMMA NADIA LUNA ROZAS</t>
  </si>
  <si>
    <t>PROVEIDO 15</t>
  </si>
  <si>
    <t>ELITA LEIDY SUMARRIVA ORTIZ</t>
  </si>
  <si>
    <t>DELISIA CACERES LOPEZ</t>
  </si>
  <si>
    <t>..\RESOLUCIONES 2020 PDF\012.pdf</t>
  </si>
  <si>
    <t>..\RESOLUCIONES 2020 PDF\CARGOS\012 cargo 1.pdf</t>
  </si>
  <si>
    <t>PROVEIDO 06</t>
  </si>
  <si>
    <t xml:space="preserve">CRISTINA ALVARES RIOS </t>
  </si>
  <si>
    <t>..\RESOLUCIONES 2020 PDF\013.pdf</t>
  </si>
  <si>
    <t>..\RESOLUCIONES 2020 PDF\CARGOS\013 cargo1.pdf</t>
  </si>
  <si>
    <t>..\RESOLUCIONES 2020 PDF\CARGOS\013 cargo 2.pdf</t>
  </si>
  <si>
    <t>PROVEIDO 25</t>
  </si>
  <si>
    <t>CARLOS HUMBERTO VELARDE DALGUER</t>
  </si>
  <si>
    <t>CARLOS ALBERTO BENAVIDES PALOMINO</t>
  </si>
  <si>
    <t>..\RESOLUCIONES 2020 PDF\011.pdf</t>
  </si>
  <si>
    <t>..\RESOLUCIONES 2020 PDF\CARGOS\11 cargo 1.pdf</t>
  </si>
  <si>
    <t>..\RESOLUCIONES 2020 PDF\CARGOS\011 cargo 2.pdf</t>
  </si>
  <si>
    <t>PROVEIDO 28</t>
  </si>
  <si>
    <t>BERTHA HUAMANGA GAMARRA</t>
  </si>
  <si>
    <t>019300112J</t>
  </si>
  <si>
    <t>PROVEIDO 17</t>
  </si>
  <si>
    <t>BERCIN ALCCACONDORI ALATA</t>
  </si>
  <si>
    <t>PROVEIDO 32</t>
  </si>
  <si>
    <t>ALEXANDER ELMER QUISPE HUILLCA</t>
  </si>
  <si>
    <t>..\RESOLUCIONES 2020 PDF\016.pdf</t>
  </si>
  <si>
    <t>..\RESOLUCIONES 2020 PDF\CARGOS\016 cargo 1.pdf</t>
  </si>
  <si>
    <t>..\RESOLUCIONES 2020 PDF\CARGOS\016 cargo 2.pdf</t>
  </si>
  <si>
    <t>GERMAN HEBER CORREA NUÑEZ</t>
  </si>
  <si>
    <t>FIJA FECHA Y HORA</t>
  </si>
  <si>
    <t>..\RESOLUCIONES 2020 PDF\046 .pdf</t>
  </si>
  <si>
    <t>..\RESOLUCIONES 2020 PDF\CARGOS\046 cargo 2.pdf</t>
  </si>
  <si>
    <t>..\RESOLUCIONES 2020 PDF\CARGOS\046 cargo 3 .pdf</t>
  </si>
  <si>
    <t>USCAMAYTA MAQQUE GIULIANA VALERIANA</t>
  </si>
  <si>
    <t>..\RESOLUCIONES 2020 PDF\023.pdf</t>
  </si>
  <si>
    <t>OSWALDO LUIZAR OBREGÓ</t>
  </si>
  <si>
    <t>..\RESOLUCIONES 2020 PDF\017.pdf</t>
  </si>
  <si>
    <t>QUISPE LUQUE NAPOLEON SOCRATES</t>
  </si>
  <si>
    <t>CLETO DE LA TORRE DUEÑA</t>
  </si>
  <si>
    <t>..\RESOLUCIONES 2020 PDF\026.pdf</t>
  </si>
  <si>
    <t>PEARI PANCORBO JHOSERIN LIDIA</t>
  </si>
  <si>
    <t>ANSELMO DIAZ SILVA</t>
  </si>
  <si>
    <t>..\RESOLUCIONES 2020 PDF\022.pdf</t>
  </si>
  <si>
    <t>..\RESOLUCIONES 2020 PDF\021.pdf</t>
  </si>
  <si>
    <t>NONTESINOS CERVANTES JOSE ALBERTO</t>
  </si>
  <si>
    <t>FELIO CALDERÓN LA TORRE</t>
  </si>
  <si>
    <t>..\RESOLUCIONES 2020 PDF\018.pdf</t>
  </si>
  <si>
    <t>..\RESOLUCIONES 2020 PDF\036.pdf</t>
  </si>
  <si>
    <t>MAGUIÑA APAZA ANNY ISABEL</t>
  </si>
  <si>
    <t>EDWARDS JESÚS AGUIRRE ESPINOZA</t>
  </si>
  <si>
    <t>..\RESOLUCIONES 2020 PDF\019.pdf</t>
  </si>
  <si>
    <t>FUENTES HUAMANI JOHN ROSS</t>
  </si>
  <si>
    <t>TATIANA DEL CASTILLO DE LOAVZ</t>
  </si>
  <si>
    <t>..\RESOLUCIONES 2020 PDF\025.pdf</t>
  </si>
  <si>
    <t>,UAN CARLOS VALENCIA MARTÍNEZ</t>
  </si>
  <si>
    <t>..\RESOLUCIONES 2020 PDF\020.pdf</t>
  </si>
  <si>
    <t>DAVALOS QUISPE FRANCISCO</t>
  </si>
  <si>
    <t>Dr. JORGE RAMON SILVA SIERRA,</t>
  </si>
  <si>
    <t>..\RESOLUCIONES 2020 PDF\024.pdf</t>
  </si>
  <si>
    <t>CHUMBIRAICO CHUMBIMUNI ROBERT LUIS</t>
  </si>
  <si>
    <t>..\RESOLUCIONES 2020 PDF\031.pdf</t>
  </si>
  <si>
    <t>CHIPANA SUYO DAFNE EVONNE</t>
  </si>
  <si>
    <t>EDITH VERÓNICA YUCRAMAMANI</t>
  </si>
  <si>
    <t>..\RESOLUCIONES 2020 PDF\030.pdf</t>
  </si>
  <si>
    <t>CARPIO AGUILAR KATIUSKA</t>
  </si>
  <si>
    <t>019300104G</t>
  </si>
  <si>
    <t>..\RESOLUCIONES 2020 PDF\027.pdf</t>
  </si>
  <si>
    <t>CARPIO AGUILAR ERIKA</t>
  </si>
  <si>
    <t>019300103K</t>
  </si>
  <si>
    <t>..\RESOLUCIONES 2020 PDF\028.pdf</t>
  </si>
  <si>
    <t>..\RESOLUCIONES 2020 PDF\034.pdf</t>
  </si>
  <si>
    <t>AQUEPUCHO BELLOTA RUDYARD WILHELM</t>
  </si>
  <si>
    <t>..\RESOLUCIONES 2020 PDF\029.pdf</t>
  </si>
  <si>
    <t xml:space="preserve">ANGULO AEDO MERIA JESUS </t>
  </si>
  <si>
    <t>..\RESOLUCIONES 2020 PDF\035 .pdf</t>
  </si>
  <si>
    <t>CAMBIO DE DICTAMINATE</t>
  </si>
  <si>
    <t>..\RESOLUCIONES 2020 PDF\08.pdf</t>
  </si>
  <si>
    <t>..\RESOLUCIONES 2020 PDF\CARGOS\08 CARGO 1.pdf</t>
  </si>
  <si>
    <t>..\RESOLUCIONES 2020 PDF\052.pdf</t>
  </si>
  <si>
    <t>PINTO LEON JUAN</t>
  </si>
  <si>
    <t>DOCTOR MEDIO AMBIENTE</t>
  </si>
  <si>
    <t>..\RESOLUCIONES 2020 PDF\045.pdf</t>
  </si>
  <si>
    <t>DOCTOR EN CIENCIAS DE LA EDUCACION</t>
  </si>
  <si>
    <t>..\RESOLUCIONES 2020 PDF\044.pdf</t>
  </si>
  <si>
    <t>..\RESOLUCIONES 2020 PDF\051.pdf</t>
  </si>
  <si>
    <t>DOCTOR EN CIENCIAS DE LA SALUD</t>
  </si>
  <si>
    <t>..\RESOLUCIONES 2020 PDF\043.pdf</t>
  </si>
  <si>
    <t>..\RESOLUCIONES 2020 PDF\047.pdf</t>
  </si>
  <si>
    <t>MAESTRIA CONTABILIDAD</t>
  </si>
  <si>
    <t>..\RESOLUCIONES 2020 PDF\049.pdf</t>
  </si>
  <si>
    <t>ARROYO POLANCO FRANCISCO</t>
  </si>
  <si>
    <t>DOCTORADO ADMINISTRACION</t>
  </si>
  <si>
    <t>..\RESOLUCIONES 2020 PDF\050.pdf</t>
  </si>
  <si>
    <t>..\RESOLUCIONES 2020 PDF\048.pdf</t>
  </si>
  <si>
    <t>..\RESOLUCIONES 2020 PDF\054.pdf</t>
  </si>
  <si>
    <t>..\RESOLUCIONES 2020 PDF\CARGOS\054 CARGO 1.pdf</t>
  </si>
  <si>
    <t>..\RESOLUCIONES 2020 PDF\CARGOS\54 cargo 2.pdf</t>
  </si>
  <si>
    <t xml:space="preserve">TELLO TACO BRYAN MANUEL </t>
  </si>
  <si>
    <t>..\RESOLUCIONES 2020 PDF\053.pdf</t>
  </si>
  <si>
    <t>..\RESOLUCIONES 2020 PDF\CARGOS\053 CARGO 1.pdf</t>
  </si>
  <si>
    <t>..\RESOLUCIONES 2020 PDF\CARGOS\053 CARGO 2.pdf</t>
  </si>
  <si>
    <t>PROVEIDO 34</t>
  </si>
  <si>
    <t>CHALCO SUAREZ JESSICA ELIZABETH</t>
  </si>
  <si>
    <t>..\RESOLUCIONES 2020 PDF\055.pdf</t>
  </si>
  <si>
    <t>..\RESOLUCIONES 2020 PDF\CARGOS\055 CARGO 1.pdf</t>
  </si>
  <si>
    <t>..\RESOLUCIONES 2020 PDF\CARGOS\055 CARGO 2.pdf</t>
  </si>
  <si>
    <t>ZAMBRANO ZAYRE NILO EDGAR</t>
  </si>
  <si>
    <t>..\RESOLUCIONES 2020 PDF\062.pdf</t>
  </si>
  <si>
    <t>..\RESOLUCIONES 2020 PDF\066.pdf</t>
  </si>
  <si>
    <t>SANTIVAÑES VENERO SOLEDAD NIEVES</t>
  </si>
  <si>
    <t xml:space="preserve"> 008170067B</t>
  </si>
  <si>
    <t>..\RESOLUCIONES 2020 PDF\057.pdf</t>
  </si>
  <si>
    <t>012200978A</t>
  </si>
  <si>
    <t>..\RESOLUCIONES 2020 PDF\060.pdf</t>
  </si>
  <si>
    <t>..\RESOLUCIONES 2020 PDF\059.pdf</t>
  </si>
  <si>
    <t>..\RESOLUCIONES 2020 PDF\056.pdf</t>
  </si>
  <si>
    <t>LOAIZA HUAMAN PAUL HERBERT</t>
  </si>
  <si>
    <t>..\RESOLUCIONES 2020 PDF\067.pdf</t>
  </si>
  <si>
    <t>..\RESOLUCIONES 2020 PDF\064.pdf</t>
  </si>
  <si>
    <t>GALINDO OBANDO DE SIERRA VIRNA VERONICA</t>
  </si>
  <si>
    <t>..\RESOLUCIONES 2020 PDF\063.pdf</t>
  </si>
  <si>
    <t>..\RESOLUCIONES 2020 PDF\068.pdf</t>
  </si>
  <si>
    <t>..\RESOLUCIONES 2020 PDF\071.pdf</t>
  </si>
  <si>
    <t>VENERO JIMENEZ ZULAIKA KARINA</t>
  </si>
  <si>
    <t>..\RESOLUCIONES 2020 PDF\090.pdf</t>
  </si>
  <si>
    <t xml:space="preserve">VALVERDE GAVANCHO BELEN </t>
  </si>
  <si>
    <t>GUIDO AMERICO TORRES CASTILLO</t>
  </si>
  <si>
    <t>..\RESOLUCIONES 2020 PDF\084.pdf</t>
  </si>
  <si>
    <t xml:space="preserve">TTICA GUTIERREZ ANA ROCIO </t>
  </si>
  <si>
    <t>..\RESOLUCIONES 2020 PDF\076.pdf</t>
  </si>
  <si>
    <t>MÁXIMO CÓRDOVA HUAMANÍ</t>
  </si>
  <si>
    <t>..\RESOLUCIONES 2020 PDF\074.pdf</t>
  </si>
  <si>
    <t>TERRONESPEREIRA DOMINGO SILVERIO</t>
  </si>
  <si>
    <t>015301231F</t>
  </si>
  <si>
    <t>..\RESOLUCIONES 2020 PDF\077.pdf</t>
  </si>
  <si>
    <t>PROVEIDO 39</t>
  </si>
  <si>
    <t xml:space="preserve">PROVEIDO 42 D </t>
  </si>
  <si>
    <t>..\RESOLUCIONES 2020 PDF\CARGOS\042 PROVEIDO CARGO 1.pdf</t>
  </si>
  <si>
    <t>..\RESOLUCIONES 2020 PDF\CARGOS\042 PROVEIDO CARGO 2.pdf</t>
  </si>
  <si>
    <t>PROVEIDO 37</t>
  </si>
  <si>
    <t>RONNY WILLIAN MUNDACA QUISPE</t>
  </si>
  <si>
    <t>RODRIGUEZ LOAIZA KELLY SHARMELY</t>
  </si>
  <si>
    <t>EDWARD ANiBAL MORANTE RÍos</t>
  </si>
  <si>
    <t>..\RESOLUCIONES 2020 PDF\094.pdf</t>
  </si>
  <si>
    <t>RIOS FLOREZ ELFLORI RICARDO</t>
  </si>
  <si>
    <t>LUISALBERTOCHIHUANTITO ABAL</t>
  </si>
  <si>
    <t>..\RESOLUCIONES 2020 PDF\085.pdf</t>
  </si>
  <si>
    <t>QUISPE MERINO AMERICO</t>
  </si>
  <si>
    <t>LUIS ALBERTO CHIHUANTlTO ABAL</t>
  </si>
  <si>
    <t>..\RESOLUCIONES 2020 PDF\086.pdf</t>
  </si>
  <si>
    <t>NORIEGA LUNA ROLANDO</t>
  </si>
  <si>
    <t>018100015A</t>
  </si>
  <si>
    <t>EDWARDS JESÚSAGUIRRE ESPINOZA</t>
  </si>
  <si>
    <t>..\RESOLUCIONES 2020 PDF\078.pdf</t>
  </si>
  <si>
    <t>PROVEIDO 41</t>
  </si>
  <si>
    <t>NINA ASTO CHRISTIAN MITCHELL</t>
  </si>
  <si>
    <t>Felix Enrique Huaman Ataulluco,</t>
  </si>
  <si>
    <t>..\RESOLUCIONES 2020 PDF\083.pdf</t>
  </si>
  <si>
    <t>PROVEIDO 38</t>
  </si>
  <si>
    <t>MARCO ANTONIO GUILLEN CCALA</t>
  </si>
  <si>
    <t>GARATE FLOREZ NILDA TERESA</t>
  </si>
  <si>
    <t>..\RESOLUCIONES 2020 PDF\092.pdf</t>
  </si>
  <si>
    <t>GAMARRA MONTAÑEZ CARLOS ERNESTO</t>
  </si>
  <si>
    <t>..\RESOLUCIONES 2020 PDF\093.pdf</t>
  </si>
  <si>
    <t>..\RESOLUCIONES 2020 PDF\CARGOS\093 CARGO 1.pdf</t>
  </si>
  <si>
    <t>..\RESOLUCIONES 2020 PDF\CARGOS\093 CARGO 2.pdf</t>
  </si>
  <si>
    <t>COPA RIVERA LUZ HERMELINDA</t>
  </si>
  <si>
    <t>..\RESOLUCIONES 2020 PDF\082.pdf</t>
  </si>
  <si>
    <t>CASAFRANCO  VILLACORTA NILTON</t>
  </si>
  <si>
    <t>RUBEN GRANEROS TAIR</t>
  </si>
  <si>
    <t>..\RESOLUCIONES 2020 PDF\080.pdf</t>
  </si>
  <si>
    <t>CAS GUTIERREZ PAOLA YAZMIN</t>
  </si>
  <si>
    <t>Yudanyer Iosué Sánchez Montoya,</t>
  </si>
  <si>
    <t>..\RESOLUCIONES 2020 PDF\089.pdf</t>
  </si>
  <si>
    <t>CARBAJAL RIOS EDWIN</t>
  </si>
  <si>
    <t>019300102D</t>
  </si>
  <si>
    <t>..\RESOLUCIONES 2020 PDF\079.pdf</t>
  </si>
  <si>
    <t>PROVEIDO 40</t>
  </si>
  <si>
    <t>CALDERON SEGURA JUAN CARLOS FIDEL</t>
  </si>
  <si>
    <t>..\RESOLUCIONES 2020 PDF\081.pdf</t>
  </si>
  <si>
    <t>018200054I</t>
  </si>
  <si>
    <t>RICHARD SUAREZ SÁNCHEZ</t>
  </si>
  <si>
    <t>..\RESOLUCIONES 2020 PDF\091.pdf</t>
  </si>
  <si>
    <t>ROXANA CRUZ CHUYM</t>
  </si>
  <si>
    <t>..\RESOLUCIONES 2020 PDF\088.pdf</t>
  </si>
  <si>
    <t>ANDRADE ALARCON PATRICIA</t>
  </si>
  <si>
    <t>ALFREDO VALENCIA TOLEDO</t>
  </si>
  <si>
    <t>..\RESOLUCIONES 2020 PDF\087.pdf</t>
  </si>
  <si>
    <t>AGUILAR BUENO JONATHAN CARLOS</t>
  </si>
  <si>
    <t>019300099C</t>
  </si>
  <si>
    <t>JORGE RAMON SILVA SIERRA,</t>
  </si>
  <si>
    <t>..\RESOLUCIONES 2020 PDF\075.pdf</t>
  </si>
  <si>
    <t>MANCCO CHAUCCA NORMA</t>
  </si>
  <si>
    <t>019200352I</t>
  </si>
  <si>
    <t>PAULA PATRICIA LUKSIC GIBAJA</t>
  </si>
  <si>
    <t>..\RESOLUCIONES 2020 PDF\096.pdf</t>
  </si>
  <si>
    <t>PROVEIDO 43</t>
  </si>
  <si>
    <t>..\RESOLUCIONES 2020 PDF\097 .pdf</t>
  </si>
  <si>
    <t>..\RESOLUCIONES 2020 PDF\CARGOS\097 CARGO 1.pdf</t>
  </si>
  <si>
    <t>..\RESOLUCIONES 2020 PDF\CARGOS\097 CARGO 2.pdf</t>
  </si>
  <si>
    <t>SOLIS SULLCAHUAMAN LUCIA SHIOMARA</t>
  </si>
  <si>
    <t>MIRELLA PAMElA TINEO TUEROS</t>
  </si>
  <si>
    <t>..\RESOLUCIONES 2020 PDF\100.pdf</t>
  </si>
  <si>
    <t>AMANDA ROSA MALDONADO FARFÁN</t>
  </si>
  <si>
    <t>..\RESOLUCIONES 2020 PDF\099.pdf</t>
  </si>
  <si>
    <t>QUISPE QUISPE SONIA</t>
  </si>
  <si>
    <t>..\RESOLUCIONES 2020 PDF\106.pdf</t>
  </si>
  <si>
    <t>..\RESOLUCIONES 2020 PDF\CARGOS\106 CARGO 1.pdf</t>
  </si>
  <si>
    <t>..\RESOLUCIONES 2020 PDF\CARGOS\106 cargo 2.pdf</t>
  </si>
  <si>
    <t>..\RESOLUCIONES 2020 PDF\104.pdf</t>
  </si>
  <si>
    <t>ARENAS APUMAITA INDIRA</t>
  </si>
  <si>
    <t>..\RESOLUCIONES 2020 PDF\107.pdf</t>
  </si>
  <si>
    <t>..\RESOLUCIONES 2020 PDF\CARGOS\0107 CARGO 1.pdf</t>
  </si>
  <si>
    <t>APUMAYTA TOVAR JULIO CESAR</t>
  </si>
  <si>
    <t>CESARALAN JUSTO GOMEZ,</t>
  </si>
  <si>
    <t>..\RESOLUCIONES 2020 PDF\105.pdf</t>
  </si>
  <si>
    <t>MAESTRIA SEGURIDAD INDUSTRIAL</t>
  </si>
  <si>
    <t>..\RESOLUCIONES 2020 PDF\117.pdf</t>
  </si>
  <si>
    <t>..\RESOLUCIONES 2020 PDF\118.pdf</t>
  </si>
  <si>
    <t>..\RESOLUCIONES 2020 PDF\0111.pdf</t>
  </si>
  <si>
    <t>..\RESOLUCIONES 2020 PDF\0115.pdf</t>
  </si>
  <si>
    <t>..\RESOLUCIONES 2020 PDF\0112.pdf</t>
  </si>
  <si>
    <t>..\RESOLUCIONES 2020 PDF\0120.pdf</t>
  </si>
  <si>
    <t>..\RESOLUCIONES 2020 PDF\CARGOS\0120 CARGO 1.pdf</t>
  </si>
  <si>
    <t>PROVEIDO 44</t>
  </si>
  <si>
    <t>..\RESOLUCIONES 2020 PDF\0110.pdf</t>
  </si>
  <si>
    <t>PROVEIDO 45</t>
  </si>
  <si>
    <t>MALPARTIDA OOVIEDO DAYAN INGRID</t>
  </si>
  <si>
    <t>..\RESOLUCIONES 2020 PDF\0122.pdf</t>
  </si>
  <si>
    <t>..\RESOLUCIONES 2020 PDF\CARGOS\0122 cargo 2.pdf</t>
  </si>
  <si>
    <t>..\RESOLUCIONES 2020 PDF\103.pdf</t>
  </si>
  <si>
    <t>..\RESOLUCIONES 2020 PDF\CARGOS\103 cargo 2.pdf</t>
  </si>
  <si>
    <t>..\RESOLUCIONES 2020 PDF\CARGOS\0103 CARGO 3.pdf</t>
  </si>
  <si>
    <t>..\RESOLUCIONES 2020 PDF\125.pdf</t>
  </si>
  <si>
    <t>..\RESOLUCIONES 2020 PDF\CARGOS\0125 CARGO 2.pdf</t>
  </si>
  <si>
    <t>..\RESOLUCIONES 2020 PDF\CARGOS\125 cargo 3.pdf</t>
  </si>
  <si>
    <t>..\RESOLUCIONES 2020 PDF\0126.pdf</t>
  </si>
  <si>
    <t>..\RESOLUCIONES 2020 PDF\CARGOS\0126 CARGO 2.pdf</t>
  </si>
  <si>
    <t>..\RESOLUCIONES 2020 PDF\CARGOS\0126 CARGO 3.pdf</t>
  </si>
  <si>
    <t>PROVEIDO 46</t>
  </si>
  <si>
    <t>..\RESOLUCIONES 2020 PDF\124.pdf</t>
  </si>
  <si>
    <t>..\RESOLUCIONES 2020 PDF\CARGOS\0124 CARGO 2.pdf</t>
  </si>
  <si>
    <t>..\RESOLUCIONES 2020 PDF\129.pdf</t>
  </si>
  <si>
    <t>..\RESOLUCIONES 2020 PDF\CARGOS\0129 .pdf</t>
  </si>
  <si>
    <t>..\RESOLUCIONES 2020 PDF\CARGOS\0129 CARGO 2.pdf</t>
  </si>
  <si>
    <t>..\RESOLUCIONES 2020 PDF\CARGOS\0129 cargo 3 n.pdf</t>
  </si>
  <si>
    <t>..\RESOLUCIONES 2020 PDF\128.pdf</t>
  </si>
  <si>
    <t>..\RESOLUCIONES 2020 PDF\CARGOS\0128 CARGO INTERESADO.pdf</t>
  </si>
  <si>
    <t>..\RESOLUCIONES 2020 PDF\CARGOS\0128 CARGO 2.pdf</t>
  </si>
  <si>
    <t>..\RESOLUCIONES 2020 PDF\CARGOS\0128 cargo 3.pdf</t>
  </si>
  <si>
    <t>..\RESOLUCIONES 2020 PDF\0130.pdf</t>
  </si>
  <si>
    <t>SOTTEC RIOS JOHN DEIVIS</t>
  </si>
  <si>
    <t>..\RESOLUCIONES 2020 PDF\0131.pdf</t>
  </si>
  <si>
    <t>..\RESOLUCIONES 2020 PDF\0134.pdf</t>
  </si>
  <si>
    <t>..\RESOLUCIONES 2020 PDF\CARGOS\0134 CARGO 1.pdf</t>
  </si>
  <si>
    <t>..\RESOLUCIONES 2020 PDF\CARGOS\0134 CARGO 2.pdf</t>
  </si>
  <si>
    <t>RIMAYHUAMAN SENCCA LOURDES GUADALUPE</t>
  </si>
  <si>
    <t>TEVES ARCCAA CIRILA MONICA</t>
  </si>
  <si>
    <t>..\RESOLUCIONES 2020 PDF\0137.pdf</t>
  </si>
  <si>
    <t>PINO CAYRA JACQUELINE</t>
  </si>
  <si>
    <t>..\RESOLUCIONES 2020 PDF\0141.pdf</t>
  </si>
  <si>
    <t>NOALCCA LOAIZA GABRIELA</t>
  </si>
  <si>
    <t>..\RESOLUCIONES 2020 PDF\0136.pdf</t>
  </si>
  <si>
    <t>LAURA GRANDA DULMIS MARIA</t>
  </si>
  <si>
    <t>..\RESOLUCIONES 2020 PDF\0139.pdf</t>
  </si>
  <si>
    <t>HUAMANGA GAMARRA BERTHA</t>
  </si>
  <si>
    <t>SOTO BRIGAS ROSARIO ISABEL</t>
  </si>
  <si>
    <t>..\RESOLUCIONES 2020 PDF\0140.pdf</t>
  </si>
  <si>
    <t>..\RESOLUCIONES 2020 PDF\0132.pdf</t>
  </si>
  <si>
    <t>ALVAREZ VILLALBA JOSE LUIS GRIMALDO</t>
  </si>
  <si>
    <t xml:space="preserve"> 019200313C</t>
  </si>
  <si>
    <t>AGUIRRE ESPNOZA EDWARDS JESUS</t>
  </si>
  <si>
    <t>..\RESOLUCIONES 2020 PDF\0138.pdf</t>
  </si>
  <si>
    <t>RECONOCIMIENTO DE NOTA</t>
  </si>
  <si>
    <t>..\RESOLUCIONES 2020 PDF\0145.pdf</t>
  </si>
  <si>
    <t>..\RESOLUCIONES 2020 PDF\0144.pdf</t>
  </si>
  <si>
    <t>..\RESOLUCIONES 2020 PDF\0148.pdf</t>
  </si>
  <si>
    <t>..\RESOLUCIONES 2020 PDF\0150.pdf</t>
  </si>
  <si>
    <t>..\RESOLUCIONES 2020 PDF\CARGOS\0150 cargo 2.pdf</t>
  </si>
  <si>
    <t>..\RESOLUCIONES 2020 PDF\CARGOS\0150 cargo 3.pdf</t>
  </si>
  <si>
    <t>..\RESOLUCIONES 2020 PDF\0151.pdf</t>
  </si>
  <si>
    <t>..\RESOLUCIONES 2020 PDF\CARGOS\0151 cargo 2.pdf</t>
  </si>
  <si>
    <t>..\RESOLUCIONES 2020 PDF\0146.pdf</t>
  </si>
  <si>
    <t>015101499E</t>
  </si>
  <si>
    <t>..\RESOLUCIONES 2020 PDF\0149.pdf</t>
  </si>
  <si>
    <t>..\RESOLUCIONES 2020 PDF\CARGOS\0149 cargo 3.pdf</t>
  </si>
  <si>
    <t>..\RESOLUCIONES 2020 PDF\0147.pdf</t>
  </si>
  <si>
    <t>..\RESOLUCIONES 2020 PDF\0157.pdf</t>
  </si>
  <si>
    <t>..\RESOLUCIONES 2020 PDF\0156.pdf</t>
  </si>
  <si>
    <t>..\RESOLUCIONES 2020 PDF\0155.pdf</t>
  </si>
  <si>
    <t>..\RESOLUCIONES 2020 PDF\0152.pdf</t>
  </si>
  <si>
    <t>12 DE MAYO</t>
  </si>
  <si>
    <t>..\RESOLUCIONES 2020 PDF\0160.pdf</t>
  </si>
  <si>
    <t>COMISION PROSESO DE ADMISION</t>
  </si>
  <si>
    <t>COMISION ADMISION 2020-2</t>
  </si>
  <si>
    <t>..\RESOLUCIONES 2020 PDF\0153.pdf</t>
  </si>
  <si>
    <t>sin reconocimiento</t>
  </si>
  <si>
    <t xml:space="preserve"> Dr. VEGA CENTENO VILLENA JOSE HUMBERTO</t>
  </si>
  <si>
    <t>..\RESOLUCIONES 2020 PDF\0143.pdf</t>
  </si>
  <si>
    <t>..\RESOLUCIONES 2020 PDF\0191.pdf</t>
  </si>
  <si>
    <t>..\RESOLUCIONES 2020 PDF\0190.pdf</t>
  </si>
  <si>
    <t>sin reconocimiento con respuesta</t>
  </si>
  <si>
    <t>HOLGUIN HERRERA DONNY ALEJANDRO</t>
  </si>
  <si>
    <t>..\RESOLUCIONES 2020 PDF\0172.pdf</t>
  </si>
  <si>
    <t>AGUIRRE ESPINOZA EDWAR JESUS</t>
  </si>
  <si>
    <t>..\RESOLUCIONES 2020 PDF\0174.pdf</t>
  </si>
  <si>
    <t>reconocido</t>
  </si>
  <si>
    <t>AUTORZAR SUBSANACION</t>
  </si>
  <si>
    <t>SOTOMAYOR BERRIO MARCO AUGUSTO</t>
  </si>
  <si>
    <t>..\RESOLUCIONES 2020 PDF\0180.pdf</t>
  </si>
  <si>
    <t>..\RESOLUCIONES 2020 PDF\0176.pdf</t>
  </si>
  <si>
    <t>..\RESOLUCIONES 2020 PDF\0192.pdf</t>
  </si>
  <si>
    <t>..\RESOLUCIONES 2020 PDF\0195.pdf</t>
  </si>
  <si>
    <t xml:space="preserve">MILLER DIEGO LEVITA INZA </t>
  </si>
  <si>
    <t>TUPAYACHI SOTOMAYOR JHONNY HERNAN</t>
  </si>
  <si>
    <t>..\RESOLUCIONES 2020 PDF\0178.pdf</t>
  </si>
  <si>
    <t>MAMANI ALEGRIA CARMEN LUCERO</t>
  </si>
  <si>
    <t>..\RESOLUCIONES 2020 PDF\0183.pdf</t>
  </si>
  <si>
    <t>LUNA HUAMAN VICTOR SANTIAGO</t>
  </si>
  <si>
    <t>..\RESOLUCIONES 2020 PDF\0181.pdf</t>
  </si>
  <si>
    <t>LOAYZA ENCALADA DARWIN DUHAME</t>
  </si>
  <si>
    <t>..\RESOLUCIONES 2020 PDF\0173.pdf</t>
  </si>
  <si>
    <t>..\RESOLUCIONES 2020 PDF\0189.pdf</t>
  </si>
  <si>
    <t>ZUNIGA ALVAREZ LUIS NICANOR</t>
  </si>
  <si>
    <t>..\RESOLUCIONES 2020 PDF\0179.pdf</t>
  </si>
  <si>
    <t>DARCY AUGUSTO JURADO RIVERA</t>
  </si>
  <si>
    <t>..\RESOLUCIONES 2020 PDF\0142.pdf</t>
  </si>
  <si>
    <t>cambio docente evaluador</t>
  </si>
  <si>
    <t>..\RESOLUCIONES 2020 PDF\0171.pdf</t>
  </si>
  <si>
    <t>..\RESOLUCIONES 2020 PDF\0184.pdf</t>
  </si>
  <si>
    <t>..\RESOLUCIONES 2020 PDF\0182.pdf</t>
  </si>
  <si>
    <t>..\RESOLUCIONES 2020 PDF\0177.pdf</t>
  </si>
  <si>
    <t>BECERRA AUCCAHUALLPA DELZY</t>
  </si>
  <si>
    <t>..\RESOLUCIONES 2020 PDF\0185.pdf</t>
  </si>
  <si>
    <t>..\RESOLUCIONES 2020 PDF\0175.pdf</t>
  </si>
  <si>
    <t>..\RESOLUCIONES 2020 PDF\0188.pdf</t>
  </si>
  <si>
    <t>ARREDONDO AQUEGUA JIMMY</t>
  </si>
  <si>
    <t>..\RESOLUCIONES 2020 PDF\0187.pdf</t>
  </si>
  <si>
    <t>..\RESOLUCIONES 2020 PDF\0186.pdf</t>
  </si>
  <si>
    <t>..\RESOLUCIONES 2020 PDF\0196.pdf</t>
  </si>
  <si>
    <t>..\RESOLUCIONES 2020 PDF\0194.pdf</t>
  </si>
  <si>
    <t>RAMOS CHILO YANELIZ SHIOMARA</t>
  </si>
  <si>
    <t>..\RESOLUCIONES 2020 PDF\0197.pdf</t>
  </si>
  <si>
    <t>CALATAYUD MENDOZA ALFREDO PELAYO</t>
  </si>
  <si>
    <t>..\RESOLUCIONES 2020 PDF\0198.pdf</t>
  </si>
  <si>
    <t>SEGOVIA MUÑIZ VANESSA MILAGROS</t>
  </si>
  <si>
    <t>..\RESOLUCIONES 2020 PDF\0200.pdf</t>
  </si>
  <si>
    <t>QUISPE CUSIHUAMAN MARIA ANGELICA</t>
  </si>
  <si>
    <t>CURSO A CARGO</t>
  </si>
  <si>
    <t>..\RESOLUCIONES 2020 PDF\0205.pdf</t>
  </si>
  <si>
    <t>..\RESOLUCIONES 2020 PDF\0201.pdf</t>
  </si>
  <si>
    <t>NO PROCEDE REINICIO LA RESOLUCION</t>
  </si>
  <si>
    <t>..\RESOLUCIONES 2020 PDF\0213.pdf</t>
  </si>
  <si>
    <t>..\RESOLUCIONES 2020 PDF\0210.pdf</t>
  </si>
  <si>
    <t>INGRESANTES ADMISION 2020-2</t>
  </si>
  <si>
    <t>ADMISION 2020-2</t>
  </si>
  <si>
    <t>..\RESOLUCIONES 2020 PDF\0203.pdf</t>
  </si>
  <si>
    <t>..\RESOLUCIONES 2020 PDF\0204.pdf</t>
  </si>
  <si>
    <t>HUAMANI PACCAYA WILBER</t>
  </si>
  <si>
    <t>CURSO PENDIENTE</t>
  </si>
  <si>
    <t>..\RESOLUCIONES 2020 PDF\0208.pdf</t>
  </si>
  <si>
    <t>GRANEROS TAIRO RUBEN</t>
  </si>
  <si>
    <t>..\RESOLUCIONES 2020 PDF\0209.pdf</t>
  </si>
  <si>
    <t>NO PROCEDE REINICIO/ULTIMO CICLO 2019-3</t>
  </si>
  <si>
    <t>..\RESOLUCIONES 2020 PDF\0211.pdf</t>
  </si>
  <si>
    <t>..\RESOLUCIONES 2020 PDF\0202.pdf</t>
  </si>
  <si>
    <t>CHALLCO FERNANDEZ CESAR ROLAND</t>
  </si>
  <si>
    <t>..\RESOLUCIONES 2020 PDF\0212.pdf</t>
  </si>
  <si>
    <t>BENAVENTE ORUE DUSSAN ALBERTO</t>
  </si>
  <si>
    <t>..\RESOLUCIONES 2020 PDF\0207.pdf</t>
  </si>
  <si>
    <t>ATAHUAMÀN ESTRELLA SUZAN MARY</t>
  </si>
  <si>
    <t>..\RESOLUCIONES 2020 PDF\0206.pdf</t>
  </si>
  <si>
    <t>19 DE JUNIO</t>
  </si>
  <si>
    <t>..\RESOLUCIONES 2020 PDF\0250.pdf</t>
  </si>
  <si>
    <t>SOTO RODRIGUEZ SANIN</t>
  </si>
  <si>
    <t>..\RESOLUCIONES 2020 PDF\0225.pdf</t>
  </si>
  <si>
    <t>PROVEIDO 51</t>
  </si>
  <si>
    <t>..\RESOLUCIONES 2020 PDF\PROVEIDO 51 - DICTAMEN DE TESIS YSABEL DIANA SANTOS BARRIENTOS.pdf</t>
  </si>
  <si>
    <t>018200044C</t>
  </si>
  <si>
    <t>..\RESOLUCIONES 2020 PDF\0234.pdf</t>
  </si>
  <si>
    <t>PROVEIDO 48</t>
  </si>
  <si>
    <t>ROLANDO LOZANO CUSI</t>
  </si>
  <si>
    <t>..\RESOLUCIONES 2020 PDF\PROVEIDO 48 - DICTAMEN DE TESIS ROLANDO LOZANO CUSI.pdf</t>
  </si>
  <si>
    <t>..\RESOLUCIONES 2020 PDF\0246.pdf</t>
  </si>
  <si>
    <t>REYES PEÑA FRANKLIN ANDRES</t>
  </si>
  <si>
    <t>..\RESOLUCIONES 2020 PDF\0238.pdf</t>
  </si>
  <si>
    <t>..\RESOLUCIONES 2020 PDF\0243.pdf</t>
  </si>
  <si>
    <t>..\RESOLUCIONES 2020 PDF\0236.pdf</t>
  </si>
  <si>
    <t>PORTILLO CAMA MIRIAM</t>
  </si>
  <si>
    <t>019200348A</t>
  </si>
  <si>
    <t>..\RESOLUCIONES 2020 PDF\0229.pdf</t>
  </si>
  <si>
    <t>..\RESOLUCIONES 2020 PDF\0232.pdf</t>
  </si>
  <si>
    <t>PARICOTO GARCIA ROXANA</t>
  </si>
  <si>
    <t>ISABEL MASIAS YNOCENCIO</t>
  </si>
  <si>
    <t>..\RESOLUCIONES 2020 PDF\0219.pdf</t>
  </si>
  <si>
    <t>013201017d</t>
  </si>
  <si>
    <t>..\RESOLUCIONES 2020 PDF\0239.pdf</t>
  </si>
  <si>
    <t>..\RESOLUCIONES 2020 PDF\0251.pdf</t>
  </si>
  <si>
    <t>..\RESOLUCIONES 2020 PDF\0244.pdf</t>
  </si>
  <si>
    <t>PROVEIDO 50</t>
  </si>
  <si>
    <t>..\RESOLUCIONES 2020 PDF\PROVEIDO 50 - DICTAMEN DE TESIS MONTESINOS SOTOMAYOR SUSAN MILENKA.pdf</t>
  </si>
  <si>
    <t>MERINO YEPEZ ROBERT MILTON</t>
  </si>
  <si>
    <t>..\RESOLUCIONES 2020 PDF\0224.pdf</t>
  </si>
  <si>
    <t>..\RESOLUCIONES 2020 PDF\0248.pdf</t>
  </si>
  <si>
    <t>MANYA HIDALGO JOEL JOSHIMAR</t>
  </si>
  <si>
    <t>019100074G</t>
  </si>
  <si>
    <t>..\RESOLUCIONES 2020 PDF\0228.pdf</t>
  </si>
  <si>
    <t>..\RESOLUCIONES 2020 PDF\0252.pdf</t>
  </si>
  <si>
    <t>008170044b</t>
  </si>
  <si>
    <t>..\RESOLUCIONES 2020 PDF\0247.pdf</t>
  </si>
  <si>
    <t>018300143C</t>
  </si>
  <si>
    <t>..\RESOLUCIONES 2020 PDF\0231.pdf</t>
  </si>
  <si>
    <t>019300113F</t>
  </si>
  <si>
    <t>ALICIA DE LA CRUZ GALARZA</t>
  </si>
  <si>
    <t>..\RESOLUCIONES 2020 PDF\0227.pdf</t>
  </si>
  <si>
    <t>015301185D</t>
  </si>
  <si>
    <t>..\RESOLUCIONES 2020 PDF\0218.pdf</t>
  </si>
  <si>
    <t>..\RESOLUCIONES 2020 PDF\0237.pdf</t>
  </si>
  <si>
    <t>018300139F</t>
  </si>
  <si>
    <t>..\RESOLUCIONES 2020 PDF\0230.pdf</t>
  </si>
  <si>
    <t>..\RESOLUCIONES 2020 PDF\0249.pdf</t>
  </si>
  <si>
    <t>VICTOR RAUL ACUÑA LOAIZA</t>
  </si>
  <si>
    <t>..\RESOLUCIONES 2020 PDF\0222.pdf</t>
  </si>
  <si>
    <t>013201046D</t>
  </si>
  <si>
    <t>..\RESOLUCIONES 2020 PDF\0240.pdf</t>
  </si>
  <si>
    <t>CONTRERAS HUMPIRE LIZBETH MELISSA</t>
  </si>
  <si>
    <t>..\RESOLUCIONES 2020 PDF\0223.pdf</t>
  </si>
  <si>
    <t>COMISION ELABORACION COPEA</t>
  </si>
  <si>
    <t>COPEA</t>
  </si>
  <si>
    <t>..\RESOLUCIONES 2020 PDF\0211..pdf</t>
  </si>
  <si>
    <t>PROVEIDO 49</t>
  </si>
  <si>
    <t>..\RESOLUCIONES 2020 PDF\PROVEIDO 49 - DICTAMEN DE TESIS ARTURO CHUQUIMIA HURTADO.pdf</t>
  </si>
  <si>
    <t>CHEVARRIA MAR JORGE ZENON</t>
  </si>
  <si>
    <t>BENJAMIN JOSE DAVILA FLORES</t>
  </si>
  <si>
    <t>..\RESOLUCIONES 2020 PDF\0220.pdf</t>
  </si>
  <si>
    <t>subsanacion CAMBIO DOCENTE EVALUADOR</t>
  </si>
  <si>
    <t>..\RESOLUCIONES 2020 PDF\0233.pdf</t>
  </si>
  <si>
    <t>..\RESOLUCIONES 2020 PDF\0242.pdf</t>
  </si>
  <si>
    <t>..\RESOLUCIONES 2020 PDF\0245.pdf</t>
  </si>
  <si>
    <t>008170010k</t>
  </si>
  <si>
    <t>..\RESOLUCIONES 2020 PDF\0241.pdf</t>
  </si>
  <si>
    <t>..\RESOLUCIONES 2020 PDF\0226.pdf</t>
  </si>
  <si>
    <t>..\RESOLUCIONES 2020 PDF\0260.pdf</t>
  </si>
  <si>
    <t>..\RESOLUCIONES 2020 PDF\0263.pdf</t>
  </si>
  <si>
    <t>..\RESOLUCIONES 2020 PDF\0255.pdf</t>
  </si>
  <si>
    <t>MARCO ANTONIO SOTOMAYOR</t>
  </si>
  <si>
    <t>..\RESOLUCIONES 2020 PDF\0256.pdf</t>
  </si>
  <si>
    <t>018200295f</t>
  </si>
  <si>
    <t>..\RESOLUCIONES 2020 PDF\0258.pdf</t>
  </si>
  <si>
    <t>PALOMINO PINTO MERY JANETH</t>
  </si>
  <si>
    <t>..\RESOLUCIONES 2020 PDF\0261.pdf</t>
  </si>
  <si>
    <t>..\RESOLUCIONES 2020 PDF\0262.pdf</t>
  </si>
  <si>
    <t>..\RESOLUCIONES 2020 PDF\0264.pdf</t>
  </si>
  <si>
    <t>..\RESOLUCIONES 2020 PDF\0254.pdf</t>
  </si>
  <si>
    <t>..\RESOLUCIONES 2020 PDF\0257.pdf</t>
  </si>
  <si>
    <t>..\RESOLUCIONES 2020 PDF\0253.pdf</t>
  </si>
  <si>
    <t>..\RESOLUCIONES 2020 PDF\0265.pdf</t>
  </si>
  <si>
    <t>..\RESOLUCIONES 2020 PDF\0214.pdf</t>
  </si>
  <si>
    <t>..\RESOLUCIONES 2020 PDF\0270.pdf</t>
  </si>
  <si>
    <t>SOLANO REYNOSO AYDEÉ MARILÚ</t>
  </si>
  <si>
    <t>..\RESOLUCIONES 2020 PDF\0274.pdf</t>
  </si>
  <si>
    <t>..\RESOLUCIONES 2020 PDF\0277.pdf</t>
  </si>
  <si>
    <t>..\RESOLUCIONES 2020 PDF\0278.pdf</t>
  </si>
  <si>
    <t>..\RESOLUCIONES 2020 PDF\0266.pdf</t>
  </si>
  <si>
    <t>CESAR HERRERA MENENDEZ</t>
  </si>
  <si>
    <t>..\RESOLUCIONES 2020 PDF\0268.pdf</t>
  </si>
  <si>
    <t>..\RESOLUCIONES 2020 PDF\0271.pdf</t>
  </si>
  <si>
    <t>..\RESOLUCIONES 2020 PDF\0273.pdf</t>
  </si>
  <si>
    <t>LEVITA INZA MILLER DIEGO</t>
  </si>
  <si>
    <t>..\RESOLUCIONES 2020 PDF\0269.pdf</t>
  </si>
  <si>
    <t>..\RESOLUCIONES 2020 PDF\0267.pdf</t>
  </si>
  <si>
    <t>DANIEL APARICIO MASIAS OLIVERA</t>
  </si>
  <si>
    <t>..\RESOLUCIONES 2020 PDF\0276.pdf</t>
  </si>
  <si>
    <t>..\RESOLUCIONES 2020 PDF\0275.pdf</t>
  </si>
  <si>
    <t>..\RESOLUCIONES 2020 PDF\0272.pdf</t>
  </si>
  <si>
    <t>SANCHEZ SALAZAR RUTH ROXANA</t>
  </si>
  <si>
    <t>..\RESOLUCIONES 2020 PDF\0282.pdf</t>
  </si>
  <si>
    <t>ALFREDO PELAYO CALATAYUD</t>
  </si>
  <si>
    <t>..\RESOLUCIONES 2020 PDF\0286.pdf</t>
  </si>
  <si>
    <t>..\RESOLUCIONES 2020 PDF\0284.pdf</t>
  </si>
  <si>
    <t>VOLVER A ENVIAR</t>
  </si>
  <si>
    <t>PEREZ DEL ALAMO MARIA ELENA</t>
  </si>
  <si>
    <t>010200030J</t>
  </si>
  <si>
    <t>..\RESOLUCIONES 2020 PDF\0235.pdf</t>
  </si>
  <si>
    <t>..\RESOLUCIONES 2020 PDF\0279.pdf</t>
  </si>
  <si>
    <t>..\RESOLUCIONES 2020 PDF\0281.pdf</t>
  </si>
  <si>
    <t>..\RESOLUCIONES 2020 PDF\0283.pdf</t>
  </si>
  <si>
    <t>NUMERO RESOLUCION SE REPITE</t>
  </si>
  <si>
    <t>..\RESOLUCIONES 2020 PDF\0280.pdf</t>
  </si>
  <si>
    <t>..\RESOLUCIONES 2020 PDF\0285.pdf</t>
  </si>
  <si>
    <t>OCROS GUEVARA BERTOLT FERNANDO</t>
  </si>
  <si>
    <t>CESAR ANTONIO MAQUERA MAQUERA</t>
  </si>
  <si>
    <t>..\RESOLUCIONES 2020 PDF\0289.pdf</t>
  </si>
  <si>
    <t>015301225f</t>
  </si>
  <si>
    <t>..\RESOLUCIONES 2020 PDF\0290.pdf</t>
  </si>
  <si>
    <t>..\RESOLUCIONES 2020 PDF\0292.pdf</t>
  </si>
  <si>
    <t>..\RESOLUCIONES 2020 PDF\0288.pdf</t>
  </si>
  <si>
    <t>..\RESOLUCIONES 2020 PDF\0291.pdf</t>
  </si>
  <si>
    <t>..\RESOLUCIONES 2020 PDF\0295.pdf</t>
  </si>
  <si>
    <t>RIOS QUISPICHO ZAIDINA</t>
  </si>
  <si>
    <t xml:space="preserve">010200036H </t>
  </si>
  <si>
    <t>..\RESOLUCIONES 2020 PDF\0297.pdf</t>
  </si>
  <si>
    <t xml:space="preserve">QUIN GUERRA GERSON </t>
  </si>
  <si>
    <t>LIP LICHAN CESAR ALFONSO</t>
  </si>
  <si>
    <t>..\RESOLUCIONES 2020 PDF\0299.pdf</t>
  </si>
  <si>
    <t>..\RESOLUCIONES 2020 PDF\0298.pdf</t>
  </si>
  <si>
    <t>..\RESOLUCIONES 2020 PDF\0303.pdf</t>
  </si>
  <si>
    <t>..\RESOLUCIONES 2020 PDF\0294.pdf</t>
  </si>
  <si>
    <t>..\RESOLUCIONES 2020 PDF\0302.pdf</t>
  </si>
  <si>
    <t>No procede nota 17</t>
  </si>
  <si>
    <t>..\RESOLUCIONES 2020 PDF\0301.pdf</t>
  </si>
  <si>
    <t>..\RESOLUCIONES 2020 PDF\0300.pdf</t>
  </si>
  <si>
    <t xml:space="preserve">019100058A </t>
  </si>
  <si>
    <t>..\RESOLUCIONES 2020 PDF\0293.pdf</t>
  </si>
  <si>
    <t>ALVAREZ LOPINTA CELIA</t>
  </si>
  <si>
    <t>018300038E</t>
  </si>
  <si>
    <t>Dr Richard Suarez</t>
  </si>
  <si>
    <t>..\RESOLUCIONES 2020 PDF\0296.pdf</t>
  </si>
  <si>
    <t>VARGAS PANCORBO LIDIA</t>
  </si>
  <si>
    <t>RODRIGUEZ LUQUE PERCY THOMAS</t>
  </si>
  <si>
    <t>..\RESOLUCIONES 2020 PDF\0312.pdf</t>
  </si>
  <si>
    <t>..\RESOLUCIONES 2020 PDF\0304.pdf</t>
  </si>
  <si>
    <t>TERRONES PEREIRA DOMINGO SILVERIO</t>
  </si>
  <si>
    <t>DICTAMEN TESIS</t>
  </si>
  <si>
    <t>..\RESOLUCIONES 2020 PDF\0327.pdf</t>
  </si>
  <si>
    <t>MAYHUA CURO KELMA RUTH</t>
  </si>
  <si>
    <t>018300008I</t>
  </si>
  <si>
    <t>008170045I</t>
  </si>
  <si>
    <t>..\RESOLUCIONES 2020 PDF\0317.pdf</t>
  </si>
  <si>
    <t>COMISION EXAMEN DE ADMISION 2020-3</t>
  </si>
  <si>
    <t>COMISION ADMISION 2020-3</t>
  </si>
  <si>
    <t>CANCHARI ALVAREZ JHON CRISTIAN</t>
  </si>
  <si>
    <t>BACA GARCIA KEVIN</t>
  </si>
  <si>
    <t xml:space="preserve">018200055E </t>
  </si>
  <si>
    <t>LLERENA CAJIGAS BETZY ZEYTEL</t>
  </si>
  <si>
    <t>011270024h</t>
  </si>
  <si>
    <t>VALDIVIA INFANTAS MARIO</t>
  </si>
  <si>
    <t>ELIAS MELENDREZ VELASCO</t>
  </si>
  <si>
    <t>RODRIGUEZ FARFAN FABRICIO</t>
  </si>
  <si>
    <t>OLAVE APAZA JOSE ALFREDO</t>
  </si>
  <si>
    <t>MODIFICAR EN PARTE RESOLUCION 1218-2019/EPG-UAC</t>
  </si>
  <si>
    <t>RECONFORMAR</t>
  </si>
  <si>
    <t>..\RESOLUCIONES 2020 PDF\0345.pdf</t>
  </si>
  <si>
    <t>MODIFICAR EN PARTE RESOLUCION 1216-2019/EPG-UAC</t>
  </si>
  <si>
    <t>..\RESOLUCIONES 2020 PDF\0346.pdf</t>
  </si>
  <si>
    <t>COMITÉ EVALUACION E INNOVACION</t>
  </si>
  <si>
    <t>..\RESOLUCIONES 2020 PDF\0344.pdf</t>
  </si>
  <si>
    <t>CHOQQUENAYRA CHOQUENEYRA ZENAIDA SOFIA</t>
  </si>
  <si>
    <t>019300203E</t>
  </si>
  <si>
    <t>SE REPITE RES 331</t>
  </si>
  <si>
    <t>INGRESANTES ADMISION 2020-3</t>
  </si>
  <si>
    <t>ADMISION 2020-3</t>
  </si>
  <si>
    <t>..\RESOLUCIONES 2020 PDF\0347.pdf</t>
  </si>
  <si>
    <t>Comisión de revisión de plan de mejoras y elaboración de cumplimiento de recomendaciones RIEV</t>
  </si>
  <si>
    <t>Plan de mejoras</t>
  </si>
  <si>
    <t>..\RESOLUCIONES 2020 PDF\0606.pdf</t>
  </si>
  <si>
    <t>AUTORIZAR MATRICULA SEMESTRE 2020-3</t>
  </si>
  <si>
    <t>..\RESOLUCIONES 2020 PDF\0360.pdf</t>
  </si>
  <si>
    <t>ZAMBRANO CHOQQUE MOISES EDHINEO</t>
  </si>
  <si>
    <t>..\RESOLUCIONES 2020 PDF\0356.pdf</t>
  </si>
  <si>
    <t xml:space="preserve"> 016102148K</t>
  </si>
  <si>
    <t>..\RESOLUCIONES 2020 PDF\0370.pdf</t>
  </si>
  <si>
    <t>020200038I</t>
  </si>
  <si>
    <t>..\RESOLUCIONES 2020 PDF\0349.pdf</t>
  </si>
  <si>
    <t xml:space="preserve">015301200C </t>
  </si>
  <si>
    <t>..\RESOLUCIONES 2020 PDF\0364.pdf</t>
  </si>
  <si>
    <t>..\RESOLUCIONES 2020 PDF\0352.pdf</t>
  </si>
  <si>
    <t>se corrige con la Res. 396</t>
  </si>
  <si>
    <t>..\RESOLUCIONES 2020 PDF\0372.pdf</t>
  </si>
  <si>
    <t>..\RESOLUCIONES 2020 PDF\0357.pdf</t>
  </si>
  <si>
    <t>..\RESOLUCIONES 2020 PDF\0368.pdf</t>
  </si>
  <si>
    <t>..\RESOLUCIONES 2020 PDF\0363.pdf</t>
  </si>
  <si>
    <t>..\RESOLUCIONES 2020 PDF\0362.pdf</t>
  </si>
  <si>
    <t>Maximo Cordova Huamani</t>
  </si>
  <si>
    <t>..\RESOLUCIONES 2020 PDF\0365.pdf</t>
  </si>
  <si>
    <t>019300111C</t>
  </si>
  <si>
    <t>..\RESOLUCIONES 2020 PDF\0374.pdf</t>
  </si>
  <si>
    <t>GONZALES LOPEZ SILVANA ANTONELLA</t>
  </si>
  <si>
    <t>..\RESOLUCIONES 2020 PDF\0367.pdf</t>
  </si>
  <si>
    <t>CURIZA VILCA LYLY KARINA</t>
  </si>
  <si>
    <t>..\RESOLUCIONES 2020 PDF\0348.pdf</t>
  </si>
  <si>
    <t>CURIZA VILCA JOSE LUIS</t>
  </si>
  <si>
    <t>HOMOLOGAR ASIGNATURAS</t>
  </si>
  <si>
    <t>..\RESOLUCIONES 2020 PDF\0354.pdf</t>
  </si>
  <si>
    <t>..\RESOLUCIONES 2020 PDF\0351.pdf</t>
  </si>
  <si>
    <t>..\RESOLUCIONES 2020 PDF\0373.pdf</t>
  </si>
  <si>
    <t>..\RESOLUCIONES 2020 PDF\0359.pdf</t>
  </si>
  <si>
    <t>..\RESOLUCIONES 2020 PDF\0371.pdf</t>
  </si>
  <si>
    <t>BERDEJO GUADALUPE SONIA</t>
  </si>
  <si>
    <t>019200333D</t>
  </si>
  <si>
    <t>..\RESOLUCIONES 2020 PDF\0369.pdf</t>
  </si>
  <si>
    <t>BENITO ARAGON ALFREDO TOMAS</t>
  </si>
  <si>
    <t>..\RESOLUCIONES 2020 PDF\0353.pdf</t>
  </si>
  <si>
    <t>..\RESOLUCIONES 2020 PDF\0366.pdf</t>
  </si>
  <si>
    <t>No corresponde</t>
  </si>
  <si>
    <t>..\RESOLUCIONES 2020 PDF\0350.pdf</t>
  </si>
  <si>
    <t>AGUILAR VELARDE LUIS ERNESTO</t>
  </si>
  <si>
    <t>..\RESOLUCIONES 2020 PDF\0355.pdf</t>
  </si>
  <si>
    <t>COMITÉ INNOVACION CURRICULAR</t>
  </si>
  <si>
    <t>MODIFICATORIA</t>
  </si>
  <si>
    <t>..\RESOLUCIONES 2020 PDF\0375.pdf</t>
  </si>
  <si>
    <t>..\RESOLUCIONES 2020 PDF\0376.pdf</t>
  </si>
  <si>
    <t>..\RESOLUCIONES 2020 PDF\0377.pdf</t>
  </si>
  <si>
    <t>VERA MALDONADO LEOPOLDO</t>
  </si>
  <si>
    <t>..\RESOLUCIONES 2020 PDF\0390.pdf</t>
  </si>
  <si>
    <t>..\RESOLUCIONES 2020 PDF\0378.pdf</t>
  </si>
  <si>
    <t>AUTORIZA MATRICULA</t>
  </si>
  <si>
    <t>..\RESOLUCIONES 2020 PDF\0388.pdf</t>
  </si>
  <si>
    <t>..\RESOLUCIONES 2020 PDF\0380.pdf</t>
  </si>
  <si>
    <t>..\RESOLUCIONES 2020 PDF\0396.pdf</t>
  </si>
  <si>
    <t>..\RESOLUCIONES 2020 PDF\0381.pdf</t>
  </si>
  <si>
    <t>PEÑALOZA BARAHONA MARIO HANS</t>
  </si>
  <si>
    <t>MAMANI VARGAS ELVIS YURI</t>
  </si>
  <si>
    <t>..\RESOLUCIONES 2020 PDF\0391.pdf</t>
  </si>
  <si>
    <t>AUTORIZA SUBSANACION</t>
  </si>
  <si>
    <t>..\RESOLUCIONES 2020 PDF\0384.pdf</t>
  </si>
  <si>
    <t>..\RESOLUCIONES 2020 PDF\0395.pdf</t>
  </si>
  <si>
    <t>..\RESOLUCIONES 2020 PDF\0387.pdf</t>
  </si>
  <si>
    <t>..\RESOLUCIONES 2020 PDF\0379.pdf</t>
  </si>
  <si>
    <t>..\RESOLUCIONES 2020 PDF\0394.pdf</t>
  </si>
  <si>
    <t>PLETICKOSICH PICON</t>
  </si>
  <si>
    <t>..\RESOLUCIONES 2020 PDF\0392.pdf</t>
  </si>
  <si>
    <t>..\RESOLUCIONES 2020 PDF\0393.pdf</t>
  </si>
  <si>
    <t>..\RESOLUCIONES 2020 PDF\0385.pdf</t>
  </si>
  <si>
    <t>..\RESOLUCIONES 2020 PDF\0397.pdf</t>
  </si>
  <si>
    <t>..\RESOLUCIONES 2020 PDF\0383.pdf</t>
  </si>
  <si>
    <t>..\RESOLUCIONES 2020 PDF\0382.pdf</t>
  </si>
  <si>
    <t>BARRIENTOS HERRERA DIANA MARGARET</t>
  </si>
  <si>
    <t>018200056A</t>
  </si>
  <si>
    <t>..\RESOLUCIONES 2020 PDF\0389.pdf</t>
  </si>
  <si>
    <t>..\RESOLUCIONES 2020 PDF\0386.pdf</t>
  </si>
  <si>
    <t>RIVAS LOAIZA CONNY</t>
  </si>
  <si>
    <t>..\RESOLUCIONES 2020 PDF\0398.pdf</t>
  </si>
  <si>
    <t>PAUCAR HUAYOTUMA FRINE DORIS</t>
  </si>
  <si>
    <t>IVONNE MERCADO ESPEJO</t>
  </si>
  <si>
    <t>..\RESOLUCIONES 2020 PDF\0401.pdf</t>
  </si>
  <si>
    <t>JORDAN CHILLITUPA NINOSKA JOYCE</t>
  </si>
  <si>
    <t>..\RESOLUCIONES 2020 PDF\0399.pdf</t>
  </si>
  <si>
    <t>..\RESOLUCIONES 2020 PDF\0400.pdf</t>
  </si>
  <si>
    <t>SARMIENTO LUNA SABINO</t>
  </si>
  <si>
    <t>018200271J</t>
  </si>
  <si>
    <t>..\RESOLUCIONES 2020 PDF\0403.pdf</t>
  </si>
  <si>
    <t>..\RESOLUCIONES 2020 PDF\0407.pdf</t>
  </si>
  <si>
    <t>..\RESOLUCIONES 2020 PDF\0405.pdf</t>
  </si>
  <si>
    <t>019300114B</t>
  </si>
  <si>
    <t>..\RESOLUCIONES 2020 PDF\0408.pdf</t>
  </si>
  <si>
    <t>OLIVERA ARREDONDO ALEJANDRO URIEL</t>
  </si>
  <si>
    <t>RIVERA MUÑOZ JORGE LEONCIO</t>
  </si>
  <si>
    <t>..\RESOLUCIONES 2020 PDF\0404.pdf</t>
  </si>
  <si>
    <t>SUSTENTACION DE TESIS</t>
  </si>
  <si>
    <t>..\RESOLUCIONES 2020 PDF\0415.pdf</t>
  </si>
  <si>
    <t>..\RESOLUCIONES 2020 PDF\0412.pdf</t>
  </si>
  <si>
    <t>..\RESOLUCIONES 2020 PDF\0411.pdf</t>
  </si>
  <si>
    <t>..\RESOLUCIONES 2020 PDF\0410.pdf</t>
  </si>
  <si>
    <t>CORONADO GAMARRA LILIANA</t>
  </si>
  <si>
    <t>..\RESOLUCIONES 2020 PDF\0406.pdf</t>
  </si>
  <si>
    <t>MODIFICAR EN PARTE, la Resolución N°1218-2019/EPG-UAC</t>
  </si>
  <si>
    <t>..\RESOLUCIONES 2020 PDF\0416.pdf</t>
  </si>
  <si>
    <t>FECHA Y HORA SUSTENTACION DE TESIS</t>
  </si>
  <si>
    <t>..\RESOLUCIONES 2020 PDF\0414.pdf</t>
  </si>
  <si>
    <t>..\RESOLUCIONES 2020 PDF\0409.pdf</t>
  </si>
  <si>
    <t>..\RESOLUCIONES 2020 PDF\0413.pdf</t>
  </si>
  <si>
    <t>..\RESOLUCIONES 2020 PDF\0402.pdf</t>
  </si>
  <si>
    <t>ZAVALETA FLORES ROCIO JANETTE</t>
  </si>
  <si>
    <t>019300076C</t>
  </si>
  <si>
    <t>..\RESOLUCIONES 2020 PDF\0419.pdf</t>
  </si>
  <si>
    <t>..\RESOLUCIONES 2020 PDF\0424.pdf</t>
  </si>
  <si>
    <t>MONTES PEDRAZA ROSA MARIA</t>
  </si>
  <si>
    <t>019200262j</t>
  </si>
  <si>
    <t>..\RESOLUCIONES 2020 PDF\0427.pdf</t>
  </si>
  <si>
    <t>LLACTAHUAMANI HUACHACA ADRIEL</t>
  </si>
  <si>
    <t>..\RESOLUCIONES 2020 PDF\0421.pdf</t>
  </si>
  <si>
    <t>..\RESOLUCIONES 2020 PDF\0422.pdf</t>
  </si>
  <si>
    <t>Monica Marca Aima</t>
  </si>
  <si>
    <t>..\RESOLUCIONES 2020 PDF\0426.pdf</t>
  </si>
  <si>
    <t>..\RESOLUCIONES 2020 PDF\0417.pdf</t>
  </si>
  <si>
    <t>..\RESOLUCIONES 2020 PDF\0418.pdf</t>
  </si>
  <si>
    <t>APAZA PUMA MICHAEL ANGEL ARQUIMIDES</t>
  </si>
  <si>
    <t>Olger Santiago Luján Domínguez</t>
  </si>
  <si>
    <t>..\RESOLUCIONES 2020 PDF\0423.pdf</t>
  </si>
  <si>
    <t>..\RESOLUCIONES 2020 PDF\0420.pdf</t>
  </si>
  <si>
    <t>..\RESOLUCIONES 2020 PDF\0425.pdf</t>
  </si>
  <si>
    <t>..\RESOLUCIONES 2020 PDF\0431.pdf</t>
  </si>
  <si>
    <t>..\RESOLUCIONES 2020 PDF\0430.pdf</t>
  </si>
  <si>
    <t>..\RESOLUCIONES 2020 PDF\0432.pdf</t>
  </si>
  <si>
    <t>..\RESOLUCIONES 2020 PDF\0429.pdf</t>
  </si>
  <si>
    <t>019200199F</t>
  </si>
  <si>
    <t>..\RESOLUCIONES 2020 PDF\0433.pdf</t>
  </si>
  <si>
    <t>..\RESOLUCIONES 2020 PDF\0443.pdf</t>
  </si>
  <si>
    <t>SALAS ACHAHUANCO BRIYAN</t>
  </si>
  <si>
    <t>..\RESOLUCIONES 2020 PDF\0434.pdf</t>
  </si>
  <si>
    <t>..\RESOLUCIONES 2020 PDF\0436.pdf</t>
  </si>
  <si>
    <t>PORCEL ROJAS INGRID NERY</t>
  </si>
  <si>
    <t>MATTOS VELA MANUEL ANTONIO</t>
  </si>
  <si>
    <t>..\RESOLUCIONES 2020 PDF\0445.pdf</t>
  </si>
  <si>
    <t>..\RESOLUCIONES 2020 PDF\0437.pdf</t>
  </si>
  <si>
    <t>..\RESOLUCIONES 2020 PDF\0444.pdf</t>
  </si>
  <si>
    <t>..\RESOLUCIONES 2020 PDF\0438.pdf</t>
  </si>
  <si>
    <t>..\RESOLUCIONES 2020 PDF\0439.pdf</t>
  </si>
  <si>
    <t>SEVERO ANCHEYTA SIMONE KARIN</t>
  </si>
  <si>
    <t>..\RESOLUCIONES 2020 PDF\0435.pdf</t>
  </si>
  <si>
    <t>..\RESOLUCIONES 2020 PDF\0440.pdf</t>
  </si>
  <si>
    <t>..\RESOLUCIONES 2020 PDF\0442.pdf</t>
  </si>
  <si>
    <t>..\RESOLUCIONES 2020 PDF\0441.pdf</t>
  </si>
  <si>
    <t>..\RESOLUCIONES 2020 PDF\0460.pdf</t>
  </si>
  <si>
    <t>ZAMALLOA CCARITA ISELITA SEGUNDA</t>
  </si>
  <si>
    <t>019300226E</t>
  </si>
  <si>
    <t>VELA QUICO ALEJANDRO FELIX</t>
  </si>
  <si>
    <t>..\RESOLUCIONES 2020 PDF\0450.pdf</t>
  </si>
  <si>
    <t>017200087E</t>
  </si>
  <si>
    <t>..\RESOLUCIONES 2020 PDF\0470.pdf</t>
  </si>
  <si>
    <t>..\RESOLUCIONES 2020 PDF\0468.pdf</t>
  </si>
  <si>
    <t>..\RESOLUCIONES 2020 PDF\0469.pdf</t>
  </si>
  <si>
    <t>018300030D</t>
  </si>
  <si>
    <t>..\RESOLUCIONES 2020 PDF\0461.pdf</t>
  </si>
  <si>
    <t>..\RESOLUCIONES 2020 PDF\0474.pdf</t>
  </si>
  <si>
    <t>017200080K</t>
  </si>
  <si>
    <t>..\RESOLUCIONES 2020 PDF\0467.pdf</t>
  </si>
  <si>
    <t>SORIA SERRANO CLEOFE</t>
  </si>
  <si>
    <t>019100145A</t>
  </si>
  <si>
    <t>MARINA HOYOS MALLQUI</t>
  </si>
  <si>
    <t>..\RESOLUCIONES 2020 PDF\0457.pdf</t>
  </si>
  <si>
    <t>SERRANO SALAS ROSA ELIZABETH</t>
  </si>
  <si>
    <t>019200330E</t>
  </si>
  <si>
    <t>..\RESOLUCIONES 2020 PDF\0462.pdf</t>
  </si>
  <si>
    <t>falta formato digital de tesis</t>
  </si>
  <si>
    <t>MODIFICAR EN PARTE Resolución Nº 0134-2020/EPG-UAC</t>
  </si>
  <si>
    <t>..\RESOLUCIONES 2020 PDF\0471.pdf</t>
  </si>
  <si>
    <t>019300066H</t>
  </si>
  <si>
    <t>..\RESOLUCIONES 2020 PDF\0452.pdf</t>
  </si>
  <si>
    <t>MODIFICAR EN PARTE Resolución Nº 0424-2020/EPG-UAC</t>
  </si>
  <si>
    <t>..\RESOLUCIONES 2020 PDF\0472.pdf</t>
  </si>
  <si>
    <t>QUINTANILLA VELARDE EDITH</t>
  </si>
  <si>
    <t>019300220G</t>
  </si>
  <si>
    <t>..\RESOLUCIONES 2020 PDF\0466.pdf</t>
  </si>
  <si>
    <t>PHILCO GUZMAN XIOMY MITZY</t>
  </si>
  <si>
    <t>019300217F</t>
  </si>
  <si>
    <t>..\RESOLUCIONES 2020 PDF\0451.pdf</t>
  </si>
  <si>
    <t>010200021K</t>
  </si>
  <si>
    <t>..\RESOLUCIONES 2020 PDF\0454.pdf</t>
  </si>
  <si>
    <t>..\RESOLUCIONES 2020 PDF\0447.pdf</t>
  </si>
  <si>
    <t>018300024D</t>
  </si>
  <si>
    <t>..\RESOLUCIONES 2020 PDF\0453.pdf</t>
  </si>
  <si>
    <t>GUEVARA CUARESMA YOMALISI</t>
  </si>
  <si>
    <t>019200010K</t>
  </si>
  <si>
    <t>..\RESOLUCIONES 2020 PDF\0464.pdf</t>
  </si>
  <si>
    <t>GUERRA SALAZAR JESSICA MARILYN</t>
  </si>
  <si>
    <t>019200329G</t>
  </si>
  <si>
    <t>..\RESOLUCIONES 2020 PDF\0463.pdf</t>
  </si>
  <si>
    <t>GAMARRA SALAS JONATHAN</t>
  </si>
  <si>
    <t>015101318K</t>
  </si>
  <si>
    <t>AMEZ PERALTA, KAREN</t>
  </si>
  <si>
    <t>..\RESOLUCIONES 2020 PDF\0473.pdf</t>
  </si>
  <si>
    <t>ESTRADA SÁNCHEZ PAOLA</t>
  </si>
  <si>
    <t>018200288J</t>
  </si>
  <si>
    <t>..\RESOLUCIONES 2020 PDF\0459.pdf</t>
  </si>
  <si>
    <t>011100082G</t>
  </si>
  <si>
    <t>..\RESOLUCIONES 2020 PDF\0456.pdf</t>
  </si>
  <si>
    <t>COMITÉ DE CALIDAD DE LA EPG</t>
  </si>
  <si>
    <t>..\RESOLUCIONES 2020 PDF\0446.pdf</t>
  </si>
  <si>
    <t>..\RESOLUCIONES 2020 PDF\0449.pdf</t>
  </si>
  <si>
    <t>ALARCON FERNANDEZ ADA RUBI</t>
  </si>
  <si>
    <t>019200416G</t>
  </si>
  <si>
    <t>..\RESOLUCIONES 2020 PDF\0455.pdf</t>
  </si>
  <si>
    <t>..\RESOLUCIONES 2020 PDF\0448.pdf</t>
  </si>
  <si>
    <t>SÁNCHEZ SALAZAR RUTH ROXANA</t>
  </si>
  <si>
    <t>018200078E</t>
  </si>
  <si>
    <t>..\RESOLUCIONES 2020 PDF\0476.pdf</t>
  </si>
  <si>
    <t>Coordinadores del Diplomado en Gestión Universitaria</t>
  </si>
  <si>
    <t>Diplomado Gestion Universitaria</t>
  </si>
  <si>
    <t>..\RESOLUCIONES 2020 PDF\0478.pdf</t>
  </si>
  <si>
    <t>..\RESOLUCIONES 2020 PDF\0477.pdf</t>
  </si>
  <si>
    <t>ARTETA VALDIVIA MARÍA DEL CARMEN</t>
  </si>
  <si>
    <t>..\RESOLUCIONES 2020 PDF\0475.pdf</t>
  </si>
  <si>
    <t>DICTAMEN PROYECTO</t>
  </si>
  <si>
    <t>..\RESOLUCIONES 2020 PDF\0492.pdf</t>
  </si>
  <si>
    <t>VILLAMONTE CALANCHE WILFREDO MODESTO</t>
  </si>
  <si>
    <t>019200218K</t>
  </si>
  <si>
    <t>..\RESOLUCIONES 2020 PDF\0481.pdf</t>
  </si>
  <si>
    <t>VARGAS VILLAFUERTE MAXIMA</t>
  </si>
  <si>
    <t>018300031K</t>
  </si>
  <si>
    <t>..\RESOLUCIONES 2020 PDF\0482.pdf</t>
  </si>
  <si>
    <t>URETA ALEGRIA LUCERO ALEJANDRA</t>
  </si>
  <si>
    <t>019200300I</t>
  </si>
  <si>
    <t>PINARES OCHOA, ABDON</t>
  </si>
  <si>
    <t>..\RESOLUCIONES 2020 PDF\0489.pdf</t>
  </si>
  <si>
    <t>019200235B</t>
  </si>
  <si>
    <t>..\RESOLUCIONES 2020 PDF\0495.pdf</t>
  </si>
  <si>
    <t>015301196F</t>
  </si>
  <si>
    <t>..\RESOLUCIONES 2020 PDF\0490.pdf</t>
  </si>
  <si>
    <t>019200034G</t>
  </si>
  <si>
    <t>..\RESOLUCIONES 2020 PDF\0494.pdf</t>
  </si>
  <si>
    <t>AMPLIACION INSCRIPCION DE PROYECTO</t>
  </si>
  <si>
    <t>..\RESOLUCIONES 2020 PDF\0483.pdf</t>
  </si>
  <si>
    <t>MERMA CAHUANA DIANA CAROLINA</t>
  </si>
  <si>
    <t>019300212D</t>
  </si>
  <si>
    <t>..\RESOLUCIONES 2020 PDF\0486.pdf</t>
  </si>
  <si>
    <t>019200279J</t>
  </si>
  <si>
    <t>..\RESOLUCIONES 2020 PDF\0491.pdf</t>
  </si>
  <si>
    <t>FUENTES VILLACORTA RUTH MARILY</t>
  </si>
  <si>
    <t>019300209C</t>
  </si>
  <si>
    <t>..\RESOLUCIONES 2020 PDF\0480.pdf</t>
  </si>
  <si>
    <t>con respuesta</t>
  </si>
  <si>
    <t>DUEÑAS VARGAS ROMULO</t>
  </si>
  <si>
    <t>015101541A</t>
  </si>
  <si>
    <t>MARCO VALDIVIA JORDAN</t>
  </si>
  <si>
    <t>..\RESOLUCIONES 2020 PDF\0488.pdf</t>
  </si>
  <si>
    <t>019200401J</t>
  </si>
  <si>
    <t>..\RESOLUCIONES 2020 PDF\0484.pdf</t>
  </si>
  <si>
    <t>017200092I</t>
  </si>
  <si>
    <t>..\RESOLUCIONES 2020 PDF\0498.pdf</t>
  </si>
  <si>
    <t>018100036I</t>
  </si>
  <si>
    <t>..\RESOLUCIONES 2020 PDF\0497.pdf</t>
  </si>
  <si>
    <t>..\RESOLUCIONES 2020 PDF\0496.pdf</t>
  </si>
  <si>
    <t>BENAVIDES YNFANTAS YURI ANDRE</t>
  </si>
  <si>
    <t>019200097I</t>
  </si>
  <si>
    <t>JUAN RUBEN RODRÍGUEZ CALDERON</t>
  </si>
  <si>
    <t>..\RESOLUCIONES 2020 PDF\0479.pdf</t>
  </si>
  <si>
    <t>Juan Rubén Rodríguez Calderón</t>
  </si>
  <si>
    <t>..\RESOLUCIONES 2020 PDF\0487.pdf</t>
  </si>
  <si>
    <t>..\RESOLUCIONES 2020 PDF\0493.pdf</t>
  </si>
  <si>
    <t>..\RESOLUCIONES 2020 PDF\0506.pdf</t>
  </si>
  <si>
    <t>VALENZA LEON GABRIELA</t>
  </si>
  <si>
    <t>019200320J</t>
  </si>
  <si>
    <t>..\RESOLUCIONES 2020 PDF\0503.pdf</t>
  </si>
  <si>
    <t>018300033C</t>
  </si>
  <si>
    <t>..\RESOLUCIONES 2020 PDF\0502.pdf</t>
  </si>
  <si>
    <t>017200122E</t>
  </si>
  <si>
    <t>..\RESOLUCIONES 2020 PDF\0500.pdf</t>
  </si>
  <si>
    <t>..\RESOLUCIONES 2020 PDF\0507.pdf</t>
  </si>
  <si>
    <t>015101349C</t>
  </si>
  <si>
    <t>..\RESOLUCIONES 2020 PDF\0499.pdf</t>
  </si>
  <si>
    <t>..\RESOLUCIONES 2020 PDF\0501.pdf</t>
  </si>
  <si>
    <t>ALEJANDRO VELA QUICO</t>
  </si>
  <si>
    <t>..\RESOLUCIONES 2020 PDF\0515.pdf</t>
  </si>
  <si>
    <t>018100031G</t>
  </si>
  <si>
    <t>..\RESOLUCIONES 2020 PDF\0519.pdf</t>
  </si>
  <si>
    <t>SOTA PULIDO PILAR MARGOT</t>
  </si>
  <si>
    <t>019200356D</t>
  </si>
  <si>
    <t>..\RESOLUCIONES 2020 PDF\0508.pdf</t>
  </si>
  <si>
    <t>..\RESOLUCIONES 2020 PDF\0516.pdf</t>
  </si>
  <si>
    <t>PINARES PAYNE GABRIELA FERNANDA</t>
  </si>
  <si>
    <t>019200162E</t>
  </si>
  <si>
    <t>VALDEIGLESIAS PACHECO CLAUDIA SOFIA</t>
  </si>
  <si>
    <t>..\RESOLUCIONES 2020 PDF\0509.pdf</t>
  </si>
  <si>
    <t>..\RESOLUCIONES 2020 PDF\0517.pdf</t>
  </si>
  <si>
    <t>017200038D</t>
  </si>
  <si>
    <t>..\RESOLUCIONES 2020 PDF\0522.pdf</t>
  </si>
  <si>
    <t>016201382A</t>
  </si>
  <si>
    <t>..\RESOLUCIONES 2020 PDF\0518.pdf</t>
  </si>
  <si>
    <t>..\RESOLUCIONES 2020 PDF\0514.pdf</t>
  </si>
  <si>
    <t>HUILLCAHUA SIERRA HILBERHT</t>
  </si>
  <si>
    <t>019200343J</t>
  </si>
  <si>
    <t>..\RESOLUCIONES 2020 PDF\0510.pdf</t>
  </si>
  <si>
    <t>elgado</t>
  </si>
  <si>
    <t>..\RESOLUCIONES 2020 PDF\0511.pdf</t>
  </si>
  <si>
    <t>..\RESOLUCIONES 2020 PDF\0504.pdf</t>
  </si>
  <si>
    <t>..\RESOLUCIONES 2020 PDF\0521.pdf</t>
  </si>
  <si>
    <t>017300038F</t>
  </si>
  <si>
    <t>..\RESOLUCIONES 2020 PDF\0520.pdf</t>
  </si>
  <si>
    <t>..\RESOLUCIONES 2020 PDF\0512.pdf</t>
  </si>
  <si>
    <t>..\RESOLUCIONES 2020 PDF\0513.pdf</t>
  </si>
  <si>
    <t>YUPANQUI PUMA LIDU MAGNOLIA</t>
  </si>
  <si>
    <t>019200264B</t>
  </si>
  <si>
    <t>..\RESOLUCIONES 2020 PDF\0574.pdf</t>
  </si>
  <si>
    <t>..\RESOLUCIONES 2020 PDF\0566.pdf</t>
  </si>
  <si>
    <t>..\RESOLUCIONES 2020 PDF\0557.pdf</t>
  </si>
  <si>
    <t xml:space="preserve">TURPO GUTIERREZ NELLY SONIA </t>
  </si>
  <si>
    <t xml:space="preserve"> 013200984K</t>
  </si>
  <si>
    <t>018200301F</t>
  </si>
  <si>
    <t>Armando Loaiza Manrique</t>
  </si>
  <si>
    <t xml:space="preserve"> 015301232B</t>
  </si>
  <si>
    <t>..\RESOLUCIONES 2020 PDF\0556.pdf</t>
  </si>
  <si>
    <t>018100025G</t>
  </si>
  <si>
    <t>jumasote_24@hotmail.com</t>
  </si>
  <si>
    <t>..\RESOLUCIONES 2020 PDF\0535.pdf</t>
  </si>
  <si>
    <t xml:space="preserve">SEGURA BACA VALERIO ANTOLIN </t>
  </si>
  <si>
    <t>018100023D</t>
  </si>
  <si>
    <t xml:space="preserve">SANTIVAÑEZ VENERO SOLEDAD NIEVES </t>
  </si>
  <si>
    <t>008170067B</t>
  </si>
  <si>
    <t>..\RESOLUCIONES 2020 PDF\0569.pdf</t>
  </si>
  <si>
    <t>..\RESOLUCIONES 2020 PDF\0531.pdf</t>
  </si>
  <si>
    <t xml:space="preserve">RUMAJA CARHUAS JILL </t>
  </si>
  <si>
    <t>018200178J</t>
  </si>
  <si>
    <t>ROMAN OCHOA SHELANY NAYDE</t>
  </si>
  <si>
    <t>018300120C</t>
  </si>
  <si>
    <t>Alejandro Vladimir Delgado Camacho</t>
  </si>
  <si>
    <t xml:space="preserve"> 019100085I</t>
  </si>
  <si>
    <t>..\RESOLUCIONES 2020 PDF\0530.pdf</t>
  </si>
  <si>
    <t>017200352K</t>
  </si>
  <si>
    <t>..\RESOLUCIONES 2020 PDF\0532.pdf</t>
  </si>
  <si>
    <t xml:space="preserve"> 012200977E</t>
  </si>
  <si>
    <t>..\RESOLUCIONES 2020 PDF\0533.pdf</t>
  </si>
  <si>
    <t>MONCADA PIZARRO LUIS EZEQUIEL</t>
  </si>
  <si>
    <t>020100046J</t>
  </si>
  <si>
    <t>PEREZ PEREZ, CARLOS</t>
  </si>
  <si>
    <t>MILNER PALOMINO NUÑEZ DEL PRADO</t>
  </si>
  <si>
    <t>..\RESOLUCIONES 2020 PDF\0560.pdf</t>
  </si>
  <si>
    <t>MANYA CHECORI ROBERT MARTIN</t>
  </si>
  <si>
    <t>018300026G</t>
  </si>
  <si>
    <t xml:space="preserve">MAMANI TAGLE CARLOS PASCUAL </t>
  </si>
  <si>
    <t>010200024J</t>
  </si>
  <si>
    <t>..\RESOLUCIONES 2020 PDF\0571.pdf</t>
  </si>
  <si>
    <t>..\RESOLUCIONES 2020 PDF\0570.pdf</t>
  </si>
  <si>
    <t>..\RESOLUCIONES 2020 PDF\0565.pdf</t>
  </si>
  <si>
    <t>017200273C</t>
  </si>
  <si>
    <t>..\RESOLUCIONES 2020 PDF\0529.pdf</t>
  </si>
  <si>
    <t xml:space="preserve"> 017200064E</t>
  </si>
  <si>
    <t>GUTIERREZ ORMACHEA MAGALY ROCIO</t>
  </si>
  <si>
    <t>019300045K</t>
  </si>
  <si>
    <t>MARIA SANDRA PAULLO RODRIGUEZ</t>
  </si>
  <si>
    <t>GAMARRA PURE MÓNICA VIRGINIA</t>
  </si>
  <si>
    <t>018200060I</t>
  </si>
  <si>
    <t xml:space="preserve">018300047D </t>
  </si>
  <si>
    <t>..\RESOLUCIONES 2020 PDF\0572.pdf</t>
  </si>
  <si>
    <t xml:space="preserve"> 017200207K</t>
  </si>
  <si>
    <t>..\RESOLUCIONES 2020 PDF\0559.pdf</t>
  </si>
  <si>
    <t xml:space="preserve">ENCUESTA SOBRE DESEMPEÑO DOCENTE </t>
  </si>
  <si>
    <t>..\RESOLUCIONES 2020 PDF\0576.pdf</t>
  </si>
  <si>
    <t>ELORRIETA ZAMBRANO KATHERINN</t>
  </si>
  <si>
    <t>019300208G</t>
  </si>
  <si>
    <t>Arturo Zuñiga Blanco</t>
  </si>
  <si>
    <t>008170028G</t>
  </si>
  <si>
    <t>..\RESOLUCIONES 2020 PDF\0567.pdf</t>
  </si>
  <si>
    <t>..\RESOLUCIONES 2020 PDF\0555.pdf</t>
  </si>
  <si>
    <t>COVARRUBIAS MORMONTOY VADIM</t>
  </si>
  <si>
    <t>019200024A</t>
  </si>
  <si>
    <t>Shaili Julie Cavero Pacheco</t>
  </si>
  <si>
    <t>CONCHA DONAIRES LIZBETH</t>
  </si>
  <si>
    <t>019300205H</t>
  </si>
  <si>
    <t>..\RESOLUCIONES 2020 PDF\0549.pdf</t>
  </si>
  <si>
    <t xml:space="preserve">Comité de Evaluación e Innovación Curricular </t>
  </si>
  <si>
    <t>MODIFICAR EN PARTE, la Resolución N°376-2019/EPG-UAC</t>
  </si>
  <si>
    <t>..\RESOLUCIONES 2020 PDF\0524.pdf</t>
  </si>
  <si>
    <t>MODIFICAR EN PARTE, la Resolución N°377-2020/EPG-UAC</t>
  </si>
  <si>
    <t>..\RESOLUCIONES 2020 PDF\0525.pdf</t>
  </si>
  <si>
    <t xml:space="preserve">013200964J </t>
  </si>
  <si>
    <t xml:space="preserve"> 008170010K</t>
  </si>
  <si>
    <t>..\RESOLUCIONES 2020 PDF\0528.pdf</t>
  </si>
  <si>
    <t>ya tiene dictaminantes</t>
  </si>
  <si>
    <t>..\RESOLUCIONES 2020 PDF\0558.pdf</t>
  </si>
  <si>
    <t>018200093D</t>
  </si>
  <si>
    <t>..\RESOLUCIONES 2020 PDF\0581.pdf</t>
  </si>
  <si>
    <t>..\RESOLUCIONES 2020 PDF\0564.pdf</t>
  </si>
  <si>
    <t>ARANGOITIA VALDIVIA VÍCTOR MANUEL</t>
  </si>
  <si>
    <t xml:space="preserve">APROBAR, el esquema de silabus </t>
  </si>
  <si>
    <t>..\RESOLUCIONES 2020 PDF\0573.pdf</t>
  </si>
  <si>
    <t>..\RESOLUCIONES 2020 PDF\0580.pdf</t>
  </si>
  <si>
    <t>017200020H</t>
  </si>
  <si>
    <t>..\RESOLUCIONES 2020 PDF\0527.pdf</t>
  </si>
  <si>
    <t>..\RESOLUCIONES 2020 PDF\0561.pdf</t>
  </si>
  <si>
    <t xml:space="preserve"> SOTTEC RIOS JOHN DEIVIS</t>
  </si>
  <si>
    <t>015301171C</t>
  </si>
  <si>
    <t>..\RESOLUCIONES 2020 PDF\0526.pdf</t>
  </si>
  <si>
    <t>007200717K</t>
  </si>
  <si>
    <t>..\RESOLUCIONES 2020 PDF\0568.pdf</t>
  </si>
  <si>
    <t xml:space="preserve"> DURAND GONZALES MIRIAN</t>
  </si>
  <si>
    <t xml:space="preserve"> CHAVEZ SALAS JORGE LUIS</t>
  </si>
  <si>
    <t>..\RESOLUCIONES 2020 PDF\0563.pdf</t>
  </si>
  <si>
    <t xml:space="preserve"> CASAFRANCA VILLACORTA NILTON</t>
  </si>
  <si>
    <t xml:space="preserve"> 013200962G</t>
  </si>
  <si>
    <t>..\RESOLUCIONES 2020 PDF\0579.pdf</t>
  </si>
  <si>
    <t>Dr. CASTRO CUBA BARINEZA ISAAC ENRIQUE</t>
  </si>
  <si>
    <t>..\RESOLUCIONES 2020 PDF\0592.pdf</t>
  </si>
  <si>
    <t>URQUIZO PEREIRA DARWIN</t>
  </si>
  <si>
    <t>017200188F</t>
  </si>
  <si>
    <t>MURILLO FLORES, LUIS FERNANDO</t>
  </si>
  <si>
    <t>..\RESOLUCIONES 2020 PDF\0599.pdf</t>
  </si>
  <si>
    <t>..\RESOLUCIONES 2020 PDF\0600.pdf</t>
  </si>
  <si>
    <t>..\RESOLUCIONES 2020 PDF\0601.pdf</t>
  </si>
  <si>
    <t xml:space="preserve"> 015301171C</t>
  </si>
  <si>
    <t>SE REPITE Res 568</t>
  </si>
  <si>
    <t>..\RESOLUCIONES 2020 PDF\0586.pdf</t>
  </si>
  <si>
    <t xml:space="preserve">018100023D </t>
  </si>
  <si>
    <t>..\RESOLUCIONES 2020 PDF\0598.pdf</t>
  </si>
  <si>
    <t>010200036H</t>
  </si>
  <si>
    <t>..\RESOLUCIONES 2020 PDF\0590.pdf</t>
  </si>
  <si>
    <t>..\RESOLUCIONES 2020 PDF\0594.pdf</t>
  </si>
  <si>
    <t xml:space="preserve">PEÑA FARFAN MARIA LILIANA </t>
  </si>
  <si>
    <t>015101522G</t>
  </si>
  <si>
    <t>..\RESOLUCIONES 2020 PDF\0597.pdf</t>
  </si>
  <si>
    <t>017300020J</t>
  </si>
  <si>
    <t>..\RESOLUCIONES 2020 PDF\0591.pdf</t>
  </si>
  <si>
    <t xml:space="preserve">017200273C </t>
  </si>
  <si>
    <t>..\RESOLUCIONES 2020 PDF\0595.pdf</t>
  </si>
  <si>
    <t>017200064E</t>
  </si>
  <si>
    <t>..\RESOLUCIONES 2020 PDF\0585.pdf</t>
  </si>
  <si>
    <t>018300047D</t>
  </si>
  <si>
    <t>..\RESOLUCIONES 2020 PDF\0596.pdf</t>
  </si>
  <si>
    <t xml:space="preserve"> 015301288H</t>
  </si>
  <si>
    <t>..\RESOLUCIONES 2020 PDF\0589.pdf</t>
  </si>
  <si>
    <t>MODIFICAR EN PARTE, la Resolución N°375-2019/EPG-UAC</t>
  </si>
  <si>
    <t>..\RESOLUCIONES 2020 PDF\0593.pdf</t>
  </si>
  <si>
    <t>anular</t>
  </si>
  <si>
    <t>..\RESOLUCIONES 2020 PDF\0588.pdf</t>
  </si>
  <si>
    <t xml:space="preserve">ALARCON VALDIVIA EDGAR ZACARIAS </t>
  </si>
  <si>
    <t>..\RESOLUCIONES 2020 PDF\0587.pdf</t>
  </si>
  <si>
    <t>015101563E</t>
  </si>
  <si>
    <t>..\RESOLUCIONES 2020 PDF\0602.pdf</t>
  </si>
  <si>
    <t>VERA MUÑOZ ESTEFANY LORENA</t>
  </si>
  <si>
    <t>020300199D</t>
  </si>
  <si>
    <t>Haydee Quispe Berrios</t>
  </si>
  <si>
    <t>..\RESOLUCIONES 2020 PDF\0608.pdf</t>
  </si>
  <si>
    <t>..\RESOLUCIONES 2020 PDF\0619.pdf</t>
  </si>
  <si>
    <t>..\RESOLUCIONES 2020 PDF\0625.pdf</t>
  </si>
  <si>
    <t>..\RESOLUCIONES 2020 PDF\0626.pdf</t>
  </si>
  <si>
    <t>018200079A</t>
  </si>
  <si>
    <t>..\RESOLUCIONES 2020 PDF\0614.pdf</t>
  </si>
  <si>
    <t>..\RESOLUCIONES 2020 PDF\0622.pdf</t>
  </si>
  <si>
    <t xml:space="preserve">016102117H </t>
  </si>
  <si>
    <t>..\RESOLUCIONES 2020 PDF\0631.pdf</t>
  </si>
  <si>
    <t>MENDOZA RAMOS KATIA LISET</t>
  </si>
  <si>
    <t>020300184G</t>
  </si>
  <si>
    <t>HAYDEE QUISPE BERRIOS</t>
  </si>
  <si>
    <t>..\RESOLUCIONES 2020 PDF\0612.pdf</t>
  </si>
  <si>
    <t>MAMANI ESQUIVEL PAUL ERWIN</t>
  </si>
  <si>
    <t>015301192K</t>
  </si>
  <si>
    <t>PALOMINO QUISPE, CELSO</t>
  </si>
  <si>
    <t>..\RESOLUCIONES 2020 PDF\0609.pdf</t>
  </si>
  <si>
    <t xml:space="preserve">LEON RAMIREZ CELSO </t>
  </si>
  <si>
    <t>..\RESOLUCIONES 2020 PDF\0624.pdf</t>
  </si>
  <si>
    <t>LAZO GAMARRA BRYAN JULIO</t>
  </si>
  <si>
    <t>019200368B</t>
  </si>
  <si>
    <t>..\RESOLUCIONES 2020 PDF\0611.pdf</t>
  </si>
  <si>
    <t>016102344D</t>
  </si>
  <si>
    <t>..\RESOLUCIONES 2020 PDF\0629.pdf</t>
  </si>
  <si>
    <t>HUAYCOCHEA NUÑEZ DE LA TORRE FLOR DE MARIA</t>
  </si>
  <si>
    <t>018300025K</t>
  </si>
  <si>
    <t>..\RESOLUCIONES 2020 PDF\0613.pdf</t>
  </si>
  <si>
    <t>HUANCAHUIRE ALLENDE YORDAN JESÚS</t>
  </si>
  <si>
    <t>018200259J</t>
  </si>
  <si>
    <t>JUAN EDUARDO GIL MORA</t>
  </si>
  <si>
    <t>..\RESOLUCIONES 2020 PDF\0610.pdf</t>
  </si>
  <si>
    <t>o</t>
  </si>
  <si>
    <t>..\RESOLUCIONES 2020 PDF\0620.pdf</t>
  </si>
  <si>
    <t>..\RESOLUCIONES 2020 PDF\0618.pdf</t>
  </si>
  <si>
    <t>..\RESOLUCIONES 2020 PDF\0630.pdf</t>
  </si>
  <si>
    <t>..\RESOLUCIONES 2020 PDF\0616.pdf</t>
  </si>
  <si>
    <t>019100064A</t>
  </si>
  <si>
    <t>..\RESOLUCIONES 2020 PDF\0621.pdf</t>
  </si>
  <si>
    <t>..\RESOLUCIONES 2020 PDF\0617.pdf</t>
  </si>
  <si>
    <t>..\RESOLUCIONES 2020 PDF\0615.pdf</t>
  </si>
  <si>
    <t xml:space="preserve"> VARGAS SILVA ANNY LIZETH</t>
  </si>
  <si>
    <t xml:space="preserve">018200274I </t>
  </si>
  <si>
    <t>..\RESOLUCIONES 2020 PDF\0623.pdf</t>
  </si>
  <si>
    <t xml:space="preserve"> ORMACHEA LUNA KAREN STEPHANIE</t>
  </si>
  <si>
    <t>015101279E</t>
  </si>
  <si>
    <t xml:space="preserve"> RICHARD SUAREZ SÁNCHEZ</t>
  </si>
  <si>
    <t>..\RESOLUCIONES 2020 PDF\0607.pdf</t>
  </si>
  <si>
    <t xml:space="preserve"> LOZANO CUSI ROLANDO</t>
  </si>
  <si>
    <t>008270020H</t>
  </si>
  <si>
    <t>..\RESOLUCIONES 2020 PDF\0627.pdf</t>
  </si>
  <si>
    <t xml:space="preserve"> LOAIZA HUAMAN PAUL HERBERT</t>
  </si>
  <si>
    <t>..\RESOLUCIONES 2020 PDF\0632.pdf</t>
  </si>
  <si>
    <t xml:space="preserve"> BACA GARCIA KEVIN</t>
  </si>
  <si>
    <t>018200055E</t>
  </si>
  <si>
    <t>..\RESOLUCIONES 2020 PDF\0628.pdf</t>
  </si>
  <si>
    <t>017200083J</t>
  </si>
  <si>
    <t>..\RESOLUCIONES 2020 PDF\0656.pdf</t>
  </si>
  <si>
    <t>014101632H</t>
  </si>
  <si>
    <t>017200044D</t>
  </si>
  <si>
    <t>016102354J</t>
  </si>
  <si>
    <t>Maestra en Administración de Negocios</t>
  </si>
  <si>
    <t>QUISPE BEJAR JOSE LUIS</t>
  </si>
  <si>
    <t>019200357K</t>
  </si>
  <si>
    <t>016102196E</t>
  </si>
  <si>
    <t>LIRA HALLER ERIKA</t>
  </si>
  <si>
    <t>019200287B</t>
  </si>
  <si>
    <t>018100063F</t>
  </si>
  <si>
    <t>para eliminar duplicado de la 473</t>
  </si>
  <si>
    <t>..\RESOLUCIONES 2020 PDF\0655.pdf</t>
  </si>
  <si>
    <t>DELGADO SUAÑA GLORIA MARIA</t>
  </si>
  <si>
    <t>020300170F</t>
  </si>
  <si>
    <t>014101614J</t>
  </si>
  <si>
    <t>017200030C</t>
  </si>
  <si>
    <t>Doctorado medio ambiente</t>
  </si>
  <si>
    <t>Isaac Enrique Castro Cuba Barineza</t>
  </si>
  <si>
    <t>..\RESOLUCIONES 2020 PDF\0654.pdf</t>
  </si>
  <si>
    <t>APROBAR, el informe sobre fractalidad del Modelo educativo vs rol del docente EPG</t>
  </si>
  <si>
    <t>INFORME DE FRACTALIDAD MODELO EDUCATIVO</t>
  </si>
  <si>
    <t>..\RESOLUCIONES 2020 PDF\0633.pdf</t>
  </si>
  <si>
    <t>ACHAHUI PEÑA JULIA</t>
  </si>
  <si>
    <t>020300156C</t>
  </si>
  <si>
    <t xml:space="preserve">Jorge Leoncio RIVERA MUÑOZ, </t>
  </si>
  <si>
    <t xml:space="preserve"> CUTIMBO ALFARO DAVID EDUARDO</t>
  </si>
  <si>
    <t>017200093E</t>
  </si>
  <si>
    <t>008170055D</t>
  </si>
  <si>
    <t>..\RESOLUCIONES 2020 PDF\0661.pdf</t>
  </si>
  <si>
    <t>015101300D</t>
  </si>
  <si>
    <t>..\RESOLUCIONES 2020 PDF\0659.pdf</t>
  </si>
  <si>
    <t>MAYHUIRE MONTOYA VICTOR ABRAHAM</t>
  </si>
  <si>
    <t>019200153F</t>
  </si>
  <si>
    <t>..\RESOLUCIONES 2020 PDF\0658.pdf</t>
  </si>
  <si>
    <t>015101330K</t>
  </si>
  <si>
    <t>MAESTRIA EN DERECHO CONSTITUCIONAL</t>
  </si>
  <si>
    <t>..\RESOLUCIONES 2020 PDF\0662.pdf</t>
  </si>
  <si>
    <t>018200066G</t>
  </si>
  <si>
    <t>CAMBIO DICTAMINATE</t>
  </si>
  <si>
    <t>..\RESOLUCIONES 2020 PDF\0665.pdf</t>
  </si>
  <si>
    <t>GUEVARA MARCES JOSE LUIS</t>
  </si>
  <si>
    <t>018200257G</t>
  </si>
  <si>
    <t>Luis Antonio Diaz Paz</t>
  </si>
  <si>
    <t>..\RESOLUCIONES 2020 PDF\0660.pdf</t>
  </si>
  <si>
    <t>015101390C</t>
  </si>
  <si>
    <t>..\RESOLUCIONES 2020 PDF\0663.pdf</t>
  </si>
  <si>
    <t>ARMUTO QUISPETUPA KATTLIN MILIANA</t>
  </si>
  <si>
    <t>019200154B</t>
  </si>
  <si>
    <t>..\RESOLUCIONES 2020 PDF\0657.pdf</t>
  </si>
  <si>
    <t>018100032C</t>
  </si>
  <si>
    <t>..\RESOLUCIONES 2020 PDF\0664.pdf</t>
  </si>
  <si>
    <t>..\RESOLUCIONES 2020 PDF\0676.pdf</t>
  </si>
  <si>
    <t>019200282K</t>
  </si>
  <si>
    <t>..\RESOLUCIONES 2020 PDF\0670.pdf</t>
  </si>
  <si>
    <t>..\RESOLUCIONES 2020 PDF\0671.pdf</t>
  </si>
  <si>
    <t>..\RESOLUCIONES 2020 PDF\0674.pdf</t>
  </si>
  <si>
    <t>..\RESOLUCIONES 2020 PDF\0677.pdf</t>
  </si>
  <si>
    <t>PACO HUAMAN EDWIN</t>
  </si>
  <si>
    <t>019300187J</t>
  </si>
  <si>
    <t>ELIAS CCACHAINKA MENDOZA</t>
  </si>
  <si>
    <t>..\RESOLUCIONES 2020 PDF\0669.pdf</t>
  </si>
  <si>
    <t>015101301K</t>
  </si>
  <si>
    <t>Maestria en Derecho Civil y Comercial</t>
  </si>
  <si>
    <t>..\RESOLUCIONES 2020 PDF\0673.pdf</t>
  </si>
  <si>
    <t>016102071H</t>
  </si>
  <si>
    <t>..\RESOLUCIONES 2020 PDF\0672.pdf</t>
  </si>
  <si>
    <t>..\RESOLUCIONES 2020 PDF\0678.pdf</t>
  </si>
  <si>
    <t>015101353K</t>
  </si>
  <si>
    <t>..\RESOLUCIONES 2020 PDF\0675.pdf</t>
  </si>
  <si>
    <t>019200250A</t>
  </si>
  <si>
    <t>Alberth Noa Tapara</t>
  </si>
  <si>
    <t>..\RESOLUCIONES 2020 PDF\0666.pdf</t>
  </si>
  <si>
    <t>COMISIÓN DEL PROCESO DE ADMISIÓN VIRTUAL NO PRESENCIAL</t>
  </si>
  <si>
    <t>ADMISION 2021-1</t>
  </si>
  <si>
    <t>..\RESOLUCIONES 2020 PDF\0668.pdf</t>
  </si>
  <si>
    <t>Comisión de elaboración para el llenado de los referentes y elaboración de los paradigmagrama</t>
  </si>
  <si>
    <t>..\RESOLUCIONES 2020 PDF\0681.pdf</t>
  </si>
  <si>
    <t>017200022K</t>
  </si>
  <si>
    <t>..\RESOLUCIONES 2020 PDF\0667.pdf</t>
  </si>
  <si>
    <t>PLETICKOSICH CUBA JHOVISSA ​</t>
  </si>
  <si>
    <t>PLETICKOSICH PICÓN, ALEJANDRO PABLO</t>
  </si>
  <si>
    <t xml:space="preserve">MULTHUAPTFF NAVARRO JULIE LISETTE </t>
  </si>
  <si>
    <t>Herminia Naveda De Aramburu</t>
  </si>
  <si>
    <t>013201081D</t>
  </si>
  <si>
    <t>018200168d</t>
  </si>
  <si>
    <t>017300012G</t>
  </si>
  <si>
    <t>Contreras Humpire Lizbeth Melissa</t>
  </si>
  <si>
    <t>016201393C</t>
  </si>
  <si>
    <t>CHACHAIMA PUELLES DENIS</t>
  </si>
  <si>
    <t>ARRAYANA BONETT SAYDA MAGALY</t>
  </si>
  <si>
    <t>CIENCIAS DE LA EDUCACION</t>
  </si>
  <si>
    <t xml:space="preserve">019300164J </t>
  </si>
  <si>
    <t>014101605K</t>
  </si>
  <si>
    <t>019200052E </t>
  </si>
  <si>
    <t>MATRICULA CURSO PENDIENTE</t>
  </si>
  <si>
    <t>MAESTRIA ADMINISTRACION</t>
  </si>
  <si>
    <t>019200329G </t>
  </si>
  <si>
    <t xml:space="preserve">FERNANDEZ PORTUGAL EVERT </t>
  </si>
  <si>
    <t xml:space="preserve">018200059K, </t>
  </si>
  <si>
    <t>019100033I </t>
  </si>
  <si>
    <t>..\RESOLUCIONES 2020 PDF\0743.pdf</t>
  </si>
  <si>
    <t>SOTO RODRÍGUEZ SANIN</t>
  </si>
  <si>
    <t>016102148K</t>
  </si>
  <si>
    <t>Victor Raul Acuña Loaiza</t>
  </si>
  <si>
    <t>JHOVISSA PLETICKOSICH CUBA</t>
  </si>
  <si>
    <t>019300162g</t>
  </si>
  <si>
    <t>HUILLCA BACA MAURA FANY</t>
  </si>
  <si>
    <t>015101433D</t>
  </si>
  <si>
    <t>019200036J</t>
  </si>
  <si>
    <t>ZAMBRANO RUEDA OSVEL</t>
  </si>
  <si>
    <t>020300201I</t>
  </si>
  <si>
    <t>POZO REYES YRMA</t>
  </si>
  <si>
    <t>..\RESOLUCIONES 2020 PDF\0754.pdf</t>
  </si>
  <si>
    <t>..\RESOLUCIONES 2020 PDF\0755.pdf</t>
  </si>
  <si>
    <t>020200043B</t>
  </si>
  <si>
    <t>..\RESOLUCIONES 2020 PDF\0756.pdf</t>
  </si>
  <si>
    <t>Enviado</t>
  </si>
  <si>
    <t xml:space="preserve">TRIGOSO DELGADO JORGE OSCAR </t>
  </si>
  <si>
    <t>TELLO TACO BRYAN MANUEL​</t>
  </si>
  <si>
    <t>019300192C</t>
  </si>
  <si>
    <t>CARLOS ALBERTO PASTOR CARRASCO</t>
  </si>
  <si>
    <t>012200935K</t>
  </si>
  <si>
    <t>018200298E</t>
  </si>
  <si>
    <t>016102191C</t>
  </si>
  <si>
    <t xml:space="preserve">MAYHUIRE MONTOYA VICTOR ABRAHAM    </t>
  </si>
  <si>
    <t xml:space="preserve">HUILLCAHUA SIERRA HILBERHT   </t>
  </si>
  <si>
    <t>MAESTRIA EN ESTOMATOLOGIA</t>
  </si>
  <si>
    <t>018100060G</t>
  </si>
  <si>
    <t>CAMBIO DE TITULO DE LA TESIS</t>
  </si>
  <si>
    <t xml:space="preserve">GARCIA CUIPA EDER   </t>
  </si>
  <si>
    <t>FLORES MORALES NAY RUTH</t>
  </si>
  <si>
    <t>019300181A</t>
  </si>
  <si>
    <t xml:space="preserve">CARLOS ALBERTO PASTOR CARRASCO,    </t>
  </si>
  <si>
    <t>017200169A</t>
  </si>
  <si>
    <t>017200265K</t>
  </si>
  <si>
    <t>APAZA CANAZA FELIPE</t>
  </si>
  <si>
    <t>019300030C</t>
  </si>
  <si>
    <t xml:space="preserve">​ CHOQQUENAYRA CHOQUENEYRA ZENAIDA SOFIA    </t>
  </si>
  <si>
    <t>WARTHON CALERO JARIB ANTENOR</t>
  </si>
  <si>
    <t>017300111E</t>
  </si>
  <si>
    <t xml:space="preserve">AUTORIZAR SUBSANACION </t>
  </si>
  <si>
    <t>falta reconocimiento</t>
  </si>
  <si>
    <t>018200085A</t>
  </si>
  <si>
    <t>016201411A</t>
  </si>
  <si>
    <t>VALDIVIA SEGUNDO MERYL PRYCILA</t>
  </si>
  <si>
    <t>019300073D</t>
  </si>
  <si>
    <t>FLORES CHAVEZ RUBEN JORGE</t>
  </si>
  <si>
    <t>VALDEIGLESIAS MOSCOSO TOMIKO KARLA</t>
  </si>
  <si>
    <t xml:space="preserve"> 018200082B</t>
  </si>
  <si>
    <t xml:space="preserve"> MAESTRIO EN DOCENCIA UNIVERSITARIA</t>
  </si>
  <si>
    <t xml:space="preserve"> Doctor en Derecho</t>
  </si>
  <si>
    <t>TELLO RONCAL ANGELA SANDRA</t>
  </si>
  <si>
    <t>015101483A</t>
  </si>
  <si>
    <t xml:space="preserve"> LUIS ALBERTO CHIHUANTITO ABAL</t>
  </si>
  <si>
    <t>016110262C</t>
  </si>
  <si>
    <t>Elias Melendrez Velasco</t>
  </si>
  <si>
    <t>Carmen Rosa Araoz</t>
  </si>
  <si>
    <t>018300035F</t>
  </si>
  <si>
    <t xml:space="preserve"> EDWARDS JESUS AGUIRRE ESPINOZA</t>
  </si>
  <si>
    <t>QUISPE DIAZ JEANETTE</t>
  </si>
  <si>
    <t>019300063I</t>
  </si>
  <si>
    <t>melendrez velasco elias</t>
  </si>
  <si>
    <t>019300062B</t>
  </si>
  <si>
    <t>PUMA HUANCO LIZBETH EVELYN</t>
  </si>
  <si>
    <t>019300164J</t>
  </si>
  <si>
    <t>WALTER HERNAN ARAUJO BERRÍO</t>
  </si>
  <si>
    <t>PUENTE DE LA VEGA CORONADO DANIEL FABRICIO</t>
  </si>
  <si>
    <t>019300061F</t>
  </si>
  <si>
    <t>PLETICKOSICH CUBA JHOVISSA</t>
  </si>
  <si>
    <t>019300162G</t>
  </si>
  <si>
    <t>014101561C</t>
  </si>
  <si>
    <t>LILIANA  CORONADO GAMARRA</t>
  </si>
  <si>
    <t>NAVARRO GONZALES RAISA PAMELA</t>
  </si>
  <si>
    <t>016102193F</t>
  </si>
  <si>
    <t xml:space="preserve"> JHIMI WALTER PIETRI ABARCA</t>
  </si>
  <si>
    <t xml:space="preserve"> 014101641G</t>
  </si>
  <si>
    <t>MAESTRO EN INGENIERIA DE SISTEMAS CON MENCION EN ING. DE SOFTWARE</t>
  </si>
  <si>
    <t>018100012B</t>
  </si>
  <si>
    <t>MARTINEZ ACURIO ANDREI</t>
  </si>
  <si>
    <t>019300054J</t>
  </si>
  <si>
    <t xml:space="preserve"> 018100064B</t>
  </si>
  <si>
    <t>DOCTOR EN MEDIO AMBIENTE Y DESARROLLO SOSTENIBLE</t>
  </si>
  <si>
    <t>Edwards Jesus Aguirre Espinoza</t>
  </si>
  <si>
    <t>015301262I</t>
  </si>
  <si>
    <t>Magna Cusimaita</t>
  </si>
  <si>
    <t>016102099j</t>
  </si>
  <si>
    <t>015101410D</t>
  </si>
  <si>
    <t xml:space="preserve">018100060G </t>
  </si>
  <si>
    <t>015301288H</t>
  </si>
  <si>
    <t>CALDERÓN SEGURA JUAN CARLOS FIDEL</t>
  </si>
  <si>
    <t>017200232E</t>
  </si>
  <si>
    <t>MAESTRO EN ADMINISTRACIÓN DE NEGOCIOS</t>
  </si>
  <si>
    <t>BUENO ALFEREZ JOSE LUIS</t>
  </si>
  <si>
    <t>020100107I</t>
  </si>
  <si>
    <t xml:space="preserve"> 018200055E</t>
  </si>
  <si>
    <t>ANDRADE TUPA CARMEN PATRICIA</t>
  </si>
  <si>
    <t>020100077B</t>
  </si>
  <si>
    <t xml:space="preserve"> RIVERA ALARCON ELIANA LIA</t>
  </si>
  <si>
    <t>020300191C</t>
  </si>
  <si>
    <t xml:space="preserve"> JORGE LEONCIO RIVERA MUÑOZ</t>
  </si>
  <si>
    <t xml:space="preserve">018300079C </t>
  </si>
  <si>
    <t xml:space="preserve">VERA MUÑOZ ESTEFANY LORENA </t>
  </si>
  <si>
    <t>Richard Suarez Sanchez</t>
  </si>
  <si>
    <t xml:space="preserve">VERA MALDONADO LEOPOLDO </t>
  </si>
  <si>
    <t>019200180C</t>
  </si>
  <si>
    <t>​ 008170073B</t>
  </si>
  <si>
    <t xml:space="preserve">SOTA PULIDO PILAR MARGOT </t>
  </si>
  <si>
    <t xml:space="preserve">01531229A ​ </t>
  </si>
  <si>
    <t xml:space="preserve">ROMAN OCHOA SHELANY NAYDE </t>
  </si>
  <si>
    <t>Ebert Loaiza Rojas</t>
  </si>
  <si>
    <t>Ricardo Sanchez Garrafa</t>
  </si>
  <si>
    <t>020300045G</t>
  </si>
  <si>
    <t>aco corrales</t>
  </si>
  <si>
    <t>resolucion repetida</t>
  </si>
  <si>
    <t xml:space="preserve">10200030J </t>
  </si>
  <si>
    <t xml:space="preserve">PEÑA CHAVEZ MANUEL SEYBERLING    </t>
  </si>
  <si>
    <t>Luis Mendoza Quispe</t>
  </si>
  <si>
    <t xml:space="preserve">PAULETT SILVA KORI </t>
  </si>
  <si>
    <t>019200014F</t>
  </si>
  <si>
    <t>dispensa doctor Hildebrando</t>
  </si>
  <si>
    <t>015301276J</t>
  </si>
  <si>
    <t xml:space="preserve">NAVARRO GONZALES RAISA PAMELA </t>
  </si>
  <si>
    <t xml:space="preserve">MIRANDA SOLIS FRANKLIN    </t>
  </si>
  <si>
    <t>016102108I</t>
  </si>
  <si>
    <t xml:space="preserve">MIRANDA SOLIS FRANKLIN  </t>
  </si>
  <si>
    <t>William Senen Sarmiento Herrera</t>
  </si>
  <si>
    <t xml:space="preserve">MENDOZA RAMOS KATIA LISET </t>
  </si>
  <si>
    <t xml:space="preserve">MAMANI CHOQUEHUAYTA MARTHA NANCY </t>
  </si>
  <si>
    <t>MADRID JIMÉNEZ DE ZAVALETA MARIA DEL ROSARIO       </t>
  </si>
  <si>
    <t>​ 008170044B</t>
  </si>
  <si>
    <t>Yanet Castro Vargas</t>
  </si>
  <si>
    <t xml:space="preserve">LUQUE FLOREZ DANY   </t>
  </si>
  <si>
    <t xml:space="preserve">019200439G​ </t>
  </si>
  <si>
    <t>019200439G</t>
  </si>
  <si>
    <t>HUALLPAYUNCA BACA JUAN CARLOS</t>
  </si>
  <si>
    <t>019200170H</t>
  </si>
  <si>
    <t>LILIANA CORONADO GAMARRA</t>
  </si>
  <si>
    <t xml:space="preserve">FUENTES HUAMANI JOHN ROSS </t>
  </si>
  <si>
    <t>019300110G</t>
  </si>
  <si>
    <t xml:space="preserve">FLORES MORALES NAY RUTH </t>
  </si>
  <si>
    <t>017300095J</t>
  </si>
  <si>
    <t>SILVIA ELENA AGUIRRE ABARCA</t>
  </si>
  <si>
    <t xml:space="preserve">DURAND GONZALES MIRIAM </t>
  </si>
  <si>
    <t xml:space="preserve">DELGADO SUAÑA GLORIA MARIA </t>
  </si>
  <si>
    <t xml:space="preserve">014101498J </t>
  </si>
  <si>
    <t>DELGADO CANDIA SONIA SOFIA</t>
  </si>
  <si>
    <t>018200002I</t>
  </si>
  <si>
    <t>PAREDES GORDON TITO LIVIO</t>
  </si>
  <si>
    <t xml:space="preserve">CRUZ LLERENA PAOLA MARILIA </t>
  </si>
  <si>
    <t>019200027K</t>
  </si>
  <si>
    <t xml:space="preserve">CHAVEZ SALAS DE ESTRADA SHIRLEY </t>
  </si>
  <si>
    <t>017200140C</t>
  </si>
  <si>
    <t xml:space="preserve">CHACHAIMA PUELLES DENIS </t>
  </si>
  <si>
    <t>018300022A</t>
  </si>
  <si>
    <t xml:space="preserve">CARMONA CALLAÑAUPA JIMMY  </t>
  </si>
  <si>
    <t>017200263H</t>
  </si>
  <si>
    <t>017300035G</t>
  </si>
  <si>
    <t xml:space="preserve">CALSINA ACUÑA CARLA </t>
  </si>
  <si>
    <t>019300033B</t>
  </si>
  <si>
    <t xml:space="preserve">CALDERON CORDOVA KATHERINE​ </t>
  </si>
  <si>
    <t>020300162C</t>
  </si>
  <si>
    <t>JORGE LEONCIO RIVERA MUÑOZ</t>
  </si>
  <si>
    <t xml:space="preserve">BACA GARCIA KEVIN </t>
  </si>
  <si>
    <t>Cristhian Eduardo Ganvini Valcarcel</t>
  </si>
  <si>
    <t xml:space="preserve">ARMUTO QUISPETUPA KATTLIN MILIANA </t>
  </si>
  <si>
    <t xml:space="preserve">APAZA CANAZA FELIPE </t>
  </si>
  <si>
    <t>ANCHARI OBLITAS YULIZA FRANCESCA</t>
  </si>
  <si>
    <t>020300034E</t>
  </si>
  <si>
    <t>017300084H</t>
  </si>
  <si>
    <t xml:space="preserve">015101386F </t>
  </si>
  <si>
    <t xml:space="preserve">RAMOS MEZA CARLOS SAMUEL </t>
  </si>
  <si>
    <t>PEÑA CONDORI PATRICIA</t>
  </si>
  <si>
    <t>019100079I</t>
  </si>
  <si>
    <t>PACHECO ROMÁN ROCÍO</t>
  </si>
  <si>
    <t xml:space="preserve">018100069D </t>
  </si>
  <si>
    <t>NINA VARGAS CECILIA ROSA</t>
  </si>
  <si>
    <t>018200010A</t>
  </si>
  <si>
    <t>MOYA COHAGUILA  JORGE LUIS</t>
  </si>
  <si>
    <t>014101555C</t>
  </si>
  <si>
    <t xml:space="preserve">017200274J </t>
  </si>
  <si>
    <t xml:space="preserve">GUTIERREZ HUANCA VILMA </t>
  </si>
  <si>
    <t xml:space="preserve">017200009D </t>
  </si>
  <si>
    <t>Elias Melendrez Velasco </t>
  </si>
  <si>
    <t xml:space="preserve">FUENTES BORDA JHAROL CRISTIAN    </t>
  </si>
  <si>
    <t>018300070F</t>
  </si>
  <si>
    <t xml:space="preserve">FARFAN ESCOBEDO WERNER ADAIR </t>
  </si>
  <si>
    <t>Percy Velasquez Delgado</t>
  </si>
  <si>
    <t xml:space="preserve">015301260F </t>
  </si>
  <si>
    <t>PRORROGA EXCEPCIONAL 1 AÑO</t>
  </si>
  <si>
    <t>COMISION ADMISION 2021-2</t>
  </si>
  <si>
    <t>ADMISION 2021-2</t>
  </si>
  <si>
    <t xml:space="preserve">ARANIBAR MOLINA CARMEN CECILIA </t>
  </si>
  <si>
    <t>018200225H</t>
  </si>
  <si>
    <t>Renzo Ortiz Diaz</t>
  </si>
  <si>
    <t xml:space="preserve">019200176F </t>
  </si>
  <si>
    <t>LIP LICHAM CESAR ALFONSO</t>
  </si>
  <si>
    <t xml:space="preserve">ZUÑIGA BARRIOS INDRIA STEPHANY   </t>
  </si>
  <si>
    <t xml:space="preserve">017200287D​ </t>
  </si>
  <si>
    <t>BUSTOS ROZAS, NIVANA CIRCE</t>
  </si>
  <si>
    <t>SALAS MARIN MARCO ANTONIO</t>
  </si>
  <si>
    <t>015301201J</t>
  </si>
  <si>
    <t>ERICK ALCCA ZELA</t>
  </si>
  <si>
    <t xml:space="preserve">019300066H </t>
  </si>
  <si>
    <t xml:space="preserve">017200352K​ </t>
  </si>
  <si>
    <t>Doctor ciencias de la salud</t>
  </si>
  <si>
    <t xml:space="preserve">PFARI PANCORBO JHOSERIN LIDIA   </t>
  </si>
  <si>
    <t xml:space="preserve">019200327D​ </t>
  </si>
  <si>
    <t>015101360G</t>
  </si>
  <si>
    <t>Estadistica e investigacion cientifica</t>
  </si>
  <si>
    <t xml:space="preserve">014101470H </t>
  </si>
  <si>
    <t>018100057F</t>
  </si>
  <si>
    <t>Contabilidad con mencion en auditoria y control interno</t>
  </si>
  <si>
    <t xml:space="preserve">AUCCA MARIN EDWIN NILTON </t>
  </si>
  <si>
    <t xml:space="preserve">017300005K </t>
  </si>
  <si>
    <t>Elias MELENDREZ VELASCO</t>
  </si>
  <si>
    <t xml:space="preserve">AGUILAR ROJAS ELIAS </t>
  </si>
  <si>
    <t>SEGURA BACA VALERIO ANTOLÍN</t>
  </si>
  <si>
    <t>DNI 23994170</t>
  </si>
  <si>
    <t xml:space="preserve">010200024J </t>
  </si>
  <si>
    <t xml:space="preserve">DEL CASTILLO BUSTAMANTE EDMUNDO </t>
  </si>
  <si>
    <t>Carlos Eduardo Jayo Silva</t>
  </si>
  <si>
    <t xml:space="preserve">CHÁVEZ MALDONADO HEBERT </t>
  </si>
  <si>
    <t>Magna Asiscla Cusimayta Quispe</t>
  </si>
  <si>
    <t xml:space="preserve">015101535A </t>
  </si>
  <si>
    <t xml:space="preserve">016201374I </t>
  </si>
  <si>
    <t>ANULAR</t>
  </si>
  <si>
    <t xml:space="preserve">008270004B </t>
  </si>
  <si>
    <t xml:space="preserve">018200054I </t>
  </si>
  <si>
    <t xml:space="preserve">ZUÑIGA BARRIOS INDRIA STEPHANY </t>
  </si>
  <si>
    <t>017200287D</t>
  </si>
  <si>
    <t>Nelida Paullo Davalos</t>
  </si>
  <si>
    <t>JULIO TRINIDAD RIOS MAYORGA</t>
  </si>
  <si>
    <t xml:space="preserve">013200984K </t>
  </si>
  <si>
    <t>SUCASACA LANZA ALEX FELIPE</t>
  </si>
  <si>
    <t>020300248E</t>
  </si>
  <si>
    <t>CÉSAR AUGUSTO DELGADO PIZARRO</t>
  </si>
  <si>
    <t>RUIZ HUAYAMA LINCOLN TAYRON</t>
  </si>
  <si>
    <t>021100082E</t>
  </si>
  <si>
    <t>BREEZY PILAR MARTÍNEZ PAREDES</t>
  </si>
  <si>
    <t>RIOS VARGAS JERSON</t>
  </si>
  <si>
    <t>019200441A</t>
  </si>
  <si>
    <t>JHONNY TUPAYACHI SOTOMAYOR</t>
  </si>
  <si>
    <t xml:space="preserve">RIOS FLOREZ ELFLORI RICARDO </t>
  </si>
  <si>
    <t>QUISPE ALVAREZ FLOR DE MARIA</t>
  </si>
  <si>
    <t xml:space="preserve">021100079D​ </t>
  </si>
  <si>
    <t xml:space="preserve">019300162G </t>
  </si>
  <si>
    <t>010200025F</t>
  </si>
  <si>
    <t>LIRA VILA ROLIA YULIANA</t>
  </si>
  <si>
    <t>021100069I</t>
  </si>
  <si>
    <t>FLOREZ RONDAN VERONIKA STEPHANIE</t>
  </si>
  <si>
    <t xml:space="preserve">021100065C​ </t>
  </si>
  <si>
    <t>TAMAYO VARGAS, CARLOS MAXIMO</t>
  </si>
  <si>
    <t>FARFAN VALENCIA MARCO ERASMO</t>
  </si>
  <si>
    <t>021100064G</t>
  </si>
  <si>
    <t>GILDO VILA NUÑONCA</t>
  </si>
  <si>
    <t>019200018A</t>
  </si>
  <si>
    <t xml:space="preserve">CHAUCA GALICIA SONIA </t>
  </si>
  <si>
    <t>MEDIO AMBIENTE Y DESARROLLO SOSTENIBLE</t>
  </si>
  <si>
    <t>AUTORIZAR LA EVALUACIÓN</t>
  </si>
  <si>
    <t>GERENCIA DE RECURSOS HUMANOS</t>
  </si>
  <si>
    <t>Dr. RAÚL ALBERTO RENGIFO LOZANO</t>
  </si>
  <si>
    <t xml:space="preserve">014101510J </t>
  </si>
  <si>
    <t>ALAGÓN MARTINEZ CRISTHIAN</t>
  </si>
  <si>
    <t xml:space="preserve">MORANTE RIOS EDWARD ANIBAL </t>
  </si>
  <si>
    <t>ACUÑA PALOMINO FLOR DE   MARIA</t>
  </si>
  <si>
    <t xml:space="preserve">018100032C​ </t>
  </si>
  <si>
    <t>​ VILLAFUERTE MOGOLLON DANNY  LIBERTAD</t>
  </si>
  <si>
    <t>VICTORIANO MOINA HUARANCCA</t>
  </si>
  <si>
    <t>Silvia Emma Leon Sanchez</t>
  </si>
  <si>
    <t>Edilberto Atau Enriquez</t>
  </si>
  <si>
    <t>NANCY DIANA CHECYA HUANCA</t>
  </si>
  <si>
    <t>018300001D</t>
  </si>
  <si>
    <t>FREDY CÁCERES JOAQUIN</t>
  </si>
  <si>
    <t>019100032B</t>
  </si>
  <si>
    <t>MÁXIMO CORDOVA HUAMANI</t>
  </si>
  <si>
    <t>Ugarte Gutiérrez Kenny Michael</t>
  </si>
  <si>
    <t>017200133g</t>
  </si>
  <si>
    <t xml:space="preserve"> SALAZAR SEGOVIA RUBEN</t>
  </si>
  <si>
    <t>019300069G</t>
  </si>
  <si>
    <t>PATRICK ALVARO ORMACHEA FLORES</t>
  </si>
  <si>
    <t>019300093e</t>
  </si>
  <si>
    <t>Leoncio Solis Quispe</t>
  </si>
  <si>
    <t>CARMEN CECILIA ARANIBAR MOLINA</t>
  </si>
  <si>
    <t>018200225h</t>
  </si>
  <si>
    <t xml:space="preserve">017200080K </t>
  </si>
  <si>
    <t>017200133G</t>
  </si>
  <si>
    <t>Hernando Gonzales Abrill</t>
  </si>
  <si>
    <t>Roberto Gonzalez Alvarez</t>
  </si>
  <si>
    <t>019300093E</t>
  </si>
  <si>
    <t xml:space="preserve"> Leoncio Solis Quispe</t>
  </si>
  <si>
    <t>ÑAHUI MEJÍA LEYDI ELIZABETH</t>
  </si>
  <si>
    <t>LOGO de la Escuela de Posgrado</t>
  </si>
  <si>
    <t>APROBAR el LOGO de la Escuela de Posgrado</t>
  </si>
  <si>
    <t>018200232D</t>
  </si>
  <si>
    <t>MAESTRIA EN DERECHO REGISTRAL Y NOTARIAL</t>
  </si>
  <si>
    <t xml:space="preserve">COPEA </t>
  </si>
  <si>
    <t>Conformación de Comisiones para la formulación de la COPEA</t>
  </si>
  <si>
    <t>Comision RIEV</t>
  </si>
  <si>
    <t>COLQUEHUANCA MAMANI PORFIRIO</t>
  </si>
  <si>
    <t>020200067I</t>
  </si>
  <si>
    <t>Rosmery Silva Minauro</t>
  </si>
  <si>
    <t>COAQUIRA CASTILLO ROGER</t>
  </si>
  <si>
    <t>019300084F</t>
  </si>
  <si>
    <t>Herbert Cosio Dueñas</t>
  </si>
  <si>
    <t>Eliot Pezo Zegarra</t>
  </si>
  <si>
    <t xml:space="preserve">018300030D </t>
  </si>
  <si>
    <t>MEZA SALCEDO ROCIO</t>
  </si>
  <si>
    <t>019200186A</t>
  </si>
  <si>
    <t>Manuel Antonio Mattos Vela,</t>
  </si>
  <si>
    <t xml:space="preserve">018200066G </t>
  </si>
  <si>
    <t xml:space="preserve">017200122E </t>
  </si>
  <si>
    <t>Eddy Vizcarra Mejia</t>
  </si>
  <si>
    <t>Cleto De La Torre Dueñas</t>
  </si>
  <si>
    <t>COPEA MAESTRIAS</t>
  </si>
  <si>
    <t>COPEA DOCTORADOS</t>
  </si>
  <si>
    <t>COPEA DIPLOMADOS</t>
  </si>
  <si>
    <t>anular regularizo expediente.</t>
  </si>
  <si>
    <t>DEJAR SIN EFECTO RESOLUCION 137</t>
  </si>
  <si>
    <t xml:space="preserve">018100031G </t>
  </si>
  <si>
    <t>SALAZAR SEGOVIA RUBEN</t>
  </si>
  <si>
    <t>Miguel Amachi Amezquita</t>
  </si>
  <si>
    <t>MONTESINOS ECHARRI LIDIA FABIOLA</t>
  </si>
  <si>
    <t>021100073F</t>
  </si>
  <si>
    <t>Mtro. Roxana Cruz Chuyma</t>
  </si>
  <si>
    <t>Dr. Carlos Eduardo Jayo Silva</t>
  </si>
  <si>
    <t>015201380J</t>
  </si>
  <si>
    <t>GARCIA CUEVA DEYVIS YOJAN</t>
  </si>
  <si>
    <t>019300088A</t>
  </si>
  <si>
    <t>Dr. Herbert Cosio Dueñas</t>
  </si>
  <si>
    <t>019200306G</t>
  </si>
  <si>
    <t>Waldo Enrique Campaña Morro</t>
  </si>
  <si>
    <t>Edison Alan Alves Choque</t>
  </si>
  <si>
    <t>Comision de admision</t>
  </si>
  <si>
    <t>Reconformar Comision Admision</t>
  </si>
  <si>
    <t>MAESTRIA EN SEGURIDAD INDUSTRIAL Y MEDIO AMBIENTE</t>
  </si>
  <si>
    <t>018200142E</t>
  </si>
  <si>
    <t>Cambio dictaminante</t>
  </si>
  <si>
    <t>Edward Anibal Morante Rios</t>
  </si>
  <si>
    <t>ASLLA HERMOZA JORGE EDSON</t>
  </si>
  <si>
    <t>020100080C</t>
  </si>
  <si>
    <t>Mg. Karola Espejo Abarca</t>
  </si>
  <si>
    <t xml:space="preserve">018100025G </t>
  </si>
  <si>
    <t xml:space="preserve"> 019300066H</t>
  </si>
  <si>
    <t>ZAMALLOA BENDEZU KAREM</t>
  </si>
  <si>
    <t>021100089J</t>
  </si>
  <si>
    <t>Paula Patricia Luksic Gibaja</t>
  </si>
  <si>
    <t>VARGAS CABALLERO URIEL RAUL</t>
  </si>
  <si>
    <t>021100084H</t>
  </si>
  <si>
    <t>POZO ENCISO ROSMERY SABINA</t>
  </si>
  <si>
    <t>018300037I</t>
  </si>
  <si>
    <t>Oscar  Arbirto Mamani</t>
  </si>
  <si>
    <t>CHECYA HUANCA NANCY DIANA</t>
  </si>
  <si>
    <t>Julio Trinidad Rios Mayorga</t>
  </si>
  <si>
    <t>ARONE PALOMINO HERSON DANNY</t>
  </si>
  <si>
    <t>019300077J</t>
  </si>
  <si>
    <t>David Choque Quispe</t>
  </si>
  <si>
    <t>Aprovacion Encuesta Mision y Vision EPG</t>
  </si>
  <si>
    <t>Ingresantes 2021-2 EPG</t>
  </si>
  <si>
    <t>TERAN TINOCO FIORELLA</t>
  </si>
  <si>
    <t xml:space="preserve">020100052J </t>
  </si>
  <si>
    <t>GONZALES JURADO SHIRLY</t>
  </si>
  <si>
    <t xml:space="preserve">020100042D </t>
  </si>
  <si>
    <t xml:space="preserve"> PACHECO ROMAN ROCIO</t>
  </si>
  <si>
    <t>Hugo Medina</t>
  </si>
  <si>
    <t>Victor Chacon Sanchez</t>
  </si>
  <si>
    <t>YOMALISI GUEVARA CUARESMA</t>
  </si>
  <si>
    <t>YNGERBORD CRISTEL ZEGARRA CARY</t>
  </si>
  <si>
    <t>PRISCILA IVONNE APARICIO LOAIZA</t>
  </si>
  <si>
    <t>020100056E</t>
  </si>
  <si>
    <t>LUIS NICANOR ZUÑIGA</t>
  </si>
  <si>
    <t>019100024J</t>
  </si>
  <si>
    <t>Cambio de dictaminate</t>
  </si>
  <si>
    <t>ABRAHAM PAUCAR CASTELLANOS</t>
  </si>
  <si>
    <t>019200251H</t>
  </si>
  <si>
    <t>Falta enviar al docente, se envio al alumno</t>
  </si>
  <si>
    <t xml:space="preserve"> NOHELY VANESSA PINTO ESPINOZA</t>
  </si>
  <si>
    <t>019200052E</t>
  </si>
  <si>
    <t xml:space="preserve"> INGRID NERY PORCEL ROJAS</t>
  </si>
  <si>
    <t>Luis Amadeo Mendoza Quispe</t>
  </si>
  <si>
    <t>PFARI PANCORBO JHOSERIN LIDIA</t>
  </si>
  <si>
    <t>019200327D</t>
  </si>
  <si>
    <t>CALDERON CORDOVA KATHERINE</t>
  </si>
  <si>
    <t>Perfil del Egresado de Doctorado, Maestría y Diplomado de la EPG</t>
  </si>
  <si>
    <t>JOSE LUIS CURIZA VILCA</t>
  </si>
  <si>
    <t>013200918H</t>
  </si>
  <si>
    <t>CONZA ANCAYPURO ALBERTO</t>
  </si>
  <si>
    <t>RODRIGUEZ OCHOA FRITZ</t>
  </si>
  <si>
    <t>020100122H</t>
  </si>
  <si>
    <t>ARBIETO MAMANI OSCAR</t>
  </si>
  <si>
    <t>OLIVARES TORRES, GRETEL ROXANA</t>
  </si>
  <si>
    <t>019200033k</t>
  </si>
  <si>
    <t>LEON OJEDA LAURA MELISSA</t>
  </si>
  <si>
    <t>020100095K</t>
  </si>
  <si>
    <t>018200002i</t>
  </si>
  <si>
    <t xml:space="preserve">CAYO CHAVEZ ERCY ZUNICO </t>
  </si>
  <si>
    <t>019300083j</t>
  </si>
  <si>
    <t>VICTOR LOPEZ DURAND</t>
  </si>
  <si>
    <t>BACA FLORES JESUS ANGEL</t>
  </si>
  <si>
    <t>019300079b</t>
  </si>
  <si>
    <t>DAVID CHOQUE QUISPE</t>
  </si>
  <si>
    <t xml:space="preserve">CAMACHO DELGADO MARCO SAMIR </t>
  </si>
  <si>
    <t xml:space="preserve">ROCIO MEZA SALCEDO </t>
  </si>
  <si>
    <t>019200186a</t>
  </si>
  <si>
    <t>019300030c</t>
  </si>
  <si>
    <t xml:space="preserve"> DELGADO LUNA ANGELA PATRICIA</t>
  </si>
  <si>
    <t xml:space="preserve">017200085B </t>
  </si>
  <si>
    <t xml:space="preserve">018200288J </t>
  </si>
  <si>
    <t xml:space="preserve">018200044C </t>
  </si>
  <si>
    <t xml:space="preserve">GUTIERREZ TUPAYACHI VIRANSHELY MILAGROS </t>
  </si>
  <si>
    <t>021100066J</t>
  </si>
  <si>
    <t>Dra. AYDEE FLORES CONTRERAS</t>
  </si>
  <si>
    <t>Dr. ALEJANDRO VLADIMIR DELGADO CAMACHO</t>
  </si>
  <si>
    <t xml:space="preserve"> TRIGOSO DELGADO JORGE OSCAR</t>
  </si>
  <si>
    <t>Cambio de dictaminante del proyecto de TESIS</t>
  </si>
  <si>
    <t>VALENZUELA HUAMAN, CESAR JOE</t>
  </si>
  <si>
    <t xml:space="preserve">017200082C </t>
  </si>
  <si>
    <t>meet.google.com/xky-mxgw-jzj</t>
  </si>
  <si>
    <t xml:space="preserve">017200020H </t>
  </si>
  <si>
    <t>meet.google.com/zax-pcvb-vwn</t>
  </si>
  <si>
    <t xml:space="preserve">010200021k </t>
  </si>
  <si>
    <t>017200207k</t>
  </si>
  <si>
    <t xml:space="preserve">CARHUAS CUADROS TESSY </t>
  </si>
  <si>
    <t>015101388i</t>
  </si>
  <si>
    <t>Cambio de dictaminante de TESIS</t>
  </si>
  <si>
    <t>CONFORMAR la Comisión de Evaluación e Innovación Curricular</t>
  </si>
  <si>
    <t xml:space="preserve">018200298E </t>
  </si>
  <si>
    <t xml:space="preserve">017200080k </t>
  </si>
  <si>
    <t xml:space="preserve">018200303i </t>
  </si>
  <si>
    <t>PAULETT SILVA KORI</t>
  </si>
  <si>
    <t>019200014f</t>
  </si>
  <si>
    <t xml:space="preserve">010200009k </t>
  </si>
  <si>
    <t>020300248e</t>
  </si>
  <si>
    <t>MERMA CAHUANA DIANA</t>
  </si>
  <si>
    <t>015301192k</t>
  </si>
  <si>
    <t xml:space="preserve">018200296b </t>
  </si>
  <si>
    <t xml:space="preserve">017200029e </t>
  </si>
  <si>
    <t xml:space="preserve">015301172J </t>
  </si>
  <si>
    <t>020100052J</t>
  </si>
  <si>
    <t>018300037i</t>
  </si>
  <si>
    <t>GONZALES SEGOVIA NAILEA</t>
  </si>
  <si>
    <t>020300174A</t>
  </si>
  <si>
    <t xml:space="preserve"> ROXANA CRUZ CHUYMA</t>
  </si>
  <si>
    <t>020100042D</t>
  </si>
  <si>
    <t>019200401j</t>
  </si>
  <si>
    <t xml:space="preserve"> HUAMAN ALBITES, CIRILO</t>
  </si>
  <si>
    <t>017300193a</t>
  </si>
  <si>
    <t>BUENO ALFEREZ, JOSE LUIS</t>
  </si>
  <si>
    <t>020100107i</t>
  </si>
  <si>
    <t xml:space="preserve">008270004b </t>
  </si>
  <si>
    <t>018200093d</t>
  </si>
  <si>
    <t>DNI 23990198</t>
  </si>
  <si>
    <t xml:space="preserve"> FUENTES BARRIGA ANA LESIA</t>
  </si>
  <si>
    <t xml:space="preserve">020200070J </t>
  </si>
  <si>
    <t xml:space="preserve"> ESTRADA SANCHEZ PAOLA</t>
  </si>
  <si>
    <t xml:space="preserve">018200288j </t>
  </si>
  <si>
    <t>019200218k</t>
  </si>
  <si>
    <t>012101141F</t>
  </si>
  <si>
    <t>MALPARTIDA OVIEDO, DAYAN INGRID</t>
  </si>
  <si>
    <t>017300020j</t>
  </si>
  <si>
    <t xml:space="preserve">013201012b </t>
  </si>
  <si>
    <t xml:space="preserve">HUILLCAHUA SIERRA HILBERHT </t>
  </si>
  <si>
    <t>019200343j</t>
  </si>
  <si>
    <t xml:space="preserve">014101595E </t>
  </si>
  <si>
    <t xml:space="preserve"> SANCHEZ SALAZAR RUTH ROXANA</t>
  </si>
  <si>
    <t>018200078e</t>
  </si>
  <si>
    <t>CAMBIO TITULO</t>
  </si>
  <si>
    <t xml:space="preserve">017200085b </t>
  </si>
  <si>
    <t>PIMENTEL SUCSA MELISSA</t>
  </si>
  <si>
    <t>021100078h</t>
  </si>
  <si>
    <t xml:space="preserve"> HURTADO CAHUANA LADY LIZBETH</t>
  </si>
  <si>
    <t xml:space="preserve">015301262i </t>
  </si>
  <si>
    <t>SE REpite resolucion 53</t>
  </si>
  <si>
    <t xml:space="preserve">018200298e </t>
  </si>
  <si>
    <t xml:space="preserve"> (CAMBIO)</t>
  </si>
  <si>
    <t xml:space="preserve">018100057f </t>
  </si>
  <si>
    <t xml:space="preserve">Comisión de Evaluación e Innovación Curricular </t>
  </si>
  <si>
    <t>MAESTRIA ING. CIVIL MENCION HIDRAULICA</t>
  </si>
  <si>
    <t>MAESTRIA EN CONTABILIDAD CON MENCION EN AUDITORIA</t>
  </si>
  <si>
    <t>MAESTRIA INGENIERIA CIVIL MENCION ESTRUCTURAS</t>
  </si>
  <si>
    <t>MAESTRIA INGENIERIA CIVIL MENCION TRANSPORTES</t>
  </si>
  <si>
    <t>MAESTRIA EN INGENIERIA DE SISTEMAS</t>
  </si>
  <si>
    <t>MAESTRIA EN ESTADISTICA E INVESTIGACION CIENTIFICA</t>
  </si>
  <si>
    <t>MAESTRIA CIENCIAS ESTOMATOLOGICAS</t>
  </si>
  <si>
    <t>MAESTRIA EN SALUD COMUNITARIA</t>
  </si>
  <si>
    <t>MAESTRIA EN ENFERMERIA</t>
  </si>
  <si>
    <t>MAESTRIA EN DERECHO DEL TRABAJO Y DE LA SEGURIDAD SOCIAL</t>
  </si>
  <si>
    <t>DOCTORADO EN CIENCIAS DE LA SALUD</t>
  </si>
  <si>
    <t xml:space="preserve">Doctorado  Psicologia </t>
  </si>
  <si>
    <t>CASAFRANCA BUOB PAUL JOSE</t>
  </si>
  <si>
    <t>019200017e</t>
  </si>
  <si>
    <t>017300086k</t>
  </si>
  <si>
    <t xml:space="preserve"> RAMOS PACHECO, BETSY SURI </t>
  </si>
  <si>
    <t xml:space="preserve">018100072e </t>
  </si>
  <si>
    <t xml:space="preserve">017300106A </t>
  </si>
  <si>
    <t xml:space="preserve">NOMBRAMIENTO ASESOR </t>
  </si>
  <si>
    <t>HANCCO CCOPA MAURO</t>
  </si>
  <si>
    <t xml:space="preserve">018100060g </t>
  </si>
  <si>
    <t xml:space="preserve"> JALIXTO CUYO SOLEDAD</t>
  </si>
  <si>
    <t>018200271j</t>
  </si>
  <si>
    <t>NO CUENTO CON LA RESOLUCION</t>
  </si>
  <si>
    <t>PEÑA FARFAN WILLIAM</t>
  </si>
  <si>
    <t>019200221a</t>
  </si>
  <si>
    <t>ALAGON MARTINEZ WUILLIAM</t>
  </si>
  <si>
    <t>018100002G</t>
  </si>
  <si>
    <t>MAESTRÍA EN DOCENCIA UNIVERSITARIA</t>
  </si>
  <si>
    <t>Doctorado en ciencias de la salud</t>
  </si>
  <si>
    <t>018300102E</t>
  </si>
  <si>
    <t>Edison Alan Choque Alves</t>
  </si>
  <si>
    <t>MADRID JIMENEZ , MARIA DEL ROSARIO</t>
  </si>
  <si>
    <t xml:space="preserve">008170044b </t>
  </si>
  <si>
    <t>15 DE JUNIO</t>
  </si>
  <si>
    <t>PEÑA FARFAN RENE</t>
  </si>
  <si>
    <t>019200252D</t>
  </si>
  <si>
    <t>Alan Felipe Salazar Mujica</t>
  </si>
  <si>
    <t>MAESTRÍA EN SEGURIDAD INDUSTRIAL Y MEDIO AMBIENTE</t>
  </si>
  <si>
    <t>YLLANES CORAHUA EDWIN</t>
  </si>
  <si>
    <t>019300169A</t>
  </si>
  <si>
    <t>Abandona tramite</t>
  </si>
  <si>
    <t>Maestro en derecho Constitucional</t>
  </si>
  <si>
    <t>013201054G</t>
  </si>
  <si>
    <t>DNI23990198</t>
  </si>
  <si>
    <t>ACTUALIZAR TEMA DE TESIS</t>
  </si>
  <si>
    <t>GUZMAN ALARCON, KARLOS GORKI</t>
  </si>
  <si>
    <t xml:space="preserve">014101618e </t>
  </si>
  <si>
    <t>RECONFORMAR Maestría en Administración de Negocios</t>
  </si>
  <si>
    <t>RECONFORMAR Doctorado en Ciencias de la Salud</t>
  </si>
  <si>
    <t>RAMOS ENCISO,DALMIRO</t>
  </si>
  <si>
    <t>018300040J</t>
  </si>
  <si>
    <t xml:space="preserve">MONTOYA, YUDANYER JOSUE </t>
  </si>
  <si>
    <t>019200171D</t>
  </si>
  <si>
    <t>Enrique Castro Cuba</t>
  </si>
  <si>
    <t>HUANCA SOTO, JUAN BAUTISTA</t>
  </si>
  <si>
    <t>019100009k</t>
  </si>
  <si>
    <t>GIBAJA ZAPATA CARMEN NATALIA</t>
  </si>
  <si>
    <t>019200194D</t>
  </si>
  <si>
    <t>ATAHUAMAN ESTRELLA, SUZAN MARY</t>
  </si>
  <si>
    <t>018300041f</t>
  </si>
  <si>
    <t>015301169I</t>
  </si>
  <si>
    <t>017200072H</t>
  </si>
  <si>
    <t>018200291K</t>
  </si>
  <si>
    <t>MANYA CAIRO CARLOS EDUARDO</t>
  </si>
  <si>
    <t>018300145F</t>
  </si>
  <si>
    <t>019300064E</t>
  </si>
  <si>
    <t>BACA GUTIERREZ NORMA</t>
  </si>
  <si>
    <t>020100081J</t>
  </si>
  <si>
    <t xml:space="preserve">RECTIFICAR NOTAS INGENIERIA </t>
  </si>
  <si>
    <t>Ingenieria sismoresistente y sismotectonica</t>
  </si>
  <si>
    <t>CORNEJO SANCHEZ MARILIANA</t>
  </si>
  <si>
    <t>019200337J</t>
  </si>
  <si>
    <t>MEDRANO VASQUEZ ROQUE MILTON</t>
  </si>
  <si>
    <t>020200120G</t>
  </si>
  <si>
    <t>017200056B</t>
  </si>
  <si>
    <t>013200914B</t>
  </si>
  <si>
    <t>MAXIIMO CORDOVA HUAMANI</t>
  </si>
  <si>
    <t>CARRASCO ORTIZ DYANA PAOLA</t>
  </si>
  <si>
    <t>021200130A</t>
  </si>
  <si>
    <t>ALEJANDRO PLETICKOSICH PICON</t>
  </si>
  <si>
    <t>ZEGARRA TUPAYACHI ADRIANA</t>
  </si>
  <si>
    <t>019200206B</t>
  </si>
  <si>
    <t>VILLAGARAY RAMIREZ JHORDY RAMIRO</t>
  </si>
  <si>
    <t>020300229K</t>
  </si>
  <si>
    <t>018100064B</t>
  </si>
  <si>
    <t>INCHICACHI BAUTISTA GENARO</t>
  </si>
  <si>
    <t>020300214C</t>
  </si>
  <si>
    <t>MARIA DEL CARMEN DELGADO LAIME</t>
  </si>
  <si>
    <t>FUENTES MONGE LEONE</t>
  </si>
  <si>
    <t>020200006J</t>
  </si>
  <si>
    <t>AYDEE FLORES CONTRERAS</t>
  </si>
  <si>
    <t>VISION Y MISION DOCTORADO ADMINISTRACION</t>
  </si>
  <si>
    <t>DNI 41684594</t>
  </si>
  <si>
    <t>FUENTES BARRIGA ANA LESIA</t>
  </si>
  <si>
    <t>MODIFICACION TITULO</t>
  </si>
  <si>
    <t>Inscripcion de tema de tesis</t>
  </si>
  <si>
    <t>CARRASCO DELGADO KAREN MICAELA</t>
  </si>
  <si>
    <t>020100108E</t>
  </si>
  <si>
    <t>YAURIS SILVERA CELIA ROSIO</t>
  </si>
  <si>
    <t>018200017F</t>
  </si>
  <si>
    <t>020300153D</t>
  </si>
  <si>
    <t>DR. MURILLO FLORES LUIS FERNANDO</t>
  </si>
  <si>
    <t>Doctor Ganvini</t>
  </si>
  <si>
    <t>SALAS ACHAHUANCO BRYAN</t>
  </si>
  <si>
    <t>019200269D</t>
  </si>
  <si>
    <t>Ana Aguirre Abarca</t>
  </si>
  <si>
    <t>015301220D</t>
  </si>
  <si>
    <t>CAMBIO DICTAMINANTE PROYECTO DE TESIS</t>
  </si>
  <si>
    <t>MARIO ORLANDO SANCHEZ VILLACORTA </t>
  </si>
  <si>
    <t>013200983D</t>
  </si>
  <si>
    <t>FLOREZ CORIMANYA ANGEL VITALINO</t>
  </si>
  <si>
    <t>020300139A</t>
  </si>
  <si>
    <t>CARRION ABOLLANEDA RICHARD</t>
  </si>
  <si>
    <t>019200338F</t>
  </si>
  <si>
    <t>017200232e</t>
  </si>
  <si>
    <t>BLANCO CUPARA EDERWALDO</t>
  </si>
  <si>
    <t>020300129F</t>
  </si>
  <si>
    <t>ALCCA QUINTE HENRY MICHAEL</t>
  </si>
  <si>
    <t>020300127C</t>
  </si>
  <si>
    <t>PORCEL TORRES PAMELA</t>
  </si>
  <si>
    <t>017200219I</t>
  </si>
  <si>
    <t>MENDOZA DEL MAESTRO GILBERTO</t>
  </si>
  <si>
    <t>Anulado</t>
  </si>
  <si>
    <t>017300005k</t>
  </si>
  <si>
    <t>CAMBIO DICTAMINANTE (se emitio la 504)</t>
  </si>
  <si>
    <t>492-A</t>
  </si>
  <si>
    <t>RECONOCIMIENTO NOTA</t>
  </si>
  <si>
    <t>ANULAR RESOLUCION</t>
  </si>
  <si>
    <t>019200318E</t>
  </si>
  <si>
    <t>VERA FERCHAU</t>
  </si>
  <si>
    <t>015301194C</t>
  </si>
  <si>
    <t>JESUS RAUL BLANCO VELASCO</t>
  </si>
  <si>
    <t>MERCADO ESPEJO IVONNE</t>
  </si>
  <si>
    <t>018300010C</t>
  </si>
  <si>
    <t>INCHICAQHI BAUTISTA GENARO</t>
  </si>
  <si>
    <t>ENDARA HUILLCA LUZ ESTEFANY</t>
  </si>
  <si>
    <t>018300137C</t>
  </si>
  <si>
    <t>017300118J</t>
  </si>
  <si>
    <t>CASAPINO CARDEÑA MARY STEPHANE</t>
  </si>
  <si>
    <t>015101458G</t>
  </si>
  <si>
    <t>CANALES HUANCAHUIRE YASHIRA ADELAIDA</t>
  </si>
  <si>
    <t>019200136D</t>
  </si>
  <si>
    <t>Admision 2021-3</t>
  </si>
  <si>
    <t>Comision proceso de admision</t>
  </si>
  <si>
    <t>se envio a dictamen con el numero 496 (tenia error se repetia se modifico con 497)</t>
  </si>
  <si>
    <t>019200221A</t>
  </si>
  <si>
    <t>Nombramiento asesor</t>
  </si>
  <si>
    <t>Rectificacion de la 479</t>
  </si>
  <si>
    <t>PAMELA PORCEL TORRE</t>
  </si>
  <si>
    <t xml:space="preserve"> PAUCARMAYTA TACURI ABEL</t>
  </si>
  <si>
    <t xml:space="preserve">019200370G </t>
  </si>
  <si>
    <t>VELA QUICO</t>
  </si>
  <si>
    <t xml:space="preserve"> MAGALY VILLENA TEJADA</t>
  </si>
  <si>
    <t xml:space="preserve"> HUALLPAYUNCA BACA  JUAN CARLOS</t>
  </si>
  <si>
    <t xml:space="preserve"> 019200170H</t>
  </si>
  <si>
    <t>008170063G</t>
  </si>
  <si>
    <t>019200252d</t>
  </si>
  <si>
    <t xml:space="preserve">COPA RIVERA LUZ HERMELINDA </t>
  </si>
  <si>
    <t>019300106J</t>
  </si>
  <si>
    <t>GUTIERREZ CHAVEZ, ROGER GIANCARLO</t>
  </si>
  <si>
    <t>018300049G</t>
  </si>
  <si>
    <t>016102385B</t>
  </si>
  <si>
    <t>CORAHUA ORDOÑEZ JESSICA</t>
  </si>
  <si>
    <t>019200203C</t>
  </si>
  <si>
    <t>GUERRA POLANCO GERSON GABRIEL</t>
  </si>
  <si>
    <t>019300012F</t>
  </si>
  <si>
    <t>AUTOIZAR MATRICULA EN SEMESTRE 2021-3</t>
  </si>
  <si>
    <t>CASTELO MORALES RILDO CESAR</t>
  </si>
  <si>
    <t>015101427D</t>
  </si>
  <si>
    <t>ALOSILLA MONTOYA MARIA FERNANDA</t>
  </si>
  <si>
    <t>02020058J</t>
  </si>
  <si>
    <t>ADMISION 2021-3</t>
  </si>
  <si>
    <t>INGRESANTES ADMISION 2021-3</t>
  </si>
  <si>
    <t>VERA QUISPE MARIA SOLEDAD</t>
  </si>
  <si>
    <t xml:space="preserve">020300200B </t>
  </si>
  <si>
    <t xml:space="preserve">014101484I </t>
  </si>
  <si>
    <t xml:space="preserve">020100022C </t>
  </si>
  <si>
    <t>AGUIRRE ESPINOZA EDWARD JESUS</t>
  </si>
  <si>
    <t>PEREZ SALCEDO RONALD</t>
  </si>
  <si>
    <t xml:space="preserve">018200011H </t>
  </si>
  <si>
    <t>GUTIERREZ RONDAN NILDA</t>
  </si>
  <si>
    <t xml:space="preserve">020300178G </t>
  </si>
  <si>
    <t>CORBACHO TRUJILLO ALEX MICHAEL</t>
  </si>
  <si>
    <t>019300175A</t>
  </si>
  <si>
    <t>CHIHUANTITO GIBAJA CARLA NAYWA</t>
  </si>
  <si>
    <t>019300038D</t>
  </si>
  <si>
    <t>CCORIMANYA ORTEGA NOHEMI REBECA</t>
  </si>
  <si>
    <t xml:space="preserve">020100085E </t>
  </si>
  <si>
    <t xml:space="preserve"> JUSTO GOMEZ CESAR ALAN</t>
  </si>
  <si>
    <t xml:space="preserve">019200236I </t>
  </si>
  <si>
    <t>SUAREZ GUERRERO NICO GUZMAN</t>
  </si>
  <si>
    <t>020300195I</t>
  </si>
  <si>
    <t>Rectificacion nota</t>
  </si>
  <si>
    <t>OSCCO KUIRO/PALOMINO RIOS</t>
  </si>
  <si>
    <t>MAESTRIA DERECHO CONSTITUCIONAL.</t>
  </si>
  <si>
    <t>PHOCO TTITO ELVA CAROLINA</t>
  </si>
  <si>
    <t>019300188F</t>
  </si>
  <si>
    <t>PALACIOS OJEDA DAVID RICARDO</t>
  </si>
  <si>
    <t>021100076E</t>
  </si>
  <si>
    <t>ORTEGA ZARATE JORGE LUIS</t>
  </si>
  <si>
    <t>020200014B</t>
  </si>
  <si>
    <t>019300092I</t>
  </si>
  <si>
    <t>MELO QUISPE ROSMERY</t>
  </si>
  <si>
    <t>019300056B</t>
  </si>
  <si>
    <t>CORNEJO ROJAS MILENKA</t>
  </si>
  <si>
    <t>019300040I</t>
  </si>
  <si>
    <t>FLORES CONTRERAS AYDEE</t>
  </si>
  <si>
    <t>CACERES BENAVENTE GRACIELA</t>
  </si>
  <si>
    <t>020300161G</t>
  </si>
  <si>
    <t>ARAGON CARRASCO VIOLETA</t>
  </si>
  <si>
    <t>020300159B</t>
  </si>
  <si>
    <t xml:space="preserve">VALDEIGLESIAS MOSCOSO TOMIKO CARLA </t>
  </si>
  <si>
    <t xml:space="preserve">018200082B </t>
  </si>
  <si>
    <t>DICTAMINANTE DIRIMENTE</t>
  </si>
  <si>
    <t xml:space="preserve">014101472K </t>
  </si>
  <si>
    <t>015101388I</t>
  </si>
  <si>
    <t>TUPAYACHI MAR JUSTINO</t>
  </si>
  <si>
    <t>019200371C</t>
  </si>
  <si>
    <t xml:space="preserve">TÚLLUME CAMACHO KATHERINE PAOLA </t>
  </si>
  <si>
    <t xml:space="preserve">MERCADO ESPEJO IVONNE </t>
  </si>
  <si>
    <t>018100043E</t>
  </si>
  <si>
    <t>019300109I</t>
  </si>
  <si>
    <t xml:space="preserve">CARRION ABOLLANEDA RICHARD </t>
  </si>
  <si>
    <t xml:space="preserve">CARRASCO DELGADO KAREN MICAELA </t>
  </si>
  <si>
    <t xml:space="preserve">017200287D </t>
  </si>
  <si>
    <t>DIPLOMADO EN GESTION UNIVERSITARIA</t>
  </si>
  <si>
    <t>RECONOCER NOTAS DE PARTICIPANTES</t>
  </si>
  <si>
    <t>COMISION EVALUACION CURRICULAR (RECONFORMAR)</t>
  </si>
  <si>
    <t>019200017E</t>
  </si>
  <si>
    <t xml:space="preserve">018200093D </t>
  </si>
  <si>
    <t xml:space="preserve"> SERNA SILVA VIVIANETT</t>
  </si>
  <si>
    <t>015101336I</t>
  </si>
  <si>
    <t xml:space="preserve"> OCROS GUEVARA BERTOLT FERNANDO</t>
  </si>
  <si>
    <t xml:space="preserve">019200354A </t>
  </si>
  <si>
    <t xml:space="preserve"> INCHICAQUI BAUTISTA, GENARO</t>
  </si>
  <si>
    <t>RECONOCIMENTO DE NOTA SUBSANACION</t>
  </si>
  <si>
    <t xml:space="preserve"> HUARACA APARCO ROSA</t>
  </si>
  <si>
    <t xml:space="preserve"> BACA GUEVARA FLOR DE MARIA</t>
  </si>
  <si>
    <t>Esta el doctor Mendoza</t>
  </si>
  <si>
    <t xml:space="preserve">008170010K </t>
  </si>
  <si>
    <t xml:space="preserve">020300201I </t>
  </si>
  <si>
    <t xml:space="preserve">SANTOS BARRIENTOS YSABEL DIANA </t>
  </si>
  <si>
    <t xml:space="preserve">019200080I </t>
  </si>
  <si>
    <t>PAUCCAR TIMPO PABEL BELIZARIO</t>
  </si>
  <si>
    <t xml:space="preserve">020300189I </t>
  </si>
  <si>
    <t xml:space="preserve">PACCO LEON ROCIO </t>
  </si>
  <si>
    <t xml:space="preserve">018300147I </t>
  </si>
  <si>
    <t xml:space="preserve">HUAMAN HUISA LUZ MARINA </t>
  </si>
  <si>
    <t xml:space="preserve">018200181K </t>
  </si>
  <si>
    <t>GUILLEN ACHAHUI MARILUZ</t>
  </si>
  <si>
    <t xml:space="preserve">020300177K </t>
  </si>
  <si>
    <t>ESTRADA PANTIA JOSÉ LUIS</t>
  </si>
  <si>
    <t xml:space="preserve">019100007H </t>
  </si>
  <si>
    <t>DURAN VERA KRISTEL DANNA</t>
  </si>
  <si>
    <t xml:space="preserve">020300172I </t>
  </si>
  <si>
    <t xml:space="preserve">CCORIMANYA ORTEGA NOHELIA REBECA </t>
  </si>
  <si>
    <t xml:space="preserve">020100084I </t>
  </si>
  <si>
    <t xml:space="preserve">CARRION GUILLEN VICTOR HUGO </t>
  </si>
  <si>
    <t xml:space="preserve">020300163J </t>
  </si>
  <si>
    <t>APAZA DURAN ALAN JIMY</t>
  </si>
  <si>
    <t xml:space="preserve">020300035A </t>
  </si>
  <si>
    <t xml:space="preserve">AGUILAR VELARDE LUIS ERNESTO </t>
  </si>
  <si>
    <t xml:space="preserve">017200192C </t>
  </si>
  <si>
    <t>anular resolucion</t>
  </si>
  <si>
    <t>Atencion integral en salud</t>
  </si>
  <si>
    <t>SÁNCHEZ FLORES FABIO ANSELMO</t>
  </si>
  <si>
    <t xml:space="preserve">BARRIENTOS GUZMAN CARLOS WALTER </t>
  </si>
  <si>
    <t xml:space="preserve">017200022K </t>
  </si>
  <si>
    <t>019200304D</t>
  </si>
  <si>
    <t>PORCEL TORRE PAMELA</t>
  </si>
  <si>
    <t>019200225G</t>
  </si>
  <si>
    <t xml:space="preserve">MANSILLA PIZARRO PATRICIA </t>
  </si>
  <si>
    <t>016201380I</t>
  </si>
  <si>
    <t>Dictamen proyecto de tesis</t>
  </si>
  <si>
    <t>Natividad Alvarez</t>
  </si>
  <si>
    <t>Mario Nicanor Vargas B.</t>
  </si>
  <si>
    <t>CORZO PALOMO ERIKA ELEANA</t>
  </si>
  <si>
    <t>018300036B</t>
  </si>
  <si>
    <t xml:space="preserve">CORNEJO SANCHEZ MARILIANA </t>
  </si>
  <si>
    <t>CAMBIO DICTAMINANTE TESIS</t>
  </si>
  <si>
    <t xml:space="preserve"> FERNANDEZ PORTUGAL EVERT</t>
  </si>
  <si>
    <t xml:space="preserve">018300053D </t>
  </si>
  <si>
    <t xml:space="preserve"> Dr. PAUCAR SOTOMAYOR HECTOR</t>
  </si>
  <si>
    <t xml:space="preserve">LIRA HALLER ERIKA </t>
  </si>
  <si>
    <t xml:space="preserve">HARO CHALLCO GIANFRANCO STEVENS </t>
  </si>
  <si>
    <t xml:space="preserve">018300141K </t>
  </si>
  <si>
    <t xml:space="preserve"> DE LA TORRE DUEÑAS CLETO</t>
  </si>
  <si>
    <t xml:space="preserve">CASTILLO ANCHARI LIBIA </t>
  </si>
  <si>
    <t xml:space="preserve">020100005A </t>
  </si>
  <si>
    <t xml:space="preserve"> AGUIRRE ESPINOZA EDWARDS JESUS</t>
  </si>
  <si>
    <t>Doctor en ciencias de la salud</t>
  </si>
  <si>
    <t>Solicite que envie proyecto en pdf</t>
  </si>
  <si>
    <t>CALDERON GONZALES WERNER ALFONSO</t>
  </si>
  <si>
    <t>019200195K</t>
  </si>
  <si>
    <t>013201075D</t>
  </si>
  <si>
    <t>SÁNCHEZ MONTOYA, YUDANYER JOSUE</t>
  </si>
  <si>
    <t>NORIEGA LUNA, ROLANDO</t>
  </si>
  <si>
    <t>MERMA CAHUANA, DIANA CAROLINA</t>
  </si>
  <si>
    <t>CALLIRGOS SOLARI, TATIANA TAYANA</t>
  </si>
  <si>
    <t>VICENCIO CHECCO GERALD ANTONY</t>
  </si>
  <si>
    <t xml:space="preserve">020300105J </t>
  </si>
  <si>
    <t>Zuñiga Blanco Arturo</t>
  </si>
  <si>
    <t>019200080I</t>
  </si>
  <si>
    <t>015201383I</t>
  </si>
  <si>
    <t xml:space="preserve">CHECCORI HUAMANI YONATHAN CESAR </t>
  </si>
  <si>
    <t>020200066B</t>
  </si>
  <si>
    <t>Porcel Guzman Nery</t>
  </si>
  <si>
    <t>BARRA ARAUJO PEGGY PATRICIA</t>
  </si>
  <si>
    <t>018200284D</t>
  </si>
  <si>
    <t>Moscoso Paricoto Isela</t>
  </si>
  <si>
    <t xml:space="preserve">ACO CORRALES MARGOT MARITZA </t>
  </si>
  <si>
    <t>018300043I</t>
  </si>
  <si>
    <t>Olivera Mayo Dante Horacio</t>
  </si>
  <si>
    <t xml:space="preserve"> VARGAS GONZALES REIDY RENZO</t>
  </si>
  <si>
    <t xml:space="preserve"> 019200213I</t>
  </si>
  <si>
    <t>Mattos Vela Manuel Antonio</t>
  </si>
  <si>
    <t>APTO AL GRADO</t>
  </si>
  <si>
    <t xml:space="preserve">015101497B </t>
  </si>
  <si>
    <t>CAMBIIO ASESOR NOMBRAMIENTO</t>
  </si>
  <si>
    <t>SUCÑIER CARRASCO FRANKLIN</t>
  </si>
  <si>
    <t>URRUNAGA ORMACHEA MARIO JESÚS</t>
  </si>
  <si>
    <t>MARÍA SOLEDAD CHECYA ALATA</t>
  </si>
  <si>
    <t xml:space="preserve"> 016102385B</t>
  </si>
  <si>
    <t>XII CURSO DE ACTUALIZACION EPG</t>
  </si>
  <si>
    <t>CAMBIO ASESOR NOMBRAMIENTO</t>
  </si>
  <si>
    <t>ORTIZ GUISADO JULIA IRAIDA</t>
  </si>
  <si>
    <t>CABRERA CASTILLA EDDY JONATAN</t>
  </si>
  <si>
    <t>021300115D</t>
  </si>
  <si>
    <t>ERP</t>
  </si>
  <si>
    <t>CUBA VILLENA ALICIA</t>
  </si>
  <si>
    <t>CUTUCALLA MOLLEHUANCA FREDY GERMAN</t>
  </si>
  <si>
    <t>017300169c</t>
  </si>
  <si>
    <t>PACHECO LUZA EDGARD FERNANDO</t>
  </si>
  <si>
    <t>SOTA PULIDO ZEIDA</t>
  </si>
  <si>
    <t>020100024f</t>
  </si>
  <si>
    <t>QUISPE HINOJOSA HIDALUZ DELSI</t>
  </si>
  <si>
    <t>LLACTA TOVAR SANDRA FAVIOLA</t>
  </si>
  <si>
    <t>019300049F</t>
  </si>
  <si>
    <t>SALAS TORRES WALTER</t>
  </si>
  <si>
    <t>FERNANDEZ VILLAFUERTE KAEL STEVEN</t>
  </si>
  <si>
    <t>SUAREZ SANCHEZ RICHARD</t>
  </si>
  <si>
    <t>CCOPA ALEGRE JENNEFER PAOLA</t>
  </si>
  <si>
    <t>AMPLIACION_RESOLUCION_ACTUALIZACION 2021</t>
  </si>
  <si>
    <t xml:space="preserve">PAULLO DAVALOS NELIDA </t>
  </si>
  <si>
    <t xml:space="preserve">020100077B </t>
  </si>
  <si>
    <t>YAURIS SILVERA CELIA ROCIO</t>
  </si>
  <si>
    <t xml:space="preserve">017300111E </t>
  </si>
  <si>
    <t xml:space="preserve">016102123H </t>
  </si>
  <si>
    <t>LUKSIC GIBAJA PAULA PATRICIA</t>
  </si>
  <si>
    <t xml:space="preserve">017200046G </t>
  </si>
  <si>
    <t>RIVAS MAGO LORNEL ANTONIO</t>
  </si>
  <si>
    <t>VALER FIGUEROA WALTER</t>
  </si>
  <si>
    <t xml:space="preserve">011270077D </t>
  </si>
  <si>
    <t xml:space="preserve">017300109K </t>
  </si>
  <si>
    <t xml:space="preserve">013201096A </t>
  </si>
  <si>
    <t xml:space="preserve">016102148K </t>
  </si>
  <si>
    <t xml:space="preserve">013200927G </t>
  </si>
  <si>
    <t xml:space="preserve">PANDO DIAZ WALDO MANUEL </t>
  </si>
  <si>
    <t xml:space="preserve">019200285J </t>
  </si>
  <si>
    <t xml:space="preserve">019200219G </t>
  </si>
  <si>
    <t>OJAS PARIONA CARMEN ROSA</t>
  </si>
  <si>
    <t xml:space="preserve">013201095E </t>
  </si>
  <si>
    <t xml:space="preserve">018100012B </t>
  </si>
  <si>
    <t>MASIAS CALLO WILHER</t>
  </si>
  <si>
    <t xml:space="preserve">012101125K </t>
  </si>
  <si>
    <t>MANGO CAHUANA RONALD ALEX</t>
  </si>
  <si>
    <t xml:space="preserve">019300133G </t>
  </si>
  <si>
    <t>MAMANI APAZA IGNACIO</t>
  </si>
  <si>
    <t xml:space="preserve">016102370E </t>
  </si>
  <si>
    <t>LOAYZA ECHEGARAY LUZ GLORIA</t>
  </si>
  <si>
    <t xml:space="preserve">019300132K </t>
  </si>
  <si>
    <t>KADAGAND ALVARADO LISSETH</t>
  </si>
  <si>
    <t xml:space="preserve">019300131D </t>
  </si>
  <si>
    <t>HUARANCCA VALDERRAMA ROSA AMALIA</t>
  </si>
  <si>
    <t xml:space="preserve">013201123I </t>
  </si>
  <si>
    <t>HUAMANÑAHUI PEDRAZA MARGOT</t>
  </si>
  <si>
    <t xml:space="preserve">017200328B </t>
  </si>
  <si>
    <t>HIDALGO LEON PILAR VANESSA</t>
  </si>
  <si>
    <t xml:space="preserve">012101117H </t>
  </si>
  <si>
    <t xml:space="preserve">013201092F </t>
  </si>
  <si>
    <t>GONZALES ZARATE JOSE LUIS</t>
  </si>
  <si>
    <t xml:space="preserve">012200951F </t>
  </si>
  <si>
    <t>DUEÑAS DE LA CRUZ PERCY LUIS</t>
  </si>
  <si>
    <t xml:space="preserve">012101112F </t>
  </si>
  <si>
    <t>DEJAR SIN EFECTO RES. 428-2021/EPG-UAC</t>
  </si>
  <si>
    <t>Evelyn Jesus Carazas Araujo</t>
  </si>
  <si>
    <t>Dina Lizbeth Aparicio Jurado</t>
  </si>
  <si>
    <t>CONDORI LUNA MARIA ISABEL</t>
  </si>
  <si>
    <t xml:space="preserve">016102366H </t>
  </si>
  <si>
    <t xml:space="preserve">018300001D </t>
  </si>
  <si>
    <t xml:space="preserve">015301155H </t>
  </si>
  <si>
    <t xml:space="preserve"> LUKSIC GIBAJA PAULA PATRICIA</t>
  </si>
  <si>
    <t>010200009K</t>
  </si>
  <si>
    <t xml:space="preserve">CASAFRANCA BORDA JORGE OMAR </t>
  </si>
  <si>
    <t xml:space="preserve">013200912J </t>
  </si>
  <si>
    <t>CABALLERO CONDORl WILVER</t>
  </si>
  <si>
    <t>013200939E</t>
  </si>
  <si>
    <t>Derecho del Trabajo y Seguridad Social.</t>
  </si>
  <si>
    <t xml:space="preserve"> VELAZQUE ROJAS JAMES</t>
  </si>
  <si>
    <t>019100056I</t>
  </si>
  <si>
    <t xml:space="preserve"> VALENCIA VILA JOSE LUIS</t>
  </si>
  <si>
    <t>019100055B</t>
  </si>
  <si>
    <t xml:space="preserve">015101336I </t>
  </si>
  <si>
    <t xml:space="preserve"> OLARTE VELASQUEZ MARCO ANTONIO</t>
  </si>
  <si>
    <t xml:space="preserve">008170053A </t>
  </si>
  <si>
    <t xml:space="preserve"> FARFAN GARRIDO ANTONIETA ILLARY</t>
  </si>
  <si>
    <t xml:space="preserve">019200164H </t>
  </si>
  <si>
    <t>YOBANA CCALLO HUIRSE</t>
  </si>
  <si>
    <t xml:space="preserve">YARIN PARILLO EUSEBIO HENRY </t>
  </si>
  <si>
    <t xml:space="preserve">018200136E </t>
  </si>
  <si>
    <t xml:space="preserve"> CORDOVA HUAMANI MAXIMO</t>
  </si>
  <si>
    <t>TACURI QUEJIA GUADALUPE</t>
  </si>
  <si>
    <t xml:space="preserve">020200077D </t>
  </si>
  <si>
    <t>PORTUGAL MAYORGA OMAR</t>
  </si>
  <si>
    <t xml:space="preserve">013200928C </t>
  </si>
  <si>
    <t xml:space="preserve">017300070G </t>
  </si>
  <si>
    <t>CONTRERAS UMPIRE JULIO CESAR</t>
  </si>
  <si>
    <t xml:space="preserve">019300039K </t>
  </si>
  <si>
    <t xml:space="preserve">CONDORI QUISPE CARLA LIZET </t>
  </si>
  <si>
    <t xml:space="preserve">017300067F </t>
  </si>
  <si>
    <t>CHILLIHUANI CASA SANDRA</t>
  </si>
  <si>
    <t xml:space="preserve">019300007A </t>
  </si>
  <si>
    <t xml:space="preserve">CHAMBI MOLINA EFRAIN </t>
  </si>
  <si>
    <t xml:space="preserve">013200916E </t>
  </si>
  <si>
    <t xml:space="preserve"> JORDAN ALVAREZ DIEGO FRANCISCO</t>
  </si>
  <si>
    <t xml:space="preserve">019300130H </t>
  </si>
  <si>
    <t xml:space="preserve"> BUENO ALFEREZ JOSE LUIS</t>
  </si>
  <si>
    <t>017300109K</t>
  </si>
  <si>
    <t>anulado</t>
  </si>
  <si>
    <t>ORCEL TORRE PAMELA</t>
  </si>
  <si>
    <t xml:space="preserve">011270024H </t>
  </si>
  <si>
    <t>019200164H</t>
  </si>
  <si>
    <t>019100007H</t>
  </si>
  <si>
    <t>Eder Arturo Aco Corrales</t>
  </si>
  <si>
    <t xml:space="preserve"> QUISPE RAMIREZ JULIO CESAR</t>
  </si>
  <si>
    <t xml:space="preserve"> PEÑA ALEGRE MARIA DEL CARMEN </t>
  </si>
  <si>
    <t>JIMÉNEZ ISERN ROCÍO ISABEL</t>
  </si>
  <si>
    <t xml:space="preserve">019100073K </t>
  </si>
  <si>
    <t>GARCES PORRAS KAREN MELISSA</t>
  </si>
  <si>
    <t xml:space="preserve">018200003E </t>
  </si>
  <si>
    <t>GALLARDO MIRANDA OLGA MARILYN</t>
  </si>
  <si>
    <t xml:space="preserve">020100041H </t>
  </si>
  <si>
    <t>DURAND FLORES YURI ROBINSON</t>
  </si>
  <si>
    <t xml:space="preserve">021100005K </t>
  </si>
  <si>
    <t>020300200B</t>
  </si>
  <si>
    <t>VELARDE ALARCON PABLO</t>
  </si>
  <si>
    <t>018300124I</t>
  </si>
  <si>
    <t>014101484I</t>
  </si>
  <si>
    <t xml:space="preserve">LEVITA INZA MILLER DIEGO </t>
  </si>
  <si>
    <t>019200403B</t>
  </si>
  <si>
    <t>021100065C</t>
  </si>
  <si>
    <t xml:space="preserve">FLORES CUCCHI ANDY </t>
  </si>
  <si>
    <t xml:space="preserve">017200059A </t>
  </si>
  <si>
    <t>LEON VILLALOBOS YOLANDA VICTORIA</t>
  </si>
  <si>
    <t xml:space="preserve"> PALACIOS PILARES KATHERINE</t>
  </si>
  <si>
    <t xml:space="preserve"> ENDARA HUILLCA LUZ ESTEFANY</t>
  </si>
  <si>
    <t xml:space="preserve"> ATAUCHI RAVELO ALMENDRA</t>
  </si>
  <si>
    <t>017300086K</t>
  </si>
  <si>
    <t>011270024H</t>
  </si>
  <si>
    <t>017200116E</t>
  </si>
  <si>
    <t>ocencia Universitaria</t>
  </si>
  <si>
    <t>Doctor en Psicología</t>
  </si>
  <si>
    <t>Administración de Negocios</t>
  </si>
  <si>
    <t>017200012E</t>
  </si>
  <si>
    <t>Doctor en Ciencias de la Educación</t>
  </si>
  <si>
    <t xml:space="preserve">019200279J </t>
  </si>
  <si>
    <t>014101618E</t>
  </si>
  <si>
    <t>008170010K</t>
  </si>
  <si>
    <t>DICAMEN DE PROYECTO</t>
  </si>
  <si>
    <t>020100068C</t>
  </si>
  <si>
    <t>IVIA ROBALINO WILMA YECELA</t>
  </si>
  <si>
    <t>ca</t>
  </si>
  <si>
    <t>ADMISIÓN 2022-1</t>
  </si>
  <si>
    <t>COMISION DEL PROCESO DE ADMISIÓN</t>
  </si>
  <si>
    <t>GUTIERREZ ORMACHEA MAGALY ROCÍO</t>
  </si>
  <si>
    <t xml:space="preserve">019300045K </t>
  </si>
  <si>
    <t xml:space="preserve">015201380J </t>
  </si>
  <si>
    <t xml:space="preserve">016102097G </t>
  </si>
  <si>
    <t xml:space="preserve">019200416G </t>
  </si>
  <si>
    <t>011270077D</t>
  </si>
  <si>
    <t>013200927G</t>
  </si>
  <si>
    <t>012101125K</t>
  </si>
  <si>
    <t>019300133G</t>
  </si>
  <si>
    <t xml:space="preserve">008170045I </t>
  </si>
  <si>
    <t>016102370E</t>
  </si>
  <si>
    <t>019300132K</t>
  </si>
  <si>
    <t xml:space="preserve">KADAGAND ALVARADO LISSETH </t>
  </si>
  <si>
    <t>019300131D</t>
  </si>
  <si>
    <t xml:space="preserve">JORDAN ALVAREZ DIEGO FRANCISCO </t>
  </si>
  <si>
    <t>019300130H</t>
  </si>
  <si>
    <t>013201123I</t>
  </si>
  <si>
    <t>017200328B</t>
  </si>
  <si>
    <t>017200327F</t>
  </si>
  <si>
    <t>012101117H</t>
  </si>
  <si>
    <t>017200009D</t>
  </si>
  <si>
    <t>012101112F</t>
  </si>
  <si>
    <t>016102366H</t>
  </si>
  <si>
    <t>013200916E</t>
  </si>
  <si>
    <t>015301155H</t>
  </si>
  <si>
    <t>CASAFRANCA BORDA JORGE OMAR</t>
  </si>
  <si>
    <t>013200912J</t>
  </si>
  <si>
    <t xml:space="preserve"> TICONA FLORES TONY GODOFREDO</t>
  </si>
  <si>
    <t xml:space="preserve"> CONDORI QUISPE CARLA LIZET</t>
  </si>
  <si>
    <t>017300067F</t>
  </si>
  <si>
    <t>013201095E</t>
  </si>
  <si>
    <t>015101332C</t>
  </si>
  <si>
    <t>013201092F</t>
  </si>
  <si>
    <t>018200003E</t>
  </si>
  <si>
    <t>020100085E</t>
  </si>
  <si>
    <t>CCORIMANYA ORTEGA NOHELIA REBECA</t>
  </si>
  <si>
    <t>020100084I</t>
  </si>
  <si>
    <t xml:space="preserve"> VARGAS LUNA EDUARDO</t>
  </si>
  <si>
    <t>017200046G</t>
  </si>
  <si>
    <t xml:space="preserve"> PANDO DIAZ WALDO ALEX</t>
  </si>
  <si>
    <t>019200219G</t>
  </si>
  <si>
    <t xml:space="preserve"> BUENO SALGUERO LUIS JAY</t>
  </si>
  <si>
    <t xml:space="preserve">017200207K </t>
  </si>
  <si>
    <t xml:space="preserve">016102128J </t>
  </si>
  <si>
    <t>Doctorado en Ciencias de la Salud</t>
  </si>
  <si>
    <t>Doctor en Medio Ambiente y Desarrollo Sostenible</t>
  </si>
  <si>
    <t xml:space="preserve"> HUAMAN CUSIHUAMAN JULIO CESAR</t>
  </si>
  <si>
    <t>Estadística e Investigación Científica</t>
  </si>
  <si>
    <t xml:space="preserve">OLARTE VELASQUEZ MARCO ANTONIO </t>
  </si>
  <si>
    <t xml:space="preserve">CURIZA VILCA LYLY KARINA </t>
  </si>
  <si>
    <t>YEPEZ PEÑA YERTI MARGARET</t>
  </si>
  <si>
    <t>020200081A</t>
  </si>
  <si>
    <t>AUTORIIZAR MATRICULA 2022-1</t>
  </si>
  <si>
    <t>VILLENA CANDIA WILBER</t>
  </si>
  <si>
    <t>019200166K</t>
  </si>
  <si>
    <t>TEJEIRA FLORES DANIEL</t>
  </si>
  <si>
    <t>020300154K</t>
  </si>
  <si>
    <t>018300095I</t>
  </si>
  <si>
    <t>QUILLY CCORIMANYA IVAN ALEJANDRO</t>
  </si>
  <si>
    <t xml:space="preserve">021200082G </t>
  </si>
  <si>
    <t>ALVAREZ GALLEGOS AURELIO FRANCISCO</t>
  </si>
  <si>
    <t xml:space="preserve">QUICO MURILLO MARGOT GIOVANNA </t>
  </si>
  <si>
    <t xml:space="preserve">018200072G </t>
  </si>
  <si>
    <t>PEREZ ANAMPA SHEILA MILAGROS</t>
  </si>
  <si>
    <t xml:space="preserve">020100071D </t>
  </si>
  <si>
    <t>ZUÑIGA MARINO MIGUEL ANGEL</t>
  </si>
  <si>
    <t>LOVATON HERRERA ERICK</t>
  </si>
  <si>
    <t xml:space="preserve">021200073H </t>
  </si>
  <si>
    <t>GOMEZ ROCA LIZ BRIYIT</t>
  </si>
  <si>
    <t xml:space="preserve">021200070I </t>
  </si>
  <si>
    <t>SANZ LUCAS ELIANA</t>
  </si>
  <si>
    <t xml:space="preserve">016201393C </t>
  </si>
  <si>
    <t xml:space="preserve">CHOQQUEPURA HUARCA PANIZZA </t>
  </si>
  <si>
    <t xml:space="preserve">021200069K </t>
  </si>
  <si>
    <t>ARCE QUISPE JOSE ARISTIDES</t>
  </si>
  <si>
    <t>CASTILLO CRUZ ELNA CORINA</t>
  </si>
  <si>
    <t xml:space="preserve">020300165B </t>
  </si>
  <si>
    <t>CASTILLO ANCHARI LIBIA</t>
  </si>
  <si>
    <t>020100005A</t>
  </si>
  <si>
    <t>019100095D</t>
  </si>
  <si>
    <t>016201391K</t>
  </si>
  <si>
    <t xml:space="preserve">AMAHT ARAOZ CESAR </t>
  </si>
  <si>
    <t xml:space="preserve">019200291J </t>
  </si>
  <si>
    <t xml:space="preserve"> CALDERON LA TORRE FELIO</t>
  </si>
  <si>
    <t>019200426B</t>
  </si>
  <si>
    <t xml:space="preserve"> VALENCIA GARCIA JULIO CESAR</t>
  </si>
  <si>
    <t>017200081G</t>
  </si>
  <si>
    <t xml:space="preserve"> BENITO PANTOJA DEENNIS </t>
  </si>
  <si>
    <t xml:space="preserve">020200041J </t>
  </si>
  <si>
    <t>ENGIFO LOZANO RAUL ALBERTO</t>
  </si>
  <si>
    <t xml:space="preserve">008170073B </t>
  </si>
  <si>
    <t>VALDEIGLESIAS MONZON KAREN</t>
  </si>
  <si>
    <t>020200102I</t>
  </si>
  <si>
    <t xml:space="preserve">TEJEIRA FLORES DANIEL </t>
  </si>
  <si>
    <t xml:space="preserve">020300154K </t>
  </si>
  <si>
    <t>MURILLO FLORES LUIS FERNANDO</t>
  </si>
  <si>
    <t>SEQUEIROS MORALES JOSE LUIS</t>
  </si>
  <si>
    <t xml:space="preserve">019300023G </t>
  </si>
  <si>
    <t xml:space="preserve">SANCHEZ ACURIO RUTH MARTHA </t>
  </si>
  <si>
    <t xml:space="preserve">020300152H </t>
  </si>
  <si>
    <t>QUISPE CHIPA JANETH MILAGROS</t>
  </si>
  <si>
    <t xml:space="preserve">020300150E </t>
  </si>
  <si>
    <t>PUMA CCAÑIHUA PERCY</t>
  </si>
  <si>
    <t xml:space="preserve">020300149G </t>
  </si>
  <si>
    <t>PACHECO CHILE EDWIN FABRICIO DAVID</t>
  </si>
  <si>
    <t>016102174A</t>
  </si>
  <si>
    <t>PACCO CJURO ZORAIDA</t>
  </si>
  <si>
    <t xml:space="preserve">019300019J </t>
  </si>
  <si>
    <t>HERRERA CALDERON MARGARITA</t>
  </si>
  <si>
    <t>016102159B</t>
  </si>
  <si>
    <t xml:space="preserve"> 013201003C</t>
  </si>
  <si>
    <t>FLOREZ CORIMANYA ANGEL VITALIANO</t>
  </si>
  <si>
    <t xml:space="preserve">020300139A </t>
  </si>
  <si>
    <t>CRUZ LARA YESENIA</t>
  </si>
  <si>
    <t>020300138E</t>
  </si>
  <si>
    <t xml:space="preserve">MESTAS TELLO YOHANA YASHAYRA </t>
  </si>
  <si>
    <t xml:space="preserve">018100064B </t>
  </si>
  <si>
    <t>GONZALES BAEZ MARIBEL</t>
  </si>
  <si>
    <t>020200115C</t>
  </si>
  <si>
    <t xml:space="preserve">015101353K </t>
  </si>
  <si>
    <t xml:space="preserve">019300030C </t>
  </si>
  <si>
    <t xml:space="preserve"> SALAS LOAYZA KELLY</t>
  </si>
  <si>
    <t>019300138I</t>
  </si>
  <si>
    <t>TORRES SALDIVAR PAMELA LUZ</t>
  </si>
  <si>
    <t xml:space="preserve">008170067B </t>
  </si>
  <si>
    <t xml:space="preserve">016110262C </t>
  </si>
  <si>
    <t>Ingresantes admision 2022-1</t>
  </si>
  <si>
    <t>018100072E</t>
  </si>
  <si>
    <t>018100069D</t>
  </si>
  <si>
    <t>012200977E</t>
  </si>
  <si>
    <t xml:space="preserve">010200021K </t>
  </si>
  <si>
    <t xml:space="preserve">018100063F </t>
  </si>
  <si>
    <t xml:space="preserve"> VILLAFUERTE MOGOLLON DANNY LIBERTAD</t>
  </si>
  <si>
    <t>CONDORI QUISPE CARLA LIZET</t>
  </si>
  <si>
    <t xml:space="preserve"> AGUILAR VILLA JUAN FREDY ELMER</t>
  </si>
  <si>
    <t xml:space="preserve">019100085I </t>
  </si>
  <si>
    <t xml:space="preserve">012200924I </t>
  </si>
  <si>
    <t xml:space="preserve">019200306G </t>
  </si>
  <si>
    <t xml:space="preserve">CASTRO CERECEDA RUTH </t>
  </si>
  <si>
    <t xml:space="preserve">010200009K </t>
  </si>
  <si>
    <t xml:space="preserve">AGUILAR VILLA JUAN FREDY ELMER </t>
  </si>
  <si>
    <t xml:space="preserve">016201371J </t>
  </si>
  <si>
    <t xml:space="preserve"> CARDENAS VARGAS FLOR DE MARIA</t>
  </si>
  <si>
    <t>VALENCIA PEÑA JUDY</t>
  </si>
  <si>
    <t xml:space="preserve">021200062F </t>
  </si>
  <si>
    <t>SIHUA CCAHUANA BERNARDO</t>
  </si>
  <si>
    <t xml:space="preserve">020300194B </t>
  </si>
  <si>
    <t>REQUEJO RIOS BRENDA DANIELA</t>
  </si>
  <si>
    <t xml:space="preserve">019200129H </t>
  </si>
  <si>
    <t>RENDON QUISPE LUCIA SCARLETT</t>
  </si>
  <si>
    <t xml:space="preserve">020300102K </t>
  </si>
  <si>
    <t>PERALTA ZANABRIA LEONARDO</t>
  </si>
  <si>
    <t xml:space="preserve">016102195I </t>
  </si>
  <si>
    <t>PALOMINO RIOS WINNY MISHAEL</t>
  </si>
  <si>
    <t xml:space="preserve">021200079F </t>
  </si>
  <si>
    <t>PACHECO HUARCAYA NORMA</t>
  </si>
  <si>
    <t xml:space="preserve">021200057B </t>
  </si>
  <si>
    <t>OCHOA CRUZ RAUL</t>
  </si>
  <si>
    <t>MINAURO GUZMAN INGRID STEPHANIE</t>
  </si>
  <si>
    <t xml:space="preserve">021200076G </t>
  </si>
  <si>
    <t>MANSILLA HUAMAN WENDY LUCERO</t>
  </si>
  <si>
    <t xml:space="preserve">021200075K </t>
  </si>
  <si>
    <t xml:space="preserve"> SILVA GUEVARA MARIA ANTONIETA</t>
  </si>
  <si>
    <t>ILLA MAMANI DINA EUSEBIA</t>
  </si>
  <si>
    <t xml:space="preserve">021200050H </t>
  </si>
  <si>
    <t>HUAMAN AGUIRRE LIZBETH</t>
  </si>
  <si>
    <t xml:space="preserve">021100068B </t>
  </si>
  <si>
    <t>GONZALEZ GONZALEZ YURI ANTONIO</t>
  </si>
  <si>
    <t xml:space="preserve">020200032K </t>
  </si>
  <si>
    <t xml:space="preserve">019100006A </t>
  </si>
  <si>
    <t>CHAMPI CHAVEZ KARINA KAREN</t>
  </si>
  <si>
    <t xml:space="preserve">021200068D </t>
  </si>
  <si>
    <t>ALVAREZ TRUJILLO MARIA ANTONIETA</t>
  </si>
  <si>
    <t>CAMPOS TAYPE JESSICA GIULIANA</t>
  </si>
  <si>
    <t xml:space="preserve">020300093A </t>
  </si>
  <si>
    <t>CURIZA CARRASCO JUAN CANCIO</t>
  </si>
  <si>
    <t>ALFARO CARRASCO ROSA MARIA</t>
  </si>
  <si>
    <t xml:space="preserve">020300158F </t>
  </si>
  <si>
    <t xml:space="preserve"> MARIA ALVA ANA FRANCISCA</t>
  </si>
  <si>
    <t xml:space="preserve">021200084J </t>
  </si>
  <si>
    <t>020200077D</t>
  </si>
  <si>
    <t>019200418J</t>
  </si>
  <si>
    <t>019200033K</t>
  </si>
  <si>
    <t>017300070G</t>
  </si>
  <si>
    <t>GUTIERREZ TUPAYACHI VIRANSHELY MILAGROS</t>
  </si>
  <si>
    <t>COAQUIRA CASTILLO ROGER JESUS</t>
  </si>
  <si>
    <t>019300007A</t>
  </si>
  <si>
    <t>016102383J</t>
  </si>
  <si>
    <t>019100059H</t>
  </si>
  <si>
    <t>014101487H</t>
  </si>
  <si>
    <t xml:space="preserve">020300199D </t>
  </si>
  <si>
    <t>AUTORIZAR LA SUBSANACION</t>
  </si>
  <si>
    <t>016201405A</t>
  </si>
  <si>
    <t>Cambio de Asesor del Proyecto de Tesis</t>
  </si>
  <si>
    <t>ESPEJO ABARCA KAROLA</t>
  </si>
  <si>
    <t>019300023G</t>
  </si>
  <si>
    <t>SANCHEZ ACURIO RUTH MARTHA</t>
  </si>
  <si>
    <t>020300152H</t>
  </si>
  <si>
    <t>020300150E</t>
  </si>
  <si>
    <t>020300149G</t>
  </si>
  <si>
    <t>019200370G</t>
  </si>
  <si>
    <t>019300019J</t>
  </si>
  <si>
    <t xml:space="preserve">015101318K </t>
  </si>
  <si>
    <t>CHECYA ALATA MARÍA SOLEDAD</t>
  </si>
  <si>
    <t xml:space="preserve">019200333D </t>
  </si>
  <si>
    <t xml:space="preserve">ZEA CONCHA JUAN SEBASTIAN </t>
  </si>
  <si>
    <t xml:space="preserve">020200040C </t>
  </si>
  <si>
    <t>PUMA RIMACHI JHON RONALD</t>
  </si>
  <si>
    <t xml:space="preserve">020300101D </t>
  </si>
  <si>
    <t>TRESIERRA PANTIGOZO ABEL</t>
  </si>
  <si>
    <t>MASIAS CONDORI MAURO CRISOSTOMO</t>
  </si>
  <si>
    <t xml:space="preserve">020100017J </t>
  </si>
  <si>
    <t xml:space="preserve">018100040F </t>
  </si>
  <si>
    <t xml:space="preserve">018200259J </t>
  </si>
  <si>
    <t>GUEVARA LAZO PEDRO ARTURO</t>
  </si>
  <si>
    <t xml:space="preserve">020300176D </t>
  </si>
  <si>
    <t xml:space="preserve">GALINDO LUQUE YREMY VANESSA </t>
  </si>
  <si>
    <t xml:space="preserve">020300140J </t>
  </si>
  <si>
    <t xml:space="preserve">019100096K </t>
  </si>
  <si>
    <t xml:space="preserve">BERNILLA REYES MILTON </t>
  </si>
  <si>
    <t xml:space="preserve">020200063C </t>
  </si>
  <si>
    <t>ANDRADE TUPA LIZBETH LUCERO</t>
  </si>
  <si>
    <t xml:space="preserve">020100078I </t>
  </si>
  <si>
    <t>ZEA CONCHA JUAN SEBASTIAN</t>
  </si>
  <si>
    <t>020200040C</t>
  </si>
  <si>
    <t>YARIN PARILLO EUSEBIO HENRY</t>
  </si>
  <si>
    <t>018200136E</t>
  </si>
  <si>
    <t>020100071D</t>
  </si>
  <si>
    <t>016102195I</t>
  </si>
  <si>
    <t xml:space="preserve">HUAYCOCHEA NUÑEZ DE LA TORRE FLOR DE MARIA </t>
  </si>
  <si>
    <t>HUANCA SOTO JUAN BAUTISTA</t>
  </si>
  <si>
    <t>019100009K</t>
  </si>
  <si>
    <t>HARO CHALLCO GIANFRANCO STEVENS</t>
  </si>
  <si>
    <t>018300141K</t>
  </si>
  <si>
    <t>020100091E</t>
  </si>
  <si>
    <t xml:space="preserve">DURAND FLORES YURI ROBINSON </t>
  </si>
  <si>
    <t>021100005K</t>
  </si>
  <si>
    <t xml:space="preserve">DUEÑAS DUEÑAS BERTHA ASUNCION </t>
  </si>
  <si>
    <t>019100006A</t>
  </si>
  <si>
    <t>019300039K</t>
  </si>
  <si>
    <t>021100060A</t>
  </si>
  <si>
    <t>SILVA HURTADO JULIO ROMMEL</t>
  </si>
  <si>
    <t>020100101K</t>
  </si>
  <si>
    <t>017300207B</t>
  </si>
  <si>
    <t>PANDO DELGADILLO JUAN EDUARDO</t>
  </si>
  <si>
    <t>021100077A</t>
  </si>
  <si>
    <t>JORDAN ALVAREZ DIEGO FRANCISCO</t>
  </si>
  <si>
    <t>017300200H</t>
  </si>
  <si>
    <t>014101466K</t>
  </si>
  <si>
    <t xml:space="preserve">020200043B </t>
  </si>
  <si>
    <t xml:space="preserve"> ZUÑIGA MORALES OMAR NILO</t>
  </si>
  <si>
    <t>RECONOCIMIENT Y FELICITACION</t>
  </si>
  <si>
    <t xml:space="preserve">014101462E </t>
  </si>
  <si>
    <t>AUTORIZAR ENCUESTA</t>
  </si>
  <si>
    <t xml:space="preserve">CUTIMBO ALFARO DAVID EDUARDO </t>
  </si>
  <si>
    <t>018200028H</t>
  </si>
  <si>
    <t xml:space="preserve"> SANJINES PEÑA YASKARA</t>
  </si>
  <si>
    <t xml:space="preserve">019300012E </t>
  </si>
  <si>
    <t>CASTAÑEDA AVENDAÑO OSCAR</t>
  </si>
  <si>
    <t xml:space="preserve">019300035E </t>
  </si>
  <si>
    <t>DOCTOR EN CONTABILIDAD</t>
  </si>
  <si>
    <t>CAMBIO DICTAMEN DE PROYECTO</t>
  </si>
  <si>
    <t>Docencia universitaria</t>
  </si>
  <si>
    <t>018200006D</t>
  </si>
  <si>
    <t>DOCTOR MEDIO AMBIENTE Y DESARROLLO SOSTENIBLE</t>
  </si>
  <si>
    <t xml:space="preserve"> QUIN GUERRA GERSON</t>
  </si>
  <si>
    <t xml:space="preserve"> MAMANI TAGLE CARLOS PASCUAL</t>
  </si>
  <si>
    <t xml:space="preserve"> AGUILAR ROJAS ELIAS</t>
  </si>
  <si>
    <t>017200001C</t>
  </si>
  <si>
    <t>DOCTOR CIENCIAS DE LA EDUCACION</t>
  </si>
  <si>
    <t>A18101840F</t>
  </si>
  <si>
    <t>CONVALIDAR</t>
  </si>
  <si>
    <t>RUIZ HUAYAMA LINCOLN  TAYRON</t>
  </si>
  <si>
    <t>A16102423A</t>
  </si>
  <si>
    <t>A18101833J</t>
  </si>
  <si>
    <t>A18101832C</t>
  </si>
  <si>
    <t>A18101830K</t>
  </si>
  <si>
    <t>A17201824C</t>
  </si>
  <si>
    <t>A18101828F</t>
  </si>
  <si>
    <t>A16201456E</t>
  </si>
  <si>
    <t>PINTO PILLCO LUZ MARINA</t>
  </si>
  <si>
    <t xml:space="preserve">020300025F </t>
  </si>
  <si>
    <t>PARRA ESPINOZA ROGER</t>
  </si>
  <si>
    <t xml:space="preserve">019300020H </t>
  </si>
  <si>
    <t>MENDOZA VALENZUELA JUBENAL</t>
  </si>
  <si>
    <t xml:space="preserve">020300018J </t>
  </si>
  <si>
    <t xml:space="preserve">013201054G </t>
  </si>
  <si>
    <t>Ingenieria Civil con Mencion en Transportes</t>
  </si>
  <si>
    <t>xx</t>
  </si>
  <si>
    <t>COMISION ACREDITACION</t>
  </si>
  <si>
    <t>BLOQUEO TRAMITE</t>
  </si>
  <si>
    <t>AMARUNINA ESCALANTE PACHAKUTEQ</t>
  </si>
  <si>
    <t xml:space="preserve">019200278C </t>
  </si>
  <si>
    <t xml:space="preserve"> PEREZ VALENCIA DELY ROSSANA</t>
  </si>
  <si>
    <t xml:space="preserve"> CHAMBI MOLINA EFRAIN</t>
  </si>
  <si>
    <t xml:space="preserve">PANDO DIAZ WALDO ALEX </t>
  </si>
  <si>
    <t>GUZMÁN CARBAJAL ADRIELA NORED</t>
  </si>
  <si>
    <t>SERRANO FLORES JOSE FRANCISCO</t>
  </si>
  <si>
    <t>021200020A</t>
  </si>
  <si>
    <t>HUAMAN OCHOA DARLY KRUPSKAYA</t>
  </si>
  <si>
    <t>015101468B</t>
  </si>
  <si>
    <t>020300176D</t>
  </si>
  <si>
    <t>GALINDO LUQUE YREMY VANESSA</t>
  </si>
  <si>
    <t>020300140J</t>
  </si>
  <si>
    <t>BENITO PANTOJA DEENNIS</t>
  </si>
  <si>
    <t>020200041J</t>
  </si>
  <si>
    <t>020300158F</t>
  </si>
  <si>
    <t xml:space="preserve">ACHAHUI PEÑA JULIA </t>
  </si>
  <si>
    <t>Carmen Rosa Rojas Pariona</t>
  </si>
  <si>
    <t>Maruja Galvan</t>
  </si>
  <si>
    <t xml:space="preserve">017300020J </t>
  </si>
  <si>
    <t>16 de marzo</t>
  </si>
  <si>
    <t xml:space="preserve">014101582K </t>
  </si>
  <si>
    <t>11 de marzo</t>
  </si>
  <si>
    <t>Comision admision 2022-2</t>
  </si>
  <si>
    <t>Admision 2022-2</t>
  </si>
  <si>
    <t xml:space="preserve">020300028E </t>
  </si>
  <si>
    <t xml:space="preserve">020300024J </t>
  </si>
  <si>
    <t>NAVARRO NINA CESAR</t>
  </si>
  <si>
    <t xml:space="preserve">020300022G </t>
  </si>
  <si>
    <t>CONDORI OSORIO RUBEN</t>
  </si>
  <si>
    <t xml:space="preserve">020300010I </t>
  </si>
  <si>
    <t xml:space="preserve">016102087A </t>
  </si>
  <si>
    <t xml:space="preserve">A16201456E </t>
  </si>
  <si>
    <t>AVALA CACERES ESTER MARIBEL</t>
  </si>
  <si>
    <t xml:space="preserve">020300032B </t>
  </si>
  <si>
    <t xml:space="preserve">A18101844A </t>
  </si>
  <si>
    <t>VILLALTA QUISPE VANIA MALU</t>
  </si>
  <si>
    <t>020200104A</t>
  </si>
  <si>
    <t>SOTO QUISPE LIDIA TOMASA</t>
  </si>
  <si>
    <t>021100014J</t>
  </si>
  <si>
    <t>017200077J</t>
  </si>
  <si>
    <t>ALVAREZ RISCO ALDO RODRIGO</t>
  </si>
  <si>
    <t>PUMACCAHUA QUISPEHUANCA ROSA ESTHER</t>
  </si>
  <si>
    <t>021100010D</t>
  </si>
  <si>
    <t>PILARES SAJI JESSICA</t>
  </si>
  <si>
    <t>021100009F</t>
  </si>
  <si>
    <t>DÁVILA MENDOZA LAURA</t>
  </si>
  <si>
    <t>CHECYA ALATA SONIA</t>
  </si>
  <si>
    <t>021100004D</t>
  </si>
  <si>
    <t>CASTILLO CALDERON VANIA ALEXANDRA</t>
  </si>
  <si>
    <t>020300113B</t>
  </si>
  <si>
    <t>017200024C</t>
  </si>
  <si>
    <t>GIBAJA OVIEDO ARMINDA MARGARITA</t>
  </si>
  <si>
    <t>019300171F</t>
  </si>
  <si>
    <t xml:space="preserve">018300035F </t>
  </si>
  <si>
    <t xml:space="preserve">MASIAS CALLO WILHER </t>
  </si>
  <si>
    <t>APLICACIÓN DE INSTRUMENTO</t>
  </si>
  <si>
    <t xml:space="preserve"> QUISPE HUAYAPA VICTORIA GIANNELLA</t>
  </si>
  <si>
    <t xml:space="preserve">018200175K </t>
  </si>
  <si>
    <t xml:space="preserve"> CCOMPI MAMANI RICARDO</t>
  </si>
  <si>
    <t>APLICACIÓN DE ENCUESTAS</t>
  </si>
  <si>
    <t xml:space="preserve">014101531G </t>
  </si>
  <si>
    <t>CORDOVA HUAMANI MAXIMO</t>
  </si>
  <si>
    <t>VIVANCO TORVISCO JULIA LUZMILA</t>
  </si>
  <si>
    <t xml:space="preserve">020200023A </t>
  </si>
  <si>
    <t>VARGAS TAKANA BRANDY JASMINE</t>
  </si>
  <si>
    <t xml:space="preserve">020300121E </t>
  </si>
  <si>
    <t>SALAZAR FLORES YESCENIA</t>
  </si>
  <si>
    <t xml:space="preserve">020200020B </t>
  </si>
  <si>
    <t>ROMERO CORNEJO BIANCA MARELLY</t>
  </si>
  <si>
    <t xml:space="preserve">021200083C </t>
  </si>
  <si>
    <t>RODRIGUEZ PECEROS ROSMEL IVAN</t>
  </si>
  <si>
    <t xml:space="preserve">020200019D </t>
  </si>
  <si>
    <t xml:space="preserve"> RENGIFO LOZANO RAUL ALBERTO</t>
  </si>
  <si>
    <t>RODRIGO CARRASCO RODOLFO</t>
  </si>
  <si>
    <t xml:space="preserve">020200018H </t>
  </si>
  <si>
    <t>PEREZ VILLAFUERTE RENNE WILFREDO</t>
  </si>
  <si>
    <t>015301168B</t>
  </si>
  <si>
    <t>QUISPE LA TORRE ROSMERI</t>
  </si>
  <si>
    <t xml:space="preserve">020200016E </t>
  </si>
  <si>
    <t xml:space="preserve">018200265J </t>
  </si>
  <si>
    <t>PAUCAR CAHUANA DORIS MIRTHA</t>
  </si>
  <si>
    <t xml:space="preserve">021200080D </t>
  </si>
  <si>
    <t>MEZA OJEDA HENRY ALEXANDER</t>
  </si>
  <si>
    <t xml:space="preserve">020200013F </t>
  </si>
  <si>
    <t>JACHO FLORES MIRIAN JUVISA</t>
  </si>
  <si>
    <t xml:space="preserve">020200010G </t>
  </si>
  <si>
    <t>Dr. SUYO CRUZ GABRIEL</t>
  </si>
  <si>
    <t>HUAPAYA ROJAS MELISSA ROXANA</t>
  </si>
  <si>
    <t xml:space="preserve">020200009I </t>
  </si>
  <si>
    <t>HUANCA AYCA BRUNO</t>
  </si>
  <si>
    <t xml:space="preserve">021200072A </t>
  </si>
  <si>
    <t xml:space="preserve"> RIVERO YNFANTAS FERNANDO</t>
  </si>
  <si>
    <t xml:space="preserve">GUTIERREZ MENDOZA JORGE AUGUSTO </t>
  </si>
  <si>
    <t xml:space="preserve">020200008B </t>
  </si>
  <si>
    <t>CORAL SURCO ROSA GABRIELA</t>
  </si>
  <si>
    <t xml:space="preserve">020200004G </t>
  </si>
  <si>
    <t>CHOQUE QUISPE KATIA</t>
  </si>
  <si>
    <t xml:space="preserve">020200003K </t>
  </si>
  <si>
    <t xml:space="preserve"> OLIVARES TORRE MARIA ANTONIETA</t>
  </si>
  <si>
    <t>CASTAÑEDA SORIA LUZBY JANET</t>
  </si>
  <si>
    <t xml:space="preserve">020200002D </t>
  </si>
  <si>
    <t>019100096K</t>
  </si>
  <si>
    <t>CALDERON CENTENO DANITZA</t>
  </si>
  <si>
    <t xml:space="preserve">021200066A </t>
  </si>
  <si>
    <t>ASCUE RUIZ ROSA NELIDA</t>
  </si>
  <si>
    <t xml:space="preserve">020200001H </t>
  </si>
  <si>
    <t>020300035A</t>
  </si>
  <si>
    <t>GARRIDO TTITO DANNY</t>
  </si>
  <si>
    <t xml:space="preserve">020200007F </t>
  </si>
  <si>
    <t>PAJUELO CAMONES CARLOS HERACLIDES</t>
  </si>
  <si>
    <t xml:space="preserve"> CCARITA YUCRA JUVENAL JULIO</t>
  </si>
  <si>
    <t>VILLAGARCIA GONZALES CINTHIA MARY</t>
  </si>
  <si>
    <t xml:space="preserve">020200103E </t>
  </si>
  <si>
    <t>RIPA RUIZ ISABELLA ALESANDRA</t>
  </si>
  <si>
    <t xml:space="preserve">020200017A </t>
  </si>
  <si>
    <t>CHAMPI MEDINA GABRIELA</t>
  </si>
  <si>
    <t xml:space="preserve">021100061H </t>
  </si>
  <si>
    <t xml:space="preserve">017200023G </t>
  </si>
  <si>
    <t xml:space="preserve">HUARANCCA VALDERRAMA ROSA AMALIA </t>
  </si>
  <si>
    <t xml:space="preserve">012101159B </t>
  </si>
  <si>
    <t xml:space="preserve"> DIAZ TORRES JOSE HILDEBRANDO</t>
  </si>
  <si>
    <t>CALLA CHUMPISUCA YANETH ROXANA</t>
  </si>
  <si>
    <t xml:space="preserve">020200024H </t>
  </si>
  <si>
    <t>No hay tesis</t>
  </si>
  <si>
    <t>014101610D</t>
  </si>
  <si>
    <t xml:space="preserve">021200025C </t>
  </si>
  <si>
    <t>Doctor en Ciencias de la Salud</t>
  </si>
  <si>
    <t>Maestro en Seguridad Industrial y Medio Ambiente</t>
  </si>
  <si>
    <t xml:space="preserve"> VARGAS AÑAMACO LUIS ALBERTO</t>
  </si>
  <si>
    <t>TRUYENQUE MENACHO ELSA</t>
  </si>
  <si>
    <t xml:space="preserve">020300030J </t>
  </si>
  <si>
    <t xml:space="preserve">020300195I </t>
  </si>
  <si>
    <t xml:space="preserve">019300062B </t>
  </si>
  <si>
    <t>PUMACAYO FERREL ALEJO</t>
  </si>
  <si>
    <t xml:space="preserve">020200123F </t>
  </si>
  <si>
    <t xml:space="preserve">PUMA LASTEROS GLORIA NATALY </t>
  </si>
  <si>
    <t xml:space="preserve">019300219I </t>
  </si>
  <si>
    <t xml:space="preserve">PACO HUAMAN EDWIN </t>
  </si>
  <si>
    <t xml:space="preserve">019300187J </t>
  </si>
  <si>
    <t>LUQUE OCHOA EVELYN NAIDA</t>
  </si>
  <si>
    <t xml:space="preserve">017200010B </t>
  </si>
  <si>
    <t xml:space="preserve">018300072I </t>
  </si>
  <si>
    <t>ESPETIA HUAMANGA ASTRID YACIN</t>
  </si>
  <si>
    <t xml:space="preserve">021300061A </t>
  </si>
  <si>
    <t xml:space="preserve">ENCISO QUISPE EDISON JULIO </t>
  </si>
  <si>
    <t>CUCHILLO CAYTUIRO MANUEL</t>
  </si>
  <si>
    <t xml:space="preserve">017200294K </t>
  </si>
  <si>
    <t>ALARCON SANCHEZ ANA ISABEL</t>
  </si>
  <si>
    <t xml:space="preserve">018200052F </t>
  </si>
  <si>
    <t xml:space="preserve"> FUENTES MONGE LEONE</t>
  </si>
  <si>
    <t xml:space="preserve">020200006J </t>
  </si>
  <si>
    <t xml:space="preserve"> CASTILLO CALDERON VANIA ALEXANDRA </t>
  </si>
  <si>
    <t xml:space="preserve">015301201J </t>
  </si>
  <si>
    <t>PAULLO DAVALOS RUTH MARIBEL</t>
  </si>
  <si>
    <t>021100048A</t>
  </si>
  <si>
    <t>INGRESANTES 2022-2</t>
  </si>
  <si>
    <t>CANDIA LOPEZ CAROL MAGUISSA</t>
  </si>
  <si>
    <t>020200025D</t>
  </si>
  <si>
    <t xml:space="preserve"> ESPINOZA ESPINO JOSE ALFREDO</t>
  </si>
  <si>
    <t>020300054F</t>
  </si>
  <si>
    <t>HERHUAY RAMIREZ FRYDA</t>
  </si>
  <si>
    <t xml:space="preserve">022100010C </t>
  </si>
  <si>
    <t xml:space="preserve"> UGARTE MOLINA SHANDA</t>
  </si>
  <si>
    <t xml:space="preserve">018200303I </t>
  </si>
  <si>
    <t xml:space="preserve">018200079A </t>
  </si>
  <si>
    <t>ROMERO PACHECO ENRIQUE LUIS</t>
  </si>
  <si>
    <t xml:space="preserve">021300074F </t>
  </si>
  <si>
    <t>QUISPE ROSSELLO EMERSON JOEL</t>
  </si>
  <si>
    <t xml:space="preserve">016102253I </t>
  </si>
  <si>
    <t>FLORES BOZA ALVARO HORACIO</t>
  </si>
  <si>
    <t>QUISPE BECERRA NANCY ROSA</t>
  </si>
  <si>
    <t xml:space="preserve">021300073J </t>
  </si>
  <si>
    <t>PONCE DE LEON GUTIERREZ SILVIA FELICIDAD</t>
  </si>
  <si>
    <t xml:space="preserve">021300072C </t>
  </si>
  <si>
    <t>MELGAREJO HUAMANHORCCO CARLA</t>
  </si>
  <si>
    <t xml:space="preserve">021300066C </t>
  </si>
  <si>
    <t xml:space="preserve">015301165C </t>
  </si>
  <si>
    <t>HANCO HUAMANI OLGA</t>
  </si>
  <si>
    <t xml:space="preserve">021300063D </t>
  </si>
  <si>
    <t>ESCALANTE QUISPE VICTORIA</t>
  </si>
  <si>
    <t xml:space="preserve">021300060E </t>
  </si>
  <si>
    <t>CABRERA QUIÑONES CRISTIAN ABELARDO</t>
  </si>
  <si>
    <t xml:space="preserve">021300054E </t>
  </si>
  <si>
    <t>MIRIAM INGRID ESPINOZA VILCA</t>
  </si>
  <si>
    <t>Correccion</t>
  </si>
  <si>
    <t xml:space="preserve">019300226E </t>
  </si>
  <si>
    <t>VALENZUELA CARRASCO JUAN FRANKS</t>
  </si>
  <si>
    <t xml:space="preserve">021200171J </t>
  </si>
  <si>
    <t>CAMBIODE TITULO</t>
  </si>
  <si>
    <t>CUEVAS CISNEROS RICHARD AMERICO</t>
  </si>
  <si>
    <t xml:space="preserve">020200111H </t>
  </si>
  <si>
    <t>CAIRO QUISPE JUAN ROSVELT</t>
  </si>
  <si>
    <t xml:space="preserve">020100034A </t>
  </si>
  <si>
    <t>AYBAR BUSTAMANTE ARELI GLORIA</t>
  </si>
  <si>
    <t xml:space="preserve">021200174I </t>
  </si>
  <si>
    <t>ANDIA CUBA JOSE</t>
  </si>
  <si>
    <t xml:space="preserve">020100076F </t>
  </si>
  <si>
    <t>ALVES CHOQUE EDISON ALAN</t>
  </si>
  <si>
    <t xml:space="preserve">018300039A </t>
  </si>
  <si>
    <t>YATTO GRADOS ANDREA YUZIK</t>
  </si>
  <si>
    <t>018300098H</t>
  </si>
  <si>
    <t xml:space="preserve">VARGAS GONZALES REIDY RENZO </t>
  </si>
  <si>
    <t>019200213I</t>
  </si>
  <si>
    <t xml:space="preserve">QUISPE HINOJOSA HIDALUZ DELSI </t>
  </si>
  <si>
    <t>017200220G</t>
  </si>
  <si>
    <t>VALER CONTRERAS AIDA</t>
  </si>
  <si>
    <t xml:space="preserve">022100019K </t>
  </si>
  <si>
    <t xml:space="preserve">015101484H </t>
  </si>
  <si>
    <t>PLETICKOSICK PICÓN ALENJANDRO PABLO</t>
  </si>
  <si>
    <t xml:space="preserve">017200108B </t>
  </si>
  <si>
    <t>FRISANCHO CAMERO</t>
  </si>
  <si>
    <t>Rectificar resolucion 286</t>
  </si>
  <si>
    <t xml:space="preserve">019200266E </t>
  </si>
  <si>
    <t>HUAYLLANE BACA ELIZABET</t>
  </si>
  <si>
    <t xml:space="preserve">020300240D </t>
  </si>
  <si>
    <t>CAMPOS DOMINGUEZ MARLENI</t>
  </si>
  <si>
    <t xml:space="preserve">020300008D </t>
  </si>
  <si>
    <t xml:space="preserve"> CHOQUE ESCALANTE DAVID RENZO</t>
  </si>
  <si>
    <t xml:space="preserve">021200151I </t>
  </si>
  <si>
    <t>014101498J</t>
  </si>
  <si>
    <t xml:space="preserve"> VALER FIGUEROA WALTER</t>
  </si>
  <si>
    <t>ZAVALA CACERES ESTER MARIBEL</t>
  </si>
  <si>
    <t>020300032B</t>
  </si>
  <si>
    <t>Desaprobado</t>
  </si>
  <si>
    <t>PAREDES SALAS JAIME ORLANDO</t>
  </si>
  <si>
    <t>021300071G</t>
  </si>
  <si>
    <t>Solo presento matriz</t>
  </si>
  <si>
    <t>014101531G</t>
  </si>
  <si>
    <t>MARTINEZ QUISPE  MAURICIO</t>
  </si>
  <si>
    <t>019100075C</t>
  </si>
  <si>
    <t>018100040F</t>
  </si>
  <si>
    <t>020300177K</t>
  </si>
  <si>
    <t>017200294K</t>
  </si>
  <si>
    <t xml:space="preserve"> MIRANDA MOREANO JOSE CARLOS</t>
  </si>
  <si>
    <t xml:space="preserve">018200042K </t>
  </si>
  <si>
    <t xml:space="preserve">018300024D </t>
  </si>
  <si>
    <t xml:space="preserve">019200282K </t>
  </si>
  <si>
    <t xml:space="preserve">018100053K </t>
  </si>
  <si>
    <t>Maestro en Derecho Constitucional.</t>
  </si>
  <si>
    <t>Doctor en Contabilidad.</t>
  </si>
  <si>
    <t>MERINO ASCUE ESTHER REYNA</t>
  </si>
  <si>
    <t xml:space="preserve">020200012J </t>
  </si>
  <si>
    <t xml:space="preserve"> CAMPAÑA MORRO WALDO ENRIQUE</t>
  </si>
  <si>
    <t>016102097G</t>
  </si>
  <si>
    <t>CORNEJO BARRA FIORELLA KATIUSKA</t>
  </si>
  <si>
    <t xml:space="preserve">020100089K </t>
  </si>
  <si>
    <t>Doctor en Medio Ambiente y Desarrollo Sostenible.</t>
  </si>
  <si>
    <t xml:space="preserve"> AGUILAR HILARI ADAN RENZO</t>
  </si>
  <si>
    <t>Maestro en Ingeniería Civil con Mención en Estructuras.</t>
  </si>
  <si>
    <t xml:space="preserve">TRUYENQUE MENACHO ELSA </t>
  </si>
  <si>
    <t>020300030J</t>
  </si>
  <si>
    <t>Doctor en Derecho</t>
  </si>
  <si>
    <t>019200129H</t>
  </si>
  <si>
    <t>018300221D</t>
  </si>
  <si>
    <t>HUARAYA HUAMAN ERCELIO</t>
  </si>
  <si>
    <t>017300124J</t>
  </si>
  <si>
    <t xml:space="preserve"> CAVERO PACHECO SHAILI JULIE</t>
  </si>
  <si>
    <t xml:space="preserve">CUENTAS NIETO NADIA  ALICIA </t>
  </si>
  <si>
    <t xml:space="preserve">021300057D </t>
  </si>
  <si>
    <t xml:space="preserve"> VARGAS BEJARANO MARIO NICANOR</t>
  </si>
  <si>
    <t>015101369D</t>
  </si>
  <si>
    <t>GARCÍA CUIPA EDER</t>
  </si>
  <si>
    <t>018300039A</t>
  </si>
  <si>
    <t>020200103E</t>
  </si>
  <si>
    <t>VERANO TERRAZAS IVETH</t>
  </si>
  <si>
    <t xml:space="preserve">022100021E </t>
  </si>
  <si>
    <t xml:space="preserve">019200321F </t>
  </si>
  <si>
    <t>016102399C</t>
  </si>
  <si>
    <t xml:space="preserve">MANRIQUE LEON SAUL JUAN </t>
  </si>
  <si>
    <t>016102072D</t>
  </si>
  <si>
    <t xml:space="preserve">020300013H </t>
  </si>
  <si>
    <t>020300010I</t>
  </si>
  <si>
    <t>CARRION ALTAMIRANO KARINA</t>
  </si>
  <si>
    <t>022100005J</t>
  </si>
  <si>
    <t>019200278C</t>
  </si>
  <si>
    <t xml:space="preserve">018200296B </t>
  </si>
  <si>
    <t xml:space="preserve">016102099J </t>
  </si>
  <si>
    <t xml:space="preserve"> CALDERÓN SEGURA JUAN CARLOS FIDEL</t>
  </si>
  <si>
    <t xml:space="preserve">017200232E </t>
  </si>
  <si>
    <t xml:space="preserve">MANYA CAIRO CARLOS EDUARDO </t>
  </si>
  <si>
    <t xml:space="preserve">LOAYZA ECHEGARAY LUZ GLORIA </t>
  </si>
  <si>
    <t>011270010G</t>
  </si>
  <si>
    <t xml:space="preserve"> DELGADO CANDIA SONIA SOFIA</t>
  </si>
  <si>
    <t>Ballon pinares desiste de ser dictaminante.</t>
  </si>
  <si>
    <t>https://mail.google.com/mail/u/0/?ogbl&amp;zx=pyqjqs3wvbn#inbox/FMfcgzGqPpcmvDqrbxpWzhXNwgCNbdPB</t>
  </si>
  <si>
    <t xml:space="preserve"> RUMAJA CARHUAS JILL</t>
  </si>
  <si>
    <t>Doctorado educacion</t>
  </si>
  <si>
    <t>Cambio de título de tema de Tesis</t>
  </si>
  <si>
    <t>Maestria en docencia universitaria</t>
  </si>
  <si>
    <t>Doctorado derecho</t>
  </si>
  <si>
    <t xml:space="preserve">GUTIERREZ ABUHADBA HUMBERTO ELIAS </t>
  </si>
  <si>
    <t xml:space="preserve">013200969A </t>
  </si>
  <si>
    <t>015301260F</t>
  </si>
  <si>
    <t>Maestria en contabilidad</t>
  </si>
  <si>
    <t>Cambio de dictaminante</t>
  </si>
  <si>
    <t>Dictaminante Dirimente</t>
  </si>
  <si>
    <t>Cambiar dictaminante</t>
  </si>
  <si>
    <t>A18101844A</t>
  </si>
  <si>
    <t>Doctor en Derecho.</t>
  </si>
  <si>
    <t>NUÑEZ SAAVEDRA VALENTINA</t>
  </si>
  <si>
    <t>022200074C</t>
  </si>
  <si>
    <t>Maestro en Docencia Universitaria.</t>
  </si>
  <si>
    <t>015301200C</t>
  </si>
  <si>
    <t>RAMIREZ FLOREZ PERCY</t>
  </si>
  <si>
    <t>019100113B</t>
  </si>
  <si>
    <t xml:space="preserve"> TUPAYACHI SOTOMAYOR JHONNY HERNAN</t>
  </si>
  <si>
    <t>MORALES CAMPANA FALOM NADAY</t>
  </si>
  <si>
    <t>012101129F</t>
  </si>
  <si>
    <t xml:space="preserve"> FLORES CONTRERAS AYDEE</t>
  </si>
  <si>
    <t>DURAND GALINDO DAVID LEONCIO</t>
  </si>
  <si>
    <t>019300087E</t>
  </si>
  <si>
    <t xml:space="preserve"> GUDIEL RODRIGUEZ EDWIN ROBERTO</t>
  </si>
  <si>
    <t xml:space="preserve">CCORIMANYA ORTEGA NOHEMI REBECA </t>
  </si>
  <si>
    <t>CABRERA ZEGARRA RAUL</t>
  </si>
  <si>
    <t>018300034J</t>
  </si>
  <si>
    <t>PACHECO SOTA VILMA AURORA</t>
  </si>
  <si>
    <t xml:space="preserve">AROHUANCA SOSA RODE LUZ </t>
  </si>
  <si>
    <t>ACURIO GUTIERREZ  MARIA ISABEL</t>
  </si>
  <si>
    <t>A16102403K</t>
  </si>
  <si>
    <t>CUTIPA ZUÑIGA JHON KEVIN</t>
  </si>
  <si>
    <t>022200023J</t>
  </si>
  <si>
    <t>Respondio el 9 de julio se envia a secretaria el 11 de julio</t>
  </si>
  <si>
    <t xml:space="preserve">016102061B </t>
  </si>
  <si>
    <t>VILLAFUERTE CABRERA KATHERIN BERTHA</t>
  </si>
  <si>
    <t xml:space="preserve">019200372J </t>
  </si>
  <si>
    <t>MANRIQUE VILLACORTA DANIELA CAROLYN</t>
  </si>
  <si>
    <t xml:space="preserve">020300183K </t>
  </si>
  <si>
    <t>HUMPPIRE CASTILLO LUZ MERY</t>
  </si>
  <si>
    <t xml:space="preserve">020200073I </t>
  </si>
  <si>
    <t>MAESTRÍA EN CONTABILIDAD CON MENCIÓN EN AUDITORÍA Y CONTROL INTERNO</t>
  </si>
  <si>
    <t>CHAVEZ CAJIGAS JHENSS MALKYN</t>
  </si>
  <si>
    <t xml:space="preserve">016201375E </t>
  </si>
  <si>
    <t>OLIVARES TORRE MARIA ANTONIETA</t>
  </si>
  <si>
    <t xml:space="preserve">SOTO FLOREZ HEINER </t>
  </si>
  <si>
    <t>017200345D</t>
  </si>
  <si>
    <t>QUICO MURILLO MARGOT GIOVANNA</t>
  </si>
  <si>
    <t>018200072G</t>
  </si>
  <si>
    <t xml:space="preserve">MENDOZA VALENZUELA JUBENAL </t>
  </si>
  <si>
    <t>020300018J</t>
  </si>
  <si>
    <t>015301165C</t>
  </si>
  <si>
    <t>020200111H</t>
  </si>
  <si>
    <t>020100034A</t>
  </si>
  <si>
    <t>ANAYA CENTENO GUSTAVO</t>
  </si>
  <si>
    <t>019200241B</t>
  </si>
  <si>
    <t xml:space="preserve">019200194D </t>
  </si>
  <si>
    <t xml:space="preserve">CUCHILLO CAYTUIRO MANUEL </t>
  </si>
  <si>
    <t>018200291K,</t>
  </si>
  <si>
    <t xml:space="preserve"> CUTIPA ZUÑIGA JHON KEVIN</t>
  </si>
  <si>
    <t xml:space="preserve">021100082E </t>
  </si>
  <si>
    <t>019100028E</t>
  </si>
  <si>
    <t xml:space="preserve">Zúniga Álvarez  Luis Nicanor </t>
  </si>
  <si>
    <t>RECONOCIMIENTO Y FELICITACIÓN</t>
  </si>
  <si>
    <t>VILLAFUERTE PEZO URSULA NATALIA</t>
  </si>
  <si>
    <t xml:space="preserve">014101609F </t>
  </si>
  <si>
    <t xml:space="preserve">019200367F </t>
  </si>
  <si>
    <t xml:space="preserve">015101307I </t>
  </si>
  <si>
    <t>TRUJILLO TEJADA JUAN CARLOS</t>
  </si>
  <si>
    <t xml:space="preserve">011270075A </t>
  </si>
  <si>
    <t xml:space="preserve">015101483A </t>
  </si>
  <si>
    <t>SOTO QUINTANILLA ERIKA</t>
  </si>
  <si>
    <t xml:space="preserve">012200938J </t>
  </si>
  <si>
    <t>ROMERO QUISPE INGA FANNY CAROLINA</t>
  </si>
  <si>
    <t xml:space="preserve">015201395G </t>
  </si>
  <si>
    <t>RINCON OSCCO ROXANA</t>
  </si>
  <si>
    <t xml:space="preserve">020100099F </t>
  </si>
  <si>
    <t xml:space="preserve">015301169I </t>
  </si>
  <si>
    <t>PUELLES FOLLANA YISELA GIOVANA</t>
  </si>
  <si>
    <t xml:space="preserve">013201062J </t>
  </si>
  <si>
    <t xml:space="preserve">021100048A </t>
  </si>
  <si>
    <t>MEZA ORUE LLEN ALIN</t>
  </si>
  <si>
    <t xml:space="preserve">020300019F </t>
  </si>
  <si>
    <t>MAMANI OLIVERA VICTOR</t>
  </si>
  <si>
    <t xml:space="preserve">015301242H </t>
  </si>
  <si>
    <t xml:space="preserve">015101549B </t>
  </si>
  <si>
    <t xml:space="preserve">016102244J </t>
  </si>
  <si>
    <t>GIBAJA REYES HENDERSON NOZART</t>
  </si>
  <si>
    <t xml:space="preserve">013200967I </t>
  </si>
  <si>
    <t>FLOREZ HERRERA CRISTAL MELISA</t>
  </si>
  <si>
    <t xml:space="preserve">016102134J </t>
  </si>
  <si>
    <t xml:space="preserve">008170031H </t>
  </si>
  <si>
    <t>DIAZ QUINTANILLA BRENDA LUCIA</t>
  </si>
  <si>
    <t xml:space="preserve">020100061I </t>
  </si>
  <si>
    <t>CHAVEZ YABAR JULIO CESAR</t>
  </si>
  <si>
    <t xml:space="preserve">011270014B </t>
  </si>
  <si>
    <t xml:space="preserve">015201376B </t>
  </si>
  <si>
    <t>BARRANTES YUCRA ANGEL</t>
  </si>
  <si>
    <t xml:space="preserve">020100082F </t>
  </si>
  <si>
    <t xml:space="preserve">011270005C </t>
  </si>
  <si>
    <t>BACA CORNEJO JOHSEP WILLY</t>
  </si>
  <si>
    <t xml:space="preserve">015101346D </t>
  </si>
  <si>
    <t>ARESTEGUI AGUIRRE DIANA LUZ</t>
  </si>
  <si>
    <t xml:space="preserve">015101530J </t>
  </si>
  <si>
    <t xml:space="preserve">017200197E </t>
  </si>
  <si>
    <t xml:space="preserve">015101451B </t>
  </si>
  <si>
    <t>ZUNIGA ESPINOZA NICO IVAN</t>
  </si>
  <si>
    <t xml:space="preserve">015101447E </t>
  </si>
  <si>
    <t xml:space="preserve">019200264B </t>
  </si>
  <si>
    <t>SOTO MERCADO LUZ AURORA</t>
  </si>
  <si>
    <t xml:space="preserve">020300029A </t>
  </si>
  <si>
    <t>SALLO PAÑIHUARA GLORIA</t>
  </si>
  <si>
    <t xml:space="preserve">015101404D </t>
  </si>
  <si>
    <t xml:space="preserve"> MORRO SUMARY WALDRICK CESAR</t>
  </si>
  <si>
    <t xml:space="preserve">020300023C </t>
  </si>
  <si>
    <t>MARCA AIMA MONICA</t>
  </si>
  <si>
    <t xml:space="preserve">020300017C </t>
  </si>
  <si>
    <t>HUERTA VELASQUEZ STEFANY INGRID</t>
  </si>
  <si>
    <t xml:space="preserve">020300016G </t>
  </si>
  <si>
    <t>GARAY WARTHON CESAR BRYAN</t>
  </si>
  <si>
    <t xml:space="preserve">020100092A </t>
  </si>
  <si>
    <t>COSIO MUÑOZ JUAN</t>
  </si>
  <si>
    <t xml:space="preserve">020300137I </t>
  </si>
  <si>
    <t>UGARTE BOLUARTE KRUPSKAYA ROSA LUZ</t>
  </si>
  <si>
    <t xml:space="preserve">019100036H </t>
  </si>
  <si>
    <t>CENTENO CHOCANO ERICK JUNIOR</t>
  </si>
  <si>
    <t xml:space="preserve">020100086A </t>
  </si>
  <si>
    <t xml:space="preserve">015101458G </t>
  </si>
  <si>
    <t>APAZA TINTAYA OSCAR NENO</t>
  </si>
  <si>
    <t xml:space="preserve">020300004I </t>
  </si>
  <si>
    <t>ACHAHUANCO FUENTES ROSARIO</t>
  </si>
  <si>
    <t xml:space="preserve">020300001J </t>
  </si>
  <si>
    <t>COMISION ADMISION 2022-3</t>
  </si>
  <si>
    <t xml:space="preserve">COMISION DEL PROCESO DE ADMISIÓN VIRTUAL NO PRESENCIAL </t>
  </si>
  <si>
    <t>015101447E</t>
  </si>
  <si>
    <t>014101609F</t>
  </si>
  <si>
    <t>019200367F</t>
  </si>
  <si>
    <t>015101307I</t>
  </si>
  <si>
    <t>011270075A</t>
  </si>
  <si>
    <t xml:space="preserve">SOTO QUINTANILLA ERIKA </t>
  </si>
  <si>
    <t>012200938J</t>
  </si>
  <si>
    <t>020100099F</t>
  </si>
  <si>
    <t>015301242H</t>
  </si>
  <si>
    <t>020100092A</t>
  </si>
  <si>
    <t>016102134J</t>
  </si>
  <si>
    <t>011270014B</t>
  </si>
  <si>
    <t>BARRANTES YUCRA  ANGEL</t>
  </si>
  <si>
    <t>020100082F</t>
  </si>
  <si>
    <t>011270005C</t>
  </si>
  <si>
    <t>017200197E</t>
  </si>
  <si>
    <t>015101451B</t>
  </si>
  <si>
    <t>VARGAS TIPULA WILMER GUIDO</t>
  </si>
  <si>
    <t xml:space="preserve">020300031F </t>
  </si>
  <si>
    <t>TORRES PHOCCO LUZ MARINA</t>
  </si>
  <si>
    <t>019100089D</t>
  </si>
  <si>
    <t>TITO PALMA JOSEPH RICHARD</t>
  </si>
  <si>
    <t xml:space="preserve">015201399B </t>
  </si>
  <si>
    <t xml:space="preserve">TICONA FLORES TONY GODOFREDO </t>
  </si>
  <si>
    <t xml:space="preserve">016102119K </t>
  </si>
  <si>
    <t>SALAS CASTILLO HEBERTH</t>
  </si>
  <si>
    <t xml:space="preserve">019200009B </t>
  </si>
  <si>
    <t>QUISPE PACCHA DELIA</t>
  </si>
  <si>
    <t xml:space="preserve">019100082J </t>
  </si>
  <si>
    <t xml:space="preserve">PEÑA CHAVEZ MANUEL SEYBERLING </t>
  </si>
  <si>
    <t>018200293C</t>
  </si>
  <si>
    <t>HUILLCA CURSE TRINIDAD MONICA</t>
  </si>
  <si>
    <t xml:space="preserve">020100014K </t>
  </si>
  <si>
    <t xml:space="preserve">019300110G </t>
  </si>
  <si>
    <t>020100086A</t>
  </si>
  <si>
    <t>BUSTAMANTE MAMANI WILMER ROCKMAN</t>
  </si>
  <si>
    <t>021200088E</t>
  </si>
  <si>
    <t>ARANZAMENDI SERRANO INDIRA AIDA</t>
  </si>
  <si>
    <t>BUSTAMANTE MAMANI JUDITH ROXANA</t>
  </si>
  <si>
    <t>021200087I</t>
  </si>
  <si>
    <t>020300005E</t>
  </si>
  <si>
    <t xml:space="preserve"> CHAMBILLA CALIZAYA JORGE</t>
  </si>
  <si>
    <t xml:space="preserve">021200092B </t>
  </si>
  <si>
    <t>VALDEIGLESIAS QUISPE PAVEL</t>
  </si>
  <si>
    <t>021300130C</t>
  </si>
  <si>
    <t>PAREJA OCHOA JOHN VADIK</t>
  </si>
  <si>
    <t>021300089C</t>
  </si>
  <si>
    <t>PALOMINO CASTRO JULY</t>
  </si>
  <si>
    <t>020300148K</t>
  </si>
  <si>
    <t>021300120H</t>
  </si>
  <si>
    <t>CUEVA ESCALANTE HEVELING</t>
  </si>
  <si>
    <t>021200094E</t>
  </si>
  <si>
    <t>CUENTAS VALENCIA NINOSKA HEIDI</t>
  </si>
  <si>
    <t>019300107F</t>
  </si>
  <si>
    <t>Maestro en Contabilidad con Mención en Auditoría y Control Interno.</t>
  </si>
  <si>
    <t>SILVA PALOMINO MARCO ANTONIO</t>
  </si>
  <si>
    <t>020300087A</t>
  </si>
  <si>
    <t>Aquiles Suyo</t>
  </si>
  <si>
    <t>020300022G</t>
  </si>
  <si>
    <t>019200266E</t>
  </si>
  <si>
    <t>021100068B</t>
  </si>
  <si>
    <t>CONCHA PEREZ  MARLENY</t>
  </si>
  <si>
    <t>019100036H</t>
  </si>
  <si>
    <t>020300008D</t>
  </si>
  <si>
    <t xml:space="preserve">CACERES LOPEZ DELISIA </t>
  </si>
  <si>
    <t xml:space="preserve">MAXDEO QUISPE WILFREDO </t>
  </si>
  <si>
    <t>CALSINA ACUÑA CARLA</t>
  </si>
  <si>
    <t xml:space="preserve"> DOMINGUEZ APAZA ALITH </t>
  </si>
  <si>
    <t>MOINA GALLEGOS FLOR AURORA</t>
  </si>
  <si>
    <t>020300043D</t>
  </si>
  <si>
    <t xml:space="preserve"> CALSINA ACUÑA CARLA</t>
  </si>
  <si>
    <t>Admision 2022-3</t>
  </si>
  <si>
    <t>Ingresantes admision 2022-3</t>
  </si>
  <si>
    <t>VASQUEZ MAITA ISABEL</t>
  </si>
  <si>
    <t xml:space="preserve">020100028A </t>
  </si>
  <si>
    <t>TUPACYUPANQUI CCOLLATUPA CARLA YENNY</t>
  </si>
  <si>
    <t xml:space="preserve">021200085F </t>
  </si>
  <si>
    <t>SALAZAR MUJICA ALAN FELIP</t>
  </si>
  <si>
    <t>SANCHEZ TAIPE SANDRA</t>
  </si>
  <si>
    <t xml:space="preserve">018300150J </t>
  </si>
  <si>
    <t xml:space="preserve">019200052E </t>
  </si>
  <si>
    <t>PACHECO CALCINE XIOMARA DENISSE</t>
  </si>
  <si>
    <t xml:space="preserve">017200178K </t>
  </si>
  <si>
    <t xml:space="preserve">020300043D </t>
  </si>
  <si>
    <t xml:space="preserve">018200257G </t>
  </si>
  <si>
    <t>BOLAÑOS CERRILLO NICOLAS FRANCISCO</t>
  </si>
  <si>
    <t>GONZALEZ MAMANY NICO</t>
  </si>
  <si>
    <t xml:space="preserve">018200189A </t>
  </si>
  <si>
    <t xml:space="preserve"> MAMANI VARGAS ELVIS YURI</t>
  </si>
  <si>
    <t>FLORES ZUÑIGA TULA</t>
  </si>
  <si>
    <t>019300043H</t>
  </si>
  <si>
    <t xml:space="preserve">013201002G </t>
  </si>
  <si>
    <t>DUEÑAS CORRALES RODRIGO LUIS</t>
  </si>
  <si>
    <t xml:space="preserve">021300104B </t>
  </si>
  <si>
    <t>CUNO TUMI SANDRA</t>
  </si>
  <si>
    <t xml:space="preserve">021200095A </t>
  </si>
  <si>
    <t xml:space="preserve">020300006A </t>
  </si>
  <si>
    <t>BLANCO FARFAN EDITH NANCY</t>
  </si>
  <si>
    <t xml:space="preserve">021200042E </t>
  </si>
  <si>
    <t>CUNZA VALDEIGLESIAS JAVIER ORLANDO</t>
  </si>
  <si>
    <t xml:space="preserve"> VASQUEZ MAITA ISABEL</t>
  </si>
  <si>
    <t>020100028A</t>
  </si>
  <si>
    <t>Formatos Obtencion Grado</t>
  </si>
  <si>
    <t xml:space="preserve"> Docencia Universitaria.</t>
  </si>
  <si>
    <t xml:space="preserve">MEZA SALCEDO ROCIO </t>
  </si>
  <si>
    <t xml:space="preserve"> TELLO TACO BRYAN MANUEL</t>
  </si>
  <si>
    <t>016102359A</t>
  </si>
  <si>
    <t>013201062J</t>
  </si>
  <si>
    <t>013200967I</t>
  </si>
  <si>
    <t>015101530J</t>
  </si>
  <si>
    <t xml:space="preserve">016110273E </t>
  </si>
  <si>
    <t xml:space="preserve">013200914B </t>
  </si>
  <si>
    <t>SÁNCHEZ MOGOLLÓN DIEGO</t>
  </si>
  <si>
    <t>PUMA LASTEROS GLORIA NATALY</t>
  </si>
  <si>
    <t>019300219I</t>
  </si>
  <si>
    <t>014101513I</t>
  </si>
  <si>
    <t>016102062I</t>
  </si>
  <si>
    <t xml:space="preserve"> PANDO DIAZ WALDO MANUEL </t>
  </si>
  <si>
    <t xml:space="preserve">018200291K </t>
  </si>
  <si>
    <t>018200036K</t>
  </si>
  <si>
    <t xml:space="preserve"> CONTRERAS UMPIRE JULIO CESAR</t>
  </si>
  <si>
    <t xml:space="preserve">PALACIOS PILARES KATHERINE </t>
  </si>
  <si>
    <t xml:space="preserve">018200087D </t>
  </si>
  <si>
    <t xml:space="preserve">021200146E </t>
  </si>
  <si>
    <t xml:space="preserve">019200031H </t>
  </si>
  <si>
    <t>SALAS BENDEZU MARIA DEL CARMEN</t>
  </si>
  <si>
    <t xml:space="preserve">021200106C </t>
  </si>
  <si>
    <t xml:space="preserve">018200238B </t>
  </si>
  <si>
    <t>HUANCAHUIRE CUELLAR NÍCIDA</t>
  </si>
  <si>
    <t xml:space="preserve">016201397I </t>
  </si>
  <si>
    <t>HUAMANÑAHUI ZAVALA YIMY HAROL</t>
  </si>
  <si>
    <t xml:space="preserve">021200156K </t>
  </si>
  <si>
    <t>HUAMAN PATIÑO ZENAIDA</t>
  </si>
  <si>
    <t xml:space="preserve">021300108H </t>
  </si>
  <si>
    <t>GARCIA BUSTINZA JAVIER</t>
  </si>
  <si>
    <t xml:space="preserve">021300105I </t>
  </si>
  <si>
    <t>FLOREZ VALENZA JESSICA</t>
  </si>
  <si>
    <t xml:space="preserve">020100012H </t>
  </si>
  <si>
    <t>DURAND CAMAC PAOLA JANNET</t>
  </si>
  <si>
    <t xml:space="preserve">019200323I </t>
  </si>
  <si>
    <t>CUSIHUAMAN HUAYCHO CELIA</t>
  </si>
  <si>
    <t xml:space="preserve">021200045D </t>
  </si>
  <si>
    <t>ARROYO ROMAN SANDRA</t>
  </si>
  <si>
    <t>CORNEJO LAZO INGRID</t>
  </si>
  <si>
    <t xml:space="preserve">021200093I </t>
  </si>
  <si>
    <t>ARIAS CORONEL MANUEL OMAR</t>
  </si>
  <si>
    <t xml:space="preserve">021200112C </t>
  </si>
  <si>
    <t xml:space="preserve"> VILLAGARAY RAMIREZ ALEXIS ANTHONY</t>
  </si>
  <si>
    <t xml:space="preserve">021200108F </t>
  </si>
  <si>
    <t xml:space="preserve"> CAMANI CAPCHA JOSE VICTOR</t>
  </si>
  <si>
    <t>019200207I</t>
  </si>
  <si>
    <t xml:space="preserve">019200162E </t>
  </si>
  <si>
    <t xml:space="preserve">018200036K </t>
  </si>
  <si>
    <t xml:space="preserve">019200337J </t>
  </si>
  <si>
    <t>019200009B</t>
  </si>
  <si>
    <t>Dra Daysi solicita ser sustituida</t>
  </si>
  <si>
    <t>020100014K</t>
  </si>
  <si>
    <t>015101549B</t>
  </si>
  <si>
    <t>020100041H</t>
  </si>
  <si>
    <t>021300104B</t>
  </si>
  <si>
    <t xml:space="preserve">CHOQUE ESCALANTE DAVID RENZO </t>
  </si>
  <si>
    <t>021200151I</t>
  </si>
  <si>
    <t xml:space="preserve">CAMANI CAPCHA JOSE VICTOR </t>
  </si>
  <si>
    <t>018200052F</t>
  </si>
  <si>
    <t xml:space="preserve"> TOVAR NINA LILLIBETH</t>
  </si>
  <si>
    <t xml:space="preserve"> LUQUE OCHOA EVELYN NAIDA </t>
  </si>
  <si>
    <t>017200010B</t>
  </si>
  <si>
    <t>021300073J</t>
  </si>
  <si>
    <t>Felio CALDERON LA TORRE</t>
  </si>
  <si>
    <t>Sara Cabrera Marquez</t>
  </si>
  <si>
    <t>Cleto de la Torre Dueñas</t>
  </si>
  <si>
    <t>021300061A</t>
  </si>
  <si>
    <t>021300060E</t>
  </si>
  <si>
    <t xml:space="preserve"> CHECYA ALATA SONIA </t>
  </si>
  <si>
    <t xml:space="preserve">Doctor en Ciencias de la Educación. </t>
  </si>
  <si>
    <t>MEDINA NOLASCO EVELYN KARLA</t>
  </si>
  <si>
    <t>022200007D</t>
  </si>
  <si>
    <t xml:space="preserve">Rectificar la nota </t>
  </si>
  <si>
    <t xml:space="preserve"> Administración de Negocios</t>
  </si>
  <si>
    <t>Se envio observaciones</t>
  </si>
  <si>
    <t xml:space="preserve">Maestro en Derecho Constitucional. </t>
  </si>
  <si>
    <t>018200296B</t>
  </si>
  <si>
    <t>Maestro en Administración de Negocios.</t>
  </si>
  <si>
    <t>HUALLPA HUALLPA NOHEMI,</t>
  </si>
  <si>
    <t xml:space="preserve">021200100E </t>
  </si>
  <si>
    <t xml:space="preserve"> LIVIA ROBALINO WILMA YECELA</t>
  </si>
  <si>
    <t>HERRERA GUTIERREZ JOEL EMILIO</t>
  </si>
  <si>
    <t xml:space="preserve">021200099G </t>
  </si>
  <si>
    <t>OBREGON CARRERA EDDA MARIBEL</t>
  </si>
  <si>
    <t>AMACHI FLORES LAISELL LOLLOBRIGIDA</t>
  </si>
  <si>
    <t xml:space="preserve">021200111G </t>
  </si>
  <si>
    <t>Acreditacion EPG</t>
  </si>
  <si>
    <t xml:space="preserve">Comisión Interna de Acreditación de la Escuela de Postgrado </t>
  </si>
  <si>
    <t xml:space="preserve"> RECONOCIMIENTO Y FELICITACIÓN</t>
  </si>
  <si>
    <t xml:space="preserve"> ATAU CHUTAS JEFFREY DIAMOND</t>
  </si>
  <si>
    <t xml:space="preserve">019200104E </t>
  </si>
  <si>
    <t>DELGADO PIZARRO CESAR AUGUSTO</t>
  </si>
  <si>
    <t xml:space="preserve">A16102404G </t>
  </si>
  <si>
    <t>Cambio de Asesor</t>
  </si>
  <si>
    <t xml:space="preserve"> HERMOZA ROSELL IVAN HERIK</t>
  </si>
  <si>
    <t>019100021K</t>
  </si>
  <si>
    <t>. AGUIRRE ESPINOZA EDWARDS JESUS</t>
  </si>
  <si>
    <t xml:space="preserve">017300130J </t>
  </si>
  <si>
    <t>MALDONADO HUARANCA FRAY MIGUEL</t>
  </si>
  <si>
    <t xml:space="preserve">021300109D </t>
  </si>
  <si>
    <t xml:space="preserve">018200223E </t>
  </si>
  <si>
    <t>. SALAZAR MUJICA ALAN FELIPE</t>
  </si>
  <si>
    <t>017200207K</t>
  </si>
  <si>
    <t xml:space="preserve"> Maestro en Derecho Registral y Notarial. </t>
  </si>
  <si>
    <t xml:space="preserve">DEL CASTILLO ESTRADA GARETH </t>
  </si>
  <si>
    <t>Doctorado en Psicologia</t>
  </si>
  <si>
    <t>021200146E</t>
  </si>
  <si>
    <t>020200039E</t>
  </si>
  <si>
    <t xml:space="preserve">PINTO ESPINOZA LUIS ALBERTO </t>
  </si>
  <si>
    <t>018300174F</t>
  </si>
  <si>
    <t>017200178K</t>
  </si>
  <si>
    <t>017300048A</t>
  </si>
  <si>
    <t>LOAIZA CUBA WILBERT JULIO</t>
  </si>
  <si>
    <t>Cambio dictaminante proyecto de tesis</t>
  </si>
  <si>
    <t>HUAMANÑAHUI ZAVALA  YIMY HAROL</t>
  </si>
  <si>
    <t>021200156K</t>
  </si>
  <si>
    <t xml:space="preserve"> MEDINA OROZ SIREYA </t>
  </si>
  <si>
    <t>017300049H</t>
  </si>
  <si>
    <t>Waldo Enrique Campaña</t>
  </si>
  <si>
    <t>Cmbio Dictamen de tesis</t>
  </si>
  <si>
    <t xml:space="preserve"> COAQUIRA CASTILLO ROGER JESUS</t>
  </si>
  <si>
    <t xml:space="preserve">FERNANDEZ LARA ALEX </t>
  </si>
  <si>
    <t xml:space="preserve"> Maestro en Administración de Negocios.</t>
  </si>
  <si>
    <t>021100079D</t>
  </si>
  <si>
    <t xml:space="preserve">PORCEL HUILLCA IVAN </t>
  </si>
  <si>
    <t xml:space="preserve"> NINATAYPE MAMANI LADISLAO MAURICE</t>
  </si>
  <si>
    <t>017200103K</t>
  </si>
  <si>
    <t>Manuel Cárdenas</t>
  </si>
  <si>
    <t>Manuel Juan Cárdenas Holgado</t>
  </si>
  <si>
    <t xml:space="preserve">TORRES QUISPE EILEEN </t>
  </si>
  <si>
    <t>SOTOMAYOR APAZA FRANKLIN ISAAC</t>
  </si>
  <si>
    <t>019200404I</t>
  </si>
  <si>
    <t xml:space="preserve">CHAMBILLA CALIZAYA JORGE </t>
  </si>
  <si>
    <t>021200092B</t>
  </si>
  <si>
    <t>cambio de asesor</t>
  </si>
  <si>
    <t>OLIVERA CONDORI MARTHA</t>
  </si>
  <si>
    <t>016102074G</t>
  </si>
  <si>
    <t>HUILLCA PALOMINO ERICK BLAS</t>
  </si>
  <si>
    <t>020300143I</t>
  </si>
  <si>
    <t xml:space="preserve">018200004A </t>
  </si>
  <si>
    <t>DELGADO LAIME MARIA DEL CARMEN</t>
  </si>
  <si>
    <t>019100040E</t>
  </si>
  <si>
    <t xml:space="preserve"> ZUNIGA ESPINOZA NICO IVAN</t>
  </si>
  <si>
    <t xml:space="preserve">015201393D </t>
  </si>
  <si>
    <t>BRAVO MELGAR SIDNEY ALEX</t>
  </si>
  <si>
    <t>“COMPROMISO PARA EL TRABAJO EN EQUIPO Y SU REPERCUSIÓN EN LOS TRABAJOS GRUPALES DE LOS ESTUDIANTES DE LA
CARRERA PROFESIONAL DE GUÍA DE TURISMO DE CENFOTUR, CUSCO, 2022-II”</t>
  </si>
  <si>
    <t>Maestria 
en Docencia Universitaria</t>
  </si>
  <si>
    <t>Cambio de titulo de tesis</t>
  </si>
  <si>
    <t xml:space="preserve">018300037I </t>
  </si>
  <si>
    <t xml:space="preserve"> CONDORI CAUCHA MERY LUZ</t>
  </si>
  <si>
    <t>LUKSIC GIBAJA PAULA
PATRICIA</t>
  </si>
  <si>
    <t>“EFECTO DE TAREAS AUTÉNTICAS EN EL DESARROLLO
DE COMPETENCIAS DEL ÁREA DE COMUNICACIÓN EN ESTUDIANTES DE SECUNDARIA DE
INSTITUCIÓN EDUCATIVA AUGUSTO SALAZAR BONDY- UGEL PAUCARTAMBO, 2022”</t>
  </si>
  <si>
    <t>Doctorado en Ciencias de la Educación</t>
  </si>
  <si>
    <t>GARCIA LINARES GONZALO</t>
  </si>
  <si>
    <t>018200098F</t>
  </si>
  <si>
    <t>FLORES CARLOS JOSUE ABRAHAM</t>
  </si>
  <si>
    <t>021200048C</t>
  </si>
  <si>
    <t>Declina asesoria</t>
  </si>
  <si>
    <t>Cambio de asesor</t>
  </si>
  <si>
    <t xml:space="preserve"> PLETICKOSICH PICON ALEJANDRO PABLO</t>
  </si>
  <si>
    <t>CÁCERES ANGULO EDWIN</t>
  </si>
  <si>
    <t xml:space="preserve"> FLORES MORALES NAY RUTH</t>
  </si>
  <si>
    <t xml:space="preserve">019300181A </t>
  </si>
  <si>
    <t xml:space="preserve">VILLAFUERTE PEZO URSULA NATALIA </t>
  </si>
  <si>
    <t>MELENDREZ VELASCO ELIAS,</t>
  </si>
  <si>
    <t>“APLICACIÓN DE LA NIC 12 Y LAS 
IMPLICANCIAS TRIBUTARIAS EN EL SECTOR TRANSPORTE – TERMINAL
TERRESTRE CUSCO, PERÍODO 2020 - 2021”</t>
  </si>
  <si>
    <t>Maestro en
Contabilidad con Mención en Auditoría y Control Interno</t>
  </si>
  <si>
    <t>FERNANDEZ LORENZO RICARDO</t>
  </si>
  <si>
    <t>"ACTIVIDAD FISICA Y RENDIMIENTO 
ACADÉMICO DE LOS ESTUDIANTES DE LA ASIGNATURA PATOLOGIA Y
REHABILITACIÓN DEL SISTEMA CARDIORESPIRATORIO DE LA ESCUELA
PROFESIONAL DE TECNOLOGÍA MÉDICA DE LA UNIVERSIDAD ANDINA DEL
CUSCO, 2022"</t>
  </si>
  <si>
    <t xml:space="preserve">Docencia Universitaria. </t>
  </si>
  <si>
    <t xml:space="preserve">SANTA CRUZ QUISPE YONY </t>
  </si>
  <si>
    <t>016102119K</t>
  </si>
  <si>
    <t>NINATAYPE MAMANI LADISLAO MAURICE</t>
  </si>
  <si>
    <t>Declina dictamen</t>
  </si>
  <si>
    <t>HUAMAN AYTE CRISÓLOGO</t>
  </si>
  <si>
    <t>CUBA ESQUIVEL AMADEO</t>
  </si>
  <si>
    <t>“INFLUENCIA DE LA CALIDAD DE VIDA 
EN EL RENDIMIENTO ACADEMICO DE LOS ESTUDIANTES DE 8VO Y 9NO
SEMESTRE DE LA ESCUELA PROFESIONAL DE ESTOMATOLOGIA DE LA
UNIVERSIDAD ANDINA DEL CUSCO AÑO 2022”</t>
  </si>
  <si>
    <t>“ORGANIZADORES GRÁFICOS 
VISUALES Y SU RELACIÓN CON RESULTADOS DE APRENDIZAJES DE LOS
ESTUDIANTES DEL V SEMESTRE ESCUELA PROFESIONAL DE ADMINISTRACIÓN
UNAMBA-SEDE COTABAMBAS 2022”</t>
  </si>
  <si>
    <t xml:space="preserve"> Docencia Universitaria</t>
  </si>
  <si>
    <t xml:space="preserve"> VALENCIA JIMENEZ JEAN CARLO</t>
  </si>
  <si>
    <t>018200087D</t>
  </si>
  <si>
    <t>020300105J</t>
  </si>
  <si>
    <t>020300025F</t>
  </si>
  <si>
    <t xml:space="preserve"> MASIAS MUÑOZ BETTY CONCEPCION</t>
  </si>
  <si>
    <t>SERRANO MENDOZA FERNANDO AUGUSTO</t>
  </si>
  <si>
    <t xml:space="preserve">021100083A </t>
  </si>
  <si>
    <t>QUISPE CHAUCA JORGE LUIS</t>
  </si>
  <si>
    <t xml:space="preserve">021200017K </t>
  </si>
  <si>
    <t>Jose Hildebrando Diaz Torres</t>
  </si>
  <si>
    <t xml:space="preserve">ANDRADE TUPA CARMEN PATRICIA </t>
  </si>
  <si>
    <t>Edwards Aguirre</t>
  </si>
  <si>
    <t>ALVAREZ ROMERO RONAL VICENTE</t>
  </si>
  <si>
    <t xml:space="preserve">016102125K </t>
  </si>
  <si>
    <t xml:space="preserve">017200379F </t>
  </si>
  <si>
    <t>Ampliación de la vigencia de la inscripción del tema de tesis.</t>
  </si>
  <si>
    <t xml:space="preserve">016201405A </t>
  </si>
  <si>
    <t>020200123F</t>
  </si>
  <si>
    <t xml:space="preserve">019200418J </t>
  </si>
  <si>
    <t xml:space="preserve">PILARES SAJI JESSICA </t>
  </si>
  <si>
    <t>Yesenia Quispe Ayala</t>
  </si>
  <si>
    <t>018200223E</t>
  </si>
  <si>
    <t>018200004A</t>
  </si>
  <si>
    <t>Yeni Gutierrez Acuña</t>
  </si>
  <si>
    <t>020300137I</t>
  </si>
  <si>
    <t xml:space="preserve">Cambio de Título de Tema de Tesis. </t>
  </si>
  <si>
    <t>Maruja Nuñez Pacheco</t>
  </si>
  <si>
    <t xml:space="preserve">ALANYA RICALDE JOSÉ ANTONIO </t>
  </si>
  <si>
    <t>018300044E</t>
  </si>
  <si>
    <t>ADMISION 2022-3</t>
  </si>
  <si>
    <t xml:space="preserve">COMISION DEL PROCESO DE ADMISIÓN VIRTUAL </t>
  </si>
  <si>
    <t>No se presento al grado</t>
  </si>
  <si>
    <t xml:space="preserve"> NAVARRO GONZALES RAISA PAMELA</t>
  </si>
  <si>
    <t>SOTO HERMOZA MIRIAN</t>
  </si>
  <si>
    <t xml:space="preserve">019300072H </t>
  </si>
  <si>
    <t xml:space="preserve">020300086E </t>
  </si>
  <si>
    <t xml:space="preserve"> LESCANO SANDOVAL JORGE</t>
  </si>
  <si>
    <t>DICTAMEN PROYECTO DE TESIS Dirimente)</t>
  </si>
  <si>
    <t>012200924I</t>
  </si>
  <si>
    <t xml:space="preserve">017300040K </t>
  </si>
  <si>
    <t>QUISPE BERRIOS HAYDEE</t>
  </si>
  <si>
    <t>VARGAS GONZALES REIDY RENZO</t>
  </si>
  <si>
    <t>DICTAMEN PROYECTO DE TESIS (Cambio)</t>
  </si>
  <si>
    <t>VASQUEZ CERDA DIGNO</t>
  </si>
  <si>
    <t>021300053I</t>
  </si>
  <si>
    <t xml:space="preserve"> SALAZAR MARIÑO FELIX EMILIO</t>
  </si>
  <si>
    <t xml:space="preserve">DE LA TORRE DUEÑAS CLETO </t>
  </si>
  <si>
    <t>“SISTEMA DE ALIMENTACIÓN DE
CUYES Y SU INFLUENCIA EN EL COMPORTAMIENTO PRODUCTIVO Y EL DESARROLLO
SOSTENIBLE DEL SECTOR CHIMPAHUAYLLA, DEL DISTRITO DE SAN JERÓNIMO, CUSCO - 2022”</t>
  </si>
  <si>
    <t>Doctor en Medio Ambiente y Desarrollo
Sostenible</t>
  </si>
  <si>
    <t xml:space="preserve"> BRAVO MELGAR SIDNEY ALEX</t>
  </si>
  <si>
    <t>“PRINCIPIO DE INMEDIACIÓN EN LA
FUNCIÓN NOTARIAL DE LA PROVINCIA DEL CUSCO, EN EL CONTEXTO DE LA PANDEMIA COVID
19”</t>
  </si>
  <si>
    <t>Derecho Registral y
Notarial</t>
  </si>
  <si>
    <t>"ALTERACIÓN DE LAS CIRCUNSTANCIAS EN MATERIA DE CONTRATOS DE ARRENDAMIENTO EN EL CONTEXTO DE LA PANDEMIA COVID 19: POSIBLES
SOLUCIONES JURÍDICAS"</t>
  </si>
  <si>
    <t>Doctorado en Derecho.</t>
  </si>
  <si>
    <t>017200274J</t>
  </si>
  <si>
    <t>Contabilidad con Mención en Auditoría y Control Interno</t>
  </si>
  <si>
    <t xml:space="preserve"> TAPARA CACERES MARIA SOLEDAD</t>
  </si>
  <si>
    <t xml:space="preserve"> CENTENO CHOCANO ERICK JUNIOR</t>
  </si>
  <si>
    <t>"PROCRASTINACIÓN Y RENDIMIENTO
ACADÉMICO EN LOS ESTUDIANTES DE LA ESCUELA PROFESIONAL DE ENFERMERÍA DE LA
UNIVERSIDAD ANDINA DEL CUSCO 2022"</t>
  </si>
  <si>
    <t>Autorizar Matricula</t>
  </si>
  <si>
    <t xml:space="preserve">NINATAYPE MAMANI LADISLAO MAURICE </t>
  </si>
  <si>
    <t>020300121E</t>
  </si>
  <si>
    <t>TORRES PHOCCO LUZ  MARINA</t>
  </si>
  <si>
    <t>“ESTILO DEL LIDERAZGO PEDAGÓGICO
DIRECTIVO EN PRÁCTICA DOCENTE EN AULA Y PROCESOS CURRICULARES EN PERIODO DE
EDUCACIÓN POST PANDEMIA EN INSTITUCIONES EDUCATIVAS DEL NIVEL SECUNDARIO DE
ANDAHUAYLILLAS 2022”</t>
  </si>
  <si>
    <t>CHUQUIMIA HURTADO JOSE</t>
  </si>
  <si>
    <t>"LA PERMANENTE INCAPACIDAD 
MORAL COMO CAUSAL DE VACANCIA PRESIDENCIAL EN EL
CONSTITUCIONALISMO PERUANO"</t>
  </si>
  <si>
    <t xml:space="preserve">Maestro en
Derecho Constitucional. </t>
  </si>
  <si>
    <t xml:space="preserve">JARA GUZMAN MARINNHO </t>
  </si>
  <si>
    <t xml:space="preserve">CHAVEZ CHACON ANA CECILIA </t>
  </si>
  <si>
    <t>020100012H</t>
  </si>
  <si>
    <t xml:space="preserve">CASTAÑEDA VILLAFUERTE JESUS </t>
  </si>
  <si>
    <t>017300040K</t>
  </si>
  <si>
    <t>“LA ERGONOMÍA AMBIENTAL Y EL
DESEMPEÑO LABORAL DESDE LA PERCEPCIÓN DEL PERSONAL ADMINISTRATIVO EN LA
MUNICIPALIDAD PROVINCIAL DE CANCHIS CUSCO-2022</t>
  </si>
  <si>
    <t>Administración de Negocios.</t>
  </si>
  <si>
    <t xml:space="preserve"> ZAMALLOA CCARITA ISELITA SEGUNDA</t>
  </si>
  <si>
    <t>"ESTRATEGIA DE INTERVENCIÓN 
COMUNITARIA EN EL MANEJO DE RESIDUOS SÓLIDOS EN LA COMUNIDAD DE
HUATA DISTRITO DE HUANCARANI DE LA PROVINCIA DE PAUCARTAMBO,
2022”</t>
  </si>
  <si>
    <t>Maestro en Salud Comunitaria</t>
  </si>
  <si>
    <t>INSCRIPCION DE PROYECTO (Cambio titulo)</t>
  </si>
  <si>
    <t xml:space="preserve">018100072E </t>
  </si>
  <si>
    <t>Cambio de titulo, tema de tesis</t>
  </si>
  <si>
    <t>Maestro en Derecho Registral y Notarial.</t>
  </si>
  <si>
    <t>019200416G,</t>
  </si>
  <si>
    <t>SoTA ORELLANA LUIS ALBERTO</t>
  </si>
  <si>
    <t>Solicito reprogramacion</t>
  </si>
  <si>
    <t xml:space="preserve">ZEVALLOS GUZMAN HERBERT JESUS </t>
  </si>
  <si>
    <t xml:space="preserve">SALAZAR MUJICA ALAN FELIPE </t>
  </si>
  <si>
    <t>“EL PRINCIPIO DE IGUALDAD COMO 
FUNDAMENTO DE LA LEY N° 31131”</t>
  </si>
  <si>
    <t>VELAZQUE ROJAS GINA</t>
  </si>
  <si>
    <t xml:space="preserve">021200125H </t>
  </si>
  <si>
    <t xml:space="preserve"> VALENZUELA HUAMAN CESAR JOE</t>
  </si>
  <si>
    <t xml:space="preserve">017200334B </t>
  </si>
  <si>
    <t>ROSA RIBERA JOSE ENRIQUE</t>
  </si>
  <si>
    <t xml:space="preserve">018200098F </t>
  </si>
  <si>
    <t>Cambio asesor de tesis</t>
  </si>
  <si>
    <t xml:space="preserve">021200048C </t>
  </si>
  <si>
    <t xml:space="preserve">ZAVALA CACERES ESTER MARIBEL </t>
  </si>
  <si>
    <t>DICTAMEN DE PROYECTO Cambio dictaminante</t>
  </si>
  <si>
    <t xml:space="preserve">018300010C </t>
  </si>
  <si>
    <t>Sin observaciones</t>
  </si>
  <si>
    <t xml:space="preserve">TAMAYO VARGAS CARLOS MAXIMO </t>
  </si>
  <si>
    <t xml:space="preserve">QUISPE PACCHA DELIA </t>
  </si>
  <si>
    <t>019100082J</t>
  </si>
  <si>
    <t>Cristabel rivas Achahui</t>
  </si>
  <si>
    <t xml:space="preserve">PARRA ESPINOZA ROGER </t>
  </si>
  <si>
    <t>019300020H</t>
  </si>
  <si>
    <t xml:space="preserve">012200981B </t>
  </si>
  <si>
    <t xml:space="preserve"> HUAMANI PACCAYA WILBER</t>
  </si>
  <si>
    <t xml:space="preserve">019200171D </t>
  </si>
  <si>
    <t xml:space="preserve">018100077G </t>
  </si>
  <si>
    <t>Maestro en Seguridad Industrial y Medio Ambiente.</t>
  </si>
  <si>
    <t xml:space="preserve">Maestro en Docencia Universitaria. </t>
  </si>
  <si>
    <t xml:space="preserve"> Maestro en Docencia Universitaria.</t>
  </si>
  <si>
    <t xml:space="preserve">CASTRO CUBA BARINEZA ISAAC ENRIQUE </t>
  </si>
  <si>
    <t>“HERMENÉUTICA CONSTITUCIONAL
DEL ORDEN DE PRELACIÓN DE LOS APELLIDOS COMPRENDIDO EN EL EXP. N° 02970- 2019PHC/TC
DESDE LA PERSPECTIVA DE GÉNERO”</t>
  </si>
  <si>
    <t xml:space="preserve">Derecho Constitucional. </t>
  </si>
  <si>
    <t xml:space="preserve">VASQUEZ CERDA DIGNO </t>
  </si>
  <si>
    <t>SANCHEZ MONTOYA ROLAND REINIER</t>
  </si>
  <si>
    <t xml:space="preserve">021100034K </t>
  </si>
  <si>
    <t>SALAS BENDEZU MARIA  DEL CARMEN</t>
  </si>
  <si>
    <t>021200106C</t>
  </si>
  <si>
    <t>QUILCA VERGARA CESAR AUGUSTO</t>
  </si>
  <si>
    <t xml:space="preserve">021300111I </t>
  </si>
  <si>
    <t>Implementacion programas semipresenciales</t>
  </si>
  <si>
    <t>021200050H</t>
  </si>
  <si>
    <t>016102125K</t>
  </si>
  <si>
    <t xml:space="preserve">A16102424H </t>
  </si>
  <si>
    <t xml:space="preserve">019100114I </t>
  </si>
  <si>
    <t>PINARES OCHOA  ABDON</t>
  </si>
  <si>
    <t xml:space="preserve">021200039D </t>
  </si>
  <si>
    <t xml:space="preserve">HERENCIA ZAPANA MARITSENDI </t>
  </si>
  <si>
    <t xml:space="preserve">021200138B </t>
  </si>
  <si>
    <t>CONDORI CAUCHA MERY LUZ</t>
  </si>
  <si>
    <t>HUAMANGA GAMARRA ZORAIDA</t>
  </si>
  <si>
    <t>"APRENDIZAJE COLABORATIVO Y
RENDIMIENTO ACADÉMICO EN ESTUDIANTES DE INGENIERÍA CIVIL CUSCO - 2021"</t>
  </si>
  <si>
    <t>Doctor en Ciencias de la Educación.</t>
  </si>
  <si>
    <t>JIMENEZ MENDOZA JUVENAL</t>
  </si>
  <si>
    <t xml:space="preserve">021200036E </t>
  </si>
  <si>
    <t>CAJIGAS PORTILLA REINER</t>
  </si>
  <si>
    <t>021200030G</t>
  </si>
  <si>
    <t>URRUTIA MELLADO BENEDICTA SOLEDAD</t>
  </si>
  <si>
    <t>“EFECTO DE LA
ECONOMIA SOSTENIBLE EN EL DESARROLLO HUMANO DE LA POBLACIÓN DEL DISTRITO DE
HUAYOPATA. PROVINCIA DE LA CONVENCIÓN, DEPARTAMENTO DEL CUSCO 2018- 2020”</t>
  </si>
  <si>
    <t>Doctor en Medio Ambiente y Desarrollo Sostenible;</t>
  </si>
  <si>
    <t xml:space="preserve">016102108I </t>
  </si>
  <si>
    <t>A16102404G</t>
  </si>
  <si>
    <t>Se suspendio el grado</t>
  </si>
  <si>
    <t>PALOMINO OSCCO FREDY</t>
  </si>
  <si>
    <t xml:space="preserve">021200188J </t>
  </si>
  <si>
    <t xml:space="preserve">021200031C </t>
  </si>
  <si>
    <t>IAZ TORRES JOSE HILDEBRANDO</t>
  </si>
  <si>
    <t xml:space="preserve"> CAIRO QUISPE JUAN ROSVELT </t>
  </si>
  <si>
    <t xml:space="preserve"> AGUILAR VILLAFUERTE GEORGE LUIS </t>
  </si>
  <si>
    <t xml:space="preserve">014101641G </t>
  </si>
  <si>
    <t>NOMBRAMIENTO DE ASESOR Cambio de asesor</t>
  </si>
  <si>
    <t>SOTA ORELLANA LUIS ALBERTO</t>
  </si>
  <si>
    <t>016102099J</t>
  </si>
  <si>
    <t xml:space="preserve"> QUISPE LAYME WILIAN</t>
  </si>
  <si>
    <t>020300086E</t>
  </si>
  <si>
    <t>021300072C</t>
  </si>
  <si>
    <t>018200266F</t>
  </si>
  <si>
    <t>016102367D</t>
  </si>
  <si>
    <t xml:space="preserve">HUAMANÑAHUI PEDRAZA MARGOT </t>
  </si>
  <si>
    <t xml:space="preserve">Maestro en Docencia Universitaria.
</t>
  </si>
  <si>
    <t>GALVAN GONZALES MARUJA</t>
  </si>
  <si>
    <t>"LA SIMULACIÓN CLÍNICA COMO
ESTRATEGIA DE APRENDIZAJE DE LA ATENCIÓN DEL PARTO EN LA ESCUELA PROFESIONAL DE
OBSTETRICIA DE LA UNIVERSIDAD ANDINA DEL CUSCO, 2022"</t>
  </si>
  <si>
    <t xml:space="preserve">Maestro en Contabilidad con Mención en Auditoría y Control Interno.
</t>
  </si>
  <si>
    <t xml:space="preserve">Doctor en Derecho.
</t>
  </si>
  <si>
    <t xml:space="preserve">ANAYA CENTENO GUSTAVO </t>
  </si>
  <si>
    <t xml:space="preserve">CACERES CACERES ANGEL </t>
  </si>
  <si>
    <t>“EFECTIVIDAD EN LA EJECUCION DE LAS
ACTAS DE CONCILIACIÓN EXTRAJUDICIAL EN EL JUZGADO DE PAZ LETRADO DEL MODULO
BÁSICO DE JUSTICIA DE SANTIAGO – CUSCO - 2020”</t>
  </si>
  <si>
    <t>Maestro
en Derecho Civil y Comercial</t>
  </si>
  <si>
    <t xml:space="preserve"> TAMAYO VARGAS CARLOS MAXIMO</t>
  </si>
  <si>
    <t xml:space="preserve">019100053J </t>
  </si>
  <si>
    <t xml:space="preserve"> FLOREZ RONDAN VERONIKA STEPHANIE</t>
  </si>
  <si>
    <t xml:space="preserve">021100065C </t>
  </si>
  <si>
    <t>VARGAS GUTIERREZ DITHER EMILIANO</t>
  </si>
  <si>
    <t>021300096J</t>
  </si>
  <si>
    <t>AUTORIZAR matricula</t>
  </si>
  <si>
    <t>021300089C,</t>
  </si>
  <si>
    <t>Solicita Cambio de titulo</t>
  </si>
  <si>
    <t xml:space="preserve">019300109I </t>
  </si>
  <si>
    <t>Cambio de titulo</t>
  </si>
  <si>
    <t xml:space="preserve"> HUARANCCA VALDERRAMA ROSA AMALIA</t>
  </si>
  <si>
    <t>Cambio dictamen de tesis</t>
  </si>
  <si>
    <t>LUNA VALENZUELA MILTON CRISTOBAL</t>
  </si>
  <si>
    <t>016201398E</t>
  </si>
  <si>
    <t>021300105I</t>
  </si>
  <si>
    <t>Alvaro Horacio Flores Boza</t>
  </si>
  <si>
    <t xml:space="preserve">DEL POZO AEDO MITZY </t>
  </si>
  <si>
    <t>020300013H</t>
  </si>
  <si>
    <t>021200112C</t>
  </si>
  <si>
    <t>QUISPE MEDINA CARMEN CINTHIA</t>
  </si>
  <si>
    <t>021300124C</t>
  </si>
  <si>
    <t>OROS BAEZ MARUCCIA</t>
  </si>
  <si>
    <t xml:space="preserve">016201414K </t>
  </si>
  <si>
    <t>MONTESINOS QUISPE SERGIO</t>
  </si>
  <si>
    <t>020200095B</t>
  </si>
  <si>
    <t>MARTINEZ ROJAS ERICK MIJAIL</t>
  </si>
  <si>
    <t>020200033G</t>
  </si>
  <si>
    <t>CAPARO FARFAN HENRY</t>
  </si>
  <si>
    <t>021300040D</t>
  </si>
  <si>
    <t>BACA VARGAS ELVIS SERGIO</t>
  </si>
  <si>
    <t xml:space="preserve">020300048F </t>
  </si>
  <si>
    <t>ASENCIÓN CÓRDOVA ROCIO</t>
  </si>
  <si>
    <t>017200021D</t>
  </si>
  <si>
    <t xml:space="preserve"> CRUZ LARA YESENIA</t>
  </si>
  <si>
    <t xml:space="preserve">020300138E </t>
  </si>
  <si>
    <t>PEZO ZEGARRA ELIOT</t>
  </si>
  <si>
    <t>"INFLUENCIA DE LA CRIANZA 
INTENSIVA DE TRUCHAS EN LA CALIDAD DE AGUA DE LA CUENCA DEL RÍO
LUCRE, PROVINCIA QUISPICANCHIS - CUSCO, 2022"</t>
  </si>
  <si>
    <t xml:space="preserve">Medio Ambiente y Desarrollo Sostenible. </t>
  </si>
  <si>
    <t>Doctorado en Derecho</t>
  </si>
  <si>
    <t>MOZO AYMA GABRIEL</t>
  </si>
  <si>
    <t>“CONTROL INTERNO Y SU RELACION 
CON LA PROPIEDAD PLANTA Y EQUIPO EN LA GERENCIA REGIONAL DE
EDUCACIÓN CUSCO, PERIODO 2019 – 2020”</t>
  </si>
  <si>
    <t>LLAMACPONCCA ROMAN YOLANDA</t>
  </si>
  <si>
    <t>“JUEGOS VERBALES COMO 
ESTRATEGIA Y NIVEL DE EXPRESIÓN ORAL EN NIÑOS Y NIÑAS DE CINCO AÑOS
NIVEL INICIAL UGEL ANTA 2022”</t>
  </si>
  <si>
    <t>HENDERSON VALLEJOS ROY ROGER,</t>
  </si>
  <si>
    <t xml:space="preserve">019300089H </t>
  </si>
  <si>
    <t>“USO DEL ESPACIO PÚBLICO: SU 
PROTECCIÓN COMO DERECHO FUNDAMENTAL DE LOS CIUDADANOS EN EL
PERÚ</t>
  </si>
  <si>
    <t>CASAFRANCA VILLACORTA NILTON</t>
  </si>
  <si>
    <t xml:space="preserve">013200962G </t>
  </si>
  <si>
    <t>BADAJOS VALVERDE ENDERLEIN SHEIDEL</t>
  </si>
  <si>
    <t xml:space="preserve">021300002E </t>
  </si>
  <si>
    <t>GRANDEZ SOLIS EDWIN GERMAN</t>
  </si>
  <si>
    <t>“ACTUACIÓN DE LA JUSTICIA 
ORDINARIA FRENTE A LA APLICACIÓN DE LA JUSTICIA COMUNAL EN EL PERÚ”</t>
  </si>
  <si>
    <t>"TECNOLOGÍAS DE INFORMACIÓN Y 
COMUNICACIÓN Y SÍNDROME DE BURNOUT ACADÉMICO EN ESTUDIANTES DE
MAESTRÍA DE DERECHO DE LA ESCUELA DE POSGRADO DE LA UAC -2022"</t>
  </si>
  <si>
    <t xml:space="preserve"> SOTO QUINTANILLA ERIKA </t>
  </si>
  <si>
    <t>“EL DERECHO CONSTITUCIONAL A LA 
IGUALDAD ANTE LA LEY Y LA NECESIDAD DE ESTABLECER ESTRUCTURAS DE
SERVICIOS PUBLICOS EN LENGUAS NATIVAS”</t>
  </si>
  <si>
    <t xml:space="preserve">TRUJILLO TEJADA JUAN CARLOS </t>
  </si>
  <si>
    <t>Mery Luz Condori Caucha</t>
  </si>
  <si>
    <t>019100114I</t>
  </si>
  <si>
    <t>017300130J</t>
  </si>
  <si>
    <t xml:space="preserve">019300059A </t>
  </si>
  <si>
    <t>019200354A</t>
  </si>
  <si>
    <t>018300052H</t>
  </si>
  <si>
    <t xml:space="preserve">016201378D </t>
  </si>
  <si>
    <t>016201378D</t>
  </si>
  <si>
    <t>019100098C</t>
  </si>
  <si>
    <t>016201375E</t>
  </si>
  <si>
    <t>Oscar Pilco Jara</t>
  </si>
  <si>
    <t>Manuel Juan Cardenas Holgado</t>
  </si>
  <si>
    <t>Oscar pilco no trabaja en la UAC</t>
  </si>
  <si>
    <t xml:space="preserve">CCOPA ALEGRE JENNEFER PAOLA </t>
  </si>
  <si>
    <t>013200962G</t>
  </si>
  <si>
    <t>Peña Farfan no labora en la UAC cambio de dictaminante</t>
  </si>
  <si>
    <t>Maria Liliana Peña Farfan</t>
  </si>
  <si>
    <t>017300005K</t>
  </si>
  <si>
    <t xml:space="preserve"> FARFAN ESCOBEDO WERNER ADAIR </t>
  </si>
  <si>
    <t xml:space="preserve">Maestro en Administración de Negocios. </t>
  </si>
  <si>
    <t xml:space="preserve">018100071I </t>
  </si>
  <si>
    <t xml:space="preserve">018300036B </t>
  </si>
  <si>
    <t xml:space="preserve">016102062I </t>
  </si>
  <si>
    <t xml:space="preserve">016102357I </t>
  </si>
  <si>
    <t>CAMBIO DE TITULO DE PROYECTO</t>
  </si>
  <si>
    <t>or en Medio Ambiente y Desarrollo Sostenible</t>
  </si>
  <si>
    <t>A17201840I</t>
  </si>
  <si>
    <t>octor en Ciencias de la Educación</t>
  </si>
  <si>
    <t xml:space="preserve"> CARDENAS FLORES ROCIO MARLENI</t>
  </si>
  <si>
    <t xml:space="preserve">016102344D </t>
  </si>
  <si>
    <t>015101318K,</t>
  </si>
  <si>
    <t xml:space="preserve">015101349C </t>
  </si>
  <si>
    <t>PAREDES BRUNO ANA KARYNA</t>
  </si>
  <si>
    <t xml:space="preserve">020300064A </t>
  </si>
  <si>
    <t xml:space="preserve"> SALAZAR MUJICA ALAN FELIPE</t>
  </si>
  <si>
    <t xml:space="preserve">015301276J </t>
  </si>
  <si>
    <t xml:space="preserve"> ESPINOZA ACURIO ANGELA ROXANA</t>
  </si>
  <si>
    <t xml:space="preserve">GARCIA BUSTINZA JAVIER </t>
  </si>
  <si>
    <t>DCTAMEN DE TESIS</t>
  </si>
  <si>
    <t>error en la resolucion, Dr. Chacon es asesor.</t>
  </si>
  <si>
    <t>020100076F</t>
  </si>
  <si>
    <t xml:space="preserve">PALAO MAMANI ROSALVA </t>
  </si>
  <si>
    <t>018200238B</t>
  </si>
  <si>
    <t>021300108H</t>
  </si>
  <si>
    <t xml:space="preserve">CUNO TUMI SANDRA </t>
  </si>
  <si>
    <t>021200095A</t>
  </si>
  <si>
    <t xml:space="preserve">019200441A </t>
  </si>
  <si>
    <t>CALDERÓN SUMARRIVA ANA CECILIA</t>
  </si>
  <si>
    <t>PAULLO DAVALOS RUTH  MARIBEL</t>
  </si>
  <si>
    <t xml:space="preserve"> ZUÑIGA MARINO MIGUEL ANGEL</t>
  </si>
  <si>
    <t xml:space="preserve">017200103K </t>
  </si>
  <si>
    <t>CONDORI CCAHUA CERAFINA</t>
  </si>
  <si>
    <t>MERINO ASCUE ESTHER  REYNA</t>
  </si>
  <si>
    <t xml:space="preserve">014101469J </t>
  </si>
  <si>
    <t xml:space="preserve">015101538K </t>
  </si>
  <si>
    <t>UARACA APARCO ROSA</t>
  </si>
  <si>
    <t>MAESTRÍA EN DERECHO CIVIL Y COMERCIAL</t>
  </si>
  <si>
    <t xml:space="preserve"> VERA MALDONADO LEOPOLDO</t>
  </si>
  <si>
    <t xml:space="preserve">017200079B </t>
  </si>
  <si>
    <t>PEREZ TERRAZAS GRACE</t>
  </si>
  <si>
    <t xml:space="preserve">019200198J </t>
  </si>
  <si>
    <t>LADRON DE GUEVARA FRANCO ANGELY BEATRIZ</t>
  </si>
  <si>
    <t xml:space="preserve">019300047C </t>
  </si>
  <si>
    <t>GONZALES HUANCA NANCY</t>
  </si>
  <si>
    <t xml:space="preserve">019200277G </t>
  </si>
  <si>
    <t>FRANCO ASTURIMA MARIA BEATRIZ</t>
  </si>
  <si>
    <t xml:space="preserve">019300044D </t>
  </si>
  <si>
    <t>DEZA ALVAREZ KAREM DANIELA</t>
  </si>
  <si>
    <t xml:space="preserve">020300171B </t>
  </si>
  <si>
    <t>CORREA CUBA ODILON</t>
  </si>
  <si>
    <t xml:space="preserve">020200028C </t>
  </si>
  <si>
    <t>ARONI SURCO JIMENA</t>
  </si>
  <si>
    <t xml:space="preserve">021300037C </t>
  </si>
  <si>
    <t xml:space="preserve"> CORONADO GAMARRA LILIANA</t>
  </si>
  <si>
    <t xml:space="preserve">021100014J </t>
  </si>
  <si>
    <t>Maestro en Derecho Civil y Comercial.</t>
  </si>
  <si>
    <t>Doctor en Ciencias de la Salud.</t>
  </si>
  <si>
    <t>Maestro en Estadística e Investigación Científica.</t>
  </si>
  <si>
    <t>Maestro en Gestión del Turismo Sostenible.</t>
  </si>
  <si>
    <t>Doctor en Administración.</t>
  </si>
  <si>
    <t xml:space="preserve">VARGAS ACOSTA JACKIE </t>
  </si>
  <si>
    <t>Maruja Nuñez</t>
  </si>
  <si>
    <t xml:space="preserve">SALAS FORTON EDSON JULIO </t>
  </si>
  <si>
    <t>015201388K</t>
  </si>
  <si>
    <t>A15201430G</t>
  </si>
  <si>
    <t xml:space="preserve">QUISPE CUSIHUAMAN MARIA ANGELICA </t>
  </si>
  <si>
    <t>Cleto de la Torre</t>
  </si>
  <si>
    <t>Edison Alves choque</t>
  </si>
  <si>
    <t>DICTAMEN DIRIMENTE</t>
  </si>
  <si>
    <t xml:space="preserve">PUMACAYO FERREL ALEJO </t>
  </si>
  <si>
    <t xml:space="preserve">OVIEDO TAPIA JOHANSH </t>
  </si>
  <si>
    <t>017200334B</t>
  </si>
  <si>
    <t xml:space="preserve">ORELLANA ECHEGARAY MACX ARTHUR </t>
  </si>
  <si>
    <t>019300059A</t>
  </si>
  <si>
    <t xml:space="preserve">HUARCAYA PORTILLA EDITH GRISELDA </t>
  </si>
  <si>
    <t xml:space="preserve">GAMERO HUARCAYA VALERY KIMIYO </t>
  </si>
  <si>
    <t>019300044D</t>
  </si>
  <si>
    <t xml:space="preserve">DELGADO CANDIA SONIA SOFIA </t>
  </si>
  <si>
    <t>AZPILCUETA GARCÍA LUZ CURIÉ</t>
  </si>
  <si>
    <t>016102177K</t>
  </si>
  <si>
    <t xml:space="preserve">ARESTEGUI AGUIRRE DIANA LUZ </t>
  </si>
  <si>
    <t>017200196I</t>
  </si>
  <si>
    <t xml:space="preserve">DUEÑAS CORRALES RODRIGO LUIS </t>
  </si>
  <si>
    <t>RAMOS ESCALANTE ROSMERY</t>
  </si>
  <si>
    <t xml:space="preserve">019200425F </t>
  </si>
  <si>
    <t>Felicitacion</t>
  </si>
  <si>
    <t>EXPRESAR EL RECONOCIMIENTO Y FELICITACIÓN</t>
  </si>
  <si>
    <t>Comité de Responsabilidad Social de la Escuela de Posgrado</t>
  </si>
  <si>
    <t>Responsabilidad</t>
  </si>
  <si>
    <t>Comision Admision 2023-2</t>
  </si>
  <si>
    <t xml:space="preserve">Comité de Calidad </t>
  </si>
  <si>
    <t>Elias Melendrez</t>
  </si>
  <si>
    <t>Edwards aguirre</t>
  </si>
  <si>
    <t>QUISPE QUISPE LUZ TERESA</t>
  </si>
  <si>
    <t>019200400C</t>
  </si>
  <si>
    <t>QUISPE PICHUILLA SHARY</t>
  </si>
  <si>
    <t xml:space="preserve">022200076F </t>
  </si>
  <si>
    <t>QUISPE RAMOS ESTELA,</t>
  </si>
  <si>
    <t>PEDRAZA RAMIREZ VICTOR SEBASTIAN</t>
  </si>
  <si>
    <t xml:space="preserve">021300090A </t>
  </si>
  <si>
    <t>PALIZA PAIVA AUSI</t>
  </si>
  <si>
    <t xml:space="preserve">019200420D </t>
  </si>
  <si>
    <t>ANDRADE PRADA KARINA</t>
  </si>
  <si>
    <t>022200067G</t>
  </si>
  <si>
    <t>PIPA HUAMANI ERIKA</t>
  </si>
  <si>
    <t>AGUILAR VASQUEZ NICOLE LESLIE</t>
  </si>
  <si>
    <t xml:space="preserve">022200066K </t>
  </si>
  <si>
    <t xml:space="preserve">SORIA SERRANO CLEOFE </t>
  </si>
  <si>
    <t xml:space="preserve">GIBAJA REYES HENDERSON NOZART </t>
  </si>
  <si>
    <t xml:space="preserve"> MORALES MENDOZA SIDNEY RANDHI</t>
  </si>
  <si>
    <t xml:space="preserve"> CORDOVA CONGA CARLOS EDUARDO </t>
  </si>
  <si>
    <t>Silvia Leon</t>
  </si>
  <si>
    <t xml:space="preserve"> CHAVEZ SALAS DE ESTRADA SHIRLEY</t>
  </si>
  <si>
    <t>AMPLIACION DE VIGENCIA INSCRIPCION</t>
  </si>
  <si>
    <t xml:space="preserve"> ARANIBAR MOLINA CARMEN CECILIA</t>
  </si>
  <si>
    <t xml:space="preserve">MORMONTOY PINO ARMANDO </t>
  </si>
  <si>
    <t xml:space="preserve">021200014A </t>
  </si>
  <si>
    <t>MORA GOMEZ MAYTE</t>
  </si>
  <si>
    <t>022200073G</t>
  </si>
  <si>
    <t xml:space="preserve">017300122G </t>
  </si>
  <si>
    <t xml:space="preserve">015101541A </t>
  </si>
  <si>
    <t>019200072F</t>
  </si>
  <si>
    <t>REGAÑO FLOREZ JOHANA</t>
  </si>
  <si>
    <t xml:space="preserve">022200077B </t>
  </si>
  <si>
    <t xml:space="preserve">PAULLO DAVALOS RUTH MARIBEL </t>
  </si>
  <si>
    <t>Castro Cuba</t>
  </si>
  <si>
    <t>NAJAR OBANDO ANAHI</t>
  </si>
  <si>
    <t xml:space="preserve">018200024B </t>
  </si>
  <si>
    <t>CARRANZA PINEDO ULISES</t>
  </si>
  <si>
    <t xml:space="preserve">020100004E </t>
  </si>
  <si>
    <t>CAHUASCANCO MONTALVO YHULDER ANTHONY</t>
  </si>
  <si>
    <t xml:space="preserve">020300131K </t>
  </si>
  <si>
    <t xml:space="preserve"> CUENTAS SALAS JAIME</t>
  </si>
  <si>
    <t xml:space="preserve">020100008K </t>
  </si>
  <si>
    <t>Shaili Cavero</t>
  </si>
  <si>
    <t>020300240D</t>
  </si>
  <si>
    <t>Arturo Chuquimia</t>
  </si>
  <si>
    <t>Delgado Obando</t>
  </si>
  <si>
    <t>016201351I</t>
  </si>
  <si>
    <t>019200277G</t>
  </si>
  <si>
    <t>Aquiles Suyo Caparó</t>
  </si>
  <si>
    <t>María Antonieta Olivares Torre</t>
  </si>
  <si>
    <t>020300171B</t>
  </si>
  <si>
    <t>Ysabel Masias</t>
  </si>
  <si>
    <t xml:space="preserve">017200005I </t>
  </si>
  <si>
    <t xml:space="preserve">020200058J </t>
  </si>
  <si>
    <t xml:space="preserve"> COTRADO LUPO SHEYLLA LIA</t>
  </si>
  <si>
    <t xml:space="preserve"> CORREA CUBA ODILON </t>
  </si>
  <si>
    <t>020200028C</t>
  </si>
  <si>
    <t xml:space="preserve">019100055B </t>
  </si>
  <si>
    <t>Doctorado Medio Ambiente</t>
  </si>
  <si>
    <t xml:space="preserve">019200271I </t>
  </si>
  <si>
    <t>PERALTA OVIEDO RICHARD</t>
  </si>
  <si>
    <t xml:space="preserve">019100015K </t>
  </si>
  <si>
    <t>Con carta aceptacion</t>
  </si>
  <si>
    <t>INQUILTUPA CALVO ABEL ANTONIO</t>
  </si>
  <si>
    <t xml:space="preserve">018200119C </t>
  </si>
  <si>
    <t>desaprobada</t>
  </si>
  <si>
    <t xml:space="preserve">016201391K </t>
  </si>
  <si>
    <t xml:space="preserve">BUSTAMANTE PRADO FREDY VICTOR </t>
  </si>
  <si>
    <t xml:space="preserve"> CCORI APAZA JAVIER</t>
  </si>
  <si>
    <t xml:space="preserve">021200132D </t>
  </si>
  <si>
    <t>Dictamen dirimente</t>
  </si>
  <si>
    <t xml:space="preserve">LOAIZA LIVANO NOELY ESMERALDA </t>
  </si>
  <si>
    <t xml:space="preserve">HUILLCA PALOMINO ERICK BLAS </t>
  </si>
  <si>
    <t xml:space="preserve"> MIRANDA CASTILLO PAMELA STEPHANY </t>
  </si>
  <si>
    <t>Doctorado administracion</t>
  </si>
  <si>
    <t xml:space="preserve"> PALOMINO APARICIO DIANA</t>
  </si>
  <si>
    <t xml:space="preserve">019200189K </t>
  </si>
  <si>
    <t>ESPINOZA SANCHEZ RAIMUNDO</t>
  </si>
  <si>
    <t xml:space="preserve"> MIRANDA SOLIS FRANKLIN</t>
  </si>
  <si>
    <t>021300090A</t>
  </si>
  <si>
    <t>ELIOT PEZO ZEGARRA</t>
  </si>
  <si>
    <t>Kildare J. Ascue Escalante</t>
  </si>
  <si>
    <t>020300064A</t>
  </si>
  <si>
    <t>Ericson Delgado Otazu</t>
  </si>
  <si>
    <t>019300047C</t>
  </si>
  <si>
    <t>Javier Efrain Escobar Lopez</t>
  </si>
  <si>
    <t xml:space="preserve">GUERRA POLANCO GERSON GABRIEL </t>
  </si>
  <si>
    <t>019300012E</t>
  </si>
  <si>
    <t>Derecho del trabajo</t>
  </si>
  <si>
    <t xml:space="preserve">019200027K </t>
  </si>
  <si>
    <t xml:space="preserve"> CACERES BENAVENTE GRACIELA</t>
  </si>
  <si>
    <t>Campaña Morro</t>
  </si>
  <si>
    <t>Susi Alviz Pazos</t>
  </si>
  <si>
    <t>Maestro en Ciencias Estomatológicas.</t>
  </si>
  <si>
    <t xml:space="preserve">020300113B </t>
  </si>
  <si>
    <t>Maestria Contabilidad</t>
  </si>
  <si>
    <t>Doctorado Educacion</t>
  </si>
  <si>
    <t>Monica Marca</t>
  </si>
  <si>
    <t xml:space="preserve">018200026E </t>
  </si>
  <si>
    <t xml:space="preserve">ROMAN VILLEGAS EIGNER </t>
  </si>
  <si>
    <t xml:space="preserve">019100019F </t>
  </si>
  <si>
    <t>MIRANDA ABARCA KELLY</t>
  </si>
  <si>
    <t xml:space="preserve">021200183H </t>
  </si>
  <si>
    <t xml:space="preserve"> LUJAN DOMINGUEZ OLGER SANTIAGO</t>
  </si>
  <si>
    <t xml:space="preserve">020300143I </t>
  </si>
  <si>
    <t>FARFAN VELEZ FREDDY ALBERTO</t>
  </si>
  <si>
    <t xml:space="preserve">013201049C </t>
  </si>
  <si>
    <t xml:space="preserve"> MIRANDA CORDOVA ELVIS EFRAIN</t>
  </si>
  <si>
    <t xml:space="preserve">020200068E </t>
  </si>
  <si>
    <t>MADERA HERRERA YOSMEL</t>
  </si>
  <si>
    <t xml:space="preserve">021200033F </t>
  </si>
  <si>
    <t>ADMISION 3023</t>
  </si>
  <si>
    <t>Resultados Admision 2023-2</t>
  </si>
  <si>
    <t xml:space="preserve"> LOAYZA BORDA JOSE ALEJANDRO</t>
  </si>
  <si>
    <t>Doctor en Psicología.</t>
  </si>
  <si>
    <t xml:space="preserve"> CARDONA RIVERO ANAHI KARINA</t>
  </si>
  <si>
    <t xml:space="preserve">MESCCO CACERES EDWIN </t>
  </si>
  <si>
    <t xml:space="preserve">019200225G </t>
  </si>
  <si>
    <t xml:space="preserve">MATOS IZQUIERDO JORGE LUIS </t>
  </si>
  <si>
    <t>CORTEZ OROS LUZ PILAR</t>
  </si>
  <si>
    <t xml:space="preserve">017300092K </t>
  </si>
  <si>
    <t>Hildebrando diaz</t>
  </si>
  <si>
    <t>019300083J</t>
  </si>
  <si>
    <t xml:space="preserve">020300162C </t>
  </si>
  <si>
    <t xml:space="preserve">URIBE HUALLPA MAILY NICOLLE </t>
  </si>
  <si>
    <t>017200286H</t>
  </si>
  <si>
    <t>Miriam Yepez</t>
  </si>
  <si>
    <t>Juan Curiza</t>
  </si>
  <si>
    <t xml:space="preserve">RIOS VARGAS JERSON </t>
  </si>
  <si>
    <t>022200076F</t>
  </si>
  <si>
    <t xml:space="preserve">NAJAR OBANDO ANAHI </t>
  </si>
  <si>
    <t>018200024B</t>
  </si>
  <si>
    <t xml:space="preserve">018300049G </t>
  </si>
  <si>
    <t>017300092K</t>
  </si>
  <si>
    <t>020300131K</t>
  </si>
  <si>
    <t>octor en Medio Ambiente y Desarrollo Sostenible.</t>
  </si>
  <si>
    <t>020300048F</t>
  </si>
  <si>
    <t xml:space="preserve">ARONI SURCO JIMENA </t>
  </si>
  <si>
    <t xml:space="preserve"> 021300037C</t>
  </si>
  <si>
    <t>019100026B</t>
  </si>
  <si>
    <t>Victor Chacon</t>
  </si>
  <si>
    <t xml:space="preserve">AGUILAR VASQUEZ  NICOLE LESLIE </t>
  </si>
  <si>
    <t>022200066K</t>
  </si>
  <si>
    <t>AYQUIPA ZELA LUIS ALBERTO</t>
  </si>
  <si>
    <t>021200027F</t>
  </si>
  <si>
    <t>020100089K</t>
  </si>
  <si>
    <t>CASAPINO RODRIGUEZ ANA ROCIO</t>
  </si>
  <si>
    <t xml:space="preserve">016110260K </t>
  </si>
  <si>
    <t xml:space="preserve">SOTO HERMOZA MIRIAN </t>
  </si>
  <si>
    <t>019300072H</t>
  </si>
  <si>
    <t xml:space="preserve">FIGUEROA ALCANTARA PAVEL MIGUEL </t>
  </si>
  <si>
    <t>Juan Cancio Curiza Carrasco</t>
  </si>
  <si>
    <t xml:space="preserve">CUENTAS SALAS JAIME </t>
  </si>
  <si>
    <t>020100008K</t>
  </si>
  <si>
    <t>Zoraida Huamanga</t>
  </si>
  <si>
    <t>18300036B</t>
  </si>
  <si>
    <t>017300066J</t>
  </si>
  <si>
    <t>ALATA HUISA JOSE</t>
  </si>
  <si>
    <t>020300230l</t>
  </si>
  <si>
    <t xml:space="preserve"> 019200367F </t>
  </si>
  <si>
    <t>016201396B</t>
  </si>
  <si>
    <t>CAMBIO DE TITULO DE TEMA DE TESIS</t>
  </si>
  <si>
    <t>CUPI ZUÑIGA ARMANDO</t>
  </si>
  <si>
    <t>CAMBIO DE TITULO DE TESIS</t>
  </si>
  <si>
    <t xml:space="preserve"> LLACTA TOVAR SANDRA FAVIOLA</t>
  </si>
  <si>
    <t>018200026E</t>
  </si>
  <si>
    <t>Derecho Constitucional.</t>
  </si>
  <si>
    <t>016201397I</t>
  </si>
  <si>
    <t xml:space="preserve">011270010G </t>
  </si>
  <si>
    <t>021200033F</t>
  </si>
  <si>
    <t>Vega Centeno</t>
  </si>
  <si>
    <t>Ernesto Lucano Crisóstomo</t>
  </si>
  <si>
    <t>020300230I</t>
  </si>
  <si>
    <t xml:space="preserve">017200057I </t>
  </si>
  <si>
    <t>ZEVALLOS TAPIA SHIRLEY</t>
  </si>
  <si>
    <t>023200014J</t>
  </si>
  <si>
    <t>Convalidacion</t>
  </si>
  <si>
    <t xml:space="preserve">LUNA VALENZUELA MILTON CRISTOBAL </t>
  </si>
  <si>
    <t xml:space="preserve">CONFORMAR, el Comité Editorial de la Revista Científica Qellkay </t>
  </si>
  <si>
    <t xml:space="preserve">Revista Científica Qellkay </t>
  </si>
  <si>
    <t xml:space="preserve">CONFORMAR, el Comité Editorial de la Revista Científica K´uskichay </t>
  </si>
  <si>
    <t xml:space="preserve">Revista Científica K´uskichay </t>
  </si>
  <si>
    <t>BEJAR CCORIMANYA CARLOS GONZALO</t>
  </si>
  <si>
    <t xml:space="preserve">022200068C </t>
  </si>
  <si>
    <t xml:space="preserve"> MEJÍA SURCO JAIME</t>
  </si>
  <si>
    <t xml:space="preserve">018200216I </t>
  </si>
  <si>
    <t>Bravo Melgar Sidney Alex</t>
  </si>
  <si>
    <t>VIGNATTI VALENCIA WALTER JUSTO</t>
  </si>
  <si>
    <t xml:space="preserve">022200045C </t>
  </si>
  <si>
    <t xml:space="preserve">018200273B </t>
  </si>
  <si>
    <t xml:space="preserve">018300084G </t>
  </si>
  <si>
    <t>ROJAS SALAS GLADIS EDITH</t>
  </si>
  <si>
    <t>QUISPE SEGOVIA DIHANIRA</t>
  </si>
  <si>
    <t xml:space="preserve">018100019G </t>
  </si>
  <si>
    <t>PALOMINO CARDENAS MIRIAM</t>
  </si>
  <si>
    <t>021100008J</t>
  </si>
  <si>
    <t>LAGUNA ARENAS MILAGROS DEL CARMEN</t>
  </si>
  <si>
    <t xml:space="preserve">021300044J </t>
  </si>
  <si>
    <t>CONFORMAR, el Comité de Articulación para la Investigación</t>
  </si>
  <si>
    <t>Comité de Articulación para la Investigación</t>
  </si>
  <si>
    <t>BLANCO ZAMALLOA MAYWA CECILIA</t>
  </si>
  <si>
    <t xml:space="preserve">020300075C </t>
  </si>
  <si>
    <t>COSIO CUENTAS TEOFILO POMPEYO</t>
  </si>
  <si>
    <t xml:space="preserve"> SILVERA ABELLANEDA BRITHZ DANNAY</t>
  </si>
  <si>
    <t xml:space="preserve">016201409G </t>
  </si>
  <si>
    <t xml:space="preserve"> CRUZ SOMOCURCIO CARLOS EDUARDO</t>
  </si>
  <si>
    <t xml:space="preserve">021300042G </t>
  </si>
  <si>
    <t xml:space="preserve">020200102I </t>
  </si>
  <si>
    <t>URQUIZO QUISPE HAYDEE ALICIA</t>
  </si>
  <si>
    <t xml:space="preserve">019200344F </t>
  </si>
  <si>
    <t>Yolanda Victoria León Villalobos</t>
  </si>
  <si>
    <t xml:space="preserve">GUEVARA LAZO PEDRO ARTURO </t>
  </si>
  <si>
    <t xml:space="preserve">GAMARRA MONTAÑÉZ CARLOS ERNESTO </t>
  </si>
  <si>
    <t>Ricardo Fernandez</t>
  </si>
  <si>
    <t xml:space="preserve"> MILUSKA FLORES MEDINA</t>
  </si>
  <si>
    <t>CONFORMAR, los Comités de Evaluación e Innovación Curricular</t>
  </si>
  <si>
    <t>Comités de Evaluación e Innovación Curricular</t>
  </si>
  <si>
    <t xml:space="preserve">CONFORMAR, la Comisión de Marketing y Ventas de la Escuela de Posgrado </t>
  </si>
  <si>
    <t xml:space="preserve">Comisión de Marketing y Ventas de la Escuela de Posgrado </t>
  </si>
  <si>
    <t>COMISION ADMISIÓN 2023-III</t>
  </si>
  <si>
    <t>Maestro en Contabilidad con Mención en Auditoría y Control Interno</t>
  </si>
  <si>
    <t xml:space="preserve"> MESCCO CACERES EDWIN</t>
  </si>
  <si>
    <t>CAYO CHAVEZ ERCY ZUNICO</t>
  </si>
  <si>
    <t xml:space="preserve">019300083J </t>
  </si>
  <si>
    <t>Renan Ramirez</t>
  </si>
  <si>
    <t>FARFÁN BARRIENTOS DAVID ALEJANDRO</t>
  </si>
  <si>
    <t>016201394J</t>
  </si>
  <si>
    <t xml:space="preserve">016102340I </t>
  </si>
  <si>
    <t>AMPLIACION DE INSCRIPCION DE PROYECTO</t>
  </si>
  <si>
    <t>Maestro en Derecho del Trabajo y Seguridad Social.</t>
  </si>
  <si>
    <t>017200192C</t>
  </si>
  <si>
    <t>Ivan Herik Hermoza Rosell</t>
  </si>
  <si>
    <t>019200125B</t>
  </si>
  <si>
    <t>Pando Diaz Alex</t>
  </si>
  <si>
    <t>Morante Rios</t>
  </si>
  <si>
    <t xml:space="preserve"> GALLARDO MIRANDA OLGA MARILYN</t>
  </si>
  <si>
    <t>CAMBIO DICTAMINANTE PROYECTO</t>
  </si>
  <si>
    <t>Lyly Karina Curiza</t>
  </si>
  <si>
    <t>Renne Wilfredo Perez Villafuerte</t>
  </si>
  <si>
    <t>Juan C. Curiza Carrasco</t>
  </si>
  <si>
    <t>Shirley Villafuerte Salazar</t>
  </si>
  <si>
    <t>Maria Antonieta Olivares</t>
  </si>
  <si>
    <t>Edwards Morante</t>
  </si>
  <si>
    <t>MOSQUEIRA OCHOA CARLOS AUGUSTO</t>
  </si>
  <si>
    <t xml:space="preserve">019200242I </t>
  </si>
  <si>
    <t>PARI PORTILLA ANDERSON JESUS</t>
  </si>
  <si>
    <t xml:space="preserve">011270031D </t>
  </si>
  <si>
    <t xml:space="preserve">019200221A </t>
  </si>
  <si>
    <t>016201369E</t>
  </si>
  <si>
    <t>RECTIFICACION</t>
  </si>
  <si>
    <t>inscripcion de proyecto</t>
  </si>
  <si>
    <t>se repite con la 478</t>
  </si>
  <si>
    <t>TUCO LAGOS MARIA DEL CARMEN</t>
  </si>
  <si>
    <t>018100075D</t>
  </si>
  <si>
    <t>015301171c</t>
  </si>
  <si>
    <t>RESPONSABILIDAD SOCIAL</t>
  </si>
  <si>
    <t xml:space="preserve">PROCESO ADMISION </t>
  </si>
  <si>
    <t>2 ALUMNOS</t>
  </si>
  <si>
    <t xml:space="preserve">PEÑA ALEGRE MARIA DEL CARMEN </t>
  </si>
  <si>
    <t>PROVEIDO 63</t>
  </si>
  <si>
    <t>012200978a</t>
  </si>
  <si>
    <t>NO HAY RESOLUCION</t>
  </si>
  <si>
    <t>MIÑANO VILLARROEL VERONICA</t>
  </si>
  <si>
    <t>..\RESOLUCIONES 2017 PDF\546.pdf</t>
  </si>
  <si>
    <t>017200013A</t>
  </si>
  <si>
    <t>LINEAMIENTOS DE DIFUSION</t>
  </si>
  <si>
    <t>014101598D</t>
  </si>
  <si>
    <t>MAESTRIA EN CONTABILIDAD CON MENCION AUD. Y CONT. INTERNO</t>
  </si>
  <si>
    <t>GAMARRA HUARANCCA JACQUELINE BANEZA</t>
  </si>
  <si>
    <t>ELABORACIÓN DEL PEI DE LA EPG</t>
  </si>
  <si>
    <t xml:space="preserve">DIPLOMADO </t>
  </si>
  <si>
    <t>DIPLOMADO GESTION ESTRATEGICA DEL TALENTO HUMANO</t>
  </si>
  <si>
    <t xml:space="preserve">DE LA CRUZ GARCIA DINA </t>
  </si>
  <si>
    <t xml:space="preserve">018100057F </t>
  </si>
  <si>
    <t>CAMARENA QUISPE ROLANDO JOSÉ</t>
  </si>
  <si>
    <t>AMPUERO GONZALES CHRISTIAN OMAR</t>
  </si>
  <si>
    <t xml:space="preserve">ALVAREZ CABRERA CUSTODIA </t>
  </si>
  <si>
    <t>FALTA CONSTANCIA DE EGRESADO</t>
  </si>
  <si>
    <t>No cuento con la resolucion</t>
  </si>
  <si>
    <t>XIV CURSO DE ACTUALIZACIÓN EN INVESTIGACIÓN PARA EGRESADOS</t>
  </si>
  <si>
    <t>Admitidos curso</t>
  </si>
  <si>
    <t>CUTIPA CONDORI JONATHAN WENDELL</t>
  </si>
  <si>
    <t xml:space="preserve">017300009F </t>
  </si>
  <si>
    <t xml:space="preserve">018200129I </t>
  </si>
  <si>
    <t>LADRON DE GUEVARA CSASAVERDE OMAR</t>
  </si>
  <si>
    <t>ESCOBAR LOPEZ JAVIER EFRAIN</t>
  </si>
  <si>
    <t xml:space="preserve">018300023H </t>
  </si>
  <si>
    <t xml:space="preserve"> ZEVALLOS GUZMAN HERBERT JESUS</t>
  </si>
  <si>
    <t>Maestro en Ingeniería Civil con Mención en Transportes</t>
  </si>
  <si>
    <t xml:space="preserve">020100101K </t>
  </si>
  <si>
    <t>ROMAN VILLEGAS EIGNER</t>
  </si>
  <si>
    <t>019100019F</t>
  </si>
  <si>
    <t>SHANDA UGARTE MOLINA</t>
  </si>
  <si>
    <t>Herminia Naveda Cahuana</t>
  </si>
  <si>
    <t>Billy Joel Ttito Jordan</t>
  </si>
  <si>
    <t>Gladis Rojas salas</t>
  </si>
  <si>
    <t>Guido Americo Torres Castillo</t>
  </si>
  <si>
    <t>Villasante Lindo Julio</t>
  </si>
  <si>
    <t>Chacon Sanchez Victor</t>
  </si>
  <si>
    <t>Richard Suarez</t>
  </si>
  <si>
    <t>MAMANI TORRES ALFREDO CRISOLOGO</t>
  </si>
  <si>
    <t xml:space="preserve">015101363F </t>
  </si>
  <si>
    <t xml:space="preserve"> CURO LLIMPI WILLY JHON</t>
  </si>
  <si>
    <t xml:space="preserve">015101391J </t>
  </si>
  <si>
    <t xml:space="preserve">016102252B </t>
  </si>
  <si>
    <t>CARRASCO GUZMAN HENRY</t>
  </si>
  <si>
    <t xml:space="preserve">014101463A </t>
  </si>
  <si>
    <t>CCANSAYA ROMAN HAYDEE</t>
  </si>
  <si>
    <t xml:space="preserve">013200996I </t>
  </si>
  <si>
    <t>ENDARA ALVAREZ JHOEL YURI</t>
  </si>
  <si>
    <t xml:space="preserve">015101269J </t>
  </si>
  <si>
    <t xml:space="preserve"> GARCES ARTEAGA JULIANA</t>
  </si>
  <si>
    <t xml:space="preserve">016201350B </t>
  </si>
  <si>
    <t xml:space="preserve">017200159F </t>
  </si>
  <si>
    <t xml:space="preserve">017300086K </t>
  </si>
  <si>
    <t xml:space="preserve">015301252C </t>
  </si>
  <si>
    <t>ESCOBAR VERA LIZSETTY ALEXSANDRA</t>
  </si>
  <si>
    <t xml:space="preserve">013200943B </t>
  </si>
  <si>
    <t>SARMIENTO BAEZ WILBERTH</t>
  </si>
  <si>
    <t xml:space="preserve">017300107H </t>
  </si>
  <si>
    <t>CHANCA TELLO KLIDY</t>
  </si>
  <si>
    <t xml:space="preserve">013200998A </t>
  </si>
  <si>
    <t>DIAZ PEZO JESSICA EDITH</t>
  </si>
  <si>
    <t xml:space="preserve">017200297J </t>
  </si>
  <si>
    <t xml:space="preserve"> CASTILLA VALDIVIA ANDRÉ FABIÁN</t>
  </si>
  <si>
    <t xml:space="preserve">016201345I </t>
  </si>
  <si>
    <t xml:space="preserve"> LARICO RODRIGO DANITZA FIORELLA</t>
  </si>
  <si>
    <t xml:space="preserve">016102160K </t>
  </si>
  <si>
    <t xml:space="preserve">012200943C </t>
  </si>
  <si>
    <t xml:space="preserve"> ESQUIVEL PAUCAR ETNA CINTHIA</t>
  </si>
  <si>
    <t xml:space="preserve">015301215K </t>
  </si>
  <si>
    <t>OLARTE MONTES NESTOR ABEL</t>
  </si>
  <si>
    <t>013200949K</t>
  </si>
  <si>
    <t>PEREZ HUAMANI FRANCISCO</t>
  </si>
  <si>
    <t xml:space="preserve">015301249B </t>
  </si>
  <si>
    <t xml:space="preserve">016102398G </t>
  </si>
  <si>
    <t>ARAUJO MUÑIZ JORGE</t>
  </si>
  <si>
    <t xml:space="preserve">016102205D </t>
  </si>
  <si>
    <t>PACCO QUISPE SONIA</t>
  </si>
  <si>
    <t xml:space="preserve">015101366E </t>
  </si>
  <si>
    <t xml:space="preserve">015101373A </t>
  </si>
  <si>
    <t xml:space="preserve">015101374H </t>
  </si>
  <si>
    <t>ANCCO PICHUILLA MARCO ANTONIO</t>
  </si>
  <si>
    <t xml:space="preserve">019300145E </t>
  </si>
  <si>
    <t>CONTRERAS SAUÑE GUIDO</t>
  </si>
  <si>
    <t xml:space="preserve">016102212K </t>
  </si>
  <si>
    <t>MONZON ZEVALLOS WILLY</t>
  </si>
  <si>
    <t xml:space="preserve">012101166I </t>
  </si>
  <si>
    <t xml:space="preserve">013201094I </t>
  </si>
  <si>
    <t xml:space="preserve">016102385B </t>
  </si>
  <si>
    <t>TTITO LAURA PRISCILIANO</t>
  </si>
  <si>
    <t xml:space="preserve">015101443J </t>
  </si>
  <si>
    <t>PACHECO PILARES AXEL JAFFAR</t>
  </si>
  <si>
    <t xml:space="preserve">016102227H </t>
  </si>
  <si>
    <t>CAMERO HUAMAN DE LOS HEROS INDIRA GLADYS</t>
  </si>
  <si>
    <t xml:space="preserve">016102180A </t>
  </si>
  <si>
    <t xml:space="preserve">011270015I </t>
  </si>
  <si>
    <t xml:space="preserve"> LOAIZA VILCHEZ CINTIA LICETH</t>
  </si>
  <si>
    <t xml:space="preserve">013201057F </t>
  </si>
  <si>
    <t xml:space="preserve">015101517C </t>
  </si>
  <si>
    <t>TISOC PORCEL DAVID</t>
  </si>
  <si>
    <t xml:space="preserve">020300249A </t>
  </si>
  <si>
    <t xml:space="preserve">014101480C </t>
  </si>
  <si>
    <t>ZAPATA GUTIERREZ JOHN ARTHUR</t>
  </si>
  <si>
    <t xml:space="preserve">017200314A </t>
  </si>
  <si>
    <t>FARFAN RODRIGUEZ LUIS CARLO</t>
  </si>
  <si>
    <t xml:space="preserve">015101464G </t>
  </si>
  <si>
    <t xml:space="preserve">018100068H </t>
  </si>
  <si>
    <t xml:space="preserve">018200094K </t>
  </si>
  <si>
    <t>FARFAN RODRIGUEZ JESSIKA</t>
  </si>
  <si>
    <t xml:space="preserve">013201121F </t>
  </si>
  <si>
    <t>PUCHO RIVERA EDWIN RICHARD</t>
  </si>
  <si>
    <t xml:space="preserve">015101411K </t>
  </si>
  <si>
    <t>MONTESINOS CERVANTES JOSÉ ALBERTO</t>
  </si>
  <si>
    <t xml:space="preserve">017200036A </t>
  </si>
  <si>
    <t>GAMARRA MONTAÑÉZ CARLOS ERNESTO</t>
  </si>
  <si>
    <t>Cambio de Dictaminante del Proyecto de Tesis.</t>
  </si>
  <si>
    <t>Frank brendhon Herrera Mena</t>
  </si>
  <si>
    <t xml:space="preserve">016102247I </t>
  </si>
  <si>
    <t xml:space="preserve"> Doctor en Ciencias de la Educación</t>
  </si>
  <si>
    <t>LOAIZA VILCHEZ CINTIA LICETH</t>
  </si>
  <si>
    <t>013201057F</t>
  </si>
  <si>
    <t>Erika Corzo</t>
  </si>
  <si>
    <t>Alejandro Pletickosich</t>
  </si>
  <si>
    <t>017300107H</t>
  </si>
  <si>
    <t>016102227H</t>
  </si>
  <si>
    <t>Eliot Pezo</t>
  </si>
  <si>
    <t>Elvis Yuri Mamani</t>
  </si>
  <si>
    <t xml:space="preserve">QUISPE AQUINO KEVIN </t>
  </si>
  <si>
    <t>016102252B</t>
  </si>
  <si>
    <t>016102205D</t>
  </si>
  <si>
    <t>Elvis Mamani Vargas</t>
  </si>
  <si>
    <t>017200036A</t>
  </si>
  <si>
    <t>Felio Calderon</t>
  </si>
  <si>
    <t>014101463A</t>
  </si>
  <si>
    <t>Patricia Luksic</t>
  </si>
  <si>
    <t>015301252C</t>
  </si>
  <si>
    <t>Hildebrando Diaz</t>
  </si>
  <si>
    <t>Rios Mayorga</t>
  </si>
  <si>
    <t>012101166I</t>
  </si>
  <si>
    <t>Julio Rios Mayorga</t>
  </si>
  <si>
    <t xml:space="preserve">CURO LLIMPI WILLY JHON </t>
  </si>
  <si>
    <t>015101391J</t>
  </si>
  <si>
    <t>016102180A</t>
  </si>
  <si>
    <t xml:space="preserve">ZERECEDA VASQUEZ JUVENAL </t>
  </si>
  <si>
    <t>012200943C</t>
  </si>
  <si>
    <t>013200998A</t>
  </si>
  <si>
    <t>015101363F</t>
  </si>
  <si>
    <t>Lornel Rivas</t>
  </si>
  <si>
    <t>Estela Quispe Ramos</t>
  </si>
  <si>
    <t>015101374H</t>
  </si>
  <si>
    <t>011270015I</t>
  </si>
  <si>
    <t>013200996I</t>
  </si>
  <si>
    <t>CASTILLA VALDIVIA ANDRÉ FABIÁN</t>
  </si>
  <si>
    <t>016201345I</t>
  </si>
  <si>
    <t>017200159F</t>
  </si>
  <si>
    <t>015101269J</t>
  </si>
  <si>
    <t>Waldo Alex pando</t>
  </si>
  <si>
    <t>015301249b</t>
  </si>
  <si>
    <t>016201350b</t>
  </si>
  <si>
    <t>015301215K</t>
  </si>
  <si>
    <t>015101373A</t>
  </si>
  <si>
    <t xml:space="preserve">ATAUCHI RAVELO ALMENDRA </t>
  </si>
  <si>
    <t xml:space="preserve">LARICO RODRIGO DANITZA FIORELLA </t>
  </si>
  <si>
    <t>016102160K</t>
  </si>
  <si>
    <t xml:space="preserve">QUISPE QUISPE FREDY </t>
  </si>
  <si>
    <t>015101366E</t>
  </si>
  <si>
    <t>MENDOZA ALARCÓN ELÍAS ANTONIO</t>
  </si>
  <si>
    <t>018300027C</t>
  </si>
  <si>
    <t>ROJAS MARROQUIN ANGHELA NATASSIA</t>
  </si>
  <si>
    <t>021200019C</t>
  </si>
  <si>
    <t>RODRIGUEZ HUARAYO MARITZA</t>
  </si>
  <si>
    <t>021300032A,</t>
  </si>
  <si>
    <t>gutierrez merino franklin gregorio</t>
  </si>
  <si>
    <t>017200180E</t>
  </si>
  <si>
    <t>VARGAS BEJARANO MARIO NICANOR</t>
  </si>
  <si>
    <t>022300015I</t>
  </si>
  <si>
    <t>WALDO ALEX PANDO DIAZ</t>
  </si>
  <si>
    <t xml:space="preserve">MOZO AYMA GABRIEL </t>
  </si>
  <si>
    <t>013201094I</t>
  </si>
  <si>
    <t xml:space="preserve"> TISOC PORCEL DAVID</t>
  </si>
  <si>
    <t>020300249a</t>
  </si>
  <si>
    <t>016102247i</t>
  </si>
  <si>
    <t>021300104b</t>
  </si>
  <si>
    <t>018200026e</t>
  </si>
  <si>
    <t>021200088e</t>
  </si>
  <si>
    <t xml:space="preserve">SOTOMAYOR APAZA FRANKLIN ISAAC </t>
  </si>
  <si>
    <t>019200404i</t>
  </si>
  <si>
    <t xml:space="preserve">BENITO PANTOJA DEENNIS </t>
  </si>
  <si>
    <t>020200041j</t>
  </si>
  <si>
    <t>020100005a</t>
  </si>
  <si>
    <t>PEREYRA NINA EDWIN</t>
  </si>
  <si>
    <t>014101625a</t>
  </si>
  <si>
    <t>MONTESINOS CACERES MABEL MELISA</t>
  </si>
  <si>
    <t>020200122J</t>
  </si>
  <si>
    <t>018200042k</t>
  </si>
  <si>
    <t xml:space="preserve">021200020A </t>
  </si>
  <si>
    <t>Guido alvarez Jauregui</t>
  </si>
  <si>
    <t>CRUZ QUISPE ALAIN</t>
  </si>
  <si>
    <t>020300011e</t>
  </si>
  <si>
    <t xml:space="preserve">ZAPATA GUTIERREZ JOHN ARTHUR </t>
  </si>
  <si>
    <t>017200314a</t>
  </si>
  <si>
    <t>013200943b</t>
  </si>
  <si>
    <t>013201121F</t>
  </si>
  <si>
    <t>Edwards  Aguirre</t>
  </si>
  <si>
    <t>018200094K</t>
  </si>
  <si>
    <t>015101517C</t>
  </si>
  <si>
    <t>017200380d</t>
  </si>
  <si>
    <t>015301173f</t>
  </si>
  <si>
    <t xml:space="preserve"> CCANSAYA ROMAN HAYDEE</t>
  </si>
  <si>
    <t>014101463a</t>
  </si>
  <si>
    <t xml:space="preserve">CHANCA TELLO KLIDY </t>
  </si>
  <si>
    <t xml:space="preserve">PACCO QUISPE SONIA </t>
  </si>
  <si>
    <t>015101373a</t>
  </si>
  <si>
    <t>020200111h</t>
  </si>
  <si>
    <t xml:space="preserve"> HUILLCA BACA MAURA FANY</t>
  </si>
  <si>
    <t>015101433d</t>
  </si>
  <si>
    <t>GABRIEL MOZO AYMA</t>
  </si>
  <si>
    <t>020300101D</t>
  </si>
  <si>
    <t>Renné Wilfredo Pérez Villafuerte</t>
  </si>
  <si>
    <t>019300145E</t>
  </si>
  <si>
    <t xml:space="preserve">OLARTE MONTES NESTOR ABEL </t>
  </si>
  <si>
    <t xml:space="preserve">TINTAYA QUISPE MAGALY </t>
  </si>
  <si>
    <t xml:space="preserve">017200049F </t>
  </si>
  <si>
    <t xml:space="preserve">SILVA HURTADO JULIO ROMMEL </t>
  </si>
  <si>
    <t>Carmen Cecilia Gil</t>
  </si>
  <si>
    <t>Jorge Alvarez espinoza</t>
  </si>
  <si>
    <t>Edwin Daniel Castañeda</t>
  </si>
  <si>
    <t>Sharmely Eliana Pauccar Timpo</t>
  </si>
  <si>
    <t>017300130j</t>
  </si>
  <si>
    <t>Hernando Gonzales Abril</t>
  </si>
  <si>
    <t>Rosas Calderon Vanessa</t>
  </si>
  <si>
    <t>Pando Diaz</t>
  </si>
  <si>
    <t>LOPEZ AYALA EMMA ROSA</t>
  </si>
  <si>
    <t xml:space="preserve">020300041A </t>
  </si>
  <si>
    <t>ASENCIOS PEDRAZA JAQUELINE JEANETTE</t>
  </si>
  <si>
    <t xml:space="preserve">017200355J </t>
  </si>
  <si>
    <t>SANCHEZ PALOMINO NINOSKA</t>
  </si>
  <si>
    <t>LARREA GARCIA CARLOS</t>
  </si>
  <si>
    <t>022100047D</t>
  </si>
  <si>
    <t>LOAYZA MARIACA REYNA</t>
  </si>
  <si>
    <t xml:space="preserve">015101327J </t>
  </si>
  <si>
    <t>VALENZUELA FARFAN RONNY</t>
  </si>
  <si>
    <t xml:space="preserve">023200081I </t>
  </si>
  <si>
    <t>VILLAMAR LAZO ADAHYD MILAGROS</t>
  </si>
  <si>
    <t xml:space="preserve">022200046J </t>
  </si>
  <si>
    <t xml:space="preserve"> VALENCIA VILA JOSE LUIS,</t>
  </si>
  <si>
    <t xml:space="preserve"> Doctor en Medio Ambiente y Desarrollo Sostenible.</t>
  </si>
  <si>
    <t xml:space="preserve">020300230I </t>
  </si>
  <si>
    <t>GUTIERREZ CHAVEZ PABEL KENYO</t>
  </si>
  <si>
    <t xml:space="preserve">022200036D </t>
  </si>
  <si>
    <t>Cambio de asesor de tesis</t>
  </si>
  <si>
    <t>016102212K</t>
  </si>
  <si>
    <t>014101480C</t>
  </si>
  <si>
    <t>022200045C</t>
  </si>
  <si>
    <t>Joya Bettina</t>
  </si>
  <si>
    <t>Carlos Concha Rendon</t>
  </si>
  <si>
    <t>017300009F</t>
  </si>
  <si>
    <t>Marco F. CARPIO SÁNCHEZ</t>
  </si>
  <si>
    <t xml:space="preserve">SANCHEZ MOGOLLON DIEGO </t>
  </si>
  <si>
    <t>018200129I</t>
  </si>
  <si>
    <t>019200242I</t>
  </si>
  <si>
    <t>Frine Valderrama Vizcarra</t>
  </si>
  <si>
    <t xml:space="preserve">PALIZA TORRES KARINA LILIANA </t>
  </si>
  <si>
    <t>017200246F</t>
  </si>
  <si>
    <t>Sara Cabrera Márquez</t>
  </si>
  <si>
    <t>Arturo Chuquimia Hurtado</t>
  </si>
  <si>
    <t>020100024F</t>
  </si>
  <si>
    <t>Marleni Valencia</t>
  </si>
  <si>
    <t>020100004E</t>
  </si>
  <si>
    <t>Arminda Margarita Gibaja Oviedo</t>
  </si>
  <si>
    <t>021300032A</t>
  </si>
  <si>
    <t>Maria Antonieta Alvarez Trujillo</t>
  </si>
  <si>
    <t>Aco Corrales Eder</t>
  </si>
  <si>
    <t xml:space="preserve">SANCHEZ TAIPE SANDRA </t>
  </si>
  <si>
    <t>018300150J</t>
  </si>
  <si>
    <t>019200198J</t>
  </si>
  <si>
    <t>Ysabel Masias Ynocencio</t>
  </si>
  <si>
    <t>Gretel Roxana Olivares Torre</t>
  </si>
  <si>
    <t>Alan Felipe Salazar</t>
  </si>
  <si>
    <t>MEJÍA SURCO JAIME</t>
  </si>
  <si>
    <t>Centeno Berrio</t>
  </si>
  <si>
    <t>016110260K</t>
  </si>
  <si>
    <t>Sherezada Dueñas Aguilar</t>
  </si>
  <si>
    <t>Mirian Durand Gonzales</t>
  </si>
  <si>
    <t>Aquiles Suyo Caparo</t>
  </si>
  <si>
    <t>019200344F</t>
  </si>
  <si>
    <t>Jannette Delgado Obando</t>
  </si>
  <si>
    <t>VILCAHUAMÁN MEJÍA RICHARD HÉCTOR</t>
  </si>
  <si>
    <t>MORALES ESTRADA ELISABET</t>
  </si>
  <si>
    <t xml:space="preserve">022200039C </t>
  </si>
  <si>
    <t>ASENCIOS PEDRAZA JAZMIN LIZBETH</t>
  </si>
  <si>
    <t xml:space="preserve">017200356F </t>
  </si>
  <si>
    <t>BORDA VALDERRAMA MARCO ANTONIO</t>
  </si>
  <si>
    <t xml:space="preserve">022200033E </t>
  </si>
  <si>
    <t xml:space="preserve">Cambio de Asesor del Proyecto de Tesis. </t>
  </si>
  <si>
    <t xml:space="preserve">019100064A </t>
  </si>
  <si>
    <t xml:space="preserve">016102177K </t>
  </si>
  <si>
    <t xml:space="preserve"> Cambio de Asesor del Proyecto de Tesis</t>
  </si>
  <si>
    <t xml:space="preserve"> DELGADO OBANDO JANNETTE</t>
  </si>
  <si>
    <t>TUNQUI PALOMINO ELBER</t>
  </si>
  <si>
    <t xml:space="preserve">022200043K </t>
  </si>
  <si>
    <t>GANVINI VALCARCEL CRISTHIAN EDUARDO</t>
  </si>
  <si>
    <t>MAMANI LOPEZ LUIS ZILER</t>
  </si>
  <si>
    <t xml:space="preserve">017300102F </t>
  </si>
  <si>
    <t>RIVERA ALARCON ELIANA LIA</t>
  </si>
  <si>
    <t>VERA BENDEZU MARIA FERNANDA</t>
  </si>
  <si>
    <t xml:space="preserve">020200056G </t>
  </si>
  <si>
    <t>CALDERON ZEA CÉSAR VIRGILIO</t>
  </si>
  <si>
    <t xml:space="preserve">018200210K </t>
  </si>
  <si>
    <t>HUILLCA CONDORI JUVENAL</t>
  </si>
  <si>
    <t>Comision Admision 2023-3</t>
  </si>
  <si>
    <t xml:space="preserve">017200233A </t>
  </si>
  <si>
    <t>VILLENA ASCUE PAUL</t>
  </si>
  <si>
    <t xml:space="preserve">021200194J </t>
  </si>
  <si>
    <t>SANCHEZ LAYME NICOLE MILDRET</t>
  </si>
  <si>
    <t xml:space="preserve">022200041H </t>
  </si>
  <si>
    <t xml:space="preserve">017200229D </t>
  </si>
  <si>
    <t>Fernando Rivero</t>
  </si>
  <si>
    <t>Abraham Edgard Canahuire Montúfar</t>
  </si>
  <si>
    <t>WALDO ENRIQUE CAMPAÑA MORRO</t>
  </si>
  <si>
    <t>015301249B</t>
  </si>
  <si>
    <t xml:space="preserve">MONZON ZEVALLOS WILLY </t>
  </si>
  <si>
    <t>Solicita Cambio de Titulo</t>
  </si>
  <si>
    <t>URQUIZO PEREIRA LEONOR ISABEL</t>
  </si>
  <si>
    <t xml:space="preserve">022200044G </t>
  </si>
  <si>
    <t>TORRES CASTILLO GUIDO AMERICO</t>
  </si>
  <si>
    <t>MEDINA ONCOY ALEXANDER NNEIL</t>
  </si>
  <si>
    <t xml:space="preserve">022200038G </t>
  </si>
  <si>
    <t>ROMANI MIRANDA ISABEL URSULA</t>
  </si>
  <si>
    <t>COSME MINA EDUARDO OSCAR</t>
  </si>
  <si>
    <t xml:space="preserve">022200034A </t>
  </si>
  <si>
    <t>SILVA BELTRAN EDUARDO</t>
  </si>
  <si>
    <t xml:space="preserve">022100051A </t>
  </si>
  <si>
    <t>Admision 2023-3</t>
  </si>
  <si>
    <t>Resultados Admision 2023-3</t>
  </si>
  <si>
    <t>PUENTE DE LA VEGA CACERES ABRAHAM</t>
  </si>
  <si>
    <t xml:space="preserve">022300013F </t>
  </si>
  <si>
    <t>CUEVAS CAMA SURY HIOKORY NAYALIT</t>
  </si>
  <si>
    <t xml:space="preserve">022200035H </t>
  </si>
  <si>
    <t xml:space="preserve">016201408K </t>
  </si>
  <si>
    <t xml:space="preserve">017300035G </t>
  </si>
  <si>
    <t xml:space="preserve">015101552C </t>
  </si>
  <si>
    <t xml:space="preserve"> TRUJILLO TEJADA JUAN CARLOS</t>
  </si>
  <si>
    <t>4 setiembre</t>
  </si>
  <si>
    <t>6 setiembre</t>
  </si>
  <si>
    <t>11 setiembre</t>
  </si>
  <si>
    <t>Se envia observaciones de sustentacion</t>
  </si>
  <si>
    <t>13 setiembre</t>
  </si>
  <si>
    <t>Maestro en Ingeniería Civil con Mención en Transportes.</t>
  </si>
  <si>
    <t xml:space="preserve">COLLANTES MENDOZA ALFREDO </t>
  </si>
  <si>
    <t xml:space="preserve">SENDON ALBA JORDAN JOFFRE </t>
  </si>
  <si>
    <t xml:space="preserve">019100040E </t>
  </si>
  <si>
    <t xml:space="preserve"> HUAYCOCHEA NUÑEZ DE LA TORRE FLOR DE MARIA</t>
  </si>
  <si>
    <t xml:space="preserve">018300025K </t>
  </si>
  <si>
    <t xml:space="preserve"> TTITO LAURA PRISCILIANO</t>
  </si>
  <si>
    <t xml:space="preserve">018200293C </t>
  </si>
  <si>
    <t xml:space="preserve">021100060A </t>
  </si>
  <si>
    <t>Jose luis Valencia Vila</t>
  </si>
  <si>
    <t>Alex Pando</t>
  </si>
  <si>
    <t xml:space="preserve">017200024C </t>
  </si>
  <si>
    <t>020100013D</t>
  </si>
  <si>
    <t>MEDINA DIAZ BRIGIDA MARCELA</t>
  </si>
  <si>
    <t>019200151C</t>
  </si>
  <si>
    <t xml:space="preserve"> ALANYA RICALDE JORGE LUIS</t>
  </si>
  <si>
    <t xml:space="preserve"> CHUSPE ZANS MARIA ELENA</t>
  </si>
  <si>
    <t>CHACON SANCHEZ VICTO</t>
  </si>
  <si>
    <t>SUMERENTE TORRES BETZABETH ALICIA</t>
  </si>
  <si>
    <t>022200042D</t>
  </si>
  <si>
    <t xml:space="preserve"> ACO CORRALES EDER ARTUR</t>
  </si>
  <si>
    <t>NIÑO DE GUZMAN PIMENTEL EDWARD FRANK</t>
  </si>
  <si>
    <t>014101558B</t>
  </si>
  <si>
    <t>Rectificacion de nota</t>
  </si>
  <si>
    <t>Víctor García Toma</t>
  </si>
  <si>
    <t>Dr. Johnny Hernán Tupayachi Sotomayor</t>
  </si>
  <si>
    <t xml:space="preserve">017300205J </t>
  </si>
  <si>
    <t xml:space="preserve">018100015A </t>
  </si>
  <si>
    <t>Cambio Dictaminante de Proyecto de Tesis</t>
  </si>
  <si>
    <t>JOSÉ CASTILLA ANCCASI</t>
  </si>
  <si>
    <t>011270031D</t>
  </si>
  <si>
    <t>017200270D</t>
  </si>
  <si>
    <t>Paola Estrada Sanchez</t>
  </si>
  <si>
    <t xml:space="preserve">VILLENA ASCUE PAUL </t>
  </si>
  <si>
    <t>021200194J</t>
  </si>
  <si>
    <t xml:space="preserve">CRISTABEL NILDA RIVAS ACHAHUI </t>
  </si>
  <si>
    <t>Jackeline Miranda Fluker</t>
  </si>
  <si>
    <t>Alicia Enriqueta De La Cruz Galarza</t>
  </si>
  <si>
    <t>Jesus Alejandro Arenas Fernandez Davila</t>
  </si>
  <si>
    <t>016201414K</t>
  </si>
  <si>
    <t>Eder Arturo aco Corrales</t>
  </si>
  <si>
    <t>Wilbert colque Candia</t>
  </si>
  <si>
    <t xml:space="preserve">019300192C </t>
  </si>
  <si>
    <t xml:space="preserve">018200006D </t>
  </si>
  <si>
    <t>Jose Victor Manchego Enríquez</t>
  </si>
  <si>
    <t>Amadeo Cuba Esquivel</t>
  </si>
  <si>
    <t>Ricardo Fernandez Lorenzo.</t>
  </si>
  <si>
    <t>Isaac E. Castro Cuba Barineza</t>
  </si>
  <si>
    <t>FELIO CALDERON LA TORRE</t>
  </si>
  <si>
    <t>017200380D</t>
  </si>
  <si>
    <t>CRUZ LUPA CESAR RANDY</t>
  </si>
  <si>
    <t xml:space="preserve">020300237C </t>
  </si>
  <si>
    <t xml:space="preserve"> CANCAPA MALAGA HUGO</t>
  </si>
  <si>
    <t xml:space="preserve">021200034B </t>
  </si>
  <si>
    <t>ROJAS PALOMINO NEHEMIAS GAMALIEL</t>
  </si>
  <si>
    <t xml:space="preserve">020300222F </t>
  </si>
  <si>
    <t>016201350B</t>
  </si>
  <si>
    <t>Jorge Oscar Trigoso Delgado</t>
  </si>
  <si>
    <t xml:space="preserve">GARATE FLORES NILDA TERESA </t>
  </si>
  <si>
    <t>Mónica Marca Aima</t>
  </si>
  <si>
    <t>Rubén Tito Mariño Loaiza</t>
  </si>
  <si>
    <t>Cesar herrera</t>
  </si>
  <si>
    <t>Yolanda Leon Villalobos</t>
  </si>
  <si>
    <t>Lena Aramburu Naveda</t>
  </si>
  <si>
    <t xml:space="preserve"> ASENCIOS PEDRAZA JAZMIN LIZBETH </t>
  </si>
  <si>
    <t>017200356F</t>
  </si>
  <si>
    <t>Aida Valer</t>
  </si>
  <si>
    <t>ALEJANDRO PABLO PLETICKOSICH PICON</t>
  </si>
  <si>
    <t xml:space="preserve">RONDAN CCORIMANYA VANESSA </t>
  </si>
  <si>
    <t xml:space="preserve"> BACA HAQUEHUA KATERIN</t>
  </si>
  <si>
    <t>CURO LLIMPI WILLY JHON</t>
  </si>
  <si>
    <t>CHAMBILLA CALIZAYA JORGE</t>
  </si>
  <si>
    <t>Cuba Esquivel Amadeo.</t>
  </si>
  <si>
    <t>017300127I</t>
  </si>
  <si>
    <t>017200355J</t>
  </si>
  <si>
    <t>Carlos Tamayo Vargas</t>
  </si>
  <si>
    <t>Corzo Palomo</t>
  </si>
  <si>
    <t xml:space="preserve">SANCHEZ LAYME NICOLE MILDRET </t>
  </si>
  <si>
    <t>022200041H</t>
  </si>
  <si>
    <t>Javier Escobar López</t>
  </si>
  <si>
    <t xml:space="preserve"> GUTIERREZ CHAVEZ PABEL KENYO</t>
  </si>
  <si>
    <t>022200036D</t>
  </si>
  <si>
    <t>Gretel R. Olivares</t>
  </si>
  <si>
    <t xml:space="preserve">Herminia Callo Sanchez </t>
  </si>
  <si>
    <t>022200046J</t>
  </si>
  <si>
    <t>Yanina Rojas Anaya</t>
  </si>
  <si>
    <t>022100051A</t>
  </si>
  <si>
    <t>Wilbert Colque Candia</t>
  </si>
  <si>
    <t>Gareth Del Castillo Estrada</t>
  </si>
  <si>
    <t>022200034A</t>
  </si>
  <si>
    <t>JOSE CHUQUIMIA HURTADO</t>
  </si>
  <si>
    <t>022200039C</t>
  </si>
  <si>
    <t>CARLOS RODOLFO CARRION ESPINOZA</t>
  </si>
  <si>
    <t xml:space="preserve">Doctor en Derecho. </t>
  </si>
  <si>
    <t xml:space="preserve"> SENDON ALBA JORDAN JOFFRE</t>
  </si>
  <si>
    <t>016110268A</t>
  </si>
  <si>
    <t xml:space="preserve">019200154B </t>
  </si>
  <si>
    <t xml:space="preserve">A18101829B </t>
  </si>
  <si>
    <t>Román Hugo Medina Tapia.</t>
  </si>
  <si>
    <t>018100010J</t>
  </si>
  <si>
    <t>022200043K</t>
  </si>
  <si>
    <t xml:space="preserve">016201373B </t>
  </si>
  <si>
    <t xml:space="preserve">015301173F </t>
  </si>
  <si>
    <t xml:space="preserve">SARMIENTO BAEZ WILBERTH </t>
  </si>
  <si>
    <t xml:space="preserve">017300001E </t>
  </si>
  <si>
    <t xml:space="preserve"> CHAMPI HUALLPA ALBERTO</t>
  </si>
  <si>
    <t xml:space="preserve">018300107G </t>
  </si>
  <si>
    <t>GUZMAN MEDINA ADDERLY ROOSEVELT</t>
  </si>
  <si>
    <t xml:space="preserve">019300125D </t>
  </si>
  <si>
    <t>ESCALANTE CARDENAS CESAR EDUARDO</t>
  </si>
  <si>
    <t>MEDINA MORENO ARIANA VALERIA</t>
  </si>
  <si>
    <t xml:space="preserve">020300116A </t>
  </si>
  <si>
    <t xml:space="preserve"> JIMENEZ RIVERA WILLIAM MIGUEL</t>
  </si>
  <si>
    <t>DAMIAN PANIAGUA RUTTY</t>
  </si>
  <si>
    <t xml:space="preserve">019200328K </t>
  </si>
  <si>
    <t>GALLEGOS APARICIO EDO</t>
  </si>
  <si>
    <t xml:space="preserve">020300082J </t>
  </si>
  <si>
    <t xml:space="preserve">015101554F </t>
  </si>
  <si>
    <t>HUAYAPA HUAYNACHO MAURO</t>
  </si>
  <si>
    <t xml:space="preserve">017200126K </t>
  </si>
  <si>
    <t>DELGADO CAMACHO ALEJANDRO VLADIMIR</t>
  </si>
  <si>
    <t>Walter Vicente Palomino Oquendo</t>
  </si>
  <si>
    <t>MORALES MENDOZA SIDNEY RANDH</t>
  </si>
  <si>
    <t xml:space="preserve">015301194C </t>
  </si>
  <si>
    <t xml:space="preserve"> FLOREZ VALENZA JESSICA</t>
  </si>
  <si>
    <t xml:space="preserve">HUALLPAYUNCA BACA JUAN CARLOS </t>
  </si>
  <si>
    <t>Mario Nicanor Vargas Bejarano</t>
  </si>
  <si>
    <t>Ana Cecilia Chavez Chacon</t>
  </si>
  <si>
    <t xml:space="preserve"> RODRIGUEZ PECEROS ROSMEL IVAN</t>
  </si>
  <si>
    <t>020200019D</t>
  </si>
  <si>
    <t>017300205J</t>
  </si>
  <si>
    <t xml:space="preserve">MERINO ASCUE ESTHER REYNA </t>
  </si>
  <si>
    <t>020200012J</t>
  </si>
  <si>
    <t>019200425F</t>
  </si>
  <si>
    <t>TAPIA PACHECO ROYER RAUL</t>
  </si>
  <si>
    <t xml:space="preserve">019300025J </t>
  </si>
  <si>
    <t>019300125D</t>
  </si>
  <si>
    <t>Silvio Oswaldo Campana Zegarra</t>
  </si>
  <si>
    <t>SILVERA ABELLANEDA BRITHZ DANNAY</t>
  </si>
  <si>
    <t>016201409G</t>
  </si>
  <si>
    <t>Erick Alcca Zela</t>
  </si>
  <si>
    <t xml:space="preserve"> FUENTES BERNEDO FRIDA ESMERALDA</t>
  </si>
  <si>
    <t xml:space="preserve">022300036F </t>
  </si>
  <si>
    <t>GARCIA PEREZ MAYRA VANESSA</t>
  </si>
  <si>
    <t xml:space="preserve">022300037B </t>
  </si>
  <si>
    <t>CHAVEZ BERMUDEZ MABEL IÑAKAPALLA</t>
  </si>
  <si>
    <t xml:space="preserve">022300032K </t>
  </si>
  <si>
    <t>HUILLCA GARCIA WILBER</t>
  </si>
  <si>
    <t xml:space="preserve">022300038I </t>
  </si>
  <si>
    <t>RODRIGUEZ GONZALES KELLY</t>
  </si>
  <si>
    <t xml:space="preserve">022300044I </t>
  </si>
  <si>
    <t>MONGE NAVEROS YUDI</t>
  </si>
  <si>
    <t xml:space="preserve">022300039E </t>
  </si>
  <si>
    <t>VERA DIAZ CRISTINA</t>
  </si>
  <si>
    <t xml:space="preserve">021100086K </t>
  </si>
  <si>
    <t>CONDORI PAUCCARA JOSE</t>
  </si>
  <si>
    <t xml:space="preserve">022300033G </t>
  </si>
  <si>
    <t>DIAZ ANCCO FERNANDO</t>
  </si>
  <si>
    <t xml:space="preserve">022300034C </t>
  </si>
  <si>
    <t>ESTRADA CHACON LID HAYDEE</t>
  </si>
  <si>
    <t xml:space="preserve">022300035J </t>
  </si>
  <si>
    <t>PIZARRO PILLCO ELVER</t>
  </si>
  <si>
    <t xml:space="preserve">022300040C </t>
  </si>
  <si>
    <t>Jose Chuquimia Hurtado</t>
  </si>
  <si>
    <t>Walker Hernán Araujo Berrío</t>
  </si>
  <si>
    <t xml:space="preserve">016102367D </t>
  </si>
  <si>
    <t xml:space="preserve">015301236H </t>
  </si>
  <si>
    <t>CASTRO BRAVO MILAGROS</t>
  </si>
  <si>
    <t xml:space="preserve">020100083B </t>
  </si>
  <si>
    <t>VARGAS BELLOTA ELIANA MONICA</t>
  </si>
  <si>
    <t xml:space="preserve">022300028C </t>
  </si>
  <si>
    <t>BRAVO SALAS SANDRA</t>
  </si>
  <si>
    <t xml:space="preserve">022300031D </t>
  </si>
  <si>
    <t>RAMOS MEZA CARLOS SAMUEL,</t>
  </si>
  <si>
    <t xml:space="preserve">022300045E </t>
  </si>
  <si>
    <t>RODRIGUEZ CASAVERDE AMELIA</t>
  </si>
  <si>
    <t xml:space="preserve">022300043B </t>
  </si>
  <si>
    <t>ZEVALLOS QUISPE SANDER</t>
  </si>
  <si>
    <t xml:space="preserve">022300047H </t>
  </si>
  <si>
    <t xml:space="preserve">022100018D </t>
  </si>
  <si>
    <t xml:space="preserve"> VALDIVIA ACURIO DORA PAMELA</t>
  </si>
  <si>
    <t xml:space="preserve">019300076C </t>
  </si>
  <si>
    <t xml:space="preserve">017200219I </t>
  </si>
  <si>
    <t xml:space="preserve">019100057E </t>
  </si>
  <si>
    <t xml:space="preserve">014101561C </t>
  </si>
  <si>
    <t>RODRIGUEZ SOLORZANO EDSON LEONID</t>
  </si>
  <si>
    <t xml:space="preserve">019100017C </t>
  </si>
  <si>
    <t>HOLGUIN HERRERA MELISA BETYS</t>
  </si>
  <si>
    <t xml:space="preserve">020300015K </t>
  </si>
  <si>
    <t xml:space="preserve">MEDINA ONCOY ALEXANDER NNEIL </t>
  </si>
  <si>
    <t>022200038G</t>
  </si>
  <si>
    <t>Julio Lazo Alvarez</t>
  </si>
  <si>
    <t>Miluska Frisancho Camero</t>
  </si>
  <si>
    <t>LORNEL ANTONIO RIVAS MAGO</t>
  </si>
  <si>
    <t xml:space="preserve">CUEVAS CAMA SURY HIOKORY NAYALIT </t>
  </si>
  <si>
    <t>022200035H</t>
  </si>
  <si>
    <t>Erika Eleana Corzo Palomo</t>
  </si>
  <si>
    <t xml:space="preserve">PUENTE DE LA VEGA CACERES ABRAHAM </t>
  </si>
  <si>
    <t>022300013F</t>
  </si>
  <si>
    <t>Tito Livio Paredes Gordon</t>
  </si>
  <si>
    <t xml:space="preserve">CALDERON GONZALES WERNER ALFONSO </t>
  </si>
  <si>
    <t xml:space="preserve"> MAQUERA ESQUIVEL LUZ MARINA</t>
  </si>
  <si>
    <t xml:space="preserve">LOAYZA MARIACA REYNA </t>
  </si>
  <si>
    <t>015101327J</t>
  </si>
  <si>
    <t>Eliana Lía Rivera Alarcón</t>
  </si>
  <si>
    <t>Fernando Rivero Ynfantas</t>
  </si>
  <si>
    <t>Waldo Alex Pando Diaz</t>
  </si>
  <si>
    <t xml:space="preserve">SOTA PULIDO ZEIDA </t>
  </si>
  <si>
    <t xml:space="preserve"> QUISPE CUSIHUAMAN MARIA ANGELICA</t>
  </si>
  <si>
    <t>DEJAR SIN EFECTO</t>
  </si>
  <si>
    <t xml:space="preserve">020100107I </t>
  </si>
  <si>
    <t>Lyly Karina Curiza Vilca</t>
  </si>
  <si>
    <t>Zoraida Huamanga Gamarra</t>
  </si>
  <si>
    <t xml:space="preserve">CCANSAYA ROMAN HAYDEE </t>
  </si>
  <si>
    <t>Alejandrino Donato Holguin Segovia</t>
  </si>
  <si>
    <t>Aydee Flores Contreras</t>
  </si>
  <si>
    <t xml:space="preserve">019200180C </t>
  </si>
  <si>
    <t xml:space="preserve"> CAIRO QUISPE JUAN ROSVELT</t>
  </si>
  <si>
    <t>Maestria en Administracion de negocios</t>
  </si>
  <si>
    <t>020100061I</t>
  </si>
  <si>
    <t xml:space="preserve">CASTRO BRAVO MILAGROS </t>
  </si>
  <si>
    <t>020100083B</t>
  </si>
  <si>
    <t>022200068C</t>
  </si>
  <si>
    <t>ADMISIÓN 2024-I</t>
  </si>
  <si>
    <t>COMISION DEL PROCESO DE ADMISIÓN 2024-I</t>
  </si>
  <si>
    <t>Ricardo Fernandez Lorenzo</t>
  </si>
  <si>
    <t>Werner Alfonso Calderon Gonzales</t>
  </si>
  <si>
    <t xml:space="preserve">MAMANI TORRES ALFREDO CRISOLOGO </t>
  </si>
  <si>
    <t xml:space="preserve">021100004D </t>
  </si>
  <si>
    <t xml:space="preserve">020200039E </t>
  </si>
  <si>
    <t xml:space="preserve"> OLIVARES TORRE GRETEL ROXANA</t>
  </si>
  <si>
    <t xml:space="preserve">019200033K </t>
  </si>
  <si>
    <t xml:space="preserve">014101466K </t>
  </si>
  <si>
    <t>Luis Alberto Chihuantito Abal</t>
  </si>
  <si>
    <t>019200262J</t>
  </si>
  <si>
    <t>Lornel Antonio Rivas Mago</t>
  </si>
  <si>
    <t>MORMONTOY PINO ARMANDO</t>
  </si>
  <si>
    <t>021200014A</t>
  </si>
  <si>
    <t>Herminia Callo Sanchez</t>
  </si>
  <si>
    <t>020300041A</t>
  </si>
  <si>
    <t>BELLIDO LUPINTA LIZ PAMELA</t>
  </si>
  <si>
    <t xml:space="preserve">022100039A </t>
  </si>
  <si>
    <t>AMACHI MELO ROSA LUCILA</t>
  </si>
  <si>
    <t>018200251I</t>
  </si>
  <si>
    <t>VILLAGRA QUIN FIDEL</t>
  </si>
  <si>
    <t xml:space="preserve">018100078C </t>
  </si>
  <si>
    <t>PANDO DIAZ FRANCISCO</t>
  </si>
  <si>
    <t xml:space="preserve">019200431F </t>
  </si>
  <si>
    <t>ARAGON MAMANI SONIA</t>
  </si>
  <si>
    <t xml:space="preserve"> ACURIO SAAVEDRA JORGE</t>
  </si>
  <si>
    <t xml:space="preserve">022300016E </t>
  </si>
  <si>
    <t>CACERES ANGULO IVAN</t>
  </si>
  <si>
    <t xml:space="preserve">022300017A </t>
  </si>
  <si>
    <t>VEGA VIZCARRA RODNEY</t>
  </si>
  <si>
    <t xml:space="preserve">022300030H </t>
  </si>
  <si>
    <t>NUÑEZ DEL PRADO SANTANDER TIRZA ESTELA</t>
  </si>
  <si>
    <t xml:space="preserve">022300023A </t>
  </si>
  <si>
    <t>CARBAJAL TACO CESAR PAUL</t>
  </si>
  <si>
    <t xml:space="preserve">022300018H </t>
  </si>
  <si>
    <t xml:space="preserve">021300053I </t>
  </si>
  <si>
    <t xml:space="preserve"> CHANCA TELLO KLIDY</t>
  </si>
  <si>
    <t>Rosa Amalia Huarancca Valderrama</t>
  </si>
  <si>
    <t>Daisy Irene Nuñez Del Prado Bejar De Murillo</t>
  </si>
  <si>
    <t xml:space="preserve">019200394C </t>
  </si>
  <si>
    <t xml:space="preserve">YLLANES CORAHUA EDWIN </t>
  </si>
  <si>
    <t xml:space="preserve">016201369E </t>
  </si>
  <si>
    <t xml:space="preserve">017200072H </t>
  </si>
  <si>
    <t xml:space="preserve">017200188F </t>
  </si>
  <si>
    <t xml:space="preserve">015201383I </t>
  </si>
  <si>
    <t xml:space="preserve">018200033A </t>
  </si>
  <si>
    <t>HUMPIRE CASTRO ROY ANDY</t>
  </si>
  <si>
    <t xml:space="preserve">022300007F </t>
  </si>
  <si>
    <t xml:space="preserve"> TORRE CALDERON EDGAR</t>
  </si>
  <si>
    <t xml:space="preserve">018100026C </t>
  </si>
  <si>
    <t xml:space="preserve">018300070F </t>
  </si>
  <si>
    <t>ROMERO COPACONDORI FIORELA AYDE</t>
  </si>
  <si>
    <t xml:space="preserve">019300166B </t>
  </si>
  <si>
    <t>013200943B</t>
  </si>
  <si>
    <t xml:space="preserve">MARROQUIN MUÑIZ MARCO ANTONIO </t>
  </si>
  <si>
    <t xml:space="preserve">019200170H </t>
  </si>
  <si>
    <t xml:space="preserve">CHALCO SUAREZ JESSICA ELIZABETH </t>
  </si>
  <si>
    <t xml:space="preserve">A15201430G </t>
  </si>
  <si>
    <t xml:space="preserve">019100113B </t>
  </si>
  <si>
    <t xml:space="preserve">016110266I </t>
  </si>
  <si>
    <t xml:space="preserve">018100010J </t>
  </si>
  <si>
    <t xml:space="preserve"> MANYA CHECORI ROBERT MARTIN</t>
  </si>
  <si>
    <t xml:space="preserve">018300026G </t>
  </si>
  <si>
    <t xml:space="preserve">019100056I </t>
  </si>
  <si>
    <t>Maruja Galvan Gonzales</t>
  </si>
  <si>
    <t>Guido Alvarez Jauregui</t>
  </si>
  <si>
    <t>TRUJILLO TEJADA JUAN CARLOS,</t>
  </si>
  <si>
    <t>Maestro en Derecho del Trabajo y de la Seguridad Social.</t>
  </si>
  <si>
    <t>Yessenia Bernales Guzman</t>
  </si>
  <si>
    <t>Julio Alberto Villasante Lindo</t>
  </si>
  <si>
    <t>Tatiana Choquehuanca Contreras</t>
  </si>
  <si>
    <t xml:space="preserve"> INQUILTUPA CALVO ABEL ANTONIO</t>
  </si>
  <si>
    <t>018200119C</t>
  </si>
  <si>
    <t>Juan Cosio Muñoz</t>
  </si>
  <si>
    <t>020300011E</t>
  </si>
  <si>
    <t>020300237C</t>
  </si>
  <si>
    <t>ACHAHUANCO CACERES OMAR GERMAIN</t>
  </si>
  <si>
    <t xml:space="preserve">018200281E </t>
  </si>
  <si>
    <t>PORCEL GUZMAN NERY</t>
  </si>
  <si>
    <t xml:space="preserve">018200236J </t>
  </si>
  <si>
    <t>MENDOZA ESCALANTE CAMILO</t>
  </si>
  <si>
    <t xml:space="preserve">020300081C </t>
  </si>
  <si>
    <t>BLAS MORA JOEL ANDRES</t>
  </si>
  <si>
    <t xml:space="preserve">019200142D </t>
  </si>
  <si>
    <t xml:space="preserve">017200042A </t>
  </si>
  <si>
    <t xml:space="preserve">018300060K </t>
  </si>
  <si>
    <t>CUELLAR RADO AMILCAR</t>
  </si>
  <si>
    <t xml:space="preserve">019300009D </t>
  </si>
  <si>
    <t xml:space="preserve">CARRANZA PINEDO ULISES </t>
  </si>
  <si>
    <t>cambio dictaminante</t>
  </si>
  <si>
    <t>014101469J</t>
  </si>
  <si>
    <t xml:space="preserve">021300040D </t>
  </si>
  <si>
    <t xml:space="preserve"> VARGAS ACOSTA JACKIE</t>
  </si>
  <si>
    <t xml:space="preserve">012101141F </t>
  </si>
  <si>
    <t>GARCIA ALATRISTA FABIOLA PILAR</t>
  </si>
  <si>
    <t>022300049K</t>
  </si>
  <si>
    <t>AUTORIZAR MATRICULA 2024-1</t>
  </si>
  <si>
    <t>QUISPE BENIQUE KARLA STEYSI</t>
  </si>
  <si>
    <t>022300057C</t>
  </si>
  <si>
    <t>HUALLPAYUNCA CALDERON NADIUSKA</t>
  </si>
  <si>
    <t>019100105J</t>
  </si>
  <si>
    <t>SANO MEZA SONIA</t>
  </si>
  <si>
    <t>022300060D</t>
  </si>
  <si>
    <t>LEGUIA OMONTE LILIBETH MAYLY</t>
  </si>
  <si>
    <t>022300051E</t>
  </si>
  <si>
    <t>Admision 2024-1</t>
  </si>
  <si>
    <t>RECONFORMAR LA COMISION DEL PROCESO DE ADMISIÓN VIRTUAL NO PRESENCIAL 2024-I</t>
  </si>
  <si>
    <t xml:space="preserve"> CONDORI LUNA MARIA ISABEL</t>
  </si>
  <si>
    <t xml:space="preserve"> ENCISO QUISPE EDISON JULIO</t>
  </si>
  <si>
    <t xml:space="preserve">RATIFICAR la vigencia del plan Curricular 2017 </t>
  </si>
  <si>
    <t>Maestría en Administración en Negocios</t>
  </si>
  <si>
    <t xml:space="preserve">Maestría en Ciencias Estomatológicas </t>
  </si>
  <si>
    <t>Maestría en Contabilidad con mención en Auditoría y Control Interno</t>
  </si>
  <si>
    <t xml:space="preserve">Maestría en Derecho Civil y Comercial </t>
  </si>
  <si>
    <t xml:space="preserve">Maestría en Derecho Constitucional </t>
  </si>
  <si>
    <t xml:space="preserve">Maestría en Derecho del Trabajo y de la Seguridad Social </t>
  </si>
  <si>
    <t xml:space="preserve">Maestría en Derecho Registral y Notarial </t>
  </si>
  <si>
    <t>Maestría en Docencia Universitaria</t>
  </si>
  <si>
    <t>Maestría en Enfermería</t>
  </si>
  <si>
    <t>Maestría en Estadística e Investigación Científica</t>
  </si>
  <si>
    <t xml:space="preserve">Maestría en Ingeniería Civil con mención en Estructuras </t>
  </si>
  <si>
    <t xml:space="preserve">Maestría en Ingeniería Civil con mención en hidráulica y Ambiental </t>
  </si>
  <si>
    <t xml:space="preserve">Maestría en Ingeniería Civil con mención en Transportes </t>
  </si>
  <si>
    <t>Maestría en Ingeniería de Sistemas con mención en Ingeniería del Software</t>
  </si>
  <si>
    <t xml:space="preserve">Maestría en Salud Comunitaria </t>
  </si>
  <si>
    <t>Maestría en Seguridad Industrial y Medio Ambiente</t>
  </si>
  <si>
    <t>Doctorado en Administración</t>
  </si>
  <si>
    <t>Doctorado en Contabilidad</t>
  </si>
  <si>
    <t>Doctorado en Medio Ambiente y Desarrollo Sostenible</t>
  </si>
  <si>
    <t xml:space="preserve">Doctorado en Psicología </t>
  </si>
  <si>
    <t xml:space="preserve">020300005E </t>
  </si>
  <si>
    <t>Ingresantes 2024-1</t>
  </si>
  <si>
    <t xml:space="preserve">018300102E </t>
  </si>
  <si>
    <t xml:space="preserve"> CUCHILLO CAYTUIRO MANUEL</t>
  </si>
  <si>
    <t>Maestro en Ingeniería Civil con Mención en Hidráulica y Ambiental.</t>
  </si>
  <si>
    <t xml:space="preserve"> CORNEJO ROJAS MILENKA</t>
  </si>
  <si>
    <t xml:space="preserve">019300040I </t>
  </si>
  <si>
    <t xml:space="preserve">018100030K </t>
  </si>
  <si>
    <t xml:space="preserve">023300038H </t>
  </si>
  <si>
    <t>BAÑON RAMOS LUCI VIRGINIA</t>
  </si>
  <si>
    <t xml:space="preserve">023200050F </t>
  </si>
  <si>
    <t xml:space="preserve">021200131H </t>
  </si>
  <si>
    <t>ROMERO MONGE MARYCIELO</t>
  </si>
  <si>
    <t xml:space="preserve">019200077H </t>
  </si>
  <si>
    <t>MANGO RAYME STEFANY BARBARA</t>
  </si>
  <si>
    <t xml:space="preserve">023200065C </t>
  </si>
  <si>
    <t>CUBA TORRES YERAL</t>
  </si>
  <si>
    <t xml:space="preserve">019200148B </t>
  </si>
  <si>
    <t>ESPINOZA HUILLCA HILDA</t>
  </si>
  <si>
    <t xml:space="preserve">019200283G </t>
  </si>
  <si>
    <t xml:space="preserve">015101522G </t>
  </si>
  <si>
    <t>SANCHEZ CARMONA LUIS ALBERTO</t>
  </si>
  <si>
    <t xml:space="preserve">020300103G </t>
  </si>
  <si>
    <t>CASTELO LOAYZA HECTOR</t>
  </si>
  <si>
    <t xml:space="preserve">TAPIA DELGADO BHELU </t>
  </si>
  <si>
    <t>XV CURSO DE ACTUALIZACIÓN</t>
  </si>
  <si>
    <t xml:space="preserve">relación de estudiantes admitidos en el XV CURSO DEACTUALIZACIÓN </t>
  </si>
  <si>
    <t>RODRIGUEZ CÁRDENAS FREDDY</t>
  </si>
  <si>
    <t>017200310F</t>
  </si>
  <si>
    <t>CABALLERO ALEGRIA FLOR MARITZA</t>
  </si>
  <si>
    <t>020300130D</t>
  </si>
  <si>
    <t>MEZA FERNANDEZ SANDRA</t>
  </si>
  <si>
    <t>018300146B</t>
  </si>
  <si>
    <t>ARIAS REINOSO MADELEINE</t>
  </si>
  <si>
    <t>020300108I</t>
  </si>
  <si>
    <t>FLORES PALOMINO ADRIANA PAOLA</t>
  </si>
  <si>
    <t>016102242G</t>
  </si>
  <si>
    <t>LLANOS MAMANI JUAN EVER</t>
  </si>
  <si>
    <t>018300142G</t>
  </si>
  <si>
    <t>016102095D</t>
  </si>
  <si>
    <t xml:space="preserve">FERREL SARMIENTO DIOMEDES NAPOLEON	</t>
  </si>
  <si>
    <t>019200127E</t>
  </si>
  <si>
    <t>AGUILAR CHACON LISBETH BERENICE</t>
  </si>
  <si>
    <t>020100030F</t>
  </si>
  <si>
    <t>VELAZQUE ROJAS OSCAR</t>
  </si>
  <si>
    <t>019200182F</t>
  </si>
  <si>
    <t>GONZALES VARGAS MARIO</t>
  </si>
  <si>
    <t>019300183D</t>
  </si>
  <si>
    <t>SERRANO HERMOZA JOSÉ ALFREDO</t>
  </si>
  <si>
    <t>015301204I</t>
  </si>
  <si>
    <t>015301211E</t>
  </si>
  <si>
    <t>LAZO ZARATE MIGUEL ANGEL</t>
  </si>
  <si>
    <t>012101162C</t>
  </si>
  <si>
    <t>015301266D</t>
  </si>
  <si>
    <t>015101560F</t>
  </si>
  <si>
    <t>RAMOS ABARCA JOSHEP IVANOVY</t>
  </si>
  <si>
    <t>019200108K</t>
  </si>
  <si>
    <t>BENAVIDES BEJAR SHEYLA ALMENDRA</t>
  </si>
  <si>
    <t>020300128J</t>
  </si>
  <si>
    <t>JANQUI ESQUIVEL LEONIDAS</t>
  </si>
  <si>
    <t>016102185C</t>
  </si>
  <si>
    <t>ALVAREZ CONCHA ROSSY</t>
  </si>
  <si>
    <t>018300130I</t>
  </si>
  <si>
    <t>HUARAC CHACCA JUAN CARLOS</t>
  </si>
  <si>
    <t>016102184G</t>
  </si>
  <si>
    <t>CJUNO PEREZ EVER ESTIBEN</t>
  </si>
  <si>
    <t>012101108I</t>
  </si>
  <si>
    <t>008170039I</t>
  </si>
  <si>
    <t>014101541B</t>
  </si>
  <si>
    <t>COSIO MUÑOZ MILAGROS</t>
  </si>
  <si>
    <t>019200119B</t>
  </si>
  <si>
    <t>012200975B</t>
  </si>
  <si>
    <t>ALVIZ PAZOS SUSI</t>
  </si>
  <si>
    <t>CONDORI MAMANI WILIAM</t>
  </si>
  <si>
    <t>014101497C</t>
  </si>
  <si>
    <t>018100042I</t>
  </si>
  <si>
    <t xml:space="preserve">DIAZ COLOMA POOL	</t>
  </si>
  <si>
    <t>ALVIZ PAZOS SUSI,</t>
  </si>
  <si>
    <t>VELA AREVALO VERONICA</t>
  </si>
  <si>
    <t>015101340F</t>
  </si>
  <si>
    <t>015301219F</t>
  </si>
  <si>
    <t>018300152B</t>
  </si>
  <si>
    <t>011270053H</t>
  </si>
  <si>
    <t>012101176D</t>
  </si>
  <si>
    <t>IRALDO PASTOR YAJAYRA</t>
  </si>
  <si>
    <t>015101294D</t>
  </si>
  <si>
    <t>MOGROVEJO MEZA KADRIA LIVIA</t>
  </si>
  <si>
    <t>015301245G</t>
  </si>
  <si>
    <t>ROJAS PALMA LUIS ALBERTO</t>
  </si>
  <si>
    <t>018300148E</t>
  </si>
  <si>
    <t xml:space="preserve">013201028F </t>
  </si>
  <si>
    <t xml:space="preserve">018100056J </t>
  </si>
  <si>
    <t>016102362B</t>
  </si>
  <si>
    <t>019200087C</t>
  </si>
  <si>
    <t>CCORI APAZA JAVIER</t>
  </si>
  <si>
    <t xml:space="preserve"> GONZALES CONDORI HARRY YEISON</t>
  </si>
  <si>
    <t>HUAMAN HUISA LUZ MARINA</t>
  </si>
  <si>
    <t>PANOCCA ORELLANA WALTER JACINTO</t>
  </si>
  <si>
    <t xml:space="preserve">015101367A </t>
  </si>
  <si>
    <t>JAUREGUI HUAMAN MARISOL</t>
  </si>
  <si>
    <t>015101471C</t>
  </si>
  <si>
    <t xml:space="preserve">015101321A </t>
  </si>
  <si>
    <t>LLALLA HUAYCHU MARIELA</t>
  </si>
  <si>
    <t>016102161G</t>
  </si>
  <si>
    <t xml:space="preserve">019200190I </t>
  </si>
  <si>
    <t>SERNAQUE FERNANDEZ PAULA BENANCIA</t>
  </si>
  <si>
    <t xml:space="preserve">023200013C </t>
  </si>
  <si>
    <t>ORMACHEA MEJIA MARIO JESUS</t>
  </si>
  <si>
    <t>023200007C</t>
  </si>
  <si>
    <t xml:space="preserve">018100066E </t>
  </si>
  <si>
    <t>LICONA ARIZABAL CESAR ROLANDO</t>
  </si>
  <si>
    <t xml:space="preserve">015101274C </t>
  </si>
  <si>
    <t>FERNANDEZ SALCEDO JOSE LUIS</t>
  </si>
  <si>
    <t xml:space="preserve">023200003H </t>
  </si>
  <si>
    <t>LASTEROS HOLGADO YOHN AUGUSTO</t>
  </si>
  <si>
    <t xml:space="preserve">023200006G </t>
  </si>
  <si>
    <t>QUISPE CHOQQUE CESAR AUGUSTO</t>
  </si>
  <si>
    <t xml:space="preserve">023200009F </t>
  </si>
  <si>
    <t>RAMOS CANDIA EUSTAQUIO</t>
  </si>
  <si>
    <t xml:space="preserve">023200010D </t>
  </si>
  <si>
    <t>HERMOZA GRANADINO GIOVANNA GIANINA</t>
  </si>
  <si>
    <t xml:space="preserve">015101272K </t>
  </si>
  <si>
    <t>022300007F</t>
  </si>
  <si>
    <t>Iris Haydee Obando Alvarez</t>
  </si>
  <si>
    <t>018200281E</t>
  </si>
  <si>
    <t>019300166B</t>
  </si>
  <si>
    <t>Abraham Edgard Canahuire Montufar</t>
  </si>
  <si>
    <t>022300044I</t>
  </si>
  <si>
    <t>FUENTES BERNEDO FRIDA ESMERALDA</t>
  </si>
  <si>
    <t>022300036F</t>
  </si>
  <si>
    <t>014101625A</t>
  </si>
  <si>
    <t>SALAZAR COBOS TINA KAREN</t>
  </si>
  <si>
    <t xml:space="preserve">018300149A </t>
  </si>
  <si>
    <t xml:space="preserve">015101372E </t>
  </si>
  <si>
    <t xml:space="preserve"> GARATE FLORES NILDA TERESA</t>
  </si>
  <si>
    <t xml:space="preserve">HUILLCA GARCIA WILBER </t>
  </si>
  <si>
    <t>022300038I</t>
  </si>
  <si>
    <t xml:space="preserve">SAIRE PUMA HUGO </t>
  </si>
  <si>
    <t>022300045E</t>
  </si>
  <si>
    <t>Correo cramosm@uandina.edu.pe inhabilitado</t>
  </si>
  <si>
    <t>Carlos Samuel Ramos Meza</t>
  </si>
  <si>
    <t>022300032K</t>
  </si>
  <si>
    <t xml:space="preserve"> TELLO TORRES LIZBETT </t>
  </si>
  <si>
    <t>022100018D</t>
  </si>
  <si>
    <t>022300043B</t>
  </si>
  <si>
    <t xml:space="preserve">PIZARRO PILLCO ELVER </t>
  </si>
  <si>
    <t>022300040C</t>
  </si>
  <si>
    <t>022300039E</t>
  </si>
  <si>
    <t>018300088B</t>
  </si>
  <si>
    <t xml:space="preserve">VERA DIAZ CRISTINA </t>
  </si>
  <si>
    <t>021100086K</t>
  </si>
  <si>
    <t xml:space="preserve">MANGO RAYME STEFANY BARBARA </t>
  </si>
  <si>
    <t>023200065C</t>
  </si>
  <si>
    <t xml:space="preserve">020300130D </t>
  </si>
  <si>
    <t xml:space="preserve">LAURA GRANDA DULMIS MARIA </t>
  </si>
  <si>
    <t>Gladis Edith Rojas Salas</t>
  </si>
  <si>
    <t>Maruja Nuñez pacheco</t>
  </si>
  <si>
    <t>CALLAPIÑA QUISPE LIZ PILAR</t>
  </si>
  <si>
    <t xml:space="preserve">016102384F </t>
  </si>
  <si>
    <t>Cristabel Nilda Rivas Achahui</t>
  </si>
  <si>
    <t>Correo  rflores@uandina.edu.pe    inhabilitado</t>
  </si>
  <si>
    <t>Rubén Jorge Flores Chávez</t>
  </si>
  <si>
    <t xml:space="preserve">015101332C </t>
  </si>
  <si>
    <t xml:space="preserve">016102133C </t>
  </si>
  <si>
    <t xml:space="preserve">016102165B </t>
  </si>
  <si>
    <t xml:space="preserve">BACA GUTIERREZ NORMA </t>
  </si>
  <si>
    <t>Jose Luis Gonzales Zarate</t>
  </si>
  <si>
    <t>NERY PORCEL GUZMÁN</t>
  </si>
  <si>
    <t>REYNAGA ROJAS NICOLAE HARVING</t>
  </si>
  <si>
    <t xml:space="preserve">022300077D </t>
  </si>
  <si>
    <t>PANDIA CAYRO EVANDRO ESTEBAN</t>
  </si>
  <si>
    <t xml:space="preserve">016102150E </t>
  </si>
  <si>
    <t xml:space="preserve">023200014J </t>
  </si>
  <si>
    <t>PALOMINO DAVALOS WENDEL ALBERTO</t>
  </si>
  <si>
    <t xml:space="preserve">023200008J </t>
  </si>
  <si>
    <t>APAZA CARMONA LIZBET ROCIO</t>
  </si>
  <si>
    <t xml:space="preserve">023200001E </t>
  </si>
  <si>
    <t>ROJAS CARRILLO EMERSON ALFREDO</t>
  </si>
  <si>
    <t xml:space="preserve">023200011K </t>
  </si>
  <si>
    <t>VASQUEZ CASTILLO MILAGROS</t>
  </si>
  <si>
    <t xml:space="preserve">022100020I </t>
  </si>
  <si>
    <t xml:space="preserve">016201413D </t>
  </si>
  <si>
    <t xml:space="preserve">VELA AREVALO VERONICA </t>
  </si>
  <si>
    <t xml:space="preserve">CCORI APAZA JAVIER </t>
  </si>
  <si>
    <t>021200132D</t>
  </si>
  <si>
    <t>Sidney Alex Bravo Melgar</t>
  </si>
  <si>
    <t>Renzo Guillermo Ortiz Diaz</t>
  </si>
  <si>
    <t>018200181K</t>
  </si>
  <si>
    <t xml:space="preserve">ALVAREZ CONCHA ROSSY </t>
  </si>
  <si>
    <t>Paola Estrada</t>
  </si>
  <si>
    <t xml:space="preserve">ARIAS REINOSO MADELEINE </t>
  </si>
  <si>
    <t xml:space="preserve">ROJAS PALMA LUIS ALBERTO </t>
  </si>
  <si>
    <t>Edward Anibal Morante Ríos</t>
  </si>
  <si>
    <t xml:space="preserve">MEZA FERNANDEZ SANDRA </t>
  </si>
  <si>
    <t>FERREL SARMIENTO DIOMEDES NAPOLEON</t>
  </si>
  <si>
    <t xml:space="preserve">PACHECO YEPEZ DAISY </t>
  </si>
  <si>
    <t>Harry Yeison Gonzales Condori</t>
  </si>
  <si>
    <t xml:space="preserve">AGUILAR CHACON LISBETH BERENICE </t>
  </si>
  <si>
    <t>018300149A</t>
  </si>
  <si>
    <t xml:space="preserve">UMERES MENA EDWIN </t>
  </si>
  <si>
    <t xml:space="preserve"> QUISPE QUISPE FREDY</t>
  </si>
  <si>
    <t xml:space="preserve">017300084H </t>
  </si>
  <si>
    <t xml:space="preserve">018300027C </t>
  </si>
  <si>
    <t>Gonzales Condori Harry Yeison</t>
  </si>
  <si>
    <t>Cristian Fabricio Negron Peralta</t>
  </si>
  <si>
    <t>020300082J</t>
  </si>
  <si>
    <t>Felio Calderon La Torre</t>
  </si>
  <si>
    <t>Heberth Salas Castillo</t>
  </si>
  <si>
    <t>Marleni Valencia Veria</t>
  </si>
  <si>
    <t xml:space="preserve">CUELLAR RADO AMILCAR </t>
  </si>
  <si>
    <t>019300009D</t>
  </si>
  <si>
    <t>023300038H</t>
  </si>
  <si>
    <t>Luis A. Chihuantito Abal</t>
  </si>
  <si>
    <t xml:space="preserve">CALLAPIÑA QUISPE LIZ PILAR </t>
  </si>
  <si>
    <t>016102384F</t>
  </si>
  <si>
    <t>Soto Rodriguez Sanin no cuenta con correo institucional</t>
  </si>
  <si>
    <t>SANIN SOTO RODRIGUEZ-</t>
  </si>
  <si>
    <t>021300111I</t>
  </si>
  <si>
    <t xml:space="preserve">019100032B </t>
  </si>
  <si>
    <t xml:space="preserve">018200301F </t>
  </si>
  <si>
    <t>Veronika Isela Vera Marmanillo correo inhabilitado</t>
  </si>
  <si>
    <t>Verónika Isela Vera Marmanillo</t>
  </si>
  <si>
    <t xml:space="preserve"> URQUIZO PEREIRA DARWIN</t>
  </si>
  <si>
    <t>Clorinda Pozo Roldán.</t>
  </si>
  <si>
    <t>YAÑAC PAIVA HONORATO FREDDY</t>
  </si>
  <si>
    <t xml:space="preserve">023200082E </t>
  </si>
  <si>
    <t>CUEVA CHAVEZ ELSA</t>
  </si>
  <si>
    <t xml:space="preserve">019200361H </t>
  </si>
  <si>
    <t>CAVERO CARDENAS HERNANDO</t>
  </si>
  <si>
    <t xml:space="preserve">019200208E </t>
  </si>
  <si>
    <t>020200001H</t>
  </si>
  <si>
    <t>022100020I</t>
  </si>
  <si>
    <t>015101321A</t>
  </si>
  <si>
    <t>Liliana Coronado</t>
  </si>
  <si>
    <t xml:space="preserve">COSIO MUÑOZ MILAGROS </t>
  </si>
  <si>
    <t>019200190I</t>
  </si>
  <si>
    <t>SUSI ALVIZ PAZOS</t>
  </si>
  <si>
    <t>Sanin Soto Rodriguez</t>
  </si>
  <si>
    <t>SIDNEY ALEX BRAVO MELGAR</t>
  </si>
  <si>
    <t xml:space="preserve">ANAYA SANTOS HUGO </t>
  </si>
  <si>
    <t>017200089H</t>
  </si>
  <si>
    <t>Marco Fernando Carpio Sanchez</t>
  </si>
  <si>
    <t xml:space="preserve">BRAVO SALAS SANDRA </t>
  </si>
  <si>
    <t>022300031D</t>
  </si>
  <si>
    <t>Ernesto Lucano Crisostomo</t>
  </si>
  <si>
    <t xml:space="preserve">AGUILAR ANCORI KATYA VALENTINA </t>
  </si>
  <si>
    <t>017300001E</t>
  </si>
  <si>
    <t xml:space="preserve">017200084F </t>
  </si>
  <si>
    <t>GUDIEL RODRIGUEZ EDWIN ROBERTO</t>
  </si>
  <si>
    <t>FERNÁNDEZ TOHALINO KARLA</t>
  </si>
  <si>
    <t xml:space="preserve">017200060J </t>
  </si>
  <si>
    <t xml:space="preserve">019200195K </t>
  </si>
  <si>
    <t xml:space="preserve">015101433D </t>
  </si>
  <si>
    <t xml:space="preserve">GIRALDO PASTOR YAJAYRA </t>
  </si>
  <si>
    <t>CARRILLO YEPEZ  DAVID HUMBERTO</t>
  </si>
  <si>
    <t>021200131H</t>
  </si>
  <si>
    <t>Gilbert Alberto Monzon Diaz</t>
  </si>
  <si>
    <t>022300035J</t>
  </si>
  <si>
    <t>AUCCA HUALLPA EDSON MARIO</t>
  </si>
  <si>
    <t xml:space="preserve">020200061K </t>
  </si>
  <si>
    <t xml:space="preserve">018100043E </t>
  </si>
  <si>
    <t>FLORES ARREDONDO GORKY</t>
  </si>
  <si>
    <t xml:space="preserve">021300008C </t>
  </si>
  <si>
    <t>DE LA QUINTANA SOLIS JORGE LUIS</t>
  </si>
  <si>
    <t xml:space="preserve">021300118C </t>
  </si>
  <si>
    <t>MATAMOROS HUAMAN YADIRA</t>
  </si>
  <si>
    <t xml:space="preserve">023300099G </t>
  </si>
  <si>
    <t>CARLOTTO OCAMPO PATRICIA</t>
  </si>
  <si>
    <t xml:space="preserve">023300093I </t>
  </si>
  <si>
    <t>ARBULÚ JURADO CARLA RINA</t>
  </si>
  <si>
    <t xml:space="preserve">023300089A </t>
  </si>
  <si>
    <t xml:space="preserve">019100030J </t>
  </si>
  <si>
    <t xml:space="preserve">016102075C </t>
  </si>
  <si>
    <t xml:space="preserve">015101388I </t>
  </si>
  <si>
    <t xml:space="preserve">015101468B </t>
  </si>
  <si>
    <t xml:space="preserve">019300049F </t>
  </si>
  <si>
    <t xml:space="preserve"> GUEVARA LAZO PEDRO ARTURO </t>
  </si>
  <si>
    <t>Wilma Yecela Livia Robalino</t>
  </si>
  <si>
    <t xml:space="preserve">018100003C </t>
  </si>
  <si>
    <t xml:space="preserve">TISOC PORCEL DAVID </t>
  </si>
  <si>
    <t>020300249A</t>
  </si>
  <si>
    <t xml:space="preserve"> Maestro en Derecho Civil y Comercial.</t>
  </si>
  <si>
    <t>JESUS ALEJANDRO ARENAS FERNANDEZ DAVILA</t>
  </si>
  <si>
    <t xml:space="preserve">PANDO DIAZ FRANCISCO </t>
  </si>
  <si>
    <t>019200431F</t>
  </si>
  <si>
    <t>015101367A</t>
  </si>
  <si>
    <t>CARBAJAL LUNA JULIO CESAR</t>
  </si>
  <si>
    <t xml:space="preserve">023200002A </t>
  </si>
  <si>
    <t>CONDORHUAMAN OVIEDO MERCEDES YAKIMA</t>
  </si>
  <si>
    <t xml:space="preserve">019300121I </t>
  </si>
  <si>
    <t xml:space="preserve">020100095K </t>
  </si>
  <si>
    <t xml:space="preserve"> MELENDREZ VELASCO ELIAS</t>
  </si>
  <si>
    <t>Solicitud cambio de titulo</t>
  </si>
  <si>
    <t>CARLOS SAMUEL RAMOS MEZA</t>
  </si>
  <si>
    <t xml:space="preserve">MAMANI QUISPE NICIDA IRIS </t>
  </si>
  <si>
    <t>Cambio dictaminante de tesis</t>
  </si>
  <si>
    <t>CONVALIDAR CON EFICACIA ANTICIPADA</t>
  </si>
  <si>
    <t>A16102424H</t>
  </si>
  <si>
    <t>019200077H</t>
  </si>
  <si>
    <t>Cambio de Dictaminante</t>
  </si>
  <si>
    <t xml:space="preserve">VALDIVIA BAUTISTA WILL BRAYAN </t>
  </si>
  <si>
    <t>Elvis Oroz Figueroa correo inactivo</t>
  </si>
  <si>
    <t>Maximo Cordova Huamani  correo inactivo</t>
  </si>
  <si>
    <t>Walker Hernan Araujo Berrio correo inactivo</t>
  </si>
  <si>
    <t>DICTAMEN  DE TESIS</t>
  </si>
  <si>
    <t xml:space="preserve"> Doctor en Derecho.</t>
  </si>
  <si>
    <t xml:space="preserve">019100093A </t>
  </si>
  <si>
    <t xml:space="preserve">019200404I </t>
  </si>
  <si>
    <t xml:space="preserve">018200138H </t>
  </si>
  <si>
    <t xml:space="preserve">019100021K </t>
  </si>
  <si>
    <t xml:space="preserve">017200140C </t>
  </si>
  <si>
    <t>UÑURUCO TTITO MICHELSON</t>
  </si>
  <si>
    <t xml:space="preserve">018300018D </t>
  </si>
  <si>
    <t>. CORONADO GAMARRA LILIANA</t>
  </si>
  <si>
    <t>HUALLPARIMACHI QUISPE GLADYS</t>
  </si>
  <si>
    <t xml:space="preserve">023300096H </t>
  </si>
  <si>
    <t xml:space="preserve">019300203E </t>
  </si>
  <si>
    <t>PORTILLO AROHUANCA VLADIMIR</t>
  </si>
  <si>
    <t xml:space="preserve">022300012J </t>
  </si>
  <si>
    <t>PARIGUANA HUAYLLANI FERNANDO</t>
  </si>
  <si>
    <t xml:space="preserve">023200073F </t>
  </si>
  <si>
    <t xml:space="preserve">022300006J </t>
  </si>
  <si>
    <t xml:space="preserve">018200012D </t>
  </si>
  <si>
    <t>AROSTEGUI ALARCON LIZETH MARGARITA</t>
  </si>
  <si>
    <t xml:space="preserve">020100079E </t>
  </si>
  <si>
    <t xml:space="preserve"> CARAZAS ARAUJO EVELYN JESUS</t>
  </si>
  <si>
    <t xml:space="preserve">012101162C </t>
  </si>
  <si>
    <t>HERMOZA PONCE  LETICIA</t>
  </si>
  <si>
    <t>adelgado@uandina.edu.pe  Correo inactivo</t>
  </si>
  <si>
    <t>022300018H</t>
  </si>
  <si>
    <t>Cleto de La torre dueñas</t>
  </si>
  <si>
    <t xml:space="preserve">Waldrick Cesar Morro Sumary </t>
  </si>
  <si>
    <t>019300121I</t>
  </si>
  <si>
    <t>019100030J</t>
  </si>
  <si>
    <t>022300033G</t>
  </si>
  <si>
    <t xml:space="preserve">CAVERO CARDENAS HERNANDO </t>
  </si>
  <si>
    <t>019200208E</t>
  </si>
  <si>
    <t xml:space="preserve">ARENAS APUMAITA INDIRA </t>
  </si>
  <si>
    <t xml:space="preserve">MOGROVEJO MEZA KADRIA LIVIA </t>
  </si>
  <si>
    <t xml:space="preserve">BENAVIDES BEJAR SHEYLA ALMENDRA </t>
  </si>
  <si>
    <t xml:space="preserve"> QUISPE VALENCIA NANCI CAROLINA</t>
  </si>
  <si>
    <t>Carmen Rosa Araoz Fernandez</t>
  </si>
  <si>
    <t>Crisologo Cajavilca Correo inactivo</t>
  </si>
  <si>
    <t xml:space="preserve">CAPARO FARFAN HENRY </t>
  </si>
  <si>
    <t>MILUSKA FLORES MEDINA</t>
  </si>
  <si>
    <t xml:space="preserve">CORTEZ OROS LUZ PILAR </t>
  </si>
  <si>
    <t>Cleto de la torre dueñas</t>
  </si>
  <si>
    <t>Cambio de dictaminante proyecto de tesis</t>
  </si>
  <si>
    <t xml:space="preserve">VERA FERCHAU KARINA </t>
  </si>
  <si>
    <t xml:space="preserve"> MENDOZA NINA RENATO HECTOR</t>
  </si>
  <si>
    <t xml:space="preserve">PARI PORTILLA ANDERSON JESUS </t>
  </si>
  <si>
    <t xml:space="preserve">SOLIS TITO EDITH MARY </t>
  </si>
  <si>
    <t xml:space="preserve">PINARES PAYNE GABRIELA FERNANDA </t>
  </si>
  <si>
    <t>021200039D</t>
  </si>
  <si>
    <t>TORRE CALDERON EDGAR</t>
  </si>
  <si>
    <t>018100026C</t>
  </si>
  <si>
    <t>Eddy Tello Yarin</t>
  </si>
  <si>
    <t>Cambio titulo proyecto de tesis</t>
  </si>
  <si>
    <t xml:space="preserve"> Maestro en Ciencias Estomatológicas.</t>
  </si>
  <si>
    <t xml:space="preserve">017200263H </t>
  </si>
  <si>
    <t>CONDORENA MADUEÑO LUZ KATERINE</t>
  </si>
  <si>
    <t xml:space="preserve">022200049I </t>
  </si>
  <si>
    <t>MARTINEZ AMACHI MAGDA LUCILA</t>
  </si>
  <si>
    <t xml:space="preserve">023300044H </t>
  </si>
  <si>
    <t>ALARCON MAROCHO ARELY MAYESKY</t>
  </si>
  <si>
    <t xml:space="preserve">023300033F </t>
  </si>
  <si>
    <t>GUTIERREZ GAYOSO GIOVANNA</t>
  </si>
  <si>
    <t>PALOMINO FARFAN CAESIR</t>
  </si>
  <si>
    <t xml:space="preserve">023300046K </t>
  </si>
  <si>
    <t>MALPARTIDA CAVIEDES ANNUSHKA</t>
  </si>
  <si>
    <t xml:space="preserve">023300043A </t>
  </si>
  <si>
    <t>FRISANCHO TRIVEÑO ZANY SIGRID</t>
  </si>
  <si>
    <t xml:space="preserve">023300039D </t>
  </si>
  <si>
    <t>GONGORA AMAUT NERIO</t>
  </si>
  <si>
    <t xml:space="preserve">023300036E </t>
  </si>
  <si>
    <t>ARIAS AYQUIPA FLOR DE MARIA</t>
  </si>
  <si>
    <t xml:space="preserve">022300001H </t>
  </si>
  <si>
    <t>VILLAGARCIA ZERECEDA HUGO ROMMEL</t>
  </si>
  <si>
    <t xml:space="preserve">023300051D </t>
  </si>
  <si>
    <t>RUIZ COZ ISABEL IRIDE</t>
  </si>
  <si>
    <t xml:space="preserve">023300048C </t>
  </si>
  <si>
    <t>022100019K</t>
  </si>
  <si>
    <t>020300015K</t>
  </si>
  <si>
    <t xml:space="preserve">DIAZ ANCCO FERNANDO </t>
  </si>
  <si>
    <t>022300034C</t>
  </si>
  <si>
    <t xml:space="preserve">CONDORENA MADUEÑO LUZ KATERINE </t>
  </si>
  <si>
    <t>022200049I</t>
  </si>
  <si>
    <t>022300037B</t>
  </si>
  <si>
    <t>018300018D</t>
  </si>
  <si>
    <t>FERNANDO RIVERO YNFANTAS.</t>
  </si>
  <si>
    <t>Isaac E. Castro Cuba Barineza PhD.</t>
  </si>
  <si>
    <t xml:space="preserve">OLIVERA ARREDONDO ALEJANDRO URIEL </t>
  </si>
  <si>
    <t>CHOQUE ESCALANTE DAVID RENZO</t>
  </si>
  <si>
    <t xml:space="preserve">MANYA CHECORI ROBERT MARTIN </t>
  </si>
  <si>
    <t xml:space="preserve">CONDORI LUNA MARIA ISABEL </t>
  </si>
  <si>
    <t xml:space="preserve"> MORA GOMEZ MAYTE</t>
  </si>
  <si>
    <t xml:space="preserve">022200073G </t>
  </si>
  <si>
    <t xml:space="preserve"> BUSTAMANTE MAMANI JUDITH ROXANA</t>
  </si>
  <si>
    <t xml:space="preserve">021200087I </t>
  </si>
  <si>
    <t xml:space="preserve">021200088E </t>
  </si>
  <si>
    <t xml:space="preserve">016201398E </t>
  </si>
  <si>
    <t>Maestro en derecho civil y comercial</t>
  </si>
  <si>
    <t xml:space="preserve"> LLALLA HUAYCHU MARIELA</t>
  </si>
  <si>
    <t>Admision 2024-2</t>
  </si>
  <si>
    <t>Ingresantes 2024-2</t>
  </si>
  <si>
    <t>MALDONADO JIMENEZ JHOSHA ISABEL</t>
  </si>
  <si>
    <t xml:space="preserve">017200366A </t>
  </si>
  <si>
    <t>BILLOTA HUARCAYA DIEGO JESÚS</t>
  </si>
  <si>
    <t xml:space="preserve">018200141I </t>
  </si>
  <si>
    <t>TOMAYLLA VALDEZ LISSET</t>
  </si>
  <si>
    <t xml:space="preserve">023200077A </t>
  </si>
  <si>
    <t xml:space="preserve">018100065I </t>
  </si>
  <si>
    <t>SACSA TACO ANA MARIA</t>
  </si>
  <si>
    <t xml:space="preserve">020100051C </t>
  </si>
  <si>
    <t>MINA HUILLCA NELSON LEONIDAS</t>
  </si>
  <si>
    <t xml:space="preserve">023300045D </t>
  </si>
  <si>
    <t>020300081C</t>
  </si>
  <si>
    <t xml:space="preserve">MAZA CAMPANA ANA CECILIA </t>
  </si>
  <si>
    <t xml:space="preserve">PEREYRA ORELLANA BRIGIDA </t>
  </si>
  <si>
    <t>RUIZ RIVAS KIRSTEYN VIRGINIA</t>
  </si>
  <si>
    <t xml:space="preserve">023200117C </t>
  </si>
  <si>
    <t xml:space="preserve">019100074G </t>
  </si>
  <si>
    <t xml:space="preserve">019200356D </t>
  </si>
  <si>
    <t>CONDORI VELASQUE MICHAEL</t>
  </si>
  <si>
    <t xml:space="preserve">023200054A </t>
  </si>
  <si>
    <t>REYNA ALFARO CARLOS RENAN</t>
  </si>
  <si>
    <t xml:space="preserve">019200222H </t>
  </si>
  <si>
    <t>CUSI CASTILLO EDWARD</t>
  </si>
  <si>
    <t>020200068E</t>
  </si>
  <si>
    <t>023300046K</t>
  </si>
  <si>
    <t>019200283G</t>
  </si>
  <si>
    <t>013201028F</t>
  </si>
  <si>
    <t xml:space="preserve">018100061C </t>
  </si>
  <si>
    <t>CARRION ALEGRIA RENATO JOSE</t>
  </si>
  <si>
    <t xml:space="preserve">021200175E </t>
  </si>
  <si>
    <t xml:space="preserve">019200329G </t>
  </si>
  <si>
    <t xml:space="preserve">013201017D </t>
  </si>
  <si>
    <t xml:space="preserve">CALDERON ZEA CÉSAR VIRGILIO </t>
  </si>
  <si>
    <t xml:space="preserve"> JANQUI ESQUIVEL LEONIDAS</t>
  </si>
  <si>
    <t xml:space="preserve">MENDOZA LOAYZA IVAN </t>
  </si>
  <si>
    <t xml:space="preserve">VALER CONTRERAS AIDA </t>
  </si>
  <si>
    <t>TORRES MAMANI WASHINGTON</t>
  </si>
  <si>
    <t xml:space="preserve">023200078H </t>
  </si>
  <si>
    <t>MANTILLA CHEVARRIA TRILCE BELEN</t>
  </si>
  <si>
    <t xml:space="preserve">023200067F </t>
  </si>
  <si>
    <t xml:space="preserve">021200071E </t>
  </si>
  <si>
    <t>AGUILAR QUISPE IVAN ALONSO</t>
  </si>
  <si>
    <t xml:space="preserve">023200047E </t>
  </si>
  <si>
    <t xml:space="preserve">019300106J </t>
  </si>
  <si>
    <t xml:space="preserve">019200371C </t>
  </si>
  <si>
    <t>PINO TICONA DAVINSON CARLOS</t>
  </si>
  <si>
    <t xml:space="preserve">020200096I </t>
  </si>
  <si>
    <t>FRANKLIN GREGORIO GUTIERREZ MERINO</t>
  </si>
  <si>
    <t xml:space="preserve"> VILLAFUERTE GUDIEL  ERIKA YANDHIRA </t>
  </si>
  <si>
    <t>018100030K</t>
  </si>
  <si>
    <t xml:space="preserve"> SOTA PULIDO PILAR MARGOT</t>
  </si>
  <si>
    <t>017200023G</t>
  </si>
  <si>
    <t xml:space="preserve">VILLAFUERTE CABRERA KATHERIN BERTHA </t>
  </si>
  <si>
    <t>019200372J</t>
  </si>
  <si>
    <t xml:space="preserve">MANYA HIDALGO JOEL JOSHIMAR </t>
  </si>
  <si>
    <t>023200073F</t>
  </si>
  <si>
    <t xml:space="preserve">018300064F </t>
  </si>
  <si>
    <t>LUCANO CRISOSTOMO ERNESTO</t>
  </si>
  <si>
    <t>CUPI QQUELLON EDSON JHOSIMAR</t>
  </si>
  <si>
    <t xml:space="preserve">019300152A </t>
  </si>
  <si>
    <t xml:space="preserve">018300169B </t>
  </si>
  <si>
    <t>Admite Cambio titulo</t>
  </si>
  <si>
    <t>Solicita Cambio titulo</t>
  </si>
  <si>
    <t xml:space="preserve">CHAVEZ BERMUDEZ MABEL IÑAKAPALLA </t>
  </si>
  <si>
    <t>Cambio dictaminante proyecto</t>
  </si>
  <si>
    <t xml:space="preserve">OCHOA SAIRE FREDY </t>
  </si>
  <si>
    <t xml:space="preserve">CHAMPI HUALLPA ALBERTO </t>
  </si>
  <si>
    <t>019200243E</t>
  </si>
  <si>
    <t>Cambio dictaminante tesis</t>
  </si>
  <si>
    <t xml:space="preserve"> CARCAGNO PUMA WILLAMS MAURO </t>
  </si>
  <si>
    <t xml:space="preserve">020100003I </t>
  </si>
  <si>
    <t>018300060K</t>
  </si>
  <si>
    <t>020200096I</t>
  </si>
  <si>
    <t>DEL CARPIO PAZ JEANINE KATHERINE</t>
  </si>
  <si>
    <t xml:space="preserve">021200120F </t>
  </si>
  <si>
    <t>CARRION ESPINOZA CARLOS RODOLFO</t>
  </si>
  <si>
    <t xml:space="preserve">023300035I </t>
  </si>
  <si>
    <t>TELLO YARIN EDDY</t>
  </si>
  <si>
    <t>ZUÑIGA VILCA CARLA PATRICIA</t>
  </si>
  <si>
    <t xml:space="preserve">020100029H </t>
  </si>
  <si>
    <t xml:space="preserve">018200139D </t>
  </si>
  <si>
    <t>CALLO CHOQUEVILCA ADOLFO</t>
  </si>
  <si>
    <t xml:space="preserve">016201406H </t>
  </si>
  <si>
    <t>VALENCIA ELORRIETA SANTOS GABRIEL</t>
  </si>
  <si>
    <t xml:space="preserve">020200080E </t>
  </si>
  <si>
    <t xml:space="preserve">Admitir Cambio de titulo </t>
  </si>
  <si>
    <t xml:space="preserve">Solicitud Cambio de titulo </t>
  </si>
  <si>
    <t xml:space="preserve">ORIHUELA ROCHA EUFEMIA </t>
  </si>
  <si>
    <t xml:space="preserve">INSCRIPCION DE PROYECTO Ampliacion Vigencia </t>
  </si>
  <si>
    <t xml:space="preserve">HUAMAN CJUIRO IVONNE ROSARIO </t>
  </si>
  <si>
    <t xml:space="preserve">VIGNATTI VALENCIA WALTER JUSTO </t>
  </si>
  <si>
    <t>Suspendido</t>
  </si>
  <si>
    <t>LOAYZA ARIAS MARIO</t>
  </si>
  <si>
    <t xml:space="preserve">018200120A </t>
  </si>
  <si>
    <t>MIRANDA CCAHUANA SAUL</t>
  </si>
  <si>
    <t xml:space="preserve">022300009I </t>
  </si>
  <si>
    <t>Revista Científica K´uskichay</t>
  </si>
  <si>
    <t>Comité Editorial de la Revista Científica K´uskichay</t>
  </si>
  <si>
    <t xml:space="preserve">Revista Científica Qellqay </t>
  </si>
  <si>
    <t xml:space="preserve">Comité Editorial de la Revista Científica Qellqay </t>
  </si>
  <si>
    <t>Declina docente Ramirez</t>
  </si>
  <si>
    <t>023200082E</t>
  </si>
  <si>
    <t>020100029H</t>
  </si>
  <si>
    <t>MUJICA SANCHEZ RAQUEL LIBERTAD</t>
  </si>
  <si>
    <t xml:space="preserve">019200396F </t>
  </si>
  <si>
    <t>GUTIERREZ CARLOTTO LOURDES</t>
  </si>
  <si>
    <t xml:space="preserve">021200182A </t>
  </si>
  <si>
    <t xml:space="preserve">018200032E </t>
  </si>
  <si>
    <t>CATUNTA HUAMANI EFRAIN</t>
  </si>
  <si>
    <t xml:space="preserve">021300041K </t>
  </si>
  <si>
    <t>VALDERRAMA MAMANI YANETH ROSARIO</t>
  </si>
  <si>
    <t xml:space="preserve">020300047J </t>
  </si>
  <si>
    <t>GRANDEZ SEMINARIO CLARENCE ISRAEL ROBINSON</t>
  </si>
  <si>
    <t xml:space="preserve">020200116J </t>
  </si>
  <si>
    <t>PRADA CHUMBES JEAN CARLO</t>
  </si>
  <si>
    <t xml:space="preserve">014101644F </t>
  </si>
  <si>
    <t xml:space="preserve">018300092J </t>
  </si>
  <si>
    <t>FERNANDEZ BACA PAREJA ROMULO MIGUEL</t>
  </si>
  <si>
    <t xml:space="preserve">016201395F </t>
  </si>
  <si>
    <t xml:space="preserve">018200028h </t>
  </si>
  <si>
    <t>INSCRIPCION DE PROYECTO Ampliacion Vigencia de inscripcion Proyecto</t>
  </si>
  <si>
    <t>CHARIARSE MUÑIZ PIERO FRANCOISE</t>
  </si>
  <si>
    <t xml:space="preserve">021300083E </t>
  </si>
  <si>
    <t>ESPINOZA HUANCACHOQUE KATHERYNE SHAMNEY</t>
  </si>
  <si>
    <t xml:space="preserve">019300042A </t>
  </si>
  <si>
    <t>DEL POZO AEDO LITA</t>
  </si>
  <si>
    <t xml:space="preserve">019200097I </t>
  </si>
  <si>
    <t xml:space="preserve">018200142E </t>
  </si>
  <si>
    <t xml:space="preserve">LOPEZ AYALA EMMA ROSA </t>
  </si>
  <si>
    <t>019200222H</t>
  </si>
  <si>
    <t>023300099G</t>
  </si>
  <si>
    <t>021200071E</t>
  </si>
  <si>
    <t>018200022J</t>
  </si>
  <si>
    <t xml:space="preserve">INSCRIPCION DE PROYECTO Admitir Cambio de titulo </t>
  </si>
  <si>
    <t xml:space="preserve"> LAJO CHAVEZ YNDIRA</t>
  </si>
  <si>
    <t>ARREDONDO GALLEGOS ROY ROGER</t>
  </si>
  <si>
    <t>023300076G</t>
  </si>
  <si>
    <t>TEORIA DE LOS DERECHOS HUMANOS</t>
  </si>
  <si>
    <t>TUPAYACHI SOTOMAYOR JHONNY HERNÁN</t>
  </si>
  <si>
    <t>AQUINO CARDENAS LENA TATIANA</t>
  </si>
  <si>
    <t xml:space="preserve">023300075K </t>
  </si>
  <si>
    <t>023300081K</t>
  </si>
  <si>
    <t>HUAPAYA ROJAS JESSICA LILIANA</t>
  </si>
  <si>
    <t>023300083C</t>
  </si>
  <si>
    <t>CUENTAS SALAS JAIME</t>
  </si>
  <si>
    <t>Resolucion de reconocimiento y felicitacion</t>
  </si>
  <si>
    <t>BACA GUTIERREZ MOLLEDA NORMA</t>
  </si>
  <si>
    <t xml:space="preserve"> MANGO RAYME STEFANY BARBARA</t>
  </si>
  <si>
    <t>022300040c</t>
  </si>
  <si>
    <t>022300044i</t>
  </si>
  <si>
    <t xml:space="preserve">GONZALES HUANCA NANCY </t>
  </si>
  <si>
    <t>019200277g</t>
  </si>
  <si>
    <t xml:space="preserve">VARGAS TAKANA BRANDY JASMINE </t>
  </si>
  <si>
    <t>016110260k</t>
  </si>
  <si>
    <t>018300142g</t>
  </si>
  <si>
    <t>020200019d</t>
  </si>
  <si>
    <t>017200145e</t>
  </si>
  <si>
    <t>se repite con la 624</t>
  </si>
  <si>
    <t>022200049i</t>
  </si>
  <si>
    <t xml:space="preserve">018200060I </t>
  </si>
  <si>
    <t xml:space="preserve">019300099C </t>
  </si>
  <si>
    <t xml:space="preserve">018200002I </t>
  </si>
  <si>
    <t xml:space="preserve">015301211E </t>
  </si>
  <si>
    <t xml:space="preserve">020300128J </t>
  </si>
  <si>
    <t xml:space="preserve">019200218K </t>
  </si>
  <si>
    <t>019300020h</t>
  </si>
  <si>
    <t>ISAAC ENRIQUE CASTRO CUBA BARINEZA</t>
  </si>
  <si>
    <t>RENNE WILFREDO PEREZ VILLAFUERTE</t>
  </si>
  <si>
    <t>FABIOLA PILAR GARCÍA ALATRISTA</t>
  </si>
  <si>
    <t>BETSY JANINE VEGA MANGA</t>
  </si>
  <si>
    <t xml:space="preserve">019200404i </t>
  </si>
  <si>
    <t>LATORRE MOLINEDO LILIAN SUMMER</t>
  </si>
  <si>
    <t>019200150G</t>
  </si>
  <si>
    <t xml:space="preserve"> ISAAC ENRIQUE CASTRO CUBA BARINEZA</t>
  </si>
  <si>
    <t>023300103D</t>
  </si>
  <si>
    <t>021300083E</t>
  </si>
  <si>
    <t xml:space="preserve">SERNAQUE FERNANDEZ PAULA BENANCIA </t>
  </si>
  <si>
    <t>023200013C</t>
  </si>
  <si>
    <t>CARCAGNO PUMA WILLAMS MAURO</t>
  </si>
  <si>
    <t>020100003i</t>
  </si>
  <si>
    <t>018200141i</t>
  </si>
  <si>
    <t>023200047e</t>
  </si>
  <si>
    <t>019200371c</t>
  </si>
  <si>
    <t xml:space="preserve">PINELO HUAMAN PERCY </t>
  </si>
  <si>
    <t>018200265j</t>
  </si>
  <si>
    <t xml:space="preserve">BORDA TABOADA LISBETH NAIDA </t>
  </si>
  <si>
    <t>018300064f</t>
  </si>
  <si>
    <t>022100051a</t>
  </si>
  <si>
    <t>019200142D</t>
  </si>
  <si>
    <t>023200003H</t>
  </si>
  <si>
    <t>022300047H</t>
  </si>
  <si>
    <t>016201395F</t>
  </si>
  <si>
    <t xml:space="preserve">PORTILLO AROHUANCA VLADIMIR </t>
  </si>
  <si>
    <t>022300012J</t>
  </si>
  <si>
    <t>018300082D</t>
  </si>
  <si>
    <t xml:space="preserve">022300033g </t>
  </si>
  <si>
    <t>MAESTRO EN INGENIERÍA CIVIL CON MENCIÓN EN ESTRUCTURAS</t>
  </si>
  <si>
    <t>017200188F,</t>
  </si>
  <si>
    <t>Maestro en Derecho Constitucional</t>
  </si>
  <si>
    <t>MAESTRO EN DERECHO REGISTRAL Y NOTARIAL</t>
  </si>
  <si>
    <t>DOCTOR EN CIENCIAS DE LA EDUCACIÓN.</t>
  </si>
  <si>
    <t>MAESTRO EN SEGURIDAD INDUSTRIAL Y MEDIO AMBIENTE.</t>
  </si>
  <si>
    <t>MAESTRO EN ADMINISTRACIÓN DE NEGOCIOS.</t>
  </si>
  <si>
    <t xml:space="preserve">019100026B </t>
  </si>
  <si>
    <t xml:space="preserve">018300098H </t>
  </si>
  <si>
    <t xml:space="preserve">018200028H </t>
  </si>
  <si>
    <t xml:space="preserve">017300127I </t>
  </si>
  <si>
    <t xml:space="preserve">012101176D </t>
  </si>
  <si>
    <t xml:space="preserve">019100009K </t>
  </si>
  <si>
    <t xml:space="preserve">021200095a </t>
  </si>
  <si>
    <t xml:space="preserve">020300171b </t>
  </si>
  <si>
    <t xml:space="preserve"> ZEA CONCHA JUAN SEBASTIAN</t>
  </si>
  <si>
    <t xml:space="preserve">020200040c </t>
  </si>
  <si>
    <t xml:space="preserve">013201041B </t>
  </si>
  <si>
    <t xml:space="preserve">020100108E </t>
  </si>
  <si>
    <t xml:space="preserve">015101554f </t>
  </si>
  <si>
    <t>PAUCAR AGUIRRE EMILIO RHAL</t>
  </si>
  <si>
    <t>022300011C</t>
  </si>
  <si>
    <t>EDWARD  ANIBAL  MORANTE  RIOS</t>
  </si>
  <si>
    <t>ALMANZA CHEVARRIA JOHANNA ALEXANDRA</t>
  </si>
  <si>
    <t>015101310J</t>
  </si>
  <si>
    <t>Matricula en curso pendiente</t>
  </si>
  <si>
    <t xml:space="preserve">QUISPE CHOQQUE CESAR AUGUSTO </t>
  </si>
  <si>
    <t>023200009F</t>
  </si>
  <si>
    <t>015301200c</t>
  </si>
  <si>
    <t xml:space="preserve">inscripcion Proyecto Ampliacion Vigencia de </t>
  </si>
  <si>
    <t>Admision 2024-3</t>
  </si>
  <si>
    <t>023300097D</t>
  </si>
  <si>
    <t xml:space="preserve">PALOMINO MORA ISAURO ANGEL </t>
  </si>
  <si>
    <t>021100100C</t>
  </si>
  <si>
    <t>TORRES POLANCO JUANA GRACIELA</t>
  </si>
  <si>
    <t>022300026K</t>
  </si>
  <si>
    <t>MALDONADO FARFAN AMANDA ROSA</t>
  </si>
  <si>
    <t>TUPAYACHI SOLORZANO GARDENIA</t>
  </si>
  <si>
    <t>022300027G</t>
  </si>
  <si>
    <t>JUAN ELMER MOSCOSO MUÑOZ</t>
  </si>
  <si>
    <t>023300095A</t>
  </si>
  <si>
    <t>023300101A</t>
  </si>
  <si>
    <t>018300061G</t>
  </si>
  <si>
    <t>MARÍA LILIANA PEÑA FARFÁN</t>
  </si>
  <si>
    <t>MACEDO CASA MILUSKA ELIZABETH</t>
  </si>
  <si>
    <t>022200054B</t>
  </si>
  <si>
    <t>018200007K</t>
  </si>
  <si>
    <t>HERBERT COSIO DUEÑAS</t>
  </si>
  <si>
    <t xml:space="preserve">MARTINEZ CAMPO FRIDDA CONCEPCION </t>
  </si>
  <si>
    <t>023300098K</t>
  </si>
  <si>
    <t>ALFARO AUCCA JAFET JESUS</t>
  </si>
  <si>
    <t>021200148H</t>
  </si>
  <si>
    <t>GUTIERREZ CAMPANA OMAR</t>
  </si>
  <si>
    <t>020200003K</t>
  </si>
  <si>
    <t>DELMA DIANA CANICANI REYNOSO</t>
  </si>
  <si>
    <t>ALVAREZ CALDERON PATRICIA</t>
  </si>
  <si>
    <t>015101383G</t>
  </si>
  <si>
    <t>DE LOS RIOS GUZMAN ABRAHAM</t>
  </si>
  <si>
    <t>014101616B</t>
  </si>
  <si>
    <t>ALVAREZ VILLALBA PILAR JUDITH</t>
  </si>
  <si>
    <t>015101452I</t>
  </si>
  <si>
    <t xml:space="preserve">MORALES YEPEZ MARTHA </t>
  </si>
  <si>
    <t>023200070G</t>
  </si>
  <si>
    <t>016201355D</t>
  </si>
  <si>
    <t>ESTELA QUISPE RAMOS</t>
  </si>
  <si>
    <t>015101516G</t>
  </si>
  <si>
    <t xml:space="preserve">ROBLES YARIN LINDSAY YARA </t>
  </si>
  <si>
    <t>021100051B</t>
  </si>
  <si>
    <t>MOTTA ZEVALLOS RENATTO NICOLINO</t>
  </si>
  <si>
    <t>019100047J</t>
  </si>
  <si>
    <t xml:space="preserve">TRESIERRA PANTIGOZO ABEL </t>
  </si>
  <si>
    <t>013201097H</t>
  </si>
  <si>
    <t>013200995B</t>
  </si>
  <si>
    <t xml:space="preserve">LOAYZA ROJAS PERLA BEATRIZ </t>
  </si>
  <si>
    <t>020200094F</t>
  </si>
  <si>
    <t>PERCY VELASQUEZ DELGADO</t>
  </si>
  <si>
    <t xml:space="preserve">OQUENDO CANAL ROSA ROCIO </t>
  </si>
  <si>
    <t>017200126K</t>
  </si>
  <si>
    <t>ANA CECILIA CHÁVEZ CHACÓN</t>
  </si>
  <si>
    <t>VELARDE DALGUER CARLOS HUMBERTO</t>
  </si>
  <si>
    <t>019100121E</t>
  </si>
  <si>
    <t xml:space="preserve">GONZALES ARIAS ANDREA </t>
  </si>
  <si>
    <t>019300182H</t>
  </si>
  <si>
    <t>021200093I</t>
  </si>
  <si>
    <t>017300156I</t>
  </si>
  <si>
    <t>NUÑEZ SALAS ELSA SOFIA</t>
  </si>
  <si>
    <t>023300135C</t>
  </si>
  <si>
    <t xml:space="preserve">MAMANI CARBAJAL ABIGAIL </t>
  </si>
  <si>
    <t>017300157E</t>
  </si>
  <si>
    <t>Ingresantes 2024-3</t>
  </si>
  <si>
    <t>PALOMINO CARDENAS MERY</t>
  </si>
  <si>
    <t>021100030E</t>
  </si>
  <si>
    <t>GASTAÑAGA MONDACA CARMEN LUISA</t>
  </si>
  <si>
    <t>015101320E</t>
  </si>
  <si>
    <t>AUCCAPURI QUISPE WALTER</t>
  </si>
  <si>
    <t>015101345H</t>
  </si>
  <si>
    <t>017200017G</t>
  </si>
  <si>
    <t>VELARDE MALPARTIDA MARIA LUIZA</t>
  </si>
  <si>
    <t>023300140G</t>
  </si>
  <si>
    <t>EDWARD ANIBAL MORANTE RIOS</t>
  </si>
  <si>
    <t>SALDIVAR TARCO KELLY ASHLLY</t>
  </si>
  <si>
    <t>023300138B</t>
  </si>
  <si>
    <t xml:space="preserve"> SUSI ALVIZ PAZOS</t>
  </si>
  <si>
    <t>COTRADO ARO WIDMER EVER</t>
  </si>
  <si>
    <t>022300067I</t>
  </si>
  <si>
    <t>MOSCOSO PALOMINO PATRICIO ANDRE</t>
  </si>
  <si>
    <t>023300133K</t>
  </si>
  <si>
    <t>VARGAS BEJARANO, MARIO NICANOR</t>
  </si>
  <si>
    <t>SOSA VILLANO DANITSA</t>
  </si>
  <si>
    <t>021200059E</t>
  </si>
  <si>
    <t>MARÍA JULIA VARGAS ARCE</t>
  </si>
  <si>
    <t>ARAUJO PEREZ MILAGRO</t>
  </si>
  <si>
    <t>023300128G</t>
  </si>
  <si>
    <t>HUMPIRE CASTRO, ROY ANDY</t>
  </si>
  <si>
    <t xml:space="preserve">COANQUI SULLCA IDZUMI DIANA </t>
  </si>
  <si>
    <t>017300146C</t>
  </si>
  <si>
    <t xml:space="preserve">ESPINOZA VILCA ISABEL </t>
  </si>
  <si>
    <t>023300132D</t>
  </si>
  <si>
    <t>017200014H</t>
  </si>
  <si>
    <t>015201371K</t>
  </si>
  <si>
    <t xml:space="preserve">OQUENDO CARREÑO PERCY </t>
  </si>
  <si>
    <t>021200141C</t>
  </si>
  <si>
    <t xml:space="preserve">FERNANDEZ BACA VIDAL CARLOS </t>
  </si>
  <si>
    <t xml:space="preserve">MANRIQUE VILLACORTA DANIELA CAROLYN </t>
  </si>
  <si>
    <t>020300183K</t>
  </si>
  <si>
    <t>020300047J</t>
  </si>
  <si>
    <t>018200236J</t>
  </si>
  <si>
    <t>019200361H</t>
  </si>
  <si>
    <t>020200116J</t>
  </si>
  <si>
    <t>014101644F</t>
  </si>
  <si>
    <t xml:space="preserve">MACEDO CASA MILUSKA ELIZABETH </t>
  </si>
  <si>
    <t xml:space="preserve">DAMIAN PANIAGUA RUTTY </t>
  </si>
  <si>
    <t>019200328K</t>
  </si>
  <si>
    <t>023200010D</t>
  </si>
  <si>
    <t>020100051C</t>
  </si>
  <si>
    <t>021200175E</t>
  </si>
  <si>
    <t xml:space="preserve">015101560F </t>
  </si>
  <si>
    <t>Dictaminante dirimente proyecto de tesis</t>
  </si>
  <si>
    <t xml:space="preserve">VALENCIA MARTIMEZ, CARLOS  ALBERTO </t>
  </si>
  <si>
    <t>015101346D</t>
  </si>
  <si>
    <t>VICTOR CHACÓN SÁNCHEZ</t>
  </si>
  <si>
    <t xml:space="preserve">MORON DAZA MAGALY SANDRA </t>
  </si>
  <si>
    <t>019300058E</t>
  </si>
  <si>
    <r>
      <rPr>
        <rFont val="Calibri"/>
        <color rgb="FFFF0000"/>
        <sz val="10.0"/>
      </rPr>
      <t xml:space="preserve"> </t>
    </r>
    <r>
      <rPr>
        <rFont val="Calibri"/>
        <color rgb="FFFF0000"/>
        <sz val="6.0"/>
      </rPr>
      <t>MARLENI VALENCIA VERIA</t>
    </r>
  </si>
  <si>
    <t>017200108B</t>
  </si>
  <si>
    <t>MAESTRO EN DERECHO CONSTITUCIONAL</t>
  </si>
  <si>
    <t xml:space="preserve"> CRUZ LOAIZA JHOSELY FLOR</t>
  </si>
  <si>
    <t>Maestria en Docencia Universitaria</t>
  </si>
  <si>
    <t xml:space="preserve">015301258A </t>
  </si>
  <si>
    <t>ROMERO JALIXTO VERONICA</t>
  </si>
  <si>
    <t>013200955K</t>
  </si>
  <si>
    <t>GUZMAN FARFAN ESTEFANIA MARELYN</t>
  </si>
  <si>
    <t>021100044F</t>
  </si>
  <si>
    <t xml:space="preserve">VEGA CENTENO VILLENA JOSE HUMBERTO </t>
  </si>
  <si>
    <t>023300139I</t>
  </si>
  <si>
    <t>MARIO NICANOR VARGAS BEJARANO</t>
  </si>
  <si>
    <t>MALPARTIDA AYMA EDISON</t>
  </si>
  <si>
    <t>017200100A</t>
  </si>
  <si>
    <t xml:space="preserve">QUISPE PARI IVAN ASDRUVAL </t>
  </si>
  <si>
    <t>023300137F</t>
  </si>
  <si>
    <t xml:space="preserve">PUMACAYO TINTA JESSICA </t>
  </si>
  <si>
    <t>019200183B</t>
  </si>
  <si>
    <t>ZUÑIGA MARINO, MIGUEL ANGEL</t>
  </si>
  <si>
    <t xml:space="preserve">CHACON DELGADO YEN </t>
  </si>
  <si>
    <t>023300129C</t>
  </si>
  <si>
    <t>WALDO ALEX PANDO DÍAZ</t>
  </si>
  <si>
    <t>PAPEL ALVAREZ PILARES</t>
  </si>
  <si>
    <t>023300102H</t>
  </si>
  <si>
    <t xml:space="preserve">SARDON HUAYHUA JAQUELINE </t>
  </si>
  <si>
    <t>017300165H</t>
  </si>
  <si>
    <t>CHUJUTALLI MEJIA JHASPEL JESUS</t>
  </si>
  <si>
    <t>020300134J</t>
  </si>
  <si>
    <t>PINEDA ORTEGA AIRAM TERESA</t>
  </si>
  <si>
    <t>023300136J</t>
  </si>
  <si>
    <t>EDDY VIZCARRA MEJÍA</t>
  </si>
  <si>
    <t>CHUQUITARQUI RAMOS YESSENIA YULIET</t>
  </si>
  <si>
    <t>023300130A</t>
  </si>
  <si>
    <t>MORANTE RÍOS EDWARD ANIBAL</t>
  </si>
  <si>
    <t>017200113F</t>
  </si>
  <si>
    <t>013201090C</t>
  </si>
  <si>
    <t>ROJAS BENAVIDES JIMENA ALONDRA</t>
  </si>
  <si>
    <t>023200115K</t>
  </si>
  <si>
    <t>ALATA HUAÑA EDITH CLORINDA</t>
  </si>
  <si>
    <t>023300055J</t>
  </si>
  <si>
    <t xml:space="preserve">RODRIGUEZ OCHOA FRITZ </t>
  </si>
  <si>
    <t>Se duplica en la 901</t>
  </si>
  <si>
    <t>PROPUESTAS DE CINCO MAESTRÍAS</t>
  </si>
  <si>
    <t xml:space="preserve"> YATTO GRADOS ANDREA YUZIK</t>
  </si>
  <si>
    <t xml:space="preserve">COMISIÓN DE REVISIÓN Y ACTUALIZACIÓN DE LÍNEAS DE INVESTIGACIÓN </t>
  </si>
  <si>
    <t xml:space="preserve">017200270D </t>
  </si>
  <si>
    <t>NOMBRAR EL COMITÉ DE RESPONSABILIDAD SOCIAL DE LA ESCUELA DE POSGRADO</t>
  </si>
  <si>
    <t xml:space="preserve">LLASAC HUANCA ALIA YANDIRA </t>
  </si>
  <si>
    <t>018300092J</t>
  </si>
  <si>
    <t>022300028C</t>
  </si>
  <si>
    <t xml:space="preserve">ESPINOZA HUANCACHOQUE KATHERYNE SHAMNEY </t>
  </si>
  <si>
    <t>019300042A</t>
  </si>
  <si>
    <t xml:space="preserve">BACA CORNEJO JOHSEP WILLY </t>
  </si>
  <si>
    <t xml:space="preserve">DEL CARPIO PAZ JEANINE KATHERINE </t>
  </si>
  <si>
    <t>021200120F</t>
  </si>
  <si>
    <t>OQUENDO CARREÑO PERCY</t>
  </si>
  <si>
    <t xml:space="preserve">TOMAYLLA VALDEZ LISSET </t>
  </si>
  <si>
    <t>023200077A</t>
  </si>
  <si>
    <t>ROBLES YARIN LINDSAY YARA</t>
  </si>
  <si>
    <t xml:space="preserve">CHOQUE QUISPE KATIA </t>
  </si>
  <si>
    <t>020300017C</t>
  </si>
  <si>
    <t xml:space="preserve"> LOAIZA LIVANO NOELY ESMERALDA</t>
  </si>
  <si>
    <t xml:space="preserve">PRIETO HUARCA EFRAIN </t>
  </si>
  <si>
    <t>018200267B</t>
  </si>
  <si>
    <t>Cambio dictaminante de proyecto de tesis</t>
  </si>
  <si>
    <t>e</t>
  </si>
  <si>
    <t xml:space="preserve">QUISPE ROSSELLO EMERSON JOEL </t>
  </si>
  <si>
    <t>016102253I</t>
  </si>
  <si>
    <t>023200081I</t>
  </si>
  <si>
    <t>revisar resolucion</t>
  </si>
  <si>
    <t xml:space="preserve">ALVAREZ CALDERON PATRICIA </t>
  </si>
  <si>
    <t xml:space="preserve">JORGE ROJAS BERNARDO </t>
  </si>
  <si>
    <t>GONZALES ARIAS ANDREA</t>
  </si>
  <si>
    <t>PALOMINO MORA ISAURO ANGEL</t>
  </si>
  <si>
    <t>021300041K</t>
  </si>
  <si>
    <t>QUISPE GUTIÉRREZ TITO</t>
  </si>
  <si>
    <t>018200277H</t>
  </si>
  <si>
    <t>BELLIDO RAMOS MELVIN</t>
  </si>
  <si>
    <t>MONZON DIAZ GILBERT ALBERTO</t>
  </si>
  <si>
    <t xml:space="preserve">ROJAS BUSTAMANTE SOFIA </t>
  </si>
  <si>
    <t>014101566E</t>
  </si>
  <si>
    <t>GARCIA VIGIL BETZABETH ROSA</t>
  </si>
  <si>
    <t>018200146K</t>
  </si>
  <si>
    <t xml:space="preserve">VICTOR CHACON SANCHEZ </t>
  </si>
  <si>
    <t xml:space="preserve">AMORIN SOTO GERSSON PAUL </t>
  </si>
  <si>
    <t>021100037J</t>
  </si>
  <si>
    <t xml:space="preserve"> JAYO SILVA, CARLOS EDUARDO</t>
  </si>
  <si>
    <t>019300082C</t>
  </si>
  <si>
    <t>MORRO SUMARY WALDRICK CESAR</t>
  </si>
  <si>
    <t xml:space="preserve">CARBAJAL RIOS EDWIN </t>
  </si>
  <si>
    <t>021200045D</t>
  </si>
  <si>
    <t>CURIZA CARRASCO, JUAN CANCIO</t>
  </si>
  <si>
    <t xml:space="preserve">SULCA CARBAJO KARINA YASMIN </t>
  </si>
  <si>
    <t>022200013D</t>
  </si>
  <si>
    <t>GOMEZ GONZALES, WALTER EDGAR</t>
  </si>
  <si>
    <t xml:space="preserve">SUNI CARPIO NAY NATALI </t>
  </si>
  <si>
    <t>LUQUE HUANCA MARCO ANTONIO</t>
  </si>
  <si>
    <t xml:space="preserve">22100048K </t>
  </si>
  <si>
    <t xml:space="preserve">ROSAS ROZAS HUGO ANTHONY </t>
  </si>
  <si>
    <t>019300067D</t>
  </si>
  <si>
    <t xml:space="preserve">019200151C </t>
  </si>
  <si>
    <t xml:space="preserve"> SUCÑIER CARRASCO FRANKLIN</t>
  </si>
  <si>
    <t>DOCTOR EN MEDIO AMBIENTE Y DESARROLLO SOSTENIBLE.</t>
  </si>
  <si>
    <t xml:space="preserve">MOTTA ZEVALLOS RENATTO NICOLINO </t>
  </si>
  <si>
    <t xml:space="preserve">CHUCTAYA HUAYHUA RUTH </t>
  </si>
  <si>
    <t>021100092K</t>
  </si>
  <si>
    <t xml:space="preserve">BRICEÑO MARMANILLO DIANA GABRIELA </t>
  </si>
  <si>
    <t>021100039B</t>
  </si>
  <si>
    <t>CASTILLA LEON ARNEB</t>
  </si>
  <si>
    <t>SALCEDO VARGAS JHUDELIA</t>
  </si>
  <si>
    <t>021100052I</t>
  </si>
  <si>
    <t xml:space="preserve">GOMEZ ALCARRAZ LINA </t>
  </si>
  <si>
    <t>022200005A</t>
  </si>
  <si>
    <t xml:space="preserve">TAMATA ROJAS KELLY PAOLA </t>
  </si>
  <si>
    <t>022200062E</t>
  </si>
  <si>
    <t>GONZALES AVENDAÑO JOSÉ LUIS</t>
  </si>
  <si>
    <t xml:space="preserve">INOCENCIO ESPINOZA FIORELLA </t>
  </si>
  <si>
    <t xml:space="preserve">CONDORI VELASQUE MICHAEL </t>
  </si>
  <si>
    <t>023200054A</t>
  </si>
  <si>
    <t xml:space="preserve">AUCCAPURE ROJAS ASCENCION GABINO </t>
  </si>
  <si>
    <t xml:space="preserve">TAPIA PACHECO ROYER RAUL </t>
  </si>
  <si>
    <t>019300025J</t>
  </si>
  <si>
    <t>MAESTRA EN DOCENCIA UNIVERSITARIA</t>
  </si>
  <si>
    <t>MAESTRA EN DERECHO REGISTRAL Y NOTARIAL.</t>
  </si>
  <si>
    <t>MAESTRA EN DERECHO CIVIL Y COMERCIAL</t>
  </si>
  <si>
    <t>Titulo del acta</t>
  </si>
  <si>
    <t>MAESTRO EN CONTABILIDAD CON MENCIÓN EN AUDITORÍA Y CONTROL INTERNO</t>
  </si>
  <si>
    <t xml:space="preserve">019200182F </t>
  </si>
  <si>
    <t>CHUCTAYA HUAYHUA RUTH</t>
  </si>
  <si>
    <t>Comisión de Evaluación y Modificación del Reglamento de EPG de la UAC.</t>
  </si>
  <si>
    <t xml:space="preserve">019200252D </t>
  </si>
  <si>
    <t xml:space="preserve"> ALARCON SANCHEZ ANA ISABEL</t>
  </si>
  <si>
    <t xml:space="preserve">TORRES MUÑOZ LIZ JAMILETH </t>
  </si>
  <si>
    <t>021200061J</t>
  </si>
  <si>
    <t xml:space="preserve">TAIPE PILA DAMNA SHAREM </t>
  </si>
  <si>
    <t>023200118J</t>
  </si>
  <si>
    <t xml:space="preserve">LEON OJEDA LAURA MELISSA </t>
  </si>
  <si>
    <t xml:space="preserve">MALPARTIDA AYMA EDISON </t>
  </si>
  <si>
    <t xml:space="preserve">BULEJE CAMPOS DIANETH </t>
  </si>
  <si>
    <t xml:space="preserve">REYNA ALFARO CARLOS RENAN </t>
  </si>
  <si>
    <t xml:space="preserve">CANA PAULLO HUGO </t>
  </si>
  <si>
    <t>CHAMPI HACHO DINA</t>
  </si>
  <si>
    <t>023300146E</t>
  </si>
  <si>
    <t>CLEVER ABELARDO MONTALVO LOAIZA</t>
  </si>
  <si>
    <t>HOLGADO CARDENAS YENY FRANCY</t>
  </si>
  <si>
    <t>021300009J</t>
  </si>
  <si>
    <t>RAMOS MEZA, CARLOS SAMUEL</t>
  </si>
  <si>
    <t xml:space="preserve"> VEGA MANGA BETSY JANINE </t>
  </si>
  <si>
    <t>022200014K</t>
  </si>
  <si>
    <t>MERCADO MAMANI, SIVELY LUZ</t>
  </si>
  <si>
    <t>VEGA MANGA BETSY JANINE</t>
  </si>
  <si>
    <t>ROSAS ROZAS HUGO ANTHONY</t>
  </si>
  <si>
    <t>ue</t>
  </si>
  <si>
    <t>019200420D</t>
  </si>
  <si>
    <t xml:space="preserve">
Eder Arturo Aco Corrales</t>
  </si>
  <si>
    <t>018200033A</t>
  </si>
  <si>
    <t xml:space="preserve">016201411A </t>
  </si>
  <si>
    <t xml:space="preserve">VALENZUELA FARFAN RONNY </t>
  </si>
  <si>
    <t>MAESTRA EN ESTADÍSTICA E INVESTIGACIÓN CIENTÍFICA</t>
  </si>
  <si>
    <t>DOCTORA EN CIENCIAS DE LA SALUD</t>
  </si>
  <si>
    <t xml:space="preserve">CARMONA CALLAÑAUPA JIMMY </t>
  </si>
  <si>
    <t>MAESTRA EN DERECHO CONSTITUCIONAL</t>
  </si>
  <si>
    <t xml:space="preserve">CHARIARSE MUÑIZ PIERO FRANCOISE </t>
  </si>
  <si>
    <t>TAIPE PILA DAMNA SHAREM</t>
  </si>
  <si>
    <t xml:space="preserve">CRUZ TORRES ARMANDO </t>
  </si>
  <si>
    <t xml:space="preserve">PALOMINO DAVALOS WENDEL ALBERTO </t>
  </si>
  <si>
    <t>023200008J</t>
  </si>
  <si>
    <t xml:space="preserve">RADO CUCHILLS MAXWELL SAMUEL </t>
  </si>
  <si>
    <t xml:space="preserve">BARRIENTOS HERRERA DIANA MARGARET </t>
  </si>
  <si>
    <t xml:space="preserve"> CANA PAULLO HUGO</t>
  </si>
  <si>
    <t xml:space="preserve">015101534E </t>
  </si>
  <si>
    <t>Dr. HUAMAN AYTE CRISÓLOGO</t>
  </si>
  <si>
    <t>Dr. CUBA ESQUIVEL AMADEO</t>
  </si>
  <si>
    <t>ALLCCA HUAMANI WILMER</t>
  </si>
  <si>
    <t>023200015F</t>
  </si>
  <si>
    <t>Miguel Angel Zúñiga Marino</t>
  </si>
  <si>
    <t>020300102K</t>
  </si>
  <si>
    <t xml:space="preserve">CHECYA HUANCA NANCY DIANA </t>
  </si>
  <si>
    <t>020300133C</t>
  </si>
  <si>
    <t>023200002A</t>
  </si>
  <si>
    <t xml:space="preserve">LAJO CHAVEZ YNDIRA </t>
  </si>
  <si>
    <t>018300064F</t>
  </si>
  <si>
    <t xml:space="preserve">VARGAS LUNA EDUARDO </t>
  </si>
  <si>
    <t xml:space="preserve"> SARMIENTO LUNA SABINO</t>
  </si>
  <si>
    <t xml:space="preserve">DEJAR SIN EFECTO LA RESOLUCIÓN N° 1075-2024/EPG-UAC </t>
  </si>
  <si>
    <t xml:space="preserve">CACERES CANO MILUSKA </t>
  </si>
  <si>
    <t>020100033E</t>
  </si>
  <si>
    <t>VEGA CENTENO VILLENA, JOSE HUMBERTO</t>
  </si>
  <si>
    <t>CHARIARSE MUÑIZ ALESSANDRO DANIELI</t>
  </si>
  <si>
    <t>021300082I</t>
  </si>
  <si>
    <t>MAMANI QUISPE PABLO</t>
  </si>
  <si>
    <t xml:space="preserve">023200024E </t>
  </si>
  <si>
    <t>MIGUEL ANGEL ZÚÑIGA MARINO</t>
  </si>
  <si>
    <t>017300152C</t>
  </si>
  <si>
    <t>SANCHEZ GARRAFA RICARDO</t>
  </si>
  <si>
    <t>019300117A</t>
  </si>
  <si>
    <t>BENAVIDES RIVERA ELENA RAFAELA</t>
  </si>
  <si>
    <t>ROZAS FIGUEROA SANDRA FELICITAS</t>
  </si>
  <si>
    <t>018300028J</t>
  </si>
  <si>
    <t>023300059E</t>
  </si>
  <si>
    <t xml:space="preserve"> ESTELA QUISPE RAMOS</t>
  </si>
  <si>
    <t xml:space="preserve">022300015I </t>
  </si>
  <si>
    <t>DERECHO REGISTRAL Y NOTARIAL.</t>
  </si>
  <si>
    <t xml:space="preserve"> MAMANI  CARBAJAL ABIGAIL </t>
  </si>
  <si>
    <t xml:space="preserve">CJUNO PEREZ EVER ESTIBEN </t>
  </si>
  <si>
    <t>CORREGIR la RESOLUCIÓN N° 1152-2024/EPG-UAC</t>
  </si>
  <si>
    <t xml:space="preserve">011270053H </t>
  </si>
  <si>
    <t xml:space="preserve"> MAESTRA EN DOCENCIA UNIVERSITARIA. </t>
  </si>
  <si>
    <t xml:space="preserve">OLIVERA QUISPE CHARLE CLAUDIO </t>
  </si>
  <si>
    <t xml:space="preserve"> PEDRAZA RAMIREZ VICTOR SEBASTIAN</t>
  </si>
  <si>
    <t xml:space="preserve"> SOVERO ANCHEYTA  KARIM </t>
  </si>
  <si>
    <t xml:space="preserve">019300064E </t>
  </si>
  <si>
    <t xml:space="preserve">PALOMINO FARFAN CAESIR </t>
  </si>
  <si>
    <t xml:space="preserve">ANCHARI OBLITAS YULIZA FRANCESCA </t>
  </si>
  <si>
    <t>Dr. SUAREZ SANCHEZ RICHARD</t>
  </si>
  <si>
    <t>DOCTOR EN CIENCIAS DE LA EDUCACIÓN</t>
  </si>
  <si>
    <t>CONTABILIDAD CON MENCIÓN EN AUDITORÍA Y CONTROL INTERNO</t>
  </si>
  <si>
    <t>No elevado al VRAC</t>
  </si>
  <si>
    <t>MAESTRA EN CIENCIAS ESTOMATOLÓGICAS.</t>
  </si>
  <si>
    <t xml:space="preserve">018300221D </t>
  </si>
  <si>
    <t xml:space="preserve">020100024F </t>
  </si>
  <si>
    <t xml:space="preserve">019200429A </t>
  </si>
  <si>
    <t>DOCTORA EN DERECHO</t>
  </si>
  <si>
    <t>Dr. ACUÑA LOAIZA VICTOR RAUL</t>
  </si>
  <si>
    <t>Dr. ELIAS MELENDREZ VELASCO</t>
  </si>
  <si>
    <t xml:space="preserve">CHARIARSE MUÑIZ ALESSANDRO DANIELI </t>
  </si>
  <si>
    <t>018100078C</t>
  </si>
  <si>
    <t>PUMACAYO TINTA JESSICA</t>
  </si>
  <si>
    <t>019200183b</t>
  </si>
  <si>
    <t>023300089A</t>
  </si>
  <si>
    <t>022300009I</t>
  </si>
  <si>
    <t>SULCA CARBAJO KARINA YASMIN</t>
  </si>
  <si>
    <t>020200080E</t>
  </si>
  <si>
    <t>020300033I</t>
  </si>
  <si>
    <t xml:space="preserve">CUBA LUNA KATHERIN </t>
  </si>
  <si>
    <t>020300094H</t>
  </si>
  <si>
    <t>MODIFICAR EN PARTE LA RESOLUCIÓN N° 1202-2024/EPG-UAC</t>
  </si>
  <si>
    <t xml:space="preserve">ESTRADA PANTIA JOSÉ LUIS </t>
  </si>
  <si>
    <t xml:space="preserve">PALOMINO TRUJILLO URIEL </t>
  </si>
  <si>
    <t>Cambio titulo</t>
  </si>
  <si>
    <t>MAESTRO EN ESTADÍSTICA E INVESTIGACIÓN CIENTÍFICA</t>
  </si>
  <si>
    <t>Reprogramacion</t>
  </si>
  <si>
    <t xml:space="preserve">PEREZ TERRAZAS GRACE </t>
  </si>
  <si>
    <t xml:space="preserve"> LOURDES MAGALY ZAMALLOA PUMA</t>
  </si>
  <si>
    <t xml:space="preserve">017200127G </t>
  </si>
  <si>
    <t>MAESTRO EN INGENIERÍA CIVIL CON MENCIÓN EN HIDRAÚLICA Y AMBIENTAL</t>
  </si>
  <si>
    <t>ALARCON ALAGON KEITH FRANCIS</t>
  </si>
  <si>
    <t>018300181B</t>
  </si>
  <si>
    <t>PELÁEZ GAMARRA JACKELINE ALEJANDRA</t>
  </si>
  <si>
    <t xml:space="preserve">VILLA MONTOYA CAROL EVA STEPHANI </t>
  </si>
  <si>
    <t>020200129D</t>
  </si>
  <si>
    <t>MALAGA YLLPA YASSER</t>
  </si>
  <si>
    <t>023300065E</t>
  </si>
  <si>
    <t>FPURO TAIÑA ANA MARIA</t>
  </si>
  <si>
    <t>CORIMANYA PARICAHUA MIRKO</t>
  </si>
  <si>
    <t>021300022F</t>
  </si>
  <si>
    <t>YABAR HERMOZA GUSTAVO ENRIQUE</t>
  </si>
  <si>
    <t>019100123H</t>
  </si>
  <si>
    <t>GABRIELA FERNANDA PINARES PAYNE</t>
  </si>
  <si>
    <t>019200342C</t>
  </si>
  <si>
    <t>LEON BUSTOS OLDRAN BRIZARD</t>
  </si>
  <si>
    <t>023200094C</t>
  </si>
  <si>
    <t>CARDENAS ALCARRAZ GABRIEL</t>
  </si>
  <si>
    <t>023300178D</t>
  </si>
  <si>
    <t>ZORA CARVAJAL ALVAREZ ROSA MARGARITA</t>
  </si>
  <si>
    <t>020300090B</t>
  </si>
  <si>
    <t xml:space="preserve">BELLOTA CAVANACONZA VIANEY </t>
  </si>
  <si>
    <t xml:space="preserve">ALARCON ALAGON KEITH FRANCIS </t>
  </si>
  <si>
    <t>Admision 2025-1</t>
  </si>
  <si>
    <t>relacion ingresantes 2025-1 EPG</t>
  </si>
  <si>
    <t xml:space="preserve">VEGA MANGA BETSY JANINE </t>
  </si>
  <si>
    <t xml:space="preserve">MUJICA SANCHEZ RAQUEL LIBERTAD </t>
  </si>
  <si>
    <t>019200396F</t>
  </si>
  <si>
    <t>CCORIMANYA USCA ERIKA ELIZABETH</t>
  </si>
  <si>
    <t>024101530I</t>
  </si>
  <si>
    <t>AUTORIZAR matrícula de curso pendiente</t>
  </si>
  <si>
    <t>JORDAN ZEGARRA RAIKO</t>
  </si>
  <si>
    <t>023300114F</t>
  </si>
  <si>
    <t>CHRISTIAN JOHNSON CARRASCO AHEN</t>
  </si>
  <si>
    <t>025102132F</t>
  </si>
  <si>
    <t>CORDOVA CUSI ALEXANDER ULICES</t>
  </si>
  <si>
    <t>025102134i</t>
  </si>
  <si>
    <t>SAENZ PERALTA MARCO ANTONIO</t>
  </si>
  <si>
    <t>025102144D</t>
  </si>
  <si>
    <t>DIAZ HUILLCA ISAAC</t>
  </si>
  <si>
    <t>025102135e</t>
  </si>
  <si>
    <t>HUALLPA CATUNTA EDILBERTO</t>
  </si>
  <si>
    <t>025102136a</t>
  </si>
  <si>
    <t>HUAYLLANI VEGA EDGAR CIRILO</t>
  </si>
  <si>
    <t>025102137H</t>
  </si>
  <si>
    <t>QUISPE INFANTES REYNALDO RICARDO</t>
  </si>
  <si>
    <t>025102142A</t>
  </si>
  <si>
    <t>SERRANO TRUJILLO NALDA</t>
  </si>
  <si>
    <t>025102146g</t>
  </si>
  <si>
    <t>OJEDA ORTEGA ESMERALDA MARIA</t>
  </si>
  <si>
    <t>025102140I</t>
  </si>
  <si>
    <t>SÁNCHEZ CÓRDOVA MARIELA</t>
  </si>
  <si>
    <t>025102145K</t>
  </si>
  <si>
    <t>VARGAS USCAMAYTA RINA</t>
  </si>
  <si>
    <t>025102147C</t>
  </si>
  <si>
    <t>PANDIA YAÑEZ EDWARD JIMMY</t>
  </si>
  <si>
    <t>025102190f</t>
  </si>
  <si>
    <t>025102187e</t>
  </si>
  <si>
    <t>HERRERA CUMPA NÁTALY STÉFANIE</t>
  </si>
  <si>
    <t>025102183j</t>
  </si>
  <si>
    <t>025102193e</t>
  </si>
  <si>
    <t>VALENCIA LLAMOCA MARUJA HERMELINDA</t>
  </si>
  <si>
    <t>025102194a</t>
  </si>
  <si>
    <t>LOAIZA VELARDE CHRISTIAM MARTIN</t>
  </si>
  <si>
    <t>025102186i</t>
  </si>
  <si>
    <t xml:space="preserve">MONTALVO LOAIZA CLEVER ABELARDO	</t>
  </si>
  <si>
    <t>025102188a</t>
  </si>
  <si>
    <t>QUISPE JANCCO WERNER</t>
  </si>
  <si>
    <t>025102191b</t>
  </si>
  <si>
    <t>025102182C</t>
  </si>
  <si>
    <t>AGREDA CERNA HENRRY WILFREDO</t>
  </si>
  <si>
    <t>025102178f</t>
  </si>
  <si>
    <t>REYNOSO CANICANI DELMA DIANA</t>
  </si>
  <si>
    <t>025102192i</t>
  </si>
  <si>
    <t>025102180k</t>
  </si>
  <si>
    <t>HURTADO CARRASCO FERNANDO</t>
  </si>
  <si>
    <t>025102184f</t>
  </si>
  <si>
    <t>INUMA CAMPANA DIANIRA</t>
  </si>
  <si>
    <t>025102185b</t>
  </si>
  <si>
    <t>AGUILAR TOMAYLLA RENE BARNABY</t>
  </si>
  <si>
    <t>025102179B</t>
  </si>
  <si>
    <t>025102181g</t>
  </si>
  <si>
    <t>025102201h</t>
  </si>
  <si>
    <t>025102209i</t>
  </si>
  <si>
    <t>MARTINEZ CAMPO FRIDDA CONCEPCION</t>
  </si>
  <si>
    <t>025102208b</t>
  </si>
  <si>
    <t>DIAZ AGUILAR RENNY DANIEL</t>
  </si>
  <si>
    <t>025102204g</t>
  </si>
  <si>
    <t>CALLALLI VALENCIA ANNIE SOLEDAD</t>
  </si>
  <si>
    <t>025102202d</t>
  </si>
  <si>
    <t>025102205c</t>
  </si>
  <si>
    <t>025102211c</t>
  </si>
  <si>
    <t>025102203k</t>
  </si>
  <si>
    <t>VENERO AUCCA ILICH</t>
  </si>
  <si>
    <t>025102212j</t>
  </si>
  <si>
    <t>025102206j</t>
  </si>
  <si>
    <t>025102207f</t>
  </si>
  <si>
    <t>PUMA SACSI MIGUEL ANGEL</t>
  </si>
  <si>
    <t>025102200a</t>
  </si>
  <si>
    <t>AGUILAR VEGA WILBER</t>
  </si>
  <si>
    <t>025102195h</t>
  </si>
  <si>
    <t>BUSTINZA CARPIO RAUL</t>
  </si>
  <si>
    <t>025102197K</t>
  </si>
  <si>
    <t>025102196d</t>
  </si>
  <si>
    <t>FERNANDEZ SUCAPUCA JORGE LUIS</t>
  </si>
  <si>
    <t>025102199c</t>
  </si>
  <si>
    <t>025102174k</t>
  </si>
  <si>
    <t>025102177j</t>
  </si>
  <si>
    <t>025102173d</t>
  </si>
  <si>
    <t>SOLIS CHIPA JOSE ANTONIO</t>
  </si>
  <si>
    <t>025102176c</t>
  </si>
  <si>
    <t>CUSIMAYTA SOTO ROLANDO</t>
  </si>
  <si>
    <t>025102171A</t>
  </si>
  <si>
    <t>025102172H</t>
  </si>
  <si>
    <t>025102168k</t>
  </si>
  <si>
    <t>CABRERA ARREDONDO DEYVI</t>
  </si>
  <si>
    <t>025102169G</t>
  </si>
  <si>
    <t>SALAS SUNA VALERIO</t>
  </si>
  <si>
    <t>025102175g</t>
  </si>
  <si>
    <t>025102170e</t>
  </si>
  <si>
    <t>024101521J</t>
  </si>
  <si>
    <t xml:space="preserve">ESCALANTE CARDENAS CESAR EDUARDO </t>
  </si>
  <si>
    <t>025102198G</t>
  </si>
  <si>
    <t>RENUNCIA A VACANTE</t>
  </si>
  <si>
    <t>VENTURA MAQUERA EDWARD IVAN</t>
  </si>
  <si>
    <t>025102130C</t>
  </si>
  <si>
    <t>025102210G</t>
  </si>
  <si>
    <t>025102138D</t>
  </si>
  <si>
    <t>CASTILLO ARROSQUIPA GIOVANA</t>
  </si>
  <si>
    <t>025102133B</t>
  </si>
  <si>
    <t xml:space="preserve">DECLARAR SIN EFECTO </t>
  </si>
  <si>
    <t>HERMOZA APAZA JUAN DIEGO</t>
  </si>
  <si>
    <t>RECTIFICACIÓN DEL PROMEDIO DE NOTAS</t>
  </si>
  <si>
    <t xml:space="preserve">TUPAYACHI SOTOMAYOR JHONNY </t>
  </si>
  <si>
    <t xml:space="preserve">LIRA APAZA VICTOR RAUL  </t>
  </si>
  <si>
    <t xml:space="preserve">MELENDEZ PORTAL MARITZA NAYELI </t>
  </si>
  <si>
    <t>NINA RAMOS EDWIN RIDER</t>
  </si>
  <si>
    <t>025101944G</t>
  </si>
  <si>
    <t>GIOVANA CASTILLO ARROSQUIPA</t>
  </si>
  <si>
    <t>025101927E</t>
  </si>
  <si>
    <t>MONTESINOS PALOMINO ARTEMIO</t>
  </si>
  <si>
    <t>025102189H</t>
  </si>
  <si>
    <t>RUEDA VERA KATHERING DELFINA</t>
  </si>
  <si>
    <t>025102143H</t>
  </si>
  <si>
    <t>PEREYRA SANCHEZ VILMA</t>
  </si>
  <si>
    <t>025102141E</t>
  </si>
  <si>
    <t>DEJAR SIN EFECTO RESOLUCIÓN N°00672025/EPG-UAC</t>
  </si>
  <si>
    <t>018200042K</t>
  </si>
  <si>
    <t>019300035E</t>
  </si>
  <si>
    <t xml:space="preserve">BAÑON RAMOS LUCI VIRGINIA </t>
  </si>
  <si>
    <t>023200050F</t>
  </si>
  <si>
    <t>015101274C</t>
  </si>
  <si>
    <t xml:space="preserve">022200054B </t>
  </si>
  <si>
    <t xml:space="preserve">015101340F </t>
  </si>
  <si>
    <t xml:space="preserve">015101345H </t>
  </si>
  <si>
    <t>NUÑEZ DEL PRADO COLL ENRIQUE</t>
  </si>
  <si>
    <t>020300083F</t>
  </si>
  <si>
    <t xml:space="preserve"> CHACON SANCHEZ VICTOR</t>
  </si>
  <si>
    <t>018200037G</t>
  </si>
  <si>
    <t>017300075I</t>
  </si>
  <si>
    <t>BERTOLT FERNANDO OCROS GUEVARA</t>
  </si>
  <si>
    <t>TTUPA CARBAJAL ANABEL TATIANA</t>
  </si>
  <si>
    <t>018200246E</t>
  </si>
  <si>
    <t>VARGAS ESPINOZA SONIA ENEIDA</t>
  </si>
  <si>
    <t>018200027A</t>
  </si>
  <si>
    <t>Teodoro Huarhua Chipani</t>
  </si>
  <si>
    <t>MERINO OBESO GLENDA</t>
  </si>
  <si>
    <t>023300118A</t>
  </si>
  <si>
    <t>SALAZAR GARATE LISSET KATIUSCA</t>
  </si>
  <si>
    <t>023300123E</t>
  </si>
  <si>
    <t xml:space="preserve">PAYNE MORA ESPERANZA SOLEDAD </t>
  </si>
  <si>
    <t>024200081H</t>
  </si>
  <si>
    <t xml:space="preserve"> MAMANI CONDORI VILMA FELICITAS</t>
  </si>
  <si>
    <t>019100012A</t>
  </si>
  <si>
    <t xml:space="preserve">LOPEZ CASAVERDE DIEGO DANIEL </t>
  </si>
  <si>
    <t>023300192G</t>
  </si>
  <si>
    <t>020300060F</t>
  </si>
  <si>
    <t>DOCTORA EN CONTABILIDAD</t>
  </si>
  <si>
    <t xml:space="preserve"> MAESTRO EN DOCENCIA UNIVERSITARIA</t>
  </si>
  <si>
    <t>DOCTORADO EN ADMINISTRACIÓN</t>
  </si>
  <si>
    <t xml:space="preserve">DE LOS RIOS FARFAN BASILIDES EDILBERTO </t>
  </si>
  <si>
    <t>024200073E</t>
  </si>
  <si>
    <t>023300094E</t>
  </si>
  <si>
    <t>MARCO AUGUSTO SOTOMAYOR BERRIO</t>
  </si>
  <si>
    <t>JUAN ANTONIO BECERRA ROMERO</t>
  </si>
  <si>
    <t xml:space="preserve">DE LA QUINTANA SOLIS JORGE LUIS </t>
  </si>
  <si>
    <t>021300118C</t>
  </si>
  <si>
    <t>ESPINOZA VILCA ISABEL</t>
  </si>
  <si>
    <t xml:space="preserve">MALAGA YLLPA YASSER </t>
  </si>
  <si>
    <t xml:space="preserve">DE LOS RIOS GUZMAN ABRAHAM </t>
  </si>
  <si>
    <t>MORON DAZA MAGALY SANDRA</t>
  </si>
  <si>
    <t xml:space="preserve">021200141C </t>
  </si>
  <si>
    <t xml:space="preserve">018300085C </t>
  </si>
  <si>
    <t xml:space="preserve">017200134C </t>
  </si>
  <si>
    <t xml:space="preserve">016102161G </t>
  </si>
  <si>
    <t xml:space="preserve">019300169A </t>
  </si>
  <si>
    <t xml:space="preserve">019200125B </t>
  </si>
  <si>
    <t>Dr. Edward Anibal Morante Ríos</t>
  </si>
  <si>
    <t>Dr. PANDO DIAZ WALDO ALEX</t>
  </si>
  <si>
    <t>Mg. CHUQUIMIA HURTADO JOSE</t>
  </si>
  <si>
    <t>Mg. CAMPANA ZEGARRA SILVIO OSWALDO</t>
  </si>
  <si>
    <t>Docente Galvan tiene el correo inactivo</t>
  </si>
  <si>
    <t xml:space="preserve"> ZAVALA CACERES ESTER MARIBEL</t>
  </si>
  <si>
    <t>Dra. LUKSIC GIBAJA PAULA PATRICIA</t>
  </si>
  <si>
    <t>Docente Mg. DELGADO CAMACHO ALEJANDRO VLADIMIR YA NO LABORA EN LA UAC</t>
  </si>
  <si>
    <t>Mg. Ana Cecilia Chávez Chacón</t>
  </si>
  <si>
    <t>Dr. ACO CORRALES EDER ARTURO</t>
  </si>
  <si>
    <t xml:space="preserve">019100134J </t>
  </si>
  <si>
    <t xml:space="preserve">016102095D </t>
  </si>
  <si>
    <t xml:space="preserve">017200246F </t>
  </si>
  <si>
    <t>ENCISO QUISPE CAROLAY FRINETH</t>
  </si>
  <si>
    <t>024101443I</t>
  </si>
  <si>
    <t>TEJADA AZURIN ANA</t>
  </si>
  <si>
    <t>024101450E</t>
  </si>
  <si>
    <t>ZUÑIGA CONDORI CAROLINA</t>
  </si>
  <si>
    <t>024101454K</t>
  </si>
  <si>
    <t>QUISPE QUEZADA LUTHGARDO PASTOR</t>
  </si>
  <si>
    <t>020200036F</t>
  </si>
  <si>
    <t>COSIO DUEÑAS, HERBERT</t>
  </si>
  <si>
    <t>BARRIENTOS PALOMINO JESSICA GUADALUPE</t>
  </si>
  <si>
    <t>024200070F</t>
  </si>
  <si>
    <t>Patricia Paredes Valverde</t>
  </si>
  <si>
    <t>ARAMBURÚ NAVEDA LENA</t>
  </si>
  <si>
    <t>018100052D</t>
  </si>
  <si>
    <t>Dra. SHAILI JULIE CAVERO PACHECO</t>
  </si>
  <si>
    <t>Dra. ALFARO AUCCA CRAYLA</t>
  </si>
  <si>
    <t xml:space="preserve">LEON BUSTOS OLDRAN BRIZARD </t>
  </si>
  <si>
    <t>023200078H</t>
  </si>
  <si>
    <t>Dr. EDWARDS JESUS AGUIRRE ESPINOZA</t>
  </si>
  <si>
    <t>Dra.PAULA PATRICIA LUKSIC GIBAJA</t>
  </si>
  <si>
    <t xml:space="preserve">CARLOTTO OCAMPO PATRICIA </t>
  </si>
  <si>
    <t>025102203K</t>
  </si>
  <si>
    <t>PHD ISAAC E. CASTRO CUBA BARINEZA</t>
  </si>
  <si>
    <t>Dr. VALENCIA VILA JOSE LUIS</t>
  </si>
  <si>
    <t>021200183H</t>
  </si>
  <si>
    <t>Mtro. ARTURO CHUQUMIA HURTADO</t>
  </si>
  <si>
    <t>Mtro. ALVES CHOQUE, EDISON ALAN</t>
  </si>
  <si>
    <t>Mtra. BELLIDO RAMOS MELVIN</t>
  </si>
  <si>
    <t>022300006J</t>
  </si>
  <si>
    <t>Dr. DE LA TORRE DUEÑAS CLETO</t>
  </si>
  <si>
    <t>Dr. EDWARD ANÍBAL MORANTE RÍOS</t>
  </si>
  <si>
    <t>022100010C</t>
  </si>
  <si>
    <t>023200011K</t>
  </si>
  <si>
    <t>CACERES CANO MILUSKA</t>
  </si>
  <si>
    <t>GOMEZ ALCARRAZ LINA</t>
  </si>
  <si>
    <t>LADRON DEGUEVARA FRANCO ANGELY BEATRIZ</t>
  </si>
  <si>
    <t>DICTAMEN DE PROYECTO DE TESIS (Cambio)</t>
  </si>
  <si>
    <t>DICTAMEN DE TESIS (Cambio)</t>
  </si>
  <si>
    <t>Se esta a la espera del dictamen de la docente</t>
  </si>
  <si>
    <t>Se envia al docente mas no  ala tesista</t>
  </si>
  <si>
    <t>INSCRIPCION DE PROYECTO Ampliacion de vigencia</t>
  </si>
  <si>
    <t>Dictaminante dirimente</t>
  </si>
  <si>
    <t xml:space="preserve">BARRANTES YUCRA ANGEL </t>
  </si>
  <si>
    <t xml:space="preserve">LIMA VALDIVIA LOURDES MARLENI </t>
  </si>
  <si>
    <t>020300182D</t>
  </si>
  <si>
    <t>SOTILLO TURCO ANGELY ROSS</t>
  </si>
  <si>
    <t>021100054A</t>
  </si>
  <si>
    <t xml:space="preserve">VELASQUEZ VARGAS GABRIEL </t>
  </si>
  <si>
    <t>015301174B</t>
  </si>
  <si>
    <t xml:space="preserve">AGUIRRE VERA GLENNI </t>
  </si>
  <si>
    <t>015301149H</t>
  </si>
  <si>
    <t>PANDO DELGADILLO PAOLO CESAR</t>
  </si>
  <si>
    <t>021300070K</t>
  </si>
  <si>
    <t>020300031F</t>
  </si>
  <si>
    <t>PUMA HUILLCA CARMEN LUZ</t>
  </si>
  <si>
    <t>019300190K</t>
  </si>
  <si>
    <t>Edward Aníbal Morante Rios</t>
  </si>
  <si>
    <t>DELGADILLO DEZA SILVIA ELISA</t>
  </si>
  <si>
    <t>021100063K</t>
  </si>
  <si>
    <t>014101496G</t>
  </si>
  <si>
    <t xml:space="preserve"> Isaac Enrique Castro Cuba Barineza</t>
  </si>
  <si>
    <t xml:space="preserve">MORALES DE LA CUBA WILLY JOSE SOCRATES </t>
  </si>
  <si>
    <t>013201100I</t>
  </si>
  <si>
    <t>Liliana Coronado Gamarra</t>
  </si>
  <si>
    <t xml:space="preserve">CHAMPI CHAVEZ KARINA KAREN </t>
  </si>
  <si>
    <t>021200068D</t>
  </si>
  <si>
    <t>015101337E</t>
  </si>
  <si>
    <t xml:space="preserve">CASTILLO CUSI VANESSA PAULINA </t>
  </si>
  <si>
    <t>013201077G</t>
  </si>
  <si>
    <t>ROJAS VEGA CENTENO GABRIELA INGRID</t>
  </si>
  <si>
    <t>023300199A</t>
  </si>
  <si>
    <t>GOMEZ ELORRIETA JUAN CARLOS</t>
  </si>
  <si>
    <t>023200090H</t>
  </si>
  <si>
    <t>020100078I</t>
  </si>
  <si>
    <t>016201349D</t>
  </si>
  <si>
    <t>CHAMBI PORROA CARLOS MANUEL</t>
  </si>
  <si>
    <t>024200022A</t>
  </si>
  <si>
    <t>NERIO GÓNGORA AMAUT</t>
  </si>
  <si>
    <t>LUCANA ORUE JUSTINO</t>
  </si>
  <si>
    <t>015101498I</t>
  </si>
  <si>
    <t>018300086J</t>
  </si>
  <si>
    <t xml:space="preserve"> EDER ARTURO ACO CORRALES</t>
  </si>
  <si>
    <t>CHIHUANTITO GIBAJA CARLA MAYWA</t>
  </si>
  <si>
    <t>VALENCIA VERIA MARLENI</t>
  </si>
  <si>
    <t>021100050F</t>
  </si>
  <si>
    <t>PUMA CASSA YESENIA VERONICA</t>
  </si>
  <si>
    <t>021300014C</t>
  </si>
  <si>
    <t>SALAS BENDEZU JUAN MARTIN</t>
  </si>
  <si>
    <t>020200098A</t>
  </si>
  <si>
    <t>TELLO ILLA LISBETH</t>
  </si>
  <si>
    <t>020200078K</t>
  </si>
  <si>
    <t>SEGUIL ALFARO EDWART</t>
  </si>
  <si>
    <t>024200129K</t>
  </si>
  <si>
    <t>SOTO ENRIQUEZ MABELY KAREN</t>
  </si>
  <si>
    <t>021200107J</t>
  </si>
  <si>
    <t>ERICSON DELGADO OTAZÚ</t>
  </si>
  <si>
    <t>BOHORQUEZ QUISPE SHEILA LORI</t>
  </si>
  <si>
    <t>021200029I</t>
  </si>
  <si>
    <t xml:space="preserve">018300077K </t>
  </si>
  <si>
    <t>Dr. GARETH DEL CASTILLO ESTRADA</t>
  </si>
  <si>
    <t>Dr. CARLOS SAMUEL RAMOS MEZA</t>
  </si>
  <si>
    <t xml:space="preserve">017200078F </t>
  </si>
  <si>
    <t xml:space="preserve"> MAESTRA EN DOCENCIA UNIVERSITARIA.</t>
  </si>
  <si>
    <t xml:space="preserve">PAUCARMAYTA TACURI ABEL </t>
  </si>
  <si>
    <t xml:space="preserve">INSCRIPCION DE PROYECTO </t>
  </si>
  <si>
    <t>Mtra. MARÍA YORNET CUBA DEL CASTILLO</t>
  </si>
  <si>
    <t>Mgt. ARIADNA PALOMINO CAHUAYA</t>
  </si>
  <si>
    <t>PhD. CASTRO CUBA BARINEZA ISAAC ENRIQUE</t>
  </si>
  <si>
    <t xml:space="preserve">CCARITA YUCRA JUVENAL JULIO </t>
  </si>
  <si>
    <t>Dr. JULIO TRINIDAD RIOS MAYORGA</t>
  </si>
  <si>
    <t>Dr. MARIO YOSHISATO ALVAREZ</t>
  </si>
  <si>
    <t>Dr. VENGOA ZUÑIGA ANTONIO FREDY</t>
  </si>
  <si>
    <t xml:space="preserve">conformación del Comité de Responsabilidad Social de la EPG. </t>
  </si>
  <si>
    <t>conformación de la Comisión de  seguimiento al Egresado y empleabilidad de la Escuela de Posgrado</t>
  </si>
  <si>
    <t>Desaprobo grado</t>
  </si>
  <si>
    <t>Mtra. ALVIZ PAZOS SUSI</t>
  </si>
  <si>
    <t>Mtro. VIZCARRA MEJIA EDDY</t>
  </si>
  <si>
    <t>Mgt. CHÁVEZ CHACÓN ANA CECILIA</t>
  </si>
  <si>
    <t xml:space="preserve"> Bañon RAMOS Luci Virginia</t>
  </si>
  <si>
    <t>019200317I</t>
  </si>
  <si>
    <t xml:space="preserve">018100018K </t>
  </si>
  <si>
    <t>021200171J</t>
  </si>
  <si>
    <t>Dr. PEZO ZEGARRA ELIOT</t>
  </si>
  <si>
    <t>Mgt. VILAVILA NORIEGA BETZABET EVELIN</t>
  </si>
  <si>
    <t>SIMONE KARIM SOVERO ANCHEYTA</t>
  </si>
  <si>
    <t>Elvis Yuri Mamani Vargas</t>
  </si>
  <si>
    <t>JOSE CHUQUIMIA URTADO</t>
  </si>
  <si>
    <t>023200024E</t>
  </si>
  <si>
    <t>Dr. YOSHISATO ALVAREZ MARIO</t>
  </si>
  <si>
    <t>Mtra. FLORES MEDINA MILUSKA</t>
  </si>
  <si>
    <t>CHAVEZ MALDONADO HEBERT</t>
  </si>
  <si>
    <t>Dr. IVAN HERIK HERMOZA ROSELL</t>
  </si>
  <si>
    <t>Dra. MARLENY CONCHA PÉREZ</t>
  </si>
  <si>
    <t>Dra. LEON VILLALOBOS YOLANDA VICTORIA</t>
  </si>
  <si>
    <t>VELAZCO CUAYLA ANTONELY DIAN</t>
  </si>
  <si>
    <t>024200089I</t>
  </si>
  <si>
    <t>015101518J</t>
  </si>
  <si>
    <t>GARCIA MOJONERO YANETH MIREYA</t>
  </si>
  <si>
    <t>019200255C</t>
  </si>
  <si>
    <t>CCORIHUAMAN LLAZA CARMEN</t>
  </si>
  <si>
    <t>021300004H</t>
  </si>
  <si>
    <t>EDWARD ANÍBAL MORANTE RIOS</t>
  </si>
  <si>
    <t>019200236I</t>
  </si>
  <si>
    <t xml:space="preserve">GARCÍA CUSIHUALLPA RENATO </t>
  </si>
  <si>
    <t>016102217B</t>
  </si>
  <si>
    <t>025102135E</t>
  </si>
  <si>
    <t>GAMARRA ESCOBAR MILTON FERNANDO</t>
  </si>
  <si>
    <t>023200039B</t>
  </si>
  <si>
    <t xml:space="preserve"> JOSÉ HILDEBRANDO DÍAZ TORRES</t>
  </si>
  <si>
    <t>ORMACHEA TUNQUI DANIEL</t>
  </si>
  <si>
    <t>024101446H</t>
  </si>
  <si>
    <t>025102136A</t>
  </si>
  <si>
    <t xml:space="preserve">RUEDA VERA KATHERING DELFINA </t>
  </si>
  <si>
    <t xml:space="preserve">MENDOZA ESCALANTE CAMILO </t>
  </si>
  <si>
    <t>Dra. CAVERO PACHECO SHAILI JULIE</t>
  </si>
  <si>
    <t>Mtro. HERRERA MENA FRANK BRENDHON</t>
  </si>
  <si>
    <t>Dra. NUÑEZ PACHECO MARUJA</t>
  </si>
  <si>
    <t>Dr. CAMPAÑA MORRO WALDO ENRIQUE</t>
  </si>
  <si>
    <t>Mgt. CARDENAS HOLGADO MANUEL JUAN</t>
  </si>
  <si>
    <t>Dr. AGUIRRE ESPINOZA EDWARDS JESUS</t>
  </si>
  <si>
    <t>Dr. ARENAS FERNANDEZ DAVILA JESUS ALEJANDRO</t>
  </si>
  <si>
    <t>Docente Delgado Camacho no labora en la U</t>
  </si>
  <si>
    <t>Solo se envia docente alviz</t>
  </si>
  <si>
    <t>Mgt. SUSI ALVIZ PAZOS</t>
  </si>
  <si>
    <t>Dr. VICTOR CHACON SANCHEZ</t>
  </si>
  <si>
    <t>DR. LORNEL ANTONIO RIVAS MAGO</t>
  </si>
  <si>
    <t>Docente Sovero correo inactivo</t>
  </si>
  <si>
    <t>Mgt. SOVERO ANCHEYTA SIMONE KARIM</t>
  </si>
  <si>
    <t>Dr. MAMANI VARGAS ELVIS YURI</t>
  </si>
  <si>
    <t xml:space="preserve">019200358G </t>
  </si>
  <si>
    <t>Dr. CALDERON LA TORRE FELIO</t>
  </si>
  <si>
    <t xml:space="preserve">NUÑEZ SALAS ELSA SOFIA </t>
  </si>
  <si>
    <t xml:space="preserve">SALDIVAR TARCO KELLY ASHLLY </t>
  </si>
  <si>
    <t>Dra. Liliana Coronado Gamarra</t>
  </si>
  <si>
    <t>Dr. SIDNEY ALEX BRAVO MELGAR</t>
  </si>
  <si>
    <t xml:space="preserve">GOMEZ ELORRIETA JUAN CARLOS </t>
  </si>
  <si>
    <t>Docente Sovero cuenta desactivada</t>
  </si>
  <si>
    <t> </t>
  </si>
  <si>
    <t>ISAAC ENRIQUE CASTRO CUBA BARINEZA PHD</t>
  </si>
  <si>
    <t>Mgt. FREDY ZUÑIGA MOJONERO</t>
  </si>
  <si>
    <t>Dra. MARLENY VALENCIA VERIA</t>
  </si>
  <si>
    <t>Dra. QUISPE RAMOS ESTELA</t>
  </si>
  <si>
    <t>Dr. FIGUEROA ALCANTARA PAVEL MIGUEL</t>
  </si>
  <si>
    <t>Mtra. ESPEJO LUCANA SHIOMARA ORIALIT</t>
  </si>
  <si>
    <t>Dr. GONZALES ABRILL HERNANDO</t>
  </si>
  <si>
    <t xml:space="preserve">DELGADILLO DEZA SILVIA ELISA </t>
  </si>
  <si>
    <t>Dra. CARAZAS ARAUJO EVELYN JESUS</t>
  </si>
  <si>
    <t>Se anula</t>
  </si>
  <si>
    <t xml:space="preserve">VALENZUELA CARRASCO JUAN FRANKS </t>
  </si>
  <si>
    <t>Se repite en la resolucion 249</t>
  </si>
  <si>
    <t>Dr. EDER ARTURO ACO CORRALES</t>
  </si>
  <si>
    <t xml:space="preserve">CUSIHUAMAN HUAYCHO CELIA </t>
  </si>
  <si>
    <t>Dra. ESTRADA SANCHEZ PAOLA</t>
  </si>
  <si>
    <t>Mgt. CALLER FARFAN JESSICA BETSABE</t>
  </si>
  <si>
    <t xml:space="preserve">VALENCIA GARCIA JULIO CESAR </t>
  </si>
  <si>
    <t>Docente GRACE VIOLETA ESPINOZA cuenta desactivada</t>
  </si>
  <si>
    <t>Dra. PAULA PATRICIA LUKSIC GIBAJA</t>
  </si>
  <si>
    <t xml:space="preserve">CHAMBI PORROA CARLOS MANUEL </t>
  </si>
  <si>
    <t xml:space="preserve">ROJAS VEGA CENTENO GABRIELA INGRID </t>
  </si>
  <si>
    <t xml:space="preserve">INQUILTUPA CALVO ABEL ANTONIO </t>
  </si>
  <si>
    <t>DICTAMEN DE PROYECTO DE TESIS (cambio)</t>
  </si>
  <si>
    <t>MAESTRO EN SEGURIDAD INDUSTRIAL Y MEDIO AMBIENTE</t>
  </si>
  <si>
    <t>DOCTOR EN ADMINISTRACIÓN</t>
  </si>
  <si>
    <t xml:space="preserve"> CUCHILLO HUARAYA ALBERTINA</t>
  </si>
  <si>
    <t xml:space="preserve">017200056B </t>
  </si>
  <si>
    <t>Se cambio con la letra</t>
  </si>
  <si>
    <t>329A</t>
  </si>
  <si>
    <t xml:space="preserve">RAMOS CHILO YANELIZ XIOMARA </t>
  </si>
  <si>
    <t>018300099D</t>
  </si>
  <si>
    <t>330A</t>
  </si>
  <si>
    <t>331A</t>
  </si>
  <si>
    <t>CONTRERAS CANA MAXIMO</t>
  </si>
  <si>
    <t>021200007E</t>
  </si>
  <si>
    <t>332A</t>
  </si>
  <si>
    <t>BERNALES GUZMAN YUDIT ISABEL</t>
  </si>
  <si>
    <t>019200448F</t>
  </si>
  <si>
    <t>Alfaro Aucca Crayla</t>
  </si>
  <si>
    <t>333A</t>
  </si>
  <si>
    <t>CCOA CHALLCO ELOY</t>
  </si>
  <si>
    <t>015101348G</t>
  </si>
  <si>
    <t>334A</t>
  </si>
  <si>
    <t>Pinares Payne Gabriela Fernanda</t>
  </si>
  <si>
    <t>335A</t>
  </si>
  <si>
    <t>336A</t>
  </si>
  <si>
    <t>337A</t>
  </si>
  <si>
    <t>338A</t>
  </si>
  <si>
    <t>018200141I</t>
  </si>
  <si>
    <t>339A</t>
  </si>
  <si>
    <t>DICTAMEN DE TESIS (cambio)</t>
  </si>
  <si>
    <t>N°018200023F</t>
  </si>
  <si>
    <t xml:space="preserve">017200014H </t>
  </si>
  <si>
    <t xml:space="preserve">ORMACHEA FLORES PATRICK ALVARO </t>
  </si>
  <si>
    <t>Dejar sin efecto</t>
  </si>
  <si>
    <t xml:space="preserve">MARTINEZ TRUJILLO YOHNY LUZ </t>
  </si>
  <si>
    <t>018100065I</t>
  </si>
  <si>
    <t xml:space="preserve">DOCTOR EN MEDIO AMBIENTE Y DESARROLLO SOSTENIBLE. </t>
  </si>
  <si>
    <t xml:space="preserve">019200284C </t>
  </si>
  <si>
    <t>Dra. ZAMALLOA ACURIO VIOLETA EUGENIA</t>
  </si>
  <si>
    <t xml:space="preserve">015101383G </t>
  </si>
  <si>
    <t>Mtro. CHUQUIMIA HURTADO ARTURO</t>
  </si>
  <si>
    <t>Dra. LILIANA CORONADO GAMARRA</t>
  </si>
  <si>
    <t>Mgt. MILUSKA FLORES MEDINA</t>
  </si>
  <si>
    <t xml:space="preserve">OROS BAEZ MARUCCIA </t>
  </si>
  <si>
    <t>Mgt. NELIDA MIRANDA HUAMANI</t>
  </si>
  <si>
    <t>Dr. FREDY ZÚÑIGA MOJONERO</t>
  </si>
  <si>
    <t>Mgt. ERICK MIJAIL MARTINEZ ROJAS</t>
  </si>
  <si>
    <t>Dra. FUENTES GAMBOA, JENY LADY</t>
  </si>
  <si>
    <t>Mtra. PAREDES VALDIVIA, YESSICA PAOLA</t>
  </si>
  <si>
    <t>017200042A</t>
  </si>
  <si>
    <t>ISAAC E. CASTRO CUBA BARINEZA PHD</t>
  </si>
  <si>
    <t>Dra. HUAMANGA GAMARRA, ZORAIDA</t>
  </si>
  <si>
    <t xml:space="preserve">019300093E </t>
  </si>
  <si>
    <t>RIOS MAYORGA MARIO</t>
  </si>
  <si>
    <t>023300012I</t>
  </si>
  <si>
    <t>ALVIZ ÑAHUI LESGUI</t>
  </si>
  <si>
    <t>022200001F</t>
  </si>
  <si>
    <t>VALENZUELA HUAMAN  CESAR JOE</t>
  </si>
  <si>
    <t>023300006I</t>
  </si>
  <si>
    <t>SALAS SANCHEZ YULISA</t>
  </si>
  <si>
    <t>023300201F</t>
  </si>
  <si>
    <t>BARRETO LUNA LUNY</t>
  </si>
  <si>
    <t>019300146A</t>
  </si>
  <si>
    <t xml:space="preserve"> Evelyn Jesús Carazas Araujo</t>
  </si>
  <si>
    <t>025102168K</t>
  </si>
  <si>
    <t>CARRASCO AHEN CHRISTIAN JOHNSON</t>
  </si>
  <si>
    <t>Se deja sin efecto</t>
  </si>
  <si>
    <t>Se repite con la 337A</t>
  </si>
  <si>
    <t>RESOLUCIÓN N° 0064-2025/EPG-UAC</t>
  </si>
  <si>
    <t xml:space="preserve">ARIAS AYQUIPA FLOR DE MARIA </t>
  </si>
  <si>
    <t>022300001H</t>
  </si>
  <si>
    <t xml:space="preserve"> Mgt. SILVIO CAMPANA ZEGARRA</t>
  </si>
  <si>
    <t>Mgt. JUSTINO LUCANA ORUE</t>
  </si>
  <si>
    <t>021200188J</t>
  </si>
  <si>
    <t>Mtro. MONTEAGUDO VELARDE, ERIK</t>
  </si>
  <si>
    <t xml:space="preserve">LUCANA ORUE JUSTINO </t>
  </si>
  <si>
    <t>Ampliacion de vigencia</t>
  </si>
  <si>
    <t>(Cambio)</t>
  </si>
  <si>
    <t xml:space="preserve">CCOPA MAMANI CHRISTIANS DAYANY </t>
  </si>
  <si>
    <t>019200232C</t>
  </si>
  <si>
    <t>OCROS GUEVARA, BERTOLT FERNANDO</t>
  </si>
  <si>
    <t>CONISLLA ROCCA YESENIA LIZVETTE</t>
  </si>
  <si>
    <t>023300005B</t>
  </si>
  <si>
    <t>024101476D</t>
  </si>
  <si>
    <t>025102193E</t>
  </si>
  <si>
    <t xml:space="preserve">CHUSPE ZANS MARIA ELENA </t>
  </si>
  <si>
    <t>Cambio asesor</t>
  </si>
  <si>
    <t xml:space="preserve">DICTAMEN DE PROYECTO DE TESIS </t>
  </si>
  <si>
    <t>ROCA QUISPE ROCIO LORENA</t>
  </si>
  <si>
    <t>023300047G</t>
  </si>
  <si>
    <t>ERNESTO LUCANO CRISÓSTOMO</t>
  </si>
  <si>
    <t xml:space="preserve">ZEGARRA SANCHEZ DANIEL GABRIEL </t>
  </si>
  <si>
    <t>023300154H</t>
  </si>
  <si>
    <t>ZUNIGA VIZCARRA ERICK JOEL</t>
  </si>
  <si>
    <t>CARRASCO MUÑOZ MIRIAM</t>
  </si>
  <si>
    <t>024200036B</t>
  </si>
  <si>
    <t>HUAMAN HUMPIRE PAMELA</t>
  </si>
  <si>
    <t>019300157C</t>
  </si>
  <si>
    <t>Evelyn Jesús Carazas Araujo</t>
  </si>
  <si>
    <t>FLORES  SOTO KATERINE ROSS</t>
  </si>
  <si>
    <t>022100008I</t>
  </si>
  <si>
    <t>SALAS  SUNA VALERIO</t>
  </si>
  <si>
    <t>025102175G</t>
  </si>
  <si>
    <t xml:space="preserve">PILLCO HUAMANTICA MARILUZ </t>
  </si>
  <si>
    <t>018200173h</t>
  </si>
  <si>
    <t>No se presento el tesiasta</t>
  </si>
  <si>
    <t>Mgt. JACKELINE MIRANDA FLUKER</t>
  </si>
  <si>
    <t>Mtro. CARPIO SANCHEZ MARCO FERNANDO</t>
  </si>
  <si>
    <t>Dr. SALAZAR MUJICA ALAN FELIPE</t>
  </si>
  <si>
    <t>Dr. CONDORI OSORIO, RUBEN</t>
  </si>
  <si>
    <t>Dra. OLIVARES TORRE GRETEL ROXANA</t>
  </si>
  <si>
    <t>Dra. QUISPE TRIVEÑO PATRICIA</t>
  </si>
  <si>
    <t>Dra. MORVELI PALOMINO ANGELIT RUTH</t>
  </si>
  <si>
    <t>Dr. LUCANO CRISOSTOMO ERNESTO</t>
  </si>
  <si>
    <t>Mgt. CALVO RODRIGUEZ YURY</t>
  </si>
  <si>
    <t>Mtro. YOSHISATO ALVAREZ MARIO</t>
  </si>
  <si>
    <t>Mtro. ORTIZ DIAZ RENZO GUILLERMO</t>
  </si>
  <si>
    <t xml:space="preserve">BERNALES GUZMAN YUDIT ISABEL </t>
  </si>
  <si>
    <t>Dra. VARGAS VERA LIZET</t>
  </si>
  <si>
    <t>Dr. CONDORI OSORIO RUBEN</t>
  </si>
  <si>
    <t>Dra. NUÑEZ DEL PRADO BEJAR DE MURILLO DAISY IRENE</t>
  </si>
  <si>
    <t>Dr. EDWARD ANIBAL MORANTE RIOS</t>
  </si>
  <si>
    <t>Dra. OBANDO ALVAREZ IRIS HAYDEE</t>
  </si>
  <si>
    <t>020300093A</t>
  </si>
  <si>
    <t>Mtro. FLORES ORTEGA, EDWIN ISIDRO</t>
  </si>
  <si>
    <t xml:space="preserve">017200011I </t>
  </si>
  <si>
    <t>DELGADO RIVERO PAOLA ALEJANDRA</t>
  </si>
  <si>
    <t>024200075H</t>
  </si>
  <si>
    <t>TOLEDO HERRERA DELIA</t>
  </si>
  <si>
    <t>024101499D</t>
  </si>
  <si>
    <t xml:space="preserve">SOLIS CHIPA JOSE ANTONIO </t>
  </si>
  <si>
    <t>025102176C</t>
  </si>
  <si>
    <t>025102192I</t>
  </si>
  <si>
    <t xml:space="preserve">015101498I </t>
  </si>
  <si>
    <t>Comision admision 2025-2</t>
  </si>
  <si>
    <t>Admision 2025-2</t>
  </si>
  <si>
    <t>shaily julie Cavero</t>
  </si>
  <si>
    <t>021200025C</t>
  </si>
  <si>
    <t>Dra. PAOLA ESTRADA SANCHEZ</t>
  </si>
  <si>
    <t>Dra. OLIVARES TORRE MARIA ANTONIETA</t>
  </si>
  <si>
    <t>Se repite la resolucion Ya se emitio con la R_413</t>
  </si>
  <si>
    <t>Se repite la resolucion Ya se emitio con la R_412</t>
  </si>
  <si>
    <t xml:space="preserve">SOTILLO TURCO ANGELY ROSS </t>
  </si>
  <si>
    <t xml:space="preserve">QUIN GUERRA GUISELL MILAGROS </t>
  </si>
  <si>
    <t xml:space="preserve">MIRANDA CCAHUANA SAUL </t>
  </si>
  <si>
    <t xml:space="preserve">TTITO ROMERO MILAGROS </t>
  </si>
  <si>
    <t xml:space="preserve">admision 2025-2 Resultado ingresantes </t>
  </si>
  <si>
    <t xml:space="preserve"> DOCTOR EN DERECHO</t>
  </si>
  <si>
    <t>Dr. JAYO SILVA CARLOS EDUARDO</t>
  </si>
  <si>
    <t>Dr. BRAVO MELGAR SIDNEY
ALEX</t>
  </si>
  <si>
    <t>Dr. CASTROCUBA BARINEZA ISAAC ENRIQUE</t>
  </si>
  <si>
    <t xml:space="preserve"> PACCO QUISPE SONIA</t>
  </si>
  <si>
    <t>Dr. ELÍAS MELENDEZ VELASCO</t>
  </si>
  <si>
    <t>Dr. LORNEL ANTONIO RIVAS MAGO</t>
  </si>
  <si>
    <t>Dr. HERMOZA ROSELL IVAN HERIK</t>
  </si>
  <si>
    <t>Dr. MELENDREZ VELASCO ELIAS</t>
  </si>
  <si>
    <t xml:space="preserve">LATORRE MOLINEDO LILIAN SUMMER </t>
  </si>
  <si>
    <t>Dr. RIVERO YNFANTAS FERNANDO</t>
  </si>
  <si>
    <t>Dra. EDDY TELLO YARIN</t>
  </si>
  <si>
    <t>Mg. HEBERTH SALAS CASTILLO</t>
  </si>
  <si>
    <t xml:space="preserve">LLALLA HUAYCHU MARIELA </t>
  </si>
  <si>
    <t>Dr. BRAVO MELGAR SIDNEY ALEX</t>
  </si>
  <si>
    <t>HUAMAN VALENCIA YOSI</t>
  </si>
  <si>
    <t>024200054K</t>
  </si>
  <si>
    <t>025102181G</t>
  </si>
  <si>
    <t xml:space="preserve">018300052H </t>
  </si>
  <si>
    <t xml:space="preserve">023300132D </t>
  </si>
  <si>
    <t xml:space="preserve">015101452I </t>
  </si>
  <si>
    <t xml:space="preserve">021300009J </t>
  </si>
  <si>
    <t xml:space="preserve">VENERO AUCCA ILICH </t>
  </si>
  <si>
    <t>025102212J</t>
  </si>
  <si>
    <t xml:space="preserve">MEDINA PELAEZ ALVARO REYNALDO </t>
  </si>
  <si>
    <t>011270026K</t>
  </si>
  <si>
    <t xml:space="preserve">PACHECO LUNA LESDY NOELIA </t>
  </si>
  <si>
    <t>011270030H</t>
  </si>
  <si>
    <t xml:space="preserve">LOAIZA VELARDE CHRISTIAM MARTIN </t>
  </si>
  <si>
    <t>025102186I</t>
  </si>
  <si>
    <t>Mgt. PANDIA YAÑEZ EDWARD JIMMY</t>
  </si>
  <si>
    <t>Dejar sin efecto el asesor no cuenta con el grado de Doctor</t>
  </si>
  <si>
    <t>CAMARENA MOLLEDA MICHELLE LIGIA</t>
  </si>
  <si>
    <t>023300177H</t>
  </si>
  <si>
    <t xml:space="preserve"> TELLO YARIN EDDY</t>
  </si>
  <si>
    <t xml:space="preserve">VIDEA CARMONA JULIO ADAHILTON </t>
  </si>
  <si>
    <t>024200090G</t>
  </si>
  <si>
    <t>RIOS TORBISCO ALFREDO</t>
  </si>
  <si>
    <t>018200025I</t>
  </si>
  <si>
    <t xml:space="preserve">DOCTOR EN CIENCIAS DE LA SALUD. </t>
  </si>
  <si>
    <t>cambiar dictaminante</t>
  </si>
  <si>
    <t xml:space="preserve">HANCCO MAMANI ALEX DANIEL </t>
  </si>
  <si>
    <t>024200122F</t>
  </si>
  <si>
    <t>025102178F</t>
  </si>
  <si>
    <t>025200031J</t>
  </si>
  <si>
    <t>025200044D</t>
  </si>
  <si>
    <t>SORIA AMANCA ERIKA EMPERATRIZ</t>
  </si>
  <si>
    <t>025200038D</t>
  </si>
  <si>
    <t>SILVA ESPEJO ALVARO CHRISTIAM</t>
  </si>
  <si>
    <t>025200037H</t>
  </si>
  <si>
    <t>HURTADO VELASQUE YOSELIN</t>
  </si>
  <si>
    <t>025200218B</t>
  </si>
  <si>
    <t>VICTORIO QUISPE YULISA</t>
  </si>
  <si>
    <t>025200234H</t>
  </si>
  <si>
    <t>MEJIA RODRIGUEZ ROBERTO SERAPIO</t>
  </si>
  <si>
    <t>025200342E</t>
  </si>
  <si>
    <t>025200361J</t>
  </si>
  <si>
    <t>ROCA LUDEÑA JHONNY JHERSSON</t>
  </si>
  <si>
    <t>025200417E</t>
  </si>
  <si>
    <t>FLORES APAZA LUCY ANYELY</t>
  </si>
  <si>
    <t>025200073D</t>
  </si>
  <si>
    <t>USCAMAYTA PARICELA ERIKA YESABELLA</t>
  </si>
  <si>
    <t>024200130I</t>
  </si>
  <si>
    <t>CARDENAS GALIANO JORGE ARMANDO</t>
  </si>
  <si>
    <t>023300002C</t>
  </si>
  <si>
    <t>CCALA  CCOPA PAULO CESAR</t>
  </si>
  <si>
    <t>024200100B</t>
  </si>
  <si>
    <t>OSORIO ROMAN ROOSVELT</t>
  </si>
  <si>
    <t xml:space="preserve">AMORIN  SOTO GERSSON PAUL </t>
  </si>
  <si>
    <t>LARICO RODRIGO DANITZA FIORELLA</t>
  </si>
  <si>
    <t xml:space="preserve">LARREA GARCIA CARLOS </t>
  </si>
  <si>
    <t>COAQUIRA MORA JUAN PEDRO</t>
  </si>
  <si>
    <t>024200071B</t>
  </si>
  <si>
    <t xml:space="preserve">DURAND GALINDO DAVID LEONCIO </t>
  </si>
  <si>
    <t xml:space="preserve">VILCAHUAMÁN MEJÍA RICHARD HÉCTOR </t>
  </si>
  <si>
    <t>Cambio de dictaminantes</t>
  </si>
  <si>
    <t xml:space="preserve">APAZA DURAN ALAN JIMY </t>
  </si>
  <si>
    <t xml:space="preserve">Ampliacion de vigencia </t>
  </si>
  <si>
    <t>Dirimente</t>
  </si>
  <si>
    <t>FLORES SOTO KATERINE ROSS</t>
  </si>
  <si>
    <t>022300023A</t>
  </si>
  <si>
    <t>Dr. VALENCIA VILA, JOSE LUIS</t>
  </si>
  <si>
    <t xml:space="preserve">MAYHUA CURO KELMA RUTH </t>
  </si>
  <si>
    <t>Dr. CASAFRANCA BUOB, PAUL JOSE</t>
  </si>
  <si>
    <t xml:space="preserve">CUBA TORRES YERAL </t>
  </si>
  <si>
    <t>019200148B</t>
  </si>
  <si>
    <t>PILLCO HUAMANTICA MARILUZ</t>
  </si>
  <si>
    <t>018200173H</t>
  </si>
  <si>
    <t>Dr. EDWARD ANÍBAL MORANTE RIOS</t>
  </si>
  <si>
    <t>Mtro. HUAMAN ATAULLUCO, FELIX ENRIQUE</t>
  </si>
  <si>
    <t>Mtro. MARROQUIN MUÑIZ MARCO ANTONIO</t>
  </si>
  <si>
    <t>018200023F</t>
  </si>
  <si>
    <t xml:space="preserve"> Dra. ESTRADA SANCHEZ, PAOLA</t>
  </si>
  <si>
    <t xml:space="preserve">Dr. LORNEL ANTONIO RIVAS MAGO </t>
  </si>
  <si>
    <t xml:space="preserve"> CERVANTES LUCANA YRMA</t>
  </si>
  <si>
    <t>021200006I</t>
  </si>
  <si>
    <t xml:space="preserve">FARFAN SALAZAR CHRISTIAN FABRICIO </t>
  </si>
  <si>
    <t>024101514C</t>
  </si>
  <si>
    <t>MILUSKA FRISANCHO CAMERO</t>
  </si>
  <si>
    <t xml:space="preserve">022100047D </t>
  </si>
  <si>
    <t xml:space="preserve">019300043H </t>
  </si>
  <si>
    <t>BACA GUTIERREZ DE MOLLEDA NORMA</t>
  </si>
  <si>
    <t xml:space="preserve">020100081J </t>
  </si>
  <si>
    <t>023200047E</t>
  </si>
  <si>
    <t>024101458F</t>
  </si>
  <si>
    <t xml:space="preserve">FLOREZ RONDAN VERONIKA STEPHANIE </t>
  </si>
  <si>
    <t>Cambio de año</t>
  </si>
  <si>
    <t>019100029A,</t>
  </si>
  <si>
    <t>Felio Calderón La Torre</t>
  </si>
  <si>
    <t xml:space="preserve">NOGUERA LAGOS FABIOLA </t>
  </si>
  <si>
    <t>023300166F</t>
  </si>
  <si>
    <t>CAMBIO DE TÍTULO DEL PROYECTO DETESIS.</t>
  </si>
  <si>
    <t xml:space="preserve">CAMBIO DE DICTAMINANTE DE PROYECTO DE TESIS </t>
  </si>
  <si>
    <t>SOLICITA CAMBIO DE ASESOR</t>
  </si>
  <si>
    <t>LEON LARA SUSY</t>
  </si>
  <si>
    <t>023300148H</t>
  </si>
  <si>
    <t>MANRIQUE TUPAYACHI CARLOS FERNANDO</t>
  </si>
  <si>
    <t>023200066J</t>
  </si>
  <si>
    <t xml:space="preserve">PINARES MONTESINOS YORDANY FAMIER </t>
  </si>
  <si>
    <t>019300189B</t>
  </si>
  <si>
    <t xml:space="preserve">APARICIO LOAIZA PRISCILA IVONNE </t>
  </si>
  <si>
    <t xml:space="preserve">TUPAYACHI MAR JUSTINO </t>
  </si>
  <si>
    <t xml:space="preserve">019200213I </t>
  </si>
  <si>
    <t xml:space="preserve">019200250A </t>
  </si>
  <si>
    <t>Docente Gambarini ya no labora en la u</t>
  </si>
  <si>
    <t xml:space="preserve">CÉSAR ENRIQUE HERRERA MENENDEZ </t>
  </si>
  <si>
    <t>017200314A</t>
  </si>
  <si>
    <t>OCHOA GUILLEN MARICELA</t>
  </si>
  <si>
    <t>018200294J</t>
  </si>
  <si>
    <t>Dra. QUISPE RAMOS ESTELA,</t>
  </si>
  <si>
    <t>SALAS QUISPE MIJHAIL WALTER</t>
  </si>
  <si>
    <t>024101547I</t>
  </si>
  <si>
    <t>CUSIHUALLPA FARFAN MILAGROS</t>
  </si>
  <si>
    <t>019200078D</t>
  </si>
  <si>
    <t>Mgt. ESCALANTE AQUISE EDDY ORLANDO</t>
  </si>
  <si>
    <t>JERILLO PAZ MILTON</t>
  </si>
  <si>
    <t>019100106F</t>
  </si>
  <si>
    <t>HANCCO OROZ MARGARET GLADYS</t>
  </si>
  <si>
    <t>013201005F</t>
  </si>
  <si>
    <t>Dr. RIVAS MAGO LORNEL ANTONIO</t>
  </si>
  <si>
    <t>RIVERA SEGOVIA MILDRED</t>
  </si>
  <si>
    <t>011270036F</t>
  </si>
  <si>
    <t>NUÑEZ ROLDAN JESSICA</t>
  </si>
  <si>
    <t>011270029J</t>
  </si>
  <si>
    <t>ESPINOZA OLAZAVAL GLADYS CATALINA</t>
  </si>
  <si>
    <t>018200166A</t>
  </si>
  <si>
    <t>TTICA GONZALEZ FLOR LUCERO</t>
  </si>
  <si>
    <t>020200079G</t>
  </si>
  <si>
    <t>Dra. ESTRADA SANCHEZ, PAOLA</t>
  </si>
  <si>
    <t>024101484G</t>
  </si>
  <si>
    <t>Dr. PACHECO LUZA EDGARD FERNANDO</t>
  </si>
  <si>
    <t>019200426</t>
  </si>
  <si>
    <t>Resolucion se debe de anular</t>
  </si>
  <si>
    <t>MAESTRA EN DERECHO DEL TRABAJO Y DE LA SEGURIDAD SOCIAL</t>
  </si>
  <si>
    <t>Dr. MORANTE RÍOS EDWARD ANIBAL</t>
  </si>
  <si>
    <t>Mtra. DINA LIZBETH APARICIO JURADO</t>
  </si>
  <si>
    <t>Dr. JOSÉ HUMBERTO VEGA CENTENO VILLENA</t>
  </si>
  <si>
    <t>Dra. Eddy Tello Yarin</t>
  </si>
  <si>
    <t>Dra. Paula Patricia Luksic Gibaja</t>
  </si>
  <si>
    <t xml:space="preserve"> GARCIA CUEVA MIHAIL FERDINAN</t>
  </si>
  <si>
    <t>Dra. GUTIERREZ ACUÑA YENI</t>
  </si>
  <si>
    <t>Dr. BOCARDO DELGADO EDWIN FREDY</t>
  </si>
  <si>
    <t>Dr. MORANTE RIOS EDWARD ANIBAL</t>
  </si>
  <si>
    <t>Mtro. ALVES CHOQUE EDISON ALAN</t>
  </si>
  <si>
    <t>Dra. MILUSKA FRISANCHO CAMERO</t>
  </si>
  <si>
    <t>HUAMAN MORALES ESTELA</t>
  </si>
  <si>
    <t>019100042H</t>
  </si>
  <si>
    <t xml:space="preserve">VELÁSQUEZ ZÁRATE KARLA </t>
  </si>
  <si>
    <t xml:space="preserve">PÉREZ RUIBAL ROSADO ESTÉFANY </t>
  </si>
  <si>
    <t>024101488B</t>
  </si>
  <si>
    <t>MEDINA VICTORIO CESAR ANTONIO</t>
  </si>
  <si>
    <t>008170047A</t>
  </si>
  <si>
    <t>SANTOS SALCEDO RICARDO ALVARO</t>
  </si>
  <si>
    <t>019200223D</t>
  </si>
  <si>
    <t xml:space="preserve">HANCCO OROZ MARGARET GLADYS </t>
  </si>
  <si>
    <t>CARRASCO YARIN MAX LENING</t>
  </si>
  <si>
    <t>016102316K</t>
  </si>
  <si>
    <t>DELGADO BRAVO MELKY</t>
  </si>
  <si>
    <t>024101483K</t>
  </si>
  <si>
    <t>ALARCON URRUTIA GABRIELA</t>
  </si>
  <si>
    <t>018200001B</t>
  </si>
  <si>
    <t>019100052C</t>
  </si>
  <si>
    <t xml:space="preserve">018300120C </t>
  </si>
  <si>
    <t xml:space="preserve">019200262J </t>
  </si>
  <si>
    <t xml:space="preserve">016102072D </t>
  </si>
  <si>
    <t>017200272G</t>
  </si>
  <si>
    <t>022100048K</t>
  </si>
  <si>
    <t>019200187H</t>
  </si>
  <si>
    <t>FREDY LOAIZA MANRIQUE</t>
  </si>
  <si>
    <t>DEJAR SIN EFECTO Resolucion 652/2025</t>
  </si>
  <si>
    <t xml:space="preserve"> 020200116J</t>
  </si>
  <si>
    <t>DeJAR SIN EFECTO Resolucion 657/2025</t>
  </si>
  <si>
    <t xml:space="preserve">REYNOSO CANICANI DELMA DIANA </t>
  </si>
  <si>
    <t xml:space="preserve">SEGUIL ALFARO EDWART </t>
  </si>
  <si>
    <t>FERNANDEZ BACA VIDAL</t>
  </si>
  <si>
    <t>MAESTRO EN INGENIERÍA DE SISTEMAS CON MENCIÓN EN INGENIERÍA DE SOFTWARE</t>
  </si>
  <si>
    <t xml:space="preserve">CERVANTES LUCANA YRMA </t>
  </si>
  <si>
    <t xml:space="preserve">AZPILCUETA GARCÍA LUZ CURIÉ </t>
  </si>
  <si>
    <t>DEJAR SIN EFECTO LA RESOLUCIÓN N° 0580-2025/EPG-UAC</t>
  </si>
  <si>
    <t xml:space="preserve">INFANTAS MORA JULIO ERNESTO </t>
  </si>
  <si>
    <t>022200053F</t>
  </si>
  <si>
    <t>VILLAVICENCIO OQUENDO IVANS PERCY</t>
  </si>
  <si>
    <t>024101465B</t>
  </si>
  <si>
    <t>HOLGUIN CURI MILUVSKA JHAKELINNE</t>
  </si>
  <si>
    <t>024101486J</t>
  </si>
  <si>
    <t xml:space="preserve">ALVAREZ NUÑEZ JUDITH </t>
  </si>
  <si>
    <t>SEGOVIA PUMA ELIAS</t>
  </si>
  <si>
    <t>NÙÑEZ MEDINA RUTH</t>
  </si>
  <si>
    <t>017200015D</t>
  </si>
  <si>
    <t>CAMBIO DE NOMBRAMIENTO DE ASESOR</t>
  </si>
  <si>
    <t>Dr. PANDIA YAÑEZ, EDWARD JIMMY</t>
  </si>
  <si>
    <t>Dejar sin efecto se emitio resolucion 694</t>
  </si>
  <si>
    <t>MGT. CLORINDA POZO ROLDÁN</t>
  </si>
  <si>
    <t>DRA. YANINA ROJAS ANAYA</t>
  </si>
  <si>
    <t>MG. MIGUEL ÁNGEL RODRÍGUEZ VEGA</t>
  </si>
  <si>
    <t>BACH. PAVEL VALDEIGLESIAS QUISPE</t>
  </si>
  <si>
    <t>ING. OLIVER SANTIAGO MENDOZA QUISPE</t>
  </si>
  <si>
    <t>MG. INDIRA GIULIANA PACHECO CÁRDENAS</t>
  </si>
  <si>
    <t>LIC. GREGORY MIRANDA ARREDONDO</t>
  </si>
  <si>
    <t>BACH. TERESA FRANCHESCA VALDIVIA PAZ</t>
  </si>
  <si>
    <t>BACH. MARIPOL PEREYRA ARREDONDO</t>
  </si>
  <si>
    <t>BACH. SEBASTIÁN LEONCIO CALLAPIÑA COSIO</t>
  </si>
  <si>
    <t>EST. CARLOS MANUEL VERA SILVA</t>
  </si>
  <si>
    <t>EST. CAMILA ALEXANDRA CÁCERES OLAZABAL</t>
  </si>
  <si>
    <t xml:space="preserve"> 025102186I</t>
  </si>
  <si>
    <t>020100003I</t>
  </si>
  <si>
    <t>CUBA LUNA KATHERIN</t>
  </si>
  <si>
    <t>Dr. DEL CASTILLO ESTRADA GARETH</t>
  </si>
  <si>
    <t>Mgt. LEON SANCHEZ SILVIA EMMA</t>
  </si>
  <si>
    <t xml:space="preserve">014101616B </t>
  </si>
  <si>
    <t xml:space="preserve">HUAMAN MORALES ESTELA </t>
  </si>
  <si>
    <t>TORRES GARIBAY ERIKA NATALIA</t>
  </si>
  <si>
    <t>024101489I</t>
  </si>
  <si>
    <t>019100091I</t>
  </si>
  <si>
    <t>019100046C</t>
  </si>
  <si>
    <t>SALAS PEREZ RONALD GUILLERMO</t>
  </si>
  <si>
    <t>024101461G</t>
  </si>
  <si>
    <t>AGUIRRE COLPAERT HERNAN</t>
  </si>
  <si>
    <t>024101477K</t>
  </si>
  <si>
    <t>ROJAS BUSTAMANTE SOFIA</t>
  </si>
  <si>
    <t>PACHECO LUNA LESDY NOELIA</t>
  </si>
  <si>
    <t>QUINTANILLA MUÑOZ CARMEN JESÚS</t>
  </si>
  <si>
    <t>018300055G</t>
  </si>
  <si>
    <t>Dr. LA TORRE DUEÑAS CLETO</t>
  </si>
  <si>
    <t>PALOMINO SOLORZANO MARIVEL ROSARIO</t>
  </si>
  <si>
    <t>024101459B</t>
  </si>
  <si>
    <t xml:space="preserve"> 019200396F</t>
  </si>
  <si>
    <t xml:space="preserve">Felicitación y reconocimiento </t>
  </si>
  <si>
    <t>Enviado a investigacion</t>
  </si>
  <si>
    <t xml:space="preserve">BLAS MORA JOEL  ANDRES </t>
  </si>
  <si>
    <t>CCOPA MAMANI CHRISTIANS DAYANY</t>
  </si>
  <si>
    <t xml:space="preserve">CUSIHUALLPA FARFAN MILAGROS </t>
  </si>
  <si>
    <t>MEDINA PELAEZ ALVARO REYNALDO</t>
  </si>
  <si>
    <t xml:space="preserve"> ZAPATA GUTIERREZ JOHN ARTHUR</t>
  </si>
  <si>
    <t>HUANCAHUIRE ALLENDE YORDAN JESUS</t>
  </si>
  <si>
    <t>TULLUME CAMACHO KATHERINE PAOLA</t>
  </si>
  <si>
    <t xml:space="preserve">014101497C </t>
  </si>
  <si>
    <t>Se anula resolucion</t>
  </si>
  <si>
    <t xml:space="preserve">ROJAS BENAVIDES JIMENA ALONDRA </t>
  </si>
  <si>
    <t>JUAN JOSÉ ZÚÑIGA NEGRÓN</t>
  </si>
  <si>
    <t>Asesor no cuenta con grado de maestro</t>
  </si>
  <si>
    <t>CHACON DELGADO YEN</t>
  </si>
  <si>
    <t xml:space="preserve"> ANA CECILIA CHÁVEZ CHACÓN</t>
  </si>
  <si>
    <t>ABRILL GAMARRA FRANKLIN</t>
  </si>
  <si>
    <t>019200211F</t>
  </si>
  <si>
    <t>Emitido a solicitud del Dr. Emeterio</t>
  </si>
  <si>
    <t>ZUNIGA QUISPE MALUBER</t>
  </si>
  <si>
    <t>020200131I</t>
  </si>
  <si>
    <t>QUILLAHUAMAN SUVIZARRETA IVAN HUGO</t>
  </si>
  <si>
    <t>018200268I</t>
  </si>
  <si>
    <t>ARTURO CHUQUIMIA HURTADO</t>
  </si>
  <si>
    <t xml:space="preserve"> SANCHEZ CONDORI ROBERT FRANCIS </t>
  </si>
  <si>
    <t>020300247I</t>
  </si>
  <si>
    <t>JOSE LUIS VALENCIA VILA</t>
  </si>
  <si>
    <t>CONDORI MUÑIZ NANCY</t>
  </si>
  <si>
    <t>024101442B</t>
  </si>
  <si>
    <t>DURAN QUISPE LUZ BRENDA</t>
  </si>
  <si>
    <t>019200310D</t>
  </si>
  <si>
    <t>SOLIS BEJAR CONSUELO</t>
  </si>
  <si>
    <t>024101524I</t>
  </si>
  <si>
    <t>DINA LIZBETH APARICIO JURADO</t>
  </si>
  <si>
    <t>MAYTA BOZA MARIA MERCEDES</t>
  </si>
  <si>
    <t>021100097B</t>
  </si>
  <si>
    <t>LUDEÑA FARFAN NAFIS VIANNETH MILAGRO</t>
  </si>
  <si>
    <t>024300218E</t>
  </si>
  <si>
    <t>Excede 2 años</t>
  </si>
  <si>
    <t>012200959G</t>
  </si>
  <si>
    <t>Excede 5 años de egresado, curso de actualizacion</t>
  </si>
  <si>
    <t xml:space="preserve">QUISPE QUISPE LUZ TERESA </t>
  </si>
  <si>
    <t>Dejar sin efecto res. 451-2024</t>
  </si>
  <si>
    <t>ULISES CARRANZA PINEDO</t>
  </si>
  <si>
    <t xml:space="preserve">MORALES MENDOZA SIDNEY RANDHI </t>
  </si>
  <si>
    <t xml:space="preserve">MERMA PALACIOS RUTH </t>
  </si>
  <si>
    <t>Resolución de agradecimiento y felicitación a personal de la UAC</t>
  </si>
  <si>
    <t>867-A</t>
  </si>
  <si>
    <t>ALHI JORDÁN HERRERA OSORIO</t>
  </si>
  <si>
    <t>Agradecimiento y felicitación a personal de la EPG UAC.</t>
  </si>
  <si>
    <t>867-B</t>
  </si>
  <si>
    <t xml:space="preserve">EDER ARTURO ACO CORRALES </t>
  </si>
  <si>
    <t>867-C</t>
  </si>
  <si>
    <t>LIBERTAD VELÁSQUEZ GIERSCH</t>
  </si>
  <si>
    <t>867-D</t>
  </si>
  <si>
    <t>FRANKLIN VILLAFUERTE GAMARRA</t>
  </si>
  <si>
    <t>867-E</t>
  </si>
  <si>
    <t>JEAN CARLO BENAVIDES GAONA</t>
  </si>
  <si>
    <t>867-F</t>
  </si>
  <si>
    <t>KATHIA IRINA BUSTINZA MAMANI</t>
  </si>
  <si>
    <t>867-G</t>
  </si>
  <si>
    <t>FRANCISCO PÉREZ HUAMANI</t>
  </si>
  <si>
    <t>867-H</t>
  </si>
  <si>
    <t>OSCAR VIVANCO PUMA</t>
  </si>
  <si>
    <t>867-I</t>
  </si>
  <si>
    <t>ANAÍS ROSARIO MARTÍNEZ CANCINO</t>
  </si>
  <si>
    <t>867-J</t>
  </si>
  <si>
    <t>URIEL CÁCERES HUAMÁN</t>
  </si>
  <si>
    <t>867-K</t>
  </si>
  <si>
    <t>HADER ROMÁN MERCADO</t>
  </si>
  <si>
    <t>867-L</t>
  </si>
  <si>
    <t>JOHN MICHEL BUSTAMANTE ROZAS</t>
  </si>
  <si>
    <t>867-M</t>
  </si>
  <si>
    <t>LUIS ÁNGEL SILVA POLO</t>
  </si>
  <si>
    <t>867-N</t>
  </si>
  <si>
    <t>867-O</t>
  </si>
  <si>
    <t>JENNY SOLEDAD FLORES CHOQUEHUANCA</t>
  </si>
  <si>
    <t>867-P</t>
  </si>
  <si>
    <t>EDDY TELLO YARIN</t>
  </si>
  <si>
    <t>867-Q</t>
  </si>
  <si>
    <t>RUTH ELIANA MERINO SALAZAR</t>
  </si>
  <si>
    <t>MÉRITO Y QUE DEBE SER ANOTADO EN EL FILE PERSONAL</t>
  </si>
  <si>
    <t>Clorinda Pozo Roldán, Yanina Rojas Anaya, Ana Cecilia Chávez Chacón</t>
  </si>
  <si>
    <t>023200115k</t>
  </si>
  <si>
    <t xml:space="preserve"> PALIZA PAIVA AUSI</t>
  </si>
  <si>
    <t xml:space="preserve">Rojas Anaya  Yanina </t>
  </si>
  <si>
    <t>Resolución de agradecimiento y felicitación</t>
  </si>
  <si>
    <t xml:space="preserve"> XVI Curso de Actualización en Investigación</t>
  </si>
  <si>
    <t xml:space="preserve"> XVII Curso de Actualización en Investigación</t>
  </si>
  <si>
    <t>XVIII Curso de Actualización en Investigación</t>
  </si>
  <si>
    <t>MIRANDA ARREDONDO GREGORY</t>
  </si>
  <si>
    <t>RECONOCER EL APOYO Y SOLVENCIA PROFESIONAL</t>
  </si>
  <si>
    <t>Dr. Emeterio</t>
  </si>
  <si>
    <t>Dra. Ysabel</t>
  </si>
  <si>
    <t>Comision admision 2025-3</t>
  </si>
  <si>
    <t>NOMBRAR LA COMISIÓN DE ADMISIÓN 2025-III,</t>
  </si>
  <si>
    <t>CONDORI ARRIAGA INGRID JHOSELY</t>
  </si>
  <si>
    <t>019200450K</t>
  </si>
  <si>
    <t>ESPEJO ROJAS PERCY ROGER</t>
  </si>
  <si>
    <t>019200380B</t>
  </si>
  <si>
    <t>025102133b</t>
  </si>
  <si>
    <t>CCASA UMERES MADAME</t>
  </si>
  <si>
    <t>019200309f</t>
  </si>
  <si>
    <t>019100147d</t>
  </si>
  <si>
    <t>BORDA LLANTOY LUIS</t>
  </si>
  <si>
    <t>020300207g</t>
  </si>
  <si>
    <t>ZANABRIA PACHECO PEDRO FORTUNATO</t>
  </si>
  <si>
    <t>020300089d</t>
  </si>
  <si>
    <t>Admision 2025-3</t>
  </si>
  <si>
    <t>Resultados admision 2025-3</t>
  </si>
  <si>
    <t>MEDINA HUAYLLA JENNYFER SUSAN</t>
  </si>
  <si>
    <t>019200353e</t>
  </si>
  <si>
    <t xml:space="preserve">DICTAMEN DE TESIS </t>
  </si>
  <si>
    <t>014101616b</t>
  </si>
  <si>
    <t>019200358g</t>
  </si>
  <si>
    <t>021200171j</t>
  </si>
  <si>
    <t>023200118j</t>
  </si>
  <si>
    <t>020200003k</t>
  </si>
  <si>
    <t>INGRESANTES POR TRASLADO INTERNO ADMISION 2025-III</t>
  </si>
  <si>
    <t>TRASLADO INTERNO POR CAMBIO DE MODALIDAD ADMISION 2025-III</t>
  </si>
  <si>
    <t xml:space="preserve">RIOS MAYORGA MARIO </t>
  </si>
  <si>
    <t>SOLÍS TITO EDITH MARY</t>
  </si>
  <si>
    <t xml:space="preserve">Resolucion N° 0919-2025-EPG-UAC Convalidacion </t>
  </si>
  <si>
    <t>ECHAVARRIA CORONADO</t>
  </si>
  <si>
    <t xml:space="preserve">Resolucion N° 0920-2025-EPG-UAC Convalidacion </t>
  </si>
  <si>
    <t>FLOREZ TTITO</t>
  </si>
  <si>
    <t xml:space="preserve">Resolucion N° 0921-2025-EPG-UAC Convalidacion </t>
  </si>
  <si>
    <t>GONZALES BOZA</t>
  </si>
  <si>
    <t xml:space="preserve">Resolucion N° 0922-2025-EPG-UAC Convalidacion </t>
  </si>
  <si>
    <t>HANCCO ARONE</t>
  </si>
  <si>
    <t xml:space="preserve">Resolucion N° 0923-2025-EPG-UAC Convalidacion </t>
  </si>
  <si>
    <t>MARIÑO BENAVENTE</t>
  </si>
  <si>
    <t xml:space="preserve">Resolucion N° 0924-2025-EPG-UAC Convalidacion </t>
  </si>
  <si>
    <t>MEZA MESCO</t>
  </si>
  <si>
    <t xml:space="preserve">Resolucion N° 0925-2025-EPG-UAC Convalidacion </t>
  </si>
  <si>
    <t xml:space="preserve">Resolucion N° 0926-2025-EPG-UAC Convalidacion </t>
  </si>
  <si>
    <t>VELASCO MARON</t>
  </si>
  <si>
    <t xml:space="preserve">Resolucion N° 0927-2025-EPG-UAC Convalidacion </t>
  </si>
  <si>
    <t>CHAVEZ QUISPE</t>
  </si>
  <si>
    <t xml:space="preserve">Resolucion N° 0928-2025-EPG-UAC Convalidacion </t>
  </si>
  <si>
    <t>HUAMAN OCHOA</t>
  </si>
  <si>
    <t xml:space="preserve">Resolucion N° 0929-2025-EPG-UAC Convalidacion </t>
  </si>
  <si>
    <t>SALAS FORTON</t>
  </si>
  <si>
    <t xml:space="preserve">Resolucion N° 0930-2025-EPG-UAC Convalidacion </t>
  </si>
  <si>
    <t>SALAS JUANICO</t>
  </si>
  <si>
    <t xml:space="preserve">Resolucion N° 0931-2025-EPG-UAC Convalidacion </t>
  </si>
  <si>
    <t>SECCA BLANCO</t>
  </si>
  <si>
    <t xml:space="preserve">Resolucion N° 0932-2025-EPG-UAC Convalidacion </t>
  </si>
  <si>
    <t>HOMOLOGAR</t>
  </si>
  <si>
    <t>019200353E</t>
  </si>
  <si>
    <t>MAESTRÍA EN DERECHO CONSTITUCIONAL</t>
  </si>
  <si>
    <t>MAESTRÍA EN INGENIERÍA CIVIL CON MENCIÓN EN ESTRUCTURAS</t>
  </si>
  <si>
    <t>MAESTRÍA EN ADMINISTRACIÓN DE NEGOCIOS</t>
  </si>
  <si>
    <t>019300047c</t>
  </si>
  <si>
    <t>019100123h</t>
  </si>
  <si>
    <t xml:space="preserve">ROJAS CESPEDES ROBERTO CARLOS </t>
  </si>
  <si>
    <t>Dra. ROJAS ANAYA, YANINA</t>
  </si>
  <si>
    <t>Mtra. CORNEJO PUMACCAHUA, MECHA NOHELIA</t>
  </si>
  <si>
    <t xml:space="preserve">QUILLAHUAMAN SUVIZARRETA IVAN HUGO </t>
  </si>
  <si>
    <t>017300075i</t>
  </si>
  <si>
    <t>APARICIO LOAIZA PRISCILA IVONNE</t>
  </si>
  <si>
    <t>020100056e</t>
  </si>
  <si>
    <t>024101524i</t>
  </si>
  <si>
    <t xml:space="preserve">GONZALEZ GONZALEZ YURI ANTONIO </t>
  </si>
  <si>
    <t>020200032k</t>
  </si>
  <si>
    <t>024200122f</t>
  </si>
  <si>
    <t xml:space="preserve"> CABRERA CASTILLA EDDY JONATAN</t>
  </si>
  <si>
    <t>019300092i</t>
  </si>
  <si>
    <t>014101566e</t>
  </si>
  <si>
    <t>PINARES MONTESINOS YORDANY FAMIER</t>
  </si>
  <si>
    <t xml:space="preserve">ZUNIGA QUISPE MALUBER </t>
  </si>
  <si>
    <t>020200131i</t>
  </si>
  <si>
    <t>INFANTAS MORA JULIO ERNESTO</t>
  </si>
  <si>
    <t>022200053f</t>
  </si>
  <si>
    <t>Dejar sin efecto se repite Res 946</t>
  </si>
  <si>
    <t xml:space="preserve">LOAYZA ARIAS MARIO </t>
  </si>
  <si>
    <t>018200120A</t>
  </si>
  <si>
    <t xml:space="preserve">URETA ALEGRIA LUCERO ALEJANDRA </t>
  </si>
  <si>
    <t>Dejar sin efecto se repite Res 947</t>
  </si>
  <si>
    <t xml:space="preserve">BARRIENTOS PALOMINO JESSICA GUADALUPE </t>
  </si>
  <si>
    <t xml:space="preserve">GAMARRA VILLANUEVA WILFREDO </t>
  </si>
  <si>
    <t>019300146a</t>
  </si>
  <si>
    <t>021200029i</t>
  </si>
  <si>
    <t xml:space="preserve">CARDENAS ALCARRAZ GABRIEL        </t>
  </si>
  <si>
    <t>019300043h</t>
  </si>
  <si>
    <t>022300033g</t>
  </si>
  <si>
    <t>011270014b</t>
  </si>
  <si>
    <t>021200092b</t>
  </si>
  <si>
    <t>017200270d</t>
  </si>
  <si>
    <t>019200125b</t>
  </si>
  <si>
    <t>EDISON ALAN ALVES CHOQUE</t>
  </si>
  <si>
    <t>018300018d</t>
  </si>
  <si>
    <t>VILLAVICENCIO SUNA PERCY MARCO</t>
  </si>
  <si>
    <t>024101452h</t>
  </si>
  <si>
    <t>GAVANCHO OYOLA RONAL</t>
  </si>
  <si>
    <t>024101444e</t>
  </si>
  <si>
    <t>018300050e</t>
  </si>
  <si>
    <t>AYMITUMA AYMITUMA NANCY</t>
  </si>
  <si>
    <t>024101440j</t>
  </si>
  <si>
    <t>TAIRO ACEVEDO JOSSEPH RUBEN</t>
  </si>
  <si>
    <t>020100072k</t>
  </si>
  <si>
    <t>PEÑA CARMONA MIRELLA</t>
  </si>
  <si>
    <t>024200082D</t>
  </si>
  <si>
    <t>024101462C</t>
  </si>
  <si>
    <t>CARREON SUTEC ALAIN GUNNAR</t>
  </si>
  <si>
    <t>024101482D</t>
  </si>
  <si>
    <t>FECHA Y HORA</t>
  </si>
  <si>
    <t>Modificado con resolucion 1065</t>
  </si>
  <si>
    <t>DOCTORADO EN CIENCIAS DE LA EDUCACIÓN</t>
  </si>
  <si>
    <t>19300083J</t>
  </si>
  <si>
    <t>DOCTORADO EN PSICOLOGÍA</t>
  </si>
  <si>
    <t>TDV-0073969</t>
  </si>
  <si>
    <t>TDV-0077760</t>
  </si>
  <si>
    <t>TDV-0076864</t>
  </si>
  <si>
    <t>TDV-0077625</t>
  </si>
  <si>
    <t>TDV-0069198</t>
  </si>
  <si>
    <t>NOGUERA LAGOS FABIOLA</t>
  </si>
  <si>
    <t>021100083a</t>
  </si>
  <si>
    <t>021200148h</t>
  </si>
  <si>
    <t>Vilavila Noriega Betzabet Evelin</t>
  </si>
  <si>
    <t>Gil Rodriguez Carmen Cecilia</t>
  </si>
  <si>
    <t>024101465b</t>
  </si>
  <si>
    <t>Dejar sin efecto 899-2024 Inscripción</t>
  </si>
  <si>
    <t>Dejar sin efecto 1015-2025 dictamen de proyecto</t>
  </si>
  <si>
    <t>Dr. CLETO DE LA TORRE DUEÑAS</t>
  </si>
  <si>
    <t>QUISPE ORTEGA LILIAN FLOR</t>
  </si>
  <si>
    <t>022100033c</t>
  </si>
  <si>
    <t>019100037D</t>
  </si>
  <si>
    <t>Dr. HERNANDO GONZALES ABRILL</t>
  </si>
  <si>
    <t>025200361j</t>
  </si>
  <si>
    <t>Mtro WILBERT COLQUE CANDIA</t>
  </si>
  <si>
    <t>Enviado Francesca</t>
  </si>
  <si>
    <t>025300001E</t>
  </si>
  <si>
    <t>DEJAR SIN EFECTO, la RESOLUCIÓN N°0919-2025/EPG-UAC</t>
  </si>
  <si>
    <t>FLOREZ TTITO FLOR ROXANA</t>
  </si>
  <si>
    <t>025300002A</t>
  </si>
  <si>
    <t>DEJAR SIN EFECTO, la RESOLUCIÓN N°0921-2025/EPG-UAC</t>
  </si>
  <si>
    <t>GONZALES BOZA JUAN ABEL</t>
  </si>
  <si>
    <t>025300003H</t>
  </si>
  <si>
    <t>DEJAR SIN EFECTO, la RESOLUCIÓN N°0922-2025/EPG-UAC</t>
  </si>
  <si>
    <t>HANCCO ARONE BLADIMIR</t>
  </si>
  <si>
    <t>025300004D</t>
  </si>
  <si>
    <t>DEJAR SIN EFECTO, la RESOLUCIÓN N°0923-2025/EPG-UAC</t>
  </si>
  <si>
    <t>MARIÑO BENAVENTE SEBASTIAN MARCELO</t>
  </si>
  <si>
    <t>025300005K</t>
  </si>
  <si>
    <t xml:space="preserve">DEJAR SIN EFECTO, la RESOLUCIÓN N°0924-2025/EPG-UAC </t>
  </si>
  <si>
    <t>MEZA MESCCO EDGAR</t>
  </si>
  <si>
    <t>025300006G</t>
  </si>
  <si>
    <t xml:space="preserve">DEJAR SIN EFECTO, la RESOLUCIÓN N°0925-2025/EPG-UAC </t>
  </si>
  <si>
    <t>025300007C</t>
  </si>
  <si>
    <t>DEJAR SIN EFECTO, la RESOLUCIÓN N°0926-2025/EPG-UAC</t>
  </si>
  <si>
    <t>025300008J</t>
  </si>
  <si>
    <t>DEJAR SIN EFECTO, la RESOLUCIÓN N°0927-2025/EPG-UAC</t>
  </si>
  <si>
    <t>CHAVEZ QUISPE SUSAN XIMENA</t>
  </si>
  <si>
    <t>025300009F</t>
  </si>
  <si>
    <t xml:space="preserve">DEJAR SIN EFECTO, la RESOLUCIÓN N°0928-2025/EPG-UAC </t>
  </si>
  <si>
    <t>HUAMANI OCHOA EDWIN</t>
  </si>
  <si>
    <t>025300010D</t>
  </si>
  <si>
    <t>DEJAR SIN EFECTO, la RESOLUCIÓN N°0929-2025/EPG-UAC</t>
  </si>
  <si>
    <t xml:space="preserve"> SALAS FORTON EDSON JULIO</t>
  </si>
  <si>
    <t>025300011K</t>
  </si>
  <si>
    <t xml:space="preserve">DEJAR SIN EFECTO, la RESOLUCIÓN N°0930-2025/EPG-UAC </t>
  </si>
  <si>
    <t>SALAS JUANICO JOSEPH KENNETH</t>
  </si>
  <si>
    <t>025300012G</t>
  </si>
  <si>
    <t xml:space="preserve">DEJAR SIN EFECTO, la RESOLUCIÓN N°0931-2025/EPG-UAC </t>
  </si>
  <si>
    <t>SECCA BLANCO FELMAR NIMROD</t>
  </si>
  <si>
    <t>025300013C</t>
  </si>
  <si>
    <t>DEJAR SIN EFECTO, la RESOLUCIÓN N°0932-2025/EPG-UAC</t>
  </si>
  <si>
    <t>019300058e</t>
  </si>
  <si>
    <t>020100014k</t>
  </si>
  <si>
    <t>Dr. ABRAHAM EDGARD CANAHUIRE MONTUFAR</t>
  </si>
  <si>
    <t>Mtra. SUSI ALVIZ PAZOS</t>
  </si>
  <si>
    <t>Comisión académica encargada de la estandarización de los planes de estudio</t>
  </si>
  <si>
    <t>Comisión de Estandarización de los Planes de Estudio de los 
Programas de Maestría y Doctorado de la Escuela de Posgrado</t>
  </si>
  <si>
    <t xml:space="preserve">Comités de Evaluación e Innovación Curricular (EIC) </t>
  </si>
  <si>
    <t>Comités de Evaluación e Innovación Curricular (EIC) de los
programas de Maestría y Doctorado de la Escuela de Posgrado</t>
  </si>
  <si>
    <t>CAMBIO RESOLUCIÓN N° 0976-2025/EPG-UAC.</t>
  </si>
  <si>
    <t>Dra. YANINA ROJAS ANAYA</t>
  </si>
  <si>
    <t>021100034k</t>
  </si>
  <si>
    <t>Mtro. LUIS ELVIS ROJAS CORNEJO</t>
  </si>
  <si>
    <t>018300159G</t>
  </si>
  <si>
    <t>Mgt. MONICA MARCA AIMA</t>
  </si>
  <si>
    <t>TERRAZAS DEL ALCAZAR ROSA JUDITH</t>
  </si>
  <si>
    <t>024200066I</t>
  </si>
  <si>
    <t>Mgt. CLORINDA POZO ROLDÁN</t>
  </si>
  <si>
    <t>AIMITUMA TAIPE JONATHAN CLAUDIO</t>
  </si>
  <si>
    <t>024300103C</t>
  </si>
  <si>
    <t>Mgt. EDWIN ISIDRO FLORES ORTEGA</t>
  </si>
  <si>
    <t>019200147F</t>
  </si>
  <si>
    <t>CONDORI VILLEGAS JIMENA</t>
  </si>
  <si>
    <t>019200379d</t>
  </si>
  <si>
    <t>Dr. MAXIMO CORDOVA HUAMANI</t>
  </si>
  <si>
    <t>CANDIA TORRES KELY</t>
  </si>
  <si>
    <t>019200115G</t>
  </si>
  <si>
    <t>Mgt. SIMONE KARIM SOVERO ANCHEYTA</t>
  </si>
  <si>
    <t>Mtra. ROXANA CRUZ CHUYMA</t>
  </si>
  <si>
    <t>Dr. FREDY QUISPE QUISPE</t>
  </si>
  <si>
    <t>ALMANZA HUAYLLANI BRENDA XIMENA</t>
  </si>
  <si>
    <t>023200016B</t>
  </si>
  <si>
    <t>Mgt. FRANKLIN GREGORIO GUTIERREZ MERINO</t>
  </si>
  <si>
    <t>020300240d</t>
  </si>
  <si>
    <t>Ya se emitio RESOLUCIÓN N° 0372-2025/EPG-UAC.</t>
  </si>
  <si>
    <t>Mtro.
DELGADO OBANDO JANNETTE</t>
  </si>
  <si>
    <t>Ya se emitio RESOLUCIÓN N° 0527-2025/EPG-UAC.</t>
  </si>
  <si>
    <t>Dr.
MELENDREZ VELASCO ELIAS</t>
  </si>
  <si>
    <t>Ya se emitió la Resolución N° 1148</t>
  </si>
  <si>
    <t>Dr.
CASTRO CUBA BARINEZA ISAAC ENRIQUE</t>
  </si>
  <si>
    <t>Dr. MARIO
YOSHISATO ALVAREZ</t>
  </si>
  <si>
    <t>Dra. GALVAN GONZALES MARUJA</t>
  </si>
  <si>
    <t>Dr.
LLAMACPONCCA ROMAN YOLANDA</t>
  </si>
  <si>
    <t>Dra. ANCHARI MORALES ANGELICA</t>
  </si>
  <si>
    <t>Dra. NAVEDA
DE ARAMBURU HERMINIA</t>
  </si>
  <si>
    <t>Dra.
PAULA PATRICIA LUKSIC GIBAJA</t>
  </si>
  <si>
    <t>Mtro. FREDY ZUÑIGA MOJONERO</t>
  </si>
  <si>
    <t>Dr. JULIO RIOS
MAYORGA</t>
  </si>
  <si>
    <t>COMITÉ DE CALIDAD DE LA ESCUELA DE POSGRADO</t>
  </si>
  <si>
    <t>CONFORMAR el COMITÉ DE CALIDAD de la Escuela de Posgrado</t>
  </si>
  <si>
    <t>Comités de Evaluación e Innovación Curricular (EIC) de los programas de Maestría y Doctorado</t>
  </si>
  <si>
    <t xml:space="preserve"> Comités de Evaluación e Innovación Curricular</t>
  </si>
  <si>
    <t>MODIFICAR la Resolución N° 1071-2025/EPG-UAC</t>
  </si>
  <si>
    <t>Comité de Evaluación e Innovación Curricular de la EPG</t>
  </si>
  <si>
    <t>Comité de Evaluación e Innovación Curricular de la Escuela de Posgrado para el semestre académico 2025-II</t>
  </si>
  <si>
    <t>Ya se emitio la resolucion 1020-2025</t>
  </si>
  <si>
    <t>DIEGO SÁNCHEZ MOGOLLÓN</t>
  </si>
  <si>
    <t>AMPLIAR por el plazo de un (01) año adicional la vigencia de la inscripción del proyecto de tesis</t>
  </si>
  <si>
    <t>NÉSTOR ABEL OLARTE MONTES</t>
  </si>
  <si>
    <t>WILBERTH SARMIENTO BÁEZ</t>
  </si>
  <si>
    <t xml:space="preserve">GARCÍA CUEVA MIHAIL FERDINAN </t>
  </si>
  <si>
    <t>CAMBIO DE DICTAMINANTE DE TESIS</t>
  </si>
  <si>
    <t>MODIFICAR la Resolución N° 0668-2025/EPG-UAC</t>
  </si>
  <si>
    <t>WILNER CHIRINOS GUZMAN</t>
  </si>
  <si>
    <t>025101924F</t>
  </si>
  <si>
    <t>RECTIFICAR la nota del estudiante</t>
  </si>
  <si>
    <t>MAMANI CONDORI VILMA FELICITAS</t>
  </si>
  <si>
    <t>Dr. SALAZAR ROMERO MIGUEL ANGEL</t>
  </si>
  <si>
    <t>Dr. MONZON CONDORI GIOVANNA</t>
  </si>
  <si>
    <t>Dr. CHALCO FERNANDEZ JULIO CESAR</t>
  </si>
  <si>
    <t>Mtro. HUMPIRE CASTRO ROY ANDY</t>
  </si>
  <si>
    <t>Mgt. CONDEMAYTA MOLLEHUANCA JORGE LUIS</t>
  </si>
  <si>
    <t>Dr. AVENDAÑO UCHUYA OSTWALD NESTOR</t>
  </si>
  <si>
    <t>Dra. CABRERA CUENTAS ROCIO</t>
  </si>
  <si>
    <t>Dr. HERRERA OSORIO ALHI JORDAN</t>
  </si>
  <si>
    <t>Dr. FLOREZ DIAZ RONAL RAUL</t>
  </si>
  <si>
    <t>Dr. HUARHUA CHIPANI TEODORO</t>
  </si>
  <si>
    <t>Mgt. AGUILAR HUERTA JOSE RONALD</t>
  </si>
  <si>
    <t>Dr. LOPEZ PACHECO GORKI</t>
  </si>
  <si>
    <t>DEJAR SIN EFECTO Resoluciones N.° 0970-2024/EPG-UAC, N.° 0966-2024/EPG-UAC y N.° 0949-2024/EPG-UAC</t>
  </si>
  <si>
    <t>AMPLIAR por el plazo de un (01) año adicional la vigencia de la inscripción
del proyecto</t>
  </si>
  <si>
    <t>016201396b</t>
  </si>
  <si>
    <t>AMPLIAR por el plazo de un (01) año adicional la vigencia de la inscripción
del proyecto de tesis</t>
  </si>
  <si>
    <t>CALDERON GUZMAN BRAHAYAN</t>
  </si>
  <si>
    <t>024300243J</t>
  </si>
  <si>
    <t>Mgt. JOSÉ ALBERTO ACERO MARTÍNEZ</t>
  </si>
  <si>
    <t xml:space="preserve">Se emitió RESOLUCIÓN N° 1040-2025/EPG-UAC. </t>
  </si>
  <si>
    <t>025102185B</t>
  </si>
  <si>
    <t>Dr. EDWARD JIMMY PANDIA YAÑEZ</t>
  </si>
  <si>
    <t>020300178G</t>
  </si>
  <si>
    <t>DELGADO VARGAS NADIA</t>
  </si>
  <si>
    <t>020200088f</t>
  </si>
  <si>
    <t>Mtro. YURI JHON PEREIRA ALAGON</t>
  </si>
  <si>
    <t xml:space="preserve">ZANABRIA PACHECO PEDRO FORTUNATO </t>
  </si>
  <si>
    <t>Dr. EDWARDS JESÚS AGUIRRE ESPINOZA</t>
  </si>
  <si>
    <t xml:space="preserve">FIORELLA KATIUSKA CORNEJO BARRA </t>
  </si>
  <si>
    <t>025102201H</t>
  </si>
  <si>
    <t>019200426b</t>
  </si>
  <si>
    <t>LOAYZA ROJAS PERLA BEATRIZ</t>
  </si>
  <si>
    <t>025102187E</t>
  </si>
  <si>
    <t>017200366A</t>
  </si>
  <si>
    <t>Mtro. ELVIS EFRAIN MIRANDA CORDOVA,</t>
  </si>
  <si>
    <t>Dr. TEODORO HUARHUA CHIPANI</t>
  </si>
  <si>
    <t>Dra. VILMA AURORA PACHECO SOTA</t>
  </si>
  <si>
    <t>Dr. EDWARD ANIBAL MORANTE RÍOS</t>
  </si>
  <si>
    <t>019200213i</t>
  </si>
  <si>
    <t>Comités de Evaluación e Innovación Curricular (CEIC) de los programas de Maestría y Doctorado de la EPG</t>
  </si>
  <si>
    <t>Conformación de los Comités de Evaluación e Innovación Curricular</t>
  </si>
  <si>
    <t>Dr. GUIDO AMERICO TORRES CASTILLO</t>
  </si>
  <si>
    <t>023300035I</t>
  </si>
  <si>
    <t>VELÁSQUEZ  ZÁRATE KARLA</t>
  </si>
  <si>
    <t xml:space="preserve">PALOMINO SOLORZANO MARIVEL ROSARIO </t>
  </si>
  <si>
    <t xml:space="preserve">VILLAGARAY RAMIREZ JHORDY RAMIRO </t>
  </si>
  <si>
    <t>Ticket lleva otro numero</t>
  </si>
  <si>
    <t xml:space="preserve">BORDA LLANTOY LUIS </t>
  </si>
  <si>
    <t>SANCHEZ CONDORI ROBERT FRANCIS</t>
  </si>
  <si>
    <t>020300247i</t>
  </si>
  <si>
    <t>025102211C</t>
  </si>
  <si>
    <t xml:space="preserve">SILVA ESPEJO ALVARO CHRISTIAM </t>
  </si>
  <si>
    <t xml:space="preserve">CAMPOS TAYPE JESSICA GIULIANA </t>
  </si>
  <si>
    <t>019200379D</t>
  </si>
  <si>
    <t xml:space="preserve">023200039B </t>
  </si>
  <si>
    <t xml:space="preserve">015301231F </t>
  </si>
  <si>
    <t xml:space="preserve">019300146A </t>
  </si>
  <si>
    <t>VILMA AURORA PACHECO SOTA</t>
  </si>
  <si>
    <t xml:space="preserve">AGUIRRE COLPAERT HERNAN </t>
  </si>
  <si>
    <t>EDWARD ANIBAL MORANTE RÍOS</t>
  </si>
  <si>
    <t xml:space="preserve">021100076E </t>
  </si>
  <si>
    <t xml:space="preserve">019200269D </t>
  </si>
  <si>
    <t>023200090h</t>
  </si>
  <si>
    <t>Cambio de dictamiante</t>
  </si>
  <si>
    <t>DOCTORA EN MEDIO AMBIENTE Y DESARROLLO SOSTENIBLE</t>
  </si>
  <si>
    <t xml:space="preserve"> ESTRADA PANTIA JOSÉ LUIS</t>
  </si>
  <si>
    <t>No lleva tilde en reniec</t>
  </si>
  <si>
    <t>ZAVALLA TAPIA LUISA</t>
  </si>
  <si>
    <t>020300124D</t>
  </si>
  <si>
    <t xml:space="preserve">PEREZ ORTEGA ARLETTE YERUSA </t>
  </si>
  <si>
    <t>023300149D</t>
  </si>
  <si>
    <t>HURTADO CANAL RODRIGO JULIO</t>
  </si>
  <si>
    <t>021200139I</t>
  </si>
  <si>
    <t xml:space="preserve"> WILBERT COLQUE CANDIA</t>
  </si>
  <si>
    <t>Se repite resolucion, se emitio la 1186</t>
  </si>
  <si>
    <t xml:space="preserve"> TEODORO HUARHUA CHIPANI</t>
  </si>
  <si>
    <t>Se repite resolucion, se emitio la 1154</t>
  </si>
  <si>
    <t xml:space="preserve">SORIA AMANCA ERIKA EMPERATRIZ </t>
  </si>
  <si>
    <t>JULIO DANILO BUSTAMANTE JAÉN</t>
  </si>
  <si>
    <t>025102202D</t>
  </si>
  <si>
    <t xml:space="preserve"> ELIAS MELENDREZ VELASCO</t>
  </si>
  <si>
    <t xml:space="preserve">LAZARES SERRANO YANNY FABIOLA </t>
  </si>
  <si>
    <t>023300115B</t>
  </si>
  <si>
    <t xml:space="preserve"> CLORINDA POZO ROLDÁN</t>
  </si>
  <si>
    <t>JIMENEZ MARTINEZ JEANETTE FABIOLA</t>
  </si>
  <si>
    <t>020200117f</t>
  </si>
  <si>
    <t>ISAAC ENRIQUE CUBA BARINEZA</t>
  </si>
  <si>
    <t xml:space="preserve">SOTO MERCADO LUZ AURORA </t>
  </si>
  <si>
    <t>020300029A</t>
  </si>
  <si>
    <t>ZUÑIGA PAZ YADIRA DARINKA</t>
  </si>
  <si>
    <t>023300155D</t>
  </si>
  <si>
    <t>SUSANA TICONA MAMANI</t>
  </si>
  <si>
    <t>ALVARO HORACIO FLORES BOZA</t>
  </si>
  <si>
    <t xml:space="preserve">023200115K </t>
  </si>
  <si>
    <t xml:space="preserve">020300240d </t>
  </si>
  <si>
    <t xml:space="preserve">16 de octubre </t>
  </si>
  <si>
    <t xml:space="preserve">21 de octubre </t>
  </si>
  <si>
    <t xml:space="preserve">019100134j </t>
  </si>
  <si>
    <t>22 de octubre</t>
  </si>
  <si>
    <t>17 de octubre</t>
  </si>
  <si>
    <t xml:space="preserve">019200356d </t>
  </si>
  <si>
    <t xml:space="preserve"> 20 de octubre</t>
  </si>
  <si>
    <t xml:space="preserve"> 21 de octubre </t>
  </si>
  <si>
    <t xml:space="preserve"> PANOCCA MERMA CLAUDIO ZENOBIO</t>
  </si>
  <si>
    <t>20 de octubre</t>
  </si>
  <si>
    <t>23 de octubre</t>
  </si>
  <si>
    <t xml:space="preserve"> HOLGADO CARDENAS YENY FRANCY</t>
  </si>
  <si>
    <t>LUQUE CERVANTES SEBASTIAN GONZALO</t>
  </si>
  <si>
    <t>024101507G</t>
  </si>
  <si>
    <t>FLORES MEDINA, MILUSKA</t>
  </si>
  <si>
    <t>RODRIGUEZ MENDOZA DURDANET NURIA</t>
  </si>
  <si>
    <t>022100034j</t>
  </si>
  <si>
    <t>ALLENDE AGUILAR SHEILA</t>
  </si>
  <si>
    <t>021300113a</t>
  </si>
  <si>
    <t xml:space="preserve">CONFORMAR los Comités de Evaluación e Innovación Curricular (CEIC) </t>
  </si>
  <si>
    <t xml:space="preserve">Comités de Evaluación e Innovación Curricular (CEIC) </t>
  </si>
  <si>
    <t xml:space="preserve">015101483a </t>
  </si>
  <si>
    <t xml:space="preserve">016102316K </t>
  </si>
  <si>
    <t xml:space="preserve">SALAS ACHAHUANCO BRIYAN	</t>
  </si>
  <si>
    <t>Ampliacion de inscripcion de proyecto</t>
  </si>
  <si>
    <t xml:space="preserve">SEGUIL BRAVO BENJAMIN ELI </t>
  </si>
  <si>
    <t>024300274B</t>
  </si>
  <si>
    <t>YADIRA MATAMOROS HUAMAN</t>
  </si>
  <si>
    <t>QUISPE VERA GONZALO JOSUE</t>
  </si>
  <si>
    <t>024300062e</t>
  </si>
  <si>
    <t>Asesor herrado</t>
  </si>
  <si>
    <t>MEZA APARICIO ROXANA</t>
  </si>
  <si>
    <t>021200013e</t>
  </si>
  <si>
    <t>HERMINIA CALLO SANCHEZ</t>
  </si>
  <si>
    <t>MITZY DEL POZO AEDO</t>
  </si>
  <si>
    <t>Se repite Res 1204/dejar sin efecto</t>
  </si>
  <si>
    <t xml:space="preserve">025102172H </t>
  </si>
  <si>
    <t>Mtro. ROY ANDY HUMPIRE CASTRO</t>
  </si>
  <si>
    <t>Mtra. CLORINDA POZO ROLDAN</t>
  </si>
  <si>
    <t>Mtro. MARCO ANTONIO MARROQUIN MUÑIZ</t>
  </si>
  <si>
    <t>Dra. CRAYLA ALFARO AUCCA</t>
  </si>
  <si>
    <t>Mgt. BETZABET EVELIN VILAVILA NORIEGA</t>
  </si>
  <si>
    <t>020300016g</t>
  </si>
  <si>
    <t>Dra. HERMINIA CALLO SANCHEZ</t>
  </si>
  <si>
    <t>Dra. LIZET VARGAS VERA</t>
  </si>
  <si>
    <t>Dr. MARIO NICANOR VARGAS BEJARANO</t>
  </si>
  <si>
    <t>Mgt. JOSE LUIS GONZALES ZARATE</t>
  </si>
  <si>
    <t>Mtro. CHUQUIMIA HURTADO ARTURO.</t>
  </si>
  <si>
    <t>Dra. CAVERO PACHECO SHAILI JULIE.</t>
  </si>
  <si>
    <t>Dr. MORANTE RIOS EDWARD ANÍBAL.</t>
  </si>
  <si>
    <t>Dra. ESTRADA SANCHEZ PAOLA.</t>
  </si>
  <si>
    <t>Dr. MEDINA TAPIA ROMAN HUGO</t>
  </si>
  <si>
    <t>Dejar sin efecto se emite RESOLUCIÓN N° 0791-2025/EPG-UAC.</t>
  </si>
  <si>
    <t>Mgt. MARTINEZ ROJAS ERICK MIJAIL.</t>
  </si>
  <si>
    <t>Dra. ROJAS ANAYA YANINA</t>
  </si>
  <si>
    <t>Dra. OLIVARES TORRE MARIA ANTONIETA.</t>
  </si>
  <si>
    <t>Dra. QUISPE RAMOS ESTELA.</t>
  </si>
  <si>
    <t>Dejar sin efecto se emite RESOLUCIÓN N° 0468-2025/EPG-UAC.</t>
  </si>
  <si>
    <t>Dr. BOLAÑOS CERRILLO NICOLAS FRANCISCO</t>
  </si>
  <si>
    <t>Mtra. MOSQUEIRA VILLALBA TANIA.</t>
  </si>
  <si>
    <t>Mgt. VILLASANTE LINDO JULIO ALBERTO.</t>
  </si>
  <si>
    <t xml:space="preserve">Dejar sin efecto </t>
  </si>
  <si>
    <t>Mtra. POZO ROLDAN CLORINDA</t>
  </si>
  <si>
    <t>Dejar sin efecto se emite RESOLUCIÓN N° 1278-2025/EPG-UAC.</t>
  </si>
  <si>
    <t>020200032K</t>
  </si>
  <si>
    <t>Dr. FELIO CALDERON LA TORRE</t>
  </si>
  <si>
    <t>Se emitió RESOLUCIÓN N°1258-2025/EPG-UAC.</t>
  </si>
  <si>
    <t>023300012i</t>
  </si>
  <si>
    <t>017200113f</t>
  </si>
  <si>
    <t>015101274c</t>
  </si>
  <si>
    <t>Error en su código de estudiante 021200003J</t>
  </si>
  <si>
    <t>022200038g</t>
  </si>
  <si>
    <t>023300086B</t>
  </si>
  <si>
    <t>023300081k</t>
  </si>
  <si>
    <t>025300003h</t>
  </si>
  <si>
    <t>Se emitió RESOLUCIÓN N° 1220-2025/EPG-UAC</t>
  </si>
  <si>
    <t>019200441a</t>
  </si>
  <si>
    <t>Se repite RESOLUCIÓN N° 1054-2025/EPG-UAC.</t>
  </si>
  <si>
    <t>Cambio</t>
  </si>
  <si>
    <t>Dr. ISAAC ENRIQUE CASTRO CUBA BARINEZA</t>
  </si>
  <si>
    <t>Mg. ALVAREZ TRUJILLO, MARIA ANTONIETA</t>
  </si>
  <si>
    <t>Dr. CASTILLO LUNA LUIS MANUEL</t>
  </si>
  <si>
    <t>JARA GUZMAN CRISTHIAN ANDRE</t>
  </si>
  <si>
    <t>023300113j</t>
  </si>
  <si>
    <t>ARACELI ACUÑA CHAVEZ</t>
  </si>
  <si>
    <t>CAHUATA CABALLERO ADILSON</t>
  </si>
  <si>
    <t>018200202H</t>
  </si>
  <si>
    <t>BETZABET EVELIN VILAVILA NORIEGA</t>
  </si>
  <si>
    <t xml:space="preserve">HUACAC MOSQUEIRA LAURA MILDRED </t>
  </si>
  <si>
    <t>CASTRO LOAYZA JAMILY SDENKA</t>
  </si>
  <si>
    <t>013201043E</t>
  </si>
  <si>
    <t>ALHI HERRERA OSORIO</t>
  </si>
  <si>
    <t>No existe el ticket</t>
  </si>
  <si>
    <t xml:space="preserve">OLIVARES TAPIA YENY MARLENY </t>
  </si>
  <si>
    <t>016201415G</t>
  </si>
  <si>
    <t>015201395G</t>
  </si>
  <si>
    <t xml:space="preserve">TEVES ARCCATA CIRILA MONICA </t>
  </si>
  <si>
    <t xml:space="preserve">TINEO TUEROS MIRELLA PAMELA </t>
  </si>
  <si>
    <t>017200079B</t>
  </si>
  <si>
    <t xml:space="preserve"> MILUSKA FRISANCHO CAMERO</t>
  </si>
  <si>
    <t>YBARRA TOMAYCONZA JENNY</t>
  </si>
  <si>
    <t>012101145A</t>
  </si>
  <si>
    <t xml:space="preserve">OLIVERA TAPIA PAOLA ALEXANDRA </t>
  </si>
  <si>
    <t>017300103B</t>
  </si>
  <si>
    <t xml:space="preserve">CASTILLO PEREZ KAREN JULIA </t>
  </si>
  <si>
    <t>018200163B</t>
  </si>
  <si>
    <t>ARANIBAR MOLINA CARMEN CECILIA</t>
  </si>
  <si>
    <t>LIANA CORONODO GAMARRA</t>
  </si>
  <si>
    <t xml:space="preserve">CHAVEZ GONZALES ROCIO DEL CARMEN </t>
  </si>
  <si>
    <t>015101460A</t>
  </si>
  <si>
    <t xml:space="preserve">RUBIN DE CELIS VICENTE JUANA MARCELA </t>
  </si>
  <si>
    <t>013201064B</t>
  </si>
  <si>
    <r>
      <rPr>
        <rFont val="Calibri"/>
        <color rgb="FF000000"/>
        <sz val="11.0"/>
      </rPr>
      <t xml:space="preserve">VELASQUEZ GUEVARA JEANINE </t>
    </r>
    <r>
      <rPr>
        <rFont val="Calibri"/>
        <color rgb="FFFF0000"/>
        <sz val="11.0"/>
      </rPr>
      <t>ELIANA</t>
    </r>
  </si>
  <si>
    <t>017300216A</t>
  </si>
  <si>
    <t>017300033D</t>
  </si>
  <si>
    <t>018100006B</t>
  </si>
  <si>
    <t>017200075G</t>
  </si>
  <si>
    <t>018300003G</t>
  </si>
  <si>
    <t>017300191I</t>
  </si>
  <si>
    <t xml:space="preserve"> ESPINOZA CAÑARI HENRY EDWARD</t>
  </si>
  <si>
    <t>014101617I</t>
  </si>
  <si>
    <t>HUAMAN CCENTE GUSTAVO</t>
  </si>
  <si>
    <t>019200229B</t>
  </si>
  <si>
    <t>IZQUIERDO MORALES RAUL ALBERTO</t>
  </si>
  <si>
    <t>015301188C</t>
  </si>
  <si>
    <t xml:space="preserve"> EDWARD ANIBAL MORANTE RIOS</t>
  </si>
  <si>
    <t>MAMANI ESCOBAR GEINER MARCO</t>
  </si>
  <si>
    <t>016102222F</t>
  </si>
  <si>
    <t xml:space="preserve">SOTOMAYOR OBREGON EIBERT </t>
  </si>
  <si>
    <t>015101559H</t>
  </si>
  <si>
    <t xml:space="preserve">VIGURIA SALAZAR MICHAEL </t>
  </si>
  <si>
    <t>020300228D</t>
  </si>
  <si>
    <t>018100050A</t>
  </si>
  <si>
    <t>MEJIA GALICIA WALTER</t>
  </si>
  <si>
    <t>016102223B</t>
  </si>
  <si>
    <t>GARCÍA CUSIHUALLPA RENATO</t>
  </si>
  <si>
    <t xml:space="preserve">CUNZA SULLCAHUAMAN DARIO </t>
  </si>
  <si>
    <t>019200220E</t>
  </si>
  <si>
    <t xml:space="preserve"> TAIPE PARDO FREDY</t>
  </si>
  <si>
    <t>CUNO ZAPANA MARIA ALEXANDRA</t>
  </si>
  <si>
    <t>025101925B</t>
  </si>
  <si>
    <t>WALDRICK CESAR MORRO SUMARY</t>
  </si>
  <si>
    <t>019200148b</t>
  </si>
  <si>
    <t xml:space="preserve"> ZANABRIA QUILCA LUIS</t>
  </si>
  <si>
    <t>016201413D</t>
  </si>
  <si>
    <t xml:space="preserve">MERINO YEPEZ ROBERT MILTON </t>
  </si>
  <si>
    <t xml:space="preserve">ROJAS ALARCON RICHARD MIGUEL </t>
  </si>
  <si>
    <t>Observado</t>
  </si>
  <si>
    <t>Mgt. ESCALANTE LUNA MARINES</t>
  </si>
  <si>
    <t xml:space="preserve"> LUQUE FLOREZ EDWARD</t>
  </si>
  <si>
    <t xml:space="preserve">019200256J </t>
  </si>
  <si>
    <t xml:space="preserve">014101616b </t>
  </si>
  <si>
    <t xml:space="preserve">HUAMAN AGUIRRE EDSON </t>
  </si>
  <si>
    <t>021100067F</t>
  </si>
  <si>
    <t>021200003J</t>
  </si>
  <si>
    <t xml:space="preserve">023200015F </t>
  </si>
  <si>
    <t xml:space="preserve">020100033E </t>
  </si>
  <si>
    <t xml:space="preserve">CORDOVA CUELLAR VANESSA </t>
  </si>
  <si>
    <t xml:space="preserve">019200125b </t>
  </si>
  <si>
    <t>Consejo EPG</t>
  </si>
  <si>
    <t>023200117C</t>
  </si>
  <si>
    <t xml:space="preserve">GARCIA VIGIL BETZABETH ROSA </t>
  </si>
  <si>
    <t>INUMA CAMPANA  DIANIRA</t>
  </si>
  <si>
    <t xml:space="preserve">ESPEJO LUCANA  SHIOMARA ORIALIT </t>
  </si>
  <si>
    <t>024101484g</t>
  </si>
  <si>
    <t>Se deja sin efecto Res. 1387</t>
  </si>
  <si>
    <t xml:space="preserve">CAMPOS DOMINGUEZ MARLENI </t>
  </si>
  <si>
    <t>020300008d</t>
  </si>
  <si>
    <t xml:space="preserve">SANTOS SALCEDO RICARDO ALVARO </t>
  </si>
  <si>
    <t>Se emitio resolucion 1251 donde se cambia a la docente  Bellido Ramos</t>
  </si>
  <si>
    <t>SUAREZ SANCHEZ INGRID</t>
  </si>
  <si>
    <t>025200039K</t>
  </si>
  <si>
    <t xml:space="preserve">CCORIHUAMAN LLAZA CARMEN </t>
  </si>
  <si>
    <t>RICARDO CASTRO PONCE DE LEÓN</t>
  </si>
  <si>
    <t xml:space="preserve">FERNÁNDEZ TOHALINO KARLA </t>
  </si>
  <si>
    <t xml:space="preserve">020200120G </t>
  </si>
  <si>
    <t xml:space="preserve">ESPEJO LUCANA SHIOMARA ORIALIT </t>
  </si>
  <si>
    <t xml:space="preserve">024101484g </t>
  </si>
  <si>
    <t xml:space="preserve">023200013c </t>
  </si>
  <si>
    <t xml:space="preserve">023200118j </t>
  </si>
  <si>
    <t xml:space="preserve">019200426B </t>
  </si>
  <si>
    <t xml:space="preserve">018300142G </t>
  </si>
  <si>
    <t>Ya se emitio la res. 1383</t>
  </si>
  <si>
    <t xml:space="preserve">PANTI CARRION PRISCILLA PAOLA </t>
  </si>
  <si>
    <t>019100138E</t>
  </si>
  <si>
    <t>RICARDO CASTRO PONCE DE LEON</t>
  </si>
  <si>
    <t>Ya se emitio la res. 1384</t>
  </si>
  <si>
    <t>019100050K</t>
  </si>
  <si>
    <t>NINA GARCIA ERIKA</t>
  </si>
  <si>
    <t>022300010g</t>
  </si>
  <si>
    <t>ABRAHAM PUENTE DE LA VEGA CACERES</t>
  </si>
  <si>
    <t xml:space="preserve">PALOMINO APARICIO DIANA </t>
  </si>
  <si>
    <t>024200079C</t>
  </si>
  <si>
    <t xml:space="preserve"> LORNEL ANTONIO RIVAS MAGO</t>
  </si>
  <si>
    <t xml:space="preserve">LAZO HERRERA THONY ABEL </t>
  </si>
  <si>
    <t>019200312g</t>
  </si>
  <si>
    <t>VELILLE OVIEDO DELMIRO</t>
  </si>
  <si>
    <t>024300126c</t>
  </si>
  <si>
    <t>SHEYLLA LIA COTRADO LUPO</t>
  </si>
  <si>
    <t>AGUIRRE RAMOS FREDY</t>
  </si>
  <si>
    <t>022300064j</t>
  </si>
  <si>
    <t xml:space="preserve">ESPINOZA SANCHEZ EDWIN MIGUEL </t>
  </si>
  <si>
    <t>008170031H</t>
  </si>
  <si>
    <t>Se inscribio con la resolucion 1124</t>
  </si>
  <si>
    <t xml:space="preserve">NUÑEZ ROLDAN JESSICA </t>
  </si>
  <si>
    <t>024200070f</t>
  </si>
  <si>
    <t>FARFAN SALAZAR CHRISTIAN FABRICIO</t>
  </si>
  <si>
    <t>024101514c</t>
  </si>
  <si>
    <t xml:space="preserve">VENERO MORALES JORIEN </t>
  </si>
  <si>
    <t>018300059b</t>
  </si>
  <si>
    <t>HUARCAYA PORTILLA, EDITH GRISELDA</t>
  </si>
  <si>
    <t xml:space="preserve">024300057A </t>
  </si>
  <si>
    <t xml:space="preserve">020300161g </t>
  </si>
  <si>
    <t xml:space="preserve">020200120g </t>
  </si>
  <si>
    <t xml:space="preserve">019200144G </t>
  </si>
  <si>
    <t xml:space="preserve">016102316k </t>
  </si>
  <si>
    <t xml:space="preserve">020300034E </t>
  </si>
  <si>
    <t>FLORES MEDINA  MILUSKA</t>
  </si>
  <si>
    <t>022300017A</t>
  </si>
  <si>
    <t>QUISPE VERA  GONZALO JOSUE</t>
  </si>
  <si>
    <t>024300062E</t>
  </si>
  <si>
    <t>021200139i</t>
  </si>
  <si>
    <t xml:space="preserve">019100052C </t>
  </si>
  <si>
    <t xml:space="preserve">017300095J </t>
  </si>
  <si>
    <t>Se emitio resolucion 1252</t>
  </si>
  <si>
    <t>017200036a</t>
  </si>
  <si>
    <t>cambio de titulo</t>
  </si>
  <si>
    <t xml:space="preserve">019200266e </t>
  </si>
  <si>
    <t>Se emitio resolucion 1423</t>
  </si>
  <si>
    <t xml:space="preserve">ESPINOZA HUILLCA HILDA </t>
  </si>
  <si>
    <t>019200283g</t>
  </si>
  <si>
    <t>SOTELO LLAJA STEPHANY</t>
  </si>
  <si>
    <t>023300203I</t>
  </si>
  <si>
    <t>SOLIS CHALLCO SHANE MIYUKI</t>
  </si>
  <si>
    <t>021300127b</t>
  </si>
  <si>
    <t>GILBERT ALBERTO MONZON DIAZ</t>
  </si>
  <si>
    <t xml:space="preserve">MANRIQUE LOAYZA GABRIEL </t>
  </si>
  <si>
    <t>024300117D</t>
  </si>
  <si>
    <t>019300076c</t>
  </si>
  <si>
    <t>PEÑA ORTIZ DE ZEVALLOS SAMANTHA LUCERO</t>
  </si>
  <si>
    <t>023300197i</t>
  </si>
  <si>
    <t>CCORIHUAMÁN LLAZA CARMEN</t>
  </si>
  <si>
    <t>Diagramas SIPOC de los Procedimientos de Admisión, Graduación e Investigación</t>
  </si>
  <si>
    <t>Aprobación de los diagramas SIPOC de los Procedimientos de Admisión, Graduación e Investigación de la EPG</t>
  </si>
  <si>
    <t xml:space="preserve">025102187e </t>
  </si>
  <si>
    <t xml:space="preserve">ZUÑIGA VILCA CARLA PATRICIA </t>
  </si>
  <si>
    <t>Cambio de dictaminante de proyecto de tesis</t>
  </si>
  <si>
    <t>Cambio de título de la Tesis</t>
  </si>
  <si>
    <t>Cambio de título de su Proyecto de Tesis</t>
  </si>
  <si>
    <t xml:space="preserve"> PEREZ SIHUIN CYNTHIA URSULA</t>
  </si>
  <si>
    <t>SOTA CHAMPI LILIAN</t>
  </si>
  <si>
    <t>020100125g</t>
  </si>
  <si>
    <t xml:space="preserve"> LAZO GAMARRA BRYAN JULIO</t>
  </si>
  <si>
    <t>019200368b</t>
  </si>
  <si>
    <t>AIDA VALER CONTRERAS</t>
  </si>
  <si>
    <t xml:space="preserve">ORTEGA FARFAN CHRISTIAN </t>
  </si>
  <si>
    <t>021100099e</t>
  </si>
  <si>
    <t>JULIO VILLASANTE LINDO</t>
  </si>
  <si>
    <t>TEMOCHE LEON DARILL WILSON</t>
  </si>
  <si>
    <t>022300061K</t>
  </si>
  <si>
    <t>ANGELA PATRICIA DELGADO LUNA</t>
  </si>
  <si>
    <t>DWARD ANÍBAL MORANTE RÍOS</t>
  </si>
  <si>
    <t>022100008i</t>
  </si>
  <si>
    <t>Resolucion 1466</t>
  </si>
  <si>
    <t xml:space="preserve">019200321f </t>
  </si>
  <si>
    <t xml:space="preserve">019300058E </t>
  </si>
  <si>
    <t xml:space="preserve">CARREON SUTEC  ALAIN GUNNAR </t>
  </si>
  <si>
    <t>017300191i</t>
  </si>
  <si>
    <t>CARRION  ABOLLANEDA RICHARD</t>
  </si>
  <si>
    <t xml:space="preserve">QUINTANILLA  MUÑOZ CARMEN JESÚS </t>
  </si>
  <si>
    <t xml:space="preserve">YBARRA TOMAYCONZA JENNY </t>
  </si>
  <si>
    <t xml:space="preserve">013200914b </t>
  </si>
  <si>
    <t xml:space="preserve">019100123H </t>
  </si>
  <si>
    <t xml:space="preserve">013200949K </t>
  </si>
  <si>
    <t xml:space="preserve"> RESOLUCIONES EMITIDAS CONSEJO DE LA ESCUELA 2025</t>
  </si>
  <si>
    <t>CODIGO2</t>
  </si>
  <si>
    <t>Observaciones</t>
  </si>
  <si>
    <t>APROBAR las Líneas de Investigación de la Escuela de Posgrado de la Universidad Andina del Cusco</t>
  </si>
  <si>
    <t>APROBAR las Líneas de Investigación</t>
  </si>
  <si>
    <t>APROBAR el Formato 2: Instrumento de Evaluación de Planes 
Curriculares de la Escuela de Posgrado</t>
  </si>
  <si>
    <t>APROBAR la Estructura del Plan Curricular para la Escuela de Posgrado</t>
  </si>
  <si>
    <t>APROBAR el Perfil de Ingreso a la Escuela de Posgrado de la Universidad Andina del 
Cusco</t>
  </si>
  <si>
    <t>APROBAR la implementación piloto del Procedimiento de Evaluación del 
Desempeño Académico Docente</t>
  </si>
  <si>
    <t xml:space="preserve"> DOCTOR EN CIENCIAS DE LA EDUCACIÓN</t>
  </si>
  <si>
    <t>MAESTRO EN DERECHO CIVIL Y COMERCIAL</t>
  </si>
  <si>
    <t xml:space="preserve"> MAESTRO EN INGENIERÍA CIVIL CON MENCIÓN EN ESTRUCTURAS</t>
  </si>
  <si>
    <t>Falta sello</t>
  </si>
  <si>
    <t>MAESTRA EN ADMINISTRACIÓN
DE NEGOCIOS</t>
  </si>
  <si>
    <t>cambio de locación administrativa de la Escuela de Posgrado de la 
Universidad Andina del Cusco, desde la sede ubicada en Av. El Sol</t>
  </si>
  <si>
    <t>APROBAR la Directiva N.° 001-2025-UAC-EPG</t>
  </si>
  <si>
    <t>“Implementación del 
Nuevo Sistema Académico Semestral de la Escuela de Posgrado”</t>
  </si>
  <si>
    <t>Plantillas de Planes de Estudio para los programas de Maestría y Doctorado</t>
  </si>
  <si>
    <t>Plantillas de Planes de Estudio</t>
  </si>
  <si>
    <t>015101538K</t>
  </si>
  <si>
    <t>DOCTORA EN CIENCIAS DE LA EDUCACIÓN</t>
  </si>
  <si>
    <t xml:space="preserve">DOCTOR EN CIENCIAS DE LA EDUCACIÓN. </t>
  </si>
  <si>
    <t>MAESTRO EN DOCENCIA UNIVERSITARIA.</t>
  </si>
  <si>
    <t>1ER PROGRAMA DE AUDITORÍA INTERNA DE LA ESCUELA DE 
POSGRADO – ISO 9001:2015</t>
  </si>
  <si>
    <t>APROBAR la Misión y Visión de la Escuela de Posgrado</t>
  </si>
  <si>
    <t>MAESTRA EN SEGURIDAD INDUSTRIAL Y MEDIO AMBIENTE</t>
  </si>
  <si>
    <t>MAESTRA EN ADMINISTRACIÓN DE NEGOCIOS</t>
  </si>
  <si>
    <t>DOCTORA EN ADMINISTRACIÓN</t>
  </si>
  <si>
    <t>reconformación del COMITÉ DE CALIDAD DE LA ESCUELA DE POSGRADO</t>
  </si>
  <si>
    <t>MAESTRA EN CIENCIAS ESTOMATOLÓGICAS</t>
  </si>
  <si>
    <t>MAESTRÍA EN ESTADÍSTICA E INVESTIGACIÓN CIENTÍFICA</t>
  </si>
  <si>
    <t>MAESTRÍA EN DERECHO DEL TRABAJO Y DE LA SEGURIDAD SOCIAL</t>
  </si>
  <si>
    <t xml:space="preserve">SOTA PULIDO ZEIDA        </t>
  </si>
  <si>
    <t xml:space="preserve">GIBAJA ZAPATA CARMEN NATALIA        </t>
  </si>
  <si>
    <t>APROBAR el 'PLAN DE ACTIVIDADES DE MEJORA CONTINUA (PAMC) SEMESTRE ACADÉMICO 2026-I'</t>
  </si>
  <si>
    <t>MAESTRÍA EN DERECHO REGISTRAL Y NOTARIAL</t>
  </si>
  <si>
    <t>Se repite Resolución N°68</t>
  </si>
  <si>
    <t>024101452H</t>
  </si>
  <si>
    <t>MAESTRÍAS</t>
  </si>
  <si>
    <t>DOCTORADOS</t>
  </si>
  <si>
    <t>Plan Curricular Enfoque por Competencias 2027 del programa de posgrado: DOCTORADO EN ADMISNISTRACIÓN – MODALIDAD PRESENCIAL</t>
  </si>
  <si>
    <t>TOTAL</t>
  </si>
  <si>
    <t>Plan Curricular Enfoque por Competencias 2027 del programa de posgrado: DOCTORADO EN CONTABILIDAD – MODALIDAD PRESENCIAL</t>
  </si>
  <si>
    <t>Plan Curricular Enfoque por Competencias 2027 del programa de posgrado: DOCTORADO EN MEDIO AMBIENTE Y DESARROLLO SOSTENIBLE – MODALIDAD PRESENCIAL</t>
  </si>
  <si>
    <t>Plan Curricular Enfoque por Competencias 2027 del programa de posgrado: DOCTORADO EN PSICOLOGÍA – MODALIDAD PRESENCIAL</t>
  </si>
  <si>
    <t>Plan Curricular Enfoque por Competencias 2027 del programa de posgrado: DOCTORADO EN DERECHO – MODALIDAD PRESENCIAL</t>
  </si>
  <si>
    <t>Plan Curricular Enfoque por Competencias 2027 del programa de posgrado: DOCTORADO EN CIENCIAS DE LA SALUD – MODALIDAD PRESENCIAL</t>
  </si>
  <si>
    <t>Plan Curricular Enfoque por Competencias 2027 del programa de posgrado: DOCTORADO EN ADMISNISTRACIÓN – MODALIDAD SEMIPRESENCIAL</t>
  </si>
  <si>
    <t>Plan Curricular Enfoque por Competencias 2027 del programa de posgrado: DOCTORADO EN CONTABILIDAD – MODALIDAD SEMIPRESENCIAL</t>
  </si>
  <si>
    <t>Plan Curricular Enfoque por Competencias 2027 del programa de posgrado: DOCTORADO EN CONTABILIDAD – MODALIDAD A DISTANCIA</t>
  </si>
  <si>
    <t>Plan Curricular Enfoque por Competencias 2027 del programa de posgrado: DOCTORADO EN PSICOLOGÍA – MODALIDAD A DISTANCIA</t>
  </si>
  <si>
    <t>Plan Curricular Enfoque por Competencias 2027 del programa de posgrado: DOCTORADO EN DERECHO – MODALIDAD A DISTANCIA</t>
  </si>
  <si>
    <t>Plan Curricular Enfoque por Competencias 2027 del programa de posgrado: DOCTORADO EN CIENCIAS DE LA SALUD – MODALIDAD A DISTANCIA</t>
  </si>
  <si>
    <t>Plan Curricular Enfoque por Competencias 2027 del programa de posgrado: DOCTORADO EN CIENCIAS DE LA EDUCACIÓN – MODALIDAD A DISTANCIA</t>
  </si>
  <si>
    <t xml:space="preserve"> RESOLUCIONES EMITIDAS 2026</t>
  </si>
  <si>
    <t>CARGOS</t>
  </si>
  <si>
    <t>Columna1</t>
  </si>
  <si>
    <t>Programa</t>
  </si>
  <si>
    <t>DICTAMEN 2</t>
  </si>
  <si>
    <t>CARGO 3</t>
  </si>
  <si>
    <t>CARGO 4</t>
  </si>
  <si>
    <t>CARGO 5</t>
  </si>
  <si>
    <t>CARGO 6</t>
  </si>
  <si>
    <t>Columna 1</t>
  </si>
  <si>
    <t>Columna 2</t>
  </si>
  <si>
    <t>Columna 3</t>
  </si>
  <si>
    <t>Columna 4</t>
  </si>
  <si>
    <t>PROYECTO ENVIADO MAL</t>
  </si>
  <si>
    <t>ESPINOZA CAÑARI HENRY EDWARD</t>
  </si>
  <si>
    <t>DE FORMA</t>
  </si>
  <si>
    <t>VIGURIA SALAZAR MICHAEL</t>
  </si>
  <si>
    <t>ERROR MATERIAL</t>
  </si>
  <si>
    <t>OLIVARES TAPIA YENY MARLENY</t>
  </si>
  <si>
    <t>16201415G</t>
  </si>
  <si>
    <t xml:space="preserve">HOLGUIN CURI MILUVSKA JHAKELINNE </t>
  </si>
  <si>
    <t>18300059B</t>
  </si>
  <si>
    <t>020300131k</t>
  </si>
  <si>
    <t>AMPLIACIÓN DE INSCRIPCIÓN</t>
  </si>
  <si>
    <t>27 de febrero de 2026 a 16:00</t>
  </si>
  <si>
    <t>27 de febrero de 2026 a 18:00</t>
  </si>
  <si>
    <t>Centro de Idiomas, sin DJ</t>
  </si>
  <si>
    <t>Centro de Idiomas</t>
  </si>
  <si>
    <t>MENDOZA LOAYZA IVÁN</t>
  </si>
  <si>
    <t>NÚÑEZ MEDINA RUTH</t>
  </si>
  <si>
    <t>03 de marzo de 2026 a 18:00</t>
  </si>
  <si>
    <t>03 de marzo de 2026 a 16:00</t>
  </si>
  <si>
    <t>RIVAS RICALDE MENDEL EDER</t>
  </si>
  <si>
    <t>023300198E</t>
  </si>
  <si>
    <t>CAMBIO NOMBRAMIENTO DE ASESOR</t>
  </si>
  <si>
    <t>Mtro. ROMAN VILLEGAS EIGNER</t>
  </si>
  <si>
    <t>019100046c</t>
  </si>
  <si>
    <t>CAMBIO DICTAMEN DE PROYECTO DE TESIS</t>
  </si>
  <si>
    <t>Dr. TAMAYO VARGAS CARLOS MAXIMO</t>
  </si>
  <si>
    <t>Dr. BECERRA INFANTAS GUSTABO ADOLFO</t>
  </si>
  <si>
    <t>CAMBIO DICTAMEN DE TESIS</t>
  </si>
  <si>
    <t>Dr. CHALCO FERNÁNDEZ JULIO CESAR</t>
  </si>
  <si>
    <t>Dra. CORONADO GAMARRA LILIANA</t>
  </si>
  <si>
    <t>Ratificación y reconformación de los Comités de Evaluación e Innovación Curricular</t>
  </si>
  <si>
    <t>RECONFORMAR los Comités de Evaluación e Innovación Curricular (CEIC)</t>
  </si>
  <si>
    <t>PUENTE DE LA VEGA OVIEDO RINA</t>
  </si>
  <si>
    <t>020100021G</t>
  </si>
  <si>
    <t>Dr. SUÁREZ SÁNCHEZ RICHARD</t>
  </si>
  <si>
    <t>020200002D</t>
  </si>
  <si>
    <t>GIRALDO PASTOR YAJAYRA</t>
  </si>
  <si>
    <t>resolución anterior vencio en enero de 2026</t>
  </si>
  <si>
    <t>GARCIA ANDRADE KARLO FRANCISCO</t>
  </si>
  <si>
    <t>025102093K</t>
  </si>
  <si>
    <t>Dr. CHACÓN SÁNCHEZ VICTOR</t>
  </si>
  <si>
    <t>MONTALVO LOAIZA CLEVER ABELARDO</t>
  </si>
  <si>
    <t>025102188A</t>
  </si>
  <si>
    <t>Dr. PÉREZ VILLAFUERTE RENNÉ WILFREDO</t>
  </si>
  <si>
    <t>CALDERON PIMENTEL HAROLD ANDRE</t>
  </si>
  <si>
    <t>025200257H</t>
  </si>
  <si>
    <t>Dra. PINARES PAYNE GABRIELA FERNANDA</t>
  </si>
  <si>
    <t>HERRERA PFUYO CORNELIO</t>
  </si>
  <si>
    <t>024200026G</t>
  </si>
  <si>
    <t>Dr. DIAZ TORRES JOSE HILDEBRANDO</t>
  </si>
  <si>
    <t>Dra. GARCES PORRAS KAREN MELISSA</t>
  </si>
  <si>
    <t>018200008G</t>
  </si>
  <si>
    <t>HUILLCA ESQUIVEL ADAN</t>
  </si>
  <si>
    <t>024300136I</t>
  </si>
  <si>
    <t>Mgt. POZO ROLDAN CLORINDA</t>
  </si>
  <si>
    <t>YABAR OLARTE EDWAR STIP</t>
  </si>
  <si>
    <t>020300071H</t>
  </si>
  <si>
    <t>Dra. MERCADO ESPEJO IVONNE</t>
  </si>
  <si>
    <t>QUISPE CALDERÓN RICHARD MARX</t>
  </si>
  <si>
    <t>024200029F</t>
  </si>
  <si>
    <t>Dr. ZÚÑIGA MARINO MIGUEL ÁNGEL</t>
  </si>
  <si>
    <t>AUCAYLLE COLL ALEJANDRA VICTORIA</t>
  </si>
  <si>
    <t>020300109E</t>
  </si>
  <si>
    <t>Mgt. CHOQUEHUANCA CONTRERAS TATIANA</t>
  </si>
  <si>
    <t>BALLONA FLORES ELIZABETH</t>
  </si>
  <si>
    <t>019200281D</t>
  </si>
  <si>
    <t>TIJERO FUENTES RAFAEL</t>
  </si>
  <si>
    <t>018300179H</t>
  </si>
  <si>
    <t>Mtro. ESPETIA HUAMANGA HUGO</t>
  </si>
  <si>
    <t>DELGADO RIVERO MIGUEL ANGEL</t>
  </si>
  <si>
    <t>024200074A</t>
  </si>
  <si>
    <t>HUILLCA PORTILLO BERNA KATHERINE</t>
  </si>
  <si>
    <t>025102049A</t>
  </si>
  <si>
    <t>Dr. CHIHUANTITO ABAL LUIS ALBERTO</t>
  </si>
  <si>
    <t>TORRES COSTILLA GUIDO JULIO</t>
  </si>
  <si>
    <t>020300104C</t>
  </si>
  <si>
    <t>Mtra. BOISSERANC BONETT MARIA DEL CARMEN VIRGINIE</t>
  </si>
  <si>
    <t>025200036A</t>
  </si>
  <si>
    <t>Dra. MARTINEZ PAREDES BREEZY PILAR</t>
  </si>
  <si>
    <t>ORTIZ DE ORUÉ MORA ERIKA MAYHUA</t>
  </si>
  <si>
    <t>024300183G</t>
  </si>
  <si>
    <t>BOBADILLA CONDE MARIVEL</t>
  </si>
  <si>
    <t>021200002C</t>
  </si>
  <si>
    <t>021200099G</t>
  </si>
  <si>
    <t>Mg. ALVAREZ TRUJILLO MARIA ANTONIETA</t>
  </si>
  <si>
    <t>019300079B</t>
  </si>
  <si>
    <t>020300052C</t>
  </si>
  <si>
    <t>Dr. WILLIAN QUISPE LAYME</t>
  </si>
  <si>
    <t>PRADA CHUMBES SHEYLA KATHERINE</t>
  </si>
  <si>
    <t>019100140J</t>
  </si>
  <si>
    <t>Programa equivocado</t>
  </si>
  <si>
    <t>021100013C</t>
  </si>
  <si>
    <t>MORALES GUTIERREZ ELODIA</t>
  </si>
  <si>
    <t>025200080K</t>
  </si>
  <si>
    <t>Dr. RIVERA MUÑOZ JORGE LEONCIO</t>
  </si>
  <si>
    <t>21300041K</t>
  </si>
  <si>
    <t>CORRECCIÓN DE TÍTULO DE PROYECTO</t>
  </si>
  <si>
    <t>VILLAMONTE CALANCHE WILFREDO</t>
  </si>
  <si>
    <t>Dra . HERMINIA NAVEDA DE ARAMBURU</t>
  </si>
  <si>
    <t>DRA. MILUSKA FRISANCHO CAMERO</t>
  </si>
  <si>
    <t>FIJAR FECHA Y HORA (Reprogramación)</t>
  </si>
  <si>
    <t>11 de marzo de 2026 a 16:00</t>
  </si>
  <si>
    <t>Dra. CORZO PALOMO ERIKA ELEANA</t>
  </si>
  <si>
    <t>Dr. LUIS ALBERTO CHIHUANTITO ABAL</t>
  </si>
  <si>
    <t>Dr. AMADEO CUBA ESQUIVEL</t>
  </si>
  <si>
    <t>Dr. GORKI LOPEZ PACHECO</t>
  </si>
  <si>
    <t>Dra. POZO REYES YRMA</t>
  </si>
  <si>
    <t>020300089D</t>
  </si>
  <si>
    <t xml:space="preserve">Dr. RAMOS MEZA CARLOS SAMUEL </t>
  </si>
  <si>
    <t xml:space="preserve">Dra. LUKSIC GIBAJA PAULA PATRICIA </t>
  </si>
  <si>
    <t>Dra. ARAOZ FERNANDEZ CARMEN ROSA</t>
  </si>
  <si>
    <t>Mtro. FERNANDEZ LORENZO RICARDO</t>
  </si>
  <si>
    <t>Dr. SILVIO CAMPAÑA ZEGARRA</t>
  </si>
  <si>
    <t>Dra. GRETHEL ROXANA OLIVARES TORRE</t>
  </si>
  <si>
    <t>Dra. YESSENIA BERNALES GUZMÁN</t>
  </si>
  <si>
    <t>024300144A</t>
  </si>
  <si>
    <t>Dr. PAULETT SILVA KORI</t>
  </si>
  <si>
    <t>16 de marzo de 2026 a 18:00</t>
  </si>
  <si>
    <t>Mtra. ANGELA PATRICIA DELGADO LUNA</t>
  </si>
  <si>
    <t>Mtro. PERCY VELÁSQUEZ DELGADO</t>
  </si>
  <si>
    <t>Dr. ELVIS YURI MAMANI VARGAS</t>
  </si>
  <si>
    <t>Dr. ELIOT PEZO ZEGARRA</t>
  </si>
  <si>
    <t>Mtro. ARTURO CHUQUIMIA HURTADO</t>
  </si>
  <si>
    <t>ZAVALETA FLORES ROCÍO JANETTE</t>
  </si>
  <si>
    <t>VELASQUEZ GUEVARA JEANINE ELIANA</t>
  </si>
  <si>
    <t>19 de marzo a horas 18:00:00 PM</t>
  </si>
  <si>
    <t>20 de marzo a horas 18:00:00 PM</t>
  </si>
  <si>
    <t>No asistirá replicante</t>
  </si>
  <si>
    <t>20 de marzo a horas 16:00:00 PM</t>
  </si>
  <si>
    <t>Reprogramar</t>
  </si>
  <si>
    <t>022300064J</t>
  </si>
  <si>
    <t>Mtro. MERINO YEPEZ ROBERT MILTON</t>
  </si>
  <si>
    <t>019100031F</t>
  </si>
  <si>
    <t>019100049B</t>
  </si>
  <si>
    <t>Dra. FRISANCHO CAMERO MILUSKA</t>
  </si>
  <si>
    <t>021300127B</t>
  </si>
  <si>
    <t>Mgt. CHUQUIMIA HURTADO ARTURO</t>
  </si>
  <si>
    <t>Dra. VALENCIA VERIA MARLENI</t>
  </si>
  <si>
    <t>Mtra. DELGADO LUNA ANGELA PATRICIA</t>
  </si>
  <si>
    <t>Mtro. VELASQUEZ DELGADO PERCY</t>
  </si>
  <si>
    <t>Dra. BERNALES GUZMAN YESSENIA</t>
  </si>
  <si>
    <t>Mtro. COLQUE CANDIA WILBERT</t>
  </si>
  <si>
    <t>Dr. MELENDREZ VELASCO ELÍAS</t>
  </si>
  <si>
    <t>Mgt. GONZALES CONDORI HARRY YEISON</t>
  </si>
  <si>
    <t>Dra. MARLENI VALENCIA VERIA</t>
  </si>
  <si>
    <t>LIMA QUILCA GUIDO</t>
  </si>
  <si>
    <t>020100114E</t>
  </si>
  <si>
    <t>HURTADO ALVAREZ EVELYN MARGARITA</t>
  </si>
  <si>
    <t>019300159F</t>
  </si>
  <si>
    <t>Dr. URRUTIA MELLADO BENEDICTA SOLEDAD</t>
  </si>
  <si>
    <t>PANIURA HUAMANI RICHARD</t>
  </si>
  <si>
    <t>021300049E</t>
  </si>
  <si>
    <t>Dr. VICTOR RAUL ACUÑA LOAYZA</t>
  </si>
  <si>
    <t>Mtro. VALENCIA VILA JOSE LUIS</t>
  </si>
  <si>
    <t>021300008C</t>
  </si>
  <si>
    <t>Mtro. OBANDO CAZORLA MARIO</t>
  </si>
  <si>
    <t>RUBIN DE CELIS VICENTE JUANA MARCELA</t>
  </si>
  <si>
    <t>Se envia acta de sustentación</t>
  </si>
  <si>
    <t>Dr. GUIDO ALVAREZ JAUREGUI</t>
  </si>
  <si>
    <t>Mtra. CHOQUEHUANCA CONTRERAS TATIANA.</t>
  </si>
  <si>
    <t>Dra. NAVEDA CAHUANA HERMINIA</t>
  </si>
  <si>
    <t xml:space="preserve">27 de marzo a horas 16:30 </t>
  </si>
  <si>
    <t xml:space="preserve">27 de marzo a horas 18:30 </t>
  </si>
  <si>
    <t>Dejar sin efecto Dr. Rivero tiene licencia</t>
  </si>
  <si>
    <t>Dr. SALAS CALLO ANTONIO</t>
  </si>
  <si>
    <t>CERVANTES LUCANA YRMA</t>
  </si>
  <si>
    <t>Corrección de Grado Académico</t>
  </si>
  <si>
    <t>31 de marzo de 2026 a las 16:00 horas</t>
  </si>
  <si>
    <t>31 de marzo de 2026 a las 18:00 horas</t>
  </si>
  <si>
    <t>CARRASCO TACO EDWARD KLEIBER</t>
  </si>
  <si>
    <t>020300208C</t>
  </si>
  <si>
    <t>FLORES CARPIO THAJMIA ASIRAM</t>
  </si>
  <si>
    <t>023300183H</t>
  </si>
  <si>
    <t>020300203A</t>
  </si>
  <si>
    <t>MERMA HUALLPA YOLANDA</t>
  </si>
  <si>
    <t>023200043J</t>
  </si>
  <si>
    <t>APAZA LIMA IRVING MAYCOLL</t>
  </si>
  <si>
    <t>020100031B</t>
  </si>
  <si>
    <t>ARIAS QUISPE KEVIN DARWIN</t>
  </si>
  <si>
    <t>024300085E</t>
  </si>
  <si>
    <t>ZAPATA RIMACHI EDGAR JOSE</t>
  </si>
  <si>
    <t>021300016F</t>
  </si>
  <si>
    <t>THURO MAMANI JAROL ANTONY</t>
  </si>
  <si>
    <t>020300119K</t>
  </si>
  <si>
    <t>019200037F</t>
  </si>
  <si>
    <t>Error material Asesora Dra. OLIVARES TORRE MARÍA ANTONIETA</t>
  </si>
  <si>
    <t>MIRANDA MONTENEGRO WALDIR</t>
  </si>
  <si>
    <t>025102156b</t>
  </si>
  <si>
    <t>025101888J</t>
  </si>
  <si>
    <t>025102177J</t>
  </si>
  <si>
    <t>BRICEÑO MARMANILLO DIANA GABRIELA</t>
  </si>
  <si>
    <t>021100039b</t>
  </si>
  <si>
    <t>019200175J</t>
  </si>
  <si>
    <t>VARGAS HUANCA JHON MICHAEL</t>
  </si>
  <si>
    <t>025102069B</t>
  </si>
  <si>
    <t>PABLO HUANCA CESAR</t>
  </si>
  <si>
    <t>016102375G</t>
  </si>
  <si>
    <t>017200073D</t>
  </si>
  <si>
    <t>CASTRO OCAMPO ALEXIS</t>
  </si>
  <si>
    <t>019300006E</t>
  </si>
  <si>
    <t>019100130D</t>
  </si>
  <si>
    <t>018200011H</t>
  </si>
  <si>
    <t>ZEVALLOS RODRIGUEZ KARINA</t>
  </si>
  <si>
    <t>024101491C</t>
  </si>
  <si>
    <t>018200302B</t>
  </si>
  <si>
    <t>MORA CALLAÑAUPA DENNIS</t>
  </si>
  <si>
    <t>014101530K</t>
  </si>
  <si>
    <t>SERRANO CHILO HOBER</t>
  </si>
  <si>
    <t>014101538A</t>
  </si>
  <si>
    <t>FERNÁNDEZ SÁNCHEZ LUCIA FIORELLA</t>
  </si>
  <si>
    <t>DE LA CRUZ FLORES NIDIA GABRIELA</t>
  </si>
  <si>
    <t>016102157J</t>
  </si>
  <si>
    <t>OQUENDO MENDOZA JAZMIN</t>
  </si>
  <si>
    <t>025200268J</t>
  </si>
  <si>
    <t>017300050F</t>
  </si>
  <si>
    <t>016102355F</t>
  </si>
  <si>
    <t xml:space="preserve">017300201D </t>
  </si>
  <si>
    <t>016102353C</t>
  </si>
  <si>
    <t>017200004B</t>
  </si>
  <si>
    <t>SUAREZ RAMOS DEYRA SORAYA</t>
  </si>
  <si>
    <t>013201025G</t>
  </si>
  <si>
    <t>ZARATE MUÑIZ MIRIAM CLEDY</t>
  </si>
  <si>
    <t>018200305A</t>
  </si>
  <si>
    <t>VALENCIA GARCIA JIM BRIAN</t>
  </si>
  <si>
    <t>025200206D</t>
  </si>
  <si>
    <t>017200066H</t>
  </si>
  <si>
    <t>017200045K</t>
  </si>
  <si>
    <t>021200017K</t>
  </si>
  <si>
    <t>VASQUEZ CUTIPA CARLOS ENRIQUE</t>
  </si>
  <si>
    <t>021200063B</t>
  </si>
  <si>
    <t>GUILLEN FRIZANCHO CRISTIAN ASAF</t>
  </si>
  <si>
    <t>024300135B</t>
  </si>
  <si>
    <t>VILCA OQUENDO ROY</t>
  </si>
  <si>
    <t>015101407C</t>
  </si>
  <si>
    <t>FARFAN AYMA HOLLY</t>
  </si>
  <si>
    <t>021300085H</t>
  </si>
  <si>
    <t>024200023H</t>
  </si>
  <si>
    <t>020300028E</t>
  </si>
  <si>
    <t>016201372F</t>
  </si>
  <si>
    <t>021200031c</t>
  </si>
  <si>
    <t>Dra. AGUIRRE ABARCA SILVIA ELENA</t>
  </si>
  <si>
    <t>016102092E</t>
  </si>
  <si>
    <t>PILLCO GRAJEDA EDISON MAXIMO</t>
  </si>
  <si>
    <t>016102147D</t>
  </si>
  <si>
    <t xml:space="preserve">NUÑEZ HERMOZA ROCIO YANET </t>
  </si>
  <si>
    <t xml:space="preserve">CCORIMANYA ATAYUPANQUI YHENY </t>
  </si>
  <si>
    <t>019200201k</t>
  </si>
  <si>
    <t>Dra. VERA FERCHAU HELGA</t>
  </si>
  <si>
    <t>AMPLIACIÓN de INSCRIPCIÓN</t>
  </si>
  <si>
    <t>06 de abril de 2026 a las 18:00 horas</t>
  </si>
  <si>
    <t>No se realizaron observaciones.</t>
  </si>
  <si>
    <t>08 de abril de 2026 a las 16:00 horas</t>
  </si>
  <si>
    <t>Dejar sin efecto - Anulación</t>
  </si>
  <si>
    <t>Dr. CANAHUIRE MONTUFAR ABRAHAM EDGARD</t>
  </si>
  <si>
    <t>Dr. CONDORI OSORIO RUBÉN</t>
  </si>
  <si>
    <t>13 de abril de 2026 a las 18:00 horas</t>
  </si>
  <si>
    <t>PhD. PÉREZ VILLAFUERTE RENNÉ WILFREDO</t>
  </si>
  <si>
    <t>Dra. BUSTOS ROZAS NIVANA CIRCE</t>
  </si>
  <si>
    <t>Dr. HOLGUIN SEGOVIA ALEJADRINO DONATO</t>
  </si>
  <si>
    <t>Mg. DELGADO CAMACHO ALEJANDRO VLADIMIR</t>
  </si>
  <si>
    <t>Dictaminante sin vínculo</t>
  </si>
  <si>
    <t>Dr. VICTOR RAUL ACUÑA LOAIZA</t>
  </si>
  <si>
    <t>Dra. PAULLO DAVALOS NELIDA</t>
  </si>
  <si>
    <t>Mtr. CHUQUIMIA HURTADO ARTURO</t>
  </si>
  <si>
    <t>Mtr. SHIOMARA ORIALIT ESPEJO LUCANA</t>
  </si>
  <si>
    <t>Mtr. CHALCO SUAREZ JESSICA ELIZABETH</t>
  </si>
  <si>
    <t>participante del CAI XX</t>
  </si>
  <si>
    <t xml:space="preserve">CAMBIO DE ASESOR </t>
  </si>
  <si>
    <t>CHALCO SUAREZ, JESSICA ELIZABETH</t>
  </si>
  <si>
    <t xml:space="preserve"> Ticket #164629</t>
  </si>
  <si>
    <t xml:space="preserve">SERRANO MENDOZA FERNANDO AUGUSTO </t>
  </si>
  <si>
    <t>021100083A</t>
  </si>
  <si>
    <t>14 de abril de 2026 a las 16:00 horas</t>
  </si>
  <si>
    <t>Dejar sin efecto por error material</t>
  </si>
  <si>
    <t>Dr. VILLAFUERTE PEREZ RENNE WILFREDO</t>
  </si>
  <si>
    <t>15 de abril de 2026 a las 16:00 horas</t>
  </si>
  <si>
    <t>15 de abril de 2026 a las 17:00 horas</t>
  </si>
  <si>
    <t>15 de abril de 2026 a las 18:00 horas</t>
  </si>
  <si>
    <t>16 de abril de 2026 a las 18:00 horas</t>
  </si>
  <si>
    <t>20 de abril de 2026 a las 18:00 horas</t>
  </si>
  <si>
    <t>Dra. DINA LIZBETH APARICIO JURADO</t>
  </si>
  <si>
    <t>Mtr. CLORINDA POZO ROLDAN</t>
  </si>
  <si>
    <t>019200223d</t>
  </si>
  <si>
    <t>AVALOS GARCES DENISSE</t>
  </si>
  <si>
    <t>017200199H</t>
  </si>
  <si>
    <t>RIVEROS ROMERO WILLY EDGARDO</t>
  </si>
  <si>
    <t>017200222J</t>
  </si>
  <si>
    <t>ARBIETO PAREJA EDWIN</t>
  </si>
  <si>
    <t>019200090D</t>
  </si>
  <si>
    <t>Mtro. DAVID LEONCIO DURAND GALINDO</t>
  </si>
  <si>
    <t>ALOSILLA SALAZAR OSCAR</t>
  </si>
  <si>
    <t>014101667F</t>
  </si>
  <si>
    <t>Dra. GARCES PORRAS, KAREN MELISSA</t>
  </si>
  <si>
    <t>21de abril de 2026 a las 16:00 horas</t>
  </si>
  <si>
    <t>JUSTO GÓMEZ CÉSAR ALAN</t>
  </si>
  <si>
    <t>Dra. GUTIERREZ HUANCA VILMA</t>
  </si>
  <si>
    <t>Dr. NEGRON PERALTA, CRISTIAN FABRICIO</t>
  </si>
  <si>
    <t>Dr. ALONSO TTICA DAVID</t>
  </si>
  <si>
    <t>22de abril de 2026 a las 18:00 horas</t>
  </si>
  <si>
    <t>22de abril de 2026 a las 17:00 horas</t>
  </si>
  <si>
    <t>22 de abril a horas 17:00</t>
  </si>
  <si>
    <t>Dr. GONZÁLEZ ÁLVAREZ ROBERTO</t>
  </si>
  <si>
    <t>Corrección de Programa</t>
  </si>
  <si>
    <t>Dra. APARICIO JURADO DINA LIZBETH</t>
  </si>
  <si>
    <t>Mtr. DURAND GALINDO DAVID LEONCIO</t>
  </si>
  <si>
    <t>Mtr. ALVIZ PAZOS SUSI</t>
  </si>
  <si>
    <t>017300201D</t>
  </si>
  <si>
    <t>Dr. PEREZ VILLAFUERTE RENNE WILFREDO</t>
  </si>
  <si>
    <t>Mtr. POZO ROLDAN CLORINDA</t>
  </si>
  <si>
    <t>020100125G</t>
  </si>
  <si>
    <t>Mtr. MOSQUEIRA VILLALBA TANIA</t>
  </si>
  <si>
    <t>Mtr. MOLLEAPAZA UGARTE SUSANA</t>
  </si>
  <si>
    <t>Mtr. HILARES ROMERO ROSA MERCEDES</t>
  </si>
  <si>
    <t>Mtr. PIZARRO PILLCO ELVER</t>
  </si>
  <si>
    <t>Mtr. FLORES MEDINA MILUSKA</t>
  </si>
  <si>
    <t>Mtr. ORTIZ DIAZ RENZO GUILLERMO</t>
  </si>
  <si>
    <t>Mtr. ZAMALLOA CALVO TANIA</t>
  </si>
  <si>
    <t>Mtr. OBANDO CAZORLA MARIO</t>
  </si>
  <si>
    <t>AGUIRRE COLPAERT HERNÁN</t>
  </si>
  <si>
    <t>Dr. MORVELI PALOMINO ANGELIT RUTH</t>
  </si>
  <si>
    <t>Dr. SUYO CAPARO AQUILES</t>
  </si>
  <si>
    <t>Dr. VARGAS BEJARANO MARIO NICANOR</t>
  </si>
  <si>
    <t>025102207F</t>
  </si>
  <si>
    <t>Dr. CALDERON GONZALES WERNER ALFONSO</t>
  </si>
  <si>
    <t>Dr. HOLGUIN SEGOVIA ALEJANDRINO DONATO</t>
  </si>
  <si>
    <t>MOJONERO HUARANCCA ROSSANA</t>
  </si>
  <si>
    <t>020200121C</t>
  </si>
  <si>
    <t>Mtr. GARCIA CUEVA MIHAIL FERDINAN</t>
  </si>
  <si>
    <t>Mtr. DURAND GONZALES MIRIAN</t>
  </si>
  <si>
    <t>Mg. MEZA MONGE DINA</t>
  </si>
  <si>
    <t>Mtr. ACUÑA PALOMINO FLOR DE MARIA</t>
  </si>
  <si>
    <t>Mtra. HUAMANÑAHUI PEDRAZA MARGOT</t>
  </si>
  <si>
    <t>Mtr. GUTIERREZ CAMPANA OMAR</t>
  </si>
  <si>
    <t>025102156B</t>
  </si>
  <si>
    <t>Mtr. GUTIERREZ CARLOTTO ED</t>
  </si>
  <si>
    <t>Mtr. CAYO MANCILLA RENZO</t>
  </si>
  <si>
    <t>025200257h</t>
  </si>
  <si>
    <t>Mtr. ACUÑA PALOMINO, FLOR DE MARIA</t>
  </si>
  <si>
    <t>Mtr. DELGADO LUNA ANGELA PATRICIA</t>
  </si>
  <si>
    <t>27/04/2026 a horas 18:00</t>
  </si>
  <si>
    <t>27/04/2026 a horas 16:00</t>
  </si>
  <si>
    <t>28 de abril de 2026 a las 18:00 horas</t>
  </si>
  <si>
    <t>28 de abril de 2026 a las 16:00 horas</t>
  </si>
  <si>
    <t>(Reprogramación)</t>
  </si>
  <si>
    <t>LAZARES SERRANO YANNY FABIOLA</t>
  </si>
  <si>
    <t>CASTRO CUBA MEDINA MARY CARMEN</t>
  </si>
  <si>
    <t>025101972K</t>
  </si>
  <si>
    <t>025102190F</t>
  </si>
  <si>
    <t>LOAIZA VARGAS YADIRA</t>
  </si>
  <si>
    <t>024300217I</t>
  </si>
  <si>
    <t>018100034F</t>
  </si>
  <si>
    <t>LIRA APAZA MARLENY</t>
  </si>
  <si>
    <t>024300159I</t>
  </si>
  <si>
    <t>ARENAS HUAHUATICO YHAN CARLOS</t>
  </si>
  <si>
    <t>021300018I</t>
  </si>
  <si>
    <t>UHUINA POLO JULIA</t>
  </si>
  <si>
    <t>015101444F</t>
  </si>
  <si>
    <t>CORNEJO MERCADO MIGUEL REYLIER</t>
  </si>
  <si>
    <t>021300023B</t>
  </si>
  <si>
    <t>MOSCOSO HUARACHA WERNER LUCIANO</t>
  </si>
  <si>
    <t>024200110H</t>
  </si>
  <si>
    <t>CHACON COSIO EVELIN PAMELA</t>
  </si>
  <si>
    <t>024300153K</t>
  </si>
  <si>
    <t>SILVA CANAL EFRAIN</t>
  </si>
  <si>
    <t>022300025D</t>
  </si>
  <si>
    <t>HUAÑEC ZAMBRANO RONALDIÑHO</t>
  </si>
  <si>
    <t>024300164B</t>
  </si>
  <si>
    <t>SARMIENTO VALENZUELA CATTY ELISA</t>
  </si>
  <si>
    <t>024300233D</t>
  </si>
  <si>
    <t>CARREÑO BLANCO CLAUDIA MARIA</t>
  </si>
  <si>
    <t>024300150A</t>
  </si>
  <si>
    <t>CONTRERAS HUAMAN JEREMMY FERNANDO</t>
  </si>
  <si>
    <t>023200110I</t>
  </si>
  <si>
    <t>MEZA YOKOWARI KAORI XIMENA</t>
  </si>
  <si>
    <t>MELENDEZ PORTAL MARITZA NAYELI</t>
  </si>
  <si>
    <t>024300162J</t>
  </si>
  <si>
    <t>025102012K</t>
  </si>
  <si>
    <t>GUDIEL CARDENAS MITSY ELENA</t>
  </si>
  <si>
    <t>025102045F</t>
  </si>
  <si>
    <t xml:space="preserve">dejar sin efecto </t>
  </si>
  <si>
    <t xml:space="preserve">019200310D </t>
  </si>
  <si>
    <t>AMORIN SOTO GERSSON PAUL</t>
  </si>
  <si>
    <t xml:space="preserve"> ZUNIGA ALVAREZ LUIS NICANOR</t>
  </si>
  <si>
    <t>NIETO RAMOS LUIS ARMANDO</t>
  </si>
  <si>
    <t>025200034I</t>
  </si>
  <si>
    <t>018200245I</t>
  </si>
  <si>
    <t>021100078H</t>
  </si>
  <si>
    <t>DURAND CHAIÑA ANGELA ROCIO</t>
  </si>
  <si>
    <t>024300134F</t>
  </si>
  <si>
    <t>020300172I</t>
  </si>
  <si>
    <t>025102204G</t>
  </si>
  <si>
    <t>CHACON CUSIHUAMAN JHAMIR LUISIN</t>
  </si>
  <si>
    <t>025102031E</t>
  </si>
  <si>
    <t>PACORI QUISPE ELIZABETH VANEZA</t>
  </si>
  <si>
    <t>024300096G</t>
  </si>
  <si>
    <t>VILLEGAS CASAVERDE MEDALIT</t>
  </si>
  <si>
    <t>019200228F</t>
  </si>
  <si>
    <t>TINCO CORTEZ VICTOR HUGO</t>
  </si>
  <si>
    <t>025200040I</t>
  </si>
  <si>
    <t>PRADO ALZAMORA FRANCIS</t>
  </si>
  <si>
    <t>021100101J</t>
  </si>
  <si>
    <t>VEGA SILVA DAMARIS</t>
  </si>
  <si>
    <t>019100120I</t>
  </si>
  <si>
    <t>TAIÑA CHAMPI MAX JHOBER</t>
  </si>
  <si>
    <t>024300101K</t>
  </si>
  <si>
    <t>MIRANDA MOREANO CHRISTIAN ALEXANDER</t>
  </si>
  <si>
    <t>020100116H</t>
  </si>
  <si>
    <t>SERRANO ANCCO DIEGO ANDRE</t>
  </si>
  <si>
    <t>025200360C</t>
  </si>
  <si>
    <t>019200178I</t>
  </si>
  <si>
    <t>TABOADA ROSELL KATERIN</t>
  </si>
  <si>
    <t>019200200D</t>
  </si>
  <si>
    <t>RADO COVARRUBIAS CARMEN DIANA</t>
  </si>
  <si>
    <t>019200224K</t>
  </si>
  <si>
    <t>VALDEIGLESIAS SICOS NATIVIDAD</t>
  </si>
  <si>
    <t>019200419F</t>
  </si>
  <si>
    <t>020100072K</t>
  </si>
  <si>
    <t>Rectificación</t>
  </si>
  <si>
    <t>025200037h</t>
  </si>
  <si>
    <t>DESESTIMIENTO</t>
  </si>
  <si>
    <t>06 de mayo de 2026 a horas 18:00</t>
  </si>
  <si>
    <t>06 de mayo de 2026 a horas 16:00</t>
  </si>
  <si>
    <t>Dra. TELLO YARIN EDDY</t>
  </si>
  <si>
    <t>Dra. NUÑEZ PACHECO MARUJA.</t>
  </si>
  <si>
    <t xml:space="preserve">Mtro. YOSHISATO ALVAREZ MARIO </t>
  </si>
  <si>
    <t>Dra. ZORAIDA HUAMANGA GAMARRA</t>
  </si>
  <si>
    <t>Mtro. OLARTE VELASQUEZ, MARCO ANTONIO</t>
  </si>
  <si>
    <t xml:space="preserve"> QUISPE QUISPE LUZ TERESA</t>
  </si>
  <si>
    <t xml:space="preserve">Dr. EDER ARTURO ACO CORRALES </t>
  </si>
  <si>
    <t>Mgt. ARELLANO GAMARRA ELVIR FRANS</t>
  </si>
  <si>
    <t>Sin vínculo</t>
  </si>
  <si>
    <t>Mtro. NEGRON PERALTA CRISTIAN FABRICIO</t>
  </si>
  <si>
    <t xml:space="preserve">024101452H </t>
  </si>
  <si>
    <t>Dr. ALEJANDRINO DONATO HOLGUÍN SEGOVIA</t>
  </si>
  <si>
    <t>Mtr. DURAN ALEGRIA ELSA</t>
  </si>
  <si>
    <t>022100010c</t>
  </si>
  <si>
    <t>DEJAR sin efecto</t>
  </si>
  <si>
    <t>11 abril de 2026 a las 18:00:00</t>
  </si>
  <si>
    <t>Se remite RESOLUCIÓN N° 0540-2026/EPG-UAC.</t>
  </si>
  <si>
    <t>Mtr. HURTADO MUÑOZ RURU MABEL</t>
  </si>
  <si>
    <t xml:space="preserve">Mtr. POZO ROLDAN CLORINDA </t>
  </si>
  <si>
    <t xml:space="preserve"> 012101129F</t>
  </si>
  <si>
    <t>Mtr. MARROQUIN MUÑIZ MARCO ANTONIO</t>
  </si>
  <si>
    <t>CHAVEZ GONZALES ROCIO DEL CARMEN</t>
  </si>
  <si>
    <t xml:space="preserve">Dr. HERRERA OSORIO ALHI </t>
  </si>
  <si>
    <t>participante del CAI XIX</t>
  </si>
  <si>
    <t xml:space="preserve">019300189B </t>
  </si>
  <si>
    <t>Mtro. CHOQUEHUANCA CONTRERAS TATIANA</t>
  </si>
  <si>
    <t>Mtro. MOZO AYMA GABRIEL</t>
  </si>
  <si>
    <t>DR. GUIDO ALVAREZ JAUREGUI</t>
  </si>
  <si>
    <t>DR. WILLIAM SENEN SARMIENTO HERRERA</t>
  </si>
  <si>
    <t>Mtra. MECHA NOHELIA CORNEJO PUMACCAHUA</t>
  </si>
  <si>
    <t xml:space="preserve"> Dr. JAYO SILVA CARLOS EDUARDO </t>
  </si>
  <si>
    <t>Sin vínculo laboral</t>
  </si>
  <si>
    <t xml:space="preserve">Mtr. RAMIREZ VARGAS ADRIEL </t>
  </si>
  <si>
    <t xml:space="preserve">Dr. NUÑEZ PACHECO MARUJA </t>
  </si>
  <si>
    <t xml:space="preserve">Mtra. DELGADO LUNA ANGELA PATRICIA </t>
  </si>
  <si>
    <t xml:space="preserve">Mtr. VILLAFUERTE CABRERA KATHERIN BERTHA </t>
  </si>
  <si>
    <t>Dr. OSORIO ROMAN ROOSVELT</t>
  </si>
  <si>
    <t>ES SU ASESOR</t>
  </si>
  <si>
    <t>Mg. ALVAREZ MONTEROLA WALTER ROBERTO</t>
  </si>
  <si>
    <t>HUAMAN AGUIRRE EDSON</t>
  </si>
  <si>
    <t>Mtr. OLARTE VELASQUEZ MARCO ANTONIO</t>
  </si>
  <si>
    <t xml:space="preserve">Dr. FERRO VASQUEZ ARTURO </t>
  </si>
  <si>
    <t xml:space="preserve"> Dr. SUYO CAPARO AQUILES</t>
  </si>
  <si>
    <t xml:space="preserve">Dra. FRISANCHO CAMERO MILUSKA </t>
  </si>
  <si>
    <t>Dra. RIVAS ACHAHUI CRISTABEL NILDA</t>
  </si>
  <si>
    <t>Mtra. LOAIZA LIVANO NOELY ESMERALDA</t>
  </si>
  <si>
    <t xml:space="preserve">Mtr. NEGRON PERALTA CRISTIAN FABRICIO </t>
  </si>
  <si>
    <t>QUISPE CALDERON RICHARD MARX</t>
  </si>
  <si>
    <t>Dr. HERRERA PILARES FRIDER MARCELINO</t>
  </si>
  <si>
    <t>Mtr. HUAMAN ROJAS RUDY TOMAS</t>
  </si>
  <si>
    <t xml:space="preserve">TERRONES PEREIRA DOMINGO SILVERIO </t>
  </si>
  <si>
    <t>Dr. CASAFRANCA BUOB PAUL JOSE</t>
  </si>
  <si>
    <t>Dr. HUAROMA VASQUEZ AUGUSTO MAGNO</t>
  </si>
  <si>
    <t xml:space="preserve">Dr. VALENCIA VILA JOSE LUIS </t>
  </si>
  <si>
    <t>025102195H</t>
  </si>
  <si>
    <t xml:space="preserve"> Dr. ALFARO TINAJEROS NILS PAVEL </t>
  </si>
  <si>
    <t xml:space="preserve">Dr. OSORIO ROMAN ROOSVELT </t>
  </si>
  <si>
    <t>Mtr. YOSHISATO ALVAREZ MARIO</t>
  </si>
  <si>
    <t>Mtra. LOAYZA ECHEGARAY LUZ GLORIA</t>
  </si>
  <si>
    <t>Mtr. SURCO CHUYMA JULIAN</t>
  </si>
  <si>
    <t>014101605k</t>
  </si>
  <si>
    <t>Mtr. CANCAPA MALAGA, AUGUSTA</t>
  </si>
  <si>
    <t>Mtr. CHOQUEHUANCA CONTRERAS, TATIANA</t>
  </si>
  <si>
    <t>12 de mayo de 2026 a horas 16:00</t>
  </si>
  <si>
    <t>12 de mayo de 2026 a horas 18:00</t>
  </si>
  <si>
    <t>SERRANO MENDOZA FERNANDO</t>
  </si>
  <si>
    <t>No notifi</t>
  </si>
  <si>
    <t>Corrección de programa</t>
  </si>
  <si>
    <t>14 de mayo de 2026 a horas 16:00</t>
  </si>
  <si>
    <t>14 de mayo de 2026 a horas 18:00</t>
  </si>
  <si>
    <t>Dr. SARMIENTO HERRERA WILLIAM SENEN</t>
  </si>
  <si>
    <t>18 de mayo de 2026 a horas 16:00</t>
  </si>
  <si>
    <t>Se emitirá Resolución N° 546</t>
  </si>
  <si>
    <t>18 de mayo de 2026 a horas 18:00</t>
  </si>
  <si>
    <t>11 mayo de 2026 a las 18:00:00</t>
  </si>
  <si>
    <t>020300016G</t>
  </si>
  <si>
    <t>CAMBIO DE DICTAMEN DE PROYECTO</t>
  </si>
  <si>
    <t>024300126C</t>
  </si>
  <si>
    <t>Emitió dictamen</t>
  </si>
  <si>
    <t>Modificar título</t>
  </si>
  <si>
    <t>Ampliación de inscripción</t>
  </si>
  <si>
    <t>Mtra. CHALCO SUAREZ JESSICA ELIZABETH</t>
  </si>
  <si>
    <t>Mtr. FIGUEROA ALCANTARA PAVEL MIGUEL</t>
  </si>
  <si>
    <t>Mtr. RAMIREZ VARGAS ADRIEL</t>
  </si>
  <si>
    <t>#200475</t>
  </si>
  <si>
    <t>Mtr. RAMIREZ VARGAS ADRIEL.</t>
  </si>
  <si>
    <t>Dr. GAMARRA VILLANUEVA WILFREDO</t>
  </si>
  <si>
    <t>023300043A</t>
  </si>
  <si>
    <t>Dra. CASTRO VARGAS YANET</t>
  </si>
  <si>
    <t>Mtra. GUZMAN MEDINA LOLI GALLENY</t>
  </si>
  <si>
    <t>Dra. PEÑA FARFAN MARIA LILIANA</t>
  </si>
  <si>
    <t>019200127e</t>
  </si>
  <si>
    <t>Modificación Resolución N°0557-2026-EPG-UAC</t>
  </si>
  <si>
    <t>25 de mayo de 2026 a las 16:00 horas</t>
  </si>
  <si>
    <t>25 de mayo de 2026 a las 18:30 horas</t>
  </si>
  <si>
    <t>Título Modificado</t>
  </si>
  <si>
    <t>025102182c</t>
  </si>
  <si>
    <t>28 de mayo de 2026 a las 18:00 horas</t>
  </si>
  <si>
    <t>Corrección del Programa</t>
  </si>
  <si>
    <t>Dr. SOLIS QUISPE LEONCIO</t>
  </si>
  <si>
    <t>ROJAS SULLCA KARINA</t>
  </si>
  <si>
    <t>019200350F</t>
  </si>
  <si>
    <t>Mtr. HUERTA VELASQUEZ STEFANY INGRID</t>
  </si>
  <si>
    <t>025102196D</t>
  </si>
  <si>
    <t>Dr. DIAZ TORRES JOSÉ HILDEBRANDO</t>
  </si>
  <si>
    <t>025200100A</t>
  </si>
  <si>
    <t>GARAY VIVANCO LUZYERDI</t>
  </si>
  <si>
    <t>020200092C</t>
  </si>
  <si>
    <t>MAMANI VALDERRAMA MAYVEL</t>
  </si>
  <si>
    <t>025102052B</t>
  </si>
  <si>
    <t>Mg. NIÑO DE GUZMAN ZAMALLOA JUAN PABLO</t>
  </si>
  <si>
    <t>TIPIAN ORTIZ DANIEL ALEXANDER</t>
  </si>
  <si>
    <t>023300204E</t>
  </si>
  <si>
    <t>Mg. LONGA RAMOS EDUARDO JOSE</t>
  </si>
  <si>
    <t>CARDENAS DELGADO YONY ELIZABETH</t>
  </si>
  <si>
    <t>025102030I</t>
  </si>
  <si>
    <t>Dra. APARICIO JURADO DINA LISBETH</t>
  </si>
  <si>
    <t>PAREDES OCAMPO CLINT ROBERT</t>
  </si>
  <si>
    <t>018300090G</t>
  </si>
  <si>
    <t>024200024D</t>
  </si>
  <si>
    <t>Dr. TUPAYACHI SOTOMAYOR JHONNY HERNAN</t>
  </si>
  <si>
    <t>ROMERO YABAR DANA YUFELI</t>
  </si>
  <si>
    <t>019200122C</t>
  </si>
  <si>
    <t>CUTIPA CONDORI GIAN MARCO</t>
  </si>
  <si>
    <t>023200036C</t>
  </si>
  <si>
    <t>ORIHUELA ALVAREZ JHON FREDY</t>
  </si>
  <si>
    <t>024300266J</t>
  </si>
  <si>
    <t>GONZALES TRUJILLANO ALVARO</t>
  </si>
  <si>
    <t>025102044J</t>
  </si>
  <si>
    <t>Dr. AGUIRRE ESPINOZA EDWARDS JESÚS</t>
  </si>
  <si>
    <t>Dr. ALEJANDRINO DONATO HOLGUIN SEGOVIA</t>
  </si>
  <si>
    <t>019200312G</t>
  </si>
  <si>
    <t>03 de junio de 2026 a horas 16:00</t>
  </si>
  <si>
    <t>Mtr. MUJICA PAREDES BORIS GERMAIN</t>
  </si>
  <si>
    <t>Dr. ACCO CORRALES EDER ARTURO</t>
  </si>
  <si>
    <t>019200310d</t>
  </si>
  <si>
    <t>Mtro. WILBERT COLQUE CANDIA</t>
  </si>
  <si>
    <t>022200014k</t>
  </si>
  <si>
    <t>Dra. ROCIO CABRERA CUENTAS</t>
  </si>
  <si>
    <t>Dr. JULIO LAZO ALVAREZ</t>
  </si>
  <si>
    <t>021100037j</t>
  </si>
  <si>
    <t>020300060f</t>
  </si>
  <si>
    <t>Dr. JULIO RIOS MAYORGA</t>
  </si>
  <si>
    <t>Dr. ALAN FELIPE SALAZAR MUJICA</t>
  </si>
  <si>
    <t>018200001b</t>
  </si>
  <si>
    <t>Dr. FLOREZ DIAZ, RONAL RAUL</t>
  </si>
  <si>
    <t>Mtra. ERIKA APARICIO FLORES</t>
  </si>
  <si>
    <t>Dra. NAVEDA DE ARAMBURU HERMINIA</t>
  </si>
  <si>
    <t>Dr. GRAJEDA ANCCA, PABLO FIDEL</t>
  </si>
  <si>
    <t>Se repite resolución 623</t>
  </si>
  <si>
    <t>Mgt. MELVIN BELIDO RAMOS</t>
  </si>
  <si>
    <t>Dra. Marleni Valencia Veria</t>
  </si>
  <si>
    <t>Dr. WALDO ENRIQUE CAMPAÑA MORRO</t>
  </si>
  <si>
    <t>Dr. AGUIRRE ESPINOZA EDWARS JESUS</t>
  </si>
  <si>
    <t>013201097h</t>
  </si>
  <si>
    <t>10 de junio de 2026 a horas 16:00</t>
  </si>
  <si>
    <t>11 de junio de 2026 a horas 16:00</t>
  </si>
  <si>
    <t>017200108b</t>
  </si>
  <si>
    <t>11 de junio de 2026 a horas 18:00</t>
  </si>
  <si>
    <t>12 de junio de 2026 a horas 16:00</t>
  </si>
  <si>
    <t>Sin observaciones de sustentacion</t>
  </si>
  <si>
    <t>Cambio de Título</t>
  </si>
  <si>
    <t>652A</t>
  </si>
  <si>
    <t>15 de junio de 2026 a horas 16:00</t>
  </si>
  <si>
    <t>15 de junio de 2026 a horas 17:00</t>
  </si>
  <si>
    <t>653A</t>
  </si>
  <si>
    <t>18 de junio de 2026 a horas 16:00</t>
  </si>
  <si>
    <t>LOAIZA VELARDE, CHRISTIAM MARTIN</t>
  </si>
  <si>
    <t>19 de junio de 2026 a horas 16:00</t>
  </si>
  <si>
    <t>19 de junio de 2026 a horas 18:00</t>
  </si>
  <si>
    <t>Ya tiene resolución N°502</t>
  </si>
  <si>
    <t>Mtr. FLOREZ MEDINA MILUSKA</t>
  </si>
  <si>
    <t>Cambio de dictaminante.</t>
  </si>
  <si>
    <t>Se repite resolución 678</t>
  </si>
  <si>
    <t>LAZARTE MOSCOL LUIS AUGUSTO</t>
  </si>
  <si>
    <t>025200403D</t>
  </si>
  <si>
    <t>Mtr. CHOQUE ESCALANTE DAVID RENZO</t>
  </si>
  <si>
    <t>CAMALA NINA ALEJANDRO</t>
  </si>
  <si>
    <t>020200064J</t>
  </si>
  <si>
    <t>017200039K</t>
  </si>
  <si>
    <t>HUALLPAMAYTA SOTO YAMY LUCERO</t>
  </si>
  <si>
    <t>025101977B</t>
  </si>
  <si>
    <t>SALVADOR ACHAHUANCO JOSEPH ALFIERI</t>
  </si>
  <si>
    <t>025200204A</t>
  </si>
  <si>
    <t>Mtr. CABALLERO MORALES DANIEL</t>
  </si>
  <si>
    <t>024200025K</t>
  </si>
  <si>
    <t>HUAROMA VASQUEZ AUGUSTO MAGNO</t>
  </si>
  <si>
    <t xml:space="preserve">AGUIRRE ESPINOZA EDWARDS JESUS </t>
  </si>
  <si>
    <t>VALLENAS PEREZ ANGELA</t>
  </si>
  <si>
    <t>020300197A</t>
  </si>
  <si>
    <t>ACHAHUANCO HURTADO JHON JUNIOR</t>
  </si>
  <si>
    <t>025200236K</t>
  </si>
  <si>
    <t xml:space="preserve">Dr. GONZALEZ ALVAREZ ROBERTO </t>
  </si>
  <si>
    <t>WARTHON QUINTANILLA YAJAIRA</t>
  </si>
  <si>
    <t>024101453D</t>
  </si>
  <si>
    <t xml:space="preserve">MELENDREZ VELASCO ELIAS </t>
  </si>
  <si>
    <t>019200006C</t>
  </si>
  <si>
    <t>FLORES MAMANI HECTOR CONCEPCION</t>
  </si>
  <si>
    <t>020100011A</t>
  </si>
  <si>
    <t>022200012H</t>
  </si>
  <si>
    <t>APAZA HUILLCA MARIA</t>
  </si>
  <si>
    <t>020200060D</t>
  </si>
  <si>
    <t>YUCRA DEZA HERMELINDA</t>
  </si>
  <si>
    <t>020200082H</t>
  </si>
  <si>
    <t>LOPEZ LIMAZA FRANK CARLOS</t>
  </si>
  <si>
    <t>023300193C</t>
  </si>
  <si>
    <t>VIDEA CARMONA JULIO ADAHILTON</t>
  </si>
  <si>
    <t>Mtr. DEL CARPIO GAMARRA MANUEL JESUS</t>
  </si>
  <si>
    <t>Dr. FERRO VASQUEZ ARTURO</t>
  </si>
  <si>
    <t>Dra. IRRARAZABAL GAVANCHO GREGORIA MARITZA</t>
  </si>
  <si>
    <t>Dr. BUSTOS ROZAS NIVANA CIRCE</t>
  </si>
  <si>
    <t>Dr. ASTETE MENDOZA JUAN CARLOS</t>
  </si>
  <si>
    <t>Dr. FRISANCHO CAMERO MILUSKA</t>
  </si>
  <si>
    <t>Mtr. PUMASUPA PARO NICK EUGENY</t>
  </si>
  <si>
    <t>Dra. VASQUEZ CASTILLO MILAGROS</t>
  </si>
  <si>
    <t>Mtr. CARRASCO GUZMAN HENRY</t>
  </si>
  <si>
    <t>020200088F</t>
  </si>
  <si>
    <t>Mtra. CHUQUIMIA HURTADO JOSE</t>
  </si>
  <si>
    <t xml:space="preserve">OCHOA GUILLEN MARICELA
</t>
  </si>
  <si>
    <t>23 de junio de 2026 a horas 18:00</t>
  </si>
  <si>
    <t>23 de junio de 2026 a horas 16:00</t>
  </si>
  <si>
    <t>25 de junio de 2026 a las 16:00 horas</t>
  </si>
  <si>
    <t>26 de junio de 2026 a las 16:00 horas</t>
  </si>
  <si>
    <t>Dr. RIOS MAYORGA JULIO TRINIDAD</t>
  </si>
  <si>
    <t>Dejar sin ejecto se emitió RESOLUCIÓN N.°0683-2026-EPG-UAC</t>
  </si>
  <si>
    <t>Dra. VALER CONTRERAS AIDA</t>
  </si>
  <si>
    <t>Dr. PLETICKOSICH PICON ALEJANDRO PABLO</t>
  </si>
  <si>
    <t>Dejar sin ejecto se emitió RESOLUCIÓN N.°0661-2026-EPG-UAC</t>
  </si>
  <si>
    <t>VILLA MONTOYA CAROL EVA STEPHANI</t>
  </si>
  <si>
    <t>024300144a</t>
  </si>
  <si>
    <t>020300052c</t>
  </si>
  <si>
    <t>019300114b</t>
  </si>
  <si>
    <t>024300010E</t>
  </si>
  <si>
    <t>Dr. CHOQUE QUISPE, DAVID</t>
  </si>
  <si>
    <t>VELASQUEZ CURO RUTH AMPARO</t>
  </si>
  <si>
    <t>018300019K</t>
  </si>
  <si>
    <t>Corrección de N° de Resolución 661</t>
  </si>
  <si>
    <t>Dra. OLIVARES TORRE MARÍA ANTONIETA</t>
  </si>
  <si>
    <t>Corrección de Resolución N°220</t>
  </si>
  <si>
    <t>Corregir ticket</t>
  </si>
  <si>
    <t>N° de Ticket incorrecto</t>
  </si>
  <si>
    <t>Dr. ALFARO TINAJEROS NILS PAVEL</t>
  </si>
  <si>
    <t>Dra. DELGADO CANDIA, SONIA SOFIA</t>
  </si>
  <si>
    <t>Mtr. LOAYZA ECHEGARAY, LUZ GLORIA</t>
  </si>
  <si>
    <t>Mtr. NEGRON PERALTA CRISTIAN FABRICIO</t>
  </si>
  <si>
    <t>Mtr. OLARTE VELASQUEZ, MARCO ANTONIO</t>
  </si>
  <si>
    <t>Mtr. DURAND GONZALES, MIRIAN</t>
  </si>
  <si>
    <t>Dra. DUEÑAS AGUILAR, SHEREZADA</t>
  </si>
  <si>
    <t>Dr. PANDO DIAZ, WALDO ALEX</t>
  </si>
  <si>
    <t>Dr. ALFARO TINAJEROS, NILS PAVEL</t>
  </si>
  <si>
    <t>Dr. PEREZ SANCHEZ, CARLOS ALBERTO</t>
  </si>
  <si>
    <t>Dr. SARA POCCOHUANCA, EDWIN EFRAIN</t>
  </si>
  <si>
    <t>Dra. TORRES HUAMAN, ELENA</t>
  </si>
  <si>
    <t>NO Enviado</t>
  </si>
  <si>
    <t>Mtr. CHUQUIMIA HURTADO, ARTURO</t>
  </si>
  <si>
    <t>Mtr. LOZANO PEREZ, ABRAHAN</t>
  </si>
  <si>
    <t xml:space="preserve">Se emitió RESOLUCIÓN N.°0678-2026-EPG-UAC </t>
  </si>
  <si>
    <t>Dr. LEON VILLALOBOS YOLANDA VICTORIA</t>
  </si>
  <si>
    <t>024300067g</t>
  </si>
  <si>
    <t>Mtr. GUERRA POLANCO, GERSON GABRIEL</t>
  </si>
  <si>
    <t>Mtr. HERRERA PFUYO, CORNELIO</t>
  </si>
  <si>
    <t>Dra. GUTIERREZ HUANCA, VILMA</t>
  </si>
  <si>
    <t>Dra. PEÑA FARFAN, MARIA LILIANA</t>
  </si>
  <si>
    <t xml:space="preserve"> RESOLUCIONES EMITIDAS 2025</t>
  </si>
  <si>
    <t>pro</t>
  </si>
  <si>
    <t>PANDIA YAÑEZ, EDWARD JIMMY</t>
  </si>
  <si>
    <t>Entregado</t>
  </si>
  <si>
    <t>Cambio de dicataminante</t>
  </si>
  <si>
    <t>Renuncia de la docente</t>
  </si>
  <si>
    <t>Se repite resolucion 820</t>
  </si>
  <si>
    <t>EVANDRO ESTEBAN PANDIA CAYRO</t>
  </si>
  <si>
    <t>EDILBERTO ATAU ENRIQUEZ</t>
  </si>
  <si>
    <t>GIUSTI HUNDSKOPF MARIA DEL CARMEN</t>
  </si>
  <si>
    <t>ALVIZ PAZOS TERCERO SUSI</t>
  </si>
  <si>
    <t>VILAVILA NORIEGA BETZABET EVELIN</t>
  </si>
  <si>
    <t>No valido</t>
  </si>
  <si>
    <t>MIGUEL ANGEL ZUÑIGA MARINO</t>
  </si>
  <si>
    <t>MAESTRA EN DERECHO CONSTITUCIONAL,</t>
  </si>
  <si>
    <t xml:space="preserve">MAESTRA EN DOCENCIA UNIVERSITARIA. </t>
  </si>
  <si>
    <t xml:space="preserve">MAESTRO EN INGENIERÍA CIVIL CON MENCIÓN EN ESTRUCTURAS. </t>
  </si>
  <si>
    <t xml:space="preserve">MAESTRO EN ADMINISTRACIÓN DE NEGOCIOS. </t>
  </si>
  <si>
    <t>ROJAS ANAYA, YANINA</t>
  </si>
  <si>
    <t>HOLGUIN HERRERA, DONNY ALEJANDRO</t>
  </si>
  <si>
    <t>ROJAS MARROQUIN, ANGHELA NATASSIA</t>
  </si>
  <si>
    <t>MARROQUIN MUÑIZ, MARCO ANTONIO</t>
  </si>
  <si>
    <t>NEGRON PERALTA, CRISTIAN FABRICIO</t>
  </si>
  <si>
    <t>YOSHISATO ALVAREZ, MARIO</t>
  </si>
  <si>
    <t>CASTILLA ANCCASI, JOSE</t>
  </si>
  <si>
    <t>ESPEJO LUCANA, SHIOMARA ORIALIT</t>
  </si>
  <si>
    <t>CUBA ESQUIVEL, AMADEO</t>
  </si>
  <si>
    <t>Medina Tapia Roman Hugo</t>
  </si>
  <si>
    <t>Valderrama Vizcarra Frine</t>
  </si>
  <si>
    <t>Mg. ROSAURA TORRE RUEDA</t>
  </si>
  <si>
    <t>Dr. GARCES PORRAS KAREN MELISSA</t>
  </si>
  <si>
    <t>FRISANCHO CAMERO, MILUSKA</t>
  </si>
  <si>
    <t>ZAMALLOA ACURIO, VIOLETA EUGENIA</t>
  </si>
  <si>
    <t>CALDERON GONZALES, WERNER ALFONSO</t>
  </si>
  <si>
    <t>FLORES BOZA, ALVARO HORACIO</t>
  </si>
  <si>
    <t>Mosqueira Villalba Tania</t>
  </si>
  <si>
    <t>BELLIDO RAMOS, MELVIN</t>
  </si>
  <si>
    <t>Tamayo Vargas Carlos Maximo</t>
  </si>
  <si>
    <t>OLIVARES TORRE, GRETEL ROXANA</t>
  </si>
  <si>
    <t>GONZALEZ ALVAREZ, ROBERTO</t>
  </si>
  <si>
    <t>GONZALES ZARATE, JOSE LUIS</t>
  </si>
  <si>
    <t>MOZO AYMA, GABRIEL</t>
  </si>
  <si>
    <t>De La Torre Dueñas Cleto</t>
  </si>
  <si>
    <t>Durand Galindo David Leoncio</t>
  </si>
  <si>
    <t>GAMARRA VILLANUEVA, WILFREDO</t>
  </si>
  <si>
    <t>Perez Villafuerte Renne Wilfredo</t>
  </si>
  <si>
    <t>SALAS CASTILLO, HEBERTH</t>
  </si>
  <si>
    <t>Rivero Ynfantas Fernando</t>
  </si>
  <si>
    <t>Pozo Roldan Clorinda</t>
  </si>
  <si>
    <t>Hermoza Rosell Ivan Herik</t>
  </si>
  <si>
    <t>ALVAREZ TRUJILLO, MARIA ANTONIETA</t>
  </si>
  <si>
    <t>Diaz Torres Jose Hildebrando</t>
  </si>
  <si>
    <t>Puente De La Vega Caceres Abraham</t>
  </si>
  <si>
    <t>Acuña Loaiza Víctor Raúl</t>
  </si>
  <si>
    <t>ARAOZ FERNANDEZ, CARMEN ROSA</t>
  </si>
  <si>
    <t>Paullo Davalos Nelida</t>
  </si>
  <si>
    <t>ZORAIDA HUAMANGA GAMARRA</t>
  </si>
  <si>
    <t xml:space="preserve">DOCTORA EN CIENCIAS DE LA EDUCACIÓN. </t>
  </si>
  <si>
    <t>DOCTORA EN CIENCIAS DE LA SALUD.</t>
  </si>
  <si>
    <t xml:space="preserve">DOCTOR EN ADMINISTRACIÓN. </t>
  </si>
  <si>
    <t xml:space="preserve">DOCTORA EN PSICOLOGÍA. </t>
  </si>
  <si>
    <t>Dejar sin efecto se emite Resolución 1131</t>
  </si>
  <si>
    <t>Deja sin efecto RESOLUCIÓN N° 1243-2025/EPG-UAC</t>
  </si>
  <si>
    <t>Ya se emitió RESOLUCIÓN N° 1148-2024/EPG-UAC.</t>
  </si>
  <si>
    <t xml:space="preserve">MAESTRO EN DERECHO CONSTITUCIONAL. </t>
  </si>
  <si>
    <t>Sin acta de sustentacion</t>
  </si>
  <si>
    <t>Envia acta sin observaciones</t>
  </si>
  <si>
    <t>Recibió dictamen de Mtra. BELLIDO RAMOS MELVIN</t>
  </si>
  <si>
    <r>
      <rPr>
        <rFont val="Calibri"/>
        <color rgb="FF000000"/>
        <sz val="11.0"/>
      </rPr>
      <t xml:space="preserve">VELASQUEZ GUEVARA JEANINE </t>
    </r>
    <r>
      <rPr>
        <rFont val="Calibri"/>
        <color rgb="FFFF0000"/>
        <sz val="11.0"/>
      </rPr>
      <t>ELIANA</t>
    </r>
  </si>
  <si>
    <t>Cambio Dr Bolaños</t>
  </si>
  <si>
    <t>Solo envia acta</t>
  </si>
  <si>
    <t>Cambiar al Dr. Bolaños</t>
  </si>
  <si>
    <t>cambiar a los dictaminantes por ser maestros, tesis de doctorado</t>
  </si>
  <si>
    <t xml:space="preserve">Dejar sin efecto y se emite RESOLUCIÓN N° 1651-2025/EPG-UAC. </t>
  </si>
  <si>
    <t>cllerena@uandina.edu.pe    correo inactivo</t>
  </si>
  <si>
    <t>Dra. Shaily es la asesora</t>
  </si>
  <si>
    <t>EDWARD ANÍBAL MORANTE RÍOS</t>
  </si>
  <si>
    <t>Sin Observaciones</t>
  </si>
  <si>
    <t xml:space="preserve">RIVAS RICALDE MENDEL EDER </t>
  </si>
  <si>
    <t>LIZET VARGAS VERA</t>
  </si>
  <si>
    <t xml:space="preserve">CABALLERO CONCHA XAVIER </t>
  </si>
  <si>
    <t>019100031f</t>
  </si>
  <si>
    <t>020100114e</t>
  </si>
  <si>
    <t>019300025j</t>
  </si>
  <si>
    <t>Cambio de Asesor de Proyecto de Tesis.</t>
  </si>
  <si>
    <t>título incorrecto consignado en la mencionada resolución.</t>
  </si>
  <si>
    <t>Resolución N.° 1511-2025/EPG-UAC,</t>
  </si>
  <si>
    <t xml:space="preserve">020100014k </t>
  </si>
  <si>
    <t xml:space="preserve">PEREZ CEVALLOS VICTOR HUGO </t>
  </si>
  <si>
    <t xml:space="preserve">018200141i </t>
  </si>
  <si>
    <t>PAGOS AL JURADO</t>
  </si>
  <si>
    <t xml:space="preserve">015101479D </t>
  </si>
  <si>
    <t xml:space="preserve">011270014b </t>
  </si>
  <si>
    <t xml:space="preserve">019200352I </t>
  </si>
  <si>
    <t xml:space="preserve">025102193E </t>
  </si>
  <si>
    <t xml:space="preserve">023300178D </t>
  </si>
  <si>
    <t xml:space="preserve">017200100A </t>
  </si>
  <si>
    <t xml:space="preserve">011270030H </t>
  </si>
  <si>
    <t xml:space="preserve">019300082C </t>
  </si>
  <si>
    <t xml:space="preserve">019100123h </t>
  </si>
  <si>
    <t>Ya se emitio resolucion 1519</t>
  </si>
  <si>
    <t xml:space="preserve">021100076e </t>
  </si>
  <si>
    <t xml:space="preserve">020100029h </t>
  </si>
  <si>
    <t xml:space="preserve">022100047d </t>
  </si>
  <si>
    <t xml:space="preserve"> BRAVO SALAS SANDRA</t>
  </si>
  <si>
    <t xml:space="preserve">022300031d </t>
  </si>
  <si>
    <t>fECHA Y HORA</t>
  </si>
  <si>
    <t xml:space="preserve">020300137i </t>
  </si>
  <si>
    <t>No tuvo observaciones</t>
  </si>
  <si>
    <t>Curso MEF</t>
  </si>
  <si>
    <t>Aperura de sistema ERP Para carga de nota</t>
  </si>
  <si>
    <t>Modificación de la Resolución 1530</t>
  </si>
  <si>
    <t>JIMÉNEZ BLANCO EDISON</t>
  </si>
  <si>
    <t>019200375i</t>
  </si>
  <si>
    <t>FRINE VALDERRAMA VIZCARRA</t>
  </si>
  <si>
    <t>024300162j</t>
  </si>
  <si>
    <t>019300019j</t>
  </si>
  <si>
    <t xml:space="preserve"> EDGAR OLAYUNCA ANCHARI</t>
  </si>
  <si>
    <t xml:space="preserve">AEDO VEGA CENTENO LUZ GUISELL </t>
  </si>
  <si>
    <t>FELIO CALDERON LATORRE</t>
  </si>
  <si>
    <t>021300049a</t>
  </si>
  <si>
    <t>017200056b</t>
  </si>
  <si>
    <t>No Enviado</t>
  </si>
  <si>
    <t>022300031d</t>
  </si>
  <si>
    <r>
      <rPr>
        <rFont val="Calibri"/>
        <color rgb="FF0000FF"/>
        <sz val="9.0"/>
        <u/>
      </rPr>
      <t xml:space="preserve">Se repite </t>
    </r>
    <r>
      <rPr>
        <rFont val="Calibri"/>
        <color rgb="FF0000FF"/>
        <sz val="9.0"/>
        <u/>
      </rPr>
      <t xml:space="preserve">RESOLUCIÓN N°1560-2025/EPG-UAC. </t>
    </r>
  </si>
  <si>
    <t>Se suspende por inasistencia de Replicante</t>
  </si>
  <si>
    <t>020200102i</t>
  </si>
  <si>
    <t>023300076g</t>
  </si>
  <si>
    <t>018200249d</t>
  </si>
  <si>
    <t>015101471c</t>
  </si>
  <si>
    <t>024101454k</t>
  </si>
  <si>
    <t>017200079b</t>
  </si>
  <si>
    <t>Ampliación del plazo de vigencia de su inscripción</t>
  </si>
  <si>
    <t>DE LOS RIOS FARFAN BASILIDES EDILBERTO</t>
  </si>
  <si>
    <t>024200073e</t>
  </si>
  <si>
    <t>PAYNE MORA ESPERANZA SOLEDAD</t>
  </si>
  <si>
    <t>024200081h</t>
  </si>
  <si>
    <t>024101446h</t>
  </si>
  <si>
    <t>024101442b</t>
  </si>
  <si>
    <t>TÍTULO CORREGIDO</t>
  </si>
  <si>
    <t>019200241b</t>
  </si>
  <si>
    <t>Se repite RESOLUCIÓN N° 1480-2025/EPG-UAC.</t>
  </si>
  <si>
    <t>Se repite RESOLUCIÓN N° 1479-2025/EPG-UAC.</t>
  </si>
  <si>
    <t>023200015f</t>
  </si>
  <si>
    <t>RICHARD SUÁREZ SÁNCHEZ</t>
  </si>
  <si>
    <t>020300031f</t>
  </si>
  <si>
    <t>Dr. RICHARD SUAREZ SANCHEZ</t>
  </si>
  <si>
    <t>LUIS ALBERTO ESPINOZA PANTY</t>
  </si>
  <si>
    <t>No enviado</t>
  </si>
  <si>
    <r>
      <rPr>
        <rFont val="Calibri"/>
        <color rgb="FF0000FF"/>
        <sz val="9.0"/>
        <u/>
      </rPr>
      <t xml:space="preserve">Se repite </t>
    </r>
    <r>
      <rPr>
        <rFont val="Calibri"/>
        <color rgb="FF0000FF"/>
        <sz val="9.0"/>
        <u/>
      </rPr>
      <t xml:space="preserve">RESOLUCIÓN N°1492-2025/EPG-UAC. </t>
    </r>
  </si>
  <si>
    <t>CARDENAS VALENCIA VANIA ALEJANDRA</t>
  </si>
  <si>
    <t>019100063e</t>
  </si>
  <si>
    <t>OLIVERA TAPIA PAOLA ALEXANDRA</t>
  </si>
  <si>
    <t>013201064b</t>
  </si>
  <si>
    <t>Cambio de Nombramiento de Asesor</t>
  </si>
  <si>
    <t>VALERY KIMIYO GAMERO HUARCAYA</t>
  </si>
  <si>
    <t>021200016d</t>
  </si>
  <si>
    <t>OBSERVADO NO TIENE GRADO DE MAESTRÍA</t>
  </si>
  <si>
    <t>ANULAR la RESOLUCIÓN N.° 1610-2025/EPG-UAC</t>
  </si>
  <si>
    <t>ANULAR la RESOLUCIÓN N.° 1611-2025/EPG-UAC</t>
  </si>
  <si>
    <t>ANULAR la RESOLUCIÓN N.° 1620-2025/EPG-UAC</t>
  </si>
  <si>
    <r>
      <rPr>
        <rFont val="Calibri"/>
        <color rgb="FF0000FF"/>
        <sz val="9.0"/>
        <u/>
      </rPr>
      <t xml:space="preserve">Modificación de </t>
    </r>
    <r>
      <rPr>
        <rFont val="Calibri"/>
        <color rgb="FF0000FF"/>
        <sz val="9.0"/>
        <u/>
      </rPr>
      <t>RESOLUCIÓN N° 1576-2025/EPG-UAC.</t>
    </r>
  </si>
  <si>
    <t>MANRIQUE LOAYZA GABRIEL</t>
  </si>
  <si>
    <t>024200066i</t>
  </si>
  <si>
    <t>Cambio de título</t>
  </si>
  <si>
    <t>Corregir  el nombre del dictaminante</t>
  </si>
  <si>
    <t>021300022f</t>
  </si>
  <si>
    <t>020300150e</t>
  </si>
  <si>
    <t>019300159f</t>
  </si>
  <si>
    <t>025102145k</t>
  </si>
  <si>
    <t>PACHECO ÑAUPA CIRO JHONATAN</t>
  </si>
  <si>
    <t>024101520c</t>
  </si>
  <si>
    <t xml:space="preserve"> RESOLUCIONES EMITIDAS 2024</t>
  </si>
  <si>
    <t>Excede 730 Dias2</t>
  </si>
  <si>
    <t>PALOMINO APARICIO DIAN</t>
  </si>
  <si>
    <t>Billy Joel Ttito Jordan correo inactivo</t>
  </si>
  <si>
    <t>COMISION DEL PROCESO DE ADMISIÓN 2024-2</t>
  </si>
  <si>
    <t>ADMISIÓN 2024-2</t>
  </si>
  <si>
    <t>Crisologo Huaman Ayte Desiste de dictamen</t>
  </si>
  <si>
    <t>Maruja Galvan Gonzales Correo inactivo</t>
  </si>
  <si>
    <t>Se envia video de la sustentacion</t>
  </si>
  <si>
    <t>no hay observaciones de sustentacion</t>
  </si>
  <si>
    <t>Ampliacion Vigencia de inscripcion Proyecto</t>
  </si>
  <si>
    <t>SIDNEY BRAVO MELGAR</t>
  </si>
  <si>
    <t>jackelinepelaez@gmail.com  correo no activo</t>
  </si>
  <si>
    <t>ypereira@uandina.edu.pe   correo no activo</t>
  </si>
  <si>
    <t>mbra</t>
  </si>
  <si>
    <t>SANDRA BRAVO SALAS</t>
  </si>
  <si>
    <t>falta enviar a un dictaminante</t>
  </si>
  <si>
    <r>
      <rPr>
        <rFont val="Calibri"/>
        <color rgb="FFFF0000"/>
        <sz val="10.0"/>
      </rPr>
      <t xml:space="preserve"> </t>
    </r>
    <r>
      <rPr>
        <rFont val="Calibri"/>
        <color rgb="FFFF0000"/>
        <sz val="6.0"/>
      </rPr>
      <t>MARLENI VALENCIA VERIA</t>
    </r>
  </si>
  <si>
    <t xml:space="preserve">NEGRON CALVO LISARDO </t>
  </si>
  <si>
    <t>Desaprobo</t>
  </si>
  <si>
    <t>OBSERVADO DIPLOMA IDIOMA</t>
  </si>
  <si>
    <t xml:space="preserve"> LEON OJEDA LAURA MELISSA </t>
  </si>
  <si>
    <t>cambiar dictaminante GRACE VIOLETA ESPINOZA PARDO</t>
  </si>
  <si>
    <t>Crisologo Huaman Ayte se excusa de ser dictaminante</t>
  </si>
  <si>
    <t>No se notifico a Ivon Mercado correo inactivo</t>
  </si>
  <si>
    <t>Ivonne Mercado Espejo correo inabilitado</t>
  </si>
  <si>
    <t>No se notifico achavez correo inactivo</t>
  </si>
  <si>
    <t>Solicita cambio de titulo</t>
  </si>
  <si>
    <t>Renan Ramirez  se dispensa de dictaminar</t>
  </si>
  <si>
    <t>Se suspende grado no se presento el tesista</t>
  </si>
  <si>
    <t>No cuenta con diploma, acta sustentacion erronea</t>
  </si>
  <si>
    <t>Suspendido. Se pasa para el martes</t>
  </si>
  <si>
    <t>Se repite en la resolucion 1181</t>
  </si>
  <si>
    <t>Suspedido para el 16 de diciembre</t>
  </si>
  <si>
    <t>Se emitio oficio para elevar al VRAC</t>
  </si>
  <si>
    <t>Enviado pero no encuentra direccion</t>
  </si>
  <si>
    <t>Enviado por Secretaria A</t>
  </si>
  <si>
    <t>Maestro docencia Universitaria</t>
  </si>
  <si>
    <t>Excede 730 Dias</t>
  </si>
  <si>
    <t xml:space="preserve"> BUSTAMANTE JAEN JULIO DANILO</t>
  </si>
  <si>
    <t>ADMISION 2023-2</t>
  </si>
  <si>
    <t xml:space="preserve">ORTEGA ZARATE JOSE LUIS </t>
  </si>
  <si>
    <t>CUPI ZUÑIGA ARMANDO,</t>
  </si>
  <si>
    <t>Edwars Aguirre</t>
  </si>
  <si>
    <t>Se notifico al estudiante para tramitar entrega de grado</t>
  </si>
  <si>
    <t>Se suspende grado</t>
  </si>
  <si>
    <t>Danitza Zuñiga</t>
  </si>
  <si>
    <t>Titulos diferentes</t>
  </si>
  <si>
    <t>Maestro en Administracion de negocios</t>
  </si>
  <si>
    <t>COMISION ADMISIÓN 2024-I</t>
  </si>
  <si>
    <t>Desaprobada</t>
  </si>
  <si>
    <t>Maestria en derecho del trabajo y de la seguridad social</t>
  </si>
  <si>
    <t>Ingresantes admision 2024-1</t>
  </si>
  <si>
    <t>TAMAYO VARGAS</t>
  </si>
  <si>
    <t>Matamoros Huaman Yadira</t>
  </si>
  <si>
    <t>RECONOCIMIENTO Y FELICITACION</t>
  </si>
  <si>
    <t>Ana Cecilia Chávez Chacón</t>
  </si>
  <si>
    <t>Valdeiglesias Quispe Pavel</t>
  </si>
  <si>
    <t>Mendoza Quispe Oliver Santiago</t>
  </si>
  <si>
    <t>Valdivia Paz Teresa Franchesca</t>
  </si>
  <si>
    <t>Prada Herrera Carla Viviana</t>
  </si>
  <si>
    <t>Flores Palomino Da niela Paola</t>
  </si>
  <si>
    <t>Ferro Becerra Steisi Ahmira</t>
  </si>
  <si>
    <t>Calderon Calderon Eduardo Antonio</t>
  </si>
  <si>
    <t xml:space="preserve"> RESOLUCIONES EMITIDAS 2022</t>
  </si>
  <si>
    <t xml:space="preserve">QUISPE AYALA YESENIA </t>
  </si>
  <si>
    <t>“CRITERIOS CONSTITUCIONALES ELEMENTALES PARA EL RECONOCIMIENTO DE LOS DERECHOS INNOMINADOS DEL ARTÍCULO
3 DE LA CONSTITUCIÓN POLÍTICA DEL PERÚ DE 1993 DESDE LA PERSPECTIVA DEL PRINCIPIO
DE LA DIGNIDAD HUMANA EN LOS PROCESOS DE AMPARO”,</t>
  </si>
  <si>
    <t>SOTO BRINGAS ROSARIO ISABE</t>
  </si>
  <si>
    <t>“EFECTO HEPATOPROTECTOR DEL EXTRACTO ETANÓLICO Y ACUOSO DE HOJAS Y FLORES DE LAVATERA ARBÓREA
VAR. SP. (MALVA SILVESTRE) EN RATONES DE LABORATORIO, CUSCO-2021”,</t>
  </si>
  <si>
    <t>No se realizo el grado, solicito prorroga</t>
  </si>
  <si>
    <t>Doctorado Ciencias de la salud</t>
  </si>
  <si>
    <t>BUENO BELTRAN CLAUDIO FRANCISCO</t>
  </si>
  <si>
    <t>ERO YNFANTAS FERNANDO</t>
  </si>
  <si>
    <t xml:space="preserve"> FLORES ZUÑIGA TULA </t>
  </si>
  <si>
    <t>Cambiar a F. Boza</t>
  </si>
  <si>
    <t>“EFECTO DE LA ECONOMIA SOSTENIBLE EN EL DESARROLLO HUMANO DE LA POBLACIÓN DEL DISTRITO DE
HUAYOPATA. PROVINCIA DE LA CONVENCIÓN, DEPARTAMENTO DEL CUSCO 2018- 2020”</t>
  </si>
  <si>
    <t>"APRENDIZAJE COLABORATIVO Y RENDIMIENTO ACADÉMICO EN ESTUDIANTES DE INGENIERÍA CIVIL CUSCO - 2021"</t>
  </si>
  <si>
    <t xml:space="preserve"> RESOLUCIONES EMITIDAS 2021</t>
  </si>
  <si>
    <t>DICTAMEN 1</t>
  </si>
  <si>
    <t>CLETO DE LA TORRE</t>
  </si>
  <si>
    <t>DERECHO REGISTRAL Y NOTARIAL</t>
  </si>
  <si>
    <t> Eliot Pezo Zegarra</t>
  </si>
  <si>
    <t>DEJAR SIN EFECTO RESOLUCION 132</t>
  </si>
  <si>
    <t>Comision Admision (Reconformar)</t>
  </si>
  <si>
    <t>Mg Walter</t>
  </si>
  <si>
    <t>Se envio con retraso no se tenia la resolucion. 30/06/2021</t>
  </si>
  <si>
    <t>Cayo Chavez Ercy Zunico</t>
  </si>
  <si>
    <t>Juan Carlos Valencia Martinez</t>
  </si>
  <si>
    <t>LOAIZA HUAMA PAUL HERBERT</t>
  </si>
  <si>
    <t>se repite resolucion 238</t>
  </si>
  <si>
    <t>VICTOR CHACON</t>
  </si>
  <si>
    <t>Edwards Aguirre espinoza</t>
  </si>
  <si>
    <t>MAGNA CUSIMAYTA</t>
  </si>
  <si>
    <t>Jose Antono Alanya Ricalde</t>
  </si>
  <si>
    <t>Urrunaga Ormachea Mario Jesus</t>
  </si>
  <si>
    <t>Judith Antonia Ponce de Leon Coronado</t>
  </si>
  <si>
    <t>Gorki Delgado Salas</t>
  </si>
  <si>
    <t>Aurelio Vargas Jibaja</t>
  </si>
  <si>
    <t>envie resolucion proyectada el 19-07</t>
  </si>
  <si>
    <t>ACTUALIZACION 2018</t>
  </si>
  <si>
    <t>PERSONAL EPG</t>
  </si>
  <si>
    <t xml:space="preserve">
Edward Anibal Morante Rios</t>
  </si>
  <si>
    <t>PAVEL FIGUEROA ALCANTARA</t>
  </si>
  <si>
    <t>Herbert Cosio</t>
  </si>
  <si>
    <t xml:space="preserve">YLLANES CORAHUA  EDWIN </t>
  </si>
  <si>
    <t xml:space="preserve">TULLUME CAMACHO KATHERINE PAOLA </t>
  </si>
  <si>
    <t>VEZ MALDONADO HEBERT</t>
  </si>
  <si>
    <t>ARCES PORRAS KAREN MELISSA</t>
  </si>
  <si>
    <t>SU</t>
  </si>
  <si>
    <t>Programado 30 enero</t>
  </si>
  <si>
    <t xml:space="preserve"> RESOLUCIONES EMITIDAS 2020</t>
  </si>
  <si>
    <t>CARGO 1</t>
  </si>
  <si>
    <t>CARGO 2</t>
  </si>
  <si>
    <t>016201366f</t>
  </si>
  <si>
    <t xml:space="preserve"> ROBERT LUIS</t>
  </si>
  <si>
    <t xml:space="preserve">                                                                                 </t>
  </si>
  <si>
    <t>..\RESOLUCIONES 2020 PDF\CARGOS\0038 CARGO 5.pdf</t>
  </si>
  <si>
    <t>..\RESOLUCIONES 2020 PDF\CARGOS\0039 CARGO 4.pdf</t>
  </si>
  <si>
    <t>..\RESOLUCIONES 2020 PDF\CARGOS\041 cargo 4.pdf</t>
  </si>
  <si>
    <t>..\RESOLUCIONES 2020 PDF\CARGOS\041 cargo 5.pdf</t>
  </si>
  <si>
    <t>..\RESOLUCIONES 2020 PDF\CARGOS\046 cargo 4.pdf</t>
  </si>
  <si>
    <t>..\RESOLUCIONES 2020 PDF\CARGOS\046-CARGO 5.pdf</t>
  </si>
  <si>
    <t>LUISALBERTOCHIHUANTlTOABA</t>
  </si>
  <si>
    <t>..\RESOLUCIONES 2020 PDF\CARGOS\103 CARGO 4 .pdf</t>
  </si>
  <si>
    <t>..\RESOLUCIONES 2020 PDF\CARGOS\103 CARGO 5.pdf</t>
  </si>
  <si>
    <t>017200012e</t>
  </si>
  <si>
    <t>..\RESOLUCIONES 2020 PDF\CARGOS\0124 CARGO 4.pdf</t>
  </si>
  <si>
    <t>..\RESOLUCIONES 2020 PDF\CARGOS\0124 CARGO 5.pdf</t>
  </si>
  <si>
    <t>..\RESOLUCIONES 2020 PDF\CARGOS\0125 CARGO 4.pdf</t>
  </si>
  <si>
    <t>..\RESOLUCIONES 2020 PDF\CARGOS\0125 CARGO 5.pdf</t>
  </si>
  <si>
    <t>..\RESOLUCIONES 2020 PDF\CARGOS\125 cargo interesado.pdf</t>
  </si>
  <si>
    <t>..\RESOLUCIONES 2020 PDF\CARGOS\0126 CARGO 4.pdf</t>
  </si>
  <si>
    <t>..\RESOLUCIONES 2020 PDF\CARGOS\0126 CARGO 5.pdf</t>
  </si>
  <si>
    <t>..\RESOLUCIONES 2020 PDF\CARGOS\0128 CARGO 4.pdf</t>
  </si>
  <si>
    <t>..\RESOLUCIONES 2020 PDF\CARGOS\0128 cargo 5.pdf</t>
  </si>
  <si>
    <t>..\RESOLUCIONES 2020 PDF\CARGOS\0129 cargo 4.pdf</t>
  </si>
  <si>
    <t>..\RESOLUCIONES 2020 PDF\CARGOS\0129 cargo 5.pdf</t>
  </si>
  <si>
    <t>..\RESOLUCIONES 2020 PDF\CARGOS\0148 cargo 4.pdf</t>
  </si>
  <si>
    <t>..\RESOLUCIONES 2020 PDF\CARGOS\0148 cargo 5.pdf</t>
  </si>
  <si>
    <t>..\RESOLUCIONES 2020 PDF\CARGOS\0149 cargo 4.pdf</t>
  </si>
  <si>
    <t>..\RESOLUCIONES 2020 PDF\CARGOS\0149 cargo 5.pdf</t>
  </si>
  <si>
    <t>..\RESOLUCIONES 2020 PDF\CARGOS\0150 cargo 5.pdf</t>
  </si>
  <si>
    <t>..\RESOLUCIONES 2020 PDF\CARGOS\0151 cargo 4.pdf</t>
  </si>
  <si>
    <t>..\RESOLUCIONES 2020 PDF\CARGOS\0151 cargo 5.pdf</t>
  </si>
  <si>
    <t>010200034e</t>
  </si>
  <si>
    <t>018200028h</t>
  </si>
  <si>
    <t>COMISION ADMISION 2021-1</t>
  </si>
  <si>
    <t>INGRESANTES ADMISION 2021-1</t>
  </si>
  <si>
    <t>N°015201393D</t>
  </si>
  <si>
    <t xml:space="preserve"> RESOLUCIONES EMITIDAS 2019</t>
  </si>
  <si>
    <t>QUISPE TISOC ELIANA</t>
  </si>
  <si>
    <t>..\RESOLUCIONES 2019 PDF\CARGOS 2019\0016-CARGO4.pdf</t>
  </si>
  <si>
    <t>ALCARCON VALDIVIA EDGAR ZACARIAS</t>
  </si>
  <si>
    <t>..\RESOLUCIONES 2019 PDF\CARGOS 2019\0062.pdf</t>
  </si>
  <si>
    <t>..\RESOLUCIONES 2019 PDF\CARGOS 2019\0080-CARGO.pdf</t>
  </si>
  <si>
    <t>..\RESOLUCIONES 2019 PDF\CARGOS 2019\0080-CARGO4.pdf</t>
  </si>
  <si>
    <t>..\RESOLUCIONES 2019 PDF\CARGOS 2019\0081-CARGO5.pdf</t>
  </si>
  <si>
    <t>..\RESOLUCIONES 2019 PDF\CARGOS 2019\0081-CARGO6.pdf</t>
  </si>
  <si>
    <t>..\RESOLUCIONES 2019 PDF\CARGOS 2019\0082-CARGO4.pdf</t>
  </si>
  <si>
    <t>..\RESOLUCIONES 2019 PDF\CARGOS 2019\0082-CARGO6.pdf</t>
  </si>
  <si>
    <t>..\RESOLUCIONES 2019 PDF\CARGOS 2019\0085-CARGO5.pdf</t>
  </si>
  <si>
    <t>..\RESOLUCIONES 2019 PDF\CARGOS 2019\0090-4.pdf</t>
  </si>
  <si>
    <t>..\RESOLUCIONES 2019 PDF\CARGOS 2019\0120-CARGO5.pdf</t>
  </si>
  <si>
    <t>..\RESOLUCIONES 2019 PDF\CARGOS 2019\0120-CARGO4.pdf</t>
  </si>
  <si>
    <t>MAMANI SALAS SAMETH</t>
  </si>
  <si>
    <t>..\RESOLUCIONES 2019 PDF\CARGOS 2019\0132-CARGO4.pdf</t>
  </si>
  <si>
    <t>..\RESOLUCIONES 2019 PDF\CARGOS 2019\0132-CARGO5.pdf</t>
  </si>
  <si>
    <t>..\RESOLUCIONES 2019 PDF\CARGOS 2019\0161-CARGO.pdf</t>
  </si>
  <si>
    <t>..\RESOLUCIONES 2019 PDF\CARGOS 2019\0162-CARGO4.pdf</t>
  </si>
  <si>
    <t>..\RESOLUCIONES 2019 PDF\CARGOS 2019\0162 - CARGO5.pdf</t>
  </si>
  <si>
    <t>..\RESOLUCIONES 2019 PDF\CARGOS 2019\0175-CARGO4.pdf</t>
  </si>
  <si>
    <t>..\RESOLUCIONES 2019 PDF\CARGOS 2019\0175-CARGO5.pdf</t>
  </si>
  <si>
    <t>..\RESOLUCIONES 2019 PDF\CARGOS 2019\0200-CARGO4.pdf</t>
  </si>
  <si>
    <t>..\RESOLUCIONES 2019 PDF\CARGOS 2019\0200-CARGO5.pdf</t>
  </si>
  <si>
    <t>ADMISION 2019-2</t>
  </si>
  <si>
    <t>INGRESANTES ADMISION 2019-2</t>
  </si>
  <si>
    <t>..\RESOLUCIONES 2019 PDF\CARGOS 2019\0253-CARGO5.pdf</t>
  </si>
  <si>
    <t>GONZALES MORALES MARITA CECILIA</t>
  </si>
  <si>
    <t>14//05/2019</t>
  </si>
  <si>
    <t>JORGE ROJAS BERNARD</t>
  </si>
  <si>
    <t>CARGA ACADEMICA SEPARACION</t>
  </si>
  <si>
    <t>+</t>
  </si>
  <si>
    <t xml:space="preserve">ADMISION 2019-III </t>
  </si>
  <si>
    <t>..\RESOLUCIONES 2019 PDF\CARGOS 2019\0502-CARGO4.pdf</t>
  </si>
  <si>
    <t>..\RESOLUCIONES 2019 PDF\CARGOS 2019\0507-CARGO4.pdf</t>
  </si>
  <si>
    <t>..\RESOLUCIONES 2019 PDF\CARGOS 2019\0508-CARGO4.pdf</t>
  </si>
  <si>
    <t>INGRESANTES ADMISION 2019-3</t>
  </si>
  <si>
    <t>HERRERA PILARES FRUDER MARCELINO</t>
  </si>
  <si>
    <t>DAVILA MENDOZA LAURA</t>
  </si>
  <si>
    <t>..\RESOLUCIONES 2019 PDF\0597.pdf</t>
  </si>
  <si>
    <t>..\RESOLUCIONES 2019 PDF\CARGOS 2019\0644-CARGO4.pdf</t>
  </si>
  <si>
    <t>..\RESOLUCIONES 2019 PDF\CARGOS 2019\0685-CARGO4.pdf</t>
  </si>
  <si>
    <t>..\RESOLUCIONES 2019 PDF\CARGOS 2019\0686-CARGO4.pdf</t>
  </si>
  <si>
    <t>..\RESOLUCIONES 2019 PDF\CARGOS 2019\0708-CARGO4.pdf</t>
  </si>
  <si>
    <t>..\RESOLUCIONES 2019 PDF\CARGOS 2019\0720-CARGO4.pdf</t>
  </si>
  <si>
    <t>018200036k</t>
  </si>
  <si>
    <t>016102097g</t>
  </si>
  <si>
    <t>..\RESOLUCIONES 2019 PDF\CARGOS 2019\0746-CARGO4.pdf</t>
  </si>
  <si>
    <t>..\RESOLUCIONES 2019 PDF\CARGOS 2019\0757-CARGO2.pdf</t>
  </si>
  <si>
    <t>..\RESOLUCIONES 2019 PDF\CARGOS 2019\0772-CARGO3.pdf</t>
  </si>
  <si>
    <t>..\RESOLUCIONES 2019 PDF\CARGOS 2019\0772-0.pdf</t>
  </si>
  <si>
    <t>Planes curriculares Maestrias</t>
  </si>
  <si>
    <t>Aprobar planes curriculares</t>
  </si>
  <si>
    <t>Planes curriculares Doctorado</t>
  </si>
  <si>
    <t>..\RESOLUCIONES 2019 PDF\CARGOS 2019\796-4.pdf</t>
  </si>
  <si>
    <t>..\RESOLUCIONES 2019 PDF\CARGOS 2019\0796-CARGO3.pdf</t>
  </si>
  <si>
    <t>..\RESOLUCIONES 2019 PDF\CARGOS 2019\0852-5.pdf</t>
  </si>
  <si>
    <t>..\RESOLUCIONES 2019 PDF\CARGOS 2019\0853-CARGO3.pdf</t>
  </si>
  <si>
    <t>..\RESOLUCIONES 2019 PDF\CARGOS 2019\0853-CARGO4.pdf</t>
  </si>
  <si>
    <t>..\RESOLUCIONES 2019 PDF\CARGOS 2019\0854-CARGO4.pdf</t>
  </si>
  <si>
    <t>..\RESOLUCIONES 2019 PDF\CARGOS 2019\0855-CARGO4.pdf</t>
  </si>
  <si>
    <t>..\RESOLUCIONES 2019 PDF\CARGOS 2019\0855-CARGO5.pdf</t>
  </si>
  <si>
    <t>..\RESOLUCIONES 2019 PDF\CARGOS 2019\0856-CARGO3.pdf</t>
  </si>
  <si>
    <t xml:space="preserve">ZAGARRA TUPAYACHI ADRIANA </t>
  </si>
  <si>
    <t>..\RESOLUCIONES 2019 PDF\CARGOS 2019\0929-CARGO4.pdf</t>
  </si>
  <si>
    <t>..\RESOLUCIONES 2019 PDF\CARGOS 2019\0929-CARGO5.pdf</t>
  </si>
  <si>
    <t>..\RESOLUCIONES 2019 PDF\CARGOS 2019\0930-CARGO4.pdf</t>
  </si>
  <si>
    <t>..\RESOLUCIONES 2019 PDF\CARGOS 2019\0930-CARGO5.pdf</t>
  </si>
  <si>
    <t>..\RESOLUCIONES 2019 PDF\CARGOS 2019\0930-CARGO6.pdf</t>
  </si>
  <si>
    <t>..\RESOLUCIONES 2019 PDF\CARGOS 2019\0932-CARGO4.pdf</t>
  </si>
  <si>
    <t>..\RESOLUCIONES 2019 PDF\CARGOS 2019\0932-CARGO5.pdf</t>
  </si>
  <si>
    <t>..\RESOLUCIONES 2019 PDF\CARGOS 2019\0932-CARGO6.pdf</t>
  </si>
  <si>
    <t>..\RESOLUCIONES 2019 PDF\CARGOS 2019\0933-CARGO4.pdf</t>
  </si>
  <si>
    <t>..\RESOLUCIONES 2019 PDF\CARGOS 2019\0934-CARGO4.pdf</t>
  </si>
  <si>
    <t>..\RESOLUCIONES 2019 PDF\CARGOS 2019\0934-CARGO5.pdf</t>
  </si>
  <si>
    <t>..\RESOLUCIONES 2019 PDF\CARGOS 2019\0934-CARGO6.pdf</t>
  </si>
  <si>
    <t>24710/2019</t>
  </si>
  <si>
    <t>..\RESOLUCIONES 2019 PDF\CARGOS 2019\1093-CARGO4.pdf</t>
  </si>
  <si>
    <t>..\RESOLUCIONES 2019 PDF\CARGOS 2019\1093-CARGO5.pdf</t>
  </si>
  <si>
    <t>..\RESOLUCIONES 2019 PDF\CARGOS 2019\1093-CARGO6.pdf</t>
  </si>
  <si>
    <t>..\RESOLUCIONES 2019 PDF\CARGOS 2019\1094-CARGO4.pdf</t>
  </si>
  <si>
    <t>..\RESOLUCIONES 2019 PDF\CARGOS 2019\1094-CARGO5.pdf</t>
  </si>
  <si>
    <t>..\RESOLUCIONES 2019 PDF\CARGOS 2019\1094-CARGO6.pdf</t>
  </si>
  <si>
    <t>..\RESOLUCIONES 2019 PDF\CARGOS 2019\1095-CARGO4.pdf</t>
  </si>
  <si>
    <t>..\RESOLUCIONES 2019 PDF\CARGOS 2019\1095-CARGO5.pdf</t>
  </si>
  <si>
    <t>..\RESOLUCIONES 2019 PDF\CARGOS 2019\1096-CARGO4.pdf</t>
  </si>
  <si>
    <t>..\RESOLUCIONES 2019 PDF\CARGOS 2019\1096-CARGO5.pdf</t>
  </si>
  <si>
    <t>..\RESOLUCIONES 2019 PDF\CARGOS 2019\1096-CARGO6.pdf</t>
  </si>
  <si>
    <t>..\RESOLUCIONES 2019 PDF\CARGOS 2019\1097-CARGO4.pdf</t>
  </si>
  <si>
    <t>..\RESOLUCIONES 2019 PDF\CARGOS 2019\1097-CARGO5.pdf</t>
  </si>
  <si>
    <t>..\RESOLUCIONES 2019 PDF\1125.pdf</t>
  </si>
  <si>
    <t>ACURIO LEONIDAS ENRIQUEZ OBLITAS</t>
  </si>
  <si>
    <t>..\RESOLUCIONES 2019 PDF\CARGOS 2019\1215-CARGO4.pdf</t>
  </si>
  <si>
    <t>INGRESANTES ADMISION 2020-1</t>
  </si>
  <si>
    <t>055/EPG</t>
  </si>
  <si>
    <t>..\RESOLUCIONES 2019 PDF\005-EPG.pdf</t>
  </si>
  <si>
    <t>..\RESOLUCIONES 2019 PDF\CARGOS 2019\PROVEIDO-004.pdf</t>
  </si>
  <si>
    <t>..\RESOLUCIONES 2019 PDF\CARGOS 2019\016.pdf</t>
  </si>
  <si>
    <t>..\RESOLUCIONES 2019 PDF\CARGOS 2019\008-PROVEIDO.pdf</t>
  </si>
  <si>
    <t>..\RESOLUCIONES 2019 PDF\CARGOS 2019\007-PROVEIDO.pdf</t>
  </si>
  <si>
    <t>..\RESOLUCIONES 2019 PDF\CARGOS 2019\017.pdf</t>
  </si>
  <si>
    <t>..\RESOLUCIONES 2019 PDF\CARGOS 2019\018.pdf</t>
  </si>
  <si>
    <t>..\RESOLUCIONES 2019 PDF\CARGOS 2019\PROVEIDO 072.pdf</t>
  </si>
  <si>
    <t>..\RESOLUCIONES 2019 PDF\CARGOS 2019\012-PROVEIDO.pdf</t>
  </si>
  <si>
    <t>..\RESOLUCIONES 2019 PDF\CARGOS 2019\013.pdf</t>
  </si>
  <si>
    <t>VALENCIA MARTINEZ CARLOS</t>
  </si>
  <si>
    <t>..\RESOLUCIONES 2019 PDF\CARGOS 2019\004-PROVEIDO.pdf</t>
  </si>
  <si>
    <t>PROVEIDO 69</t>
  </si>
  <si>
    <t>PROVEIDO 70</t>
  </si>
  <si>
    <t>..\RESOLUCIONES 2019 PDF\CARGOS 2019\PROVEIDO-070.pdf</t>
  </si>
  <si>
    <t>..\RESOLUCIONES 2019 PDF\CARGOS 2019\003-PROVEIDO.pdf</t>
  </si>
  <si>
    <t>..\RESOLUCIONES 2019 PDF\CARGOS 2019\PROVEIDO-071.pdf</t>
  </si>
  <si>
    <t>..\RESOLUCIONES 2019 PDF\CARGOS 2019\PROVEIDO 1.pdf</t>
  </si>
  <si>
    <t>..\RESOLUCIONES 2019 PDF\CARGOS 2019\PROVEIDO 70-2.pdf</t>
  </si>
  <si>
    <t>..\RESOLUCIONES 2019 PDF\CARGOS 2019\PROVEIDO-069.pdf</t>
  </si>
  <si>
    <t>..\RESOLUCIONES 2019 PDF\CARGOS 2019\PROVEIDO 069-1.pdf</t>
  </si>
  <si>
    <t>PROVEIDO 78</t>
  </si>
  <si>
    <t>..\RESOLUCIONES 2019 PDF\CARGOS 2019\PROVEIDO-078.pdf</t>
  </si>
  <si>
    <t>PROVEIDO 79</t>
  </si>
  <si>
    <t>..\RESOLUCIONES 2019 PDF\CARGOS 2019\PROVEIDO-079.pdf</t>
  </si>
  <si>
    <t>PROVEIDO 80</t>
  </si>
  <si>
    <t>CALVO TANIA ZAMALLOA</t>
  </si>
  <si>
    <t>..\RESOLUCIONES 2019 PDF\CARGOS 2019\PROVEIDO-080.pdf</t>
  </si>
  <si>
    <t>PROVEIDO 81</t>
  </si>
  <si>
    <t>..\RESOLUCIONES 2019 PDF\CARGOS 2019\PROVEIDO-081.pdf</t>
  </si>
  <si>
    <t>PROVEIDO 85</t>
  </si>
  <si>
    <t>..\RESOLUCIONES 2019 PDF\CARGOS 2019\PROVEIDO-085-CARGO1.pdf</t>
  </si>
  <si>
    <t>certificdo</t>
  </si>
  <si>
    <t>PROVEIDO 05-I-SA-EPG-2019</t>
  </si>
  <si>
    <t>..\RESOLUCIONES 2019 PDF\PROVEIDO 05-I-SA-EPG-2019.pdf</t>
  </si>
  <si>
    <t>Vargas Mateos Shiovan Yamilet</t>
  </si>
  <si>
    <t>PROVEIDO 076</t>
  </si>
  <si>
    <t>..\RESOLUCIONES 2019 PDF\proveido 076.pdf</t>
  </si>
  <si>
    <t>PROVEIDO 075</t>
  </si>
  <si>
    <t>PROVEIDO 097</t>
  </si>
  <si>
    <t>..\RESOLUCIONES 2019 PDF\CARGOS 2019\97-PROVEIDO.pdf</t>
  </si>
  <si>
    <t>PROVEIDO 096</t>
  </si>
  <si>
    <t>PROVEIDO 098</t>
  </si>
  <si>
    <t>PROVEIDO 099</t>
  </si>
  <si>
    <t>PROVEIDO 100</t>
  </si>
  <si>
    <t>PROVEIDO 101</t>
  </si>
  <si>
    <t>PROVEIDO 102</t>
  </si>
  <si>
    <t>PROVEIDO 103</t>
  </si>
  <si>
    <t>PROVEIDO 104</t>
  </si>
  <si>
    <t>PROVEIDO 105</t>
  </si>
  <si>
    <t>PROVEIDO 106</t>
  </si>
  <si>
    <t>PROVEIDO 107</t>
  </si>
  <si>
    <t>PROVEIDO 108</t>
  </si>
  <si>
    <t>PROVEIDO 109</t>
  </si>
  <si>
    <t>PROVEIDO 110</t>
  </si>
  <si>
    <t>PROVEIDO 111</t>
  </si>
  <si>
    <t>PROVEIDO 112</t>
  </si>
  <si>
    <t>PROVEIDO 113</t>
  </si>
  <si>
    <t>PROVEIDO 114</t>
  </si>
  <si>
    <t>PROVEIDO 115</t>
  </si>
  <si>
    <t>PROVEIDO 116</t>
  </si>
  <si>
    <t>PROVEIDO 117</t>
  </si>
  <si>
    <t>PROVEIDO 118</t>
  </si>
  <si>
    <t>PROVEIDO 119</t>
  </si>
  <si>
    <t xml:space="preserve"> RESOLUCIONES EMITIDAS 2018</t>
  </si>
  <si>
    <t>EXPED.</t>
  </si>
  <si>
    <t xml:space="preserve">FECHA </t>
  </si>
  <si>
    <t>NOMBRE Y APELLIDO</t>
  </si>
  <si>
    <t>Codigo</t>
  </si>
  <si>
    <t>Estado</t>
  </si>
  <si>
    <t xml:space="preserve">ADMISION 2018-II </t>
  </si>
  <si>
    <t>RESULTADOS ADMINSION 2018-II DOCTORADO EN CONTABILIDAD</t>
  </si>
  <si>
    <t>INGRI</t>
  </si>
  <si>
    <t>ABARCA PERALTA ELIDA</t>
  </si>
  <si>
    <t>TORRES MONTOYA EBERT</t>
  </si>
  <si>
    <t>ADMISION 2018-III</t>
  </si>
  <si>
    <t>..\RESOLUCIONES 2018 PDF\CARGOS 2018\666-4.pdf</t>
  </si>
  <si>
    <t>..\RESOLUCIONES 2018 PDF\CARGOS 2018\666-5.pdf</t>
  </si>
  <si>
    <t>..\RESOLUCIONES 2018 PDF\CARGOS 2018\709-4.pdf</t>
  </si>
  <si>
    <t>..\RESOLUCIONES 2018 PDF\CARGOS 2018\718-4.pdf</t>
  </si>
  <si>
    <t>..\RESOLUCIONES 2018 PDF\CARGOS 2018\718-5.pdf</t>
  </si>
  <si>
    <t>..\RESOLUCIONES 2018 PDF\CARGOS 2018\719-4.pdf</t>
  </si>
  <si>
    <t>ESTRADA SANCHEZ DIEGO</t>
  </si>
  <si>
    <t>..\RESOLUCIONES 2018 PDF\CARGOS 2018\749-4.pdf</t>
  </si>
  <si>
    <t>..\RESOLUCIONES 2018 PDF\CARGOS 2018\749-5.pdf</t>
  </si>
  <si>
    <t>..\RESOLUCIONES 2018 PDF\CARGOS 2018\784-4.pdf</t>
  </si>
  <si>
    <t>..\RESOLUCIONES 2018 PDF\CARGOS 2018\784-6.pdf</t>
  </si>
  <si>
    <t>..\RESOLUCIONES 2018 PDF\CARGOS 2018\785-4.pdf</t>
  </si>
  <si>
    <t>..\RESOLUCIONES 2018 PDF\CARGOS 2018\808-4.pdf</t>
  </si>
  <si>
    <t>..\RESOLUCIONES 2018 PDF\CARGOS 2018\808-5.pdf</t>
  </si>
  <si>
    <t>..\RESOLUCIONES 2018 PDF\CARGOS 2018\809-4.pdf</t>
  </si>
  <si>
    <t>..\RESOLUCIONES 2018 PDF\CARGOS 2018\809-5.pdf</t>
  </si>
  <si>
    <t>..\RESOLUCIONES 2018 PDF\CARGOS 2018\837-4.pdf</t>
  </si>
  <si>
    <t>..\RESOLUCIONES 2018 PDF\CARGOS 2018\839-4.pdf</t>
  </si>
  <si>
    <t>..\RESOLUCIONES 2018 PDF\CARGOS 2018\897-4.pdf</t>
  </si>
  <si>
    <t>..\RESOLUCIONES 2018 PDF\CARGOS 2018\898-4.pdf</t>
  </si>
  <si>
    <t>..\RESOLUCIONES 2018 PDF\CARGOS 2018\915-4.pdf</t>
  </si>
  <si>
    <t>..\RESOLUCIONES 2018 PDF\CARGOS 2018\936-4.pdf</t>
  </si>
  <si>
    <t>..\RESOLUCIONES 2018 PDF\CARGOS 2018\954-4.pdf</t>
  </si>
  <si>
    <t>..\RESOLUCIONES 2018 PDF\CARGOS 2018\956-4.pdf</t>
  </si>
  <si>
    <t xml:space="preserve">CUPI ZUÑIGA ARMANDO </t>
  </si>
  <si>
    <t>..\RESOLUCIONES 2018 PDF\CARGOS 2018\987-4.pdf</t>
  </si>
  <si>
    <t>..\RESOLUCIONES 2018 PDF\CARGOS 2018\990-4.pdf</t>
  </si>
  <si>
    <t>..\RESOLUCIONES 2018 PDF\CARGOS 2018\992-4.pdf</t>
  </si>
  <si>
    <t xml:space="preserve"> RESOLUCIONES EMITIDAS 2017</t>
  </si>
  <si>
    <t>CASA GUTIERREZ PAOLA</t>
  </si>
  <si>
    <t>..\RESOLUCIONES 2017 PDF\174.pdf</t>
  </si>
  <si>
    <t>..\RESOLUCIONES 2017 PDF\175.pdf</t>
  </si>
  <si>
    <t>..\RESOLUCIONES 2017 PDF\176.pdf</t>
  </si>
  <si>
    <t>..\RESOLUCIONES 2017 PDF\177.pdf</t>
  </si>
  <si>
    <t>..\RESOLUCIONES 2017 PDF\178.pdf</t>
  </si>
  <si>
    <t>..\RESOLUCIONES 2017 PDF\179.pdf</t>
  </si>
  <si>
    <t>..\RESOLUCIONES 2017 PDF\180.pdf</t>
  </si>
  <si>
    <t>..\RESOLUCIONES 2017 PDF\181.pdf</t>
  </si>
  <si>
    <t>..\RESOLUCIONES 2017 PDF\182.pdf</t>
  </si>
  <si>
    <t>..\RESOLUCIONES 2017 PDF\183.pdf</t>
  </si>
  <si>
    <t>..\RESOLUCIONES 2017 PDF\184.pdf</t>
  </si>
  <si>
    <t>FARFAN NAVARRO ANGEL</t>
  </si>
  <si>
    <t>..\RESOLUCIONES 2017 PDF\185.pdf</t>
  </si>
  <si>
    <t>ALBUQUERQUE MARALES LORENA YNGRID</t>
  </si>
  <si>
    <t>..\RESOLUCIONES 2017 PDF\186.pdf</t>
  </si>
  <si>
    <t>..\RESOLUCIONES 2017 PDF\187.pdf</t>
  </si>
  <si>
    <t>..\RESOLUCIONES 2017 PDF\188.pdf</t>
  </si>
  <si>
    <t>DAZA VALER FREDDY</t>
  </si>
  <si>
    <t>..\RESOLUCIONES 2017 PDF\189.pdf</t>
  </si>
  <si>
    <t>..\RESOLUCIONES 2017 PDF\190.pdf</t>
  </si>
  <si>
    <t>..\RESOLUCIONES 2017 PDF\191.pdf</t>
  </si>
  <si>
    <t>..\RESOLUCIONES 2017 PDF\192.pdf</t>
  </si>
  <si>
    <t>HUACAC MOSQUERIRA LAURA MILDRED</t>
  </si>
  <si>
    <t>..\RESOLUCIONES 2017 PDF\193.pdf</t>
  </si>
  <si>
    <t>..\RESOLUCIONES 2017 PDF\194.pdf</t>
  </si>
  <si>
    <t>CASTILLO PALOMINO EDIR</t>
  </si>
  <si>
    <t>..\RESOLUCIONES 2017 PDF\195.pdf</t>
  </si>
  <si>
    <t>..\RESOLUCIONES 2017 PDF\196.pdf</t>
  </si>
  <si>
    <t>ITURRIA HERMOZA ANGELA MERCEDES AURORA</t>
  </si>
  <si>
    <t>Gonzales Zarate Jose Luis</t>
  </si>
  <si>
    <t>..\RESOLUCIONES 2017 PDF\204.pdf</t>
  </si>
  <si>
    <t>HUAYLLANI HUAMANI PABLO CESAR</t>
  </si>
  <si>
    <t>..\RESOLUCIONES 2017 PDF\205.pdf</t>
  </si>
  <si>
    <t>..\RESOLUCIONES 2017 PDF\206.pdf</t>
  </si>
  <si>
    <t>..\RESOLUCIONES 2017 PDF\207.pdf</t>
  </si>
  <si>
    <t>VARGAS AREVALO ZAIDA DENISSE</t>
  </si>
  <si>
    <t>..\RESOLUCIONES 2017 PDF\208.pdf</t>
  </si>
  <si>
    <t>..\RESOLUCIONES 2017 PDF\209.pdf</t>
  </si>
  <si>
    <t>..\RESOLUCIONES 2017 PDF\210.pdf</t>
  </si>
  <si>
    <t>..\RESOLUCIONES 2017 PDF\211.pdf</t>
  </si>
  <si>
    <t>..\RESOLUCIONES 2017 PDF\212.pdf</t>
  </si>
  <si>
    <t>OLAZABAL LAZARTE FERNANDO</t>
  </si>
  <si>
    <t>..\RESOLUCIONES 2017 PDF\213.pdf</t>
  </si>
  <si>
    <t>CORRALES MALLQUI ALICIA</t>
  </si>
  <si>
    <t>..\RESOLUCIONES 2017 PDF\214.pdf</t>
  </si>
  <si>
    <t>..\RESOLUCIONES 2017 PDF\215.pdf</t>
  </si>
  <si>
    <t>..\RESOLUCIONES 2017 PDF\216.pdf</t>
  </si>
  <si>
    <t>..\RESOLUCIONES 2017 PDF\217.pdf</t>
  </si>
  <si>
    <t>..\RESOLUCIONES 2017 PDF\218.pdf</t>
  </si>
  <si>
    <t>..\RESOLUCIONES 2017 PDF\219.pdf</t>
  </si>
  <si>
    <t>..\RESOLUCIONES 2017 PDF\220.pdf</t>
  </si>
  <si>
    <t>..\RESOLUCIONES 2017 PDF\221.pdf</t>
  </si>
  <si>
    <t>..\RESOLUCIONES 2017 PDF\222.pdf</t>
  </si>
  <si>
    <t>..\RESOLUCIONES 2017 PDF\223.pdf</t>
  </si>
  <si>
    <t>..\RESOLUCIONES 2017 PDF\224.pdf</t>
  </si>
  <si>
    <t>..\RESOLUCIONES 2017 PDF\225.pdf</t>
  </si>
  <si>
    <t>..\RESOLUCIONES 2017 PDF\226.pdf</t>
  </si>
  <si>
    <t>..\RESOLUCIONES 2017 PDF\227.pdf</t>
  </si>
  <si>
    <t>..\RESOLUCIONES 2017 PDF\228.pdf</t>
  </si>
  <si>
    <t>..\RESOLUCIONES 2017 PDF\229.pdf</t>
  </si>
  <si>
    <t>..\RESOLUCIONES 2017 PDF\230.pdf</t>
  </si>
  <si>
    <t>..\RESOLUCIONES 2017 PDF\231.pdf</t>
  </si>
  <si>
    <t>..\RESOLUCIONES 2017 PDF\232.pdf</t>
  </si>
  <si>
    <t>..\RESOLUCIONES 2017 PDF\233.pdf</t>
  </si>
  <si>
    <t>MORA BEINGOLEA GLORIA YVETTE</t>
  </si>
  <si>
    <t>..\RESOLUCIONES 2017 PDF\234.pdf</t>
  </si>
  <si>
    <t>ARELLANO CAMACHO JOSE ALBERTO</t>
  </si>
  <si>
    <t>..\RESOLUCIONES 2017 PDF\235.pdf</t>
  </si>
  <si>
    <t>TAMAYO ARAOZ EVELYN GARLETH</t>
  </si>
  <si>
    <t>..\RESOLUCIONES 2017 PDF\236.pdf</t>
  </si>
  <si>
    <t>..\RESOLUCIONES 2017 PDF\237.pdf</t>
  </si>
  <si>
    <t>..\RESOLUCIONES 2017 PDF\238.pdf</t>
  </si>
  <si>
    <t>..\RESOLUCIONES 2017 PDF\239.pdf</t>
  </si>
  <si>
    <t>..\RESOLUCIONES 2017 PDF\240.pdf</t>
  </si>
  <si>
    <t>SERRANO HERMOZA JOSE ALFREDO</t>
  </si>
  <si>
    <t>..\RESOLUCIONES 2017 PDF\241.pdf</t>
  </si>
  <si>
    <t>NINAJA RAMOS HUGO MICHAEL</t>
  </si>
  <si>
    <t>..\RESOLUCIONES 2017 PDF\242.pdf</t>
  </si>
  <si>
    <t>..\RESOLUCIONES 2017 PDF\243.pdf</t>
  </si>
  <si>
    <t>243-A</t>
  </si>
  <si>
    <t>IX CURSO DE ACTUALIZACION</t>
  </si>
  <si>
    <t>..\RESOLUCIONES 2017 PDF\243-A.pdf</t>
  </si>
  <si>
    <t>..\RESOLUCIONES 2017 PDF\244.pdf</t>
  </si>
  <si>
    <t>244-B</t>
  </si>
  <si>
    <t>ASTETE CANDIA RONALD</t>
  </si>
  <si>
    <t>..\RESOLUCIONES 2017 PDF\244-B.pdf</t>
  </si>
  <si>
    <t>244-C</t>
  </si>
  <si>
    <t>CONTRERAS FLOREZ JOYA BETINA</t>
  </si>
  <si>
    <t>..\RESOLUCIONES 2017 PDF\244-C.pdf</t>
  </si>
  <si>
    <t>244-G</t>
  </si>
  <si>
    <t>MENDOZA LOAYZA ERICA CARMEN</t>
  </si>
  <si>
    <t>..\RESOLUCIONES 2017 PDF\244-G.pdf</t>
  </si>
  <si>
    <t>244-H</t>
  </si>
  <si>
    <t>MENDOZA OLIVERA YRIS CLEMENCIA</t>
  </si>
  <si>
    <t>..\RESOLUCIONES 2017 PDF\244-H.pdf</t>
  </si>
  <si>
    <t>244-I</t>
  </si>
  <si>
    <t>MERA TERRONES SANTOS MIGUEL</t>
  </si>
  <si>
    <t>..\RESOLUCIONES 2017 PDF\244-I.pdf</t>
  </si>
  <si>
    <t>244-J</t>
  </si>
  <si>
    <t>..\RESOLUCIONES 2017 PDF\244-J.pdf</t>
  </si>
  <si>
    <t>244-L</t>
  </si>
  <si>
    <t>..\RESOLUCIONES 2017 PDF\244-L.pdf</t>
  </si>
  <si>
    <t>244-M</t>
  </si>
  <si>
    <t>PAREJA QUISPIHUANCA ROXANA</t>
  </si>
  <si>
    <t>..\RESOLUCIONES 2017 PDF\244-M.pdf</t>
  </si>
  <si>
    <t>244-N</t>
  </si>
  <si>
    <t>PAYE LUNA JUOBER</t>
  </si>
  <si>
    <t>..\RESOLUCIONES 2017 PDF\244-N.pdf</t>
  </si>
  <si>
    <t>244-P</t>
  </si>
  <si>
    <t>..\RESOLUCIONES 2017 PDF\244-P.pdf</t>
  </si>
  <si>
    <t>244-Q</t>
  </si>
  <si>
    <t>..\RESOLUCIONES 2017 PDF\244-Q.pdf</t>
  </si>
  <si>
    <t>244-S</t>
  </si>
  <si>
    <t>..\RESOLUCIONES 2017 PDF\244-S.pdf</t>
  </si>
  <si>
    <t>244-T</t>
  </si>
  <si>
    <t>..\RESOLUCIONES 2017 PDF\244-T.pdf</t>
  </si>
  <si>
    <t>..\RESOLUCIONES 2017 PDF\245.pdf</t>
  </si>
  <si>
    <t>..\RESOLUCIONES 2017 PDF\246.pdf</t>
  </si>
  <si>
    <t>..\RESOLUCIONES 2017 PDF\247.pdf</t>
  </si>
  <si>
    <t>..\RESOLUCIONES 2017 PDF\248.pdf</t>
  </si>
  <si>
    <t>..\RESOLUCIONES 2017 PDF\249.pdf</t>
  </si>
  <si>
    <t>..\RESOLUCIONES 2017 PDF\250.pdf</t>
  </si>
  <si>
    <t>..\RESOLUCIONES 2017 PDF\251.pdf</t>
  </si>
  <si>
    <t>..\RESOLUCIONES 2017 PDF\252.pdf</t>
  </si>
  <si>
    <t>..\RESOLUCIONES 2017 PDF\253.pdf</t>
  </si>
  <si>
    <t>..\RESOLUCIONES 2017 PDF\254.pdf</t>
  </si>
  <si>
    <t>..\RESOLUCIONES 2017 PDF\255.pdf</t>
  </si>
  <si>
    <t>..\RESOLUCIONES 2017 PDF\256.pdf</t>
  </si>
  <si>
    <t>..\RESOLUCIONES 2017 PDF\257.pdf</t>
  </si>
  <si>
    <t>BECERRA QUIÑONES YULI VIOLETA</t>
  </si>
  <si>
    <t>..\RESOLUCIONES 2017 PDF\258.pdf</t>
  </si>
  <si>
    <t>DESIGNAR COORDINADOR DE DIPLOMADO</t>
  </si>
  <si>
    <t>..\RESOLUCIONES 2017 PDF\259.pdf</t>
  </si>
  <si>
    <t>..\RESOLUCIONES 2017 PDF\260.pdf</t>
  </si>
  <si>
    <t>..\RESOLUCIONES 2017 PDF\261.pdf</t>
  </si>
  <si>
    <t>..\RESOLUCIONES 2017 PDF\262.pdf</t>
  </si>
  <si>
    <t>..\RESOLUCIONES 2017 PDF\263.pdf</t>
  </si>
  <si>
    <t>..\RESOLUCIONES 2017 PDF\264.pdf</t>
  </si>
  <si>
    <t>..\RESOLUCIONES 2017 PDF\265.pdf</t>
  </si>
  <si>
    <t>..\RESOLUCIONES 2017 PDF\266.pdf</t>
  </si>
  <si>
    <t>..\RESOLUCIONES 2017 PDF\267.pdf</t>
  </si>
  <si>
    <t>PAREDES CHALLCO FERNANDO ARTURO</t>
  </si>
  <si>
    <t>..\RESOLUCIONES 2017 PDF\268.pdf</t>
  </si>
  <si>
    <t>CCOPA HUANCCO ANTONIO</t>
  </si>
  <si>
    <t>..\RESOLUCIONES 2017 PDF\269.pdf</t>
  </si>
  <si>
    <t>..\RESOLUCIONES 2017 PDF\270.pdf</t>
  </si>
  <si>
    <t>..\RESOLUCIONES 2017 PDF\271.pdf</t>
  </si>
  <si>
    <t>..\RESOLUCIONES 2017 PDF\272.pdf</t>
  </si>
  <si>
    <t>..\RESOLUCIONES 2017 PDF\273.pdf</t>
  </si>
  <si>
    <t>..\RESOLUCIONES 2017 PDF\274.pdf</t>
  </si>
  <si>
    <t>..\RESOLUCIONES 2017 PDF\275.pdf</t>
  </si>
  <si>
    <t>..\RESOLUCIONES 2017 PDF\276.pdf</t>
  </si>
  <si>
    <t>..\RESOLUCIONES 2017 PDF\277.pdf</t>
  </si>
  <si>
    <t>DICTAMINNTES PROYECTO DE TESIS</t>
  </si>
  <si>
    <t>..\RESOLUCIONES 2017 PDF\278.pdf</t>
  </si>
  <si>
    <t>..\RESOLUCIONES 2017 PDF\279.pdf</t>
  </si>
  <si>
    <t>..\RESOLUCIONES 2017 PDF\280.pdf</t>
  </si>
  <si>
    <t>..\RESOLUCIONES 2017 PDF\281.pdf</t>
  </si>
  <si>
    <t>..\RESOLUCIONES 2017 PDF\282.pdf</t>
  </si>
  <si>
    <t>..\RESOLUCIONES 2017 PDF\283.pdf</t>
  </si>
  <si>
    <t>RODRIGUEZ ARANZABAL HILDA MARIA</t>
  </si>
  <si>
    <t>..\RESOLUCIONES 2017 PDF\284.pdf</t>
  </si>
  <si>
    <t>..\RESOLUCIONES 2017 PDF\285.pdf</t>
  </si>
  <si>
    <t>..\RESOLUCIONES 2017 PDF\286.pdf</t>
  </si>
  <si>
    <t>..\RESOLUCIONES 2017 PDF\287.pdf</t>
  </si>
  <si>
    <t>..\RESOLUCIONES 2017 PDF\288.pdf</t>
  </si>
  <si>
    <t>BACA ANAYA MARIANO</t>
  </si>
  <si>
    <t>..\RESOLUCIONES 2017 PDF\289.pdf</t>
  </si>
  <si>
    <t>..\RESOLUCIONES 2017 PDF\290.pdf</t>
  </si>
  <si>
    <t>..\RESOLUCIONES 2017 PDF\291.pdf</t>
  </si>
  <si>
    <t>..\RESOLUCIONES 2017 PDF\292.pdf</t>
  </si>
  <si>
    <t>AYTE MORALES MARCO ANTONIO</t>
  </si>
  <si>
    <t>..\RESOLUCIONES 2017 PDF\293.pdf</t>
  </si>
  <si>
    <t>HUANCAHUIRE CUELLAR NICIDA</t>
  </si>
  <si>
    <t>..\RESOLUCIONES 2017 PDF\294.pdf</t>
  </si>
  <si>
    <t>..\RESOLUCIONES 2017 PDF\296.pdf</t>
  </si>
  <si>
    <t>..\RESOLUCIONES 2017 PDF\297.pdf</t>
  </si>
  <si>
    <t>..\RESOLUCIONES 2017 PDF\298.pdf</t>
  </si>
  <si>
    <t>..\RESOLUCIONES 2017 PDF\299.pdf</t>
  </si>
  <si>
    <t>..\RESOLUCIONES 2017 PDF\300.pdf</t>
  </si>
  <si>
    <t>..\RESOLUCIONES 2017 PDF\301.pdf</t>
  </si>
  <si>
    <t>..\RESOLUCIONES 2017 PDF\302.pdf</t>
  </si>
  <si>
    <t>..\RESOLUCIONES 2017 PDF\303.pdf</t>
  </si>
  <si>
    <t>..\RESOLUCIONES 2017 PDF\304.pdf</t>
  </si>
  <si>
    <t>..\RESOLUCIONES 2017 PDF\305.pdf</t>
  </si>
  <si>
    <t>..\RESOLUCIONES 2017 PDF\306.pdf</t>
  </si>
  <si>
    <t>..\RESOLUCIONES 2017 PDF\307.pdf</t>
  </si>
  <si>
    <t>..\RESOLUCIONES 2017 PDF\308.pdf</t>
  </si>
  <si>
    <t>..\RESOLUCIONES 2017 PDF\309.pdf</t>
  </si>
  <si>
    <t>..\RESOLUCIONES 2017 PDF\310.pdf</t>
  </si>
  <si>
    <t>..\RESOLUCIONES 2017 PDF\311.pdf</t>
  </si>
  <si>
    <t>..\RESOLUCIONES 2017 PDF\312.pdf</t>
  </si>
  <si>
    <t>maestro en administracion</t>
  </si>
  <si>
    <t>..\RESOLUCIONES 2017 PDF\313.pdf</t>
  </si>
  <si>
    <t>..\RESOLUCIONES 2017 PDF\314.pdf</t>
  </si>
  <si>
    <t>ADMISION 2017-I</t>
  </si>
  <si>
    <t>RELACION  INGRESANTES ADMISION 2017-I</t>
  </si>
  <si>
    <t>..\RESOLUCIONES 2017 PDF\315.pdf</t>
  </si>
  <si>
    <t>..\RESOLUCIONES 2017 PDF\316.pdf</t>
  </si>
  <si>
    <t>..\RESOLUCIONES 2017 PDF\317.pdf</t>
  </si>
  <si>
    <t>..\RESOLUCIONES 2017 PDF\318.pdf</t>
  </si>
  <si>
    <t>..\RESOLUCIONES 2017 PDF\319.pdf</t>
  </si>
  <si>
    <t>..\RESOLUCIONES 2017 PDF\320.pdf</t>
  </si>
  <si>
    <t>..\RESOLUCIONES 2017 PDF\321.pdf</t>
  </si>
  <si>
    <t>..\RESOLUCIONES 2017 PDF\322.pdf</t>
  </si>
  <si>
    <t>..\RESOLUCIONES 2017 PDF\323.pdf</t>
  </si>
  <si>
    <t>..\RESOLUCIONES 2017 PDF\324.pdf</t>
  </si>
  <si>
    <t>SARAVIA AVILES DANTE JEAN CARLO</t>
  </si>
  <si>
    <t>..\RESOLUCIONES 2017 PDF\325.pdf</t>
  </si>
  <si>
    <t>..\RESOLUCIONES 2017 PDF\326.pdf</t>
  </si>
  <si>
    <t>..\RESOLUCIONES 2017 PDF\327.pdf</t>
  </si>
  <si>
    <t>..\RESOLUCIONES 2017 PDF\328.pdf</t>
  </si>
  <si>
    <t>..\RESOLUCIONES 2017 PDF\329.pdf</t>
  </si>
  <si>
    <t>..\RESOLUCIONES 2017 PDF\330.pdf</t>
  </si>
  <si>
    <t>..\RESOLUCIONES 2017 PDF\331.pdf</t>
  </si>
  <si>
    <t>Doctor en Medio Ambiente</t>
  </si>
  <si>
    <t>..\RESOLUCIONES 2017 PDF\332.pdf</t>
  </si>
  <si>
    <t>..\RESOLUCIONES 2017 PDF\333.pdf</t>
  </si>
  <si>
    <t>..\RESOLUCIONES 2017 PDF\334.pdf</t>
  </si>
  <si>
    <t>..\RESOLUCIONES 2017 PDF\335.pdf</t>
  </si>
  <si>
    <t>..\RESOLUCIONES 2017 PDF\336.pdf</t>
  </si>
  <si>
    <t>TUPAYACHI HERRERA ELENA</t>
  </si>
  <si>
    <t>..\RESOLUCIONES 2017 PDF\337.pdf</t>
  </si>
  <si>
    <t>..\RESOLUCIONES 2017 PDF\338.pdf</t>
  </si>
  <si>
    <t>..\RESOLUCIONES 2017 PDF\339.pdf</t>
  </si>
  <si>
    <t>APARICIO SOTO MARIA ISABEL</t>
  </si>
  <si>
    <t>..\RESOLUCIONES 2017 PDF\340.pdf</t>
  </si>
  <si>
    <t>..\RESOLUCIONES 2017 PDF\341.pdf</t>
  </si>
  <si>
    <t>..\RESOLUCIONES 2017 PDF\342.pdf</t>
  </si>
  <si>
    <t>..\RESOLUCIONES 2017 PDF\343.pdf</t>
  </si>
  <si>
    <t>..\RESOLUCIONES 2017 PDF\344.pdf</t>
  </si>
  <si>
    <t>..\RESOLUCIONES 2017 PDF\345.pdf</t>
  </si>
  <si>
    <t>..\RESOLUCIONES 2017 PDF\346.pdf</t>
  </si>
  <si>
    <t xml:space="preserve">ADMISION 2017-I </t>
  </si>
  <si>
    <t>EXTEMPORANEO</t>
  </si>
  <si>
    <t>..\RESOLUCIONES 2017 PDF\347.pdf</t>
  </si>
  <si>
    <t>MODIFICAR RESOLUCION 103-2016/EPG-UAC</t>
  </si>
  <si>
    <t>..\RESOLUCIONES 2017 PDF\348.pdf</t>
  </si>
  <si>
    <t>..\RESOLUCIONES 2017 PDF\349.pdf</t>
  </si>
  <si>
    <t>..\RESOLUCIONES 2017 PDF\350.pdf</t>
  </si>
  <si>
    <t>CASTRO GOMEZ EDILBERTO</t>
  </si>
  <si>
    <t>..\RESOLUCIONES 2017 PDF\351.pdf</t>
  </si>
  <si>
    <t>..\RESOLUCIONES 2017 PDF\352.pdf</t>
  </si>
  <si>
    <t>..\RESOLUCIONES 2017 PDF\353.pdf</t>
  </si>
  <si>
    <t>..\RESOLUCIONES 2017 PDF\355.pdf</t>
  </si>
  <si>
    <t>MELLADO PASTOR CARMEN</t>
  </si>
  <si>
    <t>AUTORIZAR MATRICULA 2017-II</t>
  </si>
  <si>
    <t>..\RESOLUCIONES 2017 PDF\356.pdf</t>
  </si>
  <si>
    <t>ADMISION 2017-II</t>
  </si>
  <si>
    <t>ABANCAY</t>
  </si>
  <si>
    <t>..\RESOLUCIONES 2017 PDF\357.pdf</t>
  </si>
  <si>
    <t>NUÑEZ VILLA KARIN JUNET</t>
  </si>
  <si>
    <t>..\RESOLUCIONES 2017 PDF\358.pdf</t>
  </si>
  <si>
    <t>..\RESOLUCIONES 2017 PDF\359.pdf</t>
  </si>
  <si>
    <t>..\RESOLUCIONES 2017 PDF\360.pdf</t>
  </si>
  <si>
    <t>MODIFICAR PARTE R-401-2016/EPG-UAC</t>
  </si>
  <si>
    <t>..\RESOLUCIONES 2017 PDF\361.pdf</t>
  </si>
  <si>
    <t>..\RESOLUCIONES 2017 PDF\362.pdf</t>
  </si>
  <si>
    <t>..\RESOLUCIONES 2017 PDF\363.pdf</t>
  </si>
  <si>
    <t>CARRION PEREZ ALAN JOSHEP</t>
  </si>
  <si>
    <t>..\RESOLUCIONES 2017 PDF\364.pdf</t>
  </si>
  <si>
    <t>..\RESOLUCIONES 2017 PDF\365.pdf</t>
  </si>
  <si>
    <t>..\RESOLUCIONES 2017 PDF\366.pdf</t>
  </si>
  <si>
    <t>..\RESOLUCIONES 2017 PDF\367.pdf</t>
  </si>
  <si>
    <t>..\RESOLUCIONES 2017 PDF\368.pdf</t>
  </si>
  <si>
    <t>..\RESOLUCIONES 2017 PDF\369.pdf</t>
  </si>
  <si>
    <t>..\RESOLUCIONES 2017 PDF\370.pdf</t>
  </si>
  <si>
    <t>..\RESOLUCIONES 2017 PDF\371.pdf</t>
  </si>
  <si>
    <t>..\RESOLUCIONES 2017 PDF\372.pdf</t>
  </si>
  <si>
    <t>MENDOZA OLIVERA IRIS CLEMENCIA</t>
  </si>
  <si>
    <t>..\RESOLUCIONES 2017 PDF\373.pdf</t>
  </si>
  <si>
    <t>..\RESOLUCIONES 2017 PDF\374.pdf</t>
  </si>
  <si>
    <t>..\RESOLUCIONES 2017 PDF\375.pdf</t>
  </si>
  <si>
    <t>MENDOZA PILARES ISABEL</t>
  </si>
  <si>
    <t>..\RESOLUCIONES 2017 PDF\376.pdf</t>
  </si>
  <si>
    <t>..\RESOLUCIONES 2017 PDF\377.pdf</t>
  </si>
  <si>
    <t>..\RESOLUCIONES 2017 PDF\378.pdf</t>
  </si>
  <si>
    <t>CASTRO, HOLGADO, VALVERDE</t>
  </si>
  <si>
    <t>RECTIFICAR</t>
  </si>
  <si>
    <t>..\RESOLUCIONES 2017 PDF\379.pdf</t>
  </si>
  <si>
    <t>ORTEGA MOSQUEIRA</t>
  </si>
  <si>
    <t>..\RESOLUCIONES 2017 PDF\380.pdf</t>
  </si>
  <si>
    <t>..\RESOLUCIONES 2017 PDF\381.pdf</t>
  </si>
  <si>
    <t>..\RESOLUCIONES 2017 PDF\382.pdf</t>
  </si>
  <si>
    <t>..\RESOLUCIONES 2017 PDF\383.pdf</t>
  </si>
  <si>
    <t>CALDERON YANQUIRIMACHI YENIFFER</t>
  </si>
  <si>
    <t>AUCCAHUALLPA MAMANI ARELI</t>
  </si>
  <si>
    <t>..\RESOLUCIONES 2017 PDF\387.pdf</t>
  </si>
  <si>
    <t>DOCENTE EVALUADOR CURSO DIRIGIDO</t>
  </si>
  <si>
    <t>DR. JORGE R. SILVA SIERRA</t>
  </si>
  <si>
    <t>..\RESOLUCIONES 2017 PDF\388.pdf</t>
  </si>
  <si>
    <t>..\RESOLUCIONES 2017 PDF\389.pdf</t>
  </si>
  <si>
    <t>RIVASPLATA BECERRA HECTOR SALOMON</t>
  </si>
  <si>
    <t>ROZAS FIGUEROA WASKAR FRANK</t>
  </si>
  <si>
    <t>..\RESOLUCIONES 2017 PDF\391.pdf</t>
  </si>
  <si>
    <t>ÑAUPA PAUCARA MARCIA ELIZABETH</t>
  </si>
  <si>
    <t>..\RESOLUCIONES 2017 PDF\392.pdf</t>
  </si>
  <si>
    <t>YUPANQUI CASTILLO WALTER AARON</t>
  </si>
  <si>
    <t>DR. SOTOMAYOR BERRIO MARCO AUGUSTO</t>
  </si>
  <si>
    <t>..\RESOLUCIONES 2017 PDF\393.pdf</t>
  </si>
  <si>
    <t>MG. ANA E. AGUIRRE ABARCA</t>
  </si>
  <si>
    <t>..\RESOLUCIONES 2017 PDF\394.pdf</t>
  </si>
  <si>
    <t>..\RESOLUCIONES 2017 PDF\395.pdf</t>
  </si>
  <si>
    <t>..\RESOLUCIONES 2017 PDF\396.pdf</t>
  </si>
  <si>
    <t>..\RESOLUCIONES 2017 PDF\397.pdf</t>
  </si>
  <si>
    <t>VELASCO MARONLARIZA VANEZKA</t>
  </si>
  <si>
    <t>GAMARRA MUJICA BENJAMIN</t>
  </si>
  <si>
    <t>..\RESOLUCIONES 2017 PDF\401.pdf</t>
  </si>
  <si>
    <t>..\RESOLUCIONES 2017 PDF\402.pdf</t>
  </si>
  <si>
    <t>MAMANI ILASACA BEATRIZ MARLENE</t>
  </si>
  <si>
    <t>..\RESOLUCIONES 2017 PDF\403.pdf</t>
  </si>
  <si>
    <t>..\RESOLUCIONES 2017 PDF\404.pdf</t>
  </si>
  <si>
    <t>..\RESOLUCIONES 2017 PDF\405.pdf</t>
  </si>
  <si>
    <t>..\RESOLUCIONES 2017 PDF\406.pdf</t>
  </si>
  <si>
    <t>..\RESOLUCIONES 2017 PDF\407.pdf</t>
  </si>
  <si>
    <t>..\RESOLUCIONES 2017 PDF\408.pdf</t>
  </si>
  <si>
    <t>MG. VICTOR CHACON SANCHEZ</t>
  </si>
  <si>
    <t>..\RESOLUCIONES 2017 PDF\409.pdf</t>
  </si>
  <si>
    <t>..\RESOLUCIONES 2017 PDF\410.pdf</t>
  </si>
  <si>
    <t>..\RESOLUCIONES 2017 PDF\411.pdf</t>
  </si>
  <si>
    <t>..\RESOLUCIONES 2017 PDF\412.pdf</t>
  </si>
  <si>
    <t>..\RESOLUCIONES 2017 PDF\413.pdf</t>
  </si>
  <si>
    <t>..\RESOLUCIONES 2017 PDF\414.pdf</t>
  </si>
  <si>
    <t>..\RESOLUCIONES 2017 PDF\415.pdf</t>
  </si>
  <si>
    <t>..\RESOLUCIONES 2017 PDF\416.pdf</t>
  </si>
  <si>
    <t>..\RESOLUCIONES 2017 PDF\417.pdf</t>
  </si>
  <si>
    <t>..\RESOLUCIONES 2017 PDF\418.pdf</t>
  </si>
  <si>
    <t>..\RESOLUCIONES 2017 PDF\419.pdf</t>
  </si>
  <si>
    <t>..\RESOLUCIONES 2017 PDF\420.pdf</t>
  </si>
  <si>
    <t>..\RESOLUCIONES 2017 PDF\421.pdf</t>
  </si>
  <si>
    <t>..\RESOLUCIONES 2017 PDF\422.pdf</t>
  </si>
  <si>
    <t>..\RESOLUCIONES 2017 PDF\423.pdf</t>
  </si>
  <si>
    <t>..\RESOLUCIONES 2017 PDF\424.pdf</t>
  </si>
  <si>
    <t>..\RESOLUCIONES 2017 PDF\425.pdf</t>
  </si>
  <si>
    <t>..\RESOLUCIONES 2017 PDF\426.pdf</t>
  </si>
  <si>
    <t>..\RESOLUCIONES 2017 PDF\427.pdf</t>
  </si>
  <si>
    <t>..\RESOLUCIONES 2017 PDF\428.pdf</t>
  </si>
  <si>
    <t>..\RESOLUCIONES 2017 PDF\429.pdf</t>
  </si>
  <si>
    <t>..\RESOLUCIONES 2017 PDF\430.pdf</t>
  </si>
  <si>
    <t>..\RESOLUCIONES 2017 PDF\431.pdf</t>
  </si>
  <si>
    <t>..\RESOLUCIONES 2017 PDF\432.pdf</t>
  </si>
  <si>
    <t>..\RESOLUCIONES 2017 PDF\433.pdf</t>
  </si>
  <si>
    <t>BLANCO PILLCO MARIA TERESA</t>
  </si>
  <si>
    <t>..\RESOLUCIONES 2017 PDF\434.pdf</t>
  </si>
  <si>
    <t>..\RESOLUCIONES 2017 PDF\435.pdf</t>
  </si>
  <si>
    <t>..\RESOLUCIONES 2017 PDF\437.pdf</t>
  </si>
  <si>
    <t>..\RESOLUCIONES 2017 PDF\438.pdf</t>
  </si>
  <si>
    <t>..\RESOLUCIONES 2017 PDF\439.pdf</t>
  </si>
  <si>
    <t>PEREIRA ACHANCARAY RAUL CESAR</t>
  </si>
  <si>
    <t>..\RESOLUCIONES 2017 PDF\440.pdf</t>
  </si>
  <si>
    <t>..\RESOLUCIONES 2017 PDF\441.pdf</t>
  </si>
  <si>
    <t>..\RESOLUCIONES 2017 PDF\442.pdf</t>
  </si>
  <si>
    <t>BENAVENTE CASTILLO JORGE LUCIN</t>
  </si>
  <si>
    <t>..\RESOLUCIONES 2017 PDF\443.pdf</t>
  </si>
  <si>
    <t>..\RESOLUCIONES 2017 PDF\444.pdf</t>
  </si>
  <si>
    <t>..\RESOLUCIONES 2017 PDF\445.pdf</t>
  </si>
  <si>
    <t>EXPRESAR RECONOCIMIENTO</t>
  </si>
  <si>
    <t>..\RESOLUCIONES 2017 PDF\446.pdf</t>
  </si>
  <si>
    <t>LUNA TAPIA WILDER</t>
  </si>
  <si>
    <t>..\RESOLUCIONES 2017 PDF\447.pdf</t>
  </si>
  <si>
    <t>DR. RIOS MAYORGA JULIO</t>
  </si>
  <si>
    <t>..\RESOLUCIONES 2017 PDF\448.pdf</t>
  </si>
  <si>
    <t>LARICO RODRIGO DANITZAFIORELLA</t>
  </si>
  <si>
    <t>..\RESOLUCIONES 2017 PDF\449.pdf</t>
  </si>
  <si>
    <t>..\RESOLUCIONES 2017 PDF\450.pdf</t>
  </si>
  <si>
    <t>..\RESOLUCIONES 2017 PDF\451.pdf</t>
  </si>
  <si>
    <t>LOZANO BAUTISTA ENRIQUE</t>
  </si>
  <si>
    <t>..\RESOLUCIONES 2017 PDF\452.pdf</t>
  </si>
  <si>
    <t>..\RESOLUCIONES 2017 PDF\454.pdf</t>
  </si>
  <si>
    <t>..\RESOLUCIONES 2017 PDF\455.pdf</t>
  </si>
  <si>
    <t>..\RESOLUCIONES 2017 PDF\456.pdf</t>
  </si>
  <si>
    <t>ALVAREZ CONTRERAS SHOMARA JULIA</t>
  </si>
  <si>
    <t>..\RESOLUCIONES 2017 PDF\457.pdf</t>
  </si>
  <si>
    <t>..\RESOLUCIONES 2017 PDF\458.pdf</t>
  </si>
  <si>
    <t>..\RESOLUCIONES 2017 PDF\459.pdf</t>
  </si>
  <si>
    <t>DR. LUIS MANUEL CASTILLO</t>
  </si>
  <si>
    <t>..\RESOLUCIONES 2017 PDF\460.pdf</t>
  </si>
  <si>
    <t>..\RESOLUCIONES 2017 PDF\462.pdf</t>
  </si>
  <si>
    <t>HUARACHA DIAZ HENRY</t>
  </si>
  <si>
    <t>..\RESOLUCIONES 2017 PDF\463.pdf</t>
  </si>
  <si>
    <t>..\RESOLUCIONES 2017 PDF\464.pdf</t>
  </si>
  <si>
    <t>..\RESOLUCIONES 2017 PDF\465.pdf</t>
  </si>
  <si>
    <t>..\RESOLUCIONES 2017 PDF\466.pdf</t>
  </si>
  <si>
    <t>CURSO ACTUALIZACION</t>
  </si>
  <si>
    <t>..\RESOLUCIONES 2017 PDF\467.pdf</t>
  </si>
  <si>
    <t>..\RESOLUCIONES 2017 PDF\468.pdf</t>
  </si>
  <si>
    <t>..\RESOLUCIONES 2017 PDF\469.pdf</t>
  </si>
  <si>
    <t>..\RESOLUCIONES 2017 PDF\470.pdf</t>
  </si>
  <si>
    <t>..\RESOLUCIONES 2017 PDF\471.pdf</t>
  </si>
  <si>
    <t>..\RESOLUCIONES 2017 PDF\472.pdf</t>
  </si>
  <si>
    <t>..\RESOLUCIONES 2017 PDF\473.pdf</t>
  </si>
  <si>
    <t>ESPINOZA SOMOCURCIO LIGIA EMERIDA</t>
  </si>
  <si>
    <t>..\RESOLUCIONES 2017 PDF\474.pdf</t>
  </si>
  <si>
    <t>..\RESOLUCIONES 2017 PDF\475.pdf</t>
  </si>
  <si>
    <t>..\RESOLUCIONES 2017 PDF\476.pdf</t>
  </si>
  <si>
    <t>..\RESOLUCIONES 2017 PDF\477.pdf</t>
  </si>
  <si>
    <t>..\RESOLUCIONES 2017 PDF\478.pdf</t>
  </si>
  <si>
    <t>VERA FIGUEROA FREDY ORLANDO</t>
  </si>
  <si>
    <t>..\RESOLUCIONES 2017 PDF\479.pdf</t>
  </si>
  <si>
    <t>YANQUIRIMACHI SALAZAR DIANA</t>
  </si>
  <si>
    <t>..\RESOLUCIONES 2017 PDF\480.pdf</t>
  </si>
  <si>
    <t>..\RESOLUCIONES 2017 PDF\481.pdf</t>
  </si>
  <si>
    <t>MECHE CCOLQQUE MARIELA</t>
  </si>
  <si>
    <t>..\RESOLUCIONES 2017 PDF\482.pdf</t>
  </si>
  <si>
    <t>DEL SOLAR DELGADO GISSELA</t>
  </si>
  <si>
    <t>..\RESOLUCIONES 2017 PDF\483.pdf</t>
  </si>
  <si>
    <t>GUZMAN OJEDA IRIANA</t>
  </si>
  <si>
    <t>..\RESOLUCIONES 2017 PDF\484.pdf</t>
  </si>
  <si>
    <t>GUEVARA VELASQUEZ JEANINE ELIANA</t>
  </si>
  <si>
    <t>..\RESOLUCIONES 2017 PDF\485.pdf</t>
  </si>
  <si>
    <t>SENDON ALBA JENNER LUIS</t>
  </si>
  <si>
    <t>..\RESOLUCIONES 2017 PDF\486.pdf</t>
  </si>
  <si>
    <t>..\RESOLUCIONES 2017 PDF\487.pdf</t>
  </si>
  <si>
    <t>GOMEZ HOLGUIN HERNAN DARIO</t>
  </si>
  <si>
    <t>ANULAR MATRICULA</t>
  </si>
  <si>
    <t>..\RESOLUCIONES 2017 PDF\488.pdf</t>
  </si>
  <si>
    <t>..\RESOLUCIONES 2017 PDF\490.pdf</t>
  </si>
  <si>
    <t>MODIFICACION TITULO DE TESIS</t>
  </si>
  <si>
    <t>..\RESOLUCIONES 2017 PDF\491.pdf</t>
  </si>
  <si>
    <t>..\RESOLUCIONES 2017 PDF\492.pdf</t>
  </si>
  <si>
    <t>..\RESOLUCIONES 2017 PDF\493.pdf</t>
  </si>
  <si>
    <t>..\RESOLUCIONES 2017 PDF\494.pdf</t>
  </si>
  <si>
    <t>..\RESOLUCIONES 2017 PDF\495.pdf</t>
  </si>
  <si>
    <t>LUQUE ESPINOZA JIMENA</t>
  </si>
  <si>
    <t>..\RESOLUCIONES 2017 PDF\496.pdf</t>
  </si>
  <si>
    <t>..\RESOLUCIONES 2017 PDF\497.pdf</t>
  </si>
  <si>
    <t>..\RESOLUCIONES 2017 PDF\498.pdf</t>
  </si>
  <si>
    <t>..\RESOLUCIONES 2017 PDF\499.pdf</t>
  </si>
  <si>
    <t>..\RESOLUCIONES 2017 PDF\500.pdf</t>
  </si>
  <si>
    <t>..\RESOLUCIONES 2017 PDF\501.pdf</t>
  </si>
  <si>
    <t>..\RESOLUCIONES 2017 PDF\502.pdf</t>
  </si>
  <si>
    <t>..\RESOLUCIONES 2017 PDF\503.pdf</t>
  </si>
  <si>
    <t>..\RESOLUCIONES 2017 PDF\504.pdf</t>
  </si>
  <si>
    <t>..\RESOLUCIONES 2017 PDF\505.pdf</t>
  </si>
  <si>
    <t>..\RESOLUCIONES 2017 PDF\506.pdf</t>
  </si>
  <si>
    <t>..\RESOLUCIONES 2017 PDF\507.pdf</t>
  </si>
  <si>
    <t>..\RESOLUCIONES 2017 PDF\508.pdf</t>
  </si>
  <si>
    <t>QUINTANA REVOLLO JOSE ANTONIO</t>
  </si>
  <si>
    <t>..\RESOLUCIONES 2017 PDF\509.pdf</t>
  </si>
  <si>
    <t>..\RESOLUCIONES 2017 PDF\510.pdf</t>
  </si>
  <si>
    <t>RIVERA VILCA ROSMARISEL</t>
  </si>
  <si>
    <t>..\RESOLUCIONES 2017 PDF\511.pdf</t>
  </si>
  <si>
    <t>..\RESOLUCIONES 2017 PDF\512.pdf</t>
  </si>
  <si>
    <t>..\RESOLUCIONES 2017 PDF\513.pdf</t>
  </si>
  <si>
    <t>..\RESOLUCIONES 2017 PDF\514.pdf</t>
  </si>
  <si>
    <t>NOMBRAMIENTO DE ASESOR (DOCTORADO)</t>
  </si>
  <si>
    <t>..\RESOLUCIONES 2017 PDF\515.pdf</t>
  </si>
  <si>
    <t>..\RESOLUCIONES 2017 PDF\516.pdf</t>
  </si>
  <si>
    <t>BELLIDO MARISCAL CASTILLO VERONIKA HAYDEE</t>
  </si>
  <si>
    <t>..\RESOLUCIONES 2017 PDF\517.pdf</t>
  </si>
  <si>
    <t>..\RESOLUCIONES 2017 PDF\518.pdf</t>
  </si>
  <si>
    <t>AYQUI MAMANI JULIA VIRGINIA</t>
  </si>
  <si>
    <t>..\RESOLUCIONES 2017 PDF\519.pdf</t>
  </si>
  <si>
    <t>..\RESOLUCIONES 2017 PDF\520.pdf</t>
  </si>
  <si>
    <t>..\RESOLUCIONES 2017 PDF\521.pdf</t>
  </si>
  <si>
    <t>..\RESOLUCIONES 2017 PDF\522.pdf</t>
  </si>
  <si>
    <t>..\RESOLUCIONES 2017 PDF\523.pdf</t>
  </si>
  <si>
    <t>..\RESOLUCIONES 2017 PDF\524.pdf</t>
  </si>
  <si>
    <t>..\RESOLUCIONES 2017 PDF\525.pdf</t>
  </si>
  <si>
    <t>..\RESOLUCIONES 2017 PDF\526.pdf</t>
  </si>
  <si>
    <t>..\RESOLUCIONES 2017 PDF\527.pdf</t>
  </si>
  <si>
    <t>..\RESOLUCIONES 2017 PDF\528.pdf</t>
  </si>
  <si>
    <t>MAESTRIA DOCENCIA</t>
  </si>
  <si>
    <t>..\RESOLUCIONES 2017 PDF\529.pdf</t>
  </si>
  <si>
    <t>WALTER SERVANDO PANTOJA AGUILAR</t>
  </si>
  <si>
    <t>PROVEIDO 002</t>
  </si>
  <si>
    <t>..\RESOLUCIONES 2017 PDF\530.pdf</t>
  </si>
  <si>
    <t>..\RESOLUCIONES 2017 PDF\531.pdf</t>
  </si>
  <si>
    <t>..\RESOLUCIONES 2017 PDF\532.pdf</t>
  </si>
  <si>
    <t>..\RESOLUCIONES 2017 PDF\533.pdf</t>
  </si>
  <si>
    <t>..\RESOLUCIONES 2017 PDF\534.pdf</t>
  </si>
  <si>
    <t>..\RESOLUCIONES 2017 PDF\535.pdf</t>
  </si>
  <si>
    <t>..\RESOLUCIONES 2017 PDF\536.pdf</t>
  </si>
  <si>
    <t>BORNAS LAROTA KAREN VERONIKA</t>
  </si>
  <si>
    <t>MG. BOLUARTE MEDINA</t>
  </si>
  <si>
    <t>..\RESOLUCIONES 2017 PDF\537.pdf</t>
  </si>
  <si>
    <t>VALERO ENRIQUEZ JOSE EMILIO</t>
  </si>
  <si>
    <t>..\RESOLUCIONES 2017 PDF\538.pdf</t>
  </si>
  <si>
    <t>..\RESOLUCIONES 2017 PDF\539.pdf</t>
  </si>
  <si>
    <t>..\RESOLUCIONES 2017 PDF\540.pdf</t>
  </si>
  <si>
    <t>..\RESOLUCIONES 2017 PDF\541.pdf</t>
  </si>
  <si>
    <t>..\RESOLUCIONES 2017 PDF\542.pdf</t>
  </si>
  <si>
    <t>..\RESOLUCIONES 2017 PDF\543.pdf</t>
  </si>
  <si>
    <t>..\RESOLUCIONES 2017 PDF\544.pdf</t>
  </si>
  <si>
    <t>..\RESOLUCIONES 2017 PDF\545.pdf</t>
  </si>
  <si>
    <t>..\RESOLUCIONES 2017 PDF\547.pdf</t>
  </si>
  <si>
    <t>..\RESOLUCIONES 2017 PDF\548.pdf</t>
  </si>
  <si>
    <t>..\RESOLUCIONES 2017 PDF\549.pdf</t>
  </si>
  <si>
    <t>..\RESOLUCIONES 2017 PDF\550.pdf</t>
  </si>
  <si>
    <t>..\RESOLUCIONES 2017 PDF\551.pdf</t>
  </si>
  <si>
    <t>..\RESOLUCIONES 2017 PDF\552.pdf</t>
  </si>
  <si>
    <t>..\RESOLUCIONES 2017 PDF\553.pdf</t>
  </si>
  <si>
    <t>..\RESOLUCIONES 2017 PDF\554.pdf</t>
  </si>
  <si>
    <t>..\RESOLUCIONES 2017 PDF\555.pdf</t>
  </si>
  <si>
    <t>..\RESOLUCIONES 2017 PDF\556.pdf</t>
  </si>
  <si>
    <t>..\RESOLUCIONES 2017 PDF\557.pdf</t>
  </si>
  <si>
    <t>..\RESOLUCIONES 2017 PDF\558.pdf</t>
  </si>
  <si>
    <t>..\RESOLUCIONES 2017 PDF\559.pdf</t>
  </si>
  <si>
    <t>..\RESOLUCIONES 2017 PDF\560.pdf</t>
  </si>
  <si>
    <t>..\RESOLUCIONES 2017 PDF\561.pdf</t>
  </si>
  <si>
    <t>..\RESOLUCIONES 2017 PDF\563.pdf</t>
  </si>
  <si>
    <t>..\RESOLUCIONES 2017 PDF\564.pdf</t>
  </si>
  <si>
    <t>..\RESOLUCIONES 2017 PDF\565.pdf</t>
  </si>
  <si>
    <t>MODIFICAR RESOLUCION 456-2016</t>
  </si>
  <si>
    <t>..\RESOLUCIONES 2017 PDF\566.pdf</t>
  </si>
  <si>
    <t>..\RESOLUCIONES 2017 PDF\567.pdf</t>
  </si>
  <si>
    <t>..\RESOLUCIONES 2017 PDF\568.pdf</t>
  </si>
  <si>
    <t>..\RESOLUCIONES 2017 PDF\569.pdf</t>
  </si>
  <si>
    <t>..\RESOLUCIONES 2017 PDF\570.pdf</t>
  </si>
  <si>
    <t>..\RESOLUCIONES 2017 PDF\571.pdf</t>
  </si>
  <si>
    <t>..\RESOLUCIONES 2017 PDF\572.pdf</t>
  </si>
  <si>
    <t>..\RESOLUCIONES 2017 PDF\573.pdf</t>
  </si>
  <si>
    <t>..\RESOLUCIONES 2017 PDF\574.pdf</t>
  </si>
  <si>
    <t>..\RESOLUCIONES 2017 PDF\575.pdf</t>
  </si>
  <si>
    <t>..\RESOLUCIONES 2017 PDF\576.pdf</t>
  </si>
  <si>
    <t>..\RESOLUCIONES 2017 PDF\577.pdf</t>
  </si>
  <si>
    <t>COMISION DE ADMISION 2017-II</t>
  </si>
  <si>
    <t>..\RESOLUCIONES 2017 PDF\578.pdf</t>
  </si>
  <si>
    <t>DE LOS RIOS FARFAN MARIA DEL PILAR</t>
  </si>
  <si>
    <t>..\RESOLUCIONES 2017 PDF\579.pdf</t>
  </si>
  <si>
    <t>MENDOZA QUISPE SANTIAGO</t>
  </si>
  <si>
    <t>..\RESOLUCIONES 2017 PDF\580.pdf</t>
  </si>
  <si>
    <t>..\RESOLUCIONES 2017 PDF\581.pdf</t>
  </si>
  <si>
    <t>..\RESOLUCIONES 2017 PDF\582.pdf</t>
  </si>
  <si>
    <t>..\RESOLUCIONES 2017 PDF\583.pdf</t>
  </si>
  <si>
    <t>..\RESOLUCIONES 2017 PDF\584.pdf</t>
  </si>
  <si>
    <t>..\RESOLUCIONES 2017 PDF\585.pdf</t>
  </si>
  <si>
    <t>..\RESOLUCIONES 2017 PDF\586.pdf</t>
  </si>
  <si>
    <t>..\RESOLUCIONES 2017 PDF\587.pdf</t>
  </si>
  <si>
    <t>..\RESOLUCIONES 2017 PDF\588.pdf</t>
  </si>
  <si>
    <t>..\RESOLUCIONES 2017 PDF\589.pdf</t>
  </si>
  <si>
    <t>DR. DIAZ TORRES JOSE HILDEBRANDO / ACTUALIZACION</t>
  </si>
  <si>
    <t>..\RESOLUCIONES 2017 PDF\590.pdf</t>
  </si>
  <si>
    <t>..\RESOLUCIONES 2017 PDF\591.pdf</t>
  </si>
  <si>
    <t>TINEO TUEROS MIRELLA</t>
  </si>
  <si>
    <t>..\RESOLUCIONES 2017 PDF\592.pdf</t>
  </si>
  <si>
    <t>DRA. VERA FERCHAU HELGA</t>
  </si>
  <si>
    <t>..\RESOLUCIONES 2017 PDF\593.pdf</t>
  </si>
  <si>
    <t>DRA. SOTO BRINGAS ROSARIO ISABEL</t>
  </si>
  <si>
    <t>..\RESOLUCIONES 2017 PDF\594.pdf</t>
  </si>
  <si>
    <t>..\RESOLUCIONES 2017 PDF\595.pdf</t>
  </si>
  <si>
    <t>..\RESOLUCIONES 2017 PDF\596.pdf</t>
  </si>
  <si>
    <t>..\RESOLUCIONES 2017 PDF\597.pdf</t>
  </si>
  <si>
    <t>DR. VILLAVICENCIO MUÑOZ HECTOR DANILO</t>
  </si>
  <si>
    <t>..\RESOLUCIONES 2017 PDF\598.pdf</t>
  </si>
  <si>
    <t>MG. CANAHUIRE MONTUFAR VILMA</t>
  </si>
  <si>
    <t>..\RESOLUCIONES 2017 PDF\599.pdf</t>
  </si>
  <si>
    <t>VILA MUÑONCA GILDO</t>
  </si>
  <si>
    <t>DRA. CASTRO VARGAS YANET</t>
  </si>
  <si>
    <t>..\RESOLUCIONES 2017 PDF\600.pdf</t>
  </si>
  <si>
    <t>DRA. LEON VILLALOBOS YOLANDA V.</t>
  </si>
  <si>
    <t>..\RESOLUCIONES 2017 PDF\601.pdf</t>
  </si>
  <si>
    <t>..\RESOLUCIONES 2017 PDF\602.pdf</t>
  </si>
  <si>
    <t>..\RESOLUCIONES 2017 PDF\603.pdf</t>
  </si>
  <si>
    <t>..\RESOLUCIONES 2017 PDF\604.pdf</t>
  </si>
  <si>
    <t>..\RESOLUCIONES 2017 PDF\605.pdf</t>
  </si>
  <si>
    <t>..\RESOLUCIONES 2017 PDF\606.pdf</t>
  </si>
  <si>
    <t>..\RESOLUCIONES 2017 PDF\607.pdf</t>
  </si>
  <si>
    <t>..\RESOLUCIONES 2017 PDF\608.pdf</t>
  </si>
  <si>
    <t>..\RESOLUCIONES 2017 PDF\609.pdf</t>
  </si>
  <si>
    <t>..\RESOLUCIONES 2017 PDF\610.pdf</t>
  </si>
  <si>
    <t>..\RESOLUCIONES 2017 PDF\611.pdf</t>
  </si>
  <si>
    <t>..\RESOLUCIONES 2017 PDF\612.pdf</t>
  </si>
  <si>
    <t>CAMBIO ASESOR DR. ALVAREZ JAUREGUI GUIDO</t>
  </si>
  <si>
    <t>..\RESOLUCIONES 2017 PDF\613.pdf</t>
  </si>
  <si>
    <t>PROVEIDO 004</t>
  </si>
  <si>
    <t>..\RESOLUCIONES 2017 PDF\614.pdf</t>
  </si>
  <si>
    <t>..\RESOLUCIONES 2017 PDF\615.pdf</t>
  </si>
  <si>
    <t>RECONFORMAR COMISION ADMISION</t>
  </si>
  <si>
    <t>..\RESOLUCIONES 2017 PDF\616.pdf</t>
  </si>
  <si>
    <t>..\RESOLUCIONES 2017 PDF\617.pdf</t>
  </si>
  <si>
    <t>..\RESOLUCIONES 2017 PDF\618.pdf</t>
  </si>
  <si>
    <t>..\RESOLUCIONES 2017 PDF\619.pdf</t>
  </si>
  <si>
    <t>..\RESOLUCIONES 2017 PDF\620.pdf</t>
  </si>
  <si>
    <t>..\RESOLUCIONES 2017 PDF\621.pdf</t>
  </si>
  <si>
    <t>..\RESOLUCIONES 2017 PDF\622.pdf</t>
  </si>
  <si>
    <t>..\RESOLUCIONES 2017 PDF\623.pdf</t>
  </si>
  <si>
    <t>..\RESOLUCIONES 2017 PDF\624.pdf</t>
  </si>
  <si>
    <t>..\RESOLUCIONES 2017 PDF\625.pdf</t>
  </si>
  <si>
    <t>..\RESOLUCIONES 2017 PDF\626.pdf</t>
  </si>
  <si>
    <t>..\RESOLUCIONES 2017 PDF\627.pdf</t>
  </si>
  <si>
    <t>..\RESOLUCIONES 2017 PDF\628.pdf</t>
  </si>
  <si>
    <t>..\RESOLUCIONES 2017 PDF\629.pdf</t>
  </si>
  <si>
    <t>..\RESOLUCIONES 2017 PDF\630.pdf</t>
  </si>
  <si>
    <t>..\RESOLUCIONES 2017 PDF\631.pdf</t>
  </si>
  <si>
    <t>..\RESOLUCIONES 2017 PDF\632.pdf</t>
  </si>
  <si>
    <t>..\RESOLUCIONES 2017 PDF\633.pdf</t>
  </si>
  <si>
    <t>..\RESOLUCIONES 2017 PDF\634.pdf</t>
  </si>
  <si>
    <t>..\RESOLUCIONES 2017 PDF\635.pdf</t>
  </si>
  <si>
    <t>..\RESOLUCIONES 2017 PDF\636.pdf</t>
  </si>
  <si>
    <t>..\RESOLUCIONES 2017 PDF\637.pdf</t>
  </si>
  <si>
    <t>..\RESOLUCIONES 2017 PDF\638.pdf</t>
  </si>
  <si>
    <t>..\RESOLUCIONES 2017 PDF\639.pdf</t>
  </si>
  <si>
    <t>..\RESOLUCIONES 2017 PDF\640.pdf</t>
  </si>
  <si>
    <t>..\RESOLUCIONES 2017 PDF\641.pdf</t>
  </si>
  <si>
    <t>..\RESOLUCIONES 2017 PDF\642.pdf</t>
  </si>
  <si>
    <t>..\RESOLUCIONES 2017 PDF\643.pdf</t>
  </si>
  <si>
    <t>..\RESOLUCIONES 2017 PDF\644.pdf</t>
  </si>
  <si>
    <t>..\RESOLUCIONES 2017 PDF\645.pdf</t>
  </si>
  <si>
    <t>..\RESOLUCIONES 2017 PDF\646.pdf</t>
  </si>
  <si>
    <t>..\RESOLUCIONES 2017 PDF\647.pdf</t>
  </si>
  <si>
    <t>ESPINOZA LATORRE JULIO CESAR</t>
  </si>
  <si>
    <t>..\RESOLUCIONES 2017 PDF\648.pdf</t>
  </si>
  <si>
    <t>..\RESOLUCIONES 2017 PDF\649.pdf</t>
  </si>
  <si>
    <t>..\RESOLUCIONES 2017 PDF\650.pdf</t>
  </si>
  <si>
    <t>MUÑOZ BACA ROGERS</t>
  </si>
  <si>
    <t>..\RESOLUCIONES 2017 PDF\651.pdf</t>
  </si>
  <si>
    <t>QUISPE CHAMBILLA MELINA</t>
  </si>
  <si>
    <t>..\RESOLUCIONES 2017 PDF\652.pdf</t>
  </si>
  <si>
    <t>HERRERA CENTENO YUBRIEL</t>
  </si>
  <si>
    <t>..\RESOLUCIONES 2017 PDF\653.pdf</t>
  </si>
  <si>
    <t>..\RESOLUCIONES 2017 PDF\654.pdf</t>
  </si>
  <si>
    <t>..\RESOLUCIONES 2017 PDF\655.pdf</t>
  </si>
  <si>
    <t>..\RESOLUCIONES 2017 PDF\656.pdf</t>
  </si>
  <si>
    <t>..\RESOLUCIONES 2017 PDF\657.pdf</t>
  </si>
  <si>
    <t>..\RESOLUCIONES 2017 PDF\658.pdf</t>
  </si>
  <si>
    <t>ADMISION 2017-2</t>
  </si>
  <si>
    <t>..\RESOLUCIONES 2017 PDF\659.pdf</t>
  </si>
  <si>
    <t>..\RESOLUCIONES 2017 PDF\660.pdf</t>
  </si>
  <si>
    <t>..\RESOLUCIONES 2017 PDF\661.pdf</t>
  </si>
  <si>
    <t>LLANCAY MEDINA EDITH STEFANI</t>
  </si>
  <si>
    <t>..\RESOLUCIONES 2017 PDF\662.pdf</t>
  </si>
  <si>
    <t>ATAUSINCHI CHUQUITAPA CARLOS EDUARDO</t>
  </si>
  <si>
    <t>..\RESOLUCIONES 2017 PDF\663.pdf</t>
  </si>
  <si>
    <t>..\RESOLUCIONES 2017 PDF\664.pdf</t>
  </si>
  <si>
    <t>MAESTRO DOCENCIA</t>
  </si>
  <si>
    <t>..\RESOLUCIONES 2017 PDF\665.pdf</t>
  </si>
  <si>
    <t>..\RESOLUCIONES 2017 PDF\666.pdf</t>
  </si>
  <si>
    <t>FIJAR NUEVA FECHA Y HORA</t>
  </si>
  <si>
    <t>..\RESOLUCIONES 2017 PDF\667.pdf</t>
  </si>
  <si>
    <t>..\RESOLUCIONES 2017 PDF\668.pdf</t>
  </si>
  <si>
    <t>..\RESOLUCIONES 2017 PDF\669.pdf</t>
  </si>
  <si>
    <t>..\RESOLUCIONES 2017 PDF\670.pdf</t>
  </si>
  <si>
    <t>CUENTAS CARDENAS MIGUEL ANGEL</t>
  </si>
  <si>
    <t>..\RESOLUCIONES 2017 PDF\671.pdf</t>
  </si>
  <si>
    <t>QUISPE PEREZ BARUSKA KARIN</t>
  </si>
  <si>
    <t>..\RESOLUCIONES 2017 PDF\672.pdf</t>
  </si>
  <si>
    <t>GALINDO OBANDO JOSE DANIEL</t>
  </si>
  <si>
    <t>..\RESOLUCIONES 2017 PDF\673.pdf</t>
  </si>
  <si>
    <t>ARTEAGA ESCOBAR VICTOR JOSEPH</t>
  </si>
  <si>
    <t>..\RESOLUCIONES 2017 PDF\674.pdf</t>
  </si>
  <si>
    <t>OLIVO CARAZAS CHRISTOPHER</t>
  </si>
  <si>
    <t>..\RESOLUCIONES 2017 PDF\675.pdf</t>
  </si>
  <si>
    <t>VIERNES 31 DE AGOSTO</t>
  </si>
  <si>
    <t>..\RESOLUCIONES 2017 PDF\676.pdf</t>
  </si>
  <si>
    <t>..\RESOLUCIONES 2017 PDF\677.pdf</t>
  </si>
  <si>
    <t>..\RESOLUCIONES 2017 PDF\678.pdf</t>
  </si>
  <si>
    <t>ELIMINAR RESOLUCION</t>
  </si>
  <si>
    <t>..\RESOLUCIONES 2017 PDF\679.pdf</t>
  </si>
  <si>
    <t>..\RESOLUCIONES 2017 PDF\680.pdf</t>
  </si>
  <si>
    <t>PROVEIDO 005</t>
  </si>
  <si>
    <t>..\RESOLUCIONES 2017 PDF\PROVEIDO 005.pdf</t>
  </si>
  <si>
    <t>RAMOS HUAMAN DE LOS HEROS YURI</t>
  </si>
  <si>
    <t>PROVEIDO 006</t>
  </si>
  <si>
    <t>..\RESOLUCIONES 2017 PDF\PROVEIDO 006.pdf</t>
  </si>
  <si>
    <t>MAYHUIRE PONCE HAROLD PAUL</t>
  </si>
  <si>
    <t>AUTORIZAR MATRICULA 2017-III</t>
  </si>
  <si>
    <t>..\RESOLUCIONES 2017 PDF\681.pdf</t>
  </si>
  <si>
    <t>..\RESOLUCIONES 2017 PDF\682.pdf</t>
  </si>
  <si>
    <t>..\RESOLUCIONES 2017 PDF\683.pdf</t>
  </si>
  <si>
    <t>..\RESOLUCIONES 2017 PDF\684.pdf</t>
  </si>
  <si>
    <t>..\RESOLUCIONES 2017 PDF\685.pdf</t>
  </si>
  <si>
    <t>..\RESOLUCIONES 2017 PDF\686.pdf</t>
  </si>
  <si>
    <t>..\RESOLUCIONES 2017 PDF\687.pdf</t>
  </si>
  <si>
    <t>COMISION ADMISION PUERTO MALDONADO</t>
  </si>
  <si>
    <t>..\RESOLUCIONES 2017 PDF\689.pdf</t>
  </si>
  <si>
    <t>ADMISION PUERTO MALDONADO</t>
  </si>
  <si>
    <t>ADMITIDOS PUERTO MALDONADO</t>
  </si>
  <si>
    <t>..\RESOLUCIONES 2017 PDF\690.pdf</t>
  </si>
  <si>
    <t>CONTRERAS USCA ANIBAL</t>
  </si>
  <si>
    <t>..\RESOLUCIONES 2017 PDF\691.pdf</t>
  </si>
  <si>
    <t>..\RESOLUCIONES 2017 PDF\692.pdf</t>
  </si>
  <si>
    <t>..\RESOLUCIONES 2017 PDF\693.pdf</t>
  </si>
  <si>
    <t>..\RESOLUCIONES 2017 PDF\694.pdf</t>
  </si>
  <si>
    <t>LOAYZA TRUJILLO KATICSA MICHEL</t>
  </si>
  <si>
    <t>..\RESOLUCIONES 2017 PDF\695.pdf</t>
  </si>
  <si>
    <t>..\RESOLUCIONES 2017 PDF\696.pdf</t>
  </si>
  <si>
    <t>COLLANTES MENDOZA EMILIO</t>
  </si>
  <si>
    <t>..\RESOLUCIONES 2017 PDF\697.pdf</t>
  </si>
  <si>
    <t>MONZON HERMOZA KELY</t>
  </si>
  <si>
    <t>..\RESOLUCIONES 2017 PDF\698.pdf</t>
  </si>
  <si>
    <t>..\RESOLUCIONES 2017 PDF\699.pdf</t>
  </si>
  <si>
    <t>..\RESOLUCIONES 2017 PDF\700.pdf</t>
  </si>
  <si>
    <t>ALVAREZ ROMERO RONAL</t>
  </si>
  <si>
    <t>..\RESOLUCIONES 2017 PDF\701.pdf</t>
  </si>
  <si>
    <t>..\RESOLUCIONES 2017 PDF\702.pdf</t>
  </si>
  <si>
    <t>..\RESOLUCIONES 2017 PDF\703.pdf</t>
  </si>
  <si>
    <t>..\RESOLUCIONES 2017 PDF\704.pdf</t>
  </si>
  <si>
    <t>HUANMANQUISPE APAZA LINDA BLAISE</t>
  </si>
  <si>
    <t>..\RESOLUCIONES 2017 PDF\705.pdf</t>
  </si>
  <si>
    <t>..\RESOLUCIONES 2017 PDF\706.pdf</t>
  </si>
  <si>
    <t>CARRASCO CACERES LYN ADRIANA</t>
  </si>
  <si>
    <t>..\RESOLUCIONES 2017 PDF\707.pdf</t>
  </si>
  <si>
    <t>ARANDO QUISPE MARCELINO</t>
  </si>
  <si>
    <t>..\RESOLUCIONES 2017 PDF\708.pdf</t>
  </si>
  <si>
    <t>VENGOA VALDEIGLESIAS SILVANA MILAGROS</t>
  </si>
  <si>
    <t>..\RESOLUCIONES 2017 PDF\709.pdf</t>
  </si>
  <si>
    <t>..\RESOLUCIONES 2017 PDF\710.pdf</t>
  </si>
  <si>
    <t>..\RESOLUCIONES 2017 PDF\711.pdf</t>
  </si>
  <si>
    <t>..\RESOLUCIONES 2017 PDF\712.pdf</t>
  </si>
  <si>
    <t>..\RESOLUCIONES 2017 PDF\713.pdf</t>
  </si>
  <si>
    <t>..\RESOLUCIONES 2017 PDF\714.pdf</t>
  </si>
  <si>
    <t>..\RESOLUCIONES 2017 PDF\715.pdf</t>
  </si>
  <si>
    <t>..\RESOLUCIONES 2017 PDF\716.pdf</t>
  </si>
  <si>
    <t>..\RESOLUCIONES 2017 PDF\717.pdf</t>
  </si>
  <si>
    <t>..\RESOLUCIONES 2017 PDF\718.pdf</t>
  </si>
  <si>
    <t>..\RESOLUCIONES 2017 PDF\719.pdf</t>
  </si>
  <si>
    <t>SOTOMAYOR LAUREL CAROL</t>
  </si>
  <si>
    <t>..\RESOLUCIONES 2017 PDF\720.pdf</t>
  </si>
  <si>
    <t>..\RESOLUCIONES 2017 PDF\721.pdf</t>
  </si>
  <si>
    <t>FUENTES HUALLPA GABRIELA</t>
  </si>
  <si>
    <t>..\RESOLUCIONES 2017 PDF\722.pdf</t>
  </si>
  <si>
    <t>..\RESOLUCIONES 2017 PDF\723.pdf</t>
  </si>
  <si>
    <t>HUALLPAMAYTA BELLOTA REIBER</t>
  </si>
  <si>
    <t>..\RESOLUCIONES 2017 PDF\724.pdf</t>
  </si>
  <si>
    <t>GONZALES VARGAS ALEXANDRA MONICA</t>
  </si>
  <si>
    <t>..\RESOLUCIONES 2017 PDF\725.pdf</t>
  </si>
  <si>
    <t>LIMA USMAYO NINGSIAR BRAULIO</t>
  </si>
  <si>
    <t>..\RESOLUCIONES 2017 PDF\726.pdf</t>
  </si>
  <si>
    <t>..\RESOLUCIONES 2017 PDF\727.pdf</t>
  </si>
  <si>
    <t>PAMELA OCHOA RAVELO</t>
  </si>
  <si>
    <t>..\RESOLUCIONES 2017 PDF\728.pdf</t>
  </si>
  <si>
    <t>..\RESOLUCIONES 2017 PDF\729.pdf</t>
  </si>
  <si>
    <t>MAMANI VILCA CESIA</t>
  </si>
  <si>
    <t>..\RESOLUCIONES 2017 PDF\730.pdf</t>
  </si>
  <si>
    <t>..\RESOLUCIONES 2017 PDF\731.pdf</t>
  </si>
  <si>
    <t>..\RESOLUCIONES 2017 PDF\732.pdf</t>
  </si>
  <si>
    <t>..\RESOLUCIONES 2017 PDF\733.pdf</t>
  </si>
  <si>
    <t>..\RESOLUCIONES 2017 PDF\734.pdf</t>
  </si>
  <si>
    <t>..\RESOLUCIONES 2017 PDF\735.pdf</t>
  </si>
  <si>
    <t>..\RESOLUCIONES 2017 PDF\736.pdf</t>
  </si>
  <si>
    <t>..\RESOLUCIONES 2017 PDF\737.pdf</t>
  </si>
  <si>
    <t>..\RESOLUCIONES 2017 PDF\738.pdf</t>
  </si>
  <si>
    <t>ÑAHUI HUILLCA SATURNINO</t>
  </si>
  <si>
    <t>..\RESOLUCIONES 2017 PDF\739.pdf</t>
  </si>
  <si>
    <t>RIVAS VILCA FERNANDO</t>
  </si>
  <si>
    <t>..\RESOLUCIONES 2017 PDF\740.pdf</t>
  </si>
  <si>
    <t>..\RESOLUCIONES 2017 PDF\741.pdf</t>
  </si>
  <si>
    <t>..\RESOLUCIONES 2017 PDF\742.pdf</t>
  </si>
  <si>
    <t>..\RESOLUCIONES 2017 PDF\743.pdf</t>
  </si>
  <si>
    <t xml:space="preserve">AMBIA VIVANCO EFRAIN </t>
  </si>
  <si>
    <t>..\RESOLUCIONES 2017 PDF\744.pdf</t>
  </si>
  <si>
    <t>..\RESOLUCIONES 2017 PDF\745.pdf</t>
  </si>
  <si>
    <t>..\RESOLUCIONES 2017 PDF\746.pdf</t>
  </si>
  <si>
    <t>..\RESOLUCIONES 2017 PDF\747.pdf</t>
  </si>
  <si>
    <t>..\RESOLUCIONES 2017 PDF\748.pdf</t>
  </si>
  <si>
    <t>CAMACHO CAMPOS YESENIA</t>
  </si>
  <si>
    <t>..\RESOLUCIONES 2017 PDF\749.pdf</t>
  </si>
  <si>
    <t>..\RESOLUCIONES 2017 PDF\750.pdf</t>
  </si>
  <si>
    <t>..\RESOLUCIONES 2017 PDF\751.pdf</t>
  </si>
  <si>
    <t>..\RESOLUCIONES 2017 PDF\752.pdf</t>
  </si>
  <si>
    <t>..\RESOLUCIONES 2017 PDF\753.pdf</t>
  </si>
  <si>
    <t>MGT. ARAUJO BERRIO WALKER</t>
  </si>
  <si>
    <t>..\RESOLUCIONES 2017 PDF\754.pdf</t>
  </si>
  <si>
    <t>VARGAS PANDO KIN NATALYN</t>
  </si>
  <si>
    <t>MGT. AVENDAÑO UCHUYA OSTWALD NESTOR</t>
  </si>
  <si>
    <t>..\RESOLUCIONES 2017 PDF\755.pdf</t>
  </si>
  <si>
    <t>..\RESOLUCIONES 2017 PDF\756.pdf</t>
  </si>
  <si>
    <t>}</t>
  </si>
  <si>
    <t>..\RESOLUCIONES 2017 PDF\757.pdf</t>
  </si>
  <si>
    <t>..\RESOLUCIONES 2017 PDF\758.pdf</t>
  </si>
  <si>
    <t>..\RESOLUCIONES 2017 PDF\759.pdf</t>
  </si>
  <si>
    <t>..\RESOLUCIONES 2017 PDF\761.pdf</t>
  </si>
  <si>
    <t>..\RESOLUCIONES 2017 PDF\762.pdf</t>
  </si>
  <si>
    <t>REPROGRAMADO</t>
  </si>
  <si>
    <t>..\RESOLUCIONES 2017 PDF\763.pdf</t>
  </si>
  <si>
    <t>..\RESOLUCIONES 2017 PDF\764.pdf</t>
  </si>
  <si>
    <t>..\RESOLUCIONES 2017 PDF\765.pdf</t>
  </si>
  <si>
    <t>..\RESOLUCIONES 2017 PDF\766.pdf</t>
  </si>
  <si>
    <t>..\RESOLUCIONES 2017 PDF\767.pdf</t>
  </si>
  <si>
    <t>..\RESOLUCIONES 2017 PDF\768.pdf</t>
  </si>
  <si>
    <t>..\RESOLUCIONES 2017 PDF\769.pdf</t>
  </si>
  <si>
    <t>..\RESOLUCIONES 2017 PDF\770.pdf</t>
  </si>
  <si>
    <t>..\RESOLUCIONES 2017 PDF\771.pdf</t>
  </si>
  <si>
    <t>Maestro en Gestion del Turismo Sostenible</t>
  </si>
  <si>
    <t>..\RESOLUCIONES 2017 PDF\772.pdf</t>
  </si>
  <si>
    <t>ARAGON JIMENEZ RICARDO DANIEL</t>
  </si>
  <si>
    <t>CONVALIDACION DE ASIGNATURA</t>
  </si>
  <si>
    <t>..\RESOLUCIONES 2017 PDF\773.pdf</t>
  </si>
  <si>
    <t>DR. RIOS MAYORGA JULIO Y DR. HILDEBRANDO DIAZ TORRES</t>
  </si>
  <si>
    <t>..\RESOLUCIONES 2017 PDF\774.pdf</t>
  </si>
  <si>
    <t>MOLINA ROMERO ALAN</t>
  </si>
  <si>
    <t>PROVEIDO 007</t>
  </si>
  <si>
    <t>..\RESOLUCIONES 2017 PDF\PROVEIDO 007.pdf</t>
  </si>
  <si>
    <t>..\RESOLUCIONES 2017 PDF\775.pdf</t>
  </si>
  <si>
    <t>..\RESOLUCIONES 2017 PDF\776.pdf</t>
  </si>
  <si>
    <t>..\RESOLUCIONES 2017 PDF\777.pdf</t>
  </si>
  <si>
    <t>..\RESOLUCIONES 2017 PDF\778.pdf</t>
  </si>
  <si>
    <t>..\RESOLUCIONES 2017 PDF\779.pdf</t>
  </si>
  <si>
    <t>..\RESOLUCIONES 2017 PDF\780.pdf</t>
  </si>
  <si>
    <t>..\RESOLUCIONES 2017 PDF\781.pdf</t>
  </si>
  <si>
    <t>..\RESOLUCIONES 2017 PDF\782.pdf</t>
  </si>
  <si>
    <t>..\RESOLUCIONES 2017 PDF\783.pdf</t>
  </si>
  <si>
    <t>..\RESOLUCIONES 2017 PDF\784.pdf</t>
  </si>
  <si>
    <t>..\RESOLUCIONES 2017 PDF\785.pdf</t>
  </si>
  <si>
    <t>..\RESOLUCIONES 2017 PDF\786.pdf</t>
  </si>
  <si>
    <t>..\RESOLUCIONES 2017 PDF\787.pdf</t>
  </si>
  <si>
    <t>..\RESOLUCIONES 2017 PDF\788.pdf</t>
  </si>
  <si>
    <t>..\RESOLUCIONES 2017 PDF\789.pdf</t>
  </si>
  <si>
    <t>..\RESOLUCIONES 2017 PDF\790.pdf</t>
  </si>
  <si>
    <t>..\RESOLUCIONES 2017 PDF\791.pdf</t>
  </si>
  <si>
    <t>..\RESOLUCIONES 2017 PDF\792.pdf</t>
  </si>
  <si>
    <t>..\RESOLUCIONES 2017 PDF\793.pdf</t>
  </si>
  <si>
    <t>MARCAVILLACA LUNA ALFREDO MODESTO</t>
  </si>
  <si>
    <t>..\RESOLUCIONES 2017 PDF\794.pdf</t>
  </si>
  <si>
    <t>..\RESOLUCIONES 2017 PDF\795.pdf</t>
  </si>
  <si>
    <t>..\RESOLUCIONES 2017 PDF\796.pdf</t>
  </si>
  <si>
    <t>VASQUEZ ELGUERA ROSALBA</t>
  </si>
  <si>
    <t>CUSO DIRIGIDO</t>
  </si>
  <si>
    <t>DR. HILDEBRANDO DIAZ TORRES Y DR. JORGE RAMON SILVA SIERRA</t>
  </si>
  <si>
    <t>..\RESOLUCIONES 2017 PDF\797.pdf</t>
  </si>
  <si>
    <t>VARGAS SOLER JESSE ANGELICA</t>
  </si>
  <si>
    <t>DR. HILDEBRANDO DIAZ TORRES Y DR. RIOS MAYORGA JULIO TRINIDAD</t>
  </si>
  <si>
    <t>..\RESOLUCIONES 2017 PDF\798.pdf</t>
  </si>
  <si>
    <t>MAMANI YUCRA SANTOS</t>
  </si>
  <si>
    <t>..\RESOLUCIONES 2017 PDF\799.pdf</t>
  </si>
  <si>
    <t>..\RESOLUCIONES 2017 PDF\800.pdf</t>
  </si>
  <si>
    <t>..\RESOLUCIONES 2017 PDF\801.pdf</t>
  </si>
  <si>
    <t>..\RESOLUCIONES 2017 PDF\802.pdf</t>
  </si>
  <si>
    <t>..\RESOLUCIONES 2017 PDF\803.pdf</t>
  </si>
  <si>
    <t>..\RESOLUCIONES 2017 PDF\804.pdf</t>
  </si>
  <si>
    <t>..\RESOLUCIONES 2017 PDF\805.pdf</t>
  </si>
  <si>
    <t>..\RESOLUCIONES 2017 PDF\806.pdf</t>
  </si>
  <si>
    <t>MEZA ORDOÑEZ ENA SANDRA</t>
  </si>
  <si>
    <t>..\RESOLUCIONES 2017 PDF\807.pdf</t>
  </si>
  <si>
    <t>CASTILLA VALDIVIA ANDRE FABIAN</t>
  </si>
  <si>
    <t>..\RESOLUCIONES 2017 PDF\808.pdf</t>
  </si>
  <si>
    <t>PERALTA GONZALES EDGAR</t>
  </si>
  <si>
    <t>..\RESOLUCIONES 2017 PDF\809.pdf</t>
  </si>
  <si>
    <t>..\RESOLUCIONES 2017 PDF\810.pdf</t>
  </si>
  <si>
    <t>..\RESOLUCIONES 2017 PDF\811.pdf</t>
  </si>
  <si>
    <t>DUQUE ROPERO ALEJANDRA</t>
  </si>
  <si>
    <t>..\RESOLUCIONES 2017 PDF\812.pdf</t>
  </si>
  <si>
    <t>..\RESOLUCIONES 2017 PDF\813.pdf</t>
  </si>
  <si>
    <t>..\RESOLUCIONES 2017 PDF\814.pdf</t>
  </si>
  <si>
    <t>..\RESOLUCIONES 2017 PDF\815.pdf</t>
  </si>
  <si>
    <t>..\RESOLUCIONES 2017 PDF\816.pdf</t>
  </si>
  <si>
    <t>..\RESOLUCIONES 2017 PDF\817.pdf</t>
  </si>
  <si>
    <t>..\RESOLUCIONES 2017 PDF\818.pdf</t>
  </si>
  <si>
    <t>..\RESOLUCIONES 2017 PDF\819.pdf</t>
  </si>
  <si>
    <t>..\RESOLUCIONES 2017 PDF\820.pdf</t>
  </si>
  <si>
    <t>..\RESOLUCIONES 2017 PDF\821.pdf</t>
  </si>
  <si>
    <t>..\RESOLUCIONES 2017 PDF\822.pdf</t>
  </si>
  <si>
    <t>..\RESOLUCIONES 2017 PDF\823.pdf</t>
  </si>
  <si>
    <t>..\RESOLUCIONES 2017 PDF\824.pdf</t>
  </si>
  <si>
    <t>..\RESOLUCIONES 2017 PDF\825.pdf</t>
  </si>
  <si>
    <t>..\RESOLUCIONES 2017 PDF\826.pdf</t>
  </si>
  <si>
    <t>..\RESOLUCIONES 2017 PDF\827.pdf</t>
  </si>
  <si>
    <t>..\RESOLUCIONES 2017 PDF\829.pdf</t>
  </si>
  <si>
    <t>..\RESOLUCIONES 2017 PDF\830.pdf</t>
  </si>
  <si>
    <t>..\RESOLUCIONES 2017 PDF\831.pdf</t>
  </si>
  <si>
    <t>..\RESOLUCIONES 2017 PDF\833.pdf</t>
  </si>
  <si>
    <t>..\RESOLUCIONES 2017 PDF\834.pdf</t>
  </si>
  <si>
    <t>..\RESOLUCIONES 2017 PDF\835.pdf</t>
  </si>
  <si>
    <t>..\RESOLUCIONES 2017 PDF\836.pdf</t>
  </si>
  <si>
    <t>..\RESOLUCIONES 2017 PDF\837.pdf</t>
  </si>
  <si>
    <t>..\RESOLUCIONES 2017 PDF\838.pdf</t>
  </si>
  <si>
    <t>..\RESOLUCIONES 2017 PDF\839.pdf</t>
  </si>
  <si>
    <t>..\RESOLUCIONES 2017 PDF\840.pdf</t>
  </si>
  <si>
    <t>..\RESOLUCIONES 2017 PDF\841.pdf</t>
  </si>
  <si>
    <t>..\RESOLUCIONES 2017 PDF\842.pdf</t>
  </si>
  <si>
    <t>HUANCO AGUILAR ERIN SANTIAGO</t>
  </si>
  <si>
    <t>..\RESOLUCIONES 2017 PDF\843.pdf</t>
  </si>
  <si>
    <t>DUEÑAS MENDOZA EDWIN RAPHAEL</t>
  </si>
  <si>
    <t>..\RESOLUCIONES 2017 PDF\844.pdf</t>
  </si>
  <si>
    <t>HUAMAN TTICA PERCY ROBERTH</t>
  </si>
  <si>
    <t>..\RESOLUCIONES 2017 PDF\845.pdf</t>
  </si>
  <si>
    <t>CARRASCO FLORES NIXON NICANOR</t>
  </si>
  <si>
    <t>..\RESOLUCIONES 2017 PDF\846.pdf</t>
  </si>
  <si>
    <t>VIERNE S 6 DE OCTUBRE</t>
  </si>
  <si>
    <t>..\RESOLUCIONES 2017 PDF\847.pdf</t>
  </si>
  <si>
    <t>..\RESOLUCIONES 2017 PDF\848.pdf</t>
  </si>
  <si>
    <t>..\RESOLUCIONES 2017 PDF\849.pdf</t>
  </si>
  <si>
    <t>PROVEIDO 008</t>
  </si>
  <si>
    <t>..\RESOLUCIONES 2017 PDF\PROVEIDO 008.pdf</t>
  </si>
  <si>
    <t>PROVEIDO 009</t>
  </si>
  <si>
    <t>..\RESOLUCIONES 2017 PDF\PROVEIDO 009.pdf</t>
  </si>
  <si>
    <t>..\RESOLUCIONES 2017 PDF\850.pdf</t>
  </si>
  <si>
    <t>..\RESOLUCIONES 2017 PDF\851.pdf</t>
  </si>
  <si>
    <t>..\RESOLUCIONES 2017 PDF\852.pdf</t>
  </si>
  <si>
    <t>..\RESOLUCIONES 2017 PDF\853.pdf</t>
  </si>
  <si>
    <t>..\RESOLUCIONES 2017 PDF\854.pdf</t>
  </si>
  <si>
    <t>..\RESOLUCIONES 2017 PDF\855.pdf</t>
  </si>
  <si>
    <t>..\RESOLUCIONES 2017 PDF\856.pdf</t>
  </si>
  <si>
    <t>..\RESOLUCIONES 2017 PDF\857.pdf</t>
  </si>
  <si>
    <t>..\RESOLUCIONES 2017 PDF\858.pdf</t>
  </si>
  <si>
    <t>JAYO SILVA KARIN JANET</t>
  </si>
  <si>
    <t>..\RESOLUCIONES 2017 PDF\859.pdf</t>
  </si>
  <si>
    <t>MIRANDA BARRIGA LUGO</t>
  </si>
  <si>
    <t>..\RESOLUCIONES 2017 PDF\860.pdf</t>
  </si>
  <si>
    <t>..\RESOLUCIONES 2017 PDF\861.pdf</t>
  </si>
  <si>
    <t>..\RESOLUCIONES 2017 PDF\862.pdf</t>
  </si>
  <si>
    <t>..\RESOLUCIONES 2017 PDF\863.pdf</t>
  </si>
  <si>
    <t>..\RESOLUCIONES 2017 PDF\864.pdf</t>
  </si>
  <si>
    <t>..\RESOLUCIONES 2017 PDF\865.pdf</t>
  </si>
  <si>
    <t>13 DE OCTUBRE</t>
  </si>
  <si>
    <t>..\RESOLUCIONES 2017 PDF\866.pdf</t>
  </si>
  <si>
    <t>..\RESOLUCIONES 2017 PDF\867.pdf</t>
  </si>
  <si>
    <t>..\RESOLUCIONES 2017 PDF\868.pdf</t>
  </si>
  <si>
    <t>..\RESOLUCIONES 2017 PDF\869.pdf</t>
  </si>
  <si>
    <t>..\RESOLUCIONES 2017 PDF\870.pdf</t>
  </si>
  <si>
    <t>..\RESOLUCIONES 2017 PDF\871.pdf</t>
  </si>
  <si>
    <t>..\RESOLUCIONES 2017 PDF\872.pdf</t>
  </si>
  <si>
    <t>..\RESOLUCIONES 2017 PDF\873.pdf</t>
  </si>
  <si>
    <t>..\RESOLUCIONES 2017 PDF\874.pdf</t>
  </si>
  <si>
    <t>SALAS FORTON EDSON</t>
  </si>
  <si>
    <t>..\RESOLUCIONES 2017 PDF\875.pdf</t>
  </si>
  <si>
    <t>..\RESOLUCIONES 2017 PDF\876.pdf</t>
  </si>
  <si>
    <t>..\RESOLUCIONES 2017 PDF\877.pdf</t>
  </si>
  <si>
    <t>..\RESOLUCIONES 2017 PDF\878.pdf</t>
  </si>
  <si>
    <t>..\RESOLUCIONES 2017 PDF\879.pdf</t>
  </si>
  <si>
    <t>VIERNE 20 DE OCTUBRE</t>
  </si>
  <si>
    <t>..\RESOLUCIONES 2017 PDF\880.pdf</t>
  </si>
  <si>
    <t>..\RESOLUCIONES 2017 PDF\881.pdf</t>
  </si>
  <si>
    <t>..\RESOLUCIONES 2017 PDF\882.pdf</t>
  </si>
  <si>
    <t>..\RESOLUCIONES 2017 PDF\883.pdf</t>
  </si>
  <si>
    <t>..\RESOLUCIONES 2017 PDF\884.pdf</t>
  </si>
  <si>
    <t>..\RESOLUCIONES 2017 PDF\885.pdf</t>
  </si>
  <si>
    <t>..\RESOLUCIONES 2017 PDF\886.pdf</t>
  </si>
  <si>
    <t>..\RESOLUCIONES 2017 PDF\887.pdf</t>
  </si>
  <si>
    <t>PALIZA ROMERO PATRICIA MAELENNE</t>
  </si>
  <si>
    <t>DR. JOSE HILDEBRANDO DIAZ TORRES</t>
  </si>
  <si>
    <t>..\RESOLUCIONES 2017 PDF\888.pdf</t>
  </si>
  <si>
    <t>..\RESOLUCIONES 2017 PDF\889.pdf</t>
  </si>
  <si>
    <t>..\RESOLUCIONES 2017 PDF\890.pdf</t>
  </si>
  <si>
    <t>..\RESOLUCIONES 2017 PDF\891.pdf</t>
  </si>
  <si>
    <t>..\RESOLUCIONES 2017 PDF\892.pdf</t>
  </si>
  <si>
    <t>..\RESOLUCIONES 2017 PDF\893.pdf</t>
  </si>
  <si>
    <t>..\RESOLUCIONES 2017 PDF\894.pdf</t>
  </si>
  <si>
    <t>..\RESOLUCIONES 2017 PDF\895.pdf</t>
  </si>
  <si>
    <t>..\RESOLUCIONES 2017 PDF\896.pdf</t>
  </si>
  <si>
    <t>CARRION SALINAS LUZ ANA</t>
  </si>
  <si>
    <t>..\RESOLUCIONES 2017 PDF\897.pdf</t>
  </si>
  <si>
    <t>..\RESOLUCIONES 2017 PDF\898.pdf</t>
  </si>
  <si>
    <t>..\RESOLUCIONES 2017 PDF\899.pdf</t>
  </si>
  <si>
    <t>..\RESOLUCIONES 2017 PDF\900.pdf</t>
  </si>
  <si>
    <t>..\RESOLUCIONES 2017 PDF\901.pdf</t>
  </si>
  <si>
    <t>..\RESOLUCIONES 2017 PDF\902.pdf</t>
  </si>
  <si>
    <t>..\RESOLUCIONES 2017 PDF\PROVEIDO 10.pdf</t>
  </si>
  <si>
    <t>..\RESOLUCIONES 2017 PDF\903.pdf</t>
  </si>
  <si>
    <t>..\RESOLUCIONES 2017 PDF\904.pdf</t>
  </si>
  <si>
    <t>..\RESOLUCIONES 2017 PDF\905.pdf</t>
  </si>
  <si>
    <t>..\RESOLUCIONES 2017 PDF\906.pdf</t>
  </si>
  <si>
    <t>..\RESOLUCIONES 2017 PDF\907.pdf</t>
  </si>
  <si>
    <t>..\RESOLUCIONES 2017 PDF\908.pdf</t>
  </si>
  <si>
    <t>..\RESOLUCIONES 2017 PDF\909.pdf</t>
  </si>
  <si>
    <t>..\RESOLUCIONES 2017 PDF\910.pdf</t>
  </si>
  <si>
    <t>..\RESOLUCIONES 2017 PDF\911.pdf</t>
  </si>
  <si>
    <t>..\RESOLUCIONES 2017 PDF\912.pdf</t>
  </si>
  <si>
    <t>..\RESOLUCIONES 2017 PDF\913.pdf</t>
  </si>
  <si>
    <t xml:space="preserve">LUNA VALENZUELA ROXANA </t>
  </si>
  <si>
    <t>..\RESOLUCIONES 2017 PDF\914.pdf</t>
  </si>
  <si>
    <t>..\RESOLUCIONES 2017 PDF\915.pdf</t>
  </si>
  <si>
    <t>..\RESOLUCIONES 2017 PDF\916.pdf</t>
  </si>
  <si>
    <t>MGT. ANA ELIZABETH AGUIRRE ABARCA</t>
  </si>
  <si>
    <t>..\RESOLUCIONES 2017 PDF\917.pdf</t>
  </si>
  <si>
    <t>..\RESOLUCIONES 2017 PDF\918.pdf</t>
  </si>
  <si>
    <t>MODIFICAR TITULO DE TESIS</t>
  </si>
  <si>
    <t>..\RESOLUCIONES 2017 PDF\919.pdf</t>
  </si>
  <si>
    <t>..\RESOLUCIONES 2017 PDF\920.pdf</t>
  </si>
  <si>
    <t>..\RESOLUCIONES 2017 PDF\921.pdf</t>
  </si>
  <si>
    <t>..\RESOLUCIONES 2017 PDF\922.pdf</t>
  </si>
  <si>
    <t>..\RESOLUCIONES 2017 PDF\923.pdf</t>
  </si>
  <si>
    <t>..\RESOLUCIONES 2017 PDF\924.pdf</t>
  </si>
  <si>
    <t>..\RESOLUCIONES 2017 PDF\925.pdf</t>
  </si>
  <si>
    <t>..\RESOLUCIONES 2017 PDF\926.pdf</t>
  </si>
  <si>
    <t>DR. QUILLAHUAMAN LASTEROS JULIO</t>
  </si>
  <si>
    <t>..\RESOLUCIONES 2017 PDF\927.pdf</t>
  </si>
  <si>
    <t>CRUZ PILLCO KATHERINE BLANCA</t>
  </si>
  <si>
    <t>..\RESOLUCIONES 2017 PDF\928.pdf</t>
  </si>
  <si>
    <t>..\RESOLUCIONES 2017 PDF\929.pdf</t>
  </si>
  <si>
    <t>MGT. PHILCO PRADO FERNANDO</t>
  </si>
  <si>
    <t>..\RESOLUCIONES 2017 PDF\930.pdf</t>
  </si>
  <si>
    <t>MGT. CURIZA CARRASCO JUAN CANCIO</t>
  </si>
  <si>
    <t>..\RESOLUCIONES 2017 PDF\931.pdf</t>
  </si>
  <si>
    <t>MGT. LATORRE VALDEIGLESIAS ZENON</t>
  </si>
  <si>
    <t>..\RESOLUCIONES 2017 PDF\932.pdf</t>
  </si>
  <si>
    <t>MGT. ACURIO MENDOZA FANNY ZENOVIA</t>
  </si>
  <si>
    <t>..\RESOLUCIONES 2017 PDF\933.pdf</t>
  </si>
  <si>
    <t>..\RESOLUCIONES 2017 PDF\934.pdf</t>
  </si>
  <si>
    <t>MGT. LEON PINO MENA ELADIO VLADIMIRO</t>
  </si>
  <si>
    <t>..\RESOLUCIONES 2017 PDF\935.pdf</t>
  </si>
  <si>
    <t>..\RESOLUCIONES 2017 PDF\936.pdf</t>
  </si>
  <si>
    <t>CONVALIDACION DE ASIGNATURAS</t>
  </si>
  <si>
    <t>..\RESOLUCIONES 2017 PDF\937.pdf</t>
  </si>
  <si>
    <t>..\RESOLUCIONES 2017 PDF\938.pdf</t>
  </si>
  <si>
    <t>..\RESOLUCIONES 2017 PDF\939.pdf</t>
  </si>
  <si>
    <t>..\RESOLUCIONES 2017 PDF\940.pdf</t>
  </si>
  <si>
    <t>..\RESOLUCIONES 2017 PDF\941.pdf</t>
  </si>
  <si>
    <t>..\RESOLUCIONES 2017 PDF\942.pdf</t>
  </si>
  <si>
    <t>MGT. ACO CORRALES EDER ARTURO</t>
  </si>
  <si>
    <t>..\RESOLUCIONES 2017 PDF\943.pdf</t>
  </si>
  <si>
    <t>..\RESOLUCIONES 2017 PDF\944.pdf</t>
  </si>
  <si>
    <t>..\RESOLUCIONES 2017 PDF\945.pdf</t>
  </si>
  <si>
    <t>..\RESOLUCIONES 2017 PDF\946.pdf</t>
  </si>
  <si>
    <t>..\RESOLUCIONES 2017 PDF\947.pdf</t>
  </si>
  <si>
    <t>MG. VALENCIA VILA JOSE LUIS</t>
  </si>
  <si>
    <t>..\RESOLUCIONES 2017 PDF\948.pdf</t>
  </si>
  <si>
    <t>MG. MAYHUA CURO KELMA RYTH</t>
  </si>
  <si>
    <t>..\RESOLUCIONES 2017 PDF\949.pdf</t>
  </si>
  <si>
    <t>QUISPE ICHILLUMPA JESSICA</t>
  </si>
  <si>
    <t>MG. PHILCO PRADO FERNANDO</t>
  </si>
  <si>
    <t>..\RESOLUCIONES 2017 PDF\950.pdf</t>
  </si>
  <si>
    <t>..\RESOLUCIONES 2017 PDF\951.pdf</t>
  </si>
  <si>
    <t>..\RESOLUCIONES 2017 PDF\953.pdf</t>
  </si>
  <si>
    <t>..\RESOLUCIONES 2017 PDF\954.pdf</t>
  </si>
  <si>
    <t>..\RESOLUCIONES 2017 PDF\963.pdf</t>
  </si>
  <si>
    <t>REINOSO ZEVALLOS JENY</t>
  </si>
  <si>
    <t>ENTREGADO EN ROJO</t>
  </si>
  <si>
    <t xml:space="preserve"> RESOLUCIONES EMITIDAS 2016</t>
  </si>
  <si>
    <t xml:space="preserve">RESOLUCION DE </t>
  </si>
  <si>
    <t>RECEPCIONA</t>
  </si>
  <si>
    <t>116200001A</t>
  </si>
  <si>
    <t>366-T</t>
  </si>
  <si>
    <t>Doctora Daysi</t>
  </si>
  <si>
    <t>Doctor Valencia</t>
  </si>
  <si>
    <t>QUINTANILLA CALLAÑAUPA VICTOR</t>
  </si>
  <si>
    <t>PROVEIDOS EMITIDOS 2016 POR SECRETARIA ACADEMICA</t>
  </si>
  <si>
    <t>PROVEIDO. N°</t>
  </si>
  <si>
    <t>APELLIDOS Y NOMBRES</t>
  </si>
  <si>
    <t>CRISTAL MELISA FLOREZ</t>
  </si>
  <si>
    <t>YAJAYRA GIRALDO PASTOR</t>
  </si>
  <si>
    <t>NO PRESENTA FICHA DE SEGUIMIENTO</t>
  </si>
  <si>
    <t>SHIRLEY ÑAHUI CCORIMANYA</t>
  </si>
  <si>
    <t>CONDORI ZAPATA FLORENCIO</t>
  </si>
  <si>
    <t>PETICION ATENDIDA</t>
  </si>
  <si>
    <t>INADMISIBLE</t>
  </si>
  <si>
    <t>ÑAHUI CCORIHUAMAN SHIRLEY</t>
  </si>
  <si>
    <t>NO CORRESPONDE</t>
  </si>
  <si>
    <t>IMPROCEDENTE</t>
  </si>
  <si>
    <t>RUTH INDIRA VEGA HERMOZA</t>
  </si>
  <si>
    <t>DECLARESE IMPROCEDENTE</t>
  </si>
  <si>
    <t xml:space="preserve"> RESOLUCIONES EMITIDAS 2015</t>
  </si>
  <si>
    <t>OBSERVACIONS</t>
  </si>
  <si>
    <t>RESOLUCION</t>
  </si>
  <si>
    <t>RENEN RAMIREZ VARGAS</t>
  </si>
  <si>
    <t>RANDY ABEL QUISPE LOBATON</t>
  </si>
  <si>
    <t>HENDERSON NOZAT GIBAJA REYES</t>
  </si>
  <si>
    <t>CASFRANCA VILLACORTA, NILTON</t>
  </si>
  <si>
    <t>ABOG. VERÓNICA ROMERO JALIXTO Y OTROS.</t>
  </si>
  <si>
    <t>BR. RODOLFO CRUZ QUISPE</t>
  </si>
  <si>
    <t>27-05-20015</t>
  </si>
  <si>
    <t>ARMANDO CUPI ZUÑIGA</t>
  </si>
  <si>
    <t>23520</t>
  </si>
  <si>
    <t>14/17/15</t>
  </si>
  <si>
    <t>RECTIFICACION DE NOMBRE DE LA MAESTRÍA EN ESTADISTICA</t>
  </si>
  <si>
    <t>29006</t>
  </si>
  <si>
    <t>RANDI ABEL QUISPE LOBATON</t>
  </si>
  <si>
    <t>JEAN CARLO PRADA CHUME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</si>
</sst>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$-F800]dddd\,\ mmmm\ dd\,\ yyyy"/>
    <numFmt numFmtId="166" formatCode="d/m/yyyy"/>
    <numFmt numFmtId="167" formatCode="dd/mm/yyyy"/>
    <numFmt numFmtId="168" formatCode="dddd d mmmm"/>
  </numFmts>
  <fonts count="155">
    <font>
      <sz val="11.0"/>
      <color theme="1"/>
      <name val="Calibri"/>
      <scheme val="minor"/>
    </font>
    <font>
      <b/>
      <sz val="14.0"/>
      <color theme="1"/>
      <name val="Arial Black"/>
    </font>
    <font/>
    <font>
      <sz val="11.0"/>
      <color theme="1"/>
      <name val="Calibri"/>
    </font>
    <font>
      <b/>
      <sz val="11.0"/>
      <color rgb="FFFF0000"/>
      <name val="Arial Narrow"/>
    </font>
    <font>
      <b/>
      <sz val="14.0"/>
      <color rgb="FFFF0000"/>
      <name val="Arial Narrow"/>
    </font>
    <font>
      <sz val="16.0"/>
      <color rgb="FFFF0000"/>
      <name val="Arial Narrow"/>
    </font>
    <font>
      <sz val="11.0"/>
      <color rgb="FFFFFFFF"/>
      <name val="Calibri"/>
    </font>
    <font>
      <sz val="11.0"/>
      <color rgb="FF000000"/>
      <name val="Arial Narrow"/>
    </font>
    <font>
      <sz val="9.0"/>
      <color theme="1"/>
      <name val="Browallia New"/>
    </font>
    <font>
      <sz val="9.0"/>
      <color theme="1"/>
      <name val="Calibri"/>
    </font>
    <font>
      <sz val="11.0"/>
      <color theme="1"/>
      <name val="Arial Narrow"/>
    </font>
    <font>
      <sz val="11.0"/>
      <color rgb="FFFF0000"/>
      <name val="Arial Narrow"/>
    </font>
    <font>
      <sz val="9.0"/>
      <color rgb="FFFF0000"/>
      <name val="Calibri"/>
    </font>
    <font>
      <u/>
      <sz val="11.0"/>
      <color theme="10"/>
      <name val="Calibri"/>
    </font>
    <font>
      <sz val="9.0"/>
      <color rgb="FF333333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6.0"/>
      <color rgb="FF000000"/>
      <name val="Arial Narrow"/>
    </font>
    <font>
      <sz val="8.0"/>
      <color theme="1"/>
      <name val="Arial Narrow"/>
    </font>
    <font>
      <sz val="8.0"/>
      <color theme="1"/>
      <name val="Browallia New"/>
    </font>
    <font>
      <sz val="9.0"/>
      <color rgb="FFFF0000"/>
      <name val="Browallia New"/>
    </font>
    <font>
      <sz val="9.0"/>
      <color theme="1"/>
      <name val="Arial Narrow"/>
    </font>
    <font>
      <sz val="6.0"/>
      <color theme="1"/>
      <name val="Arial Narrow"/>
    </font>
    <font>
      <sz val="9.0"/>
      <color rgb="FF000000"/>
      <name val="Arial Narrow"/>
    </font>
    <font>
      <sz val="10.0"/>
      <color rgb="FF000000"/>
      <name val="Calibri"/>
    </font>
    <font>
      <sz val="11.0"/>
      <color theme="10"/>
      <name val="Calibri"/>
    </font>
    <font>
      <u/>
      <sz val="11.0"/>
      <color theme="10"/>
      <name val="Calibri"/>
    </font>
    <font>
      <sz val="11.0"/>
      <color rgb="FF000000"/>
      <name val="Calibri"/>
    </font>
    <font>
      <sz val="8.0"/>
      <color theme="1"/>
      <name val="Calibri"/>
    </font>
    <font>
      <sz val="8.0"/>
      <color rgb="FFFF0000"/>
      <name val="Calibri"/>
    </font>
    <font>
      <u/>
      <sz val="11.0"/>
      <color theme="10"/>
      <name val="Calibri"/>
    </font>
    <font>
      <sz val="11.0"/>
      <color rgb="FFFF0000"/>
      <name val="Calibri"/>
    </font>
    <font>
      <sz val="6.0"/>
      <color theme="1"/>
      <name val="Calibri"/>
    </font>
    <font>
      <sz val="6.0"/>
      <color theme="1"/>
      <name val="Browallia New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6100"/>
      <name val="Calibri"/>
    </font>
    <font>
      <sz val="11.0"/>
      <color rgb="FF006100"/>
      <name val="Calibri"/>
    </font>
    <font>
      <sz val="6.0"/>
      <color rgb="FFFF0000"/>
      <name val="Calibri"/>
    </font>
    <font>
      <u/>
      <sz val="11.0"/>
      <color theme="1"/>
      <name val="Calibri"/>
    </font>
    <font>
      <sz val="10.0"/>
      <color theme="1"/>
      <name val="Calibri"/>
    </font>
    <font>
      <u/>
      <sz val="11.0"/>
      <color rgb="FFFF0000"/>
      <name val="Calibri"/>
    </font>
    <font>
      <sz val="11.0"/>
      <color theme="0"/>
      <name val="Calibri"/>
    </font>
    <font>
      <sz val="11.0"/>
      <color rgb="FF000000"/>
      <name val="Arial"/>
    </font>
    <font>
      <sz val="11.0"/>
      <color rgb="FF0070C0"/>
      <name val="Calibri"/>
    </font>
    <font>
      <sz val="10.0"/>
      <color theme="0"/>
      <name val="Calibri"/>
    </font>
    <font>
      <sz val="10.0"/>
      <color rgb="FFFF0000"/>
      <name val="Calibri"/>
    </font>
    <font>
      <u/>
      <sz val="11.0"/>
      <color rgb="FFFF0000"/>
      <name val="Calibri"/>
    </font>
    <font>
      <color theme="1"/>
      <name val="Calibri"/>
      <scheme val="minor"/>
    </font>
    <font>
      <sz val="8.0"/>
      <color theme="10"/>
      <name val="Calibri"/>
    </font>
    <font>
      <sz val="11.0"/>
      <color rgb="FF9C0006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rgb="FF0070C0"/>
      <name val="Calibri"/>
    </font>
    <font>
      <sz val="10.0"/>
      <color rgb="FF00B050"/>
      <name val="Calibri"/>
    </font>
    <font>
      <sz val="11.0"/>
      <color rgb="FFFF0000"/>
      <name val="Roboto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6.0"/>
      <color rgb="FF0070C0"/>
      <name val="Calibri"/>
    </font>
    <font>
      <sz val="8.0"/>
      <color rgb="FF0070C0"/>
      <name val="Calibri"/>
    </font>
    <font>
      <sz val="6.0"/>
      <color rgb="FF000000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sz val="6.0"/>
      <color theme="1"/>
      <name val="Roboto"/>
    </font>
    <font>
      <sz val="6.0"/>
      <color rgb="FF002060"/>
      <name val="Calibri"/>
    </font>
    <font>
      <sz val="7.0"/>
      <color rgb="FFFF0000"/>
      <name val="Calibri"/>
    </font>
    <font>
      <sz val="7.0"/>
      <color rgb="FF0070C0"/>
      <name val="Calibri"/>
    </font>
    <font>
      <sz val="11.0"/>
      <color rgb="FF9C570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9.0"/>
      <color theme="10"/>
      <name val="Calibri"/>
    </font>
    <font>
      <sz val="11.0"/>
      <color theme="0"/>
      <name val="Aptos Narrow"/>
    </font>
    <font>
      <sz val="10.0"/>
      <color theme="4"/>
      <name val="Calibri"/>
    </font>
    <font>
      <sz val="11.0"/>
      <color rgb="FF434343"/>
      <name val="Calibri"/>
    </font>
    <font>
      <u/>
      <sz val="9.0"/>
      <color rgb="FF000000"/>
      <name val="Calibri"/>
    </font>
    <font>
      <sz val="11.0"/>
      <color rgb="FF333333"/>
      <name val="Calibri"/>
    </font>
    <font>
      <sz val="10.0"/>
      <color rgb="FF333333"/>
      <name val="Calibri"/>
    </font>
    <font>
      <sz val="9.0"/>
      <color rgb="FF333333"/>
      <name val="Helvetica Neue"/>
    </font>
    <font>
      <u/>
      <sz val="9.0"/>
      <color theme="10"/>
      <name val="Calibri"/>
    </font>
    <font>
      <sz val="9.0"/>
      <color theme="10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sz val="8.0"/>
      <color rgb="FF000000"/>
      <name val="Calibri"/>
    </font>
    <font>
      <b/>
      <sz val="9.0"/>
      <color theme="1"/>
      <name val="Arial Black"/>
    </font>
    <font>
      <sz val="9.0"/>
      <color rgb="FFFF0000"/>
      <name val="Arial Narrow"/>
    </font>
    <font>
      <u/>
      <sz val="9.0"/>
      <color theme="10"/>
      <name val="Calibri"/>
    </font>
    <font>
      <sz val="10.0"/>
      <color rgb="FFFF0000"/>
      <name val="Calibri"/>
      <scheme val="minor"/>
    </font>
    <font>
      <b/>
      <sz val="9.0"/>
      <color rgb="FFFF0000"/>
      <name val="Arial Black"/>
    </font>
    <font>
      <b/>
      <sz val="16.0"/>
      <color theme="1"/>
      <name val="Calibri"/>
    </font>
    <font>
      <b/>
      <sz val="11.0"/>
      <color rgb="FFFFFFFF"/>
      <name val="Calibri"/>
    </font>
    <font>
      <b/>
      <sz val="11.0"/>
      <color rgb="FFFF0000"/>
      <name val="Calibri"/>
    </font>
    <font>
      <color rgb="FFFFFFFF"/>
      <name val="Calibri"/>
      <scheme val="minor"/>
    </font>
    <font>
      <u/>
      <sz val="9.0"/>
      <color rgb="FFFF0000"/>
      <name val="Calibri"/>
    </font>
    <font>
      <u/>
      <sz val="9.0"/>
      <color rgb="FFFF0000"/>
      <name val="Calibri"/>
    </font>
    <font>
      <u/>
      <sz val="9.0"/>
      <color rgb="FFFF0000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11.0"/>
      <color rgb="FFCC0000"/>
      <name val="Calibri"/>
    </font>
    <font>
      <u/>
      <sz val="9.0"/>
      <color rgb="FFFF0000"/>
      <name val="Calibri"/>
    </font>
    <font>
      <color rgb="FFFF0000"/>
      <name val="Calibri"/>
      <scheme val="minor"/>
    </font>
    <font>
      <sz val="14.0"/>
      <color theme="1"/>
      <name val="Arial Black"/>
    </font>
    <font>
      <u/>
      <sz val="9.0"/>
      <color theme="10"/>
      <name val="Calibri"/>
    </font>
    <font>
      <sz val="9.0"/>
      <color rgb="FF006100"/>
      <name val="Calibri"/>
    </font>
    <font>
      <u/>
      <sz val="9.0"/>
      <color theme="10"/>
      <name val="Calibri"/>
    </font>
    <font>
      <sz val="9.0"/>
      <color rgb="FF9C0006"/>
      <name val="Calibri"/>
    </font>
    <font>
      <u/>
      <sz val="9.0"/>
      <color rgb="FF0000FF"/>
      <name val="Calibri"/>
    </font>
    <font>
      <sz val="9.0"/>
      <color rgb="FF000000"/>
      <name val="Calibri"/>
    </font>
    <font>
      <sz val="9.0"/>
      <color rgb="FF0000FF"/>
      <name val="Calibri"/>
    </font>
    <font>
      <u/>
      <sz val="9.0"/>
      <color theme="10"/>
      <name val="Calibri"/>
    </font>
    <font>
      <u/>
      <sz val="9.0"/>
      <color rgb="FF0000FF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u/>
      <sz val="9.0"/>
      <color rgb="FF0000FF"/>
      <name val="Calibri"/>
    </font>
    <font>
      <u/>
      <sz val="9.0"/>
      <color theme="10"/>
      <name val="Calibri"/>
    </font>
    <font>
      <u/>
      <sz val="11.0"/>
      <color theme="10"/>
      <name val="Calibri"/>
    </font>
    <font>
      <u/>
      <sz val="11.0"/>
      <color rgb="FF9C0006"/>
      <name val="Calibri"/>
    </font>
    <font>
      <sz val="9.0"/>
      <color rgb="FF0070C0"/>
      <name val="Calibri"/>
    </font>
    <font>
      <sz val="9.0"/>
      <color rgb="FF333333"/>
      <name val="&quot;Helvetica Neue&quot;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8.0"/>
      <color rgb="FF202124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6.0"/>
      <color rgb="FFFF0000"/>
      <name val="Arial Narrow"/>
    </font>
    <font>
      <sz val="16.0"/>
      <color rgb="FFFF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4.0"/>
      <color theme="1"/>
      <name val="Browallia New"/>
    </font>
    <font>
      <b/>
      <sz val="11.0"/>
      <color rgb="FFFFFFFF"/>
      <name val="Arial Narrow"/>
    </font>
    <font>
      <sz val="9.0"/>
      <color rgb="FFFFFFFF"/>
      <name val="Browallia New"/>
    </font>
    <font>
      <b/>
      <sz val="11.0"/>
      <color theme="1"/>
      <name val="Arial Narrow"/>
    </font>
    <font>
      <sz val="8.0"/>
      <color rgb="FF000000"/>
      <name val="Arial Narrow"/>
    </font>
  </fonts>
  <fills count="5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548DD4"/>
        <bgColor rgb="FF548DD4"/>
      </patternFill>
    </fill>
    <fill>
      <patternFill patternType="solid">
        <fgColor rgb="FFE5B8B7"/>
        <bgColor rgb="FFE5B8B7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EEECE1"/>
        <bgColor rgb="FFEEECE1"/>
      </patternFill>
    </fill>
    <fill>
      <patternFill patternType="solid">
        <fgColor rgb="FFFDE9D9"/>
        <bgColor rgb="FFFDE9D9"/>
      </patternFill>
    </fill>
    <fill>
      <patternFill patternType="solid">
        <fgColor rgb="FFC2D69B"/>
        <bgColor rgb="FFC2D69B"/>
      </patternFill>
    </fill>
    <fill>
      <patternFill patternType="solid">
        <fgColor rgb="FFC6EFCE"/>
        <bgColor rgb="FFC6EFCE"/>
      </patternFill>
    </fill>
    <fill>
      <patternFill patternType="solid">
        <fgColor rgb="FFEAF1DD"/>
        <bgColor rgb="FFEAF1DD"/>
      </patternFill>
    </fill>
    <fill>
      <patternFill patternType="solid">
        <fgColor rgb="FF92CDDC"/>
        <bgColor rgb="FF92CDDC"/>
      </patternFill>
    </fill>
    <fill>
      <patternFill patternType="solid">
        <fgColor theme="9"/>
        <bgColor theme="9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C4BD97"/>
        <bgColor rgb="FFC4BD97"/>
      </patternFill>
    </fill>
    <fill>
      <patternFill patternType="solid">
        <fgColor theme="5"/>
        <bgColor theme="5"/>
      </patternFill>
    </fill>
    <fill>
      <patternFill patternType="solid">
        <fgColor rgb="FFDCE6F1"/>
        <bgColor rgb="FFDCE6F1"/>
      </patternFill>
    </fill>
    <fill>
      <patternFill patternType="solid">
        <fgColor theme="7"/>
        <bgColor theme="7"/>
      </patternFill>
    </fill>
    <fill>
      <patternFill patternType="solid">
        <fgColor rgb="FF8DB3E2"/>
        <bgColor rgb="FF8DB3E2"/>
      </patternFill>
    </fill>
    <fill>
      <patternFill patternType="solid">
        <fgColor rgb="FFE36C09"/>
        <bgColor rgb="FFE36C0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rgb="FFD6E3BC"/>
        <bgColor rgb="FFD6E3BC"/>
      </patternFill>
    </fill>
    <fill>
      <patternFill patternType="solid">
        <fgColor rgb="FFC6E0B4"/>
        <bgColor rgb="FFC6E0B4"/>
      </patternFill>
    </fill>
    <fill>
      <patternFill patternType="solid">
        <fgColor rgb="FFF6F8F9"/>
        <bgColor rgb="FFF6F8F9"/>
      </patternFill>
    </fill>
    <fill>
      <patternFill patternType="solid">
        <fgColor rgb="FFF5F5F5"/>
        <bgColor rgb="FFF5F5F5"/>
      </patternFill>
    </fill>
    <fill>
      <patternFill patternType="solid">
        <fgColor rgb="FFF2DBDB"/>
        <bgColor rgb="FFF2DBDB"/>
      </patternFill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theme="6"/>
        <bgColor theme="6"/>
      </patternFill>
    </fill>
    <fill>
      <patternFill patternType="solid">
        <fgColor rgb="FF366092"/>
        <bgColor rgb="FF366092"/>
      </patternFill>
    </fill>
  </fills>
  <borders count="6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95B3D7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95B3D7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95B3D7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ck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/>
    </border>
    <border>
      <left style="thin">
        <color rgb="FFCCCCCC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4" fillId="2" fontId="4" numFmtId="49" xfId="0" applyAlignment="1" applyBorder="1" applyFill="1" applyFont="1" applyNumberFormat="1">
      <alignment horizontal="center" vertical="center"/>
    </xf>
    <xf borderId="5" fillId="2" fontId="4" numFmtId="49" xfId="0" applyAlignment="1" applyBorder="1" applyFont="1" applyNumberFormat="1">
      <alignment horizontal="center" readingOrder="0" shrinkToFit="0" vertical="center" wrapText="0"/>
    </xf>
    <xf borderId="6" fillId="2" fontId="4" numFmtId="0" xfId="0" applyAlignment="1" applyBorder="1" applyFont="1">
      <alignment horizontal="center" readingOrder="0" shrinkToFit="0" vertical="center" wrapText="0"/>
    </xf>
    <xf borderId="6" fillId="2" fontId="5" numFmtId="164" xfId="0" applyAlignment="1" applyBorder="1" applyFont="1" applyNumberFormat="1">
      <alignment horizontal="center" readingOrder="0" shrinkToFit="0" vertical="center" wrapText="0"/>
    </xf>
    <xf borderId="6" fillId="2" fontId="6" numFmtId="0" xfId="0" applyAlignment="1" applyBorder="1" applyFont="1">
      <alignment horizontal="center" readingOrder="0" shrinkToFit="0" vertical="center" wrapText="0"/>
    </xf>
    <xf borderId="7" fillId="2" fontId="6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left" readingOrder="0" shrinkToFit="0" vertical="center" wrapText="0"/>
    </xf>
    <xf borderId="9" fillId="0" fontId="7" numFmtId="0" xfId="0" applyAlignment="1" applyBorder="1" applyFont="1">
      <alignment horizontal="left" readingOrder="0" shrinkToFit="0" vertical="center" wrapText="0"/>
    </xf>
    <xf borderId="10" fillId="0" fontId="7" numFmtId="0" xfId="0" applyAlignment="1" applyBorder="1" applyFont="1">
      <alignment horizontal="left" readingOrder="0" shrinkToFit="0" vertical="center" wrapText="1"/>
    </xf>
    <xf borderId="11" fillId="0" fontId="3" numFmtId="0" xfId="0" applyBorder="1" applyFont="1"/>
    <xf borderId="12" fillId="0" fontId="8" numFmtId="0" xfId="0" applyAlignment="1" applyBorder="1" applyFont="1">
      <alignment horizontal="center" shrinkToFit="0" vertical="center" wrapText="0"/>
    </xf>
    <xf borderId="12" fillId="0" fontId="8" numFmtId="15" xfId="0" applyAlignment="1" applyBorder="1" applyFont="1" applyNumberFormat="1">
      <alignment horizontal="center" shrinkToFit="0" vertical="center" wrapText="0"/>
    </xf>
    <xf borderId="12" fillId="0" fontId="8" numFmtId="0" xfId="0" applyAlignment="1" applyBorder="1" applyFont="1">
      <alignment shrinkToFit="0" vertical="center" wrapText="0"/>
    </xf>
    <xf borderId="12" fillId="0" fontId="9" numFmtId="0" xfId="0" applyAlignment="1" applyBorder="1" applyFont="1">
      <alignment shrinkToFit="0" vertical="center" wrapText="0"/>
    </xf>
    <xf borderId="12" fillId="0" fontId="10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9" fillId="0" fontId="3" numFmtId="164" xfId="0" applyAlignment="1" applyBorder="1" applyFont="1" applyNumberForma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shrinkToFit="0" vertical="center" wrapText="0"/>
    </xf>
    <xf borderId="9" fillId="0" fontId="8" numFmtId="15" xfId="0" applyAlignment="1" applyBorder="1" applyFont="1" applyNumberFormat="1">
      <alignment horizontal="center" shrinkToFit="0" vertical="center" wrapText="0"/>
    </xf>
    <xf borderId="9" fillId="0" fontId="8" numFmtId="0" xfId="0" applyAlignment="1" applyBorder="1" applyFont="1">
      <alignment shrinkToFit="0" vertical="center" wrapText="0"/>
    </xf>
    <xf borderId="9" fillId="0" fontId="9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shrinkToFit="0" vertical="center" wrapText="0"/>
    </xf>
    <xf borderId="10" fillId="0" fontId="3" numFmtId="0" xfId="0" applyBorder="1" applyFont="1"/>
    <xf borderId="9" fillId="0" fontId="3" numFmtId="0" xfId="0" applyAlignment="1" applyBorder="1" applyFont="1">
      <alignment horizontal="center" shrinkToFit="0" vertical="center" wrapText="0"/>
    </xf>
    <xf borderId="9" fillId="0" fontId="8" numFmtId="164" xfId="0" applyAlignment="1" applyBorder="1" applyFont="1" applyNumberFormat="1">
      <alignment horizontal="center" shrinkToFit="0" vertical="center" wrapText="0"/>
    </xf>
    <xf borderId="9" fillId="0" fontId="11" numFmtId="0" xfId="0" applyAlignment="1" applyBorder="1" applyFont="1">
      <alignment horizontal="center" shrinkToFit="0" vertical="center" wrapText="0"/>
    </xf>
    <xf borderId="9" fillId="0" fontId="11" numFmtId="0" xfId="0" applyAlignment="1" applyBorder="1" applyFont="1">
      <alignment shrinkToFit="0" vertical="center" wrapText="0"/>
    </xf>
    <xf borderId="9" fillId="0" fontId="11" numFmtId="49" xfId="0" applyAlignment="1" applyBorder="1" applyFont="1" applyNumberFormat="1">
      <alignment horizontal="center" shrinkToFit="0" vertical="center" wrapText="0"/>
    </xf>
    <xf borderId="9" fillId="0" fontId="11" numFmtId="164" xfId="0" applyAlignment="1" applyBorder="1" applyFont="1" applyNumberFormat="1">
      <alignment horizontal="center" shrinkToFit="0" vertical="center" wrapText="0"/>
    </xf>
    <xf borderId="9" fillId="0" fontId="11" numFmtId="0" xfId="0" applyAlignment="1" applyBorder="1" applyFont="1">
      <alignment horizontal="left" shrinkToFit="0" vertical="center" wrapText="0"/>
    </xf>
    <xf borderId="9" fillId="0" fontId="12" numFmtId="164" xfId="0" applyAlignment="1" applyBorder="1" applyFont="1" applyNumberFormat="1">
      <alignment horizontal="center" shrinkToFit="0" vertical="center" wrapText="0"/>
    </xf>
    <xf borderId="9" fillId="0" fontId="10" numFmtId="164" xfId="0" applyAlignment="1" applyBorder="1" applyFont="1" applyNumberFormat="1">
      <alignment shrinkToFit="0" vertical="center" wrapText="0"/>
    </xf>
    <xf borderId="9" fillId="2" fontId="11" numFmtId="49" xfId="0" applyAlignment="1" applyBorder="1" applyFont="1" applyNumberFormat="1">
      <alignment horizontal="center" shrinkToFit="0" vertical="center" wrapText="0"/>
    </xf>
    <xf borderId="9" fillId="2" fontId="8" numFmtId="0" xfId="0" applyAlignment="1" applyBorder="1" applyFont="1">
      <alignment horizontal="center" shrinkToFit="0" vertical="center" wrapText="0"/>
    </xf>
    <xf borderId="9" fillId="2" fontId="11" numFmtId="164" xfId="0" applyAlignment="1" applyBorder="1" applyFont="1" applyNumberFormat="1">
      <alignment horizontal="center" shrinkToFit="0" vertical="center" wrapText="0"/>
    </xf>
    <xf borderId="9" fillId="2" fontId="11" numFmtId="0" xfId="0" applyAlignment="1" applyBorder="1" applyFont="1">
      <alignment shrinkToFit="0" vertical="center" wrapText="0"/>
    </xf>
    <xf borderId="9" fillId="0" fontId="12" numFmtId="0" xfId="0" applyAlignment="1" applyBorder="1" applyFont="1">
      <alignment shrinkToFit="0" vertical="center" wrapText="0"/>
    </xf>
    <xf borderId="9" fillId="0" fontId="13" numFmtId="0" xfId="0" applyAlignment="1" applyBorder="1" applyFont="1">
      <alignment shrinkToFit="0" vertical="center" wrapText="0"/>
    </xf>
    <xf borderId="9" fillId="2" fontId="12" numFmtId="164" xfId="0" applyAlignment="1" applyBorder="1" applyFont="1" applyNumberFormat="1">
      <alignment horizontal="center" shrinkToFit="0" vertical="center" wrapText="0"/>
    </xf>
    <xf borderId="13" fillId="0" fontId="11" numFmtId="49" xfId="0" applyAlignment="1" applyBorder="1" applyFont="1" applyNumberFormat="1">
      <alignment horizontal="center" shrinkToFit="0" vertical="center" wrapText="0"/>
    </xf>
    <xf borderId="10" fillId="0" fontId="10" numFmtId="0" xfId="0" applyAlignment="1" applyBorder="1" applyFont="1">
      <alignment shrinkToFit="0" vertical="center" wrapText="0"/>
    </xf>
    <xf borderId="13" fillId="0" fontId="11" numFmtId="0" xfId="0" applyAlignment="1" applyBorder="1" applyFont="1">
      <alignment shrinkToFit="0" vertical="center" wrapText="0"/>
    </xf>
    <xf borderId="13" fillId="0" fontId="11" numFmtId="164" xfId="0" applyAlignment="1" applyBorder="1" applyFont="1" applyNumberFormat="1">
      <alignment horizontal="center" shrinkToFit="0" vertical="center" wrapText="0"/>
    </xf>
    <xf borderId="13" fillId="0" fontId="9" numFmtId="0" xfId="0" applyAlignment="1" applyBorder="1" applyFont="1">
      <alignment shrinkToFit="0" vertical="center" wrapText="0"/>
    </xf>
    <xf borderId="14" fillId="0" fontId="10" numFmtId="0" xfId="0" applyAlignment="1" applyBorder="1" applyFont="1">
      <alignment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  <xf borderId="9" fillId="0" fontId="9" numFmtId="15" xfId="0" applyAlignment="1" applyBorder="1" applyFont="1" applyNumberFormat="1">
      <alignment horizontal="left" shrinkToFit="0" vertical="center" wrapText="0"/>
    </xf>
    <xf borderId="14" fillId="0" fontId="3" numFmtId="0" xfId="0" applyAlignment="1" applyBorder="1" applyFont="1">
      <alignment shrinkToFit="0" vertical="center" wrapText="0"/>
    </xf>
    <xf borderId="9" fillId="3" fontId="11" numFmtId="0" xfId="0" applyAlignment="1" applyBorder="1" applyFill="1" applyFont="1">
      <alignment shrinkToFit="0" vertical="center" wrapText="0"/>
    </xf>
    <xf borderId="9" fillId="3" fontId="11" numFmtId="164" xfId="0" applyAlignment="1" applyBorder="1" applyFont="1" applyNumberFormat="1">
      <alignment horizontal="center" shrinkToFit="0" vertical="center" wrapText="0"/>
    </xf>
    <xf borderId="12" fillId="0" fontId="11" numFmtId="0" xfId="0" applyAlignment="1" applyBorder="1" applyFont="1">
      <alignment horizontal="center" shrinkToFit="0" vertical="center" wrapText="0"/>
    </xf>
    <xf borderId="15" fillId="3" fontId="3" numFmtId="0" xfId="0" applyBorder="1" applyFont="1"/>
    <xf borderId="13" fillId="0" fontId="8" numFmtId="0" xfId="0" applyAlignment="1" applyBorder="1" applyFont="1">
      <alignment horizontal="center" shrinkToFit="0" vertical="center" wrapText="0"/>
    </xf>
    <xf borderId="16" fillId="4" fontId="8" numFmtId="0" xfId="0" applyAlignment="1" applyBorder="1" applyFill="1" applyFont="1">
      <alignment horizontal="center" shrinkToFit="0" vertical="center" wrapText="0"/>
    </xf>
    <xf borderId="10" fillId="0" fontId="14" numFmtId="0" xfId="0" applyAlignment="1" applyBorder="1" applyFont="1">
      <alignment shrinkToFit="0" vertical="center" wrapText="0"/>
    </xf>
    <xf borderId="9" fillId="0" fontId="15" numFmtId="0" xfId="0" applyAlignment="1" applyBorder="1" applyFont="1">
      <alignment horizontal="center" shrinkToFit="0" vertical="center" wrapText="0"/>
    </xf>
    <xf borderId="9" fillId="0" fontId="16" numFmtId="0" xfId="0" applyAlignment="1" applyBorder="1" applyFont="1">
      <alignment shrinkToFit="0" vertical="center" wrapText="0"/>
    </xf>
    <xf borderId="13" fillId="0" fontId="8" numFmtId="0" xfId="0" applyAlignment="1" applyBorder="1" applyFont="1">
      <alignment shrinkToFit="0" vertical="center" wrapText="0"/>
    </xf>
    <xf borderId="13" fillId="0" fontId="8" numFmtId="15" xfId="0" applyAlignment="1" applyBorder="1" applyFont="1" applyNumberFormat="1">
      <alignment horizontal="center" shrinkToFit="0" vertical="center" wrapText="0"/>
    </xf>
    <xf borderId="13" fillId="0" fontId="17" numFmtId="0" xfId="0" applyAlignment="1" applyBorder="1" applyFont="1">
      <alignment shrinkToFit="0" vertical="center" wrapText="0"/>
    </xf>
    <xf borderId="9" fillId="2" fontId="8" numFmtId="0" xfId="0" applyAlignment="1" applyBorder="1" applyFont="1">
      <alignment shrinkToFit="0" vertical="center" wrapText="0"/>
    </xf>
    <xf borderId="9" fillId="2" fontId="9" numFmtId="0" xfId="0" applyAlignment="1" applyBorder="1" applyFont="1">
      <alignment shrinkToFit="0" vertical="center" wrapText="0"/>
    </xf>
    <xf borderId="9" fillId="0" fontId="3" numFmtId="164" xfId="0" applyAlignment="1" applyBorder="1" applyFont="1" applyNumberFormat="1">
      <alignment horizontal="center" shrinkToFit="0" vertical="center" wrapText="0"/>
    </xf>
    <xf borderId="9" fillId="3" fontId="8" numFmtId="0" xfId="0" applyAlignment="1" applyBorder="1" applyFont="1">
      <alignment shrinkToFit="0" vertical="center" wrapText="0"/>
    </xf>
    <xf borderId="13" fillId="0" fontId="10" numFmtId="0" xfId="0" applyAlignment="1" applyBorder="1" applyFont="1">
      <alignment shrinkToFit="0" vertical="center" wrapText="0"/>
    </xf>
    <xf borderId="13" fillId="0" fontId="18" numFmtId="0" xfId="0" applyAlignment="1" applyBorder="1" applyFont="1">
      <alignment horizontal="center" shrinkToFit="0" vertical="center" wrapText="0"/>
    </xf>
    <xf borderId="9" fillId="3" fontId="3" numFmtId="0" xfId="0" applyAlignment="1" applyBorder="1" applyFont="1">
      <alignment shrinkToFit="0" vertical="center" wrapText="0"/>
    </xf>
    <xf borderId="9" fillId="3" fontId="8" numFmtId="0" xfId="0" applyAlignment="1" applyBorder="1" applyFont="1">
      <alignment horizontal="center" shrinkToFit="0" vertical="center" wrapText="0"/>
    </xf>
    <xf borderId="13" fillId="0" fontId="11" numFmtId="0" xfId="0" applyAlignment="1" applyBorder="1" applyFont="1">
      <alignment horizontal="center" shrinkToFit="0" vertical="center" wrapText="0"/>
    </xf>
    <xf borderId="8" fillId="0" fontId="11" numFmtId="0" xfId="0" applyAlignment="1" applyBorder="1" applyFont="1">
      <alignment shrinkToFit="0" vertical="center" wrapText="0"/>
    </xf>
    <xf borderId="17" fillId="0" fontId="11" numFmtId="0" xfId="0" applyAlignment="1" applyBorder="1" applyFont="1">
      <alignment shrinkToFit="0" vertical="center" wrapText="0"/>
    </xf>
    <xf borderId="9" fillId="5" fontId="11" numFmtId="164" xfId="0" applyAlignment="1" applyBorder="1" applyFill="1" applyFont="1" applyNumberFormat="1">
      <alignment horizontal="center" shrinkToFit="0" vertical="center" wrapText="0"/>
    </xf>
    <xf borderId="9" fillId="5" fontId="11" numFmtId="0" xfId="0" applyAlignment="1" applyBorder="1" applyFont="1">
      <alignment shrinkToFit="0" vertical="center" wrapText="0"/>
    </xf>
    <xf borderId="9" fillId="6" fontId="3" numFmtId="0" xfId="0" applyAlignment="1" applyBorder="1" applyFill="1" applyFont="1">
      <alignment shrinkToFit="0" vertical="center" wrapText="0"/>
    </xf>
    <xf borderId="9" fillId="3" fontId="12" numFmtId="0" xfId="0" applyAlignment="1" applyBorder="1" applyFont="1">
      <alignment shrinkToFit="0" vertical="center" wrapText="0"/>
    </xf>
    <xf borderId="9" fillId="7" fontId="8" numFmtId="0" xfId="0" applyAlignment="1" applyBorder="1" applyFill="1" applyFont="1">
      <alignment horizontal="center" shrinkToFit="0" vertical="center" wrapText="0"/>
    </xf>
    <xf borderId="16" fillId="7" fontId="8" numFmtId="0" xfId="0" applyAlignment="1" applyBorder="1" applyFont="1">
      <alignment horizontal="center" shrinkToFit="0" vertical="center" wrapText="0"/>
    </xf>
    <xf borderId="16" fillId="5" fontId="8" numFmtId="0" xfId="0" applyAlignment="1" applyBorder="1" applyFont="1">
      <alignment horizontal="center" shrinkToFit="0" vertical="center" wrapText="0"/>
    </xf>
    <xf borderId="9" fillId="2" fontId="12" numFmtId="0" xfId="0" applyAlignment="1" applyBorder="1" applyFont="1">
      <alignment shrinkToFit="0" vertical="center" wrapText="0"/>
    </xf>
    <xf borderId="9" fillId="5" fontId="19" numFmtId="49" xfId="0" applyAlignment="1" applyBorder="1" applyFont="1" applyNumberFormat="1">
      <alignment horizontal="center" shrinkToFit="0" vertical="center" wrapText="0"/>
    </xf>
    <xf borderId="9" fillId="8" fontId="11" numFmtId="0" xfId="0" applyAlignment="1" applyBorder="1" applyFill="1" applyFont="1">
      <alignment shrinkToFit="0" vertical="center" wrapText="0"/>
    </xf>
    <xf borderId="9" fillId="0" fontId="20" numFmtId="0" xfId="0" applyAlignment="1" applyBorder="1" applyFont="1">
      <alignment shrinkToFit="0" vertical="center" wrapText="0"/>
    </xf>
    <xf borderId="9" fillId="4" fontId="11" numFmtId="0" xfId="0" applyAlignment="1" applyBorder="1" applyFont="1">
      <alignment shrinkToFit="0" vertical="center" wrapText="0"/>
    </xf>
    <xf borderId="9" fillId="4" fontId="12" numFmtId="0" xfId="0" applyAlignment="1" applyBorder="1" applyFont="1">
      <alignment shrinkToFit="0" vertical="center" wrapText="0"/>
    </xf>
    <xf borderId="9" fillId="9" fontId="9" numFmtId="0" xfId="0" applyAlignment="1" applyBorder="1" applyFill="1" applyFont="1">
      <alignment shrinkToFit="0" vertical="center" wrapText="0"/>
    </xf>
    <xf borderId="9" fillId="10" fontId="8" numFmtId="0" xfId="0" applyAlignment="1" applyBorder="1" applyFill="1" applyFont="1">
      <alignment horizontal="center" shrinkToFit="0" vertical="center" wrapText="0"/>
    </xf>
    <xf borderId="9" fillId="10" fontId="11" numFmtId="164" xfId="0" applyAlignment="1" applyBorder="1" applyFont="1" applyNumberFormat="1">
      <alignment horizontal="center" shrinkToFit="0" vertical="center" wrapText="0"/>
    </xf>
    <xf borderId="9" fillId="3" fontId="21" numFmtId="0" xfId="0" applyAlignment="1" applyBorder="1" applyFont="1">
      <alignment shrinkToFit="0" vertical="center" wrapText="0"/>
    </xf>
    <xf borderId="9" fillId="0" fontId="22" numFmtId="0" xfId="0" applyAlignment="1" applyBorder="1" applyFont="1">
      <alignment shrinkToFit="0" vertical="center" wrapText="0"/>
    </xf>
    <xf borderId="9" fillId="10" fontId="11" numFmtId="0" xfId="0" applyAlignment="1" applyBorder="1" applyFont="1">
      <alignment shrinkToFit="0" vertical="center" wrapText="0"/>
    </xf>
    <xf borderId="9" fillId="3" fontId="3" numFmtId="164" xfId="0" applyAlignment="1" applyBorder="1" applyFont="1" applyNumberFormat="1">
      <alignment shrinkToFit="0" vertical="center" wrapText="0"/>
    </xf>
    <xf borderId="9" fillId="4" fontId="21" numFmtId="0" xfId="0" applyAlignment="1" applyBorder="1" applyFont="1">
      <alignment shrinkToFit="0" vertical="center" wrapText="0"/>
    </xf>
    <xf borderId="9" fillId="0" fontId="18" numFmtId="0" xfId="0" applyAlignment="1" applyBorder="1" applyFont="1">
      <alignment horizontal="center" shrinkToFit="0" vertical="center" wrapText="0"/>
    </xf>
    <xf borderId="15" fillId="3" fontId="18" numFmtId="0" xfId="0" applyAlignment="1" applyBorder="1" applyFont="1">
      <alignment horizontal="center" vertical="center"/>
    </xf>
    <xf borderId="15" fillId="3" fontId="11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5" fillId="3" fontId="23" numFmtId="0" xfId="0" applyAlignment="1" applyBorder="1" applyFont="1">
      <alignment horizontal="center" vertical="center"/>
    </xf>
    <xf borderId="9" fillId="6" fontId="8" numFmtId="0" xfId="0" applyAlignment="1" applyBorder="1" applyFont="1">
      <alignment shrinkToFit="0" vertical="center" wrapText="0"/>
    </xf>
    <xf borderId="9" fillId="11" fontId="8" numFmtId="0" xfId="0" applyAlignment="1" applyBorder="1" applyFill="1" applyFont="1">
      <alignment shrinkToFit="0" vertical="center" wrapText="0"/>
    </xf>
    <xf borderId="9" fillId="4" fontId="8" numFmtId="0" xfId="0" applyAlignment="1" applyBorder="1" applyFont="1">
      <alignment shrinkToFit="0" vertical="center" wrapText="0"/>
    </xf>
    <xf borderId="9" fillId="9" fontId="8" numFmtId="0" xfId="0" applyAlignment="1" applyBorder="1" applyFont="1">
      <alignment shrinkToFit="0" vertical="center" wrapText="0"/>
    </xf>
    <xf borderId="9" fillId="10" fontId="8" numFmtId="0" xfId="0" applyAlignment="1" applyBorder="1" applyFont="1">
      <alignment shrinkToFit="0" vertical="center" wrapText="0"/>
    </xf>
    <xf borderId="9" fillId="0" fontId="24" numFmtId="0" xfId="0" applyAlignment="1" applyBorder="1" applyFont="1">
      <alignment horizontal="center" shrinkToFit="0" vertical="center" wrapText="0"/>
    </xf>
    <xf borderId="9" fillId="0" fontId="8" numFmtId="0" xfId="0" applyAlignment="1" applyBorder="1" applyFont="1">
      <alignment horizontal="left" shrinkToFit="0" vertical="center" wrapText="0"/>
    </xf>
    <xf borderId="9" fillId="0" fontId="8" numFmtId="164" xfId="0" applyAlignment="1" applyBorder="1" applyFont="1" applyNumberFormat="1">
      <alignment horizontal="left" shrinkToFit="0" vertical="center" wrapText="0"/>
    </xf>
    <xf borderId="9" fillId="8" fontId="8" numFmtId="0" xfId="0" applyAlignment="1" applyBorder="1" applyFont="1">
      <alignment shrinkToFit="0" vertical="center" wrapText="0"/>
    </xf>
    <xf borderId="9" fillId="0" fontId="23" numFmtId="0" xfId="0" applyAlignment="1" applyBorder="1" applyFont="1">
      <alignment horizontal="center" shrinkToFit="0" vertical="center" wrapText="0"/>
    </xf>
    <xf borderId="9" fillId="0" fontId="25" numFmtId="0" xfId="0" applyAlignment="1" applyBorder="1" applyFont="1">
      <alignment shrinkToFit="0" vertical="center" wrapText="0"/>
    </xf>
    <xf borderId="9" fillId="0" fontId="23" numFmtId="49" xfId="0" applyAlignment="1" applyBorder="1" applyFont="1" applyNumberFormat="1">
      <alignment horizontal="center" shrinkToFit="0" vertical="center" wrapText="0"/>
    </xf>
    <xf borderId="9" fillId="12" fontId="8" numFmtId="0" xfId="0" applyAlignment="1" applyBorder="1" applyFill="1" applyFont="1">
      <alignment shrinkToFit="0" vertical="center" wrapText="0"/>
    </xf>
    <xf borderId="9" fillId="9" fontId="11" numFmtId="0" xfId="0" applyAlignment="1" applyBorder="1" applyFont="1">
      <alignment shrinkToFit="0" vertical="center" wrapText="0"/>
    </xf>
    <xf borderId="9" fillId="2" fontId="8" numFmtId="164" xfId="0" applyAlignment="1" applyBorder="1" applyFont="1" applyNumberFormat="1">
      <alignment horizontal="center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9" fillId="0" fontId="7" numFmtId="0" xfId="0" applyAlignment="1" applyBorder="1" applyFont="1">
      <alignment readingOrder="0" shrinkToFit="0" vertical="center" wrapText="0"/>
    </xf>
    <xf borderId="10" fillId="0" fontId="7" numFmtId="0" xfId="0" applyAlignment="1" applyBorder="1" applyFont="1">
      <alignment readingOrder="0" shrinkToFit="0" vertical="center" wrapText="1"/>
    </xf>
    <xf borderId="18" fillId="3" fontId="23" numFmtId="0" xfId="0" applyAlignment="1" applyBorder="1" applyFont="1">
      <alignment horizontal="center" vertical="center"/>
    </xf>
    <xf borderId="9" fillId="13" fontId="11" numFmtId="0" xfId="0" applyAlignment="1" applyBorder="1" applyFill="1" applyFont="1">
      <alignment shrinkToFit="0" vertical="center" wrapText="0"/>
    </xf>
    <xf borderId="9" fillId="0" fontId="9" numFmtId="16" xfId="0" applyAlignment="1" applyBorder="1" applyFont="1" applyNumberFormat="1">
      <alignment shrinkToFit="0" vertical="center" wrapText="0"/>
    </xf>
    <xf borderId="9" fillId="3" fontId="26" numFmtId="0" xfId="0" applyAlignment="1" applyBorder="1" applyFont="1">
      <alignment shrinkToFit="0" vertical="center" wrapText="0"/>
    </xf>
    <xf borderId="9" fillId="6" fontId="11" numFmtId="0" xfId="0" applyAlignment="1" applyBorder="1" applyFont="1">
      <alignment shrinkToFit="0" vertical="center" wrapText="0"/>
    </xf>
    <xf borderId="9" fillId="6" fontId="9" numFmtId="0" xfId="0" applyAlignment="1" applyBorder="1" applyFont="1">
      <alignment shrinkToFit="0" vertical="center" wrapText="0"/>
    </xf>
    <xf borderId="9" fillId="6" fontId="27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9" fillId="3" fontId="3" numFmtId="164" xfId="0" applyAlignment="1" applyBorder="1" applyFont="1" applyNumberFormat="1">
      <alignment horizontal="center" shrinkToFit="0" vertical="center" wrapText="0"/>
    </xf>
    <xf borderId="9" fillId="0" fontId="9" numFmtId="16" xfId="0" applyAlignment="1" applyBorder="1" applyFont="1" applyNumberFormat="1">
      <alignment horizontal="left" shrinkToFit="0" vertical="center" wrapText="0"/>
    </xf>
    <xf borderId="19" fillId="3" fontId="3" numFmtId="0" xfId="0" applyBorder="1" applyFont="1"/>
    <xf borderId="9" fillId="13" fontId="9" numFmtId="0" xfId="0" applyAlignment="1" applyBorder="1" applyFont="1">
      <alignment shrinkToFit="0" vertical="center" wrapText="0"/>
    </xf>
    <xf borderId="9" fillId="0" fontId="28" numFmtId="0" xfId="0" applyAlignment="1" applyBorder="1" applyFont="1">
      <alignment shrinkToFit="0" vertical="center" wrapText="0"/>
    </xf>
    <xf borderId="9" fillId="0" fontId="29" numFmtId="0" xfId="0" applyAlignment="1" applyBorder="1" applyFont="1">
      <alignment shrinkToFit="0" vertical="center" wrapText="0"/>
    </xf>
    <xf borderId="9" fillId="0" fontId="30" numFmtId="0" xfId="0" applyAlignment="1" applyBorder="1" applyFont="1">
      <alignment shrinkToFit="0" vertical="center" wrapText="0"/>
    </xf>
    <xf borderId="9" fillId="3" fontId="30" numFmtId="0" xfId="0" applyAlignment="1" applyBorder="1" applyFont="1">
      <alignment shrinkToFit="0" vertical="center" wrapText="0"/>
    </xf>
    <xf borderId="9" fillId="4" fontId="8" numFmtId="0" xfId="0" applyAlignment="1" applyBorder="1" applyFont="1">
      <alignment horizontal="center" shrinkToFit="0" vertical="center" wrapText="0"/>
    </xf>
    <xf borderId="9" fillId="4" fontId="3" numFmtId="164" xfId="0" applyAlignment="1" applyBorder="1" applyFont="1" applyNumberForma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9" fillId="14" fontId="3" numFmtId="0" xfId="0" applyAlignment="1" applyBorder="1" applyFill="1" applyFont="1">
      <alignment shrinkToFit="0" vertical="center" wrapText="0"/>
    </xf>
    <xf borderId="9" fillId="14" fontId="8" numFmtId="0" xfId="0" applyAlignment="1" applyBorder="1" applyFont="1">
      <alignment horizontal="center" shrinkToFit="0" vertical="center" wrapText="0"/>
    </xf>
    <xf borderId="9" fillId="14" fontId="3" numFmtId="164" xfId="0" applyAlignment="1" applyBorder="1" applyFont="1" applyNumberFormat="1">
      <alignment shrinkToFit="0" vertical="center" wrapText="0"/>
    </xf>
    <xf borderId="9" fillId="6" fontId="29" numFmtId="0" xfId="0" applyAlignment="1" applyBorder="1" applyFont="1">
      <alignment shrinkToFit="0" vertical="center" wrapText="0"/>
    </xf>
    <xf borderId="9" fillId="2" fontId="3" numFmtId="164" xfId="0" applyAlignment="1" applyBorder="1" applyFont="1" applyNumberForma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9" fillId="0" fontId="3" numFmtId="16" xfId="0" applyAlignment="1" applyBorder="1" applyFont="1" applyNumberFormat="1">
      <alignment horizontal="left" shrinkToFit="0" vertical="center" wrapText="0"/>
    </xf>
    <xf borderId="9" fillId="10" fontId="3" numFmtId="0" xfId="0" applyAlignment="1" applyBorder="1" applyFont="1">
      <alignment shrinkToFit="0" vertical="center" wrapText="0"/>
    </xf>
    <xf borderId="9" fillId="15" fontId="3" numFmtId="0" xfId="0" applyAlignment="1" applyBorder="1" applyFill="1" applyFont="1">
      <alignment shrinkToFit="0" vertical="center" wrapText="0"/>
    </xf>
    <xf borderId="9" fillId="0" fontId="3" numFmtId="16" xfId="0" applyAlignment="1" applyBorder="1" applyFont="1" applyNumberFormat="1">
      <alignment shrinkToFit="0" vertical="center" wrapText="0"/>
    </xf>
    <xf borderId="9" fillId="9" fontId="29" numFmtId="0" xfId="0" applyAlignment="1" applyBorder="1" applyFont="1">
      <alignment shrinkToFit="0" vertical="center" wrapText="0"/>
    </xf>
    <xf borderId="9" fillId="3" fontId="29" numFmtId="0" xfId="0" applyAlignment="1" applyBorder="1" applyFont="1">
      <alignment shrinkToFit="0" vertical="center" wrapText="0"/>
    </xf>
    <xf quotePrefix="1" borderId="9" fillId="0" fontId="8" numFmtId="0" xfId="0" applyAlignment="1" applyBorder="1" applyFont="1">
      <alignment horizontal="center" shrinkToFit="0" vertical="center" wrapText="0"/>
    </xf>
    <xf borderId="9" fillId="16" fontId="31" numFmtId="0" xfId="0" applyAlignment="1" applyBorder="1" applyFill="1" applyFont="1">
      <alignment shrinkToFit="0" vertical="center" wrapText="0"/>
    </xf>
    <xf borderId="20" fillId="3" fontId="11" numFmtId="0" xfId="0" applyAlignment="1" applyBorder="1" applyFont="1">
      <alignment horizontal="center" vertical="center"/>
    </xf>
    <xf borderId="9" fillId="0" fontId="26" numFmtId="0" xfId="0" applyAlignment="1" applyBorder="1" applyFont="1">
      <alignment shrinkToFit="0" vertical="center" wrapText="0"/>
    </xf>
    <xf borderId="9" fillId="0" fontId="32" numFmtId="0" xfId="0" applyAlignment="1" applyBorder="1" applyFont="1">
      <alignment shrinkToFit="0" vertical="center" wrapText="0"/>
    </xf>
    <xf borderId="9" fillId="0" fontId="28" numFmtId="0" xfId="0" applyAlignment="1" applyBorder="1" applyFont="1">
      <alignment horizontal="center" shrinkToFit="0" vertical="center" wrapText="0"/>
    </xf>
    <xf borderId="9" fillId="0" fontId="32" numFmtId="16" xfId="0" applyAlignment="1" applyBorder="1" applyFont="1" applyNumberFormat="1">
      <alignment shrinkToFit="0" vertical="center" wrapText="0"/>
    </xf>
    <xf borderId="21" fillId="3" fontId="3" numFmtId="0" xfId="0" applyBorder="1" applyFont="1"/>
    <xf borderId="0" fillId="0" fontId="3" numFmtId="0" xfId="0" applyAlignment="1" applyFont="1">
      <alignment horizontal="left" shrinkToFit="0" vertical="center" wrapText="0"/>
    </xf>
    <xf borderId="9" fillId="0" fontId="15" numFmtId="0" xfId="0" applyAlignment="1" applyBorder="1" applyFont="1">
      <alignment shrinkToFit="0" vertical="center" wrapText="0"/>
    </xf>
    <xf borderId="9" fillId="0" fontId="12" numFmtId="0" xfId="0" applyAlignment="1" applyBorder="1" applyFont="1">
      <alignment horizontal="center" shrinkToFit="0" vertical="center" wrapText="0"/>
    </xf>
    <xf borderId="9" fillId="0" fontId="32" numFmtId="164" xfId="0" applyAlignment="1" applyBorder="1" applyFont="1" applyNumberFormat="1">
      <alignment shrinkToFit="0" vertical="center" wrapText="0"/>
    </xf>
    <xf borderId="9" fillId="0" fontId="33" numFmtId="0" xfId="0" applyAlignment="1" applyBorder="1" applyFont="1">
      <alignment shrinkToFit="0" vertical="center" wrapText="0"/>
    </xf>
    <xf borderId="9" fillId="16" fontId="3" numFmtId="0" xfId="0" applyAlignment="1" applyBorder="1" applyFont="1">
      <alignment shrinkToFit="0" vertical="center" wrapText="0"/>
    </xf>
    <xf borderId="9" fillId="0" fontId="34" numFmtId="0" xfId="0" applyAlignment="1" applyBorder="1" applyFont="1">
      <alignment shrinkToFit="0" vertical="center" wrapText="0"/>
    </xf>
    <xf borderId="9" fillId="0" fontId="33" numFmtId="16" xfId="0" applyAlignment="1" applyBorder="1" applyFont="1" applyNumberFormat="1">
      <alignment shrinkToFit="0" vertical="center" wrapText="0"/>
    </xf>
    <xf borderId="9" fillId="3" fontId="3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horizontal="left" shrinkToFit="0" vertical="center" wrapText="0"/>
    </xf>
    <xf borderId="9" fillId="0" fontId="3" numFmtId="164" xfId="0" applyAlignment="1" applyBorder="1" applyFont="1" applyNumberFormat="1">
      <alignment horizontal="left" shrinkToFit="0" vertical="center" wrapText="0"/>
    </xf>
    <xf borderId="9" fillId="0" fontId="3" numFmtId="15" xfId="0" applyAlignment="1" applyBorder="1" applyFont="1" applyNumberFormat="1">
      <alignment shrinkToFit="0" vertical="center" wrapText="0"/>
    </xf>
    <xf borderId="15" fillId="3" fontId="19" numFmtId="0" xfId="0" applyAlignment="1" applyBorder="1" applyFont="1">
      <alignment horizontal="center" vertical="center"/>
    </xf>
    <xf borderId="9" fillId="17" fontId="8" numFmtId="0" xfId="0" applyAlignment="1" applyBorder="1" applyFill="1" applyFont="1">
      <alignment horizontal="center" shrinkToFit="0" vertical="center" wrapText="0"/>
    </xf>
    <xf borderId="9" fillId="17" fontId="3" numFmtId="164" xfId="0" applyAlignment="1" applyBorder="1" applyFont="1" applyNumberFormat="1">
      <alignment horizontal="center" shrinkToFit="0" vertical="center" wrapText="0"/>
    </xf>
    <xf borderId="9" fillId="17" fontId="3" numFmtId="0" xfId="0" applyAlignment="1" applyBorder="1" applyFont="1">
      <alignment shrinkToFit="0" vertical="center" wrapText="0"/>
    </xf>
    <xf borderId="9" fillId="17" fontId="35" numFmtId="0" xfId="0" applyAlignment="1" applyBorder="1" applyFont="1">
      <alignment shrinkToFit="0" vertical="center" wrapText="0"/>
    </xf>
    <xf borderId="9" fillId="2" fontId="3" numFmtId="164" xfId="0" applyAlignment="1" applyBorder="1" applyFont="1" applyNumberFormat="1">
      <alignment horizontal="center" shrinkToFit="0" vertical="center" wrapText="0"/>
    </xf>
    <xf borderId="9" fillId="0" fontId="3" numFmtId="49" xfId="0" applyAlignment="1" applyBorder="1" applyFont="1" applyNumberFormat="1">
      <alignment horizontal="center" shrinkToFit="0" vertical="center" wrapText="0"/>
    </xf>
    <xf borderId="9" fillId="6" fontId="8" numFmtId="0" xfId="0" applyAlignment="1" applyBorder="1" applyFont="1">
      <alignment horizontal="center" shrinkToFit="0" vertical="center" wrapText="0"/>
    </xf>
    <xf borderId="9" fillId="6" fontId="3" numFmtId="164" xfId="0" applyAlignment="1" applyBorder="1" applyFont="1" applyNumberFormat="1">
      <alignment horizontal="center" shrinkToFit="0" vertical="center" wrapText="0"/>
    </xf>
    <xf borderId="9" fillId="9" fontId="3" numFmtId="0" xfId="0" applyAlignment="1" applyBorder="1" applyFont="1">
      <alignment shrinkToFit="0" vertical="center" wrapText="0"/>
    </xf>
    <xf borderId="9" fillId="9" fontId="8" numFmtId="0" xfId="0" applyAlignment="1" applyBorder="1" applyFont="1">
      <alignment horizontal="center" shrinkToFit="0" vertical="center" wrapText="0"/>
    </xf>
    <xf borderId="9" fillId="9" fontId="36" numFmtId="0" xfId="0" applyAlignment="1" applyBorder="1" applyFont="1">
      <alignment shrinkToFit="0" vertical="center" wrapText="0"/>
    </xf>
    <xf borderId="9" fillId="3" fontId="11" numFmtId="0" xfId="0" applyAlignment="1" applyBorder="1" applyFont="1">
      <alignment horizontal="center" shrinkToFit="0" vertical="center" wrapText="0"/>
    </xf>
    <xf borderId="9" fillId="3" fontId="37" numFmtId="0" xfId="0" applyAlignment="1" applyBorder="1" applyFont="1">
      <alignment shrinkToFit="0" vertical="center" wrapText="0"/>
    </xf>
    <xf borderId="9" fillId="13" fontId="8" numFmtId="0" xfId="0" applyAlignment="1" applyBorder="1" applyFont="1">
      <alignment horizontal="center" shrinkToFit="0" vertical="center" wrapText="0"/>
    </xf>
    <xf borderId="9" fillId="13" fontId="3" numFmtId="164" xfId="0" applyAlignment="1" applyBorder="1" applyFont="1" applyNumberFormat="1">
      <alignment horizontal="center" shrinkToFit="0" vertical="center" wrapText="0"/>
    </xf>
    <xf borderId="9" fillId="13" fontId="3" numFmtId="0" xfId="0" applyAlignment="1" applyBorder="1" applyFont="1">
      <alignment shrinkToFit="0" vertical="center" wrapText="0"/>
    </xf>
    <xf borderId="9" fillId="9" fontId="3" numFmtId="164" xfId="0" applyAlignment="1" applyBorder="1" applyFont="1" applyNumberFormat="1">
      <alignment horizontal="center" shrinkToFit="0" vertical="center" wrapText="0"/>
    </xf>
    <xf borderId="9" fillId="18" fontId="38" numFmtId="0" xfId="0" applyAlignment="1" applyBorder="1" applyFill="1" applyFont="1">
      <alignment shrinkToFit="0" vertical="center" wrapText="0"/>
    </xf>
    <xf borderId="9" fillId="18" fontId="39" numFmtId="0" xfId="0" applyAlignment="1" applyBorder="1" applyFont="1">
      <alignment shrinkToFit="0" vertical="center" wrapText="0"/>
    </xf>
    <xf borderId="9" fillId="19" fontId="3" numFmtId="0" xfId="0" applyAlignment="1" applyBorder="1" applyFill="1" applyFont="1">
      <alignment shrinkToFit="0" vertical="center" wrapText="0"/>
    </xf>
    <xf borderId="21" fillId="3" fontId="23" numFmtId="0" xfId="0" applyAlignment="1" applyBorder="1" applyFont="1">
      <alignment horizontal="center" vertical="center"/>
    </xf>
    <xf borderId="20" fillId="3" fontId="3" numFmtId="0" xfId="0" applyBorder="1" applyFont="1"/>
    <xf borderId="22" fillId="3" fontId="2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0"/>
    </xf>
    <xf borderId="9" fillId="0" fontId="33" numFmtId="164" xfId="0" applyAlignment="1" applyBorder="1" applyFont="1" applyNumberFormat="1">
      <alignment shrinkToFit="0" vertical="center" wrapText="0"/>
    </xf>
    <xf borderId="9" fillId="0" fontId="28" numFmtId="0" xfId="0" applyAlignment="1" applyBorder="1" applyFont="1">
      <alignment horizontal="left" shrinkToFit="0" vertical="center" wrapText="0"/>
    </xf>
    <xf borderId="9" fillId="10" fontId="3" numFmtId="164" xfId="0" applyAlignment="1" applyBorder="1" applyFont="1" applyNumberFormat="1">
      <alignment shrinkToFit="0" vertical="center" wrapText="0"/>
    </xf>
    <xf borderId="9" fillId="9" fontId="3" numFmtId="164" xfId="0" applyAlignment="1" applyBorder="1" applyFont="1" applyNumberFormat="1">
      <alignment shrinkToFit="0" vertical="center" wrapText="0"/>
    </xf>
    <xf borderId="9" fillId="6" fontId="3" numFmtId="164" xfId="0" applyAlignment="1" applyBorder="1" applyFont="1" applyNumberFormat="1">
      <alignment shrinkToFit="0" vertical="center" wrapText="0"/>
    </xf>
    <xf borderId="9" fillId="6" fontId="33" numFmtId="0" xfId="0" applyAlignment="1" applyBorder="1" applyFont="1">
      <alignment shrinkToFit="0" vertical="center" wrapText="0"/>
    </xf>
    <xf borderId="9" fillId="20" fontId="3" numFmtId="164" xfId="0" applyAlignment="1" applyBorder="1" applyFill="1" applyFont="1" applyNumberFormat="1">
      <alignment shrinkToFit="0" vertical="center" wrapText="0"/>
    </xf>
    <xf borderId="9" fillId="0" fontId="40" numFmtId="0" xfId="0" applyAlignment="1" applyBorder="1" applyFont="1">
      <alignment shrinkToFit="0" vertical="center" wrapText="0"/>
    </xf>
    <xf borderId="9" fillId="10" fontId="3" numFmtId="164" xfId="0" applyAlignment="1" applyBorder="1" applyFont="1" applyNumberFormat="1">
      <alignment horizontal="center" shrinkToFit="0" vertical="center" wrapText="0"/>
    </xf>
    <xf borderId="9" fillId="21" fontId="3" numFmtId="164" xfId="0" applyAlignment="1" applyBorder="1" applyFill="1" applyFont="1" applyNumberFormat="1">
      <alignment shrinkToFit="0" vertical="center" wrapText="0"/>
    </xf>
    <xf borderId="9" fillId="22" fontId="3" numFmtId="0" xfId="0" applyAlignment="1" applyBorder="1" applyFill="1" applyFont="1">
      <alignment shrinkToFit="0" vertical="center" wrapText="0"/>
    </xf>
    <xf borderId="9" fillId="9" fontId="11" numFmtId="0" xfId="0" applyAlignment="1" applyBorder="1" applyFont="1">
      <alignment horizontal="center" shrinkToFit="0" vertical="center" wrapText="0"/>
    </xf>
    <xf borderId="9" fillId="9" fontId="33" numFmtId="0" xfId="0" applyAlignment="1" applyBorder="1" applyFont="1">
      <alignment shrinkToFit="0" vertical="center" wrapText="0"/>
    </xf>
    <xf borderId="9" fillId="9" fontId="41" numFmtId="0" xfId="0" applyAlignment="1" applyBorder="1" applyFont="1">
      <alignment shrinkToFit="0" vertical="center" wrapText="0"/>
    </xf>
    <xf borderId="9" fillId="14" fontId="3" numFmtId="164" xfId="0" applyAlignment="1" applyBorder="1" applyFont="1" applyNumberFormat="1">
      <alignment horizontal="center" shrinkToFit="0" vertical="center" wrapText="0"/>
    </xf>
    <xf borderId="9" fillId="0" fontId="32" numFmtId="164" xfId="0" applyAlignment="1" applyBorder="1" applyFont="1" applyNumberFormat="1">
      <alignment horizontal="left" shrinkToFit="0" vertical="center" wrapText="0"/>
    </xf>
    <xf borderId="9" fillId="23" fontId="8" numFmtId="0" xfId="0" applyAlignment="1" applyBorder="1" applyFill="1" applyFont="1">
      <alignment horizontal="center" shrinkToFit="0" vertical="center" wrapText="0"/>
    </xf>
    <xf borderId="9" fillId="24" fontId="28" numFmtId="0" xfId="0" applyAlignment="1" applyBorder="1" applyFill="1" applyFont="1">
      <alignment horizontal="center" shrinkToFit="0" vertical="center" wrapText="0"/>
    </xf>
    <xf borderId="9" fillId="7" fontId="3" numFmtId="164" xfId="0" applyAlignment="1" applyBorder="1" applyFont="1" applyNumberFormat="1">
      <alignment horizontal="center" shrinkToFit="0" vertical="center" wrapText="0"/>
    </xf>
    <xf borderId="9" fillId="7" fontId="3" numFmtId="0" xfId="0" applyAlignment="1" applyBorder="1" applyFont="1">
      <alignment shrinkToFit="0" vertical="center" wrapText="0"/>
    </xf>
    <xf borderId="9" fillId="20" fontId="8" numFmtId="0" xfId="0" applyAlignment="1" applyBorder="1" applyFont="1">
      <alignment horizontal="center" shrinkToFit="0" vertical="center" wrapText="0"/>
    </xf>
    <xf borderId="9" fillId="23" fontId="3" numFmtId="0" xfId="0" applyAlignment="1" applyBorder="1" applyFont="1">
      <alignment shrinkToFit="0" vertical="center" wrapText="0"/>
    </xf>
    <xf borderId="9" fillId="8" fontId="8" numFmtId="0" xfId="0" applyAlignment="1" applyBorder="1" applyFont="1">
      <alignment horizontal="center" shrinkToFit="0" vertical="center" wrapText="0"/>
    </xf>
    <xf borderId="9" fillId="8" fontId="3" numFmtId="164" xfId="0" applyAlignment="1" applyBorder="1" applyFont="1" applyNumberFormat="1">
      <alignment horizontal="center" shrinkToFit="0" vertical="center" wrapText="0"/>
    </xf>
    <xf borderId="22" fillId="3" fontId="3" numFmtId="0" xfId="0" applyBorder="1" applyFont="1"/>
    <xf borderId="22" fillId="3" fontId="11" numFmtId="0" xfId="0" applyAlignment="1" applyBorder="1" applyFont="1">
      <alignment horizontal="center" vertical="center"/>
    </xf>
    <xf borderId="22" fillId="3" fontId="8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shrinkToFit="0" vertical="center" wrapText="0"/>
    </xf>
    <xf borderId="22" fillId="3" fontId="18" numFmtId="0" xfId="0" applyAlignment="1" applyBorder="1" applyFont="1">
      <alignment horizontal="center" vertical="center"/>
    </xf>
    <xf borderId="9" fillId="20" fontId="3" numFmtId="0" xfId="0" applyAlignment="1" applyBorder="1" applyFont="1">
      <alignment shrinkToFit="0" vertical="center" wrapText="0"/>
    </xf>
    <xf borderId="9" fillId="4" fontId="3" numFmtId="164" xfId="0" applyAlignment="1" applyBorder="1" applyFont="1" applyNumberFormat="1">
      <alignment horizontal="center" shrinkToFit="0" vertical="center" wrapText="0"/>
    </xf>
    <xf borderId="9" fillId="5" fontId="11" numFmtId="0" xfId="0" applyAlignment="1" applyBorder="1" applyFont="1">
      <alignment horizontal="center" shrinkToFit="0" vertical="center" wrapText="0"/>
    </xf>
    <xf borderId="9" fillId="5" fontId="3" numFmtId="164" xfId="0" applyAlignment="1" applyBorder="1" applyFont="1" applyNumberFormat="1">
      <alignment horizontal="center" shrinkToFit="0" vertical="center" wrapText="0"/>
    </xf>
    <xf borderId="9" fillId="5" fontId="3" numFmtId="0" xfId="0" applyAlignment="1" applyBorder="1" applyFont="1">
      <alignment shrinkToFit="0" vertical="center" wrapText="0"/>
    </xf>
    <xf borderId="9" fillId="5" fontId="29" numFmtId="0" xfId="0" applyAlignment="1" applyBorder="1" applyFont="1">
      <alignment shrinkToFit="0" vertical="center" wrapText="0"/>
    </xf>
    <xf borderId="9" fillId="25" fontId="8" numFmtId="0" xfId="0" applyAlignment="1" applyBorder="1" applyFill="1" applyFont="1">
      <alignment horizontal="center" shrinkToFit="0" vertical="center" wrapText="0"/>
    </xf>
    <xf borderId="9" fillId="0" fontId="42" numFmtId="0" xfId="0" applyAlignment="1" applyBorder="1" applyFont="1">
      <alignment shrinkToFit="0" vertical="center" wrapText="0"/>
    </xf>
    <xf borderId="9" fillId="26" fontId="8" numFmtId="0" xfId="0" applyAlignment="1" applyBorder="1" applyFill="1" applyFont="1">
      <alignment horizontal="center" shrinkToFit="0" vertical="center" wrapText="0"/>
    </xf>
    <xf borderId="9" fillId="3" fontId="12" numFmtId="0" xfId="0" applyAlignment="1" applyBorder="1" applyFont="1">
      <alignment horizontal="center" shrinkToFit="0" vertical="center" wrapText="0"/>
    </xf>
    <xf borderId="9" fillId="0" fontId="32" numFmtId="164" xfId="0" applyAlignment="1" applyBorder="1" applyFont="1" applyNumberFormat="1">
      <alignment horizontal="center" shrinkToFit="0" vertical="center" wrapText="0"/>
    </xf>
    <xf borderId="9" fillId="0" fontId="43" numFmtId="0" xfId="0" applyAlignment="1" applyBorder="1" applyFont="1">
      <alignment shrinkToFit="0" vertical="center" wrapText="0"/>
    </xf>
    <xf borderId="22" fillId="3" fontId="19" numFmtId="0" xfId="0" applyAlignment="1" applyBorder="1" applyFont="1">
      <alignment horizontal="center" vertical="center"/>
    </xf>
    <xf borderId="9" fillId="27" fontId="8" numFmtId="0" xfId="0" applyAlignment="1" applyBorder="1" applyFill="1" applyFont="1">
      <alignment horizontal="center" shrinkToFit="0" vertical="center" wrapText="0"/>
    </xf>
    <xf borderId="9" fillId="28" fontId="8" numFmtId="0" xfId="0" applyAlignment="1" applyBorder="1" applyFill="1" applyFont="1">
      <alignment horizontal="center" shrinkToFit="0" vertical="center" wrapText="0"/>
    </xf>
    <xf borderId="9" fillId="2" fontId="28" numFmtId="164" xfId="0" applyAlignment="1" applyBorder="1" applyFont="1" applyNumberFormat="1">
      <alignment horizontal="center" shrinkToFit="0" vertical="center" wrapText="0"/>
    </xf>
    <xf borderId="9" fillId="28" fontId="28" numFmtId="0" xfId="0" applyAlignment="1" applyBorder="1" applyFont="1">
      <alignment shrinkToFit="0" vertical="center" wrapText="0"/>
    </xf>
    <xf borderId="9" fillId="28" fontId="28" numFmtId="0" xfId="0" applyAlignment="1" applyBorder="1" applyFont="1">
      <alignment horizontal="center" shrinkToFit="0" vertical="center" wrapText="0"/>
    </xf>
    <xf borderId="9" fillId="4" fontId="28" numFmtId="0" xfId="0" applyAlignment="1" applyBorder="1" applyFont="1">
      <alignment shrinkToFit="0" vertical="center" wrapText="0"/>
    </xf>
    <xf borderId="9" fillId="24" fontId="8" numFmtId="0" xfId="0" applyAlignment="1" applyBorder="1" applyFont="1">
      <alignment horizontal="center" shrinkToFit="0" vertical="center" wrapText="0"/>
    </xf>
    <xf borderId="9" fillId="24" fontId="28" numFmtId="0" xfId="0" applyAlignment="1" applyBorder="1" applyFont="1">
      <alignment shrinkToFit="0" vertical="center" wrapText="0"/>
    </xf>
    <xf borderId="9" fillId="5" fontId="28" numFmtId="164" xfId="0" applyAlignment="1" applyBorder="1" applyFont="1" applyNumberFormat="1">
      <alignment horizontal="center" shrinkToFit="0" vertical="center" wrapText="0"/>
    </xf>
    <xf borderId="9" fillId="3" fontId="8" numFmtId="164" xfId="0" applyAlignment="1" applyBorder="1" applyFont="1" applyNumberFormat="1">
      <alignment horizontal="center" shrinkToFit="0" vertical="center" wrapText="0"/>
    </xf>
    <xf borderId="9" fillId="3" fontId="8" numFmtId="0" xfId="0" applyAlignment="1" applyBorder="1" applyFont="1">
      <alignment horizontal="left" shrinkToFit="0" vertical="center" wrapText="0"/>
    </xf>
    <xf borderId="9" fillId="3" fontId="12" numFmtId="0" xfId="0" applyAlignment="1" applyBorder="1" applyFont="1">
      <alignment horizontal="left" shrinkToFit="0" vertical="center" wrapText="0"/>
    </xf>
    <xf borderId="22" fillId="3" fontId="3" numFmtId="49" xfId="0" applyBorder="1" applyFont="1" applyNumberFormat="1"/>
    <xf borderId="9" fillId="3" fontId="33" numFmtId="164" xfId="0" applyAlignment="1" applyBorder="1" applyFont="1" applyNumberFormat="1">
      <alignment shrinkToFit="0" vertical="center" wrapText="0"/>
    </xf>
    <xf borderId="9" fillId="29" fontId="44" numFmtId="0" xfId="0" applyAlignment="1" applyBorder="1" applyFill="1" applyFont="1">
      <alignment shrinkToFit="0" vertical="center" wrapText="0"/>
    </xf>
    <xf borderId="9" fillId="0" fontId="45" numFmtId="0" xfId="0" applyAlignment="1" applyBorder="1" applyFont="1">
      <alignment shrinkToFit="0" vertical="center" wrapText="0"/>
    </xf>
    <xf borderId="9" fillId="3" fontId="46" numFmtId="164" xfId="0" applyAlignment="1" applyBorder="1" applyFont="1" applyNumberFormat="1">
      <alignment horizontal="center" shrinkToFit="0" vertical="center" wrapText="0"/>
    </xf>
    <xf borderId="9" fillId="3" fontId="46" numFmtId="0" xfId="0" applyAlignment="1" applyBorder="1" applyFont="1">
      <alignment shrinkToFit="0" vertical="center" wrapText="0"/>
    </xf>
    <xf borderId="9" fillId="14" fontId="32" numFmtId="0" xfId="0" applyAlignment="1" applyBorder="1" applyFont="1">
      <alignment shrinkToFit="0" vertical="center" wrapText="0"/>
    </xf>
    <xf borderId="9" fillId="3" fontId="32" numFmtId="0" xfId="0" applyAlignment="1" applyBorder="1" applyFont="1">
      <alignment shrinkToFit="0" vertical="center" wrapText="0"/>
    </xf>
    <xf borderId="9" fillId="9" fontId="47" numFmtId="0" xfId="0" applyAlignment="1" applyBorder="1" applyFont="1">
      <alignment shrinkToFit="0" vertical="center" wrapText="0"/>
    </xf>
    <xf borderId="9" fillId="2" fontId="48" numFmtId="0" xfId="0" applyAlignment="1" applyBorder="1" applyFont="1">
      <alignment shrinkToFit="0" vertical="center" wrapText="0"/>
    </xf>
    <xf borderId="9" fillId="30" fontId="3" numFmtId="0" xfId="0" applyAlignment="1" applyBorder="1" applyFill="1" applyFont="1">
      <alignment shrinkToFit="0" vertical="center" wrapText="0"/>
    </xf>
    <xf borderId="9" fillId="31" fontId="32" numFmtId="0" xfId="0" applyAlignment="1" applyBorder="1" applyFill="1" applyFont="1">
      <alignment shrinkToFit="0" vertical="center" wrapText="0"/>
    </xf>
    <xf borderId="9" fillId="6" fontId="3" numFmtId="0" xfId="0" applyAlignment="1" applyBorder="1" applyFont="1">
      <alignment horizontal="center" shrinkToFit="0" vertical="center" wrapText="0"/>
    </xf>
    <xf borderId="9" fillId="3" fontId="32" numFmtId="164" xfId="0" applyAlignment="1" applyBorder="1" applyFont="1" applyNumberFormat="1">
      <alignment horizontal="center" shrinkToFit="0" vertical="center" wrapText="0"/>
    </xf>
    <xf borderId="9" fillId="31" fontId="3" numFmtId="0" xfId="0" applyAlignment="1" applyBorder="1" applyFont="1">
      <alignment shrinkToFit="0" vertical="center" wrapText="0"/>
    </xf>
    <xf borderId="9" fillId="3" fontId="48" numFmtId="164" xfId="0" applyAlignment="1" applyBorder="1" applyFont="1" applyNumberFormat="1">
      <alignment shrinkToFit="0" vertical="center" wrapText="0"/>
    </xf>
    <xf borderId="9" fillId="3" fontId="40" numFmtId="0" xfId="0" applyAlignment="1" applyBorder="1" applyFont="1">
      <alignment shrinkToFit="0" vertical="center" wrapText="0"/>
    </xf>
    <xf borderId="9" fillId="3" fontId="33" numFmtId="16" xfId="0" applyAlignment="1" applyBorder="1" applyFont="1" applyNumberFormat="1">
      <alignment shrinkToFit="0" vertical="center" wrapText="0"/>
    </xf>
    <xf borderId="9" fillId="3" fontId="49" numFmtId="0" xfId="0" applyAlignment="1" applyBorder="1" applyFont="1">
      <alignment shrinkToFit="0" vertical="center" wrapText="0"/>
    </xf>
    <xf borderId="9" fillId="14" fontId="28" numFmtId="0" xfId="0" applyAlignment="1" applyBorder="1" applyFont="1">
      <alignment shrinkToFit="0" vertical="center" wrapText="0"/>
    </xf>
    <xf borderId="9" fillId="14" fontId="28" numFmtId="0" xfId="0" applyAlignment="1" applyBorder="1" applyFont="1">
      <alignment horizontal="center" shrinkToFit="0" vertical="center" wrapText="0"/>
    </xf>
    <xf borderId="9" fillId="3" fontId="28" numFmtId="0" xfId="0" applyAlignment="1" applyBorder="1" applyFont="1">
      <alignment shrinkToFit="0" vertical="center" wrapText="0"/>
    </xf>
    <xf borderId="9" fillId="3" fontId="28" numFmtId="0" xfId="0" applyAlignment="1" applyBorder="1" applyFont="1">
      <alignment horizontal="center" shrinkToFit="0" vertical="center" wrapText="0"/>
    </xf>
    <xf borderId="0" fillId="0" fontId="50" numFmtId="0" xfId="0" applyFont="1"/>
    <xf borderId="9" fillId="3" fontId="34" numFmtId="0" xfId="0" applyAlignment="1" applyBorder="1" applyFont="1">
      <alignment shrinkToFit="0" vertical="center" wrapText="0"/>
    </xf>
    <xf borderId="9" fillId="3" fontId="51" numFmtId="0" xfId="0" applyAlignment="1" applyBorder="1" applyFont="1">
      <alignment shrinkToFit="0" vertical="center" wrapText="0"/>
    </xf>
    <xf borderId="9" fillId="0" fontId="42" numFmtId="0" xfId="0" applyAlignment="1" applyBorder="1" applyFont="1">
      <alignment horizontal="center" shrinkToFit="0" vertical="center" wrapText="0"/>
    </xf>
    <xf borderId="9" fillId="32" fontId="52" numFmtId="0" xfId="0" applyAlignment="1" applyBorder="1" applyFill="1" applyFont="1">
      <alignment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16" fillId="3" fontId="3" numFmtId="0" xfId="0" applyAlignment="1" applyBorder="1" applyFont="1">
      <alignment shrinkToFit="0" vertical="center" wrapText="0"/>
    </xf>
    <xf borderId="16" fillId="3" fontId="3" numFmtId="164" xfId="0" applyAlignment="1" applyBorder="1" applyFont="1" applyNumberFormat="1">
      <alignment horizontal="center" shrinkToFit="0" vertical="center" wrapText="0"/>
    </xf>
    <xf borderId="16" fillId="3" fontId="33" numFmtId="0" xfId="0" applyAlignment="1" applyBorder="1" applyFont="1">
      <alignment shrinkToFit="0" vertical="center" wrapText="0"/>
    </xf>
    <xf borderId="20" fillId="3" fontId="53" numFmtId="0" xfId="0" applyAlignment="1" applyBorder="1" applyFont="1">
      <alignment shrinkToFit="0" vertical="center" wrapText="0"/>
    </xf>
    <xf borderId="15" fillId="3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15" fillId="3" fontId="54" numFmtId="0" xfId="0" applyAlignment="1" applyBorder="1" applyFont="1">
      <alignment shrinkToFit="0" vertical="center" wrapText="0"/>
    </xf>
    <xf borderId="23" fillId="3" fontId="8" numFmtId="0" xfId="0" applyAlignment="1" applyBorder="1" applyFont="1">
      <alignment horizontal="center" shrinkToFit="0" vertical="center" wrapText="0"/>
    </xf>
    <xf borderId="23" fillId="3" fontId="3" numFmtId="0" xfId="0" applyAlignment="1" applyBorder="1" applyFont="1">
      <alignment shrinkToFit="0" vertical="center" wrapText="0"/>
    </xf>
    <xf borderId="23" fillId="3" fontId="3" numFmtId="164" xfId="0" applyAlignment="1" applyBorder="1" applyFont="1" applyNumberFormat="1">
      <alignment horizontal="center" shrinkToFit="0" vertical="center" wrapText="0"/>
    </xf>
    <xf borderId="23" fillId="3" fontId="33" numFmtId="0" xfId="0" applyAlignment="1" applyBorder="1" applyFont="1">
      <alignment shrinkToFit="0" vertical="center" wrapText="0"/>
    </xf>
    <xf borderId="21" fillId="3" fontId="55" numFmtId="0" xfId="0" applyAlignment="1" applyBorder="1" applyFont="1">
      <alignment shrinkToFit="0" vertical="center" wrapText="0"/>
    </xf>
    <xf borderId="21" fillId="3" fontId="3" numFmtId="0" xfId="0" applyAlignment="1" applyBorder="1" applyFont="1">
      <alignment shrinkToFit="0" vertical="center" wrapText="0"/>
    </xf>
    <xf borderId="9" fillId="3" fontId="48" numFmtId="0" xfId="0" applyAlignment="1" applyBorder="1" applyFont="1">
      <alignment shrinkToFit="0" vertical="center" wrapText="0"/>
    </xf>
    <xf borderId="15" fillId="3" fontId="26" numFmtId="0" xfId="0" applyAlignment="1" applyBorder="1" applyFont="1">
      <alignment shrinkToFit="0" vertical="center" wrapText="0"/>
    </xf>
    <xf borderId="15" fillId="32" fontId="52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16" fillId="2" fontId="8" numFmtId="0" xfId="0" applyAlignment="1" applyBorder="1" applyFont="1">
      <alignment horizontal="center" shrinkToFit="0" vertical="center" wrapText="0"/>
    </xf>
    <xf borderId="15" fillId="18" fontId="39" numFmtId="0" xfId="0" applyAlignment="1" applyBorder="1" applyFont="1">
      <alignment shrinkToFit="0" vertical="center" wrapText="0"/>
    </xf>
    <xf borderId="9" fillId="3" fontId="56" numFmtId="0" xfId="0" applyAlignment="1" applyBorder="1" applyFont="1">
      <alignment shrinkToFit="0" vertical="center" wrapText="0"/>
    </xf>
    <xf borderId="15" fillId="3" fontId="33" numFmtId="0" xfId="0" applyAlignment="1" applyBorder="1" applyFont="1">
      <alignment shrinkToFit="0" vertical="center" wrapText="0"/>
    </xf>
    <xf borderId="9" fillId="20" fontId="33" numFmtId="0" xfId="0" applyAlignment="1" applyBorder="1" applyFont="1">
      <alignment shrinkToFit="0" vertical="center" wrapText="0"/>
    </xf>
    <xf borderId="21" fillId="18" fontId="39" numFmtId="0" xfId="0" applyAlignment="1" applyBorder="1" applyFont="1">
      <alignment shrinkToFit="0" vertical="center" wrapText="0"/>
    </xf>
    <xf borderId="21" fillId="32" fontId="52" numFmtId="0" xfId="0" applyAlignment="1" applyBorder="1" applyFont="1">
      <alignment shrinkToFit="0" vertical="center" wrapText="0"/>
    </xf>
    <xf borderId="9" fillId="24" fontId="57" numFmtId="0" xfId="0" applyAlignment="1" applyBorder="1" applyFont="1">
      <alignment shrinkToFit="0" vertical="center" wrapText="0"/>
    </xf>
    <xf borderId="9" fillId="24" fontId="3" numFmtId="0" xfId="0" applyAlignment="1" applyBorder="1" applyFont="1">
      <alignment shrinkToFit="0" vertical="center" wrapText="0"/>
    </xf>
    <xf borderId="23" fillId="3" fontId="12" numFmtId="0" xfId="0" applyAlignment="1" applyBorder="1" applyFont="1">
      <alignment horizontal="center" shrinkToFit="0" vertical="center" wrapText="0"/>
    </xf>
    <xf borderId="9" fillId="24" fontId="48" numFmtId="0" xfId="0" applyAlignment="1" applyBorder="1" applyFont="1">
      <alignment shrinkToFit="0" vertical="center" wrapText="0"/>
    </xf>
    <xf borderId="9" fillId="3" fontId="29" numFmtId="16" xfId="0" applyAlignment="1" applyBorder="1" applyFont="1" applyNumberFormat="1">
      <alignment shrinkToFit="0" vertical="center" wrapText="0"/>
    </xf>
    <xf borderId="15" fillId="3" fontId="3" numFmtId="0" xfId="0" applyAlignment="1" applyBorder="1" applyFont="1">
      <alignment horizontal="left" shrinkToFit="0" vertical="center" wrapText="0"/>
    </xf>
    <xf borderId="9" fillId="0" fontId="58" numFmtId="0" xfId="0" applyAlignment="1" applyBorder="1" applyFont="1">
      <alignment shrinkToFit="0" vertical="center" wrapText="0"/>
    </xf>
    <xf borderId="15" fillId="2" fontId="3" numFmtId="0" xfId="0" applyAlignment="1" applyBorder="1" applyFont="1">
      <alignment shrinkToFit="0" vertical="center" wrapText="0"/>
    </xf>
    <xf borderId="9" fillId="2" fontId="33" numFmtId="0" xfId="0" applyAlignment="1" applyBorder="1" applyFont="1">
      <alignment shrinkToFit="0" vertical="center" wrapText="0"/>
    </xf>
    <xf borderId="9" fillId="2" fontId="29" numFmtId="164" xfId="0" applyAlignment="1" applyBorder="1" applyFont="1" applyNumberFormat="1">
      <alignment shrinkToFit="0" vertical="center" wrapText="0"/>
    </xf>
    <xf borderId="9" fillId="2" fontId="33" numFmtId="164" xfId="0" applyAlignment="1" applyBorder="1" applyFont="1" applyNumberFormat="1">
      <alignment shrinkToFit="0" vertical="center" wrapText="0"/>
    </xf>
    <xf borderId="15" fillId="3" fontId="32" numFmtId="0" xfId="0" applyAlignment="1" applyBorder="1" applyFont="1">
      <alignment shrinkToFit="0" vertical="center" wrapText="0"/>
    </xf>
    <xf borderId="22" fillId="3" fontId="33" numFmtId="0" xfId="0" applyAlignment="1" applyBorder="1" applyFont="1">
      <alignment shrinkToFit="0" vertical="center" wrapText="0"/>
    </xf>
    <xf borderId="9" fillId="3" fontId="33" numFmtId="165" xfId="0" applyAlignment="1" applyBorder="1" applyFont="1" applyNumberFormat="1">
      <alignment shrinkToFit="0" vertical="center" wrapText="0"/>
    </xf>
    <xf borderId="9" fillId="3" fontId="52" numFmtId="0" xfId="0" applyAlignment="1" applyBorder="1" applyFont="1">
      <alignment shrinkToFit="0" vertical="center" wrapText="0"/>
    </xf>
    <xf borderId="9" fillId="9" fontId="59" numFmtId="164" xfId="0" applyAlignment="1" applyBorder="1" applyFont="1" applyNumberFormat="1">
      <alignment horizontal="center" shrinkToFit="0" vertical="center" wrapText="0"/>
    </xf>
    <xf borderId="15" fillId="9" fontId="60" numFmtId="0" xfId="0" applyAlignment="1" applyBorder="1" applyFont="1">
      <alignment shrinkToFit="0" vertical="center" wrapText="0"/>
    </xf>
    <xf borderId="15" fillId="9" fontId="3" numFmtId="0" xfId="0" applyAlignment="1" applyBorder="1" applyFont="1">
      <alignment shrinkToFit="0" vertical="center" wrapText="0"/>
    </xf>
    <xf borderId="10" fillId="0" fontId="29" numFmtId="0" xfId="0" applyAlignment="1" applyBorder="1" applyFont="1">
      <alignment shrinkToFit="0" vertical="center" wrapText="0"/>
    </xf>
    <xf borderId="10" fillId="0" fontId="3" numFmtId="164" xfId="0" applyAlignment="1" applyBorder="1" applyFont="1" applyNumberFormat="1">
      <alignment shrinkToFit="0" vertical="center" wrapText="0"/>
    </xf>
    <xf borderId="9" fillId="24" fontId="28" numFmtId="164" xfId="0" applyAlignment="1" applyBorder="1" applyFont="1" applyNumberFormat="1">
      <alignment shrinkToFit="0" vertical="center" wrapText="0"/>
    </xf>
    <xf borderId="15" fillId="3" fontId="8" numFmtId="0" xfId="0" applyAlignment="1" applyBorder="1" applyFont="1">
      <alignment horizontal="left" shrinkToFit="0" vertical="center" wrapText="0"/>
    </xf>
    <xf borderId="9" fillId="7" fontId="11" numFmtId="0" xfId="0" applyAlignment="1" applyBorder="1" applyFont="1">
      <alignment shrinkToFit="0" vertical="center" wrapText="0"/>
    </xf>
    <xf borderId="9" fillId="7" fontId="8" numFmtId="0" xfId="0" applyAlignment="1" applyBorder="1" applyFont="1">
      <alignment shrinkToFit="0" vertical="center" wrapText="0"/>
    </xf>
    <xf borderId="9" fillId="3" fontId="42" numFmtId="0" xfId="0" applyAlignment="1" applyBorder="1" applyFont="1">
      <alignment shrinkToFit="0" vertical="center" wrapText="0"/>
    </xf>
    <xf borderId="15" fillId="3" fontId="48" numFmtId="0" xfId="0" applyAlignment="1" applyBorder="1" applyFont="1">
      <alignment shrinkToFit="0" vertical="center" wrapText="0"/>
    </xf>
    <xf borderId="9" fillId="3" fontId="47" numFmtId="0" xfId="0" applyAlignment="1" applyBorder="1" applyFont="1">
      <alignment shrinkToFit="0" vertical="center" wrapText="0"/>
    </xf>
    <xf borderId="9" fillId="24" fontId="42" numFmtId="164" xfId="0" applyAlignment="1" applyBorder="1" applyFont="1" applyNumberFormat="1">
      <alignment shrinkToFit="0" vertical="center" wrapText="0"/>
    </xf>
    <xf borderId="9" fillId="3" fontId="32" numFmtId="164" xfId="0" applyAlignment="1" applyBorder="1" applyFont="1" applyNumberFormat="1">
      <alignment shrinkToFit="0" vertical="center" wrapText="0"/>
    </xf>
    <xf borderId="9" fillId="3" fontId="56" numFmtId="164" xfId="0" applyAlignment="1" applyBorder="1" applyFont="1" applyNumberFormat="1">
      <alignment shrinkToFit="0" vertical="center" wrapText="0"/>
    </xf>
    <xf borderId="9" fillId="22" fontId="29" numFmtId="16" xfId="0" applyAlignment="1" applyBorder="1" applyFont="1" applyNumberFormat="1">
      <alignment shrinkToFit="0" vertical="center" wrapText="0"/>
    </xf>
    <xf borderId="15" fillId="32" fontId="52" numFmtId="0" xfId="0" applyAlignment="1" applyBorder="1" applyFont="1">
      <alignment horizontal="left" shrinkToFit="0" vertical="center" wrapText="0"/>
    </xf>
    <xf borderId="9" fillId="22" fontId="33" numFmtId="164" xfId="0" applyAlignment="1" applyBorder="1" applyFont="1" applyNumberFormat="1">
      <alignment shrinkToFit="0" vertical="center" wrapText="0"/>
    </xf>
    <xf borderId="0" fillId="0" fontId="58" numFmtId="0" xfId="0" applyAlignment="1" applyFont="1">
      <alignment shrinkToFit="0" vertical="center" wrapText="0"/>
    </xf>
    <xf borderId="24" fillId="4" fontId="8" numFmtId="0" xfId="0" applyAlignment="1" applyBorder="1" applyFont="1">
      <alignment horizontal="center" shrinkToFit="0" vertical="center" wrapText="0"/>
    </xf>
    <xf borderId="24" fillId="3" fontId="28" numFmtId="0" xfId="0" applyAlignment="1" applyBorder="1" applyFont="1">
      <alignment shrinkToFit="0" vertical="center" wrapText="0"/>
    </xf>
    <xf borderId="24" fillId="3" fontId="3" numFmtId="164" xfId="0" applyAlignment="1" applyBorder="1" applyFont="1" applyNumberFormat="1">
      <alignment horizontal="center" shrinkToFit="0" vertical="center" wrapText="0"/>
    </xf>
    <xf borderId="24" fillId="3" fontId="34" numFmtId="0" xfId="0" applyAlignment="1" applyBorder="1" applyFont="1">
      <alignment shrinkToFit="0" vertical="center" wrapText="0"/>
    </xf>
    <xf borderId="18" fillId="3" fontId="61" numFmtId="0" xfId="0" applyAlignment="1" applyBorder="1" applyFont="1">
      <alignment shrinkToFit="0" vertical="center" wrapText="0"/>
    </xf>
    <xf borderId="24" fillId="3" fontId="8" numFmtId="0" xfId="0" applyAlignment="1" applyBorder="1" applyFont="1">
      <alignment horizontal="center" shrinkToFit="0" vertical="center" wrapText="0"/>
    </xf>
    <xf borderId="9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9" fillId="3" fontId="62" numFmtId="0" xfId="0" applyAlignment="1" applyBorder="1" applyFont="1">
      <alignment shrinkToFit="0" vertical="center" wrapText="0"/>
    </xf>
    <xf borderId="9" fillId="3" fontId="40" numFmtId="164" xfId="0" applyAlignment="1" applyBorder="1" applyFont="1" applyNumberFormat="1">
      <alignment shrinkToFit="0" vertical="center" wrapText="0"/>
    </xf>
    <xf borderId="16" fillId="3" fontId="8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9" fillId="2" fontId="13" numFmtId="0" xfId="0" applyAlignment="1" applyBorder="1" applyFont="1">
      <alignment shrinkToFit="0" vertical="center" wrapText="0"/>
    </xf>
    <xf borderId="9" fillId="3" fontId="42" numFmtId="0" xfId="0" applyAlignment="1" applyBorder="1" applyFont="1">
      <alignment horizontal="center" shrinkToFit="0" vertical="center" wrapText="0"/>
    </xf>
    <xf borderId="9" fillId="2" fontId="10" numFmtId="0" xfId="0" applyAlignment="1" applyBorder="1" applyFont="1">
      <alignment shrinkToFit="0" vertical="center" wrapText="0"/>
    </xf>
    <xf borderId="9" fillId="2" fontId="29" numFmtId="0" xfId="0" applyAlignment="1" applyBorder="1" applyFont="1">
      <alignment shrinkToFit="0" vertical="center" wrapText="0"/>
    </xf>
    <xf borderId="9" fillId="3" fontId="13" numFmtId="0" xfId="0" applyAlignment="1" applyBorder="1" applyFont="1">
      <alignment shrinkToFit="0" vertical="center" wrapText="0"/>
    </xf>
    <xf borderId="9" fillId="3" fontId="63" numFmtId="0" xfId="0" applyAlignment="1" applyBorder="1" applyFont="1">
      <alignment shrinkToFit="0" vertical="center" wrapText="0"/>
    </xf>
    <xf borderId="15" fillId="3" fontId="52" numFmtId="0" xfId="0" applyAlignment="1" applyBorder="1" applyFont="1">
      <alignment shrinkToFit="0" vertical="center" wrapText="0"/>
    </xf>
    <xf borderId="15" fillId="3" fontId="39" numFmtId="0" xfId="0" applyAlignment="1" applyBorder="1" applyFont="1">
      <alignment shrinkToFit="0" vertical="center" wrapText="0"/>
    </xf>
    <xf borderId="9" fillId="3" fontId="40" numFmtId="0" xfId="0" applyAlignment="1" applyBorder="1" applyFont="1">
      <alignment shrinkToFit="0" vertical="center" wrapText="1"/>
    </xf>
    <xf borderId="9" fillId="24" fontId="8" numFmtId="0" xfId="0" applyAlignment="1" applyBorder="1" applyFont="1">
      <alignment horizontal="center" shrinkToFit="0" vertical="center" wrapText="1"/>
    </xf>
    <xf borderId="9" fillId="24" fontId="28" numFmtId="164" xfId="0" applyAlignment="1" applyBorder="1" applyFont="1" applyNumberFormat="1">
      <alignment horizontal="center" shrinkToFit="0" vertical="center" wrapText="0"/>
    </xf>
    <xf borderId="9" fillId="24" fontId="30" numFmtId="164" xfId="0" applyAlignment="1" applyBorder="1" applyFont="1" applyNumberFormat="1">
      <alignment shrinkToFit="0" vertical="center" wrapText="0"/>
    </xf>
    <xf borderId="9" fillId="3" fontId="28" numFmtId="164" xfId="0" applyAlignment="1" applyBorder="1" applyFont="1" applyNumberFormat="1">
      <alignment horizontal="center" shrinkToFit="0" vertical="center" wrapText="0"/>
    </xf>
    <xf borderId="9" fillId="24" fontId="40" numFmtId="0" xfId="0" applyAlignment="1" applyBorder="1" applyFont="1">
      <alignment shrinkToFit="0" vertical="center" wrapText="0"/>
    </xf>
    <xf borderId="9" fillId="24" fontId="64" numFmtId="0" xfId="0" applyAlignment="1" applyBorder="1" applyFont="1">
      <alignment shrinkToFit="0" vertical="center" wrapText="0"/>
    </xf>
    <xf borderId="9" fillId="24" fontId="65" numFmtId="0" xfId="0" applyAlignment="1" applyBorder="1" applyFont="1">
      <alignment shrinkToFit="0" vertical="center" wrapText="0"/>
    </xf>
    <xf borderId="9" fillId="24" fontId="33" numFmtId="0" xfId="0" applyAlignment="1" applyBorder="1" applyFont="1">
      <alignment shrinkToFit="0" vertical="center" wrapText="0"/>
    </xf>
    <xf borderId="9" fillId="24" fontId="64" numFmtId="0" xfId="0" applyAlignment="1" applyBorder="1" applyFont="1">
      <alignment shrinkToFit="0" vertical="center" wrapText="1"/>
    </xf>
    <xf borderId="9" fillId="24" fontId="28" numFmtId="0" xfId="0" applyAlignment="1" applyBorder="1" applyFont="1">
      <alignment shrinkToFit="0" vertical="center" wrapText="1"/>
    </xf>
    <xf borderId="9" fillId="24" fontId="66" numFmtId="0" xfId="0" applyAlignment="1" applyBorder="1" applyFont="1">
      <alignment shrinkToFit="0" vertical="center" wrapText="1"/>
    </xf>
    <xf borderId="9" fillId="24" fontId="66" numFmtId="0" xfId="0" applyAlignment="1" applyBorder="1" applyFont="1">
      <alignment shrinkToFit="0" vertical="center" wrapText="0"/>
    </xf>
    <xf borderId="9" fillId="12" fontId="3" numFmtId="164" xfId="0" applyAlignment="1" applyBorder="1" applyFont="1" applyNumberFormat="1">
      <alignment horizontal="center" shrinkToFit="0" vertical="center" wrapText="0"/>
    </xf>
    <xf borderId="9" fillId="12" fontId="3" numFmtId="0" xfId="0" applyAlignment="1" applyBorder="1" applyFont="1">
      <alignment shrinkToFit="0" vertical="center" wrapText="0"/>
    </xf>
    <xf borderId="9" fillId="3" fontId="57" numFmtId="0" xfId="0" applyAlignment="1" applyBorder="1" applyFont="1">
      <alignment shrinkToFit="0" vertical="center" wrapText="0"/>
    </xf>
    <xf borderId="9" fillId="3" fontId="33" numFmtId="0" xfId="0" applyAlignment="1" applyBorder="1" applyFont="1">
      <alignment shrinkToFit="0" vertical="center" wrapText="1"/>
    </xf>
    <xf borderId="22" fillId="3" fontId="67" numFmtId="0" xfId="0" applyAlignment="1" applyBorder="1" applyFont="1">
      <alignment shrinkToFit="0" vertical="center" wrapText="0"/>
    </xf>
    <xf borderId="23" fillId="3" fontId="33" numFmtId="164" xfId="0" applyAlignment="1" applyBorder="1" applyFont="1" applyNumberFormat="1">
      <alignment shrinkToFit="0" vertical="center" wrapText="0"/>
    </xf>
    <xf borderId="9" fillId="6" fontId="8" numFmtId="0" xfId="0" applyAlignment="1" applyBorder="1" applyFont="1">
      <alignment horizontal="center" shrinkToFit="0" vertical="center" wrapText="1"/>
    </xf>
    <xf borderId="9" fillId="17" fontId="10" numFmtId="0" xfId="0" applyAlignment="1" applyBorder="1" applyFont="1">
      <alignment shrinkToFit="0" vertical="center" wrapText="0"/>
    </xf>
    <xf borderId="16" fillId="3" fontId="28" numFmtId="0" xfId="0" applyAlignment="1" applyBorder="1" applyFont="1">
      <alignment shrinkToFit="0" vertical="center" wrapText="1"/>
    </xf>
    <xf borderId="16" fillId="3" fontId="34" numFmtId="0" xfId="0" applyAlignment="1" applyBorder="1" applyFont="1">
      <alignment shrinkToFit="0" vertical="center" wrapText="1"/>
    </xf>
    <xf borderId="9" fillId="3" fontId="28" numFmtId="0" xfId="0" applyAlignment="1" applyBorder="1" applyFont="1">
      <alignment shrinkToFit="0" vertical="center" wrapText="1"/>
    </xf>
    <xf borderId="9" fillId="3" fontId="34" numFmtId="0" xfId="0" applyAlignment="1" applyBorder="1" applyFont="1">
      <alignment shrinkToFit="0" vertical="center" wrapText="1"/>
    </xf>
    <xf borderId="9" fillId="3" fontId="68" numFmtId="0" xfId="0" applyAlignment="1" applyBorder="1" applyFont="1">
      <alignment shrinkToFit="0" vertical="center" wrapText="0"/>
    </xf>
    <xf borderId="9" fillId="3" fontId="3" numFmtId="49" xfId="0" applyAlignment="1" applyBorder="1" applyFont="1" applyNumberFormat="1">
      <alignment horizontal="center" shrinkToFit="0" vertical="center" wrapText="0"/>
    </xf>
    <xf borderId="9" fillId="3" fontId="42" numFmtId="49" xfId="0" applyAlignment="1" applyBorder="1" applyFont="1" applyNumberFormat="1">
      <alignment horizontal="center" shrinkToFit="0" vertical="center" wrapText="0"/>
    </xf>
    <xf borderId="0" fillId="0" fontId="50" numFmtId="0" xfId="0" applyAlignment="1" applyFont="1">
      <alignment shrinkToFit="0" vertical="center" wrapText="0"/>
    </xf>
    <xf borderId="9" fillId="3" fontId="10" numFmtId="0" xfId="0" applyAlignment="1" applyBorder="1" applyFont="1">
      <alignment shrinkToFit="0" vertical="center" wrapText="0"/>
    </xf>
    <xf borderId="9" fillId="3" fontId="32" numFmtId="49" xfId="0" applyAlignment="1" applyBorder="1" applyFont="1" applyNumberFormat="1">
      <alignment horizontal="center" shrinkToFit="0" vertical="center" wrapText="0"/>
    </xf>
    <xf borderId="9" fillId="3" fontId="69" numFmtId="0" xfId="0" applyAlignment="1" applyBorder="1" applyFont="1">
      <alignment shrinkToFit="0" vertical="center" wrapText="0"/>
    </xf>
    <xf borderId="9" fillId="3" fontId="70" numFmtId="0" xfId="0" applyAlignment="1" applyBorder="1" applyFont="1">
      <alignment shrinkToFit="0" vertical="center" wrapText="0"/>
    </xf>
    <xf borderId="23" fillId="3" fontId="3" numFmtId="49" xfId="0" applyAlignment="1" applyBorder="1" applyFont="1" applyNumberFormat="1">
      <alignment horizontal="center" shrinkToFit="0" vertical="center" wrapText="0"/>
    </xf>
    <xf borderId="9" fillId="33" fontId="71" numFmtId="0" xfId="0" applyAlignment="1" applyBorder="1" applyFill="1" applyFont="1">
      <alignment shrinkToFit="0" vertical="center" wrapText="0"/>
    </xf>
    <xf borderId="9" fillId="24" fontId="28" numFmtId="49" xfId="0" applyAlignment="1" applyBorder="1" applyFont="1" applyNumberFormat="1">
      <alignment shrinkToFit="0" vertical="center" wrapText="0"/>
    </xf>
    <xf borderId="9" fillId="24" fontId="63" numFmtId="0" xfId="0" applyAlignment="1" applyBorder="1" applyFont="1">
      <alignment shrinkToFit="0" vertical="center" wrapText="0"/>
    </xf>
    <xf borderId="24" fillId="24" fontId="28" numFmtId="0" xfId="0" applyAlignment="1" applyBorder="1" applyFont="1">
      <alignment shrinkToFit="0" vertical="center" wrapText="0"/>
    </xf>
    <xf borderId="9" fillId="24" fontId="56" numFmtId="0" xfId="0" applyAlignment="1" applyBorder="1" applyFont="1">
      <alignment shrinkToFit="0" vertical="center" wrapText="0"/>
    </xf>
    <xf borderId="9" fillId="3" fontId="28" numFmtId="49" xfId="0" applyAlignment="1" applyBorder="1" applyFont="1" applyNumberFormat="1">
      <alignment horizontal="center" shrinkToFit="0" vertical="center" wrapText="0"/>
    </xf>
    <xf borderId="9" fillId="3" fontId="11" numFmtId="0" xfId="0" applyAlignment="1" applyBorder="1" applyFont="1">
      <alignment horizontal="center" shrinkToFit="0" vertical="center" wrapText="1"/>
    </xf>
    <xf borderId="9" fillId="24" fontId="3" numFmtId="0" xfId="0" applyAlignment="1" applyBorder="1" applyFont="1">
      <alignment shrinkToFit="0" vertical="center" wrapText="1"/>
    </xf>
    <xf borderId="9" fillId="3" fontId="28" numFmtId="164" xfId="0" applyAlignment="1" applyBorder="1" applyFont="1" applyNumberFormat="1">
      <alignment shrinkToFit="0" vertical="center" wrapText="0"/>
    </xf>
    <xf borderId="9" fillId="3" fontId="64" numFmtId="0" xfId="0" applyAlignment="1" applyBorder="1" applyFont="1">
      <alignment shrinkToFit="0" vertical="center" wrapText="0"/>
    </xf>
    <xf borderId="9" fillId="2" fontId="3" numFmtId="49" xfId="0" applyAlignment="1" applyBorder="1" applyFont="1" applyNumberFormat="1">
      <alignment horizontal="center" shrinkToFit="0" vertical="center" wrapText="0"/>
    </xf>
    <xf borderId="22" fillId="3" fontId="3" numFmtId="0" xfId="0" applyAlignment="1" applyBorder="1" applyFont="1">
      <alignment shrinkToFit="0" vertical="center" wrapText="0"/>
    </xf>
    <xf borderId="25" fillId="3" fontId="72" numFmtId="0" xfId="0" applyAlignment="1" applyBorder="1" applyFont="1">
      <alignment shrinkToFit="0" vertical="center" wrapText="0"/>
    </xf>
    <xf borderId="15" fillId="3" fontId="29" numFmtId="0" xfId="0" applyAlignment="1" applyBorder="1" applyFont="1">
      <alignment shrinkToFit="0" vertical="center" wrapText="0"/>
    </xf>
    <xf borderId="9" fillId="14" fontId="39" numFmtId="0" xfId="0" applyAlignment="1" applyBorder="1" applyFont="1">
      <alignment shrinkToFit="0" vertical="center" wrapText="0"/>
    </xf>
    <xf borderId="26" fillId="3" fontId="3" numFmtId="0" xfId="0" applyAlignment="1" applyBorder="1" applyFont="1">
      <alignment shrinkToFit="0" vertical="center" wrapText="0"/>
    </xf>
    <xf borderId="20" fillId="3" fontId="3" numFmtId="0" xfId="0" applyAlignment="1" applyBorder="1" applyFont="1">
      <alignment shrinkToFit="0" vertical="center" wrapText="0"/>
    </xf>
    <xf borderId="15" fillId="12" fontId="3" numFmtId="0" xfId="0" applyAlignment="1" applyBorder="1" applyFont="1">
      <alignment shrinkToFit="0" vertical="center" wrapText="0"/>
    </xf>
    <xf borderId="9" fillId="2" fontId="28" numFmtId="0" xfId="0" applyAlignment="1" applyBorder="1" applyFont="1">
      <alignment shrinkToFit="0" vertical="center" wrapText="0"/>
    </xf>
    <xf borderId="9" fillId="3" fontId="13" numFmtId="164" xfId="0" applyAlignment="1" applyBorder="1" applyFont="1" applyNumberFormat="1">
      <alignment shrinkToFit="0" vertical="center" wrapText="0"/>
    </xf>
    <xf borderId="9" fillId="34" fontId="8" numFmtId="0" xfId="0" applyAlignment="1" applyBorder="1" applyFill="1" applyFont="1">
      <alignment horizontal="center" shrinkToFit="0" vertical="center" wrapText="1"/>
    </xf>
    <xf borderId="15" fillId="8" fontId="3" numFmtId="0" xfId="0" applyAlignment="1" applyBorder="1" applyFont="1">
      <alignment shrinkToFit="0" vertical="center" wrapText="0"/>
    </xf>
    <xf borderId="9" fillId="8" fontId="3" numFmtId="0" xfId="0" applyAlignment="1" applyBorder="1" applyFont="1">
      <alignment shrinkToFit="0" vertical="center" wrapText="0"/>
    </xf>
    <xf borderId="9" fillId="3" fontId="30" numFmtId="164" xfId="0" applyAlignment="1" applyBorder="1" applyFont="1" applyNumberFormat="1">
      <alignment shrinkToFit="0" vertical="center" wrapText="0"/>
    </xf>
    <xf borderId="9" fillId="2" fontId="39" numFmtId="0" xfId="0" applyAlignment="1" applyBorder="1" applyFont="1">
      <alignment shrinkToFit="0" vertical="center" wrapText="0"/>
    </xf>
    <xf borderId="9" fillId="8" fontId="3" numFmtId="49" xfId="0" applyAlignment="1" applyBorder="1" applyFont="1" applyNumberFormat="1">
      <alignment horizontal="center" shrinkToFit="0" vertical="center" wrapText="0"/>
    </xf>
    <xf borderId="23" fillId="8" fontId="33" numFmtId="0" xfId="0" applyAlignment="1" applyBorder="1" applyFont="1">
      <alignment shrinkToFit="0" vertical="center" wrapText="0"/>
    </xf>
    <xf borderId="9" fillId="3" fontId="64" numFmtId="0" xfId="0" applyAlignment="1" applyBorder="1" applyFont="1">
      <alignment shrinkToFit="0" vertical="center" wrapText="1"/>
    </xf>
    <xf borderId="9" fillId="3" fontId="73" numFmtId="0" xfId="0" applyAlignment="1" applyBorder="1" applyFont="1">
      <alignment shrinkToFit="0" vertical="center" wrapText="0"/>
    </xf>
    <xf borderId="9" fillId="3" fontId="64" numFmtId="164" xfId="0" applyAlignment="1" applyBorder="1" applyFont="1" applyNumberFormat="1">
      <alignment shrinkToFit="0" vertical="center" wrapText="0"/>
    </xf>
    <xf borderId="9" fillId="10" fontId="8" numFmtId="0" xfId="0" applyAlignment="1" applyBorder="1" applyFont="1">
      <alignment horizontal="center" shrinkToFit="0" vertical="center" wrapText="1"/>
    </xf>
    <xf borderId="9" fillId="35" fontId="10" numFmtId="0" xfId="0" applyAlignment="1" applyBorder="1" applyFill="1" applyFont="1">
      <alignment shrinkToFit="0" vertical="center" wrapText="0"/>
    </xf>
    <xf borderId="9" fillId="12" fontId="10" numFmtId="0" xfId="0" applyAlignment="1" applyBorder="1" applyFont="1">
      <alignment shrinkToFit="0" vertical="center" wrapText="0"/>
    </xf>
    <xf borderId="9" fillId="12" fontId="74" numFmtId="0" xfId="0" applyAlignment="1" applyBorder="1" applyFont="1">
      <alignment shrinkToFit="0" vertical="center" wrapText="0"/>
    </xf>
    <xf borderId="9" fillId="3" fontId="75" numFmtId="0" xfId="0" applyAlignment="1" applyBorder="1" applyFont="1">
      <alignment shrinkToFit="0" vertical="center" wrapText="0"/>
    </xf>
    <xf borderId="9" fillId="3" fontId="66" numFmtId="0" xfId="0" applyAlignment="1" applyBorder="1" applyFont="1">
      <alignment shrinkToFit="0" vertical="center" wrapText="1"/>
    </xf>
    <xf borderId="9" fillId="3" fontId="66" numFmtId="0" xfId="0" applyAlignment="1" applyBorder="1" applyFont="1">
      <alignment shrinkToFit="0" vertical="center" wrapText="0"/>
    </xf>
    <xf borderId="15" fillId="3" fontId="76" numFmtId="0" xfId="0" applyAlignment="1" applyBorder="1" applyFont="1">
      <alignment shrinkToFit="0" vertical="center" wrapText="0"/>
    </xf>
    <xf borderId="15" fillId="3" fontId="51" numFmtId="0" xfId="0" applyAlignment="1" applyBorder="1" applyFont="1">
      <alignment shrinkToFit="0" vertical="center" wrapText="0"/>
    </xf>
    <xf borderId="9" fillId="27" fontId="77" numFmtId="0" xfId="0" applyAlignment="1" applyBorder="1" applyFont="1">
      <alignment shrinkToFit="0" vertical="center" wrapText="0"/>
    </xf>
    <xf borderId="9" fillId="25" fontId="44" numFmtId="164" xfId="0" applyAlignment="1" applyBorder="1" applyFont="1" applyNumberFormat="1">
      <alignment horizontal="center" shrinkToFit="0" vertical="center" wrapText="0"/>
    </xf>
    <xf borderId="9" fillId="3" fontId="15" numFmtId="0" xfId="0" applyAlignment="1" applyBorder="1" applyFont="1">
      <alignment shrinkToFit="0" vertical="center" wrapText="0"/>
    </xf>
    <xf borderId="16" fillId="3" fontId="28" numFmtId="0" xfId="0" applyAlignment="1" applyBorder="1" applyFont="1">
      <alignment shrinkToFit="0" vertical="center" wrapText="0"/>
    </xf>
    <xf borderId="16" fillId="3" fontId="25" numFmtId="0" xfId="0" applyAlignment="1" applyBorder="1" applyFont="1">
      <alignment shrinkToFit="0" vertical="center" wrapText="0"/>
    </xf>
    <xf borderId="12" fillId="0" fontId="28" numFmtId="0" xfId="0" applyAlignment="1" applyBorder="1" applyFont="1">
      <alignment shrinkToFit="0" vertical="center" wrapText="0"/>
    </xf>
    <xf borderId="16" fillId="36" fontId="28" numFmtId="0" xfId="0" applyAlignment="1" applyBorder="1" applyFill="1" applyFont="1">
      <alignment shrinkToFit="0" vertical="center" wrapText="0"/>
    </xf>
    <xf borderId="15" fillId="3" fontId="28" numFmtId="0" xfId="0" applyAlignment="1" applyBorder="1" applyFont="1">
      <alignment shrinkToFit="0" vertical="center" wrapText="0"/>
    </xf>
    <xf borderId="9" fillId="24" fontId="15" numFmtId="0" xfId="0" applyAlignment="1" applyBorder="1" applyFont="1">
      <alignment shrinkToFit="0" vertical="center" wrapText="0"/>
    </xf>
    <xf borderId="9" fillId="3" fontId="39" numFmtId="0" xfId="0" applyAlignment="1" applyBorder="1" applyFont="1">
      <alignment shrinkToFit="0" vertical="center" wrapText="0"/>
    </xf>
    <xf borderId="9" fillId="36" fontId="28" numFmtId="0" xfId="0" applyAlignment="1" applyBorder="1" applyFont="1">
      <alignment shrinkToFit="0" vertical="center" wrapText="0"/>
    </xf>
    <xf borderId="26" fillId="3" fontId="28" numFmtId="0" xfId="0" applyAlignment="1" applyBorder="1" applyFont="1">
      <alignment shrinkToFit="0" vertical="center" wrapText="0"/>
    </xf>
    <xf borderId="27" fillId="3" fontId="28" numFmtId="0" xfId="0" applyAlignment="1" applyBorder="1" applyFont="1">
      <alignment shrinkToFit="0" vertical="center" wrapText="0"/>
    </xf>
    <xf borderId="9" fillId="3" fontId="78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horizontal="left" readingOrder="1" shrinkToFit="0" vertical="center" wrapText="0"/>
    </xf>
    <xf borderId="28" fillId="3" fontId="3" numFmtId="0" xfId="0" applyAlignment="1" applyBorder="1" applyFont="1">
      <alignment horizontal="left" readingOrder="1" shrinkToFit="0" vertical="center" wrapText="0"/>
    </xf>
    <xf borderId="28" fillId="0" fontId="3" numFmtId="0" xfId="0" applyAlignment="1" applyBorder="1" applyFont="1">
      <alignment horizontal="left" readingOrder="1" shrinkToFit="0" vertical="center" wrapText="0"/>
    </xf>
    <xf borderId="9" fillId="3" fontId="62" numFmtId="164" xfId="0" applyAlignment="1" applyBorder="1" applyFont="1" applyNumberFormat="1">
      <alignment shrinkToFit="0" vertical="center" wrapText="0"/>
    </xf>
    <xf borderId="9" fillId="24" fontId="3" numFmtId="0" xfId="0" applyAlignment="1" applyBorder="1" applyFont="1">
      <alignment horizontal="left" readingOrder="1" shrinkToFit="0" vertical="center" wrapText="0"/>
    </xf>
    <xf borderId="29" fillId="24" fontId="3" numFmtId="0" xfId="0" applyAlignment="1" applyBorder="1" applyFont="1">
      <alignment horizontal="left" readingOrder="1" shrinkToFit="0" vertical="center" wrapText="0"/>
    </xf>
    <xf borderId="28" fillId="37" fontId="3" numFmtId="0" xfId="0" applyAlignment="1" applyBorder="1" applyFill="1" applyFont="1">
      <alignment horizontal="left" readingOrder="1" shrinkToFit="0" vertical="center" wrapText="0"/>
    </xf>
    <xf borderId="30" fillId="37" fontId="3" numFmtId="0" xfId="0" applyAlignment="1" applyBorder="1" applyFont="1">
      <alignment horizontal="left" readingOrder="1" shrinkToFit="0" vertical="center" wrapText="0"/>
    </xf>
    <xf borderId="28" fillId="24" fontId="79" numFmtId="0" xfId="0" applyAlignment="1" applyBorder="1" applyFont="1">
      <alignment horizontal="left" readingOrder="1" shrinkToFit="0" vertical="center" wrapText="0"/>
    </xf>
    <xf borderId="30" fillId="24" fontId="79" numFmtId="0" xfId="0" applyAlignment="1" applyBorder="1" applyFont="1">
      <alignment horizontal="left" readingOrder="1" shrinkToFit="0" vertical="center" wrapText="0"/>
    </xf>
    <xf borderId="28" fillId="37" fontId="79" numFmtId="0" xfId="0" applyAlignment="1" applyBorder="1" applyFont="1">
      <alignment horizontal="left" readingOrder="1" shrinkToFit="0" vertical="center" wrapText="0"/>
    </xf>
    <xf borderId="30" fillId="37" fontId="79" numFmtId="0" xfId="0" applyAlignment="1" applyBorder="1" applyFont="1">
      <alignment horizontal="left" readingOrder="1" shrinkToFit="0" vertical="center" wrapText="0"/>
    </xf>
    <xf borderId="9" fillId="24" fontId="79" numFmtId="0" xfId="0" applyAlignment="1" applyBorder="1" applyFont="1">
      <alignment horizontal="left" readingOrder="1" shrinkToFit="0" vertical="center" wrapText="0"/>
    </xf>
    <xf borderId="15" fillId="3" fontId="80" numFmtId="0" xfId="0" applyAlignment="1" applyBorder="1" applyFont="1">
      <alignment shrinkToFit="0" vertical="center" wrapText="0"/>
    </xf>
    <xf borderId="29" fillId="3" fontId="15" numFmtId="0" xfId="0" applyAlignment="1" applyBorder="1" applyFont="1">
      <alignment horizontal="left" readingOrder="1" shrinkToFit="0" vertical="center" wrapText="0"/>
    </xf>
    <xf borderId="30" fillId="3" fontId="15" numFmtId="0" xfId="0" applyAlignment="1" applyBorder="1" applyFont="1">
      <alignment horizontal="left" readingOrder="1" shrinkToFit="0" vertical="center" wrapText="0"/>
    </xf>
    <xf borderId="30" fillId="3" fontId="3" numFmtId="0" xfId="0" applyAlignment="1" applyBorder="1" applyFont="1">
      <alignment horizontal="left" readingOrder="1" shrinkToFit="0" vertical="center" wrapText="0"/>
    </xf>
    <xf borderId="31" fillId="3" fontId="3" numFmtId="0" xfId="0" applyAlignment="1" applyBorder="1" applyFont="1">
      <alignment horizontal="left" readingOrder="1" shrinkToFit="0" vertical="center" wrapText="0"/>
    </xf>
    <xf borderId="30" fillId="3" fontId="15" numFmtId="0" xfId="0" applyAlignment="1" applyBorder="1" applyFont="1">
      <alignment horizontal="left" readingOrder="1" shrinkToFit="0" vertical="center" wrapText="1"/>
    </xf>
    <xf borderId="29" fillId="3" fontId="3" numFmtId="0" xfId="0" applyAlignment="1" applyBorder="1" applyFont="1">
      <alignment horizontal="left" readingOrder="1" shrinkToFit="0" vertical="center" wrapText="0"/>
    </xf>
    <xf borderId="23" fillId="2" fontId="3" numFmtId="164" xfId="0" applyAlignment="1" applyBorder="1" applyFont="1" applyNumberFormat="1">
      <alignment horizontal="center" shrinkToFit="0" vertical="center" wrapText="0"/>
    </xf>
    <xf borderId="23" fillId="3" fontId="3" numFmtId="0" xfId="0" applyAlignment="1" applyBorder="1" applyFont="1">
      <alignment horizontal="left" readingOrder="1" shrinkToFit="0" vertical="center" wrapText="0"/>
    </xf>
    <xf borderId="32" fillId="3" fontId="3" numFmtId="0" xfId="0" applyAlignment="1" applyBorder="1" applyFont="1">
      <alignment horizontal="left" readingOrder="1" shrinkToFit="0" vertical="center" wrapText="0"/>
    </xf>
    <xf borderId="15" fillId="3" fontId="8" numFmtId="0" xfId="0" applyAlignment="1" applyBorder="1" applyFont="1">
      <alignment horizontal="center" shrinkToFit="0" vertical="center" wrapText="1"/>
    </xf>
    <xf borderId="26" fillId="3" fontId="32" numFmtId="0" xfId="0" applyAlignment="1" applyBorder="1" applyFont="1">
      <alignment shrinkToFit="0" vertical="center" wrapText="0"/>
    </xf>
    <xf borderId="9" fillId="24" fontId="81" numFmtId="0" xfId="0" applyAlignment="1" applyBorder="1" applyFont="1">
      <alignment horizontal="left" readingOrder="1" shrinkToFit="0" vertical="center" wrapText="0"/>
    </xf>
    <xf borderId="9" fillId="24" fontId="82" numFmtId="0" xfId="0" applyAlignment="1" applyBorder="1" applyFont="1">
      <alignment horizontal="left" readingOrder="1" shrinkToFit="0" vertical="center" wrapText="0"/>
    </xf>
    <xf borderId="26" fillId="3" fontId="33" numFmtId="0" xfId="0" applyAlignment="1" applyBorder="1" applyFont="1">
      <alignment shrinkToFit="0" vertical="center" wrapText="0"/>
    </xf>
    <xf borderId="9" fillId="38" fontId="81" numFmtId="0" xfId="0" applyAlignment="1" applyBorder="1" applyFill="1" applyFont="1">
      <alignment horizontal="left" readingOrder="1" shrinkToFit="0" vertical="center" wrapText="0"/>
    </xf>
    <xf borderId="9" fillId="38" fontId="82" numFmtId="0" xfId="0" applyAlignment="1" applyBorder="1" applyFont="1">
      <alignment horizontal="left" readingOrder="1" shrinkToFit="0" vertical="center" wrapText="0"/>
    </xf>
    <xf borderId="0" fillId="0" fontId="83" numFmtId="0" xfId="0" applyAlignment="1" applyFont="1">
      <alignment shrinkToFit="0" vertical="center" wrapText="0"/>
    </xf>
    <xf borderId="9" fillId="2" fontId="81" numFmtId="0" xfId="0" applyAlignment="1" applyBorder="1" applyFont="1">
      <alignment horizontal="left" readingOrder="1" shrinkToFit="0" vertical="center" wrapText="0"/>
    </xf>
    <xf borderId="9" fillId="3" fontId="42" numFmtId="0" xfId="0" applyAlignment="1" applyBorder="1" applyFont="1">
      <alignment horizontal="left" readingOrder="1" shrinkToFit="0" vertical="center" wrapText="0"/>
    </xf>
    <xf borderId="26" fillId="3" fontId="40" numFmtId="0" xfId="0" applyAlignment="1" applyBorder="1" applyFont="1">
      <alignment shrinkToFit="0" vertical="center" wrapText="0"/>
    </xf>
    <xf borderId="16" fillId="3" fontId="3" numFmtId="0" xfId="0" applyAlignment="1" applyBorder="1" applyFont="1">
      <alignment horizontal="left" readingOrder="1" shrinkToFit="0" vertical="center" wrapText="0"/>
    </xf>
    <xf borderId="33" fillId="3" fontId="42" numFmtId="0" xfId="0" applyAlignment="1" applyBorder="1" applyFont="1">
      <alignment horizontal="left" readingOrder="1" shrinkToFit="0" vertical="center" wrapText="0"/>
    </xf>
    <xf borderId="30" fillId="3" fontId="42" numFmtId="0" xfId="0" applyAlignment="1" applyBorder="1" applyFont="1">
      <alignment horizontal="left" readingOrder="1" shrinkToFit="0" vertical="center" wrapText="0"/>
    </xf>
    <xf borderId="15" fillId="12" fontId="84" numFmtId="0" xfId="0" applyAlignment="1" applyBorder="1" applyFont="1">
      <alignment shrinkToFit="0" vertical="center" wrapText="0"/>
    </xf>
    <xf borderId="0" fillId="0" fontId="28" numFmtId="0" xfId="0" applyAlignment="1" applyFont="1">
      <alignment horizontal="center" shrinkToFit="0" vertical="center" wrapText="0"/>
    </xf>
    <xf borderId="28" fillId="24" fontId="3" numFmtId="0" xfId="0" applyAlignment="1" applyBorder="1" applyFont="1">
      <alignment horizontal="left" readingOrder="1" shrinkToFit="0" vertical="center" wrapText="0"/>
    </xf>
    <xf borderId="28" fillId="24" fontId="3" numFmtId="0" xfId="0" applyAlignment="1" applyBorder="1" applyFont="1">
      <alignment horizontal="center" readingOrder="1" shrinkToFit="0" vertical="center" wrapText="0"/>
    </xf>
    <xf borderId="15" fillId="3" fontId="85" numFmtId="0" xfId="0" applyAlignment="1" applyBorder="1" applyFont="1">
      <alignment shrinkToFit="0" vertical="center" wrapText="0"/>
    </xf>
    <xf borderId="9" fillId="17" fontId="39" numFmtId="0" xfId="0" applyAlignment="1" applyBorder="1" applyFont="1">
      <alignment shrinkToFit="0" vertical="center" wrapText="0"/>
    </xf>
    <xf borderId="9" fillId="24" fontId="3" numFmtId="0" xfId="0" applyAlignment="1" applyBorder="1" applyFont="1">
      <alignment horizontal="center" readingOrder="1" shrinkToFit="0" vertical="center" wrapText="0"/>
    </xf>
    <xf borderId="9" fillId="3" fontId="3" numFmtId="0" xfId="0" applyAlignment="1" applyBorder="1" applyFont="1">
      <alignment horizontal="left" shrinkToFit="0" vertical="center" wrapText="0"/>
    </xf>
    <xf borderId="21" fillId="3" fontId="86" numFmtId="0" xfId="0" applyAlignment="1" applyBorder="1" applyFont="1">
      <alignment shrinkToFit="0" vertical="center" wrapText="0"/>
    </xf>
    <xf borderId="9" fillId="39" fontId="32" numFmtId="0" xfId="0" applyAlignment="1" applyBorder="1" applyFill="1" applyFont="1">
      <alignment shrinkToFit="0" vertical="center" wrapText="0"/>
    </xf>
    <xf borderId="22" fillId="3" fontId="10" numFmtId="0" xfId="0" applyAlignment="1" applyBorder="1" applyFont="1">
      <alignment shrinkToFit="0" vertical="center" wrapText="0"/>
    </xf>
    <xf borderId="15" fillId="2" fontId="87" numFmtId="0" xfId="0" applyAlignment="1" applyBorder="1" applyFont="1">
      <alignment shrinkToFit="0" vertical="center" wrapText="0"/>
    </xf>
    <xf borderId="9" fillId="22" fontId="28" numFmtId="0" xfId="0" applyAlignment="1" applyBorder="1" applyFont="1">
      <alignment shrinkToFit="0" vertical="center" wrapText="0"/>
    </xf>
    <xf borderId="15" fillId="16" fontId="88" numFmtId="0" xfId="0" applyAlignment="1" applyBorder="1" applyFont="1">
      <alignment shrinkToFit="0" vertical="center" wrapText="0"/>
    </xf>
    <xf borderId="15" fillId="23" fontId="89" numFmtId="0" xfId="0" applyAlignment="1" applyBorder="1" applyFont="1">
      <alignment shrinkToFit="0" vertical="center" wrapText="0"/>
    </xf>
    <xf borderId="9" fillId="0" fontId="52" numFmtId="0" xfId="0" applyAlignment="1" applyBorder="1" applyFont="1">
      <alignment shrinkToFit="0" vertical="center" wrapText="0"/>
    </xf>
    <xf borderId="0" fillId="0" fontId="32" numFmtId="0" xfId="0" applyAlignment="1" applyFont="1">
      <alignment shrinkToFit="0" vertical="center" wrapText="0"/>
    </xf>
    <xf borderId="0" fillId="0" fontId="48" numFmtId="0" xfId="0" applyAlignment="1" applyFont="1">
      <alignment shrinkToFit="0" vertical="center" wrapText="0"/>
    </xf>
    <xf borderId="9" fillId="3" fontId="29" numFmtId="164" xfId="0" applyAlignment="1" applyBorder="1" applyFont="1" applyNumberFormat="1">
      <alignment shrinkToFit="0" vertical="center" wrapText="0"/>
    </xf>
    <xf borderId="9" fillId="11" fontId="3" numFmtId="0" xfId="0" applyAlignment="1" applyBorder="1" applyFont="1">
      <alignment shrinkToFit="0" vertical="center" wrapText="0"/>
    </xf>
    <xf borderId="9" fillId="40" fontId="3" numFmtId="0" xfId="0" applyAlignment="1" applyBorder="1" applyFill="1" applyFont="1">
      <alignment shrinkToFit="0" vertical="center" wrapText="0"/>
    </xf>
    <xf borderId="9" fillId="3" fontId="90" numFmtId="0" xfId="0" applyAlignment="1" applyBorder="1" applyFont="1">
      <alignment shrinkToFit="0" vertical="center" wrapText="0"/>
    </xf>
    <xf borderId="9" fillId="24" fontId="64" numFmtId="164" xfId="0" applyAlignment="1" applyBorder="1" applyFont="1" applyNumberFormat="1">
      <alignment shrinkToFit="0" vertical="center" wrapText="0"/>
    </xf>
    <xf borderId="34" fillId="24" fontId="8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9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/>
    </xf>
    <xf borderId="9" fillId="3" fontId="3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91" numFmtId="0" xfId="0" applyAlignment="1" applyBorder="1" applyFont="1">
      <alignment horizontal="center" vertical="center"/>
    </xf>
    <xf borderId="4" fillId="2" fontId="4" numFmtId="49" xfId="0" applyAlignment="1" applyBorder="1" applyFont="1" applyNumberFormat="1">
      <alignment horizontal="center"/>
    </xf>
    <xf borderId="35" fillId="2" fontId="4" numFmtId="0" xfId="0" applyAlignment="1" applyBorder="1" applyFont="1">
      <alignment horizontal="center"/>
    </xf>
    <xf borderId="35" fillId="2" fontId="5" numFmtId="164" xfId="0" applyAlignment="1" applyBorder="1" applyFont="1" applyNumberFormat="1">
      <alignment horizontal="center"/>
    </xf>
    <xf borderId="35" fillId="2" fontId="6" numFmtId="0" xfId="0" applyBorder="1" applyFont="1"/>
    <xf borderId="6" fillId="2" fontId="5" numFmtId="49" xfId="0" applyAlignment="1" applyBorder="1" applyFont="1" applyNumberFormat="1">
      <alignment horizontal="center"/>
    </xf>
    <xf borderId="22" fillId="2" fontId="6" numFmtId="0" xfId="0" applyAlignment="1" applyBorder="1" applyFont="1">
      <alignment horizontal="center"/>
    </xf>
    <xf borderId="36" fillId="2" fontId="6" numFmtId="0" xfId="0" applyAlignment="1" applyBorder="1" applyFont="1">
      <alignment horizontal="center"/>
    </xf>
    <xf borderId="37" fillId="2" fontId="92" numFmtId="0" xfId="0" applyAlignment="1" applyBorder="1" applyFont="1">
      <alignment horizontal="center"/>
    </xf>
    <xf borderId="9" fillId="0" fontId="3" numFmtId="0" xfId="0" applyAlignment="1" applyBorder="1" applyFont="1">
      <alignment vertical="center"/>
    </xf>
    <xf borderId="16" fillId="3" fontId="8" numFmtId="0" xfId="0" applyAlignment="1" applyBorder="1" applyFont="1">
      <alignment horizontal="center" shrinkToFit="0" vertical="center" wrapText="1"/>
    </xf>
    <xf borderId="9" fillId="3" fontId="3" numFmtId="164" xfId="0" applyAlignment="1" applyBorder="1" applyFont="1" applyNumberFormat="1">
      <alignment horizontal="center" vertical="center"/>
    </xf>
    <xf borderId="16" fillId="3" fontId="28" numFmtId="0" xfId="0" applyAlignment="1" applyBorder="1" applyFont="1">
      <alignment vertical="center"/>
    </xf>
    <xf borderId="20" fillId="3" fontId="3" numFmtId="164" xfId="0" applyAlignment="1" applyBorder="1" applyFont="1" applyNumberFormat="1">
      <alignment horizontal="center" vertical="center"/>
    </xf>
    <xf borderId="9" fillId="3" fontId="34" numFmtId="0" xfId="0" applyAlignment="1" applyBorder="1" applyFont="1">
      <alignment shrinkToFit="0" vertical="center" wrapText="1"/>
    </xf>
    <xf borderId="9" fillId="3" fontId="93" numFmtId="0" xfId="0" applyAlignment="1" applyBorder="1" applyFont="1">
      <alignment vertical="center"/>
    </xf>
    <xf borderId="9" fillId="18" fontId="39" numFmtId="0" xfId="0" applyBorder="1" applyFont="1"/>
    <xf borderId="9" fillId="3" fontId="8" numFmtId="0" xfId="0" applyAlignment="1" applyBorder="1" applyFont="1">
      <alignment horizontal="center" shrinkToFit="0" vertical="center" wrapText="1"/>
    </xf>
    <xf borderId="9" fillId="3" fontId="28" numFmtId="0" xfId="0" applyAlignment="1" applyBorder="1" applyFont="1">
      <alignment shrinkToFit="0" vertical="center" wrapText="1"/>
    </xf>
    <xf borderId="15" fillId="3" fontId="3" numFmtId="164" xfId="0" applyAlignment="1" applyBorder="1" applyFont="1" applyNumberFormat="1">
      <alignment horizontal="center" vertical="center"/>
    </xf>
    <xf borderId="9" fillId="3" fontId="33" numFmtId="0" xfId="0" applyAlignment="1" applyBorder="1" applyFont="1">
      <alignment shrinkToFit="0" vertical="center" wrapText="1"/>
    </xf>
    <xf borderId="9" fillId="3" fontId="28" numFmtId="0" xfId="0" applyAlignment="1" applyBorder="1" applyFont="1">
      <alignment vertical="center"/>
    </xf>
    <xf borderId="9" fillId="3" fontId="33" numFmtId="0" xfId="0" applyAlignment="1" applyBorder="1" applyFont="1">
      <alignment vertical="center"/>
    </xf>
    <xf borderId="9" fillId="2" fontId="3" numFmtId="0" xfId="0" applyAlignment="1" applyBorder="1" applyFont="1">
      <alignment vertical="center"/>
    </xf>
    <xf borderId="15" fillId="3" fontId="3" numFmtId="49" xfId="0" applyAlignment="1" applyBorder="1" applyFont="1" applyNumberFormat="1">
      <alignment horizontal="center" vertical="center"/>
    </xf>
    <xf borderId="38" fillId="3" fontId="8" numFmtId="0" xfId="0" applyAlignment="1" applyBorder="1" applyFont="1">
      <alignment horizontal="center" shrinkToFit="0" vertical="center" wrapText="1"/>
    </xf>
    <xf borderId="23" fillId="3" fontId="3" numFmtId="164" xfId="0" applyAlignment="1" applyBorder="1" applyFont="1" applyNumberFormat="1">
      <alignment horizontal="center" vertical="center"/>
    </xf>
    <xf borderId="23" fillId="3" fontId="3" numFmtId="0" xfId="0" applyAlignment="1" applyBorder="1" applyFont="1">
      <alignment vertical="center"/>
    </xf>
    <xf borderId="21" fillId="3" fontId="3" numFmtId="164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/>
    </xf>
    <xf borderId="9" fillId="0" fontId="3" numFmtId="164" xfId="0" applyAlignment="1" applyBorder="1" applyFont="1" applyNumberFormat="1">
      <alignment horizontal="center"/>
    </xf>
    <xf borderId="9" fillId="2" fontId="3" numFmtId="0" xfId="0" applyBorder="1" applyFont="1"/>
    <xf borderId="9" fillId="3" fontId="3" numFmtId="164" xfId="0" applyAlignment="1" applyBorder="1" applyFont="1" applyNumberFormat="1">
      <alignment horizontal="center"/>
    </xf>
    <xf borderId="12" fillId="0" fontId="3" numFmtId="0" xfId="0" applyBorder="1" applyFont="1"/>
    <xf borderId="12" fillId="0" fontId="29" numFmtId="0" xfId="0" applyBorder="1" applyFont="1"/>
    <xf borderId="9" fillId="0" fontId="29" numFmtId="0" xfId="0" applyBorder="1" applyFont="1"/>
    <xf borderId="23" fillId="3" fontId="8" numFmtId="0" xfId="0" applyAlignment="1" applyBorder="1" applyFont="1">
      <alignment horizontal="center" shrinkToFit="0" vertical="center" wrapText="1"/>
    </xf>
    <xf borderId="13" fillId="0" fontId="3" numFmtId="164" xfId="0" applyAlignment="1" applyBorder="1" applyFont="1" applyNumberFormat="1">
      <alignment horizontal="center"/>
    </xf>
    <xf borderId="13" fillId="0" fontId="3" numFmtId="0" xfId="0" applyBorder="1" applyFont="1"/>
    <xf borderId="13" fillId="0" fontId="29" numFmtId="0" xfId="0" applyBorder="1" applyFont="1"/>
    <xf borderId="9" fillId="0" fontId="3" numFmtId="0" xfId="0" applyAlignment="1" applyBorder="1" applyFont="1">
      <alignment horizontal="center"/>
    </xf>
    <xf borderId="9" fillId="0" fontId="3" numFmtId="164" xfId="0" applyBorder="1" applyFont="1" applyNumberFormat="1"/>
    <xf borderId="9" fillId="0" fontId="3" numFmtId="166" xfId="0" applyAlignment="1" applyBorder="1" applyFont="1" applyNumberFormat="1">
      <alignment readingOrder="0"/>
    </xf>
    <xf borderId="9" fillId="0" fontId="3" numFmtId="0" xfId="0" applyAlignment="1" applyBorder="1" applyFont="1">
      <alignment readingOrder="0"/>
    </xf>
    <xf borderId="9" fillId="2" fontId="4" numFmtId="49" xfId="0" applyAlignment="1" applyBorder="1" applyFont="1" applyNumberFormat="1">
      <alignment horizontal="center"/>
    </xf>
    <xf borderId="9" fillId="2" fontId="4" numFmtId="0" xfId="0" applyAlignment="1" applyBorder="1" applyFont="1">
      <alignment horizontal="center"/>
    </xf>
    <xf borderId="9" fillId="2" fontId="5" numFmtId="164" xfId="0" applyAlignment="1" applyBorder="1" applyFont="1" applyNumberFormat="1">
      <alignment horizontal="center"/>
    </xf>
    <xf borderId="9" fillId="2" fontId="6" numFmtId="0" xfId="0" applyBorder="1" applyFont="1"/>
    <xf borderId="9" fillId="2" fontId="5" numFmtId="49" xfId="0" applyAlignment="1" applyBorder="1" applyFont="1" applyNumberFormat="1">
      <alignment horizontal="center" readingOrder="0"/>
    </xf>
    <xf borderId="9" fillId="2" fontId="6" numFmtId="0" xfId="0" applyAlignment="1" applyBorder="1" applyFont="1">
      <alignment horizontal="center"/>
    </xf>
    <xf borderId="39" fillId="2" fontId="92" numFmtId="0" xfId="0" applyAlignment="1" applyBorder="1" applyFont="1">
      <alignment horizontal="center"/>
    </xf>
    <xf borderId="9" fillId="41" fontId="3" numFmtId="0" xfId="0" applyAlignment="1" applyBorder="1" applyFill="1" applyFont="1">
      <alignment readingOrder="0" vertical="center"/>
    </xf>
    <xf borderId="9" fillId="3" fontId="8" numFmtId="0" xfId="0" applyAlignment="1" applyBorder="1" applyFont="1">
      <alignment horizontal="center" readingOrder="0" shrinkToFit="0" vertical="center" wrapText="1"/>
    </xf>
    <xf borderId="9" fillId="0" fontId="3" numFmtId="166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horizontal="center" readingOrder="0" vertical="center"/>
    </xf>
    <xf borderId="9" fillId="0" fontId="42" numFmtId="0" xfId="0" applyAlignment="1" applyBorder="1" applyFont="1">
      <alignment readingOrder="0" vertical="center"/>
    </xf>
    <xf borderId="0" fillId="0" fontId="50" numFmtId="0" xfId="0" applyAlignment="1" applyFont="1">
      <alignment vertical="center"/>
    </xf>
    <xf borderId="9" fillId="3" fontId="3" numFmtId="164" xfId="0" applyAlignment="1" applyBorder="1" applyFont="1" applyNumberFormat="1">
      <alignment horizontal="center" readingOrder="0" vertical="center"/>
    </xf>
    <xf borderId="16" fillId="3" fontId="28" numFmtId="0" xfId="0" applyAlignment="1" applyBorder="1" applyFont="1">
      <alignment readingOrder="0" vertical="center"/>
    </xf>
    <xf borderId="20" fillId="3" fontId="3" numFmtId="0" xfId="0" applyAlignment="1" applyBorder="1" applyFont="1">
      <alignment horizontal="center" readingOrder="0" vertical="center"/>
    </xf>
    <xf borderId="9" fillId="3" fontId="28" numFmtId="0" xfId="0" applyAlignment="1" applyBorder="1" applyFont="1">
      <alignment readingOrder="0" vertical="center"/>
    </xf>
    <xf borderId="15" fillId="3" fontId="3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readingOrder="0" vertical="center"/>
    </xf>
    <xf borderId="15" fillId="0" fontId="3" numFmtId="0" xfId="0" applyAlignment="1" applyBorder="1" applyFont="1">
      <alignment horizontal="center" readingOrder="0" vertical="center"/>
    </xf>
    <xf borderId="15" fillId="3" fontId="3" numFmtId="49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vertical="center"/>
    </xf>
    <xf borderId="9" fillId="0" fontId="39" numFmtId="0" xfId="0" applyBorder="1" applyFont="1"/>
    <xf borderId="23" fillId="3" fontId="3" numFmtId="164" xfId="0" applyAlignment="1" applyBorder="1" applyFont="1" applyNumberFormat="1">
      <alignment horizontal="center" readingOrder="0" vertical="center"/>
    </xf>
    <xf borderId="23" fillId="0" fontId="3" numFmtId="0" xfId="0" applyAlignment="1" applyBorder="1" applyFont="1">
      <alignment readingOrder="0" vertical="center"/>
    </xf>
    <xf borderId="40" fillId="3" fontId="3" numFmtId="164" xfId="0" applyAlignment="1" applyBorder="1" applyFont="1" applyNumberFormat="1">
      <alignment horizontal="center" vertical="center"/>
    </xf>
    <xf borderId="9" fillId="0" fontId="33" numFmtId="0" xfId="0" applyAlignment="1" applyBorder="1" applyFont="1">
      <alignment vertical="center"/>
    </xf>
    <xf borderId="9" fillId="0" fontId="50" numFmtId="0" xfId="0" applyBorder="1" applyFont="1"/>
    <xf borderId="10" fillId="3" fontId="3" numFmtId="49" xfId="0" applyAlignment="1" applyBorder="1" applyFont="1" applyNumberFormat="1">
      <alignment horizontal="center" vertical="center"/>
    </xf>
    <xf borderId="9" fillId="0" fontId="39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3" fillId="3" fontId="3" numFmtId="164" xfId="0" applyAlignment="1" applyBorder="1" applyFont="1" applyNumberFormat="1">
      <alignment horizontal="center" readingOrder="0" vertical="center"/>
    </xf>
    <xf borderId="9" fillId="0" fontId="50" numFmtId="0" xfId="0" applyAlignment="1" applyBorder="1" applyFont="1">
      <alignment readingOrder="0"/>
    </xf>
    <xf borderId="9" fillId="0" fontId="50" numFmtId="167" xfId="0" applyAlignment="1" applyBorder="1" applyFont="1" applyNumberFormat="1">
      <alignment readingOrder="0"/>
    </xf>
    <xf borderId="9" fillId="42" fontId="3" numFmtId="0" xfId="0" applyAlignment="1" applyBorder="1" applyFill="1" applyFont="1">
      <alignment readingOrder="0" vertical="center"/>
    </xf>
    <xf borderId="9" fillId="43" fontId="8" numFmtId="0" xfId="0" applyAlignment="1" applyBorder="1" applyFill="1" applyFont="1">
      <alignment horizontal="center" shrinkToFit="0" vertical="center" wrapText="1"/>
    </xf>
    <xf borderId="9" fillId="43" fontId="50" numFmtId="167" xfId="0" applyAlignment="1" applyBorder="1" applyFont="1" applyNumberFormat="1">
      <alignment readingOrder="0"/>
    </xf>
    <xf borderId="9" fillId="43" fontId="50" numFmtId="0" xfId="0" applyAlignment="1" applyBorder="1" applyFont="1">
      <alignment readingOrder="0"/>
    </xf>
    <xf borderId="0" fillId="43" fontId="94" numFmtId="0" xfId="0" applyAlignment="1" applyFont="1">
      <alignment horizontal="left" readingOrder="0" vertical="center"/>
    </xf>
    <xf borderId="0" fillId="0" fontId="50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41" fillId="0" fontId="1" numFmtId="0" xfId="0" applyAlignment="1" applyBorder="1" applyFont="1">
      <alignment horizontal="center" vertical="center"/>
    </xf>
    <xf borderId="42" fillId="0" fontId="95" numFmtId="0" xfId="0" applyAlignment="1" applyBorder="1" applyFont="1">
      <alignment horizontal="center" vertical="center"/>
    </xf>
    <xf borderId="10" fillId="0" fontId="96" numFmtId="0" xfId="0" applyAlignment="1" applyBorder="1" applyFont="1">
      <alignment horizontal="center"/>
    </xf>
    <xf borderId="43" fillId="0" fontId="2" numFmtId="0" xfId="0" applyBorder="1" applyFont="1"/>
    <xf borderId="8" fillId="0" fontId="2" numFmtId="0" xfId="0" applyBorder="1" applyFont="1"/>
    <xf borderId="9" fillId="2" fontId="4" numFmtId="49" xfId="0" applyAlignment="1" applyBorder="1" applyFont="1" applyNumberFormat="1">
      <alignment horizontal="center" readingOrder="0" shrinkToFit="0" vertical="center" wrapText="0"/>
    </xf>
    <xf borderId="9" fillId="2" fontId="4" numFmtId="0" xfId="0" applyAlignment="1" applyBorder="1" applyFont="1">
      <alignment horizontal="center" readingOrder="0" shrinkToFit="0" vertical="center" wrapText="0"/>
    </xf>
    <xf borderId="9" fillId="2" fontId="5" numFmtId="164" xfId="0" applyAlignment="1" applyBorder="1" applyFont="1" applyNumberFormat="1">
      <alignment horizontal="center" readingOrder="0" shrinkToFit="0" vertical="center" wrapText="0"/>
    </xf>
    <xf borderId="9" fillId="2" fontId="6" numFmtId="0" xfId="0" applyAlignment="1" applyBorder="1" applyFont="1">
      <alignment horizontal="left" readingOrder="0" shrinkToFit="0" vertical="center" wrapText="0"/>
    </xf>
    <xf borderId="9" fillId="2" fontId="5" numFmtId="49" xfId="0" applyAlignment="1" applyBorder="1" applyFont="1" applyNumberFormat="1">
      <alignment horizontal="center" readingOrder="0" shrinkToFit="0" vertical="center" wrapText="0"/>
    </xf>
    <xf borderId="9" fillId="2" fontId="6" numFmtId="0" xfId="0" applyAlignment="1" applyBorder="1" applyFont="1">
      <alignment horizontal="center" readingOrder="0" shrinkToFit="0" vertical="center" wrapText="0"/>
    </xf>
    <xf borderId="9" fillId="2" fontId="92" numFmtId="0" xfId="0" applyAlignment="1" applyBorder="1" applyFont="1">
      <alignment horizontal="center" readingOrder="0" shrinkToFit="0" vertical="center" wrapText="0"/>
    </xf>
    <xf borderId="10" fillId="0" fontId="97" numFmtId="0" xfId="0" applyAlignment="1" applyBorder="1" applyFont="1">
      <alignment horizontal="center" readingOrder="0" shrinkToFit="0" vertical="center" wrapText="1"/>
    </xf>
    <xf borderId="26" fillId="2" fontId="98" numFmtId="0" xfId="0" applyAlignment="1" applyBorder="1" applyFont="1">
      <alignment horizontal="center" readingOrder="0" shrinkToFit="0" vertical="center" wrapText="0"/>
    </xf>
    <xf borderId="9" fillId="2" fontId="98" numFmtId="0" xfId="0" applyAlignment="1" applyBorder="1" applyFont="1">
      <alignment horizontal="center" readingOrder="0" shrinkToFit="0" vertical="center" wrapText="0"/>
    </xf>
    <xf borderId="0" fillId="0" fontId="99" numFmtId="0" xfId="0" applyAlignment="1" applyFont="1">
      <alignment horizontal="left" readingOrder="0" shrinkToFit="0" vertical="center" wrapText="0"/>
    </xf>
    <xf borderId="0" fillId="0" fontId="99" numFmtId="0" xfId="0" applyAlignment="1" applyFont="1">
      <alignment horizontal="left"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9" fillId="3" fontId="3" numFmtId="0" xfId="0" applyAlignment="1" applyBorder="1" applyFont="1">
      <alignment horizontal="center" readingOrder="0" shrinkToFit="0" vertical="center" wrapText="0"/>
    </xf>
    <xf borderId="9" fillId="3" fontId="3" numFmtId="166" xfId="0" applyAlignment="1" applyBorder="1" applyFont="1" applyNumberFormat="1">
      <alignment horizontal="center" readingOrder="0" shrinkToFit="0" vertical="center" wrapText="0"/>
    </xf>
    <xf borderId="12" fillId="3" fontId="28" numFmtId="0" xfId="0" applyAlignment="1" applyBorder="1" applyFont="1">
      <alignment readingOrder="0" shrinkToFit="0" vertical="center" wrapText="1"/>
    </xf>
    <xf borderId="12" fillId="3" fontId="3" numFmtId="0" xfId="0" applyAlignment="1" applyBorder="1" applyFont="1">
      <alignment horizontal="center" readingOrder="0" shrinkToFit="0" vertical="center" wrapText="0"/>
    </xf>
    <xf borderId="9" fillId="3" fontId="3" numFmtId="0" xfId="0" applyAlignment="1" applyBorder="1" applyFont="1">
      <alignment readingOrder="0" shrinkToFit="0" vertical="center" wrapText="0"/>
    </xf>
    <xf borderId="12" fillId="3" fontId="29" numFmtId="0" xfId="0" applyAlignment="1" applyBorder="1" applyFont="1">
      <alignment shrinkToFit="0" vertical="center" wrapText="1"/>
    </xf>
    <xf borderId="44" fillId="3" fontId="100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9" fillId="3" fontId="8" numFmtId="0" xfId="0" applyAlignment="1" applyBorder="1" applyFont="1">
      <alignment horizontal="center" readingOrder="0" shrinkToFit="0" vertical="center" wrapText="1"/>
    </xf>
    <xf borderId="9" fillId="3" fontId="3" numFmtId="164" xfId="0" applyAlignment="1" applyBorder="1" applyFont="1" applyNumberFormat="1">
      <alignment horizontal="center" readingOrder="0" shrinkToFit="0" vertical="center" wrapText="0"/>
    </xf>
    <xf borderId="9" fillId="3" fontId="28" numFmtId="0" xfId="0" applyAlignment="1" applyBorder="1" applyFont="1">
      <alignment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0"/>
    </xf>
    <xf borderId="9" fillId="3" fontId="29" numFmtId="0" xfId="0" applyAlignment="1" applyBorder="1" applyFont="1">
      <alignment readingOrder="0" shrinkToFit="0" vertical="center" wrapText="1"/>
    </xf>
    <xf borderId="15" fillId="3" fontId="101" numFmtId="0" xfId="0" applyAlignment="1" applyBorder="1" applyFont="1">
      <alignment shrinkToFit="0" vertical="center" wrapText="0"/>
    </xf>
    <xf borderId="9" fillId="3" fontId="29" numFmtId="0" xfId="0" applyAlignment="1" applyBorder="1" applyFont="1">
      <alignment shrinkToFit="0" vertical="center" wrapText="1"/>
    </xf>
    <xf borderId="16" fillId="3" fontId="8" numFmtId="0" xfId="0" applyAlignment="1" applyBorder="1" applyFont="1">
      <alignment horizontal="center" readingOrder="0" shrinkToFit="0" vertical="center" wrapText="1"/>
    </xf>
    <xf borderId="9" fillId="3" fontId="28" numFmtId="0" xfId="0" applyAlignment="1" applyBorder="1" applyFont="1">
      <alignment readingOrder="0" shrinkToFit="0" vertical="center" wrapText="0"/>
    </xf>
    <xf borderId="9" fillId="3" fontId="29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9" fillId="3" fontId="3" numFmtId="0" xfId="0" applyAlignment="1" applyBorder="1" applyFont="1">
      <alignment readingOrder="0" shrinkToFit="0" vertical="center" wrapText="0"/>
    </xf>
    <xf borderId="9" fillId="3" fontId="3" numFmtId="0" xfId="0" applyAlignment="1" applyBorder="1" applyFont="1">
      <alignment horizontal="left" readingOrder="0" shrinkToFit="0" vertical="center" wrapText="0"/>
    </xf>
    <xf borderId="0" fillId="3" fontId="29" numFmtId="0" xfId="0" applyAlignment="1" applyFont="1">
      <alignment readingOrder="0" shrinkToFit="0" vertical="center" wrapText="0"/>
    </xf>
    <xf borderId="0" fillId="3" fontId="10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3" fontId="29" numFmtId="0" xfId="0" applyAlignment="1" applyFont="1">
      <alignment shrinkToFit="0" vertical="center" wrapText="0"/>
    </xf>
    <xf borderId="16" fillId="44" fontId="8" numFmtId="0" xfId="0" applyAlignment="1" applyBorder="1" applyFill="1" applyFont="1">
      <alignment horizontal="center" readingOrder="0" shrinkToFit="0" vertical="center" wrapText="1"/>
    </xf>
    <xf borderId="0" fillId="3" fontId="30" numFmtId="0" xfId="0" applyAlignment="1" applyFont="1">
      <alignment readingOrder="0" shrinkToFit="0" vertical="center" wrapText="0"/>
    </xf>
    <xf borderId="9" fillId="44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9" fillId="0" fontId="3" numFmtId="0" xfId="0" applyAlignment="1" applyBorder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9" fillId="3" fontId="3" numFmtId="164" xfId="0" applyAlignment="1" applyBorder="1" applyFont="1" applyNumberFormat="1">
      <alignment horizontal="center" readingOrder="0" shrinkToFit="0" vertical="center" wrapText="0"/>
    </xf>
    <xf borderId="9" fillId="44" fontId="8" numFmtId="0" xfId="0" applyAlignment="1" applyBorder="1" applyFont="1">
      <alignment horizontal="center" readingOrder="0" shrinkToFit="0" vertical="center" wrapText="1"/>
    </xf>
    <xf borderId="9" fillId="18" fontId="39" numFmtId="0" xfId="0" applyAlignment="1" applyBorder="1" applyFont="1">
      <alignment shrinkToFit="0" vertical="center" wrapText="0"/>
    </xf>
    <xf borderId="9" fillId="0" fontId="50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readingOrder="0" shrinkToFit="0" vertical="center" wrapText="0"/>
    </xf>
    <xf borderId="9" fillId="0" fontId="39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readingOrder="0" shrinkToFit="0" vertical="center" wrapText="1"/>
    </xf>
    <xf borderId="9" fillId="0" fontId="3" numFmtId="164" xfId="0" applyAlignment="1" applyBorder="1" applyFont="1" applyNumberFormat="1">
      <alignment horizontal="center" readingOrder="0" shrinkToFit="0" vertical="center" wrapText="0"/>
    </xf>
    <xf borderId="9" fillId="0" fontId="3" numFmtId="0" xfId="0" applyAlignment="1" applyBorder="1" applyFont="1">
      <alignment horizontal="center"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0" fontId="10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9" fillId="42" fontId="39" numFmtId="0" xfId="0" applyAlignment="1" applyBorder="1" applyFont="1">
      <alignment shrinkToFit="0" vertical="center" wrapText="0"/>
    </xf>
    <xf borderId="9" fillId="42" fontId="8" numFmtId="0" xfId="0" applyAlignment="1" applyBorder="1" applyFont="1">
      <alignment horizontal="center" readingOrder="0" shrinkToFit="0" vertical="center" wrapText="1"/>
    </xf>
    <xf borderId="9" fillId="42" fontId="3" numFmtId="164" xfId="0" applyAlignment="1" applyBorder="1" applyFont="1" applyNumberFormat="1">
      <alignment horizontal="center" readingOrder="0" shrinkToFit="0" vertical="center" wrapText="0"/>
    </xf>
    <xf borderId="9" fillId="42" fontId="3" numFmtId="0" xfId="0" applyAlignment="1" applyBorder="1" applyFont="1">
      <alignment readingOrder="0" shrinkToFit="0" vertical="center" wrapText="0"/>
    </xf>
    <xf borderId="9" fillId="42" fontId="3" numFmtId="0" xfId="0" applyAlignment="1" applyBorder="1" applyFont="1">
      <alignment horizontal="center" readingOrder="0" shrinkToFit="0" vertical="center" wrapText="0"/>
    </xf>
    <xf borderId="0" fillId="42" fontId="29" numFmtId="0" xfId="0" applyAlignment="1" applyFont="1">
      <alignment readingOrder="0" shrinkToFit="0" vertical="center" wrapText="0"/>
    </xf>
    <xf borderId="0" fillId="42" fontId="104" numFmtId="0" xfId="0" applyAlignment="1" applyFont="1">
      <alignment readingOrder="0" shrinkToFit="0" vertical="center" wrapText="0"/>
    </xf>
    <xf borderId="0" fillId="42" fontId="3" numFmtId="0" xfId="0" applyAlignment="1" applyFont="1">
      <alignment shrinkToFit="0" vertical="center" wrapText="0"/>
    </xf>
    <xf borderId="0" fillId="42" fontId="3" numFmtId="0" xfId="0" applyAlignment="1" applyFont="1">
      <alignment shrinkToFit="0" vertical="center" wrapText="0"/>
    </xf>
    <xf borderId="0" fillId="42" fontId="50" numFmtId="0" xfId="0" applyFont="1"/>
    <xf borderId="9" fillId="18" fontId="39" numFmtId="0" xfId="0" applyAlignment="1" applyBorder="1" applyFont="1">
      <alignment readingOrder="0" shrinkToFit="0" vertical="center" wrapText="0"/>
    </xf>
    <xf borderId="0" fillId="2" fontId="29" numFmtId="0" xfId="0" applyAlignment="1" applyFont="1">
      <alignment readingOrder="0" shrinkToFit="0" vertical="center" wrapText="0"/>
    </xf>
    <xf borderId="0" fillId="3" fontId="90" numFmtId="0" xfId="0" applyAlignment="1" applyFont="1">
      <alignment readingOrder="0" shrinkToFit="0" vertical="center" wrapText="0"/>
    </xf>
    <xf borderId="0" fillId="3" fontId="90" numFmtId="0" xfId="0" applyAlignment="1" applyFont="1">
      <alignment readingOrder="0" shrinkToFit="0" vertical="center" wrapText="0"/>
    </xf>
    <xf borderId="9" fillId="41" fontId="8" numFmtId="0" xfId="0" applyAlignment="1" applyBorder="1" applyFont="1">
      <alignment horizontal="center" readingOrder="0" shrinkToFit="0" vertical="center" wrapText="1"/>
    </xf>
    <xf borderId="9" fillId="42" fontId="105" numFmtId="0" xfId="0" applyAlignment="1" applyBorder="1" applyFont="1">
      <alignment readingOrder="0" shrinkToFit="0" vertical="center" wrapText="0"/>
    </xf>
    <xf borderId="0" fillId="3" fontId="106" numFmtId="0" xfId="0" applyAlignment="1" applyFont="1">
      <alignment readingOrder="0" shrinkToFit="0" vertical="center" wrapText="0"/>
    </xf>
    <xf borderId="9" fillId="2" fontId="8" numFmtId="0" xfId="0" applyAlignment="1" applyBorder="1" applyFont="1">
      <alignment horizontal="center" readingOrder="0" shrinkToFit="0" vertical="center" wrapText="1"/>
    </xf>
    <xf borderId="9" fillId="41" fontId="3" numFmtId="0" xfId="0" applyAlignment="1" applyBorder="1" applyFont="1">
      <alignment horizontal="center" readingOrder="0" shrinkToFit="0" vertical="center" wrapText="0"/>
    </xf>
    <xf borderId="9" fillId="3" fontId="28" numFmtId="0" xfId="0" applyAlignment="1" applyBorder="1" applyFont="1">
      <alignment readingOrder="0" shrinkToFit="0" vertical="center" wrapText="0"/>
    </xf>
    <xf borderId="9" fillId="3" fontId="28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41" fontId="29" numFmtId="0" xfId="0" applyAlignment="1" applyFont="1">
      <alignment readingOrder="0" shrinkToFit="0" vertical="center" wrapText="0"/>
    </xf>
    <xf borderId="9" fillId="18" fontId="39" numFmtId="0" xfId="0" applyAlignment="1" applyBorder="1" applyFont="1">
      <alignment readingOrder="0" shrinkToFit="0" vertical="center" wrapText="0"/>
    </xf>
    <xf borderId="9" fillId="3" fontId="29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horizontal="center" readingOrder="0" shrinkToFit="0" vertical="center" wrapText="0"/>
    </xf>
    <xf borderId="0" fillId="18" fontId="39" numFmtId="0" xfId="0" applyAlignment="1" applyFont="1">
      <alignment readingOrder="0" shrinkToFit="0" vertical="center" wrapText="0"/>
    </xf>
    <xf borderId="0" fillId="18" fontId="32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9" fillId="0" fontId="3" numFmtId="0" xfId="0" applyAlignment="1" applyBorder="1" applyFont="1">
      <alignment horizontal="left"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9" fillId="42" fontId="39" numFmtId="0" xfId="0" applyAlignment="1" applyBorder="1" applyFont="1">
      <alignment readingOrder="0" shrinkToFit="0" vertical="center" wrapText="0"/>
    </xf>
    <xf borderId="0" fillId="3" fontId="30" numFmtId="0" xfId="0" applyAlignment="1" applyFont="1">
      <alignment readingOrder="0" shrinkToFit="0" vertical="center" wrapText="0"/>
    </xf>
    <xf borderId="9" fillId="2" fontId="3" numFmtId="0" xfId="0" applyAlignment="1" applyBorder="1" applyFont="1">
      <alignment horizontal="center" readingOrder="0" shrinkToFit="0" vertical="center" wrapText="0"/>
    </xf>
    <xf borderId="9" fillId="43" fontId="32" numFmtId="0" xfId="0" applyAlignment="1" applyBorder="1" applyFont="1">
      <alignment readingOrder="0" shrinkToFit="0" vertical="center" wrapText="0"/>
    </xf>
    <xf borderId="0" fillId="43" fontId="29" numFmtId="0" xfId="0" applyAlignment="1" applyFont="1">
      <alignment readingOrder="0" shrinkToFit="0" vertical="center" wrapText="0"/>
    </xf>
    <xf borderId="9" fillId="43" fontId="39" numFmtId="0" xfId="0" applyAlignment="1" applyBorder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9" fillId="24" fontId="3" numFmtId="0" xfId="0" applyAlignment="1" applyBorder="1" applyFont="1">
      <alignment horizontal="center" readingOrder="0" shrinkToFit="0" vertical="center" wrapText="0"/>
    </xf>
    <xf borderId="9" fillId="0" fontId="39" numFmtId="0" xfId="0" applyAlignment="1" applyBorder="1" applyFont="1">
      <alignment readingOrder="0" shrinkToFit="0" vertical="center" wrapText="0"/>
    </xf>
    <xf borderId="0" fillId="3" fontId="3" numFmtId="164" xfId="0" applyAlignment="1" applyFont="1" applyNumberFormat="1">
      <alignment horizontal="center" readingOrder="0" shrinkToFit="0" vertical="center" wrapText="0"/>
    </xf>
    <xf borderId="0" fillId="0" fontId="107" numFmtId="0" xfId="0" applyFont="1"/>
    <xf borderId="0" fillId="0" fontId="108" numFmtId="0" xfId="0" applyAlignment="1" applyFont="1">
      <alignment horizontal="center" vertical="center"/>
    </xf>
    <xf borderId="4" fillId="2" fontId="4" numFmtId="49" xfId="0" applyAlignment="1" applyBorder="1" applyFont="1" applyNumberFormat="1">
      <alignment horizontal="center" readingOrder="0" shrinkToFit="0" vertical="center" wrapText="0"/>
    </xf>
    <xf borderId="35" fillId="2" fontId="4" numFmtId="0" xfId="0" applyAlignment="1" applyBorder="1" applyFont="1">
      <alignment horizontal="center" readingOrder="0" shrinkToFit="0" vertical="center" wrapText="0"/>
    </xf>
    <xf borderId="35" fillId="2" fontId="5" numFmtId="164" xfId="0" applyAlignment="1" applyBorder="1" applyFont="1" applyNumberFormat="1">
      <alignment horizontal="center" readingOrder="0" shrinkToFit="0" vertical="center" wrapText="0"/>
    </xf>
    <xf borderId="35" fillId="2" fontId="6" numFmtId="0" xfId="0" applyAlignment="1" applyBorder="1" applyFont="1">
      <alignment horizontal="left" readingOrder="0" shrinkToFit="0" vertical="center" wrapText="0"/>
    </xf>
    <xf borderId="6" fillId="2" fontId="5" numFmtId="49" xfId="0" applyAlignment="1" applyBorder="1" applyFont="1" applyNumberFormat="1">
      <alignment horizontal="center" readingOrder="0" shrinkToFit="0" vertical="center" wrapText="0"/>
    </xf>
    <xf borderId="45" fillId="2" fontId="6" numFmtId="0" xfId="0" applyAlignment="1" applyBorder="1" applyFont="1">
      <alignment horizontal="center" readingOrder="0" shrinkToFit="0" vertical="center" wrapText="0"/>
    </xf>
    <xf borderId="35" fillId="2" fontId="6" numFmtId="0" xfId="0" applyAlignment="1" applyBorder="1" applyFont="1">
      <alignment horizontal="center" readingOrder="0" shrinkToFit="0" vertical="center" wrapText="0"/>
    </xf>
    <xf borderId="4" fillId="2" fontId="92" numFmtId="0" xfId="0" applyAlignment="1" applyBorder="1" applyFont="1">
      <alignment horizontal="center" readingOrder="0" shrinkToFit="0" vertical="center" wrapText="0"/>
    </xf>
    <xf borderId="20" fillId="3" fontId="109" numFmtId="0" xfId="0" applyAlignment="1" applyBorder="1" applyFont="1">
      <alignment shrinkToFit="0" vertical="center" wrapText="0"/>
    </xf>
    <xf borderId="15" fillId="3" fontId="13" numFmtId="0" xfId="0" applyAlignment="1" applyBorder="1" applyFont="1">
      <alignment shrinkToFit="0" vertical="center" wrapText="0"/>
    </xf>
    <xf borderId="15" fillId="3" fontId="110" numFmtId="0" xfId="0" applyAlignment="1" applyBorder="1" applyFont="1">
      <alignment shrinkToFit="0" vertical="center" wrapText="0"/>
    </xf>
    <xf borderId="25" fillId="3" fontId="111" numFmtId="0" xfId="0" applyAlignment="1" applyBorder="1" applyFont="1">
      <alignment shrinkToFit="0" vertical="center" wrapText="0"/>
    </xf>
    <xf borderId="15" fillId="3" fontId="112" numFmtId="0" xfId="0" applyAlignment="1" applyBorder="1" applyFont="1">
      <alignment shrinkToFit="0" vertical="center" wrapText="0"/>
    </xf>
    <xf borderId="9" fillId="3" fontId="113" numFmtId="0" xfId="0" applyAlignment="1" applyBorder="1" applyFont="1">
      <alignment shrinkToFit="0" vertical="center" wrapText="0"/>
    </xf>
    <xf borderId="9" fillId="2" fontId="28" numFmtId="49" xfId="0" applyAlignment="1" applyBorder="1" applyFont="1" applyNumberFormat="1">
      <alignment horizontal="center" shrinkToFit="0" vertical="center" wrapText="0"/>
    </xf>
    <xf borderId="9" fillId="3" fontId="114" numFmtId="0" xfId="0" applyAlignment="1" applyBorder="1" applyFont="1">
      <alignment shrinkToFit="0" vertical="center" wrapText="1"/>
    </xf>
    <xf borderId="9" fillId="3" fontId="115" numFmtId="0" xfId="0" applyAlignment="1" applyBorder="1" applyFont="1">
      <alignment shrinkToFit="0" vertical="center" wrapText="1"/>
    </xf>
    <xf borderId="9" fillId="3" fontId="115" numFmtId="0" xfId="0" applyAlignment="1" applyBorder="1" applyFont="1">
      <alignment shrinkToFit="0" vertical="center" wrapText="0"/>
    </xf>
    <xf borderId="9" fillId="3" fontId="116" numFmtId="0" xfId="0" applyAlignment="1" applyBorder="1" applyFont="1">
      <alignment shrinkToFit="0" vertical="center" wrapText="0"/>
    </xf>
    <xf borderId="9" fillId="3" fontId="33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26" fillId="3" fontId="33" numFmtId="0" xfId="0" applyAlignment="1" applyBorder="1" applyFont="1">
      <alignment shrinkToFit="0" vertical="center" wrapText="1"/>
    </xf>
    <xf borderId="9" fillId="39" fontId="8" numFmtId="0" xfId="0" applyAlignment="1" applyBorder="1" applyFont="1">
      <alignment horizontal="center" shrinkToFit="0" vertical="center" wrapText="1"/>
    </xf>
    <xf borderId="9" fillId="40" fontId="29" numFmtId="0" xfId="0" applyAlignment="1" applyBorder="1" applyFont="1">
      <alignment shrinkToFit="0" vertical="center" wrapText="0"/>
    </xf>
    <xf borderId="9" fillId="39" fontId="3" numFmtId="0" xfId="0" applyAlignment="1" applyBorder="1" applyFont="1">
      <alignment shrinkToFit="0" vertical="center" wrapText="0"/>
    </xf>
    <xf borderId="15" fillId="18" fontId="3" numFmtId="0" xfId="0" applyAlignment="1" applyBorder="1" applyFont="1">
      <alignment readingOrder="0" shrinkToFit="0" vertical="center" wrapText="0"/>
    </xf>
    <xf borderId="9" fillId="18" fontId="3" numFmtId="0" xfId="0" applyAlignment="1" applyBorder="1" applyFont="1">
      <alignment readingOrder="0" shrinkToFit="0" vertical="center" wrapText="0"/>
    </xf>
    <xf borderId="15" fillId="3" fontId="115" numFmtId="0" xfId="0" applyAlignment="1" applyBorder="1" applyFont="1">
      <alignment readingOrder="0" shrinkToFit="0" vertical="center" wrapText="0"/>
    </xf>
    <xf borderId="9" fillId="44" fontId="8" numFmtId="0" xfId="0" applyAlignment="1" applyBorder="1" applyFont="1">
      <alignment horizontal="center" shrinkToFit="0" vertical="center" wrapText="1"/>
    </xf>
    <xf borderId="9" fillId="44" fontId="3" numFmtId="0" xfId="0" applyAlignment="1" applyBorder="1" applyFont="1">
      <alignment shrinkToFit="0" vertical="center" wrapText="0"/>
    </xf>
    <xf borderId="23" fillId="3" fontId="8" numFmtId="0" xfId="0" applyAlignment="1" applyBorder="1" applyFont="1">
      <alignment horizontal="center" shrinkToFit="0" vertical="center" wrapText="1"/>
    </xf>
    <xf borderId="9" fillId="3" fontId="3" numFmtId="49" xfId="0" applyAlignment="1" applyBorder="1" applyFont="1" applyNumberFormat="1">
      <alignment shrinkToFit="0" vertical="center" wrapText="0"/>
    </xf>
    <xf borderId="23" fillId="44" fontId="8" numFmtId="0" xfId="0" applyAlignment="1" applyBorder="1" applyFont="1">
      <alignment horizontal="center" shrinkToFit="0" vertical="center" wrapText="1"/>
    </xf>
    <xf borderId="9" fillId="23" fontId="3" numFmtId="164" xfId="0" applyAlignment="1" applyBorder="1" applyFont="1" applyNumberFormat="1">
      <alignment horizontal="center" shrinkToFit="0" vertical="center" wrapText="0"/>
    </xf>
    <xf borderId="15" fillId="3" fontId="117" numFmtId="0" xfId="0" applyAlignment="1" applyBorder="1" applyFont="1">
      <alignment readingOrder="0" shrinkToFit="0" vertical="center" wrapText="0"/>
    </xf>
    <xf borderId="23" fillId="0" fontId="8" numFmtId="0" xfId="0" applyAlignment="1" applyBorder="1" applyFont="1">
      <alignment horizontal="center" shrinkToFit="0" vertical="center" wrapText="1"/>
    </xf>
    <xf borderId="9" fillId="43" fontId="28" numFmtId="0" xfId="0" applyAlignment="1" applyBorder="1" applyFont="1">
      <alignment readingOrder="0" shrinkToFit="0" vertical="center" wrapText="0"/>
    </xf>
    <xf borderId="9" fillId="24" fontId="33" numFmtId="164" xfId="0" applyAlignment="1" applyBorder="1" applyFont="1" applyNumberFormat="1">
      <alignment shrinkToFit="0" vertical="center" wrapText="0"/>
    </xf>
    <xf borderId="15" fillId="3" fontId="118" numFmtId="0" xfId="0" applyAlignment="1" applyBorder="1" applyFont="1">
      <alignment readingOrder="0" shrinkToFit="0" vertical="center" wrapText="0"/>
    </xf>
    <xf borderId="23" fillId="45" fontId="8" numFmtId="0" xfId="0" applyAlignment="1" applyBorder="1" applyFill="1" applyFont="1">
      <alignment horizontal="center" shrinkToFit="0" vertical="center" wrapText="1"/>
    </xf>
    <xf borderId="15" fillId="43" fontId="115" numFmtId="0" xfId="0" applyAlignment="1" applyBorder="1" applyFont="1">
      <alignment readingOrder="0" shrinkToFit="0" vertical="center" wrapText="0"/>
    </xf>
    <xf borderId="9" fillId="3" fontId="3" numFmtId="49" xfId="0" applyAlignment="1" applyBorder="1" applyFont="1" applyNumberFormat="1">
      <alignment horizontal="center" readingOrder="0" shrinkToFit="0" vertical="center" wrapText="0"/>
    </xf>
    <xf borderId="9" fillId="3" fontId="33" numFmtId="164" xfId="0" applyAlignment="1" applyBorder="1" applyFont="1" applyNumberFormat="1">
      <alignment shrinkToFit="0" vertical="center" wrapText="0"/>
    </xf>
    <xf borderId="10" fillId="3" fontId="119" numFmtId="0" xfId="0" applyAlignment="1" applyBorder="1" applyFont="1">
      <alignment shrinkToFit="0" vertical="center" wrapText="0"/>
    </xf>
    <xf borderId="10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13" fillId="3" fontId="8" numFmtId="0" xfId="0" applyAlignment="1" applyBorder="1" applyFont="1">
      <alignment horizontal="center" shrinkToFit="0" vertical="center" wrapText="1"/>
    </xf>
    <xf borderId="9" fillId="3" fontId="120" numFmtId="0" xfId="0" applyAlignment="1" applyBorder="1" applyFont="1">
      <alignment shrinkToFit="0" vertical="center" wrapText="0"/>
    </xf>
    <xf borderId="9" fillId="3" fontId="33" numFmtId="0" xfId="0" applyAlignment="1" applyBorder="1" applyFont="1">
      <alignment readingOrder="0" shrinkToFit="0" vertical="center" wrapText="0"/>
    </xf>
    <xf borderId="9" fillId="3" fontId="115" numFmtId="0" xfId="0" applyAlignment="1" applyBorder="1" applyFont="1">
      <alignment readingOrder="0" shrinkToFit="0" vertical="center" wrapText="0"/>
    </xf>
    <xf borderId="9" fillId="43" fontId="3" numFmtId="0" xfId="0" applyAlignment="1" applyBorder="1" applyFont="1">
      <alignment readingOrder="0" shrinkToFit="0" vertical="center" wrapText="0"/>
    </xf>
    <xf borderId="9" fillId="3" fontId="121" numFmtId="0" xfId="0" applyAlignment="1" applyBorder="1" applyFont="1">
      <alignment readingOrder="0" shrinkToFit="0" vertical="center" wrapText="0"/>
    </xf>
    <xf borderId="9" fillId="3" fontId="122" numFmtId="0" xfId="0" applyAlignment="1" applyBorder="1" applyFont="1">
      <alignment readingOrder="0" shrinkToFit="0" vertical="center" wrapText="0"/>
    </xf>
    <xf borderId="9" fillId="3" fontId="3" numFmtId="49" xfId="0" applyAlignment="1" applyBorder="1" applyFont="1" applyNumberFormat="1">
      <alignment horizontal="center" shrinkToFit="0" vertical="center" wrapText="0"/>
    </xf>
    <xf borderId="0" fillId="3" fontId="8" numFmtId="0" xfId="0" applyAlignment="1" applyFont="1">
      <alignment horizontal="center" shrinkToFit="0" vertical="center" wrapText="1"/>
    </xf>
    <xf borderId="0" fillId="3" fontId="3" numFmtId="49" xfId="0" applyAlignment="1" applyFont="1" applyNumberFormat="1">
      <alignment horizontal="center" shrinkToFit="0" vertical="center" wrapText="0"/>
    </xf>
    <xf borderId="0" fillId="3" fontId="33" numFmtId="164" xfId="0" applyAlignment="1" applyFont="1" applyNumberFormat="1">
      <alignment shrinkToFit="0" vertical="center" wrapText="0"/>
    </xf>
    <xf borderId="0" fillId="3" fontId="123" numFmtId="0" xfId="0" applyAlignment="1" applyFont="1">
      <alignment shrinkToFit="0" vertical="center" wrapText="0"/>
    </xf>
    <xf borderId="4" fillId="2" fontId="4" numFmtId="49" xfId="0" applyAlignment="1" applyBorder="1" applyFont="1" applyNumberFormat="1">
      <alignment horizontal="center" readingOrder="0" shrinkToFit="0" vertical="center" wrapText="1"/>
    </xf>
    <xf borderId="35" fillId="2" fontId="4" numFmtId="0" xfId="0" applyAlignment="1" applyBorder="1" applyFont="1">
      <alignment horizontal="center" readingOrder="0" shrinkToFit="0" vertical="center" wrapText="1"/>
    </xf>
    <xf borderId="35" fillId="2" fontId="5" numFmtId="164" xfId="0" applyAlignment="1" applyBorder="1" applyFont="1" applyNumberFormat="1">
      <alignment horizontal="center" readingOrder="0" shrinkToFit="0" vertical="center" wrapText="1"/>
    </xf>
    <xf borderId="35" fillId="2" fontId="6" numFmtId="0" xfId="0" applyAlignment="1" applyBorder="1" applyFont="1">
      <alignment horizontal="left" readingOrder="0" shrinkToFit="0" vertical="center" wrapText="1"/>
    </xf>
    <xf borderId="6" fillId="2" fontId="5" numFmtId="164" xfId="0" applyAlignment="1" applyBorder="1" applyFont="1" applyNumberFormat="1">
      <alignment horizontal="center" readingOrder="0" shrinkToFit="0" vertical="center" wrapText="1"/>
    </xf>
    <xf borderId="45" fillId="2" fontId="6" numFmtId="0" xfId="0" applyAlignment="1" applyBorder="1" applyFont="1">
      <alignment horizontal="center" readingOrder="0" shrinkToFit="0" vertical="center" wrapText="1"/>
    </xf>
    <xf borderId="35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26" fillId="3" fontId="3" numFmtId="164" xfId="0" applyAlignment="1" applyBorder="1" applyFont="1" applyNumberFormat="1">
      <alignment shrinkToFit="0" vertical="center" wrapText="0"/>
    </xf>
    <xf borderId="9" fillId="2" fontId="124" numFmtId="0" xfId="0" applyAlignment="1" applyBorder="1" applyFont="1">
      <alignment shrinkToFit="0" vertical="center" wrapText="0"/>
    </xf>
    <xf borderId="46" fillId="3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1"/>
    </xf>
    <xf borderId="9" fillId="46" fontId="3" numFmtId="0" xfId="0" applyAlignment="1" applyBorder="1" applyFill="1" applyFont="1">
      <alignment shrinkToFit="0" vertical="center" wrapText="0"/>
    </xf>
    <xf borderId="9" fillId="32" fontId="125" numFmtId="0" xfId="0" applyAlignment="1" applyBorder="1" applyFont="1">
      <alignment shrinkToFit="0" vertical="center" wrapText="0"/>
    </xf>
    <xf borderId="9" fillId="3" fontId="126" numFmtId="164" xfId="0" applyAlignment="1" applyBorder="1" applyFont="1" applyNumberFormat="1">
      <alignment shrinkToFit="0" vertical="center" wrapText="0"/>
    </xf>
    <xf borderId="9" fillId="24" fontId="40" numFmtId="0" xfId="0" applyAlignment="1" applyBorder="1" applyFont="1">
      <alignment shrinkToFit="0" vertical="center" wrapText="1"/>
    </xf>
    <xf borderId="9" fillId="24" fontId="40" numFmtId="164" xfId="0" applyAlignment="1" applyBorder="1" applyFont="1" applyNumberFormat="1">
      <alignment shrinkToFit="0" vertical="center" wrapText="0"/>
    </xf>
    <xf borderId="9" fillId="0" fontId="8" numFmtId="0" xfId="0" applyAlignment="1" applyBorder="1" applyFont="1">
      <alignment horizontal="center" shrinkToFit="0" vertical="center" wrapText="1"/>
    </xf>
    <xf borderId="9" fillId="9" fontId="8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shrinkToFit="0" vertical="center" wrapText="1"/>
    </xf>
    <xf borderId="23" fillId="3" fontId="3" numFmtId="164" xfId="0" applyAlignment="1" applyBorder="1" applyFont="1" applyNumberFormat="1">
      <alignment shrinkToFit="0" vertical="center" wrapText="0"/>
    </xf>
    <xf borderId="0" fillId="38" fontId="127" numFmtId="0" xfId="0" applyAlignment="1" applyFont="1">
      <alignment horizontal="left" readingOrder="0"/>
    </xf>
    <xf borderId="3" fillId="0" fontId="1" numFmtId="0" xfId="0" applyAlignment="1" applyBorder="1" applyFont="1">
      <alignment horizontal="center" vertical="center"/>
    </xf>
    <xf borderId="47" fillId="2" fontId="4" numFmtId="49" xfId="0" applyAlignment="1" applyBorder="1" applyFont="1" applyNumberFormat="1">
      <alignment horizontal="center" readingOrder="0" shrinkToFit="0" vertical="center" wrapText="1"/>
    </xf>
    <xf borderId="48" fillId="2" fontId="4" numFmtId="0" xfId="0" applyAlignment="1" applyBorder="1" applyFont="1">
      <alignment horizontal="center" readingOrder="0" shrinkToFit="0" vertical="center" wrapText="1"/>
    </xf>
    <xf borderId="48" fillId="2" fontId="5" numFmtId="164" xfId="0" applyAlignment="1" applyBorder="1" applyFont="1" applyNumberFormat="1">
      <alignment horizontal="center" readingOrder="0" shrinkToFit="0" vertical="center" wrapText="1"/>
    </xf>
    <xf borderId="48" fillId="2" fontId="6" numFmtId="0" xfId="0" applyAlignment="1" applyBorder="1" applyFont="1">
      <alignment horizontal="left" readingOrder="0" shrinkToFit="0" vertical="center" wrapText="1"/>
    </xf>
    <xf borderId="49" fillId="2" fontId="6" numFmtId="0" xfId="0" applyAlignment="1" applyBorder="1" applyFont="1">
      <alignment horizontal="center" readingOrder="0" shrinkToFit="0" vertical="center" wrapText="1"/>
    </xf>
    <xf borderId="48" fillId="2" fontId="6" numFmtId="0" xfId="0" applyAlignment="1" applyBorder="1" applyFont="1">
      <alignment horizontal="center" readingOrder="0" shrinkToFit="0" vertical="center" wrapText="1"/>
    </xf>
    <xf borderId="47" fillId="2" fontId="6" numFmtId="0" xfId="0" applyAlignment="1" applyBorder="1" applyFont="1">
      <alignment horizontal="center" readingOrder="0" shrinkToFit="0" vertical="center" wrapText="1"/>
    </xf>
    <xf borderId="9" fillId="20" fontId="3" numFmtId="164" xfId="0" applyAlignment="1" applyBorder="1" applyFont="1" applyNumberFormat="1">
      <alignment horizontal="center" shrinkToFit="0" vertical="center" wrapText="0"/>
    </xf>
    <xf borderId="9" fillId="20" fontId="3" numFmtId="0" xfId="0" applyAlignment="1" applyBorder="1" applyFont="1">
      <alignment horizontal="center" shrinkToFit="0" vertical="center" wrapText="0"/>
    </xf>
    <xf borderId="13" fillId="0" fontId="3" numFmtId="164" xfId="0" applyAlignment="1" applyBorder="1" applyFont="1" applyNumberFormat="1">
      <alignment shrinkToFit="0" vertical="center" wrapText="0"/>
    </xf>
    <xf borderId="15" fillId="3" fontId="26" numFmtId="0" xfId="0" applyAlignment="1" applyBorder="1" applyFont="1">
      <alignment shrinkToFit="0" vertical="center" wrapText="1"/>
    </xf>
    <xf borderId="23" fillId="2" fontId="8" numFmtId="0" xfId="0" applyAlignment="1" applyBorder="1" applyFont="1">
      <alignment horizontal="center" shrinkToFit="0" vertical="center" wrapText="1"/>
    </xf>
    <xf borderId="9" fillId="3" fontId="12" numFmtId="0" xfId="0" applyAlignment="1" applyBorder="1" applyFont="1">
      <alignment horizontal="center" shrinkToFit="0" vertical="center" wrapText="1"/>
    </xf>
    <xf borderId="0" fillId="0" fontId="3" numFmtId="164" xfId="0" applyFont="1" applyNumberFormat="1"/>
    <xf borderId="9" fillId="0" fontId="97" numFmtId="0" xfId="0" applyAlignment="1" applyBorder="1" applyFont="1">
      <alignment horizontal="center" readingOrder="0" shrinkToFit="0" vertical="center" wrapText="1"/>
    </xf>
    <xf borderId="26" fillId="2" fontId="59" numFmtId="0" xfId="0" applyAlignment="1" applyBorder="1" applyFont="1">
      <alignment horizontal="center" vertical="center"/>
    </xf>
    <xf borderId="9" fillId="2" fontId="59" numFmtId="0" xfId="0" applyAlignment="1" applyBorder="1" applyFont="1">
      <alignment horizontal="center" vertical="center"/>
    </xf>
    <xf borderId="16" fillId="3" fontId="8" numFmtId="0" xfId="0" applyAlignment="1" applyBorder="1" applyFont="1">
      <alignment shrinkToFit="0" vertical="center" wrapText="1"/>
    </xf>
    <xf borderId="26" fillId="3" fontId="3" numFmtId="0" xfId="0" applyAlignment="1" applyBorder="1" applyFont="1">
      <alignment vertical="center"/>
    </xf>
    <xf borderId="9" fillId="3" fontId="3" numFmtId="164" xfId="0" applyAlignment="1" applyBorder="1" applyFont="1" applyNumberFormat="1">
      <alignment vertical="center"/>
    </xf>
    <xf borderId="22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6" fillId="3" fontId="128" numFmtId="0" xfId="0" applyAlignment="1" applyBorder="1" applyFont="1">
      <alignment vertical="center"/>
    </xf>
    <xf borderId="9" fillId="3" fontId="129" numFmtId="0" xfId="0" applyAlignment="1" applyBorder="1" applyFont="1">
      <alignment vertical="center"/>
    </xf>
    <xf borderId="26" fillId="3" fontId="51" numFmtId="0" xfId="0" applyAlignment="1" applyBorder="1" applyFont="1">
      <alignment vertical="center"/>
    </xf>
    <xf borderId="9" fillId="3" fontId="28" numFmtId="0" xfId="0" applyAlignment="1" applyBorder="1" applyFont="1">
      <alignment horizontal="left" shrinkToFit="0" vertical="center" wrapText="0"/>
    </xf>
    <xf borderId="9" fillId="3" fontId="130" numFmtId="0" xfId="0" applyBorder="1" applyFont="1"/>
    <xf borderId="9" fillId="3" fontId="3" numFmtId="0" xfId="0" applyBorder="1" applyFont="1"/>
    <xf borderId="9" fillId="3" fontId="51" numFmtId="0" xfId="0" applyAlignment="1" applyBorder="1" applyFont="1">
      <alignment vertical="center"/>
    </xf>
    <xf borderId="9" fillId="3" fontId="51" numFmtId="0" xfId="0" applyBorder="1" applyFont="1"/>
    <xf borderId="9" fillId="3" fontId="29" numFmtId="0" xfId="0" applyBorder="1" applyFont="1"/>
    <xf borderId="0" fillId="0" fontId="131" numFmtId="0" xfId="0" applyAlignment="1" applyFont="1">
      <alignment horizontal="left" vertical="center"/>
    </xf>
    <xf borderId="26" fillId="31" fontId="132" numFmtId="0" xfId="0" applyAlignment="1" applyBorder="1" applyFont="1">
      <alignment vertical="center"/>
    </xf>
    <xf borderId="9" fillId="31" fontId="3" numFmtId="0" xfId="0" applyBorder="1" applyFont="1"/>
    <xf borderId="9" fillId="13" fontId="8" numFmtId="0" xfId="0" applyAlignment="1" applyBorder="1" applyFont="1">
      <alignment horizontal="center" shrinkToFit="0" vertical="center" wrapText="1"/>
    </xf>
    <xf borderId="16" fillId="13" fontId="8" numFmtId="0" xfId="0" applyAlignment="1" applyBorder="1" applyFont="1">
      <alignment horizontal="center" shrinkToFit="0" vertical="center" wrapText="1"/>
    </xf>
    <xf borderId="9" fillId="10" fontId="3" numFmtId="0" xfId="0" applyAlignment="1" applyBorder="1" applyFont="1">
      <alignment horizontal="center" shrinkToFit="0" vertical="center" wrapText="0"/>
    </xf>
    <xf borderId="16" fillId="10" fontId="8" numFmtId="0" xfId="0" applyAlignment="1" applyBorder="1" applyFont="1">
      <alignment horizontal="center" shrinkToFit="0" vertical="center" wrapText="1"/>
    </xf>
    <xf borderId="9" fillId="11" fontId="8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shrinkToFit="0" vertical="center" wrapText="0"/>
    </xf>
    <xf borderId="16" fillId="11" fontId="8" numFmtId="0" xfId="0" applyAlignment="1" applyBorder="1" applyFont="1">
      <alignment horizontal="center" shrinkToFit="0" vertical="center" wrapText="1"/>
    </xf>
    <xf borderId="9" fillId="30" fontId="8" numFmtId="0" xfId="0" applyAlignment="1" applyBorder="1" applyFont="1">
      <alignment horizontal="center" shrinkToFit="0" vertical="center" wrapText="1"/>
    </xf>
    <xf borderId="16" fillId="30" fontId="8" numFmtId="0" xfId="0" applyAlignment="1" applyBorder="1" applyFont="1">
      <alignment horizontal="center" shrinkToFit="0" vertical="center" wrapText="1"/>
    </xf>
    <xf borderId="26" fillId="3" fontId="26" numFmtId="0" xfId="0" applyAlignment="1" applyBorder="1" applyFont="1">
      <alignment vertical="center"/>
    </xf>
    <xf borderId="9" fillId="3" fontId="26" numFmtId="0" xfId="0" applyBorder="1" applyFont="1"/>
    <xf borderId="23" fillId="10" fontId="3" numFmtId="0" xfId="0" applyAlignment="1" applyBorder="1" applyFont="1">
      <alignment shrinkToFit="0" vertical="center" wrapText="0"/>
    </xf>
    <xf borderId="9" fillId="10" fontId="33" numFmtId="164" xfId="0" applyAlignment="1" applyBorder="1" applyFont="1" applyNumberFormat="1">
      <alignment shrinkToFit="0" vertical="center" wrapText="0"/>
    </xf>
    <xf borderId="15" fillId="10" fontId="133" numFmtId="0" xfId="0" applyAlignment="1" applyBorder="1" applyFont="1">
      <alignment shrinkToFit="0" vertical="center" wrapText="0"/>
    </xf>
    <xf borderId="26" fillId="2" fontId="26" numFmtId="0" xfId="0" applyAlignment="1" applyBorder="1" applyFont="1">
      <alignment vertical="center"/>
    </xf>
    <xf borderId="16" fillId="4" fontId="8" numFmtId="0" xfId="0" applyAlignment="1" applyBorder="1" applyFont="1">
      <alignment horizontal="center" shrinkToFit="0" vertical="center" wrapText="1"/>
    </xf>
    <xf borderId="9" fillId="3" fontId="3" numFmtId="164" xfId="0" applyAlignment="1" applyBorder="1" applyFont="1" applyNumberFormat="1">
      <alignment horizontal="left" shrinkToFit="0" vertical="center" wrapText="0"/>
    </xf>
    <xf borderId="9" fillId="6" fontId="3" numFmtId="164" xfId="0" applyAlignment="1" applyBorder="1" applyFont="1" applyNumberFormat="1">
      <alignment horizontal="left" shrinkToFit="0" vertical="center" wrapText="0"/>
    </xf>
    <xf borderId="26" fillId="31" fontId="26" numFmtId="0" xfId="0" applyAlignment="1" applyBorder="1" applyFont="1">
      <alignment vertical="center"/>
    </xf>
    <xf borderId="9" fillId="2" fontId="40" numFmtId="0" xfId="0" applyAlignment="1" applyBorder="1" applyFont="1">
      <alignment shrinkToFit="0" vertical="center" wrapText="0"/>
    </xf>
    <xf borderId="9" fillId="3" fontId="3" numFmtId="1" xfId="0" applyAlignment="1" applyBorder="1" applyFont="1" applyNumberFormat="1">
      <alignment horizontal="center" shrinkToFit="0" vertical="center" wrapText="0"/>
    </xf>
    <xf borderId="26" fillId="2" fontId="134" numFmtId="0" xfId="0" applyAlignment="1" applyBorder="1" applyFont="1">
      <alignment vertical="center"/>
    </xf>
    <xf borderId="26" fillId="3" fontId="3" numFmtId="0" xfId="0" applyBorder="1" applyFont="1"/>
    <xf borderId="15" fillId="3" fontId="135" numFmtId="0" xfId="0" applyAlignment="1" applyBorder="1" applyFont="1">
      <alignment shrinkToFit="0" vertical="center" wrapText="0"/>
    </xf>
    <xf borderId="9" fillId="3" fontId="32" numFmtId="164" xfId="0" applyAlignment="1" applyBorder="1" applyFont="1" applyNumberFormat="1">
      <alignment horizontal="left" shrinkToFit="0" vertical="center" wrapText="0"/>
    </xf>
    <xf borderId="9" fillId="4" fontId="33" numFmtId="0" xfId="0" applyAlignment="1" applyBorder="1" applyFont="1">
      <alignment shrinkToFit="0" vertical="center" wrapText="0"/>
    </xf>
    <xf borderId="9" fillId="24" fontId="131" numFmtId="0" xfId="0" applyAlignment="1" applyBorder="1" applyFont="1">
      <alignment vertical="center"/>
    </xf>
    <xf borderId="9" fillId="24" fontId="131" numFmtId="0" xfId="0" applyAlignment="1" applyBorder="1" applyFont="1">
      <alignment shrinkToFit="0" vertical="center" wrapText="1"/>
    </xf>
    <xf borderId="9" fillId="3" fontId="3" numFmtId="2" xfId="0" applyAlignment="1" applyBorder="1" applyFont="1" applyNumberFormat="1">
      <alignment horizontal="center" shrinkToFit="0" vertical="center" wrapText="0"/>
    </xf>
    <xf borderId="9" fillId="14" fontId="8" numFmtId="0" xfId="0" applyAlignment="1" applyBorder="1" applyFont="1">
      <alignment horizontal="center" shrinkToFit="0" vertical="center" wrapText="1"/>
    </xf>
    <xf borderId="9" fillId="20" fontId="8" numFmtId="0" xfId="0" applyAlignment="1" applyBorder="1" applyFont="1">
      <alignment horizontal="center" shrinkToFit="0" vertical="center" wrapText="1"/>
    </xf>
    <xf borderId="23" fillId="29" fontId="44" numFmtId="0" xfId="0" applyAlignment="1" applyBorder="1" applyFont="1">
      <alignment shrinkToFit="0" vertical="center" wrapText="0"/>
    </xf>
    <xf borderId="23" fillId="3" fontId="46" numFmtId="0" xfId="0" applyAlignment="1" applyBorder="1" applyFont="1">
      <alignment shrinkToFit="0" vertical="center" wrapText="0"/>
    </xf>
    <xf borderId="23" fillId="3" fontId="46" numFmtId="164" xfId="0" applyAlignment="1" applyBorder="1" applyFont="1" applyNumberFormat="1">
      <alignment horizontal="center" shrinkToFit="0" vertical="center" wrapText="0"/>
    </xf>
    <xf borderId="0" fillId="0" fontId="45" numFmtId="0" xfId="0" applyAlignment="1" applyFont="1">
      <alignment shrinkToFit="0" vertical="center" wrapText="0"/>
    </xf>
    <xf borderId="9" fillId="6" fontId="3" numFmtId="0" xfId="0" applyBorder="1" applyFont="1"/>
    <xf borderId="9" fillId="3" fontId="10" numFmtId="0" xfId="0" applyBorder="1" applyFont="1"/>
    <xf borderId="23" fillId="3" fontId="32" numFmtId="0" xfId="0" applyAlignment="1" applyBorder="1" applyFont="1">
      <alignment shrinkToFit="0" vertical="center" wrapText="0"/>
    </xf>
    <xf borderId="9" fillId="0" fontId="12" numFmtId="0" xfId="0" applyAlignment="1" applyBorder="1" applyFont="1">
      <alignment horizontal="center" shrinkToFit="0" vertical="center" wrapText="1"/>
    </xf>
    <xf borderId="23" fillId="31" fontId="3" numFmtId="0" xfId="0" applyAlignment="1" applyBorder="1" applyFont="1">
      <alignment shrinkToFit="0" vertical="center" wrapText="0"/>
    </xf>
    <xf borderId="23" fillId="3" fontId="136" numFmtId="0" xfId="0" applyAlignment="1" applyBorder="1" applyFont="1">
      <alignment shrinkToFit="0" vertical="center" wrapText="0"/>
    </xf>
    <xf borderId="16" fillId="6" fontId="8" numFmtId="0" xfId="0" applyAlignment="1" applyBorder="1" applyFont="1">
      <alignment horizontal="center" shrinkToFit="0" vertical="center" wrapText="1"/>
    </xf>
    <xf borderId="23" fillId="3" fontId="33" numFmtId="16" xfId="0" applyAlignment="1" applyBorder="1" applyFont="1" applyNumberFormat="1">
      <alignment shrinkToFit="0" vertical="center" wrapText="0"/>
    </xf>
    <xf borderId="26" fillId="14" fontId="28" numFmtId="0" xfId="0" applyAlignment="1" applyBorder="1" applyFont="1">
      <alignment shrinkToFit="0" vertical="center" wrapText="0"/>
    </xf>
    <xf borderId="9" fillId="14" fontId="3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left" readingOrder="0" shrinkToFit="0" vertical="center" wrapText="0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shrinkToFit="0" vertical="center" wrapText="1"/>
    </xf>
    <xf borderId="12" fillId="0" fontId="3" numFmtId="164" xfId="0" applyAlignment="1" applyBorder="1" applyFont="1" applyNumberFormat="1">
      <alignment horizontal="center" shrinkToFit="0" vertical="center" wrapText="0"/>
    </xf>
    <xf borderId="12" fillId="0" fontId="28" numFmtId="0" xfId="0" applyAlignment="1" applyBorder="1" applyFont="1">
      <alignment shrinkToFit="0" vertical="center" wrapText="1"/>
    </xf>
    <xf borderId="12" fillId="0" fontId="34" numFmtId="0" xfId="0" applyAlignment="1" applyBorder="1" applyFont="1">
      <alignment shrinkToFit="0" vertical="center" wrapText="1"/>
    </xf>
    <xf borderId="12" fillId="0" fontId="137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9" fillId="0" fontId="34" numFmtId="0" xfId="0" applyAlignment="1" applyBorder="1" applyFont="1">
      <alignment shrinkToFit="0" vertical="center" wrapText="1"/>
    </xf>
    <xf borderId="9" fillId="0" fontId="138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shrinkToFit="0" vertical="center" wrapText="1"/>
    </xf>
    <xf borderId="13" fillId="0" fontId="3" numFmtId="164" xfId="0" applyAlignment="1" applyBorder="1" applyFont="1" applyNumberFormat="1">
      <alignment horizontal="center" shrinkToFit="0" vertical="center" wrapText="0"/>
    </xf>
    <xf borderId="13" fillId="0" fontId="33" numFmtId="0" xfId="0" applyAlignment="1" applyBorder="1" applyFont="1">
      <alignment shrinkToFit="0" vertical="center" wrapText="0"/>
    </xf>
    <xf borderId="9" fillId="0" fontId="139" numFmtId="0" xfId="0" applyBorder="1" applyFont="1"/>
    <xf borderId="0" fillId="0" fontId="15" numFmtId="0" xfId="0" applyAlignment="1" applyFont="1">
      <alignment shrinkToFit="0" vertical="center" wrapText="0"/>
    </xf>
    <xf borderId="9" fillId="9" fontId="11" numFmtId="0" xfId="0" applyAlignment="1" applyBorder="1" applyFont="1">
      <alignment horizontal="center" shrinkToFit="0" vertical="center" wrapText="1"/>
    </xf>
    <xf borderId="23" fillId="17" fontId="3" numFmtId="164" xfId="0" applyAlignment="1" applyBorder="1" applyFont="1" applyNumberFormat="1">
      <alignment horizontal="center" shrinkToFit="0" vertical="center" wrapText="0"/>
    </xf>
    <xf borderId="16" fillId="14" fontId="8" numFmtId="0" xfId="0" applyAlignment="1" applyBorder="1" applyFont="1">
      <alignment horizontal="center" shrinkToFit="0" vertical="center" wrapText="1"/>
    </xf>
    <xf borderId="9" fillId="23" fontId="8" numFmtId="0" xfId="0" applyAlignment="1" applyBorder="1" applyFont="1">
      <alignment horizontal="center" shrinkToFit="0" vertical="center" wrapText="1"/>
    </xf>
    <xf borderId="16" fillId="23" fontId="8" numFmtId="0" xfId="0" applyAlignment="1" applyBorder="1" applyFont="1">
      <alignment horizontal="center" shrinkToFit="0" vertical="center" wrapText="1"/>
    </xf>
    <xf borderId="16" fillId="9" fontId="8" numFmtId="0" xfId="0" applyAlignment="1" applyBorder="1" applyFont="1">
      <alignment horizontal="center" shrinkToFit="0" vertical="center" wrapText="1"/>
    </xf>
    <xf borderId="16" fillId="9" fontId="11" numFmtId="0" xfId="0" applyAlignment="1" applyBorder="1" applyFont="1">
      <alignment horizontal="center" shrinkToFit="0" vertical="center" wrapText="1"/>
    </xf>
    <xf borderId="16" fillId="20" fontId="8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9" fillId="8" fontId="8" numFmtId="0" xfId="0" applyAlignment="1" applyBorder="1" applyFont="1">
      <alignment horizontal="center" shrinkToFit="0" vertical="center" wrapText="1"/>
    </xf>
    <xf borderId="23" fillId="23" fontId="3" numFmtId="0" xfId="0" applyAlignment="1" applyBorder="1" applyFont="1">
      <alignment shrinkToFit="0" vertical="center" wrapText="0"/>
    </xf>
    <xf borderId="16" fillId="5" fontId="11" numFmtId="0" xfId="0" applyAlignment="1" applyBorder="1" applyFont="1">
      <alignment horizontal="center" shrinkToFit="0" vertical="center" wrapText="1"/>
    </xf>
    <xf borderId="16" fillId="25" fontId="8" numFmtId="0" xfId="0" applyAlignment="1" applyBorder="1" applyFont="1">
      <alignment horizontal="center" shrinkToFit="0" vertical="center" wrapText="1"/>
    </xf>
    <xf borderId="16" fillId="26" fontId="8" numFmtId="0" xfId="0" applyAlignment="1" applyBorder="1" applyFont="1">
      <alignment horizontal="center" shrinkToFit="0" vertical="center" wrapText="1"/>
    </xf>
    <xf borderId="13" fillId="0" fontId="33" numFmtId="16" xfId="0" applyAlignment="1" applyBorder="1" applyFont="1" applyNumberFormat="1">
      <alignment shrinkToFit="0" vertical="center" wrapText="0"/>
    </xf>
    <xf borderId="9" fillId="26" fontId="8" numFmtId="0" xfId="0" applyAlignment="1" applyBorder="1" applyFont="1">
      <alignment horizontal="center" shrinkToFit="0" vertical="center" wrapText="1"/>
    </xf>
    <xf borderId="16" fillId="3" fontId="12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9" fillId="17" fontId="8" numFmtId="0" xfId="0" applyAlignment="1" applyBorder="1" applyFont="1">
      <alignment horizontal="center" shrinkToFit="0" vertical="center" wrapText="1"/>
    </xf>
    <xf borderId="16" fillId="27" fontId="8" numFmtId="0" xfId="0" applyAlignment="1" applyBorder="1" applyFont="1">
      <alignment horizontal="center" shrinkToFit="0" vertical="center" wrapText="1"/>
    </xf>
    <xf borderId="9" fillId="27" fontId="8" numFmtId="0" xfId="0" applyAlignment="1" applyBorder="1" applyFont="1">
      <alignment horizontal="center" shrinkToFit="0" vertical="center" wrapText="1"/>
    </xf>
    <xf borderId="26" fillId="24" fontId="28" numFmtId="0" xfId="0" applyAlignment="1" applyBorder="1" applyFont="1">
      <alignment shrinkToFit="0" vertical="center" wrapText="0"/>
    </xf>
    <xf borderId="26" fillId="4" fontId="28" numFmtId="0" xfId="0" applyAlignment="1" applyBorder="1" applyFont="1">
      <alignment shrinkToFit="0" vertical="center" wrapText="0"/>
    </xf>
    <xf borderId="24" fillId="28" fontId="8" numFmtId="0" xfId="0" applyAlignment="1" applyBorder="1" applyFont="1">
      <alignment horizontal="center" shrinkToFit="0" vertical="center" wrapText="1"/>
    </xf>
    <xf borderId="27" fillId="4" fontId="28" numFmtId="0" xfId="0" applyAlignment="1" applyBorder="1" applyFont="1">
      <alignment shrinkToFit="0" vertical="center" wrapText="0"/>
    </xf>
    <xf borderId="16" fillId="24" fontId="8" numFmtId="0" xfId="0" applyAlignment="1" applyBorder="1" applyFont="1">
      <alignment horizontal="center" shrinkToFit="0" vertical="center" wrapText="1"/>
    </xf>
    <xf borderId="27" fillId="24" fontId="28" numFmtId="0" xfId="0" applyAlignment="1" applyBorder="1" applyFont="1">
      <alignment shrinkToFit="0" vertical="center" wrapText="0"/>
    </xf>
    <xf borderId="24" fillId="0" fontId="8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shrinkToFit="0" vertical="center" wrapText="0"/>
    </xf>
    <xf borderId="0" fillId="0" fontId="29" numFmtId="0" xfId="0" applyFont="1"/>
    <xf borderId="5" fillId="2" fontId="4" numFmtId="49" xfId="0" applyAlignment="1" applyBorder="1" applyFont="1" applyNumberForma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6" fillId="2" fontId="5" numFmtId="164" xfId="0" applyAlignment="1" applyBorder="1" applyFont="1" applyNumberFormat="1">
      <alignment horizontal="center" shrinkToFit="0" vertical="center" wrapText="1"/>
    </xf>
    <xf borderId="6" fillId="2" fontId="6" numFmtId="0" xfId="0" applyAlignment="1" applyBorder="1" applyFont="1">
      <alignment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9" fillId="16" fontId="3" numFmtId="0" xfId="0" applyBorder="1" applyFont="1"/>
    <xf borderId="12" fillId="0" fontId="8" numFmtId="0" xfId="0" applyAlignment="1" applyBorder="1" applyFont="1">
      <alignment horizontal="center" shrinkToFit="0" vertical="center" wrapText="1"/>
    </xf>
    <xf borderId="9" fillId="0" fontId="3" numFmtId="164" xfId="0" applyAlignment="1" applyBorder="1" applyFont="1" applyNumberFormat="1">
      <alignment horizontal="center" vertical="center"/>
    </xf>
    <xf borderId="12" fillId="0" fontId="8" numFmtId="0" xfId="0" applyAlignment="1" applyBorder="1" applyFont="1">
      <alignment shrinkToFit="0" vertical="center" wrapText="1"/>
    </xf>
    <xf borderId="12" fillId="0" fontId="3" numFmtId="164" xfId="0" applyAlignment="1" applyBorder="1" applyFont="1" applyNumberFormat="1">
      <alignment horizontal="center" vertical="center"/>
    </xf>
    <xf borderId="12" fillId="0" fontId="28" numFmtId="0" xfId="0" applyAlignment="1" applyBorder="1" applyFont="1">
      <alignment shrinkToFit="0" vertical="center" wrapText="1"/>
    </xf>
    <xf borderId="12" fillId="0" fontId="34" numFmtId="0" xfId="0" applyAlignment="1" applyBorder="1" applyFont="1">
      <alignment shrinkToFit="0" vertical="center" wrapText="1"/>
    </xf>
    <xf borderId="12" fillId="0" fontId="140" numFmtId="0" xfId="0" applyBorder="1" applyFont="1"/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9" fillId="0" fontId="34" numFmtId="0" xfId="0" applyAlignment="1" applyBorder="1" applyFont="1">
      <alignment shrinkToFit="0" vertical="center" wrapText="1"/>
    </xf>
    <xf borderId="9" fillId="0" fontId="11" numFmtId="0" xfId="0" applyAlignment="1" applyBorder="1" applyFont="1">
      <alignment vertical="center"/>
    </xf>
    <xf borderId="9" fillId="0" fontId="3" numFmtId="0" xfId="0" applyAlignment="1" applyBorder="1" applyFont="1">
      <alignment shrinkToFit="0" vertical="center" wrapText="1"/>
    </xf>
    <xf borderId="9" fillId="0" fontId="33" numFmtId="0" xfId="0" applyBorder="1" applyFont="1"/>
    <xf borderId="9" fillId="0" fontId="33" numFmtId="16" xfId="0" applyBorder="1" applyFont="1" applyNumberFormat="1"/>
    <xf borderId="9" fillId="0" fontId="33" numFmtId="16" xfId="0" applyAlignment="1" applyBorder="1" applyFont="1" applyNumberFormat="1">
      <alignment vertical="center"/>
    </xf>
    <xf borderId="13" fillId="0" fontId="8" numFmtId="0" xfId="0" applyAlignment="1" applyBorder="1" applyFont="1">
      <alignment horizontal="center" shrinkToFit="0" vertical="center" wrapText="1"/>
    </xf>
    <xf borderId="13" fillId="0" fontId="3" numFmtId="164" xfId="0" applyAlignment="1" applyBorder="1" applyFont="1" applyNumberFormat="1">
      <alignment horizontal="center" vertical="center"/>
    </xf>
    <xf borderId="13" fillId="0" fontId="3" numFmtId="0" xfId="0" applyAlignment="1" applyBorder="1" applyFont="1">
      <alignment vertical="center"/>
    </xf>
    <xf borderId="51" fillId="0" fontId="3" numFmtId="0" xfId="0" applyBorder="1" applyFont="1"/>
    <xf borderId="13" fillId="0" fontId="141" numFmtId="0" xfId="0" applyBorder="1" applyFont="1"/>
    <xf borderId="9" fillId="0" fontId="32" numFmtId="0" xfId="0" applyAlignment="1" applyBorder="1" applyFont="1">
      <alignment vertical="center"/>
    </xf>
    <xf borderId="9" fillId="0" fontId="3" numFmtId="16" xfId="0" applyBorder="1" applyFont="1" applyNumberFormat="1"/>
    <xf borderId="0" fillId="0" fontId="142" numFmtId="0" xfId="0" applyFont="1"/>
    <xf borderId="9" fillId="0" fontId="3" numFmtId="0" xfId="0" applyAlignment="1" applyBorder="1" applyFont="1">
      <alignment horizontal="center" vertical="center"/>
    </xf>
    <xf borderId="9" fillId="0" fontId="3" numFmtId="164" xfId="0" applyAlignment="1" applyBorder="1" applyFont="1" applyNumberFormat="1">
      <alignment horizontal="left" vertical="center"/>
    </xf>
    <xf borderId="9" fillId="0" fontId="3" numFmtId="15" xfId="0" applyBorder="1" applyFont="1" applyNumberFormat="1"/>
    <xf borderId="0" fillId="0" fontId="3" numFmtId="164" xfId="0" applyAlignment="1" applyFont="1" applyNumberFormat="1">
      <alignment horizontal="center" vertical="center"/>
    </xf>
    <xf borderId="9" fillId="17" fontId="8" numFmtId="0" xfId="0" applyAlignment="1" applyBorder="1" applyFont="1">
      <alignment horizontal="center" shrinkToFit="0" vertical="center" wrapText="1"/>
    </xf>
    <xf borderId="9" fillId="17" fontId="3" numFmtId="164" xfId="0" applyAlignment="1" applyBorder="1" applyFont="1" applyNumberFormat="1">
      <alignment horizontal="center" vertical="center"/>
    </xf>
    <xf borderId="9" fillId="17" fontId="3" numFmtId="0" xfId="0" applyAlignment="1" applyBorder="1" applyFont="1">
      <alignment vertical="center"/>
    </xf>
    <xf borderId="9" fillId="17" fontId="3" numFmtId="0" xfId="0" applyBorder="1" applyFont="1"/>
    <xf borderId="9" fillId="17" fontId="143" numFmtId="0" xfId="0" applyBorder="1" applyFont="1"/>
    <xf borderId="9" fillId="47" fontId="3" numFmtId="0" xfId="0" applyAlignment="1" applyBorder="1" applyFill="1" applyFont="1">
      <alignment vertical="center"/>
    </xf>
    <xf borderId="9" fillId="2" fontId="3" numFmtId="164" xfId="0" applyAlignment="1" applyBorder="1" applyFont="1" applyNumberFormat="1">
      <alignment horizontal="center" vertical="center"/>
    </xf>
    <xf borderId="9" fillId="6" fontId="8" numFmtId="0" xfId="0" applyAlignment="1" applyBorder="1" applyFont="1">
      <alignment horizontal="center" shrinkToFit="0" vertical="center" wrapText="1"/>
    </xf>
    <xf borderId="9" fillId="6" fontId="3" numFmtId="164" xfId="0" applyAlignment="1" applyBorder="1" applyFont="1" applyNumberFormat="1">
      <alignment horizontal="center" vertical="center"/>
    </xf>
    <xf borderId="9" fillId="6" fontId="3" numFmtId="0" xfId="0" applyAlignment="1" applyBorder="1" applyFont="1">
      <alignment vertical="center"/>
    </xf>
    <xf borderId="9" fillId="9" fontId="3" numFmtId="0" xfId="0" applyBorder="1" applyFont="1"/>
    <xf borderId="9" fillId="9" fontId="8" numFmtId="0" xfId="0" applyAlignment="1" applyBorder="1" applyFont="1">
      <alignment horizontal="center" shrinkToFit="0" vertical="center" wrapText="1"/>
    </xf>
    <xf borderId="9" fillId="9" fontId="3" numFmtId="0" xfId="0" applyAlignment="1" applyBorder="1" applyFont="1">
      <alignment vertical="center"/>
    </xf>
    <xf borderId="9" fillId="9" fontId="144" numFmtId="0" xfId="0" applyBorder="1" applyFont="1"/>
    <xf borderId="9" fillId="3" fontId="11" numFmtId="0" xfId="0" applyAlignment="1" applyBorder="1" applyFont="1">
      <alignment horizontal="center" shrinkToFit="0" vertical="center" wrapText="1"/>
    </xf>
    <xf borderId="9" fillId="13" fontId="8" numFmtId="0" xfId="0" applyAlignment="1" applyBorder="1" applyFont="1">
      <alignment horizontal="center" shrinkToFit="0" vertical="center" wrapText="1"/>
    </xf>
    <xf borderId="9" fillId="13" fontId="3" numFmtId="164" xfId="0" applyAlignment="1" applyBorder="1" applyFont="1" applyNumberFormat="1">
      <alignment horizontal="center" vertical="center"/>
    </xf>
    <xf borderId="9" fillId="13" fontId="3" numFmtId="0" xfId="0" applyAlignment="1" applyBorder="1" applyFont="1">
      <alignment vertical="center"/>
    </xf>
    <xf borderId="9" fillId="13" fontId="3" numFmtId="0" xfId="0" applyBorder="1" applyFont="1"/>
    <xf borderId="9" fillId="9" fontId="3" numFmtId="164" xfId="0" applyAlignment="1" applyBorder="1" applyFont="1" applyNumberFormat="1">
      <alignment horizontal="center" vertical="center"/>
    </xf>
    <xf borderId="9" fillId="10" fontId="3" numFmtId="0" xfId="0" applyBorder="1" applyFont="1"/>
    <xf borderId="9" fillId="19" fontId="3" numFmtId="0" xfId="0" applyBorder="1" applyFont="1"/>
    <xf borderId="9" fillId="9" fontId="59" numFmtId="164" xfId="0" applyAlignment="1" applyBorder="1" applyFont="1" applyNumberFormat="1">
      <alignment horizontal="center" vertical="center"/>
    </xf>
    <xf borderId="22" fillId="9" fontId="3" numFmtId="0" xfId="0" applyBorder="1" applyFont="1"/>
    <xf borderId="10" fillId="0" fontId="3" numFmtId="164" xfId="0" applyAlignment="1" applyBorder="1" applyFont="1" applyNumberFormat="1">
      <alignment horizontal="center" vertical="center"/>
    </xf>
    <xf borderId="9" fillId="3" fontId="3" numFmtId="0" xfId="0" applyAlignment="1" applyBorder="1" applyFont="1">
      <alignment horizontal="center" vertical="center"/>
    </xf>
    <xf borderId="22" fillId="3" fontId="145" numFmtId="0" xfId="0" applyBorder="1" applyFont="1"/>
    <xf borderId="9" fillId="4" fontId="3" numFmtId="0" xfId="0" applyBorder="1" applyFont="1"/>
    <xf borderId="52" fillId="2" fontId="4" numFmtId="49" xfId="0" applyAlignment="1" applyBorder="1" applyFont="1" applyNumberFormat="1">
      <alignment horizontal="center" readingOrder="0" shrinkToFit="0" vertical="center" wrapText="1"/>
    </xf>
    <xf borderId="53" fillId="2" fontId="4" numFmtId="0" xfId="0" applyAlignment="1" applyBorder="1" applyFont="1">
      <alignment horizontal="center" readingOrder="0" shrinkToFit="0" vertical="center" wrapText="1"/>
    </xf>
    <xf borderId="53" fillId="2" fontId="5" numFmtId="164" xfId="0" applyAlignment="1" applyBorder="1" applyFont="1" applyNumberFormat="1">
      <alignment horizontal="center" readingOrder="0" shrinkToFit="0" vertical="center" wrapText="1"/>
    </xf>
    <xf borderId="53" fillId="2" fontId="6" numFmtId="0" xfId="0" applyAlignment="1" applyBorder="1" applyFont="1">
      <alignment horizontal="center" readingOrder="0" shrinkToFit="0" vertical="center" wrapText="1"/>
    </xf>
    <xf borderId="53" fillId="2" fontId="146" numFmtId="0" xfId="0" applyAlignment="1" applyBorder="1" applyFont="1">
      <alignment horizontal="center" readingOrder="0" shrinkToFit="0" vertical="center" wrapText="1"/>
    </xf>
    <xf borderId="53" fillId="2" fontId="147" numFmtId="0" xfId="0" applyAlignment="1" applyBorder="1" applyFont="1">
      <alignment horizontal="center" readingOrder="0" shrinkToFit="0" vertical="center" wrapText="1"/>
    </xf>
    <xf borderId="54" fillId="2" fontId="146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12" fillId="0" fontId="8" numFmtId="164" xfId="0" applyAlignment="1" applyBorder="1" applyFont="1" applyNumberFormat="1">
      <alignment horizontal="center" shrinkToFit="0" vertical="center" wrapText="1"/>
    </xf>
    <xf borderId="0" fillId="0" fontId="29" numFmtId="0" xfId="0" applyAlignment="1" applyFont="1">
      <alignment vertical="center"/>
    </xf>
    <xf borderId="9" fillId="0" fontId="18" numFmtId="0" xfId="0" applyAlignment="1" applyBorder="1" applyFont="1">
      <alignment horizontal="center" shrinkToFit="0" vertical="center" wrapText="1"/>
    </xf>
    <xf borderId="9" fillId="0" fontId="8" numFmtId="164" xfId="0" applyAlignment="1" applyBorder="1" applyFont="1" applyNumberFormat="1">
      <alignment horizontal="center" shrinkToFit="0" vertical="center" wrapText="1"/>
    </xf>
    <xf borderId="9" fillId="0" fontId="10" numFmtId="0" xfId="0" applyAlignment="1" applyBorder="1" applyFont="1">
      <alignment shrinkToFit="0" vertical="center" wrapText="1"/>
    </xf>
    <xf borderId="0" fillId="0" fontId="30" numFmtId="0" xfId="0" applyFont="1"/>
    <xf borderId="55" fillId="0" fontId="30" numFmtId="0" xfId="0" applyBorder="1" applyFont="1"/>
    <xf borderId="22" fillId="3" fontId="30" numFmtId="0" xfId="0" applyBorder="1" applyFont="1"/>
    <xf borderId="22" fillId="6" fontId="29" numFmtId="0" xfId="0" applyBorder="1" applyFont="1"/>
    <xf borderId="9" fillId="48" fontId="3" numFmtId="0" xfId="0" applyAlignment="1" applyBorder="1" applyFill="1" applyFont="1">
      <alignment shrinkToFit="0" vertical="center" wrapText="0"/>
    </xf>
    <xf borderId="9" fillId="0" fontId="3" numFmtId="0" xfId="0" applyAlignment="1" applyBorder="1" applyFont="1">
      <alignment horizontal="center" shrinkToFit="0" vertical="center" wrapText="1"/>
    </xf>
    <xf borderId="0" fillId="0" fontId="3" numFmtId="0" xfId="0" applyFont="1"/>
    <xf borderId="22" fillId="9" fontId="29" numFmtId="0" xfId="0" applyBorder="1" applyFont="1"/>
    <xf borderId="22" fillId="3" fontId="29" numFmtId="0" xfId="0" applyBorder="1" applyFont="1"/>
    <xf quotePrefix="1" borderId="9" fillId="0" fontId="8" numFmtId="0" xfId="0" applyAlignment="1" applyBorder="1" applyFont="1">
      <alignment horizontal="center" shrinkToFit="0" vertical="center" wrapText="1"/>
    </xf>
    <xf borderId="9" fillId="16" fontId="148" numFmtId="0" xfId="0" applyBorder="1" applyFont="1"/>
    <xf borderId="9" fillId="0" fontId="26" numFmtId="0" xfId="0" applyBorder="1" applyFont="1"/>
    <xf borderId="9" fillId="0" fontId="11" numFmtId="0" xfId="0" applyAlignment="1" applyBorder="1" applyFont="1">
      <alignment horizontal="center" shrinkToFit="0" vertical="center" wrapText="1"/>
    </xf>
    <xf borderId="9" fillId="0" fontId="28" numFmtId="0" xfId="0" applyAlignment="1" applyBorder="1" applyFont="1">
      <alignment horizontal="center" shrinkToFit="0" vertical="center" wrapText="1"/>
    </xf>
    <xf borderId="13" fillId="0" fontId="3" numFmtId="16" xfId="0" applyAlignment="1" applyBorder="1" applyFont="1" applyNumberFormat="1">
      <alignment shrinkToFit="0" vertical="center" wrapText="0"/>
    </xf>
    <xf borderId="14" fillId="0" fontId="149" numFmtId="0" xfId="0" applyAlignment="1" applyBorder="1" applyFont="1">
      <alignment shrinkToFit="0" vertical="center" wrapText="0"/>
    </xf>
    <xf borderId="13" fillId="0" fontId="11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0" fillId="0" fontId="23" numFmtId="49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23" fillId="9" fontId="150" numFmtId="0" xfId="0" applyAlignment="1" applyBorder="1" applyFont="1">
      <alignment horizontal="center" shrinkToFit="0" vertical="center" wrapText="1"/>
    </xf>
    <xf borderId="22" fillId="9" fontId="15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2" fillId="0" fontId="9" numFmtId="0" xfId="0" applyAlignment="1" applyBorder="1" applyFont="1">
      <alignment shrinkToFit="0" wrapText="1"/>
    </xf>
    <xf borderId="3" fillId="0" fontId="3" numFmtId="0" xfId="0" applyBorder="1" applyFont="1"/>
    <xf borderId="53" fillId="2" fontId="5" numFmtId="0" xfId="0" applyAlignment="1" applyBorder="1" applyFont="1">
      <alignment horizontal="center" readingOrder="0" shrinkToFit="0" vertical="center" wrapText="1"/>
    </xf>
    <xf borderId="53" fillId="2" fontId="21" numFmtId="0" xfId="0" applyAlignment="1" applyBorder="1" applyFont="1">
      <alignment horizontal="left" readingOrder="0" shrinkToFit="0" vertical="center" wrapText="1"/>
    </xf>
    <xf borderId="12" fillId="0" fontId="8" numFmtId="15" xfId="0" applyAlignment="1" applyBorder="1" applyFont="1" applyNumberFormat="1">
      <alignment horizontal="center" shrinkToFit="0" vertical="center" wrapText="1"/>
    </xf>
    <xf borderId="12" fillId="0" fontId="9" numFmtId="0" xfId="0" applyAlignment="1" applyBorder="1" applyFont="1">
      <alignment shrinkToFit="0" vertical="center" wrapText="1"/>
    </xf>
    <xf borderId="9" fillId="0" fontId="8" numFmtId="15" xfId="0" applyAlignment="1" applyBorder="1" applyFont="1" applyNumberForma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9" fillId="6" fontId="8" numFmtId="0" xfId="0" applyAlignment="1" applyBorder="1" applyFont="1">
      <alignment shrinkToFit="0" vertical="center" wrapText="1"/>
    </xf>
    <xf borderId="9" fillId="11" fontId="8" numFmtId="0" xfId="0" applyAlignment="1" applyBorder="1" applyFont="1">
      <alignment shrinkToFit="0" vertical="center" wrapText="1"/>
    </xf>
    <xf borderId="9" fillId="4" fontId="8" numFmtId="0" xfId="0" applyAlignment="1" applyBorder="1" applyFont="1">
      <alignment shrinkToFit="0" vertical="center" wrapText="1"/>
    </xf>
    <xf borderId="9" fillId="9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shrinkToFit="0" vertical="center" wrapText="1"/>
    </xf>
    <xf borderId="9" fillId="10" fontId="8" numFmtId="0" xfId="0" applyAlignment="1" applyBorder="1" applyFont="1">
      <alignment shrinkToFit="0" vertical="center" wrapText="1"/>
    </xf>
    <xf borderId="9" fillId="0" fontId="12" numFmtId="0" xfId="0" applyAlignment="1" applyBorder="1" applyFont="1">
      <alignment shrinkToFit="0" vertical="center" wrapText="1"/>
    </xf>
    <xf borderId="9" fillId="0" fontId="24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left" shrinkToFit="0" vertical="center" wrapText="1"/>
    </xf>
    <xf borderId="9" fillId="0" fontId="8" numFmtId="164" xfId="0" applyAlignment="1" applyBorder="1" applyFont="1" applyNumberFormat="1">
      <alignment horizontal="left" shrinkToFit="0" vertical="center" wrapText="1"/>
    </xf>
    <xf borderId="9" fillId="8" fontId="8" numFmtId="0" xfId="0" applyAlignment="1" applyBorder="1" applyFont="1">
      <alignment shrinkToFit="0" vertical="center" wrapText="1"/>
    </xf>
    <xf borderId="9" fillId="0" fontId="23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7" fontId="8" numFmtId="0" xfId="0" applyAlignment="1" applyBorder="1" applyFont="1">
      <alignment shrinkToFit="0" vertical="center" wrapText="1"/>
    </xf>
    <xf borderId="9" fillId="12" fontId="8" numFmtId="0" xfId="0" applyAlignment="1" applyBorder="1" applyFont="1">
      <alignment shrinkToFit="0" vertical="center" wrapText="1"/>
    </xf>
    <xf borderId="9" fillId="2" fontId="8" numFmtId="164" xfId="0" applyAlignment="1" applyBorder="1" applyFont="1" applyNumberFormat="1">
      <alignment horizontal="center" shrinkToFit="0" vertical="center" wrapText="1"/>
    </xf>
    <xf borderId="9" fillId="9" fontId="11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shrinkToFit="0" vertical="center" wrapText="0"/>
    </xf>
    <xf borderId="9" fillId="9" fontId="11" numFmtId="164" xfId="0" applyAlignment="1" applyBorder="1" applyFont="1" applyNumberFormat="1">
      <alignment horizontal="center" shrinkToFit="0" vertical="center" wrapText="0"/>
    </xf>
    <xf borderId="9" fillId="9" fontId="9" numFmtId="0" xfId="0" applyAlignment="1" applyBorder="1" applyFont="1">
      <alignment shrinkToFit="0" vertical="center" wrapText="1"/>
    </xf>
    <xf borderId="9" fillId="5" fontId="11" numFmtId="0" xfId="0" applyAlignment="1" applyBorder="1" applyFont="1">
      <alignment shrinkToFit="0" vertical="center" wrapText="1"/>
    </xf>
    <xf borderId="9" fillId="11" fontId="11" numFmtId="0" xfId="0" applyAlignment="1" applyBorder="1" applyFont="1">
      <alignment shrinkToFit="0" vertical="center" wrapText="1"/>
    </xf>
    <xf borderId="9" fillId="4" fontId="23" numFmtId="49" xfId="0" applyAlignment="1" applyBorder="1" applyFont="1" applyNumberFormat="1">
      <alignment horizontal="center" shrinkToFit="0" vertical="center" wrapText="0"/>
    </xf>
    <xf borderId="9" fillId="4" fontId="11" numFmtId="164" xfId="0" applyAlignment="1" applyBorder="1" applyFont="1" applyNumberFormat="1">
      <alignment horizontal="center" shrinkToFit="0" vertical="center" wrapText="0"/>
    </xf>
    <xf borderId="9" fillId="30" fontId="11" numFmtId="0" xfId="0" applyAlignment="1" applyBorder="1" applyFont="1">
      <alignment shrinkToFit="0" vertical="center" wrapText="1"/>
    </xf>
    <xf borderId="9" fillId="30" fontId="9" numFmtId="0" xfId="0" applyAlignment="1" applyBorder="1" applyFont="1">
      <alignment shrinkToFit="0" vertical="center" wrapText="1"/>
    </xf>
    <xf borderId="9" fillId="49" fontId="11" numFmtId="0" xfId="0" applyAlignment="1" applyBorder="1" applyFill="1" applyFont="1">
      <alignment shrinkToFit="0" vertical="center" wrapText="1"/>
    </xf>
    <xf borderId="51" fillId="0" fontId="8" numFmtId="0" xfId="0" applyAlignment="1" applyBorder="1" applyFont="1">
      <alignment horizontal="center" shrinkToFit="0" vertical="center" wrapText="1"/>
    </xf>
    <xf borderId="9" fillId="0" fontId="9" numFmtId="16" xfId="0" applyAlignment="1" applyBorder="1" applyFont="1" applyNumberFormat="1">
      <alignment shrinkToFit="0" vertical="center" wrapText="1"/>
    </xf>
    <xf borderId="9" fillId="2" fontId="11" numFmtId="0" xfId="0" applyAlignment="1" applyBorder="1" applyFont="1">
      <alignment shrinkToFit="0" vertical="center" wrapText="1"/>
    </xf>
    <xf borderId="13" fillId="0" fontId="23" numFmtId="49" xfId="0" applyAlignment="1" applyBorder="1" applyFont="1" applyNumberFormat="1">
      <alignment horizontal="center" shrinkToFit="0" vertical="center" wrapText="0"/>
    </xf>
    <xf borderId="13" fillId="0" fontId="11" numFmtId="0" xfId="0" applyAlignment="1" applyBorder="1" applyFont="1">
      <alignment shrinkToFit="0" vertical="center" wrapText="1"/>
    </xf>
    <xf borderId="9" fillId="10" fontId="11" numFmtId="0" xfId="0" applyAlignment="1" applyBorder="1" applyFont="1">
      <alignment shrinkToFit="0" vertical="center" wrapText="1"/>
    </xf>
    <xf borderId="9" fillId="3" fontId="11" numFmtId="0" xfId="0" applyAlignment="1" applyBorder="1" applyFont="1">
      <alignment shrinkToFit="0" vertical="center" wrapText="1"/>
    </xf>
    <xf borderId="9" fillId="3" fontId="9" numFmtId="0" xfId="0" applyAlignment="1" applyBorder="1" applyFont="1">
      <alignment shrinkToFit="0" vertical="center" wrapText="1"/>
    </xf>
    <xf borderId="9" fillId="6" fontId="11" numFmtId="0" xfId="0" applyAlignment="1" applyBorder="1" applyFont="1">
      <alignment shrinkToFit="0" vertical="center" wrapText="1"/>
    </xf>
    <xf borderId="9" fillId="4" fontId="11" numFmtId="0" xfId="0" applyAlignment="1" applyBorder="1" applyFont="1">
      <alignment shrinkToFit="0" vertical="center" wrapText="1"/>
    </xf>
    <xf borderId="9" fillId="13" fontId="11" numFmtId="0" xfId="0" applyAlignment="1" applyBorder="1" applyFont="1">
      <alignment shrinkToFit="0" vertical="center" wrapText="1"/>
    </xf>
    <xf borderId="0" fillId="0" fontId="59" numFmtId="0" xfId="0" applyFont="1"/>
    <xf borderId="9" fillId="10" fontId="9" numFmtId="0" xfId="0" applyAlignment="1" applyBorder="1" applyFont="1">
      <alignment shrinkToFit="0" vertical="center" wrapText="0"/>
    </xf>
    <xf borderId="9" fillId="2" fontId="9" numFmtId="16" xfId="0" applyAlignment="1" applyBorder="1" applyFont="1" applyNumberFormat="1">
      <alignment shrinkToFit="0" vertical="center" wrapText="0"/>
    </xf>
    <xf borderId="9" fillId="0" fontId="9" numFmtId="15" xfId="0" applyAlignment="1" applyBorder="1" applyFont="1" applyNumberFormat="1">
      <alignment shrinkToFit="0" vertical="center" wrapText="0"/>
    </xf>
    <xf borderId="9" fillId="13" fontId="9" numFmtId="0" xfId="0" applyAlignment="1" applyBorder="1" applyFont="1">
      <alignment shrinkToFit="0" vertical="center" wrapText="1"/>
    </xf>
    <xf borderId="0" fillId="0" fontId="23" numFmtId="49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1"/>
    </xf>
    <xf borderId="13" fillId="0" fontId="9" numFmtId="0" xfId="0" applyAlignment="1" applyBorder="1" applyFont="1">
      <alignment shrinkToFit="0" vertical="center" wrapText="1"/>
    </xf>
    <xf borderId="0" fillId="0" fontId="11" numFmtId="49" xfId="0" applyAlignment="1" applyFont="1" applyNumberForma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56" fillId="0" fontId="1" numFmtId="0" xfId="0" applyAlignment="1" applyBorder="1" applyFont="1">
      <alignment horizontal="center" vertical="center"/>
    </xf>
    <xf borderId="41" fillId="0" fontId="2" numFmtId="0" xfId="0" applyBorder="1" applyFont="1"/>
    <xf borderId="41" fillId="0" fontId="9" numFmtId="0" xfId="0" applyAlignment="1" applyBorder="1" applyFont="1">
      <alignment shrinkToFit="0" vertical="center" wrapText="1"/>
    </xf>
    <xf borderId="42" fillId="0" fontId="3" numFmtId="0" xfId="0" applyAlignment="1" applyBorder="1" applyFont="1">
      <alignment vertical="center"/>
    </xf>
    <xf borderId="51" fillId="0" fontId="151" numFmtId="49" xfId="0" applyAlignment="1" applyBorder="1" applyFont="1" applyNumberFormat="1">
      <alignment horizontal="center" readingOrder="0" shrinkToFit="0" vertical="center" wrapText="1"/>
    </xf>
    <xf borderId="51" fillId="0" fontId="151" numFmtId="0" xfId="0" applyAlignment="1" applyBorder="1" applyFont="1">
      <alignment horizontal="center" readingOrder="0" shrinkToFit="0" vertical="center" wrapText="1"/>
    </xf>
    <xf borderId="12" fillId="0" fontId="152" numFmtId="0" xfId="0" applyAlignment="1" applyBorder="1" applyFont="1">
      <alignment horizontal="left" readingOrder="0" shrinkToFit="0" vertical="center" wrapText="1"/>
    </xf>
    <xf borderId="11" fillId="0" fontId="151" numFmtId="0" xfId="0" applyAlignment="1" applyBorder="1" applyFont="1">
      <alignment horizontal="center" readingOrder="0" shrinkToFit="0" vertical="center" wrapText="1"/>
    </xf>
    <xf borderId="9" fillId="2" fontId="8" numFmtId="0" xfId="0" applyAlignment="1" applyBorder="1" applyFont="1">
      <alignment shrinkToFit="0" vertical="center" wrapText="1"/>
    </xf>
    <xf borderId="9" fillId="2" fontId="9" numFmtId="0" xfId="0" applyAlignment="1" applyBorder="1" applyFont="1">
      <alignment shrinkToFit="0" vertical="center" wrapText="1"/>
    </xf>
    <xf borderId="15" fillId="7" fontId="8" numFmtId="0" xfId="0" applyAlignment="1" applyBorder="1" applyFont="1">
      <alignment horizontal="center" shrinkToFit="0" vertical="center" wrapText="1"/>
    </xf>
    <xf borderId="15" fillId="5" fontId="8" numFmtId="0" xfId="0" applyAlignment="1" applyBorder="1" applyFont="1">
      <alignment horizontal="center" shrinkToFit="0" vertical="center" wrapText="1"/>
    </xf>
    <xf borderId="9" fillId="2" fontId="12" numFmtId="0" xfId="0" applyAlignment="1" applyBorder="1" applyFont="1">
      <alignment shrinkToFit="0" vertical="center" wrapText="1"/>
    </xf>
    <xf borderId="9" fillId="3" fontId="21" numFmtId="0" xfId="0" applyAlignment="1" applyBorder="1" applyFont="1">
      <alignment shrinkToFit="0" vertical="center" wrapText="1"/>
    </xf>
    <xf borderId="9" fillId="0" fontId="22" numFmtId="0" xfId="0" applyAlignment="1" applyBorder="1" applyFont="1">
      <alignment shrinkToFit="0" vertical="center" wrapText="1"/>
    </xf>
    <xf borderId="0" fillId="0" fontId="11" numFmtId="49" xfId="0" applyAlignment="1" applyFont="1" applyNumberFormat="1">
      <alignment horizontal="center" shrinkToFit="0" vertical="center" wrapText="0"/>
    </xf>
    <xf borderId="11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9" fillId="4" fontId="21" numFmtId="0" xfId="0" applyAlignment="1" applyBorder="1" applyFont="1">
      <alignment shrinkToFit="0" vertical="center" wrapText="1"/>
    </xf>
    <xf borderId="22" fillId="2" fontId="11" numFmtId="0" xfId="0" applyAlignment="1" applyBorder="1" applyFont="1">
      <alignment shrinkToFit="0" vertical="center" wrapText="1"/>
    </xf>
    <xf borderId="9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57" fillId="0" fontId="1" numFmtId="0" xfId="0" applyAlignment="1" applyBorder="1" applyFont="1">
      <alignment horizontal="center" vertical="center"/>
    </xf>
    <xf borderId="57" fillId="0" fontId="2" numFmtId="0" xfId="0" applyBorder="1" applyFont="1"/>
    <xf borderId="13" fillId="0" fontId="153" numFmtId="49" xfId="0" applyAlignment="1" applyBorder="1" applyFont="1" applyNumberFormat="1">
      <alignment horizontal="center" shrinkToFit="0" vertical="center" wrapText="1"/>
    </xf>
    <xf borderId="13" fillId="0" fontId="153" numFmtId="0" xfId="0" applyAlignment="1" applyBorder="1" applyFont="1">
      <alignment horizontal="center" shrinkToFit="0" vertical="center" wrapText="1"/>
    </xf>
    <xf borderId="9" fillId="0" fontId="8" numFmtId="15" xfId="0" applyAlignment="1" applyBorder="1" applyFont="1" applyNumberFormat="1">
      <alignment horizontal="center" shrinkToFit="0" vertical="center" wrapText="1"/>
    </xf>
    <xf borderId="9" fillId="0" fontId="154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shrinkToFit="0" vertical="center" wrapText="1"/>
    </xf>
    <xf borderId="9" fillId="0" fontId="29" numFmtId="0" xfId="0" applyAlignment="1" applyBorder="1" applyFont="1">
      <alignment horizontal="center" vertical="center"/>
    </xf>
    <xf borderId="9" fillId="0" fontId="29" numFmtId="0" xfId="0" applyAlignment="1" applyBorder="1" applyFont="1">
      <alignment horizontal="center" shrinkToFit="0" vertical="center" wrapText="1"/>
    </xf>
    <xf borderId="9" fillId="3" fontId="11" numFmtId="0" xfId="0" applyBorder="1" applyFont="1"/>
    <xf borderId="58" fillId="0" fontId="151" numFmtId="49" xfId="0" applyAlignment="1" applyBorder="1" applyFont="1" applyNumberFormat="1">
      <alignment horizontal="center" readingOrder="0" shrinkToFit="0" vertical="center" wrapText="1"/>
    </xf>
    <xf borderId="55" fillId="0" fontId="152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8" fillId="0" fontId="11" numFmtId="49" xfId="0" applyAlignment="1" applyBorder="1" applyFont="1" applyNumberFormat="1">
      <alignment horizontal="center" shrinkToFit="0" vertical="center" wrapText="0"/>
    </xf>
    <xf borderId="8" fillId="0" fontId="11" numFmtId="0" xfId="0" applyAlignment="1" applyBorder="1" applyFont="1">
      <alignment horizontal="center" shrinkToFit="0" vertical="center" wrapText="0"/>
    </xf>
    <xf borderId="8" fillId="0" fontId="11" numFmtId="49" xfId="0" applyAlignment="1" applyBorder="1" applyFont="1" applyNumberFormat="1">
      <alignment horizontal="center" shrinkToFit="0" vertical="center" wrapText="1"/>
    </xf>
    <xf borderId="9" fillId="0" fontId="11" numFmtId="164" xfId="0" applyAlignment="1" applyBorder="1" applyFont="1" applyNumberFormat="1">
      <alignment horizontal="center"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26" fillId="2" fontId="11" numFmtId="49" xfId="0" applyAlignment="1" applyBorder="1" applyFont="1" applyNumberFormat="1">
      <alignment horizontal="center" shrinkToFit="0" vertical="center" wrapText="0"/>
    </xf>
    <xf borderId="9" fillId="0" fontId="9" numFmtId="15" xfId="0" applyAlignment="1" applyBorder="1" applyFont="1" applyNumberFormat="1">
      <alignment horizontal="left" shrinkToFit="0" vertical="center" wrapText="1"/>
    </xf>
    <xf borderId="59" fillId="0" fontId="11" numFmtId="4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12">
    <tableStyle count="4" pivot="0" name="RESOLUCIONES EP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18-style">
      <tableStyleElement dxfId="7" type="headerRow"/>
      <tableStyleElement dxfId="8" type="firstRowStripe"/>
      <tableStyleElement dxfId="3" type="secondRowStripe"/>
      <tableStyleElement dxfId="9" size="0" type="wholeTable"/>
    </tableStyle>
    <tableStyle count="4" pivot="0" name="RESOLUCIONES 20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LUCIONES 201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8876</xdr:row>
      <xdr:rowOff>28575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704850</xdr:colOff>
      <xdr:row>5322</xdr:row>
      <xdr:rowOff>142875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167</xdr:row>
      <xdr:rowOff>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167</xdr:row>
      <xdr:rowOff>0</xdr:rowOff>
    </xdr:from>
    <xdr:ext cx="190500" cy="266700"/>
    <xdr:sp>
      <xdr:nvSpPr>
        <xdr:cNvPr id="6" name="Shape 6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704850</xdr:colOff>
      <xdr:row>352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O11798" displayName="Tabla7" name="Tabla7" id="1">
  <tableColumns count="14">
    <tableColumn name="N° SOLICITUD2" id="1"/>
    <tableColumn name="RESOL. N°" id="2"/>
    <tableColumn name="FECHA" id="3"/>
    <tableColumn name="NOMBRES Y APELLIDOS" id="4"/>
    <tableColumn name="CODIGO" id="5"/>
    <tableColumn name="TIPO DE RESOLUCION" id="6"/>
    <tableColumn name="Obaservaciones" id="7"/>
    <tableColumn name="RESOLUCION 2" id="8"/>
    <tableColumn name="RESOLUCION 3" id="9"/>
    <tableColumn name="RESOLUCION 4" id="10"/>
    <tableColumn name="RESOLUCION 5" id="11"/>
    <tableColumn name="RESOLUCION 6" id="12"/>
    <tableColumn name="HOY" id="13"/>
    <tableColumn name="Dias de la resolucion" id="14"/>
  </tableColumns>
  <tableStyleInfo name="RESOLUCIONES EPG-style" showColumnStripes="0" showFirstColumn="1" showLastColumn="1" showRowStripes="1"/>
</table>
</file>

<file path=xl/tables/table2.xml><?xml version="1.0" encoding="utf-8"?>
<table xmlns="http://schemas.openxmlformats.org/spreadsheetml/2006/main" ref="A2:S775" displayName="Tabla_1" name="Tabla_1" id="2">
  <tableColumns count="19">
    <tableColumn name="N° SOLICITUD" id="1"/>
    <tableColumn name="RESOL. N°" id="2"/>
    <tableColumn name="FECHA" id="3"/>
    <tableColumn name="NOMBRES Y APELLIDOS" id="4"/>
    <tableColumn name="CODIGO2" id="5"/>
    <tableColumn name="TIPO DE RESOLUCION" id="6"/>
    <tableColumn name="Observaciones" id="7"/>
    <tableColumn name="RESOLUCION 2" id="8"/>
    <tableColumn name="Columna1" id="9"/>
    <tableColumn name="Programa" id="10"/>
    <tableColumn name="DICTAMEN 2" id="11"/>
    <tableColumn name="CARGO 3" id="12"/>
    <tableColumn name="CARGO 4" id="13"/>
    <tableColumn name="CARGO 5" id="14"/>
    <tableColumn name="CARGO 6" id="15"/>
    <tableColumn name="Columna 1" id="16"/>
    <tableColumn name="Columna 2" id="17"/>
    <tableColumn name="Columna 3" id="18"/>
    <tableColumn name="Columna 4" id="19"/>
  </tableColumns>
  <tableStyleInfo name="RESOLUCIONES 2026-style" showColumnStripes="0" showFirstColumn="1" showLastColumn="1" showRowStripes="1"/>
</table>
</file>

<file path=xl/tables/table3.xml><?xml version="1.0" encoding="utf-8"?>
<table xmlns="http://schemas.openxmlformats.org/spreadsheetml/2006/main" ref="A2:O2649" displayName="Tabla911127" name="Tabla911127" id="3">
  <autoFilter ref="$A$2:$O$2649"/>
  <tableColumns count="15">
    <tableColumn name="N° SOLICITUD" id="1"/>
    <tableColumn name="RESOL. N°" id="2"/>
    <tableColumn name="FECHA" id="3"/>
    <tableColumn name="NOMBRES Y APELLIDOS" id="4"/>
    <tableColumn name="CODIGO2" id="5"/>
    <tableColumn name="TIPO DE RESOLUCION" id="6"/>
    <tableColumn name="Observaciones" id="7"/>
    <tableColumn name="RESOLUCION 2" id="8"/>
    <tableColumn name="Columna1" id="9"/>
    <tableColumn name="Programa" id="10"/>
    <tableColumn name="DICTAMEN 2" id="11"/>
    <tableColumn name="CARGO 3" id="12"/>
    <tableColumn name="CARGO 4" id="13"/>
    <tableColumn name="CARGO 5" id="14"/>
    <tableColumn name="CARGO 6" id="15"/>
  </tableColumns>
  <tableStyleInfo name="RESOLUCIONES 2025-style" showColumnStripes="0" showFirstColumn="1" showLastColumn="1" showRowStripes="1"/>
</table>
</file>

<file path=xl/tables/table4.xml><?xml version="1.0" encoding="utf-8"?>
<table xmlns="http://schemas.openxmlformats.org/spreadsheetml/2006/main" ref="A2:O1554" displayName="Tabla91112" name="Tabla91112" id="4">
  <tableColumns count="15">
    <tableColumn name="N° SOLICITUD" id="1"/>
    <tableColumn name="RESOL. N°" id="2"/>
    <tableColumn name="FECHA" id="3"/>
    <tableColumn name="NOMBRES Y APELLIDOS" id="4"/>
    <tableColumn name="CODIGO2" id="5"/>
    <tableColumn name="TIPO DE RESOLUCION" id="6"/>
    <tableColumn name="Obaservaciones" id="7"/>
    <tableColumn name="RESOLUCION 2" id="8"/>
    <tableColumn name="Columna1" id="9"/>
    <tableColumn name="HOY" id="10"/>
    <tableColumn name="Excede 730 Dias2" id="11"/>
    <tableColumn name="CARGO 3" id="12"/>
    <tableColumn name="CARGO 4" id="13"/>
    <tableColumn name="CARGO 5" id="14"/>
    <tableColumn name="CARGO 6" id="15"/>
  </tableColumns>
  <tableStyleInfo name="RESOLUCIONES 2024-style" showColumnStripes="0" showFirstColumn="1" showLastColumn="1" showRowStripes="1"/>
</table>
</file>

<file path=xl/tables/table5.xml><?xml version="1.0" encoding="utf-8"?>
<table xmlns="http://schemas.openxmlformats.org/spreadsheetml/2006/main" ref="A2:O1113" displayName="Tabla911" name="Tabla911" id="5">
  <tableColumns count="15">
    <tableColumn name="N° SOLICITUD" id="1"/>
    <tableColumn name="RESOL. N°" id="2"/>
    <tableColumn name="FECHA" id="3"/>
    <tableColumn name="NOMBRES Y APELLIDOS" id="4"/>
    <tableColumn name="CODIGO2" id="5"/>
    <tableColumn name="TIPO DE RESOLUCION" id="6"/>
    <tableColumn name="Obaservaciones" id="7"/>
    <tableColumn name="RESOLUCION 2" id="8"/>
    <tableColumn name="Columna1" id="9"/>
    <tableColumn name="HOY" id="10"/>
    <tableColumn name="Excede 730 Dias" id="11"/>
    <tableColumn name="CARGO 3" id="12"/>
    <tableColumn name="CARGO 4" id="13"/>
    <tableColumn name="CARGO 5" id="14"/>
    <tableColumn name="CARGO 6" id="15"/>
  </tableColumns>
  <tableStyleInfo name="RESOLUCIONES 2023-style" showColumnStripes="0" showFirstColumn="1" showLastColumn="1" showRowStripes="1"/>
</table>
</file>

<file path=xl/tables/table6.xml><?xml version="1.0" encoding="utf-8"?>
<table xmlns="http://schemas.openxmlformats.org/spreadsheetml/2006/main" ref="A2:O1112" displayName="Tabla9" name="Tabla9" id="6">
  <tableColumns count="15">
    <tableColumn name="N° SOLICITUD" id="1"/>
    <tableColumn name="RESOL. N°" id="2"/>
    <tableColumn name="FECHA" id="3"/>
    <tableColumn name="NOMBRES Y APELLIDOS" id="4"/>
    <tableColumn name="CODIGO2" id="5"/>
    <tableColumn name="TIPO DE RESOLUCION" id="6"/>
    <tableColumn name="Obaservaciones" id="7"/>
    <tableColumn name="RESOLUCION 2" id="8"/>
    <tableColumn name="Columna1" id="9"/>
    <tableColumn name="HOY" id="10"/>
    <tableColumn name="Excede 730 Dias" id="11"/>
    <tableColumn name="CARGO 3" id="12"/>
    <tableColumn name="CARGO 4" id="13"/>
    <tableColumn name="CARGO 5" id="14"/>
    <tableColumn name="CARGO 6" id="15"/>
  </tableColumns>
  <tableStyleInfo name="RESOLUCIONES 2022-style" showColumnStripes="0" showFirstColumn="1" showLastColumn="1" showRowStripes="1"/>
</table>
</file>

<file path=xl/tables/table7.xml><?xml version="1.0" encoding="utf-8"?>
<table xmlns="http://schemas.openxmlformats.org/spreadsheetml/2006/main" ref="A2:I1134" displayName="Tabla29" name="Tabla29" id="7">
  <tableColumns count="9">
    <tableColumn name="N° SOLICITUD" id="1"/>
    <tableColumn name="RESOL. N°" id="2"/>
    <tableColumn name="FECHA" id="3"/>
    <tableColumn name="NOMBRES Y APELLIDOS" id="4"/>
    <tableColumn name="CODIGO2" id="5"/>
    <tableColumn name="TIPO DE RESOLUCION" id="6"/>
    <tableColumn name="Obaservaciones" id="7"/>
    <tableColumn name="RESOLUCION 2" id="8"/>
    <tableColumn name="Columna1" id="9"/>
  </tableColumns>
  <tableStyleInfo name="RESOLUCIONES 2021-style" showColumnStripes="0" showFirstColumn="1" showLastColumn="1" showRowStripes="1"/>
</table>
</file>

<file path=xl/tables/table8.xml><?xml version="1.0" encoding="utf-8"?>
<table xmlns="http://schemas.openxmlformats.org/spreadsheetml/2006/main" ref="A2:I827" displayName="Tabla2" name="Tabla2" id="8">
  <tableColumns count="9">
    <tableColumn name="N° SOLICITUD" id="1"/>
    <tableColumn name="RESOL. N°" id="2"/>
    <tableColumn name="FECHA" id="3"/>
    <tableColumn name="NOMBRES Y APELLIDOS" id="4"/>
    <tableColumn name="CODIGO" id="5"/>
    <tableColumn name="TIPO DE RESOLUCION" id="6"/>
    <tableColumn name="Obaservaciones" id="7"/>
    <tableColumn name="RESOLUCION 2" id="8"/>
    <tableColumn name="RESOLUCION 3" id="9"/>
  </tableColumns>
  <tableStyleInfo name="RESOLUCIONES 2020-style" showColumnStripes="0" showFirstColumn="1" showLastColumn="1" showRowStripes="1"/>
</table>
</file>

<file path=xl/tables/table9.xml><?xml version="1.0" encoding="utf-8"?>
<table xmlns="http://schemas.openxmlformats.org/spreadsheetml/2006/main" ref="A2:H1148" displayName="Tabla3" name="Tabla3" id="9">
  <tableColumns count="8">
    <tableColumn name="EXPED." id="1"/>
    <tableColumn name="RESOL. N°" id="2"/>
    <tableColumn name="FECHA " id="3"/>
    <tableColumn name="NOMBRE Y APELLIDO" id="4"/>
    <tableColumn name="Codigo" id="5"/>
    <tableColumn name="TIPO DE RESOLUCION" id="6"/>
    <tableColumn name="Columna1" id="7"/>
    <tableColumn name="RESOLUCION 2" id="8"/>
  </tableColumns>
  <tableStyleInfo name="RESOLUCIONES 2018-style" showColumnStripes="0" showFirstColumn="1" showLastColumn="1" showRowStripes="1"/>
</table>
</file>

<file path=xl/tables/table10.xml><?xml version="1.0" encoding="utf-8"?>
<table xmlns="http://schemas.openxmlformats.org/spreadsheetml/2006/main" ref="A3:I1191" displayName="Tabla1" name="Tabla1" id="10">
  <tableColumns count="9">
    <tableColumn name="EXPED." id="1"/>
    <tableColumn name="RESOL. N°" id="2"/>
    <tableColumn name="FECHA " id="3"/>
    <tableColumn name="NOMBRE Y APELLIDO" id="4"/>
    <tableColumn name="CODIGO" id="5"/>
    <tableColumn name="RESOLUCION " id="6"/>
    <tableColumn name="Columna1" id="7"/>
    <tableColumn name="RESOLUCION 2" id="8"/>
    <tableColumn name="RESOLUCION 3" id="9"/>
  </tableColumns>
  <tableStyleInfo name="RESOLUCIONES 2017-style" showColumnStripes="0" showFirstColumn="1" showLastColumn="1" showRowStripes="1"/>
</table>
</file>

<file path=xl/tables/table11.xml><?xml version="1.0" encoding="utf-8"?>
<table xmlns="http://schemas.openxmlformats.org/spreadsheetml/2006/main" ref="A3:H905" displayName="Tabla4" name="Tabla4" id="11">
  <tableColumns count="8">
    <tableColumn name="EXPED." id="1"/>
    <tableColumn name="RESOL. N°" id="2"/>
    <tableColumn name="FECHA " id="3"/>
    <tableColumn name="NOMBRE Y APELLIDO" id="4"/>
    <tableColumn name="CODIGO" id="5"/>
    <tableColumn name="RESOLUCION DE " id="6"/>
    <tableColumn name="Columna1" id="7"/>
    <tableColumn name="RECEPCIONA" id="8"/>
  </tableColumns>
  <tableStyleInfo name="RESOLUCIONES 2016-style" showColumnStripes="0" showFirstColumn="1" showLastColumn="1" showRowStripes="1"/>
</table>
</file>

<file path=xl/tables/table12.xml><?xml version="1.0" encoding="utf-8"?>
<table xmlns="http://schemas.openxmlformats.org/spreadsheetml/2006/main" ref="A2:H598" displayName="Tabla5" name="Tabla5" id="12">
  <tableColumns count="8">
    <tableColumn name="EXPED." id="1"/>
    <tableColumn name="RESOL. N°" id="2"/>
    <tableColumn name="FECHA " id="3"/>
    <tableColumn name="APELLIDOS Y NOMBRES" id="4"/>
    <tableColumn name="CODIGO" id="5"/>
    <tableColumn name="RESOLUCION DE " id="6"/>
    <tableColumn name="OBSERVACIONS" id="7"/>
    <tableColumn name="RESOLUCION" id="8"/>
  </tableColumns>
  <tableStyleInfo name="RESOLUCIONES 201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../AppData/Roaming/Microsoft/Users/51984/Users/CASA%201/Users/CASA%201/AppData/Roaming/Microsoft/RESOLUCIONES%202017%20PDF/3.pdf" TargetMode="External"/><Relationship Id="rId391" Type="http://schemas.openxmlformats.org/officeDocument/2006/relationships/hyperlink" Target="http://../AppData/Roaming/Microsoft/Users/51984/Users/CASA%201/Users/CASA%201/AppData/Roaming/Microsoft/RESOLUCIONES%202017%20PDF/1.pdf" TargetMode="External"/><Relationship Id="rId390" Type="http://schemas.openxmlformats.org/officeDocument/2006/relationships/hyperlink" Target="http://../AppData/Roaming/Microsoft/Users/51984/Users/CASA%201/Users/CASA%201/AppData/Roaming/Microsoft/RESOLUCIONES%202017%20PDF/5.pdf" TargetMode="External"/><Relationship Id="rId2180" Type="http://schemas.openxmlformats.org/officeDocument/2006/relationships/hyperlink" Target="http://../AppData/Roaming/Microsoft/Users/51984/Users/CASA%201/Users/CASA%201/AppData/Roaming/Microsoft/RESOLUCIONES%202019%20PDF/0780.pdf" TargetMode="External"/><Relationship Id="rId2181" Type="http://schemas.openxmlformats.org/officeDocument/2006/relationships/hyperlink" Target="http://../AppData/Roaming/Microsoft/Users/51984/Users/CASA%201/Users/CASA%201/AppData/Roaming/Microsoft/RESOLUCIONES%202019%20PDF/0766.pdf" TargetMode="External"/><Relationship Id="rId2182" Type="http://schemas.openxmlformats.org/officeDocument/2006/relationships/hyperlink" Target="http://../AppData/Roaming/Microsoft/Users/51984/Users/CASA%201/Users/CASA%201/AppData/Roaming/Microsoft/RESOLUCIONES%202019%20PDF/CARGOS%202019/0766-CARGO1.pdf" TargetMode="External"/><Relationship Id="rId2183" Type="http://schemas.openxmlformats.org/officeDocument/2006/relationships/hyperlink" Target="http://../AppData/Roaming/Microsoft/Users/51984/Users/CASA%201/Users/CASA%201/AppData/Roaming/Microsoft/RESOLUCIONES%202019%20PDF/CARGOS%202019/0766-CARGO2.pdf" TargetMode="External"/><Relationship Id="rId385" Type="http://schemas.openxmlformats.org/officeDocument/2006/relationships/hyperlink" Target="http://../AppData/Roaming/Microsoft/Users/51984/Users/CASA%201/Users/CASA%201/AppData/Roaming/Microsoft/AppData/Roaming/Microsoft/RESOLUCIONES%202016%20PDF/816.pdf" TargetMode="External"/><Relationship Id="rId2184" Type="http://schemas.openxmlformats.org/officeDocument/2006/relationships/hyperlink" Target="http://../AppData/Roaming/Microsoft/Users/51984/Users/CASA%201/Users/CASA%201/AppData/Roaming/Microsoft/RESOLUCIONES%202019%20PDF/0769.pdf" TargetMode="External"/><Relationship Id="rId384" Type="http://schemas.openxmlformats.org/officeDocument/2006/relationships/hyperlink" Target="http://../AppData/Roaming/Microsoft/Users/51984/Users/CASA%201/Users/CASA%201/AppData/Roaming/Microsoft/AppData/Roaming/Microsoft/RESOLUCIONES%202016%20PDF/815.pdf" TargetMode="External"/><Relationship Id="rId2185" Type="http://schemas.openxmlformats.org/officeDocument/2006/relationships/hyperlink" Target="http://../AppData/Roaming/Microsoft/Users/51984/Users/CASA%201/Users/CASA%201/AppData/Roaming/Microsoft/RESOLUCIONES%202019%20PDF/CARGOS%202019/0769-CARGO1.pdf" TargetMode="External"/><Relationship Id="rId383" Type="http://schemas.openxmlformats.org/officeDocument/2006/relationships/hyperlink" Target="http://../AppData/Roaming/Microsoft/Users/51984/Users/CASA%201/Users/CASA%201/AppData/Roaming/Microsoft/AppData/Roaming/Microsoft/RESOLUCIONES%202016%20PDF/813.pdf" TargetMode="External"/><Relationship Id="rId2186" Type="http://schemas.openxmlformats.org/officeDocument/2006/relationships/hyperlink" Target="http://../AppData/Roaming/Microsoft/Users/51984/Users/CASA%201/Users/CASA%201/AppData/Roaming/Microsoft/RESOLUCIONES%202019%20PDF/CARGOS%202019/0769-CARGO2.pdf" TargetMode="External"/><Relationship Id="rId382" Type="http://schemas.openxmlformats.org/officeDocument/2006/relationships/hyperlink" Target="http://../AppData/Roaming/Microsoft/Users/51984/Users/CASA%201/Users/CASA%201/AppData/Roaming/Microsoft/RESOLUCIONES%202016%20PDF/811.pdf" TargetMode="External"/><Relationship Id="rId2187" Type="http://schemas.openxmlformats.org/officeDocument/2006/relationships/hyperlink" Target="http://../AppData/Roaming/Microsoft/Users/51984/Users/CASA%201/Users/CASA%201/AppData/Roaming/Microsoft/RESOLUCIONES%202019%20PDF/0781.pdf" TargetMode="External"/><Relationship Id="rId389" Type="http://schemas.openxmlformats.org/officeDocument/2006/relationships/hyperlink" Target="http://../AppData/Roaming/Microsoft/Users/51984/Users/CASA%201/Users/CASA%201/AppData/Roaming/Microsoft/AppData/Roaming/Microsoft/RESOLUCIONES%202016%20PDF/819.pdf" TargetMode="External"/><Relationship Id="rId2188" Type="http://schemas.openxmlformats.org/officeDocument/2006/relationships/hyperlink" Target="http://../AppData/Roaming/Microsoft/Users/51984/Users/CASA%201/Users/CASA%201/AppData/Roaming/Microsoft/RESOLUCIONES%202019%20PDF/CARGOS%202019/0781-CARGO1.pdf" TargetMode="External"/><Relationship Id="rId388" Type="http://schemas.openxmlformats.org/officeDocument/2006/relationships/hyperlink" Target="http://../AppData/Roaming/Microsoft/Users/51984/Users/CASA%201/Users/CASA%201/AppData/Roaming/Microsoft/AppData/Roaming/Microsoft/RESOLUCIONES%202016%20PDF/818.pdf" TargetMode="External"/><Relationship Id="rId2189" Type="http://schemas.openxmlformats.org/officeDocument/2006/relationships/hyperlink" Target="http://../AppData/Roaming/Microsoft/Users/51984/Users/CASA%201/Users/CASA%201/AppData/Roaming/Microsoft/RESOLUCIONES%202019%20PDF/CARGOS%202019/0781-CARGO2.pdf" TargetMode="External"/><Relationship Id="rId387" Type="http://schemas.openxmlformats.org/officeDocument/2006/relationships/hyperlink" Target="http://../AppData/Roaming/Microsoft/Users/51984/Users/CASA%201/Users/CASA%201/AppData/Roaming/Microsoft/AppData/Roaming/Microsoft/RESOLUCIONES%202016%20PDF/820.pdf" TargetMode="External"/><Relationship Id="rId386" Type="http://schemas.openxmlformats.org/officeDocument/2006/relationships/hyperlink" Target="http://../AppData/Roaming/Microsoft/Users/51984/Users/CASA%201/Users/CASA%201/AppData/Roaming/Microsoft/AppData/Roaming/Microsoft/RESOLUCIONES%202016%20PDF/817.pdf" TargetMode="External"/><Relationship Id="rId381" Type="http://schemas.openxmlformats.org/officeDocument/2006/relationships/hyperlink" Target="http://../AppData/Roaming/Microsoft/Users/51984/Users/CASA%201/Users/CASA%201/AppData/Roaming/Microsoft/RESOLUCIONES%202016%20PDF/809.pdf" TargetMode="External"/><Relationship Id="rId380" Type="http://schemas.openxmlformats.org/officeDocument/2006/relationships/hyperlink" Target="http://../AppData/Roaming/Microsoft/Users/51984/Users/CASA%201/Users/CASA%201/AppData/Roaming/Microsoft/AppData/Roaming/Microsoft/RESOLUCIONES%202016%20PDF/814.pdf" TargetMode="External"/><Relationship Id="rId379" Type="http://schemas.openxmlformats.org/officeDocument/2006/relationships/hyperlink" Target="http://../AppData/Roaming/Microsoft/Users/51984/Users/CASA%201/Users/CASA%201/AppData/Roaming/Microsoft/AppData/Roaming/Microsoft/RESOLUCIONES%202016%20PDF/810.pdf" TargetMode="External"/><Relationship Id="rId2170" Type="http://schemas.openxmlformats.org/officeDocument/2006/relationships/hyperlink" Target="http://../AppData/Roaming/Microsoft/Users/51984/Users/CASA%201/Users/CASA%201/AppData/Roaming/Microsoft/RESOLUCIONES%202019%20PDF/CARGOS%202019/0767-CARGO1.pdf" TargetMode="External"/><Relationship Id="rId2171" Type="http://schemas.openxmlformats.org/officeDocument/2006/relationships/hyperlink" Target="http://../AppData/Roaming/Microsoft/Users/51984/Users/CASA%201/Users/CASA%201/AppData/Roaming/Microsoft/RESOLUCIONES%202019%20PDF/CARGOS%202019/0767-CARGO2.pdf" TargetMode="External"/><Relationship Id="rId2172" Type="http://schemas.openxmlformats.org/officeDocument/2006/relationships/hyperlink" Target="http://../AppData/Roaming/Microsoft/Users/51984/Users/CASA%201/Users/CASA%201/AppData/Roaming/Microsoft/RESOLUCIONES%202019%20PDF/0772.pdf" TargetMode="External"/><Relationship Id="rId374" Type="http://schemas.openxmlformats.org/officeDocument/2006/relationships/hyperlink" Target="http://../AppData/Roaming/Microsoft/Users/51984/Users/CASA%201/Users/CASA%201/AppData/Roaming/Microsoft/AppData/Roaming/Microsoft/RESOLUCIONES%202016%20PDF/807.pdf" TargetMode="External"/><Relationship Id="rId2173" Type="http://schemas.openxmlformats.org/officeDocument/2006/relationships/hyperlink" Target="http://../AppData/Roaming/Microsoft/Users/51984/Users/CASA%201/Users/CASA%201/AppData/Roaming/Microsoft/RESOLUCIONES%202019%20PDF/CARGOS%202019/772-2.pdf" TargetMode="External"/><Relationship Id="rId373" Type="http://schemas.openxmlformats.org/officeDocument/2006/relationships/hyperlink" Target="http://../AppData/Roaming/Microsoft/Users/51984/Users/CASA%201/Users/CASA%201/AppData/Roaming/Microsoft/AppData/Roaming/Microsoft/RESOLUCIONES%202016%20PDF/806.pdf" TargetMode="External"/><Relationship Id="rId2174" Type="http://schemas.openxmlformats.org/officeDocument/2006/relationships/hyperlink" Target="http://../AppData/Roaming/Microsoft/Users/51984/Users/CASA%201/Users/CASA%201/AppData/Roaming/Microsoft/RESOLUCIONES%202019%20PDF/CARGOS%202019/0772-CARGO2.pdf" TargetMode="External"/><Relationship Id="rId372" Type="http://schemas.openxmlformats.org/officeDocument/2006/relationships/hyperlink" Target="http://../AppData/Roaming/Microsoft/Users/51984/Users/CASA%201/Users/CASA%201/AppData/Roaming/Microsoft/AppData/Roaming/Microsoft/RESOLUCIONES%202016%20PDF/803.pdf" TargetMode="External"/><Relationship Id="rId2175" Type="http://schemas.openxmlformats.org/officeDocument/2006/relationships/hyperlink" Target="http://../AppData/Roaming/Microsoft/Users/51984/Users/CASA%201/Users/CASA%201/AppData/Roaming/Microsoft/RESOLUCIONES%202019%20PDF/0777.pdf" TargetMode="External"/><Relationship Id="rId371" Type="http://schemas.openxmlformats.org/officeDocument/2006/relationships/hyperlink" Target="http://../AppData/Roaming/Microsoft/Users/51984/Users/CASA%201/Users/CASA%201/AppData/Roaming/Microsoft/AppData/Roaming/Microsoft/RESOLUCIONES%202016%20PDF/801.pdf" TargetMode="External"/><Relationship Id="rId2176" Type="http://schemas.openxmlformats.org/officeDocument/2006/relationships/hyperlink" Target="http://../AppData/Roaming/Microsoft/Users/51984/Users/CASA%201/Users/CASA%201/AppData/Roaming/Microsoft/RESOLUCIONES%202019%20PDF/CARGOS%202019/0777-CARGO1.pdf" TargetMode="External"/><Relationship Id="rId378" Type="http://schemas.openxmlformats.org/officeDocument/2006/relationships/hyperlink" Target="http://../AppData/Roaming/Microsoft/Users/51984/Users/CASA%201/Users/CASA%201/AppData/Roaming/Microsoft/AppData/Roaming/Microsoft/RESOLUCIONES%202016%20PDF/812.pdf" TargetMode="External"/><Relationship Id="rId2177" Type="http://schemas.openxmlformats.org/officeDocument/2006/relationships/hyperlink" Target="http://../AppData/Roaming/Microsoft/Users/51984/Users/CASA%201/Users/CASA%201/AppData/Roaming/Microsoft/RESOLUCIONES%202019%20PDF/0778.pdf" TargetMode="External"/><Relationship Id="rId377" Type="http://schemas.openxmlformats.org/officeDocument/2006/relationships/hyperlink" Target="http://../AppData/Roaming/Microsoft/Users/51984/Users/CASA%201/Users/CASA%201/AppData/Roaming/Microsoft/AppData/Roaming/Microsoft/RESOLUCIONES%202016%20PDF/805.pdf" TargetMode="External"/><Relationship Id="rId2178" Type="http://schemas.openxmlformats.org/officeDocument/2006/relationships/hyperlink" Target="http://../AppData/Roaming/Microsoft/Users/51984/Users/CASA%201/Users/CASA%201/AppData/Roaming/Microsoft/RESOLUCIONES%202019%20PDF/CARGOS%202019/0778-CARGO1.pdf" TargetMode="External"/><Relationship Id="rId376" Type="http://schemas.openxmlformats.org/officeDocument/2006/relationships/hyperlink" Target="http://../AppData/Roaming/Microsoft/Users/51984/Users/CASA%201/Users/CASA%201/AppData/Roaming/Microsoft/AppData/Roaming/Microsoft/RESOLUCIONES%202016%20PDF/804.pdf" TargetMode="External"/><Relationship Id="rId2179" Type="http://schemas.openxmlformats.org/officeDocument/2006/relationships/hyperlink" Target="http://../AppData/Roaming/Microsoft/Users/51984/Users/CASA%201/Users/CASA%201/AppData/Roaming/Microsoft/RESOLUCIONES%202019%20PDF/0779.pdf" TargetMode="External"/><Relationship Id="rId375" Type="http://schemas.openxmlformats.org/officeDocument/2006/relationships/hyperlink" Target="http://../AppData/Roaming/Microsoft/Users/51984/Users/CASA%201/Users/CASA%201/AppData/Roaming/Microsoft/AppData/Roaming/Microsoft/RESOLUCIONES%202016%20PDF/808.pdf" TargetMode="External"/><Relationship Id="rId2190" Type="http://schemas.openxmlformats.org/officeDocument/2006/relationships/hyperlink" Target="http://../AppData/Roaming/Microsoft/Users/51984/Users/CASA%201/Users/CASA%201/AppData/Roaming/Microsoft/RESOLUCIONES%202019%20PDF/0784.pdf" TargetMode="External"/><Relationship Id="rId2191" Type="http://schemas.openxmlformats.org/officeDocument/2006/relationships/hyperlink" Target="http://../AppData/Roaming/Microsoft/Users/51984/Users/CASA%201/Users/CASA%201/AppData/Roaming/Microsoft/RESOLUCIONES%202019%20PDF/0783.pdf" TargetMode="External"/><Relationship Id="rId2192" Type="http://schemas.openxmlformats.org/officeDocument/2006/relationships/hyperlink" Target="http://../AppData/Roaming/Microsoft/Users/51984/Users/CASA%201/Users/CASA%201/AppData/Roaming/Microsoft/RESOLUCIONES%202019%20PDF/0782.pdf" TargetMode="External"/><Relationship Id="rId2193" Type="http://schemas.openxmlformats.org/officeDocument/2006/relationships/hyperlink" Target="http://../AppData/Roaming/Microsoft/Users/51984/Users/CASA%201/Users/CASA%201/AppData/Roaming/Microsoft/RESOLUCIONES%202019%20PDF/0785.pdf" TargetMode="External"/><Relationship Id="rId2194" Type="http://schemas.openxmlformats.org/officeDocument/2006/relationships/hyperlink" Target="http://../AppData/Roaming/Microsoft/Users/51984/Users/CASA%201/Users/CASA%201/AppData/Roaming/Microsoft/RESOLUCIONES%202019%20PDF/0792.pdf" TargetMode="External"/><Relationship Id="rId396" Type="http://schemas.openxmlformats.org/officeDocument/2006/relationships/hyperlink" Target="http://../AppData/Roaming/Microsoft/Users/51984/Users/CASA%201/Users/CASA%201/AppData/Roaming/Microsoft/AppData/Roaming/Microsoft/RESOLUCIONES%202017%20PDF/14.pdf" TargetMode="External"/><Relationship Id="rId2195" Type="http://schemas.openxmlformats.org/officeDocument/2006/relationships/hyperlink" Target="http://../AppData/Roaming/Microsoft/Users/51984/Users/CASA%201/Users/CASA%201/AppData/Roaming/Microsoft/RESOLUCIONES%202019%20PDF/0793.pdf" TargetMode="External"/><Relationship Id="rId395" Type="http://schemas.openxmlformats.org/officeDocument/2006/relationships/hyperlink" Target="http://../AppData/Roaming/Microsoft/Users/51984/Users/CASA%201/Users/CASA%201/AppData/Roaming/Microsoft/AppData/Roaming/Microsoft/RESOLUCIONES%202017%20PDF/11.pdf" TargetMode="External"/><Relationship Id="rId2196" Type="http://schemas.openxmlformats.org/officeDocument/2006/relationships/hyperlink" Target="http://../AppData/Roaming/Microsoft/Users/51984/Users/CASA%201/Users/CASA%201/AppData/Roaming/Microsoft/RESOLUCIONES%202019%20PDF/0789.pdf" TargetMode="External"/><Relationship Id="rId394" Type="http://schemas.openxmlformats.org/officeDocument/2006/relationships/hyperlink" Target="http://../AppData/Roaming/Microsoft/Users/51984/Users/CASA%201/Users/CASA%201/AppData/Roaming/Microsoft/RESOLUCIONES%202017%20PDF/2.pdf" TargetMode="External"/><Relationship Id="rId2197" Type="http://schemas.openxmlformats.org/officeDocument/2006/relationships/hyperlink" Target="http://../AppData/Roaming/Microsoft/Users/51984/Users/CASA%201/Users/CASA%201/AppData/Roaming/Microsoft/RESOLUCIONES%202019%20PDF/0790.pdf" TargetMode="External"/><Relationship Id="rId393" Type="http://schemas.openxmlformats.org/officeDocument/2006/relationships/hyperlink" Target="http://../AppData/Roaming/Microsoft/Users/51984/Users/CASA%201/Users/CASA%201/AppData/Roaming/Microsoft/RESOLUCIONES%202017%20PDF/4.pdf" TargetMode="External"/><Relationship Id="rId2198" Type="http://schemas.openxmlformats.org/officeDocument/2006/relationships/hyperlink" Target="http://../AppData/Roaming/Microsoft/Users/51984/Users/CASA%201/Users/CASA%201/AppData/Roaming/Microsoft/RESOLUCIONES%202019%20PDF/0786.pdf" TargetMode="External"/><Relationship Id="rId2199" Type="http://schemas.openxmlformats.org/officeDocument/2006/relationships/hyperlink" Target="http://../AppData/Roaming/Microsoft/Users/51984/Users/CASA%201/Users/CASA%201/AppData/Roaming/Microsoft/RESOLUCIONES%202019%20PDF/CARGOS%202019/0786-CARGO1.pdf" TargetMode="External"/><Relationship Id="rId399" Type="http://schemas.openxmlformats.org/officeDocument/2006/relationships/hyperlink" Target="http://../AppData/Roaming/Microsoft/Users/51984/Users/CASA%201/Users/CASA%201/AppData/Roaming/Microsoft/AppData/Roaming/Microsoft/RESOLUCIONES%202017%20PDF/13.pdf" TargetMode="External"/><Relationship Id="rId398" Type="http://schemas.openxmlformats.org/officeDocument/2006/relationships/hyperlink" Target="http://../AppData/Roaming/Microsoft/Users/51984/Users/CASA%201/Users/CASA%201/AppData/Roaming/Microsoft/AppData/Roaming/Microsoft/RESOLUCIONES%202017%20PDF/6.pdf" TargetMode="External"/><Relationship Id="rId397" Type="http://schemas.openxmlformats.org/officeDocument/2006/relationships/hyperlink" Target="http://../AppData/Roaming/Microsoft/Users/51984/Users/CASA%201/Users/CASA%201/AppData/Roaming/Microsoft/AppData/Roaming/Microsoft/RESOLUCIONES%202017%20PDF/10.pdf" TargetMode="External"/><Relationship Id="rId1730" Type="http://schemas.openxmlformats.org/officeDocument/2006/relationships/hyperlink" Target="http://../AppData/Roaming/Microsoft/Users/51984/Users/CASA%201/Users/CASA%201/AppData/Roaming/Microsoft/RESOLUCIONES%202019%20PDF/0494.pdf" TargetMode="External"/><Relationship Id="rId1731" Type="http://schemas.openxmlformats.org/officeDocument/2006/relationships/hyperlink" Target="http://../AppData/Roaming/Microsoft/Users/51984/Users/CASA%201/Users/CASA%201/AppData/Roaming/Microsoft/RESOLUCIONES%202019%20PDF/0495.pdf" TargetMode="External"/><Relationship Id="rId1732" Type="http://schemas.openxmlformats.org/officeDocument/2006/relationships/hyperlink" Target="http://../AppData/Roaming/Microsoft/Users/51984/Users/CASA%201/Users/CASA%201/AppData/Roaming/Microsoft/RESOLUCIONES%202019%20PDF/0496.pdf" TargetMode="External"/><Relationship Id="rId1733" Type="http://schemas.openxmlformats.org/officeDocument/2006/relationships/hyperlink" Target="http://../AppData/Roaming/Microsoft/Users/51984/Users/CASA%201/Users/CASA%201/AppData/Roaming/Microsoft/RESOLUCIONES%202019%20PDF/0492.pdf" TargetMode="External"/><Relationship Id="rId1734" Type="http://schemas.openxmlformats.org/officeDocument/2006/relationships/hyperlink" Target="http://../AppData/Roaming/Microsoft/Users/51984/Users/CASA%201/Users/CASA%201/AppData/Roaming/Microsoft/RESOLUCIONES%202019%20PDF/CARGOS%202019/0492-CARGO1.pdf" TargetMode="External"/><Relationship Id="rId1735" Type="http://schemas.openxmlformats.org/officeDocument/2006/relationships/hyperlink" Target="http://../AppData/Roaming/Microsoft/Users/51984/Users/CASA%201/Users/CASA%201/AppData/Roaming/Microsoft/RESOLUCIONES%202019%20PDF/0505.pdf" TargetMode="External"/><Relationship Id="rId1736" Type="http://schemas.openxmlformats.org/officeDocument/2006/relationships/hyperlink" Target="http://../AppData/Roaming/Microsoft/Users/51984/Users/CASA%201/Users/CASA%201/AppData/Roaming/Microsoft/RESOLUCIONES%202019%20PDF/0504.pdf" TargetMode="External"/><Relationship Id="rId1737" Type="http://schemas.openxmlformats.org/officeDocument/2006/relationships/hyperlink" Target="http://../AppData/Roaming/Microsoft/Users/51984/Users/CASA%201/Users/CASA%201/AppData/Roaming/Microsoft/RESOLUCIONES%202019%20PDF/CARGOS%202019/0504-CARGO1.pdf" TargetMode="External"/><Relationship Id="rId1738" Type="http://schemas.openxmlformats.org/officeDocument/2006/relationships/hyperlink" Target="http://../AppData/Roaming/Microsoft/Users/51984/Users/CASA%201/Users/CASA%201/AppData/Roaming/Microsoft/RESOLUCIONES%202019%20PDF/CARGOS%202019/0504-CARGO2.pdf" TargetMode="External"/><Relationship Id="rId1739" Type="http://schemas.openxmlformats.org/officeDocument/2006/relationships/hyperlink" Target="http://../AppData/Roaming/Microsoft/Users/51984/Users/CASA%201/Users/CASA%201/AppData/Roaming/Microsoft/RESOLUCIONES%202019%20PDF/CARGOS%202019/0504-CARGO3.pdf" TargetMode="External"/><Relationship Id="rId1720" Type="http://schemas.openxmlformats.org/officeDocument/2006/relationships/hyperlink" Target="http://../AppData/Roaming/Microsoft/Users/51984/Users/CASA%201/Users/CASA%201/AppData/Roaming/Microsoft/RESOLUCIONES%202019%20PDF/CARGOS%202019/0488-CARGO2.pdf" TargetMode="External"/><Relationship Id="rId1721" Type="http://schemas.openxmlformats.org/officeDocument/2006/relationships/hyperlink" Target="http://../AppData/Roaming/Microsoft/Users/51984/Users/CASA%201/Users/CASA%201/AppData/Roaming/Microsoft/RESOLUCIONES%202019%20PDF/0501.pdf" TargetMode="External"/><Relationship Id="rId1722" Type="http://schemas.openxmlformats.org/officeDocument/2006/relationships/hyperlink" Target="http://../AppData/Roaming/Microsoft/Users/51984/Users/CASA%201/Users/CASA%201/AppData/Roaming/Microsoft/RESOLUCIONES%202019%20PDF/0500.pdf" TargetMode="External"/><Relationship Id="rId1723" Type="http://schemas.openxmlformats.org/officeDocument/2006/relationships/hyperlink" Target="http://../AppData/Roaming/Microsoft/Users/51984/Users/CASA%201/Users/CASA%201/AppData/Roaming/Microsoft/RESOLUCIONES%202019%20PDF/CARGOS%202019/0500-CARGO1.pdf" TargetMode="External"/><Relationship Id="rId1724" Type="http://schemas.openxmlformats.org/officeDocument/2006/relationships/hyperlink" Target="http://../AppData/Roaming/Microsoft/Users/51984/Users/CASA%201/Users/CASA%201/AppData/Roaming/Microsoft/RESOLUCIONES%202019%20PDF/CARGOS%202019/0500-CARGO2.pdf" TargetMode="External"/><Relationship Id="rId1725" Type="http://schemas.openxmlformats.org/officeDocument/2006/relationships/hyperlink" Target="http://../AppData/Roaming/Microsoft/Users/51984/Users/CASA%201/Users/CASA%201/AppData/Roaming/Microsoft/RESOLUCIONES%202019%20PDF/0493.pdf" TargetMode="External"/><Relationship Id="rId1726" Type="http://schemas.openxmlformats.org/officeDocument/2006/relationships/hyperlink" Target="http://../AppData/Roaming/Microsoft/Users/51984/Users/CASA%201/Users/CASA%201/AppData/Roaming/Microsoft/RESOLUCIONES%202019%20PDF/CARGOS%202019/0493-CARGO1.pdf" TargetMode="External"/><Relationship Id="rId1727" Type="http://schemas.openxmlformats.org/officeDocument/2006/relationships/hyperlink" Target="http://../AppData/Roaming/Microsoft/Users/51984/Users/CASA%201/Users/CASA%201/AppData/Roaming/Microsoft/RESOLUCIONES%202019%20PDF/CARGOS%202019/0493-CARGO2.pdf" TargetMode="External"/><Relationship Id="rId1728" Type="http://schemas.openxmlformats.org/officeDocument/2006/relationships/hyperlink" Target="http://../AppData/Roaming/Microsoft/Users/51984/Users/CASA%201/Users/CASA%201/AppData/Roaming/Microsoft/RESOLUCIONES%202019%20PDF/0491.pdf" TargetMode="External"/><Relationship Id="rId1729" Type="http://schemas.openxmlformats.org/officeDocument/2006/relationships/hyperlink" Target="http://../AppData/Roaming/Microsoft/Users/51984/Users/CASA%201/Users/CASA%201/AppData/Roaming/Microsoft/RESOLUCIONES%202019%20PDF/0497.pdf" TargetMode="External"/><Relationship Id="rId1752" Type="http://schemas.openxmlformats.org/officeDocument/2006/relationships/hyperlink" Target="http://../AppData/Roaming/Microsoft/Users/51984/Users/CASA%201/Users/CASA%201/AppData/Roaming/Microsoft/RESOLUCIONES%202019%20PDF/CARGOS%202019/0516-CARGO.pdf" TargetMode="External"/><Relationship Id="rId1753" Type="http://schemas.openxmlformats.org/officeDocument/2006/relationships/hyperlink" Target="http://../AppData/Roaming/Microsoft/Users/51984/Users/CASA%201/Users/CASA%201/AppData/Roaming/Microsoft/RESOLUCIONES%202019%20PDF/CARGOS%202019/0516-CARGO2.pdf" TargetMode="External"/><Relationship Id="rId1754" Type="http://schemas.openxmlformats.org/officeDocument/2006/relationships/hyperlink" Target="http://../AppData/Roaming/Microsoft/Users/51984/Users/CASA%201/Users/CASA%201/AppData/Roaming/Microsoft/RESOLUCIONES%202019%20PDF/0522.pdf" TargetMode="External"/><Relationship Id="rId1755" Type="http://schemas.openxmlformats.org/officeDocument/2006/relationships/hyperlink" Target="http://../AppData/Roaming/Microsoft/Users/51984/Users/CASA%201/Users/CASA%201/AppData/Roaming/Microsoft/RESOLUCIONES%202019%20PDF/0520.pdf" TargetMode="External"/><Relationship Id="rId1756" Type="http://schemas.openxmlformats.org/officeDocument/2006/relationships/hyperlink" Target="http://../AppData/Roaming/Microsoft/Users/51984/Users/CASA%201/Users/CASA%201/AppData/Roaming/Microsoft/RESOLUCIONES%202019%20PDF/0513.pdf" TargetMode="External"/><Relationship Id="rId1757" Type="http://schemas.openxmlformats.org/officeDocument/2006/relationships/hyperlink" Target="http://../AppData/Roaming/Microsoft/Users/51984/Users/CASA%201/Users/CASA%201/AppData/Roaming/Microsoft/RESOLUCIONES%202019%20PDF/CARGOS%202019/0513-CARGO.pdf" TargetMode="External"/><Relationship Id="rId1758" Type="http://schemas.openxmlformats.org/officeDocument/2006/relationships/hyperlink" Target="http://../AppData/Roaming/Microsoft/Users/51984/Users/CASA%201/Users/CASA%201/AppData/Roaming/Microsoft/RESOLUCIONES%202019%20PDF/CARGOS%202019/0513-CARGO2.pdf" TargetMode="External"/><Relationship Id="rId1759" Type="http://schemas.openxmlformats.org/officeDocument/2006/relationships/hyperlink" Target="http://../AppData/Roaming/Microsoft/Users/51984/Users/CASA%201/Users/CASA%201/AppData/Roaming/Microsoft/RESOLUCIONES%202019%20PDF/0507.pdf" TargetMode="External"/><Relationship Id="rId1750" Type="http://schemas.openxmlformats.org/officeDocument/2006/relationships/hyperlink" Target="http://../AppData/Roaming/Microsoft/Users/51984/Users/CASA%201/Users/CASA%201/AppData/Roaming/Microsoft/RESOLUCIONES%202019%20PDF/CARGOS%202019/0512-CARGO.pdf" TargetMode="External"/><Relationship Id="rId1751" Type="http://schemas.openxmlformats.org/officeDocument/2006/relationships/hyperlink" Target="http://../AppData/Roaming/Microsoft/Users/51984/Users/CASA%201/Users/CASA%201/AppData/Roaming/Microsoft/RESOLUCIONES%202019%20PDF/0516.pdf" TargetMode="External"/><Relationship Id="rId1741" Type="http://schemas.openxmlformats.org/officeDocument/2006/relationships/hyperlink" Target="http://../AppData/Roaming/Microsoft/Users/51984/Users/CASA%201/Users/CASA%201/AppData/Roaming/Microsoft/RESOLUCIONES%202019%20PDF/CARGOS%202019/0502-CARGO1.pdf" TargetMode="External"/><Relationship Id="rId1742" Type="http://schemas.openxmlformats.org/officeDocument/2006/relationships/hyperlink" Target="http://../AppData/Roaming/Microsoft/Users/51984/Users/CASA%201/Users/CASA%201/AppData/Roaming/Microsoft/RESOLUCIONES%202019%20PDF/CARGOS%202019/0502-CARGO2.pdf" TargetMode="External"/><Relationship Id="rId1743" Type="http://schemas.openxmlformats.org/officeDocument/2006/relationships/hyperlink" Target="http://../AppData/Roaming/Microsoft/Users/51984/Users/CASA%201/Users/CASA%201/AppData/Roaming/Microsoft/RESOLUCIONES%202019%20PDF/CARGOS%202019/0502-CARGO3.pdf" TargetMode="External"/><Relationship Id="rId1744" Type="http://schemas.openxmlformats.org/officeDocument/2006/relationships/hyperlink" Target="http://../AppData/Roaming/Microsoft/Users/51984/Users/CASA%201/Users/CASA%201/AppData/Roaming/Microsoft/RESOLUCIONES%202019%20PDF/0503.pdf" TargetMode="External"/><Relationship Id="rId1745" Type="http://schemas.openxmlformats.org/officeDocument/2006/relationships/hyperlink" Target="http://../AppData/Roaming/Microsoft/Users/51984/Users/CASA%201/Users/CASA%201/AppData/Roaming/Microsoft/RESOLUCIONES%202019%20PDF/0511.pdf" TargetMode="External"/><Relationship Id="rId1746" Type="http://schemas.openxmlformats.org/officeDocument/2006/relationships/hyperlink" Target="http://../AppData/Roaming/Microsoft/Users/51984/Users/CASA%201/Users/CASA%201/AppData/Roaming/Microsoft/RESOLUCIONES%202019%20PDF/CARGOS%202019/0511-CARGO.pdf" TargetMode="External"/><Relationship Id="rId1747" Type="http://schemas.openxmlformats.org/officeDocument/2006/relationships/hyperlink" Target="http://../AppData/Roaming/Microsoft/Users/51984/Users/CASA%201/Users/CASA%201/AppData/Roaming/Microsoft/RESOLUCIONES%202019%20PDF/0506.pdf" TargetMode="External"/><Relationship Id="rId1748" Type="http://schemas.openxmlformats.org/officeDocument/2006/relationships/hyperlink" Target="http://../AppData/Roaming/Microsoft/Users/51984/Users/CASA%201/Users/CASA%201/AppData/Roaming/Microsoft/RESOLUCIONES%202019%20PDF/CARGOS%202019/0506-CARGO1.pdf" TargetMode="External"/><Relationship Id="rId1749" Type="http://schemas.openxmlformats.org/officeDocument/2006/relationships/hyperlink" Target="http://../AppData/Roaming/Microsoft/Users/51984/Users/CASA%201/Users/CASA%201/AppData/Roaming/Microsoft/RESOLUCIONES%202019%20PDF/0512.pdf" TargetMode="External"/><Relationship Id="rId1740" Type="http://schemas.openxmlformats.org/officeDocument/2006/relationships/hyperlink" Target="http://../AppData/Roaming/Microsoft/Users/51984/Users/CASA%201/Users/CASA%201/AppData/Roaming/Microsoft/RESOLUCIONES%202019%20PDF/0502.pdf" TargetMode="External"/><Relationship Id="rId1710" Type="http://schemas.openxmlformats.org/officeDocument/2006/relationships/hyperlink" Target="http://../AppData/Roaming/Microsoft/Users/51984/Users/CASA%201/Users/CASA%201/AppData/Roaming/Microsoft/RESOLUCIONES%202019%20PDF/0476.pdf" TargetMode="External"/><Relationship Id="rId1711" Type="http://schemas.openxmlformats.org/officeDocument/2006/relationships/hyperlink" Target="http://../AppData/Roaming/Microsoft/Users/51984/Users/CASA%201/Users/CASA%201/AppData/Roaming/Microsoft/RESOLUCIONES%202019%20PDF/0486.pdf" TargetMode="External"/><Relationship Id="rId1712" Type="http://schemas.openxmlformats.org/officeDocument/2006/relationships/hyperlink" Target="http://../AppData/Roaming/Microsoft/Users/51984/Users/CASA%201/Users/CASA%201/AppData/Roaming/Microsoft/RESOLUCIONES%202019%20PDF/0477.pdf" TargetMode="External"/><Relationship Id="rId1713" Type="http://schemas.openxmlformats.org/officeDocument/2006/relationships/hyperlink" Target="http://../AppData/Roaming/Microsoft/Users/51984/Users/CASA%201/Users/CASA%201/AppData/Roaming/Microsoft/RESOLUCIONES%202019%20PDF/0478.pdf" TargetMode="External"/><Relationship Id="rId1714" Type="http://schemas.openxmlformats.org/officeDocument/2006/relationships/hyperlink" Target="http://../AppData/Roaming/Microsoft/Users/51984/Users/CASA%201/Users/CASA%201/AppData/Roaming/Microsoft/RESOLUCIONES%202019%20PDF/0468.pdf" TargetMode="External"/><Relationship Id="rId1715" Type="http://schemas.openxmlformats.org/officeDocument/2006/relationships/hyperlink" Target="http://../AppData/Roaming/Microsoft/Users/51984/Users/CASA%201/Users/CASA%201/AppData/Roaming/Microsoft/RESOLUCIONES%202019%20PDF/0472.pdf" TargetMode="External"/><Relationship Id="rId1716" Type="http://schemas.openxmlformats.org/officeDocument/2006/relationships/hyperlink" Target="http://../AppData/Roaming/Microsoft/Users/51984/Users/CASA%201/Users/CASA%201/AppData/Roaming/Microsoft/RESOLUCIONES%202019%20PDF/0487.pdf" TargetMode="External"/><Relationship Id="rId1717" Type="http://schemas.openxmlformats.org/officeDocument/2006/relationships/hyperlink" Target="http://../AppData/Roaming/Microsoft/Users/51984/Users/CASA%201/Users/CASA%201/AppData/Roaming/Microsoft/RESOLUCIONES%202019%20PDF/CARGOS%202019/0487-CARGO1.pdf" TargetMode="External"/><Relationship Id="rId1718" Type="http://schemas.openxmlformats.org/officeDocument/2006/relationships/hyperlink" Target="http://../AppData/Roaming/Microsoft/Users/51984/Users/CASA%201/Users/CASA%201/AppData/Roaming/Microsoft/RESOLUCIONES%202019%20PDF/0488.pdf" TargetMode="External"/><Relationship Id="rId1719" Type="http://schemas.openxmlformats.org/officeDocument/2006/relationships/hyperlink" Target="http://../AppData/Roaming/Microsoft/Users/51984/Users/CASA%201/Users/CASA%201/AppData/Roaming/Microsoft/RESOLUCIONES%202019%20PDF/CARGOS%202019/0488-CARGO1.pdf" TargetMode="External"/><Relationship Id="rId1700" Type="http://schemas.openxmlformats.org/officeDocument/2006/relationships/hyperlink" Target="http://../AppData/Roaming/Microsoft/Users/51984/Users/CASA%201/Users/CASA%201/AppData/Roaming/Microsoft/RESOLUCIONES%202019%20PDF/0485.pdf" TargetMode="External"/><Relationship Id="rId1701" Type="http://schemas.openxmlformats.org/officeDocument/2006/relationships/hyperlink" Target="http://../AppData/Roaming/Microsoft/Users/51984/Users/CASA%201/Users/CASA%201/AppData/Roaming/Microsoft/RESOLUCIONES%202019%20PDF/0484.pdf" TargetMode="External"/><Relationship Id="rId1702" Type="http://schemas.openxmlformats.org/officeDocument/2006/relationships/hyperlink" Target="http://../AppData/Roaming/Microsoft/Users/51984/Users/CASA%201/Users/CASA%201/AppData/Roaming/Microsoft/RESOLUCIONES%202019%20PDF/0499.pdf" TargetMode="External"/><Relationship Id="rId1703" Type="http://schemas.openxmlformats.org/officeDocument/2006/relationships/hyperlink" Target="http://../AppData/Roaming/Microsoft/Users/51984/Users/CASA%201/Users/CASA%201/AppData/Roaming/Microsoft/RESOLUCIONES%202019%20PDF/0489.pdf" TargetMode="External"/><Relationship Id="rId1704" Type="http://schemas.openxmlformats.org/officeDocument/2006/relationships/hyperlink" Target="http://../AppData/Roaming/Microsoft/Users/51984/Users/CASA%201/Users/CASA%201/AppData/Roaming/Microsoft/RESOLUCIONES%202019%20PDF/0498.pdf" TargetMode="External"/><Relationship Id="rId1705" Type="http://schemas.openxmlformats.org/officeDocument/2006/relationships/hyperlink" Target="http://../AppData/Roaming/Microsoft/Users/51984/Users/CASA%201/Users/CASA%201/AppData/Roaming/Microsoft/RESOLUCIONES%202019%20PDF/0474.pdf" TargetMode="External"/><Relationship Id="rId1706" Type="http://schemas.openxmlformats.org/officeDocument/2006/relationships/hyperlink" Target="http://../AppData/Roaming/Microsoft/Users/51984/Users/CASA%201/Users/CASA%201/AppData/Roaming/Microsoft/RESOLUCIONES%202019%20PDF/0470.pdf" TargetMode="External"/><Relationship Id="rId1707" Type="http://schemas.openxmlformats.org/officeDocument/2006/relationships/hyperlink" Target="http://../AppData/Roaming/Microsoft/Users/51984/Users/CASA%201/Users/CASA%201/AppData/Roaming/Microsoft/RESOLUCIONES%202019%20PDF/0473.pdf" TargetMode="External"/><Relationship Id="rId1708" Type="http://schemas.openxmlformats.org/officeDocument/2006/relationships/hyperlink" Target="http://../AppData/Roaming/Microsoft/Users/51984/Users/CASA%201/Users/CASA%201/AppData/Roaming/Microsoft/RESOLUCIONES%202019%20PDF/0481.pdf" TargetMode="External"/><Relationship Id="rId1709" Type="http://schemas.openxmlformats.org/officeDocument/2006/relationships/hyperlink" Target="http://../AppData/Roaming/Microsoft/Users/51984/Users/CASA%201/Users/CASA%201/AppData/Roaming/Microsoft/RESOLUCIONES%202019%20PDF/0467.pdf" TargetMode="External"/><Relationship Id="rId40" Type="http://schemas.openxmlformats.org/officeDocument/2006/relationships/hyperlink" Target="http://../AppData/Roaming/Microsoft/Users/51984/Users/CASA%201/Users/CASA%201/AppData/Roaming/Microsoft/AppData/Roaming/Microsoft/RESOLUCIONES%202016%20PDF/RESOLUCION%2042.pdf" TargetMode="External"/><Relationship Id="rId3513" Type="http://schemas.openxmlformats.org/officeDocument/2006/relationships/hyperlink" Target="http://../AppData/Roaming/Microsoft/AppData/Roaming/Microsoft/RESOLUCIONES%202020%20PDF/0494.pdf" TargetMode="External"/><Relationship Id="rId3512" Type="http://schemas.openxmlformats.org/officeDocument/2006/relationships/hyperlink" Target="http://../AppData/Roaming/Microsoft/AppData/Roaming/Microsoft/RESOLUCIONES%202020%20PDF/0490.pdf" TargetMode="External"/><Relationship Id="rId42" Type="http://schemas.openxmlformats.org/officeDocument/2006/relationships/hyperlink" Target="http://../AppData/Roaming/Microsoft/Users/51984/Users/CASA%201/Users/CASA%201/AppData/Roaming/Microsoft/AppData/Roaming/Microsoft/RESOLUCIONES%202016%20PDF/RESOLUCION%2038.pdf" TargetMode="External"/><Relationship Id="rId3515" Type="http://schemas.openxmlformats.org/officeDocument/2006/relationships/hyperlink" Target="http://../AppData/Roaming/Microsoft/AppData/Roaming/Microsoft/RESOLUCIONES%202020%20PDF/0486.pdf" TargetMode="External"/><Relationship Id="rId41" Type="http://schemas.openxmlformats.org/officeDocument/2006/relationships/hyperlink" Target="http://../AppData/Roaming/Microsoft/Users/51984/Users/CASA%201/Users/CASA%201/AppData/Roaming/Microsoft/AppData/Roaming/Microsoft/RESOLUCIONES%202016%20PDF/RESOLUCION%2039.pdf" TargetMode="External"/><Relationship Id="rId3514" Type="http://schemas.openxmlformats.org/officeDocument/2006/relationships/hyperlink" Target="http://../AppData/Roaming/Microsoft/AppData/Roaming/Microsoft/RESOLUCIONES%202020%20PDF/0483.pdf" TargetMode="External"/><Relationship Id="rId44" Type="http://schemas.openxmlformats.org/officeDocument/2006/relationships/hyperlink" Target="http://../AppData/Roaming/Microsoft/Users/51984/Users/CASA%201/Users/CASA%201/AppData/Roaming/Microsoft/AppData/Roaming/Microsoft/RESOLUCIONES%202016%20PDF/RESOLUCION%2049.pdf" TargetMode="External"/><Relationship Id="rId3517" Type="http://schemas.openxmlformats.org/officeDocument/2006/relationships/hyperlink" Target="http://../AppData/Roaming/Microsoft/AppData/Roaming/Microsoft/RESOLUCIONES%202020%20PDF/0480.pdf" TargetMode="External"/><Relationship Id="rId43" Type="http://schemas.openxmlformats.org/officeDocument/2006/relationships/hyperlink" Target="http://../AppData/Roaming/Microsoft/Users/51984/Users/CASA%201/Users/CASA%201/AppData/Roaming/Microsoft/AppData/Roaming/Microsoft/RESOLUCIONES%202016%20PDF/RESOLUCION%2040.pdf" TargetMode="External"/><Relationship Id="rId3516" Type="http://schemas.openxmlformats.org/officeDocument/2006/relationships/hyperlink" Target="http://../AppData/Roaming/Microsoft/AppData/Roaming/Microsoft/RESOLUCIONES%202020%20PDF/0491.pdf" TargetMode="External"/><Relationship Id="rId46" Type="http://schemas.openxmlformats.org/officeDocument/2006/relationships/hyperlink" Target="http://../AppData/Roaming/Microsoft/Users/51984/Users/CASA%201/Users/CASA%201/AppData/Roaming/Microsoft/AppData/Roaming/Microsoft/RESOLUCIONES%202016%20PDF/RESOLUCION%2047.pdf" TargetMode="External"/><Relationship Id="rId3519" Type="http://schemas.openxmlformats.org/officeDocument/2006/relationships/hyperlink" Target="http://../AppData/Roaming/Microsoft/AppData/Roaming/Microsoft/RESOLUCIONES%202020%20PDF/0484.pdf" TargetMode="External"/><Relationship Id="rId45" Type="http://schemas.openxmlformats.org/officeDocument/2006/relationships/hyperlink" Target="http://../AppData/Roaming/Microsoft/Users/51984/Users/CASA%201/Users/CASA%201/AppData/Roaming/Microsoft/AppData/Roaming/Microsoft/RESOLUCIONES%202016%20PDF/RESOLUCION%2046.pdf" TargetMode="External"/><Relationship Id="rId3518" Type="http://schemas.openxmlformats.org/officeDocument/2006/relationships/hyperlink" Target="http://../AppData/Roaming/Microsoft/AppData/Roaming/Microsoft/RESOLUCIONES%202020%20PDF/0488.pdf" TargetMode="External"/><Relationship Id="rId48" Type="http://schemas.openxmlformats.org/officeDocument/2006/relationships/hyperlink" Target="http://../AppData/Roaming/Microsoft/Users/51984/Users/CASA%201/Users/CASA%201/AppData/Roaming/Microsoft/AppData/Roaming/Microsoft/RESOLUCIONES%202016%20PDF/RESOLUCION%2045.pdf" TargetMode="External"/><Relationship Id="rId47" Type="http://schemas.openxmlformats.org/officeDocument/2006/relationships/hyperlink" Target="http://../AppData/Roaming/Microsoft/Users/51984/Users/CASA%201/Users/CASA%201/AppData/Roaming/Microsoft/AppData/Roaming/Microsoft/RESOLUCIONES%202016%20PDF/RESOLUCION%2044.pdf" TargetMode="External"/><Relationship Id="rId49" Type="http://schemas.openxmlformats.org/officeDocument/2006/relationships/hyperlink" Target="http://../AppData/Roaming/Microsoft/Users/51984/Users/CASA%201/Users/CASA%201/AppData/Roaming/Microsoft/AppData/Roaming/Microsoft/RESOLUCIONES%202016%20PDF/RESOLUCION%2048.pdf" TargetMode="External"/><Relationship Id="rId3511" Type="http://schemas.openxmlformats.org/officeDocument/2006/relationships/hyperlink" Target="http://../AppData/Roaming/Microsoft/AppData/Roaming/Microsoft/RESOLUCIONES%202020%20PDF/0495.pdf" TargetMode="External"/><Relationship Id="rId3510" Type="http://schemas.openxmlformats.org/officeDocument/2006/relationships/hyperlink" Target="http://../AppData/Roaming/Microsoft/AppData/Roaming/Microsoft/RESOLUCIONES%202020%20PDF/0489.pdf" TargetMode="External"/><Relationship Id="rId3502" Type="http://schemas.openxmlformats.org/officeDocument/2006/relationships/hyperlink" Target="http://../AppData/Roaming/Microsoft/AppData/Roaming/Microsoft/RESOLUCIONES%202020%20PDF/0448.pdf" TargetMode="External"/><Relationship Id="rId3501" Type="http://schemas.openxmlformats.org/officeDocument/2006/relationships/hyperlink" Target="http://../AppData/Roaming/Microsoft/AppData/Roaming/Microsoft/RESOLUCIONES%202020%20PDF/0455.pdf" TargetMode="External"/><Relationship Id="rId31" Type="http://schemas.openxmlformats.org/officeDocument/2006/relationships/hyperlink" Target="http://../AppData/Roaming/Microsoft/Users/51984/Users/CASA%201/Users/CASA%201/AppData/Roaming/Microsoft/AppData/Roaming/Microsoft/RESOLUCIONES%202016%20PDF/RESOLUCION%2028.pdf" TargetMode="External"/><Relationship Id="rId3504" Type="http://schemas.openxmlformats.org/officeDocument/2006/relationships/hyperlink" Target="http://../AppData/Roaming/Microsoft/AppData/Roaming/Microsoft/RESOLUCIONES%202020%20PDF/0478.pdf" TargetMode="External"/><Relationship Id="rId30" Type="http://schemas.openxmlformats.org/officeDocument/2006/relationships/hyperlink" Target="http://../AppData/Roaming/Microsoft/Users/51984/Users/CASA%201/Users/CASA%201/AppData/Roaming/Microsoft/AppData/Roaming/Microsoft/RESOLUCIONES%202016%20PDF/RESOLUCION%2024.pdf" TargetMode="External"/><Relationship Id="rId3503" Type="http://schemas.openxmlformats.org/officeDocument/2006/relationships/hyperlink" Target="http://../AppData/Roaming/Microsoft/AppData/Roaming/Microsoft/RESOLUCIONES%202020%20PDF/0476.pdf" TargetMode="External"/><Relationship Id="rId33" Type="http://schemas.openxmlformats.org/officeDocument/2006/relationships/hyperlink" Target="http://../AppData/Roaming/Microsoft/Users/51984/Users/CASA%201/Users/CASA%201/AppData/Roaming/Microsoft/AppData/Roaming/Microsoft/RESOLUCIONES%202016%20PDF/RESOLUCION%2033.pdf" TargetMode="External"/><Relationship Id="rId3506" Type="http://schemas.openxmlformats.org/officeDocument/2006/relationships/hyperlink" Target="http://../AppData/Roaming/Microsoft/AppData/Roaming/Microsoft/RESOLUCIONES%202020%20PDF/0475.pdf" TargetMode="External"/><Relationship Id="rId32" Type="http://schemas.openxmlformats.org/officeDocument/2006/relationships/hyperlink" Target="http://../AppData/Roaming/Microsoft/Users/51984/Users/CASA%201/Users/CASA%201/AppData/Roaming/Microsoft/AppData/Roaming/Microsoft/RESOLUCIONES%202016%20PDF/RESOLUCION%2029.pdf" TargetMode="External"/><Relationship Id="rId3505" Type="http://schemas.openxmlformats.org/officeDocument/2006/relationships/hyperlink" Target="http://../AppData/Roaming/Microsoft/AppData/Roaming/Microsoft/RESOLUCIONES%202020%20PDF/0477.pdf" TargetMode="External"/><Relationship Id="rId35" Type="http://schemas.openxmlformats.org/officeDocument/2006/relationships/hyperlink" Target="http://../AppData/Roaming/Microsoft/Users/51984/Users/CASA%201/Users/CASA%201/AppData/Roaming/Microsoft/AppData/Roaming/Microsoft/RESOLUCIONES%202016%20PDF/RESOLUCION%2036.pdf" TargetMode="External"/><Relationship Id="rId3508" Type="http://schemas.openxmlformats.org/officeDocument/2006/relationships/hyperlink" Target="http://../AppData/Roaming/Microsoft/AppData/Roaming/Microsoft/RESOLUCIONES%202020%20PDF/0481.pdf" TargetMode="External"/><Relationship Id="rId34" Type="http://schemas.openxmlformats.org/officeDocument/2006/relationships/hyperlink" Target="http://../AppData/Roaming/Microsoft/Users/51984/Users/CASA%201/Users/CASA%201/AppData/Roaming/Microsoft/AppData/Roaming/Microsoft/RESOLUCIONES%202016%20PDF/RESOLUCION%2034.pdf" TargetMode="External"/><Relationship Id="rId3507" Type="http://schemas.openxmlformats.org/officeDocument/2006/relationships/hyperlink" Target="http://../AppData/Roaming/Microsoft/AppData/Roaming/Microsoft/RESOLUCIONES%202020%20PDF/0492.pdf" TargetMode="External"/><Relationship Id="rId3509" Type="http://schemas.openxmlformats.org/officeDocument/2006/relationships/hyperlink" Target="http://../AppData/Roaming/Microsoft/AppData/Roaming/Microsoft/RESOLUCIONES%202020%20PDF/0482.pdf" TargetMode="External"/><Relationship Id="rId37" Type="http://schemas.openxmlformats.org/officeDocument/2006/relationships/hyperlink" Target="http://../AppData/Roaming/Microsoft/Users/51984/Users/CASA%201/Users/CASA%201/AppData/Roaming/Microsoft/AppData/Roaming/Microsoft/RESOLUCIONES%202016%20PDF/RESOLUCION%2043.pdf" TargetMode="External"/><Relationship Id="rId36" Type="http://schemas.openxmlformats.org/officeDocument/2006/relationships/hyperlink" Target="http://../AppData/Roaming/Microsoft/Users/51984/Users/CASA%201/Users/CASA%201/AppData/Roaming/Microsoft/AppData/Roaming/Microsoft/RESOLUCIONES%202016%20PDF/RESOLUCION%2035.pdf" TargetMode="External"/><Relationship Id="rId39" Type="http://schemas.openxmlformats.org/officeDocument/2006/relationships/hyperlink" Target="http://../AppData/Roaming/Microsoft/Users/51984/Users/CASA%201/Users/CASA%201/AppData/Roaming/Microsoft/AppData/Roaming/Microsoft/RESOLUCIONES%202016%20PDF/RESOLUCION%2041.pdf" TargetMode="External"/><Relationship Id="rId38" Type="http://schemas.openxmlformats.org/officeDocument/2006/relationships/hyperlink" Target="http://../AppData/Roaming/Microsoft/Users/51984/Users/CASA%201/Users/CASA%201/AppData/Roaming/Microsoft/AppData/Roaming/Microsoft/RESOLUCIONES%202016%20PDF/RESOLUCION%2037.pdf" TargetMode="External"/><Relationship Id="rId3500" Type="http://schemas.openxmlformats.org/officeDocument/2006/relationships/hyperlink" Target="http://../AppData/Roaming/Microsoft/AppData/Roaming/Microsoft/RESOLUCIONES%202020%20PDF/0449.pdf" TargetMode="External"/><Relationship Id="rId2203" Type="http://schemas.openxmlformats.org/officeDocument/2006/relationships/hyperlink" Target="http://../AppData/Roaming/Microsoft/Users/51984/Users/CASA%201/Users/CASA%201/AppData/Roaming/Microsoft/RESOLUCIONES%202019%20PDF/0791.pdf" TargetMode="External"/><Relationship Id="rId3535" Type="http://schemas.openxmlformats.org/officeDocument/2006/relationships/hyperlink" Target="http://../AppData/Roaming/Microsoft/AppData/Roaming/Microsoft/RESOLUCIONES%202020%20PDF/0508.pdf" TargetMode="External"/><Relationship Id="rId2204" Type="http://schemas.openxmlformats.org/officeDocument/2006/relationships/hyperlink" Target="http://../AppData/Roaming/Microsoft/Users/51984/Users/CASA%201/Users/CASA%201/AppData/Roaming/Microsoft/RESOLUCIONES%202019%20PDF/CARGOS%202019/0791-CARGO1.pdf" TargetMode="External"/><Relationship Id="rId3534" Type="http://schemas.openxmlformats.org/officeDocument/2006/relationships/hyperlink" Target="http://../AppData/Roaming/Microsoft/AppData/Roaming/Microsoft/RESOLUCIONES%202020%20PDF/0519.pdf" TargetMode="External"/><Relationship Id="rId20" Type="http://schemas.openxmlformats.org/officeDocument/2006/relationships/hyperlink" Target="http://../AppData/Roaming/Microsoft/Users/51984/Users/CASA%201/Users/CASA%201/AppData/Roaming/Microsoft/AppData/Roaming/Microsoft/RESOLUCIONES%202016%20PDF/RESOLUCION%2019.pdf" TargetMode="External"/><Relationship Id="rId2205" Type="http://schemas.openxmlformats.org/officeDocument/2006/relationships/hyperlink" Target="http://../AppData/Roaming/Microsoft/Users/51984/Users/CASA%201/Users/CASA%201/AppData/Roaming/Microsoft/RESOLUCIONES%202019%20PDF/CARGOS%202019/0791-1.pdf" TargetMode="External"/><Relationship Id="rId3537" Type="http://schemas.openxmlformats.org/officeDocument/2006/relationships/hyperlink" Target="http://../AppData/Roaming/Microsoft/AppData/Roaming/Microsoft/RESOLUCIONES%202020%20PDF/0509.pdf" TargetMode="External"/><Relationship Id="rId2206" Type="http://schemas.openxmlformats.org/officeDocument/2006/relationships/hyperlink" Target="http://../AppData/Roaming/Microsoft/Users/51984/Users/CASA%201/Users/CASA%201/AppData/Roaming/Microsoft/RESOLUCIONES%202019%20PDF/0796.pdf" TargetMode="External"/><Relationship Id="rId3536" Type="http://schemas.openxmlformats.org/officeDocument/2006/relationships/hyperlink" Target="http://../AppData/Roaming/Microsoft/AppData/Roaming/Microsoft/RESOLUCIONES%202020%20PDF/0516.pdf" TargetMode="External"/><Relationship Id="rId22" Type="http://schemas.openxmlformats.org/officeDocument/2006/relationships/hyperlink" Target="http://../AppData/Roaming/Microsoft/Users/51984/Users/CASA%201/Users/CASA%201/AppData/Roaming/Microsoft/AppData/Roaming/Microsoft/RESOLUCIONES%202016%20PDF/RESOLUCION%2022.pdf" TargetMode="External"/><Relationship Id="rId2207" Type="http://schemas.openxmlformats.org/officeDocument/2006/relationships/hyperlink" Target="http://../AppData/Roaming/Microsoft/Users/51984/Users/CASA%201/Users/CASA%201/AppData/Roaming/Microsoft/RESOLUCIONES%202019%20PDF/CARGOS%202019/0796-CARGO1.pdf" TargetMode="External"/><Relationship Id="rId3539" Type="http://schemas.openxmlformats.org/officeDocument/2006/relationships/hyperlink" Target="http://../AppData/Roaming/Microsoft/AppData/Roaming/Microsoft/RESOLUCIONES%202020%20PDF/0522.pdf" TargetMode="External"/><Relationship Id="rId21" Type="http://schemas.openxmlformats.org/officeDocument/2006/relationships/hyperlink" Target="http://../AppData/Roaming/Microsoft/Users/51984/Users/CASA%201/Users/CASA%201/AppData/Roaming/Microsoft/AppData/Roaming/Microsoft/RESOLUCIONES%202016%20PDF/RESOLUCION%2021.pdf" TargetMode="External"/><Relationship Id="rId2208" Type="http://schemas.openxmlformats.org/officeDocument/2006/relationships/hyperlink" Target="http://../AppData/Roaming/Microsoft/Users/51984/Users/CASA%201/Users/CASA%201/AppData/Roaming/Microsoft/RESOLUCIONES%202019%20PDF/CARGOS%202019/0796-CARGO2.pdf" TargetMode="External"/><Relationship Id="rId3538" Type="http://schemas.openxmlformats.org/officeDocument/2006/relationships/hyperlink" Target="http://../AppData/Roaming/Microsoft/AppData/Roaming/Microsoft/RESOLUCIONES%202020%20PDF/0517.pdf" TargetMode="External"/><Relationship Id="rId24" Type="http://schemas.openxmlformats.org/officeDocument/2006/relationships/hyperlink" Target="http://../AppData/Roaming/Microsoft/Users/51984/Users/CASA%201/Users/CASA%201/AppData/Roaming/Microsoft/AppData/Roaming/Microsoft/RESOLUCIONES%202016%20PDF/RESOLUCION%2025.pdf" TargetMode="External"/><Relationship Id="rId2209" Type="http://schemas.openxmlformats.org/officeDocument/2006/relationships/hyperlink" Target="http://../AppData/Roaming/Microsoft/Users/51984/Users/CASA%201/Users/CASA%201/AppData/Roaming/Microsoft/RESOLUCIONES%202019%20PDF/CARGOS%202019/796-3.pdf" TargetMode="External"/><Relationship Id="rId23" Type="http://schemas.openxmlformats.org/officeDocument/2006/relationships/hyperlink" Target="http://../AppData/Roaming/Microsoft/Users/51984/Users/CASA%201/Users/CASA%201/AppData/Roaming/Microsoft/AppData/Roaming/Microsoft/RESOLUCIONES%202016%20PDF/RESOLUCION%2023.pdf" TargetMode="External"/><Relationship Id="rId26" Type="http://schemas.openxmlformats.org/officeDocument/2006/relationships/hyperlink" Target="http://../AppData/Roaming/Microsoft/Users/51984/Users/CASA%201/Users/CASA%201/AppData/Roaming/Microsoft/AppData/Roaming/Microsoft/RESOLUCIONES%202016%20PDF/RESOLUCION%2030.pdf" TargetMode="External"/><Relationship Id="rId25" Type="http://schemas.openxmlformats.org/officeDocument/2006/relationships/hyperlink" Target="http://../AppData/Roaming/Microsoft/Users/51984/Users/CASA%201/Users/CASA%201/AppData/Roaming/Microsoft/AppData/Roaming/Microsoft/RESOLUCIONES%202016%20PDF/RESOLUCION%2032.pdf" TargetMode="External"/><Relationship Id="rId28" Type="http://schemas.openxmlformats.org/officeDocument/2006/relationships/hyperlink" Target="http://../AppData/Roaming/Microsoft/Users/51984/Users/CASA%201/Users/CASA%201/AppData/Roaming/Microsoft/AppData/Roaming/Microsoft/RESOLUCIONES%202016%20PDF/RESOLUCION%2027.pdf" TargetMode="External"/><Relationship Id="rId27" Type="http://schemas.openxmlformats.org/officeDocument/2006/relationships/hyperlink" Target="http://../AppData/Roaming/Microsoft/Users/51984/Users/CASA%201/Users/CASA%201/AppData/Roaming/Microsoft/AppData/Roaming/Microsoft/RESOLUCIONES%202016%20PDF/RESOLUCION%2026.pdf" TargetMode="External"/><Relationship Id="rId3531" Type="http://schemas.openxmlformats.org/officeDocument/2006/relationships/hyperlink" Target="http://../AppData/Roaming/Microsoft/AppData/Roaming/Microsoft/RESOLUCIONES%202020%20PDF/0499.pdf" TargetMode="External"/><Relationship Id="rId29" Type="http://schemas.openxmlformats.org/officeDocument/2006/relationships/hyperlink" Target="http://../AppData/Roaming/Microsoft/Users/51984/Users/CASA%201/Users/CASA%201/AppData/Roaming/Microsoft/AppData/Roaming/Microsoft/RESOLUCIONES%202016%20PDF/RESOLUCION%2031.pdf" TargetMode="External"/><Relationship Id="rId2200" Type="http://schemas.openxmlformats.org/officeDocument/2006/relationships/hyperlink" Target="http://../AppData/Roaming/Microsoft/Users/51984/Users/CASA%201/Users/CASA%201/AppData/Roaming/Microsoft/RESOLUCIONES%202019%20PDF/0788.pdf" TargetMode="External"/><Relationship Id="rId3530" Type="http://schemas.openxmlformats.org/officeDocument/2006/relationships/hyperlink" Target="http://../AppData/Roaming/Microsoft/AppData/Roaming/Microsoft/RESOLUCIONES%202020%20PDF/0507.pdf" TargetMode="External"/><Relationship Id="rId2201" Type="http://schemas.openxmlformats.org/officeDocument/2006/relationships/hyperlink" Target="http://../AppData/Roaming/Microsoft/Users/51984/Users/CASA%201/Users/CASA%201/AppData/Roaming/Microsoft/RESOLUCIONES%202019%20PDF/0795.pdf" TargetMode="External"/><Relationship Id="rId3533" Type="http://schemas.openxmlformats.org/officeDocument/2006/relationships/hyperlink" Target="http://../AppData/Roaming/Microsoft/AppData/Roaming/Microsoft/RESOLUCIONES%202020%20PDF/0515.pdf" TargetMode="External"/><Relationship Id="rId2202" Type="http://schemas.openxmlformats.org/officeDocument/2006/relationships/hyperlink" Target="http://../AppData/Roaming/Microsoft/Users/51984/Users/CASA%201/Users/CASA%201/AppData/Roaming/Microsoft/RESOLUCIONES%202019%20PDF/0794.pdf" TargetMode="External"/><Relationship Id="rId3532" Type="http://schemas.openxmlformats.org/officeDocument/2006/relationships/hyperlink" Target="http://../AppData/Roaming/Microsoft/AppData/Roaming/Microsoft/RESOLUCIONES%202020%20PDF/0501.pdf" TargetMode="External"/><Relationship Id="rId3524" Type="http://schemas.openxmlformats.org/officeDocument/2006/relationships/hyperlink" Target="http://../AppData/Roaming/Microsoft/AppData/Roaming/Microsoft/RESOLUCIONES%202020%20PDF/0487.pdf" TargetMode="External"/><Relationship Id="rId3523" Type="http://schemas.openxmlformats.org/officeDocument/2006/relationships/hyperlink" Target="http://../AppData/Roaming/Microsoft/AppData/Roaming/Microsoft/RESOLUCIONES%202020%20PDF/0479.pdf" TargetMode="External"/><Relationship Id="rId3526" Type="http://schemas.openxmlformats.org/officeDocument/2006/relationships/hyperlink" Target="http://../AppData/Roaming/Microsoft/AppData/Roaming/Microsoft/RESOLUCIONES%202020%20PDF/0506.pdf" TargetMode="External"/><Relationship Id="rId3525" Type="http://schemas.openxmlformats.org/officeDocument/2006/relationships/hyperlink" Target="http://../AppData/Roaming/Microsoft/AppData/Roaming/Microsoft/RESOLUCIONES%202020%20PDF/0493.pdf" TargetMode="External"/><Relationship Id="rId11" Type="http://schemas.openxmlformats.org/officeDocument/2006/relationships/hyperlink" Target="http://../AppData/Roaming/Microsoft/Users/51984/Users/CASA%201/Users/CASA%201/AppData/Roaming/Microsoft/AppData/Roaming/Microsoft/RESOLUCIONES%202016%20PDF/RESOLUCION%2011.pdf" TargetMode="External"/><Relationship Id="rId3528" Type="http://schemas.openxmlformats.org/officeDocument/2006/relationships/hyperlink" Target="http://../AppData/Roaming/Microsoft/AppData/Roaming/Microsoft/RESOLUCIONES%202020%20PDF/0502.pdf" TargetMode="External"/><Relationship Id="rId10" Type="http://schemas.openxmlformats.org/officeDocument/2006/relationships/hyperlink" Target="http://../AppData/Roaming/Microsoft/Users/51984/Users/CASA%201/Users/CASA%201/AppData/Roaming/Microsoft/AppData/Roaming/Microsoft/RESOLUCIONES%202016%20PDF/RESOLUCION%207.pdf" TargetMode="External"/><Relationship Id="rId3527" Type="http://schemas.openxmlformats.org/officeDocument/2006/relationships/hyperlink" Target="http://../AppData/Roaming/Microsoft/AppData/Roaming/Microsoft/RESOLUCIONES%202020%20PDF/0503.pdf" TargetMode="External"/><Relationship Id="rId13" Type="http://schemas.openxmlformats.org/officeDocument/2006/relationships/hyperlink" Target="http://../AppData/Roaming/Microsoft/Users/51984/Users/CASA%201/Users/CASA%201/AppData/Roaming/Microsoft/AppData/Roaming/Microsoft/RESOLUCIONES%202016%20PDF/RESOLUCION%2012.pdf" TargetMode="External"/><Relationship Id="rId12" Type="http://schemas.openxmlformats.org/officeDocument/2006/relationships/hyperlink" Target="http://../AppData/Roaming/Microsoft/Users/51984/Users/CASA%201/Users/CASA%201/AppData/Roaming/Microsoft/AppData/Roaming/Microsoft/RESOLUCIONES%202016%20PDF/RESOLUCION%2014.pdf" TargetMode="External"/><Relationship Id="rId3529" Type="http://schemas.openxmlformats.org/officeDocument/2006/relationships/hyperlink" Target="http://../AppData/Roaming/Microsoft/AppData/Roaming/Microsoft/RESOLUCIONES%202020%20PDF/0500.pdf" TargetMode="External"/><Relationship Id="rId15" Type="http://schemas.openxmlformats.org/officeDocument/2006/relationships/hyperlink" Target="http://../AppData/Roaming/Microsoft/Users/51984/Users/CASA%201/Users/CASA%201/AppData/Roaming/Microsoft/AppData/Roaming/Microsoft/RESOLUCIONES%202016%20PDF/RESOLUCION%2013.pdf" TargetMode="External"/><Relationship Id="rId14" Type="http://schemas.openxmlformats.org/officeDocument/2006/relationships/hyperlink" Target="http://../AppData/Roaming/Microsoft/Users/51984/Users/CASA%201/Users/CASA%201/AppData/Roaming/Microsoft/AppData/Roaming/Microsoft/RESOLUCIONES%202016%20PDF/RESOLUCION%2015.pdf" TargetMode="External"/><Relationship Id="rId17" Type="http://schemas.openxmlformats.org/officeDocument/2006/relationships/hyperlink" Target="http://../AppData/Roaming/Microsoft/Users/51984/Users/CASA%201/Users/CASA%201/AppData/Roaming/Microsoft/AppData/Roaming/Microsoft/RESOLUCIONES%202016%20PDF/RESOLUCION%2017.pdf" TargetMode="External"/><Relationship Id="rId16" Type="http://schemas.openxmlformats.org/officeDocument/2006/relationships/hyperlink" Target="http://../AppData/Roaming/Microsoft/Users/51984/Users/CASA%201/Users/CASA%201/AppData/Roaming/Microsoft/AppData/Roaming/Microsoft/RESOLUCIONES%202016%20PDF/RESOLUCION%2016.pdf" TargetMode="External"/><Relationship Id="rId19" Type="http://schemas.openxmlformats.org/officeDocument/2006/relationships/hyperlink" Target="http://../AppData/Roaming/Microsoft/Users/51984/Users/CASA%201/Users/CASA%201/AppData/Roaming/Microsoft/AppData/Roaming/Microsoft/RESOLUCIONES%202016%20PDF/RESOLUCION%2020.pdf" TargetMode="External"/><Relationship Id="rId3520" Type="http://schemas.openxmlformats.org/officeDocument/2006/relationships/hyperlink" Target="http://../AppData/Roaming/Microsoft/AppData/Roaming/Microsoft/RESOLUCIONES%202020%20PDF/0498.pdf" TargetMode="External"/><Relationship Id="rId18" Type="http://schemas.openxmlformats.org/officeDocument/2006/relationships/hyperlink" Target="http://../AppData/Roaming/Microsoft/Users/51984/Users/CASA%201/Users/CASA%201/AppData/Roaming/Microsoft/AppData/Roaming/Microsoft/RESOLUCIONES%202016%20PDF/RESOLUCION%2018.pdf" TargetMode="External"/><Relationship Id="rId3522" Type="http://schemas.openxmlformats.org/officeDocument/2006/relationships/hyperlink" Target="http://../AppData/Roaming/Microsoft/AppData/Roaming/Microsoft/RESOLUCIONES%202020%20PDF/0496.pdf" TargetMode="External"/><Relationship Id="rId3521" Type="http://schemas.openxmlformats.org/officeDocument/2006/relationships/hyperlink" Target="http://../AppData/Roaming/Microsoft/AppData/Roaming/Microsoft/RESOLUCIONES%202020%20PDF/0497.pdf" TargetMode="External"/><Relationship Id="rId84" Type="http://schemas.openxmlformats.org/officeDocument/2006/relationships/hyperlink" Target="http://../AppData/Roaming/Microsoft/Users/51984/Users/CASA%201/Users/CASA%201/AppData/Roaming/Microsoft/AppData/Roaming/Microsoft/RESOLUCIONES%202016%20PDF/RESOLUCION%20122.pdf" TargetMode="External"/><Relationship Id="rId1774" Type="http://schemas.openxmlformats.org/officeDocument/2006/relationships/hyperlink" Target="http://../AppData/Roaming/Microsoft/Users/51984/Users/CASA%201/Users/CASA%201/AppData/Roaming/Microsoft/RESOLUCIONES%202019%20PDF/CARGOS%202019/0508-CARGO3.pdf" TargetMode="External"/><Relationship Id="rId83" Type="http://schemas.openxmlformats.org/officeDocument/2006/relationships/hyperlink" Target="http://../AppData/Roaming/Microsoft/Users/51984/Users/CASA%201/Users/CASA%201/AppData/Roaming/Microsoft/AppData/Roaming/Microsoft/RESOLUCIONES%202016%20PDF/RESOLUCION%20124.pdf" TargetMode="External"/><Relationship Id="rId1775" Type="http://schemas.openxmlformats.org/officeDocument/2006/relationships/hyperlink" Target="http://../AppData/Roaming/Microsoft/Users/51984/Users/CASA%201/Users/CASA%201/AppData/Roaming/Microsoft/RESOLUCIONES%202019%20PDF/0514.pdf" TargetMode="External"/><Relationship Id="rId86" Type="http://schemas.openxmlformats.org/officeDocument/2006/relationships/hyperlink" Target="http://../AppData/Roaming/Microsoft/Users/51984/Users/CASA%201/Users/CASA%201/AppData/Roaming/Microsoft/AppData/Roaming/Microsoft/RESOLUCIONES%202016%20PDF/RESOLUCION%20126.pdf" TargetMode="External"/><Relationship Id="rId1776" Type="http://schemas.openxmlformats.org/officeDocument/2006/relationships/hyperlink" Target="http://../AppData/Roaming/Microsoft/Users/51984/Users/CASA%201/Users/CASA%201/AppData/Roaming/Microsoft/RESOLUCIONES%202019%20PDF/CARGOS%202019/0514-CARGO.pdf" TargetMode="External"/><Relationship Id="rId85" Type="http://schemas.openxmlformats.org/officeDocument/2006/relationships/hyperlink" Target="http://../AppData/Roaming/Microsoft/Users/51984/Users/CASA%201/Users/CASA%201/AppData/Roaming/Microsoft/AppData/Roaming/Microsoft/RESOLUCIONES%202016%20PDF/RESOLUCION%20125.pdf" TargetMode="External"/><Relationship Id="rId1777" Type="http://schemas.openxmlformats.org/officeDocument/2006/relationships/hyperlink" Target="http://../AppData/Roaming/Microsoft/Users/51984/Users/CASA%201/Users/CASA%201/AppData/Roaming/Microsoft/RESOLUCIONES%202019%20PDF/CARGOS%202019/0514-CARGO2.pdf" TargetMode="External"/><Relationship Id="rId88" Type="http://schemas.openxmlformats.org/officeDocument/2006/relationships/hyperlink" Target="http://../AppData/Roaming/Microsoft/Users/51984/Users/CASA%201/Users/CASA%201/AppData/Roaming/Microsoft/AppData/Roaming/Microsoft/RESOLUCIONES%202016%20PDF/RESOLUCION%20228.pdf" TargetMode="External"/><Relationship Id="rId1778" Type="http://schemas.openxmlformats.org/officeDocument/2006/relationships/hyperlink" Target="http://../AppData/Roaming/Microsoft/Users/51984/Users/CASA%201/Users/CASA%201/AppData/Roaming/Microsoft/RESOLUCIONES%202019%20PDF/0519.pdf" TargetMode="External"/><Relationship Id="rId87" Type="http://schemas.openxmlformats.org/officeDocument/2006/relationships/hyperlink" Target="http://../AppData/Roaming/Microsoft/Users/51984/Users/CASA%201/Users/CASA%201/AppData/Roaming/Microsoft/AppData/Roaming/Microsoft/RESOLUCIONES%202016%20PDF/RESOLUCION%20123.pdf" TargetMode="External"/><Relationship Id="rId1779" Type="http://schemas.openxmlformats.org/officeDocument/2006/relationships/hyperlink" Target="http://../AppData/Roaming/Microsoft/Users/51984/Users/CASA%201/Users/CASA%201/AppData/Roaming/Microsoft/RESOLUCIONES%202019%20PDF/0510.pdf" TargetMode="External"/><Relationship Id="rId89" Type="http://schemas.openxmlformats.org/officeDocument/2006/relationships/hyperlink" Target="http://../AppData/Roaming/Microsoft/Users/51984/Users/CASA%201/Users/CASA%201/AppData/Roaming/Microsoft/AppData/Roaming/Microsoft/RESOLUCIONES%202016%20PDF/RESOLUCION%20297.pdf" TargetMode="External"/><Relationship Id="rId80" Type="http://schemas.openxmlformats.org/officeDocument/2006/relationships/hyperlink" Target="http://../AppData/Roaming/Microsoft/Users/51984/Users/CASA%201/Users/CASA%201/AppData/Roaming/Microsoft/AppData/Roaming/Microsoft/RESOLUCIONES%202016%20PDF/RESOLUCION%20118.pdf" TargetMode="External"/><Relationship Id="rId82" Type="http://schemas.openxmlformats.org/officeDocument/2006/relationships/hyperlink" Target="http://../AppData/Roaming/Microsoft/Users/51984/Users/CASA%201/Users/CASA%201/AppData/Roaming/Microsoft/AppData/Roaming/Microsoft/RESOLUCIONES%202016%20PDF/RESOLUCION%20119.pdf" TargetMode="External"/><Relationship Id="rId81" Type="http://schemas.openxmlformats.org/officeDocument/2006/relationships/hyperlink" Target="http://../AppData/Roaming/Microsoft/Users/51984/Users/CASA%201/Users/CASA%201/AppData/Roaming/Microsoft/AppData/Roaming/Microsoft/RESOLUCIONES%202016%20PDF/RESOLUCION%20120.pdf" TargetMode="External"/><Relationship Id="rId1770" Type="http://schemas.openxmlformats.org/officeDocument/2006/relationships/hyperlink" Target="http://../AppData/Roaming/Microsoft/Users/51984/Users/CASA%201/Users/CASA%201/AppData/Roaming/Microsoft/RESOLUCIONES%202019%20PDF/0523.pdf" TargetMode="External"/><Relationship Id="rId1771" Type="http://schemas.openxmlformats.org/officeDocument/2006/relationships/hyperlink" Target="http://../AppData/Roaming/Microsoft/Users/51984/Users/CASA%201/Users/CASA%201/AppData/Roaming/Microsoft/RESOLUCIONES%202019%20PDF/0508.pdf" TargetMode="External"/><Relationship Id="rId1772" Type="http://schemas.openxmlformats.org/officeDocument/2006/relationships/hyperlink" Target="http://../AppData/Roaming/Microsoft/Users/51984/Users/CASA%201/Users/CASA%201/AppData/Roaming/Microsoft/RESOLUCIONES%202019%20PDF/CARGOS%202019/0508-CARGO1.pdf" TargetMode="External"/><Relationship Id="rId1773" Type="http://schemas.openxmlformats.org/officeDocument/2006/relationships/hyperlink" Target="http://../AppData/Roaming/Microsoft/Users/51984/Users/CASA%201/Users/CASA%201/AppData/Roaming/Microsoft/RESOLUCIONES%202019%20PDF/CARGOS%202019/0508-CARGO2.pdf" TargetMode="External"/><Relationship Id="rId73" Type="http://schemas.openxmlformats.org/officeDocument/2006/relationships/hyperlink" Target="http://../AppData/Roaming/Microsoft/Users/51984/Users/CASA%201/Users/CASA%201/AppData/Roaming/Microsoft/AppData/Roaming/Microsoft/RESOLUCIONES%202017%20PDF/99.pdf" TargetMode="External"/><Relationship Id="rId1763" Type="http://schemas.openxmlformats.org/officeDocument/2006/relationships/hyperlink" Target="http://../AppData/Roaming/Microsoft/Users/51984/Users/CASA%201/Users/CASA%201/AppData/Roaming/Microsoft/RESOLUCIONES%202019%20PDF/0515.pdf" TargetMode="External"/><Relationship Id="rId72" Type="http://schemas.openxmlformats.org/officeDocument/2006/relationships/hyperlink" Target="http://../AppData/Roaming/Microsoft/Users/51984/Users/CASA%201/Users/CASA%201/AppData/Roaming/Microsoft/AppData/Roaming/Microsoft/RESOLUCIONES%202016%20PDF/RESOLUCION%2072.pdf" TargetMode="External"/><Relationship Id="rId1764" Type="http://schemas.openxmlformats.org/officeDocument/2006/relationships/hyperlink" Target="http://../AppData/Roaming/Microsoft/Users/51984/Users/CASA%201/Users/CASA%201/AppData/Roaming/Microsoft/RESOLUCIONES%202019%20PDF/CARGOS%202019/0515-CARGO.pdf" TargetMode="External"/><Relationship Id="rId75" Type="http://schemas.openxmlformats.org/officeDocument/2006/relationships/hyperlink" Target="http://../AppData/Roaming/Microsoft/Users/51984/Users/CASA%201/Users/CASA%201/AppData/Roaming/Microsoft/AppData/Roaming/Microsoft/RESOLUCIONES%202017%20PDF/95.pdf" TargetMode="External"/><Relationship Id="rId1765" Type="http://schemas.openxmlformats.org/officeDocument/2006/relationships/hyperlink" Target="http://../AppData/Roaming/Microsoft/Users/51984/Users/CASA%201/Users/CASA%201/AppData/Roaming/Microsoft/RESOLUCIONES%202019%20PDF/CARGOS%202019/0515-CARGO2.pdf" TargetMode="External"/><Relationship Id="rId74" Type="http://schemas.openxmlformats.org/officeDocument/2006/relationships/hyperlink" Target="http://../AppData/Roaming/Microsoft/Users/51984/Users/CASA%201/Users/CASA%201/AppData/Roaming/Microsoft/AppData/Roaming/Microsoft/RESOLUCIONES%202017%20PDF/98.pdf" TargetMode="External"/><Relationship Id="rId1766" Type="http://schemas.openxmlformats.org/officeDocument/2006/relationships/hyperlink" Target="http://../AppData/Roaming/Microsoft/Users/51984/Users/CASA%201/Users/CASA%201/AppData/Roaming/Microsoft/RESOLUCIONES%202019%20PDF/CARGOS%202019/0515-CARGO3.pdf" TargetMode="External"/><Relationship Id="rId77" Type="http://schemas.openxmlformats.org/officeDocument/2006/relationships/hyperlink" Target="http://../AppData/Roaming/Microsoft/Users/51984/Users/CASA%201/Users/CASA%201/AppData/Roaming/Microsoft/AppData/Roaming/Microsoft/RESOLUCIONES%202017%20PDF/97.pdf" TargetMode="External"/><Relationship Id="rId1767" Type="http://schemas.openxmlformats.org/officeDocument/2006/relationships/hyperlink" Target="http://../AppData/Roaming/Microsoft/Users/51984/Users/CASA%201/Users/CASA%201/AppData/Roaming/Microsoft/RESOLUCIONES%202019%20PDF/0509.pdf" TargetMode="External"/><Relationship Id="rId76" Type="http://schemas.openxmlformats.org/officeDocument/2006/relationships/hyperlink" Target="http://../AppData/Roaming/Microsoft/Users/51984/Users/CASA%201/Users/CASA%201/AppData/Roaming/Microsoft/AppData/Roaming/Microsoft/RESOLUCIONES%202017%20PDF/96.pdf" TargetMode="External"/><Relationship Id="rId1768" Type="http://schemas.openxmlformats.org/officeDocument/2006/relationships/hyperlink" Target="http://../AppData/Roaming/Microsoft/Users/51984/Users/CASA%201/Users/CASA%201/AppData/Roaming/Microsoft/RESOLUCIONES%202019%20PDF/0521.pdf" TargetMode="External"/><Relationship Id="rId79" Type="http://schemas.openxmlformats.org/officeDocument/2006/relationships/hyperlink" Target="http://../AppData/Roaming/Microsoft/Users/51984/Users/CASA%201/Users/CASA%201/AppData/Roaming/Microsoft/AppData/Roaming/Microsoft/RESOLUCIONES%202016%20PDF/RESOLUCION%20121.pdf" TargetMode="External"/><Relationship Id="rId1769" Type="http://schemas.openxmlformats.org/officeDocument/2006/relationships/hyperlink" Target="http://../AppData/Roaming/Microsoft/Users/51984/Users/CASA%201/Users/CASA%201/AppData/Roaming/Microsoft/RESOLUCIONES%202019%20PDF/0518.pdf" TargetMode="External"/><Relationship Id="rId78" Type="http://schemas.openxmlformats.org/officeDocument/2006/relationships/hyperlink" Target="http://../AppData/Roaming/Microsoft/Users/51984/Users/CASA%201/Users/CASA%201/AppData/Roaming/Microsoft/RESOLUCIONES%202017%20PDF/100.pdf" TargetMode="External"/><Relationship Id="rId71" Type="http://schemas.openxmlformats.org/officeDocument/2006/relationships/hyperlink" Target="http://../AppData/Roaming/Microsoft/Users/51984/Users/CASA%201/Users/CASA%201/AppData/Roaming/Microsoft/AppData/Roaming/Microsoft/RESOLUCIONES%202016%20PDF/RESOLUCION%2070.pdf" TargetMode="External"/><Relationship Id="rId70" Type="http://schemas.openxmlformats.org/officeDocument/2006/relationships/hyperlink" Target="http://../AppData/Roaming/Microsoft/Users/51984/Users/CASA%201/Users/CASA%201/AppData/Roaming/Microsoft/AppData/Roaming/Microsoft/RESOLUCIONES%202016%20PDF/RESOLUCION%2071.pdf" TargetMode="External"/><Relationship Id="rId1760" Type="http://schemas.openxmlformats.org/officeDocument/2006/relationships/hyperlink" Target="http://../AppData/Roaming/Microsoft/Users/51984/Users/CASA%201/Users/CASA%201/AppData/Roaming/Microsoft/RESOLUCIONES%202019%20PDF/CARGOS%202019/0507-CARGO1.pdf" TargetMode="External"/><Relationship Id="rId1761" Type="http://schemas.openxmlformats.org/officeDocument/2006/relationships/hyperlink" Target="http://../AppData/Roaming/Microsoft/Users/51984/Users/CASA%201/Users/CASA%201/AppData/Roaming/Microsoft/RESOLUCIONES%202019%20PDF/CARGOS%202019/0507-CARGO2.pdf" TargetMode="External"/><Relationship Id="rId1762" Type="http://schemas.openxmlformats.org/officeDocument/2006/relationships/hyperlink" Target="http://../AppData/Roaming/Microsoft/Users/51984/Users/CASA%201/Users/CASA%201/AppData/Roaming/Microsoft/RESOLUCIONES%202019%20PDF/CARGOS%202019/0507-CARGO3.pdf" TargetMode="External"/><Relationship Id="rId62" Type="http://schemas.openxmlformats.org/officeDocument/2006/relationships/hyperlink" Target="http://../AppData/Roaming/Microsoft/Users/51984/Users/CASA%201/Users/CASA%201/AppData/Roaming/Microsoft/AppData/Roaming/Microsoft/RESOLUCIONES%202016%20PDF/RESOLUCION%2064.pdf" TargetMode="External"/><Relationship Id="rId1796" Type="http://schemas.openxmlformats.org/officeDocument/2006/relationships/hyperlink" Target="http://../AppData/Roaming/Microsoft/Users/51984/Users/CASA%201/Users/CASA%201/AppData/Roaming/Microsoft/RESOLUCIONES%202019%20PDF/CARGOS%202019/0527-CARGO.pdf" TargetMode="External"/><Relationship Id="rId61" Type="http://schemas.openxmlformats.org/officeDocument/2006/relationships/hyperlink" Target="http://../AppData/Roaming/Microsoft/Users/51984/Users/CASA%201/Users/CASA%201/AppData/Roaming/Microsoft/AppData/Roaming/Microsoft/RESOLUCIONES%202016%20PDF/RESOLUCION%2063.pdf" TargetMode="External"/><Relationship Id="rId1797" Type="http://schemas.openxmlformats.org/officeDocument/2006/relationships/hyperlink" Target="http://../AppData/Roaming/Microsoft/Users/51984/Users/CASA%201/Users/CASA%201/AppData/Roaming/Microsoft/RESOLUCIONES%202019%20PDF/0527.pdf" TargetMode="External"/><Relationship Id="rId64" Type="http://schemas.openxmlformats.org/officeDocument/2006/relationships/hyperlink" Target="http://../AppData/Roaming/Microsoft/Users/51984/Users/CASA%201/Users/CASA%201/AppData/Roaming/Microsoft/AppData/Roaming/Microsoft/RESOLUCIONES%202016%20PDF/RESOLUCION%2062.pdf" TargetMode="External"/><Relationship Id="rId1798" Type="http://schemas.openxmlformats.org/officeDocument/2006/relationships/hyperlink" Target="http://../AppData/Roaming/Microsoft/Users/51984/Users/CASA%201/Users/CASA%201/AppData/Roaming/Microsoft/RESOLUCIONES%202019%20PDF/0537.pdf" TargetMode="External"/><Relationship Id="rId63" Type="http://schemas.openxmlformats.org/officeDocument/2006/relationships/hyperlink" Target="http://../AppData/Roaming/Microsoft/Users/51984/Users/CASA%201/Users/CASA%201/AppData/Roaming/Microsoft/AppData/Roaming/Microsoft/RESOLUCIONES%202016%20PDF/RESOLUCION%2061.pdf" TargetMode="External"/><Relationship Id="rId1799" Type="http://schemas.openxmlformats.org/officeDocument/2006/relationships/hyperlink" Target="http://../AppData/Roaming/Microsoft/Users/51984/Users/CASA%201/Users/CASA%201/AppData/Roaming/Microsoft/RESOLUCIONES%202019%20PDF/0536.pdf" TargetMode="External"/><Relationship Id="rId66" Type="http://schemas.openxmlformats.org/officeDocument/2006/relationships/hyperlink" Target="http://../AppData/Roaming/Microsoft/Users/51984/Users/CASA%201/Users/CASA%201/AppData/Roaming/Microsoft/AppData/Roaming/Microsoft/RESOLUCIONES%202016%20PDF/RESOLUCION%2068.pdf" TargetMode="External"/><Relationship Id="rId65" Type="http://schemas.openxmlformats.org/officeDocument/2006/relationships/hyperlink" Target="http://../AppData/Roaming/Microsoft/Users/51984/Users/CASA%201/Users/CASA%201/AppData/Roaming/Microsoft/AppData/Roaming/Microsoft/RESOLUCIONES%202016%20PDF/RESOLUCION%2066.pdf" TargetMode="External"/><Relationship Id="rId68" Type="http://schemas.openxmlformats.org/officeDocument/2006/relationships/hyperlink" Target="http://../AppData/Roaming/Microsoft/Users/51984/Users/CASA%201/Users/CASA%201/AppData/Roaming/Microsoft/AppData/Roaming/Microsoft/RESOLUCIONES%202016%20PDF/RESOLUCION%2067.pdf" TargetMode="External"/><Relationship Id="rId67" Type="http://schemas.openxmlformats.org/officeDocument/2006/relationships/hyperlink" Target="http://../AppData/Roaming/Microsoft/Users/51984/Users/CASA%201/Users/CASA%201/AppData/Roaming/Microsoft/AppData/Roaming/Microsoft/RESOLUCIONES%202016%20PDF/RESOLUCION%2065.pdf" TargetMode="External"/><Relationship Id="rId60" Type="http://schemas.openxmlformats.org/officeDocument/2006/relationships/hyperlink" Target="http://../AppData/Roaming/Microsoft/Users/51984/Users/CASA%201/Users/CASA%201/AppData/Roaming/Microsoft/AppData/Roaming/Microsoft/RESOLUCIONES%202016%20PDF/RESOLUCION%2058.pdf" TargetMode="External"/><Relationship Id="rId69" Type="http://schemas.openxmlformats.org/officeDocument/2006/relationships/hyperlink" Target="http://../AppData/Roaming/Microsoft/Users/51984/Users/CASA%201/Users/CASA%201/AppData/Roaming/Microsoft/AppData/Roaming/Microsoft/RESOLUCIONES%202016%20PDF/RESOLUCION%2069.pdf" TargetMode="External"/><Relationship Id="rId1790" Type="http://schemas.openxmlformats.org/officeDocument/2006/relationships/hyperlink" Target="http://../AppData/Roaming/Microsoft/Users/51984/Users/CASA%201/Users/CASA%201/AppData/Roaming/Microsoft/RESOLUCIONES%202019%20PDF/CARGOS%202019/0529-CARGO1.pdf" TargetMode="External"/><Relationship Id="rId1791" Type="http://schemas.openxmlformats.org/officeDocument/2006/relationships/hyperlink" Target="http://../AppData/Roaming/Microsoft/Users/51984/Users/CASA%201/Users/CASA%201/AppData/Roaming/Microsoft/RESOLUCIONES%202019%20PDF/0530.pdf" TargetMode="External"/><Relationship Id="rId1792" Type="http://schemas.openxmlformats.org/officeDocument/2006/relationships/hyperlink" Target="http://../AppData/Roaming/Microsoft/Users/51984/Users/CASA%201/Users/CASA%201/AppData/Roaming/Microsoft/RESOLUCIONES%202019%20PDF/CARGOS%202019/0530-CARGO1.pdf" TargetMode="External"/><Relationship Id="rId1793" Type="http://schemas.openxmlformats.org/officeDocument/2006/relationships/hyperlink" Target="http://../AppData/Roaming/Microsoft/Users/51984/Users/CASA%201/Users/CASA%201/AppData/Roaming/Microsoft/RESOLUCIONES%202019%20PDF/0531.pdf" TargetMode="External"/><Relationship Id="rId1794" Type="http://schemas.openxmlformats.org/officeDocument/2006/relationships/hyperlink" Target="http://../AppData/Roaming/Microsoft/Users/51984/Users/CASA%201/Users/CASA%201/AppData/Roaming/Microsoft/RESOLUCIONES%202019%20PDF/CARGOS%202019/0531-CARGO1.pdf" TargetMode="External"/><Relationship Id="rId1795" Type="http://schemas.openxmlformats.org/officeDocument/2006/relationships/hyperlink" Target="http://../AppData/Roaming/Microsoft/Users/51984/Users/CASA%201/Users/CASA%201/AppData/Roaming/Microsoft/RESOLUCIONES%202019%20PDF/0527.pdf" TargetMode="External"/><Relationship Id="rId51" Type="http://schemas.openxmlformats.org/officeDocument/2006/relationships/hyperlink" Target="http://../AppData/Roaming/Microsoft/Users/51984/Users/CASA%201/Users/CASA%201/AppData/Roaming/Microsoft/AppData/Roaming/Microsoft/RESOLUCIONES%202016%20PDF/RESOLUCION%2050.pdf" TargetMode="External"/><Relationship Id="rId1785" Type="http://schemas.openxmlformats.org/officeDocument/2006/relationships/hyperlink" Target="http://../AppData/Roaming/Microsoft/Users/51984/Users/CASA%201/Users/CASA%201/AppData/Roaming/Microsoft/RESOLUCIONES%202019%20PDF/0526.pdf" TargetMode="External"/><Relationship Id="rId50" Type="http://schemas.openxmlformats.org/officeDocument/2006/relationships/hyperlink" Target="http://../AppData/Roaming/Microsoft/Users/51984/Users/CASA%201/Users/CASA%201/AppData/Roaming/Microsoft/AppData/Roaming/Microsoft/RESOLUCIONES%202016%20PDF/RESOLUCION%2051.pdf" TargetMode="External"/><Relationship Id="rId1786" Type="http://schemas.openxmlformats.org/officeDocument/2006/relationships/hyperlink" Target="http://../AppData/Roaming/Microsoft/Users/51984/Users/CASA%201/Users/CASA%201/AppData/Roaming/Microsoft/RESOLUCIONES%202019%20PDF/0525.pdf" TargetMode="External"/><Relationship Id="rId53" Type="http://schemas.openxmlformats.org/officeDocument/2006/relationships/hyperlink" Target="http://../AppData/Roaming/Microsoft/Users/51984/Users/CASA%201/Users/CASA%201/AppData/Roaming/Microsoft/AppData/Roaming/Microsoft/RESOLUCIONES%202016%20PDF/RESOLUCION%2053.pdf" TargetMode="External"/><Relationship Id="rId1787" Type="http://schemas.openxmlformats.org/officeDocument/2006/relationships/hyperlink" Target="http://../AppData/Roaming/Microsoft/Users/51984/Users/CASA%201/Users/CASA%201/AppData/Roaming/Microsoft/RESOLUCIONES%202019%20PDF/0528.pdf" TargetMode="External"/><Relationship Id="rId52" Type="http://schemas.openxmlformats.org/officeDocument/2006/relationships/hyperlink" Target="http://../AppData/Roaming/Microsoft/Users/51984/Users/CASA%201/Users/CASA%201/AppData/Roaming/Microsoft/AppData/Roaming/Microsoft/RESOLUCIONES%202016%20PDF/RESOLUCION%2052.pdf" TargetMode="External"/><Relationship Id="rId1788" Type="http://schemas.openxmlformats.org/officeDocument/2006/relationships/hyperlink" Target="http://../AppData/Roaming/Microsoft/Users/51984/Users/CASA%201/Users/CASA%201/AppData/Roaming/Microsoft/RESOLUCIONES%202019%20PDF/CARGOS%202019/0528-CARGO1.pdf" TargetMode="External"/><Relationship Id="rId55" Type="http://schemas.openxmlformats.org/officeDocument/2006/relationships/hyperlink" Target="http://../AppData/Roaming/Microsoft/Users/51984/Users/CASA%201/Users/CASA%201/AppData/Roaming/Microsoft/RESOLUCIONES%202016%20PDF/57.pdf" TargetMode="External"/><Relationship Id="rId1789" Type="http://schemas.openxmlformats.org/officeDocument/2006/relationships/hyperlink" Target="http://../AppData/Roaming/Microsoft/Users/51984/Users/CASA%201/Users/CASA%201/AppData/Roaming/Microsoft/RESOLUCIONES%202019%20PDF/0529.pdf" TargetMode="External"/><Relationship Id="rId54" Type="http://schemas.openxmlformats.org/officeDocument/2006/relationships/hyperlink" Target="http://../AppData/Roaming/Microsoft/Users/51984/Users/CASA%201/Users/CASA%201/AppData/Roaming/Microsoft/AppData/Roaming/Microsoft/RESOLUCIONES%202016%20PDF/RESOLUCION%2054.pdf" TargetMode="External"/><Relationship Id="rId57" Type="http://schemas.openxmlformats.org/officeDocument/2006/relationships/hyperlink" Target="http://../AppData/Roaming/Microsoft/Users/51984/Users/CASA%201/Users/CASA%201/AppData/Roaming/Microsoft/AppData/Roaming/Microsoft/RESOLUCIONES%202016%20PDF/RESOLUCION%2056.pdf" TargetMode="External"/><Relationship Id="rId56" Type="http://schemas.openxmlformats.org/officeDocument/2006/relationships/hyperlink" Target="http://../AppData/Roaming/Microsoft/Users/51984/Users/CASA%201/Users/CASA%201/AppData/Roaming/Microsoft/AppData/Roaming/Microsoft/RESOLUCIONES%202016%20PDF/RESOLUCION%2055.pdf" TargetMode="External"/><Relationship Id="rId59" Type="http://schemas.openxmlformats.org/officeDocument/2006/relationships/hyperlink" Target="http://../AppData/Roaming/Microsoft/Users/51984/Users/CASA%201/Users/CASA%201/AppData/Roaming/Microsoft/AppData/Roaming/Microsoft/RESOLUCIONES%202016%20PDF/RESOLUCION%2060.pdf" TargetMode="External"/><Relationship Id="rId58" Type="http://schemas.openxmlformats.org/officeDocument/2006/relationships/hyperlink" Target="http://../AppData/Roaming/Microsoft/Users/51984/Users/CASA%201/Users/CASA%201/AppData/Roaming/Microsoft/AppData/Roaming/Microsoft/RESOLUCIONES%202016%20PDF/RESOLUCION%2059.pdf" TargetMode="External"/><Relationship Id="rId1780" Type="http://schemas.openxmlformats.org/officeDocument/2006/relationships/hyperlink" Target="http://../AppData/Roaming/Microsoft/Users/51984/Users/CASA%201/Users/CASA%201/AppData/Roaming/Microsoft/RESOLUCIONES%202019%20PDF/0517.pdf" TargetMode="External"/><Relationship Id="rId1781" Type="http://schemas.openxmlformats.org/officeDocument/2006/relationships/hyperlink" Target="http://../AppData/Roaming/Microsoft/Users/51984/Users/CASA%201/Users/CASA%201/AppData/Roaming/Microsoft/RESOLUCIONES%202019%20PDF/CARGOS%202019/0517-CARGO1.pdf" TargetMode="External"/><Relationship Id="rId1782" Type="http://schemas.openxmlformats.org/officeDocument/2006/relationships/hyperlink" Target="http://../AppData/Roaming/Microsoft/Users/51984/Users/CASA%201/Users/CASA%201/AppData/Roaming/Microsoft/RESOLUCIONES%202019%20PDF/CARGOS%202019/0517-CARGO2.pdf" TargetMode="External"/><Relationship Id="rId1783" Type="http://schemas.openxmlformats.org/officeDocument/2006/relationships/hyperlink" Target="http://../AppData/Roaming/Microsoft/Users/51984/Users/CASA%201/Users/CASA%201/AppData/Roaming/Microsoft/RESOLUCIONES%202019%20PDF/0524.pdf" TargetMode="External"/><Relationship Id="rId1784" Type="http://schemas.openxmlformats.org/officeDocument/2006/relationships/hyperlink" Target="http://../AppData/Roaming/Microsoft/Users/51984/Users/CASA%201/Users/CASA%201/AppData/Roaming/Microsoft/RESOLUCIONES%202019%20PDF/CARGOS%202019/0524-CARGO1.pdf" TargetMode="External"/><Relationship Id="rId2269" Type="http://schemas.openxmlformats.org/officeDocument/2006/relationships/hyperlink" Target="http://../AppData/Roaming/Microsoft/Users/51984/Users/CASA%201/Users/CASA%201/AppData/Roaming/Microsoft/RESOLUCIONES%202019%20PDF/0833.pdf" TargetMode="External"/><Relationship Id="rId349" Type="http://schemas.openxmlformats.org/officeDocument/2006/relationships/hyperlink" Target="http://../AppData/Roaming/Microsoft/Users/51984/Users/CASA%201/Users/CASA%201/AppData/Roaming/Microsoft/AppData/Roaming/Microsoft/RESOLUCIONES%202016%20PDF/781.pdf" TargetMode="External"/><Relationship Id="rId348" Type="http://schemas.openxmlformats.org/officeDocument/2006/relationships/hyperlink" Target="http://../AppData/Roaming/Microsoft/Users/51984/Users/CASA%201/Users/CASA%201/AppData/Roaming/Microsoft/AppData/Roaming/Microsoft/RESOLUCIONES%202016%20PDF/782.pdf" TargetMode="External"/><Relationship Id="rId347" Type="http://schemas.openxmlformats.org/officeDocument/2006/relationships/hyperlink" Target="http://../AppData/Roaming/Microsoft/Users/51984/Users/CASA%201/Users/CASA%201/AppData/Roaming/Microsoft/AppData/Roaming/Microsoft/RESOLUCIONES%202016%20PDF/773.pdf" TargetMode="External"/><Relationship Id="rId346" Type="http://schemas.openxmlformats.org/officeDocument/2006/relationships/hyperlink" Target="http://../AppData/Roaming/Microsoft/Users/51984/Users/CASA%201/Users/CASA%201/AppData/Roaming/Microsoft/AppData/Roaming/Microsoft/RESOLUCIONES%202016%20PDF/769.pdf" TargetMode="External"/><Relationship Id="rId3591" Type="http://schemas.openxmlformats.org/officeDocument/2006/relationships/hyperlink" Target="http://../AppData/Roaming/Microsoft/AppData/Roaming/Microsoft/RESOLUCIONES%202020%20PDF/0594.pdf" TargetMode="External"/><Relationship Id="rId2260" Type="http://schemas.openxmlformats.org/officeDocument/2006/relationships/hyperlink" Target="http://../AppData/Roaming/Microsoft/Users/51984/Users/CASA%201/Users/CASA%201/AppData/Roaming/Microsoft/RESOLUCIONES%202019%20PDF/0845.pdf" TargetMode="External"/><Relationship Id="rId3590" Type="http://schemas.openxmlformats.org/officeDocument/2006/relationships/hyperlink" Target="http://../AppData/Roaming/Microsoft/AppData/Roaming/Microsoft/RESOLUCIONES%202020%20PDF/0590.pdf" TargetMode="External"/><Relationship Id="rId341" Type="http://schemas.openxmlformats.org/officeDocument/2006/relationships/hyperlink" Target="http://../AppData/Roaming/Microsoft/Users/51984/Users/CASA%201/Users/CASA%201/AppData/Roaming/Microsoft/AppData/Roaming/Microsoft/RESOLUCIONES%202016%20PDF/776.pdf" TargetMode="External"/><Relationship Id="rId2261" Type="http://schemas.openxmlformats.org/officeDocument/2006/relationships/hyperlink" Target="http://../AppData/Roaming/Microsoft/Users/51984/Users/CASA%201/Users/CASA%201/AppData/Roaming/Microsoft/RESOLUCIONES%202019%20PDF/0841.pdf" TargetMode="External"/><Relationship Id="rId3593" Type="http://schemas.openxmlformats.org/officeDocument/2006/relationships/hyperlink" Target="http://../AppData/Roaming/Microsoft/AppData/Roaming/Microsoft/RESOLUCIONES%202020%20PDF/0591.pdf" TargetMode="External"/><Relationship Id="rId340" Type="http://schemas.openxmlformats.org/officeDocument/2006/relationships/hyperlink" Target="http://../AppData/Roaming/Microsoft/Users/51984/Users/CASA%201/Users/CASA%201/AppData/Roaming/Microsoft/AppData/Roaming/Microsoft/RESOLUCIONES%202016%20PDF/772.pdf" TargetMode="External"/><Relationship Id="rId2262" Type="http://schemas.openxmlformats.org/officeDocument/2006/relationships/hyperlink" Target="http://../AppData/Roaming/Microsoft/Users/51984/Users/CASA%201/Users/CASA%201/AppData/Roaming/Microsoft/RESOLUCIONES%202019%20PDF/0834.pdf" TargetMode="External"/><Relationship Id="rId3592" Type="http://schemas.openxmlformats.org/officeDocument/2006/relationships/hyperlink" Target="http://../AppData/Roaming/Microsoft/AppData/Roaming/Microsoft/RESOLUCIONES%202020%20PDF/0597.pdf" TargetMode="External"/><Relationship Id="rId2263" Type="http://schemas.openxmlformats.org/officeDocument/2006/relationships/hyperlink" Target="http://../AppData/Roaming/Microsoft/Users/51984/Users/CASA%201/Users/CASA%201/AppData/Roaming/Microsoft/RESOLUCIONES%202019%20PDF/0814.pdf" TargetMode="External"/><Relationship Id="rId3595" Type="http://schemas.openxmlformats.org/officeDocument/2006/relationships/hyperlink" Target="http://../AppData/Roaming/Microsoft/AppData/Roaming/Microsoft/RESOLUCIONES%202020%20PDF/0585.pdf" TargetMode="External"/><Relationship Id="rId2264" Type="http://schemas.openxmlformats.org/officeDocument/2006/relationships/hyperlink" Target="http://../AppData/Roaming/Microsoft/Users/51984/Users/CASA%201/Users/CASA%201/AppData/Roaming/Microsoft/RESOLUCIONES%202019%20PDF/0848.pdf" TargetMode="External"/><Relationship Id="rId3594" Type="http://schemas.openxmlformats.org/officeDocument/2006/relationships/hyperlink" Target="http://../AppData/Roaming/Microsoft/AppData/Roaming/Microsoft/RESOLUCIONES%202020%20PDF/0595.pdf" TargetMode="External"/><Relationship Id="rId345" Type="http://schemas.openxmlformats.org/officeDocument/2006/relationships/hyperlink" Target="http://../AppData/Roaming/Microsoft/Users/51984/Users/CASA%201/Users/CASA%201/AppData/Roaming/Microsoft/AppData/Roaming/Microsoft/RESOLUCIONES%202016%20PDF/771.pdf" TargetMode="External"/><Relationship Id="rId2265" Type="http://schemas.openxmlformats.org/officeDocument/2006/relationships/hyperlink" Target="http://../AppData/Roaming/Microsoft/Users/51984/Users/CASA%201/Users/CASA%201/AppData/Roaming/Microsoft/RESOLUCIONES%202019%20PDF/CARGOS%202019/0848-CARGO1.pdf" TargetMode="External"/><Relationship Id="rId3597" Type="http://schemas.openxmlformats.org/officeDocument/2006/relationships/hyperlink" Target="http://../AppData/Roaming/Microsoft/AppData/Roaming/Microsoft/RESOLUCIONES%202020%20PDF/0589.pdf" TargetMode="External"/><Relationship Id="rId344" Type="http://schemas.openxmlformats.org/officeDocument/2006/relationships/hyperlink" Target="http://../AppData/Roaming/Microsoft/Users/51984/Users/CASA%201/Users/CASA%201/AppData/Roaming/Microsoft/AppData/Roaming/Microsoft/RESOLUCIONES%202016%20PDF/775.pdf" TargetMode="External"/><Relationship Id="rId2266" Type="http://schemas.openxmlformats.org/officeDocument/2006/relationships/hyperlink" Target="http://../AppData/Roaming/Microsoft/Users/51984/Users/CASA%201/Users/CASA%201/AppData/Roaming/Microsoft/RESOLUCIONES%202019%20PDF/CARGOS%202019/0848-CARGO2.pdf" TargetMode="External"/><Relationship Id="rId3596" Type="http://schemas.openxmlformats.org/officeDocument/2006/relationships/hyperlink" Target="http://../AppData/Roaming/Microsoft/AppData/Roaming/Microsoft/RESOLUCIONES%202020%20PDF/0596.pdf" TargetMode="External"/><Relationship Id="rId343" Type="http://schemas.openxmlformats.org/officeDocument/2006/relationships/hyperlink" Target="http://../AppData/Roaming/Microsoft/Users/51984/Users/CASA%201/Users/CASA%201/AppData/Roaming/Microsoft/AppData/Roaming/Microsoft/RESOLUCIONES%202016%20PDF/777.pdf" TargetMode="External"/><Relationship Id="rId2267" Type="http://schemas.openxmlformats.org/officeDocument/2006/relationships/hyperlink" Target="http://../AppData/Roaming/Microsoft/Users/51984/Users/CASA%201/Users/CASA%201/AppData/Roaming/Microsoft/RESOLUCIONES%202019%20PDF/0815.pdf" TargetMode="External"/><Relationship Id="rId3599" Type="http://schemas.openxmlformats.org/officeDocument/2006/relationships/hyperlink" Target="http://../AppData/Roaming/Microsoft/AppData/Roaming/Microsoft/RESOLUCIONES%202020%20PDF/0588.pdf" TargetMode="External"/><Relationship Id="rId342" Type="http://schemas.openxmlformats.org/officeDocument/2006/relationships/hyperlink" Target="http://../AppData/Roaming/Microsoft/Users/51984/Users/CASA%201/Users/CASA%201/AppData/Roaming/Microsoft/AppData/Roaming/Microsoft/RESOLUCIONES%202016%20PDF/770.pdf" TargetMode="External"/><Relationship Id="rId2268" Type="http://schemas.openxmlformats.org/officeDocument/2006/relationships/hyperlink" Target="http://../AppData/Roaming/Microsoft/Users/51984/Users/CASA%201/Users/CASA%201/AppData/Roaming/Microsoft/RESOLUCIONES%202019%20PDF/0813.pdf" TargetMode="External"/><Relationship Id="rId3598" Type="http://schemas.openxmlformats.org/officeDocument/2006/relationships/hyperlink" Target="http://../AppData/Roaming/Microsoft/AppData/Roaming/Microsoft/RESOLUCIONES%202020%20PDF/0593.pdf" TargetMode="External"/><Relationship Id="rId2258" Type="http://schemas.openxmlformats.org/officeDocument/2006/relationships/hyperlink" Target="http://../AppData/Roaming/Microsoft/Users/51984/Users/CASA%201/Users/CASA%201/AppData/Roaming/Microsoft/RESOLUCIONES%202019%20PDF/0803.pdf" TargetMode="External"/><Relationship Id="rId2259" Type="http://schemas.openxmlformats.org/officeDocument/2006/relationships/hyperlink" Target="http://../AppData/Roaming/Microsoft/Users/51984/Users/CASA%201/Users/CASA%201/AppData/Roaming/Microsoft/RESOLUCIONES%202019%20PDF/0842.pdf" TargetMode="External"/><Relationship Id="rId3589" Type="http://schemas.openxmlformats.org/officeDocument/2006/relationships/hyperlink" Target="http://../AppData/Roaming/Microsoft/AppData/Roaming/Microsoft/RESOLUCIONES%202020%20PDF/0598.pdf" TargetMode="External"/><Relationship Id="rId338" Type="http://schemas.openxmlformats.org/officeDocument/2006/relationships/hyperlink" Target="http://../AppData/Roaming/Microsoft/Users/51984/Users/CASA%201/Users/CASA%201/AppData/Roaming/Microsoft/AppData/Roaming/Microsoft/RESOLUCIONES%202016%20PDF/768.pdf" TargetMode="External"/><Relationship Id="rId337" Type="http://schemas.openxmlformats.org/officeDocument/2006/relationships/hyperlink" Target="http://../AppData/Roaming/Microsoft/Users/51984/Users/CASA%201/Users/CASA%201/AppData/Roaming/Microsoft/AppData/Roaming/Microsoft/RESOLUCIONES%202016%20PDF/766.pdf" TargetMode="External"/><Relationship Id="rId336" Type="http://schemas.openxmlformats.org/officeDocument/2006/relationships/hyperlink" Target="http://../AppData/Roaming/Microsoft/Users/51984/Users/CASA%201/Users/CASA%201/AppData/Roaming/Microsoft/AppData/Roaming/Microsoft/RESOLUCIONES%202016%20PDF/765.pdf" TargetMode="External"/><Relationship Id="rId335" Type="http://schemas.openxmlformats.org/officeDocument/2006/relationships/hyperlink" Target="http://../AppData/Roaming/Microsoft/Users/51984/Users/CASA%201/Users/CASA%201/AppData/Roaming/Microsoft/AppData/Roaming/Microsoft/RESOLUCIONES%202016%20PDF/763.pdf" TargetMode="External"/><Relationship Id="rId3580" Type="http://schemas.openxmlformats.org/officeDocument/2006/relationships/hyperlink" Target="http://../AppData/Roaming/Microsoft/AppData/Roaming/Microsoft/RESOLUCIONES%202020%20PDF/0526.pdf" TargetMode="External"/><Relationship Id="rId339" Type="http://schemas.openxmlformats.org/officeDocument/2006/relationships/hyperlink" Target="http://../AppData/Roaming/Microsoft/Users/51984/Users/CASA%201/Users/CASA%201/AppData/Roaming/Microsoft/AppData/Roaming/Microsoft/RESOLUCIONES%202016%20PDF/774.pdf" TargetMode="External"/><Relationship Id="rId330" Type="http://schemas.openxmlformats.org/officeDocument/2006/relationships/hyperlink" Target="http://../AppData/Roaming/Microsoft/Users/51984/Users/CASA%201/Users/CASA%201/AppData/Roaming/Microsoft/AppData/Roaming/Microsoft/RESOLUCIONES%202016%20PDF/757.pdf" TargetMode="External"/><Relationship Id="rId2250" Type="http://schemas.openxmlformats.org/officeDocument/2006/relationships/hyperlink" Target="http://../AppData/Roaming/Microsoft/Users/51984/Users/CASA%201/Users/CASA%201/AppData/Roaming/Microsoft/RESOLUCIONES%202019%20PDF/0802.pdf" TargetMode="External"/><Relationship Id="rId3582" Type="http://schemas.openxmlformats.org/officeDocument/2006/relationships/hyperlink" Target="http://../AppData/Roaming/Microsoft/AppData/Roaming/Microsoft/RESOLUCIONES%202020%20PDF/0563.pdf" TargetMode="External"/><Relationship Id="rId2251" Type="http://schemas.openxmlformats.org/officeDocument/2006/relationships/hyperlink" Target="http://../AppData/Roaming/Microsoft/Users/51984/Users/CASA%201/Users/CASA%201/AppData/Roaming/Microsoft/RESOLUCIONES%202019%20PDF/0809.pdf" TargetMode="External"/><Relationship Id="rId3581" Type="http://schemas.openxmlformats.org/officeDocument/2006/relationships/hyperlink" Target="http://../AppData/Roaming/Microsoft/AppData/Roaming/Microsoft/RESOLUCIONES%202020%20PDF/0568.pdf" TargetMode="External"/><Relationship Id="rId2252" Type="http://schemas.openxmlformats.org/officeDocument/2006/relationships/hyperlink" Target="http://../AppData/Roaming/Microsoft/Users/51984/Users/CASA%201/Users/CASA%201/AppData/Roaming/Microsoft/RESOLUCIONES%202019%20PDF/0840.pdf" TargetMode="External"/><Relationship Id="rId3584" Type="http://schemas.openxmlformats.org/officeDocument/2006/relationships/hyperlink" Target="http://../AppData/Roaming/Microsoft/AppData/Roaming/Microsoft/RESOLUCIONES%202020%20PDF/0592.pdf" TargetMode="External"/><Relationship Id="rId2253" Type="http://schemas.openxmlformats.org/officeDocument/2006/relationships/hyperlink" Target="http://../AppData/Roaming/Microsoft/Users/51984/Users/CASA%201/Users/CASA%201/AppData/Roaming/Microsoft/RESOLUCIONES%202019%20PDF/0850.pdf" TargetMode="External"/><Relationship Id="rId3583" Type="http://schemas.openxmlformats.org/officeDocument/2006/relationships/hyperlink" Target="http://../AppData/Roaming/Microsoft/AppData/Roaming/Microsoft/RESOLUCIONES%202020%20PDF/0579.pdf" TargetMode="External"/><Relationship Id="rId334" Type="http://schemas.openxmlformats.org/officeDocument/2006/relationships/hyperlink" Target="http://../AppData/Roaming/Microsoft/Users/51984/Users/CASA%201/Users/CASA%201/AppData/Roaming/Microsoft/AppData/Roaming/Microsoft/RESOLUCIONES%202016%20PDF/764.pdf" TargetMode="External"/><Relationship Id="rId2254" Type="http://schemas.openxmlformats.org/officeDocument/2006/relationships/hyperlink" Target="http://../AppData/Roaming/Microsoft/Users/51984/Users/CASA%201/Users/CASA%201/AppData/Roaming/Microsoft/RESOLUCIONES%202019%20PDF/CARGOS%202019/0850-CARGO1.pdf" TargetMode="External"/><Relationship Id="rId3586" Type="http://schemas.openxmlformats.org/officeDocument/2006/relationships/hyperlink" Target="http://../AppData/Roaming/Microsoft/AppData/Roaming/Microsoft/RESOLUCIONES%202020%20PDF/0600.pdf" TargetMode="External"/><Relationship Id="rId333" Type="http://schemas.openxmlformats.org/officeDocument/2006/relationships/hyperlink" Target="http://../AppData/Roaming/Microsoft/Users/51984/Users/CASA%201/Users/CASA%201/AppData/Roaming/Microsoft/AppData/Roaming/Microsoft/RESOLUCIONES%202016%20PDF/760.pdf" TargetMode="External"/><Relationship Id="rId2255" Type="http://schemas.openxmlformats.org/officeDocument/2006/relationships/hyperlink" Target="http://../AppData/Roaming/Microsoft/Users/51984/Users/CASA%201/Users/CASA%201/AppData/Roaming/Microsoft/RESOLUCIONES%202019%20PDF/CARGOS%202019/0850-2.pdf" TargetMode="External"/><Relationship Id="rId3585" Type="http://schemas.openxmlformats.org/officeDocument/2006/relationships/hyperlink" Target="http://../AppData/Roaming/Microsoft/AppData/Roaming/Microsoft/RESOLUCIONES%202020%20PDF/0599.pdf" TargetMode="External"/><Relationship Id="rId332" Type="http://schemas.openxmlformats.org/officeDocument/2006/relationships/hyperlink" Target="http://../AppData/Roaming/Microsoft/Users/51984/Users/CASA%201/Users/CASA%201/AppData/Roaming/Microsoft/AppData/Roaming/Microsoft/RESOLUCIONES%202016%20PDF/759.pdf" TargetMode="External"/><Relationship Id="rId2256" Type="http://schemas.openxmlformats.org/officeDocument/2006/relationships/hyperlink" Target="http://../AppData/Roaming/Microsoft/Users/51984/Users/CASA%201/Users/CASA%201/AppData/Roaming/Microsoft/RESOLUCIONES%202019%20PDF/0830.pdf" TargetMode="External"/><Relationship Id="rId3588" Type="http://schemas.openxmlformats.org/officeDocument/2006/relationships/hyperlink" Target="http://../AppData/Roaming/Microsoft/AppData/Roaming/Microsoft/RESOLUCIONES%202020%20PDF/0586.pdf" TargetMode="External"/><Relationship Id="rId331" Type="http://schemas.openxmlformats.org/officeDocument/2006/relationships/hyperlink" Target="http://../AppData/Roaming/Microsoft/Users/51984/Users/CASA%201/Users/CASA%201/AppData/Roaming/Microsoft/AppData/Roaming/Microsoft/RESOLUCIONES%202016%20PDF/761.pdf" TargetMode="External"/><Relationship Id="rId2257" Type="http://schemas.openxmlformats.org/officeDocument/2006/relationships/hyperlink" Target="http://../AppData/Roaming/Microsoft/Users/51984/Users/CASA%201/Users/CASA%201/AppData/Roaming/Microsoft/RESOLUCIONES%202019%20PDF/0822.pdf" TargetMode="External"/><Relationship Id="rId3587" Type="http://schemas.openxmlformats.org/officeDocument/2006/relationships/hyperlink" Target="http://../AppData/Roaming/Microsoft/AppData/Roaming/Microsoft/RESOLUCIONES%202020%20PDF/0601.pdf" TargetMode="External"/><Relationship Id="rId370" Type="http://schemas.openxmlformats.org/officeDocument/2006/relationships/hyperlink" Target="http://../AppData/Roaming/Microsoft/Users/51984/Users/CASA%201/Users/CASA%201/AppData/Roaming/Microsoft/AppData/Roaming/Microsoft/RESOLUCIONES%202016%20PDF/799.pdf" TargetMode="External"/><Relationship Id="rId369" Type="http://schemas.openxmlformats.org/officeDocument/2006/relationships/hyperlink" Target="http://../AppData/Roaming/Microsoft/Users/51984/Users/CASA%201/Users/CASA%201/AppData/Roaming/Microsoft/AppData/Roaming/Microsoft/RESOLUCIONES%202016%20PDF/797.pdf" TargetMode="External"/><Relationship Id="rId368" Type="http://schemas.openxmlformats.org/officeDocument/2006/relationships/hyperlink" Target="http://../AppData/Roaming/Microsoft/Users/51984/Users/CASA%201/Users/CASA%201/AppData/Roaming/Microsoft/AppData/Roaming/Microsoft/RESOLUCIONES%202016%20PDF/796.pdf" TargetMode="External"/><Relationship Id="rId2280" Type="http://schemas.openxmlformats.org/officeDocument/2006/relationships/hyperlink" Target="http://../AppData/Roaming/Microsoft/Users/51984/Users/CASA%201/Users/CASA%201/AppData/Roaming/Microsoft/RESOLUCIONES%202019%20PDF/CARGOS%202019/0811-CARGO1.pdf" TargetMode="External"/><Relationship Id="rId2281" Type="http://schemas.openxmlformats.org/officeDocument/2006/relationships/hyperlink" Target="http://../AppData/Roaming/Microsoft/Users/51984/Users/CASA%201/Users/CASA%201/AppData/Roaming/Microsoft/RESOLUCIONES%202019%20PDF/CARGOS%202019/811-2.pdf" TargetMode="External"/><Relationship Id="rId2282" Type="http://schemas.openxmlformats.org/officeDocument/2006/relationships/hyperlink" Target="http://../AppData/Roaming/Microsoft/Users/51984/Users/CASA%201/Users/CASA%201/AppData/Roaming/Microsoft/RESOLUCIONES%202019%20PDF/0838.pdf" TargetMode="External"/><Relationship Id="rId363" Type="http://schemas.openxmlformats.org/officeDocument/2006/relationships/hyperlink" Target="http://../AppData/Roaming/Microsoft/Users/51984/Users/CASA%201/Users/CASA%201/AppData/Roaming/Microsoft/AppData/Roaming/Microsoft/RESOLUCIONES%202016%20PDF/790.pdf" TargetMode="External"/><Relationship Id="rId2283" Type="http://schemas.openxmlformats.org/officeDocument/2006/relationships/hyperlink" Target="http://../AppData/Roaming/Microsoft/Users/51984/Users/CASA%201/Users/CASA%201/AppData/Roaming/Microsoft/RESOLUCIONES%202019%20PDF/0818.pdf" TargetMode="External"/><Relationship Id="rId362" Type="http://schemas.openxmlformats.org/officeDocument/2006/relationships/hyperlink" Target="http://../AppData/Roaming/Microsoft/Users/51984/Users/CASA%201/Users/CASA%201/AppData/Roaming/Microsoft/AppData/Roaming/Microsoft/RESOLUCIONES%202016%20PDF/793.pdf" TargetMode="External"/><Relationship Id="rId2284" Type="http://schemas.openxmlformats.org/officeDocument/2006/relationships/hyperlink" Target="http://../AppData/Roaming/Microsoft/Users/51984/Users/CASA%201/Users/CASA%201/AppData/Roaming/Microsoft/RESOLUCIONES%202019%20PDF/0798.pdf" TargetMode="External"/><Relationship Id="rId361" Type="http://schemas.openxmlformats.org/officeDocument/2006/relationships/hyperlink" Target="http://../AppData/Roaming/Microsoft/Users/51984/Users/CASA%201/Users/CASA%201/AppData/Roaming/Microsoft/AppData/Roaming/Microsoft/RESOLUCIONES%202016%20PDF/794.pdf" TargetMode="External"/><Relationship Id="rId2285" Type="http://schemas.openxmlformats.org/officeDocument/2006/relationships/hyperlink" Target="http://../AppData/Roaming/Microsoft/Users/51984/Users/CASA%201/Users/CASA%201/AppData/Roaming/Microsoft/RESOLUCIONES%202019%20PDF/CARGOS%202019/0798-CARGO1.pdf" TargetMode="External"/><Relationship Id="rId360" Type="http://schemas.openxmlformats.org/officeDocument/2006/relationships/hyperlink" Target="http://../AppData/Roaming/Microsoft/Users/51984/Users/CASA%201/Users/CASA%201/AppData/Roaming/Microsoft/RESOLUCIONES%202016%20PDF/792.pdf" TargetMode="External"/><Relationship Id="rId2286" Type="http://schemas.openxmlformats.org/officeDocument/2006/relationships/hyperlink" Target="http://../AppData/Roaming/Microsoft/Users/51984/Users/CASA%201/Users/CASA%201/AppData/Roaming/Microsoft/RESOLUCIONES%202019%20PDF/CARGOS%202019/0798-CARGO2.pdf" TargetMode="External"/><Relationship Id="rId367" Type="http://schemas.openxmlformats.org/officeDocument/2006/relationships/hyperlink" Target="http://../AppData/Roaming/Microsoft/Users/51984/Users/CASA%201/Users/CASA%201/AppData/Roaming/Microsoft/AppData/Roaming/Microsoft/RESOLUCIONES%202016%20PDF/800.pdf" TargetMode="External"/><Relationship Id="rId2287" Type="http://schemas.openxmlformats.org/officeDocument/2006/relationships/hyperlink" Target="http://../AppData/Roaming/Microsoft/Users/51984/Users/CASA%201/Users/CASA%201/AppData/Roaming/Microsoft/RESOLUCIONES%202019%20PDF/0859.pdf" TargetMode="External"/><Relationship Id="rId366" Type="http://schemas.openxmlformats.org/officeDocument/2006/relationships/hyperlink" Target="http://../AppData/Roaming/Microsoft/Users/51984/Users/CASA%201/Users/CASA%201/AppData/Roaming/Microsoft/AppData/Roaming/Microsoft/RESOLUCIONES%202016%20PDF/798.pdf" TargetMode="External"/><Relationship Id="rId2288" Type="http://schemas.openxmlformats.org/officeDocument/2006/relationships/hyperlink" Target="http://../AppData/Roaming/Microsoft/Users/51984/Users/CASA%201/Users/CASA%201/AppData/Roaming/Microsoft/RESOLUCIONES%202019%20PDF/0853.pdf" TargetMode="External"/><Relationship Id="rId365" Type="http://schemas.openxmlformats.org/officeDocument/2006/relationships/hyperlink" Target="http://../AppData/Roaming/Microsoft/Users/51984/Users/CASA%201/Users/CASA%201/AppData/Roaming/Microsoft/AppData/Roaming/Microsoft/RESOLUCIONES%202016%20PDF/802.pdf" TargetMode="External"/><Relationship Id="rId2289" Type="http://schemas.openxmlformats.org/officeDocument/2006/relationships/hyperlink" Target="http://../AppData/Roaming/Microsoft/Users/51984/Users/CASA%201/Users/CASA%201/AppData/Roaming/Microsoft/RESOLUCIONES%202019%20PDF/CARGOS%202019/0853-CARGO1.pdf" TargetMode="External"/><Relationship Id="rId364" Type="http://schemas.openxmlformats.org/officeDocument/2006/relationships/hyperlink" Target="http://../AppData/Roaming/Microsoft/Users/51984/Users/CASA%201/Users/CASA%201/AppData/Roaming/Microsoft/AppData/Roaming/Microsoft/RESOLUCIONES%202016%20PDF/791.pdf" TargetMode="External"/><Relationship Id="rId95" Type="http://schemas.openxmlformats.org/officeDocument/2006/relationships/hyperlink" Target="http://../AppData/Roaming/Microsoft/Users/51984/Users/CASA%201/Users/CASA%201/AppData/Roaming/Microsoft/AppData/Roaming/Microsoft/RESOLUCIONES%202016%20PDF/RESOLUCION%20302.pdf" TargetMode="External"/><Relationship Id="rId94" Type="http://schemas.openxmlformats.org/officeDocument/2006/relationships/hyperlink" Target="http://../AppData/Roaming/Microsoft/Users/51984/Users/CASA%201/Users/CASA%201/AppData/Roaming/Microsoft/AppData/Roaming/Microsoft/RESOLUCIONES%202016%20PDF/RESOLUCION%20300.pdf" TargetMode="External"/><Relationship Id="rId97" Type="http://schemas.openxmlformats.org/officeDocument/2006/relationships/hyperlink" Target="http://../AppData/Roaming/Microsoft/Users/51984/Users/CASA%201/Users/CASA%201/AppData/Roaming/Microsoft/RESOLUCIONES%202016%20PDF/RESOLUCION%20313.pdf" TargetMode="External"/><Relationship Id="rId96" Type="http://schemas.openxmlformats.org/officeDocument/2006/relationships/hyperlink" Target="http://../AppData/Roaming/Microsoft/Users/51984/Users/CASA%201/Users/CASA%201/AppData/Roaming/Microsoft/AppData/Roaming/Microsoft/RESOLUCIONES%202016%20PDF/RESOLUCION%20301.pdf" TargetMode="External"/><Relationship Id="rId99" Type="http://schemas.openxmlformats.org/officeDocument/2006/relationships/hyperlink" Target="http://../AppData/Roaming/Microsoft/Users/51984/Users/CASA%201/Users/CASA%201/AppData/Roaming/Microsoft/AppData/Roaming/Microsoft/RESOLUCIONES%202016%20PDF/RESOLUCION%20330.pdf" TargetMode="External"/><Relationship Id="rId98" Type="http://schemas.openxmlformats.org/officeDocument/2006/relationships/hyperlink" Target="http://../AppData/Roaming/Microsoft/Users/51984/Users/CASA%201/Users/CASA%201/AppData/Roaming/Microsoft/AppData/Roaming/Microsoft/RESOLUCIONES%202016%20PDF/RESOLUCION%20325.pdf" TargetMode="External"/><Relationship Id="rId91" Type="http://schemas.openxmlformats.org/officeDocument/2006/relationships/hyperlink" Target="http://../AppData/Roaming/Microsoft/Users/51984/Users/CASA%201/Users/CASA%201/AppData/Roaming/Microsoft/AppData/Roaming/Microsoft/RESOLUCIONES%202016%20PDF/RESOLUCION%20305.pdf" TargetMode="External"/><Relationship Id="rId90" Type="http://schemas.openxmlformats.org/officeDocument/2006/relationships/hyperlink" Target="http://../AppData/Roaming/Microsoft/Users/51984/Users/CASA%201/Users/CASA%201/AppData/Roaming/Microsoft/AppData/Roaming/Microsoft/RESOLUCIONES%202016%20PDF/RESOLUCION%20306.pdf" TargetMode="External"/><Relationship Id="rId93" Type="http://schemas.openxmlformats.org/officeDocument/2006/relationships/hyperlink" Target="http://../AppData/Roaming/Microsoft/Users/51984/Users/CASA%201/Users/CASA%201/AppData/Roaming/Microsoft/AppData/Roaming/Microsoft/RESOLUCIONES%202016%20PDF/RESOLUCION%20303.pdf" TargetMode="External"/><Relationship Id="rId92" Type="http://schemas.openxmlformats.org/officeDocument/2006/relationships/hyperlink" Target="http://../AppData/Roaming/Microsoft/Users/51984/Users/CASA%201/Users/CASA%201/AppData/Roaming/Microsoft/AppData/Roaming/Microsoft/RESOLUCIONES%202016%20PDF/RESOLUCION%20304.pdf" TargetMode="External"/><Relationship Id="rId359" Type="http://schemas.openxmlformats.org/officeDocument/2006/relationships/hyperlink" Target="http://../AppData/Roaming/Microsoft/Users/51984/Users/CASA%201/Users/CASA%201/AppData/Roaming/Microsoft/AppData/Roaming/Microsoft/RESOLUCIONES%202016%20PDF/789.pdf" TargetMode="External"/><Relationship Id="rId358" Type="http://schemas.openxmlformats.org/officeDocument/2006/relationships/hyperlink" Target="http://../AppData/Roaming/Microsoft/Users/51984/Users/CASA%201/Users/CASA%201/AppData/Roaming/Microsoft/AppData/Roaming/Microsoft/RESOLUCIONES%202016%20PDF/795.pdf" TargetMode="External"/><Relationship Id="rId357" Type="http://schemas.openxmlformats.org/officeDocument/2006/relationships/hyperlink" Target="http://../AppData/Roaming/Microsoft/Users/51984/Users/CASA%201/Users/CASA%201/AppData/Roaming/Microsoft/AppData/Roaming/Microsoft/RESOLUCIONES%202016%20PDF/787.pdf" TargetMode="External"/><Relationship Id="rId2270" Type="http://schemas.openxmlformats.org/officeDocument/2006/relationships/hyperlink" Target="http://../AppData/Roaming/Microsoft/Users/51984/Users/CASA%201/Users/CASA%201/AppData/Roaming/Microsoft/RESOLUCIONES%202019%20PDF/0797.pdf" TargetMode="External"/><Relationship Id="rId2271" Type="http://schemas.openxmlformats.org/officeDocument/2006/relationships/hyperlink" Target="http://../AppData/Roaming/Microsoft/Users/51984/Users/CASA%201/Users/CASA%201/AppData/Roaming/Microsoft/RESOLUCIONES%202019%20PDF/CARGOS%202019/0797-CARGO1.pdf" TargetMode="External"/><Relationship Id="rId352" Type="http://schemas.openxmlformats.org/officeDocument/2006/relationships/hyperlink" Target="http://../AppData/Roaming/Microsoft/Users/51984/Users/CASA%201/Users/CASA%201/AppData/Roaming/Microsoft/AppData/Roaming/Microsoft/RESOLUCIONES%202016%20PDF/780.pdf" TargetMode="External"/><Relationship Id="rId2272" Type="http://schemas.openxmlformats.org/officeDocument/2006/relationships/hyperlink" Target="http://../AppData/Roaming/Microsoft/Users/51984/Users/CASA%201/Users/CASA%201/AppData/Roaming/Microsoft/RESOLUCIONES%202019%20PDF/CARGOS%202019/0797-CARGO2.pdf" TargetMode="External"/><Relationship Id="rId351" Type="http://schemas.openxmlformats.org/officeDocument/2006/relationships/hyperlink" Target="http://../AppData/Roaming/Microsoft/Users/51984/Users/CASA%201/Users/CASA%201/AppData/Roaming/Microsoft/AppData/Roaming/Microsoft/RESOLUCIONES%202016%20PDF/783.pdf" TargetMode="External"/><Relationship Id="rId2273" Type="http://schemas.openxmlformats.org/officeDocument/2006/relationships/hyperlink" Target="http://../AppData/Roaming/Microsoft/Users/51984/Users/CASA%201/Users/CASA%201/AppData/Roaming/Microsoft/RESOLUCIONES%202019%20PDF/0847.pdf" TargetMode="External"/><Relationship Id="rId350" Type="http://schemas.openxmlformats.org/officeDocument/2006/relationships/hyperlink" Target="http://../AppData/Roaming/Microsoft/Users/51984/Users/CASA%201/Users/CASA%201/AppData/Roaming/Microsoft/AppData/Roaming/Microsoft/RESOLUCIONES%202016%20PDF/778.pdf" TargetMode="External"/><Relationship Id="rId2274" Type="http://schemas.openxmlformats.org/officeDocument/2006/relationships/hyperlink" Target="http://../AppData/Roaming/Microsoft/Users/51984/Users/CASA%201/Users/CASA%201/AppData/Roaming/Microsoft/RESOLUCIONES%202019%20PDF/CARGOS%202019/0847-CARGO1.pdf" TargetMode="External"/><Relationship Id="rId2275" Type="http://schemas.openxmlformats.org/officeDocument/2006/relationships/hyperlink" Target="http://../AppData/Roaming/Microsoft/Users/51984/Users/CASA%201/Users/CASA%201/AppData/Roaming/Microsoft/RESOLUCIONES%202019%20PDF/CARGOS%202019/0847-CARGO2.pdf" TargetMode="External"/><Relationship Id="rId356" Type="http://schemas.openxmlformats.org/officeDocument/2006/relationships/hyperlink" Target="http://../AppData/Roaming/Microsoft/Users/51984/Users/CASA%201/Users/CASA%201/AppData/Roaming/Microsoft/AppData/Roaming/Microsoft/RESOLUCIONES%202016%20PDF/785.pdf" TargetMode="External"/><Relationship Id="rId2276" Type="http://schemas.openxmlformats.org/officeDocument/2006/relationships/hyperlink" Target="http://../AppData/Roaming/Microsoft/Users/51984/Users/CASA%201/Users/CASA%201/AppData/Roaming/Microsoft/RESOLUCIONES%202019%20PDF/0825.pdf" TargetMode="External"/><Relationship Id="rId355" Type="http://schemas.openxmlformats.org/officeDocument/2006/relationships/hyperlink" Target="http://../AppData/Roaming/Microsoft/Users/51984/Users/CASA%201/Users/CASA%201/AppData/Roaming/Microsoft/AppData/Roaming/Microsoft/RESOLUCIONES%202016%20PDF/784.pdf" TargetMode="External"/><Relationship Id="rId2277" Type="http://schemas.openxmlformats.org/officeDocument/2006/relationships/hyperlink" Target="http://../AppData/Roaming/Microsoft/Users/51984/Users/CASA%201/Users/CASA%201/AppData/Roaming/Microsoft/RESOLUCIONES%202019%20PDF/0807.pdf" TargetMode="External"/><Relationship Id="rId354" Type="http://schemas.openxmlformats.org/officeDocument/2006/relationships/hyperlink" Target="http://../AppData/Roaming/Microsoft/Users/51984/Users/CASA%201/Users/CASA%201/AppData/Roaming/Microsoft/AppData/Roaming/Microsoft/RESOLUCIONES%202016%20PDF/786.pdf" TargetMode="External"/><Relationship Id="rId2278" Type="http://schemas.openxmlformats.org/officeDocument/2006/relationships/hyperlink" Target="http://../AppData/Roaming/Microsoft/Users/51984/Users/CASA%201/Users/CASA%201/AppData/Roaming/Microsoft/RESOLUCIONES%202019%20PDF/0827.pdf" TargetMode="External"/><Relationship Id="rId353" Type="http://schemas.openxmlformats.org/officeDocument/2006/relationships/hyperlink" Target="http://../AppData/Roaming/Microsoft/Users/51984/Users/CASA%201/Users/CASA%201/AppData/Roaming/Microsoft/AppData/Roaming/Microsoft/RESOLUCIONES%202016%20PDF/779.pdf" TargetMode="External"/><Relationship Id="rId2279" Type="http://schemas.openxmlformats.org/officeDocument/2006/relationships/hyperlink" Target="http://../AppData/Roaming/Microsoft/Users/51984/Users/CASA%201/Users/CASA%201/AppData/Roaming/Microsoft/RESOLUCIONES%202019%20PDF/0811.pdf" TargetMode="External"/><Relationship Id="rId2225" Type="http://schemas.openxmlformats.org/officeDocument/2006/relationships/hyperlink" Target="http://../AppData/Roaming/Microsoft/Users/51984/Users/CASA%201/Users/CASA%201/AppData/Roaming/Microsoft/RESOLUCIONES%202019%20PDF/0821.pdf" TargetMode="External"/><Relationship Id="rId3557" Type="http://schemas.openxmlformats.org/officeDocument/2006/relationships/hyperlink" Target="http://../AppData/Roaming/Microsoft/AppData/Roaming/Microsoft/RESOLUCIONES%202020%20PDF/0532.pdf" TargetMode="External"/><Relationship Id="rId2226" Type="http://schemas.openxmlformats.org/officeDocument/2006/relationships/hyperlink" Target="http://../AppData/Roaming/Microsoft/Users/51984/Users/CASA%201/Users/CASA%201/AppData/Roaming/Microsoft/RESOLUCIONES%202019%20PDF/0800.pdf" TargetMode="External"/><Relationship Id="rId3556" Type="http://schemas.openxmlformats.org/officeDocument/2006/relationships/hyperlink" Target="http://../AppData/Roaming/Microsoft/AppData/Roaming/Microsoft/RESOLUCIONES%202020%20PDF/0530.pdf" TargetMode="External"/><Relationship Id="rId2227" Type="http://schemas.openxmlformats.org/officeDocument/2006/relationships/hyperlink" Target="http://../AppData/Roaming/Microsoft/Users/51984/Users/CASA%201/Users/CASA%201/AppData/Roaming/Microsoft/RESOLUCIONES%202019%20PDF/0851.pdf" TargetMode="External"/><Relationship Id="rId3559" Type="http://schemas.openxmlformats.org/officeDocument/2006/relationships/hyperlink" Target="http://../AppData/Roaming/Microsoft/AppData/Roaming/Microsoft/RESOLUCIONES%202020%20PDF/0560.pdf" TargetMode="External"/><Relationship Id="rId2228" Type="http://schemas.openxmlformats.org/officeDocument/2006/relationships/hyperlink" Target="http://../AppData/Roaming/Microsoft/Users/51984/Users/CASA%201/Users/CASA%201/AppData/Roaming/Microsoft/RESOLUCIONES%202019%20PDF/CARGOS%202019/0851-CARGO1.pdf" TargetMode="External"/><Relationship Id="rId3558" Type="http://schemas.openxmlformats.org/officeDocument/2006/relationships/hyperlink" Target="http://../AppData/Roaming/Microsoft/AppData/Roaming/Microsoft/RESOLUCIONES%202020%20PDF/0533.pdf" TargetMode="External"/><Relationship Id="rId2229" Type="http://schemas.openxmlformats.org/officeDocument/2006/relationships/hyperlink" Target="http://../AppData/Roaming/Microsoft/Users/51984/Users/CASA%201/Users/CASA%201/AppData/Roaming/Microsoft/RESOLUCIONES%202019%20PDF/CARGOS%202019/0851-2.pdf" TargetMode="External"/><Relationship Id="rId305" Type="http://schemas.openxmlformats.org/officeDocument/2006/relationships/hyperlink" Target="http://../AppData/Roaming/Microsoft/Users/51984/Users/CASA%201/Users/CASA%201/AppData/Roaming/Microsoft/AppData/Roaming/Microsoft/RESOLUCIONES%202016%20PDF/731.pdf" TargetMode="External"/><Relationship Id="rId304" Type="http://schemas.openxmlformats.org/officeDocument/2006/relationships/hyperlink" Target="http://../AppData/Roaming/Microsoft/Users/51984/Users/CASA%201/Users/CASA%201/AppData/Roaming/Microsoft/AppData/Roaming/Microsoft/RESOLUCIONES%202016%20PDF/733.pdf" TargetMode="External"/><Relationship Id="rId303" Type="http://schemas.openxmlformats.org/officeDocument/2006/relationships/hyperlink" Target="http://../AppData/Roaming/Microsoft/Users/51984/Users/CASA%201/Users/CASA%201/AppData/Roaming/Microsoft/AppData/Roaming/Microsoft/RESOLUCIONES%202016%20PDF/738.pdf" TargetMode="External"/><Relationship Id="rId302" Type="http://schemas.openxmlformats.org/officeDocument/2006/relationships/hyperlink" Target="http://../AppData/Roaming/Microsoft/Users/51984/Users/CASA%201/Users/CASA%201/AppData/Roaming/Microsoft/AppData/Roaming/Microsoft/RESOLUCIONES%202016%20PDF/735.pdf" TargetMode="External"/><Relationship Id="rId309" Type="http://schemas.openxmlformats.org/officeDocument/2006/relationships/hyperlink" Target="http://../AppData/Roaming/Microsoft/Users/51984/Users/CASA%201/Users/CASA%201/AppData/Roaming/Microsoft/AppData/Roaming/Microsoft/RESOLUCIONES%202016%20PDF/730.pdf" TargetMode="External"/><Relationship Id="rId308" Type="http://schemas.openxmlformats.org/officeDocument/2006/relationships/hyperlink" Target="http://../AppData/Roaming/Microsoft/Users/51984/Users/CASA%201/Users/CASA%201/AppData/Roaming/Microsoft/AppData/Roaming/Microsoft/RESOLUCIONES%202016%20PDF/734.pdf" TargetMode="External"/><Relationship Id="rId307" Type="http://schemas.openxmlformats.org/officeDocument/2006/relationships/hyperlink" Target="http://../AppData/Roaming/Microsoft/Users/51984/Users/CASA%201/Users/CASA%201/AppData/Roaming/Microsoft/AppData/Roaming/Microsoft/RESOLUCIONES%202016%20PDF/737.pdf" TargetMode="External"/><Relationship Id="rId306" Type="http://schemas.openxmlformats.org/officeDocument/2006/relationships/hyperlink" Target="http://../AppData/Roaming/Microsoft/Users/51984/Users/CASA%201/Users/CASA%201/AppData/Roaming/Microsoft/AppData/Roaming/Microsoft/RESOLUCIONES%202016%20PDF/736.pdf" TargetMode="External"/><Relationship Id="rId3551" Type="http://schemas.openxmlformats.org/officeDocument/2006/relationships/hyperlink" Target="http://../AppData/Roaming/Microsoft/AppData/Roaming/Microsoft/RESOLUCIONES%202020%20PDF/0557.pdf" TargetMode="External"/><Relationship Id="rId2220" Type="http://schemas.openxmlformats.org/officeDocument/2006/relationships/hyperlink" Target="http://../AppData/Roaming/Microsoft/Users/51984/Users/CASA%201/Users/CASA%201/AppData/Roaming/Microsoft/RESOLUCIONES%202019%20PDF/CARGOS%202019/0849-CARGO1.pdf" TargetMode="External"/><Relationship Id="rId3550" Type="http://schemas.openxmlformats.org/officeDocument/2006/relationships/hyperlink" Target="http://../AppData/Roaming/Microsoft/AppData/Roaming/Microsoft/RESOLUCIONES%202020%20PDF/0566.pdf" TargetMode="External"/><Relationship Id="rId301" Type="http://schemas.openxmlformats.org/officeDocument/2006/relationships/hyperlink" Target="http://../AppData/Roaming/Microsoft/Users/51984/Users/CASA%201/Users/CASA%201/AppData/Roaming/Microsoft/AppData/Roaming/Microsoft/RESOLUCIONES%202016%20PDF/732.pdf" TargetMode="External"/><Relationship Id="rId2221" Type="http://schemas.openxmlformats.org/officeDocument/2006/relationships/hyperlink" Target="http://../AppData/Roaming/Microsoft/Users/51984/Users/CASA%201/Users/CASA%201/AppData/Roaming/Microsoft/RESOLUCIONES%202019%20PDF/0844.pdf" TargetMode="External"/><Relationship Id="rId3553" Type="http://schemas.openxmlformats.org/officeDocument/2006/relationships/hyperlink" Target="http://../AppData/Roaming/Microsoft/AppData/Roaming/Microsoft/RESOLUCIONES%202020%20PDF/0535.pdf" TargetMode="External"/><Relationship Id="rId300" Type="http://schemas.openxmlformats.org/officeDocument/2006/relationships/hyperlink" Target="http://../AppData/Roaming/Microsoft/Users/51984/Users/CASA%201/Users/CASA%201/AppData/Roaming/Microsoft/AppData/Roaming/Microsoft/RESOLUCIONES%202016%20PDF/RESOLUCION%20725.pdf" TargetMode="External"/><Relationship Id="rId2222" Type="http://schemas.openxmlformats.org/officeDocument/2006/relationships/hyperlink" Target="http://../AppData/Roaming/Microsoft/Users/51984/Users/CASA%201/Users/CASA%201/AppData/Roaming/Microsoft/RESOLUCIONES%202019%20PDF/0820.pdf" TargetMode="External"/><Relationship Id="rId3552" Type="http://schemas.openxmlformats.org/officeDocument/2006/relationships/hyperlink" Target="http://../AppData/Roaming/Microsoft/AppData/Roaming/Microsoft/RESOLUCIONES%202020%20PDF/0556.pdf" TargetMode="External"/><Relationship Id="rId2223" Type="http://schemas.openxmlformats.org/officeDocument/2006/relationships/hyperlink" Target="http://../AppData/Roaming/Microsoft/Users/51984/Users/CASA%201/Users/CASA%201/AppData/Roaming/Microsoft/RESOLUCIONES%202019%20PDF/CARGOS%202019/0820-1.pdf" TargetMode="External"/><Relationship Id="rId3555" Type="http://schemas.openxmlformats.org/officeDocument/2006/relationships/hyperlink" Target="http://../AppData/Roaming/Microsoft/AppData/Roaming/Microsoft/RESOLUCIONES%202020%20PDF/0531.pdf" TargetMode="External"/><Relationship Id="rId2224" Type="http://schemas.openxmlformats.org/officeDocument/2006/relationships/hyperlink" Target="http://../AppData/Roaming/Microsoft/Users/51984/Users/CASA%201/Users/CASA%201/AppData/Roaming/Microsoft/RESOLUCIONES%202019%20PDF/CARGOS%202019/0820-CARGO2.pdf" TargetMode="External"/><Relationship Id="rId3554" Type="http://schemas.openxmlformats.org/officeDocument/2006/relationships/hyperlink" Target="http://../AppData/Roaming/Microsoft/AppData/Roaming/Microsoft/RESOLUCIONES%202020%20PDF/0569.pdf" TargetMode="External"/><Relationship Id="rId2214" Type="http://schemas.openxmlformats.org/officeDocument/2006/relationships/hyperlink" Target="http://../AppData/Roaming/Microsoft/Users/51984/Users/CASA%201/Users/CASA%201/AppData/Roaming/Microsoft/RESOLUCIONES%202019%20PDF/CARGOS%202019/0799-CARGO1.pdf" TargetMode="External"/><Relationship Id="rId3546" Type="http://schemas.openxmlformats.org/officeDocument/2006/relationships/hyperlink" Target="http://../AppData/Roaming/Microsoft/AppData/Roaming/Microsoft/RESOLUCIONES%202020%20PDF/0520.pdf" TargetMode="External"/><Relationship Id="rId2215" Type="http://schemas.openxmlformats.org/officeDocument/2006/relationships/hyperlink" Target="http://../AppData/Roaming/Microsoft/Users/51984/Users/CASA%201/Users/CASA%201/AppData/Roaming/Microsoft/RESOLUCIONES%202019%20PDF/CARGOS%202019/0799-CARGO2.pdf" TargetMode="External"/><Relationship Id="rId3545" Type="http://schemas.openxmlformats.org/officeDocument/2006/relationships/hyperlink" Target="http://../AppData/Roaming/Microsoft/AppData/Roaming/Microsoft/RESOLUCIONES%202020%20PDF/0521.pdf" TargetMode="External"/><Relationship Id="rId2216" Type="http://schemas.openxmlformats.org/officeDocument/2006/relationships/hyperlink" Target="http://../AppData/Roaming/Microsoft/Users/51984/Users/CASA%201/Users/CASA%201/AppData/Roaming/Microsoft/RESOLUCIONES%202019%20PDF/0832.pdf" TargetMode="External"/><Relationship Id="rId3548" Type="http://schemas.openxmlformats.org/officeDocument/2006/relationships/hyperlink" Target="http://../AppData/Roaming/Microsoft/AppData/Roaming/Microsoft/RESOLUCIONES%202020%20PDF/0513.pdf" TargetMode="External"/><Relationship Id="rId2217" Type="http://schemas.openxmlformats.org/officeDocument/2006/relationships/hyperlink" Target="http://../AppData/Roaming/Microsoft/Users/51984/Users/CASA%201/Users/CASA%201/AppData/Roaming/Microsoft/RESOLUCIONES%202019%20PDF/0839.pdf" TargetMode="External"/><Relationship Id="rId3547" Type="http://schemas.openxmlformats.org/officeDocument/2006/relationships/hyperlink" Target="http://../AppData/Roaming/Microsoft/AppData/Roaming/Microsoft/RESOLUCIONES%202020%20PDF/0512.pdf" TargetMode="External"/><Relationship Id="rId2218" Type="http://schemas.openxmlformats.org/officeDocument/2006/relationships/hyperlink" Target="http://../AppData/Roaming/Microsoft/Users/51984/Users/CASA%201/Users/CASA%201/AppData/Roaming/Microsoft/RESOLUCIONES%202019%20PDF/0849.pdf" TargetMode="External"/><Relationship Id="rId2219" Type="http://schemas.openxmlformats.org/officeDocument/2006/relationships/hyperlink" Target="http://../AppData/Roaming/Microsoft/Users/51984/Users/CASA%201/Users/CASA%201/AppData/Roaming/Microsoft/RESOLUCIONES%202019%20PDF/CARGOS%202019/849-1.pdf" TargetMode="External"/><Relationship Id="rId3549" Type="http://schemas.openxmlformats.org/officeDocument/2006/relationships/hyperlink" Target="http://../AppData/Roaming/Microsoft/AppData/Roaming/Microsoft/RESOLUCIONES%202020%20PDF/0574.pdf" TargetMode="External"/><Relationship Id="rId3540" Type="http://schemas.openxmlformats.org/officeDocument/2006/relationships/hyperlink" Target="http://../AppData/Roaming/Microsoft/AppData/Roaming/Microsoft/RESOLUCIONES%202020%20PDF/0518.pdf" TargetMode="External"/><Relationship Id="rId2210" Type="http://schemas.openxmlformats.org/officeDocument/2006/relationships/hyperlink" Target="http://../AppData/Roaming/Microsoft/Users/51984/Users/CASA%201/Users/CASA%201/AppData/Roaming/Microsoft/RESOLUCIONES%202019%20PDF/0873.pdf" TargetMode="External"/><Relationship Id="rId3542" Type="http://schemas.openxmlformats.org/officeDocument/2006/relationships/hyperlink" Target="http://../AppData/Roaming/Microsoft/AppData/Roaming/Microsoft/RESOLUCIONES%202020%20PDF/0510.pdf" TargetMode="External"/><Relationship Id="rId2211" Type="http://schemas.openxmlformats.org/officeDocument/2006/relationships/hyperlink" Target="http://../AppData/Roaming/Microsoft/Users/51984/Users/CASA%201/Users/CASA%201/AppData/Roaming/Microsoft/RESOLUCIONES%202019%20PDF/0843.pdf" TargetMode="External"/><Relationship Id="rId3541" Type="http://schemas.openxmlformats.org/officeDocument/2006/relationships/hyperlink" Target="http://../AppData/Roaming/Microsoft/AppData/Roaming/Microsoft/RESOLUCIONES%202020%20PDF/0514.pdf" TargetMode="External"/><Relationship Id="rId2212" Type="http://schemas.openxmlformats.org/officeDocument/2006/relationships/hyperlink" Target="http://../AppData/Roaming/Microsoft/Users/51984/Users/CASA%201/Users/CASA%201/AppData/Roaming/Microsoft/RESOLUCIONES%202019%20PDF/0808.pdf" TargetMode="External"/><Relationship Id="rId3544" Type="http://schemas.openxmlformats.org/officeDocument/2006/relationships/hyperlink" Target="http://../AppData/Roaming/Microsoft/AppData/Roaming/Microsoft/RESOLUCIONES%202020%20PDF/0504.pdf" TargetMode="External"/><Relationship Id="rId2213" Type="http://schemas.openxmlformats.org/officeDocument/2006/relationships/hyperlink" Target="http://../AppData/Roaming/Microsoft/Users/51984/Users/CASA%201/Users/CASA%201/AppData/Roaming/Microsoft/RESOLUCIONES%202019%20PDF/0799.pdf" TargetMode="External"/><Relationship Id="rId3543" Type="http://schemas.openxmlformats.org/officeDocument/2006/relationships/hyperlink" Target="http://../AppData/Roaming/Microsoft/AppData/Roaming/Microsoft/RESOLUCIONES%202020%20PDF/0511.pdf" TargetMode="External"/><Relationship Id="rId2247" Type="http://schemas.openxmlformats.org/officeDocument/2006/relationships/hyperlink" Target="http://../AppData/Roaming/Microsoft/Users/51984/Users/CASA%201/Users/CASA%201/AppData/Roaming/Microsoft/RESOLUCIONES%202019%20PDF/0829.pdf" TargetMode="External"/><Relationship Id="rId3579" Type="http://schemas.openxmlformats.org/officeDocument/2006/relationships/hyperlink" Target="http://../AppData/Roaming/Microsoft/AppData/Roaming/Microsoft/RESOLUCIONES%202020%20PDF/0561.pdf" TargetMode="External"/><Relationship Id="rId2248" Type="http://schemas.openxmlformats.org/officeDocument/2006/relationships/hyperlink" Target="http://../AppData/Roaming/Microsoft/Users/51984/Users/CASA%201/Users/CASA%201/AppData/Roaming/Microsoft/RESOLUCIONES%202019%20PDF/0826.pdf" TargetMode="External"/><Relationship Id="rId3578" Type="http://schemas.openxmlformats.org/officeDocument/2006/relationships/hyperlink" Target="http://../AppData/Roaming/Microsoft/AppData/Roaming/Microsoft/RESOLUCIONES%202020%20PDF/0527.pdf" TargetMode="External"/><Relationship Id="rId2249" Type="http://schemas.openxmlformats.org/officeDocument/2006/relationships/hyperlink" Target="http://../AppData/Roaming/Microsoft/Users/51984/Users/CASA%201/Users/CASA%201/AppData/Roaming/Microsoft/RESOLUCIONES%202019%20PDF/0806.pdf" TargetMode="External"/><Relationship Id="rId327" Type="http://schemas.openxmlformats.org/officeDocument/2006/relationships/hyperlink" Target="http://../AppData/Roaming/Microsoft/Users/51984/Users/CASA%201/Users/CASA%201/AppData/Roaming/Microsoft/AppData/Roaming/Microsoft/RESOLUCIONES%202016%20PDF/742.pdf" TargetMode="External"/><Relationship Id="rId326" Type="http://schemas.openxmlformats.org/officeDocument/2006/relationships/hyperlink" Target="http://../AppData/Roaming/Microsoft/Users/51984/Users/CASA%201/Users/CASA%201/AppData/Roaming/Microsoft/AppData/Roaming/Microsoft/RESOLUCIONES%202016%20PDF/745.pdf" TargetMode="External"/><Relationship Id="rId325" Type="http://schemas.openxmlformats.org/officeDocument/2006/relationships/hyperlink" Target="http://../AppData/Roaming/Microsoft/Users/51984/Users/CASA%201/Users/CASA%201/AppData/Roaming/Microsoft/AppData/Roaming/Microsoft/RESOLUCIONES%202016%20PDF/743.pdf" TargetMode="External"/><Relationship Id="rId324" Type="http://schemas.openxmlformats.org/officeDocument/2006/relationships/hyperlink" Target="http://../AppData/Roaming/Microsoft/Users/51984/Users/CASA%201/Users/CASA%201/AppData/Roaming/Microsoft/AppData/Roaming/Microsoft/RESOLUCIONES%202016%20PDF/744.pdf" TargetMode="External"/><Relationship Id="rId329" Type="http://schemas.openxmlformats.org/officeDocument/2006/relationships/hyperlink" Target="http://../AppData/Roaming/Microsoft/Users/51984/Users/CASA%201/Users/CASA%201/AppData/Roaming/Microsoft/AppData/Roaming/Microsoft/RESOLUCIONES%202016%20PDF/762.pdf" TargetMode="External"/><Relationship Id="rId328" Type="http://schemas.openxmlformats.org/officeDocument/2006/relationships/hyperlink" Target="http://../AppData/Roaming/Microsoft/Users/51984/Users/CASA%201/Users/CASA%201/AppData/Roaming/Microsoft/AppData/Roaming/Microsoft/RESOLUCIONES%202016%20PDF/758.pdf" TargetMode="External"/><Relationship Id="rId3571" Type="http://schemas.openxmlformats.org/officeDocument/2006/relationships/hyperlink" Target="http://../AppData/Roaming/Microsoft/AppData/Roaming/Microsoft/RESOLUCIONES%202020%20PDF/0525.pdf" TargetMode="External"/><Relationship Id="rId2240" Type="http://schemas.openxmlformats.org/officeDocument/2006/relationships/hyperlink" Target="http://../AppData/Roaming/Microsoft/Users/51984/Users/CASA%201/Users/CASA%201/AppData/Roaming/Microsoft/RESOLUCIONES%202019%20PDF/0835.pdf" TargetMode="External"/><Relationship Id="rId3570" Type="http://schemas.openxmlformats.org/officeDocument/2006/relationships/hyperlink" Target="http://../AppData/Roaming/Microsoft/AppData/Roaming/Microsoft/RESOLUCIONES%202020%20PDF/0524.pdf" TargetMode="External"/><Relationship Id="rId2241" Type="http://schemas.openxmlformats.org/officeDocument/2006/relationships/hyperlink" Target="http://../AppData/Roaming/Microsoft/Users/51984/Users/CASA%201/Users/CASA%201/AppData/Roaming/Microsoft/RESOLUCIONES%202019%20PDF/0836.pdf" TargetMode="External"/><Relationship Id="rId3573" Type="http://schemas.openxmlformats.org/officeDocument/2006/relationships/hyperlink" Target="http://../AppData/Roaming/Microsoft/AppData/Roaming/Microsoft/RESOLUCIONES%202020%20PDF/0558.pdf" TargetMode="External"/><Relationship Id="rId2242" Type="http://schemas.openxmlformats.org/officeDocument/2006/relationships/hyperlink" Target="http://../AppData/Roaming/Microsoft/Users/51984/Users/CASA%201/Users/CASA%201/AppData/Roaming/Microsoft/RESOLUCIONES%202019%20PDF/0817.pdf" TargetMode="External"/><Relationship Id="rId3572" Type="http://schemas.openxmlformats.org/officeDocument/2006/relationships/hyperlink" Target="http://../AppData/Roaming/Microsoft/AppData/Roaming/Microsoft/RESOLUCIONES%202020%20PDF/0528.pdf" TargetMode="External"/><Relationship Id="rId323" Type="http://schemas.openxmlformats.org/officeDocument/2006/relationships/hyperlink" Target="http://../AppData/Roaming/Microsoft/Users/51984/Users/CASA%201/Users/CASA%201/AppData/Roaming/Microsoft/AppData/Roaming/Microsoft/RESOLUCIONES%202016%20PDF/756.pdf" TargetMode="External"/><Relationship Id="rId2243" Type="http://schemas.openxmlformats.org/officeDocument/2006/relationships/hyperlink" Target="http://../AppData/Roaming/Microsoft/Users/51984/Users/CASA%201/Users/CASA%201/AppData/Roaming/Microsoft/RESOLUCIONES%202019%20PDF/0812.pdf" TargetMode="External"/><Relationship Id="rId3575" Type="http://schemas.openxmlformats.org/officeDocument/2006/relationships/hyperlink" Target="http://../AppData/Roaming/Microsoft/AppData/Roaming/Microsoft/RESOLUCIONES%202020%20PDF/0564.pdf" TargetMode="External"/><Relationship Id="rId322" Type="http://schemas.openxmlformats.org/officeDocument/2006/relationships/hyperlink" Target="http://../AppData/Roaming/Microsoft/Users/51984/Users/CASA%201/Users/CASA%201/AppData/Roaming/Microsoft/AppData/Roaming/Microsoft/RESOLUCIONES%202016%20PDF/RESOLUCION%20739.pdf" TargetMode="External"/><Relationship Id="rId2244" Type="http://schemas.openxmlformats.org/officeDocument/2006/relationships/hyperlink" Target="http://../AppData/Roaming/Microsoft/Users/51984/Users/CASA%201/Users/CASA%201/AppData/Roaming/Microsoft/RESOLUCIONES%202019%20PDF/0805.pdf" TargetMode="External"/><Relationship Id="rId3574" Type="http://schemas.openxmlformats.org/officeDocument/2006/relationships/hyperlink" Target="http://../AppData/Roaming/Microsoft/AppData/Roaming/Microsoft/RESOLUCIONES%202020%20PDF/0581.pdf" TargetMode="External"/><Relationship Id="rId321" Type="http://schemas.openxmlformats.org/officeDocument/2006/relationships/hyperlink" Target="http://../AppData/Roaming/Microsoft/Users/51984/Users/CASA%201/Users/CASA%201/AppData/Roaming/Microsoft/AppData/Roaming/Microsoft/RESOLUCIONES%202016%20PDF/740.pdf" TargetMode="External"/><Relationship Id="rId2245" Type="http://schemas.openxmlformats.org/officeDocument/2006/relationships/hyperlink" Target="http://../AppData/Roaming/Microsoft/Users/51984/Users/CASA%201/Users/CASA%201/AppData/Roaming/Microsoft/RESOLUCIONES%202019%20PDF/0804.pdf" TargetMode="External"/><Relationship Id="rId3577" Type="http://schemas.openxmlformats.org/officeDocument/2006/relationships/hyperlink" Target="http://../AppData/Roaming/Microsoft/AppData/Roaming/Microsoft/RESOLUCIONES%202020%20PDF/0580.pdf" TargetMode="External"/><Relationship Id="rId320" Type="http://schemas.openxmlformats.org/officeDocument/2006/relationships/hyperlink" Target="http://../AppData/Roaming/Microsoft/Users/51984/Users/CASA%201/Users/CASA%201/AppData/Roaming/Microsoft/AppData/Roaming/Microsoft/RESOLUCIONES%202016%20PDF/753.pdf" TargetMode="External"/><Relationship Id="rId2246" Type="http://schemas.openxmlformats.org/officeDocument/2006/relationships/hyperlink" Target="http://../AppData/Roaming/Microsoft/Users/51984/Users/CASA%201/Users/CASA%201/AppData/Roaming/Microsoft/RESOLUCIONES%202019%20PDF/0810.pdf" TargetMode="External"/><Relationship Id="rId3576" Type="http://schemas.openxmlformats.org/officeDocument/2006/relationships/hyperlink" Target="http://../AppData/Roaming/Microsoft/AppData/Roaming/Microsoft/RESOLUCIONES%202020%20PDF/0573.pdf" TargetMode="External"/><Relationship Id="rId2236" Type="http://schemas.openxmlformats.org/officeDocument/2006/relationships/hyperlink" Target="http://../AppData/Roaming/Microsoft/Users/51984/Users/CASA%201/Users/CASA%201/AppData/Roaming/Microsoft/RESOLUCIONES%202019%20PDF/0801.pdf" TargetMode="External"/><Relationship Id="rId3568" Type="http://schemas.openxmlformats.org/officeDocument/2006/relationships/hyperlink" Target="http://../AppData/Roaming/Microsoft/AppData/Roaming/Microsoft/RESOLUCIONES%202020%20PDF/0555.pdf" TargetMode="External"/><Relationship Id="rId2237" Type="http://schemas.openxmlformats.org/officeDocument/2006/relationships/hyperlink" Target="http://../AppData/Roaming/Microsoft/Users/51984/Users/CASA%201/Users/CASA%201/AppData/Roaming/Microsoft/RESOLUCIONES%202019%20PDF/0816.pdf" TargetMode="External"/><Relationship Id="rId3567" Type="http://schemas.openxmlformats.org/officeDocument/2006/relationships/hyperlink" Target="http://../AppData/Roaming/Microsoft/AppData/Roaming/Microsoft/RESOLUCIONES%202020%20PDF/0567.pdf" TargetMode="External"/><Relationship Id="rId2238" Type="http://schemas.openxmlformats.org/officeDocument/2006/relationships/hyperlink" Target="http://../AppData/Roaming/Microsoft/Users/51984/Users/CASA%201/Users/CASA%201/AppData/Roaming/Microsoft/RESOLUCIONES%202019%20PDF/0823.pdf" TargetMode="External"/><Relationship Id="rId2239" Type="http://schemas.openxmlformats.org/officeDocument/2006/relationships/hyperlink" Target="http://../AppData/Roaming/Microsoft/Users/51984/Users/CASA%201/Users/CASA%201/AppData/Roaming/Microsoft/RESOLUCIONES%202019%20PDF/0837.pdf" TargetMode="External"/><Relationship Id="rId3569" Type="http://schemas.openxmlformats.org/officeDocument/2006/relationships/hyperlink" Target="http://../AppData/Roaming/Microsoft/AppData/Roaming/Microsoft/RESOLUCIONES%202020%20PDF/0549.pdf" TargetMode="External"/><Relationship Id="rId316" Type="http://schemas.openxmlformats.org/officeDocument/2006/relationships/hyperlink" Target="http://../AppData/Roaming/Microsoft/Users/51984/Users/CASA%201/Users/CASA%201/AppData/Roaming/Microsoft/AppData/Roaming/Microsoft/RESOLUCIONES%202016%20PDF/747.pdf" TargetMode="External"/><Relationship Id="rId315" Type="http://schemas.openxmlformats.org/officeDocument/2006/relationships/hyperlink" Target="http://../AppData/Roaming/Microsoft/Users/51984/Users/CASA%201/Users/CASA%201/AppData/Roaming/Microsoft/AppData/Roaming/Microsoft/RESOLUCIONES%202016%20PDF/755.pdf" TargetMode="External"/><Relationship Id="rId314" Type="http://schemas.openxmlformats.org/officeDocument/2006/relationships/hyperlink" Target="http://../AppData/Roaming/Microsoft/Users/51984/Users/CASA%201/Users/CASA%201/AppData/Roaming/Microsoft/AppData/Roaming/Microsoft/RESOLUCIONES%202016%20PDF/746.pdf" TargetMode="External"/><Relationship Id="rId313" Type="http://schemas.openxmlformats.org/officeDocument/2006/relationships/hyperlink" Target="http://../AppData/Roaming/Microsoft/Users/51984/Users/CASA%201/Users/CASA%201/AppData/Roaming/Microsoft/AppData/Roaming/Microsoft/RESOLUCIONES%202016%20PDF/741.pdf" TargetMode="External"/><Relationship Id="rId319" Type="http://schemas.openxmlformats.org/officeDocument/2006/relationships/hyperlink" Target="http://../AppData/Roaming/Microsoft/Users/51984/Users/CASA%201/Users/CASA%201/AppData/Roaming/Microsoft/AppData/Roaming/Microsoft/RESOLUCIONES%202016%20PDF/749.pdf" TargetMode="External"/><Relationship Id="rId318" Type="http://schemas.openxmlformats.org/officeDocument/2006/relationships/hyperlink" Target="http://../AppData/Roaming/Microsoft/Users/51984/Users/CASA%201/Users/CASA%201/AppData/Roaming/Microsoft/AppData/Roaming/Microsoft/RESOLUCIONES%202016%20PDF/748.pdf" TargetMode="External"/><Relationship Id="rId317" Type="http://schemas.openxmlformats.org/officeDocument/2006/relationships/hyperlink" Target="http://../AppData/Roaming/Microsoft/Users/51984/Users/CASA%201/Users/CASA%201/AppData/Roaming/Microsoft/AppData/Roaming/Microsoft/RESOLUCIONES%202016%20PDF/754.pdf" TargetMode="External"/><Relationship Id="rId3560" Type="http://schemas.openxmlformats.org/officeDocument/2006/relationships/hyperlink" Target="http://../AppData/Roaming/Microsoft/AppData/Roaming/Microsoft/RESOLUCIONES%202020%20PDF/0571.pdf" TargetMode="External"/><Relationship Id="rId2230" Type="http://schemas.openxmlformats.org/officeDocument/2006/relationships/hyperlink" Target="http://../AppData/Roaming/Microsoft/Users/51984/Users/CASA%201/Users/CASA%201/AppData/Roaming/Microsoft/RESOLUCIONES%202019%20PDF/0828.pdf" TargetMode="External"/><Relationship Id="rId3562" Type="http://schemas.openxmlformats.org/officeDocument/2006/relationships/hyperlink" Target="http://../AppData/Roaming/Microsoft/AppData/Roaming/Microsoft/RESOLUCIONES%202020%20PDF/0565.pdf" TargetMode="External"/><Relationship Id="rId2231" Type="http://schemas.openxmlformats.org/officeDocument/2006/relationships/hyperlink" Target="http://../AppData/Roaming/Microsoft/Users/51984/Users/CASA%201/Users/CASA%201/AppData/Roaming/Microsoft/RESOLUCIONES%202019%20PDF/0831.pdf" TargetMode="External"/><Relationship Id="rId3561" Type="http://schemas.openxmlformats.org/officeDocument/2006/relationships/hyperlink" Target="http://../AppData/Roaming/Microsoft/AppData/Roaming/Microsoft/RESOLUCIONES%202020%20PDF/0570.pdf" TargetMode="External"/><Relationship Id="rId312" Type="http://schemas.openxmlformats.org/officeDocument/2006/relationships/hyperlink" Target="http://../AppData/Roaming/Microsoft/Users/51984/Users/CASA%201/Users/CASA%201/AppData/Roaming/Microsoft/AppData/Roaming/Microsoft/RESOLUCIONES%202016%20PDF/751.pdf" TargetMode="External"/><Relationship Id="rId2232" Type="http://schemas.openxmlformats.org/officeDocument/2006/relationships/hyperlink" Target="http://../AppData/Roaming/Microsoft/Users/51984/Users/CASA%201/Users/CASA%201/AppData/Roaming/Microsoft/RESOLUCIONES%202019%20PDF/0824.pdf" TargetMode="External"/><Relationship Id="rId3564" Type="http://schemas.openxmlformats.org/officeDocument/2006/relationships/hyperlink" Target="http://../AppData/Roaming/Microsoft/AppData/Roaming/Microsoft/RESOLUCIONES%202020%20PDF/0572.pdf" TargetMode="External"/><Relationship Id="rId311" Type="http://schemas.openxmlformats.org/officeDocument/2006/relationships/hyperlink" Target="http://../AppData/Roaming/Microsoft/Users/51984/Users/CASA%201/Users/CASA%201/AppData/Roaming/Microsoft/AppData/Roaming/Microsoft/RESOLUCIONES%202016%20PDF/752.pdf" TargetMode="External"/><Relationship Id="rId2233" Type="http://schemas.openxmlformats.org/officeDocument/2006/relationships/hyperlink" Target="http://../AppData/Roaming/Microsoft/Users/51984/Users/CASA%201/Users/CASA%201/AppData/Roaming/Microsoft/RESOLUCIONES%202019%20PDF/0819.pdf" TargetMode="External"/><Relationship Id="rId3563" Type="http://schemas.openxmlformats.org/officeDocument/2006/relationships/hyperlink" Target="http://../AppData/Roaming/Microsoft/AppData/Roaming/Microsoft/RESOLUCIONES%202020%20PDF/0529.pdf" TargetMode="External"/><Relationship Id="rId310" Type="http://schemas.openxmlformats.org/officeDocument/2006/relationships/hyperlink" Target="http://../AppData/Roaming/Microsoft/Users/51984/Users/CASA%201/Users/CASA%201/AppData/Roaming/Microsoft/AppData/Roaming/Microsoft/RESOLUCIONES%202016%20PDF/750.pdf" TargetMode="External"/><Relationship Id="rId2234" Type="http://schemas.openxmlformats.org/officeDocument/2006/relationships/hyperlink" Target="http://../AppData/Roaming/Microsoft/Users/51984/Users/CASA%201/Users/CASA%201/AppData/Roaming/Microsoft/RESOLUCIONES%202019%20PDF/CARGOS%202019/0819-CARGO1.pdf" TargetMode="External"/><Relationship Id="rId3566" Type="http://schemas.openxmlformats.org/officeDocument/2006/relationships/hyperlink" Target="http://../AppData/Roaming/Microsoft/AppData/Roaming/Microsoft/RESOLUCIONES%202020%20PDF/0576.pdf" TargetMode="External"/><Relationship Id="rId2235" Type="http://schemas.openxmlformats.org/officeDocument/2006/relationships/hyperlink" Target="http://../AppData/Roaming/Microsoft/Users/51984/Users/CASA%201/Users/CASA%201/AppData/Roaming/Microsoft/RESOLUCIONES%202019%20PDF/CARGOS%202019/0819-CARGO2.pdf" TargetMode="External"/><Relationship Id="rId3565" Type="http://schemas.openxmlformats.org/officeDocument/2006/relationships/hyperlink" Target="http://../AppData/Roaming/Microsoft/AppData/Roaming/Microsoft/RESOLUCIONES%202020%20PDF/0559.pdf" TargetMode="External"/><Relationship Id="rId297" Type="http://schemas.openxmlformats.org/officeDocument/2006/relationships/hyperlink" Target="http://../AppData/Roaming/Microsoft/Users/51984/Users/CASA%201/Users/CASA%201/AppData/Roaming/Microsoft/AppData/Roaming/Microsoft/RESOLUCIONES%202016%20PDF/RESOLUCION%20727.pdf" TargetMode="External"/><Relationship Id="rId296" Type="http://schemas.openxmlformats.org/officeDocument/2006/relationships/hyperlink" Target="http://../AppData/Roaming/Microsoft/AppData/Roaming/Microsoft/RESOLUCIONES%202016%20PDF/724.pdf" TargetMode="External"/><Relationship Id="rId295" Type="http://schemas.openxmlformats.org/officeDocument/2006/relationships/hyperlink" Target="http://../AppData/Roaming/Microsoft/Users/51984/Users/CASA%201/Users/CASA%201/AppData/Roaming/Microsoft/AppData/Roaming/Microsoft/RESOLUCIONES%202016%20PDF/RESOLUCION%20723.pdf" TargetMode="External"/><Relationship Id="rId294" Type="http://schemas.openxmlformats.org/officeDocument/2006/relationships/hyperlink" Target="http://../AppData/Roaming/Microsoft/Users/51984/Users/CASA%201/Users/CASA%201/AppData/Roaming/Microsoft/AppData/Roaming/Microsoft/RESOLUCIONES%202016%20PDF/RESOLUCION%20726.pdf" TargetMode="External"/><Relationship Id="rId299" Type="http://schemas.openxmlformats.org/officeDocument/2006/relationships/hyperlink" Target="http://../AppData/Roaming/Microsoft/Users/51984/Users/CASA%201/Users/CASA%201/AppData/Roaming/Microsoft/AppData/Roaming/Microsoft/RESOLUCIONES%202016%20PDF/RESOLUCION%20721.pdf" TargetMode="External"/><Relationship Id="rId298" Type="http://schemas.openxmlformats.org/officeDocument/2006/relationships/hyperlink" Target="http://../AppData/Roaming/Microsoft/Users/51984/Users/CASA%201/Users/CASA%201/AppData/Roaming/Microsoft/AppData/Roaming/Microsoft/RESOLUCIONES%202016%20PDF/RESOLUCION%20728.pdf" TargetMode="External"/><Relationship Id="rId271" Type="http://schemas.openxmlformats.org/officeDocument/2006/relationships/hyperlink" Target="http://../AppData/Roaming/Microsoft/Users/51984/Users/CASA%201/Users/CASA%201/AppData/Roaming/Microsoft/AppData/Roaming/Microsoft/RESOLUCIONES%202016%20PDF/RESOLUCION%20702.pdf" TargetMode="External"/><Relationship Id="rId270" Type="http://schemas.openxmlformats.org/officeDocument/2006/relationships/hyperlink" Target="http://../AppData/Roaming/Microsoft/Users/51984/Users/CASA%201/Users/CASA%201/AppData/Roaming/Microsoft/AppData/Roaming/Microsoft/RESOLUCIONES%202016%20PDF/RESOLUCION%20688.pdf" TargetMode="External"/><Relationship Id="rId269" Type="http://schemas.openxmlformats.org/officeDocument/2006/relationships/hyperlink" Target="http://../AppData/Roaming/Microsoft/Users/51984/Users/CASA%201/Users/CASA%201/AppData/Roaming/Microsoft/AppData/Roaming/Microsoft/RESOLUCIONES%202016%20PDF/RESOLUCION%20689.pdf" TargetMode="External"/><Relationship Id="rId264" Type="http://schemas.openxmlformats.org/officeDocument/2006/relationships/hyperlink" Target="http://../AppData/Roaming/Microsoft/Users/51984/Users/CASA%201/Users/CASA%201/AppData/Roaming/Microsoft/AppData/Roaming/Microsoft/RESOLUCIONES%202016%20PDF/RESOLUCION%20699.pdf" TargetMode="External"/><Relationship Id="rId263" Type="http://schemas.openxmlformats.org/officeDocument/2006/relationships/hyperlink" Target="http://../AppData/Roaming/Microsoft/Users/51984/Users/CASA%201/Users/CASA%201/AppData/Roaming/Microsoft/AppData/Roaming/Microsoft/RESOLUCIONES%202016%20PDF/RESOLUCION%20692.pdf" TargetMode="External"/><Relationship Id="rId262" Type="http://schemas.openxmlformats.org/officeDocument/2006/relationships/hyperlink" Target="http://../AppData/Roaming/Microsoft/Users/51984/Users/CASA%201/Users/CASA%201/AppData/Roaming/Microsoft/AppData/Roaming/Microsoft/RESOLUCIONES%202016%20PDF/RESOLUCION%20697.pdf" TargetMode="External"/><Relationship Id="rId261" Type="http://schemas.openxmlformats.org/officeDocument/2006/relationships/hyperlink" Target="http://../AppData/Roaming/Microsoft/Users/51984/Users/CASA%201/Users/CASA%201/AppData/Roaming/Microsoft/AppData/Roaming/Microsoft/RESOLUCIONES%202016%20PDF/RESOLUCION%20696.pdf" TargetMode="External"/><Relationship Id="rId268" Type="http://schemas.openxmlformats.org/officeDocument/2006/relationships/hyperlink" Target="http://../AppData/Roaming/Microsoft/Users/51984/Users/CASA%201/Users/CASA%201/AppData/Roaming/Microsoft/AppData/Roaming/Microsoft/RESOLUCIONES%202016%20PDF/RESOLUCION%20687.pdf" TargetMode="External"/><Relationship Id="rId267" Type="http://schemas.openxmlformats.org/officeDocument/2006/relationships/hyperlink" Target="http://../AppData/Roaming/Microsoft/Users/51984/Users/CASA%201/Users/CASA%201/AppData/Roaming/Microsoft/AppData/Roaming/Microsoft/RESOLUCIONES%202016%20PDF/RESOLUCION%20691.pdf" TargetMode="External"/><Relationship Id="rId266" Type="http://schemas.openxmlformats.org/officeDocument/2006/relationships/hyperlink" Target="http://../AppData/Roaming/Microsoft/Users/51984/Users/CASA%201/Users/CASA%201/AppData/Roaming/Microsoft/AppData/Roaming/Microsoft/RESOLUCIONES%202016%20PDF/RESOLUCION%20690.pdf" TargetMode="External"/><Relationship Id="rId265" Type="http://schemas.openxmlformats.org/officeDocument/2006/relationships/hyperlink" Target="http://../AppData/Roaming/Microsoft/Users/51984/Users/CASA%201/Users/CASA%201/AppData/Roaming/Microsoft/AppData/Roaming/Microsoft/RESOLUCIONES%202016%20PDF/RESOLUCION%20698.pdf" TargetMode="External"/><Relationship Id="rId260" Type="http://schemas.openxmlformats.org/officeDocument/2006/relationships/hyperlink" Target="http://../AppData/Roaming/Microsoft/Users/51984/Users/CASA%201/Users/CASA%201/AppData/Roaming/Microsoft/AppData/Roaming/Microsoft/RESOLUCIONES%202016%20PDF/RESOLUCION%20694.pdf" TargetMode="External"/><Relationship Id="rId259" Type="http://schemas.openxmlformats.org/officeDocument/2006/relationships/hyperlink" Target="http://../AppData/Roaming/Microsoft/Users/51984/Users/CASA%201/Users/CASA%201/AppData/Roaming/Microsoft/AppData/Roaming/Microsoft/RESOLUCIONES%202016%20PDF/RESOLUCION%20695.pdf" TargetMode="External"/><Relationship Id="rId258" Type="http://schemas.openxmlformats.org/officeDocument/2006/relationships/hyperlink" Target="http://../AppData/Roaming/Microsoft/Users/51984/Users/CASA%201/Users/CASA%201/AppData/Roaming/Microsoft/AppData/Roaming/Microsoft/RESOLUCIONES%202016%20PDF/RESOLUCION%20693.pdf" TargetMode="External"/><Relationship Id="rId2290" Type="http://schemas.openxmlformats.org/officeDocument/2006/relationships/hyperlink" Target="http://../AppData/Roaming/Microsoft/Users/51984/Users/CASA%201/Users/CASA%201/AppData/Roaming/Microsoft/RESOLUCIONES%202019%20PDF/CARGOS%202019/853-2.pdf" TargetMode="External"/><Relationship Id="rId2291" Type="http://schemas.openxmlformats.org/officeDocument/2006/relationships/hyperlink" Target="http://../AppData/Roaming/Microsoft/Users/51984/Users/CASA%201/Users/CASA%201/AppData/Roaming/Microsoft/RESOLUCIONES%202019%20PDF/CARGOS%202019/0853-CARGO2.pdf" TargetMode="External"/><Relationship Id="rId2292" Type="http://schemas.openxmlformats.org/officeDocument/2006/relationships/hyperlink" Target="http://../AppData/Roaming/Microsoft/Users/51984/Users/CASA%201/Users/CASA%201/AppData/Roaming/Microsoft/RESOLUCIONES%202019%20PDF/0854.pdf" TargetMode="External"/><Relationship Id="rId2293" Type="http://schemas.openxmlformats.org/officeDocument/2006/relationships/hyperlink" Target="http://../AppData/Roaming/Microsoft/Users/51984/Users/CASA%201/Users/CASA%201/AppData/Roaming/Microsoft/RESOLUCIONES%202019%20PDF/CARGOS%202019/0854-CARGO1.pdf" TargetMode="External"/><Relationship Id="rId253" Type="http://schemas.openxmlformats.org/officeDocument/2006/relationships/hyperlink" Target="http://../AppData/Roaming/Microsoft/Users/51984/Users/CASA%201/Users/CASA%201/AppData/Roaming/Microsoft/AppData/Roaming/Microsoft/RESOLUCIONES%202016%20PDF/RESOLUCION%20682.pdf" TargetMode="External"/><Relationship Id="rId2294" Type="http://schemas.openxmlformats.org/officeDocument/2006/relationships/hyperlink" Target="http://../AppData/Roaming/Microsoft/Users/51984/Users/CASA%201/Users/CASA%201/AppData/Roaming/Microsoft/RESOLUCIONES%202019%20PDF/CARGOS%202019/0854-CARGO2.pdf" TargetMode="External"/><Relationship Id="rId252" Type="http://schemas.openxmlformats.org/officeDocument/2006/relationships/hyperlink" Target="http://../AppData/Roaming/Microsoft/Users/51984/Users/CASA%201/Users/CASA%201/AppData/Roaming/Microsoft/AppData/Roaming/Microsoft/RESOLUCIONES%202016%20PDF/RESOLUCION%20678.pdf" TargetMode="External"/><Relationship Id="rId2295" Type="http://schemas.openxmlformats.org/officeDocument/2006/relationships/hyperlink" Target="http://../AppData/Roaming/Microsoft/Users/51984/Users/CASA%201/Users/CASA%201/AppData/Roaming/Microsoft/RESOLUCIONES%202019%20PDF/CARGOS%202019/0854-CARGO3.pdf" TargetMode="External"/><Relationship Id="rId251" Type="http://schemas.openxmlformats.org/officeDocument/2006/relationships/hyperlink" Target="http://../AppData/Roaming/Microsoft/Users/51984/Users/CASA%201/Users/CASA%201/AppData/Roaming/Microsoft/AppData/Roaming/Microsoft/RESOLUCIONES%202016%20PDF/RESOLUCION%20684.pdf" TargetMode="External"/><Relationship Id="rId2296" Type="http://schemas.openxmlformats.org/officeDocument/2006/relationships/hyperlink" Target="http://../AppData/Roaming/Microsoft/Users/51984/Users/CASA%201/Users/CASA%201/AppData/Roaming/Microsoft/RESOLUCIONES%202019%20PDF/0857.pdf" TargetMode="External"/><Relationship Id="rId250" Type="http://schemas.openxmlformats.org/officeDocument/2006/relationships/hyperlink" Target="http://../AppData/Roaming/Microsoft/Users/51984/Users/CASA%201/Users/CASA%201/AppData/Roaming/Microsoft/AppData/Roaming/Microsoft/RESOLUCIONES%202016%20PDF/RESOLUCION%20683.pdf" TargetMode="External"/><Relationship Id="rId2297" Type="http://schemas.openxmlformats.org/officeDocument/2006/relationships/hyperlink" Target="http://../AppData/Roaming/Microsoft/Users/51984/Users/CASA%201/Users/CASA%201/AppData/Roaming/Microsoft/RESOLUCIONES%202019%20PDF/0852.pdf" TargetMode="External"/><Relationship Id="rId257" Type="http://schemas.openxmlformats.org/officeDocument/2006/relationships/hyperlink" Target="http://../AppData/Roaming/Microsoft/Users/51984/Users/CASA%201/Users/CASA%201/AppData/Roaming/Microsoft/AppData/Roaming/Microsoft/RESOLUCIONES%202016%20PDF/RESOLUCION%20680.pdf" TargetMode="External"/><Relationship Id="rId2298" Type="http://schemas.openxmlformats.org/officeDocument/2006/relationships/hyperlink" Target="http://../AppData/Roaming/Microsoft/Users/51984/Users/CASA%201/Users/CASA%201/AppData/Roaming/Microsoft/RESOLUCIONES%202019%20PDF/CARGOS%202019/0852%20CARGO1.pdf" TargetMode="External"/><Relationship Id="rId256" Type="http://schemas.openxmlformats.org/officeDocument/2006/relationships/hyperlink" Target="http://../AppData/Roaming/Microsoft/Users/51984/Users/CASA%201/Users/CASA%201/AppData/Roaming/Microsoft/AppData/Roaming/Microsoft/RESOLUCIONES%202016%20PDF/RESOLUCION%20685.pdf" TargetMode="External"/><Relationship Id="rId2299" Type="http://schemas.openxmlformats.org/officeDocument/2006/relationships/hyperlink" Target="http://../AppData/Roaming/Microsoft/Users/51984/Users/CASA%201/Users/CASA%201/AppData/Roaming/Microsoft/RESOLUCIONES%202019%20PDF/CARGOS%202019/0852%20CARGO2.pdf" TargetMode="External"/><Relationship Id="rId255" Type="http://schemas.openxmlformats.org/officeDocument/2006/relationships/hyperlink" Target="http://../AppData/Roaming/Microsoft/Users/51984/Users/CASA%201/Users/CASA%201/AppData/Roaming/Microsoft/AppData/Roaming/Microsoft/RESOLUCIONES%202016%20PDF/RESOLUCION%20679.pdf" TargetMode="External"/><Relationship Id="rId254" Type="http://schemas.openxmlformats.org/officeDocument/2006/relationships/hyperlink" Target="http://../AppData/Roaming/Microsoft/Users/51984/Users/CASA%201/Users/CASA%201/AppData/Roaming/Microsoft/AppData/Roaming/Microsoft/RESOLUCIONES%202016%20PDF/RESOLUCION%20686.pdf" TargetMode="External"/><Relationship Id="rId293" Type="http://schemas.openxmlformats.org/officeDocument/2006/relationships/hyperlink" Target="http://../AppData/Roaming/Microsoft/Users/51984/Users/CASA%201/Users/CASA%201/AppData/Roaming/Microsoft/AppData/Roaming/Microsoft/RESOLUCIONES%202016%20PDF/RESOLUCION%20720.pdf" TargetMode="External"/><Relationship Id="rId292" Type="http://schemas.openxmlformats.org/officeDocument/2006/relationships/hyperlink" Target="http://../AppData/Roaming/Microsoft/Users/51984/Users/CASA%201/Users/CASA%201/AppData/Roaming/Microsoft/AppData/Roaming/Microsoft/RESOLUCIONES%202016%20PDF/RESOLUCION%20722.pdf" TargetMode="External"/><Relationship Id="rId291" Type="http://schemas.openxmlformats.org/officeDocument/2006/relationships/hyperlink" Target="http://../AppData/Roaming/Microsoft/Users/51984/Users/CASA%201/Users/CASA%201/AppData/Roaming/Microsoft/AppData/Roaming/Microsoft/RESOLUCIONES%202016%20PDF/RESOLUCION%20729.pdf" TargetMode="External"/><Relationship Id="rId290" Type="http://schemas.openxmlformats.org/officeDocument/2006/relationships/hyperlink" Target="http://../AppData/Roaming/Microsoft/Users/51984/Users/CASA%201/Users/CASA%201/AppData/Roaming/Microsoft/AppData/Roaming/Microsoft/RESOLUCIONES%202016%20PDF/RESOLUCION%20718.pdf" TargetMode="External"/><Relationship Id="rId286" Type="http://schemas.openxmlformats.org/officeDocument/2006/relationships/hyperlink" Target="http://../AppData/Roaming/Microsoft/Users/51984/Users/CASA%201/Users/CASA%201/AppData/Roaming/Microsoft/AppData/Roaming/Microsoft/RESOLUCIONES%202016%20PDF/RESOLUCION%20715.pdf" TargetMode="External"/><Relationship Id="rId285" Type="http://schemas.openxmlformats.org/officeDocument/2006/relationships/hyperlink" Target="http://../AppData/Roaming/Microsoft/Users/51984/Users/CASA%201/Users/CASA%201/AppData/Roaming/Microsoft/AppData/Roaming/Microsoft/RESOLUCIONES%202016%20PDF/RESOLUCION%20714.pdf" TargetMode="External"/><Relationship Id="rId284" Type="http://schemas.openxmlformats.org/officeDocument/2006/relationships/hyperlink" Target="http://../AppData/Roaming/Microsoft/Users/51984/Users/CASA%201/Users/CASA%201/AppData/Roaming/Microsoft/AppData/Roaming/Microsoft/RESOLUCIONES%202016%20PDF/RESOLUCION%20713.pdf" TargetMode="External"/><Relationship Id="rId283" Type="http://schemas.openxmlformats.org/officeDocument/2006/relationships/hyperlink" Target="http://../AppData/Roaming/Microsoft/Users/51984/Users/CASA%201/Users/CASA%201/AppData/Roaming/Microsoft/AppData/Roaming/Microsoft/RESOLUCIONES%202016%20PDF/RESOLUCION%20712.pdf" TargetMode="External"/><Relationship Id="rId289" Type="http://schemas.openxmlformats.org/officeDocument/2006/relationships/hyperlink" Target="http://../AppData/Roaming/Microsoft/Users/51984/Users/CASA%201/Users/CASA%201/AppData/Roaming/Microsoft/AppData/Roaming/Microsoft/RESOLUCIONES%202016%20PDF/RESOLUCION%20719.pdf" TargetMode="External"/><Relationship Id="rId288" Type="http://schemas.openxmlformats.org/officeDocument/2006/relationships/hyperlink" Target="http://../AppData/Roaming/Microsoft/Users/51984/Users/CASA%201/Users/CASA%201/AppData/Roaming/Microsoft/AppData/Roaming/Microsoft/RESOLUCIONES%202016%20PDF/RESOLUCION%20717.pdf" TargetMode="External"/><Relationship Id="rId287" Type="http://schemas.openxmlformats.org/officeDocument/2006/relationships/hyperlink" Target="http://../AppData/Roaming/Microsoft/Users/51984/Users/CASA%201/Users/CASA%201/AppData/Roaming/Microsoft/AppData/Roaming/Microsoft/RESOLUCIONES%202016%20PDF/RESOLUCION%20716.pdf" TargetMode="External"/><Relationship Id="rId282" Type="http://schemas.openxmlformats.org/officeDocument/2006/relationships/hyperlink" Target="http://../AppData/Roaming/Microsoft/Users/51984/Users/CASA%201/Users/CASA%201/AppData/Roaming/Microsoft/AppData/Roaming/Microsoft/RESOLUCIONES%202016%20PDF/RESOLUCION%20711.pdf" TargetMode="External"/><Relationship Id="rId281" Type="http://schemas.openxmlformats.org/officeDocument/2006/relationships/hyperlink" Target="http://../AppData/Roaming/Microsoft/Users/51984/Users/CASA%201/Users/CASA%201/AppData/Roaming/Microsoft/AppData/Roaming/Microsoft/RESOLUCIONES%202016%20PDF/RESOLUCION%20708.pdf" TargetMode="External"/><Relationship Id="rId280" Type="http://schemas.openxmlformats.org/officeDocument/2006/relationships/hyperlink" Target="http://../AppData/Roaming/Microsoft/Users/51984/Users/CASA%201/Users/CASA%201/AppData/Roaming/Microsoft/AppData/Roaming/Microsoft/RESOLUCIONES%202016%20PDF/RESOLUCION%20705.pdf" TargetMode="External"/><Relationship Id="rId275" Type="http://schemas.openxmlformats.org/officeDocument/2006/relationships/hyperlink" Target="http://../AppData/Roaming/Microsoft/Users/51984/Users/CASA%201/Users/CASA%201/AppData/Roaming/Microsoft/AppData/Roaming/Microsoft/RESOLUCIONES%202016%20PDF/RESOLUCION%20710.pdf" TargetMode="External"/><Relationship Id="rId274" Type="http://schemas.openxmlformats.org/officeDocument/2006/relationships/hyperlink" Target="http://../AppData/Roaming/Microsoft/Users/51984/Users/CASA%201/Users/CASA%201/AppData/Roaming/Microsoft/AppData/Roaming/Microsoft/RESOLUCIONES%202016%20PDF/RESOLUCION%20701.pdf" TargetMode="External"/><Relationship Id="rId273" Type="http://schemas.openxmlformats.org/officeDocument/2006/relationships/hyperlink" Target="http://../AppData/Roaming/Microsoft/Users/51984/Users/CASA%201/Users/CASA%201/AppData/Roaming/Microsoft/AppData/Roaming/Microsoft/RESOLUCIONES%202016%20PDF/RESOLUCION%20700.pdf" TargetMode="External"/><Relationship Id="rId272" Type="http://schemas.openxmlformats.org/officeDocument/2006/relationships/hyperlink" Target="http://../AppData/Roaming/Microsoft/Users/51984/Users/CASA%201/Users/CASA%201/AppData/Roaming/Microsoft/AppData/Roaming/Microsoft/RESOLUCIONES%202016%20PDF/RESOLUCION%20703.pdf" TargetMode="External"/><Relationship Id="rId279" Type="http://schemas.openxmlformats.org/officeDocument/2006/relationships/hyperlink" Target="http://../AppData/Roaming/Microsoft/Users/51984/Users/CASA%201/Users/CASA%201/AppData/Roaming/Microsoft/AppData/Roaming/Microsoft/RESOLUCIONES%202016%20PDF/RESOLUCION%20709.pdf" TargetMode="External"/><Relationship Id="rId278" Type="http://schemas.openxmlformats.org/officeDocument/2006/relationships/hyperlink" Target="http://../AppData/Roaming/Microsoft/Users/51984/Users/CASA%201/Users/CASA%201/AppData/Roaming/Microsoft/AppData/Roaming/Microsoft/RESOLUCIONES%202016%20PDF/RESOLUCION%20707.pdf" TargetMode="External"/><Relationship Id="rId277" Type="http://schemas.openxmlformats.org/officeDocument/2006/relationships/hyperlink" Target="http://../AppData/Roaming/Microsoft/Users/51984/Users/CASA%201/Users/CASA%201/AppData/Roaming/Microsoft/AppData/Roaming/Microsoft/RESOLUCIONES%202016%20PDF/RESOLUCION%20706.pdf" TargetMode="External"/><Relationship Id="rId276" Type="http://schemas.openxmlformats.org/officeDocument/2006/relationships/hyperlink" Target="http://../AppData/Roaming/Microsoft/Users/51984/Users/CASA%201/Users/CASA%201/AppData/Roaming/Microsoft/AppData/Roaming/Microsoft/RESOLUCIONES%202016%20PDF/RESOLUCION%20704.pdf" TargetMode="External"/><Relationship Id="rId1851" Type="http://schemas.openxmlformats.org/officeDocument/2006/relationships/hyperlink" Target="http://../AppData/Roaming/Microsoft/Users/51984/Users/CASA%201/Users/CASA%201/AppData/Roaming/Microsoft/RESOLUCIONES%202019%20PDF/CARGOS%202019/0570-CARGO1.pdf" TargetMode="External"/><Relationship Id="rId1852" Type="http://schemas.openxmlformats.org/officeDocument/2006/relationships/hyperlink" Target="http://../AppData/Roaming/Microsoft/Users/51984/Users/CASA%201/Users/CASA%201/AppData/Roaming/Microsoft/RESOLUCIONES%202019%20PDF/CARGOS%202019/0570-CARGO2.pdf" TargetMode="External"/><Relationship Id="rId1853" Type="http://schemas.openxmlformats.org/officeDocument/2006/relationships/hyperlink" Target="http://../AppData/Roaming/Microsoft/Users/51984/Users/CASA%201/Users/CASA%201/AppData/Roaming/Microsoft/RESOLUCIONES%202019%20PDF/0571.pdf" TargetMode="External"/><Relationship Id="rId1854" Type="http://schemas.openxmlformats.org/officeDocument/2006/relationships/hyperlink" Target="http://../AppData/Roaming/Microsoft/Users/51984/Users/CASA%201/Users/CASA%201/AppData/Roaming/Microsoft/RESOLUCIONES%202019%20PDF/0565.pdf" TargetMode="External"/><Relationship Id="rId1855" Type="http://schemas.openxmlformats.org/officeDocument/2006/relationships/hyperlink" Target="http://../AppData/Roaming/Microsoft/Users/51984/Users/CASA%201/Users/CASA%201/AppData/Roaming/Microsoft/RESOLUCIONES%202019%20PDF/0588.pdf" TargetMode="External"/><Relationship Id="rId1856" Type="http://schemas.openxmlformats.org/officeDocument/2006/relationships/hyperlink" Target="http://../AppData/Roaming/Microsoft/Users/51984/Users/CASA%201/Users/CASA%201/AppData/Roaming/Microsoft/RESOLUCIONES%202019%20PDF/CARGOS%202019/0588-CARGO1.pdf" TargetMode="External"/><Relationship Id="rId1857" Type="http://schemas.openxmlformats.org/officeDocument/2006/relationships/hyperlink" Target="http://../AppData/Roaming/Microsoft/Users/51984/Users/CASA%201/Users/CASA%201/AppData/Roaming/Microsoft/RESOLUCIONES%202019%20PDF/CARGOS%202019/0588-CARGO2.pdf" TargetMode="External"/><Relationship Id="rId1858" Type="http://schemas.openxmlformats.org/officeDocument/2006/relationships/hyperlink" Target="http://../AppData/Roaming/Microsoft/Users/51984/Users/CASA%201/Users/CASA%201/AppData/Roaming/Microsoft/RESOLUCIONES%202019%20PDF/0579.pdf" TargetMode="External"/><Relationship Id="rId1859" Type="http://schemas.openxmlformats.org/officeDocument/2006/relationships/hyperlink" Target="http://../AppData/Roaming/Microsoft/Users/51984/Users/CASA%201/Users/CASA%201/AppData/Roaming/Microsoft/RESOLUCIONES%202019%20PDF/CARGOS%202019/0579-CARGO1.pdf" TargetMode="External"/><Relationship Id="rId1850" Type="http://schemas.openxmlformats.org/officeDocument/2006/relationships/hyperlink" Target="http://../AppData/Roaming/Microsoft/Users/51984/Users/CASA%201/Users/CASA%201/AppData/Roaming/Microsoft/RESOLUCIONES%202019%20PDF/0570.pdf" TargetMode="External"/><Relationship Id="rId1840" Type="http://schemas.openxmlformats.org/officeDocument/2006/relationships/hyperlink" Target="http://../AppData/Roaming/Microsoft/Users/51984/Users/CASA%201/Users/CASA%201/AppData/Roaming/Microsoft/RESOLUCIONES%202019%20PDF/0566.pdf" TargetMode="External"/><Relationship Id="rId1841" Type="http://schemas.openxmlformats.org/officeDocument/2006/relationships/hyperlink" Target="http://../AppData/Roaming/Microsoft/Users/51984/Users/CASA%201/Users/CASA%201/AppData/Roaming/Microsoft/RESOLUCIONES%202019%20PDF/0568.pdf" TargetMode="External"/><Relationship Id="rId1842" Type="http://schemas.openxmlformats.org/officeDocument/2006/relationships/hyperlink" Target="http://../AppData/Roaming/Microsoft/Users/51984/Users/CASA%201/Users/CASA%201/AppData/Roaming/Microsoft/RESOLUCIONES%202019%20PDF/0572.pdf" TargetMode="External"/><Relationship Id="rId1843" Type="http://schemas.openxmlformats.org/officeDocument/2006/relationships/hyperlink" Target="http://../AppData/Roaming/Microsoft/Users/51984/Users/CASA%201/Users/CASA%201/AppData/Roaming/Microsoft/RESOLUCIONES%202019%20PDF/0567.pdf" TargetMode="External"/><Relationship Id="rId1844" Type="http://schemas.openxmlformats.org/officeDocument/2006/relationships/hyperlink" Target="http://../AppData/Roaming/Microsoft/Users/51984/Users/CASA%201/Users/CASA%201/AppData/Roaming/Microsoft/RESOLUCIONES%202019%20PDF/CARGOS%202019/0567-CARGO1.pdf" TargetMode="External"/><Relationship Id="rId1845" Type="http://schemas.openxmlformats.org/officeDocument/2006/relationships/hyperlink" Target="http://../AppData/Roaming/Microsoft/Users/51984/Users/CASA%201/Users/CASA%201/AppData/Roaming/Microsoft/RESOLUCIONES%202019%20PDF/CARGOS%202019/0567-CARGO2.pdf" TargetMode="External"/><Relationship Id="rId1846" Type="http://schemas.openxmlformats.org/officeDocument/2006/relationships/hyperlink" Target="http://../AppData/Roaming/Microsoft/Users/51984/Users/CASA%201/Users/CASA%201/AppData/Roaming/Microsoft/RESOLUCIONES%202019%20PDF/CARGOS%202019/0567-CARGO3.pdf" TargetMode="External"/><Relationship Id="rId1847" Type="http://schemas.openxmlformats.org/officeDocument/2006/relationships/hyperlink" Target="http://../AppData/Roaming/Microsoft/Users/51984/Users/CASA%201/Users/CASA%201/AppData/Roaming/Microsoft/RESOLUCIONES%202019%20PDF/0574.pdf" TargetMode="External"/><Relationship Id="rId1848" Type="http://schemas.openxmlformats.org/officeDocument/2006/relationships/hyperlink" Target="http://../AppData/Roaming/Microsoft/Users/51984/Users/CASA%201/Users/CASA%201/AppData/Roaming/Microsoft/RESOLUCIONES%202019%20PDF/0569.pdf" TargetMode="External"/><Relationship Id="rId1849" Type="http://schemas.openxmlformats.org/officeDocument/2006/relationships/hyperlink" Target="http://../AppData/Roaming/Microsoft/Users/51984/Users/CASA%201/Users/CASA%201/AppData/Roaming/Microsoft/RESOLUCIONES%202019%20PDF/0573.pdf" TargetMode="External"/><Relationship Id="rId1873" Type="http://schemas.openxmlformats.org/officeDocument/2006/relationships/hyperlink" Target="http://../AppData/Roaming/Microsoft/Users/51984/Users/CASA%201/Users/CASA%201/AppData/Roaming/Microsoft/RESOLUCIONES%202019%20PDF/0576.pdf" TargetMode="External"/><Relationship Id="rId1874" Type="http://schemas.openxmlformats.org/officeDocument/2006/relationships/hyperlink" Target="http://../AppData/Roaming/Microsoft/Users/51984/Users/CASA%201/Users/CASA%201/AppData/Roaming/Microsoft/RESOLUCIONES%202019%20PDF/CARGOS%202019/0576-CARGO1.pdf" TargetMode="External"/><Relationship Id="rId1875" Type="http://schemas.openxmlformats.org/officeDocument/2006/relationships/hyperlink" Target="http://../AppData/Roaming/Microsoft/Users/51984/Users/CASA%201/Users/CASA%201/AppData/Roaming/Microsoft/RESOLUCIONES%202019%20PDF/0580.pdf" TargetMode="External"/><Relationship Id="rId1876" Type="http://schemas.openxmlformats.org/officeDocument/2006/relationships/hyperlink" Target="http://../AppData/Roaming/Microsoft/Users/51984/Users/CASA%201/Users/CASA%201/AppData/Roaming/Microsoft/RESOLUCIONES%202019%20PDF/CARGOS%202019/0580-CARGO1.pdf" TargetMode="External"/><Relationship Id="rId1877" Type="http://schemas.openxmlformats.org/officeDocument/2006/relationships/hyperlink" Target="http://../AppData/Roaming/Microsoft/Users/51984/Users/CASA%201/Users/CASA%201/AppData/Roaming/Microsoft/RESOLUCIONES%202019%20PDF/0584.pdf" TargetMode="External"/><Relationship Id="rId1878" Type="http://schemas.openxmlformats.org/officeDocument/2006/relationships/hyperlink" Target="http://../AppData/Roaming/Microsoft/Users/51984/Users/CASA%201/Users/CASA%201/AppData/Roaming/Microsoft/RESOLUCIONES%202019%20PDF/CARGOS%202019/0584-CARGO.pdf" TargetMode="External"/><Relationship Id="rId1879" Type="http://schemas.openxmlformats.org/officeDocument/2006/relationships/hyperlink" Target="http://../AppData/Roaming/Microsoft/Users/51984/AppData/Roaming/Microsoft/RESOLUCIONES%202019%20PDF/0585.pdf" TargetMode="External"/><Relationship Id="rId1870" Type="http://schemas.openxmlformats.org/officeDocument/2006/relationships/hyperlink" Target="http://../AppData/Roaming/Microsoft/Users/51984/Users/CASA%201/Users/CASA%201/AppData/Roaming/Microsoft/RESOLUCIONES%202019%20PDF/CARGOS%202019/0587-CARGO2.pdf" TargetMode="External"/><Relationship Id="rId1871" Type="http://schemas.openxmlformats.org/officeDocument/2006/relationships/hyperlink" Target="http://../AppData/Roaming/Microsoft/Users/51984/Users/CASA%201/Users/CASA%201/AppData/Roaming/Microsoft/RESOLUCIONES%202019%20PDF/0581.pdf" TargetMode="External"/><Relationship Id="rId1872" Type="http://schemas.openxmlformats.org/officeDocument/2006/relationships/hyperlink" Target="http://../AppData/Roaming/Microsoft/Users/51984/Users/CASA%201/Users/CASA%201/AppData/Roaming/Microsoft/RESOLUCIONES%202019%20PDF/CARGOS%202019/0581-CARGO1.pdf" TargetMode="External"/><Relationship Id="rId1862" Type="http://schemas.openxmlformats.org/officeDocument/2006/relationships/hyperlink" Target="http://../AppData/Roaming/Microsoft/Users/51984/Users/CASA%201/Users/CASA%201/AppData/Roaming/Microsoft/RESOLUCIONES%202019%20PDF/0578.pdf" TargetMode="External"/><Relationship Id="rId1863" Type="http://schemas.openxmlformats.org/officeDocument/2006/relationships/hyperlink" Target="http://../AppData/Roaming/Microsoft/Users/51984/Users/CASA%201/Users/CASA%201/AppData/Roaming/Microsoft/RESOLUCIONES%202019%20PDF/CARGOS%202019/0578-CARGO1.pdf" TargetMode="External"/><Relationship Id="rId1864" Type="http://schemas.openxmlformats.org/officeDocument/2006/relationships/hyperlink" Target="http://../AppData/Roaming/Microsoft/Users/51984/Users/CASA%201/Users/CASA%201/AppData/Roaming/Microsoft/RESOLUCIONES%202019%20PDF/0575.pdf" TargetMode="External"/><Relationship Id="rId1865" Type="http://schemas.openxmlformats.org/officeDocument/2006/relationships/hyperlink" Target="http://../AppData/Roaming/Microsoft/Users/51984/Users/CASA%201/Users/CASA%201/AppData/Roaming/Microsoft/RESOLUCIONES%202019%20PDF/CARGOS%202019/0575-CARGO1.pdf" TargetMode="External"/><Relationship Id="rId1866" Type="http://schemas.openxmlformats.org/officeDocument/2006/relationships/hyperlink" Target="http://../AppData/Roaming/Microsoft/Users/51984/Users/CASA%201/Users/CASA%201/AppData/Roaming/Microsoft/RESOLUCIONES%202019%20PDF/0583.pdf" TargetMode="External"/><Relationship Id="rId1867" Type="http://schemas.openxmlformats.org/officeDocument/2006/relationships/hyperlink" Target="http://../AppData/Roaming/Microsoft/Users/51984/Users/CASA%201/Users/CASA%201/AppData/Roaming/Microsoft/RESOLUCIONES%202019%20PDF/CARGOS%202019/0583-CARGO1.pdf" TargetMode="External"/><Relationship Id="rId1868" Type="http://schemas.openxmlformats.org/officeDocument/2006/relationships/hyperlink" Target="http://../AppData/Roaming/Microsoft/Users/51984/Users/CASA%201/Users/CASA%201/AppData/Roaming/Microsoft/RESOLUCIONES%202019%20PDF/0587.pdf" TargetMode="External"/><Relationship Id="rId1869" Type="http://schemas.openxmlformats.org/officeDocument/2006/relationships/hyperlink" Target="http://../AppData/Roaming/Microsoft/Users/51984/Users/CASA%201/Users/CASA%201/AppData/Roaming/Microsoft/RESOLUCIONES%202019%20PDF/CARGOS%202019/0587-CARGO1.pdf" TargetMode="External"/><Relationship Id="rId1860" Type="http://schemas.openxmlformats.org/officeDocument/2006/relationships/hyperlink" Target="http://../AppData/Roaming/Microsoft/Users/51984/Users/CASA%201/Users/CASA%201/AppData/Roaming/Microsoft/RESOLUCIONES%202019%20PDF/0582.pdf" TargetMode="External"/><Relationship Id="rId1861" Type="http://schemas.openxmlformats.org/officeDocument/2006/relationships/hyperlink" Target="http://../AppData/Roaming/Microsoft/Users/51984/Users/CASA%201/Users/CASA%201/AppData/Roaming/Microsoft/RESOLUCIONES%202019%20PDF/CARGOS%202019/0582-CARGO1.pdf" TargetMode="External"/><Relationship Id="rId1810" Type="http://schemas.openxmlformats.org/officeDocument/2006/relationships/hyperlink" Target="http://../AppData/Roaming/Microsoft/Users/51984/Users/CASA%201/Users/CASA%201/AppData/Roaming/Microsoft/RESOLUCIONES%202019%20PDF/0551.pdf" TargetMode="External"/><Relationship Id="rId1811" Type="http://schemas.openxmlformats.org/officeDocument/2006/relationships/hyperlink" Target="http://../AppData/Roaming/Microsoft/AppData/Roaming/Microsoft/RESOLUCIONES%202019%20PDF/0544.pdf" TargetMode="External"/><Relationship Id="rId1812" Type="http://schemas.openxmlformats.org/officeDocument/2006/relationships/hyperlink" Target="http://../AppData/Roaming/Microsoft/Users/51984/Users/CASA%201/Users/CASA%201/AppData/Roaming/Microsoft/RESOLUCIONES%202019%20PDF/0542.pdf" TargetMode="External"/><Relationship Id="rId1813" Type="http://schemas.openxmlformats.org/officeDocument/2006/relationships/hyperlink" Target="http://../AppData/Roaming/Microsoft/Users/51984/Users/CASA%201/Users/CASA%201/AppData/Roaming/Microsoft/RESOLUCIONES%202019%20PDF/0538.pdf" TargetMode="External"/><Relationship Id="rId1814" Type="http://schemas.openxmlformats.org/officeDocument/2006/relationships/hyperlink" Target="http://../AppData/Roaming/Microsoft/Users/51984/Users/CASA%201/Users/CASA%201/AppData/Roaming/Microsoft/RESOLUCIONES%202019%20PDF/CARGOS%202019/0538-CARGO1.pdf" TargetMode="External"/><Relationship Id="rId1815" Type="http://schemas.openxmlformats.org/officeDocument/2006/relationships/hyperlink" Target="http://../AppData/Roaming/Microsoft/Users/51984/Users/CASA%201/Users/CASA%201/AppData/Roaming/Microsoft/RESOLUCIONES%202019%20PDF/CARGOS%202019/0538-CARGO2.pdf" TargetMode="External"/><Relationship Id="rId1816" Type="http://schemas.openxmlformats.org/officeDocument/2006/relationships/hyperlink" Target="http://../AppData/Roaming/Microsoft/Users/51984/Users/CASA%201/Users/CASA%201/AppData/Roaming/Microsoft/RESOLUCIONES%202019%20PDF/0541.pdf" TargetMode="External"/><Relationship Id="rId1817" Type="http://schemas.openxmlformats.org/officeDocument/2006/relationships/hyperlink" Target="http://../AppData/Roaming/Microsoft/Users/51984/Users/CASA%201/Users/CASA%201/AppData/Roaming/Microsoft/RESOLUCIONES%202019%20PDF/0539.pdf" TargetMode="External"/><Relationship Id="rId1818" Type="http://schemas.openxmlformats.org/officeDocument/2006/relationships/hyperlink" Target="http://../AppData/Roaming/Microsoft/Users/51984/Users/CASA%201/Users/CASA%201/AppData/Roaming/Microsoft/RESOLUCIONES%202019%20PDF/0550.pdf" TargetMode="External"/><Relationship Id="rId1819" Type="http://schemas.openxmlformats.org/officeDocument/2006/relationships/hyperlink" Target="http://../AppData/Roaming/Microsoft/Users/51984/Users/CASA%201/Users/CASA%201/AppData/Roaming/Microsoft/RESOLUCIONES%202019%20PDF/0540.pdf" TargetMode="External"/><Relationship Id="rId1800" Type="http://schemas.openxmlformats.org/officeDocument/2006/relationships/hyperlink" Target="http://../AppData/Roaming/Microsoft/Users/51984/Users/CASA%201/Users/CASA%201/AppData/Roaming/Microsoft/RESOLUCIONES%202019%20PDF/0532.pdf" TargetMode="External"/><Relationship Id="rId1801" Type="http://schemas.openxmlformats.org/officeDocument/2006/relationships/hyperlink" Target="http://../AppData/Roaming/Microsoft/Users/51984/Users/CASA%201/Users/CASA%201/AppData/Roaming/Microsoft/RESOLUCIONES%202019%20PDF/CARGOS%202019/0532-CARGO1.pdf" TargetMode="External"/><Relationship Id="rId1802" Type="http://schemas.openxmlformats.org/officeDocument/2006/relationships/hyperlink" Target="http://../AppData/Roaming/Microsoft/Users/51984/Users/CASA%201/Users/CASA%201/AppData/Roaming/Microsoft/RESOLUCIONES%202019%20PDF/CARGOS%202019/0532-CARGO2.pdf" TargetMode="External"/><Relationship Id="rId1803" Type="http://schemas.openxmlformats.org/officeDocument/2006/relationships/hyperlink" Target="http://../AppData/Roaming/Microsoft/Users/51984/Users/CASA%201/Users/CASA%201/AppData/Roaming/Microsoft/RESOLUCIONES%202019%20PDF/0534.pdf" TargetMode="External"/><Relationship Id="rId1804" Type="http://schemas.openxmlformats.org/officeDocument/2006/relationships/hyperlink" Target="http://../AppData/Roaming/Microsoft/Users/51984/Users/CASA%201/Users/CASA%201/AppData/Roaming/Microsoft/RESOLUCIONES%202019%20PDF/0535.pdf" TargetMode="External"/><Relationship Id="rId1805" Type="http://schemas.openxmlformats.org/officeDocument/2006/relationships/hyperlink" Target="http://../AppData/Roaming/Microsoft/Users/51984/Users/CASA%201/Users/CASA%201/AppData/Roaming/Microsoft/RESOLUCIONES%202019%20PDF/0548.pdf" TargetMode="External"/><Relationship Id="rId1806" Type="http://schemas.openxmlformats.org/officeDocument/2006/relationships/hyperlink" Target="http://../AppData/Roaming/Microsoft/Users/51984/Users/CASA%201/Users/CASA%201/AppData/Roaming/Microsoft/RESOLUCIONES%202019%20PDF/CARGOS%202019/0548-CARGO1.pdf" TargetMode="External"/><Relationship Id="rId1807" Type="http://schemas.openxmlformats.org/officeDocument/2006/relationships/hyperlink" Target="http://../AppData/Roaming/Microsoft/Users/51984/Users/CASA%201/Users/CASA%201/AppData/Roaming/Microsoft/RESOLUCIONES%202019%20PDF/CARGOS%202019/548-0.pdf" TargetMode="External"/><Relationship Id="rId1808" Type="http://schemas.openxmlformats.org/officeDocument/2006/relationships/hyperlink" Target="http://../AppData/Roaming/Microsoft/Users/51984/Users/CASA%201/Users/CASA%201/AppData/Roaming/Microsoft/RESOLUCIONES%202019%20PDF/0545.pdf" TargetMode="External"/><Relationship Id="rId1809" Type="http://schemas.openxmlformats.org/officeDocument/2006/relationships/hyperlink" Target="http://../AppData/Roaming/Microsoft/Users/51984/Users/CASA%201/Users/CASA%201/AppData/Roaming/Microsoft/RESOLUCIONES%202019%20PDF/0546.pdf" TargetMode="External"/><Relationship Id="rId1830" Type="http://schemas.openxmlformats.org/officeDocument/2006/relationships/hyperlink" Target="http://../AppData/Roaming/Microsoft/Users/51984/Users/CASA%201/Users/CASA%201/AppData/Roaming/Microsoft/RESOLUCIONES%202019%20PDF/0557.pdf" TargetMode="External"/><Relationship Id="rId1831" Type="http://schemas.openxmlformats.org/officeDocument/2006/relationships/hyperlink" Target="http://../AppData/Roaming/Microsoft/Users/51984/Users/CASA%201/Users/CASA%201/AppData/Roaming/Microsoft/RESOLUCIONES%202019%20PDF/0558.pdf" TargetMode="External"/><Relationship Id="rId1832" Type="http://schemas.openxmlformats.org/officeDocument/2006/relationships/hyperlink" Target="http://../AppData/Roaming/Microsoft/Users/51984/Users/CASA%201/Users/CASA%201/AppData/Roaming/Microsoft/RESOLUCIONES%202019%20PDF/0556.pdf" TargetMode="External"/><Relationship Id="rId1833" Type="http://schemas.openxmlformats.org/officeDocument/2006/relationships/hyperlink" Target="http://../AppData/Roaming/Microsoft/Users/51984/Users/CASA%201/Users/CASA%201/AppData/Roaming/Microsoft/RESOLUCIONES%202019%20PDF/0553.pdf" TargetMode="External"/><Relationship Id="rId1834" Type="http://schemas.openxmlformats.org/officeDocument/2006/relationships/hyperlink" Target="http://../AppData/Roaming/Microsoft/Users/51984/Users/CASA%201/Users/CASA%201/AppData/Roaming/Microsoft/RESOLUCIONES%202019%20PDF/0562.pdf" TargetMode="External"/><Relationship Id="rId1835" Type="http://schemas.openxmlformats.org/officeDocument/2006/relationships/hyperlink" Target="http://../AppData/Roaming/Microsoft/Users/51984/Users/CASA%201/Users/CASA%201/AppData/Roaming/Microsoft/RESOLUCIONES%202019%20PDF/CARGOS%202019/0562-CARGO1.pdf" TargetMode="External"/><Relationship Id="rId1836" Type="http://schemas.openxmlformats.org/officeDocument/2006/relationships/hyperlink" Target="http://../AppData/Roaming/Microsoft/Users/51984/Users/CASA%201/Users/CASA%201/AppData/Roaming/Microsoft/RESOLUCIONES%202019%20PDF/CARGOS%202019/562-0.pdf" TargetMode="External"/><Relationship Id="rId1837" Type="http://schemas.openxmlformats.org/officeDocument/2006/relationships/hyperlink" Target="http://../AppData/Roaming/Microsoft/Users/51984/Users/CASA%201/Users/CASA%201/AppData/Roaming/Microsoft/RESOLUCIONES%202019%20PDF/0564.pdf" TargetMode="External"/><Relationship Id="rId1838" Type="http://schemas.openxmlformats.org/officeDocument/2006/relationships/hyperlink" Target="http://../AppData/Roaming/Microsoft/Users/51984/Users/CASA%201/Users/CASA%201/AppData/Roaming/Microsoft/RESOLUCIONES%202019%20PDF/0561.pdf" TargetMode="External"/><Relationship Id="rId1839" Type="http://schemas.openxmlformats.org/officeDocument/2006/relationships/hyperlink" Target="http://../AppData/Roaming/Microsoft/Users/51984/Users/CASA%201/Users/CASA%201/AppData/Roaming/Microsoft/RESOLUCIONES%202019%20PDF/0563.pdf" TargetMode="External"/><Relationship Id="rId1820" Type="http://schemas.openxmlformats.org/officeDocument/2006/relationships/hyperlink" Target="http://../AppData/Roaming/Microsoft/Users/51984/Users/CASA%201/Users/CASA%201/AppData/Roaming/Microsoft/RESOLUCIONES%202019%20PDF/0543.pdf" TargetMode="External"/><Relationship Id="rId1821" Type="http://schemas.openxmlformats.org/officeDocument/2006/relationships/hyperlink" Target="http://../AppData/Roaming/Microsoft/Users/51984/Users/CASA%201/Users/CASA%201/AppData/Roaming/Microsoft/RESOLUCIONES%202019%20PDF/0552.pdf" TargetMode="External"/><Relationship Id="rId1822" Type="http://schemas.openxmlformats.org/officeDocument/2006/relationships/hyperlink" Target="http://../AppData/Roaming/Microsoft/Users/51984/Users/CASA%201/Users/CASA%201/AppData/Roaming/Microsoft/RESOLUCIONES%202019%20PDF/0549.pdf" TargetMode="External"/><Relationship Id="rId1823" Type="http://schemas.openxmlformats.org/officeDocument/2006/relationships/hyperlink" Target="http://../AppData/Roaming/Microsoft/Users/51984/Users/CASA%201/Users/CASA%201/AppData/Roaming/Microsoft/RESOLUCIONES%202019%20PDF/0547.pdf" TargetMode="External"/><Relationship Id="rId1824" Type="http://schemas.openxmlformats.org/officeDocument/2006/relationships/hyperlink" Target="http://../AppData/Roaming/Microsoft/Users/51984/Users/CASA%201/Users/CASA%201/AppData/Roaming/Microsoft/RESOLUCIONES%202019%20PDF/0560.pdf" TargetMode="External"/><Relationship Id="rId1825" Type="http://schemas.openxmlformats.org/officeDocument/2006/relationships/hyperlink" Target="http://../AppData/Roaming/Microsoft/Users/51984/Users/CASA%201/Users/CASA%201/AppData/Roaming/Microsoft/RESOLUCIONES%202019%20PDF/CARGOS%202019/0560-CARGO1.pdf" TargetMode="External"/><Relationship Id="rId1826" Type="http://schemas.openxmlformats.org/officeDocument/2006/relationships/hyperlink" Target="http://../AppData/Roaming/Microsoft/Users/51984/Users/CASA%201/Users/CASA%201/AppData/Roaming/Microsoft/RESOLUCIONES%202019%20PDF/CARGOS%202019/560-0.pdf" TargetMode="External"/><Relationship Id="rId1827" Type="http://schemas.openxmlformats.org/officeDocument/2006/relationships/hyperlink" Target="http://../AppData/Roaming/Microsoft/Users/51984/Users/CASA%201/Users/CASA%201/AppData/Roaming/Microsoft/RESOLUCIONES%202019%20PDF/0559.pdf" TargetMode="External"/><Relationship Id="rId1828" Type="http://schemas.openxmlformats.org/officeDocument/2006/relationships/hyperlink" Target="http://../AppData/Roaming/Microsoft/Users/51984/Users/CASA%201/Users/CASA%201/AppData/Roaming/Microsoft/RESOLUCIONES%202019%20PDF/0555.pdf" TargetMode="External"/><Relationship Id="rId1829" Type="http://schemas.openxmlformats.org/officeDocument/2006/relationships/hyperlink" Target="http://../AppData/Roaming/Microsoft/Users/51984/Users/CASA%201/Users/CASA%201/AppData/Roaming/Microsoft/RESOLUCIONES%202019%20PDF/0554.pdf" TargetMode="External"/><Relationship Id="rId2302" Type="http://schemas.openxmlformats.org/officeDocument/2006/relationships/hyperlink" Target="http://../AppData/Roaming/Microsoft/Users/51984/Users/CASA%201/Users/CASA%201/AppData/Roaming/Microsoft/RESOLUCIONES%202019%20PDF/0856.pdf" TargetMode="External"/><Relationship Id="rId3634" Type="http://schemas.openxmlformats.org/officeDocument/2006/relationships/hyperlink" Target="http://../AppData/Roaming/Microsoft/AppData/Roaming/Microsoft/RESOLUCIONES%202020%20PDF/0665.pdf" TargetMode="External"/><Relationship Id="rId2303" Type="http://schemas.openxmlformats.org/officeDocument/2006/relationships/hyperlink" Target="http://../AppData/Roaming/Microsoft/Users/51984/Users/CASA%201/Users/CASA%201/AppData/Roaming/Microsoft/RESOLUCIONES%202019%20PDF/CARGOS%202019/0856-CARGO1.pdf" TargetMode="External"/><Relationship Id="rId3633" Type="http://schemas.openxmlformats.org/officeDocument/2006/relationships/hyperlink" Target="http://../AppData/Roaming/Microsoft/AppData/Roaming/Microsoft/RESOLUCIONES%202020%20PDF/0658.pdf" TargetMode="External"/><Relationship Id="rId2304" Type="http://schemas.openxmlformats.org/officeDocument/2006/relationships/hyperlink" Target="http://../AppData/Roaming/Microsoft/Users/51984/Users/CASA%201/Users/CASA%201/AppData/Roaming/Microsoft/RESOLUCIONES%202019%20PDF/CARGOS%202019/0856-CARGO2.pdf" TargetMode="External"/><Relationship Id="rId3636" Type="http://schemas.openxmlformats.org/officeDocument/2006/relationships/hyperlink" Target="http://../AppData/Roaming/Microsoft/AppData/Roaming/Microsoft/RESOLUCIONES%202020%20PDF/0663.pdf" TargetMode="External"/><Relationship Id="rId2305" Type="http://schemas.openxmlformats.org/officeDocument/2006/relationships/hyperlink" Target="http://../AppData/Roaming/Microsoft/Users/51984/Users/CASA%201/Users/CASA%201/AppData/Roaming/Microsoft/RESOLUCIONES%202019%20PDF/CARGOS%202019/856-3.pdf" TargetMode="External"/><Relationship Id="rId3635" Type="http://schemas.openxmlformats.org/officeDocument/2006/relationships/hyperlink" Target="http://../AppData/Roaming/Microsoft/AppData/Roaming/Microsoft/RESOLUCIONES%202020%20PDF/0660.pdf" TargetMode="External"/><Relationship Id="rId2306" Type="http://schemas.openxmlformats.org/officeDocument/2006/relationships/hyperlink" Target="http://../AppData/Roaming/Microsoft/Users/51984/Users/CASA%201/Users/CASA%201/AppData/Roaming/Microsoft/RESOLUCIONES%202019%20PDF/0861.pdf" TargetMode="External"/><Relationship Id="rId3638" Type="http://schemas.openxmlformats.org/officeDocument/2006/relationships/hyperlink" Target="http://../AppData/Roaming/Microsoft/AppData/Roaming/Microsoft/RESOLUCIONES%202020%20PDF/0664.pdf" TargetMode="External"/><Relationship Id="rId2307" Type="http://schemas.openxmlformats.org/officeDocument/2006/relationships/hyperlink" Target="http://../AppData/Roaming/Microsoft/Users/51984/Users/CASA%201/Users/CASA%201/AppData/Roaming/Microsoft/RESOLUCIONES%202019%20PDF/0858.pdf" TargetMode="External"/><Relationship Id="rId3637" Type="http://schemas.openxmlformats.org/officeDocument/2006/relationships/hyperlink" Target="http://../AppData/Roaming/Microsoft/AppData/Roaming/Microsoft/RESOLUCIONES%202020%20PDF/0657.pdf" TargetMode="External"/><Relationship Id="rId2308" Type="http://schemas.openxmlformats.org/officeDocument/2006/relationships/hyperlink" Target="http://../AppData/Roaming/Microsoft/Users/51984/Users/CASA%201/Users/CASA%201/AppData/Roaming/Microsoft/RESOLUCIONES%202019%20PDF/0855.pdf" TargetMode="External"/><Relationship Id="rId2309" Type="http://schemas.openxmlformats.org/officeDocument/2006/relationships/hyperlink" Target="http://../AppData/Roaming/Microsoft/Users/51984/Users/CASA%201/Users/CASA%201/AppData/Roaming/Microsoft/RESOLUCIONES%202019%20PDF/CARGOS%202019/0855-CARGO1.pdf" TargetMode="External"/><Relationship Id="rId3639" Type="http://schemas.openxmlformats.org/officeDocument/2006/relationships/hyperlink" Target="http://../AppData/Roaming/Microsoft/AppData/Roaming/Microsoft/RESOLUCIONES%202020%20PDF/0676.pdf" TargetMode="External"/><Relationship Id="rId3630" Type="http://schemas.openxmlformats.org/officeDocument/2006/relationships/hyperlink" Target="http://../AppData/Roaming/Microsoft/AppData/Roaming/Microsoft/RESOLUCIONES%202020%20PDF/0654.pdf" TargetMode="External"/><Relationship Id="rId2300" Type="http://schemas.openxmlformats.org/officeDocument/2006/relationships/hyperlink" Target="http://../AppData/Roaming/Microsoft/Users/51984/Users/CASA%201/Users/CASA%201/AppData/Roaming/Microsoft/RESOLUCIONES%202019%20PDF/CARGOS%202019/0852-CARGO3.pdf" TargetMode="External"/><Relationship Id="rId3632" Type="http://schemas.openxmlformats.org/officeDocument/2006/relationships/hyperlink" Target="http://../AppData/Roaming/Microsoft/AppData/Roaming/Microsoft/RESOLUCIONES%202020%20PDF/0659.pdf" TargetMode="External"/><Relationship Id="rId2301" Type="http://schemas.openxmlformats.org/officeDocument/2006/relationships/hyperlink" Target="http://../AppData/Roaming/Microsoft/Users/51984/Users/CASA%201/Users/CASA%201/AppData/Roaming/Microsoft/RESOLUCIONES%202019%20PDF/0860.pdf" TargetMode="External"/><Relationship Id="rId3631" Type="http://schemas.openxmlformats.org/officeDocument/2006/relationships/hyperlink" Target="http://../AppData/Roaming/Microsoft/AppData/Roaming/Microsoft/RESOLUCIONES%202020%20PDF/0633.pdf" TargetMode="External"/><Relationship Id="rId3623" Type="http://schemas.openxmlformats.org/officeDocument/2006/relationships/hyperlink" Target="http://../AppData/Roaming/Microsoft/AppData/Roaming/Microsoft/RESOLUCIONES%202020%20PDF/0623.pdf" TargetMode="External"/><Relationship Id="rId3622" Type="http://schemas.openxmlformats.org/officeDocument/2006/relationships/hyperlink" Target="http://../AppData/Roaming/Microsoft/AppData/Roaming/Microsoft/RESOLUCIONES%202020%20PDF/0615.pdf" TargetMode="External"/><Relationship Id="rId3625" Type="http://schemas.openxmlformats.org/officeDocument/2006/relationships/hyperlink" Target="http://../AppData/Roaming/Microsoft/AppData/Roaming/Microsoft/RESOLUCIONES%202020%20PDF/0627.pdf" TargetMode="External"/><Relationship Id="rId3624" Type="http://schemas.openxmlformats.org/officeDocument/2006/relationships/hyperlink" Target="http://../AppData/Roaming/Microsoft/AppData/Roaming/Microsoft/RESOLUCIONES%202020%20PDF/0607.pdf" TargetMode="External"/><Relationship Id="rId3627" Type="http://schemas.openxmlformats.org/officeDocument/2006/relationships/hyperlink" Target="http://../AppData/Roaming/Microsoft/AppData/Roaming/Microsoft/RESOLUCIONES%202020%20PDF/0628.pdf" TargetMode="External"/><Relationship Id="rId3626" Type="http://schemas.openxmlformats.org/officeDocument/2006/relationships/hyperlink" Target="http://../AppData/Roaming/Microsoft/AppData/Roaming/Microsoft/RESOLUCIONES%202020%20PDF/0632.pdf" TargetMode="External"/><Relationship Id="rId3629" Type="http://schemas.openxmlformats.org/officeDocument/2006/relationships/hyperlink" Target="http://../AppData/Roaming/Microsoft/AppData/Roaming/Microsoft/RESOLUCIONES%202020%20PDF/0655.pdf" TargetMode="External"/><Relationship Id="rId3628" Type="http://schemas.openxmlformats.org/officeDocument/2006/relationships/hyperlink" Target="http://../AppData/Roaming/Microsoft/AppData/Roaming/Microsoft/RESOLUCIONES%202020%20PDF/0656.pdf" TargetMode="External"/><Relationship Id="rId3621" Type="http://schemas.openxmlformats.org/officeDocument/2006/relationships/hyperlink" Target="http://../AppData/Roaming/Microsoft/AppData/Roaming/Microsoft/RESOLUCIONES%202020%20PDF/0617.pdf" TargetMode="External"/><Relationship Id="rId3620" Type="http://schemas.openxmlformats.org/officeDocument/2006/relationships/hyperlink" Target="http://../AppData/Roaming/Microsoft/AppData/Roaming/Microsoft/RESOLUCIONES%202020%20PDF/0621.pdf" TargetMode="External"/><Relationship Id="rId2324" Type="http://schemas.openxmlformats.org/officeDocument/2006/relationships/hyperlink" Target="http://../AppData/Roaming/Microsoft/Users/51984/Users/CASA%201/Users/CASA%201/AppData/Roaming/Microsoft/RESOLUCIONES%202019%20PDF/CARGOS%202019/0868-CARGO1.pdf" TargetMode="External"/><Relationship Id="rId3656" Type="http://schemas.openxmlformats.org/officeDocument/2006/relationships/hyperlink" Target="http://../AppData/Roaming/Microsoft/AppData/Roaming/Microsoft/RESOLUCIONES%202020%20PDF/0756.pdf" TargetMode="External"/><Relationship Id="rId2325" Type="http://schemas.openxmlformats.org/officeDocument/2006/relationships/hyperlink" Target="http://../AppData/Roaming/Microsoft/Users/51984/Users/CASA%201/Users/CASA%201/AppData/Roaming/Microsoft/RESOLUCIONES%202019%20PDF/0870.pdf" TargetMode="External"/><Relationship Id="rId3655" Type="http://schemas.openxmlformats.org/officeDocument/2006/relationships/hyperlink" Target="http://../AppData/Roaming/Microsoft/AppData/Roaming/Microsoft/RESOLUCIONES%202020%20PDF/0755.pdf" TargetMode="External"/><Relationship Id="rId2326" Type="http://schemas.openxmlformats.org/officeDocument/2006/relationships/hyperlink" Target="http://../AppData/Roaming/Microsoft/Users/51984/Users/CASA%201/Users/CASA%201/AppData/Roaming/Microsoft/RESOLUCIONES%202019%20PDF/CARGOS%202019/0870-CARGO1.pdf" TargetMode="External"/><Relationship Id="rId2327" Type="http://schemas.openxmlformats.org/officeDocument/2006/relationships/hyperlink" Target="http://../AppData/Roaming/Microsoft/Users/51984/Users/CASA%201/Users/CASA%201/AppData/Roaming/Microsoft/RESOLUCIONES%202019%20PDF/CARGOS%202019/0870-CARGO2.pdf" TargetMode="External"/><Relationship Id="rId3657" Type="http://schemas.openxmlformats.org/officeDocument/2006/relationships/drawing" Target="../drawings/drawing1.xml"/><Relationship Id="rId2328" Type="http://schemas.openxmlformats.org/officeDocument/2006/relationships/hyperlink" Target="http://../AppData/Roaming/Microsoft/Users/51984/Users/CASA%201/Users/CASA%201/AppData/Roaming/Microsoft/RESOLUCIONES%202019%20PDF/CARGOS%202019/0870-CARGO3.pdf" TargetMode="External"/><Relationship Id="rId2329" Type="http://schemas.openxmlformats.org/officeDocument/2006/relationships/hyperlink" Target="http://../AppData/Roaming/Microsoft/Users/51984/Users/CASA%201/Users/CASA%201/AppData/Roaming/Microsoft/RESOLUCIONES%202019%20PDF/0869.pdf" TargetMode="External"/><Relationship Id="rId3659" Type="http://schemas.openxmlformats.org/officeDocument/2006/relationships/table" Target="../tables/table1.xml"/><Relationship Id="rId3650" Type="http://schemas.openxmlformats.org/officeDocument/2006/relationships/hyperlink" Target="http://../AppData/Roaming/Microsoft/AppData/Roaming/Microsoft/RESOLUCIONES%202020%20PDF/0668.pdf" TargetMode="External"/><Relationship Id="rId2320" Type="http://schemas.openxmlformats.org/officeDocument/2006/relationships/hyperlink" Target="http://../AppData/Roaming/Microsoft/Users/51984/Users/CASA%201/Users/CASA%201/AppData/Roaming/Microsoft/RESOLUCIONES%202019%20PDF/0872.pdf" TargetMode="External"/><Relationship Id="rId3652" Type="http://schemas.openxmlformats.org/officeDocument/2006/relationships/hyperlink" Target="http://../AppData/Roaming/Microsoft/AppData/Roaming/Microsoft/RESOLUCIONES%202020%20PDF/0667.pdf" TargetMode="External"/><Relationship Id="rId2321" Type="http://schemas.openxmlformats.org/officeDocument/2006/relationships/hyperlink" Target="http://../AppData/Roaming/Microsoft/Users/51984/Users/CASA%201/Users/CASA%201/AppData/Roaming/Microsoft/RESOLUCIONES%202019%20PDF/0864.pdf" TargetMode="External"/><Relationship Id="rId3651" Type="http://schemas.openxmlformats.org/officeDocument/2006/relationships/hyperlink" Target="http://../AppData/Roaming/Microsoft/AppData/Roaming/Microsoft/RESOLUCIONES%202020%20PDF/0681.pdf" TargetMode="External"/><Relationship Id="rId2322" Type="http://schemas.openxmlformats.org/officeDocument/2006/relationships/hyperlink" Target="http://../AppData/Roaming/Microsoft/Users/51984/Users/CASA%201/Users/CASA%201/AppData/Roaming/Microsoft/RESOLUCIONES%202019%20PDF/0868.pdf" TargetMode="External"/><Relationship Id="rId3654" Type="http://schemas.openxmlformats.org/officeDocument/2006/relationships/hyperlink" Target="http://../AppData/Roaming/Microsoft/AppData/Roaming/Microsoft/RESOLUCIONES%202020%20PDF/0754.pdf" TargetMode="External"/><Relationship Id="rId2323" Type="http://schemas.openxmlformats.org/officeDocument/2006/relationships/hyperlink" Target="http://../AppData/Roaming/Microsoft/Users/51984/Users/CASA%201/Users/CASA%201/AppData/Roaming/Microsoft/RESOLUCIONES%202019%20PDF/CARGOS%202019/868-0.pdf" TargetMode="External"/><Relationship Id="rId3653" Type="http://schemas.openxmlformats.org/officeDocument/2006/relationships/hyperlink" Target="http://../AppData/Roaming/Microsoft/AppData/Roaming/Microsoft/RESOLUCIONES%202020%20PDF/0743.pdf" TargetMode="External"/><Relationship Id="rId2313" Type="http://schemas.openxmlformats.org/officeDocument/2006/relationships/hyperlink" Target="http://../AppData/Roaming/Microsoft/Users/51984/Users/CASA%201/Users/CASA%201/AppData/Roaming/Microsoft/RESOLUCIONES%202019%20PDF/CARGOS%202019/0862-CARGO1.pdf" TargetMode="External"/><Relationship Id="rId3645" Type="http://schemas.openxmlformats.org/officeDocument/2006/relationships/hyperlink" Target="http://../AppData/Roaming/Microsoft/AppData/Roaming/Microsoft/RESOLUCIONES%202020%20PDF/0673.pdf" TargetMode="External"/><Relationship Id="rId2314" Type="http://schemas.openxmlformats.org/officeDocument/2006/relationships/hyperlink" Target="http://../AppData/Roaming/Microsoft/Users/51984/Users/CASA%201/Users/CASA%201/AppData/Roaming/Microsoft/RESOLUCIONES%202019%20PDF/CARGOS%202019/0862-CARGO2.pdf" TargetMode="External"/><Relationship Id="rId3644" Type="http://schemas.openxmlformats.org/officeDocument/2006/relationships/hyperlink" Target="http://../AppData/Roaming/Microsoft/AppData/Roaming/Microsoft/RESOLUCIONES%202020%20PDF/0669.pdf" TargetMode="External"/><Relationship Id="rId2315" Type="http://schemas.openxmlformats.org/officeDocument/2006/relationships/hyperlink" Target="http://../AppData/Roaming/Microsoft/Users/51984/Users/CASA%201/Users/CASA%201/AppData/Roaming/Microsoft/RESOLUCIONES%202019%20PDF/0863.pdf" TargetMode="External"/><Relationship Id="rId3647" Type="http://schemas.openxmlformats.org/officeDocument/2006/relationships/hyperlink" Target="http://../AppData/Roaming/Microsoft/AppData/Roaming/Microsoft/RESOLUCIONES%202020%20PDF/0678.pdf" TargetMode="External"/><Relationship Id="rId2316" Type="http://schemas.openxmlformats.org/officeDocument/2006/relationships/hyperlink" Target="http://../AppData/Roaming/Microsoft/Users/51984/Users/CASA%201/Users/CASA%201/AppData/Roaming/Microsoft/RESOLUCIONES%202019%20PDF/0867.pdf" TargetMode="External"/><Relationship Id="rId3646" Type="http://schemas.openxmlformats.org/officeDocument/2006/relationships/hyperlink" Target="http://../AppData/Roaming/Microsoft/AppData/Roaming/Microsoft/RESOLUCIONES%202020%20PDF/0672.pdf" TargetMode="External"/><Relationship Id="rId2317" Type="http://schemas.openxmlformats.org/officeDocument/2006/relationships/hyperlink" Target="http://../AppData/Roaming/Microsoft/Users/51984/Users/CASA%201/Users/CASA%201/AppData/Roaming/Microsoft/RESOLUCIONES%202019%20PDF/CARGOS%202019/0867-CARGO1.pdf" TargetMode="External"/><Relationship Id="rId3649" Type="http://schemas.openxmlformats.org/officeDocument/2006/relationships/hyperlink" Target="http://../AppData/Roaming/Microsoft/AppData/Roaming/Microsoft/RESOLUCIONES%202020%20PDF/0666.pdf" TargetMode="External"/><Relationship Id="rId2318" Type="http://schemas.openxmlformats.org/officeDocument/2006/relationships/hyperlink" Target="http://../AppData/Roaming/Microsoft/Users/51984/Users/CASA%201/Users/CASA%201/AppData/Roaming/Microsoft/RESOLUCIONES%202019%20PDF/CARGOS%202019/0867-CARGO2.pdf" TargetMode="External"/><Relationship Id="rId3648" Type="http://schemas.openxmlformats.org/officeDocument/2006/relationships/hyperlink" Target="http://../AppData/Roaming/Microsoft/AppData/Roaming/Microsoft/RESOLUCIONES%202020%20PDF/0675.pdf" TargetMode="External"/><Relationship Id="rId2319" Type="http://schemas.openxmlformats.org/officeDocument/2006/relationships/hyperlink" Target="http://../AppData/Roaming/Microsoft/Users/51984/Users/CASA%201/Users/CASA%201/AppData/Roaming/Microsoft/RESOLUCIONES%202019%20PDF/0866.pdf" TargetMode="External"/><Relationship Id="rId3641" Type="http://schemas.openxmlformats.org/officeDocument/2006/relationships/hyperlink" Target="http://../AppData/Roaming/Microsoft/AppData/Roaming/Microsoft/RESOLUCIONES%202020%20PDF/0671.pdf" TargetMode="External"/><Relationship Id="rId2310" Type="http://schemas.openxmlformats.org/officeDocument/2006/relationships/hyperlink" Target="http://../AppData/Roaming/Microsoft/Users/51984/Users/CASA%201/Users/CASA%201/AppData/Roaming/Microsoft/RESOLUCIONES%202019%20PDF/CARGOS%202019/0855-CARGO2.pdf" TargetMode="External"/><Relationship Id="rId3640" Type="http://schemas.openxmlformats.org/officeDocument/2006/relationships/hyperlink" Target="http://../AppData/Roaming/Microsoft/AppData/Roaming/Microsoft/RESOLUCIONES%202020%20PDF/0670.pdf" TargetMode="External"/><Relationship Id="rId2311" Type="http://schemas.openxmlformats.org/officeDocument/2006/relationships/hyperlink" Target="http://../AppData/Roaming/Microsoft/Users/51984/Users/CASA%201/Users/CASA%201/AppData/Roaming/Microsoft/RESOLUCIONES%202019%20PDF/CARGOS%202019/0855-CARGO3.pdf" TargetMode="External"/><Relationship Id="rId3643" Type="http://schemas.openxmlformats.org/officeDocument/2006/relationships/hyperlink" Target="http://../AppData/Roaming/Microsoft/AppData/Roaming/Microsoft/RESOLUCIONES%202020%20PDF/0677.pdf" TargetMode="External"/><Relationship Id="rId2312" Type="http://schemas.openxmlformats.org/officeDocument/2006/relationships/hyperlink" Target="http://../AppData/Roaming/Microsoft/Users/51984/Users/CASA%201/Users/CASA%201/AppData/Roaming/Microsoft/RESOLUCIONES%202019%20PDF/0862.pdf" TargetMode="External"/><Relationship Id="rId3642" Type="http://schemas.openxmlformats.org/officeDocument/2006/relationships/hyperlink" Target="http://../AppData/Roaming/Microsoft/AppData/Roaming/Microsoft/RESOLUCIONES%202020%20PDF/0674.pdf" TargetMode="External"/><Relationship Id="rId1895" Type="http://schemas.openxmlformats.org/officeDocument/2006/relationships/hyperlink" Target="http://../AppData/Roaming/Microsoft/Users/51984/Users/CASA%201/Users/CASA%201/AppData/Roaming/Microsoft/RESOLUCIONES%202019%20PDF/0609.pdf" TargetMode="External"/><Relationship Id="rId1896" Type="http://schemas.openxmlformats.org/officeDocument/2006/relationships/hyperlink" Target="http://../AppData/Roaming/Microsoft/Users/51984/Users/CASA%201/Users/CASA%201/AppData/Roaming/Microsoft/RESOLUCIONES%202019%20PDF/0621.pdf" TargetMode="External"/><Relationship Id="rId1897" Type="http://schemas.openxmlformats.org/officeDocument/2006/relationships/hyperlink" Target="http://../AppData/Roaming/Microsoft/Users/51984/Users/CASA%201/Users/CASA%201/AppData/Roaming/Microsoft/RESOLUCIONES%202019%20PDF/CARGOS%202019/0621-CARGO1.pdf" TargetMode="External"/><Relationship Id="rId1898" Type="http://schemas.openxmlformats.org/officeDocument/2006/relationships/hyperlink" Target="http://../AppData/Roaming/Microsoft/Users/51984/Users/CASA%201/Users/CASA%201/AppData/Roaming/Microsoft/RESOLUCIONES%202019%20PDF/0619.pdf" TargetMode="External"/><Relationship Id="rId1899" Type="http://schemas.openxmlformats.org/officeDocument/2006/relationships/hyperlink" Target="http://../AppData/Roaming/Microsoft/Users/51984/Users/CASA%201/Users/CASA%201/AppData/Roaming/Microsoft/RESOLUCIONES%202019%20PDF/0616.pdf" TargetMode="External"/><Relationship Id="rId1890" Type="http://schemas.openxmlformats.org/officeDocument/2006/relationships/hyperlink" Target="http://../AppData/Roaming/Microsoft/Users/51984/Users/CASA%201/Users/CASA%201/AppData/Roaming/Microsoft/RESOLUCIONES%202019%20PDF/0595.pdf" TargetMode="External"/><Relationship Id="rId1891" Type="http://schemas.openxmlformats.org/officeDocument/2006/relationships/hyperlink" Target="http://../AppData/Roaming/Microsoft/Users/51984/Users/CASA%201/Users/CASA%201/AppData/Roaming/Microsoft/RESOLUCIONES%202019%20PDF/0605.pdf" TargetMode="External"/><Relationship Id="rId1892" Type="http://schemas.openxmlformats.org/officeDocument/2006/relationships/hyperlink" Target="http://../AppData/Roaming/Microsoft/Users/51984/Users/CASA%201/Users/CASA%201/AppData/Roaming/Microsoft/RESOLUCIONES%202019%20PDF/0617.pdf" TargetMode="External"/><Relationship Id="rId1893" Type="http://schemas.openxmlformats.org/officeDocument/2006/relationships/hyperlink" Target="http://../AppData/Roaming/Microsoft/Users/51984/Users/CASA%201/Users/CASA%201/AppData/Roaming/Microsoft/RESOLUCIONES%202019%20PDF/0629.pdf" TargetMode="External"/><Relationship Id="rId1894" Type="http://schemas.openxmlformats.org/officeDocument/2006/relationships/hyperlink" Target="http://../AppData/Roaming/Microsoft/Users/51984/Users/CASA%201/Users/CASA%201/AppData/Roaming/Microsoft/RESOLUCIONES%202019%20PDF/CARGOS%202019/0629-CARGO1.pdf" TargetMode="External"/><Relationship Id="rId1884" Type="http://schemas.openxmlformats.org/officeDocument/2006/relationships/hyperlink" Target="http://../AppData/Roaming/Microsoft/Users/51984/Users/CASA%201/Users/CASA%201/AppData/Roaming/Microsoft/RESOLUCIONES%202019%20PDF/0590.pdf" TargetMode="External"/><Relationship Id="rId1885" Type="http://schemas.openxmlformats.org/officeDocument/2006/relationships/hyperlink" Target="http://../AppData/Roaming/Microsoft/Users/51984/Users/CASA%201/Users/CASA%201/AppData/Roaming/Microsoft/RESOLUCIONES%202019%20PDF/0591.pdf" TargetMode="External"/><Relationship Id="rId1886" Type="http://schemas.openxmlformats.org/officeDocument/2006/relationships/hyperlink" Target="http://../AppData/Roaming/Microsoft/Users/51984/Users/CASA%201/Users/CASA%201/AppData/Roaming/Microsoft/RESOLUCIONES%202019%20PDF/0593.pdf" TargetMode="External"/><Relationship Id="rId1887" Type="http://schemas.openxmlformats.org/officeDocument/2006/relationships/hyperlink" Target="http://../AppData/Roaming/Microsoft/Users/51984/Users/CASA%201/Users/CASA%201/AppData/Roaming/Microsoft/RESOLUCIONES%202019%20PDF/0594.pdf" TargetMode="External"/><Relationship Id="rId1888" Type="http://schemas.openxmlformats.org/officeDocument/2006/relationships/hyperlink" Target="http://../AppData/Roaming/Microsoft/Users/51984/Users/CASA%201/Users/CASA%201/AppData/Roaming/Microsoft/RESOLUCIONES%202019%20PDF/0592.pdf" TargetMode="External"/><Relationship Id="rId1889" Type="http://schemas.openxmlformats.org/officeDocument/2006/relationships/hyperlink" Target="http://../AppData/Roaming/Microsoft/Users/51984/Users/CASA%201/Users/CASA%201/AppData/Roaming/Microsoft/RESOLUCIONES%202019%20PDF/0589.pdf" TargetMode="External"/><Relationship Id="rId1880" Type="http://schemas.openxmlformats.org/officeDocument/2006/relationships/hyperlink" Target="http://../AppData/Roaming/Microsoft/Users/51984/Users/CASA%201/Users/CASA%201/AppData/Roaming/Microsoft/RESOLUCIONES%202019%20PDF/0586.pdf" TargetMode="External"/><Relationship Id="rId1881" Type="http://schemas.openxmlformats.org/officeDocument/2006/relationships/hyperlink" Target="http://../AppData/Roaming/Microsoft/Users/51984/Users/CASA%201/Users/CASA%201/AppData/Roaming/Microsoft/RESOLUCIONES%202019%20PDF/CARGOS%202019/0586-CARGO.pdf" TargetMode="External"/><Relationship Id="rId1882" Type="http://schemas.openxmlformats.org/officeDocument/2006/relationships/hyperlink" Target="http://../AppData/Roaming/Microsoft/Users/51984/Users/CASA%201/Users/CASA%201/AppData/Roaming/Microsoft/RESOLUCIONES%202019%20PDF/0577.pdf" TargetMode="External"/><Relationship Id="rId1883" Type="http://schemas.openxmlformats.org/officeDocument/2006/relationships/hyperlink" Target="http://../AppData/Roaming/Microsoft/Users/51984/Users/CASA%201/Users/CASA%201/AppData/Roaming/Microsoft/RESOLUCIONES%202019%20PDF/CARGOS%202019/0577-CARGO1.pdf" TargetMode="External"/><Relationship Id="rId3612" Type="http://schemas.openxmlformats.org/officeDocument/2006/relationships/hyperlink" Target="http://../AppData/Roaming/Microsoft/AppData/Roaming/Microsoft/RESOLUCIONES%202020%20PDF/0611.pdf" TargetMode="External"/><Relationship Id="rId3611" Type="http://schemas.openxmlformats.org/officeDocument/2006/relationships/hyperlink" Target="http://../AppData/Roaming/Microsoft/AppData/Roaming/Microsoft/RESOLUCIONES%202020%20PDF/0624.pdf" TargetMode="External"/><Relationship Id="rId3614" Type="http://schemas.openxmlformats.org/officeDocument/2006/relationships/hyperlink" Target="http://../AppData/Roaming/Microsoft/AppData/Roaming/Microsoft/RESOLUCIONES%202020%20PDF/0613.pdf" TargetMode="External"/><Relationship Id="rId3613" Type="http://schemas.openxmlformats.org/officeDocument/2006/relationships/hyperlink" Target="http://../AppData/Roaming/Microsoft/AppData/Roaming/Microsoft/RESOLUCIONES%202020%20PDF/0629.pdf" TargetMode="External"/><Relationship Id="rId3616" Type="http://schemas.openxmlformats.org/officeDocument/2006/relationships/hyperlink" Target="http://../AppData/Roaming/Microsoft/AppData/Roaming/Microsoft/RESOLUCIONES%202020%20PDF/0620.pdf" TargetMode="External"/><Relationship Id="rId3615" Type="http://schemas.openxmlformats.org/officeDocument/2006/relationships/hyperlink" Target="http://../AppData/Roaming/Microsoft/AppData/Roaming/Microsoft/RESOLUCIONES%202020%20PDF/0610.pdf" TargetMode="External"/><Relationship Id="rId3618" Type="http://schemas.openxmlformats.org/officeDocument/2006/relationships/hyperlink" Target="http://../AppData/Roaming/Microsoft/AppData/Roaming/Microsoft/RESOLUCIONES%202020%20PDF/0630.pdf" TargetMode="External"/><Relationship Id="rId3617" Type="http://schemas.openxmlformats.org/officeDocument/2006/relationships/hyperlink" Target="http://../AppData/Roaming/Microsoft/AppData/Roaming/Microsoft/RESOLUCIONES%202020%20PDF/0618.pdf" TargetMode="External"/><Relationship Id="rId3619" Type="http://schemas.openxmlformats.org/officeDocument/2006/relationships/hyperlink" Target="http://../AppData/Roaming/Microsoft/AppData/Roaming/Microsoft/RESOLUCIONES%202020%20PDF/0616.pdf" TargetMode="External"/><Relationship Id="rId3610" Type="http://schemas.openxmlformats.org/officeDocument/2006/relationships/hyperlink" Target="http://../AppData/Roaming/Microsoft/AppData/Roaming/Microsoft/RESOLUCIONES%202020%20PDF/0609.pdf" TargetMode="External"/><Relationship Id="rId3601" Type="http://schemas.openxmlformats.org/officeDocument/2006/relationships/hyperlink" Target="http://../AppData/Roaming/Microsoft/AppData/Roaming/Microsoft/RESOLUCIONES%202020%20PDF/0602.pdf" TargetMode="External"/><Relationship Id="rId3600" Type="http://schemas.openxmlformats.org/officeDocument/2006/relationships/hyperlink" Target="http://../AppData/Roaming/Microsoft/AppData/Roaming/Microsoft/RESOLUCIONES%202020%20PDF/0587.pdf" TargetMode="External"/><Relationship Id="rId3603" Type="http://schemas.openxmlformats.org/officeDocument/2006/relationships/hyperlink" Target="http://../AppData/Roaming/Microsoft/AppData/Roaming/Microsoft/RESOLUCIONES%202020%20PDF/0619.pdf" TargetMode="External"/><Relationship Id="rId3602" Type="http://schemas.openxmlformats.org/officeDocument/2006/relationships/hyperlink" Target="http://../AppData/Roaming/Microsoft/AppData/Roaming/Microsoft/RESOLUCIONES%202020%20PDF/0608.pdf" TargetMode="External"/><Relationship Id="rId3605" Type="http://schemas.openxmlformats.org/officeDocument/2006/relationships/hyperlink" Target="http://../AppData/Roaming/Microsoft/AppData/Roaming/Microsoft/RESOLUCIONES%202020%20PDF/0626.pdf" TargetMode="External"/><Relationship Id="rId3604" Type="http://schemas.openxmlformats.org/officeDocument/2006/relationships/hyperlink" Target="http://../AppData/Roaming/Microsoft/AppData/Roaming/Microsoft/RESOLUCIONES%202020%20PDF/0625.pdf" TargetMode="External"/><Relationship Id="rId3607" Type="http://schemas.openxmlformats.org/officeDocument/2006/relationships/hyperlink" Target="http://../AppData/Roaming/Microsoft/AppData/Roaming/Microsoft/RESOLUCIONES%202020%20PDF/0622.pdf" TargetMode="External"/><Relationship Id="rId3606" Type="http://schemas.openxmlformats.org/officeDocument/2006/relationships/hyperlink" Target="http://../AppData/Roaming/Microsoft/AppData/Roaming/Microsoft/RESOLUCIONES%202020%20PDF/0614.pdf" TargetMode="External"/><Relationship Id="rId3609" Type="http://schemas.openxmlformats.org/officeDocument/2006/relationships/hyperlink" Target="http://../AppData/Roaming/Microsoft/AppData/Roaming/Microsoft/RESOLUCIONES%202020%20PDF/0612.pdf" TargetMode="External"/><Relationship Id="rId3608" Type="http://schemas.openxmlformats.org/officeDocument/2006/relationships/hyperlink" Target="http://../AppData/Roaming/Microsoft/AppData/Roaming/Microsoft/RESOLUCIONES%202020%20PDF/0631.pdf" TargetMode="External"/><Relationship Id="rId1059" Type="http://schemas.openxmlformats.org/officeDocument/2006/relationships/hyperlink" Target="http://../AppData/Roaming/Microsoft/Users/51984/Users/CASA%201/Users/CASA%201/AppData/Roaming/Microsoft/RESOLUCIONES%202018%20PDF/CARGOS%202018/955.pdf" TargetMode="External"/><Relationship Id="rId228" Type="http://schemas.openxmlformats.org/officeDocument/2006/relationships/hyperlink" Target="http://../AppData/Roaming/Microsoft/Users/51984/Users/CASA%201/Users/CASA%201/AppData/Roaming/Microsoft/AppData/Roaming/Microsoft/RESOLUCIONES%202016%20PDF/RESOLUCION%20661.pdf" TargetMode="External"/><Relationship Id="rId227" Type="http://schemas.openxmlformats.org/officeDocument/2006/relationships/hyperlink" Target="http://../AppData/Roaming/Microsoft/Users/51984/Users/CASA%201/Users/CASA%201/AppData/Roaming/Microsoft/AppData/Roaming/Microsoft/RESOLUCIONES%202016%20PDF/RESOLUCION%20656.pdf" TargetMode="External"/><Relationship Id="rId226" Type="http://schemas.openxmlformats.org/officeDocument/2006/relationships/hyperlink" Target="http://../AppData/Roaming/Microsoft/Users/51984/Users/CASA%201/Users/CASA%201/AppData/Roaming/Microsoft/AppData/Roaming/Microsoft/RESOLUCIONES%202016%20PDF/RESOLUCION%20655.pdf" TargetMode="External"/><Relationship Id="rId225" Type="http://schemas.openxmlformats.org/officeDocument/2006/relationships/hyperlink" Target="http://../AppData/Roaming/Microsoft/Users/51984/Users/CASA%201/Users/CASA%201/AppData/Roaming/Microsoft/AppData/Roaming/Microsoft/RESOLUCIONES%202016%20PDF/RESOLUCION%20653.pdf" TargetMode="External"/><Relationship Id="rId2380" Type="http://schemas.openxmlformats.org/officeDocument/2006/relationships/hyperlink" Target="http://../AppData/Roaming/Microsoft/Users/51984/Users/CASA%201/Users/CASA%201/AppData/Roaming/Microsoft/RESOLUCIONES%202019%20PDF/0927.pdf" TargetMode="External"/><Relationship Id="rId229" Type="http://schemas.openxmlformats.org/officeDocument/2006/relationships/hyperlink" Target="http://../AppData/Roaming/Microsoft/Users/51984/Users/CASA%201/Users/CASA%201/AppData/Roaming/Microsoft/AppData/Roaming/Microsoft/RESOLUCIONES%202016%20PDF/RESOLUCION%20651.pdf" TargetMode="External"/><Relationship Id="rId1050" Type="http://schemas.openxmlformats.org/officeDocument/2006/relationships/hyperlink" Target="http://../AppData/Roaming/Microsoft/Users/51984/Users/CASA%201/Users/CASA%201/AppData/Roaming/Microsoft/RESOLUCIONES%202018%20PDF/CARGOS%202018/944.pdf" TargetMode="External"/><Relationship Id="rId2381" Type="http://schemas.openxmlformats.org/officeDocument/2006/relationships/hyperlink" Target="http://../AppData/Roaming/Microsoft/Users/51984/Users/CASA%201/Users/CASA%201/AppData/Roaming/Microsoft/RESOLUCIONES%202019%20PDF/CARGOS%202019/0927-CARGO1.pdf" TargetMode="External"/><Relationship Id="rId220" Type="http://schemas.openxmlformats.org/officeDocument/2006/relationships/hyperlink" Target="http://../AppData/Roaming/Microsoft/Users/51984/Users/CASA%201/Users/CASA%201/AppData/Roaming/Microsoft/AppData/Roaming/Microsoft/RESOLUCIONES%202016%20PDF/RESOLUCION%20646.pdf" TargetMode="External"/><Relationship Id="rId1051" Type="http://schemas.openxmlformats.org/officeDocument/2006/relationships/hyperlink" Target="http://../AppData/Roaming/Microsoft/Users/51984/Users/CASA%201/Users/CASA%201/AppData/Roaming/Microsoft/RESOLUCIONES%202018%20PDF/CARGOS%202018/944-2.pdf" TargetMode="External"/><Relationship Id="rId2382" Type="http://schemas.openxmlformats.org/officeDocument/2006/relationships/hyperlink" Target="http://../AppData/Roaming/Microsoft/Users/51984/Users/CASA%201/Users/CASA%201/AppData/Roaming/Microsoft/RESOLUCIONES%202019%20PDF/CARGOS%202019/0927-CARGO2.pdf" TargetMode="External"/><Relationship Id="rId1052" Type="http://schemas.openxmlformats.org/officeDocument/2006/relationships/hyperlink" Target="http://../AppData/Roaming/Microsoft/Users/51984/Users/CASA%201/Users/CASA%201/AppData/Roaming/Microsoft/RESOLUCIONES%202018%20PDF/CARGOS%202018/941.pdf" TargetMode="External"/><Relationship Id="rId2383" Type="http://schemas.openxmlformats.org/officeDocument/2006/relationships/hyperlink" Target="http://../AppData/Roaming/Microsoft/Users/51984/Users/CASA%201/Users/CASA%201/AppData/Roaming/Microsoft/RESOLUCIONES%202019%20PDF/0924.pdf" TargetMode="External"/><Relationship Id="rId1053" Type="http://schemas.openxmlformats.org/officeDocument/2006/relationships/hyperlink" Target="http://../AppData/Roaming/Microsoft/Users/51984/Users/CASA%201/Users/CASA%201/AppData/Roaming/Microsoft/RESOLUCIONES%202018%20PDF/CARGOS%202018/941-2.pdf" TargetMode="External"/><Relationship Id="rId2384" Type="http://schemas.openxmlformats.org/officeDocument/2006/relationships/hyperlink" Target="http://../AppData/Roaming/Microsoft/Users/51984/Users/CASA%201/Users/CASA%201/AppData/Roaming/Microsoft/RESOLUCIONES%202019%20PDF/CARGOS%202019/0924-CARGO1.pdf" TargetMode="External"/><Relationship Id="rId1054" Type="http://schemas.openxmlformats.org/officeDocument/2006/relationships/hyperlink" Target="http://../AppData/Roaming/Microsoft/Users/51984/Users/CASA%201/Users/CASA%201/AppData/Roaming/Microsoft/RESOLUCIONES%202018%20PDF/CARGOS%202018/949.pdf" TargetMode="External"/><Relationship Id="rId2385" Type="http://schemas.openxmlformats.org/officeDocument/2006/relationships/hyperlink" Target="http://../AppData/Roaming/Microsoft/Users/51984/Users/CASA%201/Users/CASA%201/AppData/Roaming/Microsoft/RESOLUCIONES%202019%20PDF/CARGOS%202019/0924-CARGO2.pdf" TargetMode="External"/><Relationship Id="rId224" Type="http://schemas.openxmlformats.org/officeDocument/2006/relationships/hyperlink" Target="http://../AppData/Roaming/Microsoft/Users/51984/Users/CASA%201/Users/CASA%201/AppData/Roaming/Microsoft/AppData/Roaming/Microsoft/RESOLUCIONES%202016%20PDF/RESOLUCION%20652.pdf" TargetMode="External"/><Relationship Id="rId1055" Type="http://schemas.openxmlformats.org/officeDocument/2006/relationships/hyperlink" Target="http://../AppData/Roaming/Microsoft/Users/51984/Users/CASA%201/Users/CASA%201/AppData/Roaming/Microsoft/RESOLUCIONES%202018%20PDF/CARGOS%202018/949-2.pdf" TargetMode="External"/><Relationship Id="rId2386" Type="http://schemas.openxmlformats.org/officeDocument/2006/relationships/hyperlink" Target="http://../AppData/Roaming/Microsoft/Users/51984/Users/CASA%201/Users/CASA%201/AppData/Roaming/Microsoft/RESOLUCIONES%202019%20PDF/0894.pdf" TargetMode="External"/><Relationship Id="rId223" Type="http://schemas.openxmlformats.org/officeDocument/2006/relationships/hyperlink" Target="http://../AppData/Roaming/Microsoft/Users/51984/Users/CASA%201/Users/CASA%201/AppData/Roaming/Microsoft/AppData/Roaming/Microsoft/RESOLUCIONES%202016%20PDF/RESOLUCION%20654.pdf" TargetMode="External"/><Relationship Id="rId1056" Type="http://schemas.openxmlformats.org/officeDocument/2006/relationships/hyperlink" Target="http://../AppData/Roaming/Microsoft/Users/51984/Users/CASA%201/Users/CASA%201/AppData/Roaming/Microsoft/RESOLUCIONES%202018%20PDF/CARGOS%202018/954.pdf" TargetMode="External"/><Relationship Id="rId2387" Type="http://schemas.openxmlformats.org/officeDocument/2006/relationships/hyperlink" Target="http://../AppData/Roaming/Microsoft/Users/51984/Users/CASA%201/Users/CASA%201/AppData/Roaming/Microsoft/RESOLUCIONES%202019%20PDF/0915.pdf" TargetMode="External"/><Relationship Id="rId222" Type="http://schemas.openxmlformats.org/officeDocument/2006/relationships/hyperlink" Target="http://../AppData/Roaming/Microsoft/Users/51984/Users/CASA%201/Users/CASA%201/AppData/Roaming/Microsoft/AppData/Roaming/Microsoft/RESOLUCIONES%202016%20PDF/RESOLUCION%20658.pdf" TargetMode="External"/><Relationship Id="rId1057" Type="http://schemas.openxmlformats.org/officeDocument/2006/relationships/hyperlink" Target="http://../AppData/Roaming/Microsoft/Users/51984/Users/CASA%201/Users/CASA%201/AppData/Roaming/Microsoft/RESOLUCIONES%202018%20PDF/CARGOS%202018/954-2.pdf" TargetMode="External"/><Relationship Id="rId2388" Type="http://schemas.openxmlformats.org/officeDocument/2006/relationships/hyperlink" Target="http://../AppData/Roaming/Microsoft/Users/51984/Users/CASA%201/Users/CASA%201/AppData/Roaming/Microsoft/RESOLUCIONES%202019%20PDF/0917.pdf" TargetMode="External"/><Relationship Id="rId221" Type="http://schemas.openxmlformats.org/officeDocument/2006/relationships/hyperlink" Target="http://../AppData/Roaming/Microsoft/Users/51984/Users/CASA%201/Users/CASA%201/AppData/Roaming/Microsoft/AppData/Roaming/Microsoft/RESOLUCIONES%202016%20PDF/RESOLUCION%20648.pdf" TargetMode="External"/><Relationship Id="rId1058" Type="http://schemas.openxmlformats.org/officeDocument/2006/relationships/hyperlink" Target="http://../AppData/Roaming/Microsoft/Users/51984/Users/CASA%201/Users/CASA%201/AppData/Roaming/Microsoft/RESOLUCIONES%202018%20PDF/CARGOS%202018/954-3.pdf" TargetMode="External"/><Relationship Id="rId2389" Type="http://schemas.openxmlformats.org/officeDocument/2006/relationships/hyperlink" Target="http://../AppData/Roaming/Microsoft/Users/51984/Users/CASA%201/Users/CASA%201/AppData/Roaming/Microsoft/RESOLUCIONES%202019%20PDF/0925.pdf" TargetMode="External"/><Relationship Id="rId1048" Type="http://schemas.openxmlformats.org/officeDocument/2006/relationships/hyperlink" Target="http://../AppData/Roaming/Microsoft/Users/51984/Users/CASA%201/Users/CASA%201/AppData/Roaming/Microsoft/RESOLUCIONES%202018%20PDF/CARGOS%202018/943.pdf" TargetMode="External"/><Relationship Id="rId2379" Type="http://schemas.openxmlformats.org/officeDocument/2006/relationships/hyperlink" Target="http://../AppData/Roaming/Microsoft/Users/51984/Users/CASA%201/Users/CASA%201/AppData/Roaming/Microsoft/RESOLUCIONES%202019%20PDF/0887.pdf" TargetMode="External"/><Relationship Id="rId1049" Type="http://schemas.openxmlformats.org/officeDocument/2006/relationships/hyperlink" Target="http://../AppData/Roaming/Microsoft/Users/51984/Users/CASA%201/Users/CASA%201/AppData/Roaming/Microsoft/RESOLUCIONES%202018%20PDF/CARGOS%202018/943-2.pdf" TargetMode="External"/><Relationship Id="rId217" Type="http://schemas.openxmlformats.org/officeDocument/2006/relationships/hyperlink" Target="http://../AppData/Roaming/Microsoft/Users/51984/Users/CASA%201/Users/CASA%201/AppData/Roaming/Microsoft/AppData/Roaming/Microsoft/RESOLUCIONES%202016%20PDF/RESOLUCION%20647.pdf" TargetMode="External"/><Relationship Id="rId216" Type="http://schemas.openxmlformats.org/officeDocument/2006/relationships/hyperlink" Target="http://../AppData/Roaming/Microsoft/Users/51984/Users/CASA%201/Users/CASA%201/AppData/Roaming/Microsoft/AppData/Roaming/Microsoft/RESOLUCIONES%202016%20PDF/RESOLUCION%20643.pdf" TargetMode="External"/><Relationship Id="rId215" Type="http://schemas.openxmlformats.org/officeDocument/2006/relationships/hyperlink" Target="http://../AppData/Roaming/Microsoft/Users/51984/Users/CASA%201/Users/CASA%201/AppData/Roaming/Microsoft/AppData/Roaming/Microsoft/RESOLUCIONES%202016%20PDF/RESOLUCION%20645.pdf" TargetMode="External"/><Relationship Id="rId214" Type="http://schemas.openxmlformats.org/officeDocument/2006/relationships/hyperlink" Target="http://../AppData/Roaming/Microsoft/Users/51984/Users/CASA%201/Users/CASA%201/AppData/Roaming/Microsoft/AppData/Roaming/Microsoft/RESOLUCIONES%202016%20PDF/RESOLUCION%20649.pdf" TargetMode="External"/><Relationship Id="rId219" Type="http://schemas.openxmlformats.org/officeDocument/2006/relationships/hyperlink" Target="http://../AppData/Roaming/Microsoft/Users/51984/Users/CASA%201/Users/CASA%201/AppData/Roaming/Microsoft/AppData/Roaming/Microsoft/RESOLUCIONES%202016%20PDF/RESOLUCION%20642.pdf" TargetMode="External"/><Relationship Id="rId218" Type="http://schemas.openxmlformats.org/officeDocument/2006/relationships/hyperlink" Target="http://../AppData/Roaming/Microsoft/Users/51984/Users/CASA%201/Users/CASA%201/AppData/Roaming/Microsoft/AppData/Roaming/Microsoft/RESOLUCIONES%202016%20PDF/RESOLUCION%20644.pdf" TargetMode="External"/><Relationship Id="rId2370" Type="http://schemas.openxmlformats.org/officeDocument/2006/relationships/hyperlink" Target="http://../AppData/Roaming/Microsoft/Users/51984/Users/CASA%201/Users/CASA%201/AppData/Roaming/Microsoft/RESOLUCIONES%202019%20PDF/0906.pdf" TargetMode="External"/><Relationship Id="rId1040" Type="http://schemas.openxmlformats.org/officeDocument/2006/relationships/hyperlink" Target="http://../AppData/Roaming/Microsoft/Users/51984/Users/CASA%201/Users/CASA%201/AppData/Roaming/Microsoft/RESOLUCIONES%202018%20PDF/CARGOS%202018/945.pdf" TargetMode="External"/><Relationship Id="rId2371" Type="http://schemas.openxmlformats.org/officeDocument/2006/relationships/hyperlink" Target="http://../AppData/Roaming/Microsoft/Users/51984/Users/CASA%201/Users/CASA%201/AppData/Roaming/Microsoft/RESOLUCIONES%202019%20PDF/0905.pdf" TargetMode="External"/><Relationship Id="rId1041" Type="http://schemas.openxmlformats.org/officeDocument/2006/relationships/hyperlink" Target="http://../AppData/Roaming/Microsoft/Users/51984/Users/CASA%201/Users/CASA%201/AppData/Roaming/Microsoft/RESOLUCIONES%202018%20PDF/CARGOS%202018/945-2.pdf" TargetMode="External"/><Relationship Id="rId2372" Type="http://schemas.openxmlformats.org/officeDocument/2006/relationships/hyperlink" Target="http://../AppData/Roaming/Microsoft/Users/51984/Users/CASA%201/Users/CASA%201/AppData/Roaming/Microsoft/RESOLUCIONES%202019%20PDF/0920.pdf" TargetMode="External"/><Relationship Id="rId1042" Type="http://schemas.openxmlformats.org/officeDocument/2006/relationships/hyperlink" Target="http://../AppData/Roaming/Microsoft/Users/51984/Users/CASA%201/Users/CASA%201/AppData/Roaming/Microsoft/RESOLUCIONES%202018%20PDF/CARGOS%202018/948.pdf" TargetMode="External"/><Relationship Id="rId2373" Type="http://schemas.openxmlformats.org/officeDocument/2006/relationships/hyperlink" Target="http://../AppData/Roaming/Microsoft/Users/51984/Users/CASA%201/Users/CASA%201/AppData/Roaming/Microsoft/RESOLUCIONES%202019%20PDF/0910.pdf" TargetMode="External"/><Relationship Id="rId1043" Type="http://schemas.openxmlformats.org/officeDocument/2006/relationships/hyperlink" Target="http://../AppData/Roaming/Microsoft/Users/51984/Users/CASA%201/Users/CASA%201/AppData/Roaming/Microsoft/RESOLUCIONES%202018%20PDF/CARGOS%202018/948-2.pdf" TargetMode="External"/><Relationship Id="rId2374" Type="http://schemas.openxmlformats.org/officeDocument/2006/relationships/hyperlink" Target="http://../AppData/Roaming/Microsoft/Users/51984/Users/CASA%201/Users/CASA%201/AppData/Roaming/Microsoft/RESOLUCIONES%202019%20PDF/0922.pdf" TargetMode="External"/><Relationship Id="rId213" Type="http://schemas.openxmlformats.org/officeDocument/2006/relationships/hyperlink" Target="http://../AppData/Roaming/Microsoft/Users/51984/Users/CASA%201/Users/CASA%201/AppData/Roaming/Microsoft/AppData/Roaming/Microsoft/RESOLUCIONES%202016%20PDF/RESOLUCION%20641.pdf" TargetMode="External"/><Relationship Id="rId1044" Type="http://schemas.openxmlformats.org/officeDocument/2006/relationships/hyperlink" Target="http://../AppData/Roaming/Microsoft/Users/51984/Users/CASA%201/Users/CASA%201/AppData/Roaming/Microsoft/RESOLUCIONES%202018%20PDF/CARGOS%202018/950.pdf" TargetMode="External"/><Relationship Id="rId2375" Type="http://schemas.openxmlformats.org/officeDocument/2006/relationships/hyperlink" Target="http://../AppData/Roaming/Microsoft/Users/51984/Users/CASA%201/Users/CASA%201/AppData/Roaming/Microsoft/RESOLUCIONES%202019%20PDF/CARGOS%202019/0922-CARGO1.pdf" TargetMode="External"/><Relationship Id="rId212" Type="http://schemas.openxmlformats.org/officeDocument/2006/relationships/hyperlink" Target="http://../AppData/Roaming/Microsoft/Users/51984/Users/CASA%201/Users/CASA%201/AppData/Roaming/Microsoft/AppData/Roaming/Microsoft/RESOLUCIONES%202016%20PDF/RESOLUCION%20640.pdf" TargetMode="External"/><Relationship Id="rId1045" Type="http://schemas.openxmlformats.org/officeDocument/2006/relationships/hyperlink" Target="http://../AppData/Roaming/Microsoft/Users/51984/Users/CASA%201/Users/CASA%201/AppData/Roaming/Microsoft/RESOLUCIONES%202018%20PDF/CARGOS%202018/947.pdf" TargetMode="External"/><Relationship Id="rId2376" Type="http://schemas.openxmlformats.org/officeDocument/2006/relationships/hyperlink" Target="http://../AppData/Roaming/Microsoft/Users/51984/Users/CASA%201/Users/CASA%201/AppData/Roaming/Microsoft/RESOLUCIONES%202019%20PDF/CARGOS%202019/0922-CARGO2.pdf" TargetMode="External"/><Relationship Id="rId211" Type="http://schemas.openxmlformats.org/officeDocument/2006/relationships/hyperlink" Target="http://../AppData/Roaming/Microsoft/Users/51984/Users/CASA%201/Users/CASA%201/AppData/Roaming/Microsoft/AppData/Roaming/Microsoft/RESOLUCIONES%202016%20PDF/RESOLUCION%20636.pdf" TargetMode="External"/><Relationship Id="rId1046" Type="http://schemas.openxmlformats.org/officeDocument/2006/relationships/hyperlink" Target="http://../AppData/Roaming/Microsoft/Users/51984/Users/CASA%201/Users/CASA%201/AppData/Roaming/Microsoft/RESOLUCIONES%202018%20PDF/CARGOS%202018/947-2.pdf" TargetMode="External"/><Relationship Id="rId2377" Type="http://schemas.openxmlformats.org/officeDocument/2006/relationships/hyperlink" Target="http://../AppData/Roaming/Microsoft/Users/51984/Users/CASA%201/Users/CASA%201/AppData/Roaming/Microsoft/RESOLUCIONES%202019%20PDF/0900.pdf" TargetMode="External"/><Relationship Id="rId210" Type="http://schemas.openxmlformats.org/officeDocument/2006/relationships/hyperlink" Target="http://../AppData/Roaming/Microsoft/Users/51984/Users/CASA%201/Users/CASA%201/AppData/Roaming/Microsoft/AppData/Roaming/Microsoft/RESOLUCIONES%202016%20PDF/RESOLUCION%20638.pdf" TargetMode="External"/><Relationship Id="rId1047" Type="http://schemas.openxmlformats.org/officeDocument/2006/relationships/hyperlink" Target="http://../AppData/Roaming/Microsoft/Users/51984/Users/CASA%201/Users/CASA%201/AppData/Roaming/Microsoft/RESOLUCIONES%202018%20PDF/CARGOS%202018/942.pdf" TargetMode="External"/><Relationship Id="rId2378" Type="http://schemas.openxmlformats.org/officeDocument/2006/relationships/hyperlink" Target="http://../AppData/Roaming/Microsoft/Users/51984/Users/CASA%201/Users/CASA%201/AppData/Roaming/Microsoft/RESOLUCIONES%202019%20PDF/0901.pdf" TargetMode="External"/><Relationship Id="rId249" Type="http://schemas.openxmlformats.org/officeDocument/2006/relationships/hyperlink" Target="http://../AppData/Roaming/Microsoft/Users/51984/Users/CASA%201/Users/CASA%201/AppData/Roaming/Microsoft/AppData/Roaming/Microsoft/RESOLUCIONES%202016%20PDF/RESOLUCION%20681.pdf" TargetMode="External"/><Relationship Id="rId248" Type="http://schemas.openxmlformats.org/officeDocument/2006/relationships/hyperlink" Target="http://../AppData/Roaming/Microsoft/Users/51984/Users/CASA%201/Users/CASA%201/AppData/Roaming/Microsoft/AppData/Roaming/Microsoft/RESOLUCIONES%202016%20PDF/RESOLUCION%20677.pdf" TargetMode="External"/><Relationship Id="rId247" Type="http://schemas.openxmlformats.org/officeDocument/2006/relationships/hyperlink" Target="http://../AppData/Roaming/Microsoft/Users/51984/Users/CASA%201/Users/CASA%201/AppData/Roaming/Microsoft/AppData/Roaming/Microsoft/RESOLUCIONES%202016%20PDF/RESOLUCION%20676.pdf" TargetMode="External"/><Relationship Id="rId1070" Type="http://schemas.openxmlformats.org/officeDocument/2006/relationships/hyperlink" Target="http://../AppData/Roaming/Microsoft/Users/51984/Users/CASA%201/Users/CASA%201/AppData/Roaming/Microsoft/RESOLUCIONES%202018%20PDF/CARGOS%202018/978-2.pdf" TargetMode="External"/><Relationship Id="rId1071" Type="http://schemas.openxmlformats.org/officeDocument/2006/relationships/hyperlink" Target="http://../AppData/Roaming/Microsoft/Users/51984/Users/CASA%201/Users/CASA%201/AppData/Roaming/Microsoft/RESOLUCIONES%202018%20PDF/CARGOS%202018/964.pdf" TargetMode="External"/><Relationship Id="rId1072" Type="http://schemas.openxmlformats.org/officeDocument/2006/relationships/hyperlink" Target="http://../AppData/Roaming/Microsoft/Users/51984/Users/CASA%201/Users/CASA%201/AppData/Roaming/Microsoft/RESOLUCIONES%202018%20PDF/CARGOS%202018/964-2.pdf" TargetMode="External"/><Relationship Id="rId242" Type="http://schemas.openxmlformats.org/officeDocument/2006/relationships/hyperlink" Target="http://../AppData/Roaming/Microsoft/Users/51984/Users/CASA%201/Users/CASA%201/AppData/Roaming/Microsoft/AppData/Roaming/Microsoft/RESOLUCIONES%202016%20PDF/RESOLUCION%20669.pdf" TargetMode="External"/><Relationship Id="rId1073" Type="http://schemas.openxmlformats.org/officeDocument/2006/relationships/hyperlink" Target="http://../AppData/Roaming/Microsoft/Users/51984/Users/CASA%201/Users/CASA%201/AppData/Roaming/Microsoft/RESOLUCIONES%202018%20PDF/CARGOS%202018/977.pdf" TargetMode="External"/><Relationship Id="rId241" Type="http://schemas.openxmlformats.org/officeDocument/2006/relationships/hyperlink" Target="http://../AppData/Roaming/Microsoft/Users/51984/Users/CASA%201/Users/CASA%201/AppData/Roaming/Microsoft/AppData/Roaming/Microsoft/RESOLUCIONES%202016%20PDF/RESOLUCION%20668.pdf" TargetMode="External"/><Relationship Id="rId1074" Type="http://schemas.openxmlformats.org/officeDocument/2006/relationships/hyperlink" Target="http://../AppData/Roaming/Microsoft/Users/51984/Users/CASA%201/Users/CASA%201/AppData/Roaming/Microsoft/RESOLUCIONES%202018%20PDF/CARGOS%202018/977-2.pdf" TargetMode="External"/><Relationship Id="rId240" Type="http://schemas.openxmlformats.org/officeDocument/2006/relationships/hyperlink" Target="http://../AppData/Roaming/Microsoft/Users/51984/Users/CASA%201/Users/CASA%201/AppData/Roaming/Microsoft/AppData/Roaming/Microsoft/RESOLUCIONES%202016%20PDF/RESOLUCION%20666.pdf" TargetMode="External"/><Relationship Id="rId1075" Type="http://schemas.openxmlformats.org/officeDocument/2006/relationships/hyperlink" Target="http://../AppData/Roaming/Microsoft/Users/51984/Users/CASA%201/Users/CASA%201/AppData/Roaming/Microsoft/RESOLUCIONES%202018%20PDF/CARGOS%202018/987.pdf" TargetMode="External"/><Relationship Id="rId1076" Type="http://schemas.openxmlformats.org/officeDocument/2006/relationships/hyperlink" Target="http://../AppData/Roaming/Microsoft/Users/51984/Users/CASA%201/Users/CASA%201/AppData/Roaming/Microsoft/RESOLUCIONES%202018%20PDF/CARGOS%202018/987-2.pdf" TargetMode="External"/><Relationship Id="rId246" Type="http://schemas.openxmlformats.org/officeDocument/2006/relationships/hyperlink" Target="http://../AppData/Roaming/Microsoft/Users/51984/Users/CASA%201/Users/CASA%201/AppData/Roaming/Microsoft/AppData/Roaming/Microsoft/RESOLUCIONES%202016%20PDF/RESOLUCION%20673.pdf" TargetMode="External"/><Relationship Id="rId1077" Type="http://schemas.openxmlformats.org/officeDocument/2006/relationships/hyperlink" Target="http://../AppData/Roaming/Microsoft/Users/51984/Users/CASA%201/Users/CASA%201/AppData/Roaming/Microsoft/RESOLUCIONES%202018%20PDF/CARGOS%202018/987-3.pdf" TargetMode="External"/><Relationship Id="rId245" Type="http://schemas.openxmlformats.org/officeDocument/2006/relationships/hyperlink" Target="http://../AppData/Roaming/Microsoft/Users/51984/Users/CASA%201/Users/CASA%201/AppData/Roaming/Microsoft/AppData/Roaming/Microsoft/RESOLUCIONES%202016%20PDF/RESOLUCION%20674.pdf" TargetMode="External"/><Relationship Id="rId1078" Type="http://schemas.openxmlformats.org/officeDocument/2006/relationships/hyperlink" Target="http://../AppData/Roaming/Microsoft/Users/51984/Users/CASA%201/Users/CASA%201/AppData/Roaming/Microsoft/RESOLUCIONES%202018%20PDF/CARGOS%202018/990.pdf" TargetMode="External"/><Relationship Id="rId244" Type="http://schemas.openxmlformats.org/officeDocument/2006/relationships/hyperlink" Target="http://../AppData/Roaming/Microsoft/Users/51984/Users/CASA%201/Users/CASA%201/AppData/Roaming/Microsoft/AppData/Roaming/Microsoft/RESOLUCIONES%202016%20PDF/RESOLUCION%20675.pdf" TargetMode="External"/><Relationship Id="rId1079" Type="http://schemas.openxmlformats.org/officeDocument/2006/relationships/hyperlink" Target="http://../AppData/Roaming/Microsoft/Users/51984/Users/CASA%201/Users/CASA%201/AppData/Roaming/Microsoft/RESOLUCIONES%202018%20PDF/CARGOS%202018/990-2.pdf" TargetMode="External"/><Relationship Id="rId243" Type="http://schemas.openxmlformats.org/officeDocument/2006/relationships/hyperlink" Target="http://../AppData/Roaming/Microsoft/Users/51984/Users/CASA%201/Users/CASA%201/AppData/Roaming/Microsoft/AppData/Roaming/Microsoft/RESOLUCIONES%202016%20PDF/RESOLUCION%20672.pdf" TargetMode="External"/><Relationship Id="rId239" Type="http://schemas.openxmlformats.org/officeDocument/2006/relationships/hyperlink" Target="http://../AppData/Roaming/Microsoft/Users/51984/Users/CASA%201/Users/CASA%201/AppData/Roaming/Microsoft/AppData/Roaming/Microsoft/RESOLUCIONES%202016%20PDF/RESOLUCION%20670.pdf" TargetMode="External"/><Relationship Id="rId238" Type="http://schemas.openxmlformats.org/officeDocument/2006/relationships/hyperlink" Target="http://../AppData/Roaming/Microsoft/Users/51984/Users/CASA%201/Users/CASA%201/AppData/Roaming/Microsoft/AppData/Roaming/Microsoft/RESOLUCIONES%202016%20PDF/RESOLUCION%20667.pdf" TargetMode="External"/><Relationship Id="rId237" Type="http://schemas.openxmlformats.org/officeDocument/2006/relationships/hyperlink" Target="http://../AppData/Roaming/Microsoft/Users/51984/Users/CASA%201/Users/CASA%201/AppData/Roaming/Microsoft/AppData/Roaming/Microsoft/RESOLUCIONES%202016%20PDF/RESOLUCION%20655.pdf" TargetMode="External"/><Relationship Id="rId236" Type="http://schemas.openxmlformats.org/officeDocument/2006/relationships/hyperlink" Target="http://../AppData/Roaming/Microsoft/Users/51984/Users/CASA%201/Users/CASA%201/AppData/Roaming/Microsoft/AppData/Roaming/Microsoft/RESOLUCIONES%202016%20PDF/RESOLUCION%20664.pdf" TargetMode="External"/><Relationship Id="rId2390" Type="http://schemas.openxmlformats.org/officeDocument/2006/relationships/hyperlink" Target="http://../AppData/Roaming/Microsoft/Users/51984/Users/CASA%201/Users/CASA%201/AppData/Roaming/Microsoft/RESOLUCIONES%202019%20PDF/CARGOS%202019/0925-CARGO1.pdf" TargetMode="External"/><Relationship Id="rId1060" Type="http://schemas.openxmlformats.org/officeDocument/2006/relationships/hyperlink" Target="http://../AppData/Roaming/Microsoft/Users/51984/Users/CASA%201/Users/CASA%201/AppData/Roaming/Microsoft/RESOLUCIONES%202018%20PDF/CARGOS%202018/955-2.pdf" TargetMode="External"/><Relationship Id="rId2391" Type="http://schemas.openxmlformats.org/officeDocument/2006/relationships/hyperlink" Target="http://../AppData/Roaming/Microsoft/Users/51984/Users/CASA%201/Users/CASA%201/AppData/Roaming/Microsoft/RESOLUCIONES%202019%20PDF/CARGOS%202019/0925-CARGO2.pdf" TargetMode="External"/><Relationship Id="rId1061" Type="http://schemas.openxmlformats.org/officeDocument/2006/relationships/hyperlink" Target="http://../AppData/Roaming/Microsoft/Users/51984/Users/CASA%201/Users/CASA%201/AppData/Roaming/Microsoft/RESOLUCIONES%202018%20PDF/CARGOS%202018/956.pdf" TargetMode="External"/><Relationship Id="rId2392" Type="http://schemas.openxmlformats.org/officeDocument/2006/relationships/hyperlink" Target="http://../AppData/Roaming/Microsoft/Users/51984/Users/CASA%201/Users/CASA%201/AppData/Roaming/Microsoft/RESOLUCIONES%202019%20PDF/0912.pdf" TargetMode="External"/><Relationship Id="rId231" Type="http://schemas.openxmlformats.org/officeDocument/2006/relationships/hyperlink" Target="http://../AppData/Roaming/Microsoft/Users/51984/Users/CASA%201/Users/CASA%201/AppData/Roaming/Microsoft/AppData/Roaming/Microsoft/RESOLUCIONES%202016%20PDF/RESOLUCION%20657.pdf" TargetMode="External"/><Relationship Id="rId1062" Type="http://schemas.openxmlformats.org/officeDocument/2006/relationships/hyperlink" Target="http://../AppData/Roaming/Microsoft/Users/51984/Users/CASA%201/Users/CASA%201/AppData/Roaming/Microsoft/RESOLUCIONES%202018%20PDF/CARGOS%202018/956-2.pdf" TargetMode="External"/><Relationship Id="rId2393" Type="http://schemas.openxmlformats.org/officeDocument/2006/relationships/hyperlink" Target="http://../AppData/Roaming/Microsoft/Users/51984/Users/CASA%201/Users/CASA%201/AppData/Roaming/Microsoft/RESOLUCIONES%202019%20PDF/0895.pdf" TargetMode="External"/><Relationship Id="rId230" Type="http://schemas.openxmlformats.org/officeDocument/2006/relationships/hyperlink" Target="http://../AppData/Roaming/Microsoft/Users/51984/Users/CASA%201/Users/CASA%201/AppData/Roaming/Microsoft/AppData/Roaming/Microsoft/RESOLUCIONES%202016%20PDF/RESOLUCION%20659.pdf" TargetMode="External"/><Relationship Id="rId1063" Type="http://schemas.openxmlformats.org/officeDocument/2006/relationships/hyperlink" Target="http://../AppData/Roaming/Microsoft/Users/51984/Users/CASA%201/Users/CASA%201/AppData/Roaming/Microsoft/RESOLUCIONES%202018%20PDF/CARGOS%202018/956-3.pdf" TargetMode="External"/><Relationship Id="rId2394" Type="http://schemas.openxmlformats.org/officeDocument/2006/relationships/hyperlink" Target="http://../AppData/Roaming/Microsoft/Users/51984/Users/CASA%201/Users/CASA%201/AppData/Roaming/Microsoft/RESOLUCIONES%202019%20PDF/0884.pdf" TargetMode="External"/><Relationship Id="rId1064" Type="http://schemas.openxmlformats.org/officeDocument/2006/relationships/hyperlink" Target="http://../AppData/Roaming/Microsoft/Users/51984/Users/CASA%201/Users/CASA%201/AppData/Roaming/Microsoft/RESOLUCIONES%202018%20PDF/CARGOS%202018/960.pdf" TargetMode="External"/><Relationship Id="rId2395" Type="http://schemas.openxmlformats.org/officeDocument/2006/relationships/hyperlink" Target="http://../AppData/Roaming/Microsoft/Users/51984/Users/CASA%201/Users/CASA%201/AppData/Roaming/Microsoft/RESOLUCIONES%202019%20PDF/0926.pdf" TargetMode="External"/><Relationship Id="rId1065" Type="http://schemas.openxmlformats.org/officeDocument/2006/relationships/hyperlink" Target="http://../AppData/Roaming/Microsoft/Users/51984/Users/CASA%201/Users/CASA%201/AppData/Roaming/Microsoft/RESOLUCIONES%202018%20PDF/CARGOS%202018/959.pdf" TargetMode="External"/><Relationship Id="rId2396" Type="http://schemas.openxmlformats.org/officeDocument/2006/relationships/hyperlink" Target="http://../AppData/Roaming/Microsoft/Users/51984/Users/CASA%201/Users/CASA%201/AppData/Roaming/Microsoft/RESOLUCIONES%202019%20PDF/CARGOS%202019/0926-CARGO1.pdf" TargetMode="External"/><Relationship Id="rId235" Type="http://schemas.openxmlformats.org/officeDocument/2006/relationships/hyperlink" Target="http://../AppData/Roaming/Microsoft/Users/51984/Users/CASA%201/Users/CASA%201/AppData/Roaming/Microsoft/AppData/Roaming/Microsoft/RESOLUCIONES%202016%20PDF/RESOLUCION%20663.pdf" TargetMode="External"/><Relationship Id="rId1066" Type="http://schemas.openxmlformats.org/officeDocument/2006/relationships/hyperlink" Target="http://../AppData/Roaming/Microsoft/Users/51984/Users/CASA%201/Users/CASA%201/AppData/Roaming/Microsoft/RESOLUCIONES%202018%20PDF/CARGOS%202018/961.pdf" TargetMode="External"/><Relationship Id="rId2397" Type="http://schemas.openxmlformats.org/officeDocument/2006/relationships/hyperlink" Target="http://../AppData/Roaming/Microsoft/Users/51984/Users/CASA%201/Users/CASA%201/AppData/Roaming/Microsoft/RESOLUCIONES%202019%20PDF/CARGOS%202019/0926-CARGO2.pdf" TargetMode="External"/><Relationship Id="rId234" Type="http://schemas.openxmlformats.org/officeDocument/2006/relationships/hyperlink" Target="http://../AppData/Roaming/Microsoft/Users/51984/Users/CASA%201/Users/CASA%201/AppData/Roaming/Microsoft/AppData/Roaming/Microsoft/RESOLUCIONES%202016%20PDF/RESOLUCION%20662.pdf" TargetMode="External"/><Relationship Id="rId1067" Type="http://schemas.openxmlformats.org/officeDocument/2006/relationships/hyperlink" Target="http://../AppData/Roaming/Microsoft/Users/51984/Users/CASA%201/Users/CASA%201/AppData/Roaming/Microsoft/RESOLUCIONES%202018%20PDF/CARGOS%202018/976.pdf" TargetMode="External"/><Relationship Id="rId2398" Type="http://schemas.openxmlformats.org/officeDocument/2006/relationships/hyperlink" Target="http://../AppData/Roaming/Microsoft/Users/51984/Users/CASA%201/Users/CASA%201/AppData/Roaming/Microsoft/RESOLUCIONES%202019%20PDF/0891.pdf" TargetMode="External"/><Relationship Id="rId233" Type="http://schemas.openxmlformats.org/officeDocument/2006/relationships/hyperlink" Target="http://../AppData/Roaming/Microsoft/Users/51984/Users/CASA%201/Users/CASA%201/AppData/Roaming/Microsoft/RESOLUCIONES%202016%20PDF/RESOLUCION%20660.pdf" TargetMode="External"/><Relationship Id="rId1068" Type="http://schemas.openxmlformats.org/officeDocument/2006/relationships/hyperlink" Target="http://../AppData/Roaming/Microsoft/Users/51984/Users/CASA%201/Users/CASA%201/AppData/Roaming/Microsoft/RESOLUCIONES%202018%20PDF/CARGOS%202018/962.pdf" TargetMode="External"/><Relationship Id="rId2399" Type="http://schemas.openxmlformats.org/officeDocument/2006/relationships/hyperlink" Target="http://../AppData/Roaming/Microsoft/Users/51984/Users/CASA%201/Users/CASA%201/AppData/Roaming/Microsoft/RESOLUCIONES%202019%20PDF/0903.pdf" TargetMode="External"/><Relationship Id="rId232" Type="http://schemas.openxmlformats.org/officeDocument/2006/relationships/hyperlink" Target="http://../AppData/Roaming/Microsoft/Users/51984/Users/CASA%201/Users/CASA%201/AppData/Roaming/Microsoft/AppData/Roaming/Microsoft/RESOLUCIONES%202016%20PDF/RESOLUCION%20650.pdf" TargetMode="External"/><Relationship Id="rId1069" Type="http://schemas.openxmlformats.org/officeDocument/2006/relationships/hyperlink" Target="http://../AppData/Roaming/Microsoft/Users/51984/Users/CASA%201/Users/CASA%201/AppData/Roaming/Microsoft/RESOLUCIONES%202018%20PDF/CARGOS%202018/978.pdf" TargetMode="External"/><Relationship Id="rId1015" Type="http://schemas.openxmlformats.org/officeDocument/2006/relationships/hyperlink" Target="http://../AppData/Roaming/Microsoft/Users/51984/Users/CASA%201/Users/CASA%201/AppData/Roaming/Microsoft/RESOLUCIONES%202018%20PDF/CARGOS%202018/920-2.pdf" TargetMode="External"/><Relationship Id="rId2346" Type="http://schemas.openxmlformats.org/officeDocument/2006/relationships/hyperlink" Target="http://../AppData/Roaming/Microsoft/Users/51984/Users/CASA%201/Users/CASA%201/AppData/Roaming/Microsoft/RESOLUCIONES%202019%20PDF/0921.pdf" TargetMode="External"/><Relationship Id="rId1016" Type="http://schemas.openxmlformats.org/officeDocument/2006/relationships/hyperlink" Target="http://../AppData/Roaming/Microsoft/Users/51984/Users/CASA%201/Users/CASA%201/AppData/Roaming/Microsoft/RESOLUCIONES%202018%20PDF/CARGOS%202018/920-3.pdf" TargetMode="External"/><Relationship Id="rId2347" Type="http://schemas.openxmlformats.org/officeDocument/2006/relationships/hyperlink" Target="http://../AppData/Roaming/Microsoft/Users/51984/Users/CASA%201/Users/CASA%201/AppData/Roaming/Microsoft/RESOLUCIONES%202019%20PDF/CARGOS%202019/0921-CARGO1.pdf" TargetMode="External"/><Relationship Id="rId1017" Type="http://schemas.openxmlformats.org/officeDocument/2006/relationships/hyperlink" Target="http://../AppData/Roaming/Microsoft/Users/51984/Users/CASA%201/Users/CASA%201/AppData/Roaming/Microsoft/RESOLUCIONES%202018%20PDF/CARGOS%202018/928.pdf" TargetMode="External"/><Relationship Id="rId2348" Type="http://schemas.openxmlformats.org/officeDocument/2006/relationships/hyperlink" Target="http://../AppData/Roaming/Microsoft/Users/51984/Users/CASA%201/Users/CASA%201/AppData/Roaming/Microsoft/RESOLUCIONES%202019%20PDF/CARGOS%202019/0921-CARGO2.pdf" TargetMode="External"/><Relationship Id="rId1018" Type="http://schemas.openxmlformats.org/officeDocument/2006/relationships/hyperlink" Target="http://../AppData/Roaming/Microsoft/Users/51984/Users/CASA%201/Users/CASA%201/AppData/Roaming/Microsoft/RESOLUCIONES%202018%20PDF/CARGOS%202018/928-2.pdf" TargetMode="External"/><Relationship Id="rId2349" Type="http://schemas.openxmlformats.org/officeDocument/2006/relationships/hyperlink" Target="http://../AppData/Roaming/Microsoft/Users/51984/Users/CASA%201/Users/CASA%201/AppData/Roaming/Microsoft/RESOLUCIONES%202019%20PDF/0916.pdf" TargetMode="External"/><Relationship Id="rId1019" Type="http://schemas.openxmlformats.org/officeDocument/2006/relationships/hyperlink" Target="http://../AppData/Roaming/Microsoft/Users/51984/Users/CASA%201/Users/CASA%201/AppData/Roaming/Microsoft/RESOLUCIONES%202018%20PDF/CARGOS%202018/926.pdf" TargetMode="External"/><Relationship Id="rId2340" Type="http://schemas.openxmlformats.org/officeDocument/2006/relationships/hyperlink" Target="http://../AppData/Roaming/Microsoft/Users/51984/Users/CASA%201/Users/CASA%201/AppData/Roaming/Microsoft/RESOLUCIONES%202019%20PDF/0879.pdf" TargetMode="External"/><Relationship Id="rId1010" Type="http://schemas.openxmlformats.org/officeDocument/2006/relationships/hyperlink" Target="http://../AppData/Roaming/Microsoft/Users/51984/Users/CASA%201/Users/CASA%201/AppData/Roaming/Microsoft/RESOLUCIONES%202018%20PDF/CARGOS%202018/912-2.pdf" TargetMode="External"/><Relationship Id="rId2341" Type="http://schemas.openxmlformats.org/officeDocument/2006/relationships/hyperlink" Target="http://../AppData/Roaming/Microsoft/Users/51984/Users/CASA%201/Users/CASA%201/AppData/Roaming/Microsoft/RESOLUCIONES%202019%20PDF/0881.pdf" TargetMode="External"/><Relationship Id="rId1011" Type="http://schemas.openxmlformats.org/officeDocument/2006/relationships/hyperlink" Target="http://../AppData/Roaming/Microsoft/Users/51984/Users/CASA%201/Users/CASA%201/AppData/Roaming/Microsoft/RESOLUCIONES%202018%20PDF/CARGOS%202018/917.pdf" TargetMode="External"/><Relationship Id="rId2342" Type="http://schemas.openxmlformats.org/officeDocument/2006/relationships/hyperlink" Target="http://../AppData/Roaming/Microsoft/Users/51984/Users/CASA%201/Users/CASA%201/AppData/Roaming/Microsoft/RESOLUCIONES%202019%20PDF/0902.pdf" TargetMode="External"/><Relationship Id="rId1012" Type="http://schemas.openxmlformats.org/officeDocument/2006/relationships/hyperlink" Target="http://../AppData/Roaming/Microsoft/Users/51984/Users/CASA%201/Users/CASA%201/AppData/Roaming/Microsoft/RESOLUCIONES%202018%20PDF/CARGOS%202018/913.pdf" TargetMode="External"/><Relationship Id="rId2343" Type="http://schemas.openxmlformats.org/officeDocument/2006/relationships/hyperlink" Target="http://../AppData/Roaming/Microsoft/Users/51984/Users/CASA%201/Users/CASA%201/AppData/Roaming/Microsoft/RESOLUCIONES%202019%20PDF/0885.pdf" TargetMode="External"/><Relationship Id="rId1013" Type="http://schemas.openxmlformats.org/officeDocument/2006/relationships/hyperlink" Target="http://../AppData/Roaming/Microsoft/Users/51984/Users/CASA%201/Users/CASA%201/AppData/Roaming/Microsoft/RESOLUCIONES%202018%20PDF/CARGOS%202018/913-2.pdf" TargetMode="External"/><Relationship Id="rId2344" Type="http://schemas.openxmlformats.org/officeDocument/2006/relationships/hyperlink" Target="http://../AppData/Roaming/Microsoft/Users/51984/Users/CASA%201/Users/CASA%201/AppData/Roaming/Microsoft/RESOLUCIONES%202019%20PDF/0896.pdf" TargetMode="External"/><Relationship Id="rId1014" Type="http://schemas.openxmlformats.org/officeDocument/2006/relationships/hyperlink" Target="http://../AppData/Roaming/Microsoft/Users/51984/Users/CASA%201/Users/CASA%201/AppData/Roaming/Microsoft/RESOLUCIONES%202018%20PDF/CARGOS%202018/920.pdf" TargetMode="External"/><Relationship Id="rId2345" Type="http://schemas.openxmlformats.org/officeDocument/2006/relationships/hyperlink" Target="http://../AppData/Roaming/Microsoft/Users/51984/Users/CASA%201/Users/CASA%201/AppData/Roaming/Microsoft/RESOLUCIONES%202019%20PDF/0892.pdf" TargetMode="External"/><Relationship Id="rId1004" Type="http://schemas.openxmlformats.org/officeDocument/2006/relationships/hyperlink" Target="http://../AppData/Roaming/Microsoft/Users/51984/Users/CASA%201/Users/CASA%201/AppData/Roaming/Microsoft/RESOLUCIONES%202018%20PDF/CARGOS%202018/915.pdf" TargetMode="External"/><Relationship Id="rId2335" Type="http://schemas.openxmlformats.org/officeDocument/2006/relationships/hyperlink" Target="http://../AppData/Roaming/Microsoft/Users/51984/Users/CASA%201/Users/CASA%201/AppData/Roaming/Microsoft/RESOLUCIONES%202019%20PDF/0874.pdf" TargetMode="External"/><Relationship Id="rId1005" Type="http://schemas.openxmlformats.org/officeDocument/2006/relationships/hyperlink" Target="http://../AppData/Roaming/Microsoft/Users/51984/Users/CASA%201/Users/CASA%201/AppData/Roaming/Microsoft/RESOLUCIONES%202018%20PDF/CARGOS%202018/915-2.pdf" TargetMode="External"/><Relationship Id="rId2336" Type="http://schemas.openxmlformats.org/officeDocument/2006/relationships/hyperlink" Target="http://../AppData/Roaming/Microsoft/Users/51984/Users/CASA%201/Users/CASA%201/AppData/Roaming/Microsoft/RESOLUCIONES%202019%20PDF/0882.pdf" TargetMode="External"/><Relationship Id="rId1006" Type="http://schemas.openxmlformats.org/officeDocument/2006/relationships/hyperlink" Target="http://../AppData/Roaming/Microsoft/Users/51984/Users/CASA%201/Users/CASA%201/AppData/Roaming/Microsoft/RESOLUCIONES%202018%20PDF/CARGOS%202018/915-3.pdf" TargetMode="External"/><Relationship Id="rId2337" Type="http://schemas.openxmlformats.org/officeDocument/2006/relationships/hyperlink" Target="http://../AppData/Roaming/Microsoft/Users/51984/Users/CASA%201/Users/CASA%201/AppData/Roaming/Microsoft/RESOLUCIONES%202019%20PDF/0877.pdf" TargetMode="External"/><Relationship Id="rId1007" Type="http://schemas.openxmlformats.org/officeDocument/2006/relationships/hyperlink" Target="http://../AppData/Roaming/Microsoft/Users/51984/Users/CASA%201/Users/CASA%201/AppData/Roaming/Microsoft/RESOLUCIONES%202018%20PDF/CARGOS%202018/911.pdf" TargetMode="External"/><Relationship Id="rId2338" Type="http://schemas.openxmlformats.org/officeDocument/2006/relationships/hyperlink" Target="http://../AppData/Roaming/Microsoft/Users/51984/Users/CASA%201/Users/CASA%201/AppData/Roaming/Microsoft/RESOLUCIONES%202019%20PDF/0878.pdf" TargetMode="External"/><Relationship Id="rId1008" Type="http://schemas.openxmlformats.org/officeDocument/2006/relationships/hyperlink" Target="http://../AppData/Roaming/Microsoft/Users/51984/Users/CASA%201/Users/CASA%201/AppData/Roaming/Microsoft/RESOLUCIONES%202018%20PDF/CARGOS%202018/911-2.pdf" TargetMode="External"/><Relationship Id="rId2339" Type="http://schemas.openxmlformats.org/officeDocument/2006/relationships/hyperlink" Target="http://../AppData/Roaming/Microsoft/Users/51984/Users/CASA%201/Users/CASA%201/AppData/Roaming/Microsoft/RESOLUCIONES%202019%20PDF/0880.pdf" TargetMode="External"/><Relationship Id="rId1009" Type="http://schemas.openxmlformats.org/officeDocument/2006/relationships/hyperlink" Target="http://../AppData/Roaming/Microsoft/Users/51984/Users/CASA%201/Users/CASA%201/AppData/Roaming/Microsoft/RESOLUCIONES%202018%20PDF/CARGOS%202018/912.pdf" TargetMode="External"/><Relationship Id="rId2330" Type="http://schemas.openxmlformats.org/officeDocument/2006/relationships/hyperlink" Target="http://../AppData/Roaming/Microsoft/Users/51984/Users/CASA%201/Users/CASA%201/AppData/Roaming/Microsoft/RESOLUCIONES%202019%20PDF/CARGOS%202019/0869-CARGO1.pdf" TargetMode="External"/><Relationship Id="rId1000" Type="http://schemas.openxmlformats.org/officeDocument/2006/relationships/hyperlink" Target="http://../AppData/Roaming/Microsoft/Users/51984/Users/CASA%201/Users/CASA%201/AppData/Roaming/Microsoft/RESOLUCIONES%202018%20PDF/CARGOS%202018/901-2.pdf" TargetMode="External"/><Relationship Id="rId2331" Type="http://schemas.openxmlformats.org/officeDocument/2006/relationships/hyperlink" Target="http://../AppData/Roaming/Microsoft/Users/51984/Users/CASA%201/Users/CASA%201/AppData/Roaming/Microsoft/RESOLUCIONES%202019%20PDF/CARGOS%202019/0869-CARGO2.pdf" TargetMode="External"/><Relationship Id="rId1001" Type="http://schemas.openxmlformats.org/officeDocument/2006/relationships/hyperlink" Target="http://../AppData/Roaming/Microsoft/Users/51984/Users/CASA%201/Users/CASA%201/AppData/Roaming/Microsoft/RESOLUCIONES%202018%20PDF/CARGOS%202018/900.pdf" TargetMode="External"/><Relationship Id="rId2332" Type="http://schemas.openxmlformats.org/officeDocument/2006/relationships/hyperlink" Target="http://../AppData/Roaming/Microsoft/Users/51984/AppData/Roaming/Microsoft/RESOLUCIONES%202019%20PDF/0871.pdf" TargetMode="External"/><Relationship Id="rId1002" Type="http://schemas.openxmlformats.org/officeDocument/2006/relationships/hyperlink" Target="http://../AppData/Roaming/Microsoft/Users/51984/Users/CASA%201/Users/CASA%201/AppData/Roaming/Microsoft/RESOLUCIONES%202018%20PDF/CARGOS%202018/900-2.pdf" TargetMode="External"/><Relationship Id="rId2333" Type="http://schemas.openxmlformats.org/officeDocument/2006/relationships/hyperlink" Target="http://../AppData/Roaming/Microsoft/Users/51984/Users/CASA%201/Users/CASA%201/AppData/Roaming/Microsoft/RESOLUCIONES%202019%20PDF/0865.pdf" TargetMode="External"/><Relationship Id="rId1003" Type="http://schemas.openxmlformats.org/officeDocument/2006/relationships/hyperlink" Target="http://../AppData/Roaming/Microsoft/Users/51984/Users/CASA%201/Users/CASA%201/AppData/Roaming/Microsoft/RESOLUCIONES%202018%20PDF/CARGOS%202018/910.pdf" TargetMode="External"/><Relationship Id="rId2334" Type="http://schemas.openxmlformats.org/officeDocument/2006/relationships/hyperlink" Target="http://../AppData/Roaming/Microsoft/Users/51984/Users/CASA%201/Users/CASA%201/AppData/Roaming/Microsoft/RESOLUCIONES%202019%20PDF/0883.pdf" TargetMode="External"/><Relationship Id="rId1037" Type="http://schemas.openxmlformats.org/officeDocument/2006/relationships/hyperlink" Target="http://../AppData/Roaming/Microsoft/Users/51984/Users/CASA%201/Users/CASA%201/AppData/Roaming/Microsoft/RESOLUCIONES%202018%20PDF/CARGOS%202018/952-3.pdf" TargetMode="External"/><Relationship Id="rId2368" Type="http://schemas.openxmlformats.org/officeDocument/2006/relationships/hyperlink" Target="http://../AppData/Roaming/Microsoft/Users/51984/Users/CASA%201/Users/CASA%201/AppData/Roaming/Microsoft/RESOLUCIONES%202019%20PDF/0893.pdf" TargetMode="External"/><Relationship Id="rId1038" Type="http://schemas.openxmlformats.org/officeDocument/2006/relationships/hyperlink" Target="http://../AppData/Roaming/Microsoft/Users/51984/Users/CASA%201/Users/CASA%201/AppData/Roaming/Microsoft/RESOLUCIONES%202018%20PDF/CARGOS%202018/953.pdf" TargetMode="External"/><Relationship Id="rId2369" Type="http://schemas.openxmlformats.org/officeDocument/2006/relationships/hyperlink" Target="http://../AppData/Roaming/Microsoft/Users/51984/Users/CASA%201/Users/CASA%201/AppData/Roaming/Microsoft/RESOLUCIONES%202019%20PDF/0907.pdf" TargetMode="External"/><Relationship Id="rId1039" Type="http://schemas.openxmlformats.org/officeDocument/2006/relationships/hyperlink" Target="http://../AppData/Roaming/Microsoft/Users/51984/Users/CASA%201/Users/CASA%201/AppData/Roaming/Microsoft/RESOLUCIONES%202018%20PDF/CARGOS%202018/953-2.pdf" TargetMode="External"/><Relationship Id="rId206" Type="http://schemas.openxmlformats.org/officeDocument/2006/relationships/hyperlink" Target="http://../AppData/Roaming/Microsoft/Users/51984/Users/CASA%201/Users/CASA%201/AppData/Roaming/Microsoft/AppData/Roaming/Microsoft/RESOLUCIONES%202016%20PDF/RESOLUCION%20635.pdf" TargetMode="External"/><Relationship Id="rId205" Type="http://schemas.openxmlformats.org/officeDocument/2006/relationships/hyperlink" Target="http://../AppData/Roaming/Microsoft/Users/51984/Users/CASA%201/Users/CASA%201/AppData/Roaming/Microsoft/AppData/Roaming/Microsoft/RESOLUCIONES%202016%20PDF/RESOLUCION%20634.pdf" TargetMode="External"/><Relationship Id="rId204" Type="http://schemas.openxmlformats.org/officeDocument/2006/relationships/hyperlink" Target="http://../AppData/Roaming/Microsoft/Users/51984/Users/CASA%201/Users/CASA%201/AppData/Roaming/Microsoft/AppData/Roaming/Microsoft/RESOLUCIONES%202016%20PDF/RESOLUCION%20632.pdf" TargetMode="External"/><Relationship Id="rId203" Type="http://schemas.openxmlformats.org/officeDocument/2006/relationships/hyperlink" Target="http://../AppData/Roaming/Microsoft/Users/51984/Users/CASA%201/Users/CASA%201/AppData/Roaming/Microsoft/AppData/Roaming/Microsoft/RESOLUCIONES%202016%20PDF/RESOLUCION%20629.pdf" TargetMode="External"/><Relationship Id="rId209" Type="http://schemas.openxmlformats.org/officeDocument/2006/relationships/hyperlink" Target="http://../AppData/Roaming/Microsoft/Users/51984/Users/CASA%201/Users/CASA%201/AppData/Roaming/Microsoft/AppData/Roaming/Microsoft/RESOLUCIONES%202016%20PDF/RESOLUCION%20637.pdf" TargetMode="External"/><Relationship Id="rId208" Type="http://schemas.openxmlformats.org/officeDocument/2006/relationships/hyperlink" Target="http://../AppData/Roaming/Microsoft/Users/51984/Users/CASA%201/Users/CASA%201/AppData/Roaming/Microsoft/AppData/Roaming/Microsoft/RESOLUCIONES%202016%20PDF/RESOLUCION%20639.pdf" TargetMode="External"/><Relationship Id="rId207" Type="http://schemas.openxmlformats.org/officeDocument/2006/relationships/hyperlink" Target="http://../AppData/Roaming/Microsoft/Users/51984/Users/CASA%201/Users/CASA%201/AppData/Roaming/Microsoft/AppData/Roaming/Microsoft/RESOLUCIONES%202016%20PDF/RESOLUCION%20633.pdf" TargetMode="External"/><Relationship Id="rId2360" Type="http://schemas.openxmlformats.org/officeDocument/2006/relationships/hyperlink" Target="http://../AppData/Roaming/Microsoft/Users/51984/Users/CASA%201/Users/CASA%201/AppData/Roaming/Microsoft/RESOLUCIONES%202019%20PDF/0898.pdf" TargetMode="External"/><Relationship Id="rId1030" Type="http://schemas.openxmlformats.org/officeDocument/2006/relationships/hyperlink" Target="http://../AppData/Roaming/Microsoft/Users/51984/Users/CASA%201/Users/CASA%201/AppData/Roaming/Microsoft/RESOLUCIONES%202018%20PDF/CARGOS%202018/935.pdf" TargetMode="External"/><Relationship Id="rId2361" Type="http://schemas.openxmlformats.org/officeDocument/2006/relationships/hyperlink" Target="http://../AppData/Roaming/Microsoft/Users/51984/Users/CASA%201/Users/CASA%201/AppData/Roaming/Microsoft/RESOLUCIONES%202019%20PDF/0897.pdf" TargetMode="External"/><Relationship Id="rId1031" Type="http://schemas.openxmlformats.org/officeDocument/2006/relationships/hyperlink" Target="http://../AppData/Roaming/Microsoft/Users/51984/Users/CASA%201/Users/CASA%201/AppData/Roaming/Microsoft/RESOLUCIONES%202018%20PDF/CARGOS%202018/935-2.pdf" TargetMode="External"/><Relationship Id="rId2362" Type="http://schemas.openxmlformats.org/officeDocument/2006/relationships/hyperlink" Target="http://../AppData/Roaming/Microsoft/Users/51984/Users/CASA%201/Users/CASA%201/AppData/Roaming/Microsoft/RESOLUCIONES%202019%20PDF/0899.pdf" TargetMode="External"/><Relationship Id="rId1032" Type="http://schemas.openxmlformats.org/officeDocument/2006/relationships/hyperlink" Target="http://../AppData/Roaming/Microsoft/Users/51984/Users/CASA%201/Users/CASA%201/AppData/Roaming/Microsoft/RESOLUCIONES%202018%20PDF/CARGOS%202018/951.pdf" TargetMode="External"/><Relationship Id="rId2363" Type="http://schemas.openxmlformats.org/officeDocument/2006/relationships/hyperlink" Target="http://../AppData/Roaming/Microsoft/Users/51984/Users/CASA%201/Users/CASA%201/AppData/Roaming/Microsoft/RESOLUCIONES%202019%20PDF/0918.pdf" TargetMode="External"/><Relationship Id="rId202" Type="http://schemas.openxmlformats.org/officeDocument/2006/relationships/hyperlink" Target="http://../AppData/Roaming/Microsoft/Users/51984/Users/CASA%201/Users/CASA%201/AppData/Roaming/Microsoft/AppData/Roaming/Microsoft/RESOLUCIONES%202016%20PDF/RESOLUCION%20631.pdf" TargetMode="External"/><Relationship Id="rId1033" Type="http://schemas.openxmlformats.org/officeDocument/2006/relationships/hyperlink" Target="http://../AppData/Roaming/Microsoft/Users/51984/Users/CASA%201/Users/CASA%201/AppData/Roaming/Microsoft/RESOLUCIONES%202018%20PDF/CARGOS%202018/951-2.pdf" TargetMode="External"/><Relationship Id="rId2364" Type="http://schemas.openxmlformats.org/officeDocument/2006/relationships/hyperlink" Target="http://../AppData/Roaming/Microsoft/Users/51984/Users/CASA%201/Users/CASA%201/AppData/Roaming/Microsoft/RESOLUCIONES%202019%20PDF/0913.pdf" TargetMode="External"/><Relationship Id="rId201" Type="http://schemas.openxmlformats.org/officeDocument/2006/relationships/hyperlink" Target="http://../AppData/Roaming/Microsoft/Users/51984/Users/CASA%201/Users/CASA%201/AppData/Roaming/Microsoft/AppData/Roaming/Microsoft/RESOLUCIONES%202016%20PDF/RESOLUCION%20630.pdf" TargetMode="External"/><Relationship Id="rId1034" Type="http://schemas.openxmlformats.org/officeDocument/2006/relationships/hyperlink" Target="http://../AppData/Roaming/Microsoft/Users/51984/Users/CASA%201/Users/CASA%201/AppData/Roaming/Microsoft/RESOLUCIONES%202018%20PDF/CARGOS%202018/946.pdf" TargetMode="External"/><Relationship Id="rId2365" Type="http://schemas.openxmlformats.org/officeDocument/2006/relationships/hyperlink" Target="http://../AppData/Roaming/Microsoft/Users/51984/Users/CASA%201/Users/CASA%201/AppData/Roaming/Microsoft/RESOLUCIONES%202019%20PDF/0909.pdf" TargetMode="External"/><Relationship Id="rId200" Type="http://schemas.openxmlformats.org/officeDocument/2006/relationships/hyperlink" Target="http://../AppData/Roaming/Microsoft/Users/51984/Users/CASA%201/Users/CASA%201/AppData/Roaming/Microsoft/AppData/Roaming/Microsoft/RESOLUCIONES%202016%20PDF/RESOLUCION%20623.pdf" TargetMode="External"/><Relationship Id="rId1035" Type="http://schemas.openxmlformats.org/officeDocument/2006/relationships/hyperlink" Target="http://../AppData/Roaming/Microsoft/Users/51984/Users/CASA%201/Users/CASA%201/AppData/Roaming/Microsoft/RESOLUCIONES%202018%20PDF/CARGOS%202018/952.pdf" TargetMode="External"/><Relationship Id="rId2366" Type="http://schemas.openxmlformats.org/officeDocument/2006/relationships/hyperlink" Target="http://../AppData/Roaming/Microsoft/Users/51984/Users/CASA%201/Users/CASA%201/AppData/Roaming/Microsoft/RESOLUCIONES%202019%20PDF/0904.pdf" TargetMode="External"/><Relationship Id="rId1036" Type="http://schemas.openxmlformats.org/officeDocument/2006/relationships/hyperlink" Target="http://../AppData/Roaming/Microsoft/Users/51984/Users/CASA%201/Users/CASA%201/AppData/Roaming/Microsoft/RESOLUCIONES%202018%20PDF/CARGOS%202018/952-2.pdf" TargetMode="External"/><Relationship Id="rId2367" Type="http://schemas.openxmlformats.org/officeDocument/2006/relationships/hyperlink" Target="http://../AppData/Roaming/Microsoft/Users/51984/Users/CASA%201/Users/CASA%201/AppData/Roaming/Microsoft/RESOLUCIONES%202019%20PDF/0889.pdf" TargetMode="External"/><Relationship Id="rId1026" Type="http://schemas.openxmlformats.org/officeDocument/2006/relationships/hyperlink" Target="http://../AppData/Roaming/Microsoft/Users/51984/Users/CASA%201/Users/CASA%201/AppData/Roaming/Microsoft/RESOLUCIONES%202018%20PDF/CARGOS%202018/936.pdf" TargetMode="External"/><Relationship Id="rId2357" Type="http://schemas.openxmlformats.org/officeDocument/2006/relationships/hyperlink" Target="http://../AppData/Roaming/Microsoft/Users/51984/Users/CASA%201/Users/CASA%201/AppData/Roaming/Microsoft/RESOLUCIONES%202019%20PDF/0923.pdf" TargetMode="External"/><Relationship Id="rId1027" Type="http://schemas.openxmlformats.org/officeDocument/2006/relationships/hyperlink" Target="http://../AppData/Roaming/Microsoft/Users/51984/Users/CASA%201/Users/CASA%201/AppData/Roaming/Microsoft/RESOLUCIONES%202018%20PDF/CARGOS%202018/936-2.pdf" TargetMode="External"/><Relationship Id="rId2358" Type="http://schemas.openxmlformats.org/officeDocument/2006/relationships/hyperlink" Target="http://../AppData/Roaming/Microsoft/Users/51984/Users/CASA%201/Users/CASA%201/AppData/Roaming/Microsoft/RESOLUCIONES%202019%20PDF/CARGOS%202019/0923-CARGO1.pdf" TargetMode="External"/><Relationship Id="rId1028" Type="http://schemas.openxmlformats.org/officeDocument/2006/relationships/hyperlink" Target="http://../AppData/Roaming/Microsoft/Users/51984/Users/CASA%201/Users/CASA%201/AppData/Roaming/Microsoft/RESOLUCIONES%202018%20PDF/CARGOS%202018/936-3.pdf" TargetMode="External"/><Relationship Id="rId2359" Type="http://schemas.openxmlformats.org/officeDocument/2006/relationships/hyperlink" Target="http://../AppData/Roaming/Microsoft/Users/51984/Users/CASA%201/Users/CASA%201/AppData/Roaming/Microsoft/RESOLUCIONES%202019%20PDF/CARGOS%202019/0923-CARGO2.pdf" TargetMode="External"/><Relationship Id="rId1029" Type="http://schemas.openxmlformats.org/officeDocument/2006/relationships/hyperlink" Target="http://../AppData/Roaming/Microsoft/Users/51984/Users/CASA%201/Users/CASA%201/AppData/Roaming/Microsoft/RESOLUCIONES%202018%20PDF/CARGOS%202018/939.pdf" TargetMode="External"/><Relationship Id="rId2350" Type="http://schemas.openxmlformats.org/officeDocument/2006/relationships/hyperlink" Target="http://../AppData/Roaming/Microsoft/Users/51984/Users/CASA%201/Users/CASA%201/AppData/Roaming/Microsoft/RESOLUCIONES%202019%20PDF/0914.pdf" TargetMode="External"/><Relationship Id="rId1020" Type="http://schemas.openxmlformats.org/officeDocument/2006/relationships/hyperlink" Target="http://../AppData/Roaming/Microsoft/Users/51984/Users/CASA%201/Users/CASA%201/AppData/Roaming/Microsoft/RESOLUCIONES%202018%20PDF/CARGOS%202018/925.pdf" TargetMode="External"/><Relationship Id="rId2351" Type="http://schemas.openxmlformats.org/officeDocument/2006/relationships/hyperlink" Target="http://../AppData/Roaming/Microsoft/Users/51984/Users/CASA%201/Users/CASA%201/AppData/Roaming/Microsoft/RESOLUCIONES%202019%20PDF/0911.pdf" TargetMode="External"/><Relationship Id="rId1021" Type="http://schemas.openxmlformats.org/officeDocument/2006/relationships/hyperlink" Target="http://../AppData/Roaming/Microsoft/Users/51984/Users/CASA%201/Users/CASA%201/AppData/Roaming/Microsoft/RESOLUCIONES%202018%20PDF/CARGOS%202018/929.pdf" TargetMode="External"/><Relationship Id="rId2352" Type="http://schemas.openxmlformats.org/officeDocument/2006/relationships/hyperlink" Target="http://../AppData/Roaming/Microsoft/Users/51984/Users/CASA%201/Users/CASA%201/AppData/Roaming/Microsoft/RESOLUCIONES%202019%20PDF/0890.pdf" TargetMode="External"/><Relationship Id="rId1022" Type="http://schemas.openxmlformats.org/officeDocument/2006/relationships/hyperlink" Target="http://../AppData/Roaming/Microsoft/Users/51984/Users/CASA%201/Users/CASA%201/AppData/Roaming/Microsoft/RESOLUCIONES%202018%20PDF/CARGOS%202018/923.pdf" TargetMode="External"/><Relationship Id="rId2353" Type="http://schemas.openxmlformats.org/officeDocument/2006/relationships/hyperlink" Target="http://../AppData/Roaming/Microsoft/Users/51984/Users/CASA%201/Users/CASA%201/AppData/Roaming/Microsoft/RESOLUCIONES%202019%20PDF/0886.pdf" TargetMode="External"/><Relationship Id="rId1023" Type="http://schemas.openxmlformats.org/officeDocument/2006/relationships/hyperlink" Target="http://../AppData/Roaming/Microsoft/Users/51984/Users/CASA%201/Users/CASA%201/AppData/Roaming/Microsoft/RESOLUCIONES%202018%20PDF/CARGOS%202018/927.pdf" TargetMode="External"/><Relationship Id="rId2354" Type="http://schemas.openxmlformats.org/officeDocument/2006/relationships/hyperlink" Target="http://../AppData/Roaming/Microsoft/Users/51984/Users/CASA%201/Users/CASA%201/AppData/Roaming/Microsoft/RESOLUCIONES%202019%20PDF/0908.pdf" TargetMode="External"/><Relationship Id="rId1024" Type="http://schemas.openxmlformats.org/officeDocument/2006/relationships/hyperlink" Target="http://../AppData/Roaming/Microsoft/Users/51984/Users/CASA%201/Users/CASA%201/AppData/Roaming/Microsoft/RESOLUCIONES%202018%20PDF/CARGOS%202018/927-2.pdf" TargetMode="External"/><Relationship Id="rId2355" Type="http://schemas.openxmlformats.org/officeDocument/2006/relationships/hyperlink" Target="http://../AppData/Roaming/Microsoft/Users/51984/Users/CASA%201/Users/CASA%201/AppData/Roaming/Microsoft/RESOLUCIONES%202019%20PDF/0888.pdf" TargetMode="External"/><Relationship Id="rId1025" Type="http://schemas.openxmlformats.org/officeDocument/2006/relationships/hyperlink" Target="about:blank" TargetMode="External"/><Relationship Id="rId2356" Type="http://schemas.openxmlformats.org/officeDocument/2006/relationships/hyperlink" Target="http://../AppData/Roaming/Microsoft/Users/51984/Users/CASA%201/Users/CASA%201/AppData/Roaming/Microsoft/RESOLUCIONES%202019%20PDF/0919.pdf" TargetMode="External"/><Relationship Id="rId1910" Type="http://schemas.openxmlformats.org/officeDocument/2006/relationships/hyperlink" Target="http://../AppData/Roaming/Microsoft/AppData/Roaming/Microsoft/RESOLUCIONES%202019%20PDF/0627.pdf" TargetMode="External"/><Relationship Id="rId1911" Type="http://schemas.openxmlformats.org/officeDocument/2006/relationships/hyperlink" Target="http://../AppData/Roaming/Microsoft/Users/51984/Users/CASA%201/Users/CASA%201/AppData/Roaming/Microsoft/RESOLUCIONES%202019%20PDF/CARGOS%202019/0627-CARGO1.pdf" TargetMode="External"/><Relationship Id="rId1912" Type="http://schemas.openxmlformats.org/officeDocument/2006/relationships/hyperlink" Target="http://../AppData/Roaming/Microsoft/Users/51984/Users/CASA%201/Users/CASA%201/AppData/Roaming/Microsoft/RESOLUCIONES%202019%20PDF/CARGOS%202019/627-0.pdf" TargetMode="External"/><Relationship Id="rId1913" Type="http://schemas.openxmlformats.org/officeDocument/2006/relationships/hyperlink" Target="http://../AppData/Roaming/Microsoft/Users/51984/Users/CASA%201/Users/CASA%201/AppData/Roaming/Microsoft/RESOLUCIONES%202019%20PDF/0615.pdf" TargetMode="External"/><Relationship Id="rId1914" Type="http://schemas.openxmlformats.org/officeDocument/2006/relationships/hyperlink" Target="http://../AppData/Roaming/Microsoft/Users/51984/Users/CASA%201/Users/CASA%201/AppData/Roaming/Microsoft/RESOLUCIONES%202019%20PDF/0618.pdf" TargetMode="External"/><Relationship Id="rId1915" Type="http://schemas.openxmlformats.org/officeDocument/2006/relationships/hyperlink" Target="http://../AppData/Roaming/Microsoft/Users/51984/Users/CASA%201/Users/CASA%201/AppData/Roaming/Microsoft/RESOLUCIONES%202019%20PDF/0626.pdf" TargetMode="External"/><Relationship Id="rId1916" Type="http://schemas.openxmlformats.org/officeDocument/2006/relationships/hyperlink" Target="http://../AppData/Roaming/Microsoft/Users/51984/Users/CASA%201/Users/CASA%201/AppData/Roaming/Microsoft/RESOLUCIONES%202019%20PDF/0613.pdf" TargetMode="External"/><Relationship Id="rId1917" Type="http://schemas.openxmlformats.org/officeDocument/2006/relationships/hyperlink" Target="http://../AppData/Roaming/Microsoft/Users/51984/Users/CASA%201/Users/CASA%201/AppData/Roaming/Microsoft/RESOLUCIONES%202019%20PDF/0606.pdf" TargetMode="External"/><Relationship Id="rId1918" Type="http://schemas.openxmlformats.org/officeDocument/2006/relationships/hyperlink" Target="http://../AppData/Roaming/Microsoft/Users/51984/Users/CASA%201/Users/CASA%201/AppData/Roaming/Microsoft/RESOLUCIONES%202019%20PDF/0611.pdf" TargetMode="External"/><Relationship Id="rId1919" Type="http://schemas.openxmlformats.org/officeDocument/2006/relationships/hyperlink" Target="http://../AppData/Roaming/Microsoft/Users/51984/Users/CASA%201/Users/CASA%201/AppData/Roaming/Microsoft/RESOLUCIONES%202019%20PDF/0596.pdf" TargetMode="External"/><Relationship Id="rId1900" Type="http://schemas.openxmlformats.org/officeDocument/2006/relationships/hyperlink" Target="http://../AppData/Roaming/Microsoft/Users/51984/Users/CASA%201/Users/CASA%201/AppData/Roaming/Microsoft/RESOLUCIONES%202019%20PDF/0623.pdf" TargetMode="External"/><Relationship Id="rId1901" Type="http://schemas.openxmlformats.org/officeDocument/2006/relationships/hyperlink" Target="http://../AppData/Roaming/Microsoft/Users/51984/Users/CASA%201/Users/CASA%201/AppData/Roaming/Microsoft/RESOLUCIONES%202019%20PDF/0628.pdf" TargetMode="External"/><Relationship Id="rId1902" Type="http://schemas.openxmlformats.org/officeDocument/2006/relationships/hyperlink" Target="http://../AppData/Roaming/Microsoft/Users/51984/Users/CASA%201/Users/CASA%201/AppData/Roaming/Microsoft/RESOLUCIONES%202019%20PDF/0608.pdf" TargetMode="External"/><Relationship Id="rId1903" Type="http://schemas.openxmlformats.org/officeDocument/2006/relationships/hyperlink" Target="http://../AppData/Roaming/Microsoft/Users/51984/Users/CASA%201/Users/CASA%201/AppData/Roaming/Microsoft/RESOLUCIONES%202019%20PDF/0607.pdf" TargetMode="External"/><Relationship Id="rId1904" Type="http://schemas.openxmlformats.org/officeDocument/2006/relationships/hyperlink" Target="http://../AppData/Roaming/Microsoft/Users/51984/Users/CASA%201/Users/CASA%201/AppData/Roaming/Microsoft/RESOLUCIONES%202019%20PDF/0602.pdf" TargetMode="External"/><Relationship Id="rId1905" Type="http://schemas.openxmlformats.org/officeDocument/2006/relationships/hyperlink" Target="http://../AppData/Roaming/Microsoft/Users/51984/Users/CASA%201/Users/CASA%201/AppData/Roaming/Microsoft/RESOLUCIONES%202019%20PDF/0597.pdf" TargetMode="External"/><Relationship Id="rId1906" Type="http://schemas.openxmlformats.org/officeDocument/2006/relationships/hyperlink" Target="http://../AppData/Roaming/Microsoft/Users/51984/Users/CASA%201/Users/CASA%201/AppData/Roaming/Microsoft/RESOLUCIONES%202019%20PDF/0620.pdf" TargetMode="External"/><Relationship Id="rId1907" Type="http://schemas.openxmlformats.org/officeDocument/2006/relationships/hyperlink" Target="http://../AppData/Roaming/Microsoft/Users/51984/Users/CASA%201/Users/CASA%201/AppData/Roaming/Microsoft/RESOLUCIONES%202019%20PDF/0622.pdf" TargetMode="External"/><Relationship Id="rId1908" Type="http://schemas.openxmlformats.org/officeDocument/2006/relationships/hyperlink" Target="http://../AppData/Roaming/Microsoft/Users/51984/Users/CASA%201/Users/CASA%201/AppData/Roaming/Microsoft/RESOLUCIONES%202019%20PDF/0599.pdf" TargetMode="External"/><Relationship Id="rId1909" Type="http://schemas.openxmlformats.org/officeDocument/2006/relationships/hyperlink" Target="http://../AppData/Roaming/Microsoft/Users/51984/Users/CASA%201/Users/CASA%201/AppData/Roaming/Microsoft/RESOLUCIONES%202019%20PDF/0610.pdf" TargetMode="External"/><Relationship Id="rId1090" Type="http://schemas.openxmlformats.org/officeDocument/2006/relationships/hyperlink" Target="http://../AppData/Roaming/Microsoft/Users/51984/Users/CASA%201/Users/CASA%201/AppData/Roaming/Microsoft/RESOLUCIONES%202018%20PDF/CARGOS%202018/1002.pdf" TargetMode="External"/><Relationship Id="rId1091" Type="http://schemas.openxmlformats.org/officeDocument/2006/relationships/hyperlink" Target="http://../AppData/Roaming/Microsoft/Users/51984/Users/CASA%201/Users/CASA%201/AppData/Roaming/Microsoft/RESOLUCIONES%202018%20PDF/CARGOS%202018/1007.pdf" TargetMode="External"/><Relationship Id="rId1092" Type="http://schemas.openxmlformats.org/officeDocument/2006/relationships/hyperlink" Target="http://../AppData/Roaming/Microsoft/Users/51984/Users/CASA%201/Users/CASA%201/AppData/Roaming/Microsoft/RESOLUCIONES%202018%20PDF/CARGOS%202018/1013.pdf" TargetMode="External"/><Relationship Id="rId1093" Type="http://schemas.openxmlformats.org/officeDocument/2006/relationships/hyperlink" Target="http://../AppData/Roaming/Microsoft/Users/51984/Users/CASA%201/Users/CASA%201/AppData/Roaming/Microsoft/RESOLUCIONES%202018%20PDF/1011.pdf" TargetMode="External"/><Relationship Id="rId1094" Type="http://schemas.openxmlformats.org/officeDocument/2006/relationships/hyperlink" Target="http://../AppData/Roaming/Microsoft/Users/51984/Users/CASA%201/Users/CASA%201/AppData/Roaming/Microsoft/RESOLUCIONES%202018%20PDF/CARGOS%202018/1012.pdf" TargetMode="External"/><Relationship Id="rId1095" Type="http://schemas.openxmlformats.org/officeDocument/2006/relationships/hyperlink" Target="http://../AppData/Roaming/Microsoft/Users/51984/Users/CASA%201/Users/CASA%201/AppData/Roaming/Microsoft/RESOLUCIONES%202018%20PDF/CARGOS%202018/1009.pdf" TargetMode="External"/><Relationship Id="rId1096" Type="http://schemas.openxmlformats.org/officeDocument/2006/relationships/hyperlink" Target="http://../AppData/Roaming/Microsoft/Users/51984/Users/CASA%201/Users/CASA%201/AppData/Roaming/Microsoft/RESOLUCIONES%202018%20PDF/CARGOS%202018/1010.pdf" TargetMode="External"/><Relationship Id="rId1097" Type="http://schemas.openxmlformats.org/officeDocument/2006/relationships/hyperlink" Target="http://../AppData/Roaming/Microsoft/Users/51984/Users/CASA%201/Users/CASA%201/AppData/Roaming/Microsoft/RESOLUCIONES%202018%20PDF/CARGOS%202018/1014.pdf" TargetMode="External"/><Relationship Id="rId1098" Type="http://schemas.openxmlformats.org/officeDocument/2006/relationships/hyperlink" Target="http://../AppData/Roaming/Microsoft/Users/51984/Users/CASA%201/Users/CASA%201/AppData/Roaming/Microsoft/RESOLUCIONES%202018%20PDF/CARGOS%202018/1016.pdf" TargetMode="External"/><Relationship Id="rId1099" Type="http://schemas.openxmlformats.org/officeDocument/2006/relationships/hyperlink" Target="http://../AppData/Roaming/Microsoft/Users/51984/Users/CASA%201/Users/CASA%201/AppData/Roaming/Microsoft/RESOLUCIONES%202018%20PDF/CARGOS%202018/1015.pdf" TargetMode="External"/><Relationship Id="rId1080" Type="http://schemas.openxmlformats.org/officeDocument/2006/relationships/hyperlink" Target="http://../AppData/Roaming/Microsoft/Users/51984/Users/CASA%201/Users/CASA%201/AppData/Roaming/Microsoft/RESOLUCIONES%202018%20PDF/CARGOS%202018/990-3.pdf" TargetMode="External"/><Relationship Id="rId1081" Type="http://schemas.openxmlformats.org/officeDocument/2006/relationships/hyperlink" Target="http://../AppData/Roaming/Microsoft/Users/51984/Users/CASA%201/Users/CASA%201/AppData/Roaming/Microsoft/RESOLUCIONES%202018%20PDF/CARGOS%202018/991.pdf" TargetMode="External"/><Relationship Id="rId1082" Type="http://schemas.openxmlformats.org/officeDocument/2006/relationships/hyperlink" Target="http://../AppData/Roaming/Microsoft/Users/51984/Users/CASA%201/Users/CASA%201/AppData/Roaming/Microsoft/RESOLUCIONES%202018%20PDF/CARGOS%202018/992.pdf" TargetMode="External"/><Relationship Id="rId1083" Type="http://schemas.openxmlformats.org/officeDocument/2006/relationships/hyperlink" Target="http://../AppData/Roaming/Microsoft/Users/51984/Users/CASA%201/Users/CASA%201/AppData/Roaming/Microsoft/RESOLUCIONES%202018%20PDF/CARGOS%202018/992-2.pdf" TargetMode="External"/><Relationship Id="rId1084" Type="http://schemas.openxmlformats.org/officeDocument/2006/relationships/hyperlink" Target="http://../AppData/Roaming/Microsoft/Users/51984/Users/CASA%201/Users/CASA%201/AppData/Roaming/Microsoft/RESOLUCIONES%202018%20PDF/CARGOS%202018/992-3.pdf" TargetMode="External"/><Relationship Id="rId1085" Type="http://schemas.openxmlformats.org/officeDocument/2006/relationships/hyperlink" Target="http://../AppData/Roaming/Microsoft/Users/51984/Users/CASA%201/Users/CASA%201/AppData/Roaming/Microsoft/RESOLUCIONES%202018%20PDF/CARGOS%202018/995.pdf" TargetMode="External"/><Relationship Id="rId1086" Type="http://schemas.openxmlformats.org/officeDocument/2006/relationships/hyperlink" Target="http://../AppData/Roaming/Microsoft/Users/51984/AppData/Roaming/Microsoft/RESOLUCIONES%202018%20PDF/994.pdf" TargetMode="External"/><Relationship Id="rId1087" Type="http://schemas.openxmlformats.org/officeDocument/2006/relationships/hyperlink" Target="http://../AppData/Roaming/Microsoft/Users/51984/Users/CASA%201/Users/CASA%201/AppData/Roaming/Microsoft/RESOLUCIONES%202018%20PDF/CARGOS%202018/999.pdf" TargetMode="External"/><Relationship Id="rId1088" Type="http://schemas.openxmlformats.org/officeDocument/2006/relationships/hyperlink" Target="http://../AppData/Roaming/Microsoft/Users/51984/Users/CASA%201/Users/CASA%201/AppData/Roaming/Microsoft/RESOLUCIONES%202018%20PDF/CARGOS%202018/999-2.pdf" TargetMode="External"/><Relationship Id="rId1089" Type="http://schemas.openxmlformats.org/officeDocument/2006/relationships/hyperlink" Target="http://../AppData/Roaming/Microsoft/Users/51984/Users/CASA%201/Users/CASA%201/AppData/Roaming/Microsoft/RESOLUCIONES%202018%20PDF/CARGOS%202018/1001.pdf" TargetMode="External"/><Relationship Id="rId1972" Type="http://schemas.openxmlformats.org/officeDocument/2006/relationships/hyperlink" Target="http://../AppData/Roaming/Microsoft/Users/51984/Users/CASA%201/Users/CASA%201/AppData/Roaming/Microsoft/RESOLUCIONES%202019%20PDF/0658.pdf" TargetMode="External"/><Relationship Id="rId1973" Type="http://schemas.openxmlformats.org/officeDocument/2006/relationships/hyperlink" Target="http://../AppData/Roaming/Microsoft/Users/51984/Users/CASA%201/Users/CASA%201/AppData/Roaming/Microsoft/RESOLUCIONES%202019%20PDF/0659.pdf" TargetMode="External"/><Relationship Id="rId1974" Type="http://schemas.openxmlformats.org/officeDocument/2006/relationships/hyperlink" Target="http://../AppData/Roaming/Microsoft/Users/51984/Users/CASA%201/Users/CASA%201/AppData/Roaming/Microsoft/RESOLUCIONES%202019%20PDF/0660.pdf" TargetMode="External"/><Relationship Id="rId1975" Type="http://schemas.openxmlformats.org/officeDocument/2006/relationships/hyperlink" Target="http://../AppData/Roaming/Microsoft/Users/51984/Users/CASA%201/Users/CASA%201/AppData/Roaming/Microsoft/RESOLUCIONES%202019%20PDF/0661.pdf" TargetMode="External"/><Relationship Id="rId1976" Type="http://schemas.openxmlformats.org/officeDocument/2006/relationships/hyperlink" Target="http://../AppData/Roaming/Microsoft/Users/51984/Users/CASA%201/Users/CASA%201/AppData/Roaming/Microsoft/RESOLUCIONES%202019%20PDF/0846.pdf" TargetMode="External"/><Relationship Id="rId1977" Type="http://schemas.openxmlformats.org/officeDocument/2006/relationships/hyperlink" Target="http://../AppData/Roaming/Microsoft/Users/51984/Users/CASA%201/Users/CASA%201/AppData/Roaming/Microsoft/RESOLUCIONES%202019%20PDF/CARGOS%202019/846-0.pdf" TargetMode="External"/><Relationship Id="rId1978" Type="http://schemas.openxmlformats.org/officeDocument/2006/relationships/hyperlink" Target="http://../AppData/Roaming/Microsoft/Users/51984/Users/CASA%201/Users/CASA%201/AppData/Roaming/Microsoft/RESOLUCIONES%202019%20PDF/0664.pdf" TargetMode="External"/><Relationship Id="rId1979" Type="http://schemas.openxmlformats.org/officeDocument/2006/relationships/hyperlink" Target="http://../AppData/Roaming/Microsoft/Users/51984/Users/CASA%201/Users/CASA%201/AppData/Roaming/Microsoft/RESOLUCIONES%202019%20PDF/0667.pdf" TargetMode="External"/><Relationship Id="rId1970" Type="http://schemas.openxmlformats.org/officeDocument/2006/relationships/hyperlink" Target="http://../AppData/Roaming/Microsoft/Users/51984/Users/CASA%201/Users/CASA%201/AppData/Roaming/Microsoft/RESOLUCIONES%202019%20PDF/0657.pdf" TargetMode="External"/><Relationship Id="rId1971" Type="http://schemas.openxmlformats.org/officeDocument/2006/relationships/hyperlink" Target="http://../AppData/Roaming/Microsoft/Users/51984/Users/CASA%201/Users/CASA%201/AppData/Roaming/Microsoft/RESOLUCIONES%202019%20PDF/CARGOS%202019/0657-CARGO1.pdf" TargetMode="External"/><Relationship Id="rId1961" Type="http://schemas.openxmlformats.org/officeDocument/2006/relationships/hyperlink" Target="http://../AppData/Roaming/Microsoft/Users/51984/Users/CASA%201/Users/CASA%201/AppData/Roaming/Microsoft/RESOLUCIONES%202019%20PDF/CARGOS%202019/0655-CARGO2.pdf" TargetMode="External"/><Relationship Id="rId1962" Type="http://schemas.openxmlformats.org/officeDocument/2006/relationships/hyperlink" Target="http://../AppData/Roaming/Microsoft/Users/51984/Users/CASA%201/Users/CASA%201/AppData/Roaming/Microsoft/RESOLUCIONES%202019%20PDF/0650.pdf" TargetMode="External"/><Relationship Id="rId1963" Type="http://schemas.openxmlformats.org/officeDocument/2006/relationships/hyperlink" Target="http://../AppData/Roaming/Microsoft/Users/51984/Users/CASA%201/Users/CASA%201/AppData/Roaming/Microsoft/RESOLUCIONES%202019%20PDF/0651.pdf" TargetMode="External"/><Relationship Id="rId1964" Type="http://schemas.openxmlformats.org/officeDocument/2006/relationships/hyperlink" Target="http://../AppData/Roaming/Microsoft/Users/51984/Users/CASA%201/Users/CASA%201/AppData/Roaming/Microsoft/RESOLUCIONES%202019%20PDF/0654.pdf" TargetMode="External"/><Relationship Id="rId1965" Type="http://schemas.openxmlformats.org/officeDocument/2006/relationships/hyperlink" Target="http://../AppData/Roaming/Microsoft/Users/51984/Users/CASA%201/Users/CASA%201/AppData/Roaming/Microsoft/RESOLUCIONES%202019%20PDF/CARGOS%202019/0654-CARGO1.pdf" TargetMode="External"/><Relationship Id="rId1966" Type="http://schemas.openxmlformats.org/officeDocument/2006/relationships/hyperlink" Target="http://../AppData/Roaming/Microsoft/Users/51984/Users/CASA%201/Users/CASA%201/AppData/Roaming/Microsoft/RESOLUCIONES%202019%20PDF/CARGOS%202019/0654-CARGO2.pdf" TargetMode="External"/><Relationship Id="rId1967" Type="http://schemas.openxmlformats.org/officeDocument/2006/relationships/hyperlink" Target="http://../AppData/Roaming/Microsoft/Users/51984/Users/CASA%201/Users/CASA%201/AppData/Roaming/Microsoft/RESOLUCIONES%202019%20PDF/CARGOS%202019/0654-CARGO3.pdf" TargetMode="External"/><Relationship Id="rId1968" Type="http://schemas.openxmlformats.org/officeDocument/2006/relationships/hyperlink" Target="http://../AppData/Roaming/Microsoft/Users/51984/Users/CASA%201/Users/CASA%201/AppData/Roaming/Microsoft/RESOLUCIONES%202019%20PDF/0656.pdf" TargetMode="External"/><Relationship Id="rId1969" Type="http://schemas.openxmlformats.org/officeDocument/2006/relationships/hyperlink" Target="http://../AppData/Roaming/Microsoft/Users/51984/Users/CASA%201/Users/CASA%201/AppData/Roaming/Microsoft/RESOLUCIONES%202019%20PDF/CARGOS%202019/0656-CARGO1.pdf" TargetMode="External"/><Relationship Id="rId1960" Type="http://schemas.openxmlformats.org/officeDocument/2006/relationships/hyperlink" Target="http://../AppData/Roaming/Microsoft/Users/51984/Users/CASA%201/Users/CASA%201/AppData/Roaming/Microsoft/RESOLUCIONES%202019%20PDF/CARGOS%202019/0655-CARGO1.pdf" TargetMode="External"/><Relationship Id="rId1994" Type="http://schemas.openxmlformats.org/officeDocument/2006/relationships/hyperlink" Target="http://../AppData/Roaming/Microsoft/Users/51984/Users/CASA%201/Users/CASA%201/AppData/Roaming/Microsoft/RESOLUCIONES%202019%20PDF/0675.pdf" TargetMode="External"/><Relationship Id="rId1995" Type="http://schemas.openxmlformats.org/officeDocument/2006/relationships/hyperlink" Target="http://../AppData/Roaming/Microsoft/Users/51984/Users/CASA%201/Users/CASA%201/AppData/Roaming/Microsoft/RESOLUCIONES%202019%20PDF/0670.pdf" TargetMode="External"/><Relationship Id="rId1996" Type="http://schemas.openxmlformats.org/officeDocument/2006/relationships/hyperlink" Target="http://../AppData/Roaming/Microsoft/Users/51984/Users/CASA%201/Users/CASA%201/AppData/Roaming/Microsoft/RESOLUCIONES%202019%20PDF/0679.pdf" TargetMode="External"/><Relationship Id="rId1997" Type="http://schemas.openxmlformats.org/officeDocument/2006/relationships/hyperlink" Target="http://../AppData/Roaming/Microsoft/Users/51984/Users/CASA%201/Users/CASA%201/AppData/Roaming/Microsoft/RESOLUCIONES%202019%20PDF/0672.pdf" TargetMode="External"/><Relationship Id="rId1998" Type="http://schemas.openxmlformats.org/officeDocument/2006/relationships/hyperlink" Target="http://../AppData/Roaming/Microsoft/Users/51984/Users/CASA%201/Users/CASA%201/AppData/Roaming/Microsoft/RESOLUCIONES%202019%20PDF/0678.pdf" TargetMode="External"/><Relationship Id="rId1999" Type="http://schemas.openxmlformats.org/officeDocument/2006/relationships/hyperlink" Target="http://../AppData/Roaming/Microsoft/Users/51984/Users/CASA%201/Users/CASA%201/AppData/Roaming/Microsoft/RESOLUCIONES%202019%20PDF/0674.pdf" TargetMode="External"/><Relationship Id="rId1990" Type="http://schemas.openxmlformats.org/officeDocument/2006/relationships/hyperlink" Target="http://../AppData/Roaming/Microsoft/Users/51984/Users/CASA%201/Users/CASA%201/AppData/Roaming/Microsoft/RESOLUCIONES%202019%20PDF/CARGOS%202019/0680-CARGO1.pdf" TargetMode="External"/><Relationship Id="rId1991" Type="http://schemas.openxmlformats.org/officeDocument/2006/relationships/hyperlink" Target="http://../AppData/Roaming/Microsoft/Users/51984/Users/CASA%201/Users/CASA%201/AppData/Roaming/Microsoft/RESOLUCIONES%202019%20PDF/CARGOS%202019/0680-CARGO2.pdf" TargetMode="External"/><Relationship Id="rId1992" Type="http://schemas.openxmlformats.org/officeDocument/2006/relationships/hyperlink" Target="http://../AppData/Roaming/Microsoft/Users/51984/Users/CASA%201/Users/CASA%201/AppData/Roaming/Microsoft/RESOLUCIONES%202019%20PDF/0681.pdf" TargetMode="External"/><Relationship Id="rId1993" Type="http://schemas.openxmlformats.org/officeDocument/2006/relationships/hyperlink" Target="http://../AppData/Roaming/Microsoft/Users/51984/Users/CASA%201/Users/CASA%201/AppData/Roaming/Microsoft/RESOLUCIONES%202019%20PDF/CARGOS%202019/0681-CARGO1.pdf" TargetMode="External"/><Relationship Id="rId1983" Type="http://schemas.openxmlformats.org/officeDocument/2006/relationships/hyperlink" Target="http://../AppData/Roaming/Microsoft/Users/51984/Users/CASA%201/Users/CASA%201/AppData/Roaming/Microsoft/RESOLUCIONES%202019%20PDF/0665.pdf" TargetMode="External"/><Relationship Id="rId1984" Type="http://schemas.openxmlformats.org/officeDocument/2006/relationships/hyperlink" Target="http://../AppData/Roaming/Microsoft/Users/51984/Users/CASA%201/Users/CASA%201/AppData/Roaming/Microsoft/RESOLUCIONES%202019%20PDF/0666.pdf" TargetMode="External"/><Relationship Id="rId1985" Type="http://schemas.openxmlformats.org/officeDocument/2006/relationships/hyperlink" Target="http://../AppData/Roaming/Microsoft/Users/51984/Users/CASA%201/Users/CASA%201/AppData/Roaming/Microsoft/RESOLUCIONES%202019%20PDF/0671.pdf" TargetMode="External"/><Relationship Id="rId1986" Type="http://schemas.openxmlformats.org/officeDocument/2006/relationships/hyperlink" Target="http://../AppData/Roaming/Microsoft/Users/51984/Users/CASA%201/Users/CASA%201/AppData/Roaming/Microsoft/RESOLUCIONES%202019%20PDF/0676.pdf" TargetMode="External"/><Relationship Id="rId1987" Type="http://schemas.openxmlformats.org/officeDocument/2006/relationships/hyperlink" Target="http://../AppData/Roaming/Microsoft/Users/51984/Users/CASA%201/Users/CASA%201/AppData/Roaming/Microsoft/RESOLUCIONES%202019%20PDF/0677.pdf" TargetMode="External"/><Relationship Id="rId1988" Type="http://schemas.openxmlformats.org/officeDocument/2006/relationships/hyperlink" Target="http://../AppData/Roaming/Microsoft/Users/51984/Users/CASA%201/Users/CASA%201/AppData/Roaming/Microsoft/RESOLUCIONES%202019%20PDF/0673.pdf" TargetMode="External"/><Relationship Id="rId1989" Type="http://schemas.openxmlformats.org/officeDocument/2006/relationships/hyperlink" Target="http://../AppData/Roaming/Microsoft/Users/51984/Users/CASA%201/Users/CASA%201/AppData/Roaming/Microsoft/RESOLUCIONES%202019%20PDF/0680.pdf" TargetMode="External"/><Relationship Id="rId1980" Type="http://schemas.openxmlformats.org/officeDocument/2006/relationships/hyperlink" Target="http://../AppData/Roaming/Microsoft/Users/51984/Users/CASA%201/Users/CASA%201/AppData/Roaming/Microsoft/RESOLUCIONES%202019%20PDF/0669.pdf" TargetMode="External"/><Relationship Id="rId1981" Type="http://schemas.openxmlformats.org/officeDocument/2006/relationships/hyperlink" Target="http://../AppData/Roaming/Microsoft/Users/51984/Users/CASA%201/Users/CASA%201/AppData/Roaming/Microsoft/RESOLUCIONES%202019%20PDF/0662.pdf" TargetMode="External"/><Relationship Id="rId1982" Type="http://schemas.openxmlformats.org/officeDocument/2006/relationships/hyperlink" Target="http://../AppData/Roaming/Microsoft/Users/51984/Users/CASA%201/Users/CASA%201/AppData/Roaming/Microsoft/RESOLUCIONES%202019%20PDF/0663.pdf" TargetMode="External"/><Relationship Id="rId1930" Type="http://schemas.openxmlformats.org/officeDocument/2006/relationships/hyperlink" Target="http://../AppData/Roaming/Microsoft/Users/51984/Users/CASA%201/Users/CASA%201/AppData/Roaming/Microsoft/RESOLUCIONES%202019%20PDF/0632.pdf" TargetMode="External"/><Relationship Id="rId1931" Type="http://schemas.openxmlformats.org/officeDocument/2006/relationships/hyperlink" Target="http://../AppData/Roaming/Microsoft/Users/51984/Users/CASA%201/Users/CASA%201/AppData/Roaming/Microsoft/RESOLUCIONES%202019%20PDF/0634.pdf" TargetMode="External"/><Relationship Id="rId1932" Type="http://schemas.openxmlformats.org/officeDocument/2006/relationships/hyperlink" Target="http://../AppData/Roaming/Microsoft/Users/51984/Users/CASA%201/Users/CASA%201/AppData/Roaming/Microsoft/RESOLUCIONES%202019%20PDF/0638.pdf" TargetMode="External"/><Relationship Id="rId1933" Type="http://schemas.openxmlformats.org/officeDocument/2006/relationships/hyperlink" Target="http://../AppData/Roaming/Microsoft/Users/51984/Users/CASA%201/Users/CASA%201/AppData/Roaming/Microsoft/RESOLUCIONES%202019%20PDF/0640.pdf" TargetMode="External"/><Relationship Id="rId1934" Type="http://schemas.openxmlformats.org/officeDocument/2006/relationships/hyperlink" Target="http://../AppData/Roaming/Microsoft/Users/51984/Users/CASA%201/Users/CASA%201/AppData/Roaming/Microsoft/RESOLUCIONES%202019%20PDF/0631.pdf" TargetMode="External"/><Relationship Id="rId1935" Type="http://schemas.openxmlformats.org/officeDocument/2006/relationships/hyperlink" Target="http://../AppData/Roaming/Microsoft/Users/51984/Users/CASA%201/Users/CASA%201/AppData/Roaming/Microsoft/RESOLUCIONES%202019%20PDF/0637.pdf" TargetMode="External"/><Relationship Id="rId1936" Type="http://schemas.openxmlformats.org/officeDocument/2006/relationships/hyperlink" Target="http://../AppData/Roaming/Microsoft/Users/51984/Users/CASA%201/Users/CASA%201/AppData/Roaming/Microsoft/RESOLUCIONES%202019%20PDF/0633.pdf" TargetMode="External"/><Relationship Id="rId1937" Type="http://schemas.openxmlformats.org/officeDocument/2006/relationships/hyperlink" Target="http://../AppData/Roaming/Microsoft/Users/51984/Users/CASA%201/Users/CASA%201/AppData/Roaming/Microsoft/RESOLUCIONES%202019%20PDF/0639.pdf" TargetMode="External"/><Relationship Id="rId1938" Type="http://schemas.openxmlformats.org/officeDocument/2006/relationships/hyperlink" Target="http://../AppData/Roaming/Microsoft/Users/51984/Users/CASA%201/Users/CASA%201/AppData/Roaming/Microsoft/RESOLUCIONES%202019%20PDF/0636.pdf" TargetMode="External"/><Relationship Id="rId1939" Type="http://schemas.openxmlformats.org/officeDocument/2006/relationships/hyperlink" Target="http://../AppData/Roaming/Microsoft/Users/51984/Users/CASA%201/Users/CASA%201/AppData/Roaming/Microsoft/RESOLUCIONES%202019%20PDF/0630.pdf" TargetMode="External"/><Relationship Id="rId1920" Type="http://schemas.openxmlformats.org/officeDocument/2006/relationships/hyperlink" Target="http://../AppData/Roaming/Microsoft/Users/51984/Users/CASA%201/Users/CASA%201/AppData/Roaming/Microsoft/RESOLUCIONES%202019%20PDF/0604.pdf" TargetMode="External"/><Relationship Id="rId1921" Type="http://schemas.openxmlformats.org/officeDocument/2006/relationships/hyperlink" Target="http://../AppData/Roaming/Microsoft/Users/51984/Users/CASA%201/Users/CASA%201/AppData/Roaming/Microsoft/RESOLUCIONES%202019%20PDF/0614.pdf" TargetMode="External"/><Relationship Id="rId1922" Type="http://schemas.openxmlformats.org/officeDocument/2006/relationships/hyperlink" Target="http://../AppData/Roaming/Microsoft/Users/51984/Users/CASA%201/Users/CASA%201/AppData/Roaming/Microsoft/RESOLUCIONES%202019%20PDF/0624.pdf" TargetMode="External"/><Relationship Id="rId1923" Type="http://schemas.openxmlformats.org/officeDocument/2006/relationships/hyperlink" Target="http://../AppData/Roaming/Microsoft/Users/51984/Users/CASA%201/Users/CASA%201/AppData/Roaming/Microsoft/RESOLUCIONES%202019%20PDF/0612.pdf" TargetMode="External"/><Relationship Id="rId1924" Type="http://schemas.openxmlformats.org/officeDocument/2006/relationships/hyperlink" Target="http://../AppData/Roaming/Microsoft/Users/51984/Users/CASA%201/Users/CASA%201/AppData/Roaming/Microsoft/RESOLUCIONES%202019%20PDF/0600.pdf" TargetMode="External"/><Relationship Id="rId1925" Type="http://schemas.openxmlformats.org/officeDocument/2006/relationships/hyperlink" Target="http://../AppData/Roaming/Microsoft/Users/51984/Users/CASA%201/Users/CASA%201/AppData/Roaming/Microsoft/RESOLUCIONES%202019%20PDF/0601.pdf" TargetMode="External"/><Relationship Id="rId1926" Type="http://schemas.openxmlformats.org/officeDocument/2006/relationships/hyperlink" Target="http://../AppData/Roaming/Microsoft/AppData/Roaming/Microsoft/RESOLUCIONES%202019%20PDF/0625.pdf" TargetMode="External"/><Relationship Id="rId1927" Type="http://schemas.openxmlformats.org/officeDocument/2006/relationships/hyperlink" Target="http://../AppData/Roaming/Microsoft/Users/51984/Users/CASA%201/Users/CASA%201/AppData/Roaming/Microsoft/RESOLUCIONES%202019%20PDF/CARGOS%202019/0625-CARGO1.pdf" TargetMode="External"/><Relationship Id="rId1928" Type="http://schemas.openxmlformats.org/officeDocument/2006/relationships/hyperlink" Target="http://../AppData/Roaming/Microsoft/Users/51984/Users/CASA%201/Users/CASA%201/AppData/Roaming/Microsoft/RESOLUCIONES%202019%20PDF/0598.pdf" TargetMode="External"/><Relationship Id="rId1929" Type="http://schemas.openxmlformats.org/officeDocument/2006/relationships/hyperlink" Target="http://../AppData/Roaming/Microsoft/Users/51984/Users/CASA%201/Users/CASA%201/AppData/Roaming/Microsoft/RESOLUCIONES%202019%20PDF/0603.pdf" TargetMode="External"/><Relationship Id="rId1950" Type="http://schemas.openxmlformats.org/officeDocument/2006/relationships/hyperlink" Target="http://../AppData/Roaming/Microsoft/Users/51984/Users/CASA%201/Users/CASA%201/AppData/Roaming/Microsoft/RESOLUCIONES%202019%20PDF/CARGOS%202019/0645-CARGO3.pdf" TargetMode="External"/><Relationship Id="rId1951" Type="http://schemas.openxmlformats.org/officeDocument/2006/relationships/hyperlink" Target="http://../AppData/Roaming/Microsoft/Users/51984/Users/CASA%201/Users/CASA%201/AppData/Roaming/Microsoft/RESOLUCIONES%202019%20PDF/0649.pdf" TargetMode="External"/><Relationship Id="rId1952" Type="http://schemas.openxmlformats.org/officeDocument/2006/relationships/hyperlink" Target="http://../AppData/Roaming/Microsoft/Users/51984/Users/CASA%201/Users/CASA%201/AppData/Roaming/Microsoft/RESOLUCIONES%202019%20PDF/0641.pdf" TargetMode="External"/><Relationship Id="rId1953" Type="http://schemas.openxmlformats.org/officeDocument/2006/relationships/hyperlink" Target="http://../AppData/Roaming/Microsoft/Users/51984/Users/CASA%201/Users/CASA%201/AppData/Roaming/Microsoft/RESOLUCIONES%202019%20PDF/0642.pdf" TargetMode="External"/><Relationship Id="rId1954" Type="http://schemas.openxmlformats.org/officeDocument/2006/relationships/hyperlink" Target="http://../AppData/Roaming/Microsoft/Users/51984/Users/CASA%201/Users/CASA%201/AppData/Roaming/Microsoft/RESOLUCIONES%202019%20PDF/CARGOS%202019/0642-CARGO1.pdf" TargetMode="External"/><Relationship Id="rId1955" Type="http://schemas.openxmlformats.org/officeDocument/2006/relationships/hyperlink" Target="http://../AppData/Roaming/Microsoft/Users/51984/Users/CASA%201/Users/CASA%201/AppData/Roaming/Microsoft/RESOLUCIONES%202019%20PDF/0646.pdf" TargetMode="External"/><Relationship Id="rId1956" Type="http://schemas.openxmlformats.org/officeDocument/2006/relationships/hyperlink" Target="http://../AppData/Roaming/Microsoft/Users/51984/Users/CASA%201/Users/CASA%201/AppData/Roaming/Microsoft/RESOLUCIONES%202019%20PDF/CARGOS%202019/0646-CARGO1.pdf" TargetMode="External"/><Relationship Id="rId1957" Type="http://schemas.openxmlformats.org/officeDocument/2006/relationships/hyperlink" Target="http://../AppData/Roaming/Microsoft/Users/51984/Users/CASA%201/Users/CASA%201/AppData/Roaming/Microsoft/RESOLUCIONES%202019%20PDF/CARGOS%202019/0646-CARGO2.pdf" TargetMode="External"/><Relationship Id="rId1958" Type="http://schemas.openxmlformats.org/officeDocument/2006/relationships/hyperlink" Target="http://../AppData/Roaming/Microsoft/Users/51984/Users/CASA%201/Users/CASA%201/AppData/Roaming/Microsoft/RESOLUCIONES%202019%20PDF/0643.pdf" TargetMode="External"/><Relationship Id="rId1959" Type="http://schemas.openxmlformats.org/officeDocument/2006/relationships/hyperlink" Target="http://../AppData/Roaming/Microsoft/Users/51984/Users/CASA%201/Users/CASA%201/AppData/Roaming/Microsoft/RESOLUCIONES%202019%20PDF/0655.pdf" TargetMode="External"/><Relationship Id="rId1940" Type="http://schemas.openxmlformats.org/officeDocument/2006/relationships/hyperlink" Target="http://../AppData/Roaming/Microsoft/Users/51984/Users/CASA%201/Users/CASA%201/AppData/Roaming/Microsoft/RESOLUCIONES%202019%20PDF/0635.pdf" TargetMode="External"/><Relationship Id="rId1941" Type="http://schemas.openxmlformats.org/officeDocument/2006/relationships/hyperlink" Target="http://../AppData/Roaming/Microsoft/Users/51984/Users/CASA%201/Users/CASA%201/AppData/Roaming/Microsoft/RESOLUCIONES%202019%20PDF/0647.pdf" TargetMode="External"/><Relationship Id="rId1942" Type="http://schemas.openxmlformats.org/officeDocument/2006/relationships/hyperlink" Target="http://../AppData/Roaming/Microsoft/Users/51984/Users/CASA%201/Users/CASA%201/AppData/Roaming/Microsoft/RESOLUCIONES%202019%20PDF/0648.pdf" TargetMode="External"/><Relationship Id="rId1943" Type="http://schemas.openxmlformats.org/officeDocument/2006/relationships/hyperlink" Target="http://../AppData/Roaming/Microsoft/Users/51984/Users/CASA%201/Users/CASA%201/AppData/Roaming/Microsoft/RESOLUCIONES%202019%20PDF/0644.pdf" TargetMode="External"/><Relationship Id="rId1944" Type="http://schemas.openxmlformats.org/officeDocument/2006/relationships/hyperlink" Target="http://../AppData/Roaming/Microsoft/Users/51984/Users/CASA%201/Users/CASA%201/AppData/Roaming/Microsoft/RESOLUCIONES%202019%20PDF/CARGOS%202019/0644-CARGO1.pdf" TargetMode="External"/><Relationship Id="rId1945" Type="http://schemas.openxmlformats.org/officeDocument/2006/relationships/hyperlink" Target="http://../AppData/Roaming/Microsoft/Users/51984/Users/CASA%201/Users/CASA%201/AppData/Roaming/Microsoft/RESOLUCIONES%202019%20PDF/CARGOS%202019/0644-CARGO2.pdf" TargetMode="External"/><Relationship Id="rId1946" Type="http://schemas.openxmlformats.org/officeDocument/2006/relationships/hyperlink" Target="http://../AppData/Roaming/Microsoft/Users/51984/Users/CASA%201/Users/CASA%201/AppData/Roaming/Microsoft/RESOLUCIONES%202019%20PDF/CARGOS%202019/0644-CARGO3.pdf" TargetMode="External"/><Relationship Id="rId1947" Type="http://schemas.openxmlformats.org/officeDocument/2006/relationships/hyperlink" Target="http://../AppData/Roaming/Microsoft/Users/51984/Users/CASA%201/Users/CASA%201/AppData/Roaming/Microsoft/RESOLUCIONES%202019%20PDF/0645.pdf" TargetMode="External"/><Relationship Id="rId1948" Type="http://schemas.openxmlformats.org/officeDocument/2006/relationships/hyperlink" Target="http://../AppData/Roaming/Microsoft/Users/51984/Users/CASA%201/Users/CASA%201/AppData/Roaming/Microsoft/RESOLUCIONES%202019%20PDF/CARGOS%202019/0645-CARGO1.pdf" TargetMode="External"/><Relationship Id="rId1949" Type="http://schemas.openxmlformats.org/officeDocument/2006/relationships/hyperlink" Target="http://../AppData/Roaming/Microsoft/Users/51984/Users/CASA%201/Users/CASA%201/AppData/Roaming/Microsoft/RESOLUCIONES%202019%20PDF/CARGOS%202019/0645-CARGO2.pdf" TargetMode="External"/><Relationship Id="rId2423" Type="http://schemas.openxmlformats.org/officeDocument/2006/relationships/hyperlink" Target="http://../AppData/Roaming/Microsoft/Users/51984/Users/CASA%201/Users/CASA%201/AppData/Roaming/Microsoft/RESOLUCIONES%202019%20PDF/0930.pdf" TargetMode="External"/><Relationship Id="rId2424" Type="http://schemas.openxmlformats.org/officeDocument/2006/relationships/hyperlink" Target="http://../AppData/Roaming/Microsoft/Users/51984/Users/CASA%201/Users/CASA%201/AppData/Roaming/Microsoft/RESOLUCIONES%202019%20PDF/CARGOS%202019/0930-CARGO1.pdf" TargetMode="External"/><Relationship Id="rId2425" Type="http://schemas.openxmlformats.org/officeDocument/2006/relationships/hyperlink" Target="http://../AppData/Roaming/Microsoft/Users/51984/Users/CASA%201/Users/CASA%201/AppData/Roaming/Microsoft/RESOLUCIONES%202019%20PDF/CARGOS%202019/0930-CARGO2.pdf" TargetMode="External"/><Relationship Id="rId2426" Type="http://schemas.openxmlformats.org/officeDocument/2006/relationships/hyperlink" Target="http://../AppData/Roaming/Microsoft/Users/51984/Users/CASA%201/Users/CASA%201/AppData/Roaming/Microsoft/RESOLUCIONES%202019%20PDF/CARGOS%202019/0930-CARGO3.pdf" TargetMode="External"/><Relationship Id="rId2427" Type="http://schemas.openxmlformats.org/officeDocument/2006/relationships/hyperlink" Target="http://../AppData/Roaming/Microsoft/Users/51984/Users/CASA%201/Users/CASA%201/AppData/Roaming/Microsoft/RESOLUCIONES%202019%20PDF/0929.pdf" TargetMode="External"/><Relationship Id="rId2428" Type="http://schemas.openxmlformats.org/officeDocument/2006/relationships/hyperlink" Target="http://../AppData/Roaming/Microsoft/Users/51984/Users/CASA%201/Users/CASA%201/AppData/Roaming/Microsoft/RESOLUCIONES%202019%20PDF/CARGOS%202019/0929-CARGO1.pdf" TargetMode="External"/><Relationship Id="rId2429" Type="http://schemas.openxmlformats.org/officeDocument/2006/relationships/hyperlink" Target="http://../AppData/Roaming/Microsoft/Users/51984/Users/CASA%201/Users/CASA%201/AppData/Roaming/Microsoft/RESOLUCIONES%202019%20PDF/CARGOS%202019/0929-CARGO2.pdf" TargetMode="External"/><Relationship Id="rId509" Type="http://schemas.openxmlformats.org/officeDocument/2006/relationships/hyperlink" Target="http://../AppData/Roaming/Microsoft/Users/51984/Users/CASA%201/Users/CASA%201/AppData/Roaming/Microsoft/AppData/Roaming/Microsoft/RESOLUCIONES%202017%20PDF/117.pdf" TargetMode="External"/><Relationship Id="rId508" Type="http://schemas.openxmlformats.org/officeDocument/2006/relationships/hyperlink" Target="http://../AppData/Roaming/Microsoft/Users/51984/Users/CASA%201/Users/CASA%201/AppData/Roaming/Microsoft/AppData/Roaming/Microsoft/RESOLUCIONES%202017%20PDF/128.pdf" TargetMode="External"/><Relationship Id="rId503" Type="http://schemas.openxmlformats.org/officeDocument/2006/relationships/hyperlink" Target="http://../AppData/Roaming/Microsoft/Users/51984/Users/CASA%201/Users/CASA%201/AppData/Roaming/Microsoft/AppData/Roaming/Microsoft/RESOLUCIONES%202017%20PDF/119.pdf" TargetMode="External"/><Relationship Id="rId502" Type="http://schemas.openxmlformats.org/officeDocument/2006/relationships/hyperlink" Target="http://../AppData/Roaming/Microsoft/Users/51984/Users/CASA%201/Users/CASA%201/AppData/Roaming/Microsoft/AppData/Roaming/Microsoft/RESOLUCIONES%202017%20PDF/126.pdf" TargetMode="External"/><Relationship Id="rId501" Type="http://schemas.openxmlformats.org/officeDocument/2006/relationships/hyperlink" Target="http://../AppData/Roaming/Microsoft/Users/51984/Users/CASA%201/Users/CASA%201/AppData/Roaming/Microsoft/AppData/Roaming/Microsoft/RESOLUCIONES%202017%20PDF/124.pdf" TargetMode="External"/><Relationship Id="rId500" Type="http://schemas.openxmlformats.org/officeDocument/2006/relationships/hyperlink" Target="http://../AppData/Roaming/Microsoft/Users/51984/Users/CASA%201/Users/CASA%201/AppData/Roaming/Microsoft/AppData/Roaming/Microsoft/RESOLUCIONES%202017%20PDF/127.pdf" TargetMode="External"/><Relationship Id="rId507" Type="http://schemas.openxmlformats.org/officeDocument/2006/relationships/hyperlink" Target="http://../AppData/Roaming/Microsoft/Users/51984/Users/CASA%201/Users/CASA%201/AppData/Roaming/Microsoft/AppData/Roaming/Microsoft/RESOLUCIONES%202017%20PDF/125.pdf" TargetMode="External"/><Relationship Id="rId506" Type="http://schemas.openxmlformats.org/officeDocument/2006/relationships/hyperlink" Target="http://../AppData/Roaming/Microsoft/Users/51984/Users/CASA%201/Users/CASA%201/AppData/Roaming/Microsoft/AppData/Roaming/Microsoft/RESOLUCIONES%202017%20PDF/133.pdf" TargetMode="External"/><Relationship Id="rId505" Type="http://schemas.openxmlformats.org/officeDocument/2006/relationships/hyperlink" Target="http://../AppData/Roaming/Microsoft/Users/51984/Users/CASA%201/Users/CASA%201/AppData/Roaming/Microsoft/AppData/Roaming/Microsoft/RESOLUCIONES%202017%20PDF/129.pdf" TargetMode="External"/><Relationship Id="rId504" Type="http://schemas.openxmlformats.org/officeDocument/2006/relationships/hyperlink" Target="http://../AppData/Roaming/Microsoft/Users/51984/Users/CASA%201/Users/CASA%201/AppData/Roaming/Microsoft/AppData/Roaming/Microsoft/RESOLUCIONES%202017%20PDF/130.pdf" TargetMode="External"/><Relationship Id="rId2420" Type="http://schemas.openxmlformats.org/officeDocument/2006/relationships/hyperlink" Target="http://../AppData/Roaming/Microsoft/Users/51984/Users/CASA%201/Users/CASA%201/AppData/Roaming/Microsoft/RESOLUCIONES%202019%20PDF/0941.pdf" TargetMode="External"/><Relationship Id="rId2421" Type="http://schemas.openxmlformats.org/officeDocument/2006/relationships/hyperlink" Target="http://../AppData/Roaming/Microsoft/Users/51984/Users/CASA%201/Users/CASA%201/AppData/Roaming/Microsoft/RESOLUCIONES%202019%20PDF/0935.pdf" TargetMode="External"/><Relationship Id="rId2422" Type="http://schemas.openxmlformats.org/officeDocument/2006/relationships/hyperlink" Target="http://../AppData/Roaming/Microsoft/Users/51984/Users/CASA%201/Users/CASA%201/AppData/Roaming/Microsoft/RESOLUCIONES%202019%20PDF/CARGOS%202019/0935-CARGO1.pdf" TargetMode="External"/><Relationship Id="rId2412" Type="http://schemas.openxmlformats.org/officeDocument/2006/relationships/hyperlink" Target="http://../AppData/Roaming/Microsoft/Users/51984/Users/CASA%201/Users/CASA%201/AppData/Roaming/Microsoft/RESOLUCIONES%202019%20PDF/CARGOS%202019/0932-CARGO2.pdf" TargetMode="External"/><Relationship Id="rId2413" Type="http://schemas.openxmlformats.org/officeDocument/2006/relationships/hyperlink" Target="http://../AppData/Roaming/Microsoft/Users/51984/Users/CASA%201/Users/CASA%201/AppData/Roaming/Microsoft/RESOLUCIONES%202019%20PDF/CARGOS%202019/0932-CARGO3.pdf" TargetMode="External"/><Relationship Id="rId2414" Type="http://schemas.openxmlformats.org/officeDocument/2006/relationships/hyperlink" Target="http://../AppData/Roaming/Microsoft/Users/51984/Users/CASA%201/Users/CASA%201/AppData/Roaming/Microsoft/RESOLUCIONES%202019%20PDF/0937.pdf" TargetMode="External"/><Relationship Id="rId2415" Type="http://schemas.openxmlformats.org/officeDocument/2006/relationships/hyperlink" Target="http://../AppData/Roaming/Microsoft/Users/51984/Users/CASA%201/Users/CASA%201/AppData/Roaming/Microsoft/RESOLUCIONES%202019%20PDF/CARGOS%202019/0937-CARGO1.pdf" TargetMode="External"/><Relationship Id="rId2416" Type="http://schemas.openxmlformats.org/officeDocument/2006/relationships/hyperlink" Target="http://../AppData/Roaming/Microsoft/Users/51984/Users/CASA%201/Users/CASA%201/AppData/Roaming/Microsoft/RESOLUCIONES%202019%20PDF/0933.pdf" TargetMode="External"/><Relationship Id="rId2417" Type="http://schemas.openxmlformats.org/officeDocument/2006/relationships/hyperlink" Target="http://../AppData/Roaming/Microsoft/Users/51984/Users/CASA%201/Users/CASA%201/AppData/Roaming/Microsoft/RESOLUCIONES%202019%20PDF/CARGOS%202019/0933-CARGO1.pdf" TargetMode="External"/><Relationship Id="rId2418" Type="http://schemas.openxmlformats.org/officeDocument/2006/relationships/hyperlink" Target="http://../AppData/Roaming/Microsoft/Users/51984/Users/CASA%201/Users/CASA%201/AppData/Roaming/Microsoft/RESOLUCIONES%202019%20PDF/CARGOS%202019/0933-CARGO2.pdf" TargetMode="External"/><Relationship Id="rId2419" Type="http://schemas.openxmlformats.org/officeDocument/2006/relationships/hyperlink" Target="http://../AppData/Roaming/Microsoft/Users/51984/Users/CASA%201/Users/CASA%201/AppData/Roaming/Microsoft/RESOLUCIONES%202019%20PDF/CARGOS%202019/0933-CARGO3.pdf" TargetMode="External"/><Relationship Id="rId2410" Type="http://schemas.openxmlformats.org/officeDocument/2006/relationships/hyperlink" Target="http://../AppData/Roaming/Microsoft/Users/51984/Users/CASA%201/Users/CASA%201/AppData/Roaming/Microsoft/RESOLUCIONES%202019%20PDF/0932.pdf" TargetMode="External"/><Relationship Id="rId2411" Type="http://schemas.openxmlformats.org/officeDocument/2006/relationships/hyperlink" Target="http://../AppData/Roaming/Microsoft/Users/51984/Users/CASA%201/Users/CASA%201/AppData/Roaming/Microsoft/RESOLUCIONES%202019%20PDF/CARGOS%202019/0932-CARGO1.pdf" TargetMode="External"/><Relationship Id="rId1114" Type="http://schemas.openxmlformats.org/officeDocument/2006/relationships/hyperlink" Target="http://../AppData/Roaming/Microsoft/Users/51984/Users/CASA%201/Users/CASA%201/AppData/Roaming/Microsoft/RESOLUCIONES%202018%20PDF/CARGOS%202018/1035-1.pdf" TargetMode="External"/><Relationship Id="rId2445" Type="http://schemas.openxmlformats.org/officeDocument/2006/relationships/hyperlink" Target="http://../AppData/Roaming/Microsoft/Users/51984/Users/CASA%201/Users/CASA%201/AppData/Roaming/Microsoft/RESOLUCIONES%202019%20PDF/0956.pdf" TargetMode="External"/><Relationship Id="rId1115" Type="http://schemas.openxmlformats.org/officeDocument/2006/relationships/hyperlink" Target="http://../AppData/Roaming/Microsoft/Users/51984/Users/CASA%201/Users/CASA%201/AppData/Roaming/Microsoft/RESOLUCIONES%202018%20PDF/CARGOS%202018/1035-2.pdf" TargetMode="External"/><Relationship Id="rId2446" Type="http://schemas.openxmlformats.org/officeDocument/2006/relationships/hyperlink" Target="http://../AppData/Roaming/Microsoft/Users/51984/Users/CASA%201/Users/CASA%201/AppData/Roaming/Microsoft/RESOLUCIONES%202019%20PDF/CARGOS%202019/0956-CARGO1.pdf" TargetMode="External"/><Relationship Id="rId1116" Type="http://schemas.openxmlformats.org/officeDocument/2006/relationships/hyperlink" Target="http://../AppData/Roaming/Microsoft/Users/51984/Users/CASA%201/Users/CASA%201/AppData/Roaming/Microsoft/RESOLUCIONES%202018%20PDF/CARGOS%202018/1032.pdf" TargetMode="External"/><Relationship Id="rId2447" Type="http://schemas.openxmlformats.org/officeDocument/2006/relationships/hyperlink" Target="http://../AppData/Roaming/Microsoft/Users/51984/Users/CASA%201/Users/CASA%201/AppData/Roaming/Microsoft/RESOLUCIONES%202019%20PDF/CARGOS%202019/0956-CARGO2.pdf" TargetMode="External"/><Relationship Id="rId1117" Type="http://schemas.openxmlformats.org/officeDocument/2006/relationships/hyperlink" Target="http://../AppData/Roaming/Microsoft/Users/51984/Users/CASA%201/Users/CASA%201/AppData/Roaming/Microsoft/RESOLUCIONES%202018%20PDF/CARGOS%202018/1038-1.pdf" TargetMode="External"/><Relationship Id="rId2448" Type="http://schemas.openxmlformats.org/officeDocument/2006/relationships/hyperlink" Target="http://../AppData/Roaming/Microsoft/Users/51984/Users/CASA%201/Users/CASA%201/AppData/Roaming/Microsoft/RESOLUCIONES%202019%20PDF/0971.pdf" TargetMode="External"/><Relationship Id="rId1118" Type="http://schemas.openxmlformats.org/officeDocument/2006/relationships/hyperlink" Target="http://../AppData/Roaming/Microsoft/Users/51984/Users/CASA%201/Users/CASA%201/AppData/Roaming/Microsoft/RESOLUCIONES%202018%20PDF/CARGOS%202018/1038-2.pdf" TargetMode="External"/><Relationship Id="rId2449" Type="http://schemas.openxmlformats.org/officeDocument/2006/relationships/hyperlink" Target="http://../AppData/Roaming/Microsoft/Users/51984/Users/CASA%201/Users/CASA%201/AppData/Roaming/Microsoft/RESOLUCIONES%202019%20PDF/0960.pdf" TargetMode="External"/><Relationship Id="rId1119" Type="http://schemas.openxmlformats.org/officeDocument/2006/relationships/hyperlink" Target="http://../AppData/Roaming/Microsoft/Users/51984/Users/CASA%201/Users/CASA%201/AppData/Roaming/Microsoft/RESOLUCIONES%202018%20PDF/CARGOS%202018/1027.pdf" TargetMode="External"/><Relationship Id="rId525" Type="http://schemas.openxmlformats.org/officeDocument/2006/relationships/hyperlink" Target="http://../AppData/Roaming/Microsoft/Users/51984/Users/CASA%201/Users/CASA%201/AppData/Roaming/Microsoft/AppData/Roaming/Microsoft/RESOLUCIONES%202017%20PDF/142.pdf" TargetMode="External"/><Relationship Id="rId524" Type="http://schemas.openxmlformats.org/officeDocument/2006/relationships/hyperlink" Target="http://../AppData/Roaming/Microsoft/Users/51984/Users/CASA%201/Users/CASA%201/AppData/Roaming/Microsoft/AppData/Roaming/Microsoft/RESOLUCIONES%202017%20PDF/135.pdf" TargetMode="External"/><Relationship Id="rId523" Type="http://schemas.openxmlformats.org/officeDocument/2006/relationships/hyperlink" Target="http://../AppData/Roaming/Microsoft/Users/51984/Users/CASA%201/Users/CASA%201/AppData/Roaming/Microsoft/AppData/Roaming/Microsoft/RESOLUCIONES%202017%20PDF/136.pdf" TargetMode="External"/><Relationship Id="rId522" Type="http://schemas.openxmlformats.org/officeDocument/2006/relationships/hyperlink" Target="http://../AppData/Roaming/Microsoft/Users/51984/Users/CASA%201/Users/CASA%201/AppData/Roaming/Microsoft/AppData/Roaming/Microsoft/RESOLUCIONES%202017%20PDF/139.pdf" TargetMode="External"/><Relationship Id="rId529" Type="http://schemas.openxmlformats.org/officeDocument/2006/relationships/hyperlink" Target="http://../AppData/Roaming/Microsoft/Users/51984/Users/CASA%201/Users/CASA%201/AppData/Roaming/Microsoft/AppData/Roaming/Microsoft/RESOLUCIONES%202017%20PDF/152.pdf" TargetMode="External"/><Relationship Id="rId528" Type="http://schemas.openxmlformats.org/officeDocument/2006/relationships/hyperlink" Target="http://../AppData/Roaming/Microsoft/Users/51984/Users/CASA%201/Users/CASA%201/AppData/Roaming/Microsoft/AppData/Roaming/Microsoft/RESOLUCIONES%202017%20PDF/149.pdf" TargetMode="External"/><Relationship Id="rId527" Type="http://schemas.openxmlformats.org/officeDocument/2006/relationships/hyperlink" Target="http://../AppData/Roaming/Microsoft/Users/51984/Users/CASA%201/Users/CASA%201/AppData/Roaming/Microsoft/AppData/Roaming/Microsoft/RESOLUCIONES%202017%20PDF/143.pdf" TargetMode="External"/><Relationship Id="rId526" Type="http://schemas.openxmlformats.org/officeDocument/2006/relationships/hyperlink" Target="http://../AppData/Roaming/Microsoft/Users/51984/Users/CASA%201/Users/CASA%201/AppData/Roaming/Microsoft/AppData/Roaming/Microsoft/RESOLUCIONES%202017%20PDF/145.pdf" TargetMode="External"/><Relationship Id="rId2440" Type="http://schemas.openxmlformats.org/officeDocument/2006/relationships/hyperlink" Target="http://../AppData/Roaming/Microsoft/Users/51984/Users/CASA%201/Users/CASA%201/AppData/Roaming/Microsoft/RESOLUCIONES%202019%20PDF/0949.pdf" TargetMode="External"/><Relationship Id="rId521" Type="http://schemas.openxmlformats.org/officeDocument/2006/relationships/hyperlink" Target="http://../AppData/Roaming/Microsoft/Users/51984/Users/CASA%201/Users/CASA%201/AppData/Roaming/Microsoft/AppData/Roaming/Microsoft/RESOLUCIONES%202017%20PDF/140.pdf" TargetMode="External"/><Relationship Id="rId1110" Type="http://schemas.openxmlformats.org/officeDocument/2006/relationships/hyperlink" Target="http://../AppData/Roaming/Microsoft/Users/51984/Users/CASA%201/Users/CASA%201/AppData/Roaming/Microsoft/RESOLUCIONES%202018%20PDF/CARGOS%202018/1023-2.pdf" TargetMode="External"/><Relationship Id="rId2441" Type="http://schemas.openxmlformats.org/officeDocument/2006/relationships/hyperlink" Target="http://../AppData/Roaming/Microsoft/Users/51984/Users/CASA%201/Users/CASA%201/AppData/Roaming/Microsoft/RESOLUCIONES%202019%20PDF/0944.pdf" TargetMode="External"/><Relationship Id="rId520" Type="http://schemas.openxmlformats.org/officeDocument/2006/relationships/hyperlink" Target="http://../AppData/Roaming/Microsoft/Users/51984/Users/CASA%201/Users/CASA%201/AppData/Roaming/Microsoft/AppData/Roaming/Microsoft/RESOLUCIONES%202017%20PDF/138.pdf" TargetMode="External"/><Relationship Id="rId1111" Type="http://schemas.openxmlformats.org/officeDocument/2006/relationships/hyperlink" Target="http://../AppData/Roaming/Microsoft/Users/51984/Users/CASA%201/Users/CASA%201/AppData/Roaming/Microsoft/RESOLUCIONES%202018%20PDF/CARGOS%202018/1030.pdf" TargetMode="External"/><Relationship Id="rId2442" Type="http://schemas.openxmlformats.org/officeDocument/2006/relationships/hyperlink" Target="http://../AppData/Roaming/Microsoft/Users/51984/Users/CASA%201/Users/CASA%201/AppData/Roaming/Microsoft/RESOLUCIONES%202019%20PDF/0938.pdf" TargetMode="External"/><Relationship Id="rId1112" Type="http://schemas.openxmlformats.org/officeDocument/2006/relationships/hyperlink" Target="http://../AppData/Roaming/Microsoft/Users/51984/Users/CASA%201/Users/CASA%201/AppData/Roaming/Microsoft/RESOLUCIONES%202018%20PDF/CARGOS%202018/1031.pdf" TargetMode="External"/><Relationship Id="rId2443" Type="http://schemas.openxmlformats.org/officeDocument/2006/relationships/hyperlink" Target="http://../AppData/Roaming/Microsoft/Users/51984/Users/CASA%201/Users/CASA%201/AppData/Roaming/Microsoft/RESOLUCIONES%202019%20PDF/0936.pdf" TargetMode="External"/><Relationship Id="rId1113" Type="http://schemas.openxmlformats.org/officeDocument/2006/relationships/hyperlink" Target="http://../AppData/Roaming/Microsoft/Users/51984/Users/CASA%201/Users/CASA%201/AppData/Roaming/Microsoft/RESOLUCIONES%202018%20PDF/CARGOS%202018/1028.pdf" TargetMode="External"/><Relationship Id="rId2444" Type="http://schemas.openxmlformats.org/officeDocument/2006/relationships/hyperlink" Target="http://../AppData/Roaming/Microsoft/Users/51984/Users/CASA%201/Users/CASA%201/AppData/Roaming/Microsoft/RESOLUCIONES%202019%20PDF/0966.pdf" TargetMode="External"/><Relationship Id="rId1103" Type="http://schemas.openxmlformats.org/officeDocument/2006/relationships/hyperlink" Target="http://../AppData/Roaming/Microsoft/Users/51984/Users/CASA%201/Users/CASA%201/AppData/Roaming/Microsoft/RESOLUCIONES%202018%20PDF/CARGOS%202018/1021.pdf" TargetMode="External"/><Relationship Id="rId2434" Type="http://schemas.openxmlformats.org/officeDocument/2006/relationships/hyperlink" Target="http://../AppData/Roaming/Microsoft/Users/51984/Users/CASA%201/Users/CASA%201/AppData/Roaming/Microsoft/RESOLUCIONES%202019%20PDF/CARGOS%202019/0942-CARGO2.pdf" TargetMode="External"/><Relationship Id="rId1104" Type="http://schemas.openxmlformats.org/officeDocument/2006/relationships/hyperlink" Target="http://../AppData/Roaming/Microsoft/Users/51984/Users/CASA%201/Users/CASA%201/AppData/Roaming/Microsoft/RESOLUCIONES%202018%20PDF/CARGOS%202018/1021-1.pdf" TargetMode="External"/><Relationship Id="rId2435" Type="http://schemas.openxmlformats.org/officeDocument/2006/relationships/hyperlink" Target="http://../AppData/Roaming/Microsoft/Users/51984/Users/CASA%201/Users/CASA%201/AppData/Roaming/Microsoft/RESOLUCIONES%202019%20PDF/0931.pdf" TargetMode="External"/><Relationship Id="rId1105" Type="http://schemas.openxmlformats.org/officeDocument/2006/relationships/hyperlink" Target="http://../AppData/Roaming/Microsoft/Users/51984/Users/CASA%201/Users/CASA%201/AppData/Roaming/Microsoft/RESOLUCIONES%202018%20PDF/CARGOS%202018/1025-1.pdf" TargetMode="External"/><Relationship Id="rId2436" Type="http://schemas.openxmlformats.org/officeDocument/2006/relationships/hyperlink" Target="http://../AppData/Roaming/Microsoft/Users/51984/Users/CASA%201/Users/CASA%201/AppData/Roaming/Microsoft/RESOLUCIONES%202019%20PDF/CARGOS%202019/0931-CARGO1.pdf" TargetMode="External"/><Relationship Id="rId1106" Type="http://schemas.openxmlformats.org/officeDocument/2006/relationships/hyperlink" Target="http://../AppData/Roaming/Microsoft/Users/51984/Users/CASA%201/Users/CASA%201/AppData/Roaming/Microsoft/RESOLUCIONES%202018%20PDF/CARGOS%202018/1025-2.pdf" TargetMode="External"/><Relationship Id="rId2437" Type="http://schemas.openxmlformats.org/officeDocument/2006/relationships/hyperlink" Target="http://../AppData/Roaming/Microsoft/Users/51984/Users/CASA%201/Users/CASA%201/AppData/Roaming/Microsoft/RESOLUCIONES%202019%20PDF/CARGOS%202019/0931-CARGO2.pdf" TargetMode="External"/><Relationship Id="rId1107" Type="http://schemas.openxmlformats.org/officeDocument/2006/relationships/hyperlink" Target="http://../AppData/Roaming/Microsoft/Users/51984/Users/CASA%201/Users/CASA%201/AppData/Roaming/Microsoft/RESOLUCIONES%202018%20PDF/CARGOS%202018/1020-1.pdf" TargetMode="External"/><Relationship Id="rId2438" Type="http://schemas.openxmlformats.org/officeDocument/2006/relationships/hyperlink" Target="http://../AppData/Roaming/Microsoft/Users/51984/Users/CASA%201/Users/CASA%201/AppData/Roaming/Microsoft/RESOLUCIONES%202019%20PDF/CARGOS%202019/0931-CARGO3.pdf" TargetMode="External"/><Relationship Id="rId1108" Type="http://schemas.openxmlformats.org/officeDocument/2006/relationships/hyperlink" Target="http://../AppData/Roaming/Microsoft/Users/51984/Users/CASA%201/Users/CASA%201/AppData/Roaming/Microsoft/RESOLUCIONES%202018%20PDF/CARGOS%202018/1020-2.pdf" TargetMode="External"/><Relationship Id="rId2439" Type="http://schemas.openxmlformats.org/officeDocument/2006/relationships/hyperlink" Target="http://../AppData/Roaming/Microsoft/Users/51984/Users/CASA%201/Users/CASA%201/AppData/Roaming/Microsoft/RESOLUCIONES%202019%20PDF/0939.pdf" TargetMode="External"/><Relationship Id="rId1109" Type="http://schemas.openxmlformats.org/officeDocument/2006/relationships/hyperlink" Target="http://../AppData/Roaming/Microsoft/Users/51984/Users/CASA%201/Users/CASA%201/AppData/Roaming/Microsoft/RESOLUCIONES%202018%20PDF/CARGOS%202018/1023-1.pdf" TargetMode="External"/><Relationship Id="rId519" Type="http://schemas.openxmlformats.org/officeDocument/2006/relationships/hyperlink" Target="http://../AppData/Roaming/Microsoft/Users/51984/Users/CASA%201/Users/CASA%201/AppData/Roaming/Microsoft/RESOLUCIONES%202017%20PDF/137.pdf" TargetMode="External"/><Relationship Id="rId514" Type="http://schemas.openxmlformats.org/officeDocument/2006/relationships/hyperlink" Target="http://../AppData/Roaming/Microsoft/Users/51984/Users/CASA%201/Users/CASA%201/AppData/Roaming/Microsoft/AppData/Roaming/Microsoft/RESOLUCIONES%202017%20PDF/144.pdf" TargetMode="External"/><Relationship Id="rId513" Type="http://schemas.openxmlformats.org/officeDocument/2006/relationships/hyperlink" Target="http://../AppData/Roaming/Microsoft/Users/51984/Users/CASA%201/Users/CASA%201/AppData/Roaming/Microsoft/AppData/Roaming/Microsoft/RESOLUCIONES%202017%20PDF/131.pdf" TargetMode="External"/><Relationship Id="rId512" Type="http://schemas.openxmlformats.org/officeDocument/2006/relationships/hyperlink" Target="http://../AppData/Roaming/Microsoft/Users/51984/Users/CASA%201/Users/CASA%201/AppData/Roaming/Microsoft/AppData/Roaming/Microsoft/RESOLUCIONES%202017%20PDF/132.pdf" TargetMode="External"/><Relationship Id="rId511" Type="http://schemas.openxmlformats.org/officeDocument/2006/relationships/hyperlink" Target="http://../AppData/Roaming/Microsoft/Users/51984/Users/CASA%201/Users/CASA%201/AppData/Roaming/Microsoft/AppData/Roaming/Microsoft/RESOLUCIONES%202017%20PDF/123.pdf" TargetMode="External"/><Relationship Id="rId518" Type="http://schemas.openxmlformats.org/officeDocument/2006/relationships/hyperlink" Target="http://../AppData/Roaming/Microsoft/Users/51984/Users/CASA%201/Users/CASA%201/AppData/Roaming/Microsoft/AppData/Roaming/Microsoft/RESOLUCIONES%202017%20PDF/134.pdf" TargetMode="External"/><Relationship Id="rId517" Type="http://schemas.openxmlformats.org/officeDocument/2006/relationships/hyperlink" Target="http://../AppData/Roaming/Microsoft/Users/51984/Users/CASA%201/Users/CASA%201/AppData/Roaming/Microsoft/AppData/Roaming/Microsoft/RESOLUCIONES%202017%20PDF/141.pdf" TargetMode="External"/><Relationship Id="rId516" Type="http://schemas.openxmlformats.org/officeDocument/2006/relationships/hyperlink" Target="http://../AppData/Roaming/Microsoft/Users/51984/Users/CASA%201/Users/CASA%201/AppData/Roaming/Microsoft/AppData/Roaming/Microsoft/RESOLUCIONES%202017%20PDF/147.pdf" TargetMode="External"/><Relationship Id="rId515" Type="http://schemas.openxmlformats.org/officeDocument/2006/relationships/hyperlink" Target="http://../AppData/Roaming/Microsoft/Users/51984/Users/CASA%201/Users/CASA%201/AppData/Roaming/Microsoft/AppData/Roaming/Microsoft/RESOLUCIONES%202017%20PDF/146.pdf" TargetMode="External"/><Relationship Id="rId510" Type="http://schemas.openxmlformats.org/officeDocument/2006/relationships/hyperlink" Target="http://../AppData/Roaming/Microsoft/Users/51984/Users/CASA%201/Users/CASA%201/AppData/Roaming/Microsoft/AppData/Roaming/Microsoft/RESOLUCIONES%202017%20PDF/118.pdf" TargetMode="External"/><Relationship Id="rId2430" Type="http://schemas.openxmlformats.org/officeDocument/2006/relationships/hyperlink" Target="http://../AppData/Roaming/Microsoft/Users/51984/Users/CASA%201/Users/CASA%201/AppData/Roaming/Microsoft/RESOLUCIONES%202019%20PDF/CARGOS%202019/0929-CARGO3.pdf" TargetMode="External"/><Relationship Id="rId1100" Type="http://schemas.openxmlformats.org/officeDocument/2006/relationships/hyperlink" Target="http://../AppData/Roaming/Microsoft/Users/51984/Users/CASA%201/Users/CASA%201/AppData/Roaming/Microsoft/RESOLUCIONES%202018%20PDF/CARGOS%202018/1017.pdf" TargetMode="External"/><Relationship Id="rId2431" Type="http://schemas.openxmlformats.org/officeDocument/2006/relationships/hyperlink" Target="http://../AppData/Roaming/Microsoft/Users/51984/Users/CASA%201/Users/CASA%201/AppData/Roaming/Microsoft/RESOLUCIONES%202019%20PDF/0946.pdf" TargetMode="External"/><Relationship Id="rId1101" Type="http://schemas.openxmlformats.org/officeDocument/2006/relationships/hyperlink" Target="http://../AppData/Roaming/Microsoft/Users/51984/Users/CASA%201/Users/CASA%201/AppData/Roaming/Microsoft/RESOLUCIONES%202018%20PDF/CARGOS%202018/1024-2.pdf" TargetMode="External"/><Relationship Id="rId2432" Type="http://schemas.openxmlformats.org/officeDocument/2006/relationships/hyperlink" Target="http://../AppData/Roaming/Microsoft/Users/51984/Users/CASA%201/Users/CASA%201/AppData/Roaming/Microsoft/RESOLUCIONES%202019%20PDF/0942.pdf" TargetMode="External"/><Relationship Id="rId1102" Type="http://schemas.openxmlformats.org/officeDocument/2006/relationships/hyperlink" Target="http://../AppData/Roaming/Microsoft/Users/51984/Users/CASA%201/Users/CASA%201/AppData/Roaming/Microsoft/RESOLUCIONES%202018%20PDF/CARGOS%202018/1019.pdf" TargetMode="External"/><Relationship Id="rId2433" Type="http://schemas.openxmlformats.org/officeDocument/2006/relationships/hyperlink" Target="http://../AppData/Roaming/Microsoft/Users/51984/Users/CASA%201/Users/CASA%201/AppData/Roaming/Microsoft/RESOLUCIONES%202019%20PDF/CARGOS%202019/0942-CARGO1.pdf" TargetMode="External"/><Relationship Id="rId2401" Type="http://schemas.openxmlformats.org/officeDocument/2006/relationships/hyperlink" Target="http://../AppData/Roaming/Microsoft/Users/51984/Users/CASA%201/Users/CASA%201/AppData/Roaming/Microsoft/RESOLUCIONES%202019%20PDF/0950.pdf" TargetMode="External"/><Relationship Id="rId2402" Type="http://schemas.openxmlformats.org/officeDocument/2006/relationships/hyperlink" Target="http://../AppData/Roaming/Microsoft/Users/51984/Users/CASA%201/Users/CASA%201/AppData/Roaming/Microsoft/RESOLUCIONES%202019%20PDF/0947.pdf" TargetMode="External"/><Relationship Id="rId2403" Type="http://schemas.openxmlformats.org/officeDocument/2006/relationships/hyperlink" Target="http://../AppData/Roaming/Microsoft/Users/51984/Users/CASA%201/Users/CASA%201/AppData/Roaming/Microsoft/RESOLUCIONES%202019%20PDF/0940.pdf" TargetMode="External"/><Relationship Id="rId2404" Type="http://schemas.openxmlformats.org/officeDocument/2006/relationships/hyperlink" Target="http://../AppData/Roaming/Microsoft/Users/51984/Users/CASA%201/Users/CASA%201/AppData/Roaming/Microsoft/RESOLUCIONES%202019%20PDF/0934.pdf" TargetMode="External"/><Relationship Id="rId2405" Type="http://schemas.openxmlformats.org/officeDocument/2006/relationships/hyperlink" Target="http://../AppData/Roaming/Microsoft/Users/51984/Users/CASA%201/Users/CASA%201/AppData/Roaming/Microsoft/RESOLUCIONES%202019%20PDF/CARGOS%202019/0934-CARGO1.pdf" TargetMode="External"/><Relationship Id="rId2406" Type="http://schemas.openxmlformats.org/officeDocument/2006/relationships/hyperlink" Target="http://../AppData/Roaming/Microsoft/Users/51984/Users/CASA%201/Users/CASA%201/AppData/Roaming/Microsoft/RESOLUCIONES%202019%20PDF/CARGOS%202019/0934-CARGO2.pdf" TargetMode="External"/><Relationship Id="rId2407" Type="http://schemas.openxmlformats.org/officeDocument/2006/relationships/hyperlink" Target="http://../AppData/Roaming/Microsoft/Users/51984/Users/CASA%201/Users/CASA%201/AppData/Roaming/Microsoft/RESOLUCIONES%202019%20PDF/CARGOS%202019/0934-CARGO3.pdf" TargetMode="External"/><Relationship Id="rId2408" Type="http://schemas.openxmlformats.org/officeDocument/2006/relationships/hyperlink" Target="http://../AppData/Roaming/Microsoft/Users/51984/Users/CASA%201/Users/CASA%201/AppData/Roaming/Microsoft/RESOLUCIONES%202019%20PDF/0943.pdf" TargetMode="External"/><Relationship Id="rId2409" Type="http://schemas.openxmlformats.org/officeDocument/2006/relationships/hyperlink" Target="http://../AppData/Roaming/Microsoft/Users/51984/Users/CASA%201/Users/CASA%201/AppData/Roaming/Microsoft/RESOLUCIONES%202019%20PDF/0945.pdf" TargetMode="External"/><Relationship Id="rId2400" Type="http://schemas.openxmlformats.org/officeDocument/2006/relationships/hyperlink" Target="http://../AppData/Roaming/Microsoft/Users/51984/Users/CASA%201/Users/CASA%201/AppData/Roaming/Microsoft/RESOLUCIONES%202019%20PDF/0948.pdf" TargetMode="External"/><Relationship Id="rId590" Type="http://schemas.openxmlformats.org/officeDocument/2006/relationships/hyperlink" Target="http://../AppData/Roaming/Microsoft/Users/51984/Users/CASA%201/Users/CASA%201/AppData/Roaming/Microsoft/AppData/Roaming/Microsoft/RESOLUCIONES%202016%20PDF/RESOLUCION%2046.pdf" TargetMode="External"/><Relationship Id="rId589" Type="http://schemas.openxmlformats.org/officeDocument/2006/relationships/hyperlink" Target="http://../AppData/Roaming/Microsoft/Users/51984/Users/CASA%201/Users/CASA%201/AppData/Roaming/Microsoft/AppData/Roaming/Microsoft/RESOLUCIONES%202016%20PDF/RESOLUCION%2049.pdf" TargetMode="External"/><Relationship Id="rId588" Type="http://schemas.openxmlformats.org/officeDocument/2006/relationships/hyperlink" Target="http://../AppData/Roaming/Microsoft/Users/51984/Users/CASA%201/Users/CASA%201/AppData/Roaming/Microsoft/AppData/Roaming/Microsoft/RESOLUCIONES%202016%20PDF/RESOLUCION%2040.pdf" TargetMode="External"/><Relationship Id="rId1170" Type="http://schemas.openxmlformats.org/officeDocument/2006/relationships/hyperlink" Target="http://../AppData/Roaming/Microsoft/Users/51984/Users/CASA%201/Users/CASA%201/AppData/Roaming/Microsoft/RESOLUCIONES%202019%20PDF/00011.pdf" TargetMode="External"/><Relationship Id="rId1171" Type="http://schemas.openxmlformats.org/officeDocument/2006/relationships/hyperlink" Target="http://../AppData/Roaming/Microsoft/Users/51984/Users/CASA%201/Users/CASA%201/AppData/Roaming/Microsoft/RESOLUCIONES%202019%20PDF/00013.pdf" TargetMode="External"/><Relationship Id="rId583" Type="http://schemas.openxmlformats.org/officeDocument/2006/relationships/hyperlink" Target="http://../AppData/Roaming/Microsoft/Users/51984/Users/CASA%201/Users/CASA%201/AppData/Roaming/Microsoft/AppData/Roaming/Microsoft/RESOLUCIONES%202016%20PDF/RESOLUCION%2037.pdf" TargetMode="External"/><Relationship Id="rId1172" Type="http://schemas.openxmlformats.org/officeDocument/2006/relationships/hyperlink" Target="http://../AppData/Roaming/Microsoft/Users/51984/Users/CASA%201/Users/CASA%201/AppData/Roaming/Microsoft/RESOLUCIONES%202019%20PDF/00024.pdf" TargetMode="External"/><Relationship Id="rId582" Type="http://schemas.openxmlformats.org/officeDocument/2006/relationships/hyperlink" Target="http://../AppData/Roaming/Microsoft/Users/51984/Users/CASA%201/Users/CASA%201/AppData/Roaming/Microsoft/AppData/Roaming/Microsoft/RESOLUCIONES%202016%20PDF/RESOLUCION%2043.pdf" TargetMode="External"/><Relationship Id="rId1173" Type="http://schemas.openxmlformats.org/officeDocument/2006/relationships/hyperlink" Target="http://../AppData/Roaming/Microsoft/Users/51984/Users/CASA%201/Users/CASA%201/AppData/Roaming/Microsoft/RESOLUCIONES%202019%20PDF/0003.pdf" TargetMode="External"/><Relationship Id="rId581" Type="http://schemas.openxmlformats.org/officeDocument/2006/relationships/hyperlink" Target="http://../AppData/Roaming/Microsoft/Users/51984/Users/CASA%201/Users/CASA%201/AppData/Roaming/Microsoft/AppData/Roaming/Microsoft/RESOLUCIONES%202016%20PDF/RESOLUCION%2035.pdf" TargetMode="External"/><Relationship Id="rId1174" Type="http://schemas.openxmlformats.org/officeDocument/2006/relationships/hyperlink" Target="http://../AppData/Roaming/Microsoft/Users/51984/Users/CASA%201/Users/CASA%201/AppData/Roaming/Microsoft/RESOLUCIONES%202019%20PDF/CARGOS%202019/0003-CARGO.pdf" TargetMode="External"/><Relationship Id="rId580" Type="http://schemas.openxmlformats.org/officeDocument/2006/relationships/hyperlink" Target="http://../AppData/Roaming/Microsoft/Users/51984/Users/CASA%201/Users/CASA%201/AppData/Roaming/Microsoft/AppData/Roaming/Microsoft/RESOLUCIONES%202016%20PDF/RESOLUCION%2036.pdf" TargetMode="External"/><Relationship Id="rId1175" Type="http://schemas.openxmlformats.org/officeDocument/2006/relationships/hyperlink" Target="http://../AppData/Roaming/Microsoft/Users/51984/Users/CASA%201/Users/CASA%201/AppData/Roaming/Microsoft/RESOLUCIONES%202019%20PDF/00022.pdf" TargetMode="External"/><Relationship Id="rId587" Type="http://schemas.openxmlformats.org/officeDocument/2006/relationships/hyperlink" Target="http://../AppData/Roaming/Microsoft/Users/51984/Users/CASA%201/Users/CASA%201/AppData/Roaming/Microsoft/AppData/Roaming/Microsoft/RESOLUCIONES%202016%20PDF/RESOLUCION%2038.pdf" TargetMode="External"/><Relationship Id="rId1176" Type="http://schemas.openxmlformats.org/officeDocument/2006/relationships/hyperlink" Target="http://../AppData/Roaming/Microsoft/Users/51984/Users/CASA%201/Users/CASA%201/AppData/Roaming/Microsoft/RESOLUCIONES%202019%20PDF/0029.pdf" TargetMode="External"/><Relationship Id="rId586" Type="http://schemas.openxmlformats.org/officeDocument/2006/relationships/hyperlink" Target="http://../AppData/Roaming/Microsoft/Users/51984/Users/CASA%201/Users/CASA%201/AppData/Roaming/Microsoft/AppData/Roaming/Microsoft/RESOLUCIONES%202016%20PDF/RESOLUCION%2039.pdf" TargetMode="External"/><Relationship Id="rId1177" Type="http://schemas.openxmlformats.org/officeDocument/2006/relationships/hyperlink" Target="http://../AppData/Roaming/Microsoft/Users/51984/Users/CASA%201/Users/CASA%201/AppData/Roaming/Microsoft/RESOLUCIONES%202019%20PDF/00017.pdf" TargetMode="External"/><Relationship Id="rId585" Type="http://schemas.openxmlformats.org/officeDocument/2006/relationships/hyperlink" Target="http://../AppData/Roaming/Microsoft/Users/51984/Users/CASA%201/Users/CASA%201/AppData/Roaming/Microsoft/AppData/Roaming/Microsoft/RESOLUCIONES%202016%20PDF/RESOLUCION%2042.pdf" TargetMode="External"/><Relationship Id="rId1178" Type="http://schemas.openxmlformats.org/officeDocument/2006/relationships/hyperlink" Target="http://../AppData/Roaming/Microsoft/Users/51984/Users/CASA%201/Users/CASA%201/AppData/Roaming/Microsoft/RESOLUCIONES%202019%20PDF/0040.pdf" TargetMode="External"/><Relationship Id="rId584" Type="http://schemas.openxmlformats.org/officeDocument/2006/relationships/hyperlink" Target="http://../AppData/Roaming/Microsoft/Users/51984/Users/CASA%201/Users/CASA%201/AppData/Roaming/Microsoft/AppData/Roaming/Microsoft/RESOLUCIONES%202016%20PDF/RESOLUCION%2041.pdf" TargetMode="External"/><Relationship Id="rId1179" Type="http://schemas.openxmlformats.org/officeDocument/2006/relationships/hyperlink" Target="http://../AppData/Roaming/Microsoft/Users/51984/Users/CASA%201/Users/CASA%201/AppData/Roaming/Microsoft/RESOLUCIONES%202019%20PDF/0033.pdf" TargetMode="External"/><Relationship Id="rId1169" Type="http://schemas.openxmlformats.org/officeDocument/2006/relationships/hyperlink" Target="http://../AppData/Roaming/Microsoft/Users/51984/Users/CASA%201/Users/CASA%201/AppData/Roaming/Microsoft/RESOLUCIONES%202019%20PDF/CARGOS%202019/0005-CARGO.pdf" TargetMode="External"/><Relationship Id="rId579" Type="http://schemas.openxmlformats.org/officeDocument/2006/relationships/hyperlink" Target="http://../AppData/Roaming/Microsoft/Users/51984/Users/CASA%201/Users/CASA%201/AppData/Roaming/Microsoft/AppData/Roaming/Microsoft/RESOLUCIONES%202016%20PDF/RESOLUCION%2034.pdf" TargetMode="External"/><Relationship Id="rId578" Type="http://schemas.openxmlformats.org/officeDocument/2006/relationships/hyperlink" Target="http://../AppData/Roaming/Microsoft/Users/51984/Users/CASA%201/Users/CASA%201/AppData/Roaming/Microsoft/AppData/Roaming/Microsoft/RESOLUCIONES%202016%20PDF/RESOLUCION%2033.pdf" TargetMode="External"/><Relationship Id="rId577" Type="http://schemas.openxmlformats.org/officeDocument/2006/relationships/hyperlink" Target="http://../AppData/Roaming/Microsoft/Users/51984/Users/CASA%201/Users/CASA%201/AppData/Roaming/Microsoft/AppData/Roaming/Microsoft/RESOLUCIONES%202016%20PDF/RESOLUCION%2029.pdf" TargetMode="External"/><Relationship Id="rId2490" Type="http://schemas.openxmlformats.org/officeDocument/2006/relationships/hyperlink" Target="http://../AppData/Roaming/Microsoft/Users/51984/Users/CASA%201/Users/CASA%201/AppData/Roaming/Microsoft/RESOLUCIONES%202019%20PDF/0928.pdf" TargetMode="External"/><Relationship Id="rId1160" Type="http://schemas.openxmlformats.org/officeDocument/2006/relationships/hyperlink" Target="http://../AppData/Roaming/Microsoft/Users/51984/Users/CASA%201/Users/CASA%201/AppData/Roaming/Microsoft/RESOLUCIONES%202019%20PDF/CARGOS%202019/0016-CARGO.pdf" TargetMode="External"/><Relationship Id="rId2491" Type="http://schemas.openxmlformats.org/officeDocument/2006/relationships/hyperlink" Target="http://../AppData/Roaming/Microsoft/Users/51984/Users/CASA%201/Users/CASA%201/AppData/Roaming/Microsoft/RESOLUCIONES%202019%20PDF/CARGOS%202019/0928-CARGO1.pdf" TargetMode="External"/><Relationship Id="rId572" Type="http://schemas.openxmlformats.org/officeDocument/2006/relationships/hyperlink" Target="http://../AppData/Roaming/Microsoft/Users/51984/Users/CASA%201/Users/CASA%201/AppData/Roaming/Microsoft/AppData/Roaming/Microsoft/RESOLUCIONES%202016%20PDF/RESOLUCION%2026.pdf" TargetMode="External"/><Relationship Id="rId1161" Type="http://schemas.openxmlformats.org/officeDocument/2006/relationships/hyperlink" Target="http://../AppData/Roaming/Microsoft/Users/51984/Users/CASA%201/Users/CASA%201/AppData/Roaming/Microsoft/RESOLUCIONES%202019%20PDF/00014.pdf" TargetMode="External"/><Relationship Id="rId2492" Type="http://schemas.openxmlformats.org/officeDocument/2006/relationships/hyperlink" Target="http://../AppData/Roaming/Microsoft/Users/51984/Users/CASA%201/Users/CASA%201/AppData/Roaming/Microsoft/RESOLUCIONES%202019%20PDF/0970.pdf" TargetMode="External"/><Relationship Id="rId571" Type="http://schemas.openxmlformats.org/officeDocument/2006/relationships/hyperlink" Target="http://../AppData/Roaming/Microsoft/Users/51984/Users/CASA%201/Users/CASA%201/AppData/Roaming/Microsoft/AppData/Roaming/Microsoft/RESOLUCIONES%202016%20PDF/RESOLUCION%2030.pdf" TargetMode="External"/><Relationship Id="rId1162" Type="http://schemas.openxmlformats.org/officeDocument/2006/relationships/hyperlink" Target="http://../AppData/Roaming/Microsoft/Users/51984/Users/CASA%201/Users/CASA%201/AppData/Roaming/Microsoft/RESOLUCIONES%202019%20PDF/0008.pdf" TargetMode="External"/><Relationship Id="rId2493" Type="http://schemas.openxmlformats.org/officeDocument/2006/relationships/hyperlink" Target="http://../AppData/Roaming/Microsoft/Users/51984/Users/CASA%201/Users/CASA%201/AppData/Roaming/Microsoft/RESOLUCIONES%202019%20PDF/0965.pdf" TargetMode="External"/><Relationship Id="rId570" Type="http://schemas.openxmlformats.org/officeDocument/2006/relationships/hyperlink" Target="http://../AppData/Roaming/Microsoft/Users/51984/Users/CASA%201/Users/CASA%201/AppData/Roaming/Microsoft/AppData/Roaming/Microsoft/RESOLUCIONES%202016%20PDF/RESOLUCION%2032.pdf" TargetMode="External"/><Relationship Id="rId1163" Type="http://schemas.openxmlformats.org/officeDocument/2006/relationships/hyperlink" Target="http://../AppData/Roaming/Microsoft/Users/51984/Users/CASA%201/Users/CASA%201/AppData/Roaming/Microsoft/RESOLUCIONES%202019%20PDF/00019.pdf" TargetMode="External"/><Relationship Id="rId2494" Type="http://schemas.openxmlformats.org/officeDocument/2006/relationships/hyperlink" Target="http://../AppData/Roaming/Microsoft/Users/51984/Users/CASA%201/Users/CASA%201/AppData/Roaming/Microsoft/RESOLUCIONES%202019%20PDF/0980.pdf" TargetMode="External"/><Relationship Id="rId1164" Type="http://schemas.openxmlformats.org/officeDocument/2006/relationships/hyperlink" Target="http://../AppData/Roaming/Microsoft/Users/51984/Users/CASA%201/Users/CASA%201/AppData/Roaming/Microsoft/RESOLUCIONES%202019%20PDF/00018.pdf" TargetMode="External"/><Relationship Id="rId2495" Type="http://schemas.openxmlformats.org/officeDocument/2006/relationships/hyperlink" Target="http://../AppData/Roaming/Microsoft/Users/51984/Users/CASA%201/Users/CASA%201/AppData/Roaming/Microsoft/RESOLUCIONES%202019%20PDF/0981.pdf" TargetMode="External"/><Relationship Id="rId576" Type="http://schemas.openxmlformats.org/officeDocument/2006/relationships/hyperlink" Target="http://../AppData/Roaming/Microsoft/Users/51984/Users/CASA%201/Users/CASA%201/AppData/Roaming/Microsoft/AppData/Roaming/Microsoft/RESOLUCIONES%202016%20PDF/RESOLUCION%2028.pdf" TargetMode="External"/><Relationship Id="rId1165" Type="http://schemas.openxmlformats.org/officeDocument/2006/relationships/hyperlink" Target="http://../AppData/Roaming/Microsoft/Users/51984/Users/CASA%201/Users/CASA%201/AppData/Roaming/Microsoft/RESOLUCIONES%202019%20PDF/00026.pdf" TargetMode="External"/><Relationship Id="rId2496" Type="http://schemas.openxmlformats.org/officeDocument/2006/relationships/hyperlink" Target="http://../AppData/Roaming/Microsoft/Users/51984/Users/CASA%201/Users/CASA%201/AppData/Roaming/Microsoft/RESOLUCIONES%202019%20PDF/0976.pdf" TargetMode="External"/><Relationship Id="rId575" Type="http://schemas.openxmlformats.org/officeDocument/2006/relationships/hyperlink" Target="http://../AppData/Roaming/Microsoft/Users/51984/Users/CASA%201/Users/CASA%201/AppData/Roaming/Microsoft/AppData/Roaming/Microsoft/RESOLUCIONES%202016%20PDF/RESOLUCION%2024.pdf" TargetMode="External"/><Relationship Id="rId1166" Type="http://schemas.openxmlformats.org/officeDocument/2006/relationships/hyperlink" Target="http://../AppData/Roaming/Microsoft/Users/51984/Users/CASA%201/Users/CASA%201/AppData/Roaming/Microsoft/RESOLUCIONES%202019%20PDF/0028.pdf" TargetMode="External"/><Relationship Id="rId2497" Type="http://schemas.openxmlformats.org/officeDocument/2006/relationships/hyperlink" Target="http://../AppData/Roaming/Microsoft/Users/51984/Users/CASA%201/Users/CASA%201/AppData/Roaming/Microsoft/RESOLUCIONES%202019%20PDF/0977.pdf" TargetMode="External"/><Relationship Id="rId574" Type="http://schemas.openxmlformats.org/officeDocument/2006/relationships/hyperlink" Target="http://../AppData/Roaming/Microsoft/Users/51984/Users/CASA%201/Users/CASA%201/AppData/Roaming/Microsoft/AppData/Roaming/Microsoft/RESOLUCIONES%202016%20PDF/RESOLUCION%2031.pdf" TargetMode="External"/><Relationship Id="rId1167" Type="http://schemas.openxmlformats.org/officeDocument/2006/relationships/hyperlink" Target="http://../AppData/Roaming/Microsoft/Users/51984/Users/CASA%201/Users/CASA%201/AppData/Roaming/Microsoft/RESOLUCIONES%202019%20PDF/00025.pdf" TargetMode="External"/><Relationship Id="rId2498" Type="http://schemas.openxmlformats.org/officeDocument/2006/relationships/hyperlink" Target="http://../AppData/Roaming/Microsoft/Users/51984/Users/CASA%201/Users/CASA%201/AppData/Roaming/Microsoft/RESOLUCIONES%202019%20PDF/0978.pdf" TargetMode="External"/><Relationship Id="rId573" Type="http://schemas.openxmlformats.org/officeDocument/2006/relationships/hyperlink" Target="http://../AppData/Roaming/Microsoft/Users/51984/Users/CASA%201/Users/CASA%201/AppData/Roaming/Microsoft/AppData/Roaming/Microsoft/RESOLUCIONES%202016%20PDF/RESOLUCION%2027.pdf" TargetMode="External"/><Relationship Id="rId1168" Type="http://schemas.openxmlformats.org/officeDocument/2006/relationships/hyperlink" Target="http://../AppData/Roaming/Microsoft/Users/51984/Users/CASA%201/Users/CASA%201/AppData/Roaming/Microsoft/RESOLUCIONES%202019%20PDF/0005.pdf" TargetMode="External"/><Relationship Id="rId2499" Type="http://schemas.openxmlformats.org/officeDocument/2006/relationships/hyperlink" Target="http://../AppData/Roaming/Microsoft/Users/51984/Users/CASA%201/Users/CASA%201/AppData/Roaming/Microsoft/RESOLUCIONES%202019%20PDF/CARGOS%202019/0978-CARGO1.pdf" TargetMode="External"/><Relationship Id="rId1190" Type="http://schemas.openxmlformats.org/officeDocument/2006/relationships/hyperlink" Target="http://../AppData/Roaming/Microsoft/Users/51984/Users/CASA%201/Users/CASA%201/AppData/Roaming/Microsoft/RESOLUCIONES%202019%20PDF/0034.pdf" TargetMode="External"/><Relationship Id="rId1191" Type="http://schemas.openxmlformats.org/officeDocument/2006/relationships/hyperlink" Target="http://../AppData/Roaming/Microsoft/Users/51984/Users/CASA%201/Users/CASA%201/AppData/Roaming/Microsoft/RESOLUCIONES%202019%20PDF/0037.pdf" TargetMode="External"/><Relationship Id="rId1192" Type="http://schemas.openxmlformats.org/officeDocument/2006/relationships/hyperlink" Target="http://../AppData/Roaming/Microsoft/Users/51984/Users/CASA%201/Users/CASA%201/AppData/Roaming/Microsoft/RESOLUCIONES%202019%20PDF/0046.pdf" TargetMode="External"/><Relationship Id="rId1193" Type="http://schemas.openxmlformats.org/officeDocument/2006/relationships/hyperlink" Target="http://../AppData/Roaming/Microsoft/Users/51984/Users/CASA%201/Users/CASA%201/AppData/Roaming/Microsoft/RESOLUCIONES%202019%20PDF/CARGOS%202019/0046-CARGO.pdf" TargetMode="External"/><Relationship Id="rId1194" Type="http://schemas.openxmlformats.org/officeDocument/2006/relationships/hyperlink" Target="http://../AppData/Roaming/Microsoft/Users/51984/Users/CASA%201/Users/CASA%201/AppData/Roaming/Microsoft/RESOLUCIONES%202019%20PDF/CARGOS%202019/0046-CARGO2.pdf" TargetMode="External"/><Relationship Id="rId1195" Type="http://schemas.openxmlformats.org/officeDocument/2006/relationships/hyperlink" Target="http://../AppData/Roaming/Microsoft/Users/51984/Users/CASA%201/Users/CASA%201/AppData/Roaming/Microsoft/RESOLUCIONES%202019%20PDF/0039.pdf" TargetMode="External"/><Relationship Id="rId1196" Type="http://schemas.openxmlformats.org/officeDocument/2006/relationships/hyperlink" Target="http://../AppData/Roaming/Microsoft/Users/51984/Users/CASA%201/Users/CASA%201/AppData/Roaming/Microsoft/RESOLUCIONES%202019%20PDF/0044.pdf" TargetMode="External"/><Relationship Id="rId1197" Type="http://schemas.openxmlformats.org/officeDocument/2006/relationships/hyperlink" Target="http://../AppData/Roaming/Microsoft/Users/51984/Users/CASA%201/Users/CASA%201/AppData/Roaming/Microsoft/RESOLUCIONES%202019%20PDF/0048.pdf" TargetMode="External"/><Relationship Id="rId1198" Type="http://schemas.openxmlformats.org/officeDocument/2006/relationships/hyperlink" Target="http://../AppData/Roaming/Microsoft/Users/51984/Users/CASA%201/Users/CASA%201/AppData/Roaming/Microsoft/RESOLUCIONES%202019%20PDF/0047.pdf" TargetMode="External"/><Relationship Id="rId1199" Type="http://schemas.openxmlformats.org/officeDocument/2006/relationships/hyperlink" Target="http://../AppData/Roaming/Microsoft/Users/51984/Users/CASA%201/Users/CASA%201/AppData/Roaming/Microsoft/RESOLUCIONES%202019%20PDF/CARGOS%202019/0047-CARGO.pdf" TargetMode="External"/><Relationship Id="rId599" Type="http://schemas.openxmlformats.org/officeDocument/2006/relationships/hyperlink" Target="http://../AppData/Roaming/Microsoft/Users/51984/Users/CASA%201/Users/CASA%201/AppData/Roaming/Microsoft/AppData/Roaming/Microsoft/RESOLUCIONES%202016%20PDF/RESOLUCION%2054.pdf" TargetMode="External"/><Relationship Id="rId1180" Type="http://schemas.openxmlformats.org/officeDocument/2006/relationships/hyperlink" Target="http://../AppData/Roaming/Microsoft/Users/51984/Users/CASA%201/Users/CASA%201/AppData/Roaming/Microsoft/RESOLUCIONES%202019%20PDF/0043.pdf" TargetMode="External"/><Relationship Id="rId1181" Type="http://schemas.openxmlformats.org/officeDocument/2006/relationships/hyperlink" Target="http://../AppData/Roaming/Microsoft/Users/51984/Users/CASA%201/Users/CASA%201/AppData/Roaming/Microsoft/RESOLUCIONES%202019%20PDF/0042.pdf" TargetMode="External"/><Relationship Id="rId1182" Type="http://schemas.openxmlformats.org/officeDocument/2006/relationships/hyperlink" Target="http://../AppData/Roaming/Microsoft/Users/51984/Users/CASA%201/Users/CASA%201/AppData/Roaming/Microsoft/RESOLUCIONES%202019%20PDF/CARGOS%202019/0042-CARGO.pdf" TargetMode="External"/><Relationship Id="rId594" Type="http://schemas.openxmlformats.org/officeDocument/2006/relationships/hyperlink" Target="http://../AppData/Roaming/Microsoft/Users/51984/Users/CASA%201/Users/CASA%201/AppData/Roaming/Microsoft/AppData/Roaming/Microsoft/RESOLUCIONES%202016%20PDF/RESOLUCION%2048.pdf" TargetMode="External"/><Relationship Id="rId1183" Type="http://schemas.openxmlformats.org/officeDocument/2006/relationships/hyperlink" Target="http://../AppData/Roaming/Microsoft/Users/51984/Users/CASA%201/Users/CASA%201/AppData/Roaming/Microsoft/RESOLUCIONES%202019%20PDF/0035.pdf" TargetMode="External"/><Relationship Id="rId593" Type="http://schemas.openxmlformats.org/officeDocument/2006/relationships/hyperlink" Target="http://../AppData/Roaming/Microsoft/Users/51984/Users/CASA%201/Users/CASA%201/AppData/Roaming/Microsoft/AppData/Roaming/Microsoft/RESOLUCIONES%202016%20PDF/RESOLUCION%2045.pdf" TargetMode="External"/><Relationship Id="rId1184" Type="http://schemas.openxmlformats.org/officeDocument/2006/relationships/hyperlink" Target="http://../AppData/Roaming/Microsoft/Users/51984/Users/CASA%201/Users/CASA%201/AppData/Roaming/Microsoft/RESOLUCIONES%202019%20PDF/0041.pdf" TargetMode="External"/><Relationship Id="rId592" Type="http://schemas.openxmlformats.org/officeDocument/2006/relationships/hyperlink" Target="http://../AppData/Roaming/Microsoft/Users/51984/Users/CASA%201/Users/CASA%201/AppData/Roaming/Microsoft/AppData/Roaming/Microsoft/RESOLUCIONES%202016%20PDF/RESOLUCION%2044.pdf" TargetMode="External"/><Relationship Id="rId1185" Type="http://schemas.openxmlformats.org/officeDocument/2006/relationships/hyperlink" Target="http://../AppData/Roaming/Microsoft/Users/51984/Users/CASA%201/Users/CASA%201/AppData/Roaming/Microsoft/RESOLUCIONES%202019%20PDF/CARGOS%202019/0041-CARGO.pdf" TargetMode="External"/><Relationship Id="rId591" Type="http://schemas.openxmlformats.org/officeDocument/2006/relationships/hyperlink" Target="http://../AppData/Roaming/Microsoft/Users/51984/Users/CASA%201/Users/CASA%201/AppData/Roaming/Microsoft/AppData/Roaming/Microsoft/RESOLUCIONES%202016%20PDF/RESOLUCION%2047.pdf" TargetMode="External"/><Relationship Id="rId1186" Type="http://schemas.openxmlformats.org/officeDocument/2006/relationships/hyperlink" Target="http://../AppData/Roaming/Microsoft/Users/51984/Users/CASA%201/Users/CASA%201/AppData/Roaming/Microsoft/RESOLUCIONES%202019%20PDF/0036.pdf" TargetMode="External"/><Relationship Id="rId598" Type="http://schemas.openxmlformats.org/officeDocument/2006/relationships/hyperlink" Target="http://../AppData/Roaming/Microsoft/Users/51984/Users/CASA%201/Users/CASA%201/AppData/Roaming/Microsoft/AppData/Roaming/Microsoft/RESOLUCIONES%202016%20PDF/RESOLUCION%2053.pdf" TargetMode="External"/><Relationship Id="rId1187" Type="http://schemas.openxmlformats.org/officeDocument/2006/relationships/hyperlink" Target="http://../AppData/Roaming/Microsoft/Users/51984/Users/CASA%201/Users/CASA%201/AppData/Roaming/Microsoft/RESOLUCIONES%202019%20PDF/0045.pdf" TargetMode="External"/><Relationship Id="rId597" Type="http://schemas.openxmlformats.org/officeDocument/2006/relationships/hyperlink" Target="http://../AppData/Roaming/Microsoft/Users/51984/Users/CASA%201/Users/CASA%201/AppData/Roaming/Microsoft/AppData/Roaming/Microsoft/RESOLUCIONES%202016%20PDF/RESOLUCION%2052.pdf" TargetMode="External"/><Relationship Id="rId1188" Type="http://schemas.openxmlformats.org/officeDocument/2006/relationships/hyperlink" Target="http://../AppData/Roaming/Microsoft/Users/51984/Users/CASA%201/Users/CASA%201/AppData/Roaming/Microsoft/RESOLUCIONES%202019%20PDF/0066.pdf" TargetMode="External"/><Relationship Id="rId596" Type="http://schemas.openxmlformats.org/officeDocument/2006/relationships/hyperlink" Target="http://../AppData/Roaming/Microsoft/Users/51984/Users/CASA%201/Users/CASA%201/AppData/Roaming/Microsoft/AppData/Roaming/Microsoft/RESOLUCIONES%202016%20PDF/RESOLUCION%2050.pdf" TargetMode="External"/><Relationship Id="rId1189" Type="http://schemas.openxmlformats.org/officeDocument/2006/relationships/hyperlink" Target="http://../AppData/Roaming/Microsoft/Users/51984/Users/CASA%201/Users/CASA%201/AppData/Roaming/Microsoft/RESOLUCIONES%202019%20PDF/0038.pdf" TargetMode="External"/><Relationship Id="rId595" Type="http://schemas.openxmlformats.org/officeDocument/2006/relationships/hyperlink" Target="http://../AppData/Roaming/Microsoft/Users/51984/Users/CASA%201/Users/CASA%201/AppData/Roaming/Microsoft/AppData/Roaming/Microsoft/RESOLUCIONES%202016%20PDF/RESOLUCION%2051.pdf" TargetMode="External"/><Relationship Id="rId1136" Type="http://schemas.openxmlformats.org/officeDocument/2006/relationships/hyperlink" Target="http://../AppData/Roaming/Microsoft/Users/51984/Users/CASA%201/Users/CASA%201/AppData/Roaming/Microsoft/RESOLUCIONES%202018%20PDF/CARGOS%202018/1067-cargo.pdf" TargetMode="External"/><Relationship Id="rId2467" Type="http://schemas.openxmlformats.org/officeDocument/2006/relationships/hyperlink" Target="http://../AppData/Roaming/Microsoft/Users/51984/Users/CASA%201/Users/CASA%201/AppData/Roaming/Microsoft/RESOLUCIONES%202019%20PDF/0957.pdf" TargetMode="External"/><Relationship Id="rId1137" Type="http://schemas.openxmlformats.org/officeDocument/2006/relationships/hyperlink" Target="http://../AppData/Roaming/Microsoft/Users/51984/Users/CASA%201/Users/CASA%201/AppData/Roaming/Microsoft/RESOLUCIONES%202019%20PDF/00012.pdf" TargetMode="External"/><Relationship Id="rId2468" Type="http://schemas.openxmlformats.org/officeDocument/2006/relationships/hyperlink" Target="http://../AppData/Roaming/Microsoft/Users/51984/Users/CASA%201/Users/CASA%201/AppData/Roaming/Microsoft/RESOLUCIONES%202019%20PDF/CARGOS%202019/0957-CARGO1.pdf" TargetMode="External"/><Relationship Id="rId1138" Type="http://schemas.openxmlformats.org/officeDocument/2006/relationships/hyperlink" Target="http://../AppData/Roaming/Microsoft/Users/51984/Users/CASA%201/Users/CASA%201/AppData/Roaming/Microsoft/RESOLUCIONES%202019%20PDF/0010.pdf" TargetMode="External"/><Relationship Id="rId2469" Type="http://schemas.openxmlformats.org/officeDocument/2006/relationships/hyperlink" Target="http://../AppData/Roaming/Microsoft/Users/51984/Users/CASA%201/Users/CASA%201/AppData/Roaming/Microsoft/RESOLUCIONES%202019%20PDF/CARGOS%202019/0957-CARGO2.pdf" TargetMode="External"/><Relationship Id="rId1139" Type="http://schemas.openxmlformats.org/officeDocument/2006/relationships/hyperlink" Target="http://../AppData/Roaming/Microsoft/Users/51984/Users/CASA%201/Users/CASA%201/AppData/Roaming/Microsoft/RESOLUCIONES%202019%20PDF/0009.pdf" TargetMode="External"/><Relationship Id="rId547" Type="http://schemas.openxmlformats.org/officeDocument/2006/relationships/hyperlink" Target="http://../AppData/Roaming/Microsoft/Users/51984/Users/CASA%201/Users/CASA%201/AppData/Roaming/Microsoft/AppData/Roaming/Microsoft/RESOLUCIONES%202016%20PDF/RESOLUCION%202.pdf" TargetMode="External"/><Relationship Id="rId546" Type="http://schemas.openxmlformats.org/officeDocument/2006/relationships/hyperlink" Target="http://../AppData/Roaming/Microsoft/Users/51984/Users/CASA%201/Users/CASA%201/AppData/Roaming/Microsoft/AppData/Roaming/Microsoft/RESOLUCIONES%202016%20PDF/RESOLUCION%201.pdf" TargetMode="External"/><Relationship Id="rId545" Type="http://schemas.openxmlformats.org/officeDocument/2006/relationships/hyperlink" Target="http://../AppData/Roaming/Microsoft/Users/51984/Users/CASA%201/Users/CASA%201/AppData/Roaming/Microsoft/AppData/Roaming/Microsoft/RESOLUCIONES%202017%20PDF/170.pdf" TargetMode="External"/><Relationship Id="rId544" Type="http://schemas.openxmlformats.org/officeDocument/2006/relationships/hyperlink" Target="http://../AppData/Roaming/Microsoft/Users/51984/Users/CASA%201/Users/CASA%201/AppData/Roaming/Microsoft/AppData/Roaming/Microsoft/RESOLUCIONES%202017%20PDF/166.pdf" TargetMode="External"/><Relationship Id="rId549" Type="http://schemas.openxmlformats.org/officeDocument/2006/relationships/hyperlink" Target="http://../AppData/Roaming/Microsoft/Users/51984/Users/CASA%201/Users/CASA%201/AppData/Roaming/Microsoft/AppData/Roaming/Microsoft/RESOLUCIONES%202016%20PDF/RESOLUCION%204.pdf" TargetMode="External"/><Relationship Id="rId548" Type="http://schemas.openxmlformats.org/officeDocument/2006/relationships/hyperlink" Target="http://../AppData/Roaming/Microsoft/Users/51984/Users/CASA%201/Users/CASA%201/AppData/Roaming/Microsoft/AppData/Roaming/Microsoft/RESOLUCIONES%202016%20PDF/RESOLUCION%203.pdf" TargetMode="External"/><Relationship Id="rId2460" Type="http://schemas.openxmlformats.org/officeDocument/2006/relationships/hyperlink" Target="http://../AppData/Roaming/Microsoft/Users/51984/Users/CASA%201/Users/CASA%201/AppData/Roaming/Microsoft/RESOLUCIONES%202019%20PDF/0953.pdf" TargetMode="External"/><Relationship Id="rId1130" Type="http://schemas.openxmlformats.org/officeDocument/2006/relationships/hyperlink" Target="http://../AppData/Roaming/Microsoft/Users/51984/Users/CASA%201/Users/CASA%201/AppData/Roaming/Microsoft/RESOLUCIONES%202018%20PDF/CARGOS%202018/1065-cargo.pdf" TargetMode="External"/><Relationship Id="rId2461" Type="http://schemas.openxmlformats.org/officeDocument/2006/relationships/hyperlink" Target="http://../AppData/Roaming/Microsoft/Users/51984/Users/CASA%201/Users/CASA%201/AppData/Roaming/Microsoft/RESOLUCIONES%202019%20PDF/CARGOS%202019/0953-CARGO1.pdf" TargetMode="External"/><Relationship Id="rId1131" Type="http://schemas.openxmlformats.org/officeDocument/2006/relationships/hyperlink" Target="http://../AppData/Roaming/Microsoft/Users/51984/Users/CASA%201/Users/CASA%201/AppData/Roaming/Microsoft/RESOLUCIONES%202018%20PDF/CARGOS%202018/1068-cargo.pdf" TargetMode="External"/><Relationship Id="rId2462" Type="http://schemas.openxmlformats.org/officeDocument/2006/relationships/hyperlink" Target="http://../AppData/Roaming/Microsoft/Users/51984/Users/CASA%201/Users/CASA%201/AppData/Roaming/Microsoft/RESOLUCIONES%202019%20PDF/CARGOS%202019/0953-CARGO2.pdf" TargetMode="External"/><Relationship Id="rId543" Type="http://schemas.openxmlformats.org/officeDocument/2006/relationships/hyperlink" Target="http://../AppData/Roaming/Microsoft/Users/51984/Users/CASA%201/Users/CASA%201/AppData/Roaming/Microsoft/AppData/Roaming/Microsoft/RESOLUCIONES%202017%20PDF/171.pdf" TargetMode="External"/><Relationship Id="rId1132" Type="http://schemas.openxmlformats.org/officeDocument/2006/relationships/hyperlink" Target="http://../AppData/Roaming/Microsoft/Users/51984/Users/CASA%201/Users/CASA%201/AppData/Roaming/Microsoft/RESOLUCIONES%202018%20PDF/CARGOS%202018/1075-CARGO-1.pdf" TargetMode="External"/><Relationship Id="rId2463" Type="http://schemas.openxmlformats.org/officeDocument/2006/relationships/hyperlink" Target="http://../AppData/Roaming/Microsoft/Users/51984/Users/CASA%201/Users/CASA%201/AppData/Roaming/Microsoft/RESOLUCIONES%202019%20PDF/0973.pdf" TargetMode="External"/><Relationship Id="rId542" Type="http://schemas.openxmlformats.org/officeDocument/2006/relationships/hyperlink" Target="http://../AppData/Roaming/Microsoft/Users/51984/Users/CASA%201/Users/CASA%201/AppData/Roaming/Microsoft/AppData/Roaming/Microsoft/RESOLUCIONES%202017%20PDF/167.pdf" TargetMode="External"/><Relationship Id="rId1133" Type="http://schemas.openxmlformats.org/officeDocument/2006/relationships/hyperlink" Target="http://../AppData/Roaming/Microsoft/Users/51984/Users/CASA%201/Users/CASA%201/AppData/Roaming/Microsoft/RESOLUCIONES%202018%20PDF/CARGOS%202018/1075-CARGO-2.pdf" TargetMode="External"/><Relationship Id="rId2464" Type="http://schemas.openxmlformats.org/officeDocument/2006/relationships/hyperlink" Target="http://../AppData/Roaming/Microsoft/Users/51984/Users/CASA%201/Users/CASA%201/AppData/Roaming/Microsoft/RESOLUCIONES%202019%20PDF/0962.pdf" TargetMode="External"/><Relationship Id="rId541" Type="http://schemas.openxmlformats.org/officeDocument/2006/relationships/hyperlink" Target="http://../AppData/Roaming/Microsoft/Users/51984/Users/CASA%201/Users/CASA%201/AppData/Roaming/Microsoft/AppData/Roaming/Microsoft/RESOLUCIONES%202017%20PDF/173.pdf" TargetMode="External"/><Relationship Id="rId1134" Type="http://schemas.openxmlformats.org/officeDocument/2006/relationships/hyperlink" Target="http://../AppData/Roaming/Microsoft/Users/51984/Users/CASA%201/Users/CASA%201/AppData/Roaming/Microsoft/RESOLUCIONES%202018%20PDF/CARGOS%202018/1076-CARGO-1.pdf" TargetMode="External"/><Relationship Id="rId2465" Type="http://schemas.openxmlformats.org/officeDocument/2006/relationships/hyperlink" Target="http://../AppData/Roaming/Microsoft/Users/51984/Users/CASA%201/Users/CASA%201/AppData/Roaming/Microsoft/RESOLUCIONES%202019%20PDF/CARGOS%202019/0962-CARGO1.pdf" TargetMode="External"/><Relationship Id="rId540" Type="http://schemas.openxmlformats.org/officeDocument/2006/relationships/hyperlink" Target="http://../AppData/Roaming/Microsoft/Users/51984/Users/CASA%201/Users/CASA%201/AppData/Roaming/Microsoft/AppData/Roaming/Microsoft/RESOLUCIONES%202017%20PDF/165.pdf" TargetMode="External"/><Relationship Id="rId1135" Type="http://schemas.openxmlformats.org/officeDocument/2006/relationships/hyperlink" Target="http://../AppData/Roaming/Microsoft/Users/51984/Users/CASA%201/Users/CASA%201/AppData/Roaming/Microsoft/RESOLUCIONES%202018%20PDF/CARGOS%202018/1076-CARGO-2.pdf" TargetMode="External"/><Relationship Id="rId2466" Type="http://schemas.openxmlformats.org/officeDocument/2006/relationships/hyperlink" Target="http://../AppData/Roaming/Microsoft/Users/51984/Users/CASA%201/Users/CASA%201/AppData/Roaming/Microsoft/RESOLUCIONES%202019%20PDF/CARGOS%202019/0962-CARGO2.pdf" TargetMode="External"/><Relationship Id="rId1125" Type="http://schemas.openxmlformats.org/officeDocument/2006/relationships/hyperlink" Target="http://../AppData/Roaming/Microsoft/Users/51984/Users/CASA%201/Users/CASA%201/AppData/Roaming/Microsoft/RESOLUCIONES%202018%20PDF/CARGOS%202018/1034-1.pdf" TargetMode="External"/><Relationship Id="rId2456" Type="http://schemas.openxmlformats.org/officeDocument/2006/relationships/hyperlink" Target="http://../AppData/Roaming/Microsoft/Users/51984/Users/CASA%201/Users/CASA%201/AppData/Roaming/Microsoft/RESOLUCIONES%202019%20PDF/0964.pdf" TargetMode="External"/><Relationship Id="rId1126" Type="http://schemas.openxmlformats.org/officeDocument/2006/relationships/hyperlink" Target="http://../AppData/Roaming/Microsoft/Users/51984/Users/CASA%201/Users/CASA%201/AppData/Roaming/Microsoft/RESOLUCIONES%202018%20PDF/CARGOS%202018/1034-2.pdf" TargetMode="External"/><Relationship Id="rId2457" Type="http://schemas.openxmlformats.org/officeDocument/2006/relationships/hyperlink" Target="http://../AppData/Roaming/Microsoft/Users/51984/Users/CASA%201/Users/CASA%201/AppData/Roaming/Microsoft/RESOLUCIONES%202019%20PDF/0961.pdf" TargetMode="External"/><Relationship Id="rId1127" Type="http://schemas.openxmlformats.org/officeDocument/2006/relationships/hyperlink" Target="http://../AppData/Roaming/Microsoft/Users/51984/Users/CASA%201/Users/CASA%201/AppData/Roaming/Microsoft/RESOLUCIONES%202018%20PDF/CARGOS%202018/1036.pdf" TargetMode="External"/><Relationship Id="rId2458" Type="http://schemas.openxmlformats.org/officeDocument/2006/relationships/hyperlink" Target="http://../AppData/Roaming/Microsoft/Users/51984/Users/CASA%201/Users/CASA%201/AppData/Roaming/Microsoft/RESOLUCIONES%202019%20PDF/CARGOS%202019/0961-CARGO1.pdf" TargetMode="External"/><Relationship Id="rId1128" Type="http://schemas.openxmlformats.org/officeDocument/2006/relationships/hyperlink" Target="http://../AppData/Roaming/Microsoft/Users/51984/Users/CASA%201/Users/CASA%201/AppData/Roaming/Microsoft/RESOLUCIONES%202018%20PDF/CARGOS%202018/1039-CARGO.pdf" TargetMode="External"/><Relationship Id="rId2459" Type="http://schemas.openxmlformats.org/officeDocument/2006/relationships/hyperlink" Target="http://../AppData/Roaming/Microsoft/Users/51984/Users/CASA%201/Users/CASA%201/AppData/Roaming/Microsoft/RESOLUCIONES%202019%20PDF/CARGOS%202019/0961-CARGO2.pdf" TargetMode="External"/><Relationship Id="rId1129" Type="http://schemas.openxmlformats.org/officeDocument/2006/relationships/hyperlink" Target="http://../AppData/Roaming/Microsoft/Users/51984/Users/CASA%201/Users/CASA%201/AppData/Roaming/Microsoft/RESOLUCIONES%202018%20PDF/CARGOS%202018/1039-CARGO1.pdf" TargetMode="External"/><Relationship Id="rId536" Type="http://schemas.openxmlformats.org/officeDocument/2006/relationships/hyperlink" Target="http://../AppData/Roaming/Microsoft/Users/51984/Users/CASA%201/Users/CASA%201/AppData/Roaming/Microsoft/AppData/Roaming/Microsoft/RESOLUCIONES%202017%20PDF/164.pdf" TargetMode="External"/><Relationship Id="rId535" Type="http://schemas.openxmlformats.org/officeDocument/2006/relationships/hyperlink" Target="http://../AppData/Roaming/Microsoft/Users/51984/Users/CASA%201/Users/CASA%201/AppData/Roaming/Microsoft/RESOLUCIONES%202017%20PDF/159.pdf" TargetMode="External"/><Relationship Id="rId534" Type="http://schemas.openxmlformats.org/officeDocument/2006/relationships/hyperlink" Target="http://../AppData/Roaming/Microsoft/Users/51984/Users/CASA%201/Users/CASA%201/AppData/Roaming/Microsoft/RESOLUCIONES%202017%20PDF/153.pdf" TargetMode="External"/><Relationship Id="rId533" Type="http://schemas.openxmlformats.org/officeDocument/2006/relationships/hyperlink" Target="http://../AppData/Roaming/Microsoft/Users/51984/Users/CASA%201/Users/CASA%201/AppData/Roaming/Microsoft/AppData/Roaming/Microsoft/RESOLUCIONES%202017%20PDF/150.pdf" TargetMode="External"/><Relationship Id="rId539" Type="http://schemas.openxmlformats.org/officeDocument/2006/relationships/hyperlink" Target="http://../AppData/Roaming/Microsoft/Users/51984/Users/CASA%201/Users/CASA%201/AppData/Roaming/Microsoft/AppData/Roaming/Microsoft/RESOLUCIONES%202017%20PDF/169.pdf" TargetMode="External"/><Relationship Id="rId538" Type="http://schemas.openxmlformats.org/officeDocument/2006/relationships/hyperlink" Target="http://../AppData/Roaming/Microsoft/Users/51984/Users/CASA%201/Users/CASA%201/AppData/Roaming/Microsoft/AppData/Roaming/Microsoft/RESOLUCIONES%202017%20PDF/172.pdf" TargetMode="External"/><Relationship Id="rId537" Type="http://schemas.openxmlformats.org/officeDocument/2006/relationships/hyperlink" Target="http://../AppData/Roaming/Microsoft/AppData/Roaming/Microsoft/RESOLUCIONES%202017%20PDF/168.pdf" TargetMode="External"/><Relationship Id="rId2450" Type="http://schemas.openxmlformats.org/officeDocument/2006/relationships/hyperlink" Target="http://../AppData/Roaming/Microsoft/Users/51984/Users/CASA%201/Users/CASA%201/AppData/Roaming/Microsoft/RESOLUCIONES%202019%20PDF/CARGOS%202019/0960-CARGO1.pdf" TargetMode="External"/><Relationship Id="rId1120" Type="http://schemas.openxmlformats.org/officeDocument/2006/relationships/hyperlink" Target="http://../AppData/Roaming/Microsoft/Users/51984/Users/CASA%201/Users/CASA%201/AppData/Roaming/Microsoft/RESOLUCIONES%202018%20PDF/CARGOS%202018/1037-1.pdf" TargetMode="External"/><Relationship Id="rId2451" Type="http://schemas.openxmlformats.org/officeDocument/2006/relationships/hyperlink" Target="http://../AppData/Roaming/Microsoft/Users/51984/Users/CASA%201/Users/CASA%201/AppData/Roaming/Microsoft/RESOLUCIONES%202019%20PDF/CARGOS%202019/0960-CARGO2.pdf" TargetMode="External"/><Relationship Id="rId532" Type="http://schemas.openxmlformats.org/officeDocument/2006/relationships/hyperlink" Target="http://../AppData/Roaming/Microsoft/Users/51984/Users/CASA%201/Users/CASA%201/AppData/Roaming/Microsoft/AppData/Roaming/Microsoft/RESOLUCIONES%202017%20PDF/154.pdf" TargetMode="External"/><Relationship Id="rId1121" Type="http://schemas.openxmlformats.org/officeDocument/2006/relationships/hyperlink" Target="http://../AppData/Roaming/Microsoft/Users/51984/Users/CASA%201/Users/CASA%201/AppData/Roaming/Microsoft/RESOLUCIONES%202018%20PDF/CARGOS%202018/1037-2.pdf" TargetMode="External"/><Relationship Id="rId2452" Type="http://schemas.openxmlformats.org/officeDocument/2006/relationships/hyperlink" Target="http://../AppData/Roaming/Microsoft/Users/51984/Users/CASA%201/Users/CASA%201/AppData/Roaming/Microsoft/RESOLUCIONES%202019%20PDF/0967.pdf" TargetMode="External"/><Relationship Id="rId531" Type="http://schemas.openxmlformats.org/officeDocument/2006/relationships/hyperlink" Target="http://../AppData/Roaming/Microsoft/Users/51984/Users/CASA%201/Users/CASA%201/AppData/Roaming/Microsoft/AppData/Roaming/Microsoft/RESOLUCIONES%202017%20PDF/148.pdf" TargetMode="External"/><Relationship Id="rId1122" Type="http://schemas.openxmlformats.org/officeDocument/2006/relationships/hyperlink" Target="http://../AppData/Roaming/Microsoft/Users/51984/Users/CASA%201/Users/CASA%201/AppData/Roaming/Microsoft/RESOLUCIONES%202018%20PDF/CARGOS%202018/1033.pdf" TargetMode="External"/><Relationship Id="rId2453" Type="http://schemas.openxmlformats.org/officeDocument/2006/relationships/hyperlink" Target="http://../AppData/Roaming/Microsoft/Users/51984/Users/CASA%201/Users/CASA%201/AppData/Roaming/Microsoft/RESOLUCIONES%202019%20PDF/0958.pdf" TargetMode="External"/><Relationship Id="rId530" Type="http://schemas.openxmlformats.org/officeDocument/2006/relationships/hyperlink" Target="http://../AppData/Roaming/Microsoft/Users/51984/Users/CASA%201/Users/CASA%201/AppData/Roaming/Microsoft/AppData/Roaming/Microsoft/RESOLUCIONES%202017%20PDF/151.pdf" TargetMode="External"/><Relationship Id="rId1123" Type="http://schemas.openxmlformats.org/officeDocument/2006/relationships/hyperlink" Target="http://../AppData/Roaming/Microsoft/Users/51984/Users/CASA%201/Users/CASA%201/AppData/Roaming/Microsoft/RESOLUCIONES%202018%20PDF/CARGOS%202018/1045-CARGO.pdf" TargetMode="External"/><Relationship Id="rId2454" Type="http://schemas.openxmlformats.org/officeDocument/2006/relationships/hyperlink" Target="http://../AppData/Roaming/Microsoft/Users/51984/Users/CASA%201/Users/CASA%201/AppData/Roaming/Microsoft/RESOLUCIONES%202019%20PDF/CARGOS%202019/0958-CARGO1.pdf" TargetMode="External"/><Relationship Id="rId1124" Type="http://schemas.openxmlformats.org/officeDocument/2006/relationships/hyperlink" Target="http://../AppData/Roaming/Microsoft/Users/51984/Users/CASA%201/Users/CASA%201/AppData/Roaming/Microsoft/RESOLUCIONES%202018%20PDF/CARGOS%202018/1026.pdf" TargetMode="External"/><Relationship Id="rId2455" Type="http://schemas.openxmlformats.org/officeDocument/2006/relationships/hyperlink" Target="http://../AppData/Roaming/Microsoft/Users/51984/Users/CASA%201/Users/CASA%201/AppData/Roaming/Microsoft/RESOLUCIONES%202019%20PDF/CARGOS%202019/0958-CARGO2.pdf" TargetMode="External"/><Relationship Id="rId1158" Type="http://schemas.openxmlformats.org/officeDocument/2006/relationships/hyperlink" Target="http://../AppData/Roaming/Microsoft/Users/51984/Users/CASA%201/Users/CASA%201/AppData/Roaming/Microsoft/RESOLUCIONES%202019%20PDF/CARGOS%202019/0016-CARGO-1.pdf" TargetMode="External"/><Relationship Id="rId2489" Type="http://schemas.openxmlformats.org/officeDocument/2006/relationships/hyperlink" Target="http://../AppData/Roaming/Microsoft/Users/51984/Users/CASA%201/Users/CASA%201/AppData/Roaming/Microsoft/RESOLUCIONES%202019%20PDF/CARGOS%202019/0959-CARGO2.pdf" TargetMode="External"/><Relationship Id="rId1159" Type="http://schemas.openxmlformats.org/officeDocument/2006/relationships/hyperlink" Target="http://../AppData/Roaming/Microsoft/Users/51984/Users/CASA%201/Users/CASA%201/AppData/Roaming/Microsoft/RESOLUCIONES%202019%20PDF/CARGOS%202019/0016-CARGO-2.pdf" TargetMode="External"/><Relationship Id="rId569" Type="http://schemas.openxmlformats.org/officeDocument/2006/relationships/hyperlink" Target="http://../AppData/Roaming/Microsoft/Users/51984/Users/CASA%201/Users/CASA%201/AppData/Roaming/Microsoft/AppData/Roaming/Microsoft/RESOLUCIONES%202016%20PDF/RESOLUCION%2025.pdf" TargetMode="External"/><Relationship Id="rId568" Type="http://schemas.openxmlformats.org/officeDocument/2006/relationships/hyperlink" Target="http://../AppData/Roaming/Microsoft/Users/51984/Users/CASA%201/Users/CASA%201/AppData/Roaming/Microsoft/AppData/Roaming/Microsoft/RESOLUCIONES%202016%20PDF/RESOLUCION%2023.pdf" TargetMode="External"/><Relationship Id="rId567" Type="http://schemas.openxmlformats.org/officeDocument/2006/relationships/hyperlink" Target="http://../AppData/Roaming/Microsoft/Users/51984/Users/CASA%201/Users/CASA%201/AppData/Roaming/Microsoft/AppData/Roaming/Microsoft/RESOLUCIONES%202016%20PDF/RESOLUCION%2022.pdf" TargetMode="External"/><Relationship Id="rId566" Type="http://schemas.openxmlformats.org/officeDocument/2006/relationships/hyperlink" Target="http://../AppData/Roaming/Microsoft/Users/51984/Users/CASA%201/Users/CASA%201/AppData/Roaming/Microsoft/AppData/Roaming/Microsoft/RESOLUCIONES%202016%20PDF/RESOLUCION%2021.pdf" TargetMode="External"/><Relationship Id="rId2480" Type="http://schemas.openxmlformats.org/officeDocument/2006/relationships/hyperlink" Target="http://../AppData/Roaming/Microsoft/Users/51984/Users/CASA%201/Users/CASA%201/AppData/Roaming/Microsoft/RESOLUCIONES%202019%20PDF/0969.pdf" TargetMode="External"/><Relationship Id="rId561" Type="http://schemas.openxmlformats.org/officeDocument/2006/relationships/hyperlink" Target="http://../AppData/Roaming/Microsoft/Users/51984/Users/CASA%201/Users/CASA%201/AppData/Roaming/Microsoft/AppData/Roaming/Microsoft/RESOLUCIONES%202016%20PDF/RESOLUCION%2016.pdf" TargetMode="External"/><Relationship Id="rId1150" Type="http://schemas.openxmlformats.org/officeDocument/2006/relationships/hyperlink" Target="http://../AppData/Roaming/Microsoft/Users/51984/Users/CASA%201/Users/CASA%201/AppData/Roaming/Microsoft/RESOLUCIONES%202019%20PDF/CARGOS%202019/0015-CARGO-3.pdf" TargetMode="External"/><Relationship Id="rId2481" Type="http://schemas.openxmlformats.org/officeDocument/2006/relationships/hyperlink" Target="http://../AppData/Roaming/Microsoft/Users/51984/Users/CASA%201/Users/CASA%201/AppData/Roaming/Microsoft/RESOLUCIONES%202019%20PDF/0951.pdf" TargetMode="External"/><Relationship Id="rId560" Type="http://schemas.openxmlformats.org/officeDocument/2006/relationships/hyperlink" Target="http://../AppData/Roaming/Microsoft/Users/51984/Users/CASA%201/Users/CASA%201/AppData/Roaming/Microsoft/AppData/Roaming/Microsoft/RESOLUCIONES%202016%20PDF/RESOLUCION%2013.pdf" TargetMode="External"/><Relationship Id="rId1151" Type="http://schemas.openxmlformats.org/officeDocument/2006/relationships/hyperlink" Target="http://../AppData/Roaming/Microsoft/Users/51984/Users/CASA%201/Users/CASA%201/AppData/Roaming/Microsoft/RESOLUCIONES%202019%20PDF/00027.pdf" TargetMode="External"/><Relationship Id="rId2482" Type="http://schemas.openxmlformats.org/officeDocument/2006/relationships/hyperlink" Target="http://../AppData/Roaming/Microsoft/Users/51984/Users/CASA%201/Users/CASA%201/AppData/Roaming/Microsoft/RESOLUCIONES%202019%20PDF/CARGOS%202019/0951-CARGO1.pdf" TargetMode="External"/><Relationship Id="rId1152" Type="http://schemas.openxmlformats.org/officeDocument/2006/relationships/hyperlink" Target="http://../AppData/Roaming/Microsoft/Users/51984/Users/CASA%201/Users/CASA%201/AppData/Roaming/Microsoft/RESOLUCIONES%202019%20PDF/0002.pdf" TargetMode="External"/><Relationship Id="rId2483" Type="http://schemas.openxmlformats.org/officeDocument/2006/relationships/hyperlink" Target="http://../AppData/Roaming/Microsoft/Users/51984/Users/CASA%201/Users/CASA%201/AppData/Roaming/Microsoft/RESOLUCIONES%202019%20PDF/CARGOS%202019/0951-CARGO2.pdf" TargetMode="External"/><Relationship Id="rId1153" Type="http://schemas.openxmlformats.org/officeDocument/2006/relationships/hyperlink" Target="http://../AppData/Roaming/Microsoft/Users/51984/Users/CASA%201/Users/CASA%201/AppData/Roaming/Microsoft/RESOLUCIONES%202019%20PDF/CARGOS%202019/0002-CARGO.pdf" TargetMode="External"/><Relationship Id="rId2484" Type="http://schemas.openxmlformats.org/officeDocument/2006/relationships/hyperlink" Target="http://../AppData/Roaming/Microsoft/Users/51984/Users/CASA%201/Users/CASA%201/AppData/Roaming/Microsoft/RESOLUCIONES%202019%20PDF/0963.pdf" TargetMode="External"/><Relationship Id="rId565" Type="http://schemas.openxmlformats.org/officeDocument/2006/relationships/hyperlink" Target="http://../AppData/Roaming/Microsoft/Users/51984/Users/CASA%201/Users/CASA%201/AppData/Roaming/Microsoft/AppData/Roaming/Microsoft/RESOLUCIONES%202016%20PDF/RESOLUCION%2019.pdf" TargetMode="External"/><Relationship Id="rId1154" Type="http://schemas.openxmlformats.org/officeDocument/2006/relationships/hyperlink" Target="http://../AppData/Roaming/Microsoft/Users/51984/Users/CASA%201/Users/CASA%201/AppData/Roaming/Microsoft/RESOLUCIONES%202019%20PDF/00021.pdf" TargetMode="External"/><Relationship Id="rId2485" Type="http://schemas.openxmlformats.org/officeDocument/2006/relationships/hyperlink" Target="http://../AppData/Roaming/Microsoft/Users/51984/Users/CASA%201/Users/CASA%201/AppData/Roaming/Microsoft/RESOLUCIONES%202019%20PDF/CARGOS%202019/0963-CARGO1.pdf" TargetMode="External"/><Relationship Id="rId564" Type="http://schemas.openxmlformats.org/officeDocument/2006/relationships/hyperlink" Target="http://../AppData/Roaming/Microsoft/Users/51984/Users/CASA%201/Users/CASA%201/AppData/Roaming/Microsoft/AppData/Roaming/Microsoft/RESOLUCIONES%202016%20PDF/RESOLUCION%2020.pdf" TargetMode="External"/><Relationship Id="rId1155" Type="http://schemas.openxmlformats.org/officeDocument/2006/relationships/hyperlink" Target="http://../AppData/Roaming/Microsoft/Users/51984/Users/CASA%201/Users/CASA%201/AppData/Roaming/Microsoft/RESOLUCIONES%202019%20PDF/0029.pdf" TargetMode="External"/><Relationship Id="rId2486" Type="http://schemas.openxmlformats.org/officeDocument/2006/relationships/hyperlink" Target="http://../AppData/Roaming/Microsoft/Users/51984/Users/CASA%201/Users/CASA%201/AppData/Roaming/Microsoft/RESOLUCIONES%202019%20PDF/CARGOS%202019/0963-CARGO2.pdf" TargetMode="External"/><Relationship Id="rId563" Type="http://schemas.openxmlformats.org/officeDocument/2006/relationships/hyperlink" Target="http://../AppData/Roaming/Microsoft/Users/51984/Users/CASA%201/Users/CASA%201/AppData/Roaming/Microsoft/AppData/Roaming/Microsoft/RESOLUCIONES%202016%20PDF/RESOLUCION%2018.pdf" TargetMode="External"/><Relationship Id="rId1156" Type="http://schemas.openxmlformats.org/officeDocument/2006/relationships/hyperlink" Target="http://../AppData/Roaming/Microsoft/Users/51984/Users/CASA%201/Users/CASA%201/AppData/Roaming/Microsoft/RESOLUCIONES%202019%20PDF/0031.pdf" TargetMode="External"/><Relationship Id="rId2487" Type="http://schemas.openxmlformats.org/officeDocument/2006/relationships/hyperlink" Target="http://../AppData/Roaming/Microsoft/Users/51984/Users/CASA%201/Users/CASA%201/AppData/Roaming/Microsoft/RESOLUCIONES%202019%20PDF/0959.pdf" TargetMode="External"/><Relationship Id="rId562" Type="http://schemas.openxmlformats.org/officeDocument/2006/relationships/hyperlink" Target="http://../AppData/Roaming/Microsoft/Users/51984/Users/CASA%201/Users/CASA%201/AppData/Roaming/Microsoft/AppData/Roaming/Microsoft/RESOLUCIONES%202016%20PDF/RESOLUCION%2017.pdf" TargetMode="External"/><Relationship Id="rId1157" Type="http://schemas.openxmlformats.org/officeDocument/2006/relationships/hyperlink" Target="http://../AppData/Roaming/Microsoft/Users/51984/Users/CASA%201/Users/CASA%201/AppData/Roaming/Microsoft/RESOLUCIONES%202019%20PDF/00016.pdf" TargetMode="External"/><Relationship Id="rId2488" Type="http://schemas.openxmlformats.org/officeDocument/2006/relationships/hyperlink" Target="http://../AppData/Roaming/Microsoft/Users/51984/Users/CASA%201/Users/CASA%201/AppData/Roaming/Microsoft/RESOLUCIONES%202019%20PDF/CARGOS%202019/0959-CARGO1.pdf" TargetMode="External"/><Relationship Id="rId1147" Type="http://schemas.openxmlformats.org/officeDocument/2006/relationships/hyperlink" Target="http://../AppData/Roaming/Microsoft/Users/51984/Users/CASA%201/Users/CASA%201/AppData/Roaming/Microsoft/RESOLUCIONES%202019%20PDF/00015.pdf" TargetMode="External"/><Relationship Id="rId2478" Type="http://schemas.openxmlformats.org/officeDocument/2006/relationships/hyperlink" Target="http://../AppData/Roaming/Microsoft/Users/51984/Users/CASA%201/Users/CASA%201/AppData/Roaming/Microsoft/RESOLUCIONES%202019%20PDF/0952.pdf" TargetMode="External"/><Relationship Id="rId1148" Type="http://schemas.openxmlformats.org/officeDocument/2006/relationships/hyperlink" Target="http://../AppData/Roaming/Microsoft/Users/51984/Users/CASA%201/Users/CASA%201/AppData/Roaming/Microsoft/RESOLUCIONES%202019%20PDF/CARGOS%202019/0015-CARGO-1.pdf" TargetMode="External"/><Relationship Id="rId2479" Type="http://schemas.openxmlformats.org/officeDocument/2006/relationships/hyperlink" Target="http://../AppData/Roaming/Microsoft/Users/51984/Users/CASA%201/Users/CASA%201/AppData/Roaming/Microsoft/RESOLUCIONES%202019%20PDF/CARGOS%202019/0952-CARGO1.pdf" TargetMode="External"/><Relationship Id="rId1149" Type="http://schemas.openxmlformats.org/officeDocument/2006/relationships/hyperlink" Target="http://../AppData/Roaming/Microsoft/Users/51984/Users/CASA%201/Users/CASA%201/AppData/Roaming/Microsoft/RESOLUCIONES%202019%20PDF/CARGOS%202019/0015-CARGO-2.pdf" TargetMode="External"/><Relationship Id="rId558" Type="http://schemas.openxmlformats.org/officeDocument/2006/relationships/hyperlink" Target="http://../AppData/Roaming/Microsoft/Users/51984/Users/CASA%201/Users/CASA%201/AppData/Roaming/Microsoft/AppData/Roaming/Microsoft/RESOLUCIONES%202016%20PDF/RESOLUCION%2012.pdf" TargetMode="External"/><Relationship Id="rId557" Type="http://schemas.openxmlformats.org/officeDocument/2006/relationships/hyperlink" Target="http://../AppData/Roaming/Microsoft/Users/51984/Users/CASA%201/Users/CASA%201/AppData/Roaming/Microsoft/AppData/Roaming/Microsoft/RESOLUCIONES%202016%20PDF/RESOLUCION%2014.pdf" TargetMode="External"/><Relationship Id="rId556" Type="http://schemas.openxmlformats.org/officeDocument/2006/relationships/hyperlink" Target="http://../AppData/Roaming/Microsoft/Users/51984/Users/CASA%201/Users/CASA%201/AppData/Roaming/Microsoft/AppData/Roaming/Microsoft/RESOLUCIONES%202016%20PDF/RESOLUCION%2011.pdf" TargetMode="External"/><Relationship Id="rId555" Type="http://schemas.openxmlformats.org/officeDocument/2006/relationships/hyperlink" Target="http://../AppData/Roaming/Microsoft/Users/51984/Users/CASA%201/Users/CASA%201/AppData/Roaming/Microsoft/AppData/Roaming/Microsoft/RESOLUCIONES%202016%20PDF/RESOLUCION%207.pdf" TargetMode="External"/><Relationship Id="rId559" Type="http://schemas.openxmlformats.org/officeDocument/2006/relationships/hyperlink" Target="http://../AppData/Roaming/Microsoft/Users/51984/Users/CASA%201/Users/CASA%201/AppData/Roaming/Microsoft/AppData/Roaming/Microsoft/RESOLUCIONES%202016%20PDF/RESOLUCION%2015.pdf" TargetMode="External"/><Relationship Id="rId550" Type="http://schemas.openxmlformats.org/officeDocument/2006/relationships/hyperlink" Target="http://../AppData/Roaming/Microsoft/Users/51984/Users/CASA%201/Users/CASA%201/AppData/Roaming/Microsoft/AppData/Roaming/Microsoft/RESOLUCIONES%202016%20PDF/RESOLUCION%208.pdf" TargetMode="External"/><Relationship Id="rId2470" Type="http://schemas.openxmlformats.org/officeDocument/2006/relationships/hyperlink" Target="http://../AppData/Roaming/Microsoft/Users/51984/Users/CASA%201/Users/CASA%201/AppData/Roaming/Microsoft/RESOLUCIONES%202019%20PDF/0955.pdf" TargetMode="External"/><Relationship Id="rId1140" Type="http://schemas.openxmlformats.org/officeDocument/2006/relationships/hyperlink" Target="http://../AppData/Roaming/Microsoft/Users/51984/Users/CASA%201/Users/CASA%201/AppData/Roaming/Microsoft/RESOLUCIONES%202019%20PDF/0004.pdf" TargetMode="External"/><Relationship Id="rId2471" Type="http://schemas.openxmlformats.org/officeDocument/2006/relationships/hyperlink" Target="http://../AppData/Roaming/Microsoft/Users/51984/Users/CASA%201/Users/CASA%201/AppData/Roaming/Microsoft/RESOLUCIONES%202019%20PDF/CARGOS%202019/0955-CARGO1.pdf" TargetMode="External"/><Relationship Id="rId1141" Type="http://schemas.openxmlformats.org/officeDocument/2006/relationships/hyperlink" Target="http://../AppData/Roaming/Microsoft/Users/51984/Users/CASA%201/Users/CASA%201/AppData/Roaming/Microsoft/RESOLUCIONES%202019%20PDF/CARGOS%202019/0004-CARGO.pdf" TargetMode="External"/><Relationship Id="rId2472" Type="http://schemas.openxmlformats.org/officeDocument/2006/relationships/hyperlink" Target="http://../AppData/Roaming/Microsoft/Users/51984/Users/CASA%201/Users/CASA%201/AppData/Roaming/Microsoft/RESOLUCIONES%202019%20PDF/CARGOS%202019/0955-CARGO2.pdf" TargetMode="External"/><Relationship Id="rId1142" Type="http://schemas.openxmlformats.org/officeDocument/2006/relationships/hyperlink" Target="http://../AppData/Roaming/Microsoft/Users/51984/Users/CASA%201/Users/CASA%201/AppData/Roaming/Microsoft/RESOLUCIONES%202019%20PDF/00023.pdf" TargetMode="External"/><Relationship Id="rId2473" Type="http://schemas.openxmlformats.org/officeDocument/2006/relationships/hyperlink" Target="http://../AppData/Roaming/Microsoft/Users/51984/Users/CASA%201/Users/CASA%201/AppData/Roaming/Microsoft/RESOLUCIONES%202019%20PDF/0954.pdf" TargetMode="External"/><Relationship Id="rId554" Type="http://schemas.openxmlformats.org/officeDocument/2006/relationships/hyperlink" Target="http://../AppData/Roaming/Microsoft/Users/51984/Users/CASA%201/Users/CASA%201/AppData/Roaming/Microsoft/AppData/Roaming/Microsoft/RESOLUCIONES%202016%20PDF/RESOLUCION%2010.pdf" TargetMode="External"/><Relationship Id="rId1143" Type="http://schemas.openxmlformats.org/officeDocument/2006/relationships/hyperlink" Target="http://../AppData/Roaming/Microsoft/Users/51984/Users/CASA%201/Users/CASA%201/AppData/Roaming/Microsoft/RESOLUCIONES%202019%20PDF/0001.pdf" TargetMode="External"/><Relationship Id="rId2474" Type="http://schemas.openxmlformats.org/officeDocument/2006/relationships/hyperlink" Target="http://../AppData/Roaming/Microsoft/Users/51984/Users/CASA%201/Users/CASA%201/AppData/Roaming/Microsoft/RESOLUCIONES%202019%20PDF/CARGOS%202019/0954-CARGO1.pdf" TargetMode="External"/><Relationship Id="rId553" Type="http://schemas.openxmlformats.org/officeDocument/2006/relationships/hyperlink" Target="http://../AppData/Roaming/Microsoft/Users/51984/Users/CASA%201/Users/CASA%201/AppData/Roaming/Microsoft/AppData/Roaming/Microsoft/RESOLUCIONES%202016%20PDF/RESOLUCION%209.pdf" TargetMode="External"/><Relationship Id="rId1144" Type="http://schemas.openxmlformats.org/officeDocument/2006/relationships/hyperlink" Target="http://../AppData/Roaming/Microsoft/Users/51984/Users/CASA%201/Users/CASA%201/AppData/Roaming/Microsoft/RESOLUCIONES%202019%20PDF/0032.pdf" TargetMode="External"/><Relationship Id="rId2475" Type="http://schemas.openxmlformats.org/officeDocument/2006/relationships/hyperlink" Target="http://../AppData/Roaming/Microsoft/Users/51984/Users/CASA%201/Users/CASA%201/AppData/Roaming/Microsoft/RESOLUCIONES%202019%20PDF/CARGOS%202019/0954-CARGO2.pdf" TargetMode="External"/><Relationship Id="rId552" Type="http://schemas.openxmlformats.org/officeDocument/2006/relationships/hyperlink" Target="http://../AppData/Roaming/Microsoft/Users/51984/Users/CASA%201/Users/CASA%201/AppData/Roaming/Microsoft/AppData/Roaming/Microsoft/RESOLUCIONES%202016%20PDF/RESOLUCION%205.pdf" TargetMode="External"/><Relationship Id="rId1145" Type="http://schemas.openxmlformats.org/officeDocument/2006/relationships/hyperlink" Target="http://../AppData/Roaming/Microsoft/Users/51984/Users/CASA%201/Users/CASA%201/AppData/Roaming/Microsoft/RESOLUCIONES%202019%20PDF/00020.pdf" TargetMode="External"/><Relationship Id="rId2476" Type="http://schemas.openxmlformats.org/officeDocument/2006/relationships/hyperlink" Target="http://../AppData/Roaming/Microsoft/Users/51984/Users/CASA%201/Users/CASA%201/AppData/Roaming/Microsoft/RESOLUCIONES%202019%20PDF/0968.pdf" TargetMode="External"/><Relationship Id="rId551" Type="http://schemas.openxmlformats.org/officeDocument/2006/relationships/hyperlink" Target="http://../AppData/Roaming/Microsoft/Users/51984/Users/CASA%201/Users/CASA%201/AppData/Roaming/Microsoft/AppData/Roaming/Microsoft/RESOLUCIONES%202016%20PDF/RESOLUCION%206.pdf" TargetMode="External"/><Relationship Id="rId1146" Type="http://schemas.openxmlformats.org/officeDocument/2006/relationships/hyperlink" Target="http://../AppData/Roaming/Microsoft/Users/51984/Users/CASA%201/Users/CASA%201/AppData/Roaming/Microsoft/RESOLUCIONES%202019%20PDF/0007.pdf" TargetMode="External"/><Relationship Id="rId2477" Type="http://schemas.openxmlformats.org/officeDocument/2006/relationships/hyperlink" Target="http://../AppData/Roaming/Microsoft/Users/51984/Users/CASA%201/Users/CASA%201/AppData/Roaming/Microsoft/RESOLUCIONES%202019%20PDF/0972.pdf" TargetMode="External"/><Relationship Id="rId495" Type="http://schemas.openxmlformats.org/officeDocument/2006/relationships/hyperlink" Target="http://../AppData/Roaming/Microsoft/Users/51984/Users/CASA%201/Users/CASA%201/AppData/Roaming/Microsoft/AppData/Roaming/Microsoft/RESOLUCIONES%202017%20PDF/115.pdf" TargetMode="External"/><Relationship Id="rId494" Type="http://schemas.openxmlformats.org/officeDocument/2006/relationships/hyperlink" Target="http://../AppData/Roaming/Microsoft/Users/51984/Users/CASA%201/Users/CASA%201/AppData/Roaming/Microsoft/AppData/Roaming/Microsoft/RESOLUCIONES%202017%20PDF/113.pdf" TargetMode="External"/><Relationship Id="rId493" Type="http://schemas.openxmlformats.org/officeDocument/2006/relationships/hyperlink" Target="http://../AppData/Roaming/Microsoft/Users/51984/Users/CASA%201/Users/CASA%201/AppData/Roaming/Microsoft/AppData/Roaming/Microsoft/RESOLUCIONES%202017%20PDF/111.pdf" TargetMode="External"/><Relationship Id="rId492" Type="http://schemas.openxmlformats.org/officeDocument/2006/relationships/hyperlink" Target="http://../AppData/Roaming/Microsoft/Users/51984/Users/CASA%201/Users/CASA%201/AppData/Roaming/Microsoft/AppData/Roaming/Microsoft/RESOLUCIONES%202017%20PDF/112.pdf" TargetMode="External"/><Relationship Id="rId499" Type="http://schemas.openxmlformats.org/officeDocument/2006/relationships/hyperlink" Target="http://../AppData/Roaming/Microsoft/Users/51984/Users/CASA%201/Users/CASA%201/AppData/Roaming/Microsoft/AppData/Roaming/Microsoft/RESOLUCIONES%202017%20PDF/120.pdf" TargetMode="External"/><Relationship Id="rId498" Type="http://schemas.openxmlformats.org/officeDocument/2006/relationships/hyperlink" Target="http://../AppData/Roaming/Microsoft/Users/51984/Users/CASA%201/Users/CASA%201/AppData/Roaming/Microsoft/AppData/Roaming/Microsoft/RESOLUCIONES%202017%20PDF/122.pdf" TargetMode="External"/><Relationship Id="rId497" Type="http://schemas.openxmlformats.org/officeDocument/2006/relationships/hyperlink" Target="http://../AppData/Roaming/Microsoft/Users/51984/Users/CASA%201/Users/CASA%201/AppData/Roaming/Microsoft/AppData/Roaming/Microsoft/RESOLUCIONES%202017%20PDF/121.pdf" TargetMode="External"/><Relationship Id="rId496" Type="http://schemas.openxmlformats.org/officeDocument/2006/relationships/hyperlink" Target="http://../AppData/Roaming/Microsoft/Users/51984/Users/CASA%201/Users/CASA%201/AppData/Roaming/Microsoft/AppData/Roaming/Microsoft/RESOLUCIONES%202017%20PDF/116.pdf" TargetMode="External"/><Relationship Id="rId1213" Type="http://schemas.openxmlformats.org/officeDocument/2006/relationships/hyperlink" Target="http://../AppData/Roaming/Microsoft/Users/51984/Users/CASA%201/Users/CASA%201/AppData/Roaming/Microsoft/RESOLUCIONES%202019%20PDF/0057.pdf" TargetMode="External"/><Relationship Id="rId2544" Type="http://schemas.openxmlformats.org/officeDocument/2006/relationships/hyperlink" Target="http://../AppData/Roaming/Microsoft/Users/51984/Users/CASA%201/Users/CASA%201/AppData/Roaming/Microsoft/RESOLUCIONES%202019%20PDF/0995.pdf" TargetMode="External"/><Relationship Id="rId1214" Type="http://schemas.openxmlformats.org/officeDocument/2006/relationships/hyperlink" Target="http://../AppData/Roaming/Microsoft/Users/51984/Users/CASA%201/Users/CASA%201/AppData/Roaming/Microsoft/RESOLUCIONES%202019%20PDF/0052.pdf" TargetMode="External"/><Relationship Id="rId2545" Type="http://schemas.openxmlformats.org/officeDocument/2006/relationships/hyperlink" Target="http://../AppData/Roaming/Microsoft/Users/51984/Users/CASA%201/Users/CASA%201/AppData/Roaming/Microsoft/RESOLUCIONES%202019%20PDF/0991.pdf" TargetMode="External"/><Relationship Id="rId1215" Type="http://schemas.openxmlformats.org/officeDocument/2006/relationships/hyperlink" Target="http://../AppData/Roaming/Microsoft/Users/51984/Users/CASA%201/Users/CASA%201/AppData/Roaming/Microsoft/RESOLUCIONES%202019%20PDF/0058.pdf" TargetMode="External"/><Relationship Id="rId2546" Type="http://schemas.openxmlformats.org/officeDocument/2006/relationships/hyperlink" Target="http://../AppData/Roaming/Microsoft/Users/51984/Users/CASA%201/Users/CASA%201/AppData/Roaming/Microsoft/RESOLUCIONES%202019%20PDF/CARGOS%202019/0991-CARGO1.pdf" TargetMode="External"/><Relationship Id="rId1216" Type="http://schemas.openxmlformats.org/officeDocument/2006/relationships/hyperlink" Target="http://../AppData/Roaming/Microsoft/Users/51984/Users/CASA%201/Users/CASA%201/AppData/Roaming/Microsoft/RESOLUCIONES%202019%20PDF/0050.pdf" TargetMode="External"/><Relationship Id="rId2547" Type="http://schemas.openxmlformats.org/officeDocument/2006/relationships/hyperlink" Target="http://../AppData/Roaming/Microsoft/Users/51984/Users/CASA%201/Users/CASA%201/AppData/Roaming/Microsoft/RESOLUCIONES%202019%20PDF/CARGOS%202019/0991-CARGO2.pdf" TargetMode="External"/><Relationship Id="rId1217" Type="http://schemas.openxmlformats.org/officeDocument/2006/relationships/hyperlink" Target="http://../AppData/Roaming/Microsoft/Users/51984/Users/CASA%201/Users/CASA%201/AppData/Roaming/Microsoft/RESOLUCIONES%202019%20PDF/0051.pdf" TargetMode="External"/><Relationship Id="rId2548" Type="http://schemas.openxmlformats.org/officeDocument/2006/relationships/hyperlink" Target="http://../AppData/Roaming/Microsoft/Users/51984/Users/CASA%201/Users/CASA%201/AppData/Roaming/Microsoft/RESOLUCIONES%202019%20PDF/0996.pdf" TargetMode="External"/><Relationship Id="rId1218" Type="http://schemas.openxmlformats.org/officeDocument/2006/relationships/hyperlink" Target="http://../AppData/Roaming/Microsoft/Users/51984/Users/CASA%201/Users/CASA%201/AppData/Roaming/Microsoft/RESOLUCIONES%202019%20PDF/CARGOS%202019/0051-CARGO.pdf" TargetMode="External"/><Relationship Id="rId2549" Type="http://schemas.openxmlformats.org/officeDocument/2006/relationships/hyperlink" Target="http://../AppData/Roaming/Microsoft/Users/51984/Users/CASA%201/Users/CASA%201/AppData/Roaming/Microsoft/RESOLUCIONES%202019%20PDF/0987.pdf" TargetMode="External"/><Relationship Id="rId1219" Type="http://schemas.openxmlformats.org/officeDocument/2006/relationships/hyperlink" Target="http://../AppData/Roaming/Microsoft/Users/51984/Users/CASA%201/Users/CASA%201/AppData/Roaming/Microsoft/RESOLUCIONES%202019%20PDF/0062.pdf" TargetMode="External"/><Relationship Id="rId2540" Type="http://schemas.openxmlformats.org/officeDocument/2006/relationships/hyperlink" Target="http://../AppData/Roaming/Microsoft/Users/51984/Users/CASA%201/Users/CASA%201/AppData/Roaming/Microsoft/RESOLUCIONES%202019%20PDF/0992.pdf" TargetMode="External"/><Relationship Id="rId1210" Type="http://schemas.openxmlformats.org/officeDocument/2006/relationships/hyperlink" Target="http://../AppData/Roaming/Microsoft/Users/51984/Users/CASA%201/Users/CASA%201/AppData/Roaming/Microsoft/RESOLUCIONES%202019%20PDF/0054.pdf" TargetMode="External"/><Relationship Id="rId2541" Type="http://schemas.openxmlformats.org/officeDocument/2006/relationships/hyperlink" Target="http://../AppData/Roaming/Microsoft/Users/51984/Users/CASA%201/Users/CASA%201/AppData/Roaming/Microsoft/RESOLUCIONES%202019%20PDF/CARGOS%202019/0992-CARGO1.pdf" TargetMode="External"/><Relationship Id="rId1211" Type="http://schemas.openxmlformats.org/officeDocument/2006/relationships/hyperlink" Target="http://../AppData/Roaming/Microsoft/Users/51984/Users/CASA%201/Users/CASA%201/AppData/Roaming/Microsoft/RESOLUCIONES%202019%20PDF/0056.pdf" TargetMode="External"/><Relationship Id="rId2542" Type="http://schemas.openxmlformats.org/officeDocument/2006/relationships/hyperlink" Target="http://../AppData/Roaming/Microsoft/Users/51984/Users/CASA%201/Users/CASA%201/AppData/Roaming/Microsoft/RESOLUCIONES%202019%20PDF/CARGOS%202019/0992-CARGO2.pdf" TargetMode="External"/><Relationship Id="rId1212" Type="http://schemas.openxmlformats.org/officeDocument/2006/relationships/hyperlink" Target="http://../AppData/Roaming/Microsoft/Users/51984/Users/CASA%201/Users/CASA%201/AppData/Roaming/Microsoft/RESOLUCIONES%202019%20PDF/0055.pdf" TargetMode="External"/><Relationship Id="rId2543" Type="http://schemas.openxmlformats.org/officeDocument/2006/relationships/hyperlink" Target="http://../AppData/Roaming/Microsoft/Users/51984/Users/CASA%201/Users/CASA%201/AppData/Roaming/Microsoft/RESOLUCIONES%202019%20PDF/1000.pdf" TargetMode="External"/><Relationship Id="rId1202" Type="http://schemas.openxmlformats.org/officeDocument/2006/relationships/hyperlink" Target="http://../AppData/Roaming/Microsoft/Users/51984/Users/CASA%201/Users/CASA%201/AppData/Roaming/Microsoft/RESOLUCIONES%202019%20PDF/0060.pdf" TargetMode="External"/><Relationship Id="rId2533" Type="http://schemas.openxmlformats.org/officeDocument/2006/relationships/hyperlink" Target="http://../AppData/Roaming/Microsoft/Users/51984/Users/CASA%201/Users/CASA%201/AppData/Roaming/Microsoft/RESOLUCIONES%202019%20PDF/0994.pdf" TargetMode="External"/><Relationship Id="rId1203" Type="http://schemas.openxmlformats.org/officeDocument/2006/relationships/hyperlink" Target="http://../AppData/Roaming/Microsoft/Users/51984/Users/CASA%201/Users/CASA%201/AppData/Roaming/Microsoft/RESOLUCIONES%202019%20PDF/0061.pdf" TargetMode="External"/><Relationship Id="rId2534" Type="http://schemas.openxmlformats.org/officeDocument/2006/relationships/hyperlink" Target="http://../AppData/Roaming/Microsoft/Users/51984/Users/CASA%201/Users/CASA%201/AppData/Roaming/Microsoft/RESOLUCIONES%202019%20PDF/CARGOS%202019/0994-CARGO1.pdf" TargetMode="External"/><Relationship Id="rId1204" Type="http://schemas.openxmlformats.org/officeDocument/2006/relationships/hyperlink" Target="http://../AppData/Roaming/Microsoft/Users/51984/Users/CASA%201/Users/CASA%201/AppData/Roaming/Microsoft/RESOLUCIONES%202019%20PDF/CARGOS%202019/0061-CARGO.pdf" TargetMode="External"/><Relationship Id="rId2535" Type="http://schemas.openxmlformats.org/officeDocument/2006/relationships/hyperlink" Target="http://../AppData/Roaming/Microsoft/Users/51984/Users/CASA%201/Users/CASA%201/AppData/Roaming/Microsoft/RESOLUCIONES%202019%20PDF/CARGOS%202019/0994-CARGO2.pdf" TargetMode="External"/><Relationship Id="rId1205" Type="http://schemas.openxmlformats.org/officeDocument/2006/relationships/hyperlink" Target="http://../AppData/Roaming/Microsoft/Users/51984/Users/CASA%201/Users/CASA%201/AppData/Roaming/Microsoft/RESOLUCIONES%202019%20PDF/CARGOS%202019/0061-CARGO2.pdf" TargetMode="External"/><Relationship Id="rId2536" Type="http://schemas.openxmlformats.org/officeDocument/2006/relationships/hyperlink" Target="http://../AppData/Roaming/Microsoft/Users/51984/Users/CASA%201/Users/CASA%201/AppData/Roaming/Microsoft/RESOLUCIONES%202019%20PDF/1007.pdf" TargetMode="External"/><Relationship Id="rId1206" Type="http://schemas.openxmlformats.org/officeDocument/2006/relationships/hyperlink" Target="http://../AppData/Roaming/Microsoft/Users/51984/Users/CASA%201/Users/CASA%201/AppData/Roaming/Microsoft/RESOLUCIONES%202019%20PDF/0059.pdf" TargetMode="External"/><Relationship Id="rId2537" Type="http://schemas.openxmlformats.org/officeDocument/2006/relationships/hyperlink" Target="http://../AppData/Roaming/Microsoft/Users/51984/Users/CASA%201/Users/CASA%201/AppData/Roaming/Microsoft/RESOLUCIONES%202019%20PDF/0984.pdf" TargetMode="External"/><Relationship Id="rId1207" Type="http://schemas.openxmlformats.org/officeDocument/2006/relationships/hyperlink" Target="http://../AppData/Roaming/Microsoft/Users/51984/Users/CASA%201/Users/CASA%201/AppData/Roaming/Microsoft/RESOLUCIONES%202019%20PDF/CARGOS%202019/0059-CARGO.pdf" TargetMode="External"/><Relationship Id="rId2538" Type="http://schemas.openxmlformats.org/officeDocument/2006/relationships/hyperlink" Target="http://../AppData/Roaming/Microsoft/Users/51984/Users/CASA%201/Users/CASA%201/AppData/Roaming/Microsoft/RESOLUCIONES%202019%20PDF/1005.pdf" TargetMode="External"/><Relationship Id="rId1208" Type="http://schemas.openxmlformats.org/officeDocument/2006/relationships/hyperlink" Target="http://../AppData/Roaming/Microsoft/Users/51984/Users/CASA%201/Users/CASA%201/AppData/Roaming/Microsoft/RESOLUCIONES%202019%20PDF/CARGOS%202019/0059-CARGO2.pdf" TargetMode="External"/><Relationship Id="rId2539" Type="http://schemas.openxmlformats.org/officeDocument/2006/relationships/hyperlink" Target="http://../AppData/Roaming/Microsoft/Users/51984/Users/CASA%201/Users/CASA%201/AppData/Roaming/Microsoft/RESOLUCIONES%202019%20PDF/1014.pdf" TargetMode="External"/><Relationship Id="rId1209" Type="http://schemas.openxmlformats.org/officeDocument/2006/relationships/hyperlink" Target="http://../AppData/Roaming/Microsoft/Users/51984/Users/CASA%201/Users/CASA%201/AppData/Roaming/Microsoft/RESOLUCIONES%202019%20PDF/CARGOS%202019/0059.pdf" TargetMode="External"/><Relationship Id="rId2530" Type="http://schemas.openxmlformats.org/officeDocument/2006/relationships/hyperlink" Target="http://../AppData/Roaming/Microsoft/Users/51984/Users/CASA%201/Users/CASA%201/AppData/Roaming/Microsoft/RESOLUCIONES%202019%20PDF/0989.pdf" TargetMode="External"/><Relationship Id="rId1200" Type="http://schemas.openxmlformats.org/officeDocument/2006/relationships/hyperlink" Target="http://../AppData/Roaming/Microsoft/Users/51984/Users/CASA%201/Users/CASA%201/AppData/Roaming/Microsoft/RESOLUCIONES%202019%20PDF/CARGOS%202019/0047-CARGO1.pdf" TargetMode="External"/><Relationship Id="rId2531" Type="http://schemas.openxmlformats.org/officeDocument/2006/relationships/hyperlink" Target="http://../AppData/Roaming/Microsoft/Users/51984/Users/CASA%201/Users/CASA%201/AppData/Roaming/Microsoft/RESOLUCIONES%202019%20PDF/CARGOS%202019/0989-CARGO1.pdf" TargetMode="External"/><Relationship Id="rId1201" Type="http://schemas.openxmlformats.org/officeDocument/2006/relationships/hyperlink" Target="http://../AppData/Roaming/Microsoft/Users/51984/Users/CASA%201/Users/CASA%201/AppData/Roaming/Microsoft/RESOLUCIONES%202019%20PDF/0053.pdf" TargetMode="External"/><Relationship Id="rId2532" Type="http://schemas.openxmlformats.org/officeDocument/2006/relationships/hyperlink" Target="http://../AppData/Roaming/Microsoft/Users/51984/Users/CASA%201/Users/CASA%201/AppData/Roaming/Microsoft/RESOLUCIONES%202019%20PDF/CARGOS%202019/0989-CARGO2.pdf" TargetMode="External"/><Relationship Id="rId1235" Type="http://schemas.openxmlformats.org/officeDocument/2006/relationships/hyperlink" Target="http://../AppData/Roaming/Microsoft/Users/51984/Users/CASA%201/Users/CASA%201/AppData/Roaming/Microsoft/RESOLUCIONES%202019%20PDF/0074.pdf" TargetMode="External"/><Relationship Id="rId2566" Type="http://schemas.openxmlformats.org/officeDocument/2006/relationships/hyperlink" Target="http://../AppData/Roaming/Microsoft/Users/51984/Users/CASA%201/Users/CASA%201/AppData/Roaming/Microsoft/RESOLUCIONES%202019%20PDF/1020.pdf" TargetMode="External"/><Relationship Id="rId1236" Type="http://schemas.openxmlformats.org/officeDocument/2006/relationships/hyperlink" Target="http://../AppData/Roaming/Microsoft/Users/51984/Users/CASA%201/Users/CASA%201/AppData/Roaming/Microsoft/RESOLUCIONES%202019%20PDF/0072.pdf" TargetMode="External"/><Relationship Id="rId2567" Type="http://schemas.openxmlformats.org/officeDocument/2006/relationships/hyperlink" Target="http://../AppData/Roaming/Microsoft/Users/51984/Users/CASA%201/Users/CASA%201/AppData/Roaming/Microsoft/RESOLUCIONES%202019%20PDF/1033.pdf" TargetMode="External"/><Relationship Id="rId1237" Type="http://schemas.openxmlformats.org/officeDocument/2006/relationships/hyperlink" Target="http://../AppData/Roaming/Microsoft/Users/51984/Users/CASA%201/Users/CASA%201/AppData/Roaming/Microsoft/RESOLUCIONES%202019%20PDF/CARGOS%202019/72.pdf" TargetMode="External"/><Relationship Id="rId2568" Type="http://schemas.openxmlformats.org/officeDocument/2006/relationships/hyperlink" Target="http://../AppData/Roaming/Microsoft/Users/51984/Users/CASA%201/Users/CASA%201/AppData/Roaming/Microsoft/RESOLUCIONES%202019%20PDF/CARGOS%202019/1033-CARGO1.pdf" TargetMode="External"/><Relationship Id="rId1238" Type="http://schemas.openxmlformats.org/officeDocument/2006/relationships/hyperlink" Target="http://../AppData/Roaming/Microsoft/Users/51984/Users/CASA%201/Users/CASA%201/AppData/Roaming/Microsoft/RESOLUCIONES%202019%20PDF/CARGOS%202019/72-2.pdf" TargetMode="External"/><Relationship Id="rId2569" Type="http://schemas.openxmlformats.org/officeDocument/2006/relationships/hyperlink" Target="http://../AppData/Roaming/Microsoft/Users/51984/Users/CASA%201/Users/CASA%201/AppData/Roaming/Microsoft/RESOLUCIONES%202019%20PDF/CARGOS%202019/1033-CARGO2.pdf" TargetMode="External"/><Relationship Id="rId1239" Type="http://schemas.openxmlformats.org/officeDocument/2006/relationships/hyperlink" Target="http://../AppData/Roaming/Microsoft/Users/51984/Users/CASA%201/Users/CASA%201/AppData/Roaming/Microsoft/RESOLUCIONES%202019%20PDF/0076.pdf" TargetMode="External"/><Relationship Id="rId409" Type="http://schemas.openxmlformats.org/officeDocument/2006/relationships/hyperlink" Target="http://../AppData/Roaming/Microsoft/Users/51984/Users/CASA%201/Users/CASA%201/AppData/Roaming/Microsoft/AppData/Roaming/Microsoft/RESOLUCIONES%202017%20PDF/23.pdf" TargetMode="External"/><Relationship Id="rId404" Type="http://schemas.openxmlformats.org/officeDocument/2006/relationships/hyperlink" Target="http://../AppData/Roaming/Microsoft/Users/51984/Users/CASA%201/Users/CASA%201/AppData/Roaming/Microsoft/RESOLUCIONES%202017%20PDF/24.pdf" TargetMode="External"/><Relationship Id="rId403" Type="http://schemas.openxmlformats.org/officeDocument/2006/relationships/hyperlink" Target="http://../AppData/Roaming/Microsoft/Users/51984/Users/CASA%201/Users/CASA%201/AppData/Roaming/Microsoft/AppData/Roaming/Microsoft/RESOLUCIONES%202017%20PDF/19.pdf" TargetMode="External"/><Relationship Id="rId402" Type="http://schemas.openxmlformats.org/officeDocument/2006/relationships/hyperlink" Target="http://../AppData/Roaming/Microsoft/Users/51984/Users/CASA%201/Users/CASA%201/AppData/Roaming/Microsoft/AppData/Roaming/Microsoft/RESOLUCIONES%202017%20PDF/26.pdf" TargetMode="External"/><Relationship Id="rId401" Type="http://schemas.openxmlformats.org/officeDocument/2006/relationships/hyperlink" Target="http://../AppData/Roaming/Microsoft/Users/51984/Users/CASA%201/Users/CASA%201/AppData/Roaming/Microsoft/AppData/Roaming/Microsoft/RESOLUCIONES%202017%20PDF/20.pdf" TargetMode="External"/><Relationship Id="rId408" Type="http://schemas.openxmlformats.org/officeDocument/2006/relationships/hyperlink" Target="http://../AppData/Roaming/Microsoft/Users/51984/Users/CASA%201/Users/CASA%201/AppData/Roaming/Microsoft/AppData/Roaming/Microsoft/RESOLUCIONES%202017%20PDF/15.pdf" TargetMode="External"/><Relationship Id="rId407" Type="http://schemas.openxmlformats.org/officeDocument/2006/relationships/hyperlink" Target="http://../AppData/Roaming/Microsoft/Users/51984/Users/CASA%201/Users/CASA%201/AppData/Roaming/Microsoft/AppData/Roaming/Microsoft/RESOLUCIONES%202017%20PDF/25.pdf" TargetMode="External"/><Relationship Id="rId406" Type="http://schemas.openxmlformats.org/officeDocument/2006/relationships/hyperlink" Target="http://../AppData/Roaming/Microsoft/Users/51984/Users/CASA%201/Users/CASA%201/AppData/Roaming/Microsoft/RESOLUCIONES%202017%20PDF/18.pdf" TargetMode="External"/><Relationship Id="rId405" Type="http://schemas.openxmlformats.org/officeDocument/2006/relationships/hyperlink" Target="http://../AppData/Roaming/Microsoft/Users/51984/Users/CASA%201/Users/CASA%201/AppData/Roaming/Microsoft/AppData/Roaming/Microsoft/RESOLUCIONES%202017%20PDF/22.pdf" TargetMode="External"/><Relationship Id="rId2560" Type="http://schemas.openxmlformats.org/officeDocument/2006/relationships/hyperlink" Target="http://../AppData/Roaming/Microsoft/Users/51984/Users/CASA%201/Users/CASA%201/AppData/Roaming/Microsoft/RESOLUCIONES%202019%20PDF/CARGOS%202019/1017-CARGO1.pdf" TargetMode="External"/><Relationship Id="rId1230" Type="http://schemas.openxmlformats.org/officeDocument/2006/relationships/hyperlink" Target="http://../AppData/Roaming/Microsoft/Users/51984/Users/CASA%201/Users/CASA%201/AppData/Roaming/Microsoft/RESOLUCIONES%202019%20PDF/CARGOS%202019/0065-CARGO.pdf" TargetMode="External"/><Relationship Id="rId2561" Type="http://schemas.openxmlformats.org/officeDocument/2006/relationships/hyperlink" Target="http://../AppData/Roaming/Microsoft/Users/51984/Users/CASA%201/Users/CASA%201/AppData/Roaming/Microsoft/RESOLUCIONES%202019%20PDF/CARGOS%202019/1017-CARGO2.pdf" TargetMode="External"/><Relationship Id="rId400" Type="http://schemas.openxmlformats.org/officeDocument/2006/relationships/hyperlink" Target="http://../AppData/Roaming/Microsoft/Users/51984/Users/CASA%201/Users/CASA%201/AppData/Roaming/Microsoft/AppData/Roaming/Microsoft/RESOLUCIONES%202017%20PDF/12.pdf" TargetMode="External"/><Relationship Id="rId1231" Type="http://schemas.openxmlformats.org/officeDocument/2006/relationships/hyperlink" Target="http://../AppData/Roaming/Microsoft/AppData/Roaming/Microsoft/RESOLUCIONES%202019%20PDF/0068.pdf" TargetMode="External"/><Relationship Id="rId2562" Type="http://schemas.openxmlformats.org/officeDocument/2006/relationships/hyperlink" Target="http://../AppData/Roaming/Microsoft/Users/51984/Users/CASA%201/Users/CASA%201/AppData/Roaming/Microsoft/RESOLUCIONES%202019%20PDF/1019.pdf" TargetMode="External"/><Relationship Id="rId1232" Type="http://schemas.openxmlformats.org/officeDocument/2006/relationships/hyperlink" Target="http://../AppData/Roaming/Microsoft/Users/51984/Users/CASA%201/Users/CASA%201/AppData/Roaming/Microsoft/RESOLUCIONES%202019%20PDF/0070.pdf" TargetMode="External"/><Relationship Id="rId2563" Type="http://schemas.openxmlformats.org/officeDocument/2006/relationships/hyperlink" Target="http://../AppData/Roaming/Microsoft/Users/51984/Users/CASA%201/Users/CASA%201/AppData/Roaming/Microsoft/RESOLUCIONES%202019%20PDF/CARGOS%202019/1019-CARGO1.pdf" TargetMode="External"/><Relationship Id="rId1233" Type="http://schemas.openxmlformats.org/officeDocument/2006/relationships/hyperlink" Target="http://../AppData/Roaming/Microsoft/Users/51984/Users/CASA%201/Users/CASA%201/AppData/Roaming/Microsoft/RESOLUCIONES%202019%20PDF/CARGOS%202019/0070.pdf" TargetMode="External"/><Relationship Id="rId2564" Type="http://schemas.openxmlformats.org/officeDocument/2006/relationships/hyperlink" Target="http://../AppData/Roaming/Microsoft/Users/51984/Users/CASA%201/Users/CASA%201/AppData/Roaming/Microsoft/RESOLUCIONES%202019%20PDF/1015.pdf" TargetMode="External"/><Relationship Id="rId1234" Type="http://schemas.openxmlformats.org/officeDocument/2006/relationships/hyperlink" Target="http://../AppData/Roaming/Microsoft/Users/51984/Users/CASA%201/Users/CASA%201/AppData/Roaming/Microsoft/RESOLUCIONES%202019%20PDF/CARGOS%202019/0070-2.pdf" TargetMode="External"/><Relationship Id="rId2565" Type="http://schemas.openxmlformats.org/officeDocument/2006/relationships/hyperlink" Target="http://../AppData/Roaming/Microsoft/Users/51984/Users/CASA%201/Users/CASA%201/AppData/Roaming/Microsoft/RESOLUCIONES%202019%20PDF/1018.pdf" TargetMode="External"/><Relationship Id="rId1224" Type="http://schemas.openxmlformats.org/officeDocument/2006/relationships/hyperlink" Target="http://../AppData/Roaming/Microsoft/Users/51984/Users/CASA%201/Users/CASA%201/AppData/Roaming/Microsoft/RESOLUCIONES%202019%20PDF/CARGOS%202019/0073.pdf" TargetMode="External"/><Relationship Id="rId2555" Type="http://schemas.openxmlformats.org/officeDocument/2006/relationships/hyperlink" Target="http://../AppData/Roaming/Microsoft/Users/51984/Users/CASA%201/Users/CASA%201/AppData/Roaming/Microsoft/RESOLUCIONES%202019%20PDF/CARGOS%202019/0988-CARGO2.pdf" TargetMode="External"/><Relationship Id="rId1225" Type="http://schemas.openxmlformats.org/officeDocument/2006/relationships/hyperlink" Target="http://../AppData/Roaming/Microsoft/Users/51984/Users/CASA%201/Users/CASA%201/AppData/Roaming/Microsoft/RESOLUCIONES%202019%20PDF/CARGOS%202019/0073-CARGO.pdf" TargetMode="External"/><Relationship Id="rId2556" Type="http://schemas.openxmlformats.org/officeDocument/2006/relationships/hyperlink" Target="http://../AppData/Roaming/Microsoft/Users/51984/Users/CASA%201/Users/CASA%201/AppData/Roaming/Microsoft/RESOLUCIONES%202019%20PDF/1001.pdf" TargetMode="External"/><Relationship Id="rId1226" Type="http://schemas.openxmlformats.org/officeDocument/2006/relationships/hyperlink" Target="http://../AppData/Roaming/Microsoft/Users/51984/Users/CASA%201/Users/CASA%201/AppData/Roaming/Microsoft/RESOLUCIONES%202019%20PDF/0071.pdf" TargetMode="External"/><Relationship Id="rId2557" Type="http://schemas.openxmlformats.org/officeDocument/2006/relationships/hyperlink" Target="http://../AppData/Roaming/Microsoft/Users/51984/Users/CASA%201/Users/CASA%201/AppData/Roaming/Microsoft/RESOLUCIONES%202019%20PDF/1002.pdf" TargetMode="External"/><Relationship Id="rId1227" Type="http://schemas.openxmlformats.org/officeDocument/2006/relationships/hyperlink" Target="http://../AppData/Roaming/Microsoft/Users/51984/Users/CASA%201/Users/CASA%201/AppData/Roaming/Microsoft/RESOLUCIONES%202019%20PDF/CARGOS%202019/0071.pdf" TargetMode="External"/><Relationship Id="rId2558" Type="http://schemas.openxmlformats.org/officeDocument/2006/relationships/hyperlink" Target="http://../AppData/Roaming/Microsoft/Users/51984/Users/CASA%201/Users/CASA%201/AppData/Roaming/Microsoft/RESOLUCIONES%202019%20PDF/1016.pdf" TargetMode="External"/><Relationship Id="rId1228" Type="http://schemas.openxmlformats.org/officeDocument/2006/relationships/hyperlink" Target="http://../AppData/Roaming/Microsoft/Users/51984/Users/CASA%201/Users/CASA%201/AppData/Roaming/Microsoft/RESOLUCIONES%202019%20PDF/CARGOS%202019/71.pdf" TargetMode="External"/><Relationship Id="rId2559" Type="http://schemas.openxmlformats.org/officeDocument/2006/relationships/hyperlink" Target="http://../AppData/Roaming/Microsoft/Users/51984/Users/CASA%201/Users/CASA%201/AppData/Roaming/Microsoft/RESOLUCIONES%202019%20PDF/1017.pdf" TargetMode="External"/><Relationship Id="rId1229" Type="http://schemas.openxmlformats.org/officeDocument/2006/relationships/hyperlink" Target="http://../AppData/Roaming/Microsoft/Users/51984/Users/CASA%201/Users/CASA%201/AppData/Roaming/Microsoft/RESOLUCIONES%202019%20PDF/0065.pdf" TargetMode="External"/><Relationship Id="rId2550" Type="http://schemas.openxmlformats.org/officeDocument/2006/relationships/hyperlink" Target="http://../AppData/Roaming/Microsoft/Users/51984/Users/CASA%201/Users/CASA%201/AppData/Roaming/Microsoft/RESOLUCIONES%202019%20PDF/CARGOS%202019/0987-CARGO1.pdf" TargetMode="External"/><Relationship Id="rId1220" Type="http://schemas.openxmlformats.org/officeDocument/2006/relationships/hyperlink" Target="http://../AppData/Roaming/Microsoft/Users/51984/Users/CASA%201/Users/CASA%201/AppData/Roaming/Microsoft/RESOLUCIONES%202019%20PDF/0069.pdf" TargetMode="External"/><Relationship Id="rId2551" Type="http://schemas.openxmlformats.org/officeDocument/2006/relationships/hyperlink" Target="http://../AppData/Roaming/Microsoft/Users/51984/Users/CASA%201/Users/CASA%201/AppData/Roaming/Microsoft/RESOLUCIONES%202019%20PDF/CARGOS%202019/0987-CARGO2.pdf" TargetMode="External"/><Relationship Id="rId1221" Type="http://schemas.openxmlformats.org/officeDocument/2006/relationships/hyperlink" Target="http://../AppData/Roaming/Microsoft/Users/51984/Users/CASA%201/Users/CASA%201/AppData/Roaming/Microsoft/RESOLUCIONES%202019%20PDF/0064.pdf" TargetMode="External"/><Relationship Id="rId2552" Type="http://schemas.openxmlformats.org/officeDocument/2006/relationships/hyperlink" Target="http://../AppData/Roaming/Microsoft/Users/51984/Users/CASA%201/Users/CASA%201/AppData/Roaming/Microsoft/RESOLUCIONES%202019%20PDF/1008.pdf" TargetMode="External"/><Relationship Id="rId1222" Type="http://schemas.openxmlformats.org/officeDocument/2006/relationships/hyperlink" Target="http://../AppData/Roaming/Microsoft/Users/51984/Users/CASA%201/Users/CASA%201/AppData/Roaming/Microsoft/RESOLUCIONES%202019%20PDF/0067.pdf" TargetMode="External"/><Relationship Id="rId2553" Type="http://schemas.openxmlformats.org/officeDocument/2006/relationships/hyperlink" Target="http://../AppData/Roaming/Microsoft/Users/51984/Users/CASA%201/Users/CASA%201/AppData/Roaming/Microsoft/RESOLUCIONES%202019%20PDF/0998.pdf" TargetMode="External"/><Relationship Id="rId1223" Type="http://schemas.openxmlformats.org/officeDocument/2006/relationships/hyperlink" Target="http://../AppData/Roaming/Microsoft/Users/51984/Users/CASA%201/Users/CASA%201/AppData/Roaming/Microsoft/RESOLUCIONES%202019%20PDF/0073.pdf" TargetMode="External"/><Relationship Id="rId2554" Type="http://schemas.openxmlformats.org/officeDocument/2006/relationships/hyperlink" Target="http://../AppData/Roaming/Microsoft/Users/51984/Users/CASA%201/Users/CASA%201/AppData/Roaming/Microsoft/RESOLUCIONES%202019%20PDF/CARGOS%202019/0988-CARGO1.pdf" TargetMode="External"/><Relationship Id="rId2500" Type="http://schemas.openxmlformats.org/officeDocument/2006/relationships/hyperlink" Target="http://../AppData/Roaming/Microsoft/Users/51984/Users/CASA%201/Users/CASA%201/AppData/Roaming/Microsoft/RESOLUCIONES%202019%20PDF/0979.pdf" TargetMode="External"/><Relationship Id="rId2501" Type="http://schemas.openxmlformats.org/officeDocument/2006/relationships/hyperlink" Target="http://../AppData/Roaming/Microsoft/Users/51984/Users/CASA%201/Users/CASA%201/AppData/Roaming/Microsoft/RESOLUCIONES%202019%20PDF/CARGOS%202019/0979-CARGO1.pdf" TargetMode="External"/><Relationship Id="rId2502" Type="http://schemas.openxmlformats.org/officeDocument/2006/relationships/hyperlink" Target="http://../AppData/Roaming/Microsoft/Users/51984/Users/CASA%201/Users/CASA%201/AppData/Roaming/Microsoft/RESOLUCIONES%202019%20PDF/0974.pdf" TargetMode="External"/><Relationship Id="rId2503" Type="http://schemas.openxmlformats.org/officeDocument/2006/relationships/hyperlink" Target="http://../AppData/Roaming/Microsoft/Users/51984/Users/CASA%201/Users/CASA%201/AppData/Roaming/Microsoft/RESOLUCIONES%202019%20PDF/0988.pdf" TargetMode="External"/><Relationship Id="rId2504" Type="http://schemas.openxmlformats.org/officeDocument/2006/relationships/hyperlink" Target="http://../AppData/Roaming/Microsoft/Users/51984/Users/CASA%201/Users/CASA%201/AppData/Roaming/Microsoft/RESOLUCIONES%202019%20PDF/1012.pdf" TargetMode="External"/><Relationship Id="rId2505" Type="http://schemas.openxmlformats.org/officeDocument/2006/relationships/hyperlink" Target="http://../AppData/Roaming/Microsoft/Users/51984/Users/CASA%201/Users/CASA%201/AppData/Roaming/Microsoft/RESOLUCIONES%202019%20PDF/1004.pdf" TargetMode="External"/><Relationship Id="rId2506" Type="http://schemas.openxmlformats.org/officeDocument/2006/relationships/hyperlink" Target="http://../AppData/Roaming/Microsoft/Users/51984/Users/CASA%201/Users/CASA%201/AppData/Roaming/Microsoft/RESOLUCIONES%202019%20PDF/0990.pdf" TargetMode="External"/><Relationship Id="rId2507" Type="http://schemas.openxmlformats.org/officeDocument/2006/relationships/hyperlink" Target="http://../AppData/Roaming/Microsoft/Users/51984/Users/CASA%201/Users/CASA%201/AppData/Roaming/Microsoft/RESOLUCIONES%202019%20PDF/CARGOS%202019/0990-CARGO1.pdf" TargetMode="External"/><Relationship Id="rId2508" Type="http://schemas.openxmlformats.org/officeDocument/2006/relationships/hyperlink" Target="http://../AppData/Roaming/Microsoft/Users/51984/Users/CASA%201/Users/CASA%201/AppData/Roaming/Microsoft/RESOLUCIONES%202019%20PDF/CARGOS%202019/0990-CARGO2.pdf" TargetMode="External"/><Relationship Id="rId2509" Type="http://schemas.openxmlformats.org/officeDocument/2006/relationships/hyperlink" Target="http://../AppData/Roaming/Microsoft/Users/51984/Users/CASA%201/Users/CASA%201/AppData/Roaming/Microsoft/RESOLUCIONES%202019%20PDF/0999.pdf" TargetMode="External"/><Relationship Id="rId2522" Type="http://schemas.openxmlformats.org/officeDocument/2006/relationships/hyperlink" Target="http://../AppData/Roaming/Microsoft/Users/51984/Users/CASA%201/Users/CASA%201/AppData/Roaming/Microsoft/RESOLUCIONES%202019%20PDF/CARGOS%202019/0985-CARGO2.pdf" TargetMode="External"/><Relationship Id="rId2523" Type="http://schemas.openxmlformats.org/officeDocument/2006/relationships/hyperlink" Target="http://../AppData/Roaming/Microsoft/Users/51984/Users/CASA%201/Users/CASA%201/AppData/Roaming/Microsoft/RESOLUCIONES%202019%20PDF/1011.pdf" TargetMode="External"/><Relationship Id="rId2524" Type="http://schemas.openxmlformats.org/officeDocument/2006/relationships/hyperlink" Target="http://../AppData/Roaming/Microsoft/Users/51984/Users/CASA%201/Users/CASA%201/AppData/Roaming/Microsoft/RESOLUCIONES%202019%20PDF/1010.pdf" TargetMode="External"/><Relationship Id="rId2525" Type="http://schemas.openxmlformats.org/officeDocument/2006/relationships/hyperlink" Target="http://../AppData/Roaming/Microsoft/Users/51984/Users/CASA%201/Users/CASA%201/AppData/Roaming/Microsoft/RESOLUCIONES%202019%20PDF/1009.pdf" TargetMode="External"/><Relationship Id="rId2526" Type="http://schemas.openxmlformats.org/officeDocument/2006/relationships/hyperlink" Target="http://../AppData/Roaming/Microsoft/Users/51984/Users/CASA%201/Users/CASA%201/AppData/Roaming/Microsoft/RESOLUCIONES%202019%20PDF/CARGOS%202019/1109-CARGO1.pdf" TargetMode="External"/><Relationship Id="rId2527" Type="http://schemas.openxmlformats.org/officeDocument/2006/relationships/hyperlink" Target="http://../AppData/Roaming/Microsoft/Users/51984/Users/CASA%201/Users/CASA%201/AppData/Roaming/Microsoft/RESOLUCIONES%202019%20PDF/0983.pdf" TargetMode="External"/><Relationship Id="rId2528" Type="http://schemas.openxmlformats.org/officeDocument/2006/relationships/hyperlink" Target="http://../AppData/Roaming/Microsoft/Users/51984/Users/CASA%201/Users/CASA%201/AppData/Roaming/Microsoft/RESOLUCIONES%202019%20PDF/1006.pdf" TargetMode="External"/><Relationship Id="rId2529" Type="http://schemas.openxmlformats.org/officeDocument/2006/relationships/hyperlink" Target="http://../AppData/Roaming/Microsoft/Users/51984/Users/CASA%201/Users/CASA%201/AppData/Roaming/Microsoft/RESOLUCIONES%202019%20PDF/0997.pdf" TargetMode="External"/><Relationship Id="rId2520" Type="http://schemas.openxmlformats.org/officeDocument/2006/relationships/hyperlink" Target="http://../AppData/Roaming/Microsoft/Users/51984/Users/CASA%201/Users/CASA%201/AppData/Roaming/Microsoft/RESOLUCIONES%202019%20PDF/0985.pdf" TargetMode="External"/><Relationship Id="rId2521" Type="http://schemas.openxmlformats.org/officeDocument/2006/relationships/hyperlink" Target="http://../AppData/Roaming/Microsoft/Users/51984/Users/CASA%201/Users/CASA%201/AppData/Roaming/Microsoft/RESOLUCIONES%202019%20PDF/CARGOS%202019/0985-CARGO1.pdf" TargetMode="External"/><Relationship Id="rId2511" Type="http://schemas.openxmlformats.org/officeDocument/2006/relationships/hyperlink" Target="http://../AppData/Roaming/Microsoft/Users/51984/Users/CASA%201/Users/CASA%201/AppData/Roaming/Microsoft/RESOLUCIONES%202019%20PDF/CARGOS%202019/0986-CARGO1.pdf" TargetMode="External"/><Relationship Id="rId2512" Type="http://schemas.openxmlformats.org/officeDocument/2006/relationships/hyperlink" Target="http://../AppData/Roaming/Microsoft/Users/51984/Users/CASA%201/Users/CASA%201/AppData/Roaming/Microsoft/RESOLUCIONES%202019%20PDF/CARGOS%202019/0986-CARGO2.pdf" TargetMode="External"/><Relationship Id="rId2513" Type="http://schemas.openxmlformats.org/officeDocument/2006/relationships/hyperlink" Target="http://../AppData/Roaming/Microsoft/Users/51984/Users/CASA%201/Users/CASA%201/AppData/Roaming/Microsoft/RESOLUCIONES%202019%20PDF/0982.pdf" TargetMode="External"/><Relationship Id="rId2514" Type="http://schemas.openxmlformats.org/officeDocument/2006/relationships/hyperlink" Target="http://../AppData/Roaming/Microsoft/Users/51984/Users/CASA%201/Users/CASA%201/AppData/Roaming/Microsoft/RESOLUCIONES%202019%20PDF/0993.pdf" TargetMode="External"/><Relationship Id="rId2515" Type="http://schemas.openxmlformats.org/officeDocument/2006/relationships/hyperlink" Target="http://../AppData/Roaming/Microsoft/Users/51984/Users/CASA%201/Users/CASA%201/AppData/Roaming/Microsoft/RESOLUCIONES%202019%20PDF/CARGOS%202019/0993-CARGO1.pdf" TargetMode="External"/><Relationship Id="rId2516" Type="http://schemas.openxmlformats.org/officeDocument/2006/relationships/hyperlink" Target="http://../AppData/Roaming/Microsoft/Users/51984/Users/CASA%201/Users/CASA%201/AppData/Roaming/Microsoft/RESOLUCIONES%202019%20PDF/CARGOS%202019/0993-CARGO2.pdf" TargetMode="External"/><Relationship Id="rId2517" Type="http://schemas.openxmlformats.org/officeDocument/2006/relationships/hyperlink" Target="http://../AppData/Roaming/Microsoft/Users/51984/Users/CASA%201/Users/CASA%201/AppData/Roaming/Microsoft/RESOLUCIONES%202019%20PDF/CARGOS%202019/0993-CARGO3.pdf" TargetMode="External"/><Relationship Id="rId2518" Type="http://schemas.openxmlformats.org/officeDocument/2006/relationships/hyperlink" Target="http://../AppData/Roaming/Microsoft/Users/51984/Users/CASA%201/Users/CASA%201/AppData/Roaming/Microsoft/RESOLUCIONES%202019%20PDF/1013.pdf" TargetMode="External"/><Relationship Id="rId2519" Type="http://schemas.openxmlformats.org/officeDocument/2006/relationships/hyperlink" Target="http://../AppData/Roaming/Microsoft/Users/51984/Users/CASA%201/Users/CASA%201/AppData/Roaming/Microsoft/RESOLUCIONES%202019%20PDF/1003.pdf" TargetMode="External"/><Relationship Id="rId2510" Type="http://schemas.openxmlformats.org/officeDocument/2006/relationships/hyperlink" Target="http://../AppData/Roaming/Microsoft/Users/51984/Users/CASA%201/Users/CASA%201/AppData/Roaming/Microsoft/RESOLUCIONES%202019%20PDF/0986.pdf" TargetMode="External"/><Relationship Id="rId469" Type="http://schemas.openxmlformats.org/officeDocument/2006/relationships/hyperlink" Target="http://../AppData/Roaming/Microsoft/Users/51984/Users/CASA%201/Users/CASA%201/AppData/Roaming/Microsoft/AppData/Roaming/Microsoft/RESOLUCIONES%202017%20PDF/84.pdf" TargetMode="External"/><Relationship Id="rId468" Type="http://schemas.openxmlformats.org/officeDocument/2006/relationships/hyperlink" Target="http://../AppData/Roaming/Microsoft/Users/51984/Users/CASA%201/Users/CASA%201/AppData/Roaming/Microsoft/RESOLUCIONES%202017%20PDF/81.pdf" TargetMode="External"/><Relationship Id="rId467" Type="http://schemas.openxmlformats.org/officeDocument/2006/relationships/hyperlink" Target="http://../AppData/Roaming/Microsoft/Users/51984/Users/CASA%201/Users/CASA%201/AppData/Roaming/Microsoft/AppData/Roaming/Microsoft/RESOLUCIONES%202017%20PDF/86.pdf" TargetMode="External"/><Relationship Id="rId1290" Type="http://schemas.openxmlformats.org/officeDocument/2006/relationships/hyperlink" Target="http://../AppData/Roaming/Microsoft/Users/51984/Users/CASA%201/Users/CASA%201/AppData/Roaming/Microsoft/RESOLUCIONES%202019%20PDF/0098.pdf" TargetMode="External"/><Relationship Id="rId1291" Type="http://schemas.openxmlformats.org/officeDocument/2006/relationships/hyperlink" Target="http://../AppData/Roaming/Microsoft/Users/51984/Users/CASA%201/Users/CASA%201/AppData/Roaming/Microsoft/RESOLUCIONES%202019%20PDF/0106.pdf" TargetMode="External"/><Relationship Id="rId1292" Type="http://schemas.openxmlformats.org/officeDocument/2006/relationships/hyperlink" Target="http://../AppData/Roaming/Microsoft/Users/51984/Users/CASA%201/Users/CASA%201/AppData/Roaming/Microsoft/RESOLUCIONES%202019%20PDF/CARGOS%202019/0106-CARGO.pdf" TargetMode="External"/><Relationship Id="rId462" Type="http://schemas.openxmlformats.org/officeDocument/2006/relationships/hyperlink" Target="http://../AppData/Roaming/Microsoft/Users/51984/Users/CASA%201/Users/CASA%201/AppData/Roaming/Microsoft/AppData/Roaming/Microsoft/RESOLUCIONES%202017%20PDF/74.pdf" TargetMode="External"/><Relationship Id="rId1293" Type="http://schemas.openxmlformats.org/officeDocument/2006/relationships/hyperlink" Target="http://../AppData/Roaming/Microsoft/Users/51984/Users/CASA%201/Users/CASA%201/AppData/Roaming/Microsoft/RESOLUCIONES%202019%20PDF/0105.pdf" TargetMode="External"/><Relationship Id="rId461" Type="http://schemas.openxmlformats.org/officeDocument/2006/relationships/hyperlink" Target="http://../AppData/Roaming/Microsoft/Users/51984/Users/CASA%201/Users/CASA%201/AppData/Roaming/Microsoft/AppData/Roaming/Microsoft/RESOLUCIONES%202017%20PDF/76.pdf" TargetMode="External"/><Relationship Id="rId1294" Type="http://schemas.openxmlformats.org/officeDocument/2006/relationships/hyperlink" Target="http://../AppData/Roaming/Microsoft/Users/51984/Users/CASA%201/Users/CASA%201/AppData/Roaming/Microsoft/RESOLUCIONES%202019%20PDF/0110.pdf" TargetMode="External"/><Relationship Id="rId460" Type="http://schemas.openxmlformats.org/officeDocument/2006/relationships/hyperlink" Target="http://../AppData/Roaming/Microsoft/Users/51984/Users/CASA%201/Users/CASA%201/AppData/Roaming/Microsoft/AppData/Roaming/Microsoft/RESOLUCIONES%202017%20PDF/75.pdf" TargetMode="External"/><Relationship Id="rId1295" Type="http://schemas.openxmlformats.org/officeDocument/2006/relationships/hyperlink" Target="http://../AppData/Roaming/Microsoft/Users/51984/Users/CASA%201/Users/CASA%201/AppData/Roaming/Microsoft/RESOLUCIONES%202019%20PDF/0102.pdf" TargetMode="External"/><Relationship Id="rId1296" Type="http://schemas.openxmlformats.org/officeDocument/2006/relationships/hyperlink" Target="http://../AppData/Roaming/Microsoft/Users/51984/Users/CASA%201/Users/CASA%201/AppData/Roaming/Microsoft/RESOLUCIONES%202019%20PDF/0107.pdf" TargetMode="External"/><Relationship Id="rId466" Type="http://schemas.openxmlformats.org/officeDocument/2006/relationships/hyperlink" Target="http://../AppData/Roaming/Microsoft/Users/51984/Users/CASA%201/Users/CASA%201/AppData/Roaming/Microsoft/AppData/Roaming/Microsoft/RESOLUCIONES%202017%20PDF/78.pdf" TargetMode="External"/><Relationship Id="rId1297" Type="http://schemas.openxmlformats.org/officeDocument/2006/relationships/hyperlink" Target="http://../AppData/Roaming/Microsoft/Users/51984/Users/CASA%201/Users/CASA%201/AppData/Roaming/Microsoft/RESOLUCIONES%202019%20PDF/0113.pdf" TargetMode="External"/><Relationship Id="rId465" Type="http://schemas.openxmlformats.org/officeDocument/2006/relationships/hyperlink" Target="http://../AppData/Roaming/Microsoft/Users/51984/Users/CASA%201/Users/CASA%201/AppData/Roaming/Microsoft/AppData/Roaming/Microsoft/RESOLUCIONES%202017%20PDF/77.pdf" TargetMode="External"/><Relationship Id="rId1298" Type="http://schemas.openxmlformats.org/officeDocument/2006/relationships/hyperlink" Target="http://../AppData/Roaming/Microsoft/Users/51984/Users/CASA%201/Users/CASA%201/AppData/Roaming/Microsoft/RESOLUCIONES%202019%20PDF/0108.pdf" TargetMode="External"/><Relationship Id="rId464" Type="http://schemas.openxmlformats.org/officeDocument/2006/relationships/hyperlink" Target="http://../AppData/Roaming/Microsoft/Users/51984/Users/CASA%201/Users/CASA%201/AppData/Roaming/Microsoft/AppData/Roaming/Microsoft/RESOLUCIONES%202017%20PDF/80.pdf" TargetMode="External"/><Relationship Id="rId1299" Type="http://schemas.openxmlformats.org/officeDocument/2006/relationships/hyperlink" Target="http://../AppData/Roaming/Microsoft/Users/51984/Users/CASA%201/Users/CASA%201/AppData/Roaming/Microsoft/RESOLUCIONES%202019%20PDF/0103.pdf" TargetMode="External"/><Relationship Id="rId463" Type="http://schemas.openxmlformats.org/officeDocument/2006/relationships/hyperlink" Target="http://../AppData/Roaming/Microsoft/Users/51984/Users/CASA%201/Users/CASA%201/AppData/Roaming/Microsoft/AppData/Roaming/Microsoft/RESOLUCIONES%202017%20PDF/79.pdf" TargetMode="External"/><Relationship Id="rId459" Type="http://schemas.openxmlformats.org/officeDocument/2006/relationships/hyperlink" Target="http://../AppData/Roaming/Microsoft/Users/51984/Users/CASA%201/Users/CASA%201/AppData/Roaming/Microsoft/AppData/Roaming/Microsoft/RESOLUCIONES%202017%20PDF/73.pdf" TargetMode="External"/><Relationship Id="rId458" Type="http://schemas.openxmlformats.org/officeDocument/2006/relationships/hyperlink" Target="http://../AppData/Roaming/Microsoft/Users/51984/Users/CASA%201/Users/CASA%201/AppData/Roaming/Microsoft/AppData/Roaming/Microsoft/RESOLUCIONES%202017%20PDF/72.pdf" TargetMode="External"/><Relationship Id="rId457" Type="http://schemas.openxmlformats.org/officeDocument/2006/relationships/hyperlink" Target="http://../AppData/Roaming/Microsoft/Users/51984/Users/CASA%201/Users/CASA%201/AppData/Roaming/Microsoft/AppData/Roaming/Microsoft/RESOLUCIONES%202017%20PDF/71.pdf" TargetMode="External"/><Relationship Id="rId456" Type="http://schemas.openxmlformats.org/officeDocument/2006/relationships/hyperlink" Target="http://../AppData/Roaming/Microsoft/Users/51984/Users/CASA%201/Users/CASA%201/AppData/Roaming/Microsoft/AppData/Roaming/Microsoft/RESOLUCIONES%202017%20PDF/70.pdf" TargetMode="External"/><Relationship Id="rId1280" Type="http://schemas.openxmlformats.org/officeDocument/2006/relationships/hyperlink" Target="http://../AppData/Roaming/Microsoft/Users/51984/Users/CASA%201/Users/CASA%201/AppData/Roaming/Microsoft/RESOLUCIONES%202019%20PDF/CARGOS%202019/0092-CARGO.pdf" TargetMode="External"/><Relationship Id="rId1281" Type="http://schemas.openxmlformats.org/officeDocument/2006/relationships/hyperlink" Target="http://../AppData/Roaming/Microsoft/Users/51984/Users/CASA%201/Users/CASA%201/AppData/Roaming/Microsoft/RESOLUCIONES%202019%20PDF/CARGOS%202019/0092.pdf" TargetMode="External"/><Relationship Id="rId451" Type="http://schemas.openxmlformats.org/officeDocument/2006/relationships/hyperlink" Target="http://../AppData/Roaming/Microsoft/Users/51984/Users/CASA%201/Users/CASA%201/AppData/Roaming/Microsoft/AppData/Roaming/Microsoft/RESOLUCIONES%202017%20PDF/58.pdf" TargetMode="External"/><Relationship Id="rId1282" Type="http://schemas.openxmlformats.org/officeDocument/2006/relationships/hyperlink" Target="http://../AppData/Roaming/Microsoft/Users/51984/Users/CASA%201/Users/CASA%201/AppData/Roaming/Microsoft/RESOLUCIONES%202019%20PDF/0093.pdf" TargetMode="External"/><Relationship Id="rId450" Type="http://schemas.openxmlformats.org/officeDocument/2006/relationships/hyperlink" Target="http://../AppData/Roaming/Microsoft/Users/51984/Users/CASA%201/Users/CASA%201/AppData/Roaming/Microsoft/AppData/Roaming/Microsoft/RESOLUCIONES%202017%20PDF/65.pdf" TargetMode="External"/><Relationship Id="rId1283" Type="http://schemas.openxmlformats.org/officeDocument/2006/relationships/hyperlink" Target="http://../AppData/Roaming/Microsoft/Users/51984/Users/CASA%201/Users/CASA%201/AppData/Roaming/Microsoft/RESOLUCIONES%202019%20PDF/0091.pdf" TargetMode="External"/><Relationship Id="rId1284" Type="http://schemas.openxmlformats.org/officeDocument/2006/relationships/hyperlink" Target="http://../AppData/Roaming/Microsoft/Users/51984/Users/CASA%201/Users/CASA%201/AppData/Roaming/Microsoft/RESOLUCIONES%202019%20PDF/CARGOS%202019/0091-CARGO.pdf" TargetMode="External"/><Relationship Id="rId1285" Type="http://schemas.openxmlformats.org/officeDocument/2006/relationships/hyperlink" Target="http://../AppData/Roaming/Microsoft/Users/51984/Users/CASA%201/Users/CASA%201/AppData/Roaming/Microsoft/RESOLUCIONES%202019%20PDF/CARGOS%202019/0091.pdf" TargetMode="External"/><Relationship Id="rId455" Type="http://schemas.openxmlformats.org/officeDocument/2006/relationships/hyperlink" Target="http://../AppData/Roaming/Microsoft/Users/51984/Users/CASA%201/Users/CASA%201/AppData/Roaming/Microsoft/AppData/Roaming/Microsoft/RESOLUCIONES%202017%20PDF/69.pdf" TargetMode="External"/><Relationship Id="rId1286" Type="http://schemas.openxmlformats.org/officeDocument/2006/relationships/hyperlink" Target="http://../AppData/Roaming/Microsoft/Users/51984/Users/CASA%201/Users/CASA%201/AppData/Roaming/Microsoft/RESOLUCIONES%202019%20PDF/0095.pdf" TargetMode="External"/><Relationship Id="rId454" Type="http://schemas.openxmlformats.org/officeDocument/2006/relationships/hyperlink" Target="http://../AppData/Roaming/Microsoft/Users/51984/Users/CASA%201/Users/CASA%201/AppData/Roaming/Microsoft/AppData/Roaming/Microsoft/RESOLUCIONES%202017%20PDF/67.pdf" TargetMode="External"/><Relationship Id="rId1287" Type="http://schemas.openxmlformats.org/officeDocument/2006/relationships/hyperlink" Target="http://../AppData/Roaming/Microsoft/Users/51984/Users/CASA%201/Users/CASA%201/AppData/Roaming/Microsoft/RESOLUCIONES%202019%20PDF/CARGOS%202019/0095-CARGO.pdf" TargetMode="External"/><Relationship Id="rId453" Type="http://schemas.openxmlformats.org/officeDocument/2006/relationships/hyperlink" Target="http://../AppData/Roaming/Microsoft/Users/51984/Users/CASA%201/Users/CASA%201/AppData/Roaming/Microsoft/AppData/Roaming/Microsoft/RESOLUCIONES%202017%20PDF/68.pdf" TargetMode="External"/><Relationship Id="rId1288" Type="http://schemas.openxmlformats.org/officeDocument/2006/relationships/hyperlink" Target="http://../AppData/Roaming/Microsoft/Users/51984/Users/CASA%201/Users/CASA%201/AppData/Roaming/Microsoft/RESOLUCIONES%202019%20PDF/0097.pdf" TargetMode="External"/><Relationship Id="rId452" Type="http://schemas.openxmlformats.org/officeDocument/2006/relationships/hyperlink" Target="http://../AppData/Roaming/Microsoft/Users/51984/Users/CASA%201/Users/CASA%201/AppData/Roaming/Microsoft/AppData/Roaming/Microsoft/RESOLUCIONES%202017%20PDF/63.pdf" TargetMode="External"/><Relationship Id="rId1289" Type="http://schemas.openxmlformats.org/officeDocument/2006/relationships/hyperlink" Target="http://../AppData/Roaming/Microsoft/Users/51984/Users/CASA%201/Users/CASA%201/AppData/Roaming/Microsoft/RESOLUCIONES%202019%20PDF/0096.pdf" TargetMode="External"/><Relationship Id="rId3018" Type="http://schemas.openxmlformats.org/officeDocument/2006/relationships/hyperlink" Target="http://../AppData/Roaming/Microsoft/Users/51984/Users/CASA%201/Users/CASA%201/AppData/Roaming/Microsoft/RESOLUCIONES%202019%20PDF/1304.pdf" TargetMode="External"/><Relationship Id="rId3017" Type="http://schemas.openxmlformats.org/officeDocument/2006/relationships/hyperlink" Target="http://../AppData/Roaming/Microsoft/Users/51984/Users/CASA%201/Users/CASA%201/AppData/Roaming/Microsoft/RESOLUCIONES%202019%20PDF/1331.pdf" TargetMode="External"/><Relationship Id="rId3019" Type="http://schemas.openxmlformats.org/officeDocument/2006/relationships/hyperlink" Target="http://../AppData/Roaming/Microsoft/Users/51984/AppData/Roaming/Microsoft/RESOLUCIONES%202019%20PDF/1324.pdf" TargetMode="External"/><Relationship Id="rId491" Type="http://schemas.openxmlformats.org/officeDocument/2006/relationships/hyperlink" Target="http://../AppData/Roaming/Microsoft/Users/51984/Users/CASA%201/Users/CASA%201/AppData/Roaming/Microsoft/AppData/Roaming/Microsoft/RESOLUCIONES%202017%20PDF/114.pdf" TargetMode="External"/><Relationship Id="rId490" Type="http://schemas.openxmlformats.org/officeDocument/2006/relationships/hyperlink" Target="http://../AppData/Roaming/Microsoft/Users/51984/Users/CASA%201/Users/CASA%201/AppData/Roaming/Microsoft/AppData/Roaming/Microsoft/RESOLUCIONES%202017%20PDF/109.pdf" TargetMode="External"/><Relationship Id="rId489" Type="http://schemas.openxmlformats.org/officeDocument/2006/relationships/hyperlink" Target="http://../AppData/Roaming/Microsoft/Users/51984/Users/CASA%201/Users/CASA%201/AppData/Roaming/Microsoft/AppData/Roaming/Microsoft/RESOLUCIONES%202017%20PDF/100.pdf" TargetMode="External"/><Relationship Id="rId484" Type="http://schemas.openxmlformats.org/officeDocument/2006/relationships/hyperlink" Target="http://../AppData/Roaming/Microsoft/Users/51984/Users/CASA%201/Users/CASA%201/AppData/Roaming/Microsoft/RESOLUCIONES%202017%20PDF/102.pdf" TargetMode="External"/><Relationship Id="rId3010" Type="http://schemas.openxmlformats.org/officeDocument/2006/relationships/hyperlink" Target="http://../AppData/Roaming/Microsoft/Users/51984/Users/CASA%201/Users/CASA%201/AppData/Roaming/Microsoft/RESOLUCIONES%202019%20PDF/1309.pdf" TargetMode="External"/><Relationship Id="rId483" Type="http://schemas.openxmlformats.org/officeDocument/2006/relationships/hyperlink" Target="http://../AppData/Roaming/Microsoft/Users/51984/Users/CASA%201/Users/CASA%201/AppData/Roaming/Microsoft/AppData/Roaming/Microsoft/RESOLUCIONES%202017%20PDF/104.pdf" TargetMode="External"/><Relationship Id="rId482" Type="http://schemas.openxmlformats.org/officeDocument/2006/relationships/hyperlink" Target="http://../AppData/Roaming/Microsoft/Users/51984/Users/CASA%201/Users/CASA%201/AppData/Roaming/Microsoft/AppData/Roaming/Microsoft/RESOLUCIONES%202017%20PDF/101.pdf" TargetMode="External"/><Relationship Id="rId3012" Type="http://schemas.openxmlformats.org/officeDocument/2006/relationships/hyperlink" Target="http://../AppData/Roaming/Microsoft/Users/51984/Users/CASA%201/Users/CASA%201/AppData/Roaming/Microsoft/RESOLUCIONES%202019%20PDF/1322.pdf" TargetMode="External"/><Relationship Id="rId481" Type="http://schemas.openxmlformats.org/officeDocument/2006/relationships/hyperlink" Target="http://../AppData/Roaming/Microsoft/Users/51984/Users/CASA%201/Users/CASA%201/AppData/Roaming/Microsoft/AppData/Roaming/Microsoft/RESOLUCIONES%202017%20PDF/107.pdf" TargetMode="External"/><Relationship Id="rId3011" Type="http://schemas.openxmlformats.org/officeDocument/2006/relationships/hyperlink" Target="http://../AppData/Roaming/Microsoft/Users/51984/Users/CASA%201/Users/CASA%201/AppData/Roaming/Microsoft/RESOLUCIONES%202019%20PDF/1299.pdf" TargetMode="External"/><Relationship Id="rId488" Type="http://schemas.openxmlformats.org/officeDocument/2006/relationships/hyperlink" Target="http://../AppData/Roaming/Microsoft/Users/51984/Users/CASA%201/Users/CASA%201/AppData/Roaming/Microsoft/AppData/Roaming/Microsoft/RESOLUCIONES%202017%20PDF/105.pdf" TargetMode="External"/><Relationship Id="rId3014" Type="http://schemas.openxmlformats.org/officeDocument/2006/relationships/hyperlink" Target="http://../AppData/Roaming/Microsoft/Users/51984/Users/CASA%201/Users/CASA%201/AppData/Roaming/Microsoft/RESOLUCIONES%202019%20PDF/1289.pdf" TargetMode="External"/><Relationship Id="rId487" Type="http://schemas.openxmlformats.org/officeDocument/2006/relationships/hyperlink" Target="http://../AppData/Roaming/Microsoft/Users/51984/Users/CASA%201/Users/CASA%201/AppData/Roaming/Microsoft/RESOLUCIONES%202017%20PDF/103.pdf" TargetMode="External"/><Relationship Id="rId3013" Type="http://schemas.openxmlformats.org/officeDocument/2006/relationships/hyperlink" Target="http://../AppData/Roaming/Microsoft/Users/51984/Users/CASA%201/Users/CASA%201/AppData/Roaming/Microsoft/RESOLUCIONES%202019%20PDF/1325.pdf" TargetMode="External"/><Relationship Id="rId486" Type="http://schemas.openxmlformats.org/officeDocument/2006/relationships/hyperlink" Target="http://../AppData/Roaming/Microsoft/Users/51984/Users/CASA%201/Users/CASA%201/AppData/Roaming/Microsoft/AppData/Roaming/Microsoft/RESOLUCIONES%202017%20PDF/108.pdf" TargetMode="External"/><Relationship Id="rId3016" Type="http://schemas.openxmlformats.org/officeDocument/2006/relationships/hyperlink" Target="http://../AppData/Roaming/Microsoft/Users/51984/Users/CASA%201/Users/CASA%201/AppData/Roaming/Microsoft/RESOLUCIONES%202019%20PDF/1333.pdf" TargetMode="External"/><Relationship Id="rId485" Type="http://schemas.openxmlformats.org/officeDocument/2006/relationships/hyperlink" Target="http://../AppData/Roaming/Microsoft/Users/51984/Users/CASA%201/Users/CASA%201/AppData/Roaming/Microsoft/AppData/Roaming/Microsoft/RESOLUCIONES%202017%20PDF/106.pdf" TargetMode="External"/><Relationship Id="rId3015" Type="http://schemas.openxmlformats.org/officeDocument/2006/relationships/hyperlink" Target="http://../AppData/Roaming/Microsoft/Users/51984/Users/CASA%201/Users/CASA%201/AppData/Roaming/Microsoft/RESOLUCIONES%202019%20PDF/1328.pdf" TargetMode="External"/><Relationship Id="rId3007" Type="http://schemas.openxmlformats.org/officeDocument/2006/relationships/hyperlink" Target="http://../AppData/Roaming/Microsoft/Users/51984/Users/CASA%201/Users/CASA%201/AppData/Roaming/Microsoft/RESOLUCIONES%202019%20PDF/1314.pdf" TargetMode="External"/><Relationship Id="rId3006" Type="http://schemas.openxmlformats.org/officeDocument/2006/relationships/hyperlink" Target="http://../AppData/Roaming/Microsoft/Users/51984/Users/CASA%201/Users/CASA%201/AppData/Roaming/Microsoft/RESOLUCIONES%202019%20PDF/1311.pdf" TargetMode="External"/><Relationship Id="rId3009" Type="http://schemas.openxmlformats.org/officeDocument/2006/relationships/hyperlink" Target="http://../AppData/Roaming/Microsoft/Users/51984/Users/CASA%201/Users/CASA%201/AppData/Roaming/Microsoft/RESOLUCIONES%202019%20PDF/1315.pdf" TargetMode="External"/><Relationship Id="rId3008" Type="http://schemas.openxmlformats.org/officeDocument/2006/relationships/hyperlink" Target="http://../AppData/Roaming/Microsoft/Users/51984/Users/CASA%201/Users/CASA%201/AppData/Roaming/Microsoft/RESOLUCIONES%202019%20PDF/1330.pdf" TargetMode="External"/><Relationship Id="rId480" Type="http://schemas.openxmlformats.org/officeDocument/2006/relationships/hyperlink" Target="http://../AppData/Roaming/Microsoft/Users/51984/Users/CASA%201/Users/CASA%201/AppData/Roaming/Microsoft/AppData/Roaming/Microsoft/RESOLUCIONES%202017%20PDF/89.pdf" TargetMode="External"/><Relationship Id="rId479" Type="http://schemas.openxmlformats.org/officeDocument/2006/relationships/hyperlink" Target="http://../AppData/Roaming/Microsoft/Users/51984/Users/CASA%201/Users/CASA%201/AppData/Roaming/Microsoft/RESOLUCIONES%202017%20PDF/90.pdf" TargetMode="External"/><Relationship Id="rId478" Type="http://schemas.openxmlformats.org/officeDocument/2006/relationships/hyperlink" Target="http://../AppData/Roaming/Microsoft/Users/51984/Users/CASA%201/Users/CASA%201/AppData/Roaming/Microsoft/AppData/Roaming/Microsoft/RESOLUCIONES%202017%20PDF/91.pdf" TargetMode="External"/><Relationship Id="rId473" Type="http://schemas.openxmlformats.org/officeDocument/2006/relationships/hyperlink" Target="http://../AppData/Roaming/Microsoft/Users/51984/Users/CASA%201/Users/CASA%201/AppData/Roaming/Microsoft/AppData/Roaming/Microsoft/RESOLUCIONES%202017%20PDF/82.pdf" TargetMode="External"/><Relationship Id="rId472" Type="http://schemas.openxmlformats.org/officeDocument/2006/relationships/hyperlink" Target="http://../AppData/Roaming/Microsoft/Users/51984/Users/CASA%201/Users/CASA%201/AppData/Roaming/Microsoft/AppData/Roaming/Microsoft/RESOLUCIONES%202017%20PDF/87.pdf" TargetMode="External"/><Relationship Id="rId471" Type="http://schemas.openxmlformats.org/officeDocument/2006/relationships/hyperlink" Target="http://../AppData/Roaming/Microsoft/Users/51984/Users/CASA%201/Users/CASA%201/AppData/Roaming/Microsoft/AppData/Roaming/Microsoft/RESOLUCIONES%202017%20PDF/83.pdf" TargetMode="External"/><Relationship Id="rId3001" Type="http://schemas.openxmlformats.org/officeDocument/2006/relationships/hyperlink" Target="http://../AppData/Roaming/Microsoft/Users/51984/Users/CASA%201/Users/CASA%201/AppData/Roaming/Microsoft/RESOLUCIONES%202019%20PDF/1298.pdf" TargetMode="External"/><Relationship Id="rId470" Type="http://schemas.openxmlformats.org/officeDocument/2006/relationships/hyperlink" Target="http://../AppData/Roaming/Microsoft/Users/51984/Users/CASA%201/Users/CASA%201/AppData/Roaming/Microsoft/AppData/Roaming/Microsoft/RESOLUCIONES%202017%20PDF/88.pdf" TargetMode="External"/><Relationship Id="rId3000" Type="http://schemas.openxmlformats.org/officeDocument/2006/relationships/hyperlink" Target="http://../AppData/Roaming/Microsoft/Users/51984/Users/CASA%201/Users/CASA%201/AppData/Roaming/Microsoft/RESOLUCIONES%202019%20PDF/1301.pdf" TargetMode="External"/><Relationship Id="rId477" Type="http://schemas.openxmlformats.org/officeDocument/2006/relationships/hyperlink" Target="http://../AppData/Roaming/Microsoft/Users/51984/Users/CASA%201/Users/CASA%201/AppData/Roaming/Microsoft/AppData/Roaming/Microsoft/RESOLUCIONES%202017%20PDF/92.pdf" TargetMode="External"/><Relationship Id="rId3003" Type="http://schemas.openxmlformats.org/officeDocument/2006/relationships/hyperlink" Target="http://../AppData/Roaming/Microsoft/Users/51984/Users/CASA%201/Users/CASA%201/AppData/Roaming/Microsoft/RESOLUCIONES%202019%20PDF/1327.pdf" TargetMode="External"/><Relationship Id="rId476" Type="http://schemas.openxmlformats.org/officeDocument/2006/relationships/hyperlink" Target="http://../AppData/Roaming/Microsoft/Users/51984/Users/CASA%201/Users/CASA%201/AppData/Roaming/Microsoft/AppData/Roaming/Microsoft/RESOLUCIONES%202017%20PDF/94.pdf" TargetMode="External"/><Relationship Id="rId3002" Type="http://schemas.openxmlformats.org/officeDocument/2006/relationships/hyperlink" Target="http://../AppData/Roaming/Microsoft/Users/51984/Users/CASA%201/Users/CASA%201/AppData/Roaming/Microsoft/RESOLUCIONES%202019%20PDF/1291.pdf" TargetMode="External"/><Relationship Id="rId475" Type="http://schemas.openxmlformats.org/officeDocument/2006/relationships/hyperlink" Target="http://../AppData/Roaming/Microsoft/Users/51984/Users/CASA%201/Users/CASA%201/AppData/Roaming/Microsoft/AppData/Roaming/Microsoft/RESOLUCIONES%202017%20PDF/93.pdf" TargetMode="External"/><Relationship Id="rId3005" Type="http://schemas.openxmlformats.org/officeDocument/2006/relationships/hyperlink" Target="http://../AppData/Roaming/Microsoft/Users/51984/Users/CASA%201/Users/CASA%201/AppData/Roaming/Microsoft/RESOLUCIONES%202019%20PDF/1329.pdf" TargetMode="External"/><Relationship Id="rId474" Type="http://schemas.openxmlformats.org/officeDocument/2006/relationships/hyperlink" Target="http://../AppData/Roaming/Microsoft/Users/51984/Users/CASA%201/Users/CASA%201/AppData/Roaming/Microsoft/AppData/Roaming/Microsoft/RESOLUCIONES%202017%20PDF/85.pdf" TargetMode="External"/><Relationship Id="rId3004" Type="http://schemas.openxmlformats.org/officeDocument/2006/relationships/hyperlink" Target="http://../AppData/Roaming/Microsoft/Users/51984/Users/CASA%201/Users/CASA%201/AppData/Roaming/Microsoft/RESOLUCIONES%202019%20PDF/1320.pdf" TargetMode="External"/><Relationship Id="rId1257" Type="http://schemas.openxmlformats.org/officeDocument/2006/relationships/hyperlink" Target="http://../AppData/Roaming/Microsoft/Users/51984/Users/CASA%201/Users/CASA%201/AppData/Roaming/Microsoft/RESOLUCIONES%202019%20PDF/0080.pdf" TargetMode="External"/><Relationship Id="rId2588" Type="http://schemas.openxmlformats.org/officeDocument/2006/relationships/hyperlink" Target="http://../AppData/Roaming/Microsoft/Users/51984/Users/CASA%201/Users/CASA%201/AppData/Roaming/Microsoft/RESOLUCIONES%202019%20PDF/1039.pdf" TargetMode="External"/><Relationship Id="rId1258" Type="http://schemas.openxmlformats.org/officeDocument/2006/relationships/hyperlink" Target="http://../AppData/Roaming/Microsoft/Users/51984/Users/CASA%201/Users/CASA%201/AppData/Roaming/Microsoft/RESOLUCIONES%202019%20PDF/CARGOS%202019/0080-1.pdf" TargetMode="External"/><Relationship Id="rId2589" Type="http://schemas.openxmlformats.org/officeDocument/2006/relationships/hyperlink" Target="http://../AppData/Roaming/Microsoft/Users/51984/Users/CASA%201/Users/CASA%201/AppData/Roaming/Microsoft/RESOLUCIONES%202019%20PDF/CARGOS%202019/1039-CARGO1.pdf" TargetMode="External"/><Relationship Id="rId1259" Type="http://schemas.openxmlformats.org/officeDocument/2006/relationships/hyperlink" Target="http://../AppData/Roaming/Microsoft/Users/51984/Users/CASA%201/Users/CASA%201/AppData/Roaming/Microsoft/RESOLUCIONES%202019%20PDF/CARGOS%202019/0080-2.pdf" TargetMode="External"/><Relationship Id="rId426" Type="http://schemas.openxmlformats.org/officeDocument/2006/relationships/hyperlink" Target="http://../AppData/Roaming/Microsoft/Users/51984/Users/CASA%201/Users/CASA%201/AppData/Roaming/Microsoft/AppData/Roaming/Microsoft/RESOLUCIONES%202017%20PDF/40.pdf" TargetMode="External"/><Relationship Id="rId425" Type="http://schemas.openxmlformats.org/officeDocument/2006/relationships/hyperlink" Target="http://../AppData/Roaming/Microsoft/Users/51984/Users/CASA%201/Users/CASA%201/AppData/Roaming/Microsoft/AppData/Roaming/Microsoft/RESOLUCIONES%202017%20PDF/39.pdf" TargetMode="External"/><Relationship Id="rId424" Type="http://schemas.openxmlformats.org/officeDocument/2006/relationships/hyperlink" Target="http://../AppData/Roaming/Microsoft/Users/51984/Users/CASA%201/Users/CASA%201/AppData/Roaming/Microsoft/AppData/Roaming/Microsoft/RESOLUCIONES%202017%20PDF/33.pdf" TargetMode="External"/><Relationship Id="rId423" Type="http://schemas.openxmlformats.org/officeDocument/2006/relationships/hyperlink" Target="http://../AppData/Roaming/Microsoft/Users/51984/Users/CASA%201/Users/CASA%201/AppData/Roaming/Microsoft/AppData/Roaming/Microsoft/RESOLUCIONES%202017%20PDF/34.pdf" TargetMode="External"/><Relationship Id="rId429" Type="http://schemas.openxmlformats.org/officeDocument/2006/relationships/hyperlink" Target="http://../AppData/Roaming/Microsoft/Users/51984/Users/CASA%201/Users/CASA%201/AppData/Roaming/Microsoft/AppData/Roaming/Microsoft/RESOLUCIONES%202017%20PDF/43.pdf" TargetMode="External"/><Relationship Id="rId428" Type="http://schemas.openxmlformats.org/officeDocument/2006/relationships/hyperlink" Target="http://../AppData/Roaming/Microsoft/Users/51984/Users/CASA%201/Users/CASA%201/AppData/Roaming/Microsoft/AppData/Roaming/Microsoft/RESOLUCIONES%202017%20PDF/41.pdf" TargetMode="External"/><Relationship Id="rId427" Type="http://schemas.openxmlformats.org/officeDocument/2006/relationships/hyperlink" Target="http://../AppData/Roaming/Microsoft/Users/51984/Users/CASA%201/Users/CASA%201/AppData/Roaming/Microsoft/AppData/Roaming/Microsoft/RESOLUCIONES%202017%20PDF/42.pdf" TargetMode="External"/><Relationship Id="rId2580" Type="http://schemas.openxmlformats.org/officeDocument/2006/relationships/hyperlink" Target="http://../AppData/Roaming/Microsoft/Users/51984/Users/CASA%201/Users/CASA%201/AppData/Roaming/Microsoft/RESOLUCIONES%202019%20PDF/CARGOS%202019/1040-CARGO2.pdf" TargetMode="External"/><Relationship Id="rId1250" Type="http://schemas.openxmlformats.org/officeDocument/2006/relationships/hyperlink" Target="http://../AppData/Roaming/Microsoft/Users/51984/Users/CASA%201/Users/CASA%201/AppData/Roaming/Microsoft/RESOLUCIONES%202019%20PDF/CARGOS%202019/0084-CARGO.pdf" TargetMode="External"/><Relationship Id="rId2581" Type="http://schemas.openxmlformats.org/officeDocument/2006/relationships/hyperlink" Target="http://../AppData/Roaming/Microsoft/Users/51984/Users/CASA%201/Users/CASA%201/AppData/Roaming/Microsoft/RESOLUCIONES%202019%20PDF/1028.pdf" TargetMode="External"/><Relationship Id="rId1251" Type="http://schemas.openxmlformats.org/officeDocument/2006/relationships/hyperlink" Target="http://../AppData/Roaming/Microsoft/Users/51984/Users/CASA%201/Users/CASA%201/AppData/Roaming/Microsoft/RESOLUCIONES%202019%20PDF/CARGOS%202019/0084-CARGO1.pdf" TargetMode="External"/><Relationship Id="rId2582" Type="http://schemas.openxmlformats.org/officeDocument/2006/relationships/hyperlink" Target="http://../AppData/Roaming/Microsoft/Users/51984/Users/CASA%201/Users/CASA%201/AppData/Roaming/Microsoft/RESOLUCIONES%202019%20PDF/CARGOS%202019/1028-CARGO1.pdf" TargetMode="External"/><Relationship Id="rId1252" Type="http://schemas.openxmlformats.org/officeDocument/2006/relationships/hyperlink" Target="http://../AppData/Roaming/Microsoft/Users/51984/Users/CASA%201/Users/CASA%201/AppData/Roaming/Microsoft/RESOLUCIONES%202019%20PDF/CARGOS%202019/0084-CARGO3.pdf" TargetMode="External"/><Relationship Id="rId2583" Type="http://schemas.openxmlformats.org/officeDocument/2006/relationships/hyperlink" Target="http://../AppData/Roaming/Microsoft/Users/51984/Users/CASA%201/Users/CASA%201/AppData/Roaming/Microsoft/RESOLUCIONES%202019%20PDF/CARGOS%202019/1028-CARGO2.pdf" TargetMode="External"/><Relationship Id="rId422" Type="http://schemas.openxmlformats.org/officeDocument/2006/relationships/hyperlink" Target="http://../AppData/Roaming/Microsoft/Users/51984/Users/CASA%201/Users/CASA%201/AppData/Roaming/Microsoft/AppData/Roaming/Microsoft/RESOLUCIONES%202017%20PDF/35.pdf" TargetMode="External"/><Relationship Id="rId1253" Type="http://schemas.openxmlformats.org/officeDocument/2006/relationships/hyperlink" Target="http://../AppData/Roaming/Microsoft/Users/51984/Users/CASA%201/Users/CASA%201/AppData/Roaming/Microsoft/RESOLUCIONES%202019%20PDF/0082.pdf" TargetMode="External"/><Relationship Id="rId2584" Type="http://schemas.openxmlformats.org/officeDocument/2006/relationships/hyperlink" Target="http://../AppData/Roaming/Microsoft/Users/51984/Users/CASA%201/Users/CASA%201/AppData/Roaming/Microsoft/RESOLUCIONES%202019%20PDF/1025.pdf" TargetMode="External"/><Relationship Id="rId421" Type="http://schemas.openxmlformats.org/officeDocument/2006/relationships/hyperlink" Target="http://../AppData/Roaming/Microsoft/Users/51984/Users/CASA%201/Users/CASA%201/AppData/Roaming/Microsoft/AppData/Roaming/Microsoft/RESOLUCIONES%202017%20PDF/38.pdf" TargetMode="External"/><Relationship Id="rId1254" Type="http://schemas.openxmlformats.org/officeDocument/2006/relationships/hyperlink" Target="http://../AppData/Roaming/Microsoft/Users/51984/Users/CASA%201/Users/CASA%201/AppData/Roaming/Microsoft/RESOLUCIONES%202019%20PDF/CARGOS%202019/0082-CARGO1.pdf" TargetMode="External"/><Relationship Id="rId2585" Type="http://schemas.openxmlformats.org/officeDocument/2006/relationships/hyperlink" Target="http://../AppData/Roaming/Microsoft/Users/51984/Users/CASA%201/Users/CASA%201/AppData/Roaming/Microsoft/RESOLUCIONES%202019%20PDF/1029.pdf" TargetMode="External"/><Relationship Id="rId420" Type="http://schemas.openxmlformats.org/officeDocument/2006/relationships/hyperlink" Target="http://../AppData/Roaming/Microsoft/Users/51984/Users/CASA%201/Users/CASA%201/AppData/Roaming/Microsoft/AppData/Roaming/Microsoft/RESOLUCIONES%202017%20PDF/37.pdf" TargetMode="External"/><Relationship Id="rId1255" Type="http://schemas.openxmlformats.org/officeDocument/2006/relationships/hyperlink" Target="http://../AppData/Roaming/Microsoft/Users/51984/Users/CASA%201/Users/CASA%201/AppData/Roaming/Microsoft/RESOLUCIONES%202019%20PDF/CARGOS%202019/0082-CARGO2.pdf" TargetMode="External"/><Relationship Id="rId2586" Type="http://schemas.openxmlformats.org/officeDocument/2006/relationships/hyperlink" Target="http://../AppData/Roaming/Microsoft/Users/51984/Users/CASA%201/Users/CASA%201/AppData/Roaming/Microsoft/RESOLUCIONES%202019%20PDF/CARGOS%202019/1029-CARGO1.pdf" TargetMode="External"/><Relationship Id="rId1256" Type="http://schemas.openxmlformats.org/officeDocument/2006/relationships/hyperlink" Target="http://../AppData/Roaming/Microsoft/Users/51984/Users/CASA%201/Users/CASA%201/AppData/Roaming/Microsoft/RESOLUCIONES%202019%20PDF/CARGOS%202019/0082-CARGO3.pdf" TargetMode="External"/><Relationship Id="rId2587" Type="http://schemas.openxmlformats.org/officeDocument/2006/relationships/hyperlink" Target="http://../AppData/Roaming/Microsoft/Users/51984/Users/CASA%201/Users/CASA%201/AppData/Roaming/Microsoft/RESOLUCIONES%202019%20PDF/CARGOS%202019/1029-CARGO2.pdf" TargetMode="External"/><Relationship Id="rId1246" Type="http://schemas.openxmlformats.org/officeDocument/2006/relationships/hyperlink" Target="http://../AppData/Roaming/Microsoft/Users/51984/Users/CASA%201/Users/CASA%201/AppData/Roaming/Microsoft/RESOLUCIONES%202019%20PDF/CARGOS%202019/0077-CARGO3.pdf" TargetMode="External"/><Relationship Id="rId2577" Type="http://schemas.openxmlformats.org/officeDocument/2006/relationships/hyperlink" Target="http://../AppData/Roaming/Microsoft/Users/51984/Users/CASA%201/Users/CASA%201/AppData/Roaming/Microsoft/RESOLUCIONES%202019%20PDF/1024.pdf" TargetMode="External"/><Relationship Id="rId1247" Type="http://schemas.openxmlformats.org/officeDocument/2006/relationships/hyperlink" Target="http://../AppData/Roaming/Microsoft/Users/51984/Users/CASA%201/Users/CASA%201/AppData/Roaming/Microsoft/RESOLUCIONES%202019%20PDF/0075.pdf" TargetMode="External"/><Relationship Id="rId2578" Type="http://schemas.openxmlformats.org/officeDocument/2006/relationships/hyperlink" Target="http://../AppData/Roaming/Microsoft/Users/51984/Users/CASA%201/Users/CASA%201/AppData/Roaming/Microsoft/RESOLUCIONES%202019%20PDF/1040.pdf" TargetMode="External"/><Relationship Id="rId1248" Type="http://schemas.openxmlformats.org/officeDocument/2006/relationships/hyperlink" Target="http://../AppData/Roaming/Microsoft/Users/51984/Users/CASA%201/Users/CASA%201/AppData/Roaming/Microsoft/RESOLUCIONES%202019%20PDF/0083.pdf" TargetMode="External"/><Relationship Id="rId2579" Type="http://schemas.openxmlformats.org/officeDocument/2006/relationships/hyperlink" Target="http://../AppData/Roaming/Microsoft/Users/51984/Users/CASA%201/Users/CASA%201/AppData/Roaming/Microsoft/RESOLUCIONES%202019%20PDF/CARGOS%202019/1040-CARGO1.pdf" TargetMode="External"/><Relationship Id="rId1249" Type="http://schemas.openxmlformats.org/officeDocument/2006/relationships/hyperlink" Target="http://../AppData/Roaming/Microsoft/Users/51984/Users/CASA%201/Users/CASA%201/AppData/Roaming/Microsoft/RESOLUCIONES%202019%20PDF/0084.pdf" TargetMode="External"/><Relationship Id="rId415" Type="http://schemas.openxmlformats.org/officeDocument/2006/relationships/hyperlink" Target="http://../AppData/Roaming/Microsoft/Users/51984/Users/CASA%201/Users/CASA%201/AppData/Roaming/Microsoft/AppData/Roaming/Microsoft/RESOLUCIONES%202017%20PDF/29.pdf" TargetMode="External"/><Relationship Id="rId414" Type="http://schemas.openxmlformats.org/officeDocument/2006/relationships/hyperlink" Target="http://../AppData/Roaming/Microsoft/Users/51984/Users/CASA%201/Users/CASA%201/AppData/Roaming/Microsoft/AppData/Roaming/Microsoft/RESOLUCIONES%202017%20PDF/28.pdf" TargetMode="External"/><Relationship Id="rId413" Type="http://schemas.openxmlformats.org/officeDocument/2006/relationships/hyperlink" Target="http://../AppData/Roaming/Microsoft/Users/51984/Users/CASA%201/Users/CASA%201/AppData/Roaming/Microsoft/AppData/Roaming/Microsoft/RESOLUCIONES%202017%20PDF/30.pdf" TargetMode="External"/><Relationship Id="rId412" Type="http://schemas.openxmlformats.org/officeDocument/2006/relationships/hyperlink" Target="http://../AppData/Roaming/Microsoft/Users/51984/Users/CASA%201/Users/CASA%201/AppData/Roaming/Microsoft/RESOLUCIONES%202017%20PDF/16.pdf" TargetMode="External"/><Relationship Id="rId419" Type="http://schemas.openxmlformats.org/officeDocument/2006/relationships/hyperlink" Target="http://../AppData/Roaming/Microsoft/Users/51984/Users/CASA%201/Users/CASA%201/AppData/Roaming/Microsoft/AppData/Roaming/Microsoft/RESOLUCIONES%202017%20PDF/32.pdf" TargetMode="External"/><Relationship Id="rId418" Type="http://schemas.openxmlformats.org/officeDocument/2006/relationships/hyperlink" Target="http://../AppData/Roaming/Microsoft/Users/51984/Users/CASA%201/Users/CASA%201/AppData/Roaming/Microsoft/AppData/Roaming/Microsoft/RESOLUCIONES%202017%20PDF/31.pdf" TargetMode="External"/><Relationship Id="rId417" Type="http://schemas.openxmlformats.org/officeDocument/2006/relationships/hyperlink" Target="http://../AppData/Roaming/Microsoft/Users/51984/Users/CASA%201/Users/CASA%201/AppData/Roaming/Microsoft/AppData/Roaming/Microsoft/RESOLUCIONES%202017%20PDF/36.pdf" TargetMode="External"/><Relationship Id="rId416" Type="http://schemas.openxmlformats.org/officeDocument/2006/relationships/hyperlink" Target="http://../AppData/Roaming/Microsoft/Users/51984/Users/CASA%201/Users/CASA%201/AppData/Roaming/Microsoft/AppData/Roaming/Microsoft/RESOLUCIONES%202017%20PDF/27.pdf" TargetMode="External"/><Relationship Id="rId2570" Type="http://schemas.openxmlformats.org/officeDocument/2006/relationships/hyperlink" Target="http://../AppData/Roaming/Microsoft/Users/51984/Users/CASA%201/Users/CASA%201/AppData/Roaming/Microsoft/RESOLUCIONES%202019%20PDF/1030.pdf" TargetMode="External"/><Relationship Id="rId1240" Type="http://schemas.openxmlformats.org/officeDocument/2006/relationships/hyperlink" Target="http://../AppData/Roaming/Microsoft/Users/51984/Users/CASA%201/Users/CASA%201/AppData/Roaming/Microsoft/RESOLUCIONES%202019%20PDF/CARGOS%202019/0076-CARGO.pdf" TargetMode="External"/><Relationship Id="rId2571" Type="http://schemas.openxmlformats.org/officeDocument/2006/relationships/hyperlink" Target="http://../AppData/Roaming/Microsoft/Users/51984/Users/CASA%201/Users/CASA%201/AppData/Roaming/Microsoft/RESOLUCIONES%202019%20PDF/CARGOS%202019/1030-CARGO1.pdf" TargetMode="External"/><Relationship Id="rId1241" Type="http://schemas.openxmlformats.org/officeDocument/2006/relationships/hyperlink" Target="http://../AppData/Roaming/Microsoft/Users/51984/Users/CASA%201/Users/CASA%201/AppData/Roaming/Microsoft/RESOLUCIONES%202019%20PDF/0079.pdf" TargetMode="External"/><Relationship Id="rId2572" Type="http://schemas.openxmlformats.org/officeDocument/2006/relationships/hyperlink" Target="http://../AppData/Roaming/Microsoft/Users/51984/Users/CASA%201/Users/CASA%201/AppData/Roaming/Microsoft/RESOLUCIONES%202019%20PDF/CARGOS%202019/1030-CARGO2.pdf" TargetMode="External"/><Relationship Id="rId411" Type="http://schemas.openxmlformats.org/officeDocument/2006/relationships/hyperlink" Target="http://../AppData/Roaming/Microsoft/Users/51984/Users/CASA%201/Users/CASA%201/AppData/Roaming/Microsoft/AppData/Roaming/Microsoft/RESOLUCIONES%202017%20PDF/21.pdf" TargetMode="External"/><Relationship Id="rId1242" Type="http://schemas.openxmlformats.org/officeDocument/2006/relationships/hyperlink" Target="http://../AppData/Roaming/Microsoft/Users/51984/Users/CASA%201/Users/CASA%201/AppData/Roaming/Microsoft/RESOLUCIONES%202019%20PDF/0078.pdf" TargetMode="External"/><Relationship Id="rId2573" Type="http://schemas.openxmlformats.org/officeDocument/2006/relationships/hyperlink" Target="http://../AppData/Roaming/Microsoft/Users/51984/Users/CASA%201/Users/CASA%201/AppData/Roaming/Microsoft/RESOLUCIONES%202019%20PDF/1034.pdf" TargetMode="External"/><Relationship Id="rId410" Type="http://schemas.openxmlformats.org/officeDocument/2006/relationships/hyperlink" Target="http://../AppData/Roaming/Microsoft/Users/51984/Users/CASA%201/Users/CASA%201/AppData/Roaming/Microsoft/RESOLUCIONES%202017%20PDF/17.pdf" TargetMode="External"/><Relationship Id="rId1243" Type="http://schemas.openxmlformats.org/officeDocument/2006/relationships/hyperlink" Target="http://../AppData/Roaming/Microsoft/Users/51984/Users/CASA%201/Users/CASA%201/AppData/Roaming/Microsoft/RESOLUCIONES%202019%20PDF/CARGOS%202019/78.pdf" TargetMode="External"/><Relationship Id="rId2574" Type="http://schemas.openxmlformats.org/officeDocument/2006/relationships/hyperlink" Target="http://../AppData/Roaming/Microsoft/Users/51984/Users/CASA%201/Users/CASA%201/AppData/Roaming/Microsoft/RESOLUCIONES%202019%20PDF/CARGOS%202019/1034-CARGO1.pdf" TargetMode="External"/><Relationship Id="rId1244" Type="http://schemas.openxmlformats.org/officeDocument/2006/relationships/hyperlink" Target="http://../AppData/Roaming/Microsoft/Users/51984/Users/CASA%201/Users/CASA%201/AppData/Roaming/Microsoft/RESOLUCIONES%202019%20PDF/CARGOS%202019/78-2.pdf" TargetMode="External"/><Relationship Id="rId2575" Type="http://schemas.openxmlformats.org/officeDocument/2006/relationships/hyperlink" Target="http://../AppData/Roaming/Microsoft/Users/51984/Users/CASA%201/Users/CASA%201/AppData/Roaming/Microsoft/RESOLUCIONES%202019%20PDF/1035.pdf" TargetMode="External"/><Relationship Id="rId1245" Type="http://schemas.openxmlformats.org/officeDocument/2006/relationships/hyperlink" Target="http://../AppData/Roaming/Microsoft/Users/51984/Users/CASA%201/Users/CASA%201/AppData/Roaming/Microsoft/RESOLUCIONES%202019%20PDF/0077.pdf" TargetMode="External"/><Relationship Id="rId2576" Type="http://schemas.openxmlformats.org/officeDocument/2006/relationships/hyperlink" Target="http://../AppData/Roaming/Microsoft/Users/51984/Users/CASA%201/Users/CASA%201/AppData/Roaming/Microsoft/RESOLUCIONES%202019%20PDF/CARGOS%202019/1035-CARGO1.pdf" TargetMode="External"/><Relationship Id="rId1279" Type="http://schemas.openxmlformats.org/officeDocument/2006/relationships/hyperlink" Target="http://../AppData/Roaming/Microsoft/Users/51984/Users/CASA%201/Users/CASA%201/AppData/Roaming/Microsoft/RESOLUCIONES%202019%20PDF/0092.pdf" TargetMode="External"/><Relationship Id="rId448" Type="http://schemas.openxmlformats.org/officeDocument/2006/relationships/hyperlink" Target="http://../AppData/Roaming/Microsoft/Users/51984/Users/CASA%201/Users/CASA%201/AppData/Roaming/Microsoft/AppData/Roaming/Microsoft/RESOLUCIONES%202017%20PDF/60.pdf" TargetMode="External"/><Relationship Id="rId447" Type="http://schemas.openxmlformats.org/officeDocument/2006/relationships/hyperlink" Target="http://../AppData/Roaming/Microsoft/Users/51984/Users/CASA%201/Users/CASA%201/AppData/Roaming/Microsoft/AppData/Roaming/Microsoft/RESOLUCIONES%202017%20PDF/57.pdf" TargetMode="External"/><Relationship Id="rId446" Type="http://schemas.openxmlformats.org/officeDocument/2006/relationships/hyperlink" Target="http://../AppData/Roaming/Microsoft/Users/51984/Users/CASA%201/Users/CASA%201/AppData/Roaming/Microsoft/AppData/Roaming/Microsoft/RESOLUCIONES%202017%20PDF/56.pdf" TargetMode="External"/><Relationship Id="rId445" Type="http://schemas.openxmlformats.org/officeDocument/2006/relationships/hyperlink" Target="http://../AppData/Roaming/Microsoft/Users/51984/Users/CASA%201/Users/CASA%201/AppData/Roaming/Microsoft/AppData/Roaming/Microsoft/RESOLUCIONES%202017%20PDF/59.pdf" TargetMode="External"/><Relationship Id="rId449" Type="http://schemas.openxmlformats.org/officeDocument/2006/relationships/hyperlink" Target="http://../AppData/Roaming/Microsoft/Users/51984/Users/CASA%201/Users/CASA%201/AppData/Roaming/Microsoft/RESOLUCIONES%202017%20PDF/64.pdf" TargetMode="External"/><Relationship Id="rId1270" Type="http://schemas.openxmlformats.org/officeDocument/2006/relationships/hyperlink" Target="http://../AppData/Roaming/Microsoft/Users/51984/Users/CASA%201/Users/CASA%201/AppData/Roaming/Microsoft/RESOLUCIONES%202019%20PDF/0173.pdf" TargetMode="External"/><Relationship Id="rId440" Type="http://schemas.openxmlformats.org/officeDocument/2006/relationships/hyperlink" Target="http://../AppData/Roaming/Microsoft/Users/51984/Users/CASA%201/Users/CASA%201/AppData/Roaming/Microsoft/AppData/Roaming/Microsoft/RESOLUCIONES%202017%20PDF/54.pdf" TargetMode="External"/><Relationship Id="rId1271" Type="http://schemas.openxmlformats.org/officeDocument/2006/relationships/hyperlink" Target="http://../AppData/Roaming/Microsoft/Users/51984/Users/CASA%201/Users/CASA%201/AppData/Roaming/Microsoft/RESOLUCIONES%202019%20PDF/CARGOS%202019/0173-CARGO1.pdf" TargetMode="External"/><Relationship Id="rId1272" Type="http://schemas.openxmlformats.org/officeDocument/2006/relationships/hyperlink" Target="http://../AppData/Roaming/Microsoft/Users/51984/Users/CASA%201/Users/CASA%201/AppData/Roaming/Microsoft/RESOLUCIONES%202019%20PDF/CARGOS%202019/0173-CARGO2.pdf" TargetMode="External"/><Relationship Id="rId1273" Type="http://schemas.openxmlformats.org/officeDocument/2006/relationships/hyperlink" Target="http://../AppData/Roaming/Microsoft/Users/51984/Users/CASA%201/Users/CASA%201/AppData/Roaming/Microsoft/RESOLUCIONES%202019%20PDF/0089.pdf" TargetMode="External"/><Relationship Id="rId1274" Type="http://schemas.openxmlformats.org/officeDocument/2006/relationships/hyperlink" Target="http://../AppData/Roaming/Microsoft/Users/51984/Users/CASA%201/Users/CASA%201/AppData/Roaming/Microsoft/RESOLUCIONES%202019%20PDF/0090.pdf" TargetMode="External"/><Relationship Id="rId444" Type="http://schemas.openxmlformats.org/officeDocument/2006/relationships/hyperlink" Target="http://../AppData/Roaming/Microsoft/Users/51984/Users/CASA%201/Users/CASA%201/AppData/Roaming/Microsoft/AppData/Roaming/Microsoft/RESOLUCIONES%202017%20PDF/62.pdf" TargetMode="External"/><Relationship Id="rId1275" Type="http://schemas.openxmlformats.org/officeDocument/2006/relationships/hyperlink" Target="http://../AppData/Roaming/Microsoft/Users/51984/Users/CASA%201/Users/CASA%201/AppData/Roaming/Microsoft/RESOLUCIONES%202019%20PDF/CARGOS%202019/0090-1.pdf" TargetMode="External"/><Relationship Id="rId443" Type="http://schemas.openxmlformats.org/officeDocument/2006/relationships/hyperlink" Target="http://../AppData/Roaming/Microsoft/Users/51984/Users/CASA%201/Users/CASA%201/AppData/Roaming/Microsoft/AppData/Roaming/Microsoft/RESOLUCIONES%202017%20PDF/66.pdf" TargetMode="External"/><Relationship Id="rId1276" Type="http://schemas.openxmlformats.org/officeDocument/2006/relationships/hyperlink" Target="http://../AppData/Roaming/Microsoft/Users/51984/Users/CASA%201/Users/CASA%201/AppData/Roaming/Microsoft/RESOLUCIONES%202019%20PDF/CARGOS%202019/0090-2.pdf" TargetMode="External"/><Relationship Id="rId442" Type="http://schemas.openxmlformats.org/officeDocument/2006/relationships/hyperlink" Target="http://../AppData/Roaming/Microsoft/Users/51984/Users/CASA%201/Users/CASA%201/AppData/Roaming/Microsoft/AppData/Roaming/Microsoft/RESOLUCIONES%202017%20PDF/61.pdf" TargetMode="External"/><Relationship Id="rId1277" Type="http://schemas.openxmlformats.org/officeDocument/2006/relationships/hyperlink" Target="http://../AppData/Roaming/Microsoft/Users/51984/Users/CASA%201/Users/CASA%201/AppData/Roaming/Microsoft/RESOLUCIONES%202019%20PDF/CARGOS%202019/0090-3.pdf" TargetMode="External"/><Relationship Id="rId441" Type="http://schemas.openxmlformats.org/officeDocument/2006/relationships/hyperlink" Target="http://../AppData/Roaming/Microsoft/Users/51984/Users/CASA%201/Users/CASA%201/AppData/Roaming/Microsoft/AppData/Roaming/Microsoft/RESOLUCIONES%202017%20PDF/51.pdf" TargetMode="External"/><Relationship Id="rId1278" Type="http://schemas.openxmlformats.org/officeDocument/2006/relationships/hyperlink" Target="http://../AppData/Roaming/Microsoft/Users/51984/Users/CASA%201/Users/CASA%201/AppData/Roaming/Microsoft/RESOLUCIONES%202019%20PDF/0094.pdf" TargetMode="External"/><Relationship Id="rId1268" Type="http://schemas.openxmlformats.org/officeDocument/2006/relationships/hyperlink" Target="http://../AppData/Roaming/Microsoft/Users/51984/Users/CASA%201/Users/CASA%201/AppData/Roaming/Microsoft/RESOLUCIONES%202019%20PDF/CARGOS%202019/0085-CARGO3.pdf" TargetMode="External"/><Relationship Id="rId2599" Type="http://schemas.openxmlformats.org/officeDocument/2006/relationships/hyperlink" Target="http://../AppData/Roaming/Microsoft/Users/51984/Users/CASA%201/Users/CASA%201/AppData/Roaming/Microsoft/RESOLUCIONES%202019%20PDF/CARGOS%202019/1031-CARGO1.pdf" TargetMode="External"/><Relationship Id="rId1269" Type="http://schemas.openxmlformats.org/officeDocument/2006/relationships/hyperlink" Target="http://../AppData/Roaming/Microsoft/Users/51984/Users/CASA%201/Users/CASA%201/AppData/Roaming/Microsoft/RESOLUCIONES%202019%20PDF/0086.pdf" TargetMode="External"/><Relationship Id="rId437" Type="http://schemas.openxmlformats.org/officeDocument/2006/relationships/hyperlink" Target="http://../AppData/Roaming/Microsoft/Users/51984/Users/CASA%201/Users/CASA%201/AppData/Roaming/Microsoft/AppData/Roaming/Microsoft/RESOLUCIONES%202017%20PDF/52.pdf" TargetMode="External"/><Relationship Id="rId436" Type="http://schemas.openxmlformats.org/officeDocument/2006/relationships/hyperlink" Target="http://../AppData/Roaming/Microsoft/Users/51984/Users/CASA%201/Users/CASA%201/AppData/Roaming/Microsoft/AppData/Roaming/Microsoft/RESOLUCIONES%202017%20PDF/50.pdf" TargetMode="External"/><Relationship Id="rId435" Type="http://schemas.openxmlformats.org/officeDocument/2006/relationships/hyperlink" Target="http://../AppData/Roaming/Microsoft/Users/51984/Users/CASA%201/Users/CASA%201/AppData/Roaming/Microsoft/AppData/Roaming/Microsoft/RESOLUCIONES%202017%20PDF/48.pdf" TargetMode="External"/><Relationship Id="rId434" Type="http://schemas.openxmlformats.org/officeDocument/2006/relationships/hyperlink" Target="http://../AppData/Roaming/Microsoft/Users/51984/Users/CASA%201/Users/CASA%201/AppData/Roaming/Microsoft/AppData/Roaming/Microsoft/RESOLUCIONES%202017%20PDF/46.pdf" TargetMode="External"/><Relationship Id="rId439" Type="http://schemas.openxmlformats.org/officeDocument/2006/relationships/hyperlink" Target="http://../AppData/Roaming/Microsoft/Users/51984/Users/CASA%201/Users/CASA%201/AppData/Roaming/Microsoft/AppData/Roaming/Microsoft/RESOLUCIONES%202017%20PDF/53.pdf" TargetMode="External"/><Relationship Id="rId438" Type="http://schemas.openxmlformats.org/officeDocument/2006/relationships/hyperlink" Target="http://../AppData/Roaming/Microsoft/Users/51984/Users/CASA%201/Users/CASA%201/AppData/Roaming/Microsoft/AppData/Roaming/Microsoft/RESOLUCIONES%202017%20PDF/55.pdf" TargetMode="External"/><Relationship Id="rId2590" Type="http://schemas.openxmlformats.org/officeDocument/2006/relationships/hyperlink" Target="http://../AppData/Roaming/Microsoft/Users/51984/Users/CASA%201/Users/CASA%201/AppData/Roaming/Microsoft/RESOLUCIONES%202019%20PDF/CARGOS%202019/1039-CARGO2.pdf" TargetMode="External"/><Relationship Id="rId1260" Type="http://schemas.openxmlformats.org/officeDocument/2006/relationships/hyperlink" Target="http://../AppData/Roaming/Microsoft/Users/51984/Users/CASA%201/Users/CASA%201/AppData/Roaming/Microsoft/RESOLUCIONES%202019%20PDF/CARGOS%202019/0080-3.pdf" TargetMode="External"/><Relationship Id="rId2591" Type="http://schemas.openxmlformats.org/officeDocument/2006/relationships/hyperlink" Target="http://../AppData/Roaming/Microsoft/Users/51984/Users/CASA%201/Users/CASA%201/AppData/Roaming/Microsoft/RESOLUCIONES%202019%20PDF/1037.pdf" TargetMode="External"/><Relationship Id="rId1261" Type="http://schemas.openxmlformats.org/officeDocument/2006/relationships/hyperlink" Target="http://../AppData/Roaming/Microsoft/Users/51984/Users/CASA%201/Users/CASA%201/AppData/Roaming/Microsoft/RESOLUCIONES%202019%20PDF/0081.pdf" TargetMode="External"/><Relationship Id="rId2592" Type="http://schemas.openxmlformats.org/officeDocument/2006/relationships/hyperlink" Target="http://../AppData/Roaming/Microsoft/Users/51984/Users/CASA%201/Users/CASA%201/AppData/Roaming/Microsoft/RESOLUCIONES%202019%20PDF/1038.pdf" TargetMode="External"/><Relationship Id="rId1262" Type="http://schemas.openxmlformats.org/officeDocument/2006/relationships/hyperlink" Target="http://../AppData/Roaming/Microsoft/Users/51984/Users/CASA%201/Users/CASA%201/AppData/Roaming/Microsoft/RESOLUCIONES%202019%20PDF/CARGOS%202019/0081-CARGO.pdf" TargetMode="External"/><Relationship Id="rId2593" Type="http://schemas.openxmlformats.org/officeDocument/2006/relationships/hyperlink" Target="http://../AppData/Roaming/Microsoft/Users/51984/Users/CASA%201/Users/CASA%201/AppData/Roaming/Microsoft/RESOLUCIONES%202019%20PDF/CARGOS%202019/1038-CARGO1.pdf" TargetMode="External"/><Relationship Id="rId1263" Type="http://schemas.openxmlformats.org/officeDocument/2006/relationships/hyperlink" Target="http://../AppData/Roaming/Microsoft/Users/51984/Users/CASA%201/Users/CASA%201/AppData/Roaming/Microsoft/RESOLUCIONES%202019%20PDF/CARGOS%202019/0081-CARGO2.pdf" TargetMode="External"/><Relationship Id="rId2594" Type="http://schemas.openxmlformats.org/officeDocument/2006/relationships/hyperlink" Target="http://../AppData/Roaming/Microsoft/Users/51984/Users/CASA%201/Users/CASA%201/AppData/Roaming/Microsoft/RESOLUCIONES%202019%20PDF/CARGOS%202019/1038-CARGO2.pdf" TargetMode="External"/><Relationship Id="rId433" Type="http://schemas.openxmlformats.org/officeDocument/2006/relationships/hyperlink" Target="http://../AppData/Roaming/Microsoft/Users/51984/Users/CASA%201/Users/CASA%201/AppData/Roaming/Microsoft/AppData/Roaming/Microsoft/RESOLUCIONES%202017%20PDF/49.pdf" TargetMode="External"/><Relationship Id="rId1264" Type="http://schemas.openxmlformats.org/officeDocument/2006/relationships/hyperlink" Target="http://../AppData/Roaming/Microsoft/Users/51984/Users/CASA%201/Users/CASA%201/AppData/Roaming/Microsoft/RESOLUCIONES%202019%20PDF/CARGOS%202019/0081-CARGO3.pdf" TargetMode="External"/><Relationship Id="rId2595" Type="http://schemas.openxmlformats.org/officeDocument/2006/relationships/hyperlink" Target="http://../AppData/Roaming/Microsoft/Users/51984/Users/CASA%201/Users/CASA%201/AppData/Roaming/Microsoft/RESOLUCIONES%202019%20PDF/1027.pdf" TargetMode="External"/><Relationship Id="rId432" Type="http://schemas.openxmlformats.org/officeDocument/2006/relationships/hyperlink" Target="http://../AppData/Roaming/Microsoft/Users/51984/Users/CASA%201/Users/CASA%201/AppData/Roaming/Microsoft/AppData/Roaming/Microsoft/RESOLUCIONES%202017%20PDF/47.pdf" TargetMode="External"/><Relationship Id="rId1265" Type="http://schemas.openxmlformats.org/officeDocument/2006/relationships/hyperlink" Target="http://../AppData/Roaming/Microsoft/Users/51984/Users/CASA%201/Users/CASA%201/AppData/Roaming/Microsoft/RESOLUCIONES%202019%20PDF/0085.pdf" TargetMode="External"/><Relationship Id="rId2596" Type="http://schemas.openxmlformats.org/officeDocument/2006/relationships/hyperlink" Target="http://../AppData/Roaming/Microsoft/Users/51984/Users/CASA%201/Users/CASA%201/AppData/Roaming/Microsoft/RESOLUCIONES%202019%20PDF/CARGOS%202019/1027-CARGO1.pdf" TargetMode="External"/><Relationship Id="rId431" Type="http://schemas.openxmlformats.org/officeDocument/2006/relationships/hyperlink" Target="http://../AppData/Roaming/Microsoft/Users/51984/Users/CASA%201/Users/CASA%201/AppData/Roaming/Microsoft/AppData/Roaming/Microsoft/RESOLUCIONES%202017%20PDF/44.pdf" TargetMode="External"/><Relationship Id="rId1266" Type="http://schemas.openxmlformats.org/officeDocument/2006/relationships/hyperlink" Target="http://../AppData/Roaming/Microsoft/Users/51984/Users/CASA%201/Users/CASA%201/AppData/Roaming/Microsoft/RESOLUCIONES%202019%20PDF/CARGOS%202019/0085-CARGO.pdf" TargetMode="External"/><Relationship Id="rId2597" Type="http://schemas.openxmlformats.org/officeDocument/2006/relationships/hyperlink" Target="http://../AppData/Roaming/Microsoft/Users/51984/Users/CASA%201/Users/CASA%201/AppData/Roaming/Microsoft/RESOLUCIONES%202019%20PDF/1042.pdf" TargetMode="External"/><Relationship Id="rId430" Type="http://schemas.openxmlformats.org/officeDocument/2006/relationships/hyperlink" Target="http://../AppData/Roaming/Microsoft/Users/51984/Users/CASA%201/Users/CASA%201/AppData/Roaming/Microsoft/AppData/Roaming/Microsoft/RESOLUCIONES%202017%20PDF/45.pdf" TargetMode="External"/><Relationship Id="rId1267" Type="http://schemas.openxmlformats.org/officeDocument/2006/relationships/hyperlink" Target="http://../AppData/Roaming/Microsoft/Users/51984/Users/CASA%201/Users/CASA%201/AppData/Roaming/Microsoft/RESOLUCIONES%202019%20PDF/CARGOS%202019/0085-CARGO2.pdf" TargetMode="External"/><Relationship Id="rId2598" Type="http://schemas.openxmlformats.org/officeDocument/2006/relationships/hyperlink" Target="http://../AppData/Roaming/Microsoft/Users/51984/Users/CASA%201/Users/CASA%201/AppData/Roaming/Microsoft/RESOLUCIONES%202019%20PDF/1031.pdf" TargetMode="External"/><Relationship Id="rId3070" Type="http://schemas.openxmlformats.org/officeDocument/2006/relationships/hyperlink" Target="http://../AppData/Roaming/Microsoft/Users/51984/Users/CASA%201/Users/CASA%201/AppData/Roaming/Microsoft/RESOLUCIONES%202020%20PDF/CARGOS/003%20cargo%202.pdf" TargetMode="External"/><Relationship Id="rId3072" Type="http://schemas.openxmlformats.org/officeDocument/2006/relationships/hyperlink" Target="http://../AppData/Roaming/Microsoft/Users/51984/Users/CASA%201/Users/CASA%201/AppData/Roaming/Microsoft/RESOLUCIONES%202020%20PDF/CARGOS/004%20cargo%201.pdf" TargetMode="External"/><Relationship Id="rId3071" Type="http://schemas.openxmlformats.org/officeDocument/2006/relationships/hyperlink" Target="http://../AppData/Roaming/Microsoft/Users/51984/Users/CASA%201/Users/CASA%201/AppData/Roaming/Microsoft/RESOLUCIONES%202020%20PDF/04.pdf" TargetMode="External"/><Relationship Id="rId3074" Type="http://schemas.openxmlformats.org/officeDocument/2006/relationships/hyperlink" Target="http://../AppData/Roaming/Microsoft/Users/51984/Users/CASA%201/Users/CASA%201/AppData/Roaming/Microsoft/RESOLUCIONES%202020%20PDF/038.pdf" TargetMode="External"/><Relationship Id="rId3073" Type="http://schemas.openxmlformats.org/officeDocument/2006/relationships/hyperlink" Target="http://../AppData/Roaming/Microsoft/Users/51984/Users/CASA%201/Users/CASA%201/AppData/Roaming/Microsoft/RESOLUCIONES%202020%20PDF/CARGOS/004%20cargo%202.pdf" TargetMode="External"/><Relationship Id="rId3076" Type="http://schemas.openxmlformats.org/officeDocument/2006/relationships/hyperlink" Target="http://../AppData/Roaming/Microsoft/Users/51984/Users/CASA%201/Users/CASA%201/AppData/Roaming/Microsoft/RESOLUCIONES%202020%20PDF/CARGOS/0038%20CARGO%202.pdf" TargetMode="External"/><Relationship Id="rId3075" Type="http://schemas.openxmlformats.org/officeDocument/2006/relationships/hyperlink" Target="http://../AppData/Roaming/Microsoft/Users/51984/Users/CASA%201/Users/CASA%201/AppData/Roaming/Microsoft/RESOLUCIONES%202020%20PDF/CARGOS/038%20cargo%20interesado.pdf" TargetMode="External"/><Relationship Id="rId3078" Type="http://schemas.openxmlformats.org/officeDocument/2006/relationships/hyperlink" Target="http://../AppData/Roaming/Microsoft/Users/51984/Users/CASA%201/Users/CASA%201/AppData/Roaming/Microsoft/RESOLUCIONES%202020%20PDF/CARGOS/010%20cargo%201.pdf" TargetMode="External"/><Relationship Id="rId3077" Type="http://schemas.openxmlformats.org/officeDocument/2006/relationships/hyperlink" Target="http://../AppData/Roaming/Microsoft/Users/51984/Users/CASA%201/Users/CASA%201/AppData/Roaming/Microsoft/RESOLUCIONES%202020%20PDF/010%20%20.pdf" TargetMode="External"/><Relationship Id="rId3079" Type="http://schemas.openxmlformats.org/officeDocument/2006/relationships/hyperlink" Target="http://../AppData/Roaming/Microsoft/Users/51984/Users/CASA%201/Users/CASA%201/AppData/Roaming/Microsoft/RESOLUCIONES%202020%20PDF/CARGOS/010%20cargo%202.pdf" TargetMode="External"/><Relationship Id="rId3061" Type="http://schemas.openxmlformats.org/officeDocument/2006/relationships/hyperlink" Target="http://../AppData/Roaming/Microsoft/Users/51984/Users/CASA%201/Users/CASA%201/AppData/Roaming/Microsoft/RESOLUCIONES%202020%20PDF/41.pdf" TargetMode="External"/><Relationship Id="rId3060" Type="http://schemas.openxmlformats.org/officeDocument/2006/relationships/hyperlink" Target="http://../AppData/Roaming/Microsoft/Users/51984/Users/CASA%201/Users/CASA%201/AppData/Roaming/Microsoft/RESOLUCIONES%202020%20PDF/CARGOS/015%20cargo%202.pdf" TargetMode="External"/><Relationship Id="rId3063" Type="http://schemas.openxmlformats.org/officeDocument/2006/relationships/hyperlink" Target="http://../AppData/Roaming/Microsoft/Users/51984/Users/CASA%201/Users/CASA%201/AppData/Roaming/Microsoft/RESOLUCIONES%202020%20PDF/CARGOS/041%20cargo%203.pdf" TargetMode="External"/><Relationship Id="rId3062" Type="http://schemas.openxmlformats.org/officeDocument/2006/relationships/hyperlink" Target="http://../AppData/Roaming/Microsoft/Users/51984/Users/CASA%201/Users/CASA%201/AppData/Roaming/Microsoft/RESOLUCIONES%202020%20PDF/CARGOS/041%20cargo%202.pdf" TargetMode="External"/><Relationship Id="rId3065" Type="http://schemas.openxmlformats.org/officeDocument/2006/relationships/hyperlink" Target="http://../AppData/Roaming/Microsoft/Users/51984/Users/CASA%201/Users/INFORMES1/AppData/Roaming/Microsoft/RESOLUCIONES%202019%20PDF/CARGOS%202019/33%20PROVEIDO%20%20CARGO%203.pdf" TargetMode="External"/><Relationship Id="rId3064" Type="http://schemas.openxmlformats.org/officeDocument/2006/relationships/hyperlink" Target="http://../AppData/Roaming/Microsoft/Users/51984/Users/CASA%201/Users/INFORMES1/AppData/Roaming/Microsoft/RESOLUCIONES%202019%20PDF/CARGOS%202019/33%20PROVEIDO%20CARGO%201.pdf" TargetMode="External"/><Relationship Id="rId3067" Type="http://schemas.openxmlformats.org/officeDocument/2006/relationships/hyperlink" Target="http://../AppData/Roaming/Microsoft/Users/51984/Users/CASA%201/Users/CASA%201/AppData/Roaming/Microsoft/RESOLUCIONES%202020%20PDF/CARGOS/007%20cargo%202%20.pdf" TargetMode="External"/><Relationship Id="rId3066" Type="http://schemas.openxmlformats.org/officeDocument/2006/relationships/hyperlink" Target="http://../AppData/Roaming/Microsoft/Users/51984/Users/CASA%201/Users/CASA%201/AppData/Roaming/Microsoft/RESOLUCIONES%202020%20PDF/07.pdf" TargetMode="External"/><Relationship Id="rId3069" Type="http://schemas.openxmlformats.org/officeDocument/2006/relationships/hyperlink" Target="http://../AppData/Roaming/Microsoft/Users/51984/Users/CASA%201/Users/CASA%201/AppData/Roaming/Microsoft/RESOLUCIONES%202020%20PDF/CARGOS/003%20cargo%201.pdf" TargetMode="External"/><Relationship Id="rId3068" Type="http://schemas.openxmlformats.org/officeDocument/2006/relationships/hyperlink" Target="http://../AppData/Roaming/Microsoft/Users/51984/Users/CASA%201/Users/CASA%201/AppData/Roaming/Microsoft/RESOLUCIONES%202020%20PDF/03.pdf" TargetMode="External"/><Relationship Id="rId3090" Type="http://schemas.openxmlformats.org/officeDocument/2006/relationships/hyperlink" Target="http://../AppData/Roaming/Microsoft/Users/51984/Users/CASA%201/Users/CASA%201/AppData/Roaming/Microsoft/RESOLUCIONES%202020%20PDF/CARGOS/016%20cargo%202.pdf" TargetMode="External"/><Relationship Id="rId3092" Type="http://schemas.openxmlformats.org/officeDocument/2006/relationships/hyperlink" Target="http://../AppData/Roaming/Microsoft/Users/51984/Users/CASA%201/Users/CASA%201/AppData/Roaming/Microsoft/RESOLUCIONES%202020%20PDF/CARGOS/046%20cargo%202.pdf" TargetMode="External"/><Relationship Id="rId3091" Type="http://schemas.openxmlformats.org/officeDocument/2006/relationships/hyperlink" Target="http://../AppData/Roaming/Microsoft/Users/51984/Users/CASA%201/Users/CASA%201/AppData/Roaming/Microsoft/RESOLUCIONES%202020%20PDF/046%20.pdf" TargetMode="External"/><Relationship Id="rId3094" Type="http://schemas.openxmlformats.org/officeDocument/2006/relationships/hyperlink" Target="http://../AppData/Roaming/Microsoft/Users/51984/Users/CASA%201/Users/CASA%201/AppData/Roaming/Microsoft/RESOLUCIONES%202020%20PDF/023.pdf" TargetMode="External"/><Relationship Id="rId3093" Type="http://schemas.openxmlformats.org/officeDocument/2006/relationships/hyperlink" Target="http://../AppData/Roaming/Microsoft/Users/51984/Users/CASA%201/Users/CASA%201/AppData/Roaming/Microsoft/RESOLUCIONES%202020%20PDF/CARGOS/046%20cargo%203%20.pdf" TargetMode="External"/><Relationship Id="rId3096" Type="http://schemas.openxmlformats.org/officeDocument/2006/relationships/hyperlink" Target="http://../AppData/Roaming/Microsoft/Users/51984/Users/CASA%201/Users/CASA%201/AppData/Roaming/Microsoft/RESOLUCIONES%202020%20PDF/026.pdf" TargetMode="External"/><Relationship Id="rId3095" Type="http://schemas.openxmlformats.org/officeDocument/2006/relationships/hyperlink" Target="http://../AppData/Roaming/Microsoft/Users/51984/Users/CASA%201/Users/CASA%201/AppData/Roaming/Microsoft/RESOLUCIONES%202020%20PDF/017.pdf" TargetMode="External"/><Relationship Id="rId3098" Type="http://schemas.openxmlformats.org/officeDocument/2006/relationships/hyperlink" Target="http://../AppData/Roaming/Microsoft/Users/51984/Users/CASA%201/Users/CASA%201/AppData/Roaming/Microsoft/RESOLUCIONES%202020%20PDF/021.pdf" TargetMode="External"/><Relationship Id="rId3097" Type="http://schemas.openxmlformats.org/officeDocument/2006/relationships/hyperlink" Target="http://../AppData/Roaming/Microsoft/Users/51984/Users/CASA%201/Users/CASA%201/AppData/Roaming/Microsoft/RESOLUCIONES%202020%20PDF/022.pdf" TargetMode="External"/><Relationship Id="rId3099" Type="http://schemas.openxmlformats.org/officeDocument/2006/relationships/hyperlink" Target="http://../AppData/Roaming/Microsoft/Users/51984/Users/CASA%201/Users/CASA%201/AppData/Roaming/Microsoft/RESOLUCIONES%202020%20PDF/018.pdf" TargetMode="External"/><Relationship Id="rId3081" Type="http://schemas.openxmlformats.org/officeDocument/2006/relationships/hyperlink" Target="http://../AppData/Roaming/Microsoft/Users/51984/Users/CASA%201/Users/CASA%201/AppData/Roaming/Microsoft/RESOLUCIONES%202020%20PDF/CARGOS/012%20cargo%201.pdf" TargetMode="External"/><Relationship Id="rId3080" Type="http://schemas.openxmlformats.org/officeDocument/2006/relationships/hyperlink" Target="http://../AppData/Roaming/Microsoft/Users/51984/Users/CASA%201/Users/CASA%201/AppData/Roaming/Microsoft/RESOLUCIONES%202020%20PDF/012.pdf" TargetMode="External"/><Relationship Id="rId3083" Type="http://schemas.openxmlformats.org/officeDocument/2006/relationships/hyperlink" Target="http://../AppData/Roaming/Microsoft/Users/51984/Users/CASA%201/Users/CASA%201/AppData/Roaming/Microsoft/RESOLUCIONES%202020%20PDF/CARGOS/013%20cargo1.pdf" TargetMode="External"/><Relationship Id="rId3082" Type="http://schemas.openxmlformats.org/officeDocument/2006/relationships/hyperlink" Target="http://../AppData/Roaming/Microsoft/Users/51984/Users/CASA%201/Users/CASA%201/AppData/Roaming/Microsoft/RESOLUCIONES%202020%20PDF/013.pdf" TargetMode="External"/><Relationship Id="rId3085" Type="http://schemas.openxmlformats.org/officeDocument/2006/relationships/hyperlink" Target="http://../AppData/Roaming/Microsoft/Users/51984/Users/CASA%201/Users/CASA%201/AppData/Roaming/Microsoft/RESOLUCIONES%202020%20PDF/011.pdf" TargetMode="External"/><Relationship Id="rId3084" Type="http://schemas.openxmlformats.org/officeDocument/2006/relationships/hyperlink" Target="http://../AppData/Roaming/Microsoft/Users/51984/Users/CASA%201/Users/CASA%201/AppData/Roaming/Microsoft/RESOLUCIONES%202020%20PDF/CARGOS/013%20cargo%202.pdf" TargetMode="External"/><Relationship Id="rId3087" Type="http://schemas.openxmlformats.org/officeDocument/2006/relationships/hyperlink" Target="http://../AppData/Roaming/Microsoft/Users/51984/Users/CASA%201/Users/CASA%201/AppData/Roaming/Microsoft/RESOLUCIONES%202020%20PDF/CARGOS/011%20cargo%202.pdf" TargetMode="External"/><Relationship Id="rId3086" Type="http://schemas.openxmlformats.org/officeDocument/2006/relationships/hyperlink" Target="http://../AppData/Roaming/Microsoft/Users/51984/Users/CASA%201/Users/CASA%201/AppData/Roaming/Microsoft/RESOLUCIONES%202020%20PDF/CARGOS/11%20cargo%201.pdf" TargetMode="External"/><Relationship Id="rId3089" Type="http://schemas.openxmlformats.org/officeDocument/2006/relationships/hyperlink" Target="http://../AppData/Roaming/Microsoft/Users/51984/Users/CASA%201/Users/CASA%201/AppData/Roaming/Microsoft/RESOLUCIONES%202020%20PDF/CARGOS/016%20cargo%201.pdf" TargetMode="External"/><Relationship Id="rId3088" Type="http://schemas.openxmlformats.org/officeDocument/2006/relationships/hyperlink" Target="http://../AppData/Roaming/Microsoft/Users/51984/Users/CASA%201/Users/CASA%201/AppData/Roaming/Microsoft/RESOLUCIONES%202020%20PDF/016.pdf" TargetMode="External"/><Relationship Id="rId3039" Type="http://schemas.openxmlformats.org/officeDocument/2006/relationships/hyperlink" Target="http://../AppData/Roaming/Microsoft/Users/51984/Users/CASA%201/Users/CASA%201/AppData/Roaming/Microsoft/RESOLUCIONES%202019%20PDF/1300.pdf" TargetMode="External"/><Relationship Id="rId1" Type="http://schemas.openxmlformats.org/officeDocument/2006/relationships/hyperlink" Target="http://../AppData/Roaming/Microsoft/Users/51984/Users/CASA%201/Users/CASA%201/AppData/Roaming/Microsoft/AppData/Roaming/Microsoft/RESOLUCIONES%202016%20PDF/RESOLUCION%201.pdf" TargetMode="External"/><Relationship Id="rId2" Type="http://schemas.openxmlformats.org/officeDocument/2006/relationships/hyperlink" Target="http://../AppData/Roaming/Microsoft/Users/51984/Users/CASA%201/Users/CASA%201/AppData/Roaming/Microsoft/AppData/Roaming/Microsoft/RESOLUCIONES%202016%20PDF/RESOLUCION%202.pdf" TargetMode="External"/><Relationship Id="rId3" Type="http://schemas.openxmlformats.org/officeDocument/2006/relationships/hyperlink" Target="http://../AppData/Roaming/Microsoft/Users/51984/Users/CASA%201/Users/CASA%201/AppData/Roaming/Microsoft/AppData/Roaming/Microsoft/RESOLUCIONES%202016%20PDF/RESOLUCION%203.pdf" TargetMode="External"/><Relationship Id="rId4" Type="http://schemas.openxmlformats.org/officeDocument/2006/relationships/hyperlink" Target="http://../AppData/Roaming/Microsoft/Users/51984/Users/CASA%201/Users/CASA%201/AppData/Roaming/Microsoft/AppData/Roaming/Microsoft/RESOLUCIONES%202016%20PDF/RESOLUCION%204.pdf" TargetMode="External"/><Relationship Id="rId3030" Type="http://schemas.openxmlformats.org/officeDocument/2006/relationships/hyperlink" Target="http://../AppData/Roaming/Microsoft/Users/51984/Users/CASA%201/Users/CASA%201/AppData/Roaming/Microsoft/RESOLUCIONES%202019%20PDF/1307.pdf" TargetMode="External"/><Relationship Id="rId9" Type="http://schemas.openxmlformats.org/officeDocument/2006/relationships/hyperlink" Target="http://../AppData/Roaming/Microsoft/Users/51984/Users/CASA%201/Users/CASA%201/AppData/Roaming/Microsoft/AppData/Roaming/Microsoft/RESOLUCIONES%202016%20PDF/RESOLUCION%2010.pdf" TargetMode="External"/><Relationship Id="rId3032" Type="http://schemas.openxmlformats.org/officeDocument/2006/relationships/hyperlink" Target="http://../AppData/Roaming/Microsoft/Users/51984/Users/CASA%201/Users/CASA%201/AppData/Roaming/Microsoft/RESOLUCIONES%202019%20PDF/1323.pdf" TargetMode="External"/><Relationship Id="rId3031" Type="http://schemas.openxmlformats.org/officeDocument/2006/relationships/hyperlink" Target="http://../AppData/Roaming/Microsoft/Users/51984/Users/CASA%201/Users/CASA%201/AppData/Roaming/Microsoft/RESOLUCIONES%202019%20PDF/1332.pdf" TargetMode="External"/><Relationship Id="rId3034" Type="http://schemas.openxmlformats.org/officeDocument/2006/relationships/hyperlink" Target="http://../AppData/Roaming/Microsoft/Users/51984/Users/CASA%201/Users/CASA%201/AppData/Roaming/Microsoft/RESOLUCIONES%202019%20PDF/1286.pdf" TargetMode="External"/><Relationship Id="rId3033" Type="http://schemas.openxmlformats.org/officeDocument/2006/relationships/hyperlink" Target="http://../AppData/Roaming/Microsoft/Users/51984/Users/CASA%201/Users/CASA%201/AppData/Roaming/Microsoft/RESOLUCIONES%202019%20PDF/1290.pdf" TargetMode="External"/><Relationship Id="rId5" Type="http://schemas.openxmlformats.org/officeDocument/2006/relationships/hyperlink" Target="http://../AppData/Roaming/Microsoft/Users/51984/Users/CASA%201/Users/CASA%201/AppData/Roaming/Microsoft/AppData/Roaming/Microsoft/RESOLUCIONES%202016%20PDF/RESOLUCION%208.pdf" TargetMode="External"/><Relationship Id="rId3036" Type="http://schemas.openxmlformats.org/officeDocument/2006/relationships/hyperlink" Target="http://../AppData/Roaming/Microsoft/Users/51984/Users/CASA%201/Users/CASA%201/AppData/Roaming/Microsoft/RESOLUCIONES%202019%20PDF/1296.pdf" TargetMode="External"/><Relationship Id="rId6" Type="http://schemas.openxmlformats.org/officeDocument/2006/relationships/hyperlink" Target="http://../AppData/Roaming/Microsoft/Users/51984/Users/CASA%201/Users/CASA%201/AppData/Roaming/Microsoft/AppData/Roaming/Microsoft/RESOLUCIONES%202016%20PDF/RESOLUCION%206.pdf" TargetMode="External"/><Relationship Id="rId3035" Type="http://schemas.openxmlformats.org/officeDocument/2006/relationships/hyperlink" Target="http://../AppData/Roaming/Microsoft/Users/51984/Users/CASA%201/Users/CASA%201/AppData/Roaming/Microsoft/RESOLUCIONES%202019%20PDF/1306.pdf" TargetMode="External"/><Relationship Id="rId7" Type="http://schemas.openxmlformats.org/officeDocument/2006/relationships/hyperlink" Target="http://../AppData/Roaming/Microsoft/Users/51984/Users/CASA%201/Users/CASA%201/AppData/Roaming/Microsoft/AppData/Roaming/Microsoft/RESOLUCIONES%202016%20PDF/RESOLUCION%205.pdf" TargetMode="External"/><Relationship Id="rId3038" Type="http://schemas.openxmlformats.org/officeDocument/2006/relationships/hyperlink" Target="http://../AppData/Roaming/Microsoft/Users/51984/Users/CASA%201/Users/CASA%201/AppData/Roaming/Microsoft/RESOLUCIONES%202019%20PDF/1288.pdf" TargetMode="External"/><Relationship Id="rId8" Type="http://schemas.openxmlformats.org/officeDocument/2006/relationships/hyperlink" Target="http://../AppData/Roaming/Microsoft/Users/51984/Users/CASA%201/Users/CASA%201/AppData/Roaming/Microsoft/AppData/Roaming/Microsoft/RESOLUCIONES%202016%20PDF/RESOLUCION%209.pdf" TargetMode="External"/><Relationship Id="rId3037" Type="http://schemas.openxmlformats.org/officeDocument/2006/relationships/hyperlink" Target="http://../AppData/Roaming/Microsoft/Users/51984/Users/CASA%201/Users/CASA%201/AppData/Roaming/Microsoft/RESOLUCIONES%202019%20PDF/1313.pdf" TargetMode="External"/><Relationship Id="rId3029" Type="http://schemas.openxmlformats.org/officeDocument/2006/relationships/hyperlink" Target="http://../AppData/Roaming/Microsoft/Users/51984/Users/CASA%201/Users/CASA%201/AppData/Roaming/Microsoft/RESOLUCIONES%202019%20PDF/1316.pdf" TargetMode="External"/><Relationship Id="rId3028" Type="http://schemas.openxmlformats.org/officeDocument/2006/relationships/hyperlink" Target="http://../AppData/Roaming/Microsoft/Users/51984/Users/CASA%201/Users/CASA%201/AppData/Roaming/Microsoft/RESOLUCIONES%202019%20PDF/1335.pdf" TargetMode="External"/><Relationship Id="rId3021" Type="http://schemas.openxmlformats.org/officeDocument/2006/relationships/hyperlink" Target="http://../AppData/Roaming/Microsoft/Users/51984/Users/CASA%201/Users/CASA%201/AppData/Roaming/Microsoft/RESOLUCIONES%202019%20PDF/1334.pdf" TargetMode="External"/><Relationship Id="rId3020" Type="http://schemas.openxmlformats.org/officeDocument/2006/relationships/hyperlink" Target="http://../AppData/Roaming/Microsoft/Users/51984/Users/CASA%201/Users/CASA%201/AppData/Roaming/Microsoft/RESOLUCIONES%202019%20PDF/1285.pdf" TargetMode="External"/><Relationship Id="rId3023" Type="http://schemas.openxmlformats.org/officeDocument/2006/relationships/hyperlink" Target="http://../AppData/Roaming/Microsoft/Users/51984/Users/CASA%201/Users/CASA%201/AppData/Roaming/Microsoft/RESOLUCIONES%202019%20PDF/1317.pdf" TargetMode="External"/><Relationship Id="rId3022" Type="http://schemas.openxmlformats.org/officeDocument/2006/relationships/hyperlink" Target="http://../AppData/Roaming/Microsoft/Users/51984/Users/CASA%201/Users/CASA%201/AppData/Roaming/Microsoft/RESOLUCIONES%202019%20PDF/1302.pdf" TargetMode="External"/><Relationship Id="rId3025" Type="http://schemas.openxmlformats.org/officeDocument/2006/relationships/hyperlink" Target="http://../AppData/Roaming/Microsoft/Users/51984/Users/CASA%201/Users/CASA%201/AppData/Roaming/Microsoft/RESOLUCIONES%202019%20PDF/1293.pdf" TargetMode="External"/><Relationship Id="rId3024" Type="http://schemas.openxmlformats.org/officeDocument/2006/relationships/hyperlink" Target="http://../AppData/Roaming/Microsoft/Users/51984/Users/CASA%201/Users/CASA%201/AppData/Roaming/Microsoft/RESOLUCIONES%202019%20PDF/1308.pdf" TargetMode="External"/><Relationship Id="rId3027" Type="http://schemas.openxmlformats.org/officeDocument/2006/relationships/hyperlink" Target="http://../AppData/Roaming/Microsoft/Users/51984/Users/CASA%201/Users/CASA%201/AppData/Roaming/Microsoft/RESOLUCIONES%202019%20PDF/1303.pdf" TargetMode="External"/><Relationship Id="rId3026" Type="http://schemas.openxmlformats.org/officeDocument/2006/relationships/hyperlink" Target="http://../AppData/Roaming/Microsoft/Users/51984/Users/CASA%201/Users/CASA%201/AppData/Roaming/Microsoft/RESOLUCIONES%202019%20PDF/1287.pdf" TargetMode="External"/><Relationship Id="rId3050" Type="http://schemas.openxmlformats.org/officeDocument/2006/relationships/hyperlink" Target="http://../AppData/Roaming/Microsoft/Users/51984/Users/CASA%201/Users/CASA%201/AppData/Roaming/Microsoft/RESOLUCIONES%202020%20PDF/CARGOS/014%20cargo%202.pdf" TargetMode="External"/><Relationship Id="rId3052" Type="http://schemas.openxmlformats.org/officeDocument/2006/relationships/hyperlink" Target="http://../AppData/Roaming/Microsoft/Users/51984/Users/CASA%201/Users/CASA%201/AppData/Roaming/Microsoft/RESOLUCIONES%202020%20PDF/CARGOS/0039%20CARGO%2002.pdf" TargetMode="External"/><Relationship Id="rId3051" Type="http://schemas.openxmlformats.org/officeDocument/2006/relationships/hyperlink" Target="http://../AppData/Roaming/Microsoft/Users/51984/Users/CASA%201/Users/CASA%201/AppData/Roaming/Microsoft/RESOLUCIONES%202020%20PDF/039.pdf" TargetMode="External"/><Relationship Id="rId3054" Type="http://schemas.openxmlformats.org/officeDocument/2006/relationships/hyperlink" Target="http://../AppData/Roaming/Microsoft/Users/51984/Users/CASA%201/Users/INFORMES1/AppData/Roaming/Microsoft/RESOLUCIONES%202019%20PDF/CARGOS%202019/31%20PROVEIDO%20CARGO%202.pdf" TargetMode="External"/><Relationship Id="rId3053" Type="http://schemas.openxmlformats.org/officeDocument/2006/relationships/hyperlink" Target="http://../AppData/Roaming/Microsoft/Users/51984/Users/CASA%201/Users/CASA%201/AppData/Roaming/Microsoft/RESOLUCIONES%202020%20PDF/CARGOS/39%20cargo%203.pdf" TargetMode="External"/><Relationship Id="rId3056" Type="http://schemas.openxmlformats.org/officeDocument/2006/relationships/hyperlink" Target="http://../AppData/Roaming/Microsoft/Users/51984/Users/CASA%201/Users/CASA%201/AppData/Roaming/Microsoft/RESOLUCIONES%202020%20PDF/CARGOS/009%20cargo%201.pdf" TargetMode="External"/><Relationship Id="rId3055" Type="http://schemas.openxmlformats.org/officeDocument/2006/relationships/hyperlink" Target="http://../AppData/Roaming/Microsoft/Users/51984/Users/CASA%201/Users/CASA%201/AppData/Roaming/Microsoft/RESOLUCIONES%202020%20PDF/09.pdf" TargetMode="External"/><Relationship Id="rId3058" Type="http://schemas.openxmlformats.org/officeDocument/2006/relationships/hyperlink" Target="http://../AppData/Roaming/Microsoft/Users/51984/Users/CASA%201/Users/CASA%201/AppData/Roaming/Microsoft/RESOLUCIONES%202020%20PDF/015.pdf" TargetMode="External"/><Relationship Id="rId3057" Type="http://schemas.openxmlformats.org/officeDocument/2006/relationships/hyperlink" Target="http://../AppData/Roaming/Microsoft/Users/51984/Users/CASA%201/Users/CASA%201/AppData/Roaming/Microsoft/RESOLUCIONES%202020%20PDF/CARGOS/009cargo%202.pdf" TargetMode="External"/><Relationship Id="rId3059" Type="http://schemas.openxmlformats.org/officeDocument/2006/relationships/hyperlink" Target="http://../AppData/Roaming/Microsoft/Users/51984/Users/CASA%201/Users/CASA%201/AppData/Roaming/Microsoft/RESOLUCIONES%202020%20PDF/CARGOS/015%20cargo%201.pdf" TargetMode="External"/><Relationship Id="rId3041" Type="http://schemas.openxmlformats.org/officeDocument/2006/relationships/hyperlink" Target="http://../AppData/Roaming/Microsoft/Users/51984/Users/CASA%201/Users/CASA%201/AppData/Roaming/Microsoft/RESOLUCIONES%202019%20PDF/1321.pdf" TargetMode="External"/><Relationship Id="rId3040" Type="http://schemas.openxmlformats.org/officeDocument/2006/relationships/hyperlink" Target="http://../AppData/Roaming/Microsoft/Users/51984/Users/CASA%201/Users/CASA%201/AppData/Roaming/Microsoft/RESOLUCIONES%202019%20PDF/1319.pdf" TargetMode="External"/><Relationship Id="rId3043" Type="http://schemas.openxmlformats.org/officeDocument/2006/relationships/hyperlink" Target="http://../AppData/Roaming/Microsoft/Users/51984/Users/CASA%201/Users/CASA%201/AppData/Roaming/Microsoft/RESOLUCIONES%202019%20PDF/1310.pdf" TargetMode="External"/><Relationship Id="rId3042" Type="http://schemas.openxmlformats.org/officeDocument/2006/relationships/hyperlink" Target="http://../AppData/Roaming/Microsoft/Users/51984/Users/CASA%201/Users/CASA%201/AppData/Roaming/Microsoft/RESOLUCIONES%202019%20PDF/1318.pdf" TargetMode="External"/><Relationship Id="rId3045" Type="http://schemas.openxmlformats.org/officeDocument/2006/relationships/hyperlink" Target="http://../AppData/Roaming/Microsoft/Users/51984/Users/CASA%201/Users/CASA%201/AppData/Roaming/Microsoft/RESOLUCIONES%202020%20PDF/040.pdf" TargetMode="External"/><Relationship Id="rId3044" Type="http://schemas.openxmlformats.org/officeDocument/2006/relationships/hyperlink" Target="http://../AppData/Roaming/Microsoft/Users/51984/Users/CASA%201/Users/CASA%201/AppData/Roaming/Microsoft/RESOLUCIONES%202020%20PDF/042%20.pdf" TargetMode="External"/><Relationship Id="rId3047" Type="http://schemas.openxmlformats.org/officeDocument/2006/relationships/hyperlink" Target="http://../AppData/Roaming/Microsoft/Users/51984/Users/CASA%201/Users/CASA%201/AppData/Roaming/Microsoft/RESOLUCIONES%202020%20PDF/CARGOS/040%20cargo%202.pdf" TargetMode="External"/><Relationship Id="rId3046" Type="http://schemas.openxmlformats.org/officeDocument/2006/relationships/hyperlink" Target="http://../AppData/Roaming/Microsoft/Users/51984/Users/CASA%201/Users/CASA%201/AppData/Roaming/Microsoft/RESOLUCIONES%202020%20PDF/CARGOS/040%20cargo%201.pdf" TargetMode="External"/><Relationship Id="rId3049" Type="http://schemas.openxmlformats.org/officeDocument/2006/relationships/hyperlink" Target="http://../AppData/Roaming/Microsoft/Users/51984/Users/CASA%201/Users/CASA%201/AppData/Roaming/Microsoft/RESOLUCIONES%202020%20PDF/CARGOS/014%20cargo%201.pdf" TargetMode="External"/><Relationship Id="rId3048" Type="http://schemas.openxmlformats.org/officeDocument/2006/relationships/hyperlink" Target="http://../AppData/Roaming/Microsoft/Users/51984/Users/CASA%201/Users/CASA%201/AppData/Roaming/Microsoft/RESOLUCIONES%202020%20PDF/014.pdf" TargetMode="External"/><Relationship Id="rId2600" Type="http://schemas.openxmlformats.org/officeDocument/2006/relationships/hyperlink" Target="http://../AppData/Roaming/Microsoft/Users/51984/Users/CASA%201/Users/CASA%201/AppData/Roaming/Microsoft/RESOLUCIONES%202019%20PDF/CARGOS%202019/1031-CARGO2.pdf" TargetMode="External"/><Relationship Id="rId2601" Type="http://schemas.openxmlformats.org/officeDocument/2006/relationships/hyperlink" Target="http://../AppData/Roaming/Microsoft/Users/51984/Users/CASA%201/Users/CASA%201/AppData/Roaming/Microsoft/RESOLUCIONES%202019%20PDF/1026.pdf" TargetMode="External"/><Relationship Id="rId2602" Type="http://schemas.openxmlformats.org/officeDocument/2006/relationships/hyperlink" Target="http://../AppData/Roaming/Microsoft/Users/51984/Users/CASA%201/Users/CASA%201/AppData/Roaming/Microsoft/RESOLUCIONES%202019%20PDF/1022.pdf" TargetMode="External"/><Relationship Id="rId2603" Type="http://schemas.openxmlformats.org/officeDocument/2006/relationships/hyperlink" Target="http://../AppData/Roaming/Microsoft/Users/51984/Users/CASA%201/Users/CASA%201/AppData/Roaming/Microsoft/RESOLUCIONES%202019%20PDF/CARGOS%202019/1022-CARGO1.pdf" TargetMode="External"/><Relationship Id="rId2604" Type="http://schemas.openxmlformats.org/officeDocument/2006/relationships/hyperlink" Target="http://../AppData/Roaming/Microsoft/Users/51984/Users/CASA%201/Users/CASA%201/AppData/Roaming/Microsoft/RESOLUCIONES%202019%20PDF/CARGOS%202019/1022-CARGO2.pdf" TargetMode="External"/><Relationship Id="rId2605" Type="http://schemas.openxmlformats.org/officeDocument/2006/relationships/hyperlink" Target="http://../AppData/Roaming/Microsoft/Users/51984/Users/CASA%201/Users/CASA%201/AppData/Roaming/Microsoft/RESOLUCIONES%202019%20PDF/1023.pdf" TargetMode="External"/><Relationship Id="rId2606" Type="http://schemas.openxmlformats.org/officeDocument/2006/relationships/hyperlink" Target="http://../AppData/Roaming/Microsoft/Users/51984/Users/CASA%201/Users/CASA%201/AppData/Roaming/Microsoft/RESOLUCIONES%202019%20PDF/1036.pdf" TargetMode="External"/><Relationship Id="rId808" Type="http://schemas.openxmlformats.org/officeDocument/2006/relationships/hyperlink" Target="http://../AppData/Roaming/Microsoft/Users/51984/Users/CASA%201/Users/CASA%201/AppData/Roaming/Microsoft/AppData/Roaming/Microsoft/RESOLUCIONES%202017%20PDF/1121.pdf" TargetMode="External"/><Relationship Id="rId2607" Type="http://schemas.openxmlformats.org/officeDocument/2006/relationships/hyperlink" Target="http://../AppData/Roaming/Microsoft/Users/51984/Users/CASA%201/Users/CASA%201/AppData/Roaming/Microsoft/RESOLUCIONES%202019%20PDF/1032.pdf" TargetMode="External"/><Relationship Id="rId807" Type="http://schemas.openxmlformats.org/officeDocument/2006/relationships/hyperlink" Target="http://../AppData/Roaming/Microsoft/Users/51984/Users/CASA%201/Users/CASA%201/AppData/Roaming/Microsoft/AppData/Roaming/Microsoft/RESOLUCIONES%202017%20PDF/1115.pdf" TargetMode="External"/><Relationship Id="rId2608" Type="http://schemas.openxmlformats.org/officeDocument/2006/relationships/hyperlink" Target="http://../AppData/Roaming/Microsoft/Users/51984/Users/CASA%201/Users/CASA%201/AppData/Roaming/Microsoft/RESOLUCIONES%202019%20PDF/CARGOS%202019/1032-CARGO1.pdf" TargetMode="External"/><Relationship Id="rId806" Type="http://schemas.openxmlformats.org/officeDocument/2006/relationships/hyperlink" Target="http://../AppData/Roaming/Microsoft/Users/51984/Users/CASA%201/Users/CASA%201/AppData/Roaming/Microsoft/RESOLUCIONES%202017%20PDF/1119.pdf" TargetMode="External"/><Relationship Id="rId2609" Type="http://schemas.openxmlformats.org/officeDocument/2006/relationships/hyperlink" Target="http://../AppData/Roaming/Microsoft/Users/51984/Users/CASA%201/Users/CASA%201/AppData/Roaming/Microsoft/RESOLUCIONES%202019%20PDF/CARGOS%202019/1032-CARGO2.pdf" TargetMode="External"/><Relationship Id="rId805" Type="http://schemas.openxmlformats.org/officeDocument/2006/relationships/hyperlink" Target="http://../AppData/Roaming/Microsoft/Users/51984/Users/CASA%201/Users/CASA%201/AppData/Roaming/Microsoft/AppData/Roaming/Microsoft/RESOLUCIONES%202017%20PDF/1113.pdf" TargetMode="External"/><Relationship Id="rId809" Type="http://schemas.openxmlformats.org/officeDocument/2006/relationships/hyperlink" Target="http://../AppData/Roaming/Microsoft/Users/51984/Users/CASA%201/Users/CASA%201/AppData/Roaming/Microsoft/AppData/Roaming/Microsoft/RESOLUCIONES%202017%20PDF/1116.pdf" TargetMode="External"/><Relationship Id="rId800" Type="http://schemas.openxmlformats.org/officeDocument/2006/relationships/hyperlink" Target="http://../AppData/Roaming/Microsoft/Users/51984/Users/CASA%201/Users/CASA%201/AppData/Roaming/Microsoft/AppData/Roaming/Microsoft/RESOLUCIONES%202017%20PDF/1110.pdf" TargetMode="External"/><Relationship Id="rId804" Type="http://schemas.openxmlformats.org/officeDocument/2006/relationships/hyperlink" Target="http://../AppData/Roaming/Microsoft/Users/51984/Users/CASA%201/Users/CASA%201/AppData/Roaming/Microsoft/RESOLUCIONES%202017%20PDF/1111.pdf" TargetMode="External"/><Relationship Id="rId803" Type="http://schemas.openxmlformats.org/officeDocument/2006/relationships/hyperlink" Target="http://../AppData/Roaming/Microsoft/Users/51984/Users/CASA%201/Users/CASA%201/AppData/Roaming/Microsoft/AppData/Roaming/Microsoft/RESOLUCIONES%202017%20PDF/1109.pdf" TargetMode="External"/><Relationship Id="rId802" Type="http://schemas.openxmlformats.org/officeDocument/2006/relationships/hyperlink" Target="http://../AppData/Roaming/Microsoft/Users/51984/Users/CASA%201/Users/CASA%201/AppData/Roaming/Microsoft/AppData/Roaming/Microsoft/RESOLUCIONES%202017%20PDF/114.pdf" TargetMode="External"/><Relationship Id="rId801" Type="http://schemas.openxmlformats.org/officeDocument/2006/relationships/hyperlink" Target="http://../AppData/Roaming/Microsoft/Users/51984/Users/CASA%201/Users/CASA%201/AppData/Roaming/Microsoft/RESOLUCIONES%202017%20PDF/1112.pdf" TargetMode="External"/><Relationship Id="rId1334" Type="http://schemas.openxmlformats.org/officeDocument/2006/relationships/hyperlink" Target="http://../AppData/Roaming/Microsoft/Users/51984/Users/CASA%201/Users/CASA%201/AppData/Roaming/Microsoft/RESOLUCIONES%202019%20PDF/0123.pdf" TargetMode="External"/><Relationship Id="rId2665" Type="http://schemas.openxmlformats.org/officeDocument/2006/relationships/hyperlink" Target="http://../AppData/Roaming/Microsoft/Users/51984/Users/CASA%201/Users/CASA%201/AppData/Roaming/Microsoft/RESOLUCIONES%202019%20PDF/CARGOS%202019/1082-CARGO2.pdf" TargetMode="External"/><Relationship Id="rId1335" Type="http://schemas.openxmlformats.org/officeDocument/2006/relationships/hyperlink" Target="http://../AppData/Roaming/Microsoft/Users/51984/Users/CASA%201/Users/CASA%201/AppData/Roaming/Microsoft/RESOLUCIONES%202019%20PDF/CARGOS%202019/0123-CARGO1.pdf" TargetMode="External"/><Relationship Id="rId2666" Type="http://schemas.openxmlformats.org/officeDocument/2006/relationships/hyperlink" Target="http://../AppData/Roaming/Microsoft/Users/51984/Users/CASA%201/Users/CASA%201/AppData/Roaming/Microsoft/RESOLUCIONES%202019%20PDF/1066.pdf" TargetMode="External"/><Relationship Id="rId1336" Type="http://schemas.openxmlformats.org/officeDocument/2006/relationships/hyperlink" Target="http://../AppData/Roaming/Microsoft/Users/51984/Users/CASA%201/Users/CASA%201/AppData/Roaming/Microsoft/RESOLUCIONES%202019%20PDF/0126.pdf" TargetMode="External"/><Relationship Id="rId2667" Type="http://schemas.openxmlformats.org/officeDocument/2006/relationships/hyperlink" Target="http://../AppData/Roaming/Microsoft/Users/51984/Users/CASA%201/Users/CASA%201/AppData/Roaming/Microsoft/RESOLUCIONES%202019%20PDF/CARGOS%202019/1066-CARGO1.pdf" TargetMode="External"/><Relationship Id="rId1337" Type="http://schemas.openxmlformats.org/officeDocument/2006/relationships/hyperlink" Target="http://../AppData/Roaming/Microsoft/Users/51984/Users/CASA%201/Users/CASA%201/AppData/Roaming/Microsoft/RESOLUCIONES%202019%20PDF/CARGOS%202019/0126-CARGO1.pdf" TargetMode="External"/><Relationship Id="rId2668" Type="http://schemas.openxmlformats.org/officeDocument/2006/relationships/hyperlink" Target="http://../AppData/Roaming/Microsoft/Users/51984/Users/CASA%201/Users/CASA%201/AppData/Roaming/Microsoft/RESOLUCIONES%202019%20PDF/CARGOS%202019/1066-CARGO2.pdf" TargetMode="External"/><Relationship Id="rId1338" Type="http://schemas.openxmlformats.org/officeDocument/2006/relationships/hyperlink" Target="http://../AppData/Roaming/Microsoft/Users/51984/Users/CASA%201/Users/CASA%201/AppData/Roaming/Microsoft/RESOLUCIONES%202019%20PDF/CARGOS%202019/0126-CARGO2.pdf" TargetMode="External"/><Relationship Id="rId2669" Type="http://schemas.openxmlformats.org/officeDocument/2006/relationships/hyperlink" Target="http://../AppData/Roaming/Microsoft/Users/51984/Users/CASA%201/Users/CASA%201/AppData/Roaming/Microsoft/RESOLUCIONES%202019%20PDF/1065.pdf" TargetMode="External"/><Relationship Id="rId1339" Type="http://schemas.openxmlformats.org/officeDocument/2006/relationships/hyperlink" Target="http://../AppData/Roaming/Microsoft/Users/51984/Users/CASA%201/Users/CASA%201/AppData/Roaming/Microsoft/RESOLUCIONES%202019%20PDF/0125.pdf" TargetMode="External"/><Relationship Id="rId745" Type="http://schemas.openxmlformats.org/officeDocument/2006/relationships/hyperlink" Target="http://../AppData/Roaming/Microsoft/Users/51984/Users/CASA%201/Users/CASA%201/AppData/Roaming/Microsoft/RESOLUCIONES%202017%20PDF/1053.pdf" TargetMode="External"/><Relationship Id="rId744" Type="http://schemas.openxmlformats.org/officeDocument/2006/relationships/hyperlink" Target="http://../AppData/Roaming/Microsoft/Users/51984/Users/CASA%201/Users/CASA%201/AppData/Roaming/Microsoft/AppData/Roaming/Microsoft/RESOLUCIONES%202017%20PDF/1052.pdf" TargetMode="External"/><Relationship Id="rId743" Type="http://schemas.openxmlformats.org/officeDocument/2006/relationships/hyperlink" Target="http://../AppData/Roaming/Microsoft/Users/51984/Users/CASA%201/Users/CASA%201/AppData/Roaming/Microsoft/AppData/Roaming/Microsoft/RESOLUCIONES%202017%20PDF/1040.pdf" TargetMode="External"/><Relationship Id="rId742" Type="http://schemas.openxmlformats.org/officeDocument/2006/relationships/hyperlink" Target="http://../AppData/Roaming/Microsoft/Users/51984/Users/CASA%201/Users/CASA%201/AppData/Roaming/Microsoft/AppData/Roaming/Microsoft/RESOLUCIONES%202017%20PDF/1041.pdf" TargetMode="External"/><Relationship Id="rId749" Type="http://schemas.openxmlformats.org/officeDocument/2006/relationships/hyperlink" Target="http://../AppData/Roaming/Microsoft/Users/51984/Users/CASA%201/Users/CASA%201/AppData/Roaming/Microsoft/AppData/Roaming/Microsoft/RESOLUCIONES%202017%20PDF/1059.pdf" TargetMode="External"/><Relationship Id="rId748" Type="http://schemas.openxmlformats.org/officeDocument/2006/relationships/hyperlink" Target="http://../AppData/Roaming/Microsoft/Users/51984/Users/CASA%201/Users/CASA%201/AppData/Roaming/Microsoft/RESOLUCIONES%202017%20PDF/1055.pdf" TargetMode="External"/><Relationship Id="rId747" Type="http://schemas.openxmlformats.org/officeDocument/2006/relationships/hyperlink" Target="http://../AppData/Roaming/Microsoft/Users/51984/Users/CASA%201/Users/CASA%201/AppData/Roaming/Microsoft/RESOLUCIONES%202017%20PDF/1054.pdf" TargetMode="External"/><Relationship Id="rId746" Type="http://schemas.openxmlformats.org/officeDocument/2006/relationships/hyperlink" Target="http://../AppData/Roaming/Microsoft/Users/51984/Users/CASA%201/Users/CASA%201/AppData/Roaming/Microsoft/RESOLUCIONES%202017%20PDF/1056.pdf" TargetMode="External"/><Relationship Id="rId2660" Type="http://schemas.openxmlformats.org/officeDocument/2006/relationships/hyperlink" Target="http://../AppData/Roaming/Microsoft/Users/51984/Users/CASA%201/Users/CASA%201/AppData/Roaming/Microsoft/RESOLUCIONES%202019%20PDF/CARGOS%202019/1067-CARGO2.pdf" TargetMode="External"/><Relationship Id="rId741" Type="http://schemas.openxmlformats.org/officeDocument/2006/relationships/hyperlink" Target="http://../AppData/Roaming/Microsoft/Users/51984/Users/CASA%201/Users/CASA%201/AppData/Roaming/Microsoft/AppData/Roaming/Microsoft/RESOLUCIONES%202017%20PDF/1051.pdf" TargetMode="External"/><Relationship Id="rId1330" Type="http://schemas.openxmlformats.org/officeDocument/2006/relationships/hyperlink" Target="http://../AppData/Roaming/Microsoft/Users/51984/Users/CASA%201/Users/CASA%201/AppData/Roaming/Microsoft/RESOLUCIONES%202019%20PDF/0127.pdf" TargetMode="External"/><Relationship Id="rId2661" Type="http://schemas.openxmlformats.org/officeDocument/2006/relationships/hyperlink" Target="http://../AppData/Roaming/Microsoft/Users/51984/Users/CASA%201/Users/CASA%201/AppData/Roaming/Microsoft/RESOLUCIONES%202019%20PDF/1079.pdf" TargetMode="External"/><Relationship Id="rId740" Type="http://schemas.openxmlformats.org/officeDocument/2006/relationships/hyperlink" Target="http://../AppData/Roaming/Microsoft/Users/51984/Users/CASA%201/Users/CASA%201/AppData/Roaming/Microsoft/AppData/Roaming/Microsoft/RESOLUCIONES%202017%20PDF/1045.pdf" TargetMode="External"/><Relationship Id="rId1331" Type="http://schemas.openxmlformats.org/officeDocument/2006/relationships/hyperlink" Target="http://../AppData/Roaming/Microsoft/Users/51984/Users/CASA%201/Users/CASA%201/AppData/Roaming/Microsoft/RESOLUCIONES%202019%20PDF/CARGOS%202019/0127-CARGO1.pdf" TargetMode="External"/><Relationship Id="rId2662" Type="http://schemas.openxmlformats.org/officeDocument/2006/relationships/hyperlink" Target="http://../AppData/Roaming/Microsoft/Users/51984/Users/CASA%201/Users/CASA%201/AppData/Roaming/Microsoft/RESOLUCIONES%202019%20PDF/1080.pdf" TargetMode="External"/><Relationship Id="rId1332" Type="http://schemas.openxmlformats.org/officeDocument/2006/relationships/hyperlink" Target="http://../AppData/Roaming/Microsoft/Users/51984/Users/CASA%201/Users/CASA%201/AppData/Roaming/Microsoft/RESOLUCIONES%202019%20PDF/CARGOS%202019/0127-CARGO2.pdf" TargetMode="External"/><Relationship Id="rId2663" Type="http://schemas.openxmlformats.org/officeDocument/2006/relationships/hyperlink" Target="http://../AppData/Roaming/Microsoft/Users/51984/Users/CASA%201/Users/CASA%201/AppData/Roaming/Microsoft/RESOLUCIONES%202019%20PDF/1082.pdf" TargetMode="External"/><Relationship Id="rId1333" Type="http://schemas.openxmlformats.org/officeDocument/2006/relationships/hyperlink" Target="http://../AppData/Roaming/Microsoft/Users/51984/Users/CASA%201/Users/CASA%201/AppData/Roaming/Microsoft/RESOLUCIONES%202019%20PDF/CARGOS%202019/0127-CARGO3.pdf" TargetMode="External"/><Relationship Id="rId2664" Type="http://schemas.openxmlformats.org/officeDocument/2006/relationships/hyperlink" Target="http://../AppData/Roaming/Microsoft/Users/51984/Users/CASA%201/Users/CASA%201/AppData/Roaming/Microsoft/RESOLUCIONES%202019%20PDF/CARGOS%202019/1082-CARGO1.pdf" TargetMode="External"/><Relationship Id="rId1323" Type="http://schemas.openxmlformats.org/officeDocument/2006/relationships/hyperlink" Target="http://../AppData/Roaming/Microsoft/Users/51984/Users/CASA%201/Users/CASA%201/AppData/Roaming/Microsoft/RESOLUCIONES%202019%20PDF/CARGOS%202019/0122-CARGO2.pdf" TargetMode="External"/><Relationship Id="rId2654" Type="http://schemas.openxmlformats.org/officeDocument/2006/relationships/hyperlink" Target="http://../AppData/Roaming/Microsoft/Users/51984/Users/CASA%201/Users/CASA%201/AppData/Roaming/Microsoft/RESOLUCIONES%202019%20PDF/1069.pdf" TargetMode="External"/><Relationship Id="rId1324" Type="http://schemas.openxmlformats.org/officeDocument/2006/relationships/hyperlink" Target="http://../AppData/Roaming/Microsoft/Users/51984/Users/CASA%201/Users/CASA%201/AppData/Roaming/Microsoft/RESOLUCIONES%202019%20PDF/CARGOS%202019/0127-CARGO3.pdf" TargetMode="External"/><Relationship Id="rId2655" Type="http://schemas.openxmlformats.org/officeDocument/2006/relationships/hyperlink" Target="http://../AppData/Roaming/Microsoft/Users/51984/Users/CASA%201/Users/CASA%201/AppData/Roaming/Microsoft/RESOLUCIONES%202019%20PDF/1062.pdf" TargetMode="External"/><Relationship Id="rId1325" Type="http://schemas.openxmlformats.org/officeDocument/2006/relationships/hyperlink" Target="http://../AppData/Roaming/Microsoft/Users/51984/Users/CASA%201/Users/CASA%201/AppData/Roaming/Microsoft/RESOLUCIONES%202019%20PDF/0124.pdf" TargetMode="External"/><Relationship Id="rId2656" Type="http://schemas.openxmlformats.org/officeDocument/2006/relationships/hyperlink" Target="http://../AppData/Roaming/Microsoft/Users/51984/Users/CASA%201/Users/CASA%201/AppData/Roaming/Microsoft/RESOLUCIONES%202019%20PDF/CARGOS%202019/1062-CARGO1.pdf" TargetMode="External"/><Relationship Id="rId1326" Type="http://schemas.openxmlformats.org/officeDocument/2006/relationships/hyperlink" Target="http://../AppData/Roaming/Microsoft/Users/51984/Users/CASA%201/Users/CASA%201/AppData/Roaming/Microsoft/RESOLUCIONES%202019%20PDF/CARGOS%202019/0124-CARGO1.pdf" TargetMode="External"/><Relationship Id="rId2657" Type="http://schemas.openxmlformats.org/officeDocument/2006/relationships/hyperlink" Target="http://../AppData/Roaming/Microsoft/Users/51984/Users/CASA%201/Users/CASA%201/AppData/Roaming/Microsoft/RESOLUCIONES%202019%20PDF/CARGOS%202019/1062-CARGO2.pdf" TargetMode="External"/><Relationship Id="rId1327" Type="http://schemas.openxmlformats.org/officeDocument/2006/relationships/hyperlink" Target="http://../AppData/Roaming/Microsoft/Users/51984/Users/CASA%201/Users/CASA%201/AppData/Roaming/Microsoft/RESOLUCIONES%202019%20PDF/CARGOS%202019/0124-CARGO2.pdf" TargetMode="External"/><Relationship Id="rId2658" Type="http://schemas.openxmlformats.org/officeDocument/2006/relationships/hyperlink" Target="http://../AppData/Roaming/Microsoft/Users/51984/Users/CASA%201/Users/CASA%201/AppData/Roaming/Microsoft/RESOLUCIONES%202019%20PDF/1067.pdf" TargetMode="External"/><Relationship Id="rId1328" Type="http://schemas.openxmlformats.org/officeDocument/2006/relationships/hyperlink" Target="http://../AppData/Roaming/Microsoft/Users/51984/Users/CASA%201/Users/CASA%201/AppData/Roaming/Microsoft/RESOLUCIONES%202019%20PDF/0131.pdf" TargetMode="External"/><Relationship Id="rId2659" Type="http://schemas.openxmlformats.org/officeDocument/2006/relationships/hyperlink" Target="http://../AppData/Roaming/Microsoft/Users/51984/Users/CASA%201/Users/CASA%201/AppData/Roaming/Microsoft/RESOLUCIONES%202019%20PDF/CARGOS%202019/1067-CARGO1.pdf" TargetMode="External"/><Relationship Id="rId1329" Type="http://schemas.openxmlformats.org/officeDocument/2006/relationships/hyperlink" Target="http://../AppData/Roaming/Microsoft/Users/51984/Users/CASA%201/Users/CASA%201/AppData/Roaming/Microsoft/RESOLUCIONES%202019%20PDF/CARGOS%202019/0131-CARGO.pdf" TargetMode="External"/><Relationship Id="rId739" Type="http://schemas.openxmlformats.org/officeDocument/2006/relationships/hyperlink" Target="http://../AppData/Roaming/Microsoft/Users/51984/Users/CASA%201/Users/CASA%201/AppData/Roaming/Microsoft/AppData/Roaming/Microsoft/RESOLUCIONES%202017%20PDF/1050.pdf" TargetMode="External"/><Relationship Id="rId734" Type="http://schemas.openxmlformats.org/officeDocument/2006/relationships/hyperlink" Target="http://../AppData/Roaming/Microsoft/Users/51984/Users/CASA%201/Users/CASA%201/AppData/Roaming/Microsoft/RESOLUCIONES%202017%20PDF/1042.pdf" TargetMode="External"/><Relationship Id="rId733" Type="http://schemas.openxmlformats.org/officeDocument/2006/relationships/hyperlink" Target="http://../AppData/Roaming/Microsoft/Users/51984/Users/CASA%201/Users/CASA%201/AppData/Roaming/Microsoft/AppData/Roaming/Microsoft/RESOLUCIONES%202017%20PDF/1049.pdf" TargetMode="External"/><Relationship Id="rId732" Type="http://schemas.openxmlformats.org/officeDocument/2006/relationships/hyperlink" Target="http://../AppData/Roaming/Microsoft/Users/51984/Users/CASA%201/Users/CASA%201/AppData/Roaming/Microsoft/AppData/Roaming/Microsoft/RESOLUCIONES%202017%20PDF/1047.pdf" TargetMode="External"/><Relationship Id="rId731" Type="http://schemas.openxmlformats.org/officeDocument/2006/relationships/hyperlink" Target="http://../AppData/Roaming/Microsoft/Users/51984/Users/CASA%201/Users/CASA%201/AppData/Roaming/Microsoft/AppData/Roaming/Microsoft/RESOLUCIONES%202017%20PDF/1038.pdf" TargetMode="External"/><Relationship Id="rId738" Type="http://schemas.openxmlformats.org/officeDocument/2006/relationships/hyperlink" Target="http://../AppData/Roaming/Microsoft/Users/51984/Users/CASA%201/Users/CASA%201/AppData/Roaming/Microsoft/AppData/Roaming/Microsoft/RESOLUCIONES%202017%20PDF/1044.pdf" TargetMode="External"/><Relationship Id="rId737" Type="http://schemas.openxmlformats.org/officeDocument/2006/relationships/hyperlink" Target="http://../AppData/Roaming/Microsoft/Users/51984/Users/CASA%201/Users/CASA%201/AppData/Roaming/Microsoft/AppData/Roaming/Microsoft/RESOLUCIONES%202017%20PDF/1048.pdf" TargetMode="External"/><Relationship Id="rId736" Type="http://schemas.openxmlformats.org/officeDocument/2006/relationships/hyperlink" Target="http://../AppData/Roaming/Microsoft/Users/51984/Users/CASA%201/Users/CASA%201/AppData/Roaming/Microsoft/AppData/Roaming/Microsoft/RESOLUCIONES%202017%20PDF/1039.pdf" TargetMode="External"/><Relationship Id="rId735" Type="http://schemas.openxmlformats.org/officeDocument/2006/relationships/hyperlink" Target="http://../AppData/Roaming/Microsoft/Users/51984/Users/CASA%201/Users/CASA%201/AppData/Roaming/Microsoft/AppData/Roaming/Microsoft/RESOLUCIONES%202017%20PDF/1043.pdf" TargetMode="External"/><Relationship Id="rId730" Type="http://schemas.openxmlformats.org/officeDocument/2006/relationships/hyperlink" Target="http://../AppData/Roaming/Microsoft/Users/51984/Users/CASA%201/Users/CASA%201/AppData/Roaming/Microsoft/AppData/Roaming/Microsoft/RESOLUCIONES%202017%20PDF/1046.pdf" TargetMode="External"/><Relationship Id="rId2650" Type="http://schemas.openxmlformats.org/officeDocument/2006/relationships/hyperlink" Target="http://../AppData/Roaming/Microsoft/Users/51984/Users/CASA%201/Users/CASA%201/AppData/Roaming/Microsoft/RESOLUCIONES%202019%20PDF/1077.pdf" TargetMode="External"/><Relationship Id="rId1320" Type="http://schemas.openxmlformats.org/officeDocument/2006/relationships/hyperlink" Target="http://../AppData/Roaming/Microsoft/Users/51984/Users/CASA%201/Users/CASA%201/AppData/Roaming/Microsoft/RESOLUCIONES%202019%20PDF/CARGOS%202019/0129-CARGO.pdf" TargetMode="External"/><Relationship Id="rId2651" Type="http://schemas.openxmlformats.org/officeDocument/2006/relationships/hyperlink" Target="http://../AppData/Roaming/Microsoft/Users/51984/Users/CASA%201/Users/CASA%201/AppData/Roaming/Microsoft/RESOLUCIONES%202019%20PDF/1076.pdf" TargetMode="External"/><Relationship Id="rId1321" Type="http://schemas.openxmlformats.org/officeDocument/2006/relationships/hyperlink" Target="http://../AppData/Roaming/Microsoft/Users/51984/Users/CASA%201/Users/CASA%201/AppData/Roaming/Microsoft/RESOLUCIONES%202019%20PDF/0122.pdf" TargetMode="External"/><Relationship Id="rId2652" Type="http://schemas.openxmlformats.org/officeDocument/2006/relationships/hyperlink" Target="http://../AppData/Roaming/Microsoft/Users/51984/Users/CASA%201/Users/CASA%201/AppData/Roaming/Microsoft/RESOLUCIONES%202019%20PDF/CARGOS%202019/1076-CARGO1.pdf" TargetMode="External"/><Relationship Id="rId1322" Type="http://schemas.openxmlformats.org/officeDocument/2006/relationships/hyperlink" Target="http://../AppData/Roaming/Microsoft/Users/51984/Users/CASA%201/Users/CASA%201/AppData/Roaming/Microsoft/RESOLUCIONES%202019%20PDF/CARGOS%202019/0122-CARGO1.pdf" TargetMode="External"/><Relationship Id="rId2653" Type="http://schemas.openxmlformats.org/officeDocument/2006/relationships/hyperlink" Target="http://../AppData/Roaming/Microsoft/Users/51984/Users/CASA%201/Users/CASA%201/AppData/Roaming/Microsoft/RESOLUCIONES%202019%20PDF/CARGOS%202019/1076-CARGO2.pdf" TargetMode="External"/><Relationship Id="rId1356" Type="http://schemas.openxmlformats.org/officeDocument/2006/relationships/hyperlink" Target="http://../AppData/Roaming/Microsoft/Users/51984/Users/CASA%201/Users/CASA%201/AppData/Roaming/Microsoft/RESOLUCIONES%202019%20PDF/CARGOS%202019/0150-CARGO2.pdf" TargetMode="External"/><Relationship Id="rId2687" Type="http://schemas.openxmlformats.org/officeDocument/2006/relationships/hyperlink" Target="http://../AppData/Roaming/Microsoft/Users/51984/Users/CASA%201/Users/CASA%201/AppData/Roaming/Microsoft/RESOLUCIONES%202019%20PDF/1073.pdf" TargetMode="External"/><Relationship Id="rId1357" Type="http://schemas.openxmlformats.org/officeDocument/2006/relationships/hyperlink" Target="http://../AppData/Roaming/Microsoft/Users/51984/Users/CASA%201/Users/CASA%201/AppData/Roaming/Microsoft/RESOLUCIONES%202019%20PDF/0139.pdf" TargetMode="External"/><Relationship Id="rId2688" Type="http://schemas.openxmlformats.org/officeDocument/2006/relationships/hyperlink" Target="http://../AppData/Roaming/Microsoft/Users/51984/Users/CASA%201/Users/CASA%201/AppData/Roaming/Microsoft/RESOLUCIONES%202019%20PDF/CARGOS%202019/1073-CARGO1.pdf" TargetMode="External"/><Relationship Id="rId1358" Type="http://schemas.openxmlformats.org/officeDocument/2006/relationships/hyperlink" Target="http://../AppData/Roaming/Microsoft/Users/51984/Users/CASA%201/Users/CASA%201/AppData/Roaming/Microsoft/RESOLUCIONES%202019%20PDF/CARGOS%202019/0139-CARGO1.pdf" TargetMode="External"/><Relationship Id="rId2689" Type="http://schemas.openxmlformats.org/officeDocument/2006/relationships/hyperlink" Target="http://../AppData/Roaming/Microsoft/Users/51984/Users/CASA%201/Users/CASA%201/AppData/Roaming/Microsoft/RESOLUCIONES%202019%20PDF/CARGOS%202019/1073-CARGO2.pdf" TargetMode="External"/><Relationship Id="rId1359" Type="http://schemas.openxmlformats.org/officeDocument/2006/relationships/hyperlink" Target="http://../AppData/Roaming/Microsoft/Users/51984/Users/CASA%201/Users/CASA%201/AppData/Roaming/Microsoft/RESOLUCIONES%202019%20PDF/0145.pdf" TargetMode="External"/><Relationship Id="rId767" Type="http://schemas.openxmlformats.org/officeDocument/2006/relationships/hyperlink" Target="http://../AppData/Roaming/Microsoft/Users/51984/Users/CASA%201/Users/CASA%201/AppData/Roaming/Microsoft/AppData/Roaming/Microsoft/RESOLUCIONES%202017%20PDF/1069.pdf" TargetMode="External"/><Relationship Id="rId766" Type="http://schemas.openxmlformats.org/officeDocument/2006/relationships/hyperlink" Target="http://../AppData/Roaming/Microsoft/Users/51984/Users/CASA%201/Users/CASA%201/AppData/Roaming/Microsoft/AppData/Roaming/Microsoft/RESOLUCIONES%202017%20PDF/1077.pdf" TargetMode="External"/><Relationship Id="rId765" Type="http://schemas.openxmlformats.org/officeDocument/2006/relationships/hyperlink" Target="http://../AppData/Roaming/Microsoft/Users/51984/Users/CASA%201/Users/CASA%201/AppData/Roaming/Microsoft/AppData/Roaming/Microsoft/RESOLUCIONES%202017%20PDF/1068.pdf" TargetMode="External"/><Relationship Id="rId764" Type="http://schemas.openxmlformats.org/officeDocument/2006/relationships/hyperlink" Target="http://../AppData/Roaming/Microsoft/Users/51984/Users/CASA%201/Users/CASA%201/AppData/Roaming/Microsoft/AppData/Roaming/Microsoft/RESOLUCIONES%202017%20PDF/1076.pdf" TargetMode="External"/><Relationship Id="rId769" Type="http://schemas.openxmlformats.org/officeDocument/2006/relationships/hyperlink" Target="http://../AppData/Roaming/Microsoft/Users/51984/Users/CASA%201/Users/CASA%201/AppData/Roaming/Microsoft/AppData/Roaming/Microsoft/RESOLUCIONES%202017%20PDF/1067.pdf" TargetMode="External"/><Relationship Id="rId768" Type="http://schemas.openxmlformats.org/officeDocument/2006/relationships/hyperlink" Target="http://../AppData/Roaming/Microsoft/Users/51984/Users/CASA%201/Users/CASA%201/AppData/Roaming/Microsoft/AppData/Roaming/Microsoft/RESOLUCIONES%202017%20PDF/1078.pdf" TargetMode="External"/><Relationship Id="rId2680" Type="http://schemas.openxmlformats.org/officeDocument/2006/relationships/hyperlink" Target="http://../AppData/Roaming/Microsoft/Users/51984/Users/CASA%201/Users/CASA%201/AppData/Roaming/Microsoft/RESOLUCIONES%202019%20PDF/1071.pdf" TargetMode="External"/><Relationship Id="rId1350" Type="http://schemas.openxmlformats.org/officeDocument/2006/relationships/hyperlink" Target="http://../AppData/Roaming/Microsoft/Users/51984/Users/CASA%201/Users/CASA%201/AppData/Roaming/Microsoft/RESOLUCIONES%202019%20PDF/0151.pdf" TargetMode="External"/><Relationship Id="rId2681" Type="http://schemas.openxmlformats.org/officeDocument/2006/relationships/hyperlink" Target="http://../AppData/Roaming/Microsoft/Users/51984/Users/CASA%201/Users/CASA%201/AppData/Roaming/Microsoft/RESOLUCIONES%202019%20PDF/1072.pdf" TargetMode="External"/><Relationship Id="rId1351" Type="http://schemas.openxmlformats.org/officeDocument/2006/relationships/hyperlink" Target="http://../AppData/Roaming/Microsoft/Users/51984/Users/CASA%201/Users/CASA%201/AppData/Roaming/Microsoft/RESOLUCIONES%202019%20PDF/CARGOS%202019/0151-CARGO1.pdf" TargetMode="External"/><Relationship Id="rId2682" Type="http://schemas.openxmlformats.org/officeDocument/2006/relationships/hyperlink" Target="http://../AppData/Roaming/Microsoft/Users/51984/Users/CASA%201/Users/CASA%201/AppData/Roaming/Microsoft/RESOLUCIONES%202019%20PDF/CARGOS%202019/1072-CARGO1.pdf" TargetMode="External"/><Relationship Id="rId763" Type="http://schemas.openxmlformats.org/officeDocument/2006/relationships/hyperlink" Target="http://../AppData/Roaming/Microsoft/Users/51984/Users/CASA%201/Users/CASA%201/AppData/Roaming/Microsoft/AppData/Roaming/Microsoft/RESOLUCIONES%202017%20PDF/1071.pdf" TargetMode="External"/><Relationship Id="rId1352" Type="http://schemas.openxmlformats.org/officeDocument/2006/relationships/hyperlink" Target="http://../AppData/Roaming/Microsoft/Users/51984/Users/CASA%201/Users/CASA%201/AppData/Roaming/Microsoft/RESOLUCIONES%202019%20PDF/CARGOS%202019/0151-CARGO2.pdf" TargetMode="External"/><Relationship Id="rId2683" Type="http://schemas.openxmlformats.org/officeDocument/2006/relationships/hyperlink" Target="http://../AppData/Roaming/Microsoft/Users/51984/Users/CASA%201/Users/CASA%201/AppData/Roaming/Microsoft/RESOLUCIONES%202019%20PDF/CARGOS%202019/1072-CARGO2.pdf" TargetMode="External"/><Relationship Id="rId762" Type="http://schemas.openxmlformats.org/officeDocument/2006/relationships/hyperlink" Target="http://../AppData/Roaming/Microsoft/Users/51984/Users/CASA%201/Users/CASA%201/AppData/Roaming/Microsoft/AppData/Roaming/Microsoft/RESOLUCIONES%202017%20PDF/1072.pdf" TargetMode="External"/><Relationship Id="rId1353" Type="http://schemas.openxmlformats.org/officeDocument/2006/relationships/hyperlink" Target="http://../AppData/Roaming/Microsoft/Users/51984/Users/CASA%201/Users/CASA%201/AppData/Roaming/Microsoft/RESOLUCIONES%202019%20PDF/0142.pdf" TargetMode="External"/><Relationship Id="rId2684" Type="http://schemas.openxmlformats.org/officeDocument/2006/relationships/hyperlink" Target="http://../AppData/Roaming/Microsoft/Users/51984/Users/CASA%201/Users/CASA%201/AppData/Roaming/Microsoft/RESOLUCIONES%202019%20PDF/1081.pdf" TargetMode="External"/><Relationship Id="rId761" Type="http://schemas.openxmlformats.org/officeDocument/2006/relationships/hyperlink" Target="http://../AppData/Roaming/Microsoft/Users/51984/Users/CASA%201/Users/CASA%201/AppData/Roaming/Microsoft/AppData/Roaming/Microsoft/RESOLUCIONES%202017%20PDF/1074.pdf" TargetMode="External"/><Relationship Id="rId1354" Type="http://schemas.openxmlformats.org/officeDocument/2006/relationships/hyperlink" Target="http://../AppData/Roaming/Microsoft/Users/51984/Users/CASA%201/Users/CASA%201/AppData/Roaming/Microsoft/RESOLUCIONES%202019%20PDF/0150.pdf" TargetMode="External"/><Relationship Id="rId2685" Type="http://schemas.openxmlformats.org/officeDocument/2006/relationships/hyperlink" Target="http://../AppData/Roaming/Microsoft/Users/51984/Users/CASA%201/Users/CASA%201/AppData/Roaming/Microsoft/RESOLUCIONES%202019%20PDF/CARGOS%202019/1081-CARGO1.pdf" TargetMode="External"/><Relationship Id="rId760" Type="http://schemas.openxmlformats.org/officeDocument/2006/relationships/hyperlink" Target="http://../AppData/Roaming/Microsoft/Users/51984/Users/CASA%201/Users/CASA%201/AppData/Roaming/Microsoft/AppData/Roaming/Microsoft/RESOLUCIONES%202017%20PDF/1075.pdf" TargetMode="External"/><Relationship Id="rId1355" Type="http://schemas.openxmlformats.org/officeDocument/2006/relationships/hyperlink" Target="http://../AppData/Roaming/Microsoft/Users/51984/Users/CASA%201/Users/CASA%201/AppData/Roaming/Microsoft/RESOLUCIONES%202019%20PDF/CARGOS%202019/0150-CARGO1.pdf" TargetMode="External"/><Relationship Id="rId2686" Type="http://schemas.openxmlformats.org/officeDocument/2006/relationships/hyperlink" Target="http://../AppData/Roaming/Microsoft/Users/51984/Users/CASA%201/Users/CASA%201/AppData/Roaming/Microsoft/RESOLUCIONES%202019%20PDF/CARGOS%202019/1081-CARGO2.pdf" TargetMode="External"/><Relationship Id="rId1345" Type="http://schemas.openxmlformats.org/officeDocument/2006/relationships/hyperlink" Target="http://../AppData/Roaming/Microsoft/Users/51984/Users/CASA%201/Users/CASA%201/AppData/Roaming/Microsoft/RESOLUCIONES%202019%20PDF/0133.pdf" TargetMode="External"/><Relationship Id="rId2676" Type="http://schemas.openxmlformats.org/officeDocument/2006/relationships/hyperlink" Target="http://../AppData/Roaming/Microsoft/Users/51984/Users/CASA%201/Users/CASA%201/AppData/Roaming/Microsoft/RESOLUCIONES%202019%20PDF/CARGOS%202019/1068-CARGO1.pdf" TargetMode="External"/><Relationship Id="rId1346" Type="http://schemas.openxmlformats.org/officeDocument/2006/relationships/hyperlink" Target="http://../AppData/Roaming/Microsoft/Users/51984/Users/CASA%201/Users/CASA%201/AppData/Roaming/Microsoft/RESOLUCIONES%202019%20PDF/0135.pdf" TargetMode="External"/><Relationship Id="rId2677" Type="http://schemas.openxmlformats.org/officeDocument/2006/relationships/hyperlink" Target="http://../AppData/Roaming/Microsoft/Users/51984/Users/CASA%201/Users/CASA%201/AppData/Roaming/Microsoft/RESOLUCIONES%202019%20PDF/CARGOS%202019/1068-CARGO2.pdf" TargetMode="External"/><Relationship Id="rId1347" Type="http://schemas.openxmlformats.org/officeDocument/2006/relationships/hyperlink" Target="http://../AppData/Roaming/Microsoft/Users/51984/Users/CASA%201/Users/CASA%201/AppData/Roaming/Microsoft/RESOLUCIONES%202019%20PDF/0138.pdf" TargetMode="External"/><Relationship Id="rId2678" Type="http://schemas.openxmlformats.org/officeDocument/2006/relationships/hyperlink" Target="http://../AppData/Roaming/Microsoft/Users/51984/Users/CASA%201/Users/CASA%201/AppData/Roaming/Microsoft/RESOLUCIONES%202019%20PDF/1063.pdf" TargetMode="External"/><Relationship Id="rId1348" Type="http://schemas.openxmlformats.org/officeDocument/2006/relationships/hyperlink" Target="http://../AppData/Roaming/Microsoft/Users/51984/Users/CASA%201/Users/CASA%201/AppData/Roaming/Microsoft/RESOLUCIONES%202019%20PDF/0137.pdf" TargetMode="External"/><Relationship Id="rId2679" Type="http://schemas.openxmlformats.org/officeDocument/2006/relationships/hyperlink" Target="http://../AppData/Roaming/Microsoft/Users/51984/Users/CASA%201/Users/CASA%201/AppData/Roaming/Microsoft/RESOLUCIONES%202019%20PDF/CARGOS%202019/1063-CARGO1.pdf" TargetMode="External"/><Relationship Id="rId1349" Type="http://schemas.openxmlformats.org/officeDocument/2006/relationships/hyperlink" Target="http://../AppData/Roaming/Microsoft/Users/51984/Users/CASA%201/Users/CASA%201/AppData/Roaming/Microsoft/RESOLUCIONES%202019%20PDF/0136.pdf" TargetMode="External"/><Relationship Id="rId756" Type="http://schemas.openxmlformats.org/officeDocument/2006/relationships/hyperlink" Target="http://../AppData/Roaming/Microsoft/Users/51984/Users/CASA%201/Users/CASA%201/AppData/Roaming/Microsoft/AppData/Roaming/Microsoft/RESOLUCIONES%202017%20PDF/1064.pdf" TargetMode="External"/><Relationship Id="rId755" Type="http://schemas.openxmlformats.org/officeDocument/2006/relationships/hyperlink" Target="http://../AppData/Roaming/Microsoft/Users/51984/Users/CASA%201/Users/CASA%201/AppData/Roaming/Microsoft/RESOLUCIONES%202017%20PDF/1061.pdf" TargetMode="External"/><Relationship Id="rId754" Type="http://schemas.openxmlformats.org/officeDocument/2006/relationships/hyperlink" Target="http://../AppData/Roaming/Microsoft/Users/51984/Users/CASA%201/Users/CASA%201/AppData/Roaming/Microsoft/RESOLUCIONES%202017%20PDF/1062.pdf" TargetMode="External"/><Relationship Id="rId753" Type="http://schemas.openxmlformats.org/officeDocument/2006/relationships/hyperlink" Target="http://../AppData/Roaming/Microsoft/Users/51984/Users/CASA%201/Users/CASA%201/AppData/Roaming/Microsoft/AppData/Roaming/Microsoft/RESOLUCIONES%202017%20PDF/1060.pdf" TargetMode="External"/><Relationship Id="rId759" Type="http://schemas.openxmlformats.org/officeDocument/2006/relationships/hyperlink" Target="http://../AppData/Roaming/Microsoft/Users/51984/Users/CASA%201/Users/CASA%201/AppData/Roaming/Microsoft/AppData/Roaming/Microsoft/RESOLUCIONES%202017%20PDF/1070.pdf" TargetMode="External"/><Relationship Id="rId758" Type="http://schemas.openxmlformats.org/officeDocument/2006/relationships/hyperlink" Target="http://../AppData/Roaming/Microsoft/Users/51984/Users/CASA%201/Users/CASA%201/AppData/Roaming/Microsoft/AppData/Roaming/Microsoft/RESOLUCIONES%202017%20PDF/1081.pdf" TargetMode="External"/><Relationship Id="rId757" Type="http://schemas.openxmlformats.org/officeDocument/2006/relationships/hyperlink" Target="http://../AppData/Roaming/Microsoft/Users/51984/Users/CASA%201/Users/CASA%201/AppData/Roaming/Microsoft/AppData/Roaming/Microsoft/RESOLUCIONES%202017%20PDF/1065.pdf" TargetMode="External"/><Relationship Id="rId2670" Type="http://schemas.openxmlformats.org/officeDocument/2006/relationships/hyperlink" Target="http://../AppData/Roaming/Microsoft/Users/51984/Users/CASA%201/Users/CASA%201/AppData/Roaming/Microsoft/RESOLUCIONES%202019%20PDF/CARGOS%202019/1065-CARGO1.pdf" TargetMode="External"/><Relationship Id="rId1340" Type="http://schemas.openxmlformats.org/officeDocument/2006/relationships/hyperlink" Target="http://../AppData/Roaming/Microsoft/Users/51984/Users/CASA%201/Users/CASA%201/AppData/Roaming/Microsoft/RESOLUCIONES%202019%20PDF/CARGOS%202019/0125-CARGO.pdf" TargetMode="External"/><Relationship Id="rId2671" Type="http://schemas.openxmlformats.org/officeDocument/2006/relationships/hyperlink" Target="http://../AppData/Roaming/Microsoft/Users/51984/Users/CASA%201/Users/CASA%201/AppData/Roaming/Microsoft/RESOLUCIONES%202019%20PDF/CARGOS%202019/1065-CARGO2.pdf" TargetMode="External"/><Relationship Id="rId752" Type="http://schemas.openxmlformats.org/officeDocument/2006/relationships/hyperlink" Target="http://../AppData/Roaming/Microsoft/Users/51984/Users/CASA%201/Users/CASA%201/AppData/Roaming/Microsoft/AppData/Roaming/Microsoft/RESOLUCIONES%202017%20PDF/1063.pdf" TargetMode="External"/><Relationship Id="rId1341" Type="http://schemas.openxmlformats.org/officeDocument/2006/relationships/hyperlink" Target="http://../AppData/Roaming/Microsoft/Users/51984/Users/CASA%201/Users/CASA%201/AppData/Roaming/Microsoft/RESOLUCIONES%202019%20PDF/CARGOS%202019/0125-CARGO2.pdf" TargetMode="External"/><Relationship Id="rId2672" Type="http://schemas.openxmlformats.org/officeDocument/2006/relationships/hyperlink" Target="http://../AppData/Roaming/Microsoft/Users/51984/Users/CASA%201/Users/CASA%201/AppData/Roaming/Microsoft/RESOLUCIONES%202019%20PDF/1078.pdf" TargetMode="External"/><Relationship Id="rId751" Type="http://schemas.openxmlformats.org/officeDocument/2006/relationships/hyperlink" Target="http://../AppData/Roaming/Microsoft/Users/51984/Users/CASA%201/Users/CASA%201/AppData/Roaming/Microsoft/AppData/Roaming/Microsoft/RESOLUCIONES%202017%20PDF/1057.pdf" TargetMode="External"/><Relationship Id="rId1342" Type="http://schemas.openxmlformats.org/officeDocument/2006/relationships/hyperlink" Target="http://../AppData/Roaming/Microsoft/Users/51984/Users/CASA%201/Users/CASA%201/AppData/Roaming/Microsoft/RESOLUCIONES%202019%20PDF/0130.pdf" TargetMode="External"/><Relationship Id="rId2673" Type="http://schemas.openxmlformats.org/officeDocument/2006/relationships/hyperlink" Target="http://../AppData/Roaming/Microsoft/Users/51984/Users/CASA%201/Users/CASA%201/AppData/Roaming/Microsoft/RESOLUCIONES%202019%20PDF/1060.pdf" TargetMode="External"/><Relationship Id="rId750" Type="http://schemas.openxmlformats.org/officeDocument/2006/relationships/hyperlink" Target="http://../AppData/Roaming/Microsoft/Users/51984/Users/CASA%201/Users/CASA%201/AppData/Roaming/Microsoft/AppData/Roaming/Microsoft/RESOLUCIONES%202017%20PDF/1058.pdf" TargetMode="External"/><Relationship Id="rId1343" Type="http://schemas.openxmlformats.org/officeDocument/2006/relationships/hyperlink" Target="http://../AppData/Roaming/Microsoft/Users/51984/Users/CASA%201/Users/CASA%201/AppData/Roaming/Microsoft/RESOLUCIONES%202019%20PDF/0132.pdf" TargetMode="External"/><Relationship Id="rId2674" Type="http://schemas.openxmlformats.org/officeDocument/2006/relationships/hyperlink" Target="http://../AppData/Roaming/Microsoft/Users/51984/Users/CASA%201/Users/CASA%201/AppData/Roaming/Microsoft/RESOLUCIONES%202019%20PDF/1070.pdf" TargetMode="External"/><Relationship Id="rId1344" Type="http://schemas.openxmlformats.org/officeDocument/2006/relationships/hyperlink" Target="http://../AppData/Roaming/Microsoft/Users/51984/Users/CASA%201/Users/CASA%201/AppData/Roaming/Microsoft/RESOLUCIONES%202019%20PDF/CARGOS%202019/0132-CARGO2.pdf" TargetMode="External"/><Relationship Id="rId2675" Type="http://schemas.openxmlformats.org/officeDocument/2006/relationships/hyperlink" Target="http://../AppData/Roaming/Microsoft/Users/51984/Users/CASA%201/Users/CASA%201/AppData/Roaming/Microsoft/RESOLUCIONES%202019%20PDF/1068.pdf" TargetMode="External"/><Relationship Id="rId2621" Type="http://schemas.openxmlformats.org/officeDocument/2006/relationships/hyperlink" Target="http://../AppData/Roaming/Microsoft/AppData/Roaming/Microsoft/RESOLUCIONES%202019%20PDF/1049.pdf" TargetMode="External"/><Relationship Id="rId2622" Type="http://schemas.openxmlformats.org/officeDocument/2006/relationships/hyperlink" Target="http://../AppData/Roaming/Microsoft/Users/51984/Users/CASA%201/Users/CASA%201/AppData/Roaming/Microsoft/RESOLUCIONES%202019%20PDF/1043.pdf" TargetMode="External"/><Relationship Id="rId2623" Type="http://schemas.openxmlformats.org/officeDocument/2006/relationships/hyperlink" Target="http://../AppData/Roaming/Microsoft/Users/51984/Users/CASA%201/Users/CASA%201/AppData/Roaming/Microsoft/RESOLUCIONES%202019%20PDF/1045.pdf" TargetMode="External"/><Relationship Id="rId2624" Type="http://schemas.openxmlformats.org/officeDocument/2006/relationships/hyperlink" Target="http://../AppData/Roaming/Microsoft/Users/51984/Users/CASA%201/Users/CASA%201/AppData/Roaming/Microsoft/RESOLUCIONES%202019%20PDF/CARGOS%202019/1045-CARGO1.pdf" TargetMode="External"/><Relationship Id="rId2625" Type="http://schemas.openxmlformats.org/officeDocument/2006/relationships/hyperlink" Target="http://../AppData/Roaming/Microsoft/Users/51984/Users/CASA%201/Users/CASA%201/AppData/Roaming/Microsoft/RESOLUCIONES%202019%20PDF/CARGOS%202019/1045-CARGO2.pdf" TargetMode="External"/><Relationship Id="rId2626" Type="http://schemas.openxmlformats.org/officeDocument/2006/relationships/hyperlink" Target="http://../AppData/Roaming/Microsoft/Users/51984/Users/CASA%201/Users/CASA%201/AppData/Roaming/Microsoft/RESOLUCIONES%202019%20PDF/1054.pdf" TargetMode="External"/><Relationship Id="rId2627" Type="http://schemas.openxmlformats.org/officeDocument/2006/relationships/hyperlink" Target="http://../AppData/Roaming/Microsoft/Users/51984/Users/CASA%201/Users/CASA%201/AppData/Roaming/Microsoft/RESOLUCIONES%202019%20PDF/1046.pdf" TargetMode="External"/><Relationship Id="rId2628" Type="http://schemas.openxmlformats.org/officeDocument/2006/relationships/hyperlink" Target="http://../AppData/Roaming/Microsoft/Users/51984/Users/CASA%201/Users/CASA%201/AppData/Roaming/Microsoft/RESOLUCIONES%202019%20PDF/1048.pdf" TargetMode="External"/><Relationship Id="rId709" Type="http://schemas.openxmlformats.org/officeDocument/2006/relationships/hyperlink" Target="http://../AppData/Roaming/Microsoft/Users/51984/Users/CASA%201/Users/CASA%201/AppData/Roaming/Microsoft/AppData/Roaming/Microsoft/RESOLUCIONES%202017%20PDF/1037.pdf" TargetMode="External"/><Relationship Id="rId2629" Type="http://schemas.openxmlformats.org/officeDocument/2006/relationships/hyperlink" Target="http://../AppData/Roaming/Microsoft/Users/51984/Users/CASA%201/Users/CASA%201/AppData/Roaming/Microsoft/RESOLUCIONES%202019%20PDF/1053.pdf" TargetMode="External"/><Relationship Id="rId708" Type="http://schemas.openxmlformats.org/officeDocument/2006/relationships/hyperlink" Target="http://../AppData/Roaming/Microsoft/Users/51984/Users/CASA%201/Users/CASA%201/AppData/Roaming/Microsoft/AppData/Roaming/Microsoft/RESOLUCIONES%202017%20PDF/1036.pdf" TargetMode="External"/><Relationship Id="rId707" Type="http://schemas.openxmlformats.org/officeDocument/2006/relationships/hyperlink" Target="http://../AppData/Roaming/Microsoft/Users/51984/Users/CASA%201/Users/CASA%201/AppData/Roaming/Microsoft/AppData/Roaming/Microsoft/RESOLUCIONES%202017%20PDF/1029.pdf" TargetMode="External"/><Relationship Id="rId706" Type="http://schemas.openxmlformats.org/officeDocument/2006/relationships/hyperlink" Target="http://../AppData/Roaming/Microsoft/Users/51984/Users/CASA%201/Users/CASA%201/AppData/Roaming/Microsoft/AppData/Roaming/Microsoft/RESOLUCIONES%202017%20PDF/1027.pdf" TargetMode="External"/><Relationship Id="rId701" Type="http://schemas.openxmlformats.org/officeDocument/2006/relationships/hyperlink" Target="http://../AppData/Roaming/Microsoft/Users/51984/Users/CASA%201/Users/CASA%201/AppData/Roaming/Microsoft/AppData/Roaming/Microsoft/RESOLUCIONES%202017%20PDF/1022.pdf" TargetMode="External"/><Relationship Id="rId700" Type="http://schemas.openxmlformats.org/officeDocument/2006/relationships/hyperlink" Target="http://../AppData/Roaming/Microsoft/Users/51984/Users/CASA%201/Users/CASA%201/AppData/Roaming/Microsoft/AppData/Roaming/Microsoft/RESOLUCIONES%202017%20PDF/1020.pdf" TargetMode="External"/><Relationship Id="rId705" Type="http://schemas.openxmlformats.org/officeDocument/2006/relationships/hyperlink" Target="http://../AppData/Roaming/Microsoft/AppData/Roaming/Microsoft/RESOLUCIONES%202017%20PDF/1026.pdf" TargetMode="External"/><Relationship Id="rId704" Type="http://schemas.openxmlformats.org/officeDocument/2006/relationships/hyperlink" Target="http://../AppData/Roaming/Microsoft/Users/51984/Users/CASA%201/Users/CASA%201/AppData/Roaming/Microsoft/RESOLUCIONES%202017%20PDF/1025.pdf" TargetMode="External"/><Relationship Id="rId703" Type="http://schemas.openxmlformats.org/officeDocument/2006/relationships/hyperlink" Target="http://../AppData/Roaming/Microsoft/Users/51984/Users/CASA%201/Users/CASA%201/AppData/Roaming/Microsoft/AppData/Roaming/Microsoft/RESOLUCIONES%202017%20PDF/1024.pdf" TargetMode="External"/><Relationship Id="rId702" Type="http://schemas.openxmlformats.org/officeDocument/2006/relationships/hyperlink" Target="http://../AppData/Roaming/Microsoft/Users/51984/Users/CASA%201/Users/CASA%201/AppData/Roaming/Microsoft/AppData/Roaming/Microsoft/RESOLUCIONES%202017%20PDF/1023.pdf" TargetMode="External"/><Relationship Id="rId2620" Type="http://schemas.openxmlformats.org/officeDocument/2006/relationships/hyperlink" Target="http://../AppData/Roaming/Microsoft/Users/51984/Users/CASA%201/Users/CASA%201/AppData/Roaming/Microsoft/RESOLUCIONES%202019%20PDF/CARGOS%202019/1044-CARGO2.pdf" TargetMode="External"/><Relationship Id="rId2610" Type="http://schemas.openxmlformats.org/officeDocument/2006/relationships/hyperlink" Target="http://../AppData/Roaming/Microsoft/Users/51984/Users/CASA%201/Users/CASA%201/AppData/Roaming/Microsoft/RESOLUCIONES%202019%20PDF/1041.pdf" TargetMode="External"/><Relationship Id="rId2611" Type="http://schemas.openxmlformats.org/officeDocument/2006/relationships/hyperlink" Target="http://../AppData/Roaming/Microsoft/Users/51984/Users/CASA%201/Users/CASA%201/AppData/Roaming/Microsoft/RESOLUCIONES%202019%20PDF/CARGOS%202019/1041-CARGO1.pdf" TargetMode="External"/><Relationship Id="rId2612" Type="http://schemas.openxmlformats.org/officeDocument/2006/relationships/hyperlink" Target="http://../AppData/Roaming/Microsoft/Users/51984/Users/CASA%201/Users/CASA%201/AppData/Roaming/Microsoft/RESOLUCIONES%202019%20PDF/CARGOS%202019/1041-CARGO2.pdf" TargetMode="External"/><Relationship Id="rId2613" Type="http://schemas.openxmlformats.org/officeDocument/2006/relationships/hyperlink" Target="http://../AppData/Roaming/Microsoft/Users/51984/Users/CASA%201/Users/CASA%201/AppData/Roaming/Microsoft/RESOLUCIONES%202019%20PDF/1047.pdf" TargetMode="External"/><Relationship Id="rId2614" Type="http://schemas.openxmlformats.org/officeDocument/2006/relationships/hyperlink" Target="http://../AppData/Roaming/Microsoft/Users/51984/Users/CASA%201/Users/CASA%201/AppData/Roaming/Microsoft/RESOLUCIONES%202019%20PDF/1050.pdf" TargetMode="External"/><Relationship Id="rId2615" Type="http://schemas.openxmlformats.org/officeDocument/2006/relationships/hyperlink" Target="http://../AppData/Roaming/Microsoft/Users/51984/Users/CASA%201/Users/CASA%201/AppData/Roaming/Microsoft/RESOLUCIONES%202019%20PDF/1052.pdf" TargetMode="External"/><Relationship Id="rId2616" Type="http://schemas.openxmlformats.org/officeDocument/2006/relationships/hyperlink" Target="http://../AppData/Roaming/Microsoft/Users/51984/Users/CASA%201/Users/CASA%201/AppData/Roaming/Microsoft/RESOLUCIONES%202019%20PDF/CARGOS%202019/1052-CARGO1.pdf" TargetMode="External"/><Relationship Id="rId2617" Type="http://schemas.openxmlformats.org/officeDocument/2006/relationships/hyperlink" Target="http://../AppData/Roaming/Microsoft/Users/51984/Users/CASA%201/Users/CASA%201/AppData/Roaming/Microsoft/RESOLUCIONES%202019%20PDF/1051.pdf" TargetMode="External"/><Relationship Id="rId2618" Type="http://schemas.openxmlformats.org/officeDocument/2006/relationships/hyperlink" Target="http://../AppData/Roaming/Microsoft/Users/51984/Users/CASA%201/Users/CASA%201/AppData/Roaming/Microsoft/RESOLUCIONES%202019%20PDF/1044.pdf" TargetMode="External"/><Relationship Id="rId2619" Type="http://schemas.openxmlformats.org/officeDocument/2006/relationships/hyperlink" Target="http://../AppData/Roaming/Microsoft/Users/51984/Users/CASA%201/Users/CASA%201/AppData/Roaming/Microsoft/RESOLUCIONES%202019%20PDF/CARGOS%202019/1044-CARGO1.pdf" TargetMode="External"/><Relationship Id="rId1312" Type="http://schemas.openxmlformats.org/officeDocument/2006/relationships/hyperlink" Target="http://../AppData/Roaming/Microsoft/Users/51984/Users/CASA%201/Users/CASA%201/AppData/Roaming/Microsoft/RESOLUCIONES%202019%20PDF/0118.pdf" TargetMode="External"/><Relationship Id="rId2643" Type="http://schemas.openxmlformats.org/officeDocument/2006/relationships/hyperlink" Target="http://../AppData/Roaming/Microsoft/Users/51984/Users/CASA%201/Users/CASA%201/AppData/Roaming/Microsoft/RESOLUCIONES%202019%20PDF/CARGOS%202019/1084-CARGO2.pdf" TargetMode="External"/><Relationship Id="rId1313" Type="http://schemas.openxmlformats.org/officeDocument/2006/relationships/hyperlink" Target="http://../AppData/Roaming/Microsoft/Users/51984/Users/CASA%201/Users/CASA%201/AppData/Roaming/Microsoft/RESOLUCIONES%202019%20PDF/0121.pdf" TargetMode="External"/><Relationship Id="rId2644" Type="http://schemas.openxmlformats.org/officeDocument/2006/relationships/hyperlink" Target="http://../AppData/Roaming/Microsoft/Users/51984/Users/CASA%201/Users/CASA%201/AppData/Roaming/Microsoft/RESOLUCIONES%202019%20PDF/1059.pdf" TargetMode="External"/><Relationship Id="rId1314" Type="http://schemas.openxmlformats.org/officeDocument/2006/relationships/hyperlink" Target="http://../AppData/Roaming/Microsoft/Users/51984/Users/CASA%201/Users/CASA%201/AppData/Roaming/Microsoft/RESOLUCIONES%202019%20PDF/CARGOS%202019/00121.pdf" TargetMode="External"/><Relationship Id="rId2645" Type="http://schemas.openxmlformats.org/officeDocument/2006/relationships/hyperlink" Target="http://../AppData/Roaming/Microsoft/Users/51984/Users/CASA%201/Users/CASA%201/AppData/Roaming/Microsoft/RESOLUCIONES%202019%20PDF/CARGOS%202019/1059-CARGO1.pdf" TargetMode="External"/><Relationship Id="rId1315" Type="http://schemas.openxmlformats.org/officeDocument/2006/relationships/hyperlink" Target="http://../AppData/Roaming/Microsoft/Users/51984/Users/CASA%201/Users/CASA%201/AppData/Roaming/Microsoft/RESOLUCIONES%202019%20PDF/CARGOS%202019/0121-CARGO.pdf" TargetMode="External"/><Relationship Id="rId2646" Type="http://schemas.openxmlformats.org/officeDocument/2006/relationships/hyperlink" Target="http://../AppData/Roaming/Microsoft/Users/51984/Users/CASA%201/Users/CASA%201/AppData/Roaming/Microsoft/RESOLUCIONES%202019%20PDF/CARGOS%202019/1059-CARGO2.pdf" TargetMode="External"/><Relationship Id="rId1316" Type="http://schemas.openxmlformats.org/officeDocument/2006/relationships/hyperlink" Target="http://../AppData/Roaming/Microsoft/Users/51984/Users/CASA%201/Users/CASA%201/AppData/Roaming/Microsoft/RESOLUCIONES%202019%20PDF/CARGOS%202019/0120-CARGO3.pdf" TargetMode="External"/><Relationship Id="rId2647" Type="http://schemas.openxmlformats.org/officeDocument/2006/relationships/hyperlink" Target="http://../AppData/Roaming/Microsoft/Users/51984/Users/CASA%201/Users/CASA%201/AppData/Roaming/Microsoft/RESOLUCIONES%202019%20PDF/1074.pdf" TargetMode="External"/><Relationship Id="rId1317" Type="http://schemas.openxmlformats.org/officeDocument/2006/relationships/hyperlink" Target="http://../AppData/Roaming/Microsoft/Users/51984/Users/CASA%201/Users/CASA%201/AppData/Roaming/Microsoft/RESOLUCIONES%202019%20PDF/0117.pdf" TargetMode="External"/><Relationship Id="rId2648" Type="http://schemas.openxmlformats.org/officeDocument/2006/relationships/hyperlink" Target="http://../AppData/Roaming/Microsoft/Users/51984/Users/CASA%201/Users/CASA%201/AppData/Roaming/Microsoft/RESOLUCIONES%202019%20PDF/CARGOS%202019/1074-CARGO1.pdf" TargetMode="External"/><Relationship Id="rId1318" Type="http://schemas.openxmlformats.org/officeDocument/2006/relationships/hyperlink" Target="http://../AppData/Roaming/Microsoft/Users/51984/Users/CASA%201/Users/CASA%201/AppData/Roaming/Microsoft/RESOLUCIONES%202019%20PDF/CARGOS%202019/0117-CARGO.pdf" TargetMode="External"/><Relationship Id="rId2649" Type="http://schemas.openxmlformats.org/officeDocument/2006/relationships/hyperlink" Target="http://../AppData/Roaming/Microsoft/Users/51984/Users/CASA%201/Users/CASA%201/AppData/Roaming/Microsoft/RESOLUCIONES%202019%20PDF/CARGOS%202019/1074-CARGO2.pdf" TargetMode="External"/><Relationship Id="rId1319" Type="http://schemas.openxmlformats.org/officeDocument/2006/relationships/hyperlink" Target="http://../AppData/Roaming/Microsoft/Users/51984/Users/CASA%201/Users/CASA%201/AppData/Roaming/Microsoft/RESOLUCIONES%202019%20PDF/0129.pdf" TargetMode="External"/><Relationship Id="rId729" Type="http://schemas.openxmlformats.org/officeDocument/2006/relationships/hyperlink" Target="http://../AppData/Roaming/Microsoft/Users/51984/Users/CASA%201/Users/CASA%201/AppData/Roaming/Microsoft/AppData/Roaming/Microsoft/RESOLUCIONES%202017%20PDF/Proveido%2022.pdf" TargetMode="External"/><Relationship Id="rId728" Type="http://schemas.openxmlformats.org/officeDocument/2006/relationships/hyperlink" Target="http://../AppData/Roaming/Microsoft/Users/51984/Users/CASA%201/Users/CASA%201/AppData/Roaming/Microsoft/AppData/Roaming/Microsoft/RESOLUCIONES%202017%20PDF/Proveido%2019.pdf" TargetMode="External"/><Relationship Id="rId723" Type="http://schemas.openxmlformats.org/officeDocument/2006/relationships/hyperlink" Target="http://../AppData/Roaming/Microsoft/Users/51984/Users/CASA%201/Users/CASA%201/AppData/Roaming/Microsoft/AppData/Roaming/Microsoft/RESOLUCIONES%202017%20PDF/Proveido%2012.pdf" TargetMode="External"/><Relationship Id="rId722" Type="http://schemas.openxmlformats.org/officeDocument/2006/relationships/hyperlink" Target="http://../AppData/Roaming/Microsoft/Users/51984/Users/CASA%201/Users/CASA%201/AppData/Roaming/Microsoft/AppData/Roaming/Microsoft/RESOLUCIONES%202017%20PDF/Proveido%2018.pdf" TargetMode="External"/><Relationship Id="rId721" Type="http://schemas.openxmlformats.org/officeDocument/2006/relationships/hyperlink" Target="http://../AppData/Roaming/Microsoft/Users/51984/Users/CASA%201/Users/CASA%201/AppData/Roaming/Microsoft/AppData/Roaming/Microsoft/RESOLUCIONES%202017%20PDF/Proveido%2015.pdf" TargetMode="External"/><Relationship Id="rId720" Type="http://schemas.openxmlformats.org/officeDocument/2006/relationships/hyperlink" Target="http://../AppData/Roaming/Microsoft/Users/51984/Users/CASA%201/Users/CASA%201/AppData/Roaming/Microsoft/AppData/Roaming/Microsoft/RESOLUCIONES%202017%20PDF/Proveido%2020.pdf" TargetMode="External"/><Relationship Id="rId727" Type="http://schemas.openxmlformats.org/officeDocument/2006/relationships/hyperlink" Target="http://../AppData/Roaming/Microsoft/Users/51984/Users/CASA%201/Users/CASA%201/AppData/Roaming/Microsoft/AppData/Roaming/Microsoft/RESOLUCIONES%202017%20PDF/Proveido%2013.pdf" TargetMode="External"/><Relationship Id="rId726" Type="http://schemas.openxmlformats.org/officeDocument/2006/relationships/hyperlink" Target="http://../AppData/Roaming/Microsoft/Users/51984/Users/CASA%201/Users/CASA%201/AppData/Roaming/Microsoft/AppData/Roaming/Microsoft/RESOLUCIONES%202017%20PDF/Proveido%2017.pdf" TargetMode="External"/><Relationship Id="rId725" Type="http://schemas.openxmlformats.org/officeDocument/2006/relationships/hyperlink" Target="http://../AppData/Roaming/Microsoft/Users/51984/Users/CASA%201/Users/CASA%201/AppData/Roaming/Microsoft/AppData/Roaming/Microsoft/RESOLUCIONES%202017%20PDF/Proveido%2016.pdf" TargetMode="External"/><Relationship Id="rId724" Type="http://schemas.openxmlformats.org/officeDocument/2006/relationships/hyperlink" Target="http://../AppData/Roaming/Microsoft/Users/51984/Users/CASA%201/Users/CASA%201/AppData/Roaming/Microsoft/AppData/Roaming/Microsoft/RESOLUCIONES%202017%20PDF/Proveido%2014.pdf" TargetMode="External"/><Relationship Id="rId2640" Type="http://schemas.openxmlformats.org/officeDocument/2006/relationships/hyperlink" Target="http://../AppData/Roaming/Microsoft/Users/51984/Users/CASA%201/Users/CASA%201/AppData/Roaming/Microsoft/RESOLUCIONES%202019%20PDF/CARGOS%202019/1075-CARGO2.pdf" TargetMode="External"/><Relationship Id="rId1310" Type="http://schemas.openxmlformats.org/officeDocument/2006/relationships/hyperlink" Target="http://../AppData/Roaming/Microsoft/Users/51984/Users/CASA%201/Users/CASA%201/AppData/Roaming/Microsoft/RESOLUCIONES%202019%20PDF/CARGOS%202019/00120-2.pdf" TargetMode="External"/><Relationship Id="rId2641" Type="http://schemas.openxmlformats.org/officeDocument/2006/relationships/hyperlink" Target="http://../AppData/Roaming/Microsoft/Users/51984/Users/CASA%201/Users/CASA%201/AppData/Roaming/Microsoft/RESOLUCIONES%202019%20PDF/1084.pdf" TargetMode="External"/><Relationship Id="rId1311" Type="http://schemas.openxmlformats.org/officeDocument/2006/relationships/hyperlink" Target="http://../AppData/Roaming/Microsoft/Users/51984/Users/CASA%201/Users/CASA%201/AppData/Roaming/Microsoft/RESOLUCIONES%202019%20PDF/CARGOS%202019/00120-6.pdf" TargetMode="External"/><Relationship Id="rId2642" Type="http://schemas.openxmlformats.org/officeDocument/2006/relationships/hyperlink" Target="http://../AppData/Roaming/Microsoft/Users/51984/Users/CASA%201/Users/CASA%201/AppData/Roaming/Microsoft/RESOLUCIONES%202019%20PDF/CARGOS%202019/1084-CARGO1.pdf" TargetMode="External"/><Relationship Id="rId1301" Type="http://schemas.openxmlformats.org/officeDocument/2006/relationships/hyperlink" Target="http://../AppData/Roaming/Microsoft/Users/51984/Users/CASA%201/Users/CASA%201/AppData/Roaming/Microsoft/RESOLUCIONES%202019%20PDF/0112.pdf" TargetMode="External"/><Relationship Id="rId2632" Type="http://schemas.openxmlformats.org/officeDocument/2006/relationships/hyperlink" Target="http://../AppData/Roaming/Microsoft/Users/51984/Users/CASA%201/Users/CASA%201/AppData/Roaming/Microsoft/RESOLUCIONES%202019%20PDF/CARGOS%202019/1057-CARGO1.pdf" TargetMode="External"/><Relationship Id="rId1302" Type="http://schemas.openxmlformats.org/officeDocument/2006/relationships/hyperlink" Target="http://../AppData/Roaming/Microsoft/Users/51984/Users/CASA%201/Users/CASA%201/AppData/Roaming/Microsoft/RESOLUCIONES%202019%20PDF/0100.pdf" TargetMode="External"/><Relationship Id="rId2633" Type="http://schemas.openxmlformats.org/officeDocument/2006/relationships/hyperlink" Target="http://../AppData/Roaming/Microsoft/Users/51984/Users/CASA%201/Users/CASA%201/AppData/Roaming/Microsoft/RESOLUCIONES%202019%20PDF/1058.pdf" TargetMode="External"/><Relationship Id="rId1303" Type="http://schemas.openxmlformats.org/officeDocument/2006/relationships/hyperlink" Target="http://../AppData/Roaming/Microsoft/Users/51984/Users/CASA%201/Users/CASA%201/AppData/Roaming/Microsoft/RESOLUCIONES%202019%20PDF/0101.pdf" TargetMode="External"/><Relationship Id="rId2634" Type="http://schemas.openxmlformats.org/officeDocument/2006/relationships/hyperlink" Target="http://../AppData/Roaming/Microsoft/Users/51984/Users/CASA%201/Users/CASA%201/AppData/Roaming/Microsoft/RESOLUCIONES%202019%20PDF/1056.pdf" TargetMode="External"/><Relationship Id="rId1304" Type="http://schemas.openxmlformats.org/officeDocument/2006/relationships/hyperlink" Target="http://../AppData/Roaming/Microsoft/Users/51984/Users/CASA%201/Users/CASA%201/AppData/Roaming/Microsoft/RESOLUCIONES%202019%20PDF/0109.pdf" TargetMode="External"/><Relationship Id="rId2635" Type="http://schemas.openxmlformats.org/officeDocument/2006/relationships/hyperlink" Target="http://../AppData/Roaming/Microsoft/Users/51984/Users/CASA%201/Users/CASA%201/AppData/Roaming/Microsoft/RESOLUCIONES%202019%20PDF/CARGOS%202019/1056-CARGO1.pdf" TargetMode="External"/><Relationship Id="rId1305" Type="http://schemas.openxmlformats.org/officeDocument/2006/relationships/hyperlink" Target="http://../AppData/Roaming/Microsoft/Users/51984/Users/CASA%201/Users/CASA%201/AppData/Roaming/Microsoft/RESOLUCIONES%202019%20PDF/0111.pdf" TargetMode="External"/><Relationship Id="rId2636" Type="http://schemas.openxmlformats.org/officeDocument/2006/relationships/hyperlink" Target="http://../AppData/Roaming/Microsoft/Users/51984/Users/CASA%201/Users/CASA%201/AppData/Roaming/Microsoft/RESOLUCIONES%202019%20PDF/CARGOS%202019/1056-CARGO2.pdf" TargetMode="External"/><Relationship Id="rId1306" Type="http://schemas.openxmlformats.org/officeDocument/2006/relationships/hyperlink" Target="http://../AppData/Roaming/Microsoft/Users/51984/Users/CASA%201/Users/CASA%201/AppData/Roaming/Microsoft/RESOLUCIONES%202019%20PDF/0115.pdf" TargetMode="External"/><Relationship Id="rId2637" Type="http://schemas.openxmlformats.org/officeDocument/2006/relationships/hyperlink" Target="http://../AppData/Roaming/Microsoft/Users/51984/Users/CASA%201/Users/CASA%201/AppData/Roaming/Microsoft/RESOLUCIONES%202019%20PDF/CARGOS%202019/1056-CARGO3.pdf" TargetMode="External"/><Relationship Id="rId1307" Type="http://schemas.openxmlformats.org/officeDocument/2006/relationships/hyperlink" Target="http://../AppData/Roaming/Microsoft/Users/51984/Users/CASA%201/Users/CASA%201/AppData/Roaming/Microsoft/RESOLUCIONES%202019%20PDF/0114.pdf" TargetMode="External"/><Relationship Id="rId2638" Type="http://schemas.openxmlformats.org/officeDocument/2006/relationships/hyperlink" Target="http://../AppData/Roaming/Microsoft/Users/51984/Users/CASA%201/Users/CASA%201/AppData/Roaming/Microsoft/RESOLUCIONES%202019%20PDF/1075.pdf" TargetMode="External"/><Relationship Id="rId1308" Type="http://schemas.openxmlformats.org/officeDocument/2006/relationships/hyperlink" Target="http://../AppData/Roaming/Microsoft/Users/51984/Users/CASA%201/Users/CASA%201/AppData/Roaming/Microsoft/RESOLUCIONES%202019%20PDF/0119.pdf" TargetMode="External"/><Relationship Id="rId2639" Type="http://schemas.openxmlformats.org/officeDocument/2006/relationships/hyperlink" Target="http://../AppData/Roaming/Microsoft/Users/51984/Users/CASA%201/Users/CASA%201/AppData/Roaming/Microsoft/RESOLUCIONES%202019%20PDF/CARGOS%202019/1075-CARGO1.pdf" TargetMode="External"/><Relationship Id="rId1309" Type="http://schemas.openxmlformats.org/officeDocument/2006/relationships/hyperlink" Target="http://../AppData/Roaming/Microsoft/Users/51984/Users/CASA%201/Users/CASA%201/AppData/Roaming/Microsoft/RESOLUCIONES%202019%20PDF/0120.pdf" TargetMode="External"/><Relationship Id="rId719" Type="http://schemas.openxmlformats.org/officeDocument/2006/relationships/hyperlink" Target="http://../AppData/Roaming/Microsoft/Users/51984/Users/CASA%201/Users/CASA%201/AppData/Roaming/Microsoft/AppData/Roaming/Microsoft/RESOLUCIONES%202017%20PDF/Proveido%2024.pdf" TargetMode="External"/><Relationship Id="rId718" Type="http://schemas.openxmlformats.org/officeDocument/2006/relationships/hyperlink" Target="http://../AppData/Roaming/Microsoft/Users/51984/Users/CASA%201/Users/CASA%201/AppData/Roaming/Microsoft/AppData/Roaming/Microsoft/RESOLUCIONES%202017%20PDF/Proveido%2023.pdf" TargetMode="External"/><Relationship Id="rId717" Type="http://schemas.openxmlformats.org/officeDocument/2006/relationships/hyperlink" Target="http://../AppData/Roaming/Microsoft/Users/51984/Users/CASA%201/Users/CASA%201/AppData/Roaming/Microsoft/AppData/Roaming/Microsoft/RESOLUCIONES%202017%20PDF/Proveido%2021.pdf" TargetMode="External"/><Relationship Id="rId712" Type="http://schemas.openxmlformats.org/officeDocument/2006/relationships/hyperlink" Target="http://../AppData/Roaming/Microsoft/Users/51984/Users/CASA%201/Users/CASA%201/AppData/Roaming/Microsoft/AppData/Roaming/Microsoft/RESOLUCIONES%202017%20PDF/1031.pdf" TargetMode="External"/><Relationship Id="rId711" Type="http://schemas.openxmlformats.org/officeDocument/2006/relationships/hyperlink" Target="http://../AppData/Roaming/Microsoft/Users/51984/Users/CASA%201/Users/CASA%201/AppData/Roaming/Microsoft/RESOLUCIONES%202017%20PDF/1033.pdf" TargetMode="External"/><Relationship Id="rId710" Type="http://schemas.openxmlformats.org/officeDocument/2006/relationships/hyperlink" Target="http://../AppData/Roaming/Microsoft/Users/51984/Users/CASA%201/Users/CASA%201/AppData/Roaming/Microsoft/AppData/Roaming/Microsoft/RESOLUCIONES%202017%20PDF/1034.pdf" TargetMode="External"/><Relationship Id="rId716" Type="http://schemas.openxmlformats.org/officeDocument/2006/relationships/hyperlink" Target="http://../AppData/Roaming/Microsoft/Users/51984/Users/CASA%201/Users/CASA%201/AppData/Roaming/Microsoft/AppData/Roaming/Microsoft/RESOLUCIONES%202017%20PDF/1028.pdf" TargetMode="External"/><Relationship Id="rId715" Type="http://schemas.openxmlformats.org/officeDocument/2006/relationships/hyperlink" Target="http://../AppData/Roaming/Microsoft/Users/51984/Users/CASA%201/Users/CASA%201/AppData/Roaming/Microsoft/AppData/Roaming/Microsoft/RESOLUCIONES%202017%20PDF/1035.pdf" TargetMode="External"/><Relationship Id="rId714" Type="http://schemas.openxmlformats.org/officeDocument/2006/relationships/hyperlink" Target="http://../AppData/Roaming/Microsoft/Users/51984/Users/CASA%201/Users/CASA%201/AppData/Roaming/Microsoft/AppData/Roaming/Microsoft/RESOLUCIONES%202017%20PDF/1030.pdf" TargetMode="External"/><Relationship Id="rId713" Type="http://schemas.openxmlformats.org/officeDocument/2006/relationships/hyperlink" Target="http://../AppData/Roaming/Microsoft/Users/51984/Users/CASA%201/Users/CASA%201/AppData/Roaming/Microsoft/AppData/Roaming/Microsoft/RESOLUCIONES%202017%20PDF/1032.pdf" TargetMode="External"/><Relationship Id="rId2630" Type="http://schemas.openxmlformats.org/officeDocument/2006/relationships/hyperlink" Target="http://../AppData/Roaming/Microsoft/Users/51984/Users/CASA%201/Users/CASA%201/AppData/Roaming/Microsoft/RESOLUCIONES%202019%20PDF/1055.pdf" TargetMode="External"/><Relationship Id="rId1300" Type="http://schemas.openxmlformats.org/officeDocument/2006/relationships/hyperlink" Target="http://../AppData/Roaming/Microsoft/Users/51984/Users/CASA%201/Users/CASA%201/AppData/Roaming/Microsoft/RESOLUCIONES%202019%20PDF/0104.pdf" TargetMode="External"/><Relationship Id="rId2631" Type="http://schemas.openxmlformats.org/officeDocument/2006/relationships/hyperlink" Target="http://../AppData/Roaming/Microsoft/Users/51984/Users/CASA%201/Users/CASA%201/AppData/Roaming/Microsoft/RESOLUCIONES%202019%20PDF/1057.pdf" TargetMode="External"/><Relationship Id="rId3117" Type="http://schemas.openxmlformats.org/officeDocument/2006/relationships/hyperlink" Target="http://../AppData/Roaming/Microsoft/Users/51984/Users/CASA%201/Users/CASA%201/AppData/Roaming/Microsoft/RESOLUCIONES%202020%20PDF/051.pdf" TargetMode="External"/><Relationship Id="rId3116" Type="http://schemas.openxmlformats.org/officeDocument/2006/relationships/hyperlink" Target="http://../AppData/Roaming/Microsoft/Users/51984/Users/CASA%201/Users/CASA%201/AppData/Roaming/Microsoft/RESOLUCIONES%202020%20PDF/044.pdf" TargetMode="External"/><Relationship Id="rId3119" Type="http://schemas.openxmlformats.org/officeDocument/2006/relationships/hyperlink" Target="http://../AppData/Roaming/Microsoft/Users/51984/Users/CASA%201/Users/CASA%201/AppData/Roaming/Microsoft/RESOLUCIONES%202020%20PDF/047.pdf" TargetMode="External"/><Relationship Id="rId3118" Type="http://schemas.openxmlformats.org/officeDocument/2006/relationships/hyperlink" Target="http://../AppData/Roaming/Microsoft/Users/51984/Users/CASA%201/Users/CASA%201/AppData/Roaming/Microsoft/RESOLUCIONES%202020%20PDF/043.pdf" TargetMode="External"/><Relationship Id="rId3111" Type="http://schemas.openxmlformats.org/officeDocument/2006/relationships/hyperlink" Target="http://../AppData/Roaming/Microsoft/Users/51984/Users/CASA%201/Users/CASA%201/AppData/Roaming/Microsoft/RESOLUCIONES%202020%20PDF/035%20.pdf" TargetMode="External"/><Relationship Id="rId3110" Type="http://schemas.openxmlformats.org/officeDocument/2006/relationships/hyperlink" Target="http://../AppData/Roaming/Microsoft/Users/51984/Users/CASA%201/Users/CASA%201/AppData/Roaming/Microsoft/RESOLUCIONES%202020%20PDF/029.pdf" TargetMode="External"/><Relationship Id="rId3113" Type="http://schemas.openxmlformats.org/officeDocument/2006/relationships/hyperlink" Target="http://../AppData/Roaming/Microsoft/Users/51984/Users/CASA%201/Users/CASA%201/AppData/Roaming/Microsoft/RESOLUCIONES%202020%20PDF/CARGOS/08%20CARGO%201.pdf" TargetMode="External"/><Relationship Id="rId3112" Type="http://schemas.openxmlformats.org/officeDocument/2006/relationships/hyperlink" Target="http://../AppData/Roaming/Microsoft/Users/51984/Users/CASA%201/Users/CASA%201/AppData/Roaming/Microsoft/RESOLUCIONES%202020%20PDF/08.pdf" TargetMode="External"/><Relationship Id="rId3115" Type="http://schemas.openxmlformats.org/officeDocument/2006/relationships/hyperlink" Target="http://../AppData/Roaming/Microsoft/Users/51984/Users/CASA%201/Users/CASA%201/AppData/Roaming/Microsoft/RESOLUCIONES%202020%20PDF/045.pdf" TargetMode="External"/><Relationship Id="rId3114" Type="http://schemas.openxmlformats.org/officeDocument/2006/relationships/hyperlink" Target="http://../AppData/Roaming/Microsoft/Users/51984/Users/CASA%201/Users/CASA%201/AppData/Roaming/Microsoft/RESOLUCIONES%202020%20PDF/052.pdf" TargetMode="External"/><Relationship Id="rId3106" Type="http://schemas.openxmlformats.org/officeDocument/2006/relationships/hyperlink" Target="http://../AppData/Roaming/Microsoft/Users/51984/Users/CASA%201/Users/CASA%201/AppData/Roaming/Microsoft/RESOLUCIONES%202020%20PDF/030.pdf" TargetMode="External"/><Relationship Id="rId3105" Type="http://schemas.openxmlformats.org/officeDocument/2006/relationships/hyperlink" Target="http://../AppData/Roaming/Microsoft/Users/51984/Users/CASA%201/Users/CASA%201/AppData/Roaming/Microsoft/RESOLUCIONES%202020%20PDF/031.pdf" TargetMode="External"/><Relationship Id="rId3108" Type="http://schemas.openxmlformats.org/officeDocument/2006/relationships/hyperlink" Target="http://../AppData/Roaming/Microsoft/Users/51984/Users/CASA%201/Users/CASA%201/AppData/Roaming/Microsoft/RESOLUCIONES%202020%20PDF/028.pdf" TargetMode="External"/><Relationship Id="rId3107" Type="http://schemas.openxmlformats.org/officeDocument/2006/relationships/hyperlink" Target="http://../AppData/Roaming/Microsoft/Users/51984/Users/CASA%201/Users/CASA%201/AppData/Roaming/Microsoft/RESOLUCIONES%202020%20PDF/027.pdf" TargetMode="External"/><Relationship Id="rId3109" Type="http://schemas.openxmlformats.org/officeDocument/2006/relationships/hyperlink" Target="http://../AppData/Roaming/Microsoft/Users/51984/Users/CASA%201/Users/CASA%201/AppData/Roaming/Microsoft/RESOLUCIONES%202020%20PDF/034.pdf" TargetMode="External"/><Relationship Id="rId3100" Type="http://schemas.openxmlformats.org/officeDocument/2006/relationships/hyperlink" Target="http://../AppData/Roaming/Microsoft/Users/51984/Users/CASA%201/Users/CASA%201/AppData/Roaming/Microsoft/RESOLUCIONES%202020%20PDF/036.pdf" TargetMode="External"/><Relationship Id="rId3102" Type="http://schemas.openxmlformats.org/officeDocument/2006/relationships/hyperlink" Target="http://../AppData/Roaming/Microsoft/Users/51984/Users/CASA%201/Users/CASA%201/AppData/Roaming/Microsoft/RESOLUCIONES%202020%20PDF/025.pdf" TargetMode="External"/><Relationship Id="rId3101" Type="http://schemas.openxmlformats.org/officeDocument/2006/relationships/hyperlink" Target="http://../AppData/Roaming/Microsoft/Users/51984/Users/CASA%201/Users/CASA%201/AppData/Roaming/Microsoft/RESOLUCIONES%202020%20PDF/019.pdf" TargetMode="External"/><Relationship Id="rId3104" Type="http://schemas.openxmlformats.org/officeDocument/2006/relationships/hyperlink" Target="http://../AppData/Roaming/Microsoft/Users/51984/Users/CASA%201/Users/CASA%201/AppData/Roaming/Microsoft/RESOLUCIONES%202020%20PDF/024.pdf" TargetMode="External"/><Relationship Id="rId3103" Type="http://schemas.openxmlformats.org/officeDocument/2006/relationships/hyperlink" Target="http://../AppData/Roaming/Microsoft/Users/51984/Users/CASA%201/Users/CASA%201/AppData/Roaming/Microsoft/RESOLUCIONES%202020%20PDF/020.pdf" TargetMode="External"/><Relationship Id="rId3139" Type="http://schemas.openxmlformats.org/officeDocument/2006/relationships/hyperlink" Target="http://../AppData/Roaming/Microsoft/Users/51984/Users/CASA%201/Users/CASA%201/AppData/Roaming/Microsoft/RESOLUCIONES%202020%20PDF/064.pdf" TargetMode="External"/><Relationship Id="rId3138" Type="http://schemas.openxmlformats.org/officeDocument/2006/relationships/hyperlink" Target="http://../AppData/Roaming/Microsoft/Users/51984/Users/CASA%201/Users/CASA%201/AppData/Roaming/Microsoft/RESOLUCIONES%202020%20PDF/067.pdf" TargetMode="External"/><Relationship Id="rId3131" Type="http://schemas.openxmlformats.org/officeDocument/2006/relationships/hyperlink" Target="http://../AppData/Roaming/Microsoft/Users/51984/Users/CASA%201/Users/CASA%201/AppData/Roaming/Microsoft/RESOLUCIONES%202020%20PDF/CARGOS/055%20CARGO%202.pdf" TargetMode="External"/><Relationship Id="rId3130" Type="http://schemas.openxmlformats.org/officeDocument/2006/relationships/hyperlink" Target="http://../AppData/Roaming/Microsoft/Users/51984/Users/CASA%201/Users/CASA%201/AppData/Roaming/Microsoft/RESOLUCIONES%202020%20PDF/CARGOS/055%20CARGO%201.pdf" TargetMode="External"/><Relationship Id="rId3133" Type="http://schemas.openxmlformats.org/officeDocument/2006/relationships/hyperlink" Target="http://../AppData/Roaming/Microsoft/Users/51984/Users/CASA%201/Users/CASA%201/AppData/Roaming/Microsoft/RESOLUCIONES%202020%20PDF/066.pdf" TargetMode="External"/><Relationship Id="rId3132" Type="http://schemas.openxmlformats.org/officeDocument/2006/relationships/hyperlink" Target="http://../AppData/Roaming/Microsoft/Users/51984/Users/CASA%201/Users/CASA%201/AppData/Roaming/Microsoft/RESOLUCIONES%202020%20PDF/062.pdf" TargetMode="External"/><Relationship Id="rId3135" Type="http://schemas.openxmlformats.org/officeDocument/2006/relationships/hyperlink" Target="http://../AppData/Roaming/Microsoft/Users/51984/Users/CASA%201/Users/CASA%201/AppData/Roaming/Microsoft/RESOLUCIONES%202020%20PDF/060.pdf" TargetMode="External"/><Relationship Id="rId3134" Type="http://schemas.openxmlformats.org/officeDocument/2006/relationships/hyperlink" Target="http://../AppData/Roaming/Microsoft/Users/51984/Users/CASA%201/Users/CASA%201/AppData/Roaming/Microsoft/RESOLUCIONES%202020%20PDF/057.pdf" TargetMode="External"/><Relationship Id="rId3137" Type="http://schemas.openxmlformats.org/officeDocument/2006/relationships/hyperlink" Target="http://../AppData/Roaming/Microsoft/Users/51984/Users/CASA%201/Users/CASA%201/AppData/Roaming/Microsoft/RESOLUCIONES%202020%20PDF/056.pdf" TargetMode="External"/><Relationship Id="rId3136" Type="http://schemas.openxmlformats.org/officeDocument/2006/relationships/hyperlink" Target="http://../AppData/Roaming/Microsoft/Users/51984/Users/CASA%201/Users/CASA%201/AppData/Roaming/Microsoft/RESOLUCIONES%202020%20PDF/059.pdf" TargetMode="External"/><Relationship Id="rId3128" Type="http://schemas.openxmlformats.org/officeDocument/2006/relationships/hyperlink" Target="http://../AppData/Roaming/Microsoft/Users/51984/Users/CASA%201/Users/CASA%201/AppData/Roaming/Microsoft/RESOLUCIONES%202020%20PDF/CARGOS/053%20CARGO%202.pdf" TargetMode="External"/><Relationship Id="rId3127" Type="http://schemas.openxmlformats.org/officeDocument/2006/relationships/hyperlink" Target="http://../AppData/Roaming/Microsoft/Users/51984/Users/CASA%201/Users/CASA%201/AppData/Roaming/Microsoft/RESOLUCIONES%202020%20PDF/CARGOS/053%20CARGO%201.pdf" TargetMode="External"/><Relationship Id="rId3129" Type="http://schemas.openxmlformats.org/officeDocument/2006/relationships/hyperlink" Target="http://../AppData/Roaming/Microsoft/Users/51984/Users/CASA%201/Users/CASA%201/AppData/Roaming/Microsoft/RESOLUCIONES%202020%20PDF/055.pdf" TargetMode="External"/><Relationship Id="rId3120" Type="http://schemas.openxmlformats.org/officeDocument/2006/relationships/hyperlink" Target="http://../AppData/Roaming/Microsoft/Users/51984/Users/CASA%201/Users/CASA%201/AppData/Roaming/Microsoft/RESOLUCIONES%202020%20PDF/049.pdf" TargetMode="External"/><Relationship Id="rId3122" Type="http://schemas.openxmlformats.org/officeDocument/2006/relationships/hyperlink" Target="http://../AppData/Roaming/Microsoft/Users/51984/Users/CASA%201/Users/CASA%201/AppData/Roaming/Microsoft/RESOLUCIONES%202020%20PDF/048.pdf" TargetMode="External"/><Relationship Id="rId3121" Type="http://schemas.openxmlformats.org/officeDocument/2006/relationships/hyperlink" Target="http://../AppData/Roaming/Microsoft/Users/51984/Users/CASA%201/Users/CASA%201/AppData/Roaming/Microsoft/RESOLUCIONES%202020%20PDF/050.pdf" TargetMode="External"/><Relationship Id="rId3124" Type="http://schemas.openxmlformats.org/officeDocument/2006/relationships/hyperlink" Target="http://../AppData/Roaming/Microsoft/Users/51984/Users/CASA%201/Users/CASA%201/AppData/Roaming/Microsoft/RESOLUCIONES%202020%20PDF/CARGOS/054%20CARGO%201.pdf" TargetMode="External"/><Relationship Id="rId3123" Type="http://schemas.openxmlformats.org/officeDocument/2006/relationships/hyperlink" Target="http://../AppData/Roaming/Microsoft/Users/51984/Users/CASA%201/Users/CASA%201/AppData/Roaming/Microsoft/RESOLUCIONES%202020%20PDF/054.pdf" TargetMode="External"/><Relationship Id="rId3126" Type="http://schemas.openxmlformats.org/officeDocument/2006/relationships/hyperlink" Target="http://../AppData/Roaming/Microsoft/Users/51984/Users/CASA%201/Users/CASA%201/AppData/Roaming/Microsoft/RESOLUCIONES%202020%20PDF/053.pdf" TargetMode="External"/><Relationship Id="rId3125" Type="http://schemas.openxmlformats.org/officeDocument/2006/relationships/hyperlink" Target="http://../AppData/Roaming/Microsoft/Users/51984/Users/CASA%201/Users/CASA%201/AppData/Roaming/Microsoft/RESOLUCIONES%202020%20PDF/CARGOS/54%20cargo%202.pdf" TargetMode="External"/><Relationship Id="rId1378" Type="http://schemas.openxmlformats.org/officeDocument/2006/relationships/hyperlink" Target="http://../AppData/Roaming/Microsoft/Users/51984/Users/CASA%201/Users/CASA%201/AppData/Roaming/Microsoft/RESOLUCIONES%202019%20PDF/0158.pdf" TargetMode="External"/><Relationship Id="rId1379" Type="http://schemas.openxmlformats.org/officeDocument/2006/relationships/hyperlink" Target="http://../AppData/Roaming/Microsoft/Users/51984/Users/CASA%201/Users/CASA%201/AppData/Roaming/Microsoft/RESOLUCIONES%202019%20PDF/0159.pdf" TargetMode="External"/><Relationship Id="rId789" Type="http://schemas.openxmlformats.org/officeDocument/2006/relationships/hyperlink" Target="http://../AppData/Roaming/Microsoft/Users/51984/Users/CASA%201/Users/CASA%201/AppData/Roaming/Microsoft/AppData/Roaming/Microsoft/RESOLUCIONES%202017%20PDF/1102.pdf" TargetMode="External"/><Relationship Id="rId788" Type="http://schemas.openxmlformats.org/officeDocument/2006/relationships/hyperlink" Target="http://../AppData/Roaming/Microsoft/Users/51984/Users/CASA%201/Users/CASA%201/AppData/Roaming/Microsoft/AppData/Roaming/Microsoft/RESOLUCIONES%202017%20PDF/1100.pdf" TargetMode="External"/><Relationship Id="rId787" Type="http://schemas.openxmlformats.org/officeDocument/2006/relationships/hyperlink" Target="http://../AppData/Roaming/Microsoft/Users/51984/Users/CASA%201/Users/CASA%201/AppData/Roaming/Microsoft/AppData/Roaming/Microsoft/RESOLUCIONES%202017%20PDF/1106.pdf" TargetMode="External"/><Relationship Id="rId786" Type="http://schemas.openxmlformats.org/officeDocument/2006/relationships/hyperlink" Target="http://../AppData/Roaming/Microsoft/Users/51984/Users/CASA%201/Users/CASA%201/AppData/Roaming/Microsoft/AppData/Roaming/Microsoft/RESOLUCIONES%202017%20PDF/1094.pdf" TargetMode="External"/><Relationship Id="rId781" Type="http://schemas.openxmlformats.org/officeDocument/2006/relationships/hyperlink" Target="http://../AppData/Roaming/Microsoft/Users/51984/Users/CASA%201/Users/CASA%201/AppData/Roaming/Microsoft/AppData/Roaming/Microsoft/RESOLUCIONES%202017%20PDF/1091.pdf" TargetMode="External"/><Relationship Id="rId1370" Type="http://schemas.openxmlformats.org/officeDocument/2006/relationships/hyperlink" Target="http://../AppData/Roaming/Microsoft/Users/51984/Users/CASA%201/Users/CASA%201/AppData/Roaming/Microsoft/RESOLUCIONES%202019%20PDF/0155.pdf" TargetMode="External"/><Relationship Id="rId780" Type="http://schemas.openxmlformats.org/officeDocument/2006/relationships/hyperlink" Target="http://../AppData/Roaming/Microsoft/Users/51984/Users/CASA%201/Users/CASA%201/AppData/Roaming/Microsoft/AppData/Roaming/Microsoft/RESOLUCIONES%202017%20PDF/1084.pdf" TargetMode="External"/><Relationship Id="rId1371" Type="http://schemas.openxmlformats.org/officeDocument/2006/relationships/hyperlink" Target="http://../AppData/Roaming/Microsoft/Users/51984/Users/CASA%201/Users/CASA%201/AppData/Roaming/Microsoft/RESOLUCIONES%202019%20PDF/0163.pdf" TargetMode="External"/><Relationship Id="rId1372" Type="http://schemas.openxmlformats.org/officeDocument/2006/relationships/hyperlink" Target="http://../AppData/Roaming/Microsoft/Users/51984/Users/CASA%201/Users/CASA%201/AppData/Roaming/Microsoft/RESOLUCIONES%202019%20PDF/0156.pdf" TargetMode="External"/><Relationship Id="rId1373" Type="http://schemas.openxmlformats.org/officeDocument/2006/relationships/hyperlink" Target="http://../AppData/Roaming/Microsoft/Users/51984/Users/CASA%201/Users/CASA%201/AppData/Roaming/Microsoft/RESOLUCIONES%202019%20PDF/0162.pdf" TargetMode="External"/><Relationship Id="rId785" Type="http://schemas.openxmlformats.org/officeDocument/2006/relationships/hyperlink" Target="http://../AppData/Roaming/Microsoft/Users/51984/Users/CASA%201/Users/CASA%201/AppData/Roaming/Microsoft/RESOLUCIONES%202017%20PDF/1095.pdf" TargetMode="External"/><Relationship Id="rId1374" Type="http://schemas.openxmlformats.org/officeDocument/2006/relationships/hyperlink" Target="http://../AppData/Roaming/Microsoft/Users/51984/Users/CASA%201/Users/CASA%201/AppData/Roaming/Microsoft/RESOLUCIONES%202019%20PDF/CARGOS%202019/0162-CARGO.pdf" TargetMode="External"/><Relationship Id="rId784" Type="http://schemas.openxmlformats.org/officeDocument/2006/relationships/hyperlink" Target="http://../AppData/Roaming/Microsoft/Users/51984/Users/CASA%201/Users/CASA%201/AppData/Roaming/Microsoft/AppData/Roaming/Microsoft/RESOLUCIONES%202017%20PDF/1092.pdf" TargetMode="External"/><Relationship Id="rId1375" Type="http://schemas.openxmlformats.org/officeDocument/2006/relationships/hyperlink" Target="http://../AppData/Roaming/Microsoft/Users/51984/Users/CASA%201/Users/CASA%201/AppData/Roaming/Microsoft/RESOLUCIONES%202019%20PDF/CARGOS%202019/0162%20-%20CARGO2.pdf" TargetMode="External"/><Relationship Id="rId783" Type="http://schemas.openxmlformats.org/officeDocument/2006/relationships/hyperlink" Target="http://../AppData/Roaming/Microsoft/Users/51984/Users/CASA%201/Users/CASA%201/AppData/Roaming/Microsoft/AppData/Roaming/Microsoft/RESOLUCIONES%202017%20PDF/1090.pdf" TargetMode="External"/><Relationship Id="rId1376" Type="http://schemas.openxmlformats.org/officeDocument/2006/relationships/hyperlink" Target="http://../AppData/Roaming/Microsoft/Users/51984/Users/CASA%201/Users/CASA%201/AppData/Roaming/Microsoft/RESOLUCIONES%202019%20PDF/CARGOS%202019/0162-CARGO3.pdf" TargetMode="External"/><Relationship Id="rId782" Type="http://schemas.openxmlformats.org/officeDocument/2006/relationships/hyperlink" Target="http://../AppData/Roaming/Microsoft/Users/51984/Users/CASA%201/Users/CASA%201/AppData/Roaming/Microsoft/AppData/Roaming/Microsoft/RESOLUCIONES%202017%20PDF/1089.pdf" TargetMode="External"/><Relationship Id="rId1377" Type="http://schemas.openxmlformats.org/officeDocument/2006/relationships/hyperlink" Target="http://../AppData/Roaming/Microsoft/Users/51984/Users/CASA%201/Users/CASA%201/AppData/Roaming/Microsoft/RESOLUCIONES%202019%20PDF/0157.pdf" TargetMode="External"/><Relationship Id="rId1367" Type="http://schemas.openxmlformats.org/officeDocument/2006/relationships/hyperlink" Target="http://../AppData/Roaming/Microsoft/Users/51984/Users/CASA%201/Users/CASA%201/AppData/Roaming/Microsoft/RESOLUCIONES%202019%20PDF/0140.pdf" TargetMode="External"/><Relationship Id="rId2698" Type="http://schemas.openxmlformats.org/officeDocument/2006/relationships/hyperlink" Target="http://../AppData/Roaming/Microsoft/Users/51984/Users/CASA%201/Users/CASA%201/AppData/Roaming/Microsoft/RESOLUCIONES%202019%20PDF/CARGOS%202019/1083-CARGO1.pdf" TargetMode="External"/><Relationship Id="rId1368" Type="http://schemas.openxmlformats.org/officeDocument/2006/relationships/hyperlink" Target="http://../AppData/Roaming/Microsoft/Users/51984/Users/CASA%201/Users/CASA%201/AppData/Roaming/Microsoft/RESOLUCIONES%202019%20PDF/0160.pdf" TargetMode="External"/><Relationship Id="rId2699" Type="http://schemas.openxmlformats.org/officeDocument/2006/relationships/hyperlink" Target="http://../AppData/Roaming/Microsoft/Users/51984/Users/CASA%201/Users/CASA%201/AppData/Roaming/Microsoft/RESOLUCIONES%202019%20PDF/1087.pdf" TargetMode="External"/><Relationship Id="rId1369" Type="http://schemas.openxmlformats.org/officeDocument/2006/relationships/hyperlink" Target="http://../AppData/Roaming/Microsoft/Users/51984/Users/CASA%201/Users/CASA%201/AppData/Roaming/Microsoft/RESOLUCIONES%202019%20PDF/CARGOS%202019/0160-CARGO2.pdf" TargetMode="External"/><Relationship Id="rId778" Type="http://schemas.openxmlformats.org/officeDocument/2006/relationships/hyperlink" Target="http://../AppData/Roaming/Microsoft/Users/51984/Users/CASA%201/Users/CASA%201/AppData/Roaming/Microsoft/AppData/Roaming/Microsoft/RESOLUCIONES%202017%20PDF/1085.pdf" TargetMode="External"/><Relationship Id="rId777" Type="http://schemas.openxmlformats.org/officeDocument/2006/relationships/hyperlink" Target="http://../AppData/Roaming/Microsoft/Users/51984/Users/CASA%201/Users/CASA%201/AppData/Roaming/Microsoft/AppData/Roaming/Microsoft/RESOLUCIONES%202017%20PDF/1086.pdf" TargetMode="External"/><Relationship Id="rId776" Type="http://schemas.openxmlformats.org/officeDocument/2006/relationships/hyperlink" Target="http://../AppData/Roaming/Microsoft/Users/51984/Users/CASA%201/Users/CASA%201/AppData/Roaming/Microsoft/AppData/Roaming/Microsoft/RESOLUCIONES%202017%20PDF/1093.pdf" TargetMode="External"/><Relationship Id="rId775" Type="http://schemas.openxmlformats.org/officeDocument/2006/relationships/hyperlink" Target="http://../AppData/Roaming/Microsoft/Users/51984/Users/CASA%201/Users/CASA%201/AppData/Roaming/Microsoft/AppData/Roaming/Microsoft/RESOLUCIONES%202017%20PDF/1087.pdf" TargetMode="External"/><Relationship Id="rId779" Type="http://schemas.openxmlformats.org/officeDocument/2006/relationships/hyperlink" Target="http://../AppData/Roaming/Microsoft/Users/51984/Users/CASA%201/Users/CASA%201/AppData/Roaming/Microsoft/AppData/Roaming/Microsoft/RESOLUCIONES%202017%20PDF/1088.pdf" TargetMode="External"/><Relationship Id="rId770" Type="http://schemas.openxmlformats.org/officeDocument/2006/relationships/hyperlink" Target="http://../AppData/Roaming/Microsoft/Users/51984/Users/CASA%201/Users/CASA%201/AppData/Roaming/Microsoft/AppData/Roaming/Microsoft/RESOLUCIONES%202017%20PDF/1073.pdf" TargetMode="External"/><Relationship Id="rId2690" Type="http://schemas.openxmlformats.org/officeDocument/2006/relationships/hyperlink" Target="http://../AppData/Roaming/Microsoft/Users/51984/Users/CASA%201/Users/CASA%201/AppData/Roaming/Microsoft/RESOLUCIONES%202019%20PDF/1064.pdf" TargetMode="External"/><Relationship Id="rId1360" Type="http://schemas.openxmlformats.org/officeDocument/2006/relationships/hyperlink" Target="http://../AppData/Roaming/Microsoft/Users/51984/Users/CASA%201/Users/CASA%201/AppData/Roaming/Microsoft/RESOLUCIONES%202019%20PDF/0147.pdf" TargetMode="External"/><Relationship Id="rId2691" Type="http://schemas.openxmlformats.org/officeDocument/2006/relationships/hyperlink" Target="http://../AppData/Roaming/Microsoft/Users/51984/Users/CASA%201/Users/CASA%201/AppData/Roaming/Microsoft/RESOLUCIONES%202019%20PDF/CARGOS%202019/1064-CARGO1.pdf" TargetMode="External"/><Relationship Id="rId1361" Type="http://schemas.openxmlformats.org/officeDocument/2006/relationships/hyperlink" Target="http://../AppData/Roaming/Microsoft/Users/51984/Users/CASA%201/Users/CASA%201/AppData/Roaming/Microsoft/RESOLUCIONES%202019%20PDF/0141.pdf" TargetMode="External"/><Relationship Id="rId2692" Type="http://schemas.openxmlformats.org/officeDocument/2006/relationships/hyperlink" Target="http://../AppData/Roaming/Microsoft/Users/51984/Users/CASA%201/Users/CASA%201/AppData/Roaming/Microsoft/RESOLUCIONES%202019%20PDF/CARGOS%202019/1064-CARGO2.pdf" TargetMode="External"/><Relationship Id="rId1362" Type="http://schemas.openxmlformats.org/officeDocument/2006/relationships/hyperlink" Target="http://../AppData/Roaming/Microsoft/Users/51984/Users/CASA%201/Users/CASA%201/AppData/Roaming/Microsoft/RESOLUCIONES%202019%20PDF/0149.pdf" TargetMode="External"/><Relationship Id="rId2693" Type="http://schemas.openxmlformats.org/officeDocument/2006/relationships/hyperlink" Target="http://../AppData/Roaming/Microsoft/Users/51984/Users/CASA%201/Users/CASA%201/AppData/Roaming/Microsoft/RESOLUCIONES%202019%20PDF/1061.pdf" TargetMode="External"/><Relationship Id="rId774" Type="http://schemas.openxmlformats.org/officeDocument/2006/relationships/hyperlink" Target="http://../AppData/Roaming/Microsoft/Users/51984/Users/CASA%201/Users/CASA%201/AppData/Roaming/Microsoft/RESOLUCIONES%202017%20PDF/1080.pdf" TargetMode="External"/><Relationship Id="rId1363" Type="http://schemas.openxmlformats.org/officeDocument/2006/relationships/hyperlink" Target="http://../AppData/Roaming/Microsoft/Users/51984/Users/CASA%201/Users/CASA%201/AppData/Roaming/Microsoft/RESOLUCIONES%202019%20PDF/0148.pdf" TargetMode="External"/><Relationship Id="rId2694" Type="http://schemas.openxmlformats.org/officeDocument/2006/relationships/hyperlink" Target="http://../AppData/Roaming/Microsoft/Users/51984/Users/CASA%201/Users/CASA%201/AppData/Roaming/Microsoft/RESOLUCIONES%202019%20PDF/CARGOS%202019/1061-CARGO1.pdf" TargetMode="External"/><Relationship Id="rId773" Type="http://schemas.openxmlformats.org/officeDocument/2006/relationships/hyperlink" Target="http://../AppData/Roaming/Microsoft/Users/51984/Users/CASA%201/Users/CASA%201/AppData/Roaming/Microsoft/AppData/Roaming/Microsoft/RESOLUCIONES%202017%20PDF/1066.pdf" TargetMode="External"/><Relationship Id="rId1364" Type="http://schemas.openxmlformats.org/officeDocument/2006/relationships/hyperlink" Target="http://../AppData/Roaming/Microsoft/Users/51984/Users/CASA%201/Users/CASA%201/AppData/Roaming/Microsoft/RESOLUCIONES%202019%20PDF/0144.pdf" TargetMode="External"/><Relationship Id="rId2695" Type="http://schemas.openxmlformats.org/officeDocument/2006/relationships/hyperlink" Target="http://../AppData/Roaming/Microsoft/Users/51984/Users/CASA%201/Users/CASA%201/AppData/Roaming/Microsoft/RESOLUCIONES%202019%20PDF/CARGOS%202019/1061-CARGO2.pdf" TargetMode="External"/><Relationship Id="rId772" Type="http://schemas.openxmlformats.org/officeDocument/2006/relationships/hyperlink" Target="http://../AppData/Roaming/Microsoft/Users/51984/Users/CASA%201/Users/CASA%201/AppData/Roaming/Microsoft/AppData/Roaming/Microsoft/RESOLUCIONES%202017%20PDF/1079.pdf" TargetMode="External"/><Relationship Id="rId1365" Type="http://schemas.openxmlformats.org/officeDocument/2006/relationships/hyperlink" Target="http://../AppData/Roaming/Microsoft/Users/51984/Users/CASA%201/Users/CASA%201/AppData/Roaming/Microsoft/RESOLUCIONES%202019%20PDF/0143.pdf" TargetMode="External"/><Relationship Id="rId2696" Type="http://schemas.openxmlformats.org/officeDocument/2006/relationships/hyperlink" Target="http://../AppData/Roaming/Microsoft/Users/51984/Users/CASA%201/Users/CASA%201/AppData/Roaming/Microsoft/RESOLUCIONES%202019%20PDF/1083.pdf" TargetMode="External"/><Relationship Id="rId771" Type="http://schemas.openxmlformats.org/officeDocument/2006/relationships/hyperlink" Target="http://../AppData/Roaming/Microsoft/Users/51984/Users/CASA%201/Users/CASA%201/AppData/Roaming/Microsoft/AppData/Roaming/Microsoft/RESOLUCIONES%202017%20PDF/1082.pdf" TargetMode="External"/><Relationship Id="rId1366" Type="http://schemas.openxmlformats.org/officeDocument/2006/relationships/hyperlink" Target="http://../AppData/Roaming/Microsoft/Users/51984/Users/CASA%201/Users/CASA%201/AppData/Roaming/Microsoft/RESOLUCIONES%202019%20PDF/0146.pdf" TargetMode="External"/><Relationship Id="rId2697" Type="http://schemas.openxmlformats.org/officeDocument/2006/relationships/hyperlink" Target="http://../AppData/Roaming/Microsoft/Users/51984/Users/CASA%201/Users/CASA%201/AppData/Roaming/Microsoft/RESOLUCIONES%202019%20PDF/CARGOS%202019/1083-CARGO1.pdf" TargetMode="External"/><Relationship Id="rId1390" Type="http://schemas.openxmlformats.org/officeDocument/2006/relationships/hyperlink" Target="http://../AppData/Roaming/Microsoft/Users/51984/Users/CASA%201/Users/CASA%201/AppData/Roaming/Microsoft/RESOLUCIONES%202019%20PDF/CARGOS%202019/0168%20-%20CARGO.pdf" TargetMode="External"/><Relationship Id="rId1391" Type="http://schemas.openxmlformats.org/officeDocument/2006/relationships/hyperlink" Target="http://../AppData/Roaming/Microsoft/Users/51984/Users/CASA%201/Users/CASA%201/AppData/Roaming/Microsoft/RESOLUCIONES%202019%20PDF/CARGOS%202019/0168-CARGO1.pdf" TargetMode="External"/><Relationship Id="rId1392" Type="http://schemas.openxmlformats.org/officeDocument/2006/relationships/hyperlink" Target="http://../AppData/Roaming/Microsoft/Users/51984/Users/CASA%201/Users/CASA%201/AppData/Roaming/Microsoft/RESOLUCIONES%202019%20PDF/0166.pdf" TargetMode="External"/><Relationship Id="rId1393" Type="http://schemas.openxmlformats.org/officeDocument/2006/relationships/hyperlink" Target="http://../AppData/Roaming/Microsoft/Users/51984/Users/CASA%201/Users/CASA%201/AppData/Roaming/Microsoft/RESOLUCIONES%202019%20PDF/0169.pdf" TargetMode="External"/><Relationship Id="rId1394" Type="http://schemas.openxmlformats.org/officeDocument/2006/relationships/hyperlink" Target="http://../AppData/Roaming/Microsoft/Users/51984/Users/CASA%201/Users/CASA%201/AppData/Roaming/Microsoft/RESOLUCIONES%202019%20PDF/CARGOS%202019/0169-CARGO.pdf" TargetMode="External"/><Relationship Id="rId1395" Type="http://schemas.openxmlformats.org/officeDocument/2006/relationships/hyperlink" Target="http://../AppData/Roaming/Microsoft/Users/51984/Users/CASA%201/Users/CASA%201/AppData/Roaming/Microsoft/RESOLUCIONES%202019%20PDF/CARGOS%202019/011-proveido.pdf" TargetMode="External"/><Relationship Id="rId1396" Type="http://schemas.openxmlformats.org/officeDocument/2006/relationships/hyperlink" Target="http://../AppData/Roaming/Microsoft/Users/51984/Users/CASA%201/Users/CASA%201/AppData/Roaming/Microsoft/RESOLUCIONES%202019%20PDF/0170.pdf" TargetMode="External"/><Relationship Id="rId1397" Type="http://schemas.openxmlformats.org/officeDocument/2006/relationships/hyperlink" Target="http://../AppData/Roaming/Microsoft/Users/51984/Users/CASA%201/Users/CASA%201/AppData/Roaming/Microsoft/RESOLUCIONES%202019%20PDF/CARGOS%202019/0170-CARGO.pdf" TargetMode="External"/><Relationship Id="rId1398" Type="http://schemas.openxmlformats.org/officeDocument/2006/relationships/hyperlink" Target="http://../AppData/Roaming/Microsoft/Users/51984/Users/CASA%201/Users/CASA%201/AppData/Roaming/Microsoft/RESOLUCIONES%202019%20PDF/0184.pdf" TargetMode="External"/><Relationship Id="rId1399" Type="http://schemas.openxmlformats.org/officeDocument/2006/relationships/hyperlink" Target="http://../AppData/Roaming/Microsoft/Users/51984/Users/CASA%201/Users/CASA%201/AppData/Roaming/Microsoft/RESOLUCIONES%202019%20PDF/0182.pdf" TargetMode="External"/><Relationship Id="rId1389" Type="http://schemas.openxmlformats.org/officeDocument/2006/relationships/hyperlink" Target="http://../AppData/Roaming/Microsoft/Users/51984/Users/CASA%201/Users/CASA%201/AppData/Roaming/Microsoft/RESOLUCIONES%202019%20PDF/0168.pdf" TargetMode="External"/><Relationship Id="rId799" Type="http://schemas.openxmlformats.org/officeDocument/2006/relationships/hyperlink" Target="http://../AppData/Roaming/Microsoft/Users/51984/Users/CASA%201/Users/CASA%201/AppData/Roaming/Microsoft/AppData/Roaming/Microsoft/RESOLUCIONES%202017%20PDF/1108.pdf" TargetMode="External"/><Relationship Id="rId798" Type="http://schemas.openxmlformats.org/officeDocument/2006/relationships/hyperlink" Target="http://../AppData/Roaming/Microsoft/Users/51984/Users/CASA%201/Users/CASA%201/AppData/Roaming/Microsoft/AppData/Roaming/Microsoft/RESOLUCIONES%202017%20PDF/1107.pdf" TargetMode="External"/><Relationship Id="rId797" Type="http://schemas.openxmlformats.org/officeDocument/2006/relationships/hyperlink" Target="http://../AppData/Roaming/Microsoft/Users/51984/Users/CASA%201/Users/CASA%201/AppData/Roaming/Microsoft/AppData/Roaming/Microsoft/RESOLUCIONES%202017%20PDF/1104.pdf" TargetMode="External"/><Relationship Id="rId1380" Type="http://schemas.openxmlformats.org/officeDocument/2006/relationships/hyperlink" Target="http://../AppData/Roaming/Microsoft/Users/51984/Users/CASA%201/Users/CASA%201/AppData/Roaming/Microsoft/RESOLUCIONES%202019%20PDF/0153.pdf" TargetMode="External"/><Relationship Id="rId792" Type="http://schemas.openxmlformats.org/officeDocument/2006/relationships/hyperlink" Target="http://../AppData/Roaming/Microsoft/Users/51984/Users/CASA%201/Users/CASA%201/AppData/Roaming/Microsoft/AppData/Roaming/Microsoft/RESOLUCIONES%202017%20PDF/1103.pdf" TargetMode="External"/><Relationship Id="rId1381" Type="http://schemas.openxmlformats.org/officeDocument/2006/relationships/hyperlink" Target="http://../AppData/Roaming/Microsoft/Users/51984/Users/CASA%201/Users/CASA%201/AppData/Roaming/Microsoft/RESOLUCIONES%202019%20PDF/0161.pdf" TargetMode="External"/><Relationship Id="rId791" Type="http://schemas.openxmlformats.org/officeDocument/2006/relationships/hyperlink" Target="http://../AppData/Roaming/Microsoft/Users/51984/Users/CASA%201/Users/CASA%201/AppData/Roaming/Microsoft/AppData/Roaming/Microsoft/RESOLUCIONES%202017%20PDF/1101.pdf" TargetMode="External"/><Relationship Id="rId1382" Type="http://schemas.openxmlformats.org/officeDocument/2006/relationships/hyperlink" Target="http://../AppData/Roaming/Microsoft/Users/51984/Users/CASA%201/Users/CASA%201/AppData/Roaming/Microsoft/RESOLUCIONES%202019%20PDF/CARGOS%202019/0161-CARGO1.pdf" TargetMode="External"/><Relationship Id="rId790" Type="http://schemas.openxmlformats.org/officeDocument/2006/relationships/hyperlink" Target="http://../AppData/Roaming/Microsoft/Users/51984/Users/CASA%201/Users/CASA%201/AppData/Roaming/Microsoft/AppData/Roaming/Microsoft/RESOLUCIONES%202017%20PDF/1099.pdf" TargetMode="External"/><Relationship Id="rId1383" Type="http://schemas.openxmlformats.org/officeDocument/2006/relationships/hyperlink" Target="http://../AppData/Roaming/Microsoft/Users/51984/Users/CASA%201/Users/CASA%201/AppData/Roaming/Microsoft/RESOLUCIONES%202019%20PDF/CARGOS%202019/0161-CARGO2.pdf" TargetMode="External"/><Relationship Id="rId1384" Type="http://schemas.openxmlformats.org/officeDocument/2006/relationships/hyperlink" Target="http://../AppData/Roaming/Microsoft/Users/51984/Users/CASA%201/Users/CASA%201/AppData/Roaming/Microsoft/RESOLUCIONES%202019%20PDF/0152.pdf" TargetMode="External"/><Relationship Id="rId796" Type="http://schemas.openxmlformats.org/officeDocument/2006/relationships/hyperlink" Target="http://../AppData/Roaming/Microsoft/Users/51984/Users/CASA%201/Users/CASA%201/AppData/Roaming/Microsoft/AppData/Roaming/Microsoft/RESOLUCIONES%202017%20PDF/1096.pdf" TargetMode="External"/><Relationship Id="rId1385" Type="http://schemas.openxmlformats.org/officeDocument/2006/relationships/hyperlink" Target="http://../AppData/Roaming/Microsoft/Users/51984/Users/CASA%201/Users/CASA%201/AppData/Roaming/Microsoft/RESOLUCIONES%202019%20PDF/0154.pdf" TargetMode="External"/><Relationship Id="rId795" Type="http://schemas.openxmlformats.org/officeDocument/2006/relationships/hyperlink" Target="http://../AppData/Roaming/Microsoft/Users/51984/Users/CASA%201/Users/CASA%201/AppData/Roaming/Microsoft/AppData/Roaming/Microsoft/RESOLUCIONES%202017%20PDF/1105.pdf" TargetMode="External"/><Relationship Id="rId1386" Type="http://schemas.openxmlformats.org/officeDocument/2006/relationships/hyperlink" Target="http://../AppData/Roaming/Microsoft/Users/51984/Users/CASA%201/Users/CASA%201/AppData/Roaming/Microsoft/RESOLUCIONES%202019%20PDF/0165.pdf" TargetMode="External"/><Relationship Id="rId794" Type="http://schemas.openxmlformats.org/officeDocument/2006/relationships/hyperlink" Target="http://../AppData/Roaming/Microsoft/Users/51984/Users/CASA%201/Users/CASA%201/AppData/Roaming/Microsoft/RESOLUCIONES%202017%20PDF/1097.pdf" TargetMode="External"/><Relationship Id="rId1387" Type="http://schemas.openxmlformats.org/officeDocument/2006/relationships/hyperlink" Target="http://../AppData/Roaming/Microsoft/Users/51984/Users/CASA%201/Users/CASA%201/AppData/Roaming/Microsoft/RESOLUCIONES%202019%20PDF/0167.pdf" TargetMode="External"/><Relationship Id="rId793" Type="http://schemas.openxmlformats.org/officeDocument/2006/relationships/hyperlink" Target="http://../AppData/Roaming/Microsoft/Users/51984/Users/CASA%201/Users/CASA%201/AppData/Roaming/Microsoft/AppData/Roaming/Microsoft/RESOLUCIONES%202017%20PDF/1098.pdf" TargetMode="External"/><Relationship Id="rId1388" Type="http://schemas.openxmlformats.org/officeDocument/2006/relationships/hyperlink" Target="http://../AppData/Roaming/Microsoft/Users/51984/Users/CASA%201/Users/CASA%201/AppData/Roaming/Microsoft/RESOLUCIONES%202019%20PDF/0164.pdf" TargetMode="External"/><Relationship Id="rId3191" Type="http://schemas.openxmlformats.org/officeDocument/2006/relationships/hyperlink" Target="http://../AppData/Roaming/Microsoft/Users/51984/Users/CASA%201/Users/CASA%201/AppData/Roaming/Microsoft/RESOLUCIONES%202020%20PDF/103.pdf" TargetMode="External"/><Relationship Id="rId3190" Type="http://schemas.openxmlformats.org/officeDocument/2006/relationships/hyperlink" Target="http://../AppData/Roaming/Microsoft/Users/51984/Users/CASA%201/Users/CASA%201/AppData/Roaming/Microsoft/RESOLUCIONES%202020%20PDF/CARGOS/0122%20cargo%202.pdf" TargetMode="External"/><Relationship Id="rId3193" Type="http://schemas.openxmlformats.org/officeDocument/2006/relationships/hyperlink" Target="http://../AppData/Roaming/Microsoft/Users/51984/Users/CASA%201/Users/CASA%201/AppData/Roaming/Microsoft/RESOLUCIONES%202020%20PDF/CARGOS/0103%20CARGO%203.pdf" TargetMode="External"/><Relationship Id="rId3192" Type="http://schemas.openxmlformats.org/officeDocument/2006/relationships/hyperlink" Target="http://../AppData/Roaming/Microsoft/Users/51984/Users/CASA%201/Users/CASA%201/AppData/Roaming/Microsoft/RESOLUCIONES%202020%20PDF/CARGOS/103%20cargo%202.pdf" TargetMode="External"/><Relationship Id="rId3195" Type="http://schemas.openxmlformats.org/officeDocument/2006/relationships/hyperlink" Target="http://../AppData/Roaming/Microsoft/Users/51984/Users/CASA%201/Users/CASA%201/AppData/Roaming/Microsoft/RESOLUCIONES%202020%20PDF/CARGOS/0125%20CARGO%202.pdf" TargetMode="External"/><Relationship Id="rId3194" Type="http://schemas.openxmlformats.org/officeDocument/2006/relationships/hyperlink" Target="http://../AppData/Roaming/Microsoft/Users/51984/Users/CASA%201/Users/CASA%201/AppData/Roaming/Microsoft/RESOLUCIONES%202020%20PDF/125.pdf" TargetMode="External"/><Relationship Id="rId3197" Type="http://schemas.openxmlformats.org/officeDocument/2006/relationships/hyperlink" Target="http://../AppData/Roaming/Microsoft/Users/51984/Users/CASA%201/Users/CASA%201/AppData/Roaming/Microsoft/RESOLUCIONES%202020%20PDF/0126.pdf" TargetMode="External"/><Relationship Id="rId3196" Type="http://schemas.openxmlformats.org/officeDocument/2006/relationships/hyperlink" Target="http://../AppData/Roaming/Microsoft/Users/51984/Users/CASA%201/Users/CASA%201/AppData/Roaming/Microsoft/RESOLUCIONES%202020%20PDF/CARGOS/125%20cargo%203.pdf" TargetMode="External"/><Relationship Id="rId3199" Type="http://schemas.openxmlformats.org/officeDocument/2006/relationships/hyperlink" Target="http://../AppData/Roaming/Microsoft/Users/51984/Users/CASA%201/Users/CASA%201/AppData/Roaming/Microsoft/RESOLUCIONES%202020%20PDF/CARGOS/0126%20CARGO%203.pdf" TargetMode="External"/><Relationship Id="rId3198" Type="http://schemas.openxmlformats.org/officeDocument/2006/relationships/hyperlink" Target="http://../AppData/Roaming/Microsoft/Users/51984/Users/CASA%201/Users/CASA%201/AppData/Roaming/Microsoft/RESOLUCIONES%202020%20PDF/CARGOS/0126%20CARGO%202.pdf" TargetMode="External"/><Relationship Id="rId3180" Type="http://schemas.openxmlformats.org/officeDocument/2006/relationships/hyperlink" Target="http://../AppData/Roaming/Microsoft/Users/51984/Users/CASA%201/Users/CASA%201/AppData/Roaming/Microsoft/RESOLUCIONES%202020%20PDF/105.pdf" TargetMode="External"/><Relationship Id="rId3182" Type="http://schemas.openxmlformats.org/officeDocument/2006/relationships/hyperlink" Target="http://../AppData/Roaming/Microsoft/Users/51984/Users/CASA%201/Users/CASA%201/AppData/Roaming/Microsoft/RESOLUCIONES%202020%20PDF/118.pdf" TargetMode="External"/><Relationship Id="rId3181" Type="http://schemas.openxmlformats.org/officeDocument/2006/relationships/hyperlink" Target="http://../AppData/Roaming/Microsoft/Users/51984/Users/CASA%201/Users/CASA%201/AppData/Roaming/Microsoft/RESOLUCIONES%202020%20PDF/117.pdf" TargetMode="External"/><Relationship Id="rId3184" Type="http://schemas.openxmlformats.org/officeDocument/2006/relationships/hyperlink" Target="http://../AppData/Roaming/Microsoft/Users/51984/Users/CASA%201/Users/CASA%201/AppData/Roaming/Microsoft/RESOLUCIONES%202020%20PDF/0115.pdf" TargetMode="External"/><Relationship Id="rId3183" Type="http://schemas.openxmlformats.org/officeDocument/2006/relationships/hyperlink" Target="http://../AppData/Roaming/Microsoft/Users/51984/Users/CASA%201/Users/CASA%201/AppData/Roaming/Microsoft/RESOLUCIONES%202020%20PDF/0111.pdf" TargetMode="External"/><Relationship Id="rId3186" Type="http://schemas.openxmlformats.org/officeDocument/2006/relationships/hyperlink" Target="http://../AppData/Roaming/Microsoft/Users/51984/Users/CASA%201/Users/CASA%201/AppData/Roaming/Microsoft/RESOLUCIONES%202020%20PDF/0120.pdf" TargetMode="External"/><Relationship Id="rId3185" Type="http://schemas.openxmlformats.org/officeDocument/2006/relationships/hyperlink" Target="http://../AppData/Roaming/Microsoft/Users/51984/Users/CASA%201/Users/CASA%201/AppData/Roaming/Microsoft/RESOLUCIONES%202020%20PDF/0112.pdf" TargetMode="External"/><Relationship Id="rId3188" Type="http://schemas.openxmlformats.org/officeDocument/2006/relationships/hyperlink" Target="http://../AppData/Roaming/Microsoft/Users/51984/Users/CASA%201/Users/CASA%201/AppData/Roaming/Microsoft/RESOLUCIONES%202020%20PDF/0110.pdf" TargetMode="External"/><Relationship Id="rId3187" Type="http://schemas.openxmlformats.org/officeDocument/2006/relationships/hyperlink" Target="http://../AppData/Roaming/Microsoft/Users/51984/Users/CASA%201/Users/CASA%201/AppData/Roaming/Microsoft/RESOLUCIONES%202020%20PDF/CARGOS/0120%20CARGO%201.pdf" TargetMode="External"/><Relationship Id="rId3189" Type="http://schemas.openxmlformats.org/officeDocument/2006/relationships/hyperlink" Target="http://../AppData/Roaming/Microsoft/Users/51984/Users/CASA%201/Users/CASA%201/AppData/Roaming/Microsoft/RESOLUCIONES%202020%20PDF/0122.pdf" TargetMode="External"/><Relationship Id="rId3151" Type="http://schemas.openxmlformats.org/officeDocument/2006/relationships/hyperlink" Target="http://../AppData/Roaming/Microsoft/Users/51984/Users/CASA%201/Users/CASA%201/AppData/Roaming/Microsoft/RESOLUCIONES%202020%20PDF/085.pdf" TargetMode="External"/><Relationship Id="rId3150" Type="http://schemas.openxmlformats.org/officeDocument/2006/relationships/hyperlink" Target="http://../AppData/Roaming/Microsoft/Users/51984/Users/CASA%201/Users/CASA%201/AppData/Roaming/Microsoft/RESOLUCIONES%202020%20PDF/094.pdf" TargetMode="External"/><Relationship Id="rId3153" Type="http://schemas.openxmlformats.org/officeDocument/2006/relationships/hyperlink" Target="http://../AppData/Roaming/Microsoft/Users/51984/Users/CASA%201/Users/CASA%201/AppData/Roaming/Microsoft/RESOLUCIONES%202020%20PDF/078.pdf" TargetMode="External"/><Relationship Id="rId3152" Type="http://schemas.openxmlformats.org/officeDocument/2006/relationships/hyperlink" Target="http://../AppData/Roaming/Microsoft/Users/51984/Users/CASA%201/Users/CASA%201/AppData/Roaming/Microsoft/RESOLUCIONES%202020%20PDF/086.pdf" TargetMode="External"/><Relationship Id="rId3155" Type="http://schemas.openxmlformats.org/officeDocument/2006/relationships/hyperlink" Target="http://../AppData/Roaming/Microsoft/Users/51984/Users/CASA%201/Users/CASA%201/AppData/Roaming/Microsoft/RESOLUCIONES%202020%20PDF/092.pdf" TargetMode="External"/><Relationship Id="rId3154" Type="http://schemas.openxmlformats.org/officeDocument/2006/relationships/hyperlink" Target="http://../AppData/Roaming/Microsoft/Users/51984/Users/CASA%201/Users/CASA%201/AppData/Roaming/Microsoft/RESOLUCIONES%202020%20PDF/083.pdf" TargetMode="External"/><Relationship Id="rId3157" Type="http://schemas.openxmlformats.org/officeDocument/2006/relationships/hyperlink" Target="http://../AppData/Roaming/Microsoft/Users/51984/Users/CASA%201/Users/CASA%201/AppData/Roaming/Microsoft/RESOLUCIONES%202020%20PDF/CARGOS/093%20CARGO%201.pdf" TargetMode="External"/><Relationship Id="rId3156" Type="http://schemas.openxmlformats.org/officeDocument/2006/relationships/hyperlink" Target="http://../AppData/Roaming/Microsoft/Users/51984/Users/CASA%201/Users/CASA%201/AppData/Roaming/Microsoft/RESOLUCIONES%202020%20PDF/093.pdf" TargetMode="External"/><Relationship Id="rId3159" Type="http://schemas.openxmlformats.org/officeDocument/2006/relationships/hyperlink" Target="http://../AppData/Roaming/Microsoft/Users/51984/Users/CASA%201/Users/CASA%201/AppData/Roaming/Microsoft/RESOLUCIONES%202020%20PDF/082.pdf" TargetMode="External"/><Relationship Id="rId3158" Type="http://schemas.openxmlformats.org/officeDocument/2006/relationships/hyperlink" Target="http://../AppData/Roaming/Microsoft/Users/51984/Users/CASA%201/Users/CASA%201/AppData/Roaming/Microsoft/RESOLUCIONES%202020%20PDF/CARGOS/093%20CARGO%202.pdf" TargetMode="External"/><Relationship Id="rId3149" Type="http://schemas.openxmlformats.org/officeDocument/2006/relationships/hyperlink" Target="http://../AppData/Roaming/Microsoft/Users/51984/Users/CASA%201/Users/INFORMES1/AppData/Roaming/Microsoft/RESOLUCIONES%202020%20PDF/CARGOS/042%20PROVEIDO%20CARGO%202.pdf" TargetMode="External"/><Relationship Id="rId3140" Type="http://schemas.openxmlformats.org/officeDocument/2006/relationships/hyperlink" Target="http://../AppData/Roaming/Microsoft/Users/51984/Users/CASA%201/Users/CASA%201/AppData/Roaming/Microsoft/RESOLUCIONES%202020%20PDF/063.pdf" TargetMode="External"/><Relationship Id="rId3142" Type="http://schemas.openxmlformats.org/officeDocument/2006/relationships/hyperlink" Target="http://../AppData/Roaming/Microsoft/Users/51984/Users/CASA%201/Users/CASA%201/AppData/Roaming/Microsoft/RESOLUCIONES%202020%20PDF/071.pdf" TargetMode="External"/><Relationship Id="rId3141" Type="http://schemas.openxmlformats.org/officeDocument/2006/relationships/hyperlink" Target="http://../AppData/Roaming/Microsoft/Users/51984/Users/CASA%201/Users/CASA%201/AppData/Roaming/Microsoft/RESOLUCIONES%202020%20PDF/068.pdf" TargetMode="External"/><Relationship Id="rId3144" Type="http://schemas.openxmlformats.org/officeDocument/2006/relationships/hyperlink" Target="http://../AppData/Roaming/Microsoft/Users/51984/Users/CASA%201/Users/CASA%201/AppData/Roaming/Microsoft/RESOLUCIONES%202020%20PDF/084.pdf" TargetMode="External"/><Relationship Id="rId3143" Type="http://schemas.openxmlformats.org/officeDocument/2006/relationships/hyperlink" Target="http://../AppData/Roaming/Microsoft/Users/51984/Users/CASA%201/Users/CASA%201/AppData/Roaming/Microsoft/RESOLUCIONES%202020%20PDF/090.pdf" TargetMode="External"/><Relationship Id="rId3146" Type="http://schemas.openxmlformats.org/officeDocument/2006/relationships/hyperlink" Target="http://../AppData/Roaming/Microsoft/Users/51984/Users/CASA%201/Users/CASA%201/AppData/Roaming/Microsoft/RESOLUCIONES%202020%20PDF/074.pdf" TargetMode="External"/><Relationship Id="rId3145" Type="http://schemas.openxmlformats.org/officeDocument/2006/relationships/hyperlink" Target="http://../AppData/Roaming/Microsoft/Users/51984/Users/CASA%201/Users/CASA%201/AppData/Roaming/Microsoft/RESOLUCIONES%202020%20PDF/076.pdf" TargetMode="External"/><Relationship Id="rId3148" Type="http://schemas.openxmlformats.org/officeDocument/2006/relationships/hyperlink" Target="http://../AppData/Roaming/Microsoft/Users/51984/Users/CASA%201/Users/INFORMES1/AppData/Roaming/Microsoft/RESOLUCIONES%202020%20PDF/CARGOS/042%20PROVEIDO%20CARGO%201.pdf" TargetMode="External"/><Relationship Id="rId3147" Type="http://schemas.openxmlformats.org/officeDocument/2006/relationships/hyperlink" Target="http://../AppData/Roaming/Microsoft/Users/51984/Users/CASA%201/Users/CASA%201/AppData/Roaming/Microsoft/RESOLUCIONES%202020%20PDF/077.pdf" TargetMode="External"/><Relationship Id="rId3171" Type="http://schemas.openxmlformats.org/officeDocument/2006/relationships/hyperlink" Target="http://../AppData/Roaming/Microsoft/Users/51984/Users/CASA%201/Users/CASA%201/AppData/Roaming/Microsoft/RESOLUCIONES%202020%20PDF/CARGOS/097%20CARGO%202.pdf" TargetMode="External"/><Relationship Id="rId3170" Type="http://schemas.openxmlformats.org/officeDocument/2006/relationships/hyperlink" Target="http://../AppData/Roaming/Microsoft/Users/51984/Users/CASA%201/Users/CASA%201/AppData/Roaming/Microsoft/RESOLUCIONES%202020%20PDF/CARGOS/097%20CARGO%201.pdf" TargetMode="External"/><Relationship Id="rId3173" Type="http://schemas.openxmlformats.org/officeDocument/2006/relationships/hyperlink" Target="http://../AppData/Roaming/Microsoft/Users/51984/Users/CASA%201/Users/CASA%201/AppData/Roaming/Microsoft/RESOLUCIONES%202020%20PDF/099.pdf" TargetMode="External"/><Relationship Id="rId3172" Type="http://schemas.openxmlformats.org/officeDocument/2006/relationships/hyperlink" Target="http://../AppData/Roaming/Microsoft/Users/51984/Users/CASA%201/Users/CASA%201/AppData/Roaming/Microsoft/RESOLUCIONES%202020%20PDF/100.pdf" TargetMode="External"/><Relationship Id="rId3175" Type="http://schemas.openxmlformats.org/officeDocument/2006/relationships/hyperlink" Target="http://../AppData/Roaming/Microsoft/Users/51984/Users/CASA%201/Users/CASA%201/AppData/Roaming/Microsoft/RESOLUCIONES%202020%20PDF/CARGOS/106%20CARGO%201.pdf" TargetMode="External"/><Relationship Id="rId3174" Type="http://schemas.openxmlformats.org/officeDocument/2006/relationships/hyperlink" Target="http://../AppData/Roaming/Microsoft/Users/51984/Users/CASA%201/Users/CASA%201/AppData/Roaming/Microsoft/RESOLUCIONES%202020%20PDF/106.pdf" TargetMode="External"/><Relationship Id="rId3177" Type="http://schemas.openxmlformats.org/officeDocument/2006/relationships/hyperlink" Target="http://../AppData/Roaming/Microsoft/Users/51984/Users/CASA%201/Users/CASA%201/AppData/Roaming/Microsoft/RESOLUCIONES%202020%20PDF/104.pdf" TargetMode="External"/><Relationship Id="rId3176" Type="http://schemas.openxmlformats.org/officeDocument/2006/relationships/hyperlink" Target="http://../AppData/Roaming/Microsoft/Users/51984/Users/CASA%201/Users/CASA%201/AppData/Roaming/Microsoft/RESOLUCIONES%202020%20PDF/CARGOS/106%20cargo%202.pdf" TargetMode="External"/><Relationship Id="rId3179" Type="http://schemas.openxmlformats.org/officeDocument/2006/relationships/hyperlink" Target="http://../AppData/Roaming/Microsoft/Users/51984/Users/CASA%201/Users/CASA%201/AppData/Roaming/Microsoft/RESOLUCIONES%202020%20PDF/CARGOS/0107%20CARGO%201.pdf" TargetMode="External"/><Relationship Id="rId3178" Type="http://schemas.openxmlformats.org/officeDocument/2006/relationships/hyperlink" Target="http://../AppData/Roaming/Microsoft/AppData/Roaming/Microsoft/RESOLUCIONES%202020%20PDF/107.pdf" TargetMode="External"/><Relationship Id="rId3160" Type="http://schemas.openxmlformats.org/officeDocument/2006/relationships/hyperlink" Target="http://../AppData/Roaming/Microsoft/Users/51984/Users/CASA%201/Users/CASA%201/AppData/Roaming/Microsoft/RESOLUCIONES%202020%20PDF/080.pdf" TargetMode="External"/><Relationship Id="rId3162" Type="http://schemas.openxmlformats.org/officeDocument/2006/relationships/hyperlink" Target="http://../AppData/Roaming/Microsoft/Users/51984/Users/CASA%201/Users/CASA%201/AppData/Roaming/Microsoft/RESOLUCIONES%202020%20PDF/079.pdf" TargetMode="External"/><Relationship Id="rId3161" Type="http://schemas.openxmlformats.org/officeDocument/2006/relationships/hyperlink" Target="http://../AppData/Roaming/Microsoft/Users/51984/Users/CASA%201/Users/CASA%201/AppData/Roaming/Microsoft/RESOLUCIONES%202020%20PDF/089.pdf" TargetMode="External"/><Relationship Id="rId3164" Type="http://schemas.openxmlformats.org/officeDocument/2006/relationships/hyperlink" Target="http://../AppData/Roaming/Microsoft/Users/51984/Users/CASA%201/Users/CASA%201/AppData/Roaming/Microsoft/RESOLUCIONES%202020%20PDF/091.pdf" TargetMode="External"/><Relationship Id="rId3163" Type="http://schemas.openxmlformats.org/officeDocument/2006/relationships/hyperlink" Target="http://../AppData/Roaming/Microsoft/Users/51984/Users/CASA%201/Users/CASA%201/AppData/Roaming/Microsoft/RESOLUCIONES%202020%20PDF/081.pdf" TargetMode="External"/><Relationship Id="rId3166" Type="http://schemas.openxmlformats.org/officeDocument/2006/relationships/hyperlink" Target="http://../AppData/Roaming/Microsoft/Users/51984/Users/CASA%201/Users/CASA%201/AppData/Roaming/Microsoft/RESOLUCIONES%202020%20PDF/087.pdf" TargetMode="External"/><Relationship Id="rId3165" Type="http://schemas.openxmlformats.org/officeDocument/2006/relationships/hyperlink" Target="http://../AppData/Roaming/Microsoft/Users/51984/Users/CASA%201/Users/CASA%201/AppData/Roaming/Microsoft/RESOLUCIONES%202020%20PDF/088.pdf" TargetMode="External"/><Relationship Id="rId3168" Type="http://schemas.openxmlformats.org/officeDocument/2006/relationships/hyperlink" Target="http://../AppData/Roaming/Microsoft/Users/51984/Users/CASA%201/Users/CASA%201/AppData/Roaming/Microsoft/RESOLUCIONES%202020%20PDF/096.pdf" TargetMode="External"/><Relationship Id="rId3167" Type="http://schemas.openxmlformats.org/officeDocument/2006/relationships/hyperlink" Target="http://../AppData/Roaming/Microsoft/Users/51984/Users/CASA%201/Users/CASA%201/AppData/Roaming/Microsoft/RESOLUCIONES%202020%20PDF/075.pdf" TargetMode="External"/><Relationship Id="rId3169" Type="http://schemas.openxmlformats.org/officeDocument/2006/relationships/hyperlink" Target="http://../AppData/Roaming/Microsoft/Users/51984/Users/CASA%201/Users/CASA%201/AppData/Roaming/Microsoft/RESOLUCIONES%202020%20PDF/097%20.pdf" TargetMode="External"/><Relationship Id="rId2700" Type="http://schemas.openxmlformats.org/officeDocument/2006/relationships/hyperlink" Target="http://../AppData/Roaming/Microsoft/Users/51984/Users/CASA%201/Users/CASA%201/AppData/Roaming/Microsoft/RESOLUCIONES%202019%20PDF/CARGOS%202019/1087-CARGO1.pdf" TargetMode="External"/><Relationship Id="rId2701" Type="http://schemas.openxmlformats.org/officeDocument/2006/relationships/hyperlink" Target="http://../AppData/Roaming/Microsoft/Users/51984/Users/CASA%201/Users/CASA%201/AppData/Roaming/Microsoft/RESOLUCIONES%202019%20PDF/CARGOS%202019/1087-CARGO2.pdf" TargetMode="External"/><Relationship Id="rId2702" Type="http://schemas.openxmlformats.org/officeDocument/2006/relationships/hyperlink" Target="http://../AppData/Roaming/Microsoft/Users/51984/Users/CASA%201/Users/CASA%201/AppData/Roaming/Microsoft/RESOLUCIONES%202019%20PDF/1085.pdf" TargetMode="External"/><Relationship Id="rId2703" Type="http://schemas.openxmlformats.org/officeDocument/2006/relationships/hyperlink" Target="http://../AppData/Roaming/Microsoft/Users/51984/Users/CASA%201/Users/CASA%201/AppData/Roaming/Microsoft/RESOLUCIONES%202019%20PDF/CARGOS%202019/1085-CARGO1.pdf" TargetMode="External"/><Relationship Id="rId2704" Type="http://schemas.openxmlformats.org/officeDocument/2006/relationships/hyperlink" Target="http://../AppData/Roaming/Microsoft/Users/51984/Users/CASA%201/Users/CASA%201/AppData/Roaming/Microsoft/RESOLUCIONES%202019%20PDF/CARGOS%202019/1085-CARGO2.pdf" TargetMode="External"/><Relationship Id="rId2705" Type="http://schemas.openxmlformats.org/officeDocument/2006/relationships/hyperlink" Target="http://../AppData/Roaming/Microsoft/Users/51984/Users/CASA%201/Users/CASA%201/AppData/Roaming/Microsoft/RESOLUCIONES%202019%20PDF/1091.pdf" TargetMode="External"/><Relationship Id="rId2706" Type="http://schemas.openxmlformats.org/officeDocument/2006/relationships/hyperlink" Target="http://../AppData/Roaming/Microsoft/Users/51984/Users/CASA%201/Users/CASA%201/AppData/Roaming/Microsoft/RESOLUCIONES%202019%20PDF/1090.pdf" TargetMode="External"/><Relationship Id="rId2707" Type="http://schemas.openxmlformats.org/officeDocument/2006/relationships/hyperlink" Target="http://../AppData/Roaming/Microsoft/Users/51984/Users/CASA%201/Users/CASA%201/AppData/Roaming/Microsoft/RESOLUCIONES%202019%20PDF/CARGOS%202019/1090-CARGO1.pdf" TargetMode="External"/><Relationship Id="rId2708" Type="http://schemas.openxmlformats.org/officeDocument/2006/relationships/hyperlink" Target="http://../AppData/Roaming/Microsoft/Users/51984/Users/CASA%201/Users/CASA%201/AppData/Roaming/Microsoft/RESOLUCIONES%202019%20PDF/CARGOS%202019/1090-CARGO2.pdf" TargetMode="External"/><Relationship Id="rId2709" Type="http://schemas.openxmlformats.org/officeDocument/2006/relationships/hyperlink" Target="http://../AppData/Roaming/Microsoft/Users/51984/Users/CASA%201/Users/CASA%201/AppData/Roaming/Microsoft/RESOLUCIONES%202019%20PDF/1086.pdf" TargetMode="External"/><Relationship Id="rId2720" Type="http://schemas.openxmlformats.org/officeDocument/2006/relationships/hyperlink" Target="http://../AppData/Roaming/Microsoft/Users/51984/Users/CASA%201/Users/CASA%201/AppData/Roaming/Microsoft/RESOLUCIONES%202019%20PDF/CARGOS%202019/1093-CARGO1.pdf" TargetMode="External"/><Relationship Id="rId2721" Type="http://schemas.openxmlformats.org/officeDocument/2006/relationships/hyperlink" Target="http://../AppData/Roaming/Microsoft/Users/51984/Users/CASA%201/Users/CASA%201/AppData/Roaming/Microsoft/RESOLUCIONES%202019%20PDF/CARGOS%202019/1093-CARGO1.pdf" TargetMode="External"/><Relationship Id="rId2722" Type="http://schemas.openxmlformats.org/officeDocument/2006/relationships/hyperlink" Target="http://../AppData/Roaming/Microsoft/Users/51984/Users/CASA%201/Users/CASA%201/AppData/Roaming/Microsoft/RESOLUCIONES%202019%20PDF/CARGOS%202019/1093-CARGO3.pdf" TargetMode="External"/><Relationship Id="rId2723" Type="http://schemas.openxmlformats.org/officeDocument/2006/relationships/hyperlink" Target="http://../AppData/Roaming/Microsoft/Users/51984/Users/CASA%201/Users/CASA%201/AppData/Roaming/Microsoft/RESOLUCIONES%202019%20PDF/1092.pdf" TargetMode="External"/><Relationship Id="rId2724" Type="http://schemas.openxmlformats.org/officeDocument/2006/relationships/hyperlink" Target="http://../AppData/Roaming/Microsoft/Users/51984/Users/CASA%201/Users/CASA%201/AppData/Roaming/Microsoft/RESOLUCIONES%202019%20PDF/CARGOS%202019/1092-CARGO1.pdf" TargetMode="External"/><Relationship Id="rId2725" Type="http://schemas.openxmlformats.org/officeDocument/2006/relationships/hyperlink" Target="http://../AppData/Roaming/Microsoft/Users/51984/Users/CASA%201/Users/CASA%201/AppData/Roaming/Microsoft/RESOLUCIONES%202019%20PDF/CARGOS%202019/1092-CARGO2.pdf" TargetMode="External"/><Relationship Id="rId2726" Type="http://schemas.openxmlformats.org/officeDocument/2006/relationships/hyperlink" Target="http://../AppData/Roaming/Microsoft/Users/51984/Users/CASA%201/Users/CASA%201/AppData/Roaming/Microsoft/RESOLUCIONES%202019%20PDF/1101.pdf" TargetMode="External"/><Relationship Id="rId2727" Type="http://schemas.openxmlformats.org/officeDocument/2006/relationships/hyperlink" Target="http://../AppData/Roaming/Microsoft/Users/51984/Users/CASA%201/Users/CASA%201/AppData/Roaming/Microsoft/RESOLUCIONES%202019%20PDF/1094.pdf" TargetMode="External"/><Relationship Id="rId2728" Type="http://schemas.openxmlformats.org/officeDocument/2006/relationships/hyperlink" Target="http://../AppData/Roaming/Microsoft/Users/51984/Users/CASA%201/Users/CASA%201/AppData/Roaming/Microsoft/RESOLUCIONES%202019%20PDF/CARGOS%202019/1094-CARGO1.pdf" TargetMode="External"/><Relationship Id="rId2729" Type="http://schemas.openxmlformats.org/officeDocument/2006/relationships/hyperlink" Target="http://../AppData/Roaming/Microsoft/Users/51984/Users/CASA%201/Users/CASA%201/AppData/Roaming/Microsoft/RESOLUCIONES%202019%20PDF/CARGOS%202019/1094-CARGO2.pdf" TargetMode="External"/><Relationship Id="rId2710" Type="http://schemas.openxmlformats.org/officeDocument/2006/relationships/hyperlink" Target="http://../AppData/Roaming/Microsoft/Users/51984/Users/CASA%201/Users/CASA%201/AppData/Roaming/Microsoft/RESOLUCIONES%202019%20PDF/CARGOS%202019/1086-CARGO1.pdf" TargetMode="External"/><Relationship Id="rId2711" Type="http://schemas.openxmlformats.org/officeDocument/2006/relationships/hyperlink" Target="http://../AppData/Roaming/Microsoft/Users/51984/Users/CASA%201/Users/CASA%201/AppData/Roaming/Microsoft/RESOLUCIONES%202019%20PDF/CARGOS%202019/1086-CARGO2.pdf" TargetMode="External"/><Relationship Id="rId2712" Type="http://schemas.openxmlformats.org/officeDocument/2006/relationships/hyperlink" Target="http://../AppData/Roaming/Microsoft/Users/51984/Users/CASA%201/Users/CASA%201/AppData/Roaming/Microsoft/RESOLUCIONES%202019%20PDF/1140.pdf" TargetMode="External"/><Relationship Id="rId2713" Type="http://schemas.openxmlformats.org/officeDocument/2006/relationships/hyperlink" Target="http://../AppData/Roaming/Microsoft/Users/51984/Users/CASA%201/Users/CASA%201/AppData/Roaming/Microsoft/RESOLUCIONES%202019%20PDF/1088.pdf" TargetMode="External"/><Relationship Id="rId2714" Type="http://schemas.openxmlformats.org/officeDocument/2006/relationships/hyperlink" Target="http://../AppData/Roaming/Microsoft/Users/51984/Users/CASA%201/Users/CASA%201/AppData/Roaming/Microsoft/RESOLUCIONES%202019%20PDF/CARGOS%202019/1088-CARGO1.pdf" TargetMode="External"/><Relationship Id="rId2715" Type="http://schemas.openxmlformats.org/officeDocument/2006/relationships/hyperlink" Target="http://../AppData/Roaming/Microsoft/Users/51984/Users/CASA%201/Users/CASA%201/AppData/Roaming/Microsoft/RESOLUCIONES%202019%20PDF/CARGOS%202019/1088-CARGO2.pdf" TargetMode="External"/><Relationship Id="rId2716" Type="http://schemas.openxmlformats.org/officeDocument/2006/relationships/hyperlink" Target="http://../AppData/Roaming/Microsoft/Users/51984/Users/CASA%201/Users/CASA%201/AppData/Roaming/Microsoft/RESOLUCIONES%202019%20PDF/1089.pdf" TargetMode="External"/><Relationship Id="rId2717" Type="http://schemas.openxmlformats.org/officeDocument/2006/relationships/hyperlink" Target="http://../AppData/Roaming/Microsoft/Users/51984/Users/CASA%201/Users/CASA%201/AppData/Roaming/Microsoft/RESOLUCIONES%202019%20PDF/CARGOS%202019/1089-CARGO1.pdf" TargetMode="External"/><Relationship Id="rId2718" Type="http://schemas.openxmlformats.org/officeDocument/2006/relationships/hyperlink" Target="http://../AppData/Roaming/Microsoft/Users/51984/Users/CASA%201/Users/CASA%201/AppData/Roaming/Microsoft/RESOLUCIONES%202019%20PDF/CARGOS%202019/1089-CARGO2.pdf" TargetMode="External"/><Relationship Id="rId2719" Type="http://schemas.openxmlformats.org/officeDocument/2006/relationships/hyperlink" Target="http://../AppData/Roaming/Microsoft/Users/51984/Users/CASA%201/Users/CASA%201/AppData/Roaming/Microsoft/RESOLUCIONES%202019%20PDF/1093.pdf" TargetMode="External"/><Relationship Id="rId1455" Type="http://schemas.openxmlformats.org/officeDocument/2006/relationships/hyperlink" Target="http://../AppData/Roaming/Microsoft/Users/51984/Users/CASA%201/Users/CASA%201/AppData/Roaming/Microsoft/RESOLUCIONES%202019%20PDF/0223.pdf" TargetMode="External"/><Relationship Id="rId2786" Type="http://schemas.openxmlformats.org/officeDocument/2006/relationships/hyperlink" Target="http://../AppData/Roaming/Microsoft/Users/51984/Users/CASA%201/Users/CASA%201/AppData/Roaming/Microsoft/RESOLUCIONES%202019%20PDF/CARGOS%202019/1110-CARGO2.pdf" TargetMode="External"/><Relationship Id="rId1456" Type="http://schemas.openxmlformats.org/officeDocument/2006/relationships/hyperlink" Target="http://../AppData/Roaming/Microsoft/Users/51984/Users/CASA%201/Users/CASA%201/AppData/Roaming/Microsoft/RESOLUCIONES%202019%20PDF/0229.pdf" TargetMode="External"/><Relationship Id="rId2787" Type="http://schemas.openxmlformats.org/officeDocument/2006/relationships/hyperlink" Target="http://../AppData/Roaming/Microsoft/Users/51984/Users/CASA%201/Users/CASA%201/AppData/Roaming/Microsoft/RESOLUCIONES%202019%20PDF/1121.pdf" TargetMode="External"/><Relationship Id="rId1457" Type="http://schemas.openxmlformats.org/officeDocument/2006/relationships/hyperlink" Target="http://../AppData/Roaming/Microsoft/Users/51984/Users/CASA%201/Users/CASA%201/AppData/Roaming/Microsoft/RESOLUCIONES%202019%20PDF/0225.pdf" TargetMode="External"/><Relationship Id="rId2788" Type="http://schemas.openxmlformats.org/officeDocument/2006/relationships/hyperlink" Target="http://../AppData/Roaming/Microsoft/Users/51984/Users/CASA%201/Users/CASA%201/AppData/Roaming/Microsoft/RESOLUCIONES%202019%20PDF/1119.pdf" TargetMode="External"/><Relationship Id="rId1458" Type="http://schemas.openxmlformats.org/officeDocument/2006/relationships/hyperlink" Target="http://../AppData/Roaming/Microsoft/Users/51984/Users/CASA%201/Users/CASA%201/AppData/Roaming/Microsoft/RESOLUCIONES%202019%20PDF/0227.pdf" TargetMode="External"/><Relationship Id="rId2789" Type="http://schemas.openxmlformats.org/officeDocument/2006/relationships/hyperlink" Target="http://../AppData/Roaming/Microsoft/Users/51984/Users/CASA%201/Users/CASA%201/AppData/Roaming/Microsoft/RESOLUCIONES%202019%20PDF/CARGOS%202019/1119-CARGO1.pdf" TargetMode="External"/><Relationship Id="rId1459" Type="http://schemas.openxmlformats.org/officeDocument/2006/relationships/hyperlink" Target="http://../AppData/Roaming/Microsoft/Users/51984/AppData/Roaming/Microsoft/RESOLUCIONES%202019%20PDF/0226.pdf" TargetMode="External"/><Relationship Id="rId629" Type="http://schemas.openxmlformats.org/officeDocument/2006/relationships/hyperlink" Target="http://../AppData/Roaming/Microsoft/Users/51984/Users/CASA%201/Users/CASA%201/AppData/Roaming/Microsoft/AppData/Roaming/Microsoft/RESOLUCIONES%202016%20PDF/RESOLUCION%20122.pdf" TargetMode="External"/><Relationship Id="rId624" Type="http://schemas.openxmlformats.org/officeDocument/2006/relationships/hyperlink" Target="http://../AppData/Roaming/Microsoft/Users/51984/Users/CASA%201/Users/CASA%201/AppData/Roaming/Microsoft/AppData/Roaming/Microsoft/RESOLUCIONES%202016%20PDF/RESOLUCION%20121.pdf" TargetMode="External"/><Relationship Id="rId623" Type="http://schemas.openxmlformats.org/officeDocument/2006/relationships/hyperlink" Target="http://../AppData/Roaming/Microsoft/Users/51984/Users/CASA%201/Users/CASA%201/AppData/Roaming/Microsoft/RESOLUCIONES%202017%20PDF/100.pdf" TargetMode="External"/><Relationship Id="rId622" Type="http://schemas.openxmlformats.org/officeDocument/2006/relationships/hyperlink" Target="http://../AppData/Roaming/Microsoft/Users/51984/Users/CASA%201/Users/CASA%201/AppData/Roaming/Microsoft/AppData/Roaming/Microsoft/RESOLUCIONES%202017%20PDF/97.pdf" TargetMode="External"/><Relationship Id="rId621" Type="http://schemas.openxmlformats.org/officeDocument/2006/relationships/hyperlink" Target="http://../AppData/Roaming/Microsoft/Users/51984/Users/CASA%201/Users/CASA%201/AppData/Roaming/Microsoft/AppData/Roaming/Microsoft/RESOLUCIONES%202017%20PDF/96.pdf" TargetMode="External"/><Relationship Id="rId628" Type="http://schemas.openxmlformats.org/officeDocument/2006/relationships/hyperlink" Target="http://../AppData/Roaming/Microsoft/Users/51984/Users/CASA%201/Users/CASA%201/AppData/Roaming/Microsoft/AppData/Roaming/Microsoft/RESOLUCIONES%202016%20PDF/RESOLUCION%20124.pdf" TargetMode="External"/><Relationship Id="rId627" Type="http://schemas.openxmlformats.org/officeDocument/2006/relationships/hyperlink" Target="http://../AppData/Roaming/Microsoft/Users/51984/Users/CASA%201/Users/CASA%201/AppData/Roaming/Microsoft/AppData/Roaming/Microsoft/RESOLUCIONES%202016%20PDF/RESOLUCION%20119.pdf" TargetMode="External"/><Relationship Id="rId626" Type="http://schemas.openxmlformats.org/officeDocument/2006/relationships/hyperlink" Target="http://../AppData/Roaming/Microsoft/Users/51984/Users/CASA%201/Users/CASA%201/AppData/Roaming/Microsoft/AppData/Roaming/Microsoft/RESOLUCIONES%202016%20PDF/RESOLUCION%20120.pdf" TargetMode="External"/><Relationship Id="rId625" Type="http://schemas.openxmlformats.org/officeDocument/2006/relationships/hyperlink" Target="http://../AppData/Roaming/Microsoft/Users/51984/Users/CASA%201/Users/CASA%201/AppData/Roaming/Microsoft/AppData/Roaming/Microsoft/RESOLUCIONES%202016%20PDF/RESOLUCION%20118.pdf" TargetMode="External"/><Relationship Id="rId2780" Type="http://schemas.openxmlformats.org/officeDocument/2006/relationships/hyperlink" Target="http://../AppData/Roaming/Microsoft/Users/51984/Users/CASA%201/Users/CASA%201/AppData/Roaming/Microsoft/RESOLUCIONES%202019%20PDF/CARGOS%202019/1116-CARGO2.pdf" TargetMode="External"/><Relationship Id="rId1450" Type="http://schemas.openxmlformats.org/officeDocument/2006/relationships/hyperlink" Target="http://../AppData/Roaming/Microsoft/Users/51984/Users/CASA%201/Users/CASA%201/AppData/Roaming/Microsoft/RESOLUCIONES%202019%20PDF/0221.pdf" TargetMode="External"/><Relationship Id="rId2781" Type="http://schemas.openxmlformats.org/officeDocument/2006/relationships/hyperlink" Target="http://../AppData/Roaming/Microsoft/Users/51984/Users/CASA%201/Users/CASA%201/AppData/Roaming/Microsoft/RESOLUCIONES%202019%20PDF/1111.pdf" TargetMode="External"/><Relationship Id="rId620" Type="http://schemas.openxmlformats.org/officeDocument/2006/relationships/hyperlink" Target="http://../AppData/Roaming/Microsoft/Users/51984/Users/CASA%201/Users/CASA%201/AppData/Roaming/Microsoft/AppData/Roaming/Microsoft/RESOLUCIONES%202017%20PDF/95.pdf" TargetMode="External"/><Relationship Id="rId1451" Type="http://schemas.openxmlformats.org/officeDocument/2006/relationships/hyperlink" Target="http://../AppData/Roaming/Microsoft/Users/51984/Users/CASA%201/Users/CASA%201/AppData/Roaming/Microsoft/RESOLUCIONES%202019%20PDF/0217.pdf" TargetMode="External"/><Relationship Id="rId2782" Type="http://schemas.openxmlformats.org/officeDocument/2006/relationships/hyperlink" Target="http://../AppData/Roaming/Microsoft/Users/51984/Users/CASA%201/Users/CASA%201/AppData/Roaming/Microsoft/RESOLUCIONES%202019%20PDF/CARGOS%202019/1111-CARGO1.pdf" TargetMode="External"/><Relationship Id="rId1452" Type="http://schemas.openxmlformats.org/officeDocument/2006/relationships/hyperlink" Target="http://../AppData/Roaming/Microsoft/Users/51984/Users/CASA%201/Users/CASA%201/AppData/Roaming/Microsoft/RESOLUCIONES%202019%20PDF/0219.pdf" TargetMode="External"/><Relationship Id="rId2783" Type="http://schemas.openxmlformats.org/officeDocument/2006/relationships/hyperlink" Target="http://../AppData/Roaming/Microsoft/Users/51984/Users/CASA%201/Users/CASA%201/AppData/Roaming/Microsoft/RESOLUCIONES%202019%20PDF/CARGOS%202019/1111-CARGO2.pdf" TargetMode="External"/><Relationship Id="rId1453" Type="http://schemas.openxmlformats.org/officeDocument/2006/relationships/hyperlink" Target="http://../AppData/Roaming/Microsoft/Users/51984/Users/CASA%201/Users/CASA%201/AppData/Roaming/Microsoft/RESOLUCIONES%202019%20PDF/0218.pdf" TargetMode="External"/><Relationship Id="rId2784" Type="http://schemas.openxmlformats.org/officeDocument/2006/relationships/hyperlink" Target="http://../AppData/Roaming/Microsoft/Users/51984/Users/CASA%201/Users/CASA%201/AppData/Roaming/Microsoft/RESOLUCIONES%202019%20PDF/1110.pdf" TargetMode="External"/><Relationship Id="rId1454" Type="http://schemas.openxmlformats.org/officeDocument/2006/relationships/hyperlink" Target="http://../AppData/Roaming/Microsoft/Users/51984/Users/CASA%201/Users/CASA%201/AppData/Roaming/Microsoft/RESOLUCIONES%202019%20PDF/0224.pdf" TargetMode="External"/><Relationship Id="rId2785" Type="http://schemas.openxmlformats.org/officeDocument/2006/relationships/hyperlink" Target="http://../AppData/Roaming/Microsoft/Users/51984/Users/CASA%201/Users/CASA%201/AppData/Roaming/Microsoft/RESOLUCIONES%202019%20PDF/CARGOS%202019/1110-CARGO1.pdf" TargetMode="External"/><Relationship Id="rId1444" Type="http://schemas.openxmlformats.org/officeDocument/2006/relationships/hyperlink" Target="http://../AppData/Roaming/Microsoft/Users/51984/Users/CASA%201/Users/CASA%201/AppData/Roaming/Microsoft/RESOLUCIONES%202019%20PDF/0213.pdf" TargetMode="External"/><Relationship Id="rId2775" Type="http://schemas.openxmlformats.org/officeDocument/2006/relationships/hyperlink" Target="http://../AppData/Roaming/Microsoft/Users/51984/Users/CASA%201/Users/CASA%201/AppData/Roaming/Microsoft/RESOLUCIONES%202019%20PDF/CARGOS%202019/1114-CARGO1.pdf" TargetMode="External"/><Relationship Id="rId1445" Type="http://schemas.openxmlformats.org/officeDocument/2006/relationships/hyperlink" Target="http://../AppData/Roaming/Microsoft/Users/51984/Users/CASA%201/Users/CASA%201/AppData/Roaming/Microsoft/RESOLUCIONES%202019%20PDF/0208.pdf" TargetMode="External"/><Relationship Id="rId2776" Type="http://schemas.openxmlformats.org/officeDocument/2006/relationships/hyperlink" Target="http://../AppData/Roaming/Microsoft/Users/51984/Users/CASA%201/Users/CASA%201/AppData/Roaming/Microsoft/RESOLUCIONES%202019%20PDF/CARGOS%202019/1114-CARGO2.pdf" TargetMode="External"/><Relationship Id="rId1446" Type="http://schemas.openxmlformats.org/officeDocument/2006/relationships/hyperlink" Target="http://../AppData/Roaming/Microsoft/Users/51984/Users/CASA%201/Users/CASA%201/AppData/Roaming/Microsoft/RESOLUCIONES%202019%20PDF/0216.pdf" TargetMode="External"/><Relationship Id="rId2777" Type="http://schemas.openxmlformats.org/officeDocument/2006/relationships/hyperlink" Target="http://../AppData/Roaming/Microsoft/Users/51984/Users/CASA%201/Users/CASA%201/AppData/Roaming/Microsoft/RESOLUCIONES%202019%20PDF/1124.pdf" TargetMode="External"/><Relationship Id="rId1447" Type="http://schemas.openxmlformats.org/officeDocument/2006/relationships/hyperlink" Target="http://../AppData/Roaming/Microsoft/Users/51984/Users/CASA%201/Users/CASA%201/AppData/Roaming/Microsoft/RESOLUCIONES%202019%20PDF/0215.pdf" TargetMode="External"/><Relationship Id="rId2778" Type="http://schemas.openxmlformats.org/officeDocument/2006/relationships/hyperlink" Target="http://../AppData/Roaming/Microsoft/Users/51984/Users/CASA%201/Users/CASA%201/AppData/Roaming/Microsoft/RESOLUCIONES%202019%20PDF/1116.pdf" TargetMode="External"/><Relationship Id="rId1448" Type="http://schemas.openxmlformats.org/officeDocument/2006/relationships/hyperlink" Target="http://../AppData/Roaming/Microsoft/Users/51984/Users/CASA%201/Users/CASA%201/AppData/Roaming/Microsoft/RESOLUCIONES%202019%20PDF/0222.pdf" TargetMode="External"/><Relationship Id="rId2779" Type="http://schemas.openxmlformats.org/officeDocument/2006/relationships/hyperlink" Target="http://../AppData/Roaming/Microsoft/Users/51984/Users/CASA%201/Users/CASA%201/AppData/Roaming/Microsoft/RESOLUCIONES%202019%20PDF/CARGOS%202019/1116-CARGO1.pdf" TargetMode="External"/><Relationship Id="rId1449" Type="http://schemas.openxmlformats.org/officeDocument/2006/relationships/hyperlink" Target="http://../AppData/Roaming/Microsoft/Users/51984/Users/CASA%201/Users/CASA%201/AppData/Roaming/Microsoft/RESOLUCIONES%202019%20PDF/0220.pdf" TargetMode="External"/><Relationship Id="rId619" Type="http://schemas.openxmlformats.org/officeDocument/2006/relationships/hyperlink" Target="http://../AppData/Roaming/Microsoft/Users/51984/Users/CASA%201/Users/CASA%201/AppData/Roaming/Microsoft/AppData/Roaming/Microsoft/RESOLUCIONES%202017%20PDF/98.pdf" TargetMode="External"/><Relationship Id="rId618" Type="http://schemas.openxmlformats.org/officeDocument/2006/relationships/hyperlink" Target="http://../AppData/Roaming/Microsoft/Users/51984/Users/CASA%201/Users/CASA%201/AppData/Roaming/Microsoft/AppData/Roaming/Microsoft/RESOLUCIONES%202017%20PDF/99.pdf" TargetMode="External"/><Relationship Id="rId613" Type="http://schemas.openxmlformats.org/officeDocument/2006/relationships/hyperlink" Target="http://../AppData/Roaming/Microsoft/Users/51984/Users/CASA%201/Users/CASA%201/AppData/Roaming/Microsoft/AppData/Roaming/Microsoft/RESOLUCIONES%202016%20PDF/RESOLUCION%2067.pdf" TargetMode="External"/><Relationship Id="rId612" Type="http://schemas.openxmlformats.org/officeDocument/2006/relationships/hyperlink" Target="http://../AppData/Roaming/Microsoft/Users/51984/Users/CASA%201/Users/CASA%201/AppData/Roaming/Microsoft/AppData/Roaming/Microsoft/RESOLUCIONES%202016%20PDF/RESOLUCION%2065.pdf" TargetMode="External"/><Relationship Id="rId611" Type="http://schemas.openxmlformats.org/officeDocument/2006/relationships/hyperlink" Target="http://../AppData/Roaming/Microsoft/Users/51984/Users/CASA%201/Users/CASA%201/AppData/Roaming/Microsoft/AppData/Roaming/Microsoft/RESOLUCIONES%202016%20PDF/RESOLUCION%2068.pdf" TargetMode="External"/><Relationship Id="rId610" Type="http://schemas.openxmlformats.org/officeDocument/2006/relationships/hyperlink" Target="http://../AppData/Roaming/Microsoft/Users/51984/Users/CASA%201/Users/CASA%201/AppData/Roaming/Microsoft/AppData/Roaming/Microsoft/RESOLUCIONES%202016%20PDF/RESOLUCION%2066.pdf" TargetMode="External"/><Relationship Id="rId617" Type="http://schemas.openxmlformats.org/officeDocument/2006/relationships/hyperlink" Target="http://../AppData/Roaming/Microsoft/Users/51984/Users/CASA%201/Users/CASA%201/AppData/Roaming/Microsoft/AppData/Roaming/Microsoft/RESOLUCIONES%202016%20PDF/RESOLUCION%2072.pdf" TargetMode="External"/><Relationship Id="rId616" Type="http://schemas.openxmlformats.org/officeDocument/2006/relationships/hyperlink" Target="http://../AppData/Roaming/Microsoft/Users/51984/Users/CASA%201/Users/CASA%201/AppData/Roaming/Microsoft/AppData/Roaming/Microsoft/RESOLUCIONES%202016%20PDF/RESOLUCION%2070.pdf" TargetMode="External"/><Relationship Id="rId615" Type="http://schemas.openxmlformats.org/officeDocument/2006/relationships/hyperlink" Target="http://../AppData/Roaming/Microsoft/Users/51984/Users/CASA%201/Users/CASA%201/AppData/Roaming/Microsoft/AppData/Roaming/Microsoft/RESOLUCIONES%202016%20PDF/RESOLUCION%2071.pdf" TargetMode="External"/><Relationship Id="rId614" Type="http://schemas.openxmlformats.org/officeDocument/2006/relationships/hyperlink" Target="http://../AppData/Roaming/Microsoft/Users/51984/Users/CASA%201/Users/CASA%201/AppData/Roaming/Microsoft/AppData/Roaming/Microsoft/RESOLUCIONES%202016%20PDF/RESOLUCION%2069.pdf" TargetMode="External"/><Relationship Id="rId2770" Type="http://schemas.openxmlformats.org/officeDocument/2006/relationships/hyperlink" Target="http://../AppData/Roaming/Microsoft/Users/51984/Users/CASA%201/Users/CASA%201/AppData/Roaming/Microsoft/RESOLUCIONES%202019%20PDF/CARGOS%202019/1115-CARGO1.pdf" TargetMode="External"/><Relationship Id="rId1440" Type="http://schemas.openxmlformats.org/officeDocument/2006/relationships/hyperlink" Target="http://../AppData/Roaming/Microsoft/Users/51984/Users/CASA%201/Users/CASA%201/AppData/Roaming/Microsoft/RESOLUCIONES%202019%20PDF/0211.pdf" TargetMode="External"/><Relationship Id="rId2771" Type="http://schemas.openxmlformats.org/officeDocument/2006/relationships/hyperlink" Target="http://../AppData/Roaming/Microsoft/Users/51984/Users/CASA%201/Users/CASA%201/AppData/Roaming/Microsoft/RESOLUCIONES%202019%20PDF/CARGOS%202019/1115-CARGO2.pdf" TargetMode="External"/><Relationship Id="rId1441" Type="http://schemas.openxmlformats.org/officeDocument/2006/relationships/hyperlink" Target="http://../AppData/Roaming/Microsoft/Users/51984/Users/CASA%201/Users/CASA%201/AppData/Roaming/Microsoft/RESOLUCIONES%202019%20PDF/0209.pdf" TargetMode="External"/><Relationship Id="rId2772" Type="http://schemas.openxmlformats.org/officeDocument/2006/relationships/hyperlink" Target="http://../AppData/Roaming/Microsoft/Users/51984/Users/CASA%201/Users/CASA%201/AppData/Roaming/Microsoft/RESOLUCIONES%202019%20PDF/1112.pdf" TargetMode="External"/><Relationship Id="rId1442" Type="http://schemas.openxmlformats.org/officeDocument/2006/relationships/hyperlink" Target="http://../AppData/Roaming/Microsoft/Users/51984/Users/CASA%201/Users/CASA%201/AppData/Roaming/Microsoft/RESOLUCIONES%202019%20PDF/0210.pdf" TargetMode="External"/><Relationship Id="rId2773" Type="http://schemas.openxmlformats.org/officeDocument/2006/relationships/hyperlink" Target="http://../AppData/Roaming/Microsoft/Users/51984/Users/CASA%201/Users/CASA%201/AppData/Roaming/Microsoft/RESOLUCIONES%202019%20PDF/CARGOS%202019/1112-CARGO1.pdf" TargetMode="External"/><Relationship Id="rId1443" Type="http://schemas.openxmlformats.org/officeDocument/2006/relationships/hyperlink" Target="http://../AppData/Roaming/Microsoft/Users/51984/Users/CASA%201/Users/CASA%201/AppData/Roaming/Microsoft/RESOLUCIONES%202019%20PDF/0212.pdf" TargetMode="External"/><Relationship Id="rId2774" Type="http://schemas.openxmlformats.org/officeDocument/2006/relationships/hyperlink" Target="http://../AppData/Roaming/Microsoft/Users/51984/Users/CASA%201/Users/CASA%201/AppData/Roaming/Microsoft/RESOLUCIONES%202019%20PDF/1114.pdf" TargetMode="External"/><Relationship Id="rId1477" Type="http://schemas.openxmlformats.org/officeDocument/2006/relationships/hyperlink" Target="http://../AppData/Roaming/Microsoft/Users/51984/Users/CASA%201/Users/CASA%201/AppData/Roaming/Microsoft/RESOLUCIONES%202019%20PDF/0247.pdf" TargetMode="External"/><Relationship Id="rId1478" Type="http://schemas.openxmlformats.org/officeDocument/2006/relationships/hyperlink" Target="http://../AppData/Roaming/Microsoft/Users/51984/Users/CASA%201/Users/CASA%201/AppData/Roaming/Microsoft/RESOLUCIONES%202019%20PDF/0251.pdf" TargetMode="External"/><Relationship Id="rId1479" Type="http://schemas.openxmlformats.org/officeDocument/2006/relationships/hyperlink" Target="http://../AppData/Roaming/Microsoft/Users/51984/AppData/Roaming/Microsoft/RESOLUCIONES%202019%20PDF/0245.pdf" TargetMode="External"/><Relationship Id="rId646" Type="http://schemas.openxmlformats.org/officeDocument/2006/relationships/hyperlink" Target="http://../AppData/Roaming/Microsoft/Users/51984/Users/CASA%201/Users/CASA%201/AppData/Roaming/Microsoft/AppData/Roaming/Microsoft/RESOLUCIONES%202017%20PDF/971.pdf" TargetMode="External"/><Relationship Id="rId645" Type="http://schemas.openxmlformats.org/officeDocument/2006/relationships/hyperlink" Target="http://../AppData/Roaming/Microsoft/Users/51984/Users/CASA%201/Users/CASA%201/AppData/Roaming/Microsoft/RESOLUCIONES%202017%20PDF/966.pdf" TargetMode="External"/><Relationship Id="rId644" Type="http://schemas.openxmlformats.org/officeDocument/2006/relationships/hyperlink" Target="http://../AppData/Roaming/Microsoft/Users/51984/Users/CASA%201/Users/CASA%201/AppData/Roaming/Microsoft/AppData/Roaming/Microsoft/RESOLUCIONES%202017%20PDF/969.pdf" TargetMode="External"/><Relationship Id="rId643" Type="http://schemas.openxmlformats.org/officeDocument/2006/relationships/hyperlink" Target="http://../AppData/Roaming/Microsoft/Users/51984/Users/CASA%201/Users/CASA%201/AppData/Roaming/Microsoft/AppData/Roaming/Microsoft/RESOLUCIONES%202017%20PDF/961.pdf" TargetMode="External"/><Relationship Id="rId649" Type="http://schemas.openxmlformats.org/officeDocument/2006/relationships/hyperlink" Target="http://../AppData/Roaming/Microsoft/Users/51984/Users/CASA%201/Users/CASA%201/AppData/Roaming/Microsoft/AppData/Roaming/Microsoft/RESOLUCIONES%202017%20PDF/967.pdf" TargetMode="External"/><Relationship Id="rId648" Type="http://schemas.openxmlformats.org/officeDocument/2006/relationships/hyperlink" Target="http://../AppData/Roaming/Microsoft/Users/51984/Users/CASA%201/Users/CASA%201/AppData/Roaming/Microsoft/AppData/Roaming/Microsoft/RESOLUCIONES%202017%20PDF/968.pdf" TargetMode="External"/><Relationship Id="rId647" Type="http://schemas.openxmlformats.org/officeDocument/2006/relationships/hyperlink" Target="http://../AppData/Roaming/Microsoft/Users/51984/Users/CASA%201/Users/CASA%201/AppData/Roaming/Microsoft/RESOLUCIONES%202017%20PDF/965.pdf" TargetMode="External"/><Relationship Id="rId1470" Type="http://schemas.openxmlformats.org/officeDocument/2006/relationships/hyperlink" Target="http://../AppData/Roaming/Microsoft/Users/51984/Users/CASA%201/Users/CASA%201/AppData/Roaming/Microsoft/RESOLUCIONES%202019%20PDF/0244.pdf" TargetMode="External"/><Relationship Id="rId1471" Type="http://schemas.openxmlformats.org/officeDocument/2006/relationships/hyperlink" Target="http://../AppData/Roaming/Microsoft/Users/51984/Users/CASA%201/Users/CASA%201/AppData/Roaming/Microsoft/RESOLUCIONES%202019%20PDF/0240.pdf" TargetMode="External"/><Relationship Id="rId1472" Type="http://schemas.openxmlformats.org/officeDocument/2006/relationships/hyperlink" Target="http://../AppData/Roaming/Microsoft/Users/51984/Users/CASA%201/Users/CASA%201/AppData/Roaming/Microsoft/RESOLUCIONES%202019%20PDF/0242.pdf" TargetMode="External"/><Relationship Id="rId642" Type="http://schemas.openxmlformats.org/officeDocument/2006/relationships/hyperlink" Target="http://../AppData/Roaming/Microsoft/Users/51984/Users/CASA%201/Users/CASA%201/AppData/Roaming/Microsoft/AppData/Roaming/Microsoft/RESOLUCIONES%202017%20PDF/962.pdf" TargetMode="External"/><Relationship Id="rId1473" Type="http://schemas.openxmlformats.org/officeDocument/2006/relationships/hyperlink" Target="http://../AppData/Roaming/Microsoft/Users/51984/Users/CASA%201/Users/CASA%201/AppData/Roaming/Microsoft/RESOLUCIONES%202019%20PDF/0243.pdf" TargetMode="External"/><Relationship Id="rId641" Type="http://schemas.openxmlformats.org/officeDocument/2006/relationships/hyperlink" Target="http://../AppData/Roaming/Microsoft/Users/51984/Users/CASA%201/Users/CASA%201/AppData/Roaming/Microsoft/AppData/Roaming/Microsoft/RESOLUCIONES%202017%20PDF/964.pdf" TargetMode="External"/><Relationship Id="rId1474" Type="http://schemas.openxmlformats.org/officeDocument/2006/relationships/hyperlink" Target="http://../AppData/Roaming/Microsoft/Users/51984/Users/CASA%201/Users/CASA%201/AppData/Roaming/Microsoft/RESOLUCIONES%202019%20PDF/0239.pdf" TargetMode="External"/><Relationship Id="rId640" Type="http://schemas.openxmlformats.org/officeDocument/2006/relationships/hyperlink" Target="http://../AppData/Roaming/Microsoft/Users/51984/Users/CASA%201/Users/CASA%201/AppData/Roaming/Microsoft/RESOLUCIONES%202017%20PDF/960.pdf" TargetMode="External"/><Relationship Id="rId1475" Type="http://schemas.openxmlformats.org/officeDocument/2006/relationships/hyperlink" Target="http://../AppData/Roaming/Microsoft/Users/51984/Users/CASA%201/Users/CASA%201/AppData/Roaming/Microsoft/RESOLUCIONES%202019%20PDF/0252.pdf" TargetMode="External"/><Relationship Id="rId1476" Type="http://schemas.openxmlformats.org/officeDocument/2006/relationships/hyperlink" Target="http://../AppData/Roaming/Microsoft/Users/51984/Users/CASA%201/Users/CASA%201/AppData/Roaming/Microsoft/RESOLUCIONES%202019%20PDF/0248.pdf" TargetMode="External"/><Relationship Id="rId1466" Type="http://schemas.openxmlformats.org/officeDocument/2006/relationships/hyperlink" Target="http://../AppData/Roaming/Microsoft/Users/51984/Users/CASA%201/Users/CASA%201/AppData/Roaming/Microsoft/RESOLUCIONES%202019%20PDF/0236.pdf" TargetMode="External"/><Relationship Id="rId2797" Type="http://schemas.openxmlformats.org/officeDocument/2006/relationships/hyperlink" Target="http://../AppData/Roaming/Microsoft/Users/51984/Users/CASA%201/Users/CASA%201/AppData/Roaming/Microsoft/RESOLUCIONES%202019%20PDF/1138.pdf" TargetMode="External"/><Relationship Id="rId1467" Type="http://schemas.openxmlformats.org/officeDocument/2006/relationships/hyperlink" Target="http://../AppData/Roaming/Microsoft/Users/51984/Users/CASA%201/Users/CASA%201/AppData/Roaming/Microsoft/RESOLUCIONES%202019%20PDF/0237.pdf" TargetMode="External"/><Relationship Id="rId2798" Type="http://schemas.openxmlformats.org/officeDocument/2006/relationships/hyperlink" Target="http://../AppData/Roaming/Microsoft/Users/51984/Users/CASA%201/Users/CASA%201/AppData/Roaming/Microsoft/RESOLUCIONES%202019%20PDF/1132.pdf" TargetMode="External"/><Relationship Id="rId1468" Type="http://schemas.openxmlformats.org/officeDocument/2006/relationships/hyperlink" Target="http://../AppData/Roaming/Microsoft/Users/51984/Users/CASA%201/Users/CASA%201/AppData/Roaming/Microsoft/RESOLUCIONES%202019%20PDF/0232.pdf" TargetMode="External"/><Relationship Id="rId2799" Type="http://schemas.openxmlformats.org/officeDocument/2006/relationships/hyperlink" Target="http://../AppData/Roaming/Microsoft/Users/51984/Users/CASA%201/Users/CASA%201/AppData/Roaming/Microsoft/RESOLUCIONES%202019%20PDF/1131.pdf" TargetMode="External"/><Relationship Id="rId1469" Type="http://schemas.openxmlformats.org/officeDocument/2006/relationships/hyperlink" Target="http://../AppData/Roaming/Microsoft/Users/51984/Users/CASA%201/Users/CASA%201/AppData/Roaming/Microsoft/RESOLUCIONES%202019%20PDF/0241.pdf" TargetMode="External"/><Relationship Id="rId635" Type="http://schemas.openxmlformats.org/officeDocument/2006/relationships/hyperlink" Target="http://../AppData/Roaming/Microsoft/Users/51984/Users/CASA%201/Users/CASA%201/AppData/Roaming/Microsoft/RESOLUCIONES%202017%20PDF/959.pdf" TargetMode="External"/><Relationship Id="rId634" Type="http://schemas.openxmlformats.org/officeDocument/2006/relationships/hyperlink" Target="http://../AppData/Roaming/Microsoft/Users/51984/Users/CASA%201/Users/CASA%201/AppData/Roaming/Microsoft/AppData/Roaming/Microsoft/RESOLUCIONES%202017%20PDF/952.pdf" TargetMode="External"/><Relationship Id="rId633" Type="http://schemas.openxmlformats.org/officeDocument/2006/relationships/hyperlink" Target="http://../AppData/Roaming/Microsoft/Users/51984/Users/CASA%201/Users/CASA%201/AppData/Roaming/Microsoft/AppData/Roaming/Microsoft/RESOLUCIONES%202016%20PDF/RESOLUCION%20228.pdf" TargetMode="External"/><Relationship Id="rId632" Type="http://schemas.openxmlformats.org/officeDocument/2006/relationships/hyperlink" Target="http://../AppData/Roaming/Microsoft/Users/51984/Users/CASA%201/Users/CASA%201/AppData/Roaming/Microsoft/AppData/Roaming/Microsoft/RESOLUCIONES%202016%20PDF/RESOLUCION%20123.pdf" TargetMode="External"/><Relationship Id="rId639" Type="http://schemas.openxmlformats.org/officeDocument/2006/relationships/hyperlink" Target="http://../AppData/Roaming/Microsoft/Users/51984/Users/CASA%201/Users/CASA%201/AppData/Roaming/Microsoft/RESOLUCIONES%202017%20PDF/957.pdf" TargetMode="External"/><Relationship Id="rId638" Type="http://schemas.openxmlformats.org/officeDocument/2006/relationships/hyperlink" Target="http://../AppData/Roaming/Microsoft/Users/51984/Users/CASA%201/Users/CASA%201/AppData/Roaming/Microsoft/AppData/Roaming/Microsoft/RESOLUCIONES%202017%20PDF/958.pdf" TargetMode="External"/><Relationship Id="rId637" Type="http://schemas.openxmlformats.org/officeDocument/2006/relationships/hyperlink" Target="http://../AppData/Roaming/Microsoft/Users/51984/Users/CASA%201/Users/CASA%201/AppData/Roaming/Microsoft/AppData/Roaming/Microsoft/RESOLUCIONES%202017%20PDF/955.pdf" TargetMode="External"/><Relationship Id="rId636" Type="http://schemas.openxmlformats.org/officeDocument/2006/relationships/hyperlink" Target="http://../AppData/Roaming/Microsoft/Users/51984/Users/CASA%201/Users/CASA%201/AppData/Roaming/Microsoft/RESOLUCIONES%202017%20PDF/956.pdf" TargetMode="External"/><Relationship Id="rId2790" Type="http://schemas.openxmlformats.org/officeDocument/2006/relationships/hyperlink" Target="http://../AppData/Roaming/Microsoft/Users/51984/Users/CASA%201/Users/CASA%201/AppData/Roaming/Microsoft/RESOLUCIONES%202019%20PDF/CARGOS%202019/1119-CARGO2.pdf" TargetMode="External"/><Relationship Id="rId1460" Type="http://schemas.openxmlformats.org/officeDocument/2006/relationships/hyperlink" Target="http://../AppData/Roaming/Microsoft/Users/51984/Users/CASA%201/Users/CASA%201/AppData/Roaming/Microsoft/RESOLUCIONES%202019%20PDF/0230.pdf" TargetMode="External"/><Relationship Id="rId2791" Type="http://schemas.openxmlformats.org/officeDocument/2006/relationships/hyperlink" Target="http://../AppData/Roaming/Microsoft/Users/51984/Users/CASA%201/Users/CASA%201/AppData/Roaming/Microsoft/RESOLUCIONES%202019%20PDF/1123.pdf" TargetMode="External"/><Relationship Id="rId1461" Type="http://schemas.openxmlformats.org/officeDocument/2006/relationships/hyperlink" Target="http://../AppData/Roaming/Microsoft/Users/51984/Users/CASA%201/Users/CASA%201/AppData/Roaming/Microsoft/RESOLUCIONES%202019%20PDF/0228.pdf" TargetMode="External"/><Relationship Id="rId2792" Type="http://schemas.openxmlformats.org/officeDocument/2006/relationships/hyperlink" Target="http://../AppData/Roaming/Microsoft/Users/51984/Users/CASA%201/Users/CASA%201/AppData/Roaming/Microsoft/RESOLUCIONES%202019%20PDF/1122.pdf" TargetMode="External"/><Relationship Id="rId631" Type="http://schemas.openxmlformats.org/officeDocument/2006/relationships/hyperlink" Target="http://../AppData/Roaming/Microsoft/Users/51984/Users/CASA%201/Users/CASA%201/AppData/Roaming/Microsoft/AppData/Roaming/Microsoft/RESOLUCIONES%202016%20PDF/RESOLUCION%20126.pdf" TargetMode="External"/><Relationship Id="rId1462" Type="http://schemas.openxmlformats.org/officeDocument/2006/relationships/hyperlink" Target="http://../AppData/Roaming/Microsoft/Users/51984/Users/CASA%201/Users/CASA%201/AppData/Roaming/Microsoft/RESOLUCIONES%202019%20PDF/0231.pdf" TargetMode="External"/><Relationship Id="rId2793" Type="http://schemas.openxmlformats.org/officeDocument/2006/relationships/hyperlink" Target="http://../AppData/Roaming/Microsoft/Users/51984/Users/CASA%201/Users/CASA%201/AppData/Roaming/Microsoft/RESOLUCIONES%202019%20PDF/1133.pdf" TargetMode="External"/><Relationship Id="rId630" Type="http://schemas.openxmlformats.org/officeDocument/2006/relationships/hyperlink" Target="http://../AppData/Roaming/Microsoft/Users/51984/Users/CASA%201/Users/CASA%201/AppData/Roaming/Microsoft/AppData/Roaming/Microsoft/RESOLUCIONES%202016%20PDF/RESOLUCION%20125.pdf" TargetMode="External"/><Relationship Id="rId1463" Type="http://schemas.openxmlformats.org/officeDocument/2006/relationships/hyperlink" Target="http://../AppData/Roaming/Microsoft/Users/51984/Users/CASA%201/Users/CASA%201/AppData/Roaming/Microsoft/RESOLUCIONES%202019%20PDF/0234.pdf" TargetMode="External"/><Relationship Id="rId2794" Type="http://schemas.openxmlformats.org/officeDocument/2006/relationships/hyperlink" Target="http://../AppData/Roaming/Microsoft/Users/51984/Users/CASA%201/Users/CASA%201/AppData/Roaming/Microsoft/RESOLUCIONES%202019%20PDF/1136.pdf" TargetMode="External"/><Relationship Id="rId1464" Type="http://schemas.openxmlformats.org/officeDocument/2006/relationships/hyperlink" Target="http://../AppData/Roaming/Microsoft/Users/51984/Users/CASA%201/Users/CASA%201/AppData/Roaming/Microsoft/RESOLUCIONES%202019%20PDF/0233.pdf" TargetMode="External"/><Relationship Id="rId2795" Type="http://schemas.openxmlformats.org/officeDocument/2006/relationships/hyperlink" Target="http://../AppData/Roaming/Microsoft/Users/51984/Users/CASA%201/Users/CASA%201/AppData/Roaming/Microsoft/RESOLUCIONES%202019%20PDF/1134.pdf" TargetMode="External"/><Relationship Id="rId1465" Type="http://schemas.openxmlformats.org/officeDocument/2006/relationships/hyperlink" Target="http://../AppData/Roaming/Microsoft/Users/51984/Users/CASA%201/Users/CASA%201/AppData/Roaming/Microsoft/RESOLUCIONES%202019%20PDF/0235.pdf" TargetMode="External"/><Relationship Id="rId2796" Type="http://schemas.openxmlformats.org/officeDocument/2006/relationships/hyperlink" Target="http://../AppData/Roaming/Microsoft/Users/51984/Users/CASA%201/Users/CASA%201/AppData/Roaming/Microsoft/RESOLUCIONES%202019%20PDF/1128.pdf" TargetMode="External"/><Relationship Id="rId1411" Type="http://schemas.openxmlformats.org/officeDocument/2006/relationships/hyperlink" Target="http://../AppData/Roaming/Microsoft/Users/51984/Users/CASA%201/Users/CASA%201/AppData/Roaming/Microsoft/RESOLUCIONES%202019%20PDF/0177.pdf" TargetMode="External"/><Relationship Id="rId2742" Type="http://schemas.openxmlformats.org/officeDocument/2006/relationships/hyperlink" Target="http://../AppData/Roaming/Microsoft/Users/51984/Users/CASA%201/Users/CASA%201/AppData/Roaming/Microsoft/RESOLUCIONES%202019%20PDF/1096.pdf" TargetMode="External"/><Relationship Id="rId1412" Type="http://schemas.openxmlformats.org/officeDocument/2006/relationships/hyperlink" Target="http://../AppData/Roaming/Microsoft/Users/51984/Users/CASA%201/Users/CASA%201/AppData/Roaming/Microsoft/RESOLUCIONES%202019%20PDF/0172.pdf" TargetMode="External"/><Relationship Id="rId2743" Type="http://schemas.openxmlformats.org/officeDocument/2006/relationships/hyperlink" Target="http://../AppData/Roaming/Microsoft/Users/51984/Users/CASA%201/Users/CASA%201/AppData/Roaming/Microsoft/RESOLUCIONES%202019%20PDF/CARGOS%202019/1096-CARGO1.pdf" TargetMode="External"/><Relationship Id="rId1413" Type="http://schemas.openxmlformats.org/officeDocument/2006/relationships/hyperlink" Target="http://../AppData/Roaming/Microsoft/Users/51984/Users/CASA%201/Users/CASA%201/AppData/Roaming/Microsoft/RESOLUCIONES%202019%20PDF/CARGOS%202019/0172-cargo.pdf" TargetMode="External"/><Relationship Id="rId2744" Type="http://schemas.openxmlformats.org/officeDocument/2006/relationships/hyperlink" Target="http://../AppData/Roaming/Microsoft/Users/51984/Users/CASA%201/Users/CASA%201/AppData/Roaming/Microsoft/RESOLUCIONES%202019%20PDF/CARGOS%202019/1096-CARGO2.pdf" TargetMode="External"/><Relationship Id="rId1414" Type="http://schemas.openxmlformats.org/officeDocument/2006/relationships/hyperlink" Target="http://../AppData/Roaming/Microsoft/Users/51984/Users/CASA%201/Users/CASA%201/AppData/Roaming/Microsoft/RESOLUCIONES%202019%20PDF/0191.pdf" TargetMode="External"/><Relationship Id="rId2745" Type="http://schemas.openxmlformats.org/officeDocument/2006/relationships/hyperlink" Target="http://../AppData/Roaming/Microsoft/Users/51984/Users/CASA%201/Users/CASA%201/AppData/Roaming/Microsoft/RESOLUCIONES%202019%20PDF/CARGOS%202019/1096-CARGO3.pdf" TargetMode="External"/><Relationship Id="rId1415" Type="http://schemas.openxmlformats.org/officeDocument/2006/relationships/hyperlink" Target="http://../AppData/Roaming/Microsoft/Users/51984/Users/CASA%201/Users/CASA%201/AppData/Roaming/Microsoft/RESOLUCIONES%202019%20PDF/0188.pdf" TargetMode="External"/><Relationship Id="rId2746" Type="http://schemas.openxmlformats.org/officeDocument/2006/relationships/hyperlink" Target="http://../AppData/Roaming/Microsoft/Users/51984/Users/CASA%201/Users/CASA%201/AppData/Roaming/Microsoft/RESOLUCIONES%202019%20PDF/1102.pdf" TargetMode="External"/><Relationship Id="rId1416" Type="http://schemas.openxmlformats.org/officeDocument/2006/relationships/hyperlink" Target="http://../AppData/Roaming/Microsoft/Users/51984/Users/CASA%201/Users/CASA%201/AppData/Roaming/Microsoft/RESOLUCIONES%202019%20PDF/0189.pdf" TargetMode="External"/><Relationship Id="rId2747" Type="http://schemas.openxmlformats.org/officeDocument/2006/relationships/hyperlink" Target="http://../AppData/Roaming/Microsoft/Users/51984/Users/CASA%201/Users/CASA%201/AppData/Roaming/Microsoft/RESOLUCIONES%202019%20PDF/1104.pdf" TargetMode="External"/><Relationship Id="rId1417" Type="http://schemas.openxmlformats.org/officeDocument/2006/relationships/hyperlink" Target="http://../AppData/Roaming/Microsoft/Users/51984/Users/CASA%201/Users/CASA%201/AppData/Roaming/Microsoft/RESOLUCIONES%202019%20PDF/0178.pdf" TargetMode="External"/><Relationship Id="rId2748" Type="http://schemas.openxmlformats.org/officeDocument/2006/relationships/hyperlink" Target="http://../AppData/Roaming/Microsoft/Users/51984/Users/CASA%201/Users/CASA%201/AppData/Roaming/Microsoft/RESOLUCIONES%202019%20PDF/1103.pdf" TargetMode="External"/><Relationship Id="rId1418" Type="http://schemas.openxmlformats.org/officeDocument/2006/relationships/hyperlink" Target="http://../AppData/Roaming/Microsoft/Users/51984/Users/CASA%201/Users/CASA%201/AppData/Roaming/Microsoft/RESOLUCIONES%202019%20PDF/0190.pdf" TargetMode="External"/><Relationship Id="rId2749" Type="http://schemas.openxmlformats.org/officeDocument/2006/relationships/hyperlink" Target="http://../AppData/Roaming/Microsoft/Users/51984/Users/CASA%201/Users/CASA%201/AppData/Roaming/Microsoft/RESOLUCIONES%202019%20PDF/1105.pdf" TargetMode="External"/><Relationship Id="rId1419" Type="http://schemas.openxmlformats.org/officeDocument/2006/relationships/hyperlink" Target="http://../AppData/Roaming/Microsoft/Users/51984/Users/CASA%201/Users/CASA%201/AppData/Roaming/Microsoft/RESOLUCIONES%202019%20PDF/0192.pdf" TargetMode="External"/><Relationship Id="rId2740" Type="http://schemas.openxmlformats.org/officeDocument/2006/relationships/hyperlink" Target="http://../AppData/Roaming/Microsoft/Users/51984/Users/CASA%201/Users/CASA%201/AppData/Roaming/Microsoft/RESOLUCIONES%202019%20PDF/CARGOS%202019/1097-CARGO3.pdf" TargetMode="External"/><Relationship Id="rId1410" Type="http://schemas.openxmlformats.org/officeDocument/2006/relationships/hyperlink" Target="http://../AppData/Roaming/Microsoft/Users/51984/Users/CASA%201/Users/CASA%201/AppData/Roaming/Microsoft/RESOLUCIONES%202019%20PDF/CARGOS%202019/0181-cargo.pdf" TargetMode="External"/><Relationship Id="rId2741" Type="http://schemas.openxmlformats.org/officeDocument/2006/relationships/hyperlink" Target="http://../AppData/Roaming/Microsoft/Users/51984/Users/CASA%201/Users/CASA%201/AppData/Roaming/Microsoft/RESOLUCIONES%202019%20PDF/1100.pdf" TargetMode="External"/><Relationship Id="rId1400" Type="http://schemas.openxmlformats.org/officeDocument/2006/relationships/hyperlink" Target="http://../AppData/Roaming/Microsoft/Users/51984/Users/CASA%201/Users/CASA%201/AppData/Roaming/Microsoft/RESOLUCIONES%202019%20PDF/0183.pdf" TargetMode="External"/><Relationship Id="rId2731" Type="http://schemas.openxmlformats.org/officeDocument/2006/relationships/hyperlink" Target="http://../AppData/Roaming/Microsoft/Users/51984/Users/CASA%201/Users/CASA%201/AppData/Roaming/Microsoft/RESOLUCIONES%202019%20PDF/1098.pdf" TargetMode="External"/><Relationship Id="rId1401" Type="http://schemas.openxmlformats.org/officeDocument/2006/relationships/hyperlink" Target="http://../AppData/Roaming/Microsoft/Users/51984/Users/CASA%201/Users/CASA%201/AppData/Roaming/Microsoft/RESOLUCIONES%202019%20PDF/0180.pdf" TargetMode="External"/><Relationship Id="rId2732" Type="http://schemas.openxmlformats.org/officeDocument/2006/relationships/hyperlink" Target="http://../AppData/Roaming/Microsoft/Users/51984/Users/CASA%201/Users/CASA%201/AppData/Roaming/Microsoft/RESOLUCIONES%202019%20PDF/1095.pdf" TargetMode="External"/><Relationship Id="rId1402" Type="http://schemas.openxmlformats.org/officeDocument/2006/relationships/hyperlink" Target="http://../AppData/Roaming/Microsoft/Users/51984/Users/CASA%201/Users/CASA%201/AppData/Roaming/Microsoft/RESOLUCIONES%202019%20PDF/0174.pdf" TargetMode="External"/><Relationship Id="rId2733" Type="http://schemas.openxmlformats.org/officeDocument/2006/relationships/hyperlink" Target="http://../AppData/Roaming/Microsoft/Users/51984/Users/CASA%201/Users/CASA%201/AppData/Roaming/Microsoft/RESOLUCIONES%202019%20PDF/CARGOS%202019/1095-CARGO1.pdf" TargetMode="External"/><Relationship Id="rId1403" Type="http://schemas.openxmlformats.org/officeDocument/2006/relationships/hyperlink" Target="http://../AppData/Roaming/Microsoft/Users/51984/Users/CASA%201/Users/CASA%201/AppData/Roaming/Microsoft/RESOLUCIONES%202019%20PDF/0175.pdf" TargetMode="External"/><Relationship Id="rId2734" Type="http://schemas.openxmlformats.org/officeDocument/2006/relationships/hyperlink" Target="http://../AppData/Roaming/Microsoft/Users/51984/Users/CASA%201/Users/CASA%201/AppData/Roaming/Microsoft/RESOLUCIONES%202019%20PDF/CARGOS%202019/1095-CARGO2.pdf" TargetMode="External"/><Relationship Id="rId1404" Type="http://schemas.openxmlformats.org/officeDocument/2006/relationships/hyperlink" Target="http://../AppData/Roaming/Microsoft/Users/51984/Users/CASA%201/Users/CASA%201/AppData/Roaming/Microsoft/RESOLUCIONES%202019%20PDF/CARGOS%202019/0175-CARGO.pdf" TargetMode="External"/><Relationship Id="rId2735" Type="http://schemas.openxmlformats.org/officeDocument/2006/relationships/hyperlink" Target="http://../AppData/Roaming/Microsoft/Users/51984/Users/CASA%201/Users/CASA%201/AppData/Roaming/Microsoft/RESOLUCIONES%202019%20PDF/CARGOS%202019/1095-CARGO3.pdf" TargetMode="External"/><Relationship Id="rId1405" Type="http://schemas.openxmlformats.org/officeDocument/2006/relationships/hyperlink" Target="http://../AppData/Roaming/Microsoft/Users/51984/Users/CASA%201/Users/CASA%201/AppData/Roaming/Microsoft/RESOLUCIONES%202019%20PDF/CARGOS%202019/0175-CARGO2.pdf" TargetMode="External"/><Relationship Id="rId2736" Type="http://schemas.openxmlformats.org/officeDocument/2006/relationships/hyperlink" Target="http://../AppData/Roaming/Microsoft/Users/51984/Users/CASA%201/Users/CASA%201/AppData/Roaming/Microsoft/RESOLUCIONES%202019%20PDF/1099.pdf" TargetMode="External"/><Relationship Id="rId1406" Type="http://schemas.openxmlformats.org/officeDocument/2006/relationships/hyperlink" Target="http://../AppData/Roaming/Microsoft/Users/51984/Users/CASA%201/Users/CASA%201/AppData/Roaming/Microsoft/RESOLUCIONES%202019%20PDF/CARGOS%202019/0175-CARGO3.pdf" TargetMode="External"/><Relationship Id="rId2737" Type="http://schemas.openxmlformats.org/officeDocument/2006/relationships/hyperlink" Target="http://../AppData/Roaming/Microsoft/Users/51984/Users/CASA%201/Users/CASA%201/AppData/Roaming/Microsoft/RESOLUCIONES%202019%20PDF/1097.pdf" TargetMode="External"/><Relationship Id="rId1407" Type="http://schemas.openxmlformats.org/officeDocument/2006/relationships/hyperlink" Target="http://../AppData/Roaming/Microsoft/Users/51984/Users/CASA%201/Users/CASA%201/AppData/Roaming/Microsoft/RESOLUCIONES%202019%20PDF/0179.pdf" TargetMode="External"/><Relationship Id="rId2738" Type="http://schemas.openxmlformats.org/officeDocument/2006/relationships/hyperlink" Target="http://../AppData/Roaming/Microsoft/Users/51984/Users/CASA%201/Users/CASA%201/AppData/Roaming/Microsoft/RESOLUCIONES%202019%20PDF/CARGOS%202019/1097-CARGO1.pdf" TargetMode="External"/><Relationship Id="rId1408" Type="http://schemas.openxmlformats.org/officeDocument/2006/relationships/hyperlink" Target="http://../AppData/Roaming/Microsoft/Users/51984/Users/CASA%201/Users/CASA%201/AppData/Roaming/Microsoft/RESOLUCIONES%202019%20PDF/0185.pdf" TargetMode="External"/><Relationship Id="rId2739" Type="http://schemas.openxmlformats.org/officeDocument/2006/relationships/hyperlink" Target="http://../AppData/Roaming/Microsoft/Users/51984/Users/CASA%201/Users/CASA%201/AppData/Roaming/Microsoft/RESOLUCIONES%202019%20PDF/CARGOS%202019/1097-CARGO2.pdf" TargetMode="External"/><Relationship Id="rId1409" Type="http://schemas.openxmlformats.org/officeDocument/2006/relationships/hyperlink" Target="http://../AppData/Roaming/Microsoft/Users/51984/Users/CASA%201/Users/CASA%201/AppData/Roaming/Microsoft/RESOLUCIONES%202019%20PDF/0181.pdf" TargetMode="External"/><Relationship Id="rId2730" Type="http://schemas.openxmlformats.org/officeDocument/2006/relationships/hyperlink" Target="http://../AppData/Roaming/Microsoft/Users/51984/Users/CASA%201/Users/CASA%201/AppData/Roaming/Microsoft/RESOLUCIONES%202019%20PDF/CARGOS%202019/1094-CARGO3.pdf" TargetMode="External"/><Relationship Id="rId1433" Type="http://schemas.openxmlformats.org/officeDocument/2006/relationships/hyperlink" Target="http://../AppData/Roaming/Microsoft/Users/51984/Users/CASA%201/Users/CASA%201/AppData/Roaming/Microsoft/RESOLUCIONES%202019%20PDF/0202.pdf" TargetMode="External"/><Relationship Id="rId2764" Type="http://schemas.openxmlformats.org/officeDocument/2006/relationships/hyperlink" Target="http://../AppData/Roaming/Microsoft/Users/51984/Users/CASA%201/Users/CASA%201/AppData/Roaming/Microsoft/RESOLUCIONES%202019%20PDF/CARGOS%202019/1113-CARGO1.pdf" TargetMode="External"/><Relationship Id="rId1434" Type="http://schemas.openxmlformats.org/officeDocument/2006/relationships/hyperlink" Target="http://../AppData/Roaming/Microsoft/Users/51984/Users/CASA%201/Users/CASA%201/AppData/Roaming/Microsoft/RESOLUCIONES%202019%20PDF/0207.pdf" TargetMode="External"/><Relationship Id="rId2765" Type="http://schemas.openxmlformats.org/officeDocument/2006/relationships/hyperlink" Target="http://../AppData/Roaming/Microsoft/Users/51984/Users/CASA%201/Users/CASA%201/AppData/Roaming/Microsoft/RESOLUCIONES%202019%20PDF/1117.pdf" TargetMode="External"/><Relationship Id="rId1435" Type="http://schemas.openxmlformats.org/officeDocument/2006/relationships/hyperlink" Target="http://../AppData/Roaming/Microsoft/Users/51984/Users/CASA%201/Users/CASA%201/AppData/Roaming/Microsoft/RESOLUCIONES%202019%20PDF/0203.pdf" TargetMode="External"/><Relationship Id="rId2766" Type="http://schemas.openxmlformats.org/officeDocument/2006/relationships/hyperlink" Target="http://../AppData/Roaming/Microsoft/Users/51984/Users/CASA%201/Users/CASA%201/AppData/Roaming/Microsoft/RESOLUCIONES%202019%20PDF/CARGOS%202019/1117-CARGO1.pdf" TargetMode="External"/><Relationship Id="rId1436" Type="http://schemas.openxmlformats.org/officeDocument/2006/relationships/hyperlink" Target="http://../AppData/Roaming/Microsoft/Users/51984/Users/CASA%201/Users/CASA%201/AppData/Roaming/Microsoft/RESOLUCIONES%202019%20PDF/0206.pdf" TargetMode="External"/><Relationship Id="rId2767" Type="http://schemas.openxmlformats.org/officeDocument/2006/relationships/hyperlink" Target="http://../AppData/Roaming/Microsoft/Users/51984/Users/CASA%201/Users/CASA%201/AppData/Roaming/Microsoft/RESOLUCIONES%202019%20PDF/CARGOS%202019/1117-CARGO2.pdf" TargetMode="External"/><Relationship Id="rId1437" Type="http://schemas.openxmlformats.org/officeDocument/2006/relationships/hyperlink" Target="http://../AppData/Roaming/Microsoft/Users/51984/Users/CASA%201/Users/CASA%201/AppData/Roaming/Microsoft/RESOLUCIONES%202019%20PDF/0204.pdf" TargetMode="External"/><Relationship Id="rId2768" Type="http://schemas.openxmlformats.org/officeDocument/2006/relationships/hyperlink" Target="http://../AppData/Roaming/Microsoft/Users/51984/Users/CASA%201/Users/CASA%201/AppData/Roaming/Microsoft/RESOLUCIONES%202019%20PDF/0006.pdf" TargetMode="External"/><Relationship Id="rId1438" Type="http://schemas.openxmlformats.org/officeDocument/2006/relationships/hyperlink" Target="http://../AppData/Roaming/Microsoft/Users/51984/Users/CASA%201/Users/CASA%201/AppData/Roaming/Microsoft/RESOLUCIONES%202019%20PDF/0205.pdf" TargetMode="External"/><Relationship Id="rId2769" Type="http://schemas.openxmlformats.org/officeDocument/2006/relationships/hyperlink" Target="http://../AppData/Roaming/Microsoft/Users/51984/Users/CASA%201/Users/CASA%201/AppData/Roaming/Microsoft/RESOLUCIONES%202019%20PDF/1115.pdf" TargetMode="External"/><Relationship Id="rId1439" Type="http://schemas.openxmlformats.org/officeDocument/2006/relationships/hyperlink" Target="http://../AppData/Roaming/Microsoft/Users/51984/Users/CASA%201/Users/CASA%201/AppData/Roaming/Microsoft/RESOLUCIONES%202019%20PDF/0201.pdf" TargetMode="External"/><Relationship Id="rId609" Type="http://schemas.openxmlformats.org/officeDocument/2006/relationships/hyperlink" Target="http://../AppData/Roaming/Microsoft/Users/51984/Users/CASA%201/Users/CASA%201/AppData/Roaming/Microsoft/AppData/Roaming/Microsoft/RESOLUCIONES%202016%20PDF/RESOLUCION%2062.pdf" TargetMode="External"/><Relationship Id="rId608" Type="http://schemas.openxmlformats.org/officeDocument/2006/relationships/hyperlink" Target="http://../AppData/Roaming/Microsoft/Users/51984/Users/CASA%201/Users/CASA%201/AppData/Roaming/Microsoft/AppData/Roaming/Microsoft/RESOLUCIONES%202016%20PDF/RESOLUCION%2061.pdf" TargetMode="External"/><Relationship Id="rId607" Type="http://schemas.openxmlformats.org/officeDocument/2006/relationships/hyperlink" Target="http://../AppData/Roaming/Microsoft/Users/51984/Users/CASA%201/Users/CASA%201/AppData/Roaming/Microsoft/AppData/Roaming/Microsoft/RESOLUCIONES%202016%20PDF/RESOLUCION%2064.pdf" TargetMode="External"/><Relationship Id="rId602" Type="http://schemas.openxmlformats.org/officeDocument/2006/relationships/hyperlink" Target="http://../AppData/Roaming/Microsoft/Users/51984/Users/CASA%201/Users/CASA%201/AppData/Roaming/Microsoft/AppData/Roaming/Microsoft/RESOLUCIONES%202016%20PDF/RESOLUCION%2056.pdf" TargetMode="External"/><Relationship Id="rId601" Type="http://schemas.openxmlformats.org/officeDocument/2006/relationships/hyperlink" Target="http://../AppData/Roaming/Microsoft/Users/51984/Users/CASA%201/Users/CASA%201/AppData/Roaming/Microsoft/AppData/Roaming/Microsoft/RESOLUCIONES%202016%20PDF/RESOLUCION%2055.pdf" TargetMode="External"/><Relationship Id="rId600" Type="http://schemas.openxmlformats.org/officeDocument/2006/relationships/hyperlink" Target="http://../AppData/Roaming/Microsoft/Users/51984/Users/CASA%201/Users/CASA%201/AppData/Roaming/Microsoft/RESOLUCIONES%202016%20PDF/57.pdf" TargetMode="External"/><Relationship Id="rId606" Type="http://schemas.openxmlformats.org/officeDocument/2006/relationships/hyperlink" Target="http://../AppData/Roaming/Microsoft/Users/51984/Users/CASA%201/Users/CASA%201/AppData/Roaming/Microsoft/AppData/Roaming/Microsoft/RESOLUCIONES%202016%20PDF/RESOLUCION%2063.pdf" TargetMode="External"/><Relationship Id="rId605" Type="http://schemas.openxmlformats.org/officeDocument/2006/relationships/hyperlink" Target="http://../AppData/Roaming/Microsoft/Users/51984/Users/CASA%201/Users/CASA%201/AppData/Roaming/Microsoft/AppData/Roaming/Microsoft/RESOLUCIONES%202016%20PDF/RESOLUCION%2058.pdf" TargetMode="External"/><Relationship Id="rId604" Type="http://schemas.openxmlformats.org/officeDocument/2006/relationships/hyperlink" Target="http://../AppData/Roaming/Microsoft/Users/51984/Users/CASA%201/Users/CASA%201/AppData/Roaming/Microsoft/AppData/Roaming/Microsoft/RESOLUCIONES%202016%20PDF/RESOLUCION%2060.pdf" TargetMode="External"/><Relationship Id="rId603" Type="http://schemas.openxmlformats.org/officeDocument/2006/relationships/hyperlink" Target="http://../AppData/Roaming/Microsoft/Users/51984/Users/CASA%201/Users/CASA%201/AppData/Roaming/Microsoft/AppData/Roaming/Microsoft/RESOLUCIONES%202016%20PDF/RESOLUCION%2059.pdf" TargetMode="External"/><Relationship Id="rId2760" Type="http://schemas.openxmlformats.org/officeDocument/2006/relationships/hyperlink" Target="http://../AppData/Roaming/Microsoft/Users/51984/Users/CASA%201/Users/CASA%201/AppData/Roaming/Microsoft/RESOLUCIONES%202019%20PDF/CARGOS%202019/1109-CARGO1.pdf" TargetMode="External"/><Relationship Id="rId1430" Type="http://schemas.openxmlformats.org/officeDocument/2006/relationships/hyperlink" Target="http://../AppData/Roaming/Microsoft/Users/51984/Users/CASA%201/Users/CASA%201/AppData/Roaming/Microsoft/RESOLUCIONES%202019%20PDF/CARGOS%202019/0200-CARGO2.pdf" TargetMode="External"/><Relationship Id="rId2761" Type="http://schemas.openxmlformats.org/officeDocument/2006/relationships/hyperlink" Target="http://../AppData/Roaming/Microsoft/Users/51984/Users/CASA%201/Users/CASA%201/AppData/Roaming/Microsoft/RESOLUCIONES%202019%20PDF/CARGOS%202019/1109-CARGO2.pdf" TargetMode="External"/><Relationship Id="rId1431" Type="http://schemas.openxmlformats.org/officeDocument/2006/relationships/hyperlink" Target="http://../AppData/Roaming/Microsoft/Users/51984/Users/CASA%201/Users/CASA%201/AppData/Roaming/Microsoft/RESOLUCIONES%202019%20PDF/CARGOS%202019/0200-CARGO3.pdf" TargetMode="External"/><Relationship Id="rId2762" Type="http://schemas.openxmlformats.org/officeDocument/2006/relationships/hyperlink" Target="http://../AppData/Roaming/Microsoft/Users/51984/Users/CASA%201/Users/CASA%201/AppData/Roaming/Microsoft/RESOLUCIONES%202019%20PDF/1120.pdf" TargetMode="External"/><Relationship Id="rId1432" Type="http://schemas.openxmlformats.org/officeDocument/2006/relationships/hyperlink" Target="http://../AppData/Roaming/Microsoft/Users/51984/Users/CASA%201/Users/CASA%201/AppData/Roaming/Microsoft/RESOLUCIONES%202019%20PDF/0199.pdf" TargetMode="External"/><Relationship Id="rId2763" Type="http://schemas.openxmlformats.org/officeDocument/2006/relationships/hyperlink" Target="http://../AppData/Roaming/Microsoft/Users/51984/Users/CASA%201/Users/CASA%201/AppData/Roaming/Microsoft/RESOLUCIONES%202019%20PDF/1113.pdf" TargetMode="External"/><Relationship Id="rId1422" Type="http://schemas.openxmlformats.org/officeDocument/2006/relationships/hyperlink" Target="http://../AppData/Roaming/Microsoft/Users/51984/Users/CASA%201/Users/CASA%201/AppData/Roaming/Microsoft/RESOLUCIONES%202019%20PDF/0194.pdf" TargetMode="External"/><Relationship Id="rId2753" Type="http://schemas.openxmlformats.org/officeDocument/2006/relationships/hyperlink" Target="http://../AppData/Roaming/Microsoft/Users/51984/Users/CASA%201/Users/CASA%201/AppData/Roaming/Microsoft/RESOLUCIONES%202019%20PDF/CARGOS%202019/1106-CARGO2.pdf" TargetMode="External"/><Relationship Id="rId1423" Type="http://schemas.openxmlformats.org/officeDocument/2006/relationships/hyperlink" Target="http://../AppData/Roaming/Microsoft/Users/51984/Users/CASA%201/Users/CASA%201/AppData/Roaming/Microsoft/RESOLUCIONES%202019%20PDF/CARGOS%202019/0194-CARGO.pdf" TargetMode="External"/><Relationship Id="rId2754" Type="http://schemas.openxmlformats.org/officeDocument/2006/relationships/hyperlink" Target="http://../AppData/Roaming/Microsoft/Users/51984/Users/CASA%201/Users/CASA%201/AppData/Roaming/Microsoft/RESOLUCIONES%202019%20PDF/1107.pdf" TargetMode="External"/><Relationship Id="rId1424" Type="http://schemas.openxmlformats.org/officeDocument/2006/relationships/hyperlink" Target="http://../AppData/Roaming/Microsoft/Users/51984/Users/CASA%201/Users/CASA%201/AppData/Roaming/Microsoft/RESOLUCIONES%202019%20PDF/0195.pdf" TargetMode="External"/><Relationship Id="rId2755" Type="http://schemas.openxmlformats.org/officeDocument/2006/relationships/hyperlink" Target="http://../AppData/Roaming/Microsoft/Users/51984/Users/CASA%201/Users/CASA%201/AppData/Roaming/Microsoft/RESOLUCIONES%202019%20PDF/CARGOS%202019/1107-CARGO1.pdf" TargetMode="External"/><Relationship Id="rId1425" Type="http://schemas.openxmlformats.org/officeDocument/2006/relationships/hyperlink" Target="http://../AppData/Roaming/Microsoft/Users/51984/Users/CASA%201/Users/CASA%201/AppData/Roaming/Microsoft/RESOLUCIONES%202019%20PDF/0196.pdf" TargetMode="External"/><Relationship Id="rId2756" Type="http://schemas.openxmlformats.org/officeDocument/2006/relationships/hyperlink" Target="http://../AppData/Roaming/Microsoft/Users/51984/Users/CASA%201/Users/CASA%201/AppData/Roaming/Microsoft/RESOLUCIONES%202019%20PDF/1108.pdf" TargetMode="External"/><Relationship Id="rId1426" Type="http://schemas.openxmlformats.org/officeDocument/2006/relationships/hyperlink" Target="http://../AppData/Roaming/Microsoft/Users/51984/Users/CASA%201/Users/CASA%201/AppData/Roaming/Microsoft/RESOLUCIONES%202019%20PDF/0197.pdf" TargetMode="External"/><Relationship Id="rId2757" Type="http://schemas.openxmlformats.org/officeDocument/2006/relationships/hyperlink" Target="http://../AppData/Roaming/Microsoft/Users/51984/Users/CASA%201/Users/CASA%201/AppData/Roaming/Microsoft/RESOLUCIONES%202019%20PDF/CARGOS%202019/1108-CARGO1.pdf" TargetMode="External"/><Relationship Id="rId1427" Type="http://schemas.openxmlformats.org/officeDocument/2006/relationships/hyperlink" Target="http://../AppData/Roaming/Microsoft/Users/51984/Users/CASA%201/Users/CASA%201/AppData/Roaming/Microsoft/RESOLUCIONES%202019%20PDF/0193.pdf" TargetMode="External"/><Relationship Id="rId2758" Type="http://schemas.openxmlformats.org/officeDocument/2006/relationships/hyperlink" Target="http://../AppData/Roaming/Microsoft/Users/51984/Users/CASA%201/Users/CASA%201/AppData/Roaming/Microsoft/RESOLUCIONES%202019%20PDF/CARGOS%202019/1108-CARGO2.pdf" TargetMode="External"/><Relationship Id="rId1428" Type="http://schemas.openxmlformats.org/officeDocument/2006/relationships/hyperlink" Target="http://../AppData/Roaming/Microsoft/Users/51984/Users/CASA%201/Users/CASA%201/AppData/Roaming/Microsoft/RESOLUCIONES%202019%20PDF/0200.pdf" TargetMode="External"/><Relationship Id="rId2759" Type="http://schemas.openxmlformats.org/officeDocument/2006/relationships/hyperlink" Target="http://../AppData/Roaming/Microsoft/Users/51984/Users/CASA%201/Users/CASA%201/AppData/Roaming/Microsoft/RESOLUCIONES%202019%20PDF/1109.pdf" TargetMode="External"/><Relationship Id="rId1429" Type="http://schemas.openxmlformats.org/officeDocument/2006/relationships/hyperlink" Target="http://../AppData/Roaming/Microsoft/Users/51984/Users/CASA%201/Users/CASA%201/AppData/Roaming/Microsoft/RESOLUCIONES%202019%20PDF/CARGOS%202019/0200-CARGO1.pdf" TargetMode="External"/><Relationship Id="rId2750" Type="http://schemas.openxmlformats.org/officeDocument/2006/relationships/hyperlink" Target="http://../AppData/Roaming/Microsoft/Users/51984/Users/CASA%201/Users/CASA%201/AppData/Roaming/Microsoft/RESOLUCIONES%202019%20PDF/CARGOS%202019/1105-CARGO1.pdf" TargetMode="External"/><Relationship Id="rId1420" Type="http://schemas.openxmlformats.org/officeDocument/2006/relationships/hyperlink" Target="http://../AppData/Roaming/Microsoft/Users/51984/Users/CASA%201/Users/CASA%201/AppData/Roaming/Microsoft/RESOLUCIONES%202019%20PDF/0187.pdf" TargetMode="External"/><Relationship Id="rId2751" Type="http://schemas.openxmlformats.org/officeDocument/2006/relationships/hyperlink" Target="http://../AppData/Roaming/Microsoft/Users/51984/Users/CASA%201/Users/CASA%201/AppData/Roaming/Microsoft/RESOLUCIONES%202019%20PDF/1106.pdf" TargetMode="External"/><Relationship Id="rId1421" Type="http://schemas.openxmlformats.org/officeDocument/2006/relationships/hyperlink" Target="http://../AppData/Roaming/Microsoft/Users/51984/Users/CASA%201/Users/CASA%201/AppData/Roaming/Microsoft/RESOLUCIONES%202019%20PDF/0189.pdf" TargetMode="External"/><Relationship Id="rId2752" Type="http://schemas.openxmlformats.org/officeDocument/2006/relationships/hyperlink" Target="http://../AppData/Roaming/Microsoft/Users/51984/Users/CASA%201/Users/CASA%201/AppData/Roaming/Microsoft/RESOLUCIONES%202019%20PDF/CARGOS%202019/1106-CARGO1.pdf" TargetMode="External"/><Relationship Id="rId3238" Type="http://schemas.openxmlformats.org/officeDocument/2006/relationships/hyperlink" Target="http://../AppData/Roaming/Microsoft/Users/51984/Users/CASA%201/Users/CASA%201/AppData/Roaming/Microsoft/RESOLUCIONES%202020%20PDF/0160.pdf" TargetMode="External"/><Relationship Id="rId3237" Type="http://schemas.openxmlformats.org/officeDocument/2006/relationships/hyperlink" Target="http://../AppData/Roaming/Microsoft/Users/51984/Users/CASA%201/Users/CASA%201/AppData/Roaming/Microsoft/RESOLUCIONES%202020%20PDF/0152.pdf" TargetMode="External"/><Relationship Id="rId3239" Type="http://schemas.openxmlformats.org/officeDocument/2006/relationships/hyperlink" Target="http://../AppData/Roaming/Microsoft/Users/51984/Users/CASA%201/Users/CASA%201/AppData/Roaming/Microsoft/RESOLUCIONES%202020%20PDF/0153.pdf" TargetMode="External"/><Relationship Id="rId3230" Type="http://schemas.openxmlformats.org/officeDocument/2006/relationships/hyperlink" Target="http://../AppData/Roaming/Microsoft/Users/51984/Users/CASA%201/Users/CASA%201/AppData/Roaming/Microsoft/RESOLUCIONES%202020%20PDF/0146.pdf" TargetMode="External"/><Relationship Id="rId3232" Type="http://schemas.openxmlformats.org/officeDocument/2006/relationships/hyperlink" Target="http://../AppData/Roaming/Microsoft/Users/51984/Users/CASA%201/Users/CASA%201/AppData/Roaming/Microsoft/RESOLUCIONES%202020%20PDF/CARGOS/0149%20cargo%203.pdf" TargetMode="External"/><Relationship Id="rId3231" Type="http://schemas.openxmlformats.org/officeDocument/2006/relationships/hyperlink" Target="http://../AppData/Roaming/Microsoft/Users/51984/Users/CASA%201/Users/CASA%201/AppData/Roaming/Microsoft/RESOLUCIONES%202020%20PDF/0149.pdf" TargetMode="External"/><Relationship Id="rId3234" Type="http://schemas.openxmlformats.org/officeDocument/2006/relationships/hyperlink" Target="http://../AppData/Roaming/Microsoft/Users/51984/Users/CASA%201/Users/CASA%201/AppData/Roaming/Microsoft/RESOLUCIONES%202020%20PDF/0157.pdf" TargetMode="External"/><Relationship Id="rId3233" Type="http://schemas.openxmlformats.org/officeDocument/2006/relationships/hyperlink" Target="http://../AppData/Roaming/Microsoft/Users/51984/Users/CASA%201/Users/CASA%201/AppData/Roaming/Microsoft/RESOLUCIONES%202020%20PDF/0147.pdf" TargetMode="External"/><Relationship Id="rId3236" Type="http://schemas.openxmlformats.org/officeDocument/2006/relationships/hyperlink" Target="http://../AppData/Roaming/Microsoft/Users/51984/Users/CASA%201/Users/CASA%201/AppData/Roaming/Microsoft/RESOLUCIONES%202020%20PDF/0155.pdf" TargetMode="External"/><Relationship Id="rId3235" Type="http://schemas.openxmlformats.org/officeDocument/2006/relationships/hyperlink" Target="http://../AppData/Roaming/Microsoft/Users/51984/Users/CASA%201/Users/CASA%201/AppData/Roaming/Microsoft/RESOLUCIONES%202020%20PDF/0156.pdf" TargetMode="External"/><Relationship Id="rId3227" Type="http://schemas.openxmlformats.org/officeDocument/2006/relationships/hyperlink" Target="http://../AppData/Roaming/Microsoft/Users/51984/Users/CASA%201/Users/CASA%201/AppData/Roaming/Microsoft/RESOLUCIONES%202020%20PDF/CARGOS/0150%20cargo%203.pdf" TargetMode="External"/><Relationship Id="rId3226" Type="http://schemas.openxmlformats.org/officeDocument/2006/relationships/hyperlink" Target="http://../AppData/Roaming/Microsoft/Users/51984/Users/CASA%201/Users/CASA%201/AppData/Roaming/Microsoft/RESOLUCIONES%202020%20PDF/CARGOS/0150%20cargo%202.pdf" TargetMode="External"/><Relationship Id="rId3229" Type="http://schemas.openxmlformats.org/officeDocument/2006/relationships/hyperlink" Target="http://../AppData/Roaming/Microsoft/Users/51984/Users/CASA%201/Users/CASA%201/AppData/Roaming/Microsoft/RESOLUCIONES%202020%20PDF/CARGOS/0151%20cargo%202.pdf" TargetMode="External"/><Relationship Id="rId3228" Type="http://schemas.openxmlformats.org/officeDocument/2006/relationships/hyperlink" Target="http://../AppData/Roaming/Microsoft/Users/51984/Users/CASA%201/Users/CASA%201/AppData/Roaming/Microsoft/RESOLUCIONES%202020%20PDF/0151.pdf" TargetMode="External"/><Relationship Id="rId699" Type="http://schemas.openxmlformats.org/officeDocument/2006/relationships/hyperlink" Target="http://../AppData/Roaming/Microsoft/Users/51984/Users/CASA%201/Users/CASA%201/AppData/Roaming/Microsoft/AppData/Roaming/Microsoft/RESOLUCIONES%202017%20PDF/1016.pdf" TargetMode="External"/><Relationship Id="rId698" Type="http://schemas.openxmlformats.org/officeDocument/2006/relationships/hyperlink" Target="http://../AppData/Roaming/Microsoft/Users/51984/Users/CASA%201/Users/CASA%201/AppData/Roaming/Microsoft/AppData/Roaming/Microsoft/RESOLUCIONES%202017%20PDF/1021.pdf" TargetMode="External"/><Relationship Id="rId693" Type="http://schemas.openxmlformats.org/officeDocument/2006/relationships/hyperlink" Target="http://../AppData/Roaming/Microsoft/Users/51984/Users/CASA%201/Users/CASA%201/AppData/Roaming/Microsoft/AppData/Roaming/Microsoft/RESOLUCIONES%202017%20PDF/1011.pdf" TargetMode="External"/><Relationship Id="rId692" Type="http://schemas.openxmlformats.org/officeDocument/2006/relationships/hyperlink" Target="http://../AppData/Roaming/Microsoft/Users/51984/Users/CASA%201/Users/CASA%201/AppData/Roaming/Microsoft/AppData/Roaming/Microsoft/RESOLUCIONES%202017%20PDF/1013.pdf" TargetMode="External"/><Relationship Id="rId691" Type="http://schemas.openxmlformats.org/officeDocument/2006/relationships/hyperlink" Target="http://../AppData/Roaming/Microsoft/Users/51984/Users/CASA%201/Users/CASA%201/AppData/Roaming/Microsoft/RESOLUCIONES%202017%20PDF/1019.pdf" TargetMode="External"/><Relationship Id="rId3221" Type="http://schemas.openxmlformats.org/officeDocument/2006/relationships/hyperlink" Target="http://../AppData/Roaming/Microsoft/Users/51984/Users/CASA%201/Users/CASA%201/AppData/Roaming/Microsoft/RESOLUCIONES%202020%20PDF/0138.pdf" TargetMode="External"/><Relationship Id="rId690" Type="http://schemas.openxmlformats.org/officeDocument/2006/relationships/hyperlink" Target="http://../AppData/Roaming/Microsoft/Users/51984/Users/CASA%201/Users/CASA%201/AppData/Roaming/Microsoft/RESOLUCIONES%202017%20PDF/1017.pdf" TargetMode="External"/><Relationship Id="rId3220" Type="http://schemas.openxmlformats.org/officeDocument/2006/relationships/hyperlink" Target="http://../AppData/Roaming/Microsoft/Users/51984/Users/CASA%201/Users/CASA%201/AppData/Roaming/Microsoft/RESOLUCIONES%202020%20PDF/0132.pdf" TargetMode="External"/><Relationship Id="rId697" Type="http://schemas.openxmlformats.org/officeDocument/2006/relationships/hyperlink" Target="http://../AppData/Roaming/Microsoft/Users/51984/Users/CASA%201/Users/CASA%201/AppData/Roaming/Microsoft/RESOLUCIONES%202017%20PDF/1018.pdf" TargetMode="External"/><Relationship Id="rId3223" Type="http://schemas.openxmlformats.org/officeDocument/2006/relationships/hyperlink" Target="http://../AppData/Roaming/Microsoft/Users/51984/Users/CASA%201/Users/CASA%201/AppData/Roaming/Microsoft/RESOLUCIONES%202020%20PDF/0144.pdf" TargetMode="External"/><Relationship Id="rId696" Type="http://schemas.openxmlformats.org/officeDocument/2006/relationships/hyperlink" Target="http://../AppData/Roaming/Microsoft/Users/51984/Users/CASA%201/Users/CASA%201/AppData/Roaming/Microsoft/AppData/Roaming/Microsoft/RESOLUCIONES%202017%20PDF/1010.pdf" TargetMode="External"/><Relationship Id="rId3222" Type="http://schemas.openxmlformats.org/officeDocument/2006/relationships/hyperlink" Target="http://../AppData/Roaming/Microsoft/Users/51984/Users/CASA%201/Users/CASA%201/AppData/Roaming/Microsoft/RESOLUCIONES%202020%20PDF/0145.pdf" TargetMode="External"/><Relationship Id="rId695" Type="http://schemas.openxmlformats.org/officeDocument/2006/relationships/hyperlink" Target="http://../AppData/Roaming/Microsoft/Users/51984/Users/CASA%201/Users/CASA%201/AppData/Roaming/Microsoft/AppData/Roaming/Microsoft/RESOLUCIONES%202017%20PDF/1017.pdf" TargetMode="External"/><Relationship Id="rId3225" Type="http://schemas.openxmlformats.org/officeDocument/2006/relationships/hyperlink" Target="http://../AppData/Roaming/Microsoft/Users/51984/Users/CASA%201/Users/CASA%201/AppData/Roaming/Microsoft/RESOLUCIONES%202020%20PDF/0150.pdf" TargetMode="External"/><Relationship Id="rId694" Type="http://schemas.openxmlformats.org/officeDocument/2006/relationships/hyperlink" Target="http://../AppData/Roaming/Microsoft/Users/51984/Users/CASA%201/Users/CASA%201/AppData/Roaming/Microsoft/AppData/Roaming/Microsoft/RESOLUCIONES%202017%20PDF/1015.pdf" TargetMode="External"/><Relationship Id="rId3224" Type="http://schemas.openxmlformats.org/officeDocument/2006/relationships/hyperlink" Target="http://../AppData/Roaming/Microsoft/Users/51984/Users/CASA%201/Users/CASA%201/AppData/Roaming/Microsoft/RESOLUCIONES%202020%20PDF/0148.pdf" TargetMode="External"/><Relationship Id="rId3259" Type="http://schemas.openxmlformats.org/officeDocument/2006/relationships/hyperlink" Target="http://../AppData/Roaming/Microsoft/Users/51984/Users/CASA%201/Users/CASA%201/AppData/Roaming/Microsoft/RESOLUCIONES%202020%20PDF/0177.pdf" TargetMode="External"/><Relationship Id="rId3250" Type="http://schemas.openxmlformats.org/officeDocument/2006/relationships/hyperlink" Target="http://../AppData/Roaming/Microsoft/Users/51984/Users/CASA%201/Users/CASA%201/AppData/Roaming/Microsoft/RESOLUCIONES%202020%20PDF/0183.pdf" TargetMode="External"/><Relationship Id="rId3252" Type="http://schemas.openxmlformats.org/officeDocument/2006/relationships/hyperlink" Target="http://../AppData/Roaming/Microsoft/Users/51984/Users/CASA%201/Users/CASA%201/AppData/Roaming/Microsoft/RESOLUCIONES%202020%20PDF/0173.pdf" TargetMode="External"/><Relationship Id="rId3251" Type="http://schemas.openxmlformats.org/officeDocument/2006/relationships/hyperlink" Target="http://../AppData/Roaming/Microsoft/Users/51984/Users/CASA%201/Users/CASA%201/AppData/Roaming/Microsoft/RESOLUCIONES%202020%20PDF/0181.pdf" TargetMode="External"/><Relationship Id="rId3254" Type="http://schemas.openxmlformats.org/officeDocument/2006/relationships/hyperlink" Target="http://../AppData/Roaming/Microsoft/Users/51984/Users/CASA%201/Users/CASA%201/AppData/Roaming/Microsoft/RESOLUCIONES%202020%20PDF/0179.pdf" TargetMode="External"/><Relationship Id="rId3253" Type="http://schemas.openxmlformats.org/officeDocument/2006/relationships/hyperlink" Target="http://../AppData/Roaming/Microsoft/Users/51984/Users/CASA%201/Users/CASA%201/AppData/Roaming/Microsoft/RESOLUCIONES%202020%20PDF/0189.pdf" TargetMode="External"/><Relationship Id="rId3256" Type="http://schemas.openxmlformats.org/officeDocument/2006/relationships/hyperlink" Target="http://../AppData/Roaming/Microsoft/Users/51984/Users/CASA%201/Users/CASA%201/AppData/Roaming/Microsoft/RESOLUCIONES%202020%20PDF/0171.pdf" TargetMode="External"/><Relationship Id="rId3255" Type="http://schemas.openxmlformats.org/officeDocument/2006/relationships/hyperlink" Target="http://../AppData/Roaming/Microsoft/Users/51984/Users/CASA%201/Users/CASA%201/AppData/Roaming/Microsoft/RESOLUCIONES%202020%20PDF/0142.pdf" TargetMode="External"/><Relationship Id="rId3258" Type="http://schemas.openxmlformats.org/officeDocument/2006/relationships/hyperlink" Target="http://../AppData/Roaming/Microsoft/Users/51984/Users/CASA%201/Users/CASA%201/AppData/Roaming/Microsoft/RESOLUCIONES%202020%20PDF/0182.pdf" TargetMode="External"/><Relationship Id="rId3257" Type="http://schemas.openxmlformats.org/officeDocument/2006/relationships/hyperlink" Target="http://../AppData/Roaming/Microsoft/Users/51984/Users/CASA%201/Users/CASA%201/AppData/Roaming/Microsoft/RESOLUCIONES%202020%20PDF/0184.pdf" TargetMode="External"/><Relationship Id="rId3249" Type="http://schemas.openxmlformats.org/officeDocument/2006/relationships/hyperlink" Target="http://../AppData/Roaming/Microsoft/Users/51984/Users/CASA%201/Users/CASA%201/AppData/Roaming/Microsoft/RESOLUCIONES%202020%20PDF/0178.pdf" TargetMode="External"/><Relationship Id="rId3248" Type="http://schemas.openxmlformats.org/officeDocument/2006/relationships/hyperlink" Target="about:blank" TargetMode="External"/><Relationship Id="rId3241" Type="http://schemas.openxmlformats.org/officeDocument/2006/relationships/hyperlink" Target="http://../AppData/Roaming/Microsoft/Users/51984/Users/CASA%201/Users/CASA%201/AppData/Roaming/Microsoft/RESOLUCIONES%202020%20PDF/0191.pdf" TargetMode="External"/><Relationship Id="rId3240" Type="http://schemas.openxmlformats.org/officeDocument/2006/relationships/hyperlink" Target="http://../AppData/Roaming/Microsoft/Users/51984/Users/CASA%201/Users/CASA%201/AppData/Roaming/Microsoft/RESOLUCIONES%202020%20PDF/0143.pdf" TargetMode="External"/><Relationship Id="rId3243" Type="http://schemas.openxmlformats.org/officeDocument/2006/relationships/hyperlink" Target="http://../AppData/Roaming/Microsoft/Users/51984/Users/CASA%201/Users/CASA%201/AppData/Roaming/Microsoft/RESOLUCIONES%202020%20PDF/0172.pdf" TargetMode="External"/><Relationship Id="rId3242" Type="http://schemas.openxmlformats.org/officeDocument/2006/relationships/hyperlink" Target="http://../AppData/Roaming/Microsoft/Users/51984/Users/CASA%201/Users/CASA%201/AppData/Roaming/Microsoft/RESOLUCIONES%202020%20PDF/0190.pdf" TargetMode="External"/><Relationship Id="rId3245" Type="http://schemas.openxmlformats.org/officeDocument/2006/relationships/hyperlink" Target="http://../AppData/Roaming/Microsoft/Users/51984/Users/CASA%201/Users/CASA%201/AppData/Roaming/Microsoft/RESOLUCIONES%202020%20PDF/0180.pdf" TargetMode="External"/><Relationship Id="rId3244" Type="http://schemas.openxmlformats.org/officeDocument/2006/relationships/hyperlink" Target="http://../AppData/Roaming/Microsoft/Users/51984/Users/CASA%201/Users/CASA%201/AppData/Roaming/Microsoft/RESOLUCIONES%202020%20PDF/0174.pdf" TargetMode="External"/><Relationship Id="rId3247" Type="http://schemas.openxmlformats.org/officeDocument/2006/relationships/hyperlink" Target="http://../AppData/Roaming/Microsoft/Users/51984/Users/CASA%201/Users/CASA%201/AppData/Roaming/Microsoft/RESOLUCIONES%202020%20PDF/0192.pdf" TargetMode="External"/><Relationship Id="rId3246" Type="http://schemas.openxmlformats.org/officeDocument/2006/relationships/hyperlink" Target="http://../AppData/Roaming/Microsoft/Users/51984/Users/CASA%201/Users/CASA%201/AppData/Roaming/Microsoft/RESOLUCIONES%202020%20PDF/0176.pdf" TargetMode="External"/><Relationship Id="rId1499" Type="http://schemas.openxmlformats.org/officeDocument/2006/relationships/hyperlink" Target="http://../AppData/Roaming/Microsoft/Users/51984/Users/CASA%201/Users/CASA%201/AppData/Roaming/Microsoft/RESOLUCIONES%202019%20PDF/0263.pdf" TargetMode="External"/><Relationship Id="rId668" Type="http://schemas.openxmlformats.org/officeDocument/2006/relationships/hyperlink" Target="http://../AppData/Roaming/Microsoft/Users/51984/Users/CASA%201/Users/CASA%201/AppData/Roaming/Microsoft/RESOLUCIONES%202017%20PDF/995.pdf" TargetMode="External"/><Relationship Id="rId667" Type="http://schemas.openxmlformats.org/officeDocument/2006/relationships/hyperlink" Target="http://../AppData/Roaming/Microsoft/Users/51984/Users/CASA%201/Users/CASA%201/AppData/Roaming/Microsoft/AppData/Roaming/Microsoft/RESOLUCIONES%202017%20PDF/987.pdf" TargetMode="External"/><Relationship Id="rId666" Type="http://schemas.openxmlformats.org/officeDocument/2006/relationships/hyperlink" Target="http://../AppData/Roaming/Microsoft/Users/51984/Users/CASA%201/Users/CASA%201/AppData/Roaming/Microsoft/AppData/Roaming/Microsoft/RESOLUCIONES%202017%20PDF/994.pdf" TargetMode="External"/><Relationship Id="rId665" Type="http://schemas.openxmlformats.org/officeDocument/2006/relationships/hyperlink" Target="http://../AppData/Roaming/Microsoft/Users/51984/Users/CASA%201/Users/CASA%201/AppData/Roaming/Microsoft/AppData/Roaming/Microsoft/RESOLUCIONES%202017%20PDF/998.pdf" TargetMode="External"/><Relationship Id="rId669" Type="http://schemas.openxmlformats.org/officeDocument/2006/relationships/hyperlink" Target="http://../AppData/Roaming/Microsoft/Users/51984/Users/CASA%201/Users/CASA%201/AppData/Roaming/Microsoft/AppData/Roaming/Microsoft/RESOLUCIONES%202017%20PDF/988.pdf" TargetMode="External"/><Relationship Id="rId1490" Type="http://schemas.openxmlformats.org/officeDocument/2006/relationships/hyperlink" Target="http://../AppData/Roaming/Microsoft/Users/51984/Users/CASA%201/Users/CASA%201/AppData/Roaming/Microsoft/RESOLUCIONES%202019%20PDF/0266.pdf" TargetMode="External"/><Relationship Id="rId660" Type="http://schemas.openxmlformats.org/officeDocument/2006/relationships/hyperlink" Target="http://../AppData/Roaming/Microsoft/Users/51984/Users/CASA%201/Users/CASA%201/AppData/Roaming/Microsoft/AppData/Roaming/Microsoft/RESOLUCIONES%202017%20PDF/982.pdf" TargetMode="External"/><Relationship Id="rId1491" Type="http://schemas.openxmlformats.org/officeDocument/2006/relationships/hyperlink" Target="http://../AppData/Roaming/Microsoft/Users/51984/Users/CASA%201/Users/CASA%201/AppData/Roaming/Microsoft/RESOLUCIONES%202019%20PDF/0268.pdf" TargetMode="External"/><Relationship Id="rId1492" Type="http://schemas.openxmlformats.org/officeDocument/2006/relationships/hyperlink" Target="http://../AppData/Roaming/Microsoft/Users/51984/Users/CASA%201/Users/CASA%201/AppData/Roaming/Microsoft/RESOLUCIONES%202019%20PDF/0198.pdf" TargetMode="External"/><Relationship Id="rId1493" Type="http://schemas.openxmlformats.org/officeDocument/2006/relationships/hyperlink" Target="http://../AppData/Roaming/Microsoft/Users/51984/Users/CASA%201/Users/CASA%201/AppData/Roaming/Microsoft/RESOLUCIONES%202019%20PDF/0270.pdf" TargetMode="External"/><Relationship Id="rId1494" Type="http://schemas.openxmlformats.org/officeDocument/2006/relationships/hyperlink" Target="http://../AppData/Roaming/Microsoft/Users/51984/Users/CASA%201/Users/CASA%201/AppData/Roaming/Microsoft/RESOLUCIONES%202019%20PDF/0267.pdf" TargetMode="External"/><Relationship Id="rId664" Type="http://schemas.openxmlformats.org/officeDocument/2006/relationships/hyperlink" Target="http://../AppData/Roaming/Microsoft/Users/51984/Users/CASA%201/Users/CASA%201/AppData/Roaming/Microsoft/AppData/Roaming/Microsoft/RESOLUCIONES%202017%20PDF/985.pdf" TargetMode="External"/><Relationship Id="rId1495" Type="http://schemas.openxmlformats.org/officeDocument/2006/relationships/hyperlink" Target="http://../AppData/Roaming/Microsoft/Users/51984/Users/CASA%201/Users/CASA%201/AppData/Roaming/Microsoft/RESOLUCIONES%202019%20PDF/0265.pdf" TargetMode="External"/><Relationship Id="rId663" Type="http://schemas.openxmlformats.org/officeDocument/2006/relationships/hyperlink" Target="http://../AppData/Roaming/Microsoft/Users/51984/Users/CASA%201/Users/CASA%201/AppData/Roaming/Microsoft/AppData/Roaming/Microsoft/RESOLUCIONES%202017%20PDF/986.pdf" TargetMode="External"/><Relationship Id="rId1496" Type="http://schemas.openxmlformats.org/officeDocument/2006/relationships/hyperlink" Target="http://../AppData/Roaming/Microsoft/Users/51984/Users/CASA%201/Users/CASA%201/AppData/Roaming/Microsoft/RESOLUCIONES%202019%20PDF/0260.pdf" TargetMode="External"/><Relationship Id="rId662" Type="http://schemas.openxmlformats.org/officeDocument/2006/relationships/hyperlink" Target="http://../AppData/Roaming/Microsoft/Users/51984/Users/CASA%201/Users/CASA%201/AppData/Roaming/Microsoft/RESOLUCIONES%202017%20PDF/984.pdf" TargetMode="External"/><Relationship Id="rId1497" Type="http://schemas.openxmlformats.org/officeDocument/2006/relationships/hyperlink" Target="http://../AppData/Roaming/Microsoft/Users/51984/AppData/Roaming/Microsoft/RESOLUCIONES%202019%20PDF/0271.pdf" TargetMode="External"/><Relationship Id="rId661" Type="http://schemas.openxmlformats.org/officeDocument/2006/relationships/hyperlink" Target="http://../AppData/Roaming/Microsoft/Users/51984/Users/CASA%201/Users/CASA%201/AppData/Roaming/Microsoft/AppData/Roaming/Microsoft/RESOLUCIONES%202017%20PDF/983.pdf" TargetMode="External"/><Relationship Id="rId1498" Type="http://schemas.openxmlformats.org/officeDocument/2006/relationships/hyperlink" Target="http://../AppData/Roaming/Microsoft/Users/51984/Users/CASA%201/Users/CASA%201/AppData/Roaming/Microsoft/RESOLUCIONES%202019%20PDF/0262.pdf" TargetMode="External"/><Relationship Id="rId1488" Type="http://schemas.openxmlformats.org/officeDocument/2006/relationships/hyperlink" Target="http://../AppData/Roaming/Microsoft/Users/51984/Users/CASA%201/Users/CASA%201/AppData/Roaming/Microsoft/RESOLUCIONES%202019%20PDF/0259.pdf" TargetMode="External"/><Relationship Id="rId1489" Type="http://schemas.openxmlformats.org/officeDocument/2006/relationships/hyperlink" Target="http://../AppData/Roaming/Microsoft/Users/51984/Users/CASA%201/Users/CASA%201/AppData/Roaming/Microsoft/RESOLUCIONES%202019%20PDF/0261.pdf" TargetMode="External"/><Relationship Id="rId657" Type="http://schemas.openxmlformats.org/officeDocument/2006/relationships/hyperlink" Target="http://../AppData/Roaming/Microsoft/Users/51984/Users/CASA%201/Users/CASA%201/AppData/Roaming/Microsoft/AppData/Roaming/Microsoft/RESOLUCIONES%202017%20PDF/978.pdf" TargetMode="External"/><Relationship Id="rId656" Type="http://schemas.openxmlformats.org/officeDocument/2006/relationships/hyperlink" Target="http://../AppData/Roaming/Microsoft/Users/51984/Users/CASA%201/Users/CASA%201/AppData/Roaming/Microsoft/AppData/Roaming/Microsoft/RESOLUCIONES%202017%20PDF/975.pdf" TargetMode="External"/><Relationship Id="rId655" Type="http://schemas.openxmlformats.org/officeDocument/2006/relationships/hyperlink" Target="http://../AppData/Roaming/Microsoft/Users/51984/Users/CASA%201/Users/CASA%201/AppData/Roaming/Microsoft/AppData/Roaming/Microsoft/RESOLUCIONES%202017%20PDF/980.pdf" TargetMode="External"/><Relationship Id="rId654" Type="http://schemas.openxmlformats.org/officeDocument/2006/relationships/hyperlink" Target="http://../AppData/Roaming/Microsoft/Users/51984/Users/CASA%201/Users/CASA%201/AppData/Roaming/Microsoft/AppData/Roaming/Microsoft/RESOLUCIONES%202017%20PDF/981.pdf" TargetMode="External"/><Relationship Id="rId659" Type="http://schemas.openxmlformats.org/officeDocument/2006/relationships/hyperlink" Target="http://../AppData/Roaming/Microsoft/Users/51984/Users/CASA%201/Users/CASA%201/AppData/Roaming/Microsoft/AppData/Roaming/Microsoft/RESOLUCIONES%202017%20PDF/976.pdf" TargetMode="External"/><Relationship Id="rId658" Type="http://schemas.openxmlformats.org/officeDocument/2006/relationships/hyperlink" Target="http://../AppData/Roaming/Microsoft/Users/51984/Users/CASA%201/Users/CASA%201/AppData/Roaming/Microsoft/RESOLUCIONES%202017%20PDF/979.pdf" TargetMode="External"/><Relationship Id="rId1480" Type="http://schemas.openxmlformats.org/officeDocument/2006/relationships/hyperlink" Target="http://../AppData/Roaming/Microsoft/Users/51984/Users/CASA%201/Users/CASA%201/AppData/Roaming/Microsoft/RESOLUCIONES%202019%20PDF/0249.pdf" TargetMode="External"/><Relationship Id="rId1481" Type="http://schemas.openxmlformats.org/officeDocument/2006/relationships/hyperlink" Target="http://../AppData/Roaming/Microsoft/Users/51984/Users/CASA%201/Users/CASA%201/AppData/Roaming/Microsoft/RESOLUCIONES%202019%20PDF/0246.pdf" TargetMode="External"/><Relationship Id="rId1482" Type="http://schemas.openxmlformats.org/officeDocument/2006/relationships/hyperlink" Target="http://../AppData/Roaming/Microsoft/Users/51984/Users/CASA%201/Users/CASA%201/AppData/Roaming/Microsoft/RESOLUCIONES%202019%20PDF/0255.pdf" TargetMode="External"/><Relationship Id="rId1483" Type="http://schemas.openxmlformats.org/officeDocument/2006/relationships/hyperlink" Target="http://../AppData/Roaming/Microsoft/Users/51984/Users/CASA%201/Users/CASA%201/AppData/Roaming/Microsoft/RESOLUCIONES%202019%20PDF/0250.pdf" TargetMode="External"/><Relationship Id="rId653" Type="http://schemas.openxmlformats.org/officeDocument/2006/relationships/hyperlink" Target="http://../AppData/Roaming/Microsoft/Users/51984/Users/CASA%201/Users/CASA%201/AppData/Roaming/Microsoft/AppData/Roaming/Microsoft/RESOLUCIONES%202017%20PDF/974.pdf" TargetMode="External"/><Relationship Id="rId1484" Type="http://schemas.openxmlformats.org/officeDocument/2006/relationships/hyperlink" Target="http://../AppData/Roaming/Microsoft/Users/51984/Users/CASA%201/Users/CASA%201/AppData/Roaming/Microsoft/RESOLUCIONES%202019%20PDF/0253.pdf" TargetMode="External"/><Relationship Id="rId652" Type="http://schemas.openxmlformats.org/officeDocument/2006/relationships/hyperlink" Target="http://../AppData/Roaming/Microsoft/Users/51984/Users/CASA%201/Users/CASA%201/AppData/Roaming/Microsoft/AppData/Roaming/Microsoft/RESOLUCIONES%202017%20PDF/977.pdf" TargetMode="External"/><Relationship Id="rId1485" Type="http://schemas.openxmlformats.org/officeDocument/2006/relationships/hyperlink" Target="http://../AppData/Roaming/Microsoft/Users/51984/Users/CASA%201/Users/CASA%201/AppData/Roaming/Microsoft/RESOLUCIONES%202019%20PDF/0254.pdf" TargetMode="External"/><Relationship Id="rId651" Type="http://schemas.openxmlformats.org/officeDocument/2006/relationships/hyperlink" Target="http://../AppData/Roaming/Microsoft/Users/51984/Users/CASA%201/Users/CASA%201/AppData/Roaming/Microsoft/RESOLUCIONES%202017%20PDF/973.pdf" TargetMode="External"/><Relationship Id="rId1486" Type="http://schemas.openxmlformats.org/officeDocument/2006/relationships/hyperlink" Target="http://../AppData/Roaming/Microsoft/Users/51984/Users/CASA%201/Users/CASA%201/AppData/Roaming/Microsoft/RESOLUCIONES%202019%20PDF/0257.pdf" TargetMode="External"/><Relationship Id="rId650" Type="http://schemas.openxmlformats.org/officeDocument/2006/relationships/hyperlink" Target="http://../AppData/Roaming/Microsoft/Users/51984/Users/CASA%201/Users/CASA%201/AppData/Roaming/Microsoft/AppData/Roaming/Microsoft/RESOLUCIONES%202017%20PDF/972.pdf" TargetMode="External"/><Relationship Id="rId1487" Type="http://schemas.openxmlformats.org/officeDocument/2006/relationships/hyperlink" Target="http://../AppData/Roaming/Microsoft/Users/51984/Users/CASA%201/Users/CASA%201/AppData/Roaming/Microsoft/RESOLUCIONES%202019%20PDF/0258.pdf" TargetMode="External"/><Relationship Id="rId3216" Type="http://schemas.openxmlformats.org/officeDocument/2006/relationships/hyperlink" Target="http://../AppData/Roaming/Microsoft/Users/51984/Users/CASA%201/Users/CASA%201/AppData/Roaming/Microsoft/RESOLUCIONES%202020%20PDF/0141.pdf" TargetMode="External"/><Relationship Id="rId3215" Type="http://schemas.openxmlformats.org/officeDocument/2006/relationships/hyperlink" Target="http://../AppData/Roaming/Microsoft/Users/51984/Users/CASA%201/Users/CASA%201/AppData/Roaming/Microsoft/RESOLUCIONES%202020%20PDF/0137.pdf" TargetMode="External"/><Relationship Id="rId3218" Type="http://schemas.openxmlformats.org/officeDocument/2006/relationships/hyperlink" Target="http://../AppData/Roaming/Microsoft/Users/51984/Users/CASA%201/Users/CASA%201/AppData/Roaming/Microsoft/RESOLUCIONES%202020%20PDF/0139.pdf" TargetMode="External"/><Relationship Id="rId3217" Type="http://schemas.openxmlformats.org/officeDocument/2006/relationships/hyperlink" Target="http://../AppData/Roaming/Microsoft/Users/51984/Users/CASA%201/Users/CASA%201/AppData/Roaming/Microsoft/RESOLUCIONES%202020%20PDF/0136.pdf" TargetMode="External"/><Relationship Id="rId3219" Type="http://schemas.openxmlformats.org/officeDocument/2006/relationships/hyperlink" Target="http://../AppData/Roaming/Microsoft/Users/51984/Users/CASA%201/Users/CASA%201/AppData/Roaming/Microsoft/RESOLUCIONES%202020%20PDF/0140.pdf" TargetMode="External"/><Relationship Id="rId689" Type="http://schemas.openxmlformats.org/officeDocument/2006/relationships/hyperlink" Target="http://../AppData/Roaming/Microsoft/Users/51984/Users/CASA%201/Users/CASA%201/AppData/Roaming/Microsoft/AppData/Roaming/Microsoft/RESOLUCIONES%202017%20PDF/1012.pdf" TargetMode="External"/><Relationship Id="rId688" Type="http://schemas.openxmlformats.org/officeDocument/2006/relationships/hyperlink" Target="http://../AppData/Roaming/Microsoft/Users/51984/Users/CASA%201/Users/CASA%201/AppData/Roaming/Microsoft/AppData/Roaming/Microsoft/RESOLUCIONES%202017%20PDF/1007.pdf" TargetMode="External"/><Relationship Id="rId687" Type="http://schemas.openxmlformats.org/officeDocument/2006/relationships/hyperlink" Target="http://../AppData/Roaming/Microsoft/Users/51984/Users/CASA%201/Users/CASA%201/AppData/Roaming/Microsoft/AppData/Roaming/Microsoft/RESOLUCIONES%202017%20PDF/1008.pdf" TargetMode="External"/><Relationship Id="rId682" Type="http://schemas.openxmlformats.org/officeDocument/2006/relationships/hyperlink" Target="http://../AppData/Roaming/Microsoft/Users/51984/Users/CASA%201/Users/CASA%201/AppData/Roaming/Microsoft/RESOLUCIONES%202017%20PDF/1002.pdf" TargetMode="External"/><Relationship Id="rId681" Type="http://schemas.openxmlformats.org/officeDocument/2006/relationships/hyperlink" Target="http://../AppData/Roaming/Microsoft/Users/51984/Users/CASA%201/Users/CASA%201/AppData/Roaming/Microsoft/AppData/Roaming/Microsoft/RESOLUCIONES%202017%20PDF/1004.pdf" TargetMode="External"/><Relationship Id="rId680" Type="http://schemas.openxmlformats.org/officeDocument/2006/relationships/hyperlink" Target="http://../AppData/Roaming/Microsoft/Users/51984/Users/CASA%201/Users/CASA%201/AppData/Roaming/Microsoft/AppData/Roaming/Microsoft/RESOLUCIONES%202017%20PDF/1003.pdf" TargetMode="External"/><Relationship Id="rId3210" Type="http://schemas.openxmlformats.org/officeDocument/2006/relationships/hyperlink" Target="http://../AppData/Roaming/Microsoft/Users/51984/Users/CASA%201/Users/CASA%201/AppData/Roaming/Microsoft/RESOLUCIONES%202020%20PDF/0130.pdf" TargetMode="External"/><Relationship Id="rId686" Type="http://schemas.openxmlformats.org/officeDocument/2006/relationships/hyperlink" Target="http://../AppData/Roaming/Microsoft/Users/51984/Users/CASA%201/Users/CASA%201/AppData/Roaming/Microsoft/AppData/Roaming/Microsoft/RESOLUCIONES%202017%20PDF/1009.pdf" TargetMode="External"/><Relationship Id="rId3212" Type="http://schemas.openxmlformats.org/officeDocument/2006/relationships/hyperlink" Target="http://../AppData/Roaming/Microsoft/Users/51984/Users/CASA%201/Users/CASA%201/AppData/Roaming/Microsoft/RESOLUCIONES%202020%20PDF/0134.pdf" TargetMode="External"/><Relationship Id="rId685" Type="http://schemas.openxmlformats.org/officeDocument/2006/relationships/hyperlink" Target="http://../AppData/Roaming/Microsoft/Users/51984/Users/CASA%201/Users/CASA%201/AppData/Roaming/Microsoft/AppData/Roaming/Microsoft/RESOLUCIONES%202017%20PDF/1006.pdf" TargetMode="External"/><Relationship Id="rId3211" Type="http://schemas.openxmlformats.org/officeDocument/2006/relationships/hyperlink" Target="http://../AppData/Roaming/Microsoft/AppData/Roaming/Microsoft/RESOLUCIONES%202020%20PDF/0131.pdf" TargetMode="External"/><Relationship Id="rId684" Type="http://schemas.openxmlformats.org/officeDocument/2006/relationships/hyperlink" Target="http://../AppData/Roaming/Microsoft/Users/51984/Users/CASA%201/Users/CASA%201/AppData/Roaming/Microsoft/AppData/Roaming/Microsoft/RESOLUCIONES%202017%20PDF/1005.pdf" TargetMode="External"/><Relationship Id="rId3214" Type="http://schemas.openxmlformats.org/officeDocument/2006/relationships/hyperlink" Target="http://../AppData/Roaming/Microsoft/Users/51984/Users/CASA%201/Users/CASA%201/AppData/Roaming/Microsoft/RESOLUCIONES%202020%20PDF/CARGOS/0134%20CARGO%202.pdf" TargetMode="External"/><Relationship Id="rId683" Type="http://schemas.openxmlformats.org/officeDocument/2006/relationships/hyperlink" Target="http://../AppData/Roaming/Microsoft/Users/51984/Users/CASA%201/Users/CASA%201/AppData/Roaming/Microsoft/RESOLUCIONES%202017%20PDF/1000.pdf" TargetMode="External"/><Relationship Id="rId3213" Type="http://schemas.openxmlformats.org/officeDocument/2006/relationships/hyperlink" Target="http://../AppData/Roaming/Microsoft/Users/51984/Users/CASA%201/Users/CASA%201/AppData/Roaming/Microsoft/RESOLUCIONES%202020%20PDF/CARGOS/0134%20CARGO%201.pdf" TargetMode="External"/><Relationship Id="rId3205" Type="http://schemas.openxmlformats.org/officeDocument/2006/relationships/hyperlink" Target="http://../AppData/Roaming/Microsoft/Users/51984/Users/CASA%201/Users/CASA%201/AppData/Roaming/Microsoft/RESOLUCIONES%202020%20PDF/CARGOS/0129%20cargo%203%20n.pdf" TargetMode="External"/><Relationship Id="rId3204" Type="http://schemas.openxmlformats.org/officeDocument/2006/relationships/hyperlink" Target="http://../AppData/Roaming/Microsoft/Users/51984/Users/CASA%201/Users/CASA%201/AppData/Roaming/Microsoft/RESOLUCIONES%202020%20PDF/CARGOS/0129%20CARGO%202.pdf" TargetMode="External"/><Relationship Id="rId3207" Type="http://schemas.openxmlformats.org/officeDocument/2006/relationships/hyperlink" Target="http://../AppData/Roaming/Microsoft/Users/51984/Users/CASA%201/Users/CASA%201/AppData/Roaming/Microsoft/RESOLUCIONES%202020%20PDF/CARGOS/0128%20CARGO%20INTERESADO.pdf" TargetMode="External"/><Relationship Id="rId3206" Type="http://schemas.openxmlformats.org/officeDocument/2006/relationships/hyperlink" Target="http://../AppData/Roaming/Microsoft/Users/51984/Users/CASA%201/Users/CASA%201/AppData/Roaming/Microsoft/RESOLUCIONES%202020%20PDF/128.pdf" TargetMode="External"/><Relationship Id="rId3209" Type="http://schemas.openxmlformats.org/officeDocument/2006/relationships/hyperlink" Target="http://../AppData/Roaming/Microsoft/Users/51984/Users/CASA%201/Users/CASA%201/AppData/Roaming/Microsoft/RESOLUCIONES%202020%20PDF/CARGOS/0128%20cargo%203.pdf" TargetMode="External"/><Relationship Id="rId3208" Type="http://schemas.openxmlformats.org/officeDocument/2006/relationships/hyperlink" Target="http://../AppData/Roaming/Microsoft/Users/51984/Users/CASA%201/Users/CASA%201/AppData/Roaming/Microsoft/RESOLUCIONES%202020%20PDF/CARGOS/0128%20CARGO%202.pdf" TargetMode="External"/><Relationship Id="rId679" Type="http://schemas.openxmlformats.org/officeDocument/2006/relationships/hyperlink" Target="http://../AppData/Roaming/Microsoft/Users/51984/Users/CASA%201/Users/CASA%201/AppData/Roaming/Microsoft/RESOLUCIONES%202017%20PDF/1001.pdf" TargetMode="External"/><Relationship Id="rId678" Type="http://schemas.openxmlformats.org/officeDocument/2006/relationships/hyperlink" Target="http://../AppData/Roaming/Microsoft/Users/51984/Users/CASA%201/Users/CASA%201/AppData/Roaming/Microsoft/AppData/Roaming/Microsoft/RESOLUCIONES%202017%20PDF/999.pdf" TargetMode="External"/><Relationship Id="rId677" Type="http://schemas.openxmlformats.org/officeDocument/2006/relationships/hyperlink" Target="http://../AppData/Roaming/Microsoft/Users/51984/Users/CASA%201/Users/CASA%201/AppData/Roaming/Microsoft/AppData/Roaming/Microsoft/RESOLUCIONES%202017%20PDF/989.pdf" TargetMode="External"/><Relationship Id="rId676" Type="http://schemas.openxmlformats.org/officeDocument/2006/relationships/hyperlink" Target="http://../AppData/Roaming/Microsoft/Users/51984/Users/CASA%201/Users/CASA%201/AppData/Roaming/Microsoft/AppData/Roaming/Microsoft/RESOLUCIONES%202017%20PDF/993.pdf" TargetMode="External"/><Relationship Id="rId671" Type="http://schemas.openxmlformats.org/officeDocument/2006/relationships/hyperlink" Target="http://../AppData/Roaming/Microsoft/Users/51984/Users/CASA%201/Users/CASA%201/AppData/Roaming/Microsoft/AppData/Roaming/Microsoft/RESOLUCIONES%202017%20PDF/996.pdf" TargetMode="External"/><Relationship Id="rId670" Type="http://schemas.openxmlformats.org/officeDocument/2006/relationships/hyperlink" Target="http://../AppData/Roaming/Microsoft/Users/51984/Users/CASA%201/Users/CASA%201/AppData/Roaming/Microsoft/AppData/Roaming/Microsoft/RESOLUCIONES%202017%20PDF/997.pdf" TargetMode="External"/><Relationship Id="rId675" Type="http://schemas.openxmlformats.org/officeDocument/2006/relationships/hyperlink" Target="http://../AppData/Roaming/Microsoft/Users/51984/Users/CASA%201/Users/CASA%201/AppData/Roaming/Microsoft/AppData/Roaming/Microsoft/RESOLUCIONES%202017%20PDF/PROVEIDO%20011.pdf" TargetMode="External"/><Relationship Id="rId3201" Type="http://schemas.openxmlformats.org/officeDocument/2006/relationships/hyperlink" Target="http://../AppData/Roaming/Microsoft/Users/51984/Users/CASA%201/Users/CASA%201/AppData/Roaming/Microsoft/RESOLUCIONES%202020%20PDF/CARGOS/0124%20CARGO%202.pdf" TargetMode="External"/><Relationship Id="rId674" Type="http://schemas.openxmlformats.org/officeDocument/2006/relationships/hyperlink" Target="http://../AppData/Roaming/Microsoft/Users/51984/Users/CASA%201/Users/CASA%201/AppData/Roaming/Microsoft/AppData/Roaming/Microsoft/RESOLUCIONES%202017%20PDF/992.pdf" TargetMode="External"/><Relationship Id="rId3200" Type="http://schemas.openxmlformats.org/officeDocument/2006/relationships/hyperlink" Target="http://../AppData/Roaming/Microsoft/Users/51984/Users/CASA%201/Users/CASA%201/AppData/Roaming/Microsoft/RESOLUCIONES%202020%20PDF/124.pdf" TargetMode="External"/><Relationship Id="rId673" Type="http://schemas.openxmlformats.org/officeDocument/2006/relationships/hyperlink" Target="http://../AppData/Roaming/Microsoft/Users/51984/Users/CASA%201/Users/CASA%201/AppData/Roaming/Microsoft/AppData/Roaming/Microsoft/RESOLUCIONES%202017%20PDF/990.pdf" TargetMode="External"/><Relationship Id="rId3203" Type="http://schemas.openxmlformats.org/officeDocument/2006/relationships/hyperlink" Target="http://../AppData/Roaming/Microsoft/Users/51984/Users/CASA%201/Users/CASA%201/AppData/Roaming/Microsoft/RESOLUCIONES%202020%20PDF/CARGOS/0129%20.pdf" TargetMode="External"/><Relationship Id="rId672" Type="http://schemas.openxmlformats.org/officeDocument/2006/relationships/hyperlink" Target="http://../AppData/Roaming/Microsoft/Users/51984/Users/CASA%201/Users/CASA%201/AppData/Roaming/Microsoft/AppData/Roaming/Microsoft/RESOLUCIONES%202017%20PDF/991.pdf" TargetMode="External"/><Relationship Id="rId3202" Type="http://schemas.openxmlformats.org/officeDocument/2006/relationships/hyperlink" Target="http://../AppData/Roaming/Microsoft/Users/51984/Users/CASA%201/Users/CASA%201/AppData/Roaming/Microsoft/RESOLUCIONES%202020%20PDF/129.pdf" TargetMode="External"/><Relationship Id="rId190" Type="http://schemas.openxmlformats.org/officeDocument/2006/relationships/hyperlink" Target="http://../AppData/Roaming/Microsoft/Users/51984/Users/CASA%201/Users/CASA%201/AppData/Roaming/Microsoft/AppData/Roaming/Microsoft/RESOLUCIONES%202016%20PDF/RESOLUCION%20610.pdf" TargetMode="External"/><Relationship Id="rId194" Type="http://schemas.openxmlformats.org/officeDocument/2006/relationships/hyperlink" Target="http://../AppData/Roaming/Microsoft/Users/51984/Users/CASA%201/Users/CASA%201/AppData/Roaming/Microsoft/AppData/Roaming/Microsoft/RESOLUCIONES%202016%20PDF/RESOLUCION%20622.pdf" TargetMode="External"/><Relationship Id="rId193" Type="http://schemas.openxmlformats.org/officeDocument/2006/relationships/hyperlink" Target="http://../AppData/Roaming/Microsoft/Users/51984/Users/CASA%201/Users/CASA%201/AppData/Roaming/Microsoft/AppData/Roaming/Microsoft/RESOLUCIONES%202016%20PDF/RESOLUCION%20627.pdf" TargetMode="External"/><Relationship Id="rId192" Type="http://schemas.openxmlformats.org/officeDocument/2006/relationships/hyperlink" Target="http://../AppData/Roaming/Microsoft/Users/51984/Users/CASA%201/Users/CASA%201/AppData/Roaming/Microsoft/AppData/Roaming/Microsoft/RESOLUCIONES%202016%20PDF/RESOLUCION%20625.pdf" TargetMode="External"/><Relationship Id="rId191" Type="http://schemas.openxmlformats.org/officeDocument/2006/relationships/hyperlink" Target="http://../AppData/Roaming/Microsoft/Users/51984/Users/CASA%201/Users/CASA%201/AppData/Roaming/Microsoft/AppData/Roaming/Microsoft/RESOLUCIONES%202016%20PDF/RESOLUCION%20624.pdf" TargetMode="External"/><Relationship Id="rId187" Type="http://schemas.openxmlformats.org/officeDocument/2006/relationships/hyperlink" Target="http://../AppData/Roaming/Microsoft/Users/51984/Users/CASA%201/Users/CASA%201/AppData/Roaming/Microsoft/AppData/Roaming/Microsoft/RESOLUCIONES%202016%20PDF/RESOLUCION%20616.pdf" TargetMode="External"/><Relationship Id="rId186" Type="http://schemas.openxmlformats.org/officeDocument/2006/relationships/hyperlink" Target="http://../AppData/Roaming/Microsoft/Users/51984/Users/CASA%201/Users/CASA%201/AppData/Roaming/Microsoft/AppData/Roaming/Microsoft/RESOLUCIONES%202016%20PDF/RESOLUCION%20613.pdf" TargetMode="External"/><Relationship Id="rId185" Type="http://schemas.openxmlformats.org/officeDocument/2006/relationships/hyperlink" Target="http://../AppData/Roaming/Microsoft/Users/51984/Users/CASA%201/Users/CASA%201/AppData/Roaming/Microsoft/AppData/Roaming/Microsoft/RESOLUCIONES%202016%20PDF/RESOLUCION%20612.pdf" TargetMode="External"/><Relationship Id="rId184" Type="http://schemas.openxmlformats.org/officeDocument/2006/relationships/hyperlink" Target="http://../AppData/Roaming/Microsoft/Users/51984/Users/CASA%201/Users/CASA%201/AppData/Roaming/Microsoft/AppData/Roaming/Microsoft/RESOLUCIONES%202016%20PDF/RESOLUCION%20615.pdf" TargetMode="External"/><Relationship Id="rId189" Type="http://schemas.openxmlformats.org/officeDocument/2006/relationships/hyperlink" Target="http://../AppData/Roaming/Microsoft/Users/51984/Users/CASA%201/Users/CASA%201/AppData/Roaming/Microsoft/AppData/Roaming/Microsoft/RESOLUCIONES%202016%20PDF/RESOLUCION%20611.pdf" TargetMode="External"/><Relationship Id="rId188" Type="http://schemas.openxmlformats.org/officeDocument/2006/relationships/hyperlink" Target="http://../AppData/Roaming/Microsoft/Users/51984/Users/CASA%201/Users/CASA%201/AppData/Roaming/Microsoft/AppData/Roaming/Microsoft/RESOLUCIONES%202016%20PDF/RESOLUCION%20614.pdf" TargetMode="External"/><Relationship Id="rId183" Type="http://schemas.openxmlformats.org/officeDocument/2006/relationships/hyperlink" Target="http://../AppData/Roaming/Microsoft/Users/51984/Users/CASA%201/Users/CASA%201/AppData/Roaming/Microsoft/AppData/Roaming/Microsoft/RESOLUCIONES%202016%20PDF/RESOLUCION%20618.pdf" TargetMode="External"/><Relationship Id="rId182" Type="http://schemas.openxmlformats.org/officeDocument/2006/relationships/hyperlink" Target="http://../AppData/Roaming/Microsoft/Users/51984/Users/CASA%201/Users/CASA%201/AppData/Roaming/Microsoft/AppData/Roaming/Microsoft/RESOLUCIONES%202016%20PDF/RESOLUCION%20609.pdf" TargetMode="External"/><Relationship Id="rId181" Type="http://schemas.openxmlformats.org/officeDocument/2006/relationships/hyperlink" Target="http://../AppData/Roaming/Microsoft/Users/51984/Users/CASA%201/Users/CASA%201/AppData/Roaming/Microsoft/AppData/Roaming/Microsoft/RESOLUCIONES%202016%20PDF/RESOLUCION%20608.pdf" TargetMode="External"/><Relationship Id="rId180" Type="http://schemas.openxmlformats.org/officeDocument/2006/relationships/hyperlink" Target="http://../AppData/Roaming/Microsoft/Users/51984/Users/CASA%201/Users/CASA%201/AppData/Roaming/Microsoft/AppData/Roaming/Microsoft/RESOLUCIONES%202016%20PDF/RESOLUCION%20617.pdf" TargetMode="External"/><Relationship Id="rId176" Type="http://schemas.openxmlformats.org/officeDocument/2006/relationships/hyperlink" Target="http://../AppData/Roaming/Microsoft/Users/51984/Users/CASA%201/Users/CASA%201/AppData/Roaming/Microsoft/AppData/Roaming/Microsoft/RESOLUCIONES%202016%20PDF/RESOLUCION%20605.pdf" TargetMode="External"/><Relationship Id="rId175" Type="http://schemas.openxmlformats.org/officeDocument/2006/relationships/hyperlink" Target="http://../AppData/Roaming/Microsoft/Users/51984/Users/CASA%201/Users/CASA%201/AppData/Roaming/Microsoft/AppData/Roaming/Microsoft/RESOLUCIONES%202016%20PDF/RESOLUCION%20598.pdf" TargetMode="External"/><Relationship Id="rId174" Type="http://schemas.openxmlformats.org/officeDocument/2006/relationships/hyperlink" Target="http://../AppData/Roaming/Microsoft/Users/51984/Users/CASA%201/Users/CASA%201/AppData/Roaming/Microsoft/AppData/Roaming/Microsoft/RESOLUCIONES%202016%20PDF/RESOLUCION%20599.pdf" TargetMode="External"/><Relationship Id="rId173" Type="http://schemas.openxmlformats.org/officeDocument/2006/relationships/hyperlink" Target="http://../AppData/Roaming/Microsoft/Users/51984/Users/CASA%201/Users/CASA%201/AppData/Roaming/Microsoft/AppData/Roaming/Microsoft/RESOLUCIONES%202016%20PDF/RESOLUCION%20597.pdf" TargetMode="External"/><Relationship Id="rId179" Type="http://schemas.openxmlformats.org/officeDocument/2006/relationships/hyperlink" Target="http://../AppData/Roaming/Microsoft/Users/51984/Users/CASA%201/Users/CASA%201/AppData/Roaming/Microsoft/AppData/Roaming/Microsoft/RESOLUCIONES%202016%20PDF/RESOLUCION%20600.pdf" TargetMode="External"/><Relationship Id="rId178" Type="http://schemas.openxmlformats.org/officeDocument/2006/relationships/hyperlink" Target="http://../AppData/Roaming/Microsoft/Users/51984/Users/CASA%201/Users/CASA%201/AppData/Roaming/Microsoft/AppData/Roaming/Microsoft/RESOLUCIONES%202016%20PDF/RESOLUCION%20604.pdf" TargetMode="External"/><Relationship Id="rId177" Type="http://schemas.openxmlformats.org/officeDocument/2006/relationships/hyperlink" Target="http://../AppData/Roaming/Microsoft/Users/51984/Users/CASA%201/Users/CASA%201/AppData/Roaming/Microsoft/AppData/Roaming/Microsoft/RESOLUCIONES%202016%20PDF/RESOLUCION%20607.pdf" TargetMode="External"/><Relationship Id="rId198" Type="http://schemas.openxmlformats.org/officeDocument/2006/relationships/hyperlink" Target="http://../AppData/Roaming/Microsoft/Users/51984/Users/CASA%201/Users/CASA%201/AppData/Roaming/Microsoft/AppData/Roaming/Microsoft/RESOLUCIONES%202016%20PDF/RESOLUCION%20620.pdf" TargetMode="External"/><Relationship Id="rId197" Type="http://schemas.openxmlformats.org/officeDocument/2006/relationships/hyperlink" Target="http://../AppData/Roaming/Microsoft/Users/51984/Users/CASA%201/Users/CASA%201/AppData/Roaming/Microsoft/AppData/Roaming/Microsoft/RESOLUCIONES%202016%20PDF/RESOLUCION%20628.pdf" TargetMode="External"/><Relationship Id="rId196" Type="http://schemas.openxmlformats.org/officeDocument/2006/relationships/hyperlink" Target="http://../AppData/Roaming/Microsoft/Users/51984/Users/CASA%201/Users/CASA%201/AppData/Roaming/Microsoft/AppData/Roaming/Microsoft/RESOLUCIONES%202016%20PDF/RESOLUCION%20619.pdf" TargetMode="External"/><Relationship Id="rId195" Type="http://schemas.openxmlformats.org/officeDocument/2006/relationships/hyperlink" Target="http://../AppData/Roaming/Microsoft/Users/51984/Users/CASA%201/Users/CASA%201/AppData/Roaming/Microsoft/AppData/Roaming/Microsoft/RESOLUCIONES%202016%20PDF/RESOLUCION%20621.pdf" TargetMode="External"/><Relationship Id="rId199" Type="http://schemas.openxmlformats.org/officeDocument/2006/relationships/hyperlink" Target="http://../AppData/Roaming/Microsoft/Users/51984/Users/CASA%201/Users/CASA%201/AppData/Roaming/Microsoft/AppData/Roaming/Microsoft/RESOLUCIONES%202016%20PDF/RESOLUCION%20626.pdf" TargetMode="External"/><Relationship Id="rId150" Type="http://schemas.openxmlformats.org/officeDocument/2006/relationships/hyperlink" Target="http://../AppData/Roaming/Microsoft/Users/51984/Users/CASA%201/Users/CASA%201/AppData/Roaming/Microsoft/AppData/Roaming/Microsoft/RESOLUCIONES%202016%20PDF/RESOLUCION%20579.pdf" TargetMode="External"/><Relationship Id="rId149" Type="http://schemas.openxmlformats.org/officeDocument/2006/relationships/hyperlink" Target="http://../AppData/Roaming/Microsoft/Users/51984/Users/CASA%201/Users/CASA%201/AppData/Roaming/Microsoft/AppData/Roaming/Microsoft/RESOLUCIONES%202016%20PDF/RESOLUCION%20578.pdf" TargetMode="External"/><Relationship Id="rId148" Type="http://schemas.openxmlformats.org/officeDocument/2006/relationships/hyperlink" Target="http://../AppData/Roaming/Microsoft/Users/51984/Users/CASA%201/Users/CASA%201/AppData/Roaming/Microsoft/AppData/Roaming/Microsoft/RESOLUCIONES%202016%20PDF/RESOLUCION%20576.pdf" TargetMode="External"/><Relationship Id="rId3270" Type="http://schemas.openxmlformats.org/officeDocument/2006/relationships/hyperlink" Target="http://../AppData/Roaming/Microsoft/Users/51984/Users/CASA%201/Users/CASA%201/AppData/Roaming/Microsoft/RESOLUCIONES%202020%20PDF/0205.pdf" TargetMode="External"/><Relationship Id="rId3272" Type="http://schemas.openxmlformats.org/officeDocument/2006/relationships/hyperlink" Target="http://../AppData/Roaming/Microsoft/Users/51984/Users/CASA%201/Users/CASA%201/AppData/Roaming/Microsoft/RESOLUCIONES%202020%20PDF/0213.pdf" TargetMode="External"/><Relationship Id="rId3271" Type="http://schemas.openxmlformats.org/officeDocument/2006/relationships/hyperlink" Target="http://../AppData/Roaming/Microsoft/Users/51984/Users/CASA%201/Users/CASA%201/AppData/Roaming/Microsoft/RESOLUCIONES%202020%20PDF/0201.pdf" TargetMode="External"/><Relationship Id="rId143" Type="http://schemas.openxmlformats.org/officeDocument/2006/relationships/hyperlink" Target="http://../AppData/Roaming/Microsoft/Users/51984/Users/CASA%201/Users/CASA%201/AppData/Roaming/Microsoft/AppData/Roaming/Microsoft/RESOLUCIONES%202016%20PDF/RESOLUCION%20560.pdf" TargetMode="External"/><Relationship Id="rId3274" Type="http://schemas.openxmlformats.org/officeDocument/2006/relationships/hyperlink" Target="http://../AppData/Roaming/Microsoft/Users/51984/Users/CASA%201/Users/CASA%201/AppData/Roaming/Microsoft/RESOLUCIONES%202020%20PDF/0203.pdf" TargetMode="External"/><Relationship Id="rId142" Type="http://schemas.openxmlformats.org/officeDocument/2006/relationships/hyperlink" Target="http://../AppData/Roaming/Microsoft/AppData/Roaming/Microsoft/RESOLUCIONES%202016%20PDF/RESOLUCION%20548.pdf" TargetMode="External"/><Relationship Id="rId3273" Type="http://schemas.openxmlformats.org/officeDocument/2006/relationships/hyperlink" Target="http://../AppData/Roaming/Microsoft/Users/51984/Users/CASA%201/Users/CASA%201/AppData/Roaming/Microsoft/RESOLUCIONES%202020%20PDF/0210.pdf" TargetMode="External"/><Relationship Id="rId141" Type="http://schemas.openxmlformats.org/officeDocument/2006/relationships/hyperlink" Target="http://../AppData/Roaming/Microsoft/Users/51984/Users/CASA%201/Users/CASA%201/AppData/Roaming/Microsoft/AppData/Roaming/Microsoft/RESOLUCIONES%202016%20PDF/RESOLUCION%20543.pdf" TargetMode="External"/><Relationship Id="rId3276" Type="http://schemas.openxmlformats.org/officeDocument/2006/relationships/hyperlink" Target="http://../AppData/Roaming/Microsoft/Users/51984/Users/CASA%201/Users/CASA%201/AppData/Roaming/Microsoft/RESOLUCIONES%202020%20PDF/0208.pdf" TargetMode="External"/><Relationship Id="rId140" Type="http://schemas.openxmlformats.org/officeDocument/2006/relationships/hyperlink" Target="http://../AppData/Roaming/Microsoft/Users/51984/Users/CASA%201/Users/CASA%201/AppData/Roaming/Microsoft/AppData/Roaming/Microsoft/RESOLUCIONES%202016%20PDF/RESOLUCION%20542.pdf" TargetMode="External"/><Relationship Id="rId3275" Type="http://schemas.openxmlformats.org/officeDocument/2006/relationships/hyperlink" Target="http://../AppData/Roaming/Microsoft/Users/51984/Users/CASA%201/Users/CASA%201/AppData/Roaming/Microsoft/RESOLUCIONES%202020%20PDF/0204.pdf" TargetMode="External"/><Relationship Id="rId147" Type="http://schemas.openxmlformats.org/officeDocument/2006/relationships/hyperlink" Target="http://../AppData/Roaming/Microsoft/Users/51984/Users/CASA%201/Users/CASA%201/AppData/Roaming/Microsoft/RESOLUCIONES%202016%20PDF/RESOLUCION%20575.pdf" TargetMode="External"/><Relationship Id="rId3278" Type="http://schemas.openxmlformats.org/officeDocument/2006/relationships/hyperlink" Target="http://../AppData/Roaming/Microsoft/Users/51984/Users/CASA%201/Users/CASA%201/AppData/Roaming/Microsoft/RESOLUCIONES%202020%20PDF/0211.pdf" TargetMode="External"/><Relationship Id="rId146" Type="http://schemas.openxmlformats.org/officeDocument/2006/relationships/hyperlink" Target="http://../AppData/Roaming/Microsoft/Users/51984/Users/CASA%201/Users/CASA%201/AppData/Roaming/Microsoft/AppData/Roaming/Microsoft/RESOLUCIONES%202016%20PDF/RESOLUCION%20574.pdf" TargetMode="External"/><Relationship Id="rId3277" Type="http://schemas.openxmlformats.org/officeDocument/2006/relationships/hyperlink" Target="http://../AppData/Roaming/Microsoft/Users/51984/Users/CASA%201/Users/CASA%201/AppData/Roaming/Microsoft/RESOLUCIONES%202020%20PDF/0209.pdf" TargetMode="External"/><Relationship Id="rId145" Type="http://schemas.openxmlformats.org/officeDocument/2006/relationships/hyperlink" Target="http://../AppData/Roaming/Microsoft/Users/51984/Users/CASA%201/Users/CASA%201/AppData/Roaming/Microsoft/AppData/Roaming/Microsoft/RESOLUCIONES%202016%20PDF/RESOLUCION%20573.pdf" TargetMode="External"/><Relationship Id="rId144" Type="http://schemas.openxmlformats.org/officeDocument/2006/relationships/hyperlink" Target="http://../AppData/Roaming/Microsoft/Users/51984/Users/CASA%201/Users/CASA%201/AppData/Roaming/Microsoft/AppData/Roaming/Microsoft/RESOLUCIONES%202016%20PDF/RESOLUCION%20572.pdf" TargetMode="External"/><Relationship Id="rId3279" Type="http://schemas.openxmlformats.org/officeDocument/2006/relationships/hyperlink" Target="http://../AppData/Roaming/Microsoft/Users/51984/Users/CASA%201/Users/CASA%201/AppData/Roaming/Microsoft/RESOLUCIONES%202020%20PDF/0202.pdf" TargetMode="External"/><Relationship Id="rId139" Type="http://schemas.openxmlformats.org/officeDocument/2006/relationships/hyperlink" Target="http://../AppData/Roaming/Microsoft/Users/51984/Users/CASA%201/Users/CASA%201/AppData/Roaming/Microsoft/AppData/Roaming/Microsoft/RESOLUCIONES%202016%20PDF/RESOLUCION%20547.pdf" TargetMode="External"/><Relationship Id="rId138" Type="http://schemas.openxmlformats.org/officeDocument/2006/relationships/hyperlink" Target="http://../AppData/Roaming/Microsoft/Users/51984/Users/CASA%201/Users/CASA%201/AppData/Roaming/Microsoft/AppData/Roaming/Microsoft/RESOLUCIONES%202016%20PDF/RESOLUCION%20546.pdf" TargetMode="External"/><Relationship Id="rId137" Type="http://schemas.openxmlformats.org/officeDocument/2006/relationships/hyperlink" Target="http://../AppData/Roaming/Microsoft/Users/51984/Users/CASA%201/Users/CASA%201/AppData/Roaming/Microsoft/AppData/Roaming/Microsoft/RESOLUCIONES%202016%20PDF/RESOLUCION%20544.pdf" TargetMode="External"/><Relationship Id="rId3261" Type="http://schemas.openxmlformats.org/officeDocument/2006/relationships/hyperlink" Target="http://../AppData/Roaming/Microsoft/Users/51984/Users/CASA%201/Users/CASA%201/AppData/Roaming/Microsoft/RESOLUCIONES%202020%20PDF/0175.pdf" TargetMode="External"/><Relationship Id="rId3260" Type="http://schemas.openxmlformats.org/officeDocument/2006/relationships/hyperlink" Target="http://../AppData/Roaming/Microsoft/Users/51984/Users/CASA%201/Users/CASA%201/AppData/Roaming/Microsoft/RESOLUCIONES%202020%20PDF/0185.pdf" TargetMode="External"/><Relationship Id="rId132" Type="http://schemas.openxmlformats.org/officeDocument/2006/relationships/hyperlink" Target="http://../AppData/Roaming/Microsoft/Users/51984/Users/CASA%201/Users/CASA%201/AppData/Roaming/Microsoft/AppData/Roaming/Microsoft/RESOLUCIONES%202016%20PDF/RESOLUCION%20537.pdf" TargetMode="External"/><Relationship Id="rId3263" Type="http://schemas.openxmlformats.org/officeDocument/2006/relationships/hyperlink" Target="http://../AppData/Roaming/Microsoft/Users/51984/Users/CASA%201/Users/CASA%201/AppData/Roaming/Microsoft/RESOLUCIONES%202020%20PDF/0187.pdf" TargetMode="External"/><Relationship Id="rId131" Type="http://schemas.openxmlformats.org/officeDocument/2006/relationships/hyperlink" Target="http://../AppData/Roaming/Microsoft/Users/51984/Users/CASA%201/Users/CASA%201/AppData/Roaming/Microsoft/AppData/Roaming/Microsoft/RESOLUCIONES%202016%20PDF/RESOLUCION%20538.pdf" TargetMode="External"/><Relationship Id="rId3262" Type="http://schemas.openxmlformats.org/officeDocument/2006/relationships/hyperlink" Target="http://../AppData/Roaming/Microsoft/Users/51984/Users/CASA%201/Users/CASA%201/AppData/Roaming/Microsoft/RESOLUCIONES%202020%20PDF/0188.pdf" TargetMode="External"/><Relationship Id="rId130" Type="http://schemas.openxmlformats.org/officeDocument/2006/relationships/hyperlink" Target="http://../AppData/Roaming/Microsoft/Users/51984/Users/CASA%201/Users/CASA%201/AppData/Roaming/Microsoft/AppData/Roaming/Microsoft/RESOLUCIONES%202016%20PDF/RESOLUCION%20534.pdf" TargetMode="External"/><Relationship Id="rId3265" Type="http://schemas.openxmlformats.org/officeDocument/2006/relationships/hyperlink" Target="http://../AppData/Roaming/Microsoft/Users/51984/Users/CASA%201/Users/CASA%201/AppData/Roaming/Microsoft/RESOLUCIONES%202020%20PDF/0196.pdf" TargetMode="External"/><Relationship Id="rId3264" Type="http://schemas.openxmlformats.org/officeDocument/2006/relationships/hyperlink" Target="http://../AppData/Roaming/Microsoft/Users/51984/Users/CASA%201/Users/CASA%201/AppData/Roaming/Microsoft/RESOLUCIONES%202020%20PDF/0186.pdf" TargetMode="External"/><Relationship Id="rId136" Type="http://schemas.openxmlformats.org/officeDocument/2006/relationships/hyperlink" Target="http://../AppData/Roaming/Microsoft/Users/51984/Users/CASA%201/Users/CASA%201/AppData/Roaming/Microsoft/AppData/Roaming/Microsoft/RESOLUCIONES%202016%20PDF/RESOLUCION%20545.pdf" TargetMode="External"/><Relationship Id="rId3267" Type="http://schemas.openxmlformats.org/officeDocument/2006/relationships/hyperlink" Target="http://../AppData/Roaming/Microsoft/Users/51984/Users/CASA%201/Users/CASA%201/AppData/Roaming/Microsoft/RESOLUCIONES%202020%20PDF/0197.pdf" TargetMode="External"/><Relationship Id="rId135" Type="http://schemas.openxmlformats.org/officeDocument/2006/relationships/hyperlink" Target="http://../AppData/Roaming/Microsoft/Users/51984/Users/CASA%201/Users/CASA%201/AppData/Roaming/Microsoft/AppData/Roaming/Microsoft/RESOLUCIONES%202016%20PDF/RESOLUCION%20340.pdf" TargetMode="External"/><Relationship Id="rId3266" Type="http://schemas.openxmlformats.org/officeDocument/2006/relationships/hyperlink" Target="http://../AppData/Roaming/Microsoft/Users/51984/Users/CASA%201/Users/CASA%201/AppData/Roaming/Microsoft/RESOLUCIONES%202020%20PDF/0194.pdf" TargetMode="External"/><Relationship Id="rId134" Type="http://schemas.openxmlformats.org/officeDocument/2006/relationships/hyperlink" Target="http://../AppData/Roaming/Microsoft/Users/51984/Users/CASA%201/Users/CASA%201/AppData/Roaming/Microsoft/AppData/Roaming/Microsoft/RESOLUCIONES%202016%20PDF/RESOLUCION%20541.pdf" TargetMode="External"/><Relationship Id="rId3269" Type="http://schemas.openxmlformats.org/officeDocument/2006/relationships/hyperlink" Target="http://../AppData/Roaming/Microsoft/Users/51984/Users/CASA%201/Users/CASA%201/AppData/Roaming/Microsoft/RESOLUCIONES%202020%20PDF/0200.pdf" TargetMode="External"/><Relationship Id="rId133" Type="http://schemas.openxmlformats.org/officeDocument/2006/relationships/hyperlink" Target="http://../AppData/Roaming/Microsoft/Users/51984/Users/CASA%201/Users/CASA%201/AppData/Roaming/Microsoft/AppData/Roaming/Microsoft/RESOLUCIONES%202016%20PDF/RESOLUCION%20539.pdf" TargetMode="External"/><Relationship Id="rId3268" Type="http://schemas.openxmlformats.org/officeDocument/2006/relationships/hyperlink" Target="http://../AppData/Roaming/Microsoft/Users/51984/Users/CASA%201/Users/CASA%201/AppData/Roaming/Microsoft/RESOLUCIONES%202020%20PDF/0198.pdf" TargetMode="External"/><Relationship Id="rId172" Type="http://schemas.openxmlformats.org/officeDocument/2006/relationships/hyperlink" Target="http://../AppData/Roaming/Microsoft/Users/51984/Users/CASA%201/Users/CASA%201/AppData/Roaming/Microsoft/AppData/Roaming/Microsoft/RESOLUCIONES%202016%20PDF/RESOLUCION%20606.pdf" TargetMode="External"/><Relationship Id="rId171" Type="http://schemas.openxmlformats.org/officeDocument/2006/relationships/hyperlink" Target="http://../AppData/Roaming/Microsoft/Users/51984/Users/CASA%201/Users/CASA%201/AppData/Roaming/Microsoft/AppData/Roaming/Microsoft/RESOLUCIONES%202016%20PDF/RESOLUCION%20601.pdf" TargetMode="External"/><Relationship Id="rId170" Type="http://schemas.openxmlformats.org/officeDocument/2006/relationships/hyperlink" Target="http://../AppData/Roaming/Microsoft/Users/51984/Users/CASA%201/Users/CASA%201/AppData/Roaming/Microsoft/AppData/Roaming/Microsoft/RESOLUCIONES%202016%20PDF/RESOLUCION%20603.pdf" TargetMode="External"/><Relationship Id="rId3290" Type="http://schemas.openxmlformats.org/officeDocument/2006/relationships/hyperlink" Target="http://../AppData/Roaming/Microsoft/Users/51984/Users/CASA%201/Users/CASA%201/AppData/Roaming/Microsoft/RESOLUCIONES%202020%20PDF/0236.pdf" TargetMode="External"/><Relationship Id="rId3292" Type="http://schemas.openxmlformats.org/officeDocument/2006/relationships/hyperlink" Target="http://../AppData/Roaming/Microsoft/Users/51984/Users/CASA%201/Users/CASA%201/AppData/Roaming/Microsoft/RESOLUCIONES%202020%20PDF/0232.pdf" TargetMode="External"/><Relationship Id="rId3291" Type="http://schemas.openxmlformats.org/officeDocument/2006/relationships/hyperlink" Target="http://../AppData/Roaming/Microsoft/Users/51984/Users/CASA%201/Users/CASA%201/AppData/Roaming/Microsoft/RESOLUCIONES%202020%20PDF/0229.pdf" TargetMode="External"/><Relationship Id="rId3294" Type="http://schemas.openxmlformats.org/officeDocument/2006/relationships/hyperlink" Target="http://../AppData/Roaming/Microsoft/Users/51984/Users/CASA%201/Users/CASA%201/AppData/Roaming/Microsoft/RESOLUCIONES%202020%20PDF/0239.pdf" TargetMode="External"/><Relationship Id="rId3293" Type="http://schemas.openxmlformats.org/officeDocument/2006/relationships/hyperlink" Target="http://../AppData/Roaming/Microsoft/Users/51984/Users/CASA%201/Users/CASA%201/AppData/Roaming/Microsoft/RESOLUCIONES%202020%20PDF/0219.pdf" TargetMode="External"/><Relationship Id="rId165" Type="http://schemas.openxmlformats.org/officeDocument/2006/relationships/hyperlink" Target="http://../AppData/Roaming/Microsoft/Users/51984/Users/CASA%201/Users/CASA%201/AppData/Roaming/Microsoft/AppData/Roaming/Microsoft/RESOLUCIONES%202016%20PDF/RESOLUCION%20585.pdf" TargetMode="External"/><Relationship Id="rId3296" Type="http://schemas.openxmlformats.org/officeDocument/2006/relationships/hyperlink" Target="http://../AppData/Roaming/Microsoft/Users/51984/Users/CASA%201/Users/CASA%201/AppData/Roaming/Microsoft/RESOLUCIONES%202020%20PDF/0244.pdf" TargetMode="External"/><Relationship Id="rId164" Type="http://schemas.openxmlformats.org/officeDocument/2006/relationships/hyperlink" Target="http://../AppData/Roaming/Microsoft/Users/51984/Users/CASA%201/Users/CASA%201/AppData/Roaming/Microsoft/AppData/Roaming/Microsoft/RESOLUCIONES%202016%20PDF/RESOLUCION%20590.pdf" TargetMode="External"/><Relationship Id="rId3295" Type="http://schemas.openxmlformats.org/officeDocument/2006/relationships/hyperlink" Target="http://../AppData/Roaming/Microsoft/Users/51984/Users/CASA%201/Users/CASA%201/AppData/Roaming/Microsoft/RESOLUCIONES%202020%20PDF/0251.pdf" TargetMode="External"/><Relationship Id="rId163" Type="http://schemas.openxmlformats.org/officeDocument/2006/relationships/hyperlink" Target="http://../AppData/Roaming/Microsoft/Users/51984/Users/CASA%201/Users/CASA%201/AppData/Roaming/Microsoft/AppData/Roaming/Microsoft/RESOLUCIONES%202016%20PDF/RESOLUCION%20593.pdf" TargetMode="External"/><Relationship Id="rId3298" Type="http://schemas.openxmlformats.org/officeDocument/2006/relationships/hyperlink" Target="http://../AppData/Roaming/Microsoft/Users/51984/Users/CASA%201/Users/CASA%201/AppData/Roaming/Microsoft/RESOLUCIONES%202020%20PDF/0224.pdf" TargetMode="External"/><Relationship Id="rId162" Type="http://schemas.openxmlformats.org/officeDocument/2006/relationships/hyperlink" Target="http://../AppData/Roaming/Microsoft/Users/51984/Users/CASA%201/Users/CASA%201/AppData/Roaming/Microsoft/AppData/Roaming/Microsoft/RESOLUCIONES%202016%20PDF/RESOLUCION%20588.pdf" TargetMode="External"/><Relationship Id="rId3297" Type="http://schemas.openxmlformats.org/officeDocument/2006/relationships/hyperlink" Target="http://../AppData/Roaming/Microsoft/Users/51984/Users/CASA%201/Users/CASA%201/AppData/Roaming/Microsoft/RESOLUCIONES%202020%20PDF/PROVEIDO%2050%20-%20DICTAMEN%20DE%20TESIS%20MONTESINOS%20SOTOMAYOR%20SUSAN%20MILENKA.pdf" TargetMode="External"/><Relationship Id="rId169" Type="http://schemas.openxmlformats.org/officeDocument/2006/relationships/hyperlink" Target="http://../AppData/Roaming/Microsoft/Users/51984/Users/CASA%201/Users/CASA%201/AppData/Roaming/Microsoft/AppData/Roaming/Microsoft/RESOLUCIONES%202016%20PDF/RESOLUCION%20602.pdf" TargetMode="External"/><Relationship Id="rId168" Type="http://schemas.openxmlformats.org/officeDocument/2006/relationships/hyperlink" Target="http://../AppData/Roaming/Microsoft/Users/51984/Users/CASA%201/Users/CASA%201/AppData/Roaming/Microsoft/AppData/Roaming/Microsoft/RESOLUCIONES%202016%20PDF/RESOLUCION%20587.pdf" TargetMode="External"/><Relationship Id="rId3299" Type="http://schemas.openxmlformats.org/officeDocument/2006/relationships/hyperlink" Target="http://../AppData/Roaming/Microsoft/Users/51984/Users/CASA%201/Users/CASA%201/AppData/Roaming/Microsoft/RESOLUCIONES%202020%20PDF/0248.pdf" TargetMode="External"/><Relationship Id="rId167" Type="http://schemas.openxmlformats.org/officeDocument/2006/relationships/hyperlink" Target="http://../AppData/Roaming/Microsoft/Users/51984/Users/CASA%201/Users/CASA%201/AppData/Roaming/Microsoft/AppData/Roaming/Microsoft/RESOLUCIONES%202016%20PDF/RESOLUCION%20586.pdf" TargetMode="External"/><Relationship Id="rId166" Type="http://schemas.openxmlformats.org/officeDocument/2006/relationships/hyperlink" Target="http://../AppData/Roaming/Microsoft/Users/51984/Users/CASA%201/Users/CASA%201/AppData/Roaming/Microsoft/AppData/Roaming/Microsoft/RESOLUCIONES%202016%20PDF/RESOLUCION%20594.pdf" TargetMode="External"/><Relationship Id="rId161" Type="http://schemas.openxmlformats.org/officeDocument/2006/relationships/hyperlink" Target="http://../AppData/Roaming/Microsoft/Users/51984/Users/CASA%201/Users/CASA%201/AppData/Roaming/Microsoft/AppData/Roaming/Microsoft/RESOLUCIONES%202016%20PDF/RESOLUCION%20591.pdf" TargetMode="External"/><Relationship Id="rId160" Type="http://schemas.openxmlformats.org/officeDocument/2006/relationships/hyperlink" Target="http://../AppData/Roaming/Microsoft/Users/51984/Users/CASA%201/Users/CASA%201/AppData/Roaming/Microsoft/AppData/Roaming/Microsoft/RESOLUCIONES%202016%20PDF/RESOLUCION%20592.pdf" TargetMode="External"/><Relationship Id="rId159" Type="http://schemas.openxmlformats.org/officeDocument/2006/relationships/hyperlink" Target="http://../AppData/Roaming/Microsoft/Users/51984/Users/CASA%201/Users/CASA%201/AppData/Roaming/Microsoft/AppData/Roaming/Microsoft/RESOLUCIONES%202016%20PDF/RESOLUCION%20596.pdf" TargetMode="External"/><Relationship Id="rId3281" Type="http://schemas.openxmlformats.org/officeDocument/2006/relationships/hyperlink" Target="http://../AppData/Roaming/Microsoft/Users/51984/Users/CASA%201/Users/CASA%201/AppData/Roaming/Microsoft/RESOLUCIONES%202020%20PDF/0206.pdf" TargetMode="External"/><Relationship Id="rId3280" Type="http://schemas.openxmlformats.org/officeDocument/2006/relationships/hyperlink" Target="http://../AppData/Roaming/Microsoft/Users/51984/Users/CASA%201/Users/CASA%201/AppData/Roaming/Microsoft/RESOLUCIONES%202020%20PDF/0207.pdf" TargetMode="External"/><Relationship Id="rId3283" Type="http://schemas.openxmlformats.org/officeDocument/2006/relationships/hyperlink" Target="http://../AppData/Roaming/Microsoft/Users/51984/Users/CASA%201/Users/CASA%201/AppData/Roaming/Microsoft/RESOLUCIONES%202020%20PDF/0225.pdf" TargetMode="External"/><Relationship Id="rId3282" Type="http://schemas.openxmlformats.org/officeDocument/2006/relationships/hyperlink" Target="http://../AppData/Roaming/Microsoft/Users/51984/Users/CASA%201/Users/CASA%201/AppData/Roaming/Microsoft/RESOLUCIONES%202020%20PDF/0250.pdf" TargetMode="External"/><Relationship Id="rId154" Type="http://schemas.openxmlformats.org/officeDocument/2006/relationships/hyperlink" Target="http://../AppData/Roaming/Microsoft/Users/51984/Users/CASA%201/Users/CASA%201/AppData/Roaming/Microsoft/AppData/Roaming/Microsoft/RESOLUCIONES%202016%20PDF/RESOLUCION%20584.pdf" TargetMode="External"/><Relationship Id="rId3285" Type="http://schemas.openxmlformats.org/officeDocument/2006/relationships/hyperlink" Target="http://../AppData/Roaming/Microsoft/Users/51984/Users/CASA%201/Users/CASA%201/AppData/Roaming/Microsoft/RESOLUCIONES%202020%20PDF/0234.pdf" TargetMode="External"/><Relationship Id="rId153" Type="http://schemas.openxmlformats.org/officeDocument/2006/relationships/hyperlink" Target="http://../AppData/Roaming/Microsoft/Users/51984/Users/CASA%201/Users/CASA%201/AppData/Roaming/Microsoft/AppData/Roaming/Microsoft/RESOLUCIONES%202016%20PDF/RESOLUCION%20582.pdf" TargetMode="External"/><Relationship Id="rId3284" Type="http://schemas.openxmlformats.org/officeDocument/2006/relationships/hyperlink" Target="http://../AppData/Roaming/Microsoft/Users/51984/Users/CASA%201/Users/CASA%201/AppData/Roaming/Microsoft/RESOLUCIONES%202020%20PDF/PROVEIDO%2051%20-%20DICTAMEN%20DE%20TESIS%20YSABEL%20DIANA%20SANTOS%20BARRIENTOS.pdf" TargetMode="External"/><Relationship Id="rId152" Type="http://schemas.openxmlformats.org/officeDocument/2006/relationships/hyperlink" Target="http://../AppData/Roaming/Microsoft/Users/51984/Users/CASA%201/Users/CASA%201/AppData/Roaming/Microsoft/AppData/Roaming/Microsoft/RESOLUCIONES%202016%20PDF/RESOLUCION%20583.pdf" TargetMode="External"/><Relationship Id="rId3287" Type="http://schemas.openxmlformats.org/officeDocument/2006/relationships/hyperlink" Target="http://../AppData/Roaming/Microsoft/Users/51984/Users/CASA%201/Users/CASA%201/AppData/Roaming/Microsoft/RESOLUCIONES%202020%20PDF/0246.pdf" TargetMode="External"/><Relationship Id="rId151" Type="http://schemas.openxmlformats.org/officeDocument/2006/relationships/hyperlink" Target="http://../AppData/Roaming/Microsoft/Users/51984/Users/CASA%201/Users/CASA%201/AppData/Roaming/Microsoft/AppData/Roaming/Microsoft/RESOLUCIONES%202016%20PDF/RESOLUCION%20580.pdf" TargetMode="External"/><Relationship Id="rId3286" Type="http://schemas.openxmlformats.org/officeDocument/2006/relationships/hyperlink" Target="http://../AppData/Roaming/Microsoft/Users/51984/Users/CASA%201/Users/CASA%201/AppData/Roaming/Microsoft/RESOLUCIONES%202020%20PDF/PROVEIDO%2048%20-%20DICTAMEN%20DE%20TESIS%20ROLANDO%20LOZANO%20CUSI.pdf" TargetMode="External"/><Relationship Id="rId158" Type="http://schemas.openxmlformats.org/officeDocument/2006/relationships/hyperlink" Target="http://../AppData/Roaming/Microsoft/Users/51984/Users/CASA%201/Users/CASA%201/AppData/Roaming/Microsoft/AppData/Roaming/Microsoft/RESOLUCIONES%202016%20PDF/RESOLUCION%20595.pdf" TargetMode="External"/><Relationship Id="rId3289" Type="http://schemas.openxmlformats.org/officeDocument/2006/relationships/hyperlink" Target="http://../AppData/Roaming/Microsoft/Users/51984/Users/CASA%201/Users/CASA%201/AppData/Roaming/Microsoft/RESOLUCIONES%202020%20PDF/0243.pdf" TargetMode="External"/><Relationship Id="rId157" Type="http://schemas.openxmlformats.org/officeDocument/2006/relationships/hyperlink" Target="http://../AppData/Roaming/Microsoft/Users/51984/Users/CASA%201/Users/CASA%201/AppData/Roaming/Microsoft/AppData/Roaming/Microsoft/RESOLUCIONES%202016%20PDF/RESOLUCION%20589.pdf" TargetMode="External"/><Relationship Id="rId3288" Type="http://schemas.openxmlformats.org/officeDocument/2006/relationships/hyperlink" Target="http://../AppData/Roaming/Microsoft/Users/51984/Users/CASA%201/Users/CASA%201/AppData/Roaming/Microsoft/RESOLUCIONES%202020%20PDF/0238.pdf" TargetMode="External"/><Relationship Id="rId156" Type="http://schemas.openxmlformats.org/officeDocument/2006/relationships/hyperlink" Target="http://../AppData/Roaming/Microsoft/Users/51984/Users/CASA%201/Users/CASA%201/AppData/Roaming/Microsoft/AppData/Roaming/Microsoft/RESOLUCIONES%202016%20PDF/RESOLUCION%20577.pdf" TargetMode="External"/><Relationship Id="rId155" Type="http://schemas.openxmlformats.org/officeDocument/2006/relationships/hyperlink" Target="http://../AppData/Roaming/Microsoft/Users/51984/Users/CASA%201/Users/CASA%201/AppData/Roaming/Microsoft/AppData/Roaming/Microsoft/RESOLUCIONES%202016%20PDF/RESOLUCION%20581.pdf" TargetMode="External"/><Relationship Id="rId2820" Type="http://schemas.openxmlformats.org/officeDocument/2006/relationships/hyperlink" Target="http://../AppData/Roaming/Microsoft/Users/51984/Users/CASA%201/Users/CASA%201/AppData/Roaming/Microsoft/RESOLUCIONES%202019%20PDF/1149.pdf" TargetMode="External"/><Relationship Id="rId2821" Type="http://schemas.openxmlformats.org/officeDocument/2006/relationships/hyperlink" Target="http://../AppData/Roaming/Microsoft/Users/51984/Users/CASA%201/Users/CASA%201/AppData/Roaming/Microsoft/RESOLUCIONES%202019%20PDF/1145.pdf" TargetMode="External"/><Relationship Id="rId2822" Type="http://schemas.openxmlformats.org/officeDocument/2006/relationships/hyperlink" Target="http://../AppData/Roaming/Microsoft/Users/51984/Users/CASA%201/Users/CASA%201/AppData/Roaming/Microsoft/RESOLUCIONES%202019%20PDF/1162.pdf" TargetMode="External"/><Relationship Id="rId2823" Type="http://schemas.openxmlformats.org/officeDocument/2006/relationships/hyperlink" Target="http://../AppData/Roaming/Microsoft/Users/51984/Users/CASA%201/Users/CASA%201/AppData/Roaming/Microsoft/RESOLUCIONES%202019%20PDF/CARGOS%202019/1162-CARGO1.pdf" TargetMode="External"/><Relationship Id="rId2824" Type="http://schemas.openxmlformats.org/officeDocument/2006/relationships/hyperlink" Target="http://../AppData/Roaming/Microsoft/Users/51984/Users/CASA%201/Users/CASA%201/AppData/Roaming/Microsoft/RESOLUCIONES%202019%20PDF/CARGOS%202019/1162-CARGO1.pdf" TargetMode="External"/><Relationship Id="rId2825" Type="http://schemas.openxmlformats.org/officeDocument/2006/relationships/hyperlink" Target="http://../AppData/Roaming/Microsoft/Users/51984/Users/CASA%201/Users/CASA%201/AppData/Roaming/Microsoft/RESOLUCIONES%202019%20PDF/1158.pdf" TargetMode="External"/><Relationship Id="rId2826" Type="http://schemas.openxmlformats.org/officeDocument/2006/relationships/hyperlink" Target="http://../AppData/Roaming/Microsoft/Users/51984/Users/CASA%201/Users/CASA%201/AppData/Roaming/Microsoft/RESOLUCIONES%202019%20PDF/CARGOS%202019/1158-CARGO1.pdf" TargetMode="External"/><Relationship Id="rId2827" Type="http://schemas.openxmlformats.org/officeDocument/2006/relationships/hyperlink" Target="http://../AppData/Roaming/Microsoft/Users/51984/Users/CASA%201/Users/CASA%201/AppData/Roaming/Microsoft/RESOLUCIONES%202019%20PDF/CARGOS%202019/1158-CARGO2.pdf" TargetMode="External"/><Relationship Id="rId2828" Type="http://schemas.openxmlformats.org/officeDocument/2006/relationships/hyperlink" Target="http://../AppData/Roaming/Microsoft/Users/51984/Users/CASA%201/Users/CASA%201/AppData/Roaming/Microsoft/RESOLUCIONES%202019%20PDF/1148.pdf" TargetMode="External"/><Relationship Id="rId2829" Type="http://schemas.openxmlformats.org/officeDocument/2006/relationships/hyperlink" Target="http://../AppData/Roaming/Microsoft/Users/51984/Users/CASA%201/Users/CASA%201/AppData/Roaming/Microsoft/RESOLUCIONES%202019%20PDF/1159.pdf" TargetMode="External"/><Relationship Id="rId2810" Type="http://schemas.openxmlformats.org/officeDocument/2006/relationships/hyperlink" Target="http://../AppData/Roaming/Microsoft/Users/51984/Users/CASA%201/Users/CASA%201/AppData/Roaming/Microsoft/RESOLUCIONES%202019%20PDF/CARGOS%202019/1157-CARGO1.pdf" TargetMode="External"/><Relationship Id="rId2811" Type="http://schemas.openxmlformats.org/officeDocument/2006/relationships/hyperlink" Target="http://../AppData/Roaming/Microsoft/Users/51984/Users/CASA%201/Users/CASA%201/AppData/Roaming/Microsoft/RESOLUCIONES%202019%20PDF/1155.pdf" TargetMode="External"/><Relationship Id="rId2812" Type="http://schemas.openxmlformats.org/officeDocument/2006/relationships/hyperlink" Target="http://../AppData/Roaming/Microsoft/Users/51984/Users/CASA%201/Users/CASA%201/AppData/Roaming/Microsoft/RESOLUCIONES%202019%20PDF/CARGOS%202019/1155-CARGO1.pdf" TargetMode="External"/><Relationship Id="rId2813" Type="http://schemas.openxmlformats.org/officeDocument/2006/relationships/hyperlink" Target="http://../AppData/Roaming/Microsoft/Users/51984/Users/CASA%201/Users/CASA%201/AppData/Roaming/Microsoft/RESOLUCIONES%202019%20PDF/CARGOS%202019/1155-CARGO2.pdf" TargetMode="External"/><Relationship Id="rId2814" Type="http://schemas.openxmlformats.org/officeDocument/2006/relationships/hyperlink" Target="http://../AppData/Roaming/Microsoft/Users/51984/Users/CASA%201/Users/CASA%201/AppData/Roaming/Microsoft/RESOLUCIONES%202019%20PDF/1161.pdf" TargetMode="External"/><Relationship Id="rId2815" Type="http://schemas.openxmlformats.org/officeDocument/2006/relationships/hyperlink" Target="http://../AppData/Roaming/Microsoft/Users/51984/Users/CASA%201/Users/CASA%201/AppData/Roaming/Microsoft/RESOLUCIONES%202019%20PDF/CARGOS%202019/1161-CARGO1.pdf" TargetMode="External"/><Relationship Id="rId2816" Type="http://schemas.openxmlformats.org/officeDocument/2006/relationships/hyperlink" Target="http://../AppData/Roaming/Microsoft/Users/51984/Users/CASA%201/Users/CASA%201/AppData/Roaming/Microsoft/RESOLUCIONES%202019%20PDF/1146.pdf" TargetMode="External"/><Relationship Id="rId2817" Type="http://schemas.openxmlformats.org/officeDocument/2006/relationships/hyperlink" Target="http://../AppData/Roaming/Microsoft/Users/51984/Users/CASA%201/Users/CASA%201/AppData/Roaming/Microsoft/RESOLUCIONES%202019%20PDF/1147.pdf" TargetMode="External"/><Relationship Id="rId2818" Type="http://schemas.openxmlformats.org/officeDocument/2006/relationships/hyperlink" Target="http://../AppData/Roaming/Microsoft/Users/51984/Users/CASA%201/Users/CASA%201/AppData/Roaming/Microsoft/RESOLUCIONES%202019%20PDF/1156.pdf" TargetMode="External"/><Relationship Id="rId2819" Type="http://schemas.openxmlformats.org/officeDocument/2006/relationships/hyperlink" Target="http://../AppData/Roaming/Microsoft/Users/51984/Users/CASA%201/Users/CASA%201/AppData/Roaming/Microsoft/RESOLUCIONES%202019%20PDF/CARGOS%202019/1156-CARGO1.pdf" TargetMode="External"/><Relationship Id="rId1510" Type="http://schemas.openxmlformats.org/officeDocument/2006/relationships/hyperlink" Target="http://../AppData/Roaming/Microsoft/Users/51984/Users/CASA%201/Users/CASA%201/AppData/Roaming/Microsoft/RESOLUCIONES%202019%20PDF/0286.pdf" TargetMode="External"/><Relationship Id="rId2841" Type="http://schemas.openxmlformats.org/officeDocument/2006/relationships/hyperlink" Target="http://../AppData/Roaming/Microsoft/Users/51984/Users/CASA%201/Users/CASA%201/AppData/Roaming/Microsoft/RESOLUCIONES%202019%20PDF/CARGOS%202019/1163-CARGO1.pdf" TargetMode="External"/><Relationship Id="rId1511" Type="http://schemas.openxmlformats.org/officeDocument/2006/relationships/hyperlink" Target="http://../AppData/Roaming/Microsoft/Users/51984/Users/CASA%201/Users/CASA%201/AppData/Roaming/Microsoft/RESOLUCIONES%202019%20PDF/0285.pdf" TargetMode="External"/><Relationship Id="rId2842" Type="http://schemas.openxmlformats.org/officeDocument/2006/relationships/hyperlink" Target="http://../AppData/Roaming/Microsoft/Users/51984/Users/CASA%201/Users/CASA%201/AppData/Roaming/Microsoft/RESOLUCIONES%202019%20PDF/CARGOS%202019/1163-CARGO2.pdf" TargetMode="External"/><Relationship Id="rId1512" Type="http://schemas.openxmlformats.org/officeDocument/2006/relationships/hyperlink" Target="http://../AppData/Roaming/Microsoft/Users/51984/Users/CASA%201/Users/CASA%201/AppData/Roaming/Microsoft/RESOLUCIONES%202019%20PDF/0291.pdf" TargetMode="External"/><Relationship Id="rId2843" Type="http://schemas.openxmlformats.org/officeDocument/2006/relationships/hyperlink" Target="http://../AppData/Roaming/Microsoft/Users/51984/Users/CASA%201/Users/CASA%201/AppData/Roaming/Microsoft/RESOLUCIONES%202019%20PDF/1144.pdf" TargetMode="External"/><Relationship Id="rId1513" Type="http://schemas.openxmlformats.org/officeDocument/2006/relationships/hyperlink" Target="http://../AppData/Roaming/Microsoft/Users/51984/Users/CASA%201/Users/CASA%201/AppData/Roaming/Microsoft/RESOLUCIONES%202019%20PDF/0292.pdf" TargetMode="External"/><Relationship Id="rId2844" Type="http://schemas.openxmlformats.org/officeDocument/2006/relationships/hyperlink" Target="http://../AppData/Roaming/Microsoft/Users/51984/Users/CASA%201/Users/CASA%201/AppData/Roaming/Microsoft/RESOLUCIONES%202019%20PDF/1150.pdf" TargetMode="External"/><Relationship Id="rId1514" Type="http://schemas.openxmlformats.org/officeDocument/2006/relationships/hyperlink" Target="http://../AppData/Roaming/Microsoft/Users/51984/Users/CASA%201/Users/CASA%201/AppData/Roaming/Microsoft/RESOLUCIONES%202019%20PDF/0280.pdf" TargetMode="External"/><Relationship Id="rId2845" Type="http://schemas.openxmlformats.org/officeDocument/2006/relationships/hyperlink" Target="http://../AppData/Roaming/Microsoft/Users/51984/Users/CASA%201/Users/CASA%201/AppData/Roaming/Microsoft/RESOLUCIONES%202019%20PDF/1151.pdf" TargetMode="External"/><Relationship Id="rId1515" Type="http://schemas.openxmlformats.org/officeDocument/2006/relationships/hyperlink" Target="http://../AppData/Roaming/Microsoft/Users/51984/Users/CASA%201/Users/CASA%201/AppData/Roaming/Microsoft/RESOLUCIONES%202019%20PDF/0281.pdf" TargetMode="External"/><Relationship Id="rId2846" Type="http://schemas.openxmlformats.org/officeDocument/2006/relationships/hyperlink" Target="http://../AppData/Roaming/Microsoft/Users/51984/Users/CASA%201/Users/CASA%201/AppData/Roaming/Microsoft/RESOLUCIONES%202019%20PDF/1165.pdf" TargetMode="External"/><Relationship Id="rId1516" Type="http://schemas.openxmlformats.org/officeDocument/2006/relationships/hyperlink" Target="http://../AppData/Roaming/Microsoft/Users/51984/Users/CASA%201/Users/CASA%201/AppData/Roaming/Microsoft/RESOLUCIONES%202019%20PDF/0284.pdf" TargetMode="External"/><Relationship Id="rId2847" Type="http://schemas.openxmlformats.org/officeDocument/2006/relationships/hyperlink" Target="http://../AppData/Roaming/Microsoft/Users/51984/Users/CASA%201/Users/CASA%201/AppData/Roaming/Microsoft/RESOLUCIONES%202019%20PDF/1170.pdf" TargetMode="External"/><Relationship Id="rId1517" Type="http://schemas.openxmlformats.org/officeDocument/2006/relationships/hyperlink" Target="http://../AppData/Roaming/Microsoft/Users/51984/Users/CASA%201/Users/CASA%201/AppData/Roaming/Microsoft/RESOLUCIONES%202019%20PDF/0283.pdf" TargetMode="External"/><Relationship Id="rId2848" Type="http://schemas.openxmlformats.org/officeDocument/2006/relationships/hyperlink" Target="http://../AppData/Roaming/Microsoft/Users/51984/Users/CASA%201/Users/CASA%201/AppData/Roaming/Microsoft/RESOLUCIONES%202019%20PDF/1168.pdf" TargetMode="External"/><Relationship Id="rId1518" Type="http://schemas.openxmlformats.org/officeDocument/2006/relationships/hyperlink" Target="http://../AppData/Roaming/Microsoft/Users/51984/Users/CASA%201/Users/CASA%201/AppData/Roaming/Microsoft/RESOLUCIONES%202019%20PDF/0289.pdf" TargetMode="External"/><Relationship Id="rId2849" Type="http://schemas.openxmlformats.org/officeDocument/2006/relationships/hyperlink" Target="http://../AppData/Roaming/Microsoft/Users/51984/Users/CASA%201/Users/CASA%201/AppData/Roaming/Microsoft/RESOLUCIONES%202019%20PDF/1174.pdf" TargetMode="External"/><Relationship Id="rId1519" Type="http://schemas.openxmlformats.org/officeDocument/2006/relationships/hyperlink" Target="http://../AppData/Roaming/Microsoft/Users/51984/Users/CASA%201/Users/CASA%201/AppData/Roaming/Microsoft/RESOLUCIONES%202019%20PDF/0290.pdf" TargetMode="External"/><Relationship Id="rId2840" Type="http://schemas.openxmlformats.org/officeDocument/2006/relationships/hyperlink" Target="http://../AppData/Roaming/Microsoft/Users/51984/Users/CASA%201/Users/CASA%201/AppData/Roaming/Microsoft/RESOLUCIONES%202019%20PDF/1163.pdf" TargetMode="External"/><Relationship Id="rId2830" Type="http://schemas.openxmlformats.org/officeDocument/2006/relationships/hyperlink" Target="http://../AppData/Roaming/Microsoft/Users/51984/Users/CASA%201/Users/CASA%201/AppData/Roaming/Microsoft/RESOLUCIONES%202019%20PDF/CARGOS%202019/PROVEIDO-085.pdf" TargetMode="External"/><Relationship Id="rId1500" Type="http://schemas.openxmlformats.org/officeDocument/2006/relationships/hyperlink" Target="http://../AppData/Roaming/Microsoft/Users/51984/Users/CASA%201/Users/CASA%201/AppData/Roaming/Microsoft/RESOLUCIONES%202019%20PDF/0264.pdf" TargetMode="External"/><Relationship Id="rId2831" Type="http://schemas.openxmlformats.org/officeDocument/2006/relationships/hyperlink" Target="http://../AppData/Roaming/Microsoft/Users/51984/Users/CASA%201/Users/CASA%201/AppData/Roaming/Microsoft/RESOLUCIONES%202019%20PDF/CARGOS%202019/1159-CARGO2.pdf" TargetMode="External"/><Relationship Id="rId1501" Type="http://schemas.openxmlformats.org/officeDocument/2006/relationships/hyperlink" Target="http://../AppData/Roaming/Microsoft/Users/51984/Users/CASA%201/Users/CASA%201/AppData/Roaming/Microsoft/RESOLUCIONES%202019%20PDF/0269.pdf" TargetMode="External"/><Relationship Id="rId2832" Type="http://schemas.openxmlformats.org/officeDocument/2006/relationships/hyperlink" Target="http://../AppData/Roaming/Microsoft/Users/51984/Users/CASA%201/Users/CASA%201/AppData/Roaming/Microsoft/RESOLUCIONES%202019%20PDF/1160.pdf" TargetMode="External"/><Relationship Id="rId1502" Type="http://schemas.openxmlformats.org/officeDocument/2006/relationships/hyperlink" Target="http://../AppData/Roaming/Microsoft/Users/51984/Users/CASA%201/Users/CASA%201/AppData/Roaming/Microsoft/RESOLUCIONES%202019%20PDF/0276.pdf" TargetMode="External"/><Relationship Id="rId2833" Type="http://schemas.openxmlformats.org/officeDocument/2006/relationships/hyperlink" Target="http://../AppData/Roaming/Microsoft/Users/51984/Users/CASA%201/Users/CASA%201/AppData/Roaming/Microsoft/RESOLUCIONES%202019%20PDF/CARGOS%202019/1160-CARGO1.pdf" TargetMode="External"/><Relationship Id="rId1503" Type="http://schemas.openxmlformats.org/officeDocument/2006/relationships/hyperlink" Target="http://../AppData/Roaming/Microsoft/Users/51984/Users/CASA%201/Users/CASA%201/AppData/Roaming/Microsoft/RESOLUCIONES%202019%20PDF/0274.pdf" TargetMode="External"/><Relationship Id="rId2834" Type="http://schemas.openxmlformats.org/officeDocument/2006/relationships/hyperlink" Target="http://../AppData/Roaming/Microsoft/Users/51984/Users/CASA%201/Users/CASA%201/AppData/Roaming/Microsoft/RESOLUCIONES%202019%20PDF/CARGOS%202019/1160-CARGO2.pdf" TargetMode="External"/><Relationship Id="rId1504" Type="http://schemas.openxmlformats.org/officeDocument/2006/relationships/hyperlink" Target="http://../AppData/Roaming/Microsoft/Users/51984/Users/CASA%201/Users/CASA%201/AppData/Roaming/Microsoft/RESOLUCIONES%202019%20PDF/0277.pdf" TargetMode="External"/><Relationship Id="rId2835" Type="http://schemas.openxmlformats.org/officeDocument/2006/relationships/hyperlink" Target="http://../AppData/Roaming/Microsoft/Users/51984/Users/CASA%201/Users/CASA%201/AppData/Roaming/Microsoft/RESOLUCIONES%202019%20PDF/1143.pdf" TargetMode="External"/><Relationship Id="rId1505" Type="http://schemas.openxmlformats.org/officeDocument/2006/relationships/hyperlink" Target="http://../AppData/Roaming/Microsoft/Users/51984/Users/CASA%201/Users/CASA%201/AppData/Roaming/Microsoft/RESOLUCIONES%202019%20PDF/0272.pdf" TargetMode="External"/><Relationship Id="rId2836" Type="http://schemas.openxmlformats.org/officeDocument/2006/relationships/hyperlink" Target="http://../AppData/Roaming/Microsoft/Users/51984/Users/CASA%201/Users/CASA%201/AppData/Roaming/Microsoft/RESOLUCIONES%202019%20PDF/1154.pdf" TargetMode="External"/><Relationship Id="rId1506" Type="http://schemas.openxmlformats.org/officeDocument/2006/relationships/hyperlink" Target="http://../AppData/Roaming/Microsoft/Users/51984/Users/CASA%201/Users/CASA%201/AppData/Roaming/Microsoft/RESOLUCIONES%202019%20PDF/0275.pdf" TargetMode="External"/><Relationship Id="rId2837" Type="http://schemas.openxmlformats.org/officeDocument/2006/relationships/hyperlink" Target="http://../AppData/Roaming/Microsoft/Users/51984/Users/CASA%201/Users/CASA%201/AppData/Roaming/Microsoft/RESOLUCIONES%202019%20PDF/CARGOS%202019/1154-CARGO1.pdf" TargetMode="External"/><Relationship Id="rId1507" Type="http://schemas.openxmlformats.org/officeDocument/2006/relationships/hyperlink" Target="http://../AppData/Roaming/Microsoft/Users/51984/Users/CASA%201/Users/CASA%201/AppData/Roaming/Microsoft/RESOLUCIONES%202019%20PDF/0278.pdf" TargetMode="External"/><Relationship Id="rId2838" Type="http://schemas.openxmlformats.org/officeDocument/2006/relationships/hyperlink" Target="http://../AppData/Roaming/Microsoft/Users/51984/Users/CASA%201/Users/CASA%201/AppData/Roaming/Microsoft/RESOLUCIONES%202019%20PDF/CARGOS%202019/1154-CARGO2.pdf" TargetMode="External"/><Relationship Id="rId1508" Type="http://schemas.openxmlformats.org/officeDocument/2006/relationships/hyperlink" Target="http://../AppData/Roaming/Microsoft/Users/51984/Users/CASA%201/Users/CASA%201/AppData/Roaming/Microsoft/RESOLUCIONES%202019%20PDF/0279.pdf" TargetMode="External"/><Relationship Id="rId2839" Type="http://schemas.openxmlformats.org/officeDocument/2006/relationships/hyperlink" Target="http://../AppData/Roaming/Microsoft/Users/51984/Users/CASA%201/Users/CASA%201/AppData/Roaming/Microsoft/RESOLUCIONES%202019%20PDF/1153.pdf" TargetMode="External"/><Relationship Id="rId1509" Type="http://schemas.openxmlformats.org/officeDocument/2006/relationships/hyperlink" Target="http://../AppData/Roaming/Microsoft/Users/51984/Users/CASA%201/Users/CASA%201/AppData/Roaming/Microsoft/RESOLUCIONES%202019%20PDF/0282.pdf" TargetMode="External"/><Relationship Id="rId2800" Type="http://schemas.openxmlformats.org/officeDocument/2006/relationships/hyperlink" Target="http://../AppData/Roaming/Microsoft/Users/51984/Users/CASA%201/Users/CASA%201/AppData/Roaming/Microsoft/RESOLUCIONES%202019%20PDF/1135.pdf" TargetMode="External"/><Relationship Id="rId2801" Type="http://schemas.openxmlformats.org/officeDocument/2006/relationships/hyperlink" Target="http://../AppData/Roaming/Microsoft/Users/51984/Users/CASA%201/Users/CASA%201/AppData/Roaming/Microsoft/RESOLUCIONES%202019%20PDF/1139.pdf" TargetMode="External"/><Relationship Id="rId2802" Type="http://schemas.openxmlformats.org/officeDocument/2006/relationships/hyperlink" Target="http://../AppData/Roaming/Microsoft/Users/51984/Users/CASA%201/Users/CASA%201/AppData/Roaming/Microsoft/RESOLUCIONES%202019%20PDF/1129.pdf" TargetMode="External"/><Relationship Id="rId2803" Type="http://schemas.openxmlformats.org/officeDocument/2006/relationships/hyperlink" Target="http://../AppData/Roaming/Microsoft/Users/51984/Users/CASA%201/Users/CASA%201/AppData/Roaming/Microsoft/RESOLUCIONES%202019%20PDF/1130.pdf" TargetMode="External"/><Relationship Id="rId2804" Type="http://schemas.openxmlformats.org/officeDocument/2006/relationships/hyperlink" Target="http://../AppData/Roaming/Microsoft/Users/51984/Users/CASA%201/Users/CASA%201/AppData/Roaming/Microsoft/RESOLUCIONES%202019%20PDF/1137.pdf" TargetMode="External"/><Relationship Id="rId2805" Type="http://schemas.openxmlformats.org/officeDocument/2006/relationships/hyperlink" Target="http://../AppData/Roaming/Microsoft/Users/51984/Users/CASA%201/Users/CASA%201/AppData/Roaming/Microsoft/RESOLUCIONES%202019%20PDF/1141.pdf" TargetMode="External"/><Relationship Id="rId2806" Type="http://schemas.openxmlformats.org/officeDocument/2006/relationships/hyperlink" Target="http://../AppData/Roaming/Microsoft/Users/51984/Users/CASA%201/Users/CASA%201/AppData/Roaming/Microsoft/RESOLUCIONES%202019%20PDF/1126.pdf" TargetMode="External"/><Relationship Id="rId2807" Type="http://schemas.openxmlformats.org/officeDocument/2006/relationships/hyperlink" Target="http://../AppData/Roaming/Microsoft/Users/51984/Users/CASA%201/Users/CASA%201/AppData/Roaming/Microsoft/RESOLUCIONES%202019%20PDF/1142.pdf" TargetMode="External"/><Relationship Id="rId2808" Type="http://schemas.openxmlformats.org/officeDocument/2006/relationships/hyperlink" Target="http://../AppData/Roaming/Microsoft/Users/51984/Users/CASA%201/Users/CASA%201/AppData/Roaming/Microsoft/RESOLUCIONES%202019%20PDF/1152.pdf" TargetMode="External"/><Relationship Id="rId2809" Type="http://schemas.openxmlformats.org/officeDocument/2006/relationships/hyperlink" Target="http://../AppData/Roaming/Microsoft/Users/51984/Users/CASA%201/Users/CASA%201/AppData/Roaming/Microsoft/RESOLUCIONES%202019%20PDF/1157.pdf" TargetMode="External"/><Relationship Id="rId1576" Type="http://schemas.openxmlformats.org/officeDocument/2006/relationships/hyperlink" Target="http://../AppData/Roaming/Microsoft/Users/51984/Users/CASA%201/Users/CASA%201/AppData/Roaming/Microsoft/RESOLUCIONES%202019%20PDF/0345.pdf" TargetMode="External"/><Relationship Id="rId1577" Type="http://schemas.openxmlformats.org/officeDocument/2006/relationships/hyperlink" Target="http://../AppData/Roaming/Microsoft/Users/51984/Users/CASA%201/Users/CASA%201/AppData/Roaming/Microsoft/RESOLUCIONES%202019%20PDF/0350.pdf" TargetMode="External"/><Relationship Id="rId1578" Type="http://schemas.openxmlformats.org/officeDocument/2006/relationships/hyperlink" Target="http://../AppData/Roaming/Microsoft/Users/51984/Users/CASA%201/Users/CASA%201/AppData/Roaming/Microsoft/RESOLUCIONES%202019%20PDF/0340.pdf" TargetMode="External"/><Relationship Id="rId1579" Type="http://schemas.openxmlformats.org/officeDocument/2006/relationships/hyperlink" Target="http://../AppData/Roaming/Microsoft/Users/51984/Users/CASA%201/Users/CASA%201/AppData/Roaming/Microsoft/RESOLUCIONES%202019%20PDF/0348.pdf" TargetMode="External"/><Relationship Id="rId987" Type="http://schemas.openxmlformats.org/officeDocument/2006/relationships/hyperlink" Target="http://../AppData/Roaming/Microsoft/Users/51984/Users/CASA%201/Users/CASA%201/AppData/Roaming/Microsoft/RESOLUCIONES%202018%20PDF/CARGOS%202018/893.pdf" TargetMode="External"/><Relationship Id="rId986" Type="http://schemas.openxmlformats.org/officeDocument/2006/relationships/hyperlink" Target="http://../AppData/Roaming/Microsoft/Users/51984/Users/CASA%201/Users/CASA%201/AppData/Roaming/Microsoft/RESOLUCIONES%202018%20PDF/CARGOS%202018/0894-CARGO.pdf" TargetMode="External"/><Relationship Id="rId985" Type="http://schemas.openxmlformats.org/officeDocument/2006/relationships/hyperlink" Target="http://../AppData/Roaming/Microsoft/Users/51984/Users/CASA%201/Users/CASA%201/AppData/Roaming/Microsoft/RESOLUCIONES%202018%20PDF/888-2.pdf" TargetMode="External"/><Relationship Id="rId984" Type="http://schemas.openxmlformats.org/officeDocument/2006/relationships/hyperlink" Target="http://../AppData/Roaming/Microsoft/Users/51984/Users/CASA%201/Users/CASA%201/AppData/Roaming/Microsoft/RESOLUCIONES%202018%20PDF/CARGOS%202018/880-2.pdf" TargetMode="External"/><Relationship Id="rId989" Type="http://schemas.openxmlformats.org/officeDocument/2006/relationships/hyperlink" Target="http://../AppData/Roaming/Microsoft/Users/51984/Users/CASA%201/Users/CASA%201/AppData/Roaming/Microsoft/RESOLUCIONES%202018%20PDF/CARGOS%202018/897.pdf" TargetMode="External"/><Relationship Id="rId988" Type="http://schemas.openxmlformats.org/officeDocument/2006/relationships/hyperlink" Target="http://../AppData/Roaming/Microsoft/Users/51984/Users/CASA%201/Users/CASA%201/AppData/Roaming/Microsoft/RESOLUCIONES%202018%20PDF/CARGOS%202018/0891-cargo.pdf" TargetMode="External"/><Relationship Id="rId1570" Type="http://schemas.openxmlformats.org/officeDocument/2006/relationships/hyperlink" Target="http://../AppData/Roaming/Microsoft/Users/51984/Users/CASA%201/Users/CASA%201/AppData/Roaming/Microsoft/RESOLUCIONES%202019%20PDF/0344.pdf" TargetMode="External"/><Relationship Id="rId1571" Type="http://schemas.openxmlformats.org/officeDocument/2006/relationships/hyperlink" Target="http://../AppData/Roaming/Microsoft/Users/51984/Users/CASA%201/Users/CASA%201/AppData/Roaming/Microsoft/RESOLUCIONES%202019%20PDF/0349.pdf" TargetMode="External"/><Relationship Id="rId983" Type="http://schemas.openxmlformats.org/officeDocument/2006/relationships/hyperlink" Target="http://../AppData/Roaming/Microsoft/Users/51984/Users/CASA%201/Users/CASA%201/AppData/Roaming/Microsoft/RESOLUCIONES%202018%20PDF/CARGOS%202018/880.pdf" TargetMode="External"/><Relationship Id="rId1572" Type="http://schemas.openxmlformats.org/officeDocument/2006/relationships/hyperlink" Target="http://../AppData/Roaming/Microsoft/Users/51984/Users/CASA%201/Users/CASA%201/AppData/Roaming/Microsoft/RESOLUCIONES%202019%20PDF/0343.pdf" TargetMode="External"/><Relationship Id="rId982" Type="http://schemas.openxmlformats.org/officeDocument/2006/relationships/hyperlink" Target="http://../AppData/Roaming/Microsoft/Users/51984/Users/CASA%201/Users/CASA%201/AppData/Roaming/Microsoft/RESOLUCIONES%202018%20PDF/CARGOS%202018/879-2.pdf" TargetMode="External"/><Relationship Id="rId1573" Type="http://schemas.openxmlformats.org/officeDocument/2006/relationships/hyperlink" Target="http://../AppData/Roaming/Microsoft/Users/51984/Users/CASA%201/Users/CASA%201/AppData/Roaming/Microsoft/RESOLUCIONES%202019%20PDF/0341.pdf" TargetMode="External"/><Relationship Id="rId981" Type="http://schemas.openxmlformats.org/officeDocument/2006/relationships/hyperlink" Target="http://../AppData/Roaming/Microsoft/Users/51984/Users/CASA%201/Users/CASA%201/AppData/Roaming/Microsoft/RESOLUCIONES%202018%20PDF/CARGOS%202018/879.pdf" TargetMode="External"/><Relationship Id="rId1574" Type="http://schemas.openxmlformats.org/officeDocument/2006/relationships/hyperlink" Target="http://../AppData/Roaming/Microsoft/Users/51984/Users/CASA%201/Users/CASA%201/AppData/Roaming/Microsoft/RESOLUCIONES%202019%20PDF/0338.pdf" TargetMode="External"/><Relationship Id="rId980" Type="http://schemas.openxmlformats.org/officeDocument/2006/relationships/hyperlink" Target="http://../AppData/Roaming/Microsoft/Users/51984/Users/CASA%201/Users/CASA%201/AppData/Roaming/Microsoft/RESOLUCIONES%202018%20PDF/CARGOS%202018/881-2.pdf" TargetMode="External"/><Relationship Id="rId1575" Type="http://schemas.openxmlformats.org/officeDocument/2006/relationships/hyperlink" Target="http://../AppData/Roaming/Microsoft/Users/51984/Users/CASA%201/Users/CASA%201/AppData/Roaming/Microsoft/RESOLUCIONES%202019%20PDF/0347.pdf" TargetMode="External"/><Relationship Id="rId1565" Type="http://schemas.openxmlformats.org/officeDocument/2006/relationships/hyperlink" Target="http://../AppData/Roaming/Microsoft/Users/51984/Users/CASA%201/Users/CASA%201/AppData/Roaming/Microsoft/RESOLUCIONES%202019%20PDF/0330.pdf" TargetMode="External"/><Relationship Id="rId2896" Type="http://schemas.openxmlformats.org/officeDocument/2006/relationships/hyperlink" Target="http://../AppData/Roaming/Microsoft/Users/51984/Users/CASA%201/Users/CASA%201/AppData/Roaming/Microsoft/RESOLUCIONES%202019%20PDF/1209.pdf" TargetMode="External"/><Relationship Id="rId1566" Type="http://schemas.openxmlformats.org/officeDocument/2006/relationships/hyperlink" Target="http://../AppData/Roaming/Microsoft/Users/51984/Users/CASA%201/Users/CASA%201/AppData/Roaming/Microsoft/RESOLUCIONES%202019%20PDF/0337.pdf" TargetMode="External"/><Relationship Id="rId2897" Type="http://schemas.openxmlformats.org/officeDocument/2006/relationships/hyperlink" Target="http://../AppData/Roaming/Microsoft/Users/51984/Users/CASA%201/Users/CASA%201/AppData/Roaming/Microsoft/RESOLUCIONES%202019%20PDF/1211.pdf" TargetMode="External"/><Relationship Id="rId1567" Type="http://schemas.openxmlformats.org/officeDocument/2006/relationships/hyperlink" Target="http://../AppData/Roaming/Microsoft/Users/51984/Users/CASA%201/Users/CASA%201/AppData/Roaming/Microsoft/RESOLUCIONES%202019%20PDF/0342.pdf" TargetMode="External"/><Relationship Id="rId2898" Type="http://schemas.openxmlformats.org/officeDocument/2006/relationships/hyperlink" Target="http://../AppData/Roaming/Microsoft/Users/51984/Users/CASA%201/Users/CASA%201/AppData/Roaming/Microsoft/RESOLUCIONES%202019%20PDF/1203.pdf" TargetMode="External"/><Relationship Id="rId1568" Type="http://schemas.openxmlformats.org/officeDocument/2006/relationships/hyperlink" Target="http://../AppData/Roaming/Microsoft/Users/51984/Users/CASA%201/Users/CASA%201/AppData/Roaming/Microsoft/RESOLUCIONES%202019%20PDF/0346.pdf" TargetMode="External"/><Relationship Id="rId2899" Type="http://schemas.openxmlformats.org/officeDocument/2006/relationships/hyperlink" Target="http://../AppData/Roaming/Microsoft/Users/51984/Users/CASA%201/Users/CASA%201/AppData/Roaming/Microsoft/RESOLUCIONES%202019%20PDF/1210.pdf" TargetMode="External"/><Relationship Id="rId1569" Type="http://schemas.openxmlformats.org/officeDocument/2006/relationships/hyperlink" Target="http://../AppData/Roaming/Microsoft/Users/51984/Users/CASA%201/Users/CASA%201/AppData/Roaming/Microsoft/RESOLUCIONES%202019%20PDF/0339.pdf" TargetMode="External"/><Relationship Id="rId976" Type="http://schemas.openxmlformats.org/officeDocument/2006/relationships/hyperlink" Target="http://../AppData/Roaming/Microsoft/Users/51984/Users/CASA%201/Users/CASA%201/AppData/Roaming/Microsoft/RESOLUCIONES%202018%20PDF/CARGOS%202018/878-2.pdf" TargetMode="External"/><Relationship Id="rId975" Type="http://schemas.openxmlformats.org/officeDocument/2006/relationships/hyperlink" Target="http://../AppData/Roaming/Microsoft/Users/51984/Users/CASA%201/Users/CASA%201/AppData/Roaming/Microsoft/RESOLUCIONES%202018%20PDF/CARGOS%202018/878.pdf" TargetMode="External"/><Relationship Id="rId974" Type="http://schemas.openxmlformats.org/officeDocument/2006/relationships/hyperlink" Target="http://../AppData/Roaming/Microsoft/Users/51984/Users/CASA%201/Users/CASA%201/AppData/Roaming/Microsoft/RESOLUCIONES%202018%20PDF/CARGOS%202018/877-2.pdf" TargetMode="External"/><Relationship Id="rId973" Type="http://schemas.openxmlformats.org/officeDocument/2006/relationships/hyperlink" Target="http://../AppData/Roaming/Microsoft/Users/51984/Users/CASA%201/Users/CASA%201/AppData/Roaming/Microsoft/RESOLUCIONES%202018%20PDF/CARGOS%202018/877.pdf" TargetMode="External"/><Relationship Id="rId979" Type="http://schemas.openxmlformats.org/officeDocument/2006/relationships/hyperlink" Target="http://../AppData/Roaming/Microsoft/Users/51984/Users/CASA%201/Users/CASA%201/AppData/Roaming/Microsoft/RESOLUCIONES%202018%20PDF/CARGOS%202018/881.pdf" TargetMode="External"/><Relationship Id="rId978" Type="http://schemas.openxmlformats.org/officeDocument/2006/relationships/hyperlink" Target="http://../AppData/Roaming/Microsoft/Users/51984/Users/CASA%201/Users/CASA%201/AppData/Roaming/Microsoft/RESOLUCIONES%202018%20PDF/CARGOS%202018/876-2.pdf" TargetMode="External"/><Relationship Id="rId977" Type="http://schemas.openxmlformats.org/officeDocument/2006/relationships/hyperlink" Target="http://../AppData/Roaming/Microsoft/Users/51984/Users/CASA%201/Users/CASA%201/AppData/Roaming/Microsoft/RESOLUCIONES%202018%20PDF/CARGOS%202018/876.pdf" TargetMode="External"/><Relationship Id="rId2890" Type="http://schemas.openxmlformats.org/officeDocument/2006/relationships/hyperlink" Target="http://../AppData/Roaming/Microsoft/Users/51984/Users/CASA%201/Users/CASA%201/AppData/Roaming/Microsoft/RESOLUCIONES%202019%20PDF/CARGOS%202019/1192%20CARGO%20DSA.pdf" TargetMode="External"/><Relationship Id="rId1560" Type="http://schemas.openxmlformats.org/officeDocument/2006/relationships/hyperlink" Target="http://../AppData/Roaming/Microsoft/Users/51984/Users/CASA%201/Users/CASA%201/AppData/Roaming/Microsoft/RESOLUCIONES%202019%20PDF/0332.pdf" TargetMode="External"/><Relationship Id="rId2891" Type="http://schemas.openxmlformats.org/officeDocument/2006/relationships/hyperlink" Target="http://../AppData/Roaming/Microsoft/Users/51984/Users/CASA%201/Users/CASA%201/AppData/Roaming/Microsoft/RESOLUCIONES%202019%20PDF/1195.pdf" TargetMode="External"/><Relationship Id="rId972" Type="http://schemas.openxmlformats.org/officeDocument/2006/relationships/hyperlink" Target="http://../AppData/Roaming/Microsoft/Users/51984/Users/CASA%201/Users/CASA%201/AppData/Roaming/Microsoft/RESOLUCIONES%202018%20PDF/CARGOS%202018/872-2.pdf" TargetMode="External"/><Relationship Id="rId1561" Type="http://schemas.openxmlformats.org/officeDocument/2006/relationships/hyperlink" Target="http://../AppData/Roaming/Microsoft/Users/51984/Users/CASA%201/Users/CASA%201/AppData/Roaming/Microsoft/RESOLUCIONES%202019%20PDF/0329.pdf" TargetMode="External"/><Relationship Id="rId2892" Type="http://schemas.openxmlformats.org/officeDocument/2006/relationships/hyperlink" Target="http://../AppData/Roaming/Microsoft/Users/51984/Users/CASA%201/Users/CASA%201/AppData/Roaming/Microsoft/RESOLUCIONES%202019%20PDF/CARGOS%202019/1195-CARGO1.pdf" TargetMode="External"/><Relationship Id="rId971" Type="http://schemas.openxmlformats.org/officeDocument/2006/relationships/hyperlink" Target="http://../AppData/Roaming/Microsoft/Users/51984/Users/CASA%201/Users/CASA%201/AppData/Roaming/Microsoft/RESOLUCIONES%202018%20PDF/CARGOS%202018/872.pdf" TargetMode="External"/><Relationship Id="rId1562" Type="http://schemas.openxmlformats.org/officeDocument/2006/relationships/hyperlink" Target="http://../AppData/Roaming/Microsoft/Users/51984/Users/CASA%201/Users/CASA%201/AppData/Roaming/Microsoft/RESOLUCIONES%202019%20PDF/0328.pdf" TargetMode="External"/><Relationship Id="rId2893" Type="http://schemas.openxmlformats.org/officeDocument/2006/relationships/hyperlink" Target="http://../AppData/Roaming/Microsoft/Users/51984/Users/CASA%201/Users/CASA%201/AppData/Roaming/Microsoft/RESOLUCIONES%202019%20PDF/1199.pdf" TargetMode="External"/><Relationship Id="rId970" Type="http://schemas.openxmlformats.org/officeDocument/2006/relationships/hyperlink" Target="http://../AppData/Roaming/Microsoft/Users/51984/Users/CASA%201/Users/CASA%201/AppData/Roaming/Microsoft/RESOLUCIONES%202018%20PDF/CARGOS%202018/875.pdf" TargetMode="External"/><Relationship Id="rId1563" Type="http://schemas.openxmlformats.org/officeDocument/2006/relationships/hyperlink" Target="http://../AppData/Roaming/Microsoft/Users/51984/Users/CASA%201/Users/CASA%201/AppData/Roaming/Microsoft/RESOLUCIONES%202019%20PDF/0333.pdf" TargetMode="External"/><Relationship Id="rId2894" Type="http://schemas.openxmlformats.org/officeDocument/2006/relationships/hyperlink" Target="http://../AppData/Roaming/Microsoft/Users/51984/Users/CASA%201/Users/CASA%201/AppData/Roaming/Microsoft/RESOLUCIONES%202019%20PDF/CARGOS%202019/1199-CARGO1.pdf" TargetMode="External"/><Relationship Id="rId1564" Type="http://schemas.openxmlformats.org/officeDocument/2006/relationships/hyperlink" Target="http://../AppData/Roaming/Microsoft/Users/51984/Users/CASA%201/Users/CASA%201/AppData/Roaming/Microsoft/RESOLUCIONES%202019%20PDF/0336.pdf" TargetMode="External"/><Relationship Id="rId2895" Type="http://schemas.openxmlformats.org/officeDocument/2006/relationships/hyperlink" Target="http://../AppData/Roaming/Microsoft/Users/51984/Users/CASA%201/Users/CASA%201/AppData/Roaming/Microsoft/RESOLUCIONES%202019%20PDF/1202.pdf" TargetMode="External"/><Relationship Id="rId1598" Type="http://schemas.openxmlformats.org/officeDocument/2006/relationships/hyperlink" Target="http://../AppData/Roaming/Microsoft/Users/51984/Users/CASA%201/Users/CASA%201/AppData/Roaming/Microsoft/RESOLUCIONES%202019%20PDF/0370.pdf" TargetMode="External"/><Relationship Id="rId1599" Type="http://schemas.openxmlformats.org/officeDocument/2006/relationships/hyperlink" Target="http://../AppData/Roaming/Microsoft/Users/51984/Users/CASA%201/Users/CASA%201/AppData/Roaming/Microsoft/RESOLUCIONES%202019%20PDF/0371.pdf" TargetMode="External"/><Relationship Id="rId1590" Type="http://schemas.openxmlformats.org/officeDocument/2006/relationships/hyperlink" Target="http://../AppData/Roaming/Microsoft/Users/51984/Users/CASA%201/Users/CASA%201/AppData/Roaming/Microsoft/RESOLUCIONES%202019%20PDF/0362.pdf" TargetMode="External"/><Relationship Id="rId1591" Type="http://schemas.openxmlformats.org/officeDocument/2006/relationships/hyperlink" Target="http://../AppData/Roaming/Microsoft/Users/51984/AppData/Roaming/Microsoft/RESOLUCIONES%202019%20PDF/0360.pdf" TargetMode="External"/><Relationship Id="rId1592" Type="http://schemas.openxmlformats.org/officeDocument/2006/relationships/hyperlink" Target="http://../AppData/Roaming/Microsoft/Users/51984/Users/CASA%201/Users/CASA%201/AppData/Roaming/Microsoft/RESOLUCIONES%202019%20PDF/0358.pdf" TargetMode="External"/><Relationship Id="rId1593" Type="http://schemas.openxmlformats.org/officeDocument/2006/relationships/hyperlink" Target="http://../AppData/Roaming/Microsoft/Users/51984/Users/CASA%201/Users/CASA%201/AppData/Roaming/Microsoft/RESOLUCIONES%202019%20PDF/0359.pdf" TargetMode="External"/><Relationship Id="rId1594" Type="http://schemas.openxmlformats.org/officeDocument/2006/relationships/hyperlink" Target="http://../AppData/Roaming/Microsoft/Users/51984/Users/CASA%201/Users/CASA%201/AppData/Roaming/Microsoft/RESOLUCIONES%202019%20PDF/0368.pdf" TargetMode="External"/><Relationship Id="rId1595" Type="http://schemas.openxmlformats.org/officeDocument/2006/relationships/hyperlink" Target="http://../AppData/Roaming/Microsoft/Users/51984/Users/CASA%201/Users/CASA%201/AppData/Roaming/Microsoft/RESOLUCIONES%202019%20PDF/0361.pdf" TargetMode="External"/><Relationship Id="rId1596" Type="http://schemas.openxmlformats.org/officeDocument/2006/relationships/hyperlink" Target="http://../AppData/Roaming/Microsoft/Users/51984/Users/CASA%201/Users/CASA%201/AppData/Roaming/Microsoft/RESOLUCIONES%202019%20PDF/0365.pdf" TargetMode="External"/><Relationship Id="rId1597" Type="http://schemas.openxmlformats.org/officeDocument/2006/relationships/hyperlink" Target="http://../AppData/Roaming/Microsoft/Users/51984/Users/CASA%201/Users/CASA%201/AppData/Roaming/Microsoft/RESOLUCIONES%202019%20PDF/0369.pdf" TargetMode="External"/><Relationship Id="rId1587" Type="http://schemas.openxmlformats.org/officeDocument/2006/relationships/hyperlink" Target="http://../AppData/Roaming/Microsoft/Users/51984/Users/CASA%201/Users/CASA%201/AppData/Roaming/Microsoft/RESOLUCIONES%202019%20PDF/0366.pdf" TargetMode="External"/><Relationship Id="rId1588" Type="http://schemas.openxmlformats.org/officeDocument/2006/relationships/hyperlink" Target="http://../AppData/Roaming/Microsoft/Users/51984/Users/CASA%201/Users/CASA%201/AppData/Roaming/Microsoft/RESOLUCIONES%202019%20PDF/0367.pdf" TargetMode="External"/><Relationship Id="rId1589" Type="http://schemas.openxmlformats.org/officeDocument/2006/relationships/hyperlink" Target="http://../AppData/Roaming/Microsoft/Users/51984/Users/CASA%201/Users/CASA%201/AppData/Roaming/Microsoft/RESOLUCIONES%202019%20PDF/0363.pdf" TargetMode="External"/><Relationship Id="rId998" Type="http://schemas.openxmlformats.org/officeDocument/2006/relationships/hyperlink" Target="http://../AppData/Roaming/Microsoft/Users/51984/Users/CASA%201/Users/CASA%201/AppData/Roaming/Microsoft/RESOLUCIONES%202018%20PDF/CARGOS%202018/898-3.pdf" TargetMode="External"/><Relationship Id="rId997" Type="http://schemas.openxmlformats.org/officeDocument/2006/relationships/hyperlink" Target="http://../AppData/Roaming/Microsoft/Users/51984/Users/CASA%201/Users/CASA%201/AppData/Roaming/Microsoft/RESOLUCIONES%202018%20PDF/CARGOS%202018/898-2.pdf" TargetMode="External"/><Relationship Id="rId996" Type="http://schemas.openxmlformats.org/officeDocument/2006/relationships/hyperlink" Target="http://../AppData/Roaming/Microsoft/Users/51984/Users/CASA%201/Users/CASA%201/AppData/Roaming/Microsoft/RESOLUCIONES%202018%20PDF/CARGOS%202018/898.pdf" TargetMode="External"/><Relationship Id="rId995" Type="http://schemas.openxmlformats.org/officeDocument/2006/relationships/hyperlink" Target="http://../AppData/Roaming/Microsoft/Users/51984/Users/CASA%201/Users/CASA%201/AppData/Roaming/Microsoft/RESOLUCIONES%202018%20PDF/CARGOS%202018/902-2.pdf" TargetMode="External"/><Relationship Id="rId999" Type="http://schemas.openxmlformats.org/officeDocument/2006/relationships/hyperlink" Target="http://../AppData/Roaming/Microsoft/Users/51984/Users/CASA%201/Users/CASA%201/AppData/Roaming/Microsoft/RESOLUCIONES%202018%20PDF/CARGOS%202018/901.pdf" TargetMode="External"/><Relationship Id="rId990" Type="http://schemas.openxmlformats.org/officeDocument/2006/relationships/hyperlink" Target="http://../AppData/Roaming/Microsoft/Users/51984/Users/CASA%201/Users/CASA%201/AppData/Roaming/Microsoft/RESOLUCIONES%202018%20PDF/CARGOS%202018/897-2.pdf" TargetMode="External"/><Relationship Id="rId1580" Type="http://schemas.openxmlformats.org/officeDocument/2006/relationships/hyperlink" Target="http://../AppData/Roaming/Microsoft/Users/51984/Users/CASA%201/Users/CASA%201/AppData/Roaming/Microsoft/RESOLUCIONES%202019%20PDF/0351.pdf" TargetMode="External"/><Relationship Id="rId1581" Type="http://schemas.openxmlformats.org/officeDocument/2006/relationships/hyperlink" Target="http://../AppData/Roaming/Microsoft/Users/51984/Users/CASA%201/Users/CASA%201/AppData/Roaming/Microsoft/RESOLUCIONES%202019%20PDF/0357.pdf" TargetMode="External"/><Relationship Id="rId1582" Type="http://schemas.openxmlformats.org/officeDocument/2006/relationships/hyperlink" Target="http://../AppData/Roaming/Microsoft/Users/51984/Users/CASA%201/Users/CASA%201/AppData/Roaming/Microsoft/RESOLUCIONES%202019%20PDF/0356.pdf" TargetMode="External"/><Relationship Id="rId994" Type="http://schemas.openxmlformats.org/officeDocument/2006/relationships/hyperlink" Target="http://../AppData/Roaming/Microsoft/Users/51984/Users/CASA%201/Users/CASA%201/AppData/Roaming/Microsoft/RESOLUCIONES%202018%20PDF/CARGOS%202018/902.pdf" TargetMode="External"/><Relationship Id="rId1583" Type="http://schemas.openxmlformats.org/officeDocument/2006/relationships/hyperlink" Target="http://../AppData/Roaming/Microsoft/Users/51984/Users/CASA%201/Users/CASA%201/AppData/Roaming/Microsoft/RESOLUCIONES%202019%20PDF/0354.pdf" TargetMode="External"/><Relationship Id="rId993" Type="http://schemas.openxmlformats.org/officeDocument/2006/relationships/hyperlink" Target="http://../AppData/Roaming/Microsoft/Users/51984/Users/CASA%201/Users/CASA%201/AppData/Roaming/Microsoft/RESOLUCIONES%202018%20PDF/CARGOS%202018/903-2.pdf" TargetMode="External"/><Relationship Id="rId1584" Type="http://schemas.openxmlformats.org/officeDocument/2006/relationships/hyperlink" Target="http://../AppData/Roaming/Microsoft/Users/51984/Users/CASA%201/Users/CASA%201/AppData/Roaming/Microsoft/RESOLUCIONES%202019%20PDF/0355.pdf" TargetMode="External"/><Relationship Id="rId992" Type="http://schemas.openxmlformats.org/officeDocument/2006/relationships/hyperlink" Target="http://../AppData/Roaming/Microsoft/Users/51984/Users/CASA%201/Users/CASA%201/AppData/Roaming/Microsoft/RESOLUCIONES%202018%20PDF/CARGOS%202018/903.pdf" TargetMode="External"/><Relationship Id="rId1585" Type="http://schemas.openxmlformats.org/officeDocument/2006/relationships/hyperlink" Target="http://../AppData/Roaming/Microsoft/Users/51984/Users/CASA%201/Users/CASA%201/AppData/Roaming/Microsoft/RESOLUCIONES%202019%20PDF/0353.pdf" TargetMode="External"/><Relationship Id="rId991" Type="http://schemas.openxmlformats.org/officeDocument/2006/relationships/hyperlink" Target="http://../AppData/Roaming/Microsoft/Users/51984/Users/CASA%201/Users/CASA%201/AppData/Roaming/Microsoft/RESOLUCIONES%202018%20PDF/CARGOS%202018/897-3.pdf" TargetMode="External"/><Relationship Id="rId1586" Type="http://schemas.openxmlformats.org/officeDocument/2006/relationships/hyperlink" Target="http://../AppData/Roaming/Microsoft/Users/51984/Users/CASA%201/Users/CASA%201/AppData/Roaming/Microsoft/RESOLUCIONES%202019%20PDF/0352.pdf" TargetMode="External"/><Relationship Id="rId1532" Type="http://schemas.openxmlformats.org/officeDocument/2006/relationships/hyperlink" Target="http://../AppData/Roaming/Microsoft/Users/51984/Users/CASA%201/Users/CASA%201/AppData/Roaming/Microsoft/RESOLUCIONES%202019%20PDF/0299.pdf" TargetMode="External"/><Relationship Id="rId2863" Type="http://schemas.openxmlformats.org/officeDocument/2006/relationships/hyperlink" Target="http://../AppData/Roaming/Microsoft/Users/51984/Users/CASA%201/Users/CASA%201/AppData/Roaming/Microsoft/RESOLUCIONES%202019%20PDF/1179.pdf" TargetMode="External"/><Relationship Id="rId1533" Type="http://schemas.openxmlformats.org/officeDocument/2006/relationships/hyperlink" Target="http://../AppData/Roaming/Microsoft/Users/51984/Users/CASA%201/Users/CASA%201/AppData/Roaming/Microsoft/RESOLUCIONES%202019%20PDF/0306.pdf" TargetMode="External"/><Relationship Id="rId2864" Type="http://schemas.openxmlformats.org/officeDocument/2006/relationships/hyperlink" Target="http://../AppData/Roaming/Microsoft/Users/51984/Users/CASA%201/Users/CASA%201/AppData/Roaming/Microsoft/RESOLUCIONES%202019%20PDF/1176.pdf" TargetMode="External"/><Relationship Id="rId1534" Type="http://schemas.openxmlformats.org/officeDocument/2006/relationships/hyperlink" Target="http://../AppData/Roaming/Microsoft/Users/51984/Users/CASA%201/Users/CASA%201/AppData/Roaming/Microsoft/RESOLUCIONES%202019%20PDF/0304.pdf" TargetMode="External"/><Relationship Id="rId2865" Type="http://schemas.openxmlformats.org/officeDocument/2006/relationships/hyperlink" Target="http://../AppData/Roaming/Microsoft/Users/51984/Users/CASA%201/Users/CASA%201/AppData/Roaming/Microsoft/RESOLUCIONES%202019%20PDF/1180.pdf" TargetMode="External"/><Relationship Id="rId1535" Type="http://schemas.openxmlformats.org/officeDocument/2006/relationships/hyperlink" Target="http://../AppData/Roaming/Microsoft/Users/51984/Users/CASA%201/Users/CASA%201/AppData/Roaming/Microsoft/RESOLUCIONES%202019%20PDF/0300.pdf" TargetMode="External"/><Relationship Id="rId2866" Type="http://schemas.openxmlformats.org/officeDocument/2006/relationships/hyperlink" Target="http://../AppData/Roaming/Microsoft/Users/51984/Users/CASA%201/Users/CASA%201/AppData/Roaming/Microsoft/RESOLUCIONES%202019%20PDF/1181.pdf" TargetMode="External"/><Relationship Id="rId1536" Type="http://schemas.openxmlformats.org/officeDocument/2006/relationships/hyperlink" Target="http://../AppData/Roaming/Microsoft/Users/51984/Users/CASA%201/Users/CASA%201/AppData/Roaming/Microsoft/RESOLUCIONES%202019%20PDF/0302.pdf" TargetMode="External"/><Relationship Id="rId2867" Type="http://schemas.openxmlformats.org/officeDocument/2006/relationships/hyperlink" Target="http://../AppData/Roaming/Microsoft/Users/51984/Users/CASA%201/Users/CASA%201/AppData/Roaming/Microsoft/RESOLUCIONES%202019%20PDF/1183.pdf" TargetMode="External"/><Relationship Id="rId1537" Type="http://schemas.openxmlformats.org/officeDocument/2006/relationships/hyperlink" Target="http://../AppData/Roaming/Microsoft/Users/51984/Users/CASA%201/Users/CASA%201/AppData/Roaming/Microsoft/RESOLUCIONES%202019%20PDF/0307.pdf" TargetMode="External"/><Relationship Id="rId2868" Type="http://schemas.openxmlformats.org/officeDocument/2006/relationships/hyperlink" Target="http://../AppData/Roaming/Microsoft/Users/51984/Users/CASA%201/Users/CASA%201/AppData/Roaming/Microsoft/RESOLUCIONES%202019%20PDF/CARGOS%202019/1083-CARGO1.pdf" TargetMode="External"/><Relationship Id="rId1538" Type="http://schemas.openxmlformats.org/officeDocument/2006/relationships/hyperlink" Target="http://../AppData/Roaming/Microsoft/Users/51984/Users/CASA%201/Users/CASA%201/AppData/Roaming/Microsoft/RESOLUCIONES%202019%20PDF/0319.pdf" TargetMode="External"/><Relationship Id="rId2869" Type="http://schemas.openxmlformats.org/officeDocument/2006/relationships/hyperlink" Target="http://../AppData/Roaming/Microsoft/Users/51984/Users/CASA%201/Users/CASA%201/AppData/Roaming/Microsoft/RESOLUCIONES%202019%20PDF/CARGOS%202019/1183-CARGO2.pdf" TargetMode="External"/><Relationship Id="rId1539" Type="http://schemas.openxmlformats.org/officeDocument/2006/relationships/hyperlink" Target="http://../AppData/Roaming/Microsoft/Users/51984/Users/CASA%201/Users/CASA%201/AppData/Roaming/Microsoft/RESOLUCIONES%202019%20PDF/0313.pdf" TargetMode="External"/><Relationship Id="rId949" Type="http://schemas.openxmlformats.org/officeDocument/2006/relationships/hyperlink" Target="http://../AppData/Roaming/Microsoft/Users/51984/Users/CASA%201/Users/CASA%201/AppData/Roaming/Microsoft/RESOLUCIONES%202018%20PDF/CARGOS%202018/836.pdf" TargetMode="External"/><Relationship Id="rId948" Type="http://schemas.openxmlformats.org/officeDocument/2006/relationships/hyperlink" Target="http://../AppData/Roaming/Microsoft/Users/51984/Users/CASA%201/Users/CASA%201/AppData/Roaming/Microsoft/RESOLUCIONES%202018%20PDF/CARGOS%202018/831-2.pdf" TargetMode="External"/><Relationship Id="rId943" Type="http://schemas.openxmlformats.org/officeDocument/2006/relationships/hyperlink" Target="http://../AppData/Roaming/Microsoft/Users/51984/Users/CASA%201/Users/CASA%201/AppData/Roaming/Microsoft/RESOLUCIONES%202018%20PDF/CARGOS%202018/832-2.pdf" TargetMode="External"/><Relationship Id="rId942" Type="http://schemas.openxmlformats.org/officeDocument/2006/relationships/hyperlink" Target="http://../AppData/Roaming/Microsoft/Users/51984/Users/CASA%201/Users/CASA%201/AppData/Roaming/Microsoft/RESOLUCIONES%202018%20PDF/CARGOS%202018/832.pdf" TargetMode="External"/><Relationship Id="rId941" Type="http://schemas.openxmlformats.org/officeDocument/2006/relationships/hyperlink" Target="http://../AppData/Roaming/Microsoft/Users/51984/Users/CASA%201/Users/CASA%201/AppData/Roaming/Microsoft/RESOLUCIONES%202018%20PDF/CARGOS%202018/818-2.pdf" TargetMode="External"/><Relationship Id="rId940" Type="http://schemas.openxmlformats.org/officeDocument/2006/relationships/hyperlink" Target="http://../AppData/Roaming/Microsoft/Users/51984/Users/CASA%201/Users/CASA%201/AppData/Roaming/Microsoft/RESOLUCIONES%202018%20PDF/CARGOS%202018/818.pdf" TargetMode="External"/><Relationship Id="rId947" Type="http://schemas.openxmlformats.org/officeDocument/2006/relationships/hyperlink" Target="http://../AppData/Roaming/Microsoft/Users/51984/Users/CASA%201/Users/CASA%201/AppData/Roaming/Microsoft/RESOLUCIONES%202018%20PDF/CARGOS%202018/831.pdf" TargetMode="External"/><Relationship Id="rId946" Type="http://schemas.openxmlformats.org/officeDocument/2006/relationships/hyperlink" Target="http://../AppData/Roaming/Microsoft/Users/51984/Users/CASA%201/Users/CASA%201/AppData/Roaming/Microsoft/RESOLUCIONES%202018%20PDF/CARGOS%202018/839-3.pdf" TargetMode="External"/><Relationship Id="rId945" Type="http://schemas.openxmlformats.org/officeDocument/2006/relationships/hyperlink" Target="http://../AppData/Roaming/Microsoft/Users/51984/Users/CASA%201/Users/CASA%201/AppData/Roaming/Microsoft/RESOLUCIONES%202018%20PDF/CARGOS%202018/839-2.pdf" TargetMode="External"/><Relationship Id="rId944" Type="http://schemas.openxmlformats.org/officeDocument/2006/relationships/hyperlink" Target="http://../AppData/Roaming/Microsoft/Users/51984/Users/CASA%201/Users/CASA%201/AppData/Roaming/Microsoft/RESOLUCIONES%202018%20PDF/CARGOS%202018/839.pdf" TargetMode="External"/><Relationship Id="rId2860" Type="http://schemas.openxmlformats.org/officeDocument/2006/relationships/hyperlink" Target="http://../AppData/Roaming/Microsoft/Users/51984/Users/CASA%201/Users/CASA%201/AppData/Roaming/Microsoft/RESOLUCIONES%202019%20PDF/1171.pdf" TargetMode="External"/><Relationship Id="rId1530" Type="http://schemas.openxmlformats.org/officeDocument/2006/relationships/hyperlink" Target="http://../AppData/Roaming/Microsoft/Users/51984/Users/CASA%201/Users/CASA%201/AppData/Roaming/Microsoft/RESOLUCIONES%202019%20PDF/0303.pdf" TargetMode="External"/><Relationship Id="rId2861" Type="http://schemas.openxmlformats.org/officeDocument/2006/relationships/hyperlink" Target="http://../AppData/Roaming/Microsoft/Users/51984/Users/CASA%201/Users/CASA%201/AppData/Roaming/Microsoft/RESOLUCIONES%202019%20PDF/1177.pdf" TargetMode="External"/><Relationship Id="rId1531" Type="http://schemas.openxmlformats.org/officeDocument/2006/relationships/hyperlink" Target="http://../AppData/Roaming/Microsoft/Users/51984/Users/CASA%201/Users/CASA%201/AppData/Roaming/Microsoft/RESOLUCIONES%202019%20PDF/0297.pdf" TargetMode="External"/><Relationship Id="rId2862" Type="http://schemas.openxmlformats.org/officeDocument/2006/relationships/hyperlink" Target="http://../AppData/Roaming/Microsoft/Users/51984/Users/CASA%201/Users/CASA%201/AppData/Roaming/Microsoft/RESOLUCIONES%202019%20PDF/1178.pdf" TargetMode="External"/><Relationship Id="rId1521" Type="http://schemas.openxmlformats.org/officeDocument/2006/relationships/hyperlink" Target="http://../AppData/Roaming/Microsoft/Users/51984/Users/CASA%201/Users/CASA%201/AppData/Roaming/Microsoft/RESOLUCIONES%202019%20PDF/0287.pdf" TargetMode="External"/><Relationship Id="rId2852" Type="http://schemas.openxmlformats.org/officeDocument/2006/relationships/hyperlink" Target="http://../AppData/Roaming/Microsoft/Users/51984/Users/CASA%201/Users/CASA%201/AppData/Roaming/Microsoft/RESOLUCIONES%202019%20PDF/1169.pdf" TargetMode="External"/><Relationship Id="rId1522" Type="http://schemas.openxmlformats.org/officeDocument/2006/relationships/hyperlink" Target="http://../AppData/Roaming/Microsoft/Users/51984/Users/CASA%201/Users/CASA%201/AppData/Roaming/Microsoft/RESOLUCIONES%202019%20PDF/0295.pdf" TargetMode="External"/><Relationship Id="rId2853" Type="http://schemas.openxmlformats.org/officeDocument/2006/relationships/hyperlink" Target="http://../AppData/Roaming/Microsoft/Users/51984/Users/CASA%201/Users/CASA%201/AppData/Roaming/Microsoft/RESOLUCIONES%202019%20PDF/1164.pdf" TargetMode="External"/><Relationship Id="rId1523" Type="http://schemas.openxmlformats.org/officeDocument/2006/relationships/hyperlink" Target="http://../AppData/Roaming/Microsoft/Users/51984/Users/CASA%201/Users/CASA%201/AppData/Roaming/Microsoft/RESOLUCIONES%202019%20PDF/CARGOS%202019/0295-cargo.pdf" TargetMode="External"/><Relationship Id="rId2854" Type="http://schemas.openxmlformats.org/officeDocument/2006/relationships/hyperlink" Target="http://../AppData/Roaming/Microsoft/Users/51984/Users/CASA%201/Users/CASA%201/AppData/Roaming/Microsoft/RESOLUCIONES%202019%20PDF/CARGOS%202019/1164-CARGO2.pdf" TargetMode="External"/><Relationship Id="rId1524" Type="http://schemas.openxmlformats.org/officeDocument/2006/relationships/hyperlink" Target="http://../AppData/Roaming/Microsoft/Users/51984/Users/CASA%201/Users/CASA%201/AppData/Roaming/Microsoft/RESOLUCIONES%202019%20PDF/0294.pdf" TargetMode="External"/><Relationship Id="rId2855" Type="http://schemas.openxmlformats.org/officeDocument/2006/relationships/hyperlink" Target="http://../AppData/Roaming/Microsoft/Users/51984/Users/CASA%201/Users/CASA%201/AppData/Roaming/Microsoft/RESOLUCIONES%202019%20PDF/CARGOS%202019/1164-CARGO2.pdf" TargetMode="External"/><Relationship Id="rId1525" Type="http://schemas.openxmlformats.org/officeDocument/2006/relationships/hyperlink" Target="http://../AppData/Roaming/Microsoft/Users/51984/Users/CASA%201/Users/CASA%201/AppData/Roaming/Microsoft/RESOLUCIONES%202019%20PDF/0293.pdf" TargetMode="External"/><Relationship Id="rId2856" Type="http://schemas.openxmlformats.org/officeDocument/2006/relationships/hyperlink" Target="http://../AppData/Roaming/Microsoft/Users/51984/Users/CASA%201/Users/CASA%201/AppData/Roaming/Microsoft/RESOLUCIONES%202019%20PDF/1175.pdf" TargetMode="External"/><Relationship Id="rId1526" Type="http://schemas.openxmlformats.org/officeDocument/2006/relationships/hyperlink" Target="http://../AppData/Roaming/Microsoft/Users/51984/Users/CASA%201/Users/CASA%201/AppData/Roaming/Microsoft/RESOLUCIONES%202019%20PDF/0296.pdf" TargetMode="External"/><Relationship Id="rId2857" Type="http://schemas.openxmlformats.org/officeDocument/2006/relationships/hyperlink" Target="http://../AppData/Roaming/Microsoft/Users/51984/Users/CASA%201/Users/CASA%201/AppData/Roaming/Microsoft/RESOLUCIONES%202019%20PDF/1166.pdf" TargetMode="External"/><Relationship Id="rId1527" Type="http://schemas.openxmlformats.org/officeDocument/2006/relationships/hyperlink" Target="http://../AppData/Roaming/Microsoft/Users/51984/Users/CASA%201/Users/CASA%201/AppData/Roaming/Microsoft/RESOLUCIONES%202019%20PDF/0305.pdf" TargetMode="External"/><Relationship Id="rId2858" Type="http://schemas.openxmlformats.org/officeDocument/2006/relationships/hyperlink" Target="http://../AppData/Roaming/Microsoft/Users/51984/Users/CASA%201/Users/CASA%201/AppData/Roaming/Microsoft/RESOLUCIONES%202019%20PDF/1172.pdf" TargetMode="External"/><Relationship Id="rId1528" Type="http://schemas.openxmlformats.org/officeDocument/2006/relationships/hyperlink" Target="http://../AppData/Roaming/Microsoft/Users/51984/Users/CASA%201/Users/CASA%201/AppData/Roaming/Microsoft/RESOLUCIONES%202019%20PDF/0298.pdf" TargetMode="External"/><Relationship Id="rId2859" Type="http://schemas.openxmlformats.org/officeDocument/2006/relationships/hyperlink" Target="http://../AppData/Roaming/Microsoft/Users/51984/Users/CASA%201/Users/CASA%201/AppData/Roaming/Microsoft/RESOLUCIONES%202019%20PDF/1167.pdf" TargetMode="External"/><Relationship Id="rId1529" Type="http://schemas.openxmlformats.org/officeDocument/2006/relationships/hyperlink" Target="http://../AppData/Roaming/Microsoft/Users/51984/Users/CASA%201/Users/CASA%201/AppData/Roaming/Microsoft/RESOLUCIONES%202019%20PDF/0301.pdf" TargetMode="External"/><Relationship Id="rId939" Type="http://schemas.openxmlformats.org/officeDocument/2006/relationships/hyperlink" Target="http://../AppData/Roaming/Microsoft/Users/51984/Users/CASA%201/Users/CASA%201/AppData/Roaming/Microsoft/RESOLUCIONES%202018%20PDF/CARGOS%202018/823-2.pdf" TargetMode="External"/><Relationship Id="rId938" Type="http://schemas.openxmlformats.org/officeDocument/2006/relationships/hyperlink" Target="http://../AppData/Roaming/Microsoft/Users/51984/Users/CASA%201/Users/CASA%201/AppData/Roaming/Microsoft/RESOLUCIONES%202018%20PDF/CARGOS%202018/823.pdf" TargetMode="External"/><Relationship Id="rId937" Type="http://schemas.openxmlformats.org/officeDocument/2006/relationships/hyperlink" Target="http://../AppData/Roaming/Microsoft/Users/51984/Users/CASA%201/Users/CASA%201/AppData/Roaming/Microsoft/RESOLUCIONES%202018%20PDF/CARGOS%202018/819-2.pdf" TargetMode="External"/><Relationship Id="rId932" Type="http://schemas.openxmlformats.org/officeDocument/2006/relationships/hyperlink" Target="http://../AppData/Roaming/Microsoft/Users/51984/Users/CASA%201/Users/CASA%201/AppData/Roaming/Microsoft/RESOLUCIONES%202018%20PDF/CARGOS%202018/824.pdf" TargetMode="External"/><Relationship Id="rId931" Type="http://schemas.openxmlformats.org/officeDocument/2006/relationships/hyperlink" Target="http://../AppData/Roaming/Microsoft/Users/51984/Users/CASA%201/Users/CASA%201/AppData/Roaming/Microsoft/RESOLUCIONES%202018%20PDF/CARGOS%202018/817-2.pdf" TargetMode="External"/><Relationship Id="rId930" Type="http://schemas.openxmlformats.org/officeDocument/2006/relationships/hyperlink" Target="http://../AppData/Roaming/Microsoft/Users/51984/Users/CASA%201/Users/CASA%201/AppData/Roaming/Microsoft/RESOLUCIONES%202018%20PDF/CARGOS%202018/817.pdf" TargetMode="External"/><Relationship Id="rId936" Type="http://schemas.openxmlformats.org/officeDocument/2006/relationships/hyperlink" Target="http://../AppData/Roaming/Microsoft/Users/51984/Users/CASA%201/Users/CASA%201/AppData/Roaming/Microsoft/RESOLUCIONES%202018%20PDF/CARGOS%202018/819.pdf" TargetMode="External"/><Relationship Id="rId935" Type="http://schemas.openxmlformats.org/officeDocument/2006/relationships/hyperlink" Target="http://../AppData/Roaming/Microsoft/Users/51984/Users/CASA%201/Users/CASA%201/AppData/Roaming/Microsoft/RESOLUCIONES%202018%20PDF/CARGOS%202018/821-2.pdf" TargetMode="External"/><Relationship Id="rId934" Type="http://schemas.openxmlformats.org/officeDocument/2006/relationships/hyperlink" Target="http://../AppData/Roaming/Microsoft/Users/51984/Users/CASA%201/Users/CASA%201/AppData/Roaming/Microsoft/RESOLUCIONES%202018%20PDF/CARGOS%202018/821.pdf" TargetMode="External"/><Relationship Id="rId933" Type="http://schemas.openxmlformats.org/officeDocument/2006/relationships/hyperlink" Target="http://../AppData/Roaming/Microsoft/Users/51984/Users/CASA%201/Users/CASA%201/AppData/Roaming/Microsoft/RESOLUCIONES%202018%20PDF/CARGOS%202018/824-2.pdf" TargetMode="External"/><Relationship Id="rId2850" Type="http://schemas.openxmlformats.org/officeDocument/2006/relationships/hyperlink" Target="http://../AppData/Roaming/Microsoft/Users/51984/Users/CASA%201/Users/CASA%201/AppData/Roaming/Microsoft/RESOLUCIONES%202019%20PDF/CARGOS%202019/1174%20CARGO%20DSA.pdf" TargetMode="External"/><Relationship Id="rId1520" Type="http://schemas.openxmlformats.org/officeDocument/2006/relationships/hyperlink" Target="http://../AppData/Roaming/Microsoft/Users/51984/Users/CASA%201/Users/CASA%201/AppData/Roaming/Microsoft/RESOLUCIONES%202019%20PDF/0288.pdf" TargetMode="External"/><Relationship Id="rId2851" Type="http://schemas.openxmlformats.org/officeDocument/2006/relationships/hyperlink" Target="http://../AppData/Roaming/Microsoft/Users/51984/Users/CASA%201/Users/CASA%201/AppData/Roaming/Microsoft/RESOLUCIONES%202019%20PDF/1173.pdf" TargetMode="External"/><Relationship Id="rId1554" Type="http://schemas.openxmlformats.org/officeDocument/2006/relationships/hyperlink" Target="http://../AppData/Roaming/Microsoft/Users/51984/Users/CASA%201/Users/CASA%201/AppData/Roaming/Microsoft/RESOLUCIONES%202019%20PDF/0325.pdf" TargetMode="External"/><Relationship Id="rId2885" Type="http://schemas.openxmlformats.org/officeDocument/2006/relationships/hyperlink" Target="http://../AppData/Roaming/Microsoft/Users/51984/Users/CASA%201/Users/CASA%201/AppData/Roaming/Microsoft/RESOLUCIONES%202019%20PDF/CARGOS%202019/1198%20CARGO%2001.pdf" TargetMode="External"/><Relationship Id="rId1555" Type="http://schemas.openxmlformats.org/officeDocument/2006/relationships/hyperlink" Target="http://../AppData/Roaming/Microsoft/Users/51984/Users/CASA%201/Users/CASA%201/AppData/Roaming/Microsoft/RESOLUCIONES%202019%20PDF/0310.pdf" TargetMode="External"/><Relationship Id="rId2886" Type="http://schemas.openxmlformats.org/officeDocument/2006/relationships/hyperlink" Target="http://../AppData/Roaming/Microsoft/Users/51984/Users/CASA%201/Users/CASA%201/AppData/Roaming/Microsoft/RESOLUCIONES%202019%20PDF/1191.pdf" TargetMode="External"/><Relationship Id="rId1556" Type="http://schemas.openxmlformats.org/officeDocument/2006/relationships/hyperlink" Target="http://../AppData/Roaming/Microsoft/Users/51984/Users/CASA%201/Users/CASA%201/AppData/Roaming/Microsoft/RESOLUCIONES%202019%20PDF/0320.pdf" TargetMode="External"/><Relationship Id="rId2887" Type="http://schemas.openxmlformats.org/officeDocument/2006/relationships/hyperlink" Target="http://../AppData/Roaming/Microsoft/Users/51984/Users/CASA%201/Users/CASA%201/AppData/Roaming/Microsoft/RESOLUCIONES%202019%20PDF/1196.pdf" TargetMode="External"/><Relationship Id="rId1557" Type="http://schemas.openxmlformats.org/officeDocument/2006/relationships/hyperlink" Target="http://../AppData/Roaming/Microsoft/Users/51984/Users/CASA%201/Users/CASA%201/AppData/Roaming/Microsoft/RESOLUCIONES%202019%20PDF/0334.pdf" TargetMode="External"/><Relationship Id="rId2888" Type="http://schemas.openxmlformats.org/officeDocument/2006/relationships/hyperlink" Target="http://../AppData/Roaming/Microsoft/Users/51984/Users/CASA%201/Users/CASA%201/AppData/Roaming/Microsoft/RESOLUCIONES%202019%20PDF/CARGOS%202019/1196-CARGO1.pdf" TargetMode="External"/><Relationship Id="rId1558" Type="http://schemas.openxmlformats.org/officeDocument/2006/relationships/hyperlink" Target="http://../AppData/Roaming/Microsoft/Users/51984/Users/CASA%201/Users/CASA%201/AppData/Roaming/Microsoft/RESOLUCIONES%202019%20PDF/0335.pdf" TargetMode="External"/><Relationship Id="rId2889" Type="http://schemas.openxmlformats.org/officeDocument/2006/relationships/hyperlink" Target="http://../AppData/Roaming/Microsoft/Users/51984/Users/CASA%201/Users/CASA%201/AppData/Roaming/Microsoft/RESOLUCIONES%202019%20PDF/1192.pdf" TargetMode="External"/><Relationship Id="rId1559" Type="http://schemas.openxmlformats.org/officeDocument/2006/relationships/hyperlink" Target="http://../AppData/Roaming/Microsoft/Users/51984/Users/CASA%201/Users/CASA%201/AppData/Roaming/Microsoft/RESOLUCIONES%202019%20PDF/0331.pdf" TargetMode="External"/><Relationship Id="rId965" Type="http://schemas.openxmlformats.org/officeDocument/2006/relationships/hyperlink" Target="http://../AppData/Roaming/Microsoft/Users/51984/Users/CASA%201/Users/CASA%201/AppData/Roaming/Microsoft/RESOLUCIONES%202018%20PDF/CARGOS%202018/873.pdf" TargetMode="External"/><Relationship Id="rId964" Type="http://schemas.openxmlformats.org/officeDocument/2006/relationships/hyperlink" Target="http://../AppData/Roaming/Microsoft/Users/51984/Users/CASA%201/Users/CASA%201/AppData/Roaming/Microsoft/RESOLUCIONES%202018%20PDF/CARGOS%202018/870-2.pdf" TargetMode="External"/><Relationship Id="rId963" Type="http://schemas.openxmlformats.org/officeDocument/2006/relationships/hyperlink" Target="http://../AppData/Roaming/Microsoft/Users/51984/Users/CASA%201/Users/CASA%201/AppData/Roaming/Microsoft/RESOLUCIONES%202018%20PDF/CARGOS%202018/870.pdf" TargetMode="External"/><Relationship Id="rId962" Type="http://schemas.openxmlformats.org/officeDocument/2006/relationships/hyperlink" Target="http://../AppData/Roaming/Microsoft/Users/51984/Users/CASA%201/Users/CASA%201/AppData/Roaming/Microsoft/RESOLUCIONES%202018%20PDF/CARGOS%202018/858.pdf" TargetMode="External"/><Relationship Id="rId969" Type="http://schemas.openxmlformats.org/officeDocument/2006/relationships/hyperlink" Target="http://../AppData/Roaming/Microsoft/Users/51984/Users/CASA%201/Users/CASA%201/AppData/Roaming/Microsoft/RESOLUCIONES%202018%20PDF/CARGOS%202018/875.pdf" TargetMode="External"/><Relationship Id="rId968" Type="http://schemas.openxmlformats.org/officeDocument/2006/relationships/hyperlink" Target="http://../AppData/Roaming/Microsoft/Users/51984/Users/CASA%201/Users/CASA%201/AppData/Roaming/Microsoft/RESOLUCIONES%202018%20PDF/CARGOS%202018/874-2.pdf" TargetMode="External"/><Relationship Id="rId967" Type="http://schemas.openxmlformats.org/officeDocument/2006/relationships/hyperlink" Target="http://../AppData/Roaming/Microsoft/Users/51984/Users/CASA%201/Users/CASA%201/AppData/Roaming/Microsoft/RESOLUCIONES%202018%20PDF/CARGOS%202018/874.pdf" TargetMode="External"/><Relationship Id="rId966" Type="http://schemas.openxmlformats.org/officeDocument/2006/relationships/hyperlink" Target="http://../AppData/Roaming/Microsoft/Users/51984/Users/CASA%201/Users/CASA%201/AppData/Roaming/Microsoft/RESOLUCIONES%202018%20PDF/CARGOS%202018/873-2.pdf" TargetMode="External"/><Relationship Id="rId2880" Type="http://schemas.openxmlformats.org/officeDocument/2006/relationships/hyperlink" Target="http://../AppData/Roaming/Microsoft/Users/51984/Users/CASA%201/Users/CASA%201/AppData/Roaming/Microsoft/RESOLUCIONES%202019%20PDF/1194.pdf" TargetMode="External"/><Relationship Id="rId961" Type="http://schemas.openxmlformats.org/officeDocument/2006/relationships/hyperlink" Target="http://../AppData/Roaming/Microsoft/Users/51984/Users/CASA%201/Users/CASA%201/AppData/Roaming/Microsoft/RESOLUCIONES%202018%20PDF/CARGOS%202018/867.pdf" TargetMode="External"/><Relationship Id="rId1550" Type="http://schemas.openxmlformats.org/officeDocument/2006/relationships/hyperlink" Target="http://../AppData/Roaming/Microsoft/Users/51984/Users/CASA%201/Users/CASA%201/AppData/Roaming/Microsoft/RESOLUCIONES%202019%20PDF/0321.pdf" TargetMode="External"/><Relationship Id="rId2881" Type="http://schemas.openxmlformats.org/officeDocument/2006/relationships/hyperlink" Target="http://../AppData/Roaming/Microsoft/Users/51984/Users/CASA%201/Users/CASA%201/AppData/Roaming/Microsoft/RESOLUCIONES%202019%20PDF/1197.pdf" TargetMode="External"/><Relationship Id="rId960" Type="http://schemas.openxmlformats.org/officeDocument/2006/relationships/hyperlink" Target="http://../AppData/Roaming/Microsoft/Users/51984/Users/CASA%201/Users/CASA%201/AppData/Roaming/Microsoft/RESOLUCIONES%202018%20PDF/CARGOS%202018/871-3.pdf" TargetMode="External"/><Relationship Id="rId1551" Type="http://schemas.openxmlformats.org/officeDocument/2006/relationships/hyperlink" Target="http://../AppData/Roaming/Microsoft/Users/51984/Users/CASA%201/Users/CASA%201/AppData/Roaming/Microsoft/RESOLUCIONES%202019%20PDF/0326.pdf" TargetMode="External"/><Relationship Id="rId2882" Type="http://schemas.openxmlformats.org/officeDocument/2006/relationships/hyperlink" Target="http://../AppData/Roaming/Microsoft/AppData/Roaming/Microsoft/RESOLUCIONES%202019%20PDF/1193.pdf" TargetMode="External"/><Relationship Id="rId1552" Type="http://schemas.openxmlformats.org/officeDocument/2006/relationships/hyperlink" Target="http://../AppData/Roaming/Microsoft/Users/51984/Users/CASA%201/Users/CASA%201/AppData/Roaming/Microsoft/RESOLUCIONES%202019%20PDF/0317.pdf" TargetMode="External"/><Relationship Id="rId2883" Type="http://schemas.openxmlformats.org/officeDocument/2006/relationships/hyperlink" Target="http://../AppData/Roaming/Microsoft/Users/51984/Users/CASA%201/Users/CASA%201/AppData/Roaming/Microsoft/RESOLUCIONES%202019%20PDF/CARGOS%202019/1193%20CARGO%20DSA.pdf" TargetMode="External"/><Relationship Id="rId1553" Type="http://schemas.openxmlformats.org/officeDocument/2006/relationships/hyperlink" Target="http://../AppData/Roaming/Microsoft/Users/51984/Users/CASA%201/Users/CASA%201/AppData/Roaming/Microsoft/RESOLUCIONES%202019%20PDF/0327.pdf" TargetMode="External"/><Relationship Id="rId2884" Type="http://schemas.openxmlformats.org/officeDocument/2006/relationships/hyperlink" Target="http://../AppData/Roaming/Microsoft/AppData/Roaming/Microsoft/RESOLUCIONES%202019%20PDF/1198.pdf" TargetMode="External"/><Relationship Id="rId1543" Type="http://schemas.openxmlformats.org/officeDocument/2006/relationships/hyperlink" Target="http://../AppData/Roaming/Microsoft/Users/51984/Users/CASA%201/Users/CASA%201/AppData/Roaming/Microsoft/RESOLUCIONES%202019%20PDF/0312.pdf" TargetMode="External"/><Relationship Id="rId2874" Type="http://schemas.openxmlformats.org/officeDocument/2006/relationships/hyperlink" Target="http://../AppData/Roaming/Microsoft/Users/51984/Users/CASA%201/Users/CASA%201/AppData/Roaming/Microsoft/RESOLUCIONES%202019%20PDF/1190.pdf" TargetMode="External"/><Relationship Id="rId1544" Type="http://schemas.openxmlformats.org/officeDocument/2006/relationships/hyperlink" Target="http://../AppData/Roaming/Microsoft/Users/51984/Users/CASA%201/Users/CASA%201/AppData/Roaming/Microsoft/RESOLUCIONES%202019%20PDF/0309.pdf" TargetMode="External"/><Relationship Id="rId2875" Type="http://schemas.openxmlformats.org/officeDocument/2006/relationships/hyperlink" Target="http://../AppData/Roaming/Microsoft/Users/51984/Users/CASA%201/Users/CASA%201/AppData/Roaming/Microsoft/RESOLUCIONES%202019%20PDF/1187.pdf" TargetMode="External"/><Relationship Id="rId1545" Type="http://schemas.openxmlformats.org/officeDocument/2006/relationships/hyperlink" Target="http://../AppData/Roaming/Microsoft/Users/51984/Users/CASA%201/Users/CASA%201/AppData/Roaming/Microsoft/RESOLUCIONES%202019%20PDF/0311.pdf" TargetMode="External"/><Relationship Id="rId2876" Type="http://schemas.openxmlformats.org/officeDocument/2006/relationships/hyperlink" Target="http://../AppData/Roaming/Microsoft/Users/51984/Users/CASA%201/Users/CASA%201/AppData/Roaming/Microsoft/RESOLUCIONES%202019%20PDF/CARGOS%202019/1187%20CARGO%20DSA.pdf" TargetMode="External"/><Relationship Id="rId1546" Type="http://schemas.openxmlformats.org/officeDocument/2006/relationships/hyperlink" Target="http://../AppData/Roaming/Microsoft/Users/51984/Users/CASA%201/Users/CASA%201/AppData/Roaming/Microsoft/RESOLUCIONES%202019%20PDF/0316.pdf" TargetMode="External"/><Relationship Id="rId2877" Type="http://schemas.openxmlformats.org/officeDocument/2006/relationships/hyperlink" Target="http://../AppData/Roaming/Microsoft/Users/51984/Users/CASA%201/Users/CASA%201/AppData/Roaming/Microsoft/RESOLUCIONES%202019%20PDF/1186.pdf" TargetMode="External"/><Relationship Id="rId1547" Type="http://schemas.openxmlformats.org/officeDocument/2006/relationships/hyperlink" Target="http://../AppData/Roaming/Microsoft/Users/51984/Users/CASA%201/Users/CASA%201/AppData/Roaming/Microsoft/RESOLUCIONES%202019%20PDF/0318.pdf" TargetMode="External"/><Relationship Id="rId2878" Type="http://schemas.openxmlformats.org/officeDocument/2006/relationships/hyperlink" Target="http://../AppData/Roaming/Microsoft/Users/51984/Users/CASA%201/Users/CASA%201/AppData/Roaming/Microsoft/RESOLUCIONES%202019%20PDF/1188.pdf" TargetMode="External"/><Relationship Id="rId1548" Type="http://schemas.openxmlformats.org/officeDocument/2006/relationships/hyperlink" Target="http://../AppData/Roaming/Microsoft/Users/51984/Users/CASA%201/Users/CASA%201/AppData/Roaming/Microsoft/RESOLUCIONES%202019%20PDF/0314.pdf" TargetMode="External"/><Relationship Id="rId2879" Type="http://schemas.openxmlformats.org/officeDocument/2006/relationships/hyperlink" Target="http://../AppData/Roaming/Microsoft/Users/51984/Users/CASA%201/Users/CASA%201/AppData/Roaming/Microsoft/RESOLUCIONES%202019%20PDF/1189.pdf" TargetMode="External"/><Relationship Id="rId1549" Type="http://schemas.openxmlformats.org/officeDocument/2006/relationships/hyperlink" Target="http://../AppData/Roaming/Microsoft/Users/51984/Users/CASA%201/Users/CASA%201/AppData/Roaming/Microsoft/RESOLUCIONES%202019%20PDF/0315.pdf" TargetMode="External"/><Relationship Id="rId959" Type="http://schemas.openxmlformats.org/officeDocument/2006/relationships/hyperlink" Target="http://../AppData/Roaming/Microsoft/Users/51984/Users/CASA%201/Users/CASA%201/AppData/Roaming/Microsoft/RESOLUCIONES%202018%20PDF/CARGOS%202018/871-2.pdf" TargetMode="External"/><Relationship Id="rId954" Type="http://schemas.openxmlformats.org/officeDocument/2006/relationships/hyperlink" Target="http://../AppData/Roaming/Microsoft/Users/51984/Users/CASA%201/Users/CASA%201/AppData/Roaming/Microsoft/RESOLUCIONES%202018%20PDF/CARGOS%202018/837-3.pdf" TargetMode="External"/><Relationship Id="rId953" Type="http://schemas.openxmlformats.org/officeDocument/2006/relationships/hyperlink" Target="http://../AppData/Roaming/Microsoft/Users/51984/Users/CASA%201/Users/CASA%201/AppData/Roaming/Microsoft/RESOLUCIONES%202018%20PDF/CARGOS%202018/837-2.pdf" TargetMode="External"/><Relationship Id="rId952" Type="http://schemas.openxmlformats.org/officeDocument/2006/relationships/hyperlink" Target="http://../AppData/Roaming/Microsoft/Users/51984/Users/CASA%201/Users/CASA%201/AppData/Roaming/Microsoft/RESOLUCIONES%202018%20PDF/CARGOS%202018/837.pdf" TargetMode="External"/><Relationship Id="rId951" Type="http://schemas.openxmlformats.org/officeDocument/2006/relationships/hyperlink" Target="http://../AppData/Roaming/Microsoft/Users/51984/Users/CASA%201/Users/CASA%201/AppData/Roaming/Microsoft/RESOLUCIONES%202018%20PDF/CARGOS%202018/829.pdf" TargetMode="External"/><Relationship Id="rId958" Type="http://schemas.openxmlformats.org/officeDocument/2006/relationships/hyperlink" Target="http://../AppData/Roaming/Microsoft/Users/51984/Users/CASA%201/Users/CASA%201/AppData/Roaming/Microsoft/RESOLUCIONES%202018%20PDF/CARGOS%202018/871.pdf" TargetMode="External"/><Relationship Id="rId957" Type="http://schemas.openxmlformats.org/officeDocument/2006/relationships/hyperlink" Target="http://../AppData/Roaming/Microsoft/Users/51984/Users/CASA%201/Users/CASA%201/AppData/Roaming/Microsoft/RESOLUCIONES%202018%20PDF/CARGOS%202018/869-3.pdf" TargetMode="External"/><Relationship Id="rId956" Type="http://schemas.openxmlformats.org/officeDocument/2006/relationships/hyperlink" Target="http://../AppData/Roaming/Microsoft/Users/51984/Users/CASA%201/Users/CASA%201/AppData/Roaming/Microsoft/RESOLUCIONES%202018%20PDF/CARGOS%202018/869-2.pdf" TargetMode="External"/><Relationship Id="rId955" Type="http://schemas.openxmlformats.org/officeDocument/2006/relationships/hyperlink" Target="http://../AppData/Roaming/Microsoft/Users/51984/Users/CASA%201/Users/CASA%201/AppData/Roaming/Microsoft/RESOLUCIONES%202018%20PDF/CARGOS%202018/869.pdf" TargetMode="External"/><Relationship Id="rId950" Type="http://schemas.openxmlformats.org/officeDocument/2006/relationships/hyperlink" Target="http://../AppData/Roaming/Microsoft/Users/51984/Users/CASA%201/Users/CASA%201/AppData/Roaming/Microsoft/RESOLUCIONES%202018%20PDF/CARGOS%202018/836-2.pdf" TargetMode="External"/><Relationship Id="rId2870" Type="http://schemas.openxmlformats.org/officeDocument/2006/relationships/hyperlink" Target="http://../AppData/Roaming/Microsoft/Users/51984/Users/CASA%201/Users/CASA%201/AppData/Roaming/Microsoft/RESOLUCIONES%202019%20PDF/1184.pdf" TargetMode="External"/><Relationship Id="rId1540" Type="http://schemas.openxmlformats.org/officeDocument/2006/relationships/hyperlink" Target="http://../AppData/Roaming/Microsoft/Users/51984/Users/CASA%201/Users/CASA%201/AppData/Roaming/Microsoft/RESOLUCIONES%202019%20PDF/0322.pdf" TargetMode="External"/><Relationship Id="rId2871" Type="http://schemas.openxmlformats.org/officeDocument/2006/relationships/hyperlink" Target="http://../AppData/Roaming/Microsoft/Users/51984/Users/CASA%201/Users/CASA%201/AppData/Roaming/Microsoft/RESOLUCIONES%202019%20PDF/CARGOS%202019/1184-CARGO1.pdf" TargetMode="External"/><Relationship Id="rId1541" Type="http://schemas.openxmlformats.org/officeDocument/2006/relationships/hyperlink" Target="http://../AppData/Roaming/Microsoft/Users/51984/Users/CASA%201/Users/CASA%201/AppData/Roaming/Microsoft/RESOLUCIONES%202019%20PDF/0323.pdf" TargetMode="External"/><Relationship Id="rId2872" Type="http://schemas.openxmlformats.org/officeDocument/2006/relationships/hyperlink" Target="http://../AppData/Roaming/Microsoft/Users/51984/Users/CASA%201/Users/CASA%201/AppData/Roaming/Microsoft/RESOLUCIONES%202019%20PDF/CARGOS%202019/1084-CARGO2.pdf" TargetMode="External"/><Relationship Id="rId1542" Type="http://schemas.openxmlformats.org/officeDocument/2006/relationships/hyperlink" Target="http://../AppData/Roaming/Microsoft/Users/51984/Users/CASA%201/Users/CASA%201/AppData/Roaming/Microsoft/RESOLUCIONES%202019%20PDF/0308.pdf" TargetMode="External"/><Relationship Id="rId2873" Type="http://schemas.openxmlformats.org/officeDocument/2006/relationships/hyperlink" Target="http://../AppData/Roaming/Microsoft/Users/51984/Users/CASA%201/Users/CASA%201/AppData/Roaming/Microsoft/RESOLUCIONES%202019%20PDF/1185.pdf" TargetMode="External"/><Relationship Id="rId2027" Type="http://schemas.openxmlformats.org/officeDocument/2006/relationships/hyperlink" Target="http://../AppData/Roaming/Microsoft/Users/51984/Users/CASA%201/Users/CASA%201/AppData/Roaming/Microsoft/RESOLUCIONES%202019%20PDF/0689.pdf" TargetMode="External"/><Relationship Id="rId3359" Type="http://schemas.openxmlformats.org/officeDocument/2006/relationships/hyperlink" Target="http://../AppData/Roaming/Microsoft/Users/51984/Users/CASA%201/Users/CASA%201/AppData/Roaming/Microsoft/RESOLUCIONES%202020%20PDF/0288.pdf" TargetMode="External"/><Relationship Id="rId2028" Type="http://schemas.openxmlformats.org/officeDocument/2006/relationships/hyperlink" Target="http://../AppData/Roaming/Microsoft/Users/51984/Users/CASA%201/Users/CASA%201/AppData/Roaming/Microsoft/RESOLUCIONES%202019%20PDF/CARGOS%202019/0689-CARGO1.pdf" TargetMode="External"/><Relationship Id="rId3358" Type="http://schemas.openxmlformats.org/officeDocument/2006/relationships/hyperlink" Target="http://../AppData/Roaming/Microsoft/Users/51984/Users/CASA%201/Users/CASA%201/AppData/Roaming/Microsoft/RESOLUCIONES%202020%20PDF/0292.pdf" TargetMode="External"/><Relationship Id="rId2029" Type="http://schemas.openxmlformats.org/officeDocument/2006/relationships/hyperlink" Target="http://../AppData/Roaming/Microsoft/Users/51984/Users/CASA%201/Users/CASA%201/AppData/Roaming/Microsoft/RESOLUCIONES%202019%20PDF/0699.pdf" TargetMode="External"/><Relationship Id="rId107" Type="http://schemas.openxmlformats.org/officeDocument/2006/relationships/hyperlink" Target="http://../AppData/Roaming/Microsoft/Users/51984/Users/CASA%201/Users/CASA%201/AppData/Roaming/Microsoft/AppData/Roaming/Microsoft/RESOLUCIONES%202016%20PDF/RESOLUCION%20335.pdf" TargetMode="External"/><Relationship Id="rId106" Type="http://schemas.openxmlformats.org/officeDocument/2006/relationships/hyperlink" Target="http://../AppData/Roaming/Microsoft/Users/51984/Users/CASA%201/Users/CASA%201/AppData/Roaming/Microsoft/AppData/Roaming/Microsoft/RESOLUCIONES%202016%20PDF/RESOLUCION%20337.pdf" TargetMode="External"/><Relationship Id="rId105" Type="http://schemas.openxmlformats.org/officeDocument/2006/relationships/hyperlink" Target="http://../AppData/Roaming/Microsoft/Users/51984/Users/CASA%201/Users/CASA%201/AppData/Roaming/Microsoft/AppData/Roaming/Microsoft/RESOLUCIONES%202016%20PDF/RESOLUCION%20339.pdf" TargetMode="External"/><Relationship Id="rId104" Type="http://schemas.openxmlformats.org/officeDocument/2006/relationships/hyperlink" Target="http://../AppData/Roaming/Microsoft/Users/51984/Users/CASA%201/Users/CASA%201/AppData/Roaming/Microsoft/AppData/Roaming/Microsoft/RESOLUCIONES%202016%20PDF/RESOLUCION%20338.pdf" TargetMode="External"/><Relationship Id="rId109" Type="http://schemas.openxmlformats.org/officeDocument/2006/relationships/hyperlink" Target="http://../AppData/Roaming/Microsoft/Users/51984/Users/CASA%201/Users/CASA%201/AppData/Roaming/Microsoft/AppData/Roaming/Microsoft/RESOLUCIONES%202016%20PDF/RESOLUCION%20508.pdf" TargetMode="External"/><Relationship Id="rId108" Type="http://schemas.openxmlformats.org/officeDocument/2006/relationships/hyperlink" Target="http://../AppData/Roaming/Microsoft/Users/51984/Users/CASA%201/Users/CASA%201/AppData/Roaming/Microsoft/AppData/Roaming/Microsoft/RESOLUCIONES%202016%20PDF/RESOLUCION%20340.pdf" TargetMode="External"/><Relationship Id="rId3351" Type="http://schemas.openxmlformats.org/officeDocument/2006/relationships/hyperlink" Target="http://../AppData/Roaming/Microsoft/Users/51984/Users/CASA%201/Users/CASA%201/AppData/Roaming/Microsoft/RESOLUCIONES%202020%20PDF/0279.pdf" TargetMode="External"/><Relationship Id="rId2020" Type="http://schemas.openxmlformats.org/officeDocument/2006/relationships/hyperlink" Target="http://../AppData/Roaming/Microsoft/Users/51984/Users/CASA%201/Users/CASA%201/AppData/Roaming/Microsoft/RESOLUCIONES%202019%20PDF/CARGOS%202019/0697-CARGO1.pdf" TargetMode="External"/><Relationship Id="rId3350" Type="http://schemas.openxmlformats.org/officeDocument/2006/relationships/hyperlink" Target="http://../AppData/Roaming/Microsoft/Users/51984/Users/CASA%201/Users/CASA%201/AppData/Roaming/Microsoft/RESOLUCIONES%202020%20PDF/0235.pdf" TargetMode="External"/><Relationship Id="rId2021" Type="http://schemas.openxmlformats.org/officeDocument/2006/relationships/hyperlink" Target="http://../AppData/Roaming/Microsoft/Users/51984/Users/CASA%201/Users/CASA%201/AppData/Roaming/Microsoft/RESOLUCIONES%202019%20PDF/CARGOS%202019/0697-CARGO2.pdf" TargetMode="External"/><Relationship Id="rId3353" Type="http://schemas.openxmlformats.org/officeDocument/2006/relationships/hyperlink" Target="http://../AppData/Roaming/Microsoft/Users/51984/Users/CASA%201/Users/CASA%201/AppData/Roaming/Microsoft/RESOLUCIONES%202020%20PDF/0283.pdf" TargetMode="External"/><Relationship Id="rId2022" Type="http://schemas.openxmlformats.org/officeDocument/2006/relationships/hyperlink" Target="http://../AppData/Roaming/Microsoft/Users/51984/Users/CASA%201/Users/CASA%201/AppData/Roaming/Microsoft/RESOLUCIONES%202019%20PDF/CARGOS%202019/0697-CARGO3.pdf" TargetMode="External"/><Relationship Id="rId3352" Type="http://schemas.openxmlformats.org/officeDocument/2006/relationships/hyperlink" Target="http://../AppData/Roaming/Microsoft/Users/51984/Users/CASA%201/Users/CASA%201/AppData/Roaming/Microsoft/RESOLUCIONES%202020%20PDF/0281.pdf" TargetMode="External"/><Relationship Id="rId103" Type="http://schemas.openxmlformats.org/officeDocument/2006/relationships/hyperlink" Target="http://../AppData/Roaming/Microsoft/Users/51984/Users/CASA%201/Users/CASA%201/AppData/Roaming/Microsoft/AppData/Roaming/Microsoft/RESOLUCIONES%202016%20PDF/RESOLUCION%20334.pdf" TargetMode="External"/><Relationship Id="rId2023" Type="http://schemas.openxmlformats.org/officeDocument/2006/relationships/hyperlink" Target="http://../AppData/Roaming/Microsoft/Users/51984/Users/CASA%201/Users/CASA%201/AppData/Roaming/Microsoft/RESOLUCIONES%202019%20PDF/0691.pdf" TargetMode="External"/><Relationship Id="rId3355" Type="http://schemas.openxmlformats.org/officeDocument/2006/relationships/hyperlink" Target="http://../AppData/Roaming/Microsoft/Users/51984/Users/CASA%201/Users/CASA%201/AppData/Roaming/Microsoft/RESOLUCIONES%202020%20PDF/0285.pdf" TargetMode="External"/><Relationship Id="rId102" Type="http://schemas.openxmlformats.org/officeDocument/2006/relationships/hyperlink" Target="http://../AppData/Roaming/Microsoft/Users/51984/Users/CASA%201/Users/CASA%201/AppData/Roaming/Microsoft/AppData/Roaming/Microsoft/RESOLUCIONES%202016%20PDF/RESOLUCION%20332.pdf" TargetMode="External"/><Relationship Id="rId2024" Type="http://schemas.openxmlformats.org/officeDocument/2006/relationships/hyperlink" Target="http://../AppData/Roaming/Microsoft/Users/51984/Users/CASA%201/Users/CASA%201/AppData/Roaming/Microsoft/RESOLUCIONES%202019%20PDF/0693.pdf" TargetMode="External"/><Relationship Id="rId3354" Type="http://schemas.openxmlformats.org/officeDocument/2006/relationships/hyperlink" Target="http://../AppData/Roaming/Microsoft/Users/51984/Users/CASA%201/Users/CASA%201/AppData/Roaming/Microsoft/RESOLUCIONES%202020%20PDF/0280.pdf" TargetMode="External"/><Relationship Id="rId101" Type="http://schemas.openxmlformats.org/officeDocument/2006/relationships/hyperlink" Target="http://../AppData/Roaming/Microsoft/Users/51984/Users/CASA%201/Users/CASA%201/AppData/Roaming/Microsoft/AppData/Roaming/Microsoft/RESOLUCIONES%202016%20PDF/RESOLUCION%20336.pdf" TargetMode="External"/><Relationship Id="rId2025" Type="http://schemas.openxmlformats.org/officeDocument/2006/relationships/hyperlink" Target="http://../AppData/Roaming/Microsoft/Users/51984/Users/CASA%201/Users/CASA%201/AppData/Roaming/Microsoft/RESOLUCIONES%202019%20PDF/0698.pdf" TargetMode="External"/><Relationship Id="rId3357" Type="http://schemas.openxmlformats.org/officeDocument/2006/relationships/hyperlink" Target="http://../AppData/Roaming/Microsoft/AppData/Roaming/Microsoft/RESOLUCIONES%202020%20PDF/0290.pdf" TargetMode="External"/><Relationship Id="rId100" Type="http://schemas.openxmlformats.org/officeDocument/2006/relationships/hyperlink" Target="http://../AppData/Roaming/Microsoft/Users/51984/Users/CASA%201/Users/CASA%201/AppData/Roaming/Microsoft/AppData/Roaming/Microsoft/RESOLUCIONES%202016%20PDF/RESOLUCION%20333.pdf" TargetMode="External"/><Relationship Id="rId2026" Type="http://schemas.openxmlformats.org/officeDocument/2006/relationships/hyperlink" Target="http://../AppData/Roaming/Microsoft/Users/51984/Users/CASA%201/Users/CASA%201/AppData/Roaming/Microsoft/RESOLUCIONES%202019%20PDF/CARGOS%202019/0698-CARGO1.pdf" TargetMode="External"/><Relationship Id="rId3356" Type="http://schemas.openxmlformats.org/officeDocument/2006/relationships/hyperlink" Target="http://../AppData/Roaming/Microsoft/Users/51984/Users/CASA%201/Users/CASA%201/AppData/Roaming/Microsoft/RESOLUCIONES%202020%20PDF/0289.pdf" TargetMode="External"/><Relationship Id="rId2016" Type="http://schemas.openxmlformats.org/officeDocument/2006/relationships/hyperlink" Target="http://../AppData/Roaming/Microsoft/Users/51984/Users/CASA%201/Users/CASA%201/AppData/Roaming/Microsoft/RESOLUCIONES%202019%20PDF/0694.pdf" TargetMode="External"/><Relationship Id="rId3348" Type="http://schemas.openxmlformats.org/officeDocument/2006/relationships/hyperlink" Target="http://../AppData/Roaming/Microsoft/Users/51984/Users/CASA%201/Users/CASA%201/AppData/Roaming/Microsoft/RESOLUCIONES%202020%20PDF/0286.pdf" TargetMode="External"/><Relationship Id="rId2017" Type="http://schemas.openxmlformats.org/officeDocument/2006/relationships/hyperlink" Target="http://../AppData/Roaming/Microsoft/Users/51984/Users/CASA%201/Users/CASA%201/AppData/Roaming/Microsoft/RESOLUCIONES%202019%20PDF/0692.pdf" TargetMode="External"/><Relationship Id="rId3347" Type="http://schemas.openxmlformats.org/officeDocument/2006/relationships/hyperlink" Target="http://../AppData/Roaming/Microsoft/Users/51984/Users/CASA%201/Users/CASA%201/AppData/Roaming/Microsoft/RESOLUCIONES%202020%20PDF/0282.pdf" TargetMode="External"/><Relationship Id="rId2018" Type="http://schemas.openxmlformats.org/officeDocument/2006/relationships/hyperlink" Target="http://../AppData/Roaming/Microsoft/Users/51984/Users/CASA%201/Users/CASA%201/AppData/Roaming/Microsoft/RESOLUCIONES%202019%20PDF/CARGOS%202019/0692-CARGO1.pdf" TargetMode="External"/><Relationship Id="rId2019" Type="http://schemas.openxmlformats.org/officeDocument/2006/relationships/hyperlink" Target="http://../AppData/Roaming/Microsoft/Users/51984/Users/CASA%201/Users/CASA%201/AppData/Roaming/Microsoft/RESOLUCIONES%202019%20PDF/0697.pdf" TargetMode="External"/><Relationship Id="rId3349" Type="http://schemas.openxmlformats.org/officeDocument/2006/relationships/hyperlink" Target="http://../AppData/Roaming/Microsoft/Users/51984/Users/CASA%201/Users/CASA%201/AppData/Roaming/Microsoft/RESOLUCIONES%202020%20PDF/0284.pdf" TargetMode="External"/><Relationship Id="rId3340" Type="http://schemas.openxmlformats.org/officeDocument/2006/relationships/hyperlink" Target="http://../AppData/Roaming/Microsoft/Users/51984/Users/CASA%201/Users/CASA%201/AppData/Roaming/Microsoft/RESOLUCIONES%202020%20PDF/0271.pdf" TargetMode="External"/><Relationship Id="rId2010" Type="http://schemas.openxmlformats.org/officeDocument/2006/relationships/hyperlink" Target="http://../AppData/Roaming/Microsoft/Users/51984/Users/CASA%201/Users/CASA%201/AppData/Roaming/Microsoft/RESOLUCIONES%202019%20PDF/CARGOS%202019/0685-CARGO2.pdf" TargetMode="External"/><Relationship Id="rId3342" Type="http://schemas.openxmlformats.org/officeDocument/2006/relationships/hyperlink" Target="http://../AppData/Roaming/Microsoft/Users/51984/Users/CASA%201/Users/CASA%201/AppData/Roaming/Microsoft/RESOLUCIONES%202020%20PDF/0269.pdf" TargetMode="External"/><Relationship Id="rId2011" Type="http://schemas.openxmlformats.org/officeDocument/2006/relationships/hyperlink" Target="http://../AppData/Roaming/Microsoft/Users/51984/Users/CASA%201/Users/CASA%201/AppData/Roaming/Microsoft/RESOLUCIONES%202019%20PDF/CARGOS%202019/0685-CARGO3.pdf" TargetMode="External"/><Relationship Id="rId3341" Type="http://schemas.openxmlformats.org/officeDocument/2006/relationships/hyperlink" Target="http://../AppData/Roaming/Microsoft/Users/51984/Users/CASA%201/Users/CASA%201/AppData/Roaming/Microsoft/RESOLUCIONES%202020%20PDF/0273.pdf" TargetMode="External"/><Relationship Id="rId2012" Type="http://schemas.openxmlformats.org/officeDocument/2006/relationships/hyperlink" Target="http://../AppData/Roaming/Microsoft/Users/51984/Users/CASA%201/Users/CASA%201/AppData/Roaming/Microsoft/RESOLUCIONES%202019%20PDF/0695.pdf" TargetMode="External"/><Relationship Id="rId3344" Type="http://schemas.openxmlformats.org/officeDocument/2006/relationships/hyperlink" Target="http://../AppData/Roaming/Microsoft/AppData/Roaming/Microsoft/RESOLUCIONES%202020%20PDF/0276.pdf" TargetMode="External"/><Relationship Id="rId2013" Type="http://schemas.openxmlformats.org/officeDocument/2006/relationships/hyperlink" Target="http://../AppData/Roaming/Microsoft/Users/51984/Users/CASA%201/Users/CASA%201/AppData/Roaming/Microsoft/RESOLUCIONES%202019%20PDF/0696.pdf" TargetMode="External"/><Relationship Id="rId3343" Type="http://schemas.openxmlformats.org/officeDocument/2006/relationships/hyperlink" Target="http://../AppData/Roaming/Microsoft/Users/51984/Users/CASA%201/Users/CASA%201/AppData/Roaming/Microsoft/RESOLUCIONES%202020%20PDF/0267.pdf" TargetMode="External"/><Relationship Id="rId2014" Type="http://schemas.openxmlformats.org/officeDocument/2006/relationships/hyperlink" Target="http://../AppData/Roaming/Microsoft/Users/51984/Users/CASA%201/Users/CASA%201/AppData/Roaming/Microsoft/RESOLUCIONES%202019%20PDF/0690.pdf" TargetMode="External"/><Relationship Id="rId3346" Type="http://schemas.openxmlformats.org/officeDocument/2006/relationships/hyperlink" Target="http://../AppData/Roaming/Microsoft/Users/51984/Users/CASA%201/Users/CASA%201/AppData/Roaming/Microsoft/RESOLUCIONES%202020%20PDF/0272.pdf" TargetMode="External"/><Relationship Id="rId2015" Type="http://schemas.openxmlformats.org/officeDocument/2006/relationships/hyperlink" Target="http://../AppData/Roaming/Microsoft/Users/51984/Users/CASA%201/Users/CASA%201/AppData/Roaming/Microsoft/RESOLUCIONES%202019%20PDF/CARGOS%202019/0690-CARGO1.pdf" TargetMode="External"/><Relationship Id="rId3345" Type="http://schemas.openxmlformats.org/officeDocument/2006/relationships/hyperlink" Target="http://../AppData/Roaming/Microsoft/Users/51984/Users/CASA%201/Users/CASA%201/AppData/Roaming/Microsoft/RESOLUCIONES%202020%20PDF/0275.pdf" TargetMode="External"/><Relationship Id="rId2049" Type="http://schemas.openxmlformats.org/officeDocument/2006/relationships/hyperlink" Target="http://../AppData/Roaming/Microsoft/Users/51984/Users/CASA%201/Users/CASA%201/AppData/Roaming/Microsoft/RESOLUCIONES%202019%20PDF/CARGOS%202019/0704-CARGO2.pdf" TargetMode="External"/><Relationship Id="rId129" Type="http://schemas.openxmlformats.org/officeDocument/2006/relationships/hyperlink" Target="http://../AppData/Roaming/Microsoft/Users/51984/Users/CASA%201/Users/CASA%201/AppData/Roaming/Microsoft/AppData/Roaming/Microsoft/RESOLUCIONES%202016%20PDF/RESOLUCION%20533.pdf" TargetMode="External"/><Relationship Id="rId128" Type="http://schemas.openxmlformats.org/officeDocument/2006/relationships/hyperlink" Target="http://../AppData/Roaming/Microsoft/Users/51984/Users/CASA%201/Users/CASA%201/AppData/Roaming/Microsoft/AppData/Roaming/Microsoft/RESOLUCIONES%202016%20PDF/RESOLUCION%20536.pdf" TargetMode="External"/><Relationship Id="rId127" Type="http://schemas.openxmlformats.org/officeDocument/2006/relationships/hyperlink" Target="http://../AppData/Roaming/Microsoft/Users/51984/Users/CASA%201/Users/CASA%201/AppData/Roaming/Microsoft/AppData/Roaming/Microsoft/RESOLUCIONES%202016%20PDF/RESOLUCION%20535.pdf" TargetMode="External"/><Relationship Id="rId126" Type="http://schemas.openxmlformats.org/officeDocument/2006/relationships/hyperlink" Target="http://../AppData/Roaming/Microsoft/Users/51984/Users/CASA%201/Users/CASA%201/AppData/Roaming/Microsoft/AppData/Roaming/Microsoft/RESOLUCIONES%202016%20PDF/RESOLUCION%20531.pdf" TargetMode="External"/><Relationship Id="rId3371" Type="http://schemas.openxmlformats.org/officeDocument/2006/relationships/hyperlink" Target="http://../AppData/Roaming/Microsoft/Users/51984/Users/CASA%201/Users/CASA%201/AppData/Roaming/Microsoft/RESOLUCIONES%202020%20PDF/0296.pdf" TargetMode="External"/><Relationship Id="rId2040" Type="http://schemas.openxmlformats.org/officeDocument/2006/relationships/hyperlink" Target="http://../AppData/Roaming/Microsoft/Users/51984/Users/CASA%201/Users/CASA%201/AppData/Roaming/Microsoft/RESOLUCIONES%202019%20PDF/0700.pdf" TargetMode="External"/><Relationship Id="rId3370" Type="http://schemas.openxmlformats.org/officeDocument/2006/relationships/hyperlink" Target="http://../AppData/Roaming/Microsoft/Users/51984/Users/CASA%201/Users/CASA%201/AppData/Roaming/Microsoft/RESOLUCIONES%202020%20PDF/0293.pdf" TargetMode="External"/><Relationship Id="rId121" Type="http://schemas.openxmlformats.org/officeDocument/2006/relationships/hyperlink" Target="http://../AppData/Roaming/Microsoft/Users/51984/Users/CASA%201/Users/CASA%201/AppData/Roaming/Microsoft/AppData/Roaming/Microsoft/RESOLUCIONES%202016%20PDF/RESOLUCION%20513.pdf" TargetMode="External"/><Relationship Id="rId2041" Type="http://schemas.openxmlformats.org/officeDocument/2006/relationships/hyperlink" Target="http://../AppData/Roaming/Microsoft/Users/51984/Users/CASA%201/Users/CASA%201/AppData/Roaming/Microsoft/RESOLUCIONES%202019%20PDF/0707.pdf" TargetMode="External"/><Relationship Id="rId3373" Type="http://schemas.openxmlformats.org/officeDocument/2006/relationships/hyperlink" Target="http://../AppData/Roaming/Microsoft/AppData/Roaming/Microsoft/RESOLUCIONES%202020%20PDF/0304.pdf" TargetMode="External"/><Relationship Id="rId120" Type="http://schemas.openxmlformats.org/officeDocument/2006/relationships/hyperlink" Target="http://../AppData/Roaming/Microsoft/Users/51984/Users/CASA%201/Users/CASA%201/AppData/Roaming/Microsoft/AppData/Roaming/Microsoft/RESOLUCIONES%202016%20PDF/RESOLUCION%20511.pdf" TargetMode="External"/><Relationship Id="rId2042" Type="http://schemas.openxmlformats.org/officeDocument/2006/relationships/hyperlink" Target="http://../AppData/Roaming/Microsoft/Users/51984/Users/CASA%201/Users/CASA%201/AppData/Roaming/Microsoft/RESOLUCIONES%202019%20PDF/0703.pdf" TargetMode="External"/><Relationship Id="rId3372" Type="http://schemas.openxmlformats.org/officeDocument/2006/relationships/hyperlink" Target="http://../AppData/Roaming/Microsoft/AppData/Roaming/Microsoft/RESOLUCIONES%202020%20PDF/0312.pdf" TargetMode="External"/><Relationship Id="rId2043" Type="http://schemas.openxmlformats.org/officeDocument/2006/relationships/hyperlink" Target="http://../AppData/Roaming/Microsoft/Users/51984/Users/CASA%201/Users/CASA%201/AppData/Roaming/Microsoft/RESOLUCIONES%202019%20PDF/CARGOS%202019/0703-CARGO1.pdf" TargetMode="External"/><Relationship Id="rId3375" Type="http://schemas.openxmlformats.org/officeDocument/2006/relationships/hyperlink" Target="http://../AppData/Roaming/Microsoft/AppData/Roaming/Microsoft/RESOLUCIONES%202020%20PDF/0317.pdf" TargetMode="External"/><Relationship Id="rId2044" Type="http://schemas.openxmlformats.org/officeDocument/2006/relationships/hyperlink" Target="http://../AppData/Roaming/Microsoft/Users/51984/Users/CASA%201/Users/CASA%201/AppData/Roaming/Microsoft/RESOLUCIONES%202019%20PDF/CARGOS%202019/0703-CARGO2.pdf" TargetMode="External"/><Relationship Id="rId3374" Type="http://schemas.openxmlformats.org/officeDocument/2006/relationships/hyperlink" Target="http://../AppData/Roaming/Microsoft/AppData/Roaming/Microsoft/RESOLUCIONES%202020%20PDF/0327.pdf" TargetMode="External"/><Relationship Id="rId125" Type="http://schemas.openxmlformats.org/officeDocument/2006/relationships/hyperlink" Target="http://../AppData/Roaming/Microsoft/Users/51984/Users/CASA%201/Users/CASA%201/AppData/Roaming/Microsoft/AppData/Roaming/Microsoft/RESOLUCIONES%202016%20PDF/RESOLUCION%20532.pdf" TargetMode="External"/><Relationship Id="rId2045" Type="http://schemas.openxmlformats.org/officeDocument/2006/relationships/hyperlink" Target="http://../AppData/Roaming/Microsoft/Users/51984/Users/CASA%201/Users/CASA%201/AppData/Roaming/Microsoft/RESOLUCIONES%202019%20PDF/CARGOS%202019/0703-CARGO3.pdf" TargetMode="External"/><Relationship Id="rId3377" Type="http://schemas.openxmlformats.org/officeDocument/2006/relationships/hyperlink" Target="http://../AppData/Roaming/Microsoft/Users/51984/AppData/Roaming/Microsoft/RESOLUCIONES%202020%20PDF/0346.pdf" TargetMode="External"/><Relationship Id="rId124" Type="http://schemas.openxmlformats.org/officeDocument/2006/relationships/hyperlink" Target="http://../AppData/Roaming/Microsoft/Users/51984/Users/CASA%201/Users/CASA%201/AppData/Roaming/Microsoft/AppData/Roaming/Microsoft/RESOLUCIONES%202016%20PDF/RESOLUCION%20523.pdf" TargetMode="External"/><Relationship Id="rId2046" Type="http://schemas.openxmlformats.org/officeDocument/2006/relationships/hyperlink" Target="http://../AppData/Roaming/Microsoft/Users/51984/Users/CASA%201/Users/CASA%201/AppData/Roaming/Microsoft/RESOLUCIONES%202019%20PDF/0702.pdf" TargetMode="External"/><Relationship Id="rId3376" Type="http://schemas.openxmlformats.org/officeDocument/2006/relationships/hyperlink" Target="http://../AppData/Roaming/Microsoft/Users/51984/AppData/Roaming/Microsoft/RESOLUCIONES%202020%20PDF/0345.pdf" TargetMode="External"/><Relationship Id="rId123" Type="http://schemas.openxmlformats.org/officeDocument/2006/relationships/hyperlink" Target="http://../AppData/Roaming/Microsoft/Users/51984/Users/CASA%201/Users/CASA%201/AppData/Roaming/Microsoft/AppData/Roaming/Microsoft/RESOLUCIONES%202016%20PDF/RESOLUCION%20514.pdf" TargetMode="External"/><Relationship Id="rId2047" Type="http://schemas.openxmlformats.org/officeDocument/2006/relationships/hyperlink" Target="http://../AppData/Roaming/Microsoft/Users/51984/Users/CASA%201/Users/CASA%201/AppData/Roaming/Microsoft/RESOLUCIONES%202019%20PDF/0704.pdf" TargetMode="External"/><Relationship Id="rId3379" Type="http://schemas.openxmlformats.org/officeDocument/2006/relationships/hyperlink" Target="http://../AppData/Roaming/Microsoft/Users/51984/Users/CASA%201/AppData/Roaming/Microsoft/RESOLUCIONES%202020%20PDF/0347.pdf" TargetMode="External"/><Relationship Id="rId122" Type="http://schemas.openxmlformats.org/officeDocument/2006/relationships/hyperlink" Target="http://../AppData/Roaming/Microsoft/Users/51984/Users/CASA%201/Users/CASA%201/AppData/Roaming/Microsoft/AppData/Roaming/Microsoft/RESOLUCIONES%202016%20PDF/RESOLUCION%20515.pdf" TargetMode="External"/><Relationship Id="rId2048" Type="http://schemas.openxmlformats.org/officeDocument/2006/relationships/hyperlink" Target="http://../AppData/Roaming/Microsoft/Users/51984/Users/CASA%201/Users/CASA%201/AppData/Roaming/Microsoft/RESOLUCIONES%202019%20PDF/CARGOS%202019/0704-CARGO1.pdf" TargetMode="External"/><Relationship Id="rId3378" Type="http://schemas.openxmlformats.org/officeDocument/2006/relationships/hyperlink" Target="http://../AppData/Roaming/Microsoft/Users/51984/AppData/Roaming/Microsoft/RESOLUCIONES%202020%20PDF/0344.pdf" TargetMode="External"/><Relationship Id="rId2038" Type="http://schemas.openxmlformats.org/officeDocument/2006/relationships/hyperlink" Target="http://../AppData/Roaming/Microsoft/Users/51984/Users/CASA%201/Users/CASA%201/AppData/Roaming/Microsoft/RESOLUCIONES%202019%20PDF/CARGOS%202019/0705-CARGO1.pdf" TargetMode="External"/><Relationship Id="rId2039" Type="http://schemas.openxmlformats.org/officeDocument/2006/relationships/hyperlink" Target="http://../AppData/Roaming/Microsoft/Users/51984/Users/CASA%201/Users/CASA%201/AppData/Roaming/Microsoft/RESOLUCIONES%202019%20PDF/CARGOS%202019/0705-CARGO2.pdf" TargetMode="External"/><Relationship Id="rId3369" Type="http://schemas.openxmlformats.org/officeDocument/2006/relationships/hyperlink" Target="http://../AppData/Roaming/Microsoft/Users/51984/Users/CASA%201/Users/CASA%201/AppData/Roaming/Microsoft/RESOLUCIONES%202020%20PDF/0300.pdf" TargetMode="External"/><Relationship Id="rId118" Type="http://schemas.openxmlformats.org/officeDocument/2006/relationships/hyperlink" Target="http://../AppData/Roaming/Microsoft/Users/51984/Users/CASA%201/Users/CASA%201/AppData/Roaming/Microsoft/AppData/Roaming/Microsoft/RESOLUCIONES%202016%20PDF/RESOLUCION%20502.pdf" TargetMode="External"/><Relationship Id="rId117" Type="http://schemas.openxmlformats.org/officeDocument/2006/relationships/hyperlink" Target="http://../AppData/Roaming/Microsoft/Users/51984/Users/CASA%201/Users/CASA%201/AppData/Roaming/Microsoft/AppData/Roaming/Microsoft/RESOLUCIONES%202016%20PDF/RESOLUCION%20503.pdf" TargetMode="External"/><Relationship Id="rId116" Type="http://schemas.openxmlformats.org/officeDocument/2006/relationships/hyperlink" Target="http://../AppData/Roaming/Microsoft/Users/51984/Users/CASA%201/Users/CASA%201/AppData/Roaming/Microsoft/AppData/Roaming/Microsoft/RESOLUCIONES%202016%20PDF/RESOLUCION%20504.pdf" TargetMode="External"/><Relationship Id="rId115" Type="http://schemas.openxmlformats.org/officeDocument/2006/relationships/hyperlink" Target="http://../AppData/Roaming/Microsoft/Users/51984/Users/CASA%201/Users/CASA%201/AppData/Roaming/Microsoft/AppData/Roaming/Microsoft/RESOLUCIONES%202016%20PDF/RESOLUCION%20505.pdf" TargetMode="External"/><Relationship Id="rId3360" Type="http://schemas.openxmlformats.org/officeDocument/2006/relationships/hyperlink" Target="http://../AppData/Roaming/Microsoft/Users/51984/Users/CASA%201/Users/CASA%201/AppData/Roaming/Microsoft/RESOLUCIONES%202020%20PDF/0291.pdf" TargetMode="External"/><Relationship Id="rId119" Type="http://schemas.openxmlformats.org/officeDocument/2006/relationships/hyperlink" Target="http://../AppData/Roaming/Microsoft/Users/51984/Users/CASA%201/Users/CASA%201/AppData/Roaming/Microsoft/AppData/Roaming/Microsoft/RESOLUCIONES%202016%20PDF/RESOLUCION%20512.pdf" TargetMode="External"/><Relationship Id="rId110" Type="http://schemas.openxmlformats.org/officeDocument/2006/relationships/hyperlink" Target="http://../AppData/Roaming/Microsoft/Users/51984/Users/CASA%201/Users/CASA%201/AppData/Roaming/Microsoft/AppData/Roaming/Microsoft/RESOLUCIONES%202016%20PDF/RESOLUCION%20500.pdf" TargetMode="External"/><Relationship Id="rId2030" Type="http://schemas.openxmlformats.org/officeDocument/2006/relationships/hyperlink" Target="http://../AppData/Roaming/Microsoft/Users/51984/Users/CASA%201/Users/CASA%201/AppData/Roaming/Microsoft/RESOLUCIONES%202019%20PDF/CARGOS%202019/0699-CARGO1.pdf" TargetMode="External"/><Relationship Id="rId3362" Type="http://schemas.openxmlformats.org/officeDocument/2006/relationships/hyperlink" Target="http://../AppData/Roaming/Microsoft/Users/51984/Users/CASA%201/Users/CASA%201/AppData/Roaming/Microsoft/RESOLUCIONES%202020%20PDF/0297.pdf" TargetMode="External"/><Relationship Id="rId2031" Type="http://schemas.openxmlformats.org/officeDocument/2006/relationships/hyperlink" Target="http://../AppData/Roaming/Microsoft/Users/51984/Users/CASA%201/Users/CASA%201/AppData/Roaming/Microsoft/RESOLUCIONES%202019%20PDF/0709.pdf" TargetMode="External"/><Relationship Id="rId3361" Type="http://schemas.openxmlformats.org/officeDocument/2006/relationships/hyperlink" Target="http://../AppData/Roaming/Microsoft/Users/51984/Users/CASA%201/Users/CASA%201/AppData/Roaming/Microsoft/RESOLUCIONES%202020%20PDF/0295.pdf" TargetMode="External"/><Relationship Id="rId2032" Type="http://schemas.openxmlformats.org/officeDocument/2006/relationships/hyperlink" Target="http://../AppData/Roaming/Microsoft/Users/51984/Users/CASA%201/Users/CASA%201/AppData/Roaming/Microsoft/RESOLUCIONES%202019%20PDF/CARGOS%202019/0709-CARGO1.pdf" TargetMode="External"/><Relationship Id="rId3364" Type="http://schemas.openxmlformats.org/officeDocument/2006/relationships/hyperlink" Target="http://../AppData/Roaming/Microsoft/Users/51984/Users/CASA%201/Users/CASA%201/AppData/Roaming/Microsoft/RESOLUCIONES%202020%20PDF/0298.pdf" TargetMode="External"/><Relationship Id="rId2033" Type="http://schemas.openxmlformats.org/officeDocument/2006/relationships/hyperlink" Target="http://../AppData/Roaming/Microsoft/Users/51984/Users/CASA%201/Users/CASA%201/AppData/Roaming/Microsoft/RESOLUCIONES%202019%20PDF/0710.pdf" TargetMode="External"/><Relationship Id="rId3363" Type="http://schemas.openxmlformats.org/officeDocument/2006/relationships/hyperlink" Target="http://../AppData/Roaming/Microsoft/AppData/Roaming/Microsoft/RESOLUCIONES%202020%20PDF/0299.pdf" TargetMode="External"/><Relationship Id="rId114" Type="http://schemas.openxmlformats.org/officeDocument/2006/relationships/hyperlink" Target="http://../AppData/Roaming/Microsoft/Users/51984/Users/CASA%201/Users/CASA%201/AppData/Roaming/Microsoft/AppData/Roaming/Microsoft/RESOLUCIONES%202016%20PDF/RESOLUCION%20509.pdf" TargetMode="External"/><Relationship Id="rId2034" Type="http://schemas.openxmlformats.org/officeDocument/2006/relationships/hyperlink" Target="http://../AppData/Roaming/Microsoft/Users/51984/Users/CASA%201/Users/CASA%201/AppData/Roaming/Microsoft/RESOLUCIONES%202019%20PDF/CARGOS%202019/0710-CARGO1.pdf" TargetMode="External"/><Relationship Id="rId3366" Type="http://schemas.openxmlformats.org/officeDocument/2006/relationships/hyperlink" Target="http://../AppData/Roaming/Microsoft/Users/51984/Users/CASA%201/Users/CASA%201/AppData/Roaming/Microsoft/RESOLUCIONES%202020%20PDF/0294.pdf" TargetMode="External"/><Relationship Id="rId113" Type="http://schemas.openxmlformats.org/officeDocument/2006/relationships/hyperlink" Target="http://../AppData/Roaming/Microsoft/Users/51984/Users/CASA%201/Users/CASA%201/AppData/Roaming/Microsoft/AppData/Roaming/Microsoft/RESOLUCIONES%202016%20PDF/RESOLUCION%20501.pdf" TargetMode="External"/><Relationship Id="rId2035" Type="http://schemas.openxmlformats.org/officeDocument/2006/relationships/hyperlink" Target="http://../AppData/Roaming/Microsoft/Users/51984/Users/CASA%201/Users/CASA%201/AppData/Roaming/Microsoft/RESOLUCIONES%202019%20PDF/0706.pdf" TargetMode="External"/><Relationship Id="rId3365" Type="http://schemas.openxmlformats.org/officeDocument/2006/relationships/hyperlink" Target="http://../AppData/Roaming/Microsoft/Users/51984/Users/CASA%201/Users/CASA%201/AppData/Roaming/Microsoft/RESOLUCIONES%202020%20PDF/0303.pdf" TargetMode="External"/><Relationship Id="rId112" Type="http://schemas.openxmlformats.org/officeDocument/2006/relationships/hyperlink" Target="http://../AppData/Roaming/Microsoft/Users/51984/Users/CASA%201/Users/CASA%201/AppData/Roaming/Microsoft/AppData/Roaming/Microsoft/RESOLUCIONES%202016%20PDF/RESOLUCION%20507.pdf" TargetMode="External"/><Relationship Id="rId2036" Type="http://schemas.openxmlformats.org/officeDocument/2006/relationships/hyperlink" Target="http://../AppData/Roaming/Microsoft/Users/51984/Users/CASA%201/Users/CASA%201/AppData/Roaming/Microsoft/RESOLUCIONES%202019%20PDF/0701.pdf" TargetMode="External"/><Relationship Id="rId3368" Type="http://schemas.openxmlformats.org/officeDocument/2006/relationships/hyperlink" Target="http://../AppData/Roaming/Microsoft/Users/51984/Users/CASA%201/Users/CASA%201/AppData/Roaming/Microsoft/RESOLUCIONES%202020%20PDF/0301.pdf" TargetMode="External"/><Relationship Id="rId111" Type="http://schemas.openxmlformats.org/officeDocument/2006/relationships/hyperlink" Target="http://../AppData/Roaming/Microsoft/Users/51984/Users/CASA%201/Users/CASA%201/AppData/Roaming/Microsoft/AppData/Roaming/Microsoft/RESOLUCIONES%202016%20PDF/RESOLUCION%20506.pdf" TargetMode="External"/><Relationship Id="rId2037" Type="http://schemas.openxmlformats.org/officeDocument/2006/relationships/hyperlink" Target="http://../AppData/Roaming/Microsoft/Users/51984/Users/CASA%201/Users/CASA%201/AppData/Roaming/Microsoft/RESOLUCIONES%202019%20PDF/0705.pdf" TargetMode="External"/><Relationship Id="rId3367" Type="http://schemas.openxmlformats.org/officeDocument/2006/relationships/hyperlink" Target="http://../AppData/Roaming/Microsoft/Users/51984/Users/CASA%201/Users/CASA%201/AppData/Roaming/Microsoft/RESOLUCIONES%202020%20PDF/0302.pdf" TargetMode="External"/><Relationship Id="rId3315" Type="http://schemas.openxmlformats.org/officeDocument/2006/relationships/hyperlink" Target="http://../AppData/Roaming/Microsoft/Users/51984/Users/CASA%201/Users/CASA%201/AppData/Roaming/Microsoft/RESOLUCIONES%202020%20PDF/0233.pdf" TargetMode="External"/><Relationship Id="rId3314" Type="http://schemas.openxmlformats.org/officeDocument/2006/relationships/hyperlink" Target="http://../AppData/Roaming/Microsoft/Users/51984/Users/CASA%201/Users/CASA%201/AppData/Roaming/Microsoft/RESOLUCIONES%202020%20PDF/0220.pdf" TargetMode="External"/><Relationship Id="rId3317" Type="http://schemas.openxmlformats.org/officeDocument/2006/relationships/hyperlink" Target="http://../AppData/Roaming/Microsoft/Users/51984/Users/CASA%201/Users/CASA%201/AppData/Roaming/Microsoft/RESOLUCIONES%202020%20PDF/0245.pdf" TargetMode="External"/><Relationship Id="rId3316" Type="http://schemas.openxmlformats.org/officeDocument/2006/relationships/hyperlink" Target="http://../AppData/Roaming/Microsoft/Users/51984/Users/CASA%201/Users/CASA%201/AppData/Roaming/Microsoft/RESOLUCIONES%202020%20PDF/0242.pdf" TargetMode="External"/><Relationship Id="rId3319" Type="http://schemas.openxmlformats.org/officeDocument/2006/relationships/hyperlink" Target="http://../AppData/Roaming/Microsoft/Users/51984/Users/CASA%201/Users/CASA%201/AppData/Roaming/Microsoft/RESOLUCIONES%202020%20PDF/0226.pdf" TargetMode="External"/><Relationship Id="rId3318" Type="http://schemas.openxmlformats.org/officeDocument/2006/relationships/hyperlink" Target="http://../AppData/Roaming/Microsoft/Users/51984/Users/CASA%201/Users/CASA%201/AppData/Roaming/Microsoft/RESOLUCIONES%202020%20PDF/0241.pdf" TargetMode="External"/><Relationship Id="rId3311" Type="http://schemas.openxmlformats.org/officeDocument/2006/relationships/hyperlink" Target="http://../AppData/Roaming/Microsoft/Users/51984/Users/CASA%201/Users/CASA%201/AppData/Roaming/Microsoft/RESOLUCIONES%202020%20PDF/0223.pdf" TargetMode="External"/><Relationship Id="rId3310" Type="http://schemas.openxmlformats.org/officeDocument/2006/relationships/hyperlink" Target="http://../AppData/Roaming/Microsoft/Users/51984/Users/CASA%201/Users/CASA%201/AppData/Roaming/Microsoft/RESOLUCIONES%202020%20PDF/0240.pdf" TargetMode="External"/><Relationship Id="rId3313" Type="http://schemas.openxmlformats.org/officeDocument/2006/relationships/hyperlink" Target="http://../AppData/Roaming/Microsoft/Users/51984/Users/CASA%201/Users/CASA%201/AppData/Roaming/Microsoft/RESOLUCIONES%202020%20PDF/PROVEIDO%2049%20-%20DICTAMEN%20DE%20TESIS%20ARTURO%20CHUQUIMIA%20HURTADO.pdf" TargetMode="External"/><Relationship Id="rId3312" Type="http://schemas.openxmlformats.org/officeDocument/2006/relationships/hyperlink" Target="http://../AppData/Roaming/Microsoft/AppData/Roaming/Microsoft/RESOLUCIONES%202020%20PDF/0211..pdf" TargetMode="External"/><Relationship Id="rId3304" Type="http://schemas.openxmlformats.org/officeDocument/2006/relationships/hyperlink" Target="http://../AppData/Roaming/Microsoft/Users/51984/Users/CASA%201/Users/CASA%201/AppData/Roaming/Microsoft/RESOLUCIONES%202020%20PDF/0227.pdf" TargetMode="External"/><Relationship Id="rId3303" Type="http://schemas.openxmlformats.org/officeDocument/2006/relationships/hyperlink" Target="http://../AppData/Roaming/Microsoft/Users/51984/Users/CASA%201/Users/CASA%201/AppData/Roaming/Microsoft/RESOLUCIONES%202020%20PDF/0231.pdf" TargetMode="External"/><Relationship Id="rId3306" Type="http://schemas.openxmlformats.org/officeDocument/2006/relationships/hyperlink" Target="http://../AppData/Roaming/Microsoft/Users/51984/Users/CASA%201/Users/CASA%201/AppData/Roaming/Microsoft/RESOLUCIONES%202020%20PDF/0237.pdf" TargetMode="External"/><Relationship Id="rId3305" Type="http://schemas.openxmlformats.org/officeDocument/2006/relationships/hyperlink" Target="http://../AppData/Roaming/Microsoft/AppData/Roaming/Microsoft/RESOLUCIONES%202020%20PDF/0218.pdf" TargetMode="External"/><Relationship Id="rId3308" Type="http://schemas.openxmlformats.org/officeDocument/2006/relationships/hyperlink" Target="http://../AppData/Roaming/Microsoft/Users/51984/Users/CASA%201/Users/CASA%201/AppData/Roaming/Microsoft/RESOLUCIONES%202020%20PDF/0249.pdf" TargetMode="External"/><Relationship Id="rId3307" Type="http://schemas.openxmlformats.org/officeDocument/2006/relationships/hyperlink" Target="http://../AppData/Roaming/Microsoft/Users/51984/Users/CASA%201/Users/CASA%201/AppData/Roaming/Microsoft/RESOLUCIONES%202020%20PDF/0230.pdf" TargetMode="External"/><Relationship Id="rId3309" Type="http://schemas.openxmlformats.org/officeDocument/2006/relationships/hyperlink" Target="http://../AppData/Roaming/Microsoft/Users/51984/Users/CASA%201/Users/CASA%201/AppData/Roaming/Microsoft/RESOLUCIONES%202020%20PDF/0222.pdf" TargetMode="External"/><Relationship Id="rId3300" Type="http://schemas.openxmlformats.org/officeDocument/2006/relationships/hyperlink" Target="http://../AppData/Roaming/Microsoft/Users/51984/Users/CASA%201/Users/CASA%201/AppData/Roaming/Microsoft/RESOLUCIONES%202020%20PDF/0228.pdf" TargetMode="External"/><Relationship Id="rId3302" Type="http://schemas.openxmlformats.org/officeDocument/2006/relationships/hyperlink" Target="http://../AppData/Roaming/Microsoft/Users/51984/Users/CASA%201/Users/CASA%201/AppData/Roaming/Microsoft/RESOLUCIONES%202020%20PDF/0247.pdf" TargetMode="External"/><Relationship Id="rId3301" Type="http://schemas.openxmlformats.org/officeDocument/2006/relationships/hyperlink" Target="http://../AppData/Roaming/Microsoft/Users/51984/Users/CASA%201/Users/CASA%201/AppData/Roaming/Microsoft/RESOLUCIONES%202020%20PDF/0252.pdf" TargetMode="External"/><Relationship Id="rId2005" Type="http://schemas.openxmlformats.org/officeDocument/2006/relationships/hyperlink" Target="http://../AppData/Roaming/Microsoft/Users/51984/Users/CASA%201/Users/CASA%201/AppData/Roaming/Microsoft/RESOLUCIONES%202019%20PDF/CARGOS%202019/0686-CARGO1.pdf" TargetMode="External"/><Relationship Id="rId3337" Type="http://schemas.openxmlformats.org/officeDocument/2006/relationships/hyperlink" Target="http://../AppData/Roaming/Microsoft/Users/51984/Users/CASA%201/Users/CASA%201/AppData/Roaming/Microsoft/RESOLUCIONES%202020%20PDF/0278.pdf" TargetMode="External"/><Relationship Id="rId2006" Type="http://schemas.openxmlformats.org/officeDocument/2006/relationships/hyperlink" Target="http://../AppData/Roaming/Microsoft/Users/51984/Users/CASA%201/Users/CASA%201/AppData/Roaming/Microsoft/RESOLUCIONES%202019%20PDF/CARGOS%202019/0686-CARGO2.pdf" TargetMode="External"/><Relationship Id="rId3336" Type="http://schemas.openxmlformats.org/officeDocument/2006/relationships/hyperlink" Target="http://../AppData/Roaming/Microsoft/Users/51984/Users/CASA%201/Users/CASA%201/AppData/Roaming/Microsoft/RESOLUCIONES%202020%20PDF/0277.pdf" TargetMode="External"/><Relationship Id="rId2007" Type="http://schemas.openxmlformats.org/officeDocument/2006/relationships/hyperlink" Target="http://../AppData/Roaming/Microsoft/Users/51984/Users/CASA%201/Users/CASA%201/AppData/Roaming/Microsoft/RESOLUCIONES%202019%20PDF/CARGOS%202019/0686-CARGO3.pdf" TargetMode="External"/><Relationship Id="rId3339" Type="http://schemas.openxmlformats.org/officeDocument/2006/relationships/hyperlink" Target="http://../AppData/Roaming/Microsoft/Users/51984/Users/CASA%201/Users/CASA%201/AppData/Roaming/Microsoft/RESOLUCIONES%202020%20PDF/0268.pdf" TargetMode="External"/><Relationship Id="rId2008" Type="http://schemas.openxmlformats.org/officeDocument/2006/relationships/hyperlink" Target="http://../AppData/Roaming/Microsoft/Users/51984/Users/CASA%201/Users/CASA%201/AppData/Roaming/Microsoft/RESOLUCIONES%202019%20PDF/0685.pdf" TargetMode="External"/><Relationship Id="rId3338" Type="http://schemas.openxmlformats.org/officeDocument/2006/relationships/hyperlink" Target="http://../AppData/Roaming/Microsoft/Users/51984/Users/CASA%201/Users/CASA%201/AppData/Roaming/Microsoft/RESOLUCIONES%202020%20PDF/0266.pdf" TargetMode="External"/><Relationship Id="rId2009" Type="http://schemas.openxmlformats.org/officeDocument/2006/relationships/hyperlink" Target="http://../AppData/Roaming/Microsoft/Users/51984/Users/CASA%201/Users/CASA%201/AppData/Roaming/Microsoft/RESOLUCIONES%202019%20PDF/CARGOS%202019/0685-CARGO1.pdf" TargetMode="External"/><Relationship Id="rId3331" Type="http://schemas.openxmlformats.org/officeDocument/2006/relationships/hyperlink" Target="http://../AppData/Roaming/Microsoft/Users/51984/Users/CASA%201/Users/CASA%201/AppData/Roaming/Microsoft/RESOLUCIONES%202020%20PDF/059.pdf" TargetMode="External"/><Relationship Id="rId2000" Type="http://schemas.openxmlformats.org/officeDocument/2006/relationships/hyperlink" Target="http://../AppData/Roaming/Microsoft/Users/51984/Users/CASA%201/Users/CASA%201/AppData/Roaming/Microsoft/RESOLUCIONES%202019%20PDF/0683.pdf" TargetMode="External"/><Relationship Id="rId3330" Type="http://schemas.openxmlformats.org/officeDocument/2006/relationships/hyperlink" Target="http://../AppData/Roaming/Microsoft/Users/51984/Users/CASA%201/Users/CASA%201/AppData/Roaming/Microsoft/RESOLUCIONES%202020%20PDF/0253.pdf" TargetMode="External"/><Relationship Id="rId2001" Type="http://schemas.openxmlformats.org/officeDocument/2006/relationships/hyperlink" Target="http://../AppData/Roaming/Microsoft/Users/51984/Users/CASA%201/Users/CASA%201/AppData/Roaming/Microsoft/RESOLUCIONES%202019%20PDF/CARGOS%202019/0683-CARGO1.pdf" TargetMode="External"/><Relationship Id="rId3333" Type="http://schemas.openxmlformats.org/officeDocument/2006/relationships/hyperlink" Target="http://../AppData/Roaming/Microsoft/AppData/Roaming/Microsoft/RESOLUCIONES%202020%20PDF/0214.pdf" TargetMode="External"/><Relationship Id="rId2002" Type="http://schemas.openxmlformats.org/officeDocument/2006/relationships/hyperlink" Target="http://../AppData/Roaming/Microsoft/Users/51984/Users/CASA%201/Users/CASA%201/AppData/Roaming/Microsoft/RESOLUCIONES%202019%20PDF/0684.pdf" TargetMode="External"/><Relationship Id="rId3332" Type="http://schemas.openxmlformats.org/officeDocument/2006/relationships/hyperlink" Target="http://../AppData/Roaming/Microsoft/Users/51984/Users/CASA%201/Users/CASA%201/AppData/Roaming/Microsoft/RESOLUCIONES%202020%20PDF/0265.pdf" TargetMode="External"/><Relationship Id="rId2003" Type="http://schemas.openxmlformats.org/officeDocument/2006/relationships/hyperlink" Target="http://../AppData/Roaming/Microsoft/Users/51984/Users/CASA%201/Users/CASA%201/AppData/Roaming/Microsoft/RESOLUCIONES%202019%20PDF/0682.pdf" TargetMode="External"/><Relationship Id="rId3335" Type="http://schemas.openxmlformats.org/officeDocument/2006/relationships/hyperlink" Target="http://../AppData/Roaming/Microsoft/Users/51984/Users/CASA%201/Users/CASA%201/AppData/Roaming/Microsoft/RESOLUCIONES%202020%20PDF/0274.pdf" TargetMode="External"/><Relationship Id="rId2004" Type="http://schemas.openxmlformats.org/officeDocument/2006/relationships/hyperlink" Target="http://../AppData/Roaming/Microsoft/Users/51984/Users/CASA%201/Users/CASA%201/AppData/Roaming/Microsoft/RESOLUCIONES%202019%20PDF/0686.pdf" TargetMode="External"/><Relationship Id="rId3334" Type="http://schemas.openxmlformats.org/officeDocument/2006/relationships/hyperlink" Target="http://../AppData/Roaming/Microsoft/Users/51984/Users/CASA%201/Users/CASA%201/AppData/Roaming/Microsoft/RESOLUCIONES%202020%20PDF/0270.pdf" TargetMode="External"/><Relationship Id="rId3326" Type="http://schemas.openxmlformats.org/officeDocument/2006/relationships/hyperlink" Target="http://../AppData/Roaming/Microsoft/Users/51984/Users/CASA%201/Users/CASA%201/AppData/Roaming/Microsoft/RESOLUCIONES%202020%20PDF/0262.pdf" TargetMode="External"/><Relationship Id="rId3325" Type="http://schemas.openxmlformats.org/officeDocument/2006/relationships/hyperlink" Target="http://../AppData/Roaming/Microsoft/Users/51984/Users/CASA%201/Users/CASA%201/AppData/Roaming/Microsoft/RESOLUCIONES%202020%20PDF/0261.pdf" TargetMode="External"/><Relationship Id="rId3328" Type="http://schemas.openxmlformats.org/officeDocument/2006/relationships/hyperlink" Target="http://../AppData/Roaming/Microsoft/Users/51984/Users/CASA%201/Users/CASA%201/AppData/Roaming/Microsoft/RESOLUCIONES%202020%20PDF/0254.pdf" TargetMode="External"/><Relationship Id="rId3327" Type="http://schemas.openxmlformats.org/officeDocument/2006/relationships/hyperlink" Target="http://../AppData/Roaming/Microsoft/Users/51984/Users/CASA%201/Users/CASA%201/AppData/Roaming/Microsoft/RESOLUCIONES%202020%20PDF/0264.pdf" TargetMode="External"/><Relationship Id="rId3329" Type="http://schemas.openxmlformats.org/officeDocument/2006/relationships/hyperlink" Target="http://../AppData/Roaming/Microsoft/Users/51984/Users/CASA%201/Users/CASA%201/AppData/Roaming/Microsoft/RESOLUCIONES%202020%20PDF/0257.pdf" TargetMode="External"/><Relationship Id="rId3320" Type="http://schemas.openxmlformats.org/officeDocument/2006/relationships/hyperlink" Target="http://../AppData/Roaming/Microsoft/Users/51984/Users/CASA%201/Users/CASA%201/AppData/Roaming/Microsoft/RESOLUCIONES%202020%20PDF/0260.pdf" TargetMode="External"/><Relationship Id="rId3322" Type="http://schemas.openxmlformats.org/officeDocument/2006/relationships/hyperlink" Target="http://../AppData/Roaming/Microsoft/Users/51984/Users/CASA%201/Users/CASA%201/AppData/Roaming/Microsoft/RESOLUCIONES%202020%20PDF/0255.pdf" TargetMode="External"/><Relationship Id="rId3321" Type="http://schemas.openxmlformats.org/officeDocument/2006/relationships/hyperlink" Target="http://../AppData/Roaming/Microsoft/Users/51984/Users/CASA%201/Users/CASA%201/AppData/Roaming/Microsoft/RESOLUCIONES%202020%20PDF/0263.pdf" TargetMode="External"/><Relationship Id="rId3324" Type="http://schemas.openxmlformats.org/officeDocument/2006/relationships/hyperlink" Target="http://../AppData/Roaming/Microsoft/Users/51984/Users/CASA%201/Users/CASA%201/AppData/Roaming/Microsoft/RESOLUCIONES%202020%20PDF/0258.pdf" TargetMode="External"/><Relationship Id="rId3323" Type="http://schemas.openxmlformats.org/officeDocument/2006/relationships/hyperlink" Target="http://../AppData/Roaming/Microsoft/Users/51984/Users/CASA%201/Users/CASA%201/AppData/Roaming/Microsoft/RESOLUCIONES%202020%20PDF/0256.pdf" TargetMode="External"/><Relationship Id="rId2090" Type="http://schemas.openxmlformats.org/officeDocument/2006/relationships/hyperlink" Target="http://../AppData/Roaming/Microsoft/Users/51984/Users/CASA%201/Users/CASA%201/AppData/Roaming/Microsoft/RESOLUCIONES%202019%20PDF/CARGOS%202019/0756-CARGO1.pdf" TargetMode="External"/><Relationship Id="rId2091" Type="http://schemas.openxmlformats.org/officeDocument/2006/relationships/hyperlink" Target="http://../AppData/Roaming/Microsoft/Users/51984/Users/CASA%201/Users/CASA%201/AppData/Roaming/Microsoft/RESOLUCIONES%202019%20PDF/CARGOS%202019/0756-CARGO2.pdf" TargetMode="External"/><Relationship Id="rId2092" Type="http://schemas.openxmlformats.org/officeDocument/2006/relationships/hyperlink" Target="http://../AppData/Roaming/Microsoft/Users/51984/Users/CASA%201/Users/CASA%201/AppData/Roaming/Microsoft/RESOLUCIONES%202019%20PDF/0763.pdf" TargetMode="External"/><Relationship Id="rId2093" Type="http://schemas.openxmlformats.org/officeDocument/2006/relationships/hyperlink" Target="http://../AppData/Roaming/Microsoft/Users/51984/Users/CASA%201/Users/CASA%201/AppData/Roaming/Microsoft/RESOLUCIONES%202019%20PDF/0742.pdf" TargetMode="External"/><Relationship Id="rId2094" Type="http://schemas.openxmlformats.org/officeDocument/2006/relationships/hyperlink" Target="http://../AppData/Roaming/Microsoft/Users/51984/Users/CASA%201/Users/CASA%201/AppData/Roaming/Microsoft/RESOLUCIONES%202019%20PDF/0758.pdf" TargetMode="External"/><Relationship Id="rId2095" Type="http://schemas.openxmlformats.org/officeDocument/2006/relationships/hyperlink" Target="http://../AppData/Roaming/Microsoft/Users/51984/Users/CASA%201/Users/CASA%201/AppData/Roaming/Microsoft/RESOLUCIONES%202019%20PDF/CARGOS%202019/0758-CARGO1.pdf" TargetMode="External"/><Relationship Id="rId2096" Type="http://schemas.openxmlformats.org/officeDocument/2006/relationships/hyperlink" Target="http://../AppData/Roaming/Microsoft/Users/51984/Users/CASA%201/Users/CASA%201/AppData/Roaming/Microsoft/RESOLUCIONES%202019%20PDF/CARGOS%202019/0758-CARGO2.pdf" TargetMode="External"/><Relationship Id="rId2097" Type="http://schemas.openxmlformats.org/officeDocument/2006/relationships/hyperlink" Target="http://../AppData/Roaming/Microsoft/Users/51984/Users/CASA%201/Users/CASA%201/AppData/Roaming/Microsoft/RESOLUCIONES%202019%20PDF/0765.pdf" TargetMode="External"/><Relationship Id="rId2098" Type="http://schemas.openxmlformats.org/officeDocument/2006/relationships/hyperlink" Target="http://../AppData/Roaming/Microsoft/Users/51984/Users/CASA%201/Users/CASA%201/AppData/Roaming/Microsoft/RESOLUCIONES%202019%20PDF/CARGOS%202019/0765-CARGO1.pdf" TargetMode="External"/><Relationship Id="rId2099" Type="http://schemas.openxmlformats.org/officeDocument/2006/relationships/hyperlink" Target="http://../AppData/Roaming/Microsoft/Users/51984/Users/CASA%201/Users/CASA%201/AppData/Roaming/Microsoft/RESOLUCIONES%202019%20PDF/CARGOS%202019/0765-CARGO2.pdf" TargetMode="External"/><Relationship Id="rId3391" Type="http://schemas.openxmlformats.org/officeDocument/2006/relationships/hyperlink" Target="http://../AppData/Roaming/Microsoft/AppData/Roaming/Microsoft/RESOLUCIONES%202020%20PDF/0362.pdf" TargetMode="External"/><Relationship Id="rId2060" Type="http://schemas.openxmlformats.org/officeDocument/2006/relationships/hyperlink" Target="http://../AppData/Roaming/Microsoft/Users/51984/Users/CASA%201/Users/CASA%201/AppData/Roaming/Microsoft/RESOLUCIONES%202019%20PDF/0714.pdf" TargetMode="External"/><Relationship Id="rId3390" Type="http://schemas.openxmlformats.org/officeDocument/2006/relationships/hyperlink" Target="http://../AppData/Roaming/Microsoft/AppData/Roaming/Microsoft/RESOLUCIONES%202020%20PDF/0363.pdf" TargetMode="External"/><Relationship Id="rId2061" Type="http://schemas.openxmlformats.org/officeDocument/2006/relationships/hyperlink" Target="http://../AppData/Roaming/Microsoft/Users/51984/Users/CASA%201/Users/CASA%201/AppData/Roaming/Microsoft/RESOLUCIONES%202019%20PDF/CARGOS%202019/0714-CARGO1.pdf" TargetMode="External"/><Relationship Id="rId3393" Type="http://schemas.openxmlformats.org/officeDocument/2006/relationships/hyperlink" Target="http://../AppData/Roaming/Microsoft/Users/51984/AppData/Roaming/Microsoft/RESOLUCIONES%202020%20PDF/0374.pdf" TargetMode="External"/><Relationship Id="rId2062" Type="http://schemas.openxmlformats.org/officeDocument/2006/relationships/hyperlink" Target="http://../AppData/Roaming/Microsoft/Users/51984/Users/CASA%201/Users/CASA%201/AppData/Roaming/Microsoft/RESOLUCIONES%202019%20PDF/CARGOS%202019/0714-CARGO2.pdf" TargetMode="External"/><Relationship Id="rId3392" Type="http://schemas.openxmlformats.org/officeDocument/2006/relationships/hyperlink" Target="http://../AppData/Roaming/Microsoft/Users/51984/AppData/Roaming/Microsoft/RESOLUCIONES%202020%20PDF/0365.pdf" TargetMode="External"/><Relationship Id="rId2063" Type="http://schemas.openxmlformats.org/officeDocument/2006/relationships/hyperlink" Target="http://../AppData/Roaming/Microsoft/Users/51984/Users/CASA%201/Users/CASA%201/AppData/Roaming/Microsoft/RESOLUCIONES%202019%20PDF/0720.pdf" TargetMode="External"/><Relationship Id="rId3395" Type="http://schemas.openxmlformats.org/officeDocument/2006/relationships/hyperlink" Target="http://../AppData/Roaming/Microsoft/Users/51984/AppData/Roaming/Microsoft/RESOLUCIONES%202020%20PDF/0348.pdf" TargetMode="External"/><Relationship Id="rId2064" Type="http://schemas.openxmlformats.org/officeDocument/2006/relationships/hyperlink" Target="http://../AppData/Roaming/Microsoft/Users/51984/Users/CASA%201/Users/CASA%201/AppData/Roaming/Microsoft/RESOLUCIONES%202019%20PDF/CARGOS%202019/0720-CARGO1.pdf" TargetMode="External"/><Relationship Id="rId3394" Type="http://schemas.openxmlformats.org/officeDocument/2006/relationships/hyperlink" Target="http://../AppData/Roaming/Microsoft/Users/51984/AppData/Roaming/Microsoft/RESOLUCIONES%202020%20PDF/0367.pdf" TargetMode="External"/><Relationship Id="rId2065" Type="http://schemas.openxmlformats.org/officeDocument/2006/relationships/hyperlink" Target="http://../AppData/Roaming/Microsoft/Users/51984/Users/CASA%201/Users/CASA%201/AppData/Roaming/Microsoft/RESOLUCIONES%202019%20PDF/CARGOS%202019/0720-CARGO2.pdf" TargetMode="External"/><Relationship Id="rId3397" Type="http://schemas.openxmlformats.org/officeDocument/2006/relationships/hyperlink" Target="http://../AppData/Roaming/Microsoft/Users/51984/AppData/Roaming/Microsoft/RESOLUCIONES%202020%20PDF/0351.pdf" TargetMode="External"/><Relationship Id="rId2066" Type="http://schemas.openxmlformats.org/officeDocument/2006/relationships/hyperlink" Target="http://../AppData/Roaming/Microsoft/Users/51984/Users/CASA%201/Users/CASA%201/AppData/Roaming/Microsoft/RESOLUCIONES%202019%20PDF/CARGOS%202019/0720-CARGO3.pdf" TargetMode="External"/><Relationship Id="rId3396" Type="http://schemas.openxmlformats.org/officeDocument/2006/relationships/hyperlink" Target="http://../AppData/Roaming/Microsoft/Users/51984/AppData/Roaming/Microsoft/RESOLUCIONES%202020%20PDF/0354.pdf" TargetMode="External"/><Relationship Id="rId2067" Type="http://schemas.openxmlformats.org/officeDocument/2006/relationships/hyperlink" Target="http://../AppData/Roaming/Microsoft/Users/51984/Users/CASA%201/Users/CASA%201/AppData/Roaming/Microsoft/RESOLUCIONES%202019%20PDF/0735.pdf" TargetMode="External"/><Relationship Id="rId3399" Type="http://schemas.openxmlformats.org/officeDocument/2006/relationships/hyperlink" Target="http://../AppData/Roaming/Microsoft/Users/51984/AppData/Roaming/Microsoft/RESOLUCIONES%202020%20PDF/0359.pdf" TargetMode="External"/><Relationship Id="rId2068" Type="http://schemas.openxmlformats.org/officeDocument/2006/relationships/hyperlink" Target="http://../AppData/Roaming/Microsoft/Users/51984/Users/CASA%201/Users/CASA%201/AppData/Roaming/Microsoft/RESOLUCIONES%202019%20PDF/CARGOS%202019/0735-CARGO1.pdf" TargetMode="External"/><Relationship Id="rId3398" Type="http://schemas.openxmlformats.org/officeDocument/2006/relationships/hyperlink" Target="http://../AppData/Roaming/Microsoft/Users/51984/AppData/Roaming/Microsoft/RESOLUCIONES%202020%20PDF/0373.pdf" TargetMode="External"/><Relationship Id="rId2069" Type="http://schemas.openxmlformats.org/officeDocument/2006/relationships/hyperlink" Target="http://../AppData/Roaming/Microsoft/Users/51984/Users/CASA%201/Users/CASA%201/AppData/Roaming/Microsoft/RESOLUCIONES%202019%20PDF/CARGOS%202019/0735-CARGO2.pdf" TargetMode="External"/><Relationship Id="rId3380" Type="http://schemas.openxmlformats.org/officeDocument/2006/relationships/hyperlink" Target="http://../AppData/Roaming/Microsoft/AppData/Roaming/Microsoft/RESOLUCIONES%202020%20PDF/0606.pdf" TargetMode="External"/><Relationship Id="rId2050" Type="http://schemas.openxmlformats.org/officeDocument/2006/relationships/hyperlink" Target="http://../AppData/Roaming/Microsoft/Users/51984/Users/CASA%201/Users/CASA%201/AppData/Roaming/Microsoft/RESOLUCIONES%202019%20PDF/0713.pdf" TargetMode="External"/><Relationship Id="rId3382" Type="http://schemas.openxmlformats.org/officeDocument/2006/relationships/hyperlink" Target="http://../AppData/Roaming/Microsoft/Users/51984/AppData/Roaming/Microsoft/RESOLUCIONES%202020%20PDF/0356.pdf" TargetMode="External"/><Relationship Id="rId2051" Type="http://schemas.openxmlformats.org/officeDocument/2006/relationships/hyperlink" Target="http://../AppData/Roaming/Microsoft/Users/51984/Users/CASA%201/Users/CASA%201/AppData/Roaming/Microsoft/RESOLUCIONES%202019%20PDF/CARGOS%202019/0713-CARGO1.pdf" TargetMode="External"/><Relationship Id="rId3381" Type="http://schemas.openxmlformats.org/officeDocument/2006/relationships/hyperlink" Target="http://../AppData/Roaming/Microsoft/AppData/Roaming/Microsoft/RESOLUCIONES%202020%20PDF/0360.pdf" TargetMode="External"/><Relationship Id="rId2052" Type="http://schemas.openxmlformats.org/officeDocument/2006/relationships/hyperlink" Target="http://../AppData/Roaming/Microsoft/Users/51984/Users/CASA%201/Users/CASA%201/AppData/Roaming/Microsoft/RESOLUCIONES%202019%20PDF/CARGOS%202019/0713-CARGO2.pdf" TargetMode="External"/><Relationship Id="rId3384" Type="http://schemas.openxmlformats.org/officeDocument/2006/relationships/hyperlink" Target="http://../AppData/Roaming/Microsoft/Users/51984/AppData/Roaming/Microsoft/RESOLUCIONES%202020%20PDF/0349.pdf" TargetMode="External"/><Relationship Id="rId2053" Type="http://schemas.openxmlformats.org/officeDocument/2006/relationships/hyperlink" Target="http://../AppData/Roaming/Microsoft/Users/51984/Users/CASA%201/Users/CASA%201/AppData/Roaming/Microsoft/RESOLUCIONES%202019%20PDF/0712.pdf" TargetMode="External"/><Relationship Id="rId3383" Type="http://schemas.openxmlformats.org/officeDocument/2006/relationships/hyperlink" Target="http://../AppData/Roaming/Microsoft/Users/51984/AppData/Roaming/Microsoft/RESOLUCIONES%202020%20PDF/0370.pdf" TargetMode="External"/><Relationship Id="rId2054" Type="http://schemas.openxmlformats.org/officeDocument/2006/relationships/hyperlink" Target="http://../AppData/Roaming/Microsoft/Users/51984/Users/CASA%201/Users/CASA%201/AppData/Roaming/Microsoft/RESOLUCIONES%202019%20PDF/CARGOS%202019/0712-CARGO1.pdf" TargetMode="External"/><Relationship Id="rId3386" Type="http://schemas.openxmlformats.org/officeDocument/2006/relationships/hyperlink" Target="http://../AppData/Roaming/Microsoft/Users/51984/AppData/Roaming/Microsoft/RESOLUCIONES%202020%20PDF/0352.pdf" TargetMode="External"/><Relationship Id="rId2055" Type="http://schemas.openxmlformats.org/officeDocument/2006/relationships/hyperlink" Target="http://../AppData/Roaming/Microsoft/Users/51984/Users/CASA%201/Users/CASA%201/AppData/Roaming/Microsoft/RESOLUCIONES%202019%20PDF/0711.pdf" TargetMode="External"/><Relationship Id="rId3385" Type="http://schemas.openxmlformats.org/officeDocument/2006/relationships/hyperlink" Target="http://../AppData/Roaming/Microsoft/AppData/Roaming/Microsoft/RESOLUCIONES%202020%20PDF/0364.pdf" TargetMode="External"/><Relationship Id="rId2056" Type="http://schemas.openxmlformats.org/officeDocument/2006/relationships/hyperlink" Target="http://../AppData/Roaming/Microsoft/Users/51984/Users/CASA%201/Users/CASA%201/AppData/Roaming/Microsoft/RESOLUCIONES%202019%20PDF/0708.pdf" TargetMode="External"/><Relationship Id="rId3388" Type="http://schemas.openxmlformats.org/officeDocument/2006/relationships/hyperlink" Target="http://../AppData/Roaming/Microsoft/AppData/Roaming/Microsoft/RESOLUCIONES%202020%20PDF/0357.pdf" TargetMode="External"/><Relationship Id="rId2057" Type="http://schemas.openxmlformats.org/officeDocument/2006/relationships/hyperlink" Target="http://../AppData/Roaming/Microsoft/Users/51984/Users/CASA%201/Users/CASA%201/AppData/Roaming/Microsoft/RESOLUCIONES%202019%20PDF/CARGOS%202019/0708-CARGO1.pdf" TargetMode="External"/><Relationship Id="rId3387" Type="http://schemas.openxmlformats.org/officeDocument/2006/relationships/hyperlink" Target="http://../AppData/Roaming/Microsoft/AppData/Roaming/Microsoft/RESOLUCIONES%202020%20PDF/0372.pdf" TargetMode="External"/><Relationship Id="rId2058" Type="http://schemas.openxmlformats.org/officeDocument/2006/relationships/hyperlink" Target="http://../AppData/Roaming/Microsoft/Users/51984/Users/CASA%201/Users/CASA%201/AppData/Roaming/Microsoft/RESOLUCIONES%202019%20PDF/CARGOS%202019/0708-CARGO2.pdf" TargetMode="External"/><Relationship Id="rId2059" Type="http://schemas.openxmlformats.org/officeDocument/2006/relationships/hyperlink" Target="http://../AppData/Roaming/Microsoft/Users/51984/Users/CASA%201/Users/CASA%201/AppData/Roaming/Microsoft/RESOLUCIONES%202019%20PDF/CARGOS%202019/0708-CARGO3.pdf" TargetMode="External"/><Relationship Id="rId3389" Type="http://schemas.openxmlformats.org/officeDocument/2006/relationships/hyperlink" Target="http://../AppData/Roaming/Microsoft/Users/51984/AppData/Roaming/Microsoft/RESOLUCIONES%202020%20PDF/0368.pdf" TargetMode="External"/><Relationship Id="rId2080" Type="http://schemas.openxmlformats.org/officeDocument/2006/relationships/hyperlink" Target="http://../AppData/Roaming/Microsoft/Users/51984/Users/CASA%201/Users/CASA%201/AppData/Roaming/Microsoft/RESOLUCIONES%202019%20PDF/0722.pdf" TargetMode="External"/><Relationship Id="rId2081" Type="http://schemas.openxmlformats.org/officeDocument/2006/relationships/hyperlink" Target="http://../AppData/Roaming/Microsoft/Users/51984/Users/CASA%201/Users/CASA%201/AppData/Roaming/Microsoft/RESOLUCIONES%202019%20PDF/0729.pdf" TargetMode="External"/><Relationship Id="rId2082" Type="http://schemas.openxmlformats.org/officeDocument/2006/relationships/hyperlink" Target="http://../AppData/Roaming/Microsoft/Users/51984/Users/CASA%201/Users/CASA%201/AppData/Roaming/Microsoft/RESOLUCIONES%202019%20PDF/0728.pdf" TargetMode="External"/><Relationship Id="rId2083" Type="http://schemas.openxmlformats.org/officeDocument/2006/relationships/hyperlink" Target="http://../AppData/Roaming/Microsoft/Users/51984/Users/CASA%201/Users/CASA%201/AppData/Roaming/Microsoft/RESOLUCIONES%202019%20PDF/0724.pdf" TargetMode="External"/><Relationship Id="rId2084" Type="http://schemas.openxmlformats.org/officeDocument/2006/relationships/hyperlink" Target="http://../AppData/Roaming/Microsoft/Users/51984/Users/CASA%201/Users/CASA%201/AppData/Roaming/Microsoft/RESOLUCIONES%202019%20PDF/0726.pdf" TargetMode="External"/><Relationship Id="rId2085" Type="http://schemas.openxmlformats.org/officeDocument/2006/relationships/hyperlink" Target="http://../AppData/Roaming/Microsoft/Users/51984/Users/CASA%201/Users/CASA%201/AppData/Roaming/Microsoft/RESOLUCIONES%202019%20PDF/0721.pdf" TargetMode="External"/><Relationship Id="rId2086" Type="http://schemas.openxmlformats.org/officeDocument/2006/relationships/hyperlink" Target="http://../AppData/Roaming/Microsoft/Users/51984/Users/CASA%201/Users/CASA%201/AppData/Roaming/Microsoft/RESOLUCIONES%202019%20PDF/CARGOS%202019/0721-CARGO1.pdf" TargetMode="External"/><Relationship Id="rId2087" Type="http://schemas.openxmlformats.org/officeDocument/2006/relationships/hyperlink" Target="http://../AppData/Roaming/Microsoft/Users/51984/Users/CASA%201/Users/CASA%201/AppData/Roaming/Microsoft/RESOLUCIONES%202019%20PDF/0717.pdf" TargetMode="External"/><Relationship Id="rId2088" Type="http://schemas.openxmlformats.org/officeDocument/2006/relationships/hyperlink" Target="http://../AppData/Roaming/Microsoft/Users/51984/Users/CASA%201/Users/CASA%201/AppData/Roaming/Microsoft/RESOLUCIONES%202019%20PDF/0732-A.pdf" TargetMode="External"/><Relationship Id="rId2089" Type="http://schemas.openxmlformats.org/officeDocument/2006/relationships/hyperlink" Target="http://../AppData/Roaming/Microsoft/Users/51984/Users/CASA%201/Users/CASA%201/AppData/Roaming/Microsoft/RESOLUCIONES%202019%20PDF/0756.pdf" TargetMode="External"/><Relationship Id="rId2070" Type="http://schemas.openxmlformats.org/officeDocument/2006/relationships/hyperlink" Target="http://../AppData/Roaming/Microsoft/Users/51984/Users/CASA%201/Users/CASA%201/AppData/Roaming/Microsoft/RESOLUCIONES%202019%20PDF/0732.pdf" TargetMode="External"/><Relationship Id="rId2071" Type="http://schemas.openxmlformats.org/officeDocument/2006/relationships/hyperlink" Target="http://../AppData/Roaming/Microsoft/Users/51984/Users/CASA%201/Users/CASA%201/AppData/Roaming/Microsoft/RESOLUCIONES%202019%20PDF/0716.pdf" TargetMode="External"/><Relationship Id="rId2072" Type="http://schemas.openxmlformats.org/officeDocument/2006/relationships/hyperlink" Target="http://../AppData/Roaming/Microsoft/Users/51984/Users/CASA%201/Users/CASA%201/AppData/Roaming/Microsoft/RESOLUCIONES%202019%20PDF/0733.pdf" TargetMode="External"/><Relationship Id="rId2073" Type="http://schemas.openxmlformats.org/officeDocument/2006/relationships/hyperlink" Target="http://../AppData/Roaming/Microsoft/Users/51984/Users/CASA%201/Users/CASA%201/AppData/Roaming/Microsoft/RESOLUCIONES%202019%20PDF/0718.pdf" TargetMode="External"/><Relationship Id="rId2074" Type="http://schemas.openxmlformats.org/officeDocument/2006/relationships/hyperlink" Target="http://../AppData/Roaming/Microsoft/Users/51984/Users/CASA%201/Users/CASA%201/AppData/Roaming/Microsoft/RESOLUCIONES%202019%20PDF/0730.pdf" TargetMode="External"/><Relationship Id="rId2075" Type="http://schemas.openxmlformats.org/officeDocument/2006/relationships/hyperlink" Target="http://../AppData/Roaming/Microsoft/Users/51984/Users/CASA%201/Users/CASA%201/AppData/Roaming/Microsoft/RESOLUCIONES%202019%20PDF/0731.pdf" TargetMode="External"/><Relationship Id="rId2076" Type="http://schemas.openxmlformats.org/officeDocument/2006/relationships/hyperlink" Target="http://../AppData/Roaming/Microsoft/Users/51984/Users/CASA%201/Users/CASA%201/AppData/Roaming/Microsoft/RESOLUCIONES%202019%20PDF/0727.pdf" TargetMode="External"/><Relationship Id="rId2077" Type="http://schemas.openxmlformats.org/officeDocument/2006/relationships/hyperlink" Target="http://../AppData/Roaming/Microsoft/Users/51984/Users/CASA%201/Users/CASA%201/AppData/Roaming/Microsoft/RESOLUCIONES%202019%20PDF/0725.pdf" TargetMode="External"/><Relationship Id="rId2078" Type="http://schemas.openxmlformats.org/officeDocument/2006/relationships/hyperlink" Target="http://../AppData/Roaming/Microsoft/Users/51984/Users/CASA%201/Users/CASA%201/AppData/Roaming/Microsoft/RESOLUCIONES%202019%20PDF/0723.pdf" TargetMode="External"/><Relationship Id="rId2079" Type="http://schemas.openxmlformats.org/officeDocument/2006/relationships/hyperlink" Target="http://../AppData/Roaming/Microsoft/Users/51984/Users/CASA%201/Users/CASA%201/AppData/Roaming/Microsoft/RESOLUCIONES%202019%20PDF/0734.pdf" TargetMode="External"/><Relationship Id="rId2940" Type="http://schemas.openxmlformats.org/officeDocument/2006/relationships/hyperlink" Target="http://../AppData/Roaming/Microsoft/Users/51984/Users/CASA%201/Users/CASA%201/AppData/Roaming/Microsoft/RESOLUCIONES%202019%20PDF/1239.pdf" TargetMode="External"/><Relationship Id="rId1610" Type="http://schemas.openxmlformats.org/officeDocument/2006/relationships/hyperlink" Target="http://../AppData/Roaming/Microsoft/Users/51984/Users/CASA%201/Users/CASA%201/AppData/Roaming/Microsoft/RESOLUCIONES%202019%20PDF/0382.pdf" TargetMode="External"/><Relationship Id="rId2941" Type="http://schemas.openxmlformats.org/officeDocument/2006/relationships/hyperlink" Target="http://../AppData/Roaming/Microsoft/Users/51984/Users/CASA%201/Users/CASA%201/AppData/Roaming/Microsoft/RESOLUCIONES%202019%20PDF/1236.pdf" TargetMode="External"/><Relationship Id="rId1611" Type="http://schemas.openxmlformats.org/officeDocument/2006/relationships/hyperlink" Target="http://../AppData/Roaming/Microsoft/Users/51984/Users/CASA%201/Users/CASA%201/AppData/Roaming/Microsoft/RESOLUCIONES%202019%20PDF/0383.pdf" TargetMode="External"/><Relationship Id="rId2942" Type="http://schemas.openxmlformats.org/officeDocument/2006/relationships/hyperlink" Target="http://../AppData/Roaming/Microsoft/Users/51984/Users/CASA%201/Users/CASA%201/AppData/Roaming/Microsoft/RESOLUCIONES%202019%20PDF/1231.pdf" TargetMode="External"/><Relationship Id="rId1612" Type="http://schemas.openxmlformats.org/officeDocument/2006/relationships/hyperlink" Target="http://../AppData/Roaming/Microsoft/Users/51984/Users/CASA%201/Users/CASA%201/AppData/Roaming/Microsoft/RESOLUCIONES%202019%20PDF/0385.pdf" TargetMode="External"/><Relationship Id="rId2943" Type="http://schemas.openxmlformats.org/officeDocument/2006/relationships/hyperlink" Target="http://../AppData/Roaming/Microsoft/Users/51984/Users/CASA%201/Users/CASA%201/AppData/Roaming/Microsoft/RESOLUCIONES%202019%20PDF/1270.pdf" TargetMode="External"/><Relationship Id="rId1613" Type="http://schemas.openxmlformats.org/officeDocument/2006/relationships/hyperlink" Target="http://../AppData/Roaming/Microsoft/Users/51984/Users/CASA%201/Users/CASA%201/AppData/Roaming/Microsoft/RESOLUCIONES%202019%20PDF/0384.pdf" TargetMode="External"/><Relationship Id="rId2944" Type="http://schemas.openxmlformats.org/officeDocument/2006/relationships/hyperlink" Target="http://../AppData/Roaming/Microsoft/Users/51984/Users/CASA%201/Users/CASA%201/AppData/Roaming/Microsoft/RESOLUCIONES%202019%20PDF/1237.pdf" TargetMode="External"/><Relationship Id="rId1614" Type="http://schemas.openxmlformats.org/officeDocument/2006/relationships/hyperlink" Target="http://../AppData/Roaming/Microsoft/Users/51984/Users/CASA%201/Users/CASA%201/AppData/Roaming/Microsoft/RESOLUCIONES%202019%20PDF/0389.pdf" TargetMode="External"/><Relationship Id="rId2945" Type="http://schemas.openxmlformats.org/officeDocument/2006/relationships/hyperlink" Target="http://../AppData/Roaming/Microsoft/AppData/Roaming/Microsoft/RESOLUCIONES%202019%20PDF/1275.pdf" TargetMode="External"/><Relationship Id="rId1615" Type="http://schemas.openxmlformats.org/officeDocument/2006/relationships/hyperlink" Target="http://../AppData/Roaming/Microsoft/Users/51984/Users/CASA%201/Users/CASA%201/AppData/Roaming/Microsoft/RESOLUCIONES%202019%20PDF/0388.pdf" TargetMode="External"/><Relationship Id="rId2946" Type="http://schemas.openxmlformats.org/officeDocument/2006/relationships/hyperlink" Target="http://../AppData/Roaming/Microsoft/Users/51984/Users/CASA%201/Users/CASA%201/AppData/Roaming/Microsoft/RESOLUCIONES%202019%20PDF/1274.pdf" TargetMode="External"/><Relationship Id="rId1616" Type="http://schemas.openxmlformats.org/officeDocument/2006/relationships/hyperlink" Target="http://../AppData/Roaming/Microsoft/Users/51984/Users/CASA%201/Users/CASA%201/AppData/Roaming/Microsoft/RESOLUCIONES%202019%20PDF/0386.pdf" TargetMode="External"/><Relationship Id="rId2947" Type="http://schemas.openxmlformats.org/officeDocument/2006/relationships/hyperlink" Target="http://../AppData/Roaming/Microsoft/Users/51984/Users/CASA%201/Users/CASA%201/AppData/Roaming/Microsoft/RESOLUCIONES%202019%20PDF/1235.pdf" TargetMode="External"/><Relationship Id="rId907" Type="http://schemas.openxmlformats.org/officeDocument/2006/relationships/hyperlink" Target="http://../AppData/Roaming/Microsoft/Users/51984/Users/CASA%201/Users/CASA%201/AppData/Roaming/Microsoft/RESOLUCIONES%202018%20PDF/CARGOS%202018/802.pdf" TargetMode="External"/><Relationship Id="rId1617" Type="http://schemas.openxmlformats.org/officeDocument/2006/relationships/hyperlink" Target="http://../AppData/Roaming/Microsoft/Users/51984/Users/CASA%201/Users/CASA%201/AppData/Roaming/Microsoft/RESOLUCIONES%202019%20PDF/0387.pdf" TargetMode="External"/><Relationship Id="rId2948" Type="http://schemas.openxmlformats.org/officeDocument/2006/relationships/hyperlink" Target="http://../AppData/Roaming/Microsoft/Users/51984/Users/CASA%201/Users/CASA%201/AppData/Roaming/Microsoft/RESOLUCIONES%202019%20PDF/1251.pdf" TargetMode="External"/><Relationship Id="rId906" Type="http://schemas.openxmlformats.org/officeDocument/2006/relationships/hyperlink" Target="http://../AppData/Roaming/Microsoft/Users/51984/Users/CASA%201/Users/CASA%201/AppData/Roaming/Microsoft/RESOLUCIONES%202018%20PDF/CARGOS%202018/797-2.pdf" TargetMode="External"/><Relationship Id="rId1618" Type="http://schemas.openxmlformats.org/officeDocument/2006/relationships/hyperlink" Target="http://../AppData/Roaming/Microsoft/Users/51984/Users/CASA%201/Users/CASA%201/AppData/Roaming/Microsoft/RESOLUCIONES%202019%20PDF/0394.pdf" TargetMode="External"/><Relationship Id="rId2949" Type="http://schemas.openxmlformats.org/officeDocument/2006/relationships/hyperlink" Target="http://../AppData/Roaming/Microsoft/Users/51984/Users/CASA%201/Users/CASA%201/AppData/Roaming/Microsoft/RESOLUCIONES%202019%20PDF/1253.pdf" TargetMode="External"/><Relationship Id="rId905" Type="http://schemas.openxmlformats.org/officeDocument/2006/relationships/hyperlink" Target="http://../AppData/Roaming/Microsoft/Users/51984/Users/CASA%201/Users/CASA%201/AppData/Roaming/Microsoft/RESOLUCIONES%202018%20PDF/CARGOS%202018/797.pdf" TargetMode="External"/><Relationship Id="rId1619" Type="http://schemas.openxmlformats.org/officeDocument/2006/relationships/hyperlink" Target="http://../AppData/Roaming/Microsoft/Users/51984/Users/CASA%201/Users/CASA%201/AppData/Roaming/Microsoft/RESOLUCIONES%202019%20PDF/0391.pdf" TargetMode="External"/><Relationship Id="rId904" Type="http://schemas.openxmlformats.org/officeDocument/2006/relationships/hyperlink" Target="http://../AppData/Roaming/Microsoft/Users/51984/Users/CASA%201/Users/CASA%201/AppData/Roaming/Microsoft/RESOLUCIONES%202018%20PDF/CARGOS%202018/794-2.pdf" TargetMode="External"/><Relationship Id="rId909" Type="http://schemas.openxmlformats.org/officeDocument/2006/relationships/hyperlink" Target="http://../AppData/Roaming/Microsoft/Users/51984/Users/CASA%201/Users/CASA%201/AppData/Roaming/Microsoft/RESOLUCIONES%202018%20PDF/CARGOS%202018/805.pdf" TargetMode="External"/><Relationship Id="rId908" Type="http://schemas.openxmlformats.org/officeDocument/2006/relationships/hyperlink" Target="http://../AppData/Roaming/Microsoft/Users/51984/Users/CASA%201/Users/CASA%201/AppData/Roaming/Microsoft/RESOLUCIONES%202018%20PDF/CARGOS%202018/802-2.pdf" TargetMode="External"/><Relationship Id="rId903" Type="http://schemas.openxmlformats.org/officeDocument/2006/relationships/hyperlink" Target="http://../AppData/Roaming/Microsoft/Users/51984/Users/CASA%201/Users/CASA%201/AppData/Roaming/Microsoft/RESOLUCIONES%202018%20PDF/CARGOS%202018/794.pdf" TargetMode="External"/><Relationship Id="rId902" Type="http://schemas.openxmlformats.org/officeDocument/2006/relationships/hyperlink" Target="http://../AppData/Roaming/Microsoft/Users/51984/Users/CASA%201/Users/CASA%201/AppData/Roaming/Microsoft/RESOLUCIONES%202018%20PDF/CARGOS%202018/801-2.pdf" TargetMode="External"/><Relationship Id="rId901" Type="http://schemas.openxmlformats.org/officeDocument/2006/relationships/hyperlink" Target="http://../AppData/Roaming/Microsoft/Users/51984/Users/CASA%201/Users/CASA%201/AppData/Roaming/Microsoft/RESOLUCIONES%202018%20PDF/CARGOS%202018/801.pdf" TargetMode="External"/><Relationship Id="rId900" Type="http://schemas.openxmlformats.org/officeDocument/2006/relationships/hyperlink" Target="http://../AppData/Roaming/Microsoft/Users/51984/Users/CASA%201/Users/CASA%201/AppData/Roaming/Microsoft/RESOLUCIONES%202018%20PDF/CARGOS%202018/793-2.pdf" TargetMode="External"/><Relationship Id="rId2930" Type="http://schemas.openxmlformats.org/officeDocument/2006/relationships/hyperlink" Target="http://../AppData/Roaming/Microsoft/Users/51984/Users/CASA%201/Users/CASA%201/AppData/Roaming/Microsoft/RESOLUCIONES%202019%20PDF/1225.pdf" TargetMode="External"/><Relationship Id="rId1600" Type="http://schemas.openxmlformats.org/officeDocument/2006/relationships/hyperlink" Target="http://../AppData/Roaming/Microsoft/Users/51984/Users/CASA%201/Users/CASA%201/AppData/Roaming/Microsoft/RESOLUCIONES%202019%20PDF/0372.pdf" TargetMode="External"/><Relationship Id="rId2931" Type="http://schemas.openxmlformats.org/officeDocument/2006/relationships/hyperlink" Target="http://../AppData/Roaming/Microsoft/Users/51984/Users/CASA%201/Users/CASA%201/AppData/Roaming/Microsoft/RESOLUCIONES%202019%20PDF/1223.pdf" TargetMode="External"/><Relationship Id="rId1601" Type="http://schemas.openxmlformats.org/officeDocument/2006/relationships/hyperlink" Target="http://../AppData/Roaming/Microsoft/Users/51984/Users/CASA%201/Users/CASA%201/AppData/Roaming/Microsoft/RESOLUCIONES%202019%20PDF/0373.pdf" TargetMode="External"/><Relationship Id="rId2932" Type="http://schemas.openxmlformats.org/officeDocument/2006/relationships/hyperlink" Target="http://../AppData/Roaming/Microsoft/Users/51984/Users/CASA%201/Users/CASA%201/AppData/Roaming/Microsoft/RESOLUCIONES%202019%20PDF/CARGOS%202019/1223%20CARGO%20SA.pdf" TargetMode="External"/><Relationship Id="rId1602" Type="http://schemas.openxmlformats.org/officeDocument/2006/relationships/hyperlink" Target="http://../AppData/Roaming/Microsoft/Users/51984/Users/CASA%201/Users/CASA%201/AppData/Roaming/Microsoft/RESOLUCIONES%202019%20PDF/0380.pdf" TargetMode="External"/><Relationship Id="rId2933" Type="http://schemas.openxmlformats.org/officeDocument/2006/relationships/hyperlink" Target="http://../AppData/Roaming/Microsoft/Users/51984/Users/CASA%201/Users/CASA%201/AppData/Roaming/Microsoft/RESOLUCIONES%202019%20PDF/1220.pdf" TargetMode="External"/><Relationship Id="rId1603" Type="http://schemas.openxmlformats.org/officeDocument/2006/relationships/hyperlink" Target="http://../AppData/Roaming/Microsoft/Users/51984/Users/CASA%201/Users/CASA%201/AppData/Roaming/Microsoft/RESOLUCIONES%202019%20PDF/0377.pdf" TargetMode="External"/><Relationship Id="rId2934" Type="http://schemas.openxmlformats.org/officeDocument/2006/relationships/hyperlink" Target="http://../AppData/Roaming/Microsoft/Users/51984/Users/CASA%201/Users/CASA%201/AppData/Roaming/Microsoft/RESOLUCIONES%202019%20PDF/CARGOS%202019/1220%20CARGO%20SA.pdf" TargetMode="External"/><Relationship Id="rId1604" Type="http://schemas.openxmlformats.org/officeDocument/2006/relationships/hyperlink" Target="http://../AppData/Roaming/Microsoft/Users/51984/Users/CASA%201/Users/CASA%201/AppData/Roaming/Microsoft/RESOLUCIONES%202019%20PDF/0374.pdf" TargetMode="External"/><Relationship Id="rId2935" Type="http://schemas.openxmlformats.org/officeDocument/2006/relationships/hyperlink" Target="http://../AppData/Roaming/Microsoft/Users/51984/Users/CASA%201/Users/CASA%201/AppData/Roaming/Microsoft/RESOLUCIONES%202019%20PDF/1227.pdf" TargetMode="External"/><Relationship Id="rId1605" Type="http://schemas.openxmlformats.org/officeDocument/2006/relationships/hyperlink" Target="http://../AppData/Roaming/Microsoft/Users/51984/Users/CASA%201/Users/CASA%201/AppData/Roaming/Microsoft/RESOLUCIONES%202019%20PDF/0376.pdf" TargetMode="External"/><Relationship Id="rId2936" Type="http://schemas.openxmlformats.org/officeDocument/2006/relationships/hyperlink" Target="http://../AppData/Roaming/Microsoft/Users/51984/Users/CASA%201/Users/CASA%201/AppData/Roaming/Microsoft/RESOLUCIONES%202019%20PDF/CARGOS%202019/1227%20CARGO%20SA.pdf" TargetMode="External"/><Relationship Id="rId1606" Type="http://schemas.openxmlformats.org/officeDocument/2006/relationships/hyperlink" Target="http://../AppData/Roaming/Microsoft/Users/51984/Users/CASA%201/Users/CASA%201/AppData/Roaming/Microsoft/RESOLUCIONES%202019%20PDF/0379.pdf" TargetMode="External"/><Relationship Id="rId2937" Type="http://schemas.openxmlformats.org/officeDocument/2006/relationships/hyperlink" Target="http://../AppData/Roaming/Microsoft/Users/51984/Users/CASA%201/Users/CASA%201/AppData/Roaming/Microsoft/RESOLUCIONES%202019%20PDF/1226.pdf" TargetMode="External"/><Relationship Id="rId1607" Type="http://schemas.openxmlformats.org/officeDocument/2006/relationships/hyperlink" Target="http://../AppData/Roaming/Microsoft/Users/51984/Users/CASA%201/Users/CASA%201/AppData/Roaming/Microsoft/RESOLUCIONES%202019%20PDF/CARGOS%202019/0379-CARGO1.pdf" TargetMode="External"/><Relationship Id="rId2938" Type="http://schemas.openxmlformats.org/officeDocument/2006/relationships/hyperlink" Target="http://../AppData/Roaming/Microsoft/Users/51984/Users/CASA%201/Users/CASA%201/AppData/Roaming/Microsoft/RESOLUCIONES%202019%20PDF/1228.pdf" TargetMode="External"/><Relationship Id="rId1608" Type="http://schemas.openxmlformats.org/officeDocument/2006/relationships/hyperlink" Target="http://../AppData/Roaming/Microsoft/Users/51984/Users/CASA%201/Users/CASA%201/AppData/Roaming/Microsoft/RESOLUCIONES%202019%20PDF/0375.pdf" TargetMode="External"/><Relationship Id="rId2939" Type="http://schemas.openxmlformats.org/officeDocument/2006/relationships/hyperlink" Target="http://../AppData/Roaming/Microsoft/Users/51984/Users/CASA%201/Users/CASA%201/AppData/Roaming/Microsoft/RESOLUCIONES%202019%20PDF/CARGOS%202019/1228%20CARGO%20SA.pdf" TargetMode="External"/><Relationship Id="rId1609" Type="http://schemas.openxmlformats.org/officeDocument/2006/relationships/hyperlink" Target="http://../AppData/Roaming/Microsoft/Users/51984/Users/CASA%201/Users/CASA%201/AppData/Roaming/Microsoft/RESOLUCIONES%202019%20PDF/0381.pdf" TargetMode="External"/><Relationship Id="rId1631" Type="http://schemas.openxmlformats.org/officeDocument/2006/relationships/hyperlink" Target="http://../AppData/Roaming/Microsoft/Users/51984/Users/CASA%201/Users/CASA%201/AppData/Roaming/Microsoft/RESOLUCIONES%202019%20PDF/0407.pdf" TargetMode="External"/><Relationship Id="rId2962" Type="http://schemas.openxmlformats.org/officeDocument/2006/relationships/hyperlink" Target="http://../AppData/Roaming/Microsoft/Users/51984/Users/CASA%201/Users/CASA%201/AppData/Roaming/Microsoft/RESOLUCIONES%202019%20PDF/1254.pdf" TargetMode="External"/><Relationship Id="rId1632" Type="http://schemas.openxmlformats.org/officeDocument/2006/relationships/hyperlink" Target="http://../AppData/Roaming/Microsoft/Users/51984/Users/CASA%201/Users/CASA%201/AppData/Roaming/Microsoft/RESOLUCIONES%202019%20PDF/0405.pdf" TargetMode="External"/><Relationship Id="rId2963" Type="http://schemas.openxmlformats.org/officeDocument/2006/relationships/hyperlink" Target="http://../AppData/Roaming/Microsoft/Users/51984/Users/CASA%201/Users/CASA%201/AppData/Roaming/Microsoft/RESOLUCIONES%202019%20PDF/1268.pdf" TargetMode="External"/><Relationship Id="rId1633" Type="http://schemas.openxmlformats.org/officeDocument/2006/relationships/hyperlink" Target="http://../AppData/Roaming/Microsoft/Users/51984/Users/CASA%201/Users/CASA%201/AppData/Roaming/Microsoft/RESOLUCIONES%202019%20PDF/0403.pdf" TargetMode="External"/><Relationship Id="rId2964" Type="http://schemas.openxmlformats.org/officeDocument/2006/relationships/hyperlink" Target="http://../AppData/Roaming/Microsoft/Users/51984/Users/CASA%201/Users/CASA%201/AppData/Roaming/Microsoft/RESOLUCIONES%202019%20PDF/1229.pdf" TargetMode="External"/><Relationship Id="rId1634" Type="http://schemas.openxmlformats.org/officeDocument/2006/relationships/hyperlink" Target="http://../AppData/Roaming/Microsoft/Users/51984/Users/CASA%201/Users/CASA%201/AppData/Roaming/Microsoft/RESOLUCIONES%202019%20PDF/0408.pdf" TargetMode="External"/><Relationship Id="rId2965" Type="http://schemas.openxmlformats.org/officeDocument/2006/relationships/hyperlink" Target="http://../AppData/Roaming/Microsoft/Users/51984/Users/CASA%201/Users/CASA%201/AppData/Roaming/Microsoft/RESOLUCIONES%202019%20PDF/1265.pdf" TargetMode="External"/><Relationship Id="rId1635" Type="http://schemas.openxmlformats.org/officeDocument/2006/relationships/hyperlink" Target="http://../AppData/Roaming/Microsoft/Users/51984/Users/CASA%201/Users/CASA%201/AppData/Roaming/Microsoft/RESOLUCIONES%202019%20PDF/0409.pdf" TargetMode="External"/><Relationship Id="rId2966" Type="http://schemas.openxmlformats.org/officeDocument/2006/relationships/hyperlink" Target="http://../AppData/Roaming/Microsoft/Users/51984/Users/CASA%201/Users/CASA%201/AppData/Roaming/Microsoft/RESOLUCIONES%202019%20PDF/1252.pdf" TargetMode="External"/><Relationship Id="rId1636" Type="http://schemas.openxmlformats.org/officeDocument/2006/relationships/hyperlink" Target="http://../AppData/Roaming/Microsoft/Users/51984/Users/CASA%201/Users/CASA%201/AppData/Roaming/Microsoft/RESOLUCIONES%202019%20PDF/0410.pdf" TargetMode="External"/><Relationship Id="rId2967" Type="http://schemas.openxmlformats.org/officeDocument/2006/relationships/hyperlink" Target="http://../AppData/Roaming/Microsoft/Users/51984/Users/CASA%201/Users/CASA%201/AppData/Roaming/Microsoft/RESOLUCIONES%202019%20PDF/1255.pdf" TargetMode="External"/><Relationship Id="rId1637" Type="http://schemas.openxmlformats.org/officeDocument/2006/relationships/hyperlink" Target="http://../AppData/Roaming/Microsoft/Users/51984/Users/CASA%201/Users/CASA%201/AppData/Roaming/Microsoft/RESOLUCIONES%202019%20PDF/0412.pdf" TargetMode="External"/><Relationship Id="rId2968" Type="http://schemas.openxmlformats.org/officeDocument/2006/relationships/hyperlink" Target="http://../AppData/Roaming/Microsoft/Users/51984/Users/CASA%201/Users/CASA%201/AppData/Roaming/Microsoft/RESOLUCIONES%202019%20PDF/1269.pdf" TargetMode="External"/><Relationship Id="rId1638" Type="http://schemas.openxmlformats.org/officeDocument/2006/relationships/hyperlink" Target="http://../AppData/Roaming/Microsoft/Users/51984/Users/CASA%201/Users/CASA%201/AppData/Roaming/Microsoft/RESOLUCIONES%202019%20PDF/0411.pdf" TargetMode="External"/><Relationship Id="rId2969" Type="http://schemas.openxmlformats.org/officeDocument/2006/relationships/hyperlink" Target="http://../AppData/Roaming/Microsoft/Users/51984/Users/CASA%201/Users/CASA%201/AppData/Roaming/Microsoft/RESOLUCIONES%202019%20PDF/1273.pdf" TargetMode="External"/><Relationship Id="rId929" Type="http://schemas.openxmlformats.org/officeDocument/2006/relationships/hyperlink" Target="http://../AppData/Roaming/Microsoft/Users/51984/Users/CASA%201/Users/CASA%201/AppData/Roaming/Microsoft/RESOLUCIONES%202018%20PDF/CARGOS%202018/820.pdf" TargetMode="External"/><Relationship Id="rId1639" Type="http://schemas.openxmlformats.org/officeDocument/2006/relationships/hyperlink" Target="http://../AppData/Roaming/Microsoft/Users/51984/Users/CASA%201/Users/CASA%201/AppData/Roaming/Microsoft/RESOLUCIONES%202019%20PDF/0413.pdf" TargetMode="External"/><Relationship Id="rId928" Type="http://schemas.openxmlformats.org/officeDocument/2006/relationships/hyperlink" Target="http://../AppData/Roaming/Microsoft/Users/51984/Users/CASA%201/Users/CASA%201/AppData/Roaming/Microsoft/RESOLUCIONES%202018%20PDF/CARGOS%202018/825-2.pdf" TargetMode="External"/><Relationship Id="rId927" Type="http://schemas.openxmlformats.org/officeDocument/2006/relationships/hyperlink" Target="http://../AppData/Roaming/Microsoft/Users/51984/Users/CASA%201/Users/CASA%201/AppData/Roaming/Microsoft/RESOLUCIONES%202018%20PDF/CARGOS%202018/825.pdf" TargetMode="External"/><Relationship Id="rId926" Type="http://schemas.openxmlformats.org/officeDocument/2006/relationships/hyperlink" Target="http://../AppData/Roaming/Microsoft/Users/51984/Users/CASA%201/Users/CASA%201/AppData/Roaming/Microsoft/RESOLUCIONES%202018%20PDF/CARGOS%202018/826-2.pdf" TargetMode="External"/><Relationship Id="rId921" Type="http://schemas.openxmlformats.org/officeDocument/2006/relationships/hyperlink" Target="http://../AppData/Roaming/Microsoft/Users/51984/Users/CASA%201/Users/CASA%201/AppData/Roaming/Microsoft/RESOLUCIONES%202018%20PDF/CARGOS%202018/809-3.pdf" TargetMode="External"/><Relationship Id="rId920" Type="http://schemas.openxmlformats.org/officeDocument/2006/relationships/hyperlink" Target="http://../AppData/Roaming/Microsoft/Users/51984/Users/CASA%201/Users/CASA%201/AppData/Roaming/Microsoft/RESOLUCIONES%202018%20PDF/CARGOS%202018/809-2.pdf" TargetMode="External"/><Relationship Id="rId925" Type="http://schemas.openxmlformats.org/officeDocument/2006/relationships/hyperlink" Target="http://../AppData/Roaming/Microsoft/Users/51984/Users/CASA%201/Users/CASA%201/AppData/Roaming/Microsoft/RESOLUCIONES%202018%20PDF/CARGOS%202018/826.pdf" TargetMode="External"/><Relationship Id="rId924" Type="http://schemas.openxmlformats.org/officeDocument/2006/relationships/hyperlink" Target="http://../AppData/Roaming/Microsoft/Users/51984/Users/CASA%201/Users/CASA%201/AppData/Roaming/Microsoft/RESOLUCIONES%202018%20PDF/CARGOS%202018/822-2.pdf" TargetMode="External"/><Relationship Id="rId923" Type="http://schemas.openxmlformats.org/officeDocument/2006/relationships/hyperlink" Target="http://../AppData/Roaming/Microsoft/Users/51984/Users/CASA%201/Users/CASA%201/AppData/Roaming/Microsoft/RESOLUCIONES%202018%20PDF/CARGOS%202018/822.pdf" TargetMode="External"/><Relationship Id="rId922" Type="http://schemas.openxmlformats.org/officeDocument/2006/relationships/hyperlink" Target="http://../AppData/Roaming/Microsoft/AppData/Roaming/Microsoft/RESOLUCIONES%202018%20PDF/812.pdf" TargetMode="External"/><Relationship Id="rId2960" Type="http://schemas.openxmlformats.org/officeDocument/2006/relationships/hyperlink" Target="http://../AppData/Roaming/Microsoft/Users/51984/Users/CASA%201/Users/CASA%201/AppData/Roaming/Microsoft/RESOLUCIONES%202019%20PDF/1257.pdf" TargetMode="External"/><Relationship Id="rId1630" Type="http://schemas.openxmlformats.org/officeDocument/2006/relationships/hyperlink" Target="http://../AppData/Roaming/Microsoft/Users/51984/Users/CASA%201/Users/CASA%201/AppData/Roaming/Microsoft/RESOLUCIONES%202019%20PDF/0406.pdf" TargetMode="External"/><Relationship Id="rId2961" Type="http://schemas.openxmlformats.org/officeDocument/2006/relationships/hyperlink" Target="http://../AppData/Roaming/Microsoft/Users/51984/Users/CASA%201/Users/CASA%201/AppData/Roaming/Microsoft/RESOLUCIONES%202019%20PDF/1261.pdf" TargetMode="External"/><Relationship Id="rId1620" Type="http://schemas.openxmlformats.org/officeDocument/2006/relationships/hyperlink" Target="http://../AppData/Roaming/Microsoft/Users/51984/Users/CASA%201/Users/CASA%201/AppData/Roaming/Microsoft/RESOLUCIONES%202019%20PDF/0392.pdf" TargetMode="External"/><Relationship Id="rId2951" Type="http://schemas.openxmlformats.org/officeDocument/2006/relationships/hyperlink" Target="http://../AppData/Roaming/Microsoft/Users/51984/Users/CASA%201/Users/CASA%201/AppData/Roaming/Microsoft/RESOLUCIONES%202019%20PDF/1266.pdf" TargetMode="External"/><Relationship Id="rId1621" Type="http://schemas.openxmlformats.org/officeDocument/2006/relationships/hyperlink" Target="http://../AppData/Roaming/Microsoft/Users/51984/Users/CASA%201/Users/CASA%201/AppData/Roaming/Microsoft/RESOLUCIONES%202019%20PDF/0390.pdf" TargetMode="External"/><Relationship Id="rId2952" Type="http://schemas.openxmlformats.org/officeDocument/2006/relationships/hyperlink" Target="http://../AppData/Roaming/Microsoft/Users/51984/Users/CASA%201/Users/CASA%201/AppData/Roaming/Microsoft/RESOLUCIONES%202019%20PDF/1249.pdf" TargetMode="External"/><Relationship Id="rId1622" Type="http://schemas.openxmlformats.org/officeDocument/2006/relationships/hyperlink" Target="http://../AppData/Roaming/Microsoft/Users/51984/Users/CASA%201/Users/CASA%201/AppData/Roaming/Microsoft/RESOLUCIONES%202019%20PDF/0395.pdf" TargetMode="External"/><Relationship Id="rId2953" Type="http://schemas.openxmlformats.org/officeDocument/2006/relationships/hyperlink" Target="http://../AppData/Roaming/Microsoft/Users/51984/Users/CASA%201/Users/CASA%201/AppData/Roaming/Microsoft/RESOLUCIONES%202019%20PDF/1244.pdf" TargetMode="External"/><Relationship Id="rId1623" Type="http://schemas.openxmlformats.org/officeDocument/2006/relationships/hyperlink" Target="http://../AppData/Roaming/Microsoft/Users/51984/Users/CASA%201/Users/CASA%201/AppData/Roaming/Microsoft/RESOLUCIONES%202019%20PDF/0399.pdf" TargetMode="External"/><Relationship Id="rId2954" Type="http://schemas.openxmlformats.org/officeDocument/2006/relationships/hyperlink" Target="http://../AppData/Roaming/Microsoft/Users/51984/Users/CASA%201/Users/CASA%201/AppData/Roaming/Microsoft/RESOLUCIONES%202019%20PDF/1250.pdf" TargetMode="External"/><Relationship Id="rId1624" Type="http://schemas.openxmlformats.org/officeDocument/2006/relationships/hyperlink" Target="http://../AppData/Roaming/Microsoft/Users/51984/Users/CASA%201/Users/CASA%201/AppData/Roaming/Microsoft/RESOLUCIONES%202019%20PDF/0398.pdf" TargetMode="External"/><Relationship Id="rId2955" Type="http://schemas.openxmlformats.org/officeDocument/2006/relationships/hyperlink" Target="http://../AppData/Roaming/Microsoft/Users/51984/Users/CASA%201/Users/CASA%201/AppData/Roaming/Microsoft/RESOLUCIONES%202019%20PDF/1267.pdf" TargetMode="External"/><Relationship Id="rId1625" Type="http://schemas.openxmlformats.org/officeDocument/2006/relationships/hyperlink" Target="http://../AppData/Roaming/Microsoft/Users/51984/Users/CASA%201/Users/CASA%201/AppData/Roaming/Microsoft/RESOLUCIONES%202019%20PDF/0396.pdf" TargetMode="External"/><Relationship Id="rId2956" Type="http://schemas.openxmlformats.org/officeDocument/2006/relationships/hyperlink" Target="http://../AppData/Roaming/Microsoft/Users/51984/Users/CASA%201/Users/CASA%201/AppData/Roaming/Microsoft/RESOLUCIONES%202019%20PDF/1256.pdf" TargetMode="External"/><Relationship Id="rId1626" Type="http://schemas.openxmlformats.org/officeDocument/2006/relationships/hyperlink" Target="http://../AppData/Roaming/Microsoft/Users/51984/Users/CASA%201/Users/CASA%201/AppData/Roaming/Microsoft/RESOLUCIONES%202019%20PDF/0397.pdf" TargetMode="External"/><Relationship Id="rId2957" Type="http://schemas.openxmlformats.org/officeDocument/2006/relationships/hyperlink" Target="http://../AppData/Roaming/Microsoft/Users/51984/Users/CASA%201/Users/CASA%201/AppData/Roaming/Microsoft/RESOLUCIONES%202019%20PDF/1272.pdf" TargetMode="External"/><Relationship Id="rId1627" Type="http://schemas.openxmlformats.org/officeDocument/2006/relationships/hyperlink" Target="http://../AppData/Roaming/Microsoft/Users/51984/Users/CASA%201/Users/CASA%201/AppData/Roaming/Microsoft/RESOLUCIONES%202019%20PDF/0401.pdf" TargetMode="External"/><Relationship Id="rId2958" Type="http://schemas.openxmlformats.org/officeDocument/2006/relationships/hyperlink" Target="http://../AppData/Roaming/Microsoft/Users/51984/Users/CASA%201/Users/CASA%201/AppData/Roaming/Microsoft/RESOLUCIONES%202019%20PDF/1260.pdf" TargetMode="External"/><Relationship Id="rId918" Type="http://schemas.openxmlformats.org/officeDocument/2006/relationships/hyperlink" Target="http://../AppData/Roaming/Microsoft/Users/51984/Users/CASA%201/Users/CASA%201/AppData/Roaming/Microsoft/RESOLUCIONES%202018%20PDF/CARGOS%202018/804-2.pdf" TargetMode="External"/><Relationship Id="rId1628" Type="http://schemas.openxmlformats.org/officeDocument/2006/relationships/hyperlink" Target="http://../AppData/Roaming/Microsoft/Users/51984/Users/CASA%201/Users/CASA%201/AppData/Roaming/Microsoft/RESOLUCIONES%202019%20PDF/0400.pdf" TargetMode="External"/><Relationship Id="rId2959" Type="http://schemas.openxmlformats.org/officeDocument/2006/relationships/hyperlink" Target="http://../AppData/Roaming/Microsoft/Users/51984/Users/CASA%201/Users/CASA%201/AppData/Roaming/Microsoft/RESOLUCIONES%202019%20PDF/1240.pdf" TargetMode="External"/><Relationship Id="rId917" Type="http://schemas.openxmlformats.org/officeDocument/2006/relationships/hyperlink" Target="http://../AppData/Roaming/Microsoft/Users/51984/Users/CASA%201/Users/CASA%201/AppData/Roaming/Microsoft/RESOLUCIONES%202018%20PDF/CARGOS%202018/804.pdf" TargetMode="External"/><Relationship Id="rId1629" Type="http://schemas.openxmlformats.org/officeDocument/2006/relationships/hyperlink" Target="http://../AppData/Roaming/Microsoft/Users/51984/Users/CASA%201/Users/CASA%201/AppData/Roaming/Microsoft/RESOLUCIONES%202019%20PDF/0402.pdf" TargetMode="External"/><Relationship Id="rId916" Type="http://schemas.openxmlformats.org/officeDocument/2006/relationships/hyperlink" Target="http://../AppData/Roaming/Microsoft/Users/51984/Users/CASA%201/Users/CASA%201/AppData/Roaming/Microsoft/RESOLUCIONES%202018%20PDF/CARGOS%202018/803-2.pdf" TargetMode="External"/><Relationship Id="rId915" Type="http://schemas.openxmlformats.org/officeDocument/2006/relationships/hyperlink" Target="http://../AppData/Roaming/Microsoft/Users/51984/Users/CASA%201/Users/CASA%201/AppData/Roaming/Microsoft/RESOLUCIONES%202018%20PDF/CARGOS%202018/803.pdf" TargetMode="External"/><Relationship Id="rId919" Type="http://schemas.openxmlformats.org/officeDocument/2006/relationships/hyperlink" Target="http://../AppData/Roaming/Microsoft/Users/51984/Users/CASA%201/Users/CASA%201/AppData/Roaming/Microsoft/RESOLUCIONES%202018%20PDF/CARGOS%202018/809.pdf" TargetMode="External"/><Relationship Id="rId910" Type="http://schemas.openxmlformats.org/officeDocument/2006/relationships/hyperlink" Target="http://../AppData/Roaming/Microsoft/Users/51984/Users/CASA%201/Users/CASA%201/AppData/Roaming/Microsoft/RESOLUCIONES%202018%20PDF/CARGOS%202018/805-2.pdf" TargetMode="External"/><Relationship Id="rId914" Type="http://schemas.openxmlformats.org/officeDocument/2006/relationships/hyperlink" Target="http://../AppData/Roaming/Microsoft/Users/51984/Users/CASA%201/Users/CASA%201/AppData/Roaming/Microsoft/RESOLUCIONES%202018%20PDF/CARGOS%202018/798-2.pdf" TargetMode="External"/><Relationship Id="rId913" Type="http://schemas.openxmlformats.org/officeDocument/2006/relationships/hyperlink" Target="http://../AppData/Roaming/Microsoft/Users/51984/Users/CASA%201/Users/CASA%201/AppData/Roaming/Microsoft/RESOLUCIONES%202018%20PDF/CARGOS%202018/798.pdf" TargetMode="External"/><Relationship Id="rId912" Type="http://schemas.openxmlformats.org/officeDocument/2006/relationships/hyperlink" Target="http://../AppData/Roaming/Microsoft/Users/51984/Users/CASA%201/Users/CASA%201/AppData/Roaming/Microsoft/RESOLUCIONES%202018%20PDF/CARGOS%202018/796-2.pdf" TargetMode="External"/><Relationship Id="rId911" Type="http://schemas.openxmlformats.org/officeDocument/2006/relationships/hyperlink" Target="http://../AppData/Roaming/Microsoft/Users/51984/Users/CASA%201/Users/CASA%201/AppData/Roaming/Microsoft/RESOLUCIONES%202018%20PDF/CARGOS%202018/796.pdf" TargetMode="External"/><Relationship Id="rId2950" Type="http://schemas.openxmlformats.org/officeDocument/2006/relationships/hyperlink" Target="http://../AppData/Roaming/Microsoft/Users/51984/Users/CASA%201/Users/CASA%201/AppData/Roaming/Microsoft/RESOLUCIONES%202019%20PDF/1258.pdf" TargetMode="External"/><Relationship Id="rId2900" Type="http://schemas.openxmlformats.org/officeDocument/2006/relationships/hyperlink" Target="http://../AppData/Roaming/Microsoft/Users/51984/Users/CASA%201/Users/CASA%201/AppData/Roaming/Microsoft/RESOLUCIONES%202019%20PDF/1201.pdf" TargetMode="External"/><Relationship Id="rId2901" Type="http://schemas.openxmlformats.org/officeDocument/2006/relationships/hyperlink" Target="http://../AppData/Roaming/Microsoft/Users/51984/Users/CASA%201/Users/CASA%201/AppData/Roaming/Microsoft/RESOLUCIONES%202019%20PDF/1200.pdf" TargetMode="External"/><Relationship Id="rId2902" Type="http://schemas.openxmlformats.org/officeDocument/2006/relationships/hyperlink" Target="http://../AppData/Roaming/Microsoft/Users/51984/Users/CASA%201/Users/CASA%201/AppData/Roaming/Microsoft/RESOLUCIONES%202019%20PDF/1205.pdf" TargetMode="External"/><Relationship Id="rId2903" Type="http://schemas.openxmlformats.org/officeDocument/2006/relationships/hyperlink" Target="http://../AppData/Roaming/Microsoft/Users/51984/Users/CASA%201/Users/CASA%201/AppData/Roaming/Microsoft/RESOLUCIONES%202019%20PDF/CARGOS%202019/1205%20CARGO%2001.pdf" TargetMode="External"/><Relationship Id="rId2904" Type="http://schemas.openxmlformats.org/officeDocument/2006/relationships/hyperlink" Target="http://../AppData/Roaming/Microsoft/Users/51984/Users/CASA%201/Users/CASA%201/AppData/Roaming/Microsoft/RESOLUCIONES%202019%20PDF/CARGOS%202019/1205%20CARGO%2002.pdf" TargetMode="External"/><Relationship Id="rId2905" Type="http://schemas.openxmlformats.org/officeDocument/2006/relationships/hyperlink" Target="http://../AppData/Roaming/Microsoft/Users/51984/Users/CASA%201/Users/CASA%201/AppData/Roaming/Microsoft/RESOLUCIONES%202019%20PDF/1206.pdf" TargetMode="External"/><Relationship Id="rId2906" Type="http://schemas.openxmlformats.org/officeDocument/2006/relationships/hyperlink" Target="http://../AppData/Roaming/Microsoft/Users/51984/Users/CASA%201/Users/CASA%201/AppData/Roaming/Microsoft/RESOLUCIONES%202019%20PDF/1208.pdf" TargetMode="External"/><Relationship Id="rId2907" Type="http://schemas.openxmlformats.org/officeDocument/2006/relationships/hyperlink" Target="http://../AppData/Roaming/Microsoft/Users/51984/Users/CASA%201/Users/CASA%201/AppData/Roaming/Microsoft/RESOLUCIONES%202019%20PDF/1212.pdf" TargetMode="External"/><Relationship Id="rId2908" Type="http://schemas.openxmlformats.org/officeDocument/2006/relationships/hyperlink" Target="http://../AppData/Roaming/Microsoft/Users/51984/Users/CASA%201/Users/CASA%201/AppData/Roaming/Microsoft/RESOLUCIONES%202019%20PDF/1204.pdf" TargetMode="External"/><Relationship Id="rId2909" Type="http://schemas.openxmlformats.org/officeDocument/2006/relationships/hyperlink" Target="http://../AppData/Roaming/Microsoft/Users/51984/Users/CASA%201/Users/CASA%201/AppData/Roaming/Microsoft/RESOLUCIONES%202019%20PDF/CARGOS%202019/1204%20CARGO%2001.pdf" TargetMode="External"/><Relationship Id="rId2920" Type="http://schemas.openxmlformats.org/officeDocument/2006/relationships/hyperlink" Target="http://../AppData/Roaming/Microsoft/Users/51984/Users/CASA%201/Users/CASA%201/AppData/Roaming/Microsoft/RESOLUCIONES%202019%20PDF/1216.pdf" TargetMode="External"/><Relationship Id="rId2921" Type="http://schemas.openxmlformats.org/officeDocument/2006/relationships/hyperlink" Target="http://../AppData/Roaming/Microsoft/Users/51984/Users/CASA%201/Users/CASA%201/AppData/Roaming/Microsoft/RESOLUCIONES%202019%20PDF/1217.pdf" TargetMode="External"/><Relationship Id="rId2922" Type="http://schemas.openxmlformats.org/officeDocument/2006/relationships/hyperlink" Target="http://../AppData/Roaming/Microsoft/Users/51984/Users/CASA%201/Users/CASA%201/AppData/Roaming/Microsoft/RESOLUCIONES%202019%20PDF/1218.pdf" TargetMode="External"/><Relationship Id="rId2923" Type="http://schemas.openxmlformats.org/officeDocument/2006/relationships/hyperlink" Target="http://../AppData/Roaming/Microsoft/Users/51984/Users/CASA%201/Users/CASA%201/AppData/Roaming/Microsoft/RESOLUCIONES%202019%20PDF/1219.pdf" TargetMode="External"/><Relationship Id="rId2924" Type="http://schemas.openxmlformats.org/officeDocument/2006/relationships/hyperlink" Target="http://../AppData/Roaming/Microsoft/Users/51984/Users/CASA%201/Users/CASA%201/AppData/Roaming/Microsoft/RESOLUCIONES%202019%20PDF/1221.pdf" TargetMode="External"/><Relationship Id="rId2925" Type="http://schemas.openxmlformats.org/officeDocument/2006/relationships/hyperlink" Target="http://../AppData/Roaming/Microsoft/Users/51984/Users/CASA%201/Users/CASA%201/AppData/Roaming/Microsoft/RESOLUCIONES%202019%20PDF/CARGOS%202019/1221%20CARGO%20SA.pdf" TargetMode="External"/><Relationship Id="rId2926" Type="http://schemas.openxmlformats.org/officeDocument/2006/relationships/hyperlink" Target="http://../AppData/Roaming/Microsoft/Users/51984/Users/CASA%201/Users/CASA%201/AppData/Roaming/Microsoft/RESOLUCIONES%202019%20PDF/1224.pdf" TargetMode="External"/><Relationship Id="rId2927" Type="http://schemas.openxmlformats.org/officeDocument/2006/relationships/hyperlink" Target="http://../AppData/Roaming/Microsoft/Users/51984/Users/CASA%201/Users/CASA%201/AppData/Roaming/Microsoft/RESOLUCIONES%202019%20PDF/CARGOS%202019/1224%20CARGO%20SA.pdf" TargetMode="External"/><Relationship Id="rId2928" Type="http://schemas.openxmlformats.org/officeDocument/2006/relationships/hyperlink" Target="http://../AppData/Roaming/Microsoft/Users/51984/Users/CASA%201/Users/CASA%201/AppData/Roaming/Microsoft/RESOLUCIONES%202019%20PDF/1222.pdf" TargetMode="External"/><Relationship Id="rId2929" Type="http://schemas.openxmlformats.org/officeDocument/2006/relationships/hyperlink" Target="http://../AppData/Roaming/Microsoft/Users/51984/Users/CASA%201/Users/CASA%201/AppData/Roaming/Microsoft/RESOLUCIONES%202019%20PDF/CARGOS%202019/1222%20CARGO%20SA.pdf" TargetMode="External"/><Relationship Id="rId2910" Type="http://schemas.openxmlformats.org/officeDocument/2006/relationships/hyperlink" Target="http://../AppData/Roaming/Microsoft/Users/51984/Users/CASA%201/Users/CASA%201/AppData/Roaming/Microsoft/RESOLUCIONES%202019%20PDF/CARGOS%202019/1204%20CARGO%2002.pdf" TargetMode="External"/><Relationship Id="rId2911" Type="http://schemas.openxmlformats.org/officeDocument/2006/relationships/hyperlink" Target="http://../AppData/Roaming/Microsoft/Users/51984/Users/CASA%201/Users/CASA%201/AppData/Roaming/Microsoft/RESOLUCIONES%202019%20PDF/1213.pdf" TargetMode="External"/><Relationship Id="rId2912" Type="http://schemas.openxmlformats.org/officeDocument/2006/relationships/hyperlink" Target="http://../AppData/Roaming/Microsoft/Users/51984/Users/CASA%201/Users/CASA%201/AppData/Roaming/Microsoft/RESOLUCIONES%202019%20PDF/1215.pdf" TargetMode="External"/><Relationship Id="rId2913" Type="http://schemas.openxmlformats.org/officeDocument/2006/relationships/hyperlink" Target="http://../AppData/Roaming/Microsoft/Users/51984/Users/CASA%201/Users/CASA%201/AppData/Roaming/Microsoft/RESOLUCIONES%202019%20PDF/CARGOS%202019/1215-CARGO1.pdf" TargetMode="External"/><Relationship Id="rId2914" Type="http://schemas.openxmlformats.org/officeDocument/2006/relationships/hyperlink" Target="http://../AppData/Roaming/Microsoft/Users/51984/Users/CASA%201/Users/CASA%201/AppData/Roaming/Microsoft/RESOLUCIONES%202019%20PDF/CARGOS%202019/1215-CARGO2.pdf" TargetMode="External"/><Relationship Id="rId2915" Type="http://schemas.openxmlformats.org/officeDocument/2006/relationships/hyperlink" Target="http://../AppData/Roaming/Microsoft/Users/51984/Users/CASA%201/Users/CASA%201/AppData/Roaming/Microsoft/RESOLUCIONES%202019%20PDF/CARGOS%202019/1215-CARGO3.pdf" TargetMode="External"/><Relationship Id="rId2916" Type="http://schemas.openxmlformats.org/officeDocument/2006/relationships/hyperlink" Target="http://../AppData/Roaming/Microsoft/Users/51984/Users/CASA%201/Users/CASA%201/AppData/Roaming/Microsoft/RESOLUCIONES%202019%20PDF/1214.pdf" TargetMode="External"/><Relationship Id="rId2917" Type="http://schemas.openxmlformats.org/officeDocument/2006/relationships/hyperlink" Target="http://../AppData/Roaming/Microsoft/Users/51984/Users/CASA%201/Users/CASA%201/AppData/Roaming/Microsoft/RESOLUCIONES%202019%20PDF/CARGOS%202019/1214-CARGO1.pdf" TargetMode="External"/><Relationship Id="rId2918" Type="http://schemas.openxmlformats.org/officeDocument/2006/relationships/hyperlink" Target="http://../AppData/Roaming/Microsoft/Users/51984/Users/CASA%201/Users/CASA%201/AppData/Roaming/Microsoft/RESOLUCIONES%202019%20PDF/CARGOS%202019/1214-CARGO2.pdf" TargetMode="External"/><Relationship Id="rId2919" Type="http://schemas.openxmlformats.org/officeDocument/2006/relationships/hyperlink" Target="http://../AppData/Roaming/Microsoft/Users/51984/Users/CASA%201/Users/CASA%201/AppData/Roaming/Microsoft/RESOLUCIONES%202019%20PDF/CARGOS%202019/1214-CARGO3.pdf" TargetMode="External"/><Relationship Id="rId1697" Type="http://schemas.openxmlformats.org/officeDocument/2006/relationships/hyperlink" Target="http://../AppData/Roaming/Microsoft/Users/51984/Users/CASA%201/Users/CASA%201/AppData/Roaming/Microsoft/RESOLUCIONES%202019%20PDF/0482.pdf" TargetMode="External"/><Relationship Id="rId1698" Type="http://schemas.openxmlformats.org/officeDocument/2006/relationships/hyperlink" Target="http://../AppData/Roaming/Microsoft/Users/51984/Users/CASA%201/Users/CASA%201/AppData/Roaming/Microsoft/RESOLUCIONES%202019%20PDF/0483.pdf" TargetMode="External"/><Relationship Id="rId1699" Type="http://schemas.openxmlformats.org/officeDocument/2006/relationships/hyperlink" Target="http://../AppData/Roaming/Microsoft/Users/51984/Users/CASA%201/Users/CASA%201/AppData/Roaming/Microsoft/RESOLUCIONES%202019%20PDF/0479.pdf" TargetMode="External"/><Relationship Id="rId866" Type="http://schemas.openxmlformats.org/officeDocument/2006/relationships/hyperlink" Target="http://../AppData/Roaming/Microsoft/Users/51984/Users/CASA%201/Users/CASA%201/AppData/Roaming/Microsoft/RESOLUCIONES%202018%20PDF/CARGOS%202018/778.pdf" TargetMode="External"/><Relationship Id="rId865" Type="http://schemas.openxmlformats.org/officeDocument/2006/relationships/hyperlink" Target="http://../AppData/Roaming/Microsoft/Users/51984/Users/CASA%201/Users/CASA%201/AppData/Roaming/Microsoft/RESOLUCIONES%202018%20PDF/CARGOS%202018/767-2.pdf" TargetMode="External"/><Relationship Id="rId864" Type="http://schemas.openxmlformats.org/officeDocument/2006/relationships/hyperlink" Target="http://../AppData/Roaming/Microsoft/Users/51984/Users/CASA%201/Users/CASA%201/AppData/Roaming/Microsoft/RESOLUCIONES%202018%20PDF/CARGOS%202018/767.pdf" TargetMode="External"/><Relationship Id="rId863" Type="http://schemas.openxmlformats.org/officeDocument/2006/relationships/hyperlink" Target="http://../AppData/Roaming/Microsoft/Users/51984/Users/CASA%201/Users/CASA%201/AppData/Roaming/Microsoft/RESOLUCIONES%202018%20PDF/CARGOS%202018/766.pdf" TargetMode="External"/><Relationship Id="rId869" Type="http://schemas.openxmlformats.org/officeDocument/2006/relationships/hyperlink" Target="http://../AppData/Roaming/Microsoft/Users/51984/Users/CASA%201/Users/CASA%201/AppData/Roaming/Microsoft/RESOLUCIONES%202018%20PDF/CARGOS%202018/781-2.pdf" TargetMode="External"/><Relationship Id="rId868" Type="http://schemas.openxmlformats.org/officeDocument/2006/relationships/hyperlink" Target="http://../AppData/Roaming/Microsoft/Users/51984/Users/CASA%201/Users/CASA%201/AppData/Roaming/Microsoft/RESOLUCIONES%202018%20PDF/CARGOS%202018/781.pdf" TargetMode="External"/><Relationship Id="rId867" Type="http://schemas.openxmlformats.org/officeDocument/2006/relationships/hyperlink" Target="http://../AppData/Roaming/Microsoft/Users/51984/Users/CASA%201/Users/CASA%201/AppData/Roaming/Microsoft/RESOLUCIONES%202018%20PDF/CARGOS%202018/778-2.pdf" TargetMode="External"/><Relationship Id="rId1690" Type="http://schemas.openxmlformats.org/officeDocument/2006/relationships/hyperlink" Target="http://../AppData/Roaming/Microsoft/Users/51984/Users/CASA%201/Users/CASA%201/AppData/Roaming/Microsoft/RESOLUCIONES%202019%20PDF/0457.pdf" TargetMode="External"/><Relationship Id="rId1691" Type="http://schemas.openxmlformats.org/officeDocument/2006/relationships/hyperlink" Target="http://../AppData/Roaming/Microsoft/Users/51984/Users/CASA%201/Users/CASA%201/AppData/Roaming/Microsoft/RESOLUCIONES%202019%20PDF/0459.pdf" TargetMode="External"/><Relationship Id="rId1692" Type="http://schemas.openxmlformats.org/officeDocument/2006/relationships/hyperlink" Target="http://../AppData/Roaming/Microsoft/Users/51984/Users/CASA%201/Users/CASA%201/AppData/Roaming/Microsoft/RESOLUCIONES%202019%20PDF/0469.pdf" TargetMode="External"/><Relationship Id="rId862" Type="http://schemas.openxmlformats.org/officeDocument/2006/relationships/hyperlink" Target="http://../AppData/Roaming/Microsoft/Users/51984/Users/CASA%201/Users/CASA%201/AppData/Roaming/Microsoft/RESOLUCIONES%202018%20PDF/CARGOS%202018/771-2.pdf" TargetMode="External"/><Relationship Id="rId1693" Type="http://schemas.openxmlformats.org/officeDocument/2006/relationships/hyperlink" Target="http://../AppData/Roaming/Microsoft/Users/51984/Users/CASA%201/Users/CASA%201/AppData/Roaming/Microsoft/RESOLUCIONES%202019%20PDF/0490.pdf" TargetMode="External"/><Relationship Id="rId861" Type="http://schemas.openxmlformats.org/officeDocument/2006/relationships/hyperlink" Target="http://../AppData/Roaming/Microsoft/Users/51984/Users/CASA%201/Users/CASA%201/AppData/Roaming/Microsoft/RESOLUCIONES%202018%20PDF/CARGOS%202018/771.pdf" TargetMode="External"/><Relationship Id="rId1694" Type="http://schemas.openxmlformats.org/officeDocument/2006/relationships/hyperlink" Target="http://../AppData/Roaming/Microsoft/Users/51984/Users/CASA%201/Users/CASA%201/AppData/Roaming/Microsoft/RESOLUCIONES%202019%20PDF/0480.pdf" TargetMode="External"/><Relationship Id="rId860" Type="http://schemas.openxmlformats.org/officeDocument/2006/relationships/hyperlink" Target="http://../AppData/Roaming/Microsoft/Users/51984/Users/CASA%201/Users/CASA%201/AppData/Roaming/Microsoft/RESOLUCIONES%202018%20PDF/CARGOS%202018/751-2.pdf" TargetMode="External"/><Relationship Id="rId1695" Type="http://schemas.openxmlformats.org/officeDocument/2006/relationships/hyperlink" Target="http://../AppData/Roaming/Microsoft/Users/51984/Users/CASA%201/Users/CASA%201/AppData/Roaming/Microsoft/RESOLUCIONES%202019%20PDF/0475.pdf" TargetMode="External"/><Relationship Id="rId1696" Type="http://schemas.openxmlformats.org/officeDocument/2006/relationships/hyperlink" Target="http://../AppData/Roaming/Microsoft/Users/51984/Users/CASA%201/Users/CASA%201/AppData/Roaming/Microsoft/RESOLUCIONES%202019%20PDF/0471.pdf" TargetMode="External"/><Relationship Id="rId1686" Type="http://schemas.openxmlformats.org/officeDocument/2006/relationships/hyperlink" Target="http://../AppData/Roaming/Microsoft/Users/51984/Users/CASA%201/Users/CASA%201/AppData/Roaming/Microsoft/RESOLUCIONES%202019%20PDF/0448.pdf" TargetMode="External"/><Relationship Id="rId1687" Type="http://schemas.openxmlformats.org/officeDocument/2006/relationships/hyperlink" Target="http://../AppData/Roaming/Microsoft/AppData/Roaming/Microsoft/RESOLUCIONES%202019%20PDF/0453.pdf" TargetMode="External"/><Relationship Id="rId1688" Type="http://schemas.openxmlformats.org/officeDocument/2006/relationships/hyperlink" Target="http://../AppData/Roaming/Microsoft/Users/51984/Users/CASA%201/Users/CASA%201/AppData/Roaming/Microsoft/RESOLUCIONES%202019%20PDF/0464.pdf" TargetMode="External"/><Relationship Id="rId1689" Type="http://schemas.openxmlformats.org/officeDocument/2006/relationships/hyperlink" Target="http://../AppData/Roaming/Microsoft/Users/51984/Users/CASA%201/Users/CASA%201/AppData/Roaming/Microsoft/RESOLUCIONES%202019%20PDF/0461.pdf" TargetMode="External"/><Relationship Id="rId855" Type="http://schemas.openxmlformats.org/officeDocument/2006/relationships/hyperlink" Target="http://../AppData/Roaming/Microsoft/Users/51984/Users/CASA%201/Users/CASA%201/AppData/Roaming/Microsoft/RESOLUCIONES%202018%20PDF/CARGOS%202018/752-2.pdf" TargetMode="External"/><Relationship Id="rId854" Type="http://schemas.openxmlformats.org/officeDocument/2006/relationships/hyperlink" Target="http://../AppData/Roaming/Microsoft/Users/51984/Users/CASA%201/Users/CASA%201/AppData/Roaming/Microsoft/RESOLUCIONES%202018%20PDF/CARGOS%202018/752.pdf" TargetMode="External"/><Relationship Id="rId853" Type="http://schemas.openxmlformats.org/officeDocument/2006/relationships/hyperlink" Target="http://../AppData/Roaming/Microsoft/Users/51984/Users/CASA%201/Users/CASA%201/AppData/Roaming/Microsoft/RESOLUCIONES%202018%20PDF/CARGOS%202018/762-2.pdf" TargetMode="External"/><Relationship Id="rId852" Type="http://schemas.openxmlformats.org/officeDocument/2006/relationships/hyperlink" Target="http://../AppData/Roaming/Microsoft/Users/51984/Users/CASA%201/Users/CASA%201/AppData/Roaming/Microsoft/RESOLUCIONES%202018%20PDF/CARGOS%202018/762.pdf" TargetMode="External"/><Relationship Id="rId859" Type="http://schemas.openxmlformats.org/officeDocument/2006/relationships/hyperlink" Target="http://../AppData/Roaming/Microsoft/Users/51984/Users/CASA%201/Users/CASA%201/AppData/Roaming/Microsoft/RESOLUCIONES%202018%20PDF/CARGOS%202018/751.pdf" TargetMode="External"/><Relationship Id="rId858" Type="http://schemas.openxmlformats.org/officeDocument/2006/relationships/hyperlink" Target="http://../AppData/Roaming/Microsoft/Users/51984/Users/CASA%201/Users/CASA%201/AppData/Roaming/Microsoft/RESOLUCIONES%202018%20PDF/CARGOS%202018/753-2.pdf" TargetMode="External"/><Relationship Id="rId857" Type="http://schemas.openxmlformats.org/officeDocument/2006/relationships/hyperlink" Target="http://../AppData/Roaming/Microsoft/Users/51984/Users/CASA%201/Users/CASA%201/AppData/Roaming/Microsoft/RESOLUCIONES%202018%20PDF/CARGOS%202018/753.pdf" TargetMode="External"/><Relationship Id="rId856" Type="http://schemas.openxmlformats.org/officeDocument/2006/relationships/hyperlink" Target="http://../AppData/Roaming/Microsoft/Users/51984/Users/CASA%201/Users/CASA%201/AppData/Roaming/Microsoft/RESOLUCIONES%202018%20PDF/CARGOS%202018/755.pdf" TargetMode="External"/><Relationship Id="rId1680" Type="http://schemas.openxmlformats.org/officeDocument/2006/relationships/hyperlink" Target="http://../AppData/Roaming/Microsoft/Users/51984/Users/CASA%201/Users/CASA%201/AppData/Roaming/Microsoft/RESOLUCIONES%202019%20PDF/0454.pdf" TargetMode="External"/><Relationship Id="rId1681" Type="http://schemas.openxmlformats.org/officeDocument/2006/relationships/hyperlink" Target="http://../AppData/Roaming/Microsoft/Users/51984/Users/CASA%201/Users/CASA%201/AppData/Roaming/Microsoft/RESOLUCIONES%202019%20PDF/0460.pdf" TargetMode="External"/><Relationship Id="rId851" Type="http://schemas.openxmlformats.org/officeDocument/2006/relationships/hyperlink" Target="http://../AppData/Roaming/Microsoft/Users/51984/Users/CASA%201/AppData/Roaming/Microsoft/RESOLUCIONES%202018%20PDF/754.pdf" TargetMode="External"/><Relationship Id="rId1682" Type="http://schemas.openxmlformats.org/officeDocument/2006/relationships/hyperlink" Target="http://../AppData/Roaming/Microsoft/Users/51984/Users/CASA%201/Users/CASA%201/AppData/Roaming/Microsoft/RESOLUCIONES%202019%20PDF/0452.pdf" TargetMode="External"/><Relationship Id="rId850" Type="http://schemas.openxmlformats.org/officeDocument/2006/relationships/hyperlink" Target="http://../AppData/Roaming/Microsoft/Users/51984/Users/CASA%201/Users/CASA%201/AppData/Roaming/Microsoft/RESOLUCIONES%202018%20PDF/CARGOS%202018/761.pdf" TargetMode="External"/><Relationship Id="rId1683" Type="http://schemas.openxmlformats.org/officeDocument/2006/relationships/hyperlink" Target="http://../AppData/Roaming/Microsoft/Users/51984/Users/CASA%201/Users/CASA%201/AppData/Roaming/Microsoft/RESOLUCIONES%202019%20PDF/0456.pdf" TargetMode="External"/><Relationship Id="rId1684" Type="http://schemas.openxmlformats.org/officeDocument/2006/relationships/hyperlink" Target="http://../AppData/Roaming/Microsoft/Users/51984/Users/CASA%201/Users/CASA%201/AppData/Roaming/Microsoft/RESOLUCIONES%202019%20PDF/0465.pdf" TargetMode="External"/><Relationship Id="rId1685" Type="http://schemas.openxmlformats.org/officeDocument/2006/relationships/hyperlink" Target="http://../AppData/Roaming/Microsoft/Users/51984/Users/CASA%201/Users/CASA%201/AppData/Roaming/Microsoft/RESOLUCIONES%202019%20PDF/0449.pdf" TargetMode="External"/><Relationship Id="rId3414" Type="http://schemas.openxmlformats.org/officeDocument/2006/relationships/hyperlink" Target="http://../AppData/Roaming/Microsoft/AppData/Roaming/Microsoft/RESOLUCIONES%202020%20PDF/0381.pdf" TargetMode="External"/><Relationship Id="rId3413" Type="http://schemas.openxmlformats.org/officeDocument/2006/relationships/hyperlink" Target="http://../AppData/Roaming/Microsoft/AppData/Roaming/Microsoft/RESOLUCIONES%202020%20PDF/0396.pdf" TargetMode="External"/><Relationship Id="rId3416" Type="http://schemas.openxmlformats.org/officeDocument/2006/relationships/hyperlink" Target="http://../AppData/Roaming/Microsoft/AppData/Roaming/Microsoft/RESOLUCIONES%202020%20PDF/0384.pdf" TargetMode="External"/><Relationship Id="rId3415" Type="http://schemas.openxmlformats.org/officeDocument/2006/relationships/hyperlink" Target="http://../AppData/Roaming/Microsoft/AppData/Roaming/Microsoft/RESOLUCIONES%202020%20PDF/0391.pdf" TargetMode="External"/><Relationship Id="rId3418" Type="http://schemas.openxmlformats.org/officeDocument/2006/relationships/hyperlink" Target="http://../AppData/Roaming/Microsoft/AppData/Roaming/Microsoft/RESOLUCIONES%202020%20PDF/0387.pdf" TargetMode="External"/><Relationship Id="rId3417" Type="http://schemas.openxmlformats.org/officeDocument/2006/relationships/hyperlink" Target="http://../AppData/Roaming/Microsoft/AppData/Roaming/Microsoft/RESOLUCIONES%202020%20PDF/0395.pdf" TargetMode="External"/><Relationship Id="rId3419" Type="http://schemas.openxmlformats.org/officeDocument/2006/relationships/hyperlink" Target="http://../AppData/Roaming/Microsoft/AppData/Roaming/Microsoft/RESOLUCIONES%202020%20PDF/0379.pdf" TargetMode="External"/><Relationship Id="rId888" Type="http://schemas.openxmlformats.org/officeDocument/2006/relationships/hyperlink" Target="http://../AppData/Roaming/Microsoft/Users/51984/Users/CASA%201/Users/CASA%201/AppData/Roaming/Microsoft/RESOLUCIONES%202018%20PDF/CARGOS%202018/784.pdf" TargetMode="External"/><Relationship Id="rId887" Type="http://schemas.openxmlformats.org/officeDocument/2006/relationships/hyperlink" Target="http://../AppData/Roaming/Microsoft/Users/51984/Users/CASA%201/Users/CASA%201/AppData/Roaming/Microsoft/RESOLUCIONES%202018%20PDF/CARGOS%202018/786-2.pdf" TargetMode="External"/><Relationship Id="rId886" Type="http://schemas.openxmlformats.org/officeDocument/2006/relationships/hyperlink" Target="http://../AppData/Roaming/Microsoft/Users/51984/Users/CASA%201/Users/CASA%201/AppData/Roaming/Microsoft/RESOLUCIONES%202018%20PDF/CARGOS%202018/786.pdf" TargetMode="External"/><Relationship Id="rId885" Type="http://schemas.openxmlformats.org/officeDocument/2006/relationships/hyperlink" Target="http://../AppData/Roaming/Microsoft/Users/51984/Users/CASA%201/Users/CASA%201/AppData/Roaming/Microsoft/RESOLUCIONES%202018%20PDF/CARGOS%202018/791-2.pdf" TargetMode="External"/><Relationship Id="rId889" Type="http://schemas.openxmlformats.org/officeDocument/2006/relationships/hyperlink" Target="http://../AppData/Roaming/Microsoft/Users/51984/Users/CASA%201/Users/CASA%201/AppData/Roaming/Microsoft/RESOLUCIONES%202018%20PDF/CARGOS%202018/784-2.pdf" TargetMode="External"/><Relationship Id="rId880" Type="http://schemas.openxmlformats.org/officeDocument/2006/relationships/hyperlink" Target="http://../AppData/Roaming/Microsoft/Users/51984/Users/CASA%201/Users/CASA%201/AppData/Roaming/Microsoft/RESOLUCIONES%202018%20PDF/CARGOS%202018/774-2.pdf" TargetMode="External"/><Relationship Id="rId884" Type="http://schemas.openxmlformats.org/officeDocument/2006/relationships/hyperlink" Target="http://../AppData/Roaming/Microsoft/Users/51984/Users/CASA%201/Users/CASA%201/AppData/Roaming/Microsoft/RESOLUCIONES%202018%20PDF/CARGOS%202018/791.pdf" TargetMode="External"/><Relationship Id="rId3410" Type="http://schemas.openxmlformats.org/officeDocument/2006/relationships/hyperlink" Target="http://../AppData/Roaming/Microsoft/AppData/Roaming/Microsoft/RESOLUCIONES%202020%20PDF/0378.pdf" TargetMode="External"/><Relationship Id="rId883" Type="http://schemas.openxmlformats.org/officeDocument/2006/relationships/hyperlink" Target="http://../AppData/Roaming/Microsoft/Users/51984/Users/CASA%201/Users/CASA%201/AppData/Roaming/Microsoft/RESOLUCIONES%202018%20PDF/CARGOS%202018/785-3.pdf" TargetMode="External"/><Relationship Id="rId882" Type="http://schemas.openxmlformats.org/officeDocument/2006/relationships/hyperlink" Target="http://../AppData/Roaming/Microsoft/Users/51984/Users/CASA%201/Users/CASA%201/AppData/Roaming/Microsoft/RESOLUCIONES%202018%20PDF/CARGOS%202018/785-2.pdf" TargetMode="External"/><Relationship Id="rId3412" Type="http://schemas.openxmlformats.org/officeDocument/2006/relationships/hyperlink" Target="http://../AppData/Roaming/Microsoft/AppData/Roaming/Microsoft/RESOLUCIONES%202020%20PDF/0380.pdf" TargetMode="External"/><Relationship Id="rId881" Type="http://schemas.openxmlformats.org/officeDocument/2006/relationships/hyperlink" Target="http://../AppData/Roaming/Microsoft/Users/51984/Users/CASA%201/Users/CASA%201/AppData/Roaming/Microsoft/RESOLUCIONES%202018%20PDF/CARGOS%202018/785.pdf" TargetMode="External"/><Relationship Id="rId3411" Type="http://schemas.openxmlformats.org/officeDocument/2006/relationships/hyperlink" Target="http://../AppData/Roaming/Microsoft/AppData/Roaming/Microsoft/RESOLUCIONES%202020%20PDF/0388.pdf" TargetMode="External"/><Relationship Id="rId3403" Type="http://schemas.openxmlformats.org/officeDocument/2006/relationships/hyperlink" Target="http://../AppData/Roaming/Microsoft/AppData/Roaming/Microsoft/RESOLUCIONES%202020%20PDF/0366.pdf" TargetMode="External"/><Relationship Id="rId3402" Type="http://schemas.openxmlformats.org/officeDocument/2006/relationships/hyperlink" Target="http://../AppData/Roaming/Microsoft/Users/51984/AppData/Roaming/Microsoft/RESOLUCIONES%202020%20PDF/0353.pdf" TargetMode="External"/><Relationship Id="rId3405" Type="http://schemas.openxmlformats.org/officeDocument/2006/relationships/hyperlink" Target="http://../AppData/Roaming/Microsoft/Users/51984/AppData/Roaming/Microsoft/RESOLUCIONES%202020%20PDF/0355.pdf" TargetMode="External"/><Relationship Id="rId3404" Type="http://schemas.openxmlformats.org/officeDocument/2006/relationships/hyperlink" Target="http://../AppData/Roaming/Microsoft/Users/51984/AppData/Roaming/Microsoft/RESOLUCIONES%202020%20PDF/0350.pdf" TargetMode="External"/><Relationship Id="rId3407" Type="http://schemas.openxmlformats.org/officeDocument/2006/relationships/hyperlink" Target="http://../AppData/Roaming/Microsoft/Users/51984/AppData/Roaming/Microsoft/RESOLUCIONES%202020%20PDF/0376.pdf" TargetMode="External"/><Relationship Id="rId3406" Type="http://schemas.openxmlformats.org/officeDocument/2006/relationships/hyperlink" Target="http://../AppData/Roaming/Microsoft/Users/51984/AppData/Roaming/Microsoft/RESOLUCIONES%202020%20PDF/0375.pdf" TargetMode="External"/><Relationship Id="rId3409" Type="http://schemas.openxmlformats.org/officeDocument/2006/relationships/hyperlink" Target="http://../AppData/Roaming/Microsoft/AppData/Roaming/Microsoft/RESOLUCIONES%202020%20PDF/0390.pdf" TargetMode="External"/><Relationship Id="rId3408" Type="http://schemas.openxmlformats.org/officeDocument/2006/relationships/hyperlink" Target="http://../AppData/Roaming/Microsoft/Users/51984/AppData/Roaming/Microsoft/RESOLUCIONES%202020%20PDF/0377.pdf" TargetMode="External"/><Relationship Id="rId877" Type="http://schemas.openxmlformats.org/officeDocument/2006/relationships/hyperlink" Target="http://../AppData/Roaming/Microsoft/Users/51984/Users/CASA%201/Users/CASA%201/AppData/Roaming/Microsoft/RESOLUCIONES%202018%20PDF/CARGOS%202018/776.pdf" TargetMode="External"/><Relationship Id="rId876" Type="http://schemas.openxmlformats.org/officeDocument/2006/relationships/hyperlink" Target="http://../AppData/Roaming/Microsoft/Users/51984/Users/CASA%201/Users/CASA%201/AppData/Roaming/Microsoft/RESOLUCIONES%202018%20PDF/CARGOS%202018/780-2.pdf" TargetMode="External"/><Relationship Id="rId875" Type="http://schemas.openxmlformats.org/officeDocument/2006/relationships/hyperlink" Target="http://../AppData/Roaming/Microsoft/Users/51984/Users/CASA%201/Users/CASA%201/AppData/Roaming/Microsoft/RESOLUCIONES%202018%20PDF/CARGOS%202018/780.pdf" TargetMode="External"/><Relationship Id="rId874" Type="http://schemas.openxmlformats.org/officeDocument/2006/relationships/hyperlink" Target="http://../AppData/Roaming/Microsoft/Users/51984/Users/CASA%201/Users/CASA%201/AppData/Roaming/Microsoft/RESOLUCIONES%202018%20PDF/CARGOS%202018/775-2.pdf" TargetMode="External"/><Relationship Id="rId879" Type="http://schemas.openxmlformats.org/officeDocument/2006/relationships/hyperlink" Target="http://../AppData/Roaming/Microsoft/Users/51984/Users/CASA%201/Users/CASA%201/AppData/Roaming/Microsoft/RESOLUCIONES%202018%20PDF/CARGOS%202018/774.pdf" TargetMode="External"/><Relationship Id="rId878" Type="http://schemas.openxmlformats.org/officeDocument/2006/relationships/hyperlink" Target="http://../AppData/Roaming/Microsoft/Users/51984/Users/CASA%201/Users/CASA%201/AppData/Roaming/Microsoft/RESOLUCIONES%202018%20PDF/CARGOS%202018/776-2.pdf" TargetMode="External"/><Relationship Id="rId873" Type="http://schemas.openxmlformats.org/officeDocument/2006/relationships/hyperlink" Target="http://../AppData/Roaming/Microsoft/Users/51984/Users/CASA%201/Users/CASA%201/AppData/Roaming/Microsoft/RESOLUCIONES%202018%20PDF/CARGOS%202018/775.pdf" TargetMode="External"/><Relationship Id="rId872" Type="http://schemas.openxmlformats.org/officeDocument/2006/relationships/hyperlink" Target="http://../AppData/Roaming/Microsoft/Users/51984/Users/CASA%201/Users/CASA%201/AppData/Roaming/Microsoft/RESOLUCIONES%202018%20PDF/CARGOS%202018/777-2.pdf" TargetMode="External"/><Relationship Id="rId871" Type="http://schemas.openxmlformats.org/officeDocument/2006/relationships/hyperlink" Target="http://../AppData/Roaming/Microsoft/Users/51984/Users/CASA%201/Users/CASA%201/AppData/Roaming/Microsoft/RESOLUCIONES%202018%20PDF/CARGOS%202018/777.pdf" TargetMode="External"/><Relationship Id="rId3401" Type="http://schemas.openxmlformats.org/officeDocument/2006/relationships/hyperlink" Target="http://../AppData/Roaming/Microsoft/AppData/Roaming/Microsoft/RESOLUCIONES%202020%20PDF/0369.pdf" TargetMode="External"/><Relationship Id="rId870" Type="http://schemas.openxmlformats.org/officeDocument/2006/relationships/hyperlink" Target="http://../AppData/Roaming/Microsoft/Users/51984/Users/CASA%201/Users/CASA%201/AppData/Roaming/Microsoft/RESOLUCIONES%202018%20PDF/CARGOS%202018/779.pdf" TargetMode="External"/><Relationship Id="rId3400" Type="http://schemas.openxmlformats.org/officeDocument/2006/relationships/hyperlink" Target="http://../AppData/Roaming/Microsoft/Users/51984/AppData/Roaming/Microsoft/RESOLUCIONES%202020%20PDF/0371.pdf" TargetMode="External"/><Relationship Id="rId1653" Type="http://schemas.openxmlformats.org/officeDocument/2006/relationships/hyperlink" Target="http://../AppData/Roaming/Microsoft/Users/51984/Users/CASA%201/Users/CASA%201/AppData/Roaming/Microsoft/RESOLUCIONES%202019%20PDF/0364.pdf" TargetMode="External"/><Relationship Id="rId2984" Type="http://schemas.openxmlformats.org/officeDocument/2006/relationships/hyperlink" Target="http://../AppData/Roaming/Microsoft/Users/51984/Users/CASA%201/Users/CASA%201/AppData/Roaming/Microsoft/RESOLUCIONES%202019%20PDF/1242.pdf" TargetMode="External"/><Relationship Id="rId1654" Type="http://schemas.openxmlformats.org/officeDocument/2006/relationships/hyperlink" Target="http://../AppData/Roaming/Microsoft/Users/51984/Users/CASA%201/Users/CASA%201/AppData/Roaming/Microsoft/RESOLUCIONES%202019%20PDF/0427.pdf" TargetMode="External"/><Relationship Id="rId2985" Type="http://schemas.openxmlformats.org/officeDocument/2006/relationships/hyperlink" Target="http://../AppData/Roaming/Microsoft/Users/51984/Users/CASA%201/Users/CASA%201/AppData/Roaming/Microsoft/RESOLUCIONES%202019%20PDF/1259.pdf" TargetMode="External"/><Relationship Id="rId1655" Type="http://schemas.openxmlformats.org/officeDocument/2006/relationships/hyperlink" Target="http://../AppData/Roaming/Microsoft/Users/51984/Users/CASA%201/Users/CASA%201/AppData/Roaming/Microsoft/RESOLUCIONES%202019%20PDF/0428.pdf" TargetMode="External"/><Relationship Id="rId2986" Type="http://schemas.openxmlformats.org/officeDocument/2006/relationships/hyperlink" Target="http://../AppData/Roaming/Microsoft/Users/51984/Users/CASA%201/Users/CASA%201/AppData/Roaming/Microsoft/RESOLUCIONES%202019%20PDF/1283.pdf" TargetMode="External"/><Relationship Id="rId1656" Type="http://schemas.openxmlformats.org/officeDocument/2006/relationships/hyperlink" Target="http://../AppData/Roaming/Microsoft/Users/51984/Users/CASA%201/Users/CASA%201/AppData/Roaming/Microsoft/RESOLUCIONES%202019%20PDF/0429.pdf" TargetMode="External"/><Relationship Id="rId2987" Type="http://schemas.openxmlformats.org/officeDocument/2006/relationships/hyperlink" Target="http://../AppData/Roaming/Microsoft/Users/51984/Users/CASA%201/Users/CASA%201/AppData/Roaming/Microsoft/RESOLUCIONES%202019%20PDF/1282.pdf" TargetMode="External"/><Relationship Id="rId1657" Type="http://schemas.openxmlformats.org/officeDocument/2006/relationships/hyperlink" Target="http://../AppData/Roaming/Microsoft/Users/51984/Users/CASA%201/Users/CASA%201/AppData/Roaming/Microsoft/RESOLUCIONES%202019%20PDF/0442.pdf" TargetMode="External"/><Relationship Id="rId2988" Type="http://schemas.openxmlformats.org/officeDocument/2006/relationships/hyperlink" Target="http://../AppData/Roaming/Microsoft/Users/51984/Users/CASA%201/Users/CASA%201/AppData/Roaming/Microsoft/RESOLUCIONES%202019%20PDF/1277.pdf" TargetMode="External"/><Relationship Id="rId1658" Type="http://schemas.openxmlformats.org/officeDocument/2006/relationships/hyperlink" Target="http://../AppData/Roaming/Microsoft/Users/51984/Users/CASA%201/Users/CASA%201/AppData/Roaming/Microsoft/RESOLUCIONES%202019%20PDF/0434.pdf" TargetMode="External"/><Relationship Id="rId2989" Type="http://schemas.openxmlformats.org/officeDocument/2006/relationships/hyperlink" Target="http://../AppData/Roaming/Microsoft/Users/51984/Users/CASA%201/Users/CASA%201/AppData/Roaming/Microsoft/RESOLUCIONES%202019%20PDF/1280.pdf" TargetMode="External"/><Relationship Id="rId1659" Type="http://schemas.openxmlformats.org/officeDocument/2006/relationships/hyperlink" Target="http://../AppData/Roaming/Microsoft/Users/51984/Users/CASA%201/Users/CASA%201/AppData/Roaming/Microsoft/RESOLUCIONES%202019%20PDF/0431.pdf" TargetMode="External"/><Relationship Id="rId829" Type="http://schemas.openxmlformats.org/officeDocument/2006/relationships/hyperlink" Target="http://../AppData/Roaming/Microsoft/Users/51984/Users/CASA%201/Users/CASA%201/AppData/Roaming/Microsoft/RESOLUCIONES%202018%20PDF/CARGOS%202018/673.pdf" TargetMode="External"/><Relationship Id="rId828" Type="http://schemas.openxmlformats.org/officeDocument/2006/relationships/hyperlink" Target="http://../AppData/Roaming/Microsoft/Users/51984/Users/CASA%201/Users/CASA%201/AppData/Roaming/Microsoft/RESOLUCIONES%202019%20PDF/CARGOS%202019/0644-CARGO1.pdf" TargetMode="External"/><Relationship Id="rId827" Type="http://schemas.openxmlformats.org/officeDocument/2006/relationships/hyperlink" Target="http://../AppData/Roaming/Microsoft/Users/51984/Users/CASA%201/Users/CASA%201/AppData/Roaming/Microsoft/RESOLUCIONES%202018%20PDF/CARGOS%202018/620-2.pdf" TargetMode="External"/><Relationship Id="rId822" Type="http://schemas.openxmlformats.org/officeDocument/2006/relationships/hyperlink" Target="http://../AppData/Roaming/Microsoft/AppData/Roaming/Microsoft/RESOLUCIONES%202018%20PDF/287.pdf" TargetMode="External"/><Relationship Id="rId821" Type="http://schemas.openxmlformats.org/officeDocument/2006/relationships/hyperlink" Target="http://../AppData/Roaming/Microsoft/Users/51984/Users/CASA%201/AppData/Roaming/Microsoft/RESOLUCIONES%202018%20PDF/283.pdf" TargetMode="External"/><Relationship Id="rId820" Type="http://schemas.openxmlformats.org/officeDocument/2006/relationships/hyperlink" Target="http://../AppData/Roaming/Microsoft/AppData/Roaming/Microsoft/RESOLUCIONES%202018%20PDF/191.pdf" TargetMode="External"/><Relationship Id="rId826" Type="http://schemas.openxmlformats.org/officeDocument/2006/relationships/hyperlink" Target="http://../AppData/Roaming/Microsoft/Users/51984/AppData/Roaming/Microsoft/RESOLUCIONES%202018%20PDF/572.pdf" TargetMode="External"/><Relationship Id="rId825" Type="http://schemas.openxmlformats.org/officeDocument/2006/relationships/hyperlink" Target="http://../AppData/Roaming/Microsoft/AppData/Roaming/Microsoft/RESOLUCIONES%202018%20PDF/548.pdf" TargetMode="External"/><Relationship Id="rId824" Type="http://schemas.openxmlformats.org/officeDocument/2006/relationships/hyperlink" Target="http://../AppData/Roaming/Microsoft/AppData/Roaming/Microsoft/RESOLUCIONES%202018%20PDF/528.pdf" TargetMode="External"/><Relationship Id="rId823" Type="http://schemas.openxmlformats.org/officeDocument/2006/relationships/hyperlink" Target="http://../AppData/Roaming/Microsoft/Users/51984/Users/CASA%201/Users/CASA%201/AppData/Roaming/Microsoft/RESOLUCIONES%202018%20PDF/CARGOS%202018/507.pdf" TargetMode="External"/><Relationship Id="rId2980" Type="http://schemas.openxmlformats.org/officeDocument/2006/relationships/hyperlink" Target="http://../AppData/Roaming/Microsoft/Users/51984/Users/CASA%201/Users/CASA%201/AppData/Roaming/Microsoft/RESOLUCIONES%202019%20PDF/1264.pdf" TargetMode="External"/><Relationship Id="rId1650" Type="http://schemas.openxmlformats.org/officeDocument/2006/relationships/hyperlink" Target="http://../AppData/Roaming/Microsoft/Users/51984/Users/CASA%201/Users/CASA%201/AppData/Roaming/Microsoft/RESOLUCIONES%202019%20PDF/0421.pdf" TargetMode="External"/><Relationship Id="rId2981" Type="http://schemas.openxmlformats.org/officeDocument/2006/relationships/hyperlink" Target="http://../AppData/Roaming/Microsoft/Users/51984/Users/CASA%201/Users/CASA%201/AppData/Roaming/Microsoft/RESOLUCIONES%202019%20PDF/1241.pdf" TargetMode="External"/><Relationship Id="rId1651" Type="http://schemas.openxmlformats.org/officeDocument/2006/relationships/hyperlink" Target="http://../AppData/Roaming/Microsoft/Users/51984/Users/CASA%201/Users/CASA%201/AppData/Roaming/Microsoft/RESOLUCIONES%202019%20PDF/0424.pdf" TargetMode="External"/><Relationship Id="rId2982" Type="http://schemas.openxmlformats.org/officeDocument/2006/relationships/hyperlink" Target="http://../AppData/Roaming/Microsoft/Users/51984/Users/CASA%201/Users/CASA%201/AppData/Roaming/Microsoft/RESOLUCIONES%202019%20PDF/1246.pdf" TargetMode="External"/><Relationship Id="rId1652" Type="http://schemas.openxmlformats.org/officeDocument/2006/relationships/hyperlink" Target="http://../AppData/Roaming/Microsoft/Users/51984/Users/CASA%201/Users/CASA%201/AppData/Roaming/Microsoft/RESOLUCIONES%202019%20PDF/0422.pdf" TargetMode="External"/><Relationship Id="rId2983" Type="http://schemas.openxmlformats.org/officeDocument/2006/relationships/hyperlink" Target="http://../AppData/Roaming/Microsoft/Users/51984/Users/CASA%201/Users/CASA%201/AppData/Roaming/Microsoft/RESOLUCIONES%202019%20PDF/1245.pdf" TargetMode="External"/><Relationship Id="rId1642" Type="http://schemas.openxmlformats.org/officeDocument/2006/relationships/hyperlink" Target="http://../AppData/Roaming/Microsoft/Users/51984/Users/CASA%201/Users/CASA%201/AppData/Roaming/Microsoft/RESOLUCIONES%202019%20PDF/0419.pdf" TargetMode="External"/><Relationship Id="rId2973" Type="http://schemas.openxmlformats.org/officeDocument/2006/relationships/hyperlink" Target="http://../AppData/Roaming/Microsoft/Users/51984/Users/CASA%201/Users/CASA%201/AppData/Roaming/Microsoft/RESOLUCIONES%202019%20PDF/1233.pdf" TargetMode="External"/><Relationship Id="rId1643" Type="http://schemas.openxmlformats.org/officeDocument/2006/relationships/hyperlink" Target="http://../AppData/Roaming/Microsoft/Users/51984/Users/CASA%201/Users/CASA%201/AppData/Roaming/Microsoft/RESOLUCIONES%202019%20PDF/0414.pdf" TargetMode="External"/><Relationship Id="rId2974" Type="http://schemas.openxmlformats.org/officeDocument/2006/relationships/hyperlink" Target="http://../AppData/Roaming/Microsoft/Users/51984/Users/CASA%201/Users/CASA%201/AppData/Roaming/Microsoft/RESOLUCIONES%202019%20PDF/1234.pdf" TargetMode="External"/><Relationship Id="rId1644" Type="http://schemas.openxmlformats.org/officeDocument/2006/relationships/hyperlink" Target="http://../AppData/Roaming/Microsoft/Users/51984/Users/CASA%201/Users/CASA%201/AppData/Roaming/Microsoft/RESOLUCIONES%202019%20PDF/0415.pdf" TargetMode="External"/><Relationship Id="rId2975" Type="http://schemas.openxmlformats.org/officeDocument/2006/relationships/hyperlink" Target="http://../AppData/Roaming/Microsoft/Users/51984/Users/CASA%201/Users/CASA%201/AppData/Roaming/Microsoft/RESOLUCIONES%202019%20PDF/CARGOS%202019/1234%20CARGO%202.pdf" TargetMode="External"/><Relationship Id="rId1645" Type="http://schemas.openxmlformats.org/officeDocument/2006/relationships/hyperlink" Target="http://../AppData/Roaming/Microsoft/Users/51984/Users/CASA%201/Users/CASA%201/AppData/Roaming/Microsoft/RESOLUCIONES%202019%20PDF/0417.pdf" TargetMode="External"/><Relationship Id="rId2976" Type="http://schemas.openxmlformats.org/officeDocument/2006/relationships/hyperlink" Target="http://../AppData/Roaming/Microsoft/Users/51984/Users/CASA%201/Users/CASA%201/AppData/Roaming/Microsoft/RESOLUCIONES%202019%20PDF/1271.pdf" TargetMode="External"/><Relationship Id="rId1646" Type="http://schemas.openxmlformats.org/officeDocument/2006/relationships/hyperlink" Target="http://../AppData/Roaming/Microsoft/Users/51984/Users/CASA%201/Users/CASA%201/AppData/Roaming/Microsoft/RESOLUCIONES%202019%20PDF/0416.pdf" TargetMode="External"/><Relationship Id="rId2977" Type="http://schemas.openxmlformats.org/officeDocument/2006/relationships/hyperlink" Target="http://../AppData/Roaming/Microsoft/Users/51984/Users/CASA%201/Users/CASA%201/AppData/Roaming/Microsoft/RESOLUCIONES%202019%20PDF/1247.pdf" TargetMode="External"/><Relationship Id="rId1647" Type="http://schemas.openxmlformats.org/officeDocument/2006/relationships/hyperlink" Target="http://../AppData/Roaming/Microsoft/Users/51984/Users/CASA%201/Users/CASA%201/AppData/Roaming/Microsoft/RESOLUCIONES%202019%20PDF/0423.pdf" TargetMode="External"/><Relationship Id="rId2978" Type="http://schemas.openxmlformats.org/officeDocument/2006/relationships/hyperlink" Target="http://../AppData/Roaming/Microsoft/Users/51984/Users/CASA%201/Users/CASA%201/AppData/Roaming/Microsoft/RESOLUCIONES%202019%20PDF/1248.pdf" TargetMode="External"/><Relationship Id="rId1648" Type="http://schemas.openxmlformats.org/officeDocument/2006/relationships/hyperlink" Target="http://../AppData/Roaming/Microsoft/Users/51984/Users/CASA%201/Users/CASA%201/AppData/Roaming/Microsoft/RESOLUCIONES%202019%20PDF/0425.pdf" TargetMode="External"/><Relationship Id="rId2979" Type="http://schemas.openxmlformats.org/officeDocument/2006/relationships/hyperlink" Target="http://../AppData/Roaming/Microsoft/Users/51984/Users/CASA%201/Users/CASA%201/AppData/Roaming/Microsoft/RESOLUCIONES%202019%20PDF/1230.pdf" TargetMode="External"/><Relationship Id="rId1649" Type="http://schemas.openxmlformats.org/officeDocument/2006/relationships/hyperlink" Target="http://../AppData/Roaming/Microsoft/Users/51984/Users/CASA%201/Users/CASA%201/AppData/Roaming/Microsoft/RESOLUCIONES%202019%20PDF/0426.pdf" TargetMode="External"/><Relationship Id="rId819" Type="http://schemas.openxmlformats.org/officeDocument/2006/relationships/hyperlink" Target="http://../AppData/Roaming/Microsoft/Users/51984/Users/CASA%201/AppData/Roaming/Microsoft/RESOLUCIONES%202018%20PDF/124.pdf" TargetMode="External"/><Relationship Id="rId818" Type="http://schemas.openxmlformats.org/officeDocument/2006/relationships/hyperlink" Target="http://../AppData/Roaming/Microsoft/Users/51984/Users/CASA%201/Users/CASA%201/AppData/Roaming/Microsoft/RESOLUCIONES%202018%20PDF/97.pdf" TargetMode="External"/><Relationship Id="rId817" Type="http://schemas.openxmlformats.org/officeDocument/2006/relationships/hyperlink" Target="http://../AppData/Roaming/Microsoft/Users/51984/Users/CASA%201/Users/CASA%201/AppData/Roaming/Microsoft/RESOLUCIONES%202018%20PDF/85.pdf" TargetMode="External"/><Relationship Id="rId816" Type="http://schemas.openxmlformats.org/officeDocument/2006/relationships/hyperlink" Target="http://../AppData/Roaming/Microsoft/Users/51984/Users/CASA%201/Users/CASA%201/AppData/Roaming/Microsoft/RESOLUCIONES%202018%20PDF/84.pdf" TargetMode="External"/><Relationship Id="rId811" Type="http://schemas.openxmlformats.org/officeDocument/2006/relationships/hyperlink" Target="http://../AppData/Roaming/Microsoft/Users/51984/Users/CASA%201/Users/CASA%201/AppData/Roaming/Microsoft/AppData/Roaming/Microsoft/RESOLUCIONES%202017%20PDF/1120.pdf" TargetMode="External"/><Relationship Id="rId810" Type="http://schemas.openxmlformats.org/officeDocument/2006/relationships/hyperlink" Target="http://../AppData/Roaming/Microsoft/Users/51984/Users/CASA%201/Users/CASA%201/AppData/Roaming/Microsoft/RESOLUCIONES%202017%20PDF/1118.pdf" TargetMode="External"/><Relationship Id="rId815" Type="http://schemas.openxmlformats.org/officeDocument/2006/relationships/hyperlink" Target="http://../AppData/Roaming/Microsoft/Users/51984/Users/CASA%201/Users/CASA%201/AppData/Roaming/Microsoft/RESOLUCIONES%202018%20PDF/53.pdf" TargetMode="External"/><Relationship Id="rId814" Type="http://schemas.openxmlformats.org/officeDocument/2006/relationships/hyperlink" Target="http://../AppData/Roaming/Microsoft/Users/51984/Users/CASA%201/Users/CASA%201/AppData/Roaming/Microsoft/RESOLUCIONES%202018%20PDF/48.pdf" TargetMode="External"/><Relationship Id="rId813" Type="http://schemas.openxmlformats.org/officeDocument/2006/relationships/hyperlink" Target="http://../AppData/Roaming/Microsoft/Users/51984/Users/CASA%201/Users/CASA%201/AppData/Roaming/Microsoft/RESOLUCIONES%202018%20PDF/32.pdf" TargetMode="External"/><Relationship Id="rId812" Type="http://schemas.openxmlformats.org/officeDocument/2006/relationships/hyperlink" Target="http://../AppData/Roaming/Microsoft/Users/51984/Users/CASA%201/Users/CASA%201/AppData/Roaming/Microsoft/RESOLUCIONES%202017%20PDF/1117.pdf" TargetMode="External"/><Relationship Id="rId2970" Type="http://schemas.openxmlformats.org/officeDocument/2006/relationships/hyperlink" Target="http://../AppData/Roaming/Microsoft/Users/51984/Users/CASA%201/Users/CASA%201/AppData/Roaming/Microsoft/RESOLUCIONES%202019%20PDF/1262.pdf" TargetMode="External"/><Relationship Id="rId1640" Type="http://schemas.openxmlformats.org/officeDocument/2006/relationships/hyperlink" Target="http://../AppData/Roaming/Microsoft/Users/51984/Users/CASA%201/Users/CASA%201/AppData/Roaming/Microsoft/RESOLUCIONES%202019%20PDF/0420.pdf" TargetMode="External"/><Relationship Id="rId2971" Type="http://schemas.openxmlformats.org/officeDocument/2006/relationships/hyperlink" Target="http://../AppData/Roaming/Microsoft/Users/51984/Users/CASA%201/Users/CASA%201/AppData/Roaming/Microsoft/RESOLUCIONES%202019%20PDF/1238.pdf" TargetMode="External"/><Relationship Id="rId1641" Type="http://schemas.openxmlformats.org/officeDocument/2006/relationships/hyperlink" Target="http://../AppData/Roaming/Microsoft/Users/51984/Users/CASA%201/Users/CASA%201/AppData/Roaming/Microsoft/RESOLUCIONES%202019%20PDF/0418.pdf" TargetMode="External"/><Relationship Id="rId2972" Type="http://schemas.openxmlformats.org/officeDocument/2006/relationships/hyperlink" Target="http://../AppData/Roaming/Microsoft/Users/51984/Users/CASA%201/Users/CASA%201/AppData/Roaming/Microsoft/RESOLUCIONES%202019%20PDF/1232.pdf" TargetMode="External"/><Relationship Id="rId1675" Type="http://schemas.openxmlformats.org/officeDocument/2006/relationships/hyperlink" Target="http://../AppData/Roaming/Microsoft/Users/51984/Users/CASA%201/Users/CASA%201/AppData/Roaming/Microsoft/RESOLUCIONES%202019%20PDF/0446.pdf" TargetMode="External"/><Relationship Id="rId1676" Type="http://schemas.openxmlformats.org/officeDocument/2006/relationships/hyperlink" Target="http://../AppData/Roaming/Microsoft/Users/51984/Users/CASA%201/Users/CASA%201/AppData/Roaming/Microsoft/RESOLUCIONES%202019%20PDF/0450.pdf" TargetMode="External"/><Relationship Id="rId1677" Type="http://schemas.openxmlformats.org/officeDocument/2006/relationships/hyperlink" Target="http://../AppData/Roaming/Microsoft/Users/51984/Users/CASA%201/Users/CASA%201/AppData/Roaming/Microsoft/RESOLUCIONES%202019%20PDF/0466.pdf" TargetMode="External"/><Relationship Id="rId1678" Type="http://schemas.openxmlformats.org/officeDocument/2006/relationships/hyperlink" Target="http://../AppData/Roaming/Microsoft/Users/51984/Users/CASA%201/Users/CASA%201/AppData/Roaming/Microsoft/RESOLUCIONES%202019%20PDF/0455.pdf" TargetMode="External"/><Relationship Id="rId1679" Type="http://schemas.openxmlformats.org/officeDocument/2006/relationships/hyperlink" Target="http://../AppData/Roaming/Microsoft/Users/51984/Users/CASA%201/Users/CASA%201/AppData/Roaming/Microsoft/RESOLUCIONES%202019%20PDF/0451.pdf" TargetMode="External"/><Relationship Id="rId849" Type="http://schemas.openxmlformats.org/officeDocument/2006/relationships/hyperlink" Target="http://../AppData/Roaming/Microsoft/Users/51984/Users/CASA%201/Users/CASA%201/AppData/Roaming/Microsoft/RESOLUCIONES%202018%20PDF/CARGOS%202018/749-3.pdf" TargetMode="External"/><Relationship Id="rId844" Type="http://schemas.openxmlformats.org/officeDocument/2006/relationships/hyperlink" Target="http://../AppData/Roaming/Microsoft/Users/51984/Users/CASA%201/Users/CASA%201/AppData/Roaming/Microsoft/RESOLUCIONES%202018%20PDF/CARGOS%202018/724.pdf" TargetMode="External"/><Relationship Id="rId843" Type="http://schemas.openxmlformats.org/officeDocument/2006/relationships/hyperlink" Target="http://../AppData/Roaming/Microsoft/Users/51984/Users/CASA%201/Users/CASA%201/AppData/Roaming/Microsoft/RESOLUCIONES%202018%20PDF/CARGOS%202018/723.pdf" TargetMode="External"/><Relationship Id="rId842" Type="http://schemas.openxmlformats.org/officeDocument/2006/relationships/hyperlink" Target="http://../AppData/Roaming/Microsoft/AppData/Roaming/Microsoft/RESOLUCIONES%202018%20PDF/725.pdf" TargetMode="External"/><Relationship Id="rId841" Type="http://schemas.openxmlformats.org/officeDocument/2006/relationships/hyperlink" Target="http://../AppData/Roaming/Microsoft/Users/51984/Users/CASA%201/Users/CASA%201/AppData/Roaming/Microsoft/RESOLUCIONES%202018%20PDF/CARGOS%202018/728-2.pdf" TargetMode="External"/><Relationship Id="rId848" Type="http://schemas.openxmlformats.org/officeDocument/2006/relationships/hyperlink" Target="http://../AppData/Roaming/Microsoft/Users/51984/Users/CASA%201/Users/CASA%201/AppData/Roaming/Microsoft/RESOLUCIONES%202018%20PDF/CARGOS%202018/749-2.pdf" TargetMode="External"/><Relationship Id="rId847" Type="http://schemas.openxmlformats.org/officeDocument/2006/relationships/hyperlink" Target="http://../AppData/Roaming/Microsoft/Users/51984/Users/CASA%201/Users/CASA%201/AppData/Roaming/Microsoft/RESOLUCIONES%202018%20PDF/CARGOS%202018/749.pdf" TargetMode="External"/><Relationship Id="rId846" Type="http://schemas.openxmlformats.org/officeDocument/2006/relationships/hyperlink" Target="http://../AppData/Roaming/Microsoft/Users/51984/Users/CASA%201/Users/CASA%201/AppData/Roaming/Microsoft/RESOLUCIONES%202018%20PDF/CARGOS%202018/719-3.pdf" TargetMode="External"/><Relationship Id="rId845" Type="http://schemas.openxmlformats.org/officeDocument/2006/relationships/hyperlink" Target="http://../AppData/Roaming/Microsoft/Users/51984/Users/CASA%201/Users/CASA%201/AppData/Roaming/Microsoft/RESOLUCIONES%202018%20PDF/CARGOS%202018/719-2.pdf" TargetMode="External"/><Relationship Id="rId1670" Type="http://schemas.openxmlformats.org/officeDocument/2006/relationships/hyperlink" Target="http://../AppData/Roaming/Microsoft/AppData/Roaming/Microsoft/RESOLUCIONES%202019%20PDF/433.pdf" TargetMode="External"/><Relationship Id="rId840" Type="http://schemas.openxmlformats.org/officeDocument/2006/relationships/hyperlink" Target="http://../AppData/Roaming/Microsoft/Users/51984/Users/CASA%201/Users/CASA%201/AppData/Roaming/Microsoft/RESOLUCIONES%202018%20PDF/CARGOS%202018/728.pdf" TargetMode="External"/><Relationship Id="rId1671" Type="http://schemas.openxmlformats.org/officeDocument/2006/relationships/hyperlink" Target="http://../AppData/Roaming/Microsoft/Users/51984/Users/CASA%201/Users/CASA%201/AppData/Roaming/Microsoft/RESOLUCIONES%202019%20PDF/0440.pdf" TargetMode="External"/><Relationship Id="rId1672" Type="http://schemas.openxmlformats.org/officeDocument/2006/relationships/hyperlink" Target="http://../AppData/Roaming/Microsoft/Users/51984/Users/CASA%201/Users/CASA%201/AppData/Roaming/Microsoft/RESOLUCIONES%202019%20PDF/0443.pdf" TargetMode="External"/><Relationship Id="rId1673" Type="http://schemas.openxmlformats.org/officeDocument/2006/relationships/hyperlink" Target="http://../AppData/Roaming/Microsoft/Users/51984/Users/CASA%201/Users/CASA%201/AppData/Roaming/Microsoft/RESOLUCIONES%202019%20PDF/0462.pdf" TargetMode="External"/><Relationship Id="rId1674" Type="http://schemas.openxmlformats.org/officeDocument/2006/relationships/hyperlink" Target="http://../AppData/Roaming/Microsoft/Users/51984/Users/CASA%201/Users/CASA%201/AppData/Roaming/Microsoft/RESOLUCIONES%202019%20PDF/0463.pdf" TargetMode="External"/><Relationship Id="rId1664" Type="http://schemas.openxmlformats.org/officeDocument/2006/relationships/hyperlink" Target="http://../AppData/Roaming/Microsoft/Users/51984/Users/CASA%201/Users/CASA%201/AppData/Roaming/Microsoft/RESOLUCIONES%202019%20PDF/0439.pdf" TargetMode="External"/><Relationship Id="rId2995" Type="http://schemas.openxmlformats.org/officeDocument/2006/relationships/hyperlink" Target="http://../AppData/Roaming/Microsoft/Users/51984/Users/CASA%201/Users/CASA%201/AppData/Roaming/Microsoft/RESOLUCIONES%202019%20PDF/1337.pdf" TargetMode="External"/><Relationship Id="rId1665" Type="http://schemas.openxmlformats.org/officeDocument/2006/relationships/hyperlink" Target="http://../AppData/Roaming/Microsoft/Users/51984/Users/CASA%201/Users/CASA%201/AppData/Roaming/Microsoft/RESOLUCIONES%202019%20PDF/0445.pdf" TargetMode="External"/><Relationship Id="rId2996" Type="http://schemas.openxmlformats.org/officeDocument/2006/relationships/hyperlink" Target="http://../AppData/Roaming/Microsoft/Users/51984/Users/CASA%201/Users/CASA%201/AppData/Roaming/Microsoft/RESOLUCIONES%202019%20PDF/1292.pdf" TargetMode="External"/><Relationship Id="rId1666" Type="http://schemas.openxmlformats.org/officeDocument/2006/relationships/hyperlink" Target="http://../AppData/Roaming/Microsoft/Users/51984/Users/CASA%201/Users/CASA%201/AppData/Roaming/Microsoft/RESOLUCIONES%202019%20PDF/0437.pdf" TargetMode="External"/><Relationship Id="rId2997" Type="http://schemas.openxmlformats.org/officeDocument/2006/relationships/hyperlink" Target="http://../AppData/Roaming/Microsoft/Users/51984/Users/CASA%201/Users/CASA%201/AppData/Roaming/Microsoft/RESOLUCIONES%202019%20PDF/1326.pdf" TargetMode="External"/><Relationship Id="rId1667" Type="http://schemas.openxmlformats.org/officeDocument/2006/relationships/hyperlink" Target="http://../AppData/Roaming/Microsoft/Users/51984/Users/CASA%201/Users/CASA%201/AppData/Roaming/Microsoft/RESOLUCIONES%202019%20PDF/0444.pdf" TargetMode="External"/><Relationship Id="rId2998" Type="http://schemas.openxmlformats.org/officeDocument/2006/relationships/hyperlink" Target="http://../AppData/Roaming/Microsoft/Users/51984/Users/CASA%201/Users/CASA%201/AppData/Roaming/Microsoft/RESOLUCIONES%202019%20PDF/1305.pdf" TargetMode="External"/><Relationship Id="rId1668" Type="http://schemas.openxmlformats.org/officeDocument/2006/relationships/hyperlink" Target="http://../AppData/Roaming/Microsoft/Users/51984/Users/CASA%201/Users/CASA%201/AppData/Roaming/Microsoft/RESOLUCIONES%202019%20PDF/0435.pdf" TargetMode="External"/><Relationship Id="rId2999" Type="http://schemas.openxmlformats.org/officeDocument/2006/relationships/hyperlink" Target="http://../AppData/Roaming/Microsoft/Users/51984/Users/CASA%201/Users/CASA%201/AppData/Roaming/Microsoft/RESOLUCIONES%202019%20PDF/1294.pdf" TargetMode="External"/><Relationship Id="rId1669" Type="http://schemas.openxmlformats.org/officeDocument/2006/relationships/hyperlink" Target="http://../AppData/Roaming/Microsoft/Users/51984/Users/CASA%201/Users/CASA%201/AppData/Roaming/Microsoft/RESOLUCIONES%202019%20PDF/0441.pdf" TargetMode="External"/><Relationship Id="rId839" Type="http://schemas.openxmlformats.org/officeDocument/2006/relationships/hyperlink" Target="http://../AppData/Roaming/Microsoft/Users/51984/Users/CASA%201/Users/CASA%201/AppData/Roaming/Microsoft/RESOLUCIONES%202018%20PDF/CARGOS%202018/729.pdf" TargetMode="External"/><Relationship Id="rId838" Type="http://schemas.openxmlformats.org/officeDocument/2006/relationships/hyperlink" Target="http://../AppData/Roaming/Microsoft/Users/51984/Users/CASA%201/Users/CASA%201/AppData/Roaming/Microsoft/RESOLUCIONES%202018%20PDF/CARGOS%202018/718-3.pdf" TargetMode="External"/><Relationship Id="rId833" Type="http://schemas.openxmlformats.org/officeDocument/2006/relationships/hyperlink" Target="http://../AppData/Roaming/Microsoft/Users/51984/Users/CASA%201/Users/CASA%201/AppData/Roaming/Microsoft/RESOLUCIONES%202018%20PDF/CARGOS%202018/808.pdf" TargetMode="External"/><Relationship Id="rId832" Type="http://schemas.openxmlformats.org/officeDocument/2006/relationships/hyperlink" Target="http://../AppData/Roaming/Microsoft/AppData/Roaming/Microsoft/RESOLUCIONES%202018%20PDF/705.pdf" TargetMode="External"/><Relationship Id="rId831" Type="http://schemas.openxmlformats.org/officeDocument/2006/relationships/hyperlink" Target="http://../AppData/Roaming/Microsoft/Users/51984/Users/CASA%201/Users/CASA%201/AppData/Roaming/Microsoft/RESOLUCIONES%202018%20PDF/CARGOS%202018/683-2.pdf" TargetMode="External"/><Relationship Id="rId830" Type="http://schemas.openxmlformats.org/officeDocument/2006/relationships/hyperlink" Target="http://../AppData/Roaming/Microsoft/Users/51984/Users/CASA%201/Users/CASA%201/AppData/Roaming/Microsoft/RESOLUCIONES%202018%20PDF/CARGOS%202018/682-2.pdf" TargetMode="External"/><Relationship Id="rId837" Type="http://schemas.openxmlformats.org/officeDocument/2006/relationships/hyperlink" Target="http://../AppData/Roaming/Microsoft/Users/51984/Users/CASA%201/Users/CASA%201/AppData/Roaming/Microsoft/RESOLUCIONES%202018%20PDF/CARGOS%202018/718-2.pdf" TargetMode="External"/><Relationship Id="rId836" Type="http://schemas.openxmlformats.org/officeDocument/2006/relationships/hyperlink" Target="http://../AppData/Roaming/Microsoft/Users/51984/Users/CASA%201/Users/CASA%201/AppData/Roaming/Microsoft/RESOLUCIONES%202018%20PDF/CARGOS%202018/716.pdf" TargetMode="External"/><Relationship Id="rId835" Type="http://schemas.openxmlformats.org/officeDocument/2006/relationships/hyperlink" Target="http://../AppData/Roaming/Microsoft/Users/51984/Users/CASA%201/Users/CASA%201/AppData/Roaming/Microsoft/RESOLUCIONES%202018%20PDF/CARGOS%202018/808-3.pdf" TargetMode="External"/><Relationship Id="rId834" Type="http://schemas.openxmlformats.org/officeDocument/2006/relationships/hyperlink" Target="http://../AppData/Roaming/Microsoft/Users/51984/Users/CASA%201/Users/CASA%201/AppData/Roaming/Microsoft/RESOLUCIONES%202018%20PDF/CARGOS%202018/808-2.pdf" TargetMode="External"/><Relationship Id="rId2990" Type="http://schemas.openxmlformats.org/officeDocument/2006/relationships/hyperlink" Target="http://../AppData/Roaming/Microsoft/Users/51984/Users/CASA%201/Users/CASA%201/AppData/Roaming/Microsoft/RESOLUCIONES%202019%20PDF/1278.pdf" TargetMode="External"/><Relationship Id="rId1660" Type="http://schemas.openxmlformats.org/officeDocument/2006/relationships/hyperlink" Target="http://../AppData/Roaming/Microsoft/Users/51984/Users/CASA%201/Users/CASA%201/AppData/Roaming/Microsoft/RESOLUCIONES%202019%20PDF/0430.pdf" TargetMode="External"/><Relationship Id="rId2991" Type="http://schemas.openxmlformats.org/officeDocument/2006/relationships/hyperlink" Target="http://../AppData/Roaming/Microsoft/Users/51984/Users/CASA%201/Users/CASA%201/AppData/Roaming/Microsoft/RESOLUCIONES%202019%20PDF/1284.pdf" TargetMode="External"/><Relationship Id="rId1661" Type="http://schemas.openxmlformats.org/officeDocument/2006/relationships/hyperlink" Target="http://../AppData/Roaming/Microsoft/Users/51984/Users/CASA%201/Users/CASA%201/AppData/Roaming/Microsoft/RESOLUCIONES%202019%20PDF/0436.pdf" TargetMode="External"/><Relationship Id="rId2992" Type="http://schemas.openxmlformats.org/officeDocument/2006/relationships/hyperlink" Target="http://../AppData/Roaming/Microsoft/Users/51984/Users/CASA%201/Users/CASA%201/AppData/Roaming/Microsoft/RESOLUCIONES%202019%20PDF/1281.pdf" TargetMode="External"/><Relationship Id="rId1662" Type="http://schemas.openxmlformats.org/officeDocument/2006/relationships/hyperlink" Target="http://../AppData/Roaming/Microsoft/Users/51984/Users/CASA%201/Users/CASA%201/AppData/Roaming/Microsoft/RESOLUCIONES%202019%20PDF/0432.pdf" TargetMode="External"/><Relationship Id="rId2993" Type="http://schemas.openxmlformats.org/officeDocument/2006/relationships/hyperlink" Target="http://../AppData/Roaming/Microsoft/Users/51984/Users/CASA%201/Users/CASA%201/AppData/Roaming/Microsoft/RESOLUCIONES%202019%20PDF/1276.pdf" TargetMode="External"/><Relationship Id="rId1663" Type="http://schemas.openxmlformats.org/officeDocument/2006/relationships/hyperlink" Target="http://../AppData/Roaming/Microsoft/Users/51984/Users/CASA%201/Users/CASA%201/AppData/Roaming/Microsoft/RESOLUCIONES%202019%20PDF/0438.pdf" TargetMode="External"/><Relationship Id="rId2994" Type="http://schemas.openxmlformats.org/officeDocument/2006/relationships/hyperlink" Target="http://../AppData/Roaming/Microsoft/Users/51984/Users/CASA%201/Users/CASA%201/AppData/Roaming/Microsoft/RESOLUCIONES%202019%20PDF/1295.pdf" TargetMode="External"/><Relationship Id="rId2148" Type="http://schemas.openxmlformats.org/officeDocument/2006/relationships/hyperlink" Target="http://../AppData/Roaming/Microsoft/Users/51984/Users/CASA%201/Users/CASA%201/AppData/Roaming/Microsoft/RESOLUCIONES%202019%20PDF/CARGOS%202019/0747-CARGO1.pdf" TargetMode="External"/><Relationship Id="rId2149" Type="http://schemas.openxmlformats.org/officeDocument/2006/relationships/hyperlink" Target="http://../AppData/Roaming/Microsoft/Users/51984/Users/CASA%201/Users/CASA%201/AppData/Roaming/Microsoft/RESOLUCIONES%202019%20PDF/0748.pdf" TargetMode="External"/><Relationship Id="rId3479" Type="http://schemas.openxmlformats.org/officeDocument/2006/relationships/hyperlink" Target="http://../AppData/Roaming/Microsoft/AppData/Roaming/Microsoft/RESOLUCIONES%202020%20PDF/0468.pdf" TargetMode="External"/><Relationship Id="rId3470" Type="http://schemas.openxmlformats.org/officeDocument/2006/relationships/hyperlink" Target="http://../AppData/Roaming/Microsoft/AppData/Roaming/Microsoft/RESOLUCIONES%202020%20PDF/0438.pdf" TargetMode="External"/><Relationship Id="rId2140" Type="http://schemas.openxmlformats.org/officeDocument/2006/relationships/hyperlink" Target="http://../AppData/Roaming/Microsoft/Users/51984/Users/CASA%201/Users/CASA%201/AppData/Roaming/Microsoft/RESOLUCIONES%202019%20PDF/CARGOS%202019/0746-CARGO3.pdf" TargetMode="External"/><Relationship Id="rId3472" Type="http://schemas.openxmlformats.org/officeDocument/2006/relationships/hyperlink" Target="http://../AppData/Roaming/Microsoft/AppData/Roaming/Microsoft/RESOLUCIONES%202020%20PDF/0435.pdf" TargetMode="External"/><Relationship Id="rId2141" Type="http://schemas.openxmlformats.org/officeDocument/2006/relationships/hyperlink" Target="http://../AppData/Roaming/Microsoft/Users/51984/Users/CASA%201/Users/CASA%201/AppData/Roaming/Microsoft/RESOLUCIONES%202019%20PDF/0738.pdf" TargetMode="External"/><Relationship Id="rId3471" Type="http://schemas.openxmlformats.org/officeDocument/2006/relationships/hyperlink" Target="http://../AppData/Roaming/Microsoft/AppData/Roaming/Microsoft/RESOLUCIONES%202020%20PDF/0439.pdf" TargetMode="External"/><Relationship Id="rId2142" Type="http://schemas.openxmlformats.org/officeDocument/2006/relationships/hyperlink" Target="http://../AppData/Roaming/Microsoft/Users/51984/Users/CASA%201/Users/CASA%201/AppData/Roaming/Microsoft/RESOLUCIONES%202019%20PDF/0764.pdf" TargetMode="External"/><Relationship Id="rId3474" Type="http://schemas.openxmlformats.org/officeDocument/2006/relationships/hyperlink" Target="http://../AppData/Roaming/Microsoft/AppData/Roaming/Microsoft/RESOLUCIONES%202020%20PDF/0442.pdf" TargetMode="External"/><Relationship Id="rId2143" Type="http://schemas.openxmlformats.org/officeDocument/2006/relationships/hyperlink" Target="http://../AppData/Roaming/Microsoft/Users/51984/Users/CASA%201/Users/CASA%201/AppData/Roaming/Microsoft/RESOLUCIONES%202019%20PDF/0737.pdf" TargetMode="External"/><Relationship Id="rId3473" Type="http://schemas.openxmlformats.org/officeDocument/2006/relationships/hyperlink" Target="http://../AppData/Roaming/Microsoft/AppData/Roaming/Microsoft/RESOLUCIONES%202020%20PDF/0440.pdf" TargetMode="External"/><Relationship Id="rId2144" Type="http://schemas.openxmlformats.org/officeDocument/2006/relationships/hyperlink" Target="http://../AppData/Roaming/Microsoft/Users/51984/Users/CASA%201/Users/CASA%201/AppData/Roaming/Microsoft/RESOLUCIONES%202019%20PDF/CARGOS%202019/0737-CARGO1.pdf" TargetMode="External"/><Relationship Id="rId3476" Type="http://schemas.openxmlformats.org/officeDocument/2006/relationships/hyperlink" Target="http://../AppData/Roaming/Microsoft/AppData/Roaming/Microsoft/RESOLUCIONES%202020%20PDF/0460.pdf" TargetMode="External"/><Relationship Id="rId2145" Type="http://schemas.openxmlformats.org/officeDocument/2006/relationships/hyperlink" Target="http://../AppData/Roaming/Microsoft/Users/51984/Users/CASA%201/Users/CASA%201/AppData/Roaming/Microsoft/RESOLUCIONES%202019%20PDF/CARGOS%202019/0737-CARGO2.pdf" TargetMode="External"/><Relationship Id="rId3475" Type="http://schemas.openxmlformats.org/officeDocument/2006/relationships/hyperlink" Target="http://../AppData/Roaming/Microsoft/AppData/Roaming/Microsoft/RESOLUCIONES%202020%20PDF/0441.pdf" TargetMode="External"/><Relationship Id="rId2146" Type="http://schemas.openxmlformats.org/officeDocument/2006/relationships/hyperlink" Target="http://../AppData/Roaming/Microsoft/Users/51984/Users/CASA%201/Users/CASA%201/AppData/Roaming/Microsoft/RESOLUCIONES%202019%20PDF/CARGOS%202019/0737-CARGO3.pdf" TargetMode="External"/><Relationship Id="rId3478" Type="http://schemas.openxmlformats.org/officeDocument/2006/relationships/hyperlink" Target="http://../AppData/Roaming/Microsoft/AppData/Roaming/Microsoft/RESOLUCIONES%202020%20PDF/0470.pdf" TargetMode="External"/><Relationship Id="rId2147" Type="http://schemas.openxmlformats.org/officeDocument/2006/relationships/hyperlink" Target="http://../AppData/Roaming/Microsoft/Users/51984/Users/CASA%201/Users/CASA%201/AppData/Roaming/Microsoft/RESOLUCIONES%202019%20PDF/0747.pdf" TargetMode="External"/><Relationship Id="rId3477" Type="http://schemas.openxmlformats.org/officeDocument/2006/relationships/hyperlink" Target="http://../AppData/Roaming/Microsoft/AppData/Roaming/Microsoft/RESOLUCIONES%202020%20PDF/0450.pdf" TargetMode="External"/><Relationship Id="rId2137" Type="http://schemas.openxmlformats.org/officeDocument/2006/relationships/hyperlink" Target="http://../AppData/Roaming/Microsoft/Users/51984/Users/CASA%201/Users/CASA%201/AppData/Roaming/Microsoft/RESOLUCIONES%202019%20PDF/0746.pdf" TargetMode="External"/><Relationship Id="rId3469" Type="http://schemas.openxmlformats.org/officeDocument/2006/relationships/hyperlink" Target="http://../AppData/Roaming/Microsoft/AppData/Roaming/Microsoft/RESOLUCIONES%202020%20PDF/0444.pdf" TargetMode="External"/><Relationship Id="rId2138" Type="http://schemas.openxmlformats.org/officeDocument/2006/relationships/hyperlink" Target="http://../AppData/Roaming/Microsoft/Users/51984/Users/CASA%201/Users/CASA%201/AppData/Roaming/Microsoft/RESOLUCIONES%202019%20PDF/CARGOS%202019/0746-CARGO1.pdf" TargetMode="External"/><Relationship Id="rId3468" Type="http://schemas.openxmlformats.org/officeDocument/2006/relationships/hyperlink" Target="http://../AppData/Roaming/Microsoft/AppData/Roaming/Microsoft/RESOLUCIONES%202020%20PDF/0437.pdf" TargetMode="External"/><Relationship Id="rId2139" Type="http://schemas.openxmlformats.org/officeDocument/2006/relationships/hyperlink" Target="http://../AppData/Roaming/Microsoft/Users/51984/Users/CASA%201/Users/CASA%201/AppData/Roaming/Microsoft/RESOLUCIONES%202019%20PDF/CARGOS%202019/0746-CARGO2.pdf" TargetMode="External"/><Relationship Id="rId3461" Type="http://schemas.openxmlformats.org/officeDocument/2006/relationships/hyperlink" Target="http://../AppData/Roaming/Microsoft/AppData/Roaming/Microsoft/RESOLUCIONES%202020%20PDF/0432.pdf" TargetMode="External"/><Relationship Id="rId2130" Type="http://schemas.openxmlformats.org/officeDocument/2006/relationships/hyperlink" Target="http://../AppData/Roaming/Microsoft/Users/51984/Users/CASA%201/Users/CASA%201/AppData/Roaming/Microsoft/RESOLUCIONES%202019%20PDF/0755.pdf" TargetMode="External"/><Relationship Id="rId3460" Type="http://schemas.openxmlformats.org/officeDocument/2006/relationships/hyperlink" Target="http://../AppData/Roaming/Microsoft/AppData/Roaming/Microsoft/RESOLUCIONES%202020%20PDF/0430.pdf" TargetMode="External"/><Relationship Id="rId2131" Type="http://schemas.openxmlformats.org/officeDocument/2006/relationships/hyperlink" Target="http://../AppData/Roaming/Microsoft/Users/51984/Users/CASA%201/Users/CASA%201/AppData/Roaming/Microsoft/RESOLUCIONES%202019%20PDF/CARGOS%202019/0755-CARGO1.pdf" TargetMode="External"/><Relationship Id="rId3463" Type="http://schemas.openxmlformats.org/officeDocument/2006/relationships/hyperlink" Target="http://../AppData/Roaming/Microsoft/AppData/Roaming/Microsoft/RESOLUCIONES%202020%20PDF/0433.pdf" TargetMode="External"/><Relationship Id="rId2132" Type="http://schemas.openxmlformats.org/officeDocument/2006/relationships/hyperlink" Target="http://../AppData/Roaming/Microsoft/Users/51984/Users/CASA%201/Users/CASA%201/AppData/Roaming/Microsoft/RESOLUCIONES%202019%20PDF/CARGOS%202019/0755-CARGO2.pdf" TargetMode="External"/><Relationship Id="rId3462" Type="http://schemas.openxmlformats.org/officeDocument/2006/relationships/hyperlink" Target="http://../AppData/Roaming/Microsoft/AppData/Roaming/Microsoft/RESOLUCIONES%202020%20PDF/0429.pdf" TargetMode="External"/><Relationship Id="rId2133" Type="http://schemas.openxmlformats.org/officeDocument/2006/relationships/hyperlink" Target="http://../AppData/Roaming/Microsoft/Users/51984/Users/CASA%201/Users/CASA%201/AppData/Roaming/Microsoft/RESOLUCIONES%202019%20PDF/0750.pdf" TargetMode="External"/><Relationship Id="rId3465" Type="http://schemas.openxmlformats.org/officeDocument/2006/relationships/hyperlink" Target="http://../AppData/Roaming/Microsoft/AppData/Roaming/Microsoft/RESOLUCIONES%202020%20PDF/0434.pdf" TargetMode="External"/><Relationship Id="rId2134" Type="http://schemas.openxmlformats.org/officeDocument/2006/relationships/hyperlink" Target="http://../AppData/Roaming/Microsoft/Users/51984/Users/CASA%201/Users/CASA%201/AppData/Roaming/Microsoft/RESOLUCIONES%202019%20PDF/CARGOS%202019/0750-CARGO1.pdf" TargetMode="External"/><Relationship Id="rId3464" Type="http://schemas.openxmlformats.org/officeDocument/2006/relationships/hyperlink" Target="http://../AppData/Roaming/Microsoft/AppData/Roaming/Microsoft/RESOLUCIONES%202020%20PDF/0443.pdf" TargetMode="External"/><Relationship Id="rId2135" Type="http://schemas.openxmlformats.org/officeDocument/2006/relationships/hyperlink" Target="http://../AppData/Roaming/Microsoft/Users/51984/Users/CASA%201/Users/CASA%201/AppData/Roaming/Microsoft/RESOLUCIONES%202019%20PDF/CARGOS%202019/0750-CARGO2.pdf" TargetMode="External"/><Relationship Id="rId3467" Type="http://schemas.openxmlformats.org/officeDocument/2006/relationships/hyperlink" Target="http://../AppData/Roaming/Microsoft/AppData/Roaming/Microsoft/RESOLUCIONES%202020%20PDF/0445.pdf" TargetMode="External"/><Relationship Id="rId2136" Type="http://schemas.openxmlformats.org/officeDocument/2006/relationships/hyperlink" Target="http://../AppData/Roaming/Microsoft/Users/51984/Users/CASA%201/Users/CASA%201/AppData/Roaming/Microsoft/RESOLUCIONES%202019%20PDF/0740.pdf" TargetMode="External"/><Relationship Id="rId3466" Type="http://schemas.openxmlformats.org/officeDocument/2006/relationships/hyperlink" Target="http://../AppData/Roaming/Microsoft/AppData/Roaming/Microsoft/RESOLUCIONES%202020%20PDF/0436.pdf" TargetMode="External"/><Relationship Id="rId3490" Type="http://schemas.openxmlformats.org/officeDocument/2006/relationships/hyperlink" Target="http://../AppData/Roaming/Microsoft/AppData/Roaming/Microsoft/RESOLUCIONES%202020%20PDF/0451.pdf" TargetMode="External"/><Relationship Id="rId2160" Type="http://schemas.openxmlformats.org/officeDocument/2006/relationships/hyperlink" Target="http://../AppData/Roaming/Microsoft/Users/51984/Users/CASA%201/Users/CASA%201/AppData/Roaming/Microsoft/RESOLUCIONES%202019%20PDF/0770.pdf" TargetMode="External"/><Relationship Id="rId3492" Type="http://schemas.openxmlformats.org/officeDocument/2006/relationships/hyperlink" Target="http://../AppData/Roaming/Microsoft/AppData/Roaming/Microsoft/RESOLUCIONES%202020%20PDF/0447.pdf" TargetMode="External"/><Relationship Id="rId2161" Type="http://schemas.openxmlformats.org/officeDocument/2006/relationships/hyperlink" Target="http://../AppData/Roaming/Microsoft/Users/51984/Users/CASA%201/Users/CASA%201/AppData/Roaming/Microsoft/RESOLUCIONES%202019%20PDF/CARGOS%202019/0770-CARGO1.pdf" TargetMode="External"/><Relationship Id="rId3491" Type="http://schemas.openxmlformats.org/officeDocument/2006/relationships/hyperlink" Target="http://../AppData/Roaming/Microsoft/AppData/Roaming/Microsoft/RESOLUCIONES%202020%20PDF/0454.pdf" TargetMode="External"/><Relationship Id="rId2162" Type="http://schemas.openxmlformats.org/officeDocument/2006/relationships/hyperlink" Target="http://../AppData/Roaming/Microsoft/Users/51984/Users/CASA%201/Users/CASA%201/AppData/Roaming/Microsoft/RESOLUCIONES%202019%20PDF/CARGOS%202019/0770-CARGO2.pdf" TargetMode="External"/><Relationship Id="rId3494" Type="http://schemas.openxmlformats.org/officeDocument/2006/relationships/hyperlink" Target="http://../AppData/Roaming/Microsoft/AppData/Roaming/Microsoft/RESOLUCIONES%202020%20PDF/0464.pdf" TargetMode="External"/><Relationship Id="rId2163" Type="http://schemas.openxmlformats.org/officeDocument/2006/relationships/hyperlink" Target="http://../AppData/Roaming/Microsoft/Users/51984/Users/CASA%201/Users/CASA%201/AppData/Roaming/Microsoft/RESOLUCIONES%202019%20PDF/0768.pdf" TargetMode="External"/><Relationship Id="rId3493" Type="http://schemas.openxmlformats.org/officeDocument/2006/relationships/hyperlink" Target="http://../AppData/Roaming/Microsoft/AppData/Roaming/Microsoft/RESOLUCIONES%202020%20PDF/0453.pdf" TargetMode="External"/><Relationship Id="rId2164" Type="http://schemas.openxmlformats.org/officeDocument/2006/relationships/hyperlink" Target="http://../AppData/Roaming/Microsoft/Users/51984/Users/CASA%201/Users/CASA%201/AppData/Roaming/Microsoft/RESOLUCIONES%202019%20PDF/CARGOS%202019/0768-CARGO1.pdf" TargetMode="External"/><Relationship Id="rId3496" Type="http://schemas.openxmlformats.org/officeDocument/2006/relationships/hyperlink" Target="http://../AppData/Roaming/Microsoft/AppData/Roaming/Microsoft/RESOLUCIONES%202020%20PDF/0473.pdf" TargetMode="External"/><Relationship Id="rId2165" Type="http://schemas.openxmlformats.org/officeDocument/2006/relationships/hyperlink" Target="http://../AppData/Roaming/Microsoft/Users/51984/Users/CASA%201/Users/CASA%201/AppData/Roaming/Microsoft/RESOLUCIONES%202019%20PDF/CARGOS%202019/0768-CARGO2.pdf" TargetMode="External"/><Relationship Id="rId3495" Type="http://schemas.openxmlformats.org/officeDocument/2006/relationships/hyperlink" Target="http://../AppData/Roaming/Microsoft/AppData/Roaming/Microsoft/RESOLUCIONES%202020%20PDF/0463.pdf" TargetMode="External"/><Relationship Id="rId2166" Type="http://schemas.openxmlformats.org/officeDocument/2006/relationships/hyperlink" Target="http://../AppData/Roaming/Microsoft/Users/51984/Users/CASA%201/Users/CASA%201/AppData/Roaming/Microsoft/RESOLUCIONES%202019%20PDF/0771.pdf" TargetMode="External"/><Relationship Id="rId3498" Type="http://schemas.openxmlformats.org/officeDocument/2006/relationships/hyperlink" Target="http://../AppData/Roaming/Microsoft/AppData/Roaming/Microsoft/RESOLUCIONES%202020%20PDF/0456.pdf" TargetMode="External"/><Relationship Id="rId2167" Type="http://schemas.openxmlformats.org/officeDocument/2006/relationships/hyperlink" Target="http://../AppData/Roaming/Microsoft/Users/51984/Users/CASA%201/Users/CASA%201/AppData/Roaming/Microsoft/RESOLUCIONES%202019%20PDF/CARGOS%202019/0771-CARGO1.pdf" TargetMode="External"/><Relationship Id="rId3497" Type="http://schemas.openxmlformats.org/officeDocument/2006/relationships/hyperlink" Target="http://../AppData/Roaming/Microsoft/AppData/Roaming/Microsoft/RESOLUCIONES%202020%20PDF/0459.pdf" TargetMode="External"/><Relationship Id="rId2168" Type="http://schemas.openxmlformats.org/officeDocument/2006/relationships/hyperlink" Target="http://../AppData/Roaming/Microsoft/Users/51984/Users/CASA%201/Users/CASA%201/AppData/Roaming/Microsoft/RESOLUCIONES%202019%20PDF/CARGOS%202019/0771-CARGO2.pdf" TargetMode="External"/><Relationship Id="rId2169" Type="http://schemas.openxmlformats.org/officeDocument/2006/relationships/hyperlink" Target="http://../AppData/Roaming/Microsoft/Users/51984/Users/CASA%201/Users/CASA%201/AppData/Roaming/Microsoft/RESOLUCIONES%202019%20PDF/0767.pdf" TargetMode="External"/><Relationship Id="rId3499" Type="http://schemas.openxmlformats.org/officeDocument/2006/relationships/hyperlink" Target="http://../AppData/Roaming/Microsoft/AppData/Roaming/Microsoft/RESOLUCIONES%202020%20PDF/0446.pdf" TargetMode="External"/><Relationship Id="rId2159" Type="http://schemas.openxmlformats.org/officeDocument/2006/relationships/hyperlink" Target="http://../AppData/Roaming/Microsoft/Users/51984/Users/CASA%201/Users/CASA%201/AppData/Roaming/Microsoft/RESOLUCIONES%202019%20PDF/0736.pdf" TargetMode="External"/><Relationship Id="rId3481" Type="http://schemas.openxmlformats.org/officeDocument/2006/relationships/hyperlink" Target="http://../AppData/Roaming/Microsoft/AppData/Roaming/Microsoft/RESOLUCIONES%202020%20PDF/0461.pdf" TargetMode="External"/><Relationship Id="rId2150" Type="http://schemas.openxmlformats.org/officeDocument/2006/relationships/hyperlink" Target="http://../AppData/Roaming/Microsoft/Users/51984/Users/CASA%201/Users/CASA%201/AppData/Roaming/Microsoft/RESOLUCIONES%202019%20PDF/CARGOS%202019/0748-CARGO1.pdf" TargetMode="External"/><Relationship Id="rId3480" Type="http://schemas.openxmlformats.org/officeDocument/2006/relationships/hyperlink" Target="http://../AppData/Roaming/Microsoft/AppData/Roaming/Microsoft/RESOLUCIONES%202020%20PDF/0469.pdf" TargetMode="External"/><Relationship Id="rId2151" Type="http://schemas.openxmlformats.org/officeDocument/2006/relationships/hyperlink" Target="http://../AppData/Roaming/Microsoft/Users/51984/Users/CASA%201/Users/CASA%201/AppData/Roaming/Microsoft/RESOLUCIONES%202019%20PDF/CARGOS%202019/0748-CARGO2.pdf" TargetMode="External"/><Relationship Id="rId3483" Type="http://schemas.openxmlformats.org/officeDocument/2006/relationships/hyperlink" Target="http://../AppData/Roaming/Microsoft/AppData/Roaming/Microsoft/RESOLUCIONES%202020%20PDF/0467.pdf" TargetMode="External"/><Relationship Id="rId2152" Type="http://schemas.openxmlformats.org/officeDocument/2006/relationships/hyperlink" Target="http://../AppData/Roaming/Microsoft/Users/51984/Users/CASA%201/Users/CASA%201/AppData/Roaming/Microsoft/RESOLUCIONES%202019%20PDF/CARGOS%202019/0748-CARGO3.pdf" TargetMode="External"/><Relationship Id="rId3482" Type="http://schemas.openxmlformats.org/officeDocument/2006/relationships/hyperlink" Target="http://../AppData/Roaming/Microsoft/AppData/Roaming/Microsoft/RESOLUCIONES%202020%20PDF/0474.pdf" TargetMode="External"/><Relationship Id="rId2153" Type="http://schemas.openxmlformats.org/officeDocument/2006/relationships/hyperlink" Target="http://../AppData/Roaming/Microsoft/Users/51984/Users/CASA%201/Users/CASA%201/AppData/Roaming/Microsoft/RESOLUCIONES%202019%20PDF/0744.pdf" TargetMode="External"/><Relationship Id="rId3485" Type="http://schemas.openxmlformats.org/officeDocument/2006/relationships/hyperlink" Target="http://../AppData/Roaming/Microsoft/AppData/Roaming/Microsoft/RESOLUCIONES%202020%20PDF/0462.pdf" TargetMode="External"/><Relationship Id="rId2154" Type="http://schemas.openxmlformats.org/officeDocument/2006/relationships/hyperlink" Target="http://../AppData/Roaming/Microsoft/Users/51984/Users/CASA%201/Users/CASA%201/AppData/Roaming/Microsoft/RESOLUCIONES%202019%20PDF/CARGOS%202019/0744-CARGO3.pdf" TargetMode="External"/><Relationship Id="rId3484" Type="http://schemas.openxmlformats.org/officeDocument/2006/relationships/hyperlink" Target="http://../AppData/Roaming/Microsoft/AppData/Roaming/Microsoft/RESOLUCIONES%202020%20PDF/0457.pdf" TargetMode="External"/><Relationship Id="rId2155" Type="http://schemas.openxmlformats.org/officeDocument/2006/relationships/hyperlink" Target="http://../AppData/Roaming/Microsoft/Users/51984/Users/CASA%201/Users/CASA%201/AppData/Roaming/Microsoft/RESOLUCIONES%202019%20PDF/CARGOS%202019/0744-CARGO4.pdf" TargetMode="External"/><Relationship Id="rId3487" Type="http://schemas.openxmlformats.org/officeDocument/2006/relationships/hyperlink" Target="http://../AppData/Roaming/Microsoft/AppData/Roaming/Microsoft/RESOLUCIONES%202020%20PDF/0452.pdf" TargetMode="External"/><Relationship Id="rId2156" Type="http://schemas.openxmlformats.org/officeDocument/2006/relationships/hyperlink" Target="http://../AppData/Roaming/Microsoft/Users/51984/Users/CASA%201/Users/CASA%201/AppData/Roaming/Microsoft/RESOLUCIONES%202019%20PDF/0752.pdf" TargetMode="External"/><Relationship Id="rId3486" Type="http://schemas.openxmlformats.org/officeDocument/2006/relationships/hyperlink" Target="http://../AppData/Roaming/Microsoft/AppData/Roaming/Microsoft/RESOLUCIONES%202020%20PDF/0471.pdf" TargetMode="External"/><Relationship Id="rId2157" Type="http://schemas.openxmlformats.org/officeDocument/2006/relationships/hyperlink" Target="http://../AppData/Roaming/Microsoft/Users/51984/Users/CASA%201/Users/CASA%201/AppData/Roaming/Microsoft/RESOLUCIONES%202019%20PDF/CARGOS%202019/0752-CARGO1.pdf" TargetMode="External"/><Relationship Id="rId3489" Type="http://schemas.openxmlformats.org/officeDocument/2006/relationships/hyperlink" Target="http://../AppData/Roaming/Microsoft/AppData/Roaming/Microsoft/RESOLUCIONES%202020%20PDF/0466.pdf" TargetMode="External"/><Relationship Id="rId2158" Type="http://schemas.openxmlformats.org/officeDocument/2006/relationships/hyperlink" Target="http://../AppData/Roaming/Microsoft/Users/51984/Users/CASA%201/Users/CASA%201/AppData/Roaming/Microsoft/RESOLUCIONES%202019%20PDF/CARGOS%202019/0752-CARGO2.pdf" TargetMode="External"/><Relationship Id="rId3488" Type="http://schemas.openxmlformats.org/officeDocument/2006/relationships/hyperlink" Target="http://../AppData/Roaming/Microsoft/AppData/Roaming/Microsoft/RESOLUCIONES%202020%20PDF/0472.pdf" TargetMode="External"/><Relationship Id="rId2104" Type="http://schemas.openxmlformats.org/officeDocument/2006/relationships/hyperlink" Target="http://../AppData/Roaming/Microsoft/Users/51984/Users/CASA%201/Users/CASA%201/AppData/Roaming/Microsoft/RESOLUCIONES%202019%20PDF/CARGOS%202019/0762-CARGO1.pdf" TargetMode="External"/><Relationship Id="rId3436" Type="http://schemas.openxmlformats.org/officeDocument/2006/relationships/hyperlink" Target="http://../AppData/Roaming/Microsoft/AppData/Roaming/Microsoft/RESOLUCIONES%202020%20PDF/0408.pdf" TargetMode="External"/><Relationship Id="rId2105" Type="http://schemas.openxmlformats.org/officeDocument/2006/relationships/hyperlink" Target="http://../AppData/Roaming/Microsoft/Users/51984/Users/CASA%201/Users/CASA%201/AppData/Roaming/Microsoft/RESOLUCIONES%202019%20PDF/0760.pdf" TargetMode="External"/><Relationship Id="rId3435" Type="http://schemas.openxmlformats.org/officeDocument/2006/relationships/hyperlink" Target="http://../AppData/Roaming/Microsoft/AppData/Roaming/Microsoft/RESOLUCIONES%202020%20PDF/0405.pdf" TargetMode="External"/><Relationship Id="rId2106" Type="http://schemas.openxmlformats.org/officeDocument/2006/relationships/hyperlink" Target="http://../AppData/Roaming/Microsoft/Users/51984/Users/CASA%201/Users/CASA%201/AppData/Roaming/Microsoft/RESOLUCIONES%202019%20PDF/0749.pdf" TargetMode="External"/><Relationship Id="rId3438" Type="http://schemas.openxmlformats.org/officeDocument/2006/relationships/hyperlink" Target="http://../AppData/Roaming/Microsoft/AppData/Roaming/Microsoft/RESOLUCIONES%202020%20PDF/0415.pdf" TargetMode="External"/><Relationship Id="rId2107" Type="http://schemas.openxmlformats.org/officeDocument/2006/relationships/hyperlink" Target="http://../AppData/Roaming/Microsoft/Users/51984/Users/CASA%201/Users/CASA%201/AppData/Roaming/Microsoft/RESOLUCIONES%202019%20PDF/CARGOS%202019/0749-CARGO1.pdf" TargetMode="External"/><Relationship Id="rId3437" Type="http://schemas.openxmlformats.org/officeDocument/2006/relationships/hyperlink" Target="http://../AppData/Roaming/Microsoft/AppData/Roaming/Microsoft/RESOLUCIONES%202020%20PDF/0404.pdf" TargetMode="External"/><Relationship Id="rId2108" Type="http://schemas.openxmlformats.org/officeDocument/2006/relationships/hyperlink" Target="http://../AppData/Roaming/Microsoft/Users/51984/Users/CASA%201/Users/CASA%201/AppData/Roaming/Microsoft/RESOLUCIONES%202019%20PDF/CARGOS%202019/0749-1.pdf" TargetMode="External"/><Relationship Id="rId2109" Type="http://schemas.openxmlformats.org/officeDocument/2006/relationships/hyperlink" Target="http://../AppData/Roaming/Microsoft/Users/51984/Users/CASA%201/Users/CASA%201/AppData/Roaming/Microsoft/RESOLUCIONES%202019%20PDF/0759.pdf" TargetMode="External"/><Relationship Id="rId3439" Type="http://schemas.openxmlformats.org/officeDocument/2006/relationships/hyperlink" Target="http://../AppData/Roaming/Microsoft/AppData/Roaming/Microsoft/RESOLUCIONES%202020%20PDF/0412.pdf" TargetMode="External"/><Relationship Id="rId3430" Type="http://schemas.openxmlformats.org/officeDocument/2006/relationships/hyperlink" Target="http://../AppData/Roaming/Microsoft/AppData/Roaming/Microsoft/RESOLUCIONES%202020%20PDF/0401.pdf" TargetMode="External"/><Relationship Id="rId2100" Type="http://schemas.openxmlformats.org/officeDocument/2006/relationships/hyperlink" Target="http://../AppData/Roaming/Microsoft/Users/51984/Users/CASA%201/Users/CASA%201/AppData/Roaming/Microsoft/RESOLUCIONES%202019%20PDF/0754.pdf" TargetMode="External"/><Relationship Id="rId3432" Type="http://schemas.openxmlformats.org/officeDocument/2006/relationships/hyperlink" Target="http://../AppData/Roaming/Microsoft/AppData/Roaming/Microsoft/RESOLUCIONES%202020%20PDF/0400.pdf" TargetMode="External"/><Relationship Id="rId2101" Type="http://schemas.openxmlformats.org/officeDocument/2006/relationships/hyperlink" Target="http://../AppData/Roaming/Microsoft/Users/51984/Users/CASA%201/Users/CASA%201/AppData/Roaming/Microsoft/RESOLUCIONES%202019%20PDF/CARGOS%202019/0754-CARGO1.pdf" TargetMode="External"/><Relationship Id="rId3431" Type="http://schemas.openxmlformats.org/officeDocument/2006/relationships/hyperlink" Target="http://../AppData/Roaming/Microsoft/AppData/Roaming/Microsoft/RESOLUCIONES%202020%20PDF/0399.pdf" TargetMode="External"/><Relationship Id="rId2102" Type="http://schemas.openxmlformats.org/officeDocument/2006/relationships/hyperlink" Target="http://../AppData/Roaming/Microsoft/Users/51984/Users/CASA%201/Users/CASA%201/AppData/Roaming/Microsoft/RESOLUCIONES%202019%20PDF/CARGOS%202019/0754-CARGO2.pdf" TargetMode="External"/><Relationship Id="rId3434" Type="http://schemas.openxmlformats.org/officeDocument/2006/relationships/hyperlink" Target="http://../AppData/Roaming/Microsoft/AppData/Roaming/Microsoft/RESOLUCIONES%202020%20PDF/0407.pdf" TargetMode="External"/><Relationship Id="rId2103" Type="http://schemas.openxmlformats.org/officeDocument/2006/relationships/hyperlink" Target="http://../AppData/Roaming/Microsoft/Users/51984/Users/CASA%201/Users/CASA%201/AppData/Roaming/Microsoft/RESOLUCIONES%202019%20PDF/0762.pdf" TargetMode="External"/><Relationship Id="rId3433" Type="http://schemas.openxmlformats.org/officeDocument/2006/relationships/hyperlink" Target="http://../AppData/Roaming/Microsoft/AppData/Roaming/Microsoft/RESOLUCIONES%202020%20PDF/0403.pdf" TargetMode="External"/><Relationship Id="rId3425" Type="http://schemas.openxmlformats.org/officeDocument/2006/relationships/hyperlink" Target="http://../AppData/Roaming/Microsoft/AppData/Roaming/Microsoft/RESOLUCIONES%202020%20PDF/0383.pdf" TargetMode="External"/><Relationship Id="rId3424" Type="http://schemas.openxmlformats.org/officeDocument/2006/relationships/hyperlink" Target="http://../AppData/Roaming/Microsoft/AppData/Roaming/Microsoft/RESOLUCIONES%202020%20PDF/0397.pdf" TargetMode="External"/><Relationship Id="rId3427" Type="http://schemas.openxmlformats.org/officeDocument/2006/relationships/hyperlink" Target="http://../AppData/Roaming/Microsoft/AppData/Roaming/Microsoft/RESOLUCIONES%202020%20PDF/0389.pdf" TargetMode="External"/><Relationship Id="rId3426" Type="http://schemas.openxmlformats.org/officeDocument/2006/relationships/hyperlink" Target="http://../AppData/Roaming/Microsoft/AppData/Roaming/Microsoft/RESOLUCIONES%202020%20PDF/0382.pdf" TargetMode="External"/><Relationship Id="rId3429" Type="http://schemas.openxmlformats.org/officeDocument/2006/relationships/hyperlink" Target="http://../AppData/Roaming/Microsoft/AppData/Roaming/Microsoft/RESOLUCIONES%202020%20PDF/0398.pdf" TargetMode="External"/><Relationship Id="rId3428" Type="http://schemas.openxmlformats.org/officeDocument/2006/relationships/hyperlink" Target="http://../AppData/Roaming/Microsoft/AppData/Roaming/Microsoft/RESOLUCIONES%202020%20PDF/0386.pdf" TargetMode="External"/><Relationship Id="rId899" Type="http://schemas.openxmlformats.org/officeDocument/2006/relationships/hyperlink" Target="http://../AppData/Roaming/Microsoft/Users/51984/Users/CASA%201/Users/CASA%201/AppData/Roaming/Microsoft/RESOLUCIONES%202018%20PDF/CARGOS%202018/793.pdf" TargetMode="External"/><Relationship Id="rId898" Type="http://schemas.openxmlformats.org/officeDocument/2006/relationships/hyperlink" Target="http://../AppData/Roaming/Microsoft/Users/51984/Users/CASA%201/Users/CASA%201/AppData/Roaming/Microsoft/RESOLUCIONES%202018%20PDF/CARGOS%202018/795-2.pdf" TargetMode="External"/><Relationship Id="rId897" Type="http://schemas.openxmlformats.org/officeDocument/2006/relationships/hyperlink" Target="http://../AppData/Roaming/Microsoft/Users/51984/Users/CASA%201/Users/CASA%201/AppData/Roaming/Microsoft/RESOLUCIONES%202018%20PDF/CARGOS%202018/795.pdf" TargetMode="External"/><Relationship Id="rId896" Type="http://schemas.openxmlformats.org/officeDocument/2006/relationships/hyperlink" Target="http://../AppData/Roaming/Microsoft/Users/51984/Users/CASA%201/Users/CASA%201/AppData/Roaming/Microsoft/RESOLUCIONES%202018%20PDF/CARGOS%202018/790.pdf" TargetMode="External"/><Relationship Id="rId891" Type="http://schemas.openxmlformats.org/officeDocument/2006/relationships/hyperlink" Target="http://../AppData/Roaming/Microsoft/Users/51984/Users/CASA%201/Users/CASA%201/AppData/Roaming/Microsoft/RESOLUCIONES%202018%20PDF/CARGOS%202018/787.pdf" TargetMode="External"/><Relationship Id="rId890" Type="http://schemas.openxmlformats.org/officeDocument/2006/relationships/hyperlink" Target="http://../AppData/Roaming/Microsoft/Users/51984/Users/CASA%201/Users/CASA%201/AppData/Roaming/Microsoft/RESOLUCIONES%202018%20PDF/CARGOS%202018/784-3.pdf" TargetMode="External"/><Relationship Id="rId895" Type="http://schemas.openxmlformats.org/officeDocument/2006/relationships/hyperlink" Target="http://../AppData/Roaming/Microsoft/Users/51984/Users/CASA%201/Users/CASA%201/AppData/Roaming/Microsoft/RESOLUCIONES%202018%20PDF/CARGOS%202018/792-2.pdf" TargetMode="External"/><Relationship Id="rId3421" Type="http://schemas.openxmlformats.org/officeDocument/2006/relationships/hyperlink" Target="http://../AppData/Roaming/Microsoft/AppData/Roaming/Microsoft/RESOLUCIONES%202020%20PDF/0392.pdf" TargetMode="External"/><Relationship Id="rId894" Type="http://schemas.openxmlformats.org/officeDocument/2006/relationships/hyperlink" Target="http://../AppData/Roaming/Microsoft/Users/51984/Users/CASA%201/Users/CASA%201/AppData/Roaming/Microsoft/RESOLUCIONES%202018%20PDF/CARGOS%202018/792.pdf" TargetMode="External"/><Relationship Id="rId3420" Type="http://schemas.openxmlformats.org/officeDocument/2006/relationships/hyperlink" Target="http://../AppData/Roaming/Microsoft/AppData/Roaming/Microsoft/RESOLUCIONES%202020%20PDF/0394.pdf" TargetMode="External"/><Relationship Id="rId893" Type="http://schemas.openxmlformats.org/officeDocument/2006/relationships/hyperlink" Target="http://../AppData/Roaming/Microsoft/Users/51984/Users/CASA%201/Users/CASA%201/AppData/Roaming/Microsoft/RESOLUCIONES%202018%20PDF/CARGOS%202018/783-2.pdf" TargetMode="External"/><Relationship Id="rId3423" Type="http://schemas.openxmlformats.org/officeDocument/2006/relationships/hyperlink" Target="http://../AppData/Roaming/Microsoft/AppData/Roaming/Microsoft/RESOLUCIONES%202020%20PDF/0385.pdf" TargetMode="External"/><Relationship Id="rId892" Type="http://schemas.openxmlformats.org/officeDocument/2006/relationships/hyperlink" Target="http://../AppData/Roaming/Microsoft/Users/51984/Users/CASA%201/Users/CASA%201/AppData/Roaming/Microsoft/RESOLUCIONES%202018%20PDF/CARGOS%202018/783.pdf" TargetMode="External"/><Relationship Id="rId3422" Type="http://schemas.openxmlformats.org/officeDocument/2006/relationships/hyperlink" Target="http://../AppData/Roaming/Microsoft/AppData/Roaming/Microsoft/RESOLUCIONES%202020%20PDF/0393.pdf" TargetMode="External"/><Relationship Id="rId2126" Type="http://schemas.openxmlformats.org/officeDocument/2006/relationships/hyperlink" Target="http://../AppData/Roaming/Microsoft/Users/51984/Users/CASA%201/Users/CASA%201/AppData/Roaming/Microsoft/RESOLUCIONES%202019%20PDF/0753.pdf" TargetMode="External"/><Relationship Id="rId3458" Type="http://schemas.openxmlformats.org/officeDocument/2006/relationships/hyperlink" Target="http://../AppData/Roaming/Microsoft/AppData/Roaming/Microsoft/RESOLUCIONES%202020%20PDF/0425.pdf" TargetMode="External"/><Relationship Id="rId2127" Type="http://schemas.openxmlformats.org/officeDocument/2006/relationships/hyperlink" Target="http://../AppData/Roaming/Microsoft/Users/51984/Users/CASA%201/Users/CASA%201/AppData/Roaming/Microsoft/RESOLUCIONES%202019%20PDF/CARGOS%202019/0753-CARGO1.pdf" TargetMode="External"/><Relationship Id="rId3457" Type="http://schemas.openxmlformats.org/officeDocument/2006/relationships/hyperlink" Target="http://../AppData/Roaming/Microsoft/AppData/Roaming/Microsoft/RESOLUCIONES%202020%20PDF/0420.pdf" TargetMode="External"/><Relationship Id="rId2128" Type="http://schemas.openxmlformats.org/officeDocument/2006/relationships/hyperlink" Target="http://../AppData/Roaming/Microsoft/Users/51984/Users/CASA%201/Users/CASA%201/AppData/Roaming/Microsoft/RESOLUCIONES%202019%20PDF/CARGOS%202019/0753-CARGO2.pdf" TargetMode="External"/><Relationship Id="rId2129" Type="http://schemas.openxmlformats.org/officeDocument/2006/relationships/hyperlink" Target="http://../AppData/Roaming/Microsoft/Users/51984/Users/CASA%201/Users/CASA%201/AppData/Roaming/Microsoft/RESOLUCIONES%202019%20PDF/0743.pdf" TargetMode="External"/><Relationship Id="rId3459" Type="http://schemas.openxmlformats.org/officeDocument/2006/relationships/hyperlink" Target="http://../AppData/Roaming/Microsoft/AppData/Roaming/Microsoft/RESOLUCIONES%202020%20PDF/0431.pdf" TargetMode="External"/><Relationship Id="rId3450" Type="http://schemas.openxmlformats.org/officeDocument/2006/relationships/hyperlink" Target="http://../AppData/Roaming/Microsoft/AppData/Roaming/Microsoft/RESOLUCIONES%202020%20PDF/0427.pdf" TargetMode="External"/><Relationship Id="rId2120" Type="http://schemas.openxmlformats.org/officeDocument/2006/relationships/hyperlink" Target="http://../AppData/Roaming/Microsoft/Users/51984/Users/CASA%201/Users/CASA%201/AppData/Roaming/Microsoft/RESOLUCIONES%202019%20PDF/CARGOS%202019/0745-CARGO1.pdf" TargetMode="External"/><Relationship Id="rId3452" Type="http://schemas.openxmlformats.org/officeDocument/2006/relationships/hyperlink" Target="http://../AppData/Roaming/Microsoft/AppData/Roaming/Microsoft/RESOLUCIONES%202020%20PDF/0422.pdf" TargetMode="External"/><Relationship Id="rId2121" Type="http://schemas.openxmlformats.org/officeDocument/2006/relationships/hyperlink" Target="http://../AppData/Roaming/Microsoft/Users/51984/Users/CASA%201/Users/CASA%201/AppData/Roaming/Microsoft/RESOLUCIONES%202019%20PDF/CARGOS%202019/0745-CARGO2.pdf" TargetMode="External"/><Relationship Id="rId3451" Type="http://schemas.openxmlformats.org/officeDocument/2006/relationships/hyperlink" Target="http://../AppData/Roaming/Microsoft/AppData/Roaming/Microsoft/RESOLUCIONES%202020%20PDF/0421.pdf" TargetMode="External"/><Relationship Id="rId2122" Type="http://schemas.openxmlformats.org/officeDocument/2006/relationships/hyperlink" Target="http://../AppData/Roaming/Microsoft/Users/51984/Users/CASA%201/Users/CASA%201/AppData/Roaming/Microsoft/RESOLUCIONES%202019%20PDF/0757.pdf" TargetMode="External"/><Relationship Id="rId3454" Type="http://schemas.openxmlformats.org/officeDocument/2006/relationships/hyperlink" Target="http://../AppData/Roaming/Microsoft/AppData/Roaming/Microsoft/RESOLUCIONES%202020%20PDF/0417.pdf" TargetMode="External"/><Relationship Id="rId2123" Type="http://schemas.openxmlformats.org/officeDocument/2006/relationships/hyperlink" Target="http://../AppData/Roaming/Microsoft/Users/51984/Users/CASA%201/Users/CASA%201/AppData/Roaming/Microsoft/RESOLUCIONES%202019%20PDF/CARGOS%202019/0744-CARGO1.pdf" TargetMode="External"/><Relationship Id="rId3453" Type="http://schemas.openxmlformats.org/officeDocument/2006/relationships/hyperlink" Target="http://../AppData/Roaming/Microsoft/AppData/Roaming/Microsoft/RESOLUCIONES%202020%20PDF/0426.pdf" TargetMode="External"/><Relationship Id="rId2124" Type="http://schemas.openxmlformats.org/officeDocument/2006/relationships/hyperlink" Target="http://../AppData/Roaming/Microsoft/Users/51984/Users/CASA%201/Users/CASA%201/AppData/Roaming/Microsoft/RESOLUCIONES%202019%20PDF/CARGOS%202019/0744-CARGO2.pdf" TargetMode="External"/><Relationship Id="rId3456" Type="http://schemas.openxmlformats.org/officeDocument/2006/relationships/hyperlink" Target="http://../AppData/Roaming/Microsoft/AppData/Roaming/Microsoft/RESOLUCIONES%202020%20PDF/0423.pdf" TargetMode="External"/><Relationship Id="rId2125" Type="http://schemas.openxmlformats.org/officeDocument/2006/relationships/hyperlink" Target="http://../AppData/Roaming/Microsoft/Users/51984/Users/CASA%201/Users/CASA%201/AppData/Roaming/Microsoft/RESOLUCIONES%202019%20PDF/CARGOS%202019/0757-CARGO1.pdf" TargetMode="External"/><Relationship Id="rId3455" Type="http://schemas.openxmlformats.org/officeDocument/2006/relationships/hyperlink" Target="http://../AppData/Roaming/Microsoft/AppData/Roaming/Microsoft/RESOLUCIONES%202020%20PDF/0418.pdf" TargetMode="External"/><Relationship Id="rId2115" Type="http://schemas.openxmlformats.org/officeDocument/2006/relationships/hyperlink" Target="http://../AppData/Roaming/Microsoft/Users/51984/Users/CASA%201/Users/CASA%201/AppData/Roaming/Microsoft/RESOLUCIONES%202019%20PDF/CARGOS%202019/0751-CARGO2.pdf" TargetMode="External"/><Relationship Id="rId3447" Type="http://schemas.openxmlformats.org/officeDocument/2006/relationships/hyperlink" Target="http://../AppData/Roaming/Microsoft/AppData/Roaming/Microsoft/RESOLUCIONES%202020%20PDF/0402.pdf" TargetMode="External"/><Relationship Id="rId2116" Type="http://schemas.openxmlformats.org/officeDocument/2006/relationships/hyperlink" Target="http://../AppData/Roaming/Microsoft/Users/51984/Users/CASA%201/Users/CASA%201/AppData/Roaming/Microsoft/RESOLUCIONES%202019%20PDF/0761.pdf" TargetMode="External"/><Relationship Id="rId3446" Type="http://schemas.openxmlformats.org/officeDocument/2006/relationships/hyperlink" Target="http://../AppData/Roaming/Microsoft/AppData/Roaming/Microsoft/RESOLUCIONES%202020%20PDF/0413.pdf" TargetMode="External"/><Relationship Id="rId2117" Type="http://schemas.openxmlformats.org/officeDocument/2006/relationships/hyperlink" Target="http://../AppData/Roaming/Microsoft/Users/51984/Users/CASA%201/Users/CASA%201/AppData/Roaming/Microsoft/RESOLUCIONES%202019%20PDF/CARGOS%202019/0761-CARGO1.pdf" TargetMode="External"/><Relationship Id="rId3449" Type="http://schemas.openxmlformats.org/officeDocument/2006/relationships/hyperlink" Target="http://../AppData/Roaming/Microsoft/AppData/Roaming/Microsoft/RESOLUCIONES%202020%20PDF/0424.pdf" TargetMode="External"/><Relationship Id="rId2118" Type="http://schemas.openxmlformats.org/officeDocument/2006/relationships/hyperlink" Target="http://../AppData/Roaming/Microsoft/Users/51984/Users/CASA%201/Users/CASA%201/AppData/Roaming/Microsoft/RESOLUCIONES%202019%20PDF/0739.pdf" TargetMode="External"/><Relationship Id="rId3448" Type="http://schemas.openxmlformats.org/officeDocument/2006/relationships/hyperlink" Target="http://../AppData/Roaming/Microsoft/AppData/Roaming/Microsoft/RESOLUCIONES%202020%20PDF/0419.pdf" TargetMode="External"/><Relationship Id="rId2119" Type="http://schemas.openxmlformats.org/officeDocument/2006/relationships/hyperlink" Target="http://../AppData/Roaming/Microsoft/Users/51984/Users/CASA%201/Users/CASA%201/AppData/Roaming/Microsoft/RESOLUCIONES%202019%20PDF/0745.pdf" TargetMode="External"/><Relationship Id="rId3441" Type="http://schemas.openxmlformats.org/officeDocument/2006/relationships/hyperlink" Target="http://../AppData/Roaming/Microsoft/AppData/Roaming/Microsoft/RESOLUCIONES%202020%20PDF/0410.pdf" TargetMode="External"/><Relationship Id="rId2110" Type="http://schemas.openxmlformats.org/officeDocument/2006/relationships/hyperlink" Target="http://../AppData/Roaming/Microsoft/Users/51984/Users/CASA%201/Users/CASA%201/AppData/Roaming/Microsoft/RESOLUCIONES%202019%20PDF/CARGOS%202019/0759-CARGO1.pdf" TargetMode="External"/><Relationship Id="rId3440" Type="http://schemas.openxmlformats.org/officeDocument/2006/relationships/hyperlink" Target="http://../AppData/Roaming/Microsoft/AppData/Roaming/Microsoft/RESOLUCIONES%202020%20PDF/0411.pdf" TargetMode="External"/><Relationship Id="rId2111" Type="http://schemas.openxmlformats.org/officeDocument/2006/relationships/hyperlink" Target="http://../AppData/Roaming/Microsoft/Users/51984/Users/CASA%201/Users/CASA%201/AppData/Roaming/Microsoft/RESOLUCIONES%202019%20PDF/CARGOS%202019/0759-CARGO2.pdf" TargetMode="External"/><Relationship Id="rId3443" Type="http://schemas.openxmlformats.org/officeDocument/2006/relationships/hyperlink" Target="http://../AppData/Roaming/Microsoft/AppData/Roaming/Microsoft/RESOLUCIONES%202020%20PDF/0416.pdf" TargetMode="External"/><Relationship Id="rId2112" Type="http://schemas.openxmlformats.org/officeDocument/2006/relationships/hyperlink" Target="http://../AppData/Roaming/Microsoft/Users/51984/Users/CASA%201/Users/CASA%201/AppData/Roaming/Microsoft/RESOLUCIONES%202019%20PDF/CARGOS%202019/0759-CARGO3.pdf" TargetMode="External"/><Relationship Id="rId3442" Type="http://schemas.openxmlformats.org/officeDocument/2006/relationships/hyperlink" Target="http://../AppData/Roaming/Microsoft/AppData/Roaming/Microsoft/RESOLUCIONES%202020%20PDF/0406.pdf" TargetMode="External"/><Relationship Id="rId2113" Type="http://schemas.openxmlformats.org/officeDocument/2006/relationships/hyperlink" Target="http://../AppData/Roaming/Microsoft/Users/51984/Users/CASA%201/Users/CASA%201/AppData/Roaming/Microsoft/RESOLUCIONES%202019%20PDF/0751.pdf" TargetMode="External"/><Relationship Id="rId3445" Type="http://schemas.openxmlformats.org/officeDocument/2006/relationships/hyperlink" Target="http://../AppData/Roaming/Microsoft/AppData/Roaming/Microsoft/RESOLUCIONES%202020%20PDF/0409.pdf" TargetMode="External"/><Relationship Id="rId2114" Type="http://schemas.openxmlformats.org/officeDocument/2006/relationships/hyperlink" Target="http://../AppData/Roaming/Microsoft/Users/51984/Users/CASA%201/Users/CASA%201/AppData/Roaming/Microsoft/RESOLUCIONES%202019%20PDF/CARGOS%202019/0751-CARGO1.pdf" TargetMode="External"/><Relationship Id="rId3444" Type="http://schemas.openxmlformats.org/officeDocument/2006/relationships/hyperlink" Target="http://../AppData/Roaming/Microsoft/AppData/Roaming/Microsoft/RESOLUCIONES%202020%20PDF/0414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6.xml"/><Relationship Id="rId6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://../AppData/Roaming/Microsoft/Users/51984/AppData/Roaming/Microsoft/RESOLUCIONES%202020%20PDF/0377.pdf" TargetMode="External"/><Relationship Id="rId391" Type="http://schemas.openxmlformats.org/officeDocument/2006/relationships/hyperlink" Target="http://../AppData/Roaming/Microsoft/Users/51984/AppData/Roaming/Microsoft/RESOLUCIONES%202020%20PDF/0376.pdf" TargetMode="External"/><Relationship Id="rId390" Type="http://schemas.openxmlformats.org/officeDocument/2006/relationships/hyperlink" Target="http://../AppData/Roaming/Microsoft/Users/51984/AppData/Roaming/Microsoft/RESOLUCIONES%202020%20PDF/0375.pdf" TargetMode="External"/><Relationship Id="rId385" Type="http://schemas.openxmlformats.org/officeDocument/2006/relationships/hyperlink" Target="http://../AppData/Roaming/Microsoft/Users/51984/AppData/Roaming/Microsoft/RESOLUCIONES%202020%20PDF/0370.pdf" TargetMode="External"/><Relationship Id="rId384" Type="http://schemas.openxmlformats.org/officeDocument/2006/relationships/hyperlink" Target="http://../AppData/Roaming/Microsoft/AppData/Roaming/Microsoft/RESOLUCIONES%202020%20PDF/0369.pdf" TargetMode="External"/><Relationship Id="rId383" Type="http://schemas.openxmlformats.org/officeDocument/2006/relationships/hyperlink" Target="http://../AppData/Roaming/Microsoft/Users/51984/AppData/Roaming/Microsoft/RESOLUCIONES%202020%20PDF/0368.pdf" TargetMode="External"/><Relationship Id="rId382" Type="http://schemas.openxmlformats.org/officeDocument/2006/relationships/hyperlink" Target="http://../AppData/Roaming/Microsoft/Users/51984/AppData/Roaming/Microsoft/RESOLUCIONES%202020%20PDF/0367.pdf" TargetMode="External"/><Relationship Id="rId389" Type="http://schemas.openxmlformats.org/officeDocument/2006/relationships/hyperlink" Target="http://../AppData/Roaming/Microsoft/Users/51984/AppData/Roaming/Microsoft/RESOLUCIONES%202020%20PDF/0374.pdf" TargetMode="External"/><Relationship Id="rId388" Type="http://schemas.openxmlformats.org/officeDocument/2006/relationships/hyperlink" Target="http://../AppData/Roaming/Microsoft/Users/51984/AppData/Roaming/Microsoft/RESOLUCIONES%202020%20PDF/0373.pdf" TargetMode="External"/><Relationship Id="rId387" Type="http://schemas.openxmlformats.org/officeDocument/2006/relationships/hyperlink" Target="http://../AppData/Roaming/Microsoft/AppData/Roaming/Microsoft/RESOLUCIONES%202020%20PDF/0372.pdf" TargetMode="External"/><Relationship Id="rId386" Type="http://schemas.openxmlformats.org/officeDocument/2006/relationships/hyperlink" Target="http://../AppData/Roaming/Microsoft/Users/51984/AppData/Roaming/Microsoft/RESOLUCIONES%202020%20PDF/0371.pdf" TargetMode="External"/><Relationship Id="rId381" Type="http://schemas.openxmlformats.org/officeDocument/2006/relationships/hyperlink" Target="http://../AppData/Roaming/Microsoft/AppData/Roaming/Microsoft/RESOLUCIONES%202020%20PDF/0366.pdf" TargetMode="External"/><Relationship Id="rId380" Type="http://schemas.openxmlformats.org/officeDocument/2006/relationships/hyperlink" Target="http://../AppData/Roaming/Microsoft/Users/51984/AppData/Roaming/Microsoft/RESOLUCIONES%202020%20PDF/0365.pdf" TargetMode="External"/><Relationship Id="rId379" Type="http://schemas.openxmlformats.org/officeDocument/2006/relationships/hyperlink" Target="http://../AppData/Roaming/Microsoft/AppData/Roaming/Microsoft/RESOLUCIONES%202020%20PDF/0364.pdf" TargetMode="External"/><Relationship Id="rId374" Type="http://schemas.openxmlformats.org/officeDocument/2006/relationships/hyperlink" Target="http://../AppData/Roaming/Microsoft/AppData/Roaming/Microsoft/RESOLUCIONES%202020%20PDF/0357.pdf" TargetMode="External"/><Relationship Id="rId373" Type="http://schemas.openxmlformats.org/officeDocument/2006/relationships/hyperlink" Target="http://../AppData/Roaming/Microsoft/Users/51984/AppData/Roaming/Microsoft/RESOLUCIONES%202020%20PDF/0356.pdf" TargetMode="External"/><Relationship Id="rId372" Type="http://schemas.openxmlformats.org/officeDocument/2006/relationships/hyperlink" Target="http://../AppData/Roaming/Microsoft/Users/51984/AppData/Roaming/Microsoft/RESOLUCIONES%202020%20PDF/0355.pdf" TargetMode="External"/><Relationship Id="rId371" Type="http://schemas.openxmlformats.org/officeDocument/2006/relationships/hyperlink" Target="http://../AppData/Roaming/Microsoft/Users/51984/AppData/Roaming/Microsoft/RESOLUCIONES%202020%20PDF/0354.pdf" TargetMode="External"/><Relationship Id="rId378" Type="http://schemas.openxmlformats.org/officeDocument/2006/relationships/hyperlink" Target="http://../AppData/Roaming/Microsoft/AppData/Roaming/Microsoft/RESOLUCIONES%202020%20PDF/0363.pdf" TargetMode="External"/><Relationship Id="rId377" Type="http://schemas.openxmlformats.org/officeDocument/2006/relationships/hyperlink" Target="http://../AppData/Roaming/Microsoft/AppData/Roaming/Microsoft/RESOLUCIONES%202020%20PDF/0362.pdf" TargetMode="External"/><Relationship Id="rId376" Type="http://schemas.openxmlformats.org/officeDocument/2006/relationships/hyperlink" Target="http://../AppData/Roaming/Microsoft/AppData/Roaming/Microsoft/RESOLUCIONES%202020%20PDF/0360.pdf" TargetMode="External"/><Relationship Id="rId375" Type="http://schemas.openxmlformats.org/officeDocument/2006/relationships/hyperlink" Target="http://../AppData/Roaming/Microsoft/Users/51984/AppData/Roaming/Microsoft/RESOLUCIONES%202020%20PDF/0359.pdf" TargetMode="External"/><Relationship Id="rId396" Type="http://schemas.openxmlformats.org/officeDocument/2006/relationships/hyperlink" Target="http://../AppData/Roaming/Microsoft/AppData/Roaming/Microsoft/RESOLUCIONES%202020%20PDF/0381.pdf" TargetMode="External"/><Relationship Id="rId395" Type="http://schemas.openxmlformats.org/officeDocument/2006/relationships/hyperlink" Target="http://../AppData/Roaming/Microsoft/AppData/Roaming/Microsoft/RESOLUCIONES%202020%20PDF/0380.pdf" TargetMode="External"/><Relationship Id="rId394" Type="http://schemas.openxmlformats.org/officeDocument/2006/relationships/hyperlink" Target="http://../AppData/Roaming/Microsoft/AppData/Roaming/Microsoft/RESOLUCIONES%202020%20PDF/0379.pdf" TargetMode="External"/><Relationship Id="rId393" Type="http://schemas.openxmlformats.org/officeDocument/2006/relationships/hyperlink" Target="http://../AppData/Roaming/Microsoft/AppData/Roaming/Microsoft/RESOLUCIONES%202020%20PDF/0378.pdf" TargetMode="External"/><Relationship Id="rId399" Type="http://schemas.openxmlformats.org/officeDocument/2006/relationships/hyperlink" Target="http://../AppData/Roaming/Microsoft/AppData/Roaming/Microsoft/RESOLUCIONES%202020%20PDF/0384.pdf" TargetMode="External"/><Relationship Id="rId398" Type="http://schemas.openxmlformats.org/officeDocument/2006/relationships/hyperlink" Target="http://../AppData/Roaming/Microsoft/AppData/Roaming/Microsoft/RESOLUCIONES%202020%20PDF/0383.pdf" TargetMode="External"/><Relationship Id="rId397" Type="http://schemas.openxmlformats.org/officeDocument/2006/relationships/hyperlink" Target="http://../AppData/Roaming/Microsoft/AppData/Roaming/Microsoft/RESOLUCIONES%202020%20PDF/0382.pdf" TargetMode="External"/><Relationship Id="rId40" Type="http://schemas.openxmlformats.org/officeDocument/2006/relationships/hyperlink" Target="http://../AppData/Roaming/Microsoft/Users/51984/Users/CASA%201/Users/CASA%201/AppData/Roaming/Microsoft/RESOLUCIONES%202020%20PDF/018.pdf" TargetMode="External"/><Relationship Id="rId42" Type="http://schemas.openxmlformats.org/officeDocument/2006/relationships/hyperlink" Target="http://../AppData/Roaming/Microsoft/Users/51984/Users/CASA%201/Users/CASA%201/AppData/Roaming/Microsoft/RESOLUCIONES%202020%20PDF/020.pdf" TargetMode="External"/><Relationship Id="rId41" Type="http://schemas.openxmlformats.org/officeDocument/2006/relationships/hyperlink" Target="http://../AppData/Roaming/Microsoft/Users/51984/Users/CASA%201/Users/CASA%201/AppData/Roaming/Microsoft/RESOLUCIONES%202020%20PDF/019.pdf" TargetMode="External"/><Relationship Id="rId44" Type="http://schemas.openxmlformats.org/officeDocument/2006/relationships/hyperlink" Target="http://../AppData/Roaming/Microsoft/Users/51984/Users/CASA%201/Users/CASA%201/AppData/Roaming/Microsoft/RESOLUCIONES%202020%20PDF/022.pdf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http://../AppData/Roaming/Microsoft/Users/51984/Users/CASA%201/Users/CASA%201/AppData/Roaming/Microsoft/RESOLUCIONES%202020%20PDF/024.pdf" TargetMode="External"/><Relationship Id="rId45" Type="http://schemas.openxmlformats.org/officeDocument/2006/relationships/hyperlink" Target="http://../AppData/Roaming/Microsoft/Users/51984/Users/CASA%201/Users/CASA%201/AppData/Roaming/Microsoft/RESOLUCIONES%202020%20PDF/023.pdf" TargetMode="External"/><Relationship Id="rId48" Type="http://schemas.openxmlformats.org/officeDocument/2006/relationships/hyperlink" Target="http://../AppData/Roaming/Microsoft/Users/51984/Users/CASA%201/Users/CASA%201/AppData/Roaming/Microsoft/RESOLUCIONES%202020%20PDF/026.pdf" TargetMode="External"/><Relationship Id="rId47" Type="http://schemas.openxmlformats.org/officeDocument/2006/relationships/hyperlink" Target="http://../AppData/Roaming/Microsoft/Users/51984/Users/CASA%201/Users/CASA%201/AppData/Roaming/Microsoft/RESOLUCIONES%202020%20PDF/025.pdf" TargetMode="External"/><Relationship Id="rId49" Type="http://schemas.openxmlformats.org/officeDocument/2006/relationships/hyperlink" Target="http://../AppData/Roaming/Microsoft/Users/51984/Users/CASA%201/Users/CASA%201/AppData/Roaming/Microsoft/RESOLUCIONES%202020%20PDF/027.pdf" TargetMode="External"/><Relationship Id="rId31" Type="http://schemas.openxmlformats.org/officeDocument/2006/relationships/hyperlink" Target="http://../AppData/Roaming/Microsoft/Users/51984/Users/CASA%201/Users/CASA%201/AppData/Roaming/Microsoft/RESOLUCIONES%202020%20PDF/CARGOS/014%20cargo%201.pdf" TargetMode="External"/><Relationship Id="rId30" Type="http://schemas.openxmlformats.org/officeDocument/2006/relationships/hyperlink" Target="http://../AppData/Roaming/Microsoft/Users/51984/Users/CASA%201/Users/CASA%201/AppData/Roaming/Microsoft/RESOLUCIONES%202020%20PDF/014.pdf" TargetMode="External"/><Relationship Id="rId33" Type="http://schemas.openxmlformats.org/officeDocument/2006/relationships/hyperlink" Target="http://../AppData/Roaming/Microsoft/Users/51984/Users/CASA%201/Users/CASA%201/AppData/Roaming/Microsoft/RESOLUCIONES%202020%20PDF/015.pdf" TargetMode="External"/><Relationship Id="rId32" Type="http://schemas.openxmlformats.org/officeDocument/2006/relationships/hyperlink" Target="http://../AppData/Roaming/Microsoft/Users/51984/Users/CASA%201/Users/CASA%201/AppData/Roaming/Microsoft/RESOLUCIONES%202020%20PDF/CARGOS/014%20cargo%202.pdf" TargetMode="External"/><Relationship Id="rId35" Type="http://schemas.openxmlformats.org/officeDocument/2006/relationships/hyperlink" Target="http://../AppData/Roaming/Microsoft/Users/51984/Users/CASA%201/Users/CASA%201/AppData/Roaming/Microsoft/RESOLUCIONES%202020%20PDF/CARGOS/015%20cargo%202.pdf" TargetMode="External"/><Relationship Id="rId34" Type="http://schemas.openxmlformats.org/officeDocument/2006/relationships/hyperlink" Target="http://../AppData/Roaming/Microsoft/Users/51984/Users/CASA%201/Users/CASA%201/AppData/Roaming/Microsoft/RESOLUCIONES%202020%20PDF/CARGOS/015%20cargo%201.pdf" TargetMode="External"/><Relationship Id="rId37" Type="http://schemas.openxmlformats.org/officeDocument/2006/relationships/hyperlink" Target="http://../AppData/Roaming/Microsoft/Users/51984/Users/CASA%201/Users/CASA%201/AppData/Roaming/Microsoft/RESOLUCIONES%202020%20PDF/CARGOS/016%20cargo%201.pdf" TargetMode="External"/><Relationship Id="rId36" Type="http://schemas.openxmlformats.org/officeDocument/2006/relationships/hyperlink" Target="http://../AppData/Roaming/Microsoft/Users/51984/Users/CASA%201/Users/CASA%201/AppData/Roaming/Microsoft/RESOLUCIONES%202020%20PDF/016.pdf" TargetMode="External"/><Relationship Id="rId39" Type="http://schemas.openxmlformats.org/officeDocument/2006/relationships/hyperlink" Target="http://../AppData/Roaming/Microsoft/Users/51984/Users/CASA%201/Users/CASA%201/AppData/Roaming/Microsoft/RESOLUCIONES%202020%20PDF/017.pdf" TargetMode="External"/><Relationship Id="rId38" Type="http://schemas.openxmlformats.org/officeDocument/2006/relationships/hyperlink" Target="http://../AppData/Roaming/Microsoft/Users/51984/Users/CASA%201/Users/CASA%201/AppData/Roaming/Microsoft/RESOLUCIONES%202020%20PDF/CARGOS/016%20cargo%202.pdf" TargetMode="External"/><Relationship Id="rId20" Type="http://schemas.openxmlformats.org/officeDocument/2006/relationships/hyperlink" Target="http://../AppData/Roaming/Microsoft/Users/51984/Users/CASA%201/Users/CASA%201/AppData/Roaming/Microsoft/RESOLUCIONES%202020%20PDF/CARGOS/010%20cargo%201.pdf" TargetMode="External"/><Relationship Id="rId22" Type="http://schemas.openxmlformats.org/officeDocument/2006/relationships/hyperlink" Target="http://../AppData/Roaming/Microsoft/Users/51984/Users/CASA%201/Users/CASA%201/AppData/Roaming/Microsoft/RESOLUCIONES%202020%20PDF/011.pdf" TargetMode="External"/><Relationship Id="rId21" Type="http://schemas.openxmlformats.org/officeDocument/2006/relationships/hyperlink" Target="http://../AppData/Roaming/Microsoft/Users/51984/Users/CASA%201/Users/CASA%201/AppData/Roaming/Microsoft/RESOLUCIONES%202020%20PDF/CARGOS/010%20cargo%202.pdf" TargetMode="External"/><Relationship Id="rId24" Type="http://schemas.openxmlformats.org/officeDocument/2006/relationships/hyperlink" Target="http://../AppData/Roaming/Microsoft/Users/51984/Users/CASA%201/Users/CASA%201/AppData/Roaming/Microsoft/RESOLUCIONES%202020%20PDF/CARGOS/011%20cargo%202.pdf" TargetMode="External"/><Relationship Id="rId23" Type="http://schemas.openxmlformats.org/officeDocument/2006/relationships/hyperlink" Target="http://../AppData/Roaming/Microsoft/Users/51984/Users/CASA%201/Users/CASA%201/AppData/Roaming/Microsoft/RESOLUCIONES%202020%20PDF/CARGOS/11%20cargo%201.pdf" TargetMode="External"/><Relationship Id="rId26" Type="http://schemas.openxmlformats.org/officeDocument/2006/relationships/hyperlink" Target="http://../AppData/Roaming/Microsoft/Users/51984/Users/CASA%201/Users/CASA%201/AppData/Roaming/Microsoft/RESOLUCIONES%202020%20PDF/CARGOS/012%20cargo%201.pdf" TargetMode="External"/><Relationship Id="rId25" Type="http://schemas.openxmlformats.org/officeDocument/2006/relationships/hyperlink" Target="http://../AppData/Roaming/Microsoft/Users/51984/Users/CASA%201/Users/CASA%201/AppData/Roaming/Microsoft/RESOLUCIONES%202020%20PDF/012.pdf" TargetMode="External"/><Relationship Id="rId28" Type="http://schemas.openxmlformats.org/officeDocument/2006/relationships/hyperlink" Target="http://../AppData/Roaming/Microsoft/Users/51984/Users/CASA%201/Users/CASA%201/AppData/Roaming/Microsoft/RESOLUCIONES%202020%20PDF/CARGOS/013%20cargo1.pdf" TargetMode="External"/><Relationship Id="rId27" Type="http://schemas.openxmlformats.org/officeDocument/2006/relationships/hyperlink" Target="http://../AppData/Roaming/Microsoft/Users/51984/Users/CASA%201/Users/CASA%201/AppData/Roaming/Microsoft/RESOLUCIONES%202020%20PDF/013.pdf" TargetMode="External"/><Relationship Id="rId29" Type="http://schemas.openxmlformats.org/officeDocument/2006/relationships/hyperlink" Target="http://../AppData/Roaming/Microsoft/Users/51984/Users/CASA%201/Users/CASA%201/AppData/Roaming/Microsoft/RESOLUCIONES%202020%20PDF/CARGOS/013%20cargo%202.pdf" TargetMode="External"/><Relationship Id="rId11" Type="http://schemas.openxmlformats.org/officeDocument/2006/relationships/hyperlink" Target="http://../AppData/Roaming/Microsoft/Users/51984/Users/CASA%201/Users/INFORMES1/AppData/Roaming/Microsoft/RESOLUCIONES%202020%20PDF/CARGOS/042%20PROVEIDO%20CARGO%202.pdf" TargetMode="External"/><Relationship Id="rId10" Type="http://schemas.openxmlformats.org/officeDocument/2006/relationships/hyperlink" Target="http://../AppData/Roaming/Microsoft/Users/51984/Users/CASA%201/Users/INFORMES1/AppData/Roaming/Microsoft/RESOLUCIONES%202020%20PDF/CARGOS/042%20PROVEIDO%20CARGO%201.pdf" TargetMode="External"/><Relationship Id="rId13" Type="http://schemas.openxmlformats.org/officeDocument/2006/relationships/hyperlink" Target="http://../AppData/Roaming/Microsoft/Users/51984/Users/CASA%201/Users/CASA%201/AppData/Roaming/Microsoft/RESOLUCIONES%202020%20PDF/CARGOS/007%20cargo%202%20.pdf" TargetMode="External"/><Relationship Id="rId12" Type="http://schemas.openxmlformats.org/officeDocument/2006/relationships/hyperlink" Target="http://../AppData/Roaming/Microsoft/Users/51984/Users/CASA%201/Users/CASA%201/AppData/Roaming/Microsoft/RESOLUCIONES%202020%20PDF/07.pdf" TargetMode="External"/><Relationship Id="rId15" Type="http://schemas.openxmlformats.org/officeDocument/2006/relationships/hyperlink" Target="http://../AppData/Roaming/Microsoft/Users/51984/Users/CASA%201/Users/CASA%201/AppData/Roaming/Microsoft/RESOLUCIONES%202020%20PDF/CARGOS/08%20CARGO%201.pdf" TargetMode="External"/><Relationship Id="rId14" Type="http://schemas.openxmlformats.org/officeDocument/2006/relationships/hyperlink" Target="http://../AppData/Roaming/Microsoft/Users/51984/Users/CASA%201/Users/CASA%201/AppData/Roaming/Microsoft/RESOLUCIONES%202020%20PDF/08.pdf" TargetMode="External"/><Relationship Id="rId17" Type="http://schemas.openxmlformats.org/officeDocument/2006/relationships/hyperlink" Target="http://../AppData/Roaming/Microsoft/Users/51984/Users/CASA%201/Users/CASA%201/AppData/Roaming/Microsoft/RESOLUCIONES%202020%20PDF/CARGOS/009%20cargo%201.pdf" TargetMode="External"/><Relationship Id="rId16" Type="http://schemas.openxmlformats.org/officeDocument/2006/relationships/hyperlink" Target="http://../AppData/Roaming/Microsoft/Users/51984/Users/CASA%201/Users/CASA%201/AppData/Roaming/Microsoft/RESOLUCIONES%202020%20PDF/09.pdf" TargetMode="External"/><Relationship Id="rId19" Type="http://schemas.openxmlformats.org/officeDocument/2006/relationships/hyperlink" Target="http://../AppData/Roaming/Microsoft/Users/51984/Users/CASA%201/Users/CASA%201/AppData/Roaming/Microsoft/RESOLUCIONES%202020%20PDF/010%20%20.pdf" TargetMode="External"/><Relationship Id="rId18" Type="http://schemas.openxmlformats.org/officeDocument/2006/relationships/hyperlink" Target="http://../AppData/Roaming/Microsoft/Users/51984/Users/CASA%201/Users/CASA%201/AppData/Roaming/Microsoft/RESOLUCIONES%202020%20PDF/CARGOS/009cargo%202.pdf" TargetMode="External"/><Relationship Id="rId84" Type="http://schemas.openxmlformats.org/officeDocument/2006/relationships/hyperlink" Target="http://../AppData/Roaming/Microsoft/Users/51984/Users/CASA%201/Users/CASA%201/AppData/Roaming/Microsoft/RESOLUCIONES%202020%20PDF/048.pdf" TargetMode="External"/><Relationship Id="rId83" Type="http://schemas.openxmlformats.org/officeDocument/2006/relationships/hyperlink" Target="http://../AppData/Roaming/Microsoft/Users/51984/Users/CASA%201/Users/CASA%201/AppData/Roaming/Microsoft/RESOLUCIONES%202020%20PDF/047.pdf" TargetMode="External"/><Relationship Id="rId86" Type="http://schemas.openxmlformats.org/officeDocument/2006/relationships/hyperlink" Target="http://../AppData/Roaming/Microsoft/Users/51984/Users/CASA%201/Users/CASA%201/AppData/Roaming/Microsoft/RESOLUCIONES%202020%20PDF/050.pdf" TargetMode="External"/><Relationship Id="rId85" Type="http://schemas.openxmlformats.org/officeDocument/2006/relationships/hyperlink" Target="http://../AppData/Roaming/Microsoft/Users/51984/Users/CASA%201/Users/CASA%201/AppData/Roaming/Microsoft/RESOLUCIONES%202020%20PDF/049.pdf" TargetMode="External"/><Relationship Id="rId88" Type="http://schemas.openxmlformats.org/officeDocument/2006/relationships/hyperlink" Target="http://../AppData/Roaming/Microsoft/Users/51984/Users/CASA%201/Users/CASA%201/AppData/Roaming/Microsoft/RESOLUCIONES%202020%20PDF/052.pdf" TargetMode="External"/><Relationship Id="rId87" Type="http://schemas.openxmlformats.org/officeDocument/2006/relationships/hyperlink" Target="http://../AppData/Roaming/Microsoft/Users/51984/Users/CASA%201/Users/CASA%201/AppData/Roaming/Microsoft/RESOLUCIONES%202020%20PDF/051.pdf" TargetMode="External"/><Relationship Id="rId89" Type="http://schemas.openxmlformats.org/officeDocument/2006/relationships/hyperlink" Target="http://../AppData/Roaming/Microsoft/Users/51984/Users/CASA%201/Users/CASA%201/AppData/Roaming/Microsoft/RESOLUCIONES%202020%20PDF/053.pdf" TargetMode="External"/><Relationship Id="rId80" Type="http://schemas.openxmlformats.org/officeDocument/2006/relationships/hyperlink" Target="http://../AppData/Roaming/Microsoft/Users/51984/Users/CASA%201/Users/CASA%201/AppData/Roaming/Microsoft/RESOLUCIONES%202020%20PDF/CARGOS/046%20cargo%203%20.pdf" TargetMode="External"/><Relationship Id="rId82" Type="http://schemas.openxmlformats.org/officeDocument/2006/relationships/hyperlink" Target="http://../AppData/Roaming/Microsoft/Users/51984/Users/CASA%201/Users/CASA%201/AppData/Roaming/Microsoft/RESOLUCIONES%202020%20PDF/CARGOS/046-CARGO%205.pdf" TargetMode="External"/><Relationship Id="rId81" Type="http://schemas.openxmlformats.org/officeDocument/2006/relationships/hyperlink" Target="http://../AppData/Roaming/Microsoft/Users/51984/Users/CASA%201/Users/CASA%201/AppData/Roaming/Microsoft/RESOLUCIONES%202020%20PDF/CARGOS/046%20cargo%204.pdf" TargetMode="External"/><Relationship Id="rId73" Type="http://schemas.openxmlformats.org/officeDocument/2006/relationships/hyperlink" Target="http://../AppData/Roaming/Microsoft/Users/51984/Users/CASA%201/Users/CASA%201/AppData/Roaming/Microsoft/RESOLUCIONES%202020%20PDF/CARGOS/041%20cargo%205.pdf" TargetMode="External"/><Relationship Id="rId72" Type="http://schemas.openxmlformats.org/officeDocument/2006/relationships/hyperlink" Target="http://../AppData/Roaming/Microsoft/Users/51984/Users/CASA%201/Users/CASA%201/AppData/Roaming/Microsoft/RESOLUCIONES%202020%20PDF/CARGOS/041%20cargo%204.pdf" TargetMode="External"/><Relationship Id="rId75" Type="http://schemas.openxmlformats.org/officeDocument/2006/relationships/hyperlink" Target="http://../AppData/Roaming/Microsoft/Users/51984/Users/CASA%201/Users/CASA%201/AppData/Roaming/Microsoft/RESOLUCIONES%202020%20PDF/043.pdf" TargetMode="External"/><Relationship Id="rId74" Type="http://schemas.openxmlformats.org/officeDocument/2006/relationships/hyperlink" Target="http://../AppData/Roaming/Microsoft/Users/51984/Users/CASA%201/Users/CASA%201/AppData/Roaming/Microsoft/RESOLUCIONES%202020%20PDF/042%20.pdf" TargetMode="External"/><Relationship Id="rId77" Type="http://schemas.openxmlformats.org/officeDocument/2006/relationships/hyperlink" Target="http://../AppData/Roaming/Microsoft/Users/51984/Users/CASA%201/Users/CASA%201/AppData/Roaming/Microsoft/RESOLUCIONES%202020%20PDF/045.pdf" TargetMode="External"/><Relationship Id="rId76" Type="http://schemas.openxmlformats.org/officeDocument/2006/relationships/hyperlink" Target="http://../AppData/Roaming/Microsoft/Users/51984/Users/CASA%201/Users/CASA%201/AppData/Roaming/Microsoft/RESOLUCIONES%202020%20PDF/044.pdf" TargetMode="External"/><Relationship Id="rId79" Type="http://schemas.openxmlformats.org/officeDocument/2006/relationships/hyperlink" Target="http://../AppData/Roaming/Microsoft/Users/51984/Users/CASA%201/Users/CASA%201/AppData/Roaming/Microsoft/RESOLUCIONES%202020%20PDF/CARGOS/046%20cargo%202.pdf" TargetMode="External"/><Relationship Id="rId78" Type="http://schemas.openxmlformats.org/officeDocument/2006/relationships/hyperlink" Target="http://../AppData/Roaming/Microsoft/Users/51984/Users/CASA%201/Users/CASA%201/AppData/Roaming/Microsoft/RESOLUCIONES%202020%20PDF/046%20.pdf" TargetMode="External"/><Relationship Id="rId71" Type="http://schemas.openxmlformats.org/officeDocument/2006/relationships/hyperlink" Target="http://../AppData/Roaming/Microsoft/Users/51984/Users/CASA%201/Users/CASA%201/AppData/Roaming/Microsoft/RESOLUCIONES%202020%20PDF/CARGOS/041%20cargo%203.pdf" TargetMode="External"/><Relationship Id="rId70" Type="http://schemas.openxmlformats.org/officeDocument/2006/relationships/hyperlink" Target="http://../AppData/Roaming/Microsoft/Users/51984/Users/CASA%201/Users/CASA%201/AppData/Roaming/Microsoft/RESOLUCIONES%202020%20PDF/CARGOS/041%20cargo%202.pdf" TargetMode="External"/><Relationship Id="rId62" Type="http://schemas.openxmlformats.org/officeDocument/2006/relationships/hyperlink" Target="http://../AppData/Roaming/Microsoft/Users/51984/Users/CASA%201/Users/CASA%201/AppData/Roaming/Microsoft/RESOLUCIONES%202020%20PDF/039.pdf" TargetMode="External"/><Relationship Id="rId61" Type="http://schemas.openxmlformats.org/officeDocument/2006/relationships/hyperlink" Target="http://../AppData/Roaming/Microsoft/Users/51984/Users/CASA%201/Users/CASA%201/AppData/Roaming/Microsoft/RESOLUCIONES%202020%20PDF/CARGOS/0038%20CARGO%205.pdf" TargetMode="External"/><Relationship Id="rId64" Type="http://schemas.openxmlformats.org/officeDocument/2006/relationships/hyperlink" Target="http://../AppData/Roaming/Microsoft/Users/51984/Users/CASA%201/Users/CASA%201/AppData/Roaming/Microsoft/RESOLUCIONES%202020%20PDF/CARGOS/39%20cargo%203.pdf" TargetMode="External"/><Relationship Id="rId63" Type="http://schemas.openxmlformats.org/officeDocument/2006/relationships/hyperlink" Target="http://../AppData/Roaming/Microsoft/Users/51984/Users/CASA%201/Users/CASA%201/AppData/Roaming/Microsoft/RESOLUCIONES%202020%20PDF/CARGOS/0039%20CARGO%2002.pdf" TargetMode="External"/><Relationship Id="rId66" Type="http://schemas.openxmlformats.org/officeDocument/2006/relationships/hyperlink" Target="http://../AppData/Roaming/Microsoft/Users/51984/Users/CASA%201/Users/CASA%201/AppData/Roaming/Microsoft/RESOLUCIONES%202020%20PDF/040.pdf" TargetMode="External"/><Relationship Id="rId65" Type="http://schemas.openxmlformats.org/officeDocument/2006/relationships/hyperlink" Target="http://../AppData/Roaming/Microsoft/Users/51984/Users/CASA%201/Users/CASA%201/AppData/Roaming/Microsoft/RESOLUCIONES%202020%20PDF/CARGOS/0039%20CARGO%204.pdf" TargetMode="External"/><Relationship Id="rId68" Type="http://schemas.openxmlformats.org/officeDocument/2006/relationships/hyperlink" Target="http://../AppData/Roaming/Microsoft/Users/51984/Users/CASA%201/Users/CASA%201/AppData/Roaming/Microsoft/RESOLUCIONES%202020%20PDF/CARGOS/040%20cargo%202.pdf" TargetMode="External"/><Relationship Id="rId67" Type="http://schemas.openxmlformats.org/officeDocument/2006/relationships/hyperlink" Target="http://../AppData/Roaming/Microsoft/Users/51984/Users/CASA%201/Users/CASA%201/AppData/Roaming/Microsoft/RESOLUCIONES%202020%20PDF/CARGOS/040%20cargo%201.pdf" TargetMode="External"/><Relationship Id="rId60" Type="http://schemas.openxmlformats.org/officeDocument/2006/relationships/hyperlink" Target="http://../AppData/Roaming/Microsoft/Users/51984/Users/CASA%201/Users/INFORMES1/AppData/Roaming/Microsoft/RESOLUCIONES%202020%20PDF/CARGOS/38%20cargo%204.pdf" TargetMode="External"/><Relationship Id="rId69" Type="http://schemas.openxmlformats.org/officeDocument/2006/relationships/hyperlink" Target="http://../AppData/Roaming/Microsoft/Users/51984/Users/CASA%201/Users/CASA%201/AppData/Roaming/Microsoft/RESOLUCIONES%202020%20PDF/41.pdf" TargetMode="External"/><Relationship Id="rId51" Type="http://schemas.openxmlformats.org/officeDocument/2006/relationships/hyperlink" Target="http://../AppData/Roaming/Microsoft/Users/51984/Users/CASA%201/Users/CASA%201/AppData/Roaming/Microsoft/RESOLUCIONES%202020%20PDF/029.pdf" TargetMode="External"/><Relationship Id="rId50" Type="http://schemas.openxmlformats.org/officeDocument/2006/relationships/hyperlink" Target="http://../AppData/Roaming/Microsoft/Users/51984/Users/CASA%201/Users/CASA%201/AppData/Roaming/Microsoft/RESOLUCIONES%202020%20PDF/028.pdf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http://../AppData/Roaming/Microsoft/Users/51984/Users/CASA%201/Users/CASA%201/AppData/Roaming/Microsoft/RESOLUCIONES%202020%20PDF/030.pdf" TargetMode="External"/><Relationship Id="rId55" Type="http://schemas.openxmlformats.org/officeDocument/2006/relationships/hyperlink" Target="http://../AppData/Roaming/Microsoft/Users/51984/Users/CASA%201/Users/CASA%201/AppData/Roaming/Microsoft/RESOLUCIONES%202020%20PDF/035%20.pdf" TargetMode="External"/><Relationship Id="rId54" Type="http://schemas.openxmlformats.org/officeDocument/2006/relationships/hyperlink" Target="http://../AppData/Roaming/Microsoft/Users/51984/Users/CASA%201/Users/CASA%201/AppData/Roaming/Microsoft/RESOLUCIONES%202020%20PDF/034.pdf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://../AppData/Roaming/Microsoft/Users/51984/Users/CASA%201/Users/CASA%201/AppData/Roaming/Microsoft/RESOLUCIONES%202020%20PDF/036.pdf" TargetMode="External"/><Relationship Id="rId59" Type="http://schemas.openxmlformats.org/officeDocument/2006/relationships/hyperlink" Target="http://../AppData/Roaming/Microsoft/Users/51984/Users/CASA%201/Users/CASA%201/AppData/Roaming/Microsoft/RESOLUCIONES%202020%20PDF/CARGOS/0038%20CARGO%202.pdf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http://../AppData/Roaming/Microsoft/Users/51984/Users/CASA%201/Users/CASA%201/AppData/Roaming/Microsoft/RESOLUCIONES%202020%20PDF/0296.pdf" TargetMode="External"/><Relationship Id="rId348" Type="http://schemas.openxmlformats.org/officeDocument/2006/relationships/hyperlink" Target="http://../AppData/Roaming/Microsoft/Users/51984/Users/CASA%201/Users/CASA%201/AppData/Roaming/Microsoft/RESOLUCIONES%202020%20PDF/0295.pdf" TargetMode="External"/><Relationship Id="rId347" Type="http://schemas.openxmlformats.org/officeDocument/2006/relationships/hyperlink" Target="http://../AppData/Roaming/Microsoft/Users/51984/Users/CASA%201/Users/CASA%201/AppData/Roaming/Microsoft/RESOLUCIONES%202020%20PDF/0294.pdf" TargetMode="External"/><Relationship Id="rId346" Type="http://schemas.openxmlformats.org/officeDocument/2006/relationships/hyperlink" Target="http://../AppData/Roaming/Microsoft/Users/51984/Users/CASA%201/Users/CASA%201/AppData/Roaming/Microsoft/RESOLUCIONES%202020%20PDF/0293.pdf" TargetMode="External"/><Relationship Id="rId341" Type="http://schemas.openxmlformats.org/officeDocument/2006/relationships/hyperlink" Target="http://../AppData/Roaming/Microsoft/Users/51984/Users/CASA%201/Users/CASA%201/AppData/Roaming/Microsoft/RESOLUCIONES%202020%20PDF/0288.pdf" TargetMode="External"/><Relationship Id="rId340" Type="http://schemas.openxmlformats.org/officeDocument/2006/relationships/hyperlink" Target="http://../AppData/Roaming/Microsoft/Users/51984/Users/CASA%201/Users/CASA%201/AppData/Roaming/Microsoft/RESOLUCIONES%202020%20PDF/0286.pdf" TargetMode="External"/><Relationship Id="rId345" Type="http://schemas.openxmlformats.org/officeDocument/2006/relationships/hyperlink" Target="http://../AppData/Roaming/Microsoft/Users/51984/Users/CASA%201/Users/CASA%201/AppData/Roaming/Microsoft/RESOLUCIONES%202020%20PDF/0292.pdf" TargetMode="External"/><Relationship Id="rId344" Type="http://schemas.openxmlformats.org/officeDocument/2006/relationships/hyperlink" Target="http://../AppData/Roaming/Microsoft/Users/51984/Users/CASA%201/Users/CASA%201/AppData/Roaming/Microsoft/RESOLUCIONES%202020%20PDF/0291.pdf" TargetMode="External"/><Relationship Id="rId343" Type="http://schemas.openxmlformats.org/officeDocument/2006/relationships/hyperlink" Target="http://../AppData/Roaming/Microsoft/AppData/Roaming/Microsoft/RESOLUCIONES%202020%20PDF/0290.pdf" TargetMode="External"/><Relationship Id="rId342" Type="http://schemas.openxmlformats.org/officeDocument/2006/relationships/hyperlink" Target="http://../AppData/Roaming/Microsoft/Users/51984/Users/CASA%201/Users/CASA%201/AppData/Roaming/Microsoft/RESOLUCIONES%202020%20PDF/0289.pdf" TargetMode="External"/><Relationship Id="rId338" Type="http://schemas.openxmlformats.org/officeDocument/2006/relationships/hyperlink" Target="http://../AppData/Roaming/Microsoft/Users/51984/Users/CASA%201/Users/CASA%201/AppData/Roaming/Microsoft/RESOLUCIONES%202020%20PDF/0284.pdf" TargetMode="External"/><Relationship Id="rId337" Type="http://schemas.openxmlformats.org/officeDocument/2006/relationships/hyperlink" Target="http://../AppData/Roaming/Microsoft/Users/51984/Users/CASA%201/Users/CASA%201/AppData/Roaming/Microsoft/RESOLUCIONES%202020%20PDF/0283.pdf" TargetMode="External"/><Relationship Id="rId336" Type="http://schemas.openxmlformats.org/officeDocument/2006/relationships/hyperlink" Target="http://../AppData/Roaming/Microsoft/Users/51984/Users/CASA%201/Users/CASA%201/AppData/Roaming/Microsoft/RESOLUCIONES%202020%20PDF/0282.pdf" TargetMode="External"/><Relationship Id="rId335" Type="http://schemas.openxmlformats.org/officeDocument/2006/relationships/hyperlink" Target="http://../AppData/Roaming/Microsoft/Users/51984/Users/CASA%201/Users/CASA%201/AppData/Roaming/Microsoft/RESOLUCIONES%202020%20PDF/0281.pdf" TargetMode="External"/><Relationship Id="rId339" Type="http://schemas.openxmlformats.org/officeDocument/2006/relationships/hyperlink" Target="http://../AppData/Roaming/Microsoft/Users/51984/Users/CASA%201/Users/CASA%201/AppData/Roaming/Microsoft/RESOLUCIONES%202020%20PDF/0285.pdf" TargetMode="External"/><Relationship Id="rId330" Type="http://schemas.openxmlformats.org/officeDocument/2006/relationships/hyperlink" Target="http://../AppData/Roaming/Microsoft/AppData/Roaming/Microsoft/RESOLUCIONES%202020%20PDF/0276.pdf" TargetMode="External"/><Relationship Id="rId334" Type="http://schemas.openxmlformats.org/officeDocument/2006/relationships/hyperlink" Target="http://../AppData/Roaming/Microsoft/Users/51984/Users/CASA%201/Users/CASA%201/AppData/Roaming/Microsoft/RESOLUCIONES%202020%20PDF/0280.pdf" TargetMode="External"/><Relationship Id="rId333" Type="http://schemas.openxmlformats.org/officeDocument/2006/relationships/hyperlink" Target="http://../AppData/Roaming/Microsoft/Users/51984/Users/CASA%201/Users/CASA%201/AppData/Roaming/Microsoft/RESOLUCIONES%202020%20PDF/0279.pdf" TargetMode="External"/><Relationship Id="rId332" Type="http://schemas.openxmlformats.org/officeDocument/2006/relationships/hyperlink" Target="http://../AppData/Roaming/Microsoft/Users/51984/Users/CASA%201/Users/CASA%201/AppData/Roaming/Microsoft/RESOLUCIONES%202020%20PDF/0278.pdf" TargetMode="External"/><Relationship Id="rId331" Type="http://schemas.openxmlformats.org/officeDocument/2006/relationships/hyperlink" Target="http://../AppData/Roaming/Microsoft/Users/51984/Users/CASA%201/Users/CASA%201/AppData/Roaming/Microsoft/RESOLUCIONES%202020%20PDF/0277.pdf" TargetMode="External"/><Relationship Id="rId370" Type="http://schemas.openxmlformats.org/officeDocument/2006/relationships/hyperlink" Target="http://../AppData/Roaming/Microsoft/Users/51984/AppData/Roaming/Microsoft/RESOLUCIONES%202020%20PDF/0353.pdf" TargetMode="External"/><Relationship Id="rId369" Type="http://schemas.openxmlformats.org/officeDocument/2006/relationships/hyperlink" Target="http://../AppData/Roaming/Microsoft/Users/51984/AppData/Roaming/Microsoft/RESOLUCIONES%202020%20PDF/0352.pdf" TargetMode="External"/><Relationship Id="rId368" Type="http://schemas.openxmlformats.org/officeDocument/2006/relationships/hyperlink" Target="http://../AppData/Roaming/Microsoft/Users/51984/AppData/Roaming/Microsoft/RESOLUCIONES%202020%20PDF/0351.pdf" TargetMode="External"/><Relationship Id="rId363" Type="http://schemas.openxmlformats.org/officeDocument/2006/relationships/hyperlink" Target="http://../AppData/Roaming/Microsoft/Users/51984/AppData/Roaming/Microsoft/RESOLUCIONES%202020%20PDF/0346.pdf" TargetMode="External"/><Relationship Id="rId362" Type="http://schemas.openxmlformats.org/officeDocument/2006/relationships/hyperlink" Target="http://../AppData/Roaming/Microsoft/Users/51984/AppData/Roaming/Microsoft/RESOLUCIONES%202020%20PDF/0345.pdf" TargetMode="External"/><Relationship Id="rId361" Type="http://schemas.openxmlformats.org/officeDocument/2006/relationships/hyperlink" Target="http://../AppData/Roaming/Microsoft/Users/51984/AppData/Roaming/Microsoft/RESOLUCIONES%202020%20PDF/0344.pdf" TargetMode="External"/><Relationship Id="rId360" Type="http://schemas.openxmlformats.org/officeDocument/2006/relationships/hyperlink" Target="http://../AppData/Roaming/Microsoft/AppData/Roaming/Microsoft/RESOLUCIONES%202020%20PDF/0327.pdf" TargetMode="External"/><Relationship Id="rId367" Type="http://schemas.openxmlformats.org/officeDocument/2006/relationships/hyperlink" Target="http://../AppData/Roaming/Microsoft/Users/51984/AppData/Roaming/Microsoft/RESOLUCIONES%202020%20PDF/0350.pdf" TargetMode="External"/><Relationship Id="rId366" Type="http://schemas.openxmlformats.org/officeDocument/2006/relationships/hyperlink" Target="http://../AppData/Roaming/Microsoft/Users/51984/AppData/Roaming/Microsoft/RESOLUCIONES%202020%20PDF/0349.pdf" TargetMode="External"/><Relationship Id="rId365" Type="http://schemas.openxmlformats.org/officeDocument/2006/relationships/hyperlink" Target="http://../AppData/Roaming/Microsoft/Users/51984/AppData/Roaming/Microsoft/RESOLUCIONES%202020%20PDF/0348.pdf" TargetMode="External"/><Relationship Id="rId364" Type="http://schemas.openxmlformats.org/officeDocument/2006/relationships/hyperlink" Target="http://../AppData/Roaming/Microsoft/Users/51984/Users/CASA%201/AppData/Roaming/Microsoft/RESOLUCIONES%202020%20PDF/0347.pdf" TargetMode="External"/><Relationship Id="rId95" Type="http://schemas.openxmlformats.org/officeDocument/2006/relationships/hyperlink" Target="http://../AppData/Roaming/Microsoft/Users/51984/Users/CASA%201/Users/CASA%201/AppData/Roaming/Microsoft/RESOLUCIONES%202020%20PDF/055.pdf" TargetMode="External"/><Relationship Id="rId94" Type="http://schemas.openxmlformats.org/officeDocument/2006/relationships/hyperlink" Target="http://../AppData/Roaming/Microsoft/Users/51984/Users/CASA%201/Users/CASA%201/AppData/Roaming/Microsoft/RESOLUCIONES%202020%20PDF/CARGOS/54%20cargo%202.pdf" TargetMode="External"/><Relationship Id="rId97" Type="http://schemas.openxmlformats.org/officeDocument/2006/relationships/hyperlink" Target="http://../AppData/Roaming/Microsoft/Users/51984/Users/CASA%201/Users/CASA%201/AppData/Roaming/Microsoft/RESOLUCIONES%202020%20PDF/CARGOS/055%20CARGO%202.pdf" TargetMode="External"/><Relationship Id="rId96" Type="http://schemas.openxmlformats.org/officeDocument/2006/relationships/hyperlink" Target="http://../AppData/Roaming/Microsoft/Users/51984/Users/CASA%201/Users/CASA%201/AppData/Roaming/Microsoft/RESOLUCIONES%202020%20PDF/CARGOS/055%20CARGO%201.pdf" TargetMode="External"/><Relationship Id="rId99" Type="http://schemas.openxmlformats.org/officeDocument/2006/relationships/hyperlink" Target="http://../AppData/Roaming/Microsoft/Users/51984/Users/CASA%201/Users/CASA%201/AppData/Roaming/Microsoft/RESOLUCIONES%202020%20PDF/057.pdf" TargetMode="External"/><Relationship Id="rId98" Type="http://schemas.openxmlformats.org/officeDocument/2006/relationships/hyperlink" Target="http://../AppData/Roaming/Microsoft/Users/51984/Users/CASA%201/Users/CASA%201/AppData/Roaming/Microsoft/RESOLUCIONES%202020%20PDF/056.pdf" TargetMode="External"/><Relationship Id="rId91" Type="http://schemas.openxmlformats.org/officeDocument/2006/relationships/hyperlink" Target="http://../AppData/Roaming/Microsoft/Users/51984/Users/CASA%201/Users/CASA%201/AppData/Roaming/Microsoft/RESOLUCIONES%202020%20PDF/CARGOS/053%20CARGO%202.pdf" TargetMode="External"/><Relationship Id="rId90" Type="http://schemas.openxmlformats.org/officeDocument/2006/relationships/hyperlink" Target="http://../AppData/Roaming/Microsoft/Users/51984/Users/CASA%201/Users/CASA%201/AppData/Roaming/Microsoft/RESOLUCIONES%202020%20PDF/CARGOS/053%20CARGO%201.pdf" TargetMode="External"/><Relationship Id="rId93" Type="http://schemas.openxmlformats.org/officeDocument/2006/relationships/hyperlink" Target="http://../AppData/Roaming/Microsoft/Users/51984/Users/CASA%201/Users/CASA%201/AppData/Roaming/Microsoft/RESOLUCIONES%202020%20PDF/CARGOS/054%20CARGO%201.pdf" TargetMode="External"/><Relationship Id="rId92" Type="http://schemas.openxmlformats.org/officeDocument/2006/relationships/hyperlink" Target="http://../AppData/Roaming/Microsoft/Users/51984/Users/CASA%201/Users/CASA%201/AppData/Roaming/Microsoft/RESOLUCIONES%202020%20PDF/054.pdf" TargetMode="External"/><Relationship Id="rId359" Type="http://schemas.openxmlformats.org/officeDocument/2006/relationships/hyperlink" Target="http://../AppData/Roaming/Microsoft/AppData/Roaming/Microsoft/RESOLUCIONES%202020%20PDF/0317.pdf" TargetMode="External"/><Relationship Id="rId358" Type="http://schemas.openxmlformats.org/officeDocument/2006/relationships/hyperlink" Target="http://../AppData/Roaming/Microsoft/AppData/Roaming/Microsoft/RESOLUCIONES%202020%20PDF/0312.pdf" TargetMode="External"/><Relationship Id="rId357" Type="http://schemas.openxmlformats.org/officeDocument/2006/relationships/hyperlink" Target="http://../AppData/Roaming/Microsoft/AppData/Roaming/Microsoft/RESOLUCIONES%202020%20PDF/0304.pdf" TargetMode="External"/><Relationship Id="rId352" Type="http://schemas.openxmlformats.org/officeDocument/2006/relationships/hyperlink" Target="http://../AppData/Roaming/Microsoft/AppData/Roaming/Microsoft/RESOLUCIONES%202020%20PDF/0299.pdf" TargetMode="External"/><Relationship Id="rId351" Type="http://schemas.openxmlformats.org/officeDocument/2006/relationships/hyperlink" Target="http://../AppData/Roaming/Microsoft/Users/51984/Users/CASA%201/Users/CASA%201/AppData/Roaming/Microsoft/RESOLUCIONES%202020%20PDF/0298.pdf" TargetMode="External"/><Relationship Id="rId350" Type="http://schemas.openxmlformats.org/officeDocument/2006/relationships/hyperlink" Target="http://../AppData/Roaming/Microsoft/Users/51984/Users/CASA%201/Users/CASA%201/AppData/Roaming/Microsoft/RESOLUCIONES%202020%20PDF/0297.pdf" TargetMode="External"/><Relationship Id="rId356" Type="http://schemas.openxmlformats.org/officeDocument/2006/relationships/hyperlink" Target="http://../AppData/Roaming/Microsoft/Users/51984/Users/CASA%201/Users/CASA%201/AppData/Roaming/Microsoft/RESOLUCIONES%202020%20PDF/0303.pdf" TargetMode="External"/><Relationship Id="rId355" Type="http://schemas.openxmlformats.org/officeDocument/2006/relationships/hyperlink" Target="http://../AppData/Roaming/Microsoft/Users/51984/Users/CASA%201/Users/CASA%201/AppData/Roaming/Microsoft/RESOLUCIONES%202020%20PDF/0302.pdf" TargetMode="External"/><Relationship Id="rId354" Type="http://schemas.openxmlformats.org/officeDocument/2006/relationships/hyperlink" Target="http://../AppData/Roaming/Microsoft/Users/51984/Users/CASA%201/Users/CASA%201/AppData/Roaming/Microsoft/RESOLUCIONES%202020%20PDF/0301.pdf" TargetMode="External"/><Relationship Id="rId353" Type="http://schemas.openxmlformats.org/officeDocument/2006/relationships/hyperlink" Target="http://../AppData/Roaming/Microsoft/Users/51984/Users/CASA%201/Users/CASA%201/AppData/Roaming/Microsoft/RESOLUCIONES%202020%20PDF/0300.pdf" TargetMode="External"/><Relationship Id="rId305" Type="http://schemas.openxmlformats.org/officeDocument/2006/relationships/hyperlink" Target="http://../AppData/Roaming/Microsoft/Users/51984/Users/CASA%201/Users/CASA%201/AppData/Roaming/Microsoft/RESOLUCIONES%202020%20PDF/0251.pdf" TargetMode="External"/><Relationship Id="rId304" Type="http://schemas.openxmlformats.org/officeDocument/2006/relationships/hyperlink" Target="http://../AppData/Roaming/Microsoft/Users/51984/Users/CASA%201/Users/CASA%201/AppData/Roaming/Microsoft/RESOLUCIONES%202020%20PDF/0250.pdf" TargetMode="External"/><Relationship Id="rId303" Type="http://schemas.openxmlformats.org/officeDocument/2006/relationships/hyperlink" Target="http://../AppData/Roaming/Microsoft/Users/51984/Users/CASA%201/Users/CASA%201/AppData/Roaming/Microsoft/RESOLUCIONES%202020%20PDF/0249.pdf" TargetMode="External"/><Relationship Id="rId302" Type="http://schemas.openxmlformats.org/officeDocument/2006/relationships/hyperlink" Target="http://../AppData/Roaming/Microsoft/Users/51984/Users/CASA%201/Users/CASA%201/AppData/Roaming/Microsoft/RESOLUCIONES%202020%20PDF/0248.pdf" TargetMode="External"/><Relationship Id="rId309" Type="http://schemas.openxmlformats.org/officeDocument/2006/relationships/hyperlink" Target="http://../AppData/Roaming/Microsoft/Users/51984/Users/CASA%201/Users/CASA%201/AppData/Roaming/Microsoft/RESOLUCIONES%202020%20PDF/0255.pdf" TargetMode="External"/><Relationship Id="rId308" Type="http://schemas.openxmlformats.org/officeDocument/2006/relationships/hyperlink" Target="http://../AppData/Roaming/Microsoft/Users/51984/Users/CASA%201/Users/CASA%201/AppData/Roaming/Microsoft/RESOLUCIONES%202020%20PDF/0254.pdf" TargetMode="External"/><Relationship Id="rId307" Type="http://schemas.openxmlformats.org/officeDocument/2006/relationships/hyperlink" Target="http://../AppData/Roaming/Microsoft/Users/51984/Users/CASA%201/Users/CASA%201/AppData/Roaming/Microsoft/RESOLUCIONES%202020%20PDF/0253.pdf" TargetMode="External"/><Relationship Id="rId306" Type="http://schemas.openxmlformats.org/officeDocument/2006/relationships/hyperlink" Target="http://../AppData/Roaming/Microsoft/Users/51984/Users/CASA%201/Users/CASA%201/AppData/Roaming/Microsoft/RESOLUCIONES%202020%20PDF/0252.pdf" TargetMode="External"/><Relationship Id="rId301" Type="http://schemas.openxmlformats.org/officeDocument/2006/relationships/hyperlink" Target="http://../AppData/Roaming/Microsoft/Users/51984/Users/CASA%201/Users/CASA%201/AppData/Roaming/Microsoft/RESOLUCIONES%202020%20PDF/0247.pdf" TargetMode="External"/><Relationship Id="rId300" Type="http://schemas.openxmlformats.org/officeDocument/2006/relationships/hyperlink" Target="http://../AppData/Roaming/Microsoft/Users/51984/Users/CASA%201/Users/CASA%201/AppData/Roaming/Microsoft/RESOLUCIONES%202020%20PDF/0246.pdf" TargetMode="External"/><Relationship Id="rId327" Type="http://schemas.openxmlformats.org/officeDocument/2006/relationships/hyperlink" Target="http://../AppData/Roaming/Microsoft/Users/51984/Users/CASA%201/Users/CASA%201/AppData/Roaming/Microsoft/RESOLUCIONES%202020%20PDF/0273.pdf" TargetMode="External"/><Relationship Id="rId326" Type="http://schemas.openxmlformats.org/officeDocument/2006/relationships/hyperlink" Target="http://../AppData/Roaming/Microsoft/Users/51984/Users/CASA%201/Users/CASA%201/AppData/Roaming/Microsoft/RESOLUCIONES%202020%20PDF/0272.pdf" TargetMode="External"/><Relationship Id="rId325" Type="http://schemas.openxmlformats.org/officeDocument/2006/relationships/hyperlink" Target="http://../AppData/Roaming/Microsoft/Users/51984/Users/CASA%201/Users/CASA%201/AppData/Roaming/Microsoft/RESOLUCIONES%202020%20PDF/0271.pdf" TargetMode="External"/><Relationship Id="rId324" Type="http://schemas.openxmlformats.org/officeDocument/2006/relationships/hyperlink" Target="http://../AppData/Roaming/Microsoft/Users/51984/Users/CASA%201/Users/CASA%201/AppData/Roaming/Microsoft/RESOLUCIONES%202020%20PDF/0270.pdf" TargetMode="External"/><Relationship Id="rId329" Type="http://schemas.openxmlformats.org/officeDocument/2006/relationships/hyperlink" Target="http://../AppData/Roaming/Microsoft/Users/51984/Users/CASA%201/Users/CASA%201/AppData/Roaming/Microsoft/RESOLUCIONES%202020%20PDF/0275.pdf" TargetMode="External"/><Relationship Id="rId328" Type="http://schemas.openxmlformats.org/officeDocument/2006/relationships/hyperlink" Target="http://../AppData/Roaming/Microsoft/Users/51984/Users/CASA%201/Users/CASA%201/AppData/Roaming/Microsoft/RESOLUCIONES%202020%20PDF/0274.pdf" TargetMode="External"/><Relationship Id="rId323" Type="http://schemas.openxmlformats.org/officeDocument/2006/relationships/hyperlink" Target="http://../AppData/Roaming/Microsoft/Users/51984/Users/CASA%201/Users/CASA%201/AppData/Roaming/Microsoft/RESOLUCIONES%202020%20PDF/0269.pdf" TargetMode="External"/><Relationship Id="rId322" Type="http://schemas.openxmlformats.org/officeDocument/2006/relationships/hyperlink" Target="http://../AppData/Roaming/Microsoft/Users/51984/Users/CASA%201/Users/CASA%201/AppData/Roaming/Microsoft/RESOLUCIONES%202020%20PDF/0268.pdf" TargetMode="External"/><Relationship Id="rId321" Type="http://schemas.openxmlformats.org/officeDocument/2006/relationships/hyperlink" Target="http://../AppData/Roaming/Microsoft/Users/51984/Users/CASA%201/Users/CASA%201/AppData/Roaming/Microsoft/RESOLUCIONES%202020%20PDF/0267.pdf" TargetMode="External"/><Relationship Id="rId320" Type="http://schemas.openxmlformats.org/officeDocument/2006/relationships/hyperlink" Target="http://../AppData/Roaming/Microsoft/Users/51984/Users/CASA%201/Users/CASA%201/AppData/Roaming/Microsoft/RESOLUCIONES%202020%20PDF/0266.pdf" TargetMode="External"/><Relationship Id="rId316" Type="http://schemas.openxmlformats.org/officeDocument/2006/relationships/hyperlink" Target="http://../AppData/Roaming/Microsoft/Users/51984/Users/CASA%201/Users/CASA%201/AppData/Roaming/Microsoft/RESOLUCIONES%202020%20PDF/0262.pdf" TargetMode="External"/><Relationship Id="rId315" Type="http://schemas.openxmlformats.org/officeDocument/2006/relationships/hyperlink" Target="http://../AppData/Roaming/Microsoft/Users/51984/Users/CASA%201/Users/CASA%201/AppData/Roaming/Microsoft/RESOLUCIONES%202020%20PDF/0261.pdf" TargetMode="External"/><Relationship Id="rId314" Type="http://schemas.openxmlformats.org/officeDocument/2006/relationships/hyperlink" Target="http://../AppData/Roaming/Microsoft/Users/51984/Users/CASA%201/Users/CASA%201/AppData/Roaming/Microsoft/RESOLUCIONES%202020%20PDF/0260.pdf" TargetMode="External"/><Relationship Id="rId313" Type="http://schemas.openxmlformats.org/officeDocument/2006/relationships/hyperlink" Target="http://../AppData/Roaming/Microsoft/Users/51984/Users/CASA%201/Users/CASA%201/AppData/Roaming/Microsoft/RESOLUCIONES%202020%20PDF/059.pdf" TargetMode="External"/><Relationship Id="rId319" Type="http://schemas.openxmlformats.org/officeDocument/2006/relationships/hyperlink" Target="http://../AppData/Roaming/Microsoft/Users/51984/Users/CASA%201/Users/CASA%201/AppData/Roaming/Microsoft/RESOLUCIONES%202020%20PDF/0265.pdf" TargetMode="External"/><Relationship Id="rId318" Type="http://schemas.openxmlformats.org/officeDocument/2006/relationships/hyperlink" Target="http://../AppData/Roaming/Microsoft/Users/51984/Users/CASA%201/Users/CASA%201/AppData/Roaming/Microsoft/RESOLUCIONES%202020%20PDF/0264.pdf" TargetMode="External"/><Relationship Id="rId317" Type="http://schemas.openxmlformats.org/officeDocument/2006/relationships/hyperlink" Target="http://../AppData/Roaming/Microsoft/Users/51984/Users/CASA%201/Users/CASA%201/AppData/Roaming/Microsoft/RESOLUCIONES%202020%20PDF/0263.pdf" TargetMode="External"/><Relationship Id="rId312" Type="http://schemas.openxmlformats.org/officeDocument/2006/relationships/hyperlink" Target="http://../AppData/Roaming/Microsoft/Users/51984/Users/CASA%201/Users/CASA%201/AppData/Roaming/Microsoft/RESOLUCIONES%202020%20PDF/0258.pdf" TargetMode="External"/><Relationship Id="rId311" Type="http://schemas.openxmlformats.org/officeDocument/2006/relationships/hyperlink" Target="http://../AppData/Roaming/Microsoft/Users/51984/Users/CASA%201/Users/CASA%201/AppData/Roaming/Microsoft/RESOLUCIONES%202020%20PDF/0257.pdf" TargetMode="External"/><Relationship Id="rId310" Type="http://schemas.openxmlformats.org/officeDocument/2006/relationships/hyperlink" Target="http://../AppData/Roaming/Microsoft/Users/51984/Users/CASA%201/Users/CASA%201/AppData/Roaming/Microsoft/RESOLUCIONES%202020%20PDF/0256.pdf" TargetMode="External"/><Relationship Id="rId297" Type="http://schemas.openxmlformats.org/officeDocument/2006/relationships/hyperlink" Target="http://../AppData/Roaming/Microsoft/Users/51984/Users/CASA%201/Users/CASA%201/AppData/Roaming/Microsoft/RESOLUCIONES%202020%20PDF/0243.pdf" TargetMode="External"/><Relationship Id="rId296" Type="http://schemas.openxmlformats.org/officeDocument/2006/relationships/hyperlink" Target="http://../AppData/Roaming/Microsoft/Users/51984/Users/CASA%201/Users/CASA%201/AppData/Roaming/Microsoft/RESOLUCIONES%202020%20PDF/0242.pdf" TargetMode="External"/><Relationship Id="rId295" Type="http://schemas.openxmlformats.org/officeDocument/2006/relationships/hyperlink" Target="http://../AppData/Roaming/Microsoft/Users/51984/Users/CASA%201/Users/CASA%201/AppData/Roaming/Microsoft/RESOLUCIONES%202020%20PDF/0241.pdf" TargetMode="External"/><Relationship Id="rId294" Type="http://schemas.openxmlformats.org/officeDocument/2006/relationships/hyperlink" Target="http://../AppData/Roaming/Microsoft/Users/51984/Users/CASA%201/Users/CASA%201/AppData/Roaming/Microsoft/RESOLUCIONES%202020%20PDF/0240.pdf" TargetMode="External"/><Relationship Id="rId299" Type="http://schemas.openxmlformats.org/officeDocument/2006/relationships/hyperlink" Target="http://../AppData/Roaming/Microsoft/Users/51984/Users/CASA%201/Users/CASA%201/AppData/Roaming/Microsoft/RESOLUCIONES%202020%20PDF/0245.pdf" TargetMode="External"/><Relationship Id="rId298" Type="http://schemas.openxmlformats.org/officeDocument/2006/relationships/hyperlink" Target="http://../AppData/Roaming/Microsoft/Users/51984/Users/CASA%201/Users/CASA%201/AppData/Roaming/Microsoft/RESOLUCIONES%202020%20PDF/0244.pdf" TargetMode="External"/><Relationship Id="rId271" Type="http://schemas.openxmlformats.org/officeDocument/2006/relationships/hyperlink" Target="http://../AppData/Roaming/Microsoft/Users/51984/Users/CASA%201/Users/CASA%201/AppData/Roaming/Microsoft/RESOLUCIONES%202020%20PDF/PROVEIDO%2050%20-%20DICTAMEN%20DE%20TESIS%20MONTESINOS%20SOTOMAYOR%20SUSAN%20MILENKA.pdf" TargetMode="External"/><Relationship Id="rId270" Type="http://schemas.openxmlformats.org/officeDocument/2006/relationships/hyperlink" Target="http://../AppData/Roaming/Microsoft/Users/51984/Users/CASA%201/Users/CASA%201/AppData/Roaming/Microsoft/RESOLUCIONES%202020%20PDF/PROVEIDO%2049%20-%20DICTAMEN%20DE%20TESIS%20ARTURO%20CHUQUIMIA%20HURTADO.pdf" TargetMode="External"/><Relationship Id="rId269" Type="http://schemas.openxmlformats.org/officeDocument/2006/relationships/hyperlink" Target="http://../AppData/Roaming/Microsoft/Users/51984/Users/CASA%201/Users/CASA%201/AppData/Roaming/Microsoft/RESOLUCIONES%202020%20PDF/PROVEIDO%2048%20-%20DICTAMEN%20DE%20TESIS%20ROLANDO%20LOZANO%20CUSI.pdf" TargetMode="External"/><Relationship Id="rId264" Type="http://schemas.openxmlformats.org/officeDocument/2006/relationships/hyperlink" Target="http://../AppData/Roaming/Microsoft/Users/51984/Users/CASA%201/Users/CASA%201/AppData/Roaming/Microsoft/RESOLUCIONES%202020%20PDF/0210.pdf" TargetMode="External"/><Relationship Id="rId263" Type="http://schemas.openxmlformats.org/officeDocument/2006/relationships/hyperlink" Target="http://../AppData/Roaming/Microsoft/Users/51984/Users/CASA%201/Users/CASA%201/AppData/Roaming/Microsoft/RESOLUCIONES%202020%20PDF/0209.pdf" TargetMode="External"/><Relationship Id="rId262" Type="http://schemas.openxmlformats.org/officeDocument/2006/relationships/hyperlink" Target="http://../AppData/Roaming/Microsoft/Users/51984/Users/CASA%201/Users/CASA%201/AppData/Roaming/Microsoft/RESOLUCIONES%202020%20PDF/0208.pdf" TargetMode="External"/><Relationship Id="rId261" Type="http://schemas.openxmlformats.org/officeDocument/2006/relationships/hyperlink" Target="http://../AppData/Roaming/Microsoft/Users/51984/Users/CASA%201/Users/CASA%201/AppData/Roaming/Microsoft/RESOLUCIONES%202020%20PDF/0207.pdf" TargetMode="External"/><Relationship Id="rId268" Type="http://schemas.openxmlformats.org/officeDocument/2006/relationships/hyperlink" Target="http://../AppData/Roaming/Microsoft/AppData/Roaming/Microsoft/RESOLUCIONES%202020%20PDF/0214.pdf" TargetMode="External"/><Relationship Id="rId267" Type="http://schemas.openxmlformats.org/officeDocument/2006/relationships/hyperlink" Target="http://../AppData/Roaming/Microsoft/Users/51984/Users/CASA%201/Users/CASA%201/AppData/Roaming/Microsoft/RESOLUCIONES%202020%20PDF/0213.pdf" TargetMode="External"/><Relationship Id="rId266" Type="http://schemas.openxmlformats.org/officeDocument/2006/relationships/hyperlink" Target="http://../AppData/Roaming/Microsoft/Users/51984/Users/CASA%201/Users/CASA%201/AppData/Roaming/Microsoft/RESOLUCIONES%202020%20PDF/0211.pdf" TargetMode="External"/><Relationship Id="rId265" Type="http://schemas.openxmlformats.org/officeDocument/2006/relationships/hyperlink" Target="http://../AppData/Roaming/Microsoft/AppData/Roaming/Microsoft/RESOLUCIONES%202020%20PDF/0211..pdf" TargetMode="External"/><Relationship Id="rId260" Type="http://schemas.openxmlformats.org/officeDocument/2006/relationships/hyperlink" Target="http://../AppData/Roaming/Microsoft/Users/51984/Users/CASA%201/Users/CASA%201/AppData/Roaming/Microsoft/RESOLUCIONES%202020%20PDF/0206.pdf" TargetMode="External"/><Relationship Id="rId259" Type="http://schemas.openxmlformats.org/officeDocument/2006/relationships/hyperlink" Target="http://../AppData/Roaming/Microsoft/Users/51984/Users/CASA%201/Users/CASA%201/AppData/Roaming/Microsoft/RESOLUCIONES%202020%20PDF/0205.pdf" TargetMode="External"/><Relationship Id="rId258" Type="http://schemas.openxmlformats.org/officeDocument/2006/relationships/hyperlink" Target="http://../AppData/Roaming/Microsoft/Users/51984/Users/CASA%201/Users/CASA%201/AppData/Roaming/Microsoft/RESOLUCIONES%202020%20PDF/0204.pdf" TargetMode="External"/><Relationship Id="rId253" Type="http://schemas.openxmlformats.org/officeDocument/2006/relationships/hyperlink" Target="http://../AppData/Roaming/Microsoft/Users/51984/Users/CASA%201/Users/CASA%201/AppData/Roaming/Microsoft/RESOLUCIONES%202020%20PDF/0198.pdf" TargetMode="External"/><Relationship Id="rId252" Type="http://schemas.openxmlformats.org/officeDocument/2006/relationships/hyperlink" Target="http://../AppData/Roaming/Microsoft/Users/51984/Users/CASA%201/Users/CASA%201/AppData/Roaming/Microsoft/RESOLUCIONES%202020%20PDF/0197.pdf" TargetMode="External"/><Relationship Id="rId251" Type="http://schemas.openxmlformats.org/officeDocument/2006/relationships/hyperlink" Target="http://../AppData/Roaming/Microsoft/Users/51984/Users/CASA%201/Users/CASA%201/AppData/Roaming/Microsoft/RESOLUCIONES%202020%20PDF/0196.pdf" TargetMode="External"/><Relationship Id="rId250" Type="http://schemas.openxmlformats.org/officeDocument/2006/relationships/hyperlink" Target="http://../AppData/Roaming/Microsoft/Users/51984/Users/CASA%201/Users/CASA%201/AppData/Roaming/Microsoft/RESOLUCIONES%202020%20PDF/0195.pdf" TargetMode="External"/><Relationship Id="rId257" Type="http://schemas.openxmlformats.org/officeDocument/2006/relationships/hyperlink" Target="http://../AppData/Roaming/Microsoft/Users/51984/Users/CASA%201/Users/CASA%201/AppData/Roaming/Microsoft/RESOLUCIONES%202020%20PDF/0203.pdf" TargetMode="External"/><Relationship Id="rId256" Type="http://schemas.openxmlformats.org/officeDocument/2006/relationships/hyperlink" Target="http://../AppData/Roaming/Microsoft/Users/51984/Users/CASA%201/Users/CASA%201/AppData/Roaming/Microsoft/RESOLUCIONES%202020%20PDF/0202.pdf" TargetMode="External"/><Relationship Id="rId255" Type="http://schemas.openxmlformats.org/officeDocument/2006/relationships/hyperlink" Target="http://../AppData/Roaming/Microsoft/Users/51984/Users/CASA%201/Users/CASA%201/AppData/Roaming/Microsoft/RESOLUCIONES%202020%20PDF/0201.pdf" TargetMode="External"/><Relationship Id="rId254" Type="http://schemas.openxmlformats.org/officeDocument/2006/relationships/hyperlink" Target="http://../AppData/Roaming/Microsoft/Users/51984/Users/CASA%201/Users/CASA%201/AppData/Roaming/Microsoft/RESOLUCIONES%202020%20PDF/0200.pdf" TargetMode="External"/><Relationship Id="rId293" Type="http://schemas.openxmlformats.org/officeDocument/2006/relationships/hyperlink" Target="http://../AppData/Roaming/Microsoft/Users/51984/Users/CASA%201/Users/CASA%201/AppData/Roaming/Microsoft/RESOLUCIONES%202020%20PDF/0239.pdf" TargetMode="External"/><Relationship Id="rId292" Type="http://schemas.openxmlformats.org/officeDocument/2006/relationships/hyperlink" Target="http://../AppData/Roaming/Microsoft/Users/51984/Users/CASA%201/Users/CASA%201/AppData/Roaming/Microsoft/RESOLUCIONES%202020%20PDF/0238.pdf" TargetMode="External"/><Relationship Id="rId291" Type="http://schemas.openxmlformats.org/officeDocument/2006/relationships/hyperlink" Target="http://../AppData/Roaming/Microsoft/Users/51984/Users/CASA%201/Users/CASA%201/AppData/Roaming/Microsoft/RESOLUCIONES%202020%20PDF/0237.pdf" TargetMode="External"/><Relationship Id="rId290" Type="http://schemas.openxmlformats.org/officeDocument/2006/relationships/hyperlink" Target="http://../AppData/Roaming/Microsoft/Users/51984/Users/CASA%201/Users/CASA%201/AppData/Roaming/Microsoft/RESOLUCIONES%202020%20PDF/0236.pdf" TargetMode="External"/><Relationship Id="rId286" Type="http://schemas.openxmlformats.org/officeDocument/2006/relationships/hyperlink" Target="http://../AppData/Roaming/Microsoft/Users/51984/Users/CASA%201/Users/CASA%201/AppData/Roaming/Microsoft/RESOLUCIONES%202020%20PDF/0232.pdf" TargetMode="External"/><Relationship Id="rId285" Type="http://schemas.openxmlformats.org/officeDocument/2006/relationships/hyperlink" Target="http://../AppData/Roaming/Microsoft/Users/51984/Users/CASA%201/Users/CASA%201/AppData/Roaming/Microsoft/RESOLUCIONES%202020%20PDF/0231.pdf" TargetMode="External"/><Relationship Id="rId284" Type="http://schemas.openxmlformats.org/officeDocument/2006/relationships/hyperlink" Target="http://../AppData/Roaming/Microsoft/Users/51984/Users/CASA%201/Users/CASA%201/AppData/Roaming/Microsoft/RESOLUCIONES%202020%20PDF/0230.pdf" TargetMode="External"/><Relationship Id="rId283" Type="http://schemas.openxmlformats.org/officeDocument/2006/relationships/hyperlink" Target="http://../AppData/Roaming/Microsoft/Users/51984/Users/CASA%201/Users/CASA%201/AppData/Roaming/Microsoft/RESOLUCIONES%202020%20PDF/0229.pdf" TargetMode="External"/><Relationship Id="rId289" Type="http://schemas.openxmlformats.org/officeDocument/2006/relationships/hyperlink" Target="http://../AppData/Roaming/Microsoft/Users/51984/Users/CASA%201/Users/CASA%201/AppData/Roaming/Microsoft/RESOLUCIONES%202020%20PDF/0235.pdf" TargetMode="External"/><Relationship Id="rId288" Type="http://schemas.openxmlformats.org/officeDocument/2006/relationships/hyperlink" Target="http://../AppData/Roaming/Microsoft/Users/51984/Users/CASA%201/Users/CASA%201/AppData/Roaming/Microsoft/RESOLUCIONES%202020%20PDF/0234.pdf" TargetMode="External"/><Relationship Id="rId287" Type="http://schemas.openxmlformats.org/officeDocument/2006/relationships/hyperlink" Target="http://../AppData/Roaming/Microsoft/Users/51984/Users/CASA%201/Users/CASA%201/AppData/Roaming/Microsoft/RESOLUCIONES%202020%20PDF/0233.pdf" TargetMode="External"/><Relationship Id="rId282" Type="http://schemas.openxmlformats.org/officeDocument/2006/relationships/hyperlink" Target="http://../AppData/Roaming/Microsoft/Users/51984/Users/CASA%201/Users/CASA%201/AppData/Roaming/Microsoft/RESOLUCIONES%202020%20PDF/0228.pdf" TargetMode="External"/><Relationship Id="rId281" Type="http://schemas.openxmlformats.org/officeDocument/2006/relationships/hyperlink" Target="http://../AppData/Roaming/Microsoft/Users/51984/Users/CASA%201/Users/CASA%201/AppData/Roaming/Microsoft/RESOLUCIONES%202020%20PDF/0227.pdf" TargetMode="External"/><Relationship Id="rId280" Type="http://schemas.openxmlformats.org/officeDocument/2006/relationships/hyperlink" Target="http://../AppData/Roaming/Microsoft/Users/51984/Users/CASA%201/Users/CASA%201/AppData/Roaming/Microsoft/RESOLUCIONES%202020%20PDF/0226.pdf" TargetMode="External"/><Relationship Id="rId275" Type="http://schemas.openxmlformats.org/officeDocument/2006/relationships/hyperlink" Target="http://../AppData/Roaming/Microsoft/Users/51984/Users/CASA%201/Users/CASA%201/AppData/Roaming/Microsoft/RESOLUCIONES%202020%20PDF/0220.pdf" TargetMode="External"/><Relationship Id="rId274" Type="http://schemas.openxmlformats.org/officeDocument/2006/relationships/hyperlink" Target="http://../AppData/Roaming/Microsoft/Users/51984/Users/CASA%201/Users/CASA%201/AppData/Roaming/Microsoft/RESOLUCIONES%202020%20PDF/0219.pdf" TargetMode="External"/><Relationship Id="rId273" Type="http://schemas.openxmlformats.org/officeDocument/2006/relationships/hyperlink" Target="http://../AppData/Roaming/Microsoft/AppData/Roaming/Microsoft/RESOLUCIONES%202020%20PDF/0218.pdf" TargetMode="External"/><Relationship Id="rId272" Type="http://schemas.openxmlformats.org/officeDocument/2006/relationships/hyperlink" Target="http://../AppData/Roaming/Microsoft/Users/51984/Users/CASA%201/Users/CASA%201/AppData/Roaming/Microsoft/RESOLUCIONES%202020%20PDF/PROVEIDO%2051%20-%20DICTAMEN%20DE%20TESIS%20YSABEL%20DIANA%20SANTOS%20BARRIENTOS.pdf" TargetMode="External"/><Relationship Id="rId279" Type="http://schemas.openxmlformats.org/officeDocument/2006/relationships/hyperlink" Target="http://../AppData/Roaming/Microsoft/Users/51984/Users/CASA%201/Users/CASA%201/AppData/Roaming/Microsoft/RESOLUCIONES%202020%20PDF/0225.pdf" TargetMode="External"/><Relationship Id="rId278" Type="http://schemas.openxmlformats.org/officeDocument/2006/relationships/hyperlink" Target="http://../AppData/Roaming/Microsoft/Users/51984/Users/CASA%201/Users/CASA%201/AppData/Roaming/Microsoft/RESOLUCIONES%202020%20PDF/0224.pdf" TargetMode="External"/><Relationship Id="rId277" Type="http://schemas.openxmlformats.org/officeDocument/2006/relationships/hyperlink" Target="http://../AppData/Roaming/Microsoft/Users/51984/Users/CASA%201/Users/CASA%201/AppData/Roaming/Microsoft/RESOLUCIONES%202020%20PDF/0223.pdf" TargetMode="External"/><Relationship Id="rId276" Type="http://schemas.openxmlformats.org/officeDocument/2006/relationships/hyperlink" Target="http://../AppData/Roaming/Microsoft/Users/51984/Users/CASA%201/Users/CASA%201/AppData/Roaming/Microsoft/RESOLUCIONES%202020%20PDF/0222.pdf" TargetMode="External"/><Relationship Id="rId228" Type="http://schemas.openxmlformats.org/officeDocument/2006/relationships/hyperlink" Target="http://../AppData/Roaming/Microsoft/Users/51984/Users/CASA%201/Users/CASA%201/AppData/Roaming/Microsoft/RESOLUCIONES%202020%20PDF/0172.pdf" TargetMode="External"/><Relationship Id="rId227" Type="http://schemas.openxmlformats.org/officeDocument/2006/relationships/hyperlink" Target="http://../AppData/Roaming/Microsoft/Users/51984/Users/CASA%201/Users/CASA%201/AppData/Roaming/Microsoft/RESOLUCIONES%202020%20PDF/0171.pdf" TargetMode="External"/><Relationship Id="rId226" Type="http://schemas.openxmlformats.org/officeDocument/2006/relationships/hyperlink" Target="http://../AppData/Roaming/Microsoft/Users/51984/Users/CASA%201/Users/CASA%201/AppData/Roaming/Microsoft/RESOLUCIONES%202020%20PDF/0160.pdf" TargetMode="External"/><Relationship Id="rId225" Type="http://schemas.openxmlformats.org/officeDocument/2006/relationships/hyperlink" Target="http://../AppData/Roaming/Microsoft/Users/51984/Users/CASA%201/Users/CASA%201/AppData/Roaming/Microsoft/RESOLUCIONES%202020%20PDF/0157.pdf" TargetMode="External"/><Relationship Id="rId229" Type="http://schemas.openxmlformats.org/officeDocument/2006/relationships/hyperlink" Target="http://../AppData/Roaming/Microsoft/Users/51984/Users/CASA%201/Users/CASA%201/AppData/Roaming/Microsoft/RESOLUCIONES%202020%20PDF/0173.pdf" TargetMode="External"/><Relationship Id="rId220" Type="http://schemas.openxmlformats.org/officeDocument/2006/relationships/hyperlink" Target="http://../AppData/Roaming/Microsoft/Users/51984/Users/CASA%201/Users/CASA%201/AppData/Roaming/Microsoft/RESOLUCIONES%202020%20PDF/CARGOS/0151%20cargo%205.pdf" TargetMode="External"/><Relationship Id="rId224" Type="http://schemas.openxmlformats.org/officeDocument/2006/relationships/hyperlink" Target="http://../AppData/Roaming/Microsoft/Users/51984/Users/CASA%201/Users/CASA%201/AppData/Roaming/Microsoft/RESOLUCIONES%202020%20PDF/0156.pdf" TargetMode="External"/><Relationship Id="rId223" Type="http://schemas.openxmlformats.org/officeDocument/2006/relationships/hyperlink" Target="http://../AppData/Roaming/Microsoft/Users/51984/Users/CASA%201/Users/CASA%201/AppData/Roaming/Microsoft/RESOLUCIONES%202020%20PDF/0155.pdf" TargetMode="External"/><Relationship Id="rId222" Type="http://schemas.openxmlformats.org/officeDocument/2006/relationships/hyperlink" Target="http://../AppData/Roaming/Microsoft/Users/51984/Users/CASA%201/Users/CASA%201/AppData/Roaming/Microsoft/RESOLUCIONES%202020%20PDF/0153.pdf" TargetMode="External"/><Relationship Id="rId221" Type="http://schemas.openxmlformats.org/officeDocument/2006/relationships/hyperlink" Target="http://../AppData/Roaming/Microsoft/Users/51984/Users/CASA%201/Users/CASA%201/AppData/Roaming/Microsoft/RESOLUCIONES%202020%20PDF/0152.pdf" TargetMode="External"/><Relationship Id="rId217" Type="http://schemas.openxmlformats.org/officeDocument/2006/relationships/hyperlink" Target="http://../AppData/Roaming/Microsoft/Users/51984/Users/CASA%201/Users/CASA%201/AppData/Roaming/Microsoft/RESOLUCIONES%202020%20PDF/0151.pdf" TargetMode="External"/><Relationship Id="rId216" Type="http://schemas.openxmlformats.org/officeDocument/2006/relationships/hyperlink" Target="http://../AppData/Roaming/Microsoft/Users/51984/Users/CASA%201/Users/CASA%201/AppData/Roaming/Microsoft/RESOLUCIONES%202020%20PDF/CARGOS/0150%20cargo%205.pdf" TargetMode="External"/><Relationship Id="rId215" Type="http://schemas.openxmlformats.org/officeDocument/2006/relationships/hyperlink" Target="http://../AppData/Roaming/Microsoft/Users/51984/Users/CASA%201/Users/CASA%201/AppData/Roaming/Microsoft/RESOLUCIONES%202020%20PDF/CARGOS/0150%20cargo%205.pdf" TargetMode="External"/><Relationship Id="rId214" Type="http://schemas.openxmlformats.org/officeDocument/2006/relationships/hyperlink" Target="http://../AppData/Roaming/Microsoft/Users/51984/Users/CASA%201/Users/CASA%201/AppData/Roaming/Microsoft/RESOLUCIONES%202020%20PDF/CARGOS/0150%20cargo%203.pdf" TargetMode="External"/><Relationship Id="rId219" Type="http://schemas.openxmlformats.org/officeDocument/2006/relationships/hyperlink" Target="http://../AppData/Roaming/Microsoft/Users/51984/Users/CASA%201/Users/CASA%201/AppData/Roaming/Microsoft/RESOLUCIONES%202020%20PDF/CARGOS/0151%20cargo%204.pdf" TargetMode="External"/><Relationship Id="rId218" Type="http://schemas.openxmlformats.org/officeDocument/2006/relationships/hyperlink" Target="http://../AppData/Roaming/Microsoft/Users/51984/Users/CASA%201/Users/CASA%201/AppData/Roaming/Microsoft/RESOLUCIONES%202020%20PDF/CARGOS/0151%20cargo%202.pdf" TargetMode="External"/><Relationship Id="rId213" Type="http://schemas.openxmlformats.org/officeDocument/2006/relationships/hyperlink" Target="http://../AppData/Roaming/Microsoft/Users/51984/Users/CASA%201/Users/CASA%201/AppData/Roaming/Microsoft/RESOLUCIONES%202020%20PDF/CARGOS/0150%20cargo%202.pdf" TargetMode="External"/><Relationship Id="rId212" Type="http://schemas.openxmlformats.org/officeDocument/2006/relationships/hyperlink" Target="http://../AppData/Roaming/Microsoft/Users/51984/Users/CASA%201/Users/CASA%201/AppData/Roaming/Microsoft/RESOLUCIONES%202020%20PDF/0150.pdf" TargetMode="External"/><Relationship Id="rId211" Type="http://schemas.openxmlformats.org/officeDocument/2006/relationships/hyperlink" Target="http://../AppData/Roaming/Microsoft/Users/51984/Users/CASA%201/Users/CASA%201/AppData/Roaming/Microsoft/RESOLUCIONES%202020%20PDF/CARGOS/0149%20cargo%205.pdf" TargetMode="External"/><Relationship Id="rId210" Type="http://schemas.openxmlformats.org/officeDocument/2006/relationships/hyperlink" Target="http://../AppData/Roaming/Microsoft/Users/51984/Users/CASA%201/Users/CASA%201/AppData/Roaming/Microsoft/RESOLUCIONES%202020%20PDF/CARGOS/0149%20cargo%204.pdf" TargetMode="External"/><Relationship Id="rId249" Type="http://schemas.openxmlformats.org/officeDocument/2006/relationships/hyperlink" Target="http://../AppData/Roaming/Microsoft/Users/51984/Users/CASA%201/Users/CASA%201/AppData/Roaming/Microsoft/RESOLUCIONES%202020%20PDF/0194.pdf" TargetMode="External"/><Relationship Id="rId248" Type="http://schemas.openxmlformats.org/officeDocument/2006/relationships/hyperlink" Target="http://../AppData/Roaming/Microsoft/Users/51984/Users/CASA%201/Users/CASA%201/AppData/Roaming/Microsoft/RESOLUCIONES%202020%20PDF/0192.pdf" TargetMode="External"/><Relationship Id="rId247" Type="http://schemas.openxmlformats.org/officeDocument/2006/relationships/hyperlink" Target="http://../AppData/Roaming/Microsoft/Users/51984/Users/CASA%201/Users/CASA%201/AppData/Roaming/Microsoft/RESOLUCIONES%202020%20PDF/0191.pdf" TargetMode="External"/><Relationship Id="rId242" Type="http://schemas.openxmlformats.org/officeDocument/2006/relationships/hyperlink" Target="http://../AppData/Roaming/Microsoft/Users/51984/Users/CASA%201/Users/CASA%201/AppData/Roaming/Microsoft/RESOLUCIONES%202020%20PDF/0186.pdf" TargetMode="External"/><Relationship Id="rId241" Type="http://schemas.openxmlformats.org/officeDocument/2006/relationships/hyperlink" Target="http://../AppData/Roaming/Microsoft/Users/51984/Users/CASA%201/Users/CASA%201/AppData/Roaming/Microsoft/RESOLUCIONES%202020%20PDF/0185.pdf" TargetMode="External"/><Relationship Id="rId240" Type="http://schemas.openxmlformats.org/officeDocument/2006/relationships/hyperlink" Target="http://../AppData/Roaming/Microsoft/Users/51984/Users/CASA%201/Users/CASA%201/AppData/Roaming/Microsoft/RESOLUCIONES%202020%20PDF/0184.pdf" TargetMode="External"/><Relationship Id="rId246" Type="http://schemas.openxmlformats.org/officeDocument/2006/relationships/hyperlink" Target="http://../AppData/Roaming/Microsoft/Users/51984/Users/CASA%201/Users/CASA%201/AppData/Roaming/Microsoft/RESOLUCIONES%202020%20PDF/0190.pdf" TargetMode="External"/><Relationship Id="rId245" Type="http://schemas.openxmlformats.org/officeDocument/2006/relationships/hyperlink" Target="http://../AppData/Roaming/Microsoft/Users/51984/Users/CASA%201/Users/CASA%201/AppData/Roaming/Microsoft/RESOLUCIONES%202020%20PDF/0189.pdf" TargetMode="External"/><Relationship Id="rId244" Type="http://schemas.openxmlformats.org/officeDocument/2006/relationships/hyperlink" Target="http://../AppData/Roaming/Microsoft/Users/51984/Users/CASA%201/Users/CASA%201/AppData/Roaming/Microsoft/RESOLUCIONES%202020%20PDF/0188.pdf" TargetMode="External"/><Relationship Id="rId243" Type="http://schemas.openxmlformats.org/officeDocument/2006/relationships/hyperlink" Target="http://../AppData/Roaming/Microsoft/Users/51984/Users/CASA%201/Users/CASA%201/AppData/Roaming/Microsoft/RESOLUCIONES%202020%20PDF/0187.pdf" TargetMode="External"/><Relationship Id="rId239" Type="http://schemas.openxmlformats.org/officeDocument/2006/relationships/hyperlink" Target="http://../AppData/Roaming/Microsoft/Users/51984/Users/CASA%201/Users/CASA%201/AppData/Roaming/Microsoft/RESOLUCIONES%202020%20PDF/0183.pdf" TargetMode="External"/><Relationship Id="rId238" Type="http://schemas.openxmlformats.org/officeDocument/2006/relationships/hyperlink" Target="http://../AppData/Roaming/Microsoft/Users/51984/Users/CASA%201/Users/CASA%201/AppData/Roaming/Microsoft/RESOLUCIONES%202020%20PDF/0182.pdf" TargetMode="External"/><Relationship Id="rId237" Type="http://schemas.openxmlformats.org/officeDocument/2006/relationships/hyperlink" Target="http://../AppData/Roaming/Microsoft/Users/51984/Users/CASA%201/Users/CASA%201/AppData/Roaming/Microsoft/RESOLUCIONES%202020%20PDF/0181.pdf" TargetMode="External"/><Relationship Id="rId236" Type="http://schemas.openxmlformats.org/officeDocument/2006/relationships/hyperlink" Target="http://../AppData/Roaming/Microsoft/Users/51984/Users/CASA%201/Users/CASA%201/AppData/Roaming/Microsoft/RESOLUCIONES%202020%20PDF/0180.pdf" TargetMode="External"/><Relationship Id="rId231" Type="http://schemas.openxmlformats.org/officeDocument/2006/relationships/hyperlink" Target="http://../AppData/Roaming/Microsoft/Users/51984/Users/CASA%201/Users/CASA%201/AppData/Roaming/Microsoft/RESOLUCIONES%202020%20PDF/0175.pdf" TargetMode="External"/><Relationship Id="rId230" Type="http://schemas.openxmlformats.org/officeDocument/2006/relationships/hyperlink" Target="http://../AppData/Roaming/Microsoft/Users/51984/Users/CASA%201/Users/CASA%201/AppData/Roaming/Microsoft/RESOLUCIONES%202020%20PDF/0174.pdf" TargetMode="External"/><Relationship Id="rId235" Type="http://schemas.openxmlformats.org/officeDocument/2006/relationships/hyperlink" Target="http://../AppData/Roaming/Microsoft/Users/51984/Users/CASA%201/Users/CASA%201/AppData/Roaming/Microsoft/RESOLUCIONES%202020%20PDF/0179.pdf" TargetMode="External"/><Relationship Id="rId234" Type="http://schemas.openxmlformats.org/officeDocument/2006/relationships/hyperlink" Target="http://../AppData/Roaming/Microsoft/Users/51984/Users/CASA%201/Users/CASA%201/AppData/Roaming/Microsoft/RESOLUCIONES%202020%20PDF/0178.pdf" TargetMode="External"/><Relationship Id="rId233" Type="http://schemas.openxmlformats.org/officeDocument/2006/relationships/hyperlink" Target="http://../AppData/Roaming/Microsoft/Users/51984/Users/CASA%201/Users/CASA%201/AppData/Roaming/Microsoft/RESOLUCIONES%202020%20PDF/0177.pdf" TargetMode="External"/><Relationship Id="rId232" Type="http://schemas.openxmlformats.org/officeDocument/2006/relationships/hyperlink" Target="http://../AppData/Roaming/Microsoft/Users/51984/Users/CASA%201/Users/CASA%201/AppData/Roaming/Microsoft/RESOLUCIONES%202020%20PDF/0176.pdf" TargetMode="External"/><Relationship Id="rId206" Type="http://schemas.openxmlformats.org/officeDocument/2006/relationships/hyperlink" Target="http://../AppData/Roaming/Microsoft/Users/51984/Users/CASA%201/Users/CASA%201/AppData/Roaming/Microsoft/RESOLUCIONES%202020%20PDF/CARGOS/0148%20cargo%204.pdf" TargetMode="External"/><Relationship Id="rId205" Type="http://schemas.openxmlformats.org/officeDocument/2006/relationships/hyperlink" Target="http://../AppData/Roaming/Microsoft/Users/51984/Users/CASA%201/Users/CASA%201/AppData/Roaming/Microsoft/RESOLUCIONES%202020%20PDF/0148.pdf" TargetMode="External"/><Relationship Id="rId204" Type="http://schemas.openxmlformats.org/officeDocument/2006/relationships/hyperlink" Target="http://../AppData/Roaming/Microsoft/Users/51984/Users/CASA%201/Users/CASA%201/AppData/Roaming/Microsoft/RESOLUCIONES%202020%20PDF/0147.pdf" TargetMode="External"/><Relationship Id="rId203" Type="http://schemas.openxmlformats.org/officeDocument/2006/relationships/hyperlink" Target="http://../AppData/Roaming/Microsoft/Users/51984/Users/CASA%201/Users/CASA%201/AppData/Roaming/Microsoft/RESOLUCIONES%202020%20PDF/0146.pdf" TargetMode="External"/><Relationship Id="rId209" Type="http://schemas.openxmlformats.org/officeDocument/2006/relationships/hyperlink" Target="http://../AppData/Roaming/Microsoft/Users/51984/Users/CASA%201/Users/CASA%201/AppData/Roaming/Microsoft/RESOLUCIONES%202020%20PDF/CARGOS/0149%20cargo%203.pdf" TargetMode="External"/><Relationship Id="rId208" Type="http://schemas.openxmlformats.org/officeDocument/2006/relationships/hyperlink" Target="http://../AppData/Roaming/Microsoft/Users/51984/Users/CASA%201/Users/CASA%201/AppData/Roaming/Microsoft/RESOLUCIONES%202020%20PDF/0149.pdf" TargetMode="External"/><Relationship Id="rId207" Type="http://schemas.openxmlformats.org/officeDocument/2006/relationships/hyperlink" Target="http://../AppData/Roaming/Microsoft/Users/51984/Users/CASA%201/Users/CASA%201/AppData/Roaming/Microsoft/RESOLUCIONES%202020%20PDF/CARGOS/0148%20cargo%205.pdf" TargetMode="External"/><Relationship Id="rId202" Type="http://schemas.openxmlformats.org/officeDocument/2006/relationships/hyperlink" Target="http://../AppData/Roaming/Microsoft/Users/51984/Users/CASA%201/Users/CASA%201/AppData/Roaming/Microsoft/RESOLUCIONES%202020%20PDF/0145.pdf" TargetMode="External"/><Relationship Id="rId201" Type="http://schemas.openxmlformats.org/officeDocument/2006/relationships/hyperlink" Target="http://../AppData/Roaming/Microsoft/Users/51984/Users/CASA%201/Users/CASA%201/AppData/Roaming/Microsoft/RESOLUCIONES%202020%20PDF/0144.pdf" TargetMode="External"/><Relationship Id="rId200" Type="http://schemas.openxmlformats.org/officeDocument/2006/relationships/hyperlink" Target="http://../AppData/Roaming/Microsoft/Users/51984/Users/CASA%201/Users/CASA%201/AppData/Roaming/Microsoft/RESOLUCIONES%202020%20PDF/0143.pdf" TargetMode="External"/><Relationship Id="rId509" Type="http://schemas.openxmlformats.org/officeDocument/2006/relationships/hyperlink" Target="http://../AppData/Roaming/Microsoft/AppData/Roaming/Microsoft/RESOLUCIONES%202020%20PDF/0498.pdf" TargetMode="External"/><Relationship Id="rId508" Type="http://schemas.openxmlformats.org/officeDocument/2006/relationships/hyperlink" Target="http://../AppData/Roaming/Microsoft/AppData/Roaming/Microsoft/RESOLUCIONES%202020%20PDF/0497.pdf" TargetMode="External"/><Relationship Id="rId503" Type="http://schemas.openxmlformats.org/officeDocument/2006/relationships/hyperlink" Target="http://../AppData/Roaming/Microsoft/AppData/Roaming/Microsoft/RESOLUCIONES%202020%20PDF/0492.pdf" TargetMode="External"/><Relationship Id="rId502" Type="http://schemas.openxmlformats.org/officeDocument/2006/relationships/hyperlink" Target="http://../AppData/Roaming/Microsoft/AppData/Roaming/Microsoft/RESOLUCIONES%202020%20PDF/0491.pdf" TargetMode="External"/><Relationship Id="rId501" Type="http://schemas.openxmlformats.org/officeDocument/2006/relationships/hyperlink" Target="http://../AppData/Roaming/Microsoft/AppData/Roaming/Microsoft/RESOLUCIONES%202020%20PDF/0490.pdf" TargetMode="External"/><Relationship Id="rId500" Type="http://schemas.openxmlformats.org/officeDocument/2006/relationships/hyperlink" Target="http://../AppData/Roaming/Microsoft/AppData/Roaming/Microsoft/RESOLUCIONES%202020%20PDF/0489.pdf" TargetMode="External"/><Relationship Id="rId507" Type="http://schemas.openxmlformats.org/officeDocument/2006/relationships/hyperlink" Target="http://../AppData/Roaming/Microsoft/AppData/Roaming/Microsoft/RESOLUCIONES%202020%20PDF/0496.pdf" TargetMode="External"/><Relationship Id="rId506" Type="http://schemas.openxmlformats.org/officeDocument/2006/relationships/hyperlink" Target="http://../AppData/Roaming/Microsoft/AppData/Roaming/Microsoft/RESOLUCIONES%202020%20PDF/0495.pdf" TargetMode="External"/><Relationship Id="rId505" Type="http://schemas.openxmlformats.org/officeDocument/2006/relationships/hyperlink" Target="http://../AppData/Roaming/Microsoft/AppData/Roaming/Microsoft/RESOLUCIONES%202020%20PDF/0494.pdf" TargetMode="External"/><Relationship Id="rId504" Type="http://schemas.openxmlformats.org/officeDocument/2006/relationships/hyperlink" Target="http://../AppData/Roaming/Microsoft/AppData/Roaming/Microsoft/RESOLUCIONES%202020%20PDF/0493.pdf" TargetMode="External"/><Relationship Id="rId525" Type="http://schemas.openxmlformats.org/officeDocument/2006/relationships/hyperlink" Target="http://../AppData/Roaming/Microsoft/AppData/Roaming/Microsoft/RESOLUCIONES%202020%20PDF/0515.pdf" TargetMode="External"/><Relationship Id="rId524" Type="http://schemas.openxmlformats.org/officeDocument/2006/relationships/hyperlink" Target="http://../AppData/Roaming/Microsoft/AppData/Roaming/Microsoft/RESOLUCIONES%202020%20PDF/0514.pdf" TargetMode="External"/><Relationship Id="rId523" Type="http://schemas.openxmlformats.org/officeDocument/2006/relationships/hyperlink" Target="http://../AppData/Roaming/Microsoft/AppData/Roaming/Microsoft/RESOLUCIONES%202020%20PDF/0513.pdf" TargetMode="External"/><Relationship Id="rId522" Type="http://schemas.openxmlformats.org/officeDocument/2006/relationships/hyperlink" Target="http://../AppData/Roaming/Microsoft/AppData/Roaming/Microsoft/RESOLUCIONES%202020%20PDF/0512.pdf" TargetMode="External"/><Relationship Id="rId529" Type="http://schemas.openxmlformats.org/officeDocument/2006/relationships/hyperlink" Target="http://../AppData/Roaming/Microsoft/AppData/Roaming/Microsoft/RESOLUCIONES%202020%20PDF/0519.pdf" TargetMode="External"/><Relationship Id="rId528" Type="http://schemas.openxmlformats.org/officeDocument/2006/relationships/hyperlink" Target="http://../AppData/Roaming/Microsoft/AppData/Roaming/Microsoft/RESOLUCIONES%202020%20PDF/0518.pdf" TargetMode="External"/><Relationship Id="rId527" Type="http://schemas.openxmlformats.org/officeDocument/2006/relationships/hyperlink" Target="http://../AppData/Roaming/Microsoft/AppData/Roaming/Microsoft/RESOLUCIONES%202020%20PDF/0517.pdf" TargetMode="External"/><Relationship Id="rId526" Type="http://schemas.openxmlformats.org/officeDocument/2006/relationships/hyperlink" Target="http://../AppData/Roaming/Microsoft/AppData/Roaming/Microsoft/RESOLUCIONES%202020%20PDF/0516.pdf" TargetMode="External"/><Relationship Id="rId521" Type="http://schemas.openxmlformats.org/officeDocument/2006/relationships/hyperlink" Target="http://../AppData/Roaming/Microsoft/AppData/Roaming/Microsoft/RESOLUCIONES%202020%20PDF/0511.pdf" TargetMode="External"/><Relationship Id="rId520" Type="http://schemas.openxmlformats.org/officeDocument/2006/relationships/hyperlink" Target="http://../AppData/Roaming/Microsoft/AppData/Roaming/Microsoft/RESOLUCIONES%202020%20PDF/0510.pdf" TargetMode="External"/><Relationship Id="rId519" Type="http://schemas.openxmlformats.org/officeDocument/2006/relationships/hyperlink" Target="http://../AppData/Roaming/Microsoft/AppData/Roaming/Microsoft/RESOLUCIONES%202020%20PDF/0509.pdf" TargetMode="External"/><Relationship Id="rId514" Type="http://schemas.openxmlformats.org/officeDocument/2006/relationships/hyperlink" Target="http://../AppData/Roaming/Microsoft/AppData/Roaming/Microsoft/RESOLUCIONES%202020%20PDF/0503.pdf" TargetMode="External"/><Relationship Id="rId513" Type="http://schemas.openxmlformats.org/officeDocument/2006/relationships/hyperlink" Target="http://../AppData/Roaming/Microsoft/AppData/Roaming/Microsoft/RESOLUCIONES%202020%20PDF/0502.pdf" TargetMode="External"/><Relationship Id="rId512" Type="http://schemas.openxmlformats.org/officeDocument/2006/relationships/hyperlink" Target="http://../AppData/Roaming/Microsoft/AppData/Roaming/Microsoft/RESOLUCIONES%202020%20PDF/0501.pdf" TargetMode="External"/><Relationship Id="rId511" Type="http://schemas.openxmlformats.org/officeDocument/2006/relationships/hyperlink" Target="http://../AppData/Roaming/Microsoft/AppData/Roaming/Microsoft/RESOLUCIONES%202020%20PDF/0500.pdf" TargetMode="External"/><Relationship Id="rId518" Type="http://schemas.openxmlformats.org/officeDocument/2006/relationships/hyperlink" Target="http://../AppData/Roaming/Microsoft/AppData/Roaming/Microsoft/RESOLUCIONES%202020%20PDF/0508.pdf" TargetMode="External"/><Relationship Id="rId517" Type="http://schemas.openxmlformats.org/officeDocument/2006/relationships/hyperlink" Target="http://../AppData/Roaming/Microsoft/AppData/Roaming/Microsoft/RESOLUCIONES%202020%20PDF/0507.pdf" TargetMode="External"/><Relationship Id="rId516" Type="http://schemas.openxmlformats.org/officeDocument/2006/relationships/hyperlink" Target="http://../AppData/Roaming/Microsoft/AppData/Roaming/Microsoft/RESOLUCIONES%202020%20PDF/0506.pdf" TargetMode="External"/><Relationship Id="rId515" Type="http://schemas.openxmlformats.org/officeDocument/2006/relationships/hyperlink" Target="http://../AppData/Roaming/Microsoft/AppData/Roaming/Microsoft/RESOLUCIONES%202020%20PDF/0504.pdf" TargetMode="External"/><Relationship Id="rId510" Type="http://schemas.openxmlformats.org/officeDocument/2006/relationships/hyperlink" Target="http://../AppData/Roaming/Microsoft/AppData/Roaming/Microsoft/RESOLUCIONES%202020%20PDF/0499.pdf" TargetMode="External"/><Relationship Id="rId590" Type="http://schemas.openxmlformats.org/officeDocument/2006/relationships/hyperlink" Target="http://../AppData/Roaming/Microsoft/AppData/Roaming/Microsoft/RESOLUCIONES%202020%20PDF/0610.pdf" TargetMode="External"/><Relationship Id="rId589" Type="http://schemas.openxmlformats.org/officeDocument/2006/relationships/hyperlink" Target="http://../AppData/Roaming/Microsoft/AppData/Roaming/Microsoft/RESOLUCIONES%202020%20PDF/0609.pdf" TargetMode="External"/><Relationship Id="rId588" Type="http://schemas.openxmlformats.org/officeDocument/2006/relationships/hyperlink" Target="http://../AppData/Roaming/Microsoft/AppData/Roaming/Microsoft/RESOLUCIONES%202020%20PDF/0608.pdf" TargetMode="External"/><Relationship Id="rId583" Type="http://schemas.openxmlformats.org/officeDocument/2006/relationships/hyperlink" Target="http://../AppData/Roaming/Microsoft/AppData/Roaming/Microsoft/RESOLUCIONES%202020%20PDF/0600.pdf" TargetMode="External"/><Relationship Id="rId582" Type="http://schemas.openxmlformats.org/officeDocument/2006/relationships/hyperlink" Target="http://../AppData/Roaming/Microsoft/AppData/Roaming/Microsoft/RESOLUCIONES%202020%20PDF/0599.pdf" TargetMode="External"/><Relationship Id="rId581" Type="http://schemas.openxmlformats.org/officeDocument/2006/relationships/hyperlink" Target="http://../AppData/Roaming/Microsoft/AppData/Roaming/Microsoft/RESOLUCIONES%202020%20PDF/0598.pdf" TargetMode="External"/><Relationship Id="rId580" Type="http://schemas.openxmlformats.org/officeDocument/2006/relationships/hyperlink" Target="http://../AppData/Roaming/Microsoft/AppData/Roaming/Microsoft/RESOLUCIONES%202020%20PDF/0597.pdf" TargetMode="External"/><Relationship Id="rId587" Type="http://schemas.openxmlformats.org/officeDocument/2006/relationships/hyperlink" Target="http://../AppData/Roaming/Microsoft/AppData/Roaming/Microsoft/RESOLUCIONES%202020%20PDF/0607.pdf" TargetMode="External"/><Relationship Id="rId586" Type="http://schemas.openxmlformats.org/officeDocument/2006/relationships/hyperlink" Target="http://../AppData/Roaming/Microsoft/AppData/Roaming/Microsoft/RESOLUCIONES%202020%20PDF/0606.pdf" TargetMode="External"/><Relationship Id="rId585" Type="http://schemas.openxmlformats.org/officeDocument/2006/relationships/hyperlink" Target="http://../AppData/Roaming/Microsoft/AppData/Roaming/Microsoft/RESOLUCIONES%202020%20PDF/0602.pdf" TargetMode="External"/><Relationship Id="rId584" Type="http://schemas.openxmlformats.org/officeDocument/2006/relationships/hyperlink" Target="http://../AppData/Roaming/Microsoft/AppData/Roaming/Microsoft/RESOLUCIONES%202020%20PDF/0601.pdf" TargetMode="External"/><Relationship Id="rId579" Type="http://schemas.openxmlformats.org/officeDocument/2006/relationships/hyperlink" Target="http://../AppData/Roaming/Microsoft/AppData/Roaming/Microsoft/RESOLUCIONES%202020%20PDF/0596.pdf" TargetMode="External"/><Relationship Id="rId578" Type="http://schemas.openxmlformats.org/officeDocument/2006/relationships/hyperlink" Target="http://../AppData/Roaming/Microsoft/AppData/Roaming/Microsoft/RESOLUCIONES%202020%20PDF/0595.pdf" TargetMode="External"/><Relationship Id="rId577" Type="http://schemas.openxmlformats.org/officeDocument/2006/relationships/hyperlink" Target="http://../AppData/Roaming/Microsoft/AppData/Roaming/Microsoft/RESOLUCIONES%202020%20PDF/0594.pdf" TargetMode="External"/><Relationship Id="rId572" Type="http://schemas.openxmlformats.org/officeDocument/2006/relationships/hyperlink" Target="http://../AppData/Roaming/Microsoft/AppData/Roaming/Microsoft/RESOLUCIONES%202020%20PDF/0589.pdf" TargetMode="External"/><Relationship Id="rId571" Type="http://schemas.openxmlformats.org/officeDocument/2006/relationships/hyperlink" Target="http://../AppData/Roaming/Microsoft/AppData/Roaming/Microsoft/RESOLUCIONES%202020%20PDF/0588.pdf" TargetMode="External"/><Relationship Id="rId570" Type="http://schemas.openxmlformats.org/officeDocument/2006/relationships/hyperlink" Target="http://../AppData/Roaming/Microsoft/AppData/Roaming/Microsoft/RESOLUCIONES%202020%20PDF/0587.pdf" TargetMode="External"/><Relationship Id="rId576" Type="http://schemas.openxmlformats.org/officeDocument/2006/relationships/hyperlink" Target="http://../AppData/Roaming/Microsoft/AppData/Roaming/Microsoft/RESOLUCIONES%202020%20PDF/0593.pdf" TargetMode="External"/><Relationship Id="rId575" Type="http://schemas.openxmlformats.org/officeDocument/2006/relationships/hyperlink" Target="http://../AppData/Roaming/Microsoft/AppData/Roaming/Microsoft/RESOLUCIONES%202020%20PDF/0592.pdf" TargetMode="External"/><Relationship Id="rId574" Type="http://schemas.openxmlformats.org/officeDocument/2006/relationships/hyperlink" Target="http://../AppData/Roaming/Microsoft/AppData/Roaming/Microsoft/RESOLUCIONES%202020%20PDF/0591.pdf" TargetMode="External"/><Relationship Id="rId573" Type="http://schemas.openxmlformats.org/officeDocument/2006/relationships/hyperlink" Target="http://../AppData/Roaming/Microsoft/AppData/Roaming/Microsoft/RESOLUCIONES%202020%20PDF/0590.pdf" TargetMode="External"/><Relationship Id="rId599" Type="http://schemas.openxmlformats.org/officeDocument/2006/relationships/hyperlink" Target="http://../AppData/Roaming/Microsoft/AppData/Roaming/Microsoft/RESOLUCIONES%202020%20PDF/0619.pdf" TargetMode="External"/><Relationship Id="rId594" Type="http://schemas.openxmlformats.org/officeDocument/2006/relationships/hyperlink" Target="http://../AppData/Roaming/Microsoft/AppData/Roaming/Microsoft/RESOLUCIONES%202020%20PDF/0614.pdf" TargetMode="External"/><Relationship Id="rId593" Type="http://schemas.openxmlformats.org/officeDocument/2006/relationships/hyperlink" Target="http://../AppData/Roaming/Microsoft/AppData/Roaming/Microsoft/RESOLUCIONES%202020%20PDF/0613.pdf" TargetMode="External"/><Relationship Id="rId592" Type="http://schemas.openxmlformats.org/officeDocument/2006/relationships/hyperlink" Target="http://../AppData/Roaming/Microsoft/AppData/Roaming/Microsoft/RESOLUCIONES%202020%20PDF/0612.pdf" TargetMode="External"/><Relationship Id="rId591" Type="http://schemas.openxmlformats.org/officeDocument/2006/relationships/hyperlink" Target="http://../AppData/Roaming/Microsoft/AppData/Roaming/Microsoft/RESOLUCIONES%202020%20PDF/0611.pdf" TargetMode="External"/><Relationship Id="rId598" Type="http://schemas.openxmlformats.org/officeDocument/2006/relationships/hyperlink" Target="http://../AppData/Roaming/Microsoft/AppData/Roaming/Microsoft/RESOLUCIONES%202020%20PDF/0618.pdf" TargetMode="External"/><Relationship Id="rId597" Type="http://schemas.openxmlformats.org/officeDocument/2006/relationships/hyperlink" Target="http://../AppData/Roaming/Microsoft/AppData/Roaming/Microsoft/RESOLUCIONES%202020%20PDF/0617.pdf" TargetMode="External"/><Relationship Id="rId596" Type="http://schemas.openxmlformats.org/officeDocument/2006/relationships/hyperlink" Target="http://../AppData/Roaming/Microsoft/AppData/Roaming/Microsoft/RESOLUCIONES%202020%20PDF/0616.pdf" TargetMode="External"/><Relationship Id="rId595" Type="http://schemas.openxmlformats.org/officeDocument/2006/relationships/hyperlink" Target="http://../AppData/Roaming/Microsoft/AppData/Roaming/Microsoft/RESOLUCIONES%202020%20PDF/0615.pdf" TargetMode="External"/><Relationship Id="rId547" Type="http://schemas.openxmlformats.org/officeDocument/2006/relationships/hyperlink" Target="http://../AppData/Roaming/Microsoft/AppData/Roaming/Microsoft/RESOLUCIONES%202020%20PDF/0557.pdf" TargetMode="External"/><Relationship Id="rId546" Type="http://schemas.openxmlformats.org/officeDocument/2006/relationships/hyperlink" Target="http://../AppData/Roaming/Microsoft/AppData/Roaming/Microsoft/RESOLUCIONES%202020%20PDF/0556.pdf" TargetMode="External"/><Relationship Id="rId545" Type="http://schemas.openxmlformats.org/officeDocument/2006/relationships/hyperlink" Target="http://../AppData/Roaming/Microsoft/AppData/Roaming/Microsoft/RESOLUCIONES%202020%20PDF/0555.pdf" TargetMode="External"/><Relationship Id="rId544" Type="http://schemas.openxmlformats.org/officeDocument/2006/relationships/hyperlink" Target="http://../AppData/Roaming/Microsoft/AppData/Roaming/Microsoft/RESOLUCIONES%202020%20PDF/0549.pdf" TargetMode="External"/><Relationship Id="rId549" Type="http://schemas.openxmlformats.org/officeDocument/2006/relationships/hyperlink" Target="http://../AppData/Roaming/Microsoft/AppData/Roaming/Microsoft/RESOLUCIONES%202020%20PDF/0559.pdf" TargetMode="External"/><Relationship Id="rId548" Type="http://schemas.openxmlformats.org/officeDocument/2006/relationships/hyperlink" Target="http://../AppData/Roaming/Microsoft/AppData/Roaming/Microsoft/RESOLUCIONES%202020%20PDF/0558.pdf" TargetMode="External"/><Relationship Id="rId543" Type="http://schemas.openxmlformats.org/officeDocument/2006/relationships/hyperlink" Target="http://../AppData/Roaming/Microsoft/AppData/Roaming/Microsoft/RESOLUCIONES%202020%20PDF/0535.pdf" TargetMode="External"/><Relationship Id="rId542" Type="http://schemas.openxmlformats.org/officeDocument/2006/relationships/hyperlink" Target="http://../AppData/Roaming/Microsoft/AppData/Roaming/Microsoft/RESOLUCIONES%202020%20PDF/0533.pdf" TargetMode="External"/><Relationship Id="rId541" Type="http://schemas.openxmlformats.org/officeDocument/2006/relationships/hyperlink" Target="http://../AppData/Roaming/Microsoft/AppData/Roaming/Microsoft/RESOLUCIONES%202020%20PDF/0532.pdf" TargetMode="External"/><Relationship Id="rId540" Type="http://schemas.openxmlformats.org/officeDocument/2006/relationships/hyperlink" Target="http://../AppData/Roaming/Microsoft/AppData/Roaming/Microsoft/RESOLUCIONES%202020%20PDF/0531.pdf" TargetMode="External"/><Relationship Id="rId536" Type="http://schemas.openxmlformats.org/officeDocument/2006/relationships/hyperlink" Target="http://../AppData/Roaming/Microsoft/AppData/Roaming/Microsoft/RESOLUCIONES%202020%20PDF/0527.pdf" TargetMode="External"/><Relationship Id="rId535" Type="http://schemas.openxmlformats.org/officeDocument/2006/relationships/hyperlink" Target="http://../AppData/Roaming/Microsoft/AppData/Roaming/Microsoft/RESOLUCIONES%202020%20PDF/0526.pdf" TargetMode="External"/><Relationship Id="rId534" Type="http://schemas.openxmlformats.org/officeDocument/2006/relationships/hyperlink" Target="http://../AppData/Roaming/Microsoft/AppData/Roaming/Microsoft/RESOLUCIONES%202020%20PDF/0525.pdf" TargetMode="External"/><Relationship Id="rId533" Type="http://schemas.openxmlformats.org/officeDocument/2006/relationships/hyperlink" Target="http://../AppData/Roaming/Microsoft/AppData/Roaming/Microsoft/RESOLUCIONES%202020%20PDF/0524.pdf" TargetMode="External"/><Relationship Id="rId539" Type="http://schemas.openxmlformats.org/officeDocument/2006/relationships/hyperlink" Target="http://../AppData/Roaming/Microsoft/AppData/Roaming/Microsoft/RESOLUCIONES%202020%20PDF/0530.pdf" TargetMode="External"/><Relationship Id="rId538" Type="http://schemas.openxmlformats.org/officeDocument/2006/relationships/hyperlink" Target="http://../AppData/Roaming/Microsoft/AppData/Roaming/Microsoft/RESOLUCIONES%202020%20PDF/0529.pdf" TargetMode="External"/><Relationship Id="rId537" Type="http://schemas.openxmlformats.org/officeDocument/2006/relationships/hyperlink" Target="http://../AppData/Roaming/Microsoft/AppData/Roaming/Microsoft/RESOLUCIONES%202020%20PDF/0528.pdf" TargetMode="External"/><Relationship Id="rId532" Type="http://schemas.openxmlformats.org/officeDocument/2006/relationships/hyperlink" Target="http://../AppData/Roaming/Microsoft/AppData/Roaming/Microsoft/RESOLUCIONES%202020%20PDF/0522.pdf" TargetMode="External"/><Relationship Id="rId531" Type="http://schemas.openxmlformats.org/officeDocument/2006/relationships/hyperlink" Target="http://../AppData/Roaming/Microsoft/AppData/Roaming/Microsoft/RESOLUCIONES%202020%20PDF/0521.pdf" TargetMode="External"/><Relationship Id="rId530" Type="http://schemas.openxmlformats.org/officeDocument/2006/relationships/hyperlink" Target="http://../AppData/Roaming/Microsoft/AppData/Roaming/Microsoft/RESOLUCIONES%202020%20PDF/0520.pdf" TargetMode="External"/><Relationship Id="rId569" Type="http://schemas.openxmlformats.org/officeDocument/2006/relationships/hyperlink" Target="http://../AppData/Roaming/Microsoft/AppData/Roaming/Microsoft/RESOLUCIONES%202020%20PDF/0586.pdf" TargetMode="External"/><Relationship Id="rId568" Type="http://schemas.openxmlformats.org/officeDocument/2006/relationships/hyperlink" Target="http://../AppData/Roaming/Microsoft/AppData/Roaming/Microsoft/RESOLUCIONES%202020%20PDF/0585.pdf" TargetMode="External"/><Relationship Id="rId567" Type="http://schemas.openxmlformats.org/officeDocument/2006/relationships/hyperlink" Target="http://../AppData/Roaming/Microsoft/AppData/Roaming/Microsoft/RESOLUCIONES%202020%20PDF/0581.pdf" TargetMode="External"/><Relationship Id="rId566" Type="http://schemas.openxmlformats.org/officeDocument/2006/relationships/hyperlink" Target="http://../AppData/Roaming/Microsoft/AppData/Roaming/Microsoft/RESOLUCIONES%202020%20PDF/0580.pdf" TargetMode="External"/><Relationship Id="rId561" Type="http://schemas.openxmlformats.org/officeDocument/2006/relationships/hyperlink" Target="http://../AppData/Roaming/Microsoft/AppData/Roaming/Microsoft/RESOLUCIONES%202020%20PDF/0572.pdf" TargetMode="External"/><Relationship Id="rId560" Type="http://schemas.openxmlformats.org/officeDocument/2006/relationships/hyperlink" Target="http://../AppData/Roaming/Microsoft/AppData/Roaming/Microsoft/RESOLUCIONES%202020%20PDF/0571.pdf" TargetMode="External"/><Relationship Id="rId565" Type="http://schemas.openxmlformats.org/officeDocument/2006/relationships/hyperlink" Target="http://../AppData/Roaming/Microsoft/AppData/Roaming/Microsoft/RESOLUCIONES%202020%20PDF/0579.pdf" TargetMode="External"/><Relationship Id="rId564" Type="http://schemas.openxmlformats.org/officeDocument/2006/relationships/hyperlink" Target="http://../AppData/Roaming/Microsoft/AppData/Roaming/Microsoft/RESOLUCIONES%202020%20PDF/0576.pdf" TargetMode="External"/><Relationship Id="rId563" Type="http://schemas.openxmlformats.org/officeDocument/2006/relationships/hyperlink" Target="http://../AppData/Roaming/Microsoft/AppData/Roaming/Microsoft/RESOLUCIONES%202020%20PDF/0574.pdf" TargetMode="External"/><Relationship Id="rId562" Type="http://schemas.openxmlformats.org/officeDocument/2006/relationships/hyperlink" Target="http://../AppData/Roaming/Microsoft/AppData/Roaming/Microsoft/RESOLUCIONES%202020%20PDF/0573.pdf" TargetMode="External"/><Relationship Id="rId558" Type="http://schemas.openxmlformats.org/officeDocument/2006/relationships/hyperlink" Target="http://../AppData/Roaming/Microsoft/AppData/Roaming/Microsoft/RESOLUCIONES%202020%20PDF/0569.pdf" TargetMode="External"/><Relationship Id="rId557" Type="http://schemas.openxmlformats.org/officeDocument/2006/relationships/hyperlink" Target="http://../AppData/Roaming/Microsoft/AppData/Roaming/Microsoft/RESOLUCIONES%202020%20PDF/0568.pdf" TargetMode="External"/><Relationship Id="rId556" Type="http://schemas.openxmlformats.org/officeDocument/2006/relationships/hyperlink" Target="http://../AppData/Roaming/Microsoft/AppData/Roaming/Microsoft/RESOLUCIONES%202020%20PDF/0567.pdf" TargetMode="External"/><Relationship Id="rId555" Type="http://schemas.openxmlformats.org/officeDocument/2006/relationships/hyperlink" Target="http://../AppData/Roaming/Microsoft/AppData/Roaming/Microsoft/RESOLUCIONES%202020%20PDF/0566.pdf" TargetMode="External"/><Relationship Id="rId559" Type="http://schemas.openxmlformats.org/officeDocument/2006/relationships/hyperlink" Target="http://../AppData/Roaming/Microsoft/AppData/Roaming/Microsoft/RESOLUCIONES%202020%20PDF/0570.pdf" TargetMode="External"/><Relationship Id="rId550" Type="http://schemas.openxmlformats.org/officeDocument/2006/relationships/hyperlink" Target="http://../AppData/Roaming/Microsoft/AppData/Roaming/Microsoft/RESOLUCIONES%202020%20PDF/0560.pdf" TargetMode="External"/><Relationship Id="rId554" Type="http://schemas.openxmlformats.org/officeDocument/2006/relationships/hyperlink" Target="http://../AppData/Roaming/Microsoft/AppData/Roaming/Microsoft/RESOLUCIONES%202020%20PDF/0565.pdf" TargetMode="External"/><Relationship Id="rId553" Type="http://schemas.openxmlformats.org/officeDocument/2006/relationships/hyperlink" Target="http://../AppData/Roaming/Microsoft/AppData/Roaming/Microsoft/RESOLUCIONES%202020%20PDF/0564.pdf" TargetMode="External"/><Relationship Id="rId552" Type="http://schemas.openxmlformats.org/officeDocument/2006/relationships/hyperlink" Target="http://../AppData/Roaming/Microsoft/AppData/Roaming/Microsoft/RESOLUCIONES%202020%20PDF/0563.pdf" TargetMode="External"/><Relationship Id="rId551" Type="http://schemas.openxmlformats.org/officeDocument/2006/relationships/hyperlink" Target="http://../AppData/Roaming/Microsoft/AppData/Roaming/Microsoft/RESOLUCIONES%202020%20PDF/0561.pdf" TargetMode="External"/><Relationship Id="rId495" Type="http://schemas.openxmlformats.org/officeDocument/2006/relationships/hyperlink" Target="http://../AppData/Roaming/Microsoft/AppData/Roaming/Microsoft/RESOLUCIONES%202020%20PDF/0483.pdf" TargetMode="External"/><Relationship Id="rId494" Type="http://schemas.openxmlformats.org/officeDocument/2006/relationships/hyperlink" Target="http://../AppData/Roaming/Microsoft/AppData/Roaming/Microsoft/RESOLUCIONES%202020%20PDF/0482.pdf" TargetMode="External"/><Relationship Id="rId493" Type="http://schemas.openxmlformats.org/officeDocument/2006/relationships/hyperlink" Target="http://../AppData/Roaming/Microsoft/AppData/Roaming/Microsoft/RESOLUCIONES%202020%20PDF/0481.pdf" TargetMode="External"/><Relationship Id="rId492" Type="http://schemas.openxmlformats.org/officeDocument/2006/relationships/hyperlink" Target="http://../AppData/Roaming/Microsoft/AppData/Roaming/Microsoft/RESOLUCIONES%202020%20PDF/0480.pdf" TargetMode="External"/><Relationship Id="rId499" Type="http://schemas.openxmlformats.org/officeDocument/2006/relationships/hyperlink" Target="http://../AppData/Roaming/Microsoft/AppData/Roaming/Microsoft/RESOLUCIONES%202020%20PDF/0488.pdf" TargetMode="External"/><Relationship Id="rId498" Type="http://schemas.openxmlformats.org/officeDocument/2006/relationships/hyperlink" Target="http://../AppData/Roaming/Microsoft/AppData/Roaming/Microsoft/RESOLUCIONES%202020%20PDF/0487.pdf" TargetMode="External"/><Relationship Id="rId497" Type="http://schemas.openxmlformats.org/officeDocument/2006/relationships/hyperlink" Target="http://../AppData/Roaming/Microsoft/AppData/Roaming/Microsoft/RESOLUCIONES%202020%20PDF/0486.pdf" TargetMode="External"/><Relationship Id="rId496" Type="http://schemas.openxmlformats.org/officeDocument/2006/relationships/hyperlink" Target="http://../AppData/Roaming/Microsoft/AppData/Roaming/Microsoft/RESOLUCIONES%202020%20PDF/0484.pdf" TargetMode="External"/><Relationship Id="rId409" Type="http://schemas.openxmlformats.org/officeDocument/2006/relationships/hyperlink" Target="http://../AppData/Roaming/Microsoft/AppData/Roaming/Microsoft/RESOLUCIONES%202020%20PDF/0394.pdf" TargetMode="External"/><Relationship Id="rId404" Type="http://schemas.openxmlformats.org/officeDocument/2006/relationships/hyperlink" Target="http://../AppData/Roaming/Microsoft/AppData/Roaming/Microsoft/RESOLUCIONES%202020%20PDF/0389.pdf" TargetMode="External"/><Relationship Id="rId403" Type="http://schemas.openxmlformats.org/officeDocument/2006/relationships/hyperlink" Target="http://../AppData/Roaming/Microsoft/AppData/Roaming/Microsoft/RESOLUCIONES%202020%20PDF/0388.pdf" TargetMode="External"/><Relationship Id="rId402" Type="http://schemas.openxmlformats.org/officeDocument/2006/relationships/hyperlink" Target="http://../AppData/Roaming/Microsoft/AppData/Roaming/Microsoft/RESOLUCIONES%202020%20PDF/0387.pdf" TargetMode="External"/><Relationship Id="rId401" Type="http://schemas.openxmlformats.org/officeDocument/2006/relationships/hyperlink" Target="http://../AppData/Roaming/Microsoft/AppData/Roaming/Microsoft/RESOLUCIONES%202020%20PDF/0386.pdf" TargetMode="External"/><Relationship Id="rId408" Type="http://schemas.openxmlformats.org/officeDocument/2006/relationships/hyperlink" Target="http://../AppData/Roaming/Microsoft/AppData/Roaming/Microsoft/RESOLUCIONES%202020%20PDF/0393.pdf" TargetMode="External"/><Relationship Id="rId407" Type="http://schemas.openxmlformats.org/officeDocument/2006/relationships/hyperlink" Target="http://../AppData/Roaming/Microsoft/AppData/Roaming/Microsoft/RESOLUCIONES%202020%20PDF/0392.pdf" TargetMode="External"/><Relationship Id="rId406" Type="http://schemas.openxmlformats.org/officeDocument/2006/relationships/hyperlink" Target="http://../AppData/Roaming/Microsoft/AppData/Roaming/Microsoft/RESOLUCIONES%202020%20PDF/0391.pdf" TargetMode="External"/><Relationship Id="rId405" Type="http://schemas.openxmlformats.org/officeDocument/2006/relationships/hyperlink" Target="http://../AppData/Roaming/Microsoft/AppData/Roaming/Microsoft/RESOLUCIONES%202020%20PDF/0390.pdf" TargetMode="External"/><Relationship Id="rId400" Type="http://schemas.openxmlformats.org/officeDocument/2006/relationships/hyperlink" Target="http://../AppData/Roaming/Microsoft/AppData/Roaming/Microsoft/RESOLUCIONES%202020%20PDF/0385.pdf" TargetMode="External"/><Relationship Id="rId469" Type="http://schemas.openxmlformats.org/officeDocument/2006/relationships/hyperlink" Target="http://../AppData/Roaming/Microsoft/AppData/Roaming/Microsoft/RESOLUCIONES%202020%20PDF/0455.pdf" TargetMode="External"/><Relationship Id="rId468" Type="http://schemas.openxmlformats.org/officeDocument/2006/relationships/hyperlink" Target="http://../AppData/Roaming/Microsoft/AppData/Roaming/Microsoft/RESOLUCIONES%202020%20PDF/0454.pdf" TargetMode="External"/><Relationship Id="rId467" Type="http://schemas.openxmlformats.org/officeDocument/2006/relationships/hyperlink" Target="http://../AppData/Roaming/Microsoft/AppData/Roaming/Microsoft/RESOLUCIONES%202020%20PDF/0453.pdf" TargetMode="External"/><Relationship Id="rId462" Type="http://schemas.openxmlformats.org/officeDocument/2006/relationships/hyperlink" Target="http://../AppData/Roaming/Microsoft/AppData/Roaming/Microsoft/RESOLUCIONES%202020%20PDF/0448.pdf" TargetMode="External"/><Relationship Id="rId461" Type="http://schemas.openxmlformats.org/officeDocument/2006/relationships/hyperlink" Target="http://../AppData/Roaming/Microsoft/AppData/Roaming/Microsoft/RESOLUCIONES%202020%20PDF/0447.pdf" TargetMode="External"/><Relationship Id="rId460" Type="http://schemas.openxmlformats.org/officeDocument/2006/relationships/hyperlink" Target="http://../AppData/Roaming/Microsoft/AppData/Roaming/Microsoft/RESOLUCIONES%202020%20PDF/0446.pdf" TargetMode="External"/><Relationship Id="rId466" Type="http://schemas.openxmlformats.org/officeDocument/2006/relationships/hyperlink" Target="http://../AppData/Roaming/Microsoft/AppData/Roaming/Microsoft/RESOLUCIONES%202020%20PDF/0452.pdf" TargetMode="External"/><Relationship Id="rId465" Type="http://schemas.openxmlformats.org/officeDocument/2006/relationships/hyperlink" Target="http://../AppData/Roaming/Microsoft/AppData/Roaming/Microsoft/RESOLUCIONES%202020%20PDF/0451.pdf" TargetMode="External"/><Relationship Id="rId464" Type="http://schemas.openxmlformats.org/officeDocument/2006/relationships/hyperlink" Target="http://../AppData/Roaming/Microsoft/AppData/Roaming/Microsoft/RESOLUCIONES%202020%20PDF/0450.pdf" TargetMode="External"/><Relationship Id="rId463" Type="http://schemas.openxmlformats.org/officeDocument/2006/relationships/hyperlink" Target="http://../AppData/Roaming/Microsoft/AppData/Roaming/Microsoft/RESOLUCIONES%202020%20PDF/0449.pdf" TargetMode="External"/><Relationship Id="rId459" Type="http://schemas.openxmlformats.org/officeDocument/2006/relationships/hyperlink" Target="http://../AppData/Roaming/Microsoft/AppData/Roaming/Microsoft/RESOLUCIONES%202020%20PDF/0445.pdf" TargetMode="External"/><Relationship Id="rId458" Type="http://schemas.openxmlformats.org/officeDocument/2006/relationships/hyperlink" Target="http://../AppData/Roaming/Microsoft/AppData/Roaming/Microsoft/RESOLUCIONES%202020%20PDF/0444.pdf" TargetMode="External"/><Relationship Id="rId457" Type="http://schemas.openxmlformats.org/officeDocument/2006/relationships/hyperlink" Target="http://../AppData/Roaming/Microsoft/AppData/Roaming/Microsoft/RESOLUCIONES%202020%20PDF/0443.pdf" TargetMode="External"/><Relationship Id="rId456" Type="http://schemas.openxmlformats.org/officeDocument/2006/relationships/hyperlink" Target="http://../AppData/Roaming/Microsoft/AppData/Roaming/Microsoft/RESOLUCIONES%202020%20PDF/0442.pdf" TargetMode="External"/><Relationship Id="rId451" Type="http://schemas.openxmlformats.org/officeDocument/2006/relationships/hyperlink" Target="http://../AppData/Roaming/Microsoft/AppData/Roaming/Microsoft/RESOLUCIONES%202020%20PDF/0437.pdf" TargetMode="External"/><Relationship Id="rId450" Type="http://schemas.openxmlformats.org/officeDocument/2006/relationships/hyperlink" Target="http://../AppData/Roaming/Microsoft/AppData/Roaming/Microsoft/RESOLUCIONES%202020%20PDF/0436.pdf" TargetMode="External"/><Relationship Id="rId455" Type="http://schemas.openxmlformats.org/officeDocument/2006/relationships/hyperlink" Target="http://../AppData/Roaming/Microsoft/AppData/Roaming/Microsoft/RESOLUCIONES%202020%20PDF/0441.pdf" TargetMode="External"/><Relationship Id="rId454" Type="http://schemas.openxmlformats.org/officeDocument/2006/relationships/hyperlink" Target="http://../AppData/Roaming/Microsoft/AppData/Roaming/Microsoft/RESOLUCIONES%202020%20PDF/0440.pdf" TargetMode="External"/><Relationship Id="rId453" Type="http://schemas.openxmlformats.org/officeDocument/2006/relationships/hyperlink" Target="http://../AppData/Roaming/Microsoft/AppData/Roaming/Microsoft/RESOLUCIONES%202020%20PDF/0439.pdf" TargetMode="External"/><Relationship Id="rId452" Type="http://schemas.openxmlformats.org/officeDocument/2006/relationships/hyperlink" Target="http://../AppData/Roaming/Microsoft/AppData/Roaming/Microsoft/RESOLUCIONES%202020%20PDF/0438.pdf" TargetMode="External"/><Relationship Id="rId491" Type="http://schemas.openxmlformats.org/officeDocument/2006/relationships/hyperlink" Target="http://../AppData/Roaming/Microsoft/AppData/Roaming/Microsoft/RESOLUCIONES%202020%20PDF/0479.pdf" TargetMode="External"/><Relationship Id="rId490" Type="http://schemas.openxmlformats.org/officeDocument/2006/relationships/hyperlink" Target="http://../AppData/Roaming/Microsoft/AppData/Roaming/Microsoft/RESOLUCIONES%202020%20PDF/0478.pdf" TargetMode="External"/><Relationship Id="rId489" Type="http://schemas.openxmlformats.org/officeDocument/2006/relationships/hyperlink" Target="http://../AppData/Roaming/Microsoft/AppData/Roaming/Microsoft/RESOLUCIONES%202020%20PDF/0477.pdf" TargetMode="External"/><Relationship Id="rId484" Type="http://schemas.openxmlformats.org/officeDocument/2006/relationships/hyperlink" Target="http://../AppData/Roaming/Microsoft/AppData/Roaming/Microsoft/RESOLUCIONES%202020%20PDF/0472.pdf" TargetMode="External"/><Relationship Id="rId483" Type="http://schemas.openxmlformats.org/officeDocument/2006/relationships/hyperlink" Target="http://../AppData/Roaming/Microsoft/AppData/Roaming/Microsoft/RESOLUCIONES%202020%20PDF/0471.pdf" TargetMode="External"/><Relationship Id="rId482" Type="http://schemas.openxmlformats.org/officeDocument/2006/relationships/hyperlink" Target="http://../AppData/Roaming/Microsoft/AppData/Roaming/Microsoft/RESOLUCIONES%202020%20PDF/0470.pdf" TargetMode="External"/><Relationship Id="rId481" Type="http://schemas.openxmlformats.org/officeDocument/2006/relationships/hyperlink" Target="http://../AppData/Roaming/Microsoft/AppData/Roaming/Microsoft/RESOLUCIONES%202020%20PDF/0469.pdf" TargetMode="External"/><Relationship Id="rId488" Type="http://schemas.openxmlformats.org/officeDocument/2006/relationships/hyperlink" Target="http://../AppData/Roaming/Microsoft/AppData/Roaming/Microsoft/RESOLUCIONES%202020%20PDF/0476.pdf" TargetMode="External"/><Relationship Id="rId487" Type="http://schemas.openxmlformats.org/officeDocument/2006/relationships/hyperlink" Target="http://../AppData/Roaming/Microsoft/AppData/Roaming/Microsoft/RESOLUCIONES%202020%20PDF/0475.pdf" TargetMode="External"/><Relationship Id="rId486" Type="http://schemas.openxmlformats.org/officeDocument/2006/relationships/hyperlink" Target="http://../AppData/Roaming/Microsoft/AppData/Roaming/Microsoft/RESOLUCIONES%202020%20PDF/0474.pdf" TargetMode="External"/><Relationship Id="rId485" Type="http://schemas.openxmlformats.org/officeDocument/2006/relationships/hyperlink" Target="http://../AppData/Roaming/Microsoft/AppData/Roaming/Microsoft/RESOLUCIONES%202020%20PDF/0473.pdf" TargetMode="External"/><Relationship Id="rId480" Type="http://schemas.openxmlformats.org/officeDocument/2006/relationships/hyperlink" Target="http://../AppData/Roaming/Microsoft/AppData/Roaming/Microsoft/RESOLUCIONES%202020%20PDF/0468.pdf" TargetMode="External"/><Relationship Id="rId479" Type="http://schemas.openxmlformats.org/officeDocument/2006/relationships/hyperlink" Target="http://../AppData/Roaming/Microsoft/AppData/Roaming/Microsoft/RESOLUCIONES%202020%20PDF/0467.pdf" TargetMode="External"/><Relationship Id="rId478" Type="http://schemas.openxmlformats.org/officeDocument/2006/relationships/hyperlink" Target="http://../AppData/Roaming/Microsoft/AppData/Roaming/Microsoft/RESOLUCIONES%202020%20PDF/0466.pdf" TargetMode="External"/><Relationship Id="rId473" Type="http://schemas.openxmlformats.org/officeDocument/2006/relationships/hyperlink" Target="http://../AppData/Roaming/Microsoft/AppData/Roaming/Microsoft/RESOLUCIONES%202020%20PDF/0460.pdf" TargetMode="External"/><Relationship Id="rId472" Type="http://schemas.openxmlformats.org/officeDocument/2006/relationships/hyperlink" Target="http://../AppData/Roaming/Microsoft/AppData/Roaming/Microsoft/RESOLUCIONES%202020%20PDF/0459.pdf" TargetMode="External"/><Relationship Id="rId471" Type="http://schemas.openxmlformats.org/officeDocument/2006/relationships/hyperlink" Target="http://../AppData/Roaming/Microsoft/AppData/Roaming/Microsoft/RESOLUCIONES%202020%20PDF/0457.pdf" TargetMode="External"/><Relationship Id="rId470" Type="http://schemas.openxmlformats.org/officeDocument/2006/relationships/hyperlink" Target="http://../AppData/Roaming/Microsoft/AppData/Roaming/Microsoft/RESOLUCIONES%202020%20PDF/0456.pdf" TargetMode="External"/><Relationship Id="rId477" Type="http://schemas.openxmlformats.org/officeDocument/2006/relationships/hyperlink" Target="http://../AppData/Roaming/Microsoft/AppData/Roaming/Microsoft/RESOLUCIONES%202020%20PDF/0464.pdf" TargetMode="External"/><Relationship Id="rId476" Type="http://schemas.openxmlformats.org/officeDocument/2006/relationships/hyperlink" Target="http://../AppData/Roaming/Microsoft/AppData/Roaming/Microsoft/RESOLUCIONES%202020%20PDF/0463.pdf" TargetMode="External"/><Relationship Id="rId475" Type="http://schemas.openxmlformats.org/officeDocument/2006/relationships/hyperlink" Target="http://../AppData/Roaming/Microsoft/AppData/Roaming/Microsoft/RESOLUCIONES%202020%20PDF/0462.pdf" TargetMode="External"/><Relationship Id="rId474" Type="http://schemas.openxmlformats.org/officeDocument/2006/relationships/hyperlink" Target="http://../AppData/Roaming/Microsoft/AppData/Roaming/Microsoft/RESOLUCIONES%202020%20PDF/0461.pdf" TargetMode="External"/><Relationship Id="rId426" Type="http://schemas.openxmlformats.org/officeDocument/2006/relationships/hyperlink" Target="http://../AppData/Roaming/Microsoft/AppData/Roaming/Microsoft/RESOLUCIONES%202020%20PDF/0411.pdf" TargetMode="External"/><Relationship Id="rId425" Type="http://schemas.openxmlformats.org/officeDocument/2006/relationships/hyperlink" Target="http://../AppData/Roaming/Microsoft/AppData/Roaming/Microsoft/RESOLUCIONES%202020%20PDF/0410.pdf" TargetMode="External"/><Relationship Id="rId424" Type="http://schemas.openxmlformats.org/officeDocument/2006/relationships/hyperlink" Target="http://../AppData/Roaming/Microsoft/AppData/Roaming/Microsoft/RESOLUCIONES%202020%20PDF/0409.pdf" TargetMode="External"/><Relationship Id="rId423" Type="http://schemas.openxmlformats.org/officeDocument/2006/relationships/hyperlink" Target="http://../AppData/Roaming/Microsoft/AppData/Roaming/Microsoft/RESOLUCIONES%202020%20PDF/0408.pdf" TargetMode="External"/><Relationship Id="rId429" Type="http://schemas.openxmlformats.org/officeDocument/2006/relationships/hyperlink" Target="http://../AppData/Roaming/Microsoft/AppData/Roaming/Microsoft/RESOLUCIONES%202020%20PDF/0414.pdf" TargetMode="External"/><Relationship Id="rId428" Type="http://schemas.openxmlformats.org/officeDocument/2006/relationships/hyperlink" Target="http://../AppData/Roaming/Microsoft/AppData/Roaming/Microsoft/RESOLUCIONES%202020%20PDF/0413.pdf" TargetMode="External"/><Relationship Id="rId427" Type="http://schemas.openxmlformats.org/officeDocument/2006/relationships/hyperlink" Target="http://../AppData/Roaming/Microsoft/AppData/Roaming/Microsoft/RESOLUCIONES%202020%20PDF/0412.pdf" TargetMode="External"/><Relationship Id="rId422" Type="http://schemas.openxmlformats.org/officeDocument/2006/relationships/hyperlink" Target="http://../AppData/Roaming/Microsoft/AppData/Roaming/Microsoft/RESOLUCIONES%202020%20PDF/0407.pdf" TargetMode="External"/><Relationship Id="rId421" Type="http://schemas.openxmlformats.org/officeDocument/2006/relationships/hyperlink" Target="http://../AppData/Roaming/Microsoft/AppData/Roaming/Microsoft/RESOLUCIONES%202020%20PDF/0406.pdf" TargetMode="External"/><Relationship Id="rId420" Type="http://schemas.openxmlformats.org/officeDocument/2006/relationships/hyperlink" Target="http://../AppData/Roaming/Microsoft/AppData/Roaming/Microsoft/RESOLUCIONES%202020%20PDF/0405.pdf" TargetMode="External"/><Relationship Id="rId415" Type="http://schemas.openxmlformats.org/officeDocument/2006/relationships/hyperlink" Target="http://../AppData/Roaming/Microsoft/AppData/Roaming/Microsoft/RESOLUCIONES%202020%20PDF/0400.pdf" TargetMode="External"/><Relationship Id="rId414" Type="http://schemas.openxmlformats.org/officeDocument/2006/relationships/hyperlink" Target="http://../AppData/Roaming/Microsoft/AppData/Roaming/Microsoft/RESOLUCIONES%202020%20PDF/0399.pdf" TargetMode="External"/><Relationship Id="rId413" Type="http://schemas.openxmlformats.org/officeDocument/2006/relationships/hyperlink" Target="http://../AppData/Roaming/Microsoft/AppData/Roaming/Microsoft/RESOLUCIONES%202020%20PDF/0398.pdf" TargetMode="External"/><Relationship Id="rId412" Type="http://schemas.openxmlformats.org/officeDocument/2006/relationships/hyperlink" Target="http://../AppData/Roaming/Microsoft/AppData/Roaming/Microsoft/RESOLUCIONES%202020%20PDF/0397.pdf" TargetMode="External"/><Relationship Id="rId419" Type="http://schemas.openxmlformats.org/officeDocument/2006/relationships/hyperlink" Target="http://../AppData/Roaming/Microsoft/AppData/Roaming/Microsoft/RESOLUCIONES%202020%20PDF/0404.pdf" TargetMode="External"/><Relationship Id="rId418" Type="http://schemas.openxmlformats.org/officeDocument/2006/relationships/hyperlink" Target="http://../AppData/Roaming/Microsoft/AppData/Roaming/Microsoft/RESOLUCIONES%202020%20PDF/0403.pdf" TargetMode="External"/><Relationship Id="rId417" Type="http://schemas.openxmlformats.org/officeDocument/2006/relationships/hyperlink" Target="http://../AppData/Roaming/Microsoft/AppData/Roaming/Microsoft/RESOLUCIONES%202020%20PDF/0402.pdf" TargetMode="External"/><Relationship Id="rId416" Type="http://schemas.openxmlformats.org/officeDocument/2006/relationships/hyperlink" Target="http://../AppData/Roaming/Microsoft/AppData/Roaming/Microsoft/RESOLUCIONES%202020%20PDF/0401.pdf" TargetMode="External"/><Relationship Id="rId411" Type="http://schemas.openxmlformats.org/officeDocument/2006/relationships/hyperlink" Target="http://../AppData/Roaming/Microsoft/AppData/Roaming/Microsoft/RESOLUCIONES%202020%20PDF/0396.pdf" TargetMode="External"/><Relationship Id="rId410" Type="http://schemas.openxmlformats.org/officeDocument/2006/relationships/hyperlink" Target="http://../AppData/Roaming/Microsoft/AppData/Roaming/Microsoft/RESOLUCIONES%202020%20PDF/0395.pdf" TargetMode="External"/><Relationship Id="rId448" Type="http://schemas.openxmlformats.org/officeDocument/2006/relationships/hyperlink" Target="http://../AppData/Roaming/Microsoft/AppData/Roaming/Microsoft/RESOLUCIONES%202020%20PDF/0434.pdf" TargetMode="External"/><Relationship Id="rId447" Type="http://schemas.openxmlformats.org/officeDocument/2006/relationships/hyperlink" Target="http://../AppData/Roaming/Microsoft/AppData/Roaming/Microsoft/RESOLUCIONES%202020%20PDF/0433.pdf" TargetMode="External"/><Relationship Id="rId446" Type="http://schemas.openxmlformats.org/officeDocument/2006/relationships/hyperlink" Target="http://../AppData/Roaming/Microsoft/AppData/Roaming/Microsoft/RESOLUCIONES%202020%20PDF/0432.pdf" TargetMode="External"/><Relationship Id="rId445" Type="http://schemas.openxmlformats.org/officeDocument/2006/relationships/hyperlink" Target="http://../AppData/Roaming/Microsoft/AppData/Roaming/Microsoft/RESOLUCIONES%202020%20PDF/0431.pdf" TargetMode="External"/><Relationship Id="rId449" Type="http://schemas.openxmlformats.org/officeDocument/2006/relationships/hyperlink" Target="http://../AppData/Roaming/Microsoft/AppData/Roaming/Microsoft/RESOLUCIONES%202020%20PDF/0435.pdf" TargetMode="External"/><Relationship Id="rId440" Type="http://schemas.openxmlformats.org/officeDocument/2006/relationships/hyperlink" Target="http://../AppData/Roaming/Microsoft/AppData/Roaming/Microsoft/RESOLUCIONES%202020%20PDF/0425.pdf" TargetMode="External"/><Relationship Id="rId444" Type="http://schemas.openxmlformats.org/officeDocument/2006/relationships/hyperlink" Target="http://../AppData/Roaming/Microsoft/AppData/Roaming/Microsoft/RESOLUCIONES%202020%20PDF/0430.pdf" TargetMode="External"/><Relationship Id="rId443" Type="http://schemas.openxmlformats.org/officeDocument/2006/relationships/hyperlink" Target="http://../AppData/Roaming/Microsoft/AppData/Roaming/Microsoft/RESOLUCIONES%202020%20PDF/0429.pdf" TargetMode="External"/><Relationship Id="rId442" Type="http://schemas.openxmlformats.org/officeDocument/2006/relationships/hyperlink" Target="http://../AppData/Roaming/Microsoft/AppData/Roaming/Microsoft/RESOLUCIONES%202020%20PDF/0427.pdf" TargetMode="External"/><Relationship Id="rId441" Type="http://schemas.openxmlformats.org/officeDocument/2006/relationships/hyperlink" Target="http://../AppData/Roaming/Microsoft/AppData/Roaming/Microsoft/RESOLUCIONES%202020%20PDF/0426.pdf" TargetMode="External"/><Relationship Id="rId437" Type="http://schemas.openxmlformats.org/officeDocument/2006/relationships/hyperlink" Target="http://../AppData/Roaming/Microsoft/AppData/Roaming/Microsoft/RESOLUCIONES%202020%20PDF/0422.pdf" TargetMode="External"/><Relationship Id="rId436" Type="http://schemas.openxmlformats.org/officeDocument/2006/relationships/hyperlink" Target="http://../AppData/Roaming/Microsoft/AppData/Roaming/Microsoft/RESOLUCIONES%202020%20PDF/0421.pdf" TargetMode="External"/><Relationship Id="rId435" Type="http://schemas.openxmlformats.org/officeDocument/2006/relationships/hyperlink" Target="http://../AppData/Roaming/Microsoft/AppData/Roaming/Microsoft/RESOLUCIONES%202020%20PDF/0420.pdf" TargetMode="External"/><Relationship Id="rId434" Type="http://schemas.openxmlformats.org/officeDocument/2006/relationships/hyperlink" Target="http://../AppData/Roaming/Microsoft/AppData/Roaming/Microsoft/RESOLUCIONES%202020%20PDF/0419.pdf" TargetMode="External"/><Relationship Id="rId439" Type="http://schemas.openxmlformats.org/officeDocument/2006/relationships/hyperlink" Target="http://../AppData/Roaming/Microsoft/AppData/Roaming/Microsoft/RESOLUCIONES%202020%20PDF/0424.pdf" TargetMode="External"/><Relationship Id="rId438" Type="http://schemas.openxmlformats.org/officeDocument/2006/relationships/hyperlink" Target="http://../AppData/Roaming/Microsoft/AppData/Roaming/Microsoft/RESOLUCIONES%202020%20PDF/0423.pdf" TargetMode="External"/><Relationship Id="rId433" Type="http://schemas.openxmlformats.org/officeDocument/2006/relationships/hyperlink" Target="http://../AppData/Roaming/Microsoft/AppData/Roaming/Microsoft/RESOLUCIONES%202020%20PDF/0418.pdf" TargetMode="External"/><Relationship Id="rId432" Type="http://schemas.openxmlformats.org/officeDocument/2006/relationships/hyperlink" Target="http://../AppData/Roaming/Microsoft/AppData/Roaming/Microsoft/RESOLUCIONES%202020%20PDF/0417.pdf" TargetMode="External"/><Relationship Id="rId431" Type="http://schemas.openxmlformats.org/officeDocument/2006/relationships/hyperlink" Target="http://../AppData/Roaming/Microsoft/AppData/Roaming/Microsoft/RESOLUCIONES%202020%20PDF/0416.pdf" TargetMode="External"/><Relationship Id="rId430" Type="http://schemas.openxmlformats.org/officeDocument/2006/relationships/hyperlink" Target="http://../AppData/Roaming/Microsoft/AppData/Roaming/Microsoft/RESOLUCIONES%202020%20PDF/0415.pdf" TargetMode="External"/><Relationship Id="rId1" Type="http://schemas.openxmlformats.org/officeDocument/2006/relationships/hyperlink" Target="http://../AppData/Roaming/Microsoft/Users/51984/Users/CASA%201/Users/CASA%201/AppData/Roaming/Microsoft/RESOLUCIONES%202020%20PDF/03.pdf" TargetMode="External"/><Relationship Id="rId2" Type="http://schemas.openxmlformats.org/officeDocument/2006/relationships/hyperlink" Target="http://../AppData/Roaming/Microsoft/Users/51984/Users/CASA%201/Users/CASA%201/AppData/Roaming/Microsoft/RESOLUCIONES%202020%20PDF/CARGOS/003%20cargo%201.pdf" TargetMode="External"/><Relationship Id="rId3" Type="http://schemas.openxmlformats.org/officeDocument/2006/relationships/hyperlink" Target="http://../AppData/Roaming/Microsoft/Users/51984/Users/CASA%201/Users/CASA%201/AppData/Roaming/Microsoft/RESOLUCIONES%202020%20PDF/CARGOS/003%20cargo%202.pdf" TargetMode="External"/><Relationship Id="rId4" Type="http://schemas.openxmlformats.org/officeDocument/2006/relationships/hyperlink" Target="http://../AppData/Roaming/Microsoft/Users/51984/Users/CASA%201/Users/CASA%201/AppData/Roaming/Microsoft/RESOLUCIONES%202020%20PDF/04.pdf" TargetMode="External"/><Relationship Id="rId9" Type="http://schemas.openxmlformats.org/officeDocument/2006/relationships/hyperlink" Target="http://../AppData/Roaming/Microsoft/Users/51984/Users/CASA%201/Users/INFORMES1/AppData/Roaming/Microsoft/RESOLUCIONES%202019%20PDF/CARGOS%202019/31%20PROVEIDO%20CARGO%202.pdf" TargetMode="External"/><Relationship Id="rId5" Type="http://schemas.openxmlformats.org/officeDocument/2006/relationships/hyperlink" Target="http://../AppData/Roaming/Microsoft/Users/51984/Users/CASA%201/Users/CASA%201/AppData/Roaming/Microsoft/RESOLUCIONES%202020%20PDF/CARGOS/004%20cargo%201.pdf" TargetMode="External"/><Relationship Id="rId6" Type="http://schemas.openxmlformats.org/officeDocument/2006/relationships/hyperlink" Target="http://../AppData/Roaming/Microsoft/Users/51984/Users/CASA%201/Users/CASA%201/AppData/Roaming/Microsoft/RESOLUCIONES%202020%20PDF/CARGOS/004%20cargo%202.pdf" TargetMode="External"/><Relationship Id="rId7" Type="http://schemas.openxmlformats.org/officeDocument/2006/relationships/hyperlink" Target="http://../AppData/Roaming/Microsoft/Users/51984/Users/CASA%201/Users/INFORMES1/AppData/Roaming/Microsoft/RESOLUCIONES%202019%20PDF/CARGOS%202019/33%20PROVEIDO%20CARGO%201.pdf" TargetMode="External"/><Relationship Id="rId8" Type="http://schemas.openxmlformats.org/officeDocument/2006/relationships/hyperlink" Target="http://../AppData/Roaming/Microsoft/Users/51984/Users/CASA%201/Users/INFORMES1/AppData/Roaming/Microsoft/RESOLUCIONES%202019%20PDF/CARGOS%202019/33%20PROVEIDO%20%20CARGO%203.pdf" TargetMode="External"/><Relationship Id="rId629" Type="http://schemas.openxmlformats.org/officeDocument/2006/relationships/hyperlink" Target="http://../AppData/Roaming/Microsoft/AppData/Roaming/Microsoft/RESOLUCIONES%202020%20PDF/0671.pdf" TargetMode="External"/><Relationship Id="rId624" Type="http://schemas.openxmlformats.org/officeDocument/2006/relationships/hyperlink" Target="http://../AppData/Roaming/Microsoft/AppData/Roaming/Microsoft/RESOLUCIONES%202020%20PDF/0666.pdf" TargetMode="External"/><Relationship Id="rId623" Type="http://schemas.openxmlformats.org/officeDocument/2006/relationships/hyperlink" Target="http://../AppData/Roaming/Microsoft/AppData/Roaming/Microsoft/RESOLUCIONES%202020%20PDF/0665.pdf" TargetMode="External"/><Relationship Id="rId622" Type="http://schemas.openxmlformats.org/officeDocument/2006/relationships/hyperlink" Target="http://../AppData/Roaming/Microsoft/AppData/Roaming/Microsoft/RESOLUCIONES%202020%20PDF/0664.pdf" TargetMode="External"/><Relationship Id="rId621" Type="http://schemas.openxmlformats.org/officeDocument/2006/relationships/hyperlink" Target="http://../AppData/Roaming/Microsoft/AppData/Roaming/Microsoft/RESOLUCIONES%202020%20PDF/0663.pdf" TargetMode="External"/><Relationship Id="rId628" Type="http://schemas.openxmlformats.org/officeDocument/2006/relationships/hyperlink" Target="http://../AppData/Roaming/Microsoft/AppData/Roaming/Microsoft/RESOLUCIONES%202020%20PDF/0670.pdf" TargetMode="External"/><Relationship Id="rId627" Type="http://schemas.openxmlformats.org/officeDocument/2006/relationships/hyperlink" Target="http://../AppData/Roaming/Microsoft/AppData/Roaming/Microsoft/RESOLUCIONES%202020%20PDF/0669.pdf" TargetMode="External"/><Relationship Id="rId626" Type="http://schemas.openxmlformats.org/officeDocument/2006/relationships/hyperlink" Target="http://../AppData/Roaming/Microsoft/AppData/Roaming/Microsoft/RESOLUCIONES%202020%20PDF/0668.pdf" TargetMode="External"/><Relationship Id="rId625" Type="http://schemas.openxmlformats.org/officeDocument/2006/relationships/hyperlink" Target="http://../AppData/Roaming/Microsoft/AppData/Roaming/Microsoft/RESOLUCIONES%202020%20PDF/0667.pdf" TargetMode="External"/><Relationship Id="rId620" Type="http://schemas.openxmlformats.org/officeDocument/2006/relationships/hyperlink" Target="http://../AppData/Roaming/Microsoft/AppData/Roaming/Microsoft/RESOLUCIONES%202020%20PDF/0660.pdf" TargetMode="External"/><Relationship Id="rId619" Type="http://schemas.openxmlformats.org/officeDocument/2006/relationships/hyperlink" Target="http://../AppData/Roaming/Microsoft/AppData/Roaming/Microsoft/RESOLUCIONES%202020%20PDF/0659.pdf" TargetMode="External"/><Relationship Id="rId618" Type="http://schemas.openxmlformats.org/officeDocument/2006/relationships/hyperlink" Target="http://../AppData/Roaming/Microsoft/AppData/Roaming/Microsoft/RESOLUCIONES%202020%20PDF/0658.pdf" TargetMode="External"/><Relationship Id="rId613" Type="http://schemas.openxmlformats.org/officeDocument/2006/relationships/hyperlink" Target="http://../AppData/Roaming/Microsoft/AppData/Roaming/Microsoft/RESOLUCIONES%202020%20PDF/0633.pdf" TargetMode="External"/><Relationship Id="rId612" Type="http://schemas.openxmlformats.org/officeDocument/2006/relationships/hyperlink" Target="http://../AppData/Roaming/Microsoft/AppData/Roaming/Microsoft/RESOLUCIONES%202020%20PDF/0632.pdf" TargetMode="External"/><Relationship Id="rId611" Type="http://schemas.openxmlformats.org/officeDocument/2006/relationships/hyperlink" Target="http://../AppData/Roaming/Microsoft/AppData/Roaming/Microsoft/RESOLUCIONES%202020%20PDF/0631.pdf" TargetMode="External"/><Relationship Id="rId610" Type="http://schemas.openxmlformats.org/officeDocument/2006/relationships/hyperlink" Target="http://../AppData/Roaming/Microsoft/AppData/Roaming/Microsoft/RESOLUCIONES%202020%20PDF/0630.pdf" TargetMode="External"/><Relationship Id="rId617" Type="http://schemas.openxmlformats.org/officeDocument/2006/relationships/hyperlink" Target="http://../AppData/Roaming/Microsoft/AppData/Roaming/Microsoft/RESOLUCIONES%202020%20PDF/0657.pdf" TargetMode="External"/><Relationship Id="rId616" Type="http://schemas.openxmlformats.org/officeDocument/2006/relationships/hyperlink" Target="http://../AppData/Roaming/Microsoft/AppData/Roaming/Microsoft/RESOLUCIONES%202020%20PDF/0656.pdf" TargetMode="External"/><Relationship Id="rId615" Type="http://schemas.openxmlformats.org/officeDocument/2006/relationships/hyperlink" Target="http://../AppData/Roaming/Microsoft/AppData/Roaming/Microsoft/RESOLUCIONES%202020%20PDF/0655.pdf" TargetMode="External"/><Relationship Id="rId614" Type="http://schemas.openxmlformats.org/officeDocument/2006/relationships/hyperlink" Target="http://../AppData/Roaming/Microsoft/AppData/Roaming/Microsoft/RESOLUCIONES%202020%20PDF/0654.pdf" TargetMode="External"/><Relationship Id="rId644" Type="http://schemas.openxmlformats.org/officeDocument/2006/relationships/table" Target="../tables/table8.xml"/><Relationship Id="rId642" Type="http://schemas.openxmlformats.org/officeDocument/2006/relationships/drawing" Target="../drawings/drawing10.xml"/><Relationship Id="rId641" Type="http://schemas.openxmlformats.org/officeDocument/2006/relationships/hyperlink" Target="http://../AppData/Roaming/Microsoft/AppData/Roaming/Microsoft/RESOLUCIONES%202020%20PDF/0756.pdf" TargetMode="External"/><Relationship Id="rId640" Type="http://schemas.openxmlformats.org/officeDocument/2006/relationships/hyperlink" Target="http://../AppData/Roaming/Microsoft/AppData/Roaming/Microsoft/RESOLUCIONES%202020%20PDF/0755.pdf" TargetMode="External"/><Relationship Id="rId635" Type="http://schemas.openxmlformats.org/officeDocument/2006/relationships/hyperlink" Target="http://../AppData/Roaming/Microsoft/AppData/Roaming/Microsoft/RESOLUCIONES%202020%20PDF/0677.pdf" TargetMode="External"/><Relationship Id="rId634" Type="http://schemas.openxmlformats.org/officeDocument/2006/relationships/hyperlink" Target="http://../AppData/Roaming/Microsoft/AppData/Roaming/Microsoft/RESOLUCIONES%202020%20PDF/0676.pdf" TargetMode="External"/><Relationship Id="rId633" Type="http://schemas.openxmlformats.org/officeDocument/2006/relationships/hyperlink" Target="http://../AppData/Roaming/Microsoft/AppData/Roaming/Microsoft/RESOLUCIONES%202020%20PDF/0675.pdf" TargetMode="External"/><Relationship Id="rId632" Type="http://schemas.openxmlformats.org/officeDocument/2006/relationships/hyperlink" Target="http://../AppData/Roaming/Microsoft/AppData/Roaming/Microsoft/RESOLUCIONES%202020%20PDF/0674.pdf" TargetMode="External"/><Relationship Id="rId639" Type="http://schemas.openxmlformats.org/officeDocument/2006/relationships/hyperlink" Target="http://../AppData/Roaming/Microsoft/AppData/Roaming/Microsoft/RESOLUCIONES%202020%20PDF/0754.pdf" TargetMode="External"/><Relationship Id="rId638" Type="http://schemas.openxmlformats.org/officeDocument/2006/relationships/hyperlink" Target="http://../AppData/Roaming/Microsoft/AppData/Roaming/Microsoft/RESOLUCIONES%202020%20PDF/0743.pdf" TargetMode="External"/><Relationship Id="rId637" Type="http://schemas.openxmlformats.org/officeDocument/2006/relationships/hyperlink" Target="http://../AppData/Roaming/Microsoft/AppData/Roaming/Microsoft/RESOLUCIONES%202020%20PDF/0681.pdf" TargetMode="External"/><Relationship Id="rId636" Type="http://schemas.openxmlformats.org/officeDocument/2006/relationships/hyperlink" Target="http://../AppData/Roaming/Microsoft/AppData/Roaming/Microsoft/RESOLUCIONES%202020%20PDF/0678.pdf" TargetMode="External"/><Relationship Id="rId631" Type="http://schemas.openxmlformats.org/officeDocument/2006/relationships/hyperlink" Target="http://../AppData/Roaming/Microsoft/AppData/Roaming/Microsoft/RESOLUCIONES%202020%20PDF/0673.pdf" TargetMode="External"/><Relationship Id="rId630" Type="http://schemas.openxmlformats.org/officeDocument/2006/relationships/hyperlink" Target="http://../AppData/Roaming/Microsoft/AppData/Roaming/Microsoft/RESOLUCIONES%202020%20PDF/0672.pdf" TargetMode="External"/><Relationship Id="rId609" Type="http://schemas.openxmlformats.org/officeDocument/2006/relationships/hyperlink" Target="http://../AppData/Roaming/Microsoft/AppData/Roaming/Microsoft/RESOLUCIONES%202020%20PDF/0629.pdf" TargetMode="External"/><Relationship Id="rId608" Type="http://schemas.openxmlformats.org/officeDocument/2006/relationships/hyperlink" Target="http://../AppData/Roaming/Microsoft/AppData/Roaming/Microsoft/RESOLUCIONES%202020%20PDF/0628.pdf" TargetMode="External"/><Relationship Id="rId607" Type="http://schemas.openxmlformats.org/officeDocument/2006/relationships/hyperlink" Target="http://../AppData/Roaming/Microsoft/AppData/Roaming/Microsoft/RESOLUCIONES%202020%20PDF/0627.pdf" TargetMode="External"/><Relationship Id="rId602" Type="http://schemas.openxmlformats.org/officeDocument/2006/relationships/hyperlink" Target="http://../AppData/Roaming/Microsoft/AppData/Roaming/Microsoft/RESOLUCIONES%202020%20PDF/0622.pdf" TargetMode="External"/><Relationship Id="rId601" Type="http://schemas.openxmlformats.org/officeDocument/2006/relationships/hyperlink" Target="http://../AppData/Roaming/Microsoft/AppData/Roaming/Microsoft/RESOLUCIONES%202020%20PDF/0621.pdf" TargetMode="External"/><Relationship Id="rId600" Type="http://schemas.openxmlformats.org/officeDocument/2006/relationships/hyperlink" Target="http://../AppData/Roaming/Microsoft/AppData/Roaming/Microsoft/RESOLUCIONES%202020%20PDF/0620.pdf" TargetMode="External"/><Relationship Id="rId606" Type="http://schemas.openxmlformats.org/officeDocument/2006/relationships/hyperlink" Target="http://../AppData/Roaming/Microsoft/AppData/Roaming/Microsoft/RESOLUCIONES%202020%20PDF/0626.pdf" TargetMode="External"/><Relationship Id="rId605" Type="http://schemas.openxmlformats.org/officeDocument/2006/relationships/hyperlink" Target="http://../AppData/Roaming/Microsoft/AppData/Roaming/Microsoft/RESOLUCIONES%202020%20PDF/0625.pdf" TargetMode="External"/><Relationship Id="rId604" Type="http://schemas.openxmlformats.org/officeDocument/2006/relationships/hyperlink" Target="http://../AppData/Roaming/Microsoft/AppData/Roaming/Microsoft/RESOLUCIONES%202020%20PDF/0624.pdf" TargetMode="External"/><Relationship Id="rId603" Type="http://schemas.openxmlformats.org/officeDocument/2006/relationships/hyperlink" Target="http://../AppData/Roaming/Microsoft/AppData/Roaming/Microsoft/RESOLUCIONES%202020%20PDF/0623.pdf" TargetMode="External"/><Relationship Id="rId190" Type="http://schemas.openxmlformats.org/officeDocument/2006/relationships/hyperlink" Target="http://../AppData/Roaming/Microsoft/Users/51984/Users/CASA%201/Users/CASA%201/AppData/Roaming/Microsoft/RESOLUCIONES%202020%20PDF/0134.pdf" TargetMode="External"/><Relationship Id="rId194" Type="http://schemas.openxmlformats.org/officeDocument/2006/relationships/hyperlink" Target="http://../AppData/Roaming/Microsoft/Users/51984/Users/CASA%201/Users/CASA%201/AppData/Roaming/Microsoft/RESOLUCIONES%202020%20PDF/0137.pdf" TargetMode="External"/><Relationship Id="rId193" Type="http://schemas.openxmlformats.org/officeDocument/2006/relationships/hyperlink" Target="http://../AppData/Roaming/Microsoft/Users/51984/Users/CASA%201/Users/CASA%201/AppData/Roaming/Microsoft/RESOLUCIONES%202020%20PDF/0136.pdf" TargetMode="External"/><Relationship Id="rId192" Type="http://schemas.openxmlformats.org/officeDocument/2006/relationships/hyperlink" Target="http://../AppData/Roaming/Microsoft/Users/51984/Users/CASA%201/Users/CASA%201/AppData/Roaming/Microsoft/RESOLUCIONES%202020%20PDF/CARGOS/0134%20CARGO%202.pdf" TargetMode="External"/><Relationship Id="rId191" Type="http://schemas.openxmlformats.org/officeDocument/2006/relationships/hyperlink" Target="http://../AppData/Roaming/Microsoft/Users/51984/Users/CASA%201/Users/CASA%201/AppData/Roaming/Microsoft/RESOLUCIONES%202020%20PDF/CARGOS/0134%20CARGO%201.pdf" TargetMode="External"/><Relationship Id="rId187" Type="http://schemas.openxmlformats.org/officeDocument/2006/relationships/hyperlink" Target="http://../AppData/Roaming/Microsoft/Users/51984/Users/CASA%201/Users/CASA%201/AppData/Roaming/Microsoft/RESOLUCIONES%202020%20PDF/0130.pdf" TargetMode="External"/><Relationship Id="rId186" Type="http://schemas.openxmlformats.org/officeDocument/2006/relationships/hyperlink" Target="http://../AppData/Roaming/Microsoft/Users/51984/Users/CASA%201/Users/CASA%201/AppData/Roaming/Microsoft/RESOLUCIONES%202020%20PDF/CARGOS/0129%20cargo%205.pdf" TargetMode="External"/><Relationship Id="rId185" Type="http://schemas.openxmlformats.org/officeDocument/2006/relationships/hyperlink" Target="http://../AppData/Roaming/Microsoft/Users/51984/Users/CASA%201/Users/CASA%201/AppData/Roaming/Microsoft/RESOLUCIONES%202020%20PDF/CARGOS/0129%20cargo%204.pdf" TargetMode="External"/><Relationship Id="rId184" Type="http://schemas.openxmlformats.org/officeDocument/2006/relationships/hyperlink" Target="http://../AppData/Roaming/Microsoft/Users/51984/Users/CASA%201/Users/CASA%201/AppData/Roaming/Microsoft/RESOLUCIONES%202020%20PDF/CARGOS/0129%20cargo%203%20n.pdf" TargetMode="External"/><Relationship Id="rId189" Type="http://schemas.openxmlformats.org/officeDocument/2006/relationships/hyperlink" Target="http://../AppData/Roaming/Microsoft/Users/51984/Users/CASA%201/Users/CASA%201/AppData/Roaming/Microsoft/RESOLUCIONES%202020%20PDF/0132.pdf" TargetMode="External"/><Relationship Id="rId188" Type="http://schemas.openxmlformats.org/officeDocument/2006/relationships/hyperlink" Target="http://../AppData/Roaming/Microsoft/AppData/Roaming/Microsoft/RESOLUCIONES%202020%20PDF/0131.pdf" TargetMode="External"/><Relationship Id="rId183" Type="http://schemas.openxmlformats.org/officeDocument/2006/relationships/hyperlink" Target="http://../AppData/Roaming/Microsoft/Users/51984/Users/CASA%201/Users/CASA%201/AppData/Roaming/Microsoft/RESOLUCIONES%202020%20PDF/CARGOS/0129%20CARGO%202.pdf" TargetMode="External"/><Relationship Id="rId182" Type="http://schemas.openxmlformats.org/officeDocument/2006/relationships/hyperlink" Target="http://../AppData/Roaming/Microsoft/Users/51984/Users/CASA%201/Users/CASA%201/AppData/Roaming/Microsoft/RESOLUCIONES%202020%20PDF/CARGOS/0129%20.pdf" TargetMode="External"/><Relationship Id="rId181" Type="http://schemas.openxmlformats.org/officeDocument/2006/relationships/hyperlink" Target="http://../AppData/Roaming/Microsoft/Users/51984/Users/CASA%201/Users/CASA%201/AppData/Roaming/Microsoft/RESOLUCIONES%202020%20PDF/129.pdf" TargetMode="External"/><Relationship Id="rId180" Type="http://schemas.openxmlformats.org/officeDocument/2006/relationships/hyperlink" Target="http://../AppData/Roaming/Microsoft/Users/51984/Users/CASA%201/Users/CASA%201/AppData/Roaming/Microsoft/RESOLUCIONES%202020%20PDF/CARGOS/0128%20cargo%205.pdf" TargetMode="External"/><Relationship Id="rId176" Type="http://schemas.openxmlformats.org/officeDocument/2006/relationships/hyperlink" Target="http://../AppData/Roaming/Microsoft/Users/51984/Users/CASA%201/Users/CASA%201/AppData/Roaming/Microsoft/RESOLUCIONES%202020%20PDF/CARGOS/0128%20CARGO%20INTERESADO.pdf" TargetMode="External"/><Relationship Id="rId175" Type="http://schemas.openxmlformats.org/officeDocument/2006/relationships/hyperlink" Target="http://../AppData/Roaming/Microsoft/Users/51984/Users/CASA%201/Users/CASA%201/AppData/Roaming/Microsoft/RESOLUCIONES%202020%20PDF/128.pdf" TargetMode="External"/><Relationship Id="rId174" Type="http://schemas.openxmlformats.org/officeDocument/2006/relationships/hyperlink" Target="http://../AppData/Roaming/Microsoft/Users/51984/Users/CASA%201/Users/CASA%201/AppData/Roaming/Microsoft/RESOLUCIONES%202020%20PDF/CARGOS/0126%20CARGO%205.pdf" TargetMode="External"/><Relationship Id="rId173" Type="http://schemas.openxmlformats.org/officeDocument/2006/relationships/hyperlink" Target="http://../AppData/Roaming/Microsoft/Users/51984/Users/CASA%201/Users/CASA%201/AppData/Roaming/Microsoft/RESOLUCIONES%202020%20PDF/CARGOS/0126%20CARGO%204.pdf" TargetMode="External"/><Relationship Id="rId179" Type="http://schemas.openxmlformats.org/officeDocument/2006/relationships/hyperlink" Target="http://../AppData/Roaming/Microsoft/Users/51984/Users/CASA%201/Users/CASA%201/AppData/Roaming/Microsoft/RESOLUCIONES%202020%20PDF/CARGOS/0128%20CARGO%204.pdf" TargetMode="External"/><Relationship Id="rId178" Type="http://schemas.openxmlformats.org/officeDocument/2006/relationships/hyperlink" Target="http://../AppData/Roaming/Microsoft/Users/51984/Users/CASA%201/Users/CASA%201/AppData/Roaming/Microsoft/RESOLUCIONES%202020%20PDF/CARGOS/0128%20cargo%203.pdf" TargetMode="External"/><Relationship Id="rId177" Type="http://schemas.openxmlformats.org/officeDocument/2006/relationships/hyperlink" Target="http://../AppData/Roaming/Microsoft/Users/51984/Users/CASA%201/Users/CASA%201/AppData/Roaming/Microsoft/RESOLUCIONES%202020%20PDF/CARGOS/0128%20CARGO%202.pdf" TargetMode="External"/><Relationship Id="rId198" Type="http://schemas.openxmlformats.org/officeDocument/2006/relationships/hyperlink" Target="http://../AppData/Roaming/Microsoft/Users/51984/Users/CASA%201/Users/CASA%201/AppData/Roaming/Microsoft/RESOLUCIONES%202020%20PDF/0141.pdf" TargetMode="External"/><Relationship Id="rId197" Type="http://schemas.openxmlformats.org/officeDocument/2006/relationships/hyperlink" Target="http://../AppData/Roaming/Microsoft/Users/51984/Users/CASA%201/Users/CASA%201/AppData/Roaming/Microsoft/RESOLUCIONES%202020%20PDF/0140.pdf" TargetMode="External"/><Relationship Id="rId196" Type="http://schemas.openxmlformats.org/officeDocument/2006/relationships/hyperlink" Target="http://../AppData/Roaming/Microsoft/Users/51984/Users/CASA%201/Users/CASA%201/AppData/Roaming/Microsoft/RESOLUCIONES%202020%20PDF/0139.pdf" TargetMode="External"/><Relationship Id="rId195" Type="http://schemas.openxmlformats.org/officeDocument/2006/relationships/hyperlink" Target="http://../AppData/Roaming/Microsoft/Users/51984/Users/CASA%201/Users/CASA%201/AppData/Roaming/Microsoft/RESOLUCIONES%202020%20PDF/0138.pdf" TargetMode="External"/><Relationship Id="rId199" Type="http://schemas.openxmlformats.org/officeDocument/2006/relationships/hyperlink" Target="http://../AppData/Roaming/Microsoft/Users/51984/Users/CASA%201/Users/CASA%201/AppData/Roaming/Microsoft/RESOLUCIONES%202020%20PDF/0142.pdf" TargetMode="External"/><Relationship Id="rId150" Type="http://schemas.openxmlformats.org/officeDocument/2006/relationships/hyperlink" Target="http://../AppData/Roaming/Microsoft/Users/51984/Users/CASA%201/Users/CASA%201/AppData/Roaming/Microsoft/RESOLUCIONES%202020%20PDF/0110.pdf" TargetMode="External"/><Relationship Id="rId149" Type="http://schemas.openxmlformats.org/officeDocument/2006/relationships/hyperlink" Target="http://../AppData/Roaming/Microsoft/Users/51984/Users/CASA%201/Users/CASA%201/AppData/Roaming/Microsoft/RESOLUCIONES%202020%20PDF/CARGOS/0107%20CARGO%201.pdf" TargetMode="External"/><Relationship Id="rId148" Type="http://schemas.openxmlformats.org/officeDocument/2006/relationships/hyperlink" Target="http://../AppData/Roaming/Microsoft/AppData/Roaming/Microsoft/RESOLUCIONES%202020%20PDF/107.pdf" TargetMode="External"/><Relationship Id="rId143" Type="http://schemas.openxmlformats.org/officeDocument/2006/relationships/hyperlink" Target="http://../AppData/Roaming/Microsoft/Users/51984/Users/CASA%201/Users/CASA%201/AppData/Roaming/Microsoft/RESOLUCIONES%202020%20PDF/104.pdf" TargetMode="External"/><Relationship Id="rId142" Type="http://schemas.openxmlformats.org/officeDocument/2006/relationships/hyperlink" Target="http://../AppData/Roaming/Microsoft/Users/51984/Users/CASA%201/Users/CASA%201/AppData/Roaming/Microsoft/RESOLUCIONES%202020%20PDF/CARGOS/103%20CARGO%205.pdf" TargetMode="External"/><Relationship Id="rId141" Type="http://schemas.openxmlformats.org/officeDocument/2006/relationships/hyperlink" Target="http://../AppData/Roaming/Microsoft/Users/51984/Users/CASA%201/Users/CASA%201/AppData/Roaming/Microsoft/RESOLUCIONES%202020%20PDF/CARGOS/103%20CARGO%204%20.pdf" TargetMode="External"/><Relationship Id="rId140" Type="http://schemas.openxmlformats.org/officeDocument/2006/relationships/hyperlink" Target="http://../AppData/Roaming/Microsoft/Users/51984/Users/CASA%201/Users/CASA%201/AppData/Roaming/Microsoft/RESOLUCIONES%202020%20PDF/CARGOS/0103%20CARGO%203.pdf" TargetMode="External"/><Relationship Id="rId147" Type="http://schemas.openxmlformats.org/officeDocument/2006/relationships/hyperlink" Target="http://../AppData/Roaming/Microsoft/Users/51984/Users/CASA%201/Users/CASA%201/AppData/Roaming/Microsoft/RESOLUCIONES%202020%20PDF/CARGOS/106%20cargo%202.pdf" TargetMode="External"/><Relationship Id="rId146" Type="http://schemas.openxmlformats.org/officeDocument/2006/relationships/hyperlink" Target="http://../AppData/Roaming/Microsoft/Users/51984/Users/CASA%201/Users/CASA%201/AppData/Roaming/Microsoft/RESOLUCIONES%202020%20PDF/CARGOS/106%20CARGO%201.pdf" TargetMode="External"/><Relationship Id="rId145" Type="http://schemas.openxmlformats.org/officeDocument/2006/relationships/hyperlink" Target="http://../AppData/Roaming/Microsoft/Users/51984/Users/CASA%201/Users/CASA%201/AppData/Roaming/Microsoft/RESOLUCIONES%202020%20PDF/106.pdf" TargetMode="External"/><Relationship Id="rId144" Type="http://schemas.openxmlformats.org/officeDocument/2006/relationships/hyperlink" Target="http://../AppData/Roaming/Microsoft/Users/51984/Users/CASA%201/Users/CASA%201/AppData/Roaming/Microsoft/RESOLUCIONES%202020%20PDF/105.pdf" TargetMode="External"/><Relationship Id="rId139" Type="http://schemas.openxmlformats.org/officeDocument/2006/relationships/hyperlink" Target="http://../AppData/Roaming/Microsoft/Users/51984/Users/CASA%201/Users/CASA%201/AppData/Roaming/Microsoft/RESOLUCIONES%202020%20PDF/CARGOS/103%20cargo%202.pdf" TargetMode="External"/><Relationship Id="rId138" Type="http://schemas.openxmlformats.org/officeDocument/2006/relationships/hyperlink" Target="http://../AppData/Roaming/Microsoft/Users/51984/Users/CASA%201/Users/CASA%201/AppData/Roaming/Microsoft/RESOLUCIONES%202020%20PDF/103.pdf" TargetMode="External"/><Relationship Id="rId137" Type="http://schemas.openxmlformats.org/officeDocument/2006/relationships/hyperlink" Target="http://../AppData/Roaming/Microsoft/Users/51984/Users/CASA%201/Users/CASA%201/AppData/Roaming/Microsoft/RESOLUCIONES%202020%20PDF/100.pdf" TargetMode="External"/><Relationship Id="rId132" Type="http://schemas.openxmlformats.org/officeDocument/2006/relationships/hyperlink" Target="http://../AppData/Roaming/Microsoft/Users/51984/Users/CASA%201/Users/CASA%201/AppData/Roaming/Microsoft/RESOLUCIONES%202020%20PDF/096.pdf" TargetMode="External"/><Relationship Id="rId131" Type="http://schemas.openxmlformats.org/officeDocument/2006/relationships/hyperlink" Target="http://../AppData/Roaming/Microsoft/Users/51984/Users/CASA%201/Users/CASA%201/AppData/Roaming/Microsoft/RESOLUCIONES%202020%20PDF/094.pdf" TargetMode="External"/><Relationship Id="rId130" Type="http://schemas.openxmlformats.org/officeDocument/2006/relationships/hyperlink" Target="http://../AppData/Roaming/Microsoft/Users/51984/Users/CASA%201/Users/CASA%201/AppData/Roaming/Microsoft/RESOLUCIONES%202020%20PDF/CARGOS/093%20CARGO%202.pdf" TargetMode="External"/><Relationship Id="rId136" Type="http://schemas.openxmlformats.org/officeDocument/2006/relationships/hyperlink" Target="http://../AppData/Roaming/Microsoft/Users/51984/Users/CASA%201/Users/CASA%201/AppData/Roaming/Microsoft/RESOLUCIONES%202020%20PDF/099.pdf" TargetMode="External"/><Relationship Id="rId135" Type="http://schemas.openxmlformats.org/officeDocument/2006/relationships/hyperlink" Target="http://../AppData/Roaming/Microsoft/Users/51984/Users/CASA%201/Users/CASA%201/AppData/Roaming/Microsoft/RESOLUCIONES%202020%20PDF/CARGOS/097%20CARGO%202.pdf" TargetMode="External"/><Relationship Id="rId134" Type="http://schemas.openxmlformats.org/officeDocument/2006/relationships/hyperlink" Target="http://../AppData/Roaming/Microsoft/Users/51984/Users/CASA%201/Users/CASA%201/AppData/Roaming/Microsoft/RESOLUCIONES%202020%20PDF/CARGOS/097%20CARGO%201.pdf" TargetMode="External"/><Relationship Id="rId133" Type="http://schemas.openxmlformats.org/officeDocument/2006/relationships/hyperlink" Target="http://../AppData/Roaming/Microsoft/Users/51984/Users/CASA%201/Users/CASA%201/AppData/Roaming/Microsoft/RESOLUCIONES%202020%20PDF/097%20.pdf" TargetMode="External"/><Relationship Id="rId172" Type="http://schemas.openxmlformats.org/officeDocument/2006/relationships/hyperlink" Target="http://../AppData/Roaming/Microsoft/Users/51984/Users/CASA%201/Users/CASA%201/AppData/Roaming/Microsoft/RESOLUCIONES%202020%20PDF/CARGOS/0126%20CARGO%203.pdf" TargetMode="External"/><Relationship Id="rId171" Type="http://schemas.openxmlformats.org/officeDocument/2006/relationships/hyperlink" Target="http://../AppData/Roaming/Microsoft/Users/51984/Users/CASA%201/Users/CASA%201/AppData/Roaming/Microsoft/RESOLUCIONES%202020%20PDF/CARGOS/0126%20CARGO%202.pdf" TargetMode="External"/><Relationship Id="rId170" Type="http://schemas.openxmlformats.org/officeDocument/2006/relationships/hyperlink" Target="http://../AppData/Roaming/Microsoft/Users/51984/Users/CASA%201/Users/CASA%201/AppData/Roaming/Microsoft/RESOLUCIONES%202020%20PDF/0126.pdf" TargetMode="External"/><Relationship Id="rId165" Type="http://schemas.openxmlformats.org/officeDocument/2006/relationships/hyperlink" Target="http://../AppData/Roaming/Microsoft/Users/51984/Users/CASA%201/Users/CASA%201/AppData/Roaming/Microsoft/RESOLUCIONES%202020%20PDF/CARGOS/0125%20CARGO%202.pdf" TargetMode="External"/><Relationship Id="rId164" Type="http://schemas.openxmlformats.org/officeDocument/2006/relationships/hyperlink" Target="http://../AppData/Roaming/Microsoft/Users/51984/Users/CASA%201/Users/CASA%201/AppData/Roaming/Microsoft/RESOLUCIONES%202020%20PDF/125.pdf" TargetMode="External"/><Relationship Id="rId163" Type="http://schemas.openxmlformats.org/officeDocument/2006/relationships/hyperlink" Target="http://../AppData/Roaming/Microsoft/Users/51984/Users/CASA%201/Users/CASA%201/AppData/Roaming/Microsoft/RESOLUCIONES%202020%20PDF/CARGOS/0124%20CARGO%205.pdf" TargetMode="External"/><Relationship Id="rId162" Type="http://schemas.openxmlformats.org/officeDocument/2006/relationships/hyperlink" Target="http://../AppData/Roaming/Microsoft/Users/51984/Users/CASA%201/Users/CASA%201/AppData/Roaming/Microsoft/RESOLUCIONES%202020%20PDF/CARGOS/0124%20CARGO%204.pdf" TargetMode="External"/><Relationship Id="rId169" Type="http://schemas.openxmlformats.org/officeDocument/2006/relationships/hyperlink" Target="http://../AppData/Roaming/Microsoft/Users/51984/Users/CASA%201/Users/INFORMES1/AppData/Roaming/Microsoft/RESOLUCIONES%202020%20PDF/CARGOS/125%20cargo%20interesado.pdf" TargetMode="External"/><Relationship Id="rId168" Type="http://schemas.openxmlformats.org/officeDocument/2006/relationships/hyperlink" Target="http://../AppData/Roaming/Microsoft/Users/51984/Users/CASA%201/Users/CASA%201/AppData/Roaming/Microsoft/RESOLUCIONES%202020%20PDF/CARGOS/0125%20CARGO%205.pdf" TargetMode="External"/><Relationship Id="rId167" Type="http://schemas.openxmlformats.org/officeDocument/2006/relationships/hyperlink" Target="http://../AppData/Roaming/Microsoft/Users/51984/Users/CASA%201/Users/CASA%201/AppData/Roaming/Microsoft/RESOLUCIONES%202020%20PDF/CARGOS/0125%20CARGO%204.pdf" TargetMode="External"/><Relationship Id="rId166" Type="http://schemas.openxmlformats.org/officeDocument/2006/relationships/hyperlink" Target="http://../AppData/Roaming/Microsoft/Users/51984/Users/CASA%201/Users/CASA%201/AppData/Roaming/Microsoft/RESOLUCIONES%202020%20PDF/CARGOS/125%20cargo%203.pdf" TargetMode="External"/><Relationship Id="rId161" Type="http://schemas.openxmlformats.org/officeDocument/2006/relationships/hyperlink" Target="http://../AppData/Roaming/Microsoft/Users/51984/Users/CASA%201/Users/CASA%201/AppData/Roaming/Microsoft/RESOLUCIONES%202020%20PDF/CARGOS/0124%20CARGO%202.pdf" TargetMode="External"/><Relationship Id="rId160" Type="http://schemas.openxmlformats.org/officeDocument/2006/relationships/hyperlink" Target="http://../AppData/Roaming/Microsoft/Users/51984/Users/CASA%201/Users/CASA%201/AppData/Roaming/Microsoft/RESOLUCIONES%202020%20PDF/124.pdf" TargetMode="External"/><Relationship Id="rId159" Type="http://schemas.openxmlformats.org/officeDocument/2006/relationships/hyperlink" Target="http://../AppData/Roaming/Microsoft/Users/51984/Users/CASA%201/Users/CASA%201/AppData/Roaming/Microsoft/RESOLUCIONES%202020%20PDF/CARGOS/0122%20cargo%202.pdf" TargetMode="External"/><Relationship Id="rId154" Type="http://schemas.openxmlformats.org/officeDocument/2006/relationships/hyperlink" Target="http://../AppData/Roaming/Microsoft/Users/51984/Users/CASA%201/Users/CASA%201/AppData/Roaming/Microsoft/RESOLUCIONES%202020%20PDF/117.pdf" TargetMode="External"/><Relationship Id="rId153" Type="http://schemas.openxmlformats.org/officeDocument/2006/relationships/hyperlink" Target="http://../AppData/Roaming/Microsoft/Users/51984/Users/CASA%201/Users/CASA%201/AppData/Roaming/Microsoft/RESOLUCIONES%202020%20PDF/0115.pdf" TargetMode="External"/><Relationship Id="rId152" Type="http://schemas.openxmlformats.org/officeDocument/2006/relationships/hyperlink" Target="http://../AppData/Roaming/Microsoft/Users/51984/Users/CASA%201/Users/CASA%201/AppData/Roaming/Microsoft/RESOLUCIONES%202020%20PDF/0112.pdf" TargetMode="External"/><Relationship Id="rId151" Type="http://schemas.openxmlformats.org/officeDocument/2006/relationships/hyperlink" Target="http://../AppData/Roaming/Microsoft/Users/51984/Users/CASA%201/Users/CASA%201/AppData/Roaming/Microsoft/RESOLUCIONES%202020%20PDF/0111.pdf" TargetMode="External"/><Relationship Id="rId158" Type="http://schemas.openxmlformats.org/officeDocument/2006/relationships/hyperlink" Target="http://../AppData/Roaming/Microsoft/Users/51984/Users/CASA%201/Users/CASA%201/AppData/Roaming/Microsoft/RESOLUCIONES%202020%20PDF/0122.pdf" TargetMode="External"/><Relationship Id="rId157" Type="http://schemas.openxmlformats.org/officeDocument/2006/relationships/hyperlink" Target="http://../AppData/Roaming/Microsoft/Users/51984/Users/CASA%201/Users/CASA%201/AppData/Roaming/Microsoft/RESOLUCIONES%202020%20PDF/CARGOS/0120%20CARGO%201.pdf" TargetMode="External"/><Relationship Id="rId156" Type="http://schemas.openxmlformats.org/officeDocument/2006/relationships/hyperlink" Target="http://../AppData/Roaming/Microsoft/Users/51984/Users/CASA%201/Users/CASA%201/AppData/Roaming/Microsoft/RESOLUCIONES%202020%20PDF/0120.pdf" TargetMode="External"/><Relationship Id="rId155" Type="http://schemas.openxmlformats.org/officeDocument/2006/relationships/hyperlink" Target="http://../AppData/Roaming/Microsoft/Users/51984/Users/CASA%201/Users/CASA%201/AppData/Roaming/Microsoft/RESOLUCIONES%202020%20PDF/118.pdf" TargetMode="External"/><Relationship Id="rId107" Type="http://schemas.openxmlformats.org/officeDocument/2006/relationships/hyperlink" Target="http://../AppData/Roaming/Microsoft/Users/51984/Users/CASA%201/Users/CASA%201/AppData/Roaming/Microsoft/RESOLUCIONES%202020%20PDF/068.pdf" TargetMode="External"/><Relationship Id="rId106" Type="http://schemas.openxmlformats.org/officeDocument/2006/relationships/hyperlink" Target="http://../AppData/Roaming/Microsoft/Users/51984/Users/CASA%201/Users/CASA%201/AppData/Roaming/Microsoft/RESOLUCIONES%202020%20PDF/067.pdf" TargetMode="External"/><Relationship Id="rId105" Type="http://schemas.openxmlformats.org/officeDocument/2006/relationships/hyperlink" Target="http://../AppData/Roaming/Microsoft/Users/51984/Users/CASA%201/Users/CASA%201/AppData/Roaming/Microsoft/RESOLUCIONES%202020%20PDF/066.pdf" TargetMode="External"/><Relationship Id="rId104" Type="http://schemas.openxmlformats.org/officeDocument/2006/relationships/hyperlink" Target="http://../AppData/Roaming/Microsoft/Users/51984/Users/CASA%201/Users/CASA%201/AppData/Roaming/Microsoft/RESOLUCIONES%202020%20PDF/064.pdf" TargetMode="External"/><Relationship Id="rId109" Type="http://schemas.openxmlformats.org/officeDocument/2006/relationships/hyperlink" Target="http://../AppData/Roaming/Microsoft/Users/51984/Users/CASA%201/Users/CASA%201/AppData/Roaming/Microsoft/RESOLUCIONES%202020%20PDF/074.pdf" TargetMode="External"/><Relationship Id="rId108" Type="http://schemas.openxmlformats.org/officeDocument/2006/relationships/hyperlink" Target="http://../AppData/Roaming/Microsoft/Users/51984/Users/CASA%201/Users/CASA%201/AppData/Roaming/Microsoft/RESOLUCIONES%202020%20PDF/071.pdf" TargetMode="External"/><Relationship Id="rId103" Type="http://schemas.openxmlformats.org/officeDocument/2006/relationships/hyperlink" Target="http://../AppData/Roaming/Microsoft/Users/51984/Users/CASA%201/Users/CASA%201/AppData/Roaming/Microsoft/RESOLUCIONES%202020%20PDF/063.pdf" TargetMode="External"/><Relationship Id="rId102" Type="http://schemas.openxmlformats.org/officeDocument/2006/relationships/hyperlink" Target="http://../AppData/Roaming/Microsoft/Users/51984/Users/CASA%201/Users/CASA%201/AppData/Roaming/Microsoft/RESOLUCIONES%202020%20PDF/062.pdf" TargetMode="External"/><Relationship Id="rId101" Type="http://schemas.openxmlformats.org/officeDocument/2006/relationships/hyperlink" Target="http://../AppData/Roaming/Microsoft/Users/51984/Users/CASA%201/Users/CASA%201/AppData/Roaming/Microsoft/RESOLUCIONES%202020%20PDF/060.pdf" TargetMode="External"/><Relationship Id="rId100" Type="http://schemas.openxmlformats.org/officeDocument/2006/relationships/hyperlink" Target="http://../AppData/Roaming/Microsoft/Users/51984/Users/CASA%201/Users/CASA%201/AppData/Roaming/Microsoft/RESOLUCIONES%202020%20PDF/059.pdf" TargetMode="External"/><Relationship Id="rId129" Type="http://schemas.openxmlformats.org/officeDocument/2006/relationships/hyperlink" Target="http://../AppData/Roaming/Microsoft/Users/51984/Users/CASA%201/Users/CASA%201/AppData/Roaming/Microsoft/RESOLUCIONES%202020%20PDF/CARGOS/093%20CARGO%201.pdf" TargetMode="External"/><Relationship Id="rId128" Type="http://schemas.openxmlformats.org/officeDocument/2006/relationships/hyperlink" Target="http://../AppData/Roaming/Microsoft/Users/51984/Users/CASA%201/Users/CASA%201/AppData/Roaming/Microsoft/RESOLUCIONES%202020%20PDF/093.pdf" TargetMode="External"/><Relationship Id="rId127" Type="http://schemas.openxmlformats.org/officeDocument/2006/relationships/hyperlink" Target="http://../AppData/Roaming/Microsoft/Users/51984/Users/CASA%201/Users/CASA%201/AppData/Roaming/Microsoft/RESOLUCIONES%202020%20PDF/092.pdf" TargetMode="External"/><Relationship Id="rId126" Type="http://schemas.openxmlformats.org/officeDocument/2006/relationships/hyperlink" Target="http://../AppData/Roaming/Microsoft/Users/51984/Users/CASA%201/Users/CASA%201/AppData/Roaming/Microsoft/RESOLUCIONES%202020%20PDF/091.pdf" TargetMode="External"/><Relationship Id="rId121" Type="http://schemas.openxmlformats.org/officeDocument/2006/relationships/hyperlink" Target="http://../AppData/Roaming/Microsoft/Users/51984/Users/CASA%201/Users/CASA%201/AppData/Roaming/Microsoft/RESOLUCIONES%202020%20PDF/086.pdf" TargetMode="External"/><Relationship Id="rId120" Type="http://schemas.openxmlformats.org/officeDocument/2006/relationships/hyperlink" Target="http://../AppData/Roaming/Microsoft/Users/51984/Users/CASA%201/Users/CASA%201/AppData/Roaming/Microsoft/RESOLUCIONES%202020%20PDF/085.pdf" TargetMode="External"/><Relationship Id="rId125" Type="http://schemas.openxmlformats.org/officeDocument/2006/relationships/hyperlink" Target="http://../AppData/Roaming/Microsoft/Users/51984/Users/CASA%201/Users/CASA%201/AppData/Roaming/Microsoft/RESOLUCIONES%202020%20PDF/090.pdf" TargetMode="External"/><Relationship Id="rId124" Type="http://schemas.openxmlformats.org/officeDocument/2006/relationships/hyperlink" Target="http://../AppData/Roaming/Microsoft/Users/51984/Users/CASA%201/Users/CASA%201/AppData/Roaming/Microsoft/RESOLUCIONES%202020%20PDF/089.pdf" TargetMode="External"/><Relationship Id="rId123" Type="http://schemas.openxmlformats.org/officeDocument/2006/relationships/hyperlink" Target="http://../AppData/Roaming/Microsoft/Users/51984/Users/CASA%201/Users/CASA%201/AppData/Roaming/Microsoft/RESOLUCIONES%202020%20PDF/088.pdf" TargetMode="External"/><Relationship Id="rId122" Type="http://schemas.openxmlformats.org/officeDocument/2006/relationships/hyperlink" Target="http://../AppData/Roaming/Microsoft/Users/51984/Users/CASA%201/Users/CASA%201/AppData/Roaming/Microsoft/RESOLUCIONES%202020%20PDF/087.pdf" TargetMode="External"/><Relationship Id="rId118" Type="http://schemas.openxmlformats.org/officeDocument/2006/relationships/hyperlink" Target="http://../AppData/Roaming/Microsoft/Users/51984/Users/CASA%201/Users/CASA%201/AppData/Roaming/Microsoft/RESOLUCIONES%202020%20PDF/083.pdf" TargetMode="External"/><Relationship Id="rId117" Type="http://schemas.openxmlformats.org/officeDocument/2006/relationships/hyperlink" Target="http://../AppData/Roaming/Microsoft/Users/51984/Users/CASA%201/Users/CASA%201/AppData/Roaming/Microsoft/RESOLUCIONES%202020%20PDF/082.pdf" TargetMode="External"/><Relationship Id="rId116" Type="http://schemas.openxmlformats.org/officeDocument/2006/relationships/hyperlink" Target="http://../AppData/Roaming/Microsoft/Users/51984/Users/CASA%201/Users/CASA%201/AppData/Roaming/Microsoft/RESOLUCIONES%202020%20PDF/081.pdf" TargetMode="External"/><Relationship Id="rId115" Type="http://schemas.openxmlformats.org/officeDocument/2006/relationships/hyperlink" Target="http://../AppData/Roaming/Microsoft/Users/51984/Users/CASA%201/Users/CASA%201/AppData/Roaming/Microsoft/RESOLUCIONES%202020%20PDF/080.pdf" TargetMode="External"/><Relationship Id="rId119" Type="http://schemas.openxmlformats.org/officeDocument/2006/relationships/hyperlink" Target="http://../AppData/Roaming/Microsoft/Users/51984/Users/CASA%201/Users/CASA%201/AppData/Roaming/Microsoft/RESOLUCIONES%202020%20PDF/084.pdf" TargetMode="External"/><Relationship Id="rId110" Type="http://schemas.openxmlformats.org/officeDocument/2006/relationships/hyperlink" Target="http://../AppData/Roaming/Microsoft/Users/51984/Users/CASA%201/Users/CASA%201/AppData/Roaming/Microsoft/RESOLUCIONES%202020%20PDF/075.pdf" TargetMode="External"/><Relationship Id="rId114" Type="http://schemas.openxmlformats.org/officeDocument/2006/relationships/hyperlink" Target="http://../AppData/Roaming/Microsoft/Users/51984/Users/CASA%201/Users/CASA%201/AppData/Roaming/Microsoft/RESOLUCIONES%202020%20PDF/079.pdf" TargetMode="External"/><Relationship Id="rId113" Type="http://schemas.openxmlformats.org/officeDocument/2006/relationships/hyperlink" Target="http://../AppData/Roaming/Microsoft/Users/51984/Users/CASA%201/Users/CASA%201/AppData/Roaming/Microsoft/RESOLUCIONES%202020%20PDF/078.pdf" TargetMode="External"/><Relationship Id="rId112" Type="http://schemas.openxmlformats.org/officeDocument/2006/relationships/hyperlink" Target="http://../AppData/Roaming/Microsoft/Users/51984/Users/CASA%201/Users/CASA%201/AppData/Roaming/Microsoft/RESOLUCIONES%202020%20PDF/077.pdf" TargetMode="External"/><Relationship Id="rId111" Type="http://schemas.openxmlformats.org/officeDocument/2006/relationships/hyperlink" Target="http://../AppData/Roaming/Microsoft/Users/51984/Users/CASA%201/Users/CASA%201/AppData/Roaming/Microsoft/RESOLUCIONES%202020%20PDF/076.pdf" TargetMode="Externa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://../AppData/Roaming/Microsoft/Users/51984/Users/CASA%201/Users/CASA%201/AppData/Roaming/Microsoft/RESOLUCIONES%202019%20PDF/0275.pdf" TargetMode="External"/><Relationship Id="rId391" Type="http://schemas.openxmlformats.org/officeDocument/2006/relationships/hyperlink" Target="http://../AppData/Roaming/Microsoft/Users/51984/Users/CASA%201/Users/CASA%201/AppData/Roaming/Microsoft/RESOLUCIONES%202019%20PDF/0274.pdf" TargetMode="External"/><Relationship Id="rId390" Type="http://schemas.openxmlformats.org/officeDocument/2006/relationships/hyperlink" Target="http://../AppData/Roaming/Microsoft/Users/51984/Users/CASA%201/Users/CASA%201/AppData/Roaming/Microsoft/RESOLUCIONES%202019%20PDF/0272.pdf" TargetMode="External"/><Relationship Id="rId385" Type="http://schemas.openxmlformats.org/officeDocument/2006/relationships/hyperlink" Target="http://../AppData/Roaming/Microsoft/Users/51984/Users/CASA%201/Users/CASA%201/AppData/Roaming/Microsoft/RESOLUCIONES%202019%20PDF/0267.pdf" TargetMode="External"/><Relationship Id="rId384" Type="http://schemas.openxmlformats.org/officeDocument/2006/relationships/hyperlink" Target="http://../AppData/Roaming/Microsoft/Users/51984/Users/CASA%201/Users/CASA%201/AppData/Roaming/Microsoft/RESOLUCIONES%202019%20PDF/0266.pdf" TargetMode="External"/><Relationship Id="rId383" Type="http://schemas.openxmlformats.org/officeDocument/2006/relationships/hyperlink" Target="http://../AppData/Roaming/Microsoft/Users/51984/Users/CASA%201/Users/CASA%201/AppData/Roaming/Microsoft/RESOLUCIONES%202019%20PDF/0265.pdf" TargetMode="External"/><Relationship Id="rId382" Type="http://schemas.openxmlformats.org/officeDocument/2006/relationships/hyperlink" Target="http://../AppData/Roaming/Microsoft/Users/51984/Users/CASA%201/Users/CASA%201/AppData/Roaming/Microsoft/RESOLUCIONES%202019%20PDF/0264.pdf" TargetMode="External"/><Relationship Id="rId389" Type="http://schemas.openxmlformats.org/officeDocument/2006/relationships/hyperlink" Target="http://../AppData/Roaming/Microsoft/Users/51984/AppData/Roaming/Microsoft/RESOLUCIONES%202019%20PDF/0271.pdf" TargetMode="External"/><Relationship Id="rId388" Type="http://schemas.openxmlformats.org/officeDocument/2006/relationships/hyperlink" Target="http://../AppData/Roaming/Microsoft/Users/51984/Users/CASA%201/Users/CASA%201/AppData/Roaming/Microsoft/RESOLUCIONES%202019%20PDF/0270.pdf" TargetMode="External"/><Relationship Id="rId387" Type="http://schemas.openxmlformats.org/officeDocument/2006/relationships/hyperlink" Target="http://../AppData/Roaming/Microsoft/Users/51984/Users/CASA%201/Users/CASA%201/AppData/Roaming/Microsoft/RESOLUCIONES%202019%20PDF/0269.pdf" TargetMode="External"/><Relationship Id="rId386" Type="http://schemas.openxmlformats.org/officeDocument/2006/relationships/hyperlink" Target="http://../AppData/Roaming/Microsoft/Users/51984/Users/CASA%201/Users/CASA%201/AppData/Roaming/Microsoft/RESOLUCIONES%202019%20PDF/0268.pdf" TargetMode="External"/><Relationship Id="rId381" Type="http://schemas.openxmlformats.org/officeDocument/2006/relationships/hyperlink" Target="http://../AppData/Roaming/Microsoft/Users/51984/Users/CASA%201/Users/CASA%201/AppData/Roaming/Microsoft/RESOLUCIONES%202019%20PDF/0263.pdf" TargetMode="External"/><Relationship Id="rId380" Type="http://schemas.openxmlformats.org/officeDocument/2006/relationships/hyperlink" Target="http://../AppData/Roaming/Microsoft/Users/51984/Users/CASA%201/Users/CASA%201/AppData/Roaming/Microsoft/RESOLUCIONES%202019%20PDF/0262.pdf" TargetMode="External"/><Relationship Id="rId379" Type="http://schemas.openxmlformats.org/officeDocument/2006/relationships/hyperlink" Target="http://../AppData/Roaming/Microsoft/Users/51984/Users/CASA%201/Users/CASA%201/AppData/Roaming/Microsoft/RESOLUCIONES%202019%20PDF/0261.pdf" TargetMode="External"/><Relationship Id="rId374" Type="http://schemas.openxmlformats.org/officeDocument/2006/relationships/hyperlink" Target="http://../AppData/Roaming/Microsoft/Users/51984/Users/CASA%201/Users/CASA%201/AppData/Roaming/Microsoft/RESOLUCIONES%202019%20PDF/0255.pdf" TargetMode="External"/><Relationship Id="rId373" Type="http://schemas.openxmlformats.org/officeDocument/2006/relationships/hyperlink" Target="http://../AppData/Roaming/Microsoft/Users/51984/Users/CASA%201/Users/CASA%201/AppData/Roaming/Microsoft/RESOLUCIONES%202019%20PDF/0254.pdf" TargetMode="External"/><Relationship Id="rId372" Type="http://schemas.openxmlformats.org/officeDocument/2006/relationships/hyperlink" Target="http://../AppData/Roaming/Microsoft/Users/51984/Users/CASA%201/Users/CASA%201/AppData/Roaming/Microsoft/RESOLUCIONES%202019%20PDF/CARGOS%202019/0253-CARGO5.pdf" TargetMode="External"/><Relationship Id="rId371" Type="http://schemas.openxmlformats.org/officeDocument/2006/relationships/hyperlink" Target="http://../AppData/Roaming/Microsoft/Users/51984/Users/CASA%201/Users/CASA%201/AppData/Roaming/Microsoft/RESOLUCIONES%202019%20PDF/0253.pdf" TargetMode="External"/><Relationship Id="rId378" Type="http://schemas.openxmlformats.org/officeDocument/2006/relationships/hyperlink" Target="http://../AppData/Roaming/Microsoft/Users/51984/Users/CASA%201/Users/CASA%201/AppData/Roaming/Microsoft/RESOLUCIONES%202019%20PDF/0260.pdf" TargetMode="External"/><Relationship Id="rId377" Type="http://schemas.openxmlformats.org/officeDocument/2006/relationships/hyperlink" Target="http://../AppData/Roaming/Microsoft/Users/51984/Users/CASA%201/Users/CASA%201/AppData/Roaming/Microsoft/RESOLUCIONES%202019%20PDF/0259.pdf" TargetMode="External"/><Relationship Id="rId376" Type="http://schemas.openxmlformats.org/officeDocument/2006/relationships/hyperlink" Target="http://../AppData/Roaming/Microsoft/Users/51984/Users/CASA%201/Users/CASA%201/AppData/Roaming/Microsoft/RESOLUCIONES%202019%20PDF/0258.pdf" TargetMode="External"/><Relationship Id="rId375" Type="http://schemas.openxmlformats.org/officeDocument/2006/relationships/hyperlink" Target="http://../AppData/Roaming/Microsoft/Users/51984/Users/CASA%201/Users/CASA%201/AppData/Roaming/Microsoft/RESOLUCIONES%202019%20PDF/0257.pdf" TargetMode="External"/><Relationship Id="rId396" Type="http://schemas.openxmlformats.org/officeDocument/2006/relationships/hyperlink" Target="http://../AppData/Roaming/Microsoft/Users/51984/Users/CASA%201/Users/CASA%201/AppData/Roaming/Microsoft/RESOLUCIONES%202019%20PDF/0279.pdf" TargetMode="External"/><Relationship Id="rId395" Type="http://schemas.openxmlformats.org/officeDocument/2006/relationships/hyperlink" Target="http://../AppData/Roaming/Microsoft/Users/51984/Users/CASA%201/Users/CASA%201/AppData/Roaming/Microsoft/RESOLUCIONES%202019%20PDF/0278.pdf" TargetMode="External"/><Relationship Id="rId394" Type="http://schemas.openxmlformats.org/officeDocument/2006/relationships/hyperlink" Target="http://../AppData/Roaming/Microsoft/Users/51984/Users/CASA%201/Users/CASA%201/AppData/Roaming/Microsoft/RESOLUCIONES%202019%20PDF/0277.pdf" TargetMode="External"/><Relationship Id="rId393" Type="http://schemas.openxmlformats.org/officeDocument/2006/relationships/hyperlink" Target="http://../AppData/Roaming/Microsoft/Users/51984/Users/CASA%201/Users/CASA%201/AppData/Roaming/Microsoft/RESOLUCIONES%202019%20PDF/0276.pdf" TargetMode="External"/><Relationship Id="rId399" Type="http://schemas.openxmlformats.org/officeDocument/2006/relationships/hyperlink" Target="http://../AppData/Roaming/Microsoft/Users/51984/Users/CASA%201/Users/CASA%201/AppData/Roaming/Microsoft/RESOLUCIONES%202019%20PDF/0282.pdf" TargetMode="External"/><Relationship Id="rId398" Type="http://schemas.openxmlformats.org/officeDocument/2006/relationships/hyperlink" Target="http://../AppData/Roaming/Microsoft/Users/51984/Users/CASA%201/Users/CASA%201/AppData/Roaming/Microsoft/RESOLUCIONES%202019%20PDF/0281.pdf" TargetMode="External"/><Relationship Id="rId397" Type="http://schemas.openxmlformats.org/officeDocument/2006/relationships/hyperlink" Target="http://../AppData/Roaming/Microsoft/Users/51984/Users/CASA%201/Users/CASA%201/AppData/Roaming/Microsoft/RESOLUCIONES%202019%20PDF/0280.pdf" TargetMode="External"/><Relationship Id="rId1730" Type="http://schemas.openxmlformats.org/officeDocument/2006/relationships/hyperlink" Target="http://../AppData/Roaming/Microsoft/Users/51984/Users/CASA%201/Users/CASA%201/AppData/Roaming/Microsoft/RESOLUCIONES%202019%20PDF/1130.pdf" TargetMode="External"/><Relationship Id="rId1731" Type="http://schemas.openxmlformats.org/officeDocument/2006/relationships/hyperlink" Target="http://../AppData/Roaming/Microsoft/Users/51984/Users/CASA%201/Users/CASA%201/AppData/Roaming/Microsoft/RESOLUCIONES%202019%20PDF/1131.pdf" TargetMode="External"/><Relationship Id="rId1732" Type="http://schemas.openxmlformats.org/officeDocument/2006/relationships/hyperlink" Target="http://../AppData/Roaming/Microsoft/Users/51984/Users/CASA%201/Users/CASA%201/AppData/Roaming/Microsoft/RESOLUCIONES%202019%20PDF/1132.pdf" TargetMode="External"/><Relationship Id="rId1733" Type="http://schemas.openxmlformats.org/officeDocument/2006/relationships/hyperlink" Target="http://../AppData/Roaming/Microsoft/Users/51984/Users/CASA%201/Users/CASA%201/AppData/Roaming/Microsoft/RESOLUCIONES%202019%20PDF/1133.pdf" TargetMode="External"/><Relationship Id="rId1734" Type="http://schemas.openxmlformats.org/officeDocument/2006/relationships/hyperlink" Target="http://../AppData/Roaming/Microsoft/Users/51984/Users/CASA%201/Users/CASA%201/AppData/Roaming/Microsoft/RESOLUCIONES%202019%20PDF/1134.pdf" TargetMode="External"/><Relationship Id="rId1735" Type="http://schemas.openxmlformats.org/officeDocument/2006/relationships/hyperlink" Target="http://../AppData/Roaming/Microsoft/Users/51984/Users/CASA%201/Users/CASA%201/AppData/Roaming/Microsoft/RESOLUCIONES%202019%20PDF/1135.pdf" TargetMode="External"/><Relationship Id="rId1736" Type="http://schemas.openxmlformats.org/officeDocument/2006/relationships/hyperlink" Target="http://../AppData/Roaming/Microsoft/Users/51984/Users/CASA%201/Users/CASA%201/AppData/Roaming/Microsoft/RESOLUCIONES%202019%20PDF/1136.pdf" TargetMode="External"/><Relationship Id="rId1737" Type="http://schemas.openxmlformats.org/officeDocument/2006/relationships/hyperlink" Target="http://../AppData/Roaming/Microsoft/Users/51984/Users/CASA%201/Users/CASA%201/AppData/Roaming/Microsoft/RESOLUCIONES%202019%20PDF/1137.pdf" TargetMode="External"/><Relationship Id="rId1738" Type="http://schemas.openxmlformats.org/officeDocument/2006/relationships/hyperlink" Target="http://../AppData/Roaming/Microsoft/Users/51984/Users/CASA%201/Users/CASA%201/AppData/Roaming/Microsoft/RESOLUCIONES%202019%20PDF/1138.pdf" TargetMode="External"/><Relationship Id="rId1739" Type="http://schemas.openxmlformats.org/officeDocument/2006/relationships/hyperlink" Target="http://../AppData/Roaming/Microsoft/Users/51984/Users/CASA%201/Users/CASA%201/AppData/Roaming/Microsoft/RESOLUCIONES%202019%20PDF/1139.pdf" TargetMode="External"/><Relationship Id="rId1720" Type="http://schemas.openxmlformats.org/officeDocument/2006/relationships/hyperlink" Target="http://../AppData/Roaming/Microsoft/Users/51984/Users/CASA%201/Users/CASA%201/AppData/Roaming/Microsoft/RESOLUCIONES%202019%20PDF/CARGOS%202019/1119-CARGO2.pdf" TargetMode="External"/><Relationship Id="rId1721" Type="http://schemas.openxmlformats.org/officeDocument/2006/relationships/hyperlink" Target="http://../AppData/Roaming/Microsoft/Users/51984/Users/CASA%201/Users/CASA%201/AppData/Roaming/Microsoft/RESOLUCIONES%202019%20PDF/1120.pdf" TargetMode="External"/><Relationship Id="rId1722" Type="http://schemas.openxmlformats.org/officeDocument/2006/relationships/hyperlink" Target="http://../AppData/Roaming/Microsoft/Users/51984/Users/CASA%201/Users/CASA%201/AppData/Roaming/Microsoft/RESOLUCIONES%202019%20PDF/1121.pdf" TargetMode="External"/><Relationship Id="rId1723" Type="http://schemas.openxmlformats.org/officeDocument/2006/relationships/hyperlink" Target="http://../AppData/Roaming/Microsoft/Users/51984/Users/CASA%201/Users/CASA%201/AppData/Roaming/Microsoft/RESOLUCIONES%202019%20PDF/1122.pdf" TargetMode="External"/><Relationship Id="rId1724" Type="http://schemas.openxmlformats.org/officeDocument/2006/relationships/hyperlink" Target="http://../AppData/Roaming/Microsoft/Users/51984/Users/CASA%201/Users/CASA%201/AppData/Roaming/Microsoft/RESOLUCIONES%202019%20PDF/1123.pdf" TargetMode="External"/><Relationship Id="rId1725" Type="http://schemas.openxmlformats.org/officeDocument/2006/relationships/hyperlink" Target="http://../AppData/Roaming/Microsoft/Users/51984/Users/CASA%201/Users/CASA%201/AppData/Roaming/Microsoft/RESOLUCIONES%202019%20PDF/1124.pdf" TargetMode="External"/><Relationship Id="rId1726" Type="http://schemas.openxmlformats.org/officeDocument/2006/relationships/hyperlink" Target="http://../AppData/Roaming/Microsoft/Users/51984/Users/CASA%201/Users/CASA%201/AppData/Roaming/Microsoft/RESOLUCIONES%202019%20PDF/1125.pdf" TargetMode="External"/><Relationship Id="rId1727" Type="http://schemas.openxmlformats.org/officeDocument/2006/relationships/hyperlink" Target="http://../AppData/Roaming/Microsoft/Users/51984/Users/CASA%201/Users/CASA%201/AppData/Roaming/Microsoft/RESOLUCIONES%202019%20PDF/1126.pdf" TargetMode="External"/><Relationship Id="rId1728" Type="http://schemas.openxmlformats.org/officeDocument/2006/relationships/hyperlink" Target="http://../AppData/Roaming/Microsoft/Users/51984/Users/CASA%201/Users/CASA%201/AppData/Roaming/Microsoft/RESOLUCIONES%202019%20PDF/1128.pdf" TargetMode="External"/><Relationship Id="rId1729" Type="http://schemas.openxmlformats.org/officeDocument/2006/relationships/hyperlink" Target="http://../AppData/Roaming/Microsoft/Users/51984/Users/CASA%201/Users/CASA%201/AppData/Roaming/Microsoft/RESOLUCIONES%202019%20PDF/1129.pdf" TargetMode="External"/><Relationship Id="rId1752" Type="http://schemas.openxmlformats.org/officeDocument/2006/relationships/hyperlink" Target="http://../AppData/Roaming/Microsoft/Users/51984/Users/CASA%201/Users/CASA%201/AppData/Roaming/Microsoft/RESOLUCIONES%202019%20PDF/1152.pdf" TargetMode="External"/><Relationship Id="rId1753" Type="http://schemas.openxmlformats.org/officeDocument/2006/relationships/hyperlink" Target="http://../AppData/Roaming/Microsoft/Users/51984/Users/CASA%201/Users/CASA%201/AppData/Roaming/Microsoft/RESOLUCIONES%202019%20PDF/1153.pdf" TargetMode="External"/><Relationship Id="rId1754" Type="http://schemas.openxmlformats.org/officeDocument/2006/relationships/hyperlink" Target="http://../AppData/Roaming/Microsoft/Users/51984/Users/CASA%201/Users/CASA%201/AppData/Roaming/Microsoft/RESOLUCIONES%202019%20PDF/1154.pdf" TargetMode="External"/><Relationship Id="rId1755" Type="http://schemas.openxmlformats.org/officeDocument/2006/relationships/hyperlink" Target="http://../AppData/Roaming/Microsoft/Users/51984/Users/CASA%201/Users/CASA%201/AppData/Roaming/Microsoft/RESOLUCIONES%202019%20PDF/CARGOS%202019/1154-CARGO1.pdf" TargetMode="External"/><Relationship Id="rId1756" Type="http://schemas.openxmlformats.org/officeDocument/2006/relationships/hyperlink" Target="http://../AppData/Roaming/Microsoft/Users/51984/Users/CASA%201/Users/CASA%201/AppData/Roaming/Microsoft/RESOLUCIONES%202019%20PDF/CARGOS%202019/1154-CARGO2.pdf" TargetMode="External"/><Relationship Id="rId1757" Type="http://schemas.openxmlformats.org/officeDocument/2006/relationships/hyperlink" Target="http://../AppData/Roaming/Microsoft/Users/51984/Users/CASA%201/Users/CASA%201/AppData/Roaming/Microsoft/RESOLUCIONES%202019%20PDF/1155.pdf" TargetMode="External"/><Relationship Id="rId1758" Type="http://schemas.openxmlformats.org/officeDocument/2006/relationships/hyperlink" Target="http://../AppData/Roaming/Microsoft/Users/51984/Users/CASA%201/Users/CASA%201/AppData/Roaming/Microsoft/RESOLUCIONES%202019%20PDF/CARGOS%202019/1155-CARGO1.pdf" TargetMode="External"/><Relationship Id="rId1759" Type="http://schemas.openxmlformats.org/officeDocument/2006/relationships/hyperlink" Target="http://../AppData/Roaming/Microsoft/Users/51984/Users/CASA%201/Users/CASA%201/AppData/Roaming/Microsoft/RESOLUCIONES%202019%20PDF/CARGOS%202019/1155-CARGO2.pdf" TargetMode="External"/><Relationship Id="rId1750" Type="http://schemas.openxmlformats.org/officeDocument/2006/relationships/hyperlink" Target="http://../AppData/Roaming/Microsoft/Users/51984/Users/CASA%201/Users/CASA%201/AppData/Roaming/Microsoft/RESOLUCIONES%202019%20PDF/1150.pdf" TargetMode="External"/><Relationship Id="rId1751" Type="http://schemas.openxmlformats.org/officeDocument/2006/relationships/hyperlink" Target="http://../AppData/Roaming/Microsoft/Users/51984/Users/CASA%201/Users/CASA%201/AppData/Roaming/Microsoft/RESOLUCIONES%202019%20PDF/1151.pdf" TargetMode="External"/><Relationship Id="rId1741" Type="http://schemas.openxmlformats.org/officeDocument/2006/relationships/hyperlink" Target="http://../AppData/Roaming/Microsoft/Users/51984/Users/CASA%201/Users/CASA%201/AppData/Roaming/Microsoft/RESOLUCIONES%202019%20PDF/1141.pdf" TargetMode="External"/><Relationship Id="rId1742" Type="http://schemas.openxmlformats.org/officeDocument/2006/relationships/hyperlink" Target="http://../AppData/Roaming/Microsoft/Users/51984/Users/CASA%201/Users/CASA%201/AppData/Roaming/Microsoft/RESOLUCIONES%202019%20PDF/1142.pdf" TargetMode="External"/><Relationship Id="rId1743" Type="http://schemas.openxmlformats.org/officeDocument/2006/relationships/hyperlink" Target="http://../AppData/Roaming/Microsoft/Users/51984/Users/CASA%201/Users/CASA%201/AppData/Roaming/Microsoft/RESOLUCIONES%202019%20PDF/1143.pdf" TargetMode="External"/><Relationship Id="rId1744" Type="http://schemas.openxmlformats.org/officeDocument/2006/relationships/hyperlink" Target="http://../AppData/Roaming/Microsoft/Users/51984/Users/CASA%201/Users/CASA%201/AppData/Roaming/Microsoft/RESOLUCIONES%202019%20PDF/1144.pdf" TargetMode="External"/><Relationship Id="rId1745" Type="http://schemas.openxmlformats.org/officeDocument/2006/relationships/hyperlink" Target="http://../AppData/Roaming/Microsoft/Users/51984/Users/CASA%201/Users/CASA%201/AppData/Roaming/Microsoft/RESOLUCIONES%202019%20PDF/1145.pdf" TargetMode="External"/><Relationship Id="rId1746" Type="http://schemas.openxmlformats.org/officeDocument/2006/relationships/hyperlink" Target="http://../AppData/Roaming/Microsoft/Users/51984/Users/CASA%201/Users/CASA%201/AppData/Roaming/Microsoft/RESOLUCIONES%202019%20PDF/1146.pdf" TargetMode="External"/><Relationship Id="rId1747" Type="http://schemas.openxmlformats.org/officeDocument/2006/relationships/hyperlink" Target="http://../AppData/Roaming/Microsoft/Users/51984/Users/CASA%201/Users/CASA%201/AppData/Roaming/Microsoft/RESOLUCIONES%202019%20PDF/1147.pdf" TargetMode="External"/><Relationship Id="rId1748" Type="http://schemas.openxmlformats.org/officeDocument/2006/relationships/hyperlink" Target="http://../AppData/Roaming/Microsoft/Users/51984/Users/CASA%201/Users/CASA%201/AppData/Roaming/Microsoft/RESOLUCIONES%202019%20PDF/1148.pdf" TargetMode="External"/><Relationship Id="rId1749" Type="http://schemas.openxmlformats.org/officeDocument/2006/relationships/hyperlink" Target="http://../AppData/Roaming/Microsoft/Users/51984/Users/CASA%201/Users/CASA%201/AppData/Roaming/Microsoft/RESOLUCIONES%202019%20PDF/1149.pdf" TargetMode="External"/><Relationship Id="rId1740" Type="http://schemas.openxmlformats.org/officeDocument/2006/relationships/hyperlink" Target="http://../AppData/Roaming/Microsoft/Users/51984/Users/CASA%201/Users/CASA%201/AppData/Roaming/Microsoft/RESOLUCIONES%202019%20PDF/1140.pdf" TargetMode="External"/><Relationship Id="rId1710" Type="http://schemas.openxmlformats.org/officeDocument/2006/relationships/hyperlink" Target="http://../AppData/Roaming/Microsoft/Users/51984/Users/CASA%201/Users/CASA%201/AppData/Roaming/Microsoft/RESOLUCIONES%202019%20PDF/CARGOS%202019/1115-CARGO1.pdf" TargetMode="External"/><Relationship Id="rId1711" Type="http://schemas.openxmlformats.org/officeDocument/2006/relationships/hyperlink" Target="http://../AppData/Roaming/Microsoft/Users/51984/Users/CASA%201/Users/CASA%201/AppData/Roaming/Microsoft/RESOLUCIONES%202019%20PDF/CARGOS%202019/1115-CARGO2.pdf" TargetMode="External"/><Relationship Id="rId1712" Type="http://schemas.openxmlformats.org/officeDocument/2006/relationships/hyperlink" Target="http://../AppData/Roaming/Microsoft/Users/51984/Users/CASA%201/Users/CASA%201/AppData/Roaming/Microsoft/RESOLUCIONES%202019%20PDF/1116.pdf" TargetMode="External"/><Relationship Id="rId1713" Type="http://schemas.openxmlformats.org/officeDocument/2006/relationships/hyperlink" Target="http://../AppData/Roaming/Microsoft/Users/51984/Users/CASA%201/Users/CASA%201/AppData/Roaming/Microsoft/RESOLUCIONES%202019%20PDF/CARGOS%202019/1116-CARGO1.pdf" TargetMode="External"/><Relationship Id="rId1714" Type="http://schemas.openxmlformats.org/officeDocument/2006/relationships/hyperlink" Target="http://../AppData/Roaming/Microsoft/Users/51984/Users/CASA%201/Users/CASA%201/AppData/Roaming/Microsoft/RESOLUCIONES%202019%20PDF/CARGOS%202019/1116-CARGO2.pdf" TargetMode="External"/><Relationship Id="rId1715" Type="http://schemas.openxmlformats.org/officeDocument/2006/relationships/hyperlink" Target="http://../AppData/Roaming/Microsoft/Users/51984/Users/CASA%201/Users/CASA%201/AppData/Roaming/Microsoft/RESOLUCIONES%202019%20PDF/1117.pdf" TargetMode="External"/><Relationship Id="rId1716" Type="http://schemas.openxmlformats.org/officeDocument/2006/relationships/hyperlink" Target="http://../AppData/Roaming/Microsoft/Users/51984/Users/CASA%201/Users/CASA%201/AppData/Roaming/Microsoft/RESOLUCIONES%202019%20PDF/CARGOS%202019/1117-CARGO1.pdf" TargetMode="External"/><Relationship Id="rId1717" Type="http://schemas.openxmlformats.org/officeDocument/2006/relationships/hyperlink" Target="http://../AppData/Roaming/Microsoft/Users/51984/Users/CASA%201/Users/CASA%201/AppData/Roaming/Microsoft/RESOLUCIONES%202019%20PDF/CARGOS%202019/1117-CARGO2.pdf" TargetMode="External"/><Relationship Id="rId1718" Type="http://schemas.openxmlformats.org/officeDocument/2006/relationships/hyperlink" Target="http://../AppData/Roaming/Microsoft/Users/51984/Users/CASA%201/Users/CASA%201/AppData/Roaming/Microsoft/RESOLUCIONES%202019%20PDF/1119.pdf" TargetMode="External"/><Relationship Id="rId1719" Type="http://schemas.openxmlformats.org/officeDocument/2006/relationships/hyperlink" Target="http://../AppData/Roaming/Microsoft/Users/51984/Users/CASA%201/Users/CASA%201/AppData/Roaming/Microsoft/RESOLUCIONES%202019%20PDF/CARGOS%202019/1119-CARGO1.pdf" TargetMode="External"/><Relationship Id="rId1700" Type="http://schemas.openxmlformats.org/officeDocument/2006/relationships/hyperlink" Target="http://../AppData/Roaming/Microsoft/Users/51984/Users/CASA%201/Users/CASA%201/AppData/Roaming/Microsoft/RESOLUCIONES%202019%20PDF/CARGOS%202019/1111-CARGO1.pdf" TargetMode="External"/><Relationship Id="rId1701" Type="http://schemas.openxmlformats.org/officeDocument/2006/relationships/hyperlink" Target="http://../AppData/Roaming/Microsoft/Users/51984/Users/CASA%201/Users/CASA%201/AppData/Roaming/Microsoft/RESOLUCIONES%202019%20PDF/CARGOS%202019/1111-CARGO2.pdf" TargetMode="External"/><Relationship Id="rId1702" Type="http://schemas.openxmlformats.org/officeDocument/2006/relationships/hyperlink" Target="http://../AppData/Roaming/Microsoft/Users/51984/Users/CASA%201/Users/CASA%201/AppData/Roaming/Microsoft/RESOLUCIONES%202019%20PDF/1112.pdf" TargetMode="External"/><Relationship Id="rId1703" Type="http://schemas.openxmlformats.org/officeDocument/2006/relationships/hyperlink" Target="http://../AppData/Roaming/Microsoft/Users/51984/Users/CASA%201/Users/CASA%201/AppData/Roaming/Microsoft/RESOLUCIONES%202019%20PDF/CARGOS%202019/1112-CARGO1.pdf" TargetMode="External"/><Relationship Id="rId1704" Type="http://schemas.openxmlformats.org/officeDocument/2006/relationships/hyperlink" Target="http://../AppData/Roaming/Microsoft/Users/51984/Users/CASA%201/Users/CASA%201/AppData/Roaming/Microsoft/RESOLUCIONES%202019%20PDF/1113.pdf" TargetMode="External"/><Relationship Id="rId1705" Type="http://schemas.openxmlformats.org/officeDocument/2006/relationships/hyperlink" Target="http://../AppData/Roaming/Microsoft/Users/51984/Users/CASA%201/Users/CASA%201/AppData/Roaming/Microsoft/RESOLUCIONES%202019%20PDF/CARGOS%202019/1113-CARGO1.pdf" TargetMode="External"/><Relationship Id="rId1706" Type="http://schemas.openxmlformats.org/officeDocument/2006/relationships/hyperlink" Target="http://../AppData/Roaming/Microsoft/Users/51984/Users/CASA%201/Users/CASA%201/AppData/Roaming/Microsoft/RESOLUCIONES%202019%20PDF/1114.pdf" TargetMode="External"/><Relationship Id="rId1707" Type="http://schemas.openxmlformats.org/officeDocument/2006/relationships/hyperlink" Target="http://../AppData/Roaming/Microsoft/Users/51984/Users/CASA%201/Users/CASA%201/AppData/Roaming/Microsoft/RESOLUCIONES%202019%20PDF/CARGOS%202019/1114-CARGO1.pdf" TargetMode="External"/><Relationship Id="rId1708" Type="http://schemas.openxmlformats.org/officeDocument/2006/relationships/hyperlink" Target="http://../AppData/Roaming/Microsoft/Users/51984/Users/CASA%201/Users/CASA%201/AppData/Roaming/Microsoft/RESOLUCIONES%202019%20PDF/CARGOS%202019/1114-CARGO2.pdf" TargetMode="External"/><Relationship Id="rId1709" Type="http://schemas.openxmlformats.org/officeDocument/2006/relationships/hyperlink" Target="http://../AppData/Roaming/Microsoft/Users/51984/Users/CASA%201/Users/CASA%201/AppData/Roaming/Microsoft/RESOLUCIONES%202019%20PDF/1115.pdf" TargetMode="External"/><Relationship Id="rId40" Type="http://schemas.openxmlformats.org/officeDocument/2006/relationships/hyperlink" Target="http://../AppData/Roaming/Microsoft/Users/51984/Users/CASA%201/Users/CASA%201/AppData/Roaming/Microsoft/RESOLUCIONES%202019%20PDF/0029.pdf" TargetMode="External"/><Relationship Id="rId42" Type="http://schemas.openxmlformats.org/officeDocument/2006/relationships/hyperlink" Target="http://../AppData/Roaming/Microsoft/Users/51984/Users/CASA%201/Users/CASA%201/AppData/Roaming/Microsoft/RESOLUCIONES%202019%20PDF/0031.pdf" TargetMode="External"/><Relationship Id="rId41" Type="http://schemas.openxmlformats.org/officeDocument/2006/relationships/hyperlink" Target="http://../AppData/Roaming/Microsoft/Users/51984/Users/CASA%201/Users/CASA%201/AppData/Roaming/Microsoft/RESOLUCIONES%202019%20PDF/0029.pdf" TargetMode="External"/><Relationship Id="rId44" Type="http://schemas.openxmlformats.org/officeDocument/2006/relationships/hyperlink" Target="http://../AppData/Roaming/Microsoft/Users/51984/Users/CASA%201/Users/CASA%201/AppData/Roaming/Microsoft/RESOLUCIONES%202019%20PDF/0033.pdf" TargetMode="External"/><Relationship Id="rId43" Type="http://schemas.openxmlformats.org/officeDocument/2006/relationships/hyperlink" Target="http://../AppData/Roaming/Microsoft/Users/51984/Users/CASA%201/Users/CASA%201/AppData/Roaming/Microsoft/RESOLUCIONES%202019%20PDF/0032.pdf" TargetMode="External"/><Relationship Id="rId46" Type="http://schemas.openxmlformats.org/officeDocument/2006/relationships/hyperlink" Target="http://../AppData/Roaming/Microsoft/Users/51984/Users/CASA%201/Users/CASA%201/AppData/Roaming/Microsoft/RESOLUCIONES%202019%20PDF/0035.pdf" TargetMode="External"/><Relationship Id="rId45" Type="http://schemas.openxmlformats.org/officeDocument/2006/relationships/hyperlink" Target="http://../AppData/Roaming/Microsoft/Users/51984/Users/CASA%201/Users/CASA%201/AppData/Roaming/Microsoft/RESOLUCIONES%202019%20PDF/0034.pdf" TargetMode="External"/><Relationship Id="rId48" Type="http://schemas.openxmlformats.org/officeDocument/2006/relationships/hyperlink" Target="http://../AppData/Roaming/Microsoft/Users/51984/Users/CASA%201/Users/CASA%201/AppData/Roaming/Microsoft/RESOLUCIONES%202019%20PDF/0037.pdf" TargetMode="External"/><Relationship Id="rId47" Type="http://schemas.openxmlformats.org/officeDocument/2006/relationships/hyperlink" Target="http://../AppData/Roaming/Microsoft/Users/51984/Users/CASA%201/Users/CASA%201/AppData/Roaming/Microsoft/RESOLUCIONES%202019%20PDF/0036.pdf" TargetMode="External"/><Relationship Id="rId49" Type="http://schemas.openxmlformats.org/officeDocument/2006/relationships/hyperlink" Target="http://../AppData/Roaming/Microsoft/Users/51984/Users/CASA%201/Users/CASA%201/AppData/Roaming/Microsoft/RESOLUCIONES%202019%20PDF/0038.pdf" TargetMode="External"/><Relationship Id="rId31" Type="http://schemas.openxmlformats.org/officeDocument/2006/relationships/hyperlink" Target="http://../AppData/Roaming/Microsoft/Users/51984/Users/CASA%201/Users/CASA%201/AppData/Roaming/Microsoft/RESOLUCIONES%202019%20PDF/00020.pdf" TargetMode="External"/><Relationship Id="rId30" Type="http://schemas.openxmlformats.org/officeDocument/2006/relationships/hyperlink" Target="http://../AppData/Roaming/Microsoft/Users/51984/Users/CASA%201/Users/CASA%201/AppData/Roaming/Microsoft/RESOLUCIONES%202019%20PDF/00019.pdf" TargetMode="External"/><Relationship Id="rId33" Type="http://schemas.openxmlformats.org/officeDocument/2006/relationships/hyperlink" Target="http://../AppData/Roaming/Microsoft/Users/51984/Users/CASA%201/Users/CASA%201/AppData/Roaming/Microsoft/RESOLUCIONES%202019%20PDF/00022.pdf" TargetMode="External"/><Relationship Id="rId32" Type="http://schemas.openxmlformats.org/officeDocument/2006/relationships/hyperlink" Target="http://../AppData/Roaming/Microsoft/Users/51984/Users/CASA%201/Users/CASA%201/AppData/Roaming/Microsoft/RESOLUCIONES%202019%20PDF/00021.pdf" TargetMode="External"/><Relationship Id="rId35" Type="http://schemas.openxmlformats.org/officeDocument/2006/relationships/hyperlink" Target="http://../AppData/Roaming/Microsoft/Users/51984/Users/CASA%201/Users/CASA%201/AppData/Roaming/Microsoft/RESOLUCIONES%202019%20PDF/00024.pdf" TargetMode="External"/><Relationship Id="rId34" Type="http://schemas.openxmlformats.org/officeDocument/2006/relationships/hyperlink" Target="http://../AppData/Roaming/Microsoft/Users/51984/Users/CASA%201/Users/CASA%201/AppData/Roaming/Microsoft/RESOLUCIONES%202019%20PDF/00023.pdf" TargetMode="External"/><Relationship Id="rId37" Type="http://schemas.openxmlformats.org/officeDocument/2006/relationships/hyperlink" Target="http://../AppData/Roaming/Microsoft/Users/51984/Users/CASA%201/Users/CASA%201/AppData/Roaming/Microsoft/RESOLUCIONES%202019%20PDF/00026.pdf" TargetMode="External"/><Relationship Id="rId36" Type="http://schemas.openxmlformats.org/officeDocument/2006/relationships/hyperlink" Target="http://../AppData/Roaming/Microsoft/Users/51984/Users/CASA%201/Users/CASA%201/AppData/Roaming/Microsoft/RESOLUCIONES%202019%20PDF/00025.pdf" TargetMode="External"/><Relationship Id="rId39" Type="http://schemas.openxmlformats.org/officeDocument/2006/relationships/hyperlink" Target="http://../AppData/Roaming/Microsoft/Users/51984/Users/CASA%201/Users/CASA%201/AppData/Roaming/Microsoft/RESOLUCIONES%202019%20PDF/0028.pdf" TargetMode="External"/><Relationship Id="rId38" Type="http://schemas.openxmlformats.org/officeDocument/2006/relationships/hyperlink" Target="http://../AppData/Roaming/Microsoft/Users/51984/Users/CASA%201/Users/CASA%201/AppData/Roaming/Microsoft/RESOLUCIONES%202019%20PDF/00027.pdf" TargetMode="External"/><Relationship Id="rId20" Type="http://schemas.openxmlformats.org/officeDocument/2006/relationships/hyperlink" Target="http://../AppData/Roaming/Microsoft/Users/51984/Users/CASA%201/Users/CASA%201/AppData/Roaming/Microsoft/RESOLUCIONES%202019%20PDF/CARGOS%202019/0015-CARGO-1.pdf" TargetMode="External"/><Relationship Id="rId22" Type="http://schemas.openxmlformats.org/officeDocument/2006/relationships/hyperlink" Target="http://../AppData/Roaming/Microsoft/Users/51984/Users/CASA%201/Users/CASA%201/AppData/Roaming/Microsoft/RESOLUCIONES%202019%20PDF/CARGOS%202019/0015-CARGO-3.pdf" TargetMode="External"/><Relationship Id="rId21" Type="http://schemas.openxmlformats.org/officeDocument/2006/relationships/hyperlink" Target="http://../AppData/Roaming/Microsoft/Users/51984/Users/CASA%201/Users/CASA%201/AppData/Roaming/Microsoft/RESOLUCIONES%202019%20PDF/CARGOS%202019/0015-CARGO-2.pdf" TargetMode="External"/><Relationship Id="rId24" Type="http://schemas.openxmlformats.org/officeDocument/2006/relationships/hyperlink" Target="http://../AppData/Roaming/Microsoft/Users/51984/Users/CASA%201/Users/CASA%201/AppData/Roaming/Microsoft/RESOLUCIONES%202019%20PDF/CARGOS%202019/0016-CARGO-1.pdf" TargetMode="External"/><Relationship Id="rId23" Type="http://schemas.openxmlformats.org/officeDocument/2006/relationships/hyperlink" Target="http://../AppData/Roaming/Microsoft/Users/51984/Users/CASA%201/Users/CASA%201/AppData/Roaming/Microsoft/RESOLUCIONES%202019%20PDF/00016.pdf" TargetMode="External"/><Relationship Id="rId26" Type="http://schemas.openxmlformats.org/officeDocument/2006/relationships/hyperlink" Target="http://../AppData/Roaming/Microsoft/Users/51984/Users/CASA%201/Users/CASA%201/AppData/Roaming/Microsoft/RESOLUCIONES%202019%20PDF/CARGOS%202019/0016-CARGO.pdf" TargetMode="External"/><Relationship Id="rId25" Type="http://schemas.openxmlformats.org/officeDocument/2006/relationships/hyperlink" Target="http://../AppData/Roaming/Microsoft/Users/51984/Users/CASA%201/Users/CASA%201/AppData/Roaming/Microsoft/RESOLUCIONES%202019%20PDF/CARGOS%202019/0016-CARGO-2.pdf" TargetMode="External"/><Relationship Id="rId28" Type="http://schemas.openxmlformats.org/officeDocument/2006/relationships/hyperlink" Target="http://../AppData/Roaming/Microsoft/Users/51984/Users/CASA%201/Users/CASA%201/AppData/Roaming/Microsoft/RESOLUCIONES%202019%20PDF/00017.pdf" TargetMode="External"/><Relationship Id="rId27" Type="http://schemas.openxmlformats.org/officeDocument/2006/relationships/hyperlink" Target="http://../AppData/Roaming/Microsoft/Users/51984/Users/CASA%201/Users/CASA%201/AppData/Roaming/Microsoft/RESOLUCIONES%202019%20PDF/CARGOS%202019/0016-CARGO4.pdf" TargetMode="External"/><Relationship Id="rId29" Type="http://schemas.openxmlformats.org/officeDocument/2006/relationships/hyperlink" Target="http://../AppData/Roaming/Microsoft/Users/51984/Users/CASA%201/Users/CASA%201/AppData/Roaming/Microsoft/RESOLUCIONES%202019%20PDF/00018.pdf" TargetMode="External"/><Relationship Id="rId11" Type="http://schemas.openxmlformats.org/officeDocument/2006/relationships/hyperlink" Target="http://../AppData/Roaming/Microsoft/Users/51984/Users/CASA%201/Users/CASA%201/AppData/Roaming/Microsoft/RESOLUCIONES%202019%20PDF/0007.pdf" TargetMode="External"/><Relationship Id="rId10" Type="http://schemas.openxmlformats.org/officeDocument/2006/relationships/hyperlink" Target="http://../AppData/Roaming/Microsoft/Users/51984/Users/CASA%201/Users/CASA%201/AppData/Roaming/Microsoft/RESOLUCIONES%202019%20PDF/0006.pdf" TargetMode="External"/><Relationship Id="rId13" Type="http://schemas.openxmlformats.org/officeDocument/2006/relationships/hyperlink" Target="http://../AppData/Roaming/Microsoft/Users/51984/Users/CASA%201/Users/CASA%201/AppData/Roaming/Microsoft/RESOLUCIONES%202019%20PDF/0009.pdf" TargetMode="External"/><Relationship Id="rId12" Type="http://schemas.openxmlformats.org/officeDocument/2006/relationships/hyperlink" Target="http://../AppData/Roaming/Microsoft/Users/51984/Users/CASA%201/Users/CASA%201/AppData/Roaming/Microsoft/RESOLUCIONES%202019%20PDF/0008.pdf" TargetMode="External"/><Relationship Id="rId15" Type="http://schemas.openxmlformats.org/officeDocument/2006/relationships/hyperlink" Target="http://../AppData/Roaming/Microsoft/Users/51984/Users/CASA%201/Users/CASA%201/AppData/Roaming/Microsoft/RESOLUCIONES%202019%20PDF/00011.pdf" TargetMode="External"/><Relationship Id="rId14" Type="http://schemas.openxmlformats.org/officeDocument/2006/relationships/hyperlink" Target="http://../AppData/Roaming/Microsoft/Users/51984/Users/CASA%201/Users/CASA%201/AppData/Roaming/Microsoft/RESOLUCIONES%202019%20PDF/0010.pdf" TargetMode="External"/><Relationship Id="rId17" Type="http://schemas.openxmlformats.org/officeDocument/2006/relationships/hyperlink" Target="http://../AppData/Roaming/Microsoft/Users/51984/Users/CASA%201/Users/CASA%201/AppData/Roaming/Microsoft/RESOLUCIONES%202019%20PDF/00013.pdf" TargetMode="External"/><Relationship Id="rId16" Type="http://schemas.openxmlformats.org/officeDocument/2006/relationships/hyperlink" Target="http://../AppData/Roaming/Microsoft/Users/51984/Users/CASA%201/Users/CASA%201/AppData/Roaming/Microsoft/RESOLUCIONES%202019%20PDF/00012.pdf" TargetMode="External"/><Relationship Id="rId19" Type="http://schemas.openxmlformats.org/officeDocument/2006/relationships/hyperlink" Target="http://../AppData/Roaming/Microsoft/Users/51984/Users/CASA%201/Users/CASA%201/AppData/Roaming/Microsoft/RESOLUCIONES%202019%20PDF/00015.pdf" TargetMode="External"/><Relationship Id="rId18" Type="http://schemas.openxmlformats.org/officeDocument/2006/relationships/hyperlink" Target="http://../AppData/Roaming/Microsoft/Users/51984/Users/CASA%201/Users/CASA%201/AppData/Roaming/Microsoft/RESOLUCIONES%202019%20PDF/00014.pdf" TargetMode="External"/><Relationship Id="rId84" Type="http://schemas.openxmlformats.org/officeDocument/2006/relationships/hyperlink" Target="http://../AppData/Roaming/Microsoft/Users/51984/Users/CASA%201/Users/CASA%201/AppData/Roaming/Microsoft/RESOLUCIONES%202019%20PDF/0062.pdf" TargetMode="External"/><Relationship Id="rId1774" Type="http://schemas.openxmlformats.org/officeDocument/2006/relationships/hyperlink" Target="http://../AppData/Roaming/Microsoft/Users/51984/Users/CASA%201/Users/CASA%201/AppData/Roaming/Microsoft/RESOLUCIONES%202019%20PDF/CARGOS%202019/1161-CARGO1.pdf" TargetMode="External"/><Relationship Id="rId83" Type="http://schemas.openxmlformats.org/officeDocument/2006/relationships/hyperlink" Target="http://../AppData/Roaming/Microsoft/Users/51984/Users/CASA%201/Users/CASA%201/AppData/Roaming/Microsoft/RESOLUCIONES%202019%20PDF/CARGOS%202019/0061-CARGO2.pdf" TargetMode="External"/><Relationship Id="rId1775" Type="http://schemas.openxmlformats.org/officeDocument/2006/relationships/hyperlink" Target="http://../AppData/Roaming/Microsoft/Users/51984/Users/CASA%201/Users/CASA%201/AppData/Roaming/Microsoft/RESOLUCIONES%202019%20PDF/1162.pdf" TargetMode="External"/><Relationship Id="rId86" Type="http://schemas.openxmlformats.org/officeDocument/2006/relationships/hyperlink" Target="http://../AppData/Roaming/Microsoft/Users/51984/Users/CASA%201/Users/CASA%201/AppData/Roaming/Microsoft/RESOLUCIONES%202019%20PDF/0062.pdf" TargetMode="External"/><Relationship Id="rId1776" Type="http://schemas.openxmlformats.org/officeDocument/2006/relationships/hyperlink" Target="http://../AppData/Roaming/Microsoft/Users/51984/Users/CASA%201/Users/CASA%201/AppData/Roaming/Microsoft/RESOLUCIONES%202019%20PDF/CARGOS%202019/1162-CARGO1.pdf" TargetMode="External"/><Relationship Id="rId85" Type="http://schemas.openxmlformats.org/officeDocument/2006/relationships/hyperlink" Target="http://../AppData/Roaming/Microsoft/Users/51984/Users/CASA%201/Users/CASA%201/AppData/Roaming/Microsoft/RESOLUCIONES%202019%20PDF/CARGOS%202019/0062.pdf" TargetMode="External"/><Relationship Id="rId1777" Type="http://schemas.openxmlformats.org/officeDocument/2006/relationships/hyperlink" Target="http://../AppData/Roaming/Microsoft/Users/51984/Users/CASA%201/Users/CASA%201/AppData/Roaming/Microsoft/RESOLUCIONES%202019%20PDF/CARGOS%202019/1162-CARGO1.pdf" TargetMode="External"/><Relationship Id="rId88" Type="http://schemas.openxmlformats.org/officeDocument/2006/relationships/hyperlink" Target="http://../AppData/Roaming/Microsoft/Users/51984/Users/CASA%201/Users/CASA%201/AppData/Roaming/Microsoft/RESOLUCIONES%202019%20PDF/0065.pdf" TargetMode="External"/><Relationship Id="rId1778" Type="http://schemas.openxmlformats.org/officeDocument/2006/relationships/hyperlink" Target="http://../AppData/Roaming/Microsoft/Users/51984/Users/CASA%201/Users/CASA%201/AppData/Roaming/Microsoft/RESOLUCIONES%202019%20PDF/1163.pdf" TargetMode="External"/><Relationship Id="rId87" Type="http://schemas.openxmlformats.org/officeDocument/2006/relationships/hyperlink" Target="http://../AppData/Roaming/Microsoft/Users/51984/Users/CASA%201/Users/CASA%201/AppData/Roaming/Microsoft/RESOLUCIONES%202019%20PDF/0064.pdf" TargetMode="External"/><Relationship Id="rId1779" Type="http://schemas.openxmlformats.org/officeDocument/2006/relationships/hyperlink" Target="http://../AppData/Roaming/Microsoft/Users/51984/Users/CASA%201/Users/CASA%201/AppData/Roaming/Microsoft/RESOLUCIONES%202019%20PDF/CARGOS%202019/1163-CARGO1.pdf" TargetMode="External"/><Relationship Id="rId89" Type="http://schemas.openxmlformats.org/officeDocument/2006/relationships/hyperlink" Target="http://../AppData/Roaming/Microsoft/Users/51984/Users/CASA%201/Users/CASA%201/AppData/Roaming/Microsoft/RESOLUCIONES%202019%20PDF/CARGOS%202019/0065-CARGO.pdf" TargetMode="External"/><Relationship Id="rId80" Type="http://schemas.openxmlformats.org/officeDocument/2006/relationships/hyperlink" Target="http://../AppData/Roaming/Microsoft/Users/51984/Users/CASA%201/Users/CASA%201/AppData/Roaming/Microsoft/RESOLUCIONES%202019%20PDF/0060.pdf" TargetMode="External"/><Relationship Id="rId82" Type="http://schemas.openxmlformats.org/officeDocument/2006/relationships/hyperlink" Target="http://../AppData/Roaming/Microsoft/Users/51984/Users/CASA%201/Users/CASA%201/AppData/Roaming/Microsoft/RESOLUCIONES%202019%20PDF/CARGOS%202019/0061-CARGO.pdf" TargetMode="External"/><Relationship Id="rId81" Type="http://schemas.openxmlformats.org/officeDocument/2006/relationships/hyperlink" Target="http://../AppData/Roaming/Microsoft/Users/51984/Users/CASA%201/Users/CASA%201/AppData/Roaming/Microsoft/RESOLUCIONES%202019%20PDF/0061.pdf" TargetMode="External"/><Relationship Id="rId1770" Type="http://schemas.openxmlformats.org/officeDocument/2006/relationships/hyperlink" Target="http://../AppData/Roaming/Microsoft/Users/51984/Users/CASA%201/Users/CASA%201/AppData/Roaming/Microsoft/RESOLUCIONES%202019%20PDF/1160.pdf" TargetMode="External"/><Relationship Id="rId1771" Type="http://schemas.openxmlformats.org/officeDocument/2006/relationships/hyperlink" Target="http://../AppData/Roaming/Microsoft/Users/51984/Users/CASA%201/Users/CASA%201/AppData/Roaming/Microsoft/RESOLUCIONES%202019%20PDF/CARGOS%202019/1160-CARGO1.pdf" TargetMode="External"/><Relationship Id="rId1772" Type="http://schemas.openxmlformats.org/officeDocument/2006/relationships/hyperlink" Target="http://../AppData/Roaming/Microsoft/Users/51984/Users/CASA%201/Users/CASA%201/AppData/Roaming/Microsoft/RESOLUCIONES%202019%20PDF/CARGOS%202019/1160-CARGO2.pdf" TargetMode="External"/><Relationship Id="rId1773" Type="http://schemas.openxmlformats.org/officeDocument/2006/relationships/hyperlink" Target="http://../AppData/Roaming/Microsoft/Users/51984/Users/CASA%201/Users/CASA%201/AppData/Roaming/Microsoft/RESOLUCIONES%202019%20PDF/1161.pdf" TargetMode="External"/><Relationship Id="rId73" Type="http://schemas.openxmlformats.org/officeDocument/2006/relationships/hyperlink" Target="http://../AppData/Roaming/Microsoft/Users/51984/Users/CASA%201/Users/CASA%201/AppData/Roaming/Microsoft/RESOLUCIONES%202019%20PDF/0056.pdf" TargetMode="External"/><Relationship Id="rId1763" Type="http://schemas.openxmlformats.org/officeDocument/2006/relationships/hyperlink" Target="http://../AppData/Roaming/Microsoft/Users/51984/Users/CASA%201/Users/CASA%201/AppData/Roaming/Microsoft/RESOLUCIONES%202019%20PDF/CARGOS%202019/1157-CARGO1.pdf" TargetMode="External"/><Relationship Id="rId72" Type="http://schemas.openxmlformats.org/officeDocument/2006/relationships/hyperlink" Target="http://../AppData/Roaming/Microsoft/Users/51984/Users/CASA%201/Users/CASA%201/AppData/Roaming/Microsoft/RESOLUCIONES%202019%20PDF/0055.pdf" TargetMode="External"/><Relationship Id="rId1764" Type="http://schemas.openxmlformats.org/officeDocument/2006/relationships/hyperlink" Target="http://../AppData/Roaming/Microsoft/Users/51984/Users/CASA%201/Users/CASA%201/AppData/Roaming/Microsoft/RESOLUCIONES%202019%20PDF/1158.pdf" TargetMode="External"/><Relationship Id="rId75" Type="http://schemas.openxmlformats.org/officeDocument/2006/relationships/hyperlink" Target="http://../AppData/Roaming/Microsoft/Users/51984/Users/CASA%201/Users/CASA%201/AppData/Roaming/Microsoft/RESOLUCIONES%202019%20PDF/0058.pdf" TargetMode="External"/><Relationship Id="rId1765" Type="http://schemas.openxmlformats.org/officeDocument/2006/relationships/hyperlink" Target="http://../AppData/Roaming/Microsoft/Users/51984/Users/CASA%201/Users/CASA%201/AppData/Roaming/Microsoft/RESOLUCIONES%202019%20PDF/CARGOS%202019/1158-CARGO1.pdf" TargetMode="External"/><Relationship Id="rId74" Type="http://schemas.openxmlformats.org/officeDocument/2006/relationships/hyperlink" Target="http://../AppData/Roaming/Microsoft/Users/51984/Users/CASA%201/Users/CASA%201/AppData/Roaming/Microsoft/RESOLUCIONES%202019%20PDF/0057.pdf" TargetMode="External"/><Relationship Id="rId1766" Type="http://schemas.openxmlformats.org/officeDocument/2006/relationships/hyperlink" Target="http://../AppData/Roaming/Microsoft/Users/51984/Users/CASA%201/Users/CASA%201/AppData/Roaming/Microsoft/RESOLUCIONES%202019%20PDF/CARGOS%202019/1158-CARGO2.pdf" TargetMode="External"/><Relationship Id="rId77" Type="http://schemas.openxmlformats.org/officeDocument/2006/relationships/hyperlink" Target="http://../AppData/Roaming/Microsoft/Users/51984/Users/CASA%201/Users/CASA%201/AppData/Roaming/Microsoft/RESOLUCIONES%202019%20PDF/CARGOS%202019/0059-CARGO.pdf" TargetMode="External"/><Relationship Id="rId1767" Type="http://schemas.openxmlformats.org/officeDocument/2006/relationships/hyperlink" Target="http://../AppData/Roaming/Microsoft/Users/51984/Users/CASA%201/Users/CASA%201/AppData/Roaming/Microsoft/RESOLUCIONES%202019%20PDF/1159.pdf" TargetMode="External"/><Relationship Id="rId76" Type="http://schemas.openxmlformats.org/officeDocument/2006/relationships/hyperlink" Target="http://../AppData/Roaming/Microsoft/Users/51984/Users/CASA%201/Users/CASA%201/AppData/Roaming/Microsoft/RESOLUCIONES%202019%20PDF/0059.pdf" TargetMode="External"/><Relationship Id="rId1768" Type="http://schemas.openxmlformats.org/officeDocument/2006/relationships/hyperlink" Target="http://../AppData/Roaming/Microsoft/Users/51984/Users/CASA%201/Users/CASA%201/AppData/Roaming/Microsoft/RESOLUCIONES%202019%20PDF/CARGOS%202019/PROVEIDO-085.pdf" TargetMode="External"/><Relationship Id="rId79" Type="http://schemas.openxmlformats.org/officeDocument/2006/relationships/hyperlink" Target="http://../AppData/Roaming/Microsoft/Users/51984/Users/CASA%201/Users/CASA%201/AppData/Roaming/Microsoft/RESOLUCIONES%202019%20PDF/CARGOS%202019/0059.pdf" TargetMode="External"/><Relationship Id="rId1769" Type="http://schemas.openxmlformats.org/officeDocument/2006/relationships/hyperlink" Target="http://../AppData/Roaming/Microsoft/Users/51984/Users/CASA%201/Users/CASA%201/AppData/Roaming/Microsoft/RESOLUCIONES%202019%20PDF/CARGOS%202019/1159-CARGO2.pdf" TargetMode="External"/><Relationship Id="rId78" Type="http://schemas.openxmlformats.org/officeDocument/2006/relationships/hyperlink" Target="http://../AppData/Roaming/Microsoft/Users/51984/Users/CASA%201/Users/CASA%201/AppData/Roaming/Microsoft/RESOLUCIONES%202019%20PDF/CARGOS%202019/0059-CARGO2.pdf" TargetMode="External"/><Relationship Id="rId71" Type="http://schemas.openxmlformats.org/officeDocument/2006/relationships/hyperlink" Target="http://../AppData/Roaming/Microsoft/Users/51984/Users/CASA%201/Users/CASA%201/AppData/Roaming/Microsoft/RESOLUCIONES%202019%20PDF/0054.pdf" TargetMode="External"/><Relationship Id="rId70" Type="http://schemas.openxmlformats.org/officeDocument/2006/relationships/hyperlink" Target="http://../AppData/Roaming/Microsoft/Users/51984/Users/CASA%201/Users/CASA%201/AppData/Roaming/Microsoft/RESOLUCIONES%202019%20PDF/0053.pdf" TargetMode="External"/><Relationship Id="rId1760" Type="http://schemas.openxmlformats.org/officeDocument/2006/relationships/hyperlink" Target="http://../AppData/Roaming/Microsoft/Users/51984/Users/CASA%201/Users/CASA%201/AppData/Roaming/Microsoft/RESOLUCIONES%202019%20PDF/1156.pdf" TargetMode="External"/><Relationship Id="rId1761" Type="http://schemas.openxmlformats.org/officeDocument/2006/relationships/hyperlink" Target="http://../AppData/Roaming/Microsoft/Users/51984/Users/CASA%201/Users/CASA%201/AppData/Roaming/Microsoft/RESOLUCIONES%202019%20PDF/CARGOS%202019/1156-CARGO1.pdf" TargetMode="External"/><Relationship Id="rId1762" Type="http://schemas.openxmlformats.org/officeDocument/2006/relationships/hyperlink" Target="http://../AppData/Roaming/Microsoft/Users/51984/Users/CASA%201/Users/CASA%201/AppData/Roaming/Microsoft/RESOLUCIONES%202019%20PDF/1157.pdf" TargetMode="External"/><Relationship Id="rId62" Type="http://schemas.openxmlformats.org/officeDocument/2006/relationships/hyperlink" Target="http://../AppData/Roaming/Microsoft/Users/51984/Users/CASA%201/Users/CASA%201/AppData/Roaming/Microsoft/RESOLUCIONES%202019%20PDF/0047.pdf" TargetMode="External"/><Relationship Id="rId1796" Type="http://schemas.openxmlformats.org/officeDocument/2006/relationships/hyperlink" Target="http://../AppData/Roaming/Microsoft/Users/51984/Users/CASA%201/Users/CASA%201/AppData/Roaming/Microsoft/RESOLUCIONES%202019%20PDF/1176.pdf" TargetMode="External"/><Relationship Id="rId61" Type="http://schemas.openxmlformats.org/officeDocument/2006/relationships/hyperlink" Target="http://../AppData/Roaming/Microsoft/Users/51984/Users/CASA%201/Users/CASA%201/AppData/Roaming/Microsoft/RESOLUCIONES%202019%20PDF/CARGOS%202019/0046-CARGO2.pdf" TargetMode="External"/><Relationship Id="rId1797" Type="http://schemas.openxmlformats.org/officeDocument/2006/relationships/hyperlink" Target="http://../AppData/Roaming/Microsoft/Users/51984/Users/CASA%201/Users/CASA%201/AppData/Roaming/Microsoft/RESOLUCIONES%202019%20PDF/1177.pdf" TargetMode="External"/><Relationship Id="rId64" Type="http://schemas.openxmlformats.org/officeDocument/2006/relationships/hyperlink" Target="http://../AppData/Roaming/Microsoft/Users/51984/Users/CASA%201/Users/CASA%201/AppData/Roaming/Microsoft/RESOLUCIONES%202019%20PDF/CARGOS%202019/0047-CARGO1.pdf" TargetMode="External"/><Relationship Id="rId1798" Type="http://schemas.openxmlformats.org/officeDocument/2006/relationships/hyperlink" Target="http://../AppData/Roaming/Microsoft/Users/51984/Users/CASA%201/Users/CASA%201/AppData/Roaming/Microsoft/RESOLUCIONES%202019%20PDF/1178.pdf" TargetMode="External"/><Relationship Id="rId63" Type="http://schemas.openxmlformats.org/officeDocument/2006/relationships/hyperlink" Target="http://../AppData/Roaming/Microsoft/Users/51984/Users/CASA%201/Users/CASA%201/AppData/Roaming/Microsoft/RESOLUCIONES%202019%20PDF/CARGOS%202019/0047-CARGO.pdf" TargetMode="External"/><Relationship Id="rId1799" Type="http://schemas.openxmlformats.org/officeDocument/2006/relationships/hyperlink" Target="http://../AppData/Roaming/Microsoft/Users/51984/Users/CASA%201/Users/CASA%201/AppData/Roaming/Microsoft/RESOLUCIONES%202019%20PDF/1179.pdf" TargetMode="External"/><Relationship Id="rId66" Type="http://schemas.openxmlformats.org/officeDocument/2006/relationships/hyperlink" Target="http://../AppData/Roaming/Microsoft/Users/51984/Users/CASA%201/Users/CASA%201/AppData/Roaming/Microsoft/RESOLUCIONES%202019%20PDF/0050.pdf" TargetMode="External"/><Relationship Id="rId65" Type="http://schemas.openxmlformats.org/officeDocument/2006/relationships/hyperlink" Target="http://../AppData/Roaming/Microsoft/Users/51984/Users/CASA%201/Users/CASA%201/AppData/Roaming/Microsoft/RESOLUCIONES%202019%20PDF/0048.pdf" TargetMode="External"/><Relationship Id="rId68" Type="http://schemas.openxmlformats.org/officeDocument/2006/relationships/hyperlink" Target="http://../AppData/Roaming/Microsoft/Users/51984/Users/CASA%201/Users/CASA%201/AppData/Roaming/Microsoft/RESOLUCIONES%202019%20PDF/CARGOS%202019/0051-CARGO.pdf" TargetMode="External"/><Relationship Id="rId67" Type="http://schemas.openxmlformats.org/officeDocument/2006/relationships/hyperlink" Target="http://../AppData/Roaming/Microsoft/Users/51984/Users/CASA%201/Users/CASA%201/AppData/Roaming/Microsoft/RESOLUCIONES%202019%20PDF/0051.pdf" TargetMode="External"/><Relationship Id="rId60" Type="http://schemas.openxmlformats.org/officeDocument/2006/relationships/hyperlink" Target="http://../AppData/Roaming/Microsoft/Users/51984/Users/CASA%201/Users/CASA%201/AppData/Roaming/Microsoft/RESOLUCIONES%202019%20PDF/CARGOS%202019/0046-CARGO.pdf" TargetMode="External"/><Relationship Id="rId69" Type="http://schemas.openxmlformats.org/officeDocument/2006/relationships/hyperlink" Target="http://../AppData/Roaming/Microsoft/Users/51984/Users/CASA%201/Users/CASA%201/AppData/Roaming/Microsoft/RESOLUCIONES%202019%20PDF/0052.pdf" TargetMode="External"/><Relationship Id="rId1790" Type="http://schemas.openxmlformats.org/officeDocument/2006/relationships/hyperlink" Target="http://../AppData/Roaming/Microsoft/Users/51984/Users/CASA%201/Users/CASA%201/AppData/Roaming/Microsoft/RESOLUCIONES%202019%20PDF/1171.pdf" TargetMode="External"/><Relationship Id="rId1791" Type="http://schemas.openxmlformats.org/officeDocument/2006/relationships/hyperlink" Target="http://../AppData/Roaming/Microsoft/Users/51984/Users/CASA%201/Users/CASA%201/AppData/Roaming/Microsoft/RESOLUCIONES%202019%20PDF/1172.pdf" TargetMode="External"/><Relationship Id="rId1792" Type="http://schemas.openxmlformats.org/officeDocument/2006/relationships/hyperlink" Target="http://../AppData/Roaming/Microsoft/Users/51984/Users/CASA%201/Users/CASA%201/AppData/Roaming/Microsoft/RESOLUCIONES%202019%20PDF/1173.pdf" TargetMode="External"/><Relationship Id="rId1793" Type="http://schemas.openxmlformats.org/officeDocument/2006/relationships/hyperlink" Target="http://../AppData/Roaming/Microsoft/Users/51984/Users/CASA%201/Users/CASA%201/AppData/Roaming/Microsoft/RESOLUCIONES%202019%20PDF/1174.pdf" TargetMode="External"/><Relationship Id="rId1794" Type="http://schemas.openxmlformats.org/officeDocument/2006/relationships/hyperlink" Target="http://../AppData/Roaming/Microsoft/Users/51984/Users/CASA%201/Users/CASA%201/AppData/Roaming/Microsoft/RESOLUCIONES%202019%20PDF/CARGOS%202019/1174%20CARGO%20DSA.pdf" TargetMode="External"/><Relationship Id="rId1795" Type="http://schemas.openxmlformats.org/officeDocument/2006/relationships/hyperlink" Target="http://../AppData/Roaming/Microsoft/Users/51984/Users/CASA%201/Users/CASA%201/AppData/Roaming/Microsoft/RESOLUCIONES%202019%20PDF/1175.pdf" TargetMode="External"/><Relationship Id="rId51" Type="http://schemas.openxmlformats.org/officeDocument/2006/relationships/hyperlink" Target="http://../AppData/Roaming/Microsoft/Users/51984/Users/CASA%201/Users/CASA%201/AppData/Roaming/Microsoft/RESOLUCIONES%202019%20PDF/0040.pdf" TargetMode="External"/><Relationship Id="rId1785" Type="http://schemas.openxmlformats.org/officeDocument/2006/relationships/hyperlink" Target="http://../AppData/Roaming/Microsoft/Users/51984/Users/CASA%201/Users/CASA%201/AppData/Roaming/Microsoft/RESOLUCIONES%202019%20PDF/1166.pdf" TargetMode="External"/><Relationship Id="rId50" Type="http://schemas.openxmlformats.org/officeDocument/2006/relationships/hyperlink" Target="http://../AppData/Roaming/Microsoft/Users/51984/Users/CASA%201/Users/CASA%201/AppData/Roaming/Microsoft/RESOLUCIONES%202019%20PDF/0039.pdf" TargetMode="External"/><Relationship Id="rId1786" Type="http://schemas.openxmlformats.org/officeDocument/2006/relationships/hyperlink" Target="http://../AppData/Roaming/Microsoft/Users/51984/Users/CASA%201/Users/CASA%201/AppData/Roaming/Microsoft/RESOLUCIONES%202019%20PDF/1167.pdf" TargetMode="External"/><Relationship Id="rId53" Type="http://schemas.openxmlformats.org/officeDocument/2006/relationships/hyperlink" Target="http://../AppData/Roaming/Microsoft/Users/51984/Users/CASA%201/Users/CASA%201/AppData/Roaming/Microsoft/RESOLUCIONES%202019%20PDF/CARGOS%202019/0041-CARGO.pdf" TargetMode="External"/><Relationship Id="rId1787" Type="http://schemas.openxmlformats.org/officeDocument/2006/relationships/hyperlink" Target="http://../AppData/Roaming/Microsoft/Users/51984/Users/CASA%201/Users/CASA%201/AppData/Roaming/Microsoft/RESOLUCIONES%202019%20PDF/1168.pdf" TargetMode="External"/><Relationship Id="rId52" Type="http://schemas.openxmlformats.org/officeDocument/2006/relationships/hyperlink" Target="http://../AppData/Roaming/Microsoft/Users/51984/Users/CASA%201/Users/CASA%201/AppData/Roaming/Microsoft/RESOLUCIONES%202019%20PDF/0041.pdf" TargetMode="External"/><Relationship Id="rId1788" Type="http://schemas.openxmlformats.org/officeDocument/2006/relationships/hyperlink" Target="http://../AppData/Roaming/Microsoft/Users/51984/Users/CASA%201/Users/CASA%201/AppData/Roaming/Microsoft/RESOLUCIONES%202019%20PDF/1169.pdf" TargetMode="External"/><Relationship Id="rId55" Type="http://schemas.openxmlformats.org/officeDocument/2006/relationships/hyperlink" Target="http://../AppData/Roaming/Microsoft/Users/51984/Users/CASA%201/Users/CASA%201/AppData/Roaming/Microsoft/RESOLUCIONES%202019%20PDF/CARGOS%202019/0042-CARGO.pdf" TargetMode="External"/><Relationship Id="rId1789" Type="http://schemas.openxmlformats.org/officeDocument/2006/relationships/hyperlink" Target="http://../AppData/Roaming/Microsoft/Users/51984/Users/CASA%201/Users/CASA%201/AppData/Roaming/Microsoft/RESOLUCIONES%202019%20PDF/1170.pdf" TargetMode="External"/><Relationship Id="rId54" Type="http://schemas.openxmlformats.org/officeDocument/2006/relationships/hyperlink" Target="http://../AppData/Roaming/Microsoft/Users/51984/Users/CASA%201/Users/CASA%201/AppData/Roaming/Microsoft/RESOLUCIONES%202019%20PDF/0042.pdf" TargetMode="External"/><Relationship Id="rId57" Type="http://schemas.openxmlformats.org/officeDocument/2006/relationships/hyperlink" Target="http://../AppData/Roaming/Microsoft/Users/51984/Users/CASA%201/Users/CASA%201/AppData/Roaming/Microsoft/RESOLUCIONES%202019%20PDF/0044.pdf" TargetMode="External"/><Relationship Id="rId56" Type="http://schemas.openxmlformats.org/officeDocument/2006/relationships/hyperlink" Target="http://../AppData/Roaming/Microsoft/Users/51984/Users/CASA%201/Users/CASA%201/AppData/Roaming/Microsoft/RESOLUCIONES%202019%20PDF/0043.pdf" TargetMode="External"/><Relationship Id="rId59" Type="http://schemas.openxmlformats.org/officeDocument/2006/relationships/hyperlink" Target="http://../AppData/Roaming/Microsoft/Users/51984/Users/CASA%201/Users/CASA%201/AppData/Roaming/Microsoft/RESOLUCIONES%202019%20PDF/0046.pdf" TargetMode="External"/><Relationship Id="rId58" Type="http://schemas.openxmlformats.org/officeDocument/2006/relationships/hyperlink" Target="http://../AppData/Roaming/Microsoft/Users/51984/Users/CASA%201/Users/CASA%201/AppData/Roaming/Microsoft/RESOLUCIONES%202019%20PDF/0045.pdf" TargetMode="External"/><Relationship Id="rId1780" Type="http://schemas.openxmlformats.org/officeDocument/2006/relationships/hyperlink" Target="http://../AppData/Roaming/Microsoft/Users/51984/Users/CASA%201/Users/CASA%201/AppData/Roaming/Microsoft/RESOLUCIONES%202019%20PDF/CARGOS%202019/1163-CARGO2.pdf" TargetMode="External"/><Relationship Id="rId1781" Type="http://schemas.openxmlformats.org/officeDocument/2006/relationships/hyperlink" Target="http://../AppData/Roaming/Microsoft/Users/51984/Users/CASA%201/Users/CASA%201/AppData/Roaming/Microsoft/RESOLUCIONES%202019%20PDF/1164.pdf" TargetMode="External"/><Relationship Id="rId1782" Type="http://schemas.openxmlformats.org/officeDocument/2006/relationships/hyperlink" Target="http://../AppData/Roaming/Microsoft/Users/51984/Users/CASA%201/Users/CASA%201/AppData/Roaming/Microsoft/RESOLUCIONES%202019%20PDF/CARGOS%202019/1164-CARGO2.pdf" TargetMode="External"/><Relationship Id="rId1783" Type="http://schemas.openxmlformats.org/officeDocument/2006/relationships/hyperlink" Target="http://../AppData/Roaming/Microsoft/Users/51984/Users/CASA%201/Users/CASA%201/AppData/Roaming/Microsoft/RESOLUCIONES%202019%20PDF/CARGOS%202019/1164-CARGO2.pdf" TargetMode="External"/><Relationship Id="rId1784" Type="http://schemas.openxmlformats.org/officeDocument/2006/relationships/hyperlink" Target="http://../AppData/Roaming/Microsoft/Users/51984/Users/CASA%201/Users/CASA%201/AppData/Roaming/Microsoft/RESOLUCIONES%202019%20PDF/1165.pdf" TargetMode="External"/><Relationship Id="rId349" Type="http://schemas.openxmlformats.org/officeDocument/2006/relationships/hyperlink" Target="http://../AppData/Roaming/Microsoft/Users/51984/Users/CASA%201/Users/CASA%201/AppData/Roaming/Microsoft/RESOLUCIONES%202019%20PDF/0230.pdf" TargetMode="External"/><Relationship Id="rId348" Type="http://schemas.openxmlformats.org/officeDocument/2006/relationships/hyperlink" Target="http://../AppData/Roaming/Microsoft/Users/51984/Users/CASA%201/Users/CASA%201/AppData/Roaming/Microsoft/RESOLUCIONES%202019%20PDF/0229.pdf" TargetMode="External"/><Relationship Id="rId347" Type="http://schemas.openxmlformats.org/officeDocument/2006/relationships/hyperlink" Target="http://../AppData/Roaming/Microsoft/Users/51984/Users/CASA%201/Users/CASA%201/AppData/Roaming/Microsoft/RESOLUCIONES%202019%20PDF/0228.pdf" TargetMode="External"/><Relationship Id="rId346" Type="http://schemas.openxmlformats.org/officeDocument/2006/relationships/hyperlink" Target="http://../AppData/Roaming/Microsoft/Users/51984/Users/CASA%201/Users/CASA%201/AppData/Roaming/Microsoft/RESOLUCIONES%202019%20PDF/0227.pdf" TargetMode="External"/><Relationship Id="rId341" Type="http://schemas.openxmlformats.org/officeDocument/2006/relationships/hyperlink" Target="http://../AppData/Roaming/Microsoft/Users/51984/Users/CASA%201/Users/CASA%201/AppData/Roaming/Microsoft/RESOLUCIONES%202019%20PDF/0222.pdf" TargetMode="External"/><Relationship Id="rId340" Type="http://schemas.openxmlformats.org/officeDocument/2006/relationships/hyperlink" Target="http://../AppData/Roaming/Microsoft/Users/51984/Users/CASA%201/Users/CASA%201/AppData/Roaming/Microsoft/RESOLUCIONES%202019%20PDF/0221.pdf" TargetMode="External"/><Relationship Id="rId345" Type="http://schemas.openxmlformats.org/officeDocument/2006/relationships/hyperlink" Target="http://../AppData/Roaming/Microsoft/Users/51984/AppData/Roaming/Microsoft/RESOLUCIONES%202019%20PDF/0226.pdf" TargetMode="External"/><Relationship Id="rId344" Type="http://schemas.openxmlformats.org/officeDocument/2006/relationships/hyperlink" Target="http://../AppData/Roaming/Microsoft/Users/51984/Users/CASA%201/Users/CASA%201/AppData/Roaming/Microsoft/RESOLUCIONES%202019%20PDF/0225.pdf" TargetMode="External"/><Relationship Id="rId343" Type="http://schemas.openxmlformats.org/officeDocument/2006/relationships/hyperlink" Target="http://../AppData/Roaming/Microsoft/Users/51984/Users/CASA%201/Users/CASA%201/AppData/Roaming/Microsoft/RESOLUCIONES%202019%20PDF/0224.pdf" TargetMode="External"/><Relationship Id="rId342" Type="http://schemas.openxmlformats.org/officeDocument/2006/relationships/hyperlink" Target="http://../AppData/Roaming/Microsoft/Users/51984/Users/CASA%201/Users/CASA%201/AppData/Roaming/Microsoft/RESOLUCIONES%202019%20PDF/0223.pdf" TargetMode="External"/><Relationship Id="rId338" Type="http://schemas.openxmlformats.org/officeDocument/2006/relationships/hyperlink" Target="http://../AppData/Roaming/Microsoft/Users/51984/Users/CASA%201/Users/CASA%201/AppData/Roaming/Microsoft/RESOLUCIONES%202019%20PDF/0219.pdf" TargetMode="External"/><Relationship Id="rId337" Type="http://schemas.openxmlformats.org/officeDocument/2006/relationships/hyperlink" Target="http://../AppData/Roaming/Microsoft/Users/51984/Users/CASA%201/Users/CASA%201/AppData/Roaming/Microsoft/RESOLUCIONES%202019%20PDF/0218.pdf" TargetMode="External"/><Relationship Id="rId336" Type="http://schemas.openxmlformats.org/officeDocument/2006/relationships/hyperlink" Target="http://../AppData/Roaming/Microsoft/Users/51984/Users/CASA%201/Users/CASA%201/AppData/Roaming/Microsoft/RESOLUCIONES%202019%20PDF/0217.pdf" TargetMode="External"/><Relationship Id="rId335" Type="http://schemas.openxmlformats.org/officeDocument/2006/relationships/hyperlink" Target="http://../AppData/Roaming/Microsoft/Users/51984/Users/CASA%201/Users/CASA%201/AppData/Roaming/Microsoft/RESOLUCIONES%202019%20PDF/0216.pdf" TargetMode="External"/><Relationship Id="rId339" Type="http://schemas.openxmlformats.org/officeDocument/2006/relationships/hyperlink" Target="http://../AppData/Roaming/Microsoft/Users/51984/Users/CASA%201/Users/CASA%201/AppData/Roaming/Microsoft/RESOLUCIONES%202019%20PDF/0220.pdf" TargetMode="External"/><Relationship Id="rId330" Type="http://schemas.openxmlformats.org/officeDocument/2006/relationships/hyperlink" Target="http://../AppData/Roaming/Microsoft/Users/51984/Users/CASA%201/Users/CASA%201/AppData/Roaming/Microsoft/RESOLUCIONES%202019%20PDF/0210.pdf" TargetMode="External"/><Relationship Id="rId334" Type="http://schemas.openxmlformats.org/officeDocument/2006/relationships/hyperlink" Target="http://../AppData/Roaming/Microsoft/Users/51984/Users/CASA%201/Users/CASA%201/AppData/Roaming/Microsoft/RESOLUCIONES%202019%20PDF/0215.pdf" TargetMode="External"/><Relationship Id="rId333" Type="http://schemas.openxmlformats.org/officeDocument/2006/relationships/hyperlink" Target="http://../AppData/Roaming/Microsoft/Users/51984/Users/CASA%201/Users/CASA%201/AppData/Roaming/Microsoft/RESOLUCIONES%202019%20PDF/0213.pdf" TargetMode="External"/><Relationship Id="rId332" Type="http://schemas.openxmlformats.org/officeDocument/2006/relationships/hyperlink" Target="http://../AppData/Roaming/Microsoft/Users/51984/Users/CASA%201/Users/CASA%201/AppData/Roaming/Microsoft/RESOLUCIONES%202019%20PDF/0212.pdf" TargetMode="External"/><Relationship Id="rId331" Type="http://schemas.openxmlformats.org/officeDocument/2006/relationships/hyperlink" Target="http://../AppData/Roaming/Microsoft/Users/51984/Users/CASA%201/Users/CASA%201/AppData/Roaming/Microsoft/RESOLUCIONES%202019%20PDF/0211.pdf" TargetMode="External"/><Relationship Id="rId370" Type="http://schemas.openxmlformats.org/officeDocument/2006/relationships/hyperlink" Target="http://../AppData/Roaming/Microsoft/Users/51984/Users/CASA%201/Users/CASA%201/AppData/Roaming/Microsoft/RESOLUCIONES%202019%20PDF/0252.pdf" TargetMode="External"/><Relationship Id="rId369" Type="http://schemas.openxmlformats.org/officeDocument/2006/relationships/hyperlink" Target="http://../AppData/Roaming/Microsoft/Users/51984/Users/CASA%201/Users/CASA%201/AppData/Roaming/Microsoft/RESOLUCIONES%202019%20PDF/0251.pdf" TargetMode="External"/><Relationship Id="rId368" Type="http://schemas.openxmlformats.org/officeDocument/2006/relationships/hyperlink" Target="http://../AppData/Roaming/Microsoft/Users/51984/Users/CASA%201/Users/CASA%201/AppData/Roaming/Microsoft/RESOLUCIONES%202019%20PDF/0250.pdf" TargetMode="External"/><Relationship Id="rId363" Type="http://schemas.openxmlformats.org/officeDocument/2006/relationships/hyperlink" Target="http://../AppData/Roaming/Microsoft/Users/51984/AppData/Roaming/Microsoft/RESOLUCIONES%202019%20PDF/0245.pdf" TargetMode="External"/><Relationship Id="rId362" Type="http://schemas.openxmlformats.org/officeDocument/2006/relationships/hyperlink" Target="http://../AppData/Roaming/Microsoft/Users/51984/Users/CASA%201/Users/CASA%201/AppData/Roaming/Microsoft/RESOLUCIONES%202019%20PDF/0244.pdf" TargetMode="External"/><Relationship Id="rId361" Type="http://schemas.openxmlformats.org/officeDocument/2006/relationships/hyperlink" Target="http://../AppData/Roaming/Microsoft/Users/51984/Users/CASA%201/Users/CASA%201/AppData/Roaming/Microsoft/RESOLUCIONES%202019%20PDF/0243.pdf" TargetMode="External"/><Relationship Id="rId360" Type="http://schemas.openxmlformats.org/officeDocument/2006/relationships/hyperlink" Target="http://../AppData/Roaming/Microsoft/Users/51984/Users/CASA%201/Users/CASA%201/AppData/Roaming/Microsoft/RESOLUCIONES%202019%20PDF/0242.pdf" TargetMode="External"/><Relationship Id="rId367" Type="http://schemas.openxmlformats.org/officeDocument/2006/relationships/hyperlink" Target="http://../AppData/Roaming/Microsoft/Users/51984/Users/CASA%201/Users/CASA%201/AppData/Roaming/Microsoft/RESOLUCIONES%202019%20PDF/0249.pdf" TargetMode="External"/><Relationship Id="rId366" Type="http://schemas.openxmlformats.org/officeDocument/2006/relationships/hyperlink" Target="http://../AppData/Roaming/Microsoft/Users/51984/Users/CASA%201/Users/CASA%201/AppData/Roaming/Microsoft/RESOLUCIONES%202019%20PDF/0248.pdf" TargetMode="External"/><Relationship Id="rId365" Type="http://schemas.openxmlformats.org/officeDocument/2006/relationships/hyperlink" Target="http://../AppData/Roaming/Microsoft/Users/51984/Users/CASA%201/Users/CASA%201/AppData/Roaming/Microsoft/RESOLUCIONES%202019%20PDF/0247.pdf" TargetMode="External"/><Relationship Id="rId364" Type="http://schemas.openxmlformats.org/officeDocument/2006/relationships/hyperlink" Target="http://../AppData/Roaming/Microsoft/Users/51984/Users/CASA%201/Users/CASA%201/AppData/Roaming/Microsoft/RESOLUCIONES%202019%20PDF/0246.pdf" TargetMode="External"/><Relationship Id="rId95" Type="http://schemas.openxmlformats.org/officeDocument/2006/relationships/hyperlink" Target="http://../AppData/Roaming/Microsoft/Users/51984/Users/CASA%201/Users/CASA%201/AppData/Roaming/Microsoft/RESOLUCIONES%202019%20PDF/CARGOS%202019/0070.pdf" TargetMode="External"/><Relationship Id="rId94" Type="http://schemas.openxmlformats.org/officeDocument/2006/relationships/hyperlink" Target="http://../AppData/Roaming/Microsoft/Users/51984/Users/CASA%201/Users/CASA%201/AppData/Roaming/Microsoft/RESOLUCIONES%202019%20PDF/0070.pdf" TargetMode="External"/><Relationship Id="rId97" Type="http://schemas.openxmlformats.org/officeDocument/2006/relationships/hyperlink" Target="http://../AppData/Roaming/Microsoft/Users/51984/Users/CASA%201/Users/CASA%201/AppData/Roaming/Microsoft/RESOLUCIONES%202019%20PDF/0071.pdf" TargetMode="External"/><Relationship Id="rId96" Type="http://schemas.openxmlformats.org/officeDocument/2006/relationships/hyperlink" Target="http://../AppData/Roaming/Microsoft/Users/51984/Users/CASA%201/Users/CASA%201/AppData/Roaming/Microsoft/RESOLUCIONES%202019%20PDF/CARGOS%202019/0070-2.pdf" TargetMode="External"/><Relationship Id="rId99" Type="http://schemas.openxmlformats.org/officeDocument/2006/relationships/hyperlink" Target="http://../AppData/Roaming/Microsoft/Users/51984/Users/CASA%201/Users/CASA%201/AppData/Roaming/Microsoft/RESOLUCIONES%202019%20PDF/CARGOS%202019/71.pdf" TargetMode="External"/><Relationship Id="rId98" Type="http://schemas.openxmlformats.org/officeDocument/2006/relationships/hyperlink" Target="http://../AppData/Roaming/Microsoft/Users/51984/Users/CASA%201/Users/CASA%201/AppData/Roaming/Microsoft/RESOLUCIONES%202019%20PDF/CARGOS%202019/0071.pdf" TargetMode="External"/><Relationship Id="rId91" Type="http://schemas.openxmlformats.org/officeDocument/2006/relationships/hyperlink" Target="http://../AppData/Roaming/Microsoft/Users/51984/Users/CASA%201/Users/CASA%201/AppData/Roaming/Microsoft/RESOLUCIONES%202019%20PDF/0067.pdf" TargetMode="External"/><Relationship Id="rId90" Type="http://schemas.openxmlformats.org/officeDocument/2006/relationships/hyperlink" Target="http://../AppData/Roaming/Microsoft/Users/51984/Users/CASA%201/Users/CASA%201/AppData/Roaming/Microsoft/RESOLUCIONES%202019%20PDF/0066.pdf" TargetMode="External"/><Relationship Id="rId93" Type="http://schemas.openxmlformats.org/officeDocument/2006/relationships/hyperlink" Target="http://../AppData/Roaming/Microsoft/Users/51984/Users/CASA%201/Users/CASA%201/AppData/Roaming/Microsoft/RESOLUCIONES%202019%20PDF/0069.pdf" TargetMode="External"/><Relationship Id="rId92" Type="http://schemas.openxmlformats.org/officeDocument/2006/relationships/hyperlink" Target="http://../AppData/Roaming/Microsoft/AppData/Roaming/Microsoft/RESOLUCIONES%202019%20PDF/0068.pdf" TargetMode="External"/><Relationship Id="rId359" Type="http://schemas.openxmlformats.org/officeDocument/2006/relationships/hyperlink" Target="http://../AppData/Roaming/Microsoft/Users/51984/Users/CASA%201/Users/CASA%201/AppData/Roaming/Microsoft/RESOLUCIONES%202019%20PDF/0241.pdf" TargetMode="External"/><Relationship Id="rId358" Type="http://schemas.openxmlformats.org/officeDocument/2006/relationships/hyperlink" Target="http://../AppData/Roaming/Microsoft/Users/51984/Users/CASA%201/Users/CASA%201/AppData/Roaming/Microsoft/RESOLUCIONES%202019%20PDF/0240.pdf" TargetMode="External"/><Relationship Id="rId357" Type="http://schemas.openxmlformats.org/officeDocument/2006/relationships/hyperlink" Target="http://../AppData/Roaming/Microsoft/Users/51984/Users/CASA%201/Users/CASA%201/AppData/Roaming/Microsoft/RESOLUCIONES%202019%20PDF/0239.pdf" TargetMode="External"/><Relationship Id="rId352" Type="http://schemas.openxmlformats.org/officeDocument/2006/relationships/hyperlink" Target="http://../AppData/Roaming/Microsoft/Users/51984/Users/CASA%201/Users/CASA%201/AppData/Roaming/Microsoft/RESOLUCIONES%202019%20PDF/0233.pdf" TargetMode="External"/><Relationship Id="rId351" Type="http://schemas.openxmlformats.org/officeDocument/2006/relationships/hyperlink" Target="http://../AppData/Roaming/Microsoft/Users/51984/Users/CASA%201/Users/CASA%201/AppData/Roaming/Microsoft/RESOLUCIONES%202019%20PDF/0232.pdf" TargetMode="External"/><Relationship Id="rId350" Type="http://schemas.openxmlformats.org/officeDocument/2006/relationships/hyperlink" Target="http://../AppData/Roaming/Microsoft/Users/51984/Users/CASA%201/Users/CASA%201/AppData/Roaming/Microsoft/RESOLUCIONES%202019%20PDF/0231.pdf" TargetMode="External"/><Relationship Id="rId356" Type="http://schemas.openxmlformats.org/officeDocument/2006/relationships/hyperlink" Target="http://../AppData/Roaming/Microsoft/Users/51984/Users/CASA%201/Users/CASA%201/AppData/Roaming/Microsoft/RESOLUCIONES%202019%20PDF/0237.pdf" TargetMode="External"/><Relationship Id="rId355" Type="http://schemas.openxmlformats.org/officeDocument/2006/relationships/hyperlink" Target="http://../AppData/Roaming/Microsoft/Users/51984/Users/CASA%201/Users/CASA%201/AppData/Roaming/Microsoft/RESOLUCIONES%202019%20PDF/0236.pdf" TargetMode="External"/><Relationship Id="rId354" Type="http://schemas.openxmlformats.org/officeDocument/2006/relationships/hyperlink" Target="http://../AppData/Roaming/Microsoft/Users/51984/Users/CASA%201/Users/CASA%201/AppData/Roaming/Microsoft/RESOLUCIONES%202019%20PDF/0235.pdf" TargetMode="External"/><Relationship Id="rId353" Type="http://schemas.openxmlformats.org/officeDocument/2006/relationships/hyperlink" Target="http://../AppData/Roaming/Microsoft/Users/51984/Users/CASA%201/Users/CASA%201/AppData/Roaming/Microsoft/RESOLUCIONES%202019%20PDF/0234.pdf" TargetMode="External"/><Relationship Id="rId305" Type="http://schemas.openxmlformats.org/officeDocument/2006/relationships/hyperlink" Target="http://../AppData/Roaming/Microsoft/Users/51984/Users/CASA%201/Users/CASA%201/AppData/Roaming/Microsoft/RESOLUCIONES%202019%20PDF/0191.pdf" TargetMode="External"/><Relationship Id="rId304" Type="http://schemas.openxmlformats.org/officeDocument/2006/relationships/hyperlink" Target="http://../AppData/Roaming/Microsoft/Users/51984/Users/CASA%201/Users/CASA%201/AppData/Roaming/Microsoft/RESOLUCIONES%202019%20PDF/0190.pdf" TargetMode="External"/><Relationship Id="rId303" Type="http://schemas.openxmlformats.org/officeDocument/2006/relationships/hyperlink" Target="http://../AppData/Roaming/Microsoft/Users/51984/Users/CASA%201/Users/CASA%201/AppData/Roaming/Microsoft/RESOLUCIONES%202019%20PDF/0189.pdf" TargetMode="External"/><Relationship Id="rId302" Type="http://schemas.openxmlformats.org/officeDocument/2006/relationships/hyperlink" Target="http://../AppData/Roaming/Microsoft/Users/51984/Users/CASA%201/Users/CASA%201/AppData/Roaming/Microsoft/RESOLUCIONES%202019%20PDF/0188.pdf" TargetMode="External"/><Relationship Id="rId309" Type="http://schemas.openxmlformats.org/officeDocument/2006/relationships/hyperlink" Target="http://../AppData/Roaming/Microsoft/Users/51984/Users/CASA%201/Users/CASA%201/AppData/Roaming/Microsoft/RESOLUCIONES%202019%20PDF/CARGOS%202019/0194-CARGO.pdf" TargetMode="External"/><Relationship Id="rId308" Type="http://schemas.openxmlformats.org/officeDocument/2006/relationships/hyperlink" Target="http://../AppData/Roaming/Microsoft/Users/51984/Users/CASA%201/Users/CASA%201/AppData/Roaming/Microsoft/RESOLUCIONES%202019%20PDF/0194.pdf" TargetMode="External"/><Relationship Id="rId307" Type="http://schemas.openxmlformats.org/officeDocument/2006/relationships/hyperlink" Target="http://../AppData/Roaming/Microsoft/Users/51984/Users/CASA%201/Users/CASA%201/AppData/Roaming/Microsoft/RESOLUCIONES%202019%20PDF/0193.pdf" TargetMode="External"/><Relationship Id="rId306" Type="http://schemas.openxmlformats.org/officeDocument/2006/relationships/hyperlink" Target="http://../AppData/Roaming/Microsoft/Users/51984/Users/CASA%201/Users/CASA%201/AppData/Roaming/Microsoft/RESOLUCIONES%202019%20PDF/0192.pdf" TargetMode="External"/><Relationship Id="rId301" Type="http://schemas.openxmlformats.org/officeDocument/2006/relationships/hyperlink" Target="http://../AppData/Roaming/Microsoft/Users/51984/Users/CASA%201/Users/CASA%201/AppData/Roaming/Microsoft/RESOLUCIONES%202019%20PDF/0187.pdf" TargetMode="External"/><Relationship Id="rId300" Type="http://schemas.openxmlformats.org/officeDocument/2006/relationships/hyperlink" Target="http://../AppData/Roaming/Microsoft/Users/51984/Users/CASA%201/Users/CASA%201/AppData/Roaming/Microsoft/RESOLUCIONES%202019%20PDF/0189.pdf" TargetMode="External"/><Relationship Id="rId327" Type="http://schemas.openxmlformats.org/officeDocument/2006/relationships/hyperlink" Target="http://../AppData/Roaming/Microsoft/Users/51984/Users/CASA%201/Users/CASA%201/AppData/Roaming/Microsoft/RESOLUCIONES%202019%20PDF/0207.pdf" TargetMode="External"/><Relationship Id="rId326" Type="http://schemas.openxmlformats.org/officeDocument/2006/relationships/hyperlink" Target="http://../AppData/Roaming/Microsoft/Users/51984/Users/CASA%201/Users/CASA%201/AppData/Roaming/Microsoft/RESOLUCIONES%202019%20PDF/0206.pdf" TargetMode="External"/><Relationship Id="rId325" Type="http://schemas.openxmlformats.org/officeDocument/2006/relationships/hyperlink" Target="http://../AppData/Roaming/Microsoft/Users/51984/Users/CASA%201/Users/CASA%201/AppData/Roaming/Microsoft/RESOLUCIONES%202019%20PDF/0205.pdf" TargetMode="External"/><Relationship Id="rId324" Type="http://schemas.openxmlformats.org/officeDocument/2006/relationships/hyperlink" Target="http://../AppData/Roaming/Microsoft/Users/51984/Users/CASA%201/Users/CASA%201/AppData/Roaming/Microsoft/RESOLUCIONES%202019%20PDF/0204.pdf" TargetMode="External"/><Relationship Id="rId329" Type="http://schemas.openxmlformats.org/officeDocument/2006/relationships/hyperlink" Target="http://../AppData/Roaming/Microsoft/Users/51984/Users/CASA%201/Users/CASA%201/AppData/Roaming/Microsoft/RESOLUCIONES%202019%20PDF/0209.pdf" TargetMode="External"/><Relationship Id="rId328" Type="http://schemas.openxmlformats.org/officeDocument/2006/relationships/hyperlink" Target="http://../AppData/Roaming/Microsoft/Users/51984/Users/CASA%201/Users/CASA%201/AppData/Roaming/Microsoft/RESOLUCIONES%202019%20PDF/0208.pdf" TargetMode="External"/><Relationship Id="rId323" Type="http://schemas.openxmlformats.org/officeDocument/2006/relationships/hyperlink" Target="http://../AppData/Roaming/Microsoft/Users/51984/Users/CASA%201/Users/CASA%201/AppData/Roaming/Microsoft/RESOLUCIONES%202019%20PDF/0203.pdf" TargetMode="External"/><Relationship Id="rId322" Type="http://schemas.openxmlformats.org/officeDocument/2006/relationships/hyperlink" Target="http://../AppData/Roaming/Microsoft/Users/51984/Users/CASA%201/Users/CASA%201/AppData/Roaming/Microsoft/RESOLUCIONES%202019%20PDF/0202.pdf" TargetMode="External"/><Relationship Id="rId321" Type="http://schemas.openxmlformats.org/officeDocument/2006/relationships/hyperlink" Target="http://../AppData/Roaming/Microsoft/Users/51984/Users/CASA%201/Users/CASA%201/AppData/Roaming/Microsoft/RESOLUCIONES%202019%20PDF/0201.pdf" TargetMode="External"/><Relationship Id="rId320" Type="http://schemas.openxmlformats.org/officeDocument/2006/relationships/hyperlink" Target="http://../AppData/Roaming/Microsoft/Users/51984/Users/CASA%201/Users/CASA%201/AppData/Roaming/Microsoft/RESOLUCIONES%202019%20PDF/CARGOS%202019/0200-CARGO5.pdf" TargetMode="External"/><Relationship Id="rId316" Type="http://schemas.openxmlformats.org/officeDocument/2006/relationships/hyperlink" Target="http://../AppData/Roaming/Microsoft/Users/51984/Users/CASA%201/Users/CASA%201/AppData/Roaming/Microsoft/RESOLUCIONES%202019%20PDF/CARGOS%202019/0200-CARGO1.pdf" TargetMode="External"/><Relationship Id="rId315" Type="http://schemas.openxmlformats.org/officeDocument/2006/relationships/hyperlink" Target="http://../AppData/Roaming/Microsoft/Users/51984/Users/CASA%201/Users/CASA%201/AppData/Roaming/Microsoft/RESOLUCIONES%202019%20PDF/0200.pdf" TargetMode="External"/><Relationship Id="rId314" Type="http://schemas.openxmlformats.org/officeDocument/2006/relationships/hyperlink" Target="http://../AppData/Roaming/Microsoft/Users/51984/Users/CASA%201/Users/CASA%201/AppData/Roaming/Microsoft/RESOLUCIONES%202019%20PDF/0199.pdf" TargetMode="External"/><Relationship Id="rId313" Type="http://schemas.openxmlformats.org/officeDocument/2006/relationships/hyperlink" Target="http://../AppData/Roaming/Microsoft/Users/51984/Users/CASA%201/Users/CASA%201/AppData/Roaming/Microsoft/RESOLUCIONES%202019%20PDF/0198.pdf" TargetMode="External"/><Relationship Id="rId319" Type="http://schemas.openxmlformats.org/officeDocument/2006/relationships/hyperlink" Target="http://../AppData/Roaming/Microsoft/Users/51984/Users/CASA%201/Users/CASA%201/AppData/Roaming/Microsoft/RESOLUCIONES%202019%20PDF/CARGOS%202019/0200-CARGO4.pdf" TargetMode="External"/><Relationship Id="rId318" Type="http://schemas.openxmlformats.org/officeDocument/2006/relationships/hyperlink" Target="http://../AppData/Roaming/Microsoft/Users/51984/Users/CASA%201/Users/CASA%201/AppData/Roaming/Microsoft/RESOLUCIONES%202019%20PDF/CARGOS%202019/0200-CARGO3.pdf" TargetMode="External"/><Relationship Id="rId317" Type="http://schemas.openxmlformats.org/officeDocument/2006/relationships/hyperlink" Target="http://../AppData/Roaming/Microsoft/Users/51984/Users/CASA%201/Users/CASA%201/AppData/Roaming/Microsoft/RESOLUCIONES%202019%20PDF/CARGOS%202019/0200-CARGO2.pdf" TargetMode="External"/><Relationship Id="rId312" Type="http://schemas.openxmlformats.org/officeDocument/2006/relationships/hyperlink" Target="http://../AppData/Roaming/Microsoft/Users/51984/Users/CASA%201/Users/CASA%201/AppData/Roaming/Microsoft/RESOLUCIONES%202019%20PDF/0197.pdf" TargetMode="External"/><Relationship Id="rId311" Type="http://schemas.openxmlformats.org/officeDocument/2006/relationships/hyperlink" Target="http://../AppData/Roaming/Microsoft/Users/51984/Users/CASA%201/Users/CASA%201/AppData/Roaming/Microsoft/RESOLUCIONES%202019%20PDF/0196.pdf" TargetMode="External"/><Relationship Id="rId310" Type="http://schemas.openxmlformats.org/officeDocument/2006/relationships/hyperlink" Target="http://../AppData/Roaming/Microsoft/Users/51984/Users/CASA%201/Users/CASA%201/AppData/Roaming/Microsoft/RESOLUCIONES%202019%20PDF/0195.pdf" TargetMode="External"/><Relationship Id="rId297" Type="http://schemas.openxmlformats.org/officeDocument/2006/relationships/hyperlink" Target="http://../AppData/Roaming/Microsoft/Users/51984/Users/CASA%201/Users/CASA%201/AppData/Roaming/Microsoft/RESOLUCIONES%202019%20PDF/0183.pdf" TargetMode="External"/><Relationship Id="rId296" Type="http://schemas.openxmlformats.org/officeDocument/2006/relationships/hyperlink" Target="http://../AppData/Roaming/Microsoft/Users/51984/Users/CASA%201/Users/CASA%201/AppData/Roaming/Microsoft/RESOLUCIONES%202019%20PDF/0182.pdf" TargetMode="External"/><Relationship Id="rId295" Type="http://schemas.openxmlformats.org/officeDocument/2006/relationships/hyperlink" Target="http://../AppData/Roaming/Microsoft/Users/51984/Users/CASA%201/Users/CASA%201/AppData/Roaming/Microsoft/RESOLUCIONES%202019%20PDF/CARGOS%202019/0181-cargo.pdf" TargetMode="External"/><Relationship Id="rId294" Type="http://schemas.openxmlformats.org/officeDocument/2006/relationships/hyperlink" Target="http://../AppData/Roaming/Microsoft/Users/51984/Users/CASA%201/Users/CASA%201/AppData/Roaming/Microsoft/RESOLUCIONES%202019%20PDF/0181.pdf" TargetMode="External"/><Relationship Id="rId299" Type="http://schemas.openxmlformats.org/officeDocument/2006/relationships/hyperlink" Target="http://../AppData/Roaming/Microsoft/Users/51984/Users/CASA%201/Users/CASA%201/AppData/Roaming/Microsoft/RESOLUCIONES%202019%20PDF/0185.pdf" TargetMode="External"/><Relationship Id="rId298" Type="http://schemas.openxmlformats.org/officeDocument/2006/relationships/hyperlink" Target="http://../AppData/Roaming/Microsoft/Users/51984/Users/CASA%201/Users/CASA%201/AppData/Roaming/Microsoft/RESOLUCIONES%202019%20PDF/0184.pdf" TargetMode="External"/><Relationship Id="rId271" Type="http://schemas.openxmlformats.org/officeDocument/2006/relationships/hyperlink" Target="http://../AppData/Roaming/Microsoft/Users/51984/Users/CASA%201/Users/CASA%201/AppData/Roaming/Microsoft/RESOLUCIONES%202019%20PDF/CARGOS%202019/0168%20-%20CARGO.pdf" TargetMode="External"/><Relationship Id="rId270" Type="http://schemas.openxmlformats.org/officeDocument/2006/relationships/hyperlink" Target="http://../AppData/Roaming/Microsoft/Users/51984/Users/CASA%201/Users/CASA%201/AppData/Roaming/Microsoft/RESOLUCIONES%202019%20PDF/0168.pdf" TargetMode="External"/><Relationship Id="rId269" Type="http://schemas.openxmlformats.org/officeDocument/2006/relationships/hyperlink" Target="http://../AppData/Roaming/Microsoft/Users/51984/Users/CASA%201/Users/CASA%201/AppData/Roaming/Microsoft/RESOLUCIONES%202019%20PDF/0167.pdf" TargetMode="External"/><Relationship Id="rId264" Type="http://schemas.openxmlformats.org/officeDocument/2006/relationships/hyperlink" Target="http://../AppData/Roaming/Microsoft/Users/51984/Users/CASA%201/Users/CASA%201/AppData/Roaming/Microsoft/RESOLUCIONES%202019%20PDF/CARGOS%202019/0162%20-%20CARGO5.pdf" TargetMode="External"/><Relationship Id="rId263" Type="http://schemas.openxmlformats.org/officeDocument/2006/relationships/hyperlink" Target="http://../AppData/Roaming/Microsoft/Users/51984/Users/CASA%201/Users/CASA%201/AppData/Roaming/Microsoft/RESOLUCIONES%202019%20PDF/CARGOS%202019/0162-CARGO4.pdf" TargetMode="External"/><Relationship Id="rId262" Type="http://schemas.openxmlformats.org/officeDocument/2006/relationships/hyperlink" Target="http://../AppData/Roaming/Microsoft/Users/51984/Users/CASA%201/Users/CASA%201/AppData/Roaming/Microsoft/RESOLUCIONES%202019%20PDF/CARGOS%202019/0162-CARGO3.pdf" TargetMode="External"/><Relationship Id="rId261" Type="http://schemas.openxmlformats.org/officeDocument/2006/relationships/hyperlink" Target="http://../AppData/Roaming/Microsoft/Users/51984/Users/CASA%201/Users/CASA%201/AppData/Roaming/Microsoft/RESOLUCIONES%202019%20PDF/CARGOS%202019/0162%20-%20CARGO2.pdf" TargetMode="External"/><Relationship Id="rId268" Type="http://schemas.openxmlformats.org/officeDocument/2006/relationships/hyperlink" Target="http://../AppData/Roaming/Microsoft/Users/51984/Users/CASA%201/Users/CASA%201/AppData/Roaming/Microsoft/RESOLUCIONES%202019%20PDF/0166.pdf" TargetMode="External"/><Relationship Id="rId267" Type="http://schemas.openxmlformats.org/officeDocument/2006/relationships/hyperlink" Target="http://../AppData/Roaming/Microsoft/Users/51984/Users/CASA%201/Users/CASA%201/AppData/Roaming/Microsoft/RESOLUCIONES%202019%20PDF/0165.pdf" TargetMode="External"/><Relationship Id="rId266" Type="http://schemas.openxmlformats.org/officeDocument/2006/relationships/hyperlink" Target="http://../AppData/Roaming/Microsoft/Users/51984/Users/CASA%201/Users/CASA%201/AppData/Roaming/Microsoft/RESOLUCIONES%202019%20PDF/0164.pdf" TargetMode="External"/><Relationship Id="rId265" Type="http://schemas.openxmlformats.org/officeDocument/2006/relationships/hyperlink" Target="http://../AppData/Roaming/Microsoft/Users/51984/Users/CASA%201/Users/CASA%201/AppData/Roaming/Microsoft/RESOLUCIONES%202019%20PDF/0163.pdf" TargetMode="External"/><Relationship Id="rId260" Type="http://schemas.openxmlformats.org/officeDocument/2006/relationships/hyperlink" Target="http://../AppData/Roaming/Microsoft/Users/51984/Users/CASA%201/Users/CASA%201/AppData/Roaming/Microsoft/RESOLUCIONES%202019%20PDF/CARGOS%202019/0162-CARGO.pdf" TargetMode="External"/><Relationship Id="rId259" Type="http://schemas.openxmlformats.org/officeDocument/2006/relationships/hyperlink" Target="http://../AppData/Roaming/Microsoft/Users/51984/Users/CASA%201/Users/CASA%201/AppData/Roaming/Microsoft/RESOLUCIONES%202019%20PDF/0162.pdf" TargetMode="External"/><Relationship Id="rId258" Type="http://schemas.openxmlformats.org/officeDocument/2006/relationships/hyperlink" Target="http://../AppData/Roaming/Microsoft/Users/51984/Users/CASA%201/Users/CASA%201/AppData/Roaming/Microsoft/RESOLUCIONES%202019%20PDF/CARGOS%202019/0161-CARGO.pdf" TargetMode="External"/><Relationship Id="rId253" Type="http://schemas.openxmlformats.org/officeDocument/2006/relationships/hyperlink" Target="http://../AppData/Roaming/Microsoft/Users/51984/Users/CASA%201/Users/CASA%201/AppData/Roaming/Microsoft/RESOLUCIONES%202019%20PDF/0160.pdf" TargetMode="External"/><Relationship Id="rId252" Type="http://schemas.openxmlformats.org/officeDocument/2006/relationships/hyperlink" Target="http://../AppData/Roaming/Microsoft/Users/51984/Users/CASA%201/Users/CASA%201/AppData/Roaming/Microsoft/RESOLUCIONES%202019%20PDF/0159.pdf" TargetMode="External"/><Relationship Id="rId251" Type="http://schemas.openxmlformats.org/officeDocument/2006/relationships/hyperlink" Target="http://../AppData/Roaming/Microsoft/Users/51984/Users/CASA%201/Users/CASA%201/AppData/Roaming/Microsoft/RESOLUCIONES%202019%20PDF/0158.pdf" TargetMode="External"/><Relationship Id="rId250" Type="http://schemas.openxmlformats.org/officeDocument/2006/relationships/hyperlink" Target="http://../AppData/Roaming/Microsoft/Users/51984/Users/CASA%201/Users/CASA%201/AppData/Roaming/Microsoft/RESOLUCIONES%202019%20PDF/0157.pdf" TargetMode="External"/><Relationship Id="rId257" Type="http://schemas.openxmlformats.org/officeDocument/2006/relationships/hyperlink" Target="http://../AppData/Roaming/Microsoft/Users/51984/Users/CASA%201/Users/CASA%201/AppData/Roaming/Microsoft/RESOLUCIONES%202019%20PDF/CARGOS%202019/0161-CARGO2.pdf" TargetMode="External"/><Relationship Id="rId256" Type="http://schemas.openxmlformats.org/officeDocument/2006/relationships/hyperlink" Target="http://../AppData/Roaming/Microsoft/Users/51984/Users/CASA%201/Users/CASA%201/AppData/Roaming/Microsoft/RESOLUCIONES%202019%20PDF/CARGOS%202019/0161-CARGO1.pdf" TargetMode="External"/><Relationship Id="rId255" Type="http://schemas.openxmlformats.org/officeDocument/2006/relationships/hyperlink" Target="http://../AppData/Roaming/Microsoft/Users/51984/Users/CASA%201/Users/CASA%201/AppData/Roaming/Microsoft/RESOLUCIONES%202019%20PDF/0161.pdf" TargetMode="External"/><Relationship Id="rId254" Type="http://schemas.openxmlformats.org/officeDocument/2006/relationships/hyperlink" Target="http://../AppData/Roaming/Microsoft/Users/51984/Users/CASA%201/Users/CASA%201/AppData/Roaming/Microsoft/RESOLUCIONES%202019%20PDF/CARGOS%202019/0160-CARGO2.pdf" TargetMode="External"/><Relationship Id="rId293" Type="http://schemas.openxmlformats.org/officeDocument/2006/relationships/hyperlink" Target="http://../AppData/Roaming/Microsoft/Users/51984/Users/CASA%201/Users/CASA%201/AppData/Roaming/Microsoft/RESOLUCIONES%202019%20PDF/0180.pdf" TargetMode="External"/><Relationship Id="rId292" Type="http://schemas.openxmlformats.org/officeDocument/2006/relationships/hyperlink" Target="http://../AppData/Roaming/Microsoft/Users/51984/Users/CASA%201/Users/CASA%201/AppData/Roaming/Microsoft/RESOLUCIONES%202019%20PDF/0179.pdf" TargetMode="External"/><Relationship Id="rId291" Type="http://schemas.openxmlformats.org/officeDocument/2006/relationships/hyperlink" Target="http://../AppData/Roaming/Microsoft/Users/51984/Users/CASA%201/Users/CASA%201/AppData/Roaming/Microsoft/RESOLUCIONES%202019%20PDF/0178.pdf" TargetMode="External"/><Relationship Id="rId290" Type="http://schemas.openxmlformats.org/officeDocument/2006/relationships/hyperlink" Target="http://../AppData/Roaming/Microsoft/Users/51984/Users/CASA%201/Users/CASA%201/AppData/Roaming/Microsoft/RESOLUCIONES%202019%20PDF/0177.pdf" TargetMode="External"/><Relationship Id="rId286" Type="http://schemas.openxmlformats.org/officeDocument/2006/relationships/hyperlink" Target="http://../AppData/Roaming/Microsoft/Users/51984/Users/CASA%201/Users/CASA%201/AppData/Roaming/Microsoft/RESOLUCIONES%202019%20PDF/CARGOS%202019/0175-CARGO2.pdf" TargetMode="External"/><Relationship Id="rId285" Type="http://schemas.openxmlformats.org/officeDocument/2006/relationships/hyperlink" Target="http://../AppData/Roaming/Microsoft/Users/51984/Users/CASA%201/Users/CASA%201/AppData/Roaming/Microsoft/RESOLUCIONES%202019%20PDF/CARGOS%202019/0175-CARGO.pdf" TargetMode="External"/><Relationship Id="rId284" Type="http://schemas.openxmlformats.org/officeDocument/2006/relationships/hyperlink" Target="http://../AppData/Roaming/Microsoft/Users/51984/Users/CASA%201/Users/CASA%201/AppData/Roaming/Microsoft/RESOLUCIONES%202019%20PDF/0175.pdf" TargetMode="External"/><Relationship Id="rId283" Type="http://schemas.openxmlformats.org/officeDocument/2006/relationships/hyperlink" Target="http://../AppData/Roaming/Microsoft/Users/51984/Users/CASA%201/Users/CASA%201/AppData/Roaming/Microsoft/RESOLUCIONES%202019%20PDF/0174.pdf" TargetMode="External"/><Relationship Id="rId289" Type="http://schemas.openxmlformats.org/officeDocument/2006/relationships/hyperlink" Target="http://../AppData/Roaming/Microsoft/Users/51984/Users/CASA%201/Users/CASA%201/AppData/Roaming/Microsoft/RESOLUCIONES%202019%20PDF/CARGOS%202019/0175-CARGO5.pdf" TargetMode="External"/><Relationship Id="rId288" Type="http://schemas.openxmlformats.org/officeDocument/2006/relationships/hyperlink" Target="http://../AppData/Roaming/Microsoft/Users/51984/Users/CASA%201/Users/CASA%201/AppData/Roaming/Microsoft/RESOLUCIONES%202019%20PDF/CARGOS%202019/0175-CARGO4.pdf" TargetMode="External"/><Relationship Id="rId287" Type="http://schemas.openxmlformats.org/officeDocument/2006/relationships/hyperlink" Target="http://../AppData/Roaming/Microsoft/Users/51984/Users/CASA%201/Users/CASA%201/AppData/Roaming/Microsoft/RESOLUCIONES%202019%20PDF/CARGOS%202019/0175-CARGO3.pdf" TargetMode="External"/><Relationship Id="rId282" Type="http://schemas.openxmlformats.org/officeDocument/2006/relationships/hyperlink" Target="http://../AppData/Roaming/Microsoft/Users/51984/Users/CASA%201/Users/CASA%201/AppData/Roaming/Microsoft/RESOLUCIONES%202019%20PDF/CARGOS%202019/0173-CARGO2.pdf" TargetMode="External"/><Relationship Id="rId281" Type="http://schemas.openxmlformats.org/officeDocument/2006/relationships/hyperlink" Target="http://../AppData/Roaming/Microsoft/Users/51984/Users/CASA%201/Users/CASA%201/AppData/Roaming/Microsoft/RESOLUCIONES%202019%20PDF/CARGOS%202019/0173-CARGO1.pdf" TargetMode="External"/><Relationship Id="rId280" Type="http://schemas.openxmlformats.org/officeDocument/2006/relationships/hyperlink" Target="http://../AppData/Roaming/Microsoft/Users/51984/Users/CASA%201/Users/CASA%201/AppData/Roaming/Microsoft/RESOLUCIONES%202019%20PDF/0173.pdf" TargetMode="External"/><Relationship Id="rId275" Type="http://schemas.openxmlformats.org/officeDocument/2006/relationships/hyperlink" Target="http://../AppData/Roaming/Microsoft/Users/51984/Users/CASA%201/Users/CASA%201/AppData/Roaming/Microsoft/RESOLUCIONES%202019%20PDF/0170.pdf" TargetMode="External"/><Relationship Id="rId274" Type="http://schemas.openxmlformats.org/officeDocument/2006/relationships/hyperlink" Target="http://../AppData/Roaming/Microsoft/Users/51984/Users/CASA%201/Users/CASA%201/AppData/Roaming/Microsoft/RESOLUCIONES%202019%20PDF/CARGOS%202019/0169-CARGO.pdf" TargetMode="External"/><Relationship Id="rId273" Type="http://schemas.openxmlformats.org/officeDocument/2006/relationships/hyperlink" Target="http://../AppData/Roaming/Microsoft/Users/51984/Users/CASA%201/Users/CASA%201/AppData/Roaming/Microsoft/RESOLUCIONES%202019%20PDF/0169.pdf" TargetMode="External"/><Relationship Id="rId272" Type="http://schemas.openxmlformats.org/officeDocument/2006/relationships/hyperlink" Target="http://../AppData/Roaming/Microsoft/Users/51984/Users/CASA%201/Users/CASA%201/AppData/Roaming/Microsoft/RESOLUCIONES%202019%20PDF/CARGOS%202019/0168-CARGO1.pdf" TargetMode="External"/><Relationship Id="rId279" Type="http://schemas.openxmlformats.org/officeDocument/2006/relationships/hyperlink" Target="http://../AppData/Roaming/Microsoft/Users/51984/Users/CASA%201/Users/CASA%201/AppData/Roaming/Microsoft/RESOLUCIONES%202019%20PDF/CARGOS%202019/0172-cargo.pdf" TargetMode="External"/><Relationship Id="rId278" Type="http://schemas.openxmlformats.org/officeDocument/2006/relationships/hyperlink" Target="http://../AppData/Roaming/Microsoft/Users/51984/Users/CASA%201/Users/CASA%201/AppData/Roaming/Microsoft/RESOLUCIONES%202019%20PDF/0172.pdf" TargetMode="External"/><Relationship Id="rId277" Type="http://schemas.openxmlformats.org/officeDocument/2006/relationships/hyperlink" Target="http://../AppData/Roaming/Microsoft/Users/51984/Users/CASA%201/Users/CASA%201/AppData/Roaming/Microsoft/RESOLUCIONES%202019%20PDF/CARGOS%202019/011-proveido.pdf" TargetMode="External"/><Relationship Id="rId276" Type="http://schemas.openxmlformats.org/officeDocument/2006/relationships/hyperlink" Target="http://../AppData/Roaming/Microsoft/Users/51984/Users/CASA%201/Users/CASA%201/AppData/Roaming/Microsoft/RESOLUCIONES%202019%20PDF/CARGOS%202019/0170-CARGO.pdf" TargetMode="External"/><Relationship Id="rId1851" Type="http://schemas.openxmlformats.org/officeDocument/2006/relationships/hyperlink" Target="http://../AppData/Roaming/Microsoft/Users/51984/Users/CASA%201/Users/CASA%201/AppData/Roaming/Microsoft/RESOLUCIONES%202019%20PDF/CARGOS%202019/1215-CARGO4.pdf" TargetMode="External"/><Relationship Id="rId1852" Type="http://schemas.openxmlformats.org/officeDocument/2006/relationships/hyperlink" Target="http://../AppData/Roaming/Microsoft/Users/51984/Users/CASA%201/Users/CASA%201/AppData/Roaming/Microsoft/RESOLUCIONES%202019%20PDF/1215.pdf" TargetMode="External"/><Relationship Id="rId1853" Type="http://schemas.openxmlformats.org/officeDocument/2006/relationships/hyperlink" Target="http://../AppData/Roaming/Microsoft/Users/51984/Users/CASA%201/Users/CASA%201/AppData/Roaming/Microsoft/RESOLUCIONES%202019%20PDF/CARGOS%202019/1215-CARGO1.pdf" TargetMode="External"/><Relationship Id="rId1854" Type="http://schemas.openxmlformats.org/officeDocument/2006/relationships/hyperlink" Target="http://../AppData/Roaming/Microsoft/Users/51984/Users/CASA%201/Users/CASA%201/AppData/Roaming/Microsoft/RESOLUCIONES%202019%20PDF/CARGOS%202019/1215-CARGO2.pdf" TargetMode="External"/><Relationship Id="rId1855" Type="http://schemas.openxmlformats.org/officeDocument/2006/relationships/hyperlink" Target="http://../AppData/Roaming/Microsoft/Users/51984/Users/CASA%201/Users/CASA%201/AppData/Roaming/Microsoft/RESOLUCIONES%202019%20PDF/CARGOS%202019/1215-CARGO3.pdf" TargetMode="External"/><Relationship Id="rId1856" Type="http://schemas.openxmlformats.org/officeDocument/2006/relationships/hyperlink" Target="http://../AppData/Roaming/Microsoft/Users/51984/Users/CASA%201/Users/CASA%201/AppData/Roaming/Microsoft/RESOLUCIONES%202019%20PDF/CARGOS%202019/1215-CARGO4.pdf" TargetMode="External"/><Relationship Id="rId1857" Type="http://schemas.openxmlformats.org/officeDocument/2006/relationships/hyperlink" Target="http://../AppData/Roaming/Microsoft/Users/51984/Users/CASA%201/Users/CASA%201/AppData/Roaming/Microsoft/RESOLUCIONES%202019%20PDF/1216.pdf" TargetMode="External"/><Relationship Id="rId1858" Type="http://schemas.openxmlformats.org/officeDocument/2006/relationships/hyperlink" Target="http://../AppData/Roaming/Microsoft/Users/51984/Users/CASA%201/Users/CASA%201/AppData/Roaming/Microsoft/RESOLUCIONES%202019%20PDF/1217.pdf" TargetMode="External"/><Relationship Id="rId1859" Type="http://schemas.openxmlformats.org/officeDocument/2006/relationships/hyperlink" Target="http://../AppData/Roaming/Microsoft/Users/51984/Users/CASA%201/Users/CASA%201/AppData/Roaming/Microsoft/RESOLUCIONES%202019%20PDF/1218.pdf" TargetMode="External"/><Relationship Id="rId1850" Type="http://schemas.openxmlformats.org/officeDocument/2006/relationships/hyperlink" Target="http://../AppData/Roaming/Microsoft/Users/51984/Users/CASA%201/Users/CASA%201/AppData/Roaming/Microsoft/RESOLUCIONES%202019%20PDF/CARGOS%202019/1214-CARGO3.pdf" TargetMode="External"/><Relationship Id="rId1840" Type="http://schemas.openxmlformats.org/officeDocument/2006/relationships/hyperlink" Target="http://../AppData/Roaming/Microsoft/Users/51984/Users/CASA%201/Users/CASA%201/AppData/Roaming/Microsoft/RESOLUCIONES%202019%20PDF/1206.pdf" TargetMode="External"/><Relationship Id="rId1841" Type="http://schemas.openxmlformats.org/officeDocument/2006/relationships/hyperlink" Target="http://../AppData/Roaming/Microsoft/Users/51984/Users/CASA%201/Users/CASA%201/AppData/Roaming/Microsoft/RESOLUCIONES%202019%20PDF/1208.pdf" TargetMode="External"/><Relationship Id="rId1842" Type="http://schemas.openxmlformats.org/officeDocument/2006/relationships/hyperlink" Target="http://../AppData/Roaming/Microsoft/Users/51984/Users/CASA%201/Users/CASA%201/AppData/Roaming/Microsoft/RESOLUCIONES%202019%20PDF/1209.pdf" TargetMode="External"/><Relationship Id="rId1843" Type="http://schemas.openxmlformats.org/officeDocument/2006/relationships/hyperlink" Target="http://../AppData/Roaming/Microsoft/Users/51984/Users/CASA%201/Users/CASA%201/AppData/Roaming/Microsoft/RESOLUCIONES%202019%20PDF/1210.pdf" TargetMode="External"/><Relationship Id="rId1844" Type="http://schemas.openxmlformats.org/officeDocument/2006/relationships/hyperlink" Target="http://../AppData/Roaming/Microsoft/Users/51984/Users/CASA%201/Users/CASA%201/AppData/Roaming/Microsoft/RESOLUCIONES%202019%20PDF/1211.pdf" TargetMode="External"/><Relationship Id="rId1845" Type="http://schemas.openxmlformats.org/officeDocument/2006/relationships/hyperlink" Target="http://../AppData/Roaming/Microsoft/Users/51984/Users/CASA%201/Users/CASA%201/AppData/Roaming/Microsoft/RESOLUCIONES%202019%20PDF/1212.pdf" TargetMode="External"/><Relationship Id="rId1846" Type="http://schemas.openxmlformats.org/officeDocument/2006/relationships/hyperlink" Target="http://../AppData/Roaming/Microsoft/Users/51984/Users/CASA%201/Users/CASA%201/AppData/Roaming/Microsoft/RESOLUCIONES%202019%20PDF/1213.pdf" TargetMode="External"/><Relationship Id="rId1847" Type="http://schemas.openxmlformats.org/officeDocument/2006/relationships/hyperlink" Target="http://../AppData/Roaming/Microsoft/Users/51984/Users/CASA%201/Users/CASA%201/AppData/Roaming/Microsoft/RESOLUCIONES%202019%20PDF/1214.pdf" TargetMode="External"/><Relationship Id="rId1848" Type="http://schemas.openxmlformats.org/officeDocument/2006/relationships/hyperlink" Target="http://../AppData/Roaming/Microsoft/Users/51984/Users/CASA%201/Users/CASA%201/AppData/Roaming/Microsoft/RESOLUCIONES%202019%20PDF/CARGOS%202019/1214-CARGO1.pdf" TargetMode="External"/><Relationship Id="rId1849" Type="http://schemas.openxmlformats.org/officeDocument/2006/relationships/hyperlink" Target="http://../AppData/Roaming/Microsoft/Users/51984/Users/CASA%201/Users/CASA%201/AppData/Roaming/Microsoft/RESOLUCIONES%202019%20PDF/CARGOS%202019/1214-CARGO2.pdf" TargetMode="External"/><Relationship Id="rId1873" Type="http://schemas.openxmlformats.org/officeDocument/2006/relationships/hyperlink" Target="http://../AppData/Roaming/Microsoft/Users/51984/Users/CASA%201/Users/CASA%201/AppData/Roaming/Microsoft/RESOLUCIONES%202019%20PDF/1227.pdf" TargetMode="External"/><Relationship Id="rId1874" Type="http://schemas.openxmlformats.org/officeDocument/2006/relationships/hyperlink" Target="http://../AppData/Roaming/Microsoft/Users/51984/Users/CASA%201/Users/CASA%201/AppData/Roaming/Microsoft/RESOLUCIONES%202019%20PDF/CARGOS%202019/1227%20CARGO%20SA.pdf" TargetMode="External"/><Relationship Id="rId1875" Type="http://schemas.openxmlformats.org/officeDocument/2006/relationships/hyperlink" Target="http://../AppData/Roaming/Microsoft/Users/51984/Users/CASA%201/Users/CASA%201/AppData/Roaming/Microsoft/RESOLUCIONES%202019%20PDF/1228.pdf" TargetMode="External"/><Relationship Id="rId1876" Type="http://schemas.openxmlformats.org/officeDocument/2006/relationships/hyperlink" Target="http://../AppData/Roaming/Microsoft/Users/51984/Users/CASA%201/Users/CASA%201/AppData/Roaming/Microsoft/RESOLUCIONES%202019%20PDF/CARGOS%202019/1228%20CARGO%20SA.pdf" TargetMode="External"/><Relationship Id="rId1877" Type="http://schemas.openxmlformats.org/officeDocument/2006/relationships/hyperlink" Target="http://../AppData/Roaming/Microsoft/Users/51984/Users/CASA%201/Users/CASA%201/AppData/Roaming/Microsoft/RESOLUCIONES%202019%20PDF/1229.pdf" TargetMode="External"/><Relationship Id="rId1878" Type="http://schemas.openxmlformats.org/officeDocument/2006/relationships/hyperlink" Target="http://../AppData/Roaming/Microsoft/Users/51984/Users/CASA%201/Users/CASA%201/AppData/Roaming/Microsoft/RESOLUCIONES%202019%20PDF/1230.pdf" TargetMode="External"/><Relationship Id="rId1879" Type="http://schemas.openxmlformats.org/officeDocument/2006/relationships/hyperlink" Target="http://../AppData/Roaming/Microsoft/Users/51984/Users/CASA%201/Users/CASA%201/AppData/Roaming/Microsoft/RESOLUCIONES%202019%20PDF/1231.pdf" TargetMode="External"/><Relationship Id="rId1870" Type="http://schemas.openxmlformats.org/officeDocument/2006/relationships/hyperlink" Target="http://../AppData/Roaming/Microsoft/Users/51984/Users/CASA%201/Users/CASA%201/AppData/Roaming/Microsoft/RESOLUCIONES%202019%20PDF/CARGOS%202019/1224%20CARGO%20SA.pdf" TargetMode="External"/><Relationship Id="rId1871" Type="http://schemas.openxmlformats.org/officeDocument/2006/relationships/hyperlink" Target="http://../AppData/Roaming/Microsoft/Users/51984/Users/CASA%201/Users/CASA%201/AppData/Roaming/Microsoft/RESOLUCIONES%202019%20PDF/1225.pdf" TargetMode="External"/><Relationship Id="rId1872" Type="http://schemas.openxmlformats.org/officeDocument/2006/relationships/hyperlink" Target="http://../AppData/Roaming/Microsoft/Users/51984/Users/CASA%201/Users/CASA%201/AppData/Roaming/Microsoft/RESOLUCIONES%202019%20PDF/1226.pdf" TargetMode="External"/><Relationship Id="rId1862" Type="http://schemas.openxmlformats.org/officeDocument/2006/relationships/hyperlink" Target="http://../AppData/Roaming/Microsoft/Users/51984/Users/CASA%201/Users/CASA%201/AppData/Roaming/Microsoft/RESOLUCIONES%202019%20PDF/CARGOS%202019/1220%20CARGO%20SA.pdf" TargetMode="External"/><Relationship Id="rId1863" Type="http://schemas.openxmlformats.org/officeDocument/2006/relationships/hyperlink" Target="http://../AppData/Roaming/Microsoft/Users/51984/Users/CASA%201/Users/CASA%201/AppData/Roaming/Microsoft/RESOLUCIONES%202019%20PDF/1221.pdf" TargetMode="External"/><Relationship Id="rId1864" Type="http://schemas.openxmlformats.org/officeDocument/2006/relationships/hyperlink" Target="http://../AppData/Roaming/Microsoft/Users/51984/Users/CASA%201/Users/CASA%201/AppData/Roaming/Microsoft/RESOLUCIONES%202019%20PDF/CARGOS%202019/1221%20CARGO%20SA.pdf" TargetMode="External"/><Relationship Id="rId1865" Type="http://schemas.openxmlformats.org/officeDocument/2006/relationships/hyperlink" Target="http://../AppData/Roaming/Microsoft/Users/51984/Users/CASA%201/Users/CASA%201/AppData/Roaming/Microsoft/RESOLUCIONES%202019%20PDF/1222.pdf" TargetMode="External"/><Relationship Id="rId1866" Type="http://schemas.openxmlformats.org/officeDocument/2006/relationships/hyperlink" Target="http://../AppData/Roaming/Microsoft/Users/51984/Users/CASA%201/Users/CASA%201/AppData/Roaming/Microsoft/RESOLUCIONES%202019%20PDF/CARGOS%202019/1222%20CARGO%20SA.pdf" TargetMode="External"/><Relationship Id="rId1867" Type="http://schemas.openxmlformats.org/officeDocument/2006/relationships/hyperlink" Target="http://../AppData/Roaming/Microsoft/Users/51984/Users/CASA%201/Users/CASA%201/AppData/Roaming/Microsoft/RESOLUCIONES%202019%20PDF/1223.pdf" TargetMode="External"/><Relationship Id="rId1868" Type="http://schemas.openxmlformats.org/officeDocument/2006/relationships/hyperlink" Target="http://../AppData/Roaming/Microsoft/Users/51984/Users/CASA%201/Users/CASA%201/AppData/Roaming/Microsoft/RESOLUCIONES%202019%20PDF/CARGOS%202019/1223%20CARGO%20SA.pdf" TargetMode="External"/><Relationship Id="rId1869" Type="http://schemas.openxmlformats.org/officeDocument/2006/relationships/hyperlink" Target="http://../AppData/Roaming/Microsoft/Users/51984/Users/CASA%201/Users/CASA%201/AppData/Roaming/Microsoft/RESOLUCIONES%202019%20PDF/1224.pdf" TargetMode="External"/><Relationship Id="rId1860" Type="http://schemas.openxmlformats.org/officeDocument/2006/relationships/hyperlink" Target="http://../AppData/Roaming/Microsoft/Users/51984/Users/CASA%201/Users/CASA%201/AppData/Roaming/Microsoft/RESOLUCIONES%202019%20PDF/1219.pdf" TargetMode="External"/><Relationship Id="rId1861" Type="http://schemas.openxmlformats.org/officeDocument/2006/relationships/hyperlink" Target="http://../AppData/Roaming/Microsoft/Users/51984/Users/CASA%201/Users/CASA%201/AppData/Roaming/Microsoft/RESOLUCIONES%202019%20PDF/1220.pdf" TargetMode="External"/><Relationship Id="rId1810" Type="http://schemas.openxmlformats.org/officeDocument/2006/relationships/hyperlink" Target="http://../AppData/Roaming/Microsoft/Users/51984/Users/CASA%201/Users/CASA%201/AppData/Roaming/Microsoft/RESOLUCIONES%202019%20PDF/1187.pdf" TargetMode="External"/><Relationship Id="rId1811" Type="http://schemas.openxmlformats.org/officeDocument/2006/relationships/hyperlink" Target="http://../AppData/Roaming/Microsoft/Users/51984/Users/CASA%201/Users/CASA%201/AppData/Roaming/Microsoft/RESOLUCIONES%202019%20PDF/CARGOS%202019/1187%20CARGO%20DSA.pdf" TargetMode="External"/><Relationship Id="rId1812" Type="http://schemas.openxmlformats.org/officeDocument/2006/relationships/hyperlink" Target="http://../AppData/Roaming/Microsoft/Users/51984/Users/CASA%201/Users/CASA%201/AppData/Roaming/Microsoft/RESOLUCIONES%202019%20PDF/1188.pdf" TargetMode="External"/><Relationship Id="rId1813" Type="http://schemas.openxmlformats.org/officeDocument/2006/relationships/hyperlink" Target="http://../AppData/Roaming/Microsoft/Users/51984/Users/CASA%201/Users/CASA%201/AppData/Roaming/Microsoft/RESOLUCIONES%202019%20PDF/1189.pdf" TargetMode="External"/><Relationship Id="rId1814" Type="http://schemas.openxmlformats.org/officeDocument/2006/relationships/hyperlink" Target="http://../AppData/Roaming/Microsoft/Users/51984/Users/CASA%201/Users/CASA%201/AppData/Roaming/Microsoft/RESOLUCIONES%202019%20PDF/1190.pdf" TargetMode="External"/><Relationship Id="rId1815" Type="http://schemas.openxmlformats.org/officeDocument/2006/relationships/hyperlink" Target="http://../AppData/Roaming/Microsoft/Users/51984/Users/CASA%201/Users/CASA%201/AppData/Roaming/Microsoft/RESOLUCIONES%202019%20PDF/1191.pdf" TargetMode="External"/><Relationship Id="rId1816" Type="http://schemas.openxmlformats.org/officeDocument/2006/relationships/hyperlink" Target="http://../AppData/Roaming/Microsoft/Users/51984/Users/CASA%201/Users/CASA%201/AppData/Roaming/Microsoft/RESOLUCIONES%202019%20PDF/1192.pdf" TargetMode="External"/><Relationship Id="rId1817" Type="http://schemas.openxmlformats.org/officeDocument/2006/relationships/hyperlink" Target="http://../AppData/Roaming/Microsoft/Users/51984/Users/CASA%201/Users/CASA%201/AppData/Roaming/Microsoft/RESOLUCIONES%202019%20PDF/CARGOS%202019/1192%20CARGO%20DSA.pdf" TargetMode="External"/><Relationship Id="rId1818" Type="http://schemas.openxmlformats.org/officeDocument/2006/relationships/hyperlink" Target="http://../AppData/Roaming/Microsoft/AppData/Roaming/Microsoft/RESOLUCIONES%202019%20PDF/1193.pdf" TargetMode="External"/><Relationship Id="rId1819" Type="http://schemas.openxmlformats.org/officeDocument/2006/relationships/hyperlink" Target="http://../AppData/Roaming/Microsoft/Users/51984/Users/CASA%201/Users/CASA%201/AppData/Roaming/Microsoft/RESOLUCIONES%202019%20PDF/CARGOS%202019/1193%20CARGO%20DSA.pdf" TargetMode="External"/><Relationship Id="rId1800" Type="http://schemas.openxmlformats.org/officeDocument/2006/relationships/hyperlink" Target="http://../AppData/Roaming/Microsoft/Users/51984/Users/CASA%201/Users/CASA%201/AppData/Roaming/Microsoft/RESOLUCIONES%202019%20PDF/1180.pdf" TargetMode="External"/><Relationship Id="rId1801" Type="http://schemas.openxmlformats.org/officeDocument/2006/relationships/hyperlink" Target="http://../AppData/Roaming/Microsoft/Users/51984/Users/CASA%201/Users/CASA%201/AppData/Roaming/Microsoft/RESOLUCIONES%202019%20PDF/1181.pdf" TargetMode="External"/><Relationship Id="rId1802" Type="http://schemas.openxmlformats.org/officeDocument/2006/relationships/hyperlink" Target="http://../AppData/Roaming/Microsoft/Users/51984/Users/CASA%201/Users/CASA%201/AppData/Roaming/Microsoft/RESOLUCIONES%202019%20PDF/1183.pdf" TargetMode="External"/><Relationship Id="rId1803" Type="http://schemas.openxmlformats.org/officeDocument/2006/relationships/hyperlink" Target="http://../AppData/Roaming/Microsoft/Users/51984/Users/CASA%201/Users/CASA%201/AppData/Roaming/Microsoft/RESOLUCIONES%202019%20PDF/CARGOS%202019/1083-CARGO1.pdf" TargetMode="External"/><Relationship Id="rId1804" Type="http://schemas.openxmlformats.org/officeDocument/2006/relationships/hyperlink" Target="http://../AppData/Roaming/Microsoft/Users/51984/Users/CASA%201/Users/CASA%201/AppData/Roaming/Microsoft/RESOLUCIONES%202019%20PDF/CARGOS%202019/1183-CARGO2.pdf" TargetMode="External"/><Relationship Id="rId1805" Type="http://schemas.openxmlformats.org/officeDocument/2006/relationships/hyperlink" Target="http://../AppData/Roaming/Microsoft/Users/51984/Users/CASA%201/Users/CASA%201/AppData/Roaming/Microsoft/RESOLUCIONES%202019%20PDF/1184.pdf" TargetMode="External"/><Relationship Id="rId1806" Type="http://schemas.openxmlformats.org/officeDocument/2006/relationships/hyperlink" Target="http://../AppData/Roaming/Microsoft/Users/51984/Users/CASA%201/Users/CASA%201/AppData/Roaming/Microsoft/RESOLUCIONES%202019%20PDF/CARGOS%202019/1184-CARGO1.pdf" TargetMode="External"/><Relationship Id="rId1807" Type="http://schemas.openxmlformats.org/officeDocument/2006/relationships/hyperlink" Target="http://../AppData/Roaming/Microsoft/Users/51984/Users/CASA%201/Users/CASA%201/AppData/Roaming/Microsoft/RESOLUCIONES%202019%20PDF/CARGOS%202019/1084-CARGO2.pdf" TargetMode="External"/><Relationship Id="rId1808" Type="http://schemas.openxmlformats.org/officeDocument/2006/relationships/hyperlink" Target="http://../AppData/Roaming/Microsoft/Users/51984/Users/CASA%201/Users/CASA%201/AppData/Roaming/Microsoft/RESOLUCIONES%202019%20PDF/1185.pdf" TargetMode="External"/><Relationship Id="rId1809" Type="http://schemas.openxmlformats.org/officeDocument/2006/relationships/hyperlink" Target="http://../AppData/Roaming/Microsoft/Users/51984/Users/CASA%201/Users/CASA%201/AppData/Roaming/Microsoft/RESOLUCIONES%202019%20PDF/1186.pdf" TargetMode="External"/><Relationship Id="rId1830" Type="http://schemas.openxmlformats.org/officeDocument/2006/relationships/hyperlink" Target="http://../AppData/Roaming/Microsoft/Users/51984/Users/CASA%201/Users/CASA%201/AppData/Roaming/Microsoft/RESOLUCIONES%202019%20PDF/1200.pdf" TargetMode="External"/><Relationship Id="rId1831" Type="http://schemas.openxmlformats.org/officeDocument/2006/relationships/hyperlink" Target="http://../AppData/Roaming/Microsoft/Users/51984/Users/CASA%201/Users/CASA%201/AppData/Roaming/Microsoft/RESOLUCIONES%202019%20PDF/1201.pdf" TargetMode="External"/><Relationship Id="rId1832" Type="http://schemas.openxmlformats.org/officeDocument/2006/relationships/hyperlink" Target="http://../AppData/Roaming/Microsoft/Users/51984/Users/CASA%201/Users/CASA%201/AppData/Roaming/Microsoft/RESOLUCIONES%202019%20PDF/1202.pdf" TargetMode="External"/><Relationship Id="rId1833" Type="http://schemas.openxmlformats.org/officeDocument/2006/relationships/hyperlink" Target="http://../AppData/Roaming/Microsoft/Users/51984/Users/CASA%201/Users/CASA%201/AppData/Roaming/Microsoft/RESOLUCIONES%202019%20PDF/1203.pdf" TargetMode="External"/><Relationship Id="rId1834" Type="http://schemas.openxmlformats.org/officeDocument/2006/relationships/hyperlink" Target="http://../AppData/Roaming/Microsoft/Users/51984/Users/CASA%201/Users/CASA%201/AppData/Roaming/Microsoft/RESOLUCIONES%202019%20PDF/1204.pdf" TargetMode="External"/><Relationship Id="rId1835" Type="http://schemas.openxmlformats.org/officeDocument/2006/relationships/hyperlink" Target="http://../AppData/Roaming/Microsoft/Users/51984/Users/CASA%201/Users/CASA%201/AppData/Roaming/Microsoft/RESOLUCIONES%202019%20PDF/CARGOS%202019/1204%20CARGO%2001.pdf" TargetMode="External"/><Relationship Id="rId1836" Type="http://schemas.openxmlformats.org/officeDocument/2006/relationships/hyperlink" Target="http://../AppData/Roaming/Microsoft/Users/51984/Users/CASA%201/Users/CASA%201/AppData/Roaming/Microsoft/RESOLUCIONES%202019%20PDF/CARGOS%202019/1204%20CARGO%2002.pdf" TargetMode="External"/><Relationship Id="rId1837" Type="http://schemas.openxmlformats.org/officeDocument/2006/relationships/hyperlink" Target="http://../AppData/Roaming/Microsoft/Users/51984/Users/CASA%201/Users/CASA%201/AppData/Roaming/Microsoft/RESOLUCIONES%202019%20PDF/1205.pdf" TargetMode="External"/><Relationship Id="rId1838" Type="http://schemas.openxmlformats.org/officeDocument/2006/relationships/hyperlink" Target="http://../AppData/Roaming/Microsoft/Users/51984/Users/CASA%201/Users/CASA%201/AppData/Roaming/Microsoft/RESOLUCIONES%202019%20PDF/CARGOS%202019/1205%20CARGO%2001.pdf" TargetMode="External"/><Relationship Id="rId1839" Type="http://schemas.openxmlformats.org/officeDocument/2006/relationships/hyperlink" Target="http://../AppData/Roaming/Microsoft/Users/51984/Users/CASA%201/Users/CASA%201/AppData/Roaming/Microsoft/RESOLUCIONES%202019%20PDF/CARGOS%202019/1205%20CARGO%2002.pdf" TargetMode="External"/><Relationship Id="rId1820" Type="http://schemas.openxmlformats.org/officeDocument/2006/relationships/hyperlink" Target="http://../AppData/Roaming/Microsoft/Users/51984/Users/CASA%201/Users/CASA%201/AppData/Roaming/Microsoft/RESOLUCIONES%202019%20PDF/1194.pdf" TargetMode="External"/><Relationship Id="rId1821" Type="http://schemas.openxmlformats.org/officeDocument/2006/relationships/hyperlink" Target="http://../AppData/Roaming/Microsoft/Users/51984/Users/CASA%201/Users/CASA%201/AppData/Roaming/Microsoft/RESOLUCIONES%202019%20PDF/1195.pdf" TargetMode="External"/><Relationship Id="rId1822" Type="http://schemas.openxmlformats.org/officeDocument/2006/relationships/hyperlink" Target="http://../AppData/Roaming/Microsoft/Users/51984/Users/CASA%201/Users/CASA%201/AppData/Roaming/Microsoft/RESOLUCIONES%202019%20PDF/CARGOS%202019/1195-CARGO1.pdf" TargetMode="External"/><Relationship Id="rId1823" Type="http://schemas.openxmlformats.org/officeDocument/2006/relationships/hyperlink" Target="http://../AppData/Roaming/Microsoft/Users/51984/Users/CASA%201/Users/CASA%201/AppData/Roaming/Microsoft/RESOLUCIONES%202019%20PDF/1196.pdf" TargetMode="External"/><Relationship Id="rId1824" Type="http://schemas.openxmlformats.org/officeDocument/2006/relationships/hyperlink" Target="http://../AppData/Roaming/Microsoft/Users/51984/Users/CASA%201/Users/CASA%201/AppData/Roaming/Microsoft/RESOLUCIONES%202019%20PDF/CARGOS%202019/1196-CARGO1.pdf" TargetMode="External"/><Relationship Id="rId1825" Type="http://schemas.openxmlformats.org/officeDocument/2006/relationships/hyperlink" Target="http://../AppData/Roaming/Microsoft/Users/51984/Users/CASA%201/Users/CASA%201/AppData/Roaming/Microsoft/RESOLUCIONES%202019%20PDF/1197.pdf" TargetMode="External"/><Relationship Id="rId1826" Type="http://schemas.openxmlformats.org/officeDocument/2006/relationships/hyperlink" Target="http://../AppData/Roaming/Microsoft/AppData/Roaming/Microsoft/RESOLUCIONES%202019%20PDF/1198.pdf" TargetMode="External"/><Relationship Id="rId1827" Type="http://schemas.openxmlformats.org/officeDocument/2006/relationships/hyperlink" Target="http://../AppData/Roaming/Microsoft/Users/51984/Users/CASA%201/Users/CASA%201/AppData/Roaming/Microsoft/RESOLUCIONES%202019%20PDF/CARGOS%202019/1198%20CARGO%2001.pdf" TargetMode="External"/><Relationship Id="rId1828" Type="http://schemas.openxmlformats.org/officeDocument/2006/relationships/hyperlink" Target="http://../AppData/Roaming/Microsoft/Users/51984/Users/CASA%201/Users/CASA%201/AppData/Roaming/Microsoft/RESOLUCIONES%202019%20PDF/1199.pdf" TargetMode="External"/><Relationship Id="rId1829" Type="http://schemas.openxmlformats.org/officeDocument/2006/relationships/hyperlink" Target="http://../AppData/Roaming/Microsoft/Users/51984/Users/CASA%201/Users/CASA%201/AppData/Roaming/Microsoft/RESOLUCIONES%202019%20PDF/CARGOS%202019/1199-CARGO1.pdf" TargetMode="External"/><Relationship Id="rId1895" Type="http://schemas.openxmlformats.org/officeDocument/2006/relationships/hyperlink" Target="http://../AppData/Roaming/Microsoft/Users/51984/Users/CASA%201/Users/CASA%201/AppData/Roaming/Microsoft/RESOLUCIONES%202019%20PDF/1247.pdf" TargetMode="External"/><Relationship Id="rId1896" Type="http://schemas.openxmlformats.org/officeDocument/2006/relationships/hyperlink" Target="http://../AppData/Roaming/Microsoft/Users/51984/Users/CASA%201/Users/CASA%201/AppData/Roaming/Microsoft/RESOLUCIONES%202019%20PDF/1248.pdf" TargetMode="External"/><Relationship Id="rId1897" Type="http://schemas.openxmlformats.org/officeDocument/2006/relationships/hyperlink" Target="http://../AppData/Roaming/Microsoft/Users/51984/Users/CASA%201/Users/CASA%201/AppData/Roaming/Microsoft/RESOLUCIONES%202019%20PDF/1249.pdf" TargetMode="External"/><Relationship Id="rId1898" Type="http://schemas.openxmlformats.org/officeDocument/2006/relationships/hyperlink" Target="http://../AppData/Roaming/Microsoft/Users/51984/Users/CASA%201/Users/CASA%201/AppData/Roaming/Microsoft/RESOLUCIONES%202019%20PDF/1250.pdf" TargetMode="External"/><Relationship Id="rId1899" Type="http://schemas.openxmlformats.org/officeDocument/2006/relationships/hyperlink" Target="http://../AppData/Roaming/Microsoft/Users/51984/Users/CASA%201/Users/CASA%201/AppData/Roaming/Microsoft/RESOLUCIONES%202019%20PDF/1251.pdf" TargetMode="External"/><Relationship Id="rId1890" Type="http://schemas.openxmlformats.org/officeDocument/2006/relationships/hyperlink" Target="http://../AppData/Roaming/Microsoft/Users/51984/Users/CASA%201/Users/CASA%201/AppData/Roaming/Microsoft/RESOLUCIONES%202019%20PDF/1241.pdf" TargetMode="External"/><Relationship Id="rId1891" Type="http://schemas.openxmlformats.org/officeDocument/2006/relationships/hyperlink" Target="http://../AppData/Roaming/Microsoft/Users/51984/Users/CASA%201/Users/CASA%201/AppData/Roaming/Microsoft/RESOLUCIONES%202019%20PDF/1242.pdf" TargetMode="External"/><Relationship Id="rId1892" Type="http://schemas.openxmlformats.org/officeDocument/2006/relationships/hyperlink" Target="http://../AppData/Roaming/Microsoft/Users/51984/Users/CASA%201/Users/CASA%201/AppData/Roaming/Microsoft/RESOLUCIONES%202019%20PDF/1244.pdf" TargetMode="External"/><Relationship Id="rId1893" Type="http://schemas.openxmlformats.org/officeDocument/2006/relationships/hyperlink" Target="http://../AppData/Roaming/Microsoft/Users/51984/Users/CASA%201/Users/CASA%201/AppData/Roaming/Microsoft/RESOLUCIONES%202019%20PDF/1245.pdf" TargetMode="External"/><Relationship Id="rId1894" Type="http://schemas.openxmlformats.org/officeDocument/2006/relationships/hyperlink" Target="http://../AppData/Roaming/Microsoft/Users/51984/Users/CASA%201/Users/CASA%201/AppData/Roaming/Microsoft/RESOLUCIONES%202019%20PDF/1246.pdf" TargetMode="External"/><Relationship Id="rId1884" Type="http://schemas.openxmlformats.org/officeDocument/2006/relationships/hyperlink" Target="http://../AppData/Roaming/Microsoft/Users/51984/Users/CASA%201/Users/CASA%201/AppData/Roaming/Microsoft/RESOLUCIONES%202019%20PDF/1235.pdf" TargetMode="External"/><Relationship Id="rId1885" Type="http://schemas.openxmlformats.org/officeDocument/2006/relationships/hyperlink" Target="http://../AppData/Roaming/Microsoft/Users/51984/Users/CASA%201/Users/CASA%201/AppData/Roaming/Microsoft/RESOLUCIONES%202019%20PDF/1236.pdf" TargetMode="External"/><Relationship Id="rId1886" Type="http://schemas.openxmlformats.org/officeDocument/2006/relationships/hyperlink" Target="http://../AppData/Roaming/Microsoft/Users/51984/Users/CASA%201/Users/CASA%201/AppData/Roaming/Microsoft/RESOLUCIONES%202019%20PDF/1237.pdf" TargetMode="External"/><Relationship Id="rId1887" Type="http://schemas.openxmlformats.org/officeDocument/2006/relationships/hyperlink" Target="http://../AppData/Roaming/Microsoft/Users/51984/Users/CASA%201/Users/CASA%201/AppData/Roaming/Microsoft/RESOLUCIONES%202019%20PDF/1238.pdf" TargetMode="External"/><Relationship Id="rId1888" Type="http://schemas.openxmlformats.org/officeDocument/2006/relationships/hyperlink" Target="http://../AppData/Roaming/Microsoft/Users/51984/Users/CASA%201/Users/CASA%201/AppData/Roaming/Microsoft/RESOLUCIONES%202019%20PDF/1239.pdf" TargetMode="External"/><Relationship Id="rId1889" Type="http://schemas.openxmlformats.org/officeDocument/2006/relationships/hyperlink" Target="http://../AppData/Roaming/Microsoft/Users/51984/Users/CASA%201/Users/CASA%201/AppData/Roaming/Microsoft/RESOLUCIONES%202019%20PDF/1240.pdf" TargetMode="External"/><Relationship Id="rId1880" Type="http://schemas.openxmlformats.org/officeDocument/2006/relationships/hyperlink" Target="http://../AppData/Roaming/Microsoft/Users/51984/Users/CASA%201/Users/CASA%201/AppData/Roaming/Microsoft/RESOLUCIONES%202019%20PDF/1232.pdf" TargetMode="External"/><Relationship Id="rId1881" Type="http://schemas.openxmlformats.org/officeDocument/2006/relationships/hyperlink" Target="http://../AppData/Roaming/Microsoft/Users/51984/Users/CASA%201/Users/CASA%201/AppData/Roaming/Microsoft/RESOLUCIONES%202019%20PDF/1233.pdf" TargetMode="External"/><Relationship Id="rId1882" Type="http://schemas.openxmlformats.org/officeDocument/2006/relationships/hyperlink" Target="http://../AppData/Roaming/Microsoft/Users/51984/Users/CASA%201/Users/CASA%201/AppData/Roaming/Microsoft/RESOLUCIONES%202019%20PDF/1234.pdf" TargetMode="External"/><Relationship Id="rId1883" Type="http://schemas.openxmlformats.org/officeDocument/2006/relationships/hyperlink" Target="http://../AppData/Roaming/Microsoft/Users/51984/Users/CASA%201/Users/CASA%201/AppData/Roaming/Microsoft/RESOLUCIONES%202019%20PDF/CARGOS%202019/1234%20CARGO%202.pdf" TargetMode="External"/><Relationship Id="rId1059" Type="http://schemas.openxmlformats.org/officeDocument/2006/relationships/hyperlink" Target="http://../AppData/Roaming/Microsoft/Users/51984/Users/CASA%201/Users/CASA%201/AppData/Roaming/Microsoft/RESOLUCIONES%202019%20PDF/0767.pdf" TargetMode="External"/><Relationship Id="rId228" Type="http://schemas.openxmlformats.org/officeDocument/2006/relationships/hyperlink" Target="http://../AppData/Roaming/Microsoft/Users/51984/Users/CASA%201/Users/CASA%201/AppData/Roaming/Microsoft/RESOLUCIONES%202019%20PDF/CARGOS%202019/0139-CARGO1.pdf" TargetMode="External"/><Relationship Id="rId227" Type="http://schemas.openxmlformats.org/officeDocument/2006/relationships/hyperlink" Target="http://../AppData/Roaming/Microsoft/Users/51984/Users/CASA%201/Users/CASA%201/AppData/Roaming/Microsoft/RESOLUCIONES%202019%20PDF/0139.pdf" TargetMode="External"/><Relationship Id="rId226" Type="http://schemas.openxmlformats.org/officeDocument/2006/relationships/hyperlink" Target="http://../AppData/Roaming/Microsoft/Users/51984/Users/CASA%201/Users/CASA%201/AppData/Roaming/Microsoft/RESOLUCIONES%202019%20PDF/0138.pdf" TargetMode="External"/><Relationship Id="rId225" Type="http://schemas.openxmlformats.org/officeDocument/2006/relationships/hyperlink" Target="http://../AppData/Roaming/Microsoft/Users/51984/Users/CASA%201/Users/CASA%201/AppData/Roaming/Microsoft/RESOLUCIONES%202019%20PDF/0137.pdf" TargetMode="External"/><Relationship Id="rId229" Type="http://schemas.openxmlformats.org/officeDocument/2006/relationships/hyperlink" Target="http://../AppData/Roaming/Microsoft/Users/51984/Users/CASA%201/Users/CASA%201/AppData/Roaming/Microsoft/RESOLUCIONES%202019%20PDF/0140.pdf" TargetMode="External"/><Relationship Id="rId1050" Type="http://schemas.openxmlformats.org/officeDocument/2006/relationships/hyperlink" Target="http://../AppData/Roaming/Microsoft/Users/51984/Users/CASA%201/Users/CASA%201/AppData/Roaming/Microsoft/RESOLUCIONES%202019%20PDF/CARGOS%202019/0762-CARGO1.pdf" TargetMode="External"/><Relationship Id="rId220" Type="http://schemas.openxmlformats.org/officeDocument/2006/relationships/hyperlink" Target="http://../AppData/Roaming/Microsoft/Users/51984/Users/CASA%201/Users/CASA%201/AppData/Roaming/Microsoft/RESOLUCIONES%202019%20PDF/CARGOS%202019/0132-CARGO4.pdf" TargetMode="External"/><Relationship Id="rId1051" Type="http://schemas.openxmlformats.org/officeDocument/2006/relationships/hyperlink" Target="http://../AppData/Roaming/Microsoft/Users/51984/Users/CASA%201/Users/CASA%201/AppData/Roaming/Microsoft/RESOLUCIONES%202019%20PDF/0763.pdf" TargetMode="External"/><Relationship Id="rId1052" Type="http://schemas.openxmlformats.org/officeDocument/2006/relationships/hyperlink" Target="http://../AppData/Roaming/Microsoft/Users/51984/Users/CASA%201/Users/CASA%201/AppData/Roaming/Microsoft/RESOLUCIONES%202019%20PDF/0764.pdf" TargetMode="External"/><Relationship Id="rId1053" Type="http://schemas.openxmlformats.org/officeDocument/2006/relationships/hyperlink" Target="http://../AppData/Roaming/Microsoft/Users/51984/Users/CASA%201/Users/CASA%201/AppData/Roaming/Microsoft/RESOLUCIONES%202019%20PDF/0765.pdf" TargetMode="External"/><Relationship Id="rId1054" Type="http://schemas.openxmlformats.org/officeDocument/2006/relationships/hyperlink" Target="http://../AppData/Roaming/Microsoft/Users/51984/Users/CASA%201/Users/CASA%201/AppData/Roaming/Microsoft/RESOLUCIONES%202019%20PDF/CARGOS%202019/0765-CARGO1.pdf" TargetMode="External"/><Relationship Id="rId224" Type="http://schemas.openxmlformats.org/officeDocument/2006/relationships/hyperlink" Target="http://../AppData/Roaming/Microsoft/Users/51984/Users/CASA%201/Users/CASA%201/AppData/Roaming/Microsoft/RESOLUCIONES%202019%20PDF/0136.pdf" TargetMode="External"/><Relationship Id="rId1055" Type="http://schemas.openxmlformats.org/officeDocument/2006/relationships/hyperlink" Target="http://../AppData/Roaming/Microsoft/Users/51984/Users/CASA%201/Users/CASA%201/AppData/Roaming/Microsoft/RESOLUCIONES%202019%20PDF/CARGOS%202019/0765-CARGO2.pdf" TargetMode="External"/><Relationship Id="rId223" Type="http://schemas.openxmlformats.org/officeDocument/2006/relationships/hyperlink" Target="http://../AppData/Roaming/Microsoft/Users/51984/Users/CASA%201/Users/CASA%201/AppData/Roaming/Microsoft/RESOLUCIONES%202019%20PDF/0135.pdf" TargetMode="External"/><Relationship Id="rId1056" Type="http://schemas.openxmlformats.org/officeDocument/2006/relationships/hyperlink" Target="http://../AppData/Roaming/Microsoft/Users/51984/Users/CASA%201/Users/CASA%201/AppData/Roaming/Microsoft/RESOLUCIONES%202019%20PDF/0766.pdf" TargetMode="External"/><Relationship Id="rId222" Type="http://schemas.openxmlformats.org/officeDocument/2006/relationships/hyperlink" Target="http://../AppData/Roaming/Microsoft/Users/51984/Users/CASA%201/Users/CASA%201/AppData/Roaming/Microsoft/RESOLUCIONES%202019%20PDF/0133.pdf" TargetMode="External"/><Relationship Id="rId1057" Type="http://schemas.openxmlformats.org/officeDocument/2006/relationships/hyperlink" Target="http://../AppData/Roaming/Microsoft/Users/51984/Users/CASA%201/Users/CASA%201/AppData/Roaming/Microsoft/RESOLUCIONES%202019%20PDF/CARGOS%202019/0766-CARGO1.pdf" TargetMode="External"/><Relationship Id="rId221" Type="http://schemas.openxmlformats.org/officeDocument/2006/relationships/hyperlink" Target="http://../AppData/Roaming/Microsoft/Users/51984/Users/CASA%201/Users/CASA%201/AppData/Roaming/Microsoft/RESOLUCIONES%202019%20PDF/CARGOS%202019/0132-CARGO5.pdf" TargetMode="External"/><Relationship Id="rId1058" Type="http://schemas.openxmlformats.org/officeDocument/2006/relationships/hyperlink" Target="http://../AppData/Roaming/Microsoft/Users/51984/Users/CASA%201/Users/CASA%201/AppData/Roaming/Microsoft/RESOLUCIONES%202019%20PDF/CARGOS%202019/0766-CARGO2.pdf" TargetMode="External"/><Relationship Id="rId1048" Type="http://schemas.openxmlformats.org/officeDocument/2006/relationships/hyperlink" Target="http://../AppData/Roaming/Microsoft/Users/51984/Users/CASA%201/Users/CASA%201/AppData/Roaming/Microsoft/RESOLUCIONES%202019%20PDF/CARGOS%202019/0761-CARGO1.pdf" TargetMode="External"/><Relationship Id="rId1049" Type="http://schemas.openxmlformats.org/officeDocument/2006/relationships/hyperlink" Target="http://../AppData/Roaming/Microsoft/Users/51984/Users/CASA%201/Users/CASA%201/AppData/Roaming/Microsoft/RESOLUCIONES%202019%20PDF/0762.pdf" TargetMode="External"/><Relationship Id="rId217" Type="http://schemas.openxmlformats.org/officeDocument/2006/relationships/hyperlink" Target="http://../AppData/Roaming/Microsoft/Users/51984/Users/CASA%201/Users/CASA%201/AppData/Roaming/Microsoft/RESOLUCIONES%202019%20PDF/CARGOS%202019/0131-CARGO.pdf" TargetMode="External"/><Relationship Id="rId216" Type="http://schemas.openxmlformats.org/officeDocument/2006/relationships/hyperlink" Target="http://../AppData/Roaming/Microsoft/Users/51984/Users/CASA%201/Users/CASA%201/AppData/Roaming/Microsoft/RESOLUCIONES%202019%20PDF/0131.pdf" TargetMode="External"/><Relationship Id="rId215" Type="http://schemas.openxmlformats.org/officeDocument/2006/relationships/hyperlink" Target="http://../AppData/Roaming/Microsoft/Users/51984/Users/CASA%201/Users/CASA%201/AppData/Roaming/Microsoft/RESOLUCIONES%202019%20PDF/0130.pdf" TargetMode="External"/><Relationship Id="rId214" Type="http://schemas.openxmlformats.org/officeDocument/2006/relationships/hyperlink" Target="http://../AppData/Roaming/Microsoft/Users/51984/Users/CASA%201/Users/CASA%201/AppData/Roaming/Microsoft/RESOLUCIONES%202019%20PDF/CARGOS%202019/0129-CARGO.pdf" TargetMode="External"/><Relationship Id="rId219" Type="http://schemas.openxmlformats.org/officeDocument/2006/relationships/hyperlink" Target="http://../AppData/Roaming/Microsoft/Users/51984/Users/CASA%201/Users/CASA%201/AppData/Roaming/Microsoft/RESOLUCIONES%202019%20PDF/CARGOS%202019/0132-CARGO2.pdf" TargetMode="External"/><Relationship Id="rId218" Type="http://schemas.openxmlformats.org/officeDocument/2006/relationships/hyperlink" Target="http://../AppData/Roaming/Microsoft/Users/51984/Users/CASA%201/Users/CASA%201/AppData/Roaming/Microsoft/RESOLUCIONES%202019%20PDF/0132.pdf" TargetMode="External"/><Relationship Id="rId1040" Type="http://schemas.openxmlformats.org/officeDocument/2006/relationships/hyperlink" Target="http://../AppData/Roaming/Microsoft/Users/51984/Users/CASA%201/Users/CASA%201/AppData/Roaming/Microsoft/RESOLUCIONES%202019%20PDF/CARGOS%202019/0758-CARGO1.pdf" TargetMode="External"/><Relationship Id="rId1041" Type="http://schemas.openxmlformats.org/officeDocument/2006/relationships/hyperlink" Target="http://../AppData/Roaming/Microsoft/Users/51984/Users/CASA%201/Users/CASA%201/AppData/Roaming/Microsoft/RESOLUCIONES%202019%20PDF/CARGOS%202019/0758-CARGO2.pdf" TargetMode="External"/><Relationship Id="rId1042" Type="http://schemas.openxmlformats.org/officeDocument/2006/relationships/hyperlink" Target="http://../AppData/Roaming/Microsoft/Users/51984/Users/CASA%201/Users/CASA%201/AppData/Roaming/Microsoft/RESOLUCIONES%202019%20PDF/0759.pdf" TargetMode="External"/><Relationship Id="rId1043" Type="http://schemas.openxmlformats.org/officeDocument/2006/relationships/hyperlink" Target="http://../AppData/Roaming/Microsoft/Users/51984/Users/CASA%201/Users/CASA%201/AppData/Roaming/Microsoft/RESOLUCIONES%202019%20PDF/CARGOS%202019/0759-CARGO1.pdf" TargetMode="External"/><Relationship Id="rId213" Type="http://schemas.openxmlformats.org/officeDocument/2006/relationships/hyperlink" Target="http://../AppData/Roaming/Microsoft/Users/51984/Users/CASA%201/Users/CASA%201/AppData/Roaming/Microsoft/RESOLUCIONES%202019%20PDF/0129.pdf" TargetMode="External"/><Relationship Id="rId1044" Type="http://schemas.openxmlformats.org/officeDocument/2006/relationships/hyperlink" Target="http://../AppData/Roaming/Microsoft/Users/51984/Users/CASA%201/Users/CASA%201/AppData/Roaming/Microsoft/RESOLUCIONES%202019%20PDF/CARGOS%202019/0759-CARGO2.pdf" TargetMode="External"/><Relationship Id="rId212" Type="http://schemas.openxmlformats.org/officeDocument/2006/relationships/hyperlink" Target="http://../AppData/Roaming/Microsoft/Users/51984/Users/CASA%201/Users/CASA%201/AppData/Roaming/Microsoft/RESOLUCIONES%202019%20PDF/CARGOS%202019/0127-CARGO3.pdf" TargetMode="External"/><Relationship Id="rId1045" Type="http://schemas.openxmlformats.org/officeDocument/2006/relationships/hyperlink" Target="http://../AppData/Roaming/Microsoft/Users/51984/Users/CASA%201/Users/CASA%201/AppData/Roaming/Microsoft/RESOLUCIONES%202019%20PDF/CARGOS%202019/0759-CARGO3.pdf" TargetMode="External"/><Relationship Id="rId211" Type="http://schemas.openxmlformats.org/officeDocument/2006/relationships/hyperlink" Target="http://../AppData/Roaming/Microsoft/Users/51984/Users/CASA%201/Users/CASA%201/AppData/Roaming/Microsoft/RESOLUCIONES%202019%20PDF/CARGOS%202019/0127-CARGO2.pdf" TargetMode="External"/><Relationship Id="rId1046" Type="http://schemas.openxmlformats.org/officeDocument/2006/relationships/hyperlink" Target="http://../AppData/Roaming/Microsoft/Users/51984/Users/CASA%201/Users/CASA%201/AppData/Roaming/Microsoft/RESOLUCIONES%202019%20PDF/0760.pdf" TargetMode="External"/><Relationship Id="rId210" Type="http://schemas.openxmlformats.org/officeDocument/2006/relationships/hyperlink" Target="http://../AppData/Roaming/Microsoft/Users/51984/Users/CASA%201/Users/CASA%201/AppData/Roaming/Microsoft/RESOLUCIONES%202019%20PDF/CARGOS%202019/0127-CARGO1.pdf" TargetMode="External"/><Relationship Id="rId1047" Type="http://schemas.openxmlformats.org/officeDocument/2006/relationships/hyperlink" Target="http://../AppData/Roaming/Microsoft/Users/51984/Users/CASA%201/Users/CASA%201/AppData/Roaming/Microsoft/RESOLUCIONES%202019%20PDF/0761.pdf" TargetMode="External"/><Relationship Id="rId249" Type="http://schemas.openxmlformats.org/officeDocument/2006/relationships/hyperlink" Target="http://../AppData/Roaming/Microsoft/Users/51984/Users/CASA%201/Users/CASA%201/AppData/Roaming/Microsoft/RESOLUCIONES%202019%20PDF/0156.pdf" TargetMode="External"/><Relationship Id="rId248" Type="http://schemas.openxmlformats.org/officeDocument/2006/relationships/hyperlink" Target="http://../AppData/Roaming/Microsoft/Users/51984/Users/CASA%201/Users/CASA%201/AppData/Roaming/Microsoft/RESOLUCIONES%202019%20PDF/0155.pdf" TargetMode="External"/><Relationship Id="rId247" Type="http://schemas.openxmlformats.org/officeDocument/2006/relationships/hyperlink" Target="http://../AppData/Roaming/Microsoft/Users/51984/Users/CASA%201/Users/CASA%201/AppData/Roaming/Microsoft/RESOLUCIONES%202019%20PDF/0154.pdf" TargetMode="External"/><Relationship Id="rId1070" Type="http://schemas.openxmlformats.org/officeDocument/2006/relationships/hyperlink" Target="http://../AppData/Roaming/Microsoft/Users/51984/Users/CASA%201/Users/CASA%201/AppData/Roaming/Microsoft/RESOLUCIONES%202019%20PDF/CARGOS%202019/0770-CARGO2.pdf" TargetMode="External"/><Relationship Id="rId1071" Type="http://schemas.openxmlformats.org/officeDocument/2006/relationships/hyperlink" Target="http://../AppData/Roaming/Microsoft/Users/51984/Users/CASA%201/Users/CASA%201/AppData/Roaming/Microsoft/RESOLUCIONES%202019%20PDF/0771.pdf" TargetMode="External"/><Relationship Id="rId1072" Type="http://schemas.openxmlformats.org/officeDocument/2006/relationships/hyperlink" Target="http://../AppData/Roaming/Microsoft/Users/51984/Users/CASA%201/Users/CASA%201/AppData/Roaming/Microsoft/RESOLUCIONES%202019%20PDF/CARGOS%202019/0771-CARGO1.pdf" TargetMode="External"/><Relationship Id="rId242" Type="http://schemas.openxmlformats.org/officeDocument/2006/relationships/hyperlink" Target="http://../AppData/Roaming/Microsoft/Users/51984/Users/CASA%201/Users/CASA%201/AppData/Roaming/Microsoft/RESOLUCIONES%202019%20PDF/0151.pdf" TargetMode="External"/><Relationship Id="rId1073" Type="http://schemas.openxmlformats.org/officeDocument/2006/relationships/hyperlink" Target="http://../AppData/Roaming/Microsoft/Users/51984/Users/CASA%201/Users/CASA%201/AppData/Roaming/Microsoft/RESOLUCIONES%202019%20PDF/CARGOS%202019/0771-CARGO2.pdf" TargetMode="External"/><Relationship Id="rId241" Type="http://schemas.openxmlformats.org/officeDocument/2006/relationships/hyperlink" Target="http://../AppData/Roaming/Microsoft/Users/51984/Users/CASA%201/Users/CASA%201/AppData/Roaming/Microsoft/RESOLUCIONES%202019%20PDF/CARGOS%202019/0150-CARGO2.pdf" TargetMode="External"/><Relationship Id="rId1074" Type="http://schemas.openxmlformats.org/officeDocument/2006/relationships/hyperlink" Target="http://../AppData/Roaming/Microsoft/Users/51984/Users/CASA%201/Users/CASA%201/AppData/Roaming/Microsoft/RESOLUCIONES%202019%20PDF/0772.pdf" TargetMode="External"/><Relationship Id="rId240" Type="http://schemas.openxmlformats.org/officeDocument/2006/relationships/hyperlink" Target="http://../AppData/Roaming/Microsoft/Users/51984/Users/CASA%201/Users/CASA%201/AppData/Roaming/Microsoft/RESOLUCIONES%202019%20PDF/CARGOS%202019/0150-CARGO1.pdf" TargetMode="External"/><Relationship Id="rId1075" Type="http://schemas.openxmlformats.org/officeDocument/2006/relationships/hyperlink" Target="http://../AppData/Roaming/Microsoft/Users/51984/Users/CASA%201/Users/CASA%201/AppData/Roaming/Microsoft/RESOLUCIONES%202019%20PDF/CARGOS%202019/772-2.pdf" TargetMode="External"/><Relationship Id="rId1076" Type="http://schemas.openxmlformats.org/officeDocument/2006/relationships/hyperlink" Target="http://../AppData/Roaming/Microsoft/Users/51984/Users/CASA%201/Users/CASA%201/AppData/Roaming/Microsoft/RESOLUCIONES%202019%20PDF/CARGOS%202019/0772-CARGO2.pdf" TargetMode="External"/><Relationship Id="rId246" Type="http://schemas.openxmlformats.org/officeDocument/2006/relationships/hyperlink" Target="http://../AppData/Roaming/Microsoft/Users/51984/Users/CASA%201/Users/CASA%201/AppData/Roaming/Microsoft/RESOLUCIONES%202019%20PDF/0153.pdf" TargetMode="External"/><Relationship Id="rId1077" Type="http://schemas.openxmlformats.org/officeDocument/2006/relationships/hyperlink" Target="http://../AppData/Roaming/Microsoft/Users/51984/Users/CASA%201/Users/CASA%201/AppData/Roaming/Microsoft/RESOLUCIONES%202019%20PDF/CARGOS%202019/0772-CARGO3.pdf" TargetMode="External"/><Relationship Id="rId245" Type="http://schemas.openxmlformats.org/officeDocument/2006/relationships/hyperlink" Target="http://../AppData/Roaming/Microsoft/Users/51984/Users/CASA%201/Users/CASA%201/AppData/Roaming/Microsoft/RESOLUCIONES%202019%20PDF/0152.pdf" TargetMode="External"/><Relationship Id="rId1078" Type="http://schemas.openxmlformats.org/officeDocument/2006/relationships/hyperlink" Target="http://../AppData/Roaming/Microsoft/Users/51984/Users/CASA%201/Users/CASA%201/AppData/Roaming/Microsoft/RESOLUCIONES%202019%20PDF/CARGOS%202019/0772-0.pdf" TargetMode="External"/><Relationship Id="rId244" Type="http://schemas.openxmlformats.org/officeDocument/2006/relationships/hyperlink" Target="http://../AppData/Roaming/Microsoft/Users/51984/Users/CASA%201/Users/CASA%201/AppData/Roaming/Microsoft/RESOLUCIONES%202019%20PDF/CARGOS%202019/0151-CARGO2.pdf" TargetMode="External"/><Relationship Id="rId1079" Type="http://schemas.openxmlformats.org/officeDocument/2006/relationships/hyperlink" Target="http://../AppData/Roaming/Microsoft/Users/51984/Users/CASA%201/Users/CASA%201/AppData/Roaming/Microsoft/RESOLUCIONES%202019%20PDF/0777.pdf" TargetMode="External"/><Relationship Id="rId243" Type="http://schemas.openxmlformats.org/officeDocument/2006/relationships/hyperlink" Target="http://../AppData/Roaming/Microsoft/Users/51984/Users/CASA%201/Users/CASA%201/AppData/Roaming/Microsoft/RESOLUCIONES%202019%20PDF/CARGOS%202019/0151-CARGO1.pdf" TargetMode="External"/><Relationship Id="rId239" Type="http://schemas.openxmlformats.org/officeDocument/2006/relationships/hyperlink" Target="http://../AppData/Roaming/Microsoft/Users/51984/Users/CASA%201/Users/CASA%201/AppData/Roaming/Microsoft/RESOLUCIONES%202019%20PDF/0150.pdf" TargetMode="External"/><Relationship Id="rId238" Type="http://schemas.openxmlformats.org/officeDocument/2006/relationships/hyperlink" Target="http://../AppData/Roaming/Microsoft/Users/51984/Users/CASA%201/Users/CASA%201/AppData/Roaming/Microsoft/RESOLUCIONES%202019%20PDF/0149.pdf" TargetMode="External"/><Relationship Id="rId237" Type="http://schemas.openxmlformats.org/officeDocument/2006/relationships/hyperlink" Target="http://../AppData/Roaming/Microsoft/Users/51984/Users/CASA%201/Users/CASA%201/AppData/Roaming/Microsoft/RESOLUCIONES%202019%20PDF/0148.pdf" TargetMode="External"/><Relationship Id="rId236" Type="http://schemas.openxmlformats.org/officeDocument/2006/relationships/hyperlink" Target="http://../AppData/Roaming/Microsoft/Users/51984/Users/CASA%201/Users/CASA%201/AppData/Roaming/Microsoft/RESOLUCIONES%202019%20PDF/0147.pdf" TargetMode="External"/><Relationship Id="rId1060" Type="http://schemas.openxmlformats.org/officeDocument/2006/relationships/hyperlink" Target="http://../AppData/Roaming/Microsoft/Users/51984/Users/CASA%201/Users/CASA%201/AppData/Roaming/Microsoft/RESOLUCIONES%202019%20PDF/CARGOS%202019/0767-CARGO1.pdf" TargetMode="External"/><Relationship Id="rId1061" Type="http://schemas.openxmlformats.org/officeDocument/2006/relationships/hyperlink" Target="http://../AppData/Roaming/Microsoft/Users/51984/Users/CASA%201/Users/CASA%201/AppData/Roaming/Microsoft/RESOLUCIONES%202019%20PDF/CARGOS%202019/0767-CARGO2.pdf" TargetMode="External"/><Relationship Id="rId231" Type="http://schemas.openxmlformats.org/officeDocument/2006/relationships/hyperlink" Target="http://../AppData/Roaming/Microsoft/Users/51984/Users/CASA%201/Users/CASA%201/AppData/Roaming/Microsoft/RESOLUCIONES%202019%20PDF/0142.pdf" TargetMode="External"/><Relationship Id="rId1062" Type="http://schemas.openxmlformats.org/officeDocument/2006/relationships/hyperlink" Target="http://../AppData/Roaming/Microsoft/Users/51984/Users/CASA%201/Users/CASA%201/AppData/Roaming/Microsoft/RESOLUCIONES%202019%20PDF/0768.pdf" TargetMode="External"/><Relationship Id="rId230" Type="http://schemas.openxmlformats.org/officeDocument/2006/relationships/hyperlink" Target="http://../AppData/Roaming/Microsoft/Users/51984/Users/CASA%201/Users/CASA%201/AppData/Roaming/Microsoft/RESOLUCIONES%202019%20PDF/0141.pdf" TargetMode="External"/><Relationship Id="rId1063" Type="http://schemas.openxmlformats.org/officeDocument/2006/relationships/hyperlink" Target="http://../AppData/Roaming/Microsoft/Users/51984/Users/CASA%201/Users/CASA%201/AppData/Roaming/Microsoft/RESOLUCIONES%202019%20PDF/CARGOS%202019/0768-CARGO1.pdf" TargetMode="External"/><Relationship Id="rId1064" Type="http://schemas.openxmlformats.org/officeDocument/2006/relationships/hyperlink" Target="http://../AppData/Roaming/Microsoft/Users/51984/Users/CASA%201/Users/CASA%201/AppData/Roaming/Microsoft/RESOLUCIONES%202019%20PDF/CARGOS%202019/0768-CARGO2.pdf" TargetMode="External"/><Relationship Id="rId1065" Type="http://schemas.openxmlformats.org/officeDocument/2006/relationships/hyperlink" Target="http://../AppData/Roaming/Microsoft/Users/51984/Users/CASA%201/Users/CASA%201/AppData/Roaming/Microsoft/RESOLUCIONES%202019%20PDF/0769.pdf" TargetMode="External"/><Relationship Id="rId235" Type="http://schemas.openxmlformats.org/officeDocument/2006/relationships/hyperlink" Target="http://../AppData/Roaming/Microsoft/Users/51984/Users/CASA%201/Users/CASA%201/AppData/Roaming/Microsoft/RESOLUCIONES%202019%20PDF/0146.pdf" TargetMode="External"/><Relationship Id="rId1066" Type="http://schemas.openxmlformats.org/officeDocument/2006/relationships/hyperlink" Target="http://../AppData/Roaming/Microsoft/Users/51984/Users/CASA%201/Users/CASA%201/AppData/Roaming/Microsoft/RESOLUCIONES%202019%20PDF/CARGOS%202019/0769-CARGO1.pdf" TargetMode="External"/><Relationship Id="rId234" Type="http://schemas.openxmlformats.org/officeDocument/2006/relationships/hyperlink" Target="http://../AppData/Roaming/Microsoft/Users/51984/Users/CASA%201/Users/CASA%201/AppData/Roaming/Microsoft/RESOLUCIONES%202019%20PDF/0145.pdf" TargetMode="External"/><Relationship Id="rId1067" Type="http://schemas.openxmlformats.org/officeDocument/2006/relationships/hyperlink" Target="http://../AppData/Roaming/Microsoft/Users/51984/Users/CASA%201/Users/CASA%201/AppData/Roaming/Microsoft/RESOLUCIONES%202019%20PDF/CARGOS%202019/0769-CARGO2.pdf" TargetMode="External"/><Relationship Id="rId233" Type="http://schemas.openxmlformats.org/officeDocument/2006/relationships/hyperlink" Target="http://../AppData/Roaming/Microsoft/Users/51984/Users/CASA%201/Users/CASA%201/AppData/Roaming/Microsoft/RESOLUCIONES%202019%20PDF/0144.pdf" TargetMode="External"/><Relationship Id="rId1068" Type="http://schemas.openxmlformats.org/officeDocument/2006/relationships/hyperlink" Target="http://../AppData/Roaming/Microsoft/Users/51984/Users/CASA%201/Users/CASA%201/AppData/Roaming/Microsoft/RESOLUCIONES%202019%20PDF/0770.pdf" TargetMode="External"/><Relationship Id="rId232" Type="http://schemas.openxmlformats.org/officeDocument/2006/relationships/hyperlink" Target="http://../AppData/Roaming/Microsoft/Users/51984/Users/CASA%201/Users/CASA%201/AppData/Roaming/Microsoft/RESOLUCIONES%202019%20PDF/0143.pdf" TargetMode="External"/><Relationship Id="rId1069" Type="http://schemas.openxmlformats.org/officeDocument/2006/relationships/hyperlink" Target="http://../AppData/Roaming/Microsoft/Users/51984/Users/CASA%201/Users/CASA%201/AppData/Roaming/Microsoft/RESOLUCIONES%202019%20PDF/CARGOS%202019/0770-CARGO1.pdf" TargetMode="External"/><Relationship Id="rId1015" Type="http://schemas.openxmlformats.org/officeDocument/2006/relationships/hyperlink" Target="http://../AppData/Roaming/Microsoft/Users/51984/Users/CASA%201/Users/CASA%201/AppData/Roaming/Microsoft/RESOLUCIONES%202019%20PDF/CARGOS%202019/0750-CARGO2.pdf" TargetMode="External"/><Relationship Id="rId1016" Type="http://schemas.openxmlformats.org/officeDocument/2006/relationships/hyperlink" Target="http://../AppData/Roaming/Microsoft/Users/51984/Users/CASA%201/Users/CASA%201/AppData/Roaming/Microsoft/RESOLUCIONES%202019%20PDF/0751.pdf" TargetMode="External"/><Relationship Id="rId1017" Type="http://schemas.openxmlformats.org/officeDocument/2006/relationships/hyperlink" Target="http://../AppData/Roaming/Microsoft/Users/51984/Users/CASA%201/Users/CASA%201/AppData/Roaming/Microsoft/RESOLUCIONES%202019%20PDF/CARGOS%202019/0751-CARGO1.pdf" TargetMode="External"/><Relationship Id="rId1018" Type="http://schemas.openxmlformats.org/officeDocument/2006/relationships/hyperlink" Target="http://../AppData/Roaming/Microsoft/Users/51984/Users/CASA%201/Users/CASA%201/AppData/Roaming/Microsoft/RESOLUCIONES%202019%20PDF/CARGOS%202019/0751-CARGO2.pdf" TargetMode="External"/><Relationship Id="rId1019" Type="http://schemas.openxmlformats.org/officeDocument/2006/relationships/hyperlink" Target="http://../AppData/Roaming/Microsoft/Users/51984/Users/CASA%201/Users/CASA%201/AppData/Roaming/Microsoft/RESOLUCIONES%202019%20PDF/0752.pdf" TargetMode="External"/><Relationship Id="rId1010" Type="http://schemas.openxmlformats.org/officeDocument/2006/relationships/hyperlink" Target="http://../AppData/Roaming/Microsoft/Users/51984/Users/CASA%201/Users/CASA%201/AppData/Roaming/Microsoft/RESOLUCIONES%202019%20PDF/0749.pdf" TargetMode="External"/><Relationship Id="rId1011" Type="http://schemas.openxmlformats.org/officeDocument/2006/relationships/hyperlink" Target="http://../AppData/Roaming/Microsoft/Users/51984/Users/CASA%201/Users/CASA%201/AppData/Roaming/Microsoft/RESOLUCIONES%202019%20PDF/CARGOS%202019/0749-CARGO1.pdf" TargetMode="External"/><Relationship Id="rId1012" Type="http://schemas.openxmlformats.org/officeDocument/2006/relationships/hyperlink" Target="http://../AppData/Roaming/Microsoft/Users/51984/Users/CASA%201/Users/CASA%201/AppData/Roaming/Microsoft/RESOLUCIONES%202019%20PDF/CARGOS%202019/0749-1.pdf" TargetMode="External"/><Relationship Id="rId1013" Type="http://schemas.openxmlformats.org/officeDocument/2006/relationships/hyperlink" Target="http://../AppData/Roaming/Microsoft/Users/51984/Users/CASA%201/Users/CASA%201/AppData/Roaming/Microsoft/RESOLUCIONES%202019%20PDF/0750.pdf" TargetMode="External"/><Relationship Id="rId1014" Type="http://schemas.openxmlformats.org/officeDocument/2006/relationships/hyperlink" Target="http://../AppData/Roaming/Microsoft/Users/51984/Users/CASA%201/Users/CASA%201/AppData/Roaming/Microsoft/RESOLUCIONES%202019%20PDF/CARGOS%202019/0750-CARGO1.pdf" TargetMode="External"/><Relationship Id="rId1004" Type="http://schemas.openxmlformats.org/officeDocument/2006/relationships/hyperlink" Target="http://../AppData/Roaming/Microsoft/Users/51984/Users/CASA%201/Users/CASA%201/AppData/Roaming/Microsoft/RESOLUCIONES%202019%20PDF/0747.pdf" TargetMode="External"/><Relationship Id="rId1005" Type="http://schemas.openxmlformats.org/officeDocument/2006/relationships/hyperlink" Target="http://../AppData/Roaming/Microsoft/Users/51984/Users/CASA%201/Users/CASA%201/AppData/Roaming/Microsoft/RESOLUCIONES%202019%20PDF/CARGOS%202019/0747-CARGO1.pdf" TargetMode="External"/><Relationship Id="rId1006" Type="http://schemas.openxmlformats.org/officeDocument/2006/relationships/hyperlink" Target="http://../AppData/Roaming/Microsoft/Users/51984/Users/CASA%201/Users/CASA%201/AppData/Roaming/Microsoft/RESOLUCIONES%202019%20PDF/0748.pdf" TargetMode="External"/><Relationship Id="rId1007" Type="http://schemas.openxmlformats.org/officeDocument/2006/relationships/hyperlink" Target="http://../AppData/Roaming/Microsoft/Users/51984/Users/CASA%201/Users/CASA%201/AppData/Roaming/Microsoft/RESOLUCIONES%202019%20PDF/CARGOS%202019/0748-CARGO1.pdf" TargetMode="External"/><Relationship Id="rId1008" Type="http://schemas.openxmlformats.org/officeDocument/2006/relationships/hyperlink" Target="http://../AppData/Roaming/Microsoft/Users/51984/Users/CASA%201/Users/CASA%201/AppData/Roaming/Microsoft/RESOLUCIONES%202019%20PDF/CARGOS%202019/0748-CARGO2.pdf" TargetMode="External"/><Relationship Id="rId1009" Type="http://schemas.openxmlformats.org/officeDocument/2006/relationships/hyperlink" Target="http://../AppData/Roaming/Microsoft/Users/51984/Users/CASA%201/Users/CASA%201/AppData/Roaming/Microsoft/RESOLUCIONES%202019%20PDF/CARGOS%202019/0748-CARGO3.pdf" TargetMode="External"/><Relationship Id="rId1000" Type="http://schemas.openxmlformats.org/officeDocument/2006/relationships/hyperlink" Target="http://../AppData/Roaming/Microsoft/Users/51984/Users/CASA%201/Users/CASA%201/AppData/Roaming/Microsoft/RESOLUCIONES%202019%20PDF/CARGOS%202019/0746-CARGO1.pdf" TargetMode="External"/><Relationship Id="rId1001" Type="http://schemas.openxmlformats.org/officeDocument/2006/relationships/hyperlink" Target="http://../AppData/Roaming/Microsoft/Users/51984/Users/CASA%201/Users/CASA%201/AppData/Roaming/Microsoft/RESOLUCIONES%202019%20PDF/CARGOS%202019/0746-CARGO2.pdf" TargetMode="External"/><Relationship Id="rId1002" Type="http://schemas.openxmlformats.org/officeDocument/2006/relationships/hyperlink" Target="http://../AppData/Roaming/Microsoft/Users/51984/Users/CASA%201/Users/CASA%201/AppData/Roaming/Microsoft/RESOLUCIONES%202019%20PDF/CARGOS%202019/0746-CARGO3.pdf" TargetMode="External"/><Relationship Id="rId1003" Type="http://schemas.openxmlformats.org/officeDocument/2006/relationships/hyperlink" Target="http://../AppData/Roaming/Microsoft/Users/51984/Users/CASA%201/Users/CASA%201/AppData/Roaming/Microsoft/RESOLUCIONES%202019%20PDF/CARGOS%202019/0746-CARGO4.pdf" TargetMode="External"/><Relationship Id="rId1037" Type="http://schemas.openxmlformats.org/officeDocument/2006/relationships/hyperlink" Target="http://../AppData/Roaming/Microsoft/Users/51984/Users/CASA%201/Users/CASA%201/AppData/Roaming/Microsoft/RESOLUCIONES%202019%20PDF/CARGOS%202019/0757-CARGO1.pdf" TargetMode="External"/><Relationship Id="rId1038" Type="http://schemas.openxmlformats.org/officeDocument/2006/relationships/hyperlink" Target="http://../AppData/Roaming/Microsoft/Users/51984/Users/CASA%201/Users/CASA%201/AppData/Roaming/Microsoft/RESOLUCIONES%202019%20PDF/CARGOS%202019/0757-CARGO2.pdf" TargetMode="External"/><Relationship Id="rId1039" Type="http://schemas.openxmlformats.org/officeDocument/2006/relationships/hyperlink" Target="http://../AppData/Roaming/Microsoft/Users/51984/Users/CASA%201/Users/CASA%201/AppData/Roaming/Microsoft/RESOLUCIONES%202019%20PDF/0758.pdf" TargetMode="External"/><Relationship Id="rId206" Type="http://schemas.openxmlformats.org/officeDocument/2006/relationships/hyperlink" Target="http://../AppData/Roaming/Microsoft/Users/51984/Users/CASA%201/Users/CASA%201/AppData/Roaming/Microsoft/RESOLUCIONES%202019%20PDF/0126.pdf" TargetMode="External"/><Relationship Id="rId205" Type="http://schemas.openxmlformats.org/officeDocument/2006/relationships/hyperlink" Target="http://../AppData/Roaming/Microsoft/Users/51984/Users/CASA%201/Users/CASA%201/AppData/Roaming/Microsoft/RESOLUCIONES%202019%20PDF/CARGOS%202019/0125-CARGO2.pdf" TargetMode="External"/><Relationship Id="rId204" Type="http://schemas.openxmlformats.org/officeDocument/2006/relationships/hyperlink" Target="http://../AppData/Roaming/Microsoft/Users/51984/Users/CASA%201/Users/CASA%201/AppData/Roaming/Microsoft/RESOLUCIONES%202019%20PDF/CARGOS%202019/0125-CARGO.pdf" TargetMode="External"/><Relationship Id="rId203" Type="http://schemas.openxmlformats.org/officeDocument/2006/relationships/hyperlink" Target="http://../AppData/Roaming/Microsoft/Users/51984/Users/CASA%201/Users/CASA%201/AppData/Roaming/Microsoft/RESOLUCIONES%202019%20PDF/0125.pdf" TargetMode="External"/><Relationship Id="rId209" Type="http://schemas.openxmlformats.org/officeDocument/2006/relationships/hyperlink" Target="http://../AppData/Roaming/Microsoft/Users/51984/Users/CASA%201/Users/CASA%201/AppData/Roaming/Microsoft/RESOLUCIONES%202019%20PDF/0127.pdf" TargetMode="External"/><Relationship Id="rId208" Type="http://schemas.openxmlformats.org/officeDocument/2006/relationships/hyperlink" Target="http://../AppData/Roaming/Microsoft/Users/51984/Users/CASA%201/Users/CASA%201/AppData/Roaming/Microsoft/RESOLUCIONES%202019%20PDF/CARGOS%202019/0126-CARGO2.pdf" TargetMode="External"/><Relationship Id="rId207" Type="http://schemas.openxmlformats.org/officeDocument/2006/relationships/hyperlink" Target="http://../AppData/Roaming/Microsoft/Users/51984/Users/CASA%201/Users/CASA%201/AppData/Roaming/Microsoft/RESOLUCIONES%202019%20PDF/CARGOS%202019/0126-CARGO1.pdf" TargetMode="External"/><Relationship Id="rId1030" Type="http://schemas.openxmlformats.org/officeDocument/2006/relationships/hyperlink" Target="http://../AppData/Roaming/Microsoft/Users/51984/Users/CASA%201/Users/CASA%201/AppData/Roaming/Microsoft/RESOLUCIONES%202019%20PDF/CARGOS%202019/0755-CARGO2.pdf" TargetMode="External"/><Relationship Id="rId1031" Type="http://schemas.openxmlformats.org/officeDocument/2006/relationships/hyperlink" Target="http://../AppData/Roaming/Microsoft/Users/51984/Users/CASA%201/Users/CASA%201/AppData/Roaming/Microsoft/RESOLUCIONES%202019%20PDF/0756.pdf" TargetMode="External"/><Relationship Id="rId1032" Type="http://schemas.openxmlformats.org/officeDocument/2006/relationships/hyperlink" Target="http://../AppData/Roaming/Microsoft/Users/51984/Users/CASA%201/Users/CASA%201/AppData/Roaming/Microsoft/RESOLUCIONES%202019%20PDF/CARGOS%202019/0756-CARGO1.pdf" TargetMode="External"/><Relationship Id="rId202" Type="http://schemas.openxmlformats.org/officeDocument/2006/relationships/hyperlink" Target="http://../AppData/Roaming/Microsoft/Users/51984/Users/CASA%201/Users/CASA%201/AppData/Roaming/Microsoft/RESOLUCIONES%202019%20PDF/CARGOS%202019/0124-CARGO2.pdf" TargetMode="External"/><Relationship Id="rId1033" Type="http://schemas.openxmlformats.org/officeDocument/2006/relationships/hyperlink" Target="http://../AppData/Roaming/Microsoft/Users/51984/Users/CASA%201/Users/CASA%201/AppData/Roaming/Microsoft/RESOLUCIONES%202019%20PDF/CARGOS%202019/0756-CARGO2.pdf" TargetMode="External"/><Relationship Id="rId201" Type="http://schemas.openxmlformats.org/officeDocument/2006/relationships/hyperlink" Target="http://../AppData/Roaming/Microsoft/Users/51984/Users/CASA%201/Users/CASA%201/AppData/Roaming/Microsoft/RESOLUCIONES%202019%20PDF/CARGOS%202019/0124-CARGO1.pdf" TargetMode="External"/><Relationship Id="rId1034" Type="http://schemas.openxmlformats.org/officeDocument/2006/relationships/hyperlink" Target="http://../AppData/Roaming/Microsoft/Users/51984/Users/CASA%201/Users/CASA%201/AppData/Roaming/Microsoft/RESOLUCIONES%202019%20PDF/0757.pdf" TargetMode="External"/><Relationship Id="rId200" Type="http://schemas.openxmlformats.org/officeDocument/2006/relationships/hyperlink" Target="http://../AppData/Roaming/Microsoft/Users/51984/Users/CASA%201/Users/CASA%201/AppData/Roaming/Microsoft/RESOLUCIONES%202019%20PDF/0124.pdf" TargetMode="External"/><Relationship Id="rId1035" Type="http://schemas.openxmlformats.org/officeDocument/2006/relationships/hyperlink" Target="http://../AppData/Roaming/Microsoft/Users/51984/Users/CASA%201/Users/CASA%201/AppData/Roaming/Microsoft/RESOLUCIONES%202019%20PDF/CARGOS%202019/0744-CARGO1.pdf" TargetMode="External"/><Relationship Id="rId1036" Type="http://schemas.openxmlformats.org/officeDocument/2006/relationships/hyperlink" Target="http://../AppData/Roaming/Microsoft/Users/51984/Users/CASA%201/Users/CASA%201/AppData/Roaming/Microsoft/RESOLUCIONES%202019%20PDF/CARGOS%202019/0744-CARGO2.pdf" TargetMode="External"/><Relationship Id="rId1026" Type="http://schemas.openxmlformats.org/officeDocument/2006/relationships/hyperlink" Target="http://../AppData/Roaming/Microsoft/Users/51984/Users/CASA%201/Users/CASA%201/AppData/Roaming/Microsoft/RESOLUCIONES%202019%20PDF/CARGOS%202019/0754-CARGO1.pdf" TargetMode="External"/><Relationship Id="rId1027" Type="http://schemas.openxmlformats.org/officeDocument/2006/relationships/hyperlink" Target="http://../AppData/Roaming/Microsoft/Users/51984/Users/CASA%201/Users/CASA%201/AppData/Roaming/Microsoft/RESOLUCIONES%202019%20PDF/CARGOS%202019/0754-CARGO2.pdf" TargetMode="External"/><Relationship Id="rId1028" Type="http://schemas.openxmlformats.org/officeDocument/2006/relationships/hyperlink" Target="http://../AppData/Roaming/Microsoft/Users/51984/Users/CASA%201/Users/CASA%201/AppData/Roaming/Microsoft/RESOLUCIONES%202019%20PDF/0755.pdf" TargetMode="External"/><Relationship Id="rId1029" Type="http://schemas.openxmlformats.org/officeDocument/2006/relationships/hyperlink" Target="http://../AppData/Roaming/Microsoft/Users/51984/Users/CASA%201/Users/CASA%201/AppData/Roaming/Microsoft/RESOLUCIONES%202019%20PDF/CARGOS%202019/0755-CARGO1.pdf" TargetMode="External"/><Relationship Id="rId1020" Type="http://schemas.openxmlformats.org/officeDocument/2006/relationships/hyperlink" Target="http://../AppData/Roaming/Microsoft/Users/51984/Users/CASA%201/Users/CASA%201/AppData/Roaming/Microsoft/RESOLUCIONES%202019%20PDF/CARGOS%202019/0752-CARGO1.pdf" TargetMode="External"/><Relationship Id="rId1021" Type="http://schemas.openxmlformats.org/officeDocument/2006/relationships/hyperlink" Target="http://../AppData/Roaming/Microsoft/Users/51984/Users/CASA%201/Users/CASA%201/AppData/Roaming/Microsoft/RESOLUCIONES%202019%20PDF/CARGOS%202019/0752-CARGO2.pdf" TargetMode="External"/><Relationship Id="rId1022" Type="http://schemas.openxmlformats.org/officeDocument/2006/relationships/hyperlink" Target="http://../AppData/Roaming/Microsoft/Users/51984/Users/CASA%201/Users/CASA%201/AppData/Roaming/Microsoft/RESOLUCIONES%202019%20PDF/0753.pdf" TargetMode="External"/><Relationship Id="rId1023" Type="http://schemas.openxmlformats.org/officeDocument/2006/relationships/hyperlink" Target="http://../AppData/Roaming/Microsoft/Users/51984/Users/CASA%201/Users/CASA%201/AppData/Roaming/Microsoft/RESOLUCIONES%202019%20PDF/CARGOS%202019/0753-CARGO1.pdf" TargetMode="External"/><Relationship Id="rId1024" Type="http://schemas.openxmlformats.org/officeDocument/2006/relationships/hyperlink" Target="http://../AppData/Roaming/Microsoft/Users/51984/Users/CASA%201/Users/CASA%201/AppData/Roaming/Microsoft/RESOLUCIONES%202019%20PDF/CARGOS%202019/0753-CARGO2.pdf" TargetMode="External"/><Relationship Id="rId1025" Type="http://schemas.openxmlformats.org/officeDocument/2006/relationships/hyperlink" Target="http://../AppData/Roaming/Microsoft/Users/51984/Users/CASA%201/Users/CASA%201/AppData/Roaming/Microsoft/RESOLUCIONES%202019%20PDF/0754.pdf" TargetMode="External"/><Relationship Id="rId1910" Type="http://schemas.openxmlformats.org/officeDocument/2006/relationships/hyperlink" Target="http://../AppData/Roaming/Microsoft/Users/51984/Users/CASA%201/Users/CASA%201/AppData/Roaming/Microsoft/RESOLUCIONES%202019%20PDF/1262.pdf" TargetMode="External"/><Relationship Id="rId1911" Type="http://schemas.openxmlformats.org/officeDocument/2006/relationships/hyperlink" Target="http://../AppData/Roaming/Microsoft/Users/51984/Users/CASA%201/Users/CASA%201/AppData/Roaming/Microsoft/RESOLUCIONES%202019%20PDF/1264.pdf" TargetMode="External"/><Relationship Id="rId1912" Type="http://schemas.openxmlformats.org/officeDocument/2006/relationships/hyperlink" Target="http://../AppData/Roaming/Microsoft/Users/51984/Users/CASA%201/Users/CASA%201/AppData/Roaming/Microsoft/RESOLUCIONES%202019%20PDF/1265.pdf" TargetMode="External"/><Relationship Id="rId1913" Type="http://schemas.openxmlformats.org/officeDocument/2006/relationships/hyperlink" Target="http://../AppData/Roaming/Microsoft/Users/51984/Users/CASA%201/Users/CASA%201/AppData/Roaming/Microsoft/RESOLUCIONES%202019%20PDF/1266.pdf" TargetMode="External"/><Relationship Id="rId1914" Type="http://schemas.openxmlformats.org/officeDocument/2006/relationships/hyperlink" Target="http://../AppData/Roaming/Microsoft/Users/51984/Users/CASA%201/Users/CASA%201/AppData/Roaming/Microsoft/RESOLUCIONES%202019%20PDF/1267.pdf" TargetMode="External"/><Relationship Id="rId1915" Type="http://schemas.openxmlformats.org/officeDocument/2006/relationships/hyperlink" Target="http://../AppData/Roaming/Microsoft/Users/51984/Users/CASA%201/Users/CASA%201/AppData/Roaming/Microsoft/RESOLUCIONES%202019%20PDF/1268.pdf" TargetMode="External"/><Relationship Id="rId1916" Type="http://schemas.openxmlformats.org/officeDocument/2006/relationships/hyperlink" Target="http://../AppData/Roaming/Microsoft/Users/51984/Users/CASA%201/Users/CASA%201/AppData/Roaming/Microsoft/RESOLUCIONES%202019%20PDF/1269.pdf" TargetMode="External"/><Relationship Id="rId1917" Type="http://schemas.openxmlformats.org/officeDocument/2006/relationships/hyperlink" Target="http://../AppData/Roaming/Microsoft/Users/51984/Users/CASA%201/Users/CASA%201/AppData/Roaming/Microsoft/RESOLUCIONES%202019%20PDF/1270.pdf" TargetMode="External"/><Relationship Id="rId1918" Type="http://schemas.openxmlformats.org/officeDocument/2006/relationships/hyperlink" Target="http://../AppData/Roaming/Microsoft/Users/51984/Users/CASA%201/Users/CASA%201/AppData/Roaming/Microsoft/RESOLUCIONES%202019%20PDF/1271.pdf" TargetMode="External"/><Relationship Id="rId1919" Type="http://schemas.openxmlformats.org/officeDocument/2006/relationships/hyperlink" Target="http://../AppData/Roaming/Microsoft/Users/51984/Users/CASA%201/Users/CASA%201/AppData/Roaming/Microsoft/RESOLUCIONES%202019%20PDF/1272.pdf" TargetMode="External"/><Relationship Id="rId1900" Type="http://schemas.openxmlformats.org/officeDocument/2006/relationships/hyperlink" Target="http://../AppData/Roaming/Microsoft/Users/51984/Users/CASA%201/Users/CASA%201/AppData/Roaming/Microsoft/RESOLUCIONES%202019%20PDF/1252.pdf" TargetMode="External"/><Relationship Id="rId1901" Type="http://schemas.openxmlformats.org/officeDocument/2006/relationships/hyperlink" Target="http://../AppData/Roaming/Microsoft/Users/51984/Users/CASA%201/Users/CASA%201/AppData/Roaming/Microsoft/RESOLUCIONES%202019%20PDF/1253.pdf" TargetMode="External"/><Relationship Id="rId1902" Type="http://schemas.openxmlformats.org/officeDocument/2006/relationships/hyperlink" Target="http://../AppData/Roaming/Microsoft/Users/51984/Users/CASA%201/Users/CASA%201/AppData/Roaming/Microsoft/RESOLUCIONES%202019%20PDF/1254.pdf" TargetMode="External"/><Relationship Id="rId1903" Type="http://schemas.openxmlformats.org/officeDocument/2006/relationships/hyperlink" Target="http://../AppData/Roaming/Microsoft/Users/51984/Users/CASA%201/Users/CASA%201/AppData/Roaming/Microsoft/RESOLUCIONES%202019%20PDF/1255.pdf" TargetMode="External"/><Relationship Id="rId1904" Type="http://schemas.openxmlformats.org/officeDocument/2006/relationships/hyperlink" Target="http://../AppData/Roaming/Microsoft/Users/51984/Users/CASA%201/Users/CASA%201/AppData/Roaming/Microsoft/RESOLUCIONES%202019%20PDF/1256.pdf" TargetMode="External"/><Relationship Id="rId1905" Type="http://schemas.openxmlformats.org/officeDocument/2006/relationships/hyperlink" Target="http://../AppData/Roaming/Microsoft/Users/51984/Users/CASA%201/Users/CASA%201/AppData/Roaming/Microsoft/RESOLUCIONES%202019%20PDF/1257.pdf" TargetMode="External"/><Relationship Id="rId1906" Type="http://schemas.openxmlformats.org/officeDocument/2006/relationships/hyperlink" Target="http://../AppData/Roaming/Microsoft/Users/51984/Users/CASA%201/Users/CASA%201/AppData/Roaming/Microsoft/RESOLUCIONES%202019%20PDF/1258.pdf" TargetMode="External"/><Relationship Id="rId1907" Type="http://schemas.openxmlformats.org/officeDocument/2006/relationships/hyperlink" Target="http://../AppData/Roaming/Microsoft/Users/51984/Users/CASA%201/Users/CASA%201/AppData/Roaming/Microsoft/RESOLUCIONES%202019%20PDF/1259.pdf" TargetMode="External"/><Relationship Id="rId1908" Type="http://schemas.openxmlformats.org/officeDocument/2006/relationships/hyperlink" Target="http://../AppData/Roaming/Microsoft/Users/51984/Users/CASA%201/Users/CASA%201/AppData/Roaming/Microsoft/RESOLUCIONES%202019%20PDF/1260.pdf" TargetMode="External"/><Relationship Id="rId1909" Type="http://schemas.openxmlformats.org/officeDocument/2006/relationships/hyperlink" Target="http://../AppData/Roaming/Microsoft/Users/51984/Users/CASA%201/Users/CASA%201/AppData/Roaming/Microsoft/RESOLUCIONES%202019%20PDF/1261.pdf" TargetMode="External"/><Relationship Id="rId1090" Type="http://schemas.openxmlformats.org/officeDocument/2006/relationships/hyperlink" Target="http://../AppData/Roaming/Microsoft/Users/51984/Users/CASA%201/Users/CASA%201/AppData/Roaming/Microsoft/RESOLUCIONES%202019%20PDF/0784.pdf" TargetMode="External"/><Relationship Id="rId1091" Type="http://schemas.openxmlformats.org/officeDocument/2006/relationships/hyperlink" Target="http://../AppData/Roaming/Microsoft/Users/51984/Users/CASA%201/Users/CASA%201/AppData/Roaming/Microsoft/RESOLUCIONES%202019%20PDF/0785.pdf" TargetMode="External"/><Relationship Id="rId1092" Type="http://schemas.openxmlformats.org/officeDocument/2006/relationships/hyperlink" Target="http://../AppData/Roaming/Microsoft/Users/51984/Users/CASA%201/Users/CASA%201/AppData/Roaming/Microsoft/RESOLUCIONES%202019%20PDF/0786.pdf" TargetMode="External"/><Relationship Id="rId1093" Type="http://schemas.openxmlformats.org/officeDocument/2006/relationships/hyperlink" Target="http://../AppData/Roaming/Microsoft/Users/51984/Users/CASA%201/Users/CASA%201/AppData/Roaming/Microsoft/RESOLUCIONES%202019%20PDF/CARGOS%202019/0786-CARGO1.pdf" TargetMode="External"/><Relationship Id="rId1094" Type="http://schemas.openxmlformats.org/officeDocument/2006/relationships/hyperlink" Target="http://../AppData/Roaming/Microsoft/Users/51984/Users/CASA%201/Users/CASA%201/AppData/Roaming/Microsoft/RESOLUCIONES%202019%20PDF/0788.pdf" TargetMode="External"/><Relationship Id="rId1095" Type="http://schemas.openxmlformats.org/officeDocument/2006/relationships/hyperlink" Target="http://../AppData/Roaming/Microsoft/Users/51984/Users/CASA%201/Users/CASA%201/AppData/Roaming/Microsoft/RESOLUCIONES%202019%20PDF/0789.pdf" TargetMode="External"/><Relationship Id="rId1096" Type="http://schemas.openxmlformats.org/officeDocument/2006/relationships/hyperlink" Target="http://../AppData/Roaming/Microsoft/Users/51984/Users/CASA%201/Users/CASA%201/AppData/Roaming/Microsoft/RESOLUCIONES%202019%20PDF/0790.pdf" TargetMode="External"/><Relationship Id="rId1097" Type="http://schemas.openxmlformats.org/officeDocument/2006/relationships/hyperlink" Target="http://../AppData/Roaming/Microsoft/Users/51984/Users/CASA%201/Users/CASA%201/AppData/Roaming/Microsoft/RESOLUCIONES%202019%20PDF/0791.pdf" TargetMode="External"/><Relationship Id="rId1098" Type="http://schemas.openxmlformats.org/officeDocument/2006/relationships/hyperlink" Target="http://../AppData/Roaming/Microsoft/Users/51984/Users/CASA%201/Users/CASA%201/AppData/Roaming/Microsoft/RESOLUCIONES%202019%20PDF/CARGOS%202019/0791-CARGO1.pdf" TargetMode="External"/><Relationship Id="rId1099" Type="http://schemas.openxmlformats.org/officeDocument/2006/relationships/hyperlink" Target="http://../AppData/Roaming/Microsoft/Users/51984/Users/CASA%201/Users/CASA%201/AppData/Roaming/Microsoft/RESOLUCIONES%202019%20PDF/CARGOS%202019/0791-1.pdf" TargetMode="External"/><Relationship Id="rId1080" Type="http://schemas.openxmlformats.org/officeDocument/2006/relationships/hyperlink" Target="http://../AppData/Roaming/Microsoft/Users/51984/Users/CASA%201/Users/CASA%201/AppData/Roaming/Microsoft/RESOLUCIONES%202019%20PDF/CARGOS%202019/0777-CARGO1.pdf" TargetMode="External"/><Relationship Id="rId1081" Type="http://schemas.openxmlformats.org/officeDocument/2006/relationships/hyperlink" Target="http://../AppData/Roaming/Microsoft/Users/51984/Users/CASA%201/Users/CASA%201/AppData/Roaming/Microsoft/RESOLUCIONES%202019%20PDF/0778.pdf" TargetMode="External"/><Relationship Id="rId1082" Type="http://schemas.openxmlformats.org/officeDocument/2006/relationships/hyperlink" Target="http://../AppData/Roaming/Microsoft/Users/51984/Users/CASA%201/Users/CASA%201/AppData/Roaming/Microsoft/RESOLUCIONES%202019%20PDF/CARGOS%202019/0778-CARGO1.pdf" TargetMode="External"/><Relationship Id="rId1083" Type="http://schemas.openxmlformats.org/officeDocument/2006/relationships/hyperlink" Target="http://../AppData/Roaming/Microsoft/Users/51984/Users/CASA%201/Users/CASA%201/AppData/Roaming/Microsoft/RESOLUCIONES%202019%20PDF/0779.pdf" TargetMode="External"/><Relationship Id="rId1084" Type="http://schemas.openxmlformats.org/officeDocument/2006/relationships/hyperlink" Target="http://../AppData/Roaming/Microsoft/Users/51984/Users/CASA%201/Users/CASA%201/AppData/Roaming/Microsoft/RESOLUCIONES%202019%20PDF/0780.pdf" TargetMode="External"/><Relationship Id="rId1085" Type="http://schemas.openxmlformats.org/officeDocument/2006/relationships/hyperlink" Target="http://../AppData/Roaming/Microsoft/Users/51984/Users/CASA%201/Users/CASA%201/AppData/Roaming/Microsoft/RESOLUCIONES%202019%20PDF/0781.pdf" TargetMode="External"/><Relationship Id="rId1086" Type="http://schemas.openxmlformats.org/officeDocument/2006/relationships/hyperlink" Target="http://../AppData/Roaming/Microsoft/Users/51984/Users/CASA%201/Users/CASA%201/AppData/Roaming/Microsoft/RESOLUCIONES%202019%20PDF/CARGOS%202019/0781-CARGO1.pdf" TargetMode="External"/><Relationship Id="rId1087" Type="http://schemas.openxmlformats.org/officeDocument/2006/relationships/hyperlink" Target="http://../AppData/Roaming/Microsoft/Users/51984/Users/CASA%201/Users/CASA%201/AppData/Roaming/Microsoft/RESOLUCIONES%202019%20PDF/CARGOS%202019/0781-CARGO2.pdf" TargetMode="External"/><Relationship Id="rId1088" Type="http://schemas.openxmlformats.org/officeDocument/2006/relationships/hyperlink" Target="http://../AppData/Roaming/Microsoft/Users/51984/Users/CASA%201/Users/CASA%201/AppData/Roaming/Microsoft/RESOLUCIONES%202019%20PDF/0782.pdf" TargetMode="External"/><Relationship Id="rId1089" Type="http://schemas.openxmlformats.org/officeDocument/2006/relationships/hyperlink" Target="http://../AppData/Roaming/Microsoft/Users/51984/Users/CASA%201/Users/CASA%201/AppData/Roaming/Microsoft/RESOLUCIONES%202019%20PDF/0783.pdf" TargetMode="External"/><Relationship Id="rId1972" Type="http://schemas.openxmlformats.org/officeDocument/2006/relationships/hyperlink" Target="http://../AppData/Roaming/Microsoft/Users/51984/Users/CASA%201/Users/CASA%201/AppData/Roaming/Microsoft/RESOLUCIONES%202019%20PDF/1328.pdf" TargetMode="External"/><Relationship Id="rId1973" Type="http://schemas.openxmlformats.org/officeDocument/2006/relationships/hyperlink" Target="http://../AppData/Roaming/Microsoft/Users/51984/Users/CASA%201/Users/CASA%201/AppData/Roaming/Microsoft/RESOLUCIONES%202019%20PDF/1329.pdf" TargetMode="External"/><Relationship Id="rId1974" Type="http://schemas.openxmlformats.org/officeDocument/2006/relationships/hyperlink" Target="http://../AppData/Roaming/Microsoft/Users/51984/Users/CASA%201/Users/CASA%201/AppData/Roaming/Microsoft/RESOLUCIONES%202019%20PDF/1330.pdf" TargetMode="External"/><Relationship Id="rId1975" Type="http://schemas.openxmlformats.org/officeDocument/2006/relationships/hyperlink" Target="http://../AppData/Roaming/Microsoft/Users/51984/Users/CASA%201/Users/CASA%201/AppData/Roaming/Microsoft/RESOLUCIONES%202019%20PDF/1331.pdf" TargetMode="External"/><Relationship Id="rId1976" Type="http://schemas.openxmlformats.org/officeDocument/2006/relationships/hyperlink" Target="http://../AppData/Roaming/Microsoft/Users/51984/Users/CASA%201/Users/CASA%201/AppData/Roaming/Microsoft/RESOLUCIONES%202019%20PDF/1332.pdf" TargetMode="External"/><Relationship Id="rId1977" Type="http://schemas.openxmlformats.org/officeDocument/2006/relationships/hyperlink" Target="http://../AppData/Roaming/Microsoft/Users/51984/Users/CASA%201/Users/CASA%201/AppData/Roaming/Microsoft/RESOLUCIONES%202019%20PDF/1333.pdf" TargetMode="External"/><Relationship Id="rId1978" Type="http://schemas.openxmlformats.org/officeDocument/2006/relationships/hyperlink" Target="http://../AppData/Roaming/Microsoft/Users/51984/Users/CASA%201/Users/CASA%201/AppData/Roaming/Microsoft/RESOLUCIONES%202019%20PDF/1334.pdf" TargetMode="External"/><Relationship Id="rId1979" Type="http://schemas.openxmlformats.org/officeDocument/2006/relationships/hyperlink" Target="http://../AppData/Roaming/Microsoft/Users/51984/Users/CASA%201/Users/CASA%201/AppData/Roaming/Microsoft/RESOLUCIONES%202019%20PDF/1335.pdf" TargetMode="External"/><Relationship Id="rId1970" Type="http://schemas.openxmlformats.org/officeDocument/2006/relationships/hyperlink" Target="http://../AppData/Roaming/Microsoft/Users/51984/Users/CASA%201/Users/CASA%201/AppData/Roaming/Microsoft/RESOLUCIONES%202019%20PDF/1326.pdf" TargetMode="External"/><Relationship Id="rId1971" Type="http://schemas.openxmlformats.org/officeDocument/2006/relationships/hyperlink" Target="http://../AppData/Roaming/Microsoft/Users/51984/Users/CASA%201/Users/CASA%201/AppData/Roaming/Microsoft/RESOLUCIONES%202019%20PDF/1327.pdf" TargetMode="External"/><Relationship Id="rId1961" Type="http://schemas.openxmlformats.org/officeDocument/2006/relationships/hyperlink" Target="http://../AppData/Roaming/Microsoft/Users/51984/Users/CASA%201/Users/CASA%201/AppData/Roaming/Microsoft/RESOLUCIONES%202019%20PDF/1317.pdf" TargetMode="External"/><Relationship Id="rId1962" Type="http://schemas.openxmlformats.org/officeDocument/2006/relationships/hyperlink" Target="http://../AppData/Roaming/Microsoft/Users/51984/Users/CASA%201/Users/CASA%201/AppData/Roaming/Microsoft/RESOLUCIONES%202019%20PDF/1318.pdf" TargetMode="External"/><Relationship Id="rId1963" Type="http://schemas.openxmlformats.org/officeDocument/2006/relationships/hyperlink" Target="http://../AppData/Roaming/Microsoft/Users/51984/Users/CASA%201/Users/CASA%201/AppData/Roaming/Microsoft/RESOLUCIONES%202019%20PDF/1319.pdf" TargetMode="External"/><Relationship Id="rId1964" Type="http://schemas.openxmlformats.org/officeDocument/2006/relationships/hyperlink" Target="http://../AppData/Roaming/Microsoft/Users/51984/Users/CASA%201/Users/CASA%201/AppData/Roaming/Microsoft/RESOLUCIONES%202019%20PDF/1320.pdf" TargetMode="External"/><Relationship Id="rId1965" Type="http://schemas.openxmlformats.org/officeDocument/2006/relationships/hyperlink" Target="http://../AppData/Roaming/Microsoft/Users/51984/Users/CASA%201/Users/CASA%201/AppData/Roaming/Microsoft/RESOLUCIONES%202019%20PDF/1321.pdf" TargetMode="External"/><Relationship Id="rId1966" Type="http://schemas.openxmlformats.org/officeDocument/2006/relationships/hyperlink" Target="http://../AppData/Roaming/Microsoft/Users/51984/Users/CASA%201/Users/CASA%201/AppData/Roaming/Microsoft/RESOLUCIONES%202019%20PDF/1322.pdf" TargetMode="External"/><Relationship Id="rId1967" Type="http://schemas.openxmlformats.org/officeDocument/2006/relationships/hyperlink" Target="http://../AppData/Roaming/Microsoft/Users/51984/Users/CASA%201/Users/CASA%201/AppData/Roaming/Microsoft/RESOLUCIONES%202019%20PDF/1323.pdf" TargetMode="External"/><Relationship Id="rId1968" Type="http://schemas.openxmlformats.org/officeDocument/2006/relationships/hyperlink" Target="http://../AppData/Roaming/Microsoft/Users/51984/AppData/Roaming/Microsoft/RESOLUCIONES%202019%20PDF/1324.pdf" TargetMode="External"/><Relationship Id="rId1969" Type="http://schemas.openxmlformats.org/officeDocument/2006/relationships/hyperlink" Target="http://../AppData/Roaming/Microsoft/Users/51984/Users/CASA%201/Users/CASA%201/AppData/Roaming/Microsoft/RESOLUCIONES%202019%20PDF/1325.pdf" TargetMode="External"/><Relationship Id="rId1960" Type="http://schemas.openxmlformats.org/officeDocument/2006/relationships/hyperlink" Target="http://../AppData/Roaming/Microsoft/Users/51984/Users/CASA%201/Users/CASA%201/AppData/Roaming/Microsoft/RESOLUCIONES%202019%20PDF/1316.pdf" TargetMode="External"/><Relationship Id="rId1994" Type="http://schemas.openxmlformats.org/officeDocument/2006/relationships/hyperlink" Target="http://../AppData/Roaming/Microsoft/Users/51984/Users/CASA%201/Users/CASA%201/AppData/Roaming/Microsoft/RESOLUCIONES%202019%20PDF/CARGOS%202019/003-PROVEIDO.pdf" TargetMode="External"/><Relationship Id="rId1995" Type="http://schemas.openxmlformats.org/officeDocument/2006/relationships/hyperlink" Target="http://../AppData/Roaming/Microsoft/Users/51984/Users/CASA%201/Users/CASA%201/AppData/Roaming/Microsoft/RESOLUCIONES%202019%20PDF/CARGOS%202019/PROVEIDO-071.pdf" TargetMode="External"/><Relationship Id="rId1996" Type="http://schemas.openxmlformats.org/officeDocument/2006/relationships/hyperlink" Target="http://../AppData/Roaming/Microsoft/Users/51984/Users/CASA%201/Users/CASA%201/AppData/Roaming/Microsoft/RESOLUCIONES%202019%20PDF/CARGOS%202019/PROVEIDO%201.pdf" TargetMode="External"/><Relationship Id="rId1997" Type="http://schemas.openxmlformats.org/officeDocument/2006/relationships/hyperlink" Target="http://../AppData/Roaming/Microsoft/Users/51984/Users/CASA%201/Users/CASA%201/AppData/Roaming/Microsoft/RESOLUCIONES%202019%20PDF/CARGOS%202019/PROVEIDO%2070-2.pdf" TargetMode="External"/><Relationship Id="rId1998" Type="http://schemas.openxmlformats.org/officeDocument/2006/relationships/hyperlink" Target="http://../AppData/Roaming/Microsoft/Users/51984/Users/CASA%201/Users/CASA%201/AppData/Roaming/Microsoft/RESOLUCIONES%202019%20PDF/CARGOS%202019/PROVEIDO-069.pdf" TargetMode="External"/><Relationship Id="rId1999" Type="http://schemas.openxmlformats.org/officeDocument/2006/relationships/hyperlink" Target="http://../AppData/Roaming/Microsoft/Users/51984/Users/CASA%201/Users/CASA%201/AppData/Roaming/Microsoft/RESOLUCIONES%202019%20PDF/CARGOS%202019/PROVEIDO%20069-1.pdf" TargetMode="External"/><Relationship Id="rId1990" Type="http://schemas.openxmlformats.org/officeDocument/2006/relationships/hyperlink" Target="http://../AppData/Roaming/Microsoft/Users/51984/Users/CASA%201/Users/CASA%201/AppData/Roaming/Microsoft/RESOLUCIONES%202019%20PDF/CARGOS%202019/011-proveido.pdf" TargetMode="External"/><Relationship Id="rId1991" Type="http://schemas.openxmlformats.org/officeDocument/2006/relationships/hyperlink" Target="http://../AppData/Roaming/Microsoft/Users/51984/Users/CASA%201/Users/CASA%201/AppData/Roaming/Microsoft/RESOLUCIONES%202019%20PDF/CARGOS%202019/013.pdf" TargetMode="External"/><Relationship Id="rId1992" Type="http://schemas.openxmlformats.org/officeDocument/2006/relationships/hyperlink" Target="http://../AppData/Roaming/Microsoft/Users/51984/Users/CASA%201/Users/CASA%201/AppData/Roaming/Microsoft/RESOLUCIONES%202019%20PDF/CARGOS%202019/004-PROVEIDO.pdf" TargetMode="External"/><Relationship Id="rId1993" Type="http://schemas.openxmlformats.org/officeDocument/2006/relationships/hyperlink" Target="http://../AppData/Roaming/Microsoft/Users/51984/Users/CASA%201/Users/CASA%201/AppData/Roaming/Microsoft/RESOLUCIONES%202019%20PDF/CARGOS%202019/PROVEIDO-070.pdf" TargetMode="External"/><Relationship Id="rId1983" Type="http://schemas.openxmlformats.org/officeDocument/2006/relationships/hyperlink" Target="http://../AppData/Roaming/Microsoft/Users/51984/Users/CASA%201/Users/CASA%201/AppData/Roaming/Microsoft/RESOLUCIONES%202019%20PDF/CARGOS%202019/016.pdf" TargetMode="External"/><Relationship Id="rId1984" Type="http://schemas.openxmlformats.org/officeDocument/2006/relationships/hyperlink" Target="http://../AppData/Roaming/Microsoft/Users/51984/Users/CASA%201/Users/CASA%201/AppData/Roaming/Microsoft/RESOLUCIONES%202019%20PDF/CARGOS%202019/008-PROVEIDO.pdf" TargetMode="External"/><Relationship Id="rId1985" Type="http://schemas.openxmlformats.org/officeDocument/2006/relationships/hyperlink" Target="http://../AppData/Roaming/Microsoft/Users/51984/Users/CASA%201/Users/CASA%201/AppData/Roaming/Microsoft/RESOLUCIONES%202019%20PDF/CARGOS%202019/007-PROVEIDO.pdf" TargetMode="External"/><Relationship Id="rId1986" Type="http://schemas.openxmlformats.org/officeDocument/2006/relationships/hyperlink" Target="http://../AppData/Roaming/Microsoft/Users/51984/Users/CASA%201/Users/CASA%201/AppData/Roaming/Microsoft/RESOLUCIONES%202019%20PDF/CARGOS%202019/017.pdf" TargetMode="External"/><Relationship Id="rId1987" Type="http://schemas.openxmlformats.org/officeDocument/2006/relationships/hyperlink" Target="http://../AppData/Roaming/Microsoft/Users/51984/Users/CASA%201/Users/CASA%201/AppData/Roaming/Microsoft/RESOLUCIONES%202019%20PDF/CARGOS%202019/018.pdf" TargetMode="External"/><Relationship Id="rId1988" Type="http://schemas.openxmlformats.org/officeDocument/2006/relationships/hyperlink" Target="http://../AppData/Roaming/Microsoft/Users/51984/Users/CASA%201/Users/CASA%201/AppData/Roaming/Microsoft/RESOLUCIONES%202019%20PDF/CARGOS%202019/PROVEIDO%20072.pdf" TargetMode="External"/><Relationship Id="rId1989" Type="http://schemas.openxmlformats.org/officeDocument/2006/relationships/hyperlink" Target="http://../AppData/Roaming/Microsoft/Users/51984/Users/CASA%201/Users/CASA%201/AppData/Roaming/Microsoft/RESOLUCIONES%202019%20PDF/CARGOS%202019/012-PROVEIDO.pdf" TargetMode="External"/><Relationship Id="rId1980" Type="http://schemas.openxmlformats.org/officeDocument/2006/relationships/hyperlink" Target="http://../AppData/Roaming/Microsoft/Users/51984/Users/CASA%201/Users/CASA%201/AppData/Roaming/Microsoft/RESOLUCIONES%202019%20PDF/1337.pdf" TargetMode="External"/><Relationship Id="rId1981" Type="http://schemas.openxmlformats.org/officeDocument/2006/relationships/hyperlink" Target="http://../AppData/Roaming/Microsoft/Users/51984/Users/CASA%201/Users/CASA%201/AppData/Roaming/Microsoft/RESOLUCIONES%202019%20PDF/005-EPG.pdf" TargetMode="External"/><Relationship Id="rId1982" Type="http://schemas.openxmlformats.org/officeDocument/2006/relationships/hyperlink" Target="http://../AppData/Roaming/Microsoft/Users/51984/Users/CASA%201/Users/CASA%201/AppData/Roaming/Microsoft/RESOLUCIONES%202019%20PDF/CARGOS%202019/PROVEIDO-004.pdf" TargetMode="External"/><Relationship Id="rId1930" Type="http://schemas.openxmlformats.org/officeDocument/2006/relationships/hyperlink" Target="http://../AppData/Roaming/Microsoft/Users/51984/Users/CASA%201/Users/CASA%201/AppData/Roaming/Microsoft/RESOLUCIONES%202019%20PDF/1284.pdf" TargetMode="External"/><Relationship Id="rId1931" Type="http://schemas.openxmlformats.org/officeDocument/2006/relationships/hyperlink" Target="http://../AppData/Roaming/Microsoft/Users/51984/Users/CASA%201/Users/CASA%201/AppData/Roaming/Microsoft/RESOLUCIONES%202019%20PDF/1285.pdf" TargetMode="External"/><Relationship Id="rId1932" Type="http://schemas.openxmlformats.org/officeDocument/2006/relationships/hyperlink" Target="http://../AppData/Roaming/Microsoft/Users/51984/Users/CASA%201/Users/CASA%201/AppData/Roaming/Microsoft/RESOLUCIONES%202019%20PDF/1286.pdf" TargetMode="External"/><Relationship Id="rId1933" Type="http://schemas.openxmlformats.org/officeDocument/2006/relationships/hyperlink" Target="http://../AppData/Roaming/Microsoft/Users/51984/Users/CASA%201/Users/CASA%201/AppData/Roaming/Microsoft/RESOLUCIONES%202019%20PDF/1287.pdf" TargetMode="External"/><Relationship Id="rId1934" Type="http://schemas.openxmlformats.org/officeDocument/2006/relationships/hyperlink" Target="http://../AppData/Roaming/Microsoft/Users/51984/Users/CASA%201/Users/CASA%201/AppData/Roaming/Microsoft/RESOLUCIONES%202019%20PDF/1288.pdf" TargetMode="External"/><Relationship Id="rId1935" Type="http://schemas.openxmlformats.org/officeDocument/2006/relationships/hyperlink" Target="http://../AppData/Roaming/Microsoft/Users/51984/Users/CASA%201/Users/CASA%201/AppData/Roaming/Microsoft/RESOLUCIONES%202019%20PDF/1289.pdf" TargetMode="External"/><Relationship Id="rId1936" Type="http://schemas.openxmlformats.org/officeDocument/2006/relationships/hyperlink" Target="http://../AppData/Roaming/Microsoft/Users/51984/Users/CASA%201/Users/CASA%201/AppData/Roaming/Microsoft/RESOLUCIONES%202019%20PDF/1290.pdf" TargetMode="External"/><Relationship Id="rId1937" Type="http://schemas.openxmlformats.org/officeDocument/2006/relationships/hyperlink" Target="http://../AppData/Roaming/Microsoft/Users/51984/Users/CASA%201/Users/CASA%201/AppData/Roaming/Microsoft/RESOLUCIONES%202019%20PDF/1291.pdf" TargetMode="External"/><Relationship Id="rId1938" Type="http://schemas.openxmlformats.org/officeDocument/2006/relationships/hyperlink" Target="http://../AppData/Roaming/Microsoft/Users/51984/Users/CASA%201/Users/CASA%201/AppData/Roaming/Microsoft/RESOLUCIONES%202019%20PDF/1292.pdf" TargetMode="External"/><Relationship Id="rId1939" Type="http://schemas.openxmlformats.org/officeDocument/2006/relationships/hyperlink" Target="http://../AppData/Roaming/Microsoft/Users/51984/Users/CASA%201/Users/CASA%201/AppData/Roaming/Microsoft/RESOLUCIONES%202019%20PDF/1293.pdf" TargetMode="External"/><Relationship Id="rId1920" Type="http://schemas.openxmlformats.org/officeDocument/2006/relationships/hyperlink" Target="http://../AppData/Roaming/Microsoft/Users/51984/Users/CASA%201/Users/CASA%201/AppData/Roaming/Microsoft/RESOLUCIONES%202019%20PDF/1273.pdf" TargetMode="External"/><Relationship Id="rId1921" Type="http://schemas.openxmlformats.org/officeDocument/2006/relationships/hyperlink" Target="http://../AppData/Roaming/Microsoft/Users/51984/Users/CASA%201/Users/CASA%201/AppData/Roaming/Microsoft/RESOLUCIONES%202019%20PDF/1274.pdf" TargetMode="External"/><Relationship Id="rId1922" Type="http://schemas.openxmlformats.org/officeDocument/2006/relationships/hyperlink" Target="http://../AppData/Roaming/Microsoft/AppData/Roaming/Microsoft/RESOLUCIONES%202019%20PDF/1275.pdf" TargetMode="External"/><Relationship Id="rId1923" Type="http://schemas.openxmlformats.org/officeDocument/2006/relationships/hyperlink" Target="http://../AppData/Roaming/Microsoft/Users/51984/Users/CASA%201/Users/CASA%201/AppData/Roaming/Microsoft/RESOLUCIONES%202019%20PDF/1276.pdf" TargetMode="External"/><Relationship Id="rId1924" Type="http://schemas.openxmlformats.org/officeDocument/2006/relationships/hyperlink" Target="http://../AppData/Roaming/Microsoft/Users/51984/Users/CASA%201/Users/CASA%201/AppData/Roaming/Microsoft/RESOLUCIONES%202019%20PDF/1277.pdf" TargetMode="External"/><Relationship Id="rId1925" Type="http://schemas.openxmlformats.org/officeDocument/2006/relationships/hyperlink" Target="http://../AppData/Roaming/Microsoft/Users/51984/Users/CASA%201/Users/CASA%201/AppData/Roaming/Microsoft/RESOLUCIONES%202019%20PDF/1278.pdf" TargetMode="External"/><Relationship Id="rId1926" Type="http://schemas.openxmlformats.org/officeDocument/2006/relationships/hyperlink" Target="http://../AppData/Roaming/Microsoft/Users/51984/Users/CASA%201/Users/CASA%201/AppData/Roaming/Microsoft/RESOLUCIONES%202019%20PDF/1280.pdf" TargetMode="External"/><Relationship Id="rId1927" Type="http://schemas.openxmlformats.org/officeDocument/2006/relationships/hyperlink" Target="http://../AppData/Roaming/Microsoft/Users/51984/Users/CASA%201/Users/CASA%201/AppData/Roaming/Microsoft/RESOLUCIONES%202019%20PDF/1281.pdf" TargetMode="External"/><Relationship Id="rId1928" Type="http://schemas.openxmlformats.org/officeDocument/2006/relationships/hyperlink" Target="http://../AppData/Roaming/Microsoft/Users/51984/Users/CASA%201/Users/CASA%201/AppData/Roaming/Microsoft/RESOLUCIONES%202019%20PDF/1282.pdf" TargetMode="External"/><Relationship Id="rId1929" Type="http://schemas.openxmlformats.org/officeDocument/2006/relationships/hyperlink" Target="http://../AppData/Roaming/Microsoft/Users/51984/Users/CASA%201/Users/CASA%201/AppData/Roaming/Microsoft/RESOLUCIONES%202019%20PDF/1283.pdf" TargetMode="External"/><Relationship Id="rId1950" Type="http://schemas.openxmlformats.org/officeDocument/2006/relationships/hyperlink" Target="http://../AppData/Roaming/Microsoft/Users/51984/Users/CASA%201/Users/CASA%201/AppData/Roaming/Microsoft/RESOLUCIONES%202019%20PDF/1305.pdf" TargetMode="External"/><Relationship Id="rId1951" Type="http://schemas.openxmlformats.org/officeDocument/2006/relationships/hyperlink" Target="http://../AppData/Roaming/Microsoft/Users/51984/Users/CASA%201/Users/CASA%201/AppData/Roaming/Microsoft/RESOLUCIONES%202019%20PDF/1306.pdf" TargetMode="External"/><Relationship Id="rId1952" Type="http://schemas.openxmlformats.org/officeDocument/2006/relationships/hyperlink" Target="http://../AppData/Roaming/Microsoft/Users/51984/Users/CASA%201/Users/CASA%201/AppData/Roaming/Microsoft/RESOLUCIONES%202019%20PDF/1307.pdf" TargetMode="External"/><Relationship Id="rId1953" Type="http://schemas.openxmlformats.org/officeDocument/2006/relationships/hyperlink" Target="http://../AppData/Roaming/Microsoft/Users/51984/Users/CASA%201/Users/CASA%201/AppData/Roaming/Microsoft/RESOLUCIONES%202019%20PDF/1308.pdf" TargetMode="External"/><Relationship Id="rId1954" Type="http://schemas.openxmlformats.org/officeDocument/2006/relationships/hyperlink" Target="http://../AppData/Roaming/Microsoft/Users/51984/Users/CASA%201/Users/CASA%201/AppData/Roaming/Microsoft/RESOLUCIONES%202019%20PDF/1309.pdf" TargetMode="External"/><Relationship Id="rId1955" Type="http://schemas.openxmlformats.org/officeDocument/2006/relationships/hyperlink" Target="http://../AppData/Roaming/Microsoft/Users/51984/Users/CASA%201/Users/CASA%201/AppData/Roaming/Microsoft/RESOLUCIONES%202019%20PDF/1310.pdf" TargetMode="External"/><Relationship Id="rId1956" Type="http://schemas.openxmlformats.org/officeDocument/2006/relationships/hyperlink" Target="http://../AppData/Roaming/Microsoft/Users/51984/Users/CASA%201/Users/CASA%201/AppData/Roaming/Microsoft/RESOLUCIONES%202019%20PDF/1311.pdf" TargetMode="External"/><Relationship Id="rId1957" Type="http://schemas.openxmlformats.org/officeDocument/2006/relationships/hyperlink" Target="http://../AppData/Roaming/Microsoft/Users/51984/Users/CASA%201/Users/CASA%201/AppData/Roaming/Microsoft/RESOLUCIONES%202019%20PDF/1313.pdf" TargetMode="External"/><Relationship Id="rId1958" Type="http://schemas.openxmlformats.org/officeDocument/2006/relationships/hyperlink" Target="http://../AppData/Roaming/Microsoft/Users/51984/Users/CASA%201/Users/CASA%201/AppData/Roaming/Microsoft/RESOLUCIONES%202019%20PDF/1314.pdf" TargetMode="External"/><Relationship Id="rId1959" Type="http://schemas.openxmlformats.org/officeDocument/2006/relationships/hyperlink" Target="http://../AppData/Roaming/Microsoft/Users/51984/Users/CASA%201/Users/CASA%201/AppData/Roaming/Microsoft/RESOLUCIONES%202019%20PDF/1315.pdf" TargetMode="External"/><Relationship Id="rId1940" Type="http://schemas.openxmlformats.org/officeDocument/2006/relationships/hyperlink" Target="http://../AppData/Roaming/Microsoft/Users/51984/Users/CASA%201/Users/CASA%201/AppData/Roaming/Microsoft/RESOLUCIONES%202019%20PDF/1294.pdf" TargetMode="External"/><Relationship Id="rId1941" Type="http://schemas.openxmlformats.org/officeDocument/2006/relationships/hyperlink" Target="http://../AppData/Roaming/Microsoft/Users/51984/Users/CASA%201/Users/CASA%201/AppData/Roaming/Microsoft/RESOLUCIONES%202019%20PDF/1295.pdf" TargetMode="External"/><Relationship Id="rId1942" Type="http://schemas.openxmlformats.org/officeDocument/2006/relationships/hyperlink" Target="http://../AppData/Roaming/Microsoft/Users/51984/Users/CASA%201/Users/CASA%201/AppData/Roaming/Microsoft/RESOLUCIONES%202019%20PDF/1296.pdf" TargetMode="External"/><Relationship Id="rId1943" Type="http://schemas.openxmlformats.org/officeDocument/2006/relationships/hyperlink" Target="http://../AppData/Roaming/Microsoft/Users/51984/Users/CASA%201/Users/CASA%201/AppData/Roaming/Microsoft/RESOLUCIONES%202019%20PDF/1298.pdf" TargetMode="External"/><Relationship Id="rId1944" Type="http://schemas.openxmlformats.org/officeDocument/2006/relationships/hyperlink" Target="http://../AppData/Roaming/Microsoft/Users/51984/Users/CASA%201/Users/CASA%201/AppData/Roaming/Microsoft/RESOLUCIONES%202019%20PDF/1299.pdf" TargetMode="External"/><Relationship Id="rId1945" Type="http://schemas.openxmlformats.org/officeDocument/2006/relationships/hyperlink" Target="http://../AppData/Roaming/Microsoft/Users/51984/Users/CASA%201/Users/CASA%201/AppData/Roaming/Microsoft/RESOLUCIONES%202019%20PDF/1300.pdf" TargetMode="External"/><Relationship Id="rId1946" Type="http://schemas.openxmlformats.org/officeDocument/2006/relationships/hyperlink" Target="http://../AppData/Roaming/Microsoft/Users/51984/Users/CASA%201/Users/CASA%201/AppData/Roaming/Microsoft/RESOLUCIONES%202019%20PDF/1301.pdf" TargetMode="External"/><Relationship Id="rId1947" Type="http://schemas.openxmlformats.org/officeDocument/2006/relationships/hyperlink" Target="http://../AppData/Roaming/Microsoft/Users/51984/Users/CASA%201/Users/CASA%201/AppData/Roaming/Microsoft/RESOLUCIONES%202019%20PDF/1302.pdf" TargetMode="External"/><Relationship Id="rId1948" Type="http://schemas.openxmlformats.org/officeDocument/2006/relationships/hyperlink" Target="http://../AppData/Roaming/Microsoft/Users/51984/Users/CASA%201/Users/CASA%201/AppData/Roaming/Microsoft/RESOLUCIONES%202019%20PDF/1303.pdf" TargetMode="External"/><Relationship Id="rId1949" Type="http://schemas.openxmlformats.org/officeDocument/2006/relationships/hyperlink" Target="http://../AppData/Roaming/Microsoft/Users/51984/Users/CASA%201/Users/CASA%201/AppData/Roaming/Microsoft/RESOLUCIONES%202019%20PDF/1304.pdf" TargetMode="External"/><Relationship Id="rId509" Type="http://schemas.openxmlformats.org/officeDocument/2006/relationships/hyperlink" Target="http://../AppData/Roaming/Microsoft/Users/51984/Users/CASA%201/Users/CASA%201/AppData/Roaming/Microsoft/RESOLUCIONES%202019%20PDF/0392.pdf" TargetMode="External"/><Relationship Id="rId508" Type="http://schemas.openxmlformats.org/officeDocument/2006/relationships/hyperlink" Target="http://../AppData/Roaming/Microsoft/Users/51984/Users/CASA%201/Users/CASA%201/AppData/Roaming/Microsoft/RESOLUCIONES%202019%20PDF/0391.pdf" TargetMode="External"/><Relationship Id="rId503" Type="http://schemas.openxmlformats.org/officeDocument/2006/relationships/hyperlink" Target="http://../AppData/Roaming/Microsoft/Users/51984/Users/CASA%201/Users/CASA%201/AppData/Roaming/Microsoft/RESOLUCIONES%202019%20PDF/0386.pdf" TargetMode="External"/><Relationship Id="rId502" Type="http://schemas.openxmlformats.org/officeDocument/2006/relationships/hyperlink" Target="http://../AppData/Roaming/Microsoft/Users/51984/Users/CASA%201/Users/CASA%201/AppData/Roaming/Microsoft/RESOLUCIONES%202019%20PDF/0385.pdf" TargetMode="External"/><Relationship Id="rId501" Type="http://schemas.openxmlformats.org/officeDocument/2006/relationships/hyperlink" Target="http://../AppData/Roaming/Microsoft/Users/51984/Users/CASA%201/Users/CASA%201/AppData/Roaming/Microsoft/RESOLUCIONES%202019%20PDF/0384.pdf" TargetMode="External"/><Relationship Id="rId500" Type="http://schemas.openxmlformats.org/officeDocument/2006/relationships/hyperlink" Target="http://../AppData/Roaming/Microsoft/Users/51984/Users/CASA%201/Users/CASA%201/AppData/Roaming/Microsoft/RESOLUCIONES%202019%20PDF/0383.pdf" TargetMode="External"/><Relationship Id="rId507" Type="http://schemas.openxmlformats.org/officeDocument/2006/relationships/hyperlink" Target="http://../AppData/Roaming/Microsoft/Users/51984/Users/CASA%201/Users/CASA%201/AppData/Roaming/Microsoft/RESOLUCIONES%202019%20PDF/0390.pdf" TargetMode="External"/><Relationship Id="rId506" Type="http://schemas.openxmlformats.org/officeDocument/2006/relationships/hyperlink" Target="http://../AppData/Roaming/Microsoft/Users/51984/Users/CASA%201/Users/CASA%201/AppData/Roaming/Microsoft/RESOLUCIONES%202019%20PDF/0389.pdf" TargetMode="External"/><Relationship Id="rId505" Type="http://schemas.openxmlformats.org/officeDocument/2006/relationships/hyperlink" Target="http://../AppData/Roaming/Microsoft/Users/51984/Users/CASA%201/Users/CASA%201/AppData/Roaming/Microsoft/RESOLUCIONES%202019%20PDF/0388.pdf" TargetMode="External"/><Relationship Id="rId504" Type="http://schemas.openxmlformats.org/officeDocument/2006/relationships/hyperlink" Target="http://../AppData/Roaming/Microsoft/Users/51984/Users/CASA%201/Users/CASA%201/AppData/Roaming/Microsoft/RESOLUCIONES%202019%20PDF/0387.pdf" TargetMode="External"/><Relationship Id="rId1114" Type="http://schemas.openxmlformats.org/officeDocument/2006/relationships/hyperlink" Target="http://../AppData/Roaming/Microsoft/Users/51984/Users/CASA%201/Users/CASA%201/AppData/Roaming/Microsoft/RESOLUCIONES%202019%20PDF/CARGOS%202019/0798-CARGO1.pdf" TargetMode="External"/><Relationship Id="rId1115" Type="http://schemas.openxmlformats.org/officeDocument/2006/relationships/hyperlink" Target="http://../AppData/Roaming/Microsoft/Users/51984/Users/CASA%201/Users/CASA%201/AppData/Roaming/Microsoft/RESOLUCIONES%202019%20PDF/CARGOS%202019/0798-CARGO2.pdf" TargetMode="External"/><Relationship Id="rId1116" Type="http://schemas.openxmlformats.org/officeDocument/2006/relationships/hyperlink" Target="http://../AppData/Roaming/Microsoft/Users/51984/Users/CASA%201/Users/CASA%201/AppData/Roaming/Microsoft/RESOLUCIONES%202019%20PDF/0799.pdf" TargetMode="External"/><Relationship Id="rId1117" Type="http://schemas.openxmlformats.org/officeDocument/2006/relationships/hyperlink" Target="http://../AppData/Roaming/Microsoft/Users/51984/Users/CASA%201/Users/CASA%201/AppData/Roaming/Microsoft/RESOLUCIONES%202019%20PDF/CARGOS%202019/0799-CARGO1.pdf" TargetMode="External"/><Relationship Id="rId1118" Type="http://schemas.openxmlformats.org/officeDocument/2006/relationships/hyperlink" Target="http://../AppData/Roaming/Microsoft/Users/51984/Users/CASA%201/Users/CASA%201/AppData/Roaming/Microsoft/RESOLUCIONES%202019%20PDF/CARGOS%202019/0799-CARGO2.pdf" TargetMode="External"/><Relationship Id="rId1119" Type="http://schemas.openxmlformats.org/officeDocument/2006/relationships/hyperlink" Target="http://../AppData/Roaming/Microsoft/Users/51984/Users/CASA%201/Users/CASA%201/AppData/Roaming/Microsoft/RESOLUCIONES%202019%20PDF/0800.pdf" TargetMode="External"/><Relationship Id="rId525" Type="http://schemas.openxmlformats.org/officeDocument/2006/relationships/hyperlink" Target="http://../AppData/Roaming/Microsoft/Users/51984/Users/CASA%201/Users/CASA%201/AppData/Roaming/Microsoft/RESOLUCIONES%202019%20PDF/0410.pdf" TargetMode="External"/><Relationship Id="rId524" Type="http://schemas.openxmlformats.org/officeDocument/2006/relationships/hyperlink" Target="http://../AppData/Roaming/Microsoft/Users/51984/Users/CASA%201/Users/CASA%201/AppData/Roaming/Microsoft/RESOLUCIONES%202019%20PDF/0409.pdf" TargetMode="External"/><Relationship Id="rId523" Type="http://schemas.openxmlformats.org/officeDocument/2006/relationships/hyperlink" Target="http://../AppData/Roaming/Microsoft/Users/51984/Users/CASA%201/Users/CASA%201/AppData/Roaming/Microsoft/RESOLUCIONES%202019%20PDF/0408.pdf" TargetMode="External"/><Relationship Id="rId522" Type="http://schemas.openxmlformats.org/officeDocument/2006/relationships/hyperlink" Target="http://../AppData/Roaming/Microsoft/Users/51984/Users/CASA%201/Users/CASA%201/AppData/Roaming/Microsoft/RESOLUCIONES%202019%20PDF/0407.pdf" TargetMode="External"/><Relationship Id="rId529" Type="http://schemas.openxmlformats.org/officeDocument/2006/relationships/hyperlink" Target="http://../AppData/Roaming/Microsoft/Users/51984/Users/CASA%201/Users/CASA%201/AppData/Roaming/Microsoft/RESOLUCIONES%202019%20PDF/0414.pdf" TargetMode="External"/><Relationship Id="rId528" Type="http://schemas.openxmlformats.org/officeDocument/2006/relationships/hyperlink" Target="http://../AppData/Roaming/Microsoft/Users/51984/Users/CASA%201/Users/CASA%201/AppData/Roaming/Microsoft/RESOLUCIONES%202019%20PDF/0413.pdf" TargetMode="External"/><Relationship Id="rId527" Type="http://schemas.openxmlformats.org/officeDocument/2006/relationships/hyperlink" Target="http://../AppData/Roaming/Microsoft/Users/51984/Users/CASA%201/Users/CASA%201/AppData/Roaming/Microsoft/RESOLUCIONES%202019%20PDF/0412.pdf" TargetMode="External"/><Relationship Id="rId526" Type="http://schemas.openxmlformats.org/officeDocument/2006/relationships/hyperlink" Target="http://../AppData/Roaming/Microsoft/Users/51984/Users/CASA%201/Users/CASA%201/AppData/Roaming/Microsoft/RESOLUCIONES%202019%20PDF/0411.pdf" TargetMode="External"/><Relationship Id="rId521" Type="http://schemas.openxmlformats.org/officeDocument/2006/relationships/hyperlink" Target="http://../AppData/Roaming/Microsoft/Users/51984/Users/CASA%201/Users/CASA%201/AppData/Roaming/Microsoft/RESOLUCIONES%202019%20PDF/0406.pdf" TargetMode="External"/><Relationship Id="rId1110" Type="http://schemas.openxmlformats.org/officeDocument/2006/relationships/hyperlink" Target="http://../AppData/Roaming/Microsoft/Users/51984/Users/CASA%201/Users/CASA%201/AppData/Roaming/Microsoft/RESOLUCIONES%202019%20PDF/0797.pdf" TargetMode="External"/><Relationship Id="rId520" Type="http://schemas.openxmlformats.org/officeDocument/2006/relationships/hyperlink" Target="http://../AppData/Roaming/Microsoft/Users/51984/Users/CASA%201/Users/CASA%201/AppData/Roaming/Microsoft/RESOLUCIONES%202019%20PDF/0405.pdf" TargetMode="External"/><Relationship Id="rId1111" Type="http://schemas.openxmlformats.org/officeDocument/2006/relationships/hyperlink" Target="http://../AppData/Roaming/Microsoft/Users/51984/Users/CASA%201/Users/CASA%201/AppData/Roaming/Microsoft/RESOLUCIONES%202019%20PDF/CARGOS%202019/0797-CARGO1.pdf" TargetMode="External"/><Relationship Id="rId1112" Type="http://schemas.openxmlformats.org/officeDocument/2006/relationships/hyperlink" Target="http://../AppData/Roaming/Microsoft/Users/51984/Users/CASA%201/Users/CASA%201/AppData/Roaming/Microsoft/RESOLUCIONES%202019%20PDF/CARGOS%202019/0797-CARGO2.pdf" TargetMode="External"/><Relationship Id="rId1113" Type="http://schemas.openxmlformats.org/officeDocument/2006/relationships/hyperlink" Target="http://../AppData/Roaming/Microsoft/Users/51984/Users/CASA%201/Users/CASA%201/AppData/Roaming/Microsoft/RESOLUCIONES%202019%20PDF/0798.pdf" TargetMode="External"/><Relationship Id="rId1103" Type="http://schemas.openxmlformats.org/officeDocument/2006/relationships/hyperlink" Target="http://../AppData/Roaming/Microsoft/Users/51984/Users/CASA%201/Users/CASA%201/AppData/Roaming/Microsoft/RESOLUCIONES%202019%20PDF/0795.pdf" TargetMode="External"/><Relationship Id="rId1104" Type="http://schemas.openxmlformats.org/officeDocument/2006/relationships/hyperlink" Target="http://../AppData/Roaming/Microsoft/Users/51984/Users/CASA%201/Users/CASA%201/AppData/Roaming/Microsoft/RESOLUCIONES%202019%20PDF/0796.pdf" TargetMode="External"/><Relationship Id="rId1105" Type="http://schemas.openxmlformats.org/officeDocument/2006/relationships/hyperlink" Target="http://../AppData/Roaming/Microsoft/Users/51984/Users/CASA%201/Users/CASA%201/AppData/Roaming/Microsoft/RESOLUCIONES%202019%20PDF/CARGOS%202019/0796-CARGO1.pdf" TargetMode="External"/><Relationship Id="rId1106" Type="http://schemas.openxmlformats.org/officeDocument/2006/relationships/hyperlink" Target="http://../AppData/Roaming/Microsoft/Users/51984/Users/CASA%201/Users/CASA%201/AppData/Roaming/Microsoft/RESOLUCIONES%202019%20PDF/CARGOS%202019/0796-CARGO2.pdf" TargetMode="External"/><Relationship Id="rId1107" Type="http://schemas.openxmlformats.org/officeDocument/2006/relationships/hyperlink" Target="http://../AppData/Roaming/Microsoft/Users/51984/Users/CASA%201/Users/CASA%201/AppData/Roaming/Microsoft/RESOLUCIONES%202019%20PDF/CARGOS%202019/796-3.pdf" TargetMode="External"/><Relationship Id="rId1108" Type="http://schemas.openxmlformats.org/officeDocument/2006/relationships/hyperlink" Target="http://../AppData/Roaming/Microsoft/Users/51984/Users/CASA%201/Users/CASA%201/AppData/Roaming/Microsoft/RESOLUCIONES%202019%20PDF/CARGOS%202019/796-4.pdf" TargetMode="External"/><Relationship Id="rId1109" Type="http://schemas.openxmlformats.org/officeDocument/2006/relationships/hyperlink" Target="http://../AppData/Roaming/Microsoft/Users/51984/Users/CASA%201/Users/CASA%201/AppData/Roaming/Microsoft/RESOLUCIONES%202019%20PDF/CARGOS%202019/0796-CARGO3.pdf" TargetMode="External"/><Relationship Id="rId519" Type="http://schemas.openxmlformats.org/officeDocument/2006/relationships/hyperlink" Target="http://../AppData/Roaming/Microsoft/Users/51984/Users/CASA%201/Users/CASA%201/AppData/Roaming/Microsoft/RESOLUCIONES%202019%20PDF/0403.pdf" TargetMode="External"/><Relationship Id="rId514" Type="http://schemas.openxmlformats.org/officeDocument/2006/relationships/hyperlink" Target="http://../AppData/Roaming/Microsoft/Users/51984/Users/CASA%201/Users/CASA%201/AppData/Roaming/Microsoft/RESOLUCIONES%202019%20PDF/0398.pdf" TargetMode="External"/><Relationship Id="rId513" Type="http://schemas.openxmlformats.org/officeDocument/2006/relationships/hyperlink" Target="http://../AppData/Roaming/Microsoft/Users/51984/Users/CASA%201/Users/CASA%201/AppData/Roaming/Microsoft/RESOLUCIONES%202019%20PDF/0397.pdf" TargetMode="External"/><Relationship Id="rId512" Type="http://schemas.openxmlformats.org/officeDocument/2006/relationships/hyperlink" Target="http://../AppData/Roaming/Microsoft/Users/51984/Users/CASA%201/Users/CASA%201/AppData/Roaming/Microsoft/RESOLUCIONES%202019%20PDF/0396.pdf" TargetMode="External"/><Relationship Id="rId511" Type="http://schemas.openxmlformats.org/officeDocument/2006/relationships/hyperlink" Target="http://../AppData/Roaming/Microsoft/Users/51984/Users/CASA%201/Users/CASA%201/AppData/Roaming/Microsoft/RESOLUCIONES%202019%20PDF/0395.pdf" TargetMode="External"/><Relationship Id="rId518" Type="http://schemas.openxmlformats.org/officeDocument/2006/relationships/hyperlink" Target="http://../AppData/Roaming/Microsoft/Users/51984/Users/CASA%201/Users/CASA%201/AppData/Roaming/Microsoft/RESOLUCIONES%202019%20PDF/0402.pdf" TargetMode="External"/><Relationship Id="rId517" Type="http://schemas.openxmlformats.org/officeDocument/2006/relationships/hyperlink" Target="http://../AppData/Roaming/Microsoft/Users/51984/Users/CASA%201/Users/CASA%201/AppData/Roaming/Microsoft/RESOLUCIONES%202019%20PDF/0401.pdf" TargetMode="External"/><Relationship Id="rId516" Type="http://schemas.openxmlformats.org/officeDocument/2006/relationships/hyperlink" Target="http://../AppData/Roaming/Microsoft/Users/51984/Users/CASA%201/Users/CASA%201/AppData/Roaming/Microsoft/RESOLUCIONES%202019%20PDF/0400.pdf" TargetMode="External"/><Relationship Id="rId515" Type="http://schemas.openxmlformats.org/officeDocument/2006/relationships/hyperlink" Target="http://../AppData/Roaming/Microsoft/Users/51984/Users/CASA%201/Users/CASA%201/AppData/Roaming/Microsoft/RESOLUCIONES%202019%20PDF/0399.pdf" TargetMode="External"/><Relationship Id="rId510" Type="http://schemas.openxmlformats.org/officeDocument/2006/relationships/hyperlink" Target="http://../AppData/Roaming/Microsoft/Users/51984/Users/CASA%201/Users/CASA%201/AppData/Roaming/Microsoft/RESOLUCIONES%202019%20PDF/0394.pdf" TargetMode="External"/><Relationship Id="rId1100" Type="http://schemas.openxmlformats.org/officeDocument/2006/relationships/hyperlink" Target="http://../AppData/Roaming/Microsoft/Users/51984/Users/CASA%201/Users/CASA%201/AppData/Roaming/Microsoft/RESOLUCIONES%202019%20PDF/0792.pdf" TargetMode="External"/><Relationship Id="rId1101" Type="http://schemas.openxmlformats.org/officeDocument/2006/relationships/hyperlink" Target="http://../AppData/Roaming/Microsoft/Users/51984/Users/CASA%201/Users/CASA%201/AppData/Roaming/Microsoft/RESOLUCIONES%202019%20PDF/0793.pdf" TargetMode="External"/><Relationship Id="rId1102" Type="http://schemas.openxmlformats.org/officeDocument/2006/relationships/hyperlink" Target="http://../AppData/Roaming/Microsoft/Users/51984/Users/CASA%201/Users/CASA%201/AppData/Roaming/Microsoft/RESOLUCIONES%202019%20PDF/0794.pdf" TargetMode="External"/><Relationship Id="rId590" Type="http://schemas.openxmlformats.org/officeDocument/2006/relationships/hyperlink" Target="http://../AppData/Roaming/Microsoft/Users/51984/Users/CASA%201/Users/CASA%201/AppData/Roaming/Microsoft/RESOLUCIONES%202019%20PDF/0477.pdf" TargetMode="External"/><Relationship Id="rId589" Type="http://schemas.openxmlformats.org/officeDocument/2006/relationships/hyperlink" Target="http://../AppData/Roaming/Microsoft/Users/51984/Users/CASA%201/Users/CASA%201/AppData/Roaming/Microsoft/RESOLUCIONES%202019%20PDF/0476.pdf" TargetMode="External"/><Relationship Id="rId588" Type="http://schemas.openxmlformats.org/officeDocument/2006/relationships/hyperlink" Target="http://../AppData/Roaming/Microsoft/Users/51984/Users/CASA%201/Users/CASA%201/AppData/Roaming/Microsoft/RESOLUCIONES%202019%20PDF/0475.pdf" TargetMode="External"/><Relationship Id="rId1170" Type="http://schemas.openxmlformats.org/officeDocument/2006/relationships/hyperlink" Target="http://../AppData/Roaming/Microsoft/Users/51984/Users/CASA%201/Users/CASA%201/AppData/Roaming/Microsoft/RESOLUCIONES%202019%20PDF/0845.pdf" TargetMode="External"/><Relationship Id="rId1171" Type="http://schemas.openxmlformats.org/officeDocument/2006/relationships/hyperlink" Target="http://../AppData/Roaming/Microsoft/Users/51984/Users/CASA%201/Users/CASA%201/AppData/Roaming/Microsoft/RESOLUCIONES%202019%20PDF/0846.pdf" TargetMode="External"/><Relationship Id="rId583" Type="http://schemas.openxmlformats.org/officeDocument/2006/relationships/hyperlink" Target="http://../AppData/Roaming/Microsoft/Users/51984/Users/CASA%201/Users/CASA%201/AppData/Roaming/Microsoft/RESOLUCIONES%202019%20PDF/0470.pdf" TargetMode="External"/><Relationship Id="rId1172" Type="http://schemas.openxmlformats.org/officeDocument/2006/relationships/hyperlink" Target="http://../AppData/Roaming/Microsoft/Users/51984/Users/CASA%201/Users/CASA%201/AppData/Roaming/Microsoft/RESOLUCIONES%202019%20PDF/CARGOS%202019/846-0.pdf" TargetMode="External"/><Relationship Id="rId582" Type="http://schemas.openxmlformats.org/officeDocument/2006/relationships/hyperlink" Target="http://../AppData/Roaming/Microsoft/Users/51984/Users/CASA%201/Users/CASA%201/AppData/Roaming/Microsoft/RESOLUCIONES%202019%20PDF/0469.pdf" TargetMode="External"/><Relationship Id="rId1173" Type="http://schemas.openxmlformats.org/officeDocument/2006/relationships/hyperlink" Target="http://../AppData/Roaming/Microsoft/Users/51984/Users/CASA%201/Users/CASA%201/AppData/Roaming/Microsoft/RESOLUCIONES%202019%20PDF/0847.pdf" TargetMode="External"/><Relationship Id="rId581" Type="http://schemas.openxmlformats.org/officeDocument/2006/relationships/hyperlink" Target="http://../AppData/Roaming/Microsoft/Users/51984/Users/CASA%201/Users/CASA%201/AppData/Roaming/Microsoft/RESOLUCIONES%202019%20PDF/0468.pdf" TargetMode="External"/><Relationship Id="rId1174" Type="http://schemas.openxmlformats.org/officeDocument/2006/relationships/hyperlink" Target="http://../AppData/Roaming/Microsoft/Users/51984/Users/CASA%201/Users/CASA%201/AppData/Roaming/Microsoft/RESOLUCIONES%202019%20PDF/CARGOS%202019/0847-CARGO1.pdf" TargetMode="External"/><Relationship Id="rId580" Type="http://schemas.openxmlformats.org/officeDocument/2006/relationships/hyperlink" Target="http://../AppData/Roaming/Microsoft/Users/51984/Users/CASA%201/Users/CASA%201/AppData/Roaming/Microsoft/RESOLUCIONES%202019%20PDF/0467.pdf" TargetMode="External"/><Relationship Id="rId1175" Type="http://schemas.openxmlformats.org/officeDocument/2006/relationships/hyperlink" Target="http://../AppData/Roaming/Microsoft/Users/51984/Users/CASA%201/Users/CASA%201/AppData/Roaming/Microsoft/RESOLUCIONES%202019%20PDF/CARGOS%202019/0847-CARGO2.pdf" TargetMode="External"/><Relationship Id="rId587" Type="http://schemas.openxmlformats.org/officeDocument/2006/relationships/hyperlink" Target="http://../AppData/Roaming/Microsoft/Users/51984/Users/CASA%201/Users/CASA%201/AppData/Roaming/Microsoft/RESOLUCIONES%202019%20PDF/0474.pdf" TargetMode="External"/><Relationship Id="rId1176" Type="http://schemas.openxmlformats.org/officeDocument/2006/relationships/hyperlink" Target="http://../AppData/Roaming/Microsoft/Users/51984/Users/CASA%201/Users/CASA%201/AppData/Roaming/Microsoft/RESOLUCIONES%202019%20PDF/0848.pdf" TargetMode="External"/><Relationship Id="rId586" Type="http://schemas.openxmlformats.org/officeDocument/2006/relationships/hyperlink" Target="http://../AppData/Roaming/Microsoft/Users/51984/Users/CASA%201/Users/CASA%201/AppData/Roaming/Microsoft/RESOLUCIONES%202019%20PDF/0473.pdf" TargetMode="External"/><Relationship Id="rId1177" Type="http://schemas.openxmlformats.org/officeDocument/2006/relationships/hyperlink" Target="http://../AppData/Roaming/Microsoft/Users/51984/Users/CASA%201/Users/CASA%201/AppData/Roaming/Microsoft/RESOLUCIONES%202019%20PDF/CARGOS%202019/0848-CARGO1.pdf" TargetMode="External"/><Relationship Id="rId585" Type="http://schemas.openxmlformats.org/officeDocument/2006/relationships/hyperlink" Target="http://../AppData/Roaming/Microsoft/Users/51984/Users/CASA%201/Users/CASA%201/AppData/Roaming/Microsoft/RESOLUCIONES%202019%20PDF/0472.pdf" TargetMode="External"/><Relationship Id="rId1178" Type="http://schemas.openxmlformats.org/officeDocument/2006/relationships/hyperlink" Target="http://../AppData/Roaming/Microsoft/Users/51984/Users/CASA%201/Users/CASA%201/AppData/Roaming/Microsoft/RESOLUCIONES%202019%20PDF/CARGOS%202019/0848-CARGO2.pdf" TargetMode="External"/><Relationship Id="rId584" Type="http://schemas.openxmlformats.org/officeDocument/2006/relationships/hyperlink" Target="http://../AppData/Roaming/Microsoft/Users/51984/Users/CASA%201/Users/CASA%201/AppData/Roaming/Microsoft/RESOLUCIONES%202019%20PDF/0471.pdf" TargetMode="External"/><Relationship Id="rId1179" Type="http://schemas.openxmlformats.org/officeDocument/2006/relationships/hyperlink" Target="http://../AppData/Roaming/Microsoft/Users/51984/Users/CASA%201/Users/CASA%201/AppData/Roaming/Microsoft/RESOLUCIONES%202019%20PDF/0849.pdf" TargetMode="External"/><Relationship Id="rId1169" Type="http://schemas.openxmlformats.org/officeDocument/2006/relationships/hyperlink" Target="http://../AppData/Roaming/Microsoft/Users/51984/Users/CASA%201/Users/CASA%201/AppData/Roaming/Microsoft/RESOLUCIONES%202019%20PDF/0844.pdf" TargetMode="External"/><Relationship Id="rId579" Type="http://schemas.openxmlformats.org/officeDocument/2006/relationships/hyperlink" Target="http://../AppData/Roaming/Microsoft/Users/51984/Users/CASA%201/Users/CASA%201/AppData/Roaming/Microsoft/RESOLUCIONES%202019%20PDF/0466.pdf" TargetMode="External"/><Relationship Id="rId578" Type="http://schemas.openxmlformats.org/officeDocument/2006/relationships/hyperlink" Target="http://../AppData/Roaming/Microsoft/Users/51984/Users/CASA%201/Users/CASA%201/AppData/Roaming/Microsoft/RESOLUCIONES%202019%20PDF/0465.pdf" TargetMode="External"/><Relationship Id="rId577" Type="http://schemas.openxmlformats.org/officeDocument/2006/relationships/hyperlink" Target="http://../AppData/Roaming/Microsoft/Users/51984/Users/CASA%201/Users/CASA%201/AppData/Roaming/Microsoft/RESOLUCIONES%202019%20PDF/0464.pdf" TargetMode="External"/><Relationship Id="rId1160" Type="http://schemas.openxmlformats.org/officeDocument/2006/relationships/hyperlink" Target="http://../AppData/Roaming/Microsoft/Users/51984/Users/CASA%201/Users/CASA%201/AppData/Roaming/Microsoft/RESOLUCIONES%202019%20PDF/0835.pdf" TargetMode="External"/><Relationship Id="rId572" Type="http://schemas.openxmlformats.org/officeDocument/2006/relationships/hyperlink" Target="http://../AppData/Roaming/Microsoft/Users/51984/Users/CASA%201/Users/CASA%201/AppData/Roaming/Microsoft/RESOLUCIONES%202019%20PDF/0459.pdf" TargetMode="External"/><Relationship Id="rId1161" Type="http://schemas.openxmlformats.org/officeDocument/2006/relationships/hyperlink" Target="http://../AppData/Roaming/Microsoft/Users/51984/Users/CASA%201/Users/CASA%201/AppData/Roaming/Microsoft/RESOLUCIONES%202019%20PDF/0836.pdf" TargetMode="External"/><Relationship Id="rId571" Type="http://schemas.openxmlformats.org/officeDocument/2006/relationships/hyperlink" Target="http://../AppData/Roaming/Microsoft/Users/51984/Users/CASA%201/Users/CASA%201/AppData/Roaming/Microsoft/RESOLUCIONES%202019%20PDF/0457.pdf" TargetMode="External"/><Relationship Id="rId1162" Type="http://schemas.openxmlformats.org/officeDocument/2006/relationships/hyperlink" Target="http://../AppData/Roaming/Microsoft/Users/51984/Users/CASA%201/Users/CASA%201/AppData/Roaming/Microsoft/RESOLUCIONES%202019%20PDF/0837.pdf" TargetMode="External"/><Relationship Id="rId570" Type="http://schemas.openxmlformats.org/officeDocument/2006/relationships/hyperlink" Target="http://../AppData/Roaming/Microsoft/Users/51984/Users/CASA%201/Users/CASA%201/AppData/Roaming/Microsoft/RESOLUCIONES%202019%20PDF/0456.pdf" TargetMode="External"/><Relationship Id="rId1163" Type="http://schemas.openxmlformats.org/officeDocument/2006/relationships/hyperlink" Target="http://../AppData/Roaming/Microsoft/Users/51984/Users/CASA%201/Users/CASA%201/AppData/Roaming/Microsoft/RESOLUCIONES%202019%20PDF/0838.pdf" TargetMode="External"/><Relationship Id="rId1164" Type="http://schemas.openxmlformats.org/officeDocument/2006/relationships/hyperlink" Target="http://../AppData/Roaming/Microsoft/Users/51984/Users/CASA%201/Users/CASA%201/AppData/Roaming/Microsoft/RESOLUCIONES%202019%20PDF/0839.pdf" TargetMode="External"/><Relationship Id="rId576" Type="http://schemas.openxmlformats.org/officeDocument/2006/relationships/hyperlink" Target="http://../AppData/Roaming/Microsoft/Users/51984/Users/CASA%201/Users/CASA%201/AppData/Roaming/Microsoft/RESOLUCIONES%202019%20PDF/0463.pdf" TargetMode="External"/><Relationship Id="rId1165" Type="http://schemas.openxmlformats.org/officeDocument/2006/relationships/hyperlink" Target="http://../AppData/Roaming/Microsoft/Users/51984/Users/CASA%201/Users/CASA%201/AppData/Roaming/Microsoft/RESOLUCIONES%202019%20PDF/0840.pdf" TargetMode="External"/><Relationship Id="rId575" Type="http://schemas.openxmlformats.org/officeDocument/2006/relationships/hyperlink" Target="http://../AppData/Roaming/Microsoft/Users/51984/Users/CASA%201/Users/CASA%201/AppData/Roaming/Microsoft/RESOLUCIONES%202019%20PDF/0462.pdf" TargetMode="External"/><Relationship Id="rId1166" Type="http://schemas.openxmlformats.org/officeDocument/2006/relationships/hyperlink" Target="http://../AppData/Roaming/Microsoft/Users/51984/Users/CASA%201/Users/CASA%201/AppData/Roaming/Microsoft/RESOLUCIONES%202019%20PDF/0841.pdf" TargetMode="External"/><Relationship Id="rId574" Type="http://schemas.openxmlformats.org/officeDocument/2006/relationships/hyperlink" Target="http://../AppData/Roaming/Microsoft/Users/51984/Users/CASA%201/Users/CASA%201/AppData/Roaming/Microsoft/RESOLUCIONES%202019%20PDF/0461.pdf" TargetMode="External"/><Relationship Id="rId1167" Type="http://schemas.openxmlformats.org/officeDocument/2006/relationships/hyperlink" Target="http://../AppData/Roaming/Microsoft/Users/51984/Users/CASA%201/Users/CASA%201/AppData/Roaming/Microsoft/RESOLUCIONES%202019%20PDF/0842.pdf" TargetMode="External"/><Relationship Id="rId573" Type="http://schemas.openxmlformats.org/officeDocument/2006/relationships/hyperlink" Target="http://../AppData/Roaming/Microsoft/Users/51984/Users/CASA%201/Users/CASA%201/AppData/Roaming/Microsoft/RESOLUCIONES%202019%20PDF/0460.pdf" TargetMode="External"/><Relationship Id="rId1168" Type="http://schemas.openxmlformats.org/officeDocument/2006/relationships/hyperlink" Target="http://../AppData/Roaming/Microsoft/Users/51984/Users/CASA%201/Users/CASA%201/AppData/Roaming/Microsoft/RESOLUCIONES%202019%20PDF/0843.pdf" TargetMode="External"/><Relationship Id="rId1190" Type="http://schemas.openxmlformats.org/officeDocument/2006/relationships/hyperlink" Target="http://../AppData/Roaming/Microsoft/Users/51984/Users/CASA%201/Users/CASA%201/AppData/Roaming/Microsoft/RESOLUCIONES%202019%20PDF/CARGOS%202019/0852%20CARGO2.pdf" TargetMode="External"/><Relationship Id="rId1191" Type="http://schemas.openxmlformats.org/officeDocument/2006/relationships/hyperlink" Target="http://../AppData/Roaming/Microsoft/Users/51984/Users/CASA%201/Users/CASA%201/AppData/Roaming/Microsoft/RESOLUCIONES%202019%20PDF/CARGOS%202019/0852-CARGO3.pdf" TargetMode="External"/><Relationship Id="rId1192" Type="http://schemas.openxmlformats.org/officeDocument/2006/relationships/hyperlink" Target="http://../AppData/Roaming/Microsoft/Users/51984/Users/CASA%201/Users/CASA%201/AppData/Roaming/Microsoft/RESOLUCIONES%202019%20PDF/CARGOS%202019/0852-5.pdf" TargetMode="External"/><Relationship Id="rId1193" Type="http://schemas.openxmlformats.org/officeDocument/2006/relationships/hyperlink" Target="http://../AppData/Roaming/Microsoft/Users/51984/Users/CASA%201/Users/CASA%201/AppData/Roaming/Microsoft/RESOLUCIONES%202019%20PDF/0853.pdf" TargetMode="External"/><Relationship Id="rId1194" Type="http://schemas.openxmlformats.org/officeDocument/2006/relationships/hyperlink" Target="http://../AppData/Roaming/Microsoft/Users/51984/Users/CASA%201/Users/CASA%201/AppData/Roaming/Microsoft/RESOLUCIONES%202019%20PDF/CARGOS%202019/0853-CARGO1.pdf" TargetMode="External"/><Relationship Id="rId1195" Type="http://schemas.openxmlformats.org/officeDocument/2006/relationships/hyperlink" Target="http://../AppData/Roaming/Microsoft/Users/51984/Users/CASA%201/Users/CASA%201/AppData/Roaming/Microsoft/RESOLUCIONES%202019%20PDF/CARGOS%202019/853-2.pdf" TargetMode="External"/><Relationship Id="rId1196" Type="http://schemas.openxmlformats.org/officeDocument/2006/relationships/hyperlink" Target="http://../AppData/Roaming/Microsoft/Users/51984/Users/CASA%201/Users/CASA%201/AppData/Roaming/Microsoft/RESOLUCIONES%202019%20PDF/CARGOS%202019/0853-CARGO2.pdf" TargetMode="External"/><Relationship Id="rId1197" Type="http://schemas.openxmlformats.org/officeDocument/2006/relationships/hyperlink" Target="http://../AppData/Roaming/Microsoft/Users/51984/Users/CASA%201/Users/CASA%201/AppData/Roaming/Microsoft/RESOLUCIONES%202019%20PDF/CARGOS%202019/0853-CARGO3.pdf" TargetMode="External"/><Relationship Id="rId1198" Type="http://schemas.openxmlformats.org/officeDocument/2006/relationships/hyperlink" Target="http://../AppData/Roaming/Microsoft/Users/51984/Users/CASA%201/Users/CASA%201/AppData/Roaming/Microsoft/RESOLUCIONES%202019%20PDF/CARGOS%202019/0853-CARGO4.pdf" TargetMode="External"/><Relationship Id="rId1199" Type="http://schemas.openxmlformats.org/officeDocument/2006/relationships/hyperlink" Target="http://../AppData/Roaming/Microsoft/Users/51984/Users/CASA%201/Users/CASA%201/AppData/Roaming/Microsoft/RESOLUCIONES%202019%20PDF/0854.pdf" TargetMode="External"/><Relationship Id="rId599" Type="http://schemas.openxmlformats.org/officeDocument/2006/relationships/hyperlink" Target="http://../AppData/Roaming/Microsoft/Users/51984/Users/CASA%201/Users/CASA%201/AppData/Roaming/Microsoft/RESOLUCIONES%202019%20PDF/0486.pdf" TargetMode="External"/><Relationship Id="rId1180" Type="http://schemas.openxmlformats.org/officeDocument/2006/relationships/hyperlink" Target="http://../AppData/Roaming/Microsoft/Users/51984/Users/CASA%201/Users/CASA%201/AppData/Roaming/Microsoft/RESOLUCIONES%202019%20PDF/CARGOS%202019/849-1.pdf" TargetMode="External"/><Relationship Id="rId1181" Type="http://schemas.openxmlformats.org/officeDocument/2006/relationships/hyperlink" Target="http://../AppData/Roaming/Microsoft/Users/51984/Users/CASA%201/Users/CASA%201/AppData/Roaming/Microsoft/RESOLUCIONES%202019%20PDF/CARGOS%202019/0849-CARGO1.pdf" TargetMode="External"/><Relationship Id="rId1182" Type="http://schemas.openxmlformats.org/officeDocument/2006/relationships/hyperlink" Target="http://../AppData/Roaming/Microsoft/Users/51984/Users/CASA%201/Users/CASA%201/AppData/Roaming/Microsoft/RESOLUCIONES%202019%20PDF/0850.pdf" TargetMode="External"/><Relationship Id="rId594" Type="http://schemas.openxmlformats.org/officeDocument/2006/relationships/hyperlink" Target="http://../AppData/Roaming/Microsoft/Users/51984/Users/CASA%201/Users/CASA%201/AppData/Roaming/Microsoft/RESOLUCIONES%202019%20PDF/0481.pdf" TargetMode="External"/><Relationship Id="rId1183" Type="http://schemas.openxmlformats.org/officeDocument/2006/relationships/hyperlink" Target="http://../AppData/Roaming/Microsoft/Users/51984/Users/CASA%201/Users/CASA%201/AppData/Roaming/Microsoft/RESOLUCIONES%202019%20PDF/CARGOS%202019/0850-CARGO1.pdf" TargetMode="External"/><Relationship Id="rId593" Type="http://schemas.openxmlformats.org/officeDocument/2006/relationships/hyperlink" Target="http://../AppData/Roaming/Microsoft/Users/51984/Users/CASA%201/Users/CASA%201/AppData/Roaming/Microsoft/RESOLUCIONES%202019%20PDF/0480.pdf" TargetMode="External"/><Relationship Id="rId1184" Type="http://schemas.openxmlformats.org/officeDocument/2006/relationships/hyperlink" Target="http://../AppData/Roaming/Microsoft/Users/51984/Users/CASA%201/Users/CASA%201/AppData/Roaming/Microsoft/RESOLUCIONES%202019%20PDF/CARGOS%202019/0850-2.pdf" TargetMode="External"/><Relationship Id="rId592" Type="http://schemas.openxmlformats.org/officeDocument/2006/relationships/hyperlink" Target="http://../AppData/Roaming/Microsoft/Users/51984/Users/CASA%201/Users/CASA%201/AppData/Roaming/Microsoft/RESOLUCIONES%202019%20PDF/0479.pdf" TargetMode="External"/><Relationship Id="rId1185" Type="http://schemas.openxmlformats.org/officeDocument/2006/relationships/hyperlink" Target="http://../AppData/Roaming/Microsoft/Users/51984/Users/CASA%201/Users/CASA%201/AppData/Roaming/Microsoft/RESOLUCIONES%202019%20PDF/0851.pdf" TargetMode="External"/><Relationship Id="rId591" Type="http://schemas.openxmlformats.org/officeDocument/2006/relationships/hyperlink" Target="http://../AppData/Roaming/Microsoft/Users/51984/Users/CASA%201/Users/CASA%201/AppData/Roaming/Microsoft/RESOLUCIONES%202019%20PDF/0478.pdf" TargetMode="External"/><Relationship Id="rId1186" Type="http://schemas.openxmlformats.org/officeDocument/2006/relationships/hyperlink" Target="http://../AppData/Roaming/Microsoft/Users/51984/Users/CASA%201/Users/CASA%201/AppData/Roaming/Microsoft/RESOLUCIONES%202019%20PDF/CARGOS%202019/0851-CARGO1.pdf" TargetMode="External"/><Relationship Id="rId598" Type="http://schemas.openxmlformats.org/officeDocument/2006/relationships/hyperlink" Target="http://../AppData/Roaming/Microsoft/Users/51984/Users/CASA%201/Users/CASA%201/AppData/Roaming/Microsoft/RESOLUCIONES%202019%20PDF/0485.pdf" TargetMode="External"/><Relationship Id="rId1187" Type="http://schemas.openxmlformats.org/officeDocument/2006/relationships/hyperlink" Target="http://../AppData/Roaming/Microsoft/Users/51984/Users/CASA%201/Users/CASA%201/AppData/Roaming/Microsoft/RESOLUCIONES%202019%20PDF/CARGOS%202019/0851-2.pdf" TargetMode="External"/><Relationship Id="rId597" Type="http://schemas.openxmlformats.org/officeDocument/2006/relationships/hyperlink" Target="http://../AppData/Roaming/Microsoft/Users/51984/Users/CASA%201/Users/CASA%201/AppData/Roaming/Microsoft/RESOLUCIONES%202019%20PDF/0484.pdf" TargetMode="External"/><Relationship Id="rId1188" Type="http://schemas.openxmlformats.org/officeDocument/2006/relationships/hyperlink" Target="http://../AppData/Roaming/Microsoft/Users/51984/Users/CASA%201/Users/CASA%201/AppData/Roaming/Microsoft/RESOLUCIONES%202019%20PDF/0852.pdf" TargetMode="External"/><Relationship Id="rId596" Type="http://schemas.openxmlformats.org/officeDocument/2006/relationships/hyperlink" Target="http://../AppData/Roaming/Microsoft/Users/51984/Users/CASA%201/Users/CASA%201/AppData/Roaming/Microsoft/RESOLUCIONES%202019%20PDF/0483.pdf" TargetMode="External"/><Relationship Id="rId1189" Type="http://schemas.openxmlformats.org/officeDocument/2006/relationships/hyperlink" Target="http://../AppData/Roaming/Microsoft/Users/51984/Users/CASA%201/Users/CASA%201/AppData/Roaming/Microsoft/RESOLUCIONES%202019%20PDF/CARGOS%202019/0852%20CARGO1.pdf" TargetMode="External"/><Relationship Id="rId595" Type="http://schemas.openxmlformats.org/officeDocument/2006/relationships/hyperlink" Target="http://../AppData/Roaming/Microsoft/Users/51984/Users/CASA%201/Users/CASA%201/AppData/Roaming/Microsoft/RESOLUCIONES%202019%20PDF/0482.pdf" TargetMode="External"/><Relationship Id="rId1136" Type="http://schemas.openxmlformats.org/officeDocument/2006/relationships/hyperlink" Target="http://../AppData/Roaming/Microsoft/Users/51984/Users/CASA%201/Users/CASA%201/AppData/Roaming/Microsoft/RESOLUCIONES%202019%20PDF/0815.pdf" TargetMode="External"/><Relationship Id="rId1137" Type="http://schemas.openxmlformats.org/officeDocument/2006/relationships/hyperlink" Target="http://../AppData/Roaming/Microsoft/Users/51984/Users/CASA%201/Users/CASA%201/AppData/Roaming/Microsoft/RESOLUCIONES%202019%20PDF/0816.pdf" TargetMode="External"/><Relationship Id="rId1138" Type="http://schemas.openxmlformats.org/officeDocument/2006/relationships/hyperlink" Target="http://../AppData/Roaming/Microsoft/Users/51984/Users/CASA%201/Users/CASA%201/AppData/Roaming/Microsoft/RESOLUCIONES%202019%20PDF/0817.pdf" TargetMode="External"/><Relationship Id="rId1139" Type="http://schemas.openxmlformats.org/officeDocument/2006/relationships/hyperlink" Target="http://../AppData/Roaming/Microsoft/Users/51984/Users/CASA%201/Users/CASA%201/AppData/Roaming/Microsoft/RESOLUCIONES%202019%20PDF/0818.pdf" TargetMode="External"/><Relationship Id="rId547" Type="http://schemas.openxmlformats.org/officeDocument/2006/relationships/hyperlink" Target="http://../AppData/Roaming/Microsoft/Users/51984/Users/CASA%201/Users/CASA%201/AppData/Roaming/Microsoft/RESOLUCIONES%202019%20PDF/0432.pdf" TargetMode="External"/><Relationship Id="rId546" Type="http://schemas.openxmlformats.org/officeDocument/2006/relationships/hyperlink" Target="http://../AppData/Roaming/Microsoft/Users/51984/Users/CASA%201/Users/CASA%201/AppData/Roaming/Microsoft/RESOLUCIONES%202019%20PDF/0431.pdf" TargetMode="External"/><Relationship Id="rId545" Type="http://schemas.openxmlformats.org/officeDocument/2006/relationships/hyperlink" Target="http://../AppData/Roaming/Microsoft/Users/51984/Users/CASA%201/Users/CASA%201/AppData/Roaming/Microsoft/RESOLUCIONES%202019%20PDF/0430.pdf" TargetMode="External"/><Relationship Id="rId544" Type="http://schemas.openxmlformats.org/officeDocument/2006/relationships/hyperlink" Target="http://../AppData/Roaming/Microsoft/Users/51984/Users/CASA%201/Users/CASA%201/AppData/Roaming/Microsoft/RESOLUCIONES%202019%20PDF/0429.pdf" TargetMode="External"/><Relationship Id="rId549" Type="http://schemas.openxmlformats.org/officeDocument/2006/relationships/hyperlink" Target="http://../AppData/Roaming/Microsoft/Users/51984/Users/CASA%201/Users/CASA%201/AppData/Roaming/Microsoft/RESOLUCIONES%202019%20PDF/0434.pdf" TargetMode="External"/><Relationship Id="rId548" Type="http://schemas.openxmlformats.org/officeDocument/2006/relationships/hyperlink" Target="http://../AppData/Roaming/Microsoft/AppData/Roaming/Microsoft/RESOLUCIONES%202019%20PDF/433.pdf" TargetMode="External"/><Relationship Id="rId1130" Type="http://schemas.openxmlformats.org/officeDocument/2006/relationships/hyperlink" Target="http://../AppData/Roaming/Microsoft/Users/51984/Users/CASA%201/Users/CASA%201/AppData/Roaming/Microsoft/RESOLUCIONES%202019%20PDF/0811.pdf" TargetMode="External"/><Relationship Id="rId1131" Type="http://schemas.openxmlformats.org/officeDocument/2006/relationships/hyperlink" Target="http://../AppData/Roaming/Microsoft/Users/51984/Users/CASA%201/Users/CASA%201/AppData/Roaming/Microsoft/RESOLUCIONES%202019%20PDF/CARGOS%202019/0811-CARGO1.pdf" TargetMode="External"/><Relationship Id="rId543" Type="http://schemas.openxmlformats.org/officeDocument/2006/relationships/hyperlink" Target="http://../AppData/Roaming/Microsoft/Users/51984/Users/CASA%201/Users/CASA%201/AppData/Roaming/Microsoft/RESOLUCIONES%202019%20PDF/0428.pdf" TargetMode="External"/><Relationship Id="rId1132" Type="http://schemas.openxmlformats.org/officeDocument/2006/relationships/hyperlink" Target="http://../AppData/Roaming/Microsoft/Users/51984/Users/CASA%201/Users/CASA%201/AppData/Roaming/Microsoft/RESOLUCIONES%202019%20PDF/CARGOS%202019/811-2.pdf" TargetMode="External"/><Relationship Id="rId542" Type="http://schemas.openxmlformats.org/officeDocument/2006/relationships/hyperlink" Target="http://../AppData/Roaming/Microsoft/Users/51984/Users/CASA%201/Users/CASA%201/AppData/Roaming/Microsoft/RESOLUCIONES%202019%20PDF/0427.pdf" TargetMode="External"/><Relationship Id="rId1133" Type="http://schemas.openxmlformats.org/officeDocument/2006/relationships/hyperlink" Target="http://../AppData/Roaming/Microsoft/Users/51984/Users/CASA%201/Users/CASA%201/AppData/Roaming/Microsoft/RESOLUCIONES%202019%20PDF/0812.pdf" TargetMode="External"/><Relationship Id="rId541" Type="http://schemas.openxmlformats.org/officeDocument/2006/relationships/hyperlink" Target="http://../AppData/Roaming/Microsoft/Users/51984/Users/CASA%201/Users/CASA%201/AppData/Roaming/Microsoft/RESOLUCIONES%202019%20PDF/0426.pdf" TargetMode="External"/><Relationship Id="rId1134" Type="http://schemas.openxmlformats.org/officeDocument/2006/relationships/hyperlink" Target="http://../AppData/Roaming/Microsoft/Users/51984/Users/CASA%201/Users/CASA%201/AppData/Roaming/Microsoft/RESOLUCIONES%202019%20PDF/0813.pdf" TargetMode="External"/><Relationship Id="rId540" Type="http://schemas.openxmlformats.org/officeDocument/2006/relationships/hyperlink" Target="http://../AppData/Roaming/Microsoft/Users/51984/Users/CASA%201/Users/CASA%201/AppData/Roaming/Microsoft/RESOLUCIONES%202019%20PDF/0425.pdf" TargetMode="External"/><Relationship Id="rId1135" Type="http://schemas.openxmlformats.org/officeDocument/2006/relationships/hyperlink" Target="http://../AppData/Roaming/Microsoft/Users/51984/Users/CASA%201/Users/CASA%201/AppData/Roaming/Microsoft/RESOLUCIONES%202019%20PDF/0814.pdf" TargetMode="External"/><Relationship Id="rId1125" Type="http://schemas.openxmlformats.org/officeDocument/2006/relationships/hyperlink" Target="http://../AppData/Roaming/Microsoft/Users/51984/Users/CASA%201/Users/CASA%201/AppData/Roaming/Microsoft/RESOLUCIONES%202019%20PDF/0806.pdf" TargetMode="External"/><Relationship Id="rId1126" Type="http://schemas.openxmlformats.org/officeDocument/2006/relationships/hyperlink" Target="http://../AppData/Roaming/Microsoft/Users/51984/Users/CASA%201/Users/CASA%201/AppData/Roaming/Microsoft/RESOLUCIONES%202019%20PDF/0807.pdf" TargetMode="External"/><Relationship Id="rId1127" Type="http://schemas.openxmlformats.org/officeDocument/2006/relationships/hyperlink" Target="http://../AppData/Roaming/Microsoft/Users/51984/Users/CASA%201/Users/CASA%201/AppData/Roaming/Microsoft/RESOLUCIONES%202019%20PDF/0808.pdf" TargetMode="External"/><Relationship Id="rId1128" Type="http://schemas.openxmlformats.org/officeDocument/2006/relationships/hyperlink" Target="http://../AppData/Roaming/Microsoft/Users/51984/Users/CASA%201/Users/CASA%201/AppData/Roaming/Microsoft/RESOLUCIONES%202019%20PDF/0809.pdf" TargetMode="External"/><Relationship Id="rId1129" Type="http://schemas.openxmlformats.org/officeDocument/2006/relationships/hyperlink" Target="http://../AppData/Roaming/Microsoft/Users/51984/Users/CASA%201/Users/CASA%201/AppData/Roaming/Microsoft/RESOLUCIONES%202019%20PDF/0810.pdf" TargetMode="External"/><Relationship Id="rId536" Type="http://schemas.openxmlformats.org/officeDocument/2006/relationships/hyperlink" Target="http://../AppData/Roaming/Microsoft/Users/51984/Users/CASA%201/Users/CASA%201/AppData/Roaming/Microsoft/RESOLUCIONES%202019%20PDF/0421.pdf" TargetMode="External"/><Relationship Id="rId535" Type="http://schemas.openxmlformats.org/officeDocument/2006/relationships/hyperlink" Target="http://../AppData/Roaming/Microsoft/Users/51984/Users/CASA%201/Users/CASA%201/AppData/Roaming/Microsoft/RESOLUCIONES%202019%20PDF/0420.pdf" TargetMode="External"/><Relationship Id="rId534" Type="http://schemas.openxmlformats.org/officeDocument/2006/relationships/hyperlink" Target="http://../AppData/Roaming/Microsoft/Users/51984/Users/CASA%201/Users/CASA%201/AppData/Roaming/Microsoft/RESOLUCIONES%202019%20PDF/0419.pdf" TargetMode="External"/><Relationship Id="rId533" Type="http://schemas.openxmlformats.org/officeDocument/2006/relationships/hyperlink" Target="http://../AppData/Roaming/Microsoft/Users/51984/Users/CASA%201/Users/CASA%201/AppData/Roaming/Microsoft/RESOLUCIONES%202019%20PDF/0418.pdf" TargetMode="External"/><Relationship Id="rId539" Type="http://schemas.openxmlformats.org/officeDocument/2006/relationships/hyperlink" Target="http://../AppData/Roaming/Microsoft/Users/51984/Users/CASA%201/Users/CASA%201/AppData/Roaming/Microsoft/RESOLUCIONES%202019%20PDF/0424.pdf" TargetMode="External"/><Relationship Id="rId538" Type="http://schemas.openxmlformats.org/officeDocument/2006/relationships/hyperlink" Target="http://../AppData/Roaming/Microsoft/Users/51984/Users/CASA%201/Users/CASA%201/AppData/Roaming/Microsoft/RESOLUCIONES%202019%20PDF/0423.pdf" TargetMode="External"/><Relationship Id="rId537" Type="http://schemas.openxmlformats.org/officeDocument/2006/relationships/hyperlink" Target="http://../AppData/Roaming/Microsoft/Users/51984/Users/CASA%201/Users/CASA%201/AppData/Roaming/Microsoft/RESOLUCIONES%202019%20PDF/0422.pdf" TargetMode="External"/><Relationship Id="rId1120" Type="http://schemas.openxmlformats.org/officeDocument/2006/relationships/hyperlink" Target="http://../AppData/Roaming/Microsoft/Users/51984/Users/CASA%201/Users/CASA%201/AppData/Roaming/Microsoft/RESOLUCIONES%202019%20PDF/0801.pdf" TargetMode="External"/><Relationship Id="rId532" Type="http://schemas.openxmlformats.org/officeDocument/2006/relationships/hyperlink" Target="http://../AppData/Roaming/Microsoft/Users/51984/Users/CASA%201/Users/CASA%201/AppData/Roaming/Microsoft/RESOLUCIONES%202019%20PDF/0417.pdf" TargetMode="External"/><Relationship Id="rId1121" Type="http://schemas.openxmlformats.org/officeDocument/2006/relationships/hyperlink" Target="http://../AppData/Roaming/Microsoft/Users/51984/Users/CASA%201/Users/CASA%201/AppData/Roaming/Microsoft/RESOLUCIONES%202019%20PDF/0802.pdf" TargetMode="External"/><Relationship Id="rId531" Type="http://schemas.openxmlformats.org/officeDocument/2006/relationships/hyperlink" Target="http://../AppData/Roaming/Microsoft/Users/51984/Users/CASA%201/Users/CASA%201/AppData/Roaming/Microsoft/RESOLUCIONES%202019%20PDF/0416.pdf" TargetMode="External"/><Relationship Id="rId1122" Type="http://schemas.openxmlformats.org/officeDocument/2006/relationships/hyperlink" Target="http://../AppData/Roaming/Microsoft/Users/51984/Users/CASA%201/Users/CASA%201/AppData/Roaming/Microsoft/RESOLUCIONES%202019%20PDF/0803.pdf" TargetMode="External"/><Relationship Id="rId530" Type="http://schemas.openxmlformats.org/officeDocument/2006/relationships/hyperlink" Target="http://../AppData/Roaming/Microsoft/Users/51984/Users/CASA%201/Users/CASA%201/AppData/Roaming/Microsoft/RESOLUCIONES%202019%20PDF/0415.pdf" TargetMode="External"/><Relationship Id="rId1123" Type="http://schemas.openxmlformats.org/officeDocument/2006/relationships/hyperlink" Target="http://../AppData/Roaming/Microsoft/Users/51984/Users/CASA%201/Users/CASA%201/AppData/Roaming/Microsoft/RESOLUCIONES%202019%20PDF/0804.pdf" TargetMode="External"/><Relationship Id="rId1124" Type="http://schemas.openxmlformats.org/officeDocument/2006/relationships/hyperlink" Target="http://../AppData/Roaming/Microsoft/Users/51984/Users/CASA%201/Users/CASA%201/AppData/Roaming/Microsoft/RESOLUCIONES%202019%20PDF/0805.pdf" TargetMode="External"/><Relationship Id="rId1158" Type="http://schemas.openxmlformats.org/officeDocument/2006/relationships/hyperlink" Target="http://../AppData/Roaming/Microsoft/Users/51984/Users/CASA%201/Users/CASA%201/AppData/Roaming/Microsoft/RESOLUCIONES%202019%20PDF/0833.pdf" TargetMode="External"/><Relationship Id="rId1159" Type="http://schemas.openxmlformats.org/officeDocument/2006/relationships/hyperlink" Target="http://../AppData/Roaming/Microsoft/Users/51984/Users/CASA%201/Users/CASA%201/AppData/Roaming/Microsoft/RESOLUCIONES%202019%20PDF/0834.pdf" TargetMode="External"/><Relationship Id="rId569" Type="http://schemas.openxmlformats.org/officeDocument/2006/relationships/hyperlink" Target="http://../AppData/Roaming/Microsoft/Users/51984/Users/CASA%201/Users/CASA%201/AppData/Roaming/Microsoft/RESOLUCIONES%202019%20PDF/0455.pdf" TargetMode="External"/><Relationship Id="rId568" Type="http://schemas.openxmlformats.org/officeDocument/2006/relationships/hyperlink" Target="http://../AppData/Roaming/Microsoft/Users/51984/Users/CASA%201/Users/CASA%201/AppData/Roaming/Microsoft/RESOLUCIONES%202019%20PDF/0454.pdf" TargetMode="External"/><Relationship Id="rId567" Type="http://schemas.openxmlformats.org/officeDocument/2006/relationships/hyperlink" Target="http://../AppData/Roaming/Microsoft/AppData/Roaming/Microsoft/RESOLUCIONES%202019%20PDF/0453.pdf" TargetMode="External"/><Relationship Id="rId566" Type="http://schemas.openxmlformats.org/officeDocument/2006/relationships/hyperlink" Target="http://../AppData/Roaming/Microsoft/Users/51984/Users/CASA%201/Users/CASA%201/AppData/Roaming/Microsoft/RESOLUCIONES%202019%20PDF/0452.pdf" TargetMode="External"/><Relationship Id="rId561" Type="http://schemas.openxmlformats.org/officeDocument/2006/relationships/hyperlink" Target="http://../AppData/Roaming/Microsoft/Users/51984/Users/CASA%201/Users/CASA%201/AppData/Roaming/Microsoft/RESOLUCIONES%202019%20PDF/0446.pdf" TargetMode="External"/><Relationship Id="rId1150" Type="http://schemas.openxmlformats.org/officeDocument/2006/relationships/hyperlink" Target="http://../AppData/Roaming/Microsoft/Users/51984/Users/CASA%201/Users/CASA%201/AppData/Roaming/Microsoft/RESOLUCIONES%202019%20PDF/0825.pdf" TargetMode="External"/><Relationship Id="rId560" Type="http://schemas.openxmlformats.org/officeDocument/2006/relationships/hyperlink" Target="http://../AppData/Roaming/Microsoft/Users/51984/Users/CASA%201/Users/CASA%201/AppData/Roaming/Microsoft/RESOLUCIONES%202019%20PDF/0445.pdf" TargetMode="External"/><Relationship Id="rId1151" Type="http://schemas.openxmlformats.org/officeDocument/2006/relationships/hyperlink" Target="http://../AppData/Roaming/Microsoft/Users/51984/Users/CASA%201/Users/CASA%201/AppData/Roaming/Microsoft/RESOLUCIONES%202019%20PDF/0826.pdf" TargetMode="External"/><Relationship Id="rId1152" Type="http://schemas.openxmlformats.org/officeDocument/2006/relationships/hyperlink" Target="http://../AppData/Roaming/Microsoft/Users/51984/Users/CASA%201/Users/CASA%201/AppData/Roaming/Microsoft/RESOLUCIONES%202019%20PDF/0827.pdf" TargetMode="External"/><Relationship Id="rId1153" Type="http://schemas.openxmlformats.org/officeDocument/2006/relationships/hyperlink" Target="http://../AppData/Roaming/Microsoft/Users/51984/Users/CASA%201/Users/CASA%201/AppData/Roaming/Microsoft/RESOLUCIONES%202019%20PDF/0828.pdf" TargetMode="External"/><Relationship Id="rId565" Type="http://schemas.openxmlformats.org/officeDocument/2006/relationships/hyperlink" Target="http://../AppData/Roaming/Microsoft/Users/51984/Users/CASA%201/Users/CASA%201/AppData/Roaming/Microsoft/RESOLUCIONES%202019%20PDF/0451.pdf" TargetMode="External"/><Relationship Id="rId1154" Type="http://schemas.openxmlformats.org/officeDocument/2006/relationships/hyperlink" Target="http://../AppData/Roaming/Microsoft/Users/51984/Users/CASA%201/Users/CASA%201/AppData/Roaming/Microsoft/RESOLUCIONES%202019%20PDF/0829.pdf" TargetMode="External"/><Relationship Id="rId564" Type="http://schemas.openxmlformats.org/officeDocument/2006/relationships/hyperlink" Target="http://../AppData/Roaming/Microsoft/Users/51984/Users/CASA%201/Users/CASA%201/AppData/Roaming/Microsoft/RESOLUCIONES%202019%20PDF/0450.pdf" TargetMode="External"/><Relationship Id="rId1155" Type="http://schemas.openxmlformats.org/officeDocument/2006/relationships/hyperlink" Target="http://../AppData/Roaming/Microsoft/Users/51984/Users/CASA%201/Users/CASA%201/AppData/Roaming/Microsoft/RESOLUCIONES%202019%20PDF/0830.pdf" TargetMode="External"/><Relationship Id="rId563" Type="http://schemas.openxmlformats.org/officeDocument/2006/relationships/hyperlink" Target="http://../AppData/Roaming/Microsoft/Users/51984/Users/CASA%201/Users/CASA%201/AppData/Roaming/Microsoft/RESOLUCIONES%202019%20PDF/0449.pdf" TargetMode="External"/><Relationship Id="rId1156" Type="http://schemas.openxmlformats.org/officeDocument/2006/relationships/hyperlink" Target="http://../AppData/Roaming/Microsoft/Users/51984/Users/CASA%201/Users/CASA%201/AppData/Roaming/Microsoft/RESOLUCIONES%202019%20PDF/0831.pdf" TargetMode="External"/><Relationship Id="rId562" Type="http://schemas.openxmlformats.org/officeDocument/2006/relationships/hyperlink" Target="http://../AppData/Roaming/Microsoft/Users/51984/Users/CASA%201/Users/CASA%201/AppData/Roaming/Microsoft/RESOLUCIONES%202019%20PDF/0448.pdf" TargetMode="External"/><Relationship Id="rId1157" Type="http://schemas.openxmlformats.org/officeDocument/2006/relationships/hyperlink" Target="http://../AppData/Roaming/Microsoft/Users/51984/Users/CASA%201/Users/CASA%201/AppData/Roaming/Microsoft/RESOLUCIONES%202019%20PDF/0832.pdf" TargetMode="External"/><Relationship Id="rId1147" Type="http://schemas.openxmlformats.org/officeDocument/2006/relationships/hyperlink" Target="http://../AppData/Roaming/Microsoft/Users/51984/Users/CASA%201/Users/CASA%201/AppData/Roaming/Microsoft/RESOLUCIONES%202019%20PDF/0822.pdf" TargetMode="External"/><Relationship Id="rId1148" Type="http://schemas.openxmlformats.org/officeDocument/2006/relationships/hyperlink" Target="http://../AppData/Roaming/Microsoft/Users/51984/Users/CASA%201/Users/CASA%201/AppData/Roaming/Microsoft/RESOLUCIONES%202019%20PDF/0823.pdf" TargetMode="External"/><Relationship Id="rId1149" Type="http://schemas.openxmlformats.org/officeDocument/2006/relationships/hyperlink" Target="http://../AppData/Roaming/Microsoft/Users/51984/Users/CASA%201/Users/CASA%201/AppData/Roaming/Microsoft/RESOLUCIONES%202019%20PDF/0824.pdf" TargetMode="External"/><Relationship Id="rId558" Type="http://schemas.openxmlformats.org/officeDocument/2006/relationships/hyperlink" Target="http://../AppData/Roaming/Microsoft/Users/51984/Users/CASA%201/Users/CASA%201/AppData/Roaming/Microsoft/RESOLUCIONES%202019%20PDF/0443.pdf" TargetMode="External"/><Relationship Id="rId557" Type="http://schemas.openxmlformats.org/officeDocument/2006/relationships/hyperlink" Target="http://../AppData/Roaming/Microsoft/Users/51984/Users/CASA%201/Users/CASA%201/AppData/Roaming/Microsoft/RESOLUCIONES%202019%20PDF/0442.pdf" TargetMode="External"/><Relationship Id="rId556" Type="http://schemas.openxmlformats.org/officeDocument/2006/relationships/hyperlink" Target="http://../AppData/Roaming/Microsoft/Users/51984/Users/CASA%201/Users/CASA%201/AppData/Roaming/Microsoft/RESOLUCIONES%202019%20PDF/0441.pdf" TargetMode="External"/><Relationship Id="rId555" Type="http://schemas.openxmlformats.org/officeDocument/2006/relationships/hyperlink" Target="http://../AppData/Roaming/Microsoft/Users/51984/Users/CASA%201/Users/CASA%201/AppData/Roaming/Microsoft/RESOLUCIONES%202019%20PDF/0440.pdf" TargetMode="External"/><Relationship Id="rId559" Type="http://schemas.openxmlformats.org/officeDocument/2006/relationships/hyperlink" Target="http://../AppData/Roaming/Microsoft/Users/51984/Users/CASA%201/Users/CASA%201/AppData/Roaming/Microsoft/RESOLUCIONES%202019%20PDF/0444.pdf" TargetMode="External"/><Relationship Id="rId550" Type="http://schemas.openxmlformats.org/officeDocument/2006/relationships/hyperlink" Target="http://../AppData/Roaming/Microsoft/Users/51984/Users/CASA%201/Users/CASA%201/AppData/Roaming/Microsoft/RESOLUCIONES%202019%20PDF/0435.pdf" TargetMode="External"/><Relationship Id="rId1140" Type="http://schemas.openxmlformats.org/officeDocument/2006/relationships/hyperlink" Target="http://../AppData/Roaming/Microsoft/Users/51984/Users/CASA%201/Users/CASA%201/AppData/Roaming/Microsoft/RESOLUCIONES%202019%20PDF/0819.pdf" TargetMode="External"/><Relationship Id="rId1141" Type="http://schemas.openxmlformats.org/officeDocument/2006/relationships/hyperlink" Target="http://../AppData/Roaming/Microsoft/Users/51984/Users/CASA%201/Users/CASA%201/AppData/Roaming/Microsoft/RESOLUCIONES%202019%20PDF/CARGOS%202019/0819-CARGO1.pdf" TargetMode="External"/><Relationship Id="rId1142" Type="http://schemas.openxmlformats.org/officeDocument/2006/relationships/hyperlink" Target="http://../AppData/Roaming/Microsoft/Users/51984/Users/CASA%201/Users/CASA%201/AppData/Roaming/Microsoft/RESOLUCIONES%202019%20PDF/CARGOS%202019/0819-CARGO2.pdf" TargetMode="External"/><Relationship Id="rId554" Type="http://schemas.openxmlformats.org/officeDocument/2006/relationships/hyperlink" Target="http://../AppData/Roaming/Microsoft/Users/51984/Users/CASA%201/Users/CASA%201/AppData/Roaming/Microsoft/RESOLUCIONES%202019%20PDF/0439.pdf" TargetMode="External"/><Relationship Id="rId1143" Type="http://schemas.openxmlformats.org/officeDocument/2006/relationships/hyperlink" Target="http://../AppData/Roaming/Microsoft/Users/51984/Users/CASA%201/Users/CASA%201/AppData/Roaming/Microsoft/RESOLUCIONES%202019%20PDF/0820.pdf" TargetMode="External"/><Relationship Id="rId553" Type="http://schemas.openxmlformats.org/officeDocument/2006/relationships/hyperlink" Target="http://../AppData/Roaming/Microsoft/Users/51984/Users/CASA%201/Users/CASA%201/AppData/Roaming/Microsoft/RESOLUCIONES%202019%20PDF/0438.pdf" TargetMode="External"/><Relationship Id="rId1144" Type="http://schemas.openxmlformats.org/officeDocument/2006/relationships/hyperlink" Target="http://../AppData/Roaming/Microsoft/Users/51984/Users/CASA%201/Users/CASA%201/AppData/Roaming/Microsoft/RESOLUCIONES%202019%20PDF/CARGOS%202019/0820-1.pdf" TargetMode="External"/><Relationship Id="rId552" Type="http://schemas.openxmlformats.org/officeDocument/2006/relationships/hyperlink" Target="http://../AppData/Roaming/Microsoft/Users/51984/Users/CASA%201/Users/CASA%201/AppData/Roaming/Microsoft/RESOLUCIONES%202019%20PDF/0437.pdf" TargetMode="External"/><Relationship Id="rId1145" Type="http://schemas.openxmlformats.org/officeDocument/2006/relationships/hyperlink" Target="http://../AppData/Roaming/Microsoft/Users/51984/Users/CASA%201/Users/CASA%201/AppData/Roaming/Microsoft/RESOLUCIONES%202019%20PDF/CARGOS%202019/0820-CARGO2.pdf" TargetMode="External"/><Relationship Id="rId551" Type="http://schemas.openxmlformats.org/officeDocument/2006/relationships/hyperlink" Target="http://../AppData/Roaming/Microsoft/Users/51984/Users/CASA%201/Users/CASA%201/AppData/Roaming/Microsoft/RESOLUCIONES%202019%20PDF/0436.pdf" TargetMode="External"/><Relationship Id="rId1146" Type="http://schemas.openxmlformats.org/officeDocument/2006/relationships/hyperlink" Target="http://../AppData/Roaming/Microsoft/Users/51984/Users/CASA%201/Users/CASA%201/AppData/Roaming/Microsoft/RESOLUCIONES%202019%20PDF/0821.pdf" TargetMode="External"/><Relationship Id="rId495" Type="http://schemas.openxmlformats.org/officeDocument/2006/relationships/hyperlink" Target="http://../AppData/Roaming/Microsoft/Users/51984/Users/CASA%201/Users/CASA%201/AppData/Roaming/Microsoft/RESOLUCIONES%202019%20PDF/0379.pdf" TargetMode="External"/><Relationship Id="rId494" Type="http://schemas.openxmlformats.org/officeDocument/2006/relationships/hyperlink" Target="http://../AppData/Roaming/Microsoft/Users/51984/Users/CASA%201/Users/CASA%201/AppData/Roaming/Microsoft/RESOLUCIONES%202019%20PDF/0377.pdf" TargetMode="External"/><Relationship Id="rId493" Type="http://schemas.openxmlformats.org/officeDocument/2006/relationships/hyperlink" Target="http://../AppData/Roaming/Microsoft/Users/51984/Users/CASA%201/Users/CASA%201/AppData/Roaming/Microsoft/RESOLUCIONES%202019%20PDF/0376.pdf" TargetMode="External"/><Relationship Id="rId492" Type="http://schemas.openxmlformats.org/officeDocument/2006/relationships/hyperlink" Target="http://../AppData/Roaming/Microsoft/Users/51984/Users/CASA%201/Users/CASA%201/AppData/Roaming/Microsoft/RESOLUCIONES%202019%20PDF/0375.pdf" TargetMode="External"/><Relationship Id="rId499" Type="http://schemas.openxmlformats.org/officeDocument/2006/relationships/hyperlink" Target="http://../AppData/Roaming/Microsoft/Users/51984/Users/CASA%201/Users/CASA%201/AppData/Roaming/Microsoft/RESOLUCIONES%202019%20PDF/0382.pdf" TargetMode="External"/><Relationship Id="rId498" Type="http://schemas.openxmlformats.org/officeDocument/2006/relationships/hyperlink" Target="http://../AppData/Roaming/Microsoft/Users/51984/Users/CASA%201/Users/CASA%201/AppData/Roaming/Microsoft/RESOLUCIONES%202019%20PDF/0381.pdf" TargetMode="External"/><Relationship Id="rId497" Type="http://schemas.openxmlformats.org/officeDocument/2006/relationships/hyperlink" Target="http://../AppData/Roaming/Microsoft/Users/51984/Users/CASA%201/Users/CASA%201/AppData/Roaming/Microsoft/RESOLUCIONES%202019%20PDF/0380.pdf" TargetMode="External"/><Relationship Id="rId496" Type="http://schemas.openxmlformats.org/officeDocument/2006/relationships/hyperlink" Target="http://../AppData/Roaming/Microsoft/Users/51984/Users/CASA%201/Users/CASA%201/AppData/Roaming/Microsoft/RESOLUCIONES%202019%20PDF/CARGOS%202019/0379-CARGO1.pdf" TargetMode="External"/><Relationship Id="rId1213" Type="http://schemas.openxmlformats.org/officeDocument/2006/relationships/hyperlink" Target="http://../AppData/Roaming/Microsoft/Users/51984/Users/CASA%201/Users/CASA%201/AppData/Roaming/Microsoft/RESOLUCIONES%202019%20PDF/CARGOS%202019/856-3.pdf" TargetMode="External"/><Relationship Id="rId1214" Type="http://schemas.openxmlformats.org/officeDocument/2006/relationships/hyperlink" Target="http://../AppData/Roaming/Microsoft/Users/51984/Users/CASA%201/Users/CASA%201/AppData/Roaming/Microsoft/RESOLUCIONES%202019%20PDF/CARGOS%202019/0856-CARGO3.pdf" TargetMode="External"/><Relationship Id="rId1215" Type="http://schemas.openxmlformats.org/officeDocument/2006/relationships/hyperlink" Target="http://../AppData/Roaming/Microsoft/Users/51984/Users/CASA%201/Users/CASA%201/AppData/Roaming/Microsoft/RESOLUCIONES%202019%20PDF/0857.pdf" TargetMode="External"/><Relationship Id="rId1216" Type="http://schemas.openxmlformats.org/officeDocument/2006/relationships/hyperlink" Target="http://../AppData/Roaming/Microsoft/Users/51984/Users/CASA%201/Users/CASA%201/AppData/Roaming/Microsoft/RESOLUCIONES%202019%20PDF/0858.pdf" TargetMode="External"/><Relationship Id="rId1217" Type="http://schemas.openxmlformats.org/officeDocument/2006/relationships/hyperlink" Target="http://../AppData/Roaming/Microsoft/Users/51984/Users/CASA%201/Users/CASA%201/AppData/Roaming/Microsoft/RESOLUCIONES%202019%20PDF/0859.pdf" TargetMode="External"/><Relationship Id="rId1218" Type="http://schemas.openxmlformats.org/officeDocument/2006/relationships/hyperlink" Target="http://../AppData/Roaming/Microsoft/Users/51984/Users/CASA%201/Users/CASA%201/AppData/Roaming/Microsoft/RESOLUCIONES%202019%20PDF/0860.pdf" TargetMode="External"/><Relationship Id="rId1219" Type="http://schemas.openxmlformats.org/officeDocument/2006/relationships/hyperlink" Target="http://../AppData/Roaming/Microsoft/Users/51984/Users/CASA%201/Users/CASA%201/AppData/Roaming/Microsoft/RESOLUCIONES%202019%20PDF/0861.pdf" TargetMode="External"/><Relationship Id="rId1210" Type="http://schemas.openxmlformats.org/officeDocument/2006/relationships/hyperlink" Target="http://../AppData/Roaming/Microsoft/Users/51984/Users/CASA%201/Users/CASA%201/AppData/Roaming/Microsoft/RESOLUCIONES%202019%20PDF/0856.pdf" TargetMode="External"/><Relationship Id="rId1211" Type="http://schemas.openxmlformats.org/officeDocument/2006/relationships/hyperlink" Target="http://../AppData/Roaming/Microsoft/Users/51984/Users/CASA%201/Users/CASA%201/AppData/Roaming/Microsoft/RESOLUCIONES%202019%20PDF/CARGOS%202019/0856-CARGO1.pdf" TargetMode="External"/><Relationship Id="rId1212" Type="http://schemas.openxmlformats.org/officeDocument/2006/relationships/hyperlink" Target="http://../AppData/Roaming/Microsoft/Users/51984/Users/CASA%201/Users/CASA%201/AppData/Roaming/Microsoft/RESOLUCIONES%202019%20PDF/CARGOS%202019/0856-CARGO2.pdf" TargetMode="External"/><Relationship Id="rId1202" Type="http://schemas.openxmlformats.org/officeDocument/2006/relationships/hyperlink" Target="http://../AppData/Roaming/Microsoft/Users/51984/Users/CASA%201/Users/CASA%201/AppData/Roaming/Microsoft/RESOLUCIONES%202019%20PDF/CARGOS%202019/0854-CARGO3.pdf" TargetMode="External"/><Relationship Id="rId1203" Type="http://schemas.openxmlformats.org/officeDocument/2006/relationships/hyperlink" Target="http://../AppData/Roaming/Microsoft/Users/51984/Users/CASA%201/Users/CASA%201/AppData/Roaming/Microsoft/RESOLUCIONES%202019%20PDF/CARGOS%202019/0854-CARGO4.pdf" TargetMode="External"/><Relationship Id="rId1204" Type="http://schemas.openxmlformats.org/officeDocument/2006/relationships/hyperlink" Target="http://../AppData/Roaming/Microsoft/Users/51984/Users/CASA%201/Users/CASA%201/AppData/Roaming/Microsoft/RESOLUCIONES%202019%20PDF/0855.pdf" TargetMode="External"/><Relationship Id="rId1205" Type="http://schemas.openxmlformats.org/officeDocument/2006/relationships/hyperlink" Target="http://../AppData/Roaming/Microsoft/Users/51984/Users/CASA%201/Users/CASA%201/AppData/Roaming/Microsoft/RESOLUCIONES%202019%20PDF/CARGOS%202019/0855-CARGO1.pdf" TargetMode="External"/><Relationship Id="rId1206" Type="http://schemas.openxmlformats.org/officeDocument/2006/relationships/hyperlink" Target="http://../AppData/Roaming/Microsoft/Users/51984/Users/CASA%201/Users/CASA%201/AppData/Roaming/Microsoft/RESOLUCIONES%202019%20PDF/CARGOS%202019/0855-CARGO2.pdf" TargetMode="External"/><Relationship Id="rId1207" Type="http://schemas.openxmlformats.org/officeDocument/2006/relationships/hyperlink" Target="http://../AppData/Roaming/Microsoft/Users/51984/Users/CASA%201/Users/CASA%201/AppData/Roaming/Microsoft/RESOLUCIONES%202019%20PDF/CARGOS%202019/0855-CARGO3.pdf" TargetMode="External"/><Relationship Id="rId1208" Type="http://schemas.openxmlformats.org/officeDocument/2006/relationships/hyperlink" Target="http://../AppData/Roaming/Microsoft/Users/51984/Users/CASA%201/Users/CASA%201/AppData/Roaming/Microsoft/RESOLUCIONES%202019%20PDF/CARGOS%202019/0855-CARGO4.pdf" TargetMode="External"/><Relationship Id="rId1209" Type="http://schemas.openxmlformats.org/officeDocument/2006/relationships/hyperlink" Target="http://../AppData/Roaming/Microsoft/Users/51984/Users/CASA%201/Users/CASA%201/AppData/Roaming/Microsoft/RESOLUCIONES%202019%20PDF/CARGOS%202019/0855-CARGO5.pdf" TargetMode="External"/><Relationship Id="rId1200" Type="http://schemas.openxmlformats.org/officeDocument/2006/relationships/hyperlink" Target="http://../AppData/Roaming/Microsoft/Users/51984/Users/CASA%201/Users/CASA%201/AppData/Roaming/Microsoft/RESOLUCIONES%202019%20PDF/CARGOS%202019/0854-CARGO1.pdf" TargetMode="External"/><Relationship Id="rId1201" Type="http://schemas.openxmlformats.org/officeDocument/2006/relationships/hyperlink" Target="http://../AppData/Roaming/Microsoft/Users/51984/Users/CASA%201/Users/CASA%201/AppData/Roaming/Microsoft/RESOLUCIONES%202019%20PDF/CARGOS%202019/0854-CARGO2.pdf" TargetMode="External"/><Relationship Id="rId1235" Type="http://schemas.openxmlformats.org/officeDocument/2006/relationships/hyperlink" Target="http://../AppData/Roaming/Microsoft/Users/51984/Users/CASA%201/Users/CASA%201/AppData/Roaming/Microsoft/RESOLUCIONES%202019%20PDF/CARGOS%202019/0869-CARGO2.pdf" TargetMode="External"/><Relationship Id="rId1236" Type="http://schemas.openxmlformats.org/officeDocument/2006/relationships/hyperlink" Target="http://../AppData/Roaming/Microsoft/Users/51984/Users/CASA%201/Users/CASA%201/AppData/Roaming/Microsoft/RESOLUCIONES%202019%20PDF/0870.pdf" TargetMode="External"/><Relationship Id="rId1237" Type="http://schemas.openxmlformats.org/officeDocument/2006/relationships/hyperlink" Target="http://../AppData/Roaming/Microsoft/Users/51984/Users/CASA%201/Users/CASA%201/AppData/Roaming/Microsoft/RESOLUCIONES%202019%20PDF/CARGOS%202019/0870-CARGO1.pdf" TargetMode="External"/><Relationship Id="rId1238" Type="http://schemas.openxmlformats.org/officeDocument/2006/relationships/hyperlink" Target="http://../AppData/Roaming/Microsoft/Users/51984/Users/CASA%201/Users/CASA%201/AppData/Roaming/Microsoft/RESOLUCIONES%202019%20PDF/CARGOS%202019/0870-CARGO2.pdf" TargetMode="External"/><Relationship Id="rId1239" Type="http://schemas.openxmlformats.org/officeDocument/2006/relationships/hyperlink" Target="http://../AppData/Roaming/Microsoft/Users/51984/Users/CASA%201/Users/CASA%201/AppData/Roaming/Microsoft/RESOLUCIONES%202019%20PDF/CARGOS%202019/0870-CARGO3.pdf" TargetMode="External"/><Relationship Id="rId409" Type="http://schemas.openxmlformats.org/officeDocument/2006/relationships/hyperlink" Target="http://../AppData/Roaming/Microsoft/Users/51984/Users/CASA%201/Users/CASA%201/AppData/Roaming/Microsoft/RESOLUCIONES%202019%20PDF/0292.pdf" TargetMode="External"/><Relationship Id="rId404" Type="http://schemas.openxmlformats.org/officeDocument/2006/relationships/hyperlink" Target="http://../AppData/Roaming/Microsoft/Users/51984/Users/CASA%201/Users/CASA%201/AppData/Roaming/Microsoft/RESOLUCIONES%202019%20PDF/0287.pdf" TargetMode="External"/><Relationship Id="rId403" Type="http://schemas.openxmlformats.org/officeDocument/2006/relationships/hyperlink" Target="http://../AppData/Roaming/Microsoft/Users/51984/Users/CASA%201/Users/CASA%201/AppData/Roaming/Microsoft/RESOLUCIONES%202019%20PDF/0286.pdf" TargetMode="External"/><Relationship Id="rId402" Type="http://schemas.openxmlformats.org/officeDocument/2006/relationships/hyperlink" Target="http://../AppData/Roaming/Microsoft/Users/51984/Users/CASA%201/Users/CASA%201/AppData/Roaming/Microsoft/RESOLUCIONES%202019%20PDF/0285.pdf" TargetMode="External"/><Relationship Id="rId401" Type="http://schemas.openxmlformats.org/officeDocument/2006/relationships/hyperlink" Target="http://../AppData/Roaming/Microsoft/Users/51984/Users/CASA%201/Users/CASA%201/AppData/Roaming/Microsoft/RESOLUCIONES%202019%20PDF/0284.pdf" TargetMode="External"/><Relationship Id="rId408" Type="http://schemas.openxmlformats.org/officeDocument/2006/relationships/hyperlink" Target="http://../AppData/Roaming/Microsoft/Users/51984/Users/CASA%201/Users/CASA%201/AppData/Roaming/Microsoft/RESOLUCIONES%202019%20PDF/0291.pdf" TargetMode="External"/><Relationship Id="rId407" Type="http://schemas.openxmlformats.org/officeDocument/2006/relationships/hyperlink" Target="http://../AppData/Roaming/Microsoft/Users/51984/Users/CASA%201/Users/CASA%201/AppData/Roaming/Microsoft/RESOLUCIONES%202019%20PDF/0290.pdf" TargetMode="External"/><Relationship Id="rId406" Type="http://schemas.openxmlformats.org/officeDocument/2006/relationships/hyperlink" Target="http://../AppData/Roaming/Microsoft/Users/51984/Users/CASA%201/Users/CASA%201/AppData/Roaming/Microsoft/RESOLUCIONES%202019%20PDF/0289.pdf" TargetMode="External"/><Relationship Id="rId405" Type="http://schemas.openxmlformats.org/officeDocument/2006/relationships/hyperlink" Target="http://../AppData/Roaming/Microsoft/Users/51984/Users/CASA%201/Users/CASA%201/AppData/Roaming/Microsoft/RESOLUCIONES%202019%20PDF/0288.pdf" TargetMode="External"/><Relationship Id="rId1230" Type="http://schemas.openxmlformats.org/officeDocument/2006/relationships/hyperlink" Target="http://../AppData/Roaming/Microsoft/Users/51984/Users/CASA%201/Users/CASA%201/AppData/Roaming/Microsoft/RESOLUCIONES%202019%20PDF/0868.pdf" TargetMode="External"/><Relationship Id="rId400" Type="http://schemas.openxmlformats.org/officeDocument/2006/relationships/hyperlink" Target="http://../AppData/Roaming/Microsoft/Users/51984/Users/CASA%201/Users/CASA%201/AppData/Roaming/Microsoft/RESOLUCIONES%202019%20PDF/0283.pdf" TargetMode="External"/><Relationship Id="rId1231" Type="http://schemas.openxmlformats.org/officeDocument/2006/relationships/hyperlink" Target="http://../AppData/Roaming/Microsoft/Users/51984/Users/CASA%201/Users/CASA%201/AppData/Roaming/Microsoft/RESOLUCIONES%202019%20PDF/CARGOS%202019/868-0.pdf" TargetMode="External"/><Relationship Id="rId1232" Type="http://schemas.openxmlformats.org/officeDocument/2006/relationships/hyperlink" Target="http://../AppData/Roaming/Microsoft/Users/51984/Users/CASA%201/Users/CASA%201/AppData/Roaming/Microsoft/RESOLUCIONES%202019%20PDF/CARGOS%202019/0868-CARGO1.pdf" TargetMode="External"/><Relationship Id="rId1233" Type="http://schemas.openxmlformats.org/officeDocument/2006/relationships/hyperlink" Target="http://../AppData/Roaming/Microsoft/Users/51984/Users/CASA%201/Users/CASA%201/AppData/Roaming/Microsoft/RESOLUCIONES%202019%20PDF/0869.pdf" TargetMode="External"/><Relationship Id="rId1234" Type="http://schemas.openxmlformats.org/officeDocument/2006/relationships/hyperlink" Target="http://../AppData/Roaming/Microsoft/Users/51984/Users/CASA%201/Users/CASA%201/AppData/Roaming/Microsoft/RESOLUCIONES%202019%20PDF/CARGOS%202019/0869-CARGO1.pdf" TargetMode="External"/><Relationship Id="rId1224" Type="http://schemas.openxmlformats.org/officeDocument/2006/relationships/hyperlink" Target="about:blank" TargetMode="External"/><Relationship Id="rId1225" Type="http://schemas.openxmlformats.org/officeDocument/2006/relationships/hyperlink" Target="http://../AppData/Roaming/Microsoft/Users/51984/Users/CASA%201/Users/CASA%201/AppData/Roaming/Microsoft/RESOLUCIONES%202019%20PDF/0865.pdf" TargetMode="External"/><Relationship Id="rId1226" Type="http://schemas.openxmlformats.org/officeDocument/2006/relationships/hyperlink" Target="http://../AppData/Roaming/Microsoft/Users/51984/Users/CASA%201/Users/CASA%201/AppData/Roaming/Microsoft/RESOLUCIONES%202019%20PDF/0866.pdf" TargetMode="External"/><Relationship Id="rId1227" Type="http://schemas.openxmlformats.org/officeDocument/2006/relationships/hyperlink" Target="http://../AppData/Roaming/Microsoft/Users/51984/Users/CASA%201/Users/CASA%201/AppData/Roaming/Microsoft/RESOLUCIONES%202019%20PDF/0867.pdf" TargetMode="External"/><Relationship Id="rId1228" Type="http://schemas.openxmlformats.org/officeDocument/2006/relationships/hyperlink" Target="http://../AppData/Roaming/Microsoft/Users/51984/Users/CASA%201/Users/CASA%201/AppData/Roaming/Microsoft/RESOLUCIONES%202019%20PDF/CARGOS%202019/0867-CARGO1.pdf" TargetMode="External"/><Relationship Id="rId1229" Type="http://schemas.openxmlformats.org/officeDocument/2006/relationships/hyperlink" Target="about:blank" TargetMode="External"/><Relationship Id="rId1220" Type="http://schemas.openxmlformats.org/officeDocument/2006/relationships/hyperlink" Target="http://../AppData/Roaming/Microsoft/Users/51984/Users/CASA%201/Users/CASA%201/AppData/Roaming/Microsoft/RESOLUCIONES%202019%20PDF/0862.pdf" TargetMode="External"/><Relationship Id="rId1221" Type="http://schemas.openxmlformats.org/officeDocument/2006/relationships/hyperlink" Target="http://../AppData/Roaming/Microsoft/Users/51984/Users/CASA%201/Users/CASA%201/AppData/Roaming/Microsoft/RESOLUCIONES%202019%20PDF/CARGOS%202019/0862-CARGO1.pdf" TargetMode="External"/><Relationship Id="rId1222" Type="http://schemas.openxmlformats.org/officeDocument/2006/relationships/hyperlink" Target="http://../AppData/Roaming/Microsoft/Users/51984/Users/CASA%201/Users/CASA%201/AppData/Roaming/Microsoft/RESOLUCIONES%202019%20PDF/CARGOS%202019/0862-CARGO2.pdf" TargetMode="External"/><Relationship Id="rId1223" Type="http://schemas.openxmlformats.org/officeDocument/2006/relationships/hyperlink" Target="http://../AppData/Roaming/Microsoft/Users/51984/Users/CASA%201/Users/CASA%201/AppData/Roaming/Microsoft/RESOLUCIONES%202019%20PDF/0863.pdf" TargetMode="External"/><Relationship Id="rId469" Type="http://schemas.openxmlformats.org/officeDocument/2006/relationships/hyperlink" Target="http://../AppData/Roaming/Microsoft/Users/51984/Users/CASA%201/Users/CASA%201/AppData/Roaming/Microsoft/RESOLUCIONES%202019%20PDF/0352.pdf" TargetMode="External"/><Relationship Id="rId468" Type="http://schemas.openxmlformats.org/officeDocument/2006/relationships/hyperlink" Target="http://../AppData/Roaming/Microsoft/Users/51984/Users/CASA%201/Users/CASA%201/AppData/Roaming/Microsoft/RESOLUCIONES%202019%20PDF/0351.pdf" TargetMode="External"/><Relationship Id="rId467" Type="http://schemas.openxmlformats.org/officeDocument/2006/relationships/hyperlink" Target="http://../AppData/Roaming/Microsoft/Users/51984/Users/CASA%201/Users/CASA%201/AppData/Roaming/Microsoft/RESOLUCIONES%202019%20PDF/0350.pdf" TargetMode="External"/><Relationship Id="rId1290" Type="http://schemas.openxmlformats.org/officeDocument/2006/relationships/hyperlink" Target="http://../AppData/Roaming/Microsoft/Users/51984/Users/CASA%201/Users/CASA%201/AppData/Roaming/Microsoft/RESOLUCIONES%202019%20PDF/CARGOS%202019/0921-CARGO2.pdf" TargetMode="External"/><Relationship Id="rId1291" Type="http://schemas.openxmlformats.org/officeDocument/2006/relationships/hyperlink" Target="http://../AppData/Roaming/Microsoft/Users/51984/Users/CASA%201/Users/CASA%201/AppData/Roaming/Microsoft/RESOLUCIONES%202019%20PDF/0922.pdf" TargetMode="External"/><Relationship Id="rId1292" Type="http://schemas.openxmlformats.org/officeDocument/2006/relationships/hyperlink" Target="http://../AppData/Roaming/Microsoft/Users/51984/Users/CASA%201/Users/CASA%201/AppData/Roaming/Microsoft/RESOLUCIONES%202019%20PDF/CARGOS%202019/0922-CARGO1.pdf" TargetMode="External"/><Relationship Id="rId462" Type="http://schemas.openxmlformats.org/officeDocument/2006/relationships/hyperlink" Target="http://../AppData/Roaming/Microsoft/Users/51984/Users/CASA%201/Users/CASA%201/AppData/Roaming/Microsoft/RESOLUCIONES%202019%20PDF/0345.pdf" TargetMode="External"/><Relationship Id="rId1293" Type="http://schemas.openxmlformats.org/officeDocument/2006/relationships/hyperlink" Target="http://../AppData/Roaming/Microsoft/Users/51984/Users/CASA%201/Users/CASA%201/AppData/Roaming/Microsoft/RESOLUCIONES%202019%20PDF/CARGOS%202019/0922-CARGO2.pdf" TargetMode="External"/><Relationship Id="rId461" Type="http://schemas.openxmlformats.org/officeDocument/2006/relationships/hyperlink" Target="http://../AppData/Roaming/Microsoft/Users/51984/Users/CASA%201/Users/CASA%201/AppData/Roaming/Microsoft/RESOLUCIONES%202019%20PDF/0344.pdf" TargetMode="External"/><Relationship Id="rId1294" Type="http://schemas.openxmlformats.org/officeDocument/2006/relationships/hyperlink" Target="http://../AppData/Roaming/Microsoft/Users/51984/Users/CASA%201/Users/CASA%201/AppData/Roaming/Microsoft/RESOLUCIONES%202019%20PDF/0923.pdf" TargetMode="External"/><Relationship Id="rId460" Type="http://schemas.openxmlformats.org/officeDocument/2006/relationships/hyperlink" Target="http://../AppData/Roaming/Microsoft/Users/51984/Users/CASA%201/Users/CASA%201/AppData/Roaming/Microsoft/RESOLUCIONES%202019%20PDF/0343.pdf" TargetMode="External"/><Relationship Id="rId1295" Type="http://schemas.openxmlformats.org/officeDocument/2006/relationships/hyperlink" Target="http://../AppData/Roaming/Microsoft/Users/51984/Users/CASA%201/Users/CASA%201/AppData/Roaming/Microsoft/RESOLUCIONES%202019%20PDF/CARGOS%202019/0923-CARGO1.pdf" TargetMode="External"/><Relationship Id="rId1296" Type="http://schemas.openxmlformats.org/officeDocument/2006/relationships/hyperlink" Target="http://../AppData/Roaming/Microsoft/Users/51984/Users/CASA%201/Users/CASA%201/AppData/Roaming/Microsoft/RESOLUCIONES%202019%20PDF/CARGOS%202019/0923-CARGO2.pdf" TargetMode="External"/><Relationship Id="rId466" Type="http://schemas.openxmlformats.org/officeDocument/2006/relationships/hyperlink" Target="http://../AppData/Roaming/Microsoft/Users/51984/Users/CASA%201/Users/CASA%201/AppData/Roaming/Microsoft/RESOLUCIONES%202019%20PDF/0349.pdf" TargetMode="External"/><Relationship Id="rId1297" Type="http://schemas.openxmlformats.org/officeDocument/2006/relationships/hyperlink" Target="http://../AppData/Roaming/Microsoft/Users/51984/Users/CASA%201/Users/CASA%201/AppData/Roaming/Microsoft/RESOLUCIONES%202019%20PDF/0924.pdf" TargetMode="External"/><Relationship Id="rId465" Type="http://schemas.openxmlformats.org/officeDocument/2006/relationships/hyperlink" Target="http://../AppData/Roaming/Microsoft/Users/51984/Users/CASA%201/Users/CASA%201/AppData/Roaming/Microsoft/RESOLUCIONES%202019%20PDF/0348.pdf" TargetMode="External"/><Relationship Id="rId1298" Type="http://schemas.openxmlformats.org/officeDocument/2006/relationships/hyperlink" Target="http://../AppData/Roaming/Microsoft/Users/51984/Users/CASA%201/Users/CASA%201/AppData/Roaming/Microsoft/RESOLUCIONES%202019%20PDF/CARGOS%202019/0924-CARGO1.pdf" TargetMode="External"/><Relationship Id="rId464" Type="http://schemas.openxmlformats.org/officeDocument/2006/relationships/hyperlink" Target="http://../AppData/Roaming/Microsoft/Users/51984/Users/CASA%201/Users/CASA%201/AppData/Roaming/Microsoft/RESOLUCIONES%202019%20PDF/0347.pdf" TargetMode="External"/><Relationship Id="rId1299" Type="http://schemas.openxmlformats.org/officeDocument/2006/relationships/hyperlink" Target="http://../AppData/Roaming/Microsoft/Users/51984/Users/CASA%201/Users/CASA%201/AppData/Roaming/Microsoft/RESOLUCIONES%202019%20PDF/CARGOS%202019/0924-CARGO2.pdf" TargetMode="External"/><Relationship Id="rId463" Type="http://schemas.openxmlformats.org/officeDocument/2006/relationships/hyperlink" Target="http://../AppData/Roaming/Microsoft/Users/51984/Users/CASA%201/Users/CASA%201/AppData/Roaming/Microsoft/RESOLUCIONES%202019%20PDF/0346.pdf" TargetMode="External"/><Relationship Id="rId459" Type="http://schemas.openxmlformats.org/officeDocument/2006/relationships/hyperlink" Target="http://../AppData/Roaming/Microsoft/Users/51984/Users/CASA%201/Users/CASA%201/AppData/Roaming/Microsoft/RESOLUCIONES%202019%20PDF/0342.pdf" TargetMode="External"/><Relationship Id="rId458" Type="http://schemas.openxmlformats.org/officeDocument/2006/relationships/hyperlink" Target="http://../AppData/Roaming/Microsoft/Users/51984/Users/CASA%201/Users/CASA%201/AppData/Roaming/Microsoft/RESOLUCIONES%202019%20PDF/0341.pdf" TargetMode="External"/><Relationship Id="rId457" Type="http://schemas.openxmlformats.org/officeDocument/2006/relationships/hyperlink" Target="http://../AppData/Roaming/Microsoft/Users/51984/Users/CASA%201/Users/CASA%201/AppData/Roaming/Microsoft/RESOLUCIONES%202019%20PDF/0340.pdf" TargetMode="External"/><Relationship Id="rId456" Type="http://schemas.openxmlformats.org/officeDocument/2006/relationships/hyperlink" Target="http://../AppData/Roaming/Microsoft/Users/51984/Users/CASA%201/Users/CASA%201/AppData/Roaming/Microsoft/RESOLUCIONES%202019%20PDF/0339.pdf" TargetMode="External"/><Relationship Id="rId1280" Type="http://schemas.openxmlformats.org/officeDocument/2006/relationships/hyperlink" Target="http://../AppData/Roaming/Microsoft/Users/51984/Users/CASA%201/Users/CASA%201/AppData/Roaming/Microsoft/RESOLUCIONES%202019%20PDF/0913.pdf" TargetMode="External"/><Relationship Id="rId1281" Type="http://schemas.openxmlformats.org/officeDocument/2006/relationships/hyperlink" Target="http://../AppData/Roaming/Microsoft/Users/51984/Users/CASA%201/Users/CASA%201/AppData/Roaming/Microsoft/RESOLUCIONES%202019%20PDF/0914.pdf" TargetMode="External"/><Relationship Id="rId451" Type="http://schemas.openxmlformats.org/officeDocument/2006/relationships/hyperlink" Target="http://../AppData/Roaming/Microsoft/Users/51984/Users/CASA%201/Users/CASA%201/AppData/Roaming/Microsoft/RESOLUCIONES%202019%20PDF/0334.pdf" TargetMode="External"/><Relationship Id="rId1282" Type="http://schemas.openxmlformats.org/officeDocument/2006/relationships/hyperlink" Target="http://../AppData/Roaming/Microsoft/Users/51984/Users/CASA%201/Users/CASA%201/AppData/Roaming/Microsoft/RESOLUCIONES%202019%20PDF/0915.pdf" TargetMode="External"/><Relationship Id="rId450" Type="http://schemas.openxmlformats.org/officeDocument/2006/relationships/hyperlink" Target="http://../AppData/Roaming/Microsoft/Users/51984/Users/CASA%201/Users/CASA%201/AppData/Roaming/Microsoft/RESOLUCIONES%202019%20PDF/0333.pdf" TargetMode="External"/><Relationship Id="rId1283" Type="http://schemas.openxmlformats.org/officeDocument/2006/relationships/hyperlink" Target="http://../AppData/Roaming/Microsoft/Users/51984/Users/CASA%201/Users/CASA%201/AppData/Roaming/Microsoft/RESOLUCIONES%202019%20PDF/0916.pdf" TargetMode="External"/><Relationship Id="rId1284" Type="http://schemas.openxmlformats.org/officeDocument/2006/relationships/hyperlink" Target="http://../AppData/Roaming/Microsoft/Users/51984/Users/CASA%201/Users/CASA%201/AppData/Roaming/Microsoft/RESOLUCIONES%202019%20PDF/0917.pdf" TargetMode="External"/><Relationship Id="rId1285" Type="http://schemas.openxmlformats.org/officeDocument/2006/relationships/hyperlink" Target="http://../AppData/Roaming/Microsoft/Users/51984/Users/CASA%201/Users/CASA%201/AppData/Roaming/Microsoft/RESOLUCIONES%202019%20PDF/0918.pdf" TargetMode="External"/><Relationship Id="rId455" Type="http://schemas.openxmlformats.org/officeDocument/2006/relationships/hyperlink" Target="http://../AppData/Roaming/Microsoft/Users/51984/Users/CASA%201/Users/CASA%201/AppData/Roaming/Microsoft/RESOLUCIONES%202019%20PDF/0338.pdf" TargetMode="External"/><Relationship Id="rId1286" Type="http://schemas.openxmlformats.org/officeDocument/2006/relationships/hyperlink" Target="http://../AppData/Roaming/Microsoft/Users/51984/Users/CASA%201/Users/CASA%201/AppData/Roaming/Microsoft/RESOLUCIONES%202019%20PDF/0919.pdf" TargetMode="External"/><Relationship Id="rId454" Type="http://schemas.openxmlformats.org/officeDocument/2006/relationships/hyperlink" Target="http://../AppData/Roaming/Microsoft/Users/51984/Users/CASA%201/Users/CASA%201/AppData/Roaming/Microsoft/RESOLUCIONES%202019%20PDF/0337.pdf" TargetMode="External"/><Relationship Id="rId1287" Type="http://schemas.openxmlformats.org/officeDocument/2006/relationships/hyperlink" Target="http://../AppData/Roaming/Microsoft/Users/51984/Users/CASA%201/Users/CASA%201/AppData/Roaming/Microsoft/RESOLUCIONES%202019%20PDF/0920.pdf" TargetMode="External"/><Relationship Id="rId453" Type="http://schemas.openxmlformats.org/officeDocument/2006/relationships/hyperlink" Target="http://../AppData/Roaming/Microsoft/Users/51984/Users/CASA%201/Users/CASA%201/AppData/Roaming/Microsoft/RESOLUCIONES%202019%20PDF/0336.pdf" TargetMode="External"/><Relationship Id="rId1288" Type="http://schemas.openxmlformats.org/officeDocument/2006/relationships/hyperlink" Target="http://../AppData/Roaming/Microsoft/Users/51984/Users/CASA%201/Users/CASA%201/AppData/Roaming/Microsoft/RESOLUCIONES%202019%20PDF/0921.pdf" TargetMode="External"/><Relationship Id="rId452" Type="http://schemas.openxmlformats.org/officeDocument/2006/relationships/hyperlink" Target="http://../AppData/Roaming/Microsoft/Users/51984/Users/CASA%201/Users/CASA%201/AppData/Roaming/Microsoft/RESOLUCIONES%202019%20PDF/0335.pdf" TargetMode="External"/><Relationship Id="rId1289" Type="http://schemas.openxmlformats.org/officeDocument/2006/relationships/hyperlink" Target="http://../AppData/Roaming/Microsoft/Users/51984/Users/CASA%201/Users/CASA%201/AppData/Roaming/Microsoft/RESOLUCIONES%202019%20PDF/CARGOS%202019/0921-CARGO1.pdf" TargetMode="External"/><Relationship Id="rId491" Type="http://schemas.openxmlformats.org/officeDocument/2006/relationships/hyperlink" Target="http://../AppData/Roaming/Microsoft/Users/51984/Users/CASA%201/Users/CASA%201/AppData/Roaming/Microsoft/RESOLUCIONES%202019%20PDF/0374.pdf" TargetMode="External"/><Relationship Id="rId490" Type="http://schemas.openxmlformats.org/officeDocument/2006/relationships/hyperlink" Target="http://../AppData/Roaming/Microsoft/Users/51984/Users/CASA%201/Users/CASA%201/AppData/Roaming/Microsoft/RESOLUCIONES%202019%20PDF/0373.pdf" TargetMode="External"/><Relationship Id="rId489" Type="http://schemas.openxmlformats.org/officeDocument/2006/relationships/hyperlink" Target="http://../AppData/Roaming/Microsoft/Users/51984/Users/CASA%201/Users/CASA%201/AppData/Roaming/Microsoft/RESOLUCIONES%202019%20PDF/0372.pdf" TargetMode="External"/><Relationship Id="rId484" Type="http://schemas.openxmlformats.org/officeDocument/2006/relationships/hyperlink" Target="http://../AppData/Roaming/Microsoft/Users/51984/Users/CASA%201/Users/CASA%201/AppData/Roaming/Microsoft/RESOLUCIONES%202019%20PDF/0367.pdf" TargetMode="External"/><Relationship Id="rId483" Type="http://schemas.openxmlformats.org/officeDocument/2006/relationships/hyperlink" Target="http://../AppData/Roaming/Microsoft/Users/51984/Users/CASA%201/Users/CASA%201/AppData/Roaming/Microsoft/RESOLUCIONES%202019%20PDF/0366.pdf" TargetMode="External"/><Relationship Id="rId482" Type="http://schemas.openxmlformats.org/officeDocument/2006/relationships/hyperlink" Target="http://../AppData/Roaming/Microsoft/Users/51984/Users/CASA%201/Users/CASA%201/AppData/Roaming/Microsoft/RESOLUCIONES%202019%20PDF/0365.pdf" TargetMode="External"/><Relationship Id="rId481" Type="http://schemas.openxmlformats.org/officeDocument/2006/relationships/hyperlink" Target="http://../AppData/Roaming/Microsoft/Users/51984/Users/CASA%201/Users/CASA%201/AppData/Roaming/Microsoft/RESOLUCIONES%202019%20PDF/0364.pdf" TargetMode="External"/><Relationship Id="rId488" Type="http://schemas.openxmlformats.org/officeDocument/2006/relationships/hyperlink" Target="http://../AppData/Roaming/Microsoft/Users/51984/Users/CASA%201/Users/CASA%201/AppData/Roaming/Microsoft/RESOLUCIONES%202019%20PDF/0371.pdf" TargetMode="External"/><Relationship Id="rId487" Type="http://schemas.openxmlformats.org/officeDocument/2006/relationships/hyperlink" Target="http://../AppData/Roaming/Microsoft/Users/51984/Users/CASA%201/Users/CASA%201/AppData/Roaming/Microsoft/RESOLUCIONES%202019%20PDF/0370.pdf" TargetMode="External"/><Relationship Id="rId486" Type="http://schemas.openxmlformats.org/officeDocument/2006/relationships/hyperlink" Target="http://../AppData/Roaming/Microsoft/Users/51984/Users/CASA%201/Users/CASA%201/AppData/Roaming/Microsoft/RESOLUCIONES%202019%20PDF/0369.pdf" TargetMode="External"/><Relationship Id="rId485" Type="http://schemas.openxmlformats.org/officeDocument/2006/relationships/hyperlink" Target="http://../AppData/Roaming/Microsoft/Users/51984/Users/CASA%201/Users/CASA%201/AppData/Roaming/Microsoft/RESOLUCIONES%202019%20PDF/0368.pdf" TargetMode="External"/><Relationship Id="rId480" Type="http://schemas.openxmlformats.org/officeDocument/2006/relationships/hyperlink" Target="http://../AppData/Roaming/Microsoft/Users/51984/Users/CASA%201/Users/CASA%201/AppData/Roaming/Microsoft/RESOLUCIONES%202019%20PDF/0363.pdf" TargetMode="External"/><Relationship Id="rId479" Type="http://schemas.openxmlformats.org/officeDocument/2006/relationships/hyperlink" Target="http://../AppData/Roaming/Microsoft/Users/51984/Users/CASA%201/Users/CASA%201/AppData/Roaming/Microsoft/RESOLUCIONES%202019%20PDF/0362.pdf" TargetMode="External"/><Relationship Id="rId478" Type="http://schemas.openxmlformats.org/officeDocument/2006/relationships/hyperlink" Target="http://../AppData/Roaming/Microsoft/Users/51984/Users/CASA%201/Users/CASA%201/AppData/Roaming/Microsoft/RESOLUCIONES%202019%20PDF/0361.pdf" TargetMode="External"/><Relationship Id="rId473" Type="http://schemas.openxmlformats.org/officeDocument/2006/relationships/hyperlink" Target="http://../AppData/Roaming/Microsoft/Users/51984/Users/CASA%201/Users/CASA%201/AppData/Roaming/Microsoft/RESOLUCIONES%202019%20PDF/0356.pdf" TargetMode="External"/><Relationship Id="rId472" Type="http://schemas.openxmlformats.org/officeDocument/2006/relationships/hyperlink" Target="http://../AppData/Roaming/Microsoft/Users/51984/Users/CASA%201/Users/CASA%201/AppData/Roaming/Microsoft/RESOLUCIONES%202019%20PDF/0355.pdf" TargetMode="External"/><Relationship Id="rId471" Type="http://schemas.openxmlformats.org/officeDocument/2006/relationships/hyperlink" Target="http://../AppData/Roaming/Microsoft/Users/51984/Users/CASA%201/Users/CASA%201/AppData/Roaming/Microsoft/RESOLUCIONES%202019%20PDF/0354.pdf" TargetMode="External"/><Relationship Id="rId470" Type="http://schemas.openxmlformats.org/officeDocument/2006/relationships/hyperlink" Target="http://../AppData/Roaming/Microsoft/Users/51984/Users/CASA%201/Users/CASA%201/AppData/Roaming/Microsoft/RESOLUCIONES%202019%20PDF/0353.pdf" TargetMode="External"/><Relationship Id="rId477" Type="http://schemas.openxmlformats.org/officeDocument/2006/relationships/hyperlink" Target="http://../AppData/Roaming/Microsoft/Users/51984/AppData/Roaming/Microsoft/RESOLUCIONES%202019%20PDF/0360.pdf" TargetMode="External"/><Relationship Id="rId476" Type="http://schemas.openxmlformats.org/officeDocument/2006/relationships/hyperlink" Target="http://../AppData/Roaming/Microsoft/Users/51984/Users/CASA%201/Users/CASA%201/AppData/Roaming/Microsoft/RESOLUCIONES%202019%20PDF/0359.pdf" TargetMode="External"/><Relationship Id="rId475" Type="http://schemas.openxmlformats.org/officeDocument/2006/relationships/hyperlink" Target="http://../AppData/Roaming/Microsoft/Users/51984/Users/CASA%201/Users/CASA%201/AppData/Roaming/Microsoft/RESOLUCIONES%202019%20PDF/0358.pdf" TargetMode="External"/><Relationship Id="rId474" Type="http://schemas.openxmlformats.org/officeDocument/2006/relationships/hyperlink" Target="http://../AppData/Roaming/Microsoft/Users/51984/Users/CASA%201/Users/CASA%201/AppData/Roaming/Microsoft/RESOLUCIONES%202019%20PDF/0357.pdf" TargetMode="External"/><Relationship Id="rId1257" Type="http://schemas.openxmlformats.org/officeDocument/2006/relationships/hyperlink" Target="http://../AppData/Roaming/Microsoft/Users/51984/Users/CASA%201/Users/CASA%201/AppData/Roaming/Microsoft/RESOLUCIONES%202019%20PDF/0890.pdf" TargetMode="External"/><Relationship Id="rId1258" Type="http://schemas.openxmlformats.org/officeDocument/2006/relationships/hyperlink" Target="http://../AppData/Roaming/Microsoft/Users/51984/Users/CASA%201/Users/CASA%201/AppData/Roaming/Microsoft/RESOLUCIONES%202019%20PDF/0891.pdf" TargetMode="External"/><Relationship Id="rId1259" Type="http://schemas.openxmlformats.org/officeDocument/2006/relationships/hyperlink" Target="http://../AppData/Roaming/Microsoft/Users/51984/Users/CASA%201/Users/CASA%201/AppData/Roaming/Microsoft/RESOLUCIONES%202019%20PDF/0892.pdf" TargetMode="External"/><Relationship Id="rId426" Type="http://schemas.openxmlformats.org/officeDocument/2006/relationships/hyperlink" Target="http://../AppData/Roaming/Microsoft/Users/51984/Users/CASA%201/Users/CASA%201/AppData/Roaming/Microsoft/RESOLUCIONES%202019%20PDF/0308.pdf" TargetMode="External"/><Relationship Id="rId425" Type="http://schemas.openxmlformats.org/officeDocument/2006/relationships/hyperlink" Target="http://../AppData/Roaming/Microsoft/Users/51984/Users/CASA%201/Users/CASA%201/AppData/Roaming/Microsoft/RESOLUCIONES%202019%20PDF/0307.pdf" TargetMode="External"/><Relationship Id="rId424" Type="http://schemas.openxmlformats.org/officeDocument/2006/relationships/hyperlink" Target="http://../AppData/Roaming/Microsoft/Users/51984/Users/CASA%201/Users/CASA%201/AppData/Roaming/Microsoft/RESOLUCIONES%202019%20PDF/0306.pdf" TargetMode="External"/><Relationship Id="rId423" Type="http://schemas.openxmlformats.org/officeDocument/2006/relationships/hyperlink" Target="http://../AppData/Roaming/Microsoft/Users/51984/Users/CASA%201/Users/CASA%201/AppData/Roaming/Microsoft/RESOLUCIONES%202019%20PDF/0305.pdf" TargetMode="External"/><Relationship Id="rId429" Type="http://schemas.openxmlformats.org/officeDocument/2006/relationships/hyperlink" Target="http://../AppData/Roaming/Microsoft/Users/51984/Users/CASA%201/Users/CASA%201/AppData/Roaming/Microsoft/RESOLUCIONES%202019%20PDF/0311.pdf" TargetMode="External"/><Relationship Id="rId428" Type="http://schemas.openxmlformats.org/officeDocument/2006/relationships/hyperlink" Target="http://../AppData/Roaming/Microsoft/Users/51984/Users/CASA%201/Users/CASA%201/AppData/Roaming/Microsoft/RESOLUCIONES%202019%20PDF/0310.pdf" TargetMode="External"/><Relationship Id="rId427" Type="http://schemas.openxmlformats.org/officeDocument/2006/relationships/hyperlink" Target="http://../AppData/Roaming/Microsoft/Users/51984/Users/CASA%201/Users/CASA%201/AppData/Roaming/Microsoft/RESOLUCIONES%202019%20PDF/0309.pdf" TargetMode="External"/><Relationship Id="rId1250" Type="http://schemas.openxmlformats.org/officeDocument/2006/relationships/hyperlink" Target="http://../AppData/Roaming/Microsoft/Users/51984/Users/CASA%201/Users/CASA%201/AppData/Roaming/Microsoft/RESOLUCIONES%202019%20PDF/0883.pdf" TargetMode="External"/><Relationship Id="rId1251" Type="http://schemas.openxmlformats.org/officeDocument/2006/relationships/hyperlink" Target="http://../AppData/Roaming/Microsoft/Users/51984/Users/CASA%201/Users/CASA%201/AppData/Roaming/Microsoft/RESOLUCIONES%202019%20PDF/0884.pdf" TargetMode="External"/><Relationship Id="rId1252" Type="http://schemas.openxmlformats.org/officeDocument/2006/relationships/hyperlink" Target="http://../AppData/Roaming/Microsoft/Users/51984/Users/CASA%201/Users/CASA%201/AppData/Roaming/Microsoft/RESOLUCIONES%202019%20PDF/0885.pdf" TargetMode="External"/><Relationship Id="rId422" Type="http://schemas.openxmlformats.org/officeDocument/2006/relationships/hyperlink" Target="http://../AppData/Roaming/Microsoft/Users/51984/Users/CASA%201/Users/CASA%201/AppData/Roaming/Microsoft/RESOLUCIONES%202019%20PDF/0304.pdf" TargetMode="External"/><Relationship Id="rId1253" Type="http://schemas.openxmlformats.org/officeDocument/2006/relationships/hyperlink" Target="http://../AppData/Roaming/Microsoft/Users/51984/Users/CASA%201/Users/CASA%201/AppData/Roaming/Microsoft/RESOLUCIONES%202019%20PDF/0886.pdf" TargetMode="External"/><Relationship Id="rId421" Type="http://schemas.openxmlformats.org/officeDocument/2006/relationships/hyperlink" Target="http://../AppData/Roaming/Microsoft/Users/51984/Users/CASA%201/Users/CASA%201/AppData/Roaming/Microsoft/RESOLUCIONES%202019%20PDF/0303.pdf" TargetMode="External"/><Relationship Id="rId1254" Type="http://schemas.openxmlformats.org/officeDocument/2006/relationships/hyperlink" Target="http://../AppData/Roaming/Microsoft/Users/51984/Users/CASA%201/Users/CASA%201/AppData/Roaming/Microsoft/RESOLUCIONES%202019%20PDF/0887.pdf" TargetMode="External"/><Relationship Id="rId420" Type="http://schemas.openxmlformats.org/officeDocument/2006/relationships/hyperlink" Target="http://../AppData/Roaming/Microsoft/Users/51984/Users/CASA%201/Users/CASA%201/AppData/Roaming/Microsoft/RESOLUCIONES%202019%20PDF/0302.pdf" TargetMode="External"/><Relationship Id="rId1255" Type="http://schemas.openxmlformats.org/officeDocument/2006/relationships/hyperlink" Target="http://../AppData/Roaming/Microsoft/Users/51984/Users/CASA%201/Users/CASA%201/AppData/Roaming/Microsoft/RESOLUCIONES%202019%20PDF/0888.pdf" TargetMode="External"/><Relationship Id="rId1256" Type="http://schemas.openxmlformats.org/officeDocument/2006/relationships/hyperlink" Target="http://../AppData/Roaming/Microsoft/Users/51984/Users/CASA%201/Users/CASA%201/AppData/Roaming/Microsoft/RESOLUCIONES%202019%20PDF/0889.pdf" TargetMode="External"/><Relationship Id="rId1246" Type="http://schemas.openxmlformats.org/officeDocument/2006/relationships/hyperlink" Target="http://../AppData/Roaming/Microsoft/Users/51984/Users/CASA%201/Users/CASA%201/AppData/Roaming/Microsoft/RESOLUCIONES%202019%20PDF/0879.pdf" TargetMode="External"/><Relationship Id="rId1247" Type="http://schemas.openxmlformats.org/officeDocument/2006/relationships/hyperlink" Target="http://../AppData/Roaming/Microsoft/Users/51984/Users/CASA%201/Users/CASA%201/AppData/Roaming/Microsoft/RESOLUCIONES%202019%20PDF/0880.pdf" TargetMode="External"/><Relationship Id="rId1248" Type="http://schemas.openxmlformats.org/officeDocument/2006/relationships/hyperlink" Target="http://../AppData/Roaming/Microsoft/Users/51984/Users/CASA%201/Users/CASA%201/AppData/Roaming/Microsoft/RESOLUCIONES%202019%20PDF/0881.pdf" TargetMode="External"/><Relationship Id="rId1249" Type="http://schemas.openxmlformats.org/officeDocument/2006/relationships/hyperlink" Target="http://../AppData/Roaming/Microsoft/Users/51984/Users/CASA%201/Users/CASA%201/AppData/Roaming/Microsoft/RESOLUCIONES%202019%20PDF/0882.pdf" TargetMode="External"/><Relationship Id="rId415" Type="http://schemas.openxmlformats.org/officeDocument/2006/relationships/hyperlink" Target="http://../AppData/Roaming/Microsoft/Users/51984/Users/CASA%201/Users/CASA%201/AppData/Roaming/Microsoft/RESOLUCIONES%202019%20PDF/0297.pdf" TargetMode="External"/><Relationship Id="rId414" Type="http://schemas.openxmlformats.org/officeDocument/2006/relationships/hyperlink" Target="http://../AppData/Roaming/Microsoft/Users/51984/Users/CASA%201/Users/CASA%201/AppData/Roaming/Microsoft/RESOLUCIONES%202019%20PDF/0595.pdf" TargetMode="External"/><Relationship Id="rId413" Type="http://schemas.openxmlformats.org/officeDocument/2006/relationships/hyperlink" Target="http://../AppData/Roaming/Microsoft/Users/51984/Users/CASA%201/Users/CASA%201/AppData/Roaming/Microsoft/RESOLUCIONES%202019%20PDF/CARGOS%202019/0295-cargo.pdf" TargetMode="External"/><Relationship Id="rId412" Type="http://schemas.openxmlformats.org/officeDocument/2006/relationships/hyperlink" Target="http://../AppData/Roaming/Microsoft/Users/51984/Users/CASA%201/Users/CASA%201/AppData/Roaming/Microsoft/RESOLUCIONES%202019%20PDF/0295.pdf" TargetMode="External"/><Relationship Id="rId419" Type="http://schemas.openxmlformats.org/officeDocument/2006/relationships/hyperlink" Target="http://../AppData/Roaming/Microsoft/Users/51984/Users/CASA%201/Users/CASA%201/AppData/Roaming/Microsoft/RESOLUCIONES%202019%20PDF/0301.pdf" TargetMode="External"/><Relationship Id="rId418" Type="http://schemas.openxmlformats.org/officeDocument/2006/relationships/hyperlink" Target="http://../AppData/Roaming/Microsoft/Users/51984/Users/CASA%201/Users/CASA%201/AppData/Roaming/Microsoft/RESOLUCIONES%202019%20PDF/0300.pdf" TargetMode="External"/><Relationship Id="rId417" Type="http://schemas.openxmlformats.org/officeDocument/2006/relationships/hyperlink" Target="http://../AppData/Roaming/Microsoft/Users/51984/Users/CASA%201/Users/CASA%201/AppData/Roaming/Microsoft/RESOLUCIONES%202019%20PDF/0299.pdf" TargetMode="External"/><Relationship Id="rId416" Type="http://schemas.openxmlformats.org/officeDocument/2006/relationships/hyperlink" Target="http://../AppData/Roaming/Microsoft/Users/51984/Users/CASA%201/Users/CASA%201/AppData/Roaming/Microsoft/RESOLUCIONES%202019%20PDF/0298.pdf" TargetMode="External"/><Relationship Id="rId1240" Type="http://schemas.openxmlformats.org/officeDocument/2006/relationships/hyperlink" Target="http://../AppData/Roaming/Microsoft/Users/51984/AppData/Roaming/Microsoft/RESOLUCIONES%202019%20PDF/0871.pdf" TargetMode="External"/><Relationship Id="rId1241" Type="http://schemas.openxmlformats.org/officeDocument/2006/relationships/hyperlink" Target="http://../AppData/Roaming/Microsoft/Users/51984/Users/CASA%201/Users/CASA%201/AppData/Roaming/Microsoft/RESOLUCIONES%202019%20PDF/0872.pdf" TargetMode="External"/><Relationship Id="rId411" Type="http://schemas.openxmlformats.org/officeDocument/2006/relationships/hyperlink" Target="http://../AppData/Roaming/Microsoft/Users/51984/Users/CASA%201/Users/CASA%201/AppData/Roaming/Microsoft/RESOLUCIONES%202019%20PDF/0294.pdf" TargetMode="External"/><Relationship Id="rId1242" Type="http://schemas.openxmlformats.org/officeDocument/2006/relationships/hyperlink" Target="http://../AppData/Roaming/Microsoft/Users/51984/Users/CASA%201/Users/CASA%201/AppData/Roaming/Microsoft/RESOLUCIONES%202019%20PDF/0873.pdf" TargetMode="External"/><Relationship Id="rId410" Type="http://schemas.openxmlformats.org/officeDocument/2006/relationships/hyperlink" Target="http://../AppData/Roaming/Microsoft/Users/51984/Users/CASA%201/Users/CASA%201/AppData/Roaming/Microsoft/RESOLUCIONES%202019%20PDF/0293.pdf" TargetMode="External"/><Relationship Id="rId1243" Type="http://schemas.openxmlformats.org/officeDocument/2006/relationships/hyperlink" Target="http://../AppData/Roaming/Microsoft/Users/51984/Users/CASA%201/Users/CASA%201/AppData/Roaming/Microsoft/RESOLUCIONES%202019%20PDF/0874.pdf" TargetMode="External"/><Relationship Id="rId1244" Type="http://schemas.openxmlformats.org/officeDocument/2006/relationships/hyperlink" Target="http://../AppData/Roaming/Microsoft/Users/51984/Users/CASA%201/Users/CASA%201/AppData/Roaming/Microsoft/RESOLUCIONES%202019%20PDF/0877.pdf" TargetMode="External"/><Relationship Id="rId1245" Type="http://schemas.openxmlformats.org/officeDocument/2006/relationships/hyperlink" Target="http://../AppData/Roaming/Microsoft/Users/51984/Users/CASA%201/Users/CASA%201/AppData/Roaming/Microsoft/RESOLUCIONES%202019%20PDF/0878.pdf" TargetMode="External"/><Relationship Id="rId1279" Type="http://schemas.openxmlformats.org/officeDocument/2006/relationships/hyperlink" Target="http://../AppData/Roaming/Microsoft/Users/51984/Users/CASA%201/Users/CASA%201/AppData/Roaming/Microsoft/RESOLUCIONES%202019%20PDF/0912.pdf" TargetMode="External"/><Relationship Id="rId448" Type="http://schemas.openxmlformats.org/officeDocument/2006/relationships/hyperlink" Target="http://../AppData/Roaming/Microsoft/Users/51984/Users/CASA%201/Users/CASA%201/AppData/Roaming/Microsoft/RESOLUCIONES%202019%20PDF/0331.pdf" TargetMode="External"/><Relationship Id="rId447" Type="http://schemas.openxmlformats.org/officeDocument/2006/relationships/hyperlink" Target="http://../AppData/Roaming/Microsoft/Users/51984/Users/CASA%201/Users/CASA%201/AppData/Roaming/Microsoft/RESOLUCIONES%202019%20PDF/0330.pdf" TargetMode="External"/><Relationship Id="rId446" Type="http://schemas.openxmlformats.org/officeDocument/2006/relationships/hyperlink" Target="http://../AppData/Roaming/Microsoft/Users/51984/Users/CASA%201/Users/CASA%201/AppData/Roaming/Microsoft/RESOLUCIONES%202019%20PDF/0329.pdf" TargetMode="External"/><Relationship Id="rId445" Type="http://schemas.openxmlformats.org/officeDocument/2006/relationships/hyperlink" Target="http://../AppData/Roaming/Microsoft/Users/51984/Users/CASA%201/Users/CASA%201/AppData/Roaming/Microsoft/RESOLUCIONES%202019%20PDF/0328.pdf" TargetMode="External"/><Relationship Id="rId449" Type="http://schemas.openxmlformats.org/officeDocument/2006/relationships/hyperlink" Target="http://../AppData/Roaming/Microsoft/Users/51984/Users/CASA%201/Users/CASA%201/AppData/Roaming/Microsoft/RESOLUCIONES%202019%20PDF/0332.pdf" TargetMode="External"/><Relationship Id="rId1270" Type="http://schemas.openxmlformats.org/officeDocument/2006/relationships/hyperlink" Target="http://../AppData/Roaming/Microsoft/Users/51984/Users/CASA%201/Users/CASA%201/AppData/Roaming/Microsoft/RESOLUCIONES%202019%20PDF/0903.pdf" TargetMode="External"/><Relationship Id="rId440" Type="http://schemas.openxmlformats.org/officeDocument/2006/relationships/hyperlink" Target="http://../AppData/Roaming/Microsoft/Users/51984/Users/CASA%201/Users/CASA%201/AppData/Roaming/Microsoft/RESOLUCIONES%202019%20PDF/0322.pdf" TargetMode="External"/><Relationship Id="rId1271" Type="http://schemas.openxmlformats.org/officeDocument/2006/relationships/hyperlink" Target="http://../AppData/Roaming/Microsoft/Users/51984/Users/CASA%201/Users/CASA%201/AppData/Roaming/Microsoft/RESOLUCIONES%202019%20PDF/0904.pdf" TargetMode="External"/><Relationship Id="rId1272" Type="http://schemas.openxmlformats.org/officeDocument/2006/relationships/hyperlink" Target="http://../AppData/Roaming/Microsoft/Users/51984/Users/CASA%201/Users/CASA%201/AppData/Roaming/Microsoft/RESOLUCIONES%202019%20PDF/0905.pdf" TargetMode="External"/><Relationship Id="rId1273" Type="http://schemas.openxmlformats.org/officeDocument/2006/relationships/hyperlink" Target="http://../AppData/Roaming/Microsoft/Users/51984/Users/CASA%201/Users/CASA%201/AppData/Roaming/Microsoft/RESOLUCIONES%202019%20PDF/0906.pdf" TargetMode="External"/><Relationship Id="rId1274" Type="http://schemas.openxmlformats.org/officeDocument/2006/relationships/hyperlink" Target="http://../AppData/Roaming/Microsoft/Users/51984/Users/CASA%201/Users/CASA%201/AppData/Roaming/Microsoft/RESOLUCIONES%202019%20PDF/0907.pdf" TargetMode="External"/><Relationship Id="rId444" Type="http://schemas.openxmlformats.org/officeDocument/2006/relationships/hyperlink" Target="http://../AppData/Roaming/Microsoft/Users/51984/Users/CASA%201/Users/CASA%201/AppData/Roaming/Microsoft/RESOLUCIONES%202019%20PDF/0327.pdf" TargetMode="External"/><Relationship Id="rId1275" Type="http://schemas.openxmlformats.org/officeDocument/2006/relationships/hyperlink" Target="http://../AppData/Roaming/Microsoft/Users/51984/Users/CASA%201/Users/CASA%201/AppData/Roaming/Microsoft/RESOLUCIONES%202019%20PDF/0908.pdf" TargetMode="External"/><Relationship Id="rId443" Type="http://schemas.openxmlformats.org/officeDocument/2006/relationships/hyperlink" Target="http://../AppData/Roaming/Microsoft/Users/51984/Users/CASA%201/Users/CASA%201/AppData/Roaming/Microsoft/RESOLUCIONES%202019%20PDF/0326.pdf" TargetMode="External"/><Relationship Id="rId1276" Type="http://schemas.openxmlformats.org/officeDocument/2006/relationships/hyperlink" Target="http://../AppData/Roaming/Microsoft/Users/51984/Users/CASA%201/Users/CASA%201/AppData/Roaming/Microsoft/RESOLUCIONES%202019%20PDF/0909.pdf" TargetMode="External"/><Relationship Id="rId442" Type="http://schemas.openxmlformats.org/officeDocument/2006/relationships/hyperlink" Target="http://../AppData/Roaming/Microsoft/Users/51984/Users/CASA%201/Users/CASA%201/AppData/Roaming/Microsoft/RESOLUCIONES%202019%20PDF/0325.pdf" TargetMode="External"/><Relationship Id="rId1277" Type="http://schemas.openxmlformats.org/officeDocument/2006/relationships/hyperlink" Target="http://../AppData/Roaming/Microsoft/Users/51984/Users/CASA%201/Users/CASA%201/AppData/Roaming/Microsoft/RESOLUCIONES%202019%20PDF/0910.pdf" TargetMode="External"/><Relationship Id="rId441" Type="http://schemas.openxmlformats.org/officeDocument/2006/relationships/hyperlink" Target="http://../AppData/Roaming/Microsoft/Users/51984/Users/CASA%201/Users/CASA%201/AppData/Roaming/Microsoft/RESOLUCIONES%202019%20PDF/0323.pdf" TargetMode="External"/><Relationship Id="rId1278" Type="http://schemas.openxmlformats.org/officeDocument/2006/relationships/hyperlink" Target="http://../AppData/Roaming/Microsoft/Users/51984/Users/CASA%201/Users/CASA%201/AppData/Roaming/Microsoft/RESOLUCIONES%202019%20PDF/0911.pdf" TargetMode="External"/><Relationship Id="rId1268" Type="http://schemas.openxmlformats.org/officeDocument/2006/relationships/hyperlink" Target="http://../AppData/Roaming/Microsoft/Users/51984/Users/CASA%201/Users/CASA%201/AppData/Roaming/Microsoft/RESOLUCIONES%202019%20PDF/0901.pdf" TargetMode="External"/><Relationship Id="rId1269" Type="http://schemas.openxmlformats.org/officeDocument/2006/relationships/hyperlink" Target="http://../AppData/Roaming/Microsoft/Users/51984/Users/CASA%201/Users/CASA%201/AppData/Roaming/Microsoft/RESOLUCIONES%202019%20PDF/0902.pdf" TargetMode="External"/><Relationship Id="rId437" Type="http://schemas.openxmlformats.org/officeDocument/2006/relationships/hyperlink" Target="http://../AppData/Roaming/Microsoft/Users/51984/Users/CASA%201/Users/CASA%201/AppData/Roaming/Microsoft/RESOLUCIONES%202019%20PDF/0319.pdf" TargetMode="External"/><Relationship Id="rId436" Type="http://schemas.openxmlformats.org/officeDocument/2006/relationships/hyperlink" Target="http://../AppData/Roaming/Microsoft/Users/51984/Users/CASA%201/Users/CASA%201/AppData/Roaming/Microsoft/RESOLUCIONES%202019%20PDF/0318.pdf" TargetMode="External"/><Relationship Id="rId435" Type="http://schemas.openxmlformats.org/officeDocument/2006/relationships/hyperlink" Target="http://../AppData/Roaming/Microsoft/Users/51984/Users/CASA%201/Users/CASA%201/AppData/Roaming/Microsoft/RESOLUCIONES%202019%20PDF/0317.pdf" TargetMode="External"/><Relationship Id="rId434" Type="http://schemas.openxmlformats.org/officeDocument/2006/relationships/hyperlink" Target="http://../AppData/Roaming/Microsoft/Users/51984/Users/CASA%201/Users/CASA%201/AppData/Roaming/Microsoft/RESOLUCIONES%202019%20PDF/0316.pdf" TargetMode="External"/><Relationship Id="rId439" Type="http://schemas.openxmlformats.org/officeDocument/2006/relationships/hyperlink" Target="http://../AppData/Roaming/Microsoft/Users/51984/Users/CASA%201/Users/CASA%201/AppData/Roaming/Microsoft/RESOLUCIONES%202019%20PDF/0321.pdf" TargetMode="External"/><Relationship Id="rId438" Type="http://schemas.openxmlformats.org/officeDocument/2006/relationships/hyperlink" Target="http://../AppData/Roaming/Microsoft/Users/51984/Users/CASA%201/Users/CASA%201/AppData/Roaming/Microsoft/RESOLUCIONES%202019%20PDF/0320.pdf" TargetMode="External"/><Relationship Id="rId1260" Type="http://schemas.openxmlformats.org/officeDocument/2006/relationships/hyperlink" Target="http://../AppData/Roaming/Microsoft/Users/51984/Users/CASA%201/Users/CASA%201/AppData/Roaming/Microsoft/RESOLUCIONES%202019%20PDF/0893.pdf" TargetMode="External"/><Relationship Id="rId1261" Type="http://schemas.openxmlformats.org/officeDocument/2006/relationships/hyperlink" Target="http://../AppData/Roaming/Microsoft/Users/51984/Users/CASA%201/Users/CASA%201/AppData/Roaming/Microsoft/RESOLUCIONES%202019%20PDF/0894.pdf" TargetMode="External"/><Relationship Id="rId1262" Type="http://schemas.openxmlformats.org/officeDocument/2006/relationships/hyperlink" Target="http://../AppData/Roaming/Microsoft/Users/51984/Users/CASA%201/Users/CASA%201/AppData/Roaming/Microsoft/RESOLUCIONES%202019%20PDF/0895.pdf" TargetMode="External"/><Relationship Id="rId1263" Type="http://schemas.openxmlformats.org/officeDocument/2006/relationships/hyperlink" Target="http://../AppData/Roaming/Microsoft/Users/51984/Users/CASA%201/Users/CASA%201/AppData/Roaming/Microsoft/RESOLUCIONES%202019%20PDF/0896.pdf" TargetMode="External"/><Relationship Id="rId433" Type="http://schemas.openxmlformats.org/officeDocument/2006/relationships/hyperlink" Target="http://../AppData/Roaming/Microsoft/Users/51984/Users/CASA%201/Users/CASA%201/AppData/Roaming/Microsoft/RESOLUCIONES%202019%20PDF/0315.pdf" TargetMode="External"/><Relationship Id="rId1264" Type="http://schemas.openxmlformats.org/officeDocument/2006/relationships/hyperlink" Target="http://../AppData/Roaming/Microsoft/Users/51984/Users/CASA%201/Users/CASA%201/AppData/Roaming/Microsoft/RESOLUCIONES%202019%20PDF/0897.pdf" TargetMode="External"/><Relationship Id="rId432" Type="http://schemas.openxmlformats.org/officeDocument/2006/relationships/hyperlink" Target="http://../AppData/Roaming/Microsoft/Users/51984/Users/CASA%201/Users/CASA%201/AppData/Roaming/Microsoft/RESOLUCIONES%202019%20PDF/0314.pdf" TargetMode="External"/><Relationship Id="rId1265" Type="http://schemas.openxmlformats.org/officeDocument/2006/relationships/hyperlink" Target="http://../AppData/Roaming/Microsoft/Users/51984/Users/CASA%201/Users/CASA%201/AppData/Roaming/Microsoft/RESOLUCIONES%202019%20PDF/0898.pdf" TargetMode="External"/><Relationship Id="rId431" Type="http://schemas.openxmlformats.org/officeDocument/2006/relationships/hyperlink" Target="http://../AppData/Roaming/Microsoft/Users/51984/Users/CASA%201/Users/CASA%201/AppData/Roaming/Microsoft/RESOLUCIONES%202019%20PDF/0313.pdf" TargetMode="External"/><Relationship Id="rId1266" Type="http://schemas.openxmlformats.org/officeDocument/2006/relationships/hyperlink" Target="http://../AppData/Roaming/Microsoft/Users/51984/Users/CASA%201/Users/CASA%201/AppData/Roaming/Microsoft/RESOLUCIONES%202019%20PDF/0899.pdf" TargetMode="External"/><Relationship Id="rId430" Type="http://schemas.openxmlformats.org/officeDocument/2006/relationships/hyperlink" Target="http://../AppData/Roaming/Microsoft/Users/51984/Users/CASA%201/Users/CASA%201/AppData/Roaming/Microsoft/RESOLUCIONES%202019%20PDF/0312.pdf" TargetMode="External"/><Relationship Id="rId1267" Type="http://schemas.openxmlformats.org/officeDocument/2006/relationships/hyperlink" Target="http://../AppData/Roaming/Microsoft/Users/51984/Users/CASA%201/Users/CASA%201/AppData/Roaming/Microsoft/RESOLUCIONES%202019%20PDF/0900.pdf" TargetMode="External"/><Relationship Id="rId1" Type="http://schemas.openxmlformats.org/officeDocument/2006/relationships/hyperlink" Target="http://../AppData/Roaming/Microsoft/Users/51984/Users/CASA%201/Users/CASA%201/AppData/Roaming/Microsoft/RESOLUCIONES%202019%20PDF/0001.pdf" TargetMode="External"/><Relationship Id="rId2" Type="http://schemas.openxmlformats.org/officeDocument/2006/relationships/hyperlink" Target="http://../AppData/Roaming/Microsoft/Users/51984/Users/CASA%201/Users/CASA%201/AppData/Roaming/Microsoft/RESOLUCIONES%202019%20PDF/0002.pdf" TargetMode="External"/><Relationship Id="rId3" Type="http://schemas.openxmlformats.org/officeDocument/2006/relationships/hyperlink" Target="http://../AppData/Roaming/Microsoft/Users/51984/Users/CASA%201/Users/CASA%201/AppData/Roaming/Microsoft/RESOLUCIONES%202019%20PDF/CARGOS%202019/0002-CARGO.pdf" TargetMode="External"/><Relationship Id="rId4" Type="http://schemas.openxmlformats.org/officeDocument/2006/relationships/hyperlink" Target="http://../AppData/Roaming/Microsoft/Users/51984/Users/CASA%201/Users/CASA%201/AppData/Roaming/Microsoft/RESOLUCIONES%202019%20PDF/0003.pdf" TargetMode="External"/><Relationship Id="rId9" Type="http://schemas.openxmlformats.org/officeDocument/2006/relationships/hyperlink" Target="http://../AppData/Roaming/Microsoft/Users/51984/Users/CASA%201/Users/CASA%201/AppData/Roaming/Microsoft/RESOLUCIONES%202019%20PDF/CARGOS%202019/0005-CARGO.pdf" TargetMode="External"/><Relationship Id="rId5" Type="http://schemas.openxmlformats.org/officeDocument/2006/relationships/hyperlink" Target="http://../AppData/Roaming/Microsoft/Users/51984/Users/CASA%201/Users/CASA%201/AppData/Roaming/Microsoft/RESOLUCIONES%202019%20PDF/CARGOS%202019/0003-CARGO.pdf" TargetMode="External"/><Relationship Id="rId6" Type="http://schemas.openxmlformats.org/officeDocument/2006/relationships/hyperlink" Target="http://../AppData/Roaming/Microsoft/Users/51984/Users/CASA%201/Users/CASA%201/AppData/Roaming/Microsoft/RESOLUCIONES%202019%20PDF/0004.pdf" TargetMode="External"/><Relationship Id="rId7" Type="http://schemas.openxmlformats.org/officeDocument/2006/relationships/hyperlink" Target="http://../AppData/Roaming/Microsoft/Users/51984/Users/CASA%201/Users/CASA%201/AppData/Roaming/Microsoft/RESOLUCIONES%202019%20PDF/CARGOS%202019/0004-CARGO.pdf" TargetMode="External"/><Relationship Id="rId8" Type="http://schemas.openxmlformats.org/officeDocument/2006/relationships/hyperlink" Target="http://../AppData/Roaming/Microsoft/Users/51984/Users/CASA%201/Users/CASA%201/AppData/Roaming/Microsoft/RESOLUCIONES%202019%20PDF/0005.pdf" TargetMode="External"/><Relationship Id="rId808" Type="http://schemas.openxmlformats.org/officeDocument/2006/relationships/hyperlink" Target="http://../AppData/Roaming/Microsoft/Users/51984/Users/CASA%201/Users/CASA%201/AppData/Roaming/Microsoft/RESOLUCIONES%202019%20PDF/CARGOS%202019/0621-CARGO1.pdf" TargetMode="External"/><Relationship Id="rId807" Type="http://schemas.openxmlformats.org/officeDocument/2006/relationships/hyperlink" Target="http://../AppData/Roaming/Microsoft/Users/51984/Users/CASA%201/Users/CASA%201/AppData/Roaming/Microsoft/RESOLUCIONES%202019%20PDF/0621.pdf" TargetMode="External"/><Relationship Id="rId806" Type="http://schemas.openxmlformats.org/officeDocument/2006/relationships/hyperlink" Target="http://../AppData/Roaming/Microsoft/Users/51984/Users/CASA%201/Users/CASA%201/AppData/Roaming/Microsoft/RESOLUCIONES%202019%20PDF/0620.pdf" TargetMode="External"/><Relationship Id="rId805" Type="http://schemas.openxmlformats.org/officeDocument/2006/relationships/hyperlink" Target="http://../AppData/Roaming/Microsoft/Users/51984/Users/CASA%201/Users/CASA%201/AppData/Roaming/Microsoft/RESOLUCIONES%202019%20PDF/0619.pdf" TargetMode="External"/><Relationship Id="rId809" Type="http://schemas.openxmlformats.org/officeDocument/2006/relationships/hyperlink" Target="http://../AppData/Roaming/Microsoft/Users/51984/Users/CASA%201/Users/CASA%201/AppData/Roaming/Microsoft/RESOLUCIONES%202019%20PDF/0622.pdf" TargetMode="External"/><Relationship Id="rId800" Type="http://schemas.openxmlformats.org/officeDocument/2006/relationships/hyperlink" Target="http://../AppData/Roaming/Microsoft/Users/51984/Users/CASA%201/Users/CASA%201/AppData/Roaming/Microsoft/RESOLUCIONES%202019%20PDF/0614.pdf" TargetMode="External"/><Relationship Id="rId804" Type="http://schemas.openxmlformats.org/officeDocument/2006/relationships/hyperlink" Target="http://../AppData/Roaming/Microsoft/Users/51984/Users/CASA%201/Users/CASA%201/AppData/Roaming/Microsoft/RESOLUCIONES%202019%20PDF/0618.pdf" TargetMode="External"/><Relationship Id="rId803" Type="http://schemas.openxmlformats.org/officeDocument/2006/relationships/hyperlink" Target="http://../AppData/Roaming/Microsoft/Users/51984/Users/CASA%201/Users/CASA%201/AppData/Roaming/Microsoft/RESOLUCIONES%202019%20PDF/0617.pdf" TargetMode="External"/><Relationship Id="rId802" Type="http://schemas.openxmlformats.org/officeDocument/2006/relationships/hyperlink" Target="http://../AppData/Roaming/Microsoft/Users/51984/Users/CASA%201/Users/CASA%201/AppData/Roaming/Microsoft/RESOLUCIONES%202019%20PDF/0616.pdf" TargetMode="External"/><Relationship Id="rId801" Type="http://schemas.openxmlformats.org/officeDocument/2006/relationships/hyperlink" Target="http://../AppData/Roaming/Microsoft/Users/51984/Users/CASA%201/Users/CASA%201/AppData/Roaming/Microsoft/RESOLUCIONES%202019%20PDF/0615.pdf" TargetMode="External"/><Relationship Id="rId1334" Type="http://schemas.openxmlformats.org/officeDocument/2006/relationships/hyperlink" Target="http://../AppData/Roaming/Microsoft/Users/51984/Users/CASA%201/Users/CASA%201/AppData/Roaming/Microsoft/RESOLUCIONES%202019%20PDF/CARGOS%202019/0932-CARGO5.pdf" TargetMode="External"/><Relationship Id="rId1335" Type="http://schemas.openxmlformats.org/officeDocument/2006/relationships/hyperlink" Target="http://../AppData/Roaming/Microsoft/Users/51984/Users/CASA%201/Users/CASA%201/AppData/Roaming/Microsoft/RESOLUCIONES%202019%20PDF/CARGOS%202019/0932-CARGO6.pdf" TargetMode="External"/><Relationship Id="rId1336" Type="http://schemas.openxmlformats.org/officeDocument/2006/relationships/hyperlink" Target="http://../AppData/Roaming/Microsoft/Users/51984/Users/CASA%201/Users/CASA%201/AppData/Roaming/Microsoft/RESOLUCIONES%202019%20PDF/0933.pdf" TargetMode="External"/><Relationship Id="rId1337" Type="http://schemas.openxmlformats.org/officeDocument/2006/relationships/hyperlink" Target="http://../AppData/Roaming/Microsoft/Users/51984/Users/CASA%201/Users/CASA%201/AppData/Roaming/Microsoft/RESOLUCIONES%202019%20PDF/CARGOS%202019/0933-CARGO1.pdf" TargetMode="External"/><Relationship Id="rId1338" Type="http://schemas.openxmlformats.org/officeDocument/2006/relationships/hyperlink" Target="http://../AppData/Roaming/Microsoft/Users/51984/Users/CASA%201/Users/CASA%201/AppData/Roaming/Microsoft/RESOLUCIONES%202019%20PDF/CARGOS%202019/0933-CARGO2.pdf" TargetMode="External"/><Relationship Id="rId1339" Type="http://schemas.openxmlformats.org/officeDocument/2006/relationships/hyperlink" Target="http://../AppData/Roaming/Microsoft/Users/51984/Users/CASA%201/Users/CASA%201/AppData/Roaming/Microsoft/RESOLUCIONES%202019%20PDF/CARGOS%202019/0933-CARGO3.pdf" TargetMode="External"/><Relationship Id="rId745" Type="http://schemas.openxmlformats.org/officeDocument/2006/relationships/hyperlink" Target="http://../AppData/Roaming/Microsoft/Users/51984/Users/CASA%201/Users/CASA%201/AppData/Roaming/Microsoft/RESOLUCIONES%202019%20PDF/0574.pdf" TargetMode="External"/><Relationship Id="rId744" Type="http://schemas.openxmlformats.org/officeDocument/2006/relationships/hyperlink" Target="http://../AppData/Roaming/Microsoft/Users/51984/Users/CASA%201/Users/CASA%201/AppData/Roaming/Microsoft/RESOLUCIONES%202019%20PDF/0573.pdf" TargetMode="External"/><Relationship Id="rId743" Type="http://schemas.openxmlformats.org/officeDocument/2006/relationships/hyperlink" Target="http://../AppData/Roaming/Microsoft/Users/51984/Users/CASA%201/Users/CASA%201/AppData/Roaming/Microsoft/RESOLUCIONES%202019%20PDF/0572.pdf" TargetMode="External"/><Relationship Id="rId742" Type="http://schemas.openxmlformats.org/officeDocument/2006/relationships/hyperlink" Target="http://../AppData/Roaming/Microsoft/Users/51984/Users/CASA%201/Users/CASA%201/AppData/Roaming/Microsoft/RESOLUCIONES%202019%20PDF/0571.pdf" TargetMode="External"/><Relationship Id="rId749" Type="http://schemas.openxmlformats.org/officeDocument/2006/relationships/hyperlink" Target="http://../AppData/Roaming/Microsoft/Users/51984/Users/CASA%201/Users/CASA%201/AppData/Roaming/Microsoft/RESOLUCIONES%202019%20PDF/CARGOS%202019/0576-CARGO1.pdf" TargetMode="External"/><Relationship Id="rId748" Type="http://schemas.openxmlformats.org/officeDocument/2006/relationships/hyperlink" Target="http://../AppData/Roaming/Microsoft/Users/51984/Users/CASA%201/Users/CASA%201/AppData/Roaming/Microsoft/RESOLUCIONES%202019%20PDF/0576.pdf" TargetMode="External"/><Relationship Id="rId747" Type="http://schemas.openxmlformats.org/officeDocument/2006/relationships/hyperlink" Target="http://../AppData/Roaming/Microsoft/Users/51984/Users/CASA%201/Users/CASA%201/AppData/Roaming/Microsoft/RESOLUCIONES%202019%20PDF/CARGOS%202019/0575-CARGO1.pdf" TargetMode="External"/><Relationship Id="rId746" Type="http://schemas.openxmlformats.org/officeDocument/2006/relationships/hyperlink" Target="http://../AppData/Roaming/Microsoft/Users/51984/Users/CASA%201/Users/CASA%201/AppData/Roaming/Microsoft/RESOLUCIONES%202019%20PDF/0575.pdf" TargetMode="External"/><Relationship Id="rId741" Type="http://schemas.openxmlformats.org/officeDocument/2006/relationships/hyperlink" Target="http://../AppData/Roaming/Microsoft/Users/51984/Users/CASA%201/Users/CASA%201/AppData/Roaming/Microsoft/RESOLUCIONES%202019%20PDF/CARGOS%202019/0570-CARGO2.pdf" TargetMode="External"/><Relationship Id="rId1330" Type="http://schemas.openxmlformats.org/officeDocument/2006/relationships/hyperlink" Target="http://../AppData/Roaming/Microsoft/Users/51984/Users/CASA%201/Users/CASA%201/AppData/Roaming/Microsoft/RESOLUCIONES%202019%20PDF/CARGOS%202019/0932-CARGO1.pdf" TargetMode="External"/><Relationship Id="rId740" Type="http://schemas.openxmlformats.org/officeDocument/2006/relationships/hyperlink" Target="http://../AppData/Roaming/Microsoft/Users/51984/Users/CASA%201/Users/CASA%201/AppData/Roaming/Microsoft/RESOLUCIONES%202019%20PDF/CARGOS%202019/0570-CARGO1.pdf" TargetMode="External"/><Relationship Id="rId1331" Type="http://schemas.openxmlformats.org/officeDocument/2006/relationships/hyperlink" Target="http://../AppData/Roaming/Microsoft/Users/51984/Users/CASA%201/Users/CASA%201/AppData/Roaming/Microsoft/RESOLUCIONES%202019%20PDF/CARGOS%202019/0932-CARGO2.pdf" TargetMode="External"/><Relationship Id="rId1332" Type="http://schemas.openxmlformats.org/officeDocument/2006/relationships/hyperlink" Target="http://../AppData/Roaming/Microsoft/Users/51984/Users/CASA%201/Users/CASA%201/AppData/Roaming/Microsoft/RESOLUCIONES%202019%20PDF/CARGOS%202019/0932-CARGO3.pdf" TargetMode="External"/><Relationship Id="rId1333" Type="http://schemas.openxmlformats.org/officeDocument/2006/relationships/hyperlink" Target="http://../AppData/Roaming/Microsoft/Users/51984/Users/CASA%201/Users/CASA%201/AppData/Roaming/Microsoft/RESOLUCIONES%202019%20PDF/CARGOS%202019/0932-CARGO4.pdf" TargetMode="External"/><Relationship Id="rId1323" Type="http://schemas.openxmlformats.org/officeDocument/2006/relationships/hyperlink" Target="http://../AppData/Roaming/Microsoft/Users/51984/Users/CASA%201/Users/CASA%201/AppData/Roaming/Microsoft/RESOLUCIONES%202019%20PDF/CARGOS%202019/0930-CARGO6.pdf" TargetMode="External"/><Relationship Id="rId1324" Type="http://schemas.openxmlformats.org/officeDocument/2006/relationships/hyperlink" Target="http://../AppData/Roaming/Microsoft/Users/51984/Users/CASA%201/Users/CASA%201/AppData/Roaming/Microsoft/RESOLUCIONES%202019%20PDF/0931.pdf" TargetMode="External"/><Relationship Id="rId1325" Type="http://schemas.openxmlformats.org/officeDocument/2006/relationships/hyperlink" Target="http://../AppData/Roaming/Microsoft/Users/51984/Users/CASA%201/Users/CASA%201/AppData/Roaming/Microsoft/RESOLUCIONES%202019%20PDF/CARGOS%202019/0931-CARGO1.pdf" TargetMode="External"/><Relationship Id="rId1326" Type="http://schemas.openxmlformats.org/officeDocument/2006/relationships/hyperlink" Target="http://../AppData/Roaming/Microsoft/Users/51984/Users/CASA%201/Users/CASA%201/AppData/Roaming/Microsoft/RESOLUCIONES%202019%20PDF/CARGOS%202019/0931-CARGO2.pdf" TargetMode="External"/><Relationship Id="rId1327" Type="http://schemas.openxmlformats.org/officeDocument/2006/relationships/hyperlink" Target="http://../AppData/Roaming/Microsoft/Users/51984/Users/CASA%201/Users/CASA%201/AppData/Roaming/Microsoft/RESOLUCIONES%202019%20PDF/CARGOS%202019/0931-CARGO3.pdf" TargetMode="External"/><Relationship Id="rId1328" Type="http://schemas.openxmlformats.org/officeDocument/2006/relationships/hyperlink" Target="http://../AppData/Roaming/Microsoft/Users/51984/Users/CASA%201/Users/CASA%201/AppData/Roaming/Microsoft/RESOLUCIONES%202019%20PDF/CARGOS%202019/0931-CARGO3.pdf" TargetMode="External"/><Relationship Id="rId1329" Type="http://schemas.openxmlformats.org/officeDocument/2006/relationships/hyperlink" Target="http://../AppData/Roaming/Microsoft/Users/51984/Users/CASA%201/Users/CASA%201/AppData/Roaming/Microsoft/RESOLUCIONES%202019%20PDF/0932.pdf" TargetMode="External"/><Relationship Id="rId739" Type="http://schemas.openxmlformats.org/officeDocument/2006/relationships/hyperlink" Target="http://../AppData/Roaming/Microsoft/Users/51984/Users/CASA%201/Users/CASA%201/AppData/Roaming/Microsoft/RESOLUCIONES%202019%20PDF/0570.pdf" TargetMode="External"/><Relationship Id="rId734" Type="http://schemas.openxmlformats.org/officeDocument/2006/relationships/hyperlink" Target="http://../AppData/Roaming/Microsoft/Users/51984/Users/CASA%201/Users/CASA%201/AppData/Roaming/Microsoft/RESOLUCIONES%202019%20PDF/CARGOS%202019/0567-CARGO1.pdf" TargetMode="External"/><Relationship Id="rId733" Type="http://schemas.openxmlformats.org/officeDocument/2006/relationships/hyperlink" Target="http://../AppData/Roaming/Microsoft/Users/51984/Users/CASA%201/Users/CASA%201/AppData/Roaming/Microsoft/RESOLUCIONES%202019%20PDF/0567.pdf" TargetMode="External"/><Relationship Id="rId732" Type="http://schemas.openxmlformats.org/officeDocument/2006/relationships/hyperlink" Target="http://../AppData/Roaming/Microsoft/Users/51984/Users/CASA%201/Users/CASA%201/AppData/Roaming/Microsoft/RESOLUCIONES%202019%20PDF/0566.pdf" TargetMode="External"/><Relationship Id="rId731" Type="http://schemas.openxmlformats.org/officeDocument/2006/relationships/hyperlink" Target="http://../AppData/Roaming/Microsoft/Users/51984/Users/CASA%201/Users/CASA%201/AppData/Roaming/Microsoft/RESOLUCIONES%202019%20PDF/0565.pdf" TargetMode="External"/><Relationship Id="rId738" Type="http://schemas.openxmlformats.org/officeDocument/2006/relationships/hyperlink" Target="http://../AppData/Roaming/Microsoft/Users/51984/Users/CASA%201/Users/CASA%201/AppData/Roaming/Microsoft/RESOLUCIONES%202019%20PDF/0569.pdf" TargetMode="External"/><Relationship Id="rId737" Type="http://schemas.openxmlformats.org/officeDocument/2006/relationships/hyperlink" Target="http://../AppData/Roaming/Microsoft/Users/51984/Users/CASA%201/Users/CASA%201/AppData/Roaming/Microsoft/RESOLUCIONES%202019%20PDF/0568.pdf" TargetMode="External"/><Relationship Id="rId736" Type="http://schemas.openxmlformats.org/officeDocument/2006/relationships/hyperlink" Target="http://../AppData/Roaming/Microsoft/Users/51984/Users/CASA%201/Users/CASA%201/AppData/Roaming/Microsoft/RESOLUCIONES%202019%20PDF/CARGOS%202019/0567-CARGO3.pdf" TargetMode="External"/><Relationship Id="rId735" Type="http://schemas.openxmlformats.org/officeDocument/2006/relationships/hyperlink" Target="http://../AppData/Roaming/Microsoft/Users/51984/Users/CASA%201/Users/CASA%201/AppData/Roaming/Microsoft/RESOLUCIONES%202019%20PDF/CARGOS%202019/0567-CARGO2.pdf" TargetMode="External"/><Relationship Id="rId730" Type="http://schemas.openxmlformats.org/officeDocument/2006/relationships/hyperlink" Target="http://../AppData/Roaming/Microsoft/Users/51984/Users/CASA%201/Users/CASA%201/AppData/Roaming/Microsoft/RESOLUCIONES%202019%20PDF/0564.pdf" TargetMode="External"/><Relationship Id="rId1320" Type="http://schemas.openxmlformats.org/officeDocument/2006/relationships/hyperlink" Target="http://../AppData/Roaming/Microsoft/Users/51984/Users/CASA%201/Users/CASA%201/AppData/Roaming/Microsoft/RESOLUCIONES%202019%20PDF/CARGOS%202019/0930-CARGO3.pdf" TargetMode="External"/><Relationship Id="rId1321" Type="http://schemas.openxmlformats.org/officeDocument/2006/relationships/hyperlink" Target="http://../AppData/Roaming/Microsoft/Users/51984/Users/CASA%201/Users/CASA%201/AppData/Roaming/Microsoft/RESOLUCIONES%202019%20PDF/CARGOS%202019/0930-CARGO4.pdf" TargetMode="External"/><Relationship Id="rId1322" Type="http://schemas.openxmlformats.org/officeDocument/2006/relationships/hyperlink" Target="http://../AppData/Roaming/Microsoft/Users/51984/Users/CASA%201/Users/CASA%201/AppData/Roaming/Microsoft/RESOLUCIONES%202019%20PDF/CARGOS%202019/0930-CARGO5.pdf" TargetMode="External"/><Relationship Id="rId1356" Type="http://schemas.openxmlformats.org/officeDocument/2006/relationships/hyperlink" Target="http://../AppData/Roaming/Microsoft/Users/51984/Users/CASA%201/Users/CASA%201/AppData/Roaming/Microsoft/RESOLUCIONES%202019%20PDF/0941.pdf" TargetMode="External"/><Relationship Id="rId1357" Type="http://schemas.openxmlformats.org/officeDocument/2006/relationships/hyperlink" Target="http://../AppData/Roaming/Microsoft/Users/51984/Users/CASA%201/Users/CASA%201/AppData/Roaming/Microsoft/RESOLUCIONES%202019%20PDF/0942.pdf" TargetMode="External"/><Relationship Id="rId1358" Type="http://schemas.openxmlformats.org/officeDocument/2006/relationships/hyperlink" Target="http://../AppData/Roaming/Microsoft/Users/51984/Users/CASA%201/Users/CASA%201/AppData/Roaming/Microsoft/RESOLUCIONES%202019%20PDF/CARGOS%202019/0942-CARGO1.pdf" TargetMode="External"/><Relationship Id="rId1359" Type="http://schemas.openxmlformats.org/officeDocument/2006/relationships/hyperlink" Target="http://../AppData/Roaming/Microsoft/Users/51984/Users/CASA%201/Users/CASA%201/AppData/Roaming/Microsoft/RESOLUCIONES%202019%20PDF/CARGOS%202019/0942-CARGO2.pdf" TargetMode="External"/><Relationship Id="rId767" Type="http://schemas.openxmlformats.org/officeDocument/2006/relationships/hyperlink" Target="http://../AppData/Roaming/Microsoft/Users/51984/Users/CASA%201/Users/CASA%201/AppData/Roaming/Microsoft/RESOLUCIONES%202019%20PDF/0586.pdf" TargetMode="External"/><Relationship Id="rId766" Type="http://schemas.openxmlformats.org/officeDocument/2006/relationships/hyperlink" Target="http://../AppData/Roaming/Microsoft/Users/51984/AppData/Roaming/Microsoft/RESOLUCIONES%202019%20PDF/0585.pdf" TargetMode="External"/><Relationship Id="rId765" Type="http://schemas.openxmlformats.org/officeDocument/2006/relationships/hyperlink" Target="http://../AppData/Roaming/Microsoft/Users/51984/Users/CASA%201/Users/CASA%201/AppData/Roaming/Microsoft/RESOLUCIONES%202019%20PDF/CARGOS%202019/0584-CARGO.pdf" TargetMode="External"/><Relationship Id="rId764" Type="http://schemas.openxmlformats.org/officeDocument/2006/relationships/hyperlink" Target="http://../AppData/Roaming/Microsoft/Users/51984/Users/CASA%201/Users/CASA%201/AppData/Roaming/Microsoft/RESOLUCIONES%202019%20PDF/0584.pdf" TargetMode="External"/><Relationship Id="rId769" Type="http://schemas.openxmlformats.org/officeDocument/2006/relationships/hyperlink" Target="http://../AppData/Roaming/Microsoft/Users/51984/Users/CASA%201/Users/CASA%201/AppData/Roaming/Microsoft/RESOLUCIONES%202019%20PDF/0587.pdf" TargetMode="External"/><Relationship Id="rId768" Type="http://schemas.openxmlformats.org/officeDocument/2006/relationships/hyperlink" Target="http://../AppData/Roaming/Microsoft/Users/51984/Users/CASA%201/Users/CASA%201/AppData/Roaming/Microsoft/RESOLUCIONES%202019%20PDF/CARGOS%202019/0586-CARGO.pdf" TargetMode="External"/><Relationship Id="rId1350" Type="http://schemas.openxmlformats.org/officeDocument/2006/relationships/hyperlink" Target="http://../AppData/Roaming/Microsoft/Users/51984/Users/CASA%201/Users/CASA%201/AppData/Roaming/Microsoft/RESOLUCIONES%202019%20PDF/0936.pdf" TargetMode="External"/><Relationship Id="rId1351" Type="http://schemas.openxmlformats.org/officeDocument/2006/relationships/hyperlink" Target="http://../AppData/Roaming/Microsoft/Users/51984/Users/CASA%201/Users/CASA%201/AppData/Roaming/Microsoft/RESOLUCIONES%202019%20PDF/0937.pdf" TargetMode="External"/><Relationship Id="rId763" Type="http://schemas.openxmlformats.org/officeDocument/2006/relationships/hyperlink" Target="http://../AppData/Roaming/Microsoft/Users/51984/Users/CASA%201/Users/CASA%201/AppData/Roaming/Microsoft/RESOLUCIONES%202019%20PDF/CARGOS%202019/0583-CARGO1.pdf" TargetMode="External"/><Relationship Id="rId1352" Type="http://schemas.openxmlformats.org/officeDocument/2006/relationships/hyperlink" Target="http://../AppData/Roaming/Microsoft/Users/51984/Users/CASA%201/Users/CASA%201/AppData/Roaming/Microsoft/RESOLUCIONES%202019%20PDF/CARGOS%202019/0937-CARGO1.pdf" TargetMode="External"/><Relationship Id="rId762" Type="http://schemas.openxmlformats.org/officeDocument/2006/relationships/hyperlink" Target="http://../AppData/Roaming/Microsoft/Users/51984/Users/CASA%201/Users/CASA%201/AppData/Roaming/Microsoft/RESOLUCIONES%202019%20PDF/0583.pdf" TargetMode="External"/><Relationship Id="rId1353" Type="http://schemas.openxmlformats.org/officeDocument/2006/relationships/hyperlink" Target="http://../AppData/Roaming/Microsoft/Users/51984/Users/CASA%201/Users/CASA%201/AppData/Roaming/Microsoft/RESOLUCIONES%202019%20PDF/0938.pdf" TargetMode="External"/><Relationship Id="rId761" Type="http://schemas.openxmlformats.org/officeDocument/2006/relationships/hyperlink" Target="http://../AppData/Roaming/Microsoft/Users/51984/Users/CASA%201/Users/CASA%201/AppData/Roaming/Microsoft/RESOLUCIONES%202019%20PDF/CARGOS%202019/0582-CARGO1.pdf" TargetMode="External"/><Relationship Id="rId1354" Type="http://schemas.openxmlformats.org/officeDocument/2006/relationships/hyperlink" Target="http://../AppData/Roaming/Microsoft/Users/51984/Users/CASA%201/Users/CASA%201/AppData/Roaming/Microsoft/RESOLUCIONES%202019%20PDF/0939.pdf" TargetMode="External"/><Relationship Id="rId760" Type="http://schemas.openxmlformats.org/officeDocument/2006/relationships/hyperlink" Target="http://../AppData/Roaming/Microsoft/Users/51984/Users/CASA%201/Users/CASA%201/AppData/Roaming/Microsoft/RESOLUCIONES%202019%20PDF/0582.pdf" TargetMode="External"/><Relationship Id="rId1355" Type="http://schemas.openxmlformats.org/officeDocument/2006/relationships/hyperlink" Target="http://../AppData/Roaming/Microsoft/Users/51984/Users/CASA%201/Users/CASA%201/AppData/Roaming/Microsoft/RESOLUCIONES%202019%20PDF/0940.pdf" TargetMode="External"/><Relationship Id="rId1345" Type="http://schemas.openxmlformats.org/officeDocument/2006/relationships/hyperlink" Target="http://../AppData/Roaming/Microsoft/Users/51984/Users/CASA%201/Users/CASA%201/AppData/Roaming/Microsoft/RESOLUCIONES%202019%20PDF/CARGOS%202019/0934-CARGO4.pdf" TargetMode="External"/><Relationship Id="rId1346" Type="http://schemas.openxmlformats.org/officeDocument/2006/relationships/hyperlink" Target="http://../AppData/Roaming/Microsoft/Users/51984/Users/CASA%201/Users/CASA%201/AppData/Roaming/Microsoft/RESOLUCIONES%202019%20PDF/CARGOS%202019/0934-CARGO5.pdf" TargetMode="External"/><Relationship Id="rId1347" Type="http://schemas.openxmlformats.org/officeDocument/2006/relationships/hyperlink" Target="http://../AppData/Roaming/Microsoft/Users/51984/Users/CASA%201/Users/CASA%201/AppData/Roaming/Microsoft/RESOLUCIONES%202019%20PDF/CARGOS%202019/0934-CARGO6.pdf" TargetMode="External"/><Relationship Id="rId1348" Type="http://schemas.openxmlformats.org/officeDocument/2006/relationships/hyperlink" Target="http://../AppData/Roaming/Microsoft/Users/51984/Users/CASA%201/Users/CASA%201/AppData/Roaming/Microsoft/RESOLUCIONES%202019%20PDF/0935.pdf" TargetMode="External"/><Relationship Id="rId1349" Type="http://schemas.openxmlformats.org/officeDocument/2006/relationships/hyperlink" Target="http://../AppData/Roaming/Microsoft/Users/51984/Users/CASA%201/Users/CASA%201/AppData/Roaming/Microsoft/RESOLUCIONES%202019%20PDF/CARGOS%202019/0935-CARGO1.pdf" TargetMode="External"/><Relationship Id="rId756" Type="http://schemas.openxmlformats.org/officeDocument/2006/relationships/hyperlink" Target="http://../AppData/Roaming/Microsoft/Users/51984/Users/CASA%201/Users/CASA%201/AppData/Roaming/Microsoft/RESOLUCIONES%202019%20PDF/0580.pdf" TargetMode="External"/><Relationship Id="rId755" Type="http://schemas.openxmlformats.org/officeDocument/2006/relationships/hyperlink" Target="http://../AppData/Roaming/Microsoft/Users/51984/Users/CASA%201/Users/CASA%201/AppData/Roaming/Microsoft/RESOLUCIONES%202019%20PDF/CARGOS%202019/0579-CARGO1.pdf" TargetMode="External"/><Relationship Id="rId754" Type="http://schemas.openxmlformats.org/officeDocument/2006/relationships/hyperlink" Target="http://../AppData/Roaming/Microsoft/Users/51984/Users/CASA%201/Users/CASA%201/AppData/Roaming/Microsoft/RESOLUCIONES%202019%20PDF/0579.pdf" TargetMode="External"/><Relationship Id="rId753" Type="http://schemas.openxmlformats.org/officeDocument/2006/relationships/hyperlink" Target="http://../AppData/Roaming/Microsoft/Users/51984/Users/CASA%201/Users/CASA%201/AppData/Roaming/Microsoft/RESOLUCIONES%202019%20PDF/CARGOS%202019/0578-CARGO1.pdf" TargetMode="External"/><Relationship Id="rId759" Type="http://schemas.openxmlformats.org/officeDocument/2006/relationships/hyperlink" Target="http://../AppData/Roaming/Microsoft/Users/51984/Users/CASA%201/Users/CASA%201/AppData/Roaming/Microsoft/RESOLUCIONES%202019%20PDF/CARGOS%202019/0581-CARGO1.pdf" TargetMode="External"/><Relationship Id="rId758" Type="http://schemas.openxmlformats.org/officeDocument/2006/relationships/hyperlink" Target="http://../AppData/Roaming/Microsoft/Users/51984/Users/CASA%201/Users/CASA%201/AppData/Roaming/Microsoft/RESOLUCIONES%202019%20PDF/0581.pdf" TargetMode="External"/><Relationship Id="rId757" Type="http://schemas.openxmlformats.org/officeDocument/2006/relationships/hyperlink" Target="http://../AppData/Roaming/Microsoft/Users/51984/Users/CASA%201/Users/CASA%201/AppData/Roaming/Microsoft/RESOLUCIONES%202019%20PDF/CARGOS%202019/0580-CARGO1.pdf" TargetMode="External"/><Relationship Id="rId1340" Type="http://schemas.openxmlformats.org/officeDocument/2006/relationships/hyperlink" Target="http://../AppData/Roaming/Microsoft/Users/51984/Users/CASA%201/Users/CASA%201/AppData/Roaming/Microsoft/RESOLUCIONES%202019%20PDF/CARGOS%202019/0933-CARGO4.pdf" TargetMode="External"/><Relationship Id="rId752" Type="http://schemas.openxmlformats.org/officeDocument/2006/relationships/hyperlink" Target="http://../AppData/Roaming/Microsoft/Users/51984/Users/CASA%201/Users/CASA%201/AppData/Roaming/Microsoft/RESOLUCIONES%202019%20PDF/0578.pdf" TargetMode="External"/><Relationship Id="rId1341" Type="http://schemas.openxmlformats.org/officeDocument/2006/relationships/hyperlink" Target="http://../AppData/Roaming/Microsoft/Users/51984/Users/CASA%201/Users/CASA%201/AppData/Roaming/Microsoft/RESOLUCIONES%202019%20PDF/0934.pdf" TargetMode="External"/><Relationship Id="rId751" Type="http://schemas.openxmlformats.org/officeDocument/2006/relationships/hyperlink" Target="http://../AppData/Roaming/Microsoft/Users/51984/Users/CASA%201/Users/CASA%201/AppData/Roaming/Microsoft/RESOLUCIONES%202019%20PDF/CARGOS%202019/0577-CARGO1.pdf" TargetMode="External"/><Relationship Id="rId1342" Type="http://schemas.openxmlformats.org/officeDocument/2006/relationships/hyperlink" Target="http://../AppData/Roaming/Microsoft/Users/51984/Users/CASA%201/Users/CASA%201/AppData/Roaming/Microsoft/RESOLUCIONES%202019%20PDF/CARGOS%202019/0934-CARGO1.pdf" TargetMode="External"/><Relationship Id="rId750" Type="http://schemas.openxmlformats.org/officeDocument/2006/relationships/hyperlink" Target="http://../AppData/Roaming/Microsoft/Users/51984/Users/CASA%201/Users/CASA%201/AppData/Roaming/Microsoft/RESOLUCIONES%202019%20PDF/0577.pdf" TargetMode="External"/><Relationship Id="rId1343" Type="http://schemas.openxmlformats.org/officeDocument/2006/relationships/hyperlink" Target="http://../AppData/Roaming/Microsoft/Users/51984/Users/CASA%201/Users/CASA%201/AppData/Roaming/Microsoft/RESOLUCIONES%202019%20PDF/CARGOS%202019/0934-CARGO2.pdf" TargetMode="External"/><Relationship Id="rId1344" Type="http://schemas.openxmlformats.org/officeDocument/2006/relationships/hyperlink" Target="http://../AppData/Roaming/Microsoft/Users/51984/Users/CASA%201/Users/CASA%201/AppData/Roaming/Microsoft/RESOLUCIONES%202019%20PDF/CARGOS%202019/0934-CARGO3.pdf" TargetMode="External"/><Relationship Id="rId709" Type="http://schemas.openxmlformats.org/officeDocument/2006/relationships/hyperlink" Target="http://../AppData/Roaming/Microsoft/Users/51984/Users/CASA%201/Users/CASA%201/AppData/Roaming/Microsoft/RESOLUCIONES%202019%20PDF/CARGOS%202019/0548-CARGO1.pdf" TargetMode="External"/><Relationship Id="rId708" Type="http://schemas.openxmlformats.org/officeDocument/2006/relationships/hyperlink" Target="http://../AppData/Roaming/Microsoft/Users/51984/Users/CASA%201/Users/CASA%201/AppData/Roaming/Microsoft/RESOLUCIONES%202019%20PDF/0548.pdf" TargetMode="External"/><Relationship Id="rId707" Type="http://schemas.openxmlformats.org/officeDocument/2006/relationships/hyperlink" Target="http://../AppData/Roaming/Microsoft/Users/51984/Users/CASA%201/Users/CASA%201/AppData/Roaming/Microsoft/RESOLUCIONES%202019%20PDF/0547.pdf" TargetMode="External"/><Relationship Id="rId706" Type="http://schemas.openxmlformats.org/officeDocument/2006/relationships/hyperlink" Target="http://../AppData/Roaming/Microsoft/Users/51984/Users/CASA%201/Users/CASA%201/AppData/Roaming/Microsoft/RESOLUCIONES%202019%20PDF/0546.pdf" TargetMode="External"/><Relationship Id="rId701" Type="http://schemas.openxmlformats.org/officeDocument/2006/relationships/hyperlink" Target="http://../AppData/Roaming/Microsoft/Users/51984/Users/CASA%201/Users/CASA%201/AppData/Roaming/Microsoft/RESOLUCIONES%202019%20PDF/0541.pdf" TargetMode="External"/><Relationship Id="rId700" Type="http://schemas.openxmlformats.org/officeDocument/2006/relationships/hyperlink" Target="http://../AppData/Roaming/Microsoft/Users/51984/Users/CASA%201/Users/CASA%201/AppData/Roaming/Microsoft/RESOLUCIONES%202019%20PDF/0540.pdf" TargetMode="External"/><Relationship Id="rId705" Type="http://schemas.openxmlformats.org/officeDocument/2006/relationships/hyperlink" Target="http://../AppData/Roaming/Microsoft/Users/51984/Users/CASA%201/Users/CASA%201/AppData/Roaming/Microsoft/RESOLUCIONES%202019%20PDF/0545.pdf" TargetMode="External"/><Relationship Id="rId704" Type="http://schemas.openxmlformats.org/officeDocument/2006/relationships/hyperlink" Target="http://../AppData/Roaming/Microsoft/AppData/Roaming/Microsoft/RESOLUCIONES%202019%20PDF/0544.pdf" TargetMode="External"/><Relationship Id="rId703" Type="http://schemas.openxmlformats.org/officeDocument/2006/relationships/hyperlink" Target="http://../AppData/Roaming/Microsoft/Users/51984/Users/CASA%201/Users/CASA%201/AppData/Roaming/Microsoft/RESOLUCIONES%202019%20PDF/0543.pdf" TargetMode="External"/><Relationship Id="rId702" Type="http://schemas.openxmlformats.org/officeDocument/2006/relationships/hyperlink" Target="http://../AppData/Roaming/Microsoft/Users/51984/Users/CASA%201/Users/CASA%201/AppData/Roaming/Microsoft/RESOLUCIONES%202019%20PDF/0542.pdf" TargetMode="External"/><Relationship Id="rId1312" Type="http://schemas.openxmlformats.org/officeDocument/2006/relationships/hyperlink" Target="http://../AppData/Roaming/Microsoft/Users/51984/Users/CASA%201/Users/CASA%201/AppData/Roaming/Microsoft/RESOLUCIONES%202019%20PDF/CARGOS%202019/0929-CARGO1.pdf" TargetMode="External"/><Relationship Id="rId1313" Type="http://schemas.openxmlformats.org/officeDocument/2006/relationships/hyperlink" Target="http://../AppData/Roaming/Microsoft/Users/51984/Users/CASA%201/Users/CASA%201/AppData/Roaming/Microsoft/RESOLUCIONES%202019%20PDF/CARGOS%202019/0929-CARGO2.pdf" TargetMode="External"/><Relationship Id="rId1314" Type="http://schemas.openxmlformats.org/officeDocument/2006/relationships/hyperlink" Target="http://../AppData/Roaming/Microsoft/Users/51984/Users/CASA%201/Users/CASA%201/AppData/Roaming/Microsoft/RESOLUCIONES%202019%20PDF/CARGOS%202019/0929-CARGO3.pdf" TargetMode="External"/><Relationship Id="rId1315" Type="http://schemas.openxmlformats.org/officeDocument/2006/relationships/hyperlink" Target="http://../AppData/Roaming/Microsoft/Users/51984/Users/CASA%201/Users/CASA%201/AppData/Roaming/Microsoft/RESOLUCIONES%202019%20PDF/CARGOS%202019/0929-CARGO4.pdf" TargetMode="External"/><Relationship Id="rId1316" Type="http://schemas.openxmlformats.org/officeDocument/2006/relationships/hyperlink" Target="http://../AppData/Roaming/Microsoft/Users/51984/Users/CASA%201/Users/CASA%201/AppData/Roaming/Microsoft/RESOLUCIONES%202019%20PDF/CARGOS%202019/0929-CARGO5.pdf" TargetMode="External"/><Relationship Id="rId1317" Type="http://schemas.openxmlformats.org/officeDocument/2006/relationships/hyperlink" Target="http://../AppData/Roaming/Microsoft/Users/51984/Users/CASA%201/Users/CASA%201/AppData/Roaming/Microsoft/RESOLUCIONES%202019%20PDF/0930.pdf" TargetMode="External"/><Relationship Id="rId1318" Type="http://schemas.openxmlformats.org/officeDocument/2006/relationships/hyperlink" Target="http://../AppData/Roaming/Microsoft/Users/51984/Users/CASA%201/Users/CASA%201/AppData/Roaming/Microsoft/RESOLUCIONES%202019%20PDF/CARGOS%202019/0930-CARGO1.pdf" TargetMode="External"/><Relationship Id="rId1319" Type="http://schemas.openxmlformats.org/officeDocument/2006/relationships/hyperlink" Target="http://../AppData/Roaming/Microsoft/Users/51984/Users/CASA%201/Users/CASA%201/AppData/Roaming/Microsoft/RESOLUCIONES%202019%20PDF/CARGOS%202019/0930-CARGO2.pdf" TargetMode="External"/><Relationship Id="rId729" Type="http://schemas.openxmlformats.org/officeDocument/2006/relationships/hyperlink" Target="http://../AppData/Roaming/Microsoft/Users/51984/Users/CASA%201/Users/CASA%201/AppData/Roaming/Microsoft/RESOLUCIONES%202019%20PDF/0563.pdf" TargetMode="External"/><Relationship Id="rId728" Type="http://schemas.openxmlformats.org/officeDocument/2006/relationships/hyperlink" Target="http://../AppData/Roaming/Microsoft/Users/51984/Users/CASA%201/Users/CASA%201/AppData/Roaming/Microsoft/RESOLUCIONES%202019%20PDF/CARGOS%202019/562-0.pdf" TargetMode="External"/><Relationship Id="rId723" Type="http://schemas.openxmlformats.org/officeDocument/2006/relationships/hyperlink" Target="http://../AppData/Roaming/Microsoft/Users/51984/Users/CASA%201/Users/CASA%201/AppData/Roaming/Microsoft/RESOLUCIONES%202019%20PDF/CARGOS%202019/0560-CARGO1.pdf" TargetMode="External"/><Relationship Id="rId722" Type="http://schemas.openxmlformats.org/officeDocument/2006/relationships/hyperlink" Target="http://../AppData/Roaming/Microsoft/Users/51984/Users/CASA%201/Users/CASA%201/AppData/Roaming/Microsoft/RESOLUCIONES%202019%20PDF/0560.pdf" TargetMode="External"/><Relationship Id="rId721" Type="http://schemas.openxmlformats.org/officeDocument/2006/relationships/hyperlink" Target="http://../AppData/Roaming/Microsoft/Users/51984/Users/CASA%201/Users/CASA%201/AppData/Roaming/Microsoft/RESOLUCIONES%202019%20PDF/0559.pdf" TargetMode="External"/><Relationship Id="rId720" Type="http://schemas.openxmlformats.org/officeDocument/2006/relationships/hyperlink" Target="http://../AppData/Roaming/Microsoft/Users/51984/Users/CASA%201/Users/CASA%201/AppData/Roaming/Microsoft/RESOLUCIONES%202019%20PDF/0558.pdf" TargetMode="External"/><Relationship Id="rId727" Type="http://schemas.openxmlformats.org/officeDocument/2006/relationships/hyperlink" Target="http://../AppData/Roaming/Microsoft/Users/51984/Users/CASA%201/Users/CASA%201/AppData/Roaming/Microsoft/RESOLUCIONES%202019%20PDF/CARGOS%202019/0562-CARGO1.pdf" TargetMode="External"/><Relationship Id="rId726" Type="http://schemas.openxmlformats.org/officeDocument/2006/relationships/hyperlink" Target="http://../AppData/Roaming/Microsoft/Users/51984/Users/CASA%201/Users/CASA%201/AppData/Roaming/Microsoft/RESOLUCIONES%202019%20PDF/0562.pdf" TargetMode="External"/><Relationship Id="rId725" Type="http://schemas.openxmlformats.org/officeDocument/2006/relationships/hyperlink" Target="http://../AppData/Roaming/Microsoft/Users/51984/Users/CASA%201/Users/CASA%201/AppData/Roaming/Microsoft/RESOLUCIONES%202019%20PDF/0561.pdf" TargetMode="External"/><Relationship Id="rId724" Type="http://schemas.openxmlformats.org/officeDocument/2006/relationships/hyperlink" Target="http://../AppData/Roaming/Microsoft/Users/51984/Users/CASA%201/Users/CASA%201/AppData/Roaming/Microsoft/RESOLUCIONES%202019%20PDF/CARGOS%202019/560-0.pdf" TargetMode="External"/><Relationship Id="rId1310" Type="http://schemas.openxmlformats.org/officeDocument/2006/relationships/hyperlink" Target="http://../AppData/Roaming/Microsoft/Users/51984/Users/CASA%201/Users/CASA%201/AppData/Roaming/Microsoft/RESOLUCIONES%202019%20PDF/CARGOS%202019/0928-CARGO1.pdf" TargetMode="External"/><Relationship Id="rId1311" Type="http://schemas.openxmlformats.org/officeDocument/2006/relationships/hyperlink" Target="http://../AppData/Roaming/Microsoft/Users/51984/Users/CASA%201/Users/CASA%201/AppData/Roaming/Microsoft/RESOLUCIONES%202019%20PDF/0929.pdf" TargetMode="External"/><Relationship Id="rId1301" Type="http://schemas.openxmlformats.org/officeDocument/2006/relationships/hyperlink" Target="http://../AppData/Roaming/Microsoft/Users/51984/Users/CASA%201/Users/CASA%201/AppData/Roaming/Microsoft/RESOLUCIONES%202019%20PDF/CARGOS%202019/0925-CARGO1.pdf" TargetMode="External"/><Relationship Id="rId1302" Type="http://schemas.openxmlformats.org/officeDocument/2006/relationships/hyperlink" Target="http://../AppData/Roaming/Microsoft/Users/51984/Users/CASA%201/Users/CASA%201/AppData/Roaming/Microsoft/RESOLUCIONES%202019%20PDF/CARGOS%202019/0925-CARGO2.pdf" TargetMode="External"/><Relationship Id="rId1303" Type="http://schemas.openxmlformats.org/officeDocument/2006/relationships/hyperlink" Target="http://../AppData/Roaming/Microsoft/Users/51984/Users/CASA%201/Users/CASA%201/AppData/Roaming/Microsoft/RESOLUCIONES%202019%20PDF/0926.pdf" TargetMode="External"/><Relationship Id="rId1304" Type="http://schemas.openxmlformats.org/officeDocument/2006/relationships/hyperlink" Target="http://../AppData/Roaming/Microsoft/Users/51984/Users/CASA%201/Users/CASA%201/AppData/Roaming/Microsoft/RESOLUCIONES%202019%20PDF/CARGOS%202019/0926-CARGO1.pdf" TargetMode="External"/><Relationship Id="rId1305" Type="http://schemas.openxmlformats.org/officeDocument/2006/relationships/hyperlink" Target="http://../AppData/Roaming/Microsoft/Users/51984/Users/CASA%201/Users/CASA%201/AppData/Roaming/Microsoft/RESOLUCIONES%202019%20PDF/CARGOS%202019/0926-CARGO2.pdf" TargetMode="External"/><Relationship Id="rId1306" Type="http://schemas.openxmlformats.org/officeDocument/2006/relationships/hyperlink" Target="http://../AppData/Roaming/Microsoft/Users/51984/Users/CASA%201/Users/CASA%201/AppData/Roaming/Microsoft/RESOLUCIONES%202019%20PDF/0927.pdf" TargetMode="External"/><Relationship Id="rId1307" Type="http://schemas.openxmlformats.org/officeDocument/2006/relationships/hyperlink" Target="http://../AppData/Roaming/Microsoft/Users/51984/Users/CASA%201/Users/CASA%201/AppData/Roaming/Microsoft/RESOLUCIONES%202019%20PDF/CARGOS%202019/0927-CARGO1.pdf" TargetMode="External"/><Relationship Id="rId1308" Type="http://schemas.openxmlformats.org/officeDocument/2006/relationships/hyperlink" Target="http://../AppData/Roaming/Microsoft/Users/51984/Users/CASA%201/Users/CASA%201/AppData/Roaming/Microsoft/RESOLUCIONES%202019%20PDF/CARGOS%202019/0927-CARGO2.pdf" TargetMode="External"/><Relationship Id="rId1309" Type="http://schemas.openxmlformats.org/officeDocument/2006/relationships/hyperlink" Target="http://../AppData/Roaming/Microsoft/Users/51984/Users/CASA%201/Users/CASA%201/AppData/Roaming/Microsoft/RESOLUCIONES%202019%20PDF/0928.pdf" TargetMode="External"/><Relationship Id="rId719" Type="http://schemas.openxmlformats.org/officeDocument/2006/relationships/hyperlink" Target="http://../AppData/Roaming/Microsoft/Users/51984/Users/CASA%201/Users/CASA%201/AppData/Roaming/Microsoft/RESOLUCIONES%202019%20PDF/0557.pdf" TargetMode="External"/><Relationship Id="rId718" Type="http://schemas.openxmlformats.org/officeDocument/2006/relationships/hyperlink" Target="http://../AppData/Roaming/Microsoft/Users/51984/Users/CASA%201/Users/CASA%201/AppData/Roaming/Microsoft/RESOLUCIONES%202019%20PDF/0556.pdf" TargetMode="External"/><Relationship Id="rId717" Type="http://schemas.openxmlformats.org/officeDocument/2006/relationships/hyperlink" Target="http://../AppData/Roaming/Microsoft/Users/51984/Users/CASA%201/Users/CASA%201/AppData/Roaming/Microsoft/RESOLUCIONES%202019%20PDF/0555.pdf" TargetMode="External"/><Relationship Id="rId712" Type="http://schemas.openxmlformats.org/officeDocument/2006/relationships/hyperlink" Target="http://../AppData/Roaming/Microsoft/Users/51984/Users/CASA%201/Users/CASA%201/AppData/Roaming/Microsoft/RESOLUCIONES%202019%20PDF/0550.pdf" TargetMode="External"/><Relationship Id="rId711" Type="http://schemas.openxmlformats.org/officeDocument/2006/relationships/hyperlink" Target="http://../AppData/Roaming/Microsoft/Users/51984/Users/CASA%201/Users/CASA%201/AppData/Roaming/Microsoft/RESOLUCIONES%202019%20PDF/0549.pdf" TargetMode="External"/><Relationship Id="rId710" Type="http://schemas.openxmlformats.org/officeDocument/2006/relationships/hyperlink" Target="http://../AppData/Roaming/Microsoft/Users/51984/Users/CASA%201/Users/CASA%201/AppData/Roaming/Microsoft/RESOLUCIONES%202019%20PDF/CARGOS%202019/548-0.pdf" TargetMode="External"/><Relationship Id="rId716" Type="http://schemas.openxmlformats.org/officeDocument/2006/relationships/hyperlink" Target="http://../AppData/Roaming/Microsoft/Users/51984/Users/CASA%201/Users/CASA%201/AppData/Roaming/Microsoft/RESOLUCIONES%202019%20PDF/0554.pdf" TargetMode="External"/><Relationship Id="rId715" Type="http://schemas.openxmlformats.org/officeDocument/2006/relationships/hyperlink" Target="http://../AppData/Roaming/Microsoft/Users/51984/Users/CASA%201/Users/CASA%201/AppData/Roaming/Microsoft/RESOLUCIONES%202019%20PDF/0553.pdf" TargetMode="External"/><Relationship Id="rId714" Type="http://schemas.openxmlformats.org/officeDocument/2006/relationships/hyperlink" Target="http://../AppData/Roaming/Microsoft/Users/51984/Users/CASA%201/Users/CASA%201/AppData/Roaming/Microsoft/RESOLUCIONES%202019%20PDF/0552.pdf" TargetMode="External"/><Relationship Id="rId713" Type="http://schemas.openxmlformats.org/officeDocument/2006/relationships/hyperlink" Target="http://../AppData/Roaming/Microsoft/Users/51984/Users/CASA%201/Users/CASA%201/AppData/Roaming/Microsoft/RESOLUCIONES%202019%20PDF/0551.pdf" TargetMode="External"/><Relationship Id="rId1300" Type="http://schemas.openxmlformats.org/officeDocument/2006/relationships/hyperlink" Target="http://../AppData/Roaming/Microsoft/Users/51984/Users/CASA%201/Users/CASA%201/AppData/Roaming/Microsoft/RESOLUCIONES%202019%20PDF/0925.pdf" TargetMode="External"/><Relationship Id="rId1378" Type="http://schemas.openxmlformats.org/officeDocument/2006/relationships/hyperlink" Target="http://../AppData/Roaming/Microsoft/Users/51984/Users/CASA%201/Users/CASA%201/AppData/Roaming/Microsoft/RESOLUCIONES%202019%20PDF/CARGOS%202019/0954-CARGO2.pdf" TargetMode="External"/><Relationship Id="rId1379" Type="http://schemas.openxmlformats.org/officeDocument/2006/relationships/hyperlink" Target="http://../AppData/Roaming/Microsoft/Users/51984/Users/CASA%201/Users/CASA%201/AppData/Roaming/Microsoft/RESOLUCIONES%202019%20PDF/0955.pdf" TargetMode="External"/><Relationship Id="rId789" Type="http://schemas.openxmlformats.org/officeDocument/2006/relationships/hyperlink" Target="http://../AppData/Roaming/Microsoft/Users/51984/Users/CASA%201/Users/CASA%201/AppData/Roaming/Microsoft/RESOLUCIONES%202019%20PDF/0603.pdf" TargetMode="External"/><Relationship Id="rId788" Type="http://schemas.openxmlformats.org/officeDocument/2006/relationships/hyperlink" Target="http://../AppData/Roaming/Microsoft/Users/51984/Users/CASA%201/Users/CASA%201/AppData/Roaming/Microsoft/RESOLUCIONES%202019%20PDF/0602.pdf" TargetMode="External"/><Relationship Id="rId787" Type="http://schemas.openxmlformats.org/officeDocument/2006/relationships/hyperlink" Target="http://../AppData/Roaming/Microsoft/Users/51984/Users/CASA%201/Users/CASA%201/AppData/Roaming/Microsoft/RESOLUCIONES%202019%20PDF/0601.pdf" TargetMode="External"/><Relationship Id="rId786" Type="http://schemas.openxmlformats.org/officeDocument/2006/relationships/hyperlink" Target="http://../AppData/Roaming/Microsoft/Users/51984/Users/CASA%201/Users/CASA%201/AppData/Roaming/Microsoft/RESOLUCIONES%202019%20PDF/0600.pdf" TargetMode="External"/><Relationship Id="rId781" Type="http://schemas.openxmlformats.org/officeDocument/2006/relationships/hyperlink" Target="http://../AppData/Roaming/Microsoft/Users/51984/Users/CASA%201/Users/CASA%201/AppData/Roaming/Microsoft/RESOLUCIONES%202019%20PDF/0296.pdf" TargetMode="External"/><Relationship Id="rId1370" Type="http://schemas.openxmlformats.org/officeDocument/2006/relationships/hyperlink" Target="http://../AppData/Roaming/Microsoft/Users/51984/Users/CASA%201/Users/CASA%201/AppData/Roaming/Microsoft/RESOLUCIONES%202019%20PDF/CARGOS%202019/0951-CARGO2.pdf" TargetMode="External"/><Relationship Id="rId780" Type="http://schemas.openxmlformats.org/officeDocument/2006/relationships/hyperlink" Target="http://../AppData/Roaming/Microsoft/Users/51984/Users/CASA%201/Users/CASA%201/AppData/Roaming/Microsoft/RESOLUCIONES%202019%20PDF/0594.pdf" TargetMode="External"/><Relationship Id="rId1371" Type="http://schemas.openxmlformats.org/officeDocument/2006/relationships/hyperlink" Target="http://../AppData/Roaming/Microsoft/Users/51984/Users/CASA%201/Users/CASA%201/AppData/Roaming/Microsoft/RESOLUCIONES%202019%20PDF/0952.pdf" TargetMode="External"/><Relationship Id="rId1372" Type="http://schemas.openxmlformats.org/officeDocument/2006/relationships/hyperlink" Target="http://../AppData/Roaming/Microsoft/Users/51984/Users/CASA%201/Users/CASA%201/AppData/Roaming/Microsoft/RESOLUCIONES%202019%20PDF/CARGOS%202019/0952-CARGO1.pdf" TargetMode="External"/><Relationship Id="rId1373" Type="http://schemas.openxmlformats.org/officeDocument/2006/relationships/hyperlink" Target="http://../AppData/Roaming/Microsoft/Users/51984/Users/CASA%201/Users/CASA%201/AppData/Roaming/Microsoft/RESOLUCIONES%202019%20PDF/0953.pdf" TargetMode="External"/><Relationship Id="rId785" Type="http://schemas.openxmlformats.org/officeDocument/2006/relationships/hyperlink" Target="http://../AppData/Roaming/Microsoft/Users/51984/Users/CASA%201/Users/CASA%201/AppData/Roaming/Microsoft/RESOLUCIONES%202019%20PDF/0599.pdf" TargetMode="External"/><Relationship Id="rId1374" Type="http://schemas.openxmlformats.org/officeDocument/2006/relationships/hyperlink" Target="http://../AppData/Roaming/Microsoft/Users/51984/Users/CASA%201/Users/CASA%201/AppData/Roaming/Microsoft/RESOLUCIONES%202019%20PDF/CARGOS%202019/0953-CARGO1.pdf" TargetMode="External"/><Relationship Id="rId784" Type="http://schemas.openxmlformats.org/officeDocument/2006/relationships/hyperlink" Target="http://../AppData/Roaming/Microsoft/Users/51984/Users/CASA%201/Users/CASA%201/AppData/Roaming/Microsoft/RESOLUCIONES%202019%20PDF/0598.pdf" TargetMode="External"/><Relationship Id="rId1375" Type="http://schemas.openxmlformats.org/officeDocument/2006/relationships/hyperlink" Target="http://../AppData/Roaming/Microsoft/Users/51984/Users/CASA%201/Users/CASA%201/AppData/Roaming/Microsoft/RESOLUCIONES%202019%20PDF/CARGOS%202019/0953-CARGO2.pdf" TargetMode="External"/><Relationship Id="rId783" Type="http://schemas.openxmlformats.org/officeDocument/2006/relationships/hyperlink" Target="http://../AppData/Roaming/Microsoft/Users/51984/Users/CASA%201/Users/CASA%201/AppData/Roaming/Microsoft/RESOLUCIONES%202019%20PDF/0597.pdf" TargetMode="External"/><Relationship Id="rId1376" Type="http://schemas.openxmlformats.org/officeDocument/2006/relationships/hyperlink" Target="http://../AppData/Roaming/Microsoft/Users/51984/Users/CASA%201/Users/CASA%201/AppData/Roaming/Microsoft/RESOLUCIONES%202019%20PDF/0954.pdf" TargetMode="External"/><Relationship Id="rId782" Type="http://schemas.openxmlformats.org/officeDocument/2006/relationships/hyperlink" Target="http://../AppData/Roaming/Microsoft/Users/51984/Users/CASA%201/Users/CASA%201/AppData/Roaming/Microsoft/RESOLUCIONES%202019%20PDF/0596.pdf" TargetMode="External"/><Relationship Id="rId1377" Type="http://schemas.openxmlformats.org/officeDocument/2006/relationships/hyperlink" Target="http://../AppData/Roaming/Microsoft/Users/51984/Users/CASA%201/Users/CASA%201/AppData/Roaming/Microsoft/RESOLUCIONES%202019%20PDF/CARGOS%202019/0954-CARGO1.pdf" TargetMode="External"/><Relationship Id="rId1367" Type="http://schemas.openxmlformats.org/officeDocument/2006/relationships/hyperlink" Target="http://../AppData/Roaming/Microsoft/Users/51984/Users/CASA%201/Users/CASA%201/AppData/Roaming/Microsoft/RESOLUCIONES%202019%20PDF/0950.pdf" TargetMode="External"/><Relationship Id="rId1368" Type="http://schemas.openxmlformats.org/officeDocument/2006/relationships/hyperlink" Target="http://../AppData/Roaming/Microsoft/Users/51984/Users/CASA%201/Users/CASA%201/AppData/Roaming/Microsoft/RESOLUCIONES%202019%20PDF/0951.pdf" TargetMode="External"/><Relationship Id="rId1369" Type="http://schemas.openxmlformats.org/officeDocument/2006/relationships/hyperlink" Target="http://../AppData/Roaming/Microsoft/Users/51984/Users/CASA%201/Users/CASA%201/AppData/Roaming/Microsoft/RESOLUCIONES%202019%20PDF/CARGOS%202019/0951-CARGO1.pdf" TargetMode="External"/><Relationship Id="rId778" Type="http://schemas.openxmlformats.org/officeDocument/2006/relationships/hyperlink" Target="http://../AppData/Roaming/Microsoft/Users/51984/Users/CASA%201/Users/CASA%201/AppData/Roaming/Microsoft/RESOLUCIONES%202019%20PDF/0592.pdf" TargetMode="External"/><Relationship Id="rId777" Type="http://schemas.openxmlformats.org/officeDocument/2006/relationships/hyperlink" Target="http://../AppData/Roaming/Microsoft/Users/51984/Users/CASA%201/Users/CASA%201/AppData/Roaming/Microsoft/RESOLUCIONES%202019%20PDF/0591.pdf" TargetMode="External"/><Relationship Id="rId776" Type="http://schemas.openxmlformats.org/officeDocument/2006/relationships/hyperlink" Target="http://../AppData/Roaming/Microsoft/Users/51984/Users/CASA%201/Users/CASA%201/AppData/Roaming/Microsoft/RESOLUCIONES%202019%20PDF/0590.pdf" TargetMode="External"/><Relationship Id="rId775" Type="http://schemas.openxmlformats.org/officeDocument/2006/relationships/hyperlink" Target="http://../AppData/Roaming/Microsoft/Users/51984/Users/CASA%201/Users/CASA%201/AppData/Roaming/Microsoft/RESOLUCIONES%202019%20PDF/0589.pdf" TargetMode="External"/><Relationship Id="rId779" Type="http://schemas.openxmlformats.org/officeDocument/2006/relationships/hyperlink" Target="http://../AppData/Roaming/Microsoft/Users/51984/Users/CASA%201/Users/CASA%201/AppData/Roaming/Microsoft/RESOLUCIONES%202019%20PDF/0593.pdf" TargetMode="External"/><Relationship Id="rId770" Type="http://schemas.openxmlformats.org/officeDocument/2006/relationships/hyperlink" Target="http://../AppData/Roaming/Microsoft/Users/51984/Users/CASA%201/Users/CASA%201/AppData/Roaming/Microsoft/RESOLUCIONES%202019%20PDF/CARGOS%202019/0587-CARGO1.pdf" TargetMode="External"/><Relationship Id="rId1360" Type="http://schemas.openxmlformats.org/officeDocument/2006/relationships/hyperlink" Target="http://../AppData/Roaming/Microsoft/Users/51984/Users/CASA%201/Users/CASA%201/AppData/Roaming/Microsoft/RESOLUCIONES%202019%20PDF/0943.pdf" TargetMode="External"/><Relationship Id="rId1361" Type="http://schemas.openxmlformats.org/officeDocument/2006/relationships/hyperlink" Target="http://../AppData/Roaming/Microsoft/Users/51984/Users/CASA%201/Users/CASA%201/AppData/Roaming/Microsoft/RESOLUCIONES%202019%20PDF/0944.pdf" TargetMode="External"/><Relationship Id="rId1362" Type="http://schemas.openxmlformats.org/officeDocument/2006/relationships/hyperlink" Target="http://../AppData/Roaming/Microsoft/Users/51984/Users/CASA%201/Users/CASA%201/AppData/Roaming/Microsoft/RESOLUCIONES%202019%20PDF/0945.pdf" TargetMode="External"/><Relationship Id="rId774" Type="http://schemas.openxmlformats.org/officeDocument/2006/relationships/hyperlink" Target="http://../AppData/Roaming/Microsoft/Users/51984/Users/CASA%201/Users/CASA%201/AppData/Roaming/Microsoft/RESOLUCIONES%202019%20PDF/CARGOS%202019/0588-CARGO2.pdf" TargetMode="External"/><Relationship Id="rId1363" Type="http://schemas.openxmlformats.org/officeDocument/2006/relationships/hyperlink" Target="http://../AppData/Roaming/Microsoft/Users/51984/Users/CASA%201/Users/CASA%201/AppData/Roaming/Microsoft/RESOLUCIONES%202019%20PDF/0946.pdf" TargetMode="External"/><Relationship Id="rId773" Type="http://schemas.openxmlformats.org/officeDocument/2006/relationships/hyperlink" Target="http://../AppData/Roaming/Microsoft/Users/51984/Users/CASA%201/Users/CASA%201/AppData/Roaming/Microsoft/RESOLUCIONES%202019%20PDF/CARGOS%202019/0588-CARGO1.pdf" TargetMode="External"/><Relationship Id="rId1364" Type="http://schemas.openxmlformats.org/officeDocument/2006/relationships/hyperlink" Target="http://../AppData/Roaming/Microsoft/Users/51984/Users/CASA%201/Users/CASA%201/AppData/Roaming/Microsoft/RESOLUCIONES%202019%20PDF/0947.pdf" TargetMode="External"/><Relationship Id="rId772" Type="http://schemas.openxmlformats.org/officeDocument/2006/relationships/hyperlink" Target="http://../AppData/Roaming/Microsoft/Users/51984/Users/CASA%201/Users/CASA%201/AppData/Roaming/Microsoft/RESOLUCIONES%202019%20PDF/0588.pdf" TargetMode="External"/><Relationship Id="rId1365" Type="http://schemas.openxmlformats.org/officeDocument/2006/relationships/hyperlink" Target="http://../AppData/Roaming/Microsoft/Users/51984/Users/CASA%201/Users/CASA%201/AppData/Roaming/Microsoft/RESOLUCIONES%202019%20PDF/0948.pdf" TargetMode="External"/><Relationship Id="rId771" Type="http://schemas.openxmlformats.org/officeDocument/2006/relationships/hyperlink" Target="http://../AppData/Roaming/Microsoft/Users/51984/Users/CASA%201/Users/CASA%201/AppData/Roaming/Microsoft/RESOLUCIONES%202019%20PDF/CARGOS%202019/0587-CARGO2.pdf" TargetMode="External"/><Relationship Id="rId1366" Type="http://schemas.openxmlformats.org/officeDocument/2006/relationships/hyperlink" Target="http://../AppData/Roaming/Microsoft/Users/51984/Users/CASA%201/Users/CASA%201/AppData/Roaming/Microsoft/RESOLUCIONES%202019%20PDF/0949.pdf" TargetMode="External"/><Relationship Id="rId1390" Type="http://schemas.openxmlformats.org/officeDocument/2006/relationships/hyperlink" Target="http://../AppData/Roaming/Microsoft/Users/51984/Users/CASA%201/Users/CASA%201/AppData/Roaming/Microsoft/RESOLUCIONES%202019%20PDF/CARGOS%202019/0958-CARGO2.pdf" TargetMode="External"/><Relationship Id="rId1391" Type="http://schemas.openxmlformats.org/officeDocument/2006/relationships/hyperlink" Target="http://../AppData/Roaming/Microsoft/Users/51984/Users/CASA%201/Users/CASA%201/AppData/Roaming/Microsoft/RESOLUCIONES%202019%20PDF/0959.pdf" TargetMode="External"/><Relationship Id="rId1392" Type="http://schemas.openxmlformats.org/officeDocument/2006/relationships/hyperlink" Target="http://../AppData/Roaming/Microsoft/Users/51984/Users/CASA%201/Users/CASA%201/AppData/Roaming/Microsoft/RESOLUCIONES%202019%20PDF/CARGOS%202019/0959-CARGO1.pdf" TargetMode="External"/><Relationship Id="rId1393" Type="http://schemas.openxmlformats.org/officeDocument/2006/relationships/hyperlink" Target="http://../AppData/Roaming/Microsoft/Users/51984/Users/CASA%201/Users/CASA%201/AppData/Roaming/Microsoft/RESOLUCIONES%202019%20PDF/CARGOS%202019/0959-CARGO2.pdf" TargetMode="External"/><Relationship Id="rId1394" Type="http://schemas.openxmlformats.org/officeDocument/2006/relationships/hyperlink" Target="http://../AppData/Roaming/Microsoft/Users/51984/Users/CASA%201/Users/CASA%201/AppData/Roaming/Microsoft/RESOLUCIONES%202019%20PDF/0960.pdf" TargetMode="External"/><Relationship Id="rId1395" Type="http://schemas.openxmlformats.org/officeDocument/2006/relationships/hyperlink" Target="http://../AppData/Roaming/Microsoft/Users/51984/Users/CASA%201/Users/CASA%201/AppData/Roaming/Microsoft/RESOLUCIONES%202019%20PDF/CARGOS%202019/0960-CARGO1.pdf" TargetMode="External"/><Relationship Id="rId1396" Type="http://schemas.openxmlformats.org/officeDocument/2006/relationships/hyperlink" Target="http://../AppData/Roaming/Microsoft/Users/51984/Users/CASA%201/Users/CASA%201/AppData/Roaming/Microsoft/RESOLUCIONES%202019%20PDF/CARGOS%202019/0960-CARGO2.pdf" TargetMode="External"/><Relationship Id="rId1397" Type="http://schemas.openxmlformats.org/officeDocument/2006/relationships/hyperlink" Target="http://../AppData/Roaming/Microsoft/Users/51984/Users/CASA%201/Users/CASA%201/AppData/Roaming/Microsoft/RESOLUCIONES%202019%20PDF/0961.pdf" TargetMode="External"/><Relationship Id="rId1398" Type="http://schemas.openxmlformats.org/officeDocument/2006/relationships/hyperlink" Target="http://../AppData/Roaming/Microsoft/Users/51984/Users/CASA%201/Users/CASA%201/AppData/Roaming/Microsoft/RESOLUCIONES%202019%20PDF/CARGOS%202019/0961-CARGO1.pdf" TargetMode="External"/><Relationship Id="rId1399" Type="http://schemas.openxmlformats.org/officeDocument/2006/relationships/hyperlink" Target="http://../AppData/Roaming/Microsoft/Users/51984/Users/CASA%201/Users/CASA%201/AppData/Roaming/Microsoft/RESOLUCIONES%202019%20PDF/CARGOS%202019/0961-CARGO2.pdf" TargetMode="External"/><Relationship Id="rId1389" Type="http://schemas.openxmlformats.org/officeDocument/2006/relationships/hyperlink" Target="http://../AppData/Roaming/Microsoft/Users/51984/Users/CASA%201/Users/CASA%201/AppData/Roaming/Microsoft/RESOLUCIONES%202019%20PDF/CARGOS%202019/0958-CARGO1.pdf" TargetMode="External"/><Relationship Id="rId799" Type="http://schemas.openxmlformats.org/officeDocument/2006/relationships/hyperlink" Target="http://../AppData/Roaming/Microsoft/Users/51984/Users/CASA%201/Users/CASA%201/AppData/Roaming/Microsoft/RESOLUCIONES%202019%20PDF/0613.pdf" TargetMode="External"/><Relationship Id="rId798" Type="http://schemas.openxmlformats.org/officeDocument/2006/relationships/hyperlink" Target="http://../AppData/Roaming/Microsoft/Users/51984/Users/CASA%201/Users/CASA%201/AppData/Roaming/Microsoft/RESOLUCIONES%202019%20PDF/0612.pdf" TargetMode="External"/><Relationship Id="rId797" Type="http://schemas.openxmlformats.org/officeDocument/2006/relationships/hyperlink" Target="http://../AppData/Roaming/Microsoft/Users/51984/Users/CASA%201/Users/CASA%201/AppData/Roaming/Microsoft/RESOLUCIONES%202019%20PDF/0611.pdf" TargetMode="External"/><Relationship Id="rId1380" Type="http://schemas.openxmlformats.org/officeDocument/2006/relationships/hyperlink" Target="http://../AppData/Roaming/Microsoft/Users/51984/Users/CASA%201/Users/CASA%201/AppData/Roaming/Microsoft/RESOLUCIONES%202019%20PDF/CARGOS%202019/0955-CARGO1.pdf" TargetMode="External"/><Relationship Id="rId792" Type="http://schemas.openxmlformats.org/officeDocument/2006/relationships/hyperlink" Target="http://../AppData/Roaming/Microsoft/Users/51984/Users/CASA%201/Users/CASA%201/AppData/Roaming/Microsoft/RESOLUCIONES%202019%20PDF/0606.pdf" TargetMode="External"/><Relationship Id="rId1381" Type="http://schemas.openxmlformats.org/officeDocument/2006/relationships/hyperlink" Target="http://../AppData/Roaming/Microsoft/Users/51984/Users/CASA%201/Users/CASA%201/AppData/Roaming/Microsoft/RESOLUCIONES%202019%20PDF/CARGOS%202019/0955-CARGO2.pdf" TargetMode="External"/><Relationship Id="rId791" Type="http://schemas.openxmlformats.org/officeDocument/2006/relationships/hyperlink" Target="http://../AppData/Roaming/Microsoft/Users/51984/Users/CASA%201/Users/CASA%201/AppData/Roaming/Microsoft/RESOLUCIONES%202019%20PDF/0605.pdf" TargetMode="External"/><Relationship Id="rId1382" Type="http://schemas.openxmlformats.org/officeDocument/2006/relationships/hyperlink" Target="http://../AppData/Roaming/Microsoft/Users/51984/Users/CASA%201/Users/CASA%201/AppData/Roaming/Microsoft/RESOLUCIONES%202019%20PDF/0956.pdf" TargetMode="External"/><Relationship Id="rId790" Type="http://schemas.openxmlformats.org/officeDocument/2006/relationships/hyperlink" Target="http://../AppData/Roaming/Microsoft/Users/51984/Users/CASA%201/Users/CASA%201/AppData/Roaming/Microsoft/RESOLUCIONES%202019%20PDF/0604.pdf" TargetMode="External"/><Relationship Id="rId1383" Type="http://schemas.openxmlformats.org/officeDocument/2006/relationships/hyperlink" Target="http://../AppData/Roaming/Microsoft/Users/51984/Users/CASA%201/Users/CASA%201/AppData/Roaming/Microsoft/RESOLUCIONES%202019%20PDF/CARGOS%202019/0956-CARGO1.pdf" TargetMode="External"/><Relationship Id="rId1384" Type="http://schemas.openxmlformats.org/officeDocument/2006/relationships/hyperlink" Target="http://../AppData/Roaming/Microsoft/Users/51984/Users/CASA%201/Users/CASA%201/AppData/Roaming/Microsoft/RESOLUCIONES%202019%20PDF/CARGOS%202019/0956-CARGO2.pdf" TargetMode="External"/><Relationship Id="rId796" Type="http://schemas.openxmlformats.org/officeDocument/2006/relationships/hyperlink" Target="http://../AppData/Roaming/Microsoft/Users/51984/Users/CASA%201/Users/CASA%201/AppData/Roaming/Microsoft/RESOLUCIONES%202019%20PDF/0610.pdf" TargetMode="External"/><Relationship Id="rId1385" Type="http://schemas.openxmlformats.org/officeDocument/2006/relationships/hyperlink" Target="http://../AppData/Roaming/Microsoft/Users/51984/Users/CASA%201/Users/CASA%201/AppData/Roaming/Microsoft/RESOLUCIONES%202019%20PDF/0957.pdf" TargetMode="External"/><Relationship Id="rId795" Type="http://schemas.openxmlformats.org/officeDocument/2006/relationships/hyperlink" Target="http://../AppData/Roaming/Microsoft/Users/51984/Users/CASA%201/Users/CASA%201/AppData/Roaming/Microsoft/RESOLUCIONES%202019%20PDF/0609.pdf" TargetMode="External"/><Relationship Id="rId1386" Type="http://schemas.openxmlformats.org/officeDocument/2006/relationships/hyperlink" Target="http://../AppData/Roaming/Microsoft/Users/51984/Users/CASA%201/Users/CASA%201/AppData/Roaming/Microsoft/RESOLUCIONES%202019%20PDF/CARGOS%202019/0957-CARGO1.pdf" TargetMode="External"/><Relationship Id="rId794" Type="http://schemas.openxmlformats.org/officeDocument/2006/relationships/hyperlink" Target="http://../AppData/Roaming/Microsoft/Users/51984/Users/CASA%201/Users/CASA%201/AppData/Roaming/Microsoft/RESOLUCIONES%202019%20PDF/0608.pdf" TargetMode="External"/><Relationship Id="rId1387" Type="http://schemas.openxmlformats.org/officeDocument/2006/relationships/hyperlink" Target="http://../AppData/Roaming/Microsoft/Users/51984/Users/CASA%201/Users/CASA%201/AppData/Roaming/Microsoft/RESOLUCIONES%202019%20PDF/CARGOS%202019/0957-CARGO2.pdf" TargetMode="External"/><Relationship Id="rId793" Type="http://schemas.openxmlformats.org/officeDocument/2006/relationships/hyperlink" Target="http://../AppData/Roaming/Microsoft/Users/51984/Users/CASA%201/Users/CASA%201/AppData/Roaming/Microsoft/RESOLUCIONES%202019%20PDF/0607.pdf" TargetMode="External"/><Relationship Id="rId1388" Type="http://schemas.openxmlformats.org/officeDocument/2006/relationships/hyperlink" Target="http://../AppData/Roaming/Microsoft/Users/51984/Users/CASA%201/Users/CASA%201/AppData/Roaming/Microsoft/RESOLUCIONES%202019%20PDF/0958.pdf" TargetMode="External"/><Relationship Id="rId1455" Type="http://schemas.openxmlformats.org/officeDocument/2006/relationships/hyperlink" Target="http://../AppData/Roaming/Microsoft/Users/51984/Users/CASA%201/Users/CASA%201/AppData/Roaming/Microsoft/RESOLUCIONES%202019%20PDF/CARGOS%202019/0994-CARGO1.pdf" TargetMode="External"/><Relationship Id="rId1456" Type="http://schemas.openxmlformats.org/officeDocument/2006/relationships/hyperlink" Target="http://../AppData/Roaming/Microsoft/Users/51984/Users/CASA%201/Users/CASA%201/AppData/Roaming/Microsoft/RESOLUCIONES%202019%20PDF/CARGOS%202019/0994-CARGO2.pdf" TargetMode="External"/><Relationship Id="rId1457" Type="http://schemas.openxmlformats.org/officeDocument/2006/relationships/hyperlink" Target="http://../AppData/Roaming/Microsoft/Users/51984/Users/CASA%201/Users/CASA%201/AppData/Roaming/Microsoft/RESOLUCIONES%202019%20PDF/0995.pdf" TargetMode="External"/><Relationship Id="rId1458" Type="http://schemas.openxmlformats.org/officeDocument/2006/relationships/hyperlink" Target="http://../AppData/Roaming/Microsoft/Users/51984/Users/CASA%201/Users/CASA%201/AppData/Roaming/Microsoft/RESOLUCIONES%202019%20PDF/0996.pdf" TargetMode="External"/><Relationship Id="rId1459" Type="http://schemas.openxmlformats.org/officeDocument/2006/relationships/hyperlink" Target="http://../AppData/Roaming/Microsoft/Users/51984/Users/CASA%201/Users/CASA%201/AppData/Roaming/Microsoft/RESOLUCIONES%202019%20PDF/0997.pdf" TargetMode="External"/><Relationship Id="rId629" Type="http://schemas.openxmlformats.org/officeDocument/2006/relationships/hyperlink" Target="http://../AppData/Roaming/Microsoft/Users/51984/Users/CASA%201/Users/CASA%201/AppData/Roaming/Microsoft/RESOLUCIONES%202019%20PDF/0504.pdf" TargetMode="External"/><Relationship Id="rId624" Type="http://schemas.openxmlformats.org/officeDocument/2006/relationships/hyperlink" Target="http://../AppData/Roaming/Microsoft/Users/51984/Users/CASA%201/Users/CASA%201/AppData/Roaming/Microsoft/RESOLUCIONES%202019%20PDF/CARGOS%202019/0502-CARGO1.pdf" TargetMode="External"/><Relationship Id="rId623" Type="http://schemas.openxmlformats.org/officeDocument/2006/relationships/hyperlink" Target="http://../AppData/Roaming/Microsoft/Users/51984/Users/CASA%201/Users/CASA%201/AppData/Roaming/Microsoft/RESOLUCIONES%202019%20PDF/0502.pdf" TargetMode="External"/><Relationship Id="rId622" Type="http://schemas.openxmlformats.org/officeDocument/2006/relationships/hyperlink" Target="http://../AppData/Roaming/Microsoft/Users/51984/Users/CASA%201/Users/CASA%201/AppData/Roaming/Microsoft/RESOLUCIONES%202019%20PDF/0501.pdf" TargetMode="External"/><Relationship Id="rId621" Type="http://schemas.openxmlformats.org/officeDocument/2006/relationships/hyperlink" Target="http://../AppData/Roaming/Microsoft/Users/51984/Users/CASA%201/Users/CASA%201/AppData/Roaming/Microsoft/RESOLUCIONES%202019%20PDF/CARGOS%202019/0500-CARGO2.pdf" TargetMode="External"/><Relationship Id="rId628" Type="http://schemas.openxmlformats.org/officeDocument/2006/relationships/hyperlink" Target="http://../AppData/Roaming/Microsoft/Users/51984/Users/CASA%201/Users/CASA%201/AppData/Roaming/Microsoft/RESOLUCIONES%202019%20PDF/0503.pdf" TargetMode="External"/><Relationship Id="rId627" Type="http://schemas.openxmlformats.org/officeDocument/2006/relationships/hyperlink" Target="http://../AppData/Roaming/Microsoft/Users/51984/Users/CASA%201/Users/CASA%201/AppData/Roaming/Microsoft/RESOLUCIONES%202019%20PDF/CARGOS%202019/0502-CARGO4.pdf" TargetMode="External"/><Relationship Id="rId626" Type="http://schemas.openxmlformats.org/officeDocument/2006/relationships/hyperlink" Target="http://../AppData/Roaming/Microsoft/Users/51984/Users/CASA%201/Users/CASA%201/AppData/Roaming/Microsoft/RESOLUCIONES%202019%20PDF/CARGOS%202019/0502-CARGO3.pdf" TargetMode="External"/><Relationship Id="rId625" Type="http://schemas.openxmlformats.org/officeDocument/2006/relationships/hyperlink" Target="http://../AppData/Roaming/Microsoft/Users/51984/Users/CASA%201/Users/CASA%201/AppData/Roaming/Microsoft/RESOLUCIONES%202019%20PDF/CARGOS%202019/0502-CARGO2.pdf" TargetMode="External"/><Relationship Id="rId1450" Type="http://schemas.openxmlformats.org/officeDocument/2006/relationships/hyperlink" Target="http://../AppData/Roaming/Microsoft/Users/51984/Users/CASA%201/Users/CASA%201/AppData/Roaming/Microsoft/RESOLUCIONES%202019%20PDF/0993.pdf" TargetMode="External"/><Relationship Id="rId620" Type="http://schemas.openxmlformats.org/officeDocument/2006/relationships/hyperlink" Target="http://../AppData/Roaming/Microsoft/Users/51984/Users/CASA%201/Users/CASA%201/AppData/Roaming/Microsoft/RESOLUCIONES%202019%20PDF/CARGOS%202019/0500-CARGO1.pdf" TargetMode="External"/><Relationship Id="rId1451" Type="http://schemas.openxmlformats.org/officeDocument/2006/relationships/hyperlink" Target="http://../AppData/Roaming/Microsoft/Users/51984/Users/CASA%201/Users/CASA%201/AppData/Roaming/Microsoft/RESOLUCIONES%202019%20PDF/CARGOS%202019/0993-CARGO1.pdf" TargetMode="External"/><Relationship Id="rId1452" Type="http://schemas.openxmlformats.org/officeDocument/2006/relationships/hyperlink" Target="http://../AppData/Roaming/Microsoft/Users/51984/Users/CASA%201/Users/CASA%201/AppData/Roaming/Microsoft/RESOLUCIONES%202019%20PDF/CARGOS%202019/0993-CARGO2.pdf" TargetMode="External"/><Relationship Id="rId1453" Type="http://schemas.openxmlformats.org/officeDocument/2006/relationships/hyperlink" Target="http://../AppData/Roaming/Microsoft/Users/51984/Users/CASA%201/Users/CASA%201/AppData/Roaming/Microsoft/RESOLUCIONES%202019%20PDF/CARGOS%202019/0993-CARGO3.pdf" TargetMode="External"/><Relationship Id="rId1454" Type="http://schemas.openxmlformats.org/officeDocument/2006/relationships/hyperlink" Target="http://../AppData/Roaming/Microsoft/Users/51984/Users/CASA%201/Users/CASA%201/AppData/Roaming/Microsoft/RESOLUCIONES%202019%20PDF/0994.pdf" TargetMode="External"/><Relationship Id="rId1444" Type="http://schemas.openxmlformats.org/officeDocument/2006/relationships/hyperlink" Target="http://../AppData/Roaming/Microsoft/Users/51984/Users/CASA%201/Users/CASA%201/AppData/Roaming/Microsoft/RESOLUCIONES%202019%20PDF/0991.pdf" TargetMode="External"/><Relationship Id="rId1445" Type="http://schemas.openxmlformats.org/officeDocument/2006/relationships/hyperlink" Target="http://../AppData/Roaming/Microsoft/Users/51984/Users/CASA%201/Users/CASA%201/AppData/Roaming/Microsoft/RESOLUCIONES%202019%20PDF/CARGOS%202019/0991-CARGO1.pdf" TargetMode="External"/><Relationship Id="rId1446" Type="http://schemas.openxmlformats.org/officeDocument/2006/relationships/hyperlink" Target="http://../AppData/Roaming/Microsoft/Users/51984/Users/CASA%201/Users/CASA%201/AppData/Roaming/Microsoft/RESOLUCIONES%202019%20PDF/CARGOS%202019/0991-CARGO2.pdf" TargetMode="External"/><Relationship Id="rId1447" Type="http://schemas.openxmlformats.org/officeDocument/2006/relationships/hyperlink" Target="http://../AppData/Roaming/Microsoft/Users/51984/Users/CASA%201/Users/CASA%201/AppData/Roaming/Microsoft/RESOLUCIONES%202019%20PDF/0992.pdf" TargetMode="External"/><Relationship Id="rId1448" Type="http://schemas.openxmlformats.org/officeDocument/2006/relationships/hyperlink" Target="http://../AppData/Roaming/Microsoft/Users/51984/Users/CASA%201/Users/CASA%201/AppData/Roaming/Microsoft/RESOLUCIONES%202019%20PDF/CARGOS%202019/0992-CARGO1.pdf" TargetMode="External"/><Relationship Id="rId1449" Type="http://schemas.openxmlformats.org/officeDocument/2006/relationships/hyperlink" Target="http://../AppData/Roaming/Microsoft/Users/51984/Users/CASA%201/Users/CASA%201/AppData/Roaming/Microsoft/RESOLUCIONES%202019%20PDF/CARGOS%202019/0992-CARGO2.pdf" TargetMode="External"/><Relationship Id="rId619" Type="http://schemas.openxmlformats.org/officeDocument/2006/relationships/hyperlink" Target="http://../AppData/Roaming/Microsoft/Users/51984/Users/CASA%201/Users/CASA%201/AppData/Roaming/Microsoft/RESOLUCIONES%202019%20PDF/0500.pdf" TargetMode="External"/><Relationship Id="rId618" Type="http://schemas.openxmlformats.org/officeDocument/2006/relationships/hyperlink" Target="http://../AppData/Roaming/Microsoft/Users/51984/Users/CASA%201/Users/CASA%201/AppData/Roaming/Microsoft/RESOLUCIONES%202019%20PDF/0499.pdf" TargetMode="External"/><Relationship Id="rId613" Type="http://schemas.openxmlformats.org/officeDocument/2006/relationships/hyperlink" Target="http://../AppData/Roaming/Microsoft/Users/51984/Users/CASA%201/Users/CASA%201/AppData/Roaming/Microsoft/RESOLUCIONES%202019%20PDF/0494.pdf" TargetMode="External"/><Relationship Id="rId612" Type="http://schemas.openxmlformats.org/officeDocument/2006/relationships/hyperlink" Target="http://../AppData/Roaming/Microsoft/Users/51984/Users/CASA%201/Users/CASA%201/AppData/Roaming/Microsoft/RESOLUCIONES%202019%20PDF/CARGOS%202019/0493-CARGO2.pdf" TargetMode="External"/><Relationship Id="rId611" Type="http://schemas.openxmlformats.org/officeDocument/2006/relationships/hyperlink" Target="http://../AppData/Roaming/Microsoft/Users/51984/Users/CASA%201/Users/CASA%201/AppData/Roaming/Microsoft/RESOLUCIONES%202019%20PDF/CARGOS%202019/0493-CARGO1.pdf" TargetMode="External"/><Relationship Id="rId610" Type="http://schemas.openxmlformats.org/officeDocument/2006/relationships/hyperlink" Target="http://../AppData/Roaming/Microsoft/Users/51984/Users/CASA%201/Users/CASA%201/AppData/Roaming/Microsoft/RESOLUCIONES%202019%20PDF/0493.pdf" TargetMode="External"/><Relationship Id="rId617" Type="http://schemas.openxmlformats.org/officeDocument/2006/relationships/hyperlink" Target="http://../AppData/Roaming/Microsoft/Users/51984/Users/CASA%201/Users/CASA%201/AppData/Roaming/Microsoft/RESOLUCIONES%202019%20PDF/0498.pdf" TargetMode="External"/><Relationship Id="rId616" Type="http://schemas.openxmlformats.org/officeDocument/2006/relationships/hyperlink" Target="http://../AppData/Roaming/Microsoft/Users/51984/Users/CASA%201/Users/CASA%201/AppData/Roaming/Microsoft/RESOLUCIONES%202019%20PDF/0497.pdf" TargetMode="External"/><Relationship Id="rId615" Type="http://schemas.openxmlformats.org/officeDocument/2006/relationships/hyperlink" Target="http://../AppData/Roaming/Microsoft/Users/51984/Users/CASA%201/Users/CASA%201/AppData/Roaming/Microsoft/RESOLUCIONES%202019%20PDF/0496.pdf" TargetMode="External"/><Relationship Id="rId614" Type="http://schemas.openxmlformats.org/officeDocument/2006/relationships/hyperlink" Target="http://../AppData/Roaming/Microsoft/Users/51984/Users/CASA%201/Users/CASA%201/AppData/Roaming/Microsoft/RESOLUCIONES%202019%20PDF/0495.pdf" TargetMode="External"/><Relationship Id="rId1440" Type="http://schemas.openxmlformats.org/officeDocument/2006/relationships/hyperlink" Target="http://../AppData/Roaming/Microsoft/Users/51984/Users/CASA%201/Users/CASA%201/AppData/Roaming/Microsoft/RESOLUCIONES%202019%20PDF/CARGOS%202019/0989-CARGO2.pdf" TargetMode="External"/><Relationship Id="rId1441" Type="http://schemas.openxmlformats.org/officeDocument/2006/relationships/hyperlink" Target="http://../AppData/Roaming/Microsoft/Users/51984/Users/CASA%201/Users/CASA%201/AppData/Roaming/Microsoft/RESOLUCIONES%202019%20PDF/0990.pdf" TargetMode="External"/><Relationship Id="rId1442" Type="http://schemas.openxmlformats.org/officeDocument/2006/relationships/hyperlink" Target="http://../AppData/Roaming/Microsoft/Users/51984/Users/CASA%201/Users/CASA%201/AppData/Roaming/Microsoft/RESOLUCIONES%202019%20PDF/CARGOS%202019/0990-CARGO1.pdf" TargetMode="External"/><Relationship Id="rId1443" Type="http://schemas.openxmlformats.org/officeDocument/2006/relationships/hyperlink" Target="http://../AppData/Roaming/Microsoft/Users/51984/Users/CASA%201/Users/CASA%201/AppData/Roaming/Microsoft/RESOLUCIONES%202019%20PDF/CARGOS%202019/0990-CARGO2.pdf" TargetMode="External"/><Relationship Id="rId1477" Type="http://schemas.openxmlformats.org/officeDocument/2006/relationships/hyperlink" Target="http://../AppData/Roaming/Microsoft/Users/51984/Users/CASA%201/Users/CASA%201/AppData/Roaming/Microsoft/RESOLUCIONES%202019%20PDF/1012.pdf" TargetMode="External"/><Relationship Id="rId1478" Type="http://schemas.openxmlformats.org/officeDocument/2006/relationships/hyperlink" Target="http://../AppData/Roaming/Microsoft/Users/51984/Users/CASA%201/Users/CASA%201/AppData/Roaming/Microsoft/RESOLUCIONES%202019%20PDF/1013.pdf" TargetMode="External"/><Relationship Id="rId1479" Type="http://schemas.openxmlformats.org/officeDocument/2006/relationships/hyperlink" Target="http://../AppData/Roaming/Microsoft/Users/51984/Users/CASA%201/Users/CASA%201/AppData/Roaming/Microsoft/RESOLUCIONES%202019%20PDF/1014.pdf" TargetMode="External"/><Relationship Id="rId646" Type="http://schemas.openxmlformats.org/officeDocument/2006/relationships/hyperlink" Target="http://../AppData/Roaming/Microsoft/Users/51984/Users/CASA%201/Users/CASA%201/AppData/Roaming/Microsoft/RESOLUCIONES%202019%20PDF/0509.pdf" TargetMode="External"/><Relationship Id="rId645" Type="http://schemas.openxmlformats.org/officeDocument/2006/relationships/hyperlink" Target="http://../AppData/Roaming/Microsoft/Users/51984/Users/CASA%201/Users/CASA%201/AppData/Roaming/Microsoft/RESOLUCIONES%202019%20PDF/CARGOS%202019/0508-CARGO4.pdf" TargetMode="External"/><Relationship Id="rId644" Type="http://schemas.openxmlformats.org/officeDocument/2006/relationships/hyperlink" Target="http://../AppData/Roaming/Microsoft/Users/51984/Users/CASA%201/Users/CASA%201/AppData/Roaming/Microsoft/RESOLUCIONES%202019%20PDF/CARGOS%202019/0508-CARGO3.pdf" TargetMode="External"/><Relationship Id="rId643" Type="http://schemas.openxmlformats.org/officeDocument/2006/relationships/hyperlink" Target="http://../AppData/Roaming/Microsoft/Users/51984/Users/CASA%201/Users/CASA%201/AppData/Roaming/Microsoft/RESOLUCIONES%202019%20PDF/CARGOS%202019/0508-CARGO2.pdf" TargetMode="External"/><Relationship Id="rId649" Type="http://schemas.openxmlformats.org/officeDocument/2006/relationships/hyperlink" Target="http://../AppData/Roaming/Microsoft/Users/51984/Users/CASA%201/Users/CASA%201/AppData/Roaming/Microsoft/RESOLUCIONES%202019%20PDF/CARGOS%202019/0511-CARGO.pdf" TargetMode="External"/><Relationship Id="rId648" Type="http://schemas.openxmlformats.org/officeDocument/2006/relationships/hyperlink" Target="http://../AppData/Roaming/Microsoft/Users/51984/Users/CASA%201/Users/CASA%201/AppData/Roaming/Microsoft/RESOLUCIONES%202019%20PDF/0511.pdf" TargetMode="External"/><Relationship Id="rId647" Type="http://schemas.openxmlformats.org/officeDocument/2006/relationships/hyperlink" Target="http://../AppData/Roaming/Microsoft/Users/51984/Users/CASA%201/Users/CASA%201/AppData/Roaming/Microsoft/RESOLUCIONES%202019%20PDF/0510.pdf" TargetMode="External"/><Relationship Id="rId1470" Type="http://schemas.openxmlformats.org/officeDocument/2006/relationships/hyperlink" Target="http://../AppData/Roaming/Microsoft/Users/51984/Users/CASA%201/Users/CASA%201/AppData/Roaming/Microsoft/RESOLUCIONES%202019%20PDF/1006.pdf" TargetMode="External"/><Relationship Id="rId1471" Type="http://schemas.openxmlformats.org/officeDocument/2006/relationships/hyperlink" Target="http://../AppData/Roaming/Microsoft/Users/51984/Users/CASA%201/Users/CASA%201/AppData/Roaming/Microsoft/RESOLUCIONES%202019%20PDF/1007.pdf" TargetMode="External"/><Relationship Id="rId1472" Type="http://schemas.openxmlformats.org/officeDocument/2006/relationships/hyperlink" Target="http://../AppData/Roaming/Microsoft/Users/51984/Users/CASA%201/Users/CASA%201/AppData/Roaming/Microsoft/RESOLUCIONES%202019%20PDF/1008.pdf" TargetMode="External"/><Relationship Id="rId642" Type="http://schemas.openxmlformats.org/officeDocument/2006/relationships/hyperlink" Target="http://../AppData/Roaming/Microsoft/Users/51984/Users/CASA%201/Users/CASA%201/AppData/Roaming/Microsoft/RESOLUCIONES%202019%20PDF/CARGOS%202019/0508-CARGO1.pdf" TargetMode="External"/><Relationship Id="rId1473" Type="http://schemas.openxmlformats.org/officeDocument/2006/relationships/hyperlink" Target="http://../AppData/Roaming/Microsoft/Users/51984/Users/CASA%201/Users/CASA%201/AppData/Roaming/Microsoft/RESOLUCIONES%202019%20PDF/1009.pdf" TargetMode="External"/><Relationship Id="rId641" Type="http://schemas.openxmlformats.org/officeDocument/2006/relationships/hyperlink" Target="http://../AppData/Roaming/Microsoft/Users/51984/Users/CASA%201/Users/CASA%201/AppData/Roaming/Microsoft/RESOLUCIONES%202019%20PDF/0508.pdf" TargetMode="External"/><Relationship Id="rId1474" Type="http://schemas.openxmlformats.org/officeDocument/2006/relationships/hyperlink" Target="http://../AppData/Roaming/Microsoft/Users/51984/Users/CASA%201/Users/CASA%201/AppData/Roaming/Microsoft/RESOLUCIONES%202019%20PDF/CARGOS%202019/1109-CARGO1.pdf" TargetMode="External"/><Relationship Id="rId640" Type="http://schemas.openxmlformats.org/officeDocument/2006/relationships/hyperlink" Target="http://../AppData/Roaming/Microsoft/Users/51984/Users/CASA%201/Users/CASA%201/AppData/Roaming/Microsoft/RESOLUCIONES%202019%20PDF/CARGOS%202019/0507-CARGO4.pdf" TargetMode="External"/><Relationship Id="rId1475" Type="http://schemas.openxmlformats.org/officeDocument/2006/relationships/hyperlink" Target="http://../AppData/Roaming/Microsoft/Users/51984/Users/CASA%201/Users/CASA%201/AppData/Roaming/Microsoft/RESOLUCIONES%202019%20PDF/1010.pdf" TargetMode="External"/><Relationship Id="rId1476" Type="http://schemas.openxmlformats.org/officeDocument/2006/relationships/hyperlink" Target="http://../AppData/Roaming/Microsoft/Users/51984/Users/CASA%201/Users/CASA%201/AppData/Roaming/Microsoft/RESOLUCIONES%202019%20PDF/1011.pdf" TargetMode="External"/><Relationship Id="rId1466" Type="http://schemas.openxmlformats.org/officeDocument/2006/relationships/hyperlink" Target="http://../AppData/Roaming/Microsoft/Users/51984/Users/CASA%201/Users/CASA%201/AppData/Roaming/Microsoft/RESOLUCIONES%202019%20PDF/1002.pdf" TargetMode="External"/><Relationship Id="rId1467" Type="http://schemas.openxmlformats.org/officeDocument/2006/relationships/hyperlink" Target="http://../AppData/Roaming/Microsoft/Users/51984/Users/CASA%201/Users/CASA%201/AppData/Roaming/Microsoft/RESOLUCIONES%202019%20PDF/1003.pdf" TargetMode="External"/><Relationship Id="rId1468" Type="http://schemas.openxmlformats.org/officeDocument/2006/relationships/hyperlink" Target="http://../AppData/Roaming/Microsoft/Users/51984/Users/CASA%201/Users/CASA%201/AppData/Roaming/Microsoft/RESOLUCIONES%202019%20PDF/1004.pdf" TargetMode="External"/><Relationship Id="rId1469" Type="http://schemas.openxmlformats.org/officeDocument/2006/relationships/hyperlink" Target="http://../AppData/Roaming/Microsoft/Users/51984/Users/CASA%201/Users/CASA%201/AppData/Roaming/Microsoft/RESOLUCIONES%202019%20PDF/1005.pdf" TargetMode="External"/><Relationship Id="rId635" Type="http://schemas.openxmlformats.org/officeDocument/2006/relationships/hyperlink" Target="http://../AppData/Roaming/Microsoft/Users/51984/Users/CASA%201/Users/CASA%201/AppData/Roaming/Microsoft/RESOLUCIONES%202019%20PDF/CARGOS%202019/0506-CARGO1.pdf" TargetMode="External"/><Relationship Id="rId634" Type="http://schemas.openxmlformats.org/officeDocument/2006/relationships/hyperlink" Target="http://../AppData/Roaming/Microsoft/Users/51984/Users/CASA%201/Users/CASA%201/AppData/Roaming/Microsoft/RESOLUCIONES%202019%20PDF/0506.pdf" TargetMode="External"/><Relationship Id="rId633" Type="http://schemas.openxmlformats.org/officeDocument/2006/relationships/hyperlink" Target="http://../AppData/Roaming/Microsoft/Users/51984/Users/CASA%201/Users/CASA%201/AppData/Roaming/Microsoft/RESOLUCIONES%202019%20PDF/0505.pdf" TargetMode="External"/><Relationship Id="rId632" Type="http://schemas.openxmlformats.org/officeDocument/2006/relationships/hyperlink" Target="http://../AppData/Roaming/Microsoft/Users/51984/Users/CASA%201/Users/CASA%201/AppData/Roaming/Microsoft/RESOLUCIONES%202019%20PDF/CARGOS%202019/0504-CARGO3.pdf" TargetMode="External"/><Relationship Id="rId639" Type="http://schemas.openxmlformats.org/officeDocument/2006/relationships/hyperlink" Target="http://../AppData/Roaming/Microsoft/Users/51984/Users/CASA%201/Users/CASA%201/AppData/Roaming/Microsoft/RESOLUCIONES%202019%20PDF/CARGOS%202019/0507-CARGO3.pdf" TargetMode="External"/><Relationship Id="rId638" Type="http://schemas.openxmlformats.org/officeDocument/2006/relationships/hyperlink" Target="http://../AppData/Roaming/Microsoft/Users/51984/Users/CASA%201/Users/CASA%201/AppData/Roaming/Microsoft/RESOLUCIONES%202019%20PDF/CARGOS%202019/0507-CARGO2.pdf" TargetMode="External"/><Relationship Id="rId637" Type="http://schemas.openxmlformats.org/officeDocument/2006/relationships/hyperlink" Target="http://../AppData/Roaming/Microsoft/Users/51984/Users/CASA%201/Users/CASA%201/AppData/Roaming/Microsoft/RESOLUCIONES%202019%20PDF/CARGOS%202019/0507-CARGO1.pdf" TargetMode="External"/><Relationship Id="rId636" Type="http://schemas.openxmlformats.org/officeDocument/2006/relationships/hyperlink" Target="http://../AppData/Roaming/Microsoft/Users/51984/Users/CASA%201/Users/CASA%201/AppData/Roaming/Microsoft/RESOLUCIONES%202019%20PDF/0507.pdf" TargetMode="External"/><Relationship Id="rId1460" Type="http://schemas.openxmlformats.org/officeDocument/2006/relationships/hyperlink" Target="http://../AppData/Roaming/Microsoft/Users/51984/Users/CASA%201/Users/CASA%201/AppData/Roaming/Microsoft/RESOLUCIONES%202019%20PDF/0998.pdf" TargetMode="External"/><Relationship Id="rId1461" Type="http://schemas.openxmlformats.org/officeDocument/2006/relationships/hyperlink" Target="http://../AppData/Roaming/Microsoft/Users/51984/Users/CASA%201/Users/CASA%201/AppData/Roaming/Microsoft/RESOLUCIONES%202019%20PDF/CARGOS%202019/0988-CARGO1.pdf" TargetMode="External"/><Relationship Id="rId631" Type="http://schemas.openxmlformats.org/officeDocument/2006/relationships/hyperlink" Target="http://../AppData/Roaming/Microsoft/Users/51984/Users/CASA%201/Users/CASA%201/AppData/Roaming/Microsoft/RESOLUCIONES%202019%20PDF/CARGOS%202019/0504-CARGO2.pdf" TargetMode="External"/><Relationship Id="rId1462" Type="http://schemas.openxmlformats.org/officeDocument/2006/relationships/hyperlink" Target="http://../AppData/Roaming/Microsoft/Users/51984/Users/CASA%201/Users/CASA%201/AppData/Roaming/Microsoft/RESOLUCIONES%202019%20PDF/CARGOS%202019/0988-CARGO2.pdf" TargetMode="External"/><Relationship Id="rId630" Type="http://schemas.openxmlformats.org/officeDocument/2006/relationships/hyperlink" Target="http://../AppData/Roaming/Microsoft/Users/51984/Users/CASA%201/Users/CASA%201/AppData/Roaming/Microsoft/RESOLUCIONES%202019%20PDF/CARGOS%202019/0504-CARGO1.pdf" TargetMode="External"/><Relationship Id="rId1463" Type="http://schemas.openxmlformats.org/officeDocument/2006/relationships/hyperlink" Target="http://../AppData/Roaming/Microsoft/Users/51984/Users/CASA%201/Users/CASA%201/AppData/Roaming/Microsoft/RESOLUCIONES%202019%20PDF/0999.pdf" TargetMode="External"/><Relationship Id="rId1464" Type="http://schemas.openxmlformats.org/officeDocument/2006/relationships/hyperlink" Target="http://../AppData/Roaming/Microsoft/Users/51984/Users/CASA%201/Users/CASA%201/AppData/Roaming/Microsoft/RESOLUCIONES%202019%20PDF/1000.pdf" TargetMode="External"/><Relationship Id="rId1465" Type="http://schemas.openxmlformats.org/officeDocument/2006/relationships/hyperlink" Target="http://../AppData/Roaming/Microsoft/Users/51984/Users/CASA%201/Users/CASA%201/AppData/Roaming/Microsoft/RESOLUCIONES%202019%20PDF/1001.pdf" TargetMode="External"/><Relationship Id="rId1411" Type="http://schemas.openxmlformats.org/officeDocument/2006/relationships/hyperlink" Target="http://../AppData/Roaming/Microsoft/Users/51984/Users/CASA%201/Users/CASA%201/AppData/Roaming/Microsoft/RESOLUCIONES%202019%20PDF/0969.pdf" TargetMode="External"/><Relationship Id="rId1412" Type="http://schemas.openxmlformats.org/officeDocument/2006/relationships/hyperlink" Target="http://../AppData/Roaming/Microsoft/Users/51984/Users/CASA%201/Users/CASA%201/AppData/Roaming/Microsoft/RESOLUCIONES%202019%20PDF/0970.pdf" TargetMode="External"/><Relationship Id="rId1413" Type="http://schemas.openxmlformats.org/officeDocument/2006/relationships/hyperlink" Target="http://../AppData/Roaming/Microsoft/Users/51984/Users/CASA%201/Users/CASA%201/AppData/Roaming/Microsoft/RESOLUCIONES%202019%20PDF/0971.pdf" TargetMode="External"/><Relationship Id="rId1414" Type="http://schemas.openxmlformats.org/officeDocument/2006/relationships/hyperlink" Target="http://../AppData/Roaming/Microsoft/Users/51984/Users/CASA%201/Users/CASA%201/AppData/Roaming/Microsoft/RESOLUCIONES%202019%20PDF/0972.pdf" TargetMode="External"/><Relationship Id="rId1415" Type="http://schemas.openxmlformats.org/officeDocument/2006/relationships/hyperlink" Target="http://../AppData/Roaming/Microsoft/Users/51984/Users/CASA%201/Users/CASA%201/AppData/Roaming/Microsoft/RESOLUCIONES%202019%20PDF/0973.pdf" TargetMode="External"/><Relationship Id="rId1416" Type="http://schemas.openxmlformats.org/officeDocument/2006/relationships/hyperlink" Target="http://../AppData/Roaming/Microsoft/Users/51984/Users/CASA%201/Users/CASA%201/AppData/Roaming/Microsoft/RESOLUCIONES%202019%20PDF/0974.pdf" TargetMode="External"/><Relationship Id="rId1417" Type="http://schemas.openxmlformats.org/officeDocument/2006/relationships/hyperlink" Target="http://../AppData/Roaming/Microsoft/Users/51984/Users/CASA%201/Users/CASA%201/AppData/Roaming/Microsoft/RESOLUCIONES%202019%20PDF/0976.pdf" TargetMode="External"/><Relationship Id="rId1418" Type="http://schemas.openxmlformats.org/officeDocument/2006/relationships/hyperlink" Target="http://../AppData/Roaming/Microsoft/Users/51984/Users/CASA%201/Users/CASA%201/AppData/Roaming/Microsoft/RESOLUCIONES%202019%20PDF/0977.pdf" TargetMode="External"/><Relationship Id="rId1419" Type="http://schemas.openxmlformats.org/officeDocument/2006/relationships/hyperlink" Target="http://../AppData/Roaming/Microsoft/Users/51984/Users/CASA%201/Users/CASA%201/AppData/Roaming/Microsoft/RESOLUCIONES%202019%20PDF/0978.pdf" TargetMode="External"/><Relationship Id="rId1410" Type="http://schemas.openxmlformats.org/officeDocument/2006/relationships/hyperlink" Target="http://../AppData/Roaming/Microsoft/Users/51984/Users/CASA%201/Users/CASA%201/AppData/Roaming/Microsoft/RESOLUCIONES%202019%20PDF/0968.pdf" TargetMode="External"/><Relationship Id="rId1400" Type="http://schemas.openxmlformats.org/officeDocument/2006/relationships/hyperlink" Target="http://../AppData/Roaming/Microsoft/Users/51984/Users/CASA%201/Users/CASA%201/AppData/Roaming/Microsoft/RESOLUCIONES%202019%20PDF/0962.pdf" TargetMode="External"/><Relationship Id="rId1401" Type="http://schemas.openxmlformats.org/officeDocument/2006/relationships/hyperlink" Target="http://../AppData/Roaming/Microsoft/Users/51984/Users/CASA%201/Users/CASA%201/AppData/Roaming/Microsoft/RESOLUCIONES%202019%20PDF/CARGOS%202019/0962-CARGO1.pdf" TargetMode="External"/><Relationship Id="rId1402" Type="http://schemas.openxmlformats.org/officeDocument/2006/relationships/hyperlink" Target="http://../AppData/Roaming/Microsoft/Users/51984/Users/CASA%201/Users/CASA%201/AppData/Roaming/Microsoft/RESOLUCIONES%202019%20PDF/CARGOS%202019/0962-CARGO2.pdf" TargetMode="External"/><Relationship Id="rId1403" Type="http://schemas.openxmlformats.org/officeDocument/2006/relationships/hyperlink" Target="http://../AppData/Roaming/Microsoft/Users/51984/Users/CASA%201/Users/CASA%201/AppData/Roaming/Microsoft/RESOLUCIONES%202019%20PDF/0963.pdf" TargetMode="External"/><Relationship Id="rId1404" Type="http://schemas.openxmlformats.org/officeDocument/2006/relationships/hyperlink" Target="http://../AppData/Roaming/Microsoft/Users/51984/Users/CASA%201/Users/CASA%201/AppData/Roaming/Microsoft/RESOLUCIONES%202019%20PDF/CARGOS%202019/0963-CARGO1.pdf" TargetMode="External"/><Relationship Id="rId1405" Type="http://schemas.openxmlformats.org/officeDocument/2006/relationships/hyperlink" Target="http://../AppData/Roaming/Microsoft/Users/51984/Users/CASA%201/Users/CASA%201/AppData/Roaming/Microsoft/RESOLUCIONES%202019%20PDF/CARGOS%202019/0963-CARGO2.pdf" TargetMode="External"/><Relationship Id="rId1406" Type="http://schemas.openxmlformats.org/officeDocument/2006/relationships/hyperlink" Target="http://../AppData/Roaming/Microsoft/Users/51984/Users/CASA%201/Users/CASA%201/AppData/Roaming/Microsoft/RESOLUCIONES%202019%20PDF/0964.pdf" TargetMode="External"/><Relationship Id="rId1407" Type="http://schemas.openxmlformats.org/officeDocument/2006/relationships/hyperlink" Target="http://../AppData/Roaming/Microsoft/Users/51984/Users/CASA%201/Users/CASA%201/AppData/Roaming/Microsoft/RESOLUCIONES%202019%20PDF/0965.pdf" TargetMode="External"/><Relationship Id="rId1408" Type="http://schemas.openxmlformats.org/officeDocument/2006/relationships/hyperlink" Target="http://../AppData/Roaming/Microsoft/Users/51984/Users/CASA%201/Users/CASA%201/AppData/Roaming/Microsoft/RESOLUCIONES%202019%20PDF/0966.pdf" TargetMode="External"/><Relationship Id="rId1409" Type="http://schemas.openxmlformats.org/officeDocument/2006/relationships/hyperlink" Target="http://../AppData/Roaming/Microsoft/Users/51984/Users/CASA%201/Users/CASA%201/AppData/Roaming/Microsoft/RESOLUCIONES%202019%20PDF/0967.pdf" TargetMode="External"/><Relationship Id="rId1433" Type="http://schemas.openxmlformats.org/officeDocument/2006/relationships/hyperlink" Target="http://../AppData/Roaming/Microsoft/Users/51984/Users/CASA%201/Users/CASA%201/AppData/Roaming/Microsoft/RESOLUCIONES%202019%20PDF/CARGOS%202019/0986-CARGO2.pdf" TargetMode="External"/><Relationship Id="rId1434" Type="http://schemas.openxmlformats.org/officeDocument/2006/relationships/hyperlink" Target="http://../AppData/Roaming/Microsoft/Users/51984/Users/CASA%201/Users/CASA%201/AppData/Roaming/Microsoft/RESOLUCIONES%202019%20PDF/0987.pdf" TargetMode="External"/><Relationship Id="rId1435" Type="http://schemas.openxmlformats.org/officeDocument/2006/relationships/hyperlink" Target="http://../AppData/Roaming/Microsoft/Users/51984/Users/CASA%201/Users/CASA%201/AppData/Roaming/Microsoft/RESOLUCIONES%202019%20PDF/CARGOS%202019/0987-CARGO1.pdf" TargetMode="External"/><Relationship Id="rId1436" Type="http://schemas.openxmlformats.org/officeDocument/2006/relationships/hyperlink" Target="http://../AppData/Roaming/Microsoft/Users/51984/Users/CASA%201/Users/CASA%201/AppData/Roaming/Microsoft/RESOLUCIONES%202019%20PDF/CARGOS%202019/0987-CARGO2.pdf" TargetMode="External"/><Relationship Id="rId1437" Type="http://schemas.openxmlformats.org/officeDocument/2006/relationships/hyperlink" Target="http://../AppData/Roaming/Microsoft/Users/51984/Users/CASA%201/Users/CASA%201/AppData/Roaming/Microsoft/RESOLUCIONES%202019%20PDF/0988.pdf" TargetMode="External"/><Relationship Id="rId1438" Type="http://schemas.openxmlformats.org/officeDocument/2006/relationships/hyperlink" Target="http://../AppData/Roaming/Microsoft/Users/51984/Users/CASA%201/Users/CASA%201/AppData/Roaming/Microsoft/RESOLUCIONES%202019%20PDF/0989.pdf" TargetMode="External"/><Relationship Id="rId1439" Type="http://schemas.openxmlformats.org/officeDocument/2006/relationships/hyperlink" Target="http://../AppData/Roaming/Microsoft/Users/51984/Users/CASA%201/Users/CASA%201/AppData/Roaming/Microsoft/RESOLUCIONES%202019%20PDF/CARGOS%202019/0989-CARGO1.pdf" TargetMode="External"/><Relationship Id="rId609" Type="http://schemas.openxmlformats.org/officeDocument/2006/relationships/hyperlink" Target="http://../AppData/Roaming/Microsoft/Users/51984/Users/CASA%201/Users/CASA%201/AppData/Roaming/Microsoft/RESOLUCIONES%202019%20PDF/CARGOS%202019/0492-CARGO1.pdf" TargetMode="External"/><Relationship Id="rId608" Type="http://schemas.openxmlformats.org/officeDocument/2006/relationships/hyperlink" Target="http://../AppData/Roaming/Microsoft/Users/51984/Users/CASA%201/Users/CASA%201/AppData/Roaming/Microsoft/RESOLUCIONES%202019%20PDF/0492.pdf" TargetMode="External"/><Relationship Id="rId607" Type="http://schemas.openxmlformats.org/officeDocument/2006/relationships/hyperlink" Target="http://../AppData/Roaming/Microsoft/Users/51984/Users/CASA%201/Users/CASA%201/AppData/Roaming/Microsoft/RESOLUCIONES%202019%20PDF/0491.pdf" TargetMode="External"/><Relationship Id="rId602" Type="http://schemas.openxmlformats.org/officeDocument/2006/relationships/hyperlink" Target="http://../AppData/Roaming/Microsoft/Users/51984/Users/CASA%201/Users/CASA%201/AppData/Roaming/Microsoft/RESOLUCIONES%202019%20PDF/0488.pdf" TargetMode="External"/><Relationship Id="rId601" Type="http://schemas.openxmlformats.org/officeDocument/2006/relationships/hyperlink" Target="http://../AppData/Roaming/Microsoft/Users/51984/Users/CASA%201/Users/CASA%201/AppData/Roaming/Microsoft/RESOLUCIONES%202019%20PDF/CARGOS%202019/0487-CARGO1.pdf" TargetMode="External"/><Relationship Id="rId600" Type="http://schemas.openxmlformats.org/officeDocument/2006/relationships/hyperlink" Target="http://../AppData/Roaming/Microsoft/Users/51984/Users/CASA%201/Users/CASA%201/AppData/Roaming/Microsoft/RESOLUCIONES%202019%20PDF/0487.pdf" TargetMode="External"/><Relationship Id="rId606" Type="http://schemas.openxmlformats.org/officeDocument/2006/relationships/hyperlink" Target="http://../AppData/Roaming/Microsoft/Users/51984/Users/CASA%201/Users/CASA%201/AppData/Roaming/Microsoft/RESOLUCIONES%202019%20PDF/0490.pdf" TargetMode="External"/><Relationship Id="rId605" Type="http://schemas.openxmlformats.org/officeDocument/2006/relationships/hyperlink" Target="http://../AppData/Roaming/Microsoft/Users/51984/Users/CASA%201/Users/CASA%201/AppData/Roaming/Microsoft/RESOLUCIONES%202019%20PDF/0489.pdf" TargetMode="External"/><Relationship Id="rId604" Type="http://schemas.openxmlformats.org/officeDocument/2006/relationships/hyperlink" Target="http://../AppData/Roaming/Microsoft/Users/51984/Users/CASA%201/Users/CASA%201/AppData/Roaming/Microsoft/RESOLUCIONES%202019%20PDF/CARGOS%202019/0488-CARGO2.pdf" TargetMode="External"/><Relationship Id="rId603" Type="http://schemas.openxmlformats.org/officeDocument/2006/relationships/hyperlink" Target="http://../AppData/Roaming/Microsoft/Users/51984/Users/CASA%201/Users/CASA%201/AppData/Roaming/Microsoft/RESOLUCIONES%202019%20PDF/CARGOS%202019/0488-CARGO1.pdf" TargetMode="External"/><Relationship Id="rId1430" Type="http://schemas.openxmlformats.org/officeDocument/2006/relationships/hyperlink" Target="http://../AppData/Roaming/Microsoft/Users/51984/Users/CASA%201/Users/CASA%201/AppData/Roaming/Microsoft/RESOLUCIONES%202019%20PDF/CARGOS%202019/0985-CARGO2.pdf" TargetMode="External"/><Relationship Id="rId1431" Type="http://schemas.openxmlformats.org/officeDocument/2006/relationships/hyperlink" Target="http://../AppData/Roaming/Microsoft/Users/51984/Users/CASA%201/Users/CASA%201/AppData/Roaming/Microsoft/RESOLUCIONES%202019%20PDF/0986.pdf" TargetMode="External"/><Relationship Id="rId1432" Type="http://schemas.openxmlformats.org/officeDocument/2006/relationships/hyperlink" Target="http://../AppData/Roaming/Microsoft/Users/51984/Users/CASA%201/Users/CASA%201/AppData/Roaming/Microsoft/RESOLUCIONES%202019%20PDF/CARGOS%202019/0986-CARGO1.pdf" TargetMode="External"/><Relationship Id="rId1422" Type="http://schemas.openxmlformats.org/officeDocument/2006/relationships/hyperlink" Target="http://../AppData/Roaming/Microsoft/Users/51984/Users/CASA%201/Users/CASA%201/AppData/Roaming/Microsoft/RESOLUCIONES%202019%20PDF/CARGOS%202019/0979-CARGO1.pdf" TargetMode="External"/><Relationship Id="rId1423" Type="http://schemas.openxmlformats.org/officeDocument/2006/relationships/hyperlink" Target="http://../AppData/Roaming/Microsoft/Users/51984/Users/CASA%201/Users/CASA%201/AppData/Roaming/Microsoft/RESOLUCIONES%202019%20PDF/0980.pdf" TargetMode="External"/><Relationship Id="rId1424" Type="http://schemas.openxmlformats.org/officeDocument/2006/relationships/hyperlink" Target="http://../AppData/Roaming/Microsoft/Users/51984/Users/CASA%201/Users/CASA%201/AppData/Roaming/Microsoft/RESOLUCIONES%202019%20PDF/0981.pdf" TargetMode="External"/><Relationship Id="rId1425" Type="http://schemas.openxmlformats.org/officeDocument/2006/relationships/hyperlink" Target="http://../AppData/Roaming/Microsoft/Users/51984/Users/CASA%201/Users/CASA%201/AppData/Roaming/Microsoft/RESOLUCIONES%202019%20PDF/0982.pdf" TargetMode="External"/><Relationship Id="rId1426" Type="http://schemas.openxmlformats.org/officeDocument/2006/relationships/hyperlink" Target="http://../AppData/Roaming/Microsoft/Users/51984/Users/CASA%201/Users/CASA%201/AppData/Roaming/Microsoft/RESOLUCIONES%202019%20PDF/0983.pdf" TargetMode="External"/><Relationship Id="rId1427" Type="http://schemas.openxmlformats.org/officeDocument/2006/relationships/hyperlink" Target="http://../AppData/Roaming/Microsoft/Users/51984/Users/CASA%201/Users/CASA%201/AppData/Roaming/Microsoft/RESOLUCIONES%202019%20PDF/0984.pdf" TargetMode="External"/><Relationship Id="rId1428" Type="http://schemas.openxmlformats.org/officeDocument/2006/relationships/hyperlink" Target="http://../AppData/Roaming/Microsoft/Users/51984/Users/CASA%201/Users/CASA%201/AppData/Roaming/Microsoft/RESOLUCIONES%202019%20PDF/0985.pdf" TargetMode="External"/><Relationship Id="rId1429" Type="http://schemas.openxmlformats.org/officeDocument/2006/relationships/hyperlink" Target="http://../AppData/Roaming/Microsoft/Users/51984/Users/CASA%201/Users/CASA%201/AppData/Roaming/Microsoft/RESOLUCIONES%202019%20PDF/CARGOS%202019/0985-CARGO1.pdf" TargetMode="External"/><Relationship Id="rId1420" Type="http://schemas.openxmlformats.org/officeDocument/2006/relationships/hyperlink" Target="http://../AppData/Roaming/Microsoft/Users/51984/Users/CASA%201/Users/CASA%201/AppData/Roaming/Microsoft/RESOLUCIONES%202019%20PDF/CARGOS%202019/0978-CARGO1.pdf" TargetMode="External"/><Relationship Id="rId1421" Type="http://schemas.openxmlformats.org/officeDocument/2006/relationships/hyperlink" Target="http://../AppData/Roaming/Microsoft/Users/51984/Users/CASA%201/Users/CASA%201/AppData/Roaming/Microsoft/RESOLUCIONES%202019%20PDF/0979.pdf" TargetMode="External"/><Relationship Id="rId699" Type="http://schemas.openxmlformats.org/officeDocument/2006/relationships/hyperlink" Target="http://../AppData/Roaming/Microsoft/Users/51984/Users/CASA%201/Users/CASA%201/AppData/Roaming/Microsoft/RESOLUCIONES%202019%20PDF/0539.pdf" TargetMode="External"/><Relationship Id="rId698" Type="http://schemas.openxmlformats.org/officeDocument/2006/relationships/hyperlink" Target="http://../AppData/Roaming/Microsoft/Users/51984/Users/CASA%201/Users/CASA%201/AppData/Roaming/Microsoft/RESOLUCIONES%202019%20PDF/CARGOS%202019/0538-CARGO2.pdf" TargetMode="External"/><Relationship Id="rId693" Type="http://schemas.openxmlformats.org/officeDocument/2006/relationships/hyperlink" Target="http://../AppData/Roaming/Microsoft/Users/51984/Users/CASA%201/Users/CASA%201/AppData/Roaming/Microsoft/RESOLUCIONES%202019%20PDF/0535.pdf" TargetMode="External"/><Relationship Id="rId692" Type="http://schemas.openxmlformats.org/officeDocument/2006/relationships/hyperlink" Target="http://../AppData/Roaming/Microsoft/Users/51984/Users/CASA%201/Users/CASA%201/AppData/Roaming/Microsoft/RESOLUCIONES%202019%20PDF/0534.pdf" TargetMode="External"/><Relationship Id="rId691" Type="http://schemas.openxmlformats.org/officeDocument/2006/relationships/hyperlink" Target="http://../AppData/Roaming/Microsoft/Users/51984/Users/CASA%201/Users/CASA%201/AppData/Roaming/Microsoft/RESOLUCIONES%202019%20PDF/CARGOS%202019/0532-CARGO2.pdf" TargetMode="External"/><Relationship Id="rId690" Type="http://schemas.openxmlformats.org/officeDocument/2006/relationships/hyperlink" Target="http://../AppData/Roaming/Microsoft/Users/51984/Users/CASA%201/Users/CASA%201/AppData/Roaming/Microsoft/RESOLUCIONES%202019%20PDF/CARGOS%202019/0532-CARGO1.pdf" TargetMode="External"/><Relationship Id="rId697" Type="http://schemas.openxmlformats.org/officeDocument/2006/relationships/hyperlink" Target="http://../AppData/Roaming/Microsoft/Users/51984/Users/CASA%201/Users/CASA%201/AppData/Roaming/Microsoft/RESOLUCIONES%202019%20PDF/CARGOS%202019/0538-CARGO1.pdf" TargetMode="External"/><Relationship Id="rId696" Type="http://schemas.openxmlformats.org/officeDocument/2006/relationships/hyperlink" Target="http://../AppData/Roaming/Microsoft/Users/51984/Users/CASA%201/Users/CASA%201/AppData/Roaming/Microsoft/RESOLUCIONES%202019%20PDF/0538.pdf" TargetMode="External"/><Relationship Id="rId695" Type="http://schemas.openxmlformats.org/officeDocument/2006/relationships/hyperlink" Target="http://../AppData/Roaming/Microsoft/Users/51984/Users/CASA%201/Users/CASA%201/AppData/Roaming/Microsoft/RESOLUCIONES%202019%20PDF/0537.pdf" TargetMode="External"/><Relationship Id="rId694" Type="http://schemas.openxmlformats.org/officeDocument/2006/relationships/hyperlink" Target="http://../AppData/Roaming/Microsoft/Users/51984/Users/CASA%201/Users/CASA%201/AppData/Roaming/Microsoft/RESOLUCIONES%202019%20PDF/0536.pdf" TargetMode="External"/><Relationship Id="rId1499" Type="http://schemas.openxmlformats.org/officeDocument/2006/relationships/hyperlink" Target="http://../AppData/Roaming/Microsoft/Users/51984/Users/CASA%201/Users/CASA%201/AppData/Roaming/Microsoft/RESOLUCIONES%202019%20PDF/CARGOS%202019/1028-CARGO1.pdf" TargetMode="External"/><Relationship Id="rId668" Type="http://schemas.openxmlformats.org/officeDocument/2006/relationships/hyperlink" Target="http://../AppData/Roaming/Microsoft/Users/51984/Users/CASA%201/Users/CASA%201/AppData/Roaming/Microsoft/RESOLUCIONES%202019%20PDF/0518.pdf" TargetMode="External"/><Relationship Id="rId667" Type="http://schemas.openxmlformats.org/officeDocument/2006/relationships/hyperlink" Target="http://../AppData/Roaming/Microsoft/Users/51984/Users/CASA%201/Users/CASA%201/AppData/Roaming/Microsoft/RESOLUCIONES%202019%20PDF/CARGOS%202019/0517-CARGO2.pdf" TargetMode="External"/><Relationship Id="rId666" Type="http://schemas.openxmlformats.org/officeDocument/2006/relationships/hyperlink" Target="http://../AppData/Roaming/Microsoft/Users/51984/Users/CASA%201/Users/CASA%201/AppData/Roaming/Microsoft/RESOLUCIONES%202019%20PDF/CARGOS%202019/0517-CARGO1.pdf" TargetMode="External"/><Relationship Id="rId665" Type="http://schemas.openxmlformats.org/officeDocument/2006/relationships/hyperlink" Target="http://../AppData/Roaming/Microsoft/Users/51984/Users/CASA%201/Users/CASA%201/AppData/Roaming/Microsoft/RESOLUCIONES%202019%20PDF/0517.pdf" TargetMode="External"/><Relationship Id="rId669" Type="http://schemas.openxmlformats.org/officeDocument/2006/relationships/hyperlink" Target="http://../AppData/Roaming/Microsoft/Users/51984/Users/CASA%201/Users/CASA%201/AppData/Roaming/Microsoft/RESOLUCIONES%202019%20PDF/0519.pdf" TargetMode="External"/><Relationship Id="rId1490" Type="http://schemas.openxmlformats.org/officeDocument/2006/relationships/hyperlink" Target="http://../AppData/Roaming/Microsoft/Users/51984/Users/CASA%201/Users/CASA%201/AppData/Roaming/Microsoft/RESOLUCIONES%202019%20PDF/CARGOS%202019/1022-CARGO1.pdf" TargetMode="External"/><Relationship Id="rId660" Type="http://schemas.openxmlformats.org/officeDocument/2006/relationships/hyperlink" Target="http://../AppData/Roaming/Microsoft/Users/51984/Users/CASA%201/Users/CASA%201/AppData/Roaming/Microsoft/RESOLUCIONES%202019%20PDF/CARGOS%202019/0515-CARGO2.pdf" TargetMode="External"/><Relationship Id="rId1491" Type="http://schemas.openxmlformats.org/officeDocument/2006/relationships/hyperlink" Target="http://../AppData/Roaming/Microsoft/Users/51984/Users/CASA%201/Users/CASA%201/AppData/Roaming/Microsoft/RESOLUCIONES%202019%20PDF/CARGOS%202019/1022-CARGO2.pdf" TargetMode="External"/><Relationship Id="rId1492" Type="http://schemas.openxmlformats.org/officeDocument/2006/relationships/hyperlink" Target="http://../AppData/Roaming/Microsoft/Users/51984/Users/CASA%201/Users/CASA%201/AppData/Roaming/Microsoft/RESOLUCIONES%202019%20PDF/1023.pdf" TargetMode="External"/><Relationship Id="rId1493" Type="http://schemas.openxmlformats.org/officeDocument/2006/relationships/hyperlink" Target="http://../AppData/Roaming/Microsoft/Users/51984/Users/CASA%201/Users/CASA%201/AppData/Roaming/Microsoft/RESOLUCIONES%202019%20PDF/1024.pdf" TargetMode="External"/><Relationship Id="rId1494" Type="http://schemas.openxmlformats.org/officeDocument/2006/relationships/hyperlink" Target="http://../AppData/Roaming/Microsoft/Users/51984/Users/CASA%201/Users/CASA%201/AppData/Roaming/Microsoft/RESOLUCIONES%202019%20PDF/1025.pdf" TargetMode="External"/><Relationship Id="rId664" Type="http://schemas.openxmlformats.org/officeDocument/2006/relationships/hyperlink" Target="http://../AppData/Roaming/Microsoft/Users/51984/Users/CASA%201/Users/CASA%201/AppData/Roaming/Microsoft/RESOLUCIONES%202019%20PDF/CARGOS%202019/0516-CARGO2.pdf" TargetMode="External"/><Relationship Id="rId1495" Type="http://schemas.openxmlformats.org/officeDocument/2006/relationships/hyperlink" Target="http://../AppData/Roaming/Microsoft/Users/51984/Users/CASA%201/Users/CASA%201/AppData/Roaming/Microsoft/RESOLUCIONES%202019%20PDF/1026.pdf" TargetMode="External"/><Relationship Id="rId663" Type="http://schemas.openxmlformats.org/officeDocument/2006/relationships/hyperlink" Target="http://../AppData/Roaming/Microsoft/Users/51984/Users/CASA%201/Users/CASA%201/AppData/Roaming/Microsoft/RESOLUCIONES%202019%20PDF/CARGOS%202019/0516-CARGO.pdf" TargetMode="External"/><Relationship Id="rId1496" Type="http://schemas.openxmlformats.org/officeDocument/2006/relationships/hyperlink" Target="http://../AppData/Roaming/Microsoft/Users/51984/Users/CASA%201/Users/CASA%201/AppData/Roaming/Microsoft/RESOLUCIONES%202019%20PDF/1027.pdf" TargetMode="External"/><Relationship Id="rId662" Type="http://schemas.openxmlformats.org/officeDocument/2006/relationships/hyperlink" Target="http://../AppData/Roaming/Microsoft/Users/51984/Users/CASA%201/Users/CASA%201/AppData/Roaming/Microsoft/RESOLUCIONES%202019%20PDF/0516.pdf" TargetMode="External"/><Relationship Id="rId1497" Type="http://schemas.openxmlformats.org/officeDocument/2006/relationships/hyperlink" Target="http://../AppData/Roaming/Microsoft/Users/51984/Users/CASA%201/Users/CASA%201/AppData/Roaming/Microsoft/RESOLUCIONES%202019%20PDF/CARGOS%202019/1027-CARGO1.pdf" TargetMode="External"/><Relationship Id="rId661" Type="http://schemas.openxmlformats.org/officeDocument/2006/relationships/hyperlink" Target="http://../AppData/Roaming/Microsoft/Users/51984/Users/CASA%201/Users/CASA%201/AppData/Roaming/Microsoft/RESOLUCIONES%202019%20PDF/CARGOS%202019/0515-CARGO3.pdf" TargetMode="External"/><Relationship Id="rId1498" Type="http://schemas.openxmlformats.org/officeDocument/2006/relationships/hyperlink" Target="http://../AppData/Roaming/Microsoft/Users/51984/Users/CASA%201/Users/CASA%201/AppData/Roaming/Microsoft/RESOLUCIONES%202019%20PDF/1028.pdf" TargetMode="External"/><Relationship Id="rId1488" Type="http://schemas.openxmlformats.org/officeDocument/2006/relationships/hyperlink" Target="http://../AppData/Roaming/Microsoft/Users/51984/Users/CASA%201/Users/CASA%201/AppData/Roaming/Microsoft/RESOLUCIONES%202019%20PDF/1020.pdf" TargetMode="External"/><Relationship Id="rId1489" Type="http://schemas.openxmlformats.org/officeDocument/2006/relationships/hyperlink" Target="http://../AppData/Roaming/Microsoft/Users/51984/Users/CASA%201/Users/CASA%201/AppData/Roaming/Microsoft/RESOLUCIONES%202019%20PDF/1022.pdf" TargetMode="External"/><Relationship Id="rId657" Type="http://schemas.openxmlformats.org/officeDocument/2006/relationships/hyperlink" Target="http://../AppData/Roaming/Microsoft/Users/51984/Users/CASA%201/Users/CASA%201/AppData/Roaming/Microsoft/RESOLUCIONES%202019%20PDF/CARGOS%202019/0514-CARGO2.pdf" TargetMode="External"/><Relationship Id="rId656" Type="http://schemas.openxmlformats.org/officeDocument/2006/relationships/hyperlink" Target="http://../AppData/Roaming/Microsoft/Users/51984/Users/CASA%201/Users/CASA%201/AppData/Roaming/Microsoft/RESOLUCIONES%202019%20PDF/CARGOS%202019/0514-CARGO.pdf" TargetMode="External"/><Relationship Id="rId655" Type="http://schemas.openxmlformats.org/officeDocument/2006/relationships/hyperlink" Target="http://../AppData/Roaming/Microsoft/Users/51984/Users/CASA%201/Users/CASA%201/AppData/Roaming/Microsoft/RESOLUCIONES%202019%20PDF/0514.pdf" TargetMode="External"/><Relationship Id="rId654" Type="http://schemas.openxmlformats.org/officeDocument/2006/relationships/hyperlink" Target="http://../AppData/Roaming/Microsoft/Users/51984/Users/CASA%201/Users/CASA%201/AppData/Roaming/Microsoft/RESOLUCIONES%202019%20PDF/CARGOS%202019/0513-CARGO2.pdf" TargetMode="External"/><Relationship Id="rId659" Type="http://schemas.openxmlformats.org/officeDocument/2006/relationships/hyperlink" Target="http://../AppData/Roaming/Microsoft/Users/51984/Users/CASA%201/Users/CASA%201/AppData/Roaming/Microsoft/RESOLUCIONES%202019%20PDF/CARGOS%202019/0515-CARGO.pdf" TargetMode="External"/><Relationship Id="rId658" Type="http://schemas.openxmlformats.org/officeDocument/2006/relationships/hyperlink" Target="http://../AppData/Roaming/Microsoft/Users/51984/Users/CASA%201/Users/CASA%201/AppData/Roaming/Microsoft/RESOLUCIONES%202019%20PDF/0515.pdf" TargetMode="External"/><Relationship Id="rId1480" Type="http://schemas.openxmlformats.org/officeDocument/2006/relationships/hyperlink" Target="http://../AppData/Roaming/Microsoft/Users/51984/Users/CASA%201/Users/CASA%201/AppData/Roaming/Microsoft/RESOLUCIONES%202019%20PDF/1015.pdf" TargetMode="External"/><Relationship Id="rId1481" Type="http://schemas.openxmlformats.org/officeDocument/2006/relationships/hyperlink" Target="http://../AppData/Roaming/Microsoft/Users/51984/Users/CASA%201/Users/CASA%201/AppData/Roaming/Microsoft/RESOLUCIONES%202019%20PDF/1016.pdf" TargetMode="External"/><Relationship Id="rId1482" Type="http://schemas.openxmlformats.org/officeDocument/2006/relationships/hyperlink" Target="http://../AppData/Roaming/Microsoft/Users/51984/Users/CASA%201/Users/CASA%201/AppData/Roaming/Microsoft/RESOLUCIONES%202019%20PDF/1017.pdf" TargetMode="External"/><Relationship Id="rId1483" Type="http://schemas.openxmlformats.org/officeDocument/2006/relationships/hyperlink" Target="http://../AppData/Roaming/Microsoft/Users/51984/Users/CASA%201/Users/CASA%201/AppData/Roaming/Microsoft/RESOLUCIONES%202019%20PDF/CARGOS%202019/1017-CARGO1.pdf" TargetMode="External"/><Relationship Id="rId653" Type="http://schemas.openxmlformats.org/officeDocument/2006/relationships/hyperlink" Target="http://../AppData/Roaming/Microsoft/Users/51984/Users/CASA%201/Users/CASA%201/AppData/Roaming/Microsoft/RESOLUCIONES%202019%20PDF/CARGOS%202019/0513-CARGO.pdf" TargetMode="External"/><Relationship Id="rId1484" Type="http://schemas.openxmlformats.org/officeDocument/2006/relationships/hyperlink" Target="http://../AppData/Roaming/Microsoft/Users/51984/Users/CASA%201/Users/CASA%201/AppData/Roaming/Microsoft/RESOLUCIONES%202019%20PDF/CARGOS%202019/1017-CARGO2.pdf" TargetMode="External"/><Relationship Id="rId652" Type="http://schemas.openxmlformats.org/officeDocument/2006/relationships/hyperlink" Target="http://../AppData/Roaming/Microsoft/Users/51984/Users/CASA%201/Users/CASA%201/AppData/Roaming/Microsoft/RESOLUCIONES%202019%20PDF/0513.pdf" TargetMode="External"/><Relationship Id="rId1485" Type="http://schemas.openxmlformats.org/officeDocument/2006/relationships/hyperlink" Target="http://../AppData/Roaming/Microsoft/Users/51984/Users/CASA%201/Users/CASA%201/AppData/Roaming/Microsoft/RESOLUCIONES%202019%20PDF/1018.pdf" TargetMode="External"/><Relationship Id="rId651" Type="http://schemas.openxmlformats.org/officeDocument/2006/relationships/hyperlink" Target="http://../AppData/Roaming/Microsoft/Users/51984/Users/CASA%201/Users/CASA%201/AppData/Roaming/Microsoft/RESOLUCIONES%202019%20PDF/CARGOS%202019/0512-CARGO.pdf" TargetMode="External"/><Relationship Id="rId1486" Type="http://schemas.openxmlformats.org/officeDocument/2006/relationships/hyperlink" Target="http://../AppData/Roaming/Microsoft/Users/51984/Users/CASA%201/Users/CASA%201/AppData/Roaming/Microsoft/RESOLUCIONES%202019%20PDF/1019.pdf" TargetMode="External"/><Relationship Id="rId650" Type="http://schemas.openxmlformats.org/officeDocument/2006/relationships/hyperlink" Target="http://../AppData/Roaming/Microsoft/Users/51984/Users/CASA%201/Users/CASA%201/AppData/Roaming/Microsoft/RESOLUCIONES%202019%20PDF/0512.pdf" TargetMode="External"/><Relationship Id="rId1487" Type="http://schemas.openxmlformats.org/officeDocument/2006/relationships/hyperlink" Target="http://../AppData/Roaming/Microsoft/Users/51984/Users/CASA%201/Users/CASA%201/AppData/Roaming/Microsoft/RESOLUCIONES%202019%20PDF/CARGOS%202019/1019-CARGO1.pdf" TargetMode="External"/><Relationship Id="rId689" Type="http://schemas.openxmlformats.org/officeDocument/2006/relationships/hyperlink" Target="http://../AppData/Roaming/Microsoft/Users/51984/Users/CASA%201/Users/CASA%201/AppData/Roaming/Microsoft/RESOLUCIONES%202019%20PDF/0532.pdf" TargetMode="External"/><Relationship Id="rId688" Type="http://schemas.openxmlformats.org/officeDocument/2006/relationships/hyperlink" Target="http://../AppData/Roaming/Microsoft/Users/51984/Users/CASA%201/Users/CASA%201/AppData/Roaming/Microsoft/RESOLUCIONES%202019%20PDF/CARGOS%202019/0531-CARGO1.pdf" TargetMode="External"/><Relationship Id="rId687" Type="http://schemas.openxmlformats.org/officeDocument/2006/relationships/hyperlink" Target="http://../AppData/Roaming/Microsoft/Users/51984/Users/CASA%201/Users/CASA%201/AppData/Roaming/Microsoft/RESOLUCIONES%202019%20PDF/0531.pdf" TargetMode="External"/><Relationship Id="rId682" Type="http://schemas.openxmlformats.org/officeDocument/2006/relationships/hyperlink" Target="http://../AppData/Roaming/Microsoft/Users/51984/Users/CASA%201/Users/CASA%201/AppData/Roaming/Microsoft/RESOLUCIONES%202019%20PDF/CARGOS%202019/0528-CARGO1.pdf" TargetMode="External"/><Relationship Id="rId681" Type="http://schemas.openxmlformats.org/officeDocument/2006/relationships/hyperlink" Target="http://../AppData/Roaming/Microsoft/Users/51984/Users/CASA%201/Users/CASA%201/AppData/Roaming/Microsoft/RESOLUCIONES%202019%20PDF/0528.pdf" TargetMode="External"/><Relationship Id="rId680" Type="http://schemas.openxmlformats.org/officeDocument/2006/relationships/hyperlink" Target="http://../AppData/Roaming/Microsoft/Users/51984/Users/CASA%201/Users/CASA%201/AppData/Roaming/Microsoft/RESOLUCIONES%202019%20PDF/0527.pdf" TargetMode="External"/><Relationship Id="rId686" Type="http://schemas.openxmlformats.org/officeDocument/2006/relationships/hyperlink" Target="http://../AppData/Roaming/Microsoft/Users/51984/Users/CASA%201/Users/CASA%201/AppData/Roaming/Microsoft/RESOLUCIONES%202019%20PDF/CARGOS%202019/0530-CARGO1.pdf" TargetMode="External"/><Relationship Id="rId685" Type="http://schemas.openxmlformats.org/officeDocument/2006/relationships/hyperlink" Target="http://../AppData/Roaming/Microsoft/Users/51984/Users/CASA%201/Users/CASA%201/AppData/Roaming/Microsoft/RESOLUCIONES%202019%20PDF/0530.pdf" TargetMode="External"/><Relationship Id="rId684" Type="http://schemas.openxmlformats.org/officeDocument/2006/relationships/hyperlink" Target="http://../AppData/Roaming/Microsoft/Users/51984/Users/CASA%201/Users/CASA%201/AppData/Roaming/Microsoft/RESOLUCIONES%202019%20PDF/CARGOS%202019/0529-CARGO1.pdf" TargetMode="External"/><Relationship Id="rId683" Type="http://schemas.openxmlformats.org/officeDocument/2006/relationships/hyperlink" Target="http://../AppData/Roaming/Microsoft/Users/51984/Users/CASA%201/Users/CASA%201/AppData/Roaming/Microsoft/RESOLUCIONES%202019%20PDF/0529.pdf" TargetMode="External"/><Relationship Id="rId679" Type="http://schemas.openxmlformats.org/officeDocument/2006/relationships/hyperlink" Target="http://../AppData/Roaming/Microsoft/Users/51984/Users/CASA%201/Users/CASA%201/AppData/Roaming/Microsoft/RESOLUCIONES%202019%20PDF/CARGOS%202019/0527-CARGO.pdf" TargetMode="External"/><Relationship Id="rId678" Type="http://schemas.openxmlformats.org/officeDocument/2006/relationships/hyperlink" Target="http://../AppData/Roaming/Microsoft/Users/51984/Users/CASA%201/Users/CASA%201/AppData/Roaming/Microsoft/RESOLUCIONES%202019%20PDF/0527.pdf" TargetMode="External"/><Relationship Id="rId677" Type="http://schemas.openxmlformats.org/officeDocument/2006/relationships/hyperlink" Target="http://../AppData/Roaming/Microsoft/Users/51984/Users/CASA%201/Users/CASA%201/AppData/Roaming/Microsoft/RESOLUCIONES%202019%20PDF/0526.pdf" TargetMode="External"/><Relationship Id="rId676" Type="http://schemas.openxmlformats.org/officeDocument/2006/relationships/hyperlink" Target="http://../AppData/Roaming/Microsoft/Users/51984/Users/CASA%201/Users/CASA%201/AppData/Roaming/Microsoft/RESOLUCIONES%202019%20PDF/0525.pdf" TargetMode="External"/><Relationship Id="rId671" Type="http://schemas.openxmlformats.org/officeDocument/2006/relationships/hyperlink" Target="http://../AppData/Roaming/Microsoft/Users/51984/Users/CASA%201/Users/CASA%201/AppData/Roaming/Microsoft/RESOLUCIONES%202019%20PDF/0521.pdf" TargetMode="External"/><Relationship Id="rId670" Type="http://schemas.openxmlformats.org/officeDocument/2006/relationships/hyperlink" Target="http://../AppData/Roaming/Microsoft/Users/51984/Users/CASA%201/Users/CASA%201/AppData/Roaming/Microsoft/RESOLUCIONES%202019%20PDF/0520.pdf" TargetMode="External"/><Relationship Id="rId675" Type="http://schemas.openxmlformats.org/officeDocument/2006/relationships/hyperlink" Target="http://../AppData/Roaming/Microsoft/Users/51984/Users/CASA%201/Users/CASA%201/AppData/Roaming/Microsoft/RESOLUCIONES%202019%20PDF/CARGOS%202019/0524-CARGO1.pdf" TargetMode="External"/><Relationship Id="rId674" Type="http://schemas.openxmlformats.org/officeDocument/2006/relationships/hyperlink" Target="http://../AppData/Roaming/Microsoft/Users/51984/Users/CASA%201/Users/CASA%201/AppData/Roaming/Microsoft/RESOLUCIONES%202019%20PDF/0524.pdf" TargetMode="External"/><Relationship Id="rId673" Type="http://schemas.openxmlformats.org/officeDocument/2006/relationships/hyperlink" Target="http://../AppData/Roaming/Microsoft/Users/51984/Users/CASA%201/Users/CASA%201/AppData/Roaming/Microsoft/RESOLUCIONES%202019%20PDF/0523.pdf" TargetMode="External"/><Relationship Id="rId672" Type="http://schemas.openxmlformats.org/officeDocument/2006/relationships/hyperlink" Target="http://../AppData/Roaming/Microsoft/Users/51984/Users/CASA%201/Users/CASA%201/AppData/Roaming/Microsoft/RESOLUCIONES%202019%20PDF/0522.pdf" TargetMode="External"/><Relationship Id="rId190" Type="http://schemas.openxmlformats.org/officeDocument/2006/relationships/hyperlink" Target="http://../AppData/Roaming/Microsoft/Users/51984/Users/CASA%201/Users/CASA%201/AppData/Roaming/Microsoft/RESOLUCIONES%202019%20PDF/CARGOS%202019/00121.pdf" TargetMode="External"/><Relationship Id="rId194" Type="http://schemas.openxmlformats.org/officeDocument/2006/relationships/hyperlink" Target="http://../AppData/Roaming/Microsoft/Users/51984/Users/CASA%201/Users/CASA%201/AppData/Roaming/Microsoft/RESOLUCIONES%202019%20PDF/0122.pdf" TargetMode="External"/><Relationship Id="rId193" Type="http://schemas.openxmlformats.org/officeDocument/2006/relationships/hyperlink" Target="http://../AppData/Roaming/Microsoft/Users/51984/Users/CASA%201/Users/CASA%201/AppData/Roaming/Microsoft/RESOLUCIONES%202019%20PDF/CARGOS%202019/0120-CARGO4.pdf" TargetMode="External"/><Relationship Id="rId192" Type="http://schemas.openxmlformats.org/officeDocument/2006/relationships/hyperlink" Target="http://../AppData/Roaming/Microsoft/Users/51984/Users/CASA%201/Users/CASA%201/AppData/Roaming/Microsoft/RESOLUCIONES%202019%20PDF/CARGOS%202019/0120-CARGO3.pdf" TargetMode="External"/><Relationship Id="rId191" Type="http://schemas.openxmlformats.org/officeDocument/2006/relationships/hyperlink" Target="http://../AppData/Roaming/Microsoft/Users/51984/Users/CASA%201/Users/CASA%201/AppData/Roaming/Microsoft/RESOLUCIONES%202019%20PDF/CARGOS%202019/0121-CARGO.pdf" TargetMode="External"/><Relationship Id="rId187" Type="http://schemas.openxmlformats.org/officeDocument/2006/relationships/hyperlink" Target="http://../AppData/Roaming/Microsoft/Users/51984/Users/CASA%201/Users/CASA%201/AppData/Roaming/Microsoft/RESOLUCIONES%202019%20PDF/CARGOS%202019/00120-6.pdf" TargetMode="External"/><Relationship Id="rId186" Type="http://schemas.openxmlformats.org/officeDocument/2006/relationships/hyperlink" Target="http://../AppData/Roaming/Microsoft/Users/51984/Users/CASA%201/Users/CASA%201/AppData/Roaming/Microsoft/RESOLUCIONES%202019%20PDF/CARGOS%202019/00120-2.pdf" TargetMode="External"/><Relationship Id="rId185" Type="http://schemas.openxmlformats.org/officeDocument/2006/relationships/hyperlink" Target="http://../AppData/Roaming/Microsoft/Users/51984/Users/CASA%201/Users/CASA%201/AppData/Roaming/Microsoft/RESOLUCIONES%202019%20PDF/0120.pdf" TargetMode="External"/><Relationship Id="rId184" Type="http://schemas.openxmlformats.org/officeDocument/2006/relationships/hyperlink" Target="http://../AppData/Roaming/Microsoft/Users/51984/Users/CASA%201/Users/CASA%201/AppData/Roaming/Microsoft/RESOLUCIONES%202019%20PDF/0119.pdf" TargetMode="External"/><Relationship Id="rId189" Type="http://schemas.openxmlformats.org/officeDocument/2006/relationships/hyperlink" Target="http://../AppData/Roaming/Microsoft/Users/51984/Users/CASA%201/Users/CASA%201/AppData/Roaming/Microsoft/RESOLUCIONES%202019%20PDF/0121.pdf" TargetMode="External"/><Relationship Id="rId188" Type="http://schemas.openxmlformats.org/officeDocument/2006/relationships/hyperlink" Target="http://../AppData/Roaming/Microsoft/Users/51984/Users/CASA%201/Users/CASA%201/AppData/Roaming/Microsoft/RESOLUCIONES%202019%20PDF/CARGOS%202019/0120-CARGO5.pdf" TargetMode="External"/><Relationship Id="rId183" Type="http://schemas.openxmlformats.org/officeDocument/2006/relationships/hyperlink" Target="http://../AppData/Roaming/Microsoft/Users/51984/Users/CASA%201/Users/CASA%201/AppData/Roaming/Microsoft/RESOLUCIONES%202019%20PDF/0118.pdf" TargetMode="External"/><Relationship Id="rId182" Type="http://schemas.openxmlformats.org/officeDocument/2006/relationships/hyperlink" Target="http://../AppData/Roaming/Microsoft/Users/51984/Users/CASA%201/Users/CASA%201/AppData/Roaming/Microsoft/RESOLUCIONES%202019%20PDF/CARGOS%202019/0117-CARGO.pdf" TargetMode="External"/><Relationship Id="rId181" Type="http://schemas.openxmlformats.org/officeDocument/2006/relationships/hyperlink" Target="http://../AppData/Roaming/Microsoft/Users/51984/Users/CASA%201/Users/CASA%201/AppData/Roaming/Microsoft/RESOLUCIONES%202019%20PDF/0117.pdf" TargetMode="External"/><Relationship Id="rId180" Type="http://schemas.openxmlformats.org/officeDocument/2006/relationships/hyperlink" Target="http://../AppData/Roaming/Microsoft/Users/51984/Users/CASA%201/Users/CASA%201/AppData/Roaming/Microsoft/RESOLUCIONES%202019%20PDF/0115.pdf" TargetMode="External"/><Relationship Id="rId176" Type="http://schemas.openxmlformats.org/officeDocument/2006/relationships/hyperlink" Target="http://../AppData/Roaming/Microsoft/Users/51984/Users/CASA%201/Users/CASA%201/AppData/Roaming/Microsoft/RESOLUCIONES%202019%20PDF/0111.pdf" TargetMode="External"/><Relationship Id="rId175" Type="http://schemas.openxmlformats.org/officeDocument/2006/relationships/hyperlink" Target="http://../AppData/Roaming/Microsoft/Users/51984/Users/CASA%201/Users/CASA%201/AppData/Roaming/Microsoft/RESOLUCIONES%202019%20PDF/0110.pdf" TargetMode="External"/><Relationship Id="rId174" Type="http://schemas.openxmlformats.org/officeDocument/2006/relationships/hyperlink" Target="http://../AppData/Roaming/Microsoft/Users/51984/Users/CASA%201/Users/CASA%201/AppData/Roaming/Microsoft/RESOLUCIONES%202019%20PDF/0109.pdf" TargetMode="External"/><Relationship Id="rId173" Type="http://schemas.openxmlformats.org/officeDocument/2006/relationships/hyperlink" Target="http://../AppData/Roaming/Microsoft/Users/51984/Users/CASA%201/Users/CASA%201/AppData/Roaming/Microsoft/RESOLUCIONES%202019%20PDF/0108.pdf" TargetMode="External"/><Relationship Id="rId179" Type="http://schemas.openxmlformats.org/officeDocument/2006/relationships/hyperlink" Target="http://../AppData/Roaming/Microsoft/Users/51984/Users/CASA%201/Users/CASA%201/AppData/Roaming/Microsoft/RESOLUCIONES%202019%20PDF/0114.pdf" TargetMode="External"/><Relationship Id="rId178" Type="http://schemas.openxmlformats.org/officeDocument/2006/relationships/hyperlink" Target="http://../AppData/Roaming/Microsoft/Users/51984/Users/CASA%201/Users/CASA%201/AppData/Roaming/Microsoft/RESOLUCIONES%202019%20PDF/0113.pdf" TargetMode="External"/><Relationship Id="rId177" Type="http://schemas.openxmlformats.org/officeDocument/2006/relationships/hyperlink" Target="http://../AppData/Roaming/Microsoft/Users/51984/Users/CASA%201/Users/CASA%201/AppData/Roaming/Microsoft/RESOLUCIONES%202019%20PDF/0112.pdf" TargetMode="External"/><Relationship Id="rId198" Type="http://schemas.openxmlformats.org/officeDocument/2006/relationships/hyperlink" Target="http://../AppData/Roaming/Microsoft/Users/51984/Users/CASA%201/Users/CASA%201/AppData/Roaming/Microsoft/RESOLUCIONES%202019%20PDF/0123.pdf" TargetMode="External"/><Relationship Id="rId197" Type="http://schemas.openxmlformats.org/officeDocument/2006/relationships/hyperlink" Target="http://../AppData/Roaming/Microsoft/Users/51984/Users/CASA%201/Users/CASA%201/AppData/Roaming/Microsoft/RESOLUCIONES%202019%20PDF/CARGOS%202019/0127-CARGO3.pdf" TargetMode="External"/><Relationship Id="rId196" Type="http://schemas.openxmlformats.org/officeDocument/2006/relationships/hyperlink" Target="http://../AppData/Roaming/Microsoft/Users/51984/Users/CASA%201/Users/CASA%201/AppData/Roaming/Microsoft/RESOLUCIONES%202019%20PDF/CARGOS%202019/0122-CARGO2.pdf" TargetMode="External"/><Relationship Id="rId195" Type="http://schemas.openxmlformats.org/officeDocument/2006/relationships/hyperlink" Target="http://../AppData/Roaming/Microsoft/Users/51984/Users/CASA%201/Users/CASA%201/AppData/Roaming/Microsoft/RESOLUCIONES%202019%20PDF/CARGOS%202019/0122-CARGO1.pdf" TargetMode="External"/><Relationship Id="rId199" Type="http://schemas.openxmlformats.org/officeDocument/2006/relationships/hyperlink" Target="http://../AppData/Roaming/Microsoft/Users/51984/Users/CASA%201/Users/CASA%201/AppData/Roaming/Microsoft/RESOLUCIONES%202019%20PDF/CARGOS%202019/0123-CARGO1.pdf" TargetMode="External"/><Relationship Id="rId150" Type="http://schemas.openxmlformats.org/officeDocument/2006/relationships/hyperlink" Target="http://../AppData/Roaming/Microsoft/Users/51984/Users/CASA%201/Users/CASA%201/AppData/Roaming/Microsoft/RESOLUCIONES%202019%20PDF/CARGOS%202019/0090-4.pdf" TargetMode="External"/><Relationship Id="rId149" Type="http://schemas.openxmlformats.org/officeDocument/2006/relationships/hyperlink" Target="http://../AppData/Roaming/Microsoft/Users/51984/Users/CASA%201/Users/CASA%201/AppData/Roaming/Microsoft/RESOLUCIONES%202019%20PDF/CARGOS%202019/0090-3.pdf" TargetMode="External"/><Relationship Id="rId148" Type="http://schemas.openxmlformats.org/officeDocument/2006/relationships/hyperlink" Target="http://../AppData/Roaming/Microsoft/Users/51984/Users/CASA%201/Users/CASA%201/AppData/Roaming/Microsoft/RESOLUCIONES%202019%20PDF/CARGOS%202019/0090-2.pdf" TargetMode="External"/><Relationship Id="rId143" Type="http://schemas.openxmlformats.org/officeDocument/2006/relationships/hyperlink" Target="http://../AppData/Roaming/Microsoft/Users/51984/Users/CASA%201/Users/CASA%201/AppData/Roaming/Microsoft/RESOLUCIONES%202019%20PDF/CARGOS%202019/0085-CARGO5.pdf" TargetMode="External"/><Relationship Id="rId142" Type="http://schemas.openxmlformats.org/officeDocument/2006/relationships/hyperlink" Target="http://../AppData/Roaming/Microsoft/Users/51984/Users/CASA%201/Users/CASA%201/AppData/Roaming/Microsoft/RESOLUCIONES%202019%20PDF/CARGOS%202019/0085-CARGO3.pdf" TargetMode="External"/><Relationship Id="rId141" Type="http://schemas.openxmlformats.org/officeDocument/2006/relationships/hyperlink" Target="http://../AppData/Roaming/Microsoft/Users/51984/Users/CASA%201/Users/CASA%201/AppData/Roaming/Microsoft/RESOLUCIONES%202019%20PDF/CARGOS%202019/0085-CARGO2.pdf" TargetMode="External"/><Relationship Id="rId140" Type="http://schemas.openxmlformats.org/officeDocument/2006/relationships/hyperlink" Target="http://../AppData/Roaming/Microsoft/Users/51984/Users/CASA%201/Users/CASA%201/AppData/Roaming/Microsoft/RESOLUCIONES%202019%20PDF/CARGOS%202019/0085-CARGO.pdf" TargetMode="External"/><Relationship Id="rId147" Type="http://schemas.openxmlformats.org/officeDocument/2006/relationships/hyperlink" Target="http://../AppData/Roaming/Microsoft/Users/51984/Users/CASA%201/Users/CASA%201/AppData/Roaming/Microsoft/RESOLUCIONES%202019%20PDF/CARGOS%202019/0090-1.pdf" TargetMode="External"/><Relationship Id="rId146" Type="http://schemas.openxmlformats.org/officeDocument/2006/relationships/hyperlink" Target="http://../AppData/Roaming/Microsoft/Users/51984/Users/CASA%201/Users/CASA%201/AppData/Roaming/Microsoft/RESOLUCIONES%202019%20PDF/0090.pdf" TargetMode="External"/><Relationship Id="rId145" Type="http://schemas.openxmlformats.org/officeDocument/2006/relationships/hyperlink" Target="http://../AppData/Roaming/Microsoft/Users/51984/Users/CASA%201/Users/CASA%201/AppData/Roaming/Microsoft/RESOLUCIONES%202019%20PDF/0089.pdf" TargetMode="External"/><Relationship Id="rId144" Type="http://schemas.openxmlformats.org/officeDocument/2006/relationships/hyperlink" Target="http://../AppData/Roaming/Microsoft/Users/51984/Users/CASA%201/Users/CASA%201/AppData/Roaming/Microsoft/RESOLUCIONES%202019%20PDF/0086.pdf" TargetMode="External"/><Relationship Id="rId139" Type="http://schemas.openxmlformats.org/officeDocument/2006/relationships/hyperlink" Target="http://../AppData/Roaming/Microsoft/Users/51984/Users/CASA%201/Users/CASA%201/AppData/Roaming/Microsoft/RESOLUCIONES%202019%20PDF/0085.pdf" TargetMode="External"/><Relationship Id="rId138" Type="http://schemas.openxmlformats.org/officeDocument/2006/relationships/hyperlink" Target="http://../AppData/Roaming/Microsoft/Users/51984/Users/CASA%201/Users/CASA%201/AppData/Roaming/Microsoft/RESOLUCIONES%202019%20PDF/CARGOS%202019/0084-CARGO3.pdf" TargetMode="External"/><Relationship Id="rId137" Type="http://schemas.openxmlformats.org/officeDocument/2006/relationships/hyperlink" Target="http://../AppData/Roaming/Microsoft/Users/51984/Users/CASA%201/Users/CASA%201/AppData/Roaming/Microsoft/RESOLUCIONES%202019%20PDF/CARGOS%202019/0084-CARGO1.pdf" TargetMode="External"/><Relationship Id="rId132" Type="http://schemas.openxmlformats.org/officeDocument/2006/relationships/hyperlink" Target="http://../AppData/Roaming/Microsoft/Users/51984/Users/CASA%201/Users/CASA%201/AppData/Roaming/Microsoft/RESOLUCIONES%202019%20PDF/CARGOS%202019/0082-CARGO4.pdf" TargetMode="External"/><Relationship Id="rId131" Type="http://schemas.openxmlformats.org/officeDocument/2006/relationships/hyperlink" Target="http://../AppData/Roaming/Microsoft/Users/51984/Users/CASA%201/Users/CASA%201/AppData/Roaming/Microsoft/RESOLUCIONES%202019%20PDF/CARGOS%202019/0082-CARGO3.pdf" TargetMode="External"/><Relationship Id="rId130" Type="http://schemas.openxmlformats.org/officeDocument/2006/relationships/hyperlink" Target="http://../AppData/Roaming/Microsoft/Users/51984/Users/CASA%201/Users/CASA%201/AppData/Roaming/Microsoft/RESOLUCIONES%202019%20PDF/CARGOS%202019/0082-CARGO2.pdf" TargetMode="External"/><Relationship Id="rId136" Type="http://schemas.openxmlformats.org/officeDocument/2006/relationships/hyperlink" Target="http://../AppData/Roaming/Microsoft/Users/51984/Users/CASA%201/Users/CASA%201/AppData/Roaming/Microsoft/RESOLUCIONES%202019%20PDF/CARGOS%202019/0084-CARGO.pdf" TargetMode="External"/><Relationship Id="rId135" Type="http://schemas.openxmlformats.org/officeDocument/2006/relationships/hyperlink" Target="http://../AppData/Roaming/Microsoft/Users/51984/Users/CASA%201/Users/CASA%201/AppData/Roaming/Microsoft/RESOLUCIONES%202019%20PDF/0084.pdf" TargetMode="External"/><Relationship Id="rId134" Type="http://schemas.openxmlformats.org/officeDocument/2006/relationships/hyperlink" Target="http://../AppData/Roaming/Microsoft/Users/51984/Users/CASA%201/Users/CASA%201/AppData/Roaming/Microsoft/RESOLUCIONES%202019%20PDF/CARGOS%202019/0082-CARGO6.pdf" TargetMode="External"/><Relationship Id="rId133" Type="http://schemas.openxmlformats.org/officeDocument/2006/relationships/hyperlink" Target="http://../AppData/Roaming/Microsoft/Users/51984/Users/CASA%201/Users/CASA%201/AppData/Roaming/Microsoft/RESOLUCIONES%202019%20PDF/0083.pdf" TargetMode="External"/><Relationship Id="rId172" Type="http://schemas.openxmlformats.org/officeDocument/2006/relationships/hyperlink" Target="http://../AppData/Roaming/Microsoft/Users/51984/Users/CASA%201/Users/CASA%201/AppData/Roaming/Microsoft/RESOLUCIONES%202019%20PDF/0107.pdf" TargetMode="External"/><Relationship Id="rId171" Type="http://schemas.openxmlformats.org/officeDocument/2006/relationships/hyperlink" Target="http://../AppData/Roaming/Microsoft/Users/51984/Users/CASA%201/Users/CASA%201/AppData/Roaming/Microsoft/RESOLUCIONES%202019%20PDF/CARGOS%202019/0106-CARGO.pdf" TargetMode="External"/><Relationship Id="rId170" Type="http://schemas.openxmlformats.org/officeDocument/2006/relationships/hyperlink" Target="http://../AppData/Roaming/Microsoft/Users/51984/Users/CASA%201/Users/CASA%201/AppData/Roaming/Microsoft/RESOLUCIONES%202019%20PDF/0106.pdf" TargetMode="External"/><Relationship Id="rId165" Type="http://schemas.openxmlformats.org/officeDocument/2006/relationships/hyperlink" Target="http://../AppData/Roaming/Microsoft/Users/51984/Users/CASA%201/Users/CASA%201/AppData/Roaming/Microsoft/RESOLUCIONES%202019%20PDF/0101.pdf" TargetMode="External"/><Relationship Id="rId164" Type="http://schemas.openxmlformats.org/officeDocument/2006/relationships/hyperlink" Target="http://../AppData/Roaming/Microsoft/Users/51984/Users/CASA%201/Users/CASA%201/AppData/Roaming/Microsoft/RESOLUCIONES%202019%20PDF/0100.pdf" TargetMode="External"/><Relationship Id="rId163" Type="http://schemas.openxmlformats.org/officeDocument/2006/relationships/hyperlink" Target="http://../AppData/Roaming/Microsoft/Users/51984/Users/CASA%201/Users/CASA%201/AppData/Roaming/Microsoft/RESOLUCIONES%202019%20PDF/0098.pdf" TargetMode="External"/><Relationship Id="rId162" Type="http://schemas.openxmlformats.org/officeDocument/2006/relationships/hyperlink" Target="http://../AppData/Roaming/Microsoft/Users/51984/Users/CASA%201/Users/CASA%201/AppData/Roaming/Microsoft/RESOLUCIONES%202019%20PDF/0097.pdf" TargetMode="External"/><Relationship Id="rId169" Type="http://schemas.openxmlformats.org/officeDocument/2006/relationships/hyperlink" Target="http://../AppData/Roaming/Microsoft/Users/51984/Users/CASA%201/Users/CASA%201/AppData/Roaming/Microsoft/RESOLUCIONES%202019%20PDF/0105.pdf" TargetMode="External"/><Relationship Id="rId168" Type="http://schemas.openxmlformats.org/officeDocument/2006/relationships/hyperlink" Target="http://../AppData/Roaming/Microsoft/Users/51984/Users/CASA%201/Users/CASA%201/AppData/Roaming/Microsoft/RESOLUCIONES%202019%20PDF/0104.pdf" TargetMode="External"/><Relationship Id="rId167" Type="http://schemas.openxmlformats.org/officeDocument/2006/relationships/hyperlink" Target="http://../AppData/Roaming/Microsoft/Users/51984/Users/CASA%201/Users/CASA%201/AppData/Roaming/Microsoft/RESOLUCIONES%202019%20PDF/0103.pdf" TargetMode="External"/><Relationship Id="rId166" Type="http://schemas.openxmlformats.org/officeDocument/2006/relationships/hyperlink" Target="http://../AppData/Roaming/Microsoft/Users/51984/Users/CASA%201/Users/CASA%201/AppData/Roaming/Microsoft/RESOLUCIONES%202019%20PDF/0102.pdf" TargetMode="External"/><Relationship Id="rId161" Type="http://schemas.openxmlformats.org/officeDocument/2006/relationships/hyperlink" Target="http://../AppData/Roaming/Microsoft/Users/51984/Users/CASA%201/Users/CASA%201/AppData/Roaming/Microsoft/RESOLUCIONES%202019%20PDF/0096.pdf" TargetMode="External"/><Relationship Id="rId160" Type="http://schemas.openxmlformats.org/officeDocument/2006/relationships/hyperlink" Target="http://../AppData/Roaming/Microsoft/Users/51984/Users/CASA%201/Users/CASA%201/AppData/Roaming/Microsoft/RESOLUCIONES%202019%20PDF/CARGOS%202019/0095-CARGO.pdf" TargetMode="External"/><Relationship Id="rId159" Type="http://schemas.openxmlformats.org/officeDocument/2006/relationships/hyperlink" Target="http://../AppData/Roaming/Microsoft/Users/51984/Users/CASA%201/Users/CASA%201/AppData/Roaming/Microsoft/RESOLUCIONES%202019%20PDF/0095.pdf" TargetMode="External"/><Relationship Id="rId154" Type="http://schemas.openxmlformats.org/officeDocument/2006/relationships/hyperlink" Target="http://../AppData/Roaming/Microsoft/Users/51984/Users/CASA%201/Users/CASA%201/AppData/Roaming/Microsoft/RESOLUCIONES%202019%20PDF/0092.pdf" TargetMode="External"/><Relationship Id="rId153" Type="http://schemas.openxmlformats.org/officeDocument/2006/relationships/hyperlink" Target="http://../AppData/Roaming/Microsoft/Users/51984/Users/CASA%201/Users/CASA%201/AppData/Roaming/Microsoft/RESOLUCIONES%202019%20PDF/CARGOS%202019/0091.pdf" TargetMode="External"/><Relationship Id="rId152" Type="http://schemas.openxmlformats.org/officeDocument/2006/relationships/hyperlink" Target="http://../AppData/Roaming/Microsoft/Users/51984/Users/CASA%201/Users/CASA%201/AppData/Roaming/Microsoft/RESOLUCIONES%202019%20PDF/CARGOS%202019/0091-CARGO.pdf" TargetMode="External"/><Relationship Id="rId151" Type="http://schemas.openxmlformats.org/officeDocument/2006/relationships/hyperlink" Target="http://../AppData/Roaming/Microsoft/Users/51984/Users/CASA%201/Users/CASA%201/AppData/Roaming/Microsoft/RESOLUCIONES%202019%20PDF/0091.pdf" TargetMode="External"/><Relationship Id="rId158" Type="http://schemas.openxmlformats.org/officeDocument/2006/relationships/hyperlink" Target="http://../AppData/Roaming/Microsoft/Users/51984/Users/CASA%201/Users/CASA%201/AppData/Roaming/Microsoft/RESOLUCIONES%202019%20PDF/0094.pdf" TargetMode="External"/><Relationship Id="rId157" Type="http://schemas.openxmlformats.org/officeDocument/2006/relationships/hyperlink" Target="http://../AppData/Roaming/Microsoft/Users/51984/Users/CASA%201/Users/CASA%201/AppData/Roaming/Microsoft/RESOLUCIONES%202019%20PDF/0093.pdf" TargetMode="External"/><Relationship Id="rId156" Type="http://schemas.openxmlformats.org/officeDocument/2006/relationships/hyperlink" Target="http://../AppData/Roaming/Microsoft/Users/51984/Users/CASA%201/Users/CASA%201/AppData/Roaming/Microsoft/RESOLUCIONES%202019%20PDF/CARGOS%202019/0092.pdf" TargetMode="External"/><Relationship Id="rId155" Type="http://schemas.openxmlformats.org/officeDocument/2006/relationships/hyperlink" Target="http://../AppData/Roaming/Microsoft/Users/51984/Users/CASA%201/Users/CASA%201/AppData/Roaming/Microsoft/RESOLUCIONES%202019%20PDF/CARGOS%202019/0092-CARGO.pdf" TargetMode="External"/><Relationship Id="rId1510" Type="http://schemas.openxmlformats.org/officeDocument/2006/relationships/hyperlink" Target="http://../AppData/Roaming/Microsoft/Users/51984/Users/CASA%201/Users/CASA%201/AppData/Roaming/Microsoft/RESOLUCIONES%202019%20PDF/1032.pdf" TargetMode="External"/><Relationship Id="rId1511" Type="http://schemas.openxmlformats.org/officeDocument/2006/relationships/hyperlink" Target="http://../AppData/Roaming/Microsoft/Users/51984/Users/CASA%201/Users/CASA%201/AppData/Roaming/Microsoft/RESOLUCIONES%202019%20PDF/CARGOS%202019/1032-CARGO1.pdf" TargetMode="External"/><Relationship Id="rId1512" Type="http://schemas.openxmlformats.org/officeDocument/2006/relationships/hyperlink" Target="http://../AppData/Roaming/Microsoft/Users/51984/Users/CASA%201/Users/CASA%201/AppData/Roaming/Microsoft/RESOLUCIONES%202019%20PDF/CARGOS%202019/1032-CARGO2.pdf" TargetMode="External"/><Relationship Id="rId1513" Type="http://schemas.openxmlformats.org/officeDocument/2006/relationships/hyperlink" Target="http://../AppData/Roaming/Microsoft/Users/51984/Users/CASA%201/Users/CASA%201/AppData/Roaming/Microsoft/RESOLUCIONES%202019%20PDF/1033.pdf" TargetMode="External"/><Relationship Id="rId1514" Type="http://schemas.openxmlformats.org/officeDocument/2006/relationships/hyperlink" Target="http://../AppData/Roaming/Microsoft/Users/51984/Users/CASA%201/Users/CASA%201/AppData/Roaming/Microsoft/RESOLUCIONES%202019%20PDF/CARGOS%202019/1033-CARGO1.pdf" TargetMode="External"/><Relationship Id="rId1515" Type="http://schemas.openxmlformats.org/officeDocument/2006/relationships/hyperlink" Target="http://../AppData/Roaming/Microsoft/Users/51984/Users/CASA%201/Users/CASA%201/AppData/Roaming/Microsoft/RESOLUCIONES%202019%20PDF/CARGOS%202019/1033-CARGO2.pdf" TargetMode="External"/><Relationship Id="rId1516" Type="http://schemas.openxmlformats.org/officeDocument/2006/relationships/hyperlink" Target="http://../AppData/Roaming/Microsoft/Users/51984/Users/CASA%201/Users/CASA%201/AppData/Roaming/Microsoft/RESOLUCIONES%202019%20PDF/1034.pdf" TargetMode="External"/><Relationship Id="rId1517" Type="http://schemas.openxmlformats.org/officeDocument/2006/relationships/hyperlink" Target="http://../AppData/Roaming/Microsoft/Users/51984/Users/CASA%201/Users/CASA%201/AppData/Roaming/Microsoft/RESOLUCIONES%202019%20PDF/CARGOS%202019/1034-CARGO1.pdf" TargetMode="External"/><Relationship Id="rId1518" Type="http://schemas.openxmlformats.org/officeDocument/2006/relationships/hyperlink" Target="http://../AppData/Roaming/Microsoft/Users/51984/Users/CASA%201/Users/CASA%201/AppData/Roaming/Microsoft/RESOLUCIONES%202019%20PDF/1035.pdf" TargetMode="External"/><Relationship Id="rId1519" Type="http://schemas.openxmlformats.org/officeDocument/2006/relationships/hyperlink" Target="http://../AppData/Roaming/Microsoft/Users/51984/Users/CASA%201/Users/CASA%201/AppData/Roaming/Microsoft/RESOLUCIONES%202019%20PDF/CARGOS%202019/1035-CARGO1.pdf" TargetMode="External"/><Relationship Id="rId1500" Type="http://schemas.openxmlformats.org/officeDocument/2006/relationships/hyperlink" Target="http://../AppData/Roaming/Microsoft/Users/51984/Users/CASA%201/Users/CASA%201/AppData/Roaming/Microsoft/RESOLUCIONES%202019%20PDF/CARGOS%202019/1028-CARGO2.pdf" TargetMode="External"/><Relationship Id="rId1501" Type="http://schemas.openxmlformats.org/officeDocument/2006/relationships/hyperlink" Target="http://../AppData/Roaming/Microsoft/Users/51984/Users/CASA%201/Users/CASA%201/AppData/Roaming/Microsoft/RESOLUCIONES%202019%20PDF/1029.pdf" TargetMode="External"/><Relationship Id="rId1502" Type="http://schemas.openxmlformats.org/officeDocument/2006/relationships/hyperlink" Target="http://../AppData/Roaming/Microsoft/Users/51984/Users/CASA%201/Users/CASA%201/AppData/Roaming/Microsoft/RESOLUCIONES%202019%20PDF/CARGOS%202019/1029-CARGO1.pdf" TargetMode="External"/><Relationship Id="rId1503" Type="http://schemas.openxmlformats.org/officeDocument/2006/relationships/hyperlink" Target="http://../AppData/Roaming/Microsoft/Users/51984/Users/CASA%201/Users/CASA%201/AppData/Roaming/Microsoft/RESOLUCIONES%202019%20PDF/CARGOS%202019/1029-CARGO2.pdf" TargetMode="External"/><Relationship Id="rId1504" Type="http://schemas.openxmlformats.org/officeDocument/2006/relationships/hyperlink" Target="http://../AppData/Roaming/Microsoft/Users/51984/Users/CASA%201/Users/CASA%201/AppData/Roaming/Microsoft/RESOLUCIONES%202019%20PDF/1030.pdf" TargetMode="External"/><Relationship Id="rId1505" Type="http://schemas.openxmlformats.org/officeDocument/2006/relationships/hyperlink" Target="http://../AppData/Roaming/Microsoft/Users/51984/Users/CASA%201/Users/CASA%201/AppData/Roaming/Microsoft/RESOLUCIONES%202019%20PDF/CARGOS%202019/1030-CARGO1.pdf" TargetMode="External"/><Relationship Id="rId1506" Type="http://schemas.openxmlformats.org/officeDocument/2006/relationships/hyperlink" Target="http://../AppData/Roaming/Microsoft/Users/51984/Users/CASA%201/Users/CASA%201/AppData/Roaming/Microsoft/RESOLUCIONES%202019%20PDF/CARGOS%202019/1030-CARGO2.pdf" TargetMode="External"/><Relationship Id="rId1507" Type="http://schemas.openxmlformats.org/officeDocument/2006/relationships/hyperlink" Target="http://../AppData/Roaming/Microsoft/Users/51984/Users/CASA%201/Users/CASA%201/AppData/Roaming/Microsoft/RESOLUCIONES%202019%20PDF/1031.pdf" TargetMode="External"/><Relationship Id="rId1508" Type="http://schemas.openxmlformats.org/officeDocument/2006/relationships/hyperlink" Target="http://../AppData/Roaming/Microsoft/Users/51984/Users/CASA%201/Users/CASA%201/AppData/Roaming/Microsoft/RESOLUCIONES%202019%20PDF/CARGOS%202019/1031-CARGO1.pdf" TargetMode="External"/><Relationship Id="rId1509" Type="http://schemas.openxmlformats.org/officeDocument/2006/relationships/hyperlink" Target="http://../AppData/Roaming/Microsoft/Users/51984/Users/CASA%201/Users/CASA%201/AppData/Roaming/Microsoft/RESOLUCIONES%202019%20PDF/CARGOS%202019/1031-CARGO2.pdf" TargetMode="External"/><Relationship Id="rId1576" Type="http://schemas.openxmlformats.org/officeDocument/2006/relationships/hyperlink" Target="http://../AppData/Roaming/Microsoft/Users/51984/Users/CASA%201/Users/CASA%201/AppData/Roaming/Microsoft/RESOLUCIONES%202019%20PDF/CARGOS%202019/1065-CARGO1.pdf" TargetMode="External"/><Relationship Id="rId1577" Type="http://schemas.openxmlformats.org/officeDocument/2006/relationships/hyperlink" Target="http://../AppData/Roaming/Microsoft/Users/51984/Users/CASA%201/Users/CASA%201/AppData/Roaming/Microsoft/RESOLUCIONES%202019%20PDF/CARGOS%202019/1065-CARGO2.pdf" TargetMode="External"/><Relationship Id="rId1578" Type="http://schemas.openxmlformats.org/officeDocument/2006/relationships/hyperlink" Target="http://../AppData/Roaming/Microsoft/Users/51984/Users/CASA%201/Users/CASA%201/AppData/Roaming/Microsoft/RESOLUCIONES%202019%20PDF/1066.pdf" TargetMode="External"/><Relationship Id="rId1579" Type="http://schemas.openxmlformats.org/officeDocument/2006/relationships/hyperlink" Target="http://../AppData/Roaming/Microsoft/Users/51984/Users/CASA%201/Users/CASA%201/AppData/Roaming/Microsoft/RESOLUCIONES%202019%20PDF/CARGOS%202019/1066-CARGO1.pdf" TargetMode="External"/><Relationship Id="rId987" Type="http://schemas.openxmlformats.org/officeDocument/2006/relationships/hyperlink" Target="http://../AppData/Roaming/Microsoft/Users/51984/Users/CASA%201/Users/CASA%201/AppData/Roaming/Microsoft/RESOLUCIONES%202019%20PDF/CARGOS%202019/0737-CARGO3.pdf" TargetMode="External"/><Relationship Id="rId986" Type="http://schemas.openxmlformats.org/officeDocument/2006/relationships/hyperlink" Target="http://../AppData/Roaming/Microsoft/Users/51984/Users/CASA%201/Users/CASA%201/AppData/Roaming/Microsoft/RESOLUCIONES%202019%20PDF/CARGOS%202019/0737-CARGO2.pdf" TargetMode="External"/><Relationship Id="rId985" Type="http://schemas.openxmlformats.org/officeDocument/2006/relationships/hyperlink" Target="http://../AppData/Roaming/Microsoft/Users/51984/Users/CASA%201/Users/CASA%201/AppData/Roaming/Microsoft/RESOLUCIONES%202019%20PDF/CARGOS%202019/0737-CARGO1.pdf" TargetMode="External"/><Relationship Id="rId984" Type="http://schemas.openxmlformats.org/officeDocument/2006/relationships/hyperlink" Target="http://../AppData/Roaming/Microsoft/Users/51984/Users/CASA%201/Users/CASA%201/AppData/Roaming/Microsoft/RESOLUCIONES%202019%20PDF/0737.pdf" TargetMode="External"/><Relationship Id="rId989" Type="http://schemas.openxmlformats.org/officeDocument/2006/relationships/hyperlink" Target="http://../AppData/Roaming/Microsoft/Users/51984/Users/CASA%201/Users/CASA%201/AppData/Roaming/Microsoft/RESOLUCIONES%202019%20PDF/0739.pdf" TargetMode="External"/><Relationship Id="rId988" Type="http://schemas.openxmlformats.org/officeDocument/2006/relationships/hyperlink" Target="http://../AppData/Roaming/Microsoft/Users/51984/Users/CASA%201/Users/CASA%201/AppData/Roaming/Microsoft/RESOLUCIONES%202019%20PDF/0738.pdf" TargetMode="External"/><Relationship Id="rId1570" Type="http://schemas.openxmlformats.org/officeDocument/2006/relationships/hyperlink" Target="http://../AppData/Roaming/Microsoft/Users/51984/Users/CASA%201/Users/CASA%201/AppData/Roaming/Microsoft/RESOLUCIONES%202019%20PDF/1063.pdf" TargetMode="External"/><Relationship Id="rId1571" Type="http://schemas.openxmlformats.org/officeDocument/2006/relationships/hyperlink" Target="http://../AppData/Roaming/Microsoft/Users/51984/Users/CASA%201/Users/CASA%201/AppData/Roaming/Microsoft/RESOLUCIONES%202019%20PDF/CARGOS%202019/1063-CARGO1.pdf" TargetMode="External"/><Relationship Id="rId983" Type="http://schemas.openxmlformats.org/officeDocument/2006/relationships/hyperlink" Target="http://../AppData/Roaming/Microsoft/Users/51984/Users/CASA%201/Users/CASA%201/AppData/Roaming/Microsoft/RESOLUCIONES%202019%20PDF/0736.pdf" TargetMode="External"/><Relationship Id="rId1572" Type="http://schemas.openxmlformats.org/officeDocument/2006/relationships/hyperlink" Target="http://../AppData/Roaming/Microsoft/Users/51984/Users/CASA%201/Users/CASA%201/AppData/Roaming/Microsoft/RESOLUCIONES%202019%20PDF/1064.pdf" TargetMode="External"/><Relationship Id="rId982" Type="http://schemas.openxmlformats.org/officeDocument/2006/relationships/hyperlink" Target="http://../AppData/Roaming/Microsoft/Users/51984/Users/CASA%201/Users/CASA%201/AppData/Roaming/Microsoft/RESOLUCIONES%202019%20PDF/CARGOS%202019/0735-CARGO2.pdf" TargetMode="External"/><Relationship Id="rId1573" Type="http://schemas.openxmlformats.org/officeDocument/2006/relationships/hyperlink" Target="http://../AppData/Roaming/Microsoft/Users/51984/Users/CASA%201/Users/CASA%201/AppData/Roaming/Microsoft/RESOLUCIONES%202019%20PDF/CARGOS%202019/1064-CARGO1.pdf" TargetMode="External"/><Relationship Id="rId981" Type="http://schemas.openxmlformats.org/officeDocument/2006/relationships/hyperlink" Target="http://../AppData/Roaming/Microsoft/Users/51984/Users/CASA%201/Users/CASA%201/AppData/Roaming/Microsoft/RESOLUCIONES%202019%20PDF/CARGOS%202019/0735-CARGO1.pdf" TargetMode="External"/><Relationship Id="rId1574" Type="http://schemas.openxmlformats.org/officeDocument/2006/relationships/hyperlink" Target="http://../AppData/Roaming/Microsoft/Users/51984/Users/CASA%201/Users/CASA%201/AppData/Roaming/Microsoft/RESOLUCIONES%202019%20PDF/CARGOS%202019/1064-CARGO2.pdf" TargetMode="External"/><Relationship Id="rId980" Type="http://schemas.openxmlformats.org/officeDocument/2006/relationships/hyperlink" Target="http://../AppData/Roaming/Microsoft/Users/51984/Users/CASA%201/Users/CASA%201/AppData/Roaming/Microsoft/RESOLUCIONES%202019%20PDF/0735.pdf" TargetMode="External"/><Relationship Id="rId1575" Type="http://schemas.openxmlformats.org/officeDocument/2006/relationships/hyperlink" Target="http://../AppData/Roaming/Microsoft/Users/51984/Users/CASA%201/Users/CASA%201/AppData/Roaming/Microsoft/RESOLUCIONES%202019%20PDF/1065.pdf" TargetMode="External"/><Relationship Id="rId1565" Type="http://schemas.openxmlformats.org/officeDocument/2006/relationships/hyperlink" Target="http://../AppData/Roaming/Microsoft/Users/51984/Users/CASA%201/Users/CASA%201/AppData/Roaming/Microsoft/RESOLUCIONES%202019%20PDF/CARGOS%202019/1061-CARGO1.pdf" TargetMode="External"/><Relationship Id="rId1566" Type="http://schemas.openxmlformats.org/officeDocument/2006/relationships/hyperlink" Target="http://../AppData/Roaming/Microsoft/Users/51984/Users/CASA%201/Users/CASA%201/AppData/Roaming/Microsoft/RESOLUCIONES%202019%20PDF/CARGOS%202019/1061-CARGO2.pdf" TargetMode="External"/><Relationship Id="rId1567" Type="http://schemas.openxmlformats.org/officeDocument/2006/relationships/hyperlink" Target="http://../AppData/Roaming/Microsoft/Users/51984/Users/CASA%201/Users/CASA%201/AppData/Roaming/Microsoft/RESOLUCIONES%202019%20PDF/1062.pdf" TargetMode="External"/><Relationship Id="rId1568" Type="http://schemas.openxmlformats.org/officeDocument/2006/relationships/hyperlink" Target="http://../AppData/Roaming/Microsoft/Users/51984/Users/CASA%201/Users/CASA%201/AppData/Roaming/Microsoft/RESOLUCIONES%202019%20PDF/CARGOS%202019/1062-CARGO1.pdf" TargetMode="External"/><Relationship Id="rId1569" Type="http://schemas.openxmlformats.org/officeDocument/2006/relationships/hyperlink" Target="http://../AppData/Roaming/Microsoft/Users/51984/Users/CASA%201/Users/CASA%201/AppData/Roaming/Microsoft/RESOLUCIONES%202019%20PDF/CARGOS%202019/1062-CARGO2.pdf" TargetMode="External"/><Relationship Id="rId976" Type="http://schemas.openxmlformats.org/officeDocument/2006/relationships/hyperlink" Target="http://../AppData/Roaming/Microsoft/Users/51984/Users/CASA%201/Users/CASA%201/AppData/Roaming/Microsoft/RESOLUCIONES%202019%20PDF/0732.pdf" TargetMode="External"/><Relationship Id="rId975" Type="http://schemas.openxmlformats.org/officeDocument/2006/relationships/hyperlink" Target="http://../AppData/Roaming/Microsoft/Users/51984/Users/CASA%201/Users/CASA%201/AppData/Roaming/Microsoft/RESOLUCIONES%202019%20PDF/0731.pdf" TargetMode="External"/><Relationship Id="rId974" Type="http://schemas.openxmlformats.org/officeDocument/2006/relationships/hyperlink" Target="http://../AppData/Roaming/Microsoft/Users/51984/Users/CASA%201/Users/CASA%201/AppData/Roaming/Microsoft/RESOLUCIONES%202019%20PDF/0730.pdf" TargetMode="External"/><Relationship Id="rId973" Type="http://schemas.openxmlformats.org/officeDocument/2006/relationships/hyperlink" Target="http://../AppData/Roaming/Microsoft/Users/51984/Users/CASA%201/Users/CASA%201/AppData/Roaming/Microsoft/RESOLUCIONES%202019%20PDF/0729.pdf" TargetMode="External"/><Relationship Id="rId979" Type="http://schemas.openxmlformats.org/officeDocument/2006/relationships/hyperlink" Target="http://../AppData/Roaming/Microsoft/Users/51984/Users/CASA%201/Users/CASA%201/AppData/Roaming/Microsoft/RESOLUCIONES%202019%20PDF/0734.pdf" TargetMode="External"/><Relationship Id="rId978" Type="http://schemas.openxmlformats.org/officeDocument/2006/relationships/hyperlink" Target="http://../AppData/Roaming/Microsoft/Users/51984/Users/CASA%201/Users/CASA%201/AppData/Roaming/Microsoft/RESOLUCIONES%202019%20PDF/0733.pdf" TargetMode="External"/><Relationship Id="rId977" Type="http://schemas.openxmlformats.org/officeDocument/2006/relationships/hyperlink" Target="http://../AppData/Roaming/Microsoft/Users/51984/Users/CASA%201/Users/CASA%201/AppData/Roaming/Microsoft/RESOLUCIONES%202019%20PDF/0732-A.pdf" TargetMode="External"/><Relationship Id="rId1560" Type="http://schemas.openxmlformats.org/officeDocument/2006/relationships/hyperlink" Target="http://../AppData/Roaming/Microsoft/Users/51984/Users/CASA%201/Users/CASA%201/AppData/Roaming/Microsoft/RESOLUCIONES%202019%20PDF/1059.pdf" TargetMode="External"/><Relationship Id="rId972" Type="http://schemas.openxmlformats.org/officeDocument/2006/relationships/hyperlink" Target="http://../AppData/Roaming/Microsoft/Users/51984/Users/CASA%201/Users/CASA%201/AppData/Roaming/Microsoft/RESOLUCIONES%202019%20PDF/0728.pdf" TargetMode="External"/><Relationship Id="rId1561" Type="http://schemas.openxmlformats.org/officeDocument/2006/relationships/hyperlink" Target="http://../AppData/Roaming/Microsoft/Users/51984/Users/CASA%201/Users/CASA%201/AppData/Roaming/Microsoft/RESOLUCIONES%202019%20PDF/CARGOS%202019/1059-CARGO1.pdf" TargetMode="External"/><Relationship Id="rId971" Type="http://schemas.openxmlformats.org/officeDocument/2006/relationships/hyperlink" Target="http://../AppData/Roaming/Microsoft/Users/51984/Users/CASA%201/Users/CASA%201/AppData/Roaming/Microsoft/RESOLUCIONES%202019%20PDF/0727.pdf" TargetMode="External"/><Relationship Id="rId1562" Type="http://schemas.openxmlformats.org/officeDocument/2006/relationships/hyperlink" Target="http://../AppData/Roaming/Microsoft/Users/51984/Users/CASA%201/Users/CASA%201/AppData/Roaming/Microsoft/RESOLUCIONES%202019%20PDF/CARGOS%202019/1059-CARGO2.pdf" TargetMode="External"/><Relationship Id="rId970" Type="http://schemas.openxmlformats.org/officeDocument/2006/relationships/hyperlink" Target="http://../AppData/Roaming/Microsoft/Users/51984/Users/CASA%201/Users/CASA%201/AppData/Roaming/Microsoft/RESOLUCIONES%202019%20PDF/0726.pdf" TargetMode="External"/><Relationship Id="rId1563" Type="http://schemas.openxmlformats.org/officeDocument/2006/relationships/hyperlink" Target="http://../AppData/Roaming/Microsoft/Users/51984/Users/CASA%201/Users/CASA%201/AppData/Roaming/Microsoft/RESOLUCIONES%202019%20PDF/1060.pdf" TargetMode="External"/><Relationship Id="rId1564" Type="http://schemas.openxmlformats.org/officeDocument/2006/relationships/hyperlink" Target="http://../AppData/Roaming/Microsoft/Users/51984/Users/CASA%201/Users/CASA%201/AppData/Roaming/Microsoft/RESOLUCIONES%202019%20PDF/1061.pdf" TargetMode="External"/><Relationship Id="rId1598" Type="http://schemas.openxmlformats.org/officeDocument/2006/relationships/hyperlink" Target="http://../AppData/Roaming/Microsoft/Users/51984/Users/CASA%201/Users/CASA%201/AppData/Roaming/Microsoft/RESOLUCIONES%202019%20PDF/CARGOS%202019/1074-CARGO2.pdf" TargetMode="External"/><Relationship Id="rId1599" Type="http://schemas.openxmlformats.org/officeDocument/2006/relationships/hyperlink" Target="http://../AppData/Roaming/Microsoft/Users/51984/Users/CASA%201/Users/CASA%201/AppData/Roaming/Microsoft/RESOLUCIONES%202019%20PDF/1075.pdf" TargetMode="External"/><Relationship Id="rId1590" Type="http://schemas.openxmlformats.org/officeDocument/2006/relationships/hyperlink" Target="http://../AppData/Roaming/Microsoft/Users/51984/Users/CASA%201/Users/CASA%201/AppData/Roaming/Microsoft/RESOLUCIONES%202019%20PDF/1072.pdf" TargetMode="External"/><Relationship Id="rId1591" Type="http://schemas.openxmlformats.org/officeDocument/2006/relationships/hyperlink" Target="http://../AppData/Roaming/Microsoft/Users/51984/Users/CASA%201/Users/CASA%201/AppData/Roaming/Microsoft/RESOLUCIONES%202019%20PDF/CARGOS%202019/1072-CARGO1.pdf" TargetMode="External"/><Relationship Id="rId1592" Type="http://schemas.openxmlformats.org/officeDocument/2006/relationships/hyperlink" Target="http://../AppData/Roaming/Microsoft/Users/51984/Users/CASA%201/Users/CASA%201/AppData/Roaming/Microsoft/RESOLUCIONES%202019%20PDF/CARGOS%202019/1072-CARGO2.pdf" TargetMode="External"/><Relationship Id="rId1593" Type="http://schemas.openxmlformats.org/officeDocument/2006/relationships/hyperlink" Target="http://../AppData/Roaming/Microsoft/Users/51984/Users/CASA%201/Users/CASA%201/AppData/Roaming/Microsoft/RESOLUCIONES%202019%20PDF/1073.pdf" TargetMode="External"/><Relationship Id="rId1594" Type="http://schemas.openxmlformats.org/officeDocument/2006/relationships/hyperlink" Target="http://../AppData/Roaming/Microsoft/Users/51984/Users/CASA%201/Users/CASA%201/AppData/Roaming/Microsoft/RESOLUCIONES%202019%20PDF/CARGOS%202019/1073-CARGO1.pdf" TargetMode="External"/><Relationship Id="rId1595" Type="http://schemas.openxmlformats.org/officeDocument/2006/relationships/hyperlink" Target="http://../AppData/Roaming/Microsoft/Users/51984/Users/CASA%201/Users/CASA%201/AppData/Roaming/Microsoft/RESOLUCIONES%202019%20PDF/CARGOS%202019/1073-CARGO2.pdf" TargetMode="External"/><Relationship Id="rId1596" Type="http://schemas.openxmlformats.org/officeDocument/2006/relationships/hyperlink" Target="http://../AppData/Roaming/Microsoft/Users/51984/Users/CASA%201/Users/CASA%201/AppData/Roaming/Microsoft/RESOLUCIONES%202019%20PDF/1074.pdf" TargetMode="External"/><Relationship Id="rId1597" Type="http://schemas.openxmlformats.org/officeDocument/2006/relationships/hyperlink" Target="http://../AppData/Roaming/Microsoft/Users/51984/Users/CASA%201/Users/CASA%201/AppData/Roaming/Microsoft/RESOLUCIONES%202019%20PDF/CARGOS%202019/1074-CARGO1.pdf" TargetMode="External"/><Relationship Id="rId1587" Type="http://schemas.openxmlformats.org/officeDocument/2006/relationships/hyperlink" Target="http://../AppData/Roaming/Microsoft/Users/51984/Users/CASA%201/Users/CASA%201/AppData/Roaming/Microsoft/RESOLUCIONES%202019%20PDF/1069.pdf" TargetMode="External"/><Relationship Id="rId1588" Type="http://schemas.openxmlformats.org/officeDocument/2006/relationships/hyperlink" Target="http://../AppData/Roaming/Microsoft/Users/51984/Users/CASA%201/Users/CASA%201/AppData/Roaming/Microsoft/RESOLUCIONES%202019%20PDF/1070.pdf" TargetMode="External"/><Relationship Id="rId1589" Type="http://schemas.openxmlformats.org/officeDocument/2006/relationships/hyperlink" Target="http://../AppData/Roaming/Microsoft/Users/51984/Users/CASA%201/Users/CASA%201/AppData/Roaming/Microsoft/RESOLUCIONES%202019%20PDF/1071.pdf" TargetMode="External"/><Relationship Id="rId998" Type="http://schemas.openxmlformats.org/officeDocument/2006/relationships/hyperlink" Target="http://../AppData/Roaming/Microsoft/Users/51984/Users/CASA%201/Users/CASA%201/AppData/Roaming/Microsoft/RESOLUCIONES%202019%20PDF/CARGOS%202019/0745-CARGO2.pdf" TargetMode="External"/><Relationship Id="rId997" Type="http://schemas.openxmlformats.org/officeDocument/2006/relationships/hyperlink" Target="http://../AppData/Roaming/Microsoft/Users/51984/Users/CASA%201/Users/CASA%201/AppData/Roaming/Microsoft/RESOLUCIONES%202019%20PDF/CARGOS%202019/0745-CARGO1.pdf" TargetMode="External"/><Relationship Id="rId996" Type="http://schemas.openxmlformats.org/officeDocument/2006/relationships/hyperlink" Target="http://../AppData/Roaming/Microsoft/Users/51984/Users/CASA%201/Users/CASA%201/AppData/Roaming/Microsoft/RESOLUCIONES%202019%20PDF/0745.pdf" TargetMode="External"/><Relationship Id="rId995" Type="http://schemas.openxmlformats.org/officeDocument/2006/relationships/hyperlink" Target="http://../AppData/Roaming/Microsoft/Users/51984/Users/CASA%201/Users/CASA%201/AppData/Roaming/Microsoft/RESOLUCIONES%202019%20PDF/CARGOS%202019/0744-CARGO4.pdf" TargetMode="External"/><Relationship Id="rId999" Type="http://schemas.openxmlformats.org/officeDocument/2006/relationships/hyperlink" Target="http://../AppData/Roaming/Microsoft/Users/51984/Users/CASA%201/Users/CASA%201/AppData/Roaming/Microsoft/RESOLUCIONES%202019%20PDF/0746.pdf" TargetMode="External"/><Relationship Id="rId990" Type="http://schemas.openxmlformats.org/officeDocument/2006/relationships/hyperlink" Target="http://../AppData/Roaming/Microsoft/Users/51984/Users/CASA%201/Users/CASA%201/AppData/Roaming/Microsoft/RESOLUCIONES%202019%20PDF/0740.pdf" TargetMode="External"/><Relationship Id="rId1580" Type="http://schemas.openxmlformats.org/officeDocument/2006/relationships/hyperlink" Target="http://../AppData/Roaming/Microsoft/Users/51984/Users/CASA%201/Users/CASA%201/AppData/Roaming/Microsoft/RESOLUCIONES%202019%20PDF/CARGOS%202019/1066-CARGO2.pdf" TargetMode="External"/><Relationship Id="rId1581" Type="http://schemas.openxmlformats.org/officeDocument/2006/relationships/hyperlink" Target="http://../AppData/Roaming/Microsoft/Users/51984/Users/CASA%201/Users/CASA%201/AppData/Roaming/Microsoft/RESOLUCIONES%202019%20PDF/1067.pdf" TargetMode="External"/><Relationship Id="rId1582" Type="http://schemas.openxmlformats.org/officeDocument/2006/relationships/hyperlink" Target="http://../AppData/Roaming/Microsoft/Users/51984/Users/CASA%201/Users/CASA%201/AppData/Roaming/Microsoft/RESOLUCIONES%202019%20PDF/CARGOS%202019/1067-CARGO1.pdf" TargetMode="External"/><Relationship Id="rId994" Type="http://schemas.openxmlformats.org/officeDocument/2006/relationships/hyperlink" Target="http://../AppData/Roaming/Microsoft/Users/51984/Users/CASA%201/Users/CASA%201/AppData/Roaming/Microsoft/RESOLUCIONES%202019%20PDF/CARGOS%202019/0744-CARGO3.pdf" TargetMode="External"/><Relationship Id="rId1583" Type="http://schemas.openxmlformats.org/officeDocument/2006/relationships/hyperlink" Target="http://../AppData/Roaming/Microsoft/Users/51984/Users/CASA%201/Users/CASA%201/AppData/Roaming/Microsoft/RESOLUCIONES%202019%20PDF/CARGOS%202019/1067-CARGO2.pdf" TargetMode="External"/><Relationship Id="rId993" Type="http://schemas.openxmlformats.org/officeDocument/2006/relationships/hyperlink" Target="http://../AppData/Roaming/Microsoft/Users/51984/Users/CASA%201/Users/CASA%201/AppData/Roaming/Microsoft/RESOLUCIONES%202019%20PDF/0744.pdf" TargetMode="External"/><Relationship Id="rId1584" Type="http://schemas.openxmlformats.org/officeDocument/2006/relationships/hyperlink" Target="http://../AppData/Roaming/Microsoft/Users/51984/Users/CASA%201/Users/CASA%201/AppData/Roaming/Microsoft/RESOLUCIONES%202019%20PDF/1068.pdf" TargetMode="External"/><Relationship Id="rId992" Type="http://schemas.openxmlformats.org/officeDocument/2006/relationships/hyperlink" Target="http://../AppData/Roaming/Microsoft/Users/51984/Users/CASA%201/Users/CASA%201/AppData/Roaming/Microsoft/RESOLUCIONES%202019%20PDF/0743.pdf" TargetMode="External"/><Relationship Id="rId1585" Type="http://schemas.openxmlformats.org/officeDocument/2006/relationships/hyperlink" Target="http://../AppData/Roaming/Microsoft/Users/51984/Users/CASA%201/Users/CASA%201/AppData/Roaming/Microsoft/RESOLUCIONES%202019%20PDF/CARGOS%202019/1068-CARGO1.pdf" TargetMode="External"/><Relationship Id="rId991" Type="http://schemas.openxmlformats.org/officeDocument/2006/relationships/hyperlink" Target="http://../AppData/Roaming/Microsoft/Users/51984/Users/CASA%201/Users/CASA%201/AppData/Roaming/Microsoft/RESOLUCIONES%202019%20PDF/0742.pdf" TargetMode="External"/><Relationship Id="rId1586" Type="http://schemas.openxmlformats.org/officeDocument/2006/relationships/hyperlink" Target="http://../AppData/Roaming/Microsoft/Users/51984/Users/CASA%201/Users/CASA%201/AppData/Roaming/Microsoft/RESOLUCIONES%202019%20PDF/CARGOS%202019/1068-CARGO2.pdf" TargetMode="External"/><Relationship Id="rId1532" Type="http://schemas.openxmlformats.org/officeDocument/2006/relationships/hyperlink" Target="http://../AppData/Roaming/Microsoft/Users/51984/Users/CASA%201/Users/CASA%201/AppData/Roaming/Microsoft/RESOLUCIONES%202019%20PDF/CARGOS%202019/1041-CARGO1.pdf" TargetMode="External"/><Relationship Id="rId1533" Type="http://schemas.openxmlformats.org/officeDocument/2006/relationships/hyperlink" Target="http://../AppData/Roaming/Microsoft/Users/51984/Users/CASA%201/Users/CASA%201/AppData/Roaming/Microsoft/RESOLUCIONES%202019%20PDF/CARGOS%202019/1041-CARGO2.pdf" TargetMode="External"/><Relationship Id="rId1534" Type="http://schemas.openxmlformats.org/officeDocument/2006/relationships/hyperlink" Target="http://../AppData/Roaming/Microsoft/Users/51984/Users/CASA%201/Users/CASA%201/AppData/Roaming/Microsoft/RESOLUCIONES%202019%20PDF/1042.pdf" TargetMode="External"/><Relationship Id="rId1535" Type="http://schemas.openxmlformats.org/officeDocument/2006/relationships/hyperlink" Target="http://../AppData/Roaming/Microsoft/Users/51984/Users/CASA%201/Users/CASA%201/AppData/Roaming/Microsoft/RESOLUCIONES%202019%20PDF/1043.pdf" TargetMode="External"/><Relationship Id="rId1536" Type="http://schemas.openxmlformats.org/officeDocument/2006/relationships/hyperlink" Target="http://../AppData/Roaming/Microsoft/Users/51984/Users/CASA%201/Users/CASA%201/AppData/Roaming/Microsoft/RESOLUCIONES%202019%20PDF/1044.pdf" TargetMode="External"/><Relationship Id="rId1537" Type="http://schemas.openxmlformats.org/officeDocument/2006/relationships/hyperlink" Target="http://../AppData/Roaming/Microsoft/Users/51984/Users/CASA%201/Users/CASA%201/AppData/Roaming/Microsoft/RESOLUCIONES%202019%20PDF/CARGOS%202019/1044-CARGO1.pdf" TargetMode="External"/><Relationship Id="rId1538" Type="http://schemas.openxmlformats.org/officeDocument/2006/relationships/hyperlink" Target="http://../AppData/Roaming/Microsoft/Users/51984/Users/CASA%201/Users/CASA%201/AppData/Roaming/Microsoft/RESOLUCIONES%202019%20PDF/CARGOS%202019/1044-CARGO2.pdf" TargetMode="External"/><Relationship Id="rId1539" Type="http://schemas.openxmlformats.org/officeDocument/2006/relationships/hyperlink" Target="http://../AppData/Roaming/Microsoft/Users/51984/Users/CASA%201/Users/CASA%201/AppData/Roaming/Microsoft/RESOLUCIONES%202019%20PDF/1045.pdf" TargetMode="External"/><Relationship Id="rId949" Type="http://schemas.openxmlformats.org/officeDocument/2006/relationships/hyperlink" Target="http://../AppData/Roaming/Microsoft/Users/51984/Users/CASA%201/Users/CASA%201/AppData/Roaming/Microsoft/RESOLUCIONES%202019%20PDF/CARGOS%202019/0712-CARGO1.pdf" TargetMode="External"/><Relationship Id="rId948" Type="http://schemas.openxmlformats.org/officeDocument/2006/relationships/hyperlink" Target="http://../AppData/Roaming/Microsoft/Users/51984/Users/CASA%201/Users/CASA%201/AppData/Roaming/Microsoft/RESOLUCIONES%202019%20PDF/0712.pdf" TargetMode="External"/><Relationship Id="rId943" Type="http://schemas.openxmlformats.org/officeDocument/2006/relationships/hyperlink" Target="http://../AppData/Roaming/Microsoft/Users/51984/Users/CASA%201/Users/CASA%201/AppData/Roaming/Microsoft/RESOLUCIONES%202019%20PDF/0709.pdf" TargetMode="External"/><Relationship Id="rId942" Type="http://schemas.openxmlformats.org/officeDocument/2006/relationships/hyperlink" Target="http://../AppData/Roaming/Microsoft/Users/51984/Users/CASA%201/Users/CASA%201/AppData/Roaming/Microsoft/RESOLUCIONES%202019%20PDF/CARGOS%202019/0708-CARGO4.pdf" TargetMode="External"/><Relationship Id="rId941" Type="http://schemas.openxmlformats.org/officeDocument/2006/relationships/hyperlink" Target="http://../AppData/Roaming/Microsoft/Users/51984/Users/CASA%201/Users/CASA%201/AppData/Roaming/Microsoft/RESOLUCIONES%202019%20PDF/CARGOS%202019/0708-CARGO3.pdf" TargetMode="External"/><Relationship Id="rId940" Type="http://schemas.openxmlformats.org/officeDocument/2006/relationships/hyperlink" Target="http://../AppData/Roaming/Microsoft/Users/51984/Users/CASA%201/Users/CASA%201/AppData/Roaming/Microsoft/RESOLUCIONES%202019%20PDF/CARGOS%202019/0708-CARGO2.pdf" TargetMode="External"/><Relationship Id="rId947" Type="http://schemas.openxmlformats.org/officeDocument/2006/relationships/hyperlink" Target="http://../AppData/Roaming/Microsoft/Users/51984/Users/CASA%201/Users/CASA%201/AppData/Roaming/Microsoft/RESOLUCIONES%202019%20PDF/0711.pdf" TargetMode="External"/><Relationship Id="rId946" Type="http://schemas.openxmlformats.org/officeDocument/2006/relationships/hyperlink" Target="http://../AppData/Roaming/Microsoft/Users/51984/Users/CASA%201/Users/CASA%201/AppData/Roaming/Microsoft/RESOLUCIONES%202019%20PDF/CARGOS%202019/0710-CARGO1.pdf" TargetMode="External"/><Relationship Id="rId945" Type="http://schemas.openxmlformats.org/officeDocument/2006/relationships/hyperlink" Target="http://../AppData/Roaming/Microsoft/Users/51984/Users/CASA%201/Users/CASA%201/AppData/Roaming/Microsoft/RESOLUCIONES%202019%20PDF/0710.pdf" TargetMode="External"/><Relationship Id="rId944" Type="http://schemas.openxmlformats.org/officeDocument/2006/relationships/hyperlink" Target="http://../AppData/Roaming/Microsoft/Users/51984/Users/CASA%201/Users/CASA%201/AppData/Roaming/Microsoft/RESOLUCIONES%202019%20PDF/CARGOS%202019/0709-CARGO1.pdf" TargetMode="External"/><Relationship Id="rId1530" Type="http://schemas.openxmlformats.org/officeDocument/2006/relationships/hyperlink" Target="http://../AppData/Roaming/Microsoft/Users/51984/Users/CASA%201/Users/CASA%201/AppData/Roaming/Microsoft/RESOLUCIONES%202019%20PDF/CARGOS%202019/1040-CARGO2.pdf" TargetMode="External"/><Relationship Id="rId1531" Type="http://schemas.openxmlformats.org/officeDocument/2006/relationships/hyperlink" Target="http://../AppData/Roaming/Microsoft/Users/51984/Users/CASA%201/Users/CASA%201/AppData/Roaming/Microsoft/RESOLUCIONES%202019%20PDF/1041.pdf" TargetMode="External"/><Relationship Id="rId1521" Type="http://schemas.openxmlformats.org/officeDocument/2006/relationships/hyperlink" Target="http://../AppData/Roaming/Microsoft/Users/51984/Users/CASA%201/Users/CASA%201/AppData/Roaming/Microsoft/RESOLUCIONES%202019%20PDF/1037.pdf" TargetMode="External"/><Relationship Id="rId1522" Type="http://schemas.openxmlformats.org/officeDocument/2006/relationships/hyperlink" Target="http://../AppData/Roaming/Microsoft/Users/51984/Users/CASA%201/Users/CASA%201/AppData/Roaming/Microsoft/RESOLUCIONES%202019%20PDF/1038.pdf" TargetMode="External"/><Relationship Id="rId1523" Type="http://schemas.openxmlformats.org/officeDocument/2006/relationships/hyperlink" Target="http://../AppData/Roaming/Microsoft/Users/51984/Users/CASA%201/Users/CASA%201/AppData/Roaming/Microsoft/RESOLUCIONES%202019%20PDF/CARGOS%202019/1038-CARGO1.pdf" TargetMode="External"/><Relationship Id="rId1524" Type="http://schemas.openxmlformats.org/officeDocument/2006/relationships/hyperlink" Target="http://../AppData/Roaming/Microsoft/Users/51984/Users/CASA%201/Users/CASA%201/AppData/Roaming/Microsoft/RESOLUCIONES%202019%20PDF/CARGOS%202019/1038-CARGO2.pdf" TargetMode="External"/><Relationship Id="rId1525" Type="http://schemas.openxmlformats.org/officeDocument/2006/relationships/hyperlink" Target="http://../AppData/Roaming/Microsoft/Users/51984/Users/CASA%201/Users/CASA%201/AppData/Roaming/Microsoft/RESOLUCIONES%202019%20PDF/1039.pdf" TargetMode="External"/><Relationship Id="rId1526" Type="http://schemas.openxmlformats.org/officeDocument/2006/relationships/hyperlink" Target="http://../AppData/Roaming/Microsoft/Users/51984/Users/CASA%201/Users/CASA%201/AppData/Roaming/Microsoft/RESOLUCIONES%202019%20PDF/CARGOS%202019/1039-CARGO1.pdf" TargetMode="External"/><Relationship Id="rId1527" Type="http://schemas.openxmlformats.org/officeDocument/2006/relationships/hyperlink" Target="http://../AppData/Roaming/Microsoft/Users/51984/Users/CASA%201/Users/CASA%201/AppData/Roaming/Microsoft/RESOLUCIONES%202019%20PDF/CARGOS%202019/1039-CARGO2.pdf" TargetMode="External"/><Relationship Id="rId1528" Type="http://schemas.openxmlformats.org/officeDocument/2006/relationships/hyperlink" Target="http://../AppData/Roaming/Microsoft/Users/51984/Users/CASA%201/Users/CASA%201/AppData/Roaming/Microsoft/RESOLUCIONES%202019%20PDF/1040.pdf" TargetMode="External"/><Relationship Id="rId1529" Type="http://schemas.openxmlformats.org/officeDocument/2006/relationships/hyperlink" Target="http://../AppData/Roaming/Microsoft/Users/51984/Users/CASA%201/Users/CASA%201/AppData/Roaming/Microsoft/RESOLUCIONES%202019%20PDF/CARGOS%202019/1040-CARGO1.pdf" TargetMode="External"/><Relationship Id="rId939" Type="http://schemas.openxmlformats.org/officeDocument/2006/relationships/hyperlink" Target="http://../AppData/Roaming/Microsoft/Users/51984/Users/CASA%201/Users/CASA%201/AppData/Roaming/Microsoft/RESOLUCIONES%202019%20PDF/CARGOS%202019/0708-CARGO1.pdf" TargetMode="External"/><Relationship Id="rId938" Type="http://schemas.openxmlformats.org/officeDocument/2006/relationships/hyperlink" Target="http://../AppData/Roaming/Microsoft/Users/51984/Users/CASA%201/Users/CASA%201/AppData/Roaming/Microsoft/RESOLUCIONES%202019%20PDF/0708.pdf" TargetMode="External"/><Relationship Id="rId937" Type="http://schemas.openxmlformats.org/officeDocument/2006/relationships/hyperlink" Target="http://../AppData/Roaming/Microsoft/Users/51984/Users/CASA%201/Users/CASA%201/AppData/Roaming/Microsoft/RESOLUCIONES%202019%20PDF/0707.pdf" TargetMode="External"/><Relationship Id="rId932" Type="http://schemas.openxmlformats.org/officeDocument/2006/relationships/hyperlink" Target="http://../AppData/Roaming/Microsoft/Users/51984/Users/CASA%201/Users/CASA%201/AppData/Roaming/Microsoft/RESOLUCIONES%202019%20PDF/CARGOS%202019/0704-CARGO2.pdf" TargetMode="External"/><Relationship Id="rId931" Type="http://schemas.openxmlformats.org/officeDocument/2006/relationships/hyperlink" Target="http://../AppData/Roaming/Microsoft/Users/51984/Users/CASA%201/Users/CASA%201/AppData/Roaming/Microsoft/RESOLUCIONES%202019%20PDF/CARGOS%202019/0704-CARGO1.pdf" TargetMode="External"/><Relationship Id="rId930" Type="http://schemas.openxmlformats.org/officeDocument/2006/relationships/hyperlink" Target="http://../AppData/Roaming/Microsoft/Users/51984/Users/CASA%201/Users/CASA%201/AppData/Roaming/Microsoft/RESOLUCIONES%202019%20PDF/0704.pdf" TargetMode="External"/><Relationship Id="rId936" Type="http://schemas.openxmlformats.org/officeDocument/2006/relationships/hyperlink" Target="http://../AppData/Roaming/Microsoft/Users/51984/Users/CASA%201/Users/CASA%201/AppData/Roaming/Microsoft/RESOLUCIONES%202019%20PDF/0706.pdf" TargetMode="External"/><Relationship Id="rId935" Type="http://schemas.openxmlformats.org/officeDocument/2006/relationships/hyperlink" Target="http://../AppData/Roaming/Microsoft/Users/51984/Users/CASA%201/Users/CASA%201/AppData/Roaming/Microsoft/RESOLUCIONES%202019%20PDF/CARGOS%202019/0705-CARGO2.pdf" TargetMode="External"/><Relationship Id="rId934" Type="http://schemas.openxmlformats.org/officeDocument/2006/relationships/hyperlink" Target="http://../AppData/Roaming/Microsoft/Users/51984/Users/CASA%201/Users/CASA%201/AppData/Roaming/Microsoft/RESOLUCIONES%202019%20PDF/CARGOS%202019/0705-CARGO1.pdf" TargetMode="External"/><Relationship Id="rId933" Type="http://schemas.openxmlformats.org/officeDocument/2006/relationships/hyperlink" Target="http://../AppData/Roaming/Microsoft/Users/51984/Users/CASA%201/Users/CASA%201/AppData/Roaming/Microsoft/RESOLUCIONES%202019%20PDF/0705.pdf" TargetMode="External"/><Relationship Id="rId1520" Type="http://schemas.openxmlformats.org/officeDocument/2006/relationships/hyperlink" Target="http://../AppData/Roaming/Microsoft/Users/51984/Users/CASA%201/Users/CASA%201/AppData/Roaming/Microsoft/RESOLUCIONES%202019%20PDF/1036.pdf" TargetMode="External"/><Relationship Id="rId1554" Type="http://schemas.openxmlformats.org/officeDocument/2006/relationships/hyperlink" Target="http://../AppData/Roaming/Microsoft/Users/51984/Users/CASA%201/Users/CASA%201/AppData/Roaming/Microsoft/RESOLUCIONES%202019%20PDF/CARGOS%202019/1056-CARGO1.pdf" TargetMode="External"/><Relationship Id="rId1555" Type="http://schemas.openxmlformats.org/officeDocument/2006/relationships/hyperlink" Target="http://../AppData/Roaming/Microsoft/Users/51984/Users/CASA%201/Users/CASA%201/AppData/Roaming/Microsoft/RESOLUCIONES%202019%20PDF/CARGOS%202019/1056-CARGO2.pdf" TargetMode="External"/><Relationship Id="rId1556" Type="http://schemas.openxmlformats.org/officeDocument/2006/relationships/hyperlink" Target="http://../AppData/Roaming/Microsoft/Users/51984/Users/CASA%201/Users/CASA%201/AppData/Roaming/Microsoft/RESOLUCIONES%202019%20PDF/CARGOS%202019/1056-CARGO3.pdf" TargetMode="External"/><Relationship Id="rId1557" Type="http://schemas.openxmlformats.org/officeDocument/2006/relationships/hyperlink" Target="http://../AppData/Roaming/Microsoft/Users/51984/Users/CASA%201/Users/CASA%201/AppData/Roaming/Microsoft/RESOLUCIONES%202019%20PDF/1057.pdf" TargetMode="External"/><Relationship Id="rId1558" Type="http://schemas.openxmlformats.org/officeDocument/2006/relationships/hyperlink" Target="http://../AppData/Roaming/Microsoft/Users/51984/Users/CASA%201/Users/CASA%201/AppData/Roaming/Microsoft/RESOLUCIONES%202019%20PDF/CARGOS%202019/1057-CARGO1.pdf" TargetMode="External"/><Relationship Id="rId1559" Type="http://schemas.openxmlformats.org/officeDocument/2006/relationships/hyperlink" Target="http://../AppData/Roaming/Microsoft/Users/51984/Users/CASA%201/Users/CASA%201/AppData/Roaming/Microsoft/RESOLUCIONES%202019%20PDF/1058.pdf" TargetMode="External"/><Relationship Id="rId965" Type="http://schemas.openxmlformats.org/officeDocument/2006/relationships/hyperlink" Target="http://../AppData/Roaming/Microsoft/Users/51984/Users/CASA%201/Users/CASA%201/AppData/Roaming/Microsoft/RESOLUCIONES%202019%20PDF/CARGOS%202019/0721-CARGO1.pdf" TargetMode="External"/><Relationship Id="rId964" Type="http://schemas.openxmlformats.org/officeDocument/2006/relationships/hyperlink" Target="http://../AppData/Roaming/Microsoft/Users/51984/Users/CASA%201/Users/CASA%201/AppData/Roaming/Microsoft/RESOLUCIONES%202019%20PDF/0721.pdf" TargetMode="External"/><Relationship Id="rId963" Type="http://schemas.openxmlformats.org/officeDocument/2006/relationships/hyperlink" Target="http://../AppData/Roaming/Microsoft/Users/51984/Users/CASA%201/Users/CASA%201/AppData/Roaming/Microsoft/RESOLUCIONES%202019%20PDF/CARGOS%202019/0720-CARGO4.pdf" TargetMode="External"/><Relationship Id="rId962" Type="http://schemas.openxmlformats.org/officeDocument/2006/relationships/hyperlink" Target="http://../AppData/Roaming/Microsoft/Users/51984/Users/CASA%201/Users/CASA%201/AppData/Roaming/Microsoft/RESOLUCIONES%202019%20PDF/CARGOS%202019/0720-CARGO3.pdf" TargetMode="External"/><Relationship Id="rId969" Type="http://schemas.openxmlformats.org/officeDocument/2006/relationships/hyperlink" Target="http://../AppData/Roaming/Microsoft/Users/51984/Users/CASA%201/Users/CASA%201/AppData/Roaming/Microsoft/RESOLUCIONES%202019%20PDF/0725.pdf" TargetMode="External"/><Relationship Id="rId968" Type="http://schemas.openxmlformats.org/officeDocument/2006/relationships/hyperlink" Target="http://../AppData/Roaming/Microsoft/Users/51984/Users/CASA%201/Users/CASA%201/AppData/Roaming/Microsoft/RESOLUCIONES%202019%20PDF/0724.pdf" TargetMode="External"/><Relationship Id="rId967" Type="http://schemas.openxmlformats.org/officeDocument/2006/relationships/hyperlink" Target="http://../AppData/Roaming/Microsoft/Users/51984/Users/CASA%201/Users/CASA%201/AppData/Roaming/Microsoft/RESOLUCIONES%202019%20PDF/0723.pdf" TargetMode="External"/><Relationship Id="rId966" Type="http://schemas.openxmlformats.org/officeDocument/2006/relationships/hyperlink" Target="http://../AppData/Roaming/Microsoft/Users/51984/Users/CASA%201/Users/CASA%201/AppData/Roaming/Microsoft/RESOLUCIONES%202019%20PDF/0722.pdf" TargetMode="External"/><Relationship Id="rId961" Type="http://schemas.openxmlformats.org/officeDocument/2006/relationships/hyperlink" Target="http://../AppData/Roaming/Microsoft/Users/51984/Users/CASA%201/Users/CASA%201/AppData/Roaming/Microsoft/RESOLUCIONES%202019%20PDF/CARGOS%202019/0720-CARGO2.pdf" TargetMode="External"/><Relationship Id="rId1550" Type="http://schemas.openxmlformats.org/officeDocument/2006/relationships/hyperlink" Target="http://../AppData/Roaming/Microsoft/Users/51984/Users/CASA%201/Users/CASA%201/AppData/Roaming/Microsoft/RESOLUCIONES%202019%20PDF/1053.pdf" TargetMode="External"/><Relationship Id="rId960" Type="http://schemas.openxmlformats.org/officeDocument/2006/relationships/hyperlink" Target="http://../AppData/Roaming/Microsoft/Users/51984/Users/CASA%201/Users/CASA%201/AppData/Roaming/Microsoft/RESOLUCIONES%202019%20PDF/CARGOS%202019/0720-CARGO1.pdf" TargetMode="External"/><Relationship Id="rId1551" Type="http://schemas.openxmlformats.org/officeDocument/2006/relationships/hyperlink" Target="http://../AppData/Roaming/Microsoft/Users/51984/Users/CASA%201/Users/CASA%201/AppData/Roaming/Microsoft/RESOLUCIONES%202019%20PDF/1054.pdf" TargetMode="External"/><Relationship Id="rId1552" Type="http://schemas.openxmlformats.org/officeDocument/2006/relationships/hyperlink" Target="http://../AppData/Roaming/Microsoft/Users/51984/Users/CASA%201/Users/CASA%201/AppData/Roaming/Microsoft/RESOLUCIONES%202019%20PDF/1055.pdf" TargetMode="External"/><Relationship Id="rId1553" Type="http://schemas.openxmlformats.org/officeDocument/2006/relationships/hyperlink" Target="http://../AppData/Roaming/Microsoft/Users/51984/Users/CASA%201/Users/CASA%201/AppData/Roaming/Microsoft/RESOLUCIONES%202019%20PDF/1056.pdf" TargetMode="External"/><Relationship Id="rId1543" Type="http://schemas.openxmlformats.org/officeDocument/2006/relationships/hyperlink" Target="http://../AppData/Roaming/Microsoft/Users/51984/Users/CASA%201/Users/CASA%201/AppData/Roaming/Microsoft/RESOLUCIONES%202019%20PDF/1047.pdf" TargetMode="External"/><Relationship Id="rId1544" Type="http://schemas.openxmlformats.org/officeDocument/2006/relationships/hyperlink" Target="http://../AppData/Roaming/Microsoft/Users/51984/Users/CASA%201/Users/CASA%201/AppData/Roaming/Microsoft/RESOLUCIONES%202019%20PDF/1048.pdf" TargetMode="External"/><Relationship Id="rId1545" Type="http://schemas.openxmlformats.org/officeDocument/2006/relationships/hyperlink" Target="http://../AppData/Roaming/Microsoft/AppData/Roaming/Microsoft/RESOLUCIONES%202019%20PDF/1049.pdf" TargetMode="External"/><Relationship Id="rId1546" Type="http://schemas.openxmlformats.org/officeDocument/2006/relationships/hyperlink" Target="http://../AppData/Roaming/Microsoft/Users/51984/Users/CASA%201/Users/CASA%201/AppData/Roaming/Microsoft/RESOLUCIONES%202019%20PDF/1050.pdf" TargetMode="External"/><Relationship Id="rId1547" Type="http://schemas.openxmlformats.org/officeDocument/2006/relationships/hyperlink" Target="http://../AppData/Roaming/Microsoft/Users/51984/Users/CASA%201/Users/CASA%201/AppData/Roaming/Microsoft/RESOLUCIONES%202019%20PDF/1051.pdf" TargetMode="External"/><Relationship Id="rId1548" Type="http://schemas.openxmlformats.org/officeDocument/2006/relationships/hyperlink" Target="http://../AppData/Roaming/Microsoft/Users/51984/Users/CASA%201/Users/CASA%201/AppData/Roaming/Microsoft/RESOLUCIONES%202019%20PDF/1052.pdf" TargetMode="External"/><Relationship Id="rId1549" Type="http://schemas.openxmlformats.org/officeDocument/2006/relationships/hyperlink" Target="http://../AppData/Roaming/Microsoft/Users/51984/Users/CASA%201/Users/CASA%201/AppData/Roaming/Microsoft/RESOLUCIONES%202019%20PDF/CARGOS%202019/1052-CARGO1.pdf" TargetMode="External"/><Relationship Id="rId959" Type="http://schemas.openxmlformats.org/officeDocument/2006/relationships/hyperlink" Target="http://../AppData/Roaming/Microsoft/Users/51984/Users/CASA%201/Users/CASA%201/AppData/Roaming/Microsoft/RESOLUCIONES%202019%20PDF/0720.pdf" TargetMode="External"/><Relationship Id="rId954" Type="http://schemas.openxmlformats.org/officeDocument/2006/relationships/hyperlink" Target="http://../AppData/Roaming/Microsoft/Users/51984/Users/CASA%201/Users/CASA%201/AppData/Roaming/Microsoft/RESOLUCIONES%202019%20PDF/CARGOS%202019/0714-CARGO1.pdf" TargetMode="External"/><Relationship Id="rId953" Type="http://schemas.openxmlformats.org/officeDocument/2006/relationships/hyperlink" Target="http://../AppData/Roaming/Microsoft/Users/51984/Users/CASA%201/Users/CASA%201/AppData/Roaming/Microsoft/RESOLUCIONES%202019%20PDF/0714.pdf" TargetMode="External"/><Relationship Id="rId952" Type="http://schemas.openxmlformats.org/officeDocument/2006/relationships/hyperlink" Target="http://../AppData/Roaming/Microsoft/Users/51984/Users/CASA%201/Users/CASA%201/AppData/Roaming/Microsoft/RESOLUCIONES%202019%20PDF/CARGOS%202019/0713-CARGO2.pdf" TargetMode="External"/><Relationship Id="rId951" Type="http://schemas.openxmlformats.org/officeDocument/2006/relationships/hyperlink" Target="http://../AppData/Roaming/Microsoft/Users/51984/Users/CASA%201/Users/CASA%201/AppData/Roaming/Microsoft/RESOLUCIONES%202019%20PDF/CARGOS%202019/0713-CARGO1.pdf" TargetMode="External"/><Relationship Id="rId958" Type="http://schemas.openxmlformats.org/officeDocument/2006/relationships/hyperlink" Target="http://../AppData/Roaming/Microsoft/Users/51984/Users/CASA%201/Users/CASA%201/AppData/Roaming/Microsoft/RESOLUCIONES%202019%20PDF/0718.pdf" TargetMode="External"/><Relationship Id="rId957" Type="http://schemas.openxmlformats.org/officeDocument/2006/relationships/hyperlink" Target="http://../AppData/Roaming/Microsoft/Users/51984/Users/CASA%201/Users/CASA%201/AppData/Roaming/Microsoft/RESOLUCIONES%202019%20PDF/0717.pdf" TargetMode="External"/><Relationship Id="rId956" Type="http://schemas.openxmlformats.org/officeDocument/2006/relationships/hyperlink" Target="http://../AppData/Roaming/Microsoft/Users/51984/Users/CASA%201/Users/CASA%201/AppData/Roaming/Microsoft/RESOLUCIONES%202019%20PDF/0716.pdf" TargetMode="External"/><Relationship Id="rId955" Type="http://schemas.openxmlformats.org/officeDocument/2006/relationships/hyperlink" Target="http://../AppData/Roaming/Microsoft/Users/51984/Users/CASA%201/Users/CASA%201/AppData/Roaming/Microsoft/RESOLUCIONES%202019%20PDF/CARGOS%202019/0714-CARGO2.pdf" TargetMode="External"/><Relationship Id="rId950" Type="http://schemas.openxmlformats.org/officeDocument/2006/relationships/hyperlink" Target="http://../AppData/Roaming/Microsoft/Users/51984/Users/CASA%201/Users/CASA%201/AppData/Roaming/Microsoft/RESOLUCIONES%202019%20PDF/0713.pdf" TargetMode="External"/><Relationship Id="rId1540" Type="http://schemas.openxmlformats.org/officeDocument/2006/relationships/hyperlink" Target="http://../AppData/Roaming/Microsoft/Users/51984/Users/CASA%201/Users/CASA%201/AppData/Roaming/Microsoft/RESOLUCIONES%202019%20PDF/CARGOS%202019/1045-CARGO1.pdf" TargetMode="External"/><Relationship Id="rId1541" Type="http://schemas.openxmlformats.org/officeDocument/2006/relationships/hyperlink" Target="http://../AppData/Roaming/Microsoft/Users/51984/Users/CASA%201/Users/CASA%201/AppData/Roaming/Microsoft/RESOLUCIONES%202019%20PDF/CARGOS%202019/1045-CARGO2.pdf" TargetMode="External"/><Relationship Id="rId1542" Type="http://schemas.openxmlformats.org/officeDocument/2006/relationships/hyperlink" Target="http://../AppData/Roaming/Microsoft/Users/51984/Users/CASA%201/Users/CASA%201/AppData/Roaming/Microsoft/RESOLUCIONES%202019%20PDF/1046.pdf" TargetMode="External"/><Relationship Id="rId107" Type="http://schemas.openxmlformats.org/officeDocument/2006/relationships/hyperlink" Target="http://../AppData/Roaming/Microsoft/Users/51984/Users/CASA%201/Users/CASA%201/AppData/Roaming/Microsoft/RESOLUCIONES%202019%20PDF/0075.pdf" TargetMode="External"/><Relationship Id="rId106" Type="http://schemas.openxmlformats.org/officeDocument/2006/relationships/hyperlink" Target="http://../AppData/Roaming/Microsoft/Users/51984/Users/CASA%201/Users/CASA%201/AppData/Roaming/Microsoft/RESOLUCIONES%202019%20PDF/0074.pdf" TargetMode="External"/><Relationship Id="rId105" Type="http://schemas.openxmlformats.org/officeDocument/2006/relationships/hyperlink" Target="http://../AppData/Roaming/Microsoft/Users/51984/Users/CASA%201/Users/CASA%201/AppData/Roaming/Microsoft/RESOLUCIONES%202019%20PDF/CARGOS%202019/0073-CARGO.pdf" TargetMode="External"/><Relationship Id="rId104" Type="http://schemas.openxmlformats.org/officeDocument/2006/relationships/hyperlink" Target="http://../AppData/Roaming/Microsoft/Users/51984/Users/CASA%201/Users/CASA%201/AppData/Roaming/Microsoft/RESOLUCIONES%202019%20PDF/CARGOS%202019/0073.pdf" TargetMode="External"/><Relationship Id="rId109" Type="http://schemas.openxmlformats.org/officeDocument/2006/relationships/hyperlink" Target="http://../AppData/Roaming/Microsoft/Users/51984/Users/CASA%201/Users/CASA%201/AppData/Roaming/Microsoft/RESOLUCIONES%202019%20PDF/CARGOS%202019/0076-CARGO.pdf" TargetMode="External"/><Relationship Id="rId108" Type="http://schemas.openxmlformats.org/officeDocument/2006/relationships/hyperlink" Target="http://../AppData/Roaming/Microsoft/Users/51984/Users/CASA%201/Users/CASA%201/AppData/Roaming/Microsoft/RESOLUCIONES%202019%20PDF/0076.pdf" TargetMode="External"/><Relationship Id="rId103" Type="http://schemas.openxmlformats.org/officeDocument/2006/relationships/hyperlink" Target="http://../AppData/Roaming/Microsoft/Users/51984/Users/CASA%201/Users/CASA%201/AppData/Roaming/Microsoft/RESOLUCIONES%202019%20PDF/0073.pdf" TargetMode="External"/><Relationship Id="rId102" Type="http://schemas.openxmlformats.org/officeDocument/2006/relationships/hyperlink" Target="http://../AppData/Roaming/Microsoft/Users/51984/Users/CASA%201/Users/CASA%201/AppData/Roaming/Microsoft/RESOLUCIONES%202019%20PDF/CARGOS%202019/72-2.pdf" TargetMode="External"/><Relationship Id="rId101" Type="http://schemas.openxmlformats.org/officeDocument/2006/relationships/hyperlink" Target="http://../AppData/Roaming/Microsoft/Users/51984/Users/CASA%201/Users/CASA%201/AppData/Roaming/Microsoft/RESOLUCIONES%202019%20PDF/CARGOS%202019/72.pdf" TargetMode="External"/><Relationship Id="rId100" Type="http://schemas.openxmlformats.org/officeDocument/2006/relationships/hyperlink" Target="http://../AppData/Roaming/Microsoft/Users/51984/Users/CASA%201/Users/CASA%201/AppData/Roaming/Microsoft/RESOLUCIONES%202019%20PDF/0072.pdf" TargetMode="External"/><Relationship Id="rId129" Type="http://schemas.openxmlformats.org/officeDocument/2006/relationships/hyperlink" Target="http://../AppData/Roaming/Microsoft/Users/51984/Users/CASA%201/Users/CASA%201/AppData/Roaming/Microsoft/RESOLUCIONES%202019%20PDF/CARGOS%202019/0082-CARGO1.pdf" TargetMode="External"/><Relationship Id="rId128" Type="http://schemas.openxmlformats.org/officeDocument/2006/relationships/hyperlink" Target="http://../AppData/Roaming/Microsoft/Users/51984/Users/CASA%201/Users/CASA%201/AppData/Roaming/Microsoft/RESOLUCIONES%202019%20PDF/0082.pdf" TargetMode="External"/><Relationship Id="rId127" Type="http://schemas.openxmlformats.org/officeDocument/2006/relationships/hyperlink" Target="http://../AppData/Roaming/Microsoft/Users/51984/Users/CASA%201/Users/CASA%201/AppData/Roaming/Microsoft/RESOLUCIONES%202019%20PDF/CARGOS%202019/0081-CARGO6.pdf" TargetMode="External"/><Relationship Id="rId126" Type="http://schemas.openxmlformats.org/officeDocument/2006/relationships/hyperlink" Target="http://../AppData/Roaming/Microsoft/Users/51984/Users/CASA%201/Users/CASA%201/AppData/Roaming/Microsoft/RESOLUCIONES%202019%20PDF/CARGOS%202019/0081-CARGO5.pdf" TargetMode="External"/><Relationship Id="rId121" Type="http://schemas.openxmlformats.org/officeDocument/2006/relationships/hyperlink" Target="http://../AppData/Roaming/Microsoft/Users/51984/Users/CASA%201/Users/CASA%201/AppData/Roaming/Microsoft/RESOLUCIONES%202019%20PDF/CARGOS%202019/0080-CARGO4.pdf" TargetMode="External"/><Relationship Id="rId120" Type="http://schemas.openxmlformats.org/officeDocument/2006/relationships/hyperlink" Target="http://../AppData/Roaming/Microsoft/Users/51984/Users/CASA%201/Users/CASA%201/AppData/Roaming/Microsoft/RESOLUCIONES%202019%20PDF/CARGOS%202019/0080-CARGO.pdf" TargetMode="External"/><Relationship Id="rId125" Type="http://schemas.openxmlformats.org/officeDocument/2006/relationships/hyperlink" Target="http://../AppData/Roaming/Microsoft/Users/51984/Users/CASA%201/Users/CASA%201/AppData/Roaming/Microsoft/RESOLUCIONES%202019%20PDF/CARGOS%202019/0081-CARGO3.pdf" TargetMode="External"/><Relationship Id="rId124" Type="http://schemas.openxmlformats.org/officeDocument/2006/relationships/hyperlink" Target="http://../AppData/Roaming/Microsoft/Users/51984/Users/CASA%201/Users/CASA%201/AppData/Roaming/Microsoft/RESOLUCIONES%202019%20PDF/CARGOS%202019/0081-CARGO2.pdf" TargetMode="External"/><Relationship Id="rId123" Type="http://schemas.openxmlformats.org/officeDocument/2006/relationships/hyperlink" Target="http://../AppData/Roaming/Microsoft/Users/51984/Users/CASA%201/Users/CASA%201/AppData/Roaming/Microsoft/RESOLUCIONES%202019%20PDF/CARGOS%202019/0081-CARGO.pdf" TargetMode="External"/><Relationship Id="rId122" Type="http://schemas.openxmlformats.org/officeDocument/2006/relationships/hyperlink" Target="http://../AppData/Roaming/Microsoft/Users/51984/Users/CASA%201/Users/CASA%201/AppData/Roaming/Microsoft/RESOLUCIONES%202019%20PDF/0081.pdf" TargetMode="External"/><Relationship Id="rId118" Type="http://schemas.openxmlformats.org/officeDocument/2006/relationships/hyperlink" Target="http://../AppData/Roaming/Microsoft/Users/51984/Users/CASA%201/Users/CASA%201/AppData/Roaming/Microsoft/RESOLUCIONES%202019%20PDF/CARGOS%202019/0080-2.pdf" TargetMode="External"/><Relationship Id="rId117" Type="http://schemas.openxmlformats.org/officeDocument/2006/relationships/hyperlink" Target="http://../AppData/Roaming/Microsoft/Users/51984/Users/CASA%201/Users/CASA%201/AppData/Roaming/Microsoft/RESOLUCIONES%202019%20PDF/CARGOS%202019/0080-1.pdf" TargetMode="External"/><Relationship Id="rId116" Type="http://schemas.openxmlformats.org/officeDocument/2006/relationships/hyperlink" Target="http://../AppData/Roaming/Microsoft/Users/51984/Users/CASA%201/Users/CASA%201/AppData/Roaming/Microsoft/RESOLUCIONES%202019%20PDF/0080.pdf" TargetMode="External"/><Relationship Id="rId115" Type="http://schemas.openxmlformats.org/officeDocument/2006/relationships/hyperlink" Target="http://../AppData/Roaming/Microsoft/Users/51984/Users/CASA%201/Users/CASA%201/AppData/Roaming/Microsoft/RESOLUCIONES%202019%20PDF/0079.pdf" TargetMode="External"/><Relationship Id="rId119" Type="http://schemas.openxmlformats.org/officeDocument/2006/relationships/hyperlink" Target="http://../AppData/Roaming/Microsoft/Users/51984/Users/CASA%201/Users/CASA%201/AppData/Roaming/Microsoft/RESOLUCIONES%202019%20PDF/CARGOS%202019/0080-3.pdf" TargetMode="External"/><Relationship Id="rId110" Type="http://schemas.openxmlformats.org/officeDocument/2006/relationships/hyperlink" Target="http://../AppData/Roaming/Microsoft/Users/51984/Users/CASA%201/Users/CASA%201/AppData/Roaming/Microsoft/RESOLUCIONES%202019%20PDF/0077.pdf" TargetMode="External"/><Relationship Id="rId114" Type="http://schemas.openxmlformats.org/officeDocument/2006/relationships/hyperlink" Target="http://../AppData/Roaming/Microsoft/Users/51984/Users/CASA%201/Users/CASA%201/AppData/Roaming/Microsoft/RESOLUCIONES%202019%20PDF/CARGOS%202019/78-2.pdf" TargetMode="External"/><Relationship Id="rId113" Type="http://schemas.openxmlformats.org/officeDocument/2006/relationships/hyperlink" Target="http://../AppData/Roaming/Microsoft/Users/51984/Users/CASA%201/Users/CASA%201/AppData/Roaming/Microsoft/RESOLUCIONES%202019%20PDF/CARGOS%202019/78.pdf" TargetMode="External"/><Relationship Id="rId112" Type="http://schemas.openxmlformats.org/officeDocument/2006/relationships/hyperlink" Target="http://../AppData/Roaming/Microsoft/Users/51984/Users/CASA%201/Users/CASA%201/AppData/Roaming/Microsoft/RESOLUCIONES%202019%20PDF/0078.pdf" TargetMode="External"/><Relationship Id="rId111" Type="http://schemas.openxmlformats.org/officeDocument/2006/relationships/hyperlink" Target="http://../AppData/Roaming/Microsoft/Users/51984/Users/CASA%201/Users/CASA%201/AppData/Roaming/Microsoft/RESOLUCIONES%202019%20PDF/CARGOS%202019/0077-CARGO3.pdf" TargetMode="External"/><Relationship Id="rId2005" Type="http://schemas.openxmlformats.org/officeDocument/2006/relationships/hyperlink" Target="http://../AppData/Roaming/Microsoft/Users/51984/Users/CASA%201/Users/CASA%201/AppData/Roaming/Microsoft/RESOLUCIONES%202019%20PDF/PROVEIDO%2005-I-SA-EPG-2019.pdf" TargetMode="External"/><Relationship Id="rId2006" Type="http://schemas.openxmlformats.org/officeDocument/2006/relationships/hyperlink" Target="http://../AppData/Roaming/Microsoft/Users/51984/Users/CASA%201/Users/CASA%201/AppData/Roaming/Microsoft/RESOLUCIONES%202019%20PDF/proveido%20076.pdf" TargetMode="External"/><Relationship Id="rId2007" Type="http://schemas.openxmlformats.org/officeDocument/2006/relationships/hyperlink" Target="http://../AppData/Roaming/Microsoft/Users/51984/Users/CASA%201/Users/CASA%201/AppData/Roaming/Microsoft/RESOLUCIONES%202019%20PDF/proveido%20076.pdf" TargetMode="External"/><Relationship Id="rId2008" Type="http://schemas.openxmlformats.org/officeDocument/2006/relationships/hyperlink" Target="http://../AppData/Roaming/Microsoft/Users/51984/Users/CASA%201/Users/CASA%201/AppData/Roaming/Microsoft/RESOLUCIONES%202019%20PDF/CARGOS%202019/97-PROVEIDO.pdf" TargetMode="External"/><Relationship Id="rId2009" Type="http://schemas.openxmlformats.org/officeDocument/2006/relationships/drawing" Target="../drawings/drawing11.xml"/><Relationship Id="rId2000" Type="http://schemas.openxmlformats.org/officeDocument/2006/relationships/hyperlink" Target="http://../AppData/Roaming/Microsoft/Users/51984/Users/CASA%201/Users/CASA%201/AppData/Roaming/Microsoft/RESOLUCIONES%202019%20PDF/CARGOS%202019/PROVEIDO-078.pdf" TargetMode="External"/><Relationship Id="rId2001" Type="http://schemas.openxmlformats.org/officeDocument/2006/relationships/hyperlink" Target="http://../AppData/Roaming/Microsoft/Users/51984/Users/CASA%201/Users/CASA%201/AppData/Roaming/Microsoft/RESOLUCIONES%202019%20PDF/CARGOS%202019/PROVEIDO-079.pdf" TargetMode="External"/><Relationship Id="rId2002" Type="http://schemas.openxmlformats.org/officeDocument/2006/relationships/hyperlink" Target="http://../AppData/Roaming/Microsoft/Users/51984/Users/CASA%201/Users/CASA%201/AppData/Roaming/Microsoft/RESOLUCIONES%202019%20PDF/CARGOS%202019/PROVEIDO-080.pdf" TargetMode="External"/><Relationship Id="rId2003" Type="http://schemas.openxmlformats.org/officeDocument/2006/relationships/hyperlink" Target="http://../AppData/Roaming/Microsoft/Users/51984/Users/CASA%201/Users/CASA%201/AppData/Roaming/Microsoft/RESOLUCIONES%202019%20PDF/CARGOS%202019/PROVEIDO-081.pdf" TargetMode="External"/><Relationship Id="rId2004" Type="http://schemas.openxmlformats.org/officeDocument/2006/relationships/hyperlink" Target="http://../AppData/Roaming/Microsoft/Users/51984/Users/CASA%201/Users/CASA%201/AppData/Roaming/Microsoft/RESOLUCIONES%202019%20PDF/CARGOS%202019/PROVEIDO-085-CARGO1.pdf" TargetMode="External"/><Relationship Id="rId1610" Type="http://schemas.openxmlformats.org/officeDocument/2006/relationships/hyperlink" Target="http://../AppData/Roaming/Microsoft/Users/51984/Users/CASA%201/Users/CASA%201/AppData/Roaming/Microsoft/RESOLUCIONES%202019%20PDF/CARGOS%202019/1081-CARGO1.pdf" TargetMode="External"/><Relationship Id="rId1611" Type="http://schemas.openxmlformats.org/officeDocument/2006/relationships/hyperlink" Target="http://../AppData/Roaming/Microsoft/Users/51984/Users/CASA%201/Users/CASA%201/AppData/Roaming/Microsoft/RESOLUCIONES%202019%20PDF/CARGOS%202019/1081-CARGO2.pdf" TargetMode="External"/><Relationship Id="rId1612" Type="http://schemas.openxmlformats.org/officeDocument/2006/relationships/hyperlink" Target="http://../AppData/Roaming/Microsoft/Users/51984/Users/CASA%201/Users/CASA%201/AppData/Roaming/Microsoft/RESOLUCIONES%202019%20PDF/1082.pdf" TargetMode="External"/><Relationship Id="rId1613" Type="http://schemas.openxmlformats.org/officeDocument/2006/relationships/hyperlink" Target="http://../AppData/Roaming/Microsoft/Users/51984/Users/CASA%201/Users/CASA%201/AppData/Roaming/Microsoft/RESOLUCIONES%202019%20PDF/CARGOS%202019/1082-CARGO1.pdf" TargetMode="External"/><Relationship Id="rId1614" Type="http://schemas.openxmlformats.org/officeDocument/2006/relationships/hyperlink" Target="http://../AppData/Roaming/Microsoft/Users/51984/Users/CASA%201/Users/CASA%201/AppData/Roaming/Microsoft/RESOLUCIONES%202019%20PDF/CARGOS%202019/1082-CARGO2.pdf" TargetMode="External"/><Relationship Id="rId1615" Type="http://schemas.openxmlformats.org/officeDocument/2006/relationships/hyperlink" Target="http://../AppData/Roaming/Microsoft/Users/51984/Users/CASA%201/Users/CASA%201/AppData/Roaming/Microsoft/RESOLUCIONES%202019%20PDF/1083.pdf" TargetMode="External"/><Relationship Id="rId1616" Type="http://schemas.openxmlformats.org/officeDocument/2006/relationships/hyperlink" Target="http://../AppData/Roaming/Microsoft/Users/51984/Users/CASA%201/Users/CASA%201/AppData/Roaming/Microsoft/RESOLUCIONES%202019%20PDF/CARGOS%202019/1083-CARGO1.pdf" TargetMode="External"/><Relationship Id="rId907" Type="http://schemas.openxmlformats.org/officeDocument/2006/relationships/hyperlink" Target="http://../AppData/Roaming/Microsoft/Users/51984/Users/CASA%201/Users/CASA%201/AppData/Roaming/Microsoft/RESOLUCIONES%202019%20PDF/CARGOS%202019/0690-CARGO1.pdf" TargetMode="External"/><Relationship Id="rId1617" Type="http://schemas.openxmlformats.org/officeDocument/2006/relationships/hyperlink" Target="http://../AppData/Roaming/Microsoft/Users/51984/Users/CASA%201/Users/CASA%201/AppData/Roaming/Microsoft/RESOLUCIONES%202019%20PDF/CARGOS%202019/1083-CARGO1.pdf" TargetMode="External"/><Relationship Id="rId906" Type="http://schemas.openxmlformats.org/officeDocument/2006/relationships/hyperlink" Target="http://../AppData/Roaming/Microsoft/Users/51984/Users/CASA%201/Users/CASA%201/AppData/Roaming/Microsoft/RESOLUCIONES%202019%20PDF/0690.pdf" TargetMode="External"/><Relationship Id="rId1618" Type="http://schemas.openxmlformats.org/officeDocument/2006/relationships/hyperlink" Target="http://../AppData/Roaming/Microsoft/Users/51984/Users/CASA%201/Users/CASA%201/AppData/Roaming/Microsoft/RESOLUCIONES%202019%20PDF/1084.pdf" TargetMode="External"/><Relationship Id="rId905" Type="http://schemas.openxmlformats.org/officeDocument/2006/relationships/hyperlink" Target="http://../AppData/Roaming/Microsoft/Users/51984/Users/CASA%201/Users/CASA%201/AppData/Roaming/Microsoft/RESOLUCIONES%202019%20PDF/CARGOS%202019/0689-CARGO1.pdf" TargetMode="External"/><Relationship Id="rId1619" Type="http://schemas.openxmlformats.org/officeDocument/2006/relationships/hyperlink" Target="http://../AppData/Roaming/Microsoft/Users/51984/Users/CASA%201/Users/CASA%201/AppData/Roaming/Microsoft/RESOLUCIONES%202019%20PDF/CARGOS%202019/1084-CARGO1.pdf" TargetMode="External"/><Relationship Id="rId904" Type="http://schemas.openxmlformats.org/officeDocument/2006/relationships/hyperlink" Target="http://../AppData/Roaming/Microsoft/Users/51984/Users/CASA%201/Users/CASA%201/AppData/Roaming/Microsoft/RESOLUCIONES%202019%20PDF/0689.pdf" TargetMode="External"/><Relationship Id="rId909" Type="http://schemas.openxmlformats.org/officeDocument/2006/relationships/hyperlink" Target="http://../AppData/Roaming/Microsoft/Users/51984/Users/CASA%201/Users/CASA%201/AppData/Roaming/Microsoft/RESOLUCIONES%202019%20PDF/0692.pdf" TargetMode="External"/><Relationship Id="rId908" Type="http://schemas.openxmlformats.org/officeDocument/2006/relationships/hyperlink" Target="http://../AppData/Roaming/Microsoft/Users/51984/Users/CASA%201/Users/CASA%201/AppData/Roaming/Microsoft/RESOLUCIONES%202019%20PDF/0691.pdf" TargetMode="External"/><Relationship Id="rId903" Type="http://schemas.openxmlformats.org/officeDocument/2006/relationships/hyperlink" Target="http://../AppData/Roaming/Microsoft/Users/51984/Users/CASA%201/Users/CASA%201/AppData/Roaming/Microsoft/RESOLUCIONES%202019%20PDF/CARGOS%202019/0686-CARGO4.pdf" TargetMode="External"/><Relationship Id="rId902" Type="http://schemas.openxmlformats.org/officeDocument/2006/relationships/hyperlink" Target="http://../AppData/Roaming/Microsoft/Users/51984/Users/CASA%201/Users/CASA%201/AppData/Roaming/Microsoft/RESOLUCIONES%202019%20PDF/CARGOS%202019/0686-CARGO3.pdf" TargetMode="External"/><Relationship Id="rId901" Type="http://schemas.openxmlformats.org/officeDocument/2006/relationships/hyperlink" Target="http://../AppData/Roaming/Microsoft/Users/51984/Users/CASA%201/Users/CASA%201/AppData/Roaming/Microsoft/RESOLUCIONES%202019%20PDF/CARGOS%202019/0686-CARGO2.pdf" TargetMode="External"/><Relationship Id="rId900" Type="http://schemas.openxmlformats.org/officeDocument/2006/relationships/hyperlink" Target="http://../AppData/Roaming/Microsoft/Users/51984/Users/CASA%201/Users/CASA%201/AppData/Roaming/Microsoft/RESOLUCIONES%202019%20PDF/CARGOS%202019/0686-CARGO1.pdf" TargetMode="External"/><Relationship Id="rId1600" Type="http://schemas.openxmlformats.org/officeDocument/2006/relationships/hyperlink" Target="http://../AppData/Roaming/Microsoft/Users/51984/Users/CASA%201/Users/CASA%201/AppData/Roaming/Microsoft/RESOLUCIONES%202019%20PDF/CARGOS%202019/1075-CARGO1.pdf" TargetMode="External"/><Relationship Id="rId1601" Type="http://schemas.openxmlformats.org/officeDocument/2006/relationships/hyperlink" Target="http://../AppData/Roaming/Microsoft/Users/51984/Users/CASA%201/Users/CASA%201/AppData/Roaming/Microsoft/RESOLUCIONES%202019%20PDF/CARGOS%202019/1075-CARGO2.pdf" TargetMode="External"/><Relationship Id="rId1602" Type="http://schemas.openxmlformats.org/officeDocument/2006/relationships/hyperlink" Target="http://../AppData/Roaming/Microsoft/Users/51984/Users/CASA%201/Users/CASA%201/AppData/Roaming/Microsoft/RESOLUCIONES%202019%20PDF/1076.pdf" TargetMode="External"/><Relationship Id="rId1603" Type="http://schemas.openxmlformats.org/officeDocument/2006/relationships/hyperlink" Target="http://../AppData/Roaming/Microsoft/Users/51984/Users/CASA%201/Users/CASA%201/AppData/Roaming/Microsoft/RESOLUCIONES%202019%20PDF/CARGOS%202019/1076-CARGO1.pdf" TargetMode="External"/><Relationship Id="rId1604" Type="http://schemas.openxmlformats.org/officeDocument/2006/relationships/hyperlink" Target="http://../AppData/Roaming/Microsoft/Users/51984/Users/CASA%201/Users/CASA%201/AppData/Roaming/Microsoft/RESOLUCIONES%202019%20PDF/CARGOS%202019/1076-CARGO2.pdf" TargetMode="External"/><Relationship Id="rId1605" Type="http://schemas.openxmlformats.org/officeDocument/2006/relationships/hyperlink" Target="http://../AppData/Roaming/Microsoft/Users/51984/Users/CASA%201/Users/CASA%201/AppData/Roaming/Microsoft/RESOLUCIONES%202019%20PDF/1077.pdf" TargetMode="External"/><Relationship Id="rId1606" Type="http://schemas.openxmlformats.org/officeDocument/2006/relationships/hyperlink" Target="http://../AppData/Roaming/Microsoft/Users/51984/Users/CASA%201/Users/CASA%201/AppData/Roaming/Microsoft/RESOLUCIONES%202019%20PDF/1078.pdf" TargetMode="External"/><Relationship Id="rId1607" Type="http://schemas.openxmlformats.org/officeDocument/2006/relationships/hyperlink" Target="http://../AppData/Roaming/Microsoft/Users/51984/Users/CASA%201/Users/CASA%201/AppData/Roaming/Microsoft/RESOLUCIONES%202019%20PDF/1079.pdf" TargetMode="External"/><Relationship Id="rId1608" Type="http://schemas.openxmlformats.org/officeDocument/2006/relationships/hyperlink" Target="http://../AppData/Roaming/Microsoft/Users/51984/Users/CASA%201/Users/CASA%201/AppData/Roaming/Microsoft/RESOLUCIONES%202019%20PDF/1080.pdf" TargetMode="External"/><Relationship Id="rId1609" Type="http://schemas.openxmlformats.org/officeDocument/2006/relationships/hyperlink" Target="http://../AppData/Roaming/Microsoft/Users/51984/Users/CASA%201/Users/CASA%201/AppData/Roaming/Microsoft/RESOLUCIONES%202019%20PDF/1081.pdf" TargetMode="External"/><Relationship Id="rId1631" Type="http://schemas.openxmlformats.org/officeDocument/2006/relationships/hyperlink" Target="http://../AppData/Roaming/Microsoft/Users/51984/Users/CASA%201/Users/CASA%201/AppData/Roaming/Microsoft/RESOLUCIONES%202019%20PDF/CARGOS%202019/1088-CARGO1.pdf" TargetMode="External"/><Relationship Id="rId1632" Type="http://schemas.openxmlformats.org/officeDocument/2006/relationships/hyperlink" Target="http://../AppData/Roaming/Microsoft/Users/51984/Users/CASA%201/Users/CASA%201/AppData/Roaming/Microsoft/RESOLUCIONES%202019%20PDF/CARGOS%202019/1088-CARGO2.pdf" TargetMode="External"/><Relationship Id="rId1633" Type="http://schemas.openxmlformats.org/officeDocument/2006/relationships/hyperlink" Target="http://../AppData/Roaming/Microsoft/Users/51984/Users/CASA%201/Users/CASA%201/AppData/Roaming/Microsoft/RESOLUCIONES%202019%20PDF/1089.pdf" TargetMode="External"/><Relationship Id="rId1634" Type="http://schemas.openxmlformats.org/officeDocument/2006/relationships/hyperlink" Target="http://../AppData/Roaming/Microsoft/Users/51984/Users/CASA%201/Users/CASA%201/AppData/Roaming/Microsoft/RESOLUCIONES%202019%20PDF/CARGOS%202019/1089-CARGO1.pdf" TargetMode="External"/><Relationship Id="rId1635" Type="http://schemas.openxmlformats.org/officeDocument/2006/relationships/hyperlink" Target="http://../AppData/Roaming/Microsoft/Users/51984/Users/CASA%201/Users/CASA%201/AppData/Roaming/Microsoft/RESOLUCIONES%202019%20PDF/CARGOS%202019/1089-CARGO2.pdf" TargetMode="External"/><Relationship Id="rId1636" Type="http://schemas.openxmlformats.org/officeDocument/2006/relationships/hyperlink" Target="http://../AppData/Roaming/Microsoft/Users/51984/Users/CASA%201/Users/CASA%201/AppData/Roaming/Microsoft/RESOLUCIONES%202019%20PDF/1090.pdf" TargetMode="External"/><Relationship Id="rId1637" Type="http://schemas.openxmlformats.org/officeDocument/2006/relationships/hyperlink" Target="http://../AppData/Roaming/Microsoft/Users/51984/Users/CASA%201/Users/CASA%201/AppData/Roaming/Microsoft/RESOLUCIONES%202019%20PDF/CARGOS%202019/1090-CARGO1.pdf" TargetMode="External"/><Relationship Id="rId1638" Type="http://schemas.openxmlformats.org/officeDocument/2006/relationships/hyperlink" Target="http://../AppData/Roaming/Microsoft/Users/51984/Users/CASA%201/Users/CASA%201/AppData/Roaming/Microsoft/RESOLUCIONES%202019%20PDF/CARGOS%202019/1090-CARGO2.pdf" TargetMode="External"/><Relationship Id="rId929" Type="http://schemas.openxmlformats.org/officeDocument/2006/relationships/hyperlink" Target="http://../AppData/Roaming/Microsoft/Users/51984/Users/CASA%201/Users/CASA%201/AppData/Roaming/Microsoft/RESOLUCIONES%202019%20PDF/CARGOS%202019/0703-CARGO3.pdf" TargetMode="External"/><Relationship Id="rId1639" Type="http://schemas.openxmlformats.org/officeDocument/2006/relationships/hyperlink" Target="http://../AppData/Roaming/Microsoft/Users/51984/Users/CASA%201/Users/CASA%201/AppData/Roaming/Microsoft/RESOLUCIONES%202019%20PDF/1091.pdf" TargetMode="External"/><Relationship Id="rId928" Type="http://schemas.openxmlformats.org/officeDocument/2006/relationships/hyperlink" Target="http://../AppData/Roaming/Microsoft/Users/51984/Users/CASA%201/Users/CASA%201/AppData/Roaming/Microsoft/RESOLUCIONES%202019%20PDF/CARGOS%202019/0703-CARGO2.pdf" TargetMode="External"/><Relationship Id="rId927" Type="http://schemas.openxmlformats.org/officeDocument/2006/relationships/hyperlink" Target="http://../AppData/Roaming/Microsoft/Users/51984/Users/CASA%201/Users/CASA%201/AppData/Roaming/Microsoft/RESOLUCIONES%202019%20PDF/CARGOS%202019/0703-CARGO1.pdf" TargetMode="External"/><Relationship Id="rId926" Type="http://schemas.openxmlformats.org/officeDocument/2006/relationships/hyperlink" Target="http://../AppData/Roaming/Microsoft/Users/51984/Users/CASA%201/Users/CASA%201/AppData/Roaming/Microsoft/RESOLUCIONES%202019%20PDF/0703.pdf" TargetMode="External"/><Relationship Id="rId921" Type="http://schemas.openxmlformats.org/officeDocument/2006/relationships/hyperlink" Target="http://../AppData/Roaming/Microsoft/Users/51984/Users/CASA%201/Users/CASA%201/AppData/Roaming/Microsoft/RESOLUCIONES%202019%20PDF/0699.pdf" TargetMode="External"/><Relationship Id="rId920" Type="http://schemas.openxmlformats.org/officeDocument/2006/relationships/hyperlink" Target="http://../AppData/Roaming/Microsoft/Users/51984/Users/CASA%201/Users/CASA%201/AppData/Roaming/Microsoft/RESOLUCIONES%202019%20PDF/CARGOS%202019/0698-CARGO1.pdf" TargetMode="External"/><Relationship Id="rId925" Type="http://schemas.openxmlformats.org/officeDocument/2006/relationships/hyperlink" Target="http://../AppData/Roaming/Microsoft/Users/51984/Users/CASA%201/Users/CASA%201/AppData/Roaming/Microsoft/RESOLUCIONES%202019%20PDF/0702.pdf" TargetMode="External"/><Relationship Id="rId924" Type="http://schemas.openxmlformats.org/officeDocument/2006/relationships/hyperlink" Target="http://../AppData/Roaming/Microsoft/Users/51984/Users/CASA%201/Users/CASA%201/AppData/Roaming/Microsoft/RESOLUCIONES%202019%20PDF/0701.pdf" TargetMode="External"/><Relationship Id="rId923" Type="http://schemas.openxmlformats.org/officeDocument/2006/relationships/hyperlink" Target="http://../AppData/Roaming/Microsoft/Users/51984/Users/CASA%201/Users/CASA%201/AppData/Roaming/Microsoft/RESOLUCIONES%202019%20PDF/0700.pdf" TargetMode="External"/><Relationship Id="rId922" Type="http://schemas.openxmlformats.org/officeDocument/2006/relationships/hyperlink" Target="http://../AppData/Roaming/Microsoft/Users/51984/Users/CASA%201/Users/CASA%201/AppData/Roaming/Microsoft/RESOLUCIONES%202019%20PDF/CARGOS%202019/0699-CARGO1.pdf" TargetMode="External"/><Relationship Id="rId1630" Type="http://schemas.openxmlformats.org/officeDocument/2006/relationships/hyperlink" Target="http://../AppData/Roaming/Microsoft/Users/51984/Users/CASA%201/Users/CASA%201/AppData/Roaming/Microsoft/RESOLUCIONES%202019%20PDF/1088.pdf" TargetMode="External"/><Relationship Id="rId1620" Type="http://schemas.openxmlformats.org/officeDocument/2006/relationships/hyperlink" Target="http://../AppData/Roaming/Microsoft/Users/51984/Users/CASA%201/Users/CASA%201/AppData/Roaming/Microsoft/RESOLUCIONES%202019%20PDF/CARGOS%202019/1084-CARGO2.pdf" TargetMode="External"/><Relationship Id="rId1621" Type="http://schemas.openxmlformats.org/officeDocument/2006/relationships/hyperlink" Target="http://../AppData/Roaming/Microsoft/Users/51984/Users/CASA%201/Users/CASA%201/AppData/Roaming/Microsoft/RESOLUCIONES%202019%20PDF/1085.pdf" TargetMode="External"/><Relationship Id="rId1622" Type="http://schemas.openxmlformats.org/officeDocument/2006/relationships/hyperlink" Target="http://../AppData/Roaming/Microsoft/Users/51984/Users/CASA%201/Users/CASA%201/AppData/Roaming/Microsoft/RESOLUCIONES%202019%20PDF/CARGOS%202019/1085-CARGO1.pdf" TargetMode="External"/><Relationship Id="rId1623" Type="http://schemas.openxmlformats.org/officeDocument/2006/relationships/hyperlink" Target="http://../AppData/Roaming/Microsoft/Users/51984/Users/CASA%201/Users/CASA%201/AppData/Roaming/Microsoft/RESOLUCIONES%202019%20PDF/CARGOS%202019/1085-CARGO2.pdf" TargetMode="External"/><Relationship Id="rId1624" Type="http://schemas.openxmlformats.org/officeDocument/2006/relationships/hyperlink" Target="http://../AppData/Roaming/Microsoft/Users/51984/Users/CASA%201/Users/CASA%201/AppData/Roaming/Microsoft/RESOLUCIONES%202019%20PDF/1086.pdf" TargetMode="External"/><Relationship Id="rId1625" Type="http://schemas.openxmlformats.org/officeDocument/2006/relationships/hyperlink" Target="http://../AppData/Roaming/Microsoft/Users/51984/Users/CASA%201/Users/CASA%201/AppData/Roaming/Microsoft/RESOLUCIONES%202019%20PDF/CARGOS%202019/1086-CARGO1.pdf" TargetMode="External"/><Relationship Id="rId1626" Type="http://schemas.openxmlformats.org/officeDocument/2006/relationships/hyperlink" Target="http://../AppData/Roaming/Microsoft/Users/51984/Users/CASA%201/Users/CASA%201/AppData/Roaming/Microsoft/RESOLUCIONES%202019%20PDF/CARGOS%202019/1086-CARGO2.pdf" TargetMode="External"/><Relationship Id="rId1627" Type="http://schemas.openxmlformats.org/officeDocument/2006/relationships/hyperlink" Target="http://../AppData/Roaming/Microsoft/Users/51984/Users/CASA%201/Users/CASA%201/AppData/Roaming/Microsoft/RESOLUCIONES%202019%20PDF/1087.pdf" TargetMode="External"/><Relationship Id="rId918" Type="http://schemas.openxmlformats.org/officeDocument/2006/relationships/hyperlink" Target="http://../AppData/Roaming/Microsoft/Users/51984/Users/CASA%201/Users/CASA%201/AppData/Roaming/Microsoft/RESOLUCIONES%202019%20PDF/CARGOS%202019/0697-CARGO3.pdf" TargetMode="External"/><Relationship Id="rId1628" Type="http://schemas.openxmlformats.org/officeDocument/2006/relationships/hyperlink" Target="http://../AppData/Roaming/Microsoft/Users/51984/Users/CASA%201/Users/CASA%201/AppData/Roaming/Microsoft/RESOLUCIONES%202019%20PDF/CARGOS%202019/1087-CARGO1.pdf" TargetMode="External"/><Relationship Id="rId917" Type="http://schemas.openxmlformats.org/officeDocument/2006/relationships/hyperlink" Target="http://../AppData/Roaming/Microsoft/Users/51984/Users/CASA%201/Users/CASA%201/AppData/Roaming/Microsoft/RESOLUCIONES%202019%20PDF/CARGOS%202019/0697-CARGO2.pdf" TargetMode="External"/><Relationship Id="rId1629" Type="http://schemas.openxmlformats.org/officeDocument/2006/relationships/hyperlink" Target="http://../AppData/Roaming/Microsoft/Users/51984/Users/CASA%201/Users/CASA%201/AppData/Roaming/Microsoft/RESOLUCIONES%202019%20PDF/CARGOS%202019/1087-CARGO2.pdf" TargetMode="External"/><Relationship Id="rId916" Type="http://schemas.openxmlformats.org/officeDocument/2006/relationships/hyperlink" Target="http://../AppData/Roaming/Microsoft/Users/51984/Users/CASA%201/Users/CASA%201/AppData/Roaming/Microsoft/RESOLUCIONES%202019%20PDF/CARGOS%202019/0697-CARGO1.pdf" TargetMode="External"/><Relationship Id="rId915" Type="http://schemas.openxmlformats.org/officeDocument/2006/relationships/hyperlink" Target="http://../AppData/Roaming/Microsoft/Users/51984/Users/CASA%201/Users/CASA%201/AppData/Roaming/Microsoft/RESOLUCIONES%202019%20PDF/0697.pdf" TargetMode="External"/><Relationship Id="rId919" Type="http://schemas.openxmlformats.org/officeDocument/2006/relationships/hyperlink" Target="http://../AppData/Roaming/Microsoft/Users/51984/Users/CASA%201/Users/CASA%201/AppData/Roaming/Microsoft/RESOLUCIONES%202019%20PDF/0698.pdf" TargetMode="External"/><Relationship Id="rId910" Type="http://schemas.openxmlformats.org/officeDocument/2006/relationships/hyperlink" Target="http://../AppData/Roaming/Microsoft/Users/51984/Users/CASA%201/Users/CASA%201/AppData/Roaming/Microsoft/RESOLUCIONES%202019%20PDF/CARGOS%202019/0692-CARGO1.pdf" TargetMode="External"/><Relationship Id="rId914" Type="http://schemas.openxmlformats.org/officeDocument/2006/relationships/hyperlink" Target="http://../AppData/Roaming/Microsoft/Users/51984/Users/CASA%201/Users/CASA%201/AppData/Roaming/Microsoft/RESOLUCIONES%202019%20PDF/0696.pdf" TargetMode="External"/><Relationship Id="rId913" Type="http://schemas.openxmlformats.org/officeDocument/2006/relationships/hyperlink" Target="http://../AppData/Roaming/Microsoft/Users/51984/Users/CASA%201/Users/CASA%201/AppData/Roaming/Microsoft/RESOLUCIONES%202019%20PDF/0695.pdf" TargetMode="External"/><Relationship Id="rId912" Type="http://schemas.openxmlformats.org/officeDocument/2006/relationships/hyperlink" Target="http://../AppData/Roaming/Microsoft/Users/51984/Users/CASA%201/Users/CASA%201/AppData/Roaming/Microsoft/RESOLUCIONES%202019%20PDF/0694.pdf" TargetMode="External"/><Relationship Id="rId911" Type="http://schemas.openxmlformats.org/officeDocument/2006/relationships/hyperlink" Target="http://../AppData/Roaming/Microsoft/Users/51984/Users/CASA%201/Users/CASA%201/AppData/Roaming/Microsoft/RESOLUCIONES%202019%20PDF/0693.pdf" TargetMode="External"/><Relationship Id="rId1697" Type="http://schemas.openxmlformats.org/officeDocument/2006/relationships/hyperlink" Target="http://../AppData/Roaming/Microsoft/Users/51984/Users/CASA%201/Users/CASA%201/AppData/Roaming/Microsoft/RESOLUCIONES%202019%20PDF/CARGOS%202019/1110-CARGO1.pdf" TargetMode="External"/><Relationship Id="rId1698" Type="http://schemas.openxmlformats.org/officeDocument/2006/relationships/hyperlink" Target="http://../AppData/Roaming/Microsoft/Users/51984/Users/CASA%201/Users/CASA%201/AppData/Roaming/Microsoft/RESOLUCIONES%202019%20PDF/CARGOS%202019/1110-CARGO2.pdf" TargetMode="External"/><Relationship Id="rId1699" Type="http://schemas.openxmlformats.org/officeDocument/2006/relationships/hyperlink" Target="http://../AppData/Roaming/Microsoft/Users/51984/Users/CASA%201/Users/CASA%201/AppData/Roaming/Microsoft/RESOLUCIONES%202019%20PDF/1111.pdf" TargetMode="External"/><Relationship Id="rId866" Type="http://schemas.openxmlformats.org/officeDocument/2006/relationships/hyperlink" Target="http://../AppData/Roaming/Microsoft/Users/51984/Users/CASA%201/Users/CASA%201/AppData/Roaming/Microsoft/RESOLUCIONES%202019%20PDF/0660.pdf" TargetMode="External"/><Relationship Id="rId865" Type="http://schemas.openxmlformats.org/officeDocument/2006/relationships/hyperlink" Target="http://../AppData/Roaming/Microsoft/Users/51984/Users/CASA%201/Users/CASA%201/AppData/Roaming/Microsoft/RESOLUCIONES%202019%20PDF/0659.pdf" TargetMode="External"/><Relationship Id="rId864" Type="http://schemas.openxmlformats.org/officeDocument/2006/relationships/hyperlink" Target="http://../AppData/Roaming/Microsoft/Users/51984/Users/CASA%201/Users/CASA%201/AppData/Roaming/Microsoft/RESOLUCIONES%202019%20PDF/0658.pdf" TargetMode="External"/><Relationship Id="rId863" Type="http://schemas.openxmlformats.org/officeDocument/2006/relationships/hyperlink" Target="http://../AppData/Roaming/Microsoft/Users/51984/Users/CASA%201/Users/CASA%201/AppData/Roaming/Microsoft/RESOLUCIONES%202019%20PDF/CARGOS%202019/0657-CARGO1.pdf" TargetMode="External"/><Relationship Id="rId869" Type="http://schemas.openxmlformats.org/officeDocument/2006/relationships/hyperlink" Target="http://../AppData/Roaming/Microsoft/Users/51984/Users/CASA%201/Users/CASA%201/AppData/Roaming/Microsoft/RESOLUCIONES%202019%20PDF/0663.pdf" TargetMode="External"/><Relationship Id="rId868" Type="http://schemas.openxmlformats.org/officeDocument/2006/relationships/hyperlink" Target="http://../AppData/Roaming/Microsoft/Users/51984/Users/CASA%201/Users/CASA%201/AppData/Roaming/Microsoft/RESOLUCIONES%202019%20PDF/0662.pdf" TargetMode="External"/><Relationship Id="rId867" Type="http://schemas.openxmlformats.org/officeDocument/2006/relationships/hyperlink" Target="http://../AppData/Roaming/Microsoft/Users/51984/Users/CASA%201/Users/CASA%201/AppData/Roaming/Microsoft/RESOLUCIONES%202019%20PDF/0661.pdf" TargetMode="External"/><Relationship Id="rId1690" Type="http://schemas.openxmlformats.org/officeDocument/2006/relationships/hyperlink" Target="http://../AppData/Roaming/Microsoft/Users/51984/Users/CASA%201/Users/CASA%201/AppData/Roaming/Microsoft/RESOLUCIONES%202019%20PDF/1108.pdf" TargetMode="External"/><Relationship Id="rId1691" Type="http://schemas.openxmlformats.org/officeDocument/2006/relationships/hyperlink" Target="http://../AppData/Roaming/Microsoft/Users/51984/Users/CASA%201/Users/CASA%201/AppData/Roaming/Microsoft/RESOLUCIONES%202019%20PDF/CARGOS%202019/1108-CARGO1.pdf" TargetMode="External"/><Relationship Id="rId1692" Type="http://schemas.openxmlformats.org/officeDocument/2006/relationships/hyperlink" Target="http://../AppData/Roaming/Microsoft/Users/51984/Users/CASA%201/Users/CASA%201/AppData/Roaming/Microsoft/RESOLUCIONES%202019%20PDF/CARGOS%202019/1108-CARGO2.pdf" TargetMode="External"/><Relationship Id="rId862" Type="http://schemas.openxmlformats.org/officeDocument/2006/relationships/hyperlink" Target="http://../AppData/Roaming/Microsoft/Users/51984/Users/CASA%201/Users/CASA%201/AppData/Roaming/Microsoft/RESOLUCIONES%202019%20PDF/0657.pdf" TargetMode="External"/><Relationship Id="rId1693" Type="http://schemas.openxmlformats.org/officeDocument/2006/relationships/hyperlink" Target="http://../AppData/Roaming/Microsoft/Users/51984/Users/CASA%201/Users/CASA%201/AppData/Roaming/Microsoft/RESOLUCIONES%202019%20PDF/1109.pdf" TargetMode="External"/><Relationship Id="rId861" Type="http://schemas.openxmlformats.org/officeDocument/2006/relationships/hyperlink" Target="http://../AppData/Roaming/Microsoft/Users/51984/Users/CASA%201/Users/CASA%201/AppData/Roaming/Microsoft/RESOLUCIONES%202019%20PDF/CARGOS%202019/0656-CARGO1.pdf" TargetMode="External"/><Relationship Id="rId1694" Type="http://schemas.openxmlformats.org/officeDocument/2006/relationships/hyperlink" Target="http://../AppData/Roaming/Microsoft/Users/51984/Users/CASA%201/Users/CASA%201/AppData/Roaming/Microsoft/RESOLUCIONES%202019%20PDF/CARGOS%202019/1109-CARGO1.pdf" TargetMode="External"/><Relationship Id="rId860" Type="http://schemas.openxmlformats.org/officeDocument/2006/relationships/hyperlink" Target="http://../AppData/Roaming/Microsoft/Users/51984/Users/CASA%201/Users/CASA%201/AppData/Roaming/Microsoft/RESOLUCIONES%202019%20PDF/0656.pdf" TargetMode="External"/><Relationship Id="rId1695" Type="http://schemas.openxmlformats.org/officeDocument/2006/relationships/hyperlink" Target="http://../AppData/Roaming/Microsoft/Users/51984/Users/CASA%201/Users/CASA%201/AppData/Roaming/Microsoft/RESOLUCIONES%202019%20PDF/CARGOS%202019/1109-CARGO2.pdf" TargetMode="External"/><Relationship Id="rId1696" Type="http://schemas.openxmlformats.org/officeDocument/2006/relationships/hyperlink" Target="http://../AppData/Roaming/Microsoft/Users/51984/Users/CASA%201/Users/CASA%201/AppData/Roaming/Microsoft/RESOLUCIONES%202019%20PDF/1110.pdf" TargetMode="External"/><Relationship Id="rId1686" Type="http://schemas.openxmlformats.org/officeDocument/2006/relationships/hyperlink" Target="http://../AppData/Roaming/Microsoft/Users/51984/Users/CASA%201/Users/CASA%201/AppData/Roaming/Microsoft/RESOLUCIONES%202019%20PDF/CARGOS%202019/1106-CARGO1.pdf" TargetMode="External"/><Relationship Id="rId1687" Type="http://schemas.openxmlformats.org/officeDocument/2006/relationships/hyperlink" Target="http://../AppData/Roaming/Microsoft/Users/51984/Users/CASA%201/Users/CASA%201/AppData/Roaming/Microsoft/RESOLUCIONES%202019%20PDF/CARGOS%202019/1106-CARGO2.pdf" TargetMode="External"/><Relationship Id="rId1688" Type="http://schemas.openxmlformats.org/officeDocument/2006/relationships/hyperlink" Target="http://../AppData/Roaming/Microsoft/Users/51984/Users/CASA%201/Users/CASA%201/AppData/Roaming/Microsoft/RESOLUCIONES%202019%20PDF/1107.pdf" TargetMode="External"/><Relationship Id="rId1689" Type="http://schemas.openxmlformats.org/officeDocument/2006/relationships/hyperlink" Target="http://../AppData/Roaming/Microsoft/Users/51984/Users/CASA%201/Users/CASA%201/AppData/Roaming/Microsoft/RESOLUCIONES%202019%20PDF/CARGOS%202019/1107-CARGO1.pdf" TargetMode="External"/><Relationship Id="rId855" Type="http://schemas.openxmlformats.org/officeDocument/2006/relationships/hyperlink" Target="http://../AppData/Roaming/Microsoft/Users/51984/Users/CASA%201/Users/CASA%201/AppData/Roaming/Microsoft/RESOLUCIONES%202019%20PDF/CARGOS%202019/0654-CARGO2.pdf" TargetMode="External"/><Relationship Id="rId854" Type="http://schemas.openxmlformats.org/officeDocument/2006/relationships/hyperlink" Target="http://../AppData/Roaming/Microsoft/Users/51984/Users/CASA%201/Users/CASA%201/AppData/Roaming/Microsoft/RESOLUCIONES%202019%20PDF/CARGOS%202019/0654-CARGO1.pdf" TargetMode="External"/><Relationship Id="rId853" Type="http://schemas.openxmlformats.org/officeDocument/2006/relationships/hyperlink" Target="http://../AppData/Roaming/Microsoft/Users/51984/Users/CASA%201/Users/CASA%201/AppData/Roaming/Microsoft/RESOLUCIONES%202019%20PDF/0654.pdf" TargetMode="External"/><Relationship Id="rId852" Type="http://schemas.openxmlformats.org/officeDocument/2006/relationships/hyperlink" Target="http://../AppData/Roaming/Microsoft/Users/51984/Users/CASA%201/Users/CASA%201/AppData/Roaming/Microsoft/RESOLUCIONES%202019%20PDF/0651.pdf" TargetMode="External"/><Relationship Id="rId859" Type="http://schemas.openxmlformats.org/officeDocument/2006/relationships/hyperlink" Target="http://../AppData/Roaming/Microsoft/Users/51984/Users/CASA%201/Users/CASA%201/AppData/Roaming/Microsoft/RESOLUCIONES%202019%20PDF/CARGOS%202019/0655-CARGO2.pdf" TargetMode="External"/><Relationship Id="rId858" Type="http://schemas.openxmlformats.org/officeDocument/2006/relationships/hyperlink" Target="http://../AppData/Roaming/Microsoft/Users/51984/Users/CASA%201/Users/CASA%201/AppData/Roaming/Microsoft/RESOLUCIONES%202019%20PDF/CARGOS%202019/0655-CARGO1.pdf" TargetMode="External"/><Relationship Id="rId857" Type="http://schemas.openxmlformats.org/officeDocument/2006/relationships/hyperlink" Target="http://../AppData/Roaming/Microsoft/Users/51984/Users/CASA%201/Users/CASA%201/AppData/Roaming/Microsoft/RESOLUCIONES%202019%20PDF/0655.pdf" TargetMode="External"/><Relationship Id="rId856" Type="http://schemas.openxmlformats.org/officeDocument/2006/relationships/hyperlink" Target="http://../AppData/Roaming/Microsoft/Users/51984/Users/CASA%201/Users/CASA%201/AppData/Roaming/Microsoft/RESOLUCIONES%202019%20PDF/CARGOS%202019/0654-CARGO3.pdf" TargetMode="External"/><Relationship Id="rId1680" Type="http://schemas.openxmlformats.org/officeDocument/2006/relationships/hyperlink" Target="http://../AppData/Roaming/Microsoft/Users/51984/Users/CASA%201/Users/CASA%201/AppData/Roaming/Microsoft/RESOLUCIONES%202019%20PDF/1102.pdf" TargetMode="External"/><Relationship Id="rId1681" Type="http://schemas.openxmlformats.org/officeDocument/2006/relationships/hyperlink" Target="http://../AppData/Roaming/Microsoft/Users/51984/Users/CASA%201/Users/CASA%201/AppData/Roaming/Microsoft/RESOLUCIONES%202019%20PDF/1103.pdf" TargetMode="External"/><Relationship Id="rId851" Type="http://schemas.openxmlformats.org/officeDocument/2006/relationships/hyperlink" Target="http://../AppData/Roaming/Microsoft/Users/51984/Users/CASA%201/Users/CASA%201/AppData/Roaming/Microsoft/RESOLUCIONES%202019%20PDF/0650.pdf" TargetMode="External"/><Relationship Id="rId1682" Type="http://schemas.openxmlformats.org/officeDocument/2006/relationships/hyperlink" Target="http://../AppData/Roaming/Microsoft/Users/51984/Users/CASA%201/Users/CASA%201/AppData/Roaming/Microsoft/RESOLUCIONES%202019%20PDF/1104.pdf" TargetMode="External"/><Relationship Id="rId850" Type="http://schemas.openxmlformats.org/officeDocument/2006/relationships/hyperlink" Target="http://../AppData/Roaming/Microsoft/Users/51984/Users/CASA%201/Users/CASA%201/AppData/Roaming/Microsoft/RESOLUCIONES%202019%20PDF/0649.pdf" TargetMode="External"/><Relationship Id="rId1683" Type="http://schemas.openxmlformats.org/officeDocument/2006/relationships/hyperlink" Target="http://../AppData/Roaming/Microsoft/Users/51984/Users/CASA%201/Users/CASA%201/AppData/Roaming/Microsoft/RESOLUCIONES%202019%20PDF/1105.pdf" TargetMode="External"/><Relationship Id="rId1684" Type="http://schemas.openxmlformats.org/officeDocument/2006/relationships/hyperlink" Target="http://../AppData/Roaming/Microsoft/Users/51984/Users/CASA%201/Users/CASA%201/AppData/Roaming/Microsoft/RESOLUCIONES%202019%20PDF/CARGOS%202019/1105-CARGO1.pdf" TargetMode="External"/><Relationship Id="rId1685" Type="http://schemas.openxmlformats.org/officeDocument/2006/relationships/hyperlink" Target="http://../AppData/Roaming/Microsoft/Users/51984/Users/CASA%201/Users/CASA%201/AppData/Roaming/Microsoft/RESOLUCIONES%202019%20PDF/1106.pdf" TargetMode="External"/><Relationship Id="rId888" Type="http://schemas.openxmlformats.org/officeDocument/2006/relationships/hyperlink" Target="http://../AppData/Roaming/Microsoft/Users/51984/Users/CASA%201/Users/CASA%201/AppData/Roaming/Microsoft/RESOLUCIONES%202019%20PDF/0681.pdf" TargetMode="External"/><Relationship Id="rId887" Type="http://schemas.openxmlformats.org/officeDocument/2006/relationships/hyperlink" Target="http://../AppData/Roaming/Microsoft/Users/51984/Users/CASA%201/Users/CASA%201/AppData/Roaming/Microsoft/RESOLUCIONES%202019%20PDF/CARGOS%202019/0680-CARGO2.pdf" TargetMode="External"/><Relationship Id="rId886" Type="http://schemas.openxmlformats.org/officeDocument/2006/relationships/hyperlink" Target="http://../AppData/Roaming/Microsoft/Users/51984/Users/CASA%201/Users/CASA%201/AppData/Roaming/Microsoft/RESOLUCIONES%202019%20PDF/CARGOS%202019/0680-CARGO1.pdf" TargetMode="External"/><Relationship Id="rId885" Type="http://schemas.openxmlformats.org/officeDocument/2006/relationships/hyperlink" Target="http://../AppData/Roaming/Microsoft/Users/51984/Users/CASA%201/Users/CASA%201/AppData/Roaming/Microsoft/RESOLUCIONES%202019%20PDF/0680.pdf" TargetMode="External"/><Relationship Id="rId889" Type="http://schemas.openxmlformats.org/officeDocument/2006/relationships/hyperlink" Target="http://../AppData/Roaming/Microsoft/Users/51984/Users/CASA%201/Users/CASA%201/AppData/Roaming/Microsoft/RESOLUCIONES%202019%20PDF/CARGOS%202019/0681-CARGO1.pdf" TargetMode="External"/><Relationship Id="rId880" Type="http://schemas.openxmlformats.org/officeDocument/2006/relationships/hyperlink" Target="http://../AppData/Roaming/Microsoft/Users/51984/Users/CASA%201/Users/CASA%201/AppData/Roaming/Microsoft/RESOLUCIONES%202019%20PDF/0675.pdf" TargetMode="External"/><Relationship Id="rId884" Type="http://schemas.openxmlformats.org/officeDocument/2006/relationships/hyperlink" Target="http://../AppData/Roaming/Microsoft/Users/51984/Users/CASA%201/Users/CASA%201/AppData/Roaming/Microsoft/RESOLUCIONES%202019%20PDF/0679.pdf" TargetMode="External"/><Relationship Id="rId883" Type="http://schemas.openxmlformats.org/officeDocument/2006/relationships/hyperlink" Target="http://../AppData/Roaming/Microsoft/Users/51984/Users/CASA%201/Users/CASA%201/AppData/Roaming/Microsoft/RESOLUCIONES%202019%20PDF/0678.pdf" TargetMode="External"/><Relationship Id="rId882" Type="http://schemas.openxmlformats.org/officeDocument/2006/relationships/hyperlink" Target="http://../AppData/Roaming/Microsoft/Users/51984/Users/CASA%201/Users/CASA%201/AppData/Roaming/Microsoft/RESOLUCIONES%202019%20PDF/0677.pdf" TargetMode="External"/><Relationship Id="rId881" Type="http://schemas.openxmlformats.org/officeDocument/2006/relationships/hyperlink" Target="http://../AppData/Roaming/Microsoft/Users/51984/Users/CASA%201/Users/CASA%201/AppData/Roaming/Microsoft/RESOLUCIONES%202019%20PDF/0676.pdf" TargetMode="External"/><Relationship Id="rId877" Type="http://schemas.openxmlformats.org/officeDocument/2006/relationships/hyperlink" Target="http://../AppData/Roaming/Microsoft/Users/51984/Users/CASA%201/Users/CASA%201/AppData/Roaming/Microsoft/RESOLUCIONES%202019%20PDF/0672.pdf" TargetMode="External"/><Relationship Id="rId876" Type="http://schemas.openxmlformats.org/officeDocument/2006/relationships/hyperlink" Target="http://../AppData/Roaming/Microsoft/Users/51984/Users/CASA%201/Users/CASA%201/AppData/Roaming/Microsoft/RESOLUCIONES%202019%20PDF/0671.pdf" TargetMode="External"/><Relationship Id="rId875" Type="http://schemas.openxmlformats.org/officeDocument/2006/relationships/hyperlink" Target="http://../AppData/Roaming/Microsoft/Users/51984/Users/CASA%201/Users/CASA%201/AppData/Roaming/Microsoft/RESOLUCIONES%202019%20PDF/0670.pdf" TargetMode="External"/><Relationship Id="rId874" Type="http://schemas.openxmlformats.org/officeDocument/2006/relationships/hyperlink" Target="http://../AppData/Roaming/Microsoft/Users/51984/Users/CASA%201/Users/CASA%201/AppData/Roaming/Microsoft/RESOLUCIONES%202019%20PDF/0669.pdf" TargetMode="External"/><Relationship Id="rId879" Type="http://schemas.openxmlformats.org/officeDocument/2006/relationships/hyperlink" Target="http://../AppData/Roaming/Microsoft/Users/51984/Users/CASA%201/Users/CASA%201/AppData/Roaming/Microsoft/RESOLUCIONES%202019%20PDF/0674.pdf" TargetMode="External"/><Relationship Id="rId878" Type="http://schemas.openxmlformats.org/officeDocument/2006/relationships/hyperlink" Target="http://../AppData/Roaming/Microsoft/Users/51984/Users/CASA%201/Users/CASA%201/AppData/Roaming/Microsoft/RESOLUCIONES%202019%20PDF/0673.pdf" TargetMode="External"/><Relationship Id="rId873" Type="http://schemas.openxmlformats.org/officeDocument/2006/relationships/hyperlink" Target="http://../AppData/Roaming/Microsoft/Users/51984/Users/CASA%201/Users/CASA%201/AppData/Roaming/Microsoft/RESOLUCIONES%202019%20PDF/0667.pdf" TargetMode="External"/><Relationship Id="rId872" Type="http://schemas.openxmlformats.org/officeDocument/2006/relationships/hyperlink" Target="http://../AppData/Roaming/Microsoft/Users/51984/Users/CASA%201/Users/CASA%201/AppData/Roaming/Microsoft/RESOLUCIONES%202019%20PDF/0666.pdf" TargetMode="External"/><Relationship Id="rId871" Type="http://schemas.openxmlformats.org/officeDocument/2006/relationships/hyperlink" Target="http://../AppData/Roaming/Microsoft/Users/51984/Users/CASA%201/Users/CASA%201/AppData/Roaming/Microsoft/RESOLUCIONES%202019%20PDF/0665.pdf" TargetMode="External"/><Relationship Id="rId870" Type="http://schemas.openxmlformats.org/officeDocument/2006/relationships/hyperlink" Target="http://../AppData/Roaming/Microsoft/Users/51984/Users/CASA%201/Users/CASA%201/AppData/Roaming/Microsoft/RESOLUCIONES%202019%20PDF/0664.pdf" TargetMode="External"/><Relationship Id="rId1653" Type="http://schemas.openxmlformats.org/officeDocument/2006/relationships/hyperlink" Target="http://../AppData/Roaming/Microsoft/Users/51984/Users/CASA%201/Users/CASA%201/AppData/Roaming/Microsoft/RESOLUCIONES%202019%20PDF/CARGOS%202019/1094-CARGO3.pdf" TargetMode="External"/><Relationship Id="rId1654" Type="http://schemas.openxmlformats.org/officeDocument/2006/relationships/hyperlink" Target="http://../AppData/Roaming/Microsoft/Users/51984/Users/CASA%201/Users/CASA%201/AppData/Roaming/Microsoft/RESOLUCIONES%202019%20PDF/CARGOS%202019/1094-CARGO4.pdf" TargetMode="External"/><Relationship Id="rId1655" Type="http://schemas.openxmlformats.org/officeDocument/2006/relationships/hyperlink" Target="http://../AppData/Roaming/Microsoft/Users/51984/Users/CASA%201/Users/CASA%201/AppData/Roaming/Microsoft/RESOLUCIONES%202019%20PDF/CARGOS%202019/1094-CARGO5.pdf" TargetMode="External"/><Relationship Id="rId1656" Type="http://schemas.openxmlformats.org/officeDocument/2006/relationships/hyperlink" Target="http://../AppData/Roaming/Microsoft/Users/51984/Users/CASA%201/Users/CASA%201/AppData/Roaming/Microsoft/RESOLUCIONES%202019%20PDF/CARGOS%202019/1094-CARGO6.pdf" TargetMode="External"/><Relationship Id="rId1657" Type="http://schemas.openxmlformats.org/officeDocument/2006/relationships/hyperlink" Target="http://../AppData/Roaming/Microsoft/Users/51984/Users/CASA%201/Users/CASA%201/AppData/Roaming/Microsoft/RESOLUCIONES%202019%20PDF/1095.pdf" TargetMode="External"/><Relationship Id="rId1658" Type="http://schemas.openxmlformats.org/officeDocument/2006/relationships/hyperlink" Target="http://../AppData/Roaming/Microsoft/Users/51984/Users/CASA%201/Users/CASA%201/AppData/Roaming/Microsoft/RESOLUCIONES%202019%20PDF/CARGOS%202019/1095-CARGO1.pdf" TargetMode="External"/><Relationship Id="rId1659" Type="http://schemas.openxmlformats.org/officeDocument/2006/relationships/hyperlink" Target="http://../AppData/Roaming/Microsoft/Users/51984/Users/CASA%201/Users/CASA%201/AppData/Roaming/Microsoft/RESOLUCIONES%202019%20PDF/CARGOS%202019/1095-CARGO2.pdf" TargetMode="External"/><Relationship Id="rId829" Type="http://schemas.openxmlformats.org/officeDocument/2006/relationships/hyperlink" Target="http://../AppData/Roaming/Microsoft/Users/51984/Users/CASA%201/Users/CASA%201/AppData/Roaming/Microsoft/RESOLUCIONES%202019%20PDF/0638.pdf" TargetMode="External"/><Relationship Id="rId828" Type="http://schemas.openxmlformats.org/officeDocument/2006/relationships/hyperlink" Target="http://../AppData/Roaming/Microsoft/Users/51984/Users/CASA%201/Users/CASA%201/AppData/Roaming/Microsoft/RESOLUCIONES%202019%20PDF/0637.pdf" TargetMode="External"/><Relationship Id="rId827" Type="http://schemas.openxmlformats.org/officeDocument/2006/relationships/hyperlink" Target="http://../AppData/Roaming/Microsoft/Users/51984/Users/CASA%201/Users/CASA%201/AppData/Roaming/Microsoft/RESOLUCIONES%202019%20PDF/0636.pdf" TargetMode="External"/><Relationship Id="rId822" Type="http://schemas.openxmlformats.org/officeDocument/2006/relationships/hyperlink" Target="http://../AppData/Roaming/Microsoft/Users/51984/Users/CASA%201/Users/CASA%201/AppData/Roaming/Microsoft/RESOLUCIONES%202019%20PDF/0631.pdf" TargetMode="External"/><Relationship Id="rId821" Type="http://schemas.openxmlformats.org/officeDocument/2006/relationships/hyperlink" Target="http://../AppData/Roaming/Microsoft/Users/51984/Users/CASA%201/Users/CASA%201/AppData/Roaming/Microsoft/RESOLUCIONES%202019%20PDF/0630.pdf" TargetMode="External"/><Relationship Id="rId820" Type="http://schemas.openxmlformats.org/officeDocument/2006/relationships/hyperlink" Target="http://../AppData/Roaming/Microsoft/Users/51984/Users/CASA%201/Users/CASA%201/AppData/Roaming/Microsoft/RESOLUCIONES%202019%20PDF/CARGOS%202019/0629-CARGO1.pdf" TargetMode="External"/><Relationship Id="rId826" Type="http://schemas.openxmlformats.org/officeDocument/2006/relationships/hyperlink" Target="http://../AppData/Roaming/Microsoft/Users/51984/Users/CASA%201/Users/CASA%201/AppData/Roaming/Microsoft/RESOLUCIONES%202019%20PDF/0635.pdf" TargetMode="External"/><Relationship Id="rId825" Type="http://schemas.openxmlformats.org/officeDocument/2006/relationships/hyperlink" Target="http://../AppData/Roaming/Microsoft/Users/51984/Users/CASA%201/Users/CASA%201/AppData/Roaming/Microsoft/RESOLUCIONES%202019%20PDF/0634.pdf" TargetMode="External"/><Relationship Id="rId824" Type="http://schemas.openxmlformats.org/officeDocument/2006/relationships/hyperlink" Target="http://../AppData/Roaming/Microsoft/Users/51984/Users/CASA%201/Users/CASA%201/AppData/Roaming/Microsoft/RESOLUCIONES%202019%20PDF/0633.pdf" TargetMode="External"/><Relationship Id="rId823" Type="http://schemas.openxmlformats.org/officeDocument/2006/relationships/hyperlink" Target="http://../AppData/Roaming/Microsoft/Users/51984/Users/CASA%201/Users/CASA%201/AppData/Roaming/Microsoft/RESOLUCIONES%202019%20PDF/0632.pdf" TargetMode="External"/><Relationship Id="rId1650" Type="http://schemas.openxmlformats.org/officeDocument/2006/relationships/hyperlink" Target="http://../AppData/Roaming/Microsoft/Users/51984/Users/CASA%201/Users/CASA%201/AppData/Roaming/Microsoft/RESOLUCIONES%202019%20PDF/1094.pdf" TargetMode="External"/><Relationship Id="rId1651" Type="http://schemas.openxmlformats.org/officeDocument/2006/relationships/hyperlink" Target="http://../AppData/Roaming/Microsoft/Users/51984/Users/CASA%201/Users/CASA%201/AppData/Roaming/Microsoft/RESOLUCIONES%202019%20PDF/CARGOS%202019/1094-CARGO1.pdf" TargetMode="External"/><Relationship Id="rId1652" Type="http://schemas.openxmlformats.org/officeDocument/2006/relationships/hyperlink" Target="http://../AppData/Roaming/Microsoft/Users/51984/Users/CASA%201/Users/CASA%201/AppData/Roaming/Microsoft/RESOLUCIONES%202019%20PDF/CARGOS%202019/1094-CARGO2.pdf" TargetMode="External"/><Relationship Id="rId1642" Type="http://schemas.openxmlformats.org/officeDocument/2006/relationships/hyperlink" Target="http://../AppData/Roaming/Microsoft/Users/51984/Users/CASA%201/Users/CASA%201/AppData/Roaming/Microsoft/RESOLUCIONES%202019%20PDF/CARGOS%202019/1092-CARGO2.pdf" TargetMode="External"/><Relationship Id="rId1643" Type="http://schemas.openxmlformats.org/officeDocument/2006/relationships/hyperlink" Target="http://../AppData/Roaming/Microsoft/Users/51984/Users/CASA%201/Users/CASA%201/AppData/Roaming/Microsoft/RESOLUCIONES%202019%20PDF/1093.pdf" TargetMode="External"/><Relationship Id="rId1644" Type="http://schemas.openxmlformats.org/officeDocument/2006/relationships/hyperlink" Target="http://../AppData/Roaming/Microsoft/Users/51984/Users/CASA%201/Users/CASA%201/AppData/Roaming/Microsoft/RESOLUCIONES%202019%20PDF/CARGOS%202019/1093-CARGO1.pdf" TargetMode="External"/><Relationship Id="rId1645" Type="http://schemas.openxmlformats.org/officeDocument/2006/relationships/hyperlink" Target="http://../AppData/Roaming/Microsoft/Users/51984/Users/CASA%201/Users/CASA%201/AppData/Roaming/Microsoft/RESOLUCIONES%202019%20PDF/CARGOS%202019/1093-CARGO1.pdf" TargetMode="External"/><Relationship Id="rId1646" Type="http://schemas.openxmlformats.org/officeDocument/2006/relationships/hyperlink" Target="http://../AppData/Roaming/Microsoft/Users/51984/Users/CASA%201/Users/CASA%201/AppData/Roaming/Microsoft/RESOLUCIONES%202019%20PDF/CARGOS%202019/1093-CARGO3.pdf" TargetMode="External"/><Relationship Id="rId1647" Type="http://schemas.openxmlformats.org/officeDocument/2006/relationships/hyperlink" Target="http://../AppData/Roaming/Microsoft/Users/51984/Users/CASA%201/Users/CASA%201/AppData/Roaming/Microsoft/RESOLUCIONES%202019%20PDF/CARGOS%202019/1093-CARGO4.pdf" TargetMode="External"/><Relationship Id="rId1648" Type="http://schemas.openxmlformats.org/officeDocument/2006/relationships/hyperlink" Target="http://../AppData/Roaming/Microsoft/Users/51984/Users/CASA%201/Users/CASA%201/AppData/Roaming/Microsoft/RESOLUCIONES%202019%20PDF/CARGOS%202019/1093-CARGO5.pdf" TargetMode="External"/><Relationship Id="rId1649" Type="http://schemas.openxmlformats.org/officeDocument/2006/relationships/hyperlink" Target="http://../AppData/Roaming/Microsoft/Users/51984/Users/CASA%201/Users/CASA%201/AppData/Roaming/Microsoft/RESOLUCIONES%202019%20PDF/CARGOS%202019/1093-CARGO6.pdf" TargetMode="External"/><Relationship Id="rId819" Type="http://schemas.openxmlformats.org/officeDocument/2006/relationships/hyperlink" Target="http://../AppData/Roaming/Microsoft/Users/51984/Users/CASA%201/Users/CASA%201/AppData/Roaming/Microsoft/RESOLUCIONES%202019%20PDF/0629.pdf" TargetMode="External"/><Relationship Id="rId818" Type="http://schemas.openxmlformats.org/officeDocument/2006/relationships/hyperlink" Target="http://../AppData/Roaming/Microsoft/Users/51984/Users/CASA%201/Users/CASA%201/AppData/Roaming/Microsoft/RESOLUCIONES%202019%20PDF/0628.pdf" TargetMode="External"/><Relationship Id="rId817" Type="http://schemas.openxmlformats.org/officeDocument/2006/relationships/hyperlink" Target="http://../AppData/Roaming/Microsoft/Users/51984/Users/CASA%201/Users/CASA%201/AppData/Roaming/Microsoft/RESOLUCIONES%202019%20PDF/CARGOS%202019/627-0.pdf" TargetMode="External"/><Relationship Id="rId816" Type="http://schemas.openxmlformats.org/officeDocument/2006/relationships/hyperlink" Target="http://../AppData/Roaming/Microsoft/Users/51984/Users/CASA%201/Users/CASA%201/AppData/Roaming/Microsoft/RESOLUCIONES%202019%20PDF/CARGOS%202019/0627-CARGO1.pdf" TargetMode="External"/><Relationship Id="rId811" Type="http://schemas.openxmlformats.org/officeDocument/2006/relationships/hyperlink" Target="http://../AppData/Roaming/Microsoft/Users/51984/Users/CASA%201/Users/CASA%201/AppData/Roaming/Microsoft/RESOLUCIONES%202019%20PDF/0624.pdf" TargetMode="External"/><Relationship Id="rId810" Type="http://schemas.openxmlformats.org/officeDocument/2006/relationships/hyperlink" Target="http://../AppData/Roaming/Microsoft/Users/51984/Users/CASA%201/Users/CASA%201/AppData/Roaming/Microsoft/RESOLUCIONES%202019%20PDF/0623.pdf" TargetMode="External"/><Relationship Id="rId815" Type="http://schemas.openxmlformats.org/officeDocument/2006/relationships/hyperlink" Target="http://../AppData/Roaming/Microsoft/AppData/Roaming/Microsoft/RESOLUCIONES%202019%20PDF/0627.pdf" TargetMode="External"/><Relationship Id="rId814" Type="http://schemas.openxmlformats.org/officeDocument/2006/relationships/hyperlink" Target="http://../AppData/Roaming/Microsoft/Users/51984/Users/CASA%201/Users/CASA%201/AppData/Roaming/Microsoft/RESOLUCIONES%202019%20PDF/0626.pdf" TargetMode="External"/><Relationship Id="rId813" Type="http://schemas.openxmlformats.org/officeDocument/2006/relationships/hyperlink" Target="http://../AppData/Roaming/Microsoft/Users/51984/Users/CASA%201/Users/CASA%201/AppData/Roaming/Microsoft/RESOLUCIONES%202019%20PDF/CARGOS%202019/0625-CARGO1.pdf" TargetMode="External"/><Relationship Id="rId812" Type="http://schemas.openxmlformats.org/officeDocument/2006/relationships/hyperlink" Target="http://../AppData/Roaming/Microsoft/AppData/Roaming/Microsoft/RESOLUCIONES%202019%20PDF/0625.pdf" TargetMode="External"/><Relationship Id="rId1640" Type="http://schemas.openxmlformats.org/officeDocument/2006/relationships/hyperlink" Target="http://../AppData/Roaming/Microsoft/Users/51984/Users/CASA%201/Users/CASA%201/AppData/Roaming/Microsoft/RESOLUCIONES%202019%20PDF/1092.pdf" TargetMode="External"/><Relationship Id="rId1641" Type="http://schemas.openxmlformats.org/officeDocument/2006/relationships/hyperlink" Target="http://../AppData/Roaming/Microsoft/Users/51984/Users/CASA%201/Users/CASA%201/AppData/Roaming/Microsoft/RESOLUCIONES%202019%20PDF/CARGOS%202019/1092-CARGO1.pdf" TargetMode="External"/><Relationship Id="rId1675" Type="http://schemas.openxmlformats.org/officeDocument/2006/relationships/hyperlink" Target="http://../AppData/Roaming/Microsoft/Users/51984/Users/CASA%201/Users/CASA%201/AppData/Roaming/Microsoft/RESOLUCIONES%202019%20PDF/CARGOS%202019/1097-CARGO5.pdf" TargetMode="External"/><Relationship Id="rId1676" Type="http://schemas.openxmlformats.org/officeDocument/2006/relationships/hyperlink" Target="http://../AppData/Roaming/Microsoft/Users/51984/Users/CASA%201/Users/CASA%201/AppData/Roaming/Microsoft/RESOLUCIONES%202019%20PDF/1098.pdf" TargetMode="External"/><Relationship Id="rId1677" Type="http://schemas.openxmlformats.org/officeDocument/2006/relationships/hyperlink" Target="http://../AppData/Roaming/Microsoft/Users/51984/Users/CASA%201/Users/CASA%201/AppData/Roaming/Microsoft/RESOLUCIONES%202019%20PDF/1099.pdf" TargetMode="External"/><Relationship Id="rId1678" Type="http://schemas.openxmlformats.org/officeDocument/2006/relationships/hyperlink" Target="http://../AppData/Roaming/Microsoft/Users/51984/Users/CASA%201/Users/CASA%201/AppData/Roaming/Microsoft/RESOLUCIONES%202019%20PDF/1100.pdf" TargetMode="External"/><Relationship Id="rId1679" Type="http://schemas.openxmlformats.org/officeDocument/2006/relationships/hyperlink" Target="http://../AppData/Roaming/Microsoft/Users/51984/Users/CASA%201/Users/CASA%201/AppData/Roaming/Microsoft/RESOLUCIONES%202019%20PDF/1101.pdf" TargetMode="External"/><Relationship Id="rId849" Type="http://schemas.openxmlformats.org/officeDocument/2006/relationships/hyperlink" Target="http://../AppData/Roaming/Microsoft/Users/51984/Users/CASA%201/Users/CASA%201/AppData/Roaming/Microsoft/RESOLUCIONES%202019%20PDF/0648.pdf" TargetMode="External"/><Relationship Id="rId844" Type="http://schemas.openxmlformats.org/officeDocument/2006/relationships/hyperlink" Target="http://../AppData/Roaming/Microsoft/Users/51984/Users/CASA%201/Users/CASA%201/AppData/Roaming/Microsoft/RESOLUCIONES%202019%20PDF/CARGOS%202019/0645-CARGO3.pdf" TargetMode="External"/><Relationship Id="rId843" Type="http://schemas.openxmlformats.org/officeDocument/2006/relationships/hyperlink" Target="http://../AppData/Roaming/Microsoft/Users/51984/Users/CASA%201/Users/CASA%201/AppData/Roaming/Microsoft/RESOLUCIONES%202019%20PDF/CARGOS%202019/0645-CARGO2.pdf" TargetMode="External"/><Relationship Id="rId842" Type="http://schemas.openxmlformats.org/officeDocument/2006/relationships/hyperlink" Target="http://../AppData/Roaming/Microsoft/Users/51984/Users/CASA%201/Users/CASA%201/AppData/Roaming/Microsoft/RESOLUCIONES%202019%20PDF/CARGOS%202019/0645-CARGO1.pdf" TargetMode="External"/><Relationship Id="rId841" Type="http://schemas.openxmlformats.org/officeDocument/2006/relationships/hyperlink" Target="http://../AppData/Roaming/Microsoft/Users/51984/Users/CASA%201/Users/CASA%201/AppData/Roaming/Microsoft/RESOLUCIONES%202019%20PDF/0645.pdf" TargetMode="External"/><Relationship Id="rId848" Type="http://schemas.openxmlformats.org/officeDocument/2006/relationships/hyperlink" Target="http://../AppData/Roaming/Microsoft/Users/51984/Users/CASA%201/Users/CASA%201/AppData/Roaming/Microsoft/RESOLUCIONES%202019%20PDF/0647.pdf" TargetMode="External"/><Relationship Id="rId847" Type="http://schemas.openxmlformats.org/officeDocument/2006/relationships/hyperlink" Target="http://../AppData/Roaming/Microsoft/Users/51984/Users/CASA%201/Users/CASA%201/AppData/Roaming/Microsoft/RESOLUCIONES%202019%20PDF/CARGOS%202019/0646-CARGO2.pdf" TargetMode="External"/><Relationship Id="rId846" Type="http://schemas.openxmlformats.org/officeDocument/2006/relationships/hyperlink" Target="http://../AppData/Roaming/Microsoft/Users/51984/Users/CASA%201/Users/CASA%201/AppData/Roaming/Microsoft/RESOLUCIONES%202019%20PDF/CARGOS%202019/0646-CARGO1.pdf" TargetMode="External"/><Relationship Id="rId845" Type="http://schemas.openxmlformats.org/officeDocument/2006/relationships/hyperlink" Target="http://../AppData/Roaming/Microsoft/Users/51984/Users/CASA%201/Users/CASA%201/AppData/Roaming/Microsoft/RESOLUCIONES%202019%20PDF/0646.pdf" TargetMode="External"/><Relationship Id="rId1670" Type="http://schemas.openxmlformats.org/officeDocument/2006/relationships/hyperlink" Target="http://../AppData/Roaming/Microsoft/Users/51984/Users/CASA%201/Users/CASA%201/AppData/Roaming/Microsoft/RESOLUCIONES%202019%20PDF/1097.pdf" TargetMode="External"/><Relationship Id="rId840" Type="http://schemas.openxmlformats.org/officeDocument/2006/relationships/hyperlink" Target="http://../AppData/Roaming/Microsoft/Users/51984/Users/CASA%201/Users/CASA%201/AppData/Roaming/Microsoft/RESOLUCIONES%202019%20PDF/CARGOS%202019/0644-CARGO4.pdf" TargetMode="External"/><Relationship Id="rId1671" Type="http://schemas.openxmlformats.org/officeDocument/2006/relationships/hyperlink" Target="http://../AppData/Roaming/Microsoft/Users/51984/Users/CASA%201/Users/CASA%201/AppData/Roaming/Microsoft/RESOLUCIONES%202019%20PDF/CARGOS%202019/1097-CARGO1.pdf" TargetMode="External"/><Relationship Id="rId1672" Type="http://schemas.openxmlformats.org/officeDocument/2006/relationships/hyperlink" Target="http://../AppData/Roaming/Microsoft/Users/51984/Users/CASA%201/Users/CASA%201/AppData/Roaming/Microsoft/RESOLUCIONES%202019%20PDF/CARGOS%202019/1097-CARGO2.pdf" TargetMode="External"/><Relationship Id="rId1673" Type="http://schemas.openxmlformats.org/officeDocument/2006/relationships/hyperlink" Target="http://../AppData/Roaming/Microsoft/Users/51984/Users/CASA%201/Users/CASA%201/AppData/Roaming/Microsoft/RESOLUCIONES%202019%20PDF/CARGOS%202019/1097-CARGO3.pdf" TargetMode="External"/><Relationship Id="rId1674" Type="http://schemas.openxmlformats.org/officeDocument/2006/relationships/hyperlink" Target="http://../AppData/Roaming/Microsoft/Users/51984/Users/CASA%201/Users/CASA%201/AppData/Roaming/Microsoft/RESOLUCIONES%202019%20PDF/CARGOS%202019/1097-CARGO4.pdf" TargetMode="External"/><Relationship Id="rId1664" Type="http://schemas.openxmlformats.org/officeDocument/2006/relationships/hyperlink" Target="http://../AppData/Roaming/Microsoft/Users/51984/Users/CASA%201/Users/CASA%201/AppData/Roaming/Microsoft/RESOLUCIONES%202019%20PDF/CARGOS%202019/1096-CARGO1.pdf" TargetMode="External"/><Relationship Id="rId1665" Type="http://schemas.openxmlformats.org/officeDocument/2006/relationships/hyperlink" Target="http://../AppData/Roaming/Microsoft/Users/51984/Users/CASA%201/Users/CASA%201/AppData/Roaming/Microsoft/RESOLUCIONES%202019%20PDF/CARGOS%202019/1096-CARGO2.pdf" TargetMode="External"/><Relationship Id="rId1666" Type="http://schemas.openxmlformats.org/officeDocument/2006/relationships/hyperlink" Target="http://../AppData/Roaming/Microsoft/Users/51984/Users/CASA%201/Users/CASA%201/AppData/Roaming/Microsoft/RESOLUCIONES%202019%20PDF/CARGOS%202019/1096-CARGO3.pdf" TargetMode="External"/><Relationship Id="rId1667" Type="http://schemas.openxmlformats.org/officeDocument/2006/relationships/hyperlink" Target="http://../AppData/Roaming/Microsoft/Users/51984/Users/CASA%201/Users/CASA%201/AppData/Roaming/Microsoft/RESOLUCIONES%202019%20PDF/CARGOS%202019/1096-CARGO4.pdf" TargetMode="External"/><Relationship Id="rId1668" Type="http://schemas.openxmlformats.org/officeDocument/2006/relationships/hyperlink" Target="http://../AppData/Roaming/Microsoft/Users/51984/Users/CASA%201/Users/CASA%201/AppData/Roaming/Microsoft/RESOLUCIONES%202019%20PDF/CARGOS%202019/1096-CARGO5.pdf" TargetMode="External"/><Relationship Id="rId1669" Type="http://schemas.openxmlformats.org/officeDocument/2006/relationships/hyperlink" Target="http://../AppData/Roaming/Microsoft/Users/51984/Users/CASA%201/Users/CASA%201/AppData/Roaming/Microsoft/RESOLUCIONES%202019%20PDF/CARGOS%202019/1096-CARGO6.pdf" TargetMode="External"/><Relationship Id="rId839" Type="http://schemas.openxmlformats.org/officeDocument/2006/relationships/hyperlink" Target="http://../AppData/Roaming/Microsoft/Users/51984/Users/CASA%201/Users/CASA%201/AppData/Roaming/Microsoft/RESOLUCIONES%202019%20PDF/CARGOS%202019/0644-CARGO3.pdf" TargetMode="External"/><Relationship Id="rId838" Type="http://schemas.openxmlformats.org/officeDocument/2006/relationships/hyperlink" Target="http://../AppData/Roaming/Microsoft/Users/51984/Users/CASA%201/Users/CASA%201/AppData/Roaming/Microsoft/RESOLUCIONES%202019%20PDF/CARGOS%202019/0644-CARGO2.pdf" TargetMode="External"/><Relationship Id="rId833" Type="http://schemas.openxmlformats.org/officeDocument/2006/relationships/hyperlink" Target="http://../AppData/Roaming/Microsoft/Users/51984/Users/CASA%201/Users/CASA%201/AppData/Roaming/Microsoft/RESOLUCIONES%202019%20PDF/0642.pdf" TargetMode="External"/><Relationship Id="rId832" Type="http://schemas.openxmlformats.org/officeDocument/2006/relationships/hyperlink" Target="http://../AppData/Roaming/Microsoft/Users/51984/Users/CASA%201/Users/CASA%201/AppData/Roaming/Microsoft/RESOLUCIONES%202019%20PDF/0641.pdf" TargetMode="External"/><Relationship Id="rId831" Type="http://schemas.openxmlformats.org/officeDocument/2006/relationships/hyperlink" Target="http://../AppData/Roaming/Microsoft/Users/51984/Users/CASA%201/Users/CASA%201/AppData/Roaming/Microsoft/RESOLUCIONES%202019%20PDF/0640.pdf" TargetMode="External"/><Relationship Id="rId830" Type="http://schemas.openxmlformats.org/officeDocument/2006/relationships/hyperlink" Target="http://../AppData/Roaming/Microsoft/Users/51984/Users/CASA%201/Users/CASA%201/AppData/Roaming/Microsoft/RESOLUCIONES%202019%20PDF/0639.pdf" TargetMode="External"/><Relationship Id="rId837" Type="http://schemas.openxmlformats.org/officeDocument/2006/relationships/hyperlink" Target="http://../AppData/Roaming/Microsoft/Users/51984/Users/CASA%201/Users/CASA%201/AppData/Roaming/Microsoft/RESOLUCIONES%202019%20PDF/CARGOS%202019/0644-CARGO1.pdf" TargetMode="External"/><Relationship Id="rId836" Type="http://schemas.openxmlformats.org/officeDocument/2006/relationships/hyperlink" Target="http://../AppData/Roaming/Microsoft/Users/51984/Users/CASA%201/Users/CASA%201/AppData/Roaming/Microsoft/RESOLUCIONES%202019%20PDF/0644.pdf" TargetMode="External"/><Relationship Id="rId835" Type="http://schemas.openxmlformats.org/officeDocument/2006/relationships/hyperlink" Target="http://../AppData/Roaming/Microsoft/Users/51984/Users/CASA%201/Users/CASA%201/AppData/Roaming/Microsoft/RESOLUCIONES%202019%20PDF/0643.pdf" TargetMode="External"/><Relationship Id="rId834" Type="http://schemas.openxmlformats.org/officeDocument/2006/relationships/hyperlink" Target="http://../AppData/Roaming/Microsoft/Users/51984/Users/CASA%201/Users/CASA%201/AppData/Roaming/Microsoft/RESOLUCIONES%202019%20PDF/CARGOS%202019/0642-CARGO1.pdf" TargetMode="External"/><Relationship Id="rId1660" Type="http://schemas.openxmlformats.org/officeDocument/2006/relationships/hyperlink" Target="http://../AppData/Roaming/Microsoft/Users/51984/Users/CASA%201/Users/CASA%201/AppData/Roaming/Microsoft/RESOLUCIONES%202019%20PDF/CARGOS%202019/1095-CARGO3.pdf" TargetMode="External"/><Relationship Id="rId1661" Type="http://schemas.openxmlformats.org/officeDocument/2006/relationships/hyperlink" Target="http://../AppData/Roaming/Microsoft/Users/51984/Users/CASA%201/Users/CASA%201/AppData/Roaming/Microsoft/RESOLUCIONES%202019%20PDF/CARGOS%202019/1095-CARGO4.pdf" TargetMode="External"/><Relationship Id="rId1662" Type="http://schemas.openxmlformats.org/officeDocument/2006/relationships/hyperlink" Target="http://../AppData/Roaming/Microsoft/Users/51984/Users/CASA%201/Users/CASA%201/AppData/Roaming/Microsoft/RESOLUCIONES%202019%20PDF/CARGOS%202019/1095-CARGO5.pdf" TargetMode="External"/><Relationship Id="rId1663" Type="http://schemas.openxmlformats.org/officeDocument/2006/relationships/hyperlink" Target="http://../AppData/Roaming/Microsoft/Users/51984/Users/CASA%201/Users/CASA%201/AppData/Roaming/Microsoft/RESOLUCIONES%202019%20PDF/1096.pdf" TargetMode="External"/><Relationship Id="rId899" Type="http://schemas.openxmlformats.org/officeDocument/2006/relationships/hyperlink" Target="http://../AppData/Roaming/Microsoft/Users/51984/Users/CASA%201/Users/CASA%201/AppData/Roaming/Microsoft/RESOLUCIONES%202019%20PDF/0686.pdf" TargetMode="External"/><Relationship Id="rId898" Type="http://schemas.openxmlformats.org/officeDocument/2006/relationships/hyperlink" Target="http://../AppData/Roaming/Microsoft/Users/51984/Users/CASA%201/Users/CASA%201/AppData/Roaming/Microsoft/RESOLUCIONES%202019%20PDF/CARGOS%202019/0685-CARGO4.pdf" TargetMode="External"/><Relationship Id="rId897" Type="http://schemas.openxmlformats.org/officeDocument/2006/relationships/hyperlink" Target="http://../AppData/Roaming/Microsoft/Users/51984/Users/CASA%201/Users/CASA%201/AppData/Roaming/Microsoft/RESOLUCIONES%202019%20PDF/CARGOS%202019/0685-CARGO3.pdf" TargetMode="External"/><Relationship Id="rId896" Type="http://schemas.openxmlformats.org/officeDocument/2006/relationships/hyperlink" Target="http://../AppData/Roaming/Microsoft/Users/51984/Users/CASA%201/Users/CASA%201/AppData/Roaming/Microsoft/RESOLUCIONES%202019%20PDF/CARGOS%202019/0685-CARGO2.pdf" TargetMode="External"/><Relationship Id="rId891" Type="http://schemas.openxmlformats.org/officeDocument/2006/relationships/hyperlink" Target="http://../AppData/Roaming/Microsoft/Users/51984/Users/CASA%201/Users/CASA%201/AppData/Roaming/Microsoft/RESOLUCIONES%202019%20PDF/0683.pdf" TargetMode="External"/><Relationship Id="rId890" Type="http://schemas.openxmlformats.org/officeDocument/2006/relationships/hyperlink" Target="http://../AppData/Roaming/Microsoft/Users/51984/Users/CASA%201/Users/CASA%201/AppData/Roaming/Microsoft/RESOLUCIONES%202019%20PDF/0682.pdf" TargetMode="External"/><Relationship Id="rId895" Type="http://schemas.openxmlformats.org/officeDocument/2006/relationships/hyperlink" Target="http://../AppData/Roaming/Microsoft/Users/51984/Users/CASA%201/Users/CASA%201/AppData/Roaming/Microsoft/RESOLUCIONES%202019%20PDF/CARGOS%202019/0685-CARGO1.pdf" TargetMode="External"/><Relationship Id="rId894" Type="http://schemas.openxmlformats.org/officeDocument/2006/relationships/hyperlink" Target="http://../AppData/Roaming/Microsoft/Users/51984/Users/CASA%201/Users/CASA%201/AppData/Roaming/Microsoft/RESOLUCIONES%202019%20PDF/0685.pdf" TargetMode="External"/><Relationship Id="rId893" Type="http://schemas.openxmlformats.org/officeDocument/2006/relationships/hyperlink" Target="http://../AppData/Roaming/Microsoft/Users/51984/Users/CASA%201/Users/CASA%201/AppData/Roaming/Microsoft/RESOLUCIONES%202019%20PDF/0684.pdf" TargetMode="External"/><Relationship Id="rId892" Type="http://schemas.openxmlformats.org/officeDocument/2006/relationships/hyperlink" Target="http://../AppData/Roaming/Microsoft/Users/51984/Users/CASA%201/Users/CASA%201/AppData/Roaming/Microsoft/RESOLUCIONES%202019%20PDF/CARGOS%202019/0683-CARGO1.pdf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../AppData/Roaming/Microsoft/Users/51984/Users/CASA%201/Users/CASA%201/AppData/Roaming/Microsoft/RESOLUCIONES%202018%20PDF/CARGOS%202018/749-5.pdf" TargetMode="External"/><Relationship Id="rId42" Type="http://schemas.openxmlformats.org/officeDocument/2006/relationships/hyperlink" Target="http://../AppData/Roaming/Microsoft/Users/51984/Users/CASA%201/Users/CASA%201/AppData/Roaming/Microsoft/RESOLUCIONES%202018%20PDF/CARGOS%202018/751-2.pdf" TargetMode="External"/><Relationship Id="rId41" Type="http://schemas.openxmlformats.org/officeDocument/2006/relationships/hyperlink" Target="http://../AppData/Roaming/Microsoft/Users/51984/Users/CASA%201/Users/CASA%201/AppData/Roaming/Microsoft/RESOLUCIONES%202018%20PDF/CARGOS%202018/751.pdf" TargetMode="External"/><Relationship Id="rId44" Type="http://schemas.openxmlformats.org/officeDocument/2006/relationships/hyperlink" Target="http://../AppData/Roaming/Microsoft/Users/51984/Users/CASA%201/Users/CASA%201/AppData/Roaming/Microsoft/RESOLUCIONES%202018%20PDF/CARGOS%202018/752-2.pdf" TargetMode="External"/><Relationship Id="rId43" Type="http://schemas.openxmlformats.org/officeDocument/2006/relationships/hyperlink" Target="http://../AppData/Roaming/Microsoft/Users/51984/Users/CASA%201/Users/CASA%201/AppData/Roaming/Microsoft/RESOLUCIONES%202018%20PDF/CARGOS%202018/752.pdf" TargetMode="External"/><Relationship Id="rId46" Type="http://schemas.openxmlformats.org/officeDocument/2006/relationships/hyperlink" Target="http://../AppData/Roaming/Microsoft/Users/51984/Users/CASA%201/Users/CASA%201/AppData/Roaming/Microsoft/RESOLUCIONES%202018%20PDF/CARGOS%202018/753-2.pdf" TargetMode="External"/><Relationship Id="rId45" Type="http://schemas.openxmlformats.org/officeDocument/2006/relationships/hyperlink" Target="http://../AppData/Roaming/Microsoft/Users/51984/Users/CASA%201/Users/CASA%201/AppData/Roaming/Microsoft/RESOLUCIONES%202018%20PDF/CARGOS%202018/753.pdf" TargetMode="External"/><Relationship Id="rId48" Type="http://schemas.openxmlformats.org/officeDocument/2006/relationships/hyperlink" Target="http://../AppData/Roaming/Microsoft/Users/51984/Users/CASA%201/Users/CASA%201/AppData/Roaming/Microsoft/RESOLUCIONES%202018%20PDF/CARGOS%202018/755.pdf" TargetMode="External"/><Relationship Id="rId47" Type="http://schemas.openxmlformats.org/officeDocument/2006/relationships/hyperlink" Target="http://../AppData/Roaming/Microsoft/Users/51984/Users/CASA%201/AppData/Roaming/Microsoft/RESOLUCIONES%202018%20PDF/754.pdf" TargetMode="External"/><Relationship Id="rId49" Type="http://schemas.openxmlformats.org/officeDocument/2006/relationships/hyperlink" Target="http://../AppData/Roaming/Microsoft/Users/51984/Users/CASA%201/Users/CASA%201/AppData/Roaming/Microsoft/RESOLUCIONES%202018%20PDF/CARGOS%202018/761.pdf" TargetMode="External"/><Relationship Id="rId31" Type="http://schemas.openxmlformats.org/officeDocument/2006/relationships/hyperlink" Target="http://../AppData/Roaming/Microsoft/Users/51984/Users/CASA%201/Users/CASA%201/AppData/Roaming/Microsoft/RESOLUCIONES%202018%20PDF/CARGOS%202018/724.pdf" TargetMode="External"/><Relationship Id="rId30" Type="http://schemas.openxmlformats.org/officeDocument/2006/relationships/hyperlink" Target="http://../AppData/Roaming/Microsoft/Users/51984/Users/CASA%201/Users/CASA%201/AppData/Roaming/Microsoft/RESOLUCIONES%202018%20PDF/CARGOS%202018/723.pdf" TargetMode="External"/><Relationship Id="rId33" Type="http://schemas.openxmlformats.org/officeDocument/2006/relationships/hyperlink" Target="http://../AppData/Roaming/Microsoft/Users/51984/Users/CASA%201/Users/CASA%201/AppData/Roaming/Microsoft/RESOLUCIONES%202018%20PDF/CARGOS%202018/728.pdf" TargetMode="External"/><Relationship Id="rId32" Type="http://schemas.openxmlformats.org/officeDocument/2006/relationships/hyperlink" Target="http://../AppData/Roaming/Microsoft/AppData/Roaming/Microsoft/RESOLUCIONES%202018%20PDF/725.pdf" TargetMode="External"/><Relationship Id="rId35" Type="http://schemas.openxmlformats.org/officeDocument/2006/relationships/hyperlink" Target="http://../AppData/Roaming/Microsoft/Users/51984/Users/CASA%201/Users/CASA%201/AppData/Roaming/Microsoft/RESOLUCIONES%202018%20PDF/CARGOS%202018/729.pdf" TargetMode="External"/><Relationship Id="rId34" Type="http://schemas.openxmlformats.org/officeDocument/2006/relationships/hyperlink" Target="http://../AppData/Roaming/Microsoft/Users/51984/Users/CASA%201/Users/CASA%201/AppData/Roaming/Microsoft/RESOLUCIONES%202018%20PDF/CARGOS%202018/728-2.pdf" TargetMode="External"/><Relationship Id="rId37" Type="http://schemas.openxmlformats.org/officeDocument/2006/relationships/hyperlink" Target="http://../AppData/Roaming/Microsoft/Users/51984/Users/CASA%201/Users/CASA%201/AppData/Roaming/Microsoft/RESOLUCIONES%202018%20PDF/CARGOS%202018/749-2.pdf" TargetMode="External"/><Relationship Id="rId36" Type="http://schemas.openxmlformats.org/officeDocument/2006/relationships/hyperlink" Target="http://../AppData/Roaming/Microsoft/Users/51984/Users/CASA%201/Users/CASA%201/AppData/Roaming/Microsoft/RESOLUCIONES%202018%20PDF/CARGOS%202018/749.pdf" TargetMode="External"/><Relationship Id="rId39" Type="http://schemas.openxmlformats.org/officeDocument/2006/relationships/hyperlink" Target="http://../AppData/Roaming/Microsoft/Users/51984/Users/CASA%201/Users/CASA%201/AppData/Roaming/Microsoft/RESOLUCIONES%202018%20PDF/CARGOS%202018/749-4.pdf" TargetMode="External"/><Relationship Id="rId38" Type="http://schemas.openxmlformats.org/officeDocument/2006/relationships/hyperlink" Target="http://../AppData/Roaming/Microsoft/Users/51984/Users/CASA%201/Users/CASA%201/AppData/Roaming/Microsoft/RESOLUCIONES%202018%20PDF/CARGOS%202018/749-3.pdf" TargetMode="External"/><Relationship Id="rId20" Type="http://schemas.openxmlformats.org/officeDocument/2006/relationships/hyperlink" Target="http://../AppData/Roaming/Microsoft/Users/51984/Users/CASA%201/Users/CASA%201/AppData/Roaming/Microsoft/RESOLUCIONES%202018%20PDF/CARGOS%202018/683-2.pdf" TargetMode="External"/><Relationship Id="rId22" Type="http://schemas.openxmlformats.org/officeDocument/2006/relationships/hyperlink" Target="http://../AppData/Roaming/Microsoft/Users/51984/Users/CASA%201/Users/CASA%201/AppData/Roaming/Microsoft/RESOLUCIONES%202018%20PDF/CARGOS%202018/716.pdf" TargetMode="External"/><Relationship Id="rId21" Type="http://schemas.openxmlformats.org/officeDocument/2006/relationships/hyperlink" Target="http://../AppData/Roaming/Microsoft/AppData/Roaming/Microsoft/RESOLUCIONES%202018%20PDF/705.pdf" TargetMode="External"/><Relationship Id="rId24" Type="http://schemas.openxmlformats.org/officeDocument/2006/relationships/hyperlink" Target="http://../AppData/Roaming/Microsoft/Users/51984/Users/CASA%201/Users/CASA%201/AppData/Roaming/Microsoft/RESOLUCIONES%202018%20PDF/CARGOS%202018/718-3.pdf" TargetMode="External"/><Relationship Id="rId23" Type="http://schemas.openxmlformats.org/officeDocument/2006/relationships/hyperlink" Target="http://../AppData/Roaming/Microsoft/Users/51984/Users/CASA%201/Users/CASA%201/AppData/Roaming/Microsoft/RESOLUCIONES%202018%20PDF/CARGOS%202018/718-2.pdf" TargetMode="External"/><Relationship Id="rId26" Type="http://schemas.openxmlformats.org/officeDocument/2006/relationships/hyperlink" Target="http://../AppData/Roaming/Microsoft/Users/51984/Users/CASA%201/Users/CASA%201/AppData/Roaming/Microsoft/RESOLUCIONES%202018%20PDF/CARGOS%202018/718-5.pdf" TargetMode="External"/><Relationship Id="rId25" Type="http://schemas.openxmlformats.org/officeDocument/2006/relationships/hyperlink" Target="http://../AppData/Roaming/Microsoft/Users/51984/Users/CASA%201/Users/CASA%201/AppData/Roaming/Microsoft/RESOLUCIONES%202018%20PDF/CARGOS%202018/718-4.pdf" TargetMode="External"/><Relationship Id="rId28" Type="http://schemas.openxmlformats.org/officeDocument/2006/relationships/hyperlink" Target="http://../AppData/Roaming/Microsoft/Users/51984/Users/CASA%201/Users/CASA%201/AppData/Roaming/Microsoft/RESOLUCIONES%202018%20PDF/CARGOS%202018/719-3.pdf" TargetMode="External"/><Relationship Id="rId27" Type="http://schemas.openxmlformats.org/officeDocument/2006/relationships/hyperlink" Target="http://../AppData/Roaming/Microsoft/Users/51984/Users/CASA%201/Users/CASA%201/AppData/Roaming/Microsoft/RESOLUCIONES%202018%20PDF/CARGOS%202018/719-2.pdf" TargetMode="External"/><Relationship Id="rId29" Type="http://schemas.openxmlformats.org/officeDocument/2006/relationships/hyperlink" Target="http://../AppData/Roaming/Microsoft/Users/51984/Users/CASA%201/Users/CASA%201/AppData/Roaming/Microsoft/RESOLUCIONES%202018%20PDF/CARGOS%202018/719-4.pdf" TargetMode="External"/><Relationship Id="rId11" Type="http://schemas.openxmlformats.org/officeDocument/2006/relationships/hyperlink" Target="http://../AppData/Roaming/Microsoft/Users/51984/Users/CASA%201/Users/CASA%201/AppData/Roaming/Microsoft/RESOLUCIONES%202018%20PDF/CARGOS%202018/507.pdf" TargetMode="External"/><Relationship Id="rId10" Type="http://schemas.openxmlformats.org/officeDocument/2006/relationships/hyperlink" Target="http://../AppData/Roaming/Microsoft/AppData/Roaming/Microsoft/RESOLUCIONES%202018%20PDF/287.pdf" TargetMode="External"/><Relationship Id="rId13" Type="http://schemas.openxmlformats.org/officeDocument/2006/relationships/hyperlink" Target="http://../AppData/Roaming/Microsoft/AppData/Roaming/Microsoft/RESOLUCIONES%202018%20PDF/548.pdf" TargetMode="External"/><Relationship Id="rId12" Type="http://schemas.openxmlformats.org/officeDocument/2006/relationships/hyperlink" Target="http://../AppData/Roaming/Microsoft/AppData/Roaming/Microsoft/RESOLUCIONES%202018%20PDF/528.pdf" TargetMode="External"/><Relationship Id="rId15" Type="http://schemas.openxmlformats.org/officeDocument/2006/relationships/hyperlink" Target="http://../AppData/Roaming/Microsoft/Users/51984/Users/CASA%201/Users/CASA%201/AppData/Roaming/Microsoft/RESOLUCIONES%202018%20PDF/CARGOS%202018/620-2.pdf" TargetMode="External"/><Relationship Id="rId14" Type="http://schemas.openxmlformats.org/officeDocument/2006/relationships/hyperlink" Target="http://../AppData/Roaming/Microsoft/Users/51984/AppData/Roaming/Microsoft/RESOLUCIONES%202018%20PDF/572.pdf" TargetMode="External"/><Relationship Id="rId17" Type="http://schemas.openxmlformats.org/officeDocument/2006/relationships/hyperlink" Target="http://../AppData/Roaming/Microsoft/Users/51984/Users/CASA%201/Users/CASA%201/AppData/Roaming/Microsoft/RESOLUCIONES%202018%20PDF/CARGOS%202018/666-5.pdf" TargetMode="External"/><Relationship Id="rId16" Type="http://schemas.openxmlformats.org/officeDocument/2006/relationships/hyperlink" Target="http://../AppData/Roaming/Microsoft/Users/51984/Users/CASA%201/Users/CASA%201/AppData/Roaming/Microsoft/RESOLUCIONES%202019%20PDF/CARGOS%202019/0644-CARGO1.pdf" TargetMode="External"/><Relationship Id="rId19" Type="http://schemas.openxmlformats.org/officeDocument/2006/relationships/hyperlink" Target="http://../AppData/Roaming/Microsoft/Users/51984/Users/CASA%201/Users/CASA%201/AppData/Roaming/Microsoft/RESOLUCIONES%202018%20PDF/CARGOS%202018/682-2.pdf" TargetMode="External"/><Relationship Id="rId18" Type="http://schemas.openxmlformats.org/officeDocument/2006/relationships/hyperlink" Target="http://../AppData/Roaming/Microsoft/Users/51984/Users/CASA%201/Users/CASA%201/AppData/Roaming/Microsoft/RESOLUCIONES%202018%20PDF/CARGOS%202018/673.pdf" TargetMode="External"/><Relationship Id="rId84" Type="http://schemas.openxmlformats.org/officeDocument/2006/relationships/hyperlink" Target="http://../AppData/Roaming/Microsoft/Users/51984/Users/CASA%201/Users/CASA%201/AppData/Roaming/Microsoft/RESOLUCIONES%202018%20PDF/CARGOS%202018/786-2.pdf" TargetMode="External"/><Relationship Id="rId83" Type="http://schemas.openxmlformats.org/officeDocument/2006/relationships/hyperlink" Target="http://../AppData/Roaming/Microsoft/Users/51984/Users/CASA%201/Users/CASA%201/AppData/Roaming/Microsoft/RESOLUCIONES%202018%20PDF/CARGOS%202018/786.pdf" TargetMode="External"/><Relationship Id="rId86" Type="http://schemas.openxmlformats.org/officeDocument/2006/relationships/hyperlink" Target="http://../AppData/Roaming/Microsoft/Users/51984/Users/CASA%201/Users/CASA%201/AppData/Roaming/Microsoft/RESOLUCIONES%202018%20PDF/CARGOS%202018/790.pdf" TargetMode="External"/><Relationship Id="rId85" Type="http://schemas.openxmlformats.org/officeDocument/2006/relationships/hyperlink" Target="http://../AppData/Roaming/Microsoft/Users/51984/Users/CASA%201/Users/CASA%201/AppData/Roaming/Microsoft/RESOLUCIONES%202018%20PDF/CARGOS%202018/787.pdf" TargetMode="External"/><Relationship Id="rId88" Type="http://schemas.openxmlformats.org/officeDocument/2006/relationships/hyperlink" Target="http://../AppData/Roaming/Microsoft/Users/51984/Users/CASA%201/Users/CASA%201/AppData/Roaming/Microsoft/RESOLUCIONES%202018%20PDF/CARGOS%202018/791-2.pdf" TargetMode="External"/><Relationship Id="rId87" Type="http://schemas.openxmlformats.org/officeDocument/2006/relationships/hyperlink" Target="http://../AppData/Roaming/Microsoft/Users/51984/Users/CASA%201/Users/CASA%201/AppData/Roaming/Microsoft/RESOLUCIONES%202018%20PDF/CARGOS%202018/791.pdf" TargetMode="External"/><Relationship Id="rId89" Type="http://schemas.openxmlformats.org/officeDocument/2006/relationships/hyperlink" Target="http://../AppData/Roaming/Microsoft/Users/51984/Users/CASA%201/Users/CASA%201/AppData/Roaming/Microsoft/RESOLUCIONES%202018%20PDF/CARGOS%202018/792.pdf" TargetMode="External"/><Relationship Id="rId80" Type="http://schemas.openxmlformats.org/officeDocument/2006/relationships/hyperlink" Target="http://../AppData/Roaming/Microsoft/Users/51984/Users/CASA%201/Users/CASA%201/AppData/Roaming/Microsoft/RESOLUCIONES%202018%20PDF/CARGOS%202018/785-2.pdf" TargetMode="External"/><Relationship Id="rId82" Type="http://schemas.openxmlformats.org/officeDocument/2006/relationships/hyperlink" Target="http://../AppData/Roaming/Microsoft/Users/51984/Users/CASA%201/Users/CASA%201/AppData/Roaming/Microsoft/RESOLUCIONES%202018%20PDF/CARGOS%202018/785-4.pdf" TargetMode="External"/><Relationship Id="rId81" Type="http://schemas.openxmlformats.org/officeDocument/2006/relationships/hyperlink" Target="http://../AppData/Roaming/Microsoft/Users/51984/Users/CASA%201/Users/CASA%201/AppData/Roaming/Microsoft/RESOLUCIONES%202018%20PDF/CARGOS%202018/785-3.pdf" TargetMode="External"/><Relationship Id="rId73" Type="http://schemas.openxmlformats.org/officeDocument/2006/relationships/hyperlink" Target="http://../AppData/Roaming/Microsoft/Users/51984/Users/CASA%201/Users/CASA%201/AppData/Roaming/Microsoft/RESOLUCIONES%202018%20PDF/CARGOS%202018/783-2.pdf" TargetMode="External"/><Relationship Id="rId72" Type="http://schemas.openxmlformats.org/officeDocument/2006/relationships/hyperlink" Target="http://../AppData/Roaming/Microsoft/Users/51984/Users/CASA%201/Users/CASA%201/AppData/Roaming/Microsoft/RESOLUCIONES%202018%20PDF/CARGOS%202018/783.pdf" TargetMode="External"/><Relationship Id="rId75" Type="http://schemas.openxmlformats.org/officeDocument/2006/relationships/hyperlink" Target="http://../AppData/Roaming/Microsoft/Users/51984/Users/CASA%201/Users/CASA%201/AppData/Roaming/Microsoft/RESOLUCIONES%202018%20PDF/CARGOS%202018/784-2.pdf" TargetMode="External"/><Relationship Id="rId74" Type="http://schemas.openxmlformats.org/officeDocument/2006/relationships/hyperlink" Target="http://../AppData/Roaming/Microsoft/Users/51984/Users/CASA%201/Users/CASA%201/AppData/Roaming/Microsoft/RESOLUCIONES%202018%20PDF/CARGOS%202018/784.pdf" TargetMode="External"/><Relationship Id="rId77" Type="http://schemas.openxmlformats.org/officeDocument/2006/relationships/hyperlink" Target="http://../AppData/Roaming/Microsoft/Users/51984/Users/CASA%201/Users/CASA%201/AppData/Roaming/Microsoft/RESOLUCIONES%202018%20PDF/CARGOS%202018/784-4.pdf" TargetMode="External"/><Relationship Id="rId76" Type="http://schemas.openxmlformats.org/officeDocument/2006/relationships/hyperlink" Target="http://../AppData/Roaming/Microsoft/Users/51984/Users/CASA%201/Users/CASA%201/AppData/Roaming/Microsoft/RESOLUCIONES%202018%20PDF/CARGOS%202018/784-3.pdf" TargetMode="External"/><Relationship Id="rId79" Type="http://schemas.openxmlformats.org/officeDocument/2006/relationships/hyperlink" Target="http://../AppData/Roaming/Microsoft/Users/51984/Users/CASA%201/Users/CASA%201/AppData/Roaming/Microsoft/RESOLUCIONES%202018%20PDF/CARGOS%202018/785.pdf" TargetMode="External"/><Relationship Id="rId78" Type="http://schemas.openxmlformats.org/officeDocument/2006/relationships/hyperlink" Target="http://../AppData/Roaming/Microsoft/Users/51984/Users/CASA%201/Users/CASA%201/AppData/Roaming/Microsoft/RESOLUCIONES%202018%20PDF/CARGOS%202018/784-6.pdf" TargetMode="External"/><Relationship Id="rId71" Type="http://schemas.openxmlformats.org/officeDocument/2006/relationships/hyperlink" Target="http://../AppData/Roaming/Microsoft/Users/51984/Users/CASA%201/Users/CASA%201/AppData/Roaming/Microsoft/RESOLUCIONES%202018%20PDF/CARGOS%202018/781-2.pdf" TargetMode="External"/><Relationship Id="rId70" Type="http://schemas.openxmlformats.org/officeDocument/2006/relationships/hyperlink" Target="http://../AppData/Roaming/Microsoft/Users/51984/Users/CASA%201/Users/CASA%201/AppData/Roaming/Microsoft/RESOLUCIONES%202018%20PDF/CARGOS%202018/781.pdf" TargetMode="External"/><Relationship Id="rId62" Type="http://schemas.openxmlformats.org/officeDocument/2006/relationships/hyperlink" Target="http://../AppData/Roaming/Microsoft/Users/51984/Users/CASA%201/Users/CASA%201/AppData/Roaming/Microsoft/RESOLUCIONES%202018%20PDF/CARGOS%202018/776-2.pdf" TargetMode="External"/><Relationship Id="rId61" Type="http://schemas.openxmlformats.org/officeDocument/2006/relationships/hyperlink" Target="http://../AppData/Roaming/Microsoft/Users/51984/Users/CASA%201/Users/CASA%201/AppData/Roaming/Microsoft/RESOLUCIONES%202018%20PDF/CARGOS%202018/776.pdf" TargetMode="External"/><Relationship Id="rId64" Type="http://schemas.openxmlformats.org/officeDocument/2006/relationships/hyperlink" Target="http://../AppData/Roaming/Microsoft/Users/51984/Users/CASA%201/Users/CASA%201/AppData/Roaming/Microsoft/RESOLUCIONES%202018%20PDF/CARGOS%202018/777-2.pdf" TargetMode="External"/><Relationship Id="rId63" Type="http://schemas.openxmlformats.org/officeDocument/2006/relationships/hyperlink" Target="http://../AppData/Roaming/Microsoft/Users/51984/Users/CASA%201/Users/CASA%201/AppData/Roaming/Microsoft/RESOLUCIONES%202018%20PDF/CARGOS%202018/777.pdf" TargetMode="External"/><Relationship Id="rId66" Type="http://schemas.openxmlformats.org/officeDocument/2006/relationships/hyperlink" Target="http://../AppData/Roaming/Microsoft/Users/51984/Users/CASA%201/Users/CASA%201/AppData/Roaming/Microsoft/RESOLUCIONES%202018%20PDF/CARGOS%202018/778-2.pdf" TargetMode="External"/><Relationship Id="rId65" Type="http://schemas.openxmlformats.org/officeDocument/2006/relationships/hyperlink" Target="http://../AppData/Roaming/Microsoft/Users/51984/Users/CASA%201/Users/CASA%201/AppData/Roaming/Microsoft/RESOLUCIONES%202018%20PDF/CARGOS%202018/778.pdf" TargetMode="External"/><Relationship Id="rId68" Type="http://schemas.openxmlformats.org/officeDocument/2006/relationships/hyperlink" Target="http://../AppData/Roaming/Microsoft/Users/51984/Users/CASA%201/Users/CASA%201/AppData/Roaming/Microsoft/RESOLUCIONES%202018%20PDF/CARGOS%202018/780.pdf" TargetMode="External"/><Relationship Id="rId67" Type="http://schemas.openxmlformats.org/officeDocument/2006/relationships/hyperlink" Target="http://../AppData/Roaming/Microsoft/Users/51984/Users/CASA%201/Users/CASA%201/AppData/Roaming/Microsoft/RESOLUCIONES%202018%20PDF/CARGOS%202018/779.pdf" TargetMode="External"/><Relationship Id="rId60" Type="http://schemas.openxmlformats.org/officeDocument/2006/relationships/hyperlink" Target="http://../AppData/Roaming/Microsoft/Users/51984/Users/CASA%201/Users/CASA%201/AppData/Roaming/Microsoft/RESOLUCIONES%202018%20PDF/CARGOS%202018/775-2.pdf" TargetMode="External"/><Relationship Id="rId69" Type="http://schemas.openxmlformats.org/officeDocument/2006/relationships/hyperlink" Target="http://../AppData/Roaming/Microsoft/Users/51984/Users/CASA%201/Users/CASA%201/AppData/Roaming/Microsoft/RESOLUCIONES%202018%20PDF/CARGOS%202018/780-2.pdf" TargetMode="External"/><Relationship Id="rId51" Type="http://schemas.openxmlformats.org/officeDocument/2006/relationships/hyperlink" Target="http://../AppData/Roaming/Microsoft/Users/51984/Users/CASA%201/Users/CASA%201/AppData/Roaming/Microsoft/RESOLUCIONES%202018%20PDF/CARGOS%202018/762-2.pdf" TargetMode="External"/><Relationship Id="rId50" Type="http://schemas.openxmlformats.org/officeDocument/2006/relationships/hyperlink" Target="http://../AppData/Roaming/Microsoft/Users/51984/Users/CASA%201/Users/CASA%201/AppData/Roaming/Microsoft/RESOLUCIONES%202018%20PDF/CARGOS%202018/762.pdf" TargetMode="External"/><Relationship Id="rId53" Type="http://schemas.openxmlformats.org/officeDocument/2006/relationships/hyperlink" Target="http://../AppData/Roaming/Microsoft/Users/51984/Users/CASA%201/Users/CASA%201/AppData/Roaming/Microsoft/RESOLUCIONES%202018%20PDF/CARGOS%202018/767.pdf" TargetMode="External"/><Relationship Id="rId52" Type="http://schemas.openxmlformats.org/officeDocument/2006/relationships/hyperlink" Target="http://../AppData/Roaming/Microsoft/Users/51984/Users/CASA%201/Users/CASA%201/AppData/Roaming/Microsoft/RESOLUCIONES%202018%20PDF/CARGOS%202018/766.pdf" TargetMode="External"/><Relationship Id="rId55" Type="http://schemas.openxmlformats.org/officeDocument/2006/relationships/hyperlink" Target="http://../AppData/Roaming/Microsoft/Users/51984/Users/CASA%201/Users/CASA%201/AppData/Roaming/Microsoft/RESOLUCIONES%202018%20PDF/CARGOS%202018/771.pdf" TargetMode="External"/><Relationship Id="rId54" Type="http://schemas.openxmlformats.org/officeDocument/2006/relationships/hyperlink" Target="http://../AppData/Roaming/Microsoft/Users/51984/Users/CASA%201/Users/CASA%201/AppData/Roaming/Microsoft/RESOLUCIONES%202018%20PDF/CARGOS%202018/767-2.pdf" TargetMode="External"/><Relationship Id="rId57" Type="http://schemas.openxmlformats.org/officeDocument/2006/relationships/hyperlink" Target="http://../AppData/Roaming/Microsoft/Users/51984/Users/CASA%201/Users/CASA%201/AppData/Roaming/Microsoft/RESOLUCIONES%202018%20PDF/CARGOS%202018/774.pdf" TargetMode="External"/><Relationship Id="rId56" Type="http://schemas.openxmlformats.org/officeDocument/2006/relationships/hyperlink" Target="http://../AppData/Roaming/Microsoft/Users/51984/Users/CASA%201/Users/CASA%201/AppData/Roaming/Microsoft/RESOLUCIONES%202018%20PDF/CARGOS%202018/771-2.pdf" TargetMode="External"/><Relationship Id="rId59" Type="http://schemas.openxmlformats.org/officeDocument/2006/relationships/hyperlink" Target="http://../AppData/Roaming/Microsoft/Users/51984/Users/CASA%201/Users/CASA%201/AppData/Roaming/Microsoft/RESOLUCIONES%202018%20PDF/CARGOS%202018/775.pdf" TargetMode="External"/><Relationship Id="rId58" Type="http://schemas.openxmlformats.org/officeDocument/2006/relationships/hyperlink" Target="http://../AppData/Roaming/Microsoft/Users/51984/Users/CASA%201/Users/CASA%201/AppData/Roaming/Microsoft/RESOLUCIONES%202018%20PDF/CARGOS%202018/774-2.pdf" TargetMode="External"/><Relationship Id="rId349" Type="http://schemas.openxmlformats.org/officeDocument/2006/relationships/drawing" Target="../drawings/drawing12.xml"/><Relationship Id="rId348" Type="http://schemas.openxmlformats.org/officeDocument/2006/relationships/hyperlink" Target="http://../AppData/Roaming/Microsoft/Users/51984/Users/CASA%201/Users/CASA%201/AppData/Roaming/Microsoft/RESOLUCIONES%202018%20PDF/CARGOS%202018/1076-CARGO-2.pdf" TargetMode="External"/><Relationship Id="rId347" Type="http://schemas.openxmlformats.org/officeDocument/2006/relationships/hyperlink" Target="http://../AppData/Roaming/Microsoft/Users/51984/Users/CASA%201/Users/CASA%201/AppData/Roaming/Microsoft/RESOLUCIONES%202018%20PDF/CARGOS%202018/1076-CARGO-1.pdf" TargetMode="External"/><Relationship Id="rId346" Type="http://schemas.openxmlformats.org/officeDocument/2006/relationships/hyperlink" Target="http://../AppData/Roaming/Microsoft/Users/51984/Users/CASA%201/Users/CASA%201/AppData/Roaming/Microsoft/RESOLUCIONES%202018%20PDF/CARGOS%202018/1075-CARGO-2.pdf" TargetMode="External"/><Relationship Id="rId341" Type="http://schemas.openxmlformats.org/officeDocument/2006/relationships/hyperlink" Target="http://../AppData/Roaming/Microsoft/Users/51984/Users/CASA%201/Users/CASA%201/AppData/Roaming/Microsoft/RESOLUCIONES%202018%20PDF/CARGOS%202018/1045-CARGO.pdf" TargetMode="External"/><Relationship Id="rId340" Type="http://schemas.openxmlformats.org/officeDocument/2006/relationships/hyperlink" Target="http://../AppData/Roaming/Microsoft/Users/51984/Users/CASA%201/Users/CASA%201/AppData/Roaming/Microsoft/RESOLUCIONES%202018%20PDF/CARGOS%202018/1039-CARGO1.pdf" TargetMode="External"/><Relationship Id="rId345" Type="http://schemas.openxmlformats.org/officeDocument/2006/relationships/hyperlink" Target="http://../AppData/Roaming/Microsoft/Users/51984/Users/CASA%201/Users/CASA%201/AppData/Roaming/Microsoft/RESOLUCIONES%202018%20PDF/CARGOS%202018/1075-CARGO-1.pdf" TargetMode="External"/><Relationship Id="rId344" Type="http://schemas.openxmlformats.org/officeDocument/2006/relationships/hyperlink" Target="http://../AppData/Roaming/Microsoft/Users/51984/Users/CASA%201/Users/CASA%201/AppData/Roaming/Microsoft/RESOLUCIONES%202018%20PDF/CARGOS%202018/1068-cargo.pdf" TargetMode="External"/><Relationship Id="rId343" Type="http://schemas.openxmlformats.org/officeDocument/2006/relationships/hyperlink" Target="http://../AppData/Roaming/Microsoft/Users/51984/Users/CASA%201/Users/CASA%201/AppData/Roaming/Microsoft/RESOLUCIONES%202018%20PDF/CARGOS%202018/1067-cargo.pdf" TargetMode="External"/><Relationship Id="rId342" Type="http://schemas.openxmlformats.org/officeDocument/2006/relationships/hyperlink" Target="http://../AppData/Roaming/Microsoft/Users/51984/Users/CASA%201/Users/CASA%201/AppData/Roaming/Microsoft/RESOLUCIONES%202018%20PDF/CARGOS%202018/1065-cargo.pdf" TargetMode="External"/><Relationship Id="rId338" Type="http://schemas.openxmlformats.org/officeDocument/2006/relationships/hyperlink" Target="http://../AppData/Roaming/Microsoft/Users/51984/Users/CASA%201/Users/CASA%201/AppData/Roaming/Microsoft/RESOLUCIONES%202018%20PDF/CARGOS%202018/1038-2.pdf" TargetMode="External"/><Relationship Id="rId337" Type="http://schemas.openxmlformats.org/officeDocument/2006/relationships/hyperlink" Target="http://../AppData/Roaming/Microsoft/Users/51984/Users/CASA%201/Users/CASA%201/AppData/Roaming/Microsoft/RESOLUCIONES%202018%20PDF/CARGOS%202018/1038-1.pdf" TargetMode="External"/><Relationship Id="rId336" Type="http://schemas.openxmlformats.org/officeDocument/2006/relationships/hyperlink" Target="http://../AppData/Roaming/Microsoft/Users/51984/Users/CASA%201/Users/CASA%201/AppData/Roaming/Microsoft/RESOLUCIONES%202018%20PDF/CARGOS%202018/1037-2.pdf" TargetMode="External"/><Relationship Id="rId335" Type="http://schemas.openxmlformats.org/officeDocument/2006/relationships/hyperlink" Target="http://../AppData/Roaming/Microsoft/Users/51984/Users/CASA%201/Users/CASA%201/AppData/Roaming/Microsoft/RESOLUCIONES%202018%20PDF/CARGOS%202018/1037-1.pdf" TargetMode="External"/><Relationship Id="rId339" Type="http://schemas.openxmlformats.org/officeDocument/2006/relationships/hyperlink" Target="http://../AppData/Roaming/Microsoft/Users/51984/Users/CASA%201/Users/CASA%201/AppData/Roaming/Microsoft/RESOLUCIONES%202018%20PDF/CARGOS%202018/1039-CARGO.pdf" TargetMode="External"/><Relationship Id="rId330" Type="http://schemas.openxmlformats.org/officeDocument/2006/relationships/hyperlink" Target="http://../AppData/Roaming/Microsoft/Users/51984/Users/CASA%201/Users/CASA%201/AppData/Roaming/Microsoft/RESOLUCIONES%202018%20PDF/CARGOS%202018/1034-1.pdf" TargetMode="External"/><Relationship Id="rId334" Type="http://schemas.openxmlformats.org/officeDocument/2006/relationships/hyperlink" Target="http://../AppData/Roaming/Microsoft/Users/51984/Users/CASA%201/Users/CASA%201/AppData/Roaming/Microsoft/RESOLUCIONES%202018%20PDF/CARGOS%202018/1036.pdf" TargetMode="External"/><Relationship Id="rId333" Type="http://schemas.openxmlformats.org/officeDocument/2006/relationships/hyperlink" Target="http://../AppData/Roaming/Microsoft/Users/51984/Users/CASA%201/Users/CASA%201/AppData/Roaming/Microsoft/RESOLUCIONES%202018%20PDF/CARGOS%202018/1035-2.pdf" TargetMode="External"/><Relationship Id="rId332" Type="http://schemas.openxmlformats.org/officeDocument/2006/relationships/hyperlink" Target="http://../AppData/Roaming/Microsoft/Users/51984/Users/CASA%201/Users/CASA%201/AppData/Roaming/Microsoft/RESOLUCIONES%202018%20PDF/CARGOS%202018/1035-1.pdf" TargetMode="External"/><Relationship Id="rId331" Type="http://schemas.openxmlformats.org/officeDocument/2006/relationships/hyperlink" Target="http://../AppData/Roaming/Microsoft/Users/51984/Users/CASA%201/Users/CASA%201/AppData/Roaming/Microsoft/RESOLUCIONES%202018%20PDF/CARGOS%202018/1034-2.pdf" TargetMode="External"/><Relationship Id="rId95" Type="http://schemas.openxmlformats.org/officeDocument/2006/relationships/hyperlink" Target="http://../AppData/Roaming/Microsoft/Users/51984/Users/CASA%201/Users/CASA%201/AppData/Roaming/Microsoft/RESOLUCIONES%202018%20PDF/CARGOS%202018/795.pdf" TargetMode="External"/><Relationship Id="rId94" Type="http://schemas.openxmlformats.org/officeDocument/2006/relationships/hyperlink" Target="http://../AppData/Roaming/Microsoft/Users/51984/Users/CASA%201/Users/CASA%201/AppData/Roaming/Microsoft/RESOLUCIONES%202018%20PDF/CARGOS%202018/794-2.pdf" TargetMode="External"/><Relationship Id="rId97" Type="http://schemas.openxmlformats.org/officeDocument/2006/relationships/hyperlink" Target="http://../AppData/Roaming/Microsoft/Users/51984/Users/CASA%201/Users/CASA%201/AppData/Roaming/Microsoft/RESOLUCIONES%202018%20PDF/CARGOS%202018/796.pdf" TargetMode="External"/><Relationship Id="rId96" Type="http://schemas.openxmlformats.org/officeDocument/2006/relationships/hyperlink" Target="http://../AppData/Roaming/Microsoft/Users/51984/Users/CASA%201/Users/CASA%201/AppData/Roaming/Microsoft/RESOLUCIONES%202018%20PDF/CARGOS%202018/795-2.pdf" TargetMode="External"/><Relationship Id="rId99" Type="http://schemas.openxmlformats.org/officeDocument/2006/relationships/hyperlink" Target="http://../AppData/Roaming/Microsoft/Users/51984/Users/CASA%201/Users/CASA%201/AppData/Roaming/Microsoft/RESOLUCIONES%202018%20PDF/CARGOS%202018/797.pdf" TargetMode="External"/><Relationship Id="rId98" Type="http://schemas.openxmlformats.org/officeDocument/2006/relationships/hyperlink" Target="http://../AppData/Roaming/Microsoft/Users/51984/Users/CASA%201/Users/CASA%201/AppData/Roaming/Microsoft/RESOLUCIONES%202018%20PDF/CARGOS%202018/796-2.pdf" TargetMode="External"/><Relationship Id="rId91" Type="http://schemas.openxmlformats.org/officeDocument/2006/relationships/hyperlink" Target="http://../AppData/Roaming/Microsoft/Users/51984/Users/CASA%201/Users/CASA%201/AppData/Roaming/Microsoft/RESOLUCIONES%202018%20PDF/CARGOS%202018/793.pdf" TargetMode="External"/><Relationship Id="rId90" Type="http://schemas.openxmlformats.org/officeDocument/2006/relationships/hyperlink" Target="http://../AppData/Roaming/Microsoft/Users/51984/Users/CASA%201/Users/CASA%201/AppData/Roaming/Microsoft/RESOLUCIONES%202018%20PDF/CARGOS%202018/792-2.pdf" TargetMode="External"/><Relationship Id="rId93" Type="http://schemas.openxmlformats.org/officeDocument/2006/relationships/hyperlink" Target="http://../AppData/Roaming/Microsoft/Users/51984/Users/CASA%201/Users/CASA%201/AppData/Roaming/Microsoft/RESOLUCIONES%202018%20PDF/CARGOS%202018/794.pdf" TargetMode="External"/><Relationship Id="rId92" Type="http://schemas.openxmlformats.org/officeDocument/2006/relationships/hyperlink" Target="http://../AppData/Roaming/Microsoft/Users/51984/Users/CASA%201/Users/CASA%201/AppData/Roaming/Microsoft/RESOLUCIONES%202018%20PDF/CARGOS%202018/793-2.pdf" TargetMode="External"/><Relationship Id="rId351" Type="http://schemas.openxmlformats.org/officeDocument/2006/relationships/table" Target="../tables/table9.xml"/><Relationship Id="rId305" Type="http://schemas.openxmlformats.org/officeDocument/2006/relationships/hyperlink" Target="http://../AppData/Roaming/Microsoft/Users/51984/Users/CASA%201/Users/CASA%201/AppData/Roaming/Microsoft/RESOLUCIONES%202018%20PDF/CARGOS%202018/1010.pdf" TargetMode="External"/><Relationship Id="rId304" Type="http://schemas.openxmlformats.org/officeDocument/2006/relationships/hyperlink" Target="http://../AppData/Roaming/Microsoft/Users/51984/Users/CASA%201/Users/CASA%201/AppData/Roaming/Microsoft/RESOLUCIONES%202018%20PDF/CARGOS%202018/1009.pdf" TargetMode="External"/><Relationship Id="rId303" Type="http://schemas.openxmlformats.org/officeDocument/2006/relationships/hyperlink" Target="http://../AppData/Roaming/Microsoft/Users/51984/Users/CASA%201/Users/CASA%201/AppData/Roaming/Microsoft/RESOLUCIONES%202018%20PDF/CARGOS%202018/1007.pdf" TargetMode="External"/><Relationship Id="rId302" Type="http://schemas.openxmlformats.org/officeDocument/2006/relationships/hyperlink" Target="http://../AppData/Roaming/Microsoft/Users/51984/Users/CASA%201/Users/CASA%201/AppData/Roaming/Microsoft/RESOLUCIONES%202018%20PDF/CARGOS%202018/1002.pdf" TargetMode="External"/><Relationship Id="rId309" Type="http://schemas.openxmlformats.org/officeDocument/2006/relationships/hyperlink" Target="http://../AppData/Roaming/Microsoft/Users/51984/Users/CASA%201/Users/CASA%201/AppData/Roaming/Microsoft/RESOLUCIONES%202018%20PDF/CARGOS%202018/1014.pdf" TargetMode="External"/><Relationship Id="rId308" Type="http://schemas.openxmlformats.org/officeDocument/2006/relationships/hyperlink" Target="http://../AppData/Roaming/Microsoft/Users/51984/Users/CASA%201/Users/CASA%201/AppData/Roaming/Microsoft/RESOLUCIONES%202018%20PDF/CARGOS%202018/1013.pdf" TargetMode="External"/><Relationship Id="rId307" Type="http://schemas.openxmlformats.org/officeDocument/2006/relationships/hyperlink" Target="http://../AppData/Roaming/Microsoft/Users/51984/Users/CASA%201/Users/CASA%201/AppData/Roaming/Microsoft/RESOLUCIONES%202018%20PDF/CARGOS%202018/1012.pdf" TargetMode="External"/><Relationship Id="rId306" Type="http://schemas.openxmlformats.org/officeDocument/2006/relationships/hyperlink" Target="http://../AppData/Roaming/Microsoft/Users/51984/Users/CASA%201/Users/CASA%201/AppData/Roaming/Microsoft/RESOLUCIONES%202018%20PDF/1011.pdf" TargetMode="External"/><Relationship Id="rId301" Type="http://schemas.openxmlformats.org/officeDocument/2006/relationships/hyperlink" Target="http://../AppData/Roaming/Microsoft/Users/51984/Users/CASA%201/Users/CASA%201/AppData/Roaming/Microsoft/RESOLUCIONES%202018%20PDF/CARGOS%202018/1001.pdf" TargetMode="External"/><Relationship Id="rId300" Type="http://schemas.openxmlformats.org/officeDocument/2006/relationships/hyperlink" Target="http://../AppData/Roaming/Microsoft/Users/51984/Users/CASA%201/Users/CASA%201/AppData/Roaming/Microsoft/RESOLUCIONES%202018%20PDF/CARGOS%202018/999-2.pdf" TargetMode="External"/><Relationship Id="rId327" Type="http://schemas.openxmlformats.org/officeDocument/2006/relationships/hyperlink" Target="http://../AppData/Roaming/Microsoft/Users/51984/Users/CASA%201/Users/CASA%201/AppData/Roaming/Microsoft/RESOLUCIONES%202018%20PDF/CARGOS%202018/1031.pdf" TargetMode="External"/><Relationship Id="rId326" Type="http://schemas.openxmlformats.org/officeDocument/2006/relationships/hyperlink" Target="http://../AppData/Roaming/Microsoft/Users/51984/Users/CASA%201/Users/CASA%201/AppData/Roaming/Microsoft/RESOLUCIONES%202018%20PDF/CARGOS%202018/1030.pdf" TargetMode="External"/><Relationship Id="rId325" Type="http://schemas.openxmlformats.org/officeDocument/2006/relationships/hyperlink" Target="http://../AppData/Roaming/Microsoft/Users/51984/Users/CASA%201/Users/CASA%201/AppData/Roaming/Microsoft/RESOLUCIONES%202018%20PDF/CARGOS%202018/1028.pdf" TargetMode="External"/><Relationship Id="rId324" Type="http://schemas.openxmlformats.org/officeDocument/2006/relationships/hyperlink" Target="http://../AppData/Roaming/Microsoft/Users/51984/Users/CASA%201/Users/CASA%201/AppData/Roaming/Microsoft/RESOLUCIONES%202018%20PDF/CARGOS%202018/1027.pdf" TargetMode="External"/><Relationship Id="rId329" Type="http://schemas.openxmlformats.org/officeDocument/2006/relationships/hyperlink" Target="http://../AppData/Roaming/Microsoft/Users/51984/Users/CASA%201/Users/CASA%201/AppData/Roaming/Microsoft/RESOLUCIONES%202018%20PDF/CARGOS%202018/1033.pdf" TargetMode="External"/><Relationship Id="rId328" Type="http://schemas.openxmlformats.org/officeDocument/2006/relationships/hyperlink" Target="http://../AppData/Roaming/Microsoft/Users/51984/Users/CASA%201/Users/CASA%201/AppData/Roaming/Microsoft/RESOLUCIONES%202018%20PDF/CARGOS%202018/1032.pdf" TargetMode="External"/><Relationship Id="rId323" Type="http://schemas.openxmlformats.org/officeDocument/2006/relationships/hyperlink" Target="http://../AppData/Roaming/Microsoft/Users/51984/Users/CASA%201/Users/CASA%201/AppData/Roaming/Microsoft/RESOLUCIONES%202018%20PDF/CARGOS%202018/1026.pdf" TargetMode="External"/><Relationship Id="rId322" Type="http://schemas.openxmlformats.org/officeDocument/2006/relationships/hyperlink" Target="http://../AppData/Roaming/Microsoft/Users/51984/Users/CASA%201/Users/CASA%201/AppData/Roaming/Microsoft/RESOLUCIONES%202018%20PDF/CARGOS%202018/1025-2.pdf" TargetMode="External"/><Relationship Id="rId321" Type="http://schemas.openxmlformats.org/officeDocument/2006/relationships/hyperlink" Target="http://../AppData/Roaming/Microsoft/Users/51984/Users/CASA%201/Users/CASA%201/AppData/Roaming/Microsoft/RESOLUCIONES%202018%20PDF/CARGOS%202018/1025-1.pdf" TargetMode="External"/><Relationship Id="rId320" Type="http://schemas.openxmlformats.org/officeDocument/2006/relationships/hyperlink" Target="http://../AppData/Roaming/Microsoft/Users/51984/Users/CASA%201/Users/CASA%201/AppData/Roaming/Microsoft/RESOLUCIONES%202018%20PDF/CARGOS%202018/1024-2.pdf" TargetMode="External"/><Relationship Id="rId316" Type="http://schemas.openxmlformats.org/officeDocument/2006/relationships/hyperlink" Target="http://../AppData/Roaming/Microsoft/Users/51984/Users/CASA%201/Users/CASA%201/AppData/Roaming/Microsoft/RESOLUCIONES%202018%20PDF/CARGOS%202018/1021.pdf" TargetMode="External"/><Relationship Id="rId315" Type="http://schemas.openxmlformats.org/officeDocument/2006/relationships/hyperlink" Target="http://../AppData/Roaming/Microsoft/Users/51984/Users/CASA%201/Users/CASA%201/AppData/Roaming/Microsoft/RESOLUCIONES%202018%20PDF/CARGOS%202018/1020-2.pdf" TargetMode="External"/><Relationship Id="rId314" Type="http://schemas.openxmlformats.org/officeDocument/2006/relationships/hyperlink" Target="http://../AppData/Roaming/Microsoft/Users/51984/Users/CASA%201/Users/CASA%201/AppData/Roaming/Microsoft/RESOLUCIONES%202018%20PDF/CARGOS%202018/1020-1.pdf" TargetMode="External"/><Relationship Id="rId313" Type="http://schemas.openxmlformats.org/officeDocument/2006/relationships/hyperlink" Target="http://../AppData/Roaming/Microsoft/Users/51984/Users/CASA%201/Users/CASA%201/AppData/Roaming/Microsoft/RESOLUCIONES%202018%20PDF/CARGOS%202018/1019.pdf" TargetMode="External"/><Relationship Id="rId319" Type="http://schemas.openxmlformats.org/officeDocument/2006/relationships/hyperlink" Target="http://../AppData/Roaming/Microsoft/Users/51984/Users/CASA%201/Users/CASA%201/AppData/Roaming/Microsoft/RESOLUCIONES%202018%20PDF/CARGOS%202018/1023-2.pdf" TargetMode="External"/><Relationship Id="rId318" Type="http://schemas.openxmlformats.org/officeDocument/2006/relationships/hyperlink" Target="http://../AppData/Roaming/Microsoft/Users/51984/Users/CASA%201/Users/CASA%201/AppData/Roaming/Microsoft/RESOLUCIONES%202018%20PDF/CARGOS%202018/1023-1.pdf" TargetMode="External"/><Relationship Id="rId317" Type="http://schemas.openxmlformats.org/officeDocument/2006/relationships/hyperlink" Target="http://../AppData/Roaming/Microsoft/Users/51984/Users/CASA%201/Users/CASA%201/AppData/Roaming/Microsoft/RESOLUCIONES%202018%20PDF/CARGOS%202018/1021-1.pdf" TargetMode="External"/><Relationship Id="rId312" Type="http://schemas.openxmlformats.org/officeDocument/2006/relationships/hyperlink" Target="http://../AppData/Roaming/Microsoft/Users/51984/Users/CASA%201/Users/CASA%201/AppData/Roaming/Microsoft/RESOLUCIONES%202018%20PDF/CARGOS%202018/1017.pdf" TargetMode="External"/><Relationship Id="rId311" Type="http://schemas.openxmlformats.org/officeDocument/2006/relationships/hyperlink" Target="http://../AppData/Roaming/Microsoft/Users/51984/Users/CASA%201/Users/CASA%201/AppData/Roaming/Microsoft/RESOLUCIONES%202018%20PDF/CARGOS%202018/1016.pdf" TargetMode="External"/><Relationship Id="rId310" Type="http://schemas.openxmlformats.org/officeDocument/2006/relationships/hyperlink" Target="http://../AppData/Roaming/Microsoft/Users/51984/Users/CASA%201/Users/CASA%201/AppData/Roaming/Microsoft/RESOLUCIONES%202018%20PDF/CARGOS%202018/1015.pdf" TargetMode="External"/><Relationship Id="rId297" Type="http://schemas.openxmlformats.org/officeDocument/2006/relationships/hyperlink" Target="http://../AppData/Roaming/Microsoft/Users/51984/AppData/Roaming/Microsoft/RESOLUCIONES%202018%20PDF/994.pdf" TargetMode="External"/><Relationship Id="rId296" Type="http://schemas.openxmlformats.org/officeDocument/2006/relationships/hyperlink" Target="http://../AppData/Roaming/Microsoft/Users/51984/Users/CASA%201/Users/CASA%201/AppData/Roaming/Microsoft/RESOLUCIONES%202018%20PDF/CARGOS%202018/992-4.pdf" TargetMode="External"/><Relationship Id="rId295" Type="http://schemas.openxmlformats.org/officeDocument/2006/relationships/hyperlink" Target="http://../AppData/Roaming/Microsoft/Users/51984/Users/CASA%201/Users/CASA%201/AppData/Roaming/Microsoft/RESOLUCIONES%202018%20PDF/CARGOS%202018/992-3.pdf" TargetMode="External"/><Relationship Id="rId294" Type="http://schemas.openxmlformats.org/officeDocument/2006/relationships/hyperlink" Target="http://../AppData/Roaming/Microsoft/Users/51984/Users/CASA%201/Users/CASA%201/AppData/Roaming/Microsoft/RESOLUCIONES%202018%20PDF/CARGOS%202018/992-2.pdf" TargetMode="External"/><Relationship Id="rId299" Type="http://schemas.openxmlformats.org/officeDocument/2006/relationships/hyperlink" Target="http://../AppData/Roaming/Microsoft/Users/51984/Users/CASA%201/Users/CASA%201/AppData/Roaming/Microsoft/RESOLUCIONES%202018%20PDF/CARGOS%202018/999.pdf" TargetMode="External"/><Relationship Id="rId298" Type="http://schemas.openxmlformats.org/officeDocument/2006/relationships/hyperlink" Target="http://../AppData/Roaming/Microsoft/Users/51984/Users/CASA%201/Users/CASA%201/AppData/Roaming/Microsoft/RESOLUCIONES%202018%20PDF/CARGOS%202018/995.pdf" TargetMode="External"/><Relationship Id="rId271" Type="http://schemas.openxmlformats.org/officeDocument/2006/relationships/hyperlink" Target="http://../AppData/Roaming/Microsoft/Users/51984/Users/CASA%201/Users/CASA%201/AppData/Roaming/Microsoft/RESOLUCIONES%202018%20PDF/CARGOS%202018/956-3.pdf" TargetMode="External"/><Relationship Id="rId270" Type="http://schemas.openxmlformats.org/officeDocument/2006/relationships/hyperlink" Target="http://../AppData/Roaming/Microsoft/Users/51984/Users/CASA%201/Users/CASA%201/AppData/Roaming/Microsoft/RESOLUCIONES%202018%20PDF/CARGOS%202018/956-2.pdf" TargetMode="External"/><Relationship Id="rId269" Type="http://schemas.openxmlformats.org/officeDocument/2006/relationships/hyperlink" Target="http://../AppData/Roaming/Microsoft/Users/51984/Users/CASA%201/Users/CASA%201/AppData/Roaming/Microsoft/RESOLUCIONES%202018%20PDF/CARGOS%202018/956.pdf" TargetMode="External"/><Relationship Id="rId264" Type="http://schemas.openxmlformats.org/officeDocument/2006/relationships/hyperlink" Target="http://../AppData/Roaming/Microsoft/Users/51984/Users/CASA%201/Users/CASA%201/AppData/Roaming/Microsoft/RESOLUCIONES%202018%20PDF/CARGOS%202018/954-2.pdf" TargetMode="External"/><Relationship Id="rId263" Type="http://schemas.openxmlformats.org/officeDocument/2006/relationships/hyperlink" Target="http://../AppData/Roaming/Microsoft/Users/51984/Users/CASA%201/Users/CASA%201/AppData/Roaming/Microsoft/RESOLUCIONES%202018%20PDF/CARGOS%202018/954.pdf" TargetMode="External"/><Relationship Id="rId262" Type="http://schemas.openxmlformats.org/officeDocument/2006/relationships/hyperlink" Target="http://../AppData/Roaming/Microsoft/Users/51984/Users/CASA%201/Users/CASA%201/AppData/Roaming/Microsoft/RESOLUCIONES%202018%20PDF/CARGOS%202018/953-2.pdf" TargetMode="External"/><Relationship Id="rId261" Type="http://schemas.openxmlformats.org/officeDocument/2006/relationships/hyperlink" Target="http://../AppData/Roaming/Microsoft/Users/51984/Users/CASA%201/Users/CASA%201/AppData/Roaming/Microsoft/RESOLUCIONES%202018%20PDF/CARGOS%202018/953.pdf" TargetMode="External"/><Relationship Id="rId268" Type="http://schemas.openxmlformats.org/officeDocument/2006/relationships/hyperlink" Target="http://../AppData/Roaming/Microsoft/Users/51984/Users/CASA%201/Users/CASA%201/AppData/Roaming/Microsoft/RESOLUCIONES%202018%20PDF/CARGOS%202018/955-2.pdf" TargetMode="External"/><Relationship Id="rId267" Type="http://schemas.openxmlformats.org/officeDocument/2006/relationships/hyperlink" Target="http://../AppData/Roaming/Microsoft/Users/51984/Users/CASA%201/Users/CASA%201/AppData/Roaming/Microsoft/RESOLUCIONES%202018%20PDF/CARGOS%202018/955.pdf" TargetMode="External"/><Relationship Id="rId266" Type="http://schemas.openxmlformats.org/officeDocument/2006/relationships/hyperlink" Target="http://../AppData/Roaming/Microsoft/Users/51984/Users/CASA%201/Users/CASA%201/AppData/Roaming/Microsoft/RESOLUCIONES%202018%20PDF/CARGOS%202018/954-4.pdf" TargetMode="External"/><Relationship Id="rId265" Type="http://schemas.openxmlformats.org/officeDocument/2006/relationships/hyperlink" Target="http://../AppData/Roaming/Microsoft/Users/51984/Users/CASA%201/Users/CASA%201/AppData/Roaming/Microsoft/RESOLUCIONES%202018%20PDF/CARGOS%202018/954-3.pdf" TargetMode="External"/><Relationship Id="rId260" Type="http://schemas.openxmlformats.org/officeDocument/2006/relationships/hyperlink" Target="http://../AppData/Roaming/Microsoft/Users/51984/Users/CASA%201/Users/CASA%201/AppData/Roaming/Microsoft/RESOLUCIONES%202018%20PDF/CARGOS%202018/952-3.pdf" TargetMode="External"/><Relationship Id="rId259" Type="http://schemas.openxmlformats.org/officeDocument/2006/relationships/hyperlink" Target="http://../AppData/Roaming/Microsoft/Users/51984/Users/CASA%201/Users/CASA%201/AppData/Roaming/Microsoft/RESOLUCIONES%202018%20PDF/CARGOS%202018/952-2.pdf" TargetMode="External"/><Relationship Id="rId258" Type="http://schemas.openxmlformats.org/officeDocument/2006/relationships/hyperlink" Target="http://../AppData/Roaming/Microsoft/Users/51984/Users/CASA%201/Users/CASA%201/AppData/Roaming/Microsoft/RESOLUCIONES%202018%20PDF/CARGOS%202018/952.pdf" TargetMode="External"/><Relationship Id="rId253" Type="http://schemas.openxmlformats.org/officeDocument/2006/relationships/hyperlink" Target="http://../AppData/Roaming/Microsoft/Users/51984/Users/CASA%201/Users/CASA%201/AppData/Roaming/Microsoft/RESOLUCIONES%202018%20PDF/CARGOS%202018/949.pdf" TargetMode="External"/><Relationship Id="rId252" Type="http://schemas.openxmlformats.org/officeDocument/2006/relationships/hyperlink" Target="http://../AppData/Roaming/Microsoft/Users/51984/Users/CASA%201/Users/CASA%201/AppData/Roaming/Microsoft/RESOLUCIONES%202018%20PDF/CARGOS%202018/948-2.pdf" TargetMode="External"/><Relationship Id="rId251" Type="http://schemas.openxmlformats.org/officeDocument/2006/relationships/hyperlink" Target="http://../AppData/Roaming/Microsoft/Users/51984/Users/CASA%201/Users/CASA%201/AppData/Roaming/Microsoft/RESOLUCIONES%202018%20PDF/CARGOS%202018/948.pdf" TargetMode="External"/><Relationship Id="rId250" Type="http://schemas.openxmlformats.org/officeDocument/2006/relationships/hyperlink" Target="http://../AppData/Roaming/Microsoft/Users/51984/Users/CASA%201/Users/CASA%201/AppData/Roaming/Microsoft/RESOLUCIONES%202018%20PDF/CARGOS%202018/947-2.pdf" TargetMode="External"/><Relationship Id="rId257" Type="http://schemas.openxmlformats.org/officeDocument/2006/relationships/hyperlink" Target="http://../AppData/Roaming/Microsoft/Users/51984/Users/CASA%201/Users/CASA%201/AppData/Roaming/Microsoft/RESOLUCIONES%202018%20PDF/CARGOS%202018/951-2.pdf" TargetMode="External"/><Relationship Id="rId256" Type="http://schemas.openxmlformats.org/officeDocument/2006/relationships/hyperlink" Target="http://../AppData/Roaming/Microsoft/Users/51984/Users/CASA%201/Users/CASA%201/AppData/Roaming/Microsoft/RESOLUCIONES%202018%20PDF/CARGOS%202018/951.pdf" TargetMode="External"/><Relationship Id="rId255" Type="http://schemas.openxmlformats.org/officeDocument/2006/relationships/hyperlink" Target="http://../AppData/Roaming/Microsoft/Users/51984/Users/CASA%201/Users/CASA%201/AppData/Roaming/Microsoft/RESOLUCIONES%202018%20PDF/CARGOS%202018/950.pdf" TargetMode="External"/><Relationship Id="rId254" Type="http://schemas.openxmlformats.org/officeDocument/2006/relationships/hyperlink" Target="http://../AppData/Roaming/Microsoft/Users/51984/Users/CASA%201/Users/CASA%201/AppData/Roaming/Microsoft/RESOLUCIONES%202018%20PDF/CARGOS%202018/949-2.pdf" TargetMode="External"/><Relationship Id="rId293" Type="http://schemas.openxmlformats.org/officeDocument/2006/relationships/hyperlink" Target="http://../AppData/Roaming/Microsoft/Users/51984/Users/CASA%201/Users/CASA%201/AppData/Roaming/Microsoft/RESOLUCIONES%202018%20PDF/CARGOS%202018/992.pdf" TargetMode="External"/><Relationship Id="rId292" Type="http://schemas.openxmlformats.org/officeDocument/2006/relationships/hyperlink" Target="http://../AppData/Roaming/Microsoft/Users/51984/Users/CASA%201/Users/CASA%201/AppData/Roaming/Microsoft/RESOLUCIONES%202018%20PDF/CARGOS%202018/991.pdf" TargetMode="External"/><Relationship Id="rId291" Type="http://schemas.openxmlformats.org/officeDocument/2006/relationships/hyperlink" Target="http://../AppData/Roaming/Microsoft/Users/51984/Users/CASA%201/Users/CASA%201/AppData/Roaming/Microsoft/RESOLUCIONES%202018%20PDF/CARGOS%202018/990-4.pdf" TargetMode="External"/><Relationship Id="rId290" Type="http://schemas.openxmlformats.org/officeDocument/2006/relationships/hyperlink" Target="http://../AppData/Roaming/Microsoft/Users/51984/Users/CASA%201/Users/CASA%201/AppData/Roaming/Microsoft/RESOLUCIONES%202018%20PDF/CARGOS%202018/990-3.pdf" TargetMode="External"/><Relationship Id="rId286" Type="http://schemas.openxmlformats.org/officeDocument/2006/relationships/hyperlink" Target="http://../AppData/Roaming/Microsoft/Users/51984/Users/CASA%201/Users/CASA%201/AppData/Roaming/Microsoft/RESOLUCIONES%202018%20PDF/CARGOS%202018/987-3.pdf" TargetMode="External"/><Relationship Id="rId285" Type="http://schemas.openxmlformats.org/officeDocument/2006/relationships/hyperlink" Target="http://../AppData/Roaming/Microsoft/Users/51984/Users/CASA%201/Users/CASA%201/AppData/Roaming/Microsoft/RESOLUCIONES%202018%20PDF/CARGOS%202018/987-2.pdf" TargetMode="External"/><Relationship Id="rId284" Type="http://schemas.openxmlformats.org/officeDocument/2006/relationships/hyperlink" Target="http://../AppData/Roaming/Microsoft/Users/51984/Users/CASA%201/Users/CASA%201/AppData/Roaming/Microsoft/RESOLUCIONES%202018%20PDF/CARGOS%202018/987.pdf" TargetMode="External"/><Relationship Id="rId283" Type="http://schemas.openxmlformats.org/officeDocument/2006/relationships/hyperlink" Target="http://../AppData/Roaming/Microsoft/Users/51984/Users/CASA%201/Users/CASA%201/AppData/Roaming/Microsoft/RESOLUCIONES%202018%20PDF/CARGOS%202018/978-2.pdf" TargetMode="External"/><Relationship Id="rId289" Type="http://schemas.openxmlformats.org/officeDocument/2006/relationships/hyperlink" Target="http://../AppData/Roaming/Microsoft/Users/51984/Users/CASA%201/Users/CASA%201/AppData/Roaming/Microsoft/RESOLUCIONES%202018%20PDF/CARGOS%202018/990-2.pdf" TargetMode="External"/><Relationship Id="rId288" Type="http://schemas.openxmlformats.org/officeDocument/2006/relationships/hyperlink" Target="http://../AppData/Roaming/Microsoft/Users/51984/Users/CASA%201/Users/CASA%201/AppData/Roaming/Microsoft/RESOLUCIONES%202018%20PDF/CARGOS%202018/990.pdf" TargetMode="External"/><Relationship Id="rId287" Type="http://schemas.openxmlformats.org/officeDocument/2006/relationships/hyperlink" Target="http://../AppData/Roaming/Microsoft/Users/51984/Users/CASA%201/Users/CASA%201/AppData/Roaming/Microsoft/RESOLUCIONES%202018%20PDF/CARGOS%202018/987-4.pdf" TargetMode="External"/><Relationship Id="rId282" Type="http://schemas.openxmlformats.org/officeDocument/2006/relationships/hyperlink" Target="http://../AppData/Roaming/Microsoft/Users/51984/Users/CASA%201/Users/CASA%201/AppData/Roaming/Microsoft/RESOLUCIONES%202018%20PDF/CARGOS%202018/978.pdf" TargetMode="External"/><Relationship Id="rId281" Type="http://schemas.openxmlformats.org/officeDocument/2006/relationships/hyperlink" Target="http://../AppData/Roaming/Microsoft/Users/51984/Users/CASA%201/Users/CASA%201/AppData/Roaming/Microsoft/RESOLUCIONES%202018%20PDF/CARGOS%202018/977-2.pdf" TargetMode="External"/><Relationship Id="rId280" Type="http://schemas.openxmlformats.org/officeDocument/2006/relationships/hyperlink" Target="http://../AppData/Roaming/Microsoft/Users/51984/Users/CASA%201/Users/CASA%201/AppData/Roaming/Microsoft/RESOLUCIONES%202018%20PDF/CARGOS%202018/977.pdf" TargetMode="External"/><Relationship Id="rId275" Type="http://schemas.openxmlformats.org/officeDocument/2006/relationships/hyperlink" Target="http://../AppData/Roaming/Microsoft/Users/51984/Users/CASA%201/Users/CASA%201/AppData/Roaming/Microsoft/RESOLUCIONES%202018%20PDF/CARGOS%202018/961.pdf" TargetMode="External"/><Relationship Id="rId274" Type="http://schemas.openxmlformats.org/officeDocument/2006/relationships/hyperlink" Target="http://../AppData/Roaming/Microsoft/Users/51984/Users/CASA%201/Users/CASA%201/AppData/Roaming/Microsoft/RESOLUCIONES%202018%20PDF/CARGOS%202018/960.pdf" TargetMode="External"/><Relationship Id="rId273" Type="http://schemas.openxmlformats.org/officeDocument/2006/relationships/hyperlink" Target="http://../AppData/Roaming/Microsoft/Users/51984/Users/CASA%201/Users/CASA%201/AppData/Roaming/Microsoft/RESOLUCIONES%202018%20PDF/CARGOS%202018/959.pdf" TargetMode="External"/><Relationship Id="rId272" Type="http://schemas.openxmlformats.org/officeDocument/2006/relationships/hyperlink" Target="http://../AppData/Roaming/Microsoft/Users/51984/Users/CASA%201/Users/CASA%201/AppData/Roaming/Microsoft/RESOLUCIONES%202018%20PDF/CARGOS%202018/956-4.pdf" TargetMode="External"/><Relationship Id="rId279" Type="http://schemas.openxmlformats.org/officeDocument/2006/relationships/hyperlink" Target="http://../AppData/Roaming/Microsoft/Users/51984/Users/CASA%201/Users/CASA%201/AppData/Roaming/Microsoft/RESOLUCIONES%202018%20PDF/CARGOS%202018/976.pdf" TargetMode="External"/><Relationship Id="rId278" Type="http://schemas.openxmlformats.org/officeDocument/2006/relationships/hyperlink" Target="http://../AppData/Roaming/Microsoft/Users/51984/Users/CASA%201/Users/CASA%201/AppData/Roaming/Microsoft/RESOLUCIONES%202018%20PDF/CARGOS%202018/964-2.pdf" TargetMode="External"/><Relationship Id="rId277" Type="http://schemas.openxmlformats.org/officeDocument/2006/relationships/hyperlink" Target="http://../AppData/Roaming/Microsoft/Users/51984/Users/CASA%201/Users/CASA%201/AppData/Roaming/Microsoft/RESOLUCIONES%202018%20PDF/CARGOS%202018/964.pdf" TargetMode="External"/><Relationship Id="rId276" Type="http://schemas.openxmlformats.org/officeDocument/2006/relationships/hyperlink" Target="http://../AppData/Roaming/Microsoft/Users/51984/Users/CASA%201/Users/CASA%201/AppData/Roaming/Microsoft/RESOLUCIONES%202018%20PDF/CARGOS%202018/962.pdf" TargetMode="External"/><Relationship Id="rId228" Type="http://schemas.openxmlformats.org/officeDocument/2006/relationships/hyperlink" Target="http://../AppData/Roaming/Microsoft/Users/51984/Users/CASA%201/Users/CASA%201/AppData/Roaming/Microsoft/RESOLUCIONES%202018%20PDF/CARGOS%202018/927-2.pdf" TargetMode="External"/><Relationship Id="rId227" Type="http://schemas.openxmlformats.org/officeDocument/2006/relationships/hyperlink" Target="http://../AppData/Roaming/Microsoft/Users/51984/Users/CASA%201/Users/CASA%201/AppData/Roaming/Microsoft/RESOLUCIONES%202018%20PDF/CARGOS%202018/927.pdf" TargetMode="External"/><Relationship Id="rId226" Type="http://schemas.openxmlformats.org/officeDocument/2006/relationships/hyperlink" Target="http://../AppData/Roaming/Microsoft/Users/51984/Users/CASA%201/Users/CASA%201/AppData/Roaming/Microsoft/RESOLUCIONES%202018%20PDF/CARGOS%202018/926.pdf" TargetMode="External"/><Relationship Id="rId225" Type="http://schemas.openxmlformats.org/officeDocument/2006/relationships/hyperlink" Target="http://../AppData/Roaming/Microsoft/Users/51984/Users/CASA%201/Users/CASA%201/AppData/Roaming/Microsoft/RESOLUCIONES%202018%20PDF/CARGOS%202018/925.pdf" TargetMode="External"/><Relationship Id="rId229" Type="http://schemas.openxmlformats.org/officeDocument/2006/relationships/hyperlink" Target="http://../AppData/Roaming/Microsoft/Users/51984/Users/CASA%201/Users/CASA%201/AppData/Roaming/Microsoft/RESOLUCIONES%202018%20PDF/CARGOS%202018/928.pdf" TargetMode="External"/><Relationship Id="rId220" Type="http://schemas.openxmlformats.org/officeDocument/2006/relationships/hyperlink" Target="http://../AppData/Roaming/Microsoft/Users/51984/Users/CASA%201/Users/CASA%201/AppData/Roaming/Microsoft/RESOLUCIONES%202018%20PDF/CARGOS%202018/920.pdf" TargetMode="External"/><Relationship Id="rId224" Type="http://schemas.openxmlformats.org/officeDocument/2006/relationships/hyperlink" Target="http://../AppData/Roaming/Microsoft/Users/51984/Users/CASA%201/Users/CASA%201/AppData/Roaming/Microsoft/RESOLUCIONES%202018%20PDF/CARGOS%202018/924.pdf" TargetMode="External"/><Relationship Id="rId223" Type="http://schemas.openxmlformats.org/officeDocument/2006/relationships/hyperlink" Target="http://../AppData/Roaming/Microsoft/Users/51984/Users/CASA%201/Users/CASA%201/AppData/Roaming/Microsoft/RESOLUCIONES%202018%20PDF/CARGOS%202018/923.pdf" TargetMode="External"/><Relationship Id="rId222" Type="http://schemas.openxmlformats.org/officeDocument/2006/relationships/hyperlink" Target="http://../AppData/Roaming/Microsoft/Users/51984/Users/CASA%201/Users/CASA%201/AppData/Roaming/Microsoft/RESOLUCIONES%202018%20PDF/CARGOS%202018/920-3.pdf" TargetMode="External"/><Relationship Id="rId221" Type="http://schemas.openxmlformats.org/officeDocument/2006/relationships/hyperlink" Target="http://../AppData/Roaming/Microsoft/Users/51984/Users/CASA%201/Users/CASA%201/AppData/Roaming/Microsoft/RESOLUCIONES%202018%20PDF/CARGOS%202018/920-2.pdf" TargetMode="External"/><Relationship Id="rId217" Type="http://schemas.openxmlformats.org/officeDocument/2006/relationships/hyperlink" Target="http://../AppData/Roaming/Microsoft/Users/51984/Users/CASA%201/Users/CASA%201/AppData/Roaming/Microsoft/RESOLUCIONES%202018%20PDF/CARGOS%202018/915-3.pdf" TargetMode="External"/><Relationship Id="rId216" Type="http://schemas.openxmlformats.org/officeDocument/2006/relationships/hyperlink" Target="http://../AppData/Roaming/Microsoft/Users/51984/Users/CASA%201/Users/CASA%201/AppData/Roaming/Microsoft/RESOLUCIONES%202018%20PDF/CARGOS%202018/915-2.pdf" TargetMode="External"/><Relationship Id="rId215" Type="http://schemas.openxmlformats.org/officeDocument/2006/relationships/hyperlink" Target="http://../AppData/Roaming/Microsoft/Users/51984/Users/CASA%201/Users/CASA%201/AppData/Roaming/Microsoft/RESOLUCIONES%202018%20PDF/CARGOS%202018/915.pdf" TargetMode="External"/><Relationship Id="rId214" Type="http://schemas.openxmlformats.org/officeDocument/2006/relationships/hyperlink" Target="http://../AppData/Roaming/Microsoft/Users/51984/Users/CASA%201/Users/CASA%201/AppData/Roaming/Microsoft/RESOLUCIONES%202018%20PDF/CARGOS%202018/913-2.pdf" TargetMode="External"/><Relationship Id="rId219" Type="http://schemas.openxmlformats.org/officeDocument/2006/relationships/hyperlink" Target="http://../AppData/Roaming/Microsoft/Users/51984/Users/CASA%201/Users/CASA%201/AppData/Roaming/Microsoft/RESOLUCIONES%202018%20PDF/CARGOS%202018/917.pdf" TargetMode="External"/><Relationship Id="rId218" Type="http://schemas.openxmlformats.org/officeDocument/2006/relationships/hyperlink" Target="http://../AppData/Roaming/Microsoft/Users/51984/Users/CASA%201/Users/CASA%201/AppData/Roaming/Microsoft/RESOLUCIONES%202018%20PDF/CARGOS%202018/915-4.pdf" TargetMode="External"/><Relationship Id="rId213" Type="http://schemas.openxmlformats.org/officeDocument/2006/relationships/hyperlink" Target="http://../AppData/Roaming/Microsoft/Users/51984/Users/CASA%201/Users/CASA%201/AppData/Roaming/Microsoft/RESOLUCIONES%202018%20PDF/CARGOS%202018/913.pdf" TargetMode="External"/><Relationship Id="rId212" Type="http://schemas.openxmlformats.org/officeDocument/2006/relationships/hyperlink" Target="http://../AppData/Roaming/Microsoft/Users/51984/Users/CASA%201/Users/CASA%201/AppData/Roaming/Microsoft/RESOLUCIONES%202018%20PDF/CARGOS%202018/912-2.pdf" TargetMode="External"/><Relationship Id="rId211" Type="http://schemas.openxmlformats.org/officeDocument/2006/relationships/hyperlink" Target="http://../AppData/Roaming/Microsoft/Users/51984/Users/CASA%201/Users/CASA%201/AppData/Roaming/Microsoft/RESOLUCIONES%202018%20PDF/CARGOS%202018/912.pdf" TargetMode="External"/><Relationship Id="rId210" Type="http://schemas.openxmlformats.org/officeDocument/2006/relationships/hyperlink" Target="http://../AppData/Roaming/Microsoft/Users/51984/Users/CASA%201/Users/CASA%201/AppData/Roaming/Microsoft/RESOLUCIONES%202018%20PDF/CARGOS%202018/911-2.pdf" TargetMode="External"/><Relationship Id="rId249" Type="http://schemas.openxmlformats.org/officeDocument/2006/relationships/hyperlink" Target="http://../AppData/Roaming/Microsoft/Users/51984/Users/CASA%201/Users/CASA%201/AppData/Roaming/Microsoft/RESOLUCIONES%202018%20PDF/CARGOS%202018/947.pdf" TargetMode="External"/><Relationship Id="rId248" Type="http://schemas.openxmlformats.org/officeDocument/2006/relationships/hyperlink" Target="http://../AppData/Roaming/Microsoft/Users/51984/Users/CASA%201/Users/CASA%201/AppData/Roaming/Microsoft/RESOLUCIONES%202018%20PDF/CARGOS%202018/946.pdf" TargetMode="External"/><Relationship Id="rId247" Type="http://schemas.openxmlformats.org/officeDocument/2006/relationships/hyperlink" Target="http://../AppData/Roaming/Microsoft/Users/51984/Users/CASA%201/Users/CASA%201/AppData/Roaming/Microsoft/RESOLUCIONES%202018%20PDF/CARGOS%202018/945-2.pdf" TargetMode="External"/><Relationship Id="rId242" Type="http://schemas.openxmlformats.org/officeDocument/2006/relationships/hyperlink" Target="http://../AppData/Roaming/Microsoft/Users/51984/Users/CASA%201/Users/CASA%201/AppData/Roaming/Microsoft/RESOLUCIONES%202018%20PDF/CARGOS%202018/943.pdf" TargetMode="External"/><Relationship Id="rId241" Type="http://schemas.openxmlformats.org/officeDocument/2006/relationships/hyperlink" Target="http://../AppData/Roaming/Microsoft/Users/51984/Users/CASA%201/Users/CASA%201/AppData/Roaming/Microsoft/RESOLUCIONES%202018%20PDF/CARGOS%202018/942.pdf" TargetMode="External"/><Relationship Id="rId240" Type="http://schemas.openxmlformats.org/officeDocument/2006/relationships/hyperlink" Target="http://../AppData/Roaming/Microsoft/Users/51984/Users/CASA%201/Users/CASA%201/AppData/Roaming/Microsoft/RESOLUCIONES%202018%20PDF/CARGOS%202018/941-2.pdf" TargetMode="External"/><Relationship Id="rId246" Type="http://schemas.openxmlformats.org/officeDocument/2006/relationships/hyperlink" Target="http://../AppData/Roaming/Microsoft/Users/51984/Users/CASA%201/Users/CASA%201/AppData/Roaming/Microsoft/RESOLUCIONES%202018%20PDF/CARGOS%202018/945.pdf" TargetMode="External"/><Relationship Id="rId245" Type="http://schemas.openxmlformats.org/officeDocument/2006/relationships/hyperlink" Target="http://../AppData/Roaming/Microsoft/Users/51984/Users/CASA%201/Users/CASA%201/AppData/Roaming/Microsoft/RESOLUCIONES%202018%20PDF/CARGOS%202018/944-2.pdf" TargetMode="External"/><Relationship Id="rId244" Type="http://schemas.openxmlformats.org/officeDocument/2006/relationships/hyperlink" Target="http://../AppData/Roaming/Microsoft/Users/51984/Users/CASA%201/Users/CASA%201/AppData/Roaming/Microsoft/RESOLUCIONES%202018%20PDF/CARGOS%202018/944.pdf" TargetMode="External"/><Relationship Id="rId243" Type="http://schemas.openxmlformats.org/officeDocument/2006/relationships/hyperlink" Target="http://../AppData/Roaming/Microsoft/Users/51984/Users/CASA%201/Users/CASA%201/AppData/Roaming/Microsoft/RESOLUCIONES%202018%20PDF/CARGOS%202018/943-2.pdf" TargetMode="External"/><Relationship Id="rId239" Type="http://schemas.openxmlformats.org/officeDocument/2006/relationships/hyperlink" Target="http://../AppData/Roaming/Microsoft/Users/51984/Users/CASA%201/Users/CASA%201/AppData/Roaming/Microsoft/RESOLUCIONES%202018%20PDF/CARGOS%202018/941.pdf" TargetMode="External"/><Relationship Id="rId238" Type="http://schemas.openxmlformats.org/officeDocument/2006/relationships/hyperlink" Target="http://../AppData/Roaming/Microsoft/Users/51984/Users/CASA%201/Users/CASA%201/AppData/Roaming/Microsoft/RESOLUCIONES%202018%20PDF/CARGOS%202018/939.pdf" TargetMode="External"/><Relationship Id="rId237" Type="http://schemas.openxmlformats.org/officeDocument/2006/relationships/hyperlink" Target="http://../AppData/Roaming/Microsoft/Users/51984/Users/CASA%201/Users/CASA%201/AppData/Roaming/Microsoft/RESOLUCIONES%202018%20PDF/CARGOS%202018/936-4.pdf" TargetMode="External"/><Relationship Id="rId236" Type="http://schemas.openxmlformats.org/officeDocument/2006/relationships/hyperlink" Target="http://../AppData/Roaming/Microsoft/Users/51984/Users/CASA%201/Users/CASA%201/AppData/Roaming/Microsoft/RESOLUCIONES%202018%20PDF/CARGOS%202018/936-3.pdf" TargetMode="External"/><Relationship Id="rId231" Type="http://schemas.openxmlformats.org/officeDocument/2006/relationships/hyperlink" Target="http://../AppData/Roaming/Microsoft/Users/51984/Users/CASA%201/Users/CASA%201/AppData/Roaming/Microsoft/RESOLUCIONES%202018%20PDF/CARGOS%202018/929.pdf" TargetMode="External"/><Relationship Id="rId230" Type="http://schemas.openxmlformats.org/officeDocument/2006/relationships/hyperlink" Target="http://../AppData/Roaming/Microsoft/Users/51984/Users/CASA%201/Users/CASA%201/AppData/Roaming/Microsoft/RESOLUCIONES%202018%20PDF/CARGOS%202018/928-2.pdf" TargetMode="External"/><Relationship Id="rId235" Type="http://schemas.openxmlformats.org/officeDocument/2006/relationships/hyperlink" Target="http://../AppData/Roaming/Microsoft/Users/51984/Users/CASA%201/Users/CASA%201/AppData/Roaming/Microsoft/RESOLUCIONES%202018%20PDF/CARGOS%202018/936-2.pdf" TargetMode="External"/><Relationship Id="rId234" Type="http://schemas.openxmlformats.org/officeDocument/2006/relationships/hyperlink" Target="http://../AppData/Roaming/Microsoft/Users/51984/Users/CASA%201/Users/CASA%201/AppData/Roaming/Microsoft/RESOLUCIONES%202018%20PDF/CARGOS%202018/936.pdf" TargetMode="External"/><Relationship Id="rId233" Type="http://schemas.openxmlformats.org/officeDocument/2006/relationships/hyperlink" Target="http://../AppData/Roaming/Microsoft/Users/51984/Users/CASA%201/Users/CASA%201/AppData/Roaming/Microsoft/RESOLUCIONES%202018%20PDF/CARGOS%202018/935-2.pdf" TargetMode="External"/><Relationship Id="rId232" Type="http://schemas.openxmlformats.org/officeDocument/2006/relationships/hyperlink" Target="http://../AppData/Roaming/Microsoft/Users/51984/Users/CASA%201/Users/CASA%201/AppData/Roaming/Microsoft/RESOLUCIONES%202018%20PDF/CARGOS%202018/935.pdf" TargetMode="External"/><Relationship Id="rId206" Type="http://schemas.openxmlformats.org/officeDocument/2006/relationships/hyperlink" Target="http://../AppData/Roaming/Microsoft/Users/51984/Users/CASA%201/Users/CASA%201/AppData/Roaming/Microsoft/RESOLUCIONES%202018%20PDF/CARGOS%202018/903.pdf" TargetMode="External"/><Relationship Id="rId205" Type="http://schemas.openxmlformats.org/officeDocument/2006/relationships/hyperlink" Target="http://../AppData/Roaming/Microsoft/Users/51984/Users/CASA%201/Users/CASA%201/AppData/Roaming/Microsoft/RESOLUCIONES%202018%20PDF/CARGOS%202018/902-2.pdf" TargetMode="External"/><Relationship Id="rId204" Type="http://schemas.openxmlformats.org/officeDocument/2006/relationships/hyperlink" Target="http://../AppData/Roaming/Microsoft/Users/51984/Users/CASA%201/Users/CASA%201/AppData/Roaming/Microsoft/RESOLUCIONES%202018%20PDF/CARGOS%202018/902.pdf" TargetMode="External"/><Relationship Id="rId203" Type="http://schemas.openxmlformats.org/officeDocument/2006/relationships/hyperlink" Target="http://../AppData/Roaming/Microsoft/Users/51984/Users/CASA%201/Users/CASA%201/AppData/Roaming/Microsoft/RESOLUCIONES%202018%20PDF/CARGOS%202018/901-2.pdf" TargetMode="External"/><Relationship Id="rId209" Type="http://schemas.openxmlformats.org/officeDocument/2006/relationships/hyperlink" Target="http://../AppData/Roaming/Microsoft/Users/51984/Users/CASA%201/Users/CASA%201/AppData/Roaming/Microsoft/RESOLUCIONES%202018%20PDF/CARGOS%202018/911.pdf" TargetMode="External"/><Relationship Id="rId208" Type="http://schemas.openxmlformats.org/officeDocument/2006/relationships/hyperlink" Target="http://../AppData/Roaming/Microsoft/Users/51984/Users/CASA%201/Users/CASA%201/AppData/Roaming/Microsoft/RESOLUCIONES%202018%20PDF/CARGOS%202018/910.pdf" TargetMode="External"/><Relationship Id="rId207" Type="http://schemas.openxmlformats.org/officeDocument/2006/relationships/hyperlink" Target="http://../AppData/Roaming/Microsoft/Users/51984/Users/CASA%201/Users/CASA%201/AppData/Roaming/Microsoft/RESOLUCIONES%202018%20PDF/CARGOS%202018/903-2.pdf" TargetMode="External"/><Relationship Id="rId202" Type="http://schemas.openxmlformats.org/officeDocument/2006/relationships/hyperlink" Target="http://../AppData/Roaming/Microsoft/Users/51984/Users/CASA%201/Users/CASA%201/AppData/Roaming/Microsoft/RESOLUCIONES%202018%20PDF/CARGOS%202018/901.pdf" TargetMode="External"/><Relationship Id="rId201" Type="http://schemas.openxmlformats.org/officeDocument/2006/relationships/hyperlink" Target="http://../AppData/Roaming/Microsoft/Users/51984/Users/CASA%201/Users/CASA%201/AppData/Roaming/Microsoft/RESOLUCIONES%202018%20PDF/CARGOS%202018/900-2.pdf" TargetMode="External"/><Relationship Id="rId200" Type="http://schemas.openxmlformats.org/officeDocument/2006/relationships/hyperlink" Target="http://../AppData/Roaming/Microsoft/Users/51984/Users/CASA%201/Users/CASA%201/AppData/Roaming/Microsoft/RESOLUCIONES%202018%20PDF/CARGOS%202018/900.pdf" TargetMode="External"/><Relationship Id="rId1" Type="http://schemas.openxmlformats.org/officeDocument/2006/relationships/hyperlink" Target="http://../AppData/Roaming/Microsoft/Users/51984/Users/CASA%201/Users/CASA%201/AppData/Roaming/Microsoft/RESOLUCIONES%202018%20PDF/32.pdf" TargetMode="External"/><Relationship Id="rId2" Type="http://schemas.openxmlformats.org/officeDocument/2006/relationships/hyperlink" Target="http://../AppData/Roaming/Microsoft/Users/51984/Users/CASA%201/Users/CASA%201/AppData/Roaming/Microsoft/RESOLUCIONES%202018%20PDF/48.pdf" TargetMode="External"/><Relationship Id="rId3" Type="http://schemas.openxmlformats.org/officeDocument/2006/relationships/hyperlink" Target="http://../AppData/Roaming/Microsoft/Users/51984/Users/CASA%201/Users/CASA%201/AppData/Roaming/Microsoft/RESOLUCIONES%202018%20PDF/53.pdf" TargetMode="External"/><Relationship Id="rId4" Type="http://schemas.openxmlformats.org/officeDocument/2006/relationships/hyperlink" Target="http://../AppData/Roaming/Microsoft/Users/51984/Users/CASA%201/Users/CASA%201/AppData/Roaming/Microsoft/RESOLUCIONES%202018%20PDF/84.pdf" TargetMode="External"/><Relationship Id="rId9" Type="http://schemas.openxmlformats.org/officeDocument/2006/relationships/hyperlink" Target="http://../AppData/Roaming/Microsoft/Users/51984/Users/CASA%201/AppData/Roaming/Microsoft/RESOLUCIONES%202018%20PDF/283.pdf" TargetMode="External"/><Relationship Id="rId5" Type="http://schemas.openxmlformats.org/officeDocument/2006/relationships/hyperlink" Target="http://../AppData/Roaming/Microsoft/Users/51984/Users/CASA%201/Users/CASA%201/AppData/Roaming/Microsoft/RESOLUCIONES%202018%20PDF/85.pdf" TargetMode="External"/><Relationship Id="rId6" Type="http://schemas.openxmlformats.org/officeDocument/2006/relationships/hyperlink" Target="http://../AppData/Roaming/Microsoft/Users/51984/Users/CASA%201/Users/CASA%201/AppData/Roaming/Microsoft/RESOLUCIONES%202018%20PDF/97.pdf" TargetMode="External"/><Relationship Id="rId7" Type="http://schemas.openxmlformats.org/officeDocument/2006/relationships/hyperlink" Target="http://../AppData/Roaming/Microsoft/Users/51984/Users/CASA%201/AppData/Roaming/Microsoft/RESOLUCIONES%202018%20PDF/124.pdf" TargetMode="External"/><Relationship Id="rId8" Type="http://schemas.openxmlformats.org/officeDocument/2006/relationships/hyperlink" Target="http://../AppData/Roaming/Microsoft/AppData/Roaming/Microsoft/RESOLUCIONES%202018%20PDF/191.pdf" TargetMode="External"/><Relationship Id="rId190" Type="http://schemas.openxmlformats.org/officeDocument/2006/relationships/hyperlink" Target="http://../AppData/Roaming/Microsoft/Users/51984/Users/CASA%201/Users/CASA%201/AppData/Roaming/Microsoft/RESOLUCIONES%202018%20PDF/CARGOS%202018/893.pdf" TargetMode="External"/><Relationship Id="rId194" Type="http://schemas.openxmlformats.org/officeDocument/2006/relationships/hyperlink" Target="http://../AppData/Roaming/Microsoft/Users/51984/Users/CASA%201/Users/CASA%201/AppData/Roaming/Microsoft/RESOLUCIONES%202018%20PDF/CARGOS%202018/897-3.pdf" TargetMode="External"/><Relationship Id="rId193" Type="http://schemas.openxmlformats.org/officeDocument/2006/relationships/hyperlink" Target="http://../AppData/Roaming/Microsoft/Users/51984/Users/CASA%201/Users/CASA%201/AppData/Roaming/Microsoft/RESOLUCIONES%202018%20PDF/CARGOS%202018/897-2.pdf" TargetMode="External"/><Relationship Id="rId192" Type="http://schemas.openxmlformats.org/officeDocument/2006/relationships/hyperlink" Target="http://../AppData/Roaming/Microsoft/Users/51984/Users/CASA%201/Users/CASA%201/AppData/Roaming/Microsoft/RESOLUCIONES%202018%20PDF/CARGOS%202018/897.pdf" TargetMode="External"/><Relationship Id="rId191" Type="http://schemas.openxmlformats.org/officeDocument/2006/relationships/hyperlink" Target="http://../AppData/Roaming/Microsoft/Users/51984/Users/CASA%201/Users/CASA%201/AppData/Roaming/Microsoft/RESOLUCIONES%202018%20PDF/CARGOS%202018/0894-CARGO.pdf" TargetMode="External"/><Relationship Id="rId187" Type="http://schemas.openxmlformats.org/officeDocument/2006/relationships/hyperlink" Target="http://../AppData/Roaming/Microsoft/Users/51984/Users/CASA%201/Users/CASA%201/AppData/Roaming/Microsoft/RESOLUCIONES%202018%20PDF/CARGOS%202018/881-2.pdf" TargetMode="External"/><Relationship Id="rId186" Type="http://schemas.openxmlformats.org/officeDocument/2006/relationships/hyperlink" Target="http://../AppData/Roaming/Microsoft/Users/51984/Users/CASA%201/Users/CASA%201/AppData/Roaming/Microsoft/RESOLUCIONES%202018%20PDF/CARGOS%202018/881.pdf" TargetMode="External"/><Relationship Id="rId185" Type="http://schemas.openxmlformats.org/officeDocument/2006/relationships/hyperlink" Target="http://../AppData/Roaming/Microsoft/Users/51984/Users/CASA%201/Users/CASA%201/AppData/Roaming/Microsoft/RESOLUCIONES%202018%20PDF/CARGOS%202018/880-2.pdf" TargetMode="External"/><Relationship Id="rId184" Type="http://schemas.openxmlformats.org/officeDocument/2006/relationships/hyperlink" Target="http://../AppData/Roaming/Microsoft/Users/51984/Users/CASA%201/Users/CASA%201/AppData/Roaming/Microsoft/RESOLUCIONES%202018%20PDF/CARGOS%202018/880.pdf" TargetMode="External"/><Relationship Id="rId189" Type="http://schemas.openxmlformats.org/officeDocument/2006/relationships/hyperlink" Target="http://../AppData/Roaming/Microsoft/Users/51984/Users/CASA%201/Users/CASA%201/AppData/Roaming/Microsoft/RESOLUCIONES%202018%20PDF/CARGOS%202018/0891-cargo.pdf" TargetMode="External"/><Relationship Id="rId188" Type="http://schemas.openxmlformats.org/officeDocument/2006/relationships/hyperlink" Target="http://../AppData/Roaming/Microsoft/Users/51984/Users/CASA%201/Users/CASA%201/AppData/Roaming/Microsoft/RESOLUCIONES%202018%20PDF/888-2.pdf" TargetMode="External"/><Relationship Id="rId183" Type="http://schemas.openxmlformats.org/officeDocument/2006/relationships/hyperlink" Target="http://../AppData/Roaming/Microsoft/Users/51984/Users/CASA%201/Users/CASA%201/AppData/Roaming/Microsoft/RESOLUCIONES%202018%20PDF/CARGOS%202018/879-2.pdf" TargetMode="External"/><Relationship Id="rId182" Type="http://schemas.openxmlformats.org/officeDocument/2006/relationships/hyperlink" Target="http://../AppData/Roaming/Microsoft/Users/51984/Users/CASA%201/Users/CASA%201/AppData/Roaming/Microsoft/RESOLUCIONES%202018%20PDF/CARGOS%202018/879.pdf" TargetMode="External"/><Relationship Id="rId181" Type="http://schemas.openxmlformats.org/officeDocument/2006/relationships/hyperlink" Target="http://../AppData/Roaming/Microsoft/Users/51984/Users/CASA%201/Users/CASA%201/AppData/Roaming/Microsoft/RESOLUCIONES%202018%20PDF/CARGOS%202018/878-2.pdf" TargetMode="External"/><Relationship Id="rId180" Type="http://schemas.openxmlformats.org/officeDocument/2006/relationships/hyperlink" Target="http://../AppData/Roaming/Microsoft/Users/51984/Users/CASA%201/Users/CASA%201/AppData/Roaming/Microsoft/RESOLUCIONES%202018%20PDF/CARGOS%202018/878.pdf" TargetMode="External"/><Relationship Id="rId176" Type="http://schemas.openxmlformats.org/officeDocument/2006/relationships/hyperlink" Target="http://../AppData/Roaming/Microsoft/Users/51984/Users/CASA%201/Users/CASA%201/AppData/Roaming/Microsoft/RESOLUCIONES%202018%20PDF/CARGOS%202018/876.pdf" TargetMode="External"/><Relationship Id="rId175" Type="http://schemas.openxmlformats.org/officeDocument/2006/relationships/hyperlink" Target="http://../AppData/Roaming/Microsoft/Users/51984/Users/CASA%201/Users/CASA%201/AppData/Roaming/Microsoft/RESOLUCIONES%202018%20PDF/CARGOS%202018/875.pdf" TargetMode="External"/><Relationship Id="rId174" Type="http://schemas.openxmlformats.org/officeDocument/2006/relationships/hyperlink" Target="http://../AppData/Roaming/Microsoft/Users/51984/Users/CASA%201/Users/CASA%201/AppData/Roaming/Microsoft/RESOLUCIONES%202018%20PDF/CARGOS%202018/875.pdf" TargetMode="External"/><Relationship Id="rId173" Type="http://schemas.openxmlformats.org/officeDocument/2006/relationships/hyperlink" Target="http://../AppData/Roaming/Microsoft/Users/51984/Users/CASA%201/Users/CASA%201/AppData/Roaming/Microsoft/RESOLUCIONES%202018%20PDF/CARGOS%202018/874-2.pdf" TargetMode="External"/><Relationship Id="rId179" Type="http://schemas.openxmlformats.org/officeDocument/2006/relationships/hyperlink" Target="http://../AppData/Roaming/Microsoft/Users/51984/Users/CASA%201/Users/CASA%201/AppData/Roaming/Microsoft/RESOLUCIONES%202018%20PDF/CARGOS%202018/877-2.pdf" TargetMode="External"/><Relationship Id="rId178" Type="http://schemas.openxmlformats.org/officeDocument/2006/relationships/hyperlink" Target="http://../AppData/Roaming/Microsoft/Users/51984/Users/CASA%201/Users/CASA%201/AppData/Roaming/Microsoft/RESOLUCIONES%202018%20PDF/CARGOS%202018/877.pdf" TargetMode="External"/><Relationship Id="rId177" Type="http://schemas.openxmlformats.org/officeDocument/2006/relationships/hyperlink" Target="http://../AppData/Roaming/Microsoft/Users/51984/Users/CASA%201/Users/CASA%201/AppData/Roaming/Microsoft/RESOLUCIONES%202018%20PDF/CARGOS%202018/876-2.pdf" TargetMode="External"/><Relationship Id="rId198" Type="http://schemas.openxmlformats.org/officeDocument/2006/relationships/hyperlink" Target="http://../AppData/Roaming/Microsoft/Users/51984/Users/CASA%201/Users/CASA%201/AppData/Roaming/Microsoft/RESOLUCIONES%202018%20PDF/CARGOS%202018/898-3.pdf" TargetMode="External"/><Relationship Id="rId197" Type="http://schemas.openxmlformats.org/officeDocument/2006/relationships/hyperlink" Target="http://../AppData/Roaming/Microsoft/Users/51984/Users/CASA%201/Users/CASA%201/AppData/Roaming/Microsoft/RESOLUCIONES%202018%20PDF/CARGOS%202018/898-2.pdf" TargetMode="External"/><Relationship Id="rId196" Type="http://schemas.openxmlformats.org/officeDocument/2006/relationships/hyperlink" Target="http://../AppData/Roaming/Microsoft/Users/51984/Users/CASA%201/Users/CASA%201/AppData/Roaming/Microsoft/RESOLUCIONES%202018%20PDF/CARGOS%202018/898.pdf" TargetMode="External"/><Relationship Id="rId195" Type="http://schemas.openxmlformats.org/officeDocument/2006/relationships/hyperlink" Target="http://../AppData/Roaming/Microsoft/Users/51984/Users/CASA%201/Users/CASA%201/AppData/Roaming/Microsoft/RESOLUCIONES%202018%20PDF/CARGOS%202018/897-4.pdf" TargetMode="External"/><Relationship Id="rId199" Type="http://schemas.openxmlformats.org/officeDocument/2006/relationships/hyperlink" Target="http://../AppData/Roaming/Microsoft/Users/51984/Users/CASA%201/Users/CASA%201/AppData/Roaming/Microsoft/RESOLUCIONES%202018%20PDF/CARGOS%202018/898-4.pdf" TargetMode="External"/><Relationship Id="rId150" Type="http://schemas.openxmlformats.org/officeDocument/2006/relationships/hyperlink" Target="http://../AppData/Roaming/Microsoft/Users/51984/Users/CASA%201/Users/CASA%201/AppData/Roaming/Microsoft/RESOLUCIONES%202018%20PDF/CARGOS%202018/837.pdf" TargetMode="External"/><Relationship Id="rId149" Type="http://schemas.openxmlformats.org/officeDocument/2006/relationships/hyperlink" Target="http://../AppData/Roaming/Microsoft/Users/51984/Users/CASA%201/Users/CASA%201/AppData/Roaming/Microsoft/RESOLUCIONES%202018%20PDF/CARGOS%202018/836-2.pdf" TargetMode="External"/><Relationship Id="rId148" Type="http://schemas.openxmlformats.org/officeDocument/2006/relationships/hyperlink" Target="http://../AppData/Roaming/Microsoft/Users/51984/Users/CASA%201/Users/CASA%201/AppData/Roaming/Microsoft/RESOLUCIONES%202018%20PDF/CARGOS%202018/836.pdf" TargetMode="External"/><Relationship Id="rId143" Type="http://schemas.openxmlformats.org/officeDocument/2006/relationships/hyperlink" Target="http://../AppData/Roaming/Microsoft/Users/51984/Users/CASA%201/Users/CASA%201/AppData/Roaming/Microsoft/RESOLUCIONES%202018%20PDF/CARGOS%202018/829.pdf" TargetMode="External"/><Relationship Id="rId142" Type="http://schemas.openxmlformats.org/officeDocument/2006/relationships/hyperlink" Target="http://../AppData/Roaming/Microsoft/Users/51984/Users/CASA%201/Users/CASA%201/AppData/Roaming/Microsoft/RESOLUCIONES%202018%20PDF/CARGOS%202018/826-2.pdf" TargetMode="External"/><Relationship Id="rId141" Type="http://schemas.openxmlformats.org/officeDocument/2006/relationships/hyperlink" Target="http://../AppData/Roaming/Microsoft/Users/51984/Users/CASA%201/Users/CASA%201/AppData/Roaming/Microsoft/RESOLUCIONES%202018%20PDF/CARGOS%202018/826.pdf" TargetMode="External"/><Relationship Id="rId140" Type="http://schemas.openxmlformats.org/officeDocument/2006/relationships/hyperlink" Target="http://../AppData/Roaming/Microsoft/Users/51984/Users/CASA%201/Users/CASA%201/AppData/Roaming/Microsoft/RESOLUCIONES%202018%20PDF/CARGOS%202018/825-2.pdf" TargetMode="External"/><Relationship Id="rId147" Type="http://schemas.openxmlformats.org/officeDocument/2006/relationships/hyperlink" Target="http://../AppData/Roaming/Microsoft/Users/51984/Users/CASA%201/Users/CASA%201/AppData/Roaming/Microsoft/RESOLUCIONES%202018%20PDF/CARGOS%202018/832-2.pdf" TargetMode="External"/><Relationship Id="rId146" Type="http://schemas.openxmlformats.org/officeDocument/2006/relationships/hyperlink" Target="http://../AppData/Roaming/Microsoft/Users/51984/Users/CASA%201/Users/CASA%201/AppData/Roaming/Microsoft/RESOLUCIONES%202018%20PDF/CARGOS%202018/832.pdf" TargetMode="External"/><Relationship Id="rId145" Type="http://schemas.openxmlformats.org/officeDocument/2006/relationships/hyperlink" Target="http://../AppData/Roaming/Microsoft/Users/51984/Users/CASA%201/Users/CASA%201/AppData/Roaming/Microsoft/RESOLUCIONES%202018%20PDF/CARGOS%202018/831-2.pdf" TargetMode="External"/><Relationship Id="rId144" Type="http://schemas.openxmlformats.org/officeDocument/2006/relationships/hyperlink" Target="http://../AppData/Roaming/Microsoft/Users/51984/Users/CASA%201/Users/CASA%201/AppData/Roaming/Microsoft/RESOLUCIONES%202018%20PDF/CARGOS%202018/831.pdf" TargetMode="External"/><Relationship Id="rId139" Type="http://schemas.openxmlformats.org/officeDocument/2006/relationships/hyperlink" Target="http://../AppData/Roaming/Microsoft/Users/51984/Users/CASA%201/Users/CASA%201/AppData/Roaming/Microsoft/RESOLUCIONES%202018%20PDF/CARGOS%202018/825.pdf" TargetMode="External"/><Relationship Id="rId138" Type="http://schemas.openxmlformats.org/officeDocument/2006/relationships/hyperlink" Target="http://../AppData/Roaming/Microsoft/Users/51984/Users/CASA%201/Users/CASA%201/AppData/Roaming/Microsoft/RESOLUCIONES%202018%20PDF/CARGOS%202018/824-2.pdf" TargetMode="External"/><Relationship Id="rId137" Type="http://schemas.openxmlformats.org/officeDocument/2006/relationships/hyperlink" Target="http://../AppData/Roaming/Microsoft/Users/51984/Users/CASA%201/Users/CASA%201/AppData/Roaming/Microsoft/RESOLUCIONES%202018%20PDF/CARGOS%202018/824.pdf" TargetMode="External"/><Relationship Id="rId132" Type="http://schemas.openxmlformats.org/officeDocument/2006/relationships/hyperlink" Target="http://../AppData/Roaming/Microsoft/Users/51984/Users/CASA%201/Users/CASA%201/AppData/Roaming/Microsoft/RESOLUCIONES%202018%20PDF/CARGOS%202018/821-2.pdf" TargetMode="External"/><Relationship Id="rId131" Type="http://schemas.openxmlformats.org/officeDocument/2006/relationships/hyperlink" Target="http://../AppData/Roaming/Microsoft/Users/51984/Users/CASA%201/Users/CASA%201/AppData/Roaming/Microsoft/RESOLUCIONES%202018%20PDF/CARGOS%202018/821.pdf" TargetMode="External"/><Relationship Id="rId130" Type="http://schemas.openxmlformats.org/officeDocument/2006/relationships/hyperlink" Target="http://../AppData/Roaming/Microsoft/Users/51984/Users/CASA%201/Users/CASA%201/AppData/Roaming/Microsoft/RESOLUCIONES%202018%20PDF/CARGOS%202018/820.pdf" TargetMode="External"/><Relationship Id="rId136" Type="http://schemas.openxmlformats.org/officeDocument/2006/relationships/hyperlink" Target="http://../AppData/Roaming/Microsoft/Users/51984/Users/CASA%201/Users/CASA%201/AppData/Roaming/Microsoft/RESOLUCIONES%202018%20PDF/CARGOS%202018/823-2.pdf" TargetMode="External"/><Relationship Id="rId135" Type="http://schemas.openxmlformats.org/officeDocument/2006/relationships/hyperlink" Target="http://../AppData/Roaming/Microsoft/Users/51984/Users/CASA%201/Users/CASA%201/AppData/Roaming/Microsoft/RESOLUCIONES%202018%20PDF/CARGOS%202018/823.pdf" TargetMode="External"/><Relationship Id="rId134" Type="http://schemas.openxmlformats.org/officeDocument/2006/relationships/hyperlink" Target="http://../AppData/Roaming/Microsoft/Users/51984/Users/CASA%201/Users/CASA%201/AppData/Roaming/Microsoft/RESOLUCIONES%202018%20PDF/CARGOS%202018/822-2.pdf" TargetMode="External"/><Relationship Id="rId133" Type="http://schemas.openxmlformats.org/officeDocument/2006/relationships/hyperlink" Target="http://../AppData/Roaming/Microsoft/Users/51984/Users/CASA%201/Users/CASA%201/AppData/Roaming/Microsoft/RESOLUCIONES%202018%20PDF/CARGOS%202018/822.pdf" TargetMode="External"/><Relationship Id="rId172" Type="http://schemas.openxmlformats.org/officeDocument/2006/relationships/hyperlink" Target="http://../AppData/Roaming/Microsoft/Users/51984/Users/CASA%201/Users/CASA%201/AppData/Roaming/Microsoft/RESOLUCIONES%202018%20PDF/CARGOS%202018/874.pdf" TargetMode="External"/><Relationship Id="rId171" Type="http://schemas.openxmlformats.org/officeDocument/2006/relationships/hyperlink" Target="http://../AppData/Roaming/Microsoft/Users/51984/Users/CASA%201/Users/CASA%201/AppData/Roaming/Microsoft/RESOLUCIONES%202018%20PDF/CARGOS%202018/873-2.pdf" TargetMode="External"/><Relationship Id="rId170" Type="http://schemas.openxmlformats.org/officeDocument/2006/relationships/hyperlink" Target="http://../AppData/Roaming/Microsoft/Users/51984/Users/CASA%201/Users/CASA%201/AppData/Roaming/Microsoft/RESOLUCIONES%202018%20PDF/CARGOS%202018/873.pdf" TargetMode="External"/><Relationship Id="rId165" Type="http://schemas.openxmlformats.org/officeDocument/2006/relationships/hyperlink" Target="http://../AppData/Roaming/Microsoft/Users/51984/Users/CASA%201/Users/CASA%201/AppData/Roaming/Microsoft/RESOLUCIONES%202018%20PDF/CARGOS%202018/871.pdf" TargetMode="External"/><Relationship Id="rId164" Type="http://schemas.openxmlformats.org/officeDocument/2006/relationships/hyperlink" Target="http://../AppData/Roaming/Microsoft/Users/51984/Users/CASA%201/Users/CASA%201/AppData/Roaming/Microsoft/RESOLUCIONES%202018%20PDF/CARGOS%202018/870-2.pdf" TargetMode="External"/><Relationship Id="rId163" Type="http://schemas.openxmlformats.org/officeDocument/2006/relationships/hyperlink" Target="http://../AppData/Roaming/Microsoft/Users/51984/Users/CASA%201/Users/CASA%201/AppData/Roaming/Microsoft/RESOLUCIONES%202018%20PDF/CARGOS%202018/870.pdf" TargetMode="External"/><Relationship Id="rId162" Type="http://schemas.openxmlformats.org/officeDocument/2006/relationships/hyperlink" Target="http://../AppData/Roaming/Microsoft/Users/51984/Users/CASA%201/Users/CASA%201/AppData/Roaming/Microsoft/RESOLUCIONES%202018%20PDF/CARGOS%202018/869-3.pdf" TargetMode="External"/><Relationship Id="rId169" Type="http://schemas.openxmlformats.org/officeDocument/2006/relationships/hyperlink" Target="http://../AppData/Roaming/Microsoft/Users/51984/Users/CASA%201/Users/CASA%201/AppData/Roaming/Microsoft/RESOLUCIONES%202018%20PDF/CARGOS%202018/872-2.pdf" TargetMode="External"/><Relationship Id="rId168" Type="http://schemas.openxmlformats.org/officeDocument/2006/relationships/hyperlink" Target="http://../AppData/Roaming/Microsoft/Users/51984/Users/CASA%201/Users/CASA%201/AppData/Roaming/Microsoft/RESOLUCIONES%202018%20PDF/CARGOS%202018/872.pdf" TargetMode="External"/><Relationship Id="rId167" Type="http://schemas.openxmlformats.org/officeDocument/2006/relationships/hyperlink" Target="http://../AppData/Roaming/Microsoft/Users/51984/Users/CASA%201/Users/CASA%201/AppData/Roaming/Microsoft/RESOLUCIONES%202018%20PDF/CARGOS%202018/871-3.pdf" TargetMode="External"/><Relationship Id="rId166" Type="http://schemas.openxmlformats.org/officeDocument/2006/relationships/hyperlink" Target="http://../AppData/Roaming/Microsoft/Users/51984/Users/CASA%201/Users/CASA%201/AppData/Roaming/Microsoft/RESOLUCIONES%202018%20PDF/CARGOS%202018/871-2.pdf" TargetMode="External"/><Relationship Id="rId161" Type="http://schemas.openxmlformats.org/officeDocument/2006/relationships/hyperlink" Target="http://../AppData/Roaming/Microsoft/Users/51984/Users/CASA%201/Users/CASA%201/AppData/Roaming/Microsoft/RESOLUCIONES%202018%20PDF/CARGOS%202018/869-2.pdf" TargetMode="External"/><Relationship Id="rId160" Type="http://schemas.openxmlformats.org/officeDocument/2006/relationships/hyperlink" Target="http://../AppData/Roaming/Microsoft/Users/51984/Users/CASA%201/Users/CASA%201/AppData/Roaming/Microsoft/RESOLUCIONES%202018%20PDF/CARGOS%202018/869.pdf" TargetMode="External"/><Relationship Id="rId159" Type="http://schemas.openxmlformats.org/officeDocument/2006/relationships/hyperlink" Target="http://../AppData/Roaming/Microsoft/Users/51984/Users/CASA%201/Users/CASA%201/AppData/Roaming/Microsoft/RESOLUCIONES%202018%20PDF/CARGOS%202018/867.pdf" TargetMode="External"/><Relationship Id="rId154" Type="http://schemas.openxmlformats.org/officeDocument/2006/relationships/hyperlink" Target="http://../AppData/Roaming/Microsoft/Users/51984/Users/CASA%201/Users/CASA%201/AppData/Roaming/Microsoft/RESOLUCIONES%202018%20PDF/CARGOS%202018/839.pdf" TargetMode="External"/><Relationship Id="rId153" Type="http://schemas.openxmlformats.org/officeDocument/2006/relationships/hyperlink" Target="http://../AppData/Roaming/Microsoft/Users/51984/Users/CASA%201/Users/CASA%201/AppData/Roaming/Microsoft/RESOLUCIONES%202018%20PDF/CARGOS%202018/837-4.pdf" TargetMode="External"/><Relationship Id="rId152" Type="http://schemas.openxmlformats.org/officeDocument/2006/relationships/hyperlink" Target="http://../AppData/Roaming/Microsoft/Users/51984/Users/CASA%201/Users/CASA%201/AppData/Roaming/Microsoft/RESOLUCIONES%202018%20PDF/CARGOS%202018/837-3.pdf" TargetMode="External"/><Relationship Id="rId151" Type="http://schemas.openxmlformats.org/officeDocument/2006/relationships/hyperlink" Target="http://../AppData/Roaming/Microsoft/Users/51984/Users/CASA%201/Users/CASA%201/AppData/Roaming/Microsoft/RESOLUCIONES%202018%20PDF/CARGOS%202018/837-2.pdf" TargetMode="External"/><Relationship Id="rId158" Type="http://schemas.openxmlformats.org/officeDocument/2006/relationships/hyperlink" Target="http://../AppData/Roaming/Microsoft/Users/51984/Users/CASA%201/Users/CASA%201/AppData/Roaming/Microsoft/RESOLUCIONES%202018%20PDF/CARGOS%202018/858.pdf" TargetMode="External"/><Relationship Id="rId157" Type="http://schemas.openxmlformats.org/officeDocument/2006/relationships/hyperlink" Target="http://../AppData/Roaming/Microsoft/Users/51984/Users/CASA%201/Users/CASA%201/AppData/Roaming/Microsoft/RESOLUCIONES%202018%20PDF/CARGOS%202018/839-4.pdf" TargetMode="External"/><Relationship Id="rId156" Type="http://schemas.openxmlformats.org/officeDocument/2006/relationships/hyperlink" Target="http://../AppData/Roaming/Microsoft/Users/51984/Users/CASA%201/Users/CASA%201/AppData/Roaming/Microsoft/RESOLUCIONES%202018%20PDF/CARGOS%202018/839-3.pdf" TargetMode="External"/><Relationship Id="rId155" Type="http://schemas.openxmlformats.org/officeDocument/2006/relationships/hyperlink" Target="http://../AppData/Roaming/Microsoft/Users/51984/Users/CASA%201/Users/CASA%201/AppData/Roaming/Microsoft/RESOLUCIONES%202018%20PDF/CARGOS%202018/839-2.pdf" TargetMode="External"/><Relationship Id="rId107" Type="http://schemas.openxmlformats.org/officeDocument/2006/relationships/hyperlink" Target="http://../AppData/Roaming/Microsoft/Users/51984/Users/CASA%201/Users/CASA%201/AppData/Roaming/Microsoft/RESOLUCIONES%202018%20PDF/CARGOS%202018/803.pdf" TargetMode="External"/><Relationship Id="rId106" Type="http://schemas.openxmlformats.org/officeDocument/2006/relationships/hyperlink" Target="http://../AppData/Roaming/Microsoft/Users/51984/Users/CASA%201/Users/CASA%201/AppData/Roaming/Microsoft/RESOLUCIONES%202018%20PDF/CARGOS%202018/802-2.pdf" TargetMode="External"/><Relationship Id="rId105" Type="http://schemas.openxmlformats.org/officeDocument/2006/relationships/hyperlink" Target="http://../AppData/Roaming/Microsoft/Users/51984/Users/CASA%201/Users/CASA%201/AppData/Roaming/Microsoft/RESOLUCIONES%202018%20PDF/CARGOS%202018/802.pdf" TargetMode="External"/><Relationship Id="rId104" Type="http://schemas.openxmlformats.org/officeDocument/2006/relationships/hyperlink" Target="http://../AppData/Roaming/Microsoft/Users/51984/Users/CASA%201/Users/CASA%201/AppData/Roaming/Microsoft/RESOLUCIONES%202018%20PDF/CARGOS%202018/801-2.pdf" TargetMode="External"/><Relationship Id="rId109" Type="http://schemas.openxmlformats.org/officeDocument/2006/relationships/hyperlink" Target="http://../AppData/Roaming/Microsoft/Users/51984/Users/CASA%201/Users/CASA%201/AppData/Roaming/Microsoft/RESOLUCIONES%202018%20PDF/CARGOS%202018/804.pdf" TargetMode="External"/><Relationship Id="rId108" Type="http://schemas.openxmlformats.org/officeDocument/2006/relationships/hyperlink" Target="http://../AppData/Roaming/Microsoft/Users/51984/Users/CASA%201/Users/CASA%201/AppData/Roaming/Microsoft/RESOLUCIONES%202018%20PDF/CARGOS%202018/803-2.pdf" TargetMode="External"/><Relationship Id="rId103" Type="http://schemas.openxmlformats.org/officeDocument/2006/relationships/hyperlink" Target="http://../AppData/Roaming/Microsoft/Users/51984/Users/CASA%201/Users/CASA%201/AppData/Roaming/Microsoft/RESOLUCIONES%202018%20PDF/CARGOS%202018/801.pdf" TargetMode="External"/><Relationship Id="rId102" Type="http://schemas.openxmlformats.org/officeDocument/2006/relationships/hyperlink" Target="http://../AppData/Roaming/Microsoft/Users/51984/Users/CASA%201/Users/CASA%201/AppData/Roaming/Microsoft/RESOLUCIONES%202018%20PDF/CARGOS%202018/798-2.pdf" TargetMode="External"/><Relationship Id="rId101" Type="http://schemas.openxmlformats.org/officeDocument/2006/relationships/hyperlink" Target="http://../AppData/Roaming/Microsoft/Users/51984/Users/CASA%201/Users/CASA%201/AppData/Roaming/Microsoft/RESOLUCIONES%202018%20PDF/CARGOS%202018/798.pdf" TargetMode="External"/><Relationship Id="rId100" Type="http://schemas.openxmlformats.org/officeDocument/2006/relationships/hyperlink" Target="http://../AppData/Roaming/Microsoft/Users/51984/Users/CASA%201/Users/CASA%201/AppData/Roaming/Microsoft/RESOLUCIONES%202018%20PDF/CARGOS%202018/797-2.pdf" TargetMode="External"/><Relationship Id="rId129" Type="http://schemas.openxmlformats.org/officeDocument/2006/relationships/hyperlink" Target="http://../AppData/Roaming/Microsoft/Users/51984/Users/CASA%201/Users/CASA%201/AppData/Roaming/Microsoft/RESOLUCIONES%202018%20PDF/CARGOS%202018/819-2.pdf" TargetMode="External"/><Relationship Id="rId128" Type="http://schemas.openxmlformats.org/officeDocument/2006/relationships/hyperlink" Target="http://../AppData/Roaming/Microsoft/Users/51984/Users/CASA%201/Users/CASA%201/AppData/Roaming/Microsoft/RESOLUCIONES%202018%20PDF/CARGOS%202018/819.pdf" TargetMode="External"/><Relationship Id="rId127" Type="http://schemas.openxmlformats.org/officeDocument/2006/relationships/hyperlink" Target="http://../AppData/Roaming/Microsoft/Users/51984/Users/CASA%201/Users/CASA%201/AppData/Roaming/Microsoft/RESOLUCIONES%202018%20PDF/CARGOS%202018/818-2.pdf" TargetMode="External"/><Relationship Id="rId126" Type="http://schemas.openxmlformats.org/officeDocument/2006/relationships/hyperlink" Target="http://../AppData/Roaming/Microsoft/Users/51984/Users/CASA%201/Users/CASA%201/AppData/Roaming/Microsoft/RESOLUCIONES%202018%20PDF/CARGOS%202018/818.pdf" TargetMode="External"/><Relationship Id="rId121" Type="http://schemas.openxmlformats.org/officeDocument/2006/relationships/hyperlink" Target="http://../AppData/Roaming/Microsoft/Users/51984/Users/CASA%201/Users/CASA%201/AppData/Roaming/Microsoft/RESOLUCIONES%202018%20PDF/CARGOS%202018/809-4.pdf" TargetMode="External"/><Relationship Id="rId120" Type="http://schemas.openxmlformats.org/officeDocument/2006/relationships/hyperlink" Target="http://../AppData/Roaming/Microsoft/Users/51984/Users/CASA%201/Users/CASA%201/AppData/Roaming/Microsoft/RESOLUCIONES%202018%20PDF/CARGOS%202018/809-3.pdf" TargetMode="External"/><Relationship Id="rId125" Type="http://schemas.openxmlformats.org/officeDocument/2006/relationships/hyperlink" Target="http://../AppData/Roaming/Microsoft/Users/51984/Users/CASA%201/Users/CASA%201/AppData/Roaming/Microsoft/RESOLUCIONES%202018%20PDF/CARGOS%202018/817-2.pdf" TargetMode="External"/><Relationship Id="rId124" Type="http://schemas.openxmlformats.org/officeDocument/2006/relationships/hyperlink" Target="http://../AppData/Roaming/Microsoft/Users/51984/Users/CASA%201/Users/CASA%201/AppData/Roaming/Microsoft/RESOLUCIONES%202018%20PDF/CARGOS%202018/817.pdf" TargetMode="External"/><Relationship Id="rId123" Type="http://schemas.openxmlformats.org/officeDocument/2006/relationships/hyperlink" Target="http://../AppData/Roaming/Microsoft/AppData/Roaming/Microsoft/RESOLUCIONES%202018%20PDF/812.pdf" TargetMode="External"/><Relationship Id="rId122" Type="http://schemas.openxmlformats.org/officeDocument/2006/relationships/hyperlink" Target="http://../AppData/Roaming/Microsoft/Users/51984/Users/CASA%201/Users/CASA%201/AppData/Roaming/Microsoft/RESOLUCIONES%202018%20PDF/CARGOS%202018/809-5.pdf" TargetMode="External"/><Relationship Id="rId118" Type="http://schemas.openxmlformats.org/officeDocument/2006/relationships/hyperlink" Target="http://../AppData/Roaming/Microsoft/Users/51984/Users/CASA%201/Users/CASA%201/AppData/Roaming/Microsoft/RESOLUCIONES%202018%20PDF/CARGOS%202018/809.pdf" TargetMode="External"/><Relationship Id="rId117" Type="http://schemas.openxmlformats.org/officeDocument/2006/relationships/hyperlink" Target="http://../AppData/Roaming/Microsoft/Users/51984/Users/CASA%201/Users/CASA%201/AppData/Roaming/Microsoft/RESOLUCIONES%202018%20PDF/CARGOS%202018/808-5.pdf" TargetMode="External"/><Relationship Id="rId116" Type="http://schemas.openxmlformats.org/officeDocument/2006/relationships/hyperlink" Target="http://../AppData/Roaming/Microsoft/Users/51984/Users/CASA%201/Users/CASA%201/AppData/Roaming/Microsoft/RESOLUCIONES%202018%20PDF/CARGOS%202018/808-4.pdf" TargetMode="External"/><Relationship Id="rId115" Type="http://schemas.openxmlformats.org/officeDocument/2006/relationships/hyperlink" Target="http://../AppData/Roaming/Microsoft/Users/51984/Users/CASA%201/Users/CASA%201/AppData/Roaming/Microsoft/RESOLUCIONES%202018%20PDF/CARGOS%202018/808-3.pdf" TargetMode="External"/><Relationship Id="rId119" Type="http://schemas.openxmlformats.org/officeDocument/2006/relationships/hyperlink" Target="http://../AppData/Roaming/Microsoft/Users/51984/Users/CASA%201/Users/CASA%201/AppData/Roaming/Microsoft/RESOLUCIONES%202018%20PDF/CARGOS%202018/809-2.pdf" TargetMode="External"/><Relationship Id="rId110" Type="http://schemas.openxmlformats.org/officeDocument/2006/relationships/hyperlink" Target="http://../AppData/Roaming/Microsoft/Users/51984/Users/CASA%201/Users/CASA%201/AppData/Roaming/Microsoft/RESOLUCIONES%202018%20PDF/CARGOS%202018/804-2.pdf" TargetMode="External"/><Relationship Id="rId114" Type="http://schemas.openxmlformats.org/officeDocument/2006/relationships/hyperlink" Target="http://../AppData/Roaming/Microsoft/Users/51984/Users/CASA%201/Users/CASA%201/AppData/Roaming/Microsoft/RESOLUCIONES%202018%20PDF/CARGOS%202018/808-2.pdf" TargetMode="External"/><Relationship Id="rId113" Type="http://schemas.openxmlformats.org/officeDocument/2006/relationships/hyperlink" Target="http://../AppData/Roaming/Microsoft/Users/51984/Users/CASA%201/Users/CASA%201/AppData/Roaming/Microsoft/RESOLUCIONES%202018%20PDF/CARGOS%202018/808.pdf" TargetMode="External"/><Relationship Id="rId112" Type="http://schemas.openxmlformats.org/officeDocument/2006/relationships/hyperlink" Target="http://../AppData/Roaming/Microsoft/Users/51984/Users/CASA%201/Users/CASA%201/AppData/Roaming/Microsoft/RESOLUCIONES%202018%20PDF/CARGOS%202018/805-2.pdf" TargetMode="External"/><Relationship Id="rId111" Type="http://schemas.openxmlformats.org/officeDocument/2006/relationships/hyperlink" Target="http://../AppData/Roaming/Microsoft/Users/51984/Users/CASA%201/Users/CASA%201/AppData/Roaming/Microsoft/RESOLUCIONES%202018%20PDF/CARGOS%202018/805.pdf" TargetMode="External"/></Relationships>
</file>

<file path=xl/worksheets/_rels/sheet13.xml.rels><?xml version="1.0" encoding="UTF-8" standalone="yes"?><Relationships xmlns="http://schemas.openxmlformats.org/package/2006/relationships"><Relationship Id="rId392" Type="http://schemas.openxmlformats.org/officeDocument/2006/relationships/hyperlink" Target="http://../AppData/Roaming/Microsoft/Users/51984/Users/CASA%201/Users/CASA%201/AppData/Roaming/Microsoft/AppData/Roaming/Microsoft/RESOLUCIONES%202017%20PDF/405.pdf" TargetMode="External"/><Relationship Id="rId391" Type="http://schemas.openxmlformats.org/officeDocument/2006/relationships/hyperlink" Target="http://../AppData/Roaming/Microsoft/Users/51984/Users/CASA%201/Users/CASA%201/AppData/Roaming/Microsoft/AppData/Roaming/Microsoft/RESOLUCIONES%202017%20PDF/404.pdf" TargetMode="External"/><Relationship Id="rId390" Type="http://schemas.openxmlformats.org/officeDocument/2006/relationships/hyperlink" Target="http://../AppData/Roaming/Microsoft/Users/51984/Users/CASA%201/Users/CASA%201/AppData/Roaming/Microsoft/AppData/Roaming/Microsoft/RESOLUCIONES%202017%20PDF/403.pdf" TargetMode="External"/><Relationship Id="rId385" Type="http://schemas.openxmlformats.org/officeDocument/2006/relationships/hyperlink" Target="http://../AppData/Roaming/Microsoft/Users/51984/Users/CASA%201/Users/CASA%201/AppData/Roaming/Microsoft/AppData/Roaming/Microsoft/RESOLUCIONES%202017%20PDF/395.pdf" TargetMode="External"/><Relationship Id="rId384" Type="http://schemas.openxmlformats.org/officeDocument/2006/relationships/hyperlink" Target="http://../AppData/Roaming/Microsoft/Users/51984/Users/CASA%201/Users/CASA%201/AppData/Roaming/Microsoft/AppData/Roaming/Microsoft/RESOLUCIONES%202017%20PDF/394.pdf" TargetMode="External"/><Relationship Id="rId383" Type="http://schemas.openxmlformats.org/officeDocument/2006/relationships/hyperlink" Target="http://../AppData/Roaming/Microsoft/Users/51984/Users/CASA%201/Users/CASA%201/AppData/Roaming/Microsoft/AppData/Roaming/Microsoft/RESOLUCIONES%202017%20PDF/393.pdf" TargetMode="External"/><Relationship Id="rId382" Type="http://schemas.openxmlformats.org/officeDocument/2006/relationships/hyperlink" Target="http://../AppData/Roaming/Microsoft/Users/51984/Users/CASA%201/Users/CASA%201/AppData/Roaming/Microsoft/AppData/Roaming/Microsoft/RESOLUCIONES%202017%20PDF/392.pdf" TargetMode="External"/><Relationship Id="rId389" Type="http://schemas.openxmlformats.org/officeDocument/2006/relationships/hyperlink" Target="http://../AppData/Roaming/Microsoft/Users/51984/Users/CASA%201/Users/CASA%201/AppData/Roaming/Microsoft/AppData/Roaming/Microsoft/RESOLUCIONES%202017%20PDF/402.pdf" TargetMode="External"/><Relationship Id="rId388" Type="http://schemas.openxmlformats.org/officeDocument/2006/relationships/hyperlink" Target="http://../AppData/Roaming/Microsoft/Users/51984/Users/CASA%201/Users/CASA%201/AppData/Roaming/Microsoft/AppData/Roaming/Microsoft/RESOLUCIONES%202017%20PDF/401.pdf" TargetMode="External"/><Relationship Id="rId387" Type="http://schemas.openxmlformats.org/officeDocument/2006/relationships/hyperlink" Target="http://../AppData/Roaming/Microsoft/Users/51984/Users/CASA%201/Users/CASA%201/AppData/Roaming/Microsoft/AppData/Roaming/Microsoft/RESOLUCIONES%202017%20PDF/397.pdf" TargetMode="External"/><Relationship Id="rId386" Type="http://schemas.openxmlformats.org/officeDocument/2006/relationships/hyperlink" Target="http://../AppData/Roaming/Microsoft/Users/51984/Users/CASA%201/Users/CASA%201/AppData/Roaming/Microsoft/AppData/Roaming/Microsoft/RESOLUCIONES%202017%20PDF/396.pdf" TargetMode="External"/><Relationship Id="rId381" Type="http://schemas.openxmlformats.org/officeDocument/2006/relationships/hyperlink" Target="http://../AppData/Roaming/Microsoft/Users/51984/Users/CASA%201/Users/CASA%201/AppData/Roaming/Microsoft/AppData/Roaming/Microsoft/RESOLUCIONES%202017%20PDF/391.pdf" TargetMode="External"/><Relationship Id="rId380" Type="http://schemas.openxmlformats.org/officeDocument/2006/relationships/hyperlink" Target="http://../AppData/Roaming/Microsoft/Users/51984/Users/CASA%201/Users/CASA%201/AppData/Roaming/Microsoft/AppData/Roaming/Microsoft/RESOLUCIONES%202017%20PDF/389.pdf" TargetMode="External"/><Relationship Id="rId379" Type="http://schemas.openxmlformats.org/officeDocument/2006/relationships/hyperlink" Target="http://../AppData/Roaming/Microsoft/Users/51984/Users/CASA%201/Users/CASA%201/AppData/Roaming/Microsoft/AppData/Roaming/Microsoft/RESOLUCIONES%202017%20PDF/388.pdf" TargetMode="External"/><Relationship Id="rId374" Type="http://schemas.openxmlformats.org/officeDocument/2006/relationships/hyperlink" Target="http://../AppData/Roaming/Microsoft/Users/51984/Users/CASA%201/Users/CASA%201/AppData/Roaming/Microsoft/AppData/Roaming/Microsoft/RESOLUCIONES%202017%20PDF/380.pdf" TargetMode="External"/><Relationship Id="rId373" Type="http://schemas.openxmlformats.org/officeDocument/2006/relationships/hyperlink" Target="http://../AppData/Roaming/Microsoft/Users/51984/Users/CASA%201/Users/CASA%201/AppData/Roaming/Microsoft/AppData/Roaming/Microsoft/RESOLUCIONES%202017%20PDF/379.pdf" TargetMode="External"/><Relationship Id="rId372" Type="http://schemas.openxmlformats.org/officeDocument/2006/relationships/hyperlink" Target="http://../AppData/Roaming/Microsoft/Users/51984/Users/CASA%201/Users/CASA%201/AppData/Roaming/Microsoft/AppData/Roaming/Microsoft/RESOLUCIONES%202017%20PDF/378.pdf" TargetMode="External"/><Relationship Id="rId371" Type="http://schemas.openxmlformats.org/officeDocument/2006/relationships/hyperlink" Target="http://../AppData/Roaming/Microsoft/Users/51984/Users/CASA%201/Users/CASA%201/AppData/Roaming/Microsoft/AppData/Roaming/Microsoft/RESOLUCIONES%202017%20PDF/377.pdf" TargetMode="External"/><Relationship Id="rId378" Type="http://schemas.openxmlformats.org/officeDocument/2006/relationships/hyperlink" Target="http://../AppData/Roaming/Microsoft/Users/51984/Users/CASA%201/Users/CASA%201/AppData/Roaming/Microsoft/AppData/Roaming/Microsoft/RESOLUCIONES%202017%20PDF/387.pdf" TargetMode="External"/><Relationship Id="rId377" Type="http://schemas.openxmlformats.org/officeDocument/2006/relationships/hyperlink" Target="http://../AppData/Roaming/Microsoft/Users/51984/Users/CASA%201/Users/CASA%201/AppData/Roaming/Microsoft/AppData/Roaming/Microsoft/RESOLUCIONES%202017%20PDF/383.pdf" TargetMode="External"/><Relationship Id="rId376" Type="http://schemas.openxmlformats.org/officeDocument/2006/relationships/hyperlink" Target="http://../AppData/Roaming/Microsoft/Users/51984/Users/CASA%201/Users/CASA%201/AppData/Roaming/Microsoft/AppData/Roaming/Microsoft/RESOLUCIONES%202017%20PDF/382.pdf" TargetMode="External"/><Relationship Id="rId375" Type="http://schemas.openxmlformats.org/officeDocument/2006/relationships/hyperlink" Target="http://../AppData/Roaming/Microsoft/Users/51984/Users/CASA%201/Users/CASA%201/AppData/Roaming/Microsoft/AppData/Roaming/Microsoft/RESOLUCIONES%202017%20PDF/381.pdf" TargetMode="External"/><Relationship Id="rId396" Type="http://schemas.openxmlformats.org/officeDocument/2006/relationships/hyperlink" Target="http://../AppData/Roaming/Microsoft/Users/51984/Users/CASA%201/Users/CASA%201/AppData/Roaming/Microsoft/AppData/Roaming/Microsoft/RESOLUCIONES%202017%20PDF/409.pdf" TargetMode="External"/><Relationship Id="rId395" Type="http://schemas.openxmlformats.org/officeDocument/2006/relationships/hyperlink" Target="http://../AppData/Roaming/Microsoft/Users/51984/Users/CASA%201/Users/CASA%201/AppData/Roaming/Microsoft/AppData/Roaming/Microsoft/RESOLUCIONES%202017%20PDF/408.pdf" TargetMode="External"/><Relationship Id="rId394" Type="http://schemas.openxmlformats.org/officeDocument/2006/relationships/hyperlink" Target="http://../AppData/Roaming/Microsoft/Users/51984/Users/CASA%201/Users/CASA%201/AppData/Roaming/Microsoft/AppData/Roaming/Microsoft/RESOLUCIONES%202017%20PDF/407.pdf" TargetMode="External"/><Relationship Id="rId393" Type="http://schemas.openxmlformats.org/officeDocument/2006/relationships/hyperlink" Target="http://../AppData/Roaming/Microsoft/Users/51984/Users/CASA%201/Users/CASA%201/AppData/Roaming/Microsoft/AppData/Roaming/Microsoft/RESOLUCIONES%202017%20PDF/406.pdf" TargetMode="External"/><Relationship Id="rId399" Type="http://schemas.openxmlformats.org/officeDocument/2006/relationships/hyperlink" Target="http://../AppData/Roaming/Microsoft/Users/51984/Users/CASA%201/Users/CASA%201/AppData/Roaming/Microsoft/AppData/Roaming/Microsoft/RESOLUCIONES%202017%20PDF/412.pdf" TargetMode="External"/><Relationship Id="rId398" Type="http://schemas.openxmlformats.org/officeDocument/2006/relationships/hyperlink" Target="http://../AppData/Roaming/Microsoft/Users/51984/Users/CASA%201/Users/CASA%201/AppData/Roaming/Microsoft/AppData/Roaming/Microsoft/RESOLUCIONES%202017%20PDF/411.pdf" TargetMode="External"/><Relationship Id="rId397" Type="http://schemas.openxmlformats.org/officeDocument/2006/relationships/hyperlink" Target="http://../AppData/Roaming/Microsoft/Users/51984/Users/CASA%201/Users/CASA%201/AppData/Roaming/Microsoft/AppData/Roaming/Microsoft/RESOLUCIONES%202017%20PDF/410.pdf" TargetMode="External"/><Relationship Id="rId40" Type="http://schemas.openxmlformats.org/officeDocument/2006/relationships/hyperlink" Target="http://../AppData/Roaming/Microsoft/Users/51984/Users/CASA%201/Users/CASA%201/AppData/Roaming/Microsoft/AppData/Roaming/Microsoft/RESOLUCIONES%202017%20PDF/43.pdf" TargetMode="External"/><Relationship Id="rId42" Type="http://schemas.openxmlformats.org/officeDocument/2006/relationships/hyperlink" Target="http://../AppData/Roaming/Microsoft/Users/51984/Users/CASA%201/Users/CASA%201/AppData/Roaming/Microsoft/AppData/Roaming/Microsoft/RESOLUCIONES%202017%20PDF/45.pdf" TargetMode="External"/><Relationship Id="rId41" Type="http://schemas.openxmlformats.org/officeDocument/2006/relationships/hyperlink" Target="http://../AppData/Roaming/Microsoft/Users/51984/Users/CASA%201/Users/CASA%201/AppData/Roaming/Microsoft/AppData/Roaming/Microsoft/RESOLUCIONES%202017%20PDF/44.pdf" TargetMode="External"/><Relationship Id="rId44" Type="http://schemas.openxmlformats.org/officeDocument/2006/relationships/hyperlink" Target="http://../AppData/Roaming/Microsoft/Users/51984/Users/CASA%201/Users/CASA%201/AppData/Roaming/Microsoft/AppData/Roaming/Microsoft/RESOLUCIONES%202017%20PDF/47.pdf" TargetMode="External"/><Relationship Id="rId43" Type="http://schemas.openxmlformats.org/officeDocument/2006/relationships/hyperlink" Target="http://../AppData/Roaming/Microsoft/Users/51984/Users/CASA%201/Users/CASA%201/AppData/Roaming/Microsoft/AppData/Roaming/Microsoft/RESOLUCIONES%202017%20PDF/46.pdf" TargetMode="External"/><Relationship Id="rId46" Type="http://schemas.openxmlformats.org/officeDocument/2006/relationships/hyperlink" Target="http://../AppData/Roaming/Microsoft/Users/51984/Users/CASA%201/Users/CASA%201/AppData/Roaming/Microsoft/AppData/Roaming/Microsoft/RESOLUCIONES%202017%20PDF/49.pdf" TargetMode="External"/><Relationship Id="rId45" Type="http://schemas.openxmlformats.org/officeDocument/2006/relationships/hyperlink" Target="http://../AppData/Roaming/Microsoft/Users/51984/Users/CASA%201/Users/CASA%201/AppData/Roaming/Microsoft/AppData/Roaming/Microsoft/RESOLUCIONES%202017%20PDF/48.pdf" TargetMode="External"/><Relationship Id="rId48" Type="http://schemas.openxmlformats.org/officeDocument/2006/relationships/hyperlink" Target="http://../AppData/Roaming/Microsoft/Users/51984/Users/CASA%201/Users/CASA%201/AppData/Roaming/Microsoft/AppData/Roaming/Microsoft/RESOLUCIONES%202017%20PDF/51.pdf" TargetMode="External"/><Relationship Id="rId47" Type="http://schemas.openxmlformats.org/officeDocument/2006/relationships/hyperlink" Target="http://../AppData/Roaming/Microsoft/Users/51984/Users/CASA%201/Users/CASA%201/AppData/Roaming/Microsoft/AppData/Roaming/Microsoft/RESOLUCIONES%202017%20PDF/50.pdf" TargetMode="External"/><Relationship Id="rId49" Type="http://schemas.openxmlformats.org/officeDocument/2006/relationships/hyperlink" Target="http://../AppData/Roaming/Microsoft/Users/51984/Users/CASA%201/Users/CASA%201/AppData/Roaming/Microsoft/AppData/Roaming/Microsoft/RESOLUCIONES%202017%20PDF/52.pdf" TargetMode="External"/><Relationship Id="rId31" Type="http://schemas.openxmlformats.org/officeDocument/2006/relationships/hyperlink" Target="http://../AppData/Roaming/Microsoft/Users/51984/Users/CASA%201/Users/CASA%201/AppData/Roaming/Microsoft/AppData/Roaming/Microsoft/RESOLUCIONES%202017%20PDF/34.pdf" TargetMode="External"/><Relationship Id="rId30" Type="http://schemas.openxmlformats.org/officeDocument/2006/relationships/hyperlink" Target="http://../AppData/Roaming/Microsoft/Users/51984/Users/CASA%201/Users/CASA%201/AppData/Roaming/Microsoft/AppData/Roaming/Microsoft/RESOLUCIONES%202017%20PDF/33.pdf" TargetMode="External"/><Relationship Id="rId33" Type="http://schemas.openxmlformats.org/officeDocument/2006/relationships/hyperlink" Target="http://../AppData/Roaming/Microsoft/Users/51984/Users/CASA%201/Users/CASA%201/AppData/Roaming/Microsoft/AppData/Roaming/Microsoft/RESOLUCIONES%202017%20PDF/36.pdf" TargetMode="External"/><Relationship Id="rId32" Type="http://schemas.openxmlformats.org/officeDocument/2006/relationships/hyperlink" Target="http://../AppData/Roaming/Microsoft/Users/51984/Users/CASA%201/Users/CASA%201/AppData/Roaming/Microsoft/AppData/Roaming/Microsoft/RESOLUCIONES%202017%20PDF/35.pdf" TargetMode="External"/><Relationship Id="rId35" Type="http://schemas.openxmlformats.org/officeDocument/2006/relationships/hyperlink" Target="http://../AppData/Roaming/Microsoft/Users/51984/Users/CASA%201/Users/CASA%201/AppData/Roaming/Microsoft/AppData/Roaming/Microsoft/RESOLUCIONES%202017%20PDF/38.pdf" TargetMode="External"/><Relationship Id="rId34" Type="http://schemas.openxmlformats.org/officeDocument/2006/relationships/hyperlink" Target="http://../AppData/Roaming/Microsoft/Users/51984/Users/CASA%201/Users/CASA%201/AppData/Roaming/Microsoft/AppData/Roaming/Microsoft/RESOLUCIONES%202017%20PDF/37.pdf" TargetMode="External"/><Relationship Id="rId37" Type="http://schemas.openxmlformats.org/officeDocument/2006/relationships/hyperlink" Target="http://../AppData/Roaming/Microsoft/Users/51984/Users/CASA%201/Users/CASA%201/AppData/Roaming/Microsoft/AppData/Roaming/Microsoft/RESOLUCIONES%202017%20PDF/40.pdf" TargetMode="External"/><Relationship Id="rId36" Type="http://schemas.openxmlformats.org/officeDocument/2006/relationships/hyperlink" Target="http://../AppData/Roaming/Microsoft/Users/51984/Users/CASA%201/Users/CASA%201/AppData/Roaming/Microsoft/AppData/Roaming/Microsoft/RESOLUCIONES%202017%20PDF/39.pdf" TargetMode="External"/><Relationship Id="rId39" Type="http://schemas.openxmlformats.org/officeDocument/2006/relationships/hyperlink" Target="http://../AppData/Roaming/Microsoft/Users/51984/Users/CASA%201/Users/CASA%201/AppData/Roaming/Microsoft/AppData/Roaming/Microsoft/RESOLUCIONES%202017%20PDF/42.pdf" TargetMode="External"/><Relationship Id="rId38" Type="http://schemas.openxmlformats.org/officeDocument/2006/relationships/hyperlink" Target="http://../AppData/Roaming/Microsoft/Users/51984/Users/CASA%201/Users/CASA%201/AppData/Roaming/Microsoft/AppData/Roaming/Microsoft/RESOLUCIONES%202017%20PDF/41.pdf" TargetMode="External"/><Relationship Id="rId20" Type="http://schemas.openxmlformats.org/officeDocument/2006/relationships/hyperlink" Target="http://../AppData/Roaming/Microsoft/Users/51984/Users/CASA%201/Users/CASA%201/AppData/Roaming/Microsoft/AppData/Roaming/Microsoft/RESOLUCIONES%202017%20PDF/23.pdf" TargetMode="External"/><Relationship Id="rId22" Type="http://schemas.openxmlformats.org/officeDocument/2006/relationships/hyperlink" Target="http://../AppData/Roaming/Microsoft/Users/51984/Users/CASA%201/Users/CASA%201/AppData/Roaming/Microsoft/AppData/Roaming/Microsoft/RESOLUCIONES%202017%20PDF/25.pdf" TargetMode="External"/><Relationship Id="rId21" Type="http://schemas.openxmlformats.org/officeDocument/2006/relationships/hyperlink" Target="http://../AppData/Roaming/Microsoft/Users/51984/Users/CASA%201/Users/CASA%201/AppData/Roaming/Microsoft/RESOLUCIONES%202017%20PDF/24.pdf" TargetMode="External"/><Relationship Id="rId24" Type="http://schemas.openxmlformats.org/officeDocument/2006/relationships/hyperlink" Target="http://../AppData/Roaming/Microsoft/Users/51984/Users/CASA%201/Users/CASA%201/AppData/Roaming/Microsoft/AppData/Roaming/Microsoft/RESOLUCIONES%202017%20PDF/27.pdf" TargetMode="External"/><Relationship Id="rId23" Type="http://schemas.openxmlformats.org/officeDocument/2006/relationships/hyperlink" Target="http://../AppData/Roaming/Microsoft/Users/51984/Users/CASA%201/Users/CASA%201/AppData/Roaming/Microsoft/AppData/Roaming/Microsoft/RESOLUCIONES%202017%20PDF/26.pdf" TargetMode="External"/><Relationship Id="rId26" Type="http://schemas.openxmlformats.org/officeDocument/2006/relationships/hyperlink" Target="http://../AppData/Roaming/Microsoft/Users/51984/Users/CASA%201/Users/CASA%201/AppData/Roaming/Microsoft/AppData/Roaming/Microsoft/RESOLUCIONES%202017%20PDF/29.pdf" TargetMode="External"/><Relationship Id="rId25" Type="http://schemas.openxmlformats.org/officeDocument/2006/relationships/hyperlink" Target="http://../AppData/Roaming/Microsoft/Users/51984/Users/CASA%201/Users/CASA%201/AppData/Roaming/Microsoft/AppData/Roaming/Microsoft/RESOLUCIONES%202017%20PDF/28.pdf" TargetMode="External"/><Relationship Id="rId28" Type="http://schemas.openxmlformats.org/officeDocument/2006/relationships/hyperlink" Target="http://../AppData/Roaming/Microsoft/Users/51984/Users/CASA%201/Users/CASA%201/AppData/Roaming/Microsoft/AppData/Roaming/Microsoft/RESOLUCIONES%202017%20PDF/31.pdf" TargetMode="External"/><Relationship Id="rId27" Type="http://schemas.openxmlformats.org/officeDocument/2006/relationships/hyperlink" Target="http://../AppData/Roaming/Microsoft/Users/51984/Users/CASA%201/Users/CASA%201/AppData/Roaming/Microsoft/AppData/Roaming/Microsoft/RESOLUCIONES%202017%20PDF/30.pdf" TargetMode="External"/><Relationship Id="rId29" Type="http://schemas.openxmlformats.org/officeDocument/2006/relationships/hyperlink" Target="http://../AppData/Roaming/Microsoft/Users/51984/Users/CASA%201/Users/CASA%201/AppData/Roaming/Microsoft/AppData/Roaming/Microsoft/RESOLUCIONES%202017%20PDF/32.pdf" TargetMode="External"/><Relationship Id="rId11" Type="http://schemas.openxmlformats.org/officeDocument/2006/relationships/hyperlink" Target="http://../AppData/Roaming/Microsoft/Users/51984/Users/CASA%201/Users/CASA%201/AppData/Roaming/Microsoft/AppData/Roaming/Microsoft/RESOLUCIONES%202017%20PDF/14.pdf" TargetMode="External"/><Relationship Id="rId10" Type="http://schemas.openxmlformats.org/officeDocument/2006/relationships/hyperlink" Target="http://../AppData/Roaming/Microsoft/Users/51984/Users/CASA%201/Users/CASA%201/AppData/Roaming/Microsoft/AppData/Roaming/Microsoft/RESOLUCIONES%202017%20PDF/13.pdf" TargetMode="External"/><Relationship Id="rId13" Type="http://schemas.openxmlformats.org/officeDocument/2006/relationships/hyperlink" Target="http://../AppData/Roaming/Microsoft/Users/51984/Users/CASA%201/Users/CASA%201/AppData/Roaming/Microsoft/RESOLUCIONES%202017%20PDF/16.pdf" TargetMode="External"/><Relationship Id="rId12" Type="http://schemas.openxmlformats.org/officeDocument/2006/relationships/hyperlink" Target="http://../AppData/Roaming/Microsoft/Users/51984/Users/CASA%201/Users/CASA%201/AppData/Roaming/Microsoft/AppData/Roaming/Microsoft/RESOLUCIONES%202017%20PDF/15.pdf" TargetMode="External"/><Relationship Id="rId15" Type="http://schemas.openxmlformats.org/officeDocument/2006/relationships/hyperlink" Target="http://../AppData/Roaming/Microsoft/Users/51984/Users/CASA%201/Users/CASA%201/AppData/Roaming/Microsoft/RESOLUCIONES%202017%20PDF/18.pdf" TargetMode="External"/><Relationship Id="rId14" Type="http://schemas.openxmlformats.org/officeDocument/2006/relationships/hyperlink" Target="http://../AppData/Roaming/Microsoft/Users/51984/Users/CASA%201/Users/CASA%201/AppData/Roaming/Microsoft/RESOLUCIONES%202017%20PDF/17.pdf" TargetMode="External"/><Relationship Id="rId17" Type="http://schemas.openxmlformats.org/officeDocument/2006/relationships/hyperlink" Target="http://../AppData/Roaming/Microsoft/Users/51984/Users/CASA%201/Users/CASA%201/AppData/Roaming/Microsoft/AppData/Roaming/Microsoft/RESOLUCIONES%202017%20PDF/20.pdf" TargetMode="External"/><Relationship Id="rId16" Type="http://schemas.openxmlformats.org/officeDocument/2006/relationships/hyperlink" Target="http://../AppData/Roaming/Microsoft/Users/51984/Users/CASA%201/Users/CASA%201/AppData/Roaming/Microsoft/AppData/Roaming/Microsoft/RESOLUCIONES%202017%20PDF/19.pdf" TargetMode="External"/><Relationship Id="rId19" Type="http://schemas.openxmlformats.org/officeDocument/2006/relationships/hyperlink" Target="http://../AppData/Roaming/Microsoft/Users/51984/Users/CASA%201/Users/CASA%201/AppData/Roaming/Microsoft/AppData/Roaming/Microsoft/RESOLUCIONES%202017%20PDF/22.pdf" TargetMode="External"/><Relationship Id="rId18" Type="http://schemas.openxmlformats.org/officeDocument/2006/relationships/hyperlink" Target="http://../AppData/Roaming/Microsoft/Users/51984/Users/CASA%201/Users/CASA%201/AppData/Roaming/Microsoft/AppData/Roaming/Microsoft/RESOLUCIONES%202017%20PDF/21.pdf" TargetMode="External"/><Relationship Id="rId84" Type="http://schemas.openxmlformats.org/officeDocument/2006/relationships/hyperlink" Target="http://../AppData/Roaming/Microsoft/Users/51984/Users/CASA%201/Users/CASA%201/AppData/Roaming/Microsoft/AppData/Roaming/Microsoft/RESOLUCIONES%202017%20PDF/87.pdf" TargetMode="External"/><Relationship Id="rId83" Type="http://schemas.openxmlformats.org/officeDocument/2006/relationships/hyperlink" Target="http://../AppData/Roaming/Microsoft/Users/51984/Users/CASA%201/Users/CASA%201/AppData/Roaming/Microsoft/AppData/Roaming/Microsoft/RESOLUCIONES%202017%20PDF/86.pdf" TargetMode="External"/><Relationship Id="rId86" Type="http://schemas.openxmlformats.org/officeDocument/2006/relationships/hyperlink" Target="http://../AppData/Roaming/Microsoft/Users/51984/Users/CASA%201/Users/CASA%201/AppData/Roaming/Microsoft/AppData/Roaming/Microsoft/RESOLUCIONES%202017%20PDF/89.pdf" TargetMode="External"/><Relationship Id="rId85" Type="http://schemas.openxmlformats.org/officeDocument/2006/relationships/hyperlink" Target="http://../AppData/Roaming/Microsoft/Users/51984/Users/CASA%201/Users/CASA%201/AppData/Roaming/Microsoft/AppData/Roaming/Microsoft/RESOLUCIONES%202017%20PDF/88.pdf" TargetMode="External"/><Relationship Id="rId88" Type="http://schemas.openxmlformats.org/officeDocument/2006/relationships/hyperlink" Target="http://../AppData/Roaming/Microsoft/Users/51984/Users/CASA%201/Users/CASA%201/AppData/Roaming/Microsoft/AppData/Roaming/Microsoft/RESOLUCIONES%202017%20PDF/91.pdf" TargetMode="External"/><Relationship Id="rId87" Type="http://schemas.openxmlformats.org/officeDocument/2006/relationships/hyperlink" Target="http://../AppData/Roaming/Microsoft/Users/51984/Users/CASA%201/Users/CASA%201/AppData/Roaming/Microsoft/RESOLUCIONES%202017%20PDF/90.pdf" TargetMode="External"/><Relationship Id="rId89" Type="http://schemas.openxmlformats.org/officeDocument/2006/relationships/hyperlink" Target="http://../AppData/Roaming/Microsoft/Users/51984/Users/CASA%201/Users/CASA%201/AppData/Roaming/Microsoft/AppData/Roaming/Microsoft/RESOLUCIONES%202017%20PDF/92.pdf" TargetMode="External"/><Relationship Id="rId80" Type="http://schemas.openxmlformats.org/officeDocument/2006/relationships/hyperlink" Target="http://../AppData/Roaming/Microsoft/Users/51984/Users/CASA%201/Users/CASA%201/AppData/Roaming/Microsoft/AppData/Roaming/Microsoft/RESOLUCIONES%202017%20PDF/83.pdf" TargetMode="External"/><Relationship Id="rId82" Type="http://schemas.openxmlformats.org/officeDocument/2006/relationships/hyperlink" Target="http://../AppData/Roaming/Microsoft/Users/51984/Users/CASA%201/Users/CASA%201/AppData/Roaming/Microsoft/AppData/Roaming/Microsoft/RESOLUCIONES%202017%20PDF/85.pdf" TargetMode="External"/><Relationship Id="rId81" Type="http://schemas.openxmlformats.org/officeDocument/2006/relationships/hyperlink" Target="http://../AppData/Roaming/Microsoft/Users/51984/Users/CASA%201/Users/CASA%201/AppData/Roaming/Microsoft/AppData/Roaming/Microsoft/RESOLUCIONES%202017%20PDF/84.pdf" TargetMode="External"/><Relationship Id="rId73" Type="http://schemas.openxmlformats.org/officeDocument/2006/relationships/hyperlink" Target="http://../AppData/Roaming/Microsoft/Users/51984/Users/CASA%201/Users/CASA%201/AppData/Roaming/Microsoft/AppData/Roaming/Microsoft/RESOLUCIONES%202017%20PDF/76.pdf" TargetMode="External"/><Relationship Id="rId72" Type="http://schemas.openxmlformats.org/officeDocument/2006/relationships/hyperlink" Target="http://../AppData/Roaming/Microsoft/Users/51984/Users/CASA%201/Users/CASA%201/AppData/Roaming/Microsoft/AppData/Roaming/Microsoft/RESOLUCIONES%202017%20PDF/75.pdf" TargetMode="External"/><Relationship Id="rId75" Type="http://schemas.openxmlformats.org/officeDocument/2006/relationships/hyperlink" Target="http://../AppData/Roaming/Microsoft/Users/51984/Users/CASA%201/Users/CASA%201/AppData/Roaming/Microsoft/AppData/Roaming/Microsoft/RESOLUCIONES%202017%20PDF/78.pdf" TargetMode="External"/><Relationship Id="rId74" Type="http://schemas.openxmlformats.org/officeDocument/2006/relationships/hyperlink" Target="http://../AppData/Roaming/Microsoft/Users/51984/Users/CASA%201/Users/CASA%201/AppData/Roaming/Microsoft/AppData/Roaming/Microsoft/RESOLUCIONES%202017%20PDF/77.pdf" TargetMode="External"/><Relationship Id="rId77" Type="http://schemas.openxmlformats.org/officeDocument/2006/relationships/hyperlink" Target="http://../AppData/Roaming/Microsoft/Users/51984/Users/CASA%201/Users/CASA%201/AppData/Roaming/Microsoft/AppData/Roaming/Microsoft/RESOLUCIONES%202017%20PDF/80.pdf" TargetMode="External"/><Relationship Id="rId76" Type="http://schemas.openxmlformats.org/officeDocument/2006/relationships/hyperlink" Target="http://../AppData/Roaming/Microsoft/Users/51984/Users/CASA%201/Users/CASA%201/AppData/Roaming/Microsoft/AppData/Roaming/Microsoft/RESOLUCIONES%202017%20PDF/79.pdf" TargetMode="External"/><Relationship Id="rId79" Type="http://schemas.openxmlformats.org/officeDocument/2006/relationships/hyperlink" Target="http://../AppData/Roaming/Microsoft/Users/51984/Users/CASA%201/Users/CASA%201/AppData/Roaming/Microsoft/AppData/Roaming/Microsoft/RESOLUCIONES%202017%20PDF/82.pdf" TargetMode="External"/><Relationship Id="rId78" Type="http://schemas.openxmlformats.org/officeDocument/2006/relationships/hyperlink" Target="http://../AppData/Roaming/Microsoft/Users/51984/Users/CASA%201/Users/CASA%201/AppData/Roaming/Microsoft/RESOLUCIONES%202017%20PDF/81.pdf" TargetMode="External"/><Relationship Id="rId71" Type="http://schemas.openxmlformats.org/officeDocument/2006/relationships/hyperlink" Target="http://../AppData/Roaming/Microsoft/Users/51984/Users/CASA%201/Users/CASA%201/AppData/Roaming/Microsoft/AppData/Roaming/Microsoft/RESOLUCIONES%202017%20PDF/74.pdf" TargetMode="External"/><Relationship Id="rId70" Type="http://schemas.openxmlformats.org/officeDocument/2006/relationships/hyperlink" Target="http://../AppData/Roaming/Microsoft/Users/51984/Users/CASA%201/Users/CASA%201/AppData/Roaming/Microsoft/AppData/Roaming/Microsoft/RESOLUCIONES%202017%20PDF/73.pdf" TargetMode="External"/><Relationship Id="rId62" Type="http://schemas.openxmlformats.org/officeDocument/2006/relationships/hyperlink" Target="http://../AppData/Roaming/Microsoft/Users/51984/Users/CASA%201/Users/CASA%201/AppData/Roaming/Microsoft/AppData/Roaming/Microsoft/RESOLUCIONES%202017%20PDF/65.pdf" TargetMode="External"/><Relationship Id="rId61" Type="http://schemas.openxmlformats.org/officeDocument/2006/relationships/hyperlink" Target="http://../AppData/Roaming/Microsoft/Users/51984/Users/CASA%201/Users/CASA%201/AppData/Roaming/Microsoft/RESOLUCIONES%202017%20PDF/64.pdf" TargetMode="External"/><Relationship Id="rId64" Type="http://schemas.openxmlformats.org/officeDocument/2006/relationships/hyperlink" Target="http://../AppData/Roaming/Microsoft/Users/51984/Users/CASA%201/Users/CASA%201/AppData/Roaming/Microsoft/AppData/Roaming/Microsoft/RESOLUCIONES%202017%20PDF/67.pdf" TargetMode="External"/><Relationship Id="rId63" Type="http://schemas.openxmlformats.org/officeDocument/2006/relationships/hyperlink" Target="http://../AppData/Roaming/Microsoft/Users/51984/Users/CASA%201/Users/CASA%201/AppData/Roaming/Microsoft/AppData/Roaming/Microsoft/RESOLUCIONES%202017%20PDF/66.pdf" TargetMode="External"/><Relationship Id="rId66" Type="http://schemas.openxmlformats.org/officeDocument/2006/relationships/hyperlink" Target="http://../AppData/Roaming/Microsoft/Users/51984/Users/CASA%201/Users/CASA%201/AppData/Roaming/Microsoft/AppData/Roaming/Microsoft/RESOLUCIONES%202017%20PDF/69.pdf" TargetMode="External"/><Relationship Id="rId65" Type="http://schemas.openxmlformats.org/officeDocument/2006/relationships/hyperlink" Target="http://../AppData/Roaming/Microsoft/Users/51984/Users/CASA%201/Users/CASA%201/AppData/Roaming/Microsoft/AppData/Roaming/Microsoft/RESOLUCIONES%202017%20PDF/68.pdf" TargetMode="External"/><Relationship Id="rId68" Type="http://schemas.openxmlformats.org/officeDocument/2006/relationships/hyperlink" Target="http://../AppData/Roaming/Microsoft/Users/51984/Users/CASA%201/Users/CASA%201/AppData/Roaming/Microsoft/AppData/Roaming/Microsoft/RESOLUCIONES%202017%20PDF/71.pdf" TargetMode="External"/><Relationship Id="rId67" Type="http://schemas.openxmlformats.org/officeDocument/2006/relationships/hyperlink" Target="http://../AppData/Roaming/Microsoft/Users/51984/Users/CASA%201/Users/CASA%201/AppData/Roaming/Microsoft/AppData/Roaming/Microsoft/RESOLUCIONES%202017%20PDF/70.pdf" TargetMode="External"/><Relationship Id="rId60" Type="http://schemas.openxmlformats.org/officeDocument/2006/relationships/hyperlink" Target="http://../AppData/Roaming/Microsoft/Users/51984/Users/CASA%201/Users/CASA%201/AppData/Roaming/Microsoft/AppData/Roaming/Microsoft/RESOLUCIONES%202017%20PDF/63.pdf" TargetMode="External"/><Relationship Id="rId69" Type="http://schemas.openxmlformats.org/officeDocument/2006/relationships/hyperlink" Target="http://../AppData/Roaming/Microsoft/Users/51984/Users/CASA%201/Users/CASA%201/AppData/Roaming/Microsoft/AppData/Roaming/Microsoft/RESOLUCIONES%202017%20PDF/72.pdf" TargetMode="External"/><Relationship Id="rId51" Type="http://schemas.openxmlformats.org/officeDocument/2006/relationships/hyperlink" Target="http://../AppData/Roaming/Microsoft/Users/51984/Users/CASA%201/Users/CASA%201/AppData/Roaming/Microsoft/AppData/Roaming/Microsoft/RESOLUCIONES%202017%20PDF/54.pdf" TargetMode="External"/><Relationship Id="rId50" Type="http://schemas.openxmlformats.org/officeDocument/2006/relationships/hyperlink" Target="http://../AppData/Roaming/Microsoft/Users/51984/Users/CASA%201/Users/CASA%201/AppData/Roaming/Microsoft/AppData/Roaming/Microsoft/RESOLUCIONES%202017%20PDF/53.pdf" TargetMode="External"/><Relationship Id="rId53" Type="http://schemas.openxmlformats.org/officeDocument/2006/relationships/hyperlink" Target="http://../AppData/Roaming/Microsoft/Users/51984/Users/CASA%201/Users/CASA%201/AppData/Roaming/Microsoft/AppData/Roaming/Microsoft/RESOLUCIONES%202017%20PDF/56.pdf" TargetMode="External"/><Relationship Id="rId52" Type="http://schemas.openxmlformats.org/officeDocument/2006/relationships/hyperlink" Target="http://../AppData/Roaming/Microsoft/Users/51984/Users/CASA%201/Users/CASA%201/AppData/Roaming/Microsoft/AppData/Roaming/Microsoft/RESOLUCIONES%202017%20PDF/55.pdf" TargetMode="External"/><Relationship Id="rId55" Type="http://schemas.openxmlformats.org/officeDocument/2006/relationships/hyperlink" Target="http://../AppData/Roaming/Microsoft/Users/51984/Users/CASA%201/Users/CASA%201/AppData/Roaming/Microsoft/AppData/Roaming/Microsoft/RESOLUCIONES%202017%20PDF/58.pdf" TargetMode="External"/><Relationship Id="rId54" Type="http://schemas.openxmlformats.org/officeDocument/2006/relationships/hyperlink" Target="http://../AppData/Roaming/Microsoft/Users/51984/Users/CASA%201/Users/CASA%201/AppData/Roaming/Microsoft/AppData/Roaming/Microsoft/RESOLUCIONES%202017%20PDF/57.pdf" TargetMode="External"/><Relationship Id="rId57" Type="http://schemas.openxmlformats.org/officeDocument/2006/relationships/hyperlink" Target="http://../AppData/Roaming/Microsoft/Users/51984/Users/CASA%201/Users/CASA%201/AppData/Roaming/Microsoft/AppData/Roaming/Microsoft/RESOLUCIONES%202017%20PDF/60.pdf" TargetMode="External"/><Relationship Id="rId56" Type="http://schemas.openxmlformats.org/officeDocument/2006/relationships/hyperlink" Target="http://../AppData/Roaming/Microsoft/Users/51984/Users/CASA%201/Users/CASA%201/AppData/Roaming/Microsoft/AppData/Roaming/Microsoft/RESOLUCIONES%202017%20PDF/59.pdf" TargetMode="External"/><Relationship Id="rId59" Type="http://schemas.openxmlformats.org/officeDocument/2006/relationships/hyperlink" Target="http://../AppData/Roaming/Microsoft/Users/51984/Users/CASA%201/Users/CASA%201/AppData/Roaming/Microsoft/AppData/Roaming/Microsoft/RESOLUCIONES%202017%20PDF/62.pdf" TargetMode="External"/><Relationship Id="rId58" Type="http://schemas.openxmlformats.org/officeDocument/2006/relationships/hyperlink" Target="http://../AppData/Roaming/Microsoft/Users/51984/Users/CASA%201/Users/CASA%201/AppData/Roaming/Microsoft/AppData/Roaming/Microsoft/RESOLUCIONES%202017%20PDF/61.pdf" TargetMode="External"/><Relationship Id="rId349" Type="http://schemas.openxmlformats.org/officeDocument/2006/relationships/hyperlink" Target="http://../AppData/Roaming/Microsoft/Users/51984/Users/CASA%201/Users/CASA%201/AppData/Roaming/Microsoft/AppData/Roaming/Microsoft/RESOLUCIONES%202017%20PDF/355.pdf" TargetMode="External"/><Relationship Id="rId348" Type="http://schemas.openxmlformats.org/officeDocument/2006/relationships/hyperlink" Target="http://../AppData/Roaming/Microsoft/Users/51984/Users/CASA%201/Users/CASA%201/AppData/Roaming/Microsoft/AppData/Roaming/Microsoft/RESOLUCIONES%202017%20PDF/353.pdf" TargetMode="External"/><Relationship Id="rId347" Type="http://schemas.openxmlformats.org/officeDocument/2006/relationships/hyperlink" Target="http://../AppData/Roaming/Microsoft/Users/51984/Users/CASA%201/Users/CASA%201/AppData/Roaming/Microsoft/RESOLUCIONES%202017%20PDF/352.pdf" TargetMode="External"/><Relationship Id="rId346" Type="http://schemas.openxmlformats.org/officeDocument/2006/relationships/hyperlink" Target="http://../AppData/Roaming/Microsoft/Users/51984/Users/CASA%201/Users/CASA%201/AppData/Roaming/Microsoft/AppData/Roaming/Microsoft/RESOLUCIONES%202017%20PDF/351.pdf" TargetMode="External"/><Relationship Id="rId341" Type="http://schemas.openxmlformats.org/officeDocument/2006/relationships/hyperlink" Target="http://../AppData/Roaming/Microsoft/Users/51984/Users/CASA%201/Users/CASA%201/AppData/Roaming/Microsoft/AppData/Roaming/Microsoft/RESOLUCIONES%202017%20PDF/346.pdf" TargetMode="External"/><Relationship Id="rId340" Type="http://schemas.openxmlformats.org/officeDocument/2006/relationships/hyperlink" Target="http://../AppData/Roaming/Microsoft/Users/51984/Users/CASA%201/Users/CASA%201/AppData/Roaming/Microsoft/AppData/Roaming/Microsoft/RESOLUCIONES%202017%20PDF/345.pdf" TargetMode="External"/><Relationship Id="rId345" Type="http://schemas.openxmlformats.org/officeDocument/2006/relationships/hyperlink" Target="http://../AppData/Roaming/Microsoft/Users/51984/Users/CASA%201/Users/CASA%201/AppData/Roaming/Microsoft/AppData/Roaming/Microsoft/RESOLUCIONES%202017%20PDF/350.pdf" TargetMode="External"/><Relationship Id="rId344" Type="http://schemas.openxmlformats.org/officeDocument/2006/relationships/hyperlink" Target="http://../AppData/Roaming/Microsoft/Users/51984/Users/CASA%201/Users/CASA%201/AppData/Roaming/Microsoft/AppData/Roaming/Microsoft/RESOLUCIONES%202017%20PDF/349.pdf" TargetMode="External"/><Relationship Id="rId343" Type="http://schemas.openxmlformats.org/officeDocument/2006/relationships/hyperlink" Target="http://../AppData/Roaming/Microsoft/Users/51984/Users/CASA%201/Users/CASA%201/AppData/Roaming/Microsoft/AppData/Roaming/Microsoft/RESOLUCIONES%202017%20PDF/348.pdf" TargetMode="External"/><Relationship Id="rId342" Type="http://schemas.openxmlformats.org/officeDocument/2006/relationships/hyperlink" Target="http://../AppData/Roaming/Microsoft/Users/51984/Users/CASA%201/Users/CASA%201/AppData/Roaming/Microsoft/RESOLUCIONES%202017%20PDF/347.pdf" TargetMode="External"/><Relationship Id="rId338" Type="http://schemas.openxmlformats.org/officeDocument/2006/relationships/hyperlink" Target="http://../AppData/Roaming/Microsoft/Users/51984/Users/CASA%201/Users/CASA%201/AppData/Roaming/Microsoft/RESOLUCIONES%202017%20PDF/343.pdf" TargetMode="External"/><Relationship Id="rId337" Type="http://schemas.openxmlformats.org/officeDocument/2006/relationships/hyperlink" Target="http://../AppData/Roaming/Microsoft/Users/51984/Users/CASA%201/Users/CASA%201/AppData/Roaming/Microsoft/RESOLUCIONES%202017%20PDF/342.pdf" TargetMode="External"/><Relationship Id="rId336" Type="http://schemas.openxmlformats.org/officeDocument/2006/relationships/hyperlink" Target="http://../AppData/Roaming/Microsoft/Users/51984/Users/CASA%201/Users/CASA%201/AppData/Roaming/Microsoft/AppData/Roaming/Microsoft/RESOLUCIONES%202017%20PDF/341.pdf" TargetMode="External"/><Relationship Id="rId335" Type="http://schemas.openxmlformats.org/officeDocument/2006/relationships/hyperlink" Target="http://../AppData/Roaming/Microsoft/Users/51984/Users/CASA%201/Users/CASA%201/AppData/Roaming/Microsoft/AppData/Roaming/Microsoft/RESOLUCIONES%202017%20PDF/340.pdf" TargetMode="External"/><Relationship Id="rId339" Type="http://schemas.openxmlformats.org/officeDocument/2006/relationships/hyperlink" Target="http://../AppData/Roaming/Microsoft/Users/51984/Users/CASA%201/Users/CASA%201/AppData/Roaming/Microsoft/AppData/Roaming/Microsoft/RESOLUCIONES%202017%20PDF/344.pdf" TargetMode="External"/><Relationship Id="rId330" Type="http://schemas.openxmlformats.org/officeDocument/2006/relationships/hyperlink" Target="http://../AppData/Roaming/Microsoft/Users/51984/Users/CASA%201/Users/CASA%201/AppData/Roaming/Microsoft/AppData/Roaming/Microsoft/RESOLUCIONES%202017%20PDF/335.pdf" TargetMode="External"/><Relationship Id="rId334" Type="http://schemas.openxmlformats.org/officeDocument/2006/relationships/hyperlink" Target="http://../AppData/Roaming/Microsoft/Users/51984/Users/CASA%201/Users/CASA%201/AppData/Roaming/Microsoft/AppData/Roaming/Microsoft/RESOLUCIONES%202017%20PDF/339.pdf" TargetMode="External"/><Relationship Id="rId333" Type="http://schemas.openxmlformats.org/officeDocument/2006/relationships/hyperlink" Target="http://../AppData/Roaming/Microsoft/Users/51984/Users/CASA%201/Users/CASA%201/AppData/Roaming/Microsoft/RESOLUCIONES%202017%20PDF/338.pdf" TargetMode="External"/><Relationship Id="rId332" Type="http://schemas.openxmlformats.org/officeDocument/2006/relationships/hyperlink" Target="http://../AppData/Roaming/Microsoft/Users/51984/Users/CASA%201/Users/CASA%201/AppData/Roaming/Microsoft/AppData/Roaming/Microsoft/RESOLUCIONES%202017%20PDF/337.pdf" TargetMode="External"/><Relationship Id="rId331" Type="http://schemas.openxmlformats.org/officeDocument/2006/relationships/hyperlink" Target="http://../AppData/Roaming/Microsoft/Users/51984/Users/CASA%201/Users/CASA%201/AppData/Roaming/Microsoft/RESOLUCIONES%202017%20PDF/336.pdf" TargetMode="External"/><Relationship Id="rId370" Type="http://schemas.openxmlformats.org/officeDocument/2006/relationships/hyperlink" Target="http://../AppData/Roaming/Microsoft/Users/51984/Users/CASA%201/Users/CASA%201/AppData/Roaming/Microsoft/AppData/Roaming/Microsoft/RESOLUCIONES%202017%20PDF/376.pdf" TargetMode="External"/><Relationship Id="rId369" Type="http://schemas.openxmlformats.org/officeDocument/2006/relationships/hyperlink" Target="http://../AppData/Roaming/Microsoft/Users/51984/Users/CASA%201/Users/CASA%201/AppData/Roaming/Microsoft/AppData/Roaming/Microsoft/RESOLUCIONES%202017%20PDF/375.pdf" TargetMode="External"/><Relationship Id="rId368" Type="http://schemas.openxmlformats.org/officeDocument/2006/relationships/hyperlink" Target="http://../AppData/Roaming/Microsoft/Users/51984/Users/CASA%201/Users/CASA%201/AppData/Roaming/Microsoft/AppData/Roaming/Microsoft/RESOLUCIONES%202017%20PDF/374.pdf" TargetMode="External"/><Relationship Id="rId363" Type="http://schemas.openxmlformats.org/officeDocument/2006/relationships/hyperlink" Target="http://../AppData/Roaming/Microsoft/Users/51984/Users/CASA%201/Users/CASA%201/AppData/Roaming/Microsoft/AppData/Roaming/Microsoft/RESOLUCIONES%202017%20PDF/369.pdf" TargetMode="External"/><Relationship Id="rId362" Type="http://schemas.openxmlformats.org/officeDocument/2006/relationships/hyperlink" Target="http://../AppData/Roaming/Microsoft/Users/51984/Users/CASA%201/Users/CASA%201/AppData/Roaming/Microsoft/AppData/Roaming/Microsoft/RESOLUCIONES%202017%20PDF/368.pdf" TargetMode="External"/><Relationship Id="rId361" Type="http://schemas.openxmlformats.org/officeDocument/2006/relationships/hyperlink" Target="http://../AppData/Roaming/Microsoft/Users/51984/Users/CASA%201/Users/CASA%201/AppData/Roaming/Microsoft/AppData/Roaming/Microsoft/RESOLUCIONES%202017%20PDF/367.pdf" TargetMode="External"/><Relationship Id="rId360" Type="http://schemas.openxmlformats.org/officeDocument/2006/relationships/hyperlink" Target="http://../AppData/Roaming/Microsoft/Users/51984/Users/CASA%201/Users/CASA%201/AppData/Roaming/Microsoft/AppData/Roaming/Microsoft/RESOLUCIONES%202017%20PDF/366.pdf" TargetMode="External"/><Relationship Id="rId367" Type="http://schemas.openxmlformats.org/officeDocument/2006/relationships/hyperlink" Target="http://../AppData/Roaming/Microsoft/Users/51984/Users/CASA%201/Users/CASA%201/AppData/Roaming/Microsoft/AppData/Roaming/Microsoft/RESOLUCIONES%202017%20PDF/373.pdf" TargetMode="External"/><Relationship Id="rId366" Type="http://schemas.openxmlformats.org/officeDocument/2006/relationships/hyperlink" Target="http://../AppData/Roaming/Microsoft/Users/51984/Users/CASA%201/Users/CASA%201/AppData/Roaming/Microsoft/AppData/Roaming/Microsoft/RESOLUCIONES%202017%20PDF/372.pdf" TargetMode="External"/><Relationship Id="rId365" Type="http://schemas.openxmlformats.org/officeDocument/2006/relationships/hyperlink" Target="http://../AppData/Roaming/Microsoft/Users/51984/Users/CASA%201/Users/CASA%201/AppData/Roaming/Microsoft/AppData/Roaming/Microsoft/RESOLUCIONES%202017%20PDF/371.pdf" TargetMode="External"/><Relationship Id="rId364" Type="http://schemas.openxmlformats.org/officeDocument/2006/relationships/hyperlink" Target="http://../AppData/Roaming/Microsoft/Users/51984/Users/CASA%201/Users/CASA%201/AppData/Roaming/Microsoft/AppData/Roaming/Microsoft/RESOLUCIONES%202017%20PDF/370.pdf" TargetMode="External"/><Relationship Id="rId95" Type="http://schemas.openxmlformats.org/officeDocument/2006/relationships/hyperlink" Target="http://../AppData/Roaming/Microsoft/Users/51984/Users/CASA%201/Users/CASA%201/AppData/Roaming/Microsoft/AppData/Roaming/Microsoft/RESOLUCIONES%202017%20PDF/98.pdf" TargetMode="External"/><Relationship Id="rId94" Type="http://schemas.openxmlformats.org/officeDocument/2006/relationships/hyperlink" Target="http://../AppData/Roaming/Microsoft/Users/51984/Users/CASA%201/Users/CASA%201/AppData/Roaming/Microsoft/AppData/Roaming/Microsoft/RESOLUCIONES%202017%20PDF/97.pdf" TargetMode="External"/><Relationship Id="rId97" Type="http://schemas.openxmlformats.org/officeDocument/2006/relationships/hyperlink" Target="http://../AppData/Roaming/Microsoft/Users/51984/Users/CASA%201/Users/CASA%201/AppData/Roaming/Microsoft/RESOLUCIONES%202017%20PDF/100.pdf" TargetMode="External"/><Relationship Id="rId96" Type="http://schemas.openxmlformats.org/officeDocument/2006/relationships/hyperlink" Target="http://../AppData/Roaming/Microsoft/Users/51984/Users/CASA%201/Users/CASA%201/AppData/Roaming/Microsoft/AppData/Roaming/Microsoft/RESOLUCIONES%202017%20PDF/99.pdf" TargetMode="External"/><Relationship Id="rId99" Type="http://schemas.openxmlformats.org/officeDocument/2006/relationships/hyperlink" Target="http://../AppData/Roaming/Microsoft/Users/51984/Users/CASA%201/Users/CASA%201/AppData/Roaming/Microsoft/RESOLUCIONES%202017%20PDF/102.pdf" TargetMode="External"/><Relationship Id="rId98" Type="http://schemas.openxmlformats.org/officeDocument/2006/relationships/hyperlink" Target="http://../AppData/Roaming/Microsoft/Users/51984/Users/CASA%201/Users/CASA%201/AppData/Roaming/Microsoft/AppData/Roaming/Microsoft/RESOLUCIONES%202017%20PDF/101.pdf" TargetMode="External"/><Relationship Id="rId91" Type="http://schemas.openxmlformats.org/officeDocument/2006/relationships/hyperlink" Target="http://../AppData/Roaming/Microsoft/Users/51984/Users/CASA%201/Users/CASA%201/AppData/Roaming/Microsoft/AppData/Roaming/Microsoft/RESOLUCIONES%202017%20PDF/94.pdf" TargetMode="External"/><Relationship Id="rId90" Type="http://schemas.openxmlformats.org/officeDocument/2006/relationships/hyperlink" Target="http://../AppData/Roaming/Microsoft/Users/51984/Users/CASA%201/Users/CASA%201/AppData/Roaming/Microsoft/AppData/Roaming/Microsoft/RESOLUCIONES%202017%20PDF/93.pdf" TargetMode="External"/><Relationship Id="rId93" Type="http://schemas.openxmlformats.org/officeDocument/2006/relationships/hyperlink" Target="http://../AppData/Roaming/Microsoft/Users/51984/Users/CASA%201/Users/CASA%201/AppData/Roaming/Microsoft/AppData/Roaming/Microsoft/RESOLUCIONES%202017%20PDF/96.pdf" TargetMode="External"/><Relationship Id="rId92" Type="http://schemas.openxmlformats.org/officeDocument/2006/relationships/hyperlink" Target="http://../AppData/Roaming/Microsoft/Users/51984/Users/CASA%201/Users/CASA%201/AppData/Roaming/Microsoft/AppData/Roaming/Microsoft/RESOLUCIONES%202017%20PDF/95.pdf" TargetMode="External"/><Relationship Id="rId359" Type="http://schemas.openxmlformats.org/officeDocument/2006/relationships/hyperlink" Target="http://../AppData/Roaming/Microsoft/Users/51984/Users/CASA%201/Users/CASA%201/AppData/Roaming/Microsoft/AppData/Roaming/Microsoft/RESOLUCIONES%202017%20PDF/365.pdf" TargetMode="External"/><Relationship Id="rId358" Type="http://schemas.openxmlformats.org/officeDocument/2006/relationships/hyperlink" Target="http://../AppData/Roaming/Microsoft/Users/51984/Users/CASA%201/Users/CASA%201/AppData/Roaming/Microsoft/AppData/Roaming/Microsoft/RESOLUCIONES%202017%20PDF/364.pdf" TargetMode="External"/><Relationship Id="rId357" Type="http://schemas.openxmlformats.org/officeDocument/2006/relationships/hyperlink" Target="http://../AppData/Roaming/Microsoft/Users/51984/Users/CASA%201/Users/CASA%201/AppData/Roaming/Microsoft/AppData/Roaming/Microsoft/RESOLUCIONES%202017%20PDF/363.pdf" TargetMode="External"/><Relationship Id="rId352" Type="http://schemas.openxmlformats.org/officeDocument/2006/relationships/hyperlink" Target="http://../AppData/Roaming/Microsoft/Users/51984/Users/CASA%201/Users/CASA%201/AppData/Roaming/Microsoft/AppData/Roaming/Microsoft/RESOLUCIONES%202017%20PDF/358.pdf" TargetMode="External"/><Relationship Id="rId351" Type="http://schemas.openxmlformats.org/officeDocument/2006/relationships/hyperlink" Target="http://../AppData/Roaming/Microsoft/Users/51984/Users/CASA%201/Users/CASA%201/AppData/Roaming/Microsoft/AppData/Roaming/Microsoft/RESOLUCIONES%202017%20PDF/357.pdf" TargetMode="External"/><Relationship Id="rId350" Type="http://schemas.openxmlformats.org/officeDocument/2006/relationships/hyperlink" Target="http://../AppData/Roaming/Microsoft/Users/51984/Users/CASA%201/Users/CASA%201/AppData/Roaming/Microsoft/AppData/Roaming/Microsoft/RESOLUCIONES%202017%20PDF/356.pdf" TargetMode="External"/><Relationship Id="rId356" Type="http://schemas.openxmlformats.org/officeDocument/2006/relationships/hyperlink" Target="http://../AppData/Roaming/Microsoft/Users/51984/Users/CASA%201/Users/CASA%201/AppData/Roaming/Microsoft/AppData/Roaming/Microsoft/RESOLUCIONES%202017%20PDF/362.pdf" TargetMode="External"/><Relationship Id="rId355" Type="http://schemas.openxmlformats.org/officeDocument/2006/relationships/hyperlink" Target="http://../AppData/Roaming/Microsoft/Users/51984/Users/CASA%201/Users/CASA%201/AppData/Roaming/Microsoft/AppData/Roaming/Microsoft/RESOLUCIONES%202017%20PDF/361.pdf" TargetMode="External"/><Relationship Id="rId354" Type="http://schemas.openxmlformats.org/officeDocument/2006/relationships/hyperlink" Target="http://../AppData/Roaming/Microsoft/Users/51984/Users/CASA%201/Users/CASA%201/AppData/Roaming/Microsoft/AppData/Roaming/Microsoft/RESOLUCIONES%202017%20PDF/360.pdf" TargetMode="External"/><Relationship Id="rId353" Type="http://schemas.openxmlformats.org/officeDocument/2006/relationships/hyperlink" Target="http://../AppData/Roaming/Microsoft/Users/51984/Users/CASA%201/Users/CASA%201/AppData/Roaming/Microsoft/RESOLUCIONES%202017%20PDF/359.pdf" TargetMode="External"/><Relationship Id="rId305" Type="http://schemas.openxmlformats.org/officeDocument/2006/relationships/hyperlink" Target="http://../AppData/Roaming/Microsoft/Users/51984/Users/CASA%201/Users/CASA%201/AppData/Roaming/Microsoft/AppData/Roaming/Microsoft/RESOLUCIONES%202017%20PDF/310.pdf" TargetMode="External"/><Relationship Id="rId304" Type="http://schemas.openxmlformats.org/officeDocument/2006/relationships/hyperlink" Target="http://../AppData/Roaming/Microsoft/Users/51984/Users/CASA%201/Users/CASA%201/AppData/Roaming/Microsoft/AppData/Roaming/Microsoft/RESOLUCIONES%202017%20PDF/309.pdf" TargetMode="External"/><Relationship Id="rId303" Type="http://schemas.openxmlformats.org/officeDocument/2006/relationships/hyperlink" Target="http://../AppData/Roaming/Microsoft/Users/51984/Users/CASA%201/Users/CASA%201/AppData/Roaming/Microsoft/AppData/Roaming/Microsoft/RESOLUCIONES%202017%20PDF/308.pdf" TargetMode="External"/><Relationship Id="rId302" Type="http://schemas.openxmlformats.org/officeDocument/2006/relationships/hyperlink" Target="http://../AppData/Roaming/Microsoft/Users/51984/Users/CASA%201/Users/CASA%201/AppData/Roaming/Microsoft/AppData/Roaming/Microsoft/RESOLUCIONES%202017%20PDF/307.pdf" TargetMode="External"/><Relationship Id="rId309" Type="http://schemas.openxmlformats.org/officeDocument/2006/relationships/hyperlink" Target="http://../AppData/Roaming/Microsoft/Users/51984/Users/CASA%201/Users/CASA%201/AppData/Roaming/Microsoft/AppData/Roaming/Microsoft/RESOLUCIONES%202017%20PDF/314.pdf" TargetMode="External"/><Relationship Id="rId308" Type="http://schemas.openxmlformats.org/officeDocument/2006/relationships/hyperlink" Target="http://../AppData/Roaming/Microsoft/Users/51984/Users/CASA%201/Users/CASA%201/AppData/Roaming/Microsoft/RESOLUCIONES%202017%20PDF/313.pdf" TargetMode="External"/><Relationship Id="rId307" Type="http://schemas.openxmlformats.org/officeDocument/2006/relationships/hyperlink" Target="http://../AppData/Roaming/Microsoft/Users/51984/Users/CASA%201/Users/CASA%201/AppData/Roaming/Microsoft/AppData/Roaming/Microsoft/RESOLUCIONES%202017%20PDF/312.pdf" TargetMode="External"/><Relationship Id="rId306" Type="http://schemas.openxmlformats.org/officeDocument/2006/relationships/hyperlink" Target="http://../AppData/Roaming/Microsoft/Users/51984/Users/CASA%201/Users/CASA%201/AppData/Roaming/Microsoft/AppData/Roaming/Microsoft/RESOLUCIONES%202017%20PDF/311.pdf" TargetMode="External"/><Relationship Id="rId301" Type="http://schemas.openxmlformats.org/officeDocument/2006/relationships/hyperlink" Target="http://../AppData/Roaming/Microsoft/Users/51984/Users/CASA%201/Users/CASA%201/AppData/Roaming/Microsoft/AppData/Roaming/Microsoft/RESOLUCIONES%202017%20PDF/306.pdf" TargetMode="External"/><Relationship Id="rId300" Type="http://schemas.openxmlformats.org/officeDocument/2006/relationships/hyperlink" Target="http://../AppData/Roaming/Microsoft/Users/51984/Users/CASA%201/Users/CASA%201/AppData/Roaming/Microsoft/AppData/Roaming/Microsoft/RESOLUCIONES%202017%20PDF/305.pdf" TargetMode="External"/><Relationship Id="rId327" Type="http://schemas.openxmlformats.org/officeDocument/2006/relationships/hyperlink" Target="http://../AppData/Roaming/Microsoft/Users/51984/Users/CASA%201/Users/CASA%201/AppData/Roaming/Microsoft/RESOLUCIONES%202017%20PDF/332.pdf" TargetMode="External"/><Relationship Id="rId326" Type="http://schemas.openxmlformats.org/officeDocument/2006/relationships/hyperlink" Target="http://../AppData/Roaming/Microsoft/Users/51984/Users/CASA%201/Users/CASA%201/AppData/Roaming/Microsoft/RESOLUCIONES%202017%20PDF/331.pdf" TargetMode="External"/><Relationship Id="rId325" Type="http://schemas.openxmlformats.org/officeDocument/2006/relationships/hyperlink" Target="http://../AppData/Roaming/Microsoft/Users/51984/Users/CASA%201/Users/CASA%201/AppData/Roaming/Microsoft/RESOLUCIONES%202017%20PDF/330.pdf" TargetMode="External"/><Relationship Id="rId324" Type="http://schemas.openxmlformats.org/officeDocument/2006/relationships/hyperlink" Target="http://../AppData/Roaming/Microsoft/Users/51984/Users/CASA%201/Users/CASA%201/AppData/Roaming/Microsoft/AppData/Roaming/Microsoft/RESOLUCIONES%202017%20PDF/329.pdf" TargetMode="External"/><Relationship Id="rId329" Type="http://schemas.openxmlformats.org/officeDocument/2006/relationships/hyperlink" Target="http://../AppData/Roaming/Microsoft/Users/51984/Users/CASA%201/Users/CASA%201/AppData/Roaming/Microsoft/AppData/Roaming/Microsoft/RESOLUCIONES%202017%20PDF/334.pdf" TargetMode="External"/><Relationship Id="rId328" Type="http://schemas.openxmlformats.org/officeDocument/2006/relationships/hyperlink" Target="http://../AppData/Roaming/Microsoft/Users/51984/Users/CASA%201/Users/CASA%201/AppData/Roaming/Microsoft/AppData/Roaming/Microsoft/RESOLUCIONES%202017%20PDF/333.pdf" TargetMode="External"/><Relationship Id="rId323" Type="http://schemas.openxmlformats.org/officeDocument/2006/relationships/hyperlink" Target="http://../AppData/Roaming/Microsoft/Users/51984/Users/CASA%201/Users/CASA%201/AppData/Roaming/Microsoft/AppData/Roaming/Microsoft/RESOLUCIONES%202017%20PDF/328.pdf" TargetMode="External"/><Relationship Id="rId322" Type="http://schemas.openxmlformats.org/officeDocument/2006/relationships/hyperlink" Target="http://../AppData/Roaming/Microsoft/Users/51984/Users/CASA%201/Users/CASA%201/AppData/Roaming/Microsoft/AppData/Roaming/Microsoft/RESOLUCIONES%202017%20PDF/327.pdf" TargetMode="External"/><Relationship Id="rId321" Type="http://schemas.openxmlformats.org/officeDocument/2006/relationships/hyperlink" Target="http://../AppData/Roaming/Microsoft/Users/51984/Users/CASA%201/Users/CASA%201/AppData/Roaming/Microsoft/AppData/Roaming/Microsoft/RESOLUCIONES%202017%20PDF/326.pdf" TargetMode="External"/><Relationship Id="rId320" Type="http://schemas.openxmlformats.org/officeDocument/2006/relationships/hyperlink" Target="http://../AppData/Roaming/Microsoft/Users/51984/Users/CASA%201/Users/CASA%201/AppData/Roaming/Microsoft/AppData/Roaming/Microsoft/RESOLUCIONES%202017%20PDF/325.pdf" TargetMode="External"/><Relationship Id="rId316" Type="http://schemas.openxmlformats.org/officeDocument/2006/relationships/hyperlink" Target="http://../AppData/Roaming/Microsoft/Users/51984/Users/CASA%201/Users/CASA%201/AppData/Roaming/Microsoft/AppData/Roaming/Microsoft/RESOLUCIONES%202017%20PDF/321.pdf" TargetMode="External"/><Relationship Id="rId315" Type="http://schemas.openxmlformats.org/officeDocument/2006/relationships/hyperlink" Target="http://../AppData/Roaming/Microsoft/Users/51984/Users/CASA%201/Users/CASA%201/AppData/Roaming/Microsoft/AppData/Roaming/Microsoft/RESOLUCIONES%202017%20PDF/320.pdf" TargetMode="External"/><Relationship Id="rId314" Type="http://schemas.openxmlformats.org/officeDocument/2006/relationships/hyperlink" Target="http://../AppData/Roaming/Microsoft/Users/51984/Users/CASA%201/Users/CASA%201/AppData/Roaming/Microsoft/AppData/Roaming/Microsoft/RESOLUCIONES%202017%20PDF/319.pdf" TargetMode="External"/><Relationship Id="rId313" Type="http://schemas.openxmlformats.org/officeDocument/2006/relationships/hyperlink" Target="http://../AppData/Roaming/Microsoft/Users/51984/Users/CASA%201/Users/CASA%201/AppData/Roaming/Microsoft/AppData/Roaming/Microsoft/RESOLUCIONES%202017%20PDF/318.pdf" TargetMode="External"/><Relationship Id="rId319" Type="http://schemas.openxmlformats.org/officeDocument/2006/relationships/hyperlink" Target="http://../AppData/Roaming/Microsoft/Users/51984/Users/CASA%201/Users/CASA%201/AppData/Roaming/Microsoft/RESOLUCIONES%202017%20PDF/324.pdf" TargetMode="External"/><Relationship Id="rId318" Type="http://schemas.openxmlformats.org/officeDocument/2006/relationships/hyperlink" Target="http://../AppData/Roaming/Microsoft/Users/51984/Users/CASA%201/Users/CASA%201/AppData/Roaming/Microsoft/RESOLUCIONES%202017%20PDF/323.pdf" TargetMode="External"/><Relationship Id="rId317" Type="http://schemas.openxmlformats.org/officeDocument/2006/relationships/hyperlink" Target="http://../AppData/Roaming/Microsoft/Users/51984/Users/CASA%201/Users/CASA%201/AppData/Roaming/Microsoft/AppData/Roaming/Microsoft/RESOLUCIONES%202017%20PDF/322.pdf" TargetMode="External"/><Relationship Id="rId312" Type="http://schemas.openxmlformats.org/officeDocument/2006/relationships/hyperlink" Target="http://../AppData/Roaming/Microsoft/Users/51984/Users/CASA%201/Users/CASA%201/AppData/Roaming/Microsoft/AppData/Roaming/Microsoft/RESOLUCIONES%202017%20PDF/317.pdf" TargetMode="External"/><Relationship Id="rId311" Type="http://schemas.openxmlformats.org/officeDocument/2006/relationships/hyperlink" Target="http://../AppData/Roaming/Microsoft/Users/51984/Users/CASA%201/Users/CASA%201/AppData/Roaming/Microsoft/AppData/Roaming/Microsoft/RESOLUCIONES%202017%20PDF/316.pdf" TargetMode="External"/><Relationship Id="rId310" Type="http://schemas.openxmlformats.org/officeDocument/2006/relationships/hyperlink" Target="http://../AppData/Roaming/Microsoft/Users/51984/Users/CASA%201/Users/CASA%201/AppData/Roaming/Microsoft/RESOLUCIONES%202017%20PDF/315.pdf" TargetMode="External"/><Relationship Id="rId297" Type="http://schemas.openxmlformats.org/officeDocument/2006/relationships/hyperlink" Target="http://../AppData/Roaming/Microsoft/Users/51984/Users/CASA%201/Users/CASA%201/AppData/Roaming/Microsoft/AppData/Roaming/Microsoft/RESOLUCIONES%202017%20PDF/302.pdf" TargetMode="External"/><Relationship Id="rId296" Type="http://schemas.openxmlformats.org/officeDocument/2006/relationships/hyperlink" Target="http://../AppData/Roaming/Microsoft/Users/51984/Users/CASA%201/Users/CASA%201/AppData/Roaming/Microsoft/AppData/Roaming/Microsoft/RESOLUCIONES%202017%20PDF/301.pdf" TargetMode="External"/><Relationship Id="rId295" Type="http://schemas.openxmlformats.org/officeDocument/2006/relationships/hyperlink" Target="http://../AppData/Roaming/Microsoft/Users/51984/Users/CASA%201/Users/CASA%201/AppData/Roaming/Microsoft/RESOLUCIONES%202017%20PDF/300.pdf" TargetMode="External"/><Relationship Id="rId294" Type="http://schemas.openxmlformats.org/officeDocument/2006/relationships/hyperlink" Target="http://../AppData/Roaming/Microsoft/Users/51984/Users/CASA%201/Users/CASA%201/AppData/Roaming/Microsoft/AppData/Roaming/Microsoft/RESOLUCIONES%202017%20PDF/299.pdf" TargetMode="External"/><Relationship Id="rId299" Type="http://schemas.openxmlformats.org/officeDocument/2006/relationships/hyperlink" Target="http://../AppData/Roaming/Microsoft/Users/51984/Users/CASA%201/Users/CASA%201/AppData/Roaming/Microsoft/AppData/Roaming/Microsoft/RESOLUCIONES%202017%20PDF/304.pdf" TargetMode="External"/><Relationship Id="rId298" Type="http://schemas.openxmlformats.org/officeDocument/2006/relationships/hyperlink" Target="http://../AppData/Roaming/Microsoft/Users/51984/Users/CASA%201/Users/CASA%201/AppData/Roaming/Microsoft/AppData/Roaming/Microsoft/RESOLUCIONES%202017%20PDF/303.pdf" TargetMode="External"/><Relationship Id="rId271" Type="http://schemas.openxmlformats.org/officeDocument/2006/relationships/hyperlink" Target="http://../AppData/Roaming/Microsoft/Users/51984/Users/CASA%201/Users/CASA%201/AppData/Roaming/Microsoft/AppData/Roaming/Microsoft/RESOLUCIONES%202017%20PDF/275.pdf" TargetMode="External"/><Relationship Id="rId270" Type="http://schemas.openxmlformats.org/officeDocument/2006/relationships/hyperlink" Target="http://../AppData/Roaming/Microsoft/Users/51984/Users/CASA%201/Users/CASA%201/AppData/Roaming/Microsoft/RESOLUCIONES%202017%20PDF/274.pdf" TargetMode="External"/><Relationship Id="rId269" Type="http://schemas.openxmlformats.org/officeDocument/2006/relationships/hyperlink" Target="http://../AppData/Roaming/Microsoft/Users/51984/Users/CASA%201/Users/CASA%201/AppData/Roaming/Microsoft/RESOLUCIONES%202017%20PDF/273.pdf" TargetMode="External"/><Relationship Id="rId264" Type="http://schemas.openxmlformats.org/officeDocument/2006/relationships/hyperlink" Target="http://../AppData/Roaming/Microsoft/Users/51984/Users/CASA%201/Users/CASA%201/AppData/Roaming/Microsoft/AppData/Roaming/Microsoft/RESOLUCIONES%202017%20PDF/268.pdf" TargetMode="External"/><Relationship Id="rId263" Type="http://schemas.openxmlformats.org/officeDocument/2006/relationships/hyperlink" Target="http://../AppData/Roaming/Microsoft/Users/51984/Users/CASA%201/Users/CASA%201/AppData/Roaming/Microsoft/AppData/Roaming/Microsoft/RESOLUCIONES%202017%20PDF/267.pdf" TargetMode="External"/><Relationship Id="rId262" Type="http://schemas.openxmlformats.org/officeDocument/2006/relationships/hyperlink" Target="http://../AppData/Roaming/Microsoft/Users/51984/Users/CASA%201/Users/CASA%201/AppData/Roaming/Microsoft/AppData/Roaming/Microsoft/RESOLUCIONES%202017%20PDF/266.pdf" TargetMode="External"/><Relationship Id="rId261" Type="http://schemas.openxmlformats.org/officeDocument/2006/relationships/hyperlink" Target="http://../AppData/Roaming/Microsoft/Users/51984/Users/CASA%201/Users/CASA%201/AppData/Roaming/Microsoft/AppData/Roaming/Microsoft/RESOLUCIONES%202017%20PDF/265.pdf" TargetMode="External"/><Relationship Id="rId268" Type="http://schemas.openxmlformats.org/officeDocument/2006/relationships/hyperlink" Target="http://../AppData/Roaming/Microsoft/Users/51984/Users/CASA%201/Users/CASA%201/AppData/Roaming/Microsoft/AppData/Roaming/Microsoft/RESOLUCIONES%202017%20PDF/272.pdf" TargetMode="External"/><Relationship Id="rId267" Type="http://schemas.openxmlformats.org/officeDocument/2006/relationships/hyperlink" Target="http://../AppData/Roaming/Microsoft/Users/51984/Users/CASA%201/Users/CASA%201/AppData/Roaming/Microsoft/AppData/Roaming/Microsoft/RESOLUCIONES%202017%20PDF/271.pdf" TargetMode="External"/><Relationship Id="rId266" Type="http://schemas.openxmlformats.org/officeDocument/2006/relationships/hyperlink" Target="http://../AppData/Roaming/Microsoft/Users/51984/Users/CASA%201/Users/CASA%201/AppData/Roaming/Microsoft/AppData/Roaming/Microsoft/RESOLUCIONES%202017%20PDF/270.pdf" TargetMode="External"/><Relationship Id="rId265" Type="http://schemas.openxmlformats.org/officeDocument/2006/relationships/hyperlink" Target="http://../AppData/Roaming/Microsoft/Users/51984/Users/CASA%201/Users/CASA%201/AppData/Roaming/Microsoft/AppData/Roaming/Microsoft/RESOLUCIONES%202017%20PDF/269.pdf" TargetMode="External"/><Relationship Id="rId260" Type="http://schemas.openxmlformats.org/officeDocument/2006/relationships/hyperlink" Target="http://../AppData/Roaming/Microsoft/Users/51984/Users/CASA%201/Users/CASA%201/AppData/Roaming/Microsoft/AppData/Roaming/Microsoft/RESOLUCIONES%202017%20PDF/264.pdf" TargetMode="External"/><Relationship Id="rId259" Type="http://schemas.openxmlformats.org/officeDocument/2006/relationships/hyperlink" Target="http://../AppData/Roaming/Microsoft/Users/51984/Users/CASA%201/Users/CASA%201/AppData/Roaming/Microsoft/AppData/Roaming/Microsoft/RESOLUCIONES%202017%20PDF/263.pdf" TargetMode="External"/><Relationship Id="rId258" Type="http://schemas.openxmlformats.org/officeDocument/2006/relationships/hyperlink" Target="http://../AppData/Roaming/Microsoft/Users/51984/Users/CASA%201/Users/CASA%201/AppData/Roaming/Microsoft/AppData/Roaming/Microsoft/RESOLUCIONES%202017%20PDF/262.pdf" TargetMode="External"/><Relationship Id="rId253" Type="http://schemas.openxmlformats.org/officeDocument/2006/relationships/hyperlink" Target="http://../AppData/Roaming/Microsoft/Users/51984/Users/CASA%201/Users/CASA%201/AppData/Roaming/Microsoft/AppData/Roaming/Microsoft/RESOLUCIONES%202017%20PDF/257.pdf" TargetMode="External"/><Relationship Id="rId252" Type="http://schemas.openxmlformats.org/officeDocument/2006/relationships/hyperlink" Target="http://../AppData/Roaming/Microsoft/Users/51984/Users/CASA%201/Users/CASA%201/AppData/Roaming/Microsoft/AppData/Roaming/Microsoft/RESOLUCIONES%202017%20PDF/256.pdf" TargetMode="External"/><Relationship Id="rId251" Type="http://schemas.openxmlformats.org/officeDocument/2006/relationships/hyperlink" Target="http://../AppData/Roaming/Microsoft/Users/51984/Users/CASA%201/Users/CASA%201/AppData/Roaming/Microsoft/RESOLUCIONES%202017%20PDF/255.pdf" TargetMode="External"/><Relationship Id="rId250" Type="http://schemas.openxmlformats.org/officeDocument/2006/relationships/hyperlink" Target="http://../AppData/Roaming/Microsoft/Users/51984/Users/CASA%201/Users/CASA%201/AppData/Roaming/Microsoft/AppData/Roaming/Microsoft/RESOLUCIONES%202017%20PDF/254.pdf" TargetMode="External"/><Relationship Id="rId257" Type="http://schemas.openxmlformats.org/officeDocument/2006/relationships/hyperlink" Target="http://../AppData/Roaming/Microsoft/Users/51984/Users/CASA%201/Users/CASA%201/AppData/Roaming/Microsoft/AppData/Roaming/Microsoft/RESOLUCIONES%202017%20PDF/261.pdf" TargetMode="External"/><Relationship Id="rId256" Type="http://schemas.openxmlformats.org/officeDocument/2006/relationships/hyperlink" Target="http://../AppData/Roaming/Microsoft/Users/51984/Users/CASA%201/Users/CASA%201/AppData/Roaming/Microsoft/AppData/Roaming/Microsoft/RESOLUCIONES%202017%20PDF/260.pdf" TargetMode="External"/><Relationship Id="rId255" Type="http://schemas.openxmlformats.org/officeDocument/2006/relationships/hyperlink" Target="http://../AppData/Roaming/Microsoft/Users/51984/Users/CASA%201/Users/CASA%201/AppData/Roaming/Microsoft/AppData/Roaming/Microsoft/RESOLUCIONES%202017%20PDF/259.pdf" TargetMode="External"/><Relationship Id="rId254" Type="http://schemas.openxmlformats.org/officeDocument/2006/relationships/hyperlink" Target="http://../AppData/Roaming/Microsoft/Users/51984/Users/CASA%201/Users/CASA%201/AppData/Roaming/Microsoft/AppData/Roaming/Microsoft/RESOLUCIONES%202017%20PDF/258.pdf" TargetMode="External"/><Relationship Id="rId293" Type="http://schemas.openxmlformats.org/officeDocument/2006/relationships/hyperlink" Target="http://../AppData/Roaming/Microsoft/Users/51984/Users/CASA%201/Users/CASA%201/AppData/Roaming/Microsoft/AppData/Roaming/Microsoft/RESOLUCIONES%202017%20PDF/298.pdf" TargetMode="External"/><Relationship Id="rId292" Type="http://schemas.openxmlformats.org/officeDocument/2006/relationships/hyperlink" Target="http://../AppData/Roaming/Microsoft/Users/51984/Users/CASA%201/Users/CASA%201/AppData/Roaming/Microsoft/AppData/Roaming/Microsoft/RESOLUCIONES%202017%20PDF/297.pdf" TargetMode="External"/><Relationship Id="rId291" Type="http://schemas.openxmlformats.org/officeDocument/2006/relationships/hyperlink" Target="http://../AppData/Roaming/Microsoft/Users/51984/Users/CASA%201/Users/CASA%201/AppData/Roaming/Microsoft/AppData/Roaming/Microsoft/RESOLUCIONES%202017%20PDF/296.pdf" TargetMode="External"/><Relationship Id="rId290" Type="http://schemas.openxmlformats.org/officeDocument/2006/relationships/hyperlink" Target="http://../AppData/Roaming/Microsoft/Users/51984/Users/CASA%201/Users/CASA%201/AppData/Roaming/Microsoft/AppData/Roaming/Microsoft/RESOLUCIONES%202017%20PDF/294.pdf" TargetMode="External"/><Relationship Id="rId286" Type="http://schemas.openxmlformats.org/officeDocument/2006/relationships/hyperlink" Target="http://../AppData/Roaming/Microsoft/Users/51984/Users/CASA%201/Users/CASA%201/AppData/Roaming/Microsoft/AppData/Roaming/Microsoft/RESOLUCIONES%202017%20PDF/290.pdf" TargetMode="External"/><Relationship Id="rId285" Type="http://schemas.openxmlformats.org/officeDocument/2006/relationships/hyperlink" Target="http://../AppData/Roaming/Microsoft/Users/51984/Users/CASA%201/Users/CASA%201/AppData/Roaming/Microsoft/AppData/Roaming/Microsoft/RESOLUCIONES%202017%20PDF/289.pdf" TargetMode="External"/><Relationship Id="rId284" Type="http://schemas.openxmlformats.org/officeDocument/2006/relationships/hyperlink" Target="http://../AppData/Roaming/Microsoft/Users/51984/Users/CASA%201/Users/CASA%201/AppData/Roaming/Microsoft/AppData/Roaming/Microsoft/RESOLUCIONES%202017%20PDF/288.pdf" TargetMode="External"/><Relationship Id="rId283" Type="http://schemas.openxmlformats.org/officeDocument/2006/relationships/hyperlink" Target="http://../AppData/Roaming/Microsoft/Users/51984/Users/CASA%201/Users/CASA%201/AppData/Roaming/Microsoft/AppData/Roaming/Microsoft/RESOLUCIONES%202017%20PDF/287.pdf" TargetMode="External"/><Relationship Id="rId289" Type="http://schemas.openxmlformats.org/officeDocument/2006/relationships/hyperlink" Target="http://../AppData/Roaming/Microsoft/Users/51984/Users/CASA%201/Users/CASA%201/AppData/Roaming/Microsoft/AppData/Roaming/Microsoft/RESOLUCIONES%202017%20PDF/293.pdf" TargetMode="External"/><Relationship Id="rId288" Type="http://schemas.openxmlformats.org/officeDocument/2006/relationships/hyperlink" Target="http://../AppData/Roaming/Microsoft/Users/51984/Users/CASA%201/Users/CASA%201/AppData/Roaming/Microsoft/AppData/Roaming/Microsoft/RESOLUCIONES%202017%20PDF/292.pdf" TargetMode="External"/><Relationship Id="rId287" Type="http://schemas.openxmlformats.org/officeDocument/2006/relationships/hyperlink" Target="http://../AppData/Roaming/Microsoft/Users/51984/Users/CASA%201/Users/CASA%201/AppData/Roaming/Microsoft/RESOLUCIONES%202017%20PDF/291.pdf" TargetMode="External"/><Relationship Id="rId282" Type="http://schemas.openxmlformats.org/officeDocument/2006/relationships/hyperlink" Target="http://../AppData/Roaming/Microsoft/Users/51984/Users/CASA%201/Users/CASA%201/AppData/Roaming/Microsoft/RESOLUCIONES%202017%20PDF/286.pdf" TargetMode="External"/><Relationship Id="rId281" Type="http://schemas.openxmlformats.org/officeDocument/2006/relationships/hyperlink" Target="http://../AppData/Roaming/Microsoft/Users/51984/Users/CASA%201/Users/CASA%201/AppData/Roaming/Microsoft/RESOLUCIONES%202017%20PDF/285.pdf" TargetMode="External"/><Relationship Id="rId280" Type="http://schemas.openxmlformats.org/officeDocument/2006/relationships/hyperlink" Target="http://../AppData/Roaming/Microsoft/Users/51984/Users/CASA%201/Users/CASA%201/AppData/Roaming/Microsoft/RESOLUCIONES%202017%20PDF/284.pdf" TargetMode="External"/><Relationship Id="rId275" Type="http://schemas.openxmlformats.org/officeDocument/2006/relationships/hyperlink" Target="http://../AppData/Roaming/Microsoft/Users/51984/Users/CASA%201/Users/CASA%201/AppData/Roaming/Microsoft/AppData/Roaming/Microsoft/RESOLUCIONES%202017%20PDF/279.pdf" TargetMode="External"/><Relationship Id="rId274" Type="http://schemas.openxmlformats.org/officeDocument/2006/relationships/hyperlink" Target="http://../AppData/Roaming/Microsoft/Users/51984/Users/CASA%201/Users/CASA%201/AppData/Roaming/Microsoft/AppData/Roaming/Microsoft/RESOLUCIONES%202017%20PDF/278.pdf" TargetMode="External"/><Relationship Id="rId273" Type="http://schemas.openxmlformats.org/officeDocument/2006/relationships/hyperlink" Target="http://../AppData/Roaming/Microsoft/Users/51984/Users/CASA%201/Users/CASA%201/AppData/Roaming/Microsoft/AppData/Roaming/Microsoft/RESOLUCIONES%202017%20PDF/277.pdf" TargetMode="External"/><Relationship Id="rId272" Type="http://schemas.openxmlformats.org/officeDocument/2006/relationships/hyperlink" Target="http://../AppData/Roaming/Microsoft/Users/51984/Users/CASA%201/Users/CASA%201/AppData/Roaming/Microsoft/AppData/Roaming/Microsoft/RESOLUCIONES%202017%20PDF/276.pdf" TargetMode="External"/><Relationship Id="rId279" Type="http://schemas.openxmlformats.org/officeDocument/2006/relationships/hyperlink" Target="http://../AppData/Roaming/Microsoft/Users/51984/Users/CASA%201/Users/CASA%201/AppData/Roaming/Microsoft/AppData/Roaming/Microsoft/RESOLUCIONES%202017%20PDF/283.pdf" TargetMode="External"/><Relationship Id="rId278" Type="http://schemas.openxmlformats.org/officeDocument/2006/relationships/hyperlink" Target="http://../AppData/Roaming/Microsoft/Users/51984/Users/CASA%201/Users/CASA%201/AppData/Roaming/Microsoft/AppData/Roaming/Microsoft/RESOLUCIONES%202017%20PDF/282.pdf" TargetMode="External"/><Relationship Id="rId277" Type="http://schemas.openxmlformats.org/officeDocument/2006/relationships/hyperlink" Target="http://../AppData/Roaming/Microsoft/Users/51984/Users/CASA%201/Users/CASA%201/AppData/Roaming/Microsoft/AppData/Roaming/Microsoft/RESOLUCIONES%202017%20PDF/281.pdf" TargetMode="External"/><Relationship Id="rId276" Type="http://schemas.openxmlformats.org/officeDocument/2006/relationships/hyperlink" Target="http://../AppData/Roaming/Microsoft/Users/51984/Users/CASA%201/Users/CASA%201/AppData/Roaming/Microsoft/AppData/Roaming/Microsoft/RESOLUCIONES%202017%20PDF/280.pdf" TargetMode="External"/><Relationship Id="rId1059" Type="http://schemas.openxmlformats.org/officeDocument/2006/relationships/hyperlink" Target="http://../AppData/Roaming/Microsoft/Users/51984/Users/CASA%201/Users/CASA%201/AppData/Roaming/Microsoft/AppData/Roaming/Microsoft/RESOLUCIONES%202017%20PDF/1059.pdf" TargetMode="External"/><Relationship Id="rId228" Type="http://schemas.openxmlformats.org/officeDocument/2006/relationships/hyperlink" Target="http://../AppData/Roaming/Microsoft/Users/51984/Users/CASA%201/Users/CASA%201/AppData/Roaming/Microsoft/RESOLUCIONES%202017%20PDF/244-B.pdf" TargetMode="External"/><Relationship Id="rId227" Type="http://schemas.openxmlformats.org/officeDocument/2006/relationships/hyperlink" Target="http://../AppData/Roaming/Microsoft/Users/51984/Users/CASA%201/Users/CASA%201/AppData/Roaming/Microsoft/RESOLUCIONES%202017%20PDF/244.pdf" TargetMode="External"/><Relationship Id="rId226" Type="http://schemas.openxmlformats.org/officeDocument/2006/relationships/hyperlink" Target="http://../AppData/Roaming/Microsoft/Users/51984/Users/CASA%201/Users/CASA%201/AppData/Roaming/Microsoft/RESOLUCIONES%202017%20PDF/243-A.pdf" TargetMode="External"/><Relationship Id="rId225" Type="http://schemas.openxmlformats.org/officeDocument/2006/relationships/hyperlink" Target="http://../AppData/Roaming/Microsoft/Users/51984/Users/CASA%201/Users/CASA%201/AppData/Roaming/Microsoft/RESOLUCIONES%202017%20PDF/243.pdf" TargetMode="External"/><Relationship Id="rId229" Type="http://schemas.openxmlformats.org/officeDocument/2006/relationships/hyperlink" Target="http://../AppData/Roaming/Microsoft/Users/51984/Users/CASA%201/Users/CASA%201/AppData/Roaming/Microsoft/RESOLUCIONES%202017%20PDF/244-C.pdf" TargetMode="External"/><Relationship Id="rId1050" Type="http://schemas.openxmlformats.org/officeDocument/2006/relationships/hyperlink" Target="http://../AppData/Roaming/Microsoft/Users/51984/Users/CASA%201/Users/CASA%201/AppData/Roaming/Microsoft/AppData/Roaming/Microsoft/RESOLUCIONES%202017%20PDF/1050.pdf" TargetMode="External"/><Relationship Id="rId220" Type="http://schemas.openxmlformats.org/officeDocument/2006/relationships/hyperlink" Target="http://../AppData/Roaming/Microsoft/Users/51984/Users/CASA%201/Users/CASA%201/AppData/Roaming/Microsoft/AppData/Roaming/Microsoft/RESOLUCIONES%202017%20PDF/238.pdf" TargetMode="External"/><Relationship Id="rId1051" Type="http://schemas.openxmlformats.org/officeDocument/2006/relationships/hyperlink" Target="http://../AppData/Roaming/Microsoft/Users/51984/Users/CASA%201/Users/CASA%201/AppData/Roaming/Microsoft/AppData/Roaming/Microsoft/RESOLUCIONES%202017%20PDF/1051.pdf" TargetMode="External"/><Relationship Id="rId1052" Type="http://schemas.openxmlformats.org/officeDocument/2006/relationships/hyperlink" Target="http://../AppData/Roaming/Microsoft/Users/51984/Users/CASA%201/Users/CASA%201/AppData/Roaming/Microsoft/AppData/Roaming/Microsoft/RESOLUCIONES%202017%20PDF/1052.pdf" TargetMode="External"/><Relationship Id="rId1053" Type="http://schemas.openxmlformats.org/officeDocument/2006/relationships/hyperlink" Target="http://../AppData/Roaming/Microsoft/Users/51984/Users/CASA%201/Users/CASA%201/AppData/Roaming/Microsoft/RESOLUCIONES%202017%20PDF/1053.pdf" TargetMode="External"/><Relationship Id="rId1054" Type="http://schemas.openxmlformats.org/officeDocument/2006/relationships/hyperlink" Target="http://../AppData/Roaming/Microsoft/Users/51984/Users/CASA%201/Users/CASA%201/AppData/Roaming/Microsoft/RESOLUCIONES%202017%20PDF/1054.pdf" TargetMode="External"/><Relationship Id="rId224" Type="http://schemas.openxmlformats.org/officeDocument/2006/relationships/hyperlink" Target="http://../AppData/Roaming/Microsoft/Users/51984/Users/CASA%201/Users/CASA%201/AppData/Roaming/Microsoft/AppData/Roaming/Microsoft/RESOLUCIONES%202017%20PDF/242.pdf" TargetMode="External"/><Relationship Id="rId1055" Type="http://schemas.openxmlformats.org/officeDocument/2006/relationships/hyperlink" Target="http://../AppData/Roaming/Microsoft/Users/51984/Users/CASA%201/Users/CASA%201/AppData/Roaming/Microsoft/RESOLUCIONES%202017%20PDF/1055.pdf" TargetMode="External"/><Relationship Id="rId223" Type="http://schemas.openxmlformats.org/officeDocument/2006/relationships/hyperlink" Target="http://../AppData/Roaming/Microsoft/Users/51984/Users/CASA%201/Users/CASA%201/AppData/Roaming/Microsoft/AppData/Roaming/Microsoft/RESOLUCIONES%202017%20PDF/241.pdf" TargetMode="External"/><Relationship Id="rId1056" Type="http://schemas.openxmlformats.org/officeDocument/2006/relationships/hyperlink" Target="http://../AppData/Roaming/Microsoft/Users/51984/Users/CASA%201/Users/CASA%201/AppData/Roaming/Microsoft/RESOLUCIONES%202017%20PDF/1056.pdf" TargetMode="External"/><Relationship Id="rId222" Type="http://schemas.openxmlformats.org/officeDocument/2006/relationships/hyperlink" Target="http://../AppData/Roaming/Microsoft/Users/51984/Users/CASA%201/Users/CASA%201/AppData/Roaming/Microsoft/AppData/Roaming/Microsoft/RESOLUCIONES%202017%20PDF/240.pdf" TargetMode="External"/><Relationship Id="rId1057" Type="http://schemas.openxmlformats.org/officeDocument/2006/relationships/hyperlink" Target="http://../AppData/Roaming/Microsoft/Users/51984/Users/CASA%201/Users/CASA%201/AppData/Roaming/Microsoft/AppData/Roaming/Microsoft/RESOLUCIONES%202017%20PDF/1057.pdf" TargetMode="External"/><Relationship Id="rId221" Type="http://schemas.openxmlformats.org/officeDocument/2006/relationships/hyperlink" Target="http://../AppData/Roaming/Microsoft/Users/51984/Users/CASA%201/Users/CASA%201/AppData/Roaming/Microsoft/AppData/Roaming/Microsoft/RESOLUCIONES%202017%20PDF/239.pdf" TargetMode="External"/><Relationship Id="rId1058" Type="http://schemas.openxmlformats.org/officeDocument/2006/relationships/hyperlink" Target="http://../AppData/Roaming/Microsoft/Users/51984/Users/CASA%201/Users/CASA%201/AppData/Roaming/Microsoft/AppData/Roaming/Microsoft/RESOLUCIONES%202017%20PDF/1058.pdf" TargetMode="External"/><Relationship Id="rId1048" Type="http://schemas.openxmlformats.org/officeDocument/2006/relationships/hyperlink" Target="http://../AppData/Roaming/Microsoft/Users/51984/Users/CASA%201/Users/CASA%201/AppData/Roaming/Microsoft/AppData/Roaming/Microsoft/RESOLUCIONES%202017%20PDF/1048.pdf" TargetMode="External"/><Relationship Id="rId1049" Type="http://schemas.openxmlformats.org/officeDocument/2006/relationships/hyperlink" Target="http://../AppData/Roaming/Microsoft/Users/51984/Users/CASA%201/Users/CASA%201/AppData/Roaming/Microsoft/AppData/Roaming/Microsoft/RESOLUCIONES%202017%20PDF/1049.pdf" TargetMode="External"/><Relationship Id="rId217" Type="http://schemas.openxmlformats.org/officeDocument/2006/relationships/hyperlink" Target="http://../AppData/Roaming/Microsoft/Users/51984/Users/CASA%201/Users/CASA%201/AppData/Roaming/Microsoft/AppData/Roaming/Microsoft/RESOLUCIONES%202017%20PDF/235.pdf" TargetMode="External"/><Relationship Id="rId216" Type="http://schemas.openxmlformats.org/officeDocument/2006/relationships/hyperlink" Target="http://../AppData/Roaming/Microsoft/Users/51984/Users/CASA%201/Users/CASA%201/AppData/Roaming/Microsoft/AppData/Roaming/Microsoft/RESOLUCIONES%202017%20PDF/234.pdf" TargetMode="External"/><Relationship Id="rId215" Type="http://schemas.openxmlformats.org/officeDocument/2006/relationships/hyperlink" Target="http://../AppData/Roaming/Microsoft/Users/51984/Users/CASA%201/Users/CASA%201/AppData/Roaming/Microsoft/AppData/Roaming/Microsoft/RESOLUCIONES%202017%20PDF/233.pdf" TargetMode="External"/><Relationship Id="rId214" Type="http://schemas.openxmlformats.org/officeDocument/2006/relationships/hyperlink" Target="http://../AppData/Roaming/Microsoft/Users/51984/Users/CASA%201/Users/CASA%201/AppData/Roaming/Microsoft/AppData/Roaming/Microsoft/RESOLUCIONES%202017%20PDF/232.pdf" TargetMode="External"/><Relationship Id="rId219" Type="http://schemas.openxmlformats.org/officeDocument/2006/relationships/hyperlink" Target="http://../AppData/Roaming/Microsoft/Users/51984/Users/CASA%201/Users/CASA%201/AppData/Roaming/Microsoft/AppData/Roaming/Microsoft/RESOLUCIONES%202017%20PDF/237.pdf" TargetMode="External"/><Relationship Id="rId218" Type="http://schemas.openxmlformats.org/officeDocument/2006/relationships/hyperlink" Target="http://../AppData/Roaming/Microsoft/Users/51984/Users/CASA%201/Users/CASA%201/AppData/Roaming/Microsoft/AppData/Roaming/Microsoft/RESOLUCIONES%202017%20PDF/236.pdf" TargetMode="External"/><Relationship Id="rId1040" Type="http://schemas.openxmlformats.org/officeDocument/2006/relationships/hyperlink" Target="http://../AppData/Roaming/Microsoft/Users/51984/Users/CASA%201/Users/CASA%201/AppData/Roaming/Microsoft/AppData/Roaming/Microsoft/RESOLUCIONES%202017%20PDF/1040.pdf" TargetMode="External"/><Relationship Id="rId1041" Type="http://schemas.openxmlformats.org/officeDocument/2006/relationships/hyperlink" Target="http://../AppData/Roaming/Microsoft/Users/51984/Users/CASA%201/Users/CASA%201/AppData/Roaming/Microsoft/AppData/Roaming/Microsoft/RESOLUCIONES%202017%20PDF/1041.pdf" TargetMode="External"/><Relationship Id="rId1042" Type="http://schemas.openxmlformats.org/officeDocument/2006/relationships/hyperlink" Target="http://../AppData/Roaming/Microsoft/Users/51984/Users/CASA%201/Users/CASA%201/AppData/Roaming/Microsoft/RESOLUCIONES%202017%20PDF/1042.pdf" TargetMode="External"/><Relationship Id="rId1043" Type="http://schemas.openxmlformats.org/officeDocument/2006/relationships/hyperlink" Target="http://../AppData/Roaming/Microsoft/Users/51984/Users/CASA%201/Users/CASA%201/AppData/Roaming/Microsoft/AppData/Roaming/Microsoft/RESOLUCIONES%202017%20PDF/1043.pdf" TargetMode="External"/><Relationship Id="rId213" Type="http://schemas.openxmlformats.org/officeDocument/2006/relationships/hyperlink" Target="http://../AppData/Roaming/Microsoft/Users/51984/Users/CASA%201/Users/CASA%201/AppData/Roaming/Microsoft/AppData/Roaming/Microsoft/RESOLUCIONES%202017%20PDF/231.pdf" TargetMode="External"/><Relationship Id="rId1044" Type="http://schemas.openxmlformats.org/officeDocument/2006/relationships/hyperlink" Target="http://../AppData/Roaming/Microsoft/Users/51984/Users/CASA%201/Users/CASA%201/AppData/Roaming/Microsoft/AppData/Roaming/Microsoft/RESOLUCIONES%202017%20PDF/1044.pdf" TargetMode="External"/><Relationship Id="rId212" Type="http://schemas.openxmlformats.org/officeDocument/2006/relationships/hyperlink" Target="http://../AppData/Roaming/Microsoft/Users/51984/Users/CASA%201/Users/CASA%201/AppData/Roaming/Microsoft/AppData/Roaming/Microsoft/RESOLUCIONES%202017%20PDF/230.pdf" TargetMode="External"/><Relationship Id="rId1045" Type="http://schemas.openxmlformats.org/officeDocument/2006/relationships/hyperlink" Target="http://../AppData/Roaming/Microsoft/Users/51984/Users/CASA%201/Users/CASA%201/AppData/Roaming/Microsoft/AppData/Roaming/Microsoft/RESOLUCIONES%202017%20PDF/1045.pdf" TargetMode="External"/><Relationship Id="rId211" Type="http://schemas.openxmlformats.org/officeDocument/2006/relationships/hyperlink" Target="http://../AppData/Roaming/Microsoft/Users/51984/Users/CASA%201/Users/CASA%201/AppData/Roaming/Microsoft/RESOLUCIONES%202017%20PDF/229.pdf" TargetMode="External"/><Relationship Id="rId1046" Type="http://schemas.openxmlformats.org/officeDocument/2006/relationships/hyperlink" Target="http://../AppData/Roaming/Microsoft/Users/51984/Users/CASA%201/Users/CASA%201/AppData/Roaming/Microsoft/AppData/Roaming/Microsoft/RESOLUCIONES%202017%20PDF/1046.pdf" TargetMode="External"/><Relationship Id="rId210" Type="http://schemas.openxmlformats.org/officeDocument/2006/relationships/hyperlink" Target="http://../AppData/Roaming/Microsoft/Users/51984/Users/CASA%201/Users/CASA%201/AppData/Roaming/Microsoft/AppData/Roaming/Microsoft/RESOLUCIONES%202017%20PDF/228.pdf" TargetMode="External"/><Relationship Id="rId1047" Type="http://schemas.openxmlformats.org/officeDocument/2006/relationships/hyperlink" Target="http://../AppData/Roaming/Microsoft/Users/51984/Users/CASA%201/Users/CASA%201/AppData/Roaming/Microsoft/AppData/Roaming/Microsoft/RESOLUCIONES%202017%20PDF/1047.pdf" TargetMode="External"/><Relationship Id="rId249" Type="http://schemas.openxmlformats.org/officeDocument/2006/relationships/hyperlink" Target="http://../AppData/Roaming/Microsoft/Users/51984/Users/CASA%201/Users/CASA%201/AppData/Roaming/Microsoft/AppData/Roaming/Microsoft/RESOLUCIONES%202017%20PDF/253.pdf" TargetMode="External"/><Relationship Id="rId248" Type="http://schemas.openxmlformats.org/officeDocument/2006/relationships/hyperlink" Target="http://../AppData/Roaming/Microsoft/Users/51984/Users/CASA%201/Users/CASA%201/AppData/Roaming/Microsoft/AppData/Roaming/Microsoft/RESOLUCIONES%202017%20PDF/252.pdf" TargetMode="External"/><Relationship Id="rId247" Type="http://schemas.openxmlformats.org/officeDocument/2006/relationships/hyperlink" Target="http://../AppData/Roaming/Microsoft/Users/51984/Users/CASA%201/Users/CASA%201/AppData/Roaming/Microsoft/RESOLUCIONES%202017%20PDF/251.pdf" TargetMode="External"/><Relationship Id="rId1070" Type="http://schemas.openxmlformats.org/officeDocument/2006/relationships/hyperlink" Target="http://../AppData/Roaming/Microsoft/Users/51984/Users/CASA%201/Users/CASA%201/AppData/Roaming/Microsoft/AppData/Roaming/Microsoft/RESOLUCIONES%202017%20PDF/1070.pdf" TargetMode="External"/><Relationship Id="rId1071" Type="http://schemas.openxmlformats.org/officeDocument/2006/relationships/hyperlink" Target="http://../AppData/Roaming/Microsoft/Users/51984/Users/CASA%201/Users/CASA%201/AppData/Roaming/Microsoft/AppData/Roaming/Microsoft/RESOLUCIONES%202017%20PDF/1071.pdf" TargetMode="External"/><Relationship Id="rId1072" Type="http://schemas.openxmlformats.org/officeDocument/2006/relationships/hyperlink" Target="http://../AppData/Roaming/Microsoft/Users/51984/Users/CASA%201/Users/CASA%201/AppData/Roaming/Microsoft/AppData/Roaming/Microsoft/RESOLUCIONES%202017%20PDF/1072.pdf" TargetMode="External"/><Relationship Id="rId242" Type="http://schemas.openxmlformats.org/officeDocument/2006/relationships/hyperlink" Target="http://../AppData/Roaming/Microsoft/Users/51984/Users/CASA%201/Users/CASA%201/AppData/Roaming/Microsoft/RESOLUCIONES%202017%20PDF/246.pdf" TargetMode="External"/><Relationship Id="rId1073" Type="http://schemas.openxmlformats.org/officeDocument/2006/relationships/hyperlink" Target="http://../AppData/Roaming/Microsoft/Users/51984/Users/CASA%201/Users/CASA%201/AppData/Roaming/Microsoft/AppData/Roaming/Microsoft/RESOLUCIONES%202017%20PDF/1073.pdf" TargetMode="External"/><Relationship Id="rId241" Type="http://schemas.openxmlformats.org/officeDocument/2006/relationships/hyperlink" Target="http://../AppData/Roaming/Microsoft/Users/51984/Users/CASA%201/Users/CASA%201/AppData/Roaming/Microsoft/AppData/Roaming/Microsoft/RESOLUCIONES%202017%20PDF/245.pdf" TargetMode="External"/><Relationship Id="rId1074" Type="http://schemas.openxmlformats.org/officeDocument/2006/relationships/hyperlink" Target="http://../AppData/Roaming/Microsoft/Users/51984/Users/CASA%201/Users/CASA%201/AppData/Roaming/Microsoft/AppData/Roaming/Microsoft/RESOLUCIONES%202017%20PDF/1074.pdf" TargetMode="External"/><Relationship Id="rId240" Type="http://schemas.openxmlformats.org/officeDocument/2006/relationships/hyperlink" Target="http://../AppData/Roaming/Microsoft/Users/51984/Users/CASA%201/Users/CASA%201/AppData/Roaming/Microsoft/RESOLUCIONES%202017%20PDF/244-T.pdf" TargetMode="External"/><Relationship Id="rId1075" Type="http://schemas.openxmlformats.org/officeDocument/2006/relationships/hyperlink" Target="http://../AppData/Roaming/Microsoft/Users/51984/Users/CASA%201/Users/CASA%201/AppData/Roaming/Microsoft/AppData/Roaming/Microsoft/RESOLUCIONES%202017%20PDF/1075.pdf" TargetMode="External"/><Relationship Id="rId1076" Type="http://schemas.openxmlformats.org/officeDocument/2006/relationships/hyperlink" Target="http://../AppData/Roaming/Microsoft/Users/51984/Users/CASA%201/Users/CASA%201/AppData/Roaming/Microsoft/AppData/Roaming/Microsoft/RESOLUCIONES%202017%20PDF/1076.pdf" TargetMode="External"/><Relationship Id="rId246" Type="http://schemas.openxmlformats.org/officeDocument/2006/relationships/hyperlink" Target="http://../AppData/Roaming/Microsoft/Users/51984/Users/CASA%201/Users/CASA%201/AppData/Roaming/Microsoft/RESOLUCIONES%202017%20PDF/250.pdf" TargetMode="External"/><Relationship Id="rId1077" Type="http://schemas.openxmlformats.org/officeDocument/2006/relationships/hyperlink" Target="http://../AppData/Roaming/Microsoft/Users/51984/Users/CASA%201/Users/CASA%201/AppData/Roaming/Microsoft/AppData/Roaming/Microsoft/RESOLUCIONES%202017%20PDF/1077.pdf" TargetMode="External"/><Relationship Id="rId245" Type="http://schemas.openxmlformats.org/officeDocument/2006/relationships/hyperlink" Target="http://../AppData/Roaming/Microsoft/Users/51984/Users/CASA%201/Users/CASA%201/AppData/Roaming/Microsoft/RESOLUCIONES%202017%20PDF/249.pdf" TargetMode="External"/><Relationship Id="rId1078" Type="http://schemas.openxmlformats.org/officeDocument/2006/relationships/hyperlink" Target="http://../AppData/Roaming/Microsoft/Users/51984/Users/CASA%201/Users/CASA%201/AppData/Roaming/Microsoft/AppData/Roaming/Microsoft/RESOLUCIONES%202017%20PDF/1078.pdf" TargetMode="External"/><Relationship Id="rId244" Type="http://schemas.openxmlformats.org/officeDocument/2006/relationships/hyperlink" Target="http://../AppData/Roaming/Microsoft/Users/51984/Users/CASA%201/Users/CASA%201/AppData/Roaming/Microsoft/RESOLUCIONES%202017%20PDF/248.pdf" TargetMode="External"/><Relationship Id="rId1079" Type="http://schemas.openxmlformats.org/officeDocument/2006/relationships/hyperlink" Target="http://../AppData/Roaming/Microsoft/Users/51984/Users/CASA%201/Users/CASA%201/AppData/Roaming/Microsoft/AppData/Roaming/Microsoft/RESOLUCIONES%202017%20PDF/1079.pdf" TargetMode="External"/><Relationship Id="rId243" Type="http://schemas.openxmlformats.org/officeDocument/2006/relationships/hyperlink" Target="http://../AppData/Roaming/Microsoft/Users/51984/Users/CASA%201/Users/CASA%201/AppData/Roaming/Microsoft/RESOLUCIONES%202017%20PDF/247.pdf" TargetMode="External"/><Relationship Id="rId239" Type="http://schemas.openxmlformats.org/officeDocument/2006/relationships/hyperlink" Target="http://../AppData/Roaming/Microsoft/Users/51984/Users/CASA%201/Users/CASA%201/AppData/Roaming/Microsoft/RESOLUCIONES%202017%20PDF/244-S.pdf" TargetMode="External"/><Relationship Id="rId238" Type="http://schemas.openxmlformats.org/officeDocument/2006/relationships/hyperlink" Target="http://../AppData/Roaming/Microsoft/Users/51984/Users/CASA%201/Users/CASA%201/AppData/Roaming/Microsoft/RESOLUCIONES%202017%20PDF/244-Q.pdf" TargetMode="External"/><Relationship Id="rId237" Type="http://schemas.openxmlformats.org/officeDocument/2006/relationships/hyperlink" Target="http://../AppData/Roaming/Microsoft/Users/51984/Users/CASA%201/Users/CASA%201/AppData/Roaming/Microsoft/RESOLUCIONES%202017%20PDF/244-P.pdf" TargetMode="External"/><Relationship Id="rId236" Type="http://schemas.openxmlformats.org/officeDocument/2006/relationships/hyperlink" Target="http://../AppData/Roaming/Microsoft/Users/51984/Users/CASA%201/Users/CASA%201/AppData/Roaming/Microsoft/RESOLUCIONES%202017%20PDF/244-N.pdf" TargetMode="External"/><Relationship Id="rId1060" Type="http://schemas.openxmlformats.org/officeDocument/2006/relationships/hyperlink" Target="http://../AppData/Roaming/Microsoft/Users/51984/Users/CASA%201/Users/CASA%201/AppData/Roaming/Microsoft/AppData/Roaming/Microsoft/RESOLUCIONES%202017%20PDF/1060.pdf" TargetMode="External"/><Relationship Id="rId1061" Type="http://schemas.openxmlformats.org/officeDocument/2006/relationships/hyperlink" Target="http://../AppData/Roaming/Microsoft/Users/51984/Users/CASA%201/Users/CASA%201/AppData/Roaming/Microsoft/RESOLUCIONES%202017%20PDF/1061.pdf" TargetMode="External"/><Relationship Id="rId231" Type="http://schemas.openxmlformats.org/officeDocument/2006/relationships/hyperlink" Target="http://../AppData/Roaming/Microsoft/Users/51984/Users/CASA%201/Users/CASA%201/AppData/Roaming/Microsoft/RESOLUCIONES%202017%20PDF/244-H.pdf" TargetMode="External"/><Relationship Id="rId1062" Type="http://schemas.openxmlformats.org/officeDocument/2006/relationships/hyperlink" Target="http://../AppData/Roaming/Microsoft/Users/51984/Users/CASA%201/Users/CASA%201/AppData/Roaming/Microsoft/RESOLUCIONES%202017%20PDF/1062.pdf" TargetMode="External"/><Relationship Id="rId230" Type="http://schemas.openxmlformats.org/officeDocument/2006/relationships/hyperlink" Target="http://../AppData/Roaming/Microsoft/Users/51984/Users/CASA%201/Users/CASA%201/AppData/Roaming/Microsoft/RESOLUCIONES%202017%20PDF/244-G.pdf" TargetMode="External"/><Relationship Id="rId1063" Type="http://schemas.openxmlformats.org/officeDocument/2006/relationships/hyperlink" Target="http://../AppData/Roaming/Microsoft/Users/51984/Users/CASA%201/Users/CASA%201/AppData/Roaming/Microsoft/AppData/Roaming/Microsoft/RESOLUCIONES%202017%20PDF/1063.pdf" TargetMode="External"/><Relationship Id="rId1064" Type="http://schemas.openxmlformats.org/officeDocument/2006/relationships/hyperlink" Target="http://../AppData/Roaming/Microsoft/Users/51984/Users/CASA%201/Users/CASA%201/AppData/Roaming/Microsoft/AppData/Roaming/Microsoft/RESOLUCIONES%202017%20PDF/1064.pdf" TargetMode="External"/><Relationship Id="rId1065" Type="http://schemas.openxmlformats.org/officeDocument/2006/relationships/hyperlink" Target="http://../AppData/Roaming/Microsoft/Users/51984/Users/CASA%201/Users/CASA%201/AppData/Roaming/Microsoft/AppData/Roaming/Microsoft/RESOLUCIONES%202017%20PDF/1065.pdf" TargetMode="External"/><Relationship Id="rId235" Type="http://schemas.openxmlformats.org/officeDocument/2006/relationships/hyperlink" Target="http://../AppData/Roaming/Microsoft/Users/51984/Users/CASA%201/Users/CASA%201/AppData/Roaming/Microsoft/RESOLUCIONES%202017%20PDF/244-M.pdf" TargetMode="External"/><Relationship Id="rId1066" Type="http://schemas.openxmlformats.org/officeDocument/2006/relationships/hyperlink" Target="http://../AppData/Roaming/Microsoft/Users/51984/Users/CASA%201/Users/CASA%201/AppData/Roaming/Microsoft/AppData/Roaming/Microsoft/RESOLUCIONES%202017%20PDF/1066.pdf" TargetMode="External"/><Relationship Id="rId234" Type="http://schemas.openxmlformats.org/officeDocument/2006/relationships/hyperlink" Target="http://../AppData/Roaming/Microsoft/Users/51984/Users/CASA%201/Users/CASA%201/AppData/Roaming/Microsoft/RESOLUCIONES%202017%20PDF/244-L.pdf" TargetMode="External"/><Relationship Id="rId1067" Type="http://schemas.openxmlformats.org/officeDocument/2006/relationships/hyperlink" Target="http://../AppData/Roaming/Microsoft/Users/51984/Users/CASA%201/Users/CASA%201/AppData/Roaming/Microsoft/AppData/Roaming/Microsoft/RESOLUCIONES%202017%20PDF/1067.pdf" TargetMode="External"/><Relationship Id="rId233" Type="http://schemas.openxmlformats.org/officeDocument/2006/relationships/hyperlink" Target="http://../AppData/Roaming/Microsoft/Users/51984/Users/CASA%201/Users/CASA%201/AppData/Roaming/Microsoft/RESOLUCIONES%202017%20PDF/244-J.pdf" TargetMode="External"/><Relationship Id="rId1068" Type="http://schemas.openxmlformats.org/officeDocument/2006/relationships/hyperlink" Target="http://../AppData/Roaming/Microsoft/Users/51984/Users/CASA%201/Users/CASA%201/AppData/Roaming/Microsoft/AppData/Roaming/Microsoft/RESOLUCIONES%202017%20PDF/1068.pdf" TargetMode="External"/><Relationship Id="rId232" Type="http://schemas.openxmlformats.org/officeDocument/2006/relationships/hyperlink" Target="http://../AppData/Roaming/Microsoft/Users/51984/Users/CASA%201/Users/CASA%201/AppData/Roaming/Microsoft/RESOLUCIONES%202017%20PDF/244-I.pdf" TargetMode="External"/><Relationship Id="rId1069" Type="http://schemas.openxmlformats.org/officeDocument/2006/relationships/hyperlink" Target="http://../AppData/Roaming/Microsoft/Users/51984/Users/CASA%201/Users/CASA%201/AppData/Roaming/Microsoft/AppData/Roaming/Microsoft/RESOLUCIONES%202017%20PDF/1069.pdf" TargetMode="External"/><Relationship Id="rId1015" Type="http://schemas.openxmlformats.org/officeDocument/2006/relationships/hyperlink" Target="http://../AppData/Roaming/Microsoft/Users/51984/Users/CASA%201/Users/CASA%201/AppData/Roaming/Microsoft/AppData/Roaming/Microsoft/RESOLUCIONES%202017%20PDF/1028.pdf" TargetMode="External"/><Relationship Id="rId1016" Type="http://schemas.openxmlformats.org/officeDocument/2006/relationships/hyperlink" Target="http://../AppData/Roaming/Microsoft/Users/51984/Users/CASA%201/Users/CASA%201/AppData/Roaming/Microsoft/AppData/Roaming/Microsoft/RESOLUCIONES%202017%20PDF/1029.pdf" TargetMode="External"/><Relationship Id="rId1017" Type="http://schemas.openxmlformats.org/officeDocument/2006/relationships/hyperlink" Target="http://../AppData/Roaming/Microsoft/Users/51984/Users/CASA%201/Users/CASA%201/AppData/Roaming/Microsoft/AppData/Roaming/Microsoft/RESOLUCIONES%202017%20PDF/1030.pdf" TargetMode="External"/><Relationship Id="rId1018" Type="http://schemas.openxmlformats.org/officeDocument/2006/relationships/hyperlink" Target="http://../AppData/Roaming/Microsoft/Users/51984/Users/CASA%201/Users/CASA%201/AppData/Roaming/Microsoft/AppData/Roaming/Microsoft/RESOLUCIONES%202017%20PDF/1031.pdf" TargetMode="External"/><Relationship Id="rId1019" Type="http://schemas.openxmlformats.org/officeDocument/2006/relationships/hyperlink" Target="http://../AppData/Roaming/Microsoft/Users/51984/Users/CASA%201/Users/CASA%201/AppData/Roaming/Microsoft/AppData/Roaming/Microsoft/RESOLUCIONES%202017%20PDF/1032.pdf" TargetMode="External"/><Relationship Id="rId1010" Type="http://schemas.openxmlformats.org/officeDocument/2006/relationships/hyperlink" Target="http://../AppData/Roaming/Microsoft/Users/51984/Users/CASA%201/Users/CASA%201/AppData/Roaming/Microsoft/AppData/Roaming/Microsoft/RESOLUCIONES%202017%20PDF/1023.pdf" TargetMode="External"/><Relationship Id="rId1011" Type="http://schemas.openxmlformats.org/officeDocument/2006/relationships/hyperlink" Target="http://../AppData/Roaming/Microsoft/Users/51984/Users/CASA%201/Users/CASA%201/AppData/Roaming/Microsoft/AppData/Roaming/Microsoft/RESOLUCIONES%202017%20PDF/1024.pdf" TargetMode="External"/><Relationship Id="rId1012" Type="http://schemas.openxmlformats.org/officeDocument/2006/relationships/hyperlink" Target="http://../AppData/Roaming/Microsoft/Users/51984/Users/CASA%201/Users/CASA%201/AppData/Roaming/Microsoft/RESOLUCIONES%202017%20PDF/1025.pdf" TargetMode="External"/><Relationship Id="rId1013" Type="http://schemas.openxmlformats.org/officeDocument/2006/relationships/hyperlink" Target="http://../AppData/Roaming/Microsoft/AppData/Roaming/Microsoft/RESOLUCIONES%202017%20PDF/1026.pdf" TargetMode="External"/><Relationship Id="rId1014" Type="http://schemas.openxmlformats.org/officeDocument/2006/relationships/hyperlink" Target="http://../AppData/Roaming/Microsoft/Users/51984/Users/CASA%201/Users/CASA%201/AppData/Roaming/Microsoft/AppData/Roaming/Microsoft/RESOLUCIONES%202017%20PDF/1027.pdf" TargetMode="External"/><Relationship Id="rId1004" Type="http://schemas.openxmlformats.org/officeDocument/2006/relationships/hyperlink" Target="http://../AppData/Roaming/Microsoft/Users/51984/Users/CASA%201/Users/CASA%201/AppData/Roaming/Microsoft/RESOLUCIONES%202017%20PDF/1017.pdf" TargetMode="External"/><Relationship Id="rId1005" Type="http://schemas.openxmlformats.org/officeDocument/2006/relationships/hyperlink" Target="http://../AppData/Roaming/Microsoft/Users/51984/Users/CASA%201/Users/CASA%201/AppData/Roaming/Microsoft/RESOLUCIONES%202017%20PDF/1018.pdf" TargetMode="External"/><Relationship Id="rId1006" Type="http://schemas.openxmlformats.org/officeDocument/2006/relationships/hyperlink" Target="http://../AppData/Roaming/Microsoft/Users/51984/Users/CASA%201/Users/CASA%201/AppData/Roaming/Microsoft/RESOLUCIONES%202017%20PDF/1019.pdf" TargetMode="External"/><Relationship Id="rId1007" Type="http://schemas.openxmlformats.org/officeDocument/2006/relationships/hyperlink" Target="http://../AppData/Roaming/Microsoft/Users/51984/Users/CASA%201/Users/CASA%201/AppData/Roaming/Microsoft/AppData/Roaming/Microsoft/RESOLUCIONES%202017%20PDF/1020.pdf" TargetMode="External"/><Relationship Id="rId1008" Type="http://schemas.openxmlformats.org/officeDocument/2006/relationships/hyperlink" Target="http://../AppData/Roaming/Microsoft/Users/51984/Users/CASA%201/Users/CASA%201/AppData/Roaming/Microsoft/AppData/Roaming/Microsoft/RESOLUCIONES%202017%20PDF/1021.pdf" TargetMode="External"/><Relationship Id="rId1009" Type="http://schemas.openxmlformats.org/officeDocument/2006/relationships/hyperlink" Target="http://../AppData/Roaming/Microsoft/Users/51984/Users/CASA%201/Users/CASA%201/AppData/Roaming/Microsoft/AppData/Roaming/Microsoft/RESOLUCIONES%202017%20PDF/1022.pdf" TargetMode="External"/><Relationship Id="rId1000" Type="http://schemas.openxmlformats.org/officeDocument/2006/relationships/hyperlink" Target="http://../AppData/Roaming/Microsoft/Users/51984/Users/CASA%201/Users/CASA%201/AppData/Roaming/Microsoft/AppData/Roaming/Microsoft/RESOLUCIONES%202017%20PDF/1013.pdf" TargetMode="External"/><Relationship Id="rId1001" Type="http://schemas.openxmlformats.org/officeDocument/2006/relationships/hyperlink" Target="http://../AppData/Roaming/Microsoft/Users/51984/Users/CASA%201/Users/CASA%201/AppData/Roaming/Microsoft/AppData/Roaming/Microsoft/RESOLUCIONES%202017%20PDF/1015.pdf" TargetMode="External"/><Relationship Id="rId1002" Type="http://schemas.openxmlformats.org/officeDocument/2006/relationships/hyperlink" Target="http://../AppData/Roaming/Microsoft/Users/51984/Users/CASA%201/Users/CASA%201/AppData/Roaming/Microsoft/AppData/Roaming/Microsoft/RESOLUCIONES%202017%20PDF/1016.pdf" TargetMode="External"/><Relationship Id="rId1003" Type="http://schemas.openxmlformats.org/officeDocument/2006/relationships/hyperlink" Target="http://../AppData/Roaming/Microsoft/Users/51984/Users/CASA%201/Users/CASA%201/AppData/Roaming/Microsoft/AppData/Roaming/Microsoft/RESOLUCIONES%202017%20PDF/1017.pdf" TargetMode="External"/><Relationship Id="rId1037" Type="http://schemas.openxmlformats.org/officeDocument/2006/relationships/hyperlink" Target="http://../AppData/Roaming/Microsoft/Users/51984/Users/CASA%201/Users/CASA%201/AppData/Roaming/Microsoft/AppData/Roaming/Microsoft/RESOLUCIONES%202017%20PDF/Proveido%2023.pdf" TargetMode="External"/><Relationship Id="rId1038" Type="http://schemas.openxmlformats.org/officeDocument/2006/relationships/hyperlink" Target="http://../AppData/Roaming/Microsoft/Users/51984/Users/CASA%201/Users/CASA%201/AppData/Roaming/Microsoft/AppData/Roaming/Microsoft/RESOLUCIONES%202017%20PDF/Proveido%2024.pdf" TargetMode="External"/><Relationship Id="rId1039" Type="http://schemas.openxmlformats.org/officeDocument/2006/relationships/hyperlink" Target="http://../AppData/Roaming/Microsoft/Users/51984/Users/CASA%201/Users/CASA%201/AppData/Roaming/Microsoft/AppData/Roaming/Microsoft/RESOLUCIONES%202017%20PDF/Proveido%2021.pdf" TargetMode="External"/><Relationship Id="rId206" Type="http://schemas.openxmlformats.org/officeDocument/2006/relationships/hyperlink" Target="http://../AppData/Roaming/Microsoft/Users/51984/Users/CASA%201/Users/CASA%201/AppData/Roaming/Microsoft/AppData/Roaming/Microsoft/RESOLUCIONES%202017%20PDF/224.pdf" TargetMode="External"/><Relationship Id="rId205" Type="http://schemas.openxmlformats.org/officeDocument/2006/relationships/hyperlink" Target="http://../AppData/Roaming/Microsoft/Users/51984/Users/CASA%201/Users/CASA%201/AppData/Roaming/Microsoft/AppData/Roaming/Microsoft/RESOLUCIONES%202017%20PDF/223.pdf" TargetMode="External"/><Relationship Id="rId204" Type="http://schemas.openxmlformats.org/officeDocument/2006/relationships/hyperlink" Target="http://../AppData/Roaming/Microsoft/Users/51984/Users/CASA%201/Users/CASA%201/AppData/Roaming/Microsoft/AppData/Roaming/Microsoft/RESOLUCIONES%202017%20PDF/222.pdf" TargetMode="External"/><Relationship Id="rId203" Type="http://schemas.openxmlformats.org/officeDocument/2006/relationships/hyperlink" Target="http://../AppData/Roaming/Microsoft/Users/51984/Users/CASA%201/Users/CASA%201/AppData/Roaming/Microsoft/AppData/Roaming/Microsoft/RESOLUCIONES%202017%20PDF/221.pdf" TargetMode="External"/><Relationship Id="rId209" Type="http://schemas.openxmlformats.org/officeDocument/2006/relationships/hyperlink" Target="http://../AppData/Roaming/Microsoft/Users/51984/Users/CASA%201/Users/CASA%201/AppData/Roaming/Microsoft/AppData/Roaming/Microsoft/RESOLUCIONES%202017%20PDF/227.pdf" TargetMode="External"/><Relationship Id="rId208" Type="http://schemas.openxmlformats.org/officeDocument/2006/relationships/hyperlink" Target="http://../AppData/Roaming/Microsoft/Users/51984/Users/CASA%201/Users/CASA%201/AppData/Roaming/Microsoft/AppData/Roaming/Microsoft/RESOLUCIONES%202017%20PDF/226.pdf" TargetMode="External"/><Relationship Id="rId207" Type="http://schemas.openxmlformats.org/officeDocument/2006/relationships/hyperlink" Target="http://../AppData/Roaming/Microsoft/Users/51984/Users/CASA%201/Users/CASA%201/AppData/Roaming/Microsoft/AppData/Roaming/Microsoft/RESOLUCIONES%202017%20PDF/225.pdf" TargetMode="External"/><Relationship Id="rId1030" Type="http://schemas.openxmlformats.org/officeDocument/2006/relationships/hyperlink" Target="http://../AppData/Roaming/Microsoft/Users/51984/Users/CASA%201/Users/CASA%201/AppData/Roaming/Microsoft/AppData/Roaming/Microsoft/RESOLUCIONES%202017%20PDF/Proveido%2015.pdf" TargetMode="External"/><Relationship Id="rId1031" Type="http://schemas.openxmlformats.org/officeDocument/2006/relationships/hyperlink" Target="http://../AppData/Roaming/Microsoft/Users/51984/Users/CASA%201/Users/CASA%201/AppData/Roaming/Microsoft/AppData/Roaming/Microsoft/RESOLUCIONES%202017%20PDF/Proveido%2016.pdf" TargetMode="External"/><Relationship Id="rId1032" Type="http://schemas.openxmlformats.org/officeDocument/2006/relationships/hyperlink" Target="http://../AppData/Roaming/Microsoft/Users/51984/Users/CASA%201/Users/CASA%201/AppData/Roaming/Microsoft/AppData/Roaming/Microsoft/RESOLUCIONES%202017%20PDF/Proveido%2017.pdf" TargetMode="External"/><Relationship Id="rId202" Type="http://schemas.openxmlformats.org/officeDocument/2006/relationships/hyperlink" Target="http://../AppData/Roaming/Microsoft/Users/51984/Users/CASA%201/Users/CASA%201/AppData/Roaming/Microsoft/AppData/Roaming/Microsoft/RESOLUCIONES%202017%20PDF/220.pdf" TargetMode="External"/><Relationship Id="rId1033" Type="http://schemas.openxmlformats.org/officeDocument/2006/relationships/hyperlink" Target="http://../AppData/Roaming/Microsoft/Users/51984/Users/CASA%201/Users/CASA%201/AppData/Roaming/Microsoft/AppData/Roaming/Microsoft/RESOLUCIONES%202017%20PDF/Proveido%2018.pdf" TargetMode="External"/><Relationship Id="rId201" Type="http://schemas.openxmlformats.org/officeDocument/2006/relationships/hyperlink" Target="http://../AppData/Roaming/Microsoft/Users/51984/Users/CASA%201/Users/CASA%201/AppData/Roaming/Microsoft/AppData/Roaming/Microsoft/RESOLUCIONES%202017%20PDF/219.pdf" TargetMode="External"/><Relationship Id="rId1034" Type="http://schemas.openxmlformats.org/officeDocument/2006/relationships/hyperlink" Target="http://../AppData/Roaming/Microsoft/Users/51984/Users/CASA%201/Users/CASA%201/AppData/Roaming/Microsoft/AppData/Roaming/Microsoft/RESOLUCIONES%202017%20PDF/Proveido%2019.pdf" TargetMode="External"/><Relationship Id="rId200" Type="http://schemas.openxmlformats.org/officeDocument/2006/relationships/hyperlink" Target="http://../AppData/Roaming/Microsoft/Users/51984/Users/CASA%201/Users/CASA%201/AppData/Roaming/Microsoft/AppData/Roaming/Microsoft/RESOLUCIONES%202017%20PDF/218.pdf" TargetMode="External"/><Relationship Id="rId1035" Type="http://schemas.openxmlformats.org/officeDocument/2006/relationships/hyperlink" Target="http://../AppData/Roaming/Microsoft/Users/51984/Users/CASA%201/Users/CASA%201/AppData/Roaming/Microsoft/AppData/Roaming/Microsoft/RESOLUCIONES%202017%20PDF/Proveido%2020.pdf" TargetMode="External"/><Relationship Id="rId1036" Type="http://schemas.openxmlformats.org/officeDocument/2006/relationships/hyperlink" Target="http://../AppData/Roaming/Microsoft/Users/51984/Users/CASA%201/Users/CASA%201/AppData/Roaming/Microsoft/AppData/Roaming/Microsoft/RESOLUCIONES%202017%20PDF/Proveido%2022.pdf" TargetMode="External"/><Relationship Id="rId1026" Type="http://schemas.openxmlformats.org/officeDocument/2006/relationships/hyperlink" Target="http://../AppData/Roaming/Microsoft/Users/51984/Users/CASA%201/Users/CASA%201/AppData/Roaming/Microsoft/AppData/Roaming/Microsoft/RESOLUCIONES%202017%20PDF/1039.pdf" TargetMode="External"/><Relationship Id="rId1027" Type="http://schemas.openxmlformats.org/officeDocument/2006/relationships/hyperlink" Target="http://../AppData/Roaming/Microsoft/Users/51984/Users/CASA%201/Users/CASA%201/AppData/Roaming/Microsoft/AppData/Roaming/Microsoft/RESOLUCIONES%202017%20PDF/Proveido%2012.pdf" TargetMode="External"/><Relationship Id="rId1028" Type="http://schemas.openxmlformats.org/officeDocument/2006/relationships/hyperlink" Target="http://../AppData/Roaming/Microsoft/Users/51984/Users/CASA%201/Users/CASA%201/AppData/Roaming/Microsoft/AppData/Roaming/Microsoft/RESOLUCIONES%202017%20PDF/Proveido%2013.pdf" TargetMode="External"/><Relationship Id="rId1029" Type="http://schemas.openxmlformats.org/officeDocument/2006/relationships/hyperlink" Target="http://../AppData/Roaming/Microsoft/Users/51984/Users/CASA%201/Users/CASA%201/AppData/Roaming/Microsoft/AppData/Roaming/Microsoft/RESOLUCIONES%202017%20PDF/Proveido%2014.pdf" TargetMode="External"/><Relationship Id="rId1020" Type="http://schemas.openxmlformats.org/officeDocument/2006/relationships/hyperlink" Target="http://../AppData/Roaming/Microsoft/Users/51984/Users/CASA%201/Users/CASA%201/AppData/Roaming/Microsoft/RESOLUCIONES%202017%20PDF/1033.pdf" TargetMode="External"/><Relationship Id="rId1021" Type="http://schemas.openxmlformats.org/officeDocument/2006/relationships/hyperlink" Target="http://../AppData/Roaming/Microsoft/Users/51984/Users/CASA%201/Users/CASA%201/AppData/Roaming/Microsoft/AppData/Roaming/Microsoft/RESOLUCIONES%202017%20PDF/1034.pdf" TargetMode="External"/><Relationship Id="rId1022" Type="http://schemas.openxmlformats.org/officeDocument/2006/relationships/hyperlink" Target="http://../AppData/Roaming/Microsoft/Users/51984/Users/CASA%201/Users/CASA%201/AppData/Roaming/Microsoft/AppData/Roaming/Microsoft/RESOLUCIONES%202017%20PDF/1035.pdf" TargetMode="External"/><Relationship Id="rId1023" Type="http://schemas.openxmlformats.org/officeDocument/2006/relationships/hyperlink" Target="http://../AppData/Roaming/Microsoft/Users/51984/Users/CASA%201/Users/CASA%201/AppData/Roaming/Microsoft/AppData/Roaming/Microsoft/RESOLUCIONES%202017%20PDF/1036.pdf" TargetMode="External"/><Relationship Id="rId1024" Type="http://schemas.openxmlformats.org/officeDocument/2006/relationships/hyperlink" Target="http://../AppData/Roaming/Microsoft/Users/51984/Users/CASA%201/Users/CASA%201/AppData/Roaming/Microsoft/AppData/Roaming/Microsoft/RESOLUCIONES%202017%20PDF/1037.pdf" TargetMode="External"/><Relationship Id="rId1025" Type="http://schemas.openxmlformats.org/officeDocument/2006/relationships/hyperlink" Target="http://../AppData/Roaming/Microsoft/Users/51984/Users/CASA%201/Users/CASA%201/AppData/Roaming/Microsoft/AppData/Roaming/Microsoft/RESOLUCIONES%202017%20PDF/1038.pdf" TargetMode="External"/><Relationship Id="rId1090" Type="http://schemas.openxmlformats.org/officeDocument/2006/relationships/hyperlink" Target="http://../AppData/Roaming/Microsoft/Users/51984/Users/CASA%201/Users/CASA%201/AppData/Roaming/Microsoft/AppData/Roaming/Microsoft/RESOLUCIONES%202017%20PDF/1091.pdf" TargetMode="External"/><Relationship Id="rId1091" Type="http://schemas.openxmlformats.org/officeDocument/2006/relationships/hyperlink" Target="http://../AppData/Roaming/Microsoft/Users/51984/Users/CASA%201/Users/CASA%201/AppData/Roaming/Microsoft/AppData/Roaming/Microsoft/RESOLUCIONES%202017%20PDF/1092.pdf" TargetMode="External"/><Relationship Id="rId1092" Type="http://schemas.openxmlformats.org/officeDocument/2006/relationships/hyperlink" Target="http://../AppData/Roaming/Microsoft/Users/51984/Users/CASA%201/Users/CASA%201/AppData/Roaming/Microsoft/AppData/Roaming/Microsoft/RESOLUCIONES%202017%20PDF/1093.pdf" TargetMode="External"/><Relationship Id="rId1093" Type="http://schemas.openxmlformats.org/officeDocument/2006/relationships/hyperlink" Target="http://../AppData/Roaming/Microsoft/Users/51984/Users/CASA%201/Users/CASA%201/AppData/Roaming/Microsoft/AppData/Roaming/Microsoft/RESOLUCIONES%202017%20PDF/1094.pdf" TargetMode="External"/><Relationship Id="rId1094" Type="http://schemas.openxmlformats.org/officeDocument/2006/relationships/hyperlink" Target="http://../AppData/Roaming/Microsoft/Users/51984/Users/CASA%201/Users/CASA%201/AppData/Roaming/Microsoft/RESOLUCIONES%202017%20PDF/1095.pdf" TargetMode="External"/><Relationship Id="rId1095" Type="http://schemas.openxmlformats.org/officeDocument/2006/relationships/hyperlink" Target="http://../AppData/Roaming/Microsoft/Users/51984/Users/CASA%201/Users/CASA%201/AppData/Roaming/Microsoft/AppData/Roaming/Microsoft/RESOLUCIONES%202017%20PDF/1096.pdf" TargetMode="External"/><Relationship Id="rId1096" Type="http://schemas.openxmlformats.org/officeDocument/2006/relationships/hyperlink" Target="http://../AppData/Roaming/Microsoft/Users/51984/Users/CASA%201/Users/CASA%201/AppData/Roaming/Microsoft/RESOLUCIONES%202017%20PDF/1097.pdf" TargetMode="External"/><Relationship Id="rId1097" Type="http://schemas.openxmlformats.org/officeDocument/2006/relationships/hyperlink" Target="http://../AppData/Roaming/Microsoft/Users/51984/Users/CASA%201/Users/CASA%201/AppData/Roaming/Microsoft/AppData/Roaming/Microsoft/RESOLUCIONES%202017%20PDF/1098.pdf" TargetMode="External"/><Relationship Id="rId1098" Type="http://schemas.openxmlformats.org/officeDocument/2006/relationships/hyperlink" Target="http://../AppData/Roaming/Microsoft/Users/51984/Users/CASA%201/Users/CASA%201/AppData/Roaming/Microsoft/AppData/Roaming/Microsoft/RESOLUCIONES%202017%20PDF/1099.pdf" TargetMode="External"/><Relationship Id="rId1099" Type="http://schemas.openxmlformats.org/officeDocument/2006/relationships/hyperlink" Target="http://../AppData/Roaming/Microsoft/Users/51984/Users/CASA%201/Users/CASA%201/AppData/Roaming/Microsoft/AppData/Roaming/Microsoft/RESOLUCIONES%202017%20PDF/1100.pdf" TargetMode="External"/><Relationship Id="rId1080" Type="http://schemas.openxmlformats.org/officeDocument/2006/relationships/hyperlink" Target="http://../AppData/Roaming/Microsoft/Users/51984/Users/CASA%201/Users/CASA%201/AppData/Roaming/Microsoft/RESOLUCIONES%202017%20PDF/1080.pdf" TargetMode="External"/><Relationship Id="rId1081" Type="http://schemas.openxmlformats.org/officeDocument/2006/relationships/hyperlink" Target="http://../AppData/Roaming/Microsoft/Users/51984/Users/CASA%201/Users/CASA%201/AppData/Roaming/Microsoft/AppData/Roaming/Microsoft/RESOLUCIONES%202017%20PDF/1081.pdf" TargetMode="External"/><Relationship Id="rId1082" Type="http://schemas.openxmlformats.org/officeDocument/2006/relationships/hyperlink" Target="http://../AppData/Roaming/Microsoft/Users/51984/Users/CASA%201/Users/CASA%201/AppData/Roaming/Microsoft/AppData/Roaming/Microsoft/RESOLUCIONES%202017%20PDF/1082.pdf" TargetMode="External"/><Relationship Id="rId1083" Type="http://schemas.openxmlformats.org/officeDocument/2006/relationships/hyperlink" Target="http://../AppData/Roaming/Microsoft/Users/51984/Users/CASA%201/Users/CASA%201/AppData/Roaming/Microsoft/AppData/Roaming/Microsoft/RESOLUCIONES%202017%20PDF/1084.pdf" TargetMode="External"/><Relationship Id="rId1084" Type="http://schemas.openxmlformats.org/officeDocument/2006/relationships/hyperlink" Target="http://../AppData/Roaming/Microsoft/Users/51984/Users/CASA%201/Users/CASA%201/AppData/Roaming/Microsoft/AppData/Roaming/Microsoft/RESOLUCIONES%202017%20PDF/1085.pdf" TargetMode="External"/><Relationship Id="rId1085" Type="http://schemas.openxmlformats.org/officeDocument/2006/relationships/hyperlink" Target="http://../AppData/Roaming/Microsoft/Users/51984/Users/CASA%201/Users/CASA%201/AppData/Roaming/Microsoft/AppData/Roaming/Microsoft/RESOLUCIONES%202017%20PDF/1086.pdf" TargetMode="External"/><Relationship Id="rId1086" Type="http://schemas.openxmlformats.org/officeDocument/2006/relationships/hyperlink" Target="http://../AppData/Roaming/Microsoft/Users/51984/Users/CASA%201/Users/CASA%201/AppData/Roaming/Microsoft/AppData/Roaming/Microsoft/RESOLUCIONES%202017%20PDF/1087.pdf" TargetMode="External"/><Relationship Id="rId1087" Type="http://schemas.openxmlformats.org/officeDocument/2006/relationships/hyperlink" Target="http://../AppData/Roaming/Microsoft/Users/51984/Users/CASA%201/Users/CASA%201/AppData/Roaming/Microsoft/AppData/Roaming/Microsoft/RESOLUCIONES%202017%20PDF/1088.pdf" TargetMode="External"/><Relationship Id="rId1088" Type="http://schemas.openxmlformats.org/officeDocument/2006/relationships/hyperlink" Target="http://../AppData/Roaming/Microsoft/Users/51984/Users/CASA%201/Users/CASA%201/AppData/Roaming/Microsoft/AppData/Roaming/Microsoft/RESOLUCIONES%202017%20PDF/1089.pdf" TargetMode="External"/><Relationship Id="rId1089" Type="http://schemas.openxmlformats.org/officeDocument/2006/relationships/hyperlink" Target="http://../AppData/Roaming/Microsoft/Users/51984/Users/CASA%201/Users/CASA%201/AppData/Roaming/Microsoft/AppData/Roaming/Microsoft/RESOLUCIONES%202017%20PDF/1090.pdf" TargetMode="External"/><Relationship Id="rId509" Type="http://schemas.openxmlformats.org/officeDocument/2006/relationships/hyperlink" Target="http://../AppData/Roaming/Microsoft/Users/51984/Users/CASA%201/Users/CASA%201/AppData/Roaming/Microsoft/RESOLUCIONES%202017%20PDF/523.pdf" TargetMode="External"/><Relationship Id="rId508" Type="http://schemas.openxmlformats.org/officeDocument/2006/relationships/hyperlink" Target="http://../AppData/Roaming/Microsoft/Users/51984/Users/CASA%201/Users/CASA%201/AppData/Roaming/Microsoft/AppData/Roaming/Microsoft/RESOLUCIONES%202017%20PDF/522.pdf" TargetMode="External"/><Relationship Id="rId503" Type="http://schemas.openxmlformats.org/officeDocument/2006/relationships/hyperlink" Target="http://../AppData/Roaming/Microsoft/Users/51984/Users/CASA%201/Users/CASA%201/AppData/Roaming/Microsoft/AppData/Roaming/Microsoft/RESOLUCIONES%202017%20PDF/517.pdf" TargetMode="External"/><Relationship Id="rId502" Type="http://schemas.openxmlformats.org/officeDocument/2006/relationships/hyperlink" Target="http://../AppData/Roaming/Microsoft/Users/51984/Users/CASA%201/Users/CASA%201/AppData/Roaming/Microsoft/RESOLUCIONES%202017%20PDF/516.pdf" TargetMode="External"/><Relationship Id="rId501" Type="http://schemas.openxmlformats.org/officeDocument/2006/relationships/hyperlink" Target="http://../AppData/Roaming/Microsoft/Users/51984/Users/CASA%201/Users/CASA%201/AppData/Roaming/Microsoft/AppData/Roaming/Microsoft/RESOLUCIONES%202017%20PDF/515.pdf" TargetMode="External"/><Relationship Id="rId500" Type="http://schemas.openxmlformats.org/officeDocument/2006/relationships/hyperlink" Target="http://../AppData/Roaming/Microsoft/Users/51984/Users/CASA%201/Users/CASA%201/AppData/Roaming/Microsoft/AppData/Roaming/Microsoft/RESOLUCIONES%202017%20PDF/514.pdf" TargetMode="External"/><Relationship Id="rId507" Type="http://schemas.openxmlformats.org/officeDocument/2006/relationships/hyperlink" Target="http://../AppData/Roaming/Microsoft/Users/51984/Users/CASA%201/Users/CASA%201/AppData/Roaming/Microsoft/RESOLUCIONES%202017%20PDF/521.pdf" TargetMode="External"/><Relationship Id="rId506" Type="http://schemas.openxmlformats.org/officeDocument/2006/relationships/hyperlink" Target="http://../AppData/Roaming/Microsoft/Users/51984/Users/CASA%201/Users/CASA%201/AppData/Roaming/Microsoft/AppData/Roaming/Microsoft/RESOLUCIONES%202017%20PDF/520.pdf" TargetMode="External"/><Relationship Id="rId505" Type="http://schemas.openxmlformats.org/officeDocument/2006/relationships/hyperlink" Target="http://../AppData/Roaming/Microsoft/Users/51984/Users/CASA%201/Users/CASA%201/AppData/Roaming/Microsoft/AppData/Roaming/Microsoft/RESOLUCIONES%202017%20PDF/519.pdf" TargetMode="External"/><Relationship Id="rId504" Type="http://schemas.openxmlformats.org/officeDocument/2006/relationships/hyperlink" Target="http://../AppData/Roaming/Microsoft/Users/51984/Users/CASA%201/Users/CASA%201/AppData/Roaming/Microsoft/AppData/Roaming/Microsoft/RESOLUCIONES%202017%20PDF/518.pdf" TargetMode="External"/><Relationship Id="rId1114" Type="http://schemas.openxmlformats.org/officeDocument/2006/relationships/hyperlink" Target="http://../AppData/Roaming/Microsoft/Users/51984/Users/CASA%201/Users/CASA%201/AppData/Roaming/Microsoft/AppData/Roaming/Microsoft/RESOLUCIONES%202017%20PDF/1115.pdf" TargetMode="External"/><Relationship Id="rId1115" Type="http://schemas.openxmlformats.org/officeDocument/2006/relationships/hyperlink" Target="http://../AppData/Roaming/Microsoft/Users/51984/Users/CASA%201/Users/CASA%201/AppData/Roaming/Microsoft/AppData/Roaming/Microsoft/RESOLUCIONES%202017%20PDF/1116.pdf" TargetMode="External"/><Relationship Id="rId1116" Type="http://schemas.openxmlformats.org/officeDocument/2006/relationships/hyperlink" Target="http://../AppData/Roaming/Microsoft/Users/51984/Users/CASA%201/Users/CASA%201/AppData/Roaming/Microsoft/RESOLUCIONES%202017%20PDF/1117.pdf" TargetMode="External"/><Relationship Id="rId1117" Type="http://schemas.openxmlformats.org/officeDocument/2006/relationships/hyperlink" Target="http://../AppData/Roaming/Microsoft/Users/51984/Users/CASA%201/Users/CASA%201/AppData/Roaming/Microsoft/RESOLUCIONES%202017%20PDF/1118.pdf" TargetMode="External"/><Relationship Id="rId1118" Type="http://schemas.openxmlformats.org/officeDocument/2006/relationships/hyperlink" Target="http://../AppData/Roaming/Microsoft/Users/51984/Users/CASA%201/Users/CASA%201/AppData/Roaming/Microsoft/RESOLUCIONES%202017%20PDF/1119.pdf" TargetMode="External"/><Relationship Id="rId1119" Type="http://schemas.openxmlformats.org/officeDocument/2006/relationships/hyperlink" Target="http://../AppData/Roaming/Microsoft/Users/51984/Users/CASA%201/Users/CASA%201/AppData/Roaming/Microsoft/AppData/Roaming/Microsoft/RESOLUCIONES%202017%20PDF/1120.pdf" TargetMode="External"/><Relationship Id="rId525" Type="http://schemas.openxmlformats.org/officeDocument/2006/relationships/hyperlink" Target="http://../AppData/Roaming/Microsoft/Users/51984/Users/CASA%201/Users/CASA%201/AppData/Roaming/Microsoft/RESOLUCIONES%202017%20PDF/539.pdf" TargetMode="External"/><Relationship Id="rId524" Type="http://schemas.openxmlformats.org/officeDocument/2006/relationships/hyperlink" Target="http://../AppData/Roaming/Microsoft/Users/51984/Users/CASA%201/Users/CASA%201/AppData/Roaming/Microsoft/AppData/Roaming/Microsoft/RESOLUCIONES%202017%20PDF/538.pdf" TargetMode="External"/><Relationship Id="rId523" Type="http://schemas.openxmlformats.org/officeDocument/2006/relationships/hyperlink" Target="http://../AppData/Roaming/Microsoft/Users/51984/Users/CASA%201/Users/CASA%201/AppData/Roaming/Microsoft/AppData/Roaming/Microsoft/RESOLUCIONES%202017%20PDF/537.pdf" TargetMode="External"/><Relationship Id="rId522" Type="http://schemas.openxmlformats.org/officeDocument/2006/relationships/hyperlink" Target="http://../AppData/Roaming/Microsoft/Users/51984/Users/CASA%201/Users/CASA%201/AppData/Roaming/Microsoft/AppData/Roaming/Microsoft/RESOLUCIONES%202017%20PDF/536.pdf" TargetMode="External"/><Relationship Id="rId529" Type="http://schemas.openxmlformats.org/officeDocument/2006/relationships/hyperlink" Target="http://../AppData/Roaming/Microsoft/Users/51984/Users/CASA%201/Users/CASA%201/AppData/Roaming/Microsoft/RESOLUCIONES%202017%20PDF/543.pdf" TargetMode="External"/><Relationship Id="rId528" Type="http://schemas.openxmlformats.org/officeDocument/2006/relationships/hyperlink" Target="http://../AppData/Roaming/Microsoft/Users/51984/Users/CASA%201/Users/CASA%201/AppData/Roaming/Microsoft/AppData/Roaming/Microsoft/RESOLUCIONES%202017%20PDF/542.pdf" TargetMode="External"/><Relationship Id="rId527" Type="http://schemas.openxmlformats.org/officeDocument/2006/relationships/hyperlink" Target="http://../AppData/Roaming/Microsoft/Users/51984/Users/CASA%201/Users/CASA%201/AppData/Roaming/Microsoft/AppData/Roaming/Microsoft/RESOLUCIONES%202017%20PDF/541.pdf" TargetMode="External"/><Relationship Id="rId526" Type="http://schemas.openxmlformats.org/officeDocument/2006/relationships/hyperlink" Target="http://../AppData/Roaming/Microsoft/Users/51984/Users/CASA%201/Users/CASA%201/AppData/Roaming/Microsoft/RESOLUCIONES%202017%20PDF/540.pdf" TargetMode="External"/><Relationship Id="rId521" Type="http://schemas.openxmlformats.org/officeDocument/2006/relationships/hyperlink" Target="http://../AppData/Roaming/Microsoft/Users/51984/Users/CASA%201/Users/CASA%201/AppData/Roaming/Microsoft/AppData/Roaming/Microsoft/RESOLUCIONES%202017%20PDF/535.pdf" TargetMode="External"/><Relationship Id="rId1110" Type="http://schemas.openxmlformats.org/officeDocument/2006/relationships/hyperlink" Target="http://../AppData/Roaming/Microsoft/Users/51984/Users/CASA%201/Users/CASA%201/AppData/Roaming/Microsoft/RESOLUCIONES%202017%20PDF/1111.pdf" TargetMode="External"/><Relationship Id="rId520" Type="http://schemas.openxmlformats.org/officeDocument/2006/relationships/hyperlink" Target="http://../AppData/Roaming/Microsoft/Users/51984/Users/CASA%201/Users/CASA%201/AppData/Roaming/Microsoft/AppData/Roaming/Microsoft/RESOLUCIONES%202017%20PDF/534.pdf" TargetMode="External"/><Relationship Id="rId1111" Type="http://schemas.openxmlformats.org/officeDocument/2006/relationships/hyperlink" Target="http://../AppData/Roaming/Microsoft/Users/51984/Users/CASA%201/Users/CASA%201/AppData/Roaming/Microsoft/RESOLUCIONES%202017%20PDF/1112.pdf" TargetMode="External"/><Relationship Id="rId1112" Type="http://schemas.openxmlformats.org/officeDocument/2006/relationships/hyperlink" Target="http://../AppData/Roaming/Microsoft/Users/51984/Users/CASA%201/Users/CASA%201/AppData/Roaming/Microsoft/AppData/Roaming/Microsoft/RESOLUCIONES%202017%20PDF/1113.pdf" TargetMode="External"/><Relationship Id="rId1113" Type="http://schemas.openxmlformats.org/officeDocument/2006/relationships/hyperlink" Target="http://../AppData/Roaming/Microsoft/Users/51984/Users/CASA%201/Users/CASA%201/AppData/Roaming/Microsoft/AppData/Roaming/Microsoft/RESOLUCIONES%202017%20PDF/114.pdf" TargetMode="External"/><Relationship Id="rId1103" Type="http://schemas.openxmlformats.org/officeDocument/2006/relationships/hyperlink" Target="http://../AppData/Roaming/Microsoft/Users/51984/Users/CASA%201/Users/CASA%201/AppData/Roaming/Microsoft/AppData/Roaming/Microsoft/RESOLUCIONES%202017%20PDF/1104.pdf" TargetMode="External"/><Relationship Id="rId1104" Type="http://schemas.openxmlformats.org/officeDocument/2006/relationships/hyperlink" Target="http://../AppData/Roaming/Microsoft/Users/51984/Users/CASA%201/Users/CASA%201/AppData/Roaming/Microsoft/AppData/Roaming/Microsoft/RESOLUCIONES%202017%20PDF/1105.pdf" TargetMode="External"/><Relationship Id="rId1105" Type="http://schemas.openxmlformats.org/officeDocument/2006/relationships/hyperlink" Target="http://../AppData/Roaming/Microsoft/Users/51984/Users/CASA%201/Users/CASA%201/AppData/Roaming/Microsoft/AppData/Roaming/Microsoft/RESOLUCIONES%202017%20PDF/1106.pdf" TargetMode="External"/><Relationship Id="rId1106" Type="http://schemas.openxmlformats.org/officeDocument/2006/relationships/hyperlink" Target="http://../AppData/Roaming/Microsoft/Users/51984/Users/CASA%201/Users/CASA%201/AppData/Roaming/Microsoft/AppData/Roaming/Microsoft/RESOLUCIONES%202017%20PDF/1107.pdf" TargetMode="External"/><Relationship Id="rId1107" Type="http://schemas.openxmlformats.org/officeDocument/2006/relationships/hyperlink" Target="http://../AppData/Roaming/Microsoft/Users/51984/Users/CASA%201/Users/CASA%201/AppData/Roaming/Microsoft/AppData/Roaming/Microsoft/RESOLUCIONES%202017%20PDF/1108.pdf" TargetMode="External"/><Relationship Id="rId1108" Type="http://schemas.openxmlformats.org/officeDocument/2006/relationships/hyperlink" Target="http://../AppData/Roaming/Microsoft/Users/51984/Users/CASA%201/Users/CASA%201/AppData/Roaming/Microsoft/AppData/Roaming/Microsoft/RESOLUCIONES%202017%20PDF/1109.pdf" TargetMode="External"/><Relationship Id="rId1109" Type="http://schemas.openxmlformats.org/officeDocument/2006/relationships/hyperlink" Target="http://../AppData/Roaming/Microsoft/Users/51984/Users/CASA%201/Users/CASA%201/AppData/Roaming/Microsoft/AppData/Roaming/Microsoft/RESOLUCIONES%202017%20PDF/1110.pdf" TargetMode="External"/><Relationship Id="rId519" Type="http://schemas.openxmlformats.org/officeDocument/2006/relationships/hyperlink" Target="http://../AppData/Roaming/Microsoft/Users/51984/Users/CASA%201/Users/CASA%201/AppData/Roaming/Microsoft/AppData/Roaming/Microsoft/RESOLUCIONES%202017%20PDF/533.pdf" TargetMode="External"/><Relationship Id="rId514" Type="http://schemas.openxmlformats.org/officeDocument/2006/relationships/hyperlink" Target="http://../AppData/Roaming/Microsoft/Users/51984/Users/CASA%201/Users/CASA%201/AppData/Roaming/Microsoft/RESOLUCIONES%202017%20PDF/528.pdf" TargetMode="External"/><Relationship Id="rId513" Type="http://schemas.openxmlformats.org/officeDocument/2006/relationships/hyperlink" Target="http://../AppData/Roaming/Microsoft/Users/51984/Users/CASA%201/Users/CASA%201/AppData/Roaming/Microsoft/AppData/Roaming/Microsoft/RESOLUCIONES%202017%20PDF/527.pdf" TargetMode="External"/><Relationship Id="rId512" Type="http://schemas.openxmlformats.org/officeDocument/2006/relationships/hyperlink" Target="http://../AppData/Roaming/Microsoft/Users/51984/Users/CASA%201/Users/CASA%201/AppData/Roaming/Microsoft/AppData/Roaming/Microsoft/RESOLUCIONES%202017%20PDF/526.pdf" TargetMode="External"/><Relationship Id="rId511" Type="http://schemas.openxmlformats.org/officeDocument/2006/relationships/hyperlink" Target="http://../AppData/Roaming/Microsoft/Users/51984/Users/CASA%201/Users/CASA%201/AppData/Roaming/Microsoft/AppData/Roaming/Microsoft/RESOLUCIONES%202017%20PDF/525.pdf" TargetMode="External"/><Relationship Id="rId518" Type="http://schemas.openxmlformats.org/officeDocument/2006/relationships/hyperlink" Target="http://../AppData/Roaming/Microsoft/Users/51984/Users/CASA%201/Users/CASA%201/AppData/Roaming/Microsoft/AppData/Roaming/Microsoft/RESOLUCIONES%202017%20PDF/532.pdf" TargetMode="External"/><Relationship Id="rId517" Type="http://schemas.openxmlformats.org/officeDocument/2006/relationships/hyperlink" Target="http://../AppData/Roaming/Microsoft/Users/51984/Users/CASA%201/Users/CASA%201/AppData/Roaming/Microsoft/AppData/Roaming/Microsoft/RESOLUCIONES%202017%20PDF/531.pdf" TargetMode="External"/><Relationship Id="rId516" Type="http://schemas.openxmlformats.org/officeDocument/2006/relationships/hyperlink" Target="http://../AppData/Roaming/Microsoft/Users/51984/Users/CASA%201/Users/CASA%201/AppData/Roaming/Microsoft/AppData/Roaming/Microsoft/RESOLUCIONES%202017%20PDF/530.pdf" TargetMode="External"/><Relationship Id="rId515" Type="http://schemas.openxmlformats.org/officeDocument/2006/relationships/hyperlink" Target="http://../AppData/Roaming/Microsoft/Users/51984/Users/CASA%201/Users/CASA%201/AppData/Roaming/Microsoft/RESOLUCIONES%202017%20PDF/529.pdf" TargetMode="External"/><Relationship Id="rId510" Type="http://schemas.openxmlformats.org/officeDocument/2006/relationships/hyperlink" Target="http://../AppData/Roaming/Microsoft/Users/51984/Users/CASA%201/Users/CASA%201/AppData/Roaming/Microsoft/AppData/Roaming/Microsoft/RESOLUCIONES%202017%20PDF/524.pdf" TargetMode="External"/><Relationship Id="rId1100" Type="http://schemas.openxmlformats.org/officeDocument/2006/relationships/hyperlink" Target="http://../AppData/Roaming/Microsoft/Users/51984/Users/CASA%201/Users/CASA%201/AppData/Roaming/Microsoft/AppData/Roaming/Microsoft/RESOLUCIONES%202017%20PDF/1101.pdf" TargetMode="External"/><Relationship Id="rId1101" Type="http://schemas.openxmlformats.org/officeDocument/2006/relationships/hyperlink" Target="http://../AppData/Roaming/Microsoft/Users/51984/Users/CASA%201/Users/CASA%201/AppData/Roaming/Microsoft/AppData/Roaming/Microsoft/RESOLUCIONES%202017%20PDF/1102.pdf" TargetMode="External"/><Relationship Id="rId1102" Type="http://schemas.openxmlformats.org/officeDocument/2006/relationships/hyperlink" Target="http://../AppData/Roaming/Microsoft/Users/51984/Users/CASA%201/Users/CASA%201/AppData/Roaming/Microsoft/AppData/Roaming/Microsoft/RESOLUCIONES%202017%20PDF/1103.pdf" TargetMode="External"/><Relationship Id="rId590" Type="http://schemas.openxmlformats.org/officeDocument/2006/relationships/hyperlink" Target="http://../AppData/Roaming/Microsoft/Users/51984/Users/CASA%201/Users/CASA%201/AppData/Roaming/Microsoft/AppData/Roaming/Microsoft/RESOLUCIONES%202017%20PDF/606.pdf" TargetMode="External"/><Relationship Id="rId589" Type="http://schemas.openxmlformats.org/officeDocument/2006/relationships/hyperlink" Target="http://../AppData/Roaming/Microsoft/Users/51984/Users/CASA%201/Users/CASA%201/AppData/Roaming/Microsoft/AppData/Roaming/Microsoft/RESOLUCIONES%202017%20PDF/605.pdf" TargetMode="External"/><Relationship Id="rId588" Type="http://schemas.openxmlformats.org/officeDocument/2006/relationships/hyperlink" Target="http://../AppData/Roaming/Microsoft/Users/51984/Users/CASA%201/Users/CASA%201/AppData/Roaming/Microsoft/AppData/Roaming/Microsoft/RESOLUCIONES%202017%20PDF/604.pdf" TargetMode="External"/><Relationship Id="rId583" Type="http://schemas.openxmlformats.org/officeDocument/2006/relationships/hyperlink" Target="http://../AppData/Roaming/Microsoft/Users/51984/Users/CASA%201/Users/CASA%201/AppData/Roaming/Microsoft/AppData/Roaming/Microsoft/RESOLUCIONES%202017%20PDF/599.pdf" TargetMode="External"/><Relationship Id="rId582" Type="http://schemas.openxmlformats.org/officeDocument/2006/relationships/hyperlink" Target="http://../AppData/Roaming/Microsoft/Users/51984/Users/CASA%201/Users/CASA%201/AppData/Roaming/Microsoft/AppData/Roaming/Microsoft/RESOLUCIONES%202017%20PDF/598.pdf" TargetMode="External"/><Relationship Id="rId581" Type="http://schemas.openxmlformats.org/officeDocument/2006/relationships/hyperlink" Target="http://../AppData/Roaming/Microsoft/Users/51984/Users/CASA%201/Users/CASA%201/AppData/Roaming/Microsoft/AppData/Roaming/Microsoft/RESOLUCIONES%202017%20PDF/597.pdf" TargetMode="External"/><Relationship Id="rId580" Type="http://schemas.openxmlformats.org/officeDocument/2006/relationships/hyperlink" Target="http://../AppData/Roaming/Microsoft/Users/51984/Users/CASA%201/Users/CASA%201/AppData/Roaming/Microsoft/AppData/Roaming/Microsoft/RESOLUCIONES%202017%20PDF/596.pdf" TargetMode="External"/><Relationship Id="rId587" Type="http://schemas.openxmlformats.org/officeDocument/2006/relationships/hyperlink" Target="http://../AppData/Roaming/Microsoft/Users/51984/Users/CASA%201/Users/CASA%201/AppData/Roaming/Microsoft/AppData/Roaming/Microsoft/RESOLUCIONES%202017%20PDF/603.pdf" TargetMode="External"/><Relationship Id="rId586" Type="http://schemas.openxmlformats.org/officeDocument/2006/relationships/hyperlink" Target="http://../AppData/Roaming/Microsoft/Users/51984/Users/CASA%201/Users/CASA%201/AppData/Roaming/Microsoft/AppData/Roaming/Microsoft/RESOLUCIONES%202017%20PDF/602.pdf" TargetMode="External"/><Relationship Id="rId585" Type="http://schemas.openxmlformats.org/officeDocument/2006/relationships/hyperlink" Target="http://../AppData/Roaming/Microsoft/Users/51984/Users/CASA%201/Users/CASA%201/AppData/Roaming/Microsoft/AppData/Roaming/Microsoft/RESOLUCIONES%202017%20PDF/601.pdf" TargetMode="External"/><Relationship Id="rId584" Type="http://schemas.openxmlformats.org/officeDocument/2006/relationships/hyperlink" Target="http://../AppData/Roaming/Microsoft/Users/51984/Users/CASA%201/Users/CASA%201/AppData/Roaming/Microsoft/AppData/Roaming/Microsoft/RESOLUCIONES%202017%20PDF/600.pdf" TargetMode="External"/><Relationship Id="rId579" Type="http://schemas.openxmlformats.org/officeDocument/2006/relationships/hyperlink" Target="http://../AppData/Roaming/Microsoft/Users/51984/Users/CASA%201/Users/CASA%201/AppData/Roaming/Microsoft/AppData/Roaming/Microsoft/RESOLUCIONES%202017%20PDF/595.pdf" TargetMode="External"/><Relationship Id="rId578" Type="http://schemas.openxmlformats.org/officeDocument/2006/relationships/hyperlink" Target="http://../AppData/Roaming/Microsoft/Users/51984/Users/CASA%201/Users/CASA%201/AppData/Roaming/Microsoft/AppData/Roaming/Microsoft/RESOLUCIONES%202017%20PDF/594.pdf" TargetMode="External"/><Relationship Id="rId577" Type="http://schemas.openxmlformats.org/officeDocument/2006/relationships/hyperlink" Target="http://../AppData/Roaming/Microsoft/Users/51984/Users/CASA%201/Users/CASA%201/AppData/Roaming/Microsoft/AppData/Roaming/Microsoft/RESOLUCIONES%202017%20PDF/593.pdf" TargetMode="External"/><Relationship Id="rId572" Type="http://schemas.openxmlformats.org/officeDocument/2006/relationships/hyperlink" Target="http://../AppData/Roaming/Microsoft/Users/51984/Users/CASA%201/Users/CASA%201/AppData/Roaming/Microsoft/AppData/Roaming/Microsoft/RESOLUCIONES%202017%20PDF/588.pdf" TargetMode="External"/><Relationship Id="rId571" Type="http://schemas.openxmlformats.org/officeDocument/2006/relationships/hyperlink" Target="http://../AppData/Roaming/Microsoft/Users/51984/Users/CASA%201/Users/CASA%201/AppData/Roaming/Microsoft/AppData/Roaming/Microsoft/RESOLUCIONES%202017%20PDF/587.pdf" TargetMode="External"/><Relationship Id="rId570" Type="http://schemas.openxmlformats.org/officeDocument/2006/relationships/hyperlink" Target="http://../AppData/Roaming/Microsoft/Users/51984/Users/CASA%201/Users/CASA%201/AppData/Roaming/Microsoft/AppData/Roaming/Microsoft/RESOLUCIONES%202017%20PDF/586.pdf" TargetMode="External"/><Relationship Id="rId576" Type="http://schemas.openxmlformats.org/officeDocument/2006/relationships/hyperlink" Target="http://../AppData/Roaming/Microsoft/Users/51984/Users/CASA%201/Users/CASA%201/AppData/Roaming/Microsoft/AppData/Roaming/Microsoft/RESOLUCIONES%202017%20PDF/592.pdf" TargetMode="External"/><Relationship Id="rId575" Type="http://schemas.openxmlformats.org/officeDocument/2006/relationships/hyperlink" Target="http://../AppData/Roaming/Microsoft/Users/51984/Users/CASA%201/Users/CASA%201/AppData/Roaming/Microsoft/AppData/Roaming/Microsoft/RESOLUCIONES%202017%20PDF/591.pdf" TargetMode="External"/><Relationship Id="rId574" Type="http://schemas.openxmlformats.org/officeDocument/2006/relationships/hyperlink" Target="http://../AppData/Roaming/Microsoft/AppData/Roaming/Microsoft/RESOLUCIONES%202017%20PDF/590.pdf" TargetMode="External"/><Relationship Id="rId573" Type="http://schemas.openxmlformats.org/officeDocument/2006/relationships/hyperlink" Target="http://../AppData/Roaming/Microsoft/Users/51984/Users/CASA%201/Users/CASA%201/AppData/Roaming/Microsoft/AppData/Roaming/Microsoft/RESOLUCIONES%202017%20PDF/589.pdf" TargetMode="External"/><Relationship Id="rId599" Type="http://schemas.openxmlformats.org/officeDocument/2006/relationships/hyperlink" Target="http://../AppData/Roaming/Microsoft/Users/51984/Users/CASA%201/Users/CASA%201/AppData/Roaming/Microsoft/AppData/Roaming/Microsoft/RESOLUCIONES%202017%20PDF/615.pdf" TargetMode="External"/><Relationship Id="rId594" Type="http://schemas.openxmlformats.org/officeDocument/2006/relationships/hyperlink" Target="http://../AppData/Roaming/Microsoft/Users/51984/Users/CASA%201/Users/CASA%201/AppData/Roaming/Microsoft/AppData/Roaming/Microsoft/RESOLUCIONES%202017%20PDF/610.pdf" TargetMode="External"/><Relationship Id="rId593" Type="http://schemas.openxmlformats.org/officeDocument/2006/relationships/hyperlink" Target="http://../AppData/Roaming/Microsoft/Users/51984/Users/CASA%201/Users/CASA%201/AppData/Roaming/Microsoft/AppData/Roaming/Microsoft/RESOLUCIONES%202017%20PDF/609.pdf" TargetMode="External"/><Relationship Id="rId592" Type="http://schemas.openxmlformats.org/officeDocument/2006/relationships/hyperlink" Target="http://../AppData/Roaming/Microsoft/Users/51984/Users/CASA%201/Users/CASA%201/AppData/Roaming/Microsoft/AppData/Roaming/Microsoft/RESOLUCIONES%202017%20PDF/608.pdf" TargetMode="External"/><Relationship Id="rId591" Type="http://schemas.openxmlformats.org/officeDocument/2006/relationships/hyperlink" Target="http://../AppData/Roaming/Microsoft/Users/51984/Users/CASA%201/Users/CASA%201/AppData/Roaming/Microsoft/AppData/Roaming/Microsoft/RESOLUCIONES%202017%20PDF/607.pdf" TargetMode="External"/><Relationship Id="rId598" Type="http://schemas.openxmlformats.org/officeDocument/2006/relationships/hyperlink" Target="http://../AppData/Roaming/Microsoft/Users/51984/Users/CASA%201/Users/CASA%201/AppData/Roaming/Microsoft/RESOLUCIONES%202017%20PDF/614.pdf" TargetMode="External"/><Relationship Id="rId597" Type="http://schemas.openxmlformats.org/officeDocument/2006/relationships/hyperlink" Target="http://../AppData/Roaming/Microsoft/Users/51984/Users/CASA%201/Users/CASA%201/AppData/Roaming/Microsoft/RESOLUCIONES%202017%20PDF/613.pdf" TargetMode="External"/><Relationship Id="rId596" Type="http://schemas.openxmlformats.org/officeDocument/2006/relationships/hyperlink" Target="http://../AppData/Roaming/Microsoft/Users/51984/Users/CASA%201/Users/CASA%201/AppData/Roaming/Microsoft/AppData/Roaming/Microsoft/RESOLUCIONES%202017%20PDF/612.pdf" TargetMode="External"/><Relationship Id="rId595" Type="http://schemas.openxmlformats.org/officeDocument/2006/relationships/hyperlink" Target="http://../AppData/Roaming/Microsoft/Users/51984/Users/CASA%201/Users/CASA%201/AppData/Roaming/Microsoft/AppData/Roaming/Microsoft/RESOLUCIONES%202017%20PDF/611.pdf" TargetMode="External"/><Relationship Id="rId547" Type="http://schemas.openxmlformats.org/officeDocument/2006/relationships/hyperlink" Target="http://../AppData/Roaming/Microsoft/Users/51984/Users/CASA%201/Users/CASA%201/AppData/Roaming/Microsoft/AppData/Roaming/Microsoft/RESOLUCIONES%202017%20PDF/561.pdf" TargetMode="External"/><Relationship Id="rId546" Type="http://schemas.openxmlformats.org/officeDocument/2006/relationships/hyperlink" Target="http://../AppData/Roaming/Microsoft/Users/51984/Users/CASA%201/Users/CASA%201/AppData/Roaming/Microsoft/AppData/Roaming/Microsoft/RESOLUCIONES%202017%20PDF/560.pdf" TargetMode="External"/><Relationship Id="rId545" Type="http://schemas.openxmlformats.org/officeDocument/2006/relationships/hyperlink" Target="http://../AppData/Roaming/Microsoft/Users/51984/Users/CASA%201/Users/CASA%201/AppData/Roaming/Microsoft/AppData/Roaming/Microsoft/RESOLUCIONES%202017%20PDF/559.pdf" TargetMode="External"/><Relationship Id="rId544" Type="http://schemas.openxmlformats.org/officeDocument/2006/relationships/hyperlink" Target="http://../AppData/Roaming/Microsoft/Users/51984/Users/CASA%201/Users/CASA%201/AppData/Roaming/Microsoft/AppData/Roaming/Microsoft/RESOLUCIONES%202017%20PDF/558.pdf" TargetMode="External"/><Relationship Id="rId549" Type="http://schemas.openxmlformats.org/officeDocument/2006/relationships/hyperlink" Target="http://../AppData/Roaming/Microsoft/Users/51984/Users/CASA%201/Users/CASA%201/AppData/Roaming/Microsoft/AppData/Roaming/Microsoft/RESOLUCIONES%202017%20PDF/564.pdf" TargetMode="External"/><Relationship Id="rId548" Type="http://schemas.openxmlformats.org/officeDocument/2006/relationships/hyperlink" Target="http://../AppData/Roaming/Microsoft/Users/51984/Users/CASA%201/Users/CASA%201/AppData/Roaming/Microsoft/AppData/Roaming/Microsoft/RESOLUCIONES%202017%20PDF/563.pdf" TargetMode="External"/><Relationship Id="rId543" Type="http://schemas.openxmlformats.org/officeDocument/2006/relationships/hyperlink" Target="http://../AppData/Roaming/Microsoft/Users/51984/Users/CASA%201/Users/CASA%201/AppData/Roaming/Microsoft/RESOLUCIONES%202017%20PDF/557.pdf" TargetMode="External"/><Relationship Id="rId542" Type="http://schemas.openxmlformats.org/officeDocument/2006/relationships/hyperlink" Target="http://../AppData/Roaming/Microsoft/Users/51984/Users/CASA%201/Users/CASA%201/AppData/Roaming/Microsoft/AppData/Roaming/Microsoft/RESOLUCIONES%202017%20PDF/556.pdf" TargetMode="External"/><Relationship Id="rId541" Type="http://schemas.openxmlformats.org/officeDocument/2006/relationships/hyperlink" Target="http://../AppData/Roaming/Microsoft/Users/51984/Users/CASA%201/Users/CASA%201/AppData/Roaming/Microsoft/AppData/Roaming/Microsoft/RESOLUCIONES%202017%20PDF/555.pdf" TargetMode="External"/><Relationship Id="rId540" Type="http://schemas.openxmlformats.org/officeDocument/2006/relationships/hyperlink" Target="http://../AppData/Roaming/Microsoft/Users/51984/Users/CASA%201/Users/CASA%201/AppData/Roaming/Microsoft/AppData/Roaming/Microsoft/RESOLUCIONES%202017%20PDF/554.pdf" TargetMode="External"/><Relationship Id="rId536" Type="http://schemas.openxmlformats.org/officeDocument/2006/relationships/hyperlink" Target="http://../AppData/Roaming/Microsoft/Users/51984/Users/CASA%201/Users/CASA%201/AppData/Roaming/Microsoft/AppData/Roaming/Microsoft/RESOLUCIONES%202017%20PDF/550.pdf" TargetMode="External"/><Relationship Id="rId535" Type="http://schemas.openxmlformats.org/officeDocument/2006/relationships/hyperlink" Target="http://../AppData/Roaming/Microsoft/Users/51984/Users/CASA%201/Users/CASA%201/AppData/Roaming/Microsoft/AppData/Roaming/Microsoft/RESOLUCIONES%202017%20PDF/549.pdf" TargetMode="External"/><Relationship Id="rId534" Type="http://schemas.openxmlformats.org/officeDocument/2006/relationships/hyperlink" Target="http://../AppData/Roaming/Microsoft/Users/51984/Users/CASA%201/Users/CASA%201/AppData/Roaming/Microsoft/RESOLUCIONES%202017%20PDF/548.pdf" TargetMode="External"/><Relationship Id="rId533" Type="http://schemas.openxmlformats.org/officeDocument/2006/relationships/hyperlink" Target="http://../AppData/Roaming/Microsoft/Users/51984/Users/CASA%201/Users/CASA%201/AppData/Roaming/Microsoft/RESOLUCIONES%202017%20PDF/547.pdf" TargetMode="External"/><Relationship Id="rId539" Type="http://schemas.openxmlformats.org/officeDocument/2006/relationships/hyperlink" Target="http://../AppData/Roaming/Microsoft/Users/51984/Users/CASA%201/Users/CASA%201/AppData/Roaming/Microsoft/AppData/Roaming/Microsoft/RESOLUCIONES%202017%20PDF/553.pdf" TargetMode="External"/><Relationship Id="rId538" Type="http://schemas.openxmlformats.org/officeDocument/2006/relationships/hyperlink" Target="http://../AppData/Roaming/Microsoft/Users/51984/Users/CASA%201/Users/CASA%201/AppData/Roaming/Microsoft/AppData/Roaming/Microsoft/RESOLUCIONES%202017%20PDF/552.pdf" TargetMode="External"/><Relationship Id="rId537" Type="http://schemas.openxmlformats.org/officeDocument/2006/relationships/hyperlink" Target="http://../AppData/Roaming/Microsoft/Users/51984/Users/CASA%201/Users/CASA%201/AppData/Roaming/Microsoft/AppData/Roaming/Microsoft/RESOLUCIONES%202017%20PDF/551.pdf" TargetMode="External"/><Relationship Id="rId1120" Type="http://schemas.openxmlformats.org/officeDocument/2006/relationships/hyperlink" Target="http://../AppData/Roaming/Microsoft/Users/51984/Users/CASA%201/Users/CASA%201/AppData/Roaming/Microsoft/AppData/Roaming/Microsoft/RESOLUCIONES%202017%20PDF/1121.pdf" TargetMode="External"/><Relationship Id="rId532" Type="http://schemas.openxmlformats.org/officeDocument/2006/relationships/hyperlink" Target="http://../AppData/Roaming/Microsoft/Users/51984/Users/CASA%201/Users/CASA%201/AppData/Roaming/Microsoft/AppData/Roaming/Microsoft/RESOLUCIONES%202017%20PDF/546.pdf" TargetMode="External"/><Relationship Id="rId1121" Type="http://schemas.openxmlformats.org/officeDocument/2006/relationships/drawing" Target="../drawings/drawing13.xml"/><Relationship Id="rId531" Type="http://schemas.openxmlformats.org/officeDocument/2006/relationships/hyperlink" Target="http://../AppData/Roaming/Microsoft/Users/51984/Users/CASA%201/Users/CASA%201/AppData/Roaming/Microsoft/RESOLUCIONES%202017%20PDF/545.pdf" TargetMode="External"/><Relationship Id="rId530" Type="http://schemas.openxmlformats.org/officeDocument/2006/relationships/hyperlink" Target="http://../AppData/Roaming/Microsoft/Users/51984/Users/CASA%201/Users/CASA%201/AppData/Roaming/Microsoft/RESOLUCIONES%202017%20PDF/544.pdf" TargetMode="External"/><Relationship Id="rId1123" Type="http://schemas.openxmlformats.org/officeDocument/2006/relationships/table" Target="../tables/table10.xml"/><Relationship Id="rId569" Type="http://schemas.openxmlformats.org/officeDocument/2006/relationships/hyperlink" Target="http://../AppData/Roaming/Microsoft/Users/51984/Users/CASA%201/Users/CASA%201/AppData/Roaming/Microsoft/AppData/Roaming/Microsoft/RESOLUCIONES%202017%20PDF/585.pdf" TargetMode="External"/><Relationship Id="rId568" Type="http://schemas.openxmlformats.org/officeDocument/2006/relationships/hyperlink" Target="http://../AppData/Roaming/Microsoft/AppData/Roaming/Microsoft/RESOLUCIONES%202017%20PDF/584.pdf" TargetMode="External"/><Relationship Id="rId567" Type="http://schemas.openxmlformats.org/officeDocument/2006/relationships/hyperlink" Target="http://../AppData/Roaming/Microsoft/Users/51984/Users/CASA%201/Users/CASA%201/AppData/Roaming/Microsoft/AppData/Roaming/Microsoft/RESOLUCIONES%202017%20PDF/582.pdf" TargetMode="External"/><Relationship Id="rId566" Type="http://schemas.openxmlformats.org/officeDocument/2006/relationships/hyperlink" Target="http://../AppData/Roaming/Microsoft/Users/51984/Users/CASA%201/Users/CASA%201/AppData/Roaming/Microsoft/AppData/Roaming/Microsoft/RESOLUCIONES%202017%20PDF/581.pdf" TargetMode="External"/><Relationship Id="rId561" Type="http://schemas.openxmlformats.org/officeDocument/2006/relationships/hyperlink" Target="http://../AppData/Roaming/Microsoft/Users/51984/Users/CASA%201/Users/CASA%201/AppData/Roaming/Microsoft/AppData/Roaming/Microsoft/RESOLUCIONES%202017%20PDF/576.pdf" TargetMode="External"/><Relationship Id="rId560" Type="http://schemas.openxmlformats.org/officeDocument/2006/relationships/hyperlink" Target="http://../AppData/Roaming/Microsoft/Users/51984/Users/CASA%201/Users/CASA%201/AppData/Roaming/Microsoft/AppData/Roaming/Microsoft/RESOLUCIONES%202017%20PDF/575.pdf" TargetMode="External"/><Relationship Id="rId565" Type="http://schemas.openxmlformats.org/officeDocument/2006/relationships/hyperlink" Target="http://../AppData/Roaming/Microsoft/Users/51984/Users/CASA%201/Users/CASA%201/AppData/Roaming/Microsoft/AppData/Roaming/Microsoft/RESOLUCIONES%202017%20PDF/580.pdf" TargetMode="External"/><Relationship Id="rId564" Type="http://schemas.openxmlformats.org/officeDocument/2006/relationships/hyperlink" Target="http://../AppData/Roaming/Microsoft/Users/51984/Users/CASA%201/Users/CASA%201/AppData/Roaming/Microsoft/AppData/Roaming/Microsoft/RESOLUCIONES%202017%20PDF/579.pdf" TargetMode="External"/><Relationship Id="rId563" Type="http://schemas.openxmlformats.org/officeDocument/2006/relationships/hyperlink" Target="http://../AppData/Roaming/Microsoft/Users/51984/Users/CASA%201/Users/CASA%201/AppData/Roaming/Microsoft/RESOLUCIONES%202017%20PDF/578.pdf" TargetMode="External"/><Relationship Id="rId562" Type="http://schemas.openxmlformats.org/officeDocument/2006/relationships/hyperlink" Target="http://../AppData/Roaming/Microsoft/Users/51984/Users/CASA%201/Users/CASA%201/AppData/Roaming/Microsoft/AppData/Roaming/Microsoft/RESOLUCIONES%202017%20PDF/577.pdf" TargetMode="External"/><Relationship Id="rId558" Type="http://schemas.openxmlformats.org/officeDocument/2006/relationships/hyperlink" Target="http://../AppData/Roaming/Microsoft/Users/51984/Users/CASA%201/Users/CASA%201/AppData/Roaming/Microsoft/AppData/Roaming/Microsoft/RESOLUCIONES%202017%20PDF/573.pdf" TargetMode="External"/><Relationship Id="rId557" Type="http://schemas.openxmlformats.org/officeDocument/2006/relationships/hyperlink" Target="http://../AppData/Roaming/Microsoft/Users/51984/Users/CASA%201/Users/CASA%201/AppData/Roaming/Microsoft/AppData/Roaming/Microsoft/RESOLUCIONES%202017%20PDF/572.pdf" TargetMode="External"/><Relationship Id="rId556" Type="http://schemas.openxmlformats.org/officeDocument/2006/relationships/hyperlink" Target="http://../AppData/Roaming/Microsoft/Users/51984/Users/CASA%201/Users/CASA%201/AppData/Roaming/Microsoft/AppData/Roaming/Microsoft/RESOLUCIONES%202017%20PDF/571.pdf" TargetMode="External"/><Relationship Id="rId555" Type="http://schemas.openxmlformats.org/officeDocument/2006/relationships/hyperlink" Target="http://../AppData/Roaming/Microsoft/Users/51984/Users/CASA%201/Users/CASA%201/AppData/Roaming/Microsoft/AppData/Roaming/Microsoft/RESOLUCIONES%202017%20PDF/570.pdf" TargetMode="External"/><Relationship Id="rId559" Type="http://schemas.openxmlformats.org/officeDocument/2006/relationships/hyperlink" Target="http://../AppData/Roaming/Microsoft/Users/51984/Users/CASA%201/Users/CASA%201/AppData/Roaming/Microsoft/AppData/Roaming/Microsoft/RESOLUCIONES%202017%20PDF/574.pdf" TargetMode="External"/><Relationship Id="rId550" Type="http://schemas.openxmlformats.org/officeDocument/2006/relationships/hyperlink" Target="http://../AppData/Roaming/Microsoft/Users/51984/Users/CASA%201/Users/CASA%201/AppData/Roaming/Microsoft/AppData/Roaming/Microsoft/RESOLUCIONES%202017%20PDF/565.pdf" TargetMode="External"/><Relationship Id="rId554" Type="http://schemas.openxmlformats.org/officeDocument/2006/relationships/hyperlink" Target="http://../AppData/Roaming/Microsoft/Users/51984/Users/CASA%201/Users/CASA%201/AppData/Roaming/Microsoft/AppData/Roaming/Microsoft/RESOLUCIONES%202017%20PDF/569.pdf" TargetMode="External"/><Relationship Id="rId553" Type="http://schemas.openxmlformats.org/officeDocument/2006/relationships/hyperlink" Target="http://../AppData/Roaming/Microsoft/Users/51984/Users/CASA%201/Users/CASA%201/AppData/Roaming/Microsoft/AppData/Roaming/Microsoft/RESOLUCIONES%202017%20PDF/568.pdf" TargetMode="External"/><Relationship Id="rId552" Type="http://schemas.openxmlformats.org/officeDocument/2006/relationships/hyperlink" Target="http://../AppData/Roaming/Microsoft/Users/51984/Users/CASA%201/Users/CASA%201/AppData/Roaming/Microsoft/RESOLUCIONES%202017%20PDF/567.pdf" TargetMode="External"/><Relationship Id="rId551" Type="http://schemas.openxmlformats.org/officeDocument/2006/relationships/hyperlink" Target="http://../AppData/Roaming/Microsoft/Users/51984/Users/CASA%201/Users/CASA%201/AppData/Roaming/Microsoft/AppData/Roaming/Microsoft/RESOLUCIONES%202017%20PDF/566.pdf" TargetMode="External"/><Relationship Id="rId495" Type="http://schemas.openxmlformats.org/officeDocument/2006/relationships/hyperlink" Target="http://../AppData/Roaming/Microsoft/Users/51984/Users/CASA%201/Users/CASA%201/AppData/Roaming/Microsoft/AppData/Roaming/Microsoft/RESOLUCIONES%202017%20PDF/509.pdf" TargetMode="External"/><Relationship Id="rId494" Type="http://schemas.openxmlformats.org/officeDocument/2006/relationships/hyperlink" Target="http://../AppData/Roaming/Microsoft/Users/51984/Users/CASA%201/Users/CASA%201/AppData/Roaming/Microsoft/AppData/Roaming/Microsoft/RESOLUCIONES%202017%20PDF/508.pdf" TargetMode="External"/><Relationship Id="rId493" Type="http://schemas.openxmlformats.org/officeDocument/2006/relationships/hyperlink" Target="http://../AppData/Roaming/Microsoft/Users/51984/Users/CASA%201/Users/CASA%201/AppData/Roaming/Microsoft/AppData/Roaming/Microsoft/RESOLUCIONES%202017%20PDF/507.pdf" TargetMode="External"/><Relationship Id="rId492" Type="http://schemas.openxmlformats.org/officeDocument/2006/relationships/hyperlink" Target="http://../AppData/Roaming/Microsoft/Users/51984/Users/CASA%201/Users/CASA%201/AppData/Roaming/Microsoft/AppData/Roaming/Microsoft/RESOLUCIONES%202017%20PDF/506.pdf" TargetMode="External"/><Relationship Id="rId499" Type="http://schemas.openxmlformats.org/officeDocument/2006/relationships/hyperlink" Target="http://../AppData/Roaming/Microsoft/Users/51984/Users/CASA%201/Users/CASA%201/AppData/Roaming/Microsoft/AppData/Roaming/Microsoft/RESOLUCIONES%202017%20PDF/513.pdf" TargetMode="External"/><Relationship Id="rId498" Type="http://schemas.openxmlformats.org/officeDocument/2006/relationships/hyperlink" Target="http://../AppData/Roaming/Microsoft/Users/51984/Users/CASA%201/Users/CASA%201/AppData/Roaming/Microsoft/RESOLUCIONES%202017%20PDF/512.pdf" TargetMode="External"/><Relationship Id="rId497" Type="http://schemas.openxmlformats.org/officeDocument/2006/relationships/hyperlink" Target="http://../AppData/Roaming/Microsoft/Users/51984/Users/CASA%201/Users/CASA%201/AppData/Roaming/Microsoft/AppData/Roaming/Microsoft/RESOLUCIONES%202017%20PDF/511.pdf" TargetMode="External"/><Relationship Id="rId496" Type="http://schemas.openxmlformats.org/officeDocument/2006/relationships/hyperlink" Target="http://../AppData/Roaming/Microsoft/Users/51984/Users/CASA%201/Users/CASA%201/AppData/Roaming/Microsoft/AppData/Roaming/Microsoft/RESOLUCIONES%202017%20PDF/510.pdf" TargetMode="External"/><Relationship Id="rId409" Type="http://schemas.openxmlformats.org/officeDocument/2006/relationships/hyperlink" Target="http://../AppData/Roaming/Microsoft/Users/51984/Users/CASA%201/Users/CASA%201/AppData/Roaming/Microsoft/AppData/Roaming/Microsoft/RESOLUCIONES%202017%20PDF/422.pdf" TargetMode="External"/><Relationship Id="rId404" Type="http://schemas.openxmlformats.org/officeDocument/2006/relationships/hyperlink" Target="http://../AppData/Roaming/Microsoft/Users/51984/Users/CASA%201/Users/CASA%201/AppData/Roaming/Microsoft/RESOLUCIONES%202017%20PDF/417.pdf" TargetMode="External"/><Relationship Id="rId403" Type="http://schemas.openxmlformats.org/officeDocument/2006/relationships/hyperlink" Target="http://../AppData/Roaming/Microsoft/Users/51984/Users/CASA%201/Users/CASA%201/AppData/Roaming/Microsoft/RESOLUCIONES%202017%20PDF/416.pdf" TargetMode="External"/><Relationship Id="rId402" Type="http://schemas.openxmlformats.org/officeDocument/2006/relationships/hyperlink" Target="http://../AppData/Roaming/Microsoft/Users/51984/Users/CASA%201/Users/CASA%201/AppData/Roaming/Microsoft/AppData/Roaming/Microsoft/RESOLUCIONES%202017%20PDF/415.pdf" TargetMode="External"/><Relationship Id="rId401" Type="http://schemas.openxmlformats.org/officeDocument/2006/relationships/hyperlink" Target="http://../AppData/Roaming/Microsoft/Users/51984/Users/CASA%201/Users/CASA%201/AppData/Roaming/Microsoft/AppData/Roaming/Microsoft/RESOLUCIONES%202017%20PDF/414.pdf" TargetMode="External"/><Relationship Id="rId408" Type="http://schemas.openxmlformats.org/officeDocument/2006/relationships/hyperlink" Target="http://../AppData/Roaming/Microsoft/Users/51984/Users/CASA%201/Users/CASA%201/AppData/Roaming/Microsoft/AppData/Roaming/Microsoft/RESOLUCIONES%202017%20PDF/421.pdf" TargetMode="External"/><Relationship Id="rId407" Type="http://schemas.openxmlformats.org/officeDocument/2006/relationships/hyperlink" Target="http://../AppData/Roaming/Microsoft/Users/51984/Users/CASA%201/Users/CASA%201/AppData/Roaming/Microsoft/AppData/Roaming/Microsoft/RESOLUCIONES%202017%20PDF/420.pdf" TargetMode="External"/><Relationship Id="rId406" Type="http://schemas.openxmlformats.org/officeDocument/2006/relationships/hyperlink" Target="http://../AppData/Roaming/Microsoft/Users/51984/Users/CASA%201/Users/CASA%201/AppData/Roaming/Microsoft/AppData/Roaming/Microsoft/RESOLUCIONES%202017%20PDF/419.pdf" TargetMode="External"/><Relationship Id="rId405" Type="http://schemas.openxmlformats.org/officeDocument/2006/relationships/hyperlink" Target="http://../AppData/Roaming/Microsoft/Users/51984/Users/CASA%201/Users/CASA%201/AppData/Roaming/Microsoft/AppData/Roaming/Microsoft/RESOLUCIONES%202017%20PDF/418.pdf" TargetMode="External"/><Relationship Id="rId400" Type="http://schemas.openxmlformats.org/officeDocument/2006/relationships/hyperlink" Target="http://../AppData/Roaming/Microsoft/Users/51984/Users/CASA%201/Users/CASA%201/AppData/Roaming/Microsoft/AppData/Roaming/Microsoft/RESOLUCIONES%202017%20PDF/413.pdf" TargetMode="External"/><Relationship Id="rId469" Type="http://schemas.openxmlformats.org/officeDocument/2006/relationships/hyperlink" Target="http://../AppData/Roaming/Microsoft/Users/51984/Users/CASA%201/Users/CASA%201/AppData/Roaming/Microsoft/AppData/Roaming/Microsoft/RESOLUCIONES%202017%20PDF/482.pdf" TargetMode="External"/><Relationship Id="rId468" Type="http://schemas.openxmlformats.org/officeDocument/2006/relationships/hyperlink" Target="http://../AppData/Roaming/Microsoft/Users/51984/Users/CASA%201/Users/CASA%201/AppData/Roaming/Microsoft/AppData/Roaming/Microsoft/RESOLUCIONES%202017%20PDF/481.pdf" TargetMode="External"/><Relationship Id="rId467" Type="http://schemas.openxmlformats.org/officeDocument/2006/relationships/hyperlink" Target="http://../AppData/Roaming/Microsoft/Users/51984/Users/CASA%201/Users/CASA%201/AppData/Roaming/Microsoft/AppData/Roaming/Microsoft/RESOLUCIONES%202017%20PDF/480.pdf" TargetMode="External"/><Relationship Id="rId462" Type="http://schemas.openxmlformats.org/officeDocument/2006/relationships/hyperlink" Target="http://../AppData/Roaming/Microsoft/Users/51984/Users/CASA%201/Users/CASA%201/AppData/Roaming/Microsoft/AppData/Roaming/Microsoft/RESOLUCIONES%202017%20PDF/475.pdf" TargetMode="External"/><Relationship Id="rId461" Type="http://schemas.openxmlformats.org/officeDocument/2006/relationships/hyperlink" Target="http://../AppData/Roaming/Microsoft/Users/51984/Users/CASA%201/Users/CASA%201/AppData/Roaming/Microsoft/AppData/Roaming/Microsoft/RESOLUCIONES%202017%20PDF/474.pdf" TargetMode="External"/><Relationship Id="rId460" Type="http://schemas.openxmlformats.org/officeDocument/2006/relationships/hyperlink" Target="http://../AppData/Roaming/Microsoft/Users/51984/Users/CASA%201/Users/CASA%201/AppData/Roaming/Microsoft/AppData/Roaming/Microsoft/RESOLUCIONES%202017%20PDF/473.pdf" TargetMode="External"/><Relationship Id="rId466" Type="http://schemas.openxmlformats.org/officeDocument/2006/relationships/hyperlink" Target="http://../AppData/Roaming/Microsoft/Users/51984/Users/CASA%201/Users/CASA%201/AppData/Roaming/Microsoft/AppData/Roaming/Microsoft/RESOLUCIONES%202017%20PDF/479.pdf" TargetMode="External"/><Relationship Id="rId465" Type="http://schemas.openxmlformats.org/officeDocument/2006/relationships/hyperlink" Target="http://../AppData/Roaming/Microsoft/Users/51984/Users/CASA%201/Users/CASA%201/AppData/Roaming/Microsoft/AppData/Roaming/Microsoft/RESOLUCIONES%202017%20PDF/478.pdf" TargetMode="External"/><Relationship Id="rId464" Type="http://schemas.openxmlformats.org/officeDocument/2006/relationships/hyperlink" Target="http://../AppData/Roaming/Microsoft/Users/51984/Users/CASA%201/Users/CASA%201/AppData/Roaming/Microsoft/AppData/Roaming/Microsoft/RESOLUCIONES%202017%20PDF/477.pdf" TargetMode="External"/><Relationship Id="rId463" Type="http://schemas.openxmlformats.org/officeDocument/2006/relationships/hyperlink" Target="http://../AppData/Roaming/Microsoft/Users/51984/Users/CASA%201/Users/CASA%201/AppData/Roaming/Microsoft/AppData/Roaming/Microsoft/RESOLUCIONES%202017%20PDF/476.pdf" TargetMode="External"/><Relationship Id="rId459" Type="http://schemas.openxmlformats.org/officeDocument/2006/relationships/hyperlink" Target="http://../AppData/Roaming/Microsoft/Users/51984/Users/CASA%201/Users/CASA%201/AppData/Roaming/Microsoft/AppData/Roaming/Microsoft/RESOLUCIONES%202017%20PDF/472.pdf" TargetMode="External"/><Relationship Id="rId458" Type="http://schemas.openxmlformats.org/officeDocument/2006/relationships/hyperlink" Target="http://../AppData/Roaming/Microsoft/Users/51984/Users/CASA%201/Users/CASA%201/AppData/Roaming/Microsoft/RESOLUCIONES%202017%20PDF/471.pdf" TargetMode="External"/><Relationship Id="rId457" Type="http://schemas.openxmlformats.org/officeDocument/2006/relationships/hyperlink" Target="http://../AppData/Roaming/Microsoft/Users/51984/Users/CASA%201/Users/CASA%201/AppData/Roaming/Microsoft/RESOLUCIONES%202017%20PDF/470.pdf" TargetMode="External"/><Relationship Id="rId456" Type="http://schemas.openxmlformats.org/officeDocument/2006/relationships/hyperlink" Target="http://../AppData/Roaming/Microsoft/Users/51984/Users/CASA%201/Users/CASA%201/AppData/Roaming/Microsoft/RESOLUCIONES%202017%20PDF/469.pdf" TargetMode="External"/><Relationship Id="rId451" Type="http://schemas.openxmlformats.org/officeDocument/2006/relationships/hyperlink" Target="http://../AppData/Roaming/Microsoft/Users/51984/Users/CASA%201/Users/CASA%201/AppData/Roaming/Microsoft/AppData/Roaming/Microsoft/RESOLUCIONES%202017%20PDF/464.pdf" TargetMode="External"/><Relationship Id="rId450" Type="http://schemas.openxmlformats.org/officeDocument/2006/relationships/hyperlink" Target="http://../AppData/Roaming/Microsoft/Users/51984/Users/CASA%201/Users/CASA%201/AppData/Roaming/Microsoft/AppData/Roaming/Microsoft/RESOLUCIONES%202017%20PDF/463.pdf" TargetMode="External"/><Relationship Id="rId455" Type="http://schemas.openxmlformats.org/officeDocument/2006/relationships/hyperlink" Target="http://../AppData/Roaming/Microsoft/Users/51984/Users/CASA%201/Users/CASA%201/AppData/Roaming/Microsoft/RESOLUCIONES%202017%20PDF/468.pdf" TargetMode="External"/><Relationship Id="rId454" Type="http://schemas.openxmlformats.org/officeDocument/2006/relationships/hyperlink" Target="http://../AppData/Roaming/Microsoft/Users/51984/Users/CASA%201/Users/CASA%201/AppData/Roaming/Microsoft/AppData/Roaming/Microsoft/RESOLUCIONES%202017%20PDF/467.pdf" TargetMode="External"/><Relationship Id="rId453" Type="http://schemas.openxmlformats.org/officeDocument/2006/relationships/hyperlink" Target="http://../AppData/Roaming/Microsoft/Users/51984/Users/CASA%201/Users/CASA%201/AppData/Roaming/Microsoft/AppData/Roaming/Microsoft/RESOLUCIONES%202017%20PDF/466.pdf" TargetMode="External"/><Relationship Id="rId452" Type="http://schemas.openxmlformats.org/officeDocument/2006/relationships/hyperlink" Target="http://../AppData/Roaming/Microsoft/Users/51984/Users/CASA%201/Users/CASA%201/AppData/Roaming/Microsoft/AppData/Roaming/Microsoft/RESOLUCIONES%202017%20PDF/465.pdf" TargetMode="External"/><Relationship Id="rId491" Type="http://schemas.openxmlformats.org/officeDocument/2006/relationships/hyperlink" Target="http://../AppData/Roaming/Microsoft/Users/51984/Users/CASA%201/Users/CASA%201/AppData/Roaming/Microsoft/AppData/Roaming/Microsoft/RESOLUCIONES%202017%20PDF/505.pdf" TargetMode="External"/><Relationship Id="rId490" Type="http://schemas.openxmlformats.org/officeDocument/2006/relationships/hyperlink" Target="http://../AppData/Roaming/Microsoft/Users/51984/Users/CASA%201/Users/CASA%201/AppData/Roaming/Microsoft/AppData/Roaming/Microsoft/RESOLUCIONES%202017%20PDF/504.pdf" TargetMode="External"/><Relationship Id="rId489" Type="http://schemas.openxmlformats.org/officeDocument/2006/relationships/hyperlink" Target="http://../AppData/Roaming/Microsoft/Users/51984/Users/CASA%201/Users/CASA%201/AppData/Roaming/Microsoft/AppData/Roaming/Microsoft/RESOLUCIONES%202017%20PDF/503.pdf" TargetMode="External"/><Relationship Id="rId484" Type="http://schemas.openxmlformats.org/officeDocument/2006/relationships/hyperlink" Target="http://../AppData/Roaming/Microsoft/Users/51984/Users/CASA%201/Users/CASA%201/AppData/Roaming/Microsoft/AppData/Roaming/Microsoft/RESOLUCIONES%202017%20PDF/498.pdf" TargetMode="External"/><Relationship Id="rId483" Type="http://schemas.openxmlformats.org/officeDocument/2006/relationships/hyperlink" Target="http://../AppData/Roaming/Microsoft/Users/51984/Users/CASA%201/Users/CASA%201/AppData/Roaming/Microsoft/RESOLUCIONES%202017%20PDF/497.pdf" TargetMode="External"/><Relationship Id="rId482" Type="http://schemas.openxmlformats.org/officeDocument/2006/relationships/hyperlink" Target="http://../AppData/Roaming/Microsoft/Users/51984/Users/CASA%201/Users/CASA%201/AppData/Roaming/Microsoft/AppData/Roaming/Microsoft/RESOLUCIONES%202017%20PDF/496.pdf" TargetMode="External"/><Relationship Id="rId481" Type="http://schemas.openxmlformats.org/officeDocument/2006/relationships/hyperlink" Target="http://../AppData/Roaming/Microsoft/Users/51984/Users/CASA%201/Users/CASA%201/AppData/Roaming/Microsoft/RESOLUCIONES%202017%20PDF/495.pdf" TargetMode="External"/><Relationship Id="rId488" Type="http://schemas.openxmlformats.org/officeDocument/2006/relationships/hyperlink" Target="http://../AppData/Roaming/Microsoft/Users/51984/Users/CASA%201/Users/CASA%201/AppData/Roaming/Microsoft/AppData/Roaming/Microsoft/RESOLUCIONES%202017%20PDF/502.pdf" TargetMode="External"/><Relationship Id="rId487" Type="http://schemas.openxmlformats.org/officeDocument/2006/relationships/hyperlink" Target="http://../AppData/Roaming/Microsoft/Users/51984/Users/CASA%201/Users/CASA%201/AppData/Roaming/Microsoft/AppData/Roaming/Microsoft/RESOLUCIONES%202017%20PDF/501.pdf" TargetMode="External"/><Relationship Id="rId486" Type="http://schemas.openxmlformats.org/officeDocument/2006/relationships/hyperlink" Target="http://../AppData/Roaming/Microsoft/Users/51984/Users/CASA%201/Users/CASA%201/AppData/Roaming/Microsoft/AppData/Roaming/Microsoft/RESOLUCIONES%202017%20PDF/500.pdf" TargetMode="External"/><Relationship Id="rId485" Type="http://schemas.openxmlformats.org/officeDocument/2006/relationships/hyperlink" Target="http://../AppData/Roaming/Microsoft/Users/51984/Users/CASA%201/Users/CASA%201/AppData/Roaming/Microsoft/AppData/Roaming/Microsoft/RESOLUCIONES%202017%20PDF/499.pdf" TargetMode="External"/><Relationship Id="rId480" Type="http://schemas.openxmlformats.org/officeDocument/2006/relationships/hyperlink" Target="http://../AppData/Roaming/Microsoft/Users/51984/Users/CASA%201/Users/CASA%201/AppData/Roaming/Microsoft/RESOLUCIONES%202017%20PDF/494.pdf" TargetMode="External"/><Relationship Id="rId479" Type="http://schemas.openxmlformats.org/officeDocument/2006/relationships/hyperlink" Target="http://../AppData/Roaming/Microsoft/Users/51984/Users/CASA%201/Users/CASA%201/AppData/Roaming/Microsoft/AppData/Roaming/Microsoft/RESOLUCIONES%202017%20PDF/493.pdf" TargetMode="External"/><Relationship Id="rId478" Type="http://schemas.openxmlformats.org/officeDocument/2006/relationships/hyperlink" Target="http://../AppData/Roaming/Microsoft/Users/51984/Users/CASA%201/Users/CASA%201/AppData/Roaming/Microsoft/AppData/Roaming/Microsoft/RESOLUCIONES%202017%20PDF/492.pdf" TargetMode="External"/><Relationship Id="rId473" Type="http://schemas.openxmlformats.org/officeDocument/2006/relationships/hyperlink" Target="http://../AppData/Roaming/Microsoft/Users/51984/Users/CASA%201/Users/CASA%201/AppData/Roaming/Microsoft/AppData/Roaming/Microsoft/RESOLUCIONES%202017%20PDF/486.pdf" TargetMode="External"/><Relationship Id="rId472" Type="http://schemas.openxmlformats.org/officeDocument/2006/relationships/hyperlink" Target="http://../AppData/Roaming/Microsoft/Users/51984/Users/CASA%201/Users/CASA%201/AppData/Roaming/Microsoft/AppData/Roaming/Microsoft/RESOLUCIONES%202017%20PDF/485.pdf" TargetMode="External"/><Relationship Id="rId471" Type="http://schemas.openxmlformats.org/officeDocument/2006/relationships/hyperlink" Target="http://../AppData/Roaming/Microsoft/Users/51984/Users/CASA%201/Users/CASA%201/AppData/Roaming/Microsoft/AppData/Roaming/Microsoft/RESOLUCIONES%202017%20PDF/484.pdf" TargetMode="External"/><Relationship Id="rId470" Type="http://schemas.openxmlformats.org/officeDocument/2006/relationships/hyperlink" Target="http://../AppData/Roaming/Microsoft/Users/51984/Users/CASA%201/Users/CASA%201/AppData/Roaming/Microsoft/AppData/Roaming/Microsoft/RESOLUCIONES%202017%20PDF/483.pdf" TargetMode="External"/><Relationship Id="rId477" Type="http://schemas.openxmlformats.org/officeDocument/2006/relationships/hyperlink" Target="http://../AppData/Roaming/Microsoft/Users/51984/Users/CASA%201/Users/CASA%201/AppData/Roaming/Microsoft/AppData/Roaming/Microsoft/RESOLUCIONES%202017%20PDF/491.pdf" TargetMode="External"/><Relationship Id="rId476" Type="http://schemas.openxmlformats.org/officeDocument/2006/relationships/hyperlink" Target="http://../AppData/Roaming/Microsoft/Users/51984/Users/CASA%201/Users/CASA%201/AppData/Roaming/Microsoft/AppData/Roaming/Microsoft/RESOLUCIONES%202017%20PDF/490.pdf" TargetMode="External"/><Relationship Id="rId475" Type="http://schemas.openxmlformats.org/officeDocument/2006/relationships/hyperlink" Target="http://../AppData/Roaming/Microsoft/Users/51984/Users/CASA%201/Users/CASA%201/AppData/Roaming/Microsoft/AppData/Roaming/Microsoft/RESOLUCIONES%202017%20PDF/488.pdf" TargetMode="External"/><Relationship Id="rId474" Type="http://schemas.openxmlformats.org/officeDocument/2006/relationships/hyperlink" Target="http://../AppData/Roaming/Microsoft/Users/51984/Users/CASA%201/Users/CASA%201/AppData/Roaming/Microsoft/AppData/Roaming/Microsoft/RESOLUCIONES%202017%20PDF/487.pdf" TargetMode="External"/><Relationship Id="rId426" Type="http://schemas.openxmlformats.org/officeDocument/2006/relationships/hyperlink" Target="http://../AppData/Roaming/Microsoft/Users/51984/Users/CASA%201/Users/CASA%201/AppData/Roaming/Microsoft/AppData/Roaming/Microsoft/RESOLUCIONES%202017%20PDF/439.pdf" TargetMode="External"/><Relationship Id="rId425" Type="http://schemas.openxmlformats.org/officeDocument/2006/relationships/hyperlink" Target="http://../AppData/Roaming/Microsoft/Users/51984/Users/CASA%201/Users/CASA%201/AppData/Roaming/Microsoft/AppData/Roaming/Microsoft/RESOLUCIONES%202017%20PDF/438.pdf" TargetMode="External"/><Relationship Id="rId424" Type="http://schemas.openxmlformats.org/officeDocument/2006/relationships/hyperlink" Target="http://../AppData/Roaming/Microsoft/Users/51984/Users/CASA%201/Users/CASA%201/AppData/Roaming/Microsoft/AppData/Roaming/Microsoft/RESOLUCIONES%202017%20PDF/437.pdf" TargetMode="External"/><Relationship Id="rId423" Type="http://schemas.openxmlformats.org/officeDocument/2006/relationships/hyperlink" Target="http://../AppData/Roaming/Microsoft/Users/51984/Users/CASA%201/Users/CASA%201/AppData/Roaming/Microsoft/AppData/Roaming/Microsoft/RESOLUCIONES%202017%20PDF/336.pdf" TargetMode="External"/><Relationship Id="rId429" Type="http://schemas.openxmlformats.org/officeDocument/2006/relationships/hyperlink" Target="http://../AppData/Roaming/Microsoft/Users/51984/Users/CASA%201/Users/CASA%201/AppData/Roaming/Microsoft/AppData/Roaming/Microsoft/RESOLUCIONES%202017%20PDF/442.pdf" TargetMode="External"/><Relationship Id="rId428" Type="http://schemas.openxmlformats.org/officeDocument/2006/relationships/hyperlink" Target="http://../AppData/Roaming/Microsoft/Users/51984/Users/CASA%201/Users/CASA%201/AppData/Roaming/Microsoft/AppData/Roaming/Microsoft/RESOLUCIONES%202017%20PDF/441.pdf" TargetMode="External"/><Relationship Id="rId427" Type="http://schemas.openxmlformats.org/officeDocument/2006/relationships/hyperlink" Target="http://../AppData/Roaming/Microsoft/Users/51984/Users/CASA%201/Users/CASA%201/AppData/Roaming/Microsoft/AppData/Roaming/Microsoft/RESOLUCIONES%202017%20PDF/440.pdf" TargetMode="External"/><Relationship Id="rId422" Type="http://schemas.openxmlformats.org/officeDocument/2006/relationships/hyperlink" Target="http://../AppData/Roaming/Microsoft/Users/51984/Users/CASA%201/Users/CASA%201/AppData/Roaming/Microsoft/AppData/Roaming/Microsoft/RESOLUCIONES%202017%20PDF/435.pdf" TargetMode="External"/><Relationship Id="rId421" Type="http://schemas.openxmlformats.org/officeDocument/2006/relationships/hyperlink" Target="http://../AppData/Roaming/Microsoft/Users/51984/Users/CASA%201/Users/CASA%201/AppData/Roaming/Microsoft/AppData/Roaming/Microsoft/RESOLUCIONES%202017%20PDF/434.pdf" TargetMode="External"/><Relationship Id="rId420" Type="http://schemas.openxmlformats.org/officeDocument/2006/relationships/hyperlink" Target="http://../AppData/Roaming/Microsoft/Users/51984/Users/CASA%201/Users/CASA%201/AppData/Roaming/Microsoft/AppData/Roaming/Microsoft/RESOLUCIONES%202017%20PDF/433.pdf" TargetMode="External"/><Relationship Id="rId415" Type="http://schemas.openxmlformats.org/officeDocument/2006/relationships/hyperlink" Target="http://../AppData/Roaming/Microsoft/Users/51984/Users/CASA%201/Users/CASA%201/AppData/Roaming/Microsoft/AppData/Roaming/Microsoft/RESOLUCIONES%202017%20PDF/428.pdf" TargetMode="External"/><Relationship Id="rId414" Type="http://schemas.openxmlformats.org/officeDocument/2006/relationships/hyperlink" Target="http://../AppData/Roaming/Microsoft/Users/51984/Users/CASA%201/Users/CASA%201/AppData/Roaming/Microsoft/AppData/Roaming/Microsoft/RESOLUCIONES%202017%20PDF/427.pdf" TargetMode="External"/><Relationship Id="rId413" Type="http://schemas.openxmlformats.org/officeDocument/2006/relationships/hyperlink" Target="http://../AppData/Roaming/Microsoft/Users/51984/Users/CASA%201/Users/CASA%201/AppData/Roaming/Microsoft/AppData/Roaming/Microsoft/RESOLUCIONES%202017%20PDF/426.pdf" TargetMode="External"/><Relationship Id="rId412" Type="http://schemas.openxmlformats.org/officeDocument/2006/relationships/hyperlink" Target="http://../AppData/Roaming/Microsoft/Users/51984/Users/CASA%201/Users/CASA%201/AppData/Roaming/Microsoft/AppData/Roaming/Microsoft/RESOLUCIONES%202017%20PDF/425.pdf" TargetMode="External"/><Relationship Id="rId419" Type="http://schemas.openxmlformats.org/officeDocument/2006/relationships/hyperlink" Target="http://../AppData/Roaming/Microsoft/Users/51984/Users/CASA%201/Users/CASA%201/AppData/Roaming/Microsoft/AppData/Roaming/Microsoft/RESOLUCIONES%202017%20PDF/432.pdf" TargetMode="External"/><Relationship Id="rId418" Type="http://schemas.openxmlformats.org/officeDocument/2006/relationships/hyperlink" Target="http://../AppData/Roaming/Microsoft/Users/51984/Users/CASA%201/Users/CASA%201/AppData/Roaming/Microsoft/RESOLUCIONES%202017%20PDF/431.pdf" TargetMode="External"/><Relationship Id="rId417" Type="http://schemas.openxmlformats.org/officeDocument/2006/relationships/hyperlink" Target="http://../AppData/Roaming/Microsoft/Users/51984/Users/CASA%201/Users/CASA%201/AppData/Roaming/Microsoft/RESOLUCIONES%202017%20PDF/430.pdf" TargetMode="External"/><Relationship Id="rId416" Type="http://schemas.openxmlformats.org/officeDocument/2006/relationships/hyperlink" Target="http://../AppData/Roaming/Microsoft/Users/51984/Users/CASA%201/Users/CASA%201/AppData/Roaming/Microsoft/AppData/Roaming/Microsoft/RESOLUCIONES%202017%20PDF/429.pdf" TargetMode="External"/><Relationship Id="rId411" Type="http://schemas.openxmlformats.org/officeDocument/2006/relationships/hyperlink" Target="http://../AppData/Roaming/Microsoft/Users/51984/Users/CASA%201/Users/CASA%201/AppData/Roaming/Microsoft/AppData/Roaming/Microsoft/RESOLUCIONES%202017%20PDF/424.pdf" TargetMode="External"/><Relationship Id="rId410" Type="http://schemas.openxmlformats.org/officeDocument/2006/relationships/hyperlink" Target="http://../AppData/Roaming/Microsoft/Users/51984/Users/CASA%201/Users/CASA%201/AppData/Roaming/Microsoft/AppData/Roaming/Microsoft/RESOLUCIONES%202017%20PDF/423.pdf" TargetMode="External"/><Relationship Id="rId448" Type="http://schemas.openxmlformats.org/officeDocument/2006/relationships/hyperlink" Target="http://../AppData/Roaming/Microsoft/Users/51984/Users/CASA%201/Users/CASA%201/AppData/Roaming/Microsoft/AppData/Roaming/Microsoft/RESOLUCIONES%202017%20PDF/460.pdf" TargetMode="External"/><Relationship Id="rId447" Type="http://schemas.openxmlformats.org/officeDocument/2006/relationships/hyperlink" Target="http://../AppData/Roaming/Microsoft/Users/51984/Users/CASA%201/Users/CASA%201/AppData/Roaming/Microsoft/AppData/Roaming/Microsoft/RESOLUCIONES%202017%20PDF/459.pdf" TargetMode="External"/><Relationship Id="rId446" Type="http://schemas.openxmlformats.org/officeDocument/2006/relationships/hyperlink" Target="http://../AppData/Roaming/Microsoft/Users/51984/Users/CASA%201/Users/CASA%201/AppData/Roaming/Microsoft/AppData/Roaming/Microsoft/RESOLUCIONES%202017%20PDF/458.pdf" TargetMode="External"/><Relationship Id="rId445" Type="http://schemas.openxmlformats.org/officeDocument/2006/relationships/hyperlink" Target="http://../AppData/Roaming/Microsoft/Users/51984/Users/CASA%201/Users/CASA%201/AppData/Roaming/Microsoft/AppData/Roaming/Microsoft/RESOLUCIONES%202017%20PDF/457.pdf" TargetMode="External"/><Relationship Id="rId449" Type="http://schemas.openxmlformats.org/officeDocument/2006/relationships/hyperlink" Target="http://../AppData/Roaming/Microsoft/Users/51984/Users/CASA%201/Users/CASA%201/AppData/Roaming/Microsoft/AppData/Roaming/Microsoft/RESOLUCIONES%202017%20PDF/462.pdf" TargetMode="External"/><Relationship Id="rId440" Type="http://schemas.openxmlformats.org/officeDocument/2006/relationships/hyperlink" Target="http://../AppData/Roaming/Microsoft/Users/51984/Users/CASA%201/Users/CASA%201/AppData/Roaming/Microsoft/AppData/Roaming/Microsoft/RESOLUCIONES%202017%20PDF/451.pdf" TargetMode="External"/><Relationship Id="rId444" Type="http://schemas.openxmlformats.org/officeDocument/2006/relationships/hyperlink" Target="http://../AppData/Roaming/Microsoft/Users/51984/Users/CASA%201/Users/CASA%201/AppData/Roaming/Microsoft/RESOLUCIONES%202017%20PDF/456.pdf" TargetMode="External"/><Relationship Id="rId443" Type="http://schemas.openxmlformats.org/officeDocument/2006/relationships/hyperlink" Target="http://../AppData/Roaming/Microsoft/Users/51984/Users/CASA%201/Users/CASA%201/AppData/Roaming/Microsoft/RESOLUCIONES%202017%20PDF/455.pdf" TargetMode="External"/><Relationship Id="rId442" Type="http://schemas.openxmlformats.org/officeDocument/2006/relationships/hyperlink" Target="http://../AppData/Roaming/Microsoft/Users/51984/Users/CASA%201/Users/CASA%201/AppData/Roaming/Microsoft/RESOLUCIONES%202017%20PDF/454.pdf" TargetMode="External"/><Relationship Id="rId441" Type="http://schemas.openxmlformats.org/officeDocument/2006/relationships/hyperlink" Target="http://../AppData/Roaming/Microsoft/Users/51984/Users/CASA%201/Users/CASA%201/AppData/Roaming/Microsoft/AppData/Roaming/Microsoft/RESOLUCIONES%202017%20PDF/452.pdf" TargetMode="External"/><Relationship Id="rId437" Type="http://schemas.openxmlformats.org/officeDocument/2006/relationships/hyperlink" Target="http://../AppData/Roaming/Microsoft/Users/51984/Users/CASA%201/Users/CASA%201/AppData/Roaming/Microsoft/AppData/Roaming/Microsoft/RESOLUCIONES%202017%20PDF/449.pdf" TargetMode="External"/><Relationship Id="rId436" Type="http://schemas.openxmlformats.org/officeDocument/2006/relationships/hyperlink" Target="http://../AppData/Roaming/Microsoft/Users/51984/Users/CASA%201/Users/CASA%201/AppData/Roaming/Microsoft/AppData/Roaming/Microsoft/RESOLUCIONES%202017%20PDF/449.pdf" TargetMode="External"/><Relationship Id="rId435" Type="http://schemas.openxmlformats.org/officeDocument/2006/relationships/hyperlink" Target="http://../AppData/Roaming/Microsoft/Users/51984/Users/CASA%201/Users/CASA%201/AppData/Roaming/Microsoft/AppData/Roaming/Microsoft/RESOLUCIONES%202017%20PDF/448.pdf" TargetMode="External"/><Relationship Id="rId434" Type="http://schemas.openxmlformats.org/officeDocument/2006/relationships/hyperlink" Target="http://../AppData/Roaming/Microsoft/Users/51984/Users/CASA%201/Users/CASA%201/AppData/Roaming/Microsoft/AppData/Roaming/Microsoft/RESOLUCIONES%202017%20PDF/447.pdf" TargetMode="External"/><Relationship Id="rId439" Type="http://schemas.openxmlformats.org/officeDocument/2006/relationships/hyperlink" Target="http://../AppData/Roaming/Microsoft/Users/51984/Users/CASA%201/Users/CASA%201/AppData/Roaming/Microsoft/AppData/Roaming/Microsoft/RESOLUCIONES%202017%20PDF/450.pdf" TargetMode="External"/><Relationship Id="rId438" Type="http://schemas.openxmlformats.org/officeDocument/2006/relationships/hyperlink" Target="http://../AppData/Roaming/Microsoft/Users/51984/Users/CASA%201/Users/CASA%201/AppData/Roaming/Microsoft/AppData/Roaming/Microsoft/RESOLUCIONES%202017%20PDF/449.pdf" TargetMode="External"/><Relationship Id="rId433" Type="http://schemas.openxmlformats.org/officeDocument/2006/relationships/hyperlink" Target="http://../AppData/Roaming/Microsoft/Users/51984/Users/CASA%201/Users/CASA%201/AppData/Roaming/Microsoft/AppData/Roaming/Microsoft/RESOLUCIONES%202017%20PDF/446.pdf" TargetMode="External"/><Relationship Id="rId432" Type="http://schemas.openxmlformats.org/officeDocument/2006/relationships/hyperlink" Target="http://../AppData/Roaming/Microsoft/Users/51984/Users/CASA%201/Users/CASA%201/AppData/Roaming/Microsoft/RESOLUCIONES%202017%20PDF/445.pdf" TargetMode="External"/><Relationship Id="rId431" Type="http://schemas.openxmlformats.org/officeDocument/2006/relationships/hyperlink" Target="http://../AppData/Roaming/Microsoft/Users/51984/Users/CASA%201/Users/CASA%201/AppData/Roaming/Microsoft/AppData/Roaming/Microsoft/RESOLUCIONES%202017%20PDF/444.pdf" TargetMode="External"/><Relationship Id="rId430" Type="http://schemas.openxmlformats.org/officeDocument/2006/relationships/hyperlink" Target="http://../AppData/Roaming/Microsoft/Users/51984/Users/CASA%201/Users/CASA%201/AppData/Roaming/Microsoft/AppData/Roaming/Microsoft/RESOLUCIONES%202017%20PDF/443.pdf" TargetMode="External"/><Relationship Id="rId1" Type="http://schemas.openxmlformats.org/officeDocument/2006/relationships/hyperlink" Target="http://../AppData/Roaming/Microsoft/Users/51984/Users/CASA%201/Users/CASA%201/AppData/Roaming/Microsoft/RESOLUCIONES%202017%20PDF/1.pdf" TargetMode="External"/><Relationship Id="rId2" Type="http://schemas.openxmlformats.org/officeDocument/2006/relationships/hyperlink" Target="http://../AppData/Roaming/Microsoft/Users/51984/Users/CASA%201/Users/CASA%201/AppData/Roaming/Microsoft/RESOLUCIONES%202017%20PDF/2.pdf" TargetMode="External"/><Relationship Id="rId3" Type="http://schemas.openxmlformats.org/officeDocument/2006/relationships/hyperlink" Target="http://../AppData/Roaming/Microsoft/Users/51984/Users/CASA%201/Users/CASA%201/AppData/Roaming/Microsoft/RESOLUCIONES%202017%20PDF/3.pdf" TargetMode="External"/><Relationship Id="rId4" Type="http://schemas.openxmlformats.org/officeDocument/2006/relationships/hyperlink" Target="http://../AppData/Roaming/Microsoft/Users/51984/Users/CASA%201/Users/CASA%201/AppData/Roaming/Microsoft/RESOLUCIONES%202017%20PDF/4.pdf" TargetMode="External"/><Relationship Id="rId9" Type="http://schemas.openxmlformats.org/officeDocument/2006/relationships/hyperlink" Target="http://../AppData/Roaming/Microsoft/Users/51984/Users/CASA%201/Users/CASA%201/AppData/Roaming/Microsoft/AppData/Roaming/Microsoft/RESOLUCIONES%202017%20PDF/12.pdf" TargetMode="External"/><Relationship Id="rId5" Type="http://schemas.openxmlformats.org/officeDocument/2006/relationships/hyperlink" Target="http://../AppData/Roaming/Microsoft/Users/51984/Users/CASA%201/Users/CASA%201/AppData/Roaming/Microsoft/RESOLUCIONES%202017%20PDF/5.pdf" TargetMode="External"/><Relationship Id="rId6" Type="http://schemas.openxmlformats.org/officeDocument/2006/relationships/hyperlink" Target="http://../AppData/Roaming/Microsoft/Users/51984/Users/CASA%201/Users/CASA%201/AppData/Roaming/Microsoft/AppData/Roaming/Microsoft/RESOLUCIONES%202017%20PDF/6.pdf" TargetMode="External"/><Relationship Id="rId7" Type="http://schemas.openxmlformats.org/officeDocument/2006/relationships/hyperlink" Target="http://../AppData/Roaming/Microsoft/Users/51984/Users/CASA%201/Users/CASA%201/AppData/Roaming/Microsoft/AppData/Roaming/Microsoft/RESOLUCIONES%202017%20PDF/10.pdf" TargetMode="External"/><Relationship Id="rId8" Type="http://schemas.openxmlformats.org/officeDocument/2006/relationships/hyperlink" Target="http://../AppData/Roaming/Microsoft/Users/51984/Users/CASA%201/Users/CASA%201/AppData/Roaming/Microsoft/AppData/Roaming/Microsoft/RESOLUCIONES%202017%20PDF/11.pdf" TargetMode="External"/><Relationship Id="rId808" Type="http://schemas.openxmlformats.org/officeDocument/2006/relationships/hyperlink" Target="http://../AppData/Roaming/Microsoft/Users/51984/Users/CASA%201/Users/CASA%201/AppData/Roaming/Microsoft/AppData/Roaming/Microsoft/RESOLUCIONES%202017%20PDF/822.pdf" TargetMode="External"/><Relationship Id="rId807" Type="http://schemas.openxmlformats.org/officeDocument/2006/relationships/hyperlink" Target="http://../AppData/Roaming/Microsoft/Users/51984/Users/CASA%201/Users/CASA%201/AppData/Roaming/Microsoft/AppData/Roaming/Microsoft/RESOLUCIONES%202017%20PDF/821.pdf" TargetMode="External"/><Relationship Id="rId806" Type="http://schemas.openxmlformats.org/officeDocument/2006/relationships/hyperlink" Target="http://../AppData/Roaming/Microsoft/Users/51984/Users/CASA%201/Users/CASA%201/AppData/Roaming/Microsoft/AppData/Roaming/Microsoft/RESOLUCIONES%202017%20PDF/820.pdf" TargetMode="External"/><Relationship Id="rId805" Type="http://schemas.openxmlformats.org/officeDocument/2006/relationships/hyperlink" Target="http://../AppData/Roaming/Microsoft/Users/51984/Users/CASA%201/Users/CASA%201/AppData/Roaming/Microsoft/AppData/Roaming/Microsoft/RESOLUCIONES%202017%20PDF/819.pdf" TargetMode="External"/><Relationship Id="rId809" Type="http://schemas.openxmlformats.org/officeDocument/2006/relationships/hyperlink" Target="http://../AppData/Roaming/Microsoft/Users/51984/Users/CASA%201/Users/CASA%201/AppData/Roaming/Microsoft/AppData/Roaming/Microsoft/RESOLUCIONES%202017%20PDF/823.pdf" TargetMode="External"/><Relationship Id="rId800" Type="http://schemas.openxmlformats.org/officeDocument/2006/relationships/hyperlink" Target="http://../AppData/Roaming/Microsoft/Users/51984/Users/CASA%201/Users/CASA%201/AppData/Roaming/Microsoft/AppData/Roaming/Microsoft/RESOLUCIONES%202017%20PDF/814.pdf" TargetMode="External"/><Relationship Id="rId804" Type="http://schemas.openxmlformats.org/officeDocument/2006/relationships/hyperlink" Target="http://../AppData/Roaming/Microsoft/Users/51984/Users/CASA%201/Users/CASA%201/AppData/Roaming/Microsoft/AppData/Roaming/Microsoft/RESOLUCIONES%202017%20PDF/818.pdf" TargetMode="External"/><Relationship Id="rId803" Type="http://schemas.openxmlformats.org/officeDocument/2006/relationships/hyperlink" Target="http://../AppData/Roaming/Microsoft/Users/51984/Users/CASA%201/Users/CASA%201/AppData/Roaming/Microsoft/AppData/Roaming/Microsoft/RESOLUCIONES%202017%20PDF/817.pdf" TargetMode="External"/><Relationship Id="rId802" Type="http://schemas.openxmlformats.org/officeDocument/2006/relationships/hyperlink" Target="http://../AppData/Roaming/Microsoft/Users/51984/Users/CASA%201/Users/CASA%201/AppData/Roaming/Microsoft/AppData/Roaming/Microsoft/RESOLUCIONES%202017%20PDF/816.pdf" TargetMode="External"/><Relationship Id="rId801" Type="http://schemas.openxmlformats.org/officeDocument/2006/relationships/hyperlink" Target="http://../AppData/Roaming/Microsoft/Users/51984/Users/CASA%201/Users/CASA%201/AppData/Roaming/Microsoft/AppData/Roaming/Microsoft/RESOLUCIONES%202017%20PDF/815.pdf" TargetMode="External"/><Relationship Id="rId745" Type="http://schemas.openxmlformats.org/officeDocument/2006/relationships/hyperlink" Target="http://../AppData/Roaming/Microsoft/Users/51984/Users/CASA%201/Users/CASA%201/AppData/Roaming/Microsoft/AppData/Roaming/Microsoft/RESOLUCIONES%202017%20PDF/660.pdf" TargetMode="External"/><Relationship Id="rId744" Type="http://schemas.openxmlformats.org/officeDocument/2006/relationships/hyperlink" Target="http://../AppData/Roaming/Microsoft/Users/51984/Users/CASA%201/Users/CASA%201/AppData/Roaming/Microsoft/RESOLUCIONES%202017%20PDF/759.pdf" TargetMode="External"/><Relationship Id="rId743" Type="http://schemas.openxmlformats.org/officeDocument/2006/relationships/hyperlink" Target="http://../AppData/Roaming/Microsoft/Users/51984/Users/CASA%201/Users/CASA%201/AppData/Roaming/Microsoft/AppData/Roaming/Microsoft/RESOLUCIONES%202017%20PDF/758.pdf" TargetMode="External"/><Relationship Id="rId742" Type="http://schemas.openxmlformats.org/officeDocument/2006/relationships/hyperlink" Target="http://../AppData/Roaming/Microsoft/Users/51984/Users/CASA%201/Users/CASA%201/AppData/Roaming/Microsoft/AppData/Roaming/Microsoft/RESOLUCIONES%202017%20PDF/757.pdf" TargetMode="External"/><Relationship Id="rId749" Type="http://schemas.openxmlformats.org/officeDocument/2006/relationships/hyperlink" Target="http://../AppData/Roaming/Microsoft/Users/51984/Users/CASA%201/Users/CASA%201/AppData/Roaming/Microsoft/RESOLUCIONES%202017%20PDF/764.pdf" TargetMode="External"/><Relationship Id="rId748" Type="http://schemas.openxmlformats.org/officeDocument/2006/relationships/hyperlink" Target="http://../AppData/Roaming/Microsoft/Users/51984/Users/CASA%201/Users/CASA%201/AppData/Roaming/Microsoft/RESOLUCIONES%202017%20PDF/763.pdf" TargetMode="External"/><Relationship Id="rId747" Type="http://schemas.openxmlformats.org/officeDocument/2006/relationships/hyperlink" Target="http://../AppData/Roaming/Microsoft/Users/51984/Users/CASA%201/Users/CASA%201/AppData/Roaming/Microsoft/AppData/Roaming/Microsoft/RESOLUCIONES%202017%20PDF/762.pdf" TargetMode="External"/><Relationship Id="rId746" Type="http://schemas.openxmlformats.org/officeDocument/2006/relationships/hyperlink" Target="http://../AppData/Roaming/Microsoft/Users/51984/Users/CASA%201/Users/CASA%201/AppData/Roaming/Microsoft/AppData/Roaming/Microsoft/RESOLUCIONES%202017%20PDF/761.pdf" TargetMode="External"/><Relationship Id="rId741" Type="http://schemas.openxmlformats.org/officeDocument/2006/relationships/hyperlink" Target="http://../AppData/Roaming/Microsoft/Users/51984/Users/CASA%201/Users/CASA%201/AppData/Roaming/Microsoft/AppData/Roaming/Microsoft/RESOLUCIONES%202017%20PDF/756.pdf" TargetMode="External"/><Relationship Id="rId740" Type="http://schemas.openxmlformats.org/officeDocument/2006/relationships/hyperlink" Target="http://../AppData/Roaming/Microsoft/Users/51984/Users/CASA%201/Users/CASA%201/AppData/Roaming/Microsoft/AppData/Roaming/Microsoft/RESOLUCIONES%202017%20PDF/755.pdf" TargetMode="External"/><Relationship Id="rId739" Type="http://schemas.openxmlformats.org/officeDocument/2006/relationships/hyperlink" Target="http://../AppData/Roaming/Microsoft/Users/51984/Users/CASA%201/Users/CASA%201/AppData/Roaming/Microsoft/AppData/Roaming/Microsoft/RESOLUCIONES%202017%20PDF/754.pdf" TargetMode="External"/><Relationship Id="rId734" Type="http://schemas.openxmlformats.org/officeDocument/2006/relationships/hyperlink" Target="http://../AppData/Roaming/Microsoft/Users/51984/Users/CASA%201/Users/CASA%201/AppData/Roaming/Microsoft/AppData/Roaming/Microsoft/RESOLUCIONES%202017%20PDF/749.pdf" TargetMode="External"/><Relationship Id="rId733" Type="http://schemas.openxmlformats.org/officeDocument/2006/relationships/hyperlink" Target="http://../AppData/Roaming/Microsoft/Users/51984/Users/CASA%201/Users/CASA%201/AppData/Roaming/Microsoft/RESOLUCIONES%202017%20PDF/748.pdf" TargetMode="External"/><Relationship Id="rId732" Type="http://schemas.openxmlformats.org/officeDocument/2006/relationships/hyperlink" Target="http://../AppData/Roaming/Microsoft/Users/51984/Users/CASA%201/Users/CASA%201/AppData/Roaming/Microsoft/AppData/Roaming/Microsoft/RESOLUCIONES%202017%20PDF/747.pdf" TargetMode="External"/><Relationship Id="rId731" Type="http://schemas.openxmlformats.org/officeDocument/2006/relationships/hyperlink" Target="http://../AppData/Roaming/Microsoft/Users/51984/Users/CASA%201/Users/CASA%201/AppData/Roaming/Microsoft/AppData/Roaming/Microsoft/RESOLUCIONES%202017%20PDF/746.pdf" TargetMode="External"/><Relationship Id="rId738" Type="http://schemas.openxmlformats.org/officeDocument/2006/relationships/hyperlink" Target="http://../AppData/Roaming/Microsoft/Users/51984/Users/CASA%201/Users/CASA%201/AppData/Roaming/Microsoft/AppData/Roaming/Microsoft/RESOLUCIONES%202017%20PDF/753.pdf" TargetMode="External"/><Relationship Id="rId737" Type="http://schemas.openxmlformats.org/officeDocument/2006/relationships/hyperlink" Target="http://../AppData/Roaming/Microsoft/Users/51984/Users/CASA%201/Users/CASA%201/AppData/Roaming/Microsoft/AppData/Roaming/Microsoft/RESOLUCIONES%202017%20PDF/752.pdf" TargetMode="External"/><Relationship Id="rId736" Type="http://schemas.openxmlformats.org/officeDocument/2006/relationships/hyperlink" Target="http://../AppData/Roaming/Microsoft/Users/51984/Users/CASA%201/Users/CASA%201/AppData/Roaming/Microsoft/AppData/Roaming/Microsoft/RESOLUCIONES%202017%20PDF/751.pdf" TargetMode="External"/><Relationship Id="rId735" Type="http://schemas.openxmlformats.org/officeDocument/2006/relationships/hyperlink" Target="http://../AppData/Roaming/Microsoft/Users/51984/Users/CASA%201/Users/CASA%201/AppData/Roaming/Microsoft/AppData/Roaming/Microsoft/RESOLUCIONES%202017%20PDF/750.pdf" TargetMode="External"/><Relationship Id="rId730" Type="http://schemas.openxmlformats.org/officeDocument/2006/relationships/hyperlink" Target="http://../AppData/Roaming/Microsoft/Users/51984/Users/CASA%201/Users/CASA%201/AppData/Roaming/Microsoft/AppData/Roaming/Microsoft/RESOLUCIONES%202017%20PDF/745.pdf" TargetMode="External"/><Relationship Id="rId767" Type="http://schemas.openxmlformats.org/officeDocument/2006/relationships/hyperlink" Target="http://../AppData/Roaming/Microsoft/Users/51984/Users/CASA%201/Users/CASA%201/AppData/Roaming/Microsoft/AppData/Roaming/Microsoft/RESOLUCIONES%202017%20PDF/781.pdf" TargetMode="External"/><Relationship Id="rId766" Type="http://schemas.openxmlformats.org/officeDocument/2006/relationships/hyperlink" Target="http://../AppData/Roaming/Microsoft/Users/51984/Users/CASA%201/Users/CASA%201/AppData/Roaming/Microsoft/AppData/Roaming/Microsoft/RESOLUCIONES%202017%20PDF/780.pdf" TargetMode="External"/><Relationship Id="rId765" Type="http://schemas.openxmlformats.org/officeDocument/2006/relationships/hyperlink" Target="http://../AppData/Roaming/Microsoft/Users/51984/Users/CASA%201/Users/CASA%201/AppData/Roaming/Microsoft/AppData/Roaming/Microsoft/RESOLUCIONES%202017%20PDF/779.pdf" TargetMode="External"/><Relationship Id="rId764" Type="http://schemas.openxmlformats.org/officeDocument/2006/relationships/hyperlink" Target="http://../AppData/Roaming/Microsoft/Users/51984/Users/CASA%201/Users/CASA%201/AppData/Roaming/Microsoft/AppData/Roaming/Microsoft/RESOLUCIONES%202017%20PDF/778.pdf" TargetMode="External"/><Relationship Id="rId769" Type="http://schemas.openxmlformats.org/officeDocument/2006/relationships/hyperlink" Target="http://../AppData/Roaming/Microsoft/Users/51984/Users/CASA%201/Users/CASA%201/AppData/Roaming/Microsoft/RESOLUCIONES%202017%20PDF/783.pdf" TargetMode="External"/><Relationship Id="rId768" Type="http://schemas.openxmlformats.org/officeDocument/2006/relationships/hyperlink" Target="http://../AppData/Roaming/Microsoft/Users/51984/Users/CASA%201/Users/CASA%201/AppData/Roaming/Microsoft/RESOLUCIONES%202017%20PDF/782.pdf" TargetMode="External"/><Relationship Id="rId763" Type="http://schemas.openxmlformats.org/officeDocument/2006/relationships/hyperlink" Target="http://../AppData/Roaming/Microsoft/Users/51984/Users/CASA%201/Users/CASA%201/AppData/Roaming/Microsoft/AppData/Roaming/Microsoft/RESOLUCIONES%202017%20PDF/777.pdf" TargetMode="External"/><Relationship Id="rId762" Type="http://schemas.openxmlformats.org/officeDocument/2006/relationships/hyperlink" Target="http://../AppData/Roaming/Microsoft/Users/51984/Users/CASA%201/Users/CASA%201/AppData/Roaming/Microsoft/AppData/Roaming/Microsoft/RESOLUCIONES%202017%20PDF/776.pdf" TargetMode="External"/><Relationship Id="rId761" Type="http://schemas.openxmlformats.org/officeDocument/2006/relationships/hyperlink" Target="http://../AppData/Roaming/Microsoft/Users/51984/Users/CASA%201/Users/CASA%201/AppData/Roaming/Microsoft/RESOLUCIONES%202017%20PDF/775.pdf" TargetMode="External"/><Relationship Id="rId760" Type="http://schemas.openxmlformats.org/officeDocument/2006/relationships/hyperlink" Target="http://../AppData/Roaming/Microsoft/Users/51984/Users/CASA%201/Users/CASA%201/AppData/Roaming/Microsoft/AppData/Roaming/Microsoft/RESOLUCIONES%202017%20PDF/PROVEIDO%20007.pdf" TargetMode="External"/><Relationship Id="rId756" Type="http://schemas.openxmlformats.org/officeDocument/2006/relationships/hyperlink" Target="http://../AppData/Roaming/Microsoft/Users/51984/Users/CASA%201/Users/CASA%201/AppData/Roaming/Microsoft/AppData/Roaming/Microsoft/RESOLUCIONES%202017%20PDF/771.pdf" TargetMode="External"/><Relationship Id="rId755" Type="http://schemas.openxmlformats.org/officeDocument/2006/relationships/hyperlink" Target="http://../AppData/Roaming/Microsoft/Users/51984/Users/CASA%201/Users/CASA%201/AppData/Roaming/Microsoft/AppData/Roaming/Microsoft/RESOLUCIONES%202017%20PDF/770.pdf" TargetMode="External"/><Relationship Id="rId754" Type="http://schemas.openxmlformats.org/officeDocument/2006/relationships/hyperlink" Target="http://../AppData/Roaming/Microsoft/Users/51984/Users/CASA%201/Users/CASA%201/AppData/Roaming/Microsoft/RESOLUCIONES%202017%20PDF/769.pdf" TargetMode="External"/><Relationship Id="rId753" Type="http://schemas.openxmlformats.org/officeDocument/2006/relationships/hyperlink" Target="http://../AppData/Roaming/Microsoft/Users/51984/Users/CASA%201/Users/CASA%201/AppData/Roaming/Microsoft/AppData/Roaming/Microsoft/RESOLUCIONES%202017%20PDF/768.pdf" TargetMode="External"/><Relationship Id="rId759" Type="http://schemas.openxmlformats.org/officeDocument/2006/relationships/hyperlink" Target="http://../AppData/Roaming/Microsoft/Users/51984/Users/CASA%201/Users/CASA%201/AppData/Roaming/Microsoft/AppData/Roaming/Microsoft/RESOLUCIONES%202017%20PDF/774.pdf" TargetMode="External"/><Relationship Id="rId758" Type="http://schemas.openxmlformats.org/officeDocument/2006/relationships/hyperlink" Target="http://../AppData/Roaming/Microsoft/Users/51984/Users/CASA%201/Users/CASA%201/AppData/Roaming/Microsoft/AppData/Roaming/Microsoft/RESOLUCIONES%202017%20PDF/773.pdf" TargetMode="External"/><Relationship Id="rId757" Type="http://schemas.openxmlformats.org/officeDocument/2006/relationships/hyperlink" Target="http://../AppData/Roaming/Microsoft/Users/51984/Users/CASA%201/Users/CASA%201/AppData/Roaming/Microsoft/RESOLUCIONES%202017%20PDF/772.pdf" TargetMode="External"/><Relationship Id="rId752" Type="http://schemas.openxmlformats.org/officeDocument/2006/relationships/hyperlink" Target="http://../AppData/Roaming/Microsoft/Users/51984/Users/CASA%201/Users/CASA%201/AppData/Roaming/Microsoft/AppData/Roaming/Microsoft/RESOLUCIONES%202017%20PDF/767.pdf" TargetMode="External"/><Relationship Id="rId751" Type="http://schemas.openxmlformats.org/officeDocument/2006/relationships/hyperlink" Target="http://../AppData/Roaming/Microsoft/Users/51984/Users/CASA%201/Users/CASA%201/AppData/Roaming/Microsoft/AppData/Roaming/Microsoft/RESOLUCIONES%202017%20PDF/766.pdf" TargetMode="External"/><Relationship Id="rId750" Type="http://schemas.openxmlformats.org/officeDocument/2006/relationships/hyperlink" Target="http://../AppData/Roaming/Microsoft/Users/51984/Users/CASA%201/Users/CASA%201/AppData/Roaming/Microsoft/AppData/Roaming/Microsoft/RESOLUCIONES%202017%20PDF/765.pdf" TargetMode="External"/><Relationship Id="rId709" Type="http://schemas.openxmlformats.org/officeDocument/2006/relationships/hyperlink" Target="http://../AppData/Roaming/Microsoft/Users/51984/Users/CASA%201/Users/CASA%201/AppData/Roaming/Microsoft/AppData/Roaming/Microsoft/RESOLUCIONES%202017%20PDF/724.pdf" TargetMode="External"/><Relationship Id="rId708" Type="http://schemas.openxmlformats.org/officeDocument/2006/relationships/hyperlink" Target="http://../AppData/Roaming/Microsoft/Users/51984/Users/CASA%201/Users/CASA%201/AppData/Roaming/Microsoft/AppData/Roaming/Microsoft/RESOLUCIONES%202017%20PDF/723.pdf" TargetMode="External"/><Relationship Id="rId707" Type="http://schemas.openxmlformats.org/officeDocument/2006/relationships/hyperlink" Target="http://../AppData/Roaming/Microsoft/Users/51984/Users/CASA%201/Users/CASA%201/AppData/Roaming/Microsoft/AppData/Roaming/Microsoft/RESOLUCIONES%202017%20PDF/722.pdf" TargetMode="External"/><Relationship Id="rId706" Type="http://schemas.openxmlformats.org/officeDocument/2006/relationships/hyperlink" Target="http://../AppData/Roaming/Microsoft/Users/51984/Users/CASA%201/Users/CASA%201/AppData/Roaming/Microsoft/AppData/Roaming/Microsoft/RESOLUCIONES%202017%20PDF/721.pdf" TargetMode="External"/><Relationship Id="rId701" Type="http://schemas.openxmlformats.org/officeDocument/2006/relationships/hyperlink" Target="http://../AppData/Roaming/Microsoft/Users/51984/Users/CASA%201/Users/CASA%201/AppData/Roaming/Microsoft/AppData/Roaming/Microsoft/RESOLUCIONES%202017%20PDF/716.pdf" TargetMode="External"/><Relationship Id="rId700" Type="http://schemas.openxmlformats.org/officeDocument/2006/relationships/hyperlink" Target="http://../AppData/Roaming/Microsoft/Users/51984/Users/CASA%201/Users/CASA%201/AppData/Roaming/Microsoft/AppData/Roaming/Microsoft/RESOLUCIONES%202017%20PDF/715.pdf" TargetMode="External"/><Relationship Id="rId705" Type="http://schemas.openxmlformats.org/officeDocument/2006/relationships/hyperlink" Target="http://../AppData/Roaming/Microsoft/Users/51984/Users/CASA%201/Users/CASA%201/AppData/Roaming/Microsoft/AppData/Roaming/Microsoft/RESOLUCIONES%202017%20PDF/720.pdf" TargetMode="External"/><Relationship Id="rId704" Type="http://schemas.openxmlformats.org/officeDocument/2006/relationships/hyperlink" Target="http://../AppData/Roaming/Microsoft/Users/51984/Users/CASA%201/Users/CASA%201/AppData/Roaming/Microsoft/AppData/Roaming/Microsoft/RESOLUCIONES%202017%20PDF/719.pdf" TargetMode="External"/><Relationship Id="rId703" Type="http://schemas.openxmlformats.org/officeDocument/2006/relationships/hyperlink" Target="http://../AppData/Roaming/Microsoft/Users/51984/Users/CASA%201/Users/CASA%201/AppData/Roaming/Microsoft/AppData/Roaming/Microsoft/RESOLUCIONES%202017%20PDF/718.pdf" TargetMode="External"/><Relationship Id="rId702" Type="http://schemas.openxmlformats.org/officeDocument/2006/relationships/hyperlink" Target="http://../AppData/Roaming/Microsoft/Users/51984/Users/CASA%201/Users/CASA%201/AppData/Roaming/Microsoft/RESOLUCIONES%202017%20PDF/717.pdf" TargetMode="External"/><Relationship Id="rId729" Type="http://schemas.openxmlformats.org/officeDocument/2006/relationships/hyperlink" Target="http://../AppData/Roaming/Microsoft/Users/51984/Users/CASA%201/Users/CASA%201/AppData/Roaming/Microsoft/RESOLUCIONES%202017%20PDF/744.pdf" TargetMode="External"/><Relationship Id="rId728" Type="http://schemas.openxmlformats.org/officeDocument/2006/relationships/hyperlink" Target="http://../AppData/Roaming/Microsoft/Users/51984/Users/CASA%201/Users/CASA%201/AppData/Roaming/Microsoft/AppData/Roaming/Microsoft/RESOLUCIONES%202017%20PDF/743.pdf" TargetMode="External"/><Relationship Id="rId723" Type="http://schemas.openxmlformats.org/officeDocument/2006/relationships/hyperlink" Target="http://../AppData/Roaming/Microsoft/Users/51984/Users/CASA%201/Users/CASA%201/AppData/Roaming/Microsoft/AppData/Roaming/Microsoft/RESOLUCIONES%202017%20PDF/738.pdf" TargetMode="External"/><Relationship Id="rId722" Type="http://schemas.openxmlformats.org/officeDocument/2006/relationships/hyperlink" Target="http://../AppData/Roaming/Microsoft/Users/51984/Users/CASA%201/Users/CASA%201/AppData/Roaming/Microsoft/AppData/Roaming/Microsoft/RESOLUCIONES%202017%20PDF/737.pdf" TargetMode="External"/><Relationship Id="rId721" Type="http://schemas.openxmlformats.org/officeDocument/2006/relationships/hyperlink" Target="http://../AppData/Roaming/Microsoft/Users/51984/Users/CASA%201/Users/CASA%201/AppData/Roaming/Microsoft/AppData/Roaming/Microsoft/RESOLUCIONES%202017%20PDF/736.pdf" TargetMode="External"/><Relationship Id="rId720" Type="http://schemas.openxmlformats.org/officeDocument/2006/relationships/hyperlink" Target="http://../AppData/Roaming/Microsoft/Users/51984/Users/CASA%201/Users/CASA%201/AppData/Roaming/Microsoft/AppData/Roaming/Microsoft/RESOLUCIONES%202017%20PDF/735.pdf" TargetMode="External"/><Relationship Id="rId727" Type="http://schemas.openxmlformats.org/officeDocument/2006/relationships/hyperlink" Target="http://../AppData/Roaming/Microsoft/Users/51984/Users/CASA%201/Users/CASA%201/AppData/Roaming/Microsoft/AppData/Roaming/Microsoft/RESOLUCIONES%202017%20PDF/742.pdf" TargetMode="External"/><Relationship Id="rId726" Type="http://schemas.openxmlformats.org/officeDocument/2006/relationships/hyperlink" Target="http://../AppData/Roaming/Microsoft/Users/51984/Users/CASA%201/Users/CASA%201/AppData/Roaming/Microsoft/AppData/Roaming/Microsoft/RESOLUCIONES%202017%20PDF/741.pdf" TargetMode="External"/><Relationship Id="rId725" Type="http://schemas.openxmlformats.org/officeDocument/2006/relationships/hyperlink" Target="http://../AppData/Roaming/Microsoft/Users/51984/Users/CASA%201/Users/CASA%201/AppData/Roaming/Microsoft/AppData/Roaming/Microsoft/RESOLUCIONES%202017%20PDF/740.pdf" TargetMode="External"/><Relationship Id="rId724" Type="http://schemas.openxmlformats.org/officeDocument/2006/relationships/hyperlink" Target="http://../AppData/Roaming/Microsoft/Users/51984/Users/CASA%201/Users/CASA%201/AppData/Roaming/Microsoft/AppData/Roaming/Microsoft/RESOLUCIONES%202017%20PDF/739.pdf" TargetMode="External"/><Relationship Id="rId719" Type="http://schemas.openxmlformats.org/officeDocument/2006/relationships/hyperlink" Target="http://../AppData/Roaming/Microsoft/Users/51984/Users/CASA%201/Users/CASA%201/AppData/Roaming/Microsoft/AppData/Roaming/Microsoft/RESOLUCIONES%202017%20PDF/734.pdf" TargetMode="External"/><Relationship Id="rId718" Type="http://schemas.openxmlformats.org/officeDocument/2006/relationships/hyperlink" Target="http://../AppData/Roaming/Microsoft/Users/51984/Users/CASA%201/Users/CASA%201/AppData/Roaming/Microsoft/RESOLUCIONES%202017%20PDF/733.pdf" TargetMode="External"/><Relationship Id="rId717" Type="http://schemas.openxmlformats.org/officeDocument/2006/relationships/hyperlink" Target="http://../AppData/Roaming/Microsoft/Users/51984/Users/CASA%201/Users/CASA%201/AppData/Roaming/Microsoft/AppData/Roaming/Microsoft/RESOLUCIONES%202017%20PDF/732.pdf" TargetMode="External"/><Relationship Id="rId712" Type="http://schemas.openxmlformats.org/officeDocument/2006/relationships/hyperlink" Target="http://../AppData/Roaming/Microsoft/Users/51984/Users/CASA%201/Users/CASA%201/AppData/Roaming/Microsoft/AppData/Roaming/Microsoft/RESOLUCIONES%202017%20PDF/727.pdf" TargetMode="External"/><Relationship Id="rId711" Type="http://schemas.openxmlformats.org/officeDocument/2006/relationships/hyperlink" Target="http://../AppData/Roaming/Microsoft/Users/51984/Users/CASA%201/Users/CASA%201/AppData/Roaming/Microsoft/AppData/Roaming/Microsoft/RESOLUCIONES%202017%20PDF/726.pdf" TargetMode="External"/><Relationship Id="rId710" Type="http://schemas.openxmlformats.org/officeDocument/2006/relationships/hyperlink" Target="http://../AppData/Roaming/Microsoft/Users/51984/Users/CASA%201/Users/CASA%201/AppData/Roaming/Microsoft/AppData/Roaming/Microsoft/RESOLUCIONES%202017%20PDF/725.pdf" TargetMode="External"/><Relationship Id="rId716" Type="http://schemas.openxmlformats.org/officeDocument/2006/relationships/hyperlink" Target="http://../AppData/Roaming/Microsoft/Users/51984/Users/CASA%201/Users/CASA%201/AppData/Roaming/Microsoft/AppData/Roaming/Microsoft/RESOLUCIONES%202017%20PDF/731.pdf" TargetMode="External"/><Relationship Id="rId715" Type="http://schemas.openxmlformats.org/officeDocument/2006/relationships/hyperlink" Target="http://../AppData/Roaming/Microsoft/Users/51984/Users/CASA%201/Users/CASA%201/AppData/Roaming/Microsoft/AppData/Roaming/Microsoft/RESOLUCIONES%202017%20PDF/730.pdf" TargetMode="External"/><Relationship Id="rId714" Type="http://schemas.openxmlformats.org/officeDocument/2006/relationships/hyperlink" Target="http://../AppData/Roaming/Microsoft/Users/51984/Users/CASA%201/Users/CASA%201/AppData/Roaming/Microsoft/RESOLUCIONES%202017%20PDF/729.pdf" TargetMode="External"/><Relationship Id="rId713" Type="http://schemas.openxmlformats.org/officeDocument/2006/relationships/hyperlink" Target="http://../AppData/Roaming/Microsoft/Users/51984/Users/CASA%201/Users/CASA%201/AppData/Roaming/Microsoft/AppData/Roaming/Microsoft/RESOLUCIONES%202017%20PDF/728.pdf" TargetMode="External"/><Relationship Id="rId789" Type="http://schemas.openxmlformats.org/officeDocument/2006/relationships/hyperlink" Target="http://../AppData/Roaming/Microsoft/Users/51984/Users/CASA%201/Users/CASA%201/AppData/Roaming/Microsoft/AppData/Roaming/Microsoft/RESOLUCIONES%202017%20PDF/803.pdf" TargetMode="External"/><Relationship Id="rId788" Type="http://schemas.openxmlformats.org/officeDocument/2006/relationships/hyperlink" Target="http://../AppData/Roaming/Microsoft/Users/51984/Users/CASA%201/Users/CASA%201/AppData/Roaming/Microsoft/AppData/Roaming/Microsoft/RESOLUCIONES%202017%20PDF/802.pdf" TargetMode="External"/><Relationship Id="rId787" Type="http://schemas.openxmlformats.org/officeDocument/2006/relationships/hyperlink" Target="http://../AppData/Roaming/Microsoft/Users/51984/Users/CASA%201/Users/CASA%201/AppData/Roaming/Microsoft/AppData/Roaming/Microsoft/RESOLUCIONES%202017%20PDF/801.pdf" TargetMode="External"/><Relationship Id="rId786" Type="http://schemas.openxmlformats.org/officeDocument/2006/relationships/hyperlink" Target="http://../AppData/Roaming/Microsoft/Users/51984/Users/CASA%201/Users/CASA%201/AppData/Roaming/Microsoft/AppData/Roaming/Microsoft/RESOLUCIONES%202017%20PDF/800.pdf" TargetMode="External"/><Relationship Id="rId781" Type="http://schemas.openxmlformats.org/officeDocument/2006/relationships/hyperlink" Target="http://../AppData/Roaming/Microsoft/Users/51984/Users/CASA%201/Users/CASA%201/AppData/Roaming/Microsoft/AppData/Roaming/Microsoft/RESOLUCIONES%202017%20PDF/795.pdf" TargetMode="External"/><Relationship Id="rId780" Type="http://schemas.openxmlformats.org/officeDocument/2006/relationships/hyperlink" Target="http://../AppData/Roaming/Microsoft/Users/51984/Users/CASA%201/Users/CASA%201/AppData/Roaming/Microsoft/AppData/Roaming/Microsoft/RESOLUCIONES%202017%20PDF/794.pdf" TargetMode="External"/><Relationship Id="rId785" Type="http://schemas.openxmlformats.org/officeDocument/2006/relationships/hyperlink" Target="http://../AppData/Roaming/Microsoft/Users/51984/Users/CASA%201/Users/CASA%201/AppData/Roaming/Microsoft/AppData/Roaming/Microsoft/RESOLUCIONES%202017%20PDF/799.pdf" TargetMode="External"/><Relationship Id="rId784" Type="http://schemas.openxmlformats.org/officeDocument/2006/relationships/hyperlink" Target="http://../AppData/Roaming/Microsoft/Users/51984/Users/CASA%201/Users/CASA%201/AppData/Roaming/Microsoft/AppData/Roaming/Microsoft/RESOLUCIONES%202017%20PDF/798.pdf" TargetMode="External"/><Relationship Id="rId783" Type="http://schemas.openxmlformats.org/officeDocument/2006/relationships/hyperlink" Target="http://../AppData/Roaming/Microsoft/Users/51984/Users/CASA%201/Users/CASA%201/AppData/Roaming/Microsoft/AppData/Roaming/Microsoft/RESOLUCIONES%202017%20PDF/797.pdf" TargetMode="External"/><Relationship Id="rId782" Type="http://schemas.openxmlformats.org/officeDocument/2006/relationships/hyperlink" Target="http://../AppData/Roaming/Microsoft/Users/51984/Users/CASA%201/Users/CASA%201/AppData/Roaming/Microsoft/AppData/Roaming/Microsoft/RESOLUCIONES%202017%20PDF/796.pdf" TargetMode="External"/><Relationship Id="rId778" Type="http://schemas.openxmlformats.org/officeDocument/2006/relationships/hyperlink" Target="http://../AppData/Roaming/Microsoft/Users/51984/Users/CASA%201/Users/CASA%201/AppData/Roaming/Microsoft/AppData/Roaming/Microsoft/RESOLUCIONES%202017%20PDF/792.pdf" TargetMode="External"/><Relationship Id="rId777" Type="http://schemas.openxmlformats.org/officeDocument/2006/relationships/hyperlink" Target="http://../AppData/Roaming/Microsoft/Users/51984/Users/CASA%201/Users/CASA%201/AppData/Roaming/Microsoft/AppData/Roaming/Microsoft/RESOLUCIONES%202017%20PDF/791.pdf" TargetMode="External"/><Relationship Id="rId776" Type="http://schemas.openxmlformats.org/officeDocument/2006/relationships/hyperlink" Target="http://../AppData/Roaming/Microsoft/Users/51984/Users/CASA%201/Users/CASA%201/AppData/Roaming/Microsoft/AppData/Roaming/Microsoft/RESOLUCIONES%202017%20PDF/790.pdf" TargetMode="External"/><Relationship Id="rId775" Type="http://schemas.openxmlformats.org/officeDocument/2006/relationships/hyperlink" Target="http://../AppData/Roaming/Microsoft/Users/51984/Users/CASA%201/Users/CASA%201/AppData/Roaming/Microsoft/AppData/Roaming/Microsoft/RESOLUCIONES%202017%20PDF/789.pdf" TargetMode="External"/><Relationship Id="rId779" Type="http://schemas.openxmlformats.org/officeDocument/2006/relationships/hyperlink" Target="http://../AppData/Roaming/Microsoft/Users/51984/Users/CASA%201/Users/CASA%201/AppData/Roaming/Microsoft/AppData/Roaming/Microsoft/RESOLUCIONES%202017%20PDF/793.pdf" TargetMode="External"/><Relationship Id="rId770" Type="http://schemas.openxmlformats.org/officeDocument/2006/relationships/hyperlink" Target="http://../AppData/Roaming/Microsoft/Users/51984/Users/CASA%201/Users/CASA%201/AppData/Roaming/Microsoft/AppData/Roaming/Microsoft/RESOLUCIONES%202017%20PDF/784.pdf" TargetMode="External"/><Relationship Id="rId774" Type="http://schemas.openxmlformats.org/officeDocument/2006/relationships/hyperlink" Target="http://../AppData/Roaming/Microsoft/Users/51984/Users/CASA%201/Users/CASA%201/AppData/Roaming/Microsoft/AppData/Roaming/Microsoft/RESOLUCIONES%202017%20PDF/788.pdf" TargetMode="External"/><Relationship Id="rId773" Type="http://schemas.openxmlformats.org/officeDocument/2006/relationships/hyperlink" Target="http://../AppData/Roaming/Microsoft/Users/51984/Users/CASA%201/Users/CASA%201/AppData/Roaming/Microsoft/AppData/Roaming/Microsoft/RESOLUCIONES%202017%20PDF/787.pdf" TargetMode="External"/><Relationship Id="rId772" Type="http://schemas.openxmlformats.org/officeDocument/2006/relationships/hyperlink" Target="http://../AppData/Roaming/Microsoft/Users/51984/Users/CASA%201/Users/CASA%201/AppData/Roaming/Microsoft/AppData/Roaming/Microsoft/RESOLUCIONES%202017%20PDF/786.pdf" TargetMode="External"/><Relationship Id="rId771" Type="http://schemas.openxmlformats.org/officeDocument/2006/relationships/hyperlink" Target="http://../AppData/Roaming/Microsoft/Users/51984/Users/CASA%201/Users/CASA%201/AppData/Roaming/Microsoft/RESOLUCIONES%202017%20PDF/785.pdf" TargetMode="External"/><Relationship Id="rId799" Type="http://schemas.openxmlformats.org/officeDocument/2006/relationships/hyperlink" Target="http://../AppData/Roaming/Microsoft/Users/51984/Users/CASA%201/Users/CASA%201/AppData/Roaming/Microsoft/AppData/Roaming/Microsoft/RESOLUCIONES%202017%20PDF/813.pdf" TargetMode="External"/><Relationship Id="rId798" Type="http://schemas.openxmlformats.org/officeDocument/2006/relationships/hyperlink" Target="http://../AppData/Roaming/Microsoft/Users/51984/Users/CASA%201/Users/CASA%201/AppData/Roaming/Microsoft/AppData/Roaming/Microsoft/RESOLUCIONES%202017%20PDF/812.pdf" TargetMode="External"/><Relationship Id="rId797" Type="http://schemas.openxmlformats.org/officeDocument/2006/relationships/hyperlink" Target="http://../AppData/Roaming/Microsoft/Users/51984/Users/CASA%201/Users/CASA%201/AppData/Roaming/Microsoft/AppData/Roaming/Microsoft/RESOLUCIONES%202017%20PDF/811.pdf" TargetMode="External"/><Relationship Id="rId792" Type="http://schemas.openxmlformats.org/officeDocument/2006/relationships/hyperlink" Target="http://../AppData/Roaming/Microsoft/Users/51984/Users/CASA%201/Users/CASA%201/AppData/Roaming/Microsoft/AppData/Roaming/Microsoft/RESOLUCIONES%202017%20PDF/806.pdf" TargetMode="External"/><Relationship Id="rId791" Type="http://schemas.openxmlformats.org/officeDocument/2006/relationships/hyperlink" Target="http://../AppData/Roaming/Microsoft/Users/51984/Users/CASA%201/Users/CASA%201/AppData/Roaming/Microsoft/AppData/Roaming/Microsoft/RESOLUCIONES%202017%20PDF/805.pdf" TargetMode="External"/><Relationship Id="rId790" Type="http://schemas.openxmlformats.org/officeDocument/2006/relationships/hyperlink" Target="http://../AppData/Roaming/Microsoft/Users/51984/Users/CASA%201/Users/CASA%201/AppData/Roaming/Microsoft/AppData/Roaming/Microsoft/RESOLUCIONES%202017%20PDF/804.pdf" TargetMode="External"/><Relationship Id="rId796" Type="http://schemas.openxmlformats.org/officeDocument/2006/relationships/hyperlink" Target="http://../AppData/Roaming/Microsoft/Users/51984/Users/CASA%201/Users/CASA%201/AppData/Roaming/Microsoft/AppData/Roaming/Microsoft/RESOLUCIONES%202017%20PDF/810.pdf" TargetMode="External"/><Relationship Id="rId795" Type="http://schemas.openxmlformats.org/officeDocument/2006/relationships/hyperlink" Target="http://../AppData/Roaming/Microsoft/Users/51984/Users/CASA%201/Users/CASA%201/AppData/Roaming/Microsoft/AppData/Roaming/Microsoft/RESOLUCIONES%202017%20PDF/809.pdf" TargetMode="External"/><Relationship Id="rId794" Type="http://schemas.openxmlformats.org/officeDocument/2006/relationships/hyperlink" Target="http://../AppData/Roaming/Microsoft/Users/51984/Users/CASA%201/Users/CASA%201/AppData/Roaming/Microsoft/AppData/Roaming/Microsoft/RESOLUCIONES%202017%20PDF/808.pdf" TargetMode="External"/><Relationship Id="rId793" Type="http://schemas.openxmlformats.org/officeDocument/2006/relationships/hyperlink" Target="http://../AppData/Roaming/Microsoft/Users/51984/Users/CASA%201/Users/CASA%201/AppData/Roaming/Microsoft/AppData/Roaming/Microsoft/RESOLUCIONES%202017%20PDF/807.pdf" TargetMode="External"/><Relationship Id="rId629" Type="http://schemas.openxmlformats.org/officeDocument/2006/relationships/hyperlink" Target="http://../AppData/Roaming/Microsoft/Users/51984/Users/CASA%201/Users/CASA%201/AppData/Roaming/Microsoft/AppData/Roaming/Microsoft/RESOLUCIONES%202017%20PDF/645.pdf" TargetMode="External"/><Relationship Id="rId624" Type="http://schemas.openxmlformats.org/officeDocument/2006/relationships/hyperlink" Target="http://../AppData/Roaming/Microsoft/Users/51984/Users/CASA%201/Users/CASA%201/AppData/Roaming/Microsoft/RESOLUCIONES%202017%20PDF/640.pdf" TargetMode="External"/><Relationship Id="rId623" Type="http://schemas.openxmlformats.org/officeDocument/2006/relationships/hyperlink" Target="http://../AppData/Roaming/Microsoft/Users/51984/Users/CASA%201/Users/CASA%201/AppData/Roaming/Microsoft/AppData/Roaming/Microsoft/RESOLUCIONES%202017%20PDF/639.pdf" TargetMode="External"/><Relationship Id="rId622" Type="http://schemas.openxmlformats.org/officeDocument/2006/relationships/hyperlink" Target="http://../AppData/Roaming/Microsoft/Users/51984/Users/CASA%201/Users/CASA%201/AppData/Roaming/Microsoft/RESOLUCIONES%202017%20PDF/638.pdf" TargetMode="External"/><Relationship Id="rId621" Type="http://schemas.openxmlformats.org/officeDocument/2006/relationships/hyperlink" Target="http://../AppData/Roaming/Microsoft/Users/51984/Users/CASA%201/Users/CASA%201/AppData/Roaming/Microsoft/RESOLUCIONES%202017%20PDF/637.pdf" TargetMode="External"/><Relationship Id="rId628" Type="http://schemas.openxmlformats.org/officeDocument/2006/relationships/hyperlink" Target="http://../AppData/Roaming/Microsoft/Users/51984/Users/CASA%201/Users/CASA%201/AppData/Roaming/Microsoft/AppData/Roaming/Microsoft/RESOLUCIONES%202017%20PDF/644.pdf" TargetMode="External"/><Relationship Id="rId627" Type="http://schemas.openxmlformats.org/officeDocument/2006/relationships/hyperlink" Target="http://../AppData/Roaming/Microsoft/Users/51984/Users/CASA%201/Users/CASA%201/AppData/Roaming/Microsoft/RESOLUCIONES%202017%20PDF/643.pdf" TargetMode="External"/><Relationship Id="rId626" Type="http://schemas.openxmlformats.org/officeDocument/2006/relationships/hyperlink" Target="http://../AppData/Roaming/Microsoft/Users/51984/Users/CASA%201/Users/CASA%201/AppData/Roaming/Microsoft/AppData/Roaming/Microsoft/RESOLUCIONES%202017%20PDF/642.pdf" TargetMode="External"/><Relationship Id="rId625" Type="http://schemas.openxmlformats.org/officeDocument/2006/relationships/hyperlink" Target="http://../AppData/Roaming/Microsoft/Users/51984/Users/CASA%201/Users/CASA%201/AppData/Roaming/Microsoft/AppData/Roaming/Microsoft/RESOLUCIONES%202017%20PDF/641.pdf" TargetMode="External"/><Relationship Id="rId620" Type="http://schemas.openxmlformats.org/officeDocument/2006/relationships/hyperlink" Target="http://../AppData/Roaming/Microsoft/Users/51984/Users/CASA%201/Users/CASA%201/AppData/Roaming/Microsoft/AppData/Roaming/Microsoft/RESOLUCIONES%202017%20PDF/636.pdf" TargetMode="External"/><Relationship Id="rId619" Type="http://schemas.openxmlformats.org/officeDocument/2006/relationships/hyperlink" Target="http://../AppData/Roaming/Microsoft/Users/51984/Users/CASA%201/Users/CASA%201/AppData/Roaming/Microsoft/AppData/Roaming/Microsoft/RESOLUCIONES%202017%20PDF/635.pdf" TargetMode="External"/><Relationship Id="rId618" Type="http://schemas.openxmlformats.org/officeDocument/2006/relationships/hyperlink" Target="http://../AppData/Roaming/Microsoft/Users/51984/Users/CASA%201/Users/CASA%201/AppData/Roaming/Microsoft/AppData/Roaming/Microsoft/RESOLUCIONES%202017%20PDF/634.pdf" TargetMode="External"/><Relationship Id="rId613" Type="http://schemas.openxmlformats.org/officeDocument/2006/relationships/hyperlink" Target="http://../AppData/Roaming/Microsoft/Users/51984/Users/CASA%201/Users/CASA%201/AppData/Roaming/Microsoft/AppData/Roaming/Microsoft/RESOLUCIONES%202017%20PDF/629.pdf" TargetMode="External"/><Relationship Id="rId612" Type="http://schemas.openxmlformats.org/officeDocument/2006/relationships/hyperlink" Target="http://../AppData/Roaming/Microsoft/Users/51984/Users/CASA%201/Users/CASA%201/AppData/Roaming/Microsoft/AppData/Roaming/Microsoft/RESOLUCIONES%202017%20PDF/628.pdf" TargetMode="External"/><Relationship Id="rId611" Type="http://schemas.openxmlformats.org/officeDocument/2006/relationships/hyperlink" Target="http://../AppData/Roaming/Microsoft/Users/51984/Users/CASA%201/Users/CASA%201/AppData/Roaming/Microsoft/AppData/Roaming/Microsoft/RESOLUCIONES%202017%20PDF/627.pdf" TargetMode="External"/><Relationship Id="rId610" Type="http://schemas.openxmlformats.org/officeDocument/2006/relationships/hyperlink" Target="http://../AppData/Roaming/Microsoft/Users/51984/Users/CASA%201/Users/CASA%201/AppData/Roaming/Microsoft/AppData/Roaming/Microsoft/RESOLUCIONES%202017%20PDF/626.pdf" TargetMode="External"/><Relationship Id="rId617" Type="http://schemas.openxmlformats.org/officeDocument/2006/relationships/hyperlink" Target="http://../AppData/Roaming/Microsoft/Users/51984/Users/CASA%201/Users/CASA%201/AppData/Roaming/Microsoft/AppData/Roaming/Microsoft/RESOLUCIONES%202017%20PDF/633.pdf" TargetMode="External"/><Relationship Id="rId616" Type="http://schemas.openxmlformats.org/officeDocument/2006/relationships/hyperlink" Target="http://../AppData/Roaming/Microsoft/Users/51984/Users/CASA%201/Users/CASA%201/AppData/Roaming/Microsoft/RESOLUCIONES%202017%20PDF/632.pdf" TargetMode="External"/><Relationship Id="rId615" Type="http://schemas.openxmlformats.org/officeDocument/2006/relationships/hyperlink" Target="http://../AppData/Roaming/Microsoft/Users/51984/Users/CASA%201/Users/CASA%201/AppData/Roaming/Microsoft/AppData/Roaming/Microsoft/RESOLUCIONES%202017%20PDF/631.pdf" TargetMode="External"/><Relationship Id="rId614" Type="http://schemas.openxmlformats.org/officeDocument/2006/relationships/hyperlink" Target="http://../AppData/Roaming/Microsoft/Users/51984/Users/CASA%201/Users/CASA%201/AppData/Roaming/Microsoft/AppData/Roaming/Microsoft/RESOLUCIONES%202017%20PDF/630.pdf" TargetMode="External"/><Relationship Id="rId646" Type="http://schemas.openxmlformats.org/officeDocument/2006/relationships/hyperlink" Target="http://../AppData/Roaming/Microsoft/Users/51984/Users/CASA%201/Users/CASA%201/AppData/Roaming/Microsoft/AppData/Roaming/Microsoft/RESOLUCIONES%202017%20PDF/662.pdf" TargetMode="External"/><Relationship Id="rId645" Type="http://schemas.openxmlformats.org/officeDocument/2006/relationships/hyperlink" Target="http://../AppData/Roaming/Microsoft/Users/51984/Users/CASA%201/Users/CASA%201/AppData/Roaming/Microsoft/AppData/Roaming/Microsoft/RESOLUCIONES%202017%20PDF/661.pdf" TargetMode="External"/><Relationship Id="rId644" Type="http://schemas.openxmlformats.org/officeDocument/2006/relationships/hyperlink" Target="http://../AppData/Roaming/Microsoft/Users/51984/Users/CASA%201/Users/CASA%201/AppData/Roaming/Microsoft/AppData/Roaming/Microsoft/RESOLUCIONES%202017%20PDF/660.pdf" TargetMode="External"/><Relationship Id="rId643" Type="http://schemas.openxmlformats.org/officeDocument/2006/relationships/hyperlink" Target="http://../AppData/Roaming/Microsoft/Users/51984/Users/CASA%201/Users/CASA%201/AppData/Roaming/Microsoft/RESOLUCIONES%202017%20PDF/659.pdf" TargetMode="External"/><Relationship Id="rId649" Type="http://schemas.openxmlformats.org/officeDocument/2006/relationships/hyperlink" Target="http://../AppData/Roaming/Microsoft/Users/51984/Users/CASA%201/Users/CASA%201/AppData/Roaming/Microsoft/RESOLUCIONES%202017%20PDF/665.pdf" TargetMode="External"/><Relationship Id="rId648" Type="http://schemas.openxmlformats.org/officeDocument/2006/relationships/hyperlink" Target="http://../AppData/Roaming/Microsoft/Users/51984/Users/CASA%201/Users/CASA%201/AppData/Roaming/Microsoft/AppData/Roaming/Microsoft/RESOLUCIONES%202017%20PDF/664.pdf" TargetMode="External"/><Relationship Id="rId647" Type="http://schemas.openxmlformats.org/officeDocument/2006/relationships/hyperlink" Target="http://../AppData/Roaming/Microsoft/Users/51984/Users/CASA%201/Users/CASA%201/AppData/Roaming/Microsoft/AppData/Roaming/Microsoft/RESOLUCIONES%202017%20PDF/663.pdf" TargetMode="External"/><Relationship Id="rId642" Type="http://schemas.openxmlformats.org/officeDocument/2006/relationships/hyperlink" Target="http://../AppData/Roaming/Microsoft/Users/51984/Users/CASA%201/Users/CASA%201/AppData/Roaming/Microsoft/RESOLUCIONES%202017%20PDF/658.pdf" TargetMode="External"/><Relationship Id="rId641" Type="http://schemas.openxmlformats.org/officeDocument/2006/relationships/hyperlink" Target="http://../AppData/Roaming/Microsoft/Users/51984/Users/CASA%201/Users/CASA%201/AppData/Roaming/Microsoft/AppData/Roaming/Microsoft/RESOLUCIONES%202017%20PDF/657.pdf" TargetMode="External"/><Relationship Id="rId640" Type="http://schemas.openxmlformats.org/officeDocument/2006/relationships/hyperlink" Target="http://../AppData/Roaming/Microsoft/Users/51984/Users/CASA%201/Users/CASA%201/AppData/Roaming/Microsoft/AppData/Roaming/Microsoft/RESOLUCIONES%202017%20PDF/656.pdf" TargetMode="External"/><Relationship Id="rId635" Type="http://schemas.openxmlformats.org/officeDocument/2006/relationships/hyperlink" Target="http://../AppData/Roaming/Microsoft/Users/51984/Users/CASA%201/Users/CASA%201/AppData/Roaming/Microsoft/AppData/Roaming/Microsoft/RESOLUCIONES%202017%20PDF/651.pdf" TargetMode="External"/><Relationship Id="rId634" Type="http://schemas.openxmlformats.org/officeDocument/2006/relationships/hyperlink" Target="http://../AppData/Roaming/Microsoft/Users/51984/Users/CASA%201/Users/CASA%201/AppData/Roaming/Microsoft/AppData/Roaming/Microsoft/RESOLUCIONES%202017%20PDF/650.pdf" TargetMode="External"/><Relationship Id="rId633" Type="http://schemas.openxmlformats.org/officeDocument/2006/relationships/hyperlink" Target="http://../AppData/Roaming/Microsoft/Users/51984/Users/CASA%201/Users/CASA%201/AppData/Roaming/Microsoft/AppData/Roaming/Microsoft/RESOLUCIONES%202017%20PDF/649.pdf" TargetMode="External"/><Relationship Id="rId632" Type="http://schemas.openxmlformats.org/officeDocument/2006/relationships/hyperlink" Target="http://../AppData/Roaming/Microsoft/Users/51984/Users/CASA%201/Users/CASA%201/AppData/Roaming/Microsoft/AppData/Roaming/Microsoft/RESOLUCIONES%202017%20PDF/648.pdf" TargetMode="External"/><Relationship Id="rId639" Type="http://schemas.openxmlformats.org/officeDocument/2006/relationships/hyperlink" Target="http://../AppData/Roaming/Microsoft/Users/51984/Users/CASA%201/Users/CASA%201/AppData/Roaming/Microsoft/AppData/Roaming/Microsoft/RESOLUCIONES%202017%20PDF/655.pdf" TargetMode="External"/><Relationship Id="rId638" Type="http://schemas.openxmlformats.org/officeDocument/2006/relationships/hyperlink" Target="http://../AppData/Roaming/Microsoft/Users/51984/Users/CASA%201/Users/CASA%201/AppData/Roaming/Microsoft/AppData/Roaming/Microsoft/RESOLUCIONES%202017%20PDF/654.pdf" TargetMode="External"/><Relationship Id="rId637" Type="http://schemas.openxmlformats.org/officeDocument/2006/relationships/hyperlink" Target="http://../AppData/Roaming/Microsoft/Users/51984/Users/CASA%201/Users/CASA%201/AppData/Roaming/Microsoft/AppData/Roaming/Microsoft/RESOLUCIONES%202017%20PDF/653.pdf" TargetMode="External"/><Relationship Id="rId636" Type="http://schemas.openxmlformats.org/officeDocument/2006/relationships/hyperlink" Target="http://../AppData/Roaming/Microsoft/Users/51984/Users/CASA%201/Users/CASA%201/AppData/Roaming/Microsoft/AppData/Roaming/Microsoft/RESOLUCIONES%202017%20PDF/652.pdf" TargetMode="External"/><Relationship Id="rId631" Type="http://schemas.openxmlformats.org/officeDocument/2006/relationships/hyperlink" Target="http://../AppData/Roaming/Microsoft/Users/51984/Users/CASA%201/Users/CASA%201/AppData/Roaming/Microsoft/AppData/Roaming/Microsoft/RESOLUCIONES%202017%20PDF/647.pdf" TargetMode="External"/><Relationship Id="rId630" Type="http://schemas.openxmlformats.org/officeDocument/2006/relationships/hyperlink" Target="http://../AppData/Roaming/Microsoft/Users/51984/Users/CASA%201/Users/CASA%201/AppData/Roaming/Microsoft/AppData/Roaming/Microsoft/RESOLUCIONES%202017%20PDF/646.pdf" TargetMode="External"/><Relationship Id="rId609" Type="http://schemas.openxmlformats.org/officeDocument/2006/relationships/hyperlink" Target="http://../AppData/Roaming/Microsoft/Users/51984/Users/CASA%201/Users/CASA%201/AppData/Roaming/Microsoft/AppData/Roaming/Microsoft/RESOLUCIONES%202017%20PDF/625.pdf" TargetMode="External"/><Relationship Id="rId608" Type="http://schemas.openxmlformats.org/officeDocument/2006/relationships/hyperlink" Target="http://../AppData/Roaming/Microsoft/Users/51984/Users/CASA%201/Users/CASA%201/AppData/Roaming/Microsoft/AppData/Roaming/Microsoft/RESOLUCIONES%202017%20PDF/624.pdf" TargetMode="External"/><Relationship Id="rId607" Type="http://schemas.openxmlformats.org/officeDocument/2006/relationships/hyperlink" Target="http://../AppData/Roaming/Microsoft/Users/51984/Users/CASA%201/Users/CASA%201/AppData/Roaming/Microsoft/AppData/Roaming/Microsoft/RESOLUCIONES%202017%20PDF/623.pdf" TargetMode="External"/><Relationship Id="rId602" Type="http://schemas.openxmlformats.org/officeDocument/2006/relationships/hyperlink" Target="http://../AppData/Roaming/Microsoft/Users/51984/Users/CASA%201/Users/CASA%201/AppData/Roaming/Microsoft/AppData/Roaming/Microsoft/RESOLUCIONES%202017%20PDF/618.pdf" TargetMode="External"/><Relationship Id="rId601" Type="http://schemas.openxmlformats.org/officeDocument/2006/relationships/hyperlink" Target="http://../AppData/Roaming/Microsoft/Users/51984/Users/CASA%201/Users/CASA%201/AppData/Roaming/Microsoft/RESOLUCIONES%202017%20PDF/617.pdf" TargetMode="External"/><Relationship Id="rId600" Type="http://schemas.openxmlformats.org/officeDocument/2006/relationships/hyperlink" Target="http://../AppData/Roaming/Microsoft/Users/51984/Users/CASA%201/Users/CASA%201/AppData/Roaming/Microsoft/RESOLUCIONES%202017%20PDF/616.pdf" TargetMode="External"/><Relationship Id="rId606" Type="http://schemas.openxmlformats.org/officeDocument/2006/relationships/hyperlink" Target="http://../AppData/Roaming/Microsoft/Users/51984/Users/CASA%201/Users/CASA%201/AppData/Roaming/Microsoft/AppData/Roaming/Microsoft/RESOLUCIONES%202017%20PDF/622.pdf" TargetMode="External"/><Relationship Id="rId605" Type="http://schemas.openxmlformats.org/officeDocument/2006/relationships/hyperlink" Target="http://../AppData/Roaming/Microsoft/Users/51984/Users/CASA%201/Users/CASA%201/AppData/Roaming/Microsoft/AppData/Roaming/Microsoft/RESOLUCIONES%202017%20PDF/621.pdf" TargetMode="External"/><Relationship Id="rId604" Type="http://schemas.openxmlformats.org/officeDocument/2006/relationships/hyperlink" Target="http://../AppData/Roaming/Microsoft/Users/51984/Users/CASA%201/Users/CASA%201/AppData/Roaming/Microsoft/AppData/Roaming/Microsoft/RESOLUCIONES%202017%20PDF/620.pdf" TargetMode="External"/><Relationship Id="rId603" Type="http://schemas.openxmlformats.org/officeDocument/2006/relationships/hyperlink" Target="http://../AppData/Roaming/Microsoft/Users/51984/Users/CASA%201/Users/CASA%201/AppData/Roaming/Microsoft/AppData/Roaming/Microsoft/RESOLUCIONES%202017%20PDF/619.pdf" TargetMode="External"/><Relationship Id="rId699" Type="http://schemas.openxmlformats.org/officeDocument/2006/relationships/hyperlink" Target="http://../AppData/Roaming/Microsoft/Users/51984/Users/CASA%201/Users/CASA%201/AppData/Roaming/Microsoft/AppData/Roaming/Microsoft/RESOLUCIONES%202017%20PDF/714.pdf" TargetMode="External"/><Relationship Id="rId698" Type="http://schemas.openxmlformats.org/officeDocument/2006/relationships/hyperlink" Target="http://../AppData/Roaming/Microsoft/Users/51984/Users/CASA%201/Users/CASA%201/AppData/Roaming/Microsoft/AppData/Roaming/Microsoft/RESOLUCIONES%202017%20PDF/713.pdf" TargetMode="External"/><Relationship Id="rId693" Type="http://schemas.openxmlformats.org/officeDocument/2006/relationships/hyperlink" Target="http://../AppData/Roaming/Microsoft/Users/51984/Users/CASA%201/Users/CASA%201/AppData/Roaming/Microsoft/AppData/Roaming/Microsoft/RESOLUCIONES%202017%20PDF/708.pdf" TargetMode="External"/><Relationship Id="rId692" Type="http://schemas.openxmlformats.org/officeDocument/2006/relationships/hyperlink" Target="http://../AppData/Roaming/Microsoft/Users/51984/Users/CASA%201/Users/CASA%201/AppData/Roaming/Microsoft/AppData/Roaming/Microsoft/RESOLUCIONES%202017%20PDF/707.pdf" TargetMode="External"/><Relationship Id="rId691" Type="http://schemas.openxmlformats.org/officeDocument/2006/relationships/hyperlink" Target="http://../AppData/Roaming/Microsoft/Users/51984/Users/CASA%201/Users/CASA%201/AppData/Roaming/Microsoft/AppData/Roaming/Microsoft/RESOLUCIONES%202017%20PDF/706.pdf" TargetMode="External"/><Relationship Id="rId690" Type="http://schemas.openxmlformats.org/officeDocument/2006/relationships/hyperlink" Target="http://../AppData/Roaming/Microsoft/Users/51984/Users/CASA%201/Users/CASA%201/AppData/Roaming/Microsoft/AppData/Roaming/Microsoft/RESOLUCIONES%202017%20PDF/705.pdf" TargetMode="External"/><Relationship Id="rId697" Type="http://schemas.openxmlformats.org/officeDocument/2006/relationships/hyperlink" Target="http://../AppData/Roaming/Microsoft/Users/51984/Users/CASA%201/Users/CASA%201/AppData/Roaming/Microsoft/AppData/Roaming/Microsoft/RESOLUCIONES%202017%20PDF/712.pdf" TargetMode="External"/><Relationship Id="rId696" Type="http://schemas.openxmlformats.org/officeDocument/2006/relationships/hyperlink" Target="http://../AppData/Roaming/Microsoft/Users/51984/Users/CASA%201/Users/CASA%201/AppData/Roaming/Microsoft/AppData/Roaming/Microsoft/RESOLUCIONES%202017%20PDF/711.pdf" TargetMode="External"/><Relationship Id="rId695" Type="http://schemas.openxmlformats.org/officeDocument/2006/relationships/hyperlink" Target="http://../AppData/Roaming/Microsoft/Users/51984/Users/CASA%201/Users/CASA%201/AppData/Roaming/Microsoft/AppData/Roaming/Microsoft/RESOLUCIONES%202017%20PDF/710.pdf" TargetMode="External"/><Relationship Id="rId694" Type="http://schemas.openxmlformats.org/officeDocument/2006/relationships/hyperlink" Target="http://../AppData/Roaming/Microsoft/Users/51984/Users/CASA%201/Users/CASA%201/AppData/Roaming/Microsoft/AppData/Roaming/Microsoft/RESOLUCIONES%202017%20PDF/709.pdf" TargetMode="External"/><Relationship Id="rId668" Type="http://schemas.openxmlformats.org/officeDocument/2006/relationships/hyperlink" Target="http://../AppData/Roaming/Microsoft/Users/51984/Users/CASA%201/Users/CASA%201/AppData/Roaming/Microsoft/RESOLUCIONES%202017%20PDF/682.pdf" TargetMode="External"/><Relationship Id="rId667" Type="http://schemas.openxmlformats.org/officeDocument/2006/relationships/hyperlink" Target="http://../AppData/Roaming/Microsoft/Users/51984/Users/CASA%201/Users/CASA%201/AppData/Roaming/Microsoft/AppData/Roaming/Microsoft/RESOLUCIONES%202017%20PDF/681.pdf" TargetMode="External"/><Relationship Id="rId666" Type="http://schemas.openxmlformats.org/officeDocument/2006/relationships/hyperlink" Target="http://../AppData/Roaming/Microsoft/Users/51984/Users/CASA%201/Users/CASA%201/AppData/Roaming/Microsoft/AppData/Roaming/Microsoft/RESOLUCIONES%202017%20PDF/PROVEIDO%20006.pdf" TargetMode="External"/><Relationship Id="rId665" Type="http://schemas.openxmlformats.org/officeDocument/2006/relationships/hyperlink" Target="http://../AppData/Roaming/Microsoft/Users/51984/Users/CASA%201/Users/CASA%201/AppData/Roaming/Microsoft/AppData/Roaming/Microsoft/RESOLUCIONES%202017%20PDF/PROVEIDO%20005.pdf" TargetMode="External"/><Relationship Id="rId669" Type="http://schemas.openxmlformats.org/officeDocument/2006/relationships/hyperlink" Target="http://../AppData/Roaming/Microsoft/Users/51984/Users/CASA%201/Users/CASA%201/AppData/Roaming/Microsoft/RESOLUCIONES%202017%20PDF/683.pdf" TargetMode="External"/><Relationship Id="rId660" Type="http://schemas.openxmlformats.org/officeDocument/2006/relationships/hyperlink" Target="http://../AppData/Roaming/Microsoft/Users/51984/Users/CASA%201/Users/CASA%201/AppData/Roaming/Microsoft/RESOLUCIONES%202017%20PDF/676.pdf" TargetMode="External"/><Relationship Id="rId664" Type="http://schemas.openxmlformats.org/officeDocument/2006/relationships/hyperlink" Target="http://../AppData/Roaming/Microsoft/Users/51984/Users/CASA%201/Users/CASA%201/AppData/Roaming/Microsoft/AppData/Roaming/Microsoft/RESOLUCIONES%202017%20PDF/680.pdf" TargetMode="External"/><Relationship Id="rId663" Type="http://schemas.openxmlformats.org/officeDocument/2006/relationships/hyperlink" Target="http://../AppData/Roaming/Microsoft/Users/51984/Users/CASA%201/Users/CASA%201/AppData/Roaming/Microsoft/AppData/Roaming/Microsoft/RESOLUCIONES%202017%20PDF/679.pdf" TargetMode="External"/><Relationship Id="rId662" Type="http://schemas.openxmlformats.org/officeDocument/2006/relationships/hyperlink" Target="http://../AppData/Roaming/Microsoft/Users/51984/Users/CASA%201/Users/CASA%201/AppData/Roaming/Microsoft/AppData/Roaming/Microsoft/RESOLUCIONES%202017%20PDF/678.pdf" TargetMode="External"/><Relationship Id="rId661" Type="http://schemas.openxmlformats.org/officeDocument/2006/relationships/hyperlink" Target="http://../AppData/Roaming/Microsoft/Users/51984/Users/CASA%201/Users/CASA%201/AppData/Roaming/Microsoft/RESOLUCIONES%202017%20PDF/677.pdf" TargetMode="External"/><Relationship Id="rId657" Type="http://schemas.openxmlformats.org/officeDocument/2006/relationships/hyperlink" Target="http://../AppData/Roaming/Microsoft/Users/51984/Users/CASA%201/Users/CASA%201/AppData/Roaming/Microsoft/AppData/Roaming/Microsoft/RESOLUCIONES%202017%20PDF/673.pdf" TargetMode="External"/><Relationship Id="rId656" Type="http://schemas.openxmlformats.org/officeDocument/2006/relationships/hyperlink" Target="http://../AppData/Roaming/Microsoft/Users/51984/Users/CASA%201/Users/CASA%201/AppData/Roaming/Microsoft/AppData/Roaming/Microsoft/RESOLUCIONES%202017%20PDF/672.pdf" TargetMode="External"/><Relationship Id="rId655" Type="http://schemas.openxmlformats.org/officeDocument/2006/relationships/hyperlink" Target="http://../AppData/Roaming/Microsoft/Users/51984/Users/CASA%201/Users/CASA%201/AppData/Roaming/Microsoft/AppData/Roaming/Microsoft/RESOLUCIONES%202017%20PDF/671.pdf" TargetMode="External"/><Relationship Id="rId654" Type="http://schemas.openxmlformats.org/officeDocument/2006/relationships/hyperlink" Target="http://../AppData/Roaming/Microsoft/Users/51984/Users/CASA%201/Users/CASA%201/AppData/Roaming/Microsoft/AppData/Roaming/Microsoft/RESOLUCIONES%202017%20PDF/670.pdf" TargetMode="External"/><Relationship Id="rId659" Type="http://schemas.openxmlformats.org/officeDocument/2006/relationships/hyperlink" Target="http://../AppData/Roaming/Microsoft/Users/51984/Users/CASA%201/Users/CASA%201/AppData/Roaming/Microsoft/AppData/Roaming/Microsoft/RESOLUCIONES%202017%20PDF/675.pdf" TargetMode="External"/><Relationship Id="rId658" Type="http://schemas.openxmlformats.org/officeDocument/2006/relationships/hyperlink" Target="http://../AppData/Roaming/Microsoft/Users/51984/Users/CASA%201/Users/CASA%201/AppData/Roaming/Microsoft/AppData/Roaming/Microsoft/RESOLUCIONES%202017%20PDF/674.pdf" TargetMode="External"/><Relationship Id="rId653" Type="http://schemas.openxmlformats.org/officeDocument/2006/relationships/hyperlink" Target="http://../AppData/Roaming/Microsoft/Users/51984/Users/CASA%201/Users/CASA%201/AppData/Roaming/Microsoft/AppData/Roaming/Microsoft/RESOLUCIONES%202017%20PDF/669.pdf" TargetMode="External"/><Relationship Id="rId652" Type="http://schemas.openxmlformats.org/officeDocument/2006/relationships/hyperlink" Target="http://../AppData/Roaming/Microsoft/Users/51984/Users/CASA%201/Users/CASA%201/AppData/Roaming/Microsoft/RESOLUCIONES%202017%20PDF/668.pdf" TargetMode="External"/><Relationship Id="rId651" Type="http://schemas.openxmlformats.org/officeDocument/2006/relationships/hyperlink" Target="http://../AppData/Roaming/Microsoft/Users/51984/Users/CASA%201/Users/CASA%201/AppData/Roaming/Microsoft/RESOLUCIONES%202017%20PDF/667.pdf" TargetMode="External"/><Relationship Id="rId650" Type="http://schemas.openxmlformats.org/officeDocument/2006/relationships/hyperlink" Target="http://../AppData/Roaming/Microsoft/Users/51984/Users/CASA%201/Users/CASA%201/AppData/Roaming/Microsoft/RESOLUCIONES%202017%20PDF/666.pdf" TargetMode="External"/><Relationship Id="rId689" Type="http://schemas.openxmlformats.org/officeDocument/2006/relationships/hyperlink" Target="http://../AppData/Roaming/Microsoft/Users/51984/Users/CASA%201/Users/CASA%201/AppData/Roaming/Microsoft/RESOLUCIONES%202017%20PDF/704.pdf" TargetMode="External"/><Relationship Id="rId688" Type="http://schemas.openxmlformats.org/officeDocument/2006/relationships/hyperlink" Target="http://../AppData/Roaming/Microsoft/Users/51984/Users/CASA%201/Users/CASA%201/AppData/Roaming/Microsoft/AppData/Roaming/Microsoft/RESOLUCIONES%202017%20PDF/703.pdf" TargetMode="External"/><Relationship Id="rId687" Type="http://schemas.openxmlformats.org/officeDocument/2006/relationships/hyperlink" Target="http://../AppData/Roaming/Microsoft/Users/51984/Users/CASA%201/Users/CASA%201/AppData/Roaming/Microsoft/AppData/Roaming/Microsoft/RESOLUCIONES%202017%20PDF/702.pdf" TargetMode="External"/><Relationship Id="rId682" Type="http://schemas.openxmlformats.org/officeDocument/2006/relationships/hyperlink" Target="http://../AppData/Roaming/Microsoft/Users/51984/Users/CASA%201/Users/CASA%201/AppData/Roaming/Microsoft/AppData/Roaming/Microsoft/RESOLUCIONES%202017%20PDF/697.pdf" TargetMode="External"/><Relationship Id="rId681" Type="http://schemas.openxmlformats.org/officeDocument/2006/relationships/hyperlink" Target="http://../AppData/Roaming/Microsoft/Users/51984/Users/CASA%201/Users/CASA%201/AppData/Roaming/Microsoft/AppData/Roaming/Microsoft/RESOLUCIONES%202017%20PDF/696.pdf" TargetMode="External"/><Relationship Id="rId680" Type="http://schemas.openxmlformats.org/officeDocument/2006/relationships/hyperlink" Target="http://../AppData/Roaming/Microsoft/Users/51984/Users/CASA%201/Users/CASA%201/AppData/Roaming/Microsoft/AppData/Roaming/Microsoft/RESOLUCIONES%202017%20PDF/695.pdf" TargetMode="External"/><Relationship Id="rId686" Type="http://schemas.openxmlformats.org/officeDocument/2006/relationships/hyperlink" Target="http://../AppData/Roaming/Microsoft/Users/51984/Users/CASA%201/Users/CASA%201/AppData/Roaming/Microsoft/AppData/Roaming/Microsoft/RESOLUCIONES%202017%20PDF/701.pdf" TargetMode="External"/><Relationship Id="rId685" Type="http://schemas.openxmlformats.org/officeDocument/2006/relationships/hyperlink" Target="http://../AppData/Roaming/Microsoft/Users/51984/Users/CASA%201/Users/CASA%201/AppData/Roaming/Microsoft/AppData/Roaming/Microsoft/RESOLUCIONES%202017%20PDF/700.pdf" TargetMode="External"/><Relationship Id="rId684" Type="http://schemas.openxmlformats.org/officeDocument/2006/relationships/hyperlink" Target="http://../AppData/Roaming/Microsoft/Users/51984/Users/CASA%201/Users/CASA%201/AppData/Roaming/Microsoft/AppData/Roaming/Microsoft/RESOLUCIONES%202017%20PDF/699.pdf" TargetMode="External"/><Relationship Id="rId683" Type="http://schemas.openxmlformats.org/officeDocument/2006/relationships/hyperlink" Target="http://../AppData/Roaming/Microsoft/Users/51984/Users/CASA%201/Users/CASA%201/AppData/Roaming/Microsoft/AppData/Roaming/Microsoft/RESOLUCIONES%202017%20PDF/698.pdf" TargetMode="External"/><Relationship Id="rId679" Type="http://schemas.openxmlformats.org/officeDocument/2006/relationships/hyperlink" Target="http://../AppData/Roaming/Microsoft/Users/51984/Users/CASA%201/Users/CASA%201/AppData/Roaming/Microsoft/AppData/Roaming/Microsoft/RESOLUCIONES%202017%20PDF/694.pdf" TargetMode="External"/><Relationship Id="rId678" Type="http://schemas.openxmlformats.org/officeDocument/2006/relationships/hyperlink" Target="http://../AppData/Roaming/Microsoft/Users/51984/Users/CASA%201/Users/CASA%201/AppData/Roaming/Microsoft/AppData/Roaming/Microsoft/RESOLUCIONES%202017%20PDF/693.pdf" TargetMode="External"/><Relationship Id="rId677" Type="http://schemas.openxmlformats.org/officeDocument/2006/relationships/hyperlink" Target="http://../AppData/Roaming/Microsoft/Users/51984/Users/CASA%201/Users/CASA%201/AppData/Roaming/Microsoft/AppData/Roaming/Microsoft/RESOLUCIONES%202017%20PDF/692.pdf" TargetMode="External"/><Relationship Id="rId676" Type="http://schemas.openxmlformats.org/officeDocument/2006/relationships/hyperlink" Target="http://../AppData/Roaming/Microsoft/Users/51984/Users/CASA%201/Users/CASA%201/AppData/Roaming/Microsoft/AppData/Roaming/Microsoft/RESOLUCIONES%202017%20PDF/691.pdf" TargetMode="External"/><Relationship Id="rId671" Type="http://schemas.openxmlformats.org/officeDocument/2006/relationships/hyperlink" Target="http://../AppData/Roaming/Microsoft/Users/51984/Users/CASA%201/Users/CASA%201/AppData/Roaming/Microsoft/AppData/Roaming/Microsoft/RESOLUCIONES%202017%20PDF/685.pdf" TargetMode="External"/><Relationship Id="rId670" Type="http://schemas.openxmlformats.org/officeDocument/2006/relationships/hyperlink" Target="http://../AppData/Roaming/Microsoft/Users/51984/Users/CASA%201/Users/CASA%201/AppData/Roaming/Microsoft/AppData/Roaming/Microsoft/RESOLUCIONES%202017%20PDF/684.pdf" TargetMode="External"/><Relationship Id="rId675" Type="http://schemas.openxmlformats.org/officeDocument/2006/relationships/hyperlink" Target="http://../AppData/Roaming/Microsoft/Users/51984/Users/CASA%201/Users/CASA%201/AppData/Roaming/Microsoft/AppData/Roaming/Microsoft/RESOLUCIONES%202017%20PDF/690.pdf" TargetMode="External"/><Relationship Id="rId674" Type="http://schemas.openxmlformats.org/officeDocument/2006/relationships/hyperlink" Target="http://../AppData/Roaming/Microsoft/Users/51984/Users/CASA%201/Users/CASA%201/AppData/Roaming/Microsoft/RESOLUCIONES%202017%20PDF/689.pdf" TargetMode="External"/><Relationship Id="rId673" Type="http://schemas.openxmlformats.org/officeDocument/2006/relationships/hyperlink" Target="http://../AppData/Roaming/Microsoft/Users/51984/Users/CASA%201/Users/CASA%201/AppData/Roaming/Microsoft/AppData/Roaming/Microsoft/RESOLUCIONES%202017%20PDF/687.pdf" TargetMode="External"/><Relationship Id="rId672" Type="http://schemas.openxmlformats.org/officeDocument/2006/relationships/hyperlink" Target="http://../AppData/Roaming/Microsoft/Users/51984/Users/CASA%201/Users/CASA%201/AppData/Roaming/Microsoft/AppData/Roaming/Microsoft/RESOLUCIONES%202017%20PDF/686.pdf" TargetMode="External"/><Relationship Id="rId190" Type="http://schemas.openxmlformats.org/officeDocument/2006/relationships/hyperlink" Target="http://../AppData/Roaming/Microsoft/Users/51984/Users/CASA%201/Users/CASA%201/AppData/Roaming/Microsoft/AppData/Roaming/Microsoft/RESOLUCIONES%202017%20PDF/208.pdf" TargetMode="External"/><Relationship Id="rId194" Type="http://schemas.openxmlformats.org/officeDocument/2006/relationships/hyperlink" Target="http://../AppData/Roaming/Microsoft/Users/51984/Users/CASA%201/Users/CASA%201/AppData/Roaming/Microsoft/RESOLUCIONES%202017%20PDF/212.pdf" TargetMode="External"/><Relationship Id="rId193" Type="http://schemas.openxmlformats.org/officeDocument/2006/relationships/hyperlink" Target="http://../AppData/Roaming/Microsoft/Users/51984/Users/CASA%201/Users/CASA%201/AppData/Roaming/Microsoft/AppData/Roaming/Microsoft/RESOLUCIONES%202017%20PDF/211.pdf" TargetMode="External"/><Relationship Id="rId192" Type="http://schemas.openxmlformats.org/officeDocument/2006/relationships/hyperlink" Target="http://../AppData/Roaming/Microsoft/Users/51984/Users/CASA%201/Users/CASA%201/AppData/Roaming/Microsoft/AppData/Roaming/Microsoft/RESOLUCIONES%202017%20PDF/210.pdf" TargetMode="External"/><Relationship Id="rId191" Type="http://schemas.openxmlformats.org/officeDocument/2006/relationships/hyperlink" Target="http://../AppData/Roaming/Microsoft/Users/51984/Users/CASA%201/Users/CASA%201/AppData/Roaming/Microsoft/AppData/Roaming/Microsoft/RESOLUCIONES%202017%20PDF/209.pdf" TargetMode="External"/><Relationship Id="rId187" Type="http://schemas.openxmlformats.org/officeDocument/2006/relationships/hyperlink" Target="http://../AppData/Roaming/Microsoft/Users/51984/Users/CASA%201/Users/CASA%201/AppData/Roaming/Microsoft/AppData/Roaming/Microsoft/RESOLUCIONES%202017%20PDF/205.pdf" TargetMode="External"/><Relationship Id="rId186" Type="http://schemas.openxmlformats.org/officeDocument/2006/relationships/hyperlink" Target="http://../AppData/Roaming/Microsoft/AppData/Roaming/Microsoft/RESOLUCIONES%202017%20PDF/204.pdf" TargetMode="External"/><Relationship Id="rId185" Type="http://schemas.openxmlformats.org/officeDocument/2006/relationships/hyperlink" Target="http://../AppData/Roaming/Microsoft/Users/51984/Users/CASA%201/Users/CASA%201/AppData/Roaming/Microsoft/RESOLUCIONES%202017%20PDF/196.pdf" TargetMode="External"/><Relationship Id="rId184" Type="http://schemas.openxmlformats.org/officeDocument/2006/relationships/hyperlink" Target="http://../AppData/Roaming/Microsoft/Users/51984/Users/CASA%201/Users/CASA%201/AppData/Roaming/Microsoft/AppData/Roaming/Microsoft/RESOLUCIONES%202017%20PDF/195.pdf" TargetMode="External"/><Relationship Id="rId189" Type="http://schemas.openxmlformats.org/officeDocument/2006/relationships/hyperlink" Target="http://../AppData/Roaming/Microsoft/Users/51984/Users/CASA%201/Users/CASA%201/AppData/Roaming/Microsoft/AppData/Roaming/Microsoft/RESOLUCIONES%202017%20PDF/207.pdf" TargetMode="External"/><Relationship Id="rId188" Type="http://schemas.openxmlformats.org/officeDocument/2006/relationships/hyperlink" Target="http://../AppData/Roaming/Microsoft/Users/51984/Users/CASA%201/Users/CASA%201/AppData/Roaming/Microsoft/RESOLUCIONES%202017%20PDF/206.pdf" TargetMode="External"/><Relationship Id="rId183" Type="http://schemas.openxmlformats.org/officeDocument/2006/relationships/hyperlink" Target="http://../AppData/Roaming/Microsoft/Users/51984/Users/CASA%201/Users/CASA%201/AppData/Roaming/Microsoft/AppData/Roaming/Microsoft/RESOLUCIONES%202017%20PDF/194.pdf" TargetMode="External"/><Relationship Id="rId182" Type="http://schemas.openxmlformats.org/officeDocument/2006/relationships/hyperlink" Target="http://../AppData/Roaming/Microsoft/Users/51984/Users/CASA%201/Users/CASA%201/AppData/Roaming/Microsoft/AppData/Roaming/Microsoft/RESOLUCIONES%202017%20PDF/193.pdf" TargetMode="External"/><Relationship Id="rId181" Type="http://schemas.openxmlformats.org/officeDocument/2006/relationships/hyperlink" Target="http://../AppData/Roaming/Microsoft/Users/51984/Users/CASA%201/Users/CASA%201/AppData/Roaming/Microsoft/AppData/Roaming/Microsoft/RESOLUCIONES%202017%20PDF/192.pdf" TargetMode="External"/><Relationship Id="rId180" Type="http://schemas.openxmlformats.org/officeDocument/2006/relationships/hyperlink" Target="http://../AppData/Roaming/Microsoft/Users/51984/Users/CASA%201/Users/CASA%201/AppData/Roaming/Microsoft/AppData/Roaming/Microsoft/RESOLUCIONES%202017%20PDF/191.pdf" TargetMode="External"/><Relationship Id="rId176" Type="http://schemas.openxmlformats.org/officeDocument/2006/relationships/hyperlink" Target="http://../AppData/Roaming/Microsoft/Users/51984/Users/CASA%201/Users/CASA%201/AppData/Roaming/Microsoft/AppData/Roaming/Microsoft/RESOLUCIONES%202017%20PDF/187.pdf" TargetMode="External"/><Relationship Id="rId175" Type="http://schemas.openxmlformats.org/officeDocument/2006/relationships/hyperlink" Target="http://../AppData/Roaming/Microsoft/Users/51984/Users/CASA%201/Users/CASA%201/AppData/Roaming/Microsoft/AppData/Roaming/Microsoft/RESOLUCIONES%202017%20PDF/186.pdf" TargetMode="External"/><Relationship Id="rId174" Type="http://schemas.openxmlformats.org/officeDocument/2006/relationships/hyperlink" Target="http://../AppData/Roaming/Microsoft/Users/51984/Users/CASA%201/Users/CASA%201/AppData/Roaming/Microsoft/AppData/Roaming/Microsoft/RESOLUCIONES%202017%20PDF/185.pdf" TargetMode="External"/><Relationship Id="rId173" Type="http://schemas.openxmlformats.org/officeDocument/2006/relationships/hyperlink" Target="http://../AppData/Roaming/Microsoft/Users/51984/Users/CASA%201/Users/CASA%201/AppData/Roaming/Microsoft/AppData/Roaming/Microsoft/RESOLUCIONES%202017%20PDF/184.pdf" TargetMode="External"/><Relationship Id="rId179" Type="http://schemas.openxmlformats.org/officeDocument/2006/relationships/hyperlink" Target="http://../AppData/Roaming/Microsoft/Users/51984/Users/CASA%201/Users/CASA%201/AppData/Roaming/Microsoft/AppData/Roaming/Microsoft/RESOLUCIONES%202017%20PDF/190.pdf" TargetMode="External"/><Relationship Id="rId178" Type="http://schemas.openxmlformats.org/officeDocument/2006/relationships/hyperlink" Target="http://../AppData/Roaming/Microsoft/Users/51984/Users/CASA%201/Users/CASA%201/AppData/Roaming/Microsoft/AppData/Roaming/Microsoft/RESOLUCIONES%202017%20PDF/189.pdf" TargetMode="External"/><Relationship Id="rId177" Type="http://schemas.openxmlformats.org/officeDocument/2006/relationships/hyperlink" Target="http://../AppData/Roaming/Microsoft/Users/51984/Users/CASA%201/Users/CASA%201/AppData/Roaming/Microsoft/AppData/Roaming/Microsoft/RESOLUCIONES%202017%20PDF/188.pdf" TargetMode="External"/><Relationship Id="rId198" Type="http://schemas.openxmlformats.org/officeDocument/2006/relationships/hyperlink" Target="http://../AppData/Roaming/Microsoft/Users/51984/Users/CASA%201/Users/CASA%201/AppData/Roaming/Microsoft/AppData/Roaming/Microsoft/RESOLUCIONES%202017%20PDF/216.pdf" TargetMode="External"/><Relationship Id="rId197" Type="http://schemas.openxmlformats.org/officeDocument/2006/relationships/hyperlink" Target="http://../AppData/Roaming/Microsoft/Users/51984/Users/CASA%201/Users/CASA%201/AppData/Roaming/Microsoft/AppData/Roaming/Microsoft/RESOLUCIONES%202017%20PDF/215.pdf" TargetMode="External"/><Relationship Id="rId196" Type="http://schemas.openxmlformats.org/officeDocument/2006/relationships/hyperlink" Target="http://../AppData/Roaming/Microsoft/Users/51984/Users/CASA%201/Users/CASA%201/AppData/Roaming/Microsoft/AppData/Roaming/Microsoft/RESOLUCIONES%202017%20PDF/214.pdf" TargetMode="External"/><Relationship Id="rId195" Type="http://schemas.openxmlformats.org/officeDocument/2006/relationships/hyperlink" Target="http://../AppData/Roaming/Microsoft/Users/51984/Users/CASA%201/Users/CASA%201/AppData/Roaming/Microsoft/AppData/Roaming/Microsoft/RESOLUCIONES%202017%20PDF/213.pdf" TargetMode="External"/><Relationship Id="rId199" Type="http://schemas.openxmlformats.org/officeDocument/2006/relationships/hyperlink" Target="http://../AppData/Roaming/Microsoft/Users/51984/Users/CASA%201/Users/CASA%201/AppData/Roaming/Microsoft/RESOLUCIONES%202017%20PDF/217.pdf" TargetMode="External"/><Relationship Id="rId150" Type="http://schemas.openxmlformats.org/officeDocument/2006/relationships/hyperlink" Target="http://../AppData/Roaming/Microsoft/Users/51984/Users/CASA%201/Users/CASA%201/AppData/Roaming/Microsoft/RESOLUCIONES%202017%20PDF/153.pdf" TargetMode="External"/><Relationship Id="rId149" Type="http://schemas.openxmlformats.org/officeDocument/2006/relationships/hyperlink" Target="http://../AppData/Roaming/Microsoft/Users/51984/Users/CASA%201/Users/CASA%201/AppData/Roaming/Microsoft/AppData/Roaming/Microsoft/RESOLUCIONES%202017%20PDF/152.pdf" TargetMode="External"/><Relationship Id="rId148" Type="http://schemas.openxmlformats.org/officeDocument/2006/relationships/hyperlink" Target="http://../AppData/Roaming/Microsoft/Users/51984/Users/CASA%201/Users/CASA%201/AppData/Roaming/Microsoft/AppData/Roaming/Microsoft/RESOLUCIONES%202017%20PDF/151.pdf" TargetMode="External"/><Relationship Id="rId143" Type="http://schemas.openxmlformats.org/officeDocument/2006/relationships/hyperlink" Target="http://../AppData/Roaming/Microsoft/Users/51984/Users/CASA%201/Users/CASA%201/AppData/Roaming/Microsoft/AppData/Roaming/Microsoft/RESOLUCIONES%202017%20PDF/146.pdf" TargetMode="External"/><Relationship Id="rId142" Type="http://schemas.openxmlformats.org/officeDocument/2006/relationships/hyperlink" Target="http://../AppData/Roaming/Microsoft/Users/51984/Users/CASA%201/Users/CASA%201/AppData/Roaming/Microsoft/AppData/Roaming/Microsoft/RESOLUCIONES%202017%20PDF/145.pdf" TargetMode="External"/><Relationship Id="rId141" Type="http://schemas.openxmlformats.org/officeDocument/2006/relationships/hyperlink" Target="http://../AppData/Roaming/Microsoft/Users/51984/Users/CASA%201/Users/CASA%201/AppData/Roaming/Microsoft/AppData/Roaming/Microsoft/RESOLUCIONES%202017%20PDF/144.pdf" TargetMode="External"/><Relationship Id="rId140" Type="http://schemas.openxmlformats.org/officeDocument/2006/relationships/hyperlink" Target="http://../AppData/Roaming/Microsoft/Users/51984/Users/CASA%201/Users/CASA%201/AppData/Roaming/Microsoft/AppData/Roaming/Microsoft/RESOLUCIONES%202017%20PDF/143.pdf" TargetMode="External"/><Relationship Id="rId147" Type="http://schemas.openxmlformats.org/officeDocument/2006/relationships/hyperlink" Target="http://../AppData/Roaming/Microsoft/Users/51984/Users/CASA%201/Users/CASA%201/AppData/Roaming/Microsoft/AppData/Roaming/Microsoft/RESOLUCIONES%202017%20PDF/150.pdf" TargetMode="External"/><Relationship Id="rId146" Type="http://schemas.openxmlformats.org/officeDocument/2006/relationships/hyperlink" Target="http://../AppData/Roaming/Microsoft/Users/51984/Users/CASA%201/Users/CASA%201/AppData/Roaming/Microsoft/AppData/Roaming/Microsoft/RESOLUCIONES%202017%20PDF/149.pdf" TargetMode="External"/><Relationship Id="rId145" Type="http://schemas.openxmlformats.org/officeDocument/2006/relationships/hyperlink" Target="http://../AppData/Roaming/Microsoft/Users/51984/Users/CASA%201/Users/CASA%201/AppData/Roaming/Microsoft/AppData/Roaming/Microsoft/RESOLUCIONES%202017%20PDF/148.pdf" TargetMode="External"/><Relationship Id="rId144" Type="http://schemas.openxmlformats.org/officeDocument/2006/relationships/hyperlink" Target="http://../AppData/Roaming/Microsoft/Users/51984/Users/CASA%201/Users/CASA%201/AppData/Roaming/Microsoft/AppData/Roaming/Microsoft/RESOLUCIONES%202017%20PDF/147.pdf" TargetMode="External"/><Relationship Id="rId139" Type="http://schemas.openxmlformats.org/officeDocument/2006/relationships/hyperlink" Target="http://../AppData/Roaming/Microsoft/Users/51984/Users/CASA%201/Users/CASA%201/AppData/Roaming/Microsoft/AppData/Roaming/Microsoft/RESOLUCIONES%202017%20PDF/142.pdf" TargetMode="External"/><Relationship Id="rId138" Type="http://schemas.openxmlformats.org/officeDocument/2006/relationships/hyperlink" Target="http://../AppData/Roaming/Microsoft/Users/51984/Users/CASA%201/Users/CASA%201/AppData/Roaming/Microsoft/AppData/Roaming/Microsoft/RESOLUCIONES%202017%20PDF/141.pdf" TargetMode="External"/><Relationship Id="rId137" Type="http://schemas.openxmlformats.org/officeDocument/2006/relationships/hyperlink" Target="http://../AppData/Roaming/Microsoft/Users/51984/Users/CASA%201/Users/CASA%201/AppData/Roaming/Microsoft/AppData/Roaming/Microsoft/RESOLUCIONES%202017%20PDF/140.pdf" TargetMode="External"/><Relationship Id="rId132" Type="http://schemas.openxmlformats.org/officeDocument/2006/relationships/hyperlink" Target="http://../AppData/Roaming/Microsoft/Users/51984/Users/CASA%201/Users/CASA%201/AppData/Roaming/Microsoft/AppData/Roaming/Microsoft/RESOLUCIONES%202017%20PDF/135.pdf" TargetMode="External"/><Relationship Id="rId131" Type="http://schemas.openxmlformats.org/officeDocument/2006/relationships/hyperlink" Target="http://../AppData/Roaming/Microsoft/Users/51984/Users/CASA%201/Users/CASA%201/AppData/Roaming/Microsoft/AppData/Roaming/Microsoft/RESOLUCIONES%202017%20PDF/134.pdf" TargetMode="External"/><Relationship Id="rId130" Type="http://schemas.openxmlformats.org/officeDocument/2006/relationships/hyperlink" Target="http://../AppData/Roaming/Microsoft/Users/51984/Users/CASA%201/Users/CASA%201/AppData/Roaming/Microsoft/AppData/Roaming/Microsoft/RESOLUCIONES%202017%20PDF/133.pdf" TargetMode="External"/><Relationship Id="rId136" Type="http://schemas.openxmlformats.org/officeDocument/2006/relationships/hyperlink" Target="http://../AppData/Roaming/Microsoft/Users/51984/Users/CASA%201/Users/CASA%201/AppData/Roaming/Microsoft/AppData/Roaming/Microsoft/RESOLUCIONES%202017%20PDF/139.pdf" TargetMode="External"/><Relationship Id="rId135" Type="http://schemas.openxmlformats.org/officeDocument/2006/relationships/hyperlink" Target="http://../AppData/Roaming/Microsoft/Users/51984/Users/CASA%201/Users/CASA%201/AppData/Roaming/Microsoft/AppData/Roaming/Microsoft/RESOLUCIONES%202017%20PDF/138.pdf" TargetMode="External"/><Relationship Id="rId134" Type="http://schemas.openxmlformats.org/officeDocument/2006/relationships/hyperlink" Target="http://../AppData/Roaming/Microsoft/Users/51984/Users/CASA%201/Users/CASA%201/AppData/Roaming/Microsoft/RESOLUCIONES%202017%20PDF/137.pdf" TargetMode="External"/><Relationship Id="rId133" Type="http://schemas.openxmlformats.org/officeDocument/2006/relationships/hyperlink" Target="http://../AppData/Roaming/Microsoft/Users/51984/Users/CASA%201/Users/CASA%201/AppData/Roaming/Microsoft/AppData/Roaming/Microsoft/RESOLUCIONES%202017%20PDF/136.pdf" TargetMode="External"/><Relationship Id="rId172" Type="http://schemas.openxmlformats.org/officeDocument/2006/relationships/hyperlink" Target="http://../AppData/Roaming/Microsoft/Users/51984/Users/CASA%201/Users/CASA%201/AppData/Roaming/Microsoft/AppData/Roaming/Microsoft/RESOLUCIONES%202017%20PDF/183.pdf" TargetMode="External"/><Relationship Id="rId171" Type="http://schemas.openxmlformats.org/officeDocument/2006/relationships/hyperlink" Target="http://../AppData/Roaming/Microsoft/Users/51984/Users/CASA%201/Users/CASA%201/AppData/Roaming/Microsoft/AppData/Roaming/Microsoft/RESOLUCIONES%202017%20PDF/182.pdf" TargetMode="External"/><Relationship Id="rId170" Type="http://schemas.openxmlformats.org/officeDocument/2006/relationships/hyperlink" Target="http://../AppData/Roaming/Microsoft/Users/51984/Users/CASA%201/Users/CASA%201/AppData/Roaming/Microsoft/AppData/Roaming/Microsoft/RESOLUCIONES%202017%20PDF/181.pdf" TargetMode="External"/><Relationship Id="rId165" Type="http://schemas.openxmlformats.org/officeDocument/2006/relationships/hyperlink" Target="http://../AppData/Roaming/Microsoft/Users/51984/Users/CASA%201/Users/CASA%201/AppData/Roaming/Microsoft/AppData/Roaming/Microsoft/RESOLUCIONES%202017%20PDF/176.pdf" TargetMode="External"/><Relationship Id="rId164" Type="http://schemas.openxmlformats.org/officeDocument/2006/relationships/hyperlink" Target="http://../AppData/Roaming/Microsoft/Users/51984/Users/CASA%201/Users/CASA%201/AppData/Roaming/Microsoft/AppData/Roaming/Microsoft/RESOLUCIONES%202017%20PDF/175.pdf" TargetMode="External"/><Relationship Id="rId163" Type="http://schemas.openxmlformats.org/officeDocument/2006/relationships/hyperlink" Target="http://../AppData/Roaming/Microsoft/Users/51984/Users/CASA%201/Users/CASA%201/AppData/Roaming/Microsoft/AppData/Roaming/Microsoft/RESOLUCIONES%202017%20PDF/174.pdf" TargetMode="External"/><Relationship Id="rId162" Type="http://schemas.openxmlformats.org/officeDocument/2006/relationships/hyperlink" Target="http://../AppData/Roaming/Microsoft/Users/51984/Users/CASA%201/Users/CASA%201/AppData/Roaming/Microsoft/AppData/Roaming/Microsoft/RESOLUCIONES%202017%20PDF/173.pdf" TargetMode="External"/><Relationship Id="rId169" Type="http://schemas.openxmlformats.org/officeDocument/2006/relationships/hyperlink" Target="http://../AppData/Roaming/Microsoft/Users/51984/Users/CASA%201/Users/CASA%201/AppData/Roaming/Microsoft/AppData/Roaming/Microsoft/RESOLUCIONES%202017%20PDF/180.pdf" TargetMode="External"/><Relationship Id="rId168" Type="http://schemas.openxmlformats.org/officeDocument/2006/relationships/hyperlink" Target="http://../AppData/Roaming/Microsoft/Users/51984/Users/CASA%201/Users/CASA%201/AppData/Roaming/Microsoft/AppData/Roaming/Microsoft/RESOLUCIONES%202017%20PDF/179.pdf" TargetMode="External"/><Relationship Id="rId167" Type="http://schemas.openxmlformats.org/officeDocument/2006/relationships/hyperlink" Target="http://../AppData/Roaming/Microsoft/Users/51984/Users/CASA%201/Users/CASA%201/AppData/Roaming/Microsoft/AppData/Roaming/Microsoft/RESOLUCIONES%202017%20PDF/178.pdf" TargetMode="External"/><Relationship Id="rId166" Type="http://schemas.openxmlformats.org/officeDocument/2006/relationships/hyperlink" Target="http://../AppData/Roaming/Microsoft/Users/51984/Users/CASA%201/Users/CASA%201/AppData/Roaming/Microsoft/AppData/Roaming/Microsoft/RESOLUCIONES%202017%20PDF/177.pdf" TargetMode="External"/><Relationship Id="rId161" Type="http://schemas.openxmlformats.org/officeDocument/2006/relationships/hyperlink" Target="http://../AppData/Roaming/Microsoft/Users/51984/Users/CASA%201/Users/CASA%201/AppData/Roaming/Microsoft/AppData/Roaming/Microsoft/RESOLUCIONES%202017%20PDF/172.pdf" TargetMode="External"/><Relationship Id="rId160" Type="http://schemas.openxmlformats.org/officeDocument/2006/relationships/hyperlink" Target="http://../AppData/Roaming/Microsoft/Users/51984/Users/CASA%201/Users/CASA%201/AppData/Roaming/Microsoft/AppData/Roaming/Microsoft/RESOLUCIONES%202017%20PDF/171.pdf" TargetMode="External"/><Relationship Id="rId159" Type="http://schemas.openxmlformats.org/officeDocument/2006/relationships/hyperlink" Target="http://../AppData/Roaming/Microsoft/Users/51984/Users/CASA%201/Users/CASA%201/AppData/Roaming/Microsoft/AppData/Roaming/Microsoft/RESOLUCIONES%202017%20PDF/170.pdf" TargetMode="External"/><Relationship Id="rId154" Type="http://schemas.openxmlformats.org/officeDocument/2006/relationships/hyperlink" Target="http://../AppData/Roaming/Microsoft/Users/51984/Users/CASA%201/Users/CASA%201/AppData/Roaming/Microsoft/AppData/Roaming/Microsoft/RESOLUCIONES%202017%20PDF/165.pdf" TargetMode="External"/><Relationship Id="rId153" Type="http://schemas.openxmlformats.org/officeDocument/2006/relationships/hyperlink" Target="http://../AppData/Roaming/Microsoft/Users/51984/Users/CASA%201/Users/CASA%201/AppData/Roaming/Microsoft/AppData/Roaming/Microsoft/RESOLUCIONES%202017%20PDF/164.pdf" TargetMode="External"/><Relationship Id="rId152" Type="http://schemas.openxmlformats.org/officeDocument/2006/relationships/hyperlink" Target="http://../AppData/Roaming/Microsoft/Users/51984/Users/CASA%201/Users/CASA%201/AppData/Roaming/Microsoft/RESOLUCIONES%202017%20PDF/159.pdf" TargetMode="External"/><Relationship Id="rId151" Type="http://schemas.openxmlformats.org/officeDocument/2006/relationships/hyperlink" Target="http://../AppData/Roaming/Microsoft/Users/51984/Users/CASA%201/Users/CASA%201/AppData/Roaming/Microsoft/AppData/Roaming/Microsoft/RESOLUCIONES%202017%20PDF/154.pdf" TargetMode="External"/><Relationship Id="rId158" Type="http://schemas.openxmlformats.org/officeDocument/2006/relationships/hyperlink" Target="http://../AppData/Roaming/Microsoft/Users/51984/Users/CASA%201/Users/CASA%201/AppData/Roaming/Microsoft/AppData/Roaming/Microsoft/RESOLUCIONES%202017%20PDF/169.pdf" TargetMode="External"/><Relationship Id="rId157" Type="http://schemas.openxmlformats.org/officeDocument/2006/relationships/hyperlink" Target="http://../AppData/Roaming/Microsoft/AppData/Roaming/Microsoft/RESOLUCIONES%202017%20PDF/168.pdf" TargetMode="External"/><Relationship Id="rId156" Type="http://schemas.openxmlformats.org/officeDocument/2006/relationships/hyperlink" Target="http://../AppData/Roaming/Microsoft/Users/51984/Users/CASA%201/Users/CASA%201/AppData/Roaming/Microsoft/AppData/Roaming/Microsoft/RESOLUCIONES%202017%20PDF/167.pdf" TargetMode="External"/><Relationship Id="rId155" Type="http://schemas.openxmlformats.org/officeDocument/2006/relationships/hyperlink" Target="http://../AppData/Roaming/Microsoft/Users/51984/Users/CASA%201/Users/CASA%201/AppData/Roaming/Microsoft/AppData/Roaming/Microsoft/RESOLUCIONES%202017%20PDF/166.pdf" TargetMode="External"/><Relationship Id="rId987" Type="http://schemas.openxmlformats.org/officeDocument/2006/relationships/hyperlink" Target="http://../AppData/Roaming/Microsoft/Users/51984/Users/CASA%201/Users/CASA%201/AppData/Roaming/Microsoft/RESOLUCIONES%202017%20PDF/1000.pdf" TargetMode="External"/><Relationship Id="rId986" Type="http://schemas.openxmlformats.org/officeDocument/2006/relationships/hyperlink" Target="http://../AppData/Roaming/Microsoft/Users/51984/Users/CASA%201/Users/CASA%201/AppData/Roaming/Microsoft/AppData/Roaming/Microsoft/RESOLUCIONES%202017%20PDF/999.pdf" TargetMode="External"/><Relationship Id="rId985" Type="http://schemas.openxmlformats.org/officeDocument/2006/relationships/hyperlink" Target="http://../AppData/Roaming/Microsoft/Users/51984/Users/CASA%201/Users/CASA%201/AppData/Roaming/Microsoft/AppData/Roaming/Microsoft/RESOLUCIONES%202017%20PDF/998.pdf" TargetMode="External"/><Relationship Id="rId984" Type="http://schemas.openxmlformats.org/officeDocument/2006/relationships/hyperlink" Target="http://../AppData/Roaming/Microsoft/Users/51984/Users/CASA%201/Users/CASA%201/AppData/Roaming/Microsoft/AppData/Roaming/Microsoft/RESOLUCIONES%202017%20PDF/997.pdf" TargetMode="External"/><Relationship Id="rId989" Type="http://schemas.openxmlformats.org/officeDocument/2006/relationships/hyperlink" Target="http://../AppData/Roaming/Microsoft/Users/51984/Users/CASA%201/Users/CASA%201/AppData/Roaming/Microsoft/RESOLUCIONES%202017%20PDF/1002.pdf" TargetMode="External"/><Relationship Id="rId988" Type="http://schemas.openxmlformats.org/officeDocument/2006/relationships/hyperlink" Target="http://../AppData/Roaming/Microsoft/Users/51984/Users/CASA%201/Users/CASA%201/AppData/Roaming/Microsoft/RESOLUCIONES%202017%20PDF/1001.pdf" TargetMode="External"/><Relationship Id="rId983" Type="http://schemas.openxmlformats.org/officeDocument/2006/relationships/hyperlink" Target="http://../AppData/Roaming/Microsoft/Users/51984/Users/CASA%201/Users/CASA%201/AppData/Roaming/Microsoft/AppData/Roaming/Microsoft/RESOLUCIONES%202017%20PDF/996.pdf" TargetMode="External"/><Relationship Id="rId982" Type="http://schemas.openxmlformats.org/officeDocument/2006/relationships/hyperlink" Target="http://../AppData/Roaming/Microsoft/Users/51984/Users/CASA%201/Users/CASA%201/AppData/Roaming/Microsoft/RESOLUCIONES%202017%20PDF/995.pdf" TargetMode="External"/><Relationship Id="rId981" Type="http://schemas.openxmlformats.org/officeDocument/2006/relationships/hyperlink" Target="http://../AppData/Roaming/Microsoft/Users/51984/Users/CASA%201/Users/CASA%201/AppData/Roaming/Microsoft/AppData/Roaming/Microsoft/RESOLUCIONES%202017%20PDF/994.pdf" TargetMode="External"/><Relationship Id="rId980" Type="http://schemas.openxmlformats.org/officeDocument/2006/relationships/hyperlink" Target="http://../AppData/Roaming/Microsoft/Users/51984/Users/CASA%201/Users/CASA%201/AppData/Roaming/Microsoft/AppData/Roaming/Microsoft/RESOLUCIONES%202017%20PDF/993.pdf" TargetMode="External"/><Relationship Id="rId976" Type="http://schemas.openxmlformats.org/officeDocument/2006/relationships/hyperlink" Target="http://../AppData/Roaming/Microsoft/Users/51984/Users/CASA%201/Users/CASA%201/AppData/Roaming/Microsoft/AppData/Roaming/Microsoft/RESOLUCIONES%202017%20PDF/990.pdf" TargetMode="External"/><Relationship Id="rId975" Type="http://schemas.openxmlformats.org/officeDocument/2006/relationships/hyperlink" Target="http://../AppData/Roaming/Microsoft/Users/51984/Users/CASA%201/Users/CASA%201/AppData/Roaming/Microsoft/AppData/Roaming/Microsoft/RESOLUCIONES%202017%20PDF/989.pdf" TargetMode="External"/><Relationship Id="rId974" Type="http://schemas.openxmlformats.org/officeDocument/2006/relationships/hyperlink" Target="http://../AppData/Roaming/Microsoft/Users/51984/Users/CASA%201/Users/CASA%201/AppData/Roaming/Microsoft/AppData/Roaming/Microsoft/RESOLUCIONES%202017%20PDF/988.pdf" TargetMode="External"/><Relationship Id="rId973" Type="http://schemas.openxmlformats.org/officeDocument/2006/relationships/hyperlink" Target="http://../AppData/Roaming/Microsoft/Users/51984/Users/CASA%201/Users/CASA%201/AppData/Roaming/Microsoft/AppData/Roaming/Microsoft/RESOLUCIONES%202017%20PDF/987.pdf" TargetMode="External"/><Relationship Id="rId979" Type="http://schemas.openxmlformats.org/officeDocument/2006/relationships/hyperlink" Target="http://../AppData/Roaming/Microsoft/Users/51984/Users/CASA%201/Users/CASA%201/AppData/Roaming/Microsoft/AppData/Roaming/Microsoft/RESOLUCIONES%202017%20PDF/992.pdf" TargetMode="External"/><Relationship Id="rId978" Type="http://schemas.openxmlformats.org/officeDocument/2006/relationships/hyperlink" Target="http://../AppData/Roaming/Microsoft/Users/51984/Users/CASA%201/Users/CASA%201/AppData/Roaming/Microsoft/AppData/Roaming/Microsoft/RESOLUCIONES%202017%20PDF/PROVEIDO%20011.pdf" TargetMode="External"/><Relationship Id="rId977" Type="http://schemas.openxmlformats.org/officeDocument/2006/relationships/hyperlink" Target="http://../AppData/Roaming/Microsoft/Users/51984/Users/CASA%201/Users/CASA%201/AppData/Roaming/Microsoft/AppData/Roaming/Microsoft/RESOLUCIONES%202017%20PDF/991.pdf" TargetMode="External"/><Relationship Id="rId972" Type="http://schemas.openxmlformats.org/officeDocument/2006/relationships/hyperlink" Target="http://../AppData/Roaming/Microsoft/Users/51984/Users/CASA%201/Users/CASA%201/AppData/Roaming/Microsoft/AppData/Roaming/Microsoft/RESOLUCIONES%202017%20PDF/986.pdf" TargetMode="External"/><Relationship Id="rId971" Type="http://schemas.openxmlformats.org/officeDocument/2006/relationships/hyperlink" Target="http://../AppData/Roaming/Microsoft/Users/51984/Users/CASA%201/Users/CASA%201/AppData/Roaming/Microsoft/AppData/Roaming/Microsoft/RESOLUCIONES%202017%20PDF/985.pdf" TargetMode="External"/><Relationship Id="rId970" Type="http://schemas.openxmlformats.org/officeDocument/2006/relationships/hyperlink" Target="http://../AppData/Roaming/Microsoft/Users/51984/Users/CASA%201/Users/CASA%201/AppData/Roaming/Microsoft/RESOLUCIONES%202017%20PDF/984.pdf" TargetMode="External"/><Relationship Id="rId998" Type="http://schemas.openxmlformats.org/officeDocument/2006/relationships/hyperlink" Target="http://../AppData/Roaming/Microsoft/Users/51984/Users/CASA%201/Users/CASA%201/AppData/Roaming/Microsoft/AppData/Roaming/Microsoft/RESOLUCIONES%202017%20PDF/1011.pdf" TargetMode="External"/><Relationship Id="rId997" Type="http://schemas.openxmlformats.org/officeDocument/2006/relationships/hyperlink" Target="http://../AppData/Roaming/Microsoft/Users/51984/Users/CASA%201/Users/CASA%201/AppData/Roaming/Microsoft/AppData/Roaming/Microsoft/RESOLUCIONES%202017%20PDF/1010.pdf" TargetMode="External"/><Relationship Id="rId996" Type="http://schemas.openxmlformats.org/officeDocument/2006/relationships/hyperlink" Target="http://../AppData/Roaming/Microsoft/Users/51984/Users/CASA%201/Users/CASA%201/AppData/Roaming/Microsoft/AppData/Roaming/Microsoft/RESOLUCIONES%202017%20PDF/1009.pdf" TargetMode="External"/><Relationship Id="rId995" Type="http://schemas.openxmlformats.org/officeDocument/2006/relationships/hyperlink" Target="http://../AppData/Roaming/Microsoft/Users/51984/Users/CASA%201/Users/CASA%201/AppData/Roaming/Microsoft/AppData/Roaming/Microsoft/RESOLUCIONES%202017%20PDF/1008.pdf" TargetMode="External"/><Relationship Id="rId999" Type="http://schemas.openxmlformats.org/officeDocument/2006/relationships/hyperlink" Target="http://../AppData/Roaming/Microsoft/Users/51984/Users/CASA%201/Users/CASA%201/AppData/Roaming/Microsoft/AppData/Roaming/Microsoft/RESOLUCIONES%202017%20PDF/1012.pdf" TargetMode="External"/><Relationship Id="rId990" Type="http://schemas.openxmlformats.org/officeDocument/2006/relationships/hyperlink" Target="http://../AppData/Roaming/Microsoft/Users/51984/Users/CASA%201/Users/CASA%201/AppData/Roaming/Microsoft/AppData/Roaming/Microsoft/RESOLUCIONES%202017%20PDF/1003.pdf" TargetMode="External"/><Relationship Id="rId994" Type="http://schemas.openxmlformats.org/officeDocument/2006/relationships/hyperlink" Target="http://../AppData/Roaming/Microsoft/Users/51984/Users/CASA%201/Users/CASA%201/AppData/Roaming/Microsoft/AppData/Roaming/Microsoft/RESOLUCIONES%202017%20PDF/1007.pdf" TargetMode="External"/><Relationship Id="rId993" Type="http://schemas.openxmlformats.org/officeDocument/2006/relationships/hyperlink" Target="http://../AppData/Roaming/Microsoft/Users/51984/Users/CASA%201/Users/CASA%201/AppData/Roaming/Microsoft/AppData/Roaming/Microsoft/RESOLUCIONES%202017%20PDF/1006.pdf" TargetMode="External"/><Relationship Id="rId992" Type="http://schemas.openxmlformats.org/officeDocument/2006/relationships/hyperlink" Target="http://../AppData/Roaming/Microsoft/Users/51984/Users/CASA%201/Users/CASA%201/AppData/Roaming/Microsoft/AppData/Roaming/Microsoft/RESOLUCIONES%202017%20PDF/1005.pdf" TargetMode="External"/><Relationship Id="rId991" Type="http://schemas.openxmlformats.org/officeDocument/2006/relationships/hyperlink" Target="http://../AppData/Roaming/Microsoft/Users/51984/Users/CASA%201/Users/CASA%201/AppData/Roaming/Microsoft/AppData/Roaming/Microsoft/RESOLUCIONES%202017%20PDF/1004.pdf" TargetMode="External"/><Relationship Id="rId949" Type="http://schemas.openxmlformats.org/officeDocument/2006/relationships/hyperlink" Target="http://../AppData/Roaming/Microsoft/Users/51984/Users/CASA%201/Users/CASA%201/AppData/Roaming/Microsoft/AppData/Roaming/Microsoft/RESOLUCIONES%202017%20PDF/962.pdf" TargetMode="External"/><Relationship Id="rId948" Type="http://schemas.openxmlformats.org/officeDocument/2006/relationships/hyperlink" Target="http://../AppData/Roaming/Microsoft/Users/51984/Users/CASA%201/Users/CASA%201/AppData/Roaming/Microsoft/AppData/Roaming/Microsoft/RESOLUCIONES%202017%20PDF/961.pdf" TargetMode="External"/><Relationship Id="rId943" Type="http://schemas.openxmlformats.org/officeDocument/2006/relationships/hyperlink" Target="http://../AppData/Roaming/Microsoft/Users/51984/Users/CASA%201/Users/CASA%201/AppData/Roaming/Microsoft/RESOLUCIONES%202017%20PDF/956.pdf" TargetMode="External"/><Relationship Id="rId942" Type="http://schemas.openxmlformats.org/officeDocument/2006/relationships/hyperlink" Target="http://../AppData/Roaming/Microsoft/Users/51984/Users/CASA%201/Users/CASA%201/AppData/Roaming/Microsoft/AppData/Roaming/Microsoft/RESOLUCIONES%202017%20PDF/955.pdf" TargetMode="External"/><Relationship Id="rId941" Type="http://schemas.openxmlformats.org/officeDocument/2006/relationships/hyperlink" Target="http://../AppData/Roaming/Microsoft/Users/51984/Users/CASA%201/Users/CASA%201/AppData/Roaming/Microsoft/AppData/Roaming/Microsoft/RESOLUCIONES%202017%20PDF/954.pdf" TargetMode="External"/><Relationship Id="rId940" Type="http://schemas.openxmlformats.org/officeDocument/2006/relationships/hyperlink" Target="http://../AppData/Roaming/Microsoft/Users/51984/Users/CASA%201/Users/CASA%201/AppData/Roaming/Microsoft/RESOLUCIONES%202017%20PDF/953.pdf" TargetMode="External"/><Relationship Id="rId947" Type="http://schemas.openxmlformats.org/officeDocument/2006/relationships/hyperlink" Target="http://../AppData/Roaming/Microsoft/Users/51984/Users/CASA%201/Users/CASA%201/AppData/Roaming/Microsoft/RESOLUCIONES%202017%20PDF/960.pdf" TargetMode="External"/><Relationship Id="rId946" Type="http://schemas.openxmlformats.org/officeDocument/2006/relationships/hyperlink" Target="http://../AppData/Roaming/Microsoft/Users/51984/Users/CASA%201/Users/CASA%201/AppData/Roaming/Microsoft/RESOLUCIONES%202017%20PDF/959.pdf" TargetMode="External"/><Relationship Id="rId945" Type="http://schemas.openxmlformats.org/officeDocument/2006/relationships/hyperlink" Target="http://../AppData/Roaming/Microsoft/Users/51984/Users/CASA%201/Users/CASA%201/AppData/Roaming/Microsoft/AppData/Roaming/Microsoft/RESOLUCIONES%202017%20PDF/958.pdf" TargetMode="External"/><Relationship Id="rId944" Type="http://schemas.openxmlformats.org/officeDocument/2006/relationships/hyperlink" Target="http://../AppData/Roaming/Microsoft/Users/51984/Users/CASA%201/Users/CASA%201/AppData/Roaming/Microsoft/RESOLUCIONES%202017%20PDF/957.pdf" TargetMode="External"/><Relationship Id="rId939" Type="http://schemas.openxmlformats.org/officeDocument/2006/relationships/hyperlink" Target="http://../AppData/Roaming/Microsoft/Users/51984/Users/CASA%201/Users/CASA%201/AppData/Roaming/Microsoft/AppData/Roaming/Microsoft/RESOLUCIONES%202017%20PDF/952.pdf" TargetMode="External"/><Relationship Id="rId938" Type="http://schemas.openxmlformats.org/officeDocument/2006/relationships/hyperlink" Target="http://../AppData/Roaming/Microsoft/Users/51984/Users/CASA%201/Users/CASA%201/AppData/Roaming/Microsoft/RESOLUCIONES%202017%20PDF/951.pdf" TargetMode="External"/><Relationship Id="rId937" Type="http://schemas.openxmlformats.org/officeDocument/2006/relationships/hyperlink" Target="http://../AppData/Roaming/Microsoft/Users/51984/Users/CASA%201/Users/CASA%201/AppData/Roaming/Microsoft/AppData/Roaming/Microsoft/RESOLUCIONES%202017%20PDF/950.pdf" TargetMode="External"/><Relationship Id="rId932" Type="http://schemas.openxmlformats.org/officeDocument/2006/relationships/hyperlink" Target="http://../AppData/Roaming/Microsoft/Users/51984/Users/CASA%201/Users/CASA%201/AppData/Roaming/Microsoft/RESOLUCIONES%202017%20PDF/945.pdf" TargetMode="External"/><Relationship Id="rId931" Type="http://schemas.openxmlformats.org/officeDocument/2006/relationships/hyperlink" Target="http://../AppData/Roaming/Microsoft/Users/51984/Users/CASA%201/Users/CASA%201/AppData/Roaming/Microsoft/AppData/Roaming/Microsoft/RESOLUCIONES%202017%20PDF/944.pdf" TargetMode="External"/><Relationship Id="rId930" Type="http://schemas.openxmlformats.org/officeDocument/2006/relationships/hyperlink" Target="http://../AppData/Roaming/Microsoft/Users/51984/Users/CASA%201/Users/CASA%201/AppData/Roaming/Microsoft/AppData/Roaming/Microsoft/RESOLUCIONES%202017%20PDF/943.pdf" TargetMode="External"/><Relationship Id="rId936" Type="http://schemas.openxmlformats.org/officeDocument/2006/relationships/hyperlink" Target="http://../AppData/Roaming/Microsoft/Users/51984/Users/CASA%201/Users/CASA%201/AppData/Roaming/Microsoft/AppData/Roaming/Microsoft/RESOLUCIONES%202017%20PDF/949.pdf" TargetMode="External"/><Relationship Id="rId935" Type="http://schemas.openxmlformats.org/officeDocument/2006/relationships/hyperlink" Target="http://../AppData/Roaming/Microsoft/Users/51984/Users/CASA%201/Users/CASA%201/AppData/Roaming/Microsoft/AppData/Roaming/Microsoft/RESOLUCIONES%202017%20PDF/948.pdf" TargetMode="External"/><Relationship Id="rId934" Type="http://schemas.openxmlformats.org/officeDocument/2006/relationships/hyperlink" Target="http://../AppData/Roaming/Microsoft/Users/51984/Users/CASA%201/Users/CASA%201/AppData/Roaming/Microsoft/RESOLUCIONES%202017%20PDF/947.pdf" TargetMode="External"/><Relationship Id="rId933" Type="http://schemas.openxmlformats.org/officeDocument/2006/relationships/hyperlink" Target="http://../AppData/Roaming/Microsoft/Users/51984/Users/CASA%201/Users/CASA%201/AppData/Roaming/Microsoft/RESOLUCIONES%202017%20PDF/946.pdf" TargetMode="External"/><Relationship Id="rId965" Type="http://schemas.openxmlformats.org/officeDocument/2006/relationships/hyperlink" Target="http://../AppData/Roaming/Microsoft/Users/51984/Users/CASA%201/Users/CASA%201/AppData/Roaming/Microsoft/RESOLUCIONES%202017%20PDF/979.pdf" TargetMode="External"/><Relationship Id="rId964" Type="http://schemas.openxmlformats.org/officeDocument/2006/relationships/hyperlink" Target="http://../AppData/Roaming/Microsoft/Users/51984/Users/CASA%201/Users/CASA%201/AppData/Roaming/Microsoft/AppData/Roaming/Microsoft/RESOLUCIONES%202017%20PDF/978.pdf" TargetMode="External"/><Relationship Id="rId963" Type="http://schemas.openxmlformats.org/officeDocument/2006/relationships/hyperlink" Target="http://../AppData/Roaming/Microsoft/Users/51984/Users/CASA%201/Users/CASA%201/AppData/Roaming/Microsoft/AppData/Roaming/Microsoft/RESOLUCIONES%202017%20PDF/977.pdf" TargetMode="External"/><Relationship Id="rId962" Type="http://schemas.openxmlformats.org/officeDocument/2006/relationships/hyperlink" Target="http://../AppData/Roaming/Microsoft/Users/51984/Users/CASA%201/Users/CASA%201/AppData/Roaming/Microsoft/AppData/Roaming/Microsoft/RESOLUCIONES%202017%20PDF/976.pdf" TargetMode="External"/><Relationship Id="rId969" Type="http://schemas.openxmlformats.org/officeDocument/2006/relationships/hyperlink" Target="http://../AppData/Roaming/Microsoft/Users/51984/Users/CASA%201/Users/CASA%201/AppData/Roaming/Microsoft/AppData/Roaming/Microsoft/RESOLUCIONES%202017%20PDF/983.pdf" TargetMode="External"/><Relationship Id="rId968" Type="http://schemas.openxmlformats.org/officeDocument/2006/relationships/hyperlink" Target="http://../AppData/Roaming/Microsoft/Users/51984/Users/CASA%201/Users/CASA%201/AppData/Roaming/Microsoft/AppData/Roaming/Microsoft/RESOLUCIONES%202017%20PDF/982.pdf" TargetMode="External"/><Relationship Id="rId967" Type="http://schemas.openxmlformats.org/officeDocument/2006/relationships/hyperlink" Target="http://../AppData/Roaming/Microsoft/Users/51984/Users/CASA%201/Users/CASA%201/AppData/Roaming/Microsoft/AppData/Roaming/Microsoft/RESOLUCIONES%202017%20PDF/981.pdf" TargetMode="External"/><Relationship Id="rId966" Type="http://schemas.openxmlformats.org/officeDocument/2006/relationships/hyperlink" Target="http://../AppData/Roaming/Microsoft/Users/51984/Users/CASA%201/Users/CASA%201/AppData/Roaming/Microsoft/AppData/Roaming/Microsoft/RESOLUCIONES%202017%20PDF/980.pdf" TargetMode="External"/><Relationship Id="rId961" Type="http://schemas.openxmlformats.org/officeDocument/2006/relationships/hyperlink" Target="http://../AppData/Roaming/Microsoft/Users/51984/Users/CASA%201/Users/CASA%201/AppData/Roaming/Microsoft/AppData/Roaming/Microsoft/RESOLUCIONES%202017%20PDF/975.pdf" TargetMode="External"/><Relationship Id="rId960" Type="http://schemas.openxmlformats.org/officeDocument/2006/relationships/hyperlink" Target="http://../AppData/Roaming/Microsoft/Users/51984/Users/CASA%201/Users/CASA%201/AppData/Roaming/Microsoft/AppData/Roaming/Microsoft/RESOLUCIONES%202017%20PDF/974.pdf" TargetMode="External"/><Relationship Id="rId959" Type="http://schemas.openxmlformats.org/officeDocument/2006/relationships/hyperlink" Target="http://../AppData/Roaming/Microsoft/Users/51984/Users/CASA%201/Users/CASA%201/AppData/Roaming/Microsoft/RESOLUCIONES%202017%20PDF/973.pdf" TargetMode="External"/><Relationship Id="rId954" Type="http://schemas.openxmlformats.org/officeDocument/2006/relationships/hyperlink" Target="http://../AppData/Roaming/Microsoft/Users/51984/Users/CASA%201/Users/CASA%201/AppData/Roaming/Microsoft/AppData/Roaming/Microsoft/RESOLUCIONES%202017%20PDF/967.pdf" TargetMode="External"/><Relationship Id="rId953" Type="http://schemas.openxmlformats.org/officeDocument/2006/relationships/hyperlink" Target="http://../AppData/Roaming/Microsoft/Users/51984/Users/CASA%201/Users/CASA%201/AppData/Roaming/Microsoft/RESOLUCIONES%202017%20PDF/966.pdf" TargetMode="External"/><Relationship Id="rId952" Type="http://schemas.openxmlformats.org/officeDocument/2006/relationships/hyperlink" Target="http://../AppData/Roaming/Microsoft/Users/51984/Users/CASA%201/Users/CASA%201/AppData/Roaming/Microsoft/RESOLUCIONES%202017%20PDF/965.pdf" TargetMode="External"/><Relationship Id="rId951" Type="http://schemas.openxmlformats.org/officeDocument/2006/relationships/hyperlink" Target="http://../AppData/Roaming/Microsoft/Users/51984/Users/CASA%201/Users/CASA%201/AppData/Roaming/Microsoft/AppData/Roaming/Microsoft/RESOLUCIONES%202017%20PDF/964.pdf" TargetMode="External"/><Relationship Id="rId958" Type="http://schemas.openxmlformats.org/officeDocument/2006/relationships/hyperlink" Target="http://../AppData/Roaming/Microsoft/Users/51984/Users/CASA%201/Users/CASA%201/AppData/Roaming/Microsoft/AppData/Roaming/Microsoft/RESOLUCIONES%202017%20PDF/972.pdf" TargetMode="External"/><Relationship Id="rId957" Type="http://schemas.openxmlformats.org/officeDocument/2006/relationships/hyperlink" Target="http://../AppData/Roaming/Microsoft/Users/51984/Users/CASA%201/Users/CASA%201/AppData/Roaming/Microsoft/AppData/Roaming/Microsoft/RESOLUCIONES%202017%20PDF/971.pdf" TargetMode="External"/><Relationship Id="rId956" Type="http://schemas.openxmlformats.org/officeDocument/2006/relationships/hyperlink" Target="http://../AppData/Roaming/Microsoft/Users/51984/Users/CASA%201/Users/CASA%201/AppData/Roaming/Microsoft/AppData/Roaming/Microsoft/RESOLUCIONES%202017%20PDF/969.pdf" TargetMode="External"/><Relationship Id="rId955" Type="http://schemas.openxmlformats.org/officeDocument/2006/relationships/hyperlink" Target="http://../AppData/Roaming/Microsoft/Users/51984/Users/CASA%201/Users/CASA%201/AppData/Roaming/Microsoft/AppData/Roaming/Microsoft/RESOLUCIONES%202017%20PDF/968.pdf" TargetMode="External"/><Relationship Id="rId950" Type="http://schemas.openxmlformats.org/officeDocument/2006/relationships/hyperlink" Target="http://../AppData/Roaming/Microsoft/Users/51984/Users/CASA%201/Users/CASA%201/AppData/Roaming/Microsoft/RESOLUCIONES%202017%20PDF/963.pdf" TargetMode="External"/><Relationship Id="rId107" Type="http://schemas.openxmlformats.org/officeDocument/2006/relationships/hyperlink" Target="http://../AppData/Roaming/Microsoft/Users/51984/Users/CASA%201/Users/CASA%201/AppData/Roaming/Microsoft/AppData/Roaming/Microsoft/RESOLUCIONES%202017%20PDF/100.pdf" TargetMode="External"/><Relationship Id="rId106" Type="http://schemas.openxmlformats.org/officeDocument/2006/relationships/hyperlink" Target="http://../AppData/Roaming/Microsoft/Users/51984/Users/CASA%201/Users/CASA%201/AppData/Roaming/Microsoft/AppData/Roaming/Microsoft/RESOLUCIONES%202017%20PDF/109.pdf" TargetMode="External"/><Relationship Id="rId105" Type="http://schemas.openxmlformats.org/officeDocument/2006/relationships/hyperlink" Target="http://../AppData/Roaming/Microsoft/Users/51984/Users/CASA%201/Users/CASA%201/AppData/Roaming/Microsoft/AppData/Roaming/Microsoft/RESOLUCIONES%202017%20PDF/108.pdf" TargetMode="External"/><Relationship Id="rId104" Type="http://schemas.openxmlformats.org/officeDocument/2006/relationships/hyperlink" Target="http://../AppData/Roaming/Microsoft/Users/51984/Users/CASA%201/Users/CASA%201/AppData/Roaming/Microsoft/AppData/Roaming/Microsoft/RESOLUCIONES%202017%20PDF/107.pdf" TargetMode="External"/><Relationship Id="rId109" Type="http://schemas.openxmlformats.org/officeDocument/2006/relationships/hyperlink" Target="http://../AppData/Roaming/Microsoft/Users/51984/Users/CASA%201/Users/CASA%201/AppData/Roaming/Microsoft/AppData/Roaming/Microsoft/RESOLUCIONES%202017%20PDF/112.pdf" TargetMode="External"/><Relationship Id="rId108" Type="http://schemas.openxmlformats.org/officeDocument/2006/relationships/hyperlink" Target="http://../AppData/Roaming/Microsoft/Users/51984/Users/CASA%201/Users/CASA%201/AppData/Roaming/Microsoft/AppData/Roaming/Microsoft/RESOLUCIONES%202017%20PDF/111.pdf" TargetMode="External"/><Relationship Id="rId103" Type="http://schemas.openxmlformats.org/officeDocument/2006/relationships/hyperlink" Target="http://../AppData/Roaming/Microsoft/Users/51984/Users/CASA%201/Users/CASA%201/AppData/Roaming/Microsoft/AppData/Roaming/Microsoft/RESOLUCIONES%202017%20PDF/106.pdf" TargetMode="External"/><Relationship Id="rId102" Type="http://schemas.openxmlformats.org/officeDocument/2006/relationships/hyperlink" Target="http://../AppData/Roaming/Microsoft/Users/51984/Users/CASA%201/Users/CASA%201/AppData/Roaming/Microsoft/AppData/Roaming/Microsoft/RESOLUCIONES%202017%20PDF/105.pdf" TargetMode="External"/><Relationship Id="rId101" Type="http://schemas.openxmlformats.org/officeDocument/2006/relationships/hyperlink" Target="http://../AppData/Roaming/Microsoft/Users/51984/Users/CASA%201/Users/CASA%201/AppData/Roaming/Microsoft/AppData/Roaming/Microsoft/RESOLUCIONES%202017%20PDF/104.pdf" TargetMode="External"/><Relationship Id="rId100" Type="http://schemas.openxmlformats.org/officeDocument/2006/relationships/hyperlink" Target="http://../AppData/Roaming/Microsoft/Users/51984/Users/CASA%201/Users/CASA%201/AppData/Roaming/Microsoft/RESOLUCIONES%202017%20PDF/103.pdf" TargetMode="External"/><Relationship Id="rId129" Type="http://schemas.openxmlformats.org/officeDocument/2006/relationships/hyperlink" Target="http://../AppData/Roaming/Microsoft/Users/51984/Users/CASA%201/Users/CASA%201/AppData/Roaming/Microsoft/AppData/Roaming/Microsoft/RESOLUCIONES%202017%20PDF/132.pdf" TargetMode="External"/><Relationship Id="rId128" Type="http://schemas.openxmlformats.org/officeDocument/2006/relationships/hyperlink" Target="http://../AppData/Roaming/Microsoft/Users/51984/Users/CASA%201/Users/CASA%201/AppData/Roaming/Microsoft/AppData/Roaming/Microsoft/RESOLUCIONES%202017%20PDF/131.pdf" TargetMode="External"/><Relationship Id="rId127" Type="http://schemas.openxmlformats.org/officeDocument/2006/relationships/hyperlink" Target="http://../AppData/Roaming/Microsoft/Users/51984/Users/CASA%201/Users/CASA%201/AppData/Roaming/Microsoft/AppData/Roaming/Microsoft/RESOLUCIONES%202017%20PDF/130.pdf" TargetMode="External"/><Relationship Id="rId126" Type="http://schemas.openxmlformats.org/officeDocument/2006/relationships/hyperlink" Target="http://../AppData/Roaming/Microsoft/Users/51984/Users/CASA%201/Users/CASA%201/AppData/Roaming/Microsoft/AppData/Roaming/Microsoft/RESOLUCIONES%202017%20PDF/129.pdf" TargetMode="External"/><Relationship Id="rId121" Type="http://schemas.openxmlformats.org/officeDocument/2006/relationships/hyperlink" Target="http://../AppData/Roaming/Microsoft/Users/51984/Users/CASA%201/Users/CASA%201/AppData/Roaming/Microsoft/AppData/Roaming/Microsoft/RESOLUCIONES%202017%20PDF/124.pdf" TargetMode="External"/><Relationship Id="rId120" Type="http://schemas.openxmlformats.org/officeDocument/2006/relationships/hyperlink" Target="http://../AppData/Roaming/Microsoft/Users/51984/Users/CASA%201/Users/CASA%201/AppData/Roaming/Microsoft/AppData/Roaming/Microsoft/RESOLUCIONES%202017%20PDF/123.pdf" TargetMode="External"/><Relationship Id="rId125" Type="http://schemas.openxmlformats.org/officeDocument/2006/relationships/hyperlink" Target="http://../AppData/Roaming/Microsoft/Users/51984/Users/CASA%201/Users/CASA%201/AppData/Roaming/Microsoft/AppData/Roaming/Microsoft/RESOLUCIONES%202017%20PDF/128.pdf" TargetMode="External"/><Relationship Id="rId124" Type="http://schemas.openxmlformats.org/officeDocument/2006/relationships/hyperlink" Target="http://../AppData/Roaming/Microsoft/Users/51984/Users/CASA%201/Users/CASA%201/AppData/Roaming/Microsoft/AppData/Roaming/Microsoft/RESOLUCIONES%202017%20PDF/127.pdf" TargetMode="External"/><Relationship Id="rId123" Type="http://schemas.openxmlformats.org/officeDocument/2006/relationships/hyperlink" Target="http://../AppData/Roaming/Microsoft/Users/51984/Users/CASA%201/Users/CASA%201/AppData/Roaming/Microsoft/AppData/Roaming/Microsoft/RESOLUCIONES%202017%20PDF/126.pdf" TargetMode="External"/><Relationship Id="rId122" Type="http://schemas.openxmlformats.org/officeDocument/2006/relationships/hyperlink" Target="http://../AppData/Roaming/Microsoft/Users/51984/Users/CASA%201/Users/CASA%201/AppData/Roaming/Microsoft/AppData/Roaming/Microsoft/RESOLUCIONES%202017%20PDF/125.pdf" TargetMode="External"/><Relationship Id="rId118" Type="http://schemas.openxmlformats.org/officeDocument/2006/relationships/hyperlink" Target="http://../AppData/Roaming/Microsoft/Users/51984/Users/CASA%201/Users/CASA%201/AppData/Roaming/Microsoft/AppData/Roaming/Microsoft/RESOLUCIONES%202017%20PDF/121.pdf" TargetMode="External"/><Relationship Id="rId117" Type="http://schemas.openxmlformats.org/officeDocument/2006/relationships/hyperlink" Target="http://../AppData/Roaming/Microsoft/Users/51984/Users/CASA%201/Users/CASA%201/AppData/Roaming/Microsoft/AppData/Roaming/Microsoft/RESOLUCIONES%202017%20PDF/120.pdf" TargetMode="External"/><Relationship Id="rId116" Type="http://schemas.openxmlformats.org/officeDocument/2006/relationships/hyperlink" Target="http://../AppData/Roaming/Microsoft/Users/51984/Users/CASA%201/Users/CASA%201/AppData/Roaming/Microsoft/AppData/Roaming/Microsoft/RESOLUCIONES%202017%20PDF/119.pdf" TargetMode="External"/><Relationship Id="rId115" Type="http://schemas.openxmlformats.org/officeDocument/2006/relationships/hyperlink" Target="http://../AppData/Roaming/Microsoft/Users/51984/Users/CASA%201/Users/CASA%201/AppData/Roaming/Microsoft/AppData/Roaming/Microsoft/RESOLUCIONES%202017%20PDF/118.pdf" TargetMode="External"/><Relationship Id="rId119" Type="http://schemas.openxmlformats.org/officeDocument/2006/relationships/hyperlink" Target="http://../AppData/Roaming/Microsoft/Users/51984/Users/CASA%201/Users/CASA%201/AppData/Roaming/Microsoft/AppData/Roaming/Microsoft/RESOLUCIONES%202017%20PDF/122.pdf" TargetMode="External"/><Relationship Id="rId110" Type="http://schemas.openxmlformats.org/officeDocument/2006/relationships/hyperlink" Target="http://../AppData/Roaming/Microsoft/Users/51984/Users/CASA%201/Users/CASA%201/AppData/Roaming/Microsoft/AppData/Roaming/Microsoft/RESOLUCIONES%202017%20PDF/113.pdf" TargetMode="External"/><Relationship Id="rId114" Type="http://schemas.openxmlformats.org/officeDocument/2006/relationships/hyperlink" Target="http://../AppData/Roaming/Microsoft/Users/51984/Users/CASA%201/Users/CASA%201/AppData/Roaming/Microsoft/AppData/Roaming/Microsoft/RESOLUCIONES%202017%20PDF/117.pdf" TargetMode="External"/><Relationship Id="rId113" Type="http://schemas.openxmlformats.org/officeDocument/2006/relationships/hyperlink" Target="http://../AppData/Roaming/Microsoft/Users/51984/Users/CASA%201/Users/CASA%201/AppData/Roaming/Microsoft/AppData/Roaming/Microsoft/RESOLUCIONES%202017%20PDF/116.pdf" TargetMode="External"/><Relationship Id="rId112" Type="http://schemas.openxmlformats.org/officeDocument/2006/relationships/hyperlink" Target="http://../AppData/Roaming/Microsoft/Users/51984/Users/CASA%201/Users/CASA%201/AppData/Roaming/Microsoft/AppData/Roaming/Microsoft/RESOLUCIONES%202017%20PDF/115.pdf" TargetMode="External"/><Relationship Id="rId111" Type="http://schemas.openxmlformats.org/officeDocument/2006/relationships/hyperlink" Target="http://../AppData/Roaming/Microsoft/Users/51984/Users/CASA%201/Users/CASA%201/AppData/Roaming/Microsoft/AppData/Roaming/Microsoft/RESOLUCIONES%202017%20PDF/114.pdf" TargetMode="External"/><Relationship Id="rId907" Type="http://schemas.openxmlformats.org/officeDocument/2006/relationships/hyperlink" Target="http://../AppData/Roaming/Microsoft/Users/51984/Users/CASA%201/Users/CASA%201/AppData/Roaming/Microsoft/RESOLUCIONES%202017%20PDF/920.pdf" TargetMode="External"/><Relationship Id="rId906" Type="http://schemas.openxmlformats.org/officeDocument/2006/relationships/hyperlink" Target="http://../AppData/Roaming/Microsoft/Users/51984/Users/CASA%201/Users/CASA%201/AppData/Roaming/Microsoft/AppData/Roaming/Microsoft/RESOLUCIONES%202017%20PDF/919.pdf" TargetMode="External"/><Relationship Id="rId905" Type="http://schemas.openxmlformats.org/officeDocument/2006/relationships/hyperlink" Target="http://../AppData/Roaming/Microsoft/Users/51984/Users/CASA%201/Users/CASA%201/AppData/Roaming/Microsoft/RESOLUCIONES%202017%20PDF/918.pdf" TargetMode="External"/><Relationship Id="rId904" Type="http://schemas.openxmlformats.org/officeDocument/2006/relationships/hyperlink" Target="http://../AppData/Roaming/Microsoft/Users/51984/Users/CASA%201/Users/CASA%201/AppData/Roaming/Microsoft/AppData/Roaming/Microsoft/RESOLUCIONES%202017%20PDF/917.pdf" TargetMode="External"/><Relationship Id="rId909" Type="http://schemas.openxmlformats.org/officeDocument/2006/relationships/hyperlink" Target="http://../AppData/Roaming/Microsoft/Users/51984/Users/CASA%201/Users/CASA%201/AppData/Roaming/Microsoft/RESOLUCIONES%202017%20PDF/922.pdf" TargetMode="External"/><Relationship Id="rId908" Type="http://schemas.openxmlformats.org/officeDocument/2006/relationships/hyperlink" Target="http://../AppData/Roaming/Microsoft/Users/51984/Users/CASA%201/Users/CASA%201/AppData/Roaming/Microsoft/RESOLUCIONES%202017%20PDF/921.pdf" TargetMode="External"/><Relationship Id="rId903" Type="http://schemas.openxmlformats.org/officeDocument/2006/relationships/hyperlink" Target="http://../AppData/Roaming/Microsoft/Users/51984/Users/CASA%201/Users/CASA%201/AppData/Roaming/Microsoft/AppData/Roaming/Microsoft/RESOLUCIONES%202017%20PDF/916.pdf" TargetMode="External"/><Relationship Id="rId902" Type="http://schemas.openxmlformats.org/officeDocument/2006/relationships/hyperlink" Target="http://../AppData/Roaming/Microsoft/Users/51984/Users/CASA%201/Users/CASA%201/AppData/Roaming/Microsoft/AppData/Roaming/Microsoft/RESOLUCIONES%202017%20PDF/915.pdf" TargetMode="External"/><Relationship Id="rId901" Type="http://schemas.openxmlformats.org/officeDocument/2006/relationships/hyperlink" Target="http://../AppData/Roaming/Microsoft/Users/51984/Users/CASA%201/Users/CASA%201/AppData/Roaming/Microsoft/AppData/Roaming/Microsoft/RESOLUCIONES%202017%20PDF/914.pdf" TargetMode="External"/><Relationship Id="rId900" Type="http://schemas.openxmlformats.org/officeDocument/2006/relationships/hyperlink" Target="http://../AppData/Roaming/Microsoft/Users/51984/Users/CASA%201/Users/CASA%201/AppData/Roaming/Microsoft/AppData/Roaming/Microsoft/RESOLUCIONES%202017%20PDF/913.pdf" TargetMode="External"/><Relationship Id="rId929" Type="http://schemas.openxmlformats.org/officeDocument/2006/relationships/hyperlink" Target="http://../AppData/Roaming/Microsoft/Users/51984/Users/CASA%201/Users/CASA%201/AppData/Roaming/Microsoft/AppData/Roaming/Microsoft/RESOLUCIONES%202017%20PDF/942.pdf" TargetMode="External"/><Relationship Id="rId928" Type="http://schemas.openxmlformats.org/officeDocument/2006/relationships/hyperlink" Target="http://../AppData/Roaming/Microsoft/Users/51984/Users/CASA%201/Users/CASA%201/AppData/Roaming/Microsoft/AppData/Roaming/Microsoft/RESOLUCIONES%202017%20PDF/941.pdf" TargetMode="External"/><Relationship Id="rId927" Type="http://schemas.openxmlformats.org/officeDocument/2006/relationships/hyperlink" Target="http://../AppData/Roaming/Microsoft/Users/51984/Users/CASA%201/Users/CASA%201/AppData/Roaming/Microsoft/AppData/Roaming/Microsoft/RESOLUCIONES%202017%20PDF/940.pdf" TargetMode="External"/><Relationship Id="rId926" Type="http://schemas.openxmlformats.org/officeDocument/2006/relationships/hyperlink" Target="http://../AppData/Roaming/Microsoft/Users/51984/Users/CASA%201/Users/CASA%201/AppData/Roaming/Microsoft/AppData/Roaming/Microsoft/RESOLUCIONES%202017%20PDF/939.pdf" TargetMode="External"/><Relationship Id="rId921" Type="http://schemas.openxmlformats.org/officeDocument/2006/relationships/hyperlink" Target="http://../AppData/Roaming/Microsoft/Users/51984/Users/CASA%201/Users/CASA%201/AppData/Roaming/Microsoft/AppData/Roaming/Microsoft/RESOLUCIONES%202017%20PDF/934.pdf" TargetMode="External"/><Relationship Id="rId920" Type="http://schemas.openxmlformats.org/officeDocument/2006/relationships/hyperlink" Target="http://../AppData/Roaming/Microsoft/Users/51984/Users/CASA%201/Users/CASA%201/AppData/Roaming/Microsoft/AppData/Roaming/Microsoft/RESOLUCIONES%202017%20PDF/933.pdf" TargetMode="External"/><Relationship Id="rId925" Type="http://schemas.openxmlformats.org/officeDocument/2006/relationships/hyperlink" Target="http://../AppData/Roaming/Microsoft/Users/51984/Users/CASA%201/Users/CASA%201/AppData/Roaming/Microsoft/AppData/Roaming/Microsoft/RESOLUCIONES%202017%20PDF/938.pdf" TargetMode="External"/><Relationship Id="rId924" Type="http://schemas.openxmlformats.org/officeDocument/2006/relationships/hyperlink" Target="http://../AppData/Roaming/Microsoft/Users/51984/Users/CASA%201/Users/CASA%201/AppData/Roaming/Microsoft/AppData/Roaming/Microsoft/RESOLUCIONES%202017%20PDF/937.pdf" TargetMode="External"/><Relationship Id="rId923" Type="http://schemas.openxmlformats.org/officeDocument/2006/relationships/hyperlink" Target="http://../AppData/Roaming/Microsoft/Users/51984/Users/CASA%201/Users/CASA%201/AppData/Roaming/Microsoft/AppData/Roaming/Microsoft/RESOLUCIONES%202017%20PDF/936.pdf" TargetMode="External"/><Relationship Id="rId922" Type="http://schemas.openxmlformats.org/officeDocument/2006/relationships/hyperlink" Target="http://../AppData/Roaming/Microsoft/Users/51984/Users/CASA%201/Users/CASA%201/AppData/Roaming/Microsoft/AppData/Roaming/Microsoft/RESOLUCIONES%202017%20PDF/935.pdf" TargetMode="External"/><Relationship Id="rId918" Type="http://schemas.openxmlformats.org/officeDocument/2006/relationships/hyperlink" Target="http://../AppData/Roaming/Microsoft/Users/51984/Users/CASA%201/Users/CASA%201/AppData/Roaming/Microsoft/AppData/Roaming/Microsoft/RESOLUCIONES%202017%20PDF/931.pdf" TargetMode="External"/><Relationship Id="rId917" Type="http://schemas.openxmlformats.org/officeDocument/2006/relationships/hyperlink" Target="http://../AppData/Roaming/Microsoft/Users/51984/Users/CASA%201/Users/CASA%201/AppData/Roaming/Microsoft/AppData/Roaming/Microsoft/RESOLUCIONES%202017%20PDF/930.pdf" TargetMode="External"/><Relationship Id="rId916" Type="http://schemas.openxmlformats.org/officeDocument/2006/relationships/hyperlink" Target="http://../AppData/Roaming/Microsoft/Users/51984/Users/CASA%201/Users/CASA%201/AppData/Roaming/Microsoft/AppData/Roaming/Microsoft/RESOLUCIONES%202017%20PDF/929.pdf" TargetMode="External"/><Relationship Id="rId915" Type="http://schemas.openxmlformats.org/officeDocument/2006/relationships/hyperlink" Target="http://../AppData/Roaming/Microsoft/Users/51984/Users/CASA%201/Users/CASA%201/AppData/Roaming/Microsoft/AppData/Roaming/Microsoft/RESOLUCIONES%202017%20PDF/928.pdf" TargetMode="External"/><Relationship Id="rId919" Type="http://schemas.openxmlformats.org/officeDocument/2006/relationships/hyperlink" Target="http://../AppData/Roaming/Microsoft/Users/51984/Users/CASA%201/Users/CASA%201/AppData/Roaming/Microsoft/AppData/Roaming/Microsoft/RESOLUCIONES%202017%20PDF/932.pdf" TargetMode="External"/><Relationship Id="rId910" Type="http://schemas.openxmlformats.org/officeDocument/2006/relationships/hyperlink" Target="http://../AppData/Roaming/Microsoft/Users/51984/Users/CASA%201/Users/CASA%201/AppData/Roaming/Microsoft/AppData/Roaming/Microsoft/RESOLUCIONES%202017%20PDF/923.pdf" TargetMode="External"/><Relationship Id="rId914" Type="http://schemas.openxmlformats.org/officeDocument/2006/relationships/hyperlink" Target="http://../AppData/Roaming/Microsoft/Users/51984/Users/CASA%201/Users/CASA%201/AppData/Roaming/Microsoft/AppData/Roaming/Microsoft/RESOLUCIONES%202017%20PDF/927.pdf" TargetMode="External"/><Relationship Id="rId913" Type="http://schemas.openxmlformats.org/officeDocument/2006/relationships/hyperlink" Target="http://../AppData/Roaming/Microsoft/Users/51984/Users/CASA%201/Users/CASA%201/AppData/Roaming/Microsoft/AppData/Roaming/Microsoft/RESOLUCIONES%202017%20PDF/926.pdf" TargetMode="External"/><Relationship Id="rId912" Type="http://schemas.openxmlformats.org/officeDocument/2006/relationships/hyperlink" Target="http://../AppData/Roaming/Microsoft/Users/51984/Users/CASA%201/Users/CASA%201/AppData/Roaming/Microsoft/AppData/Roaming/Microsoft/RESOLUCIONES%202017%20PDF/925.pdf" TargetMode="External"/><Relationship Id="rId911" Type="http://schemas.openxmlformats.org/officeDocument/2006/relationships/hyperlink" Target="http://../AppData/Roaming/Microsoft/Users/51984/Users/CASA%201/Users/CASA%201/AppData/Roaming/Microsoft/AppData/Roaming/Microsoft/RESOLUCIONES%202017%20PDF/924.pdf" TargetMode="External"/><Relationship Id="rId866" Type="http://schemas.openxmlformats.org/officeDocument/2006/relationships/hyperlink" Target="http://../AppData/Roaming/Microsoft/Users/51984/Users/CASA%201/Users/CASA%201/AppData/Roaming/Microsoft/RESOLUCIONES%202017%20PDF/880.pdf" TargetMode="External"/><Relationship Id="rId865" Type="http://schemas.openxmlformats.org/officeDocument/2006/relationships/hyperlink" Target="http://../AppData/Roaming/Microsoft/Users/51984/Users/CASA%201/Users/CASA%201/AppData/Roaming/Microsoft/AppData/Roaming/Microsoft/RESOLUCIONES%202017%20PDF/879.pdf" TargetMode="External"/><Relationship Id="rId864" Type="http://schemas.openxmlformats.org/officeDocument/2006/relationships/hyperlink" Target="http://../AppData/Roaming/Microsoft/Users/51984/Users/CASA%201/Users/CASA%201/AppData/Roaming/Microsoft/AppData/Roaming/Microsoft/RESOLUCIONES%202017%20PDF/878.pdf" TargetMode="External"/><Relationship Id="rId863" Type="http://schemas.openxmlformats.org/officeDocument/2006/relationships/hyperlink" Target="http://../AppData/Roaming/Microsoft/Users/51984/Users/CASA%201/Users/CASA%201/AppData/Roaming/Microsoft/AppData/Roaming/Microsoft/RESOLUCIONES%202017%20PDF/877.pdf" TargetMode="External"/><Relationship Id="rId869" Type="http://schemas.openxmlformats.org/officeDocument/2006/relationships/hyperlink" Target="http://../AppData/Roaming/Microsoft/Users/51984/Users/CASA%201/Users/CASA%201/AppData/Roaming/Microsoft/AppData/Roaming/Microsoft/RESOLUCIONES%202017%20PDF/883.pdf" TargetMode="External"/><Relationship Id="rId868" Type="http://schemas.openxmlformats.org/officeDocument/2006/relationships/hyperlink" Target="http://../AppData/Roaming/Microsoft/Users/51984/Users/CASA%201/Users/CASA%201/AppData/Roaming/Microsoft/RESOLUCIONES%202017%20PDF/882.pdf" TargetMode="External"/><Relationship Id="rId867" Type="http://schemas.openxmlformats.org/officeDocument/2006/relationships/hyperlink" Target="http://../AppData/Roaming/Microsoft/Users/51984/Users/CASA%201/Users/CASA%201/AppData/Roaming/Microsoft/RESOLUCIONES%202017%20PDF/881.pdf" TargetMode="External"/><Relationship Id="rId862" Type="http://schemas.openxmlformats.org/officeDocument/2006/relationships/hyperlink" Target="http://../AppData/Roaming/Microsoft/Users/51984/Users/CASA%201/Users/CASA%201/AppData/Roaming/Microsoft/AppData/Roaming/Microsoft/RESOLUCIONES%202017%20PDF/876.pdf" TargetMode="External"/><Relationship Id="rId861" Type="http://schemas.openxmlformats.org/officeDocument/2006/relationships/hyperlink" Target="http://../AppData/Roaming/Microsoft/Users/51984/Users/CASA%201/Users/CASA%201/AppData/Roaming/Microsoft/AppData/Roaming/Microsoft/RESOLUCIONES%202017%20PDF/875.pdf" TargetMode="External"/><Relationship Id="rId860" Type="http://schemas.openxmlformats.org/officeDocument/2006/relationships/hyperlink" Target="http://../AppData/Roaming/Microsoft/Users/51984/Users/CASA%201/Users/CASA%201/AppData/Roaming/Microsoft/AppData/Roaming/Microsoft/RESOLUCIONES%202017%20PDF/874.pdf" TargetMode="External"/><Relationship Id="rId855" Type="http://schemas.openxmlformats.org/officeDocument/2006/relationships/hyperlink" Target="http://../AppData/Roaming/Microsoft/Users/51984/Users/CASA%201/Users/CASA%201/AppData/Roaming/Microsoft/AppData/Roaming/Microsoft/RESOLUCIONES%202017%20PDF/869.pdf" TargetMode="External"/><Relationship Id="rId854" Type="http://schemas.openxmlformats.org/officeDocument/2006/relationships/hyperlink" Target="http://../AppData/Roaming/Microsoft/Users/51984/Users/CASA%201/Users/CASA%201/AppData/Roaming/Microsoft/AppData/Roaming/Microsoft/RESOLUCIONES%202017%20PDF/868.pdf" TargetMode="External"/><Relationship Id="rId853" Type="http://schemas.openxmlformats.org/officeDocument/2006/relationships/hyperlink" Target="http://../AppData/Roaming/Microsoft/Users/51984/Users/CASA%201/Users/CASA%201/AppData/Roaming/Microsoft/RESOLUCIONES%202017%20PDF/867.pdf" TargetMode="External"/><Relationship Id="rId852" Type="http://schemas.openxmlformats.org/officeDocument/2006/relationships/hyperlink" Target="http://../AppData/Roaming/Microsoft/Users/51984/Users/CASA%201/Users/CASA%201/AppData/Roaming/Microsoft/RESOLUCIONES%202017%20PDF/866.pdf" TargetMode="External"/><Relationship Id="rId859" Type="http://schemas.openxmlformats.org/officeDocument/2006/relationships/hyperlink" Target="http://../AppData/Roaming/Microsoft/Users/51984/Users/CASA%201/Users/CASA%201/AppData/Roaming/Microsoft/AppData/Roaming/Microsoft/RESOLUCIONES%202017%20PDF/873.pdf" TargetMode="External"/><Relationship Id="rId858" Type="http://schemas.openxmlformats.org/officeDocument/2006/relationships/hyperlink" Target="http://../AppData/Roaming/Microsoft/Users/51984/Users/CASA%201/Users/CASA%201/AppData/Roaming/Microsoft/AppData/Roaming/Microsoft/RESOLUCIONES%202017%20PDF/872.pdf" TargetMode="External"/><Relationship Id="rId857" Type="http://schemas.openxmlformats.org/officeDocument/2006/relationships/hyperlink" Target="http://../AppData/Roaming/Microsoft/Users/51984/Users/CASA%201/Users/CASA%201/AppData/Roaming/Microsoft/AppData/Roaming/Microsoft/RESOLUCIONES%202017%20PDF/871.pdf" TargetMode="External"/><Relationship Id="rId856" Type="http://schemas.openxmlformats.org/officeDocument/2006/relationships/hyperlink" Target="http://../AppData/Roaming/Microsoft/Users/51984/Users/CASA%201/Users/CASA%201/AppData/Roaming/Microsoft/AppData/Roaming/Microsoft/RESOLUCIONES%202017%20PDF/870.pdf" TargetMode="External"/><Relationship Id="rId851" Type="http://schemas.openxmlformats.org/officeDocument/2006/relationships/hyperlink" Target="http://../AppData/Roaming/Microsoft/Users/51984/Users/CASA%201/Users/CASA%201/AppData/Roaming/Microsoft/AppData/Roaming/Microsoft/RESOLUCIONES%202017%20PDF/865.pdf" TargetMode="External"/><Relationship Id="rId850" Type="http://schemas.openxmlformats.org/officeDocument/2006/relationships/hyperlink" Target="http://../AppData/Roaming/Microsoft/AppData/Roaming/Microsoft/RESOLUCIONES%202017%20PDF/864.pdf" TargetMode="External"/><Relationship Id="rId888" Type="http://schemas.openxmlformats.org/officeDocument/2006/relationships/hyperlink" Target="http://../AppData/Roaming/Microsoft/Users/51984/Users/CASA%201/Users/CASA%201/AppData/Roaming/Microsoft/AppData/Roaming/Microsoft/RESOLUCIONES%202017%20PDF/902.pdf" TargetMode="External"/><Relationship Id="rId887" Type="http://schemas.openxmlformats.org/officeDocument/2006/relationships/hyperlink" Target="http://../AppData/Roaming/Microsoft/Users/51984/Users/CASA%201/Users/CASA%201/AppData/Roaming/Microsoft/RESOLUCIONES%202017%20PDF/901.pdf" TargetMode="External"/><Relationship Id="rId886" Type="http://schemas.openxmlformats.org/officeDocument/2006/relationships/hyperlink" Target="http://../AppData/Roaming/Microsoft/Users/51984/Users/CASA%201/Users/CASA%201/AppData/Roaming/Microsoft/RESOLUCIONES%202017%20PDF/900.pdf" TargetMode="External"/><Relationship Id="rId885" Type="http://schemas.openxmlformats.org/officeDocument/2006/relationships/hyperlink" Target="http://../AppData/Roaming/Microsoft/Users/51984/Users/CASA%201/Users/CASA%201/AppData/Roaming/Microsoft/AppData/Roaming/Microsoft/RESOLUCIONES%202017%20PDF/899.pdf" TargetMode="External"/><Relationship Id="rId889" Type="http://schemas.openxmlformats.org/officeDocument/2006/relationships/hyperlink" Target="http://../AppData/Roaming/Microsoft/Users/51984/Users/CASA%201/Users/CASA%201/AppData/Roaming/Microsoft/AppData/Roaming/Microsoft/RESOLUCIONES%202017%20PDF/PROVEIDO%2010.pdf" TargetMode="External"/><Relationship Id="rId880" Type="http://schemas.openxmlformats.org/officeDocument/2006/relationships/hyperlink" Target="http://../AppData/Roaming/Microsoft/Users/51984/Users/CASA%201/Users/CASA%201/AppData/Roaming/Microsoft/AppData/Roaming/Microsoft/RESOLUCIONES%202017%20PDF/894.pdf" TargetMode="External"/><Relationship Id="rId884" Type="http://schemas.openxmlformats.org/officeDocument/2006/relationships/hyperlink" Target="http://../AppData/Roaming/Microsoft/Users/51984/Users/CASA%201/Users/CASA%201/AppData/Roaming/Microsoft/AppData/Roaming/Microsoft/RESOLUCIONES%202017%20PDF/898.pdf" TargetMode="External"/><Relationship Id="rId883" Type="http://schemas.openxmlformats.org/officeDocument/2006/relationships/hyperlink" Target="http://../AppData/Roaming/Microsoft/Users/51984/Users/CASA%201/Users/CASA%201/AppData/Roaming/Microsoft/RESOLUCIONES%202017%20PDF/897.pdf" TargetMode="External"/><Relationship Id="rId882" Type="http://schemas.openxmlformats.org/officeDocument/2006/relationships/hyperlink" Target="http://../AppData/Roaming/Microsoft/Users/51984/Users/CASA%201/Users/CASA%201/AppData/Roaming/Microsoft/AppData/Roaming/Microsoft/RESOLUCIONES%202017%20PDF/896.pdf" TargetMode="External"/><Relationship Id="rId881" Type="http://schemas.openxmlformats.org/officeDocument/2006/relationships/hyperlink" Target="http://../AppData/Roaming/Microsoft/Users/51984/Users/CASA%201/Users/CASA%201/AppData/Roaming/Microsoft/AppData/Roaming/Microsoft/RESOLUCIONES%202017%20PDF/895.pdf" TargetMode="External"/><Relationship Id="rId877" Type="http://schemas.openxmlformats.org/officeDocument/2006/relationships/hyperlink" Target="http://../AppData/Roaming/Microsoft/Users/51984/Users/CASA%201/Users/CASA%201/AppData/Roaming/Microsoft/AppData/Roaming/Microsoft/RESOLUCIONES%202017%20PDF/891.pdf" TargetMode="External"/><Relationship Id="rId876" Type="http://schemas.openxmlformats.org/officeDocument/2006/relationships/hyperlink" Target="http://../AppData/Roaming/Microsoft/Users/51984/Users/CASA%201/Users/CASA%201/AppData/Roaming/Microsoft/AppData/Roaming/Microsoft/RESOLUCIONES%202017%20PDF/890.pdf" TargetMode="External"/><Relationship Id="rId875" Type="http://schemas.openxmlformats.org/officeDocument/2006/relationships/hyperlink" Target="http://../AppData/Roaming/Microsoft/Users/51984/Users/CASA%201/Users/CASA%201/AppData/Roaming/Microsoft/AppData/Roaming/Microsoft/RESOLUCIONES%202017%20PDF/889.pdf" TargetMode="External"/><Relationship Id="rId874" Type="http://schemas.openxmlformats.org/officeDocument/2006/relationships/hyperlink" Target="http://../AppData/Roaming/Microsoft/Users/51984/Users/CASA%201/Users/CASA%201/AppData/Roaming/Microsoft/AppData/Roaming/Microsoft/RESOLUCIONES%202017%20PDF/888.pdf" TargetMode="External"/><Relationship Id="rId879" Type="http://schemas.openxmlformats.org/officeDocument/2006/relationships/hyperlink" Target="http://../AppData/Roaming/Microsoft/Users/51984/Users/CASA%201/Users/CASA%201/AppData/Roaming/Microsoft/AppData/Roaming/Microsoft/RESOLUCIONES%202017%20PDF/893.pdf" TargetMode="External"/><Relationship Id="rId878" Type="http://schemas.openxmlformats.org/officeDocument/2006/relationships/hyperlink" Target="http://../AppData/Roaming/Microsoft/Users/51984/Users/CASA%201/Users/CASA%201/AppData/Roaming/Microsoft/AppData/Roaming/Microsoft/RESOLUCIONES%202017%20PDF/892.pdf" TargetMode="External"/><Relationship Id="rId873" Type="http://schemas.openxmlformats.org/officeDocument/2006/relationships/hyperlink" Target="http://../AppData/Roaming/Microsoft/Users/51984/Users/CASA%201/Users/CASA%201/AppData/Roaming/Microsoft/AppData/Roaming/Microsoft/RESOLUCIONES%202017%20PDF/887.pdf" TargetMode="External"/><Relationship Id="rId872" Type="http://schemas.openxmlformats.org/officeDocument/2006/relationships/hyperlink" Target="http://../AppData/Roaming/Microsoft/Users/51984/Users/CASA%201/Users/CASA%201/AppData/Roaming/Microsoft/AppData/Roaming/Microsoft/RESOLUCIONES%202017%20PDF/886.pdf" TargetMode="External"/><Relationship Id="rId871" Type="http://schemas.openxmlformats.org/officeDocument/2006/relationships/hyperlink" Target="http://../AppData/Roaming/Microsoft/Users/51984/Users/CASA%201/Users/CASA%201/AppData/Roaming/Microsoft/RESOLUCIONES%202017%20PDF/885.pdf" TargetMode="External"/><Relationship Id="rId870" Type="http://schemas.openxmlformats.org/officeDocument/2006/relationships/hyperlink" Target="http://../AppData/Roaming/Microsoft/Users/51984/Users/CASA%201/Users/CASA%201/AppData/Roaming/Microsoft/AppData/Roaming/Microsoft/RESOLUCIONES%202017%20PDF/884.pdf" TargetMode="External"/><Relationship Id="rId829" Type="http://schemas.openxmlformats.org/officeDocument/2006/relationships/hyperlink" Target="http://../AppData/Roaming/Microsoft/Users/51984/Users/CASA%201/Users/CASA%201/AppData/Roaming/Microsoft/AppData/Roaming/Microsoft/RESOLUCIONES%202017%20PDF/845.pdf" TargetMode="External"/><Relationship Id="rId828" Type="http://schemas.openxmlformats.org/officeDocument/2006/relationships/hyperlink" Target="http://../AppData/Roaming/Microsoft/Users/51984/Users/CASA%201/Users/CASA%201/AppData/Roaming/Microsoft/AppData/Roaming/Microsoft/RESOLUCIONES%202017%20PDF/844.pdf" TargetMode="External"/><Relationship Id="rId827" Type="http://schemas.openxmlformats.org/officeDocument/2006/relationships/hyperlink" Target="http://../AppData/Roaming/Microsoft/Users/51984/Users/CASA%201/Users/CASA%201/AppData/Roaming/Microsoft/AppData/Roaming/Microsoft/RESOLUCIONES%202017%20PDF/843.pdf" TargetMode="External"/><Relationship Id="rId822" Type="http://schemas.openxmlformats.org/officeDocument/2006/relationships/hyperlink" Target="http://../AppData/Roaming/Microsoft/Users/51984/Users/CASA%201/Users/CASA%201/AppData/Roaming/Microsoft/AppData/Roaming/Microsoft/RESOLUCIONES%202017%20PDF/838.pdf" TargetMode="External"/><Relationship Id="rId821" Type="http://schemas.openxmlformats.org/officeDocument/2006/relationships/hyperlink" Target="http://../AppData/Roaming/Microsoft/Users/51984/Users/CASA%201/Users/CASA%201/AppData/Roaming/Microsoft/AppData/Roaming/Microsoft/RESOLUCIONES%202017%20PDF/837.pdf" TargetMode="External"/><Relationship Id="rId820" Type="http://schemas.openxmlformats.org/officeDocument/2006/relationships/hyperlink" Target="http://../AppData/Roaming/Microsoft/Users/51984/Users/CASA%201/Users/CASA%201/AppData/Roaming/Microsoft/AppData/Roaming/Microsoft/RESOLUCIONES%202017%20PDF/836.pdf" TargetMode="External"/><Relationship Id="rId826" Type="http://schemas.openxmlformats.org/officeDocument/2006/relationships/hyperlink" Target="http://../AppData/Roaming/Microsoft/Users/51984/Users/CASA%201/Users/CASA%201/AppData/Roaming/Microsoft/AppData/Roaming/Microsoft/RESOLUCIONES%202017%20PDF/842.pdf" TargetMode="External"/><Relationship Id="rId825" Type="http://schemas.openxmlformats.org/officeDocument/2006/relationships/hyperlink" Target="http://../AppData/Roaming/Microsoft/Users/51984/Users/CASA%201/Users/CASA%201/AppData/Roaming/Microsoft/AppData/Roaming/Microsoft/RESOLUCIONES%202017%20PDF/841.pdf" TargetMode="External"/><Relationship Id="rId824" Type="http://schemas.openxmlformats.org/officeDocument/2006/relationships/hyperlink" Target="http://../AppData/Roaming/Microsoft/Users/51984/Users/CASA%201/Users/CASA%201/AppData/Roaming/Microsoft/AppData/Roaming/Microsoft/RESOLUCIONES%202017%20PDF/840.pdf" TargetMode="External"/><Relationship Id="rId823" Type="http://schemas.openxmlformats.org/officeDocument/2006/relationships/hyperlink" Target="http://../AppData/Roaming/Microsoft/Users/51984/Users/CASA%201/Users/CASA%201/AppData/Roaming/Microsoft/AppData/Roaming/Microsoft/RESOLUCIONES%202017%20PDF/839.pdf" TargetMode="External"/><Relationship Id="rId819" Type="http://schemas.openxmlformats.org/officeDocument/2006/relationships/hyperlink" Target="http://../AppData/Roaming/Microsoft/Users/51984/Users/CASA%201/Users/CASA%201/AppData/Roaming/Microsoft/AppData/Roaming/Microsoft/RESOLUCIONES%202017%20PDF/835.pdf" TargetMode="External"/><Relationship Id="rId818" Type="http://schemas.openxmlformats.org/officeDocument/2006/relationships/hyperlink" Target="http://../AppData/Roaming/Microsoft/Users/51984/Users/CASA%201/Users/CASA%201/AppData/Roaming/Microsoft/AppData/Roaming/Microsoft/RESOLUCIONES%202017%20PDF/834.pdf" TargetMode="External"/><Relationship Id="rId817" Type="http://schemas.openxmlformats.org/officeDocument/2006/relationships/hyperlink" Target="http://../AppData/Roaming/Microsoft/Users/51984/Users/CASA%201/Users/CASA%201/AppData/Roaming/Microsoft/AppData/Roaming/Microsoft/RESOLUCIONES%202017%20PDF/833.pdf" TargetMode="External"/><Relationship Id="rId816" Type="http://schemas.openxmlformats.org/officeDocument/2006/relationships/hyperlink" Target="http://../AppData/Roaming/Microsoft/Users/51984/Users/CASA%201/Users/CASA%201/AppData/Roaming/Microsoft/AppData/Roaming/Microsoft/RESOLUCIONES%202017%20PDF/831.pdf" TargetMode="External"/><Relationship Id="rId811" Type="http://schemas.openxmlformats.org/officeDocument/2006/relationships/hyperlink" Target="http://../AppData/Roaming/Microsoft/Users/51984/Users/CASA%201/Users/CASA%201/AppData/Roaming/Microsoft/AppData/Roaming/Microsoft/RESOLUCIONES%202017%20PDF/825.pdf" TargetMode="External"/><Relationship Id="rId810" Type="http://schemas.openxmlformats.org/officeDocument/2006/relationships/hyperlink" Target="http://../AppData/Roaming/Microsoft/Users/51984/Users/CASA%201/Users/CASA%201/AppData/Roaming/Microsoft/AppData/Roaming/Microsoft/RESOLUCIONES%202017%20PDF/824.pdf" TargetMode="External"/><Relationship Id="rId815" Type="http://schemas.openxmlformats.org/officeDocument/2006/relationships/hyperlink" Target="http://../AppData/Roaming/Microsoft/Users/51984/Users/CASA%201/Users/CASA%201/AppData/Roaming/Microsoft/RESOLUCIONES%202017%20PDF/830.pdf" TargetMode="External"/><Relationship Id="rId814" Type="http://schemas.openxmlformats.org/officeDocument/2006/relationships/hyperlink" Target="http://../AppData/Roaming/Microsoft/Users/51984/Users/CASA%201/Users/CASA%201/AppData/Roaming/Microsoft/RESOLUCIONES%202017%20PDF/829.pdf" TargetMode="External"/><Relationship Id="rId813" Type="http://schemas.openxmlformats.org/officeDocument/2006/relationships/hyperlink" Target="http://../AppData/Roaming/Microsoft/Users/51984/Users/CASA%201/Users/CASA%201/AppData/Roaming/Microsoft/AppData/Roaming/Microsoft/RESOLUCIONES%202017%20PDF/827.pdf" TargetMode="External"/><Relationship Id="rId812" Type="http://schemas.openxmlformats.org/officeDocument/2006/relationships/hyperlink" Target="http://../AppData/Roaming/Microsoft/Users/51984/Users/CASA%201/Users/CASA%201/AppData/Roaming/Microsoft/AppData/Roaming/Microsoft/RESOLUCIONES%202017%20PDF/826.pdf" TargetMode="External"/><Relationship Id="rId849" Type="http://schemas.openxmlformats.org/officeDocument/2006/relationships/hyperlink" Target="http://../AppData/Roaming/Microsoft/Users/51984/Users/CASA%201/Users/CASA%201/AppData/Roaming/Microsoft/AppData/Roaming/Microsoft/RESOLUCIONES%202017%20PDF/863.pdf" TargetMode="External"/><Relationship Id="rId844" Type="http://schemas.openxmlformats.org/officeDocument/2006/relationships/hyperlink" Target="http://../AppData/Roaming/Microsoft/Users/51984/Users/CASA%201/Users/CASA%201/AppData/Roaming/Microsoft/AppData/Roaming/Microsoft/RESOLUCIONES%202017%20PDF/858.pdf" TargetMode="External"/><Relationship Id="rId843" Type="http://schemas.openxmlformats.org/officeDocument/2006/relationships/hyperlink" Target="http://../AppData/Roaming/Microsoft/Users/51984/Users/CASA%201/Users/CASA%201/AppData/Roaming/Microsoft/AppData/Roaming/Microsoft/RESOLUCIONES%202017%20PDF/857.pdf" TargetMode="External"/><Relationship Id="rId842" Type="http://schemas.openxmlformats.org/officeDocument/2006/relationships/hyperlink" Target="http://../AppData/Roaming/Microsoft/Users/51984/Users/CASA%201/Users/CASA%201/AppData/Roaming/Microsoft/AppData/Roaming/Microsoft/RESOLUCIONES%202017%20PDF/856.pdf" TargetMode="External"/><Relationship Id="rId841" Type="http://schemas.openxmlformats.org/officeDocument/2006/relationships/hyperlink" Target="http://../AppData/Roaming/Microsoft/Users/51984/Users/CASA%201/Users/CASA%201/AppData/Roaming/Microsoft/AppData/Roaming/Microsoft/RESOLUCIONES%202017%20PDF/855.pdf" TargetMode="External"/><Relationship Id="rId848" Type="http://schemas.openxmlformats.org/officeDocument/2006/relationships/hyperlink" Target="http://../AppData/Roaming/Microsoft/Users/51984/Users/CASA%201/Users/CASA%201/AppData/Roaming/Microsoft/AppData/Roaming/Microsoft/RESOLUCIONES%202017%20PDF/862.pdf" TargetMode="External"/><Relationship Id="rId847" Type="http://schemas.openxmlformats.org/officeDocument/2006/relationships/hyperlink" Target="http://../AppData/Roaming/Microsoft/Users/51984/Users/CASA%201/Users/CASA%201/AppData/Roaming/Microsoft/RESOLUCIONES%202017%20PDF/861.pdf" TargetMode="External"/><Relationship Id="rId846" Type="http://schemas.openxmlformats.org/officeDocument/2006/relationships/hyperlink" Target="http://../AppData/Roaming/Microsoft/Users/51984/Users/CASA%201/Users/CASA%201/AppData/Roaming/Microsoft/AppData/Roaming/Microsoft/RESOLUCIONES%202017%20PDF/860.pdf" TargetMode="External"/><Relationship Id="rId845" Type="http://schemas.openxmlformats.org/officeDocument/2006/relationships/hyperlink" Target="http://../AppData/Roaming/Microsoft/Users/51984/Users/CASA%201/Users/CASA%201/AppData/Roaming/Microsoft/AppData/Roaming/Microsoft/RESOLUCIONES%202017%20PDF/859.pdf" TargetMode="External"/><Relationship Id="rId840" Type="http://schemas.openxmlformats.org/officeDocument/2006/relationships/hyperlink" Target="http://../AppData/Roaming/Microsoft/Users/51984/Users/CASA%201/Users/CASA%201/AppData/Roaming/Microsoft/AppData/Roaming/Microsoft/RESOLUCIONES%202017%20PDF/854.pdf" TargetMode="External"/><Relationship Id="rId839" Type="http://schemas.openxmlformats.org/officeDocument/2006/relationships/hyperlink" Target="http://../AppData/Roaming/Microsoft/Users/51984/Users/CASA%201/Users/CASA%201/AppData/Roaming/Microsoft/AppData/Roaming/Microsoft/RESOLUCIONES%202017%20PDF/853.pdf" TargetMode="External"/><Relationship Id="rId838" Type="http://schemas.openxmlformats.org/officeDocument/2006/relationships/hyperlink" Target="http://../AppData/Roaming/Microsoft/Users/51984/Users/CASA%201/Users/CASA%201/AppData/Roaming/Microsoft/AppData/Roaming/Microsoft/RESOLUCIONES%202017%20PDF/852.pdf" TargetMode="External"/><Relationship Id="rId833" Type="http://schemas.openxmlformats.org/officeDocument/2006/relationships/hyperlink" Target="http://../AppData/Roaming/Microsoft/Users/51984/Users/CASA%201/Users/CASA%201/AppData/Roaming/Microsoft/RESOLUCIONES%202017%20PDF/849.pdf" TargetMode="External"/><Relationship Id="rId832" Type="http://schemas.openxmlformats.org/officeDocument/2006/relationships/hyperlink" Target="http://../AppData/Roaming/Microsoft/Users/51984/Users/CASA%201/Users/CASA%201/AppData/Roaming/Microsoft/AppData/Roaming/Microsoft/RESOLUCIONES%202017%20PDF/848.pdf" TargetMode="External"/><Relationship Id="rId831" Type="http://schemas.openxmlformats.org/officeDocument/2006/relationships/hyperlink" Target="http://../AppData/Roaming/Microsoft/Users/51984/Users/CASA%201/Users/CASA%201/AppData/Roaming/Microsoft/RESOLUCIONES%202017%20PDF/847.pdf" TargetMode="External"/><Relationship Id="rId830" Type="http://schemas.openxmlformats.org/officeDocument/2006/relationships/hyperlink" Target="http://../AppData/Roaming/Microsoft/Users/51984/Users/CASA%201/Users/CASA%201/AppData/Roaming/Microsoft/AppData/Roaming/Microsoft/RESOLUCIONES%202017%20PDF/846.pdf" TargetMode="External"/><Relationship Id="rId837" Type="http://schemas.openxmlformats.org/officeDocument/2006/relationships/hyperlink" Target="http://../AppData/Roaming/Microsoft/Users/51984/Users/CASA%201/Users/CASA%201/AppData/Roaming/Microsoft/AppData/Roaming/Microsoft/RESOLUCIONES%202017%20PDF/851.pdf" TargetMode="External"/><Relationship Id="rId836" Type="http://schemas.openxmlformats.org/officeDocument/2006/relationships/hyperlink" Target="http://../AppData/Roaming/Microsoft/Users/51984/Users/CASA%201/Users/CASA%201/AppData/Roaming/Microsoft/AppData/Roaming/Microsoft/RESOLUCIONES%202017%20PDF/850.pdf" TargetMode="External"/><Relationship Id="rId835" Type="http://schemas.openxmlformats.org/officeDocument/2006/relationships/hyperlink" Target="http://../AppData/Roaming/Microsoft/Users/51984/Users/CASA%201/Users/CASA%201/AppData/Roaming/Microsoft/AppData/Roaming/Microsoft/RESOLUCIONES%202017%20PDF/PROVEIDO%20009.pdf" TargetMode="External"/><Relationship Id="rId834" Type="http://schemas.openxmlformats.org/officeDocument/2006/relationships/hyperlink" Target="http://../AppData/Roaming/Microsoft/Users/51984/Users/CASA%201/Users/CASA%201/AppData/Roaming/Microsoft/AppData/Roaming/Microsoft/RESOLUCIONES%202017%20PDF/PROVEIDO%20008.pdf" TargetMode="External"/><Relationship Id="rId899" Type="http://schemas.openxmlformats.org/officeDocument/2006/relationships/hyperlink" Target="http://../AppData/Roaming/Microsoft/Users/51984/Users/CASA%201/Users/CASA%201/AppData/Roaming/Microsoft/AppData/Roaming/Microsoft/RESOLUCIONES%202017%20PDF/912.pdf" TargetMode="External"/><Relationship Id="rId898" Type="http://schemas.openxmlformats.org/officeDocument/2006/relationships/hyperlink" Target="http://../AppData/Roaming/Microsoft/Users/51984/Users/CASA%201/Users/CASA%201/AppData/Roaming/Microsoft/AppData/Roaming/Microsoft/RESOLUCIONES%202017%20PDF/911.pdf" TargetMode="External"/><Relationship Id="rId897" Type="http://schemas.openxmlformats.org/officeDocument/2006/relationships/hyperlink" Target="http://../AppData/Roaming/Microsoft/Users/51984/Users/CASA%201/Users/CASA%201/AppData/Roaming/Microsoft/AppData/Roaming/Microsoft/RESOLUCIONES%202017%20PDF/910.pdf" TargetMode="External"/><Relationship Id="rId896" Type="http://schemas.openxmlformats.org/officeDocument/2006/relationships/hyperlink" Target="http://../AppData/Roaming/Microsoft/Users/51984/Users/CASA%201/Users/CASA%201/AppData/Roaming/Microsoft/AppData/Roaming/Microsoft/RESOLUCIONES%202017%20PDF/909.pdf" TargetMode="External"/><Relationship Id="rId891" Type="http://schemas.openxmlformats.org/officeDocument/2006/relationships/hyperlink" Target="http://../AppData/Roaming/Microsoft/Users/51984/Users/CASA%201/Users/CASA%201/AppData/Roaming/Microsoft/AppData/Roaming/Microsoft/RESOLUCIONES%202017%20PDF/904.pdf" TargetMode="External"/><Relationship Id="rId890" Type="http://schemas.openxmlformats.org/officeDocument/2006/relationships/hyperlink" Target="http://../AppData/Roaming/Microsoft/Users/51984/Users/CASA%201/Users/CASA%201/AppData/Roaming/Microsoft/RESOLUCIONES%202017%20PDF/903.pdf" TargetMode="External"/><Relationship Id="rId895" Type="http://schemas.openxmlformats.org/officeDocument/2006/relationships/hyperlink" Target="http://../AppData/Roaming/Microsoft/Users/51984/Users/CASA%201/Users/CASA%201/AppData/Roaming/Microsoft/AppData/Roaming/Microsoft/RESOLUCIONES%202017%20PDF/908.pdf" TargetMode="External"/><Relationship Id="rId894" Type="http://schemas.openxmlformats.org/officeDocument/2006/relationships/hyperlink" Target="http://../AppData/Roaming/Microsoft/Users/51984/Users/CASA%201/Users/CASA%201/AppData/Roaming/Microsoft/AppData/Roaming/Microsoft/RESOLUCIONES%202017%20PDF/907.pdf" TargetMode="External"/><Relationship Id="rId893" Type="http://schemas.openxmlformats.org/officeDocument/2006/relationships/hyperlink" Target="http://../AppData/Roaming/Microsoft/Users/51984/Users/CASA%201/Users/CASA%201/AppData/Roaming/Microsoft/AppData/Roaming/Microsoft/RESOLUCIONES%202017%20PDF/906.pdf" TargetMode="External"/><Relationship Id="rId892" Type="http://schemas.openxmlformats.org/officeDocument/2006/relationships/hyperlink" Target="http://../AppData/Roaming/Microsoft/Users/51984/Users/CASA%201/Users/CASA%201/AppData/Roaming/Microsoft/AppData/Roaming/Microsoft/RESOLUCIONES%202017%20PDF/905.pdf" TargetMode="External"/></Relationships>
</file>

<file path=xl/worksheets/_rels/sheet14.xml.rels><?xml version="1.0" encoding="UTF-8" standalone="yes"?><Relationships xmlns="http://schemas.openxmlformats.org/package/2006/relationships"><Relationship Id="rId384" Type="http://schemas.openxmlformats.org/officeDocument/2006/relationships/drawing" Target="../drawings/drawing14.xml"/><Relationship Id="rId383" Type="http://schemas.openxmlformats.org/officeDocument/2006/relationships/hyperlink" Target="http://../AppData/Roaming/Microsoft/Users/51984/Users/CASA%201/Users/CASA%201/AppData/Roaming/Microsoft/AppData/Roaming/Microsoft/RESOLUCIONES%202016%20PDF/820.pdf" TargetMode="External"/><Relationship Id="rId382" Type="http://schemas.openxmlformats.org/officeDocument/2006/relationships/hyperlink" Target="http://../AppData/Roaming/Microsoft/Users/51984/Users/CASA%201/Users/CASA%201/AppData/Roaming/Microsoft/AppData/Roaming/Microsoft/RESOLUCIONES%202016%20PDF/819.pdf" TargetMode="External"/><Relationship Id="rId386" Type="http://schemas.openxmlformats.org/officeDocument/2006/relationships/table" Target="../tables/table11.xml"/><Relationship Id="rId381" Type="http://schemas.openxmlformats.org/officeDocument/2006/relationships/hyperlink" Target="http://../AppData/Roaming/Microsoft/Users/51984/Users/CASA%201/Users/CASA%201/AppData/Roaming/Microsoft/AppData/Roaming/Microsoft/RESOLUCIONES%202016%20PDF/818.pdf" TargetMode="External"/><Relationship Id="rId380" Type="http://schemas.openxmlformats.org/officeDocument/2006/relationships/hyperlink" Target="http://../AppData/Roaming/Microsoft/Users/51984/Users/CASA%201/Users/CASA%201/AppData/Roaming/Microsoft/AppData/Roaming/Microsoft/RESOLUCIONES%202016%20PDF/817.pdf" TargetMode="External"/><Relationship Id="rId379" Type="http://schemas.openxmlformats.org/officeDocument/2006/relationships/hyperlink" Target="http://../AppData/Roaming/Microsoft/Users/51984/Users/CASA%201/Users/CASA%201/AppData/Roaming/Microsoft/AppData/Roaming/Microsoft/RESOLUCIONES%202016%20PDF/816.pdf" TargetMode="External"/><Relationship Id="rId374" Type="http://schemas.openxmlformats.org/officeDocument/2006/relationships/hyperlink" Target="http://../AppData/Roaming/Microsoft/Users/51984/Users/CASA%201/Users/CASA%201/AppData/Roaming/Microsoft/RESOLUCIONES%202016%20PDF/811.pdf" TargetMode="External"/><Relationship Id="rId373" Type="http://schemas.openxmlformats.org/officeDocument/2006/relationships/hyperlink" Target="http://../AppData/Roaming/Microsoft/Users/51984/Users/CASA%201/Users/CASA%201/AppData/Roaming/Microsoft/AppData/Roaming/Microsoft/RESOLUCIONES%202016%20PDF/810.pdf" TargetMode="External"/><Relationship Id="rId372" Type="http://schemas.openxmlformats.org/officeDocument/2006/relationships/hyperlink" Target="http://../AppData/Roaming/Microsoft/Users/51984/Users/CASA%201/Users/CASA%201/AppData/Roaming/Microsoft/RESOLUCIONES%202016%20PDF/809.pdf" TargetMode="External"/><Relationship Id="rId371" Type="http://schemas.openxmlformats.org/officeDocument/2006/relationships/hyperlink" Target="http://../AppData/Roaming/Microsoft/Users/51984/Users/CASA%201/Users/CASA%201/AppData/Roaming/Microsoft/AppData/Roaming/Microsoft/RESOLUCIONES%202016%20PDF/808.pdf" TargetMode="External"/><Relationship Id="rId378" Type="http://schemas.openxmlformats.org/officeDocument/2006/relationships/hyperlink" Target="http://../AppData/Roaming/Microsoft/Users/51984/Users/CASA%201/Users/CASA%201/AppData/Roaming/Microsoft/AppData/Roaming/Microsoft/RESOLUCIONES%202016%20PDF/815.pdf" TargetMode="External"/><Relationship Id="rId377" Type="http://schemas.openxmlformats.org/officeDocument/2006/relationships/hyperlink" Target="http://../AppData/Roaming/Microsoft/Users/51984/Users/CASA%201/Users/CASA%201/AppData/Roaming/Microsoft/AppData/Roaming/Microsoft/RESOLUCIONES%202016%20PDF/814.pdf" TargetMode="External"/><Relationship Id="rId376" Type="http://schemas.openxmlformats.org/officeDocument/2006/relationships/hyperlink" Target="http://../AppData/Roaming/Microsoft/Users/51984/Users/CASA%201/Users/CASA%201/AppData/Roaming/Microsoft/AppData/Roaming/Microsoft/RESOLUCIONES%202016%20PDF/813.pdf" TargetMode="External"/><Relationship Id="rId375" Type="http://schemas.openxmlformats.org/officeDocument/2006/relationships/hyperlink" Target="http://../AppData/Roaming/Microsoft/Users/51984/Users/CASA%201/Users/CASA%201/AppData/Roaming/Microsoft/AppData/Roaming/Microsoft/RESOLUCIONES%202016%20PDF/812.pdf" TargetMode="External"/><Relationship Id="rId40" Type="http://schemas.openxmlformats.org/officeDocument/2006/relationships/hyperlink" Target="http://../AppData/Roaming/Microsoft/Users/51984/Users/CASA%201/Users/CASA%201/AppData/Roaming/Microsoft/AppData/Roaming/Microsoft/RESOLUCIONES%202016%20PDF/RESOLUCION%2040.pdf" TargetMode="External"/><Relationship Id="rId42" Type="http://schemas.openxmlformats.org/officeDocument/2006/relationships/hyperlink" Target="http://../AppData/Roaming/Microsoft/Users/51984/Users/CASA%201/Users/CASA%201/AppData/Roaming/Microsoft/AppData/Roaming/Microsoft/RESOLUCIONES%202016%20PDF/RESOLUCION%2042.pdf" TargetMode="External"/><Relationship Id="rId41" Type="http://schemas.openxmlformats.org/officeDocument/2006/relationships/hyperlink" Target="http://../AppData/Roaming/Microsoft/Users/51984/Users/CASA%201/Users/CASA%201/AppData/Roaming/Microsoft/AppData/Roaming/Microsoft/RESOLUCIONES%202016%20PDF/RESOLUCION%2041.pdf" TargetMode="External"/><Relationship Id="rId44" Type="http://schemas.openxmlformats.org/officeDocument/2006/relationships/hyperlink" Target="http://../AppData/Roaming/Microsoft/Users/51984/Users/CASA%201/Users/CASA%201/AppData/Roaming/Microsoft/AppData/Roaming/Microsoft/RESOLUCIONES%202016%20PDF/RESOLUCION%2044.pdf" TargetMode="External"/><Relationship Id="rId43" Type="http://schemas.openxmlformats.org/officeDocument/2006/relationships/hyperlink" Target="http://../AppData/Roaming/Microsoft/Users/51984/Users/CASA%201/Users/CASA%201/AppData/Roaming/Microsoft/AppData/Roaming/Microsoft/RESOLUCIONES%202016%20PDF/RESOLUCION%2043.pdf" TargetMode="External"/><Relationship Id="rId46" Type="http://schemas.openxmlformats.org/officeDocument/2006/relationships/hyperlink" Target="http://../AppData/Roaming/Microsoft/Users/51984/Users/CASA%201/Users/CASA%201/AppData/Roaming/Microsoft/AppData/Roaming/Microsoft/RESOLUCIONES%202016%20PDF/RESOLUCION%2046.pdf" TargetMode="External"/><Relationship Id="rId45" Type="http://schemas.openxmlformats.org/officeDocument/2006/relationships/hyperlink" Target="http://../AppData/Roaming/Microsoft/Users/51984/Users/CASA%201/Users/CASA%201/AppData/Roaming/Microsoft/AppData/Roaming/Microsoft/RESOLUCIONES%202016%20PDF/RESOLUCION%2045.pdf" TargetMode="External"/><Relationship Id="rId48" Type="http://schemas.openxmlformats.org/officeDocument/2006/relationships/hyperlink" Target="http://../AppData/Roaming/Microsoft/Users/51984/Users/CASA%201/Users/CASA%201/AppData/Roaming/Microsoft/AppData/Roaming/Microsoft/RESOLUCIONES%202016%20PDF/RESOLUCION%2048.pdf" TargetMode="External"/><Relationship Id="rId47" Type="http://schemas.openxmlformats.org/officeDocument/2006/relationships/hyperlink" Target="http://../AppData/Roaming/Microsoft/Users/51984/Users/CASA%201/Users/CASA%201/AppData/Roaming/Microsoft/AppData/Roaming/Microsoft/RESOLUCIONES%202016%20PDF/RESOLUCION%2047.pdf" TargetMode="External"/><Relationship Id="rId49" Type="http://schemas.openxmlformats.org/officeDocument/2006/relationships/hyperlink" Target="http://../AppData/Roaming/Microsoft/Users/51984/Users/CASA%201/Users/CASA%201/AppData/Roaming/Microsoft/AppData/Roaming/Microsoft/RESOLUCIONES%202016%20PDF/RESOLUCION%2049.pdf" TargetMode="External"/><Relationship Id="rId31" Type="http://schemas.openxmlformats.org/officeDocument/2006/relationships/hyperlink" Target="http://../AppData/Roaming/Microsoft/Users/51984/Users/CASA%201/Users/CASA%201/AppData/Roaming/Microsoft/AppData/Roaming/Microsoft/RESOLUCIONES%202016%20PDF/RESOLUCION%2031.pdf" TargetMode="External"/><Relationship Id="rId30" Type="http://schemas.openxmlformats.org/officeDocument/2006/relationships/hyperlink" Target="http://../AppData/Roaming/Microsoft/Users/51984/Users/CASA%201/Users/CASA%201/AppData/Roaming/Microsoft/AppData/Roaming/Microsoft/RESOLUCIONES%202016%20PDF/RESOLUCION%2030.pdf" TargetMode="External"/><Relationship Id="rId33" Type="http://schemas.openxmlformats.org/officeDocument/2006/relationships/hyperlink" Target="http://../AppData/Roaming/Microsoft/Users/51984/Users/CASA%201/Users/CASA%201/AppData/Roaming/Microsoft/AppData/Roaming/Microsoft/RESOLUCIONES%202016%20PDF/RESOLUCION%2033.pdf" TargetMode="External"/><Relationship Id="rId32" Type="http://schemas.openxmlformats.org/officeDocument/2006/relationships/hyperlink" Target="http://../AppData/Roaming/Microsoft/Users/51984/Users/CASA%201/Users/CASA%201/AppData/Roaming/Microsoft/AppData/Roaming/Microsoft/RESOLUCIONES%202016%20PDF/RESOLUCION%2032.pdf" TargetMode="External"/><Relationship Id="rId35" Type="http://schemas.openxmlformats.org/officeDocument/2006/relationships/hyperlink" Target="http://../AppData/Roaming/Microsoft/Users/51984/Users/CASA%201/Users/CASA%201/AppData/Roaming/Microsoft/AppData/Roaming/Microsoft/RESOLUCIONES%202016%20PDF/RESOLUCION%2035.pdf" TargetMode="External"/><Relationship Id="rId34" Type="http://schemas.openxmlformats.org/officeDocument/2006/relationships/hyperlink" Target="http://../AppData/Roaming/Microsoft/Users/51984/Users/CASA%201/Users/CASA%201/AppData/Roaming/Microsoft/AppData/Roaming/Microsoft/RESOLUCIONES%202016%20PDF/RESOLUCION%2034.pdf" TargetMode="External"/><Relationship Id="rId37" Type="http://schemas.openxmlformats.org/officeDocument/2006/relationships/hyperlink" Target="http://../AppData/Roaming/Microsoft/Users/51984/Users/CASA%201/Users/CASA%201/AppData/Roaming/Microsoft/AppData/Roaming/Microsoft/RESOLUCIONES%202016%20PDF/RESOLUCION%2037.pdf" TargetMode="External"/><Relationship Id="rId36" Type="http://schemas.openxmlformats.org/officeDocument/2006/relationships/hyperlink" Target="http://../AppData/Roaming/Microsoft/Users/51984/Users/CASA%201/Users/CASA%201/AppData/Roaming/Microsoft/AppData/Roaming/Microsoft/RESOLUCIONES%202016%20PDF/RESOLUCION%2036.pdf" TargetMode="External"/><Relationship Id="rId39" Type="http://schemas.openxmlformats.org/officeDocument/2006/relationships/hyperlink" Target="http://../AppData/Roaming/Microsoft/Users/51984/Users/CASA%201/Users/CASA%201/AppData/Roaming/Microsoft/AppData/Roaming/Microsoft/RESOLUCIONES%202016%20PDF/RESOLUCION%2039.pdf" TargetMode="External"/><Relationship Id="rId38" Type="http://schemas.openxmlformats.org/officeDocument/2006/relationships/hyperlink" Target="http://../AppData/Roaming/Microsoft/Users/51984/Users/CASA%201/Users/CASA%201/AppData/Roaming/Microsoft/AppData/Roaming/Microsoft/RESOLUCIONES%202016%20PDF/RESOLUCION%2038.pdf" TargetMode="External"/><Relationship Id="rId20" Type="http://schemas.openxmlformats.org/officeDocument/2006/relationships/hyperlink" Target="http://../AppData/Roaming/Microsoft/Users/51984/Users/CASA%201/Users/CASA%201/AppData/Roaming/Microsoft/AppData/Roaming/Microsoft/RESOLUCIONES%202016%20PDF/RESOLUCION%2020.pdf" TargetMode="External"/><Relationship Id="rId22" Type="http://schemas.openxmlformats.org/officeDocument/2006/relationships/hyperlink" Target="http://../AppData/Roaming/Microsoft/Users/51984/Users/CASA%201/Users/CASA%201/AppData/Roaming/Microsoft/AppData/Roaming/Microsoft/RESOLUCIONES%202016%20PDF/RESOLUCION%2022.pdf" TargetMode="External"/><Relationship Id="rId21" Type="http://schemas.openxmlformats.org/officeDocument/2006/relationships/hyperlink" Target="http://../AppData/Roaming/Microsoft/Users/51984/Users/CASA%201/Users/CASA%201/AppData/Roaming/Microsoft/AppData/Roaming/Microsoft/RESOLUCIONES%202016%20PDF/RESOLUCION%2021.pdf" TargetMode="External"/><Relationship Id="rId24" Type="http://schemas.openxmlformats.org/officeDocument/2006/relationships/hyperlink" Target="http://../AppData/Roaming/Microsoft/Users/51984/Users/CASA%201/Users/CASA%201/AppData/Roaming/Microsoft/AppData/Roaming/Microsoft/RESOLUCIONES%202016%20PDF/RESOLUCION%2024.pdf" TargetMode="External"/><Relationship Id="rId23" Type="http://schemas.openxmlformats.org/officeDocument/2006/relationships/hyperlink" Target="http://../AppData/Roaming/Microsoft/Users/51984/Users/CASA%201/Users/CASA%201/AppData/Roaming/Microsoft/AppData/Roaming/Microsoft/RESOLUCIONES%202016%20PDF/RESOLUCION%2023.pdf" TargetMode="External"/><Relationship Id="rId26" Type="http://schemas.openxmlformats.org/officeDocument/2006/relationships/hyperlink" Target="http://../AppData/Roaming/Microsoft/Users/51984/Users/CASA%201/Users/CASA%201/AppData/Roaming/Microsoft/AppData/Roaming/Microsoft/RESOLUCIONES%202016%20PDF/RESOLUCION%2026.pdf" TargetMode="External"/><Relationship Id="rId25" Type="http://schemas.openxmlformats.org/officeDocument/2006/relationships/hyperlink" Target="http://../AppData/Roaming/Microsoft/Users/51984/Users/CASA%201/Users/CASA%201/AppData/Roaming/Microsoft/AppData/Roaming/Microsoft/RESOLUCIONES%202016%20PDF/RESOLUCION%2025.pdf" TargetMode="External"/><Relationship Id="rId28" Type="http://schemas.openxmlformats.org/officeDocument/2006/relationships/hyperlink" Target="http://../AppData/Roaming/Microsoft/Users/51984/Users/CASA%201/Users/CASA%201/AppData/Roaming/Microsoft/AppData/Roaming/Microsoft/RESOLUCIONES%202016%20PDF/RESOLUCION%2028.pdf" TargetMode="External"/><Relationship Id="rId27" Type="http://schemas.openxmlformats.org/officeDocument/2006/relationships/hyperlink" Target="http://../AppData/Roaming/Microsoft/Users/51984/Users/CASA%201/Users/CASA%201/AppData/Roaming/Microsoft/AppData/Roaming/Microsoft/RESOLUCIONES%202016%20PDF/RESOLUCION%2027.pdf" TargetMode="External"/><Relationship Id="rId29" Type="http://schemas.openxmlformats.org/officeDocument/2006/relationships/hyperlink" Target="http://../AppData/Roaming/Microsoft/Users/51984/Users/CASA%201/Users/CASA%201/AppData/Roaming/Microsoft/AppData/Roaming/Microsoft/RESOLUCIONES%202016%20PDF/RESOLUCION%2029.pdf" TargetMode="External"/><Relationship Id="rId11" Type="http://schemas.openxmlformats.org/officeDocument/2006/relationships/hyperlink" Target="http://../AppData/Roaming/Microsoft/Users/51984/Users/CASA%201/Users/CASA%201/AppData/Roaming/Microsoft/AppData/Roaming/Microsoft/RESOLUCIONES%202016%20PDF/RESOLUCION%2011.pdf" TargetMode="External"/><Relationship Id="rId10" Type="http://schemas.openxmlformats.org/officeDocument/2006/relationships/hyperlink" Target="http://../AppData/Roaming/Microsoft/Users/51984/Users/CASA%201/Users/CASA%201/AppData/Roaming/Microsoft/AppData/Roaming/Microsoft/RESOLUCIONES%202016%20PDF/RESOLUCION%2010.pdf" TargetMode="External"/><Relationship Id="rId13" Type="http://schemas.openxmlformats.org/officeDocument/2006/relationships/hyperlink" Target="http://../AppData/Roaming/Microsoft/Users/51984/Users/CASA%201/Users/CASA%201/AppData/Roaming/Microsoft/AppData/Roaming/Microsoft/RESOLUCIONES%202016%20PDF/RESOLUCION%2013.pdf" TargetMode="External"/><Relationship Id="rId12" Type="http://schemas.openxmlformats.org/officeDocument/2006/relationships/hyperlink" Target="http://../AppData/Roaming/Microsoft/Users/51984/Users/CASA%201/Users/CASA%201/AppData/Roaming/Microsoft/AppData/Roaming/Microsoft/RESOLUCIONES%202016%20PDF/RESOLUCION%2012.pdf" TargetMode="External"/><Relationship Id="rId15" Type="http://schemas.openxmlformats.org/officeDocument/2006/relationships/hyperlink" Target="http://../AppData/Roaming/Microsoft/Users/51984/Users/CASA%201/Users/CASA%201/AppData/Roaming/Microsoft/AppData/Roaming/Microsoft/RESOLUCIONES%202016%20PDF/RESOLUCION%2015.pdf" TargetMode="External"/><Relationship Id="rId14" Type="http://schemas.openxmlformats.org/officeDocument/2006/relationships/hyperlink" Target="http://../AppData/Roaming/Microsoft/Users/51984/Users/CASA%201/Users/CASA%201/AppData/Roaming/Microsoft/AppData/Roaming/Microsoft/RESOLUCIONES%202016%20PDF/RESOLUCION%2014.pdf" TargetMode="External"/><Relationship Id="rId17" Type="http://schemas.openxmlformats.org/officeDocument/2006/relationships/hyperlink" Target="http://../AppData/Roaming/Microsoft/Users/51984/Users/CASA%201/Users/CASA%201/AppData/Roaming/Microsoft/AppData/Roaming/Microsoft/RESOLUCIONES%202016%20PDF/RESOLUCION%2017.pdf" TargetMode="External"/><Relationship Id="rId16" Type="http://schemas.openxmlformats.org/officeDocument/2006/relationships/hyperlink" Target="http://../AppData/Roaming/Microsoft/Users/51984/Users/CASA%201/Users/CASA%201/AppData/Roaming/Microsoft/AppData/Roaming/Microsoft/RESOLUCIONES%202016%20PDF/RESOLUCION%2016.pdf" TargetMode="External"/><Relationship Id="rId19" Type="http://schemas.openxmlformats.org/officeDocument/2006/relationships/hyperlink" Target="http://../AppData/Roaming/Microsoft/Users/51984/Users/CASA%201/Users/CASA%201/AppData/Roaming/Microsoft/AppData/Roaming/Microsoft/RESOLUCIONES%202016%20PDF/RESOLUCION%2019.pdf" TargetMode="External"/><Relationship Id="rId18" Type="http://schemas.openxmlformats.org/officeDocument/2006/relationships/hyperlink" Target="http://../AppData/Roaming/Microsoft/Users/51984/Users/CASA%201/Users/CASA%201/AppData/Roaming/Microsoft/AppData/Roaming/Microsoft/RESOLUCIONES%202016%20PDF/RESOLUCION%2018.pdf" TargetMode="External"/><Relationship Id="rId84" Type="http://schemas.openxmlformats.org/officeDocument/2006/relationships/hyperlink" Target="http://../AppData/Roaming/Microsoft/Users/51984/Users/CASA%201/Users/CASA%201/AppData/Roaming/Microsoft/AppData/Roaming/Microsoft/RESOLUCIONES%202016%20PDF/RESOLUCION%20300.pdf" TargetMode="External"/><Relationship Id="rId83" Type="http://schemas.openxmlformats.org/officeDocument/2006/relationships/hyperlink" Target="http://../AppData/Roaming/Microsoft/Users/51984/Users/CASA%201/Users/CASA%201/AppData/Roaming/Microsoft/AppData/Roaming/Microsoft/RESOLUCIONES%202016%20PDF/RESOLUCION%20297.pdf" TargetMode="External"/><Relationship Id="rId86" Type="http://schemas.openxmlformats.org/officeDocument/2006/relationships/hyperlink" Target="http://../AppData/Roaming/Microsoft/Users/51984/Users/CASA%201/Users/CASA%201/AppData/Roaming/Microsoft/AppData/Roaming/Microsoft/RESOLUCIONES%202016%20PDF/RESOLUCION%20302.pdf" TargetMode="External"/><Relationship Id="rId85" Type="http://schemas.openxmlformats.org/officeDocument/2006/relationships/hyperlink" Target="http://../AppData/Roaming/Microsoft/Users/51984/Users/CASA%201/Users/CASA%201/AppData/Roaming/Microsoft/AppData/Roaming/Microsoft/RESOLUCIONES%202016%20PDF/RESOLUCION%20301.pdf" TargetMode="External"/><Relationship Id="rId88" Type="http://schemas.openxmlformats.org/officeDocument/2006/relationships/hyperlink" Target="http://../AppData/Roaming/Microsoft/Users/51984/Users/CASA%201/Users/CASA%201/AppData/Roaming/Microsoft/AppData/Roaming/Microsoft/RESOLUCIONES%202016%20PDF/RESOLUCION%20304.pdf" TargetMode="External"/><Relationship Id="rId87" Type="http://schemas.openxmlformats.org/officeDocument/2006/relationships/hyperlink" Target="http://../AppData/Roaming/Microsoft/Users/51984/Users/CASA%201/Users/CASA%201/AppData/Roaming/Microsoft/AppData/Roaming/Microsoft/RESOLUCIONES%202016%20PDF/RESOLUCION%20303.pdf" TargetMode="External"/><Relationship Id="rId89" Type="http://schemas.openxmlformats.org/officeDocument/2006/relationships/hyperlink" Target="http://../AppData/Roaming/Microsoft/Users/51984/Users/CASA%201/Users/CASA%201/AppData/Roaming/Microsoft/AppData/Roaming/Microsoft/RESOLUCIONES%202016%20PDF/RESOLUCION%20305.pdf" TargetMode="External"/><Relationship Id="rId80" Type="http://schemas.openxmlformats.org/officeDocument/2006/relationships/hyperlink" Target="http://../AppData/Roaming/Microsoft/Users/51984/Users/CASA%201/Users/CASA%201/AppData/Roaming/Microsoft/AppData/Roaming/Microsoft/RESOLUCIONES%202016%20PDF/RESOLUCION%20125.pdf" TargetMode="External"/><Relationship Id="rId82" Type="http://schemas.openxmlformats.org/officeDocument/2006/relationships/hyperlink" Target="http://../AppData/Roaming/Microsoft/Users/51984/Users/CASA%201/Users/CASA%201/AppData/Roaming/Microsoft/AppData/Roaming/Microsoft/RESOLUCIONES%202016%20PDF/RESOLUCION%20228.pdf" TargetMode="External"/><Relationship Id="rId81" Type="http://schemas.openxmlformats.org/officeDocument/2006/relationships/hyperlink" Target="http://../AppData/Roaming/Microsoft/Users/51984/Users/CASA%201/Users/CASA%201/AppData/Roaming/Microsoft/AppData/Roaming/Microsoft/RESOLUCIONES%202016%20PDF/RESOLUCION%20126.pdf" TargetMode="External"/><Relationship Id="rId73" Type="http://schemas.openxmlformats.org/officeDocument/2006/relationships/hyperlink" Target="http://../AppData/Roaming/Microsoft/Users/51984/Users/CASA%201/Users/CASA%201/AppData/Roaming/Microsoft/AppData/Roaming/Microsoft/RESOLUCIONES%202016%20PDF/RESOLUCION%20118.pdf" TargetMode="External"/><Relationship Id="rId72" Type="http://schemas.openxmlformats.org/officeDocument/2006/relationships/hyperlink" Target="http://../AppData/Roaming/Microsoft/Users/51984/Users/CASA%201/Users/CASA%201/AppData/Roaming/Microsoft/AppData/Roaming/Microsoft/RESOLUCIONES%202016%20PDF/RESOLUCION%2072.pdf" TargetMode="External"/><Relationship Id="rId75" Type="http://schemas.openxmlformats.org/officeDocument/2006/relationships/hyperlink" Target="http://../AppData/Roaming/Microsoft/Users/51984/Users/CASA%201/Users/CASA%201/AppData/Roaming/Microsoft/AppData/Roaming/Microsoft/RESOLUCIONES%202016%20PDF/RESOLUCION%20120.pdf" TargetMode="External"/><Relationship Id="rId74" Type="http://schemas.openxmlformats.org/officeDocument/2006/relationships/hyperlink" Target="http://../AppData/Roaming/Microsoft/Users/51984/Users/CASA%201/Users/CASA%201/AppData/Roaming/Microsoft/AppData/Roaming/Microsoft/RESOLUCIONES%202016%20PDF/RESOLUCION%20119.pdf" TargetMode="External"/><Relationship Id="rId77" Type="http://schemas.openxmlformats.org/officeDocument/2006/relationships/hyperlink" Target="http://../AppData/Roaming/Microsoft/Users/51984/Users/CASA%201/Users/CASA%201/AppData/Roaming/Microsoft/AppData/Roaming/Microsoft/RESOLUCIONES%202016%20PDF/RESOLUCION%20122.pdf" TargetMode="External"/><Relationship Id="rId76" Type="http://schemas.openxmlformats.org/officeDocument/2006/relationships/hyperlink" Target="http://../AppData/Roaming/Microsoft/Users/51984/Users/CASA%201/Users/CASA%201/AppData/Roaming/Microsoft/AppData/Roaming/Microsoft/RESOLUCIONES%202016%20PDF/RESOLUCION%20121.pdf" TargetMode="External"/><Relationship Id="rId79" Type="http://schemas.openxmlformats.org/officeDocument/2006/relationships/hyperlink" Target="http://../AppData/Roaming/Microsoft/Users/51984/Users/CASA%201/Users/CASA%201/AppData/Roaming/Microsoft/AppData/Roaming/Microsoft/RESOLUCIONES%202016%20PDF/RESOLUCION%20124.pdf" TargetMode="External"/><Relationship Id="rId78" Type="http://schemas.openxmlformats.org/officeDocument/2006/relationships/hyperlink" Target="http://../AppData/Roaming/Microsoft/Users/51984/Users/CASA%201/Users/CASA%201/AppData/Roaming/Microsoft/AppData/Roaming/Microsoft/RESOLUCIONES%202016%20PDF/RESOLUCION%20123.pdf" TargetMode="External"/><Relationship Id="rId71" Type="http://schemas.openxmlformats.org/officeDocument/2006/relationships/hyperlink" Target="http://../AppData/Roaming/Microsoft/Users/51984/Users/CASA%201/Users/CASA%201/AppData/Roaming/Microsoft/AppData/Roaming/Microsoft/RESOLUCIONES%202016%20PDF/RESOLUCION%2071.pdf" TargetMode="External"/><Relationship Id="rId70" Type="http://schemas.openxmlformats.org/officeDocument/2006/relationships/hyperlink" Target="http://../AppData/Roaming/Microsoft/Users/51984/Users/CASA%201/Users/CASA%201/AppData/Roaming/Microsoft/AppData/Roaming/Microsoft/RESOLUCIONES%202016%20PDF/RESOLUCION%2070.pdf" TargetMode="External"/><Relationship Id="rId62" Type="http://schemas.openxmlformats.org/officeDocument/2006/relationships/hyperlink" Target="http://../AppData/Roaming/Microsoft/Users/51984/Users/CASA%201/Users/CASA%201/AppData/Roaming/Microsoft/AppData/Roaming/Microsoft/RESOLUCIONES%202016%20PDF/RESOLUCION%2062.pdf" TargetMode="External"/><Relationship Id="rId61" Type="http://schemas.openxmlformats.org/officeDocument/2006/relationships/hyperlink" Target="http://../AppData/Roaming/Microsoft/Users/51984/Users/CASA%201/Users/CASA%201/AppData/Roaming/Microsoft/AppData/Roaming/Microsoft/RESOLUCIONES%202016%20PDF/RESOLUCION%2061.pdf" TargetMode="External"/><Relationship Id="rId64" Type="http://schemas.openxmlformats.org/officeDocument/2006/relationships/hyperlink" Target="http://../AppData/Roaming/Microsoft/Users/51984/Users/CASA%201/Users/CASA%201/AppData/Roaming/Microsoft/AppData/Roaming/Microsoft/RESOLUCIONES%202016%20PDF/RESOLUCION%2064.pdf" TargetMode="External"/><Relationship Id="rId63" Type="http://schemas.openxmlformats.org/officeDocument/2006/relationships/hyperlink" Target="http://../AppData/Roaming/Microsoft/Users/51984/Users/CASA%201/Users/CASA%201/AppData/Roaming/Microsoft/AppData/Roaming/Microsoft/RESOLUCIONES%202016%20PDF/RESOLUCION%2063.pdf" TargetMode="External"/><Relationship Id="rId66" Type="http://schemas.openxmlformats.org/officeDocument/2006/relationships/hyperlink" Target="http://../AppData/Roaming/Microsoft/Users/51984/Users/CASA%201/Users/CASA%201/AppData/Roaming/Microsoft/AppData/Roaming/Microsoft/RESOLUCIONES%202016%20PDF/RESOLUCION%2066.pdf" TargetMode="External"/><Relationship Id="rId65" Type="http://schemas.openxmlformats.org/officeDocument/2006/relationships/hyperlink" Target="http://../AppData/Roaming/Microsoft/Users/51984/Users/CASA%201/Users/CASA%201/AppData/Roaming/Microsoft/AppData/Roaming/Microsoft/RESOLUCIONES%202016%20PDF/RESOLUCION%2065.pdf" TargetMode="External"/><Relationship Id="rId68" Type="http://schemas.openxmlformats.org/officeDocument/2006/relationships/hyperlink" Target="http://../AppData/Roaming/Microsoft/Users/51984/Users/CASA%201/Users/CASA%201/AppData/Roaming/Microsoft/AppData/Roaming/Microsoft/RESOLUCIONES%202016%20PDF/RESOLUCION%2068.pdf" TargetMode="External"/><Relationship Id="rId67" Type="http://schemas.openxmlformats.org/officeDocument/2006/relationships/hyperlink" Target="http://../AppData/Roaming/Microsoft/Users/51984/Users/CASA%201/Users/CASA%201/AppData/Roaming/Microsoft/AppData/Roaming/Microsoft/RESOLUCIONES%202016%20PDF/RESOLUCION%2067.pdf" TargetMode="External"/><Relationship Id="rId60" Type="http://schemas.openxmlformats.org/officeDocument/2006/relationships/hyperlink" Target="http://../AppData/Roaming/Microsoft/Users/51984/Users/CASA%201/Users/CASA%201/AppData/Roaming/Microsoft/AppData/Roaming/Microsoft/RESOLUCIONES%202016%20PDF/RESOLUCION%2060.pdf" TargetMode="External"/><Relationship Id="rId69" Type="http://schemas.openxmlformats.org/officeDocument/2006/relationships/hyperlink" Target="http://../AppData/Roaming/Microsoft/Users/51984/Users/CASA%201/Users/CASA%201/AppData/Roaming/Microsoft/AppData/Roaming/Microsoft/RESOLUCIONES%202016%20PDF/RESOLUCION%2069.pdf" TargetMode="External"/><Relationship Id="rId51" Type="http://schemas.openxmlformats.org/officeDocument/2006/relationships/hyperlink" Target="http://../AppData/Roaming/Microsoft/Users/51984/Users/CASA%201/Users/CASA%201/AppData/Roaming/Microsoft/AppData/Roaming/Microsoft/RESOLUCIONES%202016%20PDF/RESOLUCION%2051.pdf" TargetMode="External"/><Relationship Id="rId50" Type="http://schemas.openxmlformats.org/officeDocument/2006/relationships/hyperlink" Target="http://../AppData/Roaming/Microsoft/Users/51984/Users/CASA%201/Users/CASA%201/AppData/Roaming/Microsoft/AppData/Roaming/Microsoft/RESOLUCIONES%202016%20PDF/RESOLUCION%2050.pdf" TargetMode="External"/><Relationship Id="rId53" Type="http://schemas.openxmlformats.org/officeDocument/2006/relationships/hyperlink" Target="http://../AppData/Roaming/Microsoft/Users/51984/Users/CASA%201/Users/CASA%201/AppData/Roaming/Microsoft/AppData/Roaming/Microsoft/RESOLUCIONES%202016%20PDF/RESOLUCION%2053.pdf" TargetMode="External"/><Relationship Id="rId52" Type="http://schemas.openxmlformats.org/officeDocument/2006/relationships/hyperlink" Target="http://../AppData/Roaming/Microsoft/Users/51984/Users/CASA%201/Users/CASA%201/AppData/Roaming/Microsoft/AppData/Roaming/Microsoft/RESOLUCIONES%202016%20PDF/RESOLUCION%2052.pdf" TargetMode="External"/><Relationship Id="rId55" Type="http://schemas.openxmlformats.org/officeDocument/2006/relationships/hyperlink" Target="http://../AppData/Roaming/Microsoft/Users/51984/Users/CASA%201/Users/CASA%201/AppData/Roaming/Microsoft/AppData/Roaming/Microsoft/RESOLUCIONES%202016%20PDF/RESOLUCION%2055.pdf" TargetMode="External"/><Relationship Id="rId54" Type="http://schemas.openxmlformats.org/officeDocument/2006/relationships/hyperlink" Target="http://../AppData/Roaming/Microsoft/Users/51984/Users/CASA%201/Users/CASA%201/AppData/Roaming/Microsoft/AppData/Roaming/Microsoft/RESOLUCIONES%202016%20PDF/RESOLUCION%2054.pdf" TargetMode="External"/><Relationship Id="rId57" Type="http://schemas.openxmlformats.org/officeDocument/2006/relationships/hyperlink" Target="http://../AppData/Roaming/Microsoft/Users/51984/Users/CASA%201/Users/CASA%201/AppData/Roaming/Microsoft/RESOLUCIONES%202016%20PDF/57.pdf" TargetMode="External"/><Relationship Id="rId56" Type="http://schemas.openxmlformats.org/officeDocument/2006/relationships/hyperlink" Target="http://../AppData/Roaming/Microsoft/Users/51984/Users/CASA%201/Users/CASA%201/AppData/Roaming/Microsoft/AppData/Roaming/Microsoft/RESOLUCIONES%202016%20PDF/RESOLUCION%2056.pdf" TargetMode="External"/><Relationship Id="rId59" Type="http://schemas.openxmlformats.org/officeDocument/2006/relationships/hyperlink" Target="http://../AppData/Roaming/Microsoft/Users/51984/Users/CASA%201/Users/CASA%201/AppData/Roaming/Microsoft/AppData/Roaming/Microsoft/RESOLUCIONES%202016%20PDF/RESOLUCION%2059.pdf" TargetMode="External"/><Relationship Id="rId58" Type="http://schemas.openxmlformats.org/officeDocument/2006/relationships/hyperlink" Target="http://../AppData/Roaming/Microsoft/Users/51984/Users/CASA%201/Users/CASA%201/AppData/Roaming/Microsoft/AppData/Roaming/Microsoft/RESOLUCIONES%202016%20PDF/RESOLUCION%2058.pdf" TargetMode="External"/><Relationship Id="rId349" Type="http://schemas.openxmlformats.org/officeDocument/2006/relationships/hyperlink" Target="http://../AppData/Roaming/Microsoft/Users/51984/Users/CASA%201/Users/CASA%201/AppData/Roaming/Microsoft/AppData/Roaming/Microsoft/RESOLUCIONES%202016%20PDF/785.pdf" TargetMode="External"/><Relationship Id="rId348" Type="http://schemas.openxmlformats.org/officeDocument/2006/relationships/hyperlink" Target="http://../AppData/Roaming/Microsoft/Users/51984/Users/CASA%201/Users/CASA%201/AppData/Roaming/Microsoft/AppData/Roaming/Microsoft/RESOLUCIONES%202016%20PDF/784.pdf" TargetMode="External"/><Relationship Id="rId347" Type="http://schemas.openxmlformats.org/officeDocument/2006/relationships/hyperlink" Target="http://../AppData/Roaming/Microsoft/Users/51984/Users/CASA%201/Users/CASA%201/AppData/Roaming/Microsoft/AppData/Roaming/Microsoft/RESOLUCIONES%202016%20PDF/783.pdf" TargetMode="External"/><Relationship Id="rId346" Type="http://schemas.openxmlformats.org/officeDocument/2006/relationships/hyperlink" Target="http://../AppData/Roaming/Microsoft/Users/51984/Users/CASA%201/Users/CASA%201/AppData/Roaming/Microsoft/AppData/Roaming/Microsoft/RESOLUCIONES%202016%20PDF/782.pdf" TargetMode="External"/><Relationship Id="rId341" Type="http://schemas.openxmlformats.org/officeDocument/2006/relationships/hyperlink" Target="http://../AppData/Roaming/Microsoft/Users/51984/Users/CASA%201/Users/CASA%201/AppData/Roaming/Microsoft/AppData/Roaming/Microsoft/RESOLUCIONES%202016%20PDF/777.pdf" TargetMode="External"/><Relationship Id="rId340" Type="http://schemas.openxmlformats.org/officeDocument/2006/relationships/hyperlink" Target="http://../AppData/Roaming/Microsoft/Users/51984/Users/CASA%201/Users/CASA%201/AppData/Roaming/Microsoft/AppData/Roaming/Microsoft/RESOLUCIONES%202016%20PDF/776.pdf" TargetMode="External"/><Relationship Id="rId345" Type="http://schemas.openxmlformats.org/officeDocument/2006/relationships/hyperlink" Target="http://../AppData/Roaming/Microsoft/Users/51984/Users/CASA%201/Users/CASA%201/AppData/Roaming/Microsoft/AppData/Roaming/Microsoft/RESOLUCIONES%202016%20PDF/781.pdf" TargetMode="External"/><Relationship Id="rId344" Type="http://schemas.openxmlformats.org/officeDocument/2006/relationships/hyperlink" Target="http://../AppData/Roaming/Microsoft/Users/51984/Users/CASA%201/Users/CASA%201/AppData/Roaming/Microsoft/AppData/Roaming/Microsoft/RESOLUCIONES%202016%20PDF/780.pdf" TargetMode="External"/><Relationship Id="rId343" Type="http://schemas.openxmlformats.org/officeDocument/2006/relationships/hyperlink" Target="http://../AppData/Roaming/Microsoft/Users/51984/Users/CASA%201/Users/CASA%201/AppData/Roaming/Microsoft/AppData/Roaming/Microsoft/RESOLUCIONES%202016%20PDF/779.pdf" TargetMode="External"/><Relationship Id="rId342" Type="http://schemas.openxmlformats.org/officeDocument/2006/relationships/hyperlink" Target="http://../AppData/Roaming/Microsoft/Users/51984/Users/CASA%201/Users/CASA%201/AppData/Roaming/Microsoft/AppData/Roaming/Microsoft/RESOLUCIONES%202016%20PDF/778.pdf" TargetMode="External"/><Relationship Id="rId338" Type="http://schemas.openxmlformats.org/officeDocument/2006/relationships/hyperlink" Target="http://../AppData/Roaming/Microsoft/Users/51984/Users/CASA%201/Users/CASA%201/AppData/Roaming/Microsoft/AppData/Roaming/Microsoft/RESOLUCIONES%202016%20PDF/774.pdf" TargetMode="External"/><Relationship Id="rId337" Type="http://schemas.openxmlformats.org/officeDocument/2006/relationships/hyperlink" Target="http://../AppData/Roaming/Microsoft/Users/51984/Users/CASA%201/Users/CASA%201/AppData/Roaming/Microsoft/AppData/Roaming/Microsoft/RESOLUCIONES%202016%20PDF/773.pdf" TargetMode="External"/><Relationship Id="rId336" Type="http://schemas.openxmlformats.org/officeDocument/2006/relationships/hyperlink" Target="http://../AppData/Roaming/Microsoft/Users/51984/Users/CASA%201/Users/CASA%201/AppData/Roaming/Microsoft/AppData/Roaming/Microsoft/RESOLUCIONES%202016%20PDF/772.pdf" TargetMode="External"/><Relationship Id="rId335" Type="http://schemas.openxmlformats.org/officeDocument/2006/relationships/hyperlink" Target="http://../AppData/Roaming/Microsoft/Users/51984/Users/CASA%201/Users/CASA%201/AppData/Roaming/Microsoft/AppData/Roaming/Microsoft/RESOLUCIONES%202016%20PDF/771.pdf" TargetMode="External"/><Relationship Id="rId339" Type="http://schemas.openxmlformats.org/officeDocument/2006/relationships/hyperlink" Target="http://../AppData/Roaming/Microsoft/Users/51984/Users/CASA%201/Users/CASA%201/AppData/Roaming/Microsoft/AppData/Roaming/Microsoft/RESOLUCIONES%202016%20PDF/775.pdf" TargetMode="External"/><Relationship Id="rId330" Type="http://schemas.openxmlformats.org/officeDocument/2006/relationships/hyperlink" Target="http://../AppData/Roaming/Microsoft/Users/51984/Users/CASA%201/Users/CASA%201/AppData/Roaming/Microsoft/AppData/Roaming/Microsoft/RESOLUCIONES%202016%20PDF/765.pdf" TargetMode="External"/><Relationship Id="rId334" Type="http://schemas.openxmlformats.org/officeDocument/2006/relationships/hyperlink" Target="http://../AppData/Roaming/Microsoft/Users/51984/Users/CASA%201/Users/CASA%201/AppData/Roaming/Microsoft/AppData/Roaming/Microsoft/RESOLUCIONES%202016%20PDF/770.pdf" TargetMode="External"/><Relationship Id="rId333" Type="http://schemas.openxmlformats.org/officeDocument/2006/relationships/hyperlink" Target="http://../AppData/Roaming/Microsoft/Users/51984/Users/CASA%201/Users/CASA%201/AppData/Roaming/Microsoft/AppData/Roaming/Microsoft/RESOLUCIONES%202016%20PDF/769.pdf" TargetMode="External"/><Relationship Id="rId332" Type="http://schemas.openxmlformats.org/officeDocument/2006/relationships/hyperlink" Target="http://../AppData/Roaming/Microsoft/Users/51984/Users/CASA%201/Users/CASA%201/AppData/Roaming/Microsoft/AppData/Roaming/Microsoft/RESOLUCIONES%202016%20PDF/768.pdf" TargetMode="External"/><Relationship Id="rId331" Type="http://schemas.openxmlformats.org/officeDocument/2006/relationships/hyperlink" Target="http://../AppData/Roaming/Microsoft/Users/51984/Users/CASA%201/Users/CASA%201/AppData/Roaming/Microsoft/AppData/Roaming/Microsoft/RESOLUCIONES%202016%20PDF/766.pdf" TargetMode="External"/><Relationship Id="rId370" Type="http://schemas.openxmlformats.org/officeDocument/2006/relationships/hyperlink" Target="http://../AppData/Roaming/Microsoft/Users/51984/Users/CASA%201/Users/CASA%201/AppData/Roaming/Microsoft/AppData/Roaming/Microsoft/RESOLUCIONES%202016%20PDF/807.pdf" TargetMode="External"/><Relationship Id="rId369" Type="http://schemas.openxmlformats.org/officeDocument/2006/relationships/hyperlink" Target="http://../AppData/Roaming/Microsoft/Users/51984/Users/CASA%201/Users/CASA%201/AppData/Roaming/Microsoft/AppData/Roaming/Microsoft/RESOLUCIONES%202016%20PDF/806.pdf" TargetMode="External"/><Relationship Id="rId368" Type="http://schemas.openxmlformats.org/officeDocument/2006/relationships/hyperlink" Target="http://../AppData/Roaming/Microsoft/Users/51984/Users/CASA%201/Users/CASA%201/AppData/Roaming/Microsoft/AppData/Roaming/Microsoft/RESOLUCIONES%202016%20PDF/805.pdf" TargetMode="External"/><Relationship Id="rId363" Type="http://schemas.openxmlformats.org/officeDocument/2006/relationships/hyperlink" Target="http://../AppData/Roaming/Microsoft/Users/51984/Users/CASA%201/Users/CASA%201/AppData/Roaming/Microsoft/AppData/Roaming/Microsoft/RESOLUCIONES%202016%20PDF/800.pdf" TargetMode="External"/><Relationship Id="rId362" Type="http://schemas.openxmlformats.org/officeDocument/2006/relationships/hyperlink" Target="http://../AppData/Roaming/Microsoft/Users/51984/Users/CASA%201/Users/CASA%201/AppData/Roaming/Microsoft/AppData/Roaming/Microsoft/RESOLUCIONES%202016%20PDF/799.pdf" TargetMode="External"/><Relationship Id="rId361" Type="http://schemas.openxmlformats.org/officeDocument/2006/relationships/hyperlink" Target="http://../AppData/Roaming/Microsoft/Users/51984/Users/CASA%201/Users/CASA%201/AppData/Roaming/Microsoft/AppData/Roaming/Microsoft/RESOLUCIONES%202016%20PDF/798.pdf" TargetMode="External"/><Relationship Id="rId360" Type="http://schemas.openxmlformats.org/officeDocument/2006/relationships/hyperlink" Target="http://../AppData/Roaming/Microsoft/Users/51984/Users/CASA%201/Users/CASA%201/AppData/Roaming/Microsoft/AppData/Roaming/Microsoft/RESOLUCIONES%202016%20PDF/797.pdf" TargetMode="External"/><Relationship Id="rId367" Type="http://schemas.openxmlformats.org/officeDocument/2006/relationships/hyperlink" Target="http://../AppData/Roaming/Microsoft/Users/51984/Users/CASA%201/Users/CASA%201/AppData/Roaming/Microsoft/AppData/Roaming/Microsoft/RESOLUCIONES%202016%20PDF/804.pdf" TargetMode="External"/><Relationship Id="rId366" Type="http://schemas.openxmlformats.org/officeDocument/2006/relationships/hyperlink" Target="http://../AppData/Roaming/Microsoft/Users/51984/Users/CASA%201/Users/CASA%201/AppData/Roaming/Microsoft/AppData/Roaming/Microsoft/RESOLUCIONES%202016%20PDF/803.pdf" TargetMode="External"/><Relationship Id="rId365" Type="http://schemas.openxmlformats.org/officeDocument/2006/relationships/hyperlink" Target="http://../AppData/Roaming/Microsoft/Users/51984/Users/CASA%201/Users/CASA%201/AppData/Roaming/Microsoft/AppData/Roaming/Microsoft/RESOLUCIONES%202016%20PDF/802.pdf" TargetMode="External"/><Relationship Id="rId364" Type="http://schemas.openxmlformats.org/officeDocument/2006/relationships/hyperlink" Target="http://../AppData/Roaming/Microsoft/Users/51984/Users/CASA%201/Users/CASA%201/AppData/Roaming/Microsoft/AppData/Roaming/Microsoft/RESOLUCIONES%202016%20PDF/801.pdf" TargetMode="External"/><Relationship Id="rId95" Type="http://schemas.openxmlformats.org/officeDocument/2006/relationships/hyperlink" Target="http://../AppData/Roaming/Microsoft/Users/51984/Users/CASA%201/Users/CASA%201/AppData/Roaming/Microsoft/AppData/Roaming/Microsoft/RESOLUCIONES%202016%20PDF/RESOLUCION%20333.pdf" TargetMode="External"/><Relationship Id="rId94" Type="http://schemas.openxmlformats.org/officeDocument/2006/relationships/hyperlink" Target="http://../AppData/Roaming/Microsoft/Users/51984/Users/CASA%201/Users/CASA%201/AppData/Roaming/Microsoft/AppData/Roaming/Microsoft/RESOLUCIONES%202016%20PDF/RESOLUCION%20332.pdf" TargetMode="External"/><Relationship Id="rId97" Type="http://schemas.openxmlformats.org/officeDocument/2006/relationships/hyperlink" Target="http://../AppData/Roaming/Microsoft/Users/51984/Users/CASA%201/Users/CASA%201/AppData/Roaming/Microsoft/AppData/Roaming/Microsoft/RESOLUCIONES%202016%20PDF/RESOLUCION%20335.pdf" TargetMode="External"/><Relationship Id="rId96" Type="http://schemas.openxmlformats.org/officeDocument/2006/relationships/hyperlink" Target="http://../AppData/Roaming/Microsoft/Users/51984/Users/CASA%201/Users/CASA%201/AppData/Roaming/Microsoft/AppData/Roaming/Microsoft/RESOLUCIONES%202016%20PDF/RESOLUCION%20334.pdf" TargetMode="External"/><Relationship Id="rId99" Type="http://schemas.openxmlformats.org/officeDocument/2006/relationships/hyperlink" Target="http://../AppData/Roaming/Microsoft/Users/51984/Users/CASA%201/Users/CASA%201/AppData/Roaming/Microsoft/AppData/Roaming/Microsoft/RESOLUCIONES%202016%20PDF/RESOLUCION%20337.pdf" TargetMode="External"/><Relationship Id="rId98" Type="http://schemas.openxmlformats.org/officeDocument/2006/relationships/hyperlink" Target="http://../AppData/Roaming/Microsoft/Users/51984/Users/CASA%201/Users/CASA%201/AppData/Roaming/Microsoft/AppData/Roaming/Microsoft/RESOLUCIONES%202016%20PDF/RESOLUCION%20336.pdf" TargetMode="External"/><Relationship Id="rId91" Type="http://schemas.openxmlformats.org/officeDocument/2006/relationships/hyperlink" Target="http://../AppData/Roaming/Microsoft/Users/51984/Users/CASA%201/Users/CASA%201/AppData/Roaming/Microsoft/RESOLUCIONES%202016%20PDF/RESOLUCION%20313.pdf" TargetMode="External"/><Relationship Id="rId90" Type="http://schemas.openxmlformats.org/officeDocument/2006/relationships/hyperlink" Target="http://../AppData/Roaming/Microsoft/Users/51984/Users/CASA%201/Users/CASA%201/AppData/Roaming/Microsoft/AppData/Roaming/Microsoft/RESOLUCIONES%202016%20PDF/RESOLUCION%20306.pdf" TargetMode="External"/><Relationship Id="rId93" Type="http://schemas.openxmlformats.org/officeDocument/2006/relationships/hyperlink" Target="http://../AppData/Roaming/Microsoft/Users/51984/Users/CASA%201/Users/CASA%201/AppData/Roaming/Microsoft/AppData/Roaming/Microsoft/RESOLUCIONES%202016%20PDF/RESOLUCION%20330.pdf" TargetMode="External"/><Relationship Id="rId92" Type="http://schemas.openxmlformats.org/officeDocument/2006/relationships/hyperlink" Target="http://../AppData/Roaming/Microsoft/Users/51984/Users/CASA%201/Users/CASA%201/AppData/Roaming/Microsoft/AppData/Roaming/Microsoft/RESOLUCIONES%202016%20PDF/RESOLUCION%20325.pdf" TargetMode="External"/><Relationship Id="rId359" Type="http://schemas.openxmlformats.org/officeDocument/2006/relationships/hyperlink" Target="http://../AppData/Roaming/Microsoft/Users/51984/Users/CASA%201/Users/CASA%201/AppData/Roaming/Microsoft/AppData/Roaming/Microsoft/RESOLUCIONES%202016%20PDF/796.pdf" TargetMode="External"/><Relationship Id="rId358" Type="http://schemas.openxmlformats.org/officeDocument/2006/relationships/hyperlink" Target="http://../AppData/Roaming/Microsoft/Users/51984/Users/CASA%201/Users/CASA%201/AppData/Roaming/Microsoft/AppData/Roaming/Microsoft/RESOLUCIONES%202016%20PDF/795.pdf" TargetMode="External"/><Relationship Id="rId357" Type="http://schemas.openxmlformats.org/officeDocument/2006/relationships/hyperlink" Target="http://../AppData/Roaming/Microsoft/Users/51984/Users/CASA%201/Users/CASA%201/AppData/Roaming/Microsoft/AppData/Roaming/Microsoft/RESOLUCIONES%202016%20PDF/794.pdf" TargetMode="External"/><Relationship Id="rId352" Type="http://schemas.openxmlformats.org/officeDocument/2006/relationships/hyperlink" Target="http://../AppData/Roaming/Microsoft/Users/51984/Users/CASA%201/Users/CASA%201/AppData/Roaming/Microsoft/AppData/Roaming/Microsoft/RESOLUCIONES%202016%20PDF/789.pdf" TargetMode="External"/><Relationship Id="rId351" Type="http://schemas.openxmlformats.org/officeDocument/2006/relationships/hyperlink" Target="http://../AppData/Roaming/Microsoft/Users/51984/Users/CASA%201/Users/CASA%201/AppData/Roaming/Microsoft/AppData/Roaming/Microsoft/RESOLUCIONES%202016%20PDF/787.pdf" TargetMode="External"/><Relationship Id="rId350" Type="http://schemas.openxmlformats.org/officeDocument/2006/relationships/hyperlink" Target="http://../AppData/Roaming/Microsoft/Users/51984/Users/CASA%201/Users/CASA%201/AppData/Roaming/Microsoft/AppData/Roaming/Microsoft/RESOLUCIONES%202016%20PDF/786.pdf" TargetMode="External"/><Relationship Id="rId356" Type="http://schemas.openxmlformats.org/officeDocument/2006/relationships/hyperlink" Target="http://../AppData/Roaming/Microsoft/Users/51984/Users/CASA%201/Users/CASA%201/AppData/Roaming/Microsoft/AppData/Roaming/Microsoft/RESOLUCIONES%202016%20PDF/793.pdf" TargetMode="External"/><Relationship Id="rId355" Type="http://schemas.openxmlformats.org/officeDocument/2006/relationships/hyperlink" Target="http://../AppData/Roaming/Microsoft/Users/51984/Users/CASA%201/Users/CASA%201/AppData/Roaming/Microsoft/RESOLUCIONES%202016%20PDF/792.pdf" TargetMode="External"/><Relationship Id="rId354" Type="http://schemas.openxmlformats.org/officeDocument/2006/relationships/hyperlink" Target="http://../AppData/Roaming/Microsoft/Users/51984/Users/CASA%201/Users/CASA%201/AppData/Roaming/Microsoft/AppData/Roaming/Microsoft/RESOLUCIONES%202016%20PDF/791.pdf" TargetMode="External"/><Relationship Id="rId353" Type="http://schemas.openxmlformats.org/officeDocument/2006/relationships/hyperlink" Target="http://../AppData/Roaming/Microsoft/Users/51984/Users/CASA%201/Users/CASA%201/AppData/Roaming/Microsoft/AppData/Roaming/Microsoft/RESOLUCIONES%202016%20PDF/790.pdf" TargetMode="External"/><Relationship Id="rId305" Type="http://schemas.openxmlformats.org/officeDocument/2006/relationships/hyperlink" Target="http://../AppData/Roaming/Microsoft/Users/51984/Users/CASA%201/Users/CASA%201/AppData/Roaming/Microsoft/AppData/Roaming/Microsoft/RESOLUCIONES%202016%20PDF/740.pdf" TargetMode="External"/><Relationship Id="rId304" Type="http://schemas.openxmlformats.org/officeDocument/2006/relationships/hyperlink" Target="http://../AppData/Roaming/Microsoft/Users/51984/Users/CASA%201/Users/CASA%201/AppData/Roaming/Microsoft/AppData/Roaming/Microsoft/RESOLUCIONES%202016%20PDF/RESOLUCION%20739.pdf" TargetMode="External"/><Relationship Id="rId303" Type="http://schemas.openxmlformats.org/officeDocument/2006/relationships/hyperlink" Target="http://../AppData/Roaming/Microsoft/Users/51984/Users/CASA%201/Users/CASA%201/AppData/Roaming/Microsoft/AppData/Roaming/Microsoft/RESOLUCIONES%202016%20PDF/738.pdf" TargetMode="External"/><Relationship Id="rId302" Type="http://schemas.openxmlformats.org/officeDocument/2006/relationships/hyperlink" Target="http://../AppData/Roaming/Microsoft/Users/51984/Users/CASA%201/Users/CASA%201/AppData/Roaming/Microsoft/AppData/Roaming/Microsoft/RESOLUCIONES%202016%20PDF/737.pdf" TargetMode="External"/><Relationship Id="rId309" Type="http://schemas.openxmlformats.org/officeDocument/2006/relationships/hyperlink" Target="http://../AppData/Roaming/Microsoft/Users/51984/Users/CASA%201/Users/CASA%201/AppData/Roaming/Microsoft/AppData/Roaming/Microsoft/RESOLUCIONES%202016%20PDF/744.pdf" TargetMode="External"/><Relationship Id="rId308" Type="http://schemas.openxmlformats.org/officeDocument/2006/relationships/hyperlink" Target="http://../AppData/Roaming/Microsoft/Users/51984/Users/CASA%201/Users/CASA%201/AppData/Roaming/Microsoft/AppData/Roaming/Microsoft/RESOLUCIONES%202016%20PDF/743.pdf" TargetMode="External"/><Relationship Id="rId307" Type="http://schemas.openxmlformats.org/officeDocument/2006/relationships/hyperlink" Target="http://../AppData/Roaming/Microsoft/Users/51984/Users/CASA%201/Users/CASA%201/AppData/Roaming/Microsoft/AppData/Roaming/Microsoft/RESOLUCIONES%202016%20PDF/742.pdf" TargetMode="External"/><Relationship Id="rId306" Type="http://schemas.openxmlformats.org/officeDocument/2006/relationships/hyperlink" Target="http://../AppData/Roaming/Microsoft/Users/51984/Users/CASA%201/Users/CASA%201/AppData/Roaming/Microsoft/AppData/Roaming/Microsoft/RESOLUCIONES%202016%20PDF/741.pdf" TargetMode="External"/><Relationship Id="rId301" Type="http://schemas.openxmlformats.org/officeDocument/2006/relationships/hyperlink" Target="http://../AppData/Roaming/Microsoft/Users/51984/Users/CASA%201/Users/CASA%201/AppData/Roaming/Microsoft/AppData/Roaming/Microsoft/RESOLUCIONES%202016%20PDF/736.pdf" TargetMode="External"/><Relationship Id="rId300" Type="http://schemas.openxmlformats.org/officeDocument/2006/relationships/hyperlink" Target="http://../AppData/Roaming/Microsoft/Users/51984/Users/CASA%201/Users/CASA%201/AppData/Roaming/Microsoft/AppData/Roaming/Microsoft/RESOLUCIONES%202016%20PDF/735.pdf" TargetMode="External"/><Relationship Id="rId327" Type="http://schemas.openxmlformats.org/officeDocument/2006/relationships/hyperlink" Target="http://../AppData/Roaming/Microsoft/Users/51984/Users/CASA%201/Users/CASA%201/AppData/Roaming/Microsoft/AppData/Roaming/Microsoft/RESOLUCIONES%202016%20PDF/762.pdf" TargetMode="External"/><Relationship Id="rId326" Type="http://schemas.openxmlformats.org/officeDocument/2006/relationships/hyperlink" Target="http://../AppData/Roaming/Microsoft/Users/51984/Users/CASA%201/Users/CASA%201/AppData/Roaming/Microsoft/AppData/Roaming/Microsoft/RESOLUCIONES%202016%20PDF/761.pdf" TargetMode="External"/><Relationship Id="rId325" Type="http://schemas.openxmlformats.org/officeDocument/2006/relationships/hyperlink" Target="http://../AppData/Roaming/Microsoft/Users/51984/Users/CASA%201/Users/CASA%201/AppData/Roaming/Microsoft/AppData/Roaming/Microsoft/RESOLUCIONES%202016%20PDF/760.pdf" TargetMode="External"/><Relationship Id="rId324" Type="http://schemas.openxmlformats.org/officeDocument/2006/relationships/hyperlink" Target="http://../AppData/Roaming/Microsoft/Users/51984/Users/CASA%201/Users/CASA%201/AppData/Roaming/Microsoft/AppData/Roaming/Microsoft/RESOLUCIONES%202016%20PDF/759.pdf" TargetMode="External"/><Relationship Id="rId329" Type="http://schemas.openxmlformats.org/officeDocument/2006/relationships/hyperlink" Target="http://../AppData/Roaming/Microsoft/Users/51984/Users/CASA%201/Users/CASA%201/AppData/Roaming/Microsoft/AppData/Roaming/Microsoft/RESOLUCIONES%202016%20PDF/764.pdf" TargetMode="External"/><Relationship Id="rId328" Type="http://schemas.openxmlformats.org/officeDocument/2006/relationships/hyperlink" Target="http://../AppData/Roaming/Microsoft/Users/51984/Users/CASA%201/Users/CASA%201/AppData/Roaming/Microsoft/AppData/Roaming/Microsoft/RESOLUCIONES%202016%20PDF/763.pdf" TargetMode="External"/><Relationship Id="rId323" Type="http://schemas.openxmlformats.org/officeDocument/2006/relationships/hyperlink" Target="http://../AppData/Roaming/Microsoft/Users/51984/Users/CASA%201/Users/CASA%201/AppData/Roaming/Microsoft/AppData/Roaming/Microsoft/RESOLUCIONES%202016%20PDF/758.pdf" TargetMode="External"/><Relationship Id="rId322" Type="http://schemas.openxmlformats.org/officeDocument/2006/relationships/hyperlink" Target="http://../AppData/Roaming/Microsoft/Users/51984/Users/CASA%201/Users/CASA%201/AppData/Roaming/Microsoft/AppData/Roaming/Microsoft/RESOLUCIONES%202016%20PDF/757.pdf" TargetMode="External"/><Relationship Id="rId321" Type="http://schemas.openxmlformats.org/officeDocument/2006/relationships/hyperlink" Target="http://../AppData/Roaming/Microsoft/Users/51984/Users/CASA%201/Users/CASA%201/AppData/Roaming/Microsoft/AppData/Roaming/Microsoft/RESOLUCIONES%202016%20PDF/756.pdf" TargetMode="External"/><Relationship Id="rId320" Type="http://schemas.openxmlformats.org/officeDocument/2006/relationships/hyperlink" Target="http://../AppData/Roaming/Microsoft/Users/51984/Users/CASA%201/Users/CASA%201/AppData/Roaming/Microsoft/AppData/Roaming/Microsoft/RESOLUCIONES%202016%20PDF/755.pdf" TargetMode="External"/><Relationship Id="rId316" Type="http://schemas.openxmlformats.org/officeDocument/2006/relationships/hyperlink" Target="http://../AppData/Roaming/Microsoft/Users/51984/Users/CASA%201/Users/CASA%201/AppData/Roaming/Microsoft/AppData/Roaming/Microsoft/RESOLUCIONES%202016%20PDF/751.pdf" TargetMode="External"/><Relationship Id="rId315" Type="http://schemas.openxmlformats.org/officeDocument/2006/relationships/hyperlink" Target="http://../AppData/Roaming/Microsoft/Users/51984/Users/CASA%201/Users/CASA%201/AppData/Roaming/Microsoft/AppData/Roaming/Microsoft/RESOLUCIONES%202016%20PDF/750.pdf" TargetMode="External"/><Relationship Id="rId314" Type="http://schemas.openxmlformats.org/officeDocument/2006/relationships/hyperlink" Target="http://../AppData/Roaming/Microsoft/Users/51984/Users/CASA%201/Users/CASA%201/AppData/Roaming/Microsoft/AppData/Roaming/Microsoft/RESOLUCIONES%202016%20PDF/749.pdf" TargetMode="External"/><Relationship Id="rId313" Type="http://schemas.openxmlformats.org/officeDocument/2006/relationships/hyperlink" Target="http://../AppData/Roaming/Microsoft/Users/51984/Users/CASA%201/Users/CASA%201/AppData/Roaming/Microsoft/AppData/Roaming/Microsoft/RESOLUCIONES%202016%20PDF/748.pdf" TargetMode="External"/><Relationship Id="rId319" Type="http://schemas.openxmlformats.org/officeDocument/2006/relationships/hyperlink" Target="http://../AppData/Roaming/Microsoft/Users/51984/Users/CASA%201/Users/CASA%201/AppData/Roaming/Microsoft/AppData/Roaming/Microsoft/RESOLUCIONES%202016%20PDF/754.pdf" TargetMode="External"/><Relationship Id="rId318" Type="http://schemas.openxmlformats.org/officeDocument/2006/relationships/hyperlink" Target="http://../AppData/Roaming/Microsoft/Users/51984/Users/CASA%201/Users/CASA%201/AppData/Roaming/Microsoft/AppData/Roaming/Microsoft/RESOLUCIONES%202016%20PDF/753.pdf" TargetMode="External"/><Relationship Id="rId317" Type="http://schemas.openxmlformats.org/officeDocument/2006/relationships/hyperlink" Target="http://../AppData/Roaming/Microsoft/Users/51984/Users/CASA%201/Users/CASA%201/AppData/Roaming/Microsoft/AppData/Roaming/Microsoft/RESOLUCIONES%202016%20PDF/752.pdf" TargetMode="External"/><Relationship Id="rId312" Type="http://schemas.openxmlformats.org/officeDocument/2006/relationships/hyperlink" Target="http://../AppData/Roaming/Microsoft/Users/51984/Users/CASA%201/Users/CASA%201/AppData/Roaming/Microsoft/AppData/Roaming/Microsoft/RESOLUCIONES%202016%20PDF/747.pdf" TargetMode="External"/><Relationship Id="rId311" Type="http://schemas.openxmlformats.org/officeDocument/2006/relationships/hyperlink" Target="http://../AppData/Roaming/Microsoft/Users/51984/Users/CASA%201/Users/CASA%201/AppData/Roaming/Microsoft/AppData/Roaming/Microsoft/RESOLUCIONES%202016%20PDF/746.pdf" TargetMode="External"/><Relationship Id="rId310" Type="http://schemas.openxmlformats.org/officeDocument/2006/relationships/hyperlink" Target="http://../AppData/Roaming/Microsoft/Users/51984/Users/CASA%201/Users/CASA%201/AppData/Roaming/Microsoft/AppData/Roaming/Microsoft/RESOLUCIONES%202016%20PDF/745.pdf" TargetMode="External"/><Relationship Id="rId297" Type="http://schemas.openxmlformats.org/officeDocument/2006/relationships/hyperlink" Target="http://../AppData/Roaming/Microsoft/Users/51984/Users/CASA%201/Users/CASA%201/AppData/Roaming/Microsoft/AppData/Roaming/Microsoft/RESOLUCIONES%202016%20PDF/732.pdf" TargetMode="External"/><Relationship Id="rId296" Type="http://schemas.openxmlformats.org/officeDocument/2006/relationships/hyperlink" Target="http://../AppData/Roaming/Microsoft/Users/51984/Users/CASA%201/Users/CASA%201/AppData/Roaming/Microsoft/AppData/Roaming/Microsoft/RESOLUCIONES%202016%20PDF/731.pdf" TargetMode="External"/><Relationship Id="rId295" Type="http://schemas.openxmlformats.org/officeDocument/2006/relationships/hyperlink" Target="http://../AppData/Roaming/Microsoft/Users/51984/Users/CASA%201/Users/CASA%201/AppData/Roaming/Microsoft/AppData/Roaming/Microsoft/RESOLUCIONES%202016%20PDF/730.pdf" TargetMode="External"/><Relationship Id="rId294" Type="http://schemas.openxmlformats.org/officeDocument/2006/relationships/hyperlink" Target="http://../AppData/Roaming/Microsoft/Users/51984/Users/CASA%201/Users/CASA%201/AppData/Roaming/Microsoft/AppData/Roaming/Microsoft/RESOLUCIONES%202016%20PDF/RESOLUCION%20729.pdf" TargetMode="External"/><Relationship Id="rId299" Type="http://schemas.openxmlformats.org/officeDocument/2006/relationships/hyperlink" Target="http://../AppData/Roaming/Microsoft/Users/51984/Users/CASA%201/Users/CASA%201/AppData/Roaming/Microsoft/AppData/Roaming/Microsoft/RESOLUCIONES%202016%20PDF/734.pdf" TargetMode="External"/><Relationship Id="rId298" Type="http://schemas.openxmlformats.org/officeDocument/2006/relationships/hyperlink" Target="http://../AppData/Roaming/Microsoft/Users/51984/Users/CASA%201/Users/CASA%201/AppData/Roaming/Microsoft/AppData/Roaming/Microsoft/RESOLUCIONES%202016%20PDF/733.pdf" TargetMode="External"/><Relationship Id="rId271" Type="http://schemas.openxmlformats.org/officeDocument/2006/relationships/hyperlink" Target="http://../AppData/Roaming/Microsoft/Users/51984/Users/CASA%201/Users/CASA%201/AppData/Roaming/Microsoft/AppData/Roaming/Microsoft/RESOLUCIONES%202016%20PDF/RESOLUCION%20706.pdf" TargetMode="External"/><Relationship Id="rId270" Type="http://schemas.openxmlformats.org/officeDocument/2006/relationships/hyperlink" Target="http://../AppData/Roaming/Microsoft/Users/51984/Users/CASA%201/Users/CASA%201/AppData/Roaming/Microsoft/AppData/Roaming/Microsoft/RESOLUCIONES%202016%20PDF/RESOLUCION%20705.pdf" TargetMode="External"/><Relationship Id="rId269" Type="http://schemas.openxmlformats.org/officeDocument/2006/relationships/hyperlink" Target="http://../AppData/Roaming/Microsoft/Users/51984/Users/CASA%201/Users/CASA%201/AppData/Roaming/Microsoft/AppData/Roaming/Microsoft/RESOLUCIONES%202016%20PDF/RESOLUCION%20704.pdf" TargetMode="External"/><Relationship Id="rId264" Type="http://schemas.openxmlformats.org/officeDocument/2006/relationships/hyperlink" Target="http://../AppData/Roaming/Microsoft/Users/51984/Users/CASA%201/Users/CASA%201/AppData/Roaming/Microsoft/AppData/Roaming/Microsoft/RESOLUCIONES%202016%20PDF/RESOLUCION%20699.pdf" TargetMode="External"/><Relationship Id="rId263" Type="http://schemas.openxmlformats.org/officeDocument/2006/relationships/hyperlink" Target="http://../AppData/Roaming/Microsoft/Users/51984/Users/CASA%201/Users/CASA%201/AppData/Roaming/Microsoft/AppData/Roaming/Microsoft/RESOLUCIONES%202016%20PDF/RESOLUCION%20698.pdf" TargetMode="External"/><Relationship Id="rId262" Type="http://schemas.openxmlformats.org/officeDocument/2006/relationships/hyperlink" Target="http://../AppData/Roaming/Microsoft/Users/51984/Users/CASA%201/Users/CASA%201/AppData/Roaming/Microsoft/AppData/Roaming/Microsoft/RESOLUCIONES%202016%20PDF/RESOLUCION%20697.pdf" TargetMode="External"/><Relationship Id="rId261" Type="http://schemas.openxmlformats.org/officeDocument/2006/relationships/hyperlink" Target="http://../AppData/Roaming/Microsoft/Users/51984/Users/CASA%201/Users/CASA%201/AppData/Roaming/Microsoft/AppData/Roaming/Microsoft/RESOLUCIONES%202016%20PDF/RESOLUCION%20696.pdf" TargetMode="External"/><Relationship Id="rId268" Type="http://schemas.openxmlformats.org/officeDocument/2006/relationships/hyperlink" Target="http://../AppData/Roaming/Microsoft/Users/51984/Users/CASA%201/Users/CASA%201/AppData/Roaming/Microsoft/AppData/Roaming/Microsoft/RESOLUCIONES%202016%20PDF/RESOLUCION%20703.pdf" TargetMode="External"/><Relationship Id="rId267" Type="http://schemas.openxmlformats.org/officeDocument/2006/relationships/hyperlink" Target="http://../AppData/Roaming/Microsoft/Users/51984/Users/CASA%201/Users/CASA%201/AppData/Roaming/Microsoft/AppData/Roaming/Microsoft/RESOLUCIONES%202016%20PDF/RESOLUCION%20702.pdf" TargetMode="External"/><Relationship Id="rId266" Type="http://schemas.openxmlformats.org/officeDocument/2006/relationships/hyperlink" Target="http://../AppData/Roaming/Microsoft/Users/51984/Users/CASA%201/Users/CASA%201/AppData/Roaming/Microsoft/AppData/Roaming/Microsoft/RESOLUCIONES%202016%20PDF/RESOLUCION%20701.pdf" TargetMode="External"/><Relationship Id="rId265" Type="http://schemas.openxmlformats.org/officeDocument/2006/relationships/hyperlink" Target="http://../AppData/Roaming/Microsoft/Users/51984/Users/CASA%201/Users/CASA%201/AppData/Roaming/Microsoft/AppData/Roaming/Microsoft/RESOLUCIONES%202016%20PDF/RESOLUCION%20700.pdf" TargetMode="External"/><Relationship Id="rId260" Type="http://schemas.openxmlformats.org/officeDocument/2006/relationships/hyperlink" Target="http://../AppData/Roaming/Microsoft/Users/51984/Users/CASA%201/Users/CASA%201/AppData/Roaming/Microsoft/AppData/Roaming/Microsoft/RESOLUCIONES%202016%20PDF/RESOLUCION%20695.pdf" TargetMode="External"/><Relationship Id="rId259" Type="http://schemas.openxmlformats.org/officeDocument/2006/relationships/hyperlink" Target="http://../AppData/Roaming/Microsoft/Users/51984/Users/CASA%201/Users/CASA%201/AppData/Roaming/Microsoft/AppData/Roaming/Microsoft/RESOLUCIONES%202016%20PDF/RESOLUCION%20694.pdf" TargetMode="External"/><Relationship Id="rId258" Type="http://schemas.openxmlformats.org/officeDocument/2006/relationships/hyperlink" Target="http://../AppData/Roaming/Microsoft/Users/51984/Users/CASA%201/Users/CASA%201/AppData/Roaming/Microsoft/AppData/Roaming/Microsoft/RESOLUCIONES%202016%20PDF/RESOLUCION%20693.pdf" TargetMode="External"/><Relationship Id="rId253" Type="http://schemas.openxmlformats.org/officeDocument/2006/relationships/hyperlink" Target="http://../AppData/Roaming/Microsoft/Users/51984/Users/CASA%201/Users/CASA%201/AppData/Roaming/Microsoft/AppData/Roaming/Microsoft/RESOLUCIONES%202016%20PDF/RESOLUCION%20688.pdf" TargetMode="External"/><Relationship Id="rId252" Type="http://schemas.openxmlformats.org/officeDocument/2006/relationships/hyperlink" Target="http://../AppData/Roaming/Microsoft/Users/51984/Users/CASA%201/Users/CASA%201/AppData/Roaming/Microsoft/AppData/Roaming/Microsoft/RESOLUCIONES%202016%20PDF/RESOLUCION%20687.pdf" TargetMode="External"/><Relationship Id="rId251" Type="http://schemas.openxmlformats.org/officeDocument/2006/relationships/hyperlink" Target="http://../AppData/Roaming/Microsoft/Users/51984/Users/CASA%201/Users/CASA%201/AppData/Roaming/Microsoft/AppData/Roaming/Microsoft/RESOLUCIONES%202016%20PDF/RESOLUCION%20686.pdf" TargetMode="External"/><Relationship Id="rId250" Type="http://schemas.openxmlformats.org/officeDocument/2006/relationships/hyperlink" Target="http://../AppData/Roaming/Microsoft/Users/51984/Users/CASA%201/Users/CASA%201/AppData/Roaming/Microsoft/AppData/Roaming/Microsoft/RESOLUCIONES%202016%20PDF/RESOLUCION%20685.pdf" TargetMode="External"/><Relationship Id="rId257" Type="http://schemas.openxmlformats.org/officeDocument/2006/relationships/hyperlink" Target="http://../AppData/Roaming/Microsoft/Users/51984/Users/CASA%201/Users/CASA%201/AppData/Roaming/Microsoft/AppData/Roaming/Microsoft/RESOLUCIONES%202016%20PDF/RESOLUCION%20692.pdf" TargetMode="External"/><Relationship Id="rId256" Type="http://schemas.openxmlformats.org/officeDocument/2006/relationships/hyperlink" Target="http://../AppData/Roaming/Microsoft/Users/51984/Users/CASA%201/Users/CASA%201/AppData/Roaming/Microsoft/AppData/Roaming/Microsoft/RESOLUCIONES%202016%20PDF/RESOLUCION%20691.pdf" TargetMode="External"/><Relationship Id="rId255" Type="http://schemas.openxmlformats.org/officeDocument/2006/relationships/hyperlink" Target="http://../AppData/Roaming/Microsoft/Users/51984/Users/CASA%201/Users/CASA%201/AppData/Roaming/Microsoft/AppData/Roaming/Microsoft/RESOLUCIONES%202016%20PDF/RESOLUCION%20690.pdf" TargetMode="External"/><Relationship Id="rId254" Type="http://schemas.openxmlformats.org/officeDocument/2006/relationships/hyperlink" Target="http://../AppData/Roaming/Microsoft/Users/51984/Users/CASA%201/Users/CASA%201/AppData/Roaming/Microsoft/AppData/Roaming/Microsoft/RESOLUCIONES%202016%20PDF/RESOLUCION%20689.pdf" TargetMode="External"/><Relationship Id="rId293" Type="http://schemas.openxmlformats.org/officeDocument/2006/relationships/hyperlink" Target="http://../AppData/Roaming/Microsoft/Users/51984/Users/CASA%201/Users/CASA%201/AppData/Roaming/Microsoft/AppData/Roaming/Microsoft/RESOLUCIONES%202016%20PDF/RESOLUCION%20728.pdf" TargetMode="External"/><Relationship Id="rId292" Type="http://schemas.openxmlformats.org/officeDocument/2006/relationships/hyperlink" Target="http://../AppData/Roaming/Microsoft/Users/51984/Users/CASA%201/Users/CASA%201/AppData/Roaming/Microsoft/AppData/Roaming/Microsoft/RESOLUCIONES%202016%20PDF/RESOLUCION%20727.pdf" TargetMode="External"/><Relationship Id="rId291" Type="http://schemas.openxmlformats.org/officeDocument/2006/relationships/hyperlink" Target="http://../AppData/Roaming/Microsoft/Users/51984/Users/CASA%201/Users/CASA%201/AppData/Roaming/Microsoft/AppData/Roaming/Microsoft/RESOLUCIONES%202016%20PDF/RESOLUCION%20726.pdf" TargetMode="External"/><Relationship Id="rId290" Type="http://schemas.openxmlformats.org/officeDocument/2006/relationships/hyperlink" Target="http://../AppData/Roaming/Microsoft/Users/51984/Users/CASA%201/Users/CASA%201/AppData/Roaming/Microsoft/AppData/Roaming/Microsoft/RESOLUCIONES%202016%20PDF/RESOLUCION%20725.pdf" TargetMode="External"/><Relationship Id="rId286" Type="http://schemas.openxmlformats.org/officeDocument/2006/relationships/hyperlink" Target="http://../AppData/Roaming/Microsoft/Users/51984/Users/CASA%201/Users/CASA%201/AppData/Roaming/Microsoft/AppData/Roaming/Microsoft/RESOLUCIONES%202016%20PDF/RESOLUCION%20721.pdf" TargetMode="External"/><Relationship Id="rId285" Type="http://schemas.openxmlformats.org/officeDocument/2006/relationships/hyperlink" Target="http://../AppData/Roaming/Microsoft/Users/51984/Users/CASA%201/Users/CASA%201/AppData/Roaming/Microsoft/AppData/Roaming/Microsoft/RESOLUCIONES%202016%20PDF/RESOLUCION%20720.pdf" TargetMode="External"/><Relationship Id="rId284" Type="http://schemas.openxmlformats.org/officeDocument/2006/relationships/hyperlink" Target="http://../AppData/Roaming/Microsoft/Users/51984/Users/CASA%201/Users/CASA%201/AppData/Roaming/Microsoft/AppData/Roaming/Microsoft/RESOLUCIONES%202016%20PDF/RESOLUCION%20719.pdf" TargetMode="External"/><Relationship Id="rId283" Type="http://schemas.openxmlformats.org/officeDocument/2006/relationships/hyperlink" Target="http://../AppData/Roaming/Microsoft/Users/51984/Users/CASA%201/Users/CASA%201/AppData/Roaming/Microsoft/AppData/Roaming/Microsoft/RESOLUCIONES%202016%20PDF/RESOLUCION%20718.pdf" TargetMode="External"/><Relationship Id="rId289" Type="http://schemas.openxmlformats.org/officeDocument/2006/relationships/hyperlink" Target="http://../AppData/Roaming/Microsoft/AppData/Roaming/Microsoft/RESOLUCIONES%202016%20PDF/724.pdf" TargetMode="External"/><Relationship Id="rId288" Type="http://schemas.openxmlformats.org/officeDocument/2006/relationships/hyperlink" Target="http://../AppData/Roaming/Microsoft/Users/51984/Users/CASA%201/Users/CASA%201/AppData/Roaming/Microsoft/AppData/Roaming/Microsoft/RESOLUCIONES%202016%20PDF/RESOLUCION%20723.pdf" TargetMode="External"/><Relationship Id="rId287" Type="http://schemas.openxmlformats.org/officeDocument/2006/relationships/hyperlink" Target="http://../AppData/Roaming/Microsoft/Users/51984/Users/CASA%201/Users/CASA%201/AppData/Roaming/Microsoft/AppData/Roaming/Microsoft/RESOLUCIONES%202016%20PDF/RESOLUCION%20722.pdf" TargetMode="External"/><Relationship Id="rId282" Type="http://schemas.openxmlformats.org/officeDocument/2006/relationships/hyperlink" Target="http://../AppData/Roaming/Microsoft/Users/51984/Users/CASA%201/Users/CASA%201/AppData/Roaming/Microsoft/AppData/Roaming/Microsoft/RESOLUCIONES%202016%20PDF/RESOLUCION%20717.pdf" TargetMode="External"/><Relationship Id="rId281" Type="http://schemas.openxmlformats.org/officeDocument/2006/relationships/hyperlink" Target="http://../AppData/Roaming/Microsoft/Users/51984/Users/CASA%201/Users/CASA%201/AppData/Roaming/Microsoft/AppData/Roaming/Microsoft/RESOLUCIONES%202016%20PDF/RESOLUCION%20716.pdf" TargetMode="External"/><Relationship Id="rId280" Type="http://schemas.openxmlformats.org/officeDocument/2006/relationships/hyperlink" Target="http://../AppData/Roaming/Microsoft/Users/51984/Users/CASA%201/Users/CASA%201/AppData/Roaming/Microsoft/AppData/Roaming/Microsoft/RESOLUCIONES%202016%20PDF/RESOLUCION%20715.pdf" TargetMode="External"/><Relationship Id="rId275" Type="http://schemas.openxmlformats.org/officeDocument/2006/relationships/hyperlink" Target="http://../AppData/Roaming/Microsoft/Users/51984/Users/CASA%201/Users/CASA%201/AppData/Roaming/Microsoft/AppData/Roaming/Microsoft/RESOLUCIONES%202016%20PDF/RESOLUCION%20710.pdf" TargetMode="External"/><Relationship Id="rId274" Type="http://schemas.openxmlformats.org/officeDocument/2006/relationships/hyperlink" Target="http://../AppData/Roaming/Microsoft/Users/51984/Users/CASA%201/Users/CASA%201/AppData/Roaming/Microsoft/AppData/Roaming/Microsoft/RESOLUCIONES%202016%20PDF/RESOLUCION%20709.pdf" TargetMode="External"/><Relationship Id="rId273" Type="http://schemas.openxmlformats.org/officeDocument/2006/relationships/hyperlink" Target="http://../AppData/Roaming/Microsoft/Users/51984/Users/CASA%201/Users/CASA%201/AppData/Roaming/Microsoft/AppData/Roaming/Microsoft/RESOLUCIONES%202016%20PDF/RESOLUCION%20708.pdf" TargetMode="External"/><Relationship Id="rId272" Type="http://schemas.openxmlformats.org/officeDocument/2006/relationships/hyperlink" Target="http://../AppData/Roaming/Microsoft/Users/51984/Users/CASA%201/Users/CASA%201/AppData/Roaming/Microsoft/AppData/Roaming/Microsoft/RESOLUCIONES%202016%20PDF/RESOLUCION%20707.pdf" TargetMode="External"/><Relationship Id="rId279" Type="http://schemas.openxmlformats.org/officeDocument/2006/relationships/hyperlink" Target="http://../AppData/Roaming/Microsoft/Users/51984/Users/CASA%201/Users/CASA%201/AppData/Roaming/Microsoft/AppData/Roaming/Microsoft/RESOLUCIONES%202016%20PDF/RESOLUCION%20714.pdf" TargetMode="External"/><Relationship Id="rId278" Type="http://schemas.openxmlformats.org/officeDocument/2006/relationships/hyperlink" Target="http://../AppData/Roaming/Microsoft/Users/51984/Users/CASA%201/Users/CASA%201/AppData/Roaming/Microsoft/AppData/Roaming/Microsoft/RESOLUCIONES%202016%20PDF/RESOLUCION%20713.pdf" TargetMode="External"/><Relationship Id="rId277" Type="http://schemas.openxmlformats.org/officeDocument/2006/relationships/hyperlink" Target="http://../AppData/Roaming/Microsoft/Users/51984/Users/CASA%201/Users/CASA%201/AppData/Roaming/Microsoft/AppData/Roaming/Microsoft/RESOLUCIONES%202016%20PDF/RESOLUCION%20712.pdf" TargetMode="External"/><Relationship Id="rId276" Type="http://schemas.openxmlformats.org/officeDocument/2006/relationships/hyperlink" Target="http://../AppData/Roaming/Microsoft/Users/51984/Users/CASA%201/Users/CASA%201/AppData/Roaming/Microsoft/AppData/Roaming/Microsoft/RESOLUCIONES%202016%20PDF/RESOLUCION%20711.pdf" TargetMode="External"/><Relationship Id="rId228" Type="http://schemas.openxmlformats.org/officeDocument/2006/relationships/hyperlink" Target="http://../AppData/Roaming/Microsoft/Users/51984/Users/CASA%201/Users/CASA%201/AppData/Roaming/Microsoft/AppData/Roaming/Microsoft/RESOLUCIONES%202016%20PDF/RESOLUCION%20662.pdf" TargetMode="External"/><Relationship Id="rId227" Type="http://schemas.openxmlformats.org/officeDocument/2006/relationships/hyperlink" Target="http://../AppData/Roaming/Microsoft/Users/51984/Users/CASA%201/Users/CASA%201/AppData/Roaming/Microsoft/AppData/Roaming/Microsoft/RESOLUCIONES%202016%20PDF/RESOLUCION%20661.pdf" TargetMode="External"/><Relationship Id="rId226" Type="http://schemas.openxmlformats.org/officeDocument/2006/relationships/hyperlink" Target="http://../AppData/Roaming/Microsoft/Users/51984/Users/CASA%201/Users/CASA%201/AppData/Roaming/Microsoft/RESOLUCIONES%202016%20PDF/RESOLUCION%20660.pdf" TargetMode="External"/><Relationship Id="rId225" Type="http://schemas.openxmlformats.org/officeDocument/2006/relationships/hyperlink" Target="http://../AppData/Roaming/Microsoft/Users/51984/Users/CASA%201/Users/CASA%201/AppData/Roaming/Microsoft/AppData/Roaming/Microsoft/RESOLUCIONES%202016%20PDF/RESOLUCION%20659.pdf" TargetMode="External"/><Relationship Id="rId229" Type="http://schemas.openxmlformats.org/officeDocument/2006/relationships/hyperlink" Target="http://../AppData/Roaming/Microsoft/Users/51984/Users/CASA%201/Users/CASA%201/AppData/Roaming/Microsoft/AppData/Roaming/Microsoft/RESOLUCIONES%202016%20PDF/RESOLUCION%20663.pdf" TargetMode="External"/><Relationship Id="rId220" Type="http://schemas.openxmlformats.org/officeDocument/2006/relationships/hyperlink" Target="http://../AppData/Roaming/Microsoft/Users/51984/Users/CASA%201/Users/CASA%201/AppData/Roaming/Microsoft/AppData/Roaming/Microsoft/RESOLUCIONES%202016%20PDF/RESOLUCION%20654.pdf" TargetMode="External"/><Relationship Id="rId224" Type="http://schemas.openxmlformats.org/officeDocument/2006/relationships/hyperlink" Target="http://../AppData/Roaming/Microsoft/Users/51984/Users/CASA%201/Users/CASA%201/AppData/Roaming/Microsoft/AppData/Roaming/Microsoft/RESOLUCIONES%202016%20PDF/RESOLUCION%20658.pdf" TargetMode="External"/><Relationship Id="rId223" Type="http://schemas.openxmlformats.org/officeDocument/2006/relationships/hyperlink" Target="http://../AppData/Roaming/Microsoft/Users/51984/Users/CASA%201/Users/CASA%201/AppData/Roaming/Microsoft/AppData/Roaming/Microsoft/RESOLUCIONES%202016%20PDF/RESOLUCION%20657.pdf" TargetMode="External"/><Relationship Id="rId222" Type="http://schemas.openxmlformats.org/officeDocument/2006/relationships/hyperlink" Target="http://../AppData/Roaming/Microsoft/Users/51984/Users/CASA%201/Users/CASA%201/AppData/Roaming/Microsoft/AppData/Roaming/Microsoft/RESOLUCIONES%202016%20PDF/RESOLUCION%20656.pdf" TargetMode="External"/><Relationship Id="rId221" Type="http://schemas.openxmlformats.org/officeDocument/2006/relationships/hyperlink" Target="http://../AppData/Roaming/Microsoft/Users/51984/Users/CASA%201/Users/CASA%201/AppData/Roaming/Microsoft/AppData/Roaming/Microsoft/RESOLUCIONES%202016%20PDF/RESOLUCION%20655.pdf" TargetMode="External"/><Relationship Id="rId217" Type="http://schemas.openxmlformats.org/officeDocument/2006/relationships/hyperlink" Target="http://../AppData/Roaming/Microsoft/Users/51984/Users/CASA%201/Users/CASA%201/AppData/Roaming/Microsoft/AppData/Roaming/Microsoft/RESOLUCIONES%202016%20PDF/RESOLUCION%20651.pdf" TargetMode="External"/><Relationship Id="rId216" Type="http://schemas.openxmlformats.org/officeDocument/2006/relationships/hyperlink" Target="http://../AppData/Roaming/Microsoft/Users/51984/Users/CASA%201/Users/CASA%201/AppData/Roaming/Microsoft/AppData/Roaming/Microsoft/RESOLUCIONES%202016%20PDF/RESOLUCION%20650.pdf" TargetMode="External"/><Relationship Id="rId215" Type="http://schemas.openxmlformats.org/officeDocument/2006/relationships/hyperlink" Target="http://../AppData/Roaming/Microsoft/Users/51984/Users/CASA%201/Users/CASA%201/AppData/Roaming/Microsoft/AppData/Roaming/Microsoft/RESOLUCIONES%202016%20PDF/RESOLUCION%20649.pdf" TargetMode="External"/><Relationship Id="rId214" Type="http://schemas.openxmlformats.org/officeDocument/2006/relationships/hyperlink" Target="http://../AppData/Roaming/Microsoft/Users/51984/Users/CASA%201/Users/CASA%201/AppData/Roaming/Microsoft/AppData/Roaming/Microsoft/RESOLUCIONES%202016%20PDF/RESOLUCION%20648.pdf" TargetMode="External"/><Relationship Id="rId219" Type="http://schemas.openxmlformats.org/officeDocument/2006/relationships/hyperlink" Target="http://../AppData/Roaming/Microsoft/Users/51984/Users/CASA%201/Users/CASA%201/AppData/Roaming/Microsoft/AppData/Roaming/Microsoft/RESOLUCIONES%202016%20PDF/RESOLUCION%20653.pdf" TargetMode="External"/><Relationship Id="rId218" Type="http://schemas.openxmlformats.org/officeDocument/2006/relationships/hyperlink" Target="http://../AppData/Roaming/Microsoft/Users/51984/Users/CASA%201/Users/CASA%201/AppData/Roaming/Microsoft/AppData/Roaming/Microsoft/RESOLUCIONES%202016%20PDF/RESOLUCION%20652.pdf" TargetMode="External"/><Relationship Id="rId213" Type="http://schemas.openxmlformats.org/officeDocument/2006/relationships/hyperlink" Target="http://../AppData/Roaming/Microsoft/Users/51984/Users/CASA%201/Users/CASA%201/AppData/Roaming/Microsoft/AppData/Roaming/Microsoft/RESOLUCIONES%202016%20PDF/RESOLUCION%20647.pdf" TargetMode="External"/><Relationship Id="rId212" Type="http://schemas.openxmlformats.org/officeDocument/2006/relationships/hyperlink" Target="http://../AppData/Roaming/Microsoft/Users/51984/Users/CASA%201/Users/CASA%201/AppData/Roaming/Microsoft/AppData/Roaming/Microsoft/RESOLUCIONES%202016%20PDF/RESOLUCION%20646.pdf" TargetMode="External"/><Relationship Id="rId211" Type="http://schemas.openxmlformats.org/officeDocument/2006/relationships/hyperlink" Target="http://../AppData/Roaming/Microsoft/Users/51984/Users/CASA%201/Users/CASA%201/AppData/Roaming/Microsoft/AppData/Roaming/Microsoft/RESOLUCIONES%202016%20PDF/RESOLUCION%20645.pdf" TargetMode="External"/><Relationship Id="rId210" Type="http://schemas.openxmlformats.org/officeDocument/2006/relationships/hyperlink" Target="http://../AppData/Roaming/Microsoft/Users/51984/Users/CASA%201/Users/CASA%201/AppData/Roaming/Microsoft/AppData/Roaming/Microsoft/RESOLUCIONES%202016%20PDF/RESOLUCION%20644.pdf" TargetMode="External"/><Relationship Id="rId249" Type="http://schemas.openxmlformats.org/officeDocument/2006/relationships/hyperlink" Target="http://../AppData/Roaming/Microsoft/Users/51984/Users/CASA%201/Users/CASA%201/AppData/Roaming/Microsoft/AppData/Roaming/Microsoft/RESOLUCIONES%202016%20PDF/RESOLUCION%20684.pdf" TargetMode="External"/><Relationship Id="rId248" Type="http://schemas.openxmlformats.org/officeDocument/2006/relationships/hyperlink" Target="http://../AppData/Roaming/Microsoft/Users/51984/Users/CASA%201/Users/CASA%201/AppData/Roaming/Microsoft/AppData/Roaming/Microsoft/RESOLUCIONES%202016%20PDF/RESOLUCION%20683.pdf" TargetMode="External"/><Relationship Id="rId247" Type="http://schemas.openxmlformats.org/officeDocument/2006/relationships/hyperlink" Target="http://../AppData/Roaming/Microsoft/Users/51984/Users/CASA%201/Users/CASA%201/AppData/Roaming/Microsoft/AppData/Roaming/Microsoft/RESOLUCIONES%202016%20PDF/RESOLUCION%20682.pdf" TargetMode="External"/><Relationship Id="rId242" Type="http://schemas.openxmlformats.org/officeDocument/2006/relationships/hyperlink" Target="http://../AppData/Roaming/Microsoft/Users/51984/Users/CASA%201/Users/CASA%201/AppData/Roaming/Microsoft/AppData/Roaming/Microsoft/RESOLUCIONES%202016%20PDF/RESOLUCION%20677.pdf" TargetMode="External"/><Relationship Id="rId241" Type="http://schemas.openxmlformats.org/officeDocument/2006/relationships/hyperlink" Target="http://../AppData/Roaming/Microsoft/Users/51984/Users/CASA%201/Users/CASA%201/AppData/Roaming/Microsoft/AppData/Roaming/Microsoft/RESOLUCIONES%202016%20PDF/RESOLUCION%20676.pdf" TargetMode="External"/><Relationship Id="rId240" Type="http://schemas.openxmlformats.org/officeDocument/2006/relationships/hyperlink" Target="http://../AppData/Roaming/Microsoft/Users/51984/Users/CASA%201/Users/CASA%201/AppData/Roaming/Microsoft/AppData/Roaming/Microsoft/RESOLUCIONES%202016%20PDF/RESOLUCION%20675.pdf" TargetMode="External"/><Relationship Id="rId246" Type="http://schemas.openxmlformats.org/officeDocument/2006/relationships/hyperlink" Target="http://../AppData/Roaming/Microsoft/Users/51984/Users/CASA%201/Users/CASA%201/AppData/Roaming/Microsoft/AppData/Roaming/Microsoft/RESOLUCIONES%202016%20PDF/RESOLUCION%20681.pdf" TargetMode="External"/><Relationship Id="rId245" Type="http://schemas.openxmlformats.org/officeDocument/2006/relationships/hyperlink" Target="http://../AppData/Roaming/Microsoft/Users/51984/Users/CASA%201/Users/CASA%201/AppData/Roaming/Microsoft/AppData/Roaming/Microsoft/RESOLUCIONES%202016%20PDF/RESOLUCION%20680.pdf" TargetMode="External"/><Relationship Id="rId244" Type="http://schemas.openxmlformats.org/officeDocument/2006/relationships/hyperlink" Target="http://../AppData/Roaming/Microsoft/Users/51984/Users/CASA%201/Users/CASA%201/AppData/Roaming/Microsoft/AppData/Roaming/Microsoft/RESOLUCIONES%202016%20PDF/RESOLUCION%20679.pdf" TargetMode="External"/><Relationship Id="rId243" Type="http://schemas.openxmlformats.org/officeDocument/2006/relationships/hyperlink" Target="http://../AppData/Roaming/Microsoft/Users/51984/Users/CASA%201/Users/CASA%201/AppData/Roaming/Microsoft/AppData/Roaming/Microsoft/RESOLUCIONES%202016%20PDF/RESOLUCION%20678.pdf" TargetMode="External"/><Relationship Id="rId239" Type="http://schemas.openxmlformats.org/officeDocument/2006/relationships/hyperlink" Target="http://../AppData/Roaming/Microsoft/Users/51984/Users/CASA%201/Users/CASA%201/AppData/Roaming/Microsoft/AppData/Roaming/Microsoft/RESOLUCIONES%202016%20PDF/RESOLUCION%20674.pdf" TargetMode="External"/><Relationship Id="rId238" Type="http://schemas.openxmlformats.org/officeDocument/2006/relationships/hyperlink" Target="http://../AppData/Roaming/Microsoft/Users/51984/Users/CASA%201/Users/CASA%201/AppData/Roaming/Microsoft/AppData/Roaming/Microsoft/RESOLUCIONES%202016%20PDF/RESOLUCION%20673.pdf" TargetMode="External"/><Relationship Id="rId237" Type="http://schemas.openxmlformats.org/officeDocument/2006/relationships/hyperlink" Target="http://../AppData/Roaming/Microsoft/Users/51984/Users/CASA%201/Users/CASA%201/AppData/Roaming/Microsoft/AppData/Roaming/Microsoft/RESOLUCIONES%202016%20PDF/RESOLUCION%20672.pdf" TargetMode="External"/><Relationship Id="rId236" Type="http://schemas.openxmlformats.org/officeDocument/2006/relationships/hyperlink" Target="http://../AppData/Roaming/Microsoft/Users/51984/Users/CASA%201/Users/CASA%201/AppData/Roaming/Microsoft/AppData/Roaming/Microsoft/RESOLUCIONES%202016%20PDF/RESOLUCION%20670.pdf" TargetMode="External"/><Relationship Id="rId231" Type="http://schemas.openxmlformats.org/officeDocument/2006/relationships/hyperlink" Target="http://../AppData/Roaming/Microsoft/Users/51984/Users/CASA%201/Users/CASA%201/AppData/Roaming/Microsoft/AppData/Roaming/Microsoft/RESOLUCIONES%202016%20PDF/RESOLUCION%20655.pdf" TargetMode="External"/><Relationship Id="rId230" Type="http://schemas.openxmlformats.org/officeDocument/2006/relationships/hyperlink" Target="http://../AppData/Roaming/Microsoft/Users/51984/Users/CASA%201/Users/CASA%201/AppData/Roaming/Microsoft/AppData/Roaming/Microsoft/RESOLUCIONES%202016%20PDF/RESOLUCION%20664.pdf" TargetMode="External"/><Relationship Id="rId235" Type="http://schemas.openxmlformats.org/officeDocument/2006/relationships/hyperlink" Target="http://../AppData/Roaming/Microsoft/Users/51984/Users/CASA%201/Users/CASA%201/AppData/Roaming/Microsoft/AppData/Roaming/Microsoft/RESOLUCIONES%202016%20PDF/RESOLUCION%20669.pdf" TargetMode="External"/><Relationship Id="rId234" Type="http://schemas.openxmlformats.org/officeDocument/2006/relationships/hyperlink" Target="http://../AppData/Roaming/Microsoft/Users/51984/Users/CASA%201/Users/CASA%201/AppData/Roaming/Microsoft/AppData/Roaming/Microsoft/RESOLUCIONES%202016%20PDF/RESOLUCION%20668.pdf" TargetMode="External"/><Relationship Id="rId233" Type="http://schemas.openxmlformats.org/officeDocument/2006/relationships/hyperlink" Target="http://../AppData/Roaming/Microsoft/Users/51984/Users/CASA%201/Users/CASA%201/AppData/Roaming/Microsoft/AppData/Roaming/Microsoft/RESOLUCIONES%202016%20PDF/RESOLUCION%20667.pdf" TargetMode="External"/><Relationship Id="rId232" Type="http://schemas.openxmlformats.org/officeDocument/2006/relationships/hyperlink" Target="http://../AppData/Roaming/Microsoft/Users/51984/Users/CASA%201/Users/CASA%201/AppData/Roaming/Microsoft/AppData/Roaming/Microsoft/RESOLUCIONES%202016%20PDF/RESOLUCION%20666.pdf" TargetMode="External"/><Relationship Id="rId206" Type="http://schemas.openxmlformats.org/officeDocument/2006/relationships/hyperlink" Target="http://../AppData/Roaming/Microsoft/Users/51984/Users/CASA%201/Users/CASA%201/AppData/Roaming/Microsoft/AppData/Roaming/Microsoft/RESOLUCIONES%202016%20PDF/RESOLUCION%20640.pdf" TargetMode="External"/><Relationship Id="rId205" Type="http://schemas.openxmlformats.org/officeDocument/2006/relationships/hyperlink" Target="http://../AppData/Roaming/Microsoft/Users/51984/Users/CASA%201/Users/CASA%201/AppData/Roaming/Microsoft/AppData/Roaming/Microsoft/RESOLUCIONES%202016%20PDF/RESOLUCION%20639.pdf" TargetMode="External"/><Relationship Id="rId204" Type="http://schemas.openxmlformats.org/officeDocument/2006/relationships/hyperlink" Target="http://../AppData/Roaming/Microsoft/Users/51984/Users/CASA%201/Users/CASA%201/AppData/Roaming/Microsoft/AppData/Roaming/Microsoft/RESOLUCIONES%202016%20PDF/RESOLUCION%20638.pdf" TargetMode="External"/><Relationship Id="rId203" Type="http://schemas.openxmlformats.org/officeDocument/2006/relationships/hyperlink" Target="http://../AppData/Roaming/Microsoft/Users/51984/Users/CASA%201/Users/CASA%201/AppData/Roaming/Microsoft/AppData/Roaming/Microsoft/RESOLUCIONES%202016%20PDF/RESOLUCION%20637.pdf" TargetMode="External"/><Relationship Id="rId209" Type="http://schemas.openxmlformats.org/officeDocument/2006/relationships/hyperlink" Target="http://../AppData/Roaming/Microsoft/Users/51984/Users/CASA%201/Users/CASA%201/AppData/Roaming/Microsoft/AppData/Roaming/Microsoft/RESOLUCIONES%202016%20PDF/RESOLUCION%20643.pdf" TargetMode="External"/><Relationship Id="rId208" Type="http://schemas.openxmlformats.org/officeDocument/2006/relationships/hyperlink" Target="http://../AppData/Roaming/Microsoft/Users/51984/Users/CASA%201/Users/CASA%201/AppData/Roaming/Microsoft/AppData/Roaming/Microsoft/RESOLUCIONES%202016%20PDF/RESOLUCION%20642.pdf" TargetMode="External"/><Relationship Id="rId207" Type="http://schemas.openxmlformats.org/officeDocument/2006/relationships/hyperlink" Target="http://../AppData/Roaming/Microsoft/Users/51984/Users/CASA%201/Users/CASA%201/AppData/Roaming/Microsoft/AppData/Roaming/Microsoft/RESOLUCIONES%202016%20PDF/RESOLUCION%20641.pdf" TargetMode="External"/><Relationship Id="rId202" Type="http://schemas.openxmlformats.org/officeDocument/2006/relationships/hyperlink" Target="http://../AppData/Roaming/Microsoft/Users/51984/Users/CASA%201/Users/CASA%201/AppData/Roaming/Microsoft/AppData/Roaming/Microsoft/RESOLUCIONES%202016%20PDF/RESOLUCION%20636.pdf" TargetMode="External"/><Relationship Id="rId201" Type="http://schemas.openxmlformats.org/officeDocument/2006/relationships/hyperlink" Target="http://../AppData/Roaming/Microsoft/Users/51984/Users/CASA%201/Users/CASA%201/AppData/Roaming/Microsoft/AppData/Roaming/Microsoft/RESOLUCIONES%202016%20PDF/RESOLUCION%20635.pdf" TargetMode="External"/><Relationship Id="rId200" Type="http://schemas.openxmlformats.org/officeDocument/2006/relationships/hyperlink" Target="http://../AppData/Roaming/Microsoft/Users/51984/Users/CASA%201/Users/CASA%201/AppData/Roaming/Microsoft/AppData/Roaming/Microsoft/RESOLUCIONES%202016%20PDF/RESOLUCION%20634.pdf" TargetMode="External"/><Relationship Id="rId1" Type="http://schemas.openxmlformats.org/officeDocument/2006/relationships/hyperlink" Target="http://../AppData/Roaming/Microsoft/Users/51984/Users/CASA%201/Users/CASA%201/AppData/Roaming/Microsoft/AppData/Roaming/Microsoft/RESOLUCIONES%202016%20PDF/RESOLUCION%201.pdf" TargetMode="External"/><Relationship Id="rId2" Type="http://schemas.openxmlformats.org/officeDocument/2006/relationships/hyperlink" Target="http://../AppData/Roaming/Microsoft/Users/51984/Users/CASA%201/Users/CASA%201/AppData/Roaming/Microsoft/AppData/Roaming/Microsoft/RESOLUCIONES%202016%20PDF/RESOLUCION%202.pdf" TargetMode="External"/><Relationship Id="rId3" Type="http://schemas.openxmlformats.org/officeDocument/2006/relationships/hyperlink" Target="http://../AppData/Roaming/Microsoft/Users/51984/Users/CASA%201/Users/CASA%201/AppData/Roaming/Microsoft/AppData/Roaming/Microsoft/RESOLUCIONES%202016%20PDF/RESOLUCION%203.pdf" TargetMode="External"/><Relationship Id="rId4" Type="http://schemas.openxmlformats.org/officeDocument/2006/relationships/hyperlink" Target="http://../AppData/Roaming/Microsoft/Users/51984/Users/CASA%201/Users/CASA%201/AppData/Roaming/Microsoft/AppData/Roaming/Microsoft/RESOLUCIONES%202016%20PDF/RESOLUCION%204.pdf" TargetMode="External"/><Relationship Id="rId9" Type="http://schemas.openxmlformats.org/officeDocument/2006/relationships/hyperlink" Target="http://../AppData/Roaming/Microsoft/Users/51984/Users/CASA%201/Users/CASA%201/AppData/Roaming/Microsoft/AppData/Roaming/Microsoft/RESOLUCIONES%202016%20PDF/RESOLUCION%209.pdf" TargetMode="External"/><Relationship Id="rId5" Type="http://schemas.openxmlformats.org/officeDocument/2006/relationships/hyperlink" Target="http://../AppData/Roaming/Microsoft/Users/51984/Users/CASA%201/Users/CASA%201/AppData/Roaming/Microsoft/AppData/Roaming/Microsoft/RESOLUCIONES%202016%20PDF/RESOLUCION%205.pdf" TargetMode="External"/><Relationship Id="rId6" Type="http://schemas.openxmlformats.org/officeDocument/2006/relationships/hyperlink" Target="http://../AppData/Roaming/Microsoft/Users/51984/Users/CASA%201/Users/CASA%201/AppData/Roaming/Microsoft/AppData/Roaming/Microsoft/RESOLUCIONES%202016%20PDF/RESOLUCION%206.pdf" TargetMode="External"/><Relationship Id="rId7" Type="http://schemas.openxmlformats.org/officeDocument/2006/relationships/hyperlink" Target="http://../AppData/Roaming/Microsoft/Users/51984/Users/CASA%201/Users/CASA%201/AppData/Roaming/Microsoft/AppData/Roaming/Microsoft/RESOLUCIONES%202016%20PDF/RESOLUCION%207.pdf" TargetMode="External"/><Relationship Id="rId8" Type="http://schemas.openxmlformats.org/officeDocument/2006/relationships/hyperlink" Target="http://../AppData/Roaming/Microsoft/Users/51984/Users/CASA%201/Users/CASA%201/AppData/Roaming/Microsoft/AppData/Roaming/Microsoft/RESOLUCIONES%202016%20PDF/RESOLUCION%208.pdf" TargetMode="External"/><Relationship Id="rId190" Type="http://schemas.openxmlformats.org/officeDocument/2006/relationships/hyperlink" Target="http://../AppData/Roaming/Microsoft/Users/51984/Users/CASA%201/Users/CASA%201/AppData/Roaming/Microsoft/AppData/Roaming/Microsoft/RESOLUCIONES%202016%20PDF/RESOLUCION%20624.pdf" TargetMode="External"/><Relationship Id="rId194" Type="http://schemas.openxmlformats.org/officeDocument/2006/relationships/hyperlink" Target="http://../AppData/Roaming/Microsoft/Users/51984/Users/CASA%201/Users/CASA%201/AppData/Roaming/Microsoft/AppData/Roaming/Microsoft/RESOLUCIONES%202016%20PDF/RESOLUCION%20628.pdf" TargetMode="External"/><Relationship Id="rId193" Type="http://schemas.openxmlformats.org/officeDocument/2006/relationships/hyperlink" Target="http://../AppData/Roaming/Microsoft/Users/51984/Users/CASA%201/Users/CASA%201/AppData/Roaming/Microsoft/AppData/Roaming/Microsoft/RESOLUCIONES%202016%20PDF/RESOLUCION%20627.pdf" TargetMode="External"/><Relationship Id="rId192" Type="http://schemas.openxmlformats.org/officeDocument/2006/relationships/hyperlink" Target="http://../AppData/Roaming/Microsoft/Users/51984/Users/CASA%201/Users/CASA%201/AppData/Roaming/Microsoft/AppData/Roaming/Microsoft/RESOLUCIONES%202016%20PDF/RESOLUCION%20626.pdf" TargetMode="External"/><Relationship Id="rId191" Type="http://schemas.openxmlformats.org/officeDocument/2006/relationships/hyperlink" Target="http://../AppData/Roaming/Microsoft/Users/51984/Users/CASA%201/Users/CASA%201/AppData/Roaming/Microsoft/AppData/Roaming/Microsoft/RESOLUCIONES%202016%20PDF/RESOLUCION%20625.pdf" TargetMode="External"/><Relationship Id="rId187" Type="http://schemas.openxmlformats.org/officeDocument/2006/relationships/hyperlink" Target="http://../AppData/Roaming/Microsoft/Users/51984/Users/CASA%201/Users/CASA%201/AppData/Roaming/Microsoft/AppData/Roaming/Microsoft/RESOLUCIONES%202016%20PDF/RESOLUCION%20621.pdf" TargetMode="External"/><Relationship Id="rId186" Type="http://schemas.openxmlformats.org/officeDocument/2006/relationships/hyperlink" Target="http://../AppData/Roaming/Microsoft/Users/51984/Users/CASA%201/Users/CASA%201/AppData/Roaming/Microsoft/AppData/Roaming/Microsoft/RESOLUCIONES%202016%20PDF/RESOLUCION%20620.pdf" TargetMode="External"/><Relationship Id="rId185" Type="http://schemas.openxmlformats.org/officeDocument/2006/relationships/hyperlink" Target="http://../AppData/Roaming/Microsoft/Users/51984/Users/CASA%201/Users/CASA%201/AppData/Roaming/Microsoft/AppData/Roaming/Microsoft/RESOLUCIONES%202016%20PDF/RESOLUCION%20619.pdf" TargetMode="External"/><Relationship Id="rId184" Type="http://schemas.openxmlformats.org/officeDocument/2006/relationships/hyperlink" Target="http://../AppData/Roaming/Microsoft/Users/51984/Users/CASA%201/Users/CASA%201/AppData/Roaming/Microsoft/AppData/Roaming/Microsoft/RESOLUCIONES%202016%20PDF/RESOLUCION%20618.pdf" TargetMode="External"/><Relationship Id="rId189" Type="http://schemas.openxmlformats.org/officeDocument/2006/relationships/hyperlink" Target="http://../AppData/Roaming/Microsoft/Users/51984/Users/CASA%201/Users/CASA%201/AppData/Roaming/Microsoft/AppData/Roaming/Microsoft/RESOLUCIONES%202016%20PDF/RESOLUCION%20623.pdf" TargetMode="External"/><Relationship Id="rId188" Type="http://schemas.openxmlformats.org/officeDocument/2006/relationships/hyperlink" Target="http://../AppData/Roaming/Microsoft/Users/51984/Users/CASA%201/Users/CASA%201/AppData/Roaming/Microsoft/AppData/Roaming/Microsoft/RESOLUCIONES%202016%20PDF/RESOLUCION%20622.pdf" TargetMode="External"/><Relationship Id="rId183" Type="http://schemas.openxmlformats.org/officeDocument/2006/relationships/hyperlink" Target="http://../AppData/Roaming/Microsoft/Users/51984/Users/CASA%201/Users/CASA%201/AppData/Roaming/Microsoft/AppData/Roaming/Microsoft/RESOLUCIONES%202016%20PDF/RESOLUCION%20617.pdf" TargetMode="External"/><Relationship Id="rId182" Type="http://schemas.openxmlformats.org/officeDocument/2006/relationships/hyperlink" Target="http://../AppData/Roaming/Microsoft/Users/51984/Users/CASA%201/Users/CASA%201/AppData/Roaming/Microsoft/AppData/Roaming/Microsoft/RESOLUCIONES%202016%20PDF/RESOLUCION%20616.pdf" TargetMode="External"/><Relationship Id="rId181" Type="http://schemas.openxmlformats.org/officeDocument/2006/relationships/hyperlink" Target="http://../AppData/Roaming/Microsoft/Users/51984/Users/CASA%201/Users/CASA%201/AppData/Roaming/Microsoft/AppData/Roaming/Microsoft/RESOLUCIONES%202016%20PDF/RESOLUCION%20615.pdf" TargetMode="External"/><Relationship Id="rId180" Type="http://schemas.openxmlformats.org/officeDocument/2006/relationships/hyperlink" Target="http://../AppData/Roaming/Microsoft/Users/51984/Users/CASA%201/Users/CASA%201/AppData/Roaming/Microsoft/AppData/Roaming/Microsoft/RESOLUCIONES%202016%20PDF/RESOLUCION%20614.pdf" TargetMode="External"/><Relationship Id="rId176" Type="http://schemas.openxmlformats.org/officeDocument/2006/relationships/hyperlink" Target="http://../AppData/Roaming/Microsoft/Users/51984/Users/CASA%201/Users/CASA%201/AppData/Roaming/Microsoft/AppData/Roaming/Microsoft/RESOLUCIONES%202016%20PDF/RESOLUCION%20610.pdf" TargetMode="External"/><Relationship Id="rId175" Type="http://schemas.openxmlformats.org/officeDocument/2006/relationships/hyperlink" Target="http://../AppData/Roaming/Microsoft/Users/51984/Users/CASA%201/Users/CASA%201/AppData/Roaming/Microsoft/AppData/Roaming/Microsoft/RESOLUCIONES%202016%20PDF/RESOLUCION%20609.pdf" TargetMode="External"/><Relationship Id="rId174" Type="http://schemas.openxmlformats.org/officeDocument/2006/relationships/hyperlink" Target="http://../AppData/Roaming/Microsoft/Users/51984/Users/CASA%201/Users/CASA%201/AppData/Roaming/Microsoft/AppData/Roaming/Microsoft/RESOLUCIONES%202016%20PDF/RESOLUCION%20608.pdf" TargetMode="External"/><Relationship Id="rId173" Type="http://schemas.openxmlformats.org/officeDocument/2006/relationships/hyperlink" Target="http://../AppData/Roaming/Microsoft/Users/51984/Users/CASA%201/Users/CASA%201/AppData/Roaming/Microsoft/AppData/Roaming/Microsoft/RESOLUCIONES%202016%20PDF/RESOLUCION%20607.pdf" TargetMode="External"/><Relationship Id="rId179" Type="http://schemas.openxmlformats.org/officeDocument/2006/relationships/hyperlink" Target="http://../AppData/Roaming/Microsoft/Users/51984/Users/CASA%201/Users/CASA%201/AppData/Roaming/Microsoft/AppData/Roaming/Microsoft/RESOLUCIONES%202016%20PDF/RESOLUCION%20613.pdf" TargetMode="External"/><Relationship Id="rId178" Type="http://schemas.openxmlformats.org/officeDocument/2006/relationships/hyperlink" Target="http://../AppData/Roaming/Microsoft/Users/51984/Users/CASA%201/Users/CASA%201/AppData/Roaming/Microsoft/AppData/Roaming/Microsoft/RESOLUCIONES%202016%20PDF/RESOLUCION%20612.pdf" TargetMode="External"/><Relationship Id="rId177" Type="http://schemas.openxmlformats.org/officeDocument/2006/relationships/hyperlink" Target="http://../AppData/Roaming/Microsoft/Users/51984/Users/CASA%201/Users/CASA%201/AppData/Roaming/Microsoft/AppData/Roaming/Microsoft/RESOLUCIONES%202016%20PDF/RESOLUCION%20611.pdf" TargetMode="External"/><Relationship Id="rId198" Type="http://schemas.openxmlformats.org/officeDocument/2006/relationships/hyperlink" Target="http://../AppData/Roaming/Microsoft/Users/51984/Users/CASA%201/Users/CASA%201/AppData/Roaming/Microsoft/AppData/Roaming/Microsoft/RESOLUCIONES%202016%20PDF/RESOLUCION%20632.pdf" TargetMode="External"/><Relationship Id="rId197" Type="http://schemas.openxmlformats.org/officeDocument/2006/relationships/hyperlink" Target="http://../AppData/Roaming/Microsoft/Users/51984/Users/CASA%201/Users/CASA%201/AppData/Roaming/Microsoft/AppData/Roaming/Microsoft/RESOLUCIONES%202016%20PDF/RESOLUCION%20631.pdf" TargetMode="External"/><Relationship Id="rId196" Type="http://schemas.openxmlformats.org/officeDocument/2006/relationships/hyperlink" Target="http://../AppData/Roaming/Microsoft/Users/51984/Users/CASA%201/Users/CASA%201/AppData/Roaming/Microsoft/AppData/Roaming/Microsoft/RESOLUCIONES%202016%20PDF/RESOLUCION%20630.pdf" TargetMode="External"/><Relationship Id="rId195" Type="http://schemas.openxmlformats.org/officeDocument/2006/relationships/hyperlink" Target="http://../AppData/Roaming/Microsoft/Users/51984/Users/CASA%201/Users/CASA%201/AppData/Roaming/Microsoft/AppData/Roaming/Microsoft/RESOLUCIONES%202016%20PDF/RESOLUCION%20629.pdf" TargetMode="External"/><Relationship Id="rId199" Type="http://schemas.openxmlformats.org/officeDocument/2006/relationships/hyperlink" Target="http://../AppData/Roaming/Microsoft/Users/51984/Users/CASA%201/Users/CASA%201/AppData/Roaming/Microsoft/AppData/Roaming/Microsoft/RESOLUCIONES%202016%20PDF/RESOLUCION%20633.pdf" TargetMode="External"/><Relationship Id="rId150" Type="http://schemas.openxmlformats.org/officeDocument/2006/relationships/hyperlink" Target="http://../AppData/Roaming/Microsoft/Users/51984/Users/CASA%201/Users/CASA%201/AppData/Roaming/Microsoft/AppData/Roaming/Microsoft/RESOLUCIONES%202016%20PDF/RESOLUCION%20584.pdf" TargetMode="External"/><Relationship Id="rId149" Type="http://schemas.openxmlformats.org/officeDocument/2006/relationships/hyperlink" Target="http://../AppData/Roaming/Microsoft/Users/51984/Users/CASA%201/Users/CASA%201/AppData/Roaming/Microsoft/AppData/Roaming/Microsoft/RESOLUCIONES%202016%20PDF/RESOLUCION%20583.pdf" TargetMode="External"/><Relationship Id="rId148" Type="http://schemas.openxmlformats.org/officeDocument/2006/relationships/hyperlink" Target="http://../AppData/Roaming/Microsoft/Users/51984/Users/CASA%201/Users/CASA%201/AppData/Roaming/Microsoft/AppData/Roaming/Microsoft/RESOLUCIONES%202016%20PDF/RESOLUCION%20582.pdf" TargetMode="External"/><Relationship Id="rId143" Type="http://schemas.openxmlformats.org/officeDocument/2006/relationships/hyperlink" Target="http://../AppData/Roaming/Microsoft/Users/51984/Users/CASA%201/Users/CASA%201/AppData/Roaming/Microsoft/AppData/Roaming/Microsoft/RESOLUCIONES%202016%20PDF/RESOLUCION%20577.pdf" TargetMode="External"/><Relationship Id="rId142" Type="http://schemas.openxmlformats.org/officeDocument/2006/relationships/hyperlink" Target="http://../AppData/Roaming/Microsoft/Users/51984/Users/CASA%201/Users/CASA%201/AppData/Roaming/Microsoft/AppData/Roaming/Microsoft/RESOLUCIONES%202016%20PDF/RESOLUCION%20576.pdf" TargetMode="External"/><Relationship Id="rId141" Type="http://schemas.openxmlformats.org/officeDocument/2006/relationships/hyperlink" Target="http://../AppData/Roaming/Microsoft/Users/51984/Users/CASA%201/Users/CASA%201/AppData/Roaming/Microsoft/RESOLUCIONES%202016%20PDF/RESOLUCION%20575.pdf" TargetMode="External"/><Relationship Id="rId140" Type="http://schemas.openxmlformats.org/officeDocument/2006/relationships/hyperlink" Target="http://../AppData/Roaming/Microsoft/Users/51984/Users/CASA%201/Users/CASA%201/AppData/Roaming/Microsoft/AppData/Roaming/Microsoft/RESOLUCIONES%202016%20PDF/RESOLUCION%20574.pdf" TargetMode="External"/><Relationship Id="rId147" Type="http://schemas.openxmlformats.org/officeDocument/2006/relationships/hyperlink" Target="http://../AppData/Roaming/Microsoft/Users/51984/Users/CASA%201/Users/CASA%201/AppData/Roaming/Microsoft/AppData/Roaming/Microsoft/RESOLUCIONES%202016%20PDF/RESOLUCION%20581.pdf" TargetMode="External"/><Relationship Id="rId146" Type="http://schemas.openxmlformats.org/officeDocument/2006/relationships/hyperlink" Target="http://../AppData/Roaming/Microsoft/Users/51984/Users/CASA%201/Users/CASA%201/AppData/Roaming/Microsoft/AppData/Roaming/Microsoft/RESOLUCIONES%202016%20PDF/RESOLUCION%20580.pdf" TargetMode="External"/><Relationship Id="rId145" Type="http://schemas.openxmlformats.org/officeDocument/2006/relationships/hyperlink" Target="http://../AppData/Roaming/Microsoft/Users/51984/Users/CASA%201/Users/CASA%201/AppData/Roaming/Microsoft/AppData/Roaming/Microsoft/RESOLUCIONES%202016%20PDF/RESOLUCION%20579.pdf" TargetMode="External"/><Relationship Id="rId144" Type="http://schemas.openxmlformats.org/officeDocument/2006/relationships/hyperlink" Target="http://../AppData/Roaming/Microsoft/Users/51984/Users/CASA%201/Users/CASA%201/AppData/Roaming/Microsoft/AppData/Roaming/Microsoft/RESOLUCIONES%202016%20PDF/RESOLUCION%20578.pdf" TargetMode="External"/><Relationship Id="rId139" Type="http://schemas.openxmlformats.org/officeDocument/2006/relationships/hyperlink" Target="http://../AppData/Roaming/Microsoft/Users/51984/Users/CASA%201/Users/CASA%201/AppData/Roaming/Microsoft/AppData/Roaming/Microsoft/RESOLUCIONES%202016%20PDF/RESOLUCION%20573.pdf" TargetMode="External"/><Relationship Id="rId138" Type="http://schemas.openxmlformats.org/officeDocument/2006/relationships/hyperlink" Target="http://../AppData/Roaming/Microsoft/Users/51984/Users/CASA%201/Users/CASA%201/AppData/Roaming/Microsoft/AppData/Roaming/Microsoft/RESOLUCIONES%202016%20PDF/RESOLUCION%20572.pdf" TargetMode="External"/><Relationship Id="rId137" Type="http://schemas.openxmlformats.org/officeDocument/2006/relationships/hyperlink" Target="http://../AppData/Roaming/Microsoft/Users/51984/Users/CASA%201/Users/CASA%201/AppData/Roaming/Microsoft/AppData/Roaming/Microsoft/RESOLUCIONES%202016%20PDF/RESOLUCION%20560.pdf" TargetMode="External"/><Relationship Id="rId132" Type="http://schemas.openxmlformats.org/officeDocument/2006/relationships/hyperlink" Target="http://../AppData/Roaming/Microsoft/Users/51984/Users/CASA%201/Users/CASA%201/AppData/Roaming/Microsoft/AppData/Roaming/Microsoft/RESOLUCIONES%202016%20PDF/RESOLUCION%20544.pdf" TargetMode="External"/><Relationship Id="rId131" Type="http://schemas.openxmlformats.org/officeDocument/2006/relationships/hyperlink" Target="http://../AppData/Roaming/Microsoft/Users/51984/Users/CASA%201/Users/CASA%201/AppData/Roaming/Microsoft/AppData/Roaming/Microsoft/RESOLUCIONES%202016%20PDF/RESOLUCION%20543.pdf" TargetMode="External"/><Relationship Id="rId130" Type="http://schemas.openxmlformats.org/officeDocument/2006/relationships/hyperlink" Target="http://../AppData/Roaming/Microsoft/Users/51984/Users/CASA%201/Users/CASA%201/AppData/Roaming/Microsoft/AppData/Roaming/Microsoft/RESOLUCIONES%202016%20PDF/RESOLUCION%20542.pdf" TargetMode="External"/><Relationship Id="rId136" Type="http://schemas.openxmlformats.org/officeDocument/2006/relationships/hyperlink" Target="http://../AppData/Roaming/Microsoft/AppData/Roaming/Microsoft/RESOLUCIONES%202016%20PDF/RESOLUCION%20548.pdf" TargetMode="External"/><Relationship Id="rId135" Type="http://schemas.openxmlformats.org/officeDocument/2006/relationships/hyperlink" Target="http://../AppData/Roaming/Microsoft/Users/51984/Users/CASA%201/Users/CASA%201/AppData/Roaming/Microsoft/AppData/Roaming/Microsoft/RESOLUCIONES%202016%20PDF/RESOLUCION%20547.pdf" TargetMode="External"/><Relationship Id="rId134" Type="http://schemas.openxmlformats.org/officeDocument/2006/relationships/hyperlink" Target="http://../AppData/Roaming/Microsoft/Users/51984/Users/CASA%201/Users/CASA%201/AppData/Roaming/Microsoft/AppData/Roaming/Microsoft/RESOLUCIONES%202016%20PDF/RESOLUCION%20546.pdf" TargetMode="External"/><Relationship Id="rId133" Type="http://schemas.openxmlformats.org/officeDocument/2006/relationships/hyperlink" Target="http://../AppData/Roaming/Microsoft/Users/51984/Users/CASA%201/Users/CASA%201/AppData/Roaming/Microsoft/AppData/Roaming/Microsoft/RESOLUCIONES%202016%20PDF/RESOLUCION%20545.pdf" TargetMode="External"/><Relationship Id="rId172" Type="http://schemas.openxmlformats.org/officeDocument/2006/relationships/hyperlink" Target="http://../AppData/Roaming/Microsoft/Users/51984/Users/CASA%201/Users/CASA%201/AppData/Roaming/Microsoft/AppData/Roaming/Microsoft/RESOLUCIONES%202016%20PDF/RESOLUCION%20606.pdf" TargetMode="External"/><Relationship Id="rId171" Type="http://schemas.openxmlformats.org/officeDocument/2006/relationships/hyperlink" Target="http://../AppData/Roaming/Microsoft/Users/51984/Users/CASA%201/Users/CASA%201/AppData/Roaming/Microsoft/AppData/Roaming/Microsoft/RESOLUCIONES%202016%20PDF/RESOLUCION%20605.pdf" TargetMode="External"/><Relationship Id="rId170" Type="http://schemas.openxmlformats.org/officeDocument/2006/relationships/hyperlink" Target="http://../AppData/Roaming/Microsoft/Users/51984/Users/CASA%201/Users/CASA%201/AppData/Roaming/Microsoft/AppData/Roaming/Microsoft/RESOLUCIONES%202016%20PDF/RESOLUCION%20604.pdf" TargetMode="External"/><Relationship Id="rId165" Type="http://schemas.openxmlformats.org/officeDocument/2006/relationships/hyperlink" Target="http://../AppData/Roaming/Microsoft/Users/51984/Users/CASA%201/Users/CASA%201/AppData/Roaming/Microsoft/AppData/Roaming/Microsoft/RESOLUCIONES%202016%20PDF/RESOLUCION%20599.pdf" TargetMode="External"/><Relationship Id="rId164" Type="http://schemas.openxmlformats.org/officeDocument/2006/relationships/hyperlink" Target="http://../AppData/Roaming/Microsoft/Users/51984/Users/CASA%201/Users/CASA%201/AppData/Roaming/Microsoft/AppData/Roaming/Microsoft/RESOLUCIONES%202016%20PDF/RESOLUCION%20598.pdf" TargetMode="External"/><Relationship Id="rId163" Type="http://schemas.openxmlformats.org/officeDocument/2006/relationships/hyperlink" Target="http://../AppData/Roaming/Microsoft/Users/51984/Users/CASA%201/Users/CASA%201/AppData/Roaming/Microsoft/AppData/Roaming/Microsoft/RESOLUCIONES%202016%20PDF/RESOLUCION%20597.pdf" TargetMode="External"/><Relationship Id="rId162" Type="http://schemas.openxmlformats.org/officeDocument/2006/relationships/hyperlink" Target="http://../AppData/Roaming/Microsoft/Users/51984/Users/CASA%201/Users/CASA%201/AppData/Roaming/Microsoft/AppData/Roaming/Microsoft/RESOLUCIONES%202016%20PDF/RESOLUCION%20596.pdf" TargetMode="External"/><Relationship Id="rId169" Type="http://schemas.openxmlformats.org/officeDocument/2006/relationships/hyperlink" Target="http://../AppData/Roaming/Microsoft/Users/51984/Users/CASA%201/Users/CASA%201/AppData/Roaming/Microsoft/AppData/Roaming/Microsoft/RESOLUCIONES%202016%20PDF/RESOLUCION%20603.pdf" TargetMode="External"/><Relationship Id="rId168" Type="http://schemas.openxmlformats.org/officeDocument/2006/relationships/hyperlink" Target="http://../AppData/Roaming/Microsoft/Users/51984/Users/CASA%201/Users/CASA%201/AppData/Roaming/Microsoft/AppData/Roaming/Microsoft/RESOLUCIONES%202016%20PDF/RESOLUCION%20602.pdf" TargetMode="External"/><Relationship Id="rId167" Type="http://schemas.openxmlformats.org/officeDocument/2006/relationships/hyperlink" Target="http://../AppData/Roaming/Microsoft/Users/51984/Users/CASA%201/Users/CASA%201/AppData/Roaming/Microsoft/AppData/Roaming/Microsoft/RESOLUCIONES%202016%20PDF/RESOLUCION%20601.pdf" TargetMode="External"/><Relationship Id="rId166" Type="http://schemas.openxmlformats.org/officeDocument/2006/relationships/hyperlink" Target="http://../AppData/Roaming/Microsoft/Users/51984/Users/CASA%201/Users/CASA%201/AppData/Roaming/Microsoft/AppData/Roaming/Microsoft/RESOLUCIONES%202016%20PDF/RESOLUCION%20600.pdf" TargetMode="External"/><Relationship Id="rId161" Type="http://schemas.openxmlformats.org/officeDocument/2006/relationships/hyperlink" Target="http://../AppData/Roaming/Microsoft/Users/51984/Users/CASA%201/Users/CASA%201/AppData/Roaming/Microsoft/AppData/Roaming/Microsoft/RESOLUCIONES%202016%20PDF/RESOLUCION%20595.pdf" TargetMode="External"/><Relationship Id="rId160" Type="http://schemas.openxmlformats.org/officeDocument/2006/relationships/hyperlink" Target="http://../AppData/Roaming/Microsoft/Users/51984/Users/CASA%201/Users/CASA%201/AppData/Roaming/Microsoft/AppData/Roaming/Microsoft/RESOLUCIONES%202016%20PDF/RESOLUCION%20594.pdf" TargetMode="External"/><Relationship Id="rId159" Type="http://schemas.openxmlformats.org/officeDocument/2006/relationships/hyperlink" Target="http://../AppData/Roaming/Microsoft/Users/51984/Users/CASA%201/Users/CASA%201/AppData/Roaming/Microsoft/AppData/Roaming/Microsoft/RESOLUCIONES%202016%20PDF/RESOLUCION%20593.pdf" TargetMode="External"/><Relationship Id="rId154" Type="http://schemas.openxmlformats.org/officeDocument/2006/relationships/hyperlink" Target="http://../AppData/Roaming/Microsoft/Users/51984/Users/CASA%201/Users/CASA%201/AppData/Roaming/Microsoft/AppData/Roaming/Microsoft/RESOLUCIONES%202016%20PDF/RESOLUCION%20588.pdf" TargetMode="External"/><Relationship Id="rId153" Type="http://schemas.openxmlformats.org/officeDocument/2006/relationships/hyperlink" Target="http://../AppData/Roaming/Microsoft/Users/51984/Users/CASA%201/Users/CASA%201/AppData/Roaming/Microsoft/AppData/Roaming/Microsoft/RESOLUCIONES%202016%20PDF/RESOLUCION%20587.pdf" TargetMode="External"/><Relationship Id="rId152" Type="http://schemas.openxmlformats.org/officeDocument/2006/relationships/hyperlink" Target="http://../AppData/Roaming/Microsoft/Users/51984/Users/CASA%201/Users/CASA%201/AppData/Roaming/Microsoft/AppData/Roaming/Microsoft/RESOLUCIONES%202016%20PDF/RESOLUCION%20586.pdf" TargetMode="External"/><Relationship Id="rId151" Type="http://schemas.openxmlformats.org/officeDocument/2006/relationships/hyperlink" Target="http://../AppData/Roaming/Microsoft/Users/51984/Users/CASA%201/Users/CASA%201/AppData/Roaming/Microsoft/AppData/Roaming/Microsoft/RESOLUCIONES%202016%20PDF/RESOLUCION%20585.pdf" TargetMode="External"/><Relationship Id="rId158" Type="http://schemas.openxmlformats.org/officeDocument/2006/relationships/hyperlink" Target="http://../AppData/Roaming/Microsoft/Users/51984/Users/CASA%201/Users/CASA%201/AppData/Roaming/Microsoft/AppData/Roaming/Microsoft/RESOLUCIONES%202016%20PDF/RESOLUCION%20592.pdf" TargetMode="External"/><Relationship Id="rId157" Type="http://schemas.openxmlformats.org/officeDocument/2006/relationships/hyperlink" Target="http://../AppData/Roaming/Microsoft/Users/51984/Users/CASA%201/Users/CASA%201/AppData/Roaming/Microsoft/AppData/Roaming/Microsoft/RESOLUCIONES%202016%20PDF/RESOLUCION%20591.pdf" TargetMode="External"/><Relationship Id="rId156" Type="http://schemas.openxmlformats.org/officeDocument/2006/relationships/hyperlink" Target="http://../AppData/Roaming/Microsoft/Users/51984/Users/CASA%201/Users/CASA%201/AppData/Roaming/Microsoft/AppData/Roaming/Microsoft/RESOLUCIONES%202016%20PDF/RESOLUCION%20590.pdf" TargetMode="External"/><Relationship Id="rId155" Type="http://schemas.openxmlformats.org/officeDocument/2006/relationships/hyperlink" Target="http://../AppData/Roaming/Microsoft/Users/51984/Users/CASA%201/Users/CASA%201/AppData/Roaming/Microsoft/AppData/Roaming/Microsoft/RESOLUCIONES%202016%20PDF/RESOLUCION%20589.pdf" TargetMode="External"/><Relationship Id="rId107" Type="http://schemas.openxmlformats.org/officeDocument/2006/relationships/hyperlink" Target="http://../AppData/Roaming/Microsoft/Users/51984/Users/CASA%201/Users/CASA%201/AppData/Roaming/Microsoft/AppData/Roaming/Microsoft/RESOLUCIONES%202016%20PDF/RESOLUCION%20504.pdf" TargetMode="External"/><Relationship Id="rId106" Type="http://schemas.openxmlformats.org/officeDocument/2006/relationships/hyperlink" Target="http://../AppData/Roaming/Microsoft/Users/51984/Users/CASA%201/Users/CASA%201/AppData/Roaming/Microsoft/AppData/Roaming/Microsoft/RESOLUCIONES%202016%20PDF/RESOLUCION%20503.pdf" TargetMode="External"/><Relationship Id="rId105" Type="http://schemas.openxmlformats.org/officeDocument/2006/relationships/hyperlink" Target="http://../AppData/Roaming/Microsoft/Users/51984/Users/CASA%201/Users/CASA%201/AppData/Roaming/Microsoft/AppData/Roaming/Microsoft/RESOLUCIONES%202016%20PDF/RESOLUCION%20502.pdf" TargetMode="External"/><Relationship Id="rId104" Type="http://schemas.openxmlformats.org/officeDocument/2006/relationships/hyperlink" Target="http://../AppData/Roaming/Microsoft/Users/51984/Users/CASA%201/Users/CASA%201/AppData/Roaming/Microsoft/AppData/Roaming/Microsoft/RESOLUCIONES%202016%20PDF/RESOLUCION%20501.pdf" TargetMode="External"/><Relationship Id="rId109" Type="http://schemas.openxmlformats.org/officeDocument/2006/relationships/hyperlink" Target="http://../AppData/Roaming/Microsoft/Users/51984/Users/CASA%201/Users/CASA%201/AppData/Roaming/Microsoft/AppData/Roaming/Microsoft/RESOLUCIONES%202016%20PDF/RESOLUCION%20506.pdf" TargetMode="External"/><Relationship Id="rId108" Type="http://schemas.openxmlformats.org/officeDocument/2006/relationships/hyperlink" Target="http://../AppData/Roaming/Microsoft/Users/51984/Users/CASA%201/Users/CASA%201/AppData/Roaming/Microsoft/AppData/Roaming/Microsoft/RESOLUCIONES%202016%20PDF/RESOLUCION%20505.pdf" TargetMode="External"/><Relationship Id="rId103" Type="http://schemas.openxmlformats.org/officeDocument/2006/relationships/hyperlink" Target="http://../AppData/Roaming/Microsoft/Users/51984/Users/CASA%201/Users/CASA%201/AppData/Roaming/Microsoft/AppData/Roaming/Microsoft/RESOLUCIONES%202016%20PDF/RESOLUCION%20500.pdf" TargetMode="External"/><Relationship Id="rId102" Type="http://schemas.openxmlformats.org/officeDocument/2006/relationships/hyperlink" Target="http://../AppData/Roaming/Microsoft/Users/51984/Users/CASA%201/Users/CASA%201/AppData/Roaming/Microsoft/AppData/Roaming/Microsoft/RESOLUCIONES%202016%20PDF/RESOLUCION%20340.pdf" TargetMode="External"/><Relationship Id="rId101" Type="http://schemas.openxmlformats.org/officeDocument/2006/relationships/hyperlink" Target="http://../AppData/Roaming/Microsoft/Users/51984/Users/CASA%201/Users/CASA%201/AppData/Roaming/Microsoft/AppData/Roaming/Microsoft/RESOLUCIONES%202016%20PDF/RESOLUCION%20339.pdf" TargetMode="External"/><Relationship Id="rId100" Type="http://schemas.openxmlformats.org/officeDocument/2006/relationships/hyperlink" Target="http://../AppData/Roaming/Microsoft/Users/51984/Users/CASA%201/Users/CASA%201/AppData/Roaming/Microsoft/AppData/Roaming/Microsoft/RESOLUCIONES%202016%20PDF/RESOLUCION%20338.pdf" TargetMode="External"/><Relationship Id="rId129" Type="http://schemas.openxmlformats.org/officeDocument/2006/relationships/hyperlink" Target="http://../AppData/Roaming/Microsoft/Users/51984/Users/CASA%201/Users/CASA%201/AppData/Roaming/Microsoft/AppData/Roaming/Microsoft/RESOLUCIONES%202016%20PDF/RESOLUCION%20541.pdf" TargetMode="External"/><Relationship Id="rId128" Type="http://schemas.openxmlformats.org/officeDocument/2006/relationships/hyperlink" Target="http://../AppData/Roaming/Microsoft/Users/51984/Users/CASA%201/Users/CASA%201/AppData/Roaming/Microsoft/AppData/Roaming/Microsoft/RESOLUCIONES%202016%20PDF/RESOLUCION%20340.pdf" TargetMode="External"/><Relationship Id="rId127" Type="http://schemas.openxmlformats.org/officeDocument/2006/relationships/hyperlink" Target="http://../AppData/Roaming/Microsoft/Users/51984/Users/CASA%201/Users/CASA%201/AppData/Roaming/Microsoft/AppData/Roaming/Microsoft/RESOLUCIONES%202016%20PDF/RESOLUCION%20539.pdf" TargetMode="External"/><Relationship Id="rId126" Type="http://schemas.openxmlformats.org/officeDocument/2006/relationships/hyperlink" Target="http://../AppData/Roaming/Microsoft/Users/51984/Users/CASA%201/Users/CASA%201/AppData/Roaming/Microsoft/AppData/Roaming/Microsoft/RESOLUCIONES%202016%20PDF/RESOLUCION%20538.pdf" TargetMode="External"/><Relationship Id="rId121" Type="http://schemas.openxmlformats.org/officeDocument/2006/relationships/hyperlink" Target="http://../AppData/Roaming/Microsoft/Users/51984/Users/CASA%201/Users/CASA%201/AppData/Roaming/Microsoft/AppData/Roaming/Microsoft/RESOLUCIONES%202016%20PDF/RESOLUCION%20533.pdf" TargetMode="External"/><Relationship Id="rId120" Type="http://schemas.openxmlformats.org/officeDocument/2006/relationships/hyperlink" Target="http://../AppData/Roaming/Microsoft/Users/51984/Users/CASA%201/Users/CASA%201/AppData/Roaming/Microsoft/AppData/Roaming/Microsoft/RESOLUCIONES%202016%20PDF/RESOLUCION%20532.pdf" TargetMode="External"/><Relationship Id="rId125" Type="http://schemas.openxmlformats.org/officeDocument/2006/relationships/hyperlink" Target="http://../AppData/Roaming/Microsoft/Users/51984/Users/CASA%201/Users/CASA%201/AppData/Roaming/Microsoft/AppData/Roaming/Microsoft/RESOLUCIONES%202016%20PDF/RESOLUCION%20537.pdf" TargetMode="External"/><Relationship Id="rId124" Type="http://schemas.openxmlformats.org/officeDocument/2006/relationships/hyperlink" Target="http://../AppData/Roaming/Microsoft/Users/51984/Users/CASA%201/Users/CASA%201/AppData/Roaming/Microsoft/AppData/Roaming/Microsoft/RESOLUCIONES%202016%20PDF/RESOLUCION%20536.pdf" TargetMode="External"/><Relationship Id="rId123" Type="http://schemas.openxmlformats.org/officeDocument/2006/relationships/hyperlink" Target="http://../AppData/Roaming/Microsoft/Users/51984/Users/CASA%201/Users/CASA%201/AppData/Roaming/Microsoft/AppData/Roaming/Microsoft/RESOLUCIONES%202016%20PDF/RESOLUCION%20535.pdf" TargetMode="External"/><Relationship Id="rId122" Type="http://schemas.openxmlformats.org/officeDocument/2006/relationships/hyperlink" Target="http://../AppData/Roaming/Microsoft/Users/51984/Users/CASA%201/Users/CASA%201/AppData/Roaming/Microsoft/AppData/Roaming/Microsoft/RESOLUCIONES%202016%20PDF/RESOLUCION%20534.pdf" TargetMode="External"/><Relationship Id="rId118" Type="http://schemas.openxmlformats.org/officeDocument/2006/relationships/hyperlink" Target="http://../AppData/Roaming/Microsoft/Users/51984/Users/CASA%201/Users/CASA%201/AppData/Roaming/Microsoft/AppData/Roaming/Microsoft/RESOLUCIONES%202016%20PDF/RESOLUCION%20523.pdf" TargetMode="External"/><Relationship Id="rId117" Type="http://schemas.openxmlformats.org/officeDocument/2006/relationships/hyperlink" Target="http://../AppData/Roaming/Microsoft/Users/51984/Users/CASA%201/Users/CASA%201/AppData/Roaming/Microsoft/AppData/Roaming/Microsoft/RESOLUCIONES%202016%20PDF/RESOLUCION%20515.pdf" TargetMode="External"/><Relationship Id="rId116" Type="http://schemas.openxmlformats.org/officeDocument/2006/relationships/hyperlink" Target="http://../AppData/Roaming/Microsoft/Users/51984/Users/CASA%201/Users/CASA%201/AppData/Roaming/Microsoft/AppData/Roaming/Microsoft/RESOLUCIONES%202016%20PDF/RESOLUCION%20514.pdf" TargetMode="External"/><Relationship Id="rId115" Type="http://schemas.openxmlformats.org/officeDocument/2006/relationships/hyperlink" Target="http://../AppData/Roaming/Microsoft/Users/51984/Users/CASA%201/Users/CASA%201/AppData/Roaming/Microsoft/AppData/Roaming/Microsoft/RESOLUCIONES%202016%20PDF/RESOLUCION%20513.pdf" TargetMode="External"/><Relationship Id="rId119" Type="http://schemas.openxmlformats.org/officeDocument/2006/relationships/hyperlink" Target="http://../AppData/Roaming/Microsoft/Users/51984/Users/CASA%201/Users/CASA%201/AppData/Roaming/Microsoft/AppData/Roaming/Microsoft/RESOLUCIONES%202016%20PDF/RESOLUCION%20531.pdf" TargetMode="External"/><Relationship Id="rId110" Type="http://schemas.openxmlformats.org/officeDocument/2006/relationships/hyperlink" Target="http://../AppData/Roaming/Microsoft/Users/51984/Users/CASA%201/Users/CASA%201/AppData/Roaming/Microsoft/AppData/Roaming/Microsoft/RESOLUCIONES%202016%20PDF/RESOLUCION%20507.pdf" TargetMode="External"/><Relationship Id="rId114" Type="http://schemas.openxmlformats.org/officeDocument/2006/relationships/hyperlink" Target="http://../AppData/Roaming/Microsoft/Users/51984/Users/CASA%201/Users/CASA%201/AppData/Roaming/Microsoft/AppData/Roaming/Microsoft/RESOLUCIONES%202016%20PDF/RESOLUCION%20512.pdf" TargetMode="External"/><Relationship Id="rId113" Type="http://schemas.openxmlformats.org/officeDocument/2006/relationships/hyperlink" Target="http://../AppData/Roaming/Microsoft/Users/51984/Users/CASA%201/Users/CASA%201/AppData/Roaming/Microsoft/AppData/Roaming/Microsoft/RESOLUCIONES%202016%20PDF/RESOLUCION%20511.pdf" TargetMode="External"/><Relationship Id="rId112" Type="http://schemas.openxmlformats.org/officeDocument/2006/relationships/hyperlink" Target="http://../AppData/Roaming/Microsoft/Users/51984/Users/CASA%201/Users/CASA%201/AppData/Roaming/Microsoft/AppData/Roaming/Microsoft/RESOLUCIONES%202016%20PDF/RESOLUCION%20509.pdf" TargetMode="External"/><Relationship Id="rId111" Type="http://schemas.openxmlformats.org/officeDocument/2006/relationships/hyperlink" Target="http://../AppData/Roaming/Microsoft/Users/51984/Users/CASA%201/Users/CASA%201/AppData/Roaming/Microsoft/AppData/Roaming/Microsoft/RESOLUCIONES%202016%20PDF/RESOLUCION%20508.pdf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hidden="1" min="1" max="1" width="14.0"/>
    <col customWidth="1" min="2" max="2" width="11.86"/>
    <col customWidth="1" min="3" max="3" width="11.57"/>
    <col customWidth="1" min="4" max="4" width="15.86"/>
    <col customWidth="1" min="5" max="5" width="38.57"/>
    <col customWidth="1" min="6" max="6" width="15.86"/>
    <col customWidth="1" min="7" max="7" width="34.71"/>
    <col customWidth="1" min="8" max="8" width="21.86"/>
    <col customWidth="1" min="9" max="9" width="21.0"/>
    <col customWidth="1" min="10" max="10" width="15.14"/>
    <col customWidth="1" min="11" max="11" width="20.86"/>
    <col customWidth="1" min="12" max="12" width="18.0"/>
    <col customWidth="1" min="13" max="13" width="20.86"/>
    <col customWidth="1" min="14" max="14" width="11.71"/>
    <col customWidth="1" min="15" max="15" width="11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E2" s="4"/>
      <c r="F2" s="4"/>
      <c r="G2" s="4"/>
      <c r="H2" s="5"/>
      <c r="I2" s="5"/>
    </row>
    <row r="3">
      <c r="E3" s="4"/>
      <c r="F3" s="4"/>
      <c r="G3" s="4"/>
      <c r="H3" s="5"/>
      <c r="I3" s="5"/>
    </row>
    <row r="4">
      <c r="A4" s="1" t="s">
        <v>1</v>
      </c>
      <c r="B4" s="2"/>
      <c r="C4" s="2"/>
      <c r="D4" s="2"/>
      <c r="E4" s="2"/>
      <c r="F4" s="2"/>
      <c r="G4" s="2"/>
      <c r="H4" s="2"/>
      <c r="I4" s="3"/>
    </row>
    <row r="5">
      <c r="E5" s="4"/>
      <c r="F5" s="4"/>
      <c r="G5" s="4"/>
      <c r="H5" s="5"/>
      <c r="I5" s="5"/>
    </row>
    <row r="6">
      <c r="E6" s="4"/>
      <c r="F6" s="4"/>
      <c r="G6" s="4"/>
      <c r="H6" s="5"/>
      <c r="I6" s="5"/>
    </row>
    <row r="7" ht="40.5" customHeight="1">
      <c r="A7" s="6" t="s">
        <v>2</v>
      </c>
      <c r="B7" s="7" t="s">
        <v>3</v>
      </c>
      <c r="C7" s="8" t="s">
        <v>4</v>
      </c>
      <c r="D7" s="9" t="s">
        <v>5</v>
      </c>
      <c r="E7" s="10" t="s">
        <v>6</v>
      </c>
      <c r="F7" s="9" t="s">
        <v>7</v>
      </c>
      <c r="G7" s="11" t="s">
        <v>8</v>
      </c>
      <c r="H7" s="10" t="s">
        <v>9</v>
      </c>
      <c r="I7" s="10" t="s">
        <v>10</v>
      </c>
      <c r="J7" s="12" t="s">
        <v>11</v>
      </c>
      <c r="K7" s="13" t="s">
        <v>12</v>
      </c>
      <c r="L7" s="13" t="s">
        <v>13</v>
      </c>
      <c r="M7" s="13" t="s">
        <v>14</v>
      </c>
      <c r="N7" s="13" t="s">
        <v>15</v>
      </c>
      <c r="O7" s="14" t="s">
        <v>16</v>
      </c>
    </row>
    <row r="8">
      <c r="A8" s="15" t="str">
        <f>'RESOLUCIONES 2015'!A5868:H5868</f>
        <v/>
      </c>
      <c r="B8" s="16">
        <v>44613.0</v>
      </c>
      <c r="C8" s="16">
        <v>7.0</v>
      </c>
      <c r="D8" s="17">
        <v>42044.0</v>
      </c>
      <c r="E8" s="18" t="s">
        <v>17</v>
      </c>
      <c r="F8" s="17"/>
      <c r="G8" s="18" t="s">
        <v>18</v>
      </c>
      <c r="H8" s="19"/>
      <c r="I8" s="20"/>
      <c r="J8" s="21"/>
      <c r="K8" s="21"/>
      <c r="L8" s="21"/>
      <c r="M8" s="21"/>
      <c r="N8" s="22">
        <f t="shared" ref="N8:N1653" si="1">TODAY()</f>
        <v>46206</v>
      </c>
      <c r="O8" s="23">
        <f>'RESOLUCIONES EPG'!$N8-'RESOLUCIONES EPG'!$D8</f>
        <v>4162</v>
      </c>
    </row>
    <row r="9">
      <c r="A9" s="15" t="str">
        <f>'RESOLUCIONES 2015'!A5879:H5879</f>
        <v/>
      </c>
      <c r="B9" s="24">
        <v>1603.0</v>
      </c>
      <c r="C9" s="24">
        <v>18.0</v>
      </c>
      <c r="D9" s="25">
        <v>42044.0</v>
      </c>
      <c r="E9" s="26" t="s">
        <v>19</v>
      </c>
      <c r="F9" s="25"/>
      <c r="G9" s="26" t="s">
        <v>18</v>
      </c>
      <c r="H9" s="27"/>
      <c r="I9" s="28"/>
      <c r="J9" s="21"/>
      <c r="K9" s="21"/>
      <c r="L9" s="21"/>
      <c r="M9" s="21"/>
      <c r="N9" s="22">
        <f t="shared" si="1"/>
        <v>46206</v>
      </c>
      <c r="O9" s="23">
        <f>'RESOLUCIONES EPG'!$N9-'RESOLUCIONES EPG'!$D9</f>
        <v>4162</v>
      </c>
    </row>
    <row r="10">
      <c r="A10" s="15" t="str">
        <f>'RESOLUCIONES 2015'!A5864:H5864</f>
        <v/>
      </c>
      <c r="B10" s="24">
        <v>34309.0</v>
      </c>
      <c r="C10" s="24">
        <v>3.0</v>
      </c>
      <c r="D10" s="25">
        <v>42044.0</v>
      </c>
      <c r="E10" s="26" t="s">
        <v>20</v>
      </c>
      <c r="F10" s="25"/>
      <c r="G10" s="26" t="s">
        <v>21</v>
      </c>
      <c r="H10" s="27"/>
      <c r="I10" s="28"/>
      <c r="J10" s="21"/>
      <c r="K10" s="21"/>
      <c r="L10" s="21"/>
      <c r="M10" s="21"/>
      <c r="N10" s="22">
        <f t="shared" si="1"/>
        <v>46206</v>
      </c>
      <c r="O10" s="23">
        <f>'RESOLUCIONES EPG'!$N10-'RESOLUCIONES EPG'!$D10</f>
        <v>4162</v>
      </c>
    </row>
    <row r="11" ht="16.5" customHeight="1">
      <c r="A11" s="15" t="str">
        <f>'RESOLUCIONES 2015'!A5870:H5870</f>
        <v/>
      </c>
      <c r="B11" s="24">
        <v>27237.0</v>
      </c>
      <c r="C11" s="24">
        <v>9.0</v>
      </c>
      <c r="D11" s="25">
        <v>42044.0</v>
      </c>
      <c r="E11" s="26" t="s">
        <v>22</v>
      </c>
      <c r="F11" s="25"/>
      <c r="G11" s="26" t="s">
        <v>23</v>
      </c>
      <c r="H11" s="27"/>
      <c r="I11" s="28"/>
      <c r="J11" s="21"/>
      <c r="K11" s="21"/>
      <c r="L11" s="21"/>
      <c r="M11" s="21"/>
      <c r="N11" s="22">
        <f t="shared" si="1"/>
        <v>46206</v>
      </c>
      <c r="O11" s="23">
        <f>'RESOLUCIONES EPG'!$N11-'RESOLUCIONES EPG'!$D11</f>
        <v>4162</v>
      </c>
    </row>
    <row r="12">
      <c r="A12" s="15" t="str">
        <f>'RESOLUCIONES 2015'!A5877:H5877</f>
        <v/>
      </c>
      <c r="B12" s="24">
        <v>44850.0</v>
      </c>
      <c r="C12" s="24">
        <v>16.0</v>
      </c>
      <c r="D12" s="25">
        <v>42044.0</v>
      </c>
      <c r="E12" s="26" t="s">
        <v>24</v>
      </c>
      <c r="F12" s="25"/>
      <c r="G12" s="26" t="s">
        <v>18</v>
      </c>
      <c r="H12" s="27"/>
      <c r="I12" s="28"/>
      <c r="J12" s="21"/>
      <c r="K12" s="21"/>
      <c r="L12" s="21"/>
      <c r="M12" s="21"/>
      <c r="N12" s="22">
        <f t="shared" si="1"/>
        <v>46206</v>
      </c>
      <c r="O12" s="23">
        <f>'RESOLUCIONES EPG'!$N12-'RESOLUCIONES EPG'!$D12</f>
        <v>4162</v>
      </c>
    </row>
    <row r="13">
      <c r="A13" s="15" t="str">
        <f>'RESOLUCIONES 2015'!A5862:H5862</f>
        <v/>
      </c>
      <c r="B13" s="24">
        <v>42296.0</v>
      </c>
      <c r="C13" s="24">
        <v>1.0</v>
      </c>
      <c r="D13" s="25">
        <v>42044.0</v>
      </c>
      <c r="E13" s="26" t="s">
        <v>25</v>
      </c>
      <c r="F13" s="25"/>
      <c r="G13" s="26" t="s">
        <v>26</v>
      </c>
      <c r="H13" s="27"/>
      <c r="I13" s="28"/>
      <c r="J13" s="21"/>
      <c r="K13" s="21"/>
      <c r="L13" s="21"/>
      <c r="M13" s="21"/>
      <c r="N13" s="22">
        <f t="shared" si="1"/>
        <v>46206</v>
      </c>
      <c r="O13" s="23">
        <f>'RESOLUCIONES EPG'!$N13-'RESOLUCIONES EPG'!$D13</f>
        <v>4162</v>
      </c>
    </row>
    <row r="14" ht="16.5" customHeight="1">
      <c r="A14" s="15" t="str">
        <f>'RESOLUCIONES 2015'!A5865:H5865</f>
        <v/>
      </c>
      <c r="B14" s="24">
        <v>44228.0</v>
      </c>
      <c r="C14" s="24">
        <v>4.0</v>
      </c>
      <c r="D14" s="25">
        <v>42044.0</v>
      </c>
      <c r="E14" s="26" t="s">
        <v>27</v>
      </c>
      <c r="F14" s="25"/>
      <c r="G14" s="26" t="s">
        <v>28</v>
      </c>
      <c r="H14" s="27"/>
      <c r="I14" s="28"/>
      <c r="J14" s="21"/>
      <c r="K14" s="21"/>
      <c r="L14" s="21"/>
      <c r="M14" s="21"/>
      <c r="N14" s="22">
        <f t="shared" si="1"/>
        <v>46206</v>
      </c>
      <c r="O14" s="23">
        <f>'RESOLUCIONES EPG'!$N14-'RESOLUCIONES EPG'!$D14</f>
        <v>4162</v>
      </c>
    </row>
    <row r="15">
      <c r="A15" s="15" t="str">
        <f>'RESOLUCIONES 2015'!A5875:H5875</f>
        <v/>
      </c>
      <c r="B15" s="24">
        <v>44345.0</v>
      </c>
      <c r="C15" s="24">
        <v>14.0</v>
      </c>
      <c r="D15" s="25">
        <v>42044.0</v>
      </c>
      <c r="E15" s="26" t="s">
        <v>29</v>
      </c>
      <c r="F15" s="25"/>
      <c r="G15" s="26" t="s">
        <v>28</v>
      </c>
      <c r="H15" s="27"/>
      <c r="I15" s="28"/>
      <c r="J15" s="21"/>
      <c r="K15" s="21"/>
      <c r="L15" s="21"/>
      <c r="M15" s="21"/>
      <c r="N15" s="22">
        <f t="shared" si="1"/>
        <v>46206</v>
      </c>
      <c r="O15" s="23">
        <f>'RESOLUCIONES EPG'!$N15-'RESOLUCIONES EPG'!$D15</f>
        <v>4162</v>
      </c>
    </row>
    <row r="16">
      <c r="A16" s="15" t="str">
        <f>'RESOLUCIONES 2015'!A5866:H5866</f>
        <v/>
      </c>
      <c r="B16" s="24">
        <v>43489.0</v>
      </c>
      <c r="C16" s="24">
        <v>5.0</v>
      </c>
      <c r="D16" s="25">
        <v>42044.0</v>
      </c>
      <c r="E16" s="26" t="s">
        <v>30</v>
      </c>
      <c r="F16" s="25"/>
      <c r="G16" s="26" t="s">
        <v>28</v>
      </c>
      <c r="H16" s="27"/>
      <c r="I16" s="28"/>
      <c r="J16" s="21"/>
      <c r="K16" s="21"/>
      <c r="L16" s="21"/>
      <c r="M16" s="21"/>
      <c r="N16" s="22">
        <f t="shared" si="1"/>
        <v>46206</v>
      </c>
      <c r="O16" s="23">
        <f>'RESOLUCIONES EPG'!$N16-'RESOLUCIONES EPG'!$D16</f>
        <v>4162</v>
      </c>
    </row>
    <row r="17">
      <c r="A17" s="15" t="str">
        <f>'RESOLUCIONES 2015'!A5871:H5871</f>
        <v/>
      </c>
      <c r="B17" s="24">
        <v>44733.0</v>
      </c>
      <c r="C17" s="24">
        <v>10.0</v>
      </c>
      <c r="D17" s="25">
        <v>42044.0</v>
      </c>
      <c r="E17" s="26" t="s">
        <v>31</v>
      </c>
      <c r="F17" s="25"/>
      <c r="G17" s="26" t="s">
        <v>18</v>
      </c>
      <c r="H17" s="27"/>
      <c r="I17" s="28"/>
      <c r="J17" s="21"/>
      <c r="K17" s="21"/>
      <c r="L17" s="21"/>
      <c r="M17" s="21"/>
      <c r="N17" s="22">
        <f t="shared" si="1"/>
        <v>46206</v>
      </c>
      <c r="O17" s="23">
        <f>'RESOLUCIONES EPG'!$N17-'RESOLUCIONES EPG'!$D17</f>
        <v>4162</v>
      </c>
    </row>
    <row r="18" ht="16.5" customHeight="1">
      <c r="A18" s="15" t="str">
        <f>'RESOLUCIONES 2015'!A5872:H5872</f>
        <v/>
      </c>
      <c r="B18" s="24">
        <v>44374.0</v>
      </c>
      <c r="C18" s="24">
        <v>11.0</v>
      </c>
      <c r="D18" s="25">
        <v>42044.0</v>
      </c>
      <c r="E18" s="26" t="s">
        <v>31</v>
      </c>
      <c r="F18" s="25"/>
      <c r="G18" s="26" t="s">
        <v>28</v>
      </c>
      <c r="H18" s="27"/>
      <c r="I18" s="28"/>
      <c r="J18" s="21"/>
      <c r="K18" s="21"/>
      <c r="L18" s="21"/>
      <c r="M18" s="21"/>
      <c r="N18" s="22">
        <f t="shared" si="1"/>
        <v>46206</v>
      </c>
      <c r="O18" s="23">
        <f>'RESOLUCIONES EPG'!$N18-'RESOLUCIONES EPG'!$D18</f>
        <v>4162</v>
      </c>
    </row>
    <row r="19">
      <c r="A19" s="15" t="str">
        <f>'RESOLUCIONES 2015'!A5876:H5876</f>
        <v/>
      </c>
      <c r="B19" s="24">
        <v>44823.0</v>
      </c>
      <c r="C19" s="24">
        <v>15.0</v>
      </c>
      <c r="D19" s="25">
        <v>42044.0</v>
      </c>
      <c r="E19" s="26" t="s">
        <v>32</v>
      </c>
      <c r="F19" s="25"/>
      <c r="G19" s="26" t="s">
        <v>18</v>
      </c>
      <c r="H19" s="27"/>
      <c r="I19" s="28"/>
      <c r="J19" s="21"/>
      <c r="K19" s="21"/>
      <c r="L19" s="21"/>
      <c r="M19" s="21"/>
      <c r="N19" s="22">
        <f t="shared" si="1"/>
        <v>46206</v>
      </c>
      <c r="O19" s="23">
        <f>'RESOLUCIONES EPG'!$N19-'RESOLUCIONES EPG'!$D19</f>
        <v>4162</v>
      </c>
    </row>
    <row r="20">
      <c r="A20" s="15" t="str">
        <f>'RESOLUCIONES 2015'!A5878:H5878</f>
        <v/>
      </c>
      <c r="B20" s="24">
        <v>44739.0</v>
      </c>
      <c r="C20" s="24">
        <v>17.0</v>
      </c>
      <c r="D20" s="25">
        <v>42044.0</v>
      </c>
      <c r="E20" s="26" t="s">
        <v>33</v>
      </c>
      <c r="F20" s="25"/>
      <c r="G20" s="26" t="s">
        <v>18</v>
      </c>
      <c r="H20" s="27"/>
      <c r="I20" s="28"/>
      <c r="J20" s="21"/>
      <c r="K20" s="21"/>
      <c r="L20" s="21"/>
      <c r="M20" s="21"/>
      <c r="N20" s="22">
        <f t="shared" si="1"/>
        <v>46206</v>
      </c>
      <c r="O20" s="23">
        <f>'RESOLUCIONES EPG'!$N20-'RESOLUCIONES EPG'!$D20</f>
        <v>4162</v>
      </c>
    </row>
    <row r="21" ht="15.75" customHeight="1">
      <c r="A21" s="15" t="str">
        <f>'RESOLUCIONES 2015'!A5873:H5873</f>
        <v/>
      </c>
      <c r="B21" s="24">
        <v>44794.0</v>
      </c>
      <c r="C21" s="24">
        <v>12.0</v>
      </c>
      <c r="D21" s="25">
        <v>42044.0</v>
      </c>
      <c r="E21" s="26" t="s">
        <v>34</v>
      </c>
      <c r="F21" s="25"/>
      <c r="G21" s="26" t="s">
        <v>28</v>
      </c>
      <c r="H21" s="27"/>
      <c r="I21" s="28"/>
      <c r="J21" s="21"/>
      <c r="K21" s="21"/>
      <c r="L21" s="21"/>
      <c r="M21" s="21"/>
      <c r="N21" s="22">
        <f t="shared" si="1"/>
        <v>46206</v>
      </c>
      <c r="O21" s="23">
        <f>'RESOLUCIONES EPG'!$N21-'RESOLUCIONES EPG'!$D21</f>
        <v>4162</v>
      </c>
    </row>
    <row r="22" ht="16.5" customHeight="1">
      <c r="A22" s="15" t="str">
        <f>'RESOLUCIONES 2015'!A5869:H5869</f>
        <v/>
      </c>
      <c r="B22" s="24">
        <v>41942.0</v>
      </c>
      <c r="C22" s="24">
        <v>8.0</v>
      </c>
      <c r="D22" s="25">
        <v>42044.0</v>
      </c>
      <c r="E22" s="26" t="s">
        <v>35</v>
      </c>
      <c r="F22" s="25"/>
      <c r="G22" s="26" t="s">
        <v>28</v>
      </c>
      <c r="H22" s="27"/>
      <c r="I22" s="28"/>
      <c r="J22" s="21"/>
      <c r="K22" s="21"/>
      <c r="L22" s="21"/>
      <c r="M22" s="21"/>
      <c r="N22" s="22">
        <f t="shared" si="1"/>
        <v>46206</v>
      </c>
      <c r="O22" s="23">
        <f>'RESOLUCIONES EPG'!$N22-'RESOLUCIONES EPG'!$D22</f>
        <v>4162</v>
      </c>
    </row>
    <row r="23" ht="16.5" customHeight="1">
      <c r="A23" s="15" t="str">
        <f>'RESOLUCIONES 2015'!A5863:H5863</f>
        <v/>
      </c>
      <c r="B23" s="24">
        <v>41516.0</v>
      </c>
      <c r="C23" s="24">
        <v>2.0</v>
      </c>
      <c r="D23" s="25">
        <v>42044.0</v>
      </c>
      <c r="E23" s="26" t="s">
        <v>36</v>
      </c>
      <c r="F23" s="25"/>
      <c r="G23" s="26" t="s">
        <v>37</v>
      </c>
      <c r="H23" s="27"/>
      <c r="I23" s="28"/>
      <c r="J23" s="21"/>
      <c r="K23" s="21"/>
      <c r="L23" s="21"/>
      <c r="M23" s="21"/>
      <c r="N23" s="22">
        <f t="shared" si="1"/>
        <v>46206</v>
      </c>
      <c r="O23" s="23">
        <f>'RESOLUCIONES EPG'!$N23-'RESOLUCIONES EPG'!$D23</f>
        <v>4162</v>
      </c>
    </row>
    <row r="24" ht="16.5" customHeight="1">
      <c r="A24" s="15" t="str">
        <f>'RESOLUCIONES 2015'!A5874:H5874</f>
        <v/>
      </c>
      <c r="B24" s="24">
        <v>44346.0</v>
      </c>
      <c r="C24" s="24">
        <v>13.0</v>
      </c>
      <c r="D24" s="25">
        <v>42044.0</v>
      </c>
      <c r="E24" s="26" t="s">
        <v>38</v>
      </c>
      <c r="F24" s="25"/>
      <c r="G24" s="26" t="s">
        <v>28</v>
      </c>
      <c r="H24" s="27"/>
      <c r="I24" s="28"/>
      <c r="J24" s="21"/>
      <c r="K24" s="21"/>
      <c r="L24" s="21"/>
      <c r="M24" s="21"/>
      <c r="N24" s="22">
        <f t="shared" si="1"/>
        <v>46206</v>
      </c>
      <c r="O24" s="23">
        <f>'RESOLUCIONES EPG'!$N24-'RESOLUCIONES EPG'!$D24</f>
        <v>4162</v>
      </c>
    </row>
    <row r="25" ht="15.75" customHeight="1">
      <c r="A25" s="15" t="str">
        <f>'RESOLUCIONES 2015'!A5880:H5880</f>
        <v/>
      </c>
      <c r="B25" s="24">
        <v>3470.0</v>
      </c>
      <c r="C25" s="24">
        <v>19.0</v>
      </c>
      <c r="D25" s="25">
        <v>42046.0</v>
      </c>
      <c r="E25" s="26" t="s">
        <v>39</v>
      </c>
      <c r="F25" s="25"/>
      <c r="G25" s="26" t="s">
        <v>28</v>
      </c>
      <c r="H25" s="27"/>
      <c r="I25" s="28"/>
      <c r="J25" s="21"/>
      <c r="K25" s="21"/>
      <c r="L25" s="21"/>
      <c r="M25" s="21"/>
      <c r="N25" s="22">
        <f t="shared" si="1"/>
        <v>46206</v>
      </c>
      <c r="O25" s="23">
        <f>'RESOLUCIONES EPG'!$N25-'RESOLUCIONES EPG'!$D25</f>
        <v>4160</v>
      </c>
    </row>
    <row r="26" ht="15.75" customHeight="1">
      <c r="A26" s="15" t="str">
        <f>'RESOLUCIONES 2015'!A5883:H5883</f>
        <v/>
      </c>
      <c r="B26" s="24">
        <v>3307.0</v>
      </c>
      <c r="C26" s="24">
        <v>22.0</v>
      </c>
      <c r="D26" s="25">
        <v>42046.0</v>
      </c>
      <c r="E26" s="26" t="s">
        <v>40</v>
      </c>
      <c r="F26" s="25"/>
      <c r="G26" s="26" t="s">
        <v>18</v>
      </c>
      <c r="H26" s="27"/>
      <c r="I26" s="28"/>
      <c r="J26" s="21"/>
      <c r="K26" s="21"/>
      <c r="L26" s="21"/>
      <c r="M26" s="21"/>
      <c r="N26" s="22">
        <f t="shared" si="1"/>
        <v>46206</v>
      </c>
      <c r="O26" s="23">
        <f>'RESOLUCIONES EPG'!$N26-'RESOLUCIONES EPG'!$D26</f>
        <v>4160</v>
      </c>
    </row>
    <row r="27" ht="16.5" customHeight="1">
      <c r="A27" s="15" t="str">
        <f>'RESOLUCIONES 2015'!A5885:H5885</f>
        <v/>
      </c>
      <c r="B27" s="24">
        <v>3307.0</v>
      </c>
      <c r="C27" s="24">
        <v>24.0</v>
      </c>
      <c r="D27" s="25">
        <v>42046.0</v>
      </c>
      <c r="E27" s="26" t="s">
        <v>40</v>
      </c>
      <c r="F27" s="25"/>
      <c r="G27" s="26" t="s">
        <v>18</v>
      </c>
      <c r="H27" s="27"/>
      <c r="I27" s="28"/>
      <c r="J27" s="21"/>
      <c r="K27" s="21"/>
      <c r="L27" s="21"/>
      <c r="M27" s="21"/>
      <c r="N27" s="22">
        <f t="shared" si="1"/>
        <v>46206</v>
      </c>
      <c r="O27" s="23">
        <f>'RESOLUCIONES EPG'!$N27-'RESOLUCIONES EPG'!$D27</f>
        <v>4160</v>
      </c>
    </row>
    <row r="28" ht="15.75" customHeight="1">
      <c r="A28" s="15" t="str">
        <f>'RESOLUCIONES 2015'!A5881:H5881</f>
        <v/>
      </c>
      <c r="B28" s="24">
        <v>1509.0</v>
      </c>
      <c r="C28" s="24">
        <v>20.0</v>
      </c>
      <c r="D28" s="25">
        <v>42046.0</v>
      </c>
      <c r="E28" s="26" t="s">
        <v>41</v>
      </c>
      <c r="F28" s="25"/>
      <c r="G28" s="26" t="s">
        <v>42</v>
      </c>
      <c r="H28" s="27"/>
      <c r="I28" s="28"/>
      <c r="J28" s="21"/>
      <c r="K28" s="21"/>
      <c r="L28" s="21"/>
      <c r="M28" s="21"/>
      <c r="N28" s="22">
        <f t="shared" si="1"/>
        <v>46206</v>
      </c>
      <c r="O28" s="23">
        <f>'RESOLUCIONES EPG'!$N28-'RESOLUCIONES EPG'!$D28</f>
        <v>4160</v>
      </c>
    </row>
    <row r="29" ht="16.5" customHeight="1">
      <c r="A29" s="29" t="str">
        <f>'RESOLUCIONES 2015'!A5882:H5882</f>
        <v/>
      </c>
      <c r="B29" s="24">
        <v>686.0</v>
      </c>
      <c r="C29" s="24">
        <v>21.0</v>
      </c>
      <c r="D29" s="25">
        <v>42046.0</v>
      </c>
      <c r="E29" s="26" t="s">
        <v>43</v>
      </c>
      <c r="F29" s="25"/>
      <c r="G29" s="26" t="s">
        <v>42</v>
      </c>
      <c r="H29" s="27"/>
      <c r="I29" s="28"/>
      <c r="J29" s="21"/>
      <c r="K29" s="21"/>
      <c r="L29" s="21"/>
      <c r="M29" s="21"/>
      <c r="N29" s="22">
        <f t="shared" si="1"/>
        <v>46206</v>
      </c>
      <c r="O29" s="23">
        <f>'RESOLUCIONES EPG'!$N29-'RESOLUCIONES EPG'!$D29</f>
        <v>4160</v>
      </c>
    </row>
    <row r="30" ht="15.75" customHeight="1">
      <c r="A30" s="29" t="str">
        <f>'RESOLUCIONES 2015'!A5886:H5886</f>
        <v/>
      </c>
      <c r="B30" s="24">
        <v>3001.0</v>
      </c>
      <c r="C30" s="24">
        <v>25.0</v>
      </c>
      <c r="D30" s="25">
        <v>42046.0</v>
      </c>
      <c r="E30" s="26" t="s">
        <v>44</v>
      </c>
      <c r="F30" s="25"/>
      <c r="G30" s="26" t="s">
        <v>18</v>
      </c>
      <c r="H30" s="27"/>
      <c r="I30" s="28"/>
      <c r="J30" s="21"/>
      <c r="K30" s="21"/>
      <c r="L30" s="21"/>
      <c r="M30" s="21"/>
      <c r="N30" s="22">
        <f t="shared" si="1"/>
        <v>46206</v>
      </c>
      <c r="O30" s="23">
        <f>'RESOLUCIONES EPG'!$N30-'RESOLUCIONES EPG'!$D30</f>
        <v>4160</v>
      </c>
    </row>
    <row r="31" ht="15.75" customHeight="1">
      <c r="A31" s="29" t="str">
        <f>'RESOLUCIONES 2015'!A5884:H5884</f>
        <v/>
      </c>
      <c r="B31" s="24">
        <v>38421.0</v>
      </c>
      <c r="C31" s="24">
        <v>23.0</v>
      </c>
      <c r="D31" s="25">
        <v>42047.0</v>
      </c>
      <c r="E31" s="26" t="s">
        <v>45</v>
      </c>
      <c r="F31" s="25"/>
      <c r="G31" s="26" t="s">
        <v>42</v>
      </c>
      <c r="H31" s="27"/>
      <c r="I31" s="28"/>
      <c r="J31" s="21"/>
      <c r="K31" s="21"/>
      <c r="L31" s="21"/>
      <c r="M31" s="21"/>
      <c r="N31" s="22">
        <f t="shared" si="1"/>
        <v>46206</v>
      </c>
      <c r="O31" s="23">
        <f>'RESOLUCIONES EPG'!$N31-'RESOLUCIONES EPG'!$D31</f>
        <v>4159</v>
      </c>
    </row>
    <row r="32" ht="16.5" customHeight="1">
      <c r="A32" s="29" t="str">
        <f>'RESOLUCIONES 2015'!A5890:H5890</f>
        <v/>
      </c>
      <c r="B32" s="24">
        <v>3007.0</v>
      </c>
      <c r="C32" s="24">
        <v>29.0</v>
      </c>
      <c r="D32" s="25">
        <v>42047.0</v>
      </c>
      <c r="E32" s="26" t="s">
        <v>46</v>
      </c>
      <c r="F32" s="25"/>
      <c r="G32" s="26" t="s">
        <v>28</v>
      </c>
      <c r="H32" s="27"/>
      <c r="I32" s="28"/>
      <c r="J32" s="21"/>
      <c r="K32" s="21"/>
      <c r="L32" s="21"/>
      <c r="M32" s="21"/>
      <c r="N32" s="22">
        <f t="shared" si="1"/>
        <v>46206</v>
      </c>
      <c r="O32" s="23">
        <f>'RESOLUCIONES EPG'!$N32-'RESOLUCIONES EPG'!$D32</f>
        <v>4159</v>
      </c>
    </row>
    <row r="33" ht="15.75" customHeight="1">
      <c r="A33" s="29" t="str">
        <f>'RESOLUCIONES 2015'!A5889:H5889</f>
        <v/>
      </c>
      <c r="B33" s="24"/>
      <c r="C33" s="24">
        <v>28.0</v>
      </c>
      <c r="D33" s="25">
        <v>42047.0</v>
      </c>
      <c r="E33" s="26" t="s">
        <v>47</v>
      </c>
      <c r="F33" s="25"/>
      <c r="G33" s="26" t="s">
        <v>48</v>
      </c>
      <c r="H33" s="27"/>
      <c r="I33" s="28"/>
      <c r="J33" s="21"/>
      <c r="K33" s="21"/>
      <c r="L33" s="21"/>
      <c r="M33" s="21"/>
      <c r="N33" s="22">
        <f t="shared" si="1"/>
        <v>46206</v>
      </c>
      <c r="O33" s="23">
        <f>'RESOLUCIONES EPG'!$N33-'RESOLUCIONES EPG'!$D33</f>
        <v>4159</v>
      </c>
    </row>
    <row r="34" ht="16.5" customHeight="1">
      <c r="A34" s="29" t="str">
        <f>'RESOLUCIONES 2015'!A5888:H5888</f>
        <v/>
      </c>
      <c r="B34" s="24">
        <v>27782.0</v>
      </c>
      <c r="C34" s="24">
        <v>27.0</v>
      </c>
      <c r="D34" s="25">
        <v>42047.0</v>
      </c>
      <c r="E34" s="26" t="s">
        <v>49</v>
      </c>
      <c r="F34" s="25"/>
      <c r="G34" s="26" t="s">
        <v>50</v>
      </c>
      <c r="H34" s="27"/>
      <c r="I34" s="28"/>
      <c r="J34" s="21"/>
      <c r="K34" s="21"/>
      <c r="L34" s="21"/>
      <c r="M34" s="21"/>
      <c r="N34" s="22">
        <f t="shared" si="1"/>
        <v>46206</v>
      </c>
      <c r="O34" s="23">
        <f>'RESOLUCIONES EPG'!$N34-'RESOLUCIONES EPG'!$D34</f>
        <v>4159</v>
      </c>
    </row>
    <row r="35" ht="15.75" customHeight="1">
      <c r="A35" s="29" t="str">
        <f>'RESOLUCIONES 2015'!A5887:H5887</f>
        <v/>
      </c>
      <c r="B35" s="24">
        <v>4202.0</v>
      </c>
      <c r="C35" s="24">
        <v>26.0</v>
      </c>
      <c r="D35" s="25">
        <v>42047.0</v>
      </c>
      <c r="E35" s="26" t="s">
        <v>51</v>
      </c>
      <c r="F35" s="25"/>
      <c r="G35" s="26" t="s">
        <v>28</v>
      </c>
      <c r="H35" s="27"/>
      <c r="I35" s="28"/>
      <c r="J35" s="21"/>
      <c r="K35" s="21"/>
      <c r="L35" s="21"/>
      <c r="M35" s="21"/>
      <c r="N35" s="22">
        <f t="shared" si="1"/>
        <v>46206</v>
      </c>
      <c r="O35" s="23">
        <f>'RESOLUCIONES EPG'!$N35-'RESOLUCIONES EPG'!$D35</f>
        <v>4159</v>
      </c>
    </row>
    <row r="36" ht="15.75" customHeight="1">
      <c r="A36" s="29" t="str">
        <f>'RESOLUCIONES 2015'!A5892:H5892</f>
        <v/>
      </c>
      <c r="B36" s="24">
        <v>44824.0</v>
      </c>
      <c r="C36" s="24">
        <v>31.0</v>
      </c>
      <c r="D36" s="25">
        <v>42048.0</v>
      </c>
      <c r="E36" s="26" t="s">
        <v>52</v>
      </c>
      <c r="F36" s="25" t="s">
        <v>53</v>
      </c>
      <c r="G36" s="26" t="s">
        <v>28</v>
      </c>
      <c r="H36" s="27"/>
      <c r="I36" s="28"/>
      <c r="J36" s="21"/>
      <c r="K36" s="21"/>
      <c r="L36" s="21"/>
      <c r="M36" s="21"/>
      <c r="N36" s="22">
        <f t="shared" si="1"/>
        <v>46206</v>
      </c>
      <c r="O36" s="23">
        <f>'RESOLUCIONES EPG'!$N36-'RESOLUCIONES EPG'!$D36</f>
        <v>4158</v>
      </c>
    </row>
    <row r="37" ht="16.5" customHeight="1">
      <c r="A37" s="29" t="str">
        <f>'RESOLUCIONES 2015'!A5891:H5891</f>
        <v/>
      </c>
      <c r="B37" s="24">
        <v>27782.0</v>
      </c>
      <c r="C37" s="24">
        <v>30.0</v>
      </c>
      <c r="D37" s="25">
        <v>42052.0</v>
      </c>
      <c r="E37" s="26" t="s">
        <v>54</v>
      </c>
      <c r="F37" s="25"/>
      <c r="G37" s="26" t="s">
        <v>28</v>
      </c>
      <c r="H37" s="27"/>
      <c r="I37" s="28"/>
      <c r="J37" s="21"/>
      <c r="K37" s="21"/>
      <c r="L37" s="21"/>
      <c r="M37" s="21"/>
      <c r="N37" s="22">
        <f t="shared" si="1"/>
        <v>46206</v>
      </c>
      <c r="O37" s="23">
        <f>'RESOLUCIONES EPG'!$N37-'RESOLUCIONES EPG'!$D37</f>
        <v>4154</v>
      </c>
    </row>
    <row r="38" ht="16.5" customHeight="1">
      <c r="A38" s="29" t="str">
        <f>'RESOLUCIONES 2015'!A5893:H5893</f>
        <v/>
      </c>
      <c r="B38" s="24">
        <v>36884.0</v>
      </c>
      <c r="C38" s="24">
        <v>32.0</v>
      </c>
      <c r="D38" s="25">
        <v>42052.0</v>
      </c>
      <c r="E38" s="26" t="s">
        <v>55</v>
      </c>
      <c r="F38" s="25"/>
      <c r="G38" s="26" t="s">
        <v>56</v>
      </c>
      <c r="H38" s="27"/>
      <c r="I38" s="28"/>
      <c r="J38" s="21"/>
      <c r="K38" s="21"/>
      <c r="L38" s="21"/>
      <c r="M38" s="21"/>
      <c r="N38" s="22">
        <f t="shared" si="1"/>
        <v>46206</v>
      </c>
      <c r="O38" s="23">
        <f>'RESOLUCIONES EPG'!$N38-'RESOLUCIONES EPG'!$D38</f>
        <v>4154</v>
      </c>
    </row>
    <row r="39" ht="15.75" customHeight="1">
      <c r="A39" s="29" t="str">
        <f>'RESOLUCIONES 2015'!A5895:H5895</f>
        <v/>
      </c>
      <c r="B39" s="24">
        <v>3854.0</v>
      </c>
      <c r="C39" s="24">
        <v>34.0</v>
      </c>
      <c r="D39" s="25">
        <v>42053.0</v>
      </c>
      <c r="E39" s="26" t="s">
        <v>24</v>
      </c>
      <c r="F39" s="25"/>
      <c r="G39" s="26" t="s">
        <v>28</v>
      </c>
      <c r="H39" s="27"/>
      <c r="I39" s="28"/>
      <c r="J39" s="21"/>
      <c r="K39" s="21"/>
      <c r="L39" s="21"/>
      <c r="M39" s="21"/>
      <c r="N39" s="22">
        <f t="shared" si="1"/>
        <v>46206</v>
      </c>
      <c r="O39" s="23">
        <f>'RESOLUCIONES EPG'!$N39-'RESOLUCIONES EPG'!$D39</f>
        <v>4153</v>
      </c>
    </row>
    <row r="40" ht="15.75" customHeight="1">
      <c r="A40" s="29" t="str">
        <f>'RESOLUCIONES 2015'!A5896:H5896</f>
        <v/>
      </c>
      <c r="B40" s="24">
        <v>5328.0</v>
      </c>
      <c r="C40" s="24">
        <v>35.0</v>
      </c>
      <c r="D40" s="25">
        <v>42053.0</v>
      </c>
      <c r="E40" s="26" t="s">
        <v>57</v>
      </c>
      <c r="F40" s="25"/>
      <c r="G40" s="26" t="s">
        <v>28</v>
      </c>
      <c r="H40" s="27"/>
      <c r="I40" s="28"/>
      <c r="J40" s="21"/>
      <c r="K40" s="21"/>
      <c r="L40" s="21"/>
      <c r="M40" s="21"/>
      <c r="N40" s="22">
        <f t="shared" si="1"/>
        <v>46206</v>
      </c>
      <c r="O40" s="23">
        <f>'RESOLUCIONES EPG'!$N40-'RESOLUCIONES EPG'!$D40</f>
        <v>4153</v>
      </c>
    </row>
    <row r="41" ht="15.75" customHeight="1">
      <c r="A41" s="29" t="str">
        <f>'RESOLUCIONES 2015'!A5894:H5894</f>
        <v/>
      </c>
      <c r="B41" s="24">
        <v>3671.0</v>
      </c>
      <c r="C41" s="24">
        <v>33.0</v>
      </c>
      <c r="D41" s="25">
        <v>42053.0</v>
      </c>
      <c r="E41" s="26" t="s">
        <v>58</v>
      </c>
      <c r="F41" s="25"/>
      <c r="G41" s="26" t="s">
        <v>59</v>
      </c>
      <c r="H41" s="27"/>
      <c r="I41" s="28"/>
      <c r="J41" s="21"/>
      <c r="K41" s="21"/>
      <c r="L41" s="21"/>
      <c r="M41" s="21"/>
      <c r="N41" s="22">
        <f t="shared" si="1"/>
        <v>46206</v>
      </c>
      <c r="O41" s="23">
        <f>'RESOLUCIONES EPG'!$N41-'RESOLUCIONES EPG'!$D41</f>
        <v>4153</v>
      </c>
    </row>
    <row r="42" ht="15.75" customHeight="1">
      <c r="A42" s="29" t="str">
        <f>'RESOLUCIONES 2015'!A5897:H5897</f>
        <v/>
      </c>
      <c r="B42" s="24"/>
      <c r="C42" s="24">
        <v>36.0</v>
      </c>
      <c r="D42" s="25">
        <v>42059.0</v>
      </c>
      <c r="E42" s="26" t="s">
        <v>60</v>
      </c>
      <c r="F42" s="25"/>
      <c r="G42" s="26" t="s">
        <v>61</v>
      </c>
      <c r="H42" s="27"/>
      <c r="I42" s="28"/>
      <c r="J42" s="21"/>
      <c r="K42" s="21"/>
      <c r="L42" s="21"/>
      <c r="M42" s="21"/>
      <c r="N42" s="22">
        <f t="shared" si="1"/>
        <v>46206</v>
      </c>
      <c r="O42" s="23">
        <f>'RESOLUCIONES EPG'!$N42-'RESOLUCIONES EPG'!$D42</f>
        <v>4147</v>
      </c>
    </row>
    <row r="43" ht="16.5" customHeight="1">
      <c r="A43" s="29" t="str">
        <f>'RESOLUCIONES 2015'!A5898:H5898</f>
        <v/>
      </c>
      <c r="B43" s="24"/>
      <c r="C43" s="24">
        <v>37.0</v>
      </c>
      <c r="D43" s="25">
        <v>42059.0</v>
      </c>
      <c r="E43" s="26" t="s">
        <v>60</v>
      </c>
      <c r="F43" s="25"/>
      <c r="G43" s="26" t="s">
        <v>62</v>
      </c>
      <c r="H43" s="27"/>
      <c r="I43" s="28"/>
      <c r="J43" s="21"/>
      <c r="K43" s="21"/>
      <c r="L43" s="21"/>
      <c r="M43" s="21"/>
      <c r="N43" s="22">
        <f t="shared" si="1"/>
        <v>46206</v>
      </c>
      <c r="O43" s="23">
        <f>'RESOLUCIONES EPG'!$N43-'RESOLUCIONES EPG'!$D43</f>
        <v>4147</v>
      </c>
    </row>
    <row r="44" ht="16.5" customHeight="1">
      <c r="A44" s="29" t="str">
        <f>'RESOLUCIONES 2015'!A5899:H5899</f>
        <v/>
      </c>
      <c r="B44" s="24"/>
      <c r="C44" s="24">
        <v>38.0</v>
      </c>
      <c r="D44" s="25">
        <v>42059.0</v>
      </c>
      <c r="E44" s="26" t="s">
        <v>60</v>
      </c>
      <c r="F44" s="25"/>
      <c r="G44" s="26" t="s">
        <v>63</v>
      </c>
      <c r="H44" s="27"/>
      <c r="I44" s="28"/>
      <c r="J44" s="21"/>
      <c r="K44" s="21"/>
      <c r="L44" s="21"/>
      <c r="M44" s="21"/>
      <c r="N44" s="22">
        <f t="shared" si="1"/>
        <v>46206</v>
      </c>
      <c r="O44" s="23">
        <f>'RESOLUCIONES EPG'!$N44-'RESOLUCIONES EPG'!$D44</f>
        <v>4147</v>
      </c>
    </row>
    <row r="45" ht="16.5" customHeight="1">
      <c r="A45" s="29" t="str">
        <f>'RESOLUCIONES 2015'!A5900:H5900</f>
        <v/>
      </c>
      <c r="B45" s="24"/>
      <c r="C45" s="24">
        <v>39.0</v>
      </c>
      <c r="D45" s="25">
        <v>42059.0</v>
      </c>
      <c r="E45" s="26" t="s">
        <v>60</v>
      </c>
      <c r="F45" s="25"/>
      <c r="G45" s="26" t="s">
        <v>64</v>
      </c>
      <c r="H45" s="27"/>
      <c r="I45" s="28"/>
      <c r="J45" s="21"/>
      <c r="K45" s="21"/>
      <c r="L45" s="21"/>
      <c r="M45" s="21"/>
      <c r="N45" s="22">
        <f t="shared" si="1"/>
        <v>46206</v>
      </c>
      <c r="O45" s="23">
        <f>'RESOLUCIONES EPG'!$N45-'RESOLUCIONES EPG'!$D45</f>
        <v>4147</v>
      </c>
    </row>
    <row r="46" ht="16.5" customHeight="1">
      <c r="A46" s="29" t="str">
        <f>'RESOLUCIONES 2015'!A5901:H5901</f>
        <v/>
      </c>
      <c r="B46" s="24"/>
      <c r="C46" s="24">
        <v>40.0</v>
      </c>
      <c r="D46" s="25">
        <v>42059.0</v>
      </c>
      <c r="E46" s="26" t="s">
        <v>60</v>
      </c>
      <c r="F46" s="25"/>
      <c r="G46" s="26" t="s">
        <v>65</v>
      </c>
      <c r="H46" s="27"/>
      <c r="I46" s="28"/>
      <c r="J46" s="21"/>
      <c r="K46" s="21"/>
      <c r="L46" s="21"/>
      <c r="M46" s="21"/>
      <c r="N46" s="22">
        <f t="shared" si="1"/>
        <v>46206</v>
      </c>
      <c r="O46" s="23">
        <f>'RESOLUCIONES EPG'!$N46-'RESOLUCIONES EPG'!$D46</f>
        <v>4147</v>
      </c>
    </row>
    <row r="47" ht="16.5" customHeight="1">
      <c r="A47" s="29" t="str">
        <f>'RESOLUCIONES 2015'!A5908:H5908</f>
        <v/>
      </c>
      <c r="B47" s="24">
        <v>6663.0</v>
      </c>
      <c r="C47" s="24">
        <v>47.0</v>
      </c>
      <c r="D47" s="25">
        <v>42061.0</v>
      </c>
      <c r="E47" s="26" t="s">
        <v>66</v>
      </c>
      <c r="F47" s="25"/>
      <c r="G47" s="26" t="s">
        <v>28</v>
      </c>
      <c r="H47" s="27"/>
      <c r="I47" s="28"/>
      <c r="J47" s="21"/>
      <c r="K47" s="21"/>
      <c r="L47" s="21"/>
      <c r="M47" s="21"/>
      <c r="N47" s="22">
        <f t="shared" si="1"/>
        <v>46206</v>
      </c>
      <c r="O47" s="23">
        <f>'RESOLUCIONES EPG'!$N47-'RESOLUCIONES EPG'!$D47</f>
        <v>4145</v>
      </c>
    </row>
    <row r="48" ht="16.5" customHeight="1">
      <c r="A48" s="29" t="str">
        <f>'RESOLUCIONES 2015'!A5907:H5907</f>
        <v/>
      </c>
      <c r="B48" s="24">
        <v>6532.0</v>
      </c>
      <c r="C48" s="24">
        <v>46.0</v>
      </c>
      <c r="D48" s="25">
        <v>42061.0</v>
      </c>
      <c r="E48" s="26" t="s">
        <v>67</v>
      </c>
      <c r="F48" s="25"/>
      <c r="G48" s="26" t="s">
        <v>18</v>
      </c>
      <c r="H48" s="27"/>
      <c r="I48" s="28"/>
      <c r="J48" s="21"/>
      <c r="K48" s="21"/>
      <c r="L48" s="21"/>
      <c r="M48" s="21"/>
      <c r="N48" s="22">
        <f t="shared" si="1"/>
        <v>46206</v>
      </c>
      <c r="O48" s="23">
        <f>'RESOLUCIONES EPG'!$N48-'RESOLUCIONES EPG'!$D48</f>
        <v>4145</v>
      </c>
    </row>
    <row r="49" ht="16.5" customHeight="1">
      <c r="A49" s="29" t="str">
        <f>'RESOLUCIONES 2015'!A5911:H5911</f>
        <v/>
      </c>
      <c r="B49" s="24">
        <v>7226.0</v>
      </c>
      <c r="C49" s="24">
        <v>50.0</v>
      </c>
      <c r="D49" s="25">
        <v>42061.0</v>
      </c>
      <c r="E49" s="26" t="s">
        <v>17</v>
      </c>
      <c r="F49" s="25"/>
      <c r="G49" s="26" t="s">
        <v>28</v>
      </c>
      <c r="H49" s="27"/>
      <c r="I49" s="28"/>
      <c r="J49" s="21"/>
      <c r="K49" s="21"/>
      <c r="L49" s="21"/>
      <c r="M49" s="21"/>
      <c r="N49" s="22">
        <f t="shared" si="1"/>
        <v>46206</v>
      </c>
      <c r="O49" s="23">
        <f>'RESOLUCIONES EPG'!$N49-'RESOLUCIONES EPG'!$D49</f>
        <v>4145</v>
      </c>
    </row>
    <row r="50" ht="16.5" customHeight="1">
      <c r="A50" s="29" t="str">
        <f>'RESOLUCIONES 2015'!A5918:H5918</f>
        <v/>
      </c>
      <c r="B50" s="24">
        <v>4153.0</v>
      </c>
      <c r="C50" s="24">
        <v>57.0</v>
      </c>
      <c r="D50" s="25">
        <v>42061.0</v>
      </c>
      <c r="E50" s="26" t="s">
        <v>20</v>
      </c>
      <c r="F50" s="25"/>
      <c r="G50" s="26" t="s">
        <v>68</v>
      </c>
      <c r="H50" s="27"/>
      <c r="I50" s="28"/>
      <c r="J50" s="21"/>
      <c r="K50" s="21"/>
      <c r="L50" s="21"/>
      <c r="M50" s="21"/>
      <c r="N50" s="22">
        <f t="shared" si="1"/>
        <v>46206</v>
      </c>
      <c r="O50" s="23">
        <f>'RESOLUCIONES EPG'!$N50-'RESOLUCIONES EPG'!$D50</f>
        <v>4145</v>
      </c>
    </row>
    <row r="51" ht="16.5" customHeight="1">
      <c r="A51" s="29" t="str">
        <f>'RESOLUCIONES 2015'!A5913:H5913</f>
        <v/>
      </c>
      <c r="B51" s="24">
        <v>26053.0</v>
      </c>
      <c r="C51" s="24">
        <v>52.0</v>
      </c>
      <c r="D51" s="25">
        <v>42061.0</v>
      </c>
      <c r="E51" s="26" t="s">
        <v>69</v>
      </c>
      <c r="F51" s="25"/>
      <c r="G51" s="26" t="s">
        <v>70</v>
      </c>
      <c r="H51" s="27"/>
      <c r="I51" s="28"/>
      <c r="J51" s="21"/>
      <c r="K51" s="21"/>
      <c r="L51" s="21"/>
      <c r="M51" s="21"/>
      <c r="N51" s="22">
        <f t="shared" si="1"/>
        <v>46206</v>
      </c>
      <c r="O51" s="23">
        <f>'RESOLUCIONES EPG'!$N51-'RESOLUCIONES EPG'!$D51</f>
        <v>4145</v>
      </c>
    </row>
    <row r="52" ht="15.75" customHeight="1">
      <c r="A52" s="29" t="str">
        <f>'RESOLUCIONES 2015'!A5904:H5904</f>
        <v/>
      </c>
      <c r="B52" s="24">
        <v>5474.0</v>
      </c>
      <c r="C52" s="24">
        <v>43.0</v>
      </c>
      <c r="D52" s="25">
        <v>42061.0</v>
      </c>
      <c r="E52" s="26" t="s">
        <v>71</v>
      </c>
      <c r="F52" s="25"/>
      <c r="G52" s="26" t="s">
        <v>18</v>
      </c>
      <c r="H52" s="27"/>
      <c r="I52" s="28"/>
      <c r="J52" s="21"/>
      <c r="K52" s="21"/>
      <c r="L52" s="21"/>
      <c r="M52" s="21"/>
      <c r="N52" s="22">
        <f t="shared" si="1"/>
        <v>46206</v>
      </c>
      <c r="O52" s="23">
        <f>'RESOLUCIONES EPG'!$N52-'RESOLUCIONES EPG'!$D52</f>
        <v>4145</v>
      </c>
    </row>
    <row r="53" ht="15.75" customHeight="1">
      <c r="A53" s="29" t="str">
        <f>'RESOLUCIONES 2015'!A5903:H5903</f>
        <v/>
      </c>
      <c r="B53" s="24">
        <v>4714.0</v>
      </c>
      <c r="C53" s="24">
        <v>42.0</v>
      </c>
      <c r="D53" s="25">
        <v>42061.0</v>
      </c>
      <c r="E53" s="26" t="s">
        <v>72</v>
      </c>
      <c r="F53" s="25"/>
      <c r="G53" s="26" t="s">
        <v>18</v>
      </c>
      <c r="H53" s="27"/>
      <c r="I53" s="28"/>
      <c r="J53" s="21"/>
      <c r="K53" s="21"/>
      <c r="L53" s="21"/>
      <c r="M53" s="21"/>
      <c r="N53" s="22">
        <f t="shared" si="1"/>
        <v>46206</v>
      </c>
      <c r="O53" s="23">
        <f>'RESOLUCIONES EPG'!$N53-'RESOLUCIONES EPG'!$D53</f>
        <v>4145</v>
      </c>
    </row>
    <row r="54" ht="15.75" customHeight="1">
      <c r="A54" s="29" t="str">
        <f>'RESOLUCIONES 2015'!A5905:H5905</f>
        <v/>
      </c>
      <c r="B54" s="24">
        <v>5821.0</v>
      </c>
      <c r="C54" s="24">
        <v>44.0</v>
      </c>
      <c r="D54" s="25">
        <v>42061.0</v>
      </c>
      <c r="E54" s="26" t="s">
        <v>73</v>
      </c>
      <c r="F54" s="25"/>
      <c r="G54" s="26" t="s">
        <v>18</v>
      </c>
      <c r="H54" s="27"/>
      <c r="I54" s="28"/>
      <c r="J54" s="21"/>
      <c r="K54" s="21"/>
      <c r="L54" s="21"/>
      <c r="M54" s="21"/>
      <c r="N54" s="22">
        <f t="shared" si="1"/>
        <v>46206</v>
      </c>
      <c r="O54" s="23">
        <f>'RESOLUCIONES EPG'!$N54-'RESOLUCIONES EPG'!$D54</f>
        <v>4145</v>
      </c>
    </row>
    <row r="55" ht="15.75" customHeight="1">
      <c r="A55" s="29" t="str">
        <f>'RESOLUCIONES 2015'!A5914:H5914</f>
        <v/>
      </c>
      <c r="B55" s="24">
        <v>225799.0</v>
      </c>
      <c r="C55" s="24">
        <v>53.0</v>
      </c>
      <c r="D55" s="25">
        <v>42061.0</v>
      </c>
      <c r="E55" s="26" t="s">
        <v>74</v>
      </c>
      <c r="F55" s="25"/>
      <c r="G55" s="26" t="s">
        <v>42</v>
      </c>
      <c r="H55" s="27"/>
      <c r="I55" s="28"/>
      <c r="J55" s="21"/>
      <c r="K55" s="21"/>
      <c r="L55" s="21"/>
      <c r="M55" s="21"/>
      <c r="N55" s="22">
        <f t="shared" si="1"/>
        <v>46206</v>
      </c>
      <c r="O55" s="23">
        <f>'RESOLUCIONES EPG'!$N55-'RESOLUCIONES EPG'!$D55</f>
        <v>4145</v>
      </c>
    </row>
    <row r="56" ht="15.75" customHeight="1">
      <c r="A56" s="29" t="str">
        <f>'RESOLUCIONES 2015'!A5916:H5916</f>
        <v/>
      </c>
      <c r="B56" s="24">
        <v>42378.0</v>
      </c>
      <c r="C56" s="24">
        <v>55.0</v>
      </c>
      <c r="D56" s="25">
        <v>42061.0</v>
      </c>
      <c r="E56" s="26" t="s">
        <v>75</v>
      </c>
      <c r="F56" s="25"/>
      <c r="G56" s="26" t="s">
        <v>42</v>
      </c>
      <c r="H56" s="27"/>
      <c r="I56" s="28"/>
      <c r="J56" s="21"/>
      <c r="K56" s="21"/>
      <c r="L56" s="21"/>
      <c r="M56" s="21"/>
      <c r="N56" s="22">
        <f t="shared" si="1"/>
        <v>46206</v>
      </c>
      <c r="O56" s="23">
        <f>'RESOLUCIONES EPG'!$N56-'RESOLUCIONES EPG'!$D56</f>
        <v>4145</v>
      </c>
    </row>
    <row r="57" ht="16.5" customHeight="1">
      <c r="A57" s="29" t="str">
        <f>'RESOLUCIONES 2015'!A5910:H5910</f>
        <v/>
      </c>
      <c r="B57" s="24">
        <v>6033.0</v>
      </c>
      <c r="C57" s="24">
        <v>49.0</v>
      </c>
      <c r="D57" s="25">
        <v>42061.0</v>
      </c>
      <c r="E57" s="26" t="s">
        <v>76</v>
      </c>
      <c r="F57" s="25"/>
      <c r="G57" s="26" t="s">
        <v>18</v>
      </c>
      <c r="H57" s="27"/>
      <c r="I57" s="28"/>
      <c r="J57" s="21"/>
      <c r="K57" s="21"/>
      <c r="L57" s="21"/>
      <c r="M57" s="21"/>
      <c r="N57" s="22">
        <f t="shared" si="1"/>
        <v>46206</v>
      </c>
      <c r="O57" s="23">
        <f>'RESOLUCIONES EPG'!$N57-'RESOLUCIONES EPG'!$D57</f>
        <v>4145</v>
      </c>
    </row>
    <row r="58" ht="15.75" customHeight="1">
      <c r="A58" s="29" t="str">
        <f>'RESOLUCIONES 2015'!A5917:H5917</f>
        <v/>
      </c>
      <c r="B58" s="24">
        <v>21015.0</v>
      </c>
      <c r="C58" s="24">
        <v>56.0</v>
      </c>
      <c r="D58" s="25">
        <v>42061.0</v>
      </c>
      <c r="E58" s="26" t="s">
        <v>77</v>
      </c>
      <c r="F58" s="25"/>
      <c r="G58" s="26" t="s">
        <v>18</v>
      </c>
      <c r="H58" s="27"/>
      <c r="I58" s="28"/>
      <c r="J58" s="21"/>
      <c r="K58" s="21"/>
      <c r="L58" s="21"/>
      <c r="M58" s="21"/>
      <c r="N58" s="22">
        <f t="shared" si="1"/>
        <v>46206</v>
      </c>
      <c r="O58" s="23">
        <f>'RESOLUCIONES EPG'!$N58-'RESOLUCIONES EPG'!$D58</f>
        <v>4145</v>
      </c>
    </row>
    <row r="59" ht="16.5" customHeight="1">
      <c r="A59" s="29" t="str">
        <f>'RESOLUCIONES 2015'!A5902:H5902</f>
        <v/>
      </c>
      <c r="B59" s="24">
        <v>4737.0</v>
      </c>
      <c r="C59" s="24">
        <v>41.0</v>
      </c>
      <c r="D59" s="25">
        <v>42061.0</v>
      </c>
      <c r="E59" s="26" t="s">
        <v>78</v>
      </c>
      <c r="F59" s="25"/>
      <c r="G59" s="26" t="s">
        <v>28</v>
      </c>
      <c r="H59" s="27"/>
      <c r="I59" s="28"/>
      <c r="J59" s="21"/>
      <c r="K59" s="21"/>
      <c r="L59" s="21"/>
      <c r="M59" s="21"/>
      <c r="N59" s="22">
        <f t="shared" si="1"/>
        <v>46206</v>
      </c>
      <c r="O59" s="23">
        <f>'RESOLUCIONES EPG'!$N59-'RESOLUCIONES EPG'!$D59</f>
        <v>4145</v>
      </c>
    </row>
    <row r="60" ht="15.75" customHeight="1">
      <c r="A60" s="29" t="str">
        <f>'RESOLUCIONES 2015'!A5919:H5919</f>
        <v/>
      </c>
      <c r="B60" s="24">
        <v>4380.0</v>
      </c>
      <c r="C60" s="24">
        <v>58.0</v>
      </c>
      <c r="D60" s="25">
        <v>42061.0</v>
      </c>
      <c r="E60" s="26" t="s">
        <v>79</v>
      </c>
      <c r="F60" s="25"/>
      <c r="G60" s="26" t="s">
        <v>28</v>
      </c>
      <c r="H60" s="27"/>
      <c r="I60" s="28"/>
      <c r="J60" s="21"/>
      <c r="K60" s="21"/>
      <c r="L60" s="21"/>
      <c r="M60" s="21"/>
      <c r="N60" s="22">
        <f t="shared" si="1"/>
        <v>46206</v>
      </c>
      <c r="O60" s="23">
        <f>'RESOLUCIONES EPG'!$N60-'RESOLUCIONES EPG'!$D60</f>
        <v>4145</v>
      </c>
    </row>
    <row r="61" ht="15.75" customHeight="1">
      <c r="A61" s="29" t="str">
        <f>'RESOLUCIONES 2015'!A5906:H5906</f>
        <v/>
      </c>
      <c r="B61" s="24">
        <v>6621.0</v>
      </c>
      <c r="C61" s="24">
        <v>45.0</v>
      </c>
      <c r="D61" s="25">
        <v>42061.0</v>
      </c>
      <c r="E61" s="26" t="s">
        <v>80</v>
      </c>
      <c r="F61" s="25"/>
      <c r="G61" s="26" t="s">
        <v>18</v>
      </c>
      <c r="H61" s="27"/>
      <c r="I61" s="28"/>
      <c r="J61" s="21"/>
      <c r="K61" s="21"/>
      <c r="L61" s="21"/>
      <c r="M61" s="21"/>
      <c r="N61" s="22">
        <f t="shared" si="1"/>
        <v>46206</v>
      </c>
      <c r="O61" s="23">
        <f>'RESOLUCIONES EPG'!$N61-'RESOLUCIONES EPG'!$D61</f>
        <v>4145</v>
      </c>
    </row>
    <row r="62" ht="15.75" customHeight="1">
      <c r="A62" s="29" t="str">
        <f>'RESOLUCIONES 2015'!A5909:H5909</f>
        <v/>
      </c>
      <c r="B62" s="24">
        <v>6407.0</v>
      </c>
      <c r="C62" s="24">
        <v>48.0</v>
      </c>
      <c r="D62" s="25">
        <v>42061.0</v>
      </c>
      <c r="E62" s="26" t="s">
        <v>81</v>
      </c>
      <c r="F62" s="25"/>
      <c r="G62" s="26" t="s">
        <v>28</v>
      </c>
      <c r="H62" s="27"/>
      <c r="I62" s="28"/>
      <c r="J62" s="21"/>
      <c r="K62" s="21"/>
      <c r="L62" s="21"/>
      <c r="M62" s="21"/>
      <c r="N62" s="22">
        <f t="shared" si="1"/>
        <v>46206</v>
      </c>
      <c r="O62" s="23">
        <f>'RESOLUCIONES EPG'!$N62-'RESOLUCIONES EPG'!$D62</f>
        <v>4145</v>
      </c>
    </row>
    <row r="63" ht="15.75" customHeight="1">
      <c r="A63" s="29" t="str">
        <f>'RESOLUCIONES 2015'!A5915:H5915</f>
        <v/>
      </c>
      <c r="B63" s="24">
        <v>40286.0</v>
      </c>
      <c r="C63" s="24">
        <v>54.0</v>
      </c>
      <c r="D63" s="25">
        <v>42061.0</v>
      </c>
      <c r="E63" s="26" t="s">
        <v>82</v>
      </c>
      <c r="F63" s="25"/>
      <c r="G63" s="26" t="s">
        <v>42</v>
      </c>
      <c r="H63" s="27"/>
      <c r="I63" s="28"/>
      <c r="J63" s="21"/>
      <c r="K63" s="21"/>
      <c r="L63" s="21"/>
      <c r="M63" s="21"/>
      <c r="N63" s="22">
        <f t="shared" si="1"/>
        <v>46206</v>
      </c>
      <c r="O63" s="23">
        <f>'RESOLUCIONES EPG'!$N63-'RESOLUCIONES EPG'!$D63</f>
        <v>4145</v>
      </c>
    </row>
    <row r="64" ht="15.75" customHeight="1">
      <c r="A64" s="29" t="str">
        <f>'RESOLUCIONES 2015'!A5912:H5912</f>
        <v/>
      </c>
      <c r="B64" s="24">
        <v>7076.0</v>
      </c>
      <c r="C64" s="24">
        <v>51.0</v>
      </c>
      <c r="D64" s="25">
        <v>42061.0</v>
      </c>
      <c r="E64" s="26" t="s">
        <v>83</v>
      </c>
      <c r="F64" s="25"/>
      <c r="G64" s="26" t="s">
        <v>28</v>
      </c>
      <c r="H64" s="27"/>
      <c r="I64" s="28"/>
      <c r="J64" s="21"/>
      <c r="K64" s="21"/>
      <c r="L64" s="21"/>
      <c r="M64" s="21"/>
      <c r="N64" s="22">
        <f t="shared" si="1"/>
        <v>46206</v>
      </c>
      <c r="O64" s="23">
        <f>'RESOLUCIONES EPG'!$N64-'RESOLUCIONES EPG'!$D64</f>
        <v>4145</v>
      </c>
    </row>
    <row r="65" ht="15.75" customHeight="1">
      <c r="A65" s="29" t="str">
        <f>'RESOLUCIONES 2015'!A5925:H5925</f>
        <v/>
      </c>
      <c r="B65" s="24"/>
      <c r="C65" s="24">
        <v>64.0</v>
      </c>
      <c r="D65" s="25">
        <v>42066.0</v>
      </c>
      <c r="E65" s="26"/>
      <c r="F65" s="25"/>
      <c r="G65" s="26" t="s">
        <v>84</v>
      </c>
      <c r="H65" s="27"/>
      <c r="I65" s="28"/>
      <c r="J65" s="21"/>
      <c r="K65" s="21"/>
      <c r="L65" s="21"/>
      <c r="M65" s="21"/>
      <c r="N65" s="22">
        <f t="shared" si="1"/>
        <v>46206</v>
      </c>
      <c r="O65" s="23">
        <f>'RESOLUCIONES EPG'!$N65-'RESOLUCIONES EPG'!$D65</f>
        <v>4140</v>
      </c>
    </row>
    <row r="66" ht="15.75" customHeight="1">
      <c r="A66" s="29" t="str">
        <f>'RESOLUCIONES 2015'!A5921:H5921</f>
        <v/>
      </c>
      <c r="B66" s="24">
        <v>6747.0</v>
      </c>
      <c r="C66" s="24">
        <v>60.0</v>
      </c>
      <c r="D66" s="25">
        <v>42068.0</v>
      </c>
      <c r="E66" s="26" t="s">
        <v>67</v>
      </c>
      <c r="F66" s="25"/>
      <c r="G66" s="26" t="s">
        <v>28</v>
      </c>
      <c r="H66" s="27"/>
      <c r="I66" s="28"/>
      <c r="J66" s="21"/>
      <c r="K66" s="21"/>
      <c r="L66" s="21"/>
      <c r="M66" s="21"/>
      <c r="N66" s="22">
        <f t="shared" si="1"/>
        <v>46206</v>
      </c>
      <c r="O66" s="23">
        <f>'RESOLUCIONES EPG'!$N66-'RESOLUCIONES EPG'!$D66</f>
        <v>4138</v>
      </c>
    </row>
    <row r="67" ht="15.75" customHeight="1">
      <c r="A67" s="29" t="str">
        <f>'RESOLUCIONES 2015'!A5922:H5922</f>
        <v/>
      </c>
      <c r="B67" s="24">
        <v>7684.0</v>
      </c>
      <c r="C67" s="24">
        <v>61.0</v>
      </c>
      <c r="D67" s="25">
        <v>42068.0</v>
      </c>
      <c r="E67" s="26" t="s">
        <v>85</v>
      </c>
      <c r="F67" s="25" t="s">
        <v>86</v>
      </c>
      <c r="G67" s="26" t="s">
        <v>18</v>
      </c>
      <c r="H67" s="27"/>
      <c r="I67" s="28"/>
      <c r="J67" s="21"/>
      <c r="K67" s="21"/>
      <c r="L67" s="21"/>
      <c r="M67" s="21"/>
      <c r="N67" s="22">
        <f t="shared" si="1"/>
        <v>46206</v>
      </c>
      <c r="O67" s="23">
        <f>'RESOLUCIONES EPG'!$N67-'RESOLUCIONES EPG'!$D67</f>
        <v>4138</v>
      </c>
    </row>
    <row r="68" ht="15.75" customHeight="1">
      <c r="A68" s="29" t="str">
        <f>'RESOLUCIONES 2015'!A5920:H5920</f>
        <v/>
      </c>
      <c r="B68" s="24">
        <v>6622.0</v>
      </c>
      <c r="C68" s="24">
        <v>59.0</v>
      </c>
      <c r="D68" s="25">
        <v>42068.0</v>
      </c>
      <c r="E68" s="26" t="s">
        <v>80</v>
      </c>
      <c r="F68" s="25"/>
      <c r="G68" s="26" t="s">
        <v>28</v>
      </c>
      <c r="H68" s="27"/>
      <c r="I68" s="28"/>
      <c r="J68" s="21"/>
      <c r="K68" s="21"/>
      <c r="L68" s="21"/>
      <c r="M68" s="21"/>
      <c r="N68" s="22">
        <f t="shared" si="1"/>
        <v>46206</v>
      </c>
      <c r="O68" s="23">
        <f>'RESOLUCIONES EPG'!$N68-'RESOLUCIONES EPG'!$D68</f>
        <v>4138</v>
      </c>
    </row>
    <row r="69" ht="15.75" customHeight="1">
      <c r="A69" s="29" t="str">
        <f>'RESOLUCIONES 2015'!A5924:H5924</f>
        <v/>
      </c>
      <c r="B69" s="24"/>
      <c r="C69" s="24">
        <v>63.0</v>
      </c>
      <c r="D69" s="25">
        <v>42072.0</v>
      </c>
      <c r="E69" s="26" t="s">
        <v>60</v>
      </c>
      <c r="F69" s="25"/>
      <c r="G69" s="26" t="s">
        <v>87</v>
      </c>
      <c r="H69" s="27"/>
      <c r="I69" s="28"/>
      <c r="J69" s="21"/>
      <c r="K69" s="21"/>
      <c r="L69" s="21"/>
      <c r="M69" s="21"/>
      <c r="N69" s="22">
        <f t="shared" si="1"/>
        <v>46206</v>
      </c>
      <c r="O69" s="23">
        <f>'RESOLUCIONES EPG'!$N69-'RESOLUCIONES EPG'!$D69</f>
        <v>4134</v>
      </c>
    </row>
    <row r="70" ht="15.75" customHeight="1">
      <c r="A70" s="29" t="str">
        <f>'RESOLUCIONES 2015'!A5923:H5923</f>
        <v/>
      </c>
      <c r="B70" s="24">
        <v>7520.0</v>
      </c>
      <c r="C70" s="24">
        <v>62.0</v>
      </c>
      <c r="D70" s="25">
        <v>42072.0</v>
      </c>
      <c r="E70" s="26" t="s">
        <v>88</v>
      </c>
      <c r="F70" s="25"/>
      <c r="G70" s="26" t="s">
        <v>89</v>
      </c>
      <c r="H70" s="27" t="s">
        <v>90</v>
      </c>
      <c r="I70" s="28"/>
      <c r="J70" s="21"/>
      <c r="K70" s="21"/>
      <c r="L70" s="21"/>
      <c r="M70" s="21"/>
      <c r="N70" s="22">
        <f t="shared" si="1"/>
        <v>46206</v>
      </c>
      <c r="O70" s="23">
        <f>'RESOLUCIONES EPG'!$N70-'RESOLUCIONES EPG'!$D70</f>
        <v>4134</v>
      </c>
    </row>
    <row r="71" ht="15.75" customHeight="1">
      <c r="A71" s="29" t="str">
        <f>'RESOLUCIONES 2015'!A5933:H5933</f>
        <v/>
      </c>
      <c r="B71" s="24">
        <v>31702.0</v>
      </c>
      <c r="C71" s="24">
        <v>72.0</v>
      </c>
      <c r="D71" s="25">
        <v>42076.0</v>
      </c>
      <c r="E71" s="26" t="s">
        <v>91</v>
      </c>
      <c r="F71" s="25"/>
      <c r="G71" s="26" t="s">
        <v>50</v>
      </c>
      <c r="H71" s="27"/>
      <c r="I71" s="28"/>
      <c r="J71" s="21"/>
      <c r="K71" s="21"/>
      <c r="L71" s="21"/>
      <c r="M71" s="21"/>
      <c r="N71" s="22">
        <f t="shared" si="1"/>
        <v>46206</v>
      </c>
      <c r="O71" s="23">
        <f>'RESOLUCIONES EPG'!$N71-'RESOLUCIONES EPG'!$D71</f>
        <v>4130</v>
      </c>
    </row>
    <row r="72" ht="15.75" customHeight="1">
      <c r="A72" s="29" t="str">
        <f>'RESOLUCIONES 2015'!A5926:H5926</f>
        <v/>
      </c>
      <c r="B72" s="24">
        <v>8732.0</v>
      </c>
      <c r="C72" s="24">
        <v>65.0</v>
      </c>
      <c r="D72" s="25">
        <v>42076.0</v>
      </c>
      <c r="E72" s="26" t="s">
        <v>92</v>
      </c>
      <c r="F72" s="25" t="s">
        <v>93</v>
      </c>
      <c r="G72" s="26" t="s">
        <v>18</v>
      </c>
      <c r="H72" s="27"/>
      <c r="I72" s="28"/>
      <c r="J72" s="21"/>
      <c r="K72" s="21"/>
      <c r="L72" s="21"/>
      <c r="M72" s="21"/>
      <c r="N72" s="22">
        <f t="shared" si="1"/>
        <v>46206</v>
      </c>
      <c r="O72" s="23">
        <f>'RESOLUCIONES EPG'!$N72-'RESOLUCIONES EPG'!$D72</f>
        <v>4130</v>
      </c>
    </row>
    <row r="73" ht="16.5" customHeight="1">
      <c r="A73" s="29" t="str">
        <f>'RESOLUCIONES 2015'!A5932:H5932</f>
        <v/>
      </c>
      <c r="B73" s="24">
        <v>43574.0</v>
      </c>
      <c r="C73" s="24">
        <v>71.0</v>
      </c>
      <c r="D73" s="25">
        <v>42076.0</v>
      </c>
      <c r="E73" s="26" t="s">
        <v>94</v>
      </c>
      <c r="F73" s="25"/>
      <c r="G73" s="26" t="s">
        <v>50</v>
      </c>
      <c r="H73" s="27"/>
      <c r="I73" s="28"/>
      <c r="J73" s="21"/>
      <c r="K73" s="21"/>
      <c r="L73" s="21"/>
      <c r="M73" s="21"/>
      <c r="N73" s="22">
        <f t="shared" si="1"/>
        <v>46206</v>
      </c>
      <c r="O73" s="23">
        <f>'RESOLUCIONES EPG'!$N73-'RESOLUCIONES EPG'!$D73</f>
        <v>4130</v>
      </c>
    </row>
    <row r="74" ht="16.5" customHeight="1">
      <c r="A74" s="29" t="str">
        <f>'RESOLUCIONES 2015'!A5927:H5927</f>
        <v/>
      </c>
      <c r="B74" s="24">
        <v>7943.0</v>
      </c>
      <c r="C74" s="24">
        <v>66.0</v>
      </c>
      <c r="D74" s="25">
        <v>42076.0</v>
      </c>
      <c r="E74" s="26" t="s">
        <v>95</v>
      </c>
      <c r="F74" s="30" t="s">
        <v>96</v>
      </c>
      <c r="G74" s="26" t="s">
        <v>18</v>
      </c>
      <c r="H74" s="27"/>
      <c r="I74" s="28"/>
      <c r="J74" s="21"/>
      <c r="K74" s="21"/>
      <c r="L74" s="21"/>
      <c r="M74" s="21"/>
      <c r="N74" s="22">
        <f t="shared" si="1"/>
        <v>46206</v>
      </c>
      <c r="O74" s="23">
        <f>'RESOLUCIONES EPG'!$N74-'RESOLUCIONES EPG'!$D74</f>
        <v>4130</v>
      </c>
    </row>
    <row r="75" ht="16.5" customHeight="1">
      <c r="A75" s="29" t="str">
        <f>'RESOLUCIONES 2015'!A5928:H5928</f>
        <v/>
      </c>
      <c r="B75" s="24">
        <v>7851.0</v>
      </c>
      <c r="C75" s="24">
        <v>67.0</v>
      </c>
      <c r="D75" s="25">
        <v>42076.0</v>
      </c>
      <c r="E75" s="26" t="s">
        <v>97</v>
      </c>
      <c r="F75" s="25"/>
      <c r="G75" s="26" t="s">
        <v>18</v>
      </c>
      <c r="H75" s="27"/>
      <c r="I75" s="28"/>
      <c r="J75" s="21"/>
      <c r="K75" s="21"/>
      <c r="L75" s="21"/>
      <c r="M75" s="21"/>
      <c r="N75" s="22">
        <f t="shared" si="1"/>
        <v>46206</v>
      </c>
      <c r="O75" s="23">
        <f>'RESOLUCIONES EPG'!$N75-'RESOLUCIONES EPG'!$D75</f>
        <v>4130</v>
      </c>
    </row>
    <row r="76" ht="16.5" customHeight="1">
      <c r="A76" s="29" t="str">
        <f>'RESOLUCIONES 2015'!A5929:H5929</f>
        <v/>
      </c>
      <c r="B76" s="24">
        <v>8346.0</v>
      </c>
      <c r="C76" s="24">
        <v>68.0</v>
      </c>
      <c r="D76" s="25">
        <v>42076.0</v>
      </c>
      <c r="E76" s="26" t="s">
        <v>98</v>
      </c>
      <c r="F76" s="25"/>
      <c r="G76" s="26" t="s">
        <v>89</v>
      </c>
      <c r="H76" s="27" t="s">
        <v>90</v>
      </c>
      <c r="I76" s="28"/>
      <c r="J76" s="21"/>
      <c r="K76" s="21"/>
      <c r="L76" s="21"/>
      <c r="M76" s="21"/>
      <c r="N76" s="22">
        <f t="shared" si="1"/>
        <v>46206</v>
      </c>
      <c r="O76" s="23">
        <f>'RESOLUCIONES EPG'!$N76-'RESOLUCIONES EPG'!$D76</f>
        <v>4130</v>
      </c>
    </row>
    <row r="77" ht="16.5" customHeight="1">
      <c r="A77" s="29" t="str">
        <f>'RESOLUCIONES 2015'!A5931:H5931</f>
        <v/>
      </c>
      <c r="B77" s="24">
        <v>8653.0</v>
      </c>
      <c r="C77" s="24">
        <v>70.0</v>
      </c>
      <c r="D77" s="25">
        <v>42076.0</v>
      </c>
      <c r="E77" s="26" t="s">
        <v>99</v>
      </c>
      <c r="F77" s="25"/>
      <c r="G77" s="26" t="s">
        <v>28</v>
      </c>
      <c r="H77" s="27"/>
      <c r="I77" s="28"/>
      <c r="J77" s="21"/>
      <c r="K77" s="21"/>
      <c r="L77" s="21"/>
      <c r="M77" s="21"/>
      <c r="N77" s="22">
        <f t="shared" si="1"/>
        <v>46206</v>
      </c>
      <c r="O77" s="23">
        <f>'RESOLUCIONES EPG'!$N77-'RESOLUCIONES EPG'!$D77</f>
        <v>4130</v>
      </c>
    </row>
    <row r="78" ht="16.5" customHeight="1">
      <c r="A78" s="29" t="str">
        <f>'RESOLUCIONES 2015'!A5930:H5930</f>
        <v/>
      </c>
      <c r="B78" s="24">
        <v>8283.0</v>
      </c>
      <c r="C78" s="24">
        <v>69.0</v>
      </c>
      <c r="D78" s="25">
        <v>42076.0</v>
      </c>
      <c r="E78" s="26" t="s">
        <v>100</v>
      </c>
      <c r="F78" s="25"/>
      <c r="G78" s="26" t="s">
        <v>28</v>
      </c>
      <c r="H78" s="27"/>
      <c r="I78" s="28"/>
      <c r="J78" s="21"/>
      <c r="K78" s="21"/>
      <c r="L78" s="21"/>
      <c r="M78" s="21"/>
      <c r="N78" s="22">
        <f t="shared" si="1"/>
        <v>46206</v>
      </c>
      <c r="O78" s="23">
        <f>'RESOLUCIONES EPG'!$N78-'RESOLUCIONES EPG'!$D78</f>
        <v>4130</v>
      </c>
    </row>
    <row r="79" ht="16.5" customHeight="1">
      <c r="A79" s="29" t="str">
        <f>'RESOLUCIONES 2015'!A5934:H5934</f>
        <v/>
      </c>
      <c r="B79" s="24">
        <v>5160.0</v>
      </c>
      <c r="C79" s="24">
        <v>73.0</v>
      </c>
      <c r="D79" s="25">
        <v>42080.0</v>
      </c>
      <c r="E79" s="26" t="s">
        <v>101</v>
      </c>
      <c r="F79" s="25"/>
      <c r="G79" s="26" t="s">
        <v>42</v>
      </c>
      <c r="H79" s="27"/>
      <c r="I79" s="28"/>
      <c r="J79" s="21"/>
      <c r="K79" s="21"/>
      <c r="L79" s="21"/>
      <c r="M79" s="21"/>
      <c r="N79" s="22">
        <f t="shared" si="1"/>
        <v>46206</v>
      </c>
      <c r="O79" s="23">
        <f>'RESOLUCIONES EPG'!$N79-'RESOLUCIONES EPG'!$D79</f>
        <v>4126</v>
      </c>
    </row>
    <row r="80" ht="16.5" customHeight="1">
      <c r="A80" s="29" t="str">
        <f>'RESOLUCIONES 2015'!A5935:H5935</f>
        <v/>
      </c>
      <c r="B80" s="24">
        <v>9127.0</v>
      </c>
      <c r="C80" s="24">
        <v>74.0</v>
      </c>
      <c r="D80" s="25">
        <v>42080.0</v>
      </c>
      <c r="E80" s="26" t="s">
        <v>44</v>
      </c>
      <c r="F80" s="25"/>
      <c r="G80" s="26" t="s">
        <v>28</v>
      </c>
      <c r="H80" s="27"/>
      <c r="I80" s="28"/>
      <c r="J80" s="21"/>
      <c r="K80" s="21"/>
      <c r="L80" s="21"/>
      <c r="M80" s="21"/>
      <c r="N80" s="22">
        <f t="shared" si="1"/>
        <v>46206</v>
      </c>
      <c r="O80" s="23">
        <f>'RESOLUCIONES EPG'!$N80-'RESOLUCIONES EPG'!$D80</f>
        <v>4126</v>
      </c>
    </row>
    <row r="81" ht="16.5" customHeight="1">
      <c r="A81" s="29" t="str">
        <f>'RESOLUCIONES 2015'!A5936:H5936</f>
        <v/>
      </c>
      <c r="B81" s="24">
        <v>247.0</v>
      </c>
      <c r="C81" s="24">
        <v>75.0</v>
      </c>
      <c r="D81" s="25">
        <v>42080.0</v>
      </c>
      <c r="E81" s="26" t="s">
        <v>102</v>
      </c>
      <c r="F81" s="25"/>
      <c r="G81" s="26" t="s">
        <v>103</v>
      </c>
      <c r="H81" s="27"/>
      <c r="I81" s="28"/>
      <c r="J81" s="21"/>
      <c r="K81" s="21"/>
      <c r="L81" s="21"/>
      <c r="M81" s="21"/>
      <c r="N81" s="22">
        <f t="shared" si="1"/>
        <v>46206</v>
      </c>
      <c r="O81" s="23">
        <f>'RESOLUCIONES EPG'!$N81-'RESOLUCIONES EPG'!$D81</f>
        <v>4126</v>
      </c>
    </row>
    <row r="82" ht="15.75" customHeight="1">
      <c r="A82" s="29" t="str">
        <f>'RESOLUCIONES 2015'!A5942:H5942</f>
        <v/>
      </c>
      <c r="B82" s="24">
        <v>9534.0</v>
      </c>
      <c r="C82" s="24">
        <v>81.0</v>
      </c>
      <c r="D82" s="31">
        <v>42081.0</v>
      </c>
      <c r="E82" s="26" t="s">
        <v>104</v>
      </c>
      <c r="F82" s="31"/>
      <c r="G82" s="26" t="s">
        <v>105</v>
      </c>
      <c r="H82" s="27"/>
      <c r="I82" s="28"/>
      <c r="J82" s="21"/>
      <c r="K82" s="21"/>
      <c r="L82" s="21"/>
      <c r="M82" s="21"/>
      <c r="N82" s="22">
        <f t="shared" si="1"/>
        <v>46206</v>
      </c>
      <c r="O82" s="23">
        <f>'RESOLUCIONES EPG'!$N82-'RESOLUCIONES EPG'!$D82</f>
        <v>4125</v>
      </c>
    </row>
    <row r="83" ht="15.75" customHeight="1">
      <c r="A83" s="29" t="str">
        <f>'RESOLUCIONES 2015'!A5943:H5943</f>
        <v/>
      </c>
      <c r="B83" s="24">
        <v>9779.0</v>
      </c>
      <c r="C83" s="24">
        <v>82.0</v>
      </c>
      <c r="D83" s="31">
        <v>42081.0</v>
      </c>
      <c r="E83" s="26" t="s">
        <v>106</v>
      </c>
      <c r="F83" s="31" t="s">
        <v>86</v>
      </c>
      <c r="G83" s="26" t="s">
        <v>28</v>
      </c>
      <c r="H83" s="27"/>
      <c r="I83" s="28"/>
      <c r="J83" s="21"/>
      <c r="K83" s="21"/>
      <c r="L83" s="21"/>
      <c r="M83" s="21"/>
      <c r="N83" s="22">
        <f t="shared" si="1"/>
        <v>46206</v>
      </c>
      <c r="O83" s="23">
        <f>'RESOLUCIONES EPG'!$N83-'RESOLUCIONES EPG'!$D83</f>
        <v>4125</v>
      </c>
    </row>
    <row r="84" ht="15.75" customHeight="1">
      <c r="A84" s="29" t="str">
        <f>'RESOLUCIONES 2015'!A5945:H5945</f>
        <v/>
      </c>
      <c r="B84" s="24">
        <v>44016.0</v>
      </c>
      <c r="C84" s="24">
        <v>84.0</v>
      </c>
      <c r="D84" s="31">
        <v>42081.0</v>
      </c>
      <c r="E84" s="26" t="s">
        <v>107</v>
      </c>
      <c r="F84" s="31"/>
      <c r="G84" s="26" t="s">
        <v>108</v>
      </c>
      <c r="H84" s="27"/>
      <c r="I84" s="28"/>
      <c r="J84" s="21"/>
      <c r="K84" s="21"/>
      <c r="L84" s="21"/>
      <c r="M84" s="21"/>
      <c r="N84" s="22">
        <f t="shared" si="1"/>
        <v>46206</v>
      </c>
      <c r="O84" s="23">
        <f>'RESOLUCIONES EPG'!$N84-'RESOLUCIONES EPG'!$D84</f>
        <v>4125</v>
      </c>
    </row>
    <row r="85" ht="15.75" customHeight="1">
      <c r="A85" s="29" t="str">
        <f>'RESOLUCIONES 2015'!A5937:H5937</f>
        <v/>
      </c>
      <c r="B85" s="24">
        <v>34239.0</v>
      </c>
      <c r="C85" s="24">
        <v>76.0</v>
      </c>
      <c r="D85" s="31">
        <v>42081.0</v>
      </c>
      <c r="E85" s="26" t="s">
        <v>109</v>
      </c>
      <c r="F85" s="31"/>
      <c r="G85" s="26" t="s">
        <v>110</v>
      </c>
      <c r="H85" s="27"/>
      <c r="I85" s="28"/>
      <c r="J85" s="21"/>
      <c r="K85" s="21"/>
      <c r="L85" s="21"/>
      <c r="M85" s="21"/>
      <c r="N85" s="22">
        <f t="shared" si="1"/>
        <v>46206</v>
      </c>
      <c r="O85" s="23">
        <f>'RESOLUCIONES EPG'!$N85-'RESOLUCIONES EPG'!$D85</f>
        <v>4125</v>
      </c>
    </row>
    <row r="86" ht="15.75" customHeight="1">
      <c r="A86" s="29" t="str">
        <f>'RESOLUCIONES 2015'!A5938:H5938</f>
        <v/>
      </c>
      <c r="B86" s="24">
        <v>9774.0</v>
      </c>
      <c r="C86" s="24">
        <v>77.0</v>
      </c>
      <c r="D86" s="31">
        <v>42081.0</v>
      </c>
      <c r="E86" s="26" t="s">
        <v>111</v>
      </c>
      <c r="F86" s="31"/>
      <c r="G86" s="26" t="s">
        <v>18</v>
      </c>
      <c r="H86" s="27"/>
      <c r="I86" s="28"/>
      <c r="J86" s="21"/>
      <c r="K86" s="21"/>
      <c r="L86" s="21"/>
      <c r="M86" s="21"/>
      <c r="N86" s="22">
        <f t="shared" si="1"/>
        <v>46206</v>
      </c>
      <c r="O86" s="23">
        <f>'RESOLUCIONES EPG'!$N86-'RESOLUCIONES EPG'!$D86</f>
        <v>4125</v>
      </c>
    </row>
    <row r="87" ht="15.75" customHeight="1">
      <c r="A87" s="29" t="str">
        <f>'RESOLUCIONES 2015'!A5939:H5939</f>
        <v/>
      </c>
      <c r="B87" s="24">
        <v>9714.0</v>
      </c>
      <c r="C87" s="24">
        <v>78.0</v>
      </c>
      <c r="D87" s="31">
        <v>42081.0</v>
      </c>
      <c r="E87" s="26" t="s">
        <v>112</v>
      </c>
      <c r="F87" s="31"/>
      <c r="G87" s="26" t="s">
        <v>18</v>
      </c>
      <c r="H87" s="27"/>
      <c r="I87" s="28"/>
      <c r="J87" s="21"/>
      <c r="K87" s="21"/>
      <c r="L87" s="21"/>
      <c r="M87" s="21"/>
      <c r="N87" s="22">
        <f t="shared" si="1"/>
        <v>46206</v>
      </c>
      <c r="O87" s="23">
        <f>'RESOLUCIONES EPG'!$N87-'RESOLUCIONES EPG'!$D87</f>
        <v>4125</v>
      </c>
    </row>
    <row r="88" ht="15.75" customHeight="1">
      <c r="A88" s="29" t="str">
        <f>'RESOLUCIONES 2015'!A5940:H5940</f>
        <v/>
      </c>
      <c r="B88" s="24">
        <v>9622.0</v>
      </c>
      <c r="C88" s="24">
        <v>79.0</v>
      </c>
      <c r="D88" s="31">
        <v>42081.0</v>
      </c>
      <c r="E88" s="26" t="s">
        <v>113</v>
      </c>
      <c r="F88" s="31"/>
      <c r="G88" s="26" t="s">
        <v>18</v>
      </c>
      <c r="H88" s="27"/>
      <c r="I88" s="28"/>
      <c r="J88" s="21"/>
      <c r="K88" s="21"/>
      <c r="L88" s="21"/>
      <c r="M88" s="21"/>
      <c r="N88" s="22">
        <f t="shared" si="1"/>
        <v>46206</v>
      </c>
      <c r="O88" s="23">
        <f>'RESOLUCIONES EPG'!$N88-'RESOLUCIONES EPG'!$D88</f>
        <v>4125</v>
      </c>
    </row>
    <row r="89" ht="16.5" customHeight="1">
      <c r="A89" s="29" t="str">
        <f>'RESOLUCIONES 2015'!A5944:H5944</f>
        <v/>
      </c>
      <c r="B89" s="24">
        <v>9622.0</v>
      </c>
      <c r="C89" s="24">
        <v>83.0</v>
      </c>
      <c r="D89" s="31">
        <v>42081.0</v>
      </c>
      <c r="E89" s="26" t="s">
        <v>113</v>
      </c>
      <c r="F89" s="31"/>
      <c r="G89" s="26" t="s">
        <v>28</v>
      </c>
      <c r="H89" s="27"/>
      <c r="I89" s="28"/>
      <c r="J89" s="21"/>
      <c r="K89" s="21"/>
      <c r="L89" s="21"/>
      <c r="M89" s="21"/>
      <c r="N89" s="22">
        <f t="shared" si="1"/>
        <v>46206</v>
      </c>
      <c r="O89" s="23">
        <f>'RESOLUCIONES EPG'!$N89-'RESOLUCIONES EPG'!$D89</f>
        <v>4125</v>
      </c>
    </row>
    <row r="90" ht="15.75" customHeight="1">
      <c r="A90" s="29" t="str">
        <f>'RESOLUCIONES 2015'!A5946:H5946</f>
        <v/>
      </c>
      <c r="B90" s="24">
        <v>9952.0</v>
      </c>
      <c r="C90" s="24">
        <v>85.0</v>
      </c>
      <c r="D90" s="31">
        <v>42087.0</v>
      </c>
      <c r="E90" s="26" t="s">
        <v>114</v>
      </c>
      <c r="F90" s="31"/>
      <c r="G90" s="26" t="s">
        <v>28</v>
      </c>
      <c r="H90" s="27"/>
      <c r="I90" s="28"/>
      <c r="J90" s="21"/>
      <c r="K90" s="21"/>
      <c r="L90" s="21"/>
      <c r="M90" s="21"/>
      <c r="N90" s="22">
        <f t="shared" si="1"/>
        <v>46206</v>
      </c>
      <c r="O90" s="23">
        <f>'RESOLUCIONES EPG'!$N90-'RESOLUCIONES EPG'!$D90</f>
        <v>4119</v>
      </c>
    </row>
    <row r="91" ht="16.5" customHeight="1">
      <c r="A91" s="29" t="str">
        <f>'RESOLUCIONES 2015'!A5949:H5949</f>
        <v/>
      </c>
      <c r="B91" s="24">
        <v>10637.0</v>
      </c>
      <c r="C91" s="24">
        <v>88.0</v>
      </c>
      <c r="D91" s="31">
        <v>42087.0</v>
      </c>
      <c r="E91" s="26" t="s">
        <v>115</v>
      </c>
      <c r="F91" s="31"/>
      <c r="G91" s="26" t="s">
        <v>28</v>
      </c>
      <c r="H91" s="27"/>
      <c r="I91" s="28"/>
      <c r="J91" s="21"/>
      <c r="K91" s="21"/>
      <c r="L91" s="21"/>
      <c r="M91" s="21"/>
      <c r="N91" s="22">
        <f t="shared" si="1"/>
        <v>46206</v>
      </c>
      <c r="O91" s="23">
        <f>'RESOLUCIONES EPG'!$N91-'RESOLUCIONES EPG'!$D91</f>
        <v>4119</v>
      </c>
    </row>
    <row r="92" ht="16.5" customHeight="1">
      <c r="A92" s="29" t="str">
        <f>'RESOLUCIONES 2015'!A5947:H5947</f>
        <v/>
      </c>
      <c r="B92" s="24">
        <v>8283.0</v>
      </c>
      <c r="C92" s="24">
        <v>86.0</v>
      </c>
      <c r="D92" s="31">
        <v>42087.0</v>
      </c>
      <c r="E92" s="26" t="s">
        <v>116</v>
      </c>
      <c r="F92" s="31"/>
      <c r="G92" s="26" t="s">
        <v>108</v>
      </c>
      <c r="H92" s="27"/>
      <c r="I92" s="28"/>
      <c r="J92" s="21"/>
      <c r="K92" s="21"/>
      <c r="L92" s="21"/>
      <c r="M92" s="21"/>
      <c r="N92" s="22">
        <f t="shared" si="1"/>
        <v>46206</v>
      </c>
      <c r="O92" s="23">
        <f>'RESOLUCIONES EPG'!$N92-'RESOLUCIONES EPG'!$D92</f>
        <v>4119</v>
      </c>
    </row>
    <row r="93" ht="15.75" customHeight="1">
      <c r="A93" s="29" t="str">
        <f>'RESOLUCIONES 2015'!A5948:H5948</f>
        <v/>
      </c>
      <c r="B93" s="24">
        <v>10727.0</v>
      </c>
      <c r="C93" s="24">
        <v>87.0</v>
      </c>
      <c r="D93" s="31">
        <v>42087.0</v>
      </c>
      <c r="E93" s="26" t="s">
        <v>117</v>
      </c>
      <c r="F93" s="31"/>
      <c r="G93" s="26" t="s">
        <v>118</v>
      </c>
      <c r="H93" s="27"/>
      <c r="I93" s="28"/>
      <c r="J93" s="21"/>
      <c r="K93" s="21"/>
      <c r="L93" s="21"/>
      <c r="M93" s="21"/>
      <c r="N93" s="22">
        <f t="shared" si="1"/>
        <v>46206</v>
      </c>
      <c r="O93" s="23">
        <f>'RESOLUCIONES EPG'!$N93-'RESOLUCIONES EPG'!$D93</f>
        <v>4119</v>
      </c>
    </row>
    <row r="94" ht="15.75" customHeight="1">
      <c r="A94" s="29" t="str">
        <f>'RESOLUCIONES 2015'!A5950:H5950</f>
        <v/>
      </c>
      <c r="B94" s="24">
        <v>10386.0</v>
      </c>
      <c r="C94" s="24">
        <v>89.0</v>
      </c>
      <c r="D94" s="31">
        <v>42087.0</v>
      </c>
      <c r="E94" s="26" t="s">
        <v>119</v>
      </c>
      <c r="F94" s="31"/>
      <c r="G94" s="26" t="s">
        <v>120</v>
      </c>
      <c r="H94" s="27"/>
      <c r="I94" s="28"/>
      <c r="J94" s="21"/>
      <c r="K94" s="21"/>
      <c r="L94" s="21"/>
      <c r="M94" s="21"/>
      <c r="N94" s="22">
        <f t="shared" si="1"/>
        <v>46206</v>
      </c>
      <c r="O94" s="23">
        <f>'RESOLUCIONES EPG'!$N94-'RESOLUCIONES EPG'!$D94</f>
        <v>4119</v>
      </c>
    </row>
    <row r="95" ht="16.5" customHeight="1">
      <c r="A95" s="29" t="str">
        <f>'RESOLUCIONES 2015'!A5941:H5941</f>
        <v/>
      </c>
      <c r="B95" s="24">
        <v>10390.0</v>
      </c>
      <c r="C95" s="24">
        <v>80.0</v>
      </c>
      <c r="D95" s="31">
        <v>42087.0</v>
      </c>
      <c r="E95" s="26" t="s">
        <v>121</v>
      </c>
      <c r="F95" s="31"/>
      <c r="G95" s="26" t="s">
        <v>122</v>
      </c>
      <c r="H95" s="27"/>
      <c r="I95" s="28"/>
      <c r="J95" s="21"/>
      <c r="K95" s="21"/>
      <c r="L95" s="21"/>
      <c r="M95" s="21"/>
      <c r="N95" s="22">
        <f t="shared" si="1"/>
        <v>46206</v>
      </c>
      <c r="O95" s="23">
        <f>'RESOLUCIONES EPG'!$N95-'RESOLUCIONES EPG'!$D95</f>
        <v>4119</v>
      </c>
    </row>
    <row r="96" ht="16.5" customHeight="1">
      <c r="A96" s="29" t="str">
        <f>'RESOLUCIONES 2015'!A5951:H5951</f>
        <v/>
      </c>
      <c r="B96" s="24">
        <v>6407.0</v>
      </c>
      <c r="C96" s="24">
        <v>90.0</v>
      </c>
      <c r="D96" s="31">
        <v>42089.0</v>
      </c>
      <c r="E96" s="26" t="s">
        <v>123</v>
      </c>
      <c r="F96" s="31"/>
      <c r="G96" s="26" t="s">
        <v>108</v>
      </c>
      <c r="H96" s="27"/>
      <c r="I96" s="28"/>
      <c r="J96" s="21"/>
      <c r="K96" s="21"/>
      <c r="L96" s="21"/>
      <c r="M96" s="21"/>
      <c r="N96" s="22">
        <f t="shared" si="1"/>
        <v>46206</v>
      </c>
      <c r="O96" s="23">
        <f>'RESOLUCIONES EPG'!$N96-'RESOLUCIONES EPG'!$D96</f>
        <v>4117</v>
      </c>
    </row>
    <row r="97" ht="16.5" customHeight="1">
      <c r="A97" s="29" t="str">
        <f>'RESOLUCIONES 2015'!A5952:H5952</f>
        <v/>
      </c>
      <c r="B97" s="24">
        <v>10439.0</v>
      </c>
      <c r="C97" s="24">
        <v>91.0</v>
      </c>
      <c r="D97" s="31">
        <v>42089.0</v>
      </c>
      <c r="E97" s="26" t="s">
        <v>124</v>
      </c>
      <c r="F97" s="31"/>
      <c r="G97" s="26" t="s">
        <v>28</v>
      </c>
      <c r="H97" s="27"/>
      <c r="I97" s="28"/>
      <c r="J97" s="21"/>
      <c r="K97" s="21"/>
      <c r="L97" s="21"/>
      <c r="M97" s="21"/>
      <c r="N97" s="22">
        <f t="shared" si="1"/>
        <v>46206</v>
      </c>
      <c r="O97" s="23">
        <f>'RESOLUCIONES EPG'!$N97-'RESOLUCIONES EPG'!$D97</f>
        <v>4117</v>
      </c>
    </row>
    <row r="98" ht="16.5" customHeight="1">
      <c r="A98" s="29" t="str">
        <f>'RESOLUCIONES 2015'!A5953:H5953</f>
        <v/>
      </c>
      <c r="B98" s="24">
        <v>7076.0</v>
      </c>
      <c r="C98" s="24">
        <v>92.0</v>
      </c>
      <c r="D98" s="31">
        <v>42089.0</v>
      </c>
      <c r="E98" s="26" t="s">
        <v>125</v>
      </c>
      <c r="F98" s="31"/>
      <c r="G98" s="26" t="s">
        <v>126</v>
      </c>
      <c r="H98" s="27"/>
      <c r="I98" s="28"/>
      <c r="J98" s="21"/>
      <c r="K98" s="21"/>
      <c r="L98" s="21"/>
      <c r="M98" s="21"/>
      <c r="N98" s="22">
        <f t="shared" si="1"/>
        <v>46206</v>
      </c>
      <c r="O98" s="23">
        <f>'RESOLUCIONES EPG'!$N98-'RESOLUCIONES EPG'!$D98</f>
        <v>4117</v>
      </c>
    </row>
    <row r="99" ht="15.75" customHeight="1">
      <c r="A99" s="29" t="str">
        <f>'RESOLUCIONES 2015'!A5954:H5954</f>
        <v/>
      </c>
      <c r="B99" s="24">
        <v>41942.0</v>
      </c>
      <c r="C99" s="24">
        <v>93.0</v>
      </c>
      <c r="D99" s="31">
        <v>42090.0</v>
      </c>
      <c r="E99" s="26" t="s">
        <v>127</v>
      </c>
      <c r="F99" s="31"/>
      <c r="G99" s="26" t="s">
        <v>128</v>
      </c>
      <c r="H99" s="27"/>
      <c r="I99" s="28"/>
      <c r="J99" s="21"/>
      <c r="K99" s="21"/>
      <c r="L99" s="21"/>
      <c r="M99" s="21"/>
      <c r="N99" s="22">
        <f t="shared" si="1"/>
        <v>46206</v>
      </c>
      <c r="O99" s="23">
        <f>'RESOLUCIONES EPG'!$N99-'RESOLUCIONES EPG'!$D99</f>
        <v>4116</v>
      </c>
    </row>
    <row r="100" ht="15.75" customHeight="1">
      <c r="A100" s="29" t="str">
        <f>'RESOLUCIONES 2015'!A5957:H5957</f>
        <v/>
      </c>
      <c r="B100" s="24">
        <v>34239.0</v>
      </c>
      <c r="C100" s="24">
        <v>96.0</v>
      </c>
      <c r="D100" s="31">
        <v>42090.0</v>
      </c>
      <c r="E100" s="26" t="s">
        <v>109</v>
      </c>
      <c r="F100" s="31"/>
      <c r="G100" s="26" t="s">
        <v>129</v>
      </c>
      <c r="H100" s="27"/>
      <c r="I100" s="28"/>
      <c r="J100" s="21"/>
      <c r="K100" s="21"/>
      <c r="L100" s="21"/>
      <c r="M100" s="21"/>
      <c r="N100" s="22">
        <f t="shared" si="1"/>
        <v>46206</v>
      </c>
      <c r="O100" s="23">
        <f>'RESOLUCIONES EPG'!$N100-'RESOLUCIONES EPG'!$D100</f>
        <v>4116</v>
      </c>
    </row>
    <row r="101" ht="15.75" customHeight="1">
      <c r="A101" s="29" t="str">
        <f>'RESOLUCIONES 2015'!A5955:H5955</f>
        <v/>
      </c>
      <c r="B101" s="24">
        <v>11183.0</v>
      </c>
      <c r="C101" s="24">
        <v>94.0</v>
      </c>
      <c r="D101" s="31">
        <v>42090.0</v>
      </c>
      <c r="E101" s="26" t="s">
        <v>130</v>
      </c>
      <c r="F101" s="31"/>
      <c r="G101" s="26" t="s">
        <v>131</v>
      </c>
      <c r="H101" s="27"/>
      <c r="I101" s="28"/>
      <c r="J101" s="21"/>
      <c r="K101" s="21"/>
      <c r="L101" s="21"/>
      <c r="M101" s="21"/>
      <c r="N101" s="22">
        <f t="shared" si="1"/>
        <v>46206</v>
      </c>
      <c r="O101" s="23">
        <f>'RESOLUCIONES EPG'!$N101-'RESOLUCIONES EPG'!$D101</f>
        <v>4116</v>
      </c>
    </row>
    <row r="102" ht="16.5" customHeight="1">
      <c r="A102" s="29" t="str">
        <f>'RESOLUCIONES 2015'!A5956:H5956</f>
        <v/>
      </c>
      <c r="B102" s="24">
        <v>11028.0</v>
      </c>
      <c r="C102" s="24">
        <v>95.0</v>
      </c>
      <c r="D102" s="31">
        <v>42090.0</v>
      </c>
      <c r="E102" s="26" t="s">
        <v>132</v>
      </c>
      <c r="F102" s="31"/>
      <c r="G102" s="26" t="s">
        <v>28</v>
      </c>
      <c r="H102" s="27"/>
      <c r="I102" s="28"/>
      <c r="J102" s="21"/>
      <c r="K102" s="21"/>
      <c r="L102" s="21"/>
      <c r="M102" s="21"/>
      <c r="N102" s="22">
        <f t="shared" si="1"/>
        <v>46206</v>
      </c>
      <c r="O102" s="23">
        <f>'RESOLUCIONES EPG'!$N102-'RESOLUCIONES EPG'!$D102</f>
        <v>4116</v>
      </c>
    </row>
    <row r="103" ht="15.75" customHeight="1">
      <c r="A103" s="29" t="str">
        <f>'RESOLUCIONES 2015'!A5965:H5965</f>
        <v/>
      </c>
      <c r="B103" s="24">
        <v>11677.0</v>
      </c>
      <c r="C103" s="24">
        <v>104.0</v>
      </c>
      <c r="D103" s="31">
        <v>42095.0</v>
      </c>
      <c r="E103" s="26" t="s">
        <v>133</v>
      </c>
      <c r="F103" s="31"/>
      <c r="G103" s="26" t="s">
        <v>28</v>
      </c>
      <c r="H103" s="27"/>
      <c r="I103" s="28"/>
      <c r="J103" s="21"/>
      <c r="K103" s="21"/>
      <c r="L103" s="21"/>
      <c r="M103" s="21"/>
      <c r="N103" s="22">
        <f t="shared" si="1"/>
        <v>46206</v>
      </c>
      <c r="O103" s="23">
        <f>'RESOLUCIONES EPG'!$N103-'RESOLUCIONES EPG'!$D103</f>
        <v>4111</v>
      </c>
    </row>
    <row r="104" ht="16.5" customHeight="1">
      <c r="A104" s="29" t="str">
        <f>'RESOLUCIONES 2015'!A5959:H5959</f>
        <v/>
      </c>
      <c r="B104" s="24">
        <v>11300.0</v>
      </c>
      <c r="C104" s="24">
        <v>98.0</v>
      </c>
      <c r="D104" s="31">
        <v>42095.0</v>
      </c>
      <c r="E104" s="26" t="s">
        <v>134</v>
      </c>
      <c r="F104" s="31"/>
      <c r="G104" s="26" t="s">
        <v>28</v>
      </c>
      <c r="H104" s="27"/>
      <c r="I104" s="28"/>
      <c r="J104" s="21"/>
      <c r="K104" s="21"/>
      <c r="L104" s="21"/>
      <c r="M104" s="21"/>
      <c r="N104" s="22">
        <f t="shared" si="1"/>
        <v>46206</v>
      </c>
      <c r="O104" s="23">
        <f>'RESOLUCIONES EPG'!$N104-'RESOLUCIONES EPG'!$D104</f>
        <v>4111</v>
      </c>
    </row>
    <row r="105" ht="15.75" customHeight="1">
      <c r="A105" s="29" t="str">
        <f>'RESOLUCIONES 2015'!A5958:H5958</f>
        <v/>
      </c>
      <c r="B105" s="24">
        <v>5678.0</v>
      </c>
      <c r="C105" s="24">
        <v>97.0</v>
      </c>
      <c r="D105" s="31">
        <v>42095.0</v>
      </c>
      <c r="E105" s="26" t="s">
        <v>135</v>
      </c>
      <c r="F105" s="31"/>
      <c r="G105" s="26" t="s">
        <v>50</v>
      </c>
      <c r="H105" s="27"/>
      <c r="I105" s="28"/>
      <c r="J105" s="21"/>
      <c r="K105" s="21"/>
      <c r="L105" s="21"/>
      <c r="M105" s="21"/>
      <c r="N105" s="22">
        <f t="shared" si="1"/>
        <v>46206</v>
      </c>
      <c r="O105" s="23">
        <f>'RESOLUCIONES EPG'!$N105-'RESOLUCIONES EPG'!$D105</f>
        <v>4111</v>
      </c>
    </row>
    <row r="106" ht="15.75" customHeight="1">
      <c r="A106" s="29" t="str">
        <f>'RESOLUCIONES 2015'!A5962:H5962</f>
        <v/>
      </c>
      <c r="B106" s="24">
        <v>11474.0</v>
      </c>
      <c r="C106" s="24">
        <v>101.0</v>
      </c>
      <c r="D106" s="31">
        <v>42095.0</v>
      </c>
      <c r="E106" s="26" t="s">
        <v>136</v>
      </c>
      <c r="F106" s="31"/>
      <c r="G106" s="26" t="s">
        <v>137</v>
      </c>
      <c r="H106" s="27"/>
      <c r="I106" s="28"/>
      <c r="J106" s="21"/>
      <c r="K106" s="21"/>
      <c r="L106" s="21"/>
      <c r="M106" s="21"/>
      <c r="N106" s="22">
        <f t="shared" si="1"/>
        <v>46206</v>
      </c>
      <c r="O106" s="23">
        <f>'RESOLUCIONES EPG'!$N106-'RESOLUCIONES EPG'!$D106</f>
        <v>4111</v>
      </c>
    </row>
    <row r="107" ht="15.75" customHeight="1">
      <c r="A107" s="29" t="str">
        <f>'RESOLUCIONES 2015'!A5960:H5960</f>
        <v/>
      </c>
      <c r="B107" s="24">
        <v>11520.0</v>
      </c>
      <c r="C107" s="24">
        <v>99.0</v>
      </c>
      <c r="D107" s="31">
        <v>42095.0</v>
      </c>
      <c r="E107" s="26" t="s">
        <v>138</v>
      </c>
      <c r="F107" s="31"/>
      <c r="G107" s="26" t="s">
        <v>131</v>
      </c>
      <c r="H107" s="27"/>
      <c r="I107" s="28"/>
      <c r="J107" s="21"/>
      <c r="K107" s="21"/>
      <c r="L107" s="21"/>
      <c r="M107" s="21"/>
      <c r="N107" s="22">
        <f t="shared" si="1"/>
        <v>46206</v>
      </c>
      <c r="O107" s="23">
        <f>'RESOLUCIONES EPG'!$N107-'RESOLUCIONES EPG'!$D107</f>
        <v>4111</v>
      </c>
    </row>
    <row r="108" ht="15.75" customHeight="1">
      <c r="A108" s="29" t="str">
        <f>'RESOLUCIONES 2015'!A5963:H5963</f>
        <v/>
      </c>
      <c r="B108" s="24">
        <v>10695.0</v>
      </c>
      <c r="C108" s="24">
        <v>102.0</v>
      </c>
      <c r="D108" s="31">
        <v>42095.0</v>
      </c>
      <c r="E108" s="26" t="s">
        <v>117</v>
      </c>
      <c r="F108" s="31"/>
      <c r="G108" s="26" t="s">
        <v>110</v>
      </c>
      <c r="H108" s="27"/>
      <c r="I108" s="28"/>
      <c r="J108" s="21"/>
      <c r="K108" s="21"/>
      <c r="L108" s="21"/>
      <c r="M108" s="21"/>
      <c r="N108" s="22">
        <f t="shared" si="1"/>
        <v>46206</v>
      </c>
      <c r="O108" s="23">
        <f>'RESOLUCIONES EPG'!$N108-'RESOLUCIONES EPG'!$D108</f>
        <v>4111</v>
      </c>
    </row>
    <row r="109" ht="15.75" customHeight="1">
      <c r="A109" s="29" t="str">
        <f>'RESOLUCIONES 2015'!A5961:H5961</f>
        <v/>
      </c>
      <c r="B109" s="24">
        <v>11381.0</v>
      </c>
      <c r="C109" s="24">
        <v>100.0</v>
      </c>
      <c r="D109" s="31">
        <v>42095.0</v>
      </c>
      <c r="E109" s="26" t="s">
        <v>139</v>
      </c>
      <c r="F109" s="31"/>
      <c r="G109" s="26" t="s">
        <v>137</v>
      </c>
      <c r="H109" s="27"/>
      <c r="I109" s="28"/>
      <c r="J109" s="21"/>
      <c r="K109" s="21"/>
      <c r="L109" s="21"/>
      <c r="M109" s="21"/>
      <c r="N109" s="22">
        <f t="shared" si="1"/>
        <v>46206</v>
      </c>
      <c r="O109" s="23">
        <f>'RESOLUCIONES EPG'!$N109-'RESOLUCIONES EPG'!$D109</f>
        <v>4111</v>
      </c>
    </row>
    <row r="110" ht="15.75" customHeight="1">
      <c r="A110" s="29" t="str">
        <f>'RESOLUCIONES 2015'!A5964:H5964</f>
        <v/>
      </c>
      <c r="B110" s="24">
        <v>11675.0</v>
      </c>
      <c r="C110" s="24">
        <v>103.0</v>
      </c>
      <c r="D110" s="31">
        <v>42095.0</v>
      </c>
      <c r="E110" s="26" t="s">
        <v>140</v>
      </c>
      <c r="F110" s="31"/>
      <c r="G110" s="26" t="s">
        <v>28</v>
      </c>
      <c r="H110" s="27"/>
      <c r="I110" s="28"/>
      <c r="J110" s="21"/>
      <c r="K110" s="21"/>
      <c r="L110" s="21"/>
      <c r="M110" s="21"/>
      <c r="N110" s="22">
        <f t="shared" si="1"/>
        <v>46206</v>
      </c>
      <c r="O110" s="23">
        <f>'RESOLUCIONES EPG'!$N110-'RESOLUCIONES EPG'!$D110</f>
        <v>4111</v>
      </c>
    </row>
    <row r="111" ht="16.5" customHeight="1">
      <c r="A111" s="29" t="str">
        <f>'RESOLUCIONES 2015'!A5966:H5966</f>
        <v/>
      </c>
      <c r="B111" s="24">
        <v>12068.0</v>
      </c>
      <c r="C111" s="24">
        <v>105.0</v>
      </c>
      <c r="D111" s="31">
        <v>42102.0</v>
      </c>
      <c r="E111" s="26" t="s">
        <v>141</v>
      </c>
      <c r="F111" s="31"/>
      <c r="G111" s="26" t="s">
        <v>18</v>
      </c>
      <c r="H111" s="27"/>
      <c r="I111" s="28"/>
      <c r="J111" s="21"/>
      <c r="K111" s="21"/>
      <c r="L111" s="21"/>
      <c r="M111" s="21"/>
      <c r="N111" s="22">
        <f t="shared" si="1"/>
        <v>46206</v>
      </c>
      <c r="O111" s="23">
        <f>'RESOLUCIONES EPG'!$N111-'RESOLUCIONES EPG'!$D111</f>
        <v>4104</v>
      </c>
    </row>
    <row r="112" ht="16.5" customHeight="1">
      <c r="A112" s="29" t="str">
        <f>'RESOLUCIONES 2015'!A5968:H5968</f>
        <v/>
      </c>
      <c r="B112" s="24">
        <v>12412.0</v>
      </c>
      <c r="C112" s="24">
        <v>107.0</v>
      </c>
      <c r="D112" s="31">
        <v>42104.0</v>
      </c>
      <c r="E112" s="26" t="s">
        <v>142</v>
      </c>
      <c r="F112" s="31"/>
      <c r="G112" s="26" t="s">
        <v>18</v>
      </c>
      <c r="H112" s="27"/>
      <c r="I112" s="28"/>
      <c r="J112" s="21"/>
      <c r="K112" s="21"/>
      <c r="L112" s="21"/>
      <c r="M112" s="21"/>
      <c r="N112" s="22">
        <f t="shared" si="1"/>
        <v>46206</v>
      </c>
      <c r="O112" s="23">
        <f>'RESOLUCIONES EPG'!$N112-'RESOLUCIONES EPG'!$D112</f>
        <v>4102</v>
      </c>
    </row>
    <row r="113" ht="16.5" customHeight="1">
      <c r="A113" s="29" t="str">
        <f>'RESOLUCIONES 2015'!A5967:H5967</f>
        <v/>
      </c>
      <c r="B113" s="24">
        <v>12242.0</v>
      </c>
      <c r="C113" s="24">
        <v>106.0</v>
      </c>
      <c r="D113" s="31">
        <v>42104.0</v>
      </c>
      <c r="E113" s="26" t="s">
        <v>143</v>
      </c>
      <c r="F113" s="31"/>
      <c r="G113" s="26" t="s">
        <v>28</v>
      </c>
      <c r="H113" s="27"/>
      <c r="I113" s="28"/>
      <c r="J113" s="21"/>
      <c r="K113" s="21"/>
      <c r="L113" s="21"/>
      <c r="M113" s="21"/>
      <c r="N113" s="22">
        <f t="shared" si="1"/>
        <v>46206</v>
      </c>
      <c r="O113" s="23">
        <f>'RESOLUCIONES EPG'!$N113-'RESOLUCIONES EPG'!$D113</f>
        <v>4102</v>
      </c>
    </row>
    <row r="114" ht="16.5" customHeight="1">
      <c r="A114" s="29" t="str">
        <f>'RESOLUCIONES 2015'!A5969:H5969</f>
        <v/>
      </c>
      <c r="B114" s="24">
        <v>12904.0</v>
      </c>
      <c r="C114" s="24">
        <v>108.0</v>
      </c>
      <c r="D114" s="31">
        <v>42109.0</v>
      </c>
      <c r="E114" s="26" t="s">
        <v>144</v>
      </c>
      <c r="F114" s="31"/>
      <c r="G114" s="26" t="s">
        <v>18</v>
      </c>
      <c r="H114" s="27"/>
      <c r="I114" s="28"/>
      <c r="J114" s="21"/>
      <c r="K114" s="21"/>
      <c r="L114" s="21"/>
      <c r="M114" s="21"/>
      <c r="N114" s="22">
        <f t="shared" si="1"/>
        <v>46206</v>
      </c>
      <c r="O114" s="23">
        <f>'RESOLUCIONES EPG'!$N114-'RESOLUCIONES EPG'!$D114</f>
        <v>4097</v>
      </c>
    </row>
    <row r="115" ht="15.75" customHeight="1">
      <c r="A115" s="29" t="str">
        <f>'RESOLUCIONES 2015'!A5971:H5971</f>
        <v/>
      </c>
      <c r="B115" s="24">
        <v>12951.0</v>
      </c>
      <c r="C115" s="24">
        <v>110.0</v>
      </c>
      <c r="D115" s="31">
        <v>42109.0</v>
      </c>
      <c r="E115" s="26" t="s">
        <v>145</v>
      </c>
      <c r="F115" s="31"/>
      <c r="G115" s="26" t="s">
        <v>18</v>
      </c>
      <c r="H115" s="27"/>
      <c r="I115" s="28"/>
      <c r="J115" s="21"/>
      <c r="K115" s="21"/>
      <c r="L115" s="21"/>
      <c r="M115" s="21"/>
      <c r="N115" s="22">
        <f t="shared" si="1"/>
        <v>46206</v>
      </c>
      <c r="O115" s="23">
        <f>'RESOLUCIONES EPG'!$N115-'RESOLUCIONES EPG'!$D115</f>
        <v>4097</v>
      </c>
    </row>
    <row r="116" ht="16.5" customHeight="1">
      <c r="A116" s="29" t="str">
        <f>'RESOLUCIONES 2015'!A5970:H5970</f>
        <v/>
      </c>
      <c r="B116" s="24">
        <v>12068.0</v>
      </c>
      <c r="C116" s="24">
        <v>109.0</v>
      </c>
      <c r="D116" s="31">
        <v>42109.0</v>
      </c>
      <c r="E116" s="26" t="s">
        <v>141</v>
      </c>
      <c r="F116" s="31"/>
      <c r="G116" s="26" t="s">
        <v>18</v>
      </c>
      <c r="H116" s="27"/>
      <c r="I116" s="28"/>
      <c r="J116" s="21"/>
      <c r="K116" s="21"/>
      <c r="L116" s="21"/>
      <c r="M116" s="21"/>
      <c r="N116" s="22">
        <f t="shared" si="1"/>
        <v>46206</v>
      </c>
      <c r="O116" s="23">
        <f>'RESOLUCIONES EPG'!$N116-'RESOLUCIONES EPG'!$D116</f>
        <v>4097</v>
      </c>
    </row>
    <row r="117" ht="16.5" customHeight="1">
      <c r="A117" s="29" t="str">
        <f>'RESOLUCIONES 2015'!A5972:H5972</f>
        <v/>
      </c>
      <c r="B117" s="24" t="s">
        <v>146</v>
      </c>
      <c r="C117" s="24">
        <v>111.0</v>
      </c>
      <c r="D117" s="31">
        <v>42111.0</v>
      </c>
      <c r="E117" s="26" t="s">
        <v>147</v>
      </c>
      <c r="F117" s="31"/>
      <c r="G117" s="27" t="s">
        <v>148</v>
      </c>
      <c r="H117" s="27"/>
      <c r="I117" s="28"/>
      <c r="J117" s="21"/>
      <c r="K117" s="21"/>
      <c r="L117" s="21"/>
      <c r="M117" s="21"/>
      <c r="N117" s="22">
        <f t="shared" si="1"/>
        <v>46206</v>
      </c>
      <c r="O117" s="23">
        <f>'RESOLUCIONES EPG'!$N117-'RESOLUCIONES EPG'!$D117</f>
        <v>4095</v>
      </c>
    </row>
    <row r="118" ht="16.5" customHeight="1">
      <c r="A118" s="29" t="str">
        <f>'RESOLUCIONES 2015'!A5973:H5973</f>
        <v/>
      </c>
      <c r="B118" s="24" t="s">
        <v>146</v>
      </c>
      <c r="C118" s="24">
        <v>112.0</v>
      </c>
      <c r="D118" s="31">
        <v>42111.0</v>
      </c>
      <c r="E118" s="26" t="s">
        <v>147</v>
      </c>
      <c r="F118" s="31"/>
      <c r="G118" s="26" t="s">
        <v>149</v>
      </c>
      <c r="H118" s="27"/>
      <c r="I118" s="28"/>
      <c r="J118" s="21"/>
      <c r="K118" s="21"/>
      <c r="L118" s="21"/>
      <c r="M118" s="21"/>
      <c r="N118" s="22">
        <f t="shared" si="1"/>
        <v>46206</v>
      </c>
      <c r="O118" s="23">
        <f>'RESOLUCIONES EPG'!$N118-'RESOLUCIONES EPG'!$D118</f>
        <v>4095</v>
      </c>
    </row>
    <row r="119" ht="16.5" customHeight="1">
      <c r="A119" s="29" t="str">
        <f>'RESOLUCIONES 2015'!A5974:H5974</f>
        <v/>
      </c>
      <c r="B119" s="24" t="s">
        <v>146</v>
      </c>
      <c r="C119" s="24">
        <v>113.0</v>
      </c>
      <c r="D119" s="31">
        <v>42111.0</v>
      </c>
      <c r="E119" s="26" t="s">
        <v>147</v>
      </c>
      <c r="F119" s="31"/>
      <c r="G119" s="26" t="s">
        <v>150</v>
      </c>
      <c r="H119" s="27"/>
      <c r="I119" s="28"/>
      <c r="J119" s="21"/>
      <c r="K119" s="21"/>
      <c r="L119" s="21"/>
      <c r="M119" s="21"/>
      <c r="N119" s="22">
        <f t="shared" si="1"/>
        <v>46206</v>
      </c>
      <c r="O119" s="23">
        <f>'RESOLUCIONES EPG'!$N119-'RESOLUCIONES EPG'!$D119</f>
        <v>4095</v>
      </c>
    </row>
    <row r="120" ht="16.5" customHeight="1">
      <c r="A120" s="29" t="str">
        <f>'RESOLUCIONES 2015'!A5975:H5975</f>
        <v/>
      </c>
      <c r="B120" s="24" t="s">
        <v>146</v>
      </c>
      <c r="C120" s="24">
        <v>114.0</v>
      </c>
      <c r="D120" s="31">
        <v>42111.0</v>
      </c>
      <c r="E120" s="26" t="s">
        <v>147</v>
      </c>
      <c r="F120" s="31"/>
      <c r="G120" s="26" t="s">
        <v>151</v>
      </c>
      <c r="H120" s="27"/>
      <c r="I120" s="28"/>
      <c r="J120" s="21"/>
      <c r="K120" s="21"/>
      <c r="L120" s="21"/>
      <c r="M120" s="21"/>
      <c r="N120" s="22">
        <f t="shared" si="1"/>
        <v>46206</v>
      </c>
      <c r="O120" s="23">
        <f>'RESOLUCIONES EPG'!$N120-'RESOLUCIONES EPG'!$D120</f>
        <v>4095</v>
      </c>
    </row>
    <row r="121" ht="16.5" customHeight="1">
      <c r="A121" s="29" t="str">
        <f>'RESOLUCIONES 2015'!A5976:H5976</f>
        <v/>
      </c>
      <c r="B121" s="24" t="s">
        <v>146</v>
      </c>
      <c r="C121" s="24">
        <v>115.0</v>
      </c>
      <c r="D121" s="31">
        <v>42111.0</v>
      </c>
      <c r="E121" s="26" t="s">
        <v>147</v>
      </c>
      <c r="F121" s="31"/>
      <c r="G121" s="26" t="s">
        <v>152</v>
      </c>
      <c r="H121" s="27"/>
      <c r="I121" s="28"/>
      <c r="J121" s="21"/>
      <c r="K121" s="21"/>
      <c r="L121" s="21"/>
      <c r="M121" s="21"/>
      <c r="N121" s="22">
        <f t="shared" si="1"/>
        <v>46206</v>
      </c>
      <c r="O121" s="23">
        <f>'RESOLUCIONES EPG'!$N121-'RESOLUCIONES EPG'!$D121</f>
        <v>4095</v>
      </c>
    </row>
    <row r="122" ht="15.75" customHeight="1">
      <c r="A122" s="29" t="str">
        <f>'RESOLUCIONES 2015'!A5979:H5979</f>
        <v/>
      </c>
      <c r="B122" s="24">
        <v>12558.0</v>
      </c>
      <c r="C122" s="24">
        <v>118.0</v>
      </c>
      <c r="D122" s="31">
        <v>42116.0</v>
      </c>
      <c r="E122" s="26" t="s">
        <v>153</v>
      </c>
      <c r="F122" s="31"/>
      <c r="G122" s="26" t="s">
        <v>28</v>
      </c>
      <c r="H122" s="27"/>
      <c r="I122" s="28"/>
      <c r="J122" s="21"/>
      <c r="K122" s="21"/>
      <c r="L122" s="21"/>
      <c r="M122" s="21"/>
      <c r="N122" s="22">
        <f t="shared" si="1"/>
        <v>46206</v>
      </c>
      <c r="O122" s="23">
        <f>'RESOLUCIONES EPG'!$N122-'RESOLUCIONES EPG'!$D122</f>
        <v>4090</v>
      </c>
    </row>
    <row r="123" ht="15.75" customHeight="1">
      <c r="A123" s="29" t="str">
        <f>'RESOLUCIONES 2015'!A5977:H5977</f>
        <v/>
      </c>
      <c r="B123" s="24">
        <v>13239.0</v>
      </c>
      <c r="C123" s="24">
        <v>116.0</v>
      </c>
      <c r="D123" s="31">
        <v>42116.0</v>
      </c>
      <c r="E123" s="26" t="s">
        <v>154</v>
      </c>
      <c r="F123" s="31"/>
      <c r="G123" s="26" t="s">
        <v>18</v>
      </c>
      <c r="H123" s="27"/>
      <c r="I123" s="28"/>
      <c r="J123" s="21"/>
      <c r="K123" s="21"/>
      <c r="L123" s="21"/>
      <c r="M123" s="21"/>
      <c r="N123" s="22">
        <f t="shared" si="1"/>
        <v>46206</v>
      </c>
      <c r="O123" s="23">
        <f>'RESOLUCIONES EPG'!$N123-'RESOLUCIONES EPG'!$D123</f>
        <v>4090</v>
      </c>
    </row>
    <row r="124" ht="15.75" customHeight="1">
      <c r="A124" s="29" t="str">
        <f>'RESOLUCIONES 2015'!A5978:H5978</f>
        <v/>
      </c>
      <c r="B124" s="24">
        <v>236.0</v>
      </c>
      <c r="C124" s="24">
        <v>117.0</v>
      </c>
      <c r="D124" s="31">
        <v>42116.0</v>
      </c>
      <c r="E124" s="26" t="s">
        <v>155</v>
      </c>
      <c r="F124" s="31"/>
      <c r="G124" s="26" t="s">
        <v>156</v>
      </c>
      <c r="H124" s="27"/>
      <c r="I124" s="28"/>
      <c r="J124" s="21"/>
      <c r="K124" s="21"/>
      <c r="L124" s="21"/>
      <c r="M124" s="21"/>
      <c r="N124" s="22">
        <f t="shared" si="1"/>
        <v>46206</v>
      </c>
      <c r="O124" s="23">
        <f>'RESOLUCIONES EPG'!$N124-'RESOLUCIONES EPG'!$D124</f>
        <v>4090</v>
      </c>
    </row>
    <row r="125" ht="15.75" customHeight="1">
      <c r="A125" s="29" t="str">
        <f>'RESOLUCIONES 2015'!A5980:H5980</f>
        <v/>
      </c>
      <c r="B125" s="24">
        <v>13128.0</v>
      </c>
      <c r="C125" s="24">
        <v>119.0</v>
      </c>
      <c r="D125" s="31">
        <v>42116.0</v>
      </c>
      <c r="E125" s="26" t="s">
        <v>157</v>
      </c>
      <c r="F125" s="31"/>
      <c r="G125" s="26" t="s">
        <v>131</v>
      </c>
      <c r="H125" s="27"/>
      <c r="I125" s="28"/>
      <c r="J125" s="21"/>
      <c r="K125" s="21"/>
      <c r="L125" s="21"/>
      <c r="M125" s="21"/>
      <c r="N125" s="22">
        <f t="shared" si="1"/>
        <v>46206</v>
      </c>
      <c r="O125" s="23">
        <f>'RESOLUCIONES EPG'!$N125-'RESOLUCIONES EPG'!$D125</f>
        <v>4090</v>
      </c>
    </row>
    <row r="126" ht="15.75" customHeight="1">
      <c r="A126" s="29" t="str">
        <f>'RESOLUCIONES 2015'!A5981:H5981</f>
        <v/>
      </c>
      <c r="B126" s="24" t="s">
        <v>158</v>
      </c>
      <c r="C126" s="24">
        <v>120.0</v>
      </c>
      <c r="D126" s="31">
        <v>42116.0</v>
      </c>
      <c r="E126" s="26" t="s">
        <v>159</v>
      </c>
      <c r="F126" s="31"/>
      <c r="G126" s="26" t="s">
        <v>160</v>
      </c>
      <c r="H126" s="27"/>
      <c r="I126" s="28"/>
      <c r="J126" s="21"/>
      <c r="K126" s="21"/>
      <c r="L126" s="21"/>
      <c r="M126" s="21"/>
      <c r="N126" s="22">
        <f t="shared" si="1"/>
        <v>46206</v>
      </c>
      <c r="O126" s="23">
        <f>'RESOLUCIONES EPG'!$N126-'RESOLUCIONES EPG'!$D126</f>
        <v>4090</v>
      </c>
    </row>
    <row r="127" ht="15.75" customHeight="1">
      <c r="A127" s="29" t="str">
        <f>'RESOLUCIONES 2015'!A5985:H5985</f>
        <v/>
      </c>
      <c r="B127" s="24">
        <v>12843.0</v>
      </c>
      <c r="C127" s="24" t="s">
        <v>146</v>
      </c>
      <c r="D127" s="31">
        <v>42118.0</v>
      </c>
      <c r="E127" s="26" t="s">
        <v>161</v>
      </c>
      <c r="F127" s="31"/>
      <c r="G127" s="26" t="s">
        <v>162</v>
      </c>
      <c r="H127" s="27"/>
      <c r="I127" s="28"/>
      <c r="J127" s="21"/>
      <c r="K127" s="21"/>
      <c r="L127" s="21"/>
      <c r="M127" s="21"/>
      <c r="N127" s="22">
        <f t="shared" si="1"/>
        <v>46206</v>
      </c>
      <c r="O127" s="23">
        <f>'RESOLUCIONES EPG'!$N127-'RESOLUCIONES EPG'!$D127</f>
        <v>4088</v>
      </c>
    </row>
    <row r="128" ht="15.75" customHeight="1">
      <c r="A128" s="29" t="str">
        <f>'RESOLUCIONES 2015'!A5984:H5984</f>
        <v/>
      </c>
      <c r="B128" s="24">
        <v>13255.0</v>
      </c>
      <c r="C128" s="24">
        <v>122.0</v>
      </c>
      <c r="D128" s="31">
        <v>42118.0</v>
      </c>
      <c r="E128" s="26" t="s">
        <v>163</v>
      </c>
      <c r="F128" s="31"/>
      <c r="G128" s="26" t="s">
        <v>164</v>
      </c>
      <c r="H128" s="27"/>
      <c r="I128" s="28"/>
      <c r="J128" s="21"/>
      <c r="K128" s="21"/>
      <c r="L128" s="21"/>
      <c r="M128" s="21"/>
      <c r="N128" s="22">
        <f t="shared" si="1"/>
        <v>46206</v>
      </c>
      <c r="O128" s="23">
        <f>'RESOLUCIONES EPG'!$N128-'RESOLUCIONES EPG'!$D128</f>
        <v>4088</v>
      </c>
    </row>
    <row r="129" ht="15.75" customHeight="1">
      <c r="A129" s="29" t="str">
        <f>'RESOLUCIONES 2015'!A5987:H5987</f>
        <v/>
      </c>
      <c r="B129" s="24">
        <v>659.0</v>
      </c>
      <c r="C129" s="24">
        <v>124.0</v>
      </c>
      <c r="D129" s="31">
        <v>42118.0</v>
      </c>
      <c r="E129" s="26" t="s">
        <v>165</v>
      </c>
      <c r="F129" s="31"/>
      <c r="G129" s="26" t="s">
        <v>166</v>
      </c>
      <c r="H129" s="27"/>
      <c r="I129" s="28"/>
      <c r="J129" s="21"/>
      <c r="K129" s="21"/>
      <c r="L129" s="21"/>
      <c r="M129" s="21"/>
      <c r="N129" s="22">
        <f t="shared" si="1"/>
        <v>46206</v>
      </c>
      <c r="O129" s="23">
        <f>'RESOLUCIONES EPG'!$N129-'RESOLUCIONES EPG'!$D129</f>
        <v>4088</v>
      </c>
    </row>
    <row r="130" ht="15.75" customHeight="1">
      <c r="A130" s="29" t="str">
        <f>'RESOLUCIONES 2015'!A5986:H5986</f>
        <v/>
      </c>
      <c r="B130" s="24">
        <v>11871.0</v>
      </c>
      <c r="C130" s="24">
        <v>123.0</v>
      </c>
      <c r="D130" s="31">
        <v>42118.0</v>
      </c>
      <c r="E130" s="26" t="s">
        <v>167</v>
      </c>
      <c r="F130" s="31"/>
      <c r="G130" s="26" t="s">
        <v>164</v>
      </c>
      <c r="H130" s="27"/>
      <c r="I130" s="28"/>
      <c r="J130" s="21"/>
      <c r="K130" s="21"/>
      <c r="L130" s="21"/>
      <c r="M130" s="21"/>
      <c r="N130" s="22">
        <f t="shared" si="1"/>
        <v>46206</v>
      </c>
      <c r="O130" s="23">
        <f>'RESOLUCIONES EPG'!$N130-'RESOLUCIONES EPG'!$D130</f>
        <v>4088</v>
      </c>
    </row>
    <row r="131" ht="16.5" customHeight="1">
      <c r="A131" s="29" t="str">
        <f>'RESOLUCIONES 2015'!A5983:H5983</f>
        <v/>
      </c>
      <c r="B131" s="24">
        <v>3007.0</v>
      </c>
      <c r="C131" s="24">
        <v>121.0</v>
      </c>
      <c r="D131" s="31">
        <v>42118.0</v>
      </c>
      <c r="E131" s="26" t="s">
        <v>168</v>
      </c>
      <c r="F131" s="31"/>
      <c r="G131" s="26" t="s">
        <v>169</v>
      </c>
      <c r="H131" s="27"/>
      <c r="I131" s="28"/>
      <c r="J131" s="21"/>
      <c r="K131" s="21"/>
      <c r="L131" s="21"/>
      <c r="M131" s="21"/>
      <c r="N131" s="22">
        <f t="shared" si="1"/>
        <v>46206</v>
      </c>
      <c r="O131" s="23">
        <f>'RESOLUCIONES EPG'!$N131-'RESOLUCIONES EPG'!$D131</f>
        <v>4088</v>
      </c>
    </row>
    <row r="132" ht="15.75" customHeight="1">
      <c r="A132" s="29" t="str">
        <f>'RESOLUCIONES 2015'!A5995:H5995</f>
        <v/>
      </c>
      <c r="B132" s="24">
        <v>15135.0</v>
      </c>
      <c r="C132" s="24">
        <v>131.0</v>
      </c>
      <c r="D132" s="31">
        <v>42122.0</v>
      </c>
      <c r="E132" s="26" t="s">
        <v>170</v>
      </c>
      <c r="F132" s="31"/>
      <c r="G132" s="26" t="s">
        <v>18</v>
      </c>
      <c r="H132" s="27"/>
      <c r="I132" s="28"/>
      <c r="J132" s="21"/>
      <c r="K132" s="21"/>
      <c r="L132" s="21"/>
      <c r="M132" s="21"/>
      <c r="N132" s="22">
        <f t="shared" si="1"/>
        <v>46206</v>
      </c>
      <c r="O132" s="23">
        <f>'RESOLUCIONES EPG'!$N132-'RESOLUCIONES EPG'!$D132</f>
        <v>4084</v>
      </c>
    </row>
    <row r="133" ht="16.5" customHeight="1">
      <c r="A133" s="29" t="str">
        <f>'RESOLUCIONES 2015'!A5990:H5990</f>
        <v/>
      </c>
      <c r="B133" s="24">
        <v>13425.0</v>
      </c>
      <c r="C133" s="24">
        <v>126.0</v>
      </c>
      <c r="D133" s="31">
        <v>42122.0</v>
      </c>
      <c r="E133" s="26" t="s">
        <v>171</v>
      </c>
      <c r="F133" s="31"/>
      <c r="G133" s="26" t="s">
        <v>28</v>
      </c>
      <c r="H133" s="27"/>
      <c r="I133" s="28"/>
      <c r="J133" s="21"/>
      <c r="K133" s="21"/>
      <c r="L133" s="21"/>
      <c r="M133" s="21"/>
      <c r="N133" s="22">
        <f t="shared" si="1"/>
        <v>46206</v>
      </c>
      <c r="O133" s="23">
        <f>'RESOLUCIONES EPG'!$N133-'RESOLUCIONES EPG'!$D133</f>
        <v>4084</v>
      </c>
    </row>
    <row r="134" ht="15.75" customHeight="1">
      <c r="A134" s="29" t="str">
        <f>'RESOLUCIONES 2015'!A5991:H5991</f>
        <v/>
      </c>
      <c r="B134" s="24">
        <v>13718.0</v>
      </c>
      <c r="C134" s="24">
        <v>127.0</v>
      </c>
      <c r="D134" s="31">
        <v>42122.0</v>
      </c>
      <c r="E134" s="26" t="s">
        <v>19</v>
      </c>
      <c r="F134" s="31"/>
      <c r="G134" s="26" t="s">
        <v>28</v>
      </c>
      <c r="H134" s="27"/>
      <c r="I134" s="28"/>
      <c r="J134" s="21"/>
      <c r="K134" s="21"/>
      <c r="L134" s="21"/>
      <c r="M134" s="21"/>
      <c r="N134" s="22">
        <f t="shared" si="1"/>
        <v>46206</v>
      </c>
      <c r="O134" s="23">
        <f>'RESOLUCIONES EPG'!$N134-'RESOLUCIONES EPG'!$D134</f>
        <v>4084</v>
      </c>
    </row>
    <row r="135" ht="15.75" customHeight="1">
      <c r="A135" s="29" t="str">
        <f>'RESOLUCIONES 2015'!A5997:H5997</f>
        <v/>
      </c>
      <c r="B135" s="24">
        <v>13799.0</v>
      </c>
      <c r="C135" s="24">
        <v>133.0</v>
      </c>
      <c r="D135" s="31">
        <v>42122.0</v>
      </c>
      <c r="E135" s="26" t="s">
        <v>172</v>
      </c>
      <c r="F135" s="31"/>
      <c r="G135" s="26" t="s">
        <v>173</v>
      </c>
      <c r="H135" s="27"/>
      <c r="I135" s="28"/>
      <c r="J135" s="21"/>
      <c r="K135" s="21"/>
      <c r="L135" s="21"/>
      <c r="M135" s="21"/>
      <c r="N135" s="22">
        <f t="shared" si="1"/>
        <v>46206</v>
      </c>
      <c r="O135" s="23">
        <f>'RESOLUCIONES EPG'!$N135-'RESOLUCIONES EPG'!$D135</f>
        <v>4084</v>
      </c>
    </row>
    <row r="136" ht="15.75" customHeight="1">
      <c r="A136" s="29" t="str">
        <f>'RESOLUCIONES 2015'!A5996:H5996</f>
        <v/>
      </c>
      <c r="B136" s="24">
        <v>13589.0</v>
      </c>
      <c r="C136" s="24">
        <v>132.0</v>
      </c>
      <c r="D136" s="31">
        <v>42122.0</v>
      </c>
      <c r="E136" s="26" t="s">
        <v>174</v>
      </c>
      <c r="F136" s="31"/>
      <c r="G136" s="26" t="s">
        <v>18</v>
      </c>
      <c r="H136" s="27"/>
      <c r="I136" s="28"/>
      <c r="J136" s="21"/>
      <c r="K136" s="21"/>
      <c r="L136" s="21"/>
      <c r="M136" s="21"/>
      <c r="N136" s="22">
        <f t="shared" si="1"/>
        <v>46206</v>
      </c>
      <c r="O136" s="23">
        <f>'RESOLUCIONES EPG'!$N136-'RESOLUCIONES EPG'!$D136</f>
        <v>4084</v>
      </c>
    </row>
    <row r="137" ht="15.75" customHeight="1">
      <c r="A137" s="29" t="str">
        <f>'RESOLUCIONES 2015'!A5989:H5989</f>
        <v/>
      </c>
      <c r="B137" s="24">
        <v>13402.0</v>
      </c>
      <c r="C137" s="24">
        <v>125.0</v>
      </c>
      <c r="D137" s="31">
        <v>42122.0</v>
      </c>
      <c r="E137" s="26" t="s">
        <v>175</v>
      </c>
      <c r="F137" s="31"/>
      <c r="G137" s="26" t="s">
        <v>28</v>
      </c>
      <c r="H137" s="27"/>
      <c r="I137" s="28"/>
      <c r="J137" s="21"/>
      <c r="K137" s="21"/>
      <c r="L137" s="21"/>
      <c r="M137" s="21"/>
      <c r="N137" s="22">
        <f t="shared" si="1"/>
        <v>46206</v>
      </c>
      <c r="O137" s="23">
        <f>'RESOLUCIONES EPG'!$N137-'RESOLUCIONES EPG'!$D137</f>
        <v>4084</v>
      </c>
    </row>
    <row r="138" ht="15.75" customHeight="1">
      <c r="A138" s="29" t="str">
        <f>'RESOLUCIONES 2015'!A5992:H5992</f>
        <v/>
      </c>
      <c r="B138" s="24">
        <v>13906.0</v>
      </c>
      <c r="C138" s="24">
        <v>128.0</v>
      </c>
      <c r="D138" s="31">
        <v>42122.0</v>
      </c>
      <c r="E138" s="26" t="s">
        <v>176</v>
      </c>
      <c r="F138" s="31"/>
      <c r="G138" s="26" t="s">
        <v>18</v>
      </c>
      <c r="H138" s="27"/>
      <c r="I138" s="28"/>
      <c r="J138" s="21"/>
      <c r="K138" s="21"/>
      <c r="L138" s="21"/>
      <c r="M138" s="21"/>
      <c r="N138" s="22">
        <f t="shared" si="1"/>
        <v>46206</v>
      </c>
      <c r="O138" s="23">
        <f>'RESOLUCIONES EPG'!$N138-'RESOLUCIONES EPG'!$D138</f>
        <v>4084</v>
      </c>
    </row>
    <row r="139" ht="15.75" customHeight="1">
      <c r="A139" s="29" t="str">
        <f>'RESOLUCIONES 2015'!A5993:H5993</f>
        <v/>
      </c>
      <c r="B139" s="24">
        <v>13904.0</v>
      </c>
      <c r="C139" s="24">
        <v>129.0</v>
      </c>
      <c r="D139" s="31">
        <v>42122.0</v>
      </c>
      <c r="E139" s="26" t="s">
        <v>176</v>
      </c>
      <c r="F139" s="31"/>
      <c r="G139" s="26" t="s">
        <v>28</v>
      </c>
      <c r="H139" s="27"/>
      <c r="I139" s="28"/>
      <c r="J139" s="21"/>
      <c r="K139" s="21"/>
      <c r="L139" s="21"/>
      <c r="M139" s="21"/>
      <c r="N139" s="22">
        <f t="shared" si="1"/>
        <v>46206</v>
      </c>
      <c r="O139" s="23">
        <f>'RESOLUCIONES EPG'!$N139-'RESOLUCIONES EPG'!$D139</f>
        <v>4084</v>
      </c>
    </row>
    <row r="140" ht="15.75" customHeight="1">
      <c r="A140" s="29" t="str">
        <f>'RESOLUCIONES 2015'!A5998:H5998</f>
        <v/>
      </c>
      <c r="B140" s="24">
        <v>8283.0</v>
      </c>
      <c r="C140" s="24">
        <v>134.0</v>
      </c>
      <c r="D140" s="31">
        <v>42122.0</v>
      </c>
      <c r="E140" s="26" t="s">
        <v>177</v>
      </c>
      <c r="F140" s="31"/>
      <c r="G140" s="26" t="s">
        <v>169</v>
      </c>
      <c r="H140" s="27"/>
      <c r="I140" s="28"/>
      <c r="J140" s="21"/>
      <c r="K140" s="21"/>
      <c r="L140" s="21"/>
      <c r="M140" s="21"/>
      <c r="N140" s="22">
        <f t="shared" si="1"/>
        <v>46206</v>
      </c>
      <c r="O140" s="23">
        <f>'RESOLUCIONES EPG'!$N140-'RESOLUCIONES EPG'!$D140</f>
        <v>4084</v>
      </c>
    </row>
    <row r="141" ht="15.75" customHeight="1">
      <c r="A141" s="29" t="str">
        <f>'RESOLUCIONES 2015'!A5994:H5994</f>
        <v/>
      </c>
      <c r="B141" s="32">
        <v>13197.0</v>
      </c>
      <c r="C141" s="24">
        <v>130.0</v>
      </c>
      <c r="D141" s="31">
        <v>42122.0</v>
      </c>
      <c r="E141" s="33" t="s">
        <v>178</v>
      </c>
      <c r="F141" s="31"/>
      <c r="G141" s="33" t="s">
        <v>179</v>
      </c>
      <c r="H141" s="27"/>
      <c r="I141" s="28"/>
      <c r="J141" s="21"/>
      <c r="K141" s="21"/>
      <c r="L141" s="21"/>
      <c r="M141" s="21"/>
      <c r="N141" s="22">
        <f t="shared" si="1"/>
        <v>46206</v>
      </c>
      <c r="O141" s="23">
        <f>'RESOLUCIONES EPG'!$N141-'RESOLUCIONES EPG'!$D141</f>
        <v>4084</v>
      </c>
    </row>
    <row r="142" ht="15.75" customHeight="1">
      <c r="A142" s="29" t="str">
        <f>'RESOLUCIONES 2015'!A6003:H6003</f>
        <v/>
      </c>
      <c r="B142" s="32" t="s">
        <v>180</v>
      </c>
      <c r="C142" s="24">
        <v>139.0</v>
      </c>
      <c r="D142" s="31">
        <v>42123.0</v>
      </c>
      <c r="E142" s="33" t="s">
        <v>181</v>
      </c>
      <c r="F142" s="31"/>
      <c r="G142" s="26" t="s">
        <v>182</v>
      </c>
      <c r="H142" s="27"/>
      <c r="I142" s="28"/>
      <c r="J142" s="21"/>
      <c r="K142" s="21"/>
      <c r="L142" s="21"/>
      <c r="M142" s="21"/>
      <c r="N142" s="22">
        <f t="shared" si="1"/>
        <v>46206</v>
      </c>
      <c r="O142" s="23">
        <f>'RESOLUCIONES EPG'!$N142-'RESOLUCIONES EPG'!$D142</f>
        <v>4083</v>
      </c>
    </row>
    <row r="143" ht="15.75" customHeight="1">
      <c r="A143" s="29" t="str">
        <f>'RESOLUCIONES 2015'!A5999:H5999</f>
        <v/>
      </c>
      <c r="B143" s="24">
        <v>13398.0</v>
      </c>
      <c r="C143" s="24">
        <v>135.0</v>
      </c>
      <c r="D143" s="31">
        <v>42123.0</v>
      </c>
      <c r="E143" s="26" t="s">
        <v>183</v>
      </c>
      <c r="F143" s="31"/>
      <c r="G143" s="26" t="s">
        <v>184</v>
      </c>
      <c r="H143" s="27"/>
      <c r="I143" s="28"/>
      <c r="J143" s="21"/>
      <c r="K143" s="21"/>
      <c r="L143" s="21"/>
      <c r="M143" s="21"/>
      <c r="N143" s="22">
        <f t="shared" si="1"/>
        <v>46206</v>
      </c>
      <c r="O143" s="23">
        <f>'RESOLUCIONES EPG'!$N143-'RESOLUCIONES EPG'!$D143</f>
        <v>4083</v>
      </c>
    </row>
    <row r="144" ht="15.75" customHeight="1">
      <c r="A144" s="29" t="str">
        <f>'RESOLUCIONES 2015'!A6001:H6001</f>
        <v/>
      </c>
      <c r="B144" s="32" t="s">
        <v>185</v>
      </c>
      <c r="C144" s="24">
        <v>137.0</v>
      </c>
      <c r="D144" s="31">
        <v>42123.0</v>
      </c>
      <c r="E144" s="33" t="s">
        <v>186</v>
      </c>
      <c r="F144" s="31"/>
      <c r="G144" s="26" t="s">
        <v>182</v>
      </c>
      <c r="H144" s="27"/>
      <c r="I144" s="28"/>
      <c r="J144" s="21"/>
      <c r="K144" s="21"/>
      <c r="L144" s="21"/>
      <c r="M144" s="21"/>
      <c r="N144" s="22">
        <f t="shared" si="1"/>
        <v>46206</v>
      </c>
      <c r="O144" s="23">
        <f>'RESOLUCIONES EPG'!$N144-'RESOLUCIONES EPG'!$D144</f>
        <v>4083</v>
      </c>
    </row>
    <row r="145" ht="16.5" customHeight="1">
      <c r="A145" s="29" t="str">
        <f>'RESOLUCIONES 2015'!A6004:H6004</f>
        <v/>
      </c>
      <c r="B145" s="32" t="s">
        <v>187</v>
      </c>
      <c r="C145" s="24">
        <v>140.0</v>
      </c>
      <c r="D145" s="31">
        <v>42123.0</v>
      </c>
      <c r="E145" s="33" t="s">
        <v>188</v>
      </c>
      <c r="F145" s="31"/>
      <c r="G145" s="26" t="s">
        <v>182</v>
      </c>
      <c r="H145" s="27"/>
      <c r="I145" s="28"/>
      <c r="J145" s="21"/>
      <c r="K145" s="21"/>
      <c r="L145" s="21"/>
      <c r="M145" s="21"/>
      <c r="N145" s="22">
        <f t="shared" si="1"/>
        <v>46206</v>
      </c>
      <c r="O145" s="23">
        <f>'RESOLUCIONES EPG'!$N145-'RESOLUCIONES EPG'!$D145</f>
        <v>4083</v>
      </c>
    </row>
    <row r="146" ht="16.5" customHeight="1">
      <c r="A146" s="29" t="str">
        <f>'RESOLUCIONES 2015'!A6000:H6000</f>
        <v/>
      </c>
      <c r="B146" s="32" t="s">
        <v>189</v>
      </c>
      <c r="C146" s="24">
        <v>136.0</v>
      </c>
      <c r="D146" s="31">
        <v>42123.0</v>
      </c>
      <c r="E146" s="33" t="s">
        <v>190</v>
      </c>
      <c r="F146" s="31"/>
      <c r="G146" s="26" t="s">
        <v>182</v>
      </c>
      <c r="H146" s="27"/>
      <c r="I146" s="28"/>
      <c r="J146" s="21"/>
      <c r="K146" s="21"/>
      <c r="L146" s="21"/>
      <c r="M146" s="21"/>
      <c r="N146" s="22">
        <f t="shared" si="1"/>
        <v>46206</v>
      </c>
      <c r="O146" s="23">
        <f>'RESOLUCIONES EPG'!$N146-'RESOLUCIONES EPG'!$D146</f>
        <v>4083</v>
      </c>
    </row>
    <row r="147" ht="16.5" customHeight="1">
      <c r="A147" s="29" t="str">
        <f>'RESOLUCIONES 2015'!A6002:H6002</f>
        <v/>
      </c>
      <c r="B147" s="32" t="s">
        <v>191</v>
      </c>
      <c r="C147" s="24">
        <v>138.0</v>
      </c>
      <c r="D147" s="31">
        <v>42123.0</v>
      </c>
      <c r="E147" s="33" t="s">
        <v>79</v>
      </c>
      <c r="F147" s="31"/>
      <c r="G147" s="26" t="s">
        <v>182</v>
      </c>
      <c r="H147" s="27"/>
      <c r="I147" s="28"/>
      <c r="J147" s="21"/>
      <c r="K147" s="21"/>
      <c r="L147" s="21"/>
      <c r="M147" s="21"/>
      <c r="N147" s="22">
        <f t="shared" si="1"/>
        <v>46206</v>
      </c>
      <c r="O147" s="23">
        <f>'RESOLUCIONES EPG'!$N147-'RESOLUCIONES EPG'!$D147</f>
        <v>4083</v>
      </c>
    </row>
    <row r="148" ht="16.5" customHeight="1">
      <c r="A148" s="29" t="str">
        <f>'RESOLUCIONES 2015'!A6005:H6005</f>
        <v/>
      </c>
      <c r="B148" s="34"/>
      <c r="C148" s="32" t="s">
        <v>192</v>
      </c>
      <c r="D148" s="35">
        <v>42130.0</v>
      </c>
      <c r="E148" s="33" t="s">
        <v>193</v>
      </c>
      <c r="F148" s="35"/>
      <c r="G148" s="26" t="s">
        <v>182</v>
      </c>
      <c r="H148" s="27"/>
      <c r="I148" s="28"/>
      <c r="J148" s="21"/>
      <c r="K148" s="21"/>
      <c r="L148" s="21"/>
      <c r="M148" s="21"/>
      <c r="N148" s="22">
        <f t="shared" si="1"/>
        <v>46206</v>
      </c>
      <c r="O148" s="23">
        <f>'RESOLUCIONES EPG'!$N148-'RESOLUCIONES EPG'!$D148</f>
        <v>4076</v>
      </c>
    </row>
    <row r="149" ht="15.75" customHeight="1">
      <c r="A149" s="29" t="str">
        <f>'RESOLUCIONES 2015'!A6008:H6008</f>
        <v/>
      </c>
      <c r="B149" s="24">
        <v>14889.0</v>
      </c>
      <c r="C149" s="24">
        <v>141.0</v>
      </c>
      <c r="D149" s="31">
        <v>42135.0</v>
      </c>
      <c r="E149" s="26" t="s">
        <v>194</v>
      </c>
      <c r="F149" s="31"/>
      <c r="G149" s="26" t="s">
        <v>195</v>
      </c>
      <c r="H149" s="27"/>
      <c r="I149" s="28"/>
      <c r="J149" s="21"/>
      <c r="K149" s="21"/>
      <c r="L149" s="21"/>
      <c r="M149" s="21"/>
      <c r="N149" s="22">
        <f t="shared" si="1"/>
        <v>46206</v>
      </c>
      <c r="O149" s="23">
        <f>'RESOLUCIONES EPG'!$N149-'RESOLUCIONES EPG'!$D149</f>
        <v>4071</v>
      </c>
    </row>
    <row r="150" ht="15.75" customHeight="1">
      <c r="A150" s="29" t="str">
        <f>'RESOLUCIONES 2015'!A6009:H6009</f>
        <v/>
      </c>
      <c r="B150" s="24" t="s">
        <v>196</v>
      </c>
      <c r="C150" s="24">
        <v>142.0</v>
      </c>
      <c r="D150" s="31">
        <v>42135.0</v>
      </c>
      <c r="E150" s="26" t="s">
        <v>197</v>
      </c>
      <c r="F150" s="31"/>
      <c r="G150" s="26" t="s">
        <v>198</v>
      </c>
      <c r="H150" s="27"/>
      <c r="I150" s="28"/>
      <c r="J150" s="21"/>
      <c r="K150" s="21"/>
      <c r="L150" s="21"/>
      <c r="M150" s="21"/>
      <c r="N150" s="22">
        <f t="shared" si="1"/>
        <v>46206</v>
      </c>
      <c r="O150" s="23">
        <f>'RESOLUCIONES EPG'!$N150-'RESOLUCIONES EPG'!$D150</f>
        <v>4071</v>
      </c>
    </row>
    <row r="151" ht="15.75" customHeight="1">
      <c r="A151" s="29" t="str">
        <f>'RESOLUCIONES 2015'!A6017:H6017</f>
        <v/>
      </c>
      <c r="B151" s="24">
        <v>14674.0</v>
      </c>
      <c r="C151" s="24">
        <v>150.0</v>
      </c>
      <c r="D151" s="31">
        <v>42136.0</v>
      </c>
      <c r="E151" s="26" t="s">
        <v>199</v>
      </c>
      <c r="F151" s="31"/>
      <c r="G151" s="26" t="s">
        <v>28</v>
      </c>
      <c r="H151" s="27"/>
      <c r="I151" s="28"/>
      <c r="J151" s="21"/>
      <c r="K151" s="21"/>
      <c r="L151" s="21"/>
      <c r="M151" s="21"/>
      <c r="N151" s="22">
        <f t="shared" si="1"/>
        <v>46206</v>
      </c>
      <c r="O151" s="23">
        <f>'RESOLUCIONES EPG'!$N151-'RESOLUCIONES EPG'!$D151</f>
        <v>4070</v>
      </c>
    </row>
    <row r="152" ht="15.75" customHeight="1">
      <c r="A152" s="29" t="str">
        <f>'RESOLUCIONES 2015'!A6010:H6010</f>
        <v/>
      </c>
      <c r="B152" s="24">
        <v>15534.0</v>
      </c>
      <c r="C152" s="24">
        <v>143.0</v>
      </c>
      <c r="D152" s="31">
        <v>42136.0</v>
      </c>
      <c r="E152" s="26" t="s">
        <v>200</v>
      </c>
      <c r="F152" s="31"/>
      <c r="G152" s="26" t="s">
        <v>110</v>
      </c>
      <c r="H152" s="27"/>
      <c r="I152" s="28"/>
      <c r="J152" s="21"/>
      <c r="K152" s="21"/>
      <c r="L152" s="21"/>
      <c r="M152" s="21"/>
      <c r="N152" s="22">
        <f t="shared" si="1"/>
        <v>46206</v>
      </c>
      <c r="O152" s="23">
        <f>'RESOLUCIONES EPG'!$N152-'RESOLUCIONES EPG'!$D152</f>
        <v>4070</v>
      </c>
    </row>
    <row r="153" ht="15.75" customHeight="1">
      <c r="A153" s="29" t="str">
        <f>'RESOLUCIONES 2015'!A6015:H6015</f>
        <v/>
      </c>
      <c r="B153" s="24">
        <v>14208.0</v>
      </c>
      <c r="C153" s="24">
        <v>148.0</v>
      </c>
      <c r="D153" s="31">
        <v>42136.0</v>
      </c>
      <c r="E153" s="26" t="s">
        <v>201</v>
      </c>
      <c r="F153" s="31"/>
      <c r="G153" s="26" t="s">
        <v>18</v>
      </c>
      <c r="H153" s="27"/>
      <c r="I153" s="28"/>
      <c r="J153" s="21"/>
      <c r="K153" s="21"/>
      <c r="L153" s="21"/>
      <c r="M153" s="21"/>
      <c r="N153" s="22">
        <f t="shared" si="1"/>
        <v>46206</v>
      </c>
      <c r="O153" s="23">
        <f>'RESOLUCIONES EPG'!$N153-'RESOLUCIONES EPG'!$D153</f>
        <v>4070</v>
      </c>
    </row>
    <row r="154" ht="15.75" customHeight="1">
      <c r="A154" s="29" t="str">
        <f>'RESOLUCIONES 2015'!A6012:H6012</f>
        <v/>
      </c>
      <c r="B154" s="24">
        <v>15133.0</v>
      </c>
      <c r="C154" s="24">
        <v>145.0</v>
      </c>
      <c r="D154" s="31">
        <v>42136.0</v>
      </c>
      <c r="E154" s="26" t="s">
        <v>202</v>
      </c>
      <c r="F154" s="31"/>
      <c r="G154" s="26" t="s">
        <v>18</v>
      </c>
      <c r="H154" s="27"/>
      <c r="I154" s="28"/>
      <c r="J154" s="21"/>
      <c r="K154" s="21"/>
      <c r="L154" s="21"/>
      <c r="M154" s="21"/>
      <c r="N154" s="22">
        <f t="shared" si="1"/>
        <v>46206</v>
      </c>
      <c r="O154" s="23">
        <f>'RESOLUCIONES EPG'!$N154-'RESOLUCIONES EPG'!$D154</f>
        <v>4070</v>
      </c>
    </row>
    <row r="155" ht="15.75" customHeight="1">
      <c r="A155" s="29" t="str">
        <f>'RESOLUCIONES 2015'!A6016:H6016</f>
        <v/>
      </c>
      <c r="B155" s="24">
        <v>14211.0</v>
      </c>
      <c r="C155" s="24">
        <v>149.0</v>
      </c>
      <c r="D155" s="31">
        <v>42136.0</v>
      </c>
      <c r="E155" s="26" t="s">
        <v>203</v>
      </c>
      <c r="F155" s="31"/>
      <c r="G155" s="26" t="s">
        <v>18</v>
      </c>
      <c r="H155" s="27"/>
      <c r="I155" s="28"/>
      <c r="J155" s="21"/>
      <c r="K155" s="21"/>
      <c r="L155" s="21"/>
      <c r="M155" s="21"/>
      <c r="N155" s="22">
        <f t="shared" si="1"/>
        <v>46206</v>
      </c>
      <c r="O155" s="23">
        <f>'RESOLUCIONES EPG'!$N155-'RESOLUCIONES EPG'!$D155</f>
        <v>4070</v>
      </c>
    </row>
    <row r="156" ht="16.5" customHeight="1">
      <c r="A156" s="29" t="str">
        <f>'RESOLUCIONES 2015'!A6013:H6013</f>
        <v/>
      </c>
      <c r="B156" s="24">
        <v>15172.0</v>
      </c>
      <c r="C156" s="24">
        <v>146.0</v>
      </c>
      <c r="D156" s="31">
        <v>42136.0</v>
      </c>
      <c r="E156" s="26" t="s">
        <v>204</v>
      </c>
      <c r="F156" s="31"/>
      <c r="G156" s="26" t="s">
        <v>18</v>
      </c>
      <c r="H156" s="27"/>
      <c r="I156" s="28"/>
      <c r="J156" s="21"/>
      <c r="K156" s="21"/>
      <c r="L156" s="21"/>
      <c r="M156" s="21"/>
      <c r="N156" s="22">
        <f t="shared" si="1"/>
        <v>46206</v>
      </c>
      <c r="O156" s="23">
        <f>'RESOLUCIONES EPG'!$N156-'RESOLUCIONES EPG'!$D156</f>
        <v>4070</v>
      </c>
    </row>
    <row r="157" ht="16.5" customHeight="1">
      <c r="A157" s="29" t="str">
        <f>'RESOLUCIONES 2015'!A6014:H6014</f>
        <v/>
      </c>
      <c r="B157" s="24">
        <v>13928.0</v>
      </c>
      <c r="C157" s="24">
        <v>147.0</v>
      </c>
      <c r="D157" s="31">
        <v>42136.0</v>
      </c>
      <c r="E157" s="26" t="s">
        <v>205</v>
      </c>
      <c r="F157" s="31"/>
      <c r="G157" s="26" t="s">
        <v>18</v>
      </c>
      <c r="H157" s="27"/>
      <c r="I157" s="28"/>
      <c r="J157" s="21"/>
      <c r="K157" s="21"/>
      <c r="L157" s="21"/>
      <c r="M157" s="21"/>
      <c r="N157" s="22">
        <f t="shared" si="1"/>
        <v>46206</v>
      </c>
      <c r="O157" s="23">
        <f>'RESOLUCIONES EPG'!$N157-'RESOLUCIONES EPG'!$D157</f>
        <v>4070</v>
      </c>
    </row>
    <row r="158" ht="16.5" customHeight="1">
      <c r="A158" s="29" t="str">
        <f>'RESOLUCIONES 2015'!A6011:H6011</f>
        <v/>
      </c>
      <c r="B158" s="24">
        <v>14311.0</v>
      </c>
      <c r="C158" s="24">
        <v>144.0</v>
      </c>
      <c r="D158" s="31">
        <v>42136.0</v>
      </c>
      <c r="E158" s="26" t="s">
        <v>206</v>
      </c>
      <c r="F158" s="31"/>
      <c r="G158" s="26" t="s">
        <v>207</v>
      </c>
      <c r="H158" s="27"/>
      <c r="I158" s="28"/>
      <c r="J158" s="21"/>
      <c r="K158" s="21"/>
      <c r="L158" s="21"/>
      <c r="M158" s="21"/>
      <c r="N158" s="22">
        <f t="shared" si="1"/>
        <v>46206</v>
      </c>
      <c r="O158" s="23">
        <f>'RESOLUCIONES EPG'!$N158-'RESOLUCIONES EPG'!$D158</f>
        <v>4070</v>
      </c>
    </row>
    <row r="159" ht="16.5" customHeight="1">
      <c r="A159" s="29" t="str">
        <f>'RESOLUCIONES 2015'!A6019:H6019</f>
        <v/>
      </c>
      <c r="B159" s="24">
        <v>28147.0</v>
      </c>
      <c r="C159" s="24">
        <v>152.0</v>
      </c>
      <c r="D159" s="31">
        <v>42138.0</v>
      </c>
      <c r="E159" s="26" t="s">
        <v>208</v>
      </c>
      <c r="F159" s="31"/>
      <c r="G159" s="26" t="s">
        <v>209</v>
      </c>
      <c r="H159" s="27"/>
      <c r="I159" s="28"/>
      <c r="J159" s="21"/>
      <c r="K159" s="21"/>
      <c r="L159" s="21"/>
      <c r="M159" s="21"/>
      <c r="N159" s="22">
        <f t="shared" si="1"/>
        <v>46206</v>
      </c>
      <c r="O159" s="23">
        <f>'RESOLUCIONES EPG'!$N159-'RESOLUCIONES EPG'!$D159</f>
        <v>4068</v>
      </c>
    </row>
    <row r="160" ht="15.75" customHeight="1">
      <c r="A160" s="29" t="str">
        <f>'RESOLUCIONES 2015'!A6018:H6018</f>
        <v/>
      </c>
      <c r="B160" s="24">
        <v>4202.0</v>
      </c>
      <c r="C160" s="24">
        <v>151.0</v>
      </c>
      <c r="D160" s="31">
        <v>42138.0</v>
      </c>
      <c r="E160" s="26" t="s">
        <v>210</v>
      </c>
      <c r="F160" s="31"/>
      <c r="G160" s="26" t="s">
        <v>209</v>
      </c>
      <c r="H160" s="27"/>
      <c r="I160" s="28"/>
      <c r="J160" s="21"/>
      <c r="K160" s="21"/>
      <c r="L160" s="21"/>
      <c r="M160" s="21"/>
      <c r="N160" s="22">
        <f t="shared" si="1"/>
        <v>46206</v>
      </c>
      <c r="O160" s="23">
        <f>'RESOLUCIONES EPG'!$N160-'RESOLUCIONES EPG'!$D160</f>
        <v>4068</v>
      </c>
    </row>
    <row r="161" ht="15.75" customHeight="1">
      <c r="A161" s="29" t="str">
        <f>'RESOLUCIONES 2015'!A6020:H6020</f>
        <v/>
      </c>
      <c r="B161" s="24">
        <v>15822.0</v>
      </c>
      <c r="C161" s="24">
        <v>153.0</v>
      </c>
      <c r="D161" s="31">
        <v>42138.0</v>
      </c>
      <c r="E161" s="26" t="s">
        <v>211</v>
      </c>
      <c r="F161" s="31"/>
      <c r="G161" s="26" t="s">
        <v>28</v>
      </c>
      <c r="H161" s="27"/>
      <c r="I161" s="28"/>
      <c r="J161" s="21"/>
      <c r="K161" s="21"/>
      <c r="L161" s="21"/>
      <c r="M161" s="21"/>
      <c r="N161" s="22">
        <f t="shared" si="1"/>
        <v>46206</v>
      </c>
      <c r="O161" s="23">
        <f>'RESOLUCIONES EPG'!$N161-'RESOLUCIONES EPG'!$D161</f>
        <v>4068</v>
      </c>
    </row>
    <row r="162" ht="15.75" customHeight="1">
      <c r="A162" s="29" t="str">
        <f>'RESOLUCIONES 2015'!A6029:H6029</f>
        <v/>
      </c>
      <c r="B162" s="24" t="s">
        <v>212</v>
      </c>
      <c r="C162" s="24">
        <v>162.0</v>
      </c>
      <c r="D162" s="31">
        <v>42142.0</v>
      </c>
      <c r="E162" s="26" t="s">
        <v>66</v>
      </c>
      <c r="F162" s="31"/>
      <c r="G162" s="26" t="s">
        <v>213</v>
      </c>
      <c r="H162" s="27"/>
      <c r="I162" s="28"/>
      <c r="J162" s="21"/>
      <c r="K162" s="21"/>
      <c r="L162" s="21"/>
      <c r="M162" s="21"/>
      <c r="N162" s="22">
        <f t="shared" si="1"/>
        <v>46206</v>
      </c>
      <c r="O162" s="23">
        <f>'RESOLUCIONES EPG'!$N162-'RESOLUCIONES EPG'!$D162</f>
        <v>4064</v>
      </c>
    </row>
    <row r="163" ht="15.75" customHeight="1">
      <c r="A163" s="29" t="str">
        <f>'RESOLUCIONES 2015'!A6025:H6025</f>
        <v/>
      </c>
      <c r="B163" s="24" t="s">
        <v>214</v>
      </c>
      <c r="C163" s="24">
        <v>158.0</v>
      </c>
      <c r="D163" s="31">
        <v>42142.0</v>
      </c>
      <c r="E163" s="26" t="s">
        <v>67</v>
      </c>
      <c r="F163" s="31"/>
      <c r="G163" s="26" t="s">
        <v>215</v>
      </c>
      <c r="H163" s="27"/>
      <c r="I163" s="28"/>
      <c r="J163" s="21"/>
      <c r="K163" s="21"/>
      <c r="L163" s="21"/>
      <c r="M163" s="21"/>
      <c r="N163" s="22">
        <f t="shared" si="1"/>
        <v>46206</v>
      </c>
      <c r="O163" s="23">
        <f>'RESOLUCIONES EPG'!$N163-'RESOLUCIONES EPG'!$D163</f>
        <v>4064</v>
      </c>
    </row>
    <row r="164" ht="15.75" customHeight="1">
      <c r="A164" s="29" t="str">
        <f>'RESOLUCIONES 2015'!A6028:H6028</f>
        <v/>
      </c>
      <c r="B164" s="24" t="s">
        <v>216</v>
      </c>
      <c r="C164" s="24">
        <v>161.0</v>
      </c>
      <c r="D164" s="31">
        <v>42142.0</v>
      </c>
      <c r="E164" s="26" t="s">
        <v>217</v>
      </c>
      <c r="F164" s="31"/>
      <c r="G164" s="26" t="s">
        <v>215</v>
      </c>
      <c r="H164" s="27"/>
      <c r="I164" s="28"/>
      <c r="J164" s="21"/>
      <c r="K164" s="21"/>
      <c r="L164" s="21"/>
      <c r="M164" s="21"/>
      <c r="N164" s="22">
        <f t="shared" si="1"/>
        <v>46206</v>
      </c>
      <c r="O164" s="23">
        <f>'RESOLUCIONES EPG'!$N164-'RESOLUCIONES EPG'!$D164</f>
        <v>4064</v>
      </c>
    </row>
    <row r="165" ht="15.75" customHeight="1">
      <c r="A165" s="29" t="str">
        <f>'RESOLUCIONES 2015'!A6037:H6037</f>
        <v/>
      </c>
      <c r="B165" s="24" t="s">
        <v>218</v>
      </c>
      <c r="C165" s="24">
        <v>170.0</v>
      </c>
      <c r="D165" s="31">
        <v>42142.0</v>
      </c>
      <c r="E165" s="26" t="s">
        <v>17</v>
      </c>
      <c r="F165" s="31"/>
      <c r="G165" s="26" t="s">
        <v>215</v>
      </c>
      <c r="H165" s="27"/>
      <c r="I165" s="28"/>
      <c r="J165" s="21"/>
      <c r="K165" s="21"/>
      <c r="L165" s="21"/>
      <c r="M165" s="21"/>
      <c r="N165" s="22">
        <f t="shared" si="1"/>
        <v>46206</v>
      </c>
      <c r="O165" s="23">
        <f>'RESOLUCIONES EPG'!$N165-'RESOLUCIONES EPG'!$D165</f>
        <v>4064</v>
      </c>
    </row>
    <row r="166" ht="15.75" customHeight="1">
      <c r="A166" s="29" t="str">
        <f>'RESOLUCIONES 2015'!A6042:H6042</f>
        <v/>
      </c>
      <c r="B166" s="24" t="s">
        <v>219</v>
      </c>
      <c r="C166" s="24">
        <v>175.0</v>
      </c>
      <c r="D166" s="31">
        <v>42142.0</v>
      </c>
      <c r="E166" s="26" t="s">
        <v>19</v>
      </c>
      <c r="F166" s="31"/>
      <c r="G166" s="26" t="s">
        <v>213</v>
      </c>
      <c r="H166" s="27"/>
      <c r="I166" s="28"/>
      <c r="J166" s="21"/>
      <c r="K166" s="21"/>
      <c r="L166" s="21"/>
      <c r="M166" s="21"/>
      <c r="N166" s="22">
        <f t="shared" si="1"/>
        <v>46206</v>
      </c>
      <c r="O166" s="23">
        <f>'RESOLUCIONES EPG'!$N166-'RESOLUCIONES EPG'!$D166</f>
        <v>4064</v>
      </c>
    </row>
    <row r="167" ht="15.75" customHeight="1">
      <c r="A167" s="29" t="str">
        <f>'RESOLUCIONES 2015'!A6024:H6024</f>
        <v/>
      </c>
      <c r="B167" s="24" t="s">
        <v>220</v>
      </c>
      <c r="C167" s="24">
        <v>157.0</v>
      </c>
      <c r="D167" s="31">
        <v>42142.0</v>
      </c>
      <c r="E167" s="26" t="s">
        <v>221</v>
      </c>
      <c r="F167" s="31"/>
      <c r="G167" s="26" t="s">
        <v>215</v>
      </c>
      <c r="H167" s="27"/>
      <c r="I167" s="28"/>
      <c r="J167" s="21"/>
      <c r="K167" s="21"/>
      <c r="L167" s="21"/>
      <c r="M167" s="21"/>
      <c r="N167" s="22">
        <f t="shared" si="1"/>
        <v>46206</v>
      </c>
      <c r="O167" s="23">
        <f>'RESOLUCIONES EPG'!$N167-'RESOLUCIONES EPG'!$D167</f>
        <v>4064</v>
      </c>
    </row>
    <row r="168" ht="15.75" customHeight="1">
      <c r="A168" s="29" t="str">
        <f>'RESOLUCIONES 2015'!A6032:H6032</f>
        <v/>
      </c>
      <c r="B168" s="24" t="s">
        <v>222</v>
      </c>
      <c r="C168" s="24">
        <v>165.0</v>
      </c>
      <c r="D168" s="31">
        <v>42142.0</v>
      </c>
      <c r="E168" s="26" t="s">
        <v>223</v>
      </c>
      <c r="F168" s="31"/>
      <c r="G168" s="26" t="s">
        <v>215</v>
      </c>
      <c r="H168" s="27"/>
      <c r="I168" s="28"/>
      <c r="J168" s="21"/>
      <c r="K168" s="21"/>
      <c r="L168" s="21"/>
      <c r="M168" s="21"/>
      <c r="N168" s="22">
        <f t="shared" si="1"/>
        <v>46206</v>
      </c>
      <c r="O168" s="23">
        <f>'RESOLUCIONES EPG'!$N168-'RESOLUCIONES EPG'!$D168</f>
        <v>4064</v>
      </c>
    </row>
    <row r="169" ht="15.75" customHeight="1">
      <c r="A169" s="29" t="str">
        <f>'RESOLUCIONES 2015'!A6047:H6047</f>
        <v/>
      </c>
      <c r="B169" s="24" t="s">
        <v>224</v>
      </c>
      <c r="C169" s="24">
        <v>180.0</v>
      </c>
      <c r="D169" s="31">
        <v>42142.0</v>
      </c>
      <c r="E169" s="26" t="s">
        <v>225</v>
      </c>
      <c r="F169" s="31"/>
      <c r="G169" s="26" t="s">
        <v>215</v>
      </c>
      <c r="H169" s="27"/>
      <c r="I169" s="28"/>
      <c r="J169" s="21"/>
      <c r="K169" s="21"/>
      <c r="L169" s="21"/>
      <c r="M169" s="21"/>
      <c r="N169" s="22">
        <f t="shared" si="1"/>
        <v>46206</v>
      </c>
      <c r="O169" s="23">
        <f>'RESOLUCIONES EPG'!$N169-'RESOLUCIONES EPG'!$D169</f>
        <v>4064</v>
      </c>
    </row>
    <row r="170" ht="15.75" customHeight="1">
      <c r="A170" s="29" t="str">
        <f>'RESOLUCIONES 2015'!A6022:H6022</f>
        <v/>
      </c>
      <c r="B170" s="24" t="s">
        <v>226</v>
      </c>
      <c r="C170" s="24">
        <v>155.0</v>
      </c>
      <c r="D170" s="31">
        <v>42142.0</v>
      </c>
      <c r="E170" s="33" t="s">
        <v>227</v>
      </c>
      <c r="F170" s="31"/>
      <c r="G170" s="26" t="s">
        <v>215</v>
      </c>
      <c r="H170" s="27"/>
      <c r="I170" s="28"/>
      <c r="J170" s="21"/>
      <c r="K170" s="21"/>
      <c r="L170" s="21"/>
      <c r="M170" s="21"/>
      <c r="N170" s="22">
        <f t="shared" si="1"/>
        <v>46206</v>
      </c>
      <c r="O170" s="23">
        <f>'RESOLUCIONES EPG'!$N170-'RESOLUCIONES EPG'!$D170</f>
        <v>4064</v>
      </c>
    </row>
    <row r="171" ht="15.75" customHeight="1">
      <c r="A171" s="29" t="str">
        <f>'RESOLUCIONES 2015'!A6034:H6034</f>
        <v/>
      </c>
      <c r="B171" s="24" t="s">
        <v>228</v>
      </c>
      <c r="C171" s="24">
        <v>167.0</v>
      </c>
      <c r="D171" s="31">
        <v>42142.0</v>
      </c>
      <c r="E171" s="26" t="s">
        <v>229</v>
      </c>
      <c r="F171" s="31"/>
      <c r="G171" s="26" t="s">
        <v>215</v>
      </c>
      <c r="H171" s="27"/>
      <c r="I171" s="28"/>
      <c r="J171" s="21"/>
      <c r="K171" s="21"/>
      <c r="L171" s="21"/>
      <c r="M171" s="21"/>
      <c r="N171" s="22">
        <f t="shared" si="1"/>
        <v>46206</v>
      </c>
      <c r="O171" s="23">
        <f>'RESOLUCIONES EPG'!$N171-'RESOLUCIONES EPG'!$D171</f>
        <v>4064</v>
      </c>
    </row>
    <row r="172" ht="16.5" customHeight="1">
      <c r="A172" s="29" t="str">
        <f>'RESOLUCIONES 2015'!A6046:H6046</f>
        <v/>
      </c>
      <c r="B172" s="24" t="s">
        <v>230</v>
      </c>
      <c r="C172" s="24">
        <v>179.0</v>
      </c>
      <c r="D172" s="31">
        <v>42142.0</v>
      </c>
      <c r="E172" s="26" t="s">
        <v>54</v>
      </c>
      <c r="F172" s="31"/>
      <c r="G172" s="26" t="s">
        <v>213</v>
      </c>
      <c r="H172" s="27"/>
      <c r="I172" s="28"/>
      <c r="J172" s="21"/>
      <c r="K172" s="21"/>
      <c r="L172" s="21"/>
      <c r="M172" s="21"/>
      <c r="N172" s="22">
        <f t="shared" si="1"/>
        <v>46206</v>
      </c>
      <c r="O172" s="23">
        <f>'RESOLUCIONES EPG'!$N172-'RESOLUCIONES EPG'!$D172</f>
        <v>4064</v>
      </c>
    </row>
    <row r="173" ht="16.5" customHeight="1">
      <c r="A173" s="29" t="str">
        <f>'RESOLUCIONES 2015'!A6039:H6039</f>
        <v/>
      </c>
      <c r="B173" s="24" t="s">
        <v>231</v>
      </c>
      <c r="C173" s="24">
        <v>172.0</v>
      </c>
      <c r="D173" s="31">
        <v>42142.0</v>
      </c>
      <c r="E173" s="26" t="s">
        <v>232</v>
      </c>
      <c r="F173" s="31"/>
      <c r="G173" s="26" t="s">
        <v>215</v>
      </c>
      <c r="H173" s="27"/>
      <c r="I173" s="28"/>
      <c r="J173" s="21"/>
      <c r="K173" s="21"/>
      <c r="L173" s="21"/>
      <c r="M173" s="21"/>
      <c r="N173" s="22">
        <f t="shared" si="1"/>
        <v>46206</v>
      </c>
      <c r="O173" s="23">
        <f>'RESOLUCIONES EPG'!$N173-'RESOLUCIONES EPG'!$D173</f>
        <v>4064</v>
      </c>
    </row>
    <row r="174" ht="16.5" customHeight="1">
      <c r="A174" s="29" t="str">
        <f>'RESOLUCIONES 2015'!A6044:H6044</f>
        <v/>
      </c>
      <c r="B174" s="24" t="s">
        <v>233</v>
      </c>
      <c r="C174" s="24">
        <v>177.0</v>
      </c>
      <c r="D174" s="31">
        <v>42142.0</v>
      </c>
      <c r="E174" s="26" t="s">
        <v>234</v>
      </c>
      <c r="F174" s="31"/>
      <c r="G174" s="26" t="s">
        <v>213</v>
      </c>
      <c r="H174" s="27"/>
      <c r="I174" s="28"/>
      <c r="J174" s="21"/>
      <c r="K174" s="21"/>
      <c r="L174" s="21"/>
      <c r="M174" s="21"/>
      <c r="N174" s="22">
        <f t="shared" si="1"/>
        <v>46206</v>
      </c>
      <c r="O174" s="23">
        <f>'RESOLUCIONES EPG'!$N174-'RESOLUCIONES EPG'!$D174</f>
        <v>4064</v>
      </c>
    </row>
    <row r="175" ht="16.5" customHeight="1">
      <c r="A175" s="29" t="str">
        <f>'RESOLUCIONES 2015'!A6035:H6035</f>
        <v/>
      </c>
      <c r="B175" s="24" t="s">
        <v>235</v>
      </c>
      <c r="C175" s="24">
        <v>168.0</v>
      </c>
      <c r="D175" s="31">
        <v>42142.0</v>
      </c>
      <c r="E175" s="26" t="s">
        <v>236</v>
      </c>
      <c r="F175" s="31"/>
      <c r="G175" s="26" t="s">
        <v>215</v>
      </c>
      <c r="H175" s="27"/>
      <c r="I175" s="28"/>
      <c r="J175" s="21"/>
      <c r="K175" s="21"/>
      <c r="L175" s="21"/>
      <c r="M175" s="21"/>
      <c r="N175" s="22">
        <f t="shared" si="1"/>
        <v>46206</v>
      </c>
      <c r="O175" s="23">
        <f>'RESOLUCIONES EPG'!$N175-'RESOLUCIONES EPG'!$D175</f>
        <v>4064</v>
      </c>
    </row>
    <row r="176" ht="15.75" customHeight="1">
      <c r="A176" s="29" t="str">
        <f>'RESOLUCIONES 2015'!A6048:H6048</f>
        <v/>
      </c>
      <c r="B176" s="24" t="s">
        <v>237</v>
      </c>
      <c r="C176" s="24">
        <v>181.0</v>
      </c>
      <c r="D176" s="31">
        <v>42142.0</v>
      </c>
      <c r="E176" s="26" t="s">
        <v>238</v>
      </c>
      <c r="F176" s="31"/>
      <c r="G176" s="26" t="s">
        <v>215</v>
      </c>
      <c r="H176" s="27"/>
      <c r="I176" s="28"/>
      <c r="J176" s="21"/>
      <c r="K176" s="21"/>
      <c r="L176" s="21"/>
      <c r="M176" s="21"/>
      <c r="N176" s="22">
        <f t="shared" si="1"/>
        <v>46206</v>
      </c>
      <c r="O176" s="23">
        <f>'RESOLUCIONES EPG'!$N176-'RESOLUCIONES EPG'!$D176</f>
        <v>4064</v>
      </c>
    </row>
    <row r="177" ht="15.75" customHeight="1">
      <c r="A177" s="29" t="str">
        <f>'RESOLUCIONES 2015'!A6040:H6040</f>
        <v/>
      </c>
      <c r="B177" s="24" t="s">
        <v>239</v>
      </c>
      <c r="C177" s="24">
        <v>173.0</v>
      </c>
      <c r="D177" s="31">
        <v>42142.0</v>
      </c>
      <c r="E177" s="26" t="s">
        <v>52</v>
      </c>
      <c r="F177" s="25" t="s">
        <v>53</v>
      </c>
      <c r="G177" s="26" t="s">
        <v>215</v>
      </c>
      <c r="H177" s="27"/>
      <c r="I177" s="28"/>
      <c r="J177" s="21"/>
      <c r="K177" s="21"/>
      <c r="L177" s="21"/>
      <c r="M177" s="21"/>
      <c r="N177" s="22">
        <f t="shared" si="1"/>
        <v>46206</v>
      </c>
      <c r="O177" s="23">
        <f>'RESOLUCIONES EPG'!$N177-'RESOLUCIONES EPG'!$D177</f>
        <v>4064</v>
      </c>
    </row>
    <row r="178" ht="15.75" customHeight="1">
      <c r="A178" s="29" t="str">
        <f>'RESOLUCIONES 2015'!A6038:H6038</f>
        <v/>
      </c>
      <c r="B178" s="24" t="s">
        <v>240</v>
      </c>
      <c r="C178" s="24">
        <v>171.0</v>
      </c>
      <c r="D178" s="31">
        <v>42142.0</v>
      </c>
      <c r="E178" s="26" t="s">
        <v>241</v>
      </c>
      <c r="F178" s="31"/>
      <c r="G178" s="26" t="s">
        <v>215</v>
      </c>
      <c r="H178" s="27"/>
      <c r="I178" s="28"/>
      <c r="J178" s="21"/>
      <c r="K178" s="21"/>
      <c r="L178" s="21"/>
      <c r="M178" s="21"/>
      <c r="N178" s="22">
        <f t="shared" si="1"/>
        <v>46206</v>
      </c>
      <c r="O178" s="23">
        <f>'RESOLUCIONES EPG'!$N178-'RESOLUCIONES EPG'!$D178</f>
        <v>4064</v>
      </c>
    </row>
    <row r="179" ht="16.5" customHeight="1">
      <c r="A179" s="29" t="str">
        <f>'RESOLUCIONES 2015'!A6030:H6030</f>
        <v/>
      </c>
      <c r="B179" s="24" t="s">
        <v>242</v>
      </c>
      <c r="C179" s="24">
        <v>163.0</v>
      </c>
      <c r="D179" s="31">
        <v>42142.0</v>
      </c>
      <c r="E179" s="26" t="s">
        <v>243</v>
      </c>
      <c r="F179" s="31"/>
      <c r="G179" s="26" t="s">
        <v>215</v>
      </c>
      <c r="H179" s="27"/>
      <c r="I179" s="28"/>
      <c r="J179" s="21"/>
      <c r="K179" s="21"/>
      <c r="L179" s="21"/>
      <c r="M179" s="21"/>
      <c r="N179" s="22">
        <f t="shared" si="1"/>
        <v>46206</v>
      </c>
      <c r="O179" s="23">
        <f>'RESOLUCIONES EPG'!$N179-'RESOLUCIONES EPG'!$D179</f>
        <v>4064</v>
      </c>
    </row>
    <row r="180" ht="15.75" customHeight="1">
      <c r="A180" s="29" t="str">
        <f>'RESOLUCIONES 2015'!A6050:H6050</f>
        <v/>
      </c>
      <c r="B180" s="24" t="s">
        <v>244</v>
      </c>
      <c r="C180" s="24">
        <v>183.0</v>
      </c>
      <c r="D180" s="31">
        <v>42142.0</v>
      </c>
      <c r="E180" s="26" t="s">
        <v>245</v>
      </c>
      <c r="F180" s="31"/>
      <c r="G180" s="26" t="s">
        <v>215</v>
      </c>
      <c r="H180" s="27"/>
      <c r="I180" s="28"/>
      <c r="J180" s="21"/>
      <c r="K180" s="21"/>
      <c r="L180" s="21"/>
      <c r="M180" s="21"/>
      <c r="N180" s="22">
        <f t="shared" si="1"/>
        <v>46206</v>
      </c>
      <c r="O180" s="23">
        <f>'RESOLUCIONES EPG'!$N180-'RESOLUCIONES EPG'!$D180</f>
        <v>4064</v>
      </c>
    </row>
    <row r="181" ht="15.75" customHeight="1">
      <c r="A181" s="29" t="str">
        <f>'RESOLUCIONES 2015'!A6043:H6043</f>
        <v/>
      </c>
      <c r="B181" s="24" t="s">
        <v>246</v>
      </c>
      <c r="C181" s="24">
        <v>176.0</v>
      </c>
      <c r="D181" s="31">
        <v>42142.0</v>
      </c>
      <c r="E181" s="26" t="s">
        <v>247</v>
      </c>
      <c r="F181" s="31"/>
      <c r="G181" s="26" t="s">
        <v>215</v>
      </c>
      <c r="H181" s="27"/>
      <c r="I181" s="28"/>
      <c r="J181" s="21"/>
      <c r="K181" s="21"/>
      <c r="L181" s="21"/>
      <c r="M181" s="21"/>
      <c r="N181" s="22">
        <f t="shared" si="1"/>
        <v>46206</v>
      </c>
      <c r="O181" s="23">
        <f>'RESOLUCIONES EPG'!$N181-'RESOLUCIONES EPG'!$D181</f>
        <v>4064</v>
      </c>
    </row>
    <row r="182" ht="15.75" customHeight="1">
      <c r="A182" s="29" t="str">
        <f>'RESOLUCIONES 2015'!A6023:H6023</f>
        <v/>
      </c>
      <c r="B182" s="24" t="s">
        <v>248</v>
      </c>
      <c r="C182" s="24">
        <v>156.0</v>
      </c>
      <c r="D182" s="31">
        <v>42142.0</v>
      </c>
      <c r="E182" s="26" t="s">
        <v>249</v>
      </c>
      <c r="F182" s="31"/>
      <c r="G182" s="26" t="s">
        <v>215</v>
      </c>
      <c r="H182" s="27"/>
      <c r="I182" s="28"/>
      <c r="J182" s="21"/>
      <c r="K182" s="21"/>
      <c r="L182" s="21"/>
      <c r="M182" s="21"/>
      <c r="N182" s="22">
        <f t="shared" si="1"/>
        <v>46206</v>
      </c>
      <c r="O182" s="23">
        <f>'RESOLUCIONES EPG'!$N182-'RESOLUCIONES EPG'!$D182</f>
        <v>4064</v>
      </c>
    </row>
    <row r="183" ht="16.5" customHeight="1">
      <c r="A183" s="29" t="str">
        <f>'RESOLUCIONES 2015'!A6033:H6033</f>
        <v/>
      </c>
      <c r="B183" s="24" t="s">
        <v>250</v>
      </c>
      <c r="C183" s="24">
        <v>166.0</v>
      </c>
      <c r="D183" s="31">
        <v>42142.0</v>
      </c>
      <c r="E183" s="26" t="s">
        <v>251</v>
      </c>
      <c r="F183" s="31" t="s">
        <v>86</v>
      </c>
      <c r="G183" s="26" t="s">
        <v>215</v>
      </c>
      <c r="H183" s="27"/>
      <c r="I183" s="28"/>
      <c r="J183" s="21"/>
      <c r="K183" s="21"/>
      <c r="L183" s="21"/>
      <c r="M183" s="21"/>
      <c r="N183" s="22">
        <f t="shared" si="1"/>
        <v>46206</v>
      </c>
      <c r="O183" s="23">
        <f>'RESOLUCIONES EPG'!$N183-'RESOLUCIONES EPG'!$D183</f>
        <v>4064</v>
      </c>
    </row>
    <row r="184" ht="15.75" customHeight="1">
      <c r="A184" s="29" t="str">
        <f>'RESOLUCIONES 2015'!A6041:H6041</f>
        <v/>
      </c>
      <c r="B184" s="24" t="s">
        <v>252</v>
      </c>
      <c r="C184" s="24">
        <v>174.0</v>
      </c>
      <c r="D184" s="31">
        <v>42142.0</v>
      </c>
      <c r="E184" s="26" t="s">
        <v>253</v>
      </c>
      <c r="F184" s="31"/>
      <c r="G184" s="26" t="s">
        <v>215</v>
      </c>
      <c r="H184" s="27"/>
      <c r="I184" s="28"/>
      <c r="J184" s="21"/>
      <c r="K184" s="21"/>
      <c r="L184" s="21"/>
      <c r="M184" s="21"/>
      <c r="N184" s="22">
        <f t="shared" si="1"/>
        <v>46206</v>
      </c>
      <c r="O184" s="23">
        <f>'RESOLUCIONES EPG'!$N184-'RESOLUCIONES EPG'!$D184</f>
        <v>4064</v>
      </c>
    </row>
    <row r="185" ht="15.75" customHeight="1">
      <c r="A185" s="29" t="str">
        <f>'RESOLUCIONES 2015'!A6027:H6027</f>
        <v/>
      </c>
      <c r="B185" s="24" t="s">
        <v>254</v>
      </c>
      <c r="C185" s="24">
        <v>160.0</v>
      </c>
      <c r="D185" s="31">
        <v>42142.0</v>
      </c>
      <c r="E185" s="26" t="s">
        <v>81</v>
      </c>
      <c r="F185" s="31"/>
      <c r="G185" s="26" t="s">
        <v>213</v>
      </c>
      <c r="H185" s="27"/>
      <c r="I185" s="28"/>
      <c r="J185" s="21"/>
      <c r="K185" s="21"/>
      <c r="L185" s="21"/>
      <c r="M185" s="21"/>
      <c r="N185" s="22">
        <f t="shared" si="1"/>
        <v>46206</v>
      </c>
      <c r="O185" s="23">
        <f>'RESOLUCIONES EPG'!$N185-'RESOLUCIONES EPG'!$D185</f>
        <v>4064</v>
      </c>
    </row>
    <row r="186" ht="15.75" customHeight="1">
      <c r="A186" s="29" t="str">
        <f>'RESOLUCIONES 2015'!A6026:H6026</f>
        <v/>
      </c>
      <c r="B186" s="24" t="s">
        <v>255</v>
      </c>
      <c r="C186" s="24">
        <v>159.0</v>
      </c>
      <c r="D186" s="31">
        <v>42142.0</v>
      </c>
      <c r="E186" s="26" t="s">
        <v>256</v>
      </c>
      <c r="F186" s="31"/>
      <c r="G186" s="26" t="s">
        <v>215</v>
      </c>
      <c r="H186" s="27"/>
      <c r="I186" s="28"/>
      <c r="J186" s="21"/>
      <c r="K186" s="21"/>
      <c r="L186" s="21"/>
      <c r="M186" s="21"/>
      <c r="N186" s="22">
        <f t="shared" si="1"/>
        <v>46206</v>
      </c>
      <c r="O186" s="23">
        <f>'RESOLUCIONES EPG'!$N186-'RESOLUCIONES EPG'!$D186</f>
        <v>4064</v>
      </c>
    </row>
    <row r="187" ht="16.5" customHeight="1">
      <c r="A187" s="29" t="str">
        <f>'RESOLUCIONES 2015'!A6031:H6031</f>
        <v/>
      </c>
      <c r="B187" s="24" t="s">
        <v>257</v>
      </c>
      <c r="C187" s="24">
        <v>164.0</v>
      </c>
      <c r="D187" s="31">
        <v>42142.0</v>
      </c>
      <c r="E187" s="26" t="s">
        <v>258</v>
      </c>
      <c r="F187" s="31"/>
      <c r="G187" s="26" t="s">
        <v>213</v>
      </c>
      <c r="H187" s="27"/>
      <c r="I187" s="28"/>
      <c r="J187" s="21"/>
      <c r="K187" s="21"/>
      <c r="L187" s="21"/>
      <c r="M187" s="21"/>
      <c r="N187" s="22">
        <f t="shared" si="1"/>
        <v>46206</v>
      </c>
      <c r="O187" s="23">
        <f>'RESOLUCIONES EPG'!$N187-'RESOLUCIONES EPG'!$D187</f>
        <v>4064</v>
      </c>
    </row>
    <row r="188" ht="16.5" customHeight="1">
      <c r="A188" s="29" t="str">
        <f>'RESOLUCIONES 2015'!A6045:H6045</f>
        <v/>
      </c>
      <c r="B188" s="24" t="s">
        <v>259</v>
      </c>
      <c r="C188" s="24">
        <v>178.0</v>
      </c>
      <c r="D188" s="31">
        <v>42142.0</v>
      </c>
      <c r="E188" s="26" t="s">
        <v>260</v>
      </c>
      <c r="F188" s="31"/>
      <c r="G188" s="26" t="s">
        <v>213</v>
      </c>
      <c r="H188" s="27"/>
      <c r="I188" s="28"/>
      <c r="J188" s="21"/>
      <c r="K188" s="21"/>
      <c r="L188" s="21"/>
      <c r="M188" s="21"/>
      <c r="N188" s="22">
        <f t="shared" si="1"/>
        <v>46206</v>
      </c>
      <c r="O188" s="23">
        <f>'RESOLUCIONES EPG'!$N188-'RESOLUCIONES EPG'!$D188</f>
        <v>4064</v>
      </c>
    </row>
    <row r="189" ht="16.5" customHeight="1">
      <c r="A189" s="29" t="str">
        <f>'RESOLUCIONES 2015'!A6049:H6049</f>
        <v/>
      </c>
      <c r="B189" s="24" t="s">
        <v>261</v>
      </c>
      <c r="C189" s="24">
        <v>182.0</v>
      </c>
      <c r="D189" s="31">
        <v>42142.0</v>
      </c>
      <c r="E189" s="26" t="s">
        <v>262</v>
      </c>
      <c r="F189" s="31"/>
      <c r="G189" s="26" t="s">
        <v>215</v>
      </c>
      <c r="H189" s="27"/>
      <c r="I189" s="28"/>
      <c r="J189" s="21"/>
      <c r="K189" s="21"/>
      <c r="L189" s="21"/>
      <c r="M189" s="21"/>
      <c r="N189" s="22">
        <f t="shared" si="1"/>
        <v>46206</v>
      </c>
      <c r="O189" s="23">
        <f>'RESOLUCIONES EPG'!$N189-'RESOLUCIONES EPG'!$D189</f>
        <v>4064</v>
      </c>
    </row>
    <row r="190" ht="16.5" customHeight="1">
      <c r="A190" s="29" t="str">
        <f>'RESOLUCIONES 2015'!A6036:H6036</f>
        <v/>
      </c>
      <c r="B190" s="24" t="s">
        <v>263</v>
      </c>
      <c r="C190" s="24">
        <v>169.0</v>
      </c>
      <c r="D190" s="31">
        <v>42142.0</v>
      </c>
      <c r="E190" s="26" t="s">
        <v>264</v>
      </c>
      <c r="F190" s="31"/>
      <c r="G190" s="26" t="s">
        <v>215</v>
      </c>
      <c r="H190" s="27"/>
      <c r="I190" s="28"/>
      <c r="J190" s="21"/>
      <c r="K190" s="21"/>
      <c r="L190" s="21"/>
      <c r="M190" s="21"/>
      <c r="N190" s="22">
        <f t="shared" si="1"/>
        <v>46206</v>
      </c>
      <c r="O190" s="23">
        <f>'RESOLUCIONES EPG'!$N190-'RESOLUCIONES EPG'!$D190</f>
        <v>4064</v>
      </c>
    </row>
    <row r="191" ht="15.75" customHeight="1">
      <c r="A191" s="29" t="str">
        <f>'RESOLUCIONES 2015'!A6021:H6021</f>
        <v/>
      </c>
      <c r="B191" s="32" t="s">
        <v>265</v>
      </c>
      <c r="C191" s="24">
        <v>154.0</v>
      </c>
      <c r="D191" s="31">
        <v>42142.0</v>
      </c>
      <c r="E191" s="33" t="s">
        <v>266</v>
      </c>
      <c r="F191" s="31"/>
      <c r="G191" s="26" t="s">
        <v>213</v>
      </c>
      <c r="H191" s="27"/>
      <c r="I191" s="28"/>
      <c r="J191" s="21"/>
      <c r="K191" s="21"/>
      <c r="L191" s="21"/>
      <c r="M191" s="21"/>
      <c r="N191" s="22">
        <f t="shared" si="1"/>
        <v>46206</v>
      </c>
      <c r="O191" s="23">
        <f>'RESOLUCIONES EPG'!$N191-'RESOLUCIONES EPG'!$D191</f>
        <v>4064</v>
      </c>
    </row>
    <row r="192" ht="16.5" customHeight="1">
      <c r="A192" s="29" t="str">
        <f>'RESOLUCIONES 2015'!A6055:H6055</f>
        <v/>
      </c>
      <c r="B192" s="24" t="s">
        <v>267</v>
      </c>
      <c r="C192" s="24">
        <v>188.0</v>
      </c>
      <c r="D192" s="31">
        <v>42143.0</v>
      </c>
      <c r="E192" s="26" t="s">
        <v>268</v>
      </c>
      <c r="F192" s="31"/>
      <c r="G192" s="26" t="s">
        <v>215</v>
      </c>
      <c r="H192" s="27"/>
      <c r="I192" s="28"/>
      <c r="J192" s="21"/>
      <c r="K192" s="21"/>
      <c r="L192" s="21"/>
      <c r="M192" s="21"/>
      <c r="N192" s="22">
        <f t="shared" si="1"/>
        <v>46206</v>
      </c>
      <c r="O192" s="23">
        <f>'RESOLUCIONES EPG'!$N192-'RESOLUCIONES EPG'!$D192</f>
        <v>4063</v>
      </c>
    </row>
    <row r="193" ht="16.5" customHeight="1">
      <c r="A193" s="29" t="str">
        <f>'RESOLUCIONES 2015'!A6051:H6051</f>
        <v/>
      </c>
      <c r="B193" s="24" t="s">
        <v>269</v>
      </c>
      <c r="C193" s="24">
        <v>184.0</v>
      </c>
      <c r="D193" s="31">
        <v>42143.0</v>
      </c>
      <c r="E193" s="26" t="s">
        <v>208</v>
      </c>
      <c r="F193" s="31"/>
      <c r="G193" s="26" t="s">
        <v>215</v>
      </c>
      <c r="H193" s="27"/>
      <c r="I193" s="28"/>
      <c r="J193" s="21"/>
      <c r="K193" s="21"/>
      <c r="L193" s="21"/>
      <c r="M193" s="21"/>
      <c r="N193" s="22">
        <f t="shared" si="1"/>
        <v>46206</v>
      </c>
      <c r="O193" s="23">
        <f>'RESOLUCIONES EPG'!$N193-'RESOLUCIONES EPG'!$D193</f>
        <v>4063</v>
      </c>
    </row>
    <row r="194" ht="16.5" customHeight="1">
      <c r="A194" s="29" t="str">
        <f>'RESOLUCIONES 2015'!A6053:H6053</f>
        <v/>
      </c>
      <c r="B194" s="32" t="s">
        <v>270</v>
      </c>
      <c r="C194" s="24">
        <v>186.0</v>
      </c>
      <c r="D194" s="31">
        <v>42143.0</v>
      </c>
      <c r="E194" s="33" t="s">
        <v>271</v>
      </c>
      <c r="F194" s="31"/>
      <c r="G194" s="26" t="s">
        <v>215</v>
      </c>
      <c r="H194" s="27"/>
      <c r="I194" s="28"/>
      <c r="J194" s="21"/>
      <c r="K194" s="21"/>
      <c r="L194" s="21"/>
      <c r="M194" s="21"/>
      <c r="N194" s="22">
        <f t="shared" si="1"/>
        <v>46206</v>
      </c>
      <c r="O194" s="23">
        <f>'RESOLUCIONES EPG'!$N194-'RESOLUCIONES EPG'!$D194</f>
        <v>4063</v>
      </c>
    </row>
    <row r="195" ht="15.75" customHeight="1">
      <c r="A195" s="29" t="str">
        <f>'RESOLUCIONES 2015'!A6056:H6056</f>
        <v/>
      </c>
      <c r="B195" s="24" t="s">
        <v>272</v>
      </c>
      <c r="C195" s="24">
        <v>189.0</v>
      </c>
      <c r="D195" s="31">
        <v>42143.0</v>
      </c>
      <c r="E195" s="26" t="s">
        <v>273</v>
      </c>
      <c r="F195" s="31"/>
      <c r="G195" s="26" t="s">
        <v>213</v>
      </c>
      <c r="H195" s="27"/>
      <c r="I195" s="28"/>
      <c r="J195" s="21"/>
      <c r="K195" s="21"/>
      <c r="L195" s="21"/>
      <c r="M195" s="21"/>
      <c r="N195" s="22">
        <f t="shared" si="1"/>
        <v>46206</v>
      </c>
      <c r="O195" s="23">
        <f>'RESOLUCIONES EPG'!$N195-'RESOLUCIONES EPG'!$D195</f>
        <v>4063</v>
      </c>
    </row>
    <row r="196" ht="15.75" customHeight="1">
      <c r="A196" s="29" t="str">
        <f>'RESOLUCIONES 2015'!A6052:H6052</f>
        <v/>
      </c>
      <c r="B196" s="24" t="s">
        <v>274</v>
      </c>
      <c r="C196" s="24">
        <v>185.0</v>
      </c>
      <c r="D196" s="31">
        <v>42143.0</v>
      </c>
      <c r="E196" s="26" t="s">
        <v>275</v>
      </c>
      <c r="F196" s="31"/>
      <c r="G196" s="26" t="s">
        <v>215</v>
      </c>
      <c r="H196" s="27"/>
      <c r="I196" s="28"/>
      <c r="J196" s="21"/>
      <c r="K196" s="21"/>
      <c r="L196" s="21"/>
      <c r="M196" s="21"/>
      <c r="N196" s="22">
        <f t="shared" si="1"/>
        <v>46206</v>
      </c>
      <c r="O196" s="23">
        <f>'RESOLUCIONES EPG'!$N196-'RESOLUCIONES EPG'!$D196</f>
        <v>4063</v>
      </c>
    </row>
    <row r="197" ht="15.75" customHeight="1">
      <c r="A197" s="29" t="str">
        <f>'RESOLUCIONES 2015'!A6060:H6060</f>
        <v/>
      </c>
      <c r="B197" s="24" t="s">
        <v>276</v>
      </c>
      <c r="C197" s="24">
        <v>193.0</v>
      </c>
      <c r="D197" s="31">
        <v>42143.0</v>
      </c>
      <c r="E197" s="26" t="s">
        <v>277</v>
      </c>
      <c r="F197" s="31"/>
      <c r="G197" s="26" t="s">
        <v>215</v>
      </c>
      <c r="H197" s="27"/>
      <c r="I197" s="28"/>
      <c r="J197" s="21"/>
      <c r="K197" s="21"/>
      <c r="L197" s="21"/>
      <c r="M197" s="21"/>
      <c r="N197" s="22">
        <f t="shared" si="1"/>
        <v>46206</v>
      </c>
      <c r="O197" s="23">
        <f>'RESOLUCIONES EPG'!$N197-'RESOLUCIONES EPG'!$D197</f>
        <v>4063</v>
      </c>
    </row>
    <row r="198" ht="15.75" customHeight="1">
      <c r="A198" s="29" t="str">
        <f>'RESOLUCIONES 2015'!A6059:H6059</f>
        <v/>
      </c>
      <c r="B198" s="24" t="s">
        <v>278</v>
      </c>
      <c r="C198" s="24">
        <v>192.0</v>
      </c>
      <c r="D198" s="31">
        <v>42143.0</v>
      </c>
      <c r="E198" s="26" t="s">
        <v>279</v>
      </c>
      <c r="F198" s="31"/>
      <c r="G198" s="26" t="s">
        <v>215</v>
      </c>
      <c r="H198" s="27"/>
      <c r="I198" s="28"/>
      <c r="J198" s="21"/>
      <c r="K198" s="21"/>
      <c r="L198" s="21"/>
      <c r="M198" s="21"/>
      <c r="N198" s="22">
        <f t="shared" si="1"/>
        <v>46206</v>
      </c>
      <c r="O198" s="23">
        <f>'RESOLUCIONES EPG'!$N198-'RESOLUCIONES EPG'!$D198</f>
        <v>4063</v>
      </c>
    </row>
    <row r="199" ht="15.75" customHeight="1">
      <c r="A199" s="29" t="str">
        <f>'RESOLUCIONES 2015'!A6057:H6057</f>
        <v/>
      </c>
      <c r="B199" s="24" t="s">
        <v>280</v>
      </c>
      <c r="C199" s="24">
        <v>190.0</v>
      </c>
      <c r="D199" s="31">
        <v>42143.0</v>
      </c>
      <c r="E199" s="26" t="s">
        <v>281</v>
      </c>
      <c r="F199" s="31"/>
      <c r="G199" s="26" t="s">
        <v>215</v>
      </c>
      <c r="H199" s="27"/>
      <c r="I199" s="28"/>
      <c r="J199" s="21"/>
      <c r="K199" s="21"/>
      <c r="L199" s="21"/>
      <c r="M199" s="21"/>
      <c r="N199" s="22">
        <f t="shared" si="1"/>
        <v>46206</v>
      </c>
      <c r="O199" s="23">
        <f>'RESOLUCIONES EPG'!$N199-'RESOLUCIONES EPG'!$D199</f>
        <v>4063</v>
      </c>
    </row>
    <row r="200" ht="15.75" customHeight="1">
      <c r="A200" s="29" t="str">
        <f>'RESOLUCIONES 2015'!A6054:H6054</f>
        <v/>
      </c>
      <c r="B200" s="24" t="s">
        <v>282</v>
      </c>
      <c r="C200" s="24">
        <v>187.0</v>
      </c>
      <c r="D200" s="31">
        <v>42143.0</v>
      </c>
      <c r="E200" s="26" t="s">
        <v>283</v>
      </c>
      <c r="F200" s="31"/>
      <c r="G200" s="26" t="s">
        <v>213</v>
      </c>
      <c r="H200" s="27"/>
      <c r="I200" s="28"/>
      <c r="J200" s="21"/>
      <c r="K200" s="21"/>
      <c r="L200" s="21"/>
      <c r="M200" s="21"/>
      <c r="N200" s="22">
        <f t="shared" si="1"/>
        <v>46206</v>
      </c>
      <c r="O200" s="23">
        <f>'RESOLUCIONES EPG'!$N200-'RESOLUCIONES EPG'!$D200</f>
        <v>4063</v>
      </c>
    </row>
    <row r="201" ht="16.5" customHeight="1">
      <c r="A201" s="29" t="str">
        <f>'RESOLUCIONES 2015'!A6058:H6058</f>
        <v/>
      </c>
      <c r="B201" s="24" t="s">
        <v>284</v>
      </c>
      <c r="C201" s="24">
        <v>191.0</v>
      </c>
      <c r="D201" s="31">
        <v>42143.0</v>
      </c>
      <c r="E201" s="26" t="s">
        <v>285</v>
      </c>
      <c r="F201" s="31"/>
      <c r="G201" s="26" t="s">
        <v>215</v>
      </c>
      <c r="H201" s="27"/>
      <c r="I201" s="28"/>
      <c r="J201" s="21"/>
      <c r="K201" s="21"/>
      <c r="L201" s="21"/>
      <c r="M201" s="21"/>
      <c r="N201" s="22">
        <f t="shared" si="1"/>
        <v>46206</v>
      </c>
      <c r="O201" s="23">
        <f>'RESOLUCIONES EPG'!$N201-'RESOLUCIONES EPG'!$D201</f>
        <v>4063</v>
      </c>
    </row>
    <row r="202" ht="16.5" customHeight="1">
      <c r="A202" s="29" t="str">
        <f>'RESOLUCIONES 2015'!A6063:H6063</f>
        <v/>
      </c>
      <c r="B202" s="24">
        <v>17179.0</v>
      </c>
      <c r="C202" s="24">
        <v>196.0</v>
      </c>
      <c r="D202" s="31">
        <v>42144.0</v>
      </c>
      <c r="E202" s="26" t="s">
        <v>286</v>
      </c>
      <c r="F202" s="31"/>
      <c r="G202" s="26" t="s">
        <v>18</v>
      </c>
      <c r="H202" s="27"/>
      <c r="I202" s="28"/>
      <c r="J202" s="21"/>
      <c r="K202" s="21"/>
      <c r="L202" s="21"/>
      <c r="M202" s="21"/>
      <c r="N202" s="22">
        <f t="shared" si="1"/>
        <v>46206</v>
      </c>
      <c r="O202" s="23">
        <f>'RESOLUCIONES EPG'!$N202-'RESOLUCIONES EPG'!$D202</f>
        <v>4062</v>
      </c>
    </row>
    <row r="203" ht="16.5" customHeight="1">
      <c r="A203" s="29" t="str">
        <f>'RESOLUCIONES 2015'!A6062:H6062</f>
        <v/>
      </c>
      <c r="B203" s="24">
        <v>16958.0</v>
      </c>
      <c r="C203" s="24">
        <v>195.0</v>
      </c>
      <c r="D203" s="31">
        <v>42144.0</v>
      </c>
      <c r="E203" s="26" t="s">
        <v>287</v>
      </c>
      <c r="F203" s="31"/>
      <c r="G203" s="26" t="s">
        <v>18</v>
      </c>
      <c r="H203" s="27"/>
      <c r="I203" s="28"/>
      <c r="J203" s="21"/>
      <c r="K203" s="21"/>
      <c r="L203" s="21"/>
      <c r="M203" s="21"/>
      <c r="N203" s="22">
        <f t="shared" si="1"/>
        <v>46206</v>
      </c>
      <c r="O203" s="23">
        <f>'RESOLUCIONES EPG'!$N203-'RESOLUCIONES EPG'!$D203</f>
        <v>4062</v>
      </c>
    </row>
    <row r="204" ht="16.5" customHeight="1">
      <c r="A204" s="29" t="str">
        <f>'RESOLUCIONES 2015'!A6061:H6061</f>
        <v/>
      </c>
      <c r="B204" s="24"/>
      <c r="C204" s="24">
        <v>194.0</v>
      </c>
      <c r="D204" s="31">
        <v>42144.0</v>
      </c>
      <c r="E204" s="26" t="s">
        <v>288</v>
      </c>
      <c r="F204" s="31"/>
      <c r="G204" s="26"/>
      <c r="H204" s="27"/>
      <c r="I204" s="28"/>
      <c r="J204" s="21"/>
      <c r="K204" s="21"/>
      <c r="L204" s="21"/>
      <c r="M204" s="21"/>
      <c r="N204" s="22">
        <f t="shared" si="1"/>
        <v>46206</v>
      </c>
      <c r="O204" s="23">
        <f>'RESOLUCIONES EPG'!$N204-'RESOLUCIONES EPG'!$D204</f>
        <v>4062</v>
      </c>
    </row>
    <row r="205" ht="16.5" customHeight="1">
      <c r="A205" s="29" t="str">
        <f>'RESOLUCIONES 2015'!A6096:H6096</f>
        <v/>
      </c>
      <c r="B205" s="34" t="s">
        <v>289</v>
      </c>
      <c r="C205" s="24">
        <v>229.0</v>
      </c>
      <c r="D205" s="35">
        <v>42144.0</v>
      </c>
      <c r="E205" s="36" t="s">
        <v>290</v>
      </c>
      <c r="F205" s="35"/>
      <c r="G205" s="36" t="s">
        <v>18</v>
      </c>
      <c r="H205" s="27"/>
      <c r="I205" s="28"/>
      <c r="J205" s="21"/>
      <c r="K205" s="21"/>
      <c r="L205" s="21"/>
      <c r="M205" s="21"/>
      <c r="N205" s="22">
        <f t="shared" si="1"/>
        <v>46206</v>
      </c>
      <c r="O205" s="23">
        <f>'RESOLUCIONES EPG'!$N205-'RESOLUCIONES EPG'!$D205</f>
        <v>4062</v>
      </c>
    </row>
    <row r="206" ht="16.5" customHeight="1">
      <c r="A206" s="29" t="str">
        <f>'RESOLUCIONES 2015'!A6064:H6064</f>
        <v/>
      </c>
      <c r="B206" s="24">
        <v>17695.0</v>
      </c>
      <c r="C206" s="24">
        <v>197.0</v>
      </c>
      <c r="D206" s="31">
        <v>42144.0</v>
      </c>
      <c r="E206" s="26" t="s">
        <v>291</v>
      </c>
      <c r="F206" s="31"/>
      <c r="G206" s="26" t="s">
        <v>18</v>
      </c>
      <c r="H206" s="27"/>
      <c r="I206" s="28"/>
      <c r="J206" s="21"/>
      <c r="K206" s="21"/>
      <c r="L206" s="21"/>
      <c r="M206" s="21"/>
      <c r="N206" s="22">
        <f t="shared" si="1"/>
        <v>46206</v>
      </c>
      <c r="O206" s="23">
        <f>'RESOLUCIONES EPG'!$N206-'RESOLUCIONES EPG'!$D206</f>
        <v>4062</v>
      </c>
    </row>
    <row r="207" ht="16.5" customHeight="1">
      <c r="A207" s="29" t="str">
        <f>'RESOLUCIONES 2015'!A6074:H6074</f>
        <v/>
      </c>
      <c r="B207" s="24">
        <v>17627.0</v>
      </c>
      <c r="C207" s="24">
        <v>207.0</v>
      </c>
      <c r="D207" s="31">
        <v>42145.0</v>
      </c>
      <c r="E207" s="26" t="s">
        <v>292</v>
      </c>
      <c r="F207" s="31"/>
      <c r="G207" s="26" t="s">
        <v>89</v>
      </c>
      <c r="H207" s="27" t="s">
        <v>90</v>
      </c>
      <c r="I207" s="28"/>
      <c r="J207" s="21"/>
      <c r="K207" s="21"/>
      <c r="L207" s="21"/>
      <c r="M207" s="21"/>
      <c r="N207" s="22">
        <f t="shared" si="1"/>
        <v>46206</v>
      </c>
      <c r="O207" s="23">
        <f>'RESOLUCIONES EPG'!$N207-'RESOLUCIONES EPG'!$D207</f>
        <v>4061</v>
      </c>
    </row>
    <row r="208" ht="16.5" customHeight="1">
      <c r="A208" s="29" t="str">
        <f>'RESOLUCIONES 2015'!A6065:H6065</f>
        <v/>
      </c>
      <c r="B208" s="24">
        <v>17178.0</v>
      </c>
      <c r="C208" s="24">
        <v>198.0</v>
      </c>
      <c r="D208" s="31">
        <v>42145.0</v>
      </c>
      <c r="E208" s="26" t="s">
        <v>293</v>
      </c>
      <c r="F208" s="31"/>
      <c r="G208" s="26" t="s">
        <v>18</v>
      </c>
      <c r="H208" s="27"/>
      <c r="I208" s="28"/>
      <c r="J208" s="21"/>
      <c r="K208" s="21"/>
      <c r="L208" s="21"/>
      <c r="M208" s="21"/>
      <c r="N208" s="22">
        <f t="shared" si="1"/>
        <v>46206</v>
      </c>
      <c r="O208" s="23">
        <f>'RESOLUCIONES EPG'!$N208-'RESOLUCIONES EPG'!$D208</f>
        <v>4061</v>
      </c>
    </row>
    <row r="209" ht="15.75" customHeight="1">
      <c r="A209" s="29" t="str">
        <f>'RESOLUCIONES 2015'!A6068:H6068</f>
        <v/>
      </c>
      <c r="B209" s="24">
        <v>17272.0</v>
      </c>
      <c r="C209" s="24">
        <v>201.0</v>
      </c>
      <c r="D209" s="31">
        <v>42145.0</v>
      </c>
      <c r="E209" s="26" t="s">
        <v>294</v>
      </c>
      <c r="F209" s="31"/>
      <c r="G209" s="26" t="s">
        <v>18</v>
      </c>
      <c r="H209" s="27"/>
      <c r="I209" s="28"/>
      <c r="J209" s="21"/>
      <c r="K209" s="21"/>
      <c r="L209" s="21"/>
      <c r="M209" s="21"/>
      <c r="N209" s="22">
        <f t="shared" si="1"/>
        <v>46206</v>
      </c>
      <c r="O209" s="23">
        <f>'RESOLUCIONES EPG'!$N209-'RESOLUCIONES EPG'!$D209</f>
        <v>4061</v>
      </c>
    </row>
    <row r="210" ht="15.75" customHeight="1">
      <c r="A210" s="29" t="str">
        <f>'RESOLUCIONES 2015'!A6067:H6067</f>
        <v/>
      </c>
      <c r="B210" s="24">
        <v>17173.0</v>
      </c>
      <c r="C210" s="24">
        <v>200.0</v>
      </c>
      <c r="D210" s="31">
        <v>42145.0</v>
      </c>
      <c r="E210" s="26" t="s">
        <v>273</v>
      </c>
      <c r="F210" s="31"/>
      <c r="G210" s="26" t="s">
        <v>295</v>
      </c>
      <c r="H210" s="27"/>
      <c r="I210" s="28"/>
      <c r="J210" s="21"/>
      <c r="K210" s="21"/>
      <c r="L210" s="21"/>
      <c r="M210" s="21"/>
      <c r="N210" s="22">
        <f t="shared" si="1"/>
        <v>46206</v>
      </c>
      <c r="O210" s="23">
        <f>'RESOLUCIONES EPG'!$N210-'RESOLUCIONES EPG'!$D210</f>
        <v>4061</v>
      </c>
    </row>
    <row r="211" ht="15.75" customHeight="1">
      <c r="A211" s="29" t="str">
        <f>'RESOLUCIONES 2015'!A6066:H6066</f>
        <v/>
      </c>
      <c r="B211" s="24">
        <v>17006.0</v>
      </c>
      <c r="C211" s="24">
        <v>199.0</v>
      </c>
      <c r="D211" s="31">
        <v>42145.0</v>
      </c>
      <c r="E211" s="26" t="s">
        <v>296</v>
      </c>
      <c r="F211" s="31"/>
      <c r="G211" s="26" t="s">
        <v>18</v>
      </c>
      <c r="H211" s="27"/>
      <c r="I211" s="28"/>
      <c r="J211" s="21"/>
      <c r="K211" s="21"/>
      <c r="L211" s="21"/>
      <c r="M211" s="21"/>
      <c r="N211" s="22">
        <f t="shared" si="1"/>
        <v>46206</v>
      </c>
      <c r="O211" s="23">
        <f>'RESOLUCIONES EPG'!$N211-'RESOLUCIONES EPG'!$D211</f>
        <v>4061</v>
      </c>
    </row>
    <row r="212" ht="15.75" customHeight="1">
      <c r="A212" s="29" t="str">
        <f>'RESOLUCIONES 2015'!A6069:H6069</f>
        <v/>
      </c>
      <c r="B212" s="24">
        <v>17131.0</v>
      </c>
      <c r="C212" s="24">
        <v>202.0</v>
      </c>
      <c r="D212" s="31">
        <v>42145.0</v>
      </c>
      <c r="E212" s="26" t="s">
        <v>297</v>
      </c>
      <c r="F212" s="31"/>
      <c r="G212" s="26" t="s">
        <v>18</v>
      </c>
      <c r="H212" s="27"/>
      <c r="I212" s="28"/>
      <c r="J212" s="21"/>
      <c r="K212" s="21"/>
      <c r="L212" s="21"/>
      <c r="M212" s="21"/>
      <c r="N212" s="22">
        <f t="shared" si="1"/>
        <v>46206</v>
      </c>
      <c r="O212" s="23">
        <f>'RESOLUCIONES EPG'!$N212-'RESOLUCIONES EPG'!$D212</f>
        <v>4061</v>
      </c>
    </row>
    <row r="213" ht="15.75" customHeight="1">
      <c r="A213" s="29" t="str">
        <f>'RESOLUCIONES 2015'!A6075:H6075</f>
        <v/>
      </c>
      <c r="B213" s="24">
        <v>17598.0</v>
      </c>
      <c r="C213" s="24">
        <v>208.0</v>
      </c>
      <c r="D213" s="31">
        <v>42145.0</v>
      </c>
      <c r="E213" s="26" t="s">
        <v>36</v>
      </c>
      <c r="F213" s="31"/>
      <c r="G213" s="26" t="s">
        <v>89</v>
      </c>
      <c r="H213" s="27" t="s">
        <v>90</v>
      </c>
      <c r="I213" s="28"/>
      <c r="J213" s="21"/>
      <c r="K213" s="21"/>
      <c r="L213" s="21"/>
      <c r="M213" s="21"/>
      <c r="N213" s="22">
        <f t="shared" si="1"/>
        <v>46206</v>
      </c>
      <c r="O213" s="23">
        <f>'RESOLUCIONES EPG'!$N213-'RESOLUCIONES EPG'!$D213</f>
        <v>4061</v>
      </c>
    </row>
    <row r="214" ht="15.75" customHeight="1">
      <c r="A214" s="29" t="str">
        <f>'RESOLUCIONES 2015'!A6071:H6071</f>
        <v/>
      </c>
      <c r="B214" s="24">
        <v>17630.0</v>
      </c>
      <c r="C214" s="24">
        <v>204.0</v>
      </c>
      <c r="D214" s="31">
        <v>42145.0</v>
      </c>
      <c r="E214" s="26" t="s">
        <v>298</v>
      </c>
      <c r="F214" s="31"/>
      <c r="G214" s="26" t="s">
        <v>18</v>
      </c>
      <c r="H214" s="27"/>
      <c r="I214" s="28"/>
      <c r="J214" s="21"/>
      <c r="K214" s="21"/>
      <c r="L214" s="21"/>
      <c r="M214" s="21"/>
      <c r="N214" s="22">
        <f t="shared" si="1"/>
        <v>46206</v>
      </c>
      <c r="O214" s="23">
        <f>'RESOLUCIONES EPG'!$N214-'RESOLUCIONES EPG'!$D214</f>
        <v>4061</v>
      </c>
    </row>
    <row r="215" ht="15.75" customHeight="1">
      <c r="A215" s="29" t="str">
        <f>'RESOLUCIONES 2015'!A6072:H6072</f>
        <v/>
      </c>
      <c r="B215" s="24">
        <v>17521.0</v>
      </c>
      <c r="C215" s="24">
        <v>205.0</v>
      </c>
      <c r="D215" s="31">
        <v>42145.0</v>
      </c>
      <c r="E215" s="26" t="s">
        <v>299</v>
      </c>
      <c r="F215" s="31"/>
      <c r="G215" s="26" t="s">
        <v>18</v>
      </c>
      <c r="H215" s="27"/>
      <c r="I215" s="28"/>
      <c r="J215" s="21"/>
      <c r="K215" s="21"/>
      <c r="L215" s="21"/>
      <c r="M215" s="21"/>
      <c r="N215" s="22">
        <f t="shared" si="1"/>
        <v>46206</v>
      </c>
      <c r="O215" s="23">
        <f>'RESOLUCIONES EPG'!$N215-'RESOLUCIONES EPG'!$D215</f>
        <v>4061</v>
      </c>
    </row>
    <row r="216" ht="15.75" customHeight="1">
      <c r="A216" s="29" t="str">
        <f>'RESOLUCIONES 2015'!A6077:H6077</f>
        <v/>
      </c>
      <c r="B216" s="24"/>
      <c r="C216" s="24">
        <v>210.0</v>
      </c>
      <c r="D216" s="31">
        <v>42145.0</v>
      </c>
      <c r="E216" s="33" t="s">
        <v>300</v>
      </c>
      <c r="F216" s="31"/>
      <c r="G216" s="26" t="s">
        <v>301</v>
      </c>
      <c r="H216" s="27"/>
      <c r="I216" s="28"/>
      <c r="J216" s="21"/>
      <c r="K216" s="21"/>
      <c r="L216" s="21"/>
      <c r="M216" s="21"/>
      <c r="N216" s="22">
        <f t="shared" si="1"/>
        <v>46206</v>
      </c>
      <c r="O216" s="23">
        <f>'RESOLUCIONES EPG'!$N216-'RESOLUCIONES EPG'!$D216</f>
        <v>4061</v>
      </c>
    </row>
    <row r="217" ht="15.75" customHeight="1">
      <c r="A217" s="29" t="str">
        <f>'RESOLUCIONES 2015'!A6070:H6070</f>
        <v/>
      </c>
      <c r="B217" s="24">
        <v>17528.0</v>
      </c>
      <c r="C217" s="24">
        <v>203.0</v>
      </c>
      <c r="D217" s="31">
        <v>42145.0</v>
      </c>
      <c r="E217" s="26" t="s">
        <v>302</v>
      </c>
      <c r="F217" s="31"/>
      <c r="G217" s="26" t="s">
        <v>18</v>
      </c>
      <c r="H217" s="27"/>
      <c r="I217" s="28"/>
      <c r="J217" s="21"/>
      <c r="K217" s="21"/>
      <c r="L217" s="21"/>
      <c r="M217" s="21"/>
      <c r="N217" s="22">
        <f t="shared" si="1"/>
        <v>46206</v>
      </c>
      <c r="O217" s="23">
        <f>'RESOLUCIONES EPG'!$N217-'RESOLUCIONES EPG'!$D217</f>
        <v>4061</v>
      </c>
    </row>
    <row r="218" ht="15.75" customHeight="1">
      <c r="A218" s="29" t="str">
        <f>'RESOLUCIONES 2015'!A6073:H6073</f>
        <v/>
      </c>
      <c r="B218" s="24">
        <v>17543.0</v>
      </c>
      <c r="C218" s="24">
        <v>206.0</v>
      </c>
      <c r="D218" s="31">
        <v>42145.0</v>
      </c>
      <c r="E218" s="26" t="s">
        <v>303</v>
      </c>
      <c r="F218" s="31"/>
      <c r="G218" s="26" t="s">
        <v>18</v>
      </c>
      <c r="H218" s="27"/>
      <c r="I218" s="28"/>
      <c r="J218" s="21"/>
      <c r="K218" s="21"/>
      <c r="L218" s="21"/>
      <c r="M218" s="21"/>
      <c r="N218" s="22">
        <f t="shared" si="1"/>
        <v>46206</v>
      </c>
      <c r="O218" s="23">
        <f>'RESOLUCIONES EPG'!$N218-'RESOLUCIONES EPG'!$D218</f>
        <v>4061</v>
      </c>
    </row>
    <row r="219" ht="15.75" customHeight="1">
      <c r="A219" s="29" t="str">
        <f>'RESOLUCIONES 2015'!A6076:H6076</f>
        <v/>
      </c>
      <c r="B219" s="24">
        <v>17345.0</v>
      </c>
      <c r="C219" s="24">
        <v>209.0</v>
      </c>
      <c r="D219" s="31">
        <v>42145.0</v>
      </c>
      <c r="E219" s="26" t="s">
        <v>304</v>
      </c>
      <c r="F219" s="31"/>
      <c r="G219" s="26" t="s">
        <v>305</v>
      </c>
      <c r="H219" s="27"/>
      <c r="I219" s="28"/>
      <c r="J219" s="21"/>
      <c r="K219" s="21"/>
      <c r="L219" s="21"/>
      <c r="M219" s="21"/>
      <c r="N219" s="22">
        <f t="shared" si="1"/>
        <v>46206</v>
      </c>
      <c r="O219" s="23">
        <f>'RESOLUCIONES EPG'!$N219-'RESOLUCIONES EPG'!$D219</f>
        <v>4061</v>
      </c>
    </row>
    <row r="220" ht="15.75" customHeight="1">
      <c r="A220" s="29" t="str">
        <f>'RESOLUCIONES 2015'!A6091:H6091</f>
        <v/>
      </c>
      <c r="B220" s="32" t="s">
        <v>306</v>
      </c>
      <c r="C220" s="24">
        <v>224.0</v>
      </c>
      <c r="D220" s="31">
        <v>42149.0</v>
      </c>
      <c r="E220" s="33" t="s">
        <v>307</v>
      </c>
      <c r="F220" s="31"/>
      <c r="G220" s="26" t="s">
        <v>215</v>
      </c>
      <c r="H220" s="27"/>
      <c r="I220" s="28"/>
      <c r="J220" s="21"/>
      <c r="K220" s="21"/>
      <c r="L220" s="21"/>
      <c r="M220" s="21"/>
      <c r="N220" s="22">
        <f t="shared" si="1"/>
        <v>46206</v>
      </c>
      <c r="O220" s="23">
        <f>'RESOLUCIONES EPG'!$N220-'RESOLUCIONES EPG'!$D220</f>
        <v>4057</v>
      </c>
    </row>
    <row r="221" ht="16.5" customHeight="1">
      <c r="A221" s="29" t="str">
        <f>'RESOLUCIONES 2015'!A6081:H6081</f>
        <v/>
      </c>
      <c r="B221" s="32" t="s">
        <v>308</v>
      </c>
      <c r="C221" s="24">
        <v>214.0</v>
      </c>
      <c r="D221" s="31">
        <v>42149.0</v>
      </c>
      <c r="E221" s="33" t="s">
        <v>309</v>
      </c>
      <c r="F221" s="31"/>
      <c r="G221" s="26" t="s">
        <v>213</v>
      </c>
      <c r="H221" s="27"/>
      <c r="I221" s="28"/>
      <c r="J221" s="21"/>
      <c r="K221" s="21"/>
      <c r="L221" s="21"/>
      <c r="M221" s="21"/>
      <c r="N221" s="22">
        <f t="shared" si="1"/>
        <v>46206</v>
      </c>
      <c r="O221" s="23">
        <f>'RESOLUCIONES EPG'!$N221-'RESOLUCIONES EPG'!$D221</f>
        <v>4057</v>
      </c>
    </row>
    <row r="222" ht="15.75" customHeight="1">
      <c r="A222" s="29" t="str">
        <f>'RESOLUCIONES 2015'!A6083:H6083</f>
        <v/>
      </c>
      <c r="B222" s="24" t="s">
        <v>310</v>
      </c>
      <c r="C222" s="24">
        <v>216.0</v>
      </c>
      <c r="D222" s="31">
        <v>42149.0</v>
      </c>
      <c r="E222" s="33" t="s">
        <v>311</v>
      </c>
      <c r="F222" s="31"/>
      <c r="G222" s="26" t="s">
        <v>215</v>
      </c>
      <c r="H222" s="27"/>
      <c r="I222" s="28"/>
      <c r="J222" s="21"/>
      <c r="K222" s="21"/>
      <c r="L222" s="21"/>
      <c r="M222" s="21"/>
      <c r="N222" s="22">
        <f t="shared" si="1"/>
        <v>46206</v>
      </c>
      <c r="O222" s="23">
        <f>'RESOLUCIONES EPG'!$N222-'RESOLUCIONES EPG'!$D222</f>
        <v>4057</v>
      </c>
    </row>
    <row r="223" ht="15.75" customHeight="1">
      <c r="A223" s="29" t="str">
        <f>'RESOLUCIONES 2015'!A6088:H6088</f>
        <v/>
      </c>
      <c r="B223" s="32" t="s">
        <v>312</v>
      </c>
      <c r="C223" s="24">
        <v>221.0</v>
      </c>
      <c r="D223" s="31">
        <v>42149.0</v>
      </c>
      <c r="E223" s="33" t="s">
        <v>296</v>
      </c>
      <c r="F223" s="31"/>
      <c r="G223" s="26" t="s">
        <v>215</v>
      </c>
      <c r="H223" s="27"/>
      <c r="I223" s="28"/>
      <c r="J223" s="21"/>
      <c r="K223" s="21"/>
      <c r="L223" s="21"/>
      <c r="M223" s="21"/>
      <c r="N223" s="22">
        <f t="shared" si="1"/>
        <v>46206</v>
      </c>
      <c r="O223" s="23">
        <f>'RESOLUCIONES EPG'!$N223-'RESOLUCIONES EPG'!$D223</f>
        <v>4057</v>
      </c>
    </row>
    <row r="224" ht="15.75" customHeight="1">
      <c r="A224" s="29" t="str">
        <f>'RESOLUCIONES 2015'!A6079:H6079</f>
        <v/>
      </c>
      <c r="B224" s="32" t="s">
        <v>313</v>
      </c>
      <c r="C224" s="24">
        <v>212.0</v>
      </c>
      <c r="D224" s="31">
        <v>42149.0</v>
      </c>
      <c r="E224" s="33" t="s">
        <v>314</v>
      </c>
      <c r="F224" s="31"/>
      <c r="G224" s="26" t="s">
        <v>213</v>
      </c>
      <c r="H224" s="27"/>
      <c r="I224" s="28"/>
      <c r="J224" s="21"/>
      <c r="K224" s="21"/>
      <c r="L224" s="21"/>
      <c r="M224" s="21"/>
      <c r="N224" s="22">
        <f t="shared" si="1"/>
        <v>46206</v>
      </c>
      <c r="O224" s="23">
        <f>'RESOLUCIONES EPG'!$N224-'RESOLUCIONES EPG'!$D224</f>
        <v>4057</v>
      </c>
    </row>
    <row r="225" ht="15.75" customHeight="1">
      <c r="A225" s="29" t="str">
        <f>'RESOLUCIONES 2015'!A6093:H6093</f>
        <v/>
      </c>
      <c r="B225" s="32" t="s">
        <v>315</v>
      </c>
      <c r="C225" s="24">
        <v>226.0</v>
      </c>
      <c r="D225" s="31">
        <v>42149.0</v>
      </c>
      <c r="E225" s="33" t="s">
        <v>297</v>
      </c>
      <c r="F225" s="31"/>
      <c r="G225" s="26" t="s">
        <v>213</v>
      </c>
      <c r="H225" s="27"/>
      <c r="I225" s="28"/>
      <c r="J225" s="21"/>
      <c r="K225" s="21"/>
      <c r="L225" s="21"/>
      <c r="M225" s="21"/>
      <c r="N225" s="22">
        <f t="shared" si="1"/>
        <v>46206</v>
      </c>
      <c r="O225" s="23">
        <f>'RESOLUCIONES EPG'!$N225-'RESOLUCIONES EPG'!$D225</f>
        <v>4057</v>
      </c>
    </row>
    <row r="226" ht="15.75" customHeight="1">
      <c r="A226" s="29" t="str">
        <f>'RESOLUCIONES 2015'!A6082:H6082</f>
        <v/>
      </c>
      <c r="B226" s="32" t="s">
        <v>316</v>
      </c>
      <c r="C226" s="24">
        <v>215.0</v>
      </c>
      <c r="D226" s="31">
        <v>42149.0</v>
      </c>
      <c r="E226" s="33" t="s">
        <v>317</v>
      </c>
      <c r="F226" s="31"/>
      <c r="G226" s="26" t="s">
        <v>213</v>
      </c>
      <c r="H226" s="27"/>
      <c r="I226" s="28"/>
      <c r="J226" s="21"/>
      <c r="K226" s="21"/>
      <c r="L226" s="21"/>
      <c r="M226" s="21"/>
      <c r="N226" s="22">
        <f t="shared" si="1"/>
        <v>46206</v>
      </c>
      <c r="O226" s="23">
        <f>'RESOLUCIONES EPG'!$N226-'RESOLUCIONES EPG'!$D226</f>
        <v>4057</v>
      </c>
    </row>
    <row r="227" ht="15.75" customHeight="1">
      <c r="A227" s="29" t="str">
        <f>'RESOLUCIONES 2015'!A6094:H6094</f>
        <v/>
      </c>
      <c r="B227" s="32" t="s">
        <v>318</v>
      </c>
      <c r="C227" s="24">
        <v>227.0</v>
      </c>
      <c r="D227" s="31">
        <v>42149.0</v>
      </c>
      <c r="E227" s="33" t="s">
        <v>319</v>
      </c>
      <c r="F227" s="31"/>
      <c r="G227" s="26" t="s">
        <v>213</v>
      </c>
      <c r="H227" s="27"/>
      <c r="I227" s="28"/>
      <c r="J227" s="21"/>
      <c r="K227" s="21"/>
      <c r="L227" s="21"/>
      <c r="M227" s="21"/>
      <c r="N227" s="22">
        <f t="shared" si="1"/>
        <v>46206</v>
      </c>
      <c r="O227" s="23">
        <f>'RESOLUCIONES EPG'!$N227-'RESOLUCIONES EPG'!$D227</f>
        <v>4057</v>
      </c>
    </row>
    <row r="228" ht="15.75" customHeight="1">
      <c r="A228" s="29" t="str">
        <f>'RESOLUCIONES 2015'!A6087:H6087</f>
        <v/>
      </c>
      <c r="B228" s="32" t="s">
        <v>320</v>
      </c>
      <c r="C228" s="24">
        <v>220.0</v>
      </c>
      <c r="D228" s="31">
        <v>42149.0</v>
      </c>
      <c r="E228" s="33" t="s">
        <v>321</v>
      </c>
      <c r="F228" s="31"/>
      <c r="G228" s="26" t="s">
        <v>215</v>
      </c>
      <c r="H228" s="27"/>
      <c r="I228" s="28"/>
      <c r="J228" s="21"/>
      <c r="K228" s="21"/>
      <c r="L228" s="21"/>
      <c r="M228" s="21"/>
      <c r="N228" s="22">
        <f t="shared" si="1"/>
        <v>46206</v>
      </c>
      <c r="O228" s="23">
        <f>'RESOLUCIONES EPG'!$N228-'RESOLUCIONES EPG'!$D228</f>
        <v>4057</v>
      </c>
    </row>
    <row r="229" ht="15.75" customHeight="1">
      <c r="A229" s="29" t="str">
        <f>'RESOLUCIONES 2015'!A6078:H6078</f>
        <v/>
      </c>
      <c r="B229" s="24">
        <v>17641.0</v>
      </c>
      <c r="C229" s="24">
        <v>211.0</v>
      </c>
      <c r="D229" s="31">
        <v>42149.0</v>
      </c>
      <c r="E229" s="26" t="s">
        <v>322</v>
      </c>
      <c r="F229" s="31"/>
      <c r="G229" s="26" t="s">
        <v>18</v>
      </c>
      <c r="H229" s="27"/>
      <c r="I229" s="28"/>
      <c r="J229" s="21"/>
      <c r="K229" s="21"/>
      <c r="L229" s="21"/>
      <c r="M229" s="21"/>
      <c r="N229" s="22">
        <f t="shared" si="1"/>
        <v>46206</v>
      </c>
      <c r="O229" s="23">
        <f>'RESOLUCIONES EPG'!$N229-'RESOLUCIONES EPG'!$D229</f>
        <v>4057</v>
      </c>
    </row>
    <row r="230" ht="15.75" customHeight="1">
      <c r="A230" s="29" t="str">
        <f>'RESOLUCIONES 2015'!A6086:H6086</f>
        <v/>
      </c>
      <c r="B230" s="32" t="s">
        <v>323</v>
      </c>
      <c r="C230" s="24">
        <v>219.0</v>
      </c>
      <c r="D230" s="31">
        <v>42149.0</v>
      </c>
      <c r="E230" s="33" t="s">
        <v>324</v>
      </c>
      <c r="F230" s="31"/>
      <c r="G230" s="26" t="s">
        <v>215</v>
      </c>
      <c r="H230" s="27"/>
      <c r="I230" s="28"/>
      <c r="J230" s="21"/>
      <c r="K230" s="21"/>
      <c r="L230" s="21"/>
      <c r="M230" s="21"/>
      <c r="N230" s="22">
        <f t="shared" si="1"/>
        <v>46206</v>
      </c>
      <c r="O230" s="23">
        <f>'RESOLUCIONES EPG'!$N230-'RESOLUCIONES EPG'!$D230</f>
        <v>4057</v>
      </c>
    </row>
    <row r="231" ht="15.75" customHeight="1">
      <c r="A231" s="29" t="str">
        <f>'RESOLUCIONES 2015'!A6089:H6089</f>
        <v/>
      </c>
      <c r="B231" s="32" t="s">
        <v>325</v>
      </c>
      <c r="C231" s="24">
        <v>222.0</v>
      </c>
      <c r="D231" s="31">
        <v>42149.0</v>
      </c>
      <c r="E231" s="33" t="s">
        <v>326</v>
      </c>
      <c r="F231" s="31"/>
      <c r="G231" s="26" t="s">
        <v>215</v>
      </c>
      <c r="H231" s="27"/>
      <c r="I231" s="28"/>
      <c r="J231" s="21"/>
      <c r="K231" s="21"/>
      <c r="L231" s="21"/>
      <c r="M231" s="21"/>
      <c r="N231" s="22">
        <f t="shared" si="1"/>
        <v>46206</v>
      </c>
      <c r="O231" s="23">
        <f>'RESOLUCIONES EPG'!$N231-'RESOLUCIONES EPG'!$D231</f>
        <v>4057</v>
      </c>
    </row>
    <row r="232" ht="15.75" customHeight="1">
      <c r="A232" s="29" t="str">
        <f>'RESOLUCIONES 2015'!A6090:H6090</f>
        <v/>
      </c>
      <c r="B232" s="32" t="s">
        <v>327</v>
      </c>
      <c r="C232" s="24">
        <v>223.0</v>
      </c>
      <c r="D232" s="31">
        <v>42149.0</v>
      </c>
      <c r="E232" s="33" t="s">
        <v>328</v>
      </c>
      <c r="F232" s="31"/>
      <c r="G232" s="26" t="s">
        <v>215</v>
      </c>
      <c r="H232" s="27"/>
      <c r="I232" s="28"/>
      <c r="J232" s="21"/>
      <c r="K232" s="21"/>
      <c r="L232" s="21"/>
      <c r="M232" s="21"/>
      <c r="N232" s="22">
        <f t="shared" si="1"/>
        <v>46206</v>
      </c>
      <c r="O232" s="23">
        <f>'RESOLUCIONES EPG'!$N232-'RESOLUCIONES EPG'!$D232</f>
        <v>4057</v>
      </c>
    </row>
    <row r="233" ht="15.75" customHeight="1">
      <c r="A233" s="29" t="str">
        <f>'RESOLUCIONES 2015'!A6085:H6085</f>
        <v/>
      </c>
      <c r="B233" s="32" t="s">
        <v>329</v>
      </c>
      <c r="C233" s="24">
        <v>218.0</v>
      </c>
      <c r="D233" s="31">
        <v>42149.0</v>
      </c>
      <c r="E233" s="33" t="s">
        <v>303</v>
      </c>
      <c r="F233" s="31"/>
      <c r="G233" s="26" t="s">
        <v>215</v>
      </c>
      <c r="H233" s="27"/>
      <c r="I233" s="28"/>
      <c r="J233" s="21"/>
      <c r="K233" s="21"/>
      <c r="L233" s="21"/>
      <c r="M233" s="21"/>
      <c r="N233" s="22">
        <f t="shared" si="1"/>
        <v>46206</v>
      </c>
      <c r="O233" s="23">
        <f>'RESOLUCIONES EPG'!$N233-'RESOLUCIONES EPG'!$D233</f>
        <v>4057</v>
      </c>
    </row>
    <row r="234" ht="15.75" customHeight="1">
      <c r="A234" s="29" t="str">
        <f>'RESOLUCIONES 2015'!A6092:H6092</f>
        <v/>
      </c>
      <c r="B234" s="32" t="s">
        <v>330</v>
      </c>
      <c r="C234" s="24">
        <v>225.0</v>
      </c>
      <c r="D234" s="31">
        <v>42149.0</v>
      </c>
      <c r="E234" s="33" t="s">
        <v>331</v>
      </c>
      <c r="F234" s="31"/>
      <c r="G234" s="26" t="s">
        <v>215</v>
      </c>
      <c r="H234" s="27"/>
      <c r="I234" s="28"/>
      <c r="J234" s="21"/>
      <c r="K234" s="21"/>
      <c r="L234" s="21"/>
      <c r="M234" s="21"/>
      <c r="N234" s="22">
        <f t="shared" si="1"/>
        <v>46206</v>
      </c>
      <c r="O234" s="23">
        <f>'RESOLUCIONES EPG'!$N234-'RESOLUCIONES EPG'!$D234</f>
        <v>4057</v>
      </c>
    </row>
    <row r="235" ht="15.75" customHeight="1">
      <c r="A235" s="29" t="str">
        <f>'RESOLUCIONES 2015'!A6084:H6084</f>
        <v/>
      </c>
      <c r="B235" s="32" t="s">
        <v>332</v>
      </c>
      <c r="C235" s="24">
        <v>217.0</v>
      </c>
      <c r="D235" s="31">
        <v>42149.0</v>
      </c>
      <c r="E235" s="33" t="s">
        <v>333</v>
      </c>
      <c r="F235" s="31"/>
      <c r="G235" s="26" t="s">
        <v>215</v>
      </c>
      <c r="H235" s="27"/>
      <c r="I235" s="28"/>
      <c r="J235" s="21"/>
      <c r="K235" s="21"/>
      <c r="L235" s="21"/>
      <c r="M235" s="21"/>
      <c r="N235" s="22">
        <f t="shared" si="1"/>
        <v>46206</v>
      </c>
      <c r="O235" s="23">
        <f>'RESOLUCIONES EPG'!$N235-'RESOLUCIONES EPG'!$D235</f>
        <v>4057</v>
      </c>
    </row>
    <row r="236" ht="15.75" customHeight="1">
      <c r="A236" s="29" t="str">
        <f>'RESOLUCIONES 2015'!A6080:H6080</f>
        <v/>
      </c>
      <c r="B236" s="32" t="s">
        <v>334</v>
      </c>
      <c r="C236" s="24">
        <v>213.0</v>
      </c>
      <c r="D236" s="31">
        <v>42149.0</v>
      </c>
      <c r="E236" s="33" t="s">
        <v>335</v>
      </c>
      <c r="F236" s="31"/>
      <c r="G236" s="26" t="s">
        <v>213</v>
      </c>
      <c r="H236" s="27"/>
      <c r="I236" s="28"/>
      <c r="J236" s="21"/>
      <c r="K236" s="21"/>
      <c r="L236" s="21"/>
      <c r="M236" s="21"/>
      <c r="N236" s="22">
        <f t="shared" si="1"/>
        <v>46206</v>
      </c>
      <c r="O236" s="23">
        <f>'RESOLUCIONES EPG'!$N236-'RESOLUCIONES EPG'!$D236</f>
        <v>4057</v>
      </c>
    </row>
    <row r="237" ht="15.75" customHeight="1">
      <c r="A237" s="29" t="str">
        <f>'RESOLUCIONES 2015'!A6103:H6103</f>
        <v/>
      </c>
      <c r="B237" s="34" t="s">
        <v>336</v>
      </c>
      <c r="C237" s="24">
        <v>236.0</v>
      </c>
      <c r="D237" s="35">
        <v>42151.0</v>
      </c>
      <c r="E237" s="33" t="s">
        <v>337</v>
      </c>
      <c r="F237" s="35"/>
      <c r="G237" s="33" t="s">
        <v>18</v>
      </c>
      <c r="H237" s="27"/>
      <c r="I237" s="28"/>
      <c r="J237" s="21"/>
      <c r="K237" s="21"/>
      <c r="L237" s="21"/>
      <c r="M237" s="21"/>
      <c r="N237" s="22">
        <f t="shared" si="1"/>
        <v>46206</v>
      </c>
      <c r="O237" s="23">
        <f>'RESOLUCIONES EPG'!$N237-'RESOLUCIONES EPG'!$D237</f>
        <v>4055</v>
      </c>
    </row>
    <row r="238" ht="15.75" customHeight="1">
      <c r="A238" s="29" t="str">
        <f>'RESOLUCIONES 2015'!A6105:H6105</f>
        <v/>
      </c>
      <c r="B238" s="34" t="s">
        <v>338</v>
      </c>
      <c r="C238" s="24">
        <v>238.0</v>
      </c>
      <c r="D238" s="35">
        <v>42151.0</v>
      </c>
      <c r="E238" s="33" t="s">
        <v>339</v>
      </c>
      <c r="F238" s="35"/>
      <c r="G238" s="33" t="s">
        <v>18</v>
      </c>
      <c r="H238" s="27"/>
      <c r="I238" s="28"/>
      <c r="J238" s="21"/>
      <c r="K238" s="21"/>
      <c r="L238" s="21"/>
      <c r="M238" s="21"/>
      <c r="N238" s="22">
        <f t="shared" si="1"/>
        <v>46206</v>
      </c>
      <c r="O238" s="23">
        <f>'RESOLUCIONES EPG'!$N238-'RESOLUCIONES EPG'!$D238</f>
        <v>4055</v>
      </c>
    </row>
    <row r="239" ht="15.75" customHeight="1">
      <c r="A239" s="29" t="str">
        <f>'RESOLUCIONES 2015'!A6098:H6098</f>
        <v/>
      </c>
      <c r="B239" s="34" t="s">
        <v>340</v>
      </c>
      <c r="C239" s="24">
        <v>231.0</v>
      </c>
      <c r="D239" s="35">
        <v>42151.0</v>
      </c>
      <c r="E239" s="36" t="s">
        <v>39</v>
      </c>
      <c r="F239" s="35"/>
      <c r="G239" s="36" t="s">
        <v>341</v>
      </c>
      <c r="H239" s="27"/>
      <c r="I239" s="28"/>
      <c r="J239" s="21"/>
      <c r="K239" s="21"/>
      <c r="L239" s="21"/>
      <c r="M239" s="21"/>
      <c r="N239" s="22">
        <f t="shared" si="1"/>
        <v>46206</v>
      </c>
      <c r="O239" s="23">
        <f>'RESOLUCIONES EPG'!$N239-'RESOLUCIONES EPG'!$D239</f>
        <v>4055</v>
      </c>
    </row>
    <row r="240" ht="15.75" customHeight="1">
      <c r="A240" s="29" t="str">
        <f>'RESOLUCIONES 2015'!A6104:H6104</f>
        <v/>
      </c>
      <c r="B240" s="34" t="s">
        <v>342</v>
      </c>
      <c r="C240" s="24">
        <v>237.0</v>
      </c>
      <c r="D240" s="35">
        <v>42151.0</v>
      </c>
      <c r="E240" s="33" t="s">
        <v>343</v>
      </c>
      <c r="F240" s="35"/>
      <c r="G240" s="33" t="s">
        <v>18</v>
      </c>
      <c r="H240" s="27"/>
      <c r="I240" s="28"/>
      <c r="J240" s="21"/>
      <c r="K240" s="21"/>
      <c r="L240" s="21"/>
      <c r="M240" s="21"/>
      <c r="N240" s="22">
        <f t="shared" si="1"/>
        <v>46206</v>
      </c>
      <c r="O240" s="23">
        <f>'RESOLUCIONES EPG'!$N240-'RESOLUCIONES EPG'!$D240</f>
        <v>4055</v>
      </c>
    </row>
    <row r="241" ht="15.75" customHeight="1">
      <c r="A241" s="29" t="str">
        <f>'RESOLUCIONES 2015'!A6106:H6106</f>
        <v/>
      </c>
      <c r="B241" s="34" t="s">
        <v>344</v>
      </c>
      <c r="C241" s="24">
        <v>239.0</v>
      </c>
      <c r="D241" s="35">
        <v>42151.0</v>
      </c>
      <c r="E241" s="33" t="s">
        <v>345</v>
      </c>
      <c r="F241" s="35"/>
      <c r="G241" s="33" t="s">
        <v>18</v>
      </c>
      <c r="H241" s="27"/>
      <c r="I241" s="28"/>
      <c r="J241" s="21"/>
      <c r="K241" s="21"/>
      <c r="L241" s="21"/>
      <c r="M241" s="21"/>
      <c r="N241" s="22">
        <f t="shared" si="1"/>
        <v>46206</v>
      </c>
      <c r="O241" s="23">
        <f>'RESOLUCIONES EPG'!$N241-'RESOLUCIONES EPG'!$D241</f>
        <v>4055</v>
      </c>
    </row>
    <row r="242" ht="16.5" customHeight="1">
      <c r="A242" s="29" t="str">
        <f>'RESOLUCIONES 2015'!A6101:H6101</f>
        <v/>
      </c>
      <c r="B242" s="34" t="s">
        <v>346</v>
      </c>
      <c r="C242" s="24">
        <v>234.0</v>
      </c>
      <c r="D242" s="35">
        <v>42151.0</v>
      </c>
      <c r="E242" s="33" t="s">
        <v>347</v>
      </c>
      <c r="F242" s="35"/>
      <c r="G242" s="33" t="s">
        <v>18</v>
      </c>
      <c r="H242" s="27"/>
      <c r="I242" s="28"/>
      <c r="J242" s="21"/>
      <c r="K242" s="21"/>
      <c r="L242" s="21"/>
      <c r="M242" s="21"/>
      <c r="N242" s="22">
        <f t="shared" si="1"/>
        <v>46206</v>
      </c>
      <c r="O242" s="23">
        <f>'RESOLUCIONES EPG'!$N242-'RESOLUCIONES EPG'!$D242</f>
        <v>4055</v>
      </c>
    </row>
    <row r="243" ht="16.5" customHeight="1">
      <c r="A243" s="29" t="str">
        <f>'RESOLUCIONES 2015'!A6095:H6095</f>
        <v/>
      </c>
      <c r="B243" s="32">
        <v>18195.0</v>
      </c>
      <c r="C243" s="24">
        <v>228.0</v>
      </c>
      <c r="D243" s="35">
        <v>42151.0</v>
      </c>
      <c r="E243" s="33" t="s">
        <v>348</v>
      </c>
      <c r="F243" s="35"/>
      <c r="G243" s="33" t="s">
        <v>18</v>
      </c>
      <c r="H243" s="27"/>
      <c r="I243" s="28"/>
      <c r="J243" s="21"/>
      <c r="K243" s="21"/>
      <c r="L243" s="21"/>
      <c r="M243" s="21"/>
      <c r="N243" s="22">
        <f t="shared" si="1"/>
        <v>46206</v>
      </c>
      <c r="O243" s="23">
        <f>'RESOLUCIONES EPG'!$N243-'RESOLUCIONES EPG'!$D243</f>
        <v>4055</v>
      </c>
    </row>
    <row r="244" ht="16.5" customHeight="1">
      <c r="A244" s="29" t="str">
        <f>'RESOLUCIONES 2015'!A6107:H6107</f>
        <v/>
      </c>
      <c r="B244" s="34" t="s">
        <v>349</v>
      </c>
      <c r="C244" s="24">
        <v>240.0</v>
      </c>
      <c r="D244" s="35">
        <v>42151.0</v>
      </c>
      <c r="E244" s="33" t="s">
        <v>350</v>
      </c>
      <c r="F244" s="35"/>
      <c r="G244" s="33" t="s">
        <v>18</v>
      </c>
      <c r="H244" s="27"/>
      <c r="I244" s="28"/>
      <c r="J244" s="21"/>
      <c r="K244" s="21"/>
      <c r="L244" s="21"/>
      <c r="M244" s="21"/>
      <c r="N244" s="22">
        <f t="shared" si="1"/>
        <v>46206</v>
      </c>
      <c r="O244" s="23">
        <f>'RESOLUCIONES EPG'!$N244-'RESOLUCIONES EPG'!$D244</f>
        <v>4055</v>
      </c>
    </row>
    <row r="245" ht="16.5" customHeight="1">
      <c r="A245" s="29" t="str">
        <f>'RESOLUCIONES 2015'!A6102:H6102</f>
        <v/>
      </c>
      <c r="B245" s="34" t="s">
        <v>351</v>
      </c>
      <c r="C245" s="24">
        <v>235.0</v>
      </c>
      <c r="D245" s="35">
        <v>42151.0</v>
      </c>
      <c r="E245" s="33" t="s">
        <v>352</v>
      </c>
      <c r="F245" s="35"/>
      <c r="G245" s="33" t="s">
        <v>18</v>
      </c>
      <c r="H245" s="27"/>
      <c r="I245" s="28"/>
      <c r="J245" s="21"/>
      <c r="K245" s="21"/>
      <c r="L245" s="21"/>
      <c r="M245" s="21"/>
      <c r="N245" s="22">
        <f t="shared" si="1"/>
        <v>46206</v>
      </c>
      <c r="O245" s="23">
        <f>'RESOLUCIONES EPG'!$N245-'RESOLUCIONES EPG'!$D245</f>
        <v>4055</v>
      </c>
    </row>
    <row r="246" ht="16.5" customHeight="1">
      <c r="A246" s="29" t="str">
        <f>'RESOLUCIONES 2015'!A6100:H6100</f>
        <v/>
      </c>
      <c r="B246" s="34" t="s">
        <v>353</v>
      </c>
      <c r="C246" s="24">
        <v>233.0</v>
      </c>
      <c r="D246" s="35">
        <v>42151.0</v>
      </c>
      <c r="E246" s="33" t="s">
        <v>354</v>
      </c>
      <c r="F246" s="35"/>
      <c r="G246" s="33" t="s">
        <v>355</v>
      </c>
      <c r="H246" s="27"/>
      <c r="I246" s="28"/>
      <c r="J246" s="21"/>
      <c r="K246" s="21"/>
      <c r="L246" s="21"/>
      <c r="M246" s="21"/>
      <c r="N246" s="22">
        <f t="shared" si="1"/>
        <v>46206</v>
      </c>
      <c r="O246" s="23">
        <f>'RESOLUCIONES EPG'!$N246-'RESOLUCIONES EPG'!$D246</f>
        <v>4055</v>
      </c>
    </row>
    <row r="247" ht="16.5" customHeight="1">
      <c r="A247" s="29" t="str">
        <f>'RESOLUCIONES 2015'!A6099:H6099</f>
        <v/>
      </c>
      <c r="B247" s="34"/>
      <c r="C247" s="24">
        <v>232.0</v>
      </c>
      <c r="D247" s="35">
        <v>42151.0</v>
      </c>
      <c r="E247" s="36"/>
      <c r="F247" s="35"/>
      <c r="G247" s="36" t="s">
        <v>356</v>
      </c>
      <c r="H247" s="27"/>
      <c r="I247" s="28"/>
      <c r="J247" s="21"/>
      <c r="K247" s="21"/>
      <c r="L247" s="21"/>
      <c r="M247" s="21"/>
      <c r="N247" s="22">
        <f t="shared" si="1"/>
        <v>46206</v>
      </c>
      <c r="O247" s="23">
        <f>'RESOLUCIONES EPG'!$N247-'RESOLUCIONES EPG'!$D247</f>
        <v>4055</v>
      </c>
    </row>
    <row r="248" ht="16.5" customHeight="1">
      <c r="A248" s="29" t="str">
        <f>'RESOLUCIONES 2015'!A6097:H6097</f>
        <v/>
      </c>
      <c r="B248" s="34" t="s">
        <v>357</v>
      </c>
      <c r="C248" s="24">
        <v>230.0</v>
      </c>
      <c r="D248" s="35">
        <v>42151.0</v>
      </c>
      <c r="E248" s="36" t="s">
        <v>27</v>
      </c>
      <c r="F248" s="32"/>
      <c r="G248" s="36" t="s">
        <v>50</v>
      </c>
      <c r="H248" s="27"/>
      <c r="I248" s="28"/>
      <c r="J248" s="21"/>
      <c r="K248" s="21"/>
      <c r="L248" s="21"/>
      <c r="M248" s="21"/>
      <c r="N248" s="22">
        <f t="shared" si="1"/>
        <v>46206</v>
      </c>
      <c r="O248" s="23">
        <f>'RESOLUCIONES EPG'!$N248-'RESOLUCIONES EPG'!$D248</f>
        <v>4055</v>
      </c>
    </row>
    <row r="249" ht="16.5" customHeight="1">
      <c r="A249" s="29" t="str">
        <f>'RESOLUCIONES 2015'!A6113:H6113</f>
        <v/>
      </c>
      <c r="B249" s="34"/>
      <c r="C249" s="24">
        <v>246.0</v>
      </c>
      <c r="D249" s="35">
        <v>42152.0</v>
      </c>
      <c r="E249" s="33" t="s">
        <v>47</v>
      </c>
      <c r="F249" s="35"/>
      <c r="G249" s="33" t="s">
        <v>358</v>
      </c>
      <c r="H249" s="27"/>
      <c r="I249" s="28"/>
      <c r="J249" s="21"/>
      <c r="K249" s="21"/>
      <c r="L249" s="21"/>
      <c r="M249" s="21"/>
      <c r="N249" s="22">
        <f t="shared" si="1"/>
        <v>46206</v>
      </c>
      <c r="O249" s="23">
        <f>'RESOLUCIONES EPG'!$N249-'RESOLUCIONES EPG'!$D249</f>
        <v>4054</v>
      </c>
    </row>
    <row r="250" ht="16.5" customHeight="1">
      <c r="A250" s="29" t="str">
        <f>'RESOLUCIONES 2015'!A6109:H6109</f>
        <v/>
      </c>
      <c r="B250" s="34" t="s">
        <v>359</v>
      </c>
      <c r="C250" s="24">
        <v>242.0</v>
      </c>
      <c r="D250" s="35">
        <v>42152.0</v>
      </c>
      <c r="E250" s="33" t="s">
        <v>360</v>
      </c>
      <c r="F250" s="35"/>
      <c r="G250" s="33" t="s">
        <v>28</v>
      </c>
      <c r="H250" s="27"/>
      <c r="I250" s="28"/>
      <c r="J250" s="21"/>
      <c r="K250" s="21"/>
      <c r="L250" s="21"/>
      <c r="M250" s="21"/>
      <c r="N250" s="22">
        <f t="shared" si="1"/>
        <v>46206</v>
      </c>
      <c r="O250" s="23">
        <f>'RESOLUCIONES EPG'!$N250-'RESOLUCIONES EPG'!$D250</f>
        <v>4054</v>
      </c>
    </row>
    <row r="251" ht="15.75" customHeight="1">
      <c r="A251" s="29" t="str">
        <f>'RESOLUCIONES 2015'!A6110:H6110</f>
        <v/>
      </c>
      <c r="B251" s="34" t="s">
        <v>361</v>
      </c>
      <c r="C251" s="24">
        <v>243.0</v>
      </c>
      <c r="D251" s="35">
        <v>42152.0</v>
      </c>
      <c r="E251" s="33" t="s">
        <v>283</v>
      </c>
      <c r="F251" s="35"/>
      <c r="G251" s="33" t="s">
        <v>28</v>
      </c>
      <c r="H251" s="27"/>
      <c r="I251" s="28"/>
      <c r="J251" s="21"/>
      <c r="K251" s="21"/>
      <c r="L251" s="21"/>
      <c r="M251" s="21"/>
      <c r="N251" s="22">
        <f t="shared" si="1"/>
        <v>46206</v>
      </c>
      <c r="O251" s="23">
        <f>'RESOLUCIONES EPG'!$N251-'RESOLUCIONES EPG'!$D251</f>
        <v>4054</v>
      </c>
    </row>
    <row r="252" ht="16.5" customHeight="1">
      <c r="A252" s="29" t="str">
        <f>'RESOLUCIONES 2015'!A6114:H6114</f>
        <v/>
      </c>
      <c r="B252" s="34" t="s">
        <v>362</v>
      </c>
      <c r="C252" s="24">
        <v>247.0</v>
      </c>
      <c r="D252" s="35">
        <v>42152.0</v>
      </c>
      <c r="E252" s="33" t="s">
        <v>51</v>
      </c>
      <c r="F252" s="35"/>
      <c r="G252" s="33" t="s">
        <v>363</v>
      </c>
      <c r="H252" s="27"/>
      <c r="I252" s="28"/>
      <c r="J252" s="21"/>
      <c r="K252" s="21"/>
      <c r="L252" s="21"/>
      <c r="M252" s="21"/>
      <c r="N252" s="22">
        <f t="shared" si="1"/>
        <v>46206</v>
      </c>
      <c r="O252" s="23">
        <f>'RESOLUCIONES EPG'!$N252-'RESOLUCIONES EPG'!$D252</f>
        <v>4054</v>
      </c>
    </row>
    <row r="253" ht="15.75" customHeight="1">
      <c r="A253" s="29" t="str">
        <f>'RESOLUCIONES 2015'!A6108:H6108</f>
        <v/>
      </c>
      <c r="B253" s="34" t="s">
        <v>364</v>
      </c>
      <c r="C253" s="24">
        <v>241.0</v>
      </c>
      <c r="D253" s="35">
        <v>42152.0</v>
      </c>
      <c r="E253" s="33" t="s">
        <v>365</v>
      </c>
      <c r="F253" s="35"/>
      <c r="G253" s="33" t="s">
        <v>18</v>
      </c>
      <c r="H253" s="27"/>
      <c r="I253" s="28"/>
      <c r="J253" s="21"/>
      <c r="K253" s="21"/>
      <c r="L253" s="21"/>
      <c r="M253" s="21"/>
      <c r="N253" s="22">
        <f t="shared" si="1"/>
        <v>46206</v>
      </c>
      <c r="O253" s="23">
        <f>'RESOLUCIONES EPG'!$N253-'RESOLUCIONES EPG'!$D253</f>
        <v>4054</v>
      </c>
    </row>
    <row r="254" ht="15.75" customHeight="1">
      <c r="A254" s="29" t="str">
        <f>'RESOLUCIONES 2015'!A6115:H6115</f>
        <v/>
      </c>
      <c r="B254" s="34" t="s">
        <v>366</v>
      </c>
      <c r="C254" s="24">
        <v>248.0</v>
      </c>
      <c r="D254" s="35">
        <v>42152.0</v>
      </c>
      <c r="E254" s="33" t="s">
        <v>367</v>
      </c>
      <c r="F254" s="35"/>
      <c r="G254" s="33" t="s">
        <v>363</v>
      </c>
      <c r="H254" s="27"/>
      <c r="I254" s="28"/>
      <c r="J254" s="21"/>
      <c r="K254" s="21"/>
      <c r="L254" s="21"/>
      <c r="M254" s="21"/>
      <c r="N254" s="22">
        <f t="shared" si="1"/>
        <v>46206</v>
      </c>
      <c r="O254" s="23">
        <f>'RESOLUCIONES EPG'!$N254-'RESOLUCIONES EPG'!$D254</f>
        <v>4054</v>
      </c>
    </row>
    <row r="255" ht="15.75" customHeight="1">
      <c r="A255" s="29" t="str">
        <f>'RESOLUCIONES 2015'!A6111:H6111</f>
        <v/>
      </c>
      <c r="B255" s="34" t="s">
        <v>368</v>
      </c>
      <c r="C255" s="24">
        <v>244.0</v>
      </c>
      <c r="D255" s="35">
        <v>42152.0</v>
      </c>
      <c r="E255" s="33" t="s">
        <v>369</v>
      </c>
      <c r="F255" s="35"/>
      <c r="G255" s="33" t="s">
        <v>110</v>
      </c>
      <c r="H255" s="27"/>
      <c r="I255" s="28"/>
      <c r="J255" s="21"/>
      <c r="K255" s="21"/>
      <c r="L255" s="21"/>
      <c r="M255" s="21"/>
      <c r="N255" s="22">
        <f t="shared" si="1"/>
        <v>46206</v>
      </c>
      <c r="O255" s="23">
        <f>'RESOLUCIONES EPG'!$N255-'RESOLUCIONES EPG'!$D255</f>
        <v>4054</v>
      </c>
    </row>
    <row r="256" ht="15.75" customHeight="1">
      <c r="A256" s="29" t="str">
        <f>'RESOLUCIONES 2015'!A6112:H6112</f>
        <v/>
      </c>
      <c r="B256" s="34"/>
      <c r="C256" s="24">
        <v>245.0</v>
      </c>
      <c r="D256" s="35">
        <v>42152.0</v>
      </c>
      <c r="E256" s="33"/>
      <c r="F256" s="35"/>
      <c r="G256" s="33" t="s">
        <v>370</v>
      </c>
      <c r="H256" s="27"/>
      <c r="I256" s="28"/>
      <c r="J256" s="21"/>
      <c r="K256" s="21"/>
      <c r="L256" s="21"/>
      <c r="M256" s="21"/>
      <c r="N256" s="22">
        <f t="shared" si="1"/>
        <v>46206</v>
      </c>
      <c r="O256" s="23">
        <f>'RESOLUCIONES EPG'!$N256-'RESOLUCIONES EPG'!$D256</f>
        <v>4054</v>
      </c>
    </row>
    <row r="257" ht="15.75" customHeight="1">
      <c r="A257" s="29" t="str">
        <f>'RESOLUCIONES 2015'!A6122:H6122</f>
        <v/>
      </c>
      <c r="B257" s="34" t="s">
        <v>371</v>
      </c>
      <c r="C257" s="24">
        <v>255.0</v>
      </c>
      <c r="D257" s="35">
        <v>42153.0</v>
      </c>
      <c r="E257" s="33" t="s">
        <v>372</v>
      </c>
      <c r="F257" s="35"/>
      <c r="G257" s="33" t="s">
        <v>110</v>
      </c>
      <c r="H257" s="27"/>
      <c r="I257" s="28"/>
      <c r="J257" s="21"/>
      <c r="K257" s="21"/>
      <c r="L257" s="21"/>
      <c r="M257" s="21"/>
      <c r="N257" s="22">
        <f t="shared" si="1"/>
        <v>46206</v>
      </c>
      <c r="O257" s="23">
        <f>'RESOLUCIONES EPG'!$N257-'RESOLUCIONES EPG'!$D257</f>
        <v>4053</v>
      </c>
    </row>
    <row r="258" ht="15.75" customHeight="1">
      <c r="A258" s="29" t="str">
        <f>'RESOLUCIONES 2015'!A6116:H6116</f>
        <v/>
      </c>
      <c r="B258" s="34" t="s">
        <v>373</v>
      </c>
      <c r="C258" s="24">
        <v>249.0</v>
      </c>
      <c r="D258" s="35">
        <v>42153.0</v>
      </c>
      <c r="E258" s="33" t="s">
        <v>374</v>
      </c>
      <c r="F258" s="35"/>
      <c r="G258" s="33" t="s">
        <v>18</v>
      </c>
      <c r="H258" s="27"/>
      <c r="I258" s="28"/>
      <c r="J258" s="21"/>
      <c r="K258" s="21"/>
      <c r="L258" s="21"/>
      <c r="M258" s="21"/>
      <c r="N258" s="22">
        <f t="shared" si="1"/>
        <v>46206</v>
      </c>
      <c r="O258" s="23">
        <f>'RESOLUCIONES EPG'!$N258-'RESOLUCIONES EPG'!$D258</f>
        <v>4053</v>
      </c>
    </row>
    <row r="259" ht="15.75" customHeight="1">
      <c r="A259" s="29" t="str">
        <f>'RESOLUCIONES 2015'!A6121:H6121</f>
        <v/>
      </c>
      <c r="B259" s="34" t="s">
        <v>375</v>
      </c>
      <c r="C259" s="24">
        <v>254.0</v>
      </c>
      <c r="D259" s="35">
        <v>42153.0</v>
      </c>
      <c r="E259" s="33" t="s">
        <v>376</v>
      </c>
      <c r="F259" s="35"/>
      <c r="G259" s="33" t="s">
        <v>110</v>
      </c>
      <c r="H259" s="27"/>
      <c r="I259" s="28"/>
      <c r="J259" s="21"/>
      <c r="K259" s="21"/>
      <c r="L259" s="21"/>
      <c r="M259" s="21"/>
      <c r="N259" s="22">
        <f t="shared" si="1"/>
        <v>46206</v>
      </c>
      <c r="O259" s="23">
        <f>'RESOLUCIONES EPG'!$N259-'RESOLUCIONES EPG'!$D259</f>
        <v>4053</v>
      </c>
    </row>
    <row r="260" ht="16.5" customHeight="1">
      <c r="A260" s="29" t="str">
        <f>'RESOLUCIONES 2015'!A6119:H6119</f>
        <v/>
      </c>
      <c r="B260" s="34" t="s">
        <v>377</v>
      </c>
      <c r="C260" s="24">
        <v>252.0</v>
      </c>
      <c r="D260" s="37">
        <v>42153.0</v>
      </c>
      <c r="E260" s="33" t="s">
        <v>378</v>
      </c>
      <c r="F260" s="37"/>
      <c r="G260" s="33" t="s">
        <v>18</v>
      </c>
      <c r="H260" s="27"/>
      <c r="I260" s="28"/>
      <c r="J260" s="21"/>
      <c r="K260" s="21"/>
      <c r="L260" s="21"/>
      <c r="M260" s="21"/>
      <c r="N260" s="22">
        <f t="shared" si="1"/>
        <v>46206</v>
      </c>
      <c r="O260" s="23">
        <f>'RESOLUCIONES EPG'!$N260-'RESOLUCIONES EPG'!$D260</f>
        <v>4053</v>
      </c>
    </row>
    <row r="261" ht="15.75" customHeight="1">
      <c r="A261" s="29" t="str">
        <f>'RESOLUCIONES 2015'!A6118:H6118</f>
        <v/>
      </c>
      <c r="B261" s="34" t="s">
        <v>379</v>
      </c>
      <c r="C261" s="24">
        <v>251.0</v>
      </c>
      <c r="D261" s="35">
        <v>42153.0</v>
      </c>
      <c r="E261" s="33" t="s">
        <v>380</v>
      </c>
      <c r="F261" s="35"/>
      <c r="G261" s="33" t="s">
        <v>381</v>
      </c>
      <c r="H261" s="27"/>
      <c r="I261" s="28"/>
      <c r="J261" s="21"/>
      <c r="K261" s="21"/>
      <c r="L261" s="21"/>
      <c r="M261" s="21"/>
      <c r="N261" s="22">
        <f t="shared" si="1"/>
        <v>46206</v>
      </c>
      <c r="O261" s="23">
        <f>'RESOLUCIONES EPG'!$N261-'RESOLUCIONES EPG'!$D261</f>
        <v>4053</v>
      </c>
    </row>
    <row r="262" ht="16.5" customHeight="1">
      <c r="A262" s="29" t="str">
        <f>'RESOLUCIONES 2015'!A6117:H6117</f>
        <v/>
      </c>
      <c r="B262" s="34" t="s">
        <v>382</v>
      </c>
      <c r="C262" s="24">
        <v>250.0</v>
      </c>
      <c r="D262" s="35">
        <v>42153.0</v>
      </c>
      <c r="E262" s="33" t="s">
        <v>383</v>
      </c>
      <c r="F262" s="35"/>
      <c r="G262" s="33" t="s">
        <v>110</v>
      </c>
      <c r="H262" s="27"/>
      <c r="I262" s="28"/>
      <c r="J262" s="21"/>
      <c r="K262" s="21"/>
      <c r="L262" s="21"/>
      <c r="M262" s="21"/>
      <c r="N262" s="22">
        <f t="shared" si="1"/>
        <v>46206</v>
      </c>
      <c r="O262" s="23">
        <f>'RESOLUCIONES EPG'!$N262-'RESOLUCIONES EPG'!$D262</f>
        <v>4053</v>
      </c>
    </row>
    <row r="263" ht="15.75" customHeight="1">
      <c r="A263" s="29" t="str">
        <f>'RESOLUCIONES 2015'!A6120:H6120</f>
        <v/>
      </c>
      <c r="B263" s="34" t="s">
        <v>384</v>
      </c>
      <c r="C263" s="24">
        <v>253.0</v>
      </c>
      <c r="D263" s="35">
        <v>42153.0</v>
      </c>
      <c r="E263" s="33" t="s">
        <v>385</v>
      </c>
      <c r="F263" s="35"/>
      <c r="G263" s="33" t="s">
        <v>18</v>
      </c>
      <c r="H263" s="27"/>
      <c r="I263" s="28"/>
      <c r="J263" s="21"/>
      <c r="K263" s="21"/>
      <c r="L263" s="21"/>
      <c r="M263" s="21"/>
      <c r="N263" s="22">
        <f t="shared" si="1"/>
        <v>46206</v>
      </c>
      <c r="O263" s="23">
        <f>'RESOLUCIONES EPG'!$N263-'RESOLUCIONES EPG'!$D263</f>
        <v>4053</v>
      </c>
    </row>
    <row r="264" ht="16.5" customHeight="1">
      <c r="A264" s="29" t="str">
        <f>'RESOLUCIONES 2015'!A6123:H6123</f>
        <v/>
      </c>
      <c r="B264" s="34" t="s">
        <v>386</v>
      </c>
      <c r="C264" s="24">
        <v>256.0</v>
      </c>
      <c r="D264" s="35">
        <v>42156.0</v>
      </c>
      <c r="E264" s="33" t="s">
        <v>200</v>
      </c>
      <c r="F264" s="35"/>
      <c r="G264" s="33" t="s">
        <v>110</v>
      </c>
      <c r="H264" s="27"/>
      <c r="I264" s="28"/>
      <c r="J264" s="21"/>
      <c r="K264" s="21"/>
      <c r="L264" s="21"/>
      <c r="M264" s="21"/>
      <c r="N264" s="22">
        <f t="shared" si="1"/>
        <v>46206</v>
      </c>
      <c r="O264" s="23">
        <f>'RESOLUCIONES EPG'!$N264-'RESOLUCIONES EPG'!$D264</f>
        <v>4050</v>
      </c>
    </row>
    <row r="265" ht="16.5" customHeight="1">
      <c r="A265" s="29" t="str">
        <f>'RESOLUCIONES 2015'!A6125:H6125</f>
        <v/>
      </c>
      <c r="B265" s="34" t="s">
        <v>387</v>
      </c>
      <c r="C265" s="24">
        <v>258.0</v>
      </c>
      <c r="D265" s="35">
        <v>42157.0</v>
      </c>
      <c r="E265" s="33" t="s">
        <v>388</v>
      </c>
      <c r="F265" s="35"/>
      <c r="G265" s="33" t="s">
        <v>18</v>
      </c>
      <c r="H265" s="27"/>
      <c r="I265" s="28"/>
      <c r="J265" s="21"/>
      <c r="K265" s="21"/>
      <c r="L265" s="21"/>
      <c r="M265" s="21"/>
      <c r="N265" s="22">
        <f t="shared" si="1"/>
        <v>46206</v>
      </c>
      <c r="O265" s="23">
        <f>'RESOLUCIONES EPG'!$N265-'RESOLUCIONES EPG'!$D265</f>
        <v>4049</v>
      </c>
    </row>
    <row r="266" ht="16.5" customHeight="1">
      <c r="A266" s="29" t="str">
        <f>'RESOLUCIONES 2015'!A6124:H6124</f>
        <v/>
      </c>
      <c r="B266" s="34" t="s">
        <v>389</v>
      </c>
      <c r="C266" s="24">
        <v>257.0</v>
      </c>
      <c r="D266" s="35">
        <v>42157.0</v>
      </c>
      <c r="E266" s="33" t="s">
        <v>390</v>
      </c>
      <c r="F266" s="35"/>
      <c r="G266" s="33" t="s">
        <v>381</v>
      </c>
      <c r="H266" s="27"/>
      <c r="I266" s="28"/>
      <c r="J266" s="21"/>
      <c r="K266" s="21"/>
      <c r="L266" s="21"/>
      <c r="M266" s="21"/>
      <c r="N266" s="22">
        <f t="shared" si="1"/>
        <v>46206</v>
      </c>
      <c r="O266" s="23">
        <f>'RESOLUCIONES EPG'!$N266-'RESOLUCIONES EPG'!$D266</f>
        <v>4049</v>
      </c>
    </row>
    <row r="267" ht="16.5" customHeight="1">
      <c r="A267" s="29" t="str">
        <f>'RESOLUCIONES 2015'!A6126:H6126</f>
        <v/>
      </c>
      <c r="B267" s="34" t="s">
        <v>391</v>
      </c>
      <c r="C267" s="24">
        <v>259.0</v>
      </c>
      <c r="D267" s="35">
        <v>42157.0</v>
      </c>
      <c r="E267" s="33" t="s">
        <v>117</v>
      </c>
      <c r="F267" s="35"/>
      <c r="G267" s="33" t="s">
        <v>42</v>
      </c>
      <c r="H267" s="27"/>
      <c r="I267" s="28"/>
      <c r="J267" s="21"/>
      <c r="K267" s="21"/>
      <c r="L267" s="21"/>
      <c r="M267" s="21"/>
      <c r="N267" s="22">
        <f t="shared" si="1"/>
        <v>46206</v>
      </c>
      <c r="O267" s="23">
        <f>'RESOLUCIONES EPG'!$N267-'RESOLUCIONES EPG'!$D267</f>
        <v>4049</v>
      </c>
    </row>
    <row r="268" ht="15.75" customHeight="1">
      <c r="A268" s="29" t="str">
        <f>'RESOLUCIONES 2015'!A6127:H6127</f>
        <v/>
      </c>
      <c r="B268" s="34" t="s">
        <v>392</v>
      </c>
      <c r="C268" s="24">
        <v>260.0</v>
      </c>
      <c r="D268" s="35">
        <v>42158.0</v>
      </c>
      <c r="E268" s="33" t="s">
        <v>393</v>
      </c>
      <c r="F268" s="35"/>
      <c r="G268" s="33" t="s">
        <v>103</v>
      </c>
      <c r="H268" s="27"/>
      <c r="I268" s="28"/>
      <c r="J268" s="21"/>
      <c r="K268" s="21"/>
      <c r="L268" s="21"/>
      <c r="M268" s="21"/>
      <c r="N268" s="22">
        <f t="shared" si="1"/>
        <v>46206</v>
      </c>
      <c r="O268" s="23">
        <f>'RESOLUCIONES EPG'!$N268-'RESOLUCIONES EPG'!$D268</f>
        <v>4048</v>
      </c>
    </row>
    <row r="269" ht="15.75" customHeight="1">
      <c r="A269" s="29" t="str">
        <f>'RESOLUCIONES 2015'!A6128:H6128</f>
        <v/>
      </c>
      <c r="B269" s="34" t="s">
        <v>394</v>
      </c>
      <c r="C269" s="24">
        <v>261.0</v>
      </c>
      <c r="D269" s="35">
        <v>42158.0</v>
      </c>
      <c r="E269" s="33" t="s">
        <v>39</v>
      </c>
      <c r="F269" s="35"/>
      <c r="G269" s="33" t="s">
        <v>103</v>
      </c>
      <c r="H269" s="27"/>
      <c r="I269" s="28"/>
      <c r="J269" s="21"/>
      <c r="K269" s="21"/>
      <c r="L269" s="21"/>
      <c r="M269" s="21"/>
      <c r="N269" s="22">
        <f t="shared" si="1"/>
        <v>46206</v>
      </c>
      <c r="O269" s="23">
        <f>'RESOLUCIONES EPG'!$N269-'RESOLUCIONES EPG'!$D269</f>
        <v>4048</v>
      </c>
    </row>
    <row r="270" ht="15.75" customHeight="1">
      <c r="A270" s="29" t="str">
        <f>'RESOLUCIONES 2015'!A6129:H6129</f>
        <v/>
      </c>
      <c r="B270" s="34" t="s">
        <v>395</v>
      </c>
      <c r="C270" s="24">
        <v>262.0</v>
      </c>
      <c r="D270" s="35">
        <v>42158.0</v>
      </c>
      <c r="E270" s="33" t="s">
        <v>396</v>
      </c>
      <c r="F270" s="35"/>
      <c r="G270" s="33" t="s">
        <v>18</v>
      </c>
      <c r="H270" s="27"/>
      <c r="I270" s="28"/>
      <c r="J270" s="21"/>
      <c r="K270" s="21"/>
      <c r="L270" s="21"/>
      <c r="M270" s="21"/>
      <c r="N270" s="22">
        <f t="shared" si="1"/>
        <v>46206</v>
      </c>
      <c r="O270" s="23">
        <f>'RESOLUCIONES EPG'!$N270-'RESOLUCIONES EPG'!$D270</f>
        <v>4048</v>
      </c>
    </row>
    <row r="271" ht="15.75" customHeight="1">
      <c r="A271" s="29" t="str">
        <f>'RESOLUCIONES 2015'!A6132:H6132</f>
        <v/>
      </c>
      <c r="B271" s="34" t="s">
        <v>397</v>
      </c>
      <c r="C271" s="24">
        <v>265.0</v>
      </c>
      <c r="D271" s="35">
        <v>42158.0</v>
      </c>
      <c r="E271" s="33" t="s">
        <v>396</v>
      </c>
      <c r="F271" s="35"/>
      <c r="G271" s="33" t="s">
        <v>28</v>
      </c>
      <c r="H271" s="27"/>
      <c r="I271" s="28"/>
      <c r="J271" s="21"/>
      <c r="K271" s="21"/>
      <c r="L271" s="21"/>
      <c r="M271" s="21"/>
      <c r="N271" s="22">
        <f t="shared" si="1"/>
        <v>46206</v>
      </c>
      <c r="O271" s="23">
        <f>'RESOLUCIONES EPG'!$N271-'RESOLUCIONES EPG'!$D271</f>
        <v>4048</v>
      </c>
    </row>
    <row r="272" ht="16.5" customHeight="1">
      <c r="A272" s="29" t="str">
        <f>'RESOLUCIONES 2015'!A6131:H6131</f>
        <v/>
      </c>
      <c r="B272" s="34" t="s">
        <v>398</v>
      </c>
      <c r="C272" s="24">
        <v>264.0</v>
      </c>
      <c r="D272" s="35">
        <v>42158.0</v>
      </c>
      <c r="E272" s="33" t="s">
        <v>399</v>
      </c>
      <c r="F272" s="35"/>
      <c r="G272" s="33" t="s">
        <v>18</v>
      </c>
      <c r="H272" s="27"/>
      <c r="I272" s="28"/>
      <c r="J272" s="21"/>
      <c r="K272" s="21"/>
      <c r="L272" s="21"/>
      <c r="M272" s="21"/>
      <c r="N272" s="22">
        <f t="shared" si="1"/>
        <v>46206</v>
      </c>
      <c r="O272" s="23">
        <f>'RESOLUCIONES EPG'!$N272-'RESOLUCIONES EPG'!$D272</f>
        <v>4048</v>
      </c>
    </row>
    <row r="273" ht="16.5" customHeight="1">
      <c r="A273" s="29" t="str">
        <f>'RESOLUCIONES 2015'!A6130:H6130</f>
        <v/>
      </c>
      <c r="B273" s="34" t="s">
        <v>400</v>
      </c>
      <c r="C273" s="24">
        <v>263.0</v>
      </c>
      <c r="D273" s="35">
        <v>42158.0</v>
      </c>
      <c r="E273" s="33" t="s">
        <v>401</v>
      </c>
      <c r="F273" s="35"/>
      <c r="G273" s="33" t="s">
        <v>18</v>
      </c>
      <c r="H273" s="27"/>
      <c r="I273" s="28"/>
      <c r="J273" s="21"/>
      <c r="K273" s="21"/>
      <c r="L273" s="21"/>
      <c r="M273" s="21"/>
      <c r="N273" s="22">
        <f t="shared" si="1"/>
        <v>46206</v>
      </c>
      <c r="O273" s="23">
        <f>'RESOLUCIONES EPG'!$N273-'RESOLUCIONES EPG'!$D273</f>
        <v>4048</v>
      </c>
    </row>
    <row r="274" ht="15.75" customHeight="1">
      <c r="A274" s="29" t="str">
        <f>'RESOLUCIONES 2015'!A6141:H6141</f>
        <v/>
      </c>
      <c r="B274" s="34" t="s">
        <v>402</v>
      </c>
      <c r="C274" s="24">
        <v>274.0</v>
      </c>
      <c r="D274" s="35">
        <v>42160.0</v>
      </c>
      <c r="E274" s="33" t="s">
        <v>39</v>
      </c>
      <c r="F274" s="35"/>
      <c r="G274" s="33" t="s">
        <v>363</v>
      </c>
      <c r="H274" s="27"/>
      <c r="I274" s="28"/>
      <c r="J274" s="21"/>
      <c r="K274" s="21"/>
      <c r="L274" s="21"/>
      <c r="M274" s="21"/>
      <c r="N274" s="22">
        <f t="shared" si="1"/>
        <v>46206</v>
      </c>
      <c r="O274" s="23">
        <f>'RESOLUCIONES EPG'!$N274-'RESOLUCIONES EPG'!$D274</f>
        <v>4046</v>
      </c>
    </row>
    <row r="275" ht="15.75" customHeight="1">
      <c r="A275" s="29" t="str">
        <f>'RESOLUCIONES 2015'!A6142:H6142</f>
        <v/>
      </c>
      <c r="B275" s="34" t="s">
        <v>403</v>
      </c>
      <c r="C275" s="24">
        <v>275.0</v>
      </c>
      <c r="D275" s="35">
        <v>42160.0</v>
      </c>
      <c r="E275" s="33" t="s">
        <v>25</v>
      </c>
      <c r="F275" s="35"/>
      <c r="G275" s="33" t="s">
        <v>355</v>
      </c>
      <c r="H275" s="27"/>
      <c r="I275" s="28"/>
      <c r="J275" s="21"/>
      <c r="K275" s="21"/>
      <c r="L275" s="21"/>
      <c r="M275" s="21"/>
      <c r="N275" s="22">
        <f t="shared" si="1"/>
        <v>46206</v>
      </c>
      <c r="O275" s="23">
        <f>'RESOLUCIONES EPG'!$N275-'RESOLUCIONES EPG'!$D275</f>
        <v>4046</v>
      </c>
    </row>
    <row r="276" ht="15.75" customHeight="1">
      <c r="A276" s="29" t="str">
        <f>'RESOLUCIONES 2015'!A6137:H6137</f>
        <v/>
      </c>
      <c r="B276" s="34" t="s">
        <v>404</v>
      </c>
      <c r="C276" s="24">
        <v>270.0</v>
      </c>
      <c r="D276" s="35">
        <v>42160.0</v>
      </c>
      <c r="E276" s="33" t="s">
        <v>324</v>
      </c>
      <c r="F276" s="35"/>
      <c r="G276" s="33" t="s">
        <v>18</v>
      </c>
      <c r="H276" s="27"/>
      <c r="I276" s="28"/>
      <c r="J276" s="21"/>
      <c r="K276" s="21"/>
      <c r="L276" s="21"/>
      <c r="M276" s="21"/>
      <c r="N276" s="22">
        <f t="shared" si="1"/>
        <v>46206</v>
      </c>
      <c r="O276" s="23">
        <f>'RESOLUCIONES EPG'!$N276-'RESOLUCIONES EPG'!$D276</f>
        <v>4046</v>
      </c>
    </row>
    <row r="277" ht="15.75" customHeight="1">
      <c r="A277" s="29" t="str">
        <f>'RESOLUCIONES 2015'!A6139:H6139</f>
        <v/>
      </c>
      <c r="B277" s="34" t="s">
        <v>405</v>
      </c>
      <c r="C277" s="24">
        <v>272.0</v>
      </c>
      <c r="D277" s="35">
        <v>42160.0</v>
      </c>
      <c r="E277" s="33" t="s">
        <v>406</v>
      </c>
      <c r="F277" s="35"/>
      <c r="G277" s="33" t="s">
        <v>18</v>
      </c>
      <c r="H277" s="27"/>
      <c r="I277" s="28"/>
      <c r="J277" s="21"/>
      <c r="K277" s="21"/>
      <c r="L277" s="21"/>
      <c r="M277" s="21"/>
      <c r="N277" s="22">
        <f t="shared" si="1"/>
        <v>46206</v>
      </c>
      <c r="O277" s="23">
        <f>'RESOLUCIONES EPG'!$N277-'RESOLUCIONES EPG'!$D277</f>
        <v>4046</v>
      </c>
    </row>
    <row r="278" ht="15.75" customHeight="1">
      <c r="A278" s="29" t="str">
        <f>'RESOLUCIONES 2015'!A6140:H6140</f>
        <v/>
      </c>
      <c r="B278" s="34" t="s">
        <v>407</v>
      </c>
      <c r="C278" s="24">
        <v>273.0</v>
      </c>
      <c r="D278" s="35">
        <v>42160.0</v>
      </c>
      <c r="E278" s="33" t="s">
        <v>406</v>
      </c>
      <c r="F278" s="35"/>
      <c r="G278" s="33" t="s">
        <v>28</v>
      </c>
      <c r="H278" s="27"/>
      <c r="I278" s="28"/>
      <c r="J278" s="21"/>
      <c r="K278" s="21"/>
      <c r="L278" s="21"/>
      <c r="M278" s="21"/>
      <c r="N278" s="22">
        <f t="shared" si="1"/>
        <v>46206</v>
      </c>
      <c r="O278" s="23">
        <f>'RESOLUCIONES EPG'!$N278-'RESOLUCIONES EPG'!$D278</f>
        <v>4046</v>
      </c>
    </row>
    <row r="279" ht="15.75" customHeight="1">
      <c r="A279" s="29" t="str">
        <f>'RESOLUCIONES 2015'!A6133:H6133</f>
        <v/>
      </c>
      <c r="B279" s="34" t="s">
        <v>408</v>
      </c>
      <c r="C279" s="24">
        <v>266.0</v>
      </c>
      <c r="D279" s="35">
        <v>42160.0</v>
      </c>
      <c r="E279" s="33" t="s">
        <v>409</v>
      </c>
      <c r="F279" s="35"/>
      <c r="G279" s="33" t="s">
        <v>18</v>
      </c>
      <c r="H279" s="27"/>
      <c r="I279" s="28"/>
      <c r="J279" s="21"/>
      <c r="K279" s="21"/>
      <c r="L279" s="21"/>
      <c r="M279" s="21"/>
      <c r="N279" s="22">
        <f t="shared" si="1"/>
        <v>46206</v>
      </c>
      <c r="O279" s="23">
        <f>'RESOLUCIONES EPG'!$N279-'RESOLUCIONES EPG'!$D279</f>
        <v>4046</v>
      </c>
    </row>
    <row r="280" ht="15.75" customHeight="1">
      <c r="A280" s="29" t="str">
        <f>'RESOLUCIONES 2015'!A6136:H6136</f>
        <v/>
      </c>
      <c r="B280" s="34" t="s">
        <v>410</v>
      </c>
      <c r="C280" s="24">
        <v>269.0</v>
      </c>
      <c r="D280" s="35">
        <v>42160.0</v>
      </c>
      <c r="E280" s="33" t="s">
        <v>331</v>
      </c>
      <c r="F280" s="35"/>
      <c r="G280" s="33" t="s">
        <v>18</v>
      </c>
      <c r="H280" s="27"/>
      <c r="I280" s="28"/>
      <c r="J280" s="21"/>
      <c r="K280" s="21"/>
      <c r="L280" s="21"/>
      <c r="M280" s="21"/>
      <c r="N280" s="22">
        <f t="shared" si="1"/>
        <v>46206</v>
      </c>
      <c r="O280" s="23">
        <f>'RESOLUCIONES EPG'!$N280-'RESOLUCIONES EPG'!$D280</f>
        <v>4046</v>
      </c>
    </row>
    <row r="281" ht="16.5" customHeight="1">
      <c r="A281" s="29" t="str">
        <f>'RESOLUCIONES 2015'!A6138:H6138</f>
        <v/>
      </c>
      <c r="B281" s="34" t="s">
        <v>411</v>
      </c>
      <c r="C281" s="24">
        <v>271.0</v>
      </c>
      <c r="D281" s="35">
        <v>42160.0</v>
      </c>
      <c r="E281" s="33" t="s">
        <v>331</v>
      </c>
      <c r="F281" s="35"/>
      <c r="G281" s="33" t="s">
        <v>28</v>
      </c>
      <c r="H281" s="27"/>
      <c r="I281" s="28"/>
      <c r="J281" s="21"/>
      <c r="K281" s="21"/>
      <c r="L281" s="21"/>
      <c r="M281" s="21"/>
      <c r="N281" s="22">
        <f t="shared" si="1"/>
        <v>46206</v>
      </c>
      <c r="O281" s="23">
        <f>'RESOLUCIONES EPG'!$N281-'RESOLUCIONES EPG'!$D281</f>
        <v>4046</v>
      </c>
    </row>
    <row r="282" ht="15.75" customHeight="1">
      <c r="A282" s="29" t="str">
        <f>'RESOLUCIONES 2015'!A6134:H6134</f>
        <v/>
      </c>
      <c r="B282" s="34" t="s">
        <v>412</v>
      </c>
      <c r="C282" s="24">
        <v>267.0</v>
      </c>
      <c r="D282" s="35">
        <v>42160.0</v>
      </c>
      <c r="E282" s="33" t="s">
        <v>413</v>
      </c>
      <c r="F282" s="35"/>
      <c r="G282" s="33" t="s">
        <v>18</v>
      </c>
      <c r="H282" s="27"/>
      <c r="I282" s="28"/>
      <c r="J282" s="21"/>
      <c r="K282" s="21"/>
      <c r="L282" s="21"/>
      <c r="M282" s="21"/>
      <c r="N282" s="22">
        <f t="shared" si="1"/>
        <v>46206</v>
      </c>
      <c r="O282" s="23">
        <f>'RESOLUCIONES EPG'!$N282-'RESOLUCIONES EPG'!$D282</f>
        <v>4046</v>
      </c>
    </row>
    <row r="283" ht="15.75" customHeight="1">
      <c r="A283" s="29" t="str">
        <f>'RESOLUCIONES 2015'!A6143:H6143</f>
        <v/>
      </c>
      <c r="B283" s="34" t="s">
        <v>414</v>
      </c>
      <c r="C283" s="24">
        <v>276.0</v>
      </c>
      <c r="D283" s="35">
        <v>42160.0</v>
      </c>
      <c r="E283" s="33" t="s">
        <v>354</v>
      </c>
      <c r="F283" s="35"/>
      <c r="G283" s="33" t="s">
        <v>363</v>
      </c>
      <c r="H283" s="27"/>
      <c r="I283" s="28"/>
      <c r="J283" s="21"/>
      <c r="K283" s="21"/>
      <c r="L283" s="21"/>
      <c r="M283" s="21"/>
      <c r="N283" s="22">
        <f t="shared" si="1"/>
        <v>46206</v>
      </c>
      <c r="O283" s="23">
        <f>'RESOLUCIONES EPG'!$N283-'RESOLUCIONES EPG'!$D283</f>
        <v>4046</v>
      </c>
    </row>
    <row r="284" ht="15.75" customHeight="1">
      <c r="A284" s="29" t="str">
        <f>'RESOLUCIONES 2015'!A6144:H6144</f>
        <v/>
      </c>
      <c r="B284" s="34" t="s">
        <v>415</v>
      </c>
      <c r="C284" s="24">
        <v>277.0</v>
      </c>
      <c r="D284" s="35">
        <v>42160.0</v>
      </c>
      <c r="E284" s="33" t="s">
        <v>354</v>
      </c>
      <c r="F284" s="35"/>
      <c r="G284" s="33" t="s">
        <v>416</v>
      </c>
      <c r="H284" s="27"/>
      <c r="I284" s="28"/>
      <c r="J284" s="21"/>
      <c r="K284" s="21"/>
      <c r="L284" s="21"/>
      <c r="M284" s="21"/>
      <c r="N284" s="22">
        <f t="shared" si="1"/>
        <v>46206</v>
      </c>
      <c r="O284" s="23">
        <f>'RESOLUCIONES EPG'!$N284-'RESOLUCIONES EPG'!$D284</f>
        <v>4046</v>
      </c>
    </row>
    <row r="285" ht="15.75" customHeight="1">
      <c r="A285" s="29" t="str">
        <f>'RESOLUCIONES 2015'!A6135:H6135</f>
        <v/>
      </c>
      <c r="B285" s="34" t="s">
        <v>417</v>
      </c>
      <c r="C285" s="24">
        <v>268.0</v>
      </c>
      <c r="D285" s="35">
        <v>42160.0</v>
      </c>
      <c r="E285" s="33" t="s">
        <v>418</v>
      </c>
      <c r="F285" s="35"/>
      <c r="G285" s="33" t="s">
        <v>18</v>
      </c>
      <c r="H285" s="27"/>
      <c r="I285" s="28"/>
      <c r="J285" s="21"/>
      <c r="K285" s="21"/>
      <c r="L285" s="21"/>
      <c r="M285" s="21"/>
      <c r="N285" s="22">
        <f t="shared" si="1"/>
        <v>46206</v>
      </c>
      <c r="O285" s="23">
        <f>'RESOLUCIONES EPG'!$N285-'RESOLUCIONES EPG'!$D285</f>
        <v>4046</v>
      </c>
    </row>
    <row r="286" ht="15.75" customHeight="1">
      <c r="A286" s="29" t="str">
        <f>'RESOLUCIONES 2015'!A6147:H6147</f>
        <v/>
      </c>
      <c r="B286" s="34" t="s">
        <v>419</v>
      </c>
      <c r="C286" s="24">
        <v>280.0</v>
      </c>
      <c r="D286" s="35">
        <v>42164.0</v>
      </c>
      <c r="E286" s="33" t="s">
        <v>420</v>
      </c>
      <c r="F286" s="35"/>
      <c r="G286" s="33" t="s">
        <v>28</v>
      </c>
      <c r="H286" s="27"/>
      <c r="I286" s="28"/>
      <c r="J286" s="21"/>
      <c r="K286" s="21"/>
      <c r="L286" s="21"/>
      <c r="M286" s="21"/>
      <c r="N286" s="22">
        <f t="shared" si="1"/>
        <v>46206</v>
      </c>
      <c r="O286" s="23">
        <f>'RESOLUCIONES EPG'!$N286-'RESOLUCIONES EPG'!$D286</f>
        <v>4042</v>
      </c>
    </row>
    <row r="287" ht="15.75" customHeight="1">
      <c r="A287" s="29" t="str">
        <f>'RESOLUCIONES 2015'!A6148:H6148</f>
        <v/>
      </c>
      <c r="B287" s="34" t="s">
        <v>421</v>
      </c>
      <c r="C287" s="24">
        <v>281.0</v>
      </c>
      <c r="D287" s="35">
        <v>42164.0</v>
      </c>
      <c r="E287" s="33" t="s">
        <v>420</v>
      </c>
      <c r="F287" s="35"/>
      <c r="G287" s="33" t="s">
        <v>18</v>
      </c>
      <c r="H287" s="27"/>
      <c r="I287" s="28"/>
      <c r="J287" s="21"/>
      <c r="K287" s="21"/>
      <c r="L287" s="21"/>
      <c r="M287" s="21"/>
      <c r="N287" s="22">
        <f t="shared" si="1"/>
        <v>46206</v>
      </c>
      <c r="O287" s="23">
        <f>'RESOLUCIONES EPG'!$N287-'RESOLUCIONES EPG'!$D287</f>
        <v>4042</v>
      </c>
    </row>
    <row r="288" ht="16.5" customHeight="1">
      <c r="A288" s="29" t="str">
        <f>'RESOLUCIONES 2015'!A6149:H6149</f>
        <v/>
      </c>
      <c r="B288" s="34" t="s">
        <v>422</v>
      </c>
      <c r="C288" s="24">
        <v>282.0</v>
      </c>
      <c r="D288" s="35">
        <v>42164.0</v>
      </c>
      <c r="E288" s="33" t="s">
        <v>423</v>
      </c>
      <c r="F288" s="35"/>
      <c r="G288" s="33" t="s">
        <v>18</v>
      </c>
      <c r="H288" s="27"/>
      <c r="I288" s="28"/>
      <c r="J288" s="21"/>
      <c r="K288" s="21"/>
      <c r="L288" s="21"/>
      <c r="M288" s="21"/>
      <c r="N288" s="22">
        <f t="shared" si="1"/>
        <v>46206</v>
      </c>
      <c r="O288" s="23">
        <f>'RESOLUCIONES EPG'!$N288-'RESOLUCIONES EPG'!$D288</f>
        <v>4042</v>
      </c>
    </row>
    <row r="289" ht="16.5" customHeight="1">
      <c r="A289" s="29" t="str">
        <f>'RESOLUCIONES 2015'!A6150:H6150</f>
        <v/>
      </c>
      <c r="B289" s="34" t="s">
        <v>424</v>
      </c>
      <c r="C289" s="24">
        <v>283.0</v>
      </c>
      <c r="D289" s="35">
        <v>42164.0</v>
      </c>
      <c r="E289" s="33" t="s">
        <v>425</v>
      </c>
      <c r="F289" s="35"/>
      <c r="G289" s="33" t="s">
        <v>18</v>
      </c>
      <c r="H289" s="27"/>
      <c r="I289" s="28"/>
      <c r="J289" s="21"/>
      <c r="K289" s="21"/>
      <c r="L289" s="21"/>
      <c r="M289" s="21"/>
      <c r="N289" s="22">
        <f t="shared" si="1"/>
        <v>46206</v>
      </c>
      <c r="O289" s="23">
        <f>'RESOLUCIONES EPG'!$N289-'RESOLUCIONES EPG'!$D289</f>
        <v>4042</v>
      </c>
    </row>
    <row r="290" ht="16.5" customHeight="1">
      <c r="A290" s="29" t="str">
        <f>'RESOLUCIONES 2015'!A6146:H6146</f>
        <v/>
      </c>
      <c r="B290" s="34" t="s">
        <v>426</v>
      </c>
      <c r="C290" s="24">
        <v>279.0</v>
      </c>
      <c r="D290" s="35">
        <v>42164.0</v>
      </c>
      <c r="E290" s="33" t="s">
        <v>367</v>
      </c>
      <c r="F290" s="35"/>
      <c r="G290" s="33" t="s">
        <v>28</v>
      </c>
      <c r="H290" s="27"/>
      <c r="I290" s="28"/>
      <c r="J290" s="21"/>
      <c r="K290" s="21"/>
      <c r="L290" s="21"/>
      <c r="M290" s="21"/>
      <c r="N290" s="22">
        <f t="shared" si="1"/>
        <v>46206</v>
      </c>
      <c r="O290" s="23">
        <f>'RESOLUCIONES EPG'!$N290-'RESOLUCIONES EPG'!$D290</f>
        <v>4042</v>
      </c>
    </row>
    <row r="291" ht="16.5" customHeight="1">
      <c r="A291" s="29" t="str">
        <f>'RESOLUCIONES 2015'!A6145:H6145</f>
        <v/>
      </c>
      <c r="B291" s="34" t="s">
        <v>427</v>
      </c>
      <c r="C291" s="24">
        <v>278.0</v>
      </c>
      <c r="D291" s="35">
        <v>42164.0</v>
      </c>
      <c r="E291" s="33" t="s">
        <v>428</v>
      </c>
      <c r="F291" s="35"/>
      <c r="G291" s="33" t="s">
        <v>341</v>
      </c>
      <c r="H291" s="27"/>
      <c r="I291" s="28"/>
      <c r="J291" s="21"/>
      <c r="K291" s="21"/>
      <c r="L291" s="21"/>
      <c r="M291" s="21"/>
      <c r="N291" s="22">
        <f t="shared" si="1"/>
        <v>46206</v>
      </c>
      <c r="O291" s="23">
        <f>'RESOLUCIONES EPG'!$N291-'RESOLUCIONES EPG'!$D291</f>
        <v>4042</v>
      </c>
    </row>
    <row r="292" ht="16.5" customHeight="1">
      <c r="A292" s="29" t="str">
        <f>'RESOLUCIONES 2015'!A6187:H6187</f>
        <v/>
      </c>
      <c r="B292" s="34"/>
      <c r="C292" s="24">
        <v>320.0</v>
      </c>
      <c r="D292" s="35">
        <v>42165.0</v>
      </c>
      <c r="E292" s="33"/>
      <c r="F292" s="35"/>
      <c r="G292" s="33" t="s">
        <v>429</v>
      </c>
      <c r="H292" s="27"/>
      <c r="I292" s="28"/>
      <c r="J292" s="21"/>
      <c r="K292" s="21"/>
      <c r="L292" s="21"/>
      <c r="M292" s="21"/>
      <c r="N292" s="22">
        <f t="shared" si="1"/>
        <v>46206</v>
      </c>
      <c r="O292" s="23">
        <f>'RESOLUCIONES EPG'!$N292-'RESOLUCIONES EPG'!$D292</f>
        <v>4041</v>
      </c>
    </row>
    <row r="293" ht="16.5" customHeight="1">
      <c r="A293" s="29" t="str">
        <f>'RESOLUCIONES 2015'!A6152:H6152</f>
        <v/>
      </c>
      <c r="B293" s="34" t="s">
        <v>430</v>
      </c>
      <c r="C293" s="24">
        <v>285.0</v>
      </c>
      <c r="D293" s="35">
        <v>42166.0</v>
      </c>
      <c r="E293" s="33" t="s">
        <v>431</v>
      </c>
      <c r="F293" s="35"/>
      <c r="G293" s="33" t="s">
        <v>28</v>
      </c>
      <c r="H293" s="27"/>
      <c r="I293" s="28"/>
      <c r="J293" s="21"/>
      <c r="K293" s="21"/>
      <c r="L293" s="21"/>
      <c r="M293" s="21"/>
      <c r="N293" s="22">
        <f t="shared" si="1"/>
        <v>46206</v>
      </c>
      <c r="O293" s="23">
        <f>'RESOLUCIONES EPG'!$N293-'RESOLUCIONES EPG'!$D293</f>
        <v>4040</v>
      </c>
    </row>
    <row r="294" ht="16.5" customHeight="1">
      <c r="A294" s="29" t="str">
        <f>'RESOLUCIONES 2015'!A6153:H6153</f>
        <v/>
      </c>
      <c r="B294" s="34" t="s">
        <v>432</v>
      </c>
      <c r="C294" s="24">
        <v>286.0</v>
      </c>
      <c r="D294" s="35">
        <v>42166.0</v>
      </c>
      <c r="E294" s="33" t="s">
        <v>24</v>
      </c>
      <c r="F294" s="35"/>
      <c r="G294" s="33" t="s">
        <v>18</v>
      </c>
      <c r="H294" s="27"/>
      <c r="I294" s="28"/>
      <c r="J294" s="21"/>
      <c r="K294" s="21"/>
      <c r="L294" s="21"/>
      <c r="M294" s="21"/>
      <c r="N294" s="22">
        <f t="shared" si="1"/>
        <v>46206</v>
      </c>
      <c r="O294" s="23">
        <f>'RESOLUCIONES EPG'!$N294-'RESOLUCIONES EPG'!$D294</f>
        <v>4040</v>
      </c>
    </row>
    <row r="295" ht="16.5" customHeight="1">
      <c r="A295" s="29" t="str">
        <f>'RESOLUCIONES 2015'!A6151:H6151</f>
        <v/>
      </c>
      <c r="B295" s="34" t="s">
        <v>433</v>
      </c>
      <c r="C295" s="24">
        <v>284.0</v>
      </c>
      <c r="D295" s="35">
        <v>42166.0</v>
      </c>
      <c r="E295" s="33" t="s">
        <v>434</v>
      </c>
      <c r="F295" s="35"/>
      <c r="G295" s="33" t="s">
        <v>18</v>
      </c>
      <c r="H295" s="27"/>
      <c r="I295" s="28"/>
      <c r="J295" s="21"/>
      <c r="K295" s="21"/>
      <c r="L295" s="21"/>
      <c r="M295" s="21"/>
      <c r="N295" s="22">
        <f t="shared" si="1"/>
        <v>46206</v>
      </c>
      <c r="O295" s="23">
        <f>'RESOLUCIONES EPG'!$N295-'RESOLUCIONES EPG'!$D295</f>
        <v>4040</v>
      </c>
    </row>
    <row r="296" ht="16.5" customHeight="1">
      <c r="A296" s="29" t="str">
        <f>'RESOLUCIONES 2015'!A6154:H6154</f>
        <v/>
      </c>
      <c r="B296" s="34" t="s">
        <v>435</v>
      </c>
      <c r="C296" s="24">
        <v>287.0</v>
      </c>
      <c r="D296" s="35">
        <v>42167.0</v>
      </c>
      <c r="E296" s="33" t="s">
        <v>436</v>
      </c>
      <c r="F296" s="35"/>
      <c r="G296" s="33" t="s">
        <v>18</v>
      </c>
      <c r="H296" s="27" t="s">
        <v>437</v>
      </c>
      <c r="I296" s="28"/>
      <c r="J296" s="21"/>
      <c r="K296" s="21"/>
      <c r="L296" s="21"/>
      <c r="M296" s="21"/>
      <c r="N296" s="22">
        <f t="shared" si="1"/>
        <v>46206</v>
      </c>
      <c r="O296" s="23">
        <f>'RESOLUCIONES EPG'!$N296-'RESOLUCIONES EPG'!$D296</f>
        <v>4039</v>
      </c>
    </row>
    <row r="297" ht="15.75" customHeight="1">
      <c r="A297" s="29" t="str">
        <f>'RESOLUCIONES 2015'!A6155:H6155</f>
        <v/>
      </c>
      <c r="B297" s="34" t="s">
        <v>438</v>
      </c>
      <c r="C297" s="24">
        <v>288.0</v>
      </c>
      <c r="D297" s="35">
        <v>42167.0</v>
      </c>
      <c r="E297" s="33" t="s">
        <v>439</v>
      </c>
      <c r="F297" s="35"/>
      <c r="G297" s="33" t="s">
        <v>18</v>
      </c>
      <c r="H297" s="27"/>
      <c r="I297" s="28"/>
      <c r="J297" s="21"/>
      <c r="K297" s="21"/>
      <c r="L297" s="21"/>
      <c r="M297" s="21"/>
      <c r="N297" s="22">
        <f t="shared" si="1"/>
        <v>46206</v>
      </c>
      <c r="O297" s="23">
        <f>'RESOLUCIONES EPG'!$N297-'RESOLUCIONES EPG'!$D297</f>
        <v>4039</v>
      </c>
    </row>
    <row r="298" ht="16.5" customHeight="1">
      <c r="A298" s="29" t="str">
        <f>'RESOLUCIONES 2015'!A6156:H6156</f>
        <v/>
      </c>
      <c r="B298" s="34" t="s">
        <v>440</v>
      </c>
      <c r="C298" s="24">
        <v>289.0</v>
      </c>
      <c r="D298" s="35">
        <v>42167.0</v>
      </c>
      <c r="E298" s="33" t="s">
        <v>441</v>
      </c>
      <c r="F298" s="35"/>
      <c r="G298" s="33" t="s">
        <v>18</v>
      </c>
      <c r="H298" s="27"/>
      <c r="I298" s="28"/>
      <c r="J298" s="21"/>
      <c r="K298" s="21"/>
      <c r="L298" s="21"/>
      <c r="M298" s="21"/>
      <c r="N298" s="22">
        <f t="shared" si="1"/>
        <v>46206</v>
      </c>
      <c r="O298" s="23">
        <f>'RESOLUCIONES EPG'!$N298-'RESOLUCIONES EPG'!$D298</f>
        <v>4039</v>
      </c>
    </row>
    <row r="299" ht="15.75" customHeight="1">
      <c r="A299" s="29" t="str">
        <f>'RESOLUCIONES 2015'!A6157:H6157</f>
        <v/>
      </c>
      <c r="B299" s="34" t="s">
        <v>361</v>
      </c>
      <c r="C299" s="24">
        <v>290.0</v>
      </c>
      <c r="D299" s="35">
        <v>42170.0</v>
      </c>
      <c r="E299" s="33" t="s">
        <v>283</v>
      </c>
      <c r="F299" s="35"/>
      <c r="G299" s="33" t="s">
        <v>381</v>
      </c>
      <c r="H299" s="27"/>
      <c r="I299" s="28"/>
      <c r="J299" s="21"/>
      <c r="K299" s="21"/>
      <c r="L299" s="21"/>
      <c r="M299" s="21"/>
      <c r="N299" s="22">
        <f t="shared" si="1"/>
        <v>46206</v>
      </c>
      <c r="O299" s="23">
        <f>'RESOLUCIONES EPG'!$N299-'RESOLUCIONES EPG'!$D299</f>
        <v>4036</v>
      </c>
    </row>
    <row r="300" ht="15.75" customHeight="1">
      <c r="A300" s="29" t="str">
        <f>'RESOLUCIONES 2015'!A6158:H6158</f>
        <v/>
      </c>
      <c r="B300" s="34" t="s">
        <v>442</v>
      </c>
      <c r="C300" s="24">
        <v>291.0</v>
      </c>
      <c r="D300" s="35">
        <v>42170.0</v>
      </c>
      <c r="E300" s="33" t="s">
        <v>52</v>
      </c>
      <c r="F300" s="25" t="s">
        <v>53</v>
      </c>
      <c r="G300" s="33" t="s">
        <v>381</v>
      </c>
      <c r="H300" s="27"/>
      <c r="I300" s="28"/>
      <c r="J300" s="21"/>
      <c r="K300" s="21"/>
      <c r="L300" s="21"/>
      <c r="M300" s="21"/>
      <c r="N300" s="22">
        <f t="shared" si="1"/>
        <v>46206</v>
      </c>
      <c r="O300" s="23">
        <f>'RESOLUCIONES EPG'!$N300-'RESOLUCIONES EPG'!$D300</f>
        <v>4036</v>
      </c>
    </row>
    <row r="301" ht="16.5" customHeight="1">
      <c r="A301" s="29" t="str">
        <f>'RESOLUCIONES 2015'!A6159:H6159</f>
        <v/>
      </c>
      <c r="B301" s="34" t="s">
        <v>443</v>
      </c>
      <c r="C301" s="24">
        <v>292.0</v>
      </c>
      <c r="D301" s="35">
        <v>42171.0</v>
      </c>
      <c r="E301" s="33" t="s">
        <v>444</v>
      </c>
      <c r="F301" s="35"/>
      <c r="G301" s="33" t="s">
        <v>18</v>
      </c>
      <c r="H301" s="27"/>
      <c r="I301" s="28"/>
      <c r="J301" s="21"/>
      <c r="K301" s="21"/>
      <c r="L301" s="21"/>
      <c r="M301" s="21"/>
      <c r="N301" s="22">
        <f t="shared" si="1"/>
        <v>46206</v>
      </c>
      <c r="O301" s="23">
        <f>'RESOLUCIONES EPG'!$N301-'RESOLUCIONES EPG'!$D301</f>
        <v>4035</v>
      </c>
    </row>
    <row r="302" ht="16.5" customHeight="1">
      <c r="A302" s="29" t="str">
        <f>'RESOLUCIONES 2015'!A6160:H6160</f>
        <v/>
      </c>
      <c r="B302" s="34" t="s">
        <v>445</v>
      </c>
      <c r="C302" s="24">
        <v>293.0</v>
      </c>
      <c r="D302" s="35">
        <v>42171.0</v>
      </c>
      <c r="E302" s="33"/>
      <c r="F302" s="35"/>
      <c r="G302" s="36" t="s">
        <v>446</v>
      </c>
      <c r="H302" s="27"/>
      <c r="I302" s="28"/>
      <c r="J302" s="21"/>
      <c r="K302" s="21"/>
      <c r="L302" s="21"/>
      <c r="M302" s="21"/>
      <c r="N302" s="22">
        <f t="shared" si="1"/>
        <v>46206</v>
      </c>
      <c r="O302" s="23">
        <f>'RESOLUCIONES EPG'!$N302-'RESOLUCIONES EPG'!$D302</f>
        <v>4035</v>
      </c>
    </row>
    <row r="303" ht="16.5" customHeight="1">
      <c r="A303" s="29" t="str">
        <f>'RESOLUCIONES 2015'!A6162:H6162</f>
        <v/>
      </c>
      <c r="B303" s="34" t="s">
        <v>447</v>
      </c>
      <c r="C303" s="24">
        <v>295.0</v>
      </c>
      <c r="D303" s="35">
        <v>42174.0</v>
      </c>
      <c r="E303" s="33" t="s">
        <v>39</v>
      </c>
      <c r="F303" s="35"/>
      <c r="G303" s="33" t="s">
        <v>448</v>
      </c>
      <c r="H303" s="27"/>
      <c r="I303" s="28"/>
      <c r="J303" s="21"/>
      <c r="K303" s="21"/>
      <c r="L303" s="21"/>
      <c r="M303" s="21"/>
      <c r="N303" s="22">
        <f t="shared" si="1"/>
        <v>46206</v>
      </c>
      <c r="O303" s="23">
        <f>'RESOLUCIONES EPG'!$N303-'RESOLUCIONES EPG'!$D303</f>
        <v>4032</v>
      </c>
    </row>
    <row r="304" ht="16.5" customHeight="1">
      <c r="A304" s="29" t="str">
        <f>'RESOLUCIONES 2015'!A6161:H6161</f>
        <v/>
      </c>
      <c r="B304" s="34" t="s">
        <v>449</v>
      </c>
      <c r="C304" s="24">
        <v>294.0</v>
      </c>
      <c r="D304" s="35">
        <v>42174.0</v>
      </c>
      <c r="E304" s="33" t="s">
        <v>450</v>
      </c>
      <c r="F304" s="35"/>
      <c r="G304" s="33" t="s">
        <v>18</v>
      </c>
      <c r="H304" s="27"/>
      <c r="I304" s="28"/>
      <c r="J304" s="21"/>
      <c r="K304" s="21"/>
      <c r="L304" s="21"/>
      <c r="M304" s="21"/>
      <c r="N304" s="22">
        <f t="shared" si="1"/>
        <v>46206</v>
      </c>
      <c r="O304" s="23">
        <f>'RESOLUCIONES EPG'!$N304-'RESOLUCIONES EPG'!$D304</f>
        <v>4032</v>
      </c>
    </row>
    <row r="305" ht="16.5" customHeight="1">
      <c r="A305" s="29" t="str">
        <f>'RESOLUCIONES 2015'!A6163:H6163</f>
        <v/>
      </c>
      <c r="B305" s="34" t="s">
        <v>451</v>
      </c>
      <c r="C305" s="24">
        <v>296.0</v>
      </c>
      <c r="D305" s="35">
        <v>42178.0</v>
      </c>
      <c r="E305" s="33" t="s">
        <v>428</v>
      </c>
      <c r="F305" s="35"/>
      <c r="G305" s="33" t="s">
        <v>448</v>
      </c>
      <c r="H305" s="27"/>
      <c r="I305" s="28"/>
      <c r="J305" s="21"/>
      <c r="K305" s="21"/>
      <c r="L305" s="21"/>
      <c r="M305" s="21"/>
      <c r="N305" s="22">
        <f t="shared" si="1"/>
        <v>46206</v>
      </c>
      <c r="O305" s="23">
        <f>'RESOLUCIONES EPG'!$N305-'RESOLUCIONES EPG'!$D305</f>
        <v>4028</v>
      </c>
    </row>
    <row r="306" ht="15.75" customHeight="1">
      <c r="A306" s="29" t="str">
        <f>'RESOLUCIONES 2015'!A6165:H6165</f>
        <v/>
      </c>
      <c r="B306" s="34" t="s">
        <v>452</v>
      </c>
      <c r="C306" s="24">
        <v>298.0</v>
      </c>
      <c r="D306" s="35">
        <v>42180.0</v>
      </c>
      <c r="E306" s="33" t="s">
        <v>450</v>
      </c>
      <c r="F306" s="35"/>
      <c r="G306" s="33" t="s">
        <v>28</v>
      </c>
      <c r="H306" s="27"/>
      <c r="I306" s="28"/>
      <c r="J306" s="21"/>
      <c r="K306" s="21"/>
      <c r="L306" s="21"/>
      <c r="M306" s="21"/>
      <c r="N306" s="22">
        <f t="shared" si="1"/>
        <v>46206</v>
      </c>
      <c r="O306" s="23">
        <f>'RESOLUCIONES EPG'!$N306-'RESOLUCIONES EPG'!$D306</f>
        <v>4026</v>
      </c>
    </row>
    <row r="307" ht="15.75" customHeight="1">
      <c r="A307" s="29" t="str">
        <f>'RESOLUCIONES 2015'!A6164:H6164</f>
        <v/>
      </c>
      <c r="B307" s="34" t="s">
        <v>453</v>
      </c>
      <c r="C307" s="24">
        <v>297.0</v>
      </c>
      <c r="D307" s="35">
        <v>42180.0</v>
      </c>
      <c r="E307" s="33" t="s">
        <v>454</v>
      </c>
      <c r="F307" s="35" t="s">
        <v>455</v>
      </c>
      <c r="G307" s="33" t="s">
        <v>18</v>
      </c>
      <c r="H307" s="27"/>
      <c r="I307" s="28"/>
      <c r="J307" s="21"/>
      <c r="K307" s="21"/>
      <c r="L307" s="21"/>
      <c r="M307" s="21"/>
      <c r="N307" s="22">
        <f t="shared" si="1"/>
        <v>46206</v>
      </c>
      <c r="O307" s="23">
        <f>'RESOLUCIONES EPG'!$N307-'RESOLUCIONES EPG'!$D307</f>
        <v>4026</v>
      </c>
    </row>
    <row r="308" ht="16.5" customHeight="1">
      <c r="A308" s="29" t="str">
        <f>'RESOLUCIONES 2015'!A6166:H6166</f>
        <v/>
      </c>
      <c r="B308" s="34" t="s">
        <v>456</v>
      </c>
      <c r="C308" s="24">
        <v>299.0</v>
      </c>
      <c r="D308" s="35">
        <v>42185.0</v>
      </c>
      <c r="E308" s="33" t="s">
        <v>457</v>
      </c>
      <c r="F308" s="35"/>
      <c r="G308" s="33" t="s">
        <v>18</v>
      </c>
      <c r="H308" s="27"/>
      <c r="I308" s="28"/>
      <c r="J308" s="21"/>
      <c r="K308" s="21"/>
      <c r="L308" s="21"/>
      <c r="M308" s="21"/>
      <c r="N308" s="22">
        <f t="shared" si="1"/>
        <v>46206</v>
      </c>
      <c r="O308" s="23">
        <f>'RESOLUCIONES EPG'!$N308-'RESOLUCIONES EPG'!$D308</f>
        <v>4021</v>
      </c>
    </row>
    <row r="309" ht="16.5" customHeight="1">
      <c r="A309" s="29" t="str">
        <f>'RESOLUCIONES 2015'!A6168:H6168</f>
        <v/>
      </c>
      <c r="B309" s="34" t="s">
        <v>458</v>
      </c>
      <c r="C309" s="24">
        <v>301.0</v>
      </c>
      <c r="D309" s="35">
        <v>42185.0</v>
      </c>
      <c r="E309" s="33" t="s">
        <v>457</v>
      </c>
      <c r="F309" s="35"/>
      <c r="G309" s="33" t="s">
        <v>28</v>
      </c>
      <c r="H309" s="27"/>
      <c r="I309" s="28"/>
      <c r="J309" s="21"/>
      <c r="K309" s="21"/>
      <c r="L309" s="21"/>
      <c r="M309" s="21"/>
      <c r="N309" s="22">
        <f t="shared" si="1"/>
        <v>46206</v>
      </c>
      <c r="O309" s="23">
        <f>'RESOLUCIONES EPG'!$N309-'RESOLUCIONES EPG'!$D309</f>
        <v>4021</v>
      </c>
    </row>
    <row r="310" ht="15.75" customHeight="1">
      <c r="A310" s="29" t="str">
        <f>'RESOLUCIONES 2015'!A6167:H6167</f>
        <v/>
      </c>
      <c r="B310" s="34" t="s">
        <v>459</v>
      </c>
      <c r="C310" s="24">
        <v>300.0</v>
      </c>
      <c r="D310" s="35">
        <v>42185.0</v>
      </c>
      <c r="E310" s="33" t="s">
        <v>460</v>
      </c>
      <c r="F310" s="35"/>
      <c r="G310" s="33" t="s">
        <v>18</v>
      </c>
      <c r="H310" s="27"/>
      <c r="I310" s="28"/>
      <c r="J310" s="21"/>
      <c r="K310" s="21"/>
      <c r="L310" s="21"/>
      <c r="M310" s="21"/>
      <c r="N310" s="22">
        <f t="shared" si="1"/>
        <v>46206</v>
      </c>
      <c r="O310" s="23">
        <f>'RESOLUCIONES EPG'!$N310-'RESOLUCIONES EPG'!$D310</f>
        <v>4021</v>
      </c>
    </row>
    <row r="311" ht="15.75" customHeight="1">
      <c r="A311" s="29" t="str">
        <f>'RESOLUCIONES 2015'!A6170:H6170</f>
        <v/>
      </c>
      <c r="B311" s="34" t="s">
        <v>461</v>
      </c>
      <c r="C311" s="24">
        <v>303.0</v>
      </c>
      <c r="D311" s="35">
        <v>42185.0</v>
      </c>
      <c r="E311" s="33" t="s">
        <v>462</v>
      </c>
      <c r="F311" s="35"/>
      <c r="G311" s="33" t="s">
        <v>28</v>
      </c>
      <c r="H311" s="27"/>
      <c r="I311" s="28"/>
      <c r="J311" s="21"/>
      <c r="K311" s="21"/>
      <c r="L311" s="21"/>
      <c r="M311" s="21"/>
      <c r="N311" s="22">
        <f t="shared" si="1"/>
        <v>46206</v>
      </c>
      <c r="O311" s="23">
        <f>'RESOLUCIONES EPG'!$N311-'RESOLUCIONES EPG'!$D311</f>
        <v>4021</v>
      </c>
    </row>
    <row r="312" ht="15.75" customHeight="1">
      <c r="A312" s="29" t="str">
        <f>'RESOLUCIONES 2015'!A6169:H6169</f>
        <v/>
      </c>
      <c r="B312" s="34" t="s">
        <v>463</v>
      </c>
      <c r="C312" s="24">
        <v>302.0</v>
      </c>
      <c r="D312" s="35">
        <v>42185.0</v>
      </c>
      <c r="E312" s="33" t="s">
        <v>464</v>
      </c>
      <c r="F312" s="35"/>
      <c r="G312" s="33" t="s">
        <v>28</v>
      </c>
      <c r="H312" s="27"/>
      <c r="I312" s="28"/>
      <c r="J312" s="21"/>
      <c r="K312" s="21"/>
      <c r="L312" s="21"/>
      <c r="M312" s="21"/>
      <c r="N312" s="22">
        <f t="shared" si="1"/>
        <v>46206</v>
      </c>
      <c r="O312" s="23">
        <f>'RESOLUCIONES EPG'!$N312-'RESOLUCIONES EPG'!$D312</f>
        <v>4021</v>
      </c>
    </row>
    <row r="313" ht="15.75" customHeight="1">
      <c r="A313" s="29" t="str">
        <f>'RESOLUCIONES 2015'!A6171:H6171</f>
        <v/>
      </c>
      <c r="B313" s="34" t="s">
        <v>465</v>
      </c>
      <c r="C313" s="24">
        <v>304.0</v>
      </c>
      <c r="D313" s="35">
        <v>42186.0</v>
      </c>
      <c r="E313" s="33" t="s">
        <v>91</v>
      </c>
      <c r="F313" s="35"/>
      <c r="G313" s="33" t="s">
        <v>466</v>
      </c>
      <c r="H313" s="27"/>
      <c r="I313" s="28"/>
      <c r="J313" s="21"/>
      <c r="K313" s="21"/>
      <c r="L313" s="21"/>
      <c r="M313" s="21"/>
      <c r="N313" s="22">
        <f t="shared" si="1"/>
        <v>46206</v>
      </c>
      <c r="O313" s="23">
        <f>'RESOLUCIONES EPG'!$N313-'RESOLUCIONES EPG'!$D313</f>
        <v>4020</v>
      </c>
    </row>
    <row r="314" ht="16.5" customHeight="1">
      <c r="A314" s="29" t="str">
        <f>'RESOLUCIONES 2015'!A6173:H6173</f>
        <v/>
      </c>
      <c r="B314" s="34" t="s">
        <v>467</v>
      </c>
      <c r="C314" s="24">
        <v>306.0</v>
      </c>
      <c r="D314" s="35">
        <v>42186.0</v>
      </c>
      <c r="E314" s="33" t="s">
        <v>81</v>
      </c>
      <c r="F314" s="35"/>
      <c r="G314" s="33" t="s">
        <v>381</v>
      </c>
      <c r="H314" s="27"/>
      <c r="I314" s="28"/>
      <c r="J314" s="21"/>
      <c r="K314" s="21"/>
      <c r="L314" s="21"/>
      <c r="M314" s="21"/>
      <c r="N314" s="22">
        <f t="shared" si="1"/>
        <v>46206</v>
      </c>
      <c r="O314" s="23">
        <f>'RESOLUCIONES EPG'!$N314-'RESOLUCIONES EPG'!$D314</f>
        <v>4020</v>
      </c>
    </row>
    <row r="315" ht="15.75" customHeight="1">
      <c r="A315" s="29" t="str">
        <f>'RESOLUCIONES 2015'!A6174:H6174</f>
        <v/>
      </c>
      <c r="B315" s="34" t="s">
        <v>468</v>
      </c>
      <c r="C315" s="24">
        <v>307.0</v>
      </c>
      <c r="D315" s="35">
        <v>42187.0</v>
      </c>
      <c r="E315" s="33" t="s">
        <v>469</v>
      </c>
      <c r="F315" s="35"/>
      <c r="G315" s="33" t="s">
        <v>18</v>
      </c>
      <c r="H315" s="27"/>
      <c r="I315" s="28"/>
      <c r="J315" s="21"/>
      <c r="K315" s="21"/>
      <c r="L315" s="21"/>
      <c r="M315" s="21"/>
      <c r="N315" s="22">
        <f t="shared" si="1"/>
        <v>46206</v>
      </c>
      <c r="O315" s="23">
        <f>'RESOLUCIONES EPG'!$N315-'RESOLUCIONES EPG'!$D315</f>
        <v>4019</v>
      </c>
    </row>
    <row r="316" ht="16.5" customHeight="1">
      <c r="A316" s="29" t="str">
        <f>'RESOLUCIONES 2015'!A6172:H6172</f>
        <v/>
      </c>
      <c r="B316" s="34" t="s">
        <v>470</v>
      </c>
      <c r="C316" s="24">
        <v>305.0</v>
      </c>
      <c r="D316" s="35">
        <v>42187.0</v>
      </c>
      <c r="E316" s="33" t="s">
        <v>176</v>
      </c>
      <c r="F316" s="35"/>
      <c r="G316" s="33" t="s">
        <v>381</v>
      </c>
      <c r="H316" s="27"/>
      <c r="I316" s="28"/>
      <c r="J316" s="21"/>
      <c r="K316" s="21"/>
      <c r="L316" s="21"/>
      <c r="M316" s="21"/>
      <c r="N316" s="22">
        <f t="shared" si="1"/>
        <v>46206</v>
      </c>
      <c r="O316" s="23">
        <f>'RESOLUCIONES EPG'!$N316-'RESOLUCIONES EPG'!$D316</f>
        <v>4019</v>
      </c>
    </row>
    <row r="317" ht="16.5" customHeight="1">
      <c r="A317" s="29" t="str">
        <f>'RESOLUCIONES 2015'!A6177:H6177</f>
        <v/>
      </c>
      <c r="B317" s="34" t="s">
        <v>471</v>
      </c>
      <c r="C317" s="24">
        <v>310.0</v>
      </c>
      <c r="D317" s="35">
        <v>42188.0</v>
      </c>
      <c r="E317" s="33" t="s">
        <v>472</v>
      </c>
      <c r="F317" s="35"/>
      <c r="G317" s="33" t="s">
        <v>28</v>
      </c>
      <c r="H317" s="27"/>
      <c r="I317" s="28"/>
      <c r="J317" s="21"/>
      <c r="K317" s="21"/>
      <c r="L317" s="21"/>
      <c r="M317" s="21"/>
      <c r="N317" s="22">
        <f t="shared" si="1"/>
        <v>46206</v>
      </c>
      <c r="O317" s="23">
        <f>'RESOLUCIONES EPG'!$N317-'RESOLUCIONES EPG'!$D317</f>
        <v>4018</v>
      </c>
    </row>
    <row r="318" ht="15.75" customHeight="1">
      <c r="A318" s="29" t="str">
        <f>'RESOLUCIONES 2015'!A6175:H6175</f>
        <v/>
      </c>
      <c r="B318" s="34" t="s">
        <v>473</v>
      </c>
      <c r="C318" s="24">
        <v>308.0</v>
      </c>
      <c r="D318" s="35">
        <v>42188.0</v>
      </c>
      <c r="E318" s="33" t="s">
        <v>390</v>
      </c>
      <c r="F318" s="35"/>
      <c r="G318" s="33" t="s">
        <v>474</v>
      </c>
      <c r="H318" s="27"/>
      <c r="I318" s="28"/>
      <c r="J318" s="21"/>
      <c r="K318" s="21"/>
      <c r="L318" s="21"/>
      <c r="M318" s="21"/>
      <c r="N318" s="22">
        <f t="shared" si="1"/>
        <v>46206</v>
      </c>
      <c r="O318" s="23">
        <f>'RESOLUCIONES EPG'!$N318-'RESOLUCIONES EPG'!$D318</f>
        <v>4018</v>
      </c>
    </row>
    <row r="319" ht="15.75" customHeight="1">
      <c r="A319" s="29" t="str">
        <f>'RESOLUCIONES 2015'!A6176:H6176</f>
        <v/>
      </c>
      <c r="B319" s="34" t="s">
        <v>475</v>
      </c>
      <c r="C319" s="24">
        <v>309.0</v>
      </c>
      <c r="D319" s="35">
        <v>42188.0</v>
      </c>
      <c r="E319" s="33" t="s">
        <v>390</v>
      </c>
      <c r="F319" s="35"/>
      <c r="G319" s="33" t="s">
        <v>131</v>
      </c>
      <c r="H319" s="27"/>
      <c r="I319" s="28"/>
      <c r="J319" s="21"/>
      <c r="K319" s="21"/>
      <c r="L319" s="21"/>
      <c r="M319" s="21"/>
      <c r="N319" s="22">
        <f t="shared" si="1"/>
        <v>46206</v>
      </c>
      <c r="O319" s="23">
        <f>'RESOLUCIONES EPG'!$N319-'RESOLUCIONES EPG'!$D319</f>
        <v>4018</v>
      </c>
    </row>
    <row r="320" ht="16.5" customHeight="1">
      <c r="A320" s="29" t="str">
        <f>'RESOLUCIONES 2015'!A6178:H6178</f>
        <v/>
      </c>
      <c r="B320" s="34" t="s">
        <v>465</v>
      </c>
      <c r="C320" s="24">
        <v>311.0</v>
      </c>
      <c r="D320" s="35">
        <v>42192.0</v>
      </c>
      <c r="E320" s="33" t="s">
        <v>91</v>
      </c>
      <c r="F320" s="35"/>
      <c r="G320" s="33" t="s">
        <v>476</v>
      </c>
      <c r="H320" s="27"/>
      <c r="I320" s="28"/>
      <c r="J320" s="21"/>
      <c r="K320" s="21"/>
      <c r="L320" s="21"/>
      <c r="M320" s="21"/>
      <c r="N320" s="22">
        <f t="shared" si="1"/>
        <v>46206</v>
      </c>
      <c r="O320" s="23">
        <f>'RESOLUCIONES EPG'!$N320-'RESOLUCIONES EPG'!$D320</f>
        <v>4014</v>
      </c>
    </row>
    <row r="321" ht="15.75" customHeight="1">
      <c r="A321" s="29" t="str">
        <f>'RESOLUCIONES 2015'!A6182:H6182</f>
        <v/>
      </c>
      <c r="B321" s="34" t="s">
        <v>477</v>
      </c>
      <c r="C321" s="24">
        <v>315.0</v>
      </c>
      <c r="D321" s="35">
        <v>42194.0</v>
      </c>
      <c r="E321" s="33" t="s">
        <v>478</v>
      </c>
      <c r="F321" s="35"/>
      <c r="G321" s="33" t="s">
        <v>18</v>
      </c>
      <c r="H321" s="27"/>
      <c r="I321" s="28"/>
      <c r="J321" s="21"/>
      <c r="K321" s="21"/>
      <c r="L321" s="21"/>
      <c r="M321" s="21"/>
      <c r="N321" s="22">
        <f t="shared" si="1"/>
        <v>46206</v>
      </c>
      <c r="O321" s="23">
        <f>'RESOLUCIONES EPG'!$N321-'RESOLUCIONES EPG'!$D321</f>
        <v>4012</v>
      </c>
    </row>
    <row r="322" ht="16.5" customHeight="1">
      <c r="A322" s="29" t="str">
        <f>'RESOLUCIONES 2015'!A6181:H6181</f>
        <v/>
      </c>
      <c r="B322" s="34" t="s">
        <v>479</v>
      </c>
      <c r="C322" s="24">
        <v>314.0</v>
      </c>
      <c r="D322" s="35">
        <v>42194.0</v>
      </c>
      <c r="E322" s="33" t="s">
        <v>480</v>
      </c>
      <c r="F322" s="35"/>
      <c r="G322" s="33" t="s">
        <v>18</v>
      </c>
      <c r="H322" s="27"/>
      <c r="I322" s="28"/>
      <c r="J322" s="21"/>
      <c r="K322" s="21"/>
      <c r="L322" s="21"/>
      <c r="M322" s="21"/>
      <c r="N322" s="22">
        <f t="shared" si="1"/>
        <v>46206</v>
      </c>
      <c r="O322" s="23">
        <f>'RESOLUCIONES EPG'!$N322-'RESOLUCIONES EPG'!$D322</f>
        <v>4012</v>
      </c>
    </row>
    <row r="323" ht="15.75" customHeight="1">
      <c r="A323" s="29" t="str">
        <f>'RESOLUCIONES 2015'!A6180:H6180</f>
        <v/>
      </c>
      <c r="B323" s="34" t="s">
        <v>481</v>
      </c>
      <c r="C323" s="24">
        <v>313.0</v>
      </c>
      <c r="D323" s="35">
        <v>42194.0</v>
      </c>
      <c r="E323" s="33" t="s">
        <v>482</v>
      </c>
      <c r="F323" s="35"/>
      <c r="G323" s="33" t="s">
        <v>483</v>
      </c>
      <c r="H323" s="27"/>
      <c r="I323" s="28"/>
      <c r="J323" s="21"/>
      <c r="K323" s="21"/>
      <c r="L323" s="21"/>
      <c r="M323" s="21"/>
      <c r="N323" s="22">
        <f t="shared" si="1"/>
        <v>46206</v>
      </c>
      <c r="O323" s="23">
        <f>'RESOLUCIONES EPG'!$N323-'RESOLUCIONES EPG'!$D323</f>
        <v>4012</v>
      </c>
    </row>
    <row r="324" ht="15.75" customHeight="1">
      <c r="A324" s="29" t="str">
        <f>'RESOLUCIONES 2015'!A6179:H6179</f>
        <v/>
      </c>
      <c r="B324" s="34" t="s">
        <v>484</v>
      </c>
      <c r="C324" s="24">
        <v>312.0</v>
      </c>
      <c r="D324" s="35">
        <v>42194.0</v>
      </c>
      <c r="E324" s="33" t="s">
        <v>485</v>
      </c>
      <c r="F324" s="35"/>
      <c r="G324" s="33" t="s">
        <v>381</v>
      </c>
      <c r="H324" s="27"/>
      <c r="I324" s="28"/>
      <c r="J324" s="21"/>
      <c r="K324" s="21"/>
      <c r="L324" s="21"/>
      <c r="M324" s="21"/>
      <c r="N324" s="22">
        <f t="shared" si="1"/>
        <v>46206</v>
      </c>
      <c r="O324" s="23">
        <f>'RESOLUCIONES EPG'!$N324-'RESOLUCIONES EPG'!$D324</f>
        <v>4012</v>
      </c>
    </row>
    <row r="325" ht="15.75" customHeight="1">
      <c r="A325" s="29" t="str">
        <f>'RESOLUCIONES 2015'!A6186:H6186</f>
        <v/>
      </c>
      <c r="B325" s="34" t="s">
        <v>486</v>
      </c>
      <c r="C325" s="24">
        <v>319.0</v>
      </c>
      <c r="D325" s="35">
        <v>42195.0</v>
      </c>
      <c r="E325" s="33" t="s">
        <v>66</v>
      </c>
      <c r="F325" s="35"/>
      <c r="G325" s="33" t="s">
        <v>381</v>
      </c>
      <c r="H325" s="27"/>
      <c r="I325" s="28"/>
      <c r="J325" s="21"/>
      <c r="K325" s="21"/>
      <c r="L325" s="21"/>
      <c r="M325" s="21"/>
      <c r="N325" s="22">
        <f t="shared" si="1"/>
        <v>46206</v>
      </c>
      <c r="O325" s="23">
        <f>'RESOLUCIONES EPG'!$N325-'RESOLUCIONES EPG'!$D325</f>
        <v>4011</v>
      </c>
    </row>
    <row r="326" ht="15.75" customHeight="1">
      <c r="A326" s="29" t="str">
        <f>'RESOLUCIONES 2015'!A6183:H6183</f>
        <v/>
      </c>
      <c r="B326" s="34" t="s">
        <v>487</v>
      </c>
      <c r="C326" s="24">
        <v>316.0</v>
      </c>
      <c r="D326" s="35">
        <v>42195.0</v>
      </c>
      <c r="E326" s="33" t="s">
        <v>488</v>
      </c>
      <c r="F326" s="35"/>
      <c r="G326" s="33" t="s">
        <v>18</v>
      </c>
      <c r="H326" s="27"/>
      <c r="I326" s="28"/>
      <c r="J326" s="21"/>
      <c r="K326" s="21"/>
      <c r="L326" s="21"/>
      <c r="M326" s="21"/>
      <c r="N326" s="22">
        <f t="shared" si="1"/>
        <v>46206</v>
      </c>
      <c r="O326" s="23">
        <f>'RESOLUCIONES EPG'!$N326-'RESOLUCIONES EPG'!$D326</f>
        <v>4011</v>
      </c>
    </row>
    <row r="327" ht="15.75" customHeight="1">
      <c r="A327" s="29" t="str">
        <f>'RESOLUCIONES 2015'!A6184:H6184</f>
        <v/>
      </c>
      <c r="B327" s="34" t="s">
        <v>489</v>
      </c>
      <c r="C327" s="24">
        <v>317.0</v>
      </c>
      <c r="D327" s="35">
        <v>42195.0</v>
      </c>
      <c r="E327" s="33" t="s">
        <v>488</v>
      </c>
      <c r="F327" s="35"/>
      <c r="G327" s="33" t="s">
        <v>28</v>
      </c>
      <c r="H327" s="27"/>
      <c r="I327" s="28"/>
      <c r="J327" s="21"/>
      <c r="K327" s="21"/>
      <c r="L327" s="21"/>
      <c r="M327" s="21"/>
      <c r="N327" s="22">
        <f t="shared" si="1"/>
        <v>46206</v>
      </c>
      <c r="O327" s="23">
        <f>'RESOLUCIONES EPG'!$N327-'RESOLUCIONES EPG'!$D327</f>
        <v>4011</v>
      </c>
    </row>
    <row r="328" ht="15.75" customHeight="1">
      <c r="A328" s="29" t="str">
        <f>'RESOLUCIONES 2015'!A6185:H6185</f>
        <v/>
      </c>
      <c r="B328" s="34" t="s">
        <v>490</v>
      </c>
      <c r="C328" s="24">
        <v>318.0</v>
      </c>
      <c r="D328" s="35">
        <v>42195.0</v>
      </c>
      <c r="E328" s="33" t="s">
        <v>304</v>
      </c>
      <c r="F328" s="35"/>
      <c r="G328" s="33" t="s">
        <v>355</v>
      </c>
      <c r="H328" s="27"/>
      <c r="I328" s="28"/>
      <c r="J328" s="21"/>
      <c r="K328" s="21"/>
      <c r="L328" s="21"/>
      <c r="M328" s="21"/>
      <c r="N328" s="22">
        <f t="shared" si="1"/>
        <v>46206</v>
      </c>
      <c r="O328" s="23">
        <f>'RESOLUCIONES EPG'!$N328-'RESOLUCIONES EPG'!$D328</f>
        <v>4011</v>
      </c>
    </row>
    <row r="329" ht="16.5" customHeight="1">
      <c r="A329" s="29" t="str">
        <f>'RESOLUCIONES 2015'!A6188:H6188</f>
        <v/>
      </c>
      <c r="B329" s="34" t="s">
        <v>491</v>
      </c>
      <c r="C329" s="24">
        <v>321.0</v>
      </c>
      <c r="D329" s="35">
        <v>42198.0</v>
      </c>
      <c r="E329" s="33" t="s">
        <v>492</v>
      </c>
      <c r="F329" s="35"/>
      <c r="G329" s="33" t="s">
        <v>18</v>
      </c>
      <c r="H329" s="27"/>
      <c r="I329" s="28"/>
      <c r="J329" s="21"/>
      <c r="K329" s="21"/>
      <c r="L329" s="21"/>
      <c r="M329" s="21"/>
      <c r="N329" s="22">
        <f t="shared" si="1"/>
        <v>46206</v>
      </c>
      <c r="O329" s="23">
        <f>'RESOLUCIONES EPG'!$N329-'RESOLUCIONES EPG'!$D329</f>
        <v>4008</v>
      </c>
    </row>
    <row r="330" ht="15.75" customHeight="1">
      <c r="A330" s="29" t="str">
        <f>'RESOLUCIONES 2015'!A6189:H6189</f>
        <v/>
      </c>
      <c r="B330" s="34" t="s">
        <v>359</v>
      </c>
      <c r="C330" s="24">
        <v>322.0</v>
      </c>
      <c r="D330" s="35">
        <v>42198.0</v>
      </c>
      <c r="E330" s="33" t="s">
        <v>360</v>
      </c>
      <c r="F330" s="35"/>
      <c r="G330" s="33" t="s">
        <v>381</v>
      </c>
      <c r="H330" s="27"/>
      <c r="I330" s="28"/>
      <c r="J330" s="21"/>
      <c r="K330" s="21"/>
      <c r="L330" s="21"/>
      <c r="M330" s="21"/>
      <c r="N330" s="22">
        <f t="shared" si="1"/>
        <v>46206</v>
      </c>
      <c r="O330" s="23">
        <f>'RESOLUCIONES EPG'!$N330-'RESOLUCIONES EPG'!$D330</f>
        <v>4008</v>
      </c>
    </row>
    <row r="331" ht="16.5" customHeight="1">
      <c r="A331" s="29" t="str">
        <f>'RESOLUCIONES 2015'!A6193:H6193</f>
        <v/>
      </c>
      <c r="B331" s="34" t="s">
        <v>493</v>
      </c>
      <c r="C331" s="24">
        <v>326.0</v>
      </c>
      <c r="D331" s="35">
        <v>42199.0</v>
      </c>
      <c r="E331" s="33" t="s">
        <v>494</v>
      </c>
      <c r="F331" s="35" t="s">
        <v>495</v>
      </c>
      <c r="G331" s="33" t="s">
        <v>28</v>
      </c>
      <c r="H331" s="27"/>
      <c r="I331" s="28"/>
      <c r="J331" s="21"/>
      <c r="K331" s="21"/>
      <c r="L331" s="21"/>
      <c r="M331" s="21"/>
      <c r="N331" s="22">
        <f t="shared" si="1"/>
        <v>46206</v>
      </c>
      <c r="O331" s="23">
        <f>'RESOLUCIONES EPG'!$N331-'RESOLUCIONES EPG'!$D331</f>
        <v>4007</v>
      </c>
    </row>
    <row r="332" ht="16.5" customHeight="1">
      <c r="A332" s="29" t="str">
        <f>'RESOLUCIONES 2015'!A6192:H6192</f>
        <v/>
      </c>
      <c r="B332" s="34" t="s">
        <v>496</v>
      </c>
      <c r="C332" s="24">
        <v>325.0</v>
      </c>
      <c r="D332" s="35">
        <v>42199.0</v>
      </c>
      <c r="E332" s="33" t="s">
        <v>497</v>
      </c>
      <c r="F332" s="35"/>
      <c r="G332" s="33" t="s">
        <v>18</v>
      </c>
      <c r="H332" s="27"/>
      <c r="I332" s="28"/>
      <c r="J332" s="21"/>
      <c r="K332" s="21"/>
      <c r="L332" s="21"/>
      <c r="M332" s="21"/>
      <c r="N332" s="22">
        <f t="shared" si="1"/>
        <v>46206</v>
      </c>
      <c r="O332" s="23">
        <f>'RESOLUCIONES EPG'!$N332-'RESOLUCIONES EPG'!$D332</f>
        <v>4007</v>
      </c>
    </row>
    <row r="333" ht="16.5" customHeight="1">
      <c r="A333" s="29" t="str">
        <f>'RESOLUCIONES 2015'!A6194:H6194</f>
        <v/>
      </c>
      <c r="B333" s="34"/>
      <c r="C333" s="24">
        <v>327.0</v>
      </c>
      <c r="D333" s="35">
        <v>42199.0</v>
      </c>
      <c r="E333" s="33"/>
      <c r="F333" s="35"/>
      <c r="G333" s="33" t="s">
        <v>498</v>
      </c>
      <c r="H333" s="27"/>
      <c r="I333" s="28"/>
      <c r="J333" s="21"/>
      <c r="K333" s="21"/>
      <c r="L333" s="21"/>
      <c r="M333" s="21"/>
      <c r="N333" s="22">
        <f t="shared" si="1"/>
        <v>46206</v>
      </c>
      <c r="O333" s="23">
        <f>'RESOLUCIONES EPG'!$N333-'RESOLUCIONES EPG'!$D333</f>
        <v>4007</v>
      </c>
    </row>
    <row r="334" ht="16.5" customHeight="1">
      <c r="A334" s="29" t="str">
        <f>'RESOLUCIONES 2015'!A6195:H6195</f>
        <v/>
      </c>
      <c r="B334" s="34"/>
      <c r="C334" s="32">
        <v>328.0</v>
      </c>
      <c r="D334" s="35">
        <v>42199.0</v>
      </c>
      <c r="E334" s="33"/>
      <c r="F334" s="35"/>
      <c r="G334" s="33" t="s">
        <v>499</v>
      </c>
      <c r="H334" s="27"/>
      <c r="I334" s="28"/>
      <c r="J334" s="21"/>
      <c r="K334" s="21"/>
      <c r="L334" s="21"/>
      <c r="M334" s="21"/>
      <c r="N334" s="22">
        <f t="shared" si="1"/>
        <v>46206</v>
      </c>
      <c r="O334" s="23">
        <f>'RESOLUCIONES EPG'!$N334-'RESOLUCIONES EPG'!$D334</f>
        <v>4007</v>
      </c>
    </row>
    <row r="335" ht="15.75" customHeight="1">
      <c r="A335" s="29" t="str">
        <f>'RESOLUCIONES 2015'!A6201:H6201</f>
        <v/>
      </c>
      <c r="B335" s="34" t="s">
        <v>500</v>
      </c>
      <c r="C335" s="24">
        <v>334.0</v>
      </c>
      <c r="D335" s="35">
        <v>42202.0</v>
      </c>
      <c r="E335" s="33" t="s">
        <v>91</v>
      </c>
      <c r="F335" s="35"/>
      <c r="G335" s="33" t="s">
        <v>501</v>
      </c>
      <c r="H335" s="27" t="s">
        <v>502</v>
      </c>
      <c r="I335" s="28"/>
      <c r="J335" s="21"/>
      <c r="K335" s="21"/>
      <c r="L335" s="21"/>
      <c r="M335" s="21"/>
      <c r="N335" s="22">
        <f t="shared" si="1"/>
        <v>46206</v>
      </c>
      <c r="O335" s="23">
        <f>'RESOLUCIONES EPG'!$N335-'RESOLUCIONES EPG'!$D335</f>
        <v>4004</v>
      </c>
    </row>
    <row r="336" ht="15.75" customHeight="1">
      <c r="A336" s="29" t="str">
        <f>'RESOLUCIONES 2015'!A6198:H6198</f>
        <v/>
      </c>
      <c r="B336" s="34" t="s">
        <v>503</v>
      </c>
      <c r="C336" s="24">
        <v>331.0</v>
      </c>
      <c r="D336" s="35">
        <v>42202.0</v>
      </c>
      <c r="E336" s="33" t="s">
        <v>504</v>
      </c>
      <c r="F336" s="35"/>
      <c r="G336" s="33" t="s">
        <v>18</v>
      </c>
      <c r="H336" s="27" t="s">
        <v>505</v>
      </c>
      <c r="I336" s="28"/>
      <c r="J336" s="21"/>
      <c r="K336" s="21"/>
      <c r="L336" s="21"/>
      <c r="M336" s="21"/>
      <c r="N336" s="22">
        <f t="shared" si="1"/>
        <v>46206</v>
      </c>
      <c r="O336" s="23">
        <f>'RESOLUCIONES EPG'!$N336-'RESOLUCIONES EPG'!$D336</f>
        <v>4004</v>
      </c>
    </row>
    <row r="337" ht="16.5" customHeight="1">
      <c r="A337" s="29" t="str">
        <f>'RESOLUCIONES 2015'!A6199:H6199</f>
        <v/>
      </c>
      <c r="B337" s="34" t="s">
        <v>506</v>
      </c>
      <c r="C337" s="24">
        <v>332.0</v>
      </c>
      <c r="D337" s="35">
        <v>42202.0</v>
      </c>
      <c r="E337" s="33" t="s">
        <v>504</v>
      </c>
      <c r="F337" s="35"/>
      <c r="G337" s="33" t="s">
        <v>28</v>
      </c>
      <c r="H337" s="27" t="s">
        <v>507</v>
      </c>
      <c r="I337" s="28"/>
      <c r="J337" s="21"/>
      <c r="K337" s="21"/>
      <c r="L337" s="21"/>
      <c r="M337" s="21"/>
      <c r="N337" s="22">
        <f t="shared" si="1"/>
        <v>46206</v>
      </c>
      <c r="O337" s="23">
        <f>'RESOLUCIONES EPG'!$N337-'RESOLUCIONES EPG'!$D337</f>
        <v>4004</v>
      </c>
    </row>
    <row r="338" ht="15.75" customHeight="1">
      <c r="A338" s="29" t="str">
        <f>'RESOLUCIONES 2015'!A6202:H6202</f>
        <v/>
      </c>
      <c r="B338" s="34" t="s">
        <v>508</v>
      </c>
      <c r="C338" s="24">
        <v>335.0</v>
      </c>
      <c r="D338" s="35">
        <v>42202.0</v>
      </c>
      <c r="E338" s="33" t="s">
        <v>345</v>
      </c>
      <c r="F338" s="35"/>
      <c r="G338" s="33" t="s">
        <v>28</v>
      </c>
      <c r="H338" s="27" t="s">
        <v>509</v>
      </c>
      <c r="I338" s="28"/>
      <c r="J338" s="21"/>
      <c r="K338" s="21"/>
      <c r="L338" s="21"/>
      <c r="M338" s="21"/>
      <c r="N338" s="22">
        <f t="shared" si="1"/>
        <v>46206</v>
      </c>
      <c r="O338" s="23">
        <f>'RESOLUCIONES EPG'!$N338-'RESOLUCIONES EPG'!$D338</f>
        <v>4004</v>
      </c>
    </row>
    <row r="339" ht="16.5" customHeight="1">
      <c r="A339" s="29" t="str">
        <f>'RESOLUCIONES 2015'!A6200:H6200</f>
        <v/>
      </c>
      <c r="B339" s="34" t="s">
        <v>510</v>
      </c>
      <c r="C339" s="24">
        <v>333.0</v>
      </c>
      <c r="D339" s="35">
        <v>42202.0</v>
      </c>
      <c r="E339" s="33" t="s">
        <v>183</v>
      </c>
      <c r="F339" s="35"/>
      <c r="G339" s="33" t="s">
        <v>50</v>
      </c>
      <c r="H339" s="27" t="s">
        <v>511</v>
      </c>
      <c r="I339" s="28"/>
      <c r="J339" s="21"/>
      <c r="K339" s="21"/>
      <c r="L339" s="21"/>
      <c r="M339" s="21"/>
      <c r="N339" s="22">
        <f t="shared" si="1"/>
        <v>46206</v>
      </c>
      <c r="O339" s="23">
        <f>'RESOLUCIONES EPG'!$N339-'RESOLUCIONES EPG'!$D339</f>
        <v>4004</v>
      </c>
    </row>
    <row r="340" ht="15.75" customHeight="1">
      <c r="A340" s="29" t="str">
        <f>'RESOLUCIONES 2015'!A6197:H6197</f>
        <v/>
      </c>
      <c r="B340" s="34" t="s">
        <v>512</v>
      </c>
      <c r="C340" s="24">
        <v>330.0</v>
      </c>
      <c r="D340" s="35">
        <v>42202.0</v>
      </c>
      <c r="E340" s="33" t="s">
        <v>513</v>
      </c>
      <c r="F340" s="35"/>
      <c r="G340" s="33" t="s">
        <v>28</v>
      </c>
      <c r="H340" s="27" t="s">
        <v>514</v>
      </c>
      <c r="I340" s="28"/>
      <c r="J340" s="21"/>
      <c r="K340" s="21"/>
      <c r="L340" s="21"/>
      <c r="M340" s="21"/>
      <c r="N340" s="22">
        <f t="shared" si="1"/>
        <v>46206</v>
      </c>
      <c r="O340" s="23">
        <f>'RESOLUCIONES EPG'!$N340-'RESOLUCIONES EPG'!$D340</f>
        <v>4004</v>
      </c>
    </row>
    <row r="341" ht="16.5" customHeight="1">
      <c r="A341" s="29" t="str">
        <f>'RESOLUCIONES 2015'!A6196:H6196</f>
        <v/>
      </c>
      <c r="B341" s="34" t="s">
        <v>515</v>
      </c>
      <c r="C341" s="24">
        <v>329.0</v>
      </c>
      <c r="D341" s="35">
        <v>42202.0</v>
      </c>
      <c r="E341" s="33" t="s">
        <v>354</v>
      </c>
      <c r="F341" s="35"/>
      <c r="G341" s="33" t="s">
        <v>89</v>
      </c>
      <c r="H341" s="27" t="s">
        <v>516</v>
      </c>
      <c r="I341" s="28"/>
      <c r="J341" s="21"/>
      <c r="K341" s="21"/>
      <c r="L341" s="21"/>
      <c r="M341" s="21"/>
      <c r="N341" s="22">
        <f t="shared" si="1"/>
        <v>46206</v>
      </c>
      <c r="O341" s="23">
        <f>'RESOLUCIONES EPG'!$N341-'RESOLUCIONES EPG'!$D341</f>
        <v>4004</v>
      </c>
    </row>
    <row r="342" ht="15.75" customHeight="1">
      <c r="A342" s="29" t="str">
        <f>'RESOLUCIONES 2015'!A6203:H6203</f>
        <v/>
      </c>
      <c r="B342" s="34" t="s">
        <v>506</v>
      </c>
      <c r="C342" s="24">
        <v>336.0</v>
      </c>
      <c r="D342" s="35">
        <v>42205.0</v>
      </c>
      <c r="E342" s="33" t="s">
        <v>517</v>
      </c>
      <c r="F342" s="35"/>
      <c r="G342" s="33" t="s">
        <v>28</v>
      </c>
      <c r="H342" s="27" t="s">
        <v>518</v>
      </c>
      <c r="I342" s="28"/>
      <c r="J342" s="21"/>
      <c r="K342" s="21"/>
      <c r="L342" s="21"/>
      <c r="M342" s="21"/>
      <c r="N342" s="22">
        <f t="shared" si="1"/>
        <v>46206</v>
      </c>
      <c r="O342" s="23">
        <f>'RESOLUCIONES EPG'!$N342-'RESOLUCIONES EPG'!$D342</f>
        <v>4001</v>
      </c>
    </row>
    <row r="343" ht="15.75" customHeight="1">
      <c r="A343" s="29" t="str">
        <f>'RESOLUCIONES 2015'!A6204:H6204</f>
        <v/>
      </c>
      <c r="B343" s="34" t="s">
        <v>519</v>
      </c>
      <c r="C343" s="24">
        <v>337.0</v>
      </c>
      <c r="D343" s="35">
        <v>42208.0</v>
      </c>
      <c r="E343" s="33" t="s">
        <v>91</v>
      </c>
      <c r="F343" s="35"/>
      <c r="G343" s="33" t="s">
        <v>363</v>
      </c>
      <c r="H343" s="27" t="s">
        <v>502</v>
      </c>
      <c r="I343" s="28"/>
      <c r="J343" s="21"/>
      <c r="K343" s="21"/>
      <c r="L343" s="21"/>
      <c r="M343" s="21"/>
      <c r="N343" s="22">
        <f t="shared" si="1"/>
        <v>46206</v>
      </c>
      <c r="O343" s="23">
        <f>'RESOLUCIONES EPG'!$N343-'RESOLUCIONES EPG'!$D343</f>
        <v>3998</v>
      </c>
    </row>
    <row r="344" ht="16.5" customHeight="1">
      <c r="A344" s="29" t="str">
        <f>'RESOLUCIONES 2015'!A6205:H6205</f>
        <v/>
      </c>
      <c r="B344" s="34" t="s">
        <v>520</v>
      </c>
      <c r="C344" s="24">
        <v>338.0</v>
      </c>
      <c r="D344" s="35">
        <v>42208.0</v>
      </c>
      <c r="E344" s="33" t="s">
        <v>25</v>
      </c>
      <c r="F344" s="35"/>
      <c r="G344" s="33" t="s">
        <v>355</v>
      </c>
      <c r="H344" s="27" t="s">
        <v>521</v>
      </c>
      <c r="I344" s="28"/>
      <c r="J344" s="21"/>
      <c r="K344" s="21"/>
      <c r="L344" s="21"/>
      <c r="M344" s="21"/>
      <c r="N344" s="22">
        <f t="shared" si="1"/>
        <v>46206</v>
      </c>
      <c r="O344" s="23">
        <f>'RESOLUCIONES EPG'!$N344-'RESOLUCIONES EPG'!$D344</f>
        <v>3998</v>
      </c>
    </row>
    <row r="345" ht="15.75" customHeight="1">
      <c r="A345" s="29" t="str">
        <f>'RESOLUCIONES 2015'!A6209:H6209</f>
        <v/>
      </c>
      <c r="B345" s="34" t="s">
        <v>522</v>
      </c>
      <c r="C345" s="24">
        <v>342.0</v>
      </c>
      <c r="D345" s="35">
        <v>42209.0</v>
      </c>
      <c r="E345" s="33" t="s">
        <v>523</v>
      </c>
      <c r="F345" s="35" t="s">
        <v>524</v>
      </c>
      <c r="G345" s="33" t="s">
        <v>28</v>
      </c>
      <c r="H345" s="27" t="s">
        <v>525</v>
      </c>
      <c r="I345" s="28"/>
      <c r="J345" s="21"/>
      <c r="K345" s="21"/>
      <c r="L345" s="21"/>
      <c r="M345" s="21"/>
      <c r="N345" s="22">
        <f t="shared" si="1"/>
        <v>46206</v>
      </c>
      <c r="O345" s="23">
        <f>'RESOLUCIONES EPG'!$N345-'RESOLUCIONES EPG'!$D345</f>
        <v>3997</v>
      </c>
    </row>
    <row r="346" ht="16.5" customHeight="1">
      <c r="A346" s="29" t="str">
        <f>'RESOLUCIONES 2015'!A6210:H6210</f>
        <v/>
      </c>
      <c r="B346" s="34" t="s">
        <v>526</v>
      </c>
      <c r="C346" s="24">
        <v>343.0</v>
      </c>
      <c r="D346" s="35">
        <v>42209.0</v>
      </c>
      <c r="E346" s="33" t="s">
        <v>527</v>
      </c>
      <c r="F346" s="35"/>
      <c r="G346" s="33" t="s">
        <v>28</v>
      </c>
      <c r="H346" s="27" t="s">
        <v>528</v>
      </c>
      <c r="I346" s="28"/>
      <c r="J346" s="21"/>
      <c r="K346" s="21"/>
      <c r="L346" s="21"/>
      <c r="M346" s="21"/>
      <c r="N346" s="22">
        <f t="shared" si="1"/>
        <v>46206</v>
      </c>
      <c r="O346" s="23">
        <f>'RESOLUCIONES EPG'!$N346-'RESOLUCIONES EPG'!$D346</f>
        <v>3997</v>
      </c>
    </row>
    <row r="347" ht="15.75" customHeight="1">
      <c r="A347" s="29" t="str">
        <f>'RESOLUCIONES 2015'!A6211:H6211</f>
        <v/>
      </c>
      <c r="B347" s="34" t="s">
        <v>529</v>
      </c>
      <c r="C347" s="24">
        <v>344.0</v>
      </c>
      <c r="D347" s="35">
        <v>42209.0</v>
      </c>
      <c r="E347" s="33" t="s">
        <v>492</v>
      </c>
      <c r="F347" s="35" t="s">
        <v>530</v>
      </c>
      <c r="G347" s="33" t="s">
        <v>28</v>
      </c>
      <c r="H347" s="27" t="s">
        <v>531</v>
      </c>
      <c r="I347" s="28"/>
      <c r="J347" s="21"/>
      <c r="K347" s="21"/>
      <c r="L347" s="21"/>
      <c r="M347" s="21"/>
      <c r="N347" s="22">
        <f t="shared" si="1"/>
        <v>46206</v>
      </c>
      <c r="O347" s="23">
        <f>'RESOLUCIONES EPG'!$N347-'RESOLUCIONES EPG'!$D347</f>
        <v>3997</v>
      </c>
    </row>
    <row r="348" ht="15.75" customHeight="1">
      <c r="A348" s="29" t="str">
        <f>'RESOLUCIONES 2015'!A6218:H6218</f>
        <v/>
      </c>
      <c r="B348" s="34" t="s">
        <v>532</v>
      </c>
      <c r="C348" s="24">
        <v>351.0</v>
      </c>
      <c r="D348" s="35">
        <v>42209.0</v>
      </c>
      <c r="E348" s="33" t="s">
        <v>360</v>
      </c>
      <c r="F348" s="35"/>
      <c r="G348" s="33" t="s">
        <v>533</v>
      </c>
      <c r="H348" s="27" t="s">
        <v>534</v>
      </c>
      <c r="I348" s="28"/>
      <c r="J348" s="21"/>
      <c r="K348" s="21"/>
      <c r="L348" s="21"/>
      <c r="M348" s="21"/>
      <c r="N348" s="22">
        <f t="shared" si="1"/>
        <v>46206</v>
      </c>
      <c r="O348" s="23">
        <f>'RESOLUCIONES EPG'!$N348-'RESOLUCIONES EPG'!$D348</f>
        <v>3997</v>
      </c>
    </row>
    <row r="349" ht="15.75" customHeight="1">
      <c r="A349" s="29" t="str">
        <f>'RESOLUCIONES 2015'!A6207:H6207</f>
        <v/>
      </c>
      <c r="B349" s="34" t="s">
        <v>535</v>
      </c>
      <c r="C349" s="24">
        <v>340.0</v>
      </c>
      <c r="D349" s="35">
        <v>42209.0</v>
      </c>
      <c r="E349" s="33" t="s">
        <v>536</v>
      </c>
      <c r="F349" s="35"/>
      <c r="G349" s="33" t="s">
        <v>18</v>
      </c>
      <c r="H349" s="27" t="s">
        <v>537</v>
      </c>
      <c r="I349" s="28"/>
      <c r="J349" s="21"/>
      <c r="K349" s="21"/>
      <c r="L349" s="21"/>
      <c r="M349" s="21"/>
      <c r="N349" s="22">
        <f t="shared" si="1"/>
        <v>46206</v>
      </c>
      <c r="O349" s="23">
        <f>'RESOLUCIONES EPG'!$N349-'RESOLUCIONES EPG'!$D349</f>
        <v>3997</v>
      </c>
    </row>
    <row r="350" ht="15.75" customHeight="1">
      <c r="A350" s="29" t="str">
        <f>'RESOLUCIONES 2015'!A6212:H6212</f>
        <v/>
      </c>
      <c r="B350" s="34" t="s">
        <v>471</v>
      </c>
      <c r="C350" s="24">
        <v>345.0</v>
      </c>
      <c r="D350" s="35">
        <v>42209.0</v>
      </c>
      <c r="E350" s="33" t="s">
        <v>472</v>
      </c>
      <c r="F350" s="35"/>
      <c r="G350" s="33" t="s">
        <v>381</v>
      </c>
      <c r="H350" s="27" t="s">
        <v>538</v>
      </c>
      <c r="I350" s="28"/>
      <c r="J350" s="21"/>
      <c r="K350" s="21"/>
      <c r="L350" s="21"/>
      <c r="M350" s="21"/>
      <c r="N350" s="22">
        <f t="shared" si="1"/>
        <v>46206</v>
      </c>
      <c r="O350" s="23">
        <f>'RESOLUCIONES EPG'!$N350-'RESOLUCIONES EPG'!$D350</f>
        <v>3997</v>
      </c>
    </row>
    <row r="351" ht="15.75" customHeight="1">
      <c r="A351" s="29" t="str">
        <f>'RESOLUCIONES 2015'!A6206:H6206</f>
        <v/>
      </c>
      <c r="B351" s="34" t="s">
        <v>539</v>
      </c>
      <c r="C351" s="24">
        <v>339.0</v>
      </c>
      <c r="D351" s="35">
        <v>42209.0</v>
      </c>
      <c r="E351" s="33" t="s">
        <v>540</v>
      </c>
      <c r="F351" s="35"/>
      <c r="G351" s="33" t="s">
        <v>18</v>
      </c>
      <c r="H351" s="27" t="s">
        <v>541</v>
      </c>
      <c r="I351" s="28"/>
      <c r="J351" s="21"/>
      <c r="K351" s="21"/>
      <c r="L351" s="21"/>
      <c r="M351" s="21"/>
      <c r="N351" s="22">
        <f t="shared" si="1"/>
        <v>46206</v>
      </c>
      <c r="O351" s="23">
        <f>'RESOLUCIONES EPG'!$N351-'RESOLUCIONES EPG'!$D351</f>
        <v>3997</v>
      </c>
    </row>
    <row r="352" ht="15.75" customHeight="1">
      <c r="A352" s="29" t="str">
        <f>'RESOLUCIONES 2015'!A6214:H6214</f>
        <v/>
      </c>
      <c r="B352" s="34" t="s">
        <v>542</v>
      </c>
      <c r="C352" s="24">
        <v>347.0</v>
      </c>
      <c r="D352" s="35">
        <v>42209.0</v>
      </c>
      <c r="E352" s="33" t="s">
        <v>390</v>
      </c>
      <c r="F352" s="35"/>
      <c r="G352" s="33" t="s">
        <v>543</v>
      </c>
      <c r="H352" s="27" t="s">
        <v>544</v>
      </c>
      <c r="I352" s="28"/>
      <c r="J352" s="21"/>
      <c r="K352" s="21"/>
      <c r="L352" s="21"/>
      <c r="M352" s="21"/>
      <c r="N352" s="22">
        <f t="shared" si="1"/>
        <v>46206</v>
      </c>
      <c r="O352" s="23">
        <f>'RESOLUCIONES EPG'!$N352-'RESOLUCIONES EPG'!$D352</f>
        <v>3997</v>
      </c>
    </row>
    <row r="353" ht="15.75" customHeight="1">
      <c r="A353" s="29" t="str">
        <f>'RESOLUCIONES 2015'!A6215:H6215</f>
        <v/>
      </c>
      <c r="B353" s="34" t="s">
        <v>542</v>
      </c>
      <c r="C353" s="24">
        <v>348.0</v>
      </c>
      <c r="D353" s="35">
        <v>42209.0</v>
      </c>
      <c r="E353" s="33" t="s">
        <v>390</v>
      </c>
      <c r="F353" s="35"/>
      <c r="G353" s="33" t="s">
        <v>341</v>
      </c>
      <c r="H353" s="27" t="s">
        <v>544</v>
      </c>
      <c r="I353" s="28"/>
      <c r="J353" s="21"/>
      <c r="K353" s="21"/>
      <c r="L353" s="21"/>
      <c r="M353" s="21"/>
      <c r="N353" s="22">
        <f t="shared" si="1"/>
        <v>46206</v>
      </c>
      <c r="O353" s="23">
        <f>'RESOLUCIONES EPG'!$N353-'RESOLUCIONES EPG'!$D353</f>
        <v>3997</v>
      </c>
    </row>
    <row r="354" ht="15.75" customHeight="1">
      <c r="A354" s="29" t="str">
        <f>'RESOLUCIONES 2015'!A6208:H6208</f>
        <v/>
      </c>
      <c r="B354" s="34" t="s">
        <v>545</v>
      </c>
      <c r="C354" s="24">
        <v>341.0</v>
      </c>
      <c r="D354" s="35">
        <v>42209.0</v>
      </c>
      <c r="E354" s="33" t="s">
        <v>302</v>
      </c>
      <c r="F354" s="35"/>
      <c r="G354" s="33" t="s">
        <v>28</v>
      </c>
      <c r="H354" s="27" t="s">
        <v>546</v>
      </c>
      <c r="I354" s="28"/>
      <c r="J354" s="21"/>
      <c r="K354" s="21"/>
      <c r="L354" s="21"/>
      <c r="M354" s="21"/>
      <c r="N354" s="22">
        <f t="shared" si="1"/>
        <v>46206</v>
      </c>
      <c r="O354" s="23">
        <f>'RESOLUCIONES EPG'!$N354-'RESOLUCIONES EPG'!$D354</f>
        <v>3997</v>
      </c>
    </row>
    <row r="355" ht="15.75" customHeight="1">
      <c r="A355" s="29" t="str">
        <f>'RESOLUCIONES 2015'!A6213:H6213</f>
        <v/>
      </c>
      <c r="B355" s="34" t="s">
        <v>547</v>
      </c>
      <c r="C355" s="24">
        <v>346.0</v>
      </c>
      <c r="D355" s="35">
        <v>42209.0</v>
      </c>
      <c r="E355" s="33" t="s">
        <v>548</v>
      </c>
      <c r="F355" s="35"/>
      <c r="G355" s="33" t="s">
        <v>549</v>
      </c>
      <c r="H355" s="27" t="s">
        <v>550</v>
      </c>
      <c r="I355" s="28"/>
      <c r="J355" s="21"/>
      <c r="K355" s="21"/>
      <c r="L355" s="21"/>
      <c r="M355" s="21"/>
      <c r="N355" s="22">
        <f t="shared" si="1"/>
        <v>46206</v>
      </c>
      <c r="O355" s="23">
        <f>'RESOLUCIONES EPG'!$N355-'RESOLUCIONES EPG'!$D355</f>
        <v>3997</v>
      </c>
    </row>
    <row r="356" ht="15.75" customHeight="1">
      <c r="A356" s="29" t="str">
        <f>'RESOLUCIONES 2015'!A6216:H6216</f>
        <v/>
      </c>
      <c r="B356" s="34" t="s">
        <v>551</v>
      </c>
      <c r="C356" s="24">
        <v>349.0</v>
      </c>
      <c r="D356" s="35">
        <v>42209.0</v>
      </c>
      <c r="E356" s="33" t="s">
        <v>367</v>
      </c>
      <c r="F356" s="35"/>
      <c r="G356" s="33" t="s">
        <v>448</v>
      </c>
      <c r="H356" s="27" t="s">
        <v>552</v>
      </c>
      <c r="I356" s="28"/>
      <c r="J356" s="21"/>
      <c r="K356" s="21"/>
      <c r="L356" s="21"/>
      <c r="M356" s="21"/>
      <c r="N356" s="22">
        <f t="shared" si="1"/>
        <v>46206</v>
      </c>
      <c r="O356" s="23">
        <f>'RESOLUCIONES EPG'!$N356-'RESOLUCIONES EPG'!$D356</f>
        <v>3997</v>
      </c>
    </row>
    <row r="357" ht="15.75" customHeight="1">
      <c r="A357" s="29" t="str">
        <f>'RESOLUCIONES 2015'!A6217:H6217</f>
        <v/>
      </c>
      <c r="B357" s="34" t="s">
        <v>553</v>
      </c>
      <c r="C357" s="24">
        <v>350.0</v>
      </c>
      <c r="D357" s="35">
        <v>42209.0</v>
      </c>
      <c r="E357" s="33" t="s">
        <v>80</v>
      </c>
      <c r="F357" s="35"/>
      <c r="G357" s="33" t="s">
        <v>50</v>
      </c>
      <c r="H357" s="27" t="s">
        <v>554</v>
      </c>
      <c r="I357" s="28"/>
      <c r="J357" s="21"/>
      <c r="K357" s="21"/>
      <c r="L357" s="21"/>
      <c r="M357" s="21"/>
      <c r="N357" s="22">
        <f t="shared" si="1"/>
        <v>46206</v>
      </c>
      <c r="O357" s="23">
        <f>'RESOLUCIONES EPG'!$N357-'RESOLUCIONES EPG'!$D357</f>
        <v>3997</v>
      </c>
    </row>
    <row r="358" ht="15.75" customHeight="1">
      <c r="A358" s="29" t="str">
        <f>'RESOLUCIONES 2015'!A6221:H6221</f>
        <v/>
      </c>
      <c r="B358" s="34" t="s">
        <v>555</v>
      </c>
      <c r="C358" s="24">
        <v>354.0</v>
      </c>
      <c r="D358" s="35">
        <v>42216.0</v>
      </c>
      <c r="E358" s="33" t="s">
        <v>420</v>
      </c>
      <c r="F358" s="35"/>
      <c r="G358" s="33" t="s">
        <v>50</v>
      </c>
      <c r="H358" s="27" t="s">
        <v>556</v>
      </c>
      <c r="I358" s="28"/>
      <c r="J358" s="21"/>
      <c r="K358" s="21"/>
      <c r="L358" s="21"/>
      <c r="M358" s="21"/>
      <c r="N358" s="22">
        <f t="shared" si="1"/>
        <v>46206</v>
      </c>
      <c r="O358" s="23">
        <f>'RESOLUCIONES EPG'!$N358-'RESOLUCIONES EPG'!$D358</f>
        <v>3990</v>
      </c>
    </row>
    <row r="359" ht="15.75" customHeight="1">
      <c r="A359" s="29" t="str">
        <f>'RESOLUCIONES 2015'!A6219:H6219</f>
        <v/>
      </c>
      <c r="B359" s="34" t="s">
        <v>475</v>
      </c>
      <c r="C359" s="24">
        <v>352.0</v>
      </c>
      <c r="D359" s="35">
        <v>42216.0</v>
      </c>
      <c r="E359" s="33" t="s">
        <v>390</v>
      </c>
      <c r="F359" s="35"/>
      <c r="G359" s="33" t="s">
        <v>448</v>
      </c>
      <c r="H359" s="27" t="s">
        <v>557</v>
      </c>
      <c r="I359" s="28"/>
      <c r="J359" s="21"/>
      <c r="K359" s="21"/>
      <c r="L359" s="21"/>
      <c r="M359" s="21"/>
      <c r="N359" s="22">
        <f t="shared" si="1"/>
        <v>46206</v>
      </c>
      <c r="O359" s="23">
        <f>'RESOLUCIONES EPG'!$N359-'RESOLUCIONES EPG'!$D359</f>
        <v>3990</v>
      </c>
    </row>
    <row r="360" ht="15.75" customHeight="1">
      <c r="A360" s="29" t="str">
        <f>'RESOLUCIONES 2015'!A6222:H6222</f>
        <v/>
      </c>
      <c r="B360" s="34" t="s">
        <v>558</v>
      </c>
      <c r="C360" s="24">
        <v>355.0</v>
      </c>
      <c r="D360" s="35">
        <v>42216.0</v>
      </c>
      <c r="E360" s="33" t="s">
        <v>559</v>
      </c>
      <c r="F360" s="35"/>
      <c r="G360" s="33" t="s">
        <v>28</v>
      </c>
      <c r="H360" s="27" t="s">
        <v>560</v>
      </c>
      <c r="I360" s="28"/>
      <c r="J360" s="21"/>
      <c r="K360" s="21"/>
      <c r="L360" s="21"/>
      <c r="M360" s="21"/>
      <c r="N360" s="22">
        <f t="shared" si="1"/>
        <v>46206</v>
      </c>
      <c r="O360" s="23">
        <f>'RESOLUCIONES EPG'!$N360-'RESOLUCIONES EPG'!$D360</f>
        <v>3990</v>
      </c>
    </row>
    <row r="361" ht="15.75" customHeight="1">
      <c r="A361" s="29" t="str">
        <f>'RESOLUCIONES 2015'!A6220:H6220</f>
        <v/>
      </c>
      <c r="B361" s="34" t="s">
        <v>561</v>
      </c>
      <c r="C361" s="24">
        <v>353.0</v>
      </c>
      <c r="D361" s="35">
        <v>42216.0</v>
      </c>
      <c r="E361" s="33" t="s">
        <v>562</v>
      </c>
      <c r="F361" s="35"/>
      <c r="G361" s="33" t="s">
        <v>28</v>
      </c>
      <c r="H361" s="27" t="s">
        <v>563</v>
      </c>
      <c r="I361" s="28"/>
      <c r="J361" s="21"/>
      <c r="K361" s="21"/>
      <c r="L361" s="21"/>
      <c r="M361" s="21"/>
      <c r="N361" s="22">
        <f t="shared" si="1"/>
        <v>46206</v>
      </c>
      <c r="O361" s="23">
        <f>'RESOLUCIONES EPG'!$N361-'RESOLUCIONES EPG'!$D361</f>
        <v>3990</v>
      </c>
    </row>
    <row r="362" ht="15.75" customHeight="1">
      <c r="A362" s="29" t="str">
        <f>'RESOLUCIONES 2015'!A6223:H6223</f>
        <v/>
      </c>
      <c r="B362" s="34" t="s">
        <v>564</v>
      </c>
      <c r="C362" s="24">
        <v>356.0</v>
      </c>
      <c r="D362" s="35">
        <v>42216.0</v>
      </c>
      <c r="E362" s="33" t="s">
        <v>418</v>
      </c>
      <c r="F362" s="35"/>
      <c r="G362" s="33" t="s">
        <v>565</v>
      </c>
      <c r="H362" s="27" t="s">
        <v>566</v>
      </c>
      <c r="I362" s="28"/>
      <c r="J362" s="21"/>
      <c r="K362" s="21"/>
      <c r="L362" s="21"/>
      <c r="M362" s="21"/>
      <c r="N362" s="22">
        <f t="shared" si="1"/>
        <v>46206</v>
      </c>
      <c r="O362" s="23">
        <f>'RESOLUCIONES EPG'!$N362-'RESOLUCIONES EPG'!$D362</f>
        <v>3990</v>
      </c>
    </row>
    <row r="363" ht="15.75" customHeight="1">
      <c r="A363" s="29" t="str">
        <f>'RESOLUCIONES 2015'!A6224:H6224</f>
        <v/>
      </c>
      <c r="B363" s="34" t="s">
        <v>567</v>
      </c>
      <c r="C363" s="24">
        <v>357.0</v>
      </c>
      <c r="D363" s="35">
        <v>42219.0</v>
      </c>
      <c r="E363" s="33" t="s">
        <v>568</v>
      </c>
      <c r="F363" s="35"/>
      <c r="G363" s="33" t="s">
        <v>18</v>
      </c>
      <c r="H363" s="27" t="s">
        <v>569</v>
      </c>
      <c r="I363" s="28"/>
      <c r="J363" s="21"/>
      <c r="K363" s="21"/>
      <c r="L363" s="21"/>
      <c r="M363" s="21"/>
      <c r="N363" s="22">
        <f t="shared" si="1"/>
        <v>46206</v>
      </c>
      <c r="O363" s="23">
        <f>'RESOLUCIONES EPG'!$N363-'RESOLUCIONES EPG'!$D363</f>
        <v>3987</v>
      </c>
    </row>
    <row r="364" ht="15.75" customHeight="1">
      <c r="A364" s="29" t="str">
        <f>'RESOLUCIONES 2015'!A6226:H6226</f>
        <v/>
      </c>
      <c r="B364" s="34" t="s">
        <v>506</v>
      </c>
      <c r="C364" s="24">
        <v>359.0</v>
      </c>
      <c r="D364" s="35">
        <v>42219.0</v>
      </c>
      <c r="E364" s="33" t="s">
        <v>504</v>
      </c>
      <c r="F364" s="35"/>
      <c r="G364" s="33" t="s">
        <v>570</v>
      </c>
      <c r="H364" s="27" t="s">
        <v>571</v>
      </c>
      <c r="I364" s="28"/>
      <c r="J364" s="21"/>
      <c r="K364" s="21"/>
      <c r="L364" s="21"/>
      <c r="M364" s="21"/>
      <c r="N364" s="22">
        <f t="shared" si="1"/>
        <v>46206</v>
      </c>
      <c r="O364" s="23">
        <f>'RESOLUCIONES EPG'!$N364-'RESOLUCIONES EPG'!$D364</f>
        <v>3987</v>
      </c>
    </row>
    <row r="365" ht="15.75" customHeight="1">
      <c r="A365" s="29" t="str">
        <f>'RESOLUCIONES 2015'!A6227:H6227</f>
        <v/>
      </c>
      <c r="B365" s="34" t="s">
        <v>572</v>
      </c>
      <c r="C365" s="24">
        <v>360.0</v>
      </c>
      <c r="D365" s="35">
        <v>42219.0</v>
      </c>
      <c r="E365" s="33" t="s">
        <v>573</v>
      </c>
      <c r="F365" s="35"/>
      <c r="G365" s="33" t="s">
        <v>363</v>
      </c>
      <c r="H365" s="27" t="s">
        <v>574</v>
      </c>
      <c r="I365" s="28"/>
      <c r="J365" s="21"/>
      <c r="K365" s="21"/>
      <c r="L365" s="21"/>
      <c r="M365" s="21"/>
      <c r="N365" s="22">
        <f t="shared" si="1"/>
        <v>46206</v>
      </c>
      <c r="O365" s="23">
        <f>'RESOLUCIONES EPG'!$N365-'RESOLUCIONES EPG'!$D365</f>
        <v>3987</v>
      </c>
    </row>
    <row r="366" ht="15.75" customHeight="1">
      <c r="A366" s="29" t="str">
        <f>'RESOLUCIONES 2015'!A6229:H6229</f>
        <v/>
      </c>
      <c r="B366" s="34" t="s">
        <v>575</v>
      </c>
      <c r="C366" s="24">
        <v>362.0</v>
      </c>
      <c r="D366" s="35">
        <v>42221.0</v>
      </c>
      <c r="E366" s="33" t="s">
        <v>576</v>
      </c>
      <c r="F366" s="35"/>
      <c r="G366" s="33" t="s">
        <v>577</v>
      </c>
      <c r="H366" s="27" t="s">
        <v>578</v>
      </c>
      <c r="I366" s="28"/>
      <c r="J366" s="21"/>
      <c r="K366" s="21"/>
      <c r="L366" s="21"/>
      <c r="M366" s="21"/>
      <c r="N366" s="22">
        <f t="shared" si="1"/>
        <v>46206</v>
      </c>
      <c r="O366" s="23">
        <f>'RESOLUCIONES EPG'!$N366-'RESOLUCIONES EPG'!$D366</f>
        <v>3985</v>
      </c>
    </row>
    <row r="367" ht="15.75" customHeight="1">
      <c r="A367" s="29" t="str">
        <f>'RESOLUCIONES 2015'!A6232:H6232</f>
        <v/>
      </c>
      <c r="B367" s="34"/>
      <c r="C367" s="24">
        <v>365.0</v>
      </c>
      <c r="D367" s="35">
        <v>42221.0</v>
      </c>
      <c r="E367" s="33" t="s">
        <v>579</v>
      </c>
      <c r="F367" s="35"/>
      <c r="G367" s="33" t="s">
        <v>50</v>
      </c>
      <c r="H367" s="27" t="s">
        <v>580</v>
      </c>
      <c r="I367" s="28"/>
      <c r="J367" s="21"/>
      <c r="K367" s="21"/>
      <c r="L367" s="21"/>
      <c r="M367" s="21"/>
      <c r="N367" s="22">
        <f t="shared" si="1"/>
        <v>46206</v>
      </c>
      <c r="O367" s="23">
        <f>'RESOLUCIONES EPG'!$N367-'RESOLUCIONES EPG'!$D367</f>
        <v>3985</v>
      </c>
    </row>
    <row r="368" ht="16.5" customHeight="1">
      <c r="A368" s="29" t="str">
        <f>'RESOLUCIONES 2015'!A6230:H6230</f>
        <v/>
      </c>
      <c r="B368" s="32">
        <v>27909.0</v>
      </c>
      <c r="C368" s="24">
        <v>363.0</v>
      </c>
      <c r="D368" s="35">
        <v>42221.0</v>
      </c>
      <c r="E368" s="33" t="s">
        <v>91</v>
      </c>
      <c r="F368" s="35"/>
      <c r="G368" s="33" t="s">
        <v>37</v>
      </c>
      <c r="H368" s="27" t="s">
        <v>581</v>
      </c>
      <c r="I368" s="28"/>
      <c r="J368" s="21"/>
      <c r="K368" s="21"/>
      <c r="L368" s="21"/>
      <c r="M368" s="21"/>
      <c r="N368" s="22">
        <f t="shared" si="1"/>
        <v>46206</v>
      </c>
      <c r="O368" s="23">
        <f>'RESOLUCIONES EPG'!$N368-'RESOLUCIONES EPG'!$D368</f>
        <v>3985</v>
      </c>
    </row>
    <row r="369" ht="15.75" customHeight="1">
      <c r="A369" s="29" t="str">
        <f>'RESOLUCIONES 2015'!A6231:H6231</f>
        <v/>
      </c>
      <c r="B369" s="34"/>
      <c r="C369" s="24">
        <v>364.0</v>
      </c>
      <c r="D369" s="35">
        <v>42221.0</v>
      </c>
      <c r="E369" s="33" t="s">
        <v>582</v>
      </c>
      <c r="F369" s="35"/>
      <c r="G369" s="33" t="s">
        <v>583</v>
      </c>
      <c r="H369" s="27"/>
      <c r="I369" s="28"/>
      <c r="J369" s="21"/>
      <c r="K369" s="21"/>
      <c r="L369" s="21"/>
      <c r="M369" s="21"/>
      <c r="N369" s="22">
        <f t="shared" si="1"/>
        <v>46206</v>
      </c>
      <c r="O369" s="23">
        <f>'RESOLUCIONES EPG'!$N369-'RESOLUCIONES EPG'!$D369</f>
        <v>3985</v>
      </c>
    </row>
    <row r="370" ht="15.75" customHeight="1">
      <c r="A370" s="29" t="str">
        <f>'RESOLUCIONES 2015'!A6228:H6228</f>
        <v/>
      </c>
      <c r="B370" s="34" t="s">
        <v>584</v>
      </c>
      <c r="C370" s="24">
        <v>361.0</v>
      </c>
      <c r="D370" s="35">
        <v>42221.0</v>
      </c>
      <c r="E370" s="33" t="s">
        <v>304</v>
      </c>
      <c r="F370" s="35"/>
      <c r="G370" s="33" t="s">
        <v>533</v>
      </c>
      <c r="H370" s="27" t="s">
        <v>521</v>
      </c>
      <c r="I370" s="28"/>
      <c r="J370" s="21"/>
      <c r="K370" s="21"/>
      <c r="L370" s="21"/>
      <c r="M370" s="21"/>
      <c r="N370" s="22">
        <f t="shared" si="1"/>
        <v>46206</v>
      </c>
      <c r="O370" s="23">
        <f>'RESOLUCIONES EPG'!$N370-'RESOLUCIONES EPG'!$D370</f>
        <v>3985</v>
      </c>
    </row>
    <row r="371" ht="15.75" customHeight="1">
      <c r="A371" s="29" t="str">
        <f>'RESOLUCIONES 2015'!A6225:H6225</f>
        <v/>
      </c>
      <c r="B371" s="34" t="s">
        <v>585</v>
      </c>
      <c r="C371" s="24">
        <v>358.0</v>
      </c>
      <c r="D371" s="35">
        <v>42222.0</v>
      </c>
      <c r="E371" s="33" t="s">
        <v>586</v>
      </c>
      <c r="F371" s="35"/>
      <c r="G371" s="33" t="s">
        <v>18</v>
      </c>
      <c r="H371" s="27" t="s">
        <v>569</v>
      </c>
      <c r="I371" s="28"/>
      <c r="J371" s="21"/>
      <c r="K371" s="21"/>
      <c r="L371" s="21"/>
      <c r="M371" s="21"/>
      <c r="N371" s="22">
        <f t="shared" si="1"/>
        <v>46206</v>
      </c>
      <c r="O371" s="23">
        <f>'RESOLUCIONES EPG'!$N371-'RESOLUCIONES EPG'!$D371</f>
        <v>3984</v>
      </c>
    </row>
    <row r="372" ht="15.75" customHeight="1">
      <c r="A372" s="29" t="str">
        <f>'RESOLUCIONES 2015'!A6234:H6234</f>
        <v/>
      </c>
      <c r="B372" s="34"/>
      <c r="C372" s="24">
        <v>367.0</v>
      </c>
      <c r="D372" s="35">
        <v>42222.0</v>
      </c>
      <c r="E372" s="33" t="s">
        <v>390</v>
      </c>
      <c r="F372" s="35"/>
      <c r="G372" s="33" t="s">
        <v>587</v>
      </c>
      <c r="H372" s="27" t="s">
        <v>588</v>
      </c>
      <c r="I372" s="28"/>
      <c r="J372" s="21"/>
      <c r="K372" s="21"/>
      <c r="L372" s="21"/>
      <c r="M372" s="21"/>
      <c r="N372" s="22">
        <f t="shared" si="1"/>
        <v>46206</v>
      </c>
      <c r="O372" s="23">
        <f>'RESOLUCIONES EPG'!$N372-'RESOLUCIONES EPG'!$D372</f>
        <v>3984</v>
      </c>
    </row>
    <row r="373" ht="15.75" customHeight="1">
      <c r="A373" s="29" t="str">
        <f>'RESOLUCIONES 2015'!A6233:H6233</f>
        <v/>
      </c>
      <c r="B373" s="34"/>
      <c r="C373" s="24">
        <v>366.0</v>
      </c>
      <c r="D373" s="35">
        <v>42222.0</v>
      </c>
      <c r="E373" s="33" t="s">
        <v>367</v>
      </c>
      <c r="F373" s="35"/>
      <c r="G373" s="33" t="s">
        <v>587</v>
      </c>
      <c r="H373" s="27" t="s">
        <v>589</v>
      </c>
      <c r="I373" s="28"/>
      <c r="J373" s="21"/>
      <c r="K373" s="21"/>
      <c r="L373" s="21"/>
      <c r="M373" s="21"/>
      <c r="N373" s="22">
        <f t="shared" si="1"/>
        <v>46206</v>
      </c>
      <c r="O373" s="23">
        <f>'RESOLUCIONES EPG'!$N373-'RESOLUCIONES EPG'!$D373</f>
        <v>3984</v>
      </c>
    </row>
    <row r="374" ht="15.75" customHeight="1">
      <c r="A374" s="29" t="str">
        <f>'RESOLUCIONES 2015'!A6236:H6236</f>
        <v/>
      </c>
      <c r="B374" s="34" t="s">
        <v>590</v>
      </c>
      <c r="C374" s="24">
        <v>369.0</v>
      </c>
      <c r="D374" s="35">
        <v>42222.0</v>
      </c>
      <c r="E374" s="33" t="s">
        <v>304</v>
      </c>
      <c r="F374" s="35"/>
      <c r="G374" s="33" t="s">
        <v>37</v>
      </c>
      <c r="H374" s="27" t="s">
        <v>591</v>
      </c>
      <c r="I374" s="28"/>
      <c r="J374" s="21"/>
      <c r="K374" s="21"/>
      <c r="L374" s="21"/>
      <c r="M374" s="21"/>
      <c r="N374" s="22">
        <f t="shared" si="1"/>
        <v>46206</v>
      </c>
      <c r="O374" s="23">
        <f>'RESOLUCIONES EPG'!$N374-'RESOLUCIONES EPG'!$D374</f>
        <v>3984</v>
      </c>
    </row>
    <row r="375" ht="15.75" customHeight="1">
      <c r="A375" s="29" t="str">
        <f>'RESOLUCIONES 2015'!A6237:H6237</f>
        <v/>
      </c>
      <c r="B375" s="34"/>
      <c r="C375" s="24">
        <v>370.0</v>
      </c>
      <c r="D375" s="35">
        <v>42223.0</v>
      </c>
      <c r="E375" s="33"/>
      <c r="F375" s="35"/>
      <c r="G375" s="33" t="s">
        <v>592</v>
      </c>
      <c r="H375" s="27" t="s">
        <v>593</v>
      </c>
      <c r="I375" s="28"/>
      <c r="J375" s="21"/>
      <c r="K375" s="21"/>
      <c r="L375" s="21"/>
      <c r="M375" s="21"/>
      <c r="N375" s="22">
        <f t="shared" si="1"/>
        <v>46206</v>
      </c>
      <c r="O375" s="23">
        <f>'RESOLUCIONES EPG'!$N375-'RESOLUCIONES EPG'!$D375</f>
        <v>3983</v>
      </c>
    </row>
    <row r="376" ht="16.5" customHeight="1">
      <c r="A376" s="29" t="str">
        <f>'RESOLUCIONES 2015'!A6239:H6239</f>
        <v/>
      </c>
      <c r="B376" s="34" t="s">
        <v>594</v>
      </c>
      <c r="C376" s="24">
        <v>372.0</v>
      </c>
      <c r="D376" s="35">
        <v>42226.0</v>
      </c>
      <c r="E376" s="33" t="s">
        <v>595</v>
      </c>
      <c r="F376" s="35"/>
      <c r="G376" s="33" t="s">
        <v>381</v>
      </c>
      <c r="H376" s="27" t="s">
        <v>544</v>
      </c>
      <c r="I376" s="28"/>
      <c r="J376" s="21"/>
      <c r="K376" s="21"/>
      <c r="L376" s="21"/>
      <c r="M376" s="21"/>
      <c r="N376" s="22">
        <f t="shared" si="1"/>
        <v>46206</v>
      </c>
      <c r="O376" s="23">
        <f>'RESOLUCIONES EPG'!$N376-'RESOLUCIONES EPG'!$D376</f>
        <v>3980</v>
      </c>
    </row>
    <row r="377" ht="15.75" customHeight="1">
      <c r="A377" s="29" t="str">
        <f>'RESOLUCIONES 2015'!A6238:H6238</f>
        <v/>
      </c>
      <c r="B377" s="34" t="s">
        <v>596</v>
      </c>
      <c r="C377" s="24">
        <v>371.0</v>
      </c>
      <c r="D377" s="35">
        <v>42226.0</v>
      </c>
      <c r="E377" s="33" t="s">
        <v>597</v>
      </c>
      <c r="F377" s="35"/>
      <c r="G377" s="33" t="s">
        <v>179</v>
      </c>
      <c r="H377" s="27" t="s">
        <v>598</v>
      </c>
      <c r="I377" s="28"/>
      <c r="J377" s="21"/>
      <c r="K377" s="21"/>
      <c r="L377" s="21"/>
      <c r="M377" s="21"/>
      <c r="N377" s="22">
        <f t="shared" si="1"/>
        <v>46206</v>
      </c>
      <c r="O377" s="23">
        <f>'RESOLUCIONES EPG'!$N377-'RESOLUCIONES EPG'!$D377</f>
        <v>3980</v>
      </c>
    </row>
    <row r="378" ht="15.75" customHeight="1">
      <c r="A378" s="29" t="str">
        <f>'RESOLUCIONES 2015'!A6242:H6242</f>
        <v/>
      </c>
      <c r="B378" s="34" t="s">
        <v>599</v>
      </c>
      <c r="C378" s="24">
        <v>375.0</v>
      </c>
      <c r="D378" s="35">
        <v>42227.0</v>
      </c>
      <c r="E378" s="33" t="s">
        <v>600</v>
      </c>
      <c r="F378" s="35"/>
      <c r="G378" s="33" t="s">
        <v>18</v>
      </c>
      <c r="H378" s="27" t="s">
        <v>601</v>
      </c>
      <c r="I378" s="28"/>
      <c r="J378" s="21"/>
      <c r="K378" s="21"/>
      <c r="L378" s="21"/>
      <c r="M378" s="21"/>
      <c r="N378" s="22">
        <f t="shared" si="1"/>
        <v>46206</v>
      </c>
      <c r="O378" s="23">
        <f>'RESOLUCIONES EPG'!$N378-'RESOLUCIONES EPG'!$D378</f>
        <v>3979</v>
      </c>
    </row>
    <row r="379" ht="16.5" customHeight="1">
      <c r="A379" s="29" t="str">
        <f>'RESOLUCIONES 2015'!A6243:H6243</f>
        <v/>
      </c>
      <c r="B379" s="34" t="s">
        <v>602</v>
      </c>
      <c r="C379" s="24">
        <v>376.0</v>
      </c>
      <c r="D379" s="35">
        <v>42227.0</v>
      </c>
      <c r="E379" s="33" t="s">
        <v>603</v>
      </c>
      <c r="F379" s="35"/>
      <c r="G379" s="33" t="s">
        <v>18</v>
      </c>
      <c r="H379" s="27" t="s">
        <v>601</v>
      </c>
      <c r="I379" s="28"/>
      <c r="J379" s="21"/>
      <c r="K379" s="21"/>
      <c r="L379" s="21"/>
      <c r="M379" s="21"/>
      <c r="N379" s="22">
        <f t="shared" si="1"/>
        <v>46206</v>
      </c>
      <c r="O379" s="23">
        <f>'RESOLUCIONES EPG'!$N379-'RESOLUCIONES EPG'!$D379</f>
        <v>3979</v>
      </c>
    </row>
    <row r="380" ht="15.75" customHeight="1">
      <c r="A380" s="29" t="str">
        <f>'RESOLUCIONES 2015'!A6241:H6241</f>
        <v/>
      </c>
      <c r="B380" s="34" t="s">
        <v>604</v>
      </c>
      <c r="C380" s="24">
        <v>374.0</v>
      </c>
      <c r="D380" s="35">
        <v>42227.0</v>
      </c>
      <c r="E380" s="33" t="s">
        <v>605</v>
      </c>
      <c r="F380" s="35"/>
      <c r="G380" s="33" t="s">
        <v>18</v>
      </c>
      <c r="H380" s="27" t="s">
        <v>601</v>
      </c>
      <c r="I380" s="28"/>
      <c r="J380" s="21"/>
      <c r="K380" s="21"/>
      <c r="L380" s="21"/>
      <c r="M380" s="21"/>
      <c r="N380" s="22">
        <f t="shared" si="1"/>
        <v>46206</v>
      </c>
      <c r="O380" s="23">
        <f>'RESOLUCIONES EPG'!$N380-'RESOLUCIONES EPG'!$D380</f>
        <v>3979</v>
      </c>
    </row>
    <row r="381" ht="15.75" customHeight="1">
      <c r="A381" s="29" t="str">
        <f>'RESOLUCIONES 2015'!A6240:H6240</f>
        <v/>
      </c>
      <c r="B381" s="34" t="s">
        <v>606</v>
      </c>
      <c r="C381" s="24">
        <v>373.0</v>
      </c>
      <c r="D381" s="35">
        <v>42227.0</v>
      </c>
      <c r="E381" s="33" t="s">
        <v>607</v>
      </c>
      <c r="F381" s="35"/>
      <c r="G381" s="33" t="s">
        <v>28</v>
      </c>
      <c r="H381" s="27" t="s">
        <v>608</v>
      </c>
      <c r="I381" s="28"/>
      <c r="J381" s="21"/>
      <c r="K381" s="21"/>
      <c r="L381" s="21"/>
      <c r="M381" s="21"/>
      <c r="N381" s="22">
        <f t="shared" si="1"/>
        <v>46206</v>
      </c>
      <c r="O381" s="23">
        <f>'RESOLUCIONES EPG'!$N381-'RESOLUCIONES EPG'!$D381</f>
        <v>3979</v>
      </c>
    </row>
    <row r="382" ht="16.5" customHeight="1">
      <c r="A382" s="29" t="str">
        <f>'RESOLUCIONES 2015'!A6248:H6248</f>
        <v/>
      </c>
      <c r="B382" s="34" t="s">
        <v>308</v>
      </c>
      <c r="C382" s="24">
        <v>381.0</v>
      </c>
      <c r="D382" s="35">
        <v>42228.0</v>
      </c>
      <c r="E382" s="33" t="s">
        <v>309</v>
      </c>
      <c r="F382" s="35"/>
      <c r="G382" s="33" t="s">
        <v>182</v>
      </c>
      <c r="H382" s="27" t="s">
        <v>502</v>
      </c>
      <c r="I382" s="28"/>
      <c r="J382" s="21"/>
      <c r="K382" s="21"/>
      <c r="L382" s="21"/>
      <c r="M382" s="21"/>
      <c r="N382" s="22">
        <f t="shared" si="1"/>
        <v>46206</v>
      </c>
      <c r="O382" s="23">
        <f>'RESOLUCIONES EPG'!$N382-'RESOLUCIONES EPG'!$D382</f>
        <v>3978</v>
      </c>
    </row>
    <row r="383" ht="16.5" customHeight="1">
      <c r="A383" s="29" t="str">
        <f>'RESOLUCIONES 2015'!A6250:H6250</f>
        <v/>
      </c>
      <c r="B383" s="34" t="s">
        <v>310</v>
      </c>
      <c r="C383" s="24">
        <v>383.0</v>
      </c>
      <c r="D383" s="35">
        <v>42228.0</v>
      </c>
      <c r="E383" s="33" t="s">
        <v>374</v>
      </c>
      <c r="F383" s="35"/>
      <c r="G383" s="33" t="s">
        <v>182</v>
      </c>
      <c r="H383" s="27" t="s">
        <v>609</v>
      </c>
      <c r="I383" s="28"/>
      <c r="J383" s="21"/>
      <c r="K383" s="21"/>
      <c r="L383" s="21"/>
      <c r="M383" s="21"/>
      <c r="N383" s="22">
        <f t="shared" si="1"/>
        <v>46206</v>
      </c>
      <c r="O383" s="23">
        <f>'RESOLUCIONES EPG'!$N383-'RESOLUCIONES EPG'!$D383</f>
        <v>3978</v>
      </c>
    </row>
    <row r="384" ht="16.5" customHeight="1">
      <c r="A384" s="29" t="str">
        <f>'RESOLUCIONES 2015'!A6246:H6246</f>
        <v/>
      </c>
      <c r="B384" s="34" t="s">
        <v>313</v>
      </c>
      <c r="C384" s="24">
        <v>379.0</v>
      </c>
      <c r="D384" s="35">
        <v>42228.0</v>
      </c>
      <c r="E384" s="33" t="s">
        <v>345</v>
      </c>
      <c r="F384" s="35"/>
      <c r="G384" s="33" t="s">
        <v>182</v>
      </c>
      <c r="H384" s="27" t="s">
        <v>502</v>
      </c>
      <c r="I384" s="28"/>
      <c r="J384" s="21"/>
      <c r="K384" s="21"/>
      <c r="L384" s="21"/>
      <c r="M384" s="21"/>
      <c r="N384" s="22">
        <f t="shared" si="1"/>
        <v>46206</v>
      </c>
      <c r="O384" s="23">
        <f>'RESOLUCIONES EPG'!$N384-'RESOLUCIONES EPG'!$D384</f>
        <v>3978</v>
      </c>
    </row>
    <row r="385" ht="15.75" customHeight="1">
      <c r="A385" s="29" t="str">
        <f>'RESOLUCIONES 2015'!A6245:H6245</f>
        <v/>
      </c>
      <c r="B385" s="34" t="s">
        <v>610</v>
      </c>
      <c r="C385" s="24">
        <v>378.0</v>
      </c>
      <c r="D385" s="35">
        <v>42228.0</v>
      </c>
      <c r="E385" s="33" t="s">
        <v>460</v>
      </c>
      <c r="F385" s="35"/>
      <c r="G385" s="33" t="s">
        <v>28</v>
      </c>
      <c r="H385" s="27" t="s">
        <v>611</v>
      </c>
      <c r="I385" s="38">
        <v>42248.0</v>
      </c>
      <c r="J385" s="21"/>
      <c r="K385" s="21"/>
      <c r="L385" s="21"/>
      <c r="M385" s="21"/>
      <c r="N385" s="22">
        <f t="shared" si="1"/>
        <v>46206</v>
      </c>
      <c r="O385" s="23">
        <f>'RESOLUCIONES EPG'!$N385-'RESOLUCIONES EPG'!$D385</f>
        <v>3978</v>
      </c>
    </row>
    <row r="386" ht="16.5" customHeight="1">
      <c r="A386" s="29" t="str">
        <f>'RESOLUCIONES 2015'!A6249:H6249</f>
        <v/>
      </c>
      <c r="B386" s="34" t="s">
        <v>316</v>
      </c>
      <c r="C386" s="24">
        <v>382.0</v>
      </c>
      <c r="D386" s="35">
        <v>42228.0</v>
      </c>
      <c r="E386" s="33" t="s">
        <v>317</v>
      </c>
      <c r="F386" s="35"/>
      <c r="G386" s="33" t="s">
        <v>182</v>
      </c>
      <c r="H386" s="27" t="s">
        <v>612</v>
      </c>
      <c r="I386" s="28"/>
      <c r="J386" s="21"/>
      <c r="K386" s="21"/>
      <c r="L386" s="21"/>
      <c r="M386" s="21"/>
      <c r="N386" s="22">
        <f t="shared" si="1"/>
        <v>46206</v>
      </c>
      <c r="O386" s="23">
        <f>'RESOLUCIONES EPG'!$N386-'RESOLUCIONES EPG'!$D386</f>
        <v>3978</v>
      </c>
    </row>
    <row r="387" ht="16.5" customHeight="1">
      <c r="A387" s="29" t="str">
        <f>'RESOLUCIONES 2015'!A6253:H6253</f>
        <v/>
      </c>
      <c r="B387" s="39" t="s">
        <v>323</v>
      </c>
      <c r="C387" s="40">
        <v>386.0</v>
      </c>
      <c r="D387" s="41">
        <v>42228.0</v>
      </c>
      <c r="E387" s="42" t="s">
        <v>324</v>
      </c>
      <c r="F387" s="41"/>
      <c r="G387" s="42" t="s">
        <v>182</v>
      </c>
      <c r="H387" s="27" t="s">
        <v>613</v>
      </c>
      <c r="I387" s="28" t="s">
        <v>614</v>
      </c>
      <c r="J387" s="21"/>
      <c r="K387" s="21"/>
      <c r="L387" s="21"/>
      <c r="M387" s="21"/>
      <c r="N387" s="22">
        <f t="shared" si="1"/>
        <v>46206</v>
      </c>
      <c r="O387" s="23">
        <f>'RESOLUCIONES EPG'!$N387-'RESOLUCIONES EPG'!$D387</f>
        <v>3978</v>
      </c>
    </row>
    <row r="388" ht="16.5" customHeight="1">
      <c r="A388" s="29" t="str">
        <f>'RESOLUCIONES 2015'!A6252:H6252</f>
        <v/>
      </c>
      <c r="B388" s="34" t="s">
        <v>329</v>
      </c>
      <c r="C388" s="24">
        <v>385.0</v>
      </c>
      <c r="D388" s="35">
        <v>42228.0</v>
      </c>
      <c r="E388" s="33" t="s">
        <v>615</v>
      </c>
      <c r="F388" s="35"/>
      <c r="G388" s="33" t="s">
        <v>182</v>
      </c>
      <c r="H388" s="27" t="s">
        <v>609</v>
      </c>
      <c r="I388" s="28"/>
      <c r="J388" s="21"/>
      <c r="K388" s="21"/>
      <c r="L388" s="21"/>
      <c r="M388" s="21"/>
      <c r="N388" s="22">
        <f t="shared" si="1"/>
        <v>46206</v>
      </c>
      <c r="O388" s="23">
        <f>'RESOLUCIONES EPG'!$N388-'RESOLUCIONES EPG'!$D388</f>
        <v>3978</v>
      </c>
    </row>
    <row r="389" ht="16.5" customHeight="1">
      <c r="A389" s="29" t="str">
        <f>'RESOLUCIONES 2015'!A6251:H6251</f>
        <v/>
      </c>
      <c r="B389" s="34" t="s">
        <v>332</v>
      </c>
      <c r="C389" s="24">
        <v>384.0</v>
      </c>
      <c r="D389" s="35">
        <v>42228.0</v>
      </c>
      <c r="E389" s="33" t="s">
        <v>385</v>
      </c>
      <c r="F389" s="35"/>
      <c r="G389" s="33" t="s">
        <v>182</v>
      </c>
      <c r="H389" s="27" t="s">
        <v>609</v>
      </c>
      <c r="I389" s="28"/>
      <c r="J389" s="21"/>
      <c r="K389" s="21"/>
      <c r="L389" s="21"/>
      <c r="M389" s="21"/>
      <c r="N389" s="22">
        <f t="shared" si="1"/>
        <v>46206</v>
      </c>
      <c r="O389" s="23">
        <f>'RESOLUCIONES EPG'!$N389-'RESOLUCIONES EPG'!$D389</f>
        <v>3978</v>
      </c>
    </row>
    <row r="390" ht="15.75" customHeight="1">
      <c r="A390" s="29" t="str">
        <f>'RESOLUCIONES 2015'!A6247:H6247</f>
        <v/>
      </c>
      <c r="B390" s="34" t="s">
        <v>334</v>
      </c>
      <c r="C390" s="24">
        <v>380.0</v>
      </c>
      <c r="D390" s="35">
        <v>42228.0</v>
      </c>
      <c r="E390" s="33" t="s">
        <v>401</v>
      </c>
      <c r="F390" s="35"/>
      <c r="G390" s="33" t="s">
        <v>182</v>
      </c>
      <c r="H390" s="27" t="s">
        <v>502</v>
      </c>
      <c r="I390" s="28"/>
      <c r="J390" s="21"/>
      <c r="K390" s="21"/>
      <c r="L390" s="21"/>
      <c r="M390" s="21"/>
      <c r="N390" s="22">
        <f t="shared" si="1"/>
        <v>46206</v>
      </c>
      <c r="O390" s="23">
        <f>'RESOLUCIONES EPG'!$N390-'RESOLUCIONES EPG'!$D390</f>
        <v>3978</v>
      </c>
    </row>
    <row r="391" ht="15.75" customHeight="1">
      <c r="A391" s="29" t="str">
        <f>'RESOLUCIONES 2015'!A6256:H6256</f>
        <v/>
      </c>
      <c r="B391" s="34" t="s">
        <v>616</v>
      </c>
      <c r="C391" s="24">
        <v>389.0</v>
      </c>
      <c r="D391" s="35">
        <v>42229.0</v>
      </c>
      <c r="E391" s="33" t="s">
        <v>54</v>
      </c>
      <c r="F391" s="35"/>
      <c r="G391" s="33" t="s">
        <v>28</v>
      </c>
      <c r="H391" s="27" t="s">
        <v>617</v>
      </c>
      <c r="I391" s="28"/>
      <c r="J391" s="21"/>
      <c r="K391" s="21"/>
      <c r="L391" s="21"/>
      <c r="M391" s="21"/>
      <c r="N391" s="22">
        <f t="shared" si="1"/>
        <v>46206</v>
      </c>
      <c r="O391" s="23">
        <f>'RESOLUCIONES EPG'!$N391-'RESOLUCIONES EPG'!$D391</f>
        <v>3977</v>
      </c>
    </row>
    <row r="392" ht="15.75" customHeight="1">
      <c r="A392" s="29" t="str">
        <f>'RESOLUCIONES 2015'!A6254:H6254</f>
        <v/>
      </c>
      <c r="B392" s="34" t="s">
        <v>618</v>
      </c>
      <c r="C392" s="24">
        <v>387.0</v>
      </c>
      <c r="D392" s="35">
        <v>42229.0</v>
      </c>
      <c r="E392" s="33" t="s">
        <v>619</v>
      </c>
      <c r="F392" s="35"/>
      <c r="G392" s="33" t="s">
        <v>28</v>
      </c>
      <c r="H392" s="27" t="s">
        <v>528</v>
      </c>
      <c r="I392" s="28"/>
      <c r="J392" s="21"/>
      <c r="K392" s="21"/>
      <c r="L392" s="21"/>
      <c r="M392" s="21"/>
      <c r="N392" s="22">
        <f t="shared" si="1"/>
        <v>46206</v>
      </c>
      <c r="O392" s="23">
        <f>'RESOLUCIONES EPG'!$N392-'RESOLUCIONES EPG'!$D392</f>
        <v>3977</v>
      </c>
    </row>
    <row r="393" ht="15.75" customHeight="1">
      <c r="A393" s="29" t="str">
        <f>'RESOLUCIONES 2015'!A6255:H6255</f>
        <v/>
      </c>
      <c r="B393" s="34"/>
      <c r="C393" s="24">
        <v>388.0</v>
      </c>
      <c r="D393" s="35">
        <v>42229.0</v>
      </c>
      <c r="E393" s="33" t="s">
        <v>620</v>
      </c>
      <c r="F393" s="35"/>
      <c r="G393" s="33" t="s">
        <v>621</v>
      </c>
      <c r="H393" s="27" t="s">
        <v>622</v>
      </c>
      <c r="I393" s="28"/>
      <c r="J393" s="21"/>
      <c r="K393" s="21"/>
      <c r="L393" s="21"/>
      <c r="M393" s="21"/>
      <c r="N393" s="22">
        <f t="shared" si="1"/>
        <v>46206</v>
      </c>
      <c r="O393" s="23">
        <f>'RESOLUCIONES EPG'!$N393-'RESOLUCIONES EPG'!$D393</f>
        <v>3977</v>
      </c>
    </row>
    <row r="394" ht="16.5" customHeight="1">
      <c r="A394" s="29" t="str">
        <f>'RESOLUCIONES 2015'!A6257:H6257</f>
        <v/>
      </c>
      <c r="B394" s="34" t="s">
        <v>487</v>
      </c>
      <c r="C394" s="24">
        <v>390.0</v>
      </c>
      <c r="D394" s="35">
        <v>42230.0</v>
      </c>
      <c r="E394" s="33" t="s">
        <v>488</v>
      </c>
      <c r="F394" s="35"/>
      <c r="G394" s="33" t="s">
        <v>50</v>
      </c>
      <c r="H394" s="27" t="s">
        <v>534</v>
      </c>
      <c r="I394" s="28"/>
      <c r="J394" s="21"/>
      <c r="K394" s="21"/>
      <c r="L394" s="21"/>
      <c r="M394" s="21"/>
      <c r="N394" s="22">
        <f t="shared" si="1"/>
        <v>46206</v>
      </c>
      <c r="O394" s="23">
        <f>'RESOLUCIONES EPG'!$N394-'RESOLUCIONES EPG'!$D394</f>
        <v>3976</v>
      </c>
    </row>
    <row r="395" ht="16.5" customHeight="1">
      <c r="A395" s="29" t="str">
        <f>'RESOLUCIONES 2015'!A6263:H6263</f>
        <v/>
      </c>
      <c r="B395" s="34"/>
      <c r="C395" s="24">
        <v>396.0</v>
      </c>
      <c r="D395" s="35">
        <v>42233.0</v>
      </c>
      <c r="E395" s="33" t="s">
        <v>623</v>
      </c>
      <c r="F395" s="35"/>
      <c r="G395" s="33" t="s">
        <v>18</v>
      </c>
      <c r="H395" s="27" t="s">
        <v>601</v>
      </c>
      <c r="I395" s="28"/>
      <c r="J395" s="21"/>
      <c r="K395" s="21"/>
      <c r="L395" s="21"/>
      <c r="M395" s="21"/>
      <c r="N395" s="22">
        <f t="shared" si="1"/>
        <v>46206</v>
      </c>
      <c r="O395" s="23">
        <f>'RESOLUCIONES EPG'!$N395-'RESOLUCIONES EPG'!$D395</f>
        <v>3973</v>
      </c>
    </row>
    <row r="396" ht="16.5" customHeight="1">
      <c r="A396" s="29" t="str">
        <f>'RESOLUCIONES 2015'!A6259:H6259</f>
        <v/>
      </c>
      <c r="B396" s="34" t="s">
        <v>487</v>
      </c>
      <c r="C396" s="24">
        <v>392.0</v>
      </c>
      <c r="D396" s="35">
        <v>42233.0</v>
      </c>
      <c r="E396" s="33" t="s">
        <v>172</v>
      </c>
      <c r="F396" s="35"/>
      <c r="G396" s="33" t="s">
        <v>28</v>
      </c>
      <c r="H396" s="27" t="s">
        <v>624</v>
      </c>
      <c r="I396" s="28"/>
      <c r="J396" s="21"/>
      <c r="K396" s="21"/>
      <c r="L396" s="21"/>
      <c r="M396" s="21"/>
      <c r="N396" s="22">
        <f t="shared" si="1"/>
        <v>46206</v>
      </c>
      <c r="O396" s="23">
        <f>'RESOLUCIONES EPG'!$N396-'RESOLUCIONES EPG'!$D396</f>
        <v>3973</v>
      </c>
    </row>
    <row r="397" ht="16.5" customHeight="1">
      <c r="A397" s="29" t="str">
        <f>'RESOLUCIONES 2015'!A6260:H6260</f>
        <v/>
      </c>
      <c r="B397" s="34" t="s">
        <v>625</v>
      </c>
      <c r="C397" s="24">
        <v>393.0</v>
      </c>
      <c r="D397" s="35">
        <v>42233.0</v>
      </c>
      <c r="E397" s="33" t="s">
        <v>626</v>
      </c>
      <c r="F397" s="35"/>
      <c r="G397" s="33" t="s">
        <v>18</v>
      </c>
      <c r="H397" s="27" t="s">
        <v>601</v>
      </c>
      <c r="I397" s="28"/>
      <c r="J397" s="21"/>
      <c r="K397" s="21"/>
      <c r="L397" s="21"/>
      <c r="M397" s="21"/>
      <c r="N397" s="22">
        <f t="shared" si="1"/>
        <v>46206</v>
      </c>
      <c r="O397" s="23">
        <f>'RESOLUCIONES EPG'!$N397-'RESOLUCIONES EPG'!$D397</f>
        <v>3973</v>
      </c>
    </row>
    <row r="398" ht="16.5" customHeight="1">
      <c r="A398" s="29" t="str">
        <f>'RESOLUCIONES 2015'!A6264:H6264</f>
        <v/>
      </c>
      <c r="B398" s="34"/>
      <c r="C398" s="24">
        <v>397.0</v>
      </c>
      <c r="D398" s="35">
        <v>42233.0</v>
      </c>
      <c r="E398" s="33" t="s">
        <v>627</v>
      </c>
      <c r="F398" s="35"/>
      <c r="G398" s="33" t="s">
        <v>18</v>
      </c>
      <c r="H398" s="27" t="s">
        <v>628</v>
      </c>
      <c r="I398" s="38">
        <v>42244.0</v>
      </c>
      <c r="J398" s="21"/>
      <c r="K398" s="21"/>
      <c r="L398" s="21"/>
      <c r="M398" s="21"/>
      <c r="N398" s="22">
        <f t="shared" si="1"/>
        <v>46206</v>
      </c>
      <c r="O398" s="23">
        <f>'RESOLUCIONES EPG'!$N398-'RESOLUCIONES EPG'!$D398</f>
        <v>3973</v>
      </c>
    </row>
    <row r="399" ht="16.5" customHeight="1">
      <c r="A399" s="29" t="str">
        <f>'RESOLUCIONES 2015'!A6258:H6258</f>
        <v/>
      </c>
      <c r="B399" s="34" t="s">
        <v>629</v>
      </c>
      <c r="C399" s="24">
        <v>391.0</v>
      </c>
      <c r="D399" s="35">
        <v>42233.0</v>
      </c>
      <c r="E399" s="33" t="s">
        <v>573</v>
      </c>
      <c r="F399" s="35"/>
      <c r="G399" s="33" t="s">
        <v>37</v>
      </c>
      <c r="H399" s="27" t="s">
        <v>630</v>
      </c>
      <c r="I399" s="28"/>
      <c r="J399" s="21"/>
      <c r="K399" s="21"/>
      <c r="L399" s="21"/>
      <c r="M399" s="21"/>
      <c r="N399" s="22">
        <f t="shared" si="1"/>
        <v>46206</v>
      </c>
      <c r="O399" s="23">
        <f>'RESOLUCIONES EPG'!$N399-'RESOLUCIONES EPG'!$D399</f>
        <v>3973</v>
      </c>
    </row>
    <row r="400" ht="16.5" customHeight="1">
      <c r="A400" s="29" t="str">
        <f>'RESOLUCIONES 2015'!A6284:H6284</f>
        <v/>
      </c>
      <c r="B400" s="34" t="s">
        <v>631</v>
      </c>
      <c r="C400" s="24">
        <v>417.0</v>
      </c>
      <c r="D400" s="35">
        <v>42233.0</v>
      </c>
      <c r="E400" s="33" t="s">
        <v>632</v>
      </c>
      <c r="F400" s="35"/>
      <c r="G400" s="33" t="s">
        <v>633</v>
      </c>
      <c r="H400" s="27" t="s">
        <v>634</v>
      </c>
      <c r="I400" s="28"/>
      <c r="J400" s="21"/>
      <c r="K400" s="21"/>
      <c r="L400" s="21"/>
      <c r="M400" s="21"/>
      <c r="N400" s="22">
        <f t="shared" si="1"/>
        <v>46206</v>
      </c>
      <c r="O400" s="23">
        <f>'RESOLUCIONES EPG'!$N400-'RESOLUCIONES EPG'!$D400</f>
        <v>3973</v>
      </c>
    </row>
    <row r="401" ht="15.75" customHeight="1">
      <c r="A401" s="29" t="str">
        <f>'RESOLUCIONES 2015'!A6261:H6261</f>
        <v/>
      </c>
      <c r="B401" s="34" t="s">
        <v>635</v>
      </c>
      <c r="C401" s="24">
        <v>394.0</v>
      </c>
      <c r="D401" s="35">
        <v>42233.0</v>
      </c>
      <c r="E401" s="33" t="s">
        <v>636</v>
      </c>
      <c r="F401" s="35"/>
      <c r="G401" s="33" t="s">
        <v>637</v>
      </c>
      <c r="H401" s="27"/>
      <c r="I401" s="28"/>
      <c r="J401" s="21"/>
      <c r="K401" s="21"/>
      <c r="L401" s="21"/>
      <c r="M401" s="21"/>
      <c r="N401" s="22">
        <f t="shared" si="1"/>
        <v>46206</v>
      </c>
      <c r="O401" s="23">
        <f>'RESOLUCIONES EPG'!$N401-'RESOLUCIONES EPG'!$D401</f>
        <v>3973</v>
      </c>
    </row>
    <row r="402" ht="15.75" customHeight="1">
      <c r="A402" s="29" t="str">
        <f>'RESOLUCIONES 2015'!A6262:H6262</f>
        <v/>
      </c>
      <c r="B402" s="34"/>
      <c r="C402" s="24">
        <v>395.0</v>
      </c>
      <c r="D402" s="35">
        <v>42233.0</v>
      </c>
      <c r="E402" s="33" t="s">
        <v>638</v>
      </c>
      <c r="F402" s="35"/>
      <c r="G402" s="33" t="s">
        <v>18</v>
      </c>
      <c r="H402" s="27" t="s">
        <v>639</v>
      </c>
      <c r="I402" s="28"/>
      <c r="J402" s="21"/>
      <c r="K402" s="21"/>
      <c r="L402" s="21"/>
      <c r="M402" s="21"/>
      <c r="N402" s="22">
        <f t="shared" si="1"/>
        <v>46206</v>
      </c>
      <c r="O402" s="23">
        <f>'RESOLUCIONES EPG'!$N402-'RESOLUCIONES EPG'!$D402</f>
        <v>3973</v>
      </c>
    </row>
    <row r="403" ht="16.5" customHeight="1">
      <c r="A403" s="29" t="str">
        <f>'RESOLUCIONES 2015'!A6270:H6270</f>
        <v/>
      </c>
      <c r="B403" s="34" t="s">
        <v>306</v>
      </c>
      <c r="C403" s="24">
        <v>403.0</v>
      </c>
      <c r="D403" s="35">
        <v>42234.0</v>
      </c>
      <c r="E403" s="33" t="s">
        <v>307</v>
      </c>
      <c r="F403" s="35"/>
      <c r="G403" s="33" t="s">
        <v>182</v>
      </c>
      <c r="H403" s="27" t="s">
        <v>521</v>
      </c>
      <c r="I403" s="28"/>
      <c r="J403" s="21"/>
      <c r="K403" s="21"/>
      <c r="L403" s="21"/>
      <c r="M403" s="21"/>
      <c r="N403" s="22">
        <f t="shared" si="1"/>
        <v>46206</v>
      </c>
      <c r="O403" s="23">
        <f>'RESOLUCIONES EPG'!$N403-'RESOLUCIONES EPG'!$D403</f>
        <v>3972</v>
      </c>
    </row>
    <row r="404" ht="16.5" customHeight="1">
      <c r="A404" s="29" t="str">
        <f>'RESOLUCIONES 2015'!A6267:H6267</f>
        <v/>
      </c>
      <c r="B404" s="34" t="s">
        <v>312</v>
      </c>
      <c r="C404" s="24">
        <v>400.0</v>
      </c>
      <c r="D404" s="35">
        <v>42234.0</v>
      </c>
      <c r="E404" s="33" t="s">
        <v>296</v>
      </c>
      <c r="F404" s="35"/>
      <c r="G404" s="33" t="s">
        <v>182</v>
      </c>
      <c r="H404" s="27" t="s">
        <v>613</v>
      </c>
      <c r="I404" s="28"/>
      <c r="J404" s="21"/>
      <c r="K404" s="21"/>
      <c r="L404" s="21"/>
      <c r="M404" s="21"/>
      <c r="N404" s="22">
        <f t="shared" si="1"/>
        <v>46206</v>
      </c>
      <c r="O404" s="23">
        <f>'RESOLUCIONES EPG'!$N404-'RESOLUCIONES EPG'!$D404</f>
        <v>3972</v>
      </c>
    </row>
    <row r="405" ht="16.5" customHeight="1">
      <c r="A405" s="29" t="str">
        <f>'RESOLUCIONES 2015'!A6266:H6266</f>
        <v/>
      </c>
      <c r="B405" s="34" t="s">
        <v>320</v>
      </c>
      <c r="C405" s="24">
        <v>399.0</v>
      </c>
      <c r="D405" s="35">
        <v>42234.0</v>
      </c>
      <c r="E405" s="33" t="s">
        <v>322</v>
      </c>
      <c r="F405" s="35"/>
      <c r="G405" s="33" t="s">
        <v>182</v>
      </c>
      <c r="H405" s="27" t="s">
        <v>613</v>
      </c>
      <c r="I405" s="28"/>
      <c r="J405" s="21"/>
      <c r="K405" s="21"/>
      <c r="L405" s="21"/>
      <c r="M405" s="21"/>
      <c r="N405" s="22">
        <f t="shared" si="1"/>
        <v>46206</v>
      </c>
      <c r="O405" s="23">
        <f>'RESOLUCIONES EPG'!$N405-'RESOLUCIONES EPG'!$D405</f>
        <v>3972</v>
      </c>
    </row>
    <row r="406" ht="16.5" customHeight="1">
      <c r="A406" s="29" t="str">
        <f>'RESOLUCIONES 2015'!A6268:H6268</f>
        <v/>
      </c>
      <c r="B406" s="34" t="s">
        <v>325</v>
      </c>
      <c r="C406" s="24">
        <v>401.0</v>
      </c>
      <c r="D406" s="35">
        <v>42234.0</v>
      </c>
      <c r="E406" s="33" t="s">
        <v>326</v>
      </c>
      <c r="F406" s="35"/>
      <c r="G406" s="33" t="s">
        <v>182</v>
      </c>
      <c r="H406" s="27" t="s">
        <v>613</v>
      </c>
      <c r="I406" s="28"/>
      <c r="J406" s="21"/>
      <c r="K406" s="21"/>
      <c r="L406" s="21"/>
      <c r="M406" s="21"/>
      <c r="N406" s="22">
        <f t="shared" si="1"/>
        <v>46206</v>
      </c>
      <c r="O406" s="23">
        <f>'RESOLUCIONES EPG'!$N406-'RESOLUCIONES EPG'!$D406</f>
        <v>3972</v>
      </c>
    </row>
    <row r="407" ht="16.5" customHeight="1">
      <c r="A407" s="29" t="str">
        <f>'RESOLUCIONES 2015'!A6269:H6269</f>
        <v/>
      </c>
      <c r="B407" s="34" t="s">
        <v>327</v>
      </c>
      <c r="C407" s="24">
        <v>402.0</v>
      </c>
      <c r="D407" s="35">
        <v>42234.0</v>
      </c>
      <c r="E407" s="33" t="s">
        <v>328</v>
      </c>
      <c r="F407" s="35"/>
      <c r="G407" s="33" t="s">
        <v>182</v>
      </c>
      <c r="H407" s="27" t="s">
        <v>521</v>
      </c>
      <c r="I407" s="28"/>
      <c r="J407" s="21"/>
      <c r="K407" s="21"/>
      <c r="L407" s="21"/>
      <c r="M407" s="21"/>
      <c r="N407" s="22">
        <f t="shared" si="1"/>
        <v>46206</v>
      </c>
      <c r="O407" s="23">
        <f>'RESOLUCIONES EPG'!$N407-'RESOLUCIONES EPG'!$D407</f>
        <v>3972</v>
      </c>
    </row>
    <row r="408" ht="16.5" customHeight="1">
      <c r="A408" s="29" t="str">
        <f>'RESOLUCIONES 2015'!A6265:H6265</f>
        <v/>
      </c>
      <c r="B408" s="34" t="s">
        <v>259</v>
      </c>
      <c r="C408" s="24">
        <v>398.0</v>
      </c>
      <c r="D408" s="35">
        <v>42234.0</v>
      </c>
      <c r="E408" s="33" t="s">
        <v>260</v>
      </c>
      <c r="F408" s="35"/>
      <c r="G408" s="43" t="s">
        <v>182</v>
      </c>
      <c r="H408" s="27" t="s">
        <v>640</v>
      </c>
      <c r="I408" s="44" t="s">
        <v>641</v>
      </c>
      <c r="J408" s="21"/>
      <c r="K408" s="21"/>
      <c r="L408" s="21"/>
      <c r="M408" s="21"/>
      <c r="N408" s="22">
        <f t="shared" si="1"/>
        <v>46206</v>
      </c>
      <c r="O408" s="23">
        <f>'RESOLUCIONES EPG'!$N408-'RESOLUCIONES EPG'!$D408</f>
        <v>3972</v>
      </c>
    </row>
    <row r="409" ht="15.75" customHeight="1">
      <c r="A409" s="29" t="str">
        <f>'RESOLUCIONES 2015'!A6275:H6275</f>
        <v/>
      </c>
      <c r="B409" s="34" t="s">
        <v>642</v>
      </c>
      <c r="C409" s="24">
        <v>408.0</v>
      </c>
      <c r="D409" s="35">
        <v>42235.0</v>
      </c>
      <c r="E409" s="33" t="s">
        <v>643</v>
      </c>
      <c r="F409" s="35"/>
      <c r="G409" s="33" t="s">
        <v>18</v>
      </c>
      <c r="H409" s="27" t="s">
        <v>644</v>
      </c>
      <c r="I409" s="28"/>
      <c r="J409" s="21"/>
      <c r="K409" s="21"/>
      <c r="L409" s="21"/>
      <c r="M409" s="21"/>
      <c r="N409" s="22">
        <f t="shared" si="1"/>
        <v>46206</v>
      </c>
      <c r="O409" s="23">
        <f>'RESOLUCIONES EPG'!$N409-'RESOLUCIONES EPG'!$D409</f>
        <v>3971</v>
      </c>
    </row>
    <row r="410" ht="15.75" customHeight="1">
      <c r="A410" s="29" t="str">
        <f>'RESOLUCIONES 2015'!A6272:H6272</f>
        <v/>
      </c>
      <c r="B410" s="34" t="s">
        <v>645</v>
      </c>
      <c r="C410" s="24">
        <v>405.0</v>
      </c>
      <c r="D410" s="35">
        <v>42235.0</v>
      </c>
      <c r="E410" s="33" t="s">
        <v>646</v>
      </c>
      <c r="F410" s="35"/>
      <c r="G410" s="33" t="s">
        <v>647</v>
      </c>
      <c r="H410" s="27" t="s">
        <v>648</v>
      </c>
      <c r="I410" s="28"/>
      <c r="J410" s="21"/>
      <c r="K410" s="21"/>
      <c r="L410" s="21"/>
      <c r="M410" s="21"/>
      <c r="N410" s="22">
        <f t="shared" si="1"/>
        <v>46206</v>
      </c>
      <c r="O410" s="23">
        <f>'RESOLUCIONES EPG'!$N410-'RESOLUCIONES EPG'!$D410</f>
        <v>3971</v>
      </c>
    </row>
    <row r="411" ht="16.5" customHeight="1">
      <c r="A411" s="29" t="str">
        <f>'RESOLUCIONES 2015'!A6277:H6277</f>
        <v/>
      </c>
      <c r="B411" s="34" t="s">
        <v>649</v>
      </c>
      <c r="C411" s="24">
        <v>410.0</v>
      </c>
      <c r="D411" s="35">
        <v>42235.0</v>
      </c>
      <c r="E411" s="33" t="s">
        <v>650</v>
      </c>
      <c r="F411" s="35"/>
      <c r="G411" s="33" t="s">
        <v>18</v>
      </c>
      <c r="H411" s="27" t="s">
        <v>651</v>
      </c>
      <c r="I411" s="28"/>
      <c r="J411" s="21"/>
      <c r="K411" s="21"/>
      <c r="L411" s="21"/>
      <c r="M411" s="21"/>
      <c r="N411" s="22">
        <f t="shared" si="1"/>
        <v>46206</v>
      </c>
      <c r="O411" s="23">
        <f>'RESOLUCIONES EPG'!$N411-'RESOLUCIONES EPG'!$D411</f>
        <v>3971</v>
      </c>
    </row>
    <row r="412" ht="16.5" customHeight="1">
      <c r="A412" s="29" t="str">
        <f>'RESOLUCIONES 2015'!A6274:H6274</f>
        <v/>
      </c>
      <c r="B412" s="34" t="s">
        <v>652</v>
      </c>
      <c r="C412" s="24">
        <v>407.0</v>
      </c>
      <c r="D412" s="35">
        <v>42235.0</v>
      </c>
      <c r="E412" s="33" t="s">
        <v>653</v>
      </c>
      <c r="F412" s="35"/>
      <c r="G412" s="33" t="s">
        <v>182</v>
      </c>
      <c r="H412" s="27" t="s">
        <v>654</v>
      </c>
      <c r="I412" s="28"/>
      <c r="J412" s="21"/>
      <c r="K412" s="21"/>
      <c r="L412" s="21"/>
      <c r="M412" s="21"/>
      <c r="N412" s="22">
        <f t="shared" si="1"/>
        <v>46206</v>
      </c>
      <c r="O412" s="23">
        <f>'RESOLUCIONES EPG'!$N412-'RESOLUCIONES EPG'!$D412</f>
        <v>3971</v>
      </c>
    </row>
    <row r="413" ht="15.75" customHeight="1">
      <c r="A413" s="29" t="str">
        <f>'RESOLUCIONES 2015'!A6271:H6271</f>
        <v/>
      </c>
      <c r="B413" s="34" t="s">
        <v>330</v>
      </c>
      <c r="C413" s="24">
        <v>404.0</v>
      </c>
      <c r="D413" s="35">
        <v>42235.0</v>
      </c>
      <c r="E413" s="33" t="s">
        <v>331</v>
      </c>
      <c r="F413" s="35"/>
      <c r="G413" s="33" t="s">
        <v>182</v>
      </c>
      <c r="H413" s="27" t="s">
        <v>521</v>
      </c>
      <c r="I413" s="28"/>
      <c r="J413" s="21"/>
      <c r="K413" s="21"/>
      <c r="L413" s="21"/>
      <c r="M413" s="21"/>
      <c r="N413" s="22">
        <f t="shared" si="1"/>
        <v>46206</v>
      </c>
      <c r="O413" s="23">
        <f>'RESOLUCIONES EPG'!$N413-'RESOLUCIONES EPG'!$D413</f>
        <v>3971</v>
      </c>
    </row>
    <row r="414" ht="16.5" customHeight="1">
      <c r="A414" s="29" t="str">
        <f>'RESOLUCIONES 2015'!A6273:H6273</f>
        <v/>
      </c>
      <c r="B414" s="34" t="s">
        <v>655</v>
      </c>
      <c r="C414" s="24">
        <v>406.0</v>
      </c>
      <c r="D414" s="35">
        <v>42235.0</v>
      </c>
      <c r="E414" s="33" t="s">
        <v>656</v>
      </c>
      <c r="F414" s="35"/>
      <c r="G414" s="33" t="s">
        <v>28</v>
      </c>
      <c r="H414" s="27" t="s">
        <v>657</v>
      </c>
      <c r="I414" s="28"/>
      <c r="J414" s="21"/>
      <c r="K414" s="21"/>
      <c r="L414" s="21"/>
      <c r="M414" s="21"/>
      <c r="N414" s="22">
        <f t="shared" si="1"/>
        <v>46206</v>
      </c>
      <c r="O414" s="23">
        <f>'RESOLUCIONES EPG'!$N414-'RESOLUCIONES EPG'!$D414</f>
        <v>3971</v>
      </c>
    </row>
    <row r="415" ht="16.5" customHeight="1">
      <c r="A415" s="29" t="str">
        <f>'RESOLUCIONES 2015'!A6276:H6276</f>
        <v/>
      </c>
      <c r="B415" s="34" t="s">
        <v>658</v>
      </c>
      <c r="C415" s="24">
        <v>409.0</v>
      </c>
      <c r="D415" s="35">
        <v>42235.0</v>
      </c>
      <c r="E415" s="33" t="s">
        <v>659</v>
      </c>
      <c r="F415" s="35"/>
      <c r="G415" s="33" t="s">
        <v>18</v>
      </c>
      <c r="H415" s="27" t="s">
        <v>628</v>
      </c>
      <c r="I415" s="28"/>
      <c r="J415" s="21"/>
      <c r="K415" s="21"/>
      <c r="L415" s="21"/>
      <c r="M415" s="21"/>
      <c r="N415" s="22">
        <f t="shared" si="1"/>
        <v>46206</v>
      </c>
      <c r="O415" s="23">
        <f>'RESOLUCIONES EPG'!$N415-'RESOLUCIONES EPG'!$D415</f>
        <v>3971</v>
      </c>
    </row>
    <row r="416" ht="15.75" customHeight="1">
      <c r="A416" s="29" t="str">
        <f>'RESOLUCIONES 2015'!A6280:H6280</f>
        <v/>
      </c>
      <c r="B416" s="34"/>
      <c r="C416" s="24">
        <v>413.0</v>
      </c>
      <c r="D416" s="35">
        <v>42236.0</v>
      </c>
      <c r="E416" s="33" t="s">
        <v>39</v>
      </c>
      <c r="F416" s="35"/>
      <c r="G416" s="33" t="s">
        <v>89</v>
      </c>
      <c r="H416" s="27" t="s">
        <v>660</v>
      </c>
      <c r="I416" s="28"/>
      <c r="J416" s="21"/>
      <c r="K416" s="21"/>
      <c r="L416" s="21"/>
      <c r="M416" s="21"/>
      <c r="N416" s="22">
        <f t="shared" si="1"/>
        <v>46206</v>
      </c>
      <c r="O416" s="23">
        <f>'RESOLUCIONES EPG'!$N416-'RESOLUCIONES EPG'!$D416</f>
        <v>3970</v>
      </c>
    </row>
    <row r="417" ht="15.75" customHeight="1">
      <c r="A417" s="29" t="str">
        <f>'RESOLUCIONES 2015'!A6281:H6281</f>
        <v/>
      </c>
      <c r="B417" s="34"/>
      <c r="C417" s="24">
        <v>414.0</v>
      </c>
      <c r="D417" s="35">
        <v>42236.0</v>
      </c>
      <c r="E417" s="33" t="s">
        <v>478</v>
      </c>
      <c r="F417" s="35"/>
      <c r="G417" s="33" t="s">
        <v>28</v>
      </c>
      <c r="H417" s="27" t="s">
        <v>661</v>
      </c>
      <c r="I417" s="28"/>
      <c r="J417" s="21"/>
      <c r="K417" s="21"/>
      <c r="L417" s="21"/>
      <c r="M417" s="21"/>
      <c r="N417" s="22">
        <f t="shared" si="1"/>
        <v>46206</v>
      </c>
      <c r="O417" s="23">
        <f>'RESOLUCIONES EPG'!$N417-'RESOLUCIONES EPG'!$D417</f>
        <v>3970</v>
      </c>
    </row>
    <row r="418" ht="16.5" customHeight="1">
      <c r="A418" s="29" t="str">
        <f>'RESOLUCIONES 2015'!A6282:H6282</f>
        <v/>
      </c>
      <c r="B418" s="34"/>
      <c r="C418" s="24">
        <v>415.0</v>
      </c>
      <c r="D418" s="35">
        <v>42236.0</v>
      </c>
      <c r="E418" s="33" t="s">
        <v>469</v>
      </c>
      <c r="F418" s="35"/>
      <c r="G418" s="33" t="s">
        <v>28</v>
      </c>
      <c r="H418" s="27" t="s">
        <v>662</v>
      </c>
      <c r="I418" s="28"/>
      <c r="J418" s="21"/>
      <c r="K418" s="21"/>
      <c r="L418" s="21"/>
      <c r="M418" s="21"/>
      <c r="N418" s="22">
        <f t="shared" si="1"/>
        <v>46206</v>
      </c>
      <c r="O418" s="23">
        <f>'RESOLUCIONES EPG'!$N418-'RESOLUCIONES EPG'!$D418</f>
        <v>3970</v>
      </c>
    </row>
    <row r="419" ht="16.5" customHeight="1">
      <c r="A419" s="29" t="str">
        <f>'RESOLUCIONES 2015'!A6278:H6278</f>
        <v/>
      </c>
      <c r="B419" s="34"/>
      <c r="C419" s="24">
        <v>411.0</v>
      </c>
      <c r="D419" s="35">
        <v>42236.0</v>
      </c>
      <c r="E419" s="33" t="s">
        <v>653</v>
      </c>
      <c r="F419" s="35"/>
      <c r="G419" s="33" t="s">
        <v>381</v>
      </c>
      <c r="H419" s="27" t="s">
        <v>654</v>
      </c>
      <c r="I419" s="38">
        <v>42244.0</v>
      </c>
      <c r="J419" s="21"/>
      <c r="K419" s="21"/>
      <c r="L419" s="21"/>
      <c r="M419" s="21"/>
      <c r="N419" s="22">
        <f t="shared" si="1"/>
        <v>46206</v>
      </c>
      <c r="O419" s="23">
        <f>'RESOLUCIONES EPG'!$N419-'RESOLUCIONES EPG'!$D419</f>
        <v>3970</v>
      </c>
    </row>
    <row r="420" ht="16.5" customHeight="1">
      <c r="A420" s="29" t="str">
        <f>'RESOLUCIONES 2015'!A6279:H6279</f>
        <v/>
      </c>
      <c r="B420" s="34"/>
      <c r="C420" s="24">
        <v>412.0</v>
      </c>
      <c r="D420" s="35">
        <v>42236.0</v>
      </c>
      <c r="E420" s="33" t="s">
        <v>331</v>
      </c>
      <c r="F420" s="35"/>
      <c r="G420" s="33" t="s">
        <v>381</v>
      </c>
      <c r="H420" s="27" t="s">
        <v>521</v>
      </c>
      <c r="I420" s="28"/>
      <c r="J420" s="21"/>
      <c r="K420" s="21"/>
      <c r="L420" s="21"/>
      <c r="M420" s="21"/>
      <c r="N420" s="22">
        <f t="shared" si="1"/>
        <v>46206</v>
      </c>
      <c r="O420" s="23">
        <f>'RESOLUCIONES EPG'!$N420-'RESOLUCIONES EPG'!$D420</f>
        <v>3970</v>
      </c>
    </row>
    <row r="421" ht="15.75" customHeight="1">
      <c r="A421" s="29" t="str">
        <f>'RESOLUCIONES 2015'!A6283:H6283</f>
        <v/>
      </c>
      <c r="B421" s="34"/>
      <c r="C421" s="24">
        <v>416.0</v>
      </c>
      <c r="D421" s="35">
        <v>42241.0</v>
      </c>
      <c r="E421" s="33" t="s">
        <v>579</v>
      </c>
      <c r="F421" s="35"/>
      <c r="G421" s="33" t="s">
        <v>28</v>
      </c>
      <c r="H421" s="27" t="s">
        <v>663</v>
      </c>
      <c r="I421" s="28"/>
      <c r="J421" s="21"/>
      <c r="K421" s="21"/>
      <c r="L421" s="21"/>
      <c r="M421" s="21"/>
      <c r="N421" s="22">
        <f t="shared" si="1"/>
        <v>46206</v>
      </c>
      <c r="O421" s="23">
        <f>'RESOLUCIONES EPG'!$N421-'RESOLUCIONES EPG'!$D421</f>
        <v>3965</v>
      </c>
    </row>
    <row r="422" ht="16.5" customHeight="1">
      <c r="A422" s="29" t="str">
        <f>'RESOLUCIONES 2015'!A6286:H6286</f>
        <v/>
      </c>
      <c r="B422" s="34"/>
      <c r="C422" s="24">
        <v>419.0</v>
      </c>
      <c r="D422" s="35">
        <v>42242.0</v>
      </c>
      <c r="E422" s="33" t="s">
        <v>91</v>
      </c>
      <c r="F422" s="35"/>
      <c r="G422" s="33" t="s">
        <v>89</v>
      </c>
      <c r="H422" s="27" t="s">
        <v>664</v>
      </c>
      <c r="I422" s="28"/>
      <c r="J422" s="21"/>
      <c r="K422" s="21"/>
      <c r="L422" s="21"/>
      <c r="M422" s="21"/>
      <c r="N422" s="22">
        <f t="shared" si="1"/>
        <v>46206</v>
      </c>
      <c r="O422" s="23">
        <f>'RESOLUCIONES EPG'!$N422-'RESOLUCIONES EPG'!$D422</f>
        <v>3964</v>
      </c>
    </row>
    <row r="423" ht="16.5" customHeight="1">
      <c r="A423" s="29" t="str">
        <f>'RESOLUCIONES 2015'!A6285:H6285</f>
        <v/>
      </c>
      <c r="B423" s="34"/>
      <c r="C423" s="24">
        <v>418.0</v>
      </c>
      <c r="D423" s="35">
        <v>42242.0</v>
      </c>
      <c r="E423" s="33" t="s">
        <v>378</v>
      </c>
      <c r="F423" s="35"/>
      <c r="G423" s="33" t="s">
        <v>50</v>
      </c>
      <c r="H423" s="27" t="s">
        <v>665</v>
      </c>
      <c r="I423" s="28"/>
      <c r="J423" s="21"/>
      <c r="K423" s="21"/>
      <c r="L423" s="21"/>
      <c r="M423" s="21"/>
      <c r="N423" s="22">
        <f t="shared" si="1"/>
        <v>46206</v>
      </c>
      <c r="O423" s="23">
        <f>'RESOLUCIONES EPG'!$N423-'RESOLUCIONES EPG'!$D423</f>
        <v>3964</v>
      </c>
    </row>
    <row r="424" ht="15.75" customHeight="1">
      <c r="A424" s="29" t="str">
        <f>'RESOLUCIONES 2015'!A6291:H6291</f>
        <v/>
      </c>
      <c r="B424" s="34"/>
      <c r="C424" s="24">
        <v>424.0</v>
      </c>
      <c r="D424" s="35">
        <v>42244.0</v>
      </c>
      <c r="E424" s="33" t="s">
        <v>420</v>
      </c>
      <c r="F424" s="35"/>
      <c r="G424" s="33" t="s">
        <v>666</v>
      </c>
      <c r="H424" s="27"/>
      <c r="I424" s="28"/>
      <c r="J424" s="21"/>
      <c r="K424" s="21"/>
      <c r="L424" s="21"/>
      <c r="M424" s="21"/>
      <c r="N424" s="22">
        <f t="shared" si="1"/>
        <v>46206</v>
      </c>
      <c r="O424" s="23">
        <f>'RESOLUCIONES EPG'!$N424-'RESOLUCIONES EPG'!$D424</f>
        <v>3962</v>
      </c>
    </row>
    <row r="425" ht="16.5" customHeight="1">
      <c r="A425" s="29" t="str">
        <f>'RESOLUCIONES 2015'!A6292:H6292</f>
        <v/>
      </c>
      <c r="B425" s="34"/>
      <c r="C425" s="24">
        <v>425.0</v>
      </c>
      <c r="D425" s="35">
        <v>42244.0</v>
      </c>
      <c r="E425" s="33" t="s">
        <v>420</v>
      </c>
      <c r="F425" s="35"/>
      <c r="G425" s="33" t="s">
        <v>533</v>
      </c>
      <c r="H425" s="27"/>
      <c r="I425" s="28"/>
      <c r="J425" s="21"/>
      <c r="K425" s="21"/>
      <c r="L425" s="21"/>
      <c r="M425" s="21"/>
      <c r="N425" s="22">
        <f t="shared" si="1"/>
        <v>46206</v>
      </c>
      <c r="O425" s="23">
        <f>'RESOLUCIONES EPG'!$N425-'RESOLUCIONES EPG'!$D425</f>
        <v>3962</v>
      </c>
    </row>
    <row r="426" ht="15.75" customHeight="1">
      <c r="A426" s="29" t="str">
        <f>'RESOLUCIONES 2015'!A6290:H6290</f>
        <v/>
      </c>
      <c r="B426" s="34"/>
      <c r="C426" s="24">
        <v>423.0</v>
      </c>
      <c r="D426" s="35">
        <v>42244.0</v>
      </c>
      <c r="E426" s="33" t="s">
        <v>667</v>
      </c>
      <c r="F426" s="35"/>
      <c r="G426" s="33" t="s">
        <v>18</v>
      </c>
      <c r="H426" s="27" t="s">
        <v>628</v>
      </c>
      <c r="I426" s="28"/>
      <c r="J426" s="21"/>
      <c r="K426" s="21"/>
      <c r="L426" s="21"/>
      <c r="M426" s="21"/>
      <c r="N426" s="22">
        <f t="shared" si="1"/>
        <v>46206</v>
      </c>
      <c r="O426" s="23">
        <f>'RESOLUCIONES EPG'!$N426-'RESOLUCIONES EPG'!$D426</f>
        <v>3962</v>
      </c>
    </row>
    <row r="427" ht="15.75" customHeight="1">
      <c r="A427" s="29" t="str">
        <f>'RESOLUCIONES 2015'!A6288:H6288</f>
        <v/>
      </c>
      <c r="B427" s="34"/>
      <c r="C427" s="24">
        <v>421.0</v>
      </c>
      <c r="D427" s="35">
        <v>42244.0</v>
      </c>
      <c r="E427" s="33" t="s">
        <v>668</v>
      </c>
      <c r="F427" s="35"/>
      <c r="G427" s="33" t="s">
        <v>18</v>
      </c>
      <c r="H427" s="27" t="s">
        <v>628</v>
      </c>
      <c r="I427" s="28"/>
      <c r="J427" s="21"/>
      <c r="K427" s="21"/>
      <c r="L427" s="21"/>
      <c r="M427" s="21"/>
      <c r="N427" s="22">
        <f t="shared" si="1"/>
        <v>46206</v>
      </c>
      <c r="O427" s="23">
        <f>'RESOLUCIONES EPG'!$N427-'RESOLUCIONES EPG'!$D427</f>
        <v>3962</v>
      </c>
    </row>
    <row r="428" ht="15.75" customHeight="1">
      <c r="A428" s="29" t="str">
        <f>'RESOLUCIONES 2015'!A6289:H6289</f>
        <v/>
      </c>
      <c r="B428" s="34"/>
      <c r="C428" s="24">
        <v>422.0</v>
      </c>
      <c r="D428" s="35">
        <v>42244.0</v>
      </c>
      <c r="E428" s="33" t="s">
        <v>669</v>
      </c>
      <c r="F428" s="35"/>
      <c r="G428" s="33" t="s">
        <v>18</v>
      </c>
      <c r="H428" s="27" t="s">
        <v>670</v>
      </c>
      <c r="I428" s="28"/>
      <c r="J428" s="21"/>
      <c r="K428" s="21"/>
      <c r="L428" s="21"/>
      <c r="M428" s="21"/>
      <c r="N428" s="22">
        <f t="shared" si="1"/>
        <v>46206</v>
      </c>
      <c r="O428" s="23">
        <f>'RESOLUCIONES EPG'!$N428-'RESOLUCIONES EPG'!$D428</f>
        <v>3962</v>
      </c>
    </row>
    <row r="429" ht="15.75" customHeight="1">
      <c r="A429" s="29" t="str">
        <f>'RESOLUCIONES 2015'!A6287:H6287</f>
        <v/>
      </c>
      <c r="B429" s="34"/>
      <c r="C429" s="24">
        <v>420.0</v>
      </c>
      <c r="D429" s="35">
        <v>42244.0</v>
      </c>
      <c r="E429" s="33" t="s">
        <v>548</v>
      </c>
      <c r="F429" s="35"/>
      <c r="G429" s="33" t="s">
        <v>18</v>
      </c>
      <c r="H429" s="27" t="s">
        <v>670</v>
      </c>
      <c r="I429" s="28"/>
      <c r="J429" s="21"/>
      <c r="K429" s="21"/>
      <c r="L429" s="21"/>
      <c r="M429" s="21"/>
      <c r="N429" s="22">
        <f t="shared" si="1"/>
        <v>46206</v>
      </c>
      <c r="O429" s="23">
        <f>'RESOLUCIONES EPG'!$N429-'RESOLUCIONES EPG'!$D429</f>
        <v>3962</v>
      </c>
    </row>
    <row r="430" ht="15.75" customHeight="1">
      <c r="A430" s="29" t="str">
        <f>'RESOLUCIONES 2015'!A6293:H6293</f>
        <v/>
      </c>
      <c r="B430" s="34"/>
      <c r="C430" s="24">
        <v>426.0</v>
      </c>
      <c r="D430" s="35">
        <v>42247.0</v>
      </c>
      <c r="E430" s="33" t="s">
        <v>130</v>
      </c>
      <c r="F430" s="35"/>
      <c r="G430" s="33" t="s">
        <v>89</v>
      </c>
      <c r="H430" s="27" t="s">
        <v>90</v>
      </c>
      <c r="I430" s="28"/>
      <c r="J430" s="21"/>
      <c r="K430" s="21"/>
      <c r="L430" s="21"/>
      <c r="M430" s="21"/>
      <c r="N430" s="22">
        <f t="shared" si="1"/>
        <v>46206</v>
      </c>
      <c r="O430" s="23">
        <f>'RESOLUCIONES EPG'!$N430-'RESOLUCIONES EPG'!$D430</f>
        <v>3959</v>
      </c>
    </row>
    <row r="431" ht="15.75" customHeight="1">
      <c r="A431" s="29" t="str">
        <f>'RESOLUCIONES 2015'!A6294:H6294</f>
        <v/>
      </c>
      <c r="B431" s="34"/>
      <c r="C431" s="24">
        <v>427.0</v>
      </c>
      <c r="D431" s="35">
        <v>42249.0</v>
      </c>
      <c r="E431" s="33" t="s">
        <v>671</v>
      </c>
      <c r="F431" s="35"/>
      <c r="G431" s="33" t="s">
        <v>50</v>
      </c>
      <c r="H431" s="27" t="s">
        <v>672</v>
      </c>
      <c r="I431" s="28"/>
      <c r="J431" s="21"/>
      <c r="K431" s="21"/>
      <c r="L431" s="21"/>
      <c r="M431" s="21"/>
      <c r="N431" s="22">
        <f t="shared" si="1"/>
        <v>46206</v>
      </c>
      <c r="O431" s="23">
        <f>'RESOLUCIONES EPG'!$N431-'RESOLUCIONES EPG'!$D431</f>
        <v>3957</v>
      </c>
    </row>
    <row r="432" ht="15.75" customHeight="1">
      <c r="A432" s="29" t="str">
        <f>'RESOLUCIONES 2015'!A6295:H6295</f>
        <v/>
      </c>
      <c r="B432" s="34"/>
      <c r="C432" s="24">
        <v>428.0</v>
      </c>
      <c r="D432" s="35">
        <v>42249.0</v>
      </c>
      <c r="E432" s="33" t="s">
        <v>671</v>
      </c>
      <c r="F432" s="35"/>
      <c r="G432" s="33" t="s">
        <v>182</v>
      </c>
      <c r="H432" s="27" t="s">
        <v>574</v>
      </c>
      <c r="I432" s="28"/>
      <c r="J432" s="21"/>
      <c r="K432" s="21"/>
      <c r="L432" s="21"/>
      <c r="M432" s="21"/>
      <c r="N432" s="22">
        <f t="shared" si="1"/>
        <v>46206</v>
      </c>
      <c r="O432" s="23">
        <f>'RESOLUCIONES EPG'!$N432-'RESOLUCIONES EPG'!$D432</f>
        <v>3957</v>
      </c>
    </row>
    <row r="433" ht="15.75" customHeight="1">
      <c r="A433" s="29" t="str">
        <f>'RESOLUCIONES 2015'!A6296:H6296</f>
        <v/>
      </c>
      <c r="B433" s="34"/>
      <c r="C433" s="24">
        <v>429.0</v>
      </c>
      <c r="D433" s="35">
        <v>42250.0</v>
      </c>
      <c r="E433" s="33" t="s">
        <v>673</v>
      </c>
      <c r="F433" s="35"/>
      <c r="G433" s="33" t="s">
        <v>341</v>
      </c>
      <c r="H433" s="27" t="s">
        <v>674</v>
      </c>
      <c r="I433" s="28" t="s">
        <v>675</v>
      </c>
      <c r="J433" s="21"/>
      <c r="K433" s="21"/>
      <c r="L433" s="21"/>
      <c r="M433" s="21"/>
      <c r="N433" s="22">
        <f t="shared" si="1"/>
        <v>46206</v>
      </c>
      <c r="O433" s="23">
        <f>'RESOLUCIONES EPG'!$N433-'RESOLUCIONES EPG'!$D433</f>
        <v>3956</v>
      </c>
    </row>
    <row r="434" ht="15.75" customHeight="1">
      <c r="A434" s="29" t="str">
        <f>'RESOLUCIONES 2015'!A6297:H6297</f>
        <v/>
      </c>
      <c r="B434" s="34"/>
      <c r="C434" s="24">
        <v>430.0</v>
      </c>
      <c r="D434" s="35">
        <v>42250.0</v>
      </c>
      <c r="E434" s="33" t="s">
        <v>676</v>
      </c>
      <c r="F434" s="35"/>
      <c r="G434" s="33" t="s">
        <v>416</v>
      </c>
      <c r="H434" s="27" t="s">
        <v>677</v>
      </c>
      <c r="I434" s="28"/>
      <c r="J434" s="21"/>
      <c r="K434" s="21"/>
      <c r="L434" s="21"/>
      <c r="M434" s="21"/>
      <c r="N434" s="22">
        <f t="shared" si="1"/>
        <v>46206</v>
      </c>
      <c r="O434" s="23">
        <f>'RESOLUCIONES EPG'!$N434-'RESOLUCIONES EPG'!$D434</f>
        <v>3956</v>
      </c>
    </row>
    <row r="435" ht="15.75" customHeight="1">
      <c r="A435" s="29" t="str">
        <f>'RESOLUCIONES 2015'!A6300:H6300</f>
        <v/>
      </c>
      <c r="B435" s="34"/>
      <c r="C435" s="24">
        <v>433.0</v>
      </c>
      <c r="D435" s="35">
        <v>42251.0</v>
      </c>
      <c r="E435" s="33" t="s">
        <v>678</v>
      </c>
      <c r="F435" s="35"/>
      <c r="G435" s="33" t="s">
        <v>363</v>
      </c>
      <c r="H435" s="27"/>
      <c r="I435" s="28"/>
      <c r="J435" s="21"/>
      <c r="K435" s="21"/>
      <c r="L435" s="21"/>
      <c r="M435" s="21"/>
      <c r="N435" s="22">
        <f t="shared" si="1"/>
        <v>46206</v>
      </c>
      <c r="O435" s="23">
        <f>'RESOLUCIONES EPG'!$N435-'RESOLUCIONES EPG'!$D435</f>
        <v>3955</v>
      </c>
    </row>
    <row r="436" ht="15.75" customHeight="1">
      <c r="A436" s="29" t="str">
        <f>'RESOLUCIONES 2015'!A6299:H6299</f>
        <v/>
      </c>
      <c r="B436" s="34"/>
      <c r="C436" s="24">
        <v>432.0</v>
      </c>
      <c r="D436" s="35">
        <v>42251.0</v>
      </c>
      <c r="E436" s="33" t="s">
        <v>679</v>
      </c>
      <c r="F436" s="35"/>
      <c r="G436" s="33" t="s">
        <v>363</v>
      </c>
      <c r="H436" s="27"/>
      <c r="I436" s="28"/>
      <c r="J436" s="21"/>
      <c r="K436" s="21"/>
      <c r="L436" s="21"/>
      <c r="M436" s="21"/>
      <c r="N436" s="22">
        <f t="shared" si="1"/>
        <v>46206</v>
      </c>
      <c r="O436" s="23">
        <f>'RESOLUCIONES EPG'!$N436-'RESOLUCIONES EPG'!$D436</f>
        <v>3955</v>
      </c>
    </row>
    <row r="437" ht="16.5" customHeight="1">
      <c r="A437" s="29" t="str">
        <f>'RESOLUCIONES 2015'!A6338:H6338</f>
        <v/>
      </c>
      <c r="B437" s="34"/>
      <c r="C437" s="40">
        <v>471.0</v>
      </c>
      <c r="D437" s="45">
        <v>42251.0</v>
      </c>
      <c r="E437" s="42" t="s">
        <v>331</v>
      </c>
      <c r="F437" s="45"/>
      <c r="G437" s="42" t="s">
        <v>363</v>
      </c>
      <c r="H437" s="27"/>
      <c r="I437" s="21"/>
      <c r="J437" s="21"/>
      <c r="K437" s="21"/>
      <c r="L437" s="21"/>
      <c r="M437" s="21"/>
      <c r="N437" s="22">
        <f t="shared" si="1"/>
        <v>46206</v>
      </c>
      <c r="O437" s="23">
        <f>'RESOLUCIONES EPG'!$N437-'RESOLUCIONES EPG'!$D437</f>
        <v>3955</v>
      </c>
    </row>
    <row r="438" ht="16.5" customHeight="1">
      <c r="A438" s="29" t="str">
        <f>'RESOLUCIONES 2015'!A6298:H6298</f>
        <v/>
      </c>
      <c r="B438" s="34"/>
      <c r="C438" s="24">
        <v>431.0</v>
      </c>
      <c r="D438" s="35">
        <v>42251.0</v>
      </c>
      <c r="E438" s="33" t="s">
        <v>680</v>
      </c>
      <c r="F438" s="35"/>
      <c r="G438" s="33" t="s">
        <v>381</v>
      </c>
      <c r="H438" s="27" t="s">
        <v>502</v>
      </c>
      <c r="I438" s="28"/>
      <c r="J438" s="21"/>
      <c r="K438" s="21"/>
      <c r="L438" s="21"/>
      <c r="M438" s="21"/>
      <c r="N438" s="22">
        <f t="shared" si="1"/>
        <v>46206</v>
      </c>
      <c r="O438" s="23">
        <f>'RESOLUCIONES EPG'!$N438-'RESOLUCIONES EPG'!$D438</f>
        <v>3955</v>
      </c>
    </row>
    <row r="439" ht="15.75" customHeight="1">
      <c r="A439" s="29" t="str">
        <f>'RESOLUCIONES 2015'!A6301:H6301</f>
        <v/>
      </c>
      <c r="B439" s="34"/>
      <c r="C439" s="24">
        <v>434.0</v>
      </c>
      <c r="D439" s="35">
        <v>42255.0</v>
      </c>
      <c r="E439" s="33" t="s">
        <v>681</v>
      </c>
      <c r="F439" s="35"/>
      <c r="G439" s="33" t="s">
        <v>363</v>
      </c>
      <c r="H439" s="27"/>
      <c r="I439" s="28"/>
      <c r="J439" s="21"/>
      <c r="K439" s="21"/>
      <c r="L439" s="21"/>
      <c r="M439" s="21"/>
      <c r="N439" s="22">
        <f t="shared" si="1"/>
        <v>46206</v>
      </c>
      <c r="O439" s="23">
        <f>'RESOLUCIONES EPG'!$N439-'RESOLUCIONES EPG'!$D439</f>
        <v>3951</v>
      </c>
    </row>
    <row r="440" ht="15.75" customHeight="1">
      <c r="A440" s="29" t="str">
        <f>'RESOLUCIONES 2015'!A6303:H6303</f>
        <v/>
      </c>
      <c r="B440" s="34"/>
      <c r="C440" s="24">
        <v>436.0</v>
      </c>
      <c r="D440" s="35">
        <v>42255.0</v>
      </c>
      <c r="E440" s="33" t="s">
        <v>681</v>
      </c>
      <c r="F440" s="35"/>
      <c r="G440" s="33" t="s">
        <v>682</v>
      </c>
      <c r="H440" s="27" t="s">
        <v>683</v>
      </c>
      <c r="I440" s="28"/>
      <c r="J440" s="21"/>
      <c r="K440" s="21"/>
      <c r="L440" s="21"/>
      <c r="M440" s="21"/>
      <c r="N440" s="22">
        <f t="shared" si="1"/>
        <v>46206</v>
      </c>
      <c r="O440" s="23">
        <f>'RESOLUCIONES EPG'!$N440-'RESOLUCIONES EPG'!$D440</f>
        <v>3951</v>
      </c>
    </row>
    <row r="441" ht="15.75" customHeight="1">
      <c r="A441" s="29" t="str">
        <f>'RESOLUCIONES 2015'!A6304:H6304</f>
        <v/>
      </c>
      <c r="B441" s="34"/>
      <c r="C441" s="24">
        <v>437.0</v>
      </c>
      <c r="D441" s="35">
        <v>42255.0</v>
      </c>
      <c r="E441" s="33" t="s">
        <v>684</v>
      </c>
      <c r="F441" s="35"/>
      <c r="G441" s="33" t="s">
        <v>363</v>
      </c>
      <c r="H441" s="27"/>
      <c r="I441" s="28"/>
      <c r="J441" s="21"/>
      <c r="K441" s="21"/>
      <c r="L441" s="21"/>
      <c r="M441" s="21"/>
      <c r="N441" s="22">
        <f t="shared" si="1"/>
        <v>46206</v>
      </c>
      <c r="O441" s="23">
        <f>'RESOLUCIONES EPG'!$N441-'RESOLUCIONES EPG'!$D441</f>
        <v>3951</v>
      </c>
    </row>
    <row r="442" ht="15.75" customHeight="1">
      <c r="A442" s="29" t="str">
        <f>'RESOLUCIONES 2015'!A6302:H6302</f>
        <v/>
      </c>
      <c r="B442" s="34"/>
      <c r="C442" s="24">
        <v>435.0</v>
      </c>
      <c r="D442" s="35">
        <v>42255.0</v>
      </c>
      <c r="E442" s="33" t="s">
        <v>685</v>
      </c>
      <c r="F442" s="35"/>
      <c r="G442" s="33" t="s">
        <v>682</v>
      </c>
      <c r="H442" s="27" t="s">
        <v>686</v>
      </c>
      <c r="I442" s="28"/>
      <c r="J442" s="21"/>
      <c r="K442" s="21"/>
      <c r="L442" s="21"/>
      <c r="M442" s="21"/>
      <c r="N442" s="22">
        <f t="shared" si="1"/>
        <v>46206</v>
      </c>
      <c r="O442" s="23">
        <f>'RESOLUCIONES EPG'!$N442-'RESOLUCIONES EPG'!$D442</f>
        <v>3951</v>
      </c>
    </row>
    <row r="443" ht="16.5" customHeight="1">
      <c r="A443" s="29" t="str">
        <f>'RESOLUCIONES 2015'!A6305:H6305</f>
        <v/>
      </c>
      <c r="B443" s="34"/>
      <c r="C443" s="24">
        <v>438.0</v>
      </c>
      <c r="D443" s="35">
        <v>42256.0</v>
      </c>
      <c r="E443" s="36" t="s">
        <v>47</v>
      </c>
      <c r="F443" s="35"/>
      <c r="G443" s="36" t="s">
        <v>687</v>
      </c>
      <c r="H443" s="27"/>
      <c r="I443" s="28"/>
      <c r="J443" s="21"/>
      <c r="K443" s="21"/>
      <c r="L443" s="21"/>
      <c r="M443" s="21"/>
      <c r="N443" s="22">
        <f t="shared" si="1"/>
        <v>46206</v>
      </c>
      <c r="O443" s="23">
        <f>'RESOLUCIONES EPG'!$N443-'RESOLUCIONES EPG'!$D443</f>
        <v>3950</v>
      </c>
    </row>
    <row r="444" ht="16.5" customHeight="1">
      <c r="A444" s="29" t="str">
        <f>'RESOLUCIONES 2015'!A6306:H6306</f>
        <v/>
      </c>
      <c r="B444" s="34"/>
      <c r="C444" s="24">
        <v>439.0</v>
      </c>
      <c r="D444" s="35">
        <v>42256.0</v>
      </c>
      <c r="E444" s="33" t="s">
        <v>688</v>
      </c>
      <c r="F444" s="35"/>
      <c r="G444" s="33" t="s">
        <v>381</v>
      </c>
      <c r="H444" s="27" t="s">
        <v>689</v>
      </c>
      <c r="I444" s="28"/>
      <c r="J444" s="21"/>
      <c r="K444" s="21"/>
      <c r="L444" s="21"/>
      <c r="M444" s="21"/>
      <c r="N444" s="22">
        <f t="shared" si="1"/>
        <v>46206</v>
      </c>
      <c r="O444" s="23">
        <f>'RESOLUCIONES EPG'!$N444-'RESOLUCIONES EPG'!$D444</f>
        <v>3950</v>
      </c>
    </row>
    <row r="445" ht="15.75" customHeight="1">
      <c r="A445" s="29" t="str">
        <f>'RESOLUCIONES 2015'!A6308:H6308</f>
        <v/>
      </c>
      <c r="B445" s="34"/>
      <c r="C445" s="24">
        <v>441.0</v>
      </c>
      <c r="D445" s="35">
        <v>42256.0</v>
      </c>
      <c r="E445" s="33" t="s">
        <v>690</v>
      </c>
      <c r="F445" s="35"/>
      <c r="G445" s="33" t="s">
        <v>682</v>
      </c>
      <c r="H445" s="27" t="s">
        <v>691</v>
      </c>
      <c r="I445" s="28"/>
      <c r="J445" s="21"/>
      <c r="K445" s="21"/>
      <c r="L445" s="21"/>
      <c r="M445" s="21"/>
      <c r="N445" s="22">
        <f t="shared" si="1"/>
        <v>46206</v>
      </c>
      <c r="O445" s="23">
        <f>'RESOLUCIONES EPG'!$N445-'RESOLUCIONES EPG'!$D445</f>
        <v>3950</v>
      </c>
    </row>
    <row r="446" ht="15.75" customHeight="1">
      <c r="A446" s="29" t="str">
        <f>'RESOLUCIONES 2015'!A6307:H6307</f>
        <v/>
      </c>
      <c r="B446" s="34"/>
      <c r="C446" s="24">
        <v>440.0</v>
      </c>
      <c r="D446" s="35">
        <v>42256.0</v>
      </c>
      <c r="E446" s="33" t="s">
        <v>692</v>
      </c>
      <c r="F446" s="35"/>
      <c r="G446" s="33" t="s">
        <v>18</v>
      </c>
      <c r="H446" s="27" t="s">
        <v>628</v>
      </c>
      <c r="I446" s="28"/>
      <c r="J446" s="21"/>
      <c r="K446" s="21"/>
      <c r="L446" s="21"/>
      <c r="M446" s="21"/>
      <c r="N446" s="22">
        <f t="shared" si="1"/>
        <v>46206</v>
      </c>
      <c r="O446" s="23">
        <f>'RESOLUCIONES EPG'!$N446-'RESOLUCIONES EPG'!$D446</f>
        <v>3950</v>
      </c>
    </row>
    <row r="447" ht="15.75" customHeight="1">
      <c r="A447" s="29" t="str">
        <f>'RESOLUCIONES 2015'!A6309:H6309</f>
        <v/>
      </c>
      <c r="B447" s="46"/>
      <c r="C447" s="24">
        <v>442.0</v>
      </c>
      <c r="D447" s="35">
        <v>42256.0</v>
      </c>
      <c r="E447" s="33" t="s">
        <v>693</v>
      </c>
      <c r="F447" s="35"/>
      <c r="G447" s="33" t="s">
        <v>682</v>
      </c>
      <c r="H447" s="27" t="s">
        <v>694</v>
      </c>
      <c r="I447" s="47"/>
      <c r="J447" s="21"/>
      <c r="K447" s="21"/>
      <c r="L447" s="21"/>
      <c r="M447" s="21"/>
      <c r="N447" s="22">
        <f t="shared" si="1"/>
        <v>46206</v>
      </c>
      <c r="O447" s="23">
        <f>'RESOLUCIONES EPG'!$N447-'RESOLUCIONES EPG'!$D447</f>
        <v>3950</v>
      </c>
    </row>
    <row r="448" ht="15.75" customHeight="1">
      <c r="A448" s="29" t="str">
        <f>'RESOLUCIONES 2015'!A6310:H6310</f>
        <v/>
      </c>
      <c r="B448" s="46"/>
      <c r="C448" s="16">
        <v>443.0</v>
      </c>
      <c r="D448" s="35">
        <v>42258.0</v>
      </c>
      <c r="E448" s="33" t="s">
        <v>695</v>
      </c>
      <c r="F448" s="35"/>
      <c r="G448" s="33" t="s">
        <v>381</v>
      </c>
      <c r="H448" s="27" t="s">
        <v>696</v>
      </c>
      <c r="I448" s="47"/>
      <c r="J448" s="21"/>
      <c r="K448" s="21"/>
      <c r="L448" s="21"/>
      <c r="M448" s="21"/>
      <c r="N448" s="22">
        <f t="shared" si="1"/>
        <v>46206</v>
      </c>
      <c r="O448" s="23">
        <f>'RESOLUCIONES EPG'!$N448-'RESOLUCIONES EPG'!$D448</f>
        <v>3948</v>
      </c>
    </row>
    <row r="449" ht="15.75" customHeight="1">
      <c r="A449" s="29" t="str">
        <f>'RESOLUCIONES 2015'!A6314:H6314</f>
        <v/>
      </c>
      <c r="B449" s="46"/>
      <c r="C449" s="24">
        <v>447.0</v>
      </c>
      <c r="D449" s="35">
        <v>42263.0</v>
      </c>
      <c r="E449" s="33" t="s">
        <v>431</v>
      </c>
      <c r="F449" s="35"/>
      <c r="G449" s="33" t="s">
        <v>363</v>
      </c>
      <c r="H449" s="27"/>
      <c r="I449" s="47"/>
      <c r="J449" s="21"/>
      <c r="K449" s="21"/>
      <c r="L449" s="21"/>
      <c r="M449" s="21"/>
      <c r="N449" s="22">
        <f t="shared" si="1"/>
        <v>46206</v>
      </c>
      <c r="O449" s="23">
        <f>'RESOLUCIONES EPG'!$N449-'RESOLUCIONES EPG'!$D449</f>
        <v>3943</v>
      </c>
    </row>
    <row r="450" ht="16.5" customHeight="1">
      <c r="A450" s="29" t="str">
        <f>'RESOLUCIONES 2015'!A6312:H6312</f>
        <v/>
      </c>
      <c r="B450" s="46"/>
      <c r="C450" s="24">
        <v>445.0</v>
      </c>
      <c r="D450" s="35">
        <v>42263.0</v>
      </c>
      <c r="E450" s="33" t="s">
        <v>54</v>
      </c>
      <c r="F450" s="35"/>
      <c r="G450" s="33" t="s">
        <v>363</v>
      </c>
      <c r="H450" s="27"/>
      <c r="I450" s="47"/>
      <c r="J450" s="21"/>
      <c r="K450" s="21"/>
      <c r="L450" s="21"/>
      <c r="M450" s="21"/>
      <c r="N450" s="22">
        <f t="shared" si="1"/>
        <v>46206</v>
      </c>
      <c r="O450" s="23">
        <f>'RESOLUCIONES EPG'!$N450-'RESOLUCIONES EPG'!$D450</f>
        <v>3943</v>
      </c>
    </row>
    <row r="451" ht="16.5" customHeight="1">
      <c r="A451" s="29" t="str">
        <f>'RESOLUCIONES 2015'!A6313:H6313</f>
        <v/>
      </c>
      <c r="B451" s="46"/>
      <c r="C451" s="24">
        <v>446.0</v>
      </c>
      <c r="D451" s="35">
        <v>42263.0</v>
      </c>
      <c r="E451" s="33" t="s">
        <v>54</v>
      </c>
      <c r="F451" s="35"/>
      <c r="G451" s="33" t="s">
        <v>37</v>
      </c>
      <c r="H451" s="27"/>
      <c r="I451" s="47"/>
      <c r="J451" s="21"/>
      <c r="K451" s="21"/>
      <c r="L451" s="21"/>
      <c r="M451" s="21"/>
      <c r="N451" s="22">
        <f t="shared" si="1"/>
        <v>46206</v>
      </c>
      <c r="O451" s="23">
        <f>'RESOLUCIONES EPG'!$N451-'RESOLUCIONES EPG'!$D451</f>
        <v>3943</v>
      </c>
    </row>
    <row r="452" ht="16.5" customHeight="1">
      <c r="A452" s="29" t="str">
        <f>'RESOLUCIONES 2015'!A6311:H6311</f>
        <v/>
      </c>
      <c r="B452" s="46"/>
      <c r="C452" s="16">
        <v>444.0</v>
      </c>
      <c r="D452" s="35">
        <v>42263.0</v>
      </c>
      <c r="E452" s="33" t="s">
        <v>450</v>
      </c>
      <c r="F452" s="35"/>
      <c r="G452" s="33" t="s">
        <v>381</v>
      </c>
      <c r="H452" s="27" t="s">
        <v>697</v>
      </c>
      <c r="I452" s="47"/>
      <c r="J452" s="21"/>
      <c r="K452" s="21"/>
      <c r="L452" s="21"/>
      <c r="M452" s="21"/>
      <c r="N452" s="22">
        <f t="shared" si="1"/>
        <v>46206</v>
      </c>
      <c r="O452" s="23">
        <f>'RESOLUCIONES EPG'!$N452-'RESOLUCIONES EPG'!$D452</f>
        <v>3943</v>
      </c>
    </row>
    <row r="453" ht="16.5" customHeight="1">
      <c r="A453" s="29" t="str">
        <f>'RESOLUCIONES 2015'!A6316:H6316</f>
        <v/>
      </c>
      <c r="B453" s="46"/>
      <c r="C453" s="24">
        <v>449.0</v>
      </c>
      <c r="D453" s="35">
        <v>42268.0</v>
      </c>
      <c r="E453" s="33" t="s">
        <v>698</v>
      </c>
      <c r="F453" s="35"/>
      <c r="G453" s="33" t="s">
        <v>18</v>
      </c>
      <c r="H453" s="27" t="s">
        <v>699</v>
      </c>
      <c r="I453" s="47"/>
      <c r="J453" s="21"/>
      <c r="K453" s="21"/>
      <c r="L453" s="21"/>
      <c r="M453" s="21"/>
      <c r="N453" s="22">
        <f t="shared" si="1"/>
        <v>46206</v>
      </c>
      <c r="O453" s="23">
        <f>'RESOLUCIONES EPG'!$N453-'RESOLUCIONES EPG'!$D453</f>
        <v>3938</v>
      </c>
    </row>
    <row r="454" ht="16.5" customHeight="1">
      <c r="A454" s="29" t="str">
        <f>'RESOLUCIONES 2015'!A6315:H6315</f>
        <v/>
      </c>
      <c r="B454" s="46"/>
      <c r="C454" s="24">
        <v>448.0</v>
      </c>
      <c r="D454" s="35">
        <v>42268.0</v>
      </c>
      <c r="E454" s="33" t="s">
        <v>431</v>
      </c>
      <c r="F454" s="35"/>
      <c r="G454" s="33" t="s">
        <v>416</v>
      </c>
      <c r="H454" s="27"/>
      <c r="I454" s="47"/>
      <c r="J454" s="21"/>
      <c r="K454" s="21"/>
      <c r="L454" s="21"/>
      <c r="M454" s="21"/>
      <c r="N454" s="22">
        <f t="shared" si="1"/>
        <v>46206</v>
      </c>
      <c r="O454" s="23">
        <f>'RESOLUCIONES EPG'!$N454-'RESOLUCIONES EPG'!$D454</f>
        <v>3938</v>
      </c>
    </row>
    <row r="455" ht="16.5" customHeight="1">
      <c r="A455" s="29" t="str">
        <f>'RESOLUCIONES 2015'!A6317:H6317</f>
        <v/>
      </c>
      <c r="B455" s="46"/>
      <c r="C455" s="24">
        <v>450.0</v>
      </c>
      <c r="D455" s="35">
        <v>42269.0</v>
      </c>
      <c r="E455" s="33" t="s">
        <v>579</v>
      </c>
      <c r="F455" s="35"/>
      <c r="G455" s="33" t="s">
        <v>363</v>
      </c>
      <c r="H455" s="27"/>
      <c r="I455" s="47"/>
      <c r="J455" s="21"/>
      <c r="K455" s="21"/>
      <c r="L455" s="21"/>
      <c r="M455" s="21"/>
      <c r="N455" s="22">
        <f t="shared" si="1"/>
        <v>46206</v>
      </c>
      <c r="O455" s="23">
        <f>'RESOLUCIONES EPG'!$N455-'RESOLUCIONES EPG'!$D455</f>
        <v>3937</v>
      </c>
    </row>
    <row r="456" ht="16.5" customHeight="1">
      <c r="A456" s="29" t="str">
        <f>'RESOLUCIONES 2015'!A6320:H6320</f>
        <v/>
      </c>
      <c r="B456" s="46"/>
      <c r="C456" s="16">
        <v>453.0</v>
      </c>
      <c r="D456" s="35">
        <v>42271.0</v>
      </c>
      <c r="E456" s="33" t="s">
        <v>700</v>
      </c>
      <c r="F456" s="35"/>
      <c r="G456" s="33" t="s">
        <v>701</v>
      </c>
      <c r="H456" s="27" t="s">
        <v>702</v>
      </c>
      <c r="I456" s="47"/>
      <c r="J456" s="21"/>
      <c r="K456" s="21"/>
      <c r="L456" s="21"/>
      <c r="M456" s="21"/>
      <c r="N456" s="22">
        <f t="shared" si="1"/>
        <v>46206</v>
      </c>
      <c r="O456" s="23">
        <f>'RESOLUCIONES EPG'!$N456-'RESOLUCIONES EPG'!$D456</f>
        <v>3935</v>
      </c>
    </row>
    <row r="457" ht="16.5" customHeight="1">
      <c r="A457" s="29" t="str">
        <f>'RESOLUCIONES 2015'!A6322:H6322</f>
        <v/>
      </c>
      <c r="B457" s="46"/>
      <c r="C457" s="24">
        <v>455.0</v>
      </c>
      <c r="D457" s="35">
        <v>42271.0</v>
      </c>
      <c r="E457" s="33" t="s">
        <v>700</v>
      </c>
      <c r="F457" s="35"/>
      <c r="G457" s="33" t="s">
        <v>577</v>
      </c>
      <c r="H457" s="27"/>
      <c r="I457" s="47"/>
      <c r="J457" s="21"/>
      <c r="K457" s="21"/>
      <c r="L457" s="21"/>
      <c r="M457" s="21"/>
      <c r="N457" s="22">
        <f t="shared" si="1"/>
        <v>46206</v>
      </c>
      <c r="O457" s="23">
        <f>'RESOLUCIONES EPG'!$N457-'RESOLUCIONES EPG'!$D457</f>
        <v>3935</v>
      </c>
    </row>
    <row r="458" ht="16.5" customHeight="1">
      <c r="A458" s="29" t="str">
        <f>'RESOLUCIONES 2015'!A6323:H6323</f>
        <v/>
      </c>
      <c r="B458" s="46"/>
      <c r="C458" s="24">
        <v>456.0</v>
      </c>
      <c r="D458" s="35">
        <v>42271.0</v>
      </c>
      <c r="E458" s="48" t="s">
        <v>559</v>
      </c>
      <c r="F458" s="49"/>
      <c r="G458" s="48" t="s">
        <v>381</v>
      </c>
      <c r="H458" s="50" t="s">
        <v>703</v>
      </c>
      <c r="I458" s="51"/>
      <c r="J458" s="21"/>
      <c r="K458" s="21"/>
      <c r="L458" s="21"/>
      <c r="M458" s="21"/>
      <c r="N458" s="22">
        <f t="shared" si="1"/>
        <v>46206</v>
      </c>
      <c r="O458" s="23">
        <f>'RESOLUCIONES EPG'!$N458-'RESOLUCIONES EPG'!$D458</f>
        <v>3935</v>
      </c>
    </row>
    <row r="459" ht="16.5" customHeight="1">
      <c r="A459" s="29" t="str">
        <f>'RESOLUCIONES 2015'!A6321:H6321</f>
        <v/>
      </c>
      <c r="B459" s="46"/>
      <c r="C459" s="24">
        <v>454.0</v>
      </c>
      <c r="D459" s="35">
        <v>42271.0</v>
      </c>
      <c r="E459" s="33" t="s">
        <v>190</v>
      </c>
      <c r="F459" s="35"/>
      <c r="G459" s="33" t="s">
        <v>381</v>
      </c>
      <c r="H459" s="27" t="s">
        <v>704</v>
      </c>
      <c r="I459" s="47"/>
      <c r="J459" s="21"/>
      <c r="K459" s="21"/>
      <c r="L459" s="21"/>
      <c r="M459" s="21"/>
      <c r="N459" s="22">
        <f t="shared" si="1"/>
        <v>46206</v>
      </c>
      <c r="O459" s="23">
        <f>'RESOLUCIONES EPG'!$N459-'RESOLUCIONES EPG'!$D459</f>
        <v>3935</v>
      </c>
    </row>
    <row r="460" ht="16.5" customHeight="1">
      <c r="A460" s="29" t="str">
        <f>'RESOLUCIONES 2015'!A6318:H6318</f>
        <v/>
      </c>
      <c r="B460" s="46"/>
      <c r="C460" s="16">
        <v>451.0</v>
      </c>
      <c r="D460" s="35">
        <v>42271.0</v>
      </c>
      <c r="E460" s="33" t="s">
        <v>656</v>
      </c>
      <c r="F460" s="35"/>
      <c r="G460" s="33" t="s">
        <v>381</v>
      </c>
      <c r="H460" s="27" t="s">
        <v>705</v>
      </c>
      <c r="I460" s="47"/>
      <c r="J460" s="21"/>
      <c r="K460" s="21"/>
      <c r="L460" s="21"/>
      <c r="M460" s="21"/>
      <c r="N460" s="22">
        <f t="shared" si="1"/>
        <v>46206</v>
      </c>
      <c r="O460" s="23">
        <f>'RESOLUCIONES EPG'!$N460-'RESOLUCIONES EPG'!$D460</f>
        <v>3935</v>
      </c>
    </row>
    <row r="461" ht="16.5" customHeight="1">
      <c r="A461" s="29" t="str">
        <f>'RESOLUCIONES 2015'!A6319:H6319</f>
        <v/>
      </c>
      <c r="B461" s="46"/>
      <c r="C461" s="24">
        <v>452.0</v>
      </c>
      <c r="D461" s="35">
        <v>42271.0</v>
      </c>
      <c r="E461" s="33" t="s">
        <v>706</v>
      </c>
      <c r="F461" s="35"/>
      <c r="G461" s="33" t="s">
        <v>18</v>
      </c>
      <c r="H461" s="27" t="s">
        <v>628</v>
      </c>
      <c r="I461" s="47"/>
      <c r="J461" s="21"/>
      <c r="K461" s="21"/>
      <c r="L461" s="21"/>
      <c r="M461" s="21"/>
      <c r="N461" s="22">
        <f t="shared" si="1"/>
        <v>46206</v>
      </c>
      <c r="O461" s="23">
        <f>'RESOLUCIONES EPG'!$N461-'RESOLUCIONES EPG'!$D461</f>
        <v>3935</v>
      </c>
    </row>
    <row r="462" ht="15.75" customHeight="1">
      <c r="A462" s="29" t="str">
        <f>'RESOLUCIONES 2015'!A6324:H6324</f>
        <v/>
      </c>
      <c r="B462" s="46"/>
      <c r="C462" s="24">
        <v>457.0</v>
      </c>
      <c r="D462" s="35">
        <v>42272.0</v>
      </c>
      <c r="E462" s="48" t="s">
        <v>60</v>
      </c>
      <c r="F462" s="52"/>
      <c r="G462" s="48" t="s">
        <v>87</v>
      </c>
      <c r="H462" s="50"/>
      <c r="I462" s="51"/>
      <c r="J462" s="21"/>
      <c r="K462" s="21"/>
      <c r="L462" s="21"/>
      <c r="M462" s="21"/>
      <c r="N462" s="22">
        <f t="shared" si="1"/>
        <v>46206</v>
      </c>
      <c r="O462" s="23">
        <f>'RESOLUCIONES EPG'!$N462-'RESOLUCIONES EPG'!$D462</f>
        <v>3934</v>
      </c>
    </row>
    <row r="463" ht="16.5" customHeight="1">
      <c r="A463" s="29" t="str">
        <f>'RESOLUCIONES 2015'!A6327:H6327</f>
        <v/>
      </c>
      <c r="B463" s="46"/>
      <c r="C463" s="24">
        <v>460.0</v>
      </c>
      <c r="D463" s="35">
        <v>42276.0</v>
      </c>
      <c r="E463" s="33" t="s">
        <v>47</v>
      </c>
      <c r="F463" s="35"/>
      <c r="G463" s="33" t="s">
        <v>707</v>
      </c>
      <c r="H463" s="27"/>
      <c r="I463" s="47"/>
      <c r="J463" s="21"/>
      <c r="K463" s="21"/>
      <c r="L463" s="21"/>
      <c r="M463" s="21"/>
      <c r="N463" s="22">
        <f t="shared" si="1"/>
        <v>46206</v>
      </c>
      <c r="O463" s="23">
        <f>'RESOLUCIONES EPG'!$N463-'RESOLUCIONES EPG'!$D463</f>
        <v>3930</v>
      </c>
    </row>
    <row r="464" ht="16.5" customHeight="1">
      <c r="A464" s="29" t="str">
        <f>'RESOLUCIONES 2015'!A6328:H6328</f>
        <v/>
      </c>
      <c r="B464" s="46"/>
      <c r="C464" s="16">
        <v>461.0</v>
      </c>
      <c r="D464" s="35">
        <v>42276.0</v>
      </c>
      <c r="E464" s="33" t="s">
        <v>47</v>
      </c>
      <c r="F464" s="35"/>
      <c r="G464" s="33" t="s">
        <v>708</v>
      </c>
      <c r="H464" s="27"/>
      <c r="I464" s="47"/>
      <c r="J464" s="21"/>
      <c r="K464" s="21"/>
      <c r="L464" s="21"/>
      <c r="M464" s="21"/>
      <c r="N464" s="22">
        <f t="shared" si="1"/>
        <v>46206</v>
      </c>
      <c r="O464" s="23">
        <f>'RESOLUCIONES EPG'!$N464-'RESOLUCIONES EPG'!$D464</f>
        <v>3930</v>
      </c>
    </row>
    <row r="465" ht="16.5" customHeight="1">
      <c r="A465" s="29" t="str">
        <f>'RESOLUCIONES 2015'!A6326:H6326</f>
        <v/>
      </c>
      <c r="B465" s="46"/>
      <c r="C465" s="24">
        <v>459.0</v>
      </c>
      <c r="D465" s="35">
        <v>42276.0</v>
      </c>
      <c r="E465" s="33" t="s">
        <v>709</v>
      </c>
      <c r="F465" s="35"/>
      <c r="G465" s="33" t="s">
        <v>18</v>
      </c>
      <c r="H465" s="27"/>
      <c r="I465" s="47"/>
      <c r="J465" s="21"/>
      <c r="K465" s="21"/>
      <c r="L465" s="21"/>
      <c r="M465" s="21"/>
      <c r="N465" s="22">
        <f t="shared" si="1"/>
        <v>46206</v>
      </c>
      <c r="O465" s="23">
        <f>'RESOLUCIONES EPG'!$N465-'RESOLUCIONES EPG'!$D465</f>
        <v>3930</v>
      </c>
    </row>
    <row r="466" ht="16.5" customHeight="1">
      <c r="A466" s="29" t="str">
        <f>'RESOLUCIONES 2015'!A6325:H6325</f>
        <v/>
      </c>
      <c r="B466" s="46"/>
      <c r="C466" s="24">
        <v>458.0</v>
      </c>
      <c r="D466" s="35">
        <v>42276.0</v>
      </c>
      <c r="E466" s="33" t="s">
        <v>710</v>
      </c>
      <c r="F466" s="35"/>
      <c r="G466" s="33" t="s">
        <v>18</v>
      </c>
      <c r="H466" s="27"/>
      <c r="I466" s="47"/>
      <c r="J466" s="21"/>
      <c r="K466" s="21"/>
      <c r="L466" s="21"/>
      <c r="M466" s="21"/>
      <c r="N466" s="22">
        <f t="shared" si="1"/>
        <v>46206</v>
      </c>
      <c r="O466" s="23">
        <f>'RESOLUCIONES EPG'!$N466-'RESOLUCIONES EPG'!$D466</f>
        <v>3930</v>
      </c>
    </row>
    <row r="467" ht="16.5" customHeight="1">
      <c r="A467" s="29" t="str">
        <f>'RESOLUCIONES 2015'!A6329:H6329</f>
        <v/>
      </c>
      <c r="B467" s="46"/>
      <c r="C467" s="24">
        <v>462.0</v>
      </c>
      <c r="D467" s="35">
        <v>42277.0</v>
      </c>
      <c r="E467" s="48" t="s">
        <v>504</v>
      </c>
      <c r="F467" s="49"/>
      <c r="G467" s="48" t="s">
        <v>381</v>
      </c>
      <c r="H467" s="50" t="s">
        <v>711</v>
      </c>
      <c r="I467" s="51"/>
      <c r="J467" s="21"/>
      <c r="K467" s="21"/>
      <c r="L467" s="21"/>
      <c r="M467" s="21"/>
      <c r="N467" s="22">
        <f t="shared" si="1"/>
        <v>46206</v>
      </c>
      <c r="O467" s="23">
        <f>'RESOLUCIONES EPG'!$N467-'RESOLUCIONES EPG'!$D467</f>
        <v>3929</v>
      </c>
    </row>
    <row r="468" ht="16.5" customHeight="1">
      <c r="A468" s="29" t="str">
        <f>'RESOLUCIONES 2015'!A6330:H6330</f>
        <v/>
      </c>
      <c r="B468" s="46"/>
      <c r="C468" s="16">
        <v>463.0</v>
      </c>
      <c r="D468" s="35">
        <v>42277.0</v>
      </c>
      <c r="E468" s="33" t="s">
        <v>513</v>
      </c>
      <c r="F468" s="35"/>
      <c r="G468" s="33" t="s">
        <v>381</v>
      </c>
      <c r="H468" s="27" t="s">
        <v>712</v>
      </c>
      <c r="I468" s="47"/>
      <c r="J468" s="21"/>
      <c r="K468" s="21"/>
      <c r="L468" s="21"/>
      <c r="M468" s="21"/>
      <c r="N468" s="22">
        <f t="shared" si="1"/>
        <v>46206</v>
      </c>
      <c r="O468" s="23">
        <f>'RESOLUCIONES EPG'!$N468-'RESOLUCIONES EPG'!$D468</f>
        <v>3929</v>
      </c>
    </row>
    <row r="469" ht="16.5" customHeight="1">
      <c r="A469" s="29" t="str">
        <f>'RESOLUCIONES 2015'!A6331:H6331</f>
        <v/>
      </c>
      <c r="B469" s="46"/>
      <c r="C469" s="24">
        <v>464.0</v>
      </c>
      <c r="D469" s="35">
        <v>42277.0</v>
      </c>
      <c r="E469" s="33" t="s">
        <v>713</v>
      </c>
      <c r="F469" s="35"/>
      <c r="G469" s="33" t="s">
        <v>363</v>
      </c>
      <c r="H469" s="27"/>
      <c r="I469" s="47"/>
      <c r="J469" s="21"/>
      <c r="K469" s="21"/>
      <c r="L469" s="21"/>
      <c r="M469" s="21"/>
      <c r="N469" s="22">
        <f t="shared" si="1"/>
        <v>46206</v>
      </c>
      <c r="O469" s="23">
        <f>'RESOLUCIONES EPG'!$N469-'RESOLUCIONES EPG'!$D469</f>
        <v>3929</v>
      </c>
    </row>
    <row r="470" ht="16.5" customHeight="1">
      <c r="A470" s="29" t="str">
        <f>'RESOLUCIONES 2015'!A6332:H6332</f>
        <v/>
      </c>
      <c r="B470" s="46"/>
      <c r="C470" s="24">
        <v>465.0</v>
      </c>
      <c r="D470" s="35">
        <v>42278.0</v>
      </c>
      <c r="E470" s="33" t="s">
        <v>420</v>
      </c>
      <c r="F470" s="35"/>
      <c r="G470" s="33" t="s">
        <v>714</v>
      </c>
      <c r="H470" s="27"/>
      <c r="I470" s="47"/>
      <c r="J470" s="21"/>
      <c r="K470" s="21"/>
      <c r="L470" s="21"/>
      <c r="M470" s="21"/>
      <c r="N470" s="22">
        <f t="shared" si="1"/>
        <v>46206</v>
      </c>
      <c r="O470" s="23">
        <f>'RESOLUCIONES EPG'!$N470-'RESOLUCIONES EPG'!$D470</f>
        <v>3928</v>
      </c>
    </row>
    <row r="471" ht="15.75" customHeight="1">
      <c r="A471" s="29" t="str">
        <f>'RESOLUCIONES 2015'!A6335:H6335</f>
        <v/>
      </c>
      <c r="B471" s="46"/>
      <c r="C471" s="24">
        <v>468.0</v>
      </c>
      <c r="D471" s="35">
        <v>42278.0</v>
      </c>
      <c r="E471" s="33" t="s">
        <v>579</v>
      </c>
      <c r="F471" s="35"/>
      <c r="G471" s="33" t="s">
        <v>714</v>
      </c>
      <c r="H471" s="27"/>
      <c r="I471" s="23"/>
      <c r="J471" s="21"/>
      <c r="K471" s="21"/>
      <c r="L471" s="21"/>
      <c r="M471" s="21"/>
      <c r="N471" s="22">
        <f t="shared" si="1"/>
        <v>46206</v>
      </c>
      <c r="O471" s="23">
        <f>'RESOLUCIONES EPG'!$N471-'RESOLUCIONES EPG'!$D471</f>
        <v>3928</v>
      </c>
    </row>
    <row r="472" ht="15.75" customHeight="1">
      <c r="A472" s="29" t="str">
        <f>'RESOLUCIONES 2015'!A6340:H6340</f>
        <v/>
      </c>
      <c r="B472" s="46"/>
      <c r="C472" s="16">
        <v>473.0</v>
      </c>
      <c r="D472" s="35">
        <v>42278.0</v>
      </c>
      <c r="E472" s="33" t="s">
        <v>715</v>
      </c>
      <c r="F472" s="35"/>
      <c r="G472" s="33" t="s">
        <v>18</v>
      </c>
      <c r="H472" s="27"/>
      <c r="I472" s="23"/>
      <c r="J472" s="21"/>
      <c r="K472" s="21"/>
      <c r="L472" s="21"/>
      <c r="M472" s="21"/>
      <c r="N472" s="22">
        <f t="shared" si="1"/>
        <v>46206</v>
      </c>
      <c r="O472" s="23">
        <f>'RESOLUCIONES EPG'!$N472-'RESOLUCIONES EPG'!$D472</f>
        <v>3928</v>
      </c>
    </row>
    <row r="473" ht="16.5" customHeight="1">
      <c r="A473" s="29" t="str">
        <f>'RESOLUCIONES 2015'!A6336:H6336</f>
        <v/>
      </c>
      <c r="B473" s="46"/>
      <c r="C473" s="24">
        <v>469.0</v>
      </c>
      <c r="D473" s="35">
        <v>42278.0</v>
      </c>
      <c r="E473" s="33" t="s">
        <v>172</v>
      </c>
      <c r="F473" s="35"/>
      <c r="G473" s="33" t="s">
        <v>714</v>
      </c>
      <c r="H473" s="27"/>
      <c r="I473" s="23"/>
      <c r="J473" s="21"/>
      <c r="K473" s="21"/>
      <c r="L473" s="21"/>
      <c r="M473" s="21"/>
      <c r="N473" s="22">
        <f t="shared" si="1"/>
        <v>46206</v>
      </c>
      <c r="O473" s="23">
        <f>'RESOLUCIONES EPG'!$N473-'RESOLUCIONES EPG'!$D473</f>
        <v>3928</v>
      </c>
    </row>
    <row r="474" ht="15.75" customHeight="1">
      <c r="A474" s="29" t="str">
        <f>'RESOLUCIONES 2015'!A6333:H6333</f>
        <v/>
      </c>
      <c r="B474" s="46"/>
      <c r="C474" s="24">
        <v>466.0</v>
      </c>
      <c r="D474" s="35">
        <v>42278.0</v>
      </c>
      <c r="E474" s="33" t="s">
        <v>360</v>
      </c>
      <c r="F474" s="35"/>
      <c r="G474" s="33" t="s">
        <v>714</v>
      </c>
      <c r="H474" s="27"/>
      <c r="I474" s="47"/>
      <c r="J474" s="21"/>
      <c r="K474" s="21"/>
      <c r="L474" s="21"/>
      <c r="M474" s="21"/>
      <c r="N474" s="22">
        <f t="shared" si="1"/>
        <v>46206</v>
      </c>
      <c r="O474" s="23">
        <f>'RESOLUCIONES EPG'!$N474-'RESOLUCIONES EPG'!$D474</f>
        <v>3928</v>
      </c>
    </row>
    <row r="475" ht="16.5" customHeight="1">
      <c r="A475" s="29" t="str">
        <f>'RESOLUCIONES 2015'!A6337:H6337</f>
        <v/>
      </c>
      <c r="B475" s="46"/>
      <c r="C475" s="24">
        <v>470.0</v>
      </c>
      <c r="D475" s="35">
        <v>42278.0</v>
      </c>
      <c r="E475" s="33" t="s">
        <v>716</v>
      </c>
      <c r="F475" s="35"/>
      <c r="G475" s="33" t="s">
        <v>18</v>
      </c>
      <c r="H475" s="27"/>
      <c r="I475" s="23"/>
      <c r="J475" s="21"/>
      <c r="K475" s="21"/>
      <c r="L475" s="21"/>
      <c r="M475" s="21"/>
      <c r="N475" s="22">
        <f t="shared" si="1"/>
        <v>46206</v>
      </c>
      <c r="O475" s="23">
        <f>'RESOLUCIONES EPG'!$N475-'RESOLUCIONES EPG'!$D475</f>
        <v>3928</v>
      </c>
    </row>
    <row r="476" ht="16.5" customHeight="1">
      <c r="A476" s="29" t="str">
        <f>'RESOLUCIONES 2015'!A6339:H6339</f>
        <v/>
      </c>
      <c r="B476" s="46"/>
      <c r="C476" s="16">
        <v>472.0</v>
      </c>
      <c r="D476" s="35">
        <v>42278.0</v>
      </c>
      <c r="E476" s="33" t="s">
        <v>717</v>
      </c>
      <c r="F476" s="35"/>
      <c r="G476" s="33" t="s">
        <v>381</v>
      </c>
      <c r="H476" s="27" t="s">
        <v>718</v>
      </c>
      <c r="I476" s="23"/>
      <c r="J476" s="21"/>
      <c r="K476" s="21"/>
      <c r="L476" s="21"/>
      <c r="M476" s="21"/>
      <c r="N476" s="22">
        <f t="shared" si="1"/>
        <v>46206</v>
      </c>
      <c r="O476" s="23">
        <f>'RESOLUCIONES EPG'!$N476-'RESOLUCIONES EPG'!$D476</f>
        <v>3928</v>
      </c>
    </row>
    <row r="477" ht="15.75" customHeight="1">
      <c r="A477" s="29" t="str">
        <f>'RESOLUCIONES 2015'!A6334:H6334</f>
        <v/>
      </c>
      <c r="B477" s="46"/>
      <c r="C477" s="24">
        <v>467.0</v>
      </c>
      <c r="D477" s="35">
        <v>42278.0</v>
      </c>
      <c r="E477" s="33" t="s">
        <v>719</v>
      </c>
      <c r="F477" s="35"/>
      <c r="G477" s="33" t="s">
        <v>720</v>
      </c>
      <c r="H477" s="27"/>
      <c r="I477" s="47"/>
      <c r="J477" s="21"/>
      <c r="K477" s="21"/>
      <c r="L477" s="21"/>
      <c r="M477" s="21"/>
      <c r="N477" s="22">
        <f t="shared" si="1"/>
        <v>46206</v>
      </c>
      <c r="O477" s="23">
        <f>'RESOLUCIONES EPG'!$N477-'RESOLUCIONES EPG'!$D477</f>
        <v>3928</v>
      </c>
    </row>
    <row r="478" ht="15.75" customHeight="1">
      <c r="A478" s="29" t="str">
        <f>'RESOLUCIONES 2015'!A6350:H6350</f>
        <v/>
      </c>
      <c r="B478" s="46"/>
      <c r="C478" s="24">
        <v>483.0</v>
      </c>
      <c r="D478" s="35">
        <v>42311.0</v>
      </c>
      <c r="E478" s="33" t="s">
        <v>721</v>
      </c>
      <c r="F478" s="35"/>
      <c r="G478" s="33" t="s">
        <v>18</v>
      </c>
      <c r="H478" s="27"/>
      <c r="I478" s="23"/>
      <c r="J478" s="21"/>
      <c r="K478" s="21"/>
      <c r="L478" s="21"/>
      <c r="M478" s="21"/>
      <c r="N478" s="22">
        <f t="shared" si="1"/>
        <v>46206</v>
      </c>
      <c r="O478" s="23">
        <f>'RESOLUCIONES EPG'!$N478-'RESOLUCIONES EPG'!$D478</f>
        <v>3895</v>
      </c>
    </row>
    <row r="479" ht="15.75" customHeight="1">
      <c r="A479" s="29" t="str">
        <f>'RESOLUCIONES 2015'!A6349:H6349</f>
        <v/>
      </c>
      <c r="B479" s="46"/>
      <c r="C479" s="24">
        <v>482.0</v>
      </c>
      <c r="D479" s="35">
        <v>42311.0</v>
      </c>
      <c r="E479" s="33" t="s">
        <v>722</v>
      </c>
      <c r="F479" s="35"/>
      <c r="G479" s="33" t="s">
        <v>18</v>
      </c>
      <c r="H479" s="27"/>
      <c r="I479" s="23"/>
      <c r="J479" s="21"/>
      <c r="K479" s="21"/>
      <c r="L479" s="21"/>
      <c r="M479" s="21"/>
      <c r="N479" s="22">
        <f t="shared" si="1"/>
        <v>46206</v>
      </c>
      <c r="O479" s="23">
        <f>'RESOLUCIONES EPG'!$N479-'RESOLUCIONES EPG'!$D479</f>
        <v>3895</v>
      </c>
    </row>
    <row r="480" ht="16.5" customHeight="1">
      <c r="A480" s="29" t="str">
        <f>'RESOLUCIONES 2015'!A6341:H6341</f>
        <v/>
      </c>
      <c r="B480" s="46"/>
      <c r="C480" s="16">
        <v>474.0</v>
      </c>
      <c r="D480" s="35">
        <v>42311.0</v>
      </c>
      <c r="E480" s="33" t="s">
        <v>25</v>
      </c>
      <c r="F480" s="35"/>
      <c r="G480" s="33" t="s">
        <v>89</v>
      </c>
      <c r="H480" s="27" t="s">
        <v>90</v>
      </c>
      <c r="I480" s="23"/>
      <c r="J480" s="21"/>
      <c r="K480" s="21"/>
      <c r="L480" s="21"/>
      <c r="M480" s="21"/>
      <c r="N480" s="22">
        <f t="shared" si="1"/>
        <v>46206</v>
      </c>
      <c r="O480" s="23">
        <f>'RESOLUCIONES EPG'!$N480-'RESOLUCIONES EPG'!$D480</f>
        <v>3895</v>
      </c>
    </row>
    <row r="481" ht="15.75" customHeight="1">
      <c r="A481" s="29" t="str">
        <f>'RESOLUCIONES 2015'!A6344:H6344</f>
        <v/>
      </c>
      <c r="B481" s="46"/>
      <c r="C481" s="24">
        <v>477.0</v>
      </c>
      <c r="D481" s="35">
        <v>42311.0</v>
      </c>
      <c r="E481" s="33" t="s">
        <v>723</v>
      </c>
      <c r="F481" s="35"/>
      <c r="G481" s="33" t="s">
        <v>18</v>
      </c>
      <c r="H481" s="27"/>
      <c r="I481" s="23"/>
      <c r="J481" s="21"/>
      <c r="K481" s="21"/>
      <c r="L481" s="21"/>
      <c r="M481" s="21"/>
      <c r="N481" s="22">
        <f t="shared" si="1"/>
        <v>46206</v>
      </c>
      <c r="O481" s="23">
        <f>'RESOLUCIONES EPG'!$N481-'RESOLUCIONES EPG'!$D481</f>
        <v>3895</v>
      </c>
    </row>
    <row r="482" ht="15.75" customHeight="1">
      <c r="A482" s="29" t="str">
        <f>'RESOLUCIONES 2015'!A6342:H6342</f>
        <v/>
      </c>
      <c r="B482" s="34"/>
      <c r="C482" s="24">
        <v>475.0</v>
      </c>
      <c r="D482" s="35">
        <v>42311.0</v>
      </c>
      <c r="E482" s="33" t="s">
        <v>724</v>
      </c>
      <c r="F482" s="35"/>
      <c r="G482" s="33" t="s">
        <v>701</v>
      </c>
      <c r="H482" s="27" t="s">
        <v>725</v>
      </c>
      <c r="I482" s="23"/>
      <c r="J482" s="21"/>
      <c r="K482" s="21"/>
      <c r="L482" s="21"/>
      <c r="M482" s="21"/>
      <c r="N482" s="22">
        <f t="shared" si="1"/>
        <v>46206</v>
      </c>
      <c r="O482" s="23">
        <f>'RESOLUCIONES EPG'!$N482-'RESOLUCIONES EPG'!$D482</f>
        <v>3895</v>
      </c>
    </row>
    <row r="483" ht="16.5" customHeight="1">
      <c r="A483" s="29" t="str">
        <f>'RESOLUCIONES 2015'!A6343:H6343</f>
        <v/>
      </c>
      <c r="B483" s="46"/>
      <c r="C483" s="24">
        <v>476.0</v>
      </c>
      <c r="D483" s="35">
        <v>42311.0</v>
      </c>
      <c r="E483" s="33" t="s">
        <v>726</v>
      </c>
      <c r="F483" s="35"/>
      <c r="G483" s="33" t="s">
        <v>701</v>
      </c>
      <c r="H483" s="27" t="s">
        <v>727</v>
      </c>
      <c r="I483" s="23"/>
      <c r="J483" s="21"/>
      <c r="K483" s="21"/>
      <c r="L483" s="21"/>
      <c r="M483" s="21"/>
      <c r="N483" s="22">
        <f t="shared" si="1"/>
        <v>46206</v>
      </c>
      <c r="O483" s="23">
        <f>'RESOLUCIONES EPG'!$N483-'RESOLUCIONES EPG'!$D483</f>
        <v>3895</v>
      </c>
    </row>
    <row r="484" ht="16.5" customHeight="1">
      <c r="A484" s="29" t="str">
        <f>'RESOLUCIONES 2015'!A6351:H6351</f>
        <v/>
      </c>
      <c r="B484" s="46"/>
      <c r="C484" s="16">
        <v>484.0</v>
      </c>
      <c r="D484" s="35">
        <v>42311.0</v>
      </c>
      <c r="E484" s="33" t="s">
        <v>728</v>
      </c>
      <c r="F484" s="35"/>
      <c r="G484" s="33" t="s">
        <v>18</v>
      </c>
      <c r="H484" s="27"/>
      <c r="I484" s="23"/>
      <c r="J484" s="21"/>
      <c r="K484" s="21"/>
      <c r="L484" s="21"/>
      <c r="M484" s="21"/>
      <c r="N484" s="22">
        <f t="shared" si="1"/>
        <v>46206</v>
      </c>
      <c r="O484" s="23">
        <f>'RESOLUCIONES EPG'!$N484-'RESOLUCIONES EPG'!$D484</f>
        <v>3895</v>
      </c>
    </row>
    <row r="485" ht="16.5" customHeight="1">
      <c r="A485" s="29" t="str">
        <f>'RESOLUCIONES 2015'!A6346:H6346</f>
        <v/>
      </c>
      <c r="B485" s="46"/>
      <c r="C485" s="24">
        <v>479.0</v>
      </c>
      <c r="D485" s="35">
        <v>42311.0</v>
      </c>
      <c r="E485" s="33" t="s">
        <v>653</v>
      </c>
      <c r="F485" s="35"/>
      <c r="G485" s="33" t="s">
        <v>701</v>
      </c>
      <c r="H485" s="27" t="s">
        <v>729</v>
      </c>
      <c r="I485" s="23"/>
      <c r="J485" s="21"/>
      <c r="K485" s="21"/>
      <c r="L485" s="21"/>
      <c r="M485" s="21"/>
      <c r="N485" s="22">
        <f t="shared" si="1"/>
        <v>46206</v>
      </c>
      <c r="O485" s="23">
        <f>'RESOLUCIONES EPG'!$N485-'RESOLUCIONES EPG'!$D485</f>
        <v>3895</v>
      </c>
    </row>
    <row r="486" ht="16.5" customHeight="1">
      <c r="A486" s="29" t="str">
        <f>'RESOLUCIONES 2015'!A6345:H6345</f>
        <v/>
      </c>
      <c r="B486" s="46"/>
      <c r="C486" s="24">
        <v>478.0</v>
      </c>
      <c r="D486" s="35">
        <v>42311.0</v>
      </c>
      <c r="E486" s="33" t="s">
        <v>367</v>
      </c>
      <c r="F486" s="35"/>
      <c r="G486" s="33" t="s">
        <v>89</v>
      </c>
      <c r="H486" s="27" t="s">
        <v>90</v>
      </c>
      <c r="I486" s="23"/>
      <c r="J486" s="21"/>
      <c r="K486" s="21"/>
      <c r="L486" s="21"/>
      <c r="M486" s="21"/>
      <c r="N486" s="22">
        <f t="shared" si="1"/>
        <v>46206</v>
      </c>
      <c r="O486" s="23">
        <f>'RESOLUCIONES EPG'!$N486-'RESOLUCIONES EPG'!$D486</f>
        <v>3895</v>
      </c>
    </row>
    <row r="487" ht="15.75" customHeight="1">
      <c r="A487" s="29" t="str">
        <f>'RESOLUCIONES 2015'!A6347:H6347</f>
        <v/>
      </c>
      <c r="B487" s="46"/>
      <c r="C487" s="24">
        <v>480.0</v>
      </c>
      <c r="D487" s="35">
        <v>42311.0</v>
      </c>
      <c r="E487" s="33" t="s">
        <v>730</v>
      </c>
      <c r="F487" s="35"/>
      <c r="G487" s="33" t="s">
        <v>18</v>
      </c>
      <c r="H487" s="27"/>
      <c r="I487" s="23"/>
      <c r="J487" s="21"/>
      <c r="K487" s="21"/>
      <c r="L487" s="21"/>
      <c r="M487" s="21"/>
      <c r="N487" s="22">
        <f t="shared" si="1"/>
        <v>46206</v>
      </c>
      <c r="O487" s="23">
        <f>'RESOLUCIONES EPG'!$N487-'RESOLUCIONES EPG'!$D487</f>
        <v>3895</v>
      </c>
    </row>
    <row r="488" ht="15.75" customHeight="1">
      <c r="A488" s="29" t="str">
        <f>'RESOLUCIONES 2015'!A6348:H6348</f>
        <v/>
      </c>
      <c r="B488" s="46"/>
      <c r="C488" s="16">
        <v>481.0</v>
      </c>
      <c r="D488" s="35">
        <v>42311.0</v>
      </c>
      <c r="E488" s="33" t="s">
        <v>731</v>
      </c>
      <c r="F488" s="35"/>
      <c r="G488" s="33" t="s">
        <v>18</v>
      </c>
      <c r="H488" s="27"/>
      <c r="I488" s="23"/>
      <c r="J488" s="21"/>
      <c r="K488" s="21"/>
      <c r="L488" s="21"/>
      <c r="M488" s="21"/>
      <c r="N488" s="22">
        <f t="shared" si="1"/>
        <v>46206</v>
      </c>
      <c r="O488" s="23">
        <f>'RESOLUCIONES EPG'!$N488-'RESOLUCIONES EPG'!$D488</f>
        <v>3895</v>
      </c>
    </row>
    <row r="489" ht="16.5" customHeight="1">
      <c r="A489" s="29" t="str">
        <f>'RESOLUCIONES 2015'!A6354:H6354</f>
        <v/>
      </c>
      <c r="B489" s="46"/>
      <c r="C489" s="24">
        <v>487.0</v>
      </c>
      <c r="D489" s="35">
        <v>42312.0</v>
      </c>
      <c r="E489" s="33" t="s">
        <v>732</v>
      </c>
      <c r="F489" s="35"/>
      <c r="G489" s="33" t="s">
        <v>18</v>
      </c>
      <c r="H489" s="27"/>
      <c r="I489" s="23"/>
      <c r="J489" s="21"/>
      <c r="K489" s="21"/>
      <c r="L489" s="21"/>
      <c r="M489" s="21"/>
      <c r="N489" s="22">
        <f t="shared" si="1"/>
        <v>46206</v>
      </c>
      <c r="O489" s="23">
        <f>'RESOLUCIONES EPG'!$N489-'RESOLUCIONES EPG'!$D489</f>
        <v>3894</v>
      </c>
    </row>
    <row r="490" ht="15.75" customHeight="1">
      <c r="A490" s="29" t="str">
        <f>'RESOLUCIONES 2015'!A6358:H6358</f>
        <v/>
      </c>
      <c r="B490" s="46"/>
      <c r="C490" s="24">
        <v>491.0</v>
      </c>
      <c r="D490" s="35">
        <v>42312.0</v>
      </c>
      <c r="E490" s="33" t="s">
        <v>297</v>
      </c>
      <c r="F490" s="35"/>
      <c r="G490" s="33" t="s">
        <v>37</v>
      </c>
      <c r="H490" s="27"/>
      <c r="I490" s="23"/>
      <c r="J490" s="21"/>
      <c r="K490" s="21"/>
      <c r="L490" s="21"/>
      <c r="M490" s="21"/>
      <c r="N490" s="22">
        <f t="shared" si="1"/>
        <v>46206</v>
      </c>
      <c r="O490" s="23">
        <f>'RESOLUCIONES EPG'!$N490-'RESOLUCIONES EPG'!$D490</f>
        <v>3894</v>
      </c>
    </row>
    <row r="491" ht="16.5" customHeight="1">
      <c r="A491" s="29" t="str">
        <f>'RESOLUCIONES 2015'!A6357:H6357</f>
        <v/>
      </c>
      <c r="B491" s="46"/>
      <c r="C491" s="24">
        <v>490.0</v>
      </c>
      <c r="D491" s="35">
        <v>42312.0</v>
      </c>
      <c r="E491" s="33" t="s">
        <v>573</v>
      </c>
      <c r="F491" s="35"/>
      <c r="G491" s="33" t="s">
        <v>89</v>
      </c>
      <c r="H491" s="27" t="s">
        <v>733</v>
      </c>
      <c r="I491" s="23"/>
      <c r="J491" s="21"/>
      <c r="K491" s="21"/>
      <c r="L491" s="21"/>
      <c r="M491" s="21"/>
      <c r="N491" s="22">
        <f t="shared" si="1"/>
        <v>46206</v>
      </c>
      <c r="O491" s="23">
        <f>'RESOLUCIONES EPG'!$N491-'RESOLUCIONES EPG'!$D491</f>
        <v>3894</v>
      </c>
    </row>
    <row r="492" ht="15.75" customHeight="1">
      <c r="A492" s="29" t="str">
        <f>'RESOLUCIONES 2015'!A6353:H6353</f>
        <v/>
      </c>
      <c r="B492" s="46"/>
      <c r="C492" s="16">
        <v>486.0</v>
      </c>
      <c r="D492" s="35">
        <v>42312.0</v>
      </c>
      <c r="E492" s="33" t="s">
        <v>734</v>
      </c>
      <c r="F492" s="35"/>
      <c r="G492" s="33" t="s">
        <v>18</v>
      </c>
      <c r="H492" s="27"/>
      <c r="I492" s="23"/>
      <c r="J492" s="21"/>
      <c r="K492" s="21"/>
      <c r="L492" s="21"/>
      <c r="M492" s="21"/>
      <c r="N492" s="22">
        <f t="shared" si="1"/>
        <v>46206</v>
      </c>
      <c r="O492" s="23">
        <f>'RESOLUCIONES EPG'!$N492-'RESOLUCIONES EPG'!$D492</f>
        <v>3894</v>
      </c>
    </row>
    <row r="493" ht="16.5" customHeight="1">
      <c r="A493" s="29" t="str">
        <f>'RESOLUCIONES 2015'!A6355:H6355</f>
        <v/>
      </c>
      <c r="B493" s="46"/>
      <c r="C493" s="24">
        <v>488.0</v>
      </c>
      <c r="D493" s="35">
        <v>42312.0</v>
      </c>
      <c r="E493" s="33" t="s">
        <v>735</v>
      </c>
      <c r="F493" s="35"/>
      <c r="G493" s="33" t="s">
        <v>18</v>
      </c>
      <c r="H493" s="27"/>
      <c r="I493" s="23"/>
      <c r="J493" s="21"/>
      <c r="K493" s="21"/>
      <c r="L493" s="21"/>
      <c r="M493" s="21"/>
      <c r="N493" s="22">
        <f t="shared" si="1"/>
        <v>46206</v>
      </c>
      <c r="O493" s="23">
        <f>'RESOLUCIONES EPG'!$N493-'RESOLUCIONES EPG'!$D493</f>
        <v>3894</v>
      </c>
    </row>
    <row r="494" ht="15.75" customHeight="1">
      <c r="A494" s="29" t="str">
        <f>'RESOLUCIONES 2015'!A6352:H6352</f>
        <v/>
      </c>
      <c r="B494" s="46"/>
      <c r="C494" s="24">
        <v>485.0</v>
      </c>
      <c r="D494" s="35">
        <v>42312.0</v>
      </c>
      <c r="E494" s="33" t="s">
        <v>367</v>
      </c>
      <c r="F494" s="35"/>
      <c r="G494" s="33" t="s">
        <v>18</v>
      </c>
      <c r="H494" s="27"/>
      <c r="I494" s="23"/>
      <c r="J494" s="21"/>
      <c r="K494" s="21"/>
      <c r="L494" s="21"/>
      <c r="M494" s="21"/>
      <c r="N494" s="22">
        <f t="shared" si="1"/>
        <v>46206</v>
      </c>
      <c r="O494" s="23">
        <f>'RESOLUCIONES EPG'!$N494-'RESOLUCIONES EPG'!$D494</f>
        <v>3894</v>
      </c>
    </row>
    <row r="495" ht="15.75" customHeight="1">
      <c r="A495" s="29" t="str">
        <f>'RESOLUCIONES 2015'!A6356:H6356</f>
        <v/>
      </c>
      <c r="B495" s="46"/>
      <c r="C495" s="24">
        <v>489.0</v>
      </c>
      <c r="D495" s="35">
        <v>42312.0</v>
      </c>
      <c r="E495" s="33" t="s">
        <v>736</v>
      </c>
      <c r="F495" s="35"/>
      <c r="G495" s="33" t="s">
        <v>18</v>
      </c>
      <c r="H495" s="27"/>
      <c r="I495" s="23"/>
      <c r="J495" s="21"/>
      <c r="K495" s="21"/>
      <c r="L495" s="21"/>
      <c r="M495" s="21"/>
      <c r="N495" s="22">
        <f t="shared" si="1"/>
        <v>46206</v>
      </c>
      <c r="O495" s="23">
        <f>'RESOLUCIONES EPG'!$N495-'RESOLUCIONES EPG'!$D495</f>
        <v>3894</v>
      </c>
    </row>
    <row r="496" ht="15.75" customHeight="1">
      <c r="A496" s="29" t="str">
        <f>'RESOLUCIONES 2015'!A6359:H6359</f>
        <v/>
      </c>
      <c r="B496" s="46"/>
      <c r="C496" s="16">
        <v>492.0</v>
      </c>
      <c r="D496" s="35">
        <v>42313.0</v>
      </c>
      <c r="E496" s="33" t="s">
        <v>737</v>
      </c>
      <c r="F496" s="35"/>
      <c r="G496" s="33" t="s">
        <v>738</v>
      </c>
      <c r="H496" s="27"/>
      <c r="I496" s="23"/>
      <c r="J496" s="21"/>
      <c r="K496" s="21"/>
      <c r="L496" s="21"/>
      <c r="M496" s="21"/>
      <c r="N496" s="22">
        <f t="shared" si="1"/>
        <v>46206</v>
      </c>
      <c r="O496" s="23">
        <f>'RESOLUCIONES EPG'!$N496-'RESOLUCIONES EPG'!$D496</f>
        <v>3893</v>
      </c>
    </row>
    <row r="497" ht="15.75" customHeight="1">
      <c r="A497" s="29" t="str">
        <f>'RESOLUCIONES 2015'!A6360:H6360</f>
        <v/>
      </c>
      <c r="B497" s="46"/>
      <c r="C497" s="24">
        <v>493.0</v>
      </c>
      <c r="D497" s="35">
        <v>42313.0</v>
      </c>
      <c r="E497" s="33" t="s">
        <v>736</v>
      </c>
      <c r="F497" s="35"/>
      <c r="G497" s="33" t="s">
        <v>701</v>
      </c>
      <c r="H497" s="27" t="s">
        <v>739</v>
      </c>
      <c r="I497" s="23"/>
      <c r="J497" s="21"/>
      <c r="K497" s="21"/>
      <c r="L497" s="21"/>
      <c r="M497" s="21"/>
      <c r="N497" s="22">
        <f t="shared" si="1"/>
        <v>46206</v>
      </c>
      <c r="O497" s="23">
        <f>'RESOLUCIONES EPG'!$N497-'RESOLUCIONES EPG'!$D497</f>
        <v>3893</v>
      </c>
    </row>
    <row r="498" ht="15.75" customHeight="1">
      <c r="A498" s="29" t="str">
        <f>'RESOLUCIONES 2015'!A6361:H6361</f>
        <v/>
      </c>
      <c r="B498" s="46"/>
      <c r="C498" s="24">
        <v>494.0</v>
      </c>
      <c r="D498" s="35">
        <v>42317.0</v>
      </c>
      <c r="E498" s="33" t="s">
        <v>740</v>
      </c>
      <c r="F498" s="35"/>
      <c r="G498" s="33" t="s">
        <v>741</v>
      </c>
      <c r="H498" s="27"/>
      <c r="I498" s="23"/>
      <c r="J498" s="21"/>
      <c r="K498" s="21"/>
      <c r="L498" s="21"/>
      <c r="M498" s="21"/>
      <c r="N498" s="22">
        <f t="shared" si="1"/>
        <v>46206</v>
      </c>
      <c r="O498" s="23">
        <f>'RESOLUCIONES EPG'!$N498-'RESOLUCIONES EPG'!$D498</f>
        <v>3889</v>
      </c>
    </row>
    <row r="499" ht="16.5" customHeight="1">
      <c r="A499" s="29" t="str">
        <f>'RESOLUCIONES 2015'!A6362:H6362</f>
        <v/>
      </c>
      <c r="B499" s="46"/>
      <c r="C499" s="24">
        <v>495.0</v>
      </c>
      <c r="D499" s="35">
        <v>42318.0</v>
      </c>
      <c r="E499" s="33" t="s">
        <v>420</v>
      </c>
      <c r="F499" s="35"/>
      <c r="G499" s="33" t="s">
        <v>37</v>
      </c>
      <c r="H499" s="53">
        <v>42332.0</v>
      </c>
      <c r="I499" s="23"/>
      <c r="J499" s="21"/>
      <c r="K499" s="21"/>
      <c r="L499" s="21"/>
      <c r="M499" s="21"/>
      <c r="N499" s="22">
        <f t="shared" si="1"/>
        <v>46206</v>
      </c>
      <c r="O499" s="23">
        <f>'RESOLUCIONES EPG'!$N499-'RESOLUCIONES EPG'!$D499</f>
        <v>3888</v>
      </c>
    </row>
    <row r="500" ht="16.5" customHeight="1">
      <c r="A500" s="29" t="str">
        <f>'RESOLUCIONES 2015'!A6366:H6366</f>
        <v/>
      </c>
      <c r="B500" s="34"/>
      <c r="C500" s="24">
        <v>499.0</v>
      </c>
      <c r="D500" s="35">
        <v>42318.0</v>
      </c>
      <c r="E500" s="33" t="s">
        <v>742</v>
      </c>
      <c r="F500" s="35"/>
      <c r="G500" s="33" t="s">
        <v>18</v>
      </c>
      <c r="H500" s="27" t="s">
        <v>743</v>
      </c>
      <c r="I500" s="21"/>
      <c r="J500" s="21"/>
      <c r="K500" s="21"/>
      <c r="L500" s="21"/>
      <c r="M500" s="21"/>
      <c r="N500" s="22">
        <f t="shared" si="1"/>
        <v>46206</v>
      </c>
      <c r="O500" s="23">
        <f>'RESOLUCIONES EPG'!$N500-'RESOLUCIONES EPG'!$D500</f>
        <v>3888</v>
      </c>
    </row>
    <row r="501" ht="15.75" customHeight="1">
      <c r="A501" s="29" t="str">
        <f>'RESOLUCIONES 2015'!A6364:H6364</f>
        <v/>
      </c>
      <c r="B501" s="46"/>
      <c r="C501" s="16">
        <v>497.0</v>
      </c>
      <c r="D501" s="35">
        <v>42318.0</v>
      </c>
      <c r="E501" s="33" t="s">
        <v>744</v>
      </c>
      <c r="F501" s="35"/>
      <c r="G501" s="33" t="s">
        <v>18</v>
      </c>
      <c r="H501" s="27" t="s">
        <v>628</v>
      </c>
      <c r="I501" s="23"/>
      <c r="J501" s="21"/>
      <c r="K501" s="21"/>
      <c r="L501" s="21"/>
      <c r="M501" s="21"/>
      <c r="N501" s="22">
        <f t="shared" si="1"/>
        <v>46206</v>
      </c>
      <c r="O501" s="23">
        <f>'RESOLUCIONES EPG'!$N501-'RESOLUCIONES EPG'!$D501</f>
        <v>3888</v>
      </c>
    </row>
    <row r="502" ht="15.75" customHeight="1">
      <c r="A502" s="29" t="str">
        <f>'RESOLUCIONES 2015'!A6367:H6367</f>
        <v/>
      </c>
      <c r="B502" s="46"/>
      <c r="C502" s="24">
        <v>500.0</v>
      </c>
      <c r="D502" s="35">
        <v>42318.0</v>
      </c>
      <c r="E502" s="33" t="s">
        <v>27</v>
      </c>
      <c r="F502" s="35"/>
      <c r="G502" s="33" t="s">
        <v>745</v>
      </c>
      <c r="H502" s="27" t="s">
        <v>746</v>
      </c>
      <c r="I502" s="23"/>
      <c r="J502" s="21"/>
      <c r="K502" s="21"/>
      <c r="L502" s="21"/>
      <c r="M502" s="21"/>
      <c r="N502" s="22">
        <f t="shared" si="1"/>
        <v>46206</v>
      </c>
      <c r="O502" s="23">
        <f>'RESOLUCIONES EPG'!$N502-'RESOLUCIONES EPG'!$D502</f>
        <v>3888</v>
      </c>
    </row>
    <row r="503" ht="15.75" customHeight="1">
      <c r="A503" s="29" t="str">
        <f>'RESOLUCIONES 2015'!A6365:H6365</f>
        <v/>
      </c>
      <c r="B503" s="46"/>
      <c r="C503" s="24">
        <v>498.0</v>
      </c>
      <c r="D503" s="35">
        <v>42318.0</v>
      </c>
      <c r="E503" s="33" t="s">
        <v>747</v>
      </c>
      <c r="F503" s="35"/>
      <c r="G503" s="33" t="s">
        <v>18</v>
      </c>
      <c r="H503" s="27" t="s">
        <v>628</v>
      </c>
      <c r="I503" s="23"/>
      <c r="J503" s="21"/>
      <c r="K503" s="21"/>
      <c r="L503" s="21"/>
      <c r="M503" s="21"/>
      <c r="N503" s="22">
        <f t="shared" si="1"/>
        <v>46206</v>
      </c>
      <c r="O503" s="23">
        <f>'RESOLUCIONES EPG'!$N503-'RESOLUCIONES EPG'!$D503</f>
        <v>3888</v>
      </c>
    </row>
    <row r="504" ht="15.75" customHeight="1">
      <c r="A504" s="29" t="str">
        <f>'RESOLUCIONES 2015'!A6363:H6363</f>
        <v/>
      </c>
      <c r="B504" s="46"/>
      <c r="C504" s="24">
        <v>496.0</v>
      </c>
      <c r="D504" s="35">
        <v>42318.0</v>
      </c>
      <c r="E504" s="33" t="s">
        <v>83</v>
      </c>
      <c r="F504" s="35"/>
      <c r="G504" s="33" t="s">
        <v>748</v>
      </c>
      <c r="H504" s="27"/>
      <c r="I504" s="21"/>
      <c r="J504" s="21"/>
      <c r="K504" s="21"/>
      <c r="L504" s="21"/>
      <c r="M504" s="21"/>
      <c r="N504" s="22">
        <f t="shared" si="1"/>
        <v>46206</v>
      </c>
      <c r="O504" s="23">
        <f>'RESOLUCIONES EPG'!$N504-'RESOLUCIONES EPG'!$D504</f>
        <v>3888</v>
      </c>
    </row>
    <row r="505" ht="16.5" customHeight="1">
      <c r="A505" s="29" t="str">
        <f>'RESOLUCIONES 2015'!A6368:H6368</f>
        <v/>
      </c>
      <c r="B505" s="34"/>
      <c r="C505" s="24">
        <v>501.0</v>
      </c>
      <c r="D505" s="35">
        <v>42319.0</v>
      </c>
      <c r="E505" s="33" t="s">
        <v>92</v>
      </c>
      <c r="F505" s="35" t="s">
        <v>749</v>
      </c>
      <c r="G505" s="33" t="s">
        <v>750</v>
      </c>
      <c r="H505" s="27" t="s">
        <v>751</v>
      </c>
      <c r="I505" s="21"/>
      <c r="J505" s="21"/>
      <c r="K505" s="21"/>
      <c r="L505" s="21"/>
      <c r="M505" s="21"/>
      <c r="N505" s="22">
        <f t="shared" si="1"/>
        <v>46206</v>
      </c>
      <c r="O505" s="23">
        <f>'RESOLUCIONES EPG'!$N505-'RESOLUCIONES EPG'!$D505</f>
        <v>3887</v>
      </c>
    </row>
    <row r="506" ht="16.5" customHeight="1">
      <c r="A506" s="29" t="str">
        <f>'RESOLUCIONES 2015'!A6371:H6371</f>
        <v/>
      </c>
      <c r="B506" s="46"/>
      <c r="C506" s="40">
        <v>504.0</v>
      </c>
      <c r="D506" s="41">
        <v>42320.0</v>
      </c>
      <c r="E506" s="33" t="s">
        <v>576</v>
      </c>
      <c r="F506" s="41"/>
      <c r="G506" s="33" t="s">
        <v>701</v>
      </c>
      <c r="H506" s="27" t="s">
        <v>752</v>
      </c>
      <c r="I506" s="23"/>
      <c r="J506" s="21"/>
      <c r="K506" s="21"/>
      <c r="L506" s="21"/>
      <c r="M506" s="21"/>
      <c r="N506" s="22">
        <f t="shared" si="1"/>
        <v>46206</v>
      </c>
      <c r="O506" s="23">
        <f>'RESOLUCIONES EPG'!$N506-'RESOLUCIONES EPG'!$D506</f>
        <v>3886</v>
      </c>
    </row>
    <row r="507" ht="15.75" customHeight="1">
      <c r="A507" s="29" t="str">
        <f>'RESOLUCIONES 2015'!A6374:H6374</f>
        <v/>
      </c>
      <c r="B507" s="46"/>
      <c r="C507" s="24">
        <v>507.0</v>
      </c>
      <c r="D507" s="35">
        <v>42320.0</v>
      </c>
      <c r="E507" s="33" t="s">
        <v>753</v>
      </c>
      <c r="F507" s="35"/>
      <c r="G507" s="33" t="s">
        <v>754</v>
      </c>
      <c r="H507" s="27"/>
      <c r="I507" s="23"/>
      <c r="J507" s="21"/>
      <c r="K507" s="21"/>
      <c r="L507" s="21"/>
      <c r="M507" s="21"/>
      <c r="N507" s="22">
        <f t="shared" si="1"/>
        <v>46206</v>
      </c>
      <c r="O507" s="23">
        <f>'RESOLUCIONES EPG'!$N507-'RESOLUCIONES EPG'!$D507</f>
        <v>3886</v>
      </c>
    </row>
    <row r="508" ht="16.5" customHeight="1">
      <c r="A508" s="29" t="str">
        <f>'RESOLUCIONES 2015'!A6372:H6372</f>
        <v/>
      </c>
      <c r="B508" s="46"/>
      <c r="C508" s="24">
        <v>505.0</v>
      </c>
      <c r="D508" s="35">
        <v>42320.0</v>
      </c>
      <c r="E508" s="33" t="s">
        <v>72</v>
      </c>
      <c r="F508" s="35"/>
      <c r="G508" s="33" t="s">
        <v>701</v>
      </c>
      <c r="H508" s="27" t="s">
        <v>755</v>
      </c>
      <c r="I508" s="23"/>
      <c r="J508" s="21"/>
      <c r="K508" s="21"/>
      <c r="L508" s="21"/>
      <c r="M508" s="21"/>
      <c r="N508" s="22">
        <f t="shared" si="1"/>
        <v>46206</v>
      </c>
      <c r="O508" s="23">
        <f>'RESOLUCIONES EPG'!$N508-'RESOLUCIONES EPG'!$D508</f>
        <v>3886</v>
      </c>
    </row>
    <row r="509" ht="15.75" customHeight="1">
      <c r="A509" s="29" t="str">
        <f>'RESOLUCIONES 2015'!A6369:H6369</f>
        <v/>
      </c>
      <c r="B509" s="46"/>
      <c r="C509" s="16">
        <v>502.0</v>
      </c>
      <c r="D509" s="35">
        <v>42320.0</v>
      </c>
      <c r="E509" s="33" t="s">
        <v>27</v>
      </c>
      <c r="F509" s="35"/>
      <c r="G509" s="33" t="s">
        <v>701</v>
      </c>
      <c r="H509" s="27" t="s">
        <v>746</v>
      </c>
      <c r="I509" s="23"/>
      <c r="J509" s="21"/>
      <c r="K509" s="21"/>
      <c r="L509" s="21"/>
      <c r="M509" s="21"/>
      <c r="N509" s="22">
        <f t="shared" si="1"/>
        <v>46206</v>
      </c>
      <c r="O509" s="23">
        <f>'RESOLUCIONES EPG'!$N509-'RESOLUCIONES EPG'!$D509</f>
        <v>3886</v>
      </c>
    </row>
    <row r="510" ht="15.75" customHeight="1">
      <c r="A510" s="29" t="str">
        <f>'RESOLUCIONES 2015'!A6370:H6370</f>
        <v/>
      </c>
      <c r="B510" s="46"/>
      <c r="C510" s="24">
        <v>503.0</v>
      </c>
      <c r="D510" s="35">
        <v>42320.0</v>
      </c>
      <c r="E510" s="33" t="s">
        <v>399</v>
      </c>
      <c r="F510" s="35"/>
      <c r="G510" s="33" t="s">
        <v>701</v>
      </c>
      <c r="H510" s="27" t="s">
        <v>514</v>
      </c>
      <c r="I510" s="23"/>
      <c r="J510" s="21"/>
      <c r="K510" s="21"/>
      <c r="L510" s="21"/>
      <c r="M510" s="21"/>
      <c r="N510" s="22">
        <f t="shared" si="1"/>
        <v>46206</v>
      </c>
      <c r="O510" s="23">
        <f>'RESOLUCIONES EPG'!$N510-'RESOLUCIONES EPG'!$D510</f>
        <v>3886</v>
      </c>
    </row>
    <row r="511" ht="15.75" customHeight="1">
      <c r="A511" s="29" t="str">
        <f>'RESOLUCIONES 2015'!A6373:H6373</f>
        <v/>
      </c>
      <c r="B511" s="34"/>
      <c r="C511" s="24">
        <v>506.0</v>
      </c>
      <c r="D511" s="35">
        <v>42320.0</v>
      </c>
      <c r="E511" s="33" t="s">
        <v>331</v>
      </c>
      <c r="F511" s="35"/>
      <c r="G511" s="33" t="s">
        <v>701</v>
      </c>
      <c r="H511" s="27" t="s">
        <v>756</v>
      </c>
      <c r="I511" s="23"/>
      <c r="J511" s="21"/>
      <c r="K511" s="21"/>
      <c r="L511" s="21"/>
      <c r="M511" s="21"/>
      <c r="N511" s="22">
        <f t="shared" si="1"/>
        <v>46206</v>
      </c>
      <c r="O511" s="23">
        <f>'RESOLUCIONES EPG'!$N511-'RESOLUCIONES EPG'!$D511</f>
        <v>3886</v>
      </c>
    </row>
    <row r="512" ht="15.75" customHeight="1">
      <c r="A512" s="29" t="str">
        <f>'RESOLUCIONES 2015'!A6380:H6380</f>
        <v/>
      </c>
      <c r="B512" s="46"/>
      <c r="C512" s="24">
        <v>513.0</v>
      </c>
      <c r="D512" s="35">
        <v>42328.0</v>
      </c>
      <c r="E512" s="33" t="s">
        <v>576</v>
      </c>
      <c r="F512" s="35"/>
      <c r="G512" s="33" t="s">
        <v>701</v>
      </c>
      <c r="H512" s="27" t="s">
        <v>752</v>
      </c>
      <c r="I512" s="23"/>
      <c r="J512" s="21"/>
      <c r="K512" s="21"/>
      <c r="L512" s="21"/>
      <c r="M512" s="21"/>
      <c r="N512" s="22">
        <f t="shared" si="1"/>
        <v>46206</v>
      </c>
      <c r="O512" s="23">
        <f>'RESOLUCIONES EPG'!$N512-'RESOLUCIONES EPG'!$D512</f>
        <v>3878</v>
      </c>
    </row>
    <row r="513" ht="15.75" customHeight="1">
      <c r="A513" s="29" t="str">
        <f>'RESOLUCIONES 2015'!A6386:H6386</f>
        <v/>
      </c>
      <c r="B513" s="46"/>
      <c r="C513" s="16">
        <v>519.0</v>
      </c>
      <c r="D513" s="35">
        <v>42328.0</v>
      </c>
      <c r="E513" s="48" t="s">
        <v>579</v>
      </c>
      <c r="F513" s="49"/>
      <c r="G513" s="48" t="s">
        <v>416</v>
      </c>
      <c r="H513" s="50"/>
      <c r="I513" s="54"/>
      <c r="J513" s="21"/>
      <c r="K513" s="21"/>
      <c r="L513" s="21"/>
      <c r="M513" s="21"/>
      <c r="N513" s="22">
        <f t="shared" si="1"/>
        <v>46206</v>
      </c>
      <c r="O513" s="23">
        <f>'RESOLUCIONES EPG'!$N513-'RESOLUCIONES EPG'!$D513</f>
        <v>3878</v>
      </c>
    </row>
    <row r="514" ht="15.75" customHeight="1">
      <c r="A514" s="29" t="str">
        <f>'RESOLUCIONES 2015'!A6383:H6383</f>
        <v/>
      </c>
      <c r="B514" s="46"/>
      <c r="C514" s="24">
        <v>516.0</v>
      </c>
      <c r="D514" s="35">
        <v>42328.0</v>
      </c>
      <c r="E514" s="33" t="s">
        <v>757</v>
      </c>
      <c r="F514" s="35"/>
      <c r="G514" s="33" t="s">
        <v>758</v>
      </c>
      <c r="H514" s="27"/>
      <c r="I514" s="23"/>
      <c r="J514" s="21"/>
      <c r="K514" s="21"/>
      <c r="L514" s="21"/>
      <c r="M514" s="21"/>
      <c r="N514" s="22">
        <f t="shared" si="1"/>
        <v>46206</v>
      </c>
      <c r="O514" s="23">
        <f>'RESOLUCIONES EPG'!$N514-'RESOLUCIONES EPG'!$D514</f>
        <v>3878</v>
      </c>
    </row>
    <row r="515" ht="15.75" customHeight="1">
      <c r="A515" s="29" t="str">
        <f>'RESOLUCIONES 2015'!A6381:H6381</f>
        <v/>
      </c>
      <c r="B515" s="46"/>
      <c r="C515" s="24">
        <v>514.0</v>
      </c>
      <c r="D515" s="35">
        <v>42328.0</v>
      </c>
      <c r="E515" s="33" t="s">
        <v>431</v>
      </c>
      <c r="F515" s="35"/>
      <c r="G515" s="33" t="s">
        <v>89</v>
      </c>
      <c r="H515" s="27" t="s">
        <v>90</v>
      </c>
      <c r="I515" s="23"/>
      <c r="J515" s="21"/>
      <c r="K515" s="21"/>
      <c r="L515" s="21"/>
      <c r="M515" s="21"/>
      <c r="N515" s="22">
        <f t="shared" si="1"/>
        <v>46206</v>
      </c>
      <c r="O515" s="23">
        <f>'RESOLUCIONES EPG'!$N515-'RESOLUCIONES EPG'!$D515</f>
        <v>3878</v>
      </c>
    </row>
    <row r="516" ht="16.5" customHeight="1">
      <c r="A516" s="29" t="str">
        <f>'RESOLUCIONES 2015'!A6378:H6378</f>
        <v/>
      </c>
      <c r="B516" s="46"/>
      <c r="C516" s="24">
        <v>511.0</v>
      </c>
      <c r="D516" s="35">
        <v>42328.0</v>
      </c>
      <c r="E516" s="33" t="s">
        <v>759</v>
      </c>
      <c r="F516" s="35"/>
      <c r="G516" s="33" t="s">
        <v>363</v>
      </c>
      <c r="H516" s="27"/>
      <c r="I516" s="23"/>
      <c r="J516" s="21"/>
      <c r="K516" s="21"/>
      <c r="L516" s="21"/>
      <c r="M516" s="21"/>
      <c r="N516" s="22">
        <f t="shared" si="1"/>
        <v>46206</v>
      </c>
      <c r="O516" s="23">
        <f>'RESOLUCIONES EPG'!$N516-'RESOLUCIONES EPG'!$D516</f>
        <v>3878</v>
      </c>
    </row>
    <row r="517" ht="16.5" customHeight="1">
      <c r="A517" s="29" t="str">
        <f>'RESOLUCIONES 2015'!A6382:H6382</f>
        <v/>
      </c>
      <c r="B517" s="46"/>
      <c r="C517" s="16">
        <v>515.0</v>
      </c>
      <c r="D517" s="35">
        <v>42328.0</v>
      </c>
      <c r="E517" s="55" t="s">
        <v>760</v>
      </c>
      <c r="F517" s="35"/>
      <c r="G517" s="33" t="s">
        <v>761</v>
      </c>
      <c r="H517" s="27"/>
      <c r="I517" s="23"/>
      <c r="J517" s="21"/>
      <c r="K517" s="21"/>
      <c r="L517" s="21"/>
      <c r="M517" s="21"/>
      <c r="N517" s="22">
        <f t="shared" si="1"/>
        <v>46206</v>
      </c>
      <c r="O517" s="23">
        <f>'RESOLUCIONES EPG'!$N517-'RESOLUCIONES EPG'!$D517</f>
        <v>3878</v>
      </c>
    </row>
    <row r="518" ht="16.5" customHeight="1">
      <c r="A518" s="29" t="str">
        <f>'RESOLUCIONES 2015'!A6385:H6385</f>
        <v/>
      </c>
      <c r="B518" s="46"/>
      <c r="C518" s="24">
        <v>518.0</v>
      </c>
      <c r="D518" s="35">
        <v>42328.0</v>
      </c>
      <c r="E518" s="33" t="s">
        <v>762</v>
      </c>
      <c r="F518" s="35"/>
      <c r="G518" s="33" t="s">
        <v>761</v>
      </c>
      <c r="H518" s="27" t="s">
        <v>763</v>
      </c>
      <c r="I518" s="23"/>
      <c r="J518" s="21"/>
      <c r="K518" s="21"/>
      <c r="L518" s="21"/>
      <c r="M518" s="21"/>
      <c r="N518" s="22">
        <f t="shared" si="1"/>
        <v>46206</v>
      </c>
      <c r="O518" s="23">
        <f>'RESOLUCIONES EPG'!$N518-'RESOLUCIONES EPG'!$D518</f>
        <v>3878</v>
      </c>
    </row>
    <row r="519" ht="15.75" customHeight="1">
      <c r="A519" s="29" t="str">
        <f>'RESOLUCIONES 2015'!A6376:H6376</f>
        <v/>
      </c>
      <c r="B519" s="46"/>
      <c r="C519" s="24">
        <v>509.0</v>
      </c>
      <c r="D519" s="35">
        <v>42328.0</v>
      </c>
      <c r="E519" s="33" t="s">
        <v>54</v>
      </c>
      <c r="F519" s="35"/>
      <c r="G519" s="33" t="s">
        <v>89</v>
      </c>
      <c r="H519" s="27" t="s">
        <v>764</v>
      </c>
      <c r="I519" s="23"/>
      <c r="J519" s="21"/>
      <c r="K519" s="21"/>
      <c r="L519" s="21"/>
      <c r="M519" s="21"/>
      <c r="N519" s="22">
        <f t="shared" si="1"/>
        <v>46206</v>
      </c>
      <c r="O519" s="23">
        <f>'RESOLUCIONES EPG'!$N519-'RESOLUCIONES EPG'!$D519</f>
        <v>3878</v>
      </c>
    </row>
    <row r="520" ht="15.75" customHeight="1">
      <c r="A520" s="29" t="str">
        <f>'RESOLUCIONES 2015'!A6384:H6384</f>
        <v/>
      </c>
      <c r="B520" s="46"/>
      <c r="C520" s="24">
        <v>517.0</v>
      </c>
      <c r="D520" s="35">
        <v>42328.0</v>
      </c>
      <c r="E520" s="33" t="s">
        <v>765</v>
      </c>
      <c r="F520" s="35"/>
      <c r="G520" s="33" t="s">
        <v>761</v>
      </c>
      <c r="H520" s="27" t="s">
        <v>628</v>
      </c>
      <c r="I520" s="23"/>
      <c r="J520" s="21"/>
      <c r="K520" s="21"/>
      <c r="L520" s="21"/>
      <c r="M520" s="21"/>
      <c r="N520" s="22">
        <f t="shared" si="1"/>
        <v>46206</v>
      </c>
      <c r="O520" s="23">
        <f>'RESOLUCIONES EPG'!$N520-'RESOLUCIONES EPG'!$D520</f>
        <v>3878</v>
      </c>
    </row>
    <row r="521" ht="15.75" customHeight="1">
      <c r="A521" s="29" t="str">
        <f>'RESOLUCIONES 2015'!A6379:H6379</f>
        <v/>
      </c>
      <c r="B521" s="46"/>
      <c r="C521" s="16">
        <v>512.0</v>
      </c>
      <c r="D521" s="35">
        <v>42328.0</v>
      </c>
      <c r="E521" s="33" t="s">
        <v>766</v>
      </c>
      <c r="F521" s="35"/>
      <c r="G521" s="33" t="s">
        <v>18</v>
      </c>
      <c r="H521" s="27"/>
      <c r="I521" s="23"/>
      <c r="J521" s="21"/>
      <c r="K521" s="21"/>
      <c r="L521" s="21"/>
      <c r="M521" s="21"/>
      <c r="N521" s="22">
        <f t="shared" si="1"/>
        <v>46206</v>
      </c>
      <c r="O521" s="23">
        <f>'RESOLUCIONES EPG'!$N521-'RESOLUCIONES EPG'!$D521</f>
        <v>3878</v>
      </c>
    </row>
    <row r="522" ht="15.75" customHeight="1">
      <c r="A522" s="29" t="str">
        <f>'RESOLUCIONES 2015'!A6377:H6377</f>
        <v/>
      </c>
      <c r="B522" s="46"/>
      <c r="C522" s="24">
        <v>510.0</v>
      </c>
      <c r="D522" s="35">
        <v>42328.0</v>
      </c>
      <c r="E522" s="33" t="s">
        <v>304</v>
      </c>
      <c r="F522" s="35"/>
      <c r="G522" s="33" t="s">
        <v>89</v>
      </c>
      <c r="H522" s="27" t="s">
        <v>90</v>
      </c>
      <c r="I522" s="23"/>
      <c r="J522" s="21"/>
      <c r="K522" s="21"/>
      <c r="L522" s="21"/>
      <c r="M522" s="21"/>
      <c r="N522" s="22">
        <f t="shared" si="1"/>
        <v>46206</v>
      </c>
      <c r="O522" s="23">
        <f>'RESOLUCIONES EPG'!$N522-'RESOLUCIONES EPG'!$D522</f>
        <v>3878</v>
      </c>
    </row>
    <row r="523" ht="15.75" customHeight="1">
      <c r="A523" s="29" t="str">
        <f>'RESOLUCIONES 2015'!A6387:H6387</f>
        <v/>
      </c>
      <c r="B523" s="46"/>
      <c r="C523" s="24">
        <v>520.0</v>
      </c>
      <c r="D523" s="35">
        <v>42332.0</v>
      </c>
      <c r="E523" s="33" t="s">
        <v>700</v>
      </c>
      <c r="F523" s="35"/>
      <c r="G523" s="33" t="s">
        <v>767</v>
      </c>
      <c r="H523" s="27"/>
      <c r="I523" s="23"/>
      <c r="J523" s="21"/>
      <c r="K523" s="21"/>
      <c r="L523" s="21"/>
      <c r="M523" s="21"/>
      <c r="N523" s="22">
        <f t="shared" si="1"/>
        <v>46206</v>
      </c>
      <c r="O523" s="23">
        <f>'RESOLUCIONES EPG'!$N523-'RESOLUCIONES EPG'!$D523</f>
        <v>3874</v>
      </c>
    </row>
    <row r="524" ht="16.5" customHeight="1">
      <c r="A524" s="29" t="str">
        <f>'RESOLUCIONES 2015'!A6388:H6388</f>
        <v/>
      </c>
      <c r="B524" s="46"/>
      <c r="C524" s="24">
        <v>521.0</v>
      </c>
      <c r="D524" s="35">
        <v>42332.0</v>
      </c>
      <c r="E524" s="33" t="s">
        <v>700</v>
      </c>
      <c r="F524" s="35"/>
      <c r="G524" s="33" t="s">
        <v>768</v>
      </c>
      <c r="H524" s="27"/>
      <c r="I524" s="23"/>
      <c r="J524" s="21"/>
      <c r="K524" s="21"/>
      <c r="L524" s="21"/>
      <c r="M524" s="21"/>
      <c r="N524" s="22">
        <f t="shared" si="1"/>
        <v>46206</v>
      </c>
      <c r="O524" s="23">
        <f>'RESOLUCIONES EPG'!$N524-'RESOLUCIONES EPG'!$D524</f>
        <v>3874</v>
      </c>
    </row>
    <row r="525" ht="16.5" customHeight="1">
      <c r="A525" s="29" t="str">
        <f>'RESOLUCIONES 2015'!A6391:H6391</f>
        <v/>
      </c>
      <c r="B525" s="46"/>
      <c r="C525" s="16">
        <v>524.0</v>
      </c>
      <c r="D525" s="35">
        <v>42334.0</v>
      </c>
      <c r="E525" s="33" t="s">
        <v>420</v>
      </c>
      <c r="F525" s="35"/>
      <c r="G525" s="33" t="s">
        <v>416</v>
      </c>
      <c r="H525" s="27"/>
      <c r="I525" s="23"/>
      <c r="J525" s="21"/>
      <c r="K525" s="21"/>
      <c r="L525" s="21"/>
      <c r="M525" s="21"/>
      <c r="N525" s="22">
        <f t="shared" si="1"/>
        <v>46206</v>
      </c>
      <c r="O525" s="23">
        <f>'RESOLUCIONES EPG'!$N525-'RESOLUCIONES EPG'!$D525</f>
        <v>3872</v>
      </c>
    </row>
    <row r="526" ht="16.5" customHeight="1">
      <c r="A526" s="29" t="str">
        <f>'RESOLUCIONES 2015'!A6389:H6389</f>
        <v/>
      </c>
      <c r="B526" s="46"/>
      <c r="C526" s="24">
        <v>522.0</v>
      </c>
      <c r="D526" s="35">
        <v>42334.0</v>
      </c>
      <c r="E526" s="33" t="s">
        <v>759</v>
      </c>
      <c r="F526" s="35"/>
      <c r="G526" s="33" t="s">
        <v>701</v>
      </c>
      <c r="H526" s="27" t="s">
        <v>769</v>
      </c>
      <c r="I526" s="23"/>
      <c r="J526" s="21"/>
      <c r="K526" s="21"/>
      <c r="L526" s="21"/>
      <c r="M526" s="21"/>
      <c r="N526" s="22">
        <f t="shared" si="1"/>
        <v>46206</v>
      </c>
      <c r="O526" s="23">
        <f>'RESOLUCIONES EPG'!$N526-'RESOLUCIONES EPG'!$D526</f>
        <v>3872</v>
      </c>
    </row>
    <row r="527" ht="16.5" customHeight="1">
      <c r="A527" s="29" t="str">
        <f>'RESOLUCIONES 2015'!A6393:H6393</f>
        <v/>
      </c>
      <c r="B527" s="46"/>
      <c r="C527" s="24">
        <v>526.0</v>
      </c>
      <c r="D527" s="35">
        <v>42334.0</v>
      </c>
      <c r="E527" s="33" t="s">
        <v>700</v>
      </c>
      <c r="F527" s="35"/>
      <c r="G527" s="33" t="s">
        <v>416</v>
      </c>
      <c r="H527" s="27"/>
      <c r="I527" s="23"/>
      <c r="J527" s="21"/>
      <c r="K527" s="21"/>
      <c r="L527" s="21"/>
      <c r="M527" s="21"/>
      <c r="N527" s="22">
        <f t="shared" si="1"/>
        <v>46206</v>
      </c>
      <c r="O527" s="23">
        <f>'RESOLUCIONES EPG'!$N527-'RESOLUCIONES EPG'!$D527</f>
        <v>3872</v>
      </c>
    </row>
    <row r="528" ht="16.5" customHeight="1">
      <c r="A528" s="29" t="str">
        <f>'RESOLUCIONES 2015'!A6390:H6390</f>
        <v/>
      </c>
      <c r="B528" s="46"/>
      <c r="C528" s="24">
        <v>523.0</v>
      </c>
      <c r="D528" s="35">
        <v>42334.0</v>
      </c>
      <c r="E528" s="33" t="s">
        <v>30</v>
      </c>
      <c r="F528" s="35"/>
      <c r="G528" s="33" t="s">
        <v>50</v>
      </c>
      <c r="H528" s="27" t="s">
        <v>770</v>
      </c>
      <c r="I528" s="23"/>
      <c r="J528" s="21"/>
      <c r="K528" s="21"/>
      <c r="L528" s="21"/>
      <c r="M528" s="21"/>
      <c r="N528" s="22">
        <f t="shared" si="1"/>
        <v>46206</v>
      </c>
      <c r="O528" s="23">
        <f>'RESOLUCIONES EPG'!$N528-'RESOLUCIONES EPG'!$D528</f>
        <v>3872</v>
      </c>
    </row>
    <row r="529" ht="16.5" customHeight="1">
      <c r="A529" s="29" t="str">
        <f>'RESOLUCIONES 2015'!A6395:H6395</f>
        <v/>
      </c>
      <c r="B529" s="46"/>
      <c r="C529" s="16">
        <v>528.0</v>
      </c>
      <c r="D529" s="35">
        <v>42334.0</v>
      </c>
      <c r="E529" s="55" t="s">
        <v>478</v>
      </c>
      <c r="F529" s="35"/>
      <c r="G529" s="33" t="s">
        <v>50</v>
      </c>
      <c r="H529" s="27"/>
      <c r="I529" s="23"/>
      <c r="J529" s="21"/>
      <c r="K529" s="21"/>
      <c r="L529" s="21"/>
      <c r="M529" s="21"/>
      <c r="N529" s="22">
        <f t="shared" si="1"/>
        <v>46206</v>
      </c>
      <c r="O529" s="23">
        <f>'RESOLUCIONES EPG'!$N529-'RESOLUCIONES EPG'!$D529</f>
        <v>3872</v>
      </c>
    </row>
    <row r="530" ht="16.5" customHeight="1">
      <c r="A530" s="29" t="str">
        <f>'RESOLUCIONES 2015'!A6392:H6392</f>
        <v/>
      </c>
      <c r="B530" s="46"/>
      <c r="C530" s="24">
        <v>525.0</v>
      </c>
      <c r="D530" s="35">
        <v>42334.0</v>
      </c>
      <c r="E530" s="33" t="s">
        <v>365</v>
      </c>
      <c r="F530" s="35"/>
      <c r="G530" s="33" t="s">
        <v>701</v>
      </c>
      <c r="H530" s="27" t="s">
        <v>771</v>
      </c>
      <c r="I530" s="23"/>
      <c r="J530" s="21"/>
      <c r="K530" s="21"/>
      <c r="L530" s="21"/>
      <c r="M530" s="21"/>
      <c r="N530" s="22">
        <f t="shared" si="1"/>
        <v>46206</v>
      </c>
      <c r="O530" s="23">
        <f>'RESOLUCIONES EPG'!$N530-'RESOLUCIONES EPG'!$D530</f>
        <v>3872</v>
      </c>
    </row>
    <row r="531" ht="16.5" customHeight="1">
      <c r="A531" s="29" t="str">
        <f>'RESOLUCIONES 2015'!A6394:H6394</f>
        <v/>
      </c>
      <c r="B531" s="46"/>
      <c r="C531" s="24">
        <v>527.0</v>
      </c>
      <c r="D531" s="35">
        <v>42334.0</v>
      </c>
      <c r="E531" s="33" t="s">
        <v>469</v>
      </c>
      <c r="F531" s="35"/>
      <c r="G531" s="33" t="s">
        <v>50</v>
      </c>
      <c r="H531" s="27" t="s">
        <v>772</v>
      </c>
      <c r="I531" s="23"/>
      <c r="J531" s="21"/>
      <c r="K531" s="21"/>
      <c r="L531" s="21"/>
      <c r="M531" s="21"/>
      <c r="N531" s="22">
        <f t="shared" si="1"/>
        <v>46206</v>
      </c>
      <c r="O531" s="23">
        <f>'RESOLUCIONES EPG'!$N531-'RESOLUCIONES EPG'!$D531</f>
        <v>3872</v>
      </c>
    </row>
    <row r="532" ht="16.5" customHeight="1">
      <c r="A532" s="29" t="str">
        <f>'RESOLUCIONES 2015'!A6398:H6398</f>
        <v/>
      </c>
      <c r="B532" s="46"/>
      <c r="C532" s="24">
        <v>531.0</v>
      </c>
      <c r="D532" s="35">
        <v>42338.0</v>
      </c>
      <c r="E532" s="33" t="s">
        <v>773</v>
      </c>
      <c r="F532" s="35"/>
      <c r="G532" s="33" t="s">
        <v>701</v>
      </c>
      <c r="H532" s="27" t="s">
        <v>774</v>
      </c>
      <c r="I532" s="23"/>
      <c r="J532" s="21"/>
      <c r="K532" s="21"/>
      <c r="L532" s="21"/>
      <c r="M532" s="21"/>
      <c r="N532" s="22">
        <f t="shared" si="1"/>
        <v>46206</v>
      </c>
      <c r="O532" s="23">
        <f>'RESOLUCIONES EPG'!$N532-'RESOLUCIONES EPG'!$D532</f>
        <v>3868</v>
      </c>
    </row>
    <row r="533" ht="16.5" customHeight="1">
      <c r="A533" s="29" t="str">
        <f>'RESOLUCIONES 2015'!A6397:H6397</f>
        <v/>
      </c>
      <c r="B533" s="46"/>
      <c r="C533" s="16">
        <v>530.0</v>
      </c>
      <c r="D533" s="35">
        <v>42338.0</v>
      </c>
      <c r="E533" s="33" t="s">
        <v>423</v>
      </c>
      <c r="F533" s="35"/>
      <c r="G533" s="33" t="s">
        <v>701</v>
      </c>
      <c r="H533" s="27" t="s">
        <v>775</v>
      </c>
      <c r="I533" s="23"/>
      <c r="J533" s="21"/>
      <c r="K533" s="21"/>
      <c r="L533" s="21"/>
      <c r="M533" s="21"/>
      <c r="N533" s="22">
        <f t="shared" si="1"/>
        <v>46206</v>
      </c>
      <c r="O533" s="23">
        <f>'RESOLUCIONES EPG'!$N533-'RESOLUCIONES EPG'!$D533</f>
        <v>3868</v>
      </c>
    </row>
    <row r="534" ht="16.5" customHeight="1">
      <c r="A534" s="29" t="str">
        <f>'RESOLUCIONES 2015'!A6399:H6399</f>
        <v/>
      </c>
      <c r="B534" s="46"/>
      <c r="C534" s="24">
        <v>532.0</v>
      </c>
      <c r="D534" s="35">
        <v>42338.0</v>
      </c>
      <c r="E534" s="33" t="s">
        <v>360</v>
      </c>
      <c r="F534" s="35"/>
      <c r="G534" s="33" t="s">
        <v>89</v>
      </c>
      <c r="H534" s="27" t="s">
        <v>733</v>
      </c>
      <c r="I534" s="23"/>
      <c r="J534" s="21"/>
      <c r="K534" s="21"/>
      <c r="L534" s="21"/>
      <c r="M534" s="21"/>
      <c r="N534" s="22">
        <f t="shared" si="1"/>
        <v>46206</v>
      </c>
      <c r="O534" s="23">
        <f>'RESOLUCIONES EPG'!$N534-'RESOLUCIONES EPG'!$D534</f>
        <v>3868</v>
      </c>
    </row>
    <row r="535" ht="16.5" customHeight="1">
      <c r="A535" s="29" t="str">
        <f>'RESOLUCIONES 2015'!A6396:H6396</f>
        <v/>
      </c>
      <c r="B535" s="46"/>
      <c r="C535" s="24">
        <v>529.0</v>
      </c>
      <c r="D535" s="56">
        <v>42338.0</v>
      </c>
      <c r="E535" s="55" t="s">
        <v>776</v>
      </c>
      <c r="F535" s="56"/>
      <c r="G535" s="33" t="s">
        <v>363</v>
      </c>
      <c r="H535" s="27"/>
      <c r="I535" s="23"/>
      <c r="J535" s="21"/>
      <c r="K535" s="21"/>
      <c r="L535" s="21"/>
      <c r="M535" s="21"/>
      <c r="N535" s="22">
        <f t="shared" si="1"/>
        <v>46206</v>
      </c>
      <c r="O535" s="23">
        <f>'RESOLUCIONES EPG'!$N535-'RESOLUCIONES EPG'!$D535</f>
        <v>3868</v>
      </c>
    </row>
    <row r="536" ht="15.75" customHeight="1">
      <c r="A536" s="29" t="str">
        <f>'RESOLUCIONES 2015'!A6401:H6401</f>
        <v/>
      </c>
      <c r="B536" s="46"/>
      <c r="C536" s="24">
        <v>534.0</v>
      </c>
      <c r="D536" s="35">
        <v>42339.0</v>
      </c>
      <c r="E536" s="33" t="s">
        <v>283</v>
      </c>
      <c r="F536" s="35"/>
      <c r="G536" s="33" t="s">
        <v>777</v>
      </c>
      <c r="H536" s="27" t="s">
        <v>778</v>
      </c>
      <c r="I536" s="23"/>
      <c r="J536" s="21"/>
      <c r="K536" s="21"/>
      <c r="L536" s="21"/>
      <c r="M536" s="21"/>
      <c r="N536" s="22">
        <f t="shared" si="1"/>
        <v>46206</v>
      </c>
      <c r="O536" s="23">
        <f>'RESOLUCIONES EPG'!$N536-'RESOLUCIONES EPG'!$D536</f>
        <v>3867</v>
      </c>
    </row>
    <row r="537" ht="15.75" customHeight="1">
      <c r="A537" s="29" t="str">
        <f>'RESOLUCIONES 2015'!A6400:H6400</f>
        <v/>
      </c>
      <c r="B537" s="46"/>
      <c r="C537" s="16">
        <v>533.0</v>
      </c>
      <c r="D537" s="35">
        <v>42339.0</v>
      </c>
      <c r="E537" s="33" t="s">
        <v>779</v>
      </c>
      <c r="F537" s="35"/>
      <c r="G537" s="33" t="s">
        <v>50</v>
      </c>
      <c r="H537" s="27" t="s">
        <v>780</v>
      </c>
      <c r="I537" s="23"/>
      <c r="J537" s="21"/>
      <c r="K537" s="21"/>
      <c r="L537" s="21"/>
      <c r="M537" s="21"/>
      <c r="N537" s="22">
        <f t="shared" si="1"/>
        <v>46206</v>
      </c>
      <c r="O537" s="23">
        <f>'RESOLUCIONES EPG'!$N537-'RESOLUCIONES EPG'!$D537</f>
        <v>3867</v>
      </c>
    </row>
    <row r="538" ht="16.5" customHeight="1">
      <c r="A538" s="29" t="str">
        <f>'RESOLUCIONES 2015'!A6402:H6402</f>
        <v/>
      </c>
      <c r="B538" s="46"/>
      <c r="C538" s="24">
        <v>535.0</v>
      </c>
      <c r="D538" s="35">
        <v>42339.0</v>
      </c>
      <c r="E538" s="33" t="s">
        <v>388</v>
      </c>
      <c r="F538" s="35"/>
      <c r="G538" s="33" t="s">
        <v>781</v>
      </c>
      <c r="H538" s="27" t="s">
        <v>782</v>
      </c>
      <c r="I538" s="23"/>
      <c r="J538" s="21"/>
      <c r="K538" s="21"/>
      <c r="L538" s="21"/>
      <c r="M538" s="21"/>
      <c r="N538" s="22">
        <f t="shared" si="1"/>
        <v>46206</v>
      </c>
      <c r="O538" s="23">
        <f>'RESOLUCIONES EPG'!$N538-'RESOLUCIONES EPG'!$D538</f>
        <v>3867</v>
      </c>
    </row>
    <row r="539" ht="16.5" customHeight="1">
      <c r="A539" s="29" t="str">
        <f>'RESOLUCIONES 2015'!A6403:H6403</f>
        <v/>
      </c>
      <c r="B539" s="46"/>
      <c r="C539" s="24">
        <v>536.0</v>
      </c>
      <c r="D539" s="35">
        <v>42340.0</v>
      </c>
      <c r="E539" s="33" t="s">
        <v>783</v>
      </c>
      <c r="F539" s="35"/>
      <c r="G539" s="33" t="s">
        <v>761</v>
      </c>
      <c r="H539" s="27"/>
      <c r="I539" s="23"/>
      <c r="J539" s="21"/>
      <c r="K539" s="21"/>
      <c r="L539" s="21"/>
      <c r="M539" s="21"/>
      <c r="N539" s="22">
        <f t="shared" si="1"/>
        <v>46206</v>
      </c>
      <c r="O539" s="23">
        <f>'RESOLUCIONES EPG'!$N539-'RESOLUCIONES EPG'!$D539</f>
        <v>3866</v>
      </c>
    </row>
    <row r="540" ht="15.75" customHeight="1">
      <c r="A540" s="29" t="str">
        <f>'RESOLUCIONES 2015'!A6407:H6407</f>
        <v/>
      </c>
      <c r="B540" s="46"/>
      <c r="C540" s="24">
        <v>540.0</v>
      </c>
      <c r="D540" s="35">
        <v>42341.0</v>
      </c>
      <c r="E540" s="33" t="s">
        <v>784</v>
      </c>
      <c r="F540" s="35"/>
      <c r="G540" s="33" t="s">
        <v>781</v>
      </c>
      <c r="H540" s="27"/>
      <c r="I540" s="23"/>
      <c r="J540" s="21"/>
      <c r="K540" s="21"/>
      <c r="L540" s="21"/>
      <c r="M540" s="21"/>
      <c r="N540" s="22">
        <f t="shared" si="1"/>
        <v>46206</v>
      </c>
      <c r="O540" s="23">
        <f>'RESOLUCIONES EPG'!$N540-'RESOLUCIONES EPG'!$D540</f>
        <v>3865</v>
      </c>
    </row>
    <row r="541" ht="15.75" customHeight="1">
      <c r="A541" s="29" t="str">
        <f>'RESOLUCIONES 2015'!A6406:H6406</f>
        <v/>
      </c>
      <c r="B541" s="46"/>
      <c r="C541" s="16">
        <v>539.0</v>
      </c>
      <c r="D541" s="35">
        <v>42341.0</v>
      </c>
      <c r="E541" s="33" t="s">
        <v>785</v>
      </c>
      <c r="F541" s="35"/>
      <c r="G541" s="33"/>
      <c r="H541" s="27"/>
      <c r="I541" s="23"/>
      <c r="J541" s="21"/>
      <c r="K541" s="21"/>
      <c r="L541" s="21"/>
      <c r="M541" s="21"/>
      <c r="N541" s="22">
        <f t="shared" si="1"/>
        <v>46206</v>
      </c>
      <c r="O541" s="23">
        <f>'RESOLUCIONES EPG'!$N541-'RESOLUCIONES EPG'!$D541</f>
        <v>3865</v>
      </c>
    </row>
    <row r="542" ht="15.75" customHeight="1">
      <c r="A542" s="29" t="str">
        <f>'RESOLUCIONES 2015'!A6404:H6404</f>
        <v/>
      </c>
      <c r="B542" s="46"/>
      <c r="C542" s="24">
        <v>537.0</v>
      </c>
      <c r="D542" s="35">
        <v>42341.0</v>
      </c>
      <c r="E542" s="33" t="s">
        <v>786</v>
      </c>
      <c r="F542" s="35"/>
      <c r="G542" s="33" t="s">
        <v>761</v>
      </c>
      <c r="H542" s="27"/>
      <c r="I542" s="23"/>
      <c r="J542" s="21"/>
      <c r="K542" s="21"/>
      <c r="L542" s="21"/>
      <c r="M542" s="21"/>
      <c r="N542" s="22">
        <f t="shared" si="1"/>
        <v>46206</v>
      </c>
      <c r="O542" s="23">
        <f>'RESOLUCIONES EPG'!$N542-'RESOLUCIONES EPG'!$D542</f>
        <v>3865</v>
      </c>
    </row>
    <row r="543" ht="16.5" customHeight="1">
      <c r="A543" s="29" t="str">
        <f>'RESOLUCIONES 2015'!A6408:H6408</f>
        <v/>
      </c>
      <c r="B543" s="46"/>
      <c r="C543" s="24">
        <v>541.0</v>
      </c>
      <c r="D543" s="35">
        <v>42341.0</v>
      </c>
      <c r="E543" s="33" t="s">
        <v>787</v>
      </c>
      <c r="F543" s="35"/>
      <c r="G543" s="33" t="s">
        <v>363</v>
      </c>
      <c r="H543" s="27"/>
      <c r="I543" s="23"/>
      <c r="J543" s="21"/>
      <c r="K543" s="21"/>
      <c r="L543" s="21"/>
      <c r="M543" s="21"/>
      <c r="N543" s="22">
        <f t="shared" si="1"/>
        <v>46206</v>
      </c>
      <c r="O543" s="23">
        <f>'RESOLUCIONES EPG'!$N543-'RESOLUCIONES EPG'!$D543</f>
        <v>3865</v>
      </c>
    </row>
    <row r="544" ht="16.5" customHeight="1">
      <c r="A544" s="29" t="str">
        <f>'RESOLUCIONES 2015'!A6405:H6405</f>
        <v/>
      </c>
      <c r="B544" s="46"/>
      <c r="C544" s="24">
        <v>538.0</v>
      </c>
      <c r="D544" s="35">
        <v>42341.0</v>
      </c>
      <c r="E544" s="33" t="s">
        <v>653</v>
      </c>
      <c r="F544" s="35"/>
      <c r="G544" s="33" t="s">
        <v>363</v>
      </c>
      <c r="H544" s="27"/>
      <c r="I544" s="23"/>
      <c r="J544" s="21"/>
      <c r="K544" s="21"/>
      <c r="L544" s="21"/>
      <c r="M544" s="21"/>
      <c r="N544" s="22">
        <f t="shared" si="1"/>
        <v>46206</v>
      </c>
      <c r="O544" s="23">
        <f>'RESOLUCIONES EPG'!$N544-'RESOLUCIONES EPG'!$D544</f>
        <v>3865</v>
      </c>
    </row>
    <row r="545" ht="16.5" customHeight="1">
      <c r="A545" s="29" t="str">
        <f>'RESOLUCIONES 2015'!A6409:H6409</f>
        <v/>
      </c>
      <c r="B545" s="46"/>
      <c r="C545" s="16">
        <v>542.0</v>
      </c>
      <c r="D545" s="35">
        <v>42341.0</v>
      </c>
      <c r="E545" s="33" t="s">
        <v>83</v>
      </c>
      <c r="F545" s="35"/>
      <c r="G545" s="33" t="s">
        <v>788</v>
      </c>
      <c r="H545" s="27"/>
      <c r="I545" s="23"/>
      <c r="J545" s="21"/>
      <c r="K545" s="21"/>
      <c r="L545" s="21"/>
      <c r="M545" s="21"/>
      <c r="N545" s="22">
        <f t="shared" si="1"/>
        <v>46206</v>
      </c>
      <c r="O545" s="23">
        <f>'RESOLUCIONES EPG'!$N545-'RESOLUCIONES EPG'!$D545</f>
        <v>3865</v>
      </c>
    </row>
    <row r="546" ht="16.5" customHeight="1">
      <c r="A546" s="29" t="str">
        <f>'RESOLUCIONES 2015'!A6414:H6414</f>
        <v/>
      </c>
      <c r="B546" s="46"/>
      <c r="C546" s="24">
        <v>547.0</v>
      </c>
      <c r="D546" s="35">
        <v>42345.0</v>
      </c>
      <c r="E546" s="33" t="s">
        <v>789</v>
      </c>
      <c r="F546" s="35"/>
      <c r="G546" s="33" t="s">
        <v>790</v>
      </c>
      <c r="H546" s="27"/>
      <c r="I546" s="23"/>
      <c r="J546" s="21"/>
      <c r="K546" s="21"/>
      <c r="L546" s="21"/>
      <c r="M546" s="21"/>
      <c r="N546" s="22">
        <f t="shared" si="1"/>
        <v>46206</v>
      </c>
      <c r="O546" s="23">
        <f>'RESOLUCIONES EPG'!$N546-'RESOLUCIONES EPG'!$D546</f>
        <v>3861</v>
      </c>
    </row>
    <row r="547" ht="15.75" customHeight="1">
      <c r="A547" s="29" t="str">
        <f>'RESOLUCIONES 2015'!A6410:H6410</f>
        <v/>
      </c>
      <c r="B547" s="46"/>
      <c r="C547" s="24">
        <v>543.0</v>
      </c>
      <c r="D547" s="35">
        <v>42345.0</v>
      </c>
      <c r="E547" s="55" t="s">
        <v>27</v>
      </c>
      <c r="F547" s="35"/>
      <c r="G547" s="33" t="s">
        <v>363</v>
      </c>
      <c r="H547" s="27"/>
      <c r="I547" s="23"/>
      <c r="J547" s="21"/>
      <c r="K547" s="21"/>
      <c r="L547" s="21"/>
      <c r="M547" s="21"/>
      <c r="N547" s="22">
        <f t="shared" si="1"/>
        <v>46206</v>
      </c>
      <c r="O547" s="23">
        <f>'RESOLUCIONES EPG'!$N547-'RESOLUCIONES EPG'!$D547</f>
        <v>3861</v>
      </c>
    </row>
    <row r="548" ht="15.75" customHeight="1">
      <c r="A548" s="29" t="str">
        <f>'RESOLUCIONES 2015'!A6412:H6412</f>
        <v/>
      </c>
      <c r="B548" s="46"/>
      <c r="C548" s="24">
        <v>545.0</v>
      </c>
      <c r="D548" s="35">
        <v>42345.0</v>
      </c>
      <c r="E548" s="33" t="s">
        <v>791</v>
      </c>
      <c r="F548" s="35"/>
      <c r="G548" s="33" t="s">
        <v>18</v>
      </c>
      <c r="H548" s="27"/>
      <c r="I548" s="23"/>
      <c r="J548" s="21"/>
      <c r="K548" s="21"/>
      <c r="L548" s="21"/>
      <c r="M548" s="21"/>
      <c r="N548" s="22">
        <f t="shared" si="1"/>
        <v>46206</v>
      </c>
      <c r="O548" s="23">
        <f>'RESOLUCIONES EPG'!$N548-'RESOLUCIONES EPG'!$D548</f>
        <v>3861</v>
      </c>
    </row>
    <row r="549" ht="16.5" customHeight="1">
      <c r="A549" s="29" t="str">
        <f>'RESOLUCIONES 2015'!A6413:H6413</f>
        <v/>
      </c>
      <c r="B549" s="46"/>
      <c r="C549" s="16">
        <v>546.0</v>
      </c>
      <c r="D549" s="35">
        <v>42345.0</v>
      </c>
      <c r="E549" s="33" t="s">
        <v>396</v>
      </c>
      <c r="F549" s="35"/>
      <c r="G549" s="33" t="s">
        <v>788</v>
      </c>
      <c r="H549" s="27"/>
      <c r="I549" s="23"/>
      <c r="J549" s="21"/>
      <c r="K549" s="21"/>
      <c r="L549" s="21"/>
      <c r="M549" s="21"/>
      <c r="N549" s="22">
        <f t="shared" si="1"/>
        <v>46206</v>
      </c>
      <c r="O549" s="23">
        <f>'RESOLUCIONES EPG'!$N549-'RESOLUCIONES EPG'!$D549</f>
        <v>3861</v>
      </c>
    </row>
    <row r="550" ht="16.5" customHeight="1">
      <c r="A550" s="29" t="str">
        <f>'RESOLUCIONES 2015'!A6411:H6411</f>
        <v/>
      </c>
      <c r="B550" s="46"/>
      <c r="C550" s="24">
        <v>544.0</v>
      </c>
      <c r="D550" s="35">
        <v>42345.0</v>
      </c>
      <c r="E550" s="33" t="s">
        <v>352</v>
      </c>
      <c r="F550" s="35"/>
      <c r="G550" s="33" t="s">
        <v>781</v>
      </c>
      <c r="H550" s="27"/>
      <c r="I550" s="23"/>
      <c r="J550" s="21"/>
      <c r="K550" s="21"/>
      <c r="L550" s="21"/>
      <c r="M550" s="21"/>
      <c r="N550" s="22">
        <f t="shared" si="1"/>
        <v>46206</v>
      </c>
      <c r="O550" s="23">
        <f>'RESOLUCIONES EPG'!$N550-'RESOLUCIONES EPG'!$D550</f>
        <v>3861</v>
      </c>
    </row>
    <row r="551" ht="15.75" customHeight="1">
      <c r="A551" s="29" t="str">
        <f>'RESOLUCIONES 2015'!A6415:H6415</f>
        <v/>
      </c>
      <c r="B551" s="46"/>
      <c r="C551" s="24">
        <v>548.0</v>
      </c>
      <c r="D551" s="35">
        <v>42348.0</v>
      </c>
      <c r="E551" s="33" t="s">
        <v>792</v>
      </c>
      <c r="F551" s="35"/>
      <c r="G551" s="33" t="s">
        <v>793</v>
      </c>
      <c r="H551" s="27" t="s">
        <v>794</v>
      </c>
      <c r="I551" s="23"/>
      <c r="J551" s="21"/>
      <c r="K551" s="21"/>
      <c r="L551" s="21"/>
      <c r="M551" s="21"/>
      <c r="N551" s="22">
        <f t="shared" si="1"/>
        <v>46206</v>
      </c>
      <c r="O551" s="23">
        <f>'RESOLUCIONES EPG'!$N551-'RESOLUCIONES EPG'!$D551</f>
        <v>3858</v>
      </c>
    </row>
    <row r="552" ht="16.5" customHeight="1">
      <c r="A552" s="29" t="str">
        <f>'RESOLUCIONES 2015'!A6418:H6418</f>
        <v/>
      </c>
      <c r="B552" s="46"/>
      <c r="C552" s="24">
        <v>551.0</v>
      </c>
      <c r="D552" s="35">
        <v>42349.0</v>
      </c>
      <c r="E552" s="33" t="s">
        <v>795</v>
      </c>
      <c r="F552" s="35"/>
      <c r="G552" s="33" t="s">
        <v>18</v>
      </c>
      <c r="H552" s="27"/>
      <c r="I552" s="23"/>
      <c r="J552" s="21"/>
      <c r="K552" s="21"/>
      <c r="L552" s="21"/>
      <c r="M552" s="21"/>
      <c r="N552" s="22">
        <f t="shared" si="1"/>
        <v>46206</v>
      </c>
      <c r="O552" s="23">
        <f>'RESOLUCIONES EPG'!$N552-'RESOLUCIONES EPG'!$D552</f>
        <v>3857</v>
      </c>
    </row>
    <row r="553" ht="16.5" customHeight="1">
      <c r="A553" s="29" t="str">
        <f>'RESOLUCIONES 2015'!A6417:H6417</f>
        <v/>
      </c>
      <c r="B553" s="46"/>
      <c r="C553" s="16">
        <v>550.0</v>
      </c>
      <c r="D553" s="35">
        <v>42349.0</v>
      </c>
      <c r="E553" s="33" t="s">
        <v>536</v>
      </c>
      <c r="F553" s="35"/>
      <c r="G553" s="33" t="s">
        <v>781</v>
      </c>
      <c r="H553" s="27"/>
      <c r="I553" s="23"/>
      <c r="J553" s="21"/>
      <c r="K553" s="21"/>
      <c r="L553" s="21"/>
      <c r="M553" s="21"/>
      <c r="N553" s="22">
        <f t="shared" si="1"/>
        <v>46206</v>
      </c>
      <c r="O553" s="23">
        <f>'RESOLUCIONES EPG'!$N553-'RESOLUCIONES EPG'!$D553</f>
        <v>3857</v>
      </c>
    </row>
    <row r="554" ht="16.5" customHeight="1">
      <c r="A554" s="29" t="str">
        <f>'RESOLUCIONES 2015'!A6416:H6416</f>
        <v/>
      </c>
      <c r="B554" s="34"/>
      <c r="C554" s="24">
        <v>549.0</v>
      </c>
      <c r="D554" s="35">
        <v>42349.0</v>
      </c>
      <c r="E554" s="55" t="s">
        <v>27</v>
      </c>
      <c r="F554" s="35"/>
      <c r="G554" s="33" t="s">
        <v>501</v>
      </c>
      <c r="H554" s="27"/>
      <c r="I554" s="23"/>
      <c r="J554" s="21"/>
      <c r="K554" s="21"/>
      <c r="L554" s="21"/>
      <c r="M554" s="21"/>
      <c r="N554" s="22">
        <f t="shared" si="1"/>
        <v>46206</v>
      </c>
      <c r="O554" s="23">
        <f>'RESOLUCIONES EPG'!$N554-'RESOLUCIONES EPG'!$D554</f>
        <v>3857</v>
      </c>
    </row>
    <row r="555" ht="15.75" customHeight="1">
      <c r="A555" s="29" t="str">
        <f>'RESOLUCIONES 2015'!A6419:H6419</f>
        <v/>
      </c>
      <c r="B555" s="46"/>
      <c r="C555" s="24">
        <v>552.0</v>
      </c>
      <c r="D555" s="35">
        <v>42349.0</v>
      </c>
      <c r="E555" s="55" t="s">
        <v>27</v>
      </c>
      <c r="F555" s="35"/>
      <c r="G555" s="33" t="s">
        <v>416</v>
      </c>
      <c r="H555" s="27"/>
      <c r="I555" s="23"/>
      <c r="J555" s="21"/>
      <c r="K555" s="21"/>
      <c r="L555" s="21"/>
      <c r="M555" s="21"/>
      <c r="N555" s="22">
        <f t="shared" si="1"/>
        <v>46206</v>
      </c>
      <c r="O555" s="23">
        <f>'RESOLUCIONES EPG'!$N555-'RESOLUCIONES EPG'!$D555</f>
        <v>3857</v>
      </c>
    </row>
    <row r="556" ht="15.75" customHeight="1">
      <c r="A556" s="29" t="str">
        <f>'RESOLUCIONES 2015'!A6422:H6422</f>
        <v/>
      </c>
      <c r="B556" s="46"/>
      <c r="C556" s="24">
        <v>555.0</v>
      </c>
      <c r="D556" s="35">
        <v>42349.0</v>
      </c>
      <c r="E556" s="33" t="s">
        <v>796</v>
      </c>
      <c r="F556" s="35"/>
      <c r="G556" s="33" t="s">
        <v>797</v>
      </c>
      <c r="H556" s="27"/>
      <c r="I556" s="23"/>
      <c r="J556" s="21"/>
      <c r="K556" s="21"/>
      <c r="L556" s="21"/>
      <c r="M556" s="21"/>
      <c r="N556" s="22">
        <f t="shared" si="1"/>
        <v>46206</v>
      </c>
      <c r="O556" s="23">
        <f>'RESOLUCIONES EPG'!$N556-'RESOLUCIONES EPG'!$D556</f>
        <v>3857</v>
      </c>
    </row>
    <row r="557" ht="16.5" customHeight="1">
      <c r="A557" s="29" t="str">
        <f>'RESOLUCIONES 2015'!A6421:H6421</f>
        <v/>
      </c>
      <c r="B557" s="46"/>
      <c r="C557" s="16">
        <v>554.0</v>
      </c>
      <c r="D557" s="35">
        <v>42349.0</v>
      </c>
      <c r="E557" s="33" t="s">
        <v>798</v>
      </c>
      <c r="F557" s="35"/>
      <c r="G557" s="33" t="s">
        <v>18</v>
      </c>
      <c r="H557" s="27"/>
      <c r="I557" s="23"/>
      <c r="J557" s="21"/>
      <c r="K557" s="21"/>
      <c r="L557" s="21"/>
      <c r="M557" s="21"/>
      <c r="N557" s="22">
        <f t="shared" si="1"/>
        <v>46206</v>
      </c>
      <c r="O557" s="23">
        <f>'RESOLUCIONES EPG'!$N557-'RESOLUCIONES EPG'!$D557</f>
        <v>3857</v>
      </c>
    </row>
    <row r="558" ht="16.5" customHeight="1">
      <c r="A558" s="29" t="str">
        <f>'RESOLUCIONES 2015'!A6420:H6420</f>
        <v/>
      </c>
      <c r="B558" s="46"/>
      <c r="C558" s="24">
        <v>553.0</v>
      </c>
      <c r="D558" s="35">
        <v>42349.0</v>
      </c>
      <c r="E558" s="33" t="s">
        <v>653</v>
      </c>
      <c r="F558" s="35"/>
      <c r="G558" s="33" t="s">
        <v>416</v>
      </c>
      <c r="H558" s="27"/>
      <c r="I558" s="23"/>
      <c r="J558" s="21"/>
      <c r="K558" s="21"/>
      <c r="L558" s="21"/>
      <c r="M558" s="21"/>
      <c r="N558" s="22">
        <f t="shared" si="1"/>
        <v>46206</v>
      </c>
      <c r="O558" s="23">
        <f>'RESOLUCIONES EPG'!$N558-'RESOLUCIONES EPG'!$D558</f>
        <v>3857</v>
      </c>
    </row>
    <row r="559" ht="15.75" customHeight="1">
      <c r="A559" s="29" t="str">
        <f>'RESOLUCIONES 2015'!A6423:H6423</f>
        <v/>
      </c>
      <c r="B559" s="46"/>
      <c r="C559" s="24">
        <v>556.0</v>
      </c>
      <c r="D559" s="35">
        <v>42352.0</v>
      </c>
      <c r="E559" s="33" t="s">
        <v>283</v>
      </c>
      <c r="F559" s="35"/>
      <c r="G559" s="33" t="s">
        <v>577</v>
      </c>
      <c r="H559" s="27"/>
      <c r="I559" s="23"/>
      <c r="J559" s="21"/>
      <c r="K559" s="21"/>
      <c r="L559" s="21"/>
      <c r="M559" s="21"/>
      <c r="N559" s="22">
        <f t="shared" si="1"/>
        <v>46206</v>
      </c>
      <c r="O559" s="23">
        <f>'RESOLUCIONES EPG'!$N559-'RESOLUCIONES EPG'!$D559</f>
        <v>3854</v>
      </c>
    </row>
    <row r="560" ht="16.5" customHeight="1">
      <c r="A560" s="29" t="str">
        <f>'RESOLUCIONES 2015'!A6425:H6425</f>
        <v/>
      </c>
      <c r="B560" s="46"/>
      <c r="C560" s="24">
        <v>558.0</v>
      </c>
      <c r="D560" s="35">
        <v>42352.0</v>
      </c>
      <c r="E560" s="33" t="s">
        <v>283</v>
      </c>
      <c r="F560" s="35"/>
      <c r="G560" s="33" t="s">
        <v>355</v>
      </c>
      <c r="H560" s="27"/>
      <c r="I560" s="23"/>
      <c r="J560" s="21"/>
      <c r="K560" s="21"/>
      <c r="L560" s="21"/>
      <c r="M560" s="21"/>
      <c r="N560" s="22">
        <f t="shared" si="1"/>
        <v>46206</v>
      </c>
      <c r="O560" s="23">
        <f>'RESOLUCIONES EPG'!$N560-'RESOLUCIONES EPG'!$D560</f>
        <v>3854</v>
      </c>
    </row>
    <row r="561" ht="15.75" customHeight="1">
      <c r="A561" s="29" t="str">
        <f>'RESOLUCIONES 2015'!A6426:H6426</f>
        <v/>
      </c>
      <c r="B561" s="46"/>
      <c r="C561" s="16">
        <v>559.0</v>
      </c>
      <c r="D561" s="35">
        <v>42352.0</v>
      </c>
      <c r="E561" s="33" t="s">
        <v>799</v>
      </c>
      <c r="F561" s="35"/>
      <c r="G561" s="33" t="s">
        <v>800</v>
      </c>
      <c r="H561" s="27"/>
      <c r="I561" s="23"/>
      <c r="J561" s="21"/>
      <c r="K561" s="21"/>
      <c r="L561" s="21"/>
      <c r="M561" s="21"/>
      <c r="N561" s="22">
        <f t="shared" si="1"/>
        <v>46206</v>
      </c>
      <c r="O561" s="23">
        <f>'RESOLUCIONES EPG'!$N561-'RESOLUCIONES EPG'!$D561</f>
        <v>3854</v>
      </c>
    </row>
    <row r="562" ht="15.75" customHeight="1">
      <c r="A562" s="29" t="str">
        <f>'RESOLUCIONES 2015'!A6424:H6424</f>
        <v/>
      </c>
      <c r="B562" s="46"/>
      <c r="C562" s="24">
        <v>557.0</v>
      </c>
      <c r="D562" s="35">
        <v>42352.0</v>
      </c>
      <c r="E562" s="33" t="s">
        <v>801</v>
      </c>
      <c r="F562" s="35"/>
      <c r="G562" s="33" t="s">
        <v>781</v>
      </c>
      <c r="H562" s="27"/>
      <c r="I562" s="23"/>
      <c r="J562" s="21"/>
      <c r="K562" s="21"/>
      <c r="L562" s="21"/>
      <c r="M562" s="21"/>
      <c r="N562" s="22">
        <f t="shared" si="1"/>
        <v>46206</v>
      </c>
      <c r="O562" s="23">
        <f>'RESOLUCIONES EPG'!$N562-'RESOLUCIONES EPG'!$D562</f>
        <v>3854</v>
      </c>
    </row>
    <row r="563" ht="15.75" customHeight="1">
      <c r="A563" s="29" t="str">
        <f>'RESOLUCIONES 2015'!A6428:H6428</f>
        <v/>
      </c>
      <c r="B563" s="46"/>
      <c r="C563" s="24">
        <v>561.0</v>
      </c>
      <c r="D563" s="35">
        <v>42353.0</v>
      </c>
      <c r="E563" s="33" t="s">
        <v>17</v>
      </c>
      <c r="F563" s="35"/>
      <c r="G563" s="33" t="s">
        <v>802</v>
      </c>
      <c r="H563" s="27"/>
      <c r="I563" s="23"/>
      <c r="J563" s="21"/>
      <c r="K563" s="21"/>
      <c r="L563" s="21"/>
      <c r="M563" s="21"/>
      <c r="N563" s="22">
        <f t="shared" si="1"/>
        <v>46206</v>
      </c>
      <c r="O563" s="23">
        <f>'RESOLUCIONES EPG'!$N563-'RESOLUCIONES EPG'!$D563</f>
        <v>3853</v>
      </c>
    </row>
    <row r="564" ht="15.75" customHeight="1">
      <c r="A564" s="29" t="str">
        <f>'RESOLUCIONES 2015'!A6427:H6427</f>
        <v/>
      </c>
      <c r="B564" s="46"/>
      <c r="C564" s="24">
        <v>560.0</v>
      </c>
      <c r="D564" s="35">
        <v>42353.0</v>
      </c>
      <c r="E564" s="33" t="s">
        <v>283</v>
      </c>
      <c r="F564" s="35"/>
      <c r="G564" s="33" t="s">
        <v>416</v>
      </c>
      <c r="H564" s="27"/>
      <c r="I564" s="23"/>
      <c r="J564" s="21"/>
      <c r="K564" s="21"/>
      <c r="L564" s="21"/>
      <c r="M564" s="21"/>
      <c r="N564" s="22">
        <f t="shared" si="1"/>
        <v>46206</v>
      </c>
      <c r="O564" s="23">
        <f>'RESOLUCIONES EPG'!$N564-'RESOLUCIONES EPG'!$D564</f>
        <v>3853</v>
      </c>
    </row>
    <row r="565" ht="15.75" customHeight="1">
      <c r="A565" s="29" t="str">
        <f>'RESOLUCIONES 2015'!A6429:H6429</f>
        <v/>
      </c>
      <c r="B565" s="46"/>
      <c r="C565" s="16">
        <v>562.0</v>
      </c>
      <c r="D565" s="35">
        <v>42354.0</v>
      </c>
      <c r="E565" s="33" t="s">
        <v>94</v>
      </c>
      <c r="F565" s="35"/>
      <c r="G565" s="33" t="s">
        <v>788</v>
      </c>
      <c r="H565" s="27"/>
      <c r="I565" s="23"/>
      <c r="J565" s="21"/>
      <c r="K565" s="21"/>
      <c r="L565" s="21"/>
      <c r="M565" s="21"/>
      <c r="N565" s="22">
        <f t="shared" si="1"/>
        <v>46206</v>
      </c>
      <c r="O565" s="23">
        <f>'RESOLUCIONES EPG'!$N565-'RESOLUCIONES EPG'!$D565</f>
        <v>3852</v>
      </c>
    </row>
    <row r="566" ht="15.75" customHeight="1">
      <c r="A566" s="29" t="str">
        <f>'RESOLUCIONES 2015'!A6437:H6437</f>
        <v/>
      </c>
      <c r="B566" s="46"/>
      <c r="C566" s="24">
        <v>570.0</v>
      </c>
      <c r="D566" s="35">
        <v>42355.0</v>
      </c>
      <c r="E566" s="33" t="s">
        <v>803</v>
      </c>
      <c r="F566" s="35" t="s">
        <v>804</v>
      </c>
      <c r="G566" s="33" t="s">
        <v>805</v>
      </c>
      <c r="H566" s="27"/>
      <c r="I566" s="23"/>
      <c r="J566" s="21"/>
      <c r="K566" s="21"/>
      <c r="L566" s="21"/>
      <c r="M566" s="21"/>
      <c r="N566" s="22">
        <f t="shared" si="1"/>
        <v>46206</v>
      </c>
      <c r="O566" s="23">
        <f>'RESOLUCIONES EPG'!$N566-'RESOLUCIONES EPG'!$D566</f>
        <v>3851</v>
      </c>
    </row>
    <row r="567" ht="15.75" customHeight="1">
      <c r="A567" s="29" t="str">
        <f>'RESOLUCIONES 2015'!A6438:H6438</f>
        <v/>
      </c>
      <c r="B567" s="46"/>
      <c r="C567" s="24">
        <v>571.0</v>
      </c>
      <c r="D567" s="35">
        <v>42355.0</v>
      </c>
      <c r="E567" s="33" t="s">
        <v>806</v>
      </c>
      <c r="F567" s="35"/>
      <c r="G567" s="33" t="s">
        <v>805</v>
      </c>
      <c r="H567" s="27"/>
      <c r="I567" s="23"/>
      <c r="J567" s="21"/>
      <c r="K567" s="21"/>
      <c r="L567" s="21"/>
      <c r="M567" s="21"/>
      <c r="N567" s="22">
        <f t="shared" si="1"/>
        <v>46206</v>
      </c>
      <c r="O567" s="23">
        <f>'RESOLUCIONES EPG'!$N567-'RESOLUCIONES EPG'!$D567</f>
        <v>3851</v>
      </c>
    </row>
    <row r="568" ht="15.75" customHeight="1">
      <c r="A568" s="29" t="str">
        <f>'RESOLUCIONES 2015'!A6430:H6430</f>
        <v/>
      </c>
      <c r="B568" s="46"/>
      <c r="C568" s="24">
        <v>563.0</v>
      </c>
      <c r="D568" s="35">
        <v>42355.0</v>
      </c>
      <c r="E568" s="33" t="s">
        <v>807</v>
      </c>
      <c r="F568" s="35"/>
      <c r="G568" s="33" t="s">
        <v>788</v>
      </c>
      <c r="H568" s="27"/>
      <c r="I568" s="23"/>
      <c r="J568" s="21"/>
      <c r="K568" s="21"/>
      <c r="L568" s="21"/>
      <c r="M568" s="21"/>
      <c r="N568" s="22">
        <f t="shared" si="1"/>
        <v>46206</v>
      </c>
      <c r="O568" s="23">
        <f>'RESOLUCIONES EPG'!$N568-'RESOLUCIONES EPG'!$D568</f>
        <v>3851</v>
      </c>
    </row>
    <row r="569" ht="16.5" customHeight="1">
      <c r="A569" s="29" t="str">
        <f>'RESOLUCIONES 2015'!A6431:H6431</f>
        <v/>
      </c>
      <c r="B569" s="46"/>
      <c r="C569" s="16">
        <v>564.0</v>
      </c>
      <c r="D569" s="35">
        <v>42355.0</v>
      </c>
      <c r="E569" s="33" t="s">
        <v>208</v>
      </c>
      <c r="F569" s="35"/>
      <c r="G569" s="33" t="s">
        <v>355</v>
      </c>
      <c r="H569" s="27"/>
      <c r="I569" s="23"/>
      <c r="J569" s="21"/>
      <c r="K569" s="21"/>
      <c r="L569" s="21"/>
      <c r="M569" s="21"/>
      <c r="N569" s="22">
        <f t="shared" si="1"/>
        <v>46206</v>
      </c>
      <c r="O569" s="23">
        <f>'RESOLUCIONES EPG'!$N569-'RESOLUCIONES EPG'!$D569</f>
        <v>3851</v>
      </c>
    </row>
    <row r="570" ht="16.5" customHeight="1">
      <c r="A570" s="29" t="str">
        <f>'RESOLUCIONES 2015'!A6433:H6433</f>
        <v/>
      </c>
      <c r="B570" s="46"/>
      <c r="C570" s="24">
        <v>566.0</v>
      </c>
      <c r="D570" s="35">
        <v>42355.0</v>
      </c>
      <c r="E570" s="33" t="s">
        <v>808</v>
      </c>
      <c r="F570" s="35"/>
      <c r="G570" s="33" t="s">
        <v>805</v>
      </c>
      <c r="H570" s="27"/>
      <c r="I570" s="23"/>
      <c r="J570" s="21"/>
      <c r="K570" s="21"/>
      <c r="L570" s="21"/>
      <c r="M570" s="21"/>
      <c r="N570" s="22">
        <f t="shared" si="1"/>
        <v>46206</v>
      </c>
      <c r="O570" s="23">
        <f>'RESOLUCIONES EPG'!$N570-'RESOLUCIONES EPG'!$D570</f>
        <v>3851</v>
      </c>
    </row>
    <row r="571" ht="16.5" customHeight="1">
      <c r="A571" s="29" t="str">
        <f>'RESOLUCIONES 2015'!A6435:H6435</f>
        <v/>
      </c>
      <c r="B571" s="46"/>
      <c r="C571" s="24">
        <v>568.0</v>
      </c>
      <c r="D571" s="35">
        <v>42355.0</v>
      </c>
      <c r="E571" s="33" t="s">
        <v>809</v>
      </c>
      <c r="F571" s="35"/>
      <c r="G571" s="33" t="s">
        <v>805</v>
      </c>
      <c r="H571" s="27"/>
      <c r="I571" s="23"/>
      <c r="J571" s="21"/>
      <c r="K571" s="21"/>
      <c r="L571" s="21"/>
      <c r="M571" s="21"/>
      <c r="N571" s="22">
        <f t="shared" si="1"/>
        <v>46206</v>
      </c>
      <c r="O571" s="23">
        <f>'RESOLUCIONES EPG'!$N571-'RESOLUCIONES EPG'!$D571</f>
        <v>3851</v>
      </c>
    </row>
    <row r="572" ht="15.75" customHeight="1">
      <c r="A572" s="29" t="str">
        <f>'RESOLUCIONES 2015'!A6432:H6432</f>
        <v/>
      </c>
      <c r="B572" s="46"/>
      <c r="C572" s="24">
        <v>565.0</v>
      </c>
      <c r="D572" s="35">
        <v>42355.0</v>
      </c>
      <c r="E572" s="33" t="s">
        <v>810</v>
      </c>
      <c r="F572" s="35"/>
      <c r="G572" s="33" t="s">
        <v>805</v>
      </c>
      <c r="H572" s="27"/>
      <c r="I572" s="23"/>
      <c r="J572" s="21"/>
      <c r="K572" s="21"/>
      <c r="L572" s="21"/>
      <c r="M572" s="21"/>
      <c r="N572" s="22">
        <f t="shared" si="1"/>
        <v>46206</v>
      </c>
      <c r="O572" s="23">
        <f>'RESOLUCIONES EPG'!$N572-'RESOLUCIONES EPG'!$D572</f>
        <v>3851</v>
      </c>
    </row>
    <row r="573" ht="15.75" customHeight="1">
      <c r="A573" s="29" t="str">
        <f>'RESOLUCIONES 2015'!A6436:H6436</f>
        <v/>
      </c>
      <c r="B573" s="46"/>
      <c r="C573" s="16">
        <v>569.0</v>
      </c>
      <c r="D573" s="35">
        <v>42355.0</v>
      </c>
      <c r="E573" s="33" t="s">
        <v>811</v>
      </c>
      <c r="F573" s="35"/>
      <c r="G573" s="33" t="s">
        <v>805</v>
      </c>
      <c r="H573" s="27"/>
      <c r="I573" s="23"/>
      <c r="J573" s="21"/>
      <c r="K573" s="21"/>
      <c r="L573" s="21"/>
      <c r="M573" s="21"/>
      <c r="N573" s="22">
        <f t="shared" si="1"/>
        <v>46206</v>
      </c>
      <c r="O573" s="23">
        <f>'RESOLUCIONES EPG'!$N573-'RESOLUCIONES EPG'!$D573</f>
        <v>3851</v>
      </c>
    </row>
    <row r="574" ht="15.75" customHeight="1">
      <c r="A574" s="29" t="str">
        <f>'RESOLUCIONES 2015'!A6434:H6434</f>
        <v/>
      </c>
      <c r="B574" s="46"/>
      <c r="C574" s="24">
        <v>567.0</v>
      </c>
      <c r="D574" s="35">
        <v>42355.0</v>
      </c>
      <c r="E574" s="33" t="s">
        <v>812</v>
      </c>
      <c r="F574" s="35"/>
      <c r="G574" s="33" t="s">
        <v>805</v>
      </c>
      <c r="H574" s="27"/>
      <c r="I574" s="21"/>
      <c r="J574" s="21"/>
      <c r="K574" s="21"/>
      <c r="L574" s="21"/>
      <c r="M574" s="21"/>
      <c r="N574" s="22">
        <f t="shared" si="1"/>
        <v>46206</v>
      </c>
      <c r="O574" s="23">
        <f>'RESOLUCIONES EPG'!$N574-'RESOLUCIONES EPG'!$D574</f>
        <v>3851</v>
      </c>
    </row>
    <row r="575" ht="15.75" customHeight="1">
      <c r="A575" s="29" t="str">
        <f>'RESOLUCIONES 2015'!A6439:H6439</f>
        <v/>
      </c>
      <c r="B575" s="46"/>
      <c r="C575" s="24">
        <v>572.0</v>
      </c>
      <c r="D575" s="35">
        <v>42356.0</v>
      </c>
      <c r="E575" s="33" t="s">
        <v>94</v>
      </c>
      <c r="F575" s="35"/>
      <c r="G575" s="33" t="s">
        <v>363</v>
      </c>
      <c r="H575" s="27"/>
      <c r="I575" s="23"/>
      <c r="J575" s="21"/>
      <c r="K575" s="21"/>
      <c r="L575" s="21"/>
      <c r="M575" s="21"/>
      <c r="N575" s="22">
        <f t="shared" si="1"/>
        <v>46206</v>
      </c>
      <c r="O575" s="23">
        <f>'RESOLUCIONES EPG'!$N575-'RESOLUCIONES EPG'!$D575</f>
        <v>3850</v>
      </c>
    </row>
    <row r="576" ht="16.5" customHeight="1">
      <c r="A576" s="29" t="str">
        <f>'RESOLUCIONES 2015'!A6442:H6442</f>
        <v/>
      </c>
      <c r="B576" s="46"/>
      <c r="C576" s="24">
        <v>575.0</v>
      </c>
      <c r="D576" s="35">
        <v>42367.0</v>
      </c>
      <c r="E576" s="33" t="s">
        <v>813</v>
      </c>
      <c r="F576" s="35"/>
      <c r="G576" s="33" t="s">
        <v>814</v>
      </c>
      <c r="H576" s="27"/>
      <c r="I576" s="23"/>
      <c r="J576" s="21"/>
      <c r="K576" s="21"/>
      <c r="L576" s="21"/>
      <c r="M576" s="21"/>
      <c r="N576" s="22">
        <f t="shared" si="1"/>
        <v>46206</v>
      </c>
      <c r="O576" s="23">
        <f>'RESOLUCIONES EPG'!$N576-'RESOLUCIONES EPG'!$D576</f>
        <v>3839</v>
      </c>
    </row>
    <row r="577" ht="16.5" customHeight="1">
      <c r="A577" s="29" t="str">
        <f>'RESOLUCIONES 2015'!A6446:H6446</f>
        <v/>
      </c>
      <c r="B577" s="46"/>
      <c r="C577" s="57">
        <v>579.0</v>
      </c>
      <c r="D577" s="35">
        <v>42367.0</v>
      </c>
      <c r="E577" s="33" t="s">
        <v>815</v>
      </c>
      <c r="F577" s="35"/>
      <c r="G577" s="33" t="s">
        <v>182</v>
      </c>
      <c r="H577" s="27"/>
      <c r="I577" s="23"/>
      <c r="J577" s="21"/>
      <c r="K577" s="21"/>
      <c r="L577" s="21"/>
      <c r="M577" s="21"/>
      <c r="N577" s="22">
        <f t="shared" si="1"/>
        <v>46206</v>
      </c>
      <c r="O577" s="23">
        <f>'RESOLUCIONES EPG'!$N577-'RESOLUCIONES EPG'!$D577</f>
        <v>3839</v>
      </c>
    </row>
    <row r="578" ht="33.0" customHeight="1">
      <c r="A578" s="29" t="str">
        <f>'RESOLUCIONES 2015'!A6448:H6448</f>
        <v/>
      </c>
      <c r="B578" s="46"/>
      <c r="C578" s="32">
        <v>581.0</v>
      </c>
      <c r="D578" s="35">
        <v>42367.0</v>
      </c>
      <c r="E578" s="33" t="s">
        <v>816</v>
      </c>
      <c r="F578" s="35"/>
      <c r="G578" s="33" t="s">
        <v>182</v>
      </c>
      <c r="H578" s="27"/>
      <c r="I578" s="23"/>
      <c r="J578" s="21"/>
      <c r="K578" s="21"/>
      <c r="L578" s="21"/>
      <c r="M578" s="21"/>
      <c r="N578" s="22">
        <f t="shared" si="1"/>
        <v>46206</v>
      </c>
      <c r="O578" s="23">
        <f>'RESOLUCIONES EPG'!$N578-'RESOLUCIONES EPG'!$D578</f>
        <v>3839</v>
      </c>
    </row>
    <row r="579" ht="15.75" customHeight="1">
      <c r="A579" s="29" t="str">
        <f>'RESOLUCIONES 2015'!A6440:H6440</f>
        <v/>
      </c>
      <c r="B579" s="46"/>
      <c r="C579" s="24">
        <v>573.0</v>
      </c>
      <c r="D579" s="35">
        <v>42367.0</v>
      </c>
      <c r="E579" s="36" t="s">
        <v>817</v>
      </c>
      <c r="F579" s="35"/>
      <c r="G579" s="33" t="s">
        <v>818</v>
      </c>
      <c r="H579" s="27"/>
      <c r="I579" s="23"/>
      <c r="J579" s="21"/>
      <c r="K579" s="21"/>
      <c r="L579" s="21"/>
      <c r="M579" s="21"/>
      <c r="N579" s="22">
        <f t="shared" si="1"/>
        <v>46206</v>
      </c>
      <c r="O579" s="23">
        <f>'RESOLUCIONES EPG'!$N579-'RESOLUCIONES EPG'!$D579</f>
        <v>3839</v>
      </c>
    </row>
    <row r="580" ht="15.75" customHeight="1">
      <c r="A580" s="29" t="str">
        <f>'RESOLUCIONES 2015'!A6444:H6444</f>
        <v/>
      </c>
      <c r="B580" s="46"/>
      <c r="C580" s="24">
        <v>577.0</v>
      </c>
      <c r="D580" s="35">
        <v>42367.0</v>
      </c>
      <c r="E580" s="33" t="s">
        <v>819</v>
      </c>
      <c r="F580" s="35"/>
      <c r="G580" s="33" t="s">
        <v>820</v>
      </c>
      <c r="H580" s="27"/>
      <c r="I580" s="23"/>
      <c r="J580" s="21"/>
      <c r="K580" s="21"/>
      <c r="L580" s="21"/>
      <c r="M580" s="21"/>
      <c r="N580" s="22">
        <f t="shared" si="1"/>
        <v>46206</v>
      </c>
      <c r="O580" s="23">
        <f>'RESOLUCIONES EPG'!$N580-'RESOLUCIONES EPG'!$D580</f>
        <v>3839</v>
      </c>
    </row>
    <row r="581" ht="16.5" customHeight="1">
      <c r="A581" s="29" t="str">
        <f>'RESOLUCIONES 2015'!A6441:H6441</f>
        <v/>
      </c>
      <c r="B581" s="46"/>
      <c r="C581" s="16">
        <v>574.0</v>
      </c>
      <c r="D581" s="35">
        <v>42367.0</v>
      </c>
      <c r="E581" s="33" t="s">
        <v>399</v>
      </c>
      <c r="F581" s="35"/>
      <c r="G581" s="33" t="s">
        <v>50</v>
      </c>
      <c r="H581" s="27"/>
      <c r="I581" s="23"/>
      <c r="J581" s="21"/>
      <c r="K581" s="21"/>
      <c r="L581" s="21"/>
      <c r="M581" s="21"/>
      <c r="N581" s="22">
        <f t="shared" si="1"/>
        <v>46206</v>
      </c>
      <c r="O581" s="23">
        <f>'RESOLUCIONES EPG'!$N581-'RESOLUCIONES EPG'!$D581</f>
        <v>3839</v>
      </c>
    </row>
    <row r="582" ht="16.5" customHeight="1">
      <c r="A582" s="29" t="str">
        <f>'RESOLUCIONES 2015'!A6445:H6445</f>
        <v/>
      </c>
      <c r="B582" s="46"/>
      <c r="C582" s="32">
        <v>578.0</v>
      </c>
      <c r="D582" s="35">
        <v>42367.0</v>
      </c>
      <c r="E582" s="33" t="s">
        <v>821</v>
      </c>
      <c r="F582" s="35"/>
      <c r="G582" s="33" t="s">
        <v>182</v>
      </c>
      <c r="H582" s="27"/>
      <c r="I582" s="23"/>
      <c r="J582" s="21"/>
      <c r="K582" s="21"/>
      <c r="L582" s="21"/>
      <c r="M582" s="21"/>
      <c r="N582" s="22">
        <f t="shared" si="1"/>
        <v>46206</v>
      </c>
      <c r="O582" s="23">
        <f>'RESOLUCIONES EPG'!$N582-'RESOLUCIONES EPG'!$D582</f>
        <v>3839</v>
      </c>
    </row>
    <row r="583" ht="16.5" customHeight="1">
      <c r="A583" s="29" t="str">
        <f>'RESOLUCIONES 2015'!A6443:H6443</f>
        <v/>
      </c>
      <c r="B583" s="46"/>
      <c r="C583" s="24">
        <v>576.0</v>
      </c>
      <c r="D583" s="35">
        <v>42367.0</v>
      </c>
      <c r="E583" s="33" t="s">
        <v>822</v>
      </c>
      <c r="F583" s="35"/>
      <c r="G583" s="33" t="s">
        <v>823</v>
      </c>
      <c r="H583" s="27"/>
      <c r="I583" s="23"/>
      <c r="J583" s="21"/>
      <c r="K583" s="21"/>
      <c r="L583" s="21"/>
      <c r="M583" s="21"/>
      <c r="N583" s="22">
        <f t="shared" si="1"/>
        <v>46206</v>
      </c>
      <c r="O583" s="23">
        <f>'RESOLUCIONES EPG'!$N583-'RESOLUCIONES EPG'!$D583</f>
        <v>3839</v>
      </c>
    </row>
    <row r="584" ht="15.75" customHeight="1">
      <c r="A584" s="29" t="str">
        <f>'RESOLUCIONES 2015'!A6447:H6447</f>
        <v/>
      </c>
      <c r="B584" s="46"/>
      <c r="C584" s="32">
        <v>580.0</v>
      </c>
      <c r="D584" s="35">
        <v>42367.0</v>
      </c>
      <c r="E584" s="33" t="s">
        <v>824</v>
      </c>
      <c r="F584" s="35"/>
      <c r="G584" s="33" t="s">
        <v>182</v>
      </c>
      <c r="H584" s="27"/>
      <c r="I584" s="23"/>
      <c r="J584" s="21"/>
      <c r="K584" s="21"/>
      <c r="L584" s="21"/>
      <c r="M584" s="21"/>
      <c r="N584" s="22">
        <f t="shared" si="1"/>
        <v>46206</v>
      </c>
      <c r="O584" s="23">
        <f>'RESOLUCIONES EPG'!$N584-'RESOLUCIONES EPG'!$D584</f>
        <v>3839</v>
      </c>
    </row>
    <row r="585" ht="15.75" customHeight="1">
      <c r="A585" s="58" t="str">
        <f>'RESOLUCIONES 2015'!A4960:H4960</f>
        <v/>
      </c>
      <c r="B585" s="59"/>
      <c r="C585" s="60">
        <v>1.0</v>
      </c>
      <c r="D585" s="25">
        <v>42373.0</v>
      </c>
      <c r="E585" s="26" t="s">
        <v>715</v>
      </c>
      <c r="F585" s="25"/>
      <c r="G585" s="26" t="s">
        <v>825</v>
      </c>
      <c r="H585" s="27"/>
      <c r="I585" s="61" t="s">
        <v>826</v>
      </c>
      <c r="J585" s="21"/>
      <c r="K585" s="21"/>
      <c r="L585" s="21"/>
      <c r="M585" s="21"/>
      <c r="N585" s="22">
        <f t="shared" si="1"/>
        <v>46206</v>
      </c>
      <c r="O585" s="23">
        <f>'RESOLUCIONES EPG'!$N585-'RESOLUCIONES EPG'!$D585</f>
        <v>3833</v>
      </c>
    </row>
    <row r="586" ht="15.75" customHeight="1">
      <c r="A586" s="58" t="str">
        <f>'RESOLUCIONES 2015'!A4961:H4961</f>
        <v/>
      </c>
      <c r="B586" s="59"/>
      <c r="C586" s="24">
        <v>2.0</v>
      </c>
      <c r="D586" s="25">
        <v>42373.0</v>
      </c>
      <c r="E586" s="26" t="s">
        <v>211</v>
      </c>
      <c r="F586" s="25"/>
      <c r="G586" s="26" t="s">
        <v>827</v>
      </c>
      <c r="H586" s="27"/>
      <c r="I586" s="61" t="s">
        <v>828</v>
      </c>
      <c r="J586" s="21"/>
      <c r="K586" s="21"/>
      <c r="L586" s="21"/>
      <c r="M586" s="21"/>
      <c r="N586" s="22">
        <f t="shared" si="1"/>
        <v>46206</v>
      </c>
      <c r="O586" s="23">
        <f>'RESOLUCIONES EPG'!$N586-'RESOLUCIONES EPG'!$D586</f>
        <v>3833</v>
      </c>
    </row>
    <row r="587" ht="16.5" customHeight="1">
      <c r="A587" s="58" t="str">
        <f>'RESOLUCIONES 2015'!A4962:H4962</f>
        <v/>
      </c>
      <c r="B587" s="59"/>
      <c r="C587" s="24">
        <v>3.0</v>
      </c>
      <c r="D587" s="25">
        <v>42373.0</v>
      </c>
      <c r="E587" s="26" t="s">
        <v>83</v>
      </c>
      <c r="F587" s="25"/>
      <c r="G587" s="26" t="s">
        <v>21</v>
      </c>
      <c r="H587" s="27"/>
      <c r="I587" s="61" t="s">
        <v>829</v>
      </c>
      <c r="J587" s="21"/>
      <c r="K587" s="21"/>
      <c r="L587" s="21"/>
      <c r="M587" s="21"/>
      <c r="N587" s="22">
        <f t="shared" si="1"/>
        <v>46206</v>
      </c>
      <c r="O587" s="23">
        <f>'RESOLUCIONES EPG'!$N587-'RESOLUCIONES EPG'!$D587</f>
        <v>3833</v>
      </c>
    </row>
    <row r="588" ht="16.5" customHeight="1">
      <c r="A588" s="58" t="str">
        <f>'RESOLUCIONES 2015'!A4963:H4963</f>
        <v/>
      </c>
      <c r="B588" s="59"/>
      <c r="C588" s="24">
        <v>4.0</v>
      </c>
      <c r="D588" s="25">
        <v>42374.0</v>
      </c>
      <c r="E588" s="26" t="s">
        <v>425</v>
      </c>
      <c r="F588" s="25"/>
      <c r="G588" s="26" t="s">
        <v>825</v>
      </c>
      <c r="H588" s="27"/>
      <c r="I588" s="61" t="s">
        <v>830</v>
      </c>
      <c r="J588" s="21"/>
      <c r="K588" s="21"/>
      <c r="L588" s="21"/>
      <c r="M588" s="21"/>
      <c r="N588" s="22">
        <f t="shared" si="1"/>
        <v>46206</v>
      </c>
      <c r="O588" s="23">
        <f>'RESOLUCIONES EPG'!$N588-'RESOLUCIONES EPG'!$D588</f>
        <v>3832</v>
      </c>
    </row>
    <row r="589" ht="16.5" customHeight="1">
      <c r="A589" s="58" t="str">
        <f>'RESOLUCIONES 2015'!A4967:H4967</f>
        <v/>
      </c>
      <c r="B589" s="59"/>
      <c r="C589" s="16">
        <v>8.0</v>
      </c>
      <c r="D589" s="25">
        <v>42376.0</v>
      </c>
      <c r="E589" s="26" t="s">
        <v>831</v>
      </c>
      <c r="F589" s="25" t="s">
        <v>832</v>
      </c>
      <c r="G589" s="26" t="s">
        <v>833</v>
      </c>
      <c r="H589" s="27" t="s">
        <v>834</v>
      </c>
      <c r="I589" s="61" t="s">
        <v>835</v>
      </c>
      <c r="J589" s="21"/>
      <c r="K589" s="21"/>
      <c r="L589" s="21"/>
      <c r="M589" s="21"/>
      <c r="N589" s="22">
        <f t="shared" si="1"/>
        <v>46206</v>
      </c>
      <c r="O589" s="23">
        <f>'RESOLUCIONES EPG'!$N589-'RESOLUCIONES EPG'!$D589</f>
        <v>3830</v>
      </c>
    </row>
    <row r="590" ht="15.75" customHeight="1">
      <c r="A590" s="58" t="str">
        <f>'RESOLUCIONES 2015'!A4965:H4965</f>
        <v/>
      </c>
      <c r="B590" s="59"/>
      <c r="C590" s="24">
        <v>6.0</v>
      </c>
      <c r="D590" s="25">
        <v>42376.0</v>
      </c>
      <c r="E590" s="26" t="s">
        <v>737</v>
      </c>
      <c r="F590" s="25"/>
      <c r="G590" s="26" t="s">
        <v>836</v>
      </c>
      <c r="H590" s="27"/>
      <c r="I590" s="61" t="s">
        <v>837</v>
      </c>
      <c r="J590" s="21"/>
      <c r="K590" s="21"/>
      <c r="L590" s="21"/>
      <c r="M590" s="21"/>
      <c r="N590" s="22">
        <f t="shared" si="1"/>
        <v>46206</v>
      </c>
      <c r="O590" s="23">
        <f>'RESOLUCIONES EPG'!$N590-'RESOLUCIONES EPG'!$D590</f>
        <v>3830</v>
      </c>
    </row>
    <row r="591" ht="16.5" customHeight="1">
      <c r="A591" s="58" t="str">
        <f>'RESOLUCIONES 2015'!A4964:H4964</f>
        <v/>
      </c>
      <c r="B591" s="59"/>
      <c r="C591" s="24">
        <v>5.0</v>
      </c>
      <c r="D591" s="25">
        <v>42376.0</v>
      </c>
      <c r="E591" s="26" t="s">
        <v>396</v>
      </c>
      <c r="F591" s="25"/>
      <c r="G591" s="26" t="s">
        <v>577</v>
      </c>
      <c r="H591" s="27"/>
      <c r="I591" s="61" t="s">
        <v>838</v>
      </c>
      <c r="J591" s="21"/>
      <c r="K591" s="21"/>
      <c r="L591" s="21"/>
      <c r="M591" s="21"/>
      <c r="N591" s="22">
        <f t="shared" si="1"/>
        <v>46206</v>
      </c>
      <c r="O591" s="23">
        <f>'RESOLUCIONES EPG'!$N591-'RESOLUCIONES EPG'!$D591</f>
        <v>3830</v>
      </c>
    </row>
    <row r="592" ht="15.75" customHeight="1">
      <c r="A592" s="58" t="str">
        <f>'RESOLUCIONES 2015'!A4968:H4968</f>
        <v/>
      </c>
      <c r="B592" s="59"/>
      <c r="C592" s="24">
        <v>9.0</v>
      </c>
      <c r="D592" s="25">
        <v>42376.0</v>
      </c>
      <c r="E592" s="26" t="s">
        <v>839</v>
      </c>
      <c r="F592" s="25"/>
      <c r="G592" s="26" t="s">
        <v>825</v>
      </c>
      <c r="H592" s="27"/>
      <c r="I592" s="61" t="s">
        <v>840</v>
      </c>
      <c r="J592" s="21"/>
      <c r="K592" s="21"/>
      <c r="L592" s="21"/>
      <c r="M592" s="21"/>
      <c r="N592" s="22">
        <f t="shared" si="1"/>
        <v>46206</v>
      </c>
      <c r="O592" s="23">
        <f>'RESOLUCIONES EPG'!$N592-'RESOLUCIONES EPG'!$D592</f>
        <v>3830</v>
      </c>
    </row>
    <row r="593" ht="15.75" customHeight="1">
      <c r="A593" s="58" t="str">
        <f>'RESOLUCIONES 2015'!A4969:H4969</f>
        <v/>
      </c>
      <c r="B593" s="59"/>
      <c r="C593" s="16">
        <v>10.0</v>
      </c>
      <c r="D593" s="25">
        <v>42376.0</v>
      </c>
      <c r="E593" s="26" t="s">
        <v>776</v>
      </c>
      <c r="F593" s="25"/>
      <c r="G593" s="26" t="s">
        <v>788</v>
      </c>
      <c r="H593" s="27"/>
      <c r="I593" s="61" t="s">
        <v>841</v>
      </c>
      <c r="J593" s="21"/>
      <c r="K593" s="21"/>
      <c r="L593" s="21"/>
      <c r="M593" s="21"/>
      <c r="N593" s="22">
        <f t="shared" si="1"/>
        <v>46206</v>
      </c>
      <c r="O593" s="23">
        <f>'RESOLUCIONES EPG'!$N593-'RESOLUCIONES EPG'!$D593</f>
        <v>3830</v>
      </c>
    </row>
    <row r="594" ht="16.5" customHeight="1">
      <c r="A594" s="58" t="str">
        <f>'RESOLUCIONES 2015'!A4966:H4966</f>
        <v/>
      </c>
      <c r="B594" s="59"/>
      <c r="C594" s="24">
        <v>7.0</v>
      </c>
      <c r="D594" s="25">
        <v>42376.0</v>
      </c>
      <c r="E594" s="33" t="s">
        <v>842</v>
      </c>
      <c r="F594" s="25"/>
      <c r="G594" s="33" t="s">
        <v>843</v>
      </c>
      <c r="H594" s="27"/>
      <c r="I594" s="61" t="s">
        <v>844</v>
      </c>
      <c r="J594" s="21"/>
      <c r="K594" s="21"/>
      <c r="L594" s="21"/>
      <c r="M594" s="21"/>
      <c r="N594" s="22">
        <f t="shared" si="1"/>
        <v>46206</v>
      </c>
      <c r="O594" s="23">
        <f>'RESOLUCIONES EPG'!$N594-'RESOLUCIONES EPG'!$D594</f>
        <v>3830</v>
      </c>
    </row>
    <row r="595" ht="16.5" customHeight="1">
      <c r="A595" s="58" t="str">
        <f>'RESOLUCIONES 2015'!A4970:H4970</f>
        <v/>
      </c>
      <c r="B595" s="59"/>
      <c r="C595" s="24">
        <v>11.0</v>
      </c>
      <c r="D595" s="25">
        <v>42377.0</v>
      </c>
      <c r="E595" s="26" t="s">
        <v>208</v>
      </c>
      <c r="F595" s="25"/>
      <c r="G595" s="26" t="s">
        <v>845</v>
      </c>
      <c r="H595" s="27"/>
      <c r="I595" s="61" t="s">
        <v>846</v>
      </c>
      <c r="J595" s="21"/>
      <c r="K595" s="21"/>
      <c r="L595" s="21"/>
      <c r="M595" s="21"/>
      <c r="N595" s="22">
        <f t="shared" si="1"/>
        <v>46206</v>
      </c>
      <c r="O595" s="23">
        <f>'RESOLUCIONES EPG'!$N595-'RESOLUCIONES EPG'!$D595</f>
        <v>3829</v>
      </c>
    </row>
    <row r="596" ht="15.75" customHeight="1">
      <c r="A596" s="58" t="str">
        <f>'RESOLUCIONES 2015'!A4973:H4973</f>
        <v/>
      </c>
      <c r="B596" s="59"/>
      <c r="C596" s="24">
        <v>14.0</v>
      </c>
      <c r="D596" s="25">
        <v>42383.0</v>
      </c>
      <c r="E596" s="26" t="s">
        <v>847</v>
      </c>
      <c r="F596" s="25"/>
      <c r="G596" s="26" t="s">
        <v>848</v>
      </c>
      <c r="H596" s="27" t="s">
        <v>849</v>
      </c>
      <c r="I596" s="61" t="s">
        <v>850</v>
      </c>
      <c r="J596" s="21"/>
      <c r="K596" s="21"/>
      <c r="L596" s="21"/>
      <c r="M596" s="21"/>
      <c r="N596" s="22">
        <f t="shared" si="1"/>
        <v>46206</v>
      </c>
      <c r="O596" s="23">
        <f>'RESOLUCIONES EPG'!$N596-'RESOLUCIONES EPG'!$D596</f>
        <v>3823</v>
      </c>
    </row>
    <row r="597" ht="15.75" customHeight="1">
      <c r="A597" s="58" t="str">
        <f>'RESOLUCIONES 2015'!A4971:H4971</f>
        <v/>
      </c>
      <c r="B597" s="59"/>
      <c r="C597" s="16">
        <v>12.0</v>
      </c>
      <c r="D597" s="25">
        <v>42383.0</v>
      </c>
      <c r="E597" s="26" t="s">
        <v>94</v>
      </c>
      <c r="F597" s="25"/>
      <c r="G597" s="26" t="s">
        <v>851</v>
      </c>
      <c r="H597" s="27"/>
      <c r="I597" s="61" t="s">
        <v>852</v>
      </c>
      <c r="J597" s="21"/>
      <c r="K597" s="21"/>
      <c r="L597" s="21"/>
      <c r="M597" s="21"/>
      <c r="N597" s="22">
        <f t="shared" si="1"/>
        <v>46206</v>
      </c>
      <c r="O597" s="23">
        <f>'RESOLUCIONES EPG'!$N597-'RESOLUCIONES EPG'!$D597</f>
        <v>3823</v>
      </c>
    </row>
    <row r="598" ht="16.5" customHeight="1">
      <c r="A598" s="58" t="str">
        <f>'RESOLUCIONES 2015'!A4974:H4974</f>
        <v/>
      </c>
      <c r="B598" s="59"/>
      <c r="C598" s="24">
        <v>15.0</v>
      </c>
      <c r="D598" s="25">
        <v>42383.0</v>
      </c>
      <c r="E598" s="26" t="s">
        <v>27</v>
      </c>
      <c r="F598" s="25"/>
      <c r="G598" s="26" t="s">
        <v>853</v>
      </c>
      <c r="H598" s="27" t="s">
        <v>854</v>
      </c>
      <c r="I598" s="61" t="s">
        <v>855</v>
      </c>
      <c r="J598" s="21"/>
      <c r="K598" s="21"/>
      <c r="L598" s="21"/>
      <c r="M598" s="21"/>
      <c r="N598" s="22">
        <f t="shared" si="1"/>
        <v>46206</v>
      </c>
      <c r="O598" s="23">
        <f>'RESOLUCIONES EPG'!$N598-'RESOLUCIONES EPG'!$D598</f>
        <v>3823</v>
      </c>
    </row>
    <row r="599" ht="16.5" customHeight="1">
      <c r="A599" s="58" t="str">
        <f>'RESOLUCIONES 2015'!A4972:H4972</f>
        <v/>
      </c>
      <c r="B599" s="59"/>
      <c r="C599" s="24">
        <v>13.0</v>
      </c>
      <c r="D599" s="25">
        <v>42383.0</v>
      </c>
      <c r="E599" s="26" t="s">
        <v>856</v>
      </c>
      <c r="F599" s="25"/>
      <c r="G599" s="26" t="s">
        <v>825</v>
      </c>
      <c r="H599" s="27"/>
      <c r="I599" s="61" t="s">
        <v>857</v>
      </c>
      <c r="J599" s="21"/>
      <c r="K599" s="21"/>
      <c r="L599" s="21"/>
      <c r="M599" s="21"/>
      <c r="N599" s="22">
        <f t="shared" si="1"/>
        <v>46206</v>
      </c>
      <c r="O599" s="23">
        <f>'RESOLUCIONES EPG'!$N599-'RESOLUCIONES EPG'!$D599</f>
        <v>3823</v>
      </c>
    </row>
    <row r="600" ht="15.75" customHeight="1">
      <c r="A600" s="58" t="str">
        <f>'RESOLUCIONES 2015'!A4975:H4975</f>
        <v/>
      </c>
      <c r="B600" s="59"/>
      <c r="C600" s="24">
        <v>16.0</v>
      </c>
      <c r="D600" s="25">
        <v>42384.0</v>
      </c>
      <c r="E600" s="26" t="s">
        <v>396</v>
      </c>
      <c r="F600" s="25"/>
      <c r="G600" s="26" t="s">
        <v>858</v>
      </c>
      <c r="H600" s="27"/>
      <c r="I600" s="61" t="s">
        <v>859</v>
      </c>
      <c r="J600" s="21"/>
      <c r="K600" s="21"/>
      <c r="L600" s="21"/>
      <c r="M600" s="21"/>
      <c r="N600" s="22">
        <f t="shared" si="1"/>
        <v>46206</v>
      </c>
      <c r="O600" s="23">
        <f>'RESOLUCIONES EPG'!$N600-'RESOLUCIONES EPG'!$D600</f>
        <v>3822</v>
      </c>
    </row>
    <row r="601" ht="15.75" customHeight="1">
      <c r="A601" s="58" t="str">
        <f>'RESOLUCIONES 2015'!A4976:H4976</f>
        <v/>
      </c>
      <c r="B601" s="59"/>
      <c r="C601" s="16">
        <v>17.0</v>
      </c>
      <c r="D601" s="25">
        <v>42384.0</v>
      </c>
      <c r="E601" s="26" t="s">
        <v>331</v>
      </c>
      <c r="F601" s="25"/>
      <c r="G601" s="26" t="s">
        <v>21</v>
      </c>
      <c r="H601" s="27"/>
      <c r="I601" s="61" t="s">
        <v>860</v>
      </c>
      <c r="J601" s="21"/>
      <c r="K601" s="21"/>
      <c r="L601" s="21"/>
      <c r="M601" s="21"/>
      <c r="N601" s="22">
        <f t="shared" si="1"/>
        <v>46206</v>
      </c>
      <c r="O601" s="23">
        <f>'RESOLUCIONES EPG'!$N601-'RESOLUCIONES EPG'!$D601</f>
        <v>3822</v>
      </c>
    </row>
    <row r="602" ht="15.75" customHeight="1">
      <c r="A602" s="58" t="str">
        <f>'RESOLUCIONES 2015'!A4977:H4977</f>
        <v/>
      </c>
      <c r="B602" s="59"/>
      <c r="C602" s="24">
        <v>18.0</v>
      </c>
      <c r="D602" s="25">
        <v>42384.0</v>
      </c>
      <c r="E602" s="26" t="s">
        <v>861</v>
      </c>
      <c r="F602" s="25"/>
      <c r="G602" s="26" t="s">
        <v>862</v>
      </c>
      <c r="H602" s="27"/>
      <c r="I602" s="61" t="s">
        <v>863</v>
      </c>
      <c r="J602" s="21"/>
      <c r="K602" s="21"/>
      <c r="L602" s="21"/>
      <c r="M602" s="21"/>
      <c r="N602" s="22">
        <f t="shared" si="1"/>
        <v>46206</v>
      </c>
      <c r="O602" s="23">
        <f>'RESOLUCIONES EPG'!$N602-'RESOLUCIONES EPG'!$D602</f>
        <v>3822</v>
      </c>
    </row>
    <row r="603" ht="15.75" customHeight="1">
      <c r="A603" s="58" t="str">
        <f>'RESOLUCIONES 2015'!A4979:H4979</f>
        <v/>
      </c>
      <c r="B603" s="59"/>
      <c r="C603" s="24">
        <v>20.0</v>
      </c>
      <c r="D603" s="25">
        <v>42387.0</v>
      </c>
      <c r="E603" s="26" t="s">
        <v>396</v>
      </c>
      <c r="F603" s="25"/>
      <c r="G603" s="26" t="s">
        <v>845</v>
      </c>
      <c r="H603" s="27"/>
      <c r="I603" s="61" t="s">
        <v>864</v>
      </c>
      <c r="J603" s="21"/>
      <c r="K603" s="21"/>
      <c r="L603" s="21"/>
      <c r="M603" s="21"/>
      <c r="N603" s="22">
        <f t="shared" si="1"/>
        <v>46206</v>
      </c>
      <c r="O603" s="23">
        <f>'RESOLUCIONES EPG'!$N603-'RESOLUCIONES EPG'!$D603</f>
        <v>3819</v>
      </c>
    </row>
    <row r="604" ht="15.75" customHeight="1">
      <c r="A604" s="58" t="str">
        <f>'RESOLUCIONES 2015'!A4978:H4978</f>
        <v/>
      </c>
      <c r="B604" s="59"/>
      <c r="C604" s="24">
        <v>19.0</v>
      </c>
      <c r="D604" s="25">
        <v>42387.0</v>
      </c>
      <c r="E604" s="26" t="s">
        <v>304</v>
      </c>
      <c r="F604" s="62" t="s">
        <v>865</v>
      </c>
      <c r="G604" s="26" t="s">
        <v>866</v>
      </c>
      <c r="H604" s="27"/>
      <c r="I604" s="61" t="s">
        <v>867</v>
      </c>
      <c r="J604" s="21"/>
      <c r="K604" s="21"/>
      <c r="L604" s="21"/>
      <c r="M604" s="21"/>
      <c r="N604" s="22">
        <f t="shared" si="1"/>
        <v>46206</v>
      </c>
      <c r="O604" s="23">
        <f>'RESOLUCIONES EPG'!$N604-'RESOLUCIONES EPG'!$D604</f>
        <v>3819</v>
      </c>
    </row>
    <row r="605" ht="16.5" customHeight="1">
      <c r="A605" s="58" t="str">
        <f>'RESOLUCIONES 2015'!A4980:H4980</f>
        <v/>
      </c>
      <c r="B605" s="59"/>
      <c r="C605" s="16">
        <v>21.0</v>
      </c>
      <c r="D605" s="25">
        <v>42388.0</v>
      </c>
      <c r="E605" s="26" t="s">
        <v>722</v>
      </c>
      <c r="F605" s="25"/>
      <c r="G605" s="26" t="s">
        <v>868</v>
      </c>
      <c r="H605" s="27"/>
      <c r="I605" s="61" t="s">
        <v>869</v>
      </c>
      <c r="J605" s="21"/>
      <c r="K605" s="21"/>
      <c r="L605" s="21"/>
      <c r="M605" s="21"/>
      <c r="N605" s="22">
        <f t="shared" si="1"/>
        <v>46206</v>
      </c>
      <c r="O605" s="23">
        <f>'RESOLUCIONES EPG'!$N605-'RESOLUCIONES EPG'!$D605</f>
        <v>3818</v>
      </c>
    </row>
    <row r="606" ht="16.5" customHeight="1">
      <c r="A606" s="58" t="str">
        <f>'RESOLUCIONES 2015'!A4981:H4981</f>
        <v/>
      </c>
      <c r="B606" s="59"/>
      <c r="C606" s="24">
        <v>22.0</v>
      </c>
      <c r="D606" s="25">
        <v>42389.0</v>
      </c>
      <c r="E606" s="33" t="s">
        <v>870</v>
      </c>
      <c r="F606" s="25"/>
      <c r="G606" s="33" t="s">
        <v>871</v>
      </c>
      <c r="H606" s="27"/>
      <c r="I606" s="61" t="s">
        <v>872</v>
      </c>
      <c r="J606" s="21"/>
      <c r="K606" s="21"/>
      <c r="L606" s="21"/>
      <c r="M606" s="21"/>
      <c r="N606" s="22">
        <f t="shared" si="1"/>
        <v>46206</v>
      </c>
      <c r="O606" s="23">
        <f>'RESOLUCIONES EPG'!$N606-'RESOLUCIONES EPG'!$D606</f>
        <v>3817</v>
      </c>
    </row>
    <row r="607" ht="15.75" customHeight="1">
      <c r="A607" s="58" t="str">
        <f>'RESOLUCIONES 2015'!A4982:H4982</f>
        <v/>
      </c>
      <c r="B607" s="59"/>
      <c r="C607" s="24">
        <v>23.0</v>
      </c>
      <c r="D607" s="25">
        <v>42390.0</v>
      </c>
      <c r="E607" s="26" t="s">
        <v>94</v>
      </c>
      <c r="F607" s="25"/>
      <c r="G607" s="26" t="s">
        <v>845</v>
      </c>
      <c r="H607" s="27"/>
      <c r="I607" s="61" t="s">
        <v>873</v>
      </c>
      <c r="J607" s="21"/>
      <c r="K607" s="21"/>
      <c r="L607" s="21"/>
      <c r="M607" s="21"/>
      <c r="N607" s="22">
        <f t="shared" si="1"/>
        <v>46206</v>
      </c>
      <c r="O607" s="23">
        <f>'RESOLUCIONES EPG'!$N607-'RESOLUCIONES EPG'!$D607</f>
        <v>3816</v>
      </c>
    </row>
    <row r="608" ht="15.75" customHeight="1">
      <c r="A608" s="58" t="str">
        <f>'RESOLUCIONES 2015'!A4984:H4984</f>
        <v/>
      </c>
      <c r="B608" s="59"/>
      <c r="C608" s="24">
        <v>25.0</v>
      </c>
      <c r="D608" s="25">
        <v>42391.0</v>
      </c>
      <c r="E608" s="26" t="s">
        <v>874</v>
      </c>
      <c r="F608" s="25"/>
      <c r="G608" s="26" t="s">
        <v>871</v>
      </c>
      <c r="H608" s="27"/>
      <c r="I608" s="61" t="s">
        <v>875</v>
      </c>
      <c r="J608" s="21"/>
      <c r="K608" s="21"/>
      <c r="L608" s="21"/>
      <c r="M608" s="21"/>
      <c r="N608" s="22">
        <f t="shared" si="1"/>
        <v>46206</v>
      </c>
      <c r="O608" s="23">
        <f>'RESOLUCIONES EPG'!$N608-'RESOLUCIONES EPG'!$D608</f>
        <v>3815</v>
      </c>
    </row>
    <row r="609" ht="16.5" customHeight="1">
      <c r="A609" s="58" t="str">
        <f>'RESOLUCIONES 2015'!A4991:H4991</f>
        <v/>
      </c>
      <c r="B609" s="59"/>
      <c r="C609" s="16">
        <v>32.0</v>
      </c>
      <c r="D609" s="25">
        <v>42391.0</v>
      </c>
      <c r="E609" s="26" t="s">
        <v>759</v>
      </c>
      <c r="F609" s="25"/>
      <c r="G609" s="26" t="s">
        <v>851</v>
      </c>
      <c r="H609" s="27"/>
      <c r="I609" s="61" t="s">
        <v>876</v>
      </c>
      <c r="J609" s="21"/>
      <c r="K609" s="21"/>
      <c r="L609" s="21"/>
      <c r="M609" s="21"/>
      <c r="N609" s="22">
        <f t="shared" si="1"/>
        <v>46206</v>
      </c>
      <c r="O609" s="23">
        <f>'RESOLUCIONES EPG'!$N609-'RESOLUCIONES EPG'!$D609</f>
        <v>3815</v>
      </c>
    </row>
    <row r="610" ht="16.5" customHeight="1">
      <c r="A610" s="58" t="str">
        <f>'RESOLUCIONES 2015'!A4989:H4989</f>
        <v/>
      </c>
      <c r="B610" s="59"/>
      <c r="C610" s="24">
        <v>30.0</v>
      </c>
      <c r="D610" s="25">
        <v>42391.0</v>
      </c>
      <c r="E610" s="26" t="s">
        <v>283</v>
      </c>
      <c r="F610" s="25"/>
      <c r="G610" s="26" t="s">
        <v>877</v>
      </c>
      <c r="H610" s="27" t="s">
        <v>878</v>
      </c>
      <c r="I610" s="61" t="s">
        <v>879</v>
      </c>
      <c r="J610" s="21"/>
      <c r="K610" s="21"/>
      <c r="L610" s="21"/>
      <c r="M610" s="21"/>
      <c r="N610" s="22">
        <f t="shared" si="1"/>
        <v>46206</v>
      </c>
      <c r="O610" s="23">
        <f>'RESOLUCIONES EPG'!$N610-'RESOLUCIONES EPG'!$D610</f>
        <v>3815</v>
      </c>
    </row>
    <row r="611" ht="15.75" customHeight="1">
      <c r="A611" s="58" t="str">
        <f>'RESOLUCIONES 2015'!A4985:H4985</f>
        <v/>
      </c>
      <c r="B611" s="59"/>
      <c r="C611" s="24">
        <v>26.0</v>
      </c>
      <c r="D611" s="25">
        <v>42391.0</v>
      </c>
      <c r="E611" s="26" t="s">
        <v>880</v>
      </c>
      <c r="F611" s="25"/>
      <c r="G611" s="26" t="s">
        <v>871</v>
      </c>
      <c r="H611" s="27"/>
      <c r="I611" s="61" t="s">
        <v>881</v>
      </c>
      <c r="J611" s="21"/>
      <c r="K611" s="21"/>
      <c r="L611" s="21"/>
      <c r="M611" s="21"/>
      <c r="N611" s="22">
        <f t="shared" si="1"/>
        <v>46206</v>
      </c>
      <c r="O611" s="23">
        <f>'RESOLUCIONES EPG'!$N611-'RESOLUCIONES EPG'!$D611</f>
        <v>3815</v>
      </c>
    </row>
    <row r="612" ht="15.75" customHeight="1">
      <c r="A612" s="58" t="str">
        <f>'RESOLUCIONES 2015'!A4986:H4986</f>
        <v/>
      </c>
      <c r="B612" s="59"/>
      <c r="C612" s="24">
        <v>27.0</v>
      </c>
      <c r="D612" s="25">
        <v>42391.0</v>
      </c>
      <c r="E612" s="26" t="s">
        <v>52</v>
      </c>
      <c r="F612" s="25" t="s">
        <v>53</v>
      </c>
      <c r="G612" s="26" t="s">
        <v>363</v>
      </c>
      <c r="H612" s="27"/>
      <c r="I612" s="61" t="s">
        <v>882</v>
      </c>
      <c r="J612" s="21"/>
      <c r="K612" s="21"/>
      <c r="L612" s="21"/>
      <c r="M612" s="21"/>
      <c r="N612" s="22">
        <f t="shared" si="1"/>
        <v>46206</v>
      </c>
      <c r="O612" s="23">
        <f>'RESOLUCIONES EPG'!$N612-'RESOLUCIONES EPG'!$D612</f>
        <v>3815</v>
      </c>
    </row>
    <row r="613" ht="15.75" customHeight="1">
      <c r="A613" s="58" t="str">
        <f>'RESOLUCIONES 2015'!A4990:H4990</f>
        <v/>
      </c>
      <c r="B613" s="59"/>
      <c r="C613" s="16">
        <v>31.0</v>
      </c>
      <c r="D613" s="25">
        <v>42391.0</v>
      </c>
      <c r="E613" s="26" t="s">
        <v>883</v>
      </c>
      <c r="F613" s="25"/>
      <c r="G613" s="26" t="s">
        <v>871</v>
      </c>
      <c r="H613" s="27"/>
      <c r="I613" s="61" t="s">
        <v>884</v>
      </c>
      <c r="J613" s="21"/>
      <c r="K613" s="21"/>
      <c r="L613" s="21"/>
      <c r="M613" s="21"/>
      <c r="N613" s="22">
        <f t="shared" si="1"/>
        <v>46206</v>
      </c>
      <c r="O613" s="23">
        <f>'RESOLUCIONES EPG'!$N613-'RESOLUCIONES EPG'!$D613</f>
        <v>3815</v>
      </c>
    </row>
    <row r="614" ht="15.75" customHeight="1">
      <c r="A614" s="58" t="str">
        <f>'RESOLUCIONES 2015'!A4983:H4983</f>
        <v/>
      </c>
      <c r="B614" s="59"/>
      <c r="C614" s="24">
        <v>24.0</v>
      </c>
      <c r="D614" s="25">
        <v>42391.0</v>
      </c>
      <c r="E614" s="26" t="s">
        <v>378</v>
      </c>
      <c r="F614" s="25"/>
      <c r="G614" s="26" t="s">
        <v>363</v>
      </c>
      <c r="H614" s="27"/>
      <c r="I614" s="61" t="s">
        <v>885</v>
      </c>
      <c r="J614" s="21"/>
      <c r="K614" s="21"/>
      <c r="L614" s="21"/>
      <c r="M614" s="21"/>
      <c r="N614" s="22">
        <f t="shared" si="1"/>
        <v>46206</v>
      </c>
      <c r="O614" s="23">
        <f>'RESOLUCIONES EPG'!$N614-'RESOLUCIONES EPG'!$D614</f>
        <v>3815</v>
      </c>
    </row>
    <row r="615" ht="16.5" customHeight="1">
      <c r="A615" s="58" t="str">
        <f>'RESOLUCIONES 2015'!A4987:H4987</f>
        <v/>
      </c>
      <c r="B615" s="59"/>
      <c r="C615" s="24">
        <v>28.0</v>
      </c>
      <c r="D615" s="25">
        <v>42391.0</v>
      </c>
      <c r="E615" s="26" t="s">
        <v>331</v>
      </c>
      <c r="F615" s="25"/>
      <c r="G615" s="26" t="s">
        <v>845</v>
      </c>
      <c r="H615" s="27"/>
      <c r="I615" s="61" t="s">
        <v>886</v>
      </c>
      <c r="J615" s="21"/>
      <c r="K615" s="21"/>
      <c r="L615" s="21"/>
      <c r="M615" s="21"/>
      <c r="N615" s="22">
        <f t="shared" si="1"/>
        <v>46206</v>
      </c>
      <c r="O615" s="23">
        <f>'RESOLUCIONES EPG'!$N615-'RESOLUCIONES EPG'!$D615</f>
        <v>3815</v>
      </c>
    </row>
    <row r="616" ht="16.5" customHeight="1">
      <c r="A616" s="58" t="str">
        <f>'RESOLUCIONES 2015'!A4988:H4988</f>
        <v/>
      </c>
      <c r="B616" s="59"/>
      <c r="C616" s="24">
        <v>29.0</v>
      </c>
      <c r="D616" s="25">
        <v>42391.0</v>
      </c>
      <c r="E616" s="26" t="s">
        <v>304</v>
      </c>
      <c r="F616" s="25" t="s">
        <v>865</v>
      </c>
      <c r="G616" s="26" t="s">
        <v>887</v>
      </c>
      <c r="H616" s="27"/>
      <c r="I616" s="61" t="s">
        <v>888</v>
      </c>
      <c r="J616" s="21"/>
      <c r="K616" s="21"/>
      <c r="L616" s="21"/>
      <c r="M616" s="21"/>
      <c r="N616" s="22">
        <f t="shared" si="1"/>
        <v>46206</v>
      </c>
      <c r="O616" s="23">
        <f>'RESOLUCIONES EPG'!$N616-'RESOLUCIONES EPG'!$D616</f>
        <v>3815</v>
      </c>
    </row>
    <row r="617" ht="16.5" customHeight="1">
      <c r="A617" s="58" t="str">
        <f>'RESOLUCIONES 2015'!A4992:H4992</f>
        <v/>
      </c>
      <c r="B617" s="59"/>
      <c r="C617" s="16">
        <v>33.0</v>
      </c>
      <c r="D617" s="25">
        <v>42394.0</v>
      </c>
      <c r="E617" s="26" t="s">
        <v>842</v>
      </c>
      <c r="F617" s="25"/>
      <c r="G617" s="26" t="s">
        <v>843</v>
      </c>
      <c r="H617" s="27"/>
      <c r="I617" s="63" t="s">
        <v>889</v>
      </c>
      <c r="J617" s="21"/>
      <c r="K617" s="21"/>
      <c r="L617" s="21"/>
      <c r="M617" s="21"/>
      <c r="N617" s="22">
        <f t="shared" si="1"/>
        <v>46206</v>
      </c>
      <c r="O617" s="23">
        <f>'RESOLUCIONES EPG'!$N617-'RESOLUCIONES EPG'!$D617</f>
        <v>3812</v>
      </c>
    </row>
    <row r="618" ht="15.75" customHeight="1">
      <c r="A618" s="58" t="str">
        <f>'RESOLUCIONES 2015'!A4993:H4993</f>
        <v/>
      </c>
      <c r="B618" s="59"/>
      <c r="C618" s="24">
        <v>34.0</v>
      </c>
      <c r="D618" s="25">
        <v>42395.0</v>
      </c>
      <c r="E618" s="26" t="s">
        <v>52</v>
      </c>
      <c r="F618" s="25" t="s">
        <v>53</v>
      </c>
      <c r="G618" s="26" t="s">
        <v>890</v>
      </c>
      <c r="H618" s="27"/>
      <c r="I618" s="63" t="s">
        <v>891</v>
      </c>
      <c r="J618" s="21"/>
      <c r="K618" s="21"/>
      <c r="L618" s="21"/>
      <c r="M618" s="21"/>
      <c r="N618" s="22">
        <f t="shared" si="1"/>
        <v>46206</v>
      </c>
      <c r="O618" s="23">
        <f>'RESOLUCIONES EPG'!$N618-'RESOLUCIONES EPG'!$D618</f>
        <v>3811</v>
      </c>
    </row>
    <row r="619" ht="15.75" customHeight="1">
      <c r="A619" s="58" t="str">
        <f>'RESOLUCIONES 2015'!A4995:H4995</f>
        <v/>
      </c>
      <c r="B619" s="59"/>
      <c r="C619" s="24">
        <v>36.0</v>
      </c>
      <c r="D619" s="25">
        <v>42395.0</v>
      </c>
      <c r="E619" s="26" t="s">
        <v>378</v>
      </c>
      <c r="F619" s="25"/>
      <c r="G619" s="26" t="s">
        <v>890</v>
      </c>
      <c r="H619" s="27"/>
      <c r="I619" s="63" t="s">
        <v>892</v>
      </c>
      <c r="J619" s="21"/>
      <c r="K619" s="21"/>
      <c r="L619" s="21"/>
      <c r="M619" s="21"/>
      <c r="N619" s="22">
        <f t="shared" si="1"/>
        <v>46206</v>
      </c>
      <c r="O619" s="23">
        <f>'RESOLUCIONES EPG'!$N619-'RESOLUCIONES EPG'!$D619</f>
        <v>3811</v>
      </c>
    </row>
    <row r="620" ht="16.5" customHeight="1">
      <c r="A620" s="58" t="str">
        <f>'RESOLUCIONES 2015'!A4994:H4994</f>
        <v/>
      </c>
      <c r="B620" s="59"/>
      <c r="C620" s="24">
        <v>35.0</v>
      </c>
      <c r="D620" s="25">
        <v>42395.0</v>
      </c>
      <c r="E620" s="64" t="s">
        <v>656</v>
      </c>
      <c r="F620" s="65"/>
      <c r="G620" s="26" t="s">
        <v>890</v>
      </c>
      <c r="H620" s="50"/>
      <c r="I620" s="66" t="s">
        <v>893</v>
      </c>
      <c r="J620" s="21"/>
      <c r="K620" s="21"/>
      <c r="L620" s="21"/>
      <c r="M620" s="21"/>
      <c r="N620" s="22">
        <f t="shared" si="1"/>
        <v>46206</v>
      </c>
      <c r="O620" s="23">
        <f>'RESOLUCIONES EPG'!$N620-'RESOLUCIONES EPG'!$D620</f>
        <v>3811</v>
      </c>
    </row>
    <row r="621" ht="15.75" customHeight="1">
      <c r="A621" s="58" t="str">
        <f>'RESOLUCIONES 2015'!A5002:H5002</f>
        <v/>
      </c>
      <c r="B621" s="59"/>
      <c r="C621" s="16">
        <v>43.0</v>
      </c>
      <c r="D621" s="25">
        <v>42396.0</v>
      </c>
      <c r="E621" s="67" t="s">
        <v>894</v>
      </c>
      <c r="F621" s="25"/>
      <c r="G621" s="26" t="s">
        <v>890</v>
      </c>
      <c r="H621" s="27"/>
      <c r="I621" s="63" t="s">
        <v>895</v>
      </c>
      <c r="J621" s="21"/>
      <c r="K621" s="21"/>
      <c r="L621" s="21"/>
      <c r="M621" s="21"/>
      <c r="N621" s="22">
        <f t="shared" si="1"/>
        <v>46206</v>
      </c>
      <c r="O621" s="23">
        <f>'RESOLUCIONES EPG'!$N621-'RESOLUCIONES EPG'!$D621</f>
        <v>3810</v>
      </c>
    </row>
    <row r="622" ht="15.75" customHeight="1">
      <c r="A622" s="58" t="str">
        <f>'RESOLUCIONES 2015'!A4996:H4996</f>
        <v/>
      </c>
      <c r="B622" s="59"/>
      <c r="C622" s="24">
        <v>37.0</v>
      </c>
      <c r="D622" s="25">
        <v>42396.0</v>
      </c>
      <c r="E622" s="26" t="s">
        <v>896</v>
      </c>
      <c r="F622" s="25"/>
      <c r="G622" s="26" t="s">
        <v>862</v>
      </c>
      <c r="H622" s="27"/>
      <c r="I622" s="63" t="s">
        <v>897</v>
      </c>
      <c r="J622" s="21"/>
      <c r="K622" s="21"/>
      <c r="L622" s="21"/>
      <c r="M622" s="21"/>
      <c r="N622" s="22">
        <f t="shared" si="1"/>
        <v>46206</v>
      </c>
      <c r="O622" s="23">
        <f>'RESOLUCIONES EPG'!$N622-'RESOLUCIONES EPG'!$D622</f>
        <v>3810</v>
      </c>
    </row>
    <row r="623" ht="15.75" customHeight="1">
      <c r="A623" s="58" t="str">
        <f>'RESOLUCIONES 2015'!A5000:H5000</f>
        <v/>
      </c>
      <c r="B623" s="59"/>
      <c r="C623" s="24">
        <v>41.0</v>
      </c>
      <c r="D623" s="25">
        <v>42396.0</v>
      </c>
      <c r="E623" s="26" t="s">
        <v>324</v>
      </c>
      <c r="F623" s="25"/>
      <c r="G623" s="26" t="s">
        <v>887</v>
      </c>
      <c r="H623" s="27"/>
      <c r="I623" s="63" t="s">
        <v>898</v>
      </c>
      <c r="J623" s="21"/>
      <c r="K623" s="21"/>
      <c r="L623" s="21"/>
      <c r="M623" s="21"/>
      <c r="N623" s="22">
        <f t="shared" si="1"/>
        <v>46206</v>
      </c>
      <c r="O623" s="23">
        <f>'RESOLUCIONES EPG'!$N623-'RESOLUCIONES EPG'!$D623</f>
        <v>3810</v>
      </c>
    </row>
    <row r="624" ht="15.75" customHeight="1">
      <c r="A624" s="58" t="str">
        <f>'RESOLUCIONES 2015'!A5001:H5001</f>
        <v/>
      </c>
      <c r="B624" s="59"/>
      <c r="C624" s="24">
        <v>42.0</v>
      </c>
      <c r="D624" s="25">
        <v>42396.0</v>
      </c>
      <c r="E624" s="26" t="s">
        <v>899</v>
      </c>
      <c r="F624" s="25"/>
      <c r="G624" s="26" t="s">
        <v>890</v>
      </c>
      <c r="H624" s="27"/>
      <c r="I624" s="63" t="s">
        <v>900</v>
      </c>
      <c r="J624" s="21"/>
      <c r="K624" s="21"/>
      <c r="L624" s="21"/>
      <c r="M624" s="21"/>
      <c r="N624" s="22">
        <f t="shared" si="1"/>
        <v>46206</v>
      </c>
      <c r="O624" s="23">
        <f>'RESOLUCIONES EPG'!$N624-'RESOLUCIONES EPG'!$D624</f>
        <v>3810</v>
      </c>
    </row>
    <row r="625" ht="15.75" customHeight="1">
      <c r="A625" s="58" t="str">
        <f>'RESOLUCIONES 2015'!A4998:H4998</f>
        <v/>
      </c>
      <c r="B625" s="59"/>
      <c r="C625" s="16">
        <v>39.0</v>
      </c>
      <c r="D625" s="25">
        <v>42396.0</v>
      </c>
      <c r="E625" s="26" t="s">
        <v>787</v>
      </c>
      <c r="F625" s="25"/>
      <c r="G625" s="26" t="s">
        <v>890</v>
      </c>
      <c r="H625" s="27"/>
      <c r="I625" s="63" t="s">
        <v>901</v>
      </c>
      <c r="J625" s="21"/>
      <c r="K625" s="21"/>
      <c r="L625" s="21"/>
      <c r="M625" s="21"/>
      <c r="N625" s="22">
        <f t="shared" si="1"/>
        <v>46206</v>
      </c>
      <c r="O625" s="23">
        <f>'RESOLUCIONES EPG'!$N625-'RESOLUCIONES EPG'!$D625</f>
        <v>3810</v>
      </c>
    </row>
    <row r="626" ht="15.75" customHeight="1">
      <c r="A626" s="58" t="str">
        <f>'RESOLUCIONES 2015'!A4997:H4997</f>
        <v/>
      </c>
      <c r="B626" s="59"/>
      <c r="C626" s="24">
        <v>38.0</v>
      </c>
      <c r="D626" s="25">
        <v>42396.0</v>
      </c>
      <c r="E626" s="26" t="s">
        <v>902</v>
      </c>
      <c r="F626" s="25"/>
      <c r="G626" s="26" t="s">
        <v>890</v>
      </c>
      <c r="H626" s="27"/>
      <c r="I626" s="63" t="s">
        <v>903</v>
      </c>
      <c r="J626" s="21"/>
      <c r="K626" s="21"/>
      <c r="L626" s="21"/>
      <c r="M626" s="21"/>
      <c r="N626" s="22">
        <f t="shared" si="1"/>
        <v>46206</v>
      </c>
      <c r="O626" s="23">
        <f>'RESOLUCIONES EPG'!$N626-'RESOLUCIONES EPG'!$D626</f>
        <v>3810</v>
      </c>
    </row>
    <row r="627" ht="16.5" customHeight="1">
      <c r="A627" s="58" t="str">
        <f>'RESOLUCIONES 2015'!A4999:H4999</f>
        <v/>
      </c>
      <c r="B627" s="59"/>
      <c r="C627" s="24">
        <v>40.0</v>
      </c>
      <c r="D627" s="25">
        <v>42396.0</v>
      </c>
      <c r="E627" s="26" t="s">
        <v>904</v>
      </c>
      <c r="F627" s="25"/>
      <c r="G627" s="26" t="s">
        <v>890</v>
      </c>
      <c r="H627" s="27"/>
      <c r="I627" s="63" t="s">
        <v>905</v>
      </c>
      <c r="J627" s="21"/>
      <c r="K627" s="21"/>
      <c r="L627" s="21"/>
      <c r="M627" s="21"/>
      <c r="N627" s="22">
        <f t="shared" si="1"/>
        <v>46206</v>
      </c>
      <c r="O627" s="23">
        <f>'RESOLUCIONES EPG'!$N627-'RESOLUCIONES EPG'!$D627</f>
        <v>3810</v>
      </c>
    </row>
    <row r="628" ht="15.75" customHeight="1">
      <c r="A628" s="58" t="str">
        <f>'RESOLUCIONES 2015'!A5008:H5008</f>
        <v/>
      </c>
      <c r="B628" s="59"/>
      <c r="C628" s="24">
        <v>49.0</v>
      </c>
      <c r="D628" s="25">
        <v>42397.0</v>
      </c>
      <c r="E628" s="26" t="s">
        <v>784</v>
      </c>
      <c r="F628" s="25"/>
      <c r="G628" s="26" t="s">
        <v>50</v>
      </c>
      <c r="H628" s="27"/>
      <c r="I628" s="63" t="s">
        <v>906</v>
      </c>
      <c r="J628" s="21"/>
      <c r="K628" s="21"/>
      <c r="L628" s="21"/>
      <c r="M628" s="21"/>
      <c r="N628" s="22">
        <f t="shared" si="1"/>
        <v>46206</v>
      </c>
      <c r="O628" s="23">
        <f>'RESOLUCIONES EPG'!$N628-'RESOLUCIONES EPG'!$D628</f>
        <v>3809</v>
      </c>
    </row>
    <row r="629" ht="15.75" customHeight="1">
      <c r="A629" s="58" t="str">
        <f>'RESOLUCIONES 2015'!A5005:H5005</f>
        <v/>
      </c>
      <c r="B629" s="59"/>
      <c r="C629" s="16">
        <v>46.0</v>
      </c>
      <c r="D629" s="25">
        <v>42397.0</v>
      </c>
      <c r="E629" s="26" t="s">
        <v>907</v>
      </c>
      <c r="F629" s="25"/>
      <c r="G629" s="26" t="s">
        <v>890</v>
      </c>
      <c r="H629" s="27"/>
      <c r="I629" s="63" t="s">
        <v>908</v>
      </c>
      <c r="J629" s="21"/>
      <c r="K629" s="21"/>
      <c r="L629" s="21"/>
      <c r="M629" s="21"/>
      <c r="N629" s="22">
        <f t="shared" si="1"/>
        <v>46206</v>
      </c>
      <c r="O629" s="23">
        <f>'RESOLUCIONES EPG'!$N629-'RESOLUCIONES EPG'!$D629</f>
        <v>3809</v>
      </c>
    </row>
    <row r="630" ht="16.5" customHeight="1">
      <c r="A630" s="58" t="str">
        <f>'RESOLUCIONES 2015'!A5006:H5006</f>
        <v/>
      </c>
      <c r="B630" s="59"/>
      <c r="C630" s="24">
        <v>47.0</v>
      </c>
      <c r="D630" s="25">
        <v>42397.0</v>
      </c>
      <c r="E630" s="26" t="s">
        <v>439</v>
      </c>
      <c r="F630" s="25"/>
      <c r="G630" s="26" t="s">
        <v>825</v>
      </c>
      <c r="H630" s="27"/>
      <c r="I630" s="63" t="s">
        <v>909</v>
      </c>
      <c r="J630" s="21"/>
      <c r="K630" s="21"/>
      <c r="L630" s="21"/>
      <c r="M630" s="21"/>
      <c r="N630" s="22">
        <f t="shared" si="1"/>
        <v>46206</v>
      </c>
      <c r="O630" s="23">
        <f>'RESOLUCIONES EPG'!$N630-'RESOLUCIONES EPG'!$D630</f>
        <v>3809</v>
      </c>
    </row>
    <row r="631" ht="15.75" customHeight="1">
      <c r="A631" s="58" t="str">
        <f>'RESOLUCIONES 2015'!A5003:H5003</f>
        <v/>
      </c>
      <c r="B631" s="59"/>
      <c r="C631" s="24">
        <v>44.0</v>
      </c>
      <c r="D631" s="25">
        <v>42397.0</v>
      </c>
      <c r="E631" s="26" t="s">
        <v>910</v>
      </c>
      <c r="F631" s="25"/>
      <c r="G631" s="26" t="s">
        <v>890</v>
      </c>
      <c r="H631" s="27"/>
      <c r="I631" s="63" t="s">
        <v>911</v>
      </c>
      <c r="J631" s="21"/>
      <c r="K631" s="21"/>
      <c r="L631" s="21"/>
      <c r="M631" s="21"/>
      <c r="N631" s="22">
        <f t="shared" si="1"/>
        <v>46206</v>
      </c>
      <c r="O631" s="23">
        <f>'RESOLUCIONES EPG'!$N631-'RESOLUCIONES EPG'!$D631</f>
        <v>3809</v>
      </c>
    </row>
    <row r="632" ht="15.75" customHeight="1">
      <c r="A632" s="58" t="str">
        <f>'RESOLUCIONES 2015'!A5004:H5004</f>
        <v/>
      </c>
      <c r="B632" s="59"/>
      <c r="C632" s="24">
        <v>45.0</v>
      </c>
      <c r="D632" s="25">
        <v>42397.0</v>
      </c>
      <c r="E632" s="26" t="s">
        <v>912</v>
      </c>
      <c r="F632" s="25"/>
      <c r="G632" s="26" t="s">
        <v>890</v>
      </c>
      <c r="H632" s="27"/>
      <c r="I632" s="63" t="s">
        <v>913</v>
      </c>
      <c r="J632" s="21"/>
      <c r="K632" s="21"/>
      <c r="L632" s="21"/>
      <c r="M632" s="21"/>
      <c r="N632" s="22">
        <f t="shared" si="1"/>
        <v>46206</v>
      </c>
      <c r="O632" s="23">
        <f>'RESOLUCIONES EPG'!$N632-'RESOLUCIONES EPG'!$D632</f>
        <v>3809</v>
      </c>
    </row>
    <row r="633" ht="15.75" customHeight="1">
      <c r="A633" s="58" t="str">
        <f>'RESOLUCIONES 2015'!A5007:H5007</f>
        <v/>
      </c>
      <c r="B633" s="59"/>
      <c r="C633" s="16">
        <v>48.0</v>
      </c>
      <c r="D633" s="25">
        <v>42397.0</v>
      </c>
      <c r="E633" s="26" t="s">
        <v>304</v>
      </c>
      <c r="F633" s="25" t="s">
        <v>865</v>
      </c>
      <c r="G633" s="26" t="s">
        <v>825</v>
      </c>
      <c r="H633" s="27"/>
      <c r="I633" s="63" t="s">
        <v>914</v>
      </c>
      <c r="J633" s="21"/>
      <c r="K633" s="21"/>
      <c r="L633" s="21"/>
      <c r="M633" s="21"/>
      <c r="N633" s="22">
        <f t="shared" si="1"/>
        <v>46206</v>
      </c>
      <c r="O633" s="23">
        <f>'RESOLUCIONES EPG'!$N633-'RESOLUCIONES EPG'!$D633</f>
        <v>3809</v>
      </c>
    </row>
    <row r="634" ht="15.75" customHeight="1">
      <c r="A634" s="58" t="str">
        <f>'RESOLUCIONES 2015'!A5010:H5010</f>
        <v/>
      </c>
      <c r="B634" s="59"/>
      <c r="C634" s="24">
        <v>51.0</v>
      </c>
      <c r="D634" s="25">
        <v>42398.0</v>
      </c>
      <c r="E634" s="26" t="s">
        <v>915</v>
      </c>
      <c r="F634" s="25"/>
      <c r="G634" s="26" t="s">
        <v>916</v>
      </c>
      <c r="H634" s="27"/>
      <c r="I634" s="63" t="s">
        <v>917</v>
      </c>
      <c r="J634" s="21"/>
      <c r="K634" s="21"/>
      <c r="L634" s="21"/>
      <c r="M634" s="21"/>
      <c r="N634" s="22">
        <f t="shared" si="1"/>
        <v>46206</v>
      </c>
      <c r="O634" s="23">
        <f>'RESOLUCIONES EPG'!$N634-'RESOLUCIONES EPG'!$D634</f>
        <v>3808</v>
      </c>
    </row>
    <row r="635" ht="15.75" customHeight="1">
      <c r="A635" s="58" t="str">
        <f>'RESOLUCIONES 2015'!A5009:H5009</f>
        <v/>
      </c>
      <c r="B635" s="59"/>
      <c r="C635" s="24">
        <v>50.0</v>
      </c>
      <c r="D635" s="25">
        <v>42398.0</v>
      </c>
      <c r="E635" s="26" t="s">
        <v>759</v>
      </c>
      <c r="F635" s="25"/>
      <c r="G635" s="26" t="s">
        <v>845</v>
      </c>
      <c r="H635" s="27"/>
      <c r="I635" s="63" t="s">
        <v>918</v>
      </c>
      <c r="J635" s="21"/>
      <c r="K635" s="21"/>
      <c r="L635" s="21"/>
      <c r="M635" s="21"/>
      <c r="N635" s="22">
        <f t="shared" si="1"/>
        <v>46206</v>
      </c>
      <c r="O635" s="23">
        <f>'RESOLUCIONES EPG'!$N635-'RESOLUCIONES EPG'!$D635</f>
        <v>3808</v>
      </c>
    </row>
    <row r="636" ht="15.75" customHeight="1">
      <c r="A636" s="58" t="str">
        <f>'RESOLUCIONES 2015'!A5011:H5011</f>
        <v/>
      </c>
      <c r="B636" s="59"/>
      <c r="C636" s="24">
        <v>52.0</v>
      </c>
      <c r="D636" s="25">
        <v>42398.0</v>
      </c>
      <c r="E636" s="26" t="s">
        <v>919</v>
      </c>
      <c r="F636" s="25"/>
      <c r="G636" s="26" t="s">
        <v>887</v>
      </c>
      <c r="H636" s="27"/>
      <c r="I636" s="63" t="s">
        <v>920</v>
      </c>
      <c r="J636" s="21"/>
      <c r="K636" s="21"/>
      <c r="L636" s="21"/>
      <c r="M636" s="21"/>
      <c r="N636" s="22">
        <f t="shared" si="1"/>
        <v>46206</v>
      </c>
      <c r="O636" s="23">
        <f>'RESOLUCIONES EPG'!$N636-'RESOLUCIONES EPG'!$D636</f>
        <v>3808</v>
      </c>
    </row>
    <row r="637" ht="16.5" customHeight="1">
      <c r="A637" s="58" t="str">
        <f>'RESOLUCIONES 2015'!A5012:H5012</f>
        <v/>
      </c>
      <c r="B637" s="59"/>
      <c r="C637" s="16">
        <v>53.0</v>
      </c>
      <c r="D637" s="25">
        <v>42401.0</v>
      </c>
      <c r="E637" s="26" t="s">
        <v>921</v>
      </c>
      <c r="F637" s="25"/>
      <c r="G637" s="26" t="s">
        <v>887</v>
      </c>
      <c r="H637" s="27"/>
      <c r="I637" s="63" t="s">
        <v>922</v>
      </c>
      <c r="J637" s="21"/>
      <c r="K637" s="21"/>
      <c r="L637" s="21"/>
      <c r="M637" s="21"/>
      <c r="N637" s="22">
        <f t="shared" si="1"/>
        <v>46206</v>
      </c>
      <c r="O637" s="23">
        <f>'RESOLUCIONES EPG'!$N637-'RESOLUCIONES EPG'!$D637</f>
        <v>3805</v>
      </c>
    </row>
    <row r="638" ht="15.75" customHeight="1">
      <c r="A638" s="58" t="str">
        <f>'RESOLUCIONES 2015'!A5013:H5013</f>
        <v/>
      </c>
      <c r="B638" s="59"/>
      <c r="C638" s="24">
        <v>54.0</v>
      </c>
      <c r="D638" s="25">
        <v>42402.0</v>
      </c>
      <c r="E638" s="26" t="s">
        <v>923</v>
      </c>
      <c r="F638" s="25"/>
      <c r="G638" s="26" t="s">
        <v>887</v>
      </c>
      <c r="H638" s="27"/>
      <c r="I638" s="63" t="s">
        <v>924</v>
      </c>
      <c r="J638" s="21"/>
      <c r="K638" s="21"/>
      <c r="L638" s="21"/>
      <c r="M638" s="21"/>
      <c r="N638" s="22">
        <f t="shared" si="1"/>
        <v>46206</v>
      </c>
      <c r="O638" s="23">
        <f>'RESOLUCIONES EPG'!$N638-'RESOLUCIONES EPG'!$D638</f>
        <v>3804</v>
      </c>
    </row>
    <row r="639" ht="15.75" customHeight="1">
      <c r="A639" s="58" t="str">
        <f>'RESOLUCIONES 2015'!A5016:H5016</f>
        <v/>
      </c>
      <c r="B639" s="59"/>
      <c r="C639" s="24">
        <v>57.0</v>
      </c>
      <c r="D639" s="25">
        <v>42402.0</v>
      </c>
      <c r="E639" s="26" t="s">
        <v>925</v>
      </c>
      <c r="F639" s="25"/>
      <c r="G639" s="26" t="s">
        <v>887</v>
      </c>
      <c r="H639" s="27"/>
      <c r="I639" s="63" t="s">
        <v>926</v>
      </c>
      <c r="J639" s="21"/>
      <c r="K639" s="21"/>
      <c r="L639" s="21"/>
      <c r="M639" s="21"/>
      <c r="N639" s="22">
        <f t="shared" si="1"/>
        <v>46206</v>
      </c>
      <c r="O639" s="23">
        <f>'RESOLUCIONES EPG'!$N639-'RESOLUCIONES EPG'!$D639</f>
        <v>3804</v>
      </c>
    </row>
    <row r="640" ht="15.75" customHeight="1">
      <c r="A640" s="58" t="str">
        <f>'RESOLUCIONES 2015'!A5014:H5014</f>
        <v/>
      </c>
      <c r="B640" s="59"/>
      <c r="C640" s="24">
        <v>55.0</v>
      </c>
      <c r="D640" s="25">
        <v>42402.0</v>
      </c>
      <c r="E640" s="26" t="s">
        <v>927</v>
      </c>
      <c r="F640" s="25"/>
      <c r="G640" s="26" t="s">
        <v>887</v>
      </c>
      <c r="H640" s="27"/>
      <c r="I640" s="63" t="s">
        <v>928</v>
      </c>
      <c r="J640" s="21"/>
      <c r="K640" s="21"/>
      <c r="L640" s="21"/>
      <c r="M640" s="21"/>
      <c r="N640" s="22">
        <f t="shared" si="1"/>
        <v>46206</v>
      </c>
      <c r="O640" s="23">
        <f>'RESOLUCIONES EPG'!$N640-'RESOLUCIONES EPG'!$D640</f>
        <v>3804</v>
      </c>
    </row>
    <row r="641" ht="16.5" customHeight="1">
      <c r="A641" s="58" t="str">
        <f>'RESOLUCIONES 2015'!A5015:H5015</f>
        <v/>
      </c>
      <c r="B641" s="59"/>
      <c r="C641" s="16">
        <v>56.0</v>
      </c>
      <c r="D641" s="25">
        <v>42402.0</v>
      </c>
      <c r="E641" s="26" t="s">
        <v>929</v>
      </c>
      <c r="F641" s="25"/>
      <c r="G641" s="26" t="s">
        <v>887</v>
      </c>
      <c r="H641" s="27"/>
      <c r="I641" s="63" t="s">
        <v>930</v>
      </c>
      <c r="J641" s="21"/>
      <c r="K641" s="21"/>
      <c r="L641" s="21"/>
      <c r="M641" s="21"/>
      <c r="N641" s="22">
        <f t="shared" si="1"/>
        <v>46206</v>
      </c>
      <c r="O641" s="23">
        <f>'RESOLUCIONES EPG'!$N641-'RESOLUCIONES EPG'!$D641</f>
        <v>3804</v>
      </c>
    </row>
    <row r="642" ht="15.75" customHeight="1">
      <c r="A642" s="58" t="str">
        <f>'RESOLUCIONES 2015'!A5018:H5018</f>
        <v/>
      </c>
      <c r="B642" s="59"/>
      <c r="C642" s="24">
        <v>59.0</v>
      </c>
      <c r="D642" s="25">
        <v>42404.0</v>
      </c>
      <c r="E642" s="26" t="s">
        <v>931</v>
      </c>
      <c r="F642" s="25"/>
      <c r="G642" s="26" t="s">
        <v>887</v>
      </c>
      <c r="H642" s="27"/>
      <c r="I642" s="63" t="s">
        <v>932</v>
      </c>
      <c r="J642" s="21"/>
      <c r="K642" s="21"/>
      <c r="L642" s="21"/>
      <c r="M642" s="21"/>
      <c r="N642" s="22">
        <f t="shared" si="1"/>
        <v>46206</v>
      </c>
      <c r="O642" s="23">
        <f>'RESOLUCIONES EPG'!$N642-'RESOLUCIONES EPG'!$D642</f>
        <v>3802</v>
      </c>
    </row>
    <row r="643" ht="16.5" customHeight="1">
      <c r="A643" s="58" t="str">
        <f>'RESOLUCIONES 2015'!A5019:H5019</f>
        <v/>
      </c>
      <c r="B643" s="59"/>
      <c r="C643" s="24">
        <v>60.0</v>
      </c>
      <c r="D643" s="25">
        <v>42404.0</v>
      </c>
      <c r="E643" s="26" t="s">
        <v>931</v>
      </c>
      <c r="F643" s="25"/>
      <c r="G643" s="26" t="s">
        <v>825</v>
      </c>
      <c r="H643" s="27"/>
      <c r="I643" s="63" t="s">
        <v>933</v>
      </c>
      <c r="J643" s="21"/>
      <c r="K643" s="21"/>
      <c r="L643" s="21"/>
      <c r="M643" s="21"/>
      <c r="N643" s="22">
        <f t="shared" si="1"/>
        <v>46206</v>
      </c>
      <c r="O643" s="23">
        <f>'RESOLUCIONES EPG'!$N643-'RESOLUCIONES EPG'!$D643</f>
        <v>3802</v>
      </c>
    </row>
    <row r="644" ht="16.5" customHeight="1">
      <c r="A644" s="58" t="str">
        <f>'RESOLUCIONES 2015'!A5017:H5017</f>
        <v/>
      </c>
      <c r="B644" s="59"/>
      <c r="C644" s="24">
        <v>58.0</v>
      </c>
      <c r="D644" s="25">
        <v>42404.0</v>
      </c>
      <c r="E644" s="26" t="s">
        <v>925</v>
      </c>
      <c r="F644" s="25"/>
      <c r="G644" s="26" t="s">
        <v>825</v>
      </c>
      <c r="H644" s="27"/>
      <c r="I644" s="63" t="s">
        <v>934</v>
      </c>
      <c r="J644" s="21"/>
      <c r="K644" s="21"/>
      <c r="L644" s="21"/>
      <c r="M644" s="21"/>
      <c r="N644" s="22">
        <f t="shared" si="1"/>
        <v>46206</v>
      </c>
      <c r="O644" s="23">
        <f>'RESOLUCIONES EPG'!$N644-'RESOLUCIONES EPG'!$D644</f>
        <v>3802</v>
      </c>
    </row>
    <row r="645" ht="16.5" customHeight="1">
      <c r="A645" s="58" t="str">
        <f>'RESOLUCIONES 2015'!A5022:H5022</f>
        <v/>
      </c>
      <c r="B645" s="59"/>
      <c r="C645" s="16">
        <v>63.0</v>
      </c>
      <c r="D645" s="25">
        <v>42405.0</v>
      </c>
      <c r="E645" s="26" t="s">
        <v>935</v>
      </c>
      <c r="F645" s="25"/>
      <c r="G645" s="26" t="s">
        <v>916</v>
      </c>
      <c r="H645" s="27"/>
      <c r="I645" s="63" t="s">
        <v>936</v>
      </c>
      <c r="J645" s="21"/>
      <c r="K645" s="21"/>
      <c r="L645" s="21"/>
      <c r="M645" s="21"/>
      <c r="N645" s="22">
        <f t="shared" si="1"/>
        <v>46206</v>
      </c>
      <c r="O645" s="23">
        <f>'RESOLUCIONES EPG'!$N645-'RESOLUCIONES EPG'!$D645</f>
        <v>3801</v>
      </c>
    </row>
    <row r="646" ht="16.5" customHeight="1">
      <c r="A646" s="58" t="str">
        <f>'RESOLUCIONES 2015'!A5023:H5023</f>
        <v/>
      </c>
      <c r="B646" s="59"/>
      <c r="C646" s="24">
        <v>64.0</v>
      </c>
      <c r="D646" s="25">
        <v>42405.0</v>
      </c>
      <c r="E646" s="26" t="s">
        <v>937</v>
      </c>
      <c r="F646" s="25"/>
      <c r="G646" s="26" t="s">
        <v>797</v>
      </c>
      <c r="H646" s="27"/>
      <c r="I646" s="63" t="s">
        <v>938</v>
      </c>
      <c r="J646" s="21"/>
      <c r="K646" s="21"/>
      <c r="L646" s="21"/>
      <c r="M646" s="21"/>
      <c r="N646" s="22">
        <f t="shared" si="1"/>
        <v>46206</v>
      </c>
      <c r="O646" s="23">
        <f>'RESOLUCIONES EPG'!$N646-'RESOLUCIONES EPG'!$D646</f>
        <v>3801</v>
      </c>
    </row>
    <row r="647" ht="16.5" customHeight="1">
      <c r="A647" s="58" t="str">
        <f>'RESOLUCIONES 2015'!A5020:H5020</f>
        <v/>
      </c>
      <c r="B647" s="59"/>
      <c r="C647" s="24">
        <v>61.0</v>
      </c>
      <c r="D647" s="25">
        <v>42405.0</v>
      </c>
      <c r="E647" s="26" t="s">
        <v>784</v>
      </c>
      <c r="F647" s="25"/>
      <c r="G647" s="26" t="s">
        <v>363</v>
      </c>
      <c r="H647" s="27"/>
      <c r="I647" s="63" t="s">
        <v>939</v>
      </c>
      <c r="J647" s="21"/>
      <c r="K647" s="21"/>
      <c r="L647" s="21"/>
      <c r="M647" s="21"/>
      <c r="N647" s="22">
        <f t="shared" si="1"/>
        <v>46206</v>
      </c>
      <c r="O647" s="23">
        <f>'RESOLUCIONES EPG'!$N647-'RESOLUCIONES EPG'!$D647</f>
        <v>3801</v>
      </c>
    </row>
    <row r="648" ht="15.75" customHeight="1">
      <c r="A648" s="58" t="str">
        <f>'RESOLUCIONES 2015'!A5021:H5021</f>
        <v/>
      </c>
      <c r="B648" s="59"/>
      <c r="C648" s="24">
        <v>62.0</v>
      </c>
      <c r="D648" s="25">
        <v>42405.0</v>
      </c>
      <c r="E648" s="26" t="s">
        <v>940</v>
      </c>
      <c r="F648" s="25"/>
      <c r="G648" s="26" t="s">
        <v>363</v>
      </c>
      <c r="H648" s="27"/>
      <c r="I648" s="63" t="s">
        <v>941</v>
      </c>
      <c r="J648" s="21"/>
      <c r="K648" s="21"/>
      <c r="L648" s="21"/>
      <c r="M648" s="21"/>
      <c r="N648" s="22">
        <f t="shared" si="1"/>
        <v>46206</v>
      </c>
      <c r="O648" s="23">
        <f>'RESOLUCIONES EPG'!$N648-'RESOLUCIONES EPG'!$D648</f>
        <v>3801</v>
      </c>
    </row>
    <row r="649" ht="16.5" customHeight="1">
      <c r="A649" s="58" t="str">
        <f>'RESOLUCIONES 2015'!A5025:H5025</f>
        <v/>
      </c>
      <c r="B649" s="59"/>
      <c r="C649" s="16">
        <v>66.0</v>
      </c>
      <c r="D649" s="25">
        <v>42408.0</v>
      </c>
      <c r="E649" s="26" t="s">
        <v>942</v>
      </c>
      <c r="F649" s="25"/>
      <c r="G649" s="26" t="s">
        <v>943</v>
      </c>
      <c r="H649" s="27"/>
      <c r="I649" s="63" t="s">
        <v>944</v>
      </c>
      <c r="J649" s="21"/>
      <c r="K649" s="21"/>
      <c r="L649" s="21"/>
      <c r="M649" s="21"/>
      <c r="N649" s="22">
        <f t="shared" si="1"/>
        <v>46206</v>
      </c>
      <c r="O649" s="23">
        <f>'RESOLUCIONES EPG'!$N649-'RESOLUCIONES EPG'!$D649</f>
        <v>3798</v>
      </c>
    </row>
    <row r="650" ht="16.5" customHeight="1">
      <c r="A650" s="58" t="str">
        <f>'RESOLUCIONES 2015'!A5027:H5027</f>
        <v/>
      </c>
      <c r="B650" s="59"/>
      <c r="C650" s="24">
        <v>68.0</v>
      </c>
      <c r="D650" s="25">
        <v>42408.0</v>
      </c>
      <c r="E650" s="26" t="s">
        <v>350</v>
      </c>
      <c r="F650" s="25"/>
      <c r="G650" s="26" t="s">
        <v>887</v>
      </c>
      <c r="H650" s="27"/>
      <c r="I650" s="63" t="s">
        <v>945</v>
      </c>
      <c r="J650" s="21"/>
      <c r="K650" s="21"/>
      <c r="L650" s="21"/>
      <c r="M650" s="21"/>
      <c r="N650" s="22">
        <f t="shared" si="1"/>
        <v>46206</v>
      </c>
      <c r="O650" s="23">
        <f>'RESOLUCIONES EPG'!$N650-'RESOLUCIONES EPG'!$D650</f>
        <v>3798</v>
      </c>
    </row>
    <row r="651" ht="16.5" customHeight="1">
      <c r="A651" s="58" t="str">
        <f>'RESOLUCIONES 2015'!A5024:H5024</f>
        <v/>
      </c>
      <c r="B651" s="59"/>
      <c r="C651" s="24">
        <v>65.0</v>
      </c>
      <c r="D651" s="25">
        <v>42408.0</v>
      </c>
      <c r="E651" s="26" t="s">
        <v>811</v>
      </c>
      <c r="F651" s="25"/>
      <c r="G651" s="26" t="s">
        <v>916</v>
      </c>
      <c r="H651" s="27"/>
      <c r="I651" s="63" t="s">
        <v>946</v>
      </c>
      <c r="J651" s="21"/>
      <c r="K651" s="21"/>
      <c r="L651" s="21"/>
      <c r="M651" s="21"/>
      <c r="N651" s="22">
        <f t="shared" si="1"/>
        <v>46206</v>
      </c>
      <c r="O651" s="23">
        <f>'RESOLUCIONES EPG'!$N651-'RESOLUCIONES EPG'!$D651</f>
        <v>3798</v>
      </c>
    </row>
    <row r="652" ht="16.5" customHeight="1">
      <c r="A652" s="58" t="str">
        <f>'RESOLUCIONES 2015'!A5026:H5026</f>
        <v/>
      </c>
      <c r="B652" s="59"/>
      <c r="C652" s="24">
        <v>67.0</v>
      </c>
      <c r="D652" s="25">
        <v>42408.0</v>
      </c>
      <c r="E652" s="26" t="s">
        <v>653</v>
      </c>
      <c r="F652" s="25"/>
      <c r="G652" s="26" t="s">
        <v>89</v>
      </c>
      <c r="H652" s="27" t="s">
        <v>947</v>
      </c>
      <c r="I652" s="63" t="s">
        <v>948</v>
      </c>
      <c r="J652" s="21"/>
      <c r="K652" s="21"/>
      <c r="L652" s="21"/>
      <c r="M652" s="21"/>
      <c r="N652" s="22">
        <f t="shared" si="1"/>
        <v>46206</v>
      </c>
      <c r="O652" s="23">
        <f>'RESOLUCIONES EPG'!$N652-'RESOLUCIONES EPG'!$D652</f>
        <v>3798</v>
      </c>
    </row>
    <row r="653" ht="16.5" customHeight="1">
      <c r="A653" s="58" t="str">
        <f>'RESOLUCIONES 2015'!A5028:H5028</f>
        <v/>
      </c>
      <c r="B653" s="59"/>
      <c r="C653" s="16">
        <v>69.0</v>
      </c>
      <c r="D653" s="25">
        <v>42409.0</v>
      </c>
      <c r="E653" s="26" t="s">
        <v>949</v>
      </c>
      <c r="F653" s="25"/>
      <c r="G653" s="26" t="s">
        <v>887</v>
      </c>
      <c r="H653" s="27"/>
      <c r="I653" s="63" t="s">
        <v>950</v>
      </c>
      <c r="J653" s="21"/>
      <c r="K653" s="21"/>
      <c r="L653" s="21"/>
      <c r="M653" s="21"/>
      <c r="N653" s="22">
        <f t="shared" si="1"/>
        <v>46206</v>
      </c>
      <c r="O653" s="23">
        <f>'RESOLUCIONES EPG'!$N653-'RESOLUCIONES EPG'!$D653</f>
        <v>3797</v>
      </c>
    </row>
    <row r="654" ht="16.5" customHeight="1">
      <c r="A654" s="58" t="str">
        <f>'RESOLUCIONES 2015'!A5030:H5030</f>
        <v/>
      </c>
      <c r="B654" s="59"/>
      <c r="C654" s="24">
        <v>71.0</v>
      </c>
      <c r="D654" s="25">
        <v>42409.0</v>
      </c>
      <c r="E654" s="26" t="s">
        <v>378</v>
      </c>
      <c r="F654" s="25"/>
      <c r="G654" s="26" t="s">
        <v>21</v>
      </c>
      <c r="H654" s="27"/>
      <c r="I654" s="63" t="s">
        <v>951</v>
      </c>
      <c r="J654" s="21"/>
      <c r="K654" s="21"/>
      <c r="L654" s="21"/>
      <c r="M654" s="21"/>
      <c r="N654" s="22">
        <f t="shared" si="1"/>
        <v>46206</v>
      </c>
      <c r="O654" s="23">
        <f>'RESOLUCIONES EPG'!$N654-'RESOLUCIONES EPG'!$D654</f>
        <v>3797</v>
      </c>
    </row>
    <row r="655" ht="15.75" customHeight="1">
      <c r="A655" s="58" t="str">
        <f>'RESOLUCIONES 2015'!A5029:H5029</f>
        <v/>
      </c>
      <c r="B655" s="59"/>
      <c r="C655" s="24">
        <v>70.0</v>
      </c>
      <c r="D655" s="25">
        <v>42409.0</v>
      </c>
      <c r="E655" s="26" t="s">
        <v>952</v>
      </c>
      <c r="F655" s="25"/>
      <c r="G655" s="26" t="s">
        <v>887</v>
      </c>
      <c r="H655" s="27"/>
      <c r="I655" s="63" t="s">
        <v>953</v>
      </c>
      <c r="J655" s="21"/>
      <c r="K655" s="21"/>
      <c r="L655" s="21"/>
      <c r="M655" s="21"/>
      <c r="N655" s="22">
        <f t="shared" si="1"/>
        <v>46206</v>
      </c>
      <c r="O655" s="23">
        <f>'RESOLUCIONES EPG'!$N655-'RESOLUCIONES EPG'!$D655</f>
        <v>3797</v>
      </c>
    </row>
    <row r="656" ht="16.5" customHeight="1">
      <c r="A656" s="58" t="str">
        <f>'RESOLUCIONES 2015'!A5031:H5031</f>
        <v/>
      </c>
      <c r="B656" s="59"/>
      <c r="C656" s="24">
        <v>72.0</v>
      </c>
      <c r="D656" s="25">
        <v>42410.0</v>
      </c>
      <c r="E656" s="26" t="s">
        <v>940</v>
      </c>
      <c r="F656" s="25"/>
      <c r="G656" s="26" t="s">
        <v>788</v>
      </c>
      <c r="H656" s="27"/>
      <c r="I656" s="63" t="s">
        <v>954</v>
      </c>
      <c r="J656" s="21"/>
      <c r="K656" s="21"/>
      <c r="L656" s="21"/>
      <c r="M656" s="21"/>
      <c r="N656" s="22">
        <f t="shared" si="1"/>
        <v>46206</v>
      </c>
      <c r="O656" s="23">
        <f>'RESOLUCIONES EPG'!$N656-'RESOLUCIONES EPG'!$D656</f>
        <v>3796</v>
      </c>
    </row>
    <row r="657" ht="16.5" customHeight="1">
      <c r="A657" s="58" t="str">
        <f>'RESOLUCIONES 2015'!A5032:H5032</f>
        <v/>
      </c>
      <c r="B657" s="59"/>
      <c r="C657" s="16">
        <v>73.0</v>
      </c>
      <c r="D657" s="25">
        <v>42411.0</v>
      </c>
      <c r="E657" s="26" t="s">
        <v>955</v>
      </c>
      <c r="F657" s="25"/>
      <c r="G657" s="26" t="s">
        <v>363</v>
      </c>
      <c r="H657" s="27"/>
      <c r="I657" s="28"/>
      <c r="J657" s="21"/>
      <c r="K657" s="21"/>
      <c r="L657" s="21"/>
      <c r="M657" s="21"/>
      <c r="N657" s="22">
        <f t="shared" si="1"/>
        <v>46206</v>
      </c>
      <c r="O657" s="23">
        <f>'RESOLUCIONES EPG'!$N657-'RESOLUCIONES EPG'!$D657</f>
        <v>3795</v>
      </c>
    </row>
    <row r="658" ht="16.5" customHeight="1">
      <c r="A658" s="58" t="str">
        <f>'RESOLUCIONES 2015'!A5034:H5034</f>
        <v/>
      </c>
      <c r="B658" s="59"/>
      <c r="C658" s="24">
        <v>75.0</v>
      </c>
      <c r="D658" s="31">
        <v>42411.0</v>
      </c>
      <c r="E658" s="26" t="s">
        <v>52</v>
      </c>
      <c r="F658" s="25" t="s">
        <v>53</v>
      </c>
      <c r="G658" s="26" t="s">
        <v>21</v>
      </c>
      <c r="H658" s="27"/>
      <c r="I658" s="28"/>
      <c r="J658" s="21"/>
      <c r="K658" s="21"/>
      <c r="L658" s="21"/>
      <c r="M658" s="21"/>
      <c r="N658" s="22">
        <f t="shared" si="1"/>
        <v>46206</v>
      </c>
      <c r="O658" s="23">
        <f>'RESOLUCIONES EPG'!$N658-'RESOLUCIONES EPG'!$D658</f>
        <v>3795</v>
      </c>
    </row>
    <row r="659" ht="15.75" customHeight="1">
      <c r="A659" s="58" t="str">
        <f>'RESOLUCIONES 2015'!A5035:H5035</f>
        <v/>
      </c>
      <c r="B659" s="59"/>
      <c r="C659" s="24">
        <v>76.0</v>
      </c>
      <c r="D659" s="31">
        <v>42411.0</v>
      </c>
      <c r="E659" s="26" t="s">
        <v>52</v>
      </c>
      <c r="F659" s="25" t="s">
        <v>53</v>
      </c>
      <c r="G659" s="26" t="s">
        <v>845</v>
      </c>
      <c r="H659" s="27"/>
      <c r="I659" s="28"/>
      <c r="J659" s="21"/>
      <c r="K659" s="21"/>
      <c r="L659" s="21"/>
      <c r="M659" s="21"/>
      <c r="N659" s="22">
        <f t="shared" si="1"/>
        <v>46206</v>
      </c>
      <c r="O659" s="23">
        <f>'RESOLUCIONES EPG'!$N659-'RESOLUCIONES EPG'!$D659</f>
        <v>3795</v>
      </c>
    </row>
    <row r="660" ht="15.75" customHeight="1">
      <c r="A660" s="58" t="str">
        <f>'RESOLUCIONES 2015'!A5033:H5033</f>
        <v/>
      </c>
      <c r="B660" s="59"/>
      <c r="C660" s="24">
        <v>74.0</v>
      </c>
      <c r="D660" s="31">
        <v>42411.0</v>
      </c>
      <c r="E660" s="26" t="s">
        <v>385</v>
      </c>
      <c r="F660" s="31"/>
      <c r="G660" s="26" t="s">
        <v>825</v>
      </c>
      <c r="H660" s="27"/>
      <c r="I660" s="28"/>
      <c r="J660" s="21"/>
      <c r="K660" s="21"/>
      <c r="L660" s="21"/>
      <c r="M660" s="21"/>
      <c r="N660" s="22">
        <f t="shared" si="1"/>
        <v>46206</v>
      </c>
      <c r="O660" s="23">
        <f>'RESOLUCIONES EPG'!$N660-'RESOLUCIONES EPG'!$D660</f>
        <v>3795</v>
      </c>
    </row>
    <row r="661" ht="15.75" customHeight="1">
      <c r="A661" s="58" t="str">
        <f>'RESOLUCIONES 2015'!A5044:H5044</f>
        <v/>
      </c>
      <c r="B661" s="59"/>
      <c r="C661" s="16">
        <v>85.0</v>
      </c>
      <c r="D661" s="31">
        <v>42412.0</v>
      </c>
      <c r="E661" s="26" t="s">
        <v>420</v>
      </c>
      <c r="F661" s="31"/>
      <c r="G661" s="26" t="s">
        <v>89</v>
      </c>
      <c r="H661" s="27" t="s">
        <v>849</v>
      </c>
      <c r="I661" s="28"/>
      <c r="J661" s="21"/>
      <c r="K661" s="21"/>
      <c r="L661" s="21"/>
      <c r="M661" s="21"/>
      <c r="N661" s="22">
        <f t="shared" si="1"/>
        <v>46206</v>
      </c>
      <c r="O661" s="23">
        <f>'RESOLUCIONES EPG'!$N661-'RESOLUCIONES EPG'!$D661</f>
        <v>3794</v>
      </c>
    </row>
    <row r="662" ht="15.75" customHeight="1">
      <c r="A662" s="58" t="str">
        <f>'RESOLUCIONES 2015'!A5040:H5040</f>
        <v/>
      </c>
      <c r="B662" s="59"/>
      <c r="C662" s="24">
        <v>81.0</v>
      </c>
      <c r="D662" s="31">
        <v>42412.0</v>
      </c>
      <c r="E662" s="26" t="s">
        <v>576</v>
      </c>
      <c r="F662" s="31"/>
      <c r="G662" s="26" t="s">
        <v>21</v>
      </c>
      <c r="H662" s="27"/>
      <c r="I662" s="28"/>
      <c r="J662" s="21"/>
      <c r="K662" s="21"/>
      <c r="L662" s="21"/>
      <c r="M662" s="21"/>
      <c r="N662" s="22">
        <f t="shared" si="1"/>
        <v>46206</v>
      </c>
      <c r="O662" s="23">
        <f>'RESOLUCIONES EPG'!$N662-'RESOLUCIONES EPG'!$D662</f>
        <v>3794</v>
      </c>
    </row>
    <row r="663" ht="15.75" customHeight="1">
      <c r="A663" s="58" t="str">
        <f>'RESOLUCIONES 2015'!A5042:H5042</f>
        <v/>
      </c>
      <c r="B663" s="59"/>
      <c r="C663" s="24">
        <v>83.0</v>
      </c>
      <c r="D663" s="31">
        <v>42412.0</v>
      </c>
      <c r="E663" s="26" t="s">
        <v>784</v>
      </c>
      <c r="F663" s="31"/>
      <c r="G663" s="26" t="s">
        <v>788</v>
      </c>
      <c r="H663" s="27"/>
      <c r="I663" s="28"/>
      <c r="J663" s="21"/>
      <c r="K663" s="21"/>
      <c r="L663" s="21"/>
      <c r="M663" s="21"/>
      <c r="N663" s="22">
        <f t="shared" si="1"/>
        <v>46206</v>
      </c>
      <c r="O663" s="23">
        <f>'RESOLUCIONES EPG'!$N663-'RESOLUCIONES EPG'!$D663</f>
        <v>3794</v>
      </c>
    </row>
    <row r="664" ht="16.5" customHeight="1">
      <c r="A664" s="58" t="str">
        <f>'RESOLUCIONES 2015'!A5043:H5043</f>
        <v/>
      </c>
      <c r="B664" s="59"/>
      <c r="C664" s="24">
        <v>84.0</v>
      </c>
      <c r="D664" s="31">
        <v>42412.0</v>
      </c>
      <c r="E664" s="26" t="s">
        <v>208</v>
      </c>
      <c r="F664" s="31"/>
      <c r="G664" s="26" t="s">
        <v>89</v>
      </c>
      <c r="H664" s="27" t="s">
        <v>849</v>
      </c>
      <c r="I664" s="28"/>
      <c r="J664" s="21"/>
      <c r="K664" s="21"/>
      <c r="L664" s="21"/>
      <c r="M664" s="21"/>
      <c r="N664" s="22">
        <f t="shared" si="1"/>
        <v>46206</v>
      </c>
      <c r="O664" s="23">
        <f>'RESOLUCIONES EPG'!$N664-'RESOLUCIONES EPG'!$D664</f>
        <v>3794</v>
      </c>
    </row>
    <row r="665" ht="16.5" customHeight="1">
      <c r="A665" s="58" t="str">
        <f>'RESOLUCIONES 2015'!A5037:H5037</f>
        <v/>
      </c>
      <c r="B665" s="59"/>
      <c r="C665" s="16">
        <v>78.0</v>
      </c>
      <c r="D665" s="31">
        <v>42412.0</v>
      </c>
      <c r="E665" s="26" t="s">
        <v>956</v>
      </c>
      <c r="F665" s="31"/>
      <c r="G665" s="26" t="s">
        <v>887</v>
      </c>
      <c r="H665" s="27"/>
      <c r="I665" s="28"/>
      <c r="J665" s="21"/>
      <c r="K665" s="21"/>
      <c r="L665" s="21"/>
      <c r="M665" s="21"/>
      <c r="N665" s="22">
        <f t="shared" si="1"/>
        <v>46206</v>
      </c>
      <c r="O665" s="23">
        <f>'RESOLUCIONES EPG'!$N665-'RESOLUCIONES EPG'!$D665</f>
        <v>3794</v>
      </c>
    </row>
    <row r="666" ht="15.75" customHeight="1">
      <c r="A666" s="58" t="str">
        <f>'RESOLUCIONES 2015'!A5036:H5036</f>
        <v/>
      </c>
      <c r="B666" s="59"/>
      <c r="C666" s="24">
        <v>77.0</v>
      </c>
      <c r="D666" s="31">
        <v>42412.0</v>
      </c>
      <c r="E666" s="26" t="s">
        <v>957</v>
      </c>
      <c r="F666" s="31"/>
      <c r="G666" s="26" t="s">
        <v>887</v>
      </c>
      <c r="H666" s="27"/>
      <c r="I666" s="28"/>
      <c r="J666" s="21"/>
      <c r="K666" s="21"/>
      <c r="L666" s="21"/>
      <c r="M666" s="21"/>
      <c r="N666" s="22">
        <f t="shared" si="1"/>
        <v>46206</v>
      </c>
      <c r="O666" s="23">
        <f>'RESOLUCIONES EPG'!$N666-'RESOLUCIONES EPG'!$D666</f>
        <v>3794</v>
      </c>
    </row>
    <row r="667" ht="15.75" customHeight="1">
      <c r="A667" s="58" t="str">
        <f>'RESOLUCIONES 2015'!A5039:H5039</f>
        <v/>
      </c>
      <c r="B667" s="59"/>
      <c r="C667" s="24">
        <v>80.0</v>
      </c>
      <c r="D667" s="31">
        <v>42412.0</v>
      </c>
      <c r="E667" s="26" t="s">
        <v>958</v>
      </c>
      <c r="F667" s="31"/>
      <c r="G667" s="26" t="s">
        <v>50</v>
      </c>
      <c r="H667" s="27"/>
      <c r="I667" s="28"/>
      <c r="J667" s="21"/>
      <c r="K667" s="21"/>
      <c r="L667" s="21"/>
      <c r="M667" s="21"/>
      <c r="N667" s="22">
        <f t="shared" si="1"/>
        <v>46206</v>
      </c>
      <c r="O667" s="23">
        <f>'RESOLUCIONES EPG'!$N667-'RESOLUCIONES EPG'!$D667</f>
        <v>3794</v>
      </c>
    </row>
    <row r="668" ht="16.5" customHeight="1">
      <c r="A668" s="58" t="str">
        <f>'RESOLUCIONES 2015'!A5038:H5038</f>
        <v/>
      </c>
      <c r="B668" s="59"/>
      <c r="C668" s="24">
        <v>79.0</v>
      </c>
      <c r="D668" s="31">
        <v>42412.0</v>
      </c>
      <c r="E668" s="26" t="s">
        <v>959</v>
      </c>
      <c r="F668" s="31"/>
      <c r="G668" s="26" t="s">
        <v>887</v>
      </c>
      <c r="H668" s="27"/>
      <c r="I668" s="28"/>
      <c r="J668" s="21"/>
      <c r="K668" s="21"/>
      <c r="L668" s="21"/>
      <c r="M668" s="21"/>
      <c r="N668" s="22">
        <f t="shared" si="1"/>
        <v>46206</v>
      </c>
      <c r="O668" s="23">
        <f>'RESOLUCIONES EPG'!$N668-'RESOLUCIONES EPG'!$D668</f>
        <v>3794</v>
      </c>
    </row>
    <row r="669" ht="15.75" customHeight="1">
      <c r="A669" s="58" t="str">
        <f>'RESOLUCIONES 2015'!A5041:H5041</f>
        <v/>
      </c>
      <c r="B669" s="59"/>
      <c r="C669" s="16">
        <v>82.0</v>
      </c>
      <c r="D669" s="31">
        <v>42412.0</v>
      </c>
      <c r="E669" s="26" t="s">
        <v>378</v>
      </c>
      <c r="F669" s="31"/>
      <c r="G669" s="26" t="s">
        <v>845</v>
      </c>
      <c r="H669" s="27"/>
      <c r="I669" s="28"/>
      <c r="J669" s="21"/>
      <c r="K669" s="21"/>
      <c r="L669" s="21"/>
      <c r="M669" s="21"/>
      <c r="N669" s="22">
        <f t="shared" si="1"/>
        <v>46206</v>
      </c>
      <c r="O669" s="23">
        <f>'RESOLUCIONES EPG'!$N669-'RESOLUCIONES EPG'!$D669</f>
        <v>3794</v>
      </c>
    </row>
    <row r="670" ht="15.75" customHeight="1">
      <c r="A670" s="58" t="str">
        <f>'RESOLUCIONES 2015'!A5047:H5047</f>
        <v/>
      </c>
      <c r="B670" s="59"/>
      <c r="C670" s="24">
        <v>88.0</v>
      </c>
      <c r="D670" s="31">
        <v>42415.0</v>
      </c>
      <c r="E670" s="26" t="s">
        <v>17</v>
      </c>
      <c r="F670" s="31"/>
      <c r="G670" s="26" t="s">
        <v>50</v>
      </c>
      <c r="H670" s="27"/>
      <c r="I670" s="28"/>
      <c r="J670" s="21"/>
      <c r="K670" s="21"/>
      <c r="L670" s="21"/>
      <c r="M670" s="21"/>
      <c r="N670" s="22">
        <f t="shared" si="1"/>
        <v>46206</v>
      </c>
      <c r="O670" s="23">
        <f>'RESOLUCIONES EPG'!$N670-'RESOLUCIONES EPG'!$D670</f>
        <v>3791</v>
      </c>
    </row>
    <row r="671" ht="16.5" customHeight="1">
      <c r="A671" s="58" t="str">
        <f>'RESOLUCIONES 2015'!A5045:H5045</f>
        <v/>
      </c>
      <c r="B671" s="59"/>
      <c r="C671" s="24">
        <v>86.0</v>
      </c>
      <c r="D671" s="31">
        <v>42415.0</v>
      </c>
      <c r="E671" s="26" t="s">
        <v>19</v>
      </c>
      <c r="F671" s="31"/>
      <c r="G671" s="26" t="s">
        <v>184</v>
      </c>
      <c r="H671" s="27"/>
      <c r="I671" s="28"/>
      <c r="J671" s="21"/>
      <c r="K671" s="21"/>
      <c r="L671" s="21"/>
      <c r="M671" s="21"/>
      <c r="N671" s="22">
        <f t="shared" si="1"/>
        <v>46206</v>
      </c>
      <c r="O671" s="23">
        <f>'RESOLUCIONES EPG'!$N671-'RESOLUCIONES EPG'!$D671</f>
        <v>3791</v>
      </c>
    </row>
    <row r="672" ht="16.5" customHeight="1">
      <c r="A672" s="58" t="str">
        <f>'RESOLUCIONES 2015'!A5046:H5046</f>
        <v/>
      </c>
      <c r="B672" s="59"/>
      <c r="C672" s="24">
        <v>87.0</v>
      </c>
      <c r="D672" s="31">
        <v>42415.0</v>
      </c>
      <c r="E672" s="26" t="s">
        <v>460</v>
      </c>
      <c r="F672" s="31"/>
      <c r="G672" s="26" t="s">
        <v>50</v>
      </c>
      <c r="H672" s="27"/>
      <c r="I672" s="28"/>
      <c r="J672" s="21"/>
      <c r="K672" s="21"/>
      <c r="L672" s="21"/>
      <c r="M672" s="21"/>
      <c r="N672" s="22">
        <f t="shared" si="1"/>
        <v>46206</v>
      </c>
      <c r="O672" s="23">
        <f>'RESOLUCIONES EPG'!$N672-'RESOLUCIONES EPG'!$D672</f>
        <v>3791</v>
      </c>
    </row>
    <row r="673" ht="15.75" customHeight="1">
      <c r="A673" s="58" t="str">
        <f>'RESOLUCIONES 2015'!A5048:H5048</f>
        <v/>
      </c>
      <c r="B673" s="59"/>
      <c r="C673" s="16">
        <v>89.0</v>
      </c>
      <c r="D673" s="31">
        <v>42415.0</v>
      </c>
      <c r="E673" s="26" t="s">
        <v>960</v>
      </c>
      <c r="F673" s="31"/>
      <c r="G673" s="26" t="s">
        <v>50</v>
      </c>
      <c r="H673" s="27"/>
      <c r="I673" s="28"/>
      <c r="J673" s="21"/>
      <c r="K673" s="21"/>
      <c r="L673" s="21"/>
      <c r="M673" s="21"/>
      <c r="N673" s="22">
        <f t="shared" si="1"/>
        <v>46206</v>
      </c>
      <c r="O673" s="23">
        <f>'RESOLUCIONES EPG'!$N673-'RESOLUCIONES EPG'!$D673</f>
        <v>3791</v>
      </c>
    </row>
    <row r="674" ht="15.75" customHeight="1">
      <c r="A674" s="58" t="str">
        <f>'RESOLUCIONES 2015'!A5049:H5049</f>
        <v/>
      </c>
      <c r="B674" s="59"/>
      <c r="C674" s="24">
        <v>90.0</v>
      </c>
      <c r="D674" s="31">
        <v>42416.0</v>
      </c>
      <c r="E674" s="26" t="s">
        <v>961</v>
      </c>
      <c r="F674" s="31"/>
      <c r="G674" s="26" t="s">
        <v>962</v>
      </c>
      <c r="H674" s="27"/>
      <c r="I674" s="28"/>
      <c r="J674" s="21"/>
      <c r="K674" s="21"/>
      <c r="L674" s="21"/>
      <c r="M674" s="21"/>
      <c r="N674" s="22">
        <f t="shared" si="1"/>
        <v>46206</v>
      </c>
      <c r="O674" s="23">
        <f>'RESOLUCIONES EPG'!$N674-'RESOLUCIONES EPG'!$D674</f>
        <v>3790</v>
      </c>
    </row>
    <row r="675" ht="16.5" customHeight="1">
      <c r="A675" s="58" t="str">
        <f>'RESOLUCIONES 2015'!A5050:H5050</f>
        <v/>
      </c>
      <c r="B675" s="59"/>
      <c r="C675" s="24">
        <v>91.0</v>
      </c>
      <c r="D675" s="31">
        <v>42416.0</v>
      </c>
      <c r="E675" s="26" t="s">
        <v>331</v>
      </c>
      <c r="F675" s="31"/>
      <c r="G675" s="26" t="s">
        <v>963</v>
      </c>
      <c r="H675" s="27"/>
      <c r="I675" s="28"/>
      <c r="J675" s="21"/>
      <c r="K675" s="21"/>
      <c r="L675" s="21"/>
      <c r="M675" s="21"/>
      <c r="N675" s="22">
        <f t="shared" si="1"/>
        <v>46206</v>
      </c>
      <c r="O675" s="23">
        <f>'RESOLUCIONES EPG'!$N675-'RESOLUCIONES EPG'!$D675</f>
        <v>3790</v>
      </c>
    </row>
    <row r="676" ht="15.75" customHeight="1">
      <c r="A676" s="58" t="str">
        <f>'RESOLUCIONES 2015'!A5053:H5053</f>
        <v/>
      </c>
      <c r="B676" s="59"/>
      <c r="C676" s="24">
        <v>94.0</v>
      </c>
      <c r="D676" s="31">
        <v>42417.0</v>
      </c>
      <c r="E676" s="26" t="s">
        <v>576</v>
      </c>
      <c r="F676" s="31"/>
      <c r="G676" s="26" t="s">
        <v>845</v>
      </c>
      <c r="H676" s="27"/>
      <c r="I676" s="28"/>
      <c r="J676" s="21"/>
      <c r="K676" s="21"/>
      <c r="L676" s="21"/>
      <c r="M676" s="21"/>
      <c r="N676" s="22">
        <f t="shared" si="1"/>
        <v>46206</v>
      </c>
      <c r="O676" s="23">
        <f>'RESOLUCIONES EPG'!$N676-'RESOLUCIONES EPG'!$D676</f>
        <v>3789</v>
      </c>
    </row>
    <row r="677" ht="15.75" customHeight="1">
      <c r="A677" s="58" t="str">
        <f>'RESOLUCIONES 2015'!A5054:H5054</f>
        <v/>
      </c>
      <c r="B677" s="59"/>
      <c r="C677" s="16">
        <v>95.0</v>
      </c>
      <c r="D677" s="31">
        <v>42417.0</v>
      </c>
      <c r="E677" s="26" t="s">
        <v>955</v>
      </c>
      <c r="F677" s="31"/>
      <c r="G677" s="26" t="s">
        <v>788</v>
      </c>
      <c r="H677" s="27"/>
      <c r="I677" s="28"/>
      <c r="J677" s="21"/>
      <c r="K677" s="21"/>
      <c r="L677" s="21"/>
      <c r="M677" s="21"/>
      <c r="N677" s="22">
        <f t="shared" si="1"/>
        <v>46206</v>
      </c>
      <c r="O677" s="23">
        <f>'RESOLUCIONES EPG'!$N677-'RESOLUCIONES EPG'!$D677</f>
        <v>3789</v>
      </c>
    </row>
    <row r="678" ht="15.75" customHeight="1">
      <c r="A678" s="58" t="str">
        <f>'RESOLUCIONES 2015'!A5056:H5056</f>
        <v/>
      </c>
      <c r="B678" s="59"/>
      <c r="C678" s="24">
        <v>97.0</v>
      </c>
      <c r="D678" s="31">
        <v>42417.0</v>
      </c>
      <c r="E678" s="26" t="s">
        <v>964</v>
      </c>
      <c r="F678" s="31"/>
      <c r="G678" s="26" t="s">
        <v>887</v>
      </c>
      <c r="H678" s="27"/>
      <c r="I678" s="28"/>
      <c r="J678" s="21"/>
      <c r="K678" s="21"/>
      <c r="L678" s="21"/>
      <c r="M678" s="21"/>
      <c r="N678" s="22">
        <f t="shared" si="1"/>
        <v>46206</v>
      </c>
      <c r="O678" s="23">
        <f>'RESOLUCIONES EPG'!$N678-'RESOLUCIONES EPG'!$D678</f>
        <v>3789</v>
      </c>
    </row>
    <row r="679" ht="16.5" customHeight="1">
      <c r="A679" s="58" t="str">
        <f>'RESOLUCIONES 2015'!A5061:H5061</f>
        <v/>
      </c>
      <c r="B679" s="59"/>
      <c r="C679" s="24">
        <v>102.0</v>
      </c>
      <c r="D679" s="31">
        <v>42417.0</v>
      </c>
      <c r="E679" s="26" t="s">
        <v>232</v>
      </c>
      <c r="F679" s="31"/>
      <c r="G679" s="26" t="s">
        <v>887</v>
      </c>
      <c r="H679" s="27"/>
      <c r="I679" s="28"/>
      <c r="J679" s="21"/>
      <c r="K679" s="21"/>
      <c r="L679" s="21"/>
      <c r="M679" s="21"/>
      <c r="N679" s="22">
        <f t="shared" si="1"/>
        <v>46206</v>
      </c>
      <c r="O679" s="23">
        <f>'RESOLUCIONES EPG'!$N679-'RESOLUCIONES EPG'!$D679</f>
        <v>3789</v>
      </c>
    </row>
    <row r="680" ht="15.75" customHeight="1">
      <c r="A680" s="58" t="str">
        <f>'RESOLUCIONES 2015'!A5059:H5059</f>
        <v/>
      </c>
      <c r="B680" s="59"/>
      <c r="C680" s="24">
        <v>100.0</v>
      </c>
      <c r="D680" s="31">
        <v>42417.0</v>
      </c>
      <c r="E680" s="26" t="s">
        <v>965</v>
      </c>
      <c r="F680" s="31"/>
      <c r="G680" s="26" t="s">
        <v>887</v>
      </c>
      <c r="H680" s="27"/>
      <c r="I680" s="28"/>
      <c r="J680" s="21"/>
      <c r="K680" s="21"/>
      <c r="L680" s="21"/>
      <c r="M680" s="21"/>
      <c r="N680" s="22">
        <f t="shared" si="1"/>
        <v>46206</v>
      </c>
      <c r="O680" s="23">
        <f>'RESOLUCIONES EPG'!$N680-'RESOLUCIONES EPG'!$D680</f>
        <v>3789</v>
      </c>
    </row>
    <row r="681" ht="15.75" customHeight="1">
      <c r="A681" s="58" t="str">
        <f>'RESOLUCIONES 2015'!A5058:H5058</f>
        <v/>
      </c>
      <c r="B681" s="59"/>
      <c r="C681" s="16">
        <v>99.0</v>
      </c>
      <c r="D681" s="31">
        <v>42417.0</v>
      </c>
      <c r="E681" s="26" t="s">
        <v>238</v>
      </c>
      <c r="F681" s="31"/>
      <c r="G681" s="26" t="s">
        <v>887</v>
      </c>
      <c r="H681" s="68" t="s">
        <v>966</v>
      </c>
      <c r="I681" s="28"/>
      <c r="J681" s="21"/>
      <c r="K681" s="21"/>
      <c r="L681" s="21"/>
      <c r="M681" s="21"/>
      <c r="N681" s="22">
        <f t="shared" si="1"/>
        <v>46206</v>
      </c>
      <c r="O681" s="23">
        <f>'RESOLUCIONES EPG'!$N681-'RESOLUCIONES EPG'!$D681</f>
        <v>3789</v>
      </c>
    </row>
    <row r="682" ht="16.5" customHeight="1">
      <c r="A682" s="58" t="str">
        <f>'RESOLUCIONES 2015'!A5060:H5060</f>
        <v/>
      </c>
      <c r="B682" s="59"/>
      <c r="C682" s="24">
        <v>101.0</v>
      </c>
      <c r="D682" s="31">
        <v>42417.0</v>
      </c>
      <c r="E682" s="26" t="s">
        <v>967</v>
      </c>
      <c r="F682" s="31"/>
      <c r="G682" s="26" t="s">
        <v>887</v>
      </c>
      <c r="H682" s="27"/>
      <c r="I682" s="28"/>
      <c r="J682" s="21"/>
      <c r="K682" s="21"/>
      <c r="L682" s="21"/>
      <c r="M682" s="21"/>
      <c r="N682" s="22">
        <f t="shared" si="1"/>
        <v>46206</v>
      </c>
      <c r="O682" s="23">
        <f>'RESOLUCIONES EPG'!$N682-'RESOLUCIONES EPG'!$D682</f>
        <v>3789</v>
      </c>
    </row>
    <row r="683" ht="16.5" customHeight="1">
      <c r="A683" s="58" t="str">
        <f>'RESOLUCIONES 2015'!A5057:H5057</f>
        <v/>
      </c>
      <c r="B683" s="59"/>
      <c r="C683" s="24">
        <v>98.0</v>
      </c>
      <c r="D683" s="31">
        <v>42417.0</v>
      </c>
      <c r="E683" s="26" t="s">
        <v>968</v>
      </c>
      <c r="F683" s="69" t="s">
        <v>969</v>
      </c>
      <c r="G683" s="26" t="s">
        <v>887</v>
      </c>
      <c r="H683" s="27"/>
      <c r="I683" s="28"/>
      <c r="J683" s="21"/>
      <c r="K683" s="21"/>
      <c r="L683" s="21"/>
      <c r="M683" s="21"/>
      <c r="N683" s="22">
        <f t="shared" si="1"/>
        <v>46206</v>
      </c>
      <c r="O683" s="23">
        <f>'RESOLUCIONES EPG'!$N683-'RESOLUCIONES EPG'!$D683</f>
        <v>3789</v>
      </c>
    </row>
    <row r="684" ht="16.5" customHeight="1">
      <c r="A684" s="58" t="str">
        <f>'RESOLUCIONES 2015'!A5051:H5051</f>
        <v/>
      </c>
      <c r="B684" s="59"/>
      <c r="C684" s="24">
        <v>92.0</v>
      </c>
      <c r="D684" s="31">
        <v>42417.0</v>
      </c>
      <c r="E684" s="26" t="s">
        <v>940</v>
      </c>
      <c r="F684" s="31"/>
      <c r="G684" s="26" t="s">
        <v>851</v>
      </c>
      <c r="H684" s="27"/>
      <c r="I684" s="28"/>
      <c r="J684" s="21"/>
      <c r="K684" s="21"/>
      <c r="L684" s="21"/>
      <c r="M684" s="21"/>
      <c r="N684" s="22">
        <f t="shared" si="1"/>
        <v>46206</v>
      </c>
      <c r="O684" s="23">
        <f>'RESOLUCIONES EPG'!$N684-'RESOLUCIONES EPG'!$D684</f>
        <v>3789</v>
      </c>
    </row>
    <row r="685" ht="15.75" customHeight="1">
      <c r="A685" s="58" t="str">
        <f>'RESOLUCIONES 2015'!A5052:H5052</f>
        <v/>
      </c>
      <c r="B685" s="59"/>
      <c r="C685" s="16">
        <v>93.0</v>
      </c>
      <c r="D685" s="31">
        <v>42417.0</v>
      </c>
      <c r="E685" s="31" t="s">
        <v>940</v>
      </c>
      <c r="F685" s="31"/>
      <c r="G685" s="26" t="s">
        <v>845</v>
      </c>
      <c r="H685" s="27"/>
      <c r="I685" s="28"/>
      <c r="J685" s="21"/>
      <c r="K685" s="21"/>
      <c r="L685" s="21"/>
      <c r="M685" s="21"/>
      <c r="N685" s="22">
        <f t="shared" si="1"/>
        <v>46206</v>
      </c>
      <c r="O685" s="23">
        <f>'RESOLUCIONES EPG'!$N685-'RESOLUCIONES EPG'!$D685</f>
        <v>3789</v>
      </c>
    </row>
    <row r="686" ht="15.75" customHeight="1">
      <c r="A686" s="58" t="str">
        <f>'RESOLUCIONES 2015'!A5055:H5055</f>
        <v/>
      </c>
      <c r="B686" s="24"/>
      <c r="C686" s="24">
        <v>96.0</v>
      </c>
      <c r="D686" s="31">
        <v>42417.0</v>
      </c>
      <c r="E686" s="26" t="s">
        <v>970</v>
      </c>
      <c r="F686" s="31"/>
      <c r="G686" s="26" t="s">
        <v>887</v>
      </c>
      <c r="H686" s="27"/>
      <c r="I686" s="28"/>
      <c r="J686" s="21"/>
      <c r="K686" s="21"/>
      <c r="L686" s="21"/>
      <c r="M686" s="21"/>
      <c r="N686" s="22">
        <f t="shared" si="1"/>
        <v>46206</v>
      </c>
      <c r="O686" s="23">
        <f>'RESOLUCIONES EPG'!$N686-'RESOLUCIONES EPG'!$D686</f>
        <v>3789</v>
      </c>
    </row>
    <row r="687" ht="15.75" customHeight="1">
      <c r="A687" s="58" t="str">
        <f>'RESOLUCIONES 2015'!A5062:H5062</f>
        <v/>
      </c>
      <c r="B687" s="59"/>
      <c r="C687" s="24">
        <v>103.0</v>
      </c>
      <c r="D687" s="31">
        <v>42418.0</v>
      </c>
      <c r="E687" s="26" t="s">
        <v>971</v>
      </c>
      <c r="F687" s="31"/>
      <c r="G687" s="26" t="s">
        <v>50</v>
      </c>
      <c r="H687" s="27"/>
      <c r="I687" s="28"/>
      <c r="J687" s="21"/>
      <c r="K687" s="21"/>
      <c r="L687" s="21"/>
      <c r="M687" s="21"/>
      <c r="N687" s="22">
        <f t="shared" si="1"/>
        <v>46206</v>
      </c>
      <c r="O687" s="23">
        <f>'RESOLUCIONES EPG'!$N687-'RESOLUCIONES EPG'!$D687</f>
        <v>3788</v>
      </c>
    </row>
    <row r="688" ht="15.75" customHeight="1">
      <c r="A688" s="58" t="str">
        <f>'RESOLUCIONES 2015'!A5065:H5065</f>
        <v/>
      </c>
      <c r="B688" s="59"/>
      <c r="C688" s="24">
        <v>106.0</v>
      </c>
      <c r="D688" s="31">
        <v>42419.0</v>
      </c>
      <c r="E688" s="70" t="s">
        <v>784</v>
      </c>
      <c r="F688" s="31"/>
      <c r="G688" s="70" t="s">
        <v>21</v>
      </c>
      <c r="H688" s="27"/>
      <c r="I688" s="28"/>
      <c r="J688" s="21"/>
      <c r="K688" s="21"/>
      <c r="L688" s="21"/>
      <c r="M688" s="21"/>
      <c r="N688" s="22">
        <f t="shared" si="1"/>
        <v>46206</v>
      </c>
      <c r="O688" s="23">
        <f>'RESOLUCIONES EPG'!$N688-'RESOLUCIONES EPG'!$D688</f>
        <v>3787</v>
      </c>
    </row>
    <row r="689" ht="16.5" customHeight="1">
      <c r="A689" s="58" t="str">
        <f>'RESOLUCIONES 2015'!A5066:H5066</f>
        <v/>
      </c>
      <c r="B689" s="59"/>
      <c r="C689" s="16">
        <v>107.0</v>
      </c>
      <c r="D689" s="31">
        <v>42419.0</v>
      </c>
      <c r="E689" s="64" t="s">
        <v>784</v>
      </c>
      <c r="F689" s="31"/>
      <c r="G689" s="26" t="s">
        <v>845</v>
      </c>
      <c r="H689" s="50"/>
      <c r="I689" s="71"/>
      <c r="J689" s="21"/>
      <c r="K689" s="21"/>
      <c r="L689" s="21"/>
      <c r="M689" s="21"/>
      <c r="N689" s="22">
        <f t="shared" si="1"/>
        <v>46206</v>
      </c>
      <c r="O689" s="23">
        <f>'RESOLUCIONES EPG'!$N689-'RESOLUCIONES EPG'!$D689</f>
        <v>3787</v>
      </c>
    </row>
    <row r="690" ht="15.75" customHeight="1">
      <c r="A690" s="58" t="str">
        <f>'RESOLUCIONES 2015'!A5064:H5064</f>
        <v/>
      </c>
      <c r="B690" s="59"/>
      <c r="C690" s="24">
        <v>105.0</v>
      </c>
      <c r="D690" s="31">
        <v>42419.0</v>
      </c>
      <c r="E690" s="26" t="s">
        <v>972</v>
      </c>
      <c r="F690" s="31"/>
      <c r="G690" s="26" t="s">
        <v>887</v>
      </c>
      <c r="H690" s="50"/>
      <c r="I690" s="28"/>
      <c r="J690" s="21"/>
      <c r="K690" s="21"/>
      <c r="L690" s="21"/>
      <c r="M690" s="21"/>
      <c r="N690" s="22">
        <f t="shared" si="1"/>
        <v>46206</v>
      </c>
      <c r="O690" s="23">
        <f>'RESOLUCIONES EPG'!$N690-'RESOLUCIONES EPG'!$D690</f>
        <v>3787</v>
      </c>
    </row>
    <row r="691" ht="16.5" customHeight="1">
      <c r="A691" s="58" t="str">
        <f>'RESOLUCIONES 2015'!A5063:H5063</f>
        <v/>
      </c>
      <c r="B691" s="24"/>
      <c r="C691" s="24">
        <v>104.0</v>
      </c>
      <c r="D691" s="31">
        <v>42419.0</v>
      </c>
      <c r="E691" s="26" t="s">
        <v>973</v>
      </c>
      <c r="F691" s="31"/>
      <c r="G691" s="26" t="s">
        <v>887</v>
      </c>
      <c r="H691" s="50"/>
      <c r="I691" s="28"/>
      <c r="J691" s="21"/>
      <c r="K691" s="21"/>
      <c r="L691" s="21"/>
      <c r="M691" s="21"/>
      <c r="N691" s="22">
        <f t="shared" si="1"/>
        <v>46206</v>
      </c>
      <c r="O691" s="23">
        <f>'RESOLUCIONES EPG'!$N691-'RESOLUCIONES EPG'!$D691</f>
        <v>3787</v>
      </c>
    </row>
    <row r="692" ht="16.5" customHeight="1">
      <c r="A692" s="58"/>
      <c r="B692" s="72"/>
      <c r="C692" s="24">
        <v>99.0</v>
      </c>
      <c r="D692" s="31">
        <v>42422.0</v>
      </c>
      <c r="E692" s="64" t="s">
        <v>974</v>
      </c>
      <c r="F692" s="31"/>
      <c r="G692" s="26" t="s">
        <v>975</v>
      </c>
      <c r="H692" s="27"/>
      <c r="I692" s="63" t="s">
        <v>976</v>
      </c>
      <c r="J692" s="21"/>
      <c r="K692" s="21"/>
      <c r="L692" s="21"/>
      <c r="M692" s="21"/>
      <c r="N692" s="22">
        <f t="shared" si="1"/>
        <v>46206</v>
      </c>
      <c r="O692" s="23">
        <f>'RESOLUCIONES EPG'!$N692-'RESOLUCIONES EPG'!$D692</f>
        <v>3784</v>
      </c>
    </row>
    <row r="693" ht="16.5" customHeight="1">
      <c r="A693" s="58"/>
      <c r="B693" s="72"/>
      <c r="C693" s="16">
        <v>98.0</v>
      </c>
      <c r="D693" s="31">
        <v>42422.0</v>
      </c>
      <c r="E693" s="26" t="s">
        <v>977</v>
      </c>
      <c r="F693" s="31"/>
      <c r="G693" s="26" t="s">
        <v>18</v>
      </c>
      <c r="H693" s="27"/>
      <c r="I693" s="63" t="s">
        <v>978</v>
      </c>
      <c r="J693" s="21"/>
      <c r="K693" s="21"/>
      <c r="L693" s="21"/>
      <c r="M693" s="21"/>
      <c r="N693" s="22">
        <f t="shared" si="1"/>
        <v>46206</v>
      </c>
      <c r="O693" s="23">
        <f>'RESOLUCIONES EPG'!$N693-'RESOLUCIONES EPG'!$D693</f>
        <v>3784</v>
      </c>
    </row>
    <row r="694" ht="16.5" customHeight="1">
      <c r="A694" s="58"/>
      <c r="B694" s="72"/>
      <c r="C694" s="24">
        <v>95.0</v>
      </c>
      <c r="D694" s="31">
        <v>42422.0</v>
      </c>
      <c r="E694" s="26" t="s">
        <v>979</v>
      </c>
      <c r="F694" s="31"/>
      <c r="G694" s="26" t="s">
        <v>18</v>
      </c>
      <c r="H694" s="27" t="s">
        <v>980</v>
      </c>
      <c r="I694" s="63" t="s">
        <v>981</v>
      </c>
      <c r="J694" s="21"/>
      <c r="K694" s="21"/>
      <c r="L694" s="21"/>
      <c r="M694" s="21"/>
      <c r="N694" s="22">
        <f t="shared" si="1"/>
        <v>46206</v>
      </c>
      <c r="O694" s="23">
        <f>'RESOLUCIONES EPG'!$N694-'RESOLUCIONES EPG'!$D694</f>
        <v>3784</v>
      </c>
    </row>
    <row r="695" ht="16.5" customHeight="1">
      <c r="A695" s="58"/>
      <c r="B695" s="72"/>
      <c r="C695" s="24">
        <v>96.0</v>
      </c>
      <c r="D695" s="31">
        <v>42422.0</v>
      </c>
      <c r="E695" s="26" t="s">
        <v>982</v>
      </c>
      <c r="F695" s="31"/>
      <c r="G695" s="26" t="s">
        <v>18</v>
      </c>
      <c r="H695" s="27" t="s">
        <v>983</v>
      </c>
      <c r="I695" s="63" t="s">
        <v>984</v>
      </c>
      <c r="J695" s="21"/>
      <c r="K695" s="21"/>
      <c r="L695" s="21"/>
      <c r="M695" s="21"/>
      <c r="N695" s="22">
        <f t="shared" si="1"/>
        <v>46206</v>
      </c>
      <c r="O695" s="23">
        <f>'RESOLUCIONES EPG'!$N695-'RESOLUCIONES EPG'!$D695</f>
        <v>3784</v>
      </c>
    </row>
    <row r="696" ht="16.5" customHeight="1">
      <c r="A696" s="58"/>
      <c r="B696" s="72"/>
      <c r="C696" s="24">
        <v>97.0</v>
      </c>
      <c r="D696" s="31">
        <v>42422.0</v>
      </c>
      <c r="E696" s="26" t="s">
        <v>985</v>
      </c>
      <c r="F696" s="73" t="s">
        <v>986</v>
      </c>
      <c r="G696" s="26" t="s">
        <v>18</v>
      </c>
      <c r="H696" s="27"/>
      <c r="I696" s="63" t="s">
        <v>987</v>
      </c>
      <c r="J696" s="21"/>
      <c r="K696" s="21"/>
      <c r="L696" s="21"/>
      <c r="M696" s="21"/>
      <c r="N696" s="22">
        <f t="shared" si="1"/>
        <v>46206</v>
      </c>
      <c r="O696" s="23">
        <f>'RESOLUCIONES EPG'!$N696-'RESOLUCIONES EPG'!$D696</f>
        <v>3784</v>
      </c>
    </row>
    <row r="697" ht="16.5" customHeight="1">
      <c r="A697" s="58"/>
      <c r="B697" s="72"/>
      <c r="C697" s="16">
        <v>100.0</v>
      </c>
      <c r="D697" s="31">
        <v>42422.0</v>
      </c>
      <c r="E697" s="26" t="s">
        <v>988</v>
      </c>
      <c r="F697" s="31"/>
      <c r="G697" s="26" t="s">
        <v>18</v>
      </c>
      <c r="H697" s="27"/>
      <c r="I697" s="63" t="s">
        <v>989</v>
      </c>
      <c r="J697" s="21"/>
      <c r="K697" s="21"/>
      <c r="L697" s="21"/>
      <c r="M697" s="21"/>
      <c r="N697" s="22">
        <f t="shared" si="1"/>
        <v>46206</v>
      </c>
      <c r="O697" s="23">
        <f>'RESOLUCIONES EPG'!$N697-'RESOLUCIONES EPG'!$D697</f>
        <v>3784</v>
      </c>
    </row>
    <row r="698" ht="15.75" customHeight="1">
      <c r="A698" s="58" t="str">
        <f>'RESOLUCIONES 2015'!A5068:H5068</f>
        <v/>
      </c>
      <c r="B698" s="59"/>
      <c r="C698" s="24">
        <v>109.0</v>
      </c>
      <c r="D698" s="31">
        <v>42423.0</v>
      </c>
      <c r="E698" s="26" t="s">
        <v>990</v>
      </c>
      <c r="F698" s="31"/>
      <c r="G698" s="26" t="s">
        <v>991</v>
      </c>
      <c r="H698" s="27"/>
      <c r="I698" s="28"/>
      <c r="J698" s="21"/>
      <c r="K698" s="21"/>
      <c r="L698" s="21"/>
      <c r="M698" s="21"/>
      <c r="N698" s="22">
        <f t="shared" si="1"/>
        <v>46206</v>
      </c>
      <c r="O698" s="23">
        <f>'RESOLUCIONES EPG'!$N698-'RESOLUCIONES EPG'!$D698</f>
        <v>3783</v>
      </c>
    </row>
    <row r="699" ht="15.75" customHeight="1">
      <c r="A699" s="58" t="str">
        <f>'RESOLUCIONES 2015'!A5067:H5067</f>
        <v/>
      </c>
      <c r="B699" s="59"/>
      <c r="C699" s="24">
        <v>108.0</v>
      </c>
      <c r="D699" s="31">
        <v>42423.0</v>
      </c>
      <c r="E699" s="26" t="s">
        <v>992</v>
      </c>
      <c r="F699" s="31"/>
      <c r="G699" s="26" t="s">
        <v>887</v>
      </c>
      <c r="H699" s="27"/>
      <c r="I699" s="28"/>
      <c r="J699" s="21"/>
      <c r="K699" s="21"/>
      <c r="L699" s="21"/>
      <c r="M699" s="21"/>
      <c r="N699" s="22">
        <f t="shared" si="1"/>
        <v>46206</v>
      </c>
      <c r="O699" s="23">
        <f>'RESOLUCIONES EPG'!$N699-'RESOLUCIONES EPG'!$D699</f>
        <v>3783</v>
      </c>
    </row>
    <row r="700" ht="16.5" customHeight="1">
      <c r="A700" s="58" t="str">
        <f>'RESOLUCIONES 2015'!A5072:H5072</f>
        <v/>
      </c>
      <c r="B700" s="59"/>
      <c r="C700" s="24">
        <v>113.0</v>
      </c>
      <c r="D700" s="31">
        <v>42424.0</v>
      </c>
      <c r="E700" s="26" t="s">
        <v>993</v>
      </c>
      <c r="F700" s="31"/>
      <c r="G700" s="26" t="s">
        <v>994</v>
      </c>
      <c r="H700" s="27"/>
      <c r="I700" s="28"/>
      <c r="J700" s="21"/>
      <c r="K700" s="21"/>
      <c r="L700" s="21"/>
      <c r="M700" s="21"/>
      <c r="N700" s="22">
        <f t="shared" si="1"/>
        <v>46206</v>
      </c>
      <c r="O700" s="23">
        <f>'RESOLUCIONES EPG'!$N700-'RESOLUCIONES EPG'!$D700</f>
        <v>3782</v>
      </c>
    </row>
    <row r="701" ht="15.75" customHeight="1">
      <c r="A701" s="58" t="str">
        <f>'RESOLUCIONES 2015'!A5071:H5071</f>
        <v/>
      </c>
      <c r="B701" s="59"/>
      <c r="C701" s="16">
        <v>112.0</v>
      </c>
      <c r="D701" s="31">
        <v>42424.0</v>
      </c>
      <c r="E701" s="26" t="s">
        <v>995</v>
      </c>
      <c r="F701" s="31"/>
      <c r="G701" s="26" t="s">
        <v>887</v>
      </c>
      <c r="H701" s="27"/>
      <c r="I701" s="28"/>
      <c r="J701" s="21"/>
      <c r="K701" s="21"/>
      <c r="L701" s="21"/>
      <c r="M701" s="21"/>
      <c r="N701" s="22">
        <f t="shared" si="1"/>
        <v>46206</v>
      </c>
      <c r="O701" s="23">
        <f>'RESOLUCIONES EPG'!$N701-'RESOLUCIONES EPG'!$D701</f>
        <v>3782</v>
      </c>
    </row>
    <row r="702" ht="16.5" customHeight="1">
      <c r="A702" s="58" t="str">
        <f>'RESOLUCIONES 2015'!A5074:H5074</f>
        <v/>
      </c>
      <c r="B702" s="59"/>
      <c r="C702" s="24">
        <v>115.0</v>
      </c>
      <c r="D702" s="31">
        <v>42424.0</v>
      </c>
      <c r="E702" s="26" t="s">
        <v>996</v>
      </c>
      <c r="F702" s="31"/>
      <c r="G702" s="26" t="s">
        <v>887</v>
      </c>
      <c r="H702" s="27"/>
      <c r="I702" s="28"/>
      <c r="J702" s="21"/>
      <c r="K702" s="21"/>
      <c r="L702" s="21"/>
      <c r="M702" s="21"/>
      <c r="N702" s="22">
        <f t="shared" si="1"/>
        <v>46206</v>
      </c>
      <c r="O702" s="23">
        <f>'RESOLUCIONES EPG'!$N702-'RESOLUCIONES EPG'!$D702</f>
        <v>3782</v>
      </c>
    </row>
    <row r="703" ht="15.75" customHeight="1">
      <c r="A703" s="58" t="str">
        <f>'RESOLUCIONES 2015'!A5075:H5075</f>
        <v/>
      </c>
      <c r="B703" s="24"/>
      <c r="C703" s="24">
        <v>116.0</v>
      </c>
      <c r="D703" s="31">
        <v>42424.0</v>
      </c>
      <c r="E703" s="26" t="s">
        <v>997</v>
      </c>
      <c r="F703" s="31"/>
      <c r="G703" s="26" t="s">
        <v>887</v>
      </c>
      <c r="H703" s="27"/>
      <c r="I703" s="28"/>
      <c r="J703" s="21"/>
      <c r="K703" s="21"/>
      <c r="L703" s="21"/>
      <c r="M703" s="21"/>
      <c r="N703" s="22">
        <f t="shared" si="1"/>
        <v>46206</v>
      </c>
      <c r="O703" s="23">
        <f>'RESOLUCIONES EPG'!$N703-'RESOLUCIONES EPG'!$D703</f>
        <v>3782</v>
      </c>
    </row>
    <row r="704" ht="16.5" customHeight="1">
      <c r="A704" s="58" t="str">
        <f>'RESOLUCIONES 2015'!A5069:H5069</f>
        <v/>
      </c>
      <c r="B704" s="24"/>
      <c r="C704" s="24">
        <v>110.0</v>
      </c>
      <c r="D704" s="31">
        <v>42424.0</v>
      </c>
      <c r="E704" s="26" t="s">
        <v>925</v>
      </c>
      <c r="F704" s="31"/>
      <c r="G704" s="26" t="s">
        <v>998</v>
      </c>
      <c r="H704" s="27"/>
      <c r="I704" s="28"/>
      <c r="J704" s="21"/>
      <c r="K704" s="21"/>
      <c r="L704" s="21"/>
      <c r="M704" s="21"/>
      <c r="N704" s="22">
        <f t="shared" si="1"/>
        <v>46206</v>
      </c>
      <c r="O704" s="23">
        <f>'RESOLUCIONES EPG'!$N704-'RESOLUCIONES EPG'!$D704</f>
        <v>3782</v>
      </c>
    </row>
    <row r="705" ht="15.75" customHeight="1">
      <c r="A705" s="58" t="str">
        <f>'RESOLUCIONES 2015'!A5070:H5070</f>
        <v/>
      </c>
      <c r="B705" s="59"/>
      <c r="C705" s="16">
        <v>111.0</v>
      </c>
      <c r="D705" s="31">
        <v>42424.0</v>
      </c>
      <c r="E705" s="26" t="s">
        <v>999</v>
      </c>
      <c r="F705" s="31"/>
      <c r="G705" s="26" t="s">
        <v>887</v>
      </c>
      <c r="H705" s="27"/>
      <c r="I705" s="28"/>
      <c r="J705" s="21"/>
      <c r="K705" s="21"/>
      <c r="L705" s="21"/>
      <c r="M705" s="21"/>
      <c r="N705" s="22">
        <f t="shared" si="1"/>
        <v>46206</v>
      </c>
      <c r="O705" s="23">
        <f>'RESOLUCIONES EPG'!$N705-'RESOLUCIONES EPG'!$D705</f>
        <v>3782</v>
      </c>
    </row>
    <row r="706" ht="16.5" customHeight="1">
      <c r="A706" s="58" t="str">
        <f>'RESOLUCIONES 2015'!A5076:H5076</f>
        <v/>
      </c>
      <c r="B706" s="59"/>
      <c r="C706" s="24">
        <v>117.0</v>
      </c>
      <c r="D706" s="31">
        <v>42424.0</v>
      </c>
      <c r="E706" s="26" t="s">
        <v>1000</v>
      </c>
      <c r="F706" s="31"/>
      <c r="G706" s="26" t="s">
        <v>1001</v>
      </c>
      <c r="H706" s="27"/>
      <c r="I706" s="28"/>
      <c r="J706" s="21"/>
      <c r="K706" s="21"/>
      <c r="L706" s="21"/>
      <c r="M706" s="21"/>
      <c r="N706" s="22">
        <f t="shared" si="1"/>
        <v>46206</v>
      </c>
      <c r="O706" s="23">
        <f>'RESOLUCIONES EPG'!$N706-'RESOLUCIONES EPG'!$D706</f>
        <v>3782</v>
      </c>
    </row>
    <row r="707" ht="15.75" customHeight="1">
      <c r="A707" s="58" t="str">
        <f>'RESOLUCIONES 2015'!A5073:H5073</f>
        <v/>
      </c>
      <c r="B707" s="59"/>
      <c r="C707" s="24">
        <v>114.0</v>
      </c>
      <c r="D707" s="31">
        <v>42424.0</v>
      </c>
      <c r="E707" s="26" t="s">
        <v>331</v>
      </c>
      <c r="F707" s="31"/>
      <c r="G707" s="26" t="s">
        <v>89</v>
      </c>
      <c r="H707" s="27" t="s">
        <v>849</v>
      </c>
      <c r="I707" s="28"/>
      <c r="J707" s="21"/>
      <c r="K707" s="21"/>
      <c r="L707" s="21"/>
      <c r="M707" s="21"/>
      <c r="N707" s="22">
        <f t="shared" si="1"/>
        <v>46206</v>
      </c>
      <c r="O707" s="23">
        <f>'RESOLUCIONES EPG'!$N707-'RESOLUCIONES EPG'!$D707</f>
        <v>3782</v>
      </c>
    </row>
    <row r="708" ht="15.75" customHeight="1">
      <c r="A708" s="58" t="str">
        <f>'RESOLUCIONES 2015'!A5080:H5080</f>
        <v/>
      </c>
      <c r="B708" s="59"/>
      <c r="C708" s="24">
        <v>121.0</v>
      </c>
      <c r="D708" s="31">
        <v>42426.0</v>
      </c>
      <c r="E708" s="26" t="s">
        <v>1002</v>
      </c>
      <c r="F708" s="31"/>
      <c r="G708" s="26" t="s">
        <v>994</v>
      </c>
      <c r="H708" s="27"/>
      <c r="I708" s="63" t="s">
        <v>1003</v>
      </c>
      <c r="J708" s="21"/>
      <c r="K708" s="21"/>
      <c r="L708" s="21"/>
      <c r="M708" s="21"/>
      <c r="N708" s="22">
        <f t="shared" si="1"/>
        <v>46206</v>
      </c>
      <c r="O708" s="23">
        <f>'RESOLUCIONES EPG'!$N708-'RESOLUCIONES EPG'!$D708</f>
        <v>3780</v>
      </c>
    </row>
    <row r="709" ht="15.75" customHeight="1">
      <c r="A709" s="58" t="str">
        <f>'RESOLUCIONES 2015'!A5077:H5077</f>
        <v/>
      </c>
      <c r="B709" s="59"/>
      <c r="C709" s="16">
        <v>118.0</v>
      </c>
      <c r="D709" s="31">
        <v>42426.0</v>
      </c>
      <c r="E709" s="26" t="s">
        <v>1004</v>
      </c>
      <c r="F709" s="31"/>
      <c r="G709" s="26" t="s">
        <v>887</v>
      </c>
      <c r="H709" s="27"/>
      <c r="I709" s="63" t="s">
        <v>1005</v>
      </c>
      <c r="J709" s="21"/>
      <c r="K709" s="21"/>
      <c r="L709" s="21"/>
      <c r="M709" s="21"/>
      <c r="N709" s="22">
        <f t="shared" si="1"/>
        <v>46206</v>
      </c>
      <c r="O709" s="23">
        <f>'RESOLUCIONES EPG'!$N709-'RESOLUCIONES EPG'!$D709</f>
        <v>3780</v>
      </c>
    </row>
    <row r="710" ht="15.75" customHeight="1">
      <c r="A710" s="58" t="str">
        <f>'RESOLUCIONES 2015'!A5079:H5079</f>
        <v/>
      </c>
      <c r="B710" s="24"/>
      <c r="C710" s="24">
        <v>120.0</v>
      </c>
      <c r="D710" s="31">
        <v>42426.0</v>
      </c>
      <c r="E710" s="26" t="s">
        <v>1006</v>
      </c>
      <c r="F710" s="74" t="s">
        <v>1007</v>
      </c>
      <c r="G710" s="26" t="s">
        <v>994</v>
      </c>
      <c r="H710" s="27"/>
      <c r="I710" s="63" t="s">
        <v>1008</v>
      </c>
      <c r="J710" s="21"/>
      <c r="K710" s="21"/>
      <c r="L710" s="21"/>
      <c r="M710" s="21"/>
      <c r="N710" s="22">
        <f t="shared" si="1"/>
        <v>46206</v>
      </c>
      <c r="O710" s="23">
        <f>'RESOLUCIONES EPG'!$N710-'RESOLUCIONES EPG'!$D710</f>
        <v>3780</v>
      </c>
    </row>
    <row r="711" ht="15.75" customHeight="1">
      <c r="A711" s="58" t="str">
        <f>'RESOLUCIONES 2015'!A5078:H5078</f>
        <v/>
      </c>
      <c r="B711" s="59"/>
      <c r="C711" s="24">
        <v>119.0</v>
      </c>
      <c r="D711" s="31">
        <v>42426.0</v>
      </c>
      <c r="E711" s="26" t="s">
        <v>1009</v>
      </c>
      <c r="F711" s="31"/>
      <c r="G711" s="26" t="s">
        <v>887</v>
      </c>
      <c r="H711" s="27"/>
      <c r="I711" s="63" t="s">
        <v>1010</v>
      </c>
      <c r="J711" s="21"/>
      <c r="K711" s="21"/>
      <c r="L711" s="21"/>
      <c r="M711" s="21"/>
      <c r="N711" s="22">
        <f t="shared" si="1"/>
        <v>46206</v>
      </c>
      <c r="O711" s="23">
        <f>'RESOLUCIONES EPG'!$N711-'RESOLUCIONES EPG'!$D711</f>
        <v>3780</v>
      </c>
    </row>
    <row r="712" ht="15.75" customHeight="1">
      <c r="A712" s="58" t="str">
        <f>'RESOLUCIONES 2015'!A5083:H5083</f>
        <v/>
      </c>
      <c r="B712" s="59"/>
      <c r="C712" s="24">
        <v>124.0</v>
      </c>
      <c r="D712" s="31">
        <v>42429.0</v>
      </c>
      <c r="E712" s="26" t="s">
        <v>915</v>
      </c>
      <c r="F712" s="31"/>
      <c r="G712" s="26" t="s">
        <v>887</v>
      </c>
      <c r="H712" s="27"/>
      <c r="I712" s="63" t="s">
        <v>1011</v>
      </c>
      <c r="J712" s="21"/>
      <c r="K712" s="21"/>
      <c r="L712" s="21"/>
      <c r="M712" s="21"/>
      <c r="N712" s="22">
        <f t="shared" si="1"/>
        <v>46206</v>
      </c>
      <c r="O712" s="23">
        <f>'RESOLUCIONES EPG'!$N712-'RESOLUCIONES EPG'!$D712</f>
        <v>3777</v>
      </c>
    </row>
    <row r="713" ht="15.75" customHeight="1">
      <c r="A713" s="58" t="str">
        <f>'RESOLUCIONES 2015'!A5081:H5081</f>
        <v/>
      </c>
      <c r="B713" s="59"/>
      <c r="C713" s="16">
        <v>122.0</v>
      </c>
      <c r="D713" s="31">
        <v>42429.0</v>
      </c>
      <c r="E713" s="26" t="s">
        <v>17</v>
      </c>
      <c r="F713" s="31"/>
      <c r="G713" s="26" t="s">
        <v>1012</v>
      </c>
      <c r="H713" s="27"/>
      <c r="I713" s="63" t="s">
        <v>1013</v>
      </c>
      <c r="J713" s="21"/>
      <c r="K713" s="21"/>
      <c r="L713" s="21"/>
      <c r="M713" s="21"/>
      <c r="N713" s="22">
        <f t="shared" si="1"/>
        <v>46206</v>
      </c>
      <c r="O713" s="23">
        <f>'RESOLUCIONES EPG'!$N713-'RESOLUCIONES EPG'!$D713</f>
        <v>3777</v>
      </c>
    </row>
    <row r="714" ht="16.5" customHeight="1">
      <c r="A714" s="58" t="str">
        <f>'RESOLUCIONES 2015'!A5084:H5084</f>
        <v/>
      </c>
      <c r="B714" s="59"/>
      <c r="C714" s="24">
        <v>125.0</v>
      </c>
      <c r="D714" s="31">
        <v>42429.0</v>
      </c>
      <c r="E714" s="26" t="s">
        <v>1014</v>
      </c>
      <c r="F714" s="31"/>
      <c r="G714" s="26" t="s">
        <v>887</v>
      </c>
      <c r="H714" s="27"/>
      <c r="I714" s="63" t="s">
        <v>1015</v>
      </c>
      <c r="J714" s="21"/>
      <c r="K714" s="21"/>
      <c r="L714" s="21"/>
      <c r="M714" s="21"/>
      <c r="N714" s="22">
        <f t="shared" si="1"/>
        <v>46206</v>
      </c>
      <c r="O714" s="23">
        <f>'RESOLUCIONES EPG'!$N714-'RESOLUCIONES EPG'!$D714</f>
        <v>3777</v>
      </c>
    </row>
    <row r="715" ht="16.5" customHeight="1">
      <c r="A715" s="58" t="str">
        <f>'RESOLUCIONES 2015'!A5085:H5085</f>
        <v/>
      </c>
      <c r="B715" s="59"/>
      <c r="C715" s="24">
        <v>126.0</v>
      </c>
      <c r="D715" s="31">
        <v>42429.0</v>
      </c>
      <c r="E715" s="26" t="s">
        <v>1016</v>
      </c>
      <c r="F715" s="31"/>
      <c r="G715" s="26" t="s">
        <v>887</v>
      </c>
      <c r="H715" s="27"/>
      <c r="I715" s="63" t="s">
        <v>1017</v>
      </c>
      <c r="J715" s="21"/>
      <c r="K715" s="21"/>
      <c r="L715" s="21"/>
      <c r="M715" s="21"/>
      <c r="N715" s="22">
        <f t="shared" si="1"/>
        <v>46206</v>
      </c>
      <c r="O715" s="23">
        <f>'RESOLUCIONES EPG'!$N715-'RESOLUCIONES EPG'!$D715</f>
        <v>3777</v>
      </c>
    </row>
    <row r="716" ht="15.75" customHeight="1">
      <c r="A716" s="58" t="str">
        <f>'RESOLUCIONES 2015'!A5082:H5082</f>
        <v/>
      </c>
      <c r="B716" s="59"/>
      <c r="C716" s="24">
        <v>123.0</v>
      </c>
      <c r="D716" s="31">
        <v>42429.0</v>
      </c>
      <c r="E716" s="26" t="s">
        <v>1018</v>
      </c>
      <c r="F716" s="31"/>
      <c r="G716" s="26" t="s">
        <v>887</v>
      </c>
      <c r="H716" s="27"/>
      <c r="I716" s="63" t="s">
        <v>1019</v>
      </c>
      <c r="J716" s="21"/>
      <c r="K716" s="21"/>
      <c r="L716" s="21"/>
      <c r="M716" s="21"/>
      <c r="N716" s="22">
        <f t="shared" si="1"/>
        <v>46206</v>
      </c>
      <c r="O716" s="23">
        <f>'RESOLUCIONES EPG'!$N716-'RESOLUCIONES EPG'!$D716</f>
        <v>3777</v>
      </c>
    </row>
    <row r="717" ht="15.75" customHeight="1">
      <c r="A717" s="58" t="str">
        <f>'RESOLUCIONES 2015'!A5091:H5091</f>
        <v/>
      </c>
      <c r="B717" s="59"/>
      <c r="C717" s="16">
        <v>132.0</v>
      </c>
      <c r="D717" s="31">
        <v>42461.0</v>
      </c>
      <c r="E717" s="26" t="s">
        <v>807</v>
      </c>
      <c r="F717" s="31"/>
      <c r="G717" s="26" t="s">
        <v>577</v>
      </c>
      <c r="H717" s="27"/>
      <c r="I717" s="28"/>
      <c r="J717" s="21"/>
      <c r="K717" s="21"/>
      <c r="L717" s="21"/>
      <c r="M717" s="21"/>
      <c r="N717" s="22">
        <f t="shared" si="1"/>
        <v>46206</v>
      </c>
      <c r="O717" s="23">
        <f>'RESOLUCIONES EPG'!$N717-'RESOLUCIONES EPG'!$D717</f>
        <v>3745</v>
      </c>
    </row>
    <row r="718" ht="15.75" customHeight="1">
      <c r="A718" s="58" t="str">
        <f>'RESOLUCIONES 2015'!A5090:H5090</f>
        <v/>
      </c>
      <c r="B718" s="59"/>
      <c r="C718" s="24">
        <v>131.0</v>
      </c>
      <c r="D718" s="31">
        <v>42461.0</v>
      </c>
      <c r="E718" s="26" t="s">
        <v>973</v>
      </c>
      <c r="F718" s="31"/>
      <c r="G718" s="26" t="s">
        <v>1020</v>
      </c>
      <c r="H718" s="27"/>
      <c r="I718" s="28"/>
      <c r="J718" s="21"/>
      <c r="K718" s="21"/>
      <c r="L718" s="21"/>
      <c r="M718" s="21"/>
      <c r="N718" s="22">
        <f t="shared" si="1"/>
        <v>46206</v>
      </c>
      <c r="O718" s="23">
        <f>'RESOLUCIONES EPG'!$N718-'RESOLUCIONES EPG'!$D718</f>
        <v>3745</v>
      </c>
    </row>
    <row r="719" ht="16.5" customHeight="1">
      <c r="A719" s="58" t="str">
        <f>'RESOLUCIONES 2015'!A5087:H5087</f>
        <v/>
      </c>
      <c r="B719" s="59"/>
      <c r="C719" s="24">
        <v>128.0</v>
      </c>
      <c r="D719" s="31">
        <v>42461.0</v>
      </c>
      <c r="E719" s="26" t="s">
        <v>1021</v>
      </c>
      <c r="F719" s="31"/>
      <c r="G719" s="26" t="s">
        <v>1022</v>
      </c>
      <c r="H719" s="27"/>
      <c r="I719" s="28"/>
      <c r="J719" s="21"/>
      <c r="K719" s="21"/>
      <c r="L719" s="21"/>
      <c r="M719" s="21"/>
      <c r="N719" s="22">
        <f t="shared" si="1"/>
        <v>46206</v>
      </c>
      <c r="O719" s="23">
        <f>'RESOLUCIONES EPG'!$N719-'RESOLUCIONES EPG'!$D719</f>
        <v>3745</v>
      </c>
    </row>
    <row r="720" ht="16.5" customHeight="1">
      <c r="A720" s="58" t="str">
        <f>'RESOLUCIONES 2015'!A5092:H5092</f>
        <v/>
      </c>
      <c r="B720" s="75"/>
      <c r="C720" s="24">
        <v>133.0</v>
      </c>
      <c r="D720" s="31">
        <v>42461.0</v>
      </c>
      <c r="E720" s="33" t="s">
        <v>1023</v>
      </c>
      <c r="F720" s="31"/>
      <c r="G720" s="26" t="s">
        <v>887</v>
      </c>
      <c r="H720" s="27"/>
      <c r="I720" s="28"/>
      <c r="J720" s="21"/>
      <c r="K720" s="21"/>
      <c r="L720" s="21"/>
      <c r="M720" s="21"/>
      <c r="N720" s="22">
        <f t="shared" si="1"/>
        <v>46206</v>
      </c>
      <c r="O720" s="23">
        <f>'RESOLUCIONES EPG'!$N720-'RESOLUCIONES EPG'!$D720</f>
        <v>3745</v>
      </c>
    </row>
    <row r="721" ht="16.5" customHeight="1">
      <c r="A721" s="58" t="str">
        <f>'RESOLUCIONES 2015'!A5093:H5093</f>
        <v/>
      </c>
      <c r="B721" s="59"/>
      <c r="C721" s="16">
        <v>134.0</v>
      </c>
      <c r="D721" s="31">
        <v>42461.0</v>
      </c>
      <c r="E721" s="26" t="s">
        <v>1023</v>
      </c>
      <c r="F721" s="31"/>
      <c r="G721" s="26" t="s">
        <v>1020</v>
      </c>
      <c r="H721" s="27"/>
      <c r="I721" s="28"/>
      <c r="J721" s="21"/>
      <c r="K721" s="21"/>
      <c r="L721" s="21"/>
      <c r="M721" s="21"/>
      <c r="N721" s="22">
        <f t="shared" si="1"/>
        <v>46206</v>
      </c>
      <c r="O721" s="23">
        <f>'RESOLUCIONES EPG'!$N721-'RESOLUCIONES EPG'!$D721</f>
        <v>3745</v>
      </c>
    </row>
    <row r="722" ht="16.5" customHeight="1">
      <c r="A722" s="58" t="str">
        <f>'RESOLUCIONES 2015'!A5089:H5089</f>
        <v/>
      </c>
      <c r="B722" s="59"/>
      <c r="C722" s="24">
        <v>130.0</v>
      </c>
      <c r="D722" s="31">
        <v>42461.0</v>
      </c>
      <c r="E722" s="26" t="s">
        <v>919</v>
      </c>
      <c r="F722" s="31"/>
      <c r="G722" s="26" t="s">
        <v>1020</v>
      </c>
      <c r="H722" s="27"/>
      <c r="I722" s="28"/>
      <c r="J722" s="21"/>
      <c r="K722" s="21"/>
      <c r="L722" s="21"/>
      <c r="M722" s="21"/>
      <c r="N722" s="22">
        <f t="shared" si="1"/>
        <v>46206</v>
      </c>
      <c r="O722" s="23">
        <f>'RESOLUCIONES EPG'!$N722-'RESOLUCIONES EPG'!$D722</f>
        <v>3745</v>
      </c>
    </row>
    <row r="723" ht="16.5" customHeight="1">
      <c r="A723" s="58" t="str">
        <f>'RESOLUCIONES 2015'!A5086:H5086</f>
        <v/>
      </c>
      <c r="B723" s="59"/>
      <c r="C723" s="24">
        <v>127.0</v>
      </c>
      <c r="D723" s="31">
        <v>42461.0</v>
      </c>
      <c r="E723" s="26" t="s">
        <v>322</v>
      </c>
      <c r="F723" s="31"/>
      <c r="G723" s="26" t="s">
        <v>1020</v>
      </c>
      <c r="H723" s="27"/>
      <c r="I723" s="28"/>
      <c r="J723" s="21"/>
      <c r="K723" s="21"/>
      <c r="L723" s="21"/>
      <c r="M723" s="21"/>
      <c r="N723" s="22">
        <f t="shared" si="1"/>
        <v>46206</v>
      </c>
      <c r="O723" s="23">
        <f>'RESOLUCIONES EPG'!$N723-'RESOLUCIONES EPG'!$D723</f>
        <v>3745</v>
      </c>
    </row>
    <row r="724" ht="16.5" customHeight="1">
      <c r="A724" s="58" t="str">
        <f>'RESOLUCIONES 2015'!A5088:H5088</f>
        <v/>
      </c>
      <c r="B724" s="59"/>
      <c r="C724" s="24">
        <v>129.0</v>
      </c>
      <c r="D724" s="31">
        <v>42461.0</v>
      </c>
      <c r="E724" s="64" t="s">
        <v>454</v>
      </c>
      <c r="F724" s="35" t="s">
        <v>455</v>
      </c>
      <c r="G724" s="64" t="s">
        <v>1020</v>
      </c>
      <c r="H724" s="50"/>
      <c r="I724" s="71"/>
      <c r="J724" s="21"/>
      <c r="K724" s="21"/>
      <c r="L724" s="21"/>
      <c r="M724" s="21"/>
      <c r="N724" s="22">
        <f t="shared" si="1"/>
        <v>46206</v>
      </c>
      <c r="O724" s="23">
        <f>'RESOLUCIONES EPG'!$N724-'RESOLUCIONES EPG'!$D724</f>
        <v>3745</v>
      </c>
    </row>
    <row r="725" ht="16.5" customHeight="1">
      <c r="A725" s="58" t="str">
        <f>'RESOLUCIONES 2015'!A5095:H5095</f>
        <v/>
      </c>
      <c r="B725" s="59"/>
      <c r="C725" s="16">
        <v>136.0</v>
      </c>
      <c r="D725" s="31">
        <v>42462.0</v>
      </c>
      <c r="E725" s="26" t="s">
        <v>1024</v>
      </c>
      <c r="F725" s="73" t="s">
        <v>1025</v>
      </c>
      <c r="G725" s="26" t="s">
        <v>1020</v>
      </c>
      <c r="H725" s="27"/>
      <c r="I725" s="28"/>
      <c r="J725" s="21"/>
      <c r="K725" s="21"/>
      <c r="L725" s="21"/>
      <c r="M725" s="21"/>
      <c r="N725" s="22">
        <f t="shared" si="1"/>
        <v>46206</v>
      </c>
      <c r="O725" s="23">
        <f>'RESOLUCIONES EPG'!$N725-'RESOLUCIONES EPG'!$D725</f>
        <v>3744</v>
      </c>
    </row>
    <row r="726" ht="16.5" customHeight="1">
      <c r="A726" s="58" t="str">
        <f>'RESOLUCIONES 2015'!A5094:H5094</f>
        <v/>
      </c>
      <c r="B726" s="59"/>
      <c r="C726" s="24">
        <v>135.0</v>
      </c>
      <c r="D726" s="31">
        <v>42462.0</v>
      </c>
      <c r="E726" s="26" t="s">
        <v>912</v>
      </c>
      <c r="F726" s="31"/>
      <c r="G726" s="26" t="s">
        <v>1020</v>
      </c>
      <c r="H726" s="27"/>
      <c r="I726" s="28"/>
      <c r="J726" s="21"/>
      <c r="K726" s="21"/>
      <c r="L726" s="21"/>
      <c r="M726" s="21"/>
      <c r="N726" s="22">
        <f t="shared" si="1"/>
        <v>46206</v>
      </c>
      <c r="O726" s="23">
        <f>'RESOLUCIONES EPG'!$N726-'RESOLUCIONES EPG'!$D726</f>
        <v>3744</v>
      </c>
    </row>
    <row r="727" ht="16.5" customHeight="1">
      <c r="A727" s="58" t="str">
        <f>'RESOLUCIONES 2015'!A5096:H5096</f>
        <v/>
      </c>
      <c r="B727" s="59"/>
      <c r="C727" s="24">
        <v>137.0</v>
      </c>
      <c r="D727" s="31">
        <v>42465.0</v>
      </c>
      <c r="E727" s="26" t="s">
        <v>1026</v>
      </c>
      <c r="F727" s="31"/>
      <c r="G727" s="26" t="s">
        <v>1027</v>
      </c>
      <c r="H727" s="27"/>
      <c r="I727" s="28"/>
      <c r="J727" s="21"/>
      <c r="K727" s="21"/>
      <c r="L727" s="21"/>
      <c r="M727" s="21"/>
      <c r="N727" s="22">
        <f t="shared" si="1"/>
        <v>46206</v>
      </c>
      <c r="O727" s="23">
        <f>'RESOLUCIONES EPG'!$N727-'RESOLUCIONES EPG'!$D727</f>
        <v>3741</v>
      </c>
    </row>
    <row r="728" ht="15.75" customHeight="1">
      <c r="A728" s="58" t="str">
        <f>'RESOLUCIONES 2015'!A5097:H5097</f>
        <v/>
      </c>
      <c r="B728" s="59"/>
      <c r="C728" s="24">
        <v>138.0</v>
      </c>
      <c r="D728" s="31">
        <v>42465.0</v>
      </c>
      <c r="E728" s="26" t="s">
        <v>1026</v>
      </c>
      <c r="F728" s="31"/>
      <c r="G728" s="26" t="s">
        <v>1028</v>
      </c>
      <c r="H728" s="27"/>
      <c r="I728" s="28"/>
      <c r="J728" s="21"/>
      <c r="K728" s="21"/>
      <c r="L728" s="21"/>
      <c r="M728" s="21"/>
      <c r="N728" s="22">
        <f t="shared" si="1"/>
        <v>46206</v>
      </c>
      <c r="O728" s="23">
        <f>'RESOLUCIONES EPG'!$N728-'RESOLUCIONES EPG'!$D728</f>
        <v>3741</v>
      </c>
    </row>
    <row r="729" ht="16.5" customHeight="1">
      <c r="A729" s="58" t="str">
        <f>'RESOLUCIONES 2015'!A5098:H5098</f>
        <v/>
      </c>
      <c r="B729" s="75"/>
      <c r="C729" s="16">
        <v>139.0</v>
      </c>
      <c r="D729" s="31">
        <v>42465.0</v>
      </c>
      <c r="E729" s="26" t="s">
        <v>1026</v>
      </c>
      <c r="F729" s="31"/>
      <c r="G729" s="26" t="s">
        <v>1029</v>
      </c>
      <c r="H729" s="27"/>
      <c r="I729" s="28"/>
      <c r="J729" s="21"/>
      <c r="K729" s="21"/>
      <c r="L729" s="21"/>
      <c r="M729" s="21"/>
      <c r="N729" s="22">
        <f t="shared" si="1"/>
        <v>46206</v>
      </c>
      <c r="O729" s="23">
        <f>'RESOLUCIONES EPG'!$N729-'RESOLUCIONES EPG'!$D729</f>
        <v>3741</v>
      </c>
    </row>
    <row r="730" ht="15.75" customHeight="1">
      <c r="A730" s="58" t="str">
        <f>'RESOLUCIONES 2015'!A5099:H5099</f>
        <v/>
      </c>
      <c r="B730" s="46"/>
      <c r="C730" s="24">
        <v>140.0</v>
      </c>
      <c r="D730" s="31">
        <v>42465.0</v>
      </c>
      <c r="E730" s="26" t="s">
        <v>1026</v>
      </c>
      <c r="F730" s="31"/>
      <c r="G730" s="33" t="s">
        <v>1030</v>
      </c>
      <c r="H730" s="27"/>
      <c r="I730" s="28"/>
      <c r="J730" s="21"/>
      <c r="K730" s="21"/>
      <c r="L730" s="21"/>
      <c r="M730" s="21"/>
      <c r="N730" s="22">
        <f t="shared" si="1"/>
        <v>46206</v>
      </c>
      <c r="O730" s="23">
        <f>'RESOLUCIONES EPG'!$N730-'RESOLUCIONES EPG'!$D730</f>
        <v>3741</v>
      </c>
    </row>
    <row r="731" ht="16.5" customHeight="1">
      <c r="A731" s="58" t="str">
        <f>'RESOLUCIONES 2015'!A5100:H5100</f>
        <v/>
      </c>
      <c r="B731" s="46"/>
      <c r="C731" s="24">
        <v>141.0</v>
      </c>
      <c r="D731" s="31">
        <v>42465.0</v>
      </c>
      <c r="E731" s="26" t="s">
        <v>1026</v>
      </c>
      <c r="F731" s="31"/>
      <c r="G731" s="33" t="s">
        <v>1031</v>
      </c>
      <c r="H731" s="27"/>
      <c r="I731" s="28"/>
      <c r="J731" s="21"/>
      <c r="K731" s="21"/>
      <c r="L731" s="21"/>
      <c r="M731" s="21"/>
      <c r="N731" s="22">
        <f t="shared" si="1"/>
        <v>46206</v>
      </c>
      <c r="O731" s="23">
        <f>'RESOLUCIONES EPG'!$N731-'RESOLUCIONES EPG'!$D731</f>
        <v>3741</v>
      </c>
    </row>
    <row r="732" ht="16.5" customHeight="1">
      <c r="A732" s="58" t="str">
        <f>'RESOLUCIONES 2015'!A5101:H5101</f>
        <v/>
      </c>
      <c r="B732" s="46"/>
      <c r="C732" s="24">
        <v>142.0</v>
      </c>
      <c r="D732" s="31">
        <v>42465.0</v>
      </c>
      <c r="E732" s="26" t="s">
        <v>1026</v>
      </c>
      <c r="F732" s="31"/>
      <c r="G732" s="33" t="s">
        <v>1032</v>
      </c>
      <c r="H732" s="27"/>
      <c r="I732" s="28"/>
      <c r="J732" s="21"/>
      <c r="K732" s="21"/>
      <c r="L732" s="21"/>
      <c r="M732" s="21"/>
      <c r="N732" s="22">
        <f t="shared" si="1"/>
        <v>46206</v>
      </c>
      <c r="O732" s="23">
        <f>'RESOLUCIONES EPG'!$N732-'RESOLUCIONES EPG'!$D732</f>
        <v>3741</v>
      </c>
    </row>
    <row r="733" ht="16.5" customHeight="1">
      <c r="A733" s="58" t="str">
        <f>'RESOLUCIONES 2015'!A5102:H5102</f>
        <v/>
      </c>
      <c r="B733" s="46"/>
      <c r="C733" s="16">
        <v>143.0</v>
      </c>
      <c r="D733" s="31">
        <v>42465.0</v>
      </c>
      <c r="E733" s="26" t="s">
        <v>1026</v>
      </c>
      <c r="F733" s="31"/>
      <c r="G733" s="33" t="s">
        <v>1033</v>
      </c>
      <c r="H733" s="27"/>
      <c r="I733" s="28"/>
      <c r="J733" s="21"/>
      <c r="K733" s="21"/>
      <c r="L733" s="21"/>
      <c r="M733" s="21"/>
      <c r="N733" s="22">
        <f t="shared" si="1"/>
        <v>46206</v>
      </c>
      <c r="O733" s="23">
        <f>'RESOLUCIONES EPG'!$N733-'RESOLUCIONES EPG'!$D733</f>
        <v>3741</v>
      </c>
    </row>
    <row r="734" ht="15.75" customHeight="1">
      <c r="A734" s="58" t="str">
        <f>'RESOLUCIONES 2015'!A5111:H5111</f>
        <v/>
      </c>
      <c r="B734" s="46"/>
      <c r="C734" s="24">
        <v>152.0</v>
      </c>
      <c r="D734" s="31">
        <v>42468.0</v>
      </c>
      <c r="E734" s="33" t="s">
        <v>1034</v>
      </c>
      <c r="F734" s="31"/>
      <c r="G734" s="26" t="s">
        <v>887</v>
      </c>
      <c r="H734" s="27"/>
      <c r="I734" s="28"/>
      <c r="J734" s="21"/>
      <c r="K734" s="21"/>
      <c r="L734" s="21"/>
      <c r="M734" s="21"/>
      <c r="N734" s="22">
        <f t="shared" si="1"/>
        <v>46206</v>
      </c>
      <c r="O734" s="23">
        <f>'RESOLUCIONES EPG'!$N734-'RESOLUCIONES EPG'!$D734</f>
        <v>3738</v>
      </c>
    </row>
    <row r="735" ht="16.5" customHeight="1">
      <c r="A735" s="58" t="str">
        <f>'RESOLUCIONES 2015'!A5103:H5103</f>
        <v/>
      </c>
      <c r="B735" s="46"/>
      <c r="C735" s="24">
        <v>144.0</v>
      </c>
      <c r="D735" s="31">
        <v>42468.0</v>
      </c>
      <c r="E735" s="33" t="s">
        <v>1035</v>
      </c>
      <c r="F735" s="31"/>
      <c r="G735" s="26" t="s">
        <v>887</v>
      </c>
      <c r="H735" s="27"/>
      <c r="I735" s="28"/>
      <c r="J735" s="21"/>
      <c r="K735" s="21"/>
      <c r="L735" s="21"/>
      <c r="M735" s="21"/>
      <c r="N735" s="22">
        <f t="shared" si="1"/>
        <v>46206</v>
      </c>
      <c r="O735" s="23">
        <f>'RESOLUCIONES EPG'!$N735-'RESOLUCIONES EPG'!$D735</f>
        <v>3738</v>
      </c>
    </row>
    <row r="736" ht="16.5" customHeight="1">
      <c r="A736" s="58" t="str">
        <f>'RESOLUCIONES 2015'!A5110:H5110</f>
        <v/>
      </c>
      <c r="B736" s="46"/>
      <c r="C736" s="24">
        <v>151.0</v>
      </c>
      <c r="D736" s="31">
        <v>42468.0</v>
      </c>
      <c r="E736" s="33" t="s">
        <v>1036</v>
      </c>
      <c r="F736" s="31"/>
      <c r="G736" s="26" t="s">
        <v>887</v>
      </c>
      <c r="H736" s="27"/>
      <c r="I736" s="28"/>
      <c r="J736" s="21"/>
      <c r="K736" s="21"/>
      <c r="L736" s="21"/>
      <c r="M736" s="21"/>
      <c r="N736" s="22">
        <f t="shared" si="1"/>
        <v>46206</v>
      </c>
      <c r="O736" s="23">
        <f>'RESOLUCIONES EPG'!$N736-'RESOLUCIONES EPG'!$D736</f>
        <v>3738</v>
      </c>
    </row>
    <row r="737" ht="16.5" customHeight="1">
      <c r="A737" s="58" t="str">
        <f>'RESOLUCIONES 2015'!A5108:H5108</f>
        <v/>
      </c>
      <c r="B737" s="46"/>
      <c r="C737" s="16">
        <v>149.0</v>
      </c>
      <c r="D737" s="31">
        <v>42468.0</v>
      </c>
      <c r="E737" s="33" t="s">
        <v>1037</v>
      </c>
      <c r="F737" s="31"/>
      <c r="G737" s="26" t="s">
        <v>887</v>
      </c>
      <c r="H737" s="27"/>
      <c r="I737" s="28"/>
      <c r="J737" s="21"/>
      <c r="K737" s="21"/>
      <c r="L737" s="21"/>
      <c r="M737" s="21"/>
      <c r="N737" s="22">
        <f t="shared" si="1"/>
        <v>46206</v>
      </c>
      <c r="O737" s="23">
        <f>'RESOLUCIONES EPG'!$N737-'RESOLUCIONES EPG'!$D737</f>
        <v>3738</v>
      </c>
    </row>
    <row r="738" ht="15.75" customHeight="1">
      <c r="A738" s="58" t="str">
        <f>'RESOLUCIONES 2015'!A5104:H5104</f>
        <v/>
      </c>
      <c r="B738" s="46"/>
      <c r="C738" s="24">
        <v>145.0</v>
      </c>
      <c r="D738" s="31">
        <v>42468.0</v>
      </c>
      <c r="E738" s="33" t="s">
        <v>1038</v>
      </c>
      <c r="F738" s="31" t="s">
        <v>1039</v>
      </c>
      <c r="G738" s="26" t="s">
        <v>887</v>
      </c>
      <c r="H738" s="27"/>
      <c r="I738" s="28"/>
      <c r="J738" s="21"/>
      <c r="K738" s="21"/>
      <c r="L738" s="21"/>
      <c r="M738" s="21"/>
      <c r="N738" s="22">
        <f t="shared" si="1"/>
        <v>46206</v>
      </c>
      <c r="O738" s="23">
        <f>'RESOLUCIONES EPG'!$N738-'RESOLUCIONES EPG'!$D738</f>
        <v>3738</v>
      </c>
    </row>
    <row r="739" ht="16.5" customHeight="1">
      <c r="A739" s="58" t="str">
        <f>'RESOLUCIONES 2015'!A5105:H5105</f>
        <v/>
      </c>
      <c r="B739" s="46"/>
      <c r="C739" s="24">
        <v>146.0</v>
      </c>
      <c r="D739" s="31">
        <v>42468.0</v>
      </c>
      <c r="E739" s="33" t="s">
        <v>1040</v>
      </c>
      <c r="F739" s="31"/>
      <c r="G739" s="26" t="s">
        <v>887</v>
      </c>
      <c r="H739" s="27"/>
      <c r="I739" s="28"/>
      <c r="J739" s="21"/>
      <c r="K739" s="21"/>
      <c r="L739" s="21"/>
      <c r="M739" s="21"/>
      <c r="N739" s="22">
        <f t="shared" si="1"/>
        <v>46206</v>
      </c>
      <c r="O739" s="23">
        <f>'RESOLUCIONES EPG'!$N739-'RESOLUCIONES EPG'!$D739</f>
        <v>3738</v>
      </c>
    </row>
    <row r="740" ht="16.5" customHeight="1">
      <c r="A740" s="58" t="str">
        <f>'RESOLUCIONES 2015'!A5106:H5106</f>
        <v/>
      </c>
      <c r="B740" s="34"/>
      <c r="C740" s="24">
        <v>147.0</v>
      </c>
      <c r="D740" s="31">
        <v>42468.0</v>
      </c>
      <c r="E740" s="33" t="s">
        <v>1041</v>
      </c>
      <c r="F740" s="31"/>
      <c r="G740" s="26" t="s">
        <v>887</v>
      </c>
      <c r="H740" s="27"/>
      <c r="I740" s="28"/>
      <c r="J740" s="21"/>
      <c r="K740" s="21"/>
      <c r="L740" s="21"/>
      <c r="M740" s="21"/>
      <c r="N740" s="22">
        <f t="shared" si="1"/>
        <v>46206</v>
      </c>
      <c r="O740" s="23">
        <f>'RESOLUCIONES EPG'!$N740-'RESOLUCIONES EPG'!$D740</f>
        <v>3738</v>
      </c>
    </row>
    <row r="741" ht="15.75" customHeight="1">
      <c r="A741" s="58" t="str">
        <f>'RESOLUCIONES 2015'!A5107:H5107</f>
        <v/>
      </c>
      <c r="B741" s="46"/>
      <c r="C741" s="16">
        <v>148.0</v>
      </c>
      <c r="D741" s="31">
        <v>42468.0</v>
      </c>
      <c r="E741" s="33" t="s">
        <v>1042</v>
      </c>
      <c r="F741" s="31"/>
      <c r="G741" s="26" t="s">
        <v>887</v>
      </c>
      <c r="H741" s="27"/>
      <c r="I741" s="28"/>
      <c r="J741" s="21"/>
      <c r="K741" s="21"/>
      <c r="L741" s="21"/>
      <c r="M741" s="21"/>
      <c r="N741" s="22">
        <f t="shared" si="1"/>
        <v>46206</v>
      </c>
      <c r="O741" s="23">
        <f>'RESOLUCIONES EPG'!$N741-'RESOLUCIONES EPG'!$D741</f>
        <v>3738</v>
      </c>
    </row>
    <row r="742" ht="16.5" customHeight="1">
      <c r="A742" s="58" t="str">
        <f>'RESOLUCIONES 2015'!A5109:H5109</f>
        <v/>
      </c>
      <c r="B742" s="46"/>
      <c r="C742" s="24">
        <v>150.0</v>
      </c>
      <c r="D742" s="31">
        <v>42468.0</v>
      </c>
      <c r="E742" s="43" t="s">
        <v>1043</v>
      </c>
      <c r="F742" s="31"/>
      <c r="G742" s="26" t="s">
        <v>887</v>
      </c>
      <c r="H742" s="27"/>
      <c r="I742" s="28"/>
      <c r="J742" s="21"/>
      <c r="K742" s="21"/>
      <c r="L742" s="21"/>
      <c r="M742" s="21"/>
      <c r="N742" s="22">
        <f t="shared" si="1"/>
        <v>46206</v>
      </c>
      <c r="O742" s="23">
        <f>'RESOLUCIONES EPG'!$N742-'RESOLUCIONES EPG'!$D742</f>
        <v>3738</v>
      </c>
    </row>
    <row r="743" ht="16.5" customHeight="1">
      <c r="A743" s="58" t="str">
        <f>'RESOLUCIONES 2015'!A5119:H5119</f>
        <v/>
      </c>
      <c r="B743" s="46"/>
      <c r="C743" s="24">
        <v>160.0</v>
      </c>
      <c r="D743" s="35">
        <v>42472.0</v>
      </c>
      <c r="E743" s="33" t="s">
        <v>732</v>
      </c>
      <c r="F743" s="35"/>
      <c r="G743" s="26" t="s">
        <v>1020</v>
      </c>
      <c r="H743" s="27"/>
      <c r="I743" s="28"/>
      <c r="J743" s="21"/>
      <c r="K743" s="21"/>
      <c r="L743" s="21"/>
      <c r="M743" s="21"/>
      <c r="N743" s="22">
        <f t="shared" si="1"/>
        <v>46206</v>
      </c>
      <c r="O743" s="23">
        <f>'RESOLUCIONES EPG'!$N743-'RESOLUCIONES EPG'!$D743</f>
        <v>3734</v>
      </c>
    </row>
    <row r="744" ht="16.5" customHeight="1">
      <c r="A744" s="58" t="str">
        <f>'RESOLUCIONES 2015'!A5122:H5122</f>
        <v/>
      </c>
      <c r="B744" s="46"/>
      <c r="C744" s="24">
        <v>163.0</v>
      </c>
      <c r="D744" s="35">
        <v>42472.0</v>
      </c>
      <c r="E744" s="33" t="s">
        <v>595</v>
      </c>
      <c r="F744" s="35"/>
      <c r="G744" s="26" t="s">
        <v>363</v>
      </c>
      <c r="H744" s="27"/>
      <c r="I744" s="28"/>
      <c r="J744" s="21"/>
      <c r="K744" s="21"/>
      <c r="L744" s="21"/>
      <c r="M744" s="21"/>
      <c r="N744" s="22">
        <f t="shared" si="1"/>
        <v>46206</v>
      </c>
      <c r="O744" s="23">
        <f>'RESOLUCIONES EPG'!$N744-'RESOLUCIONES EPG'!$D744</f>
        <v>3734</v>
      </c>
    </row>
    <row r="745" ht="16.5" customHeight="1">
      <c r="A745" s="58" t="str">
        <f>'RESOLUCIONES 2015'!A5118:H5118</f>
        <v/>
      </c>
      <c r="B745" s="46"/>
      <c r="C745" s="16">
        <v>159.0</v>
      </c>
      <c r="D745" s="35">
        <v>42472.0</v>
      </c>
      <c r="E745" s="33" t="s">
        <v>1044</v>
      </c>
      <c r="F745" s="35"/>
      <c r="G745" s="26" t="s">
        <v>1020</v>
      </c>
      <c r="H745" s="27"/>
      <c r="I745" s="28"/>
      <c r="J745" s="21"/>
      <c r="K745" s="21"/>
      <c r="L745" s="21"/>
      <c r="M745" s="21"/>
      <c r="N745" s="22">
        <f t="shared" si="1"/>
        <v>46206</v>
      </c>
      <c r="O745" s="23">
        <f>'RESOLUCIONES EPG'!$N745-'RESOLUCIONES EPG'!$D745</f>
        <v>3734</v>
      </c>
    </row>
    <row r="746" ht="15.75" customHeight="1">
      <c r="A746" s="58" t="str">
        <f>'RESOLUCIONES 2015'!A5114:H5114</f>
        <v/>
      </c>
      <c r="B746" s="46"/>
      <c r="C746" s="24">
        <v>155.0</v>
      </c>
      <c r="D746" s="35">
        <v>42472.0</v>
      </c>
      <c r="E746" s="33" t="s">
        <v>1038</v>
      </c>
      <c r="F746" s="35" t="s">
        <v>1039</v>
      </c>
      <c r="G746" s="26" t="s">
        <v>1020</v>
      </c>
      <c r="H746" s="27"/>
      <c r="I746" s="28"/>
      <c r="J746" s="21"/>
      <c r="K746" s="21"/>
      <c r="L746" s="21"/>
      <c r="M746" s="21"/>
      <c r="N746" s="22">
        <f t="shared" si="1"/>
        <v>46206</v>
      </c>
      <c r="O746" s="23">
        <f>'RESOLUCIONES EPG'!$N746-'RESOLUCIONES EPG'!$D746</f>
        <v>3734</v>
      </c>
    </row>
    <row r="747" ht="15.75" customHeight="1">
      <c r="A747" s="58" t="str">
        <f>'RESOLUCIONES 2015'!A5120:H5120</f>
        <v/>
      </c>
      <c r="B747" s="46"/>
      <c r="C747" s="24">
        <v>161.0</v>
      </c>
      <c r="D747" s="35">
        <v>42472.0</v>
      </c>
      <c r="E747" s="33" t="s">
        <v>964</v>
      </c>
      <c r="F747" s="35"/>
      <c r="G747" s="26" t="s">
        <v>1020</v>
      </c>
      <c r="H747" s="27"/>
      <c r="I747" s="28"/>
      <c r="J747" s="21"/>
      <c r="K747" s="21"/>
      <c r="L747" s="21"/>
      <c r="M747" s="21"/>
      <c r="N747" s="22">
        <f t="shared" si="1"/>
        <v>46206</v>
      </c>
      <c r="O747" s="23">
        <f>'RESOLUCIONES EPG'!$N747-'RESOLUCIONES EPG'!$D747</f>
        <v>3734</v>
      </c>
    </row>
    <row r="748" ht="15.75" customHeight="1">
      <c r="A748" s="58" t="str">
        <f>'RESOLUCIONES 2015'!A5121:H5121</f>
        <v/>
      </c>
      <c r="B748" s="46"/>
      <c r="C748" s="24">
        <v>162.0</v>
      </c>
      <c r="D748" s="35">
        <v>42472.0</v>
      </c>
      <c r="E748" s="33" t="s">
        <v>700</v>
      </c>
      <c r="F748" s="35"/>
      <c r="G748" s="33" t="s">
        <v>89</v>
      </c>
      <c r="H748" s="27" t="s">
        <v>947</v>
      </c>
      <c r="I748" s="28"/>
      <c r="J748" s="21"/>
      <c r="K748" s="21"/>
      <c r="L748" s="21"/>
      <c r="M748" s="21"/>
      <c r="N748" s="22">
        <f t="shared" si="1"/>
        <v>46206</v>
      </c>
      <c r="O748" s="23">
        <f>'RESOLUCIONES EPG'!$N748-'RESOLUCIONES EPG'!$D748</f>
        <v>3734</v>
      </c>
    </row>
    <row r="749" ht="16.5" customHeight="1">
      <c r="A749" s="58" t="str">
        <f>'RESOLUCIONES 2015'!A5115:H5115</f>
        <v/>
      </c>
      <c r="B749" s="34"/>
      <c r="C749" s="16">
        <v>156.0</v>
      </c>
      <c r="D749" s="35">
        <v>42472.0</v>
      </c>
      <c r="E749" s="33" t="s">
        <v>972</v>
      </c>
      <c r="F749" s="35"/>
      <c r="G749" s="26" t="s">
        <v>1020</v>
      </c>
      <c r="H749" s="27"/>
      <c r="I749" s="28"/>
      <c r="J749" s="21"/>
      <c r="K749" s="21"/>
      <c r="L749" s="21"/>
      <c r="M749" s="21"/>
      <c r="N749" s="22">
        <f t="shared" si="1"/>
        <v>46206</v>
      </c>
      <c r="O749" s="23">
        <f>'RESOLUCIONES EPG'!$N749-'RESOLUCIONES EPG'!$D749</f>
        <v>3734</v>
      </c>
    </row>
    <row r="750" ht="16.5" customHeight="1">
      <c r="A750" s="58" t="str">
        <f>'RESOLUCIONES 2015'!A5112:H5112</f>
        <v/>
      </c>
      <c r="B750" s="46"/>
      <c r="C750" s="24">
        <v>153.0</v>
      </c>
      <c r="D750" s="35">
        <v>42472.0</v>
      </c>
      <c r="E750" s="48" t="s">
        <v>870</v>
      </c>
      <c r="F750" s="49"/>
      <c r="G750" s="26" t="s">
        <v>1020</v>
      </c>
      <c r="H750" s="50"/>
      <c r="I750" s="71"/>
      <c r="J750" s="21"/>
      <c r="K750" s="21"/>
      <c r="L750" s="21"/>
      <c r="M750" s="21"/>
      <c r="N750" s="22">
        <f t="shared" si="1"/>
        <v>46206</v>
      </c>
      <c r="O750" s="23">
        <f>'RESOLUCIONES EPG'!$N750-'RESOLUCIONES EPG'!$D750</f>
        <v>3734</v>
      </c>
    </row>
    <row r="751" ht="16.5" customHeight="1">
      <c r="A751" s="58" t="str">
        <f>'RESOLUCIONES 2015'!A5117:H5117</f>
        <v/>
      </c>
      <c r="B751" s="46"/>
      <c r="C751" s="24">
        <v>158.0</v>
      </c>
      <c r="D751" s="35">
        <v>42472.0</v>
      </c>
      <c r="E751" s="33" t="s">
        <v>907</v>
      </c>
      <c r="F751" s="35"/>
      <c r="G751" s="26" t="s">
        <v>1020</v>
      </c>
      <c r="H751" s="27"/>
      <c r="I751" s="28"/>
      <c r="J751" s="21"/>
      <c r="K751" s="21"/>
      <c r="L751" s="21"/>
      <c r="M751" s="21"/>
      <c r="N751" s="22">
        <f t="shared" si="1"/>
        <v>46206</v>
      </c>
      <c r="O751" s="23">
        <f>'RESOLUCIONES EPG'!$N751-'RESOLUCIONES EPG'!$D751</f>
        <v>3734</v>
      </c>
    </row>
    <row r="752" ht="16.5" customHeight="1">
      <c r="A752" s="58" t="str">
        <f>'RESOLUCIONES 2015'!A5113:H5113</f>
        <v/>
      </c>
      <c r="B752" s="46"/>
      <c r="C752" s="24">
        <v>154.0</v>
      </c>
      <c r="D752" s="35">
        <v>42472.0</v>
      </c>
      <c r="E752" s="33" t="s">
        <v>1045</v>
      </c>
      <c r="F752" s="35"/>
      <c r="G752" s="26" t="s">
        <v>1020</v>
      </c>
      <c r="H752" s="27"/>
      <c r="I752" s="28"/>
      <c r="J752" s="21"/>
      <c r="K752" s="21"/>
      <c r="L752" s="21"/>
      <c r="M752" s="21"/>
      <c r="N752" s="22">
        <f t="shared" si="1"/>
        <v>46206</v>
      </c>
      <c r="O752" s="23">
        <f>'RESOLUCIONES EPG'!$N752-'RESOLUCIONES EPG'!$D752</f>
        <v>3734</v>
      </c>
    </row>
    <row r="753" ht="16.5" customHeight="1">
      <c r="A753" s="58" t="str">
        <f>'RESOLUCIONES 2015'!A5123:H5123</f>
        <v/>
      </c>
      <c r="B753" s="46"/>
      <c r="C753" s="16">
        <v>164.0</v>
      </c>
      <c r="D753" s="35">
        <v>42472.0</v>
      </c>
      <c r="E753" s="33" t="s">
        <v>776</v>
      </c>
      <c r="F753" s="35"/>
      <c r="G753" s="33" t="s">
        <v>851</v>
      </c>
      <c r="H753" s="27"/>
      <c r="I753" s="28"/>
      <c r="J753" s="21"/>
      <c r="K753" s="21"/>
      <c r="L753" s="21"/>
      <c r="M753" s="21"/>
      <c r="N753" s="22">
        <f t="shared" si="1"/>
        <v>46206</v>
      </c>
      <c r="O753" s="23">
        <f>'RESOLUCIONES EPG'!$N753-'RESOLUCIONES EPG'!$D753</f>
        <v>3734</v>
      </c>
    </row>
    <row r="754" ht="15.75" customHeight="1">
      <c r="A754" s="58" t="str">
        <f>'RESOLUCIONES 2015'!A5116:H5116</f>
        <v/>
      </c>
      <c r="B754" s="46"/>
      <c r="C754" s="24">
        <v>157.0</v>
      </c>
      <c r="D754" s="35">
        <v>42472.0</v>
      </c>
      <c r="E754" s="33" t="s">
        <v>798</v>
      </c>
      <c r="F754" s="35"/>
      <c r="G754" s="26" t="s">
        <v>1020</v>
      </c>
      <c r="H754" s="27"/>
      <c r="I754" s="28"/>
      <c r="J754" s="21"/>
      <c r="K754" s="21"/>
      <c r="L754" s="21"/>
      <c r="M754" s="21"/>
      <c r="N754" s="22">
        <f t="shared" si="1"/>
        <v>46206</v>
      </c>
      <c r="O754" s="23">
        <f>'RESOLUCIONES EPG'!$N754-'RESOLUCIONES EPG'!$D754</f>
        <v>3734</v>
      </c>
    </row>
    <row r="755" ht="15.75" customHeight="1">
      <c r="A755" s="58" t="str">
        <f>'RESOLUCIONES 2015'!A5124:H5124</f>
        <v/>
      </c>
      <c r="B755" s="46"/>
      <c r="C755" s="24">
        <v>165.0</v>
      </c>
      <c r="D755" s="35">
        <v>42472.0</v>
      </c>
      <c r="E755" s="33" t="s">
        <v>912</v>
      </c>
      <c r="F755" s="35"/>
      <c r="G755" s="33" t="s">
        <v>1046</v>
      </c>
      <c r="H755" s="27"/>
      <c r="I755" s="28"/>
      <c r="J755" s="21"/>
      <c r="K755" s="21"/>
      <c r="L755" s="21"/>
      <c r="M755" s="21"/>
      <c r="N755" s="22">
        <f t="shared" si="1"/>
        <v>46206</v>
      </c>
      <c r="O755" s="23">
        <f>'RESOLUCIONES EPG'!$N755-'RESOLUCIONES EPG'!$D755</f>
        <v>3734</v>
      </c>
    </row>
    <row r="756" ht="16.5" customHeight="1">
      <c r="A756" s="58" t="str">
        <f>'RESOLUCIONES 2015'!A5127:H5127</f>
        <v/>
      </c>
      <c r="B756" s="46"/>
      <c r="C756" s="24">
        <v>168.0</v>
      </c>
      <c r="D756" s="35">
        <v>42475.0</v>
      </c>
      <c r="E756" s="33" t="s">
        <v>874</v>
      </c>
      <c r="F756" s="35"/>
      <c r="G756" s="26" t="s">
        <v>1020</v>
      </c>
      <c r="H756" s="27"/>
      <c r="I756" s="28"/>
      <c r="J756" s="21"/>
      <c r="K756" s="21"/>
      <c r="L756" s="21"/>
      <c r="M756" s="21"/>
      <c r="N756" s="22">
        <f t="shared" si="1"/>
        <v>46206</v>
      </c>
      <c r="O756" s="23">
        <f>'RESOLUCIONES EPG'!$N756-'RESOLUCIONES EPG'!$D756</f>
        <v>3731</v>
      </c>
    </row>
    <row r="757" ht="16.5" customHeight="1">
      <c r="A757" s="58" t="str">
        <f>'RESOLUCIONES 2015'!A5129:H5129</f>
        <v/>
      </c>
      <c r="B757" s="46"/>
      <c r="C757" s="16">
        <v>170.0</v>
      </c>
      <c r="D757" s="35">
        <v>42475.0</v>
      </c>
      <c r="E757" s="33" t="s">
        <v>760</v>
      </c>
      <c r="F757" s="35"/>
      <c r="G757" s="26" t="s">
        <v>1020</v>
      </c>
      <c r="H757" s="27"/>
      <c r="I757" s="28"/>
      <c r="J757" s="21"/>
      <c r="K757" s="21"/>
      <c r="L757" s="21"/>
      <c r="M757" s="21"/>
      <c r="N757" s="22">
        <f t="shared" si="1"/>
        <v>46206</v>
      </c>
      <c r="O757" s="23">
        <f>'RESOLUCIONES EPG'!$N757-'RESOLUCIONES EPG'!$D757</f>
        <v>3731</v>
      </c>
    </row>
    <row r="758" ht="16.5" customHeight="1">
      <c r="A758" s="58" t="str">
        <f>'RESOLUCIONES 2015'!A5126:H5126</f>
        <v/>
      </c>
      <c r="B758" s="46"/>
      <c r="C758" s="24">
        <v>167.0</v>
      </c>
      <c r="D758" s="35">
        <v>42475.0</v>
      </c>
      <c r="E758" s="33" t="s">
        <v>1047</v>
      </c>
      <c r="F758" s="35"/>
      <c r="G758" s="33" t="s">
        <v>887</v>
      </c>
      <c r="H758" s="27"/>
      <c r="I758" s="28"/>
      <c r="J758" s="21"/>
      <c r="K758" s="21"/>
      <c r="L758" s="21"/>
      <c r="M758" s="21"/>
      <c r="N758" s="22">
        <f t="shared" si="1"/>
        <v>46206</v>
      </c>
      <c r="O758" s="23">
        <f>'RESOLUCIONES EPG'!$N758-'RESOLUCIONES EPG'!$D758</f>
        <v>3731</v>
      </c>
    </row>
    <row r="759" ht="16.5" customHeight="1">
      <c r="A759" s="58" t="str">
        <f>'RESOLUCIONES 2015'!A5128:H5128</f>
        <v/>
      </c>
      <c r="B759" s="46"/>
      <c r="C759" s="24">
        <v>169.0</v>
      </c>
      <c r="D759" s="35">
        <v>42475.0</v>
      </c>
      <c r="E759" s="33" t="s">
        <v>883</v>
      </c>
      <c r="F759" s="35"/>
      <c r="G759" s="26" t="s">
        <v>1020</v>
      </c>
      <c r="H759" s="27"/>
      <c r="I759" s="28"/>
      <c r="J759" s="21"/>
      <c r="K759" s="21"/>
      <c r="L759" s="21"/>
      <c r="M759" s="21"/>
      <c r="N759" s="22">
        <f t="shared" si="1"/>
        <v>46206</v>
      </c>
      <c r="O759" s="23">
        <f>'RESOLUCIONES EPG'!$N759-'RESOLUCIONES EPG'!$D759</f>
        <v>3731</v>
      </c>
    </row>
    <row r="760" ht="16.5" customHeight="1">
      <c r="A760" s="58" t="str">
        <f>'RESOLUCIONES 2015'!A5125:H5125</f>
        <v/>
      </c>
      <c r="B760" s="46"/>
      <c r="C760" s="24">
        <v>166.0</v>
      </c>
      <c r="D760" s="35">
        <v>42475.0</v>
      </c>
      <c r="E760" s="33" t="s">
        <v>401</v>
      </c>
      <c r="F760" s="35"/>
      <c r="G760" s="33" t="s">
        <v>1048</v>
      </c>
      <c r="H760" s="27"/>
      <c r="I760" s="28"/>
      <c r="J760" s="21"/>
      <c r="K760" s="21"/>
      <c r="L760" s="21"/>
      <c r="M760" s="21"/>
      <c r="N760" s="22">
        <f t="shared" si="1"/>
        <v>46206</v>
      </c>
      <c r="O760" s="23">
        <f>'RESOLUCIONES EPG'!$N760-'RESOLUCIONES EPG'!$D760</f>
        <v>3731</v>
      </c>
    </row>
    <row r="761" ht="16.5" customHeight="1">
      <c r="A761" s="58" t="str">
        <f>'RESOLUCIONES 2015'!A5134:H5134</f>
        <v/>
      </c>
      <c r="B761" s="46"/>
      <c r="C761" s="16">
        <v>175.0</v>
      </c>
      <c r="D761" s="35">
        <v>42479.0</v>
      </c>
      <c r="E761" s="33" t="s">
        <v>1049</v>
      </c>
      <c r="F761" s="35"/>
      <c r="G761" s="33" t="s">
        <v>887</v>
      </c>
      <c r="H761" s="27"/>
      <c r="I761" s="28"/>
      <c r="J761" s="21"/>
      <c r="K761" s="21"/>
      <c r="L761" s="21"/>
      <c r="M761" s="21"/>
      <c r="N761" s="22">
        <f t="shared" si="1"/>
        <v>46206</v>
      </c>
      <c r="O761" s="23">
        <f>'RESOLUCIONES EPG'!$N761-'RESOLUCIONES EPG'!$D761</f>
        <v>3727</v>
      </c>
    </row>
    <row r="762" ht="15.75" customHeight="1">
      <c r="A762" s="58" t="str">
        <f>'RESOLUCIONES 2015'!A5133:H5133</f>
        <v/>
      </c>
      <c r="B762" s="46"/>
      <c r="C762" s="24">
        <v>174.0</v>
      </c>
      <c r="D762" s="35">
        <v>42479.0</v>
      </c>
      <c r="E762" s="33" t="s">
        <v>1050</v>
      </c>
      <c r="F762" s="35"/>
      <c r="G762" s="33" t="s">
        <v>887</v>
      </c>
      <c r="H762" s="27"/>
      <c r="I762" s="28"/>
      <c r="J762" s="21"/>
      <c r="K762" s="21"/>
      <c r="L762" s="21"/>
      <c r="M762" s="21"/>
      <c r="N762" s="22">
        <f t="shared" si="1"/>
        <v>46206</v>
      </c>
      <c r="O762" s="23">
        <f>'RESOLUCIONES EPG'!$N762-'RESOLUCIONES EPG'!$D762</f>
        <v>3727</v>
      </c>
    </row>
    <row r="763" ht="15.75" customHeight="1">
      <c r="A763" s="58" t="str">
        <f>'RESOLUCIONES 2015'!A5135:H5135</f>
        <v/>
      </c>
      <c r="B763" s="46"/>
      <c r="C763" s="24">
        <v>176.0</v>
      </c>
      <c r="D763" s="35">
        <v>42479.0</v>
      </c>
      <c r="E763" s="33" t="s">
        <v>737</v>
      </c>
      <c r="F763" s="35"/>
      <c r="G763" s="26" t="s">
        <v>1020</v>
      </c>
      <c r="H763" s="27"/>
      <c r="I763" s="28"/>
      <c r="J763" s="21"/>
      <c r="K763" s="21"/>
      <c r="L763" s="21"/>
      <c r="M763" s="21"/>
      <c r="N763" s="22">
        <f t="shared" si="1"/>
        <v>46206</v>
      </c>
      <c r="O763" s="23">
        <f>'RESOLUCIONES EPG'!$N763-'RESOLUCIONES EPG'!$D763</f>
        <v>3727</v>
      </c>
    </row>
    <row r="764" ht="15.75" customHeight="1">
      <c r="A764" s="58" t="str">
        <f>'RESOLUCIONES 2015'!A5136:H5136</f>
        <v/>
      </c>
      <c r="B764" s="46"/>
      <c r="C764" s="24">
        <v>177.0</v>
      </c>
      <c r="D764" s="35">
        <v>42479.0</v>
      </c>
      <c r="E764" s="33" t="s">
        <v>1051</v>
      </c>
      <c r="F764" s="35"/>
      <c r="G764" s="33" t="s">
        <v>887</v>
      </c>
      <c r="H764" s="27"/>
      <c r="I764" s="28"/>
      <c r="J764" s="21"/>
      <c r="K764" s="21"/>
      <c r="L764" s="21"/>
      <c r="M764" s="21"/>
      <c r="N764" s="22">
        <f t="shared" si="1"/>
        <v>46206</v>
      </c>
      <c r="O764" s="23">
        <f>'RESOLUCIONES EPG'!$N764-'RESOLUCIONES EPG'!$D764</f>
        <v>3727</v>
      </c>
    </row>
    <row r="765" ht="16.5" customHeight="1">
      <c r="A765" s="58" t="str">
        <f>'RESOLUCIONES 2015'!A5130:H5130</f>
        <v/>
      </c>
      <c r="B765" s="46"/>
      <c r="C765" s="16">
        <v>171.0</v>
      </c>
      <c r="D765" s="35">
        <v>42479.0</v>
      </c>
      <c r="E765" s="33" t="s">
        <v>203</v>
      </c>
      <c r="F765" s="35"/>
      <c r="G765" s="26" t="s">
        <v>1020</v>
      </c>
      <c r="H765" s="27"/>
      <c r="I765" s="28"/>
      <c r="J765" s="21"/>
      <c r="K765" s="21"/>
      <c r="L765" s="21"/>
      <c r="M765" s="21"/>
      <c r="N765" s="22">
        <f t="shared" si="1"/>
        <v>46206</v>
      </c>
      <c r="O765" s="23">
        <f>'RESOLUCIONES EPG'!$N765-'RESOLUCIONES EPG'!$D765</f>
        <v>3727</v>
      </c>
    </row>
    <row r="766" ht="16.5" customHeight="1">
      <c r="A766" s="58" t="str">
        <f>'RESOLUCIONES 2015'!A5137:H5137</f>
        <v/>
      </c>
      <c r="B766" s="46"/>
      <c r="C766" s="24">
        <v>178.0</v>
      </c>
      <c r="D766" s="35">
        <v>42479.0</v>
      </c>
      <c r="E766" s="33" t="s">
        <v>1052</v>
      </c>
      <c r="F766" s="35"/>
      <c r="G766" s="33" t="s">
        <v>887</v>
      </c>
      <c r="H766" s="27"/>
      <c r="I766" s="28"/>
      <c r="J766" s="21"/>
      <c r="K766" s="21"/>
      <c r="L766" s="21"/>
      <c r="M766" s="21"/>
      <c r="N766" s="22">
        <f t="shared" si="1"/>
        <v>46206</v>
      </c>
      <c r="O766" s="23">
        <f>'RESOLUCIONES EPG'!$N766-'RESOLUCIONES EPG'!$D766</f>
        <v>3727</v>
      </c>
    </row>
    <row r="767" ht="16.5" customHeight="1">
      <c r="A767" s="58" t="str">
        <f>'RESOLUCIONES 2015'!A5131:H5131</f>
        <v/>
      </c>
      <c r="B767" s="46"/>
      <c r="C767" s="24">
        <v>172.0</v>
      </c>
      <c r="D767" s="35">
        <v>42479.0</v>
      </c>
      <c r="E767" s="33" t="s">
        <v>83</v>
      </c>
      <c r="F767" s="35"/>
      <c r="G767" s="33" t="s">
        <v>845</v>
      </c>
      <c r="H767" s="27"/>
      <c r="I767" s="28"/>
      <c r="J767" s="21"/>
      <c r="K767" s="21"/>
      <c r="L767" s="21"/>
      <c r="M767" s="21"/>
      <c r="N767" s="22">
        <f t="shared" si="1"/>
        <v>46206</v>
      </c>
      <c r="O767" s="23">
        <f>'RESOLUCIONES EPG'!$N767-'RESOLUCIONES EPG'!$D767</f>
        <v>3727</v>
      </c>
    </row>
    <row r="768" ht="16.5" customHeight="1">
      <c r="A768" s="58" t="str">
        <f>'RESOLUCIONES 2015'!A5132:H5132</f>
        <v/>
      </c>
      <c r="B768" s="46"/>
      <c r="C768" s="24">
        <v>173.0</v>
      </c>
      <c r="D768" s="35">
        <v>42479.0</v>
      </c>
      <c r="E768" s="33" t="s">
        <v>1053</v>
      </c>
      <c r="F768" s="35"/>
      <c r="G768" s="33" t="s">
        <v>887</v>
      </c>
      <c r="H768" s="27"/>
      <c r="I768" s="28"/>
      <c r="J768" s="21"/>
      <c r="K768" s="21"/>
      <c r="L768" s="21"/>
      <c r="M768" s="21"/>
      <c r="N768" s="22">
        <f t="shared" si="1"/>
        <v>46206</v>
      </c>
      <c r="O768" s="23">
        <f>'RESOLUCIONES EPG'!$N768-'RESOLUCIONES EPG'!$D768</f>
        <v>3727</v>
      </c>
    </row>
    <row r="769" ht="15.75" customHeight="1">
      <c r="A769" s="58" t="str">
        <f>'RESOLUCIONES 2015'!A5139:H5139</f>
        <v/>
      </c>
      <c r="B769" s="46"/>
      <c r="C769" s="16">
        <v>180.0</v>
      </c>
      <c r="D769" s="35">
        <v>42480.0</v>
      </c>
      <c r="E769" s="33" t="s">
        <v>623</v>
      </c>
      <c r="F769" s="35"/>
      <c r="G769" s="26" t="s">
        <v>1020</v>
      </c>
      <c r="H769" s="27"/>
      <c r="I769" s="28"/>
      <c r="J769" s="21"/>
      <c r="K769" s="21"/>
      <c r="L769" s="21"/>
      <c r="M769" s="21"/>
      <c r="N769" s="22">
        <f t="shared" si="1"/>
        <v>46206</v>
      </c>
      <c r="O769" s="23">
        <f>'RESOLUCIONES EPG'!$N769-'RESOLUCIONES EPG'!$D769</f>
        <v>3726</v>
      </c>
    </row>
    <row r="770" ht="16.5" customHeight="1">
      <c r="A770" s="58" t="str">
        <f>'RESOLUCIONES 2015'!A5144:H5144</f>
        <v/>
      </c>
      <c r="B770" s="46"/>
      <c r="C770" s="24">
        <v>185.0</v>
      </c>
      <c r="D770" s="35">
        <v>42480.0</v>
      </c>
      <c r="E770" s="33" t="s">
        <v>1054</v>
      </c>
      <c r="F770" s="35"/>
      <c r="G770" s="33" t="s">
        <v>887</v>
      </c>
      <c r="H770" s="27"/>
      <c r="I770" s="28"/>
      <c r="J770" s="21"/>
      <c r="K770" s="21"/>
      <c r="L770" s="21"/>
      <c r="M770" s="21"/>
      <c r="N770" s="22">
        <f t="shared" si="1"/>
        <v>46206</v>
      </c>
      <c r="O770" s="23">
        <f>'RESOLUCIONES EPG'!$N770-'RESOLUCIONES EPG'!$D770</f>
        <v>3726</v>
      </c>
    </row>
    <row r="771" ht="16.5" customHeight="1">
      <c r="A771" s="58" t="str">
        <f>'RESOLUCIONES 2015'!A5141:H5141</f>
        <v/>
      </c>
      <c r="B771" s="46"/>
      <c r="C771" s="24">
        <v>182.0</v>
      </c>
      <c r="D771" s="35">
        <v>42480.0</v>
      </c>
      <c r="E771" s="33" t="s">
        <v>201</v>
      </c>
      <c r="F771" s="35"/>
      <c r="G771" s="26" t="s">
        <v>1020</v>
      </c>
      <c r="H771" s="27"/>
      <c r="I771" s="28"/>
      <c r="J771" s="21"/>
      <c r="K771" s="21"/>
      <c r="L771" s="21"/>
      <c r="M771" s="21"/>
      <c r="N771" s="22">
        <f t="shared" si="1"/>
        <v>46206</v>
      </c>
      <c r="O771" s="23">
        <f>'RESOLUCIONES EPG'!$N771-'RESOLUCIONES EPG'!$D771</f>
        <v>3726</v>
      </c>
    </row>
    <row r="772" ht="15.75" customHeight="1">
      <c r="A772" s="58" t="str">
        <f>'RESOLUCIONES 2015'!A5140:H5140</f>
        <v/>
      </c>
      <c r="B772" s="46"/>
      <c r="C772" s="24">
        <v>181.0</v>
      </c>
      <c r="D772" s="35">
        <v>42480.0</v>
      </c>
      <c r="E772" s="48" t="s">
        <v>1055</v>
      </c>
      <c r="F772" s="49"/>
      <c r="G772" s="64" t="s">
        <v>1020</v>
      </c>
      <c r="H772" s="50"/>
      <c r="I772" s="71"/>
      <c r="J772" s="21"/>
      <c r="K772" s="21"/>
      <c r="L772" s="21"/>
      <c r="M772" s="21"/>
      <c r="N772" s="22">
        <f t="shared" si="1"/>
        <v>46206</v>
      </c>
      <c r="O772" s="23">
        <f>'RESOLUCIONES EPG'!$N772-'RESOLUCIONES EPG'!$D772</f>
        <v>3726</v>
      </c>
    </row>
    <row r="773" ht="15.75" customHeight="1">
      <c r="A773" s="58" t="str">
        <f>'RESOLUCIONES 2015'!A5142:H5142</f>
        <v/>
      </c>
      <c r="B773" s="46"/>
      <c r="C773" s="16">
        <v>183.0</v>
      </c>
      <c r="D773" s="35">
        <v>42480.0</v>
      </c>
      <c r="E773" s="33" t="s">
        <v>1056</v>
      </c>
      <c r="F773" s="35"/>
      <c r="G773" s="33" t="s">
        <v>887</v>
      </c>
      <c r="H773" s="27"/>
      <c r="I773" s="28"/>
      <c r="J773" s="21"/>
      <c r="K773" s="21"/>
      <c r="L773" s="21"/>
      <c r="M773" s="21"/>
      <c r="N773" s="22">
        <f t="shared" si="1"/>
        <v>46206</v>
      </c>
      <c r="O773" s="23">
        <f>'RESOLUCIONES EPG'!$N773-'RESOLUCIONES EPG'!$D773</f>
        <v>3726</v>
      </c>
    </row>
    <row r="774" ht="16.5" customHeight="1">
      <c r="A774" s="58" t="str">
        <f>'RESOLUCIONES 2015'!A5138:H5138</f>
        <v/>
      </c>
      <c r="B774" s="46"/>
      <c r="C774" s="24">
        <v>179.0</v>
      </c>
      <c r="D774" s="35">
        <v>42480.0</v>
      </c>
      <c r="E774" s="33" t="s">
        <v>1057</v>
      </c>
      <c r="F774" s="35"/>
      <c r="G774" s="33" t="s">
        <v>887</v>
      </c>
      <c r="H774" s="27"/>
      <c r="I774" s="28"/>
      <c r="J774" s="21"/>
      <c r="K774" s="21"/>
      <c r="L774" s="21"/>
      <c r="M774" s="21"/>
      <c r="N774" s="22">
        <f t="shared" si="1"/>
        <v>46206</v>
      </c>
      <c r="O774" s="23">
        <f>'RESOLUCIONES EPG'!$N774-'RESOLUCIONES EPG'!$D774</f>
        <v>3726</v>
      </c>
    </row>
    <row r="775" ht="16.5" customHeight="1">
      <c r="A775" s="58" t="str">
        <f>'RESOLUCIONES 2015'!A5145:H5145</f>
        <v/>
      </c>
      <c r="B775" s="46"/>
      <c r="C775" s="24">
        <v>186.0</v>
      </c>
      <c r="D775" s="35">
        <v>42480.0</v>
      </c>
      <c r="E775" s="33" t="s">
        <v>1058</v>
      </c>
      <c r="F775" s="35"/>
      <c r="G775" s="33" t="s">
        <v>887</v>
      </c>
      <c r="H775" s="27"/>
      <c r="I775" s="28"/>
      <c r="J775" s="21"/>
      <c r="K775" s="21"/>
      <c r="L775" s="21"/>
      <c r="M775" s="21"/>
      <c r="N775" s="22">
        <f t="shared" si="1"/>
        <v>46206</v>
      </c>
      <c r="O775" s="23">
        <f>'RESOLUCIONES EPG'!$N775-'RESOLUCIONES EPG'!$D775</f>
        <v>3726</v>
      </c>
    </row>
    <row r="776" ht="16.5" customHeight="1">
      <c r="A776" s="58" t="str">
        <f>'RESOLUCIONES 2015'!A5143:H5143</f>
        <v/>
      </c>
      <c r="B776" s="46"/>
      <c r="C776" s="24">
        <v>184.0</v>
      </c>
      <c r="D776" s="35">
        <v>42480.0</v>
      </c>
      <c r="E776" s="33" t="s">
        <v>1059</v>
      </c>
      <c r="F776" s="35"/>
      <c r="G776" s="33" t="s">
        <v>887</v>
      </c>
      <c r="H776" s="27"/>
      <c r="I776" s="28"/>
      <c r="J776" s="21"/>
      <c r="K776" s="21"/>
      <c r="L776" s="21"/>
      <c r="M776" s="21"/>
      <c r="N776" s="22">
        <f t="shared" si="1"/>
        <v>46206</v>
      </c>
      <c r="O776" s="23">
        <f>'RESOLUCIONES EPG'!$N776-'RESOLUCIONES EPG'!$D776</f>
        <v>3726</v>
      </c>
    </row>
    <row r="777" ht="16.5" customHeight="1">
      <c r="A777" s="58" t="str">
        <f>'RESOLUCIONES 2015'!A5155:H5155</f>
        <v/>
      </c>
      <c r="B777" s="46"/>
      <c r="C777" s="16">
        <v>196.0</v>
      </c>
      <c r="D777" s="35">
        <v>42481.0</v>
      </c>
      <c r="E777" s="33" t="s">
        <v>1060</v>
      </c>
      <c r="F777" s="35"/>
      <c r="G777" s="33" t="s">
        <v>887</v>
      </c>
      <c r="H777" s="27"/>
      <c r="I777" s="28"/>
      <c r="J777" s="21"/>
      <c r="K777" s="21"/>
      <c r="L777" s="21"/>
      <c r="M777" s="21"/>
      <c r="N777" s="22">
        <f t="shared" si="1"/>
        <v>46206</v>
      </c>
      <c r="O777" s="23">
        <f>'RESOLUCIONES EPG'!$N777-'RESOLUCIONES EPG'!$D777</f>
        <v>3725</v>
      </c>
    </row>
    <row r="778" ht="15.75" customHeight="1">
      <c r="A778" s="58" t="str">
        <f>'RESOLUCIONES 2015'!A5158:H5158</f>
        <v/>
      </c>
      <c r="B778" s="46"/>
      <c r="C778" s="24">
        <v>199.0</v>
      </c>
      <c r="D778" s="35">
        <v>42481.0</v>
      </c>
      <c r="E778" s="33" t="s">
        <v>956</v>
      </c>
      <c r="F778" s="35"/>
      <c r="G778" s="26" t="s">
        <v>1020</v>
      </c>
      <c r="H778" s="27"/>
      <c r="I778" s="28"/>
      <c r="J778" s="21"/>
      <c r="K778" s="21"/>
      <c r="L778" s="21"/>
      <c r="M778" s="21"/>
      <c r="N778" s="22">
        <f t="shared" si="1"/>
        <v>46206</v>
      </c>
      <c r="O778" s="23">
        <f>'RESOLUCIONES EPG'!$N778-'RESOLUCIONES EPG'!$D778</f>
        <v>3725</v>
      </c>
    </row>
    <row r="779" ht="15.75" customHeight="1">
      <c r="A779" s="58" t="str">
        <f>'RESOLUCIONES 2015'!A5154:H5154</f>
        <v/>
      </c>
      <c r="B779" s="46"/>
      <c r="C779" s="24">
        <v>195.0</v>
      </c>
      <c r="D779" s="35">
        <v>42481.0</v>
      </c>
      <c r="E779" s="33" t="s">
        <v>786</v>
      </c>
      <c r="F779" s="35"/>
      <c r="G779" s="26" t="s">
        <v>1020</v>
      </c>
      <c r="H779" s="27"/>
      <c r="I779" s="28"/>
      <c r="J779" s="21"/>
      <c r="K779" s="21"/>
      <c r="L779" s="21"/>
      <c r="M779" s="21"/>
      <c r="N779" s="22">
        <f t="shared" si="1"/>
        <v>46206</v>
      </c>
      <c r="O779" s="23">
        <f>'RESOLUCIONES EPG'!$N779-'RESOLUCIONES EPG'!$D779</f>
        <v>3725</v>
      </c>
    </row>
    <row r="780" ht="15.75" customHeight="1">
      <c r="A780" s="58" t="str">
        <f>'RESOLUCIONES 2015'!A5149:H5149</f>
        <v/>
      </c>
      <c r="B780" s="46"/>
      <c r="C780" s="24">
        <v>190.0</v>
      </c>
      <c r="D780" s="35">
        <v>42481.0</v>
      </c>
      <c r="E780" s="33" t="s">
        <v>478</v>
      </c>
      <c r="F780" s="35"/>
      <c r="G780" s="33" t="s">
        <v>363</v>
      </c>
      <c r="H780" s="27"/>
      <c r="I780" s="28"/>
      <c r="J780" s="21"/>
      <c r="K780" s="21"/>
      <c r="L780" s="21"/>
      <c r="M780" s="21"/>
      <c r="N780" s="22">
        <f t="shared" si="1"/>
        <v>46206</v>
      </c>
      <c r="O780" s="23">
        <f>'RESOLUCIONES EPG'!$N780-'RESOLUCIONES EPG'!$D780</f>
        <v>3725</v>
      </c>
    </row>
    <row r="781" ht="15.75" customHeight="1">
      <c r="A781" s="58" t="str">
        <f>'RESOLUCIONES 2015'!A5147:H5147</f>
        <v/>
      </c>
      <c r="B781" s="46"/>
      <c r="C781" s="16">
        <v>188.0</v>
      </c>
      <c r="D781" s="35">
        <v>42481.0</v>
      </c>
      <c r="E781" s="33" t="s">
        <v>52</v>
      </c>
      <c r="F781" s="25" t="s">
        <v>53</v>
      </c>
      <c r="G781" s="33" t="s">
        <v>89</v>
      </c>
      <c r="H781" s="27" t="s">
        <v>1061</v>
      </c>
      <c r="I781" s="28"/>
      <c r="J781" s="21"/>
      <c r="K781" s="21"/>
      <c r="L781" s="21"/>
      <c r="M781" s="21"/>
      <c r="N781" s="22">
        <f t="shared" si="1"/>
        <v>46206</v>
      </c>
      <c r="O781" s="23">
        <f>'RESOLUCIONES EPG'!$N781-'RESOLUCIONES EPG'!$D781</f>
        <v>3725</v>
      </c>
    </row>
    <row r="782" ht="15.75" customHeight="1">
      <c r="A782" s="58" t="str">
        <f>'RESOLUCIONES 2015'!A5156:H5156</f>
        <v/>
      </c>
      <c r="B782" s="46"/>
      <c r="C782" s="24">
        <v>197.0</v>
      </c>
      <c r="D782" s="35">
        <v>42481.0</v>
      </c>
      <c r="E782" s="33" t="s">
        <v>1062</v>
      </c>
      <c r="F782" s="35"/>
      <c r="G782" s="33" t="s">
        <v>887</v>
      </c>
      <c r="H782" s="27"/>
      <c r="I782" s="28"/>
      <c r="J782" s="21"/>
      <c r="K782" s="21"/>
      <c r="L782" s="21"/>
      <c r="M782" s="21"/>
      <c r="N782" s="22">
        <f t="shared" si="1"/>
        <v>46206</v>
      </c>
      <c r="O782" s="23">
        <f>'RESOLUCIONES EPG'!$N782-'RESOLUCIONES EPG'!$D782</f>
        <v>3725</v>
      </c>
    </row>
    <row r="783" ht="16.5" customHeight="1">
      <c r="A783" s="58" t="str">
        <f>'RESOLUCIONES 2015'!A5157:H5157</f>
        <v/>
      </c>
      <c r="B783" s="46"/>
      <c r="C783" s="24">
        <v>198.0</v>
      </c>
      <c r="D783" s="35">
        <v>42481.0</v>
      </c>
      <c r="E783" s="33" t="s">
        <v>1063</v>
      </c>
      <c r="F783" s="35"/>
      <c r="G783" s="26" t="s">
        <v>1020</v>
      </c>
      <c r="H783" s="27"/>
      <c r="I783" s="28"/>
      <c r="J783" s="21"/>
      <c r="K783" s="21"/>
      <c r="L783" s="21"/>
      <c r="M783" s="21"/>
      <c r="N783" s="22">
        <f t="shared" si="1"/>
        <v>46206</v>
      </c>
      <c r="O783" s="23">
        <f>'RESOLUCIONES EPG'!$N783-'RESOLUCIONES EPG'!$D783</f>
        <v>3725</v>
      </c>
    </row>
    <row r="784" ht="15.75" customHeight="1">
      <c r="A784" s="58" t="str">
        <f>'RESOLUCIONES 2015'!A5153:H5153</f>
        <v/>
      </c>
      <c r="B784" s="46"/>
      <c r="C784" s="24">
        <v>194.0</v>
      </c>
      <c r="D784" s="35">
        <v>42481.0</v>
      </c>
      <c r="E784" s="33" t="s">
        <v>632</v>
      </c>
      <c r="F784" s="35"/>
      <c r="G784" s="33" t="s">
        <v>887</v>
      </c>
      <c r="H784" s="27"/>
      <c r="I784" s="28"/>
      <c r="J784" s="21"/>
      <c r="K784" s="21"/>
      <c r="L784" s="21"/>
      <c r="M784" s="21"/>
      <c r="N784" s="22">
        <f t="shared" si="1"/>
        <v>46206</v>
      </c>
      <c r="O784" s="23">
        <f>'RESOLUCIONES EPG'!$N784-'RESOLUCIONES EPG'!$D784</f>
        <v>3725</v>
      </c>
    </row>
    <row r="785" ht="16.5" customHeight="1">
      <c r="A785" s="58" t="str">
        <f>'RESOLUCIONES 2015'!A5150:H5150</f>
        <v/>
      </c>
      <c r="B785" s="46"/>
      <c r="C785" s="16">
        <v>191.0</v>
      </c>
      <c r="D785" s="35">
        <v>42481.0</v>
      </c>
      <c r="E785" s="33" t="s">
        <v>949</v>
      </c>
      <c r="F785" s="35"/>
      <c r="G785" s="26" t="s">
        <v>1020</v>
      </c>
      <c r="H785" s="27"/>
      <c r="I785" s="28"/>
      <c r="J785" s="21"/>
      <c r="K785" s="21"/>
      <c r="L785" s="21"/>
      <c r="M785" s="21"/>
      <c r="N785" s="22">
        <f t="shared" si="1"/>
        <v>46206</v>
      </c>
      <c r="O785" s="23">
        <f>'RESOLUCIONES EPG'!$N785-'RESOLUCIONES EPG'!$D785</f>
        <v>3725</v>
      </c>
    </row>
    <row r="786" ht="16.5" customHeight="1">
      <c r="A786" s="58" t="str">
        <f>'RESOLUCIONES 2015'!A5151:H5151</f>
        <v/>
      </c>
      <c r="B786" s="46"/>
      <c r="C786" s="24">
        <v>192.0</v>
      </c>
      <c r="D786" s="35">
        <v>42481.0</v>
      </c>
      <c r="E786" s="33" t="s">
        <v>776</v>
      </c>
      <c r="F786" s="35"/>
      <c r="G786" s="33" t="s">
        <v>845</v>
      </c>
      <c r="H786" s="27"/>
      <c r="I786" s="28"/>
      <c r="J786" s="21"/>
      <c r="K786" s="21"/>
      <c r="L786" s="21"/>
      <c r="M786" s="21"/>
      <c r="N786" s="22">
        <f t="shared" si="1"/>
        <v>46206</v>
      </c>
      <c r="O786" s="23">
        <f>'RESOLUCIONES EPG'!$N786-'RESOLUCIONES EPG'!$D786</f>
        <v>3725</v>
      </c>
    </row>
    <row r="787" ht="16.5" customHeight="1">
      <c r="A787" s="58" t="str">
        <f>'RESOLUCIONES 2015'!A5146:H5146</f>
        <v/>
      </c>
      <c r="B787" s="46"/>
      <c r="C787" s="24">
        <v>187.0</v>
      </c>
      <c r="D787" s="35">
        <v>42481.0</v>
      </c>
      <c r="E787" s="76" t="s">
        <v>176</v>
      </c>
      <c r="F787" s="35"/>
      <c r="G787" s="76" t="s">
        <v>1064</v>
      </c>
      <c r="H787" s="27"/>
      <c r="I787" s="28"/>
      <c r="J787" s="21"/>
      <c r="K787" s="21"/>
      <c r="L787" s="21"/>
      <c r="M787" s="21"/>
      <c r="N787" s="22">
        <f t="shared" si="1"/>
        <v>46206</v>
      </c>
      <c r="O787" s="23">
        <f>'RESOLUCIONES EPG'!$N787-'RESOLUCIONES EPG'!$D787</f>
        <v>3725</v>
      </c>
    </row>
    <row r="788" ht="16.5" customHeight="1">
      <c r="A788" s="58" t="str">
        <f>'RESOLUCIONES 2015'!A5148:H5148</f>
        <v/>
      </c>
      <c r="B788" s="46"/>
      <c r="C788" s="24">
        <v>189.0</v>
      </c>
      <c r="D788" s="35">
        <v>42481.0</v>
      </c>
      <c r="E788" s="33" t="s">
        <v>176</v>
      </c>
      <c r="F788" s="35"/>
      <c r="G788" s="33" t="s">
        <v>363</v>
      </c>
      <c r="H788" s="27"/>
      <c r="I788" s="28"/>
      <c r="J788" s="21"/>
      <c r="K788" s="21"/>
      <c r="L788" s="21"/>
      <c r="M788" s="21"/>
      <c r="N788" s="22">
        <f t="shared" si="1"/>
        <v>46206</v>
      </c>
      <c r="O788" s="23">
        <f>'RESOLUCIONES EPG'!$N788-'RESOLUCIONES EPG'!$D788</f>
        <v>3725</v>
      </c>
    </row>
    <row r="789" ht="15.75" customHeight="1">
      <c r="A789" s="58" t="str">
        <f>'RESOLUCIONES 2015'!A5152:H5152</f>
        <v/>
      </c>
      <c r="B789" s="46"/>
      <c r="C789" s="16">
        <v>193.0</v>
      </c>
      <c r="D789" s="35">
        <v>42481.0</v>
      </c>
      <c r="E789" s="77" t="s">
        <v>929</v>
      </c>
      <c r="F789" s="35"/>
      <c r="G789" s="26" t="s">
        <v>1020</v>
      </c>
      <c r="H789" s="27"/>
      <c r="I789" s="28"/>
      <c r="J789" s="21"/>
      <c r="K789" s="21"/>
      <c r="L789" s="21"/>
      <c r="M789" s="21"/>
      <c r="N789" s="22">
        <f t="shared" si="1"/>
        <v>46206</v>
      </c>
      <c r="O789" s="23">
        <f>'RESOLUCIONES EPG'!$N789-'RESOLUCIONES EPG'!$D789</f>
        <v>3725</v>
      </c>
    </row>
    <row r="790" ht="15.75" customHeight="1">
      <c r="A790" s="58" t="str">
        <f>'RESOLUCIONES 2015'!A5167:H5167</f>
        <v/>
      </c>
      <c r="B790" s="46"/>
      <c r="C790" s="24">
        <v>208.0</v>
      </c>
      <c r="D790" s="35">
        <v>42482.0</v>
      </c>
      <c r="E790" s="33" t="s">
        <v>1065</v>
      </c>
      <c r="F790" s="35"/>
      <c r="G790" s="33" t="s">
        <v>1066</v>
      </c>
      <c r="H790" s="27"/>
      <c r="I790" s="28"/>
      <c r="J790" s="21"/>
      <c r="K790" s="21"/>
      <c r="L790" s="21"/>
      <c r="M790" s="21"/>
      <c r="N790" s="22">
        <f t="shared" si="1"/>
        <v>46206</v>
      </c>
      <c r="O790" s="23">
        <f>'RESOLUCIONES EPG'!$N790-'RESOLUCIONES EPG'!$D790</f>
        <v>3724</v>
      </c>
    </row>
    <row r="791" ht="15.75" customHeight="1">
      <c r="A791" s="29" t="str">
        <f>'RESOLUCIONES 2015'!A5172:H5172</f>
        <v/>
      </c>
      <c r="B791" s="46"/>
      <c r="C791" s="24">
        <v>213.0</v>
      </c>
      <c r="D791" s="35">
        <v>42482.0</v>
      </c>
      <c r="E791" s="76" t="s">
        <v>1067</v>
      </c>
      <c r="F791" s="35"/>
      <c r="G791" s="33" t="s">
        <v>887</v>
      </c>
      <c r="H791" s="27"/>
      <c r="I791" s="28"/>
      <c r="J791" s="21"/>
      <c r="K791" s="21"/>
      <c r="L791" s="21"/>
      <c r="M791" s="21"/>
      <c r="N791" s="22">
        <f t="shared" si="1"/>
        <v>46206</v>
      </c>
      <c r="O791" s="23">
        <f>'RESOLUCIONES EPG'!$N791-'RESOLUCIONES EPG'!$D791</f>
        <v>3724</v>
      </c>
    </row>
    <row r="792" ht="16.5" customHeight="1">
      <c r="A792" s="58" t="str">
        <f>'RESOLUCIONES 2015'!A5164:H5164</f>
        <v/>
      </c>
      <c r="B792" s="46"/>
      <c r="C792" s="24">
        <v>205.0</v>
      </c>
      <c r="D792" s="35">
        <v>42482.0</v>
      </c>
      <c r="E792" s="33" t="s">
        <v>1068</v>
      </c>
      <c r="F792" s="35"/>
      <c r="G792" s="33" t="s">
        <v>1066</v>
      </c>
      <c r="H792" s="27"/>
      <c r="I792" s="28"/>
      <c r="J792" s="21"/>
      <c r="K792" s="21"/>
      <c r="L792" s="21"/>
      <c r="M792" s="21"/>
      <c r="N792" s="22">
        <f t="shared" si="1"/>
        <v>46206</v>
      </c>
      <c r="O792" s="23">
        <f>'RESOLUCIONES EPG'!$N792-'RESOLUCIONES EPG'!$D792</f>
        <v>3724</v>
      </c>
    </row>
    <row r="793" ht="15.75" customHeight="1">
      <c r="A793" s="58" t="str">
        <f>'RESOLUCIONES 2015'!A5166:H5166</f>
        <v/>
      </c>
      <c r="B793" s="46"/>
      <c r="C793" s="16">
        <v>207.0</v>
      </c>
      <c r="D793" s="35">
        <v>42482.0</v>
      </c>
      <c r="E793" s="33" t="s">
        <v>1069</v>
      </c>
      <c r="F793" s="35"/>
      <c r="G793" s="33" t="s">
        <v>1066</v>
      </c>
      <c r="H793" s="27"/>
      <c r="I793" s="28"/>
      <c r="J793" s="21"/>
      <c r="K793" s="21"/>
      <c r="L793" s="21"/>
      <c r="M793" s="21"/>
      <c r="N793" s="22">
        <f t="shared" si="1"/>
        <v>46206</v>
      </c>
      <c r="O793" s="23">
        <f>'RESOLUCIONES EPG'!$N793-'RESOLUCIONES EPG'!$D793</f>
        <v>3724</v>
      </c>
    </row>
    <row r="794" ht="15.75" customHeight="1">
      <c r="A794" s="29" t="str">
        <f>'RESOLUCIONES 2015'!A5174:H5174</f>
        <v/>
      </c>
      <c r="B794" s="46"/>
      <c r="C794" s="24">
        <v>215.0</v>
      </c>
      <c r="D794" s="35">
        <v>42482.0</v>
      </c>
      <c r="E794" s="33" t="s">
        <v>759</v>
      </c>
      <c r="F794" s="35"/>
      <c r="G794" s="33" t="s">
        <v>89</v>
      </c>
      <c r="H794" s="27" t="s">
        <v>849</v>
      </c>
      <c r="I794" s="28"/>
      <c r="J794" s="21"/>
      <c r="K794" s="21"/>
      <c r="L794" s="21"/>
      <c r="M794" s="21"/>
      <c r="N794" s="22">
        <f t="shared" si="1"/>
        <v>46206</v>
      </c>
      <c r="O794" s="23">
        <f>'RESOLUCIONES EPG'!$N794-'RESOLUCIONES EPG'!$D794</f>
        <v>3724</v>
      </c>
    </row>
    <row r="795" ht="15.75" customHeight="1">
      <c r="A795" s="58" t="str">
        <f>'RESOLUCIONES 2015'!A5169:H5169</f>
        <v/>
      </c>
      <c r="B795" s="46"/>
      <c r="C795" s="24">
        <v>210.0</v>
      </c>
      <c r="D795" s="35">
        <v>42482.0</v>
      </c>
      <c r="E795" s="33" t="s">
        <v>1070</v>
      </c>
      <c r="F795" s="35"/>
      <c r="G795" s="33" t="s">
        <v>1066</v>
      </c>
      <c r="H795" s="27"/>
      <c r="I795" s="28"/>
      <c r="J795" s="21"/>
      <c r="K795" s="21"/>
      <c r="L795" s="21"/>
      <c r="M795" s="21"/>
      <c r="N795" s="22">
        <f t="shared" si="1"/>
        <v>46206</v>
      </c>
      <c r="O795" s="23">
        <f>'RESOLUCIONES EPG'!$N795-'RESOLUCIONES EPG'!$D795</f>
        <v>3724</v>
      </c>
    </row>
    <row r="796" ht="16.5" customHeight="1">
      <c r="A796" s="29" t="str">
        <f>'RESOLUCIONES 2015'!A5170:H5170</f>
        <v/>
      </c>
      <c r="B796" s="46"/>
      <c r="C796" s="24">
        <v>211.0</v>
      </c>
      <c r="D796" s="35">
        <v>42482.0</v>
      </c>
      <c r="E796" s="33" t="s">
        <v>1070</v>
      </c>
      <c r="F796" s="35"/>
      <c r="G796" s="33" t="s">
        <v>887</v>
      </c>
      <c r="H796" s="27"/>
      <c r="I796" s="28"/>
      <c r="J796" s="21"/>
      <c r="K796" s="21"/>
      <c r="L796" s="21"/>
      <c r="M796" s="21"/>
      <c r="N796" s="22">
        <f t="shared" si="1"/>
        <v>46206</v>
      </c>
      <c r="O796" s="23">
        <f>'RESOLUCIONES EPG'!$N796-'RESOLUCIONES EPG'!$D796</f>
        <v>3724</v>
      </c>
    </row>
    <row r="797" ht="15.75" customHeight="1">
      <c r="A797" s="58" t="str">
        <f>'RESOLUCIONES 2015'!A5162:H5162</f>
        <v/>
      </c>
      <c r="B797" s="46"/>
      <c r="C797" s="16">
        <v>203.0</v>
      </c>
      <c r="D797" s="35">
        <v>42482.0</v>
      </c>
      <c r="E797" s="33" t="s">
        <v>1071</v>
      </c>
      <c r="F797" s="35"/>
      <c r="G797" s="26" t="s">
        <v>1020</v>
      </c>
      <c r="H797" s="27"/>
      <c r="I797" s="28"/>
      <c r="J797" s="21"/>
      <c r="K797" s="21"/>
      <c r="L797" s="21"/>
      <c r="M797" s="21"/>
      <c r="N797" s="22">
        <f t="shared" si="1"/>
        <v>46206</v>
      </c>
      <c r="O797" s="23">
        <f>'RESOLUCIONES EPG'!$N797-'RESOLUCIONES EPG'!$D797</f>
        <v>3724</v>
      </c>
    </row>
    <row r="798" ht="15.75" customHeight="1">
      <c r="A798" s="29" t="str">
        <f>'RESOLUCIONES 2015'!A5173:H5173</f>
        <v/>
      </c>
      <c r="B798" s="34"/>
      <c r="C798" s="24">
        <v>214.0</v>
      </c>
      <c r="D798" s="35">
        <v>42482.0</v>
      </c>
      <c r="E798" s="33" t="s">
        <v>965</v>
      </c>
      <c r="F798" s="35"/>
      <c r="G798" s="26" t="s">
        <v>1020</v>
      </c>
      <c r="H798" s="27"/>
      <c r="I798" s="28"/>
      <c r="J798" s="21"/>
      <c r="K798" s="21"/>
      <c r="L798" s="21"/>
      <c r="M798" s="21"/>
      <c r="N798" s="22">
        <f t="shared" si="1"/>
        <v>46206</v>
      </c>
      <c r="O798" s="23">
        <f>'RESOLUCIONES EPG'!$N798-'RESOLUCIONES EPG'!$D798</f>
        <v>3724</v>
      </c>
    </row>
    <row r="799" ht="15.75" customHeight="1">
      <c r="A799" s="58" t="str">
        <f>'RESOLUCIONES 2015'!A5160:H5160</f>
        <v/>
      </c>
      <c r="B799" s="34"/>
      <c r="C799" s="24">
        <v>201.0</v>
      </c>
      <c r="D799" s="35">
        <v>42482.0</v>
      </c>
      <c r="E799" s="33" t="s">
        <v>478</v>
      </c>
      <c r="F799" s="35"/>
      <c r="G799" s="33" t="s">
        <v>1064</v>
      </c>
      <c r="H799" s="27"/>
      <c r="I799" s="28"/>
      <c r="J799" s="21"/>
      <c r="K799" s="21"/>
      <c r="L799" s="21"/>
      <c r="M799" s="21"/>
      <c r="N799" s="22">
        <f t="shared" si="1"/>
        <v>46206</v>
      </c>
      <c r="O799" s="23">
        <f>'RESOLUCIONES EPG'!$N799-'RESOLUCIONES EPG'!$D799</f>
        <v>3724</v>
      </c>
    </row>
    <row r="800" ht="15.75" customHeight="1">
      <c r="A800" s="58" t="str">
        <f>'RESOLUCIONES 2015'!A5159:H5159</f>
        <v/>
      </c>
      <c r="B800" s="34"/>
      <c r="C800" s="24">
        <v>200.0</v>
      </c>
      <c r="D800" s="35">
        <v>42482.0</v>
      </c>
      <c r="E800" s="33" t="s">
        <v>967</v>
      </c>
      <c r="F800" s="35"/>
      <c r="G800" s="26" t="s">
        <v>1020</v>
      </c>
      <c r="H800" s="27"/>
      <c r="I800" s="28"/>
      <c r="J800" s="21"/>
      <c r="K800" s="21"/>
      <c r="L800" s="21"/>
      <c r="M800" s="21"/>
      <c r="N800" s="22">
        <f t="shared" si="1"/>
        <v>46206</v>
      </c>
      <c r="O800" s="23">
        <f>'RESOLUCIONES EPG'!$N800-'RESOLUCIONES EPG'!$D800</f>
        <v>3724</v>
      </c>
    </row>
    <row r="801" ht="16.5" customHeight="1">
      <c r="A801" s="58" t="str">
        <f>'RESOLUCIONES 2015'!A5163:H5163</f>
        <v/>
      </c>
      <c r="B801" s="34"/>
      <c r="C801" s="16">
        <v>204.0</v>
      </c>
      <c r="D801" s="35">
        <v>42482.0</v>
      </c>
      <c r="E801" s="33" t="s">
        <v>324</v>
      </c>
      <c r="F801" s="35"/>
      <c r="G801" s="26" t="s">
        <v>1020</v>
      </c>
      <c r="H801" s="27"/>
      <c r="I801" s="28"/>
      <c r="J801" s="21"/>
      <c r="K801" s="21"/>
      <c r="L801" s="21"/>
      <c r="M801" s="21"/>
      <c r="N801" s="22">
        <f t="shared" si="1"/>
        <v>46206</v>
      </c>
      <c r="O801" s="23">
        <f>'RESOLUCIONES EPG'!$N801-'RESOLUCIONES EPG'!$D801</f>
        <v>3724</v>
      </c>
    </row>
    <row r="802" ht="15.75" customHeight="1">
      <c r="A802" s="58" t="str">
        <f>'RESOLUCIONES 2015'!A5161:H5161</f>
        <v/>
      </c>
      <c r="B802" s="46"/>
      <c r="C802" s="24">
        <v>202.0</v>
      </c>
      <c r="D802" s="35">
        <v>42482.0</v>
      </c>
      <c r="E802" s="33" t="s">
        <v>783</v>
      </c>
      <c r="F802" s="35"/>
      <c r="G802" s="26" t="s">
        <v>1020</v>
      </c>
      <c r="H802" s="27"/>
      <c r="I802" s="28"/>
      <c r="J802" s="21"/>
      <c r="K802" s="21"/>
      <c r="L802" s="21"/>
      <c r="M802" s="21"/>
      <c r="N802" s="22">
        <f t="shared" si="1"/>
        <v>46206</v>
      </c>
      <c r="O802" s="23">
        <f>'RESOLUCIONES EPG'!$N802-'RESOLUCIONES EPG'!$D802</f>
        <v>3724</v>
      </c>
    </row>
    <row r="803" ht="15.75" customHeight="1">
      <c r="A803" s="29" t="str">
        <f>'RESOLUCIONES 2015'!A5171:H5171</f>
        <v/>
      </c>
      <c r="B803" s="46"/>
      <c r="C803" s="24">
        <v>212.0</v>
      </c>
      <c r="D803" s="35">
        <v>42482.0</v>
      </c>
      <c r="E803" s="33" t="s">
        <v>952</v>
      </c>
      <c r="F803" s="35"/>
      <c r="G803" s="26" t="s">
        <v>1020</v>
      </c>
      <c r="H803" s="27"/>
      <c r="I803" s="28"/>
      <c r="J803" s="21"/>
      <c r="K803" s="21"/>
      <c r="L803" s="21"/>
      <c r="M803" s="21"/>
      <c r="N803" s="22">
        <f t="shared" si="1"/>
        <v>46206</v>
      </c>
      <c r="O803" s="23">
        <f>'RESOLUCIONES EPG'!$N803-'RESOLUCIONES EPG'!$D803</f>
        <v>3724</v>
      </c>
    </row>
    <row r="804" ht="16.5" customHeight="1">
      <c r="A804" s="58" t="str">
        <f>'RESOLUCIONES 2015'!A5165:H5165</f>
        <v/>
      </c>
      <c r="B804" s="46"/>
      <c r="C804" s="24">
        <v>206.0</v>
      </c>
      <c r="D804" s="35">
        <v>42482.0</v>
      </c>
      <c r="E804" s="33" t="s">
        <v>1072</v>
      </c>
      <c r="F804" s="35"/>
      <c r="G804" s="33" t="s">
        <v>1066</v>
      </c>
      <c r="H804" s="27"/>
      <c r="I804" s="28"/>
      <c r="J804" s="21"/>
      <c r="K804" s="21"/>
      <c r="L804" s="21"/>
      <c r="M804" s="21"/>
      <c r="N804" s="22">
        <f t="shared" si="1"/>
        <v>46206</v>
      </c>
      <c r="O804" s="23">
        <f>'RESOLUCIONES EPG'!$N804-'RESOLUCIONES EPG'!$D804</f>
        <v>3724</v>
      </c>
    </row>
    <row r="805" ht="15.75" customHeight="1">
      <c r="A805" s="58" t="str">
        <f>'RESOLUCIONES 2015'!A5168:H5168</f>
        <v/>
      </c>
      <c r="B805" s="46"/>
      <c r="C805" s="16">
        <v>209.0</v>
      </c>
      <c r="D805" s="35">
        <v>42482.0</v>
      </c>
      <c r="E805" s="33" t="s">
        <v>1072</v>
      </c>
      <c r="F805" s="35"/>
      <c r="G805" s="33" t="s">
        <v>1066</v>
      </c>
      <c r="H805" s="27"/>
      <c r="I805" s="28"/>
      <c r="J805" s="21"/>
      <c r="K805" s="21"/>
      <c r="L805" s="21"/>
      <c r="M805" s="21"/>
      <c r="N805" s="22">
        <f t="shared" si="1"/>
        <v>46206</v>
      </c>
      <c r="O805" s="23">
        <f>'RESOLUCIONES EPG'!$N805-'RESOLUCIONES EPG'!$D805</f>
        <v>3724</v>
      </c>
    </row>
    <row r="806" ht="15.75" customHeight="1">
      <c r="A806" s="29" t="str">
        <f>'RESOLUCIONES 2015'!A5175:H5175</f>
        <v/>
      </c>
      <c r="B806" s="46"/>
      <c r="C806" s="24">
        <v>216.0</v>
      </c>
      <c r="D806" s="35">
        <v>42483.0</v>
      </c>
      <c r="E806" s="33" t="s">
        <v>1073</v>
      </c>
      <c r="F806" s="35"/>
      <c r="G806" s="26" t="s">
        <v>1020</v>
      </c>
      <c r="H806" s="27"/>
      <c r="I806" s="28"/>
      <c r="J806" s="21"/>
      <c r="K806" s="21"/>
      <c r="L806" s="21"/>
      <c r="M806" s="21"/>
      <c r="N806" s="22">
        <f t="shared" si="1"/>
        <v>46206</v>
      </c>
      <c r="O806" s="23">
        <f>'RESOLUCIONES EPG'!$N806-'RESOLUCIONES EPG'!$D806</f>
        <v>3723</v>
      </c>
    </row>
    <row r="807" ht="16.5" customHeight="1">
      <c r="A807" s="29" t="str">
        <f>'RESOLUCIONES 2015'!A5179:H5179</f>
        <v/>
      </c>
      <c r="B807" s="46"/>
      <c r="C807" s="24">
        <v>220.0</v>
      </c>
      <c r="D807" s="35">
        <v>42486.0</v>
      </c>
      <c r="E807" s="33" t="s">
        <v>523</v>
      </c>
      <c r="F807" s="35" t="s">
        <v>524</v>
      </c>
      <c r="G807" s="33"/>
      <c r="H807" s="27"/>
      <c r="I807" s="28"/>
      <c r="J807" s="21"/>
      <c r="K807" s="21"/>
      <c r="L807" s="21"/>
      <c r="M807" s="21"/>
      <c r="N807" s="22">
        <f t="shared" si="1"/>
        <v>46206</v>
      </c>
      <c r="O807" s="23">
        <f>'RESOLUCIONES EPG'!$N807-'RESOLUCIONES EPG'!$D807</f>
        <v>3720</v>
      </c>
    </row>
    <row r="808" ht="16.5" customHeight="1">
      <c r="A808" s="29" t="str">
        <f>'RESOLUCIONES 2015'!A5187:H5187</f>
        <v/>
      </c>
      <c r="B808" s="46"/>
      <c r="C808" s="24">
        <v>228.0</v>
      </c>
      <c r="D808" s="35">
        <v>42486.0</v>
      </c>
      <c r="E808" s="33" t="s">
        <v>1002</v>
      </c>
      <c r="F808" s="35"/>
      <c r="G808" s="33" t="s">
        <v>1074</v>
      </c>
      <c r="H808" s="27"/>
      <c r="I808" s="63" t="s">
        <v>1075</v>
      </c>
      <c r="J808" s="21"/>
      <c r="K808" s="21"/>
      <c r="L808" s="21"/>
      <c r="M808" s="21"/>
      <c r="N808" s="22">
        <f t="shared" si="1"/>
        <v>46206</v>
      </c>
      <c r="O808" s="23">
        <f>'RESOLUCIONES EPG'!$N808-'RESOLUCIONES EPG'!$D808</f>
        <v>3720</v>
      </c>
    </row>
    <row r="809" ht="16.5" customHeight="1">
      <c r="A809" s="29" t="str">
        <f>'RESOLUCIONES 2015'!A5185:H5185</f>
        <v/>
      </c>
      <c r="B809" s="46"/>
      <c r="C809" s="16">
        <v>226.0</v>
      </c>
      <c r="D809" s="35">
        <v>42486.0</v>
      </c>
      <c r="E809" s="76" t="s">
        <v>807</v>
      </c>
      <c r="F809" s="35"/>
      <c r="G809" s="33" t="s">
        <v>1076</v>
      </c>
      <c r="H809" s="27"/>
      <c r="I809" s="28"/>
      <c r="J809" s="21"/>
      <c r="K809" s="21"/>
      <c r="L809" s="21"/>
      <c r="M809" s="21"/>
      <c r="N809" s="22">
        <f t="shared" si="1"/>
        <v>46206</v>
      </c>
      <c r="O809" s="23">
        <f>'RESOLUCIONES EPG'!$N809-'RESOLUCIONES EPG'!$D809</f>
        <v>3720</v>
      </c>
    </row>
    <row r="810" ht="16.5" customHeight="1">
      <c r="A810" s="29" t="str">
        <f>'RESOLUCIONES 2015'!A5184:H5184</f>
        <v/>
      </c>
      <c r="B810" s="46"/>
      <c r="C810" s="24">
        <v>225.0</v>
      </c>
      <c r="D810" s="35">
        <v>42486.0</v>
      </c>
      <c r="E810" s="33" t="s">
        <v>915</v>
      </c>
      <c r="F810" s="35"/>
      <c r="G810" s="33" t="s">
        <v>994</v>
      </c>
      <c r="H810" s="27"/>
      <c r="I810" s="28"/>
      <c r="J810" s="21"/>
      <c r="K810" s="21"/>
      <c r="L810" s="21"/>
      <c r="M810" s="21"/>
      <c r="N810" s="22">
        <f t="shared" si="1"/>
        <v>46206</v>
      </c>
      <c r="O810" s="23">
        <f>'RESOLUCIONES EPG'!$N810-'RESOLUCIONES EPG'!$D810</f>
        <v>3720</v>
      </c>
    </row>
    <row r="811" ht="15.75" customHeight="1">
      <c r="A811" s="29" t="str">
        <f>'RESOLUCIONES 2015'!A5190:H5190</f>
        <v/>
      </c>
      <c r="B811" s="46"/>
      <c r="C811" s="24">
        <v>231.0</v>
      </c>
      <c r="D811" s="35">
        <v>42486.0</v>
      </c>
      <c r="E811" s="33" t="s">
        <v>1077</v>
      </c>
      <c r="F811" s="35"/>
      <c r="G811" s="33" t="s">
        <v>887</v>
      </c>
      <c r="H811" s="27"/>
      <c r="I811" s="28"/>
      <c r="J811" s="21"/>
      <c r="K811" s="21"/>
      <c r="L811" s="21"/>
      <c r="M811" s="21"/>
      <c r="N811" s="22">
        <f t="shared" si="1"/>
        <v>46206</v>
      </c>
      <c r="O811" s="23">
        <f>'RESOLUCIONES EPG'!$N811-'RESOLUCIONES EPG'!$D811</f>
        <v>3720</v>
      </c>
    </row>
    <row r="812" ht="15.75" customHeight="1">
      <c r="A812" s="29" t="str">
        <f>'RESOLUCIONES 2015'!A5186:H5186</f>
        <v/>
      </c>
      <c r="B812" s="46"/>
      <c r="C812" s="24">
        <v>227.0</v>
      </c>
      <c r="D812" s="35">
        <v>42486.0</v>
      </c>
      <c r="E812" s="33" t="s">
        <v>1006</v>
      </c>
      <c r="F812" s="74" t="s">
        <v>1007</v>
      </c>
      <c r="G812" s="33" t="s">
        <v>1078</v>
      </c>
      <c r="H812" s="27"/>
      <c r="I812" s="28"/>
      <c r="J812" s="21"/>
      <c r="K812" s="21"/>
      <c r="L812" s="21"/>
      <c r="M812" s="21"/>
      <c r="N812" s="22">
        <f t="shared" si="1"/>
        <v>46206</v>
      </c>
      <c r="O812" s="23">
        <f>'RESOLUCIONES EPG'!$N812-'RESOLUCIONES EPG'!$D812</f>
        <v>3720</v>
      </c>
    </row>
    <row r="813" ht="16.5" customHeight="1">
      <c r="A813" s="29" t="str">
        <f>'RESOLUCIONES 2015'!A5183:H5183</f>
        <v/>
      </c>
      <c r="B813" s="46"/>
      <c r="C813" s="16">
        <v>224.0</v>
      </c>
      <c r="D813" s="35">
        <v>42486.0</v>
      </c>
      <c r="E813" s="33" t="s">
        <v>870</v>
      </c>
      <c r="F813" s="35"/>
      <c r="G813" s="33" t="s">
        <v>994</v>
      </c>
      <c r="H813" s="27"/>
      <c r="I813" s="28"/>
      <c r="J813" s="21"/>
      <c r="K813" s="21"/>
      <c r="L813" s="21"/>
      <c r="M813" s="21"/>
      <c r="N813" s="22">
        <f t="shared" si="1"/>
        <v>46206</v>
      </c>
      <c r="O813" s="23">
        <f>'RESOLUCIONES EPG'!$N813-'RESOLUCIONES EPG'!$D813</f>
        <v>3720</v>
      </c>
    </row>
    <row r="814" ht="15.75" customHeight="1">
      <c r="A814" s="29" t="str">
        <f>'RESOLUCIONES 2015'!A5188:H5188</f>
        <v/>
      </c>
      <c r="B814" s="46"/>
      <c r="C814" s="24">
        <v>229.0</v>
      </c>
      <c r="D814" s="35">
        <v>42486.0</v>
      </c>
      <c r="E814" s="33" t="s">
        <v>723</v>
      </c>
      <c r="F814" s="35"/>
      <c r="G814" s="26" t="s">
        <v>1020</v>
      </c>
      <c r="H814" s="27"/>
      <c r="I814" s="28"/>
      <c r="J814" s="21"/>
      <c r="K814" s="21"/>
      <c r="L814" s="21"/>
      <c r="M814" s="21"/>
      <c r="N814" s="22">
        <f t="shared" si="1"/>
        <v>46206</v>
      </c>
      <c r="O814" s="23">
        <f>'RESOLUCIONES EPG'!$N814-'RESOLUCIONES EPG'!$D814</f>
        <v>3720</v>
      </c>
    </row>
    <row r="815" ht="15.75" customHeight="1">
      <c r="A815" s="29" t="str">
        <f>'RESOLUCIONES 2015'!A5191:H5191</f>
        <v/>
      </c>
      <c r="B815" s="46"/>
      <c r="C815" s="24">
        <v>232.0</v>
      </c>
      <c r="D815" s="35">
        <v>42486.0</v>
      </c>
      <c r="E815" s="33" t="s">
        <v>1079</v>
      </c>
      <c r="F815" s="35"/>
      <c r="G815" s="33" t="s">
        <v>887</v>
      </c>
      <c r="H815" s="27"/>
      <c r="I815" s="28"/>
      <c r="J815" s="21"/>
      <c r="K815" s="21"/>
      <c r="L815" s="21"/>
      <c r="M815" s="21"/>
      <c r="N815" s="22">
        <f t="shared" si="1"/>
        <v>46206</v>
      </c>
      <c r="O815" s="23">
        <f>'RESOLUCIONES EPG'!$N815-'RESOLUCIONES EPG'!$D815</f>
        <v>3720</v>
      </c>
    </row>
    <row r="816" ht="16.5" customHeight="1">
      <c r="A816" s="29" t="str">
        <f>'RESOLUCIONES 2015'!A5189:H5189</f>
        <v/>
      </c>
      <c r="B816" s="46"/>
      <c r="C816" s="24">
        <v>230.0</v>
      </c>
      <c r="D816" s="35">
        <v>42486.0</v>
      </c>
      <c r="E816" s="33" t="s">
        <v>1080</v>
      </c>
      <c r="F816" s="35"/>
      <c r="G816" s="33" t="s">
        <v>887</v>
      </c>
      <c r="H816" s="27"/>
      <c r="I816" s="28"/>
      <c r="J816" s="21"/>
      <c r="K816" s="21"/>
      <c r="L816" s="21"/>
      <c r="M816" s="21"/>
      <c r="N816" s="22">
        <f t="shared" si="1"/>
        <v>46206</v>
      </c>
      <c r="O816" s="23">
        <f>'RESOLUCIONES EPG'!$N816-'RESOLUCIONES EPG'!$D816</f>
        <v>3720</v>
      </c>
    </row>
    <row r="817" ht="16.5" customHeight="1">
      <c r="A817" s="29" t="str">
        <f>'RESOLUCIONES 2015'!A5178:H5178</f>
        <v/>
      </c>
      <c r="B817" s="46"/>
      <c r="C817" s="16">
        <v>219.0</v>
      </c>
      <c r="D817" s="35">
        <v>42486.0</v>
      </c>
      <c r="E817" s="33" t="s">
        <v>811</v>
      </c>
      <c r="F817" s="35"/>
      <c r="G817" s="33" t="s">
        <v>887</v>
      </c>
      <c r="H817" s="27"/>
      <c r="I817" s="28"/>
      <c r="J817" s="21"/>
      <c r="K817" s="21"/>
      <c r="L817" s="21"/>
      <c r="M817" s="21"/>
      <c r="N817" s="22">
        <f t="shared" si="1"/>
        <v>46206</v>
      </c>
      <c r="O817" s="23">
        <f>'RESOLUCIONES EPG'!$N817-'RESOLUCIONES EPG'!$D817</f>
        <v>3720</v>
      </c>
    </row>
    <row r="818" ht="16.5" customHeight="1">
      <c r="A818" s="29" t="str">
        <f>'RESOLUCIONES 2015'!A5177:H5177</f>
        <v/>
      </c>
      <c r="B818" s="46"/>
      <c r="C818" s="24">
        <v>218.0</v>
      </c>
      <c r="D818" s="35">
        <v>42486.0</v>
      </c>
      <c r="E818" s="33" t="s">
        <v>1081</v>
      </c>
      <c r="F818" s="35"/>
      <c r="G818" s="33" t="s">
        <v>887</v>
      </c>
      <c r="H818" s="27"/>
      <c r="I818" s="28"/>
      <c r="J818" s="21"/>
      <c r="K818" s="21"/>
      <c r="L818" s="21"/>
      <c r="M818" s="21"/>
      <c r="N818" s="22">
        <f t="shared" si="1"/>
        <v>46206</v>
      </c>
      <c r="O818" s="23">
        <f>'RESOLUCIONES EPG'!$N818-'RESOLUCIONES EPG'!$D818</f>
        <v>3720</v>
      </c>
    </row>
    <row r="819" ht="16.5" customHeight="1">
      <c r="A819" s="29" t="str">
        <f>'RESOLUCIONES 2015'!A5181:H5181</f>
        <v/>
      </c>
      <c r="B819" s="46"/>
      <c r="C819" s="24">
        <v>222.0</v>
      </c>
      <c r="D819" s="35">
        <v>42486.0</v>
      </c>
      <c r="E819" s="33" t="s">
        <v>861</v>
      </c>
      <c r="F819" s="35"/>
      <c r="G819" s="33" t="s">
        <v>994</v>
      </c>
      <c r="H819" s="27"/>
      <c r="I819" s="28"/>
      <c r="J819" s="21"/>
      <c r="K819" s="21"/>
      <c r="L819" s="21"/>
      <c r="M819" s="21"/>
      <c r="N819" s="22">
        <f t="shared" si="1"/>
        <v>46206</v>
      </c>
      <c r="O819" s="23">
        <f>'RESOLUCIONES EPG'!$N819-'RESOLUCIONES EPG'!$D819</f>
        <v>3720</v>
      </c>
    </row>
    <row r="820" ht="15.75" customHeight="1">
      <c r="A820" s="29" t="str">
        <f>'RESOLUCIONES 2015'!A5180:H5180</f>
        <v/>
      </c>
      <c r="B820" s="46"/>
      <c r="C820" s="16">
        <v>221.0</v>
      </c>
      <c r="D820" s="35">
        <v>42486.0</v>
      </c>
      <c r="E820" s="48" t="s">
        <v>706</v>
      </c>
      <c r="F820" s="49"/>
      <c r="G820" s="48" t="s">
        <v>994</v>
      </c>
      <c r="H820" s="50"/>
      <c r="I820" s="71"/>
      <c r="J820" s="21"/>
      <c r="K820" s="21"/>
      <c r="L820" s="21"/>
      <c r="M820" s="21"/>
      <c r="N820" s="22">
        <f t="shared" si="1"/>
        <v>46206</v>
      </c>
      <c r="O820" s="23">
        <f>'RESOLUCIONES EPG'!$N820-'RESOLUCIONES EPG'!$D820</f>
        <v>3720</v>
      </c>
    </row>
    <row r="821" ht="16.5" customHeight="1">
      <c r="A821" s="29" t="str">
        <f>'RESOLUCIONES 2015'!A5182:H5182</f>
        <v/>
      </c>
      <c r="B821" s="46"/>
      <c r="C821" s="24">
        <v>223.0</v>
      </c>
      <c r="D821" s="35">
        <v>42486.0</v>
      </c>
      <c r="E821" s="33" t="s">
        <v>659</v>
      </c>
      <c r="F821" s="35"/>
      <c r="G821" s="33" t="s">
        <v>994</v>
      </c>
      <c r="H821" s="27"/>
      <c r="I821" s="28"/>
      <c r="J821" s="21"/>
      <c r="K821" s="21"/>
      <c r="L821" s="21"/>
      <c r="M821" s="21"/>
      <c r="N821" s="22">
        <f t="shared" si="1"/>
        <v>46206</v>
      </c>
      <c r="O821" s="23">
        <f>'RESOLUCIONES EPG'!$N821-'RESOLUCIONES EPG'!$D821</f>
        <v>3720</v>
      </c>
    </row>
    <row r="822" ht="16.5" customHeight="1">
      <c r="A822" s="29" t="str">
        <f>'RESOLUCIONES 2015'!A5176:H5176</f>
        <v/>
      </c>
      <c r="B822" s="46"/>
      <c r="C822" s="24">
        <v>217.0</v>
      </c>
      <c r="D822" s="35">
        <v>42486.0</v>
      </c>
      <c r="E822" s="33" t="s">
        <v>1082</v>
      </c>
      <c r="F822" s="35"/>
      <c r="G822" s="33" t="s">
        <v>1083</v>
      </c>
      <c r="H822" s="27"/>
      <c r="I822" s="28"/>
      <c r="J822" s="21"/>
      <c r="K822" s="21"/>
      <c r="L822" s="21"/>
      <c r="M822" s="21"/>
      <c r="N822" s="22">
        <f t="shared" si="1"/>
        <v>46206</v>
      </c>
      <c r="O822" s="23">
        <f>'RESOLUCIONES EPG'!$N822-'RESOLUCIONES EPG'!$D822</f>
        <v>3720</v>
      </c>
    </row>
    <row r="823" ht="16.5" customHeight="1">
      <c r="A823" s="29" t="str">
        <f>'RESOLUCIONES 2015'!A5192:H5192</f>
        <v/>
      </c>
      <c r="B823" s="46"/>
      <c r="C823" s="16">
        <v>233.0</v>
      </c>
      <c r="D823" s="35">
        <v>42489.0</v>
      </c>
      <c r="E823" s="33" t="s">
        <v>1009</v>
      </c>
      <c r="F823" s="35"/>
      <c r="G823" s="26" t="s">
        <v>1020</v>
      </c>
      <c r="H823" s="27"/>
      <c r="I823" s="28"/>
      <c r="J823" s="21"/>
      <c r="K823" s="21"/>
      <c r="L823" s="21"/>
      <c r="M823" s="21"/>
      <c r="N823" s="22">
        <f t="shared" si="1"/>
        <v>46206</v>
      </c>
      <c r="O823" s="23">
        <f>'RESOLUCIONES EPG'!$N823-'RESOLUCIONES EPG'!$D823</f>
        <v>3717</v>
      </c>
    </row>
    <row r="824" ht="15.75" customHeight="1">
      <c r="A824" s="29" t="str">
        <f>'RESOLUCIONES 2015'!A5219:H5219</f>
        <v/>
      </c>
      <c r="B824" s="46"/>
      <c r="C824" s="24">
        <v>260.0</v>
      </c>
      <c r="D824" s="35">
        <v>42493.0</v>
      </c>
      <c r="E824" s="33" t="s">
        <v>1084</v>
      </c>
      <c r="F824" s="35"/>
      <c r="G824" s="33" t="s">
        <v>887</v>
      </c>
      <c r="H824" s="27"/>
      <c r="I824" s="28"/>
      <c r="J824" s="21"/>
      <c r="K824" s="21"/>
      <c r="L824" s="21"/>
      <c r="M824" s="21"/>
      <c r="N824" s="22">
        <f t="shared" si="1"/>
        <v>46206</v>
      </c>
      <c r="O824" s="23">
        <f>'RESOLUCIONES EPG'!$N824-'RESOLUCIONES EPG'!$D824</f>
        <v>3713</v>
      </c>
    </row>
    <row r="825" ht="15.75" customHeight="1">
      <c r="A825" s="29" t="str">
        <f>'RESOLUCIONES 2015'!A5211:H5211</f>
        <v/>
      </c>
      <c r="B825" s="46"/>
      <c r="C825" s="24">
        <v>252.0</v>
      </c>
      <c r="D825" s="35">
        <v>42493.0</v>
      </c>
      <c r="E825" s="33" t="s">
        <v>1085</v>
      </c>
      <c r="F825" s="35"/>
      <c r="G825" s="33" t="s">
        <v>1086</v>
      </c>
      <c r="H825" s="27"/>
      <c r="I825" s="28"/>
      <c r="J825" s="21"/>
      <c r="K825" s="21"/>
      <c r="L825" s="21"/>
      <c r="M825" s="21"/>
      <c r="N825" s="22">
        <f t="shared" si="1"/>
        <v>46206</v>
      </c>
      <c r="O825" s="23">
        <f>'RESOLUCIONES EPG'!$N825-'RESOLUCIONES EPG'!$D825</f>
        <v>3713</v>
      </c>
    </row>
    <row r="826" ht="16.5" customHeight="1">
      <c r="A826" s="29" t="str">
        <f>'RESOLUCIONES 2015'!A5213:H5213</f>
        <v/>
      </c>
      <c r="B826" s="46"/>
      <c r="C826" s="16">
        <v>254.0</v>
      </c>
      <c r="D826" s="35">
        <v>42493.0</v>
      </c>
      <c r="E826" s="33" t="s">
        <v>444</v>
      </c>
      <c r="F826" s="35"/>
      <c r="G826" s="26" t="s">
        <v>1020</v>
      </c>
      <c r="H826" s="27"/>
      <c r="I826" s="28"/>
      <c r="J826" s="21"/>
      <c r="K826" s="21"/>
      <c r="L826" s="21"/>
      <c r="M826" s="21"/>
      <c r="N826" s="22">
        <f t="shared" si="1"/>
        <v>46206</v>
      </c>
      <c r="O826" s="23">
        <f>'RESOLUCIONES EPG'!$N826-'RESOLUCIONES EPG'!$D826</f>
        <v>3713</v>
      </c>
    </row>
    <row r="827" ht="15.75" customHeight="1">
      <c r="A827" s="29" t="str">
        <f>'RESOLUCIONES 2015'!A5218:H5218</f>
        <v/>
      </c>
      <c r="B827" s="46"/>
      <c r="C827" s="24">
        <v>259.0</v>
      </c>
      <c r="D827" s="35">
        <v>42493.0</v>
      </c>
      <c r="E827" s="33" t="s">
        <v>494</v>
      </c>
      <c r="F827" s="35" t="s">
        <v>495</v>
      </c>
      <c r="G827" s="33" t="s">
        <v>50</v>
      </c>
      <c r="H827" s="27"/>
      <c r="I827" s="28"/>
      <c r="J827" s="21"/>
      <c r="K827" s="21"/>
      <c r="L827" s="21"/>
      <c r="M827" s="21"/>
      <c r="N827" s="22">
        <f t="shared" si="1"/>
        <v>46206</v>
      </c>
      <c r="O827" s="23">
        <f>'RESOLUCIONES EPG'!$N827-'RESOLUCIONES EPG'!$D827</f>
        <v>3713</v>
      </c>
    </row>
    <row r="828" ht="15.75" customHeight="1">
      <c r="A828" s="29" t="str">
        <f>'RESOLUCIONES 2015'!A5212:H5212</f>
        <v/>
      </c>
      <c r="B828" s="46"/>
      <c r="C828" s="24">
        <v>253.0</v>
      </c>
      <c r="D828" s="35">
        <v>42493.0</v>
      </c>
      <c r="E828" s="33" t="s">
        <v>576</v>
      </c>
      <c r="F828" s="35"/>
      <c r="G828" s="33" t="s">
        <v>89</v>
      </c>
      <c r="H828" s="27" t="s">
        <v>1087</v>
      </c>
      <c r="I828" s="28"/>
      <c r="J828" s="21"/>
      <c r="K828" s="21"/>
      <c r="L828" s="21"/>
      <c r="M828" s="21"/>
      <c r="N828" s="22">
        <f t="shared" si="1"/>
        <v>46206</v>
      </c>
      <c r="O828" s="23">
        <f>'RESOLUCIONES EPG'!$N828-'RESOLUCIONES EPG'!$D828</f>
        <v>3713</v>
      </c>
    </row>
    <row r="829" ht="16.5" customHeight="1">
      <c r="A829" s="29" t="str">
        <f>'RESOLUCIONES 2015'!A5200:H5200</f>
        <v/>
      </c>
      <c r="B829" s="46"/>
      <c r="C829" s="16">
        <v>241.0</v>
      </c>
      <c r="D829" s="35">
        <v>42493.0</v>
      </c>
      <c r="E829" s="33" t="s">
        <v>1088</v>
      </c>
      <c r="F829" s="35"/>
      <c r="G829" s="33" t="s">
        <v>887</v>
      </c>
      <c r="H829" s="27"/>
      <c r="I829" s="28"/>
      <c r="J829" s="21"/>
      <c r="K829" s="21"/>
      <c r="L829" s="21"/>
      <c r="M829" s="21"/>
      <c r="N829" s="22">
        <f t="shared" si="1"/>
        <v>46206</v>
      </c>
      <c r="O829" s="23">
        <f>'RESOLUCIONES EPG'!$N829-'RESOLUCIONES EPG'!$D829</f>
        <v>3713</v>
      </c>
    </row>
    <row r="830" ht="16.5" customHeight="1">
      <c r="A830" s="29" t="str">
        <f>'RESOLUCIONES 2015'!A5209:H5209</f>
        <v/>
      </c>
      <c r="B830" s="46"/>
      <c r="C830" s="24">
        <v>250.0</v>
      </c>
      <c r="D830" s="35">
        <v>42493.0</v>
      </c>
      <c r="E830" s="33" t="s">
        <v>1089</v>
      </c>
      <c r="F830" s="35"/>
      <c r="G830" s="33" t="s">
        <v>887</v>
      </c>
      <c r="H830" s="27"/>
      <c r="I830" s="28"/>
      <c r="J830" s="21"/>
      <c r="K830" s="21"/>
      <c r="L830" s="21"/>
      <c r="M830" s="21"/>
      <c r="N830" s="22">
        <f t="shared" si="1"/>
        <v>46206</v>
      </c>
      <c r="O830" s="23">
        <f>'RESOLUCIONES EPG'!$N830-'RESOLUCIONES EPG'!$D830</f>
        <v>3713</v>
      </c>
    </row>
    <row r="831" ht="16.5" customHeight="1">
      <c r="A831" s="29" t="str">
        <f>'RESOLUCIONES 2015'!A5196:H5196</f>
        <v/>
      </c>
      <c r="B831" s="46"/>
      <c r="C831" s="24">
        <v>237.0</v>
      </c>
      <c r="D831" s="35">
        <v>42493.0</v>
      </c>
      <c r="E831" s="43" t="s">
        <v>1090</v>
      </c>
      <c r="F831" s="35"/>
      <c r="G831" s="33" t="s">
        <v>887</v>
      </c>
      <c r="H831" s="27"/>
      <c r="I831" s="28"/>
      <c r="J831" s="21"/>
      <c r="K831" s="21"/>
      <c r="L831" s="21"/>
      <c r="M831" s="21"/>
      <c r="N831" s="22">
        <f t="shared" si="1"/>
        <v>46206</v>
      </c>
      <c r="O831" s="23">
        <f>'RESOLUCIONES EPG'!$N831-'RESOLUCIONES EPG'!$D831</f>
        <v>3713</v>
      </c>
    </row>
    <row r="832" ht="15.75" customHeight="1">
      <c r="A832" s="29" t="str">
        <f>'RESOLUCIONES 2015'!A5203:H5203</f>
        <v/>
      </c>
      <c r="B832" s="46"/>
      <c r="C832" s="16">
        <v>244.0</v>
      </c>
      <c r="D832" s="35">
        <v>42493.0</v>
      </c>
      <c r="E832" s="43" t="s">
        <v>1091</v>
      </c>
      <c r="F832" s="35"/>
      <c r="G832" s="33" t="s">
        <v>887</v>
      </c>
      <c r="H832" s="27"/>
      <c r="I832" s="28"/>
      <c r="J832" s="21"/>
      <c r="K832" s="21"/>
      <c r="L832" s="21"/>
      <c r="M832" s="21"/>
      <c r="N832" s="22">
        <f t="shared" si="1"/>
        <v>46206</v>
      </c>
      <c r="O832" s="23">
        <f>'RESOLUCIONES EPG'!$N832-'RESOLUCIONES EPG'!$D832</f>
        <v>3713</v>
      </c>
    </row>
    <row r="833" ht="15.75" customHeight="1">
      <c r="A833" s="29" t="str">
        <f>'RESOLUCIONES 2015'!A5216:H5216</f>
        <v/>
      </c>
      <c r="B833" s="34"/>
      <c r="C833" s="24">
        <v>257.0</v>
      </c>
      <c r="D833" s="35">
        <v>42493.0</v>
      </c>
      <c r="E833" s="33" t="s">
        <v>1092</v>
      </c>
      <c r="F833" s="35"/>
      <c r="G833" s="33" t="s">
        <v>1086</v>
      </c>
      <c r="H833" s="27"/>
      <c r="I833" s="28"/>
      <c r="J833" s="21"/>
      <c r="K833" s="21"/>
      <c r="L833" s="21"/>
      <c r="M833" s="21"/>
      <c r="N833" s="22">
        <f t="shared" si="1"/>
        <v>46206</v>
      </c>
      <c r="O833" s="23">
        <f>'RESOLUCIONES EPG'!$N833-'RESOLUCIONES EPG'!$D833</f>
        <v>3713</v>
      </c>
    </row>
    <row r="834" ht="16.5" customHeight="1">
      <c r="A834" s="29" t="str">
        <f>'RESOLUCIONES 2015'!A5217:H5217</f>
        <v/>
      </c>
      <c r="B834" s="34"/>
      <c r="C834" s="24">
        <v>258.0</v>
      </c>
      <c r="D834" s="35">
        <v>42493.0</v>
      </c>
      <c r="E834" s="33" t="s">
        <v>462</v>
      </c>
      <c r="F834" s="35"/>
      <c r="G834" s="33" t="s">
        <v>1086</v>
      </c>
      <c r="H834" s="27"/>
      <c r="I834" s="28"/>
      <c r="J834" s="21"/>
      <c r="K834" s="21"/>
      <c r="L834" s="21"/>
      <c r="M834" s="21"/>
      <c r="N834" s="22">
        <f t="shared" si="1"/>
        <v>46206</v>
      </c>
      <c r="O834" s="23">
        <f>'RESOLUCIONES EPG'!$N834-'RESOLUCIONES EPG'!$D834</f>
        <v>3713</v>
      </c>
    </row>
    <row r="835" ht="16.5" customHeight="1">
      <c r="A835" s="29" t="str">
        <f>'RESOLUCIONES 2015'!A5208:H5208</f>
        <v/>
      </c>
      <c r="B835" s="46"/>
      <c r="C835" s="16">
        <v>249.0</v>
      </c>
      <c r="D835" s="35">
        <v>42493.0</v>
      </c>
      <c r="E835" s="43" t="s">
        <v>1093</v>
      </c>
      <c r="F835" s="35"/>
      <c r="G835" s="33" t="s">
        <v>887</v>
      </c>
      <c r="H835" s="27"/>
      <c r="I835" s="28"/>
      <c r="J835" s="21"/>
      <c r="K835" s="21"/>
      <c r="L835" s="21"/>
      <c r="M835" s="21"/>
      <c r="N835" s="22">
        <f t="shared" si="1"/>
        <v>46206</v>
      </c>
      <c r="O835" s="23">
        <f>'RESOLUCIONES EPG'!$N835-'RESOLUCIONES EPG'!$D835</f>
        <v>3713</v>
      </c>
    </row>
    <row r="836" ht="16.5" customHeight="1">
      <c r="A836" s="29" t="str">
        <f>'RESOLUCIONES 2015'!A5214:H5214</f>
        <v/>
      </c>
      <c r="B836" s="46"/>
      <c r="C836" s="24">
        <v>255.0</v>
      </c>
      <c r="D836" s="35">
        <v>42493.0</v>
      </c>
      <c r="E836" s="33" t="s">
        <v>238</v>
      </c>
      <c r="F836" s="35"/>
      <c r="G836" s="26" t="s">
        <v>1020</v>
      </c>
      <c r="H836" s="68" t="s">
        <v>966</v>
      </c>
      <c r="I836" s="28"/>
      <c r="J836" s="21"/>
      <c r="K836" s="21"/>
      <c r="L836" s="21"/>
      <c r="M836" s="21"/>
      <c r="N836" s="22">
        <f t="shared" si="1"/>
        <v>46206</v>
      </c>
      <c r="O836" s="23">
        <f>'RESOLUCIONES EPG'!$N836-'RESOLUCIONES EPG'!$D836</f>
        <v>3713</v>
      </c>
    </row>
    <row r="837" ht="15.75" customHeight="1">
      <c r="A837" s="29" t="str">
        <f>'RESOLUCIONES 2015'!A5204:H5204</f>
        <v/>
      </c>
      <c r="B837" s="46"/>
      <c r="C837" s="24">
        <v>245.0</v>
      </c>
      <c r="D837" s="35">
        <v>42493.0</v>
      </c>
      <c r="E837" s="33" t="s">
        <v>1094</v>
      </c>
      <c r="F837" s="35"/>
      <c r="G837" s="33" t="s">
        <v>887</v>
      </c>
      <c r="H837" s="27"/>
      <c r="I837" s="28"/>
      <c r="J837" s="21"/>
      <c r="K837" s="21"/>
      <c r="L837" s="21"/>
      <c r="M837" s="21"/>
      <c r="N837" s="22">
        <f t="shared" si="1"/>
        <v>46206</v>
      </c>
      <c r="O837" s="23">
        <f>'RESOLUCIONES EPG'!$N837-'RESOLUCIONES EPG'!$D837</f>
        <v>3713</v>
      </c>
    </row>
    <row r="838" ht="16.5" customHeight="1">
      <c r="A838" s="29" t="str">
        <f>'RESOLUCIONES 2015'!A5205:H5205</f>
        <v/>
      </c>
      <c r="B838" s="46"/>
      <c r="C838" s="16">
        <v>246.0</v>
      </c>
      <c r="D838" s="35">
        <v>42493.0</v>
      </c>
      <c r="E838" s="33" t="s">
        <v>1094</v>
      </c>
      <c r="F838" s="35"/>
      <c r="G838" s="26" t="s">
        <v>1020</v>
      </c>
      <c r="H838" s="27"/>
      <c r="I838" s="28"/>
      <c r="J838" s="21"/>
      <c r="K838" s="21"/>
      <c r="L838" s="21"/>
      <c r="M838" s="21"/>
      <c r="N838" s="22">
        <f t="shared" si="1"/>
        <v>46206</v>
      </c>
      <c r="O838" s="23">
        <f>'RESOLUCIONES EPG'!$N838-'RESOLUCIONES EPG'!$D838</f>
        <v>3713</v>
      </c>
    </row>
    <row r="839" ht="15.75" customHeight="1">
      <c r="A839" s="29" t="str">
        <f>'RESOLUCIONES 2015'!A5215:H5215</f>
        <v/>
      </c>
      <c r="B839" s="46"/>
      <c r="C839" s="24">
        <v>256.0</v>
      </c>
      <c r="D839" s="35">
        <v>42493.0</v>
      </c>
      <c r="E839" s="33" t="s">
        <v>1095</v>
      </c>
      <c r="F839" s="35"/>
      <c r="G839" s="33" t="s">
        <v>1086</v>
      </c>
      <c r="H839" s="27"/>
      <c r="I839" s="28"/>
      <c r="J839" s="21"/>
      <c r="K839" s="21"/>
      <c r="L839" s="21"/>
      <c r="M839" s="21"/>
      <c r="N839" s="22">
        <f t="shared" si="1"/>
        <v>46206</v>
      </c>
      <c r="O839" s="23">
        <f>'RESOLUCIONES EPG'!$N839-'RESOLUCIONES EPG'!$D839</f>
        <v>3713</v>
      </c>
    </row>
    <row r="840" ht="15.75" customHeight="1">
      <c r="A840" s="29" t="str">
        <f>'RESOLUCIONES 2015'!A5206:H5206</f>
        <v/>
      </c>
      <c r="B840" s="34"/>
      <c r="C840" s="24">
        <v>247.0</v>
      </c>
      <c r="D840" s="35">
        <v>42493.0</v>
      </c>
      <c r="E840" s="33" t="s">
        <v>1096</v>
      </c>
      <c r="F840" s="35"/>
      <c r="G840" s="33" t="s">
        <v>887</v>
      </c>
      <c r="H840" s="27"/>
      <c r="I840" s="28"/>
      <c r="J840" s="21"/>
      <c r="K840" s="21"/>
      <c r="L840" s="21"/>
      <c r="M840" s="21"/>
      <c r="N840" s="22">
        <f t="shared" si="1"/>
        <v>46206</v>
      </c>
      <c r="O840" s="23">
        <f>'RESOLUCIONES EPG'!$N840-'RESOLUCIONES EPG'!$D840</f>
        <v>3713</v>
      </c>
    </row>
    <row r="841" ht="15.75" customHeight="1">
      <c r="A841" s="29" t="str">
        <f>'RESOLUCIONES 2015'!A5202:H5202</f>
        <v/>
      </c>
      <c r="B841" s="46"/>
      <c r="C841" s="16">
        <v>243.0</v>
      </c>
      <c r="D841" s="35">
        <v>42493.0</v>
      </c>
      <c r="E841" s="33" t="s">
        <v>1097</v>
      </c>
      <c r="F841" s="35"/>
      <c r="G841" s="33" t="s">
        <v>887</v>
      </c>
      <c r="H841" s="27"/>
      <c r="I841" s="28"/>
      <c r="J841" s="21"/>
      <c r="K841" s="21"/>
      <c r="L841" s="21"/>
      <c r="M841" s="21"/>
      <c r="N841" s="22">
        <f t="shared" si="1"/>
        <v>46206</v>
      </c>
      <c r="O841" s="23">
        <f>'RESOLUCIONES EPG'!$N841-'RESOLUCIONES EPG'!$D841</f>
        <v>3713</v>
      </c>
    </row>
    <row r="842" ht="16.5" customHeight="1">
      <c r="A842" s="29" t="str">
        <f>'RESOLUCIONES 2015'!A5195:H5195</f>
        <v/>
      </c>
      <c r="B842" s="46"/>
      <c r="C842" s="24">
        <v>236.0</v>
      </c>
      <c r="D842" s="35">
        <v>42493.0</v>
      </c>
      <c r="E842" s="43" t="s">
        <v>1098</v>
      </c>
      <c r="F842" s="35"/>
      <c r="G842" s="33" t="s">
        <v>887</v>
      </c>
      <c r="H842" s="27"/>
      <c r="I842" s="28"/>
      <c r="J842" s="21"/>
      <c r="K842" s="21"/>
      <c r="L842" s="21"/>
      <c r="M842" s="21"/>
      <c r="N842" s="22">
        <f t="shared" si="1"/>
        <v>46206</v>
      </c>
      <c r="O842" s="23">
        <f>'RESOLUCIONES EPG'!$N842-'RESOLUCIONES EPG'!$D842</f>
        <v>3713</v>
      </c>
    </row>
    <row r="843" ht="16.5" customHeight="1">
      <c r="A843" s="29" t="str">
        <f>'RESOLUCIONES 2015'!A5207:H5207</f>
        <v/>
      </c>
      <c r="B843" s="46"/>
      <c r="C843" s="24">
        <v>248.0</v>
      </c>
      <c r="D843" s="35">
        <v>42493.0</v>
      </c>
      <c r="E843" s="33" t="s">
        <v>1099</v>
      </c>
      <c r="F843" s="35"/>
      <c r="G843" s="33" t="s">
        <v>887</v>
      </c>
      <c r="H843" s="27"/>
      <c r="I843" s="28"/>
      <c r="J843" s="21"/>
      <c r="K843" s="21"/>
      <c r="L843" s="21"/>
      <c r="M843" s="21"/>
      <c r="N843" s="22">
        <f t="shared" si="1"/>
        <v>46206</v>
      </c>
      <c r="O843" s="23">
        <f>'RESOLUCIONES EPG'!$N843-'RESOLUCIONES EPG'!$D843</f>
        <v>3713</v>
      </c>
    </row>
    <row r="844" ht="16.5" customHeight="1">
      <c r="A844" s="29" t="str">
        <f>'RESOLUCIONES 2015'!A5198:H5198</f>
        <v/>
      </c>
      <c r="B844" s="46"/>
      <c r="C844" s="16">
        <v>239.0</v>
      </c>
      <c r="D844" s="35">
        <v>42493.0</v>
      </c>
      <c r="E844" s="33" t="s">
        <v>1100</v>
      </c>
      <c r="F844" s="35"/>
      <c r="G844" s="33" t="s">
        <v>887</v>
      </c>
      <c r="H844" s="27"/>
      <c r="I844" s="28"/>
      <c r="J844" s="21"/>
      <c r="K844" s="21"/>
      <c r="L844" s="21"/>
      <c r="M844" s="21"/>
      <c r="N844" s="22">
        <f t="shared" si="1"/>
        <v>46206</v>
      </c>
      <c r="O844" s="23">
        <f>'RESOLUCIONES EPG'!$N844-'RESOLUCIONES EPG'!$D844</f>
        <v>3713</v>
      </c>
    </row>
    <row r="845" ht="16.5" customHeight="1">
      <c r="A845" s="29" t="str">
        <f>'RESOLUCIONES 2015'!A5194:H5194</f>
        <v/>
      </c>
      <c r="B845" s="46"/>
      <c r="C845" s="24">
        <v>235.0</v>
      </c>
      <c r="D845" s="35">
        <v>42493.0</v>
      </c>
      <c r="E845" s="33" t="s">
        <v>1101</v>
      </c>
      <c r="F845" s="35"/>
      <c r="G845" s="33" t="s">
        <v>887</v>
      </c>
      <c r="H845" s="27"/>
      <c r="I845" s="28"/>
      <c r="J845" s="21"/>
      <c r="K845" s="21"/>
      <c r="L845" s="21"/>
      <c r="M845" s="21"/>
      <c r="N845" s="22">
        <f t="shared" si="1"/>
        <v>46206</v>
      </c>
      <c r="O845" s="23">
        <f>'RESOLUCIONES EPG'!$N845-'RESOLUCIONES EPG'!$D845</f>
        <v>3713</v>
      </c>
    </row>
    <row r="846" ht="16.5" customHeight="1">
      <c r="A846" s="29" t="str">
        <f>'RESOLUCIONES 2015'!A5193:H5193</f>
        <v/>
      </c>
      <c r="B846" s="46"/>
      <c r="C846" s="24">
        <v>234.0</v>
      </c>
      <c r="D846" s="35">
        <v>42493.0</v>
      </c>
      <c r="E846" s="33" t="s">
        <v>1102</v>
      </c>
      <c r="F846" s="35"/>
      <c r="G846" s="33" t="s">
        <v>1103</v>
      </c>
      <c r="H846" s="27"/>
      <c r="I846" s="28"/>
      <c r="J846" s="21"/>
      <c r="K846" s="21"/>
      <c r="L846" s="21"/>
      <c r="M846" s="21"/>
      <c r="N846" s="22">
        <f t="shared" si="1"/>
        <v>46206</v>
      </c>
      <c r="O846" s="23">
        <f>'RESOLUCIONES EPG'!$N846-'RESOLUCIONES EPG'!$D846</f>
        <v>3713</v>
      </c>
    </row>
    <row r="847" ht="16.5" customHeight="1">
      <c r="A847" s="29" t="str">
        <f>'RESOLUCIONES 2015'!A5210:H5210</f>
        <v/>
      </c>
      <c r="B847" s="46"/>
      <c r="C847" s="16">
        <v>251.0</v>
      </c>
      <c r="D847" s="35">
        <v>42493.0</v>
      </c>
      <c r="E847" s="33" t="s">
        <v>1104</v>
      </c>
      <c r="F847" s="35"/>
      <c r="G847" s="33" t="s">
        <v>887</v>
      </c>
      <c r="H847" s="27"/>
      <c r="I847" s="28"/>
      <c r="J847" s="21"/>
      <c r="K847" s="21"/>
      <c r="L847" s="21"/>
      <c r="M847" s="21"/>
      <c r="N847" s="22">
        <f t="shared" si="1"/>
        <v>46206</v>
      </c>
      <c r="O847" s="23">
        <f>'RESOLUCIONES EPG'!$N847-'RESOLUCIONES EPG'!$D847</f>
        <v>3713</v>
      </c>
    </row>
    <row r="848" ht="16.5" customHeight="1">
      <c r="A848" s="29" t="str">
        <f>'RESOLUCIONES 2015'!A5201:H5201</f>
        <v/>
      </c>
      <c r="B848" s="46"/>
      <c r="C848" s="24">
        <v>242.0</v>
      </c>
      <c r="D848" s="35">
        <v>42493.0</v>
      </c>
      <c r="E848" s="33" t="s">
        <v>1105</v>
      </c>
      <c r="F848" s="35"/>
      <c r="G848" s="33" t="s">
        <v>887</v>
      </c>
      <c r="H848" s="27"/>
      <c r="I848" s="28"/>
      <c r="J848" s="21"/>
      <c r="K848" s="21"/>
      <c r="L848" s="21"/>
      <c r="M848" s="21"/>
      <c r="N848" s="22">
        <f t="shared" si="1"/>
        <v>46206</v>
      </c>
      <c r="O848" s="23">
        <f>'RESOLUCIONES EPG'!$N848-'RESOLUCIONES EPG'!$D848</f>
        <v>3713</v>
      </c>
    </row>
    <row r="849" ht="15.75" customHeight="1">
      <c r="A849" s="29" t="str">
        <f>'RESOLUCIONES 2015'!A5197:H5197</f>
        <v/>
      </c>
      <c r="B849" s="46"/>
      <c r="C849" s="24">
        <v>238.0</v>
      </c>
      <c r="D849" s="35">
        <v>42493.0</v>
      </c>
      <c r="E849" s="43" t="s">
        <v>1106</v>
      </c>
      <c r="F849" s="35"/>
      <c r="G849" s="33" t="s">
        <v>887</v>
      </c>
      <c r="H849" s="27"/>
      <c r="I849" s="28"/>
      <c r="J849" s="21"/>
      <c r="K849" s="21"/>
      <c r="L849" s="21"/>
      <c r="M849" s="21"/>
      <c r="N849" s="22">
        <f t="shared" si="1"/>
        <v>46206</v>
      </c>
      <c r="O849" s="23">
        <f>'RESOLUCIONES EPG'!$N849-'RESOLUCIONES EPG'!$D849</f>
        <v>3713</v>
      </c>
    </row>
    <row r="850" ht="15.75" customHeight="1">
      <c r="A850" s="29" t="str">
        <f>'RESOLUCIONES 2015'!A5199:H5199</f>
        <v/>
      </c>
      <c r="B850" s="46"/>
      <c r="C850" s="16">
        <v>240.0</v>
      </c>
      <c r="D850" s="35">
        <v>42493.0</v>
      </c>
      <c r="E850" s="33" t="s">
        <v>1107</v>
      </c>
      <c r="F850" s="35"/>
      <c r="G850" s="33" t="s">
        <v>887</v>
      </c>
      <c r="H850" s="27"/>
      <c r="I850" s="28"/>
      <c r="J850" s="21"/>
      <c r="K850" s="21"/>
      <c r="L850" s="21"/>
      <c r="M850" s="21"/>
      <c r="N850" s="22">
        <f t="shared" si="1"/>
        <v>46206</v>
      </c>
      <c r="O850" s="23">
        <f>'RESOLUCIONES EPG'!$N850-'RESOLUCIONES EPG'!$D850</f>
        <v>3713</v>
      </c>
    </row>
    <row r="851" ht="15.75" customHeight="1">
      <c r="A851" s="29" t="str">
        <f>'RESOLUCIONES 2015'!A5221:H5221</f>
        <v/>
      </c>
      <c r="B851" s="46"/>
      <c r="C851" s="24">
        <v>262.0</v>
      </c>
      <c r="D851" s="35">
        <v>42495.0</v>
      </c>
      <c r="E851" s="33" t="s">
        <v>1108</v>
      </c>
      <c r="F851" s="35"/>
      <c r="G851" s="33" t="s">
        <v>1109</v>
      </c>
      <c r="H851" s="27"/>
      <c r="I851" s="28"/>
      <c r="J851" s="21"/>
      <c r="K851" s="21"/>
      <c r="L851" s="21"/>
      <c r="M851" s="21"/>
      <c r="N851" s="22">
        <f t="shared" si="1"/>
        <v>46206</v>
      </c>
      <c r="O851" s="23">
        <f>'RESOLUCIONES EPG'!$N851-'RESOLUCIONES EPG'!$D851</f>
        <v>3711</v>
      </c>
    </row>
    <row r="852" ht="15.75" customHeight="1">
      <c r="A852" s="29" t="str">
        <f>'RESOLUCIONES 2015'!A5224:H5224</f>
        <v/>
      </c>
      <c r="B852" s="46"/>
      <c r="C852" s="24">
        <v>265.0</v>
      </c>
      <c r="D852" s="35">
        <v>42495.0</v>
      </c>
      <c r="E852" s="33" t="s">
        <v>1079</v>
      </c>
      <c r="F852" s="35"/>
      <c r="G852" s="26" t="s">
        <v>1020</v>
      </c>
      <c r="H852" s="27"/>
      <c r="I852" s="28"/>
      <c r="J852" s="21"/>
      <c r="K852" s="21"/>
      <c r="L852" s="21"/>
      <c r="M852" s="21"/>
      <c r="N852" s="22">
        <f t="shared" si="1"/>
        <v>46206</v>
      </c>
      <c r="O852" s="23">
        <f>'RESOLUCIONES EPG'!$N852-'RESOLUCIONES EPG'!$D852</f>
        <v>3711</v>
      </c>
    </row>
    <row r="853" ht="15.75" customHeight="1">
      <c r="A853" s="29" t="str">
        <f>'RESOLUCIONES 2015'!A5222:H5222</f>
        <v/>
      </c>
      <c r="B853" s="46"/>
      <c r="C853" s="24">
        <v>263.0</v>
      </c>
      <c r="D853" s="35">
        <v>42495.0</v>
      </c>
      <c r="E853" s="33" t="s">
        <v>1110</v>
      </c>
      <c r="F853" s="35"/>
      <c r="G853" s="33" t="s">
        <v>887</v>
      </c>
      <c r="H853" s="27"/>
      <c r="I853" s="28"/>
      <c r="J853" s="21"/>
      <c r="K853" s="21"/>
      <c r="L853" s="21"/>
      <c r="M853" s="21"/>
      <c r="N853" s="22">
        <f t="shared" si="1"/>
        <v>46206</v>
      </c>
      <c r="O853" s="23">
        <f>'RESOLUCIONES EPG'!$N853-'RESOLUCIONES EPG'!$D853</f>
        <v>3711</v>
      </c>
    </row>
    <row r="854" ht="15.75" customHeight="1">
      <c r="A854" s="29" t="str">
        <f>'RESOLUCIONES 2015'!A5220:H5220</f>
        <v/>
      </c>
      <c r="B854" s="46"/>
      <c r="C854" s="16">
        <v>261.0</v>
      </c>
      <c r="D854" s="35">
        <v>42495.0</v>
      </c>
      <c r="E854" s="33" t="s">
        <v>434</v>
      </c>
      <c r="F854" s="35"/>
      <c r="G854" s="26" t="s">
        <v>1020</v>
      </c>
      <c r="H854" s="27"/>
      <c r="I854" s="28"/>
      <c r="J854" s="21"/>
      <c r="K854" s="21"/>
      <c r="L854" s="21"/>
      <c r="M854" s="21"/>
      <c r="N854" s="22">
        <f t="shared" si="1"/>
        <v>46206</v>
      </c>
      <c r="O854" s="23">
        <f>'RESOLUCIONES EPG'!$N854-'RESOLUCIONES EPG'!$D854</f>
        <v>3711</v>
      </c>
    </row>
    <row r="855" ht="15.75" customHeight="1">
      <c r="A855" s="29" t="str">
        <f>'RESOLUCIONES 2015'!A5223:H5223</f>
        <v/>
      </c>
      <c r="B855" s="46"/>
      <c r="C855" s="24">
        <v>264.0</v>
      </c>
      <c r="D855" s="35">
        <v>42495.0</v>
      </c>
      <c r="E855" s="33" t="s">
        <v>1111</v>
      </c>
      <c r="F855" s="35"/>
      <c r="G855" s="33" t="s">
        <v>887</v>
      </c>
      <c r="H855" s="27"/>
      <c r="I855" s="28"/>
      <c r="J855" s="21"/>
      <c r="K855" s="21"/>
      <c r="L855" s="21"/>
      <c r="M855" s="21"/>
      <c r="N855" s="22">
        <f t="shared" si="1"/>
        <v>46206</v>
      </c>
      <c r="O855" s="23">
        <f>'RESOLUCIONES EPG'!$N855-'RESOLUCIONES EPG'!$D855</f>
        <v>3711</v>
      </c>
    </row>
    <row r="856" ht="15.75" customHeight="1">
      <c r="A856" s="29" t="str">
        <f>'RESOLUCIONES 2015'!A5288:H5288</f>
        <v/>
      </c>
      <c r="B856" s="46"/>
      <c r="C856" s="24">
        <v>329.0</v>
      </c>
      <c r="D856" s="41">
        <v>42496.0</v>
      </c>
      <c r="E856" s="33" t="s">
        <v>176</v>
      </c>
      <c r="F856" s="41"/>
      <c r="G856" s="33" t="s">
        <v>89</v>
      </c>
      <c r="H856" s="27" t="s">
        <v>854</v>
      </c>
      <c r="I856" s="28"/>
      <c r="J856" s="21"/>
      <c r="K856" s="21"/>
      <c r="L856" s="21"/>
      <c r="M856" s="21"/>
      <c r="N856" s="22">
        <f t="shared" si="1"/>
        <v>46206</v>
      </c>
      <c r="O856" s="23">
        <f>'RESOLUCIONES EPG'!$N856-'RESOLUCIONES EPG'!$D856</f>
        <v>3710</v>
      </c>
    </row>
    <row r="857" ht="15.75" customHeight="1">
      <c r="A857" s="29" t="str">
        <f>'RESOLUCIONES 2015'!A5229:H5229</f>
        <v/>
      </c>
      <c r="B857" s="46"/>
      <c r="C857" s="16">
        <v>270.0</v>
      </c>
      <c r="D857" s="35">
        <v>42499.0</v>
      </c>
      <c r="E857" s="33" t="s">
        <v>1112</v>
      </c>
      <c r="F857" s="35"/>
      <c r="G857" s="33" t="s">
        <v>994</v>
      </c>
      <c r="H857" s="27"/>
      <c r="I857" s="28"/>
      <c r="J857" s="21"/>
      <c r="K857" s="21"/>
      <c r="L857" s="21"/>
      <c r="M857" s="21"/>
      <c r="N857" s="22">
        <f t="shared" si="1"/>
        <v>46206</v>
      </c>
      <c r="O857" s="23">
        <f>'RESOLUCIONES EPG'!$N857-'RESOLUCIONES EPG'!$D857</f>
        <v>3707</v>
      </c>
    </row>
    <row r="858" ht="16.5" customHeight="1">
      <c r="A858" s="29" t="str">
        <f>'RESOLUCIONES 2015'!A5232:H5232</f>
        <v/>
      </c>
      <c r="B858" s="46"/>
      <c r="C858" s="24">
        <v>273.0</v>
      </c>
      <c r="D858" s="35">
        <v>42499.0</v>
      </c>
      <c r="E858" s="33" t="s">
        <v>1067</v>
      </c>
      <c r="F858" s="35"/>
      <c r="G858" s="26" t="s">
        <v>1020</v>
      </c>
      <c r="H858" s="27"/>
      <c r="I858" s="28"/>
      <c r="J858" s="21"/>
      <c r="K858" s="21"/>
      <c r="L858" s="21"/>
      <c r="M858" s="21"/>
      <c r="N858" s="22">
        <f t="shared" si="1"/>
        <v>46206</v>
      </c>
      <c r="O858" s="23">
        <f>'RESOLUCIONES EPG'!$N858-'RESOLUCIONES EPG'!$D858</f>
        <v>3707</v>
      </c>
    </row>
    <row r="859" ht="16.5" customHeight="1">
      <c r="A859" s="29" t="str">
        <f>'RESOLUCIONES 2015'!A5227:H5227</f>
        <v/>
      </c>
      <c r="B859" s="46"/>
      <c r="C859" s="24">
        <v>268.0</v>
      </c>
      <c r="D859" s="35">
        <v>42499.0</v>
      </c>
      <c r="E859" s="33" t="s">
        <v>1113</v>
      </c>
      <c r="F859" s="35"/>
      <c r="G859" s="33" t="s">
        <v>887</v>
      </c>
      <c r="H859" s="27"/>
      <c r="I859" s="28"/>
      <c r="J859" s="21"/>
      <c r="K859" s="21"/>
      <c r="L859" s="21"/>
      <c r="M859" s="21"/>
      <c r="N859" s="22">
        <f t="shared" si="1"/>
        <v>46206</v>
      </c>
      <c r="O859" s="23">
        <f>'RESOLUCIONES EPG'!$N859-'RESOLUCIONES EPG'!$D859</f>
        <v>3707</v>
      </c>
    </row>
    <row r="860" ht="16.5" customHeight="1">
      <c r="A860" s="29" t="str">
        <f>'RESOLUCIONES 2015'!A5230:H5230</f>
        <v/>
      </c>
      <c r="B860" s="46"/>
      <c r="C860" s="24">
        <v>271.0</v>
      </c>
      <c r="D860" s="35">
        <v>42499.0</v>
      </c>
      <c r="E860" s="33" t="s">
        <v>1114</v>
      </c>
      <c r="F860" s="35"/>
      <c r="G860" s="33" t="s">
        <v>887</v>
      </c>
      <c r="H860" s="27"/>
      <c r="I860" s="28"/>
      <c r="J860" s="21"/>
      <c r="K860" s="21"/>
      <c r="L860" s="21"/>
      <c r="M860" s="21"/>
      <c r="N860" s="22">
        <f t="shared" si="1"/>
        <v>46206</v>
      </c>
      <c r="O860" s="23">
        <f>'RESOLUCIONES EPG'!$N860-'RESOLUCIONES EPG'!$D860</f>
        <v>3707</v>
      </c>
    </row>
    <row r="861" ht="16.5" customHeight="1">
      <c r="A861" s="29" t="str">
        <f>'RESOLUCIONES 2015'!A5231:H5231</f>
        <v/>
      </c>
      <c r="B861" s="46"/>
      <c r="C861" s="16">
        <v>272.0</v>
      </c>
      <c r="D861" s="35">
        <v>42499.0</v>
      </c>
      <c r="E861" s="33" t="s">
        <v>1115</v>
      </c>
      <c r="F861" s="35"/>
      <c r="G861" s="33" t="s">
        <v>887</v>
      </c>
      <c r="H861" s="27"/>
      <c r="I861" s="28"/>
      <c r="J861" s="21"/>
      <c r="K861" s="21"/>
      <c r="L861" s="21"/>
      <c r="M861" s="21"/>
      <c r="N861" s="22">
        <f t="shared" si="1"/>
        <v>46206</v>
      </c>
      <c r="O861" s="23">
        <f>'RESOLUCIONES EPG'!$N861-'RESOLUCIONES EPG'!$D861</f>
        <v>3707</v>
      </c>
    </row>
    <row r="862" ht="15.75" customHeight="1">
      <c r="A862" s="29" t="str">
        <f>'RESOLUCIONES 2015'!A5233:H5233</f>
        <v/>
      </c>
      <c r="B862" s="46"/>
      <c r="C862" s="24">
        <v>274.0</v>
      </c>
      <c r="D862" s="35">
        <v>42499.0</v>
      </c>
      <c r="E862" s="33" t="s">
        <v>1042</v>
      </c>
      <c r="F862" s="35"/>
      <c r="G862" s="26" t="s">
        <v>1020</v>
      </c>
      <c r="H862" s="27"/>
      <c r="I862" s="28"/>
      <c r="J862" s="21"/>
      <c r="K862" s="21"/>
      <c r="L862" s="21"/>
      <c r="M862" s="21"/>
      <c r="N862" s="22">
        <f t="shared" si="1"/>
        <v>46206</v>
      </c>
      <c r="O862" s="23">
        <f>'RESOLUCIONES EPG'!$N862-'RESOLUCIONES EPG'!$D862</f>
        <v>3707</v>
      </c>
    </row>
    <row r="863" ht="15.75" customHeight="1">
      <c r="A863" s="29" t="str">
        <f>'RESOLUCIONES 2015'!A5228:H5228</f>
        <v/>
      </c>
      <c r="B863" s="46"/>
      <c r="C863" s="24">
        <v>269.0</v>
      </c>
      <c r="D863" s="35">
        <v>42499.0</v>
      </c>
      <c r="E863" s="33" t="s">
        <v>1116</v>
      </c>
      <c r="F863" s="35"/>
      <c r="G863" s="26" t="s">
        <v>1020</v>
      </c>
      <c r="H863" s="27"/>
      <c r="I863" s="28"/>
      <c r="J863" s="21"/>
      <c r="K863" s="21"/>
      <c r="L863" s="21"/>
      <c r="M863" s="21"/>
      <c r="N863" s="22">
        <f t="shared" si="1"/>
        <v>46206</v>
      </c>
      <c r="O863" s="23">
        <f>'RESOLUCIONES EPG'!$N863-'RESOLUCIONES EPG'!$D863</f>
        <v>3707</v>
      </c>
    </row>
    <row r="864" ht="15.75" customHeight="1">
      <c r="A864" s="29" t="str">
        <f>'RESOLUCIONES 2015'!A5225:H5225</f>
        <v/>
      </c>
      <c r="B864" s="46"/>
      <c r="C864" s="16">
        <v>266.0</v>
      </c>
      <c r="D864" s="35">
        <v>42499.0</v>
      </c>
      <c r="E864" s="33" t="s">
        <v>176</v>
      </c>
      <c r="F864" s="35"/>
      <c r="G864" s="33" t="s">
        <v>1117</v>
      </c>
      <c r="H864" s="27"/>
      <c r="I864" s="28"/>
      <c r="J864" s="21"/>
      <c r="K864" s="21"/>
      <c r="L864" s="21"/>
      <c r="M864" s="21"/>
      <c r="N864" s="22">
        <f t="shared" si="1"/>
        <v>46206</v>
      </c>
      <c r="O864" s="23">
        <f>'RESOLUCIONES EPG'!$N864-'RESOLUCIONES EPG'!$D864</f>
        <v>3707</v>
      </c>
    </row>
    <row r="865" ht="16.5" customHeight="1">
      <c r="A865" s="29" t="str">
        <f>'RESOLUCIONES 2015'!A5226:H5226</f>
        <v/>
      </c>
      <c r="B865" s="46"/>
      <c r="C865" s="24">
        <v>267.0</v>
      </c>
      <c r="D865" s="35">
        <v>42499.0</v>
      </c>
      <c r="E865" s="33" t="s">
        <v>176</v>
      </c>
      <c r="F865" s="35"/>
      <c r="G865" s="33" t="s">
        <v>845</v>
      </c>
      <c r="H865" s="27"/>
      <c r="I865" s="28"/>
      <c r="J865" s="21"/>
      <c r="K865" s="21"/>
      <c r="L865" s="21"/>
      <c r="M865" s="21"/>
      <c r="N865" s="22">
        <f t="shared" si="1"/>
        <v>46206</v>
      </c>
      <c r="O865" s="23">
        <f>'RESOLUCIONES EPG'!$N865-'RESOLUCIONES EPG'!$D865</f>
        <v>3707</v>
      </c>
    </row>
    <row r="866" ht="16.5" customHeight="1">
      <c r="A866" s="29" t="str">
        <f>'RESOLUCIONES 2015'!A5234:H5234</f>
        <v/>
      </c>
      <c r="B866" s="46"/>
      <c r="C866" s="24">
        <v>275.0</v>
      </c>
      <c r="D866" s="35">
        <v>42500.0</v>
      </c>
      <c r="E866" s="33" t="s">
        <v>17</v>
      </c>
      <c r="F866" s="35"/>
      <c r="G866" s="26" t="s">
        <v>777</v>
      </c>
      <c r="H866" s="27"/>
      <c r="I866" s="28"/>
      <c r="J866" s="21"/>
      <c r="K866" s="21"/>
      <c r="L866" s="21"/>
      <c r="M866" s="21"/>
      <c r="N866" s="22">
        <f t="shared" si="1"/>
        <v>46206</v>
      </c>
      <c r="O866" s="23">
        <f>'RESOLUCIONES EPG'!$N866-'RESOLUCIONES EPG'!$D866</f>
        <v>3706</v>
      </c>
    </row>
    <row r="867" ht="15.75" customHeight="1">
      <c r="A867" s="29" t="str">
        <f>'RESOLUCIONES 2015'!A5239:H5239</f>
        <v/>
      </c>
      <c r="B867" s="46"/>
      <c r="C867" s="24">
        <v>280.0</v>
      </c>
      <c r="D867" s="35">
        <v>42500.0</v>
      </c>
      <c r="E867" s="33" t="s">
        <v>174</v>
      </c>
      <c r="F867" s="35"/>
      <c r="G867" s="33" t="s">
        <v>994</v>
      </c>
      <c r="H867" s="27"/>
      <c r="I867" s="28"/>
      <c r="J867" s="21"/>
      <c r="K867" s="21"/>
      <c r="L867" s="21"/>
      <c r="M867" s="21"/>
      <c r="N867" s="22">
        <f t="shared" si="1"/>
        <v>46206</v>
      </c>
      <c r="O867" s="23">
        <f>'RESOLUCIONES EPG'!$N867-'RESOLUCIONES EPG'!$D867</f>
        <v>3706</v>
      </c>
    </row>
    <row r="868" ht="15.75" customHeight="1">
      <c r="A868" s="29" t="str">
        <f>'RESOLUCIONES 2015'!A5235:H5235</f>
        <v/>
      </c>
      <c r="B868" s="46"/>
      <c r="C868" s="16">
        <v>276.0</v>
      </c>
      <c r="D868" s="35">
        <v>42500.0</v>
      </c>
      <c r="E868" s="33" t="s">
        <v>1118</v>
      </c>
      <c r="F868" s="35"/>
      <c r="G868" s="33" t="s">
        <v>887</v>
      </c>
      <c r="H868" s="27"/>
      <c r="I868" s="28"/>
      <c r="J868" s="21"/>
      <c r="K868" s="21"/>
      <c r="L868" s="21"/>
      <c r="M868" s="21"/>
      <c r="N868" s="22">
        <f t="shared" si="1"/>
        <v>46206</v>
      </c>
      <c r="O868" s="23">
        <f>'RESOLUCIONES EPG'!$N868-'RESOLUCIONES EPG'!$D868</f>
        <v>3706</v>
      </c>
    </row>
    <row r="869" ht="15.75" customHeight="1">
      <c r="A869" s="29" t="str">
        <f>'RESOLUCIONES 2015'!A5236:H5236</f>
        <v/>
      </c>
      <c r="B869" s="46"/>
      <c r="C869" s="24">
        <v>277.0</v>
      </c>
      <c r="D869" s="35">
        <v>42500.0</v>
      </c>
      <c r="E869" s="33" t="s">
        <v>1119</v>
      </c>
      <c r="F869" s="35"/>
      <c r="G869" s="33" t="s">
        <v>994</v>
      </c>
      <c r="H869" s="27"/>
      <c r="I869" s="28"/>
      <c r="J869" s="21"/>
      <c r="K869" s="21"/>
      <c r="L869" s="21"/>
      <c r="M869" s="21"/>
      <c r="N869" s="22">
        <f t="shared" si="1"/>
        <v>46206</v>
      </c>
      <c r="O869" s="23">
        <f>'RESOLUCIONES EPG'!$N869-'RESOLUCIONES EPG'!$D869</f>
        <v>3706</v>
      </c>
    </row>
    <row r="870" ht="16.5" customHeight="1">
      <c r="A870" s="29" t="str">
        <f>'RESOLUCIONES 2015'!A5237:H5237</f>
        <v/>
      </c>
      <c r="B870" s="46"/>
      <c r="C870" s="24">
        <v>278.0</v>
      </c>
      <c r="D870" s="35">
        <v>42500.0</v>
      </c>
      <c r="E870" s="48" t="s">
        <v>1119</v>
      </c>
      <c r="F870" s="49"/>
      <c r="G870" s="33" t="s">
        <v>994</v>
      </c>
      <c r="H870" s="50"/>
      <c r="I870" s="71"/>
      <c r="J870" s="21"/>
      <c r="K870" s="21"/>
      <c r="L870" s="21"/>
      <c r="M870" s="21"/>
      <c r="N870" s="22">
        <f t="shared" si="1"/>
        <v>46206</v>
      </c>
      <c r="O870" s="23">
        <f>'RESOLUCIONES EPG'!$N870-'RESOLUCIONES EPG'!$D870</f>
        <v>3706</v>
      </c>
    </row>
    <row r="871" ht="16.5" customHeight="1">
      <c r="A871" s="29" t="str">
        <f>'RESOLUCIONES 2015'!A5238:H5238</f>
        <v/>
      </c>
      <c r="B871" s="46"/>
      <c r="C871" s="24">
        <v>279.0</v>
      </c>
      <c r="D871" s="35">
        <v>42500.0</v>
      </c>
      <c r="E871" s="33" t="s">
        <v>1120</v>
      </c>
      <c r="F871" s="35"/>
      <c r="G871" s="33" t="s">
        <v>994</v>
      </c>
      <c r="H871" s="27"/>
      <c r="I871" s="28"/>
      <c r="J871" s="21"/>
      <c r="K871" s="21"/>
      <c r="L871" s="21"/>
      <c r="M871" s="21"/>
      <c r="N871" s="22">
        <f t="shared" si="1"/>
        <v>46206</v>
      </c>
      <c r="O871" s="23">
        <f>'RESOLUCIONES EPG'!$N871-'RESOLUCIONES EPG'!$D871</f>
        <v>3706</v>
      </c>
    </row>
    <row r="872" ht="16.5" customHeight="1">
      <c r="A872" s="29" t="str">
        <f>'RESOLUCIONES 2015'!A5240:H5240</f>
        <v/>
      </c>
      <c r="B872" s="46"/>
      <c r="C872" s="16">
        <v>281.0</v>
      </c>
      <c r="D872" s="35">
        <v>42502.0</v>
      </c>
      <c r="E872" s="33" t="s">
        <v>807</v>
      </c>
      <c r="F872" s="35"/>
      <c r="G872" s="33" t="s">
        <v>845</v>
      </c>
      <c r="H872" s="27"/>
      <c r="I872" s="28"/>
      <c r="J872" s="21"/>
      <c r="K872" s="21"/>
      <c r="L872" s="21"/>
      <c r="M872" s="21"/>
      <c r="N872" s="22">
        <f t="shared" si="1"/>
        <v>46206</v>
      </c>
      <c r="O872" s="23">
        <f>'RESOLUCIONES EPG'!$N872-'RESOLUCIONES EPG'!$D872</f>
        <v>3704</v>
      </c>
    </row>
    <row r="873" ht="16.5" customHeight="1">
      <c r="A873" s="29" t="str">
        <f>'RESOLUCIONES 2015'!A5241:H5241</f>
        <v/>
      </c>
      <c r="B873" s="46"/>
      <c r="C873" s="24">
        <v>282.0</v>
      </c>
      <c r="D873" s="35">
        <v>42502.0</v>
      </c>
      <c r="E873" s="33" t="s">
        <v>1121</v>
      </c>
      <c r="F873" s="35"/>
      <c r="G873" s="33" t="s">
        <v>1122</v>
      </c>
      <c r="H873" s="27"/>
      <c r="I873" s="28"/>
      <c r="J873" s="21"/>
      <c r="K873" s="21"/>
      <c r="L873" s="21"/>
      <c r="M873" s="21"/>
      <c r="N873" s="22">
        <f t="shared" si="1"/>
        <v>46206</v>
      </c>
      <c r="O873" s="23">
        <f>'RESOLUCIONES EPG'!$N873-'RESOLUCIONES EPG'!$D873</f>
        <v>3704</v>
      </c>
    </row>
    <row r="874" ht="16.5" customHeight="1">
      <c r="A874" s="29" t="str">
        <f>'RESOLUCIONES 2015'!A5242:H5242</f>
        <v/>
      </c>
      <c r="B874" s="46"/>
      <c r="C874" s="24">
        <v>283.0</v>
      </c>
      <c r="D874" s="35">
        <v>42502.0</v>
      </c>
      <c r="E874" s="33" t="s">
        <v>1123</v>
      </c>
      <c r="F874" s="35"/>
      <c r="G874" s="33" t="s">
        <v>1124</v>
      </c>
      <c r="H874" s="27"/>
      <c r="I874" s="28"/>
      <c r="J874" s="21"/>
      <c r="K874" s="21"/>
      <c r="L874" s="21"/>
      <c r="M874" s="21"/>
      <c r="N874" s="22">
        <f t="shared" si="1"/>
        <v>46206</v>
      </c>
      <c r="O874" s="23">
        <f>'RESOLUCIONES EPG'!$N874-'RESOLUCIONES EPG'!$D874</f>
        <v>3704</v>
      </c>
    </row>
    <row r="875" ht="16.5" customHeight="1">
      <c r="A875" s="29" t="str">
        <f>'RESOLUCIONES 2015'!A5248:H5248</f>
        <v/>
      </c>
      <c r="B875" s="46"/>
      <c r="C875" s="24">
        <v>289.0</v>
      </c>
      <c r="D875" s="35">
        <v>42507.0</v>
      </c>
      <c r="E875" s="33" t="s">
        <v>1125</v>
      </c>
      <c r="F875" s="35"/>
      <c r="G875" s="33" t="s">
        <v>994</v>
      </c>
      <c r="H875" s="27" t="s">
        <v>1126</v>
      </c>
      <c r="I875" s="28"/>
      <c r="J875" s="21"/>
      <c r="K875" s="21"/>
      <c r="L875" s="21"/>
      <c r="M875" s="21"/>
      <c r="N875" s="22">
        <f t="shared" si="1"/>
        <v>46206</v>
      </c>
      <c r="O875" s="23">
        <f>'RESOLUCIONES EPG'!$N875-'RESOLUCIONES EPG'!$D875</f>
        <v>3699</v>
      </c>
    </row>
    <row r="876" ht="16.5" customHeight="1">
      <c r="A876" s="29" t="str">
        <f>'RESOLUCIONES 2015'!A5250:H5250</f>
        <v/>
      </c>
      <c r="B876" s="46"/>
      <c r="C876" s="16">
        <v>291.0</v>
      </c>
      <c r="D876" s="35">
        <v>42507.0</v>
      </c>
      <c r="E876" s="33" t="s">
        <v>1040</v>
      </c>
      <c r="F876" s="35"/>
      <c r="G876" s="26" t="s">
        <v>1020</v>
      </c>
      <c r="H876" s="27"/>
      <c r="I876" s="28"/>
      <c r="J876" s="21"/>
      <c r="K876" s="21"/>
      <c r="L876" s="21"/>
      <c r="M876" s="21"/>
      <c r="N876" s="22">
        <f t="shared" si="1"/>
        <v>46206</v>
      </c>
      <c r="O876" s="23">
        <f>'RESOLUCIONES EPG'!$N876-'RESOLUCIONES EPG'!$D876</f>
        <v>3699</v>
      </c>
    </row>
    <row r="877" ht="16.5" customHeight="1">
      <c r="A877" s="29" t="str">
        <f>'RESOLUCIONES 2015'!A5252:H5252</f>
        <v/>
      </c>
      <c r="B877" s="46"/>
      <c r="C877" s="24">
        <v>293.0</v>
      </c>
      <c r="D877" s="35">
        <v>42507.0</v>
      </c>
      <c r="E877" s="33" t="s">
        <v>894</v>
      </c>
      <c r="F877" s="35"/>
      <c r="G877" s="26" t="s">
        <v>1020</v>
      </c>
      <c r="H877" s="27"/>
      <c r="I877" s="28"/>
      <c r="J877" s="21"/>
      <c r="K877" s="21"/>
      <c r="L877" s="21"/>
      <c r="M877" s="21"/>
      <c r="N877" s="22">
        <f t="shared" si="1"/>
        <v>46206</v>
      </c>
      <c r="O877" s="23">
        <f>'RESOLUCIONES EPG'!$N877-'RESOLUCIONES EPG'!$D877</f>
        <v>3699</v>
      </c>
    </row>
    <row r="878" ht="15.75" customHeight="1">
      <c r="A878" s="29" t="str">
        <f>'RESOLUCIONES 2015'!A5254:H5254</f>
        <v/>
      </c>
      <c r="B878" s="46"/>
      <c r="C878" s="24">
        <v>295.0</v>
      </c>
      <c r="D878" s="35">
        <v>42507.0</v>
      </c>
      <c r="E878" s="33" t="s">
        <v>896</v>
      </c>
      <c r="F878" s="35"/>
      <c r="G878" s="26" t="s">
        <v>1020</v>
      </c>
      <c r="H878" s="27"/>
      <c r="I878" s="28"/>
      <c r="J878" s="21"/>
      <c r="K878" s="21"/>
      <c r="L878" s="21"/>
      <c r="M878" s="21"/>
      <c r="N878" s="22">
        <f t="shared" si="1"/>
        <v>46206</v>
      </c>
      <c r="O878" s="23">
        <f>'RESOLUCIONES EPG'!$N878-'RESOLUCIONES EPG'!$D878</f>
        <v>3699</v>
      </c>
    </row>
    <row r="879" ht="16.5" customHeight="1">
      <c r="A879" s="29" t="str">
        <f>'RESOLUCIONES 2015'!A5243:H5243</f>
        <v/>
      </c>
      <c r="B879" s="46"/>
      <c r="C879" s="24">
        <v>284.0</v>
      </c>
      <c r="D879" s="35">
        <v>42507.0</v>
      </c>
      <c r="E879" s="33" t="s">
        <v>607</v>
      </c>
      <c r="F879" s="35"/>
      <c r="G879" s="33" t="s">
        <v>1127</v>
      </c>
      <c r="H879" s="27"/>
      <c r="I879" s="28"/>
      <c r="J879" s="21"/>
      <c r="K879" s="21"/>
      <c r="L879" s="21"/>
      <c r="M879" s="21"/>
      <c r="N879" s="22">
        <f t="shared" si="1"/>
        <v>46206</v>
      </c>
      <c r="O879" s="23">
        <f>'RESOLUCIONES EPG'!$N879-'RESOLUCIONES EPG'!$D879</f>
        <v>3699</v>
      </c>
    </row>
    <row r="880" ht="16.5" customHeight="1">
      <c r="A880" s="29" t="str">
        <f>'RESOLUCIONES 2015'!A5255:H5255</f>
        <v/>
      </c>
      <c r="B880" s="46"/>
      <c r="C880" s="16">
        <v>296.0</v>
      </c>
      <c r="D880" s="35">
        <v>42507.0</v>
      </c>
      <c r="E880" s="33" t="s">
        <v>776</v>
      </c>
      <c r="F880" s="35"/>
      <c r="G880" s="33" t="s">
        <v>89</v>
      </c>
      <c r="H880" s="27" t="s">
        <v>854</v>
      </c>
      <c r="I880" s="28"/>
      <c r="J880" s="21"/>
      <c r="K880" s="21"/>
      <c r="L880" s="21"/>
      <c r="M880" s="21"/>
      <c r="N880" s="22">
        <f t="shared" si="1"/>
        <v>46206</v>
      </c>
      <c r="O880" s="23">
        <f>'RESOLUCIONES EPG'!$N880-'RESOLUCIONES EPG'!$D880</f>
        <v>3699</v>
      </c>
    </row>
    <row r="881" ht="15.75" customHeight="1">
      <c r="A881" s="29" t="str">
        <f>'RESOLUCIONES 2015'!A5245:H5245</f>
        <v/>
      </c>
      <c r="B881" s="46"/>
      <c r="C881" s="24">
        <v>286.0</v>
      </c>
      <c r="D881" s="35">
        <v>42507.0</v>
      </c>
      <c r="E881" s="33" t="s">
        <v>1128</v>
      </c>
      <c r="F881" s="35"/>
      <c r="G881" s="33" t="s">
        <v>887</v>
      </c>
      <c r="H881" s="27" t="s">
        <v>1129</v>
      </c>
      <c r="I881" s="28"/>
      <c r="J881" s="21"/>
      <c r="K881" s="21"/>
      <c r="L881" s="21"/>
      <c r="M881" s="21"/>
      <c r="N881" s="22">
        <f t="shared" si="1"/>
        <v>46206</v>
      </c>
      <c r="O881" s="23">
        <f>'RESOLUCIONES EPG'!$N881-'RESOLUCIONES EPG'!$D881</f>
        <v>3699</v>
      </c>
    </row>
    <row r="882" ht="16.5" customHeight="1">
      <c r="A882" s="29" t="str">
        <f>'RESOLUCIONES 2015'!A5247:H5247</f>
        <v/>
      </c>
      <c r="B882" s="46"/>
      <c r="C882" s="24">
        <v>288.0</v>
      </c>
      <c r="D882" s="35">
        <v>42507.0</v>
      </c>
      <c r="E882" s="33" t="s">
        <v>787</v>
      </c>
      <c r="F882" s="35"/>
      <c r="G882" s="33" t="s">
        <v>1130</v>
      </c>
      <c r="H882" s="27"/>
      <c r="I882" s="28"/>
      <c r="J882" s="21"/>
      <c r="K882" s="21"/>
      <c r="L882" s="21"/>
      <c r="M882" s="21"/>
      <c r="N882" s="22">
        <f t="shared" si="1"/>
        <v>46206</v>
      </c>
      <c r="O882" s="23">
        <f>'RESOLUCIONES EPG'!$N882-'RESOLUCIONES EPG'!$D882</f>
        <v>3699</v>
      </c>
    </row>
    <row r="883" ht="15.75" customHeight="1">
      <c r="A883" s="29" t="str">
        <f>'RESOLUCIONES 2015'!A5251:H5251</f>
        <v/>
      </c>
      <c r="B883" s="46"/>
      <c r="C883" s="24">
        <v>292.0</v>
      </c>
      <c r="D883" s="35">
        <v>42507.0</v>
      </c>
      <c r="E883" s="33" t="s">
        <v>1131</v>
      </c>
      <c r="F883" s="35"/>
      <c r="G883" s="33" t="s">
        <v>887</v>
      </c>
      <c r="H883" s="27" t="s">
        <v>1132</v>
      </c>
      <c r="I883" s="28"/>
      <c r="J883" s="21"/>
      <c r="K883" s="21"/>
      <c r="L883" s="21"/>
      <c r="M883" s="21"/>
      <c r="N883" s="22">
        <f t="shared" si="1"/>
        <v>46206</v>
      </c>
      <c r="O883" s="23">
        <f>'RESOLUCIONES EPG'!$N883-'RESOLUCIONES EPG'!$D883</f>
        <v>3699</v>
      </c>
    </row>
    <row r="884" ht="15.75" customHeight="1">
      <c r="A884" s="29" t="str">
        <f>'RESOLUCIONES 2015'!A5253:H5253</f>
        <v/>
      </c>
      <c r="B884" s="46"/>
      <c r="C884" s="16">
        <v>294.0</v>
      </c>
      <c r="D884" s="35">
        <v>42507.0</v>
      </c>
      <c r="E884" s="33" t="s">
        <v>1133</v>
      </c>
      <c r="F884" s="35"/>
      <c r="G884" s="33" t="s">
        <v>1124</v>
      </c>
      <c r="H884" s="27"/>
      <c r="I884" s="28"/>
      <c r="J884" s="21"/>
      <c r="K884" s="21"/>
      <c r="L884" s="21"/>
      <c r="M884" s="21"/>
      <c r="N884" s="22">
        <f t="shared" si="1"/>
        <v>46206</v>
      </c>
      <c r="O884" s="23">
        <f>'RESOLUCIONES EPG'!$N884-'RESOLUCIONES EPG'!$D884</f>
        <v>3699</v>
      </c>
    </row>
    <row r="885" ht="16.5" customHeight="1">
      <c r="A885" s="29" t="str">
        <f>'RESOLUCIONES 2015'!A5249:H5249</f>
        <v/>
      </c>
      <c r="B885" s="46"/>
      <c r="C885" s="24">
        <v>290.0</v>
      </c>
      <c r="D885" s="56">
        <v>42507.0</v>
      </c>
      <c r="E885" s="33" t="s">
        <v>1134</v>
      </c>
      <c r="F885" s="56"/>
      <c r="G885" s="33" t="s">
        <v>1086</v>
      </c>
      <c r="H885" s="27"/>
      <c r="I885" s="28"/>
      <c r="J885" s="21"/>
      <c r="K885" s="21"/>
      <c r="L885" s="21"/>
      <c r="M885" s="21"/>
      <c r="N885" s="22">
        <f t="shared" si="1"/>
        <v>46206</v>
      </c>
      <c r="O885" s="23">
        <f>'RESOLUCIONES EPG'!$N885-'RESOLUCIONES EPG'!$D885</f>
        <v>3699</v>
      </c>
    </row>
    <row r="886" ht="16.5" customHeight="1">
      <c r="A886" s="29" t="str">
        <f>'RESOLUCIONES 2015'!A5244:H5244</f>
        <v/>
      </c>
      <c r="B886" s="46"/>
      <c r="C886" s="24">
        <v>285.0</v>
      </c>
      <c r="D886" s="35">
        <v>42507.0</v>
      </c>
      <c r="E886" s="33" t="s">
        <v>83</v>
      </c>
      <c r="F886" s="35"/>
      <c r="G886" s="33" t="s">
        <v>89</v>
      </c>
      <c r="H886" s="27" t="s">
        <v>878</v>
      </c>
      <c r="I886" s="28"/>
      <c r="J886" s="21"/>
      <c r="K886" s="21"/>
      <c r="L886" s="21"/>
      <c r="M886" s="21"/>
      <c r="N886" s="22">
        <f t="shared" si="1"/>
        <v>46206</v>
      </c>
      <c r="O886" s="23">
        <f>'RESOLUCIONES EPG'!$N886-'RESOLUCIONES EPG'!$D886</f>
        <v>3699</v>
      </c>
    </row>
    <row r="887" ht="16.5" customHeight="1">
      <c r="A887" s="29" t="str">
        <f>'RESOLUCIONES 2015'!A5246:H5246</f>
        <v/>
      </c>
      <c r="B887" s="46"/>
      <c r="C887" s="24">
        <v>287.0</v>
      </c>
      <c r="D887" s="78">
        <v>42507.0</v>
      </c>
      <c r="E887" s="79"/>
      <c r="F887" s="78"/>
      <c r="G887" s="79"/>
      <c r="H887" s="27"/>
      <c r="I887" s="28"/>
      <c r="J887" s="21"/>
      <c r="K887" s="21"/>
      <c r="L887" s="21"/>
      <c r="M887" s="21"/>
      <c r="N887" s="22">
        <f t="shared" si="1"/>
        <v>46206</v>
      </c>
      <c r="O887" s="23">
        <f>'RESOLUCIONES EPG'!$N887-'RESOLUCIONES EPG'!$D887</f>
        <v>3699</v>
      </c>
    </row>
    <row r="888" ht="16.5" customHeight="1">
      <c r="A888" s="29" t="str">
        <f>'RESOLUCIONES 2015'!A5257:H5257</f>
        <v/>
      </c>
      <c r="B888" s="46"/>
      <c r="C888" s="16">
        <v>298.0</v>
      </c>
      <c r="D888" s="35">
        <v>42508.0</v>
      </c>
      <c r="E888" s="33" t="s">
        <v>1050</v>
      </c>
      <c r="F888" s="35"/>
      <c r="G888" s="26" t="s">
        <v>1020</v>
      </c>
      <c r="H888" s="27"/>
      <c r="I888" s="28"/>
      <c r="J888" s="21"/>
      <c r="K888" s="21"/>
      <c r="L888" s="21"/>
      <c r="M888" s="21"/>
      <c r="N888" s="22">
        <f t="shared" si="1"/>
        <v>46206</v>
      </c>
      <c r="O888" s="23">
        <f>'RESOLUCIONES EPG'!$N888-'RESOLUCIONES EPG'!$D888</f>
        <v>3698</v>
      </c>
    </row>
    <row r="889" ht="16.5" customHeight="1">
      <c r="A889" s="29" t="str">
        <f>'RESOLUCIONES 2015'!A5256:H5256</f>
        <v/>
      </c>
      <c r="B889" s="46"/>
      <c r="C889" s="24">
        <v>297.0</v>
      </c>
      <c r="D889" s="35">
        <v>42508.0</v>
      </c>
      <c r="E889" s="33" t="s">
        <v>1135</v>
      </c>
      <c r="F889" s="35"/>
      <c r="G889" s="33" t="s">
        <v>887</v>
      </c>
      <c r="H889" s="27" t="s">
        <v>601</v>
      </c>
      <c r="I889" s="63" t="s">
        <v>1136</v>
      </c>
      <c r="J889" s="21"/>
      <c r="K889" s="21"/>
      <c r="L889" s="21"/>
      <c r="M889" s="21"/>
      <c r="N889" s="22">
        <f t="shared" si="1"/>
        <v>46206</v>
      </c>
      <c r="O889" s="23">
        <f>'RESOLUCIONES EPG'!$N889-'RESOLUCIONES EPG'!$D889</f>
        <v>3698</v>
      </c>
    </row>
    <row r="890" ht="16.5" customHeight="1">
      <c r="A890" s="29" t="str">
        <f>'RESOLUCIONES 2015'!A5266:H5266</f>
        <v/>
      </c>
      <c r="B890" s="46"/>
      <c r="C890" s="24">
        <v>307.0</v>
      </c>
      <c r="D890" s="35">
        <v>42510.0</v>
      </c>
      <c r="E890" s="33" t="s">
        <v>568</v>
      </c>
      <c r="F890" s="35"/>
      <c r="G890" s="26" t="s">
        <v>1020</v>
      </c>
      <c r="H890" s="27"/>
      <c r="I890" s="28"/>
      <c r="J890" s="21"/>
      <c r="K890" s="21"/>
      <c r="L890" s="21"/>
      <c r="M890" s="21"/>
      <c r="N890" s="22">
        <f t="shared" si="1"/>
        <v>46206</v>
      </c>
      <c r="O890" s="23">
        <f>'RESOLUCIONES EPG'!$N890-'RESOLUCIONES EPG'!$D890</f>
        <v>3696</v>
      </c>
    </row>
    <row r="891" ht="16.5" customHeight="1">
      <c r="A891" s="29" t="str">
        <f>'RESOLUCIONES 2015'!A5265:H5265</f>
        <v/>
      </c>
      <c r="B891" s="34"/>
      <c r="C891" s="24">
        <v>306.0</v>
      </c>
      <c r="D891" s="35">
        <v>42510.0</v>
      </c>
      <c r="E891" s="33" t="s">
        <v>586</v>
      </c>
      <c r="F891" s="35"/>
      <c r="G891" s="26" t="s">
        <v>1020</v>
      </c>
      <c r="H891" s="27"/>
      <c r="I891" s="63" t="s">
        <v>1137</v>
      </c>
      <c r="J891" s="21"/>
      <c r="K891" s="21"/>
      <c r="L891" s="21"/>
      <c r="M891" s="21"/>
      <c r="N891" s="22">
        <f t="shared" si="1"/>
        <v>46206</v>
      </c>
      <c r="O891" s="23">
        <f>'RESOLUCIONES EPG'!$N891-'RESOLUCIONES EPG'!$D891</f>
        <v>3696</v>
      </c>
    </row>
    <row r="892" ht="15.75" customHeight="1">
      <c r="A892" s="29" t="str">
        <f>'RESOLUCIONES 2015'!A5258:H5258</f>
        <v/>
      </c>
      <c r="B892" s="46"/>
      <c r="C892" s="16">
        <v>299.0</v>
      </c>
      <c r="D892" s="35">
        <v>42510.0</v>
      </c>
      <c r="E892" s="33" t="s">
        <v>94</v>
      </c>
      <c r="F892" s="35"/>
      <c r="G892" s="33" t="s">
        <v>845</v>
      </c>
      <c r="H892" s="27"/>
      <c r="I892" s="28"/>
      <c r="J892" s="21"/>
      <c r="K892" s="21"/>
      <c r="L892" s="21"/>
      <c r="M892" s="21"/>
      <c r="N892" s="22">
        <f t="shared" si="1"/>
        <v>46206</v>
      </c>
      <c r="O892" s="23">
        <f>'RESOLUCIONES EPG'!$N892-'RESOLUCIONES EPG'!$D892</f>
        <v>3696</v>
      </c>
    </row>
    <row r="893" ht="16.5" customHeight="1">
      <c r="A893" s="29" t="str">
        <f>'RESOLUCIONES 2015'!A5264:H5264</f>
        <v/>
      </c>
      <c r="B893" s="46"/>
      <c r="C893" s="24">
        <v>305.0</v>
      </c>
      <c r="D893" s="35">
        <v>42510.0</v>
      </c>
      <c r="E893" s="33" t="s">
        <v>600</v>
      </c>
      <c r="F893" s="35"/>
      <c r="G893" s="26" t="s">
        <v>1020</v>
      </c>
      <c r="H893" s="27"/>
      <c r="I893" s="63" t="s">
        <v>1138</v>
      </c>
      <c r="J893" s="21"/>
      <c r="K893" s="21"/>
      <c r="L893" s="21"/>
      <c r="M893" s="21"/>
      <c r="N893" s="22">
        <f t="shared" si="1"/>
        <v>46206</v>
      </c>
      <c r="O893" s="23">
        <f>'RESOLUCIONES EPG'!$N893-'RESOLUCIONES EPG'!$D893</f>
        <v>3696</v>
      </c>
    </row>
    <row r="894" ht="15.75" customHeight="1">
      <c r="A894" s="29" t="str">
        <f>'RESOLUCIONES 2015'!A5263:H5263</f>
        <v/>
      </c>
      <c r="B894" s="46"/>
      <c r="C894" s="24">
        <v>304.0</v>
      </c>
      <c r="D894" s="35">
        <v>42510.0</v>
      </c>
      <c r="E894" s="48" t="s">
        <v>1016</v>
      </c>
      <c r="F894" s="49"/>
      <c r="G894" s="64" t="s">
        <v>1020</v>
      </c>
      <c r="H894" s="50"/>
      <c r="I894" s="66" t="s">
        <v>1139</v>
      </c>
      <c r="J894" s="21"/>
      <c r="K894" s="21"/>
      <c r="L894" s="21"/>
      <c r="M894" s="21"/>
      <c r="N894" s="22">
        <f t="shared" si="1"/>
        <v>46206</v>
      </c>
      <c r="O894" s="23">
        <f>'RESOLUCIONES EPG'!$N894-'RESOLUCIONES EPG'!$D894</f>
        <v>3696</v>
      </c>
    </row>
    <row r="895" ht="15.75" customHeight="1">
      <c r="A895" s="29" t="str">
        <f>'RESOLUCIONES 2015'!A5262:H5262</f>
        <v/>
      </c>
      <c r="B895" s="46"/>
      <c r="C895" s="24">
        <v>303.0</v>
      </c>
      <c r="D895" s="35">
        <v>42510.0</v>
      </c>
      <c r="E895" s="33" t="s">
        <v>997</v>
      </c>
      <c r="F895" s="35"/>
      <c r="G895" s="26" t="s">
        <v>1020</v>
      </c>
      <c r="H895" s="27"/>
      <c r="I895" s="63" t="s">
        <v>1140</v>
      </c>
      <c r="J895" s="21"/>
      <c r="K895" s="21"/>
      <c r="L895" s="21"/>
      <c r="M895" s="21"/>
      <c r="N895" s="22">
        <f t="shared" si="1"/>
        <v>46206</v>
      </c>
      <c r="O895" s="23">
        <f>'RESOLUCIONES EPG'!$N895-'RESOLUCIONES EPG'!$D895</f>
        <v>3696</v>
      </c>
    </row>
    <row r="896" ht="16.5" customHeight="1">
      <c r="A896" s="29" t="str">
        <f>'RESOLUCIONES 2015'!A5259:H5259</f>
        <v/>
      </c>
      <c r="B896" s="46"/>
      <c r="C896" s="16">
        <v>300.0</v>
      </c>
      <c r="D896" s="35">
        <v>42510.0</v>
      </c>
      <c r="E896" s="33" t="s">
        <v>1135</v>
      </c>
      <c r="F896" s="35"/>
      <c r="G896" s="26" t="s">
        <v>1020</v>
      </c>
      <c r="H896" s="27"/>
      <c r="I896" s="63" t="s">
        <v>1141</v>
      </c>
      <c r="J896" s="21"/>
      <c r="K896" s="21"/>
      <c r="L896" s="21"/>
      <c r="M896" s="21"/>
      <c r="N896" s="22">
        <f t="shared" si="1"/>
        <v>46206</v>
      </c>
      <c r="O896" s="23">
        <f>'RESOLUCIONES EPG'!$N896-'RESOLUCIONES EPG'!$D896</f>
        <v>3696</v>
      </c>
    </row>
    <row r="897" ht="16.5" customHeight="1">
      <c r="A897" s="29" t="str">
        <f>'RESOLUCIONES 2015'!A5261:H5261</f>
        <v/>
      </c>
      <c r="B897" s="46"/>
      <c r="C897" s="24">
        <v>302.0</v>
      </c>
      <c r="D897" s="35">
        <v>42510.0</v>
      </c>
      <c r="E897" s="33" t="s">
        <v>1142</v>
      </c>
      <c r="F897" s="35"/>
      <c r="G897" s="26" t="s">
        <v>1020</v>
      </c>
      <c r="H897" s="27"/>
      <c r="I897" s="63" t="s">
        <v>1143</v>
      </c>
      <c r="J897" s="21"/>
      <c r="K897" s="21"/>
      <c r="L897" s="21"/>
      <c r="M897" s="21"/>
      <c r="N897" s="22">
        <f t="shared" si="1"/>
        <v>46206</v>
      </c>
      <c r="O897" s="23">
        <f>'RESOLUCIONES EPG'!$N897-'RESOLUCIONES EPG'!$D897</f>
        <v>3696</v>
      </c>
    </row>
    <row r="898" ht="15.75" customHeight="1">
      <c r="A898" s="29" t="str">
        <f>'RESOLUCIONES 2015'!A5260:H5260</f>
        <v/>
      </c>
      <c r="B898" s="46"/>
      <c r="C898" s="24">
        <v>301.0</v>
      </c>
      <c r="D898" s="35">
        <v>42510.0</v>
      </c>
      <c r="E898" s="33" t="s">
        <v>497</v>
      </c>
      <c r="F898" s="35"/>
      <c r="G898" s="26" t="s">
        <v>1020</v>
      </c>
      <c r="H898" s="27"/>
      <c r="I898" s="63" t="s">
        <v>1144</v>
      </c>
      <c r="J898" s="21"/>
      <c r="K898" s="21"/>
      <c r="L898" s="21"/>
      <c r="M898" s="21"/>
      <c r="N898" s="22">
        <f t="shared" si="1"/>
        <v>46206</v>
      </c>
      <c r="O898" s="23">
        <f>'RESOLUCIONES EPG'!$N898-'RESOLUCIONES EPG'!$D898</f>
        <v>3696</v>
      </c>
    </row>
    <row r="899" ht="16.5" customHeight="1">
      <c r="A899" s="29" t="str">
        <f>'RESOLUCIONES 2015'!A5267:H5267</f>
        <v/>
      </c>
      <c r="B899" s="46"/>
      <c r="C899" s="24">
        <v>308.0</v>
      </c>
      <c r="D899" s="35">
        <v>42514.0</v>
      </c>
      <c r="E899" s="33" t="s">
        <v>1145</v>
      </c>
      <c r="F899" s="35"/>
      <c r="G899" s="33" t="s">
        <v>994</v>
      </c>
      <c r="H899" s="27" t="s">
        <v>1146</v>
      </c>
      <c r="I899" s="28"/>
      <c r="J899" s="21"/>
      <c r="K899" s="21"/>
      <c r="L899" s="21"/>
      <c r="M899" s="21"/>
      <c r="N899" s="22">
        <f t="shared" si="1"/>
        <v>46206</v>
      </c>
      <c r="O899" s="23">
        <f>'RESOLUCIONES EPG'!$N899-'RESOLUCIONES EPG'!$D899</f>
        <v>3692</v>
      </c>
    </row>
    <row r="900" ht="15.75" customHeight="1">
      <c r="A900" s="29" t="str">
        <f>'RESOLUCIONES 2015'!A5271:H5271</f>
        <v/>
      </c>
      <c r="B900" s="46"/>
      <c r="C900" s="16">
        <v>312.0</v>
      </c>
      <c r="D900" s="35">
        <v>42514.0</v>
      </c>
      <c r="E900" s="33" t="s">
        <v>1123</v>
      </c>
      <c r="F900" s="35"/>
      <c r="G900" s="33" t="s">
        <v>1147</v>
      </c>
      <c r="H900" s="27"/>
      <c r="I900" s="28"/>
      <c r="J900" s="21"/>
      <c r="K900" s="21"/>
      <c r="L900" s="21"/>
      <c r="M900" s="21"/>
      <c r="N900" s="22">
        <f t="shared" si="1"/>
        <v>46206</v>
      </c>
      <c r="O900" s="23">
        <f>'RESOLUCIONES EPG'!$N900-'RESOLUCIONES EPG'!$D900</f>
        <v>3692</v>
      </c>
    </row>
    <row r="901" ht="16.5" customHeight="1">
      <c r="A901" s="29" t="str">
        <f>'RESOLUCIONES 2015'!A5268:H5268</f>
        <v/>
      </c>
      <c r="B901" s="46"/>
      <c r="C901" s="24">
        <v>309.0</v>
      </c>
      <c r="D901" s="35">
        <v>42514.0</v>
      </c>
      <c r="E901" s="33" t="s">
        <v>80</v>
      </c>
      <c r="F901" s="35"/>
      <c r="G901" s="33" t="s">
        <v>1148</v>
      </c>
      <c r="H901" s="27"/>
      <c r="I901" s="28"/>
      <c r="J901" s="21"/>
      <c r="K901" s="21"/>
      <c r="L901" s="21"/>
      <c r="M901" s="21"/>
      <c r="N901" s="22">
        <f t="shared" si="1"/>
        <v>46206</v>
      </c>
      <c r="O901" s="23">
        <f>'RESOLUCIONES EPG'!$N901-'RESOLUCIONES EPG'!$D901</f>
        <v>3692</v>
      </c>
    </row>
    <row r="902" ht="16.5" customHeight="1">
      <c r="A902" s="29" t="str">
        <f>'RESOLUCIONES 2015'!A5269:H5269</f>
        <v/>
      </c>
      <c r="B902" s="46"/>
      <c r="C902" s="24">
        <v>310.0</v>
      </c>
      <c r="D902" s="35">
        <v>42514.0</v>
      </c>
      <c r="E902" s="33" t="s">
        <v>80</v>
      </c>
      <c r="F902" s="35"/>
      <c r="G902" s="33" t="s">
        <v>363</v>
      </c>
      <c r="H902" s="27"/>
      <c r="I902" s="28"/>
      <c r="J902" s="21"/>
      <c r="K902" s="21"/>
      <c r="L902" s="21"/>
      <c r="M902" s="21"/>
      <c r="N902" s="22">
        <f t="shared" si="1"/>
        <v>46206</v>
      </c>
      <c r="O902" s="23">
        <f>'RESOLUCIONES EPG'!$N902-'RESOLUCIONES EPG'!$D902</f>
        <v>3692</v>
      </c>
    </row>
    <row r="903" ht="15.75" customHeight="1">
      <c r="A903" s="29" t="str">
        <f>'RESOLUCIONES 2015'!A5270:H5270</f>
        <v/>
      </c>
      <c r="B903" s="46"/>
      <c r="C903" s="24">
        <v>311.0</v>
      </c>
      <c r="D903" s="35">
        <v>42514.0</v>
      </c>
      <c r="E903" s="33" t="s">
        <v>80</v>
      </c>
      <c r="F903" s="35"/>
      <c r="G903" s="33" t="s">
        <v>1149</v>
      </c>
      <c r="H903" s="27"/>
      <c r="I903" s="28"/>
      <c r="J903" s="21"/>
      <c r="K903" s="21"/>
      <c r="L903" s="21"/>
      <c r="M903" s="21"/>
      <c r="N903" s="22">
        <f t="shared" si="1"/>
        <v>46206</v>
      </c>
      <c r="O903" s="23">
        <f>'RESOLUCIONES EPG'!$N903-'RESOLUCIONES EPG'!$D903</f>
        <v>3692</v>
      </c>
    </row>
    <row r="904" ht="16.5" customHeight="1">
      <c r="A904" s="29" t="str">
        <f>'RESOLUCIONES 2015'!A5272:H5272</f>
        <v/>
      </c>
      <c r="B904" s="46"/>
      <c r="C904" s="16">
        <v>313.0</v>
      </c>
      <c r="D904" s="35">
        <v>42515.0</v>
      </c>
      <c r="E904" s="33" t="s">
        <v>1150</v>
      </c>
      <c r="F904" s="35"/>
      <c r="G904" s="33" t="s">
        <v>1151</v>
      </c>
      <c r="H904" s="27"/>
      <c r="I904" s="63" t="s">
        <v>1152</v>
      </c>
      <c r="J904" s="21"/>
      <c r="K904" s="21"/>
      <c r="L904" s="21"/>
      <c r="M904" s="21"/>
      <c r="N904" s="22">
        <f t="shared" si="1"/>
        <v>46206</v>
      </c>
      <c r="O904" s="23">
        <f>'RESOLUCIONES EPG'!$N904-'RESOLUCIONES EPG'!$D904</f>
        <v>3691</v>
      </c>
    </row>
    <row r="905" ht="16.5" customHeight="1">
      <c r="A905" s="29" t="str">
        <f>'RESOLUCIONES 2015'!A5276:H5276</f>
        <v/>
      </c>
      <c r="B905" s="46"/>
      <c r="C905" s="24">
        <v>317.0</v>
      </c>
      <c r="D905" s="35">
        <v>42517.0</v>
      </c>
      <c r="E905" s="33" t="s">
        <v>972</v>
      </c>
      <c r="F905" s="35"/>
      <c r="G905" s="33" t="s">
        <v>1127</v>
      </c>
      <c r="H905" s="27"/>
      <c r="I905" s="28"/>
      <c r="J905" s="21"/>
      <c r="K905" s="21"/>
      <c r="L905" s="21"/>
      <c r="M905" s="21"/>
      <c r="N905" s="22">
        <f t="shared" si="1"/>
        <v>46206</v>
      </c>
      <c r="O905" s="23">
        <f>'RESOLUCIONES EPG'!$N905-'RESOLUCIONES EPG'!$D905</f>
        <v>3689</v>
      </c>
    </row>
    <row r="906" ht="15.75" customHeight="1">
      <c r="A906" s="29" t="str">
        <f>'RESOLUCIONES 2015'!A5275:H5275</f>
        <v/>
      </c>
      <c r="B906" s="46"/>
      <c r="C906" s="24">
        <v>316.0</v>
      </c>
      <c r="D906" s="35">
        <v>42517.0</v>
      </c>
      <c r="E906" s="33" t="s">
        <v>627</v>
      </c>
      <c r="F906" s="35"/>
      <c r="G906" s="26" t="s">
        <v>1020</v>
      </c>
      <c r="H906" s="27"/>
      <c r="I906" s="28"/>
      <c r="J906" s="21"/>
      <c r="K906" s="21"/>
      <c r="L906" s="21"/>
      <c r="M906" s="21"/>
      <c r="N906" s="22">
        <f t="shared" si="1"/>
        <v>46206</v>
      </c>
      <c r="O906" s="23">
        <f>'RESOLUCIONES EPG'!$N906-'RESOLUCIONES EPG'!$D906</f>
        <v>3689</v>
      </c>
    </row>
    <row r="907" ht="15.75" customHeight="1">
      <c r="A907" s="29" t="str">
        <f>'RESOLUCIONES 2015'!A5274:H5274</f>
        <v/>
      </c>
      <c r="B907" s="46"/>
      <c r="C907" s="24">
        <v>315.0</v>
      </c>
      <c r="D907" s="35">
        <v>42517.0</v>
      </c>
      <c r="E907" s="33" t="s">
        <v>241</v>
      </c>
      <c r="F907" s="35"/>
      <c r="G907" s="33" t="s">
        <v>887</v>
      </c>
      <c r="H907" s="27"/>
      <c r="I907" s="28"/>
      <c r="J907" s="21"/>
      <c r="K907" s="21"/>
      <c r="L907" s="21"/>
      <c r="M907" s="21"/>
      <c r="N907" s="22">
        <f t="shared" si="1"/>
        <v>46206</v>
      </c>
      <c r="O907" s="23">
        <f>'RESOLUCIONES EPG'!$N907-'RESOLUCIONES EPG'!$D907</f>
        <v>3689</v>
      </c>
    </row>
    <row r="908" ht="15.75" customHeight="1">
      <c r="A908" s="29" t="str">
        <f>'RESOLUCIONES 2015'!A5277:H5277</f>
        <v/>
      </c>
      <c r="B908" s="46"/>
      <c r="C908" s="16">
        <v>318.0</v>
      </c>
      <c r="D908" s="35">
        <v>42517.0</v>
      </c>
      <c r="E908" s="33" t="s">
        <v>1153</v>
      </c>
      <c r="F908" s="35"/>
      <c r="G908" s="33" t="s">
        <v>887</v>
      </c>
      <c r="H908" s="27"/>
      <c r="I908" s="28"/>
      <c r="J908" s="21"/>
      <c r="K908" s="21"/>
      <c r="L908" s="21"/>
      <c r="M908" s="21"/>
      <c r="N908" s="22">
        <f t="shared" si="1"/>
        <v>46206</v>
      </c>
      <c r="O908" s="23">
        <f>'RESOLUCIONES EPG'!$N908-'RESOLUCIONES EPG'!$D908</f>
        <v>3689</v>
      </c>
    </row>
    <row r="909" ht="15.75" customHeight="1">
      <c r="A909" s="29" t="str">
        <f>'RESOLUCIONES 2015'!A5273:H5273</f>
        <v/>
      </c>
      <c r="B909" s="46"/>
      <c r="C909" s="24">
        <v>314.0</v>
      </c>
      <c r="D909" s="35">
        <v>42517.0</v>
      </c>
      <c r="E909" s="33" t="s">
        <v>441</v>
      </c>
      <c r="F909" s="35"/>
      <c r="G909" s="26" t="s">
        <v>1020</v>
      </c>
      <c r="H909" s="27"/>
      <c r="I909" s="28"/>
      <c r="J909" s="21"/>
      <c r="K909" s="21"/>
      <c r="L909" s="21"/>
      <c r="M909" s="21"/>
      <c r="N909" s="22">
        <f t="shared" si="1"/>
        <v>46206</v>
      </c>
      <c r="O909" s="23">
        <f>'RESOLUCIONES EPG'!$N909-'RESOLUCIONES EPG'!$D909</f>
        <v>3689</v>
      </c>
    </row>
    <row r="910" ht="16.5" customHeight="1">
      <c r="A910" s="29" t="str">
        <f>'RESOLUCIONES 2015'!A5278:H5278</f>
        <v/>
      </c>
      <c r="B910" s="46"/>
      <c r="C910" s="24">
        <v>319.0</v>
      </c>
      <c r="D910" s="35">
        <v>42517.0</v>
      </c>
      <c r="E910" s="33" t="s">
        <v>1154</v>
      </c>
      <c r="F910" s="35"/>
      <c r="G910" s="33" t="s">
        <v>887</v>
      </c>
      <c r="H910" s="27" t="s">
        <v>1155</v>
      </c>
      <c r="I910" s="28"/>
      <c r="J910" s="21"/>
      <c r="K910" s="21"/>
      <c r="L910" s="21"/>
      <c r="M910" s="21"/>
      <c r="N910" s="22">
        <f t="shared" si="1"/>
        <v>46206</v>
      </c>
      <c r="O910" s="23">
        <f>'RESOLUCIONES EPG'!$N910-'RESOLUCIONES EPG'!$D910</f>
        <v>3689</v>
      </c>
    </row>
    <row r="911" ht="16.5" customHeight="1">
      <c r="A911" s="29" t="str">
        <f>'RESOLUCIONES 2015'!A5282:H5282</f>
        <v/>
      </c>
      <c r="B911" s="46"/>
      <c r="C911" s="24">
        <v>323.0</v>
      </c>
      <c r="D911" s="49">
        <v>42521.0</v>
      </c>
      <c r="E911" s="33" t="s">
        <v>1156</v>
      </c>
      <c r="F911" s="35"/>
      <c r="G911" s="33" t="s">
        <v>994</v>
      </c>
      <c r="H911" s="27" t="s">
        <v>1157</v>
      </c>
      <c r="I911" s="28"/>
      <c r="J911" s="21"/>
      <c r="K911" s="21"/>
      <c r="L911" s="21"/>
      <c r="M911" s="21"/>
      <c r="N911" s="22">
        <f t="shared" si="1"/>
        <v>46206</v>
      </c>
      <c r="O911" s="23">
        <f>'RESOLUCIONES EPG'!$N911-'RESOLUCIONES EPG'!$D911</f>
        <v>3685</v>
      </c>
    </row>
    <row r="912" ht="15.75" customHeight="1">
      <c r="A912" s="29" t="str">
        <f>'RESOLUCIONES 2015'!A5281:H5281</f>
        <v/>
      </c>
      <c r="B912" s="46"/>
      <c r="C912" s="16">
        <v>322.0</v>
      </c>
      <c r="D912" s="49">
        <v>42521.0</v>
      </c>
      <c r="E912" s="33" t="s">
        <v>1158</v>
      </c>
      <c r="F912" s="35"/>
      <c r="G912" s="33" t="s">
        <v>994</v>
      </c>
      <c r="H912" s="27" t="s">
        <v>1159</v>
      </c>
      <c r="I912" s="28"/>
      <c r="J912" s="21"/>
      <c r="K912" s="21"/>
      <c r="L912" s="21"/>
      <c r="M912" s="21"/>
      <c r="N912" s="22">
        <f t="shared" si="1"/>
        <v>46206</v>
      </c>
      <c r="O912" s="23">
        <f>'RESOLUCIONES EPG'!$N912-'RESOLUCIONES EPG'!$D912</f>
        <v>3685</v>
      </c>
    </row>
    <row r="913" ht="16.5" customHeight="1">
      <c r="A913" s="29" t="str">
        <f>'RESOLUCIONES 2015'!A5283:H5283</f>
        <v/>
      </c>
      <c r="B913" s="46"/>
      <c r="C913" s="24">
        <v>324.0</v>
      </c>
      <c r="D913" s="49">
        <v>42521.0</v>
      </c>
      <c r="E913" s="33" t="s">
        <v>423</v>
      </c>
      <c r="F913" s="35"/>
      <c r="G913" s="33" t="s">
        <v>1127</v>
      </c>
      <c r="H913" s="27"/>
      <c r="I913" s="28"/>
      <c r="J913" s="21"/>
      <c r="K913" s="21"/>
      <c r="L913" s="21"/>
      <c r="M913" s="21"/>
      <c r="N913" s="22">
        <f t="shared" si="1"/>
        <v>46206</v>
      </c>
      <c r="O913" s="23">
        <f>'RESOLUCIONES EPG'!$N913-'RESOLUCIONES EPG'!$D913</f>
        <v>3685</v>
      </c>
    </row>
    <row r="914" ht="16.5" customHeight="1">
      <c r="A914" s="29" t="str">
        <f>'RESOLUCIONES 2015'!A5286:H5286</f>
        <v/>
      </c>
      <c r="B914" s="46"/>
      <c r="C914" s="24">
        <v>327.0</v>
      </c>
      <c r="D914" s="49">
        <v>42521.0</v>
      </c>
      <c r="E914" s="33" t="s">
        <v>603</v>
      </c>
      <c r="F914" s="35"/>
      <c r="G914" s="26" t="s">
        <v>1020</v>
      </c>
      <c r="H914" s="27"/>
      <c r="I914" s="28"/>
      <c r="J914" s="21"/>
      <c r="K914" s="21"/>
      <c r="L914" s="21"/>
      <c r="M914" s="21"/>
      <c r="N914" s="22">
        <f t="shared" si="1"/>
        <v>46206</v>
      </c>
      <c r="O914" s="23">
        <f>'RESOLUCIONES EPG'!$N914-'RESOLUCIONES EPG'!$D914</f>
        <v>3685</v>
      </c>
    </row>
    <row r="915" ht="15.75" customHeight="1">
      <c r="A915" s="29" t="str">
        <f>'RESOLUCIONES 2015'!A5284:H5284</f>
        <v/>
      </c>
      <c r="B915" s="46"/>
      <c r="C915" s="24">
        <v>325.0</v>
      </c>
      <c r="D915" s="49">
        <v>42521.0</v>
      </c>
      <c r="E915" s="33" t="s">
        <v>1150</v>
      </c>
      <c r="F915" s="35"/>
      <c r="G915" s="33" t="s">
        <v>1046</v>
      </c>
      <c r="H915" s="27"/>
      <c r="I915" s="63" t="s">
        <v>1160</v>
      </c>
      <c r="J915" s="21"/>
      <c r="K915" s="21"/>
      <c r="L915" s="21"/>
      <c r="M915" s="21"/>
      <c r="N915" s="22">
        <f t="shared" si="1"/>
        <v>46206</v>
      </c>
      <c r="O915" s="23">
        <f>'RESOLUCIONES EPG'!$N915-'RESOLUCIONES EPG'!$D915</f>
        <v>3685</v>
      </c>
    </row>
    <row r="916" ht="15.75" customHeight="1">
      <c r="A916" s="29" t="str">
        <f>'RESOLUCIONES 2015'!A5279:H5279</f>
        <v/>
      </c>
      <c r="B916" s="46"/>
      <c r="C916" s="16">
        <v>320.0</v>
      </c>
      <c r="D916" s="49">
        <v>42521.0</v>
      </c>
      <c r="E916" s="33" t="s">
        <v>735</v>
      </c>
      <c r="F916" s="35"/>
      <c r="G916" s="26" t="s">
        <v>1020</v>
      </c>
      <c r="H916" s="27"/>
      <c r="I916" s="28"/>
      <c r="J916" s="21"/>
      <c r="K916" s="21"/>
      <c r="L916" s="21"/>
      <c r="M916" s="21"/>
      <c r="N916" s="22">
        <f t="shared" si="1"/>
        <v>46206</v>
      </c>
      <c r="O916" s="23">
        <f>'RESOLUCIONES EPG'!$N916-'RESOLUCIONES EPG'!$D916</f>
        <v>3685</v>
      </c>
    </row>
    <row r="917" ht="15.75" customHeight="1">
      <c r="A917" s="29" t="str">
        <f>'RESOLUCIONES 2015'!A5280:H5280</f>
        <v/>
      </c>
      <c r="B917" s="46"/>
      <c r="C917" s="24">
        <v>321.0</v>
      </c>
      <c r="D917" s="49">
        <v>42521.0</v>
      </c>
      <c r="E917" s="33" t="s">
        <v>1161</v>
      </c>
      <c r="F917" s="74" t="s">
        <v>1162</v>
      </c>
      <c r="G917" s="33" t="s">
        <v>994</v>
      </c>
      <c r="H917" s="27" t="s">
        <v>1163</v>
      </c>
      <c r="I917" s="28"/>
      <c r="J917" s="21"/>
      <c r="K917" s="21"/>
      <c r="L917" s="21"/>
      <c r="M917" s="21"/>
      <c r="N917" s="22">
        <f t="shared" si="1"/>
        <v>46206</v>
      </c>
      <c r="O917" s="23">
        <f>'RESOLUCIONES EPG'!$N917-'RESOLUCIONES EPG'!$D917</f>
        <v>3685</v>
      </c>
    </row>
    <row r="918" ht="16.5" customHeight="1">
      <c r="A918" s="29" t="str">
        <f>'RESOLUCIONES 2015'!A5287:H5287</f>
        <v/>
      </c>
      <c r="B918" s="46"/>
      <c r="C918" s="24">
        <v>328.0</v>
      </c>
      <c r="D918" s="49">
        <v>42521.0</v>
      </c>
      <c r="E918" s="33" t="s">
        <v>324</v>
      </c>
      <c r="F918" s="35"/>
      <c r="G918" s="33" t="s">
        <v>1127</v>
      </c>
      <c r="H918" s="27"/>
      <c r="I918" s="28"/>
      <c r="J918" s="21"/>
      <c r="K918" s="21"/>
      <c r="L918" s="21"/>
      <c r="M918" s="21"/>
      <c r="N918" s="22">
        <f t="shared" si="1"/>
        <v>46206</v>
      </c>
      <c r="O918" s="23">
        <f>'RESOLUCIONES EPG'!$N918-'RESOLUCIONES EPG'!$D918</f>
        <v>3685</v>
      </c>
    </row>
    <row r="919" ht="15.75" customHeight="1">
      <c r="A919" s="29" t="str">
        <f>'RESOLUCIONES 2015'!A5285:H5285</f>
        <v/>
      </c>
      <c r="B919" s="46"/>
      <c r="C919" s="24">
        <v>326.0</v>
      </c>
      <c r="D919" s="49">
        <v>42521.0</v>
      </c>
      <c r="E919" s="33" t="s">
        <v>401</v>
      </c>
      <c r="F919" s="35"/>
      <c r="G919" s="33" t="s">
        <v>1127</v>
      </c>
      <c r="H919" s="27"/>
      <c r="I919" s="28"/>
      <c r="J919" s="21"/>
      <c r="K919" s="21"/>
      <c r="L919" s="21"/>
      <c r="M919" s="21"/>
      <c r="N919" s="22">
        <f t="shared" si="1"/>
        <v>46206</v>
      </c>
      <c r="O919" s="23">
        <f>'RESOLUCIONES EPG'!$N919-'RESOLUCIONES EPG'!$D919</f>
        <v>3685</v>
      </c>
    </row>
    <row r="920" ht="15.75" customHeight="1">
      <c r="A920" s="29" t="str">
        <f>'RESOLUCIONES 2015'!A5290:H5290</f>
        <v/>
      </c>
      <c r="B920" s="46"/>
      <c r="C920" s="16">
        <v>331.0</v>
      </c>
      <c r="D920" s="49">
        <v>42528.0</v>
      </c>
      <c r="E920" s="33" t="s">
        <v>787</v>
      </c>
      <c r="F920" s="35"/>
      <c r="G920" s="33" t="s">
        <v>851</v>
      </c>
      <c r="H920" s="27"/>
      <c r="I920" s="28"/>
      <c r="J920" s="21"/>
      <c r="K920" s="21"/>
      <c r="L920" s="21"/>
      <c r="M920" s="21"/>
      <c r="N920" s="22">
        <f t="shared" si="1"/>
        <v>46206</v>
      </c>
      <c r="O920" s="23">
        <f>'RESOLUCIONES EPG'!$N920-'RESOLUCIONES EPG'!$D920</f>
        <v>3678</v>
      </c>
    </row>
    <row r="921" ht="15.75" customHeight="1">
      <c r="A921" s="29" t="str">
        <f>'RESOLUCIONES 2015'!A5289:H5289</f>
        <v/>
      </c>
      <c r="B921" s="46"/>
      <c r="C921" s="24">
        <v>330.0</v>
      </c>
      <c r="D921" s="49">
        <v>42528.0</v>
      </c>
      <c r="E921" s="33" t="s">
        <v>1164</v>
      </c>
      <c r="F921" s="35"/>
      <c r="G921" s="33" t="s">
        <v>1086</v>
      </c>
      <c r="H921" s="27"/>
      <c r="I921" s="63" t="s">
        <v>1165</v>
      </c>
      <c r="J921" s="21"/>
      <c r="K921" s="21"/>
      <c r="L921" s="21"/>
      <c r="M921" s="21"/>
      <c r="N921" s="22">
        <f t="shared" si="1"/>
        <v>46206</v>
      </c>
      <c r="O921" s="23">
        <f>'RESOLUCIONES EPG'!$N921-'RESOLUCIONES EPG'!$D921</f>
        <v>3678</v>
      </c>
    </row>
    <row r="922" ht="15.75" customHeight="1">
      <c r="A922" s="29" t="str">
        <f>'RESOLUCIONES 2015'!A5292:H5292</f>
        <v/>
      </c>
      <c r="B922" s="46"/>
      <c r="C922" s="24">
        <v>333.0</v>
      </c>
      <c r="D922" s="49">
        <v>42530.0</v>
      </c>
      <c r="E922" s="33" t="s">
        <v>1125</v>
      </c>
      <c r="F922" s="35"/>
      <c r="G922" s="33" t="s">
        <v>1166</v>
      </c>
      <c r="H922" s="27"/>
      <c r="I922" s="63" t="s">
        <v>1167</v>
      </c>
      <c r="J922" s="21"/>
      <c r="K922" s="21"/>
      <c r="L922" s="21"/>
      <c r="M922" s="21"/>
      <c r="N922" s="22">
        <f t="shared" si="1"/>
        <v>46206</v>
      </c>
      <c r="O922" s="23">
        <f>'RESOLUCIONES EPG'!$N922-'RESOLUCIONES EPG'!$D922</f>
        <v>3676</v>
      </c>
    </row>
    <row r="923" ht="15.75" customHeight="1">
      <c r="A923" s="29" t="str">
        <f>'RESOLUCIONES 2015'!A5295:H5295</f>
        <v/>
      </c>
      <c r="B923" s="46"/>
      <c r="C923" s="16">
        <v>336.0</v>
      </c>
      <c r="D923" s="49">
        <v>42530.0</v>
      </c>
      <c r="E923" s="33" t="s">
        <v>1125</v>
      </c>
      <c r="F923" s="35"/>
      <c r="G923" s="33" t="s">
        <v>1168</v>
      </c>
      <c r="H923" s="50"/>
      <c r="I923" s="63" t="s">
        <v>1169</v>
      </c>
      <c r="J923" s="21"/>
      <c r="K923" s="21"/>
      <c r="L923" s="21"/>
      <c r="M923" s="21"/>
      <c r="N923" s="22">
        <f t="shared" si="1"/>
        <v>46206</v>
      </c>
      <c r="O923" s="23">
        <f>'RESOLUCIONES EPG'!$N923-'RESOLUCIONES EPG'!$D923</f>
        <v>3676</v>
      </c>
    </row>
    <row r="924" ht="16.5" customHeight="1">
      <c r="A924" s="29" t="str">
        <f>'RESOLUCIONES 2015'!A5291:H5291</f>
        <v/>
      </c>
      <c r="B924" s="46"/>
      <c r="C924" s="24">
        <v>332.0</v>
      </c>
      <c r="D924" s="49">
        <v>42530.0</v>
      </c>
      <c r="E924" s="48" t="s">
        <v>1170</v>
      </c>
      <c r="F924" s="49"/>
      <c r="G924" s="48" t="s">
        <v>1168</v>
      </c>
      <c r="H924" s="50"/>
      <c r="I924" s="66" t="s">
        <v>1171</v>
      </c>
      <c r="J924" s="21"/>
      <c r="K924" s="21"/>
      <c r="L924" s="21"/>
      <c r="M924" s="21"/>
      <c r="N924" s="22">
        <f t="shared" si="1"/>
        <v>46206</v>
      </c>
      <c r="O924" s="23">
        <f>'RESOLUCIONES EPG'!$N924-'RESOLUCIONES EPG'!$D924</f>
        <v>3676</v>
      </c>
    </row>
    <row r="925" ht="16.5" customHeight="1">
      <c r="A925" s="29" t="str">
        <f>'RESOLUCIONES 2015'!A5293:H5293</f>
        <v/>
      </c>
      <c r="B925" s="46"/>
      <c r="C925" s="24">
        <v>334.0</v>
      </c>
      <c r="D925" s="49">
        <v>42530.0</v>
      </c>
      <c r="E925" s="33" t="s">
        <v>1172</v>
      </c>
      <c r="F925" s="80" t="s">
        <v>1173</v>
      </c>
      <c r="G925" s="33" t="s">
        <v>1168</v>
      </c>
      <c r="H925" s="27"/>
      <c r="I925" s="63" t="s">
        <v>1174</v>
      </c>
      <c r="J925" s="21"/>
      <c r="K925" s="21"/>
      <c r="L925" s="21"/>
      <c r="M925" s="21"/>
      <c r="N925" s="22">
        <f t="shared" si="1"/>
        <v>46206</v>
      </c>
      <c r="O925" s="23">
        <f>'RESOLUCIONES EPG'!$N925-'RESOLUCIONES EPG'!$D925</f>
        <v>3676</v>
      </c>
    </row>
    <row r="926" ht="16.5" customHeight="1">
      <c r="A926" s="29" t="str">
        <f>'RESOLUCIONES 2015'!A5297:H5297</f>
        <v/>
      </c>
      <c r="B926" s="46"/>
      <c r="C926" s="24">
        <v>338.0</v>
      </c>
      <c r="D926" s="49">
        <v>42530.0</v>
      </c>
      <c r="E926" s="33" t="s">
        <v>1175</v>
      </c>
      <c r="F926" s="35"/>
      <c r="G926" s="33" t="s">
        <v>1176</v>
      </c>
      <c r="H926" s="27"/>
      <c r="I926" s="63" t="s">
        <v>1177</v>
      </c>
      <c r="J926" s="21"/>
      <c r="K926" s="21"/>
      <c r="L926" s="21"/>
      <c r="M926" s="21"/>
      <c r="N926" s="22">
        <f t="shared" si="1"/>
        <v>46206</v>
      </c>
      <c r="O926" s="23">
        <f>'RESOLUCIONES EPG'!$N926-'RESOLUCIONES EPG'!$D926</f>
        <v>3676</v>
      </c>
    </row>
    <row r="927" ht="15.75" customHeight="1">
      <c r="A927" s="29" t="str">
        <f>'RESOLUCIONES 2015'!A5298:H5298</f>
        <v/>
      </c>
      <c r="B927" s="46"/>
      <c r="C927" s="16">
        <v>339.0</v>
      </c>
      <c r="D927" s="49">
        <v>42530.0</v>
      </c>
      <c r="E927" s="33" t="s">
        <v>1178</v>
      </c>
      <c r="F927" s="35"/>
      <c r="G927" s="33" t="s">
        <v>1176</v>
      </c>
      <c r="H927" s="27"/>
      <c r="I927" s="63" t="s">
        <v>1179</v>
      </c>
      <c r="J927" s="21"/>
      <c r="K927" s="21"/>
      <c r="L927" s="21"/>
      <c r="M927" s="21"/>
      <c r="N927" s="22">
        <f t="shared" si="1"/>
        <v>46206</v>
      </c>
      <c r="O927" s="23">
        <f>'RESOLUCIONES EPG'!$N927-'RESOLUCIONES EPG'!$D927</f>
        <v>3676</v>
      </c>
    </row>
    <row r="928" ht="15.75" customHeight="1">
      <c r="A928" s="29" t="str">
        <f>'RESOLUCIONES 2015'!A5296:H5296</f>
        <v/>
      </c>
      <c r="B928" s="46"/>
      <c r="C928" s="24">
        <v>337.0</v>
      </c>
      <c r="D928" s="49">
        <v>42530.0</v>
      </c>
      <c r="E928" s="33" t="s">
        <v>1180</v>
      </c>
      <c r="F928" s="35"/>
      <c r="G928" s="33" t="s">
        <v>1168</v>
      </c>
      <c r="H928" s="27"/>
      <c r="I928" s="63" t="s">
        <v>1181</v>
      </c>
      <c r="J928" s="21"/>
      <c r="K928" s="21"/>
      <c r="L928" s="21"/>
      <c r="M928" s="21"/>
      <c r="N928" s="22">
        <f t="shared" si="1"/>
        <v>46206</v>
      </c>
      <c r="O928" s="23">
        <f>'RESOLUCIONES EPG'!$N928-'RESOLUCIONES EPG'!$D928</f>
        <v>3676</v>
      </c>
    </row>
    <row r="929" ht="15.75" customHeight="1">
      <c r="A929" s="29" t="str">
        <f>'RESOLUCIONES 2015'!A5294:H5294</f>
        <v/>
      </c>
      <c r="B929" s="46"/>
      <c r="C929" s="24">
        <v>335.0</v>
      </c>
      <c r="D929" s="49">
        <v>42530.0</v>
      </c>
      <c r="E929" s="33" t="s">
        <v>1182</v>
      </c>
      <c r="F929" s="35"/>
      <c r="G929" s="33" t="s">
        <v>1183</v>
      </c>
      <c r="H929" s="27"/>
      <c r="I929" s="63" t="s">
        <v>1184</v>
      </c>
      <c r="J929" s="21"/>
      <c r="K929" s="21"/>
      <c r="L929" s="21"/>
      <c r="M929" s="21"/>
      <c r="N929" s="22">
        <f t="shared" si="1"/>
        <v>46206</v>
      </c>
      <c r="O929" s="23">
        <f>'RESOLUCIONES EPG'!$N929-'RESOLUCIONES EPG'!$D929</f>
        <v>3676</v>
      </c>
    </row>
    <row r="930" ht="15.75" customHeight="1">
      <c r="A930" s="29" t="str">
        <f>'RESOLUCIONES 2015'!A5306:H5306</f>
        <v/>
      </c>
      <c r="B930" s="46"/>
      <c r="C930" s="16">
        <v>347.0</v>
      </c>
      <c r="D930" s="49">
        <v>42531.0</v>
      </c>
      <c r="E930" s="33" t="s">
        <v>1085</v>
      </c>
      <c r="F930" s="35"/>
      <c r="G930" s="33" t="s">
        <v>1086</v>
      </c>
      <c r="H930" s="27"/>
      <c r="I930" s="28"/>
      <c r="J930" s="21"/>
      <c r="K930" s="21"/>
      <c r="L930" s="21"/>
      <c r="M930" s="21"/>
      <c r="N930" s="22">
        <f t="shared" si="1"/>
        <v>46206</v>
      </c>
      <c r="O930" s="23">
        <f>'RESOLUCIONES EPG'!$N930-'RESOLUCIONES EPG'!$D930</f>
        <v>3675</v>
      </c>
    </row>
    <row r="931" ht="16.5" customHeight="1">
      <c r="A931" s="29" t="str">
        <f>'RESOLUCIONES 2015'!A5302:H5302</f>
        <v/>
      </c>
      <c r="B931" s="46"/>
      <c r="C931" s="24">
        <v>343.0</v>
      </c>
      <c r="D931" s="49">
        <v>42531.0</v>
      </c>
      <c r="E931" s="33" t="s">
        <v>1037</v>
      </c>
      <c r="F931" s="35"/>
      <c r="G931" s="26" t="s">
        <v>1020</v>
      </c>
      <c r="H931" s="27"/>
      <c r="I931" s="28"/>
      <c r="J931" s="21"/>
      <c r="K931" s="21"/>
      <c r="L931" s="21"/>
      <c r="M931" s="21"/>
      <c r="N931" s="22">
        <f t="shared" si="1"/>
        <v>46206</v>
      </c>
      <c r="O931" s="23">
        <f>'RESOLUCIONES EPG'!$N931-'RESOLUCIONES EPG'!$D931</f>
        <v>3675</v>
      </c>
    </row>
    <row r="932" ht="16.5" customHeight="1">
      <c r="A932" s="29" t="str">
        <f>'RESOLUCIONES 2015'!A5300:H5300</f>
        <v/>
      </c>
      <c r="B932" s="46"/>
      <c r="C932" s="24">
        <v>341.0</v>
      </c>
      <c r="D932" s="49">
        <v>42531.0</v>
      </c>
      <c r="E932" s="33" t="s">
        <v>957</v>
      </c>
      <c r="F932" s="35"/>
      <c r="G932" s="26" t="s">
        <v>1020</v>
      </c>
      <c r="H932" s="27"/>
      <c r="I932" s="28"/>
      <c r="J932" s="21"/>
      <c r="K932" s="21"/>
      <c r="L932" s="21"/>
      <c r="M932" s="21"/>
      <c r="N932" s="22">
        <f t="shared" si="1"/>
        <v>46206</v>
      </c>
      <c r="O932" s="23">
        <f>'RESOLUCIONES EPG'!$N932-'RESOLUCIONES EPG'!$D932</f>
        <v>3675</v>
      </c>
    </row>
    <row r="933" ht="15.75" customHeight="1">
      <c r="A933" s="29" t="str">
        <f>'RESOLUCIONES 2015'!A5299:H5299</f>
        <v/>
      </c>
      <c r="B933" s="46"/>
      <c r="C933" s="24">
        <v>340.0</v>
      </c>
      <c r="D933" s="49">
        <v>42531.0</v>
      </c>
      <c r="E933" s="33" t="s">
        <v>238</v>
      </c>
      <c r="F933" s="35"/>
      <c r="G933" s="33" t="s">
        <v>1127</v>
      </c>
      <c r="H933" s="27"/>
      <c r="I933" s="63" t="s">
        <v>1185</v>
      </c>
      <c r="J933" s="21"/>
      <c r="K933" s="21"/>
      <c r="L933" s="21"/>
      <c r="M933" s="21"/>
      <c r="N933" s="22">
        <f t="shared" si="1"/>
        <v>46206</v>
      </c>
      <c r="O933" s="23">
        <f>'RESOLUCIONES EPG'!$N933-'RESOLUCIONES EPG'!$D933</f>
        <v>3675</v>
      </c>
    </row>
    <row r="934" ht="16.5" customHeight="1">
      <c r="A934" s="29" t="str">
        <f>'RESOLUCIONES 2015'!A5301:H5301</f>
        <v/>
      </c>
      <c r="B934" s="46"/>
      <c r="C934" s="16">
        <v>342.0</v>
      </c>
      <c r="D934" s="49">
        <v>42531.0</v>
      </c>
      <c r="E934" s="43" t="s">
        <v>322</v>
      </c>
      <c r="F934" s="35"/>
      <c r="G934" s="33" t="s">
        <v>1127</v>
      </c>
      <c r="H934" s="27"/>
      <c r="I934" s="28"/>
      <c r="J934" s="21"/>
      <c r="K934" s="21"/>
      <c r="L934" s="21"/>
      <c r="M934" s="21"/>
      <c r="N934" s="22">
        <f t="shared" si="1"/>
        <v>46206</v>
      </c>
      <c r="O934" s="23">
        <f>'RESOLUCIONES EPG'!$N934-'RESOLUCIONES EPG'!$D934</f>
        <v>3675</v>
      </c>
    </row>
    <row r="935" ht="16.5" customHeight="1">
      <c r="A935" s="29" t="str">
        <f>'RESOLUCIONES 2015'!A5303:H5303</f>
        <v/>
      </c>
      <c r="B935" s="34"/>
      <c r="C935" s="24">
        <v>344.0</v>
      </c>
      <c r="D935" s="49">
        <v>42531.0</v>
      </c>
      <c r="E935" s="33" t="s">
        <v>1186</v>
      </c>
      <c r="F935" s="35"/>
      <c r="G935" s="33" t="s">
        <v>1187</v>
      </c>
      <c r="H935" s="27"/>
      <c r="I935" s="28"/>
      <c r="J935" s="21"/>
      <c r="K935" s="21"/>
      <c r="L935" s="21"/>
      <c r="M935" s="21"/>
      <c r="N935" s="22">
        <f t="shared" si="1"/>
        <v>46206</v>
      </c>
      <c r="O935" s="23">
        <f>'RESOLUCIONES EPG'!$N935-'RESOLUCIONES EPG'!$D935</f>
        <v>3675</v>
      </c>
    </row>
    <row r="936" ht="15.75" customHeight="1">
      <c r="A936" s="29" t="str">
        <f>'RESOLUCIONES 2015'!A5304:H5304</f>
        <v/>
      </c>
      <c r="B936" s="46"/>
      <c r="C936" s="24">
        <v>345.0</v>
      </c>
      <c r="D936" s="49">
        <v>42531.0</v>
      </c>
      <c r="E936" s="33" t="s">
        <v>1188</v>
      </c>
      <c r="F936" s="35"/>
      <c r="G936" s="33" t="s">
        <v>1189</v>
      </c>
      <c r="H936" s="27"/>
      <c r="I936" s="28"/>
      <c r="J936" s="21"/>
      <c r="K936" s="21"/>
      <c r="L936" s="21"/>
      <c r="M936" s="21"/>
      <c r="N936" s="22">
        <f t="shared" si="1"/>
        <v>46206</v>
      </c>
      <c r="O936" s="23">
        <f>'RESOLUCIONES EPG'!$N936-'RESOLUCIONES EPG'!$D936</f>
        <v>3675</v>
      </c>
    </row>
    <row r="937" ht="16.5" customHeight="1">
      <c r="A937" s="29" t="str">
        <f>'RESOLUCIONES 2015'!A5305:H5305</f>
        <v/>
      </c>
      <c r="B937" s="34"/>
      <c r="C937" s="16">
        <v>346.0</v>
      </c>
      <c r="D937" s="35">
        <v>42531.0</v>
      </c>
      <c r="E937" s="33" t="s">
        <v>1188</v>
      </c>
      <c r="F937" s="35"/>
      <c r="G937" s="33" t="s">
        <v>1190</v>
      </c>
      <c r="H937" s="27"/>
      <c r="I937" s="28"/>
      <c r="J937" s="21"/>
      <c r="K937" s="21"/>
      <c r="L937" s="21"/>
      <c r="M937" s="21"/>
      <c r="N937" s="22">
        <f t="shared" si="1"/>
        <v>46206</v>
      </c>
      <c r="O937" s="23">
        <f>'RESOLUCIONES EPG'!$N937-'RESOLUCIONES EPG'!$D937</f>
        <v>3675</v>
      </c>
    </row>
    <row r="938" ht="16.5" customHeight="1">
      <c r="A938" s="29" t="str">
        <f>'RESOLUCIONES 2015'!A5311:H5311</f>
        <v/>
      </c>
      <c r="B938" s="46"/>
      <c r="C938" s="24">
        <v>352.0</v>
      </c>
      <c r="D938" s="49">
        <v>42534.0</v>
      </c>
      <c r="E938" s="33" t="s">
        <v>1191</v>
      </c>
      <c r="F938" s="35"/>
      <c r="G938" s="33" t="s">
        <v>994</v>
      </c>
      <c r="H938" s="27" t="s">
        <v>1157</v>
      </c>
      <c r="I938" s="28"/>
      <c r="J938" s="21"/>
      <c r="K938" s="21"/>
      <c r="L938" s="21"/>
      <c r="M938" s="21"/>
      <c r="N938" s="22">
        <f t="shared" si="1"/>
        <v>46206</v>
      </c>
      <c r="O938" s="23">
        <f>'RESOLUCIONES EPG'!$N938-'RESOLUCIONES EPG'!$D938</f>
        <v>3672</v>
      </c>
    </row>
    <row r="939" ht="16.5" customHeight="1">
      <c r="A939" s="29" t="str">
        <f>'RESOLUCIONES 2015'!A5312:H5312</f>
        <v/>
      </c>
      <c r="B939" s="46"/>
      <c r="C939" s="24">
        <v>353.0</v>
      </c>
      <c r="D939" s="49">
        <v>42534.0</v>
      </c>
      <c r="E939" s="33" t="s">
        <v>1191</v>
      </c>
      <c r="F939" s="35"/>
      <c r="G939" s="33" t="s">
        <v>797</v>
      </c>
      <c r="H939" s="27" t="s">
        <v>1157</v>
      </c>
      <c r="I939" s="28"/>
      <c r="J939" s="21"/>
      <c r="K939" s="21"/>
      <c r="L939" s="21"/>
      <c r="M939" s="21"/>
      <c r="N939" s="22">
        <f t="shared" si="1"/>
        <v>46206</v>
      </c>
      <c r="O939" s="23">
        <f>'RESOLUCIONES EPG'!$N939-'RESOLUCIONES EPG'!$D939</f>
        <v>3672</v>
      </c>
    </row>
    <row r="940" ht="16.5" customHeight="1">
      <c r="A940" s="29" t="str">
        <f>'RESOLUCIONES 2015'!A5310:H5310</f>
        <v/>
      </c>
      <c r="B940" s="46"/>
      <c r="C940" s="24">
        <v>351.0</v>
      </c>
      <c r="D940" s="49">
        <v>42534.0</v>
      </c>
      <c r="E940" s="33" t="s">
        <v>1047</v>
      </c>
      <c r="F940" s="35"/>
      <c r="G940" s="33" t="s">
        <v>994</v>
      </c>
      <c r="H940" s="27" t="s">
        <v>1159</v>
      </c>
      <c r="I940" s="28"/>
      <c r="J940" s="21"/>
      <c r="K940" s="21"/>
      <c r="L940" s="21"/>
      <c r="M940" s="21"/>
      <c r="N940" s="22">
        <f t="shared" si="1"/>
        <v>46206</v>
      </c>
      <c r="O940" s="23">
        <f>'RESOLUCIONES EPG'!$N940-'RESOLUCIONES EPG'!$D940</f>
        <v>3672</v>
      </c>
    </row>
    <row r="941" ht="16.5" customHeight="1">
      <c r="A941" s="29" t="str">
        <f>'RESOLUCIONES 2015'!A5307:H5307</f>
        <v/>
      </c>
      <c r="B941" s="46"/>
      <c r="C941" s="16">
        <v>348.0</v>
      </c>
      <c r="D941" s="49">
        <v>42534.0</v>
      </c>
      <c r="E941" s="33" t="s">
        <v>1042</v>
      </c>
      <c r="F941" s="35"/>
      <c r="G941" s="33" t="s">
        <v>50</v>
      </c>
      <c r="H941" s="27"/>
      <c r="I941" s="28"/>
      <c r="J941" s="21"/>
      <c r="K941" s="21"/>
      <c r="L941" s="21"/>
      <c r="M941" s="21"/>
      <c r="N941" s="22">
        <f t="shared" si="1"/>
        <v>46206</v>
      </c>
      <c r="O941" s="23">
        <f>'RESOLUCIONES EPG'!$N941-'RESOLUCIONES EPG'!$D941</f>
        <v>3672</v>
      </c>
    </row>
    <row r="942" ht="16.5" customHeight="1">
      <c r="A942" s="29" t="str">
        <f>'RESOLUCIONES 2015'!A5315:H5315</f>
        <v/>
      </c>
      <c r="B942" s="46"/>
      <c r="C942" s="24">
        <v>356.0</v>
      </c>
      <c r="D942" s="49">
        <v>42534.0</v>
      </c>
      <c r="E942" s="33" t="s">
        <v>997</v>
      </c>
      <c r="F942" s="35"/>
      <c r="G942" s="33" t="s">
        <v>1192</v>
      </c>
      <c r="H942" s="27"/>
      <c r="I942" s="28"/>
      <c r="J942" s="21"/>
      <c r="K942" s="21"/>
      <c r="L942" s="21"/>
      <c r="M942" s="21"/>
      <c r="N942" s="22">
        <f t="shared" si="1"/>
        <v>46206</v>
      </c>
      <c r="O942" s="23">
        <f>'RESOLUCIONES EPG'!$N942-'RESOLUCIONES EPG'!$D942</f>
        <v>3672</v>
      </c>
    </row>
    <row r="943" ht="16.5" customHeight="1">
      <c r="A943" s="29" t="str">
        <f>'RESOLUCIONES 2015'!A5313:H5313</f>
        <v/>
      </c>
      <c r="B943" s="46"/>
      <c r="C943" s="24">
        <v>354.0</v>
      </c>
      <c r="D943" s="35">
        <v>42534.0</v>
      </c>
      <c r="E943" s="33" t="s">
        <v>1193</v>
      </c>
      <c r="F943" s="35"/>
      <c r="G943" s="26" t="s">
        <v>1020</v>
      </c>
      <c r="H943" s="27"/>
      <c r="I943" s="28"/>
      <c r="J943" s="21"/>
      <c r="K943" s="21"/>
      <c r="L943" s="21"/>
      <c r="M943" s="21"/>
      <c r="N943" s="22">
        <f t="shared" si="1"/>
        <v>46206</v>
      </c>
      <c r="O943" s="23">
        <f>'RESOLUCIONES EPG'!$N943-'RESOLUCIONES EPG'!$D943</f>
        <v>3672</v>
      </c>
    </row>
    <row r="944" ht="16.5" customHeight="1">
      <c r="A944" s="29" t="str">
        <f>'RESOLUCIONES 2015'!A5314:H5314</f>
        <v/>
      </c>
      <c r="B944" s="46"/>
      <c r="C944" s="16">
        <v>355.0</v>
      </c>
      <c r="D944" s="35">
        <v>42534.0</v>
      </c>
      <c r="E944" s="33" t="s">
        <v>378</v>
      </c>
      <c r="F944" s="35"/>
      <c r="G944" s="33" t="s">
        <v>89</v>
      </c>
      <c r="H944" s="27" t="s">
        <v>849</v>
      </c>
      <c r="I944" s="28"/>
      <c r="J944" s="21"/>
      <c r="K944" s="21"/>
      <c r="L944" s="21"/>
      <c r="M944" s="21"/>
      <c r="N944" s="22">
        <f t="shared" si="1"/>
        <v>46206</v>
      </c>
      <c r="O944" s="23">
        <f>'RESOLUCIONES EPG'!$N944-'RESOLUCIONES EPG'!$D944</f>
        <v>3672</v>
      </c>
    </row>
    <row r="945" ht="15.75" customHeight="1">
      <c r="A945" s="29" t="str">
        <f>'RESOLUCIONES 2015'!A5316:H5316</f>
        <v/>
      </c>
      <c r="B945" s="46"/>
      <c r="C945" s="24">
        <v>357.0</v>
      </c>
      <c r="D945" s="35">
        <v>42534.0</v>
      </c>
      <c r="E945" s="81" t="s">
        <v>1194</v>
      </c>
      <c r="F945" s="35"/>
      <c r="G945" s="33" t="s">
        <v>1195</v>
      </c>
      <c r="H945" s="27"/>
      <c r="I945" s="28"/>
      <c r="J945" s="21"/>
      <c r="K945" s="21"/>
      <c r="L945" s="21"/>
      <c r="M945" s="21"/>
      <c r="N945" s="22">
        <f t="shared" si="1"/>
        <v>46206</v>
      </c>
      <c r="O945" s="23">
        <f>'RESOLUCIONES EPG'!$N945-'RESOLUCIONES EPG'!$D945</f>
        <v>3672</v>
      </c>
    </row>
    <row r="946" ht="15.75" customHeight="1">
      <c r="A946" s="29" t="str">
        <f>'RESOLUCIONES 2015'!A5308:H5308</f>
        <v/>
      </c>
      <c r="B946" s="46"/>
      <c r="C946" s="24">
        <v>349.0</v>
      </c>
      <c r="D946" s="35">
        <v>42534.0</v>
      </c>
      <c r="E946" s="33" t="s">
        <v>1196</v>
      </c>
      <c r="F946" s="35"/>
      <c r="G946" s="33" t="s">
        <v>994</v>
      </c>
      <c r="H946" s="27" t="s">
        <v>1157</v>
      </c>
      <c r="I946" s="28"/>
      <c r="J946" s="21"/>
      <c r="K946" s="21"/>
      <c r="L946" s="21"/>
      <c r="M946" s="21"/>
      <c r="N946" s="22">
        <f t="shared" si="1"/>
        <v>46206</v>
      </c>
      <c r="O946" s="23">
        <f>'RESOLUCIONES EPG'!$N946-'RESOLUCIONES EPG'!$D946</f>
        <v>3672</v>
      </c>
    </row>
    <row r="947" ht="15.75" customHeight="1">
      <c r="A947" s="29" t="str">
        <f>'RESOLUCIONES 2015'!A5309:H5309</f>
        <v/>
      </c>
      <c r="B947" s="46"/>
      <c r="C947" s="24">
        <v>350.0</v>
      </c>
      <c r="D947" s="35">
        <v>42534.0</v>
      </c>
      <c r="E947" s="33" t="s">
        <v>304</v>
      </c>
      <c r="F947" s="35"/>
      <c r="G947" s="33" t="s">
        <v>50</v>
      </c>
      <c r="H947" s="27"/>
      <c r="I947" s="28"/>
      <c r="J947" s="21"/>
      <c r="K947" s="21"/>
      <c r="L947" s="21"/>
      <c r="M947" s="21"/>
      <c r="N947" s="22">
        <f t="shared" si="1"/>
        <v>46206</v>
      </c>
      <c r="O947" s="23">
        <f>'RESOLUCIONES EPG'!$N947-'RESOLUCIONES EPG'!$D947</f>
        <v>3672</v>
      </c>
    </row>
    <row r="948" ht="15.75" customHeight="1">
      <c r="A948" s="29" t="str">
        <f>'RESOLUCIONES 2015'!A5317:H5317</f>
        <v/>
      </c>
      <c r="B948" s="46"/>
      <c r="C948" s="16">
        <v>358.0</v>
      </c>
      <c r="D948" s="35">
        <v>42535.0</v>
      </c>
      <c r="E948" s="55" t="s">
        <v>17</v>
      </c>
      <c r="F948" s="35"/>
      <c r="G948" s="33" t="s">
        <v>1197</v>
      </c>
      <c r="H948" s="27"/>
      <c r="I948" s="28"/>
      <c r="J948" s="21"/>
      <c r="K948" s="21"/>
      <c r="L948" s="21"/>
      <c r="M948" s="21"/>
      <c r="N948" s="22">
        <f t="shared" si="1"/>
        <v>46206</v>
      </c>
      <c r="O948" s="23">
        <f>'RESOLUCIONES EPG'!$N948-'RESOLUCIONES EPG'!$D948</f>
        <v>3671</v>
      </c>
    </row>
    <row r="949" ht="15.75" customHeight="1">
      <c r="A949" s="29" t="str">
        <f>'RESOLUCIONES 2015'!A5321:H5321</f>
        <v/>
      </c>
      <c r="B949" s="46"/>
      <c r="C949" s="24">
        <v>362.0</v>
      </c>
      <c r="D949" s="35">
        <v>42538.0</v>
      </c>
      <c r="E949" s="55" t="s">
        <v>1198</v>
      </c>
      <c r="F949" s="35"/>
      <c r="G949" s="33" t="s">
        <v>887</v>
      </c>
      <c r="H949" s="27"/>
      <c r="I949" s="21"/>
      <c r="J949" s="21"/>
      <c r="K949" s="21"/>
      <c r="L949" s="21"/>
      <c r="M949" s="21"/>
      <c r="N949" s="22">
        <f t="shared" si="1"/>
        <v>46206</v>
      </c>
      <c r="O949" s="23">
        <f>'RESOLUCIONES EPG'!$N949-'RESOLUCIONES EPG'!$D949</f>
        <v>3668</v>
      </c>
    </row>
    <row r="950" ht="15.75" customHeight="1">
      <c r="A950" s="29" t="str">
        <f>'RESOLUCIONES 2015'!A5322:H5322</f>
        <v/>
      </c>
      <c r="B950" s="46"/>
      <c r="C950" s="24">
        <v>363.0</v>
      </c>
      <c r="D950" s="35">
        <v>42538.0</v>
      </c>
      <c r="E950" s="55" t="s">
        <v>762</v>
      </c>
      <c r="F950" s="35"/>
      <c r="G950" s="33" t="s">
        <v>1183</v>
      </c>
      <c r="H950" s="27"/>
      <c r="I950" s="21"/>
      <c r="J950" s="21"/>
      <c r="K950" s="21"/>
      <c r="L950" s="21"/>
      <c r="M950" s="21"/>
      <c r="N950" s="22">
        <f t="shared" si="1"/>
        <v>46206</v>
      </c>
      <c r="O950" s="23">
        <f>'RESOLUCIONES EPG'!$N950-'RESOLUCIONES EPG'!$D950</f>
        <v>3668</v>
      </c>
    </row>
    <row r="951" ht="15.75" customHeight="1">
      <c r="A951" s="29" t="str">
        <f>'RESOLUCIONES 2015'!A5323:H5323</f>
        <v/>
      </c>
      <c r="B951" s="46"/>
      <c r="C951" s="16">
        <v>364.0</v>
      </c>
      <c r="D951" s="35">
        <v>42538.0</v>
      </c>
      <c r="E951" s="33" t="s">
        <v>1199</v>
      </c>
      <c r="F951" s="35"/>
      <c r="G951" s="42" t="s">
        <v>1200</v>
      </c>
      <c r="H951" s="27"/>
      <c r="I951" s="21"/>
      <c r="J951" s="21"/>
      <c r="K951" s="21"/>
      <c r="L951" s="21"/>
      <c r="M951" s="21"/>
      <c r="N951" s="22">
        <f t="shared" si="1"/>
        <v>46206</v>
      </c>
      <c r="O951" s="23">
        <f>'RESOLUCIONES EPG'!$N951-'RESOLUCIONES EPG'!$D951</f>
        <v>3668</v>
      </c>
    </row>
    <row r="952" ht="15.75" customHeight="1">
      <c r="A952" s="29" t="str">
        <f>'RESOLUCIONES 2015'!A5320:H5320</f>
        <v/>
      </c>
      <c r="B952" s="46"/>
      <c r="C952" s="24">
        <v>361.0</v>
      </c>
      <c r="D952" s="35">
        <v>42538.0</v>
      </c>
      <c r="E952" s="55" t="s">
        <v>1201</v>
      </c>
      <c r="F952" s="35"/>
      <c r="G952" s="33" t="s">
        <v>887</v>
      </c>
      <c r="H952" s="27"/>
      <c r="I952" s="21"/>
      <c r="J952" s="21"/>
      <c r="K952" s="21"/>
      <c r="L952" s="21"/>
      <c r="M952" s="21"/>
      <c r="N952" s="22">
        <f t="shared" si="1"/>
        <v>46206</v>
      </c>
      <c r="O952" s="23">
        <f>'RESOLUCIONES EPG'!$N952-'RESOLUCIONES EPG'!$D952</f>
        <v>3668</v>
      </c>
    </row>
    <row r="953" ht="15.75" customHeight="1">
      <c r="A953" s="29" t="str">
        <f>'RESOLUCIONES 2015'!A5319:H5319</f>
        <v/>
      </c>
      <c r="B953" s="46"/>
      <c r="C953" s="24">
        <v>360.0</v>
      </c>
      <c r="D953" s="35">
        <v>42538.0</v>
      </c>
      <c r="E953" s="55" t="s">
        <v>388</v>
      </c>
      <c r="F953" s="35"/>
      <c r="G953" s="33" t="s">
        <v>1127</v>
      </c>
      <c r="H953" s="27"/>
      <c r="I953" s="28"/>
      <c r="J953" s="21"/>
      <c r="K953" s="21"/>
      <c r="L953" s="21"/>
      <c r="M953" s="21"/>
      <c r="N953" s="22">
        <f t="shared" si="1"/>
        <v>46206</v>
      </c>
      <c r="O953" s="23">
        <f>'RESOLUCIONES EPG'!$N953-'RESOLUCIONES EPG'!$D953</f>
        <v>3668</v>
      </c>
    </row>
    <row r="954" ht="15.75" customHeight="1">
      <c r="A954" s="29" t="str">
        <f>'RESOLUCIONES 2015'!A5324:H5324</f>
        <v/>
      </c>
      <c r="B954" s="46"/>
      <c r="C954" s="24">
        <v>365.0</v>
      </c>
      <c r="D954" s="35">
        <v>42538.0</v>
      </c>
      <c r="E954" s="55" t="s">
        <v>1202</v>
      </c>
      <c r="F954" s="35"/>
      <c r="G954" s="26" t="s">
        <v>1020</v>
      </c>
      <c r="H954" s="27"/>
      <c r="I954" s="21"/>
      <c r="J954" s="21"/>
      <c r="K954" s="21"/>
      <c r="L954" s="21"/>
      <c r="M954" s="21"/>
      <c r="N954" s="22">
        <f t="shared" si="1"/>
        <v>46206</v>
      </c>
      <c r="O954" s="23">
        <f>'RESOLUCIONES EPG'!$N954-'RESOLUCIONES EPG'!$D954</f>
        <v>3668</v>
      </c>
    </row>
    <row r="955" ht="15.75" customHeight="1">
      <c r="A955" s="29" t="str">
        <f>'RESOLUCIONES 2015'!A5318:H5318</f>
        <v/>
      </c>
      <c r="B955" s="46"/>
      <c r="C955" s="16">
        <v>359.0</v>
      </c>
      <c r="D955" s="35">
        <v>42538.0</v>
      </c>
      <c r="E955" s="55" t="s">
        <v>378</v>
      </c>
      <c r="F955" s="35"/>
      <c r="G955" s="26" t="s">
        <v>1020</v>
      </c>
      <c r="H955" s="27"/>
      <c r="I955" s="28"/>
      <c r="J955" s="21"/>
      <c r="K955" s="21"/>
      <c r="L955" s="21"/>
      <c r="M955" s="21"/>
      <c r="N955" s="22">
        <f t="shared" si="1"/>
        <v>46206</v>
      </c>
      <c r="O955" s="23">
        <f>'RESOLUCIONES EPG'!$N955-'RESOLUCIONES EPG'!$D955</f>
        <v>3668</v>
      </c>
    </row>
    <row r="956" ht="16.5" customHeight="1">
      <c r="A956" s="29" t="str">
        <f>'RESOLUCIONES 2015'!A5340:H5340</f>
        <v/>
      </c>
      <c r="B956" s="46"/>
      <c r="C956" s="82" t="s">
        <v>1203</v>
      </c>
      <c r="D956" s="35">
        <v>42541.0</v>
      </c>
      <c r="E956" s="33" t="s">
        <v>1204</v>
      </c>
      <c r="F956" s="35" t="s">
        <v>1205</v>
      </c>
      <c r="G956" s="33" t="s">
        <v>182</v>
      </c>
      <c r="H956" s="27"/>
      <c r="I956" s="21"/>
      <c r="J956" s="21"/>
      <c r="K956" s="21"/>
      <c r="L956" s="21"/>
      <c r="M956" s="21"/>
      <c r="N956" s="22">
        <f t="shared" si="1"/>
        <v>46206</v>
      </c>
      <c r="O956" s="23">
        <f>'RESOLUCIONES EPG'!$N956-'RESOLUCIONES EPG'!$D956</f>
        <v>3665</v>
      </c>
    </row>
    <row r="957" ht="16.5" customHeight="1">
      <c r="A957" s="29" t="str">
        <f>'RESOLUCIONES 2015'!A5350:H5350</f>
        <v/>
      </c>
      <c r="B957" s="46"/>
      <c r="C957" s="24">
        <v>367.0</v>
      </c>
      <c r="D957" s="35">
        <v>42541.0</v>
      </c>
      <c r="E957" s="33" t="s">
        <v>1206</v>
      </c>
      <c r="F957" s="35"/>
      <c r="G957" s="33" t="s">
        <v>887</v>
      </c>
      <c r="H957" s="27"/>
      <c r="I957" s="21"/>
      <c r="J957" s="21"/>
      <c r="K957" s="21"/>
      <c r="L957" s="21"/>
      <c r="M957" s="21"/>
      <c r="N957" s="22">
        <f t="shared" si="1"/>
        <v>46206</v>
      </c>
      <c r="O957" s="23">
        <f>'RESOLUCIONES EPG'!$N957-'RESOLUCIONES EPG'!$D957</f>
        <v>3665</v>
      </c>
    </row>
    <row r="958" ht="15.75" customHeight="1">
      <c r="A958" s="29" t="str">
        <f>'RESOLUCIONES 2015'!A5334:H5334</f>
        <v/>
      </c>
      <c r="B958" s="46"/>
      <c r="C958" s="83" t="s">
        <v>1207</v>
      </c>
      <c r="D958" s="35">
        <v>42541.0</v>
      </c>
      <c r="E958" s="33" t="s">
        <v>1208</v>
      </c>
      <c r="F958" s="35" t="s">
        <v>1209</v>
      </c>
      <c r="G958" s="33" t="s">
        <v>182</v>
      </c>
      <c r="H958" s="27"/>
      <c r="I958" s="21"/>
      <c r="J958" s="21"/>
      <c r="K958" s="21"/>
      <c r="L958" s="21"/>
      <c r="M958" s="21"/>
      <c r="N958" s="22">
        <f t="shared" si="1"/>
        <v>46206</v>
      </c>
      <c r="O958" s="23">
        <f>'RESOLUCIONES EPG'!$N958-'RESOLUCIONES EPG'!$D958</f>
        <v>3665</v>
      </c>
    </row>
    <row r="959" ht="16.5" customHeight="1">
      <c r="A959" s="29" t="str">
        <f>'RESOLUCIONES 2015'!A5339:H5339</f>
        <v/>
      </c>
      <c r="B959" s="46"/>
      <c r="C959" s="82" t="s">
        <v>1210</v>
      </c>
      <c r="D959" s="35">
        <v>42541.0</v>
      </c>
      <c r="E959" s="33" t="s">
        <v>1211</v>
      </c>
      <c r="F959" s="35" t="s">
        <v>1212</v>
      </c>
      <c r="G959" s="33" t="s">
        <v>182</v>
      </c>
      <c r="H959" s="27"/>
      <c r="I959" s="21"/>
      <c r="J959" s="21"/>
      <c r="K959" s="21"/>
      <c r="L959" s="21"/>
      <c r="M959" s="21"/>
      <c r="N959" s="22">
        <f t="shared" si="1"/>
        <v>46206</v>
      </c>
      <c r="O959" s="23">
        <f>'RESOLUCIONES EPG'!$N959-'RESOLUCIONES EPG'!$D959</f>
        <v>3665</v>
      </c>
    </row>
    <row r="960" ht="16.5" customHeight="1">
      <c r="A960" s="29" t="str">
        <f>'RESOLUCIONES 2015'!A5349:H5349</f>
        <v/>
      </c>
      <c r="B960" s="46"/>
      <c r="C960" s="82" t="s">
        <v>1213</v>
      </c>
      <c r="D960" s="35">
        <v>42541.0</v>
      </c>
      <c r="E960" s="33" t="s">
        <v>1214</v>
      </c>
      <c r="F960" s="35" t="s">
        <v>1215</v>
      </c>
      <c r="G960" s="33" t="s">
        <v>182</v>
      </c>
      <c r="H960" s="27"/>
      <c r="I960" s="21"/>
      <c r="J960" s="21"/>
      <c r="K960" s="21"/>
      <c r="L960" s="21"/>
      <c r="M960" s="21"/>
      <c r="N960" s="22">
        <f t="shared" si="1"/>
        <v>46206</v>
      </c>
      <c r="O960" s="23">
        <f>'RESOLUCIONES EPG'!$N960-'RESOLUCIONES EPG'!$D960</f>
        <v>3665</v>
      </c>
    </row>
    <row r="961" ht="16.5" customHeight="1">
      <c r="A961" s="29" t="str">
        <f>'RESOLUCIONES 2015'!A5352:H5352</f>
        <v/>
      </c>
      <c r="B961" s="46"/>
      <c r="C961" s="24">
        <v>369.0</v>
      </c>
      <c r="D961" s="35">
        <v>42541.0</v>
      </c>
      <c r="E961" s="33" t="s">
        <v>1216</v>
      </c>
      <c r="F961" s="35"/>
      <c r="G961" s="33" t="s">
        <v>887</v>
      </c>
      <c r="H961" s="27"/>
      <c r="I961" s="21"/>
      <c r="J961" s="21"/>
      <c r="K961" s="21"/>
      <c r="L961" s="21"/>
      <c r="M961" s="21"/>
      <c r="N961" s="22">
        <f t="shared" si="1"/>
        <v>46206</v>
      </c>
      <c r="O961" s="23">
        <f>'RESOLUCIONES EPG'!$N961-'RESOLUCIONES EPG'!$D961</f>
        <v>3665</v>
      </c>
    </row>
    <row r="962" ht="15.75" customHeight="1">
      <c r="A962" s="29" t="str">
        <f>'RESOLUCIONES 2015'!A5338:H5338</f>
        <v/>
      </c>
      <c r="B962" s="46"/>
      <c r="C962" s="83" t="s">
        <v>1217</v>
      </c>
      <c r="D962" s="35">
        <v>42541.0</v>
      </c>
      <c r="E962" s="33" t="s">
        <v>1218</v>
      </c>
      <c r="F962" s="35" t="s">
        <v>1219</v>
      </c>
      <c r="G962" s="33" t="s">
        <v>182</v>
      </c>
      <c r="H962" s="27"/>
      <c r="I962" s="21"/>
      <c r="J962" s="21"/>
      <c r="K962" s="21"/>
      <c r="L962" s="21"/>
      <c r="M962" s="21"/>
      <c r="N962" s="22">
        <f t="shared" si="1"/>
        <v>46206</v>
      </c>
      <c r="O962" s="23">
        <f>'RESOLUCIONES EPG'!$N962-'RESOLUCIONES EPG'!$D962</f>
        <v>3665</v>
      </c>
    </row>
    <row r="963" ht="15.75" customHeight="1">
      <c r="A963" s="29" t="str">
        <f>'RESOLUCIONES 2015'!A5348:H5348</f>
        <v/>
      </c>
      <c r="B963" s="46"/>
      <c r="C963" s="82" t="s">
        <v>1220</v>
      </c>
      <c r="D963" s="35">
        <v>42541.0</v>
      </c>
      <c r="E963" s="33" t="s">
        <v>1221</v>
      </c>
      <c r="F963" s="35" t="s">
        <v>1222</v>
      </c>
      <c r="G963" s="33" t="s">
        <v>182</v>
      </c>
      <c r="H963" s="27"/>
      <c r="I963" s="21"/>
      <c r="J963" s="21"/>
      <c r="K963" s="21"/>
      <c r="L963" s="21"/>
      <c r="M963" s="21"/>
      <c r="N963" s="22">
        <f t="shared" si="1"/>
        <v>46206</v>
      </c>
      <c r="O963" s="23">
        <f>'RESOLUCIONES EPG'!$N963-'RESOLUCIONES EPG'!$D963</f>
        <v>3665</v>
      </c>
    </row>
    <row r="964" ht="15.75" customHeight="1">
      <c r="A964" s="29" t="str">
        <f>'RESOLUCIONES 2015'!A5337:H5337</f>
        <v/>
      </c>
      <c r="B964" s="46"/>
      <c r="C964" s="82" t="s">
        <v>1223</v>
      </c>
      <c r="D964" s="35">
        <v>42541.0</v>
      </c>
      <c r="E964" s="33" t="s">
        <v>1224</v>
      </c>
      <c r="F964" s="35" t="s">
        <v>1225</v>
      </c>
      <c r="G964" s="33" t="s">
        <v>182</v>
      </c>
      <c r="H964" s="27"/>
      <c r="I964" s="21"/>
      <c r="J964" s="21"/>
      <c r="K964" s="21"/>
      <c r="L964" s="21"/>
      <c r="M964" s="21"/>
      <c r="N964" s="22">
        <f t="shared" si="1"/>
        <v>46206</v>
      </c>
      <c r="O964" s="23">
        <f>'RESOLUCIONES EPG'!$N964-'RESOLUCIONES EPG'!$D964</f>
        <v>3665</v>
      </c>
    </row>
    <row r="965" ht="15.75" customHeight="1">
      <c r="A965" s="29" t="str">
        <f>'RESOLUCIONES 2015'!A5336:H5336</f>
        <v/>
      </c>
      <c r="B965" s="46"/>
      <c r="C965" s="83" t="s">
        <v>1226</v>
      </c>
      <c r="D965" s="35">
        <v>42541.0</v>
      </c>
      <c r="E965" s="33" t="s">
        <v>1227</v>
      </c>
      <c r="F965" s="35" t="s">
        <v>1228</v>
      </c>
      <c r="G965" s="33" t="s">
        <v>182</v>
      </c>
      <c r="H965" s="27"/>
      <c r="I965" s="21"/>
      <c r="J965" s="21"/>
      <c r="K965" s="21"/>
      <c r="L965" s="21"/>
      <c r="M965" s="21"/>
      <c r="N965" s="22">
        <f t="shared" si="1"/>
        <v>46206</v>
      </c>
      <c r="O965" s="23">
        <f>'RESOLUCIONES EPG'!$N965-'RESOLUCIONES EPG'!$D965</f>
        <v>3665</v>
      </c>
    </row>
    <row r="966" ht="15.75" customHeight="1">
      <c r="A966" s="29" t="str">
        <f>'RESOLUCIONES 2015'!A5347:H5347</f>
        <v/>
      </c>
      <c r="B966" s="46"/>
      <c r="C966" s="82" t="s">
        <v>1229</v>
      </c>
      <c r="D966" s="35">
        <v>42541.0</v>
      </c>
      <c r="E966" s="33" t="s">
        <v>1230</v>
      </c>
      <c r="F966" s="35" t="s">
        <v>1231</v>
      </c>
      <c r="G966" s="33" t="s">
        <v>182</v>
      </c>
      <c r="H966" s="27"/>
      <c r="I966" s="21"/>
      <c r="J966" s="21"/>
      <c r="K966" s="21"/>
      <c r="L966" s="21"/>
      <c r="M966" s="21"/>
      <c r="N966" s="22">
        <f t="shared" si="1"/>
        <v>46206</v>
      </c>
      <c r="O966" s="23">
        <f>'RESOLUCIONES EPG'!$N966-'RESOLUCIONES EPG'!$D966</f>
        <v>3665</v>
      </c>
    </row>
    <row r="967" ht="15.75" customHeight="1">
      <c r="A967" s="29" t="str">
        <f>'RESOLUCIONES 2015'!A5333:H5333</f>
        <v/>
      </c>
      <c r="B967" s="46"/>
      <c r="C967" s="82" t="s">
        <v>1232</v>
      </c>
      <c r="D967" s="35">
        <v>42541.0</v>
      </c>
      <c r="E967" s="33" t="s">
        <v>1233</v>
      </c>
      <c r="F967" s="35" t="s">
        <v>1234</v>
      </c>
      <c r="G967" s="33" t="s">
        <v>182</v>
      </c>
      <c r="H967" s="27"/>
      <c r="I967" s="21"/>
      <c r="J967" s="21"/>
      <c r="K967" s="21"/>
      <c r="L967" s="21"/>
      <c r="M967" s="21"/>
      <c r="N967" s="22">
        <f t="shared" si="1"/>
        <v>46206</v>
      </c>
      <c r="O967" s="23">
        <f>'RESOLUCIONES EPG'!$N967-'RESOLUCIONES EPG'!$D967</f>
        <v>3665</v>
      </c>
    </row>
    <row r="968" ht="15.75" customHeight="1">
      <c r="A968" s="29" t="str">
        <f>'RESOLUCIONES 2015'!A5346:H5346</f>
        <v/>
      </c>
      <c r="B968" s="46"/>
      <c r="C968" s="82" t="s">
        <v>1235</v>
      </c>
      <c r="D968" s="35">
        <v>42541.0</v>
      </c>
      <c r="E968" s="33" t="s">
        <v>1236</v>
      </c>
      <c r="F968" s="35" t="s">
        <v>1237</v>
      </c>
      <c r="G968" s="33" t="s">
        <v>182</v>
      </c>
      <c r="H968" s="27"/>
      <c r="I968" s="21"/>
      <c r="J968" s="21"/>
      <c r="K968" s="21"/>
      <c r="L968" s="21"/>
      <c r="M968" s="21"/>
      <c r="N968" s="22">
        <f t="shared" si="1"/>
        <v>46206</v>
      </c>
      <c r="O968" s="23">
        <f>'RESOLUCIONES EPG'!$N968-'RESOLUCIONES EPG'!$D968</f>
        <v>3665</v>
      </c>
    </row>
    <row r="969" ht="16.5" customHeight="1">
      <c r="A969" s="29" t="str">
        <f>'RESOLUCIONES 2015'!A5351:H5351</f>
        <v/>
      </c>
      <c r="B969" s="46"/>
      <c r="C969" s="16">
        <v>368.0</v>
      </c>
      <c r="D969" s="35">
        <v>42541.0</v>
      </c>
      <c r="E969" s="43" t="s">
        <v>72</v>
      </c>
      <c r="F969" s="35"/>
      <c r="G969" s="33" t="s">
        <v>50</v>
      </c>
      <c r="H969" s="27"/>
      <c r="I969" s="21"/>
      <c r="J969" s="21"/>
      <c r="K969" s="21"/>
      <c r="L969" s="21"/>
      <c r="M969" s="21"/>
      <c r="N969" s="22">
        <f t="shared" si="1"/>
        <v>46206</v>
      </c>
      <c r="O969" s="23">
        <f>'RESOLUCIONES EPG'!$N969-'RESOLUCIONES EPG'!$D969</f>
        <v>3665</v>
      </c>
    </row>
    <row r="970" ht="16.5" customHeight="1">
      <c r="A970" s="29" t="str">
        <f>'RESOLUCIONES 2015'!A5345:H5345</f>
        <v/>
      </c>
      <c r="B970" s="46"/>
      <c r="C970" s="82" t="s">
        <v>1238</v>
      </c>
      <c r="D970" s="35">
        <v>42541.0</v>
      </c>
      <c r="E970" s="33" t="s">
        <v>1239</v>
      </c>
      <c r="F970" s="35" t="s">
        <v>1240</v>
      </c>
      <c r="G970" s="33" t="s">
        <v>182</v>
      </c>
      <c r="H970" s="27"/>
      <c r="I970" s="21"/>
      <c r="J970" s="21"/>
      <c r="K970" s="21"/>
      <c r="L970" s="21"/>
      <c r="M970" s="21"/>
      <c r="N970" s="22">
        <f t="shared" si="1"/>
        <v>46206</v>
      </c>
      <c r="O970" s="23">
        <f>'RESOLUCIONES EPG'!$N970-'RESOLUCIONES EPG'!$D970</f>
        <v>3665</v>
      </c>
    </row>
    <row r="971" ht="15.75" customHeight="1">
      <c r="A971" s="29" t="str">
        <f>'RESOLUCIONES 2015'!A5354:H5354</f>
        <v/>
      </c>
      <c r="B971" s="46"/>
      <c r="C971" s="24">
        <v>371.0</v>
      </c>
      <c r="D971" s="35">
        <v>42541.0</v>
      </c>
      <c r="E971" s="43" t="s">
        <v>1043</v>
      </c>
      <c r="F971" s="35"/>
      <c r="G971" s="42" t="s">
        <v>1241</v>
      </c>
      <c r="H971" s="27"/>
      <c r="I971" s="21"/>
      <c r="J971" s="21"/>
      <c r="K971" s="21"/>
      <c r="L971" s="21"/>
      <c r="M971" s="21"/>
      <c r="N971" s="22">
        <f t="shared" si="1"/>
        <v>46206</v>
      </c>
      <c r="O971" s="23">
        <f>'RESOLUCIONES EPG'!$N971-'RESOLUCIONES EPG'!$D971</f>
        <v>3665</v>
      </c>
    </row>
    <row r="972" ht="16.5" customHeight="1">
      <c r="A972" s="29" t="str">
        <f>'RESOLUCIONES 2015'!A5344:H5344</f>
        <v/>
      </c>
      <c r="B972" s="46"/>
      <c r="C972" s="83" t="s">
        <v>1238</v>
      </c>
      <c r="D972" s="35">
        <v>42541.0</v>
      </c>
      <c r="E972" s="33" t="s">
        <v>1242</v>
      </c>
      <c r="F972" s="35" t="s">
        <v>1243</v>
      </c>
      <c r="G972" s="33" t="s">
        <v>182</v>
      </c>
      <c r="H972" s="27"/>
      <c r="I972" s="21"/>
      <c r="J972" s="21"/>
      <c r="K972" s="21"/>
      <c r="L972" s="21"/>
      <c r="M972" s="21"/>
      <c r="N972" s="22">
        <f t="shared" si="1"/>
        <v>46206</v>
      </c>
      <c r="O972" s="23">
        <f>'RESOLUCIONES EPG'!$N972-'RESOLUCIONES EPG'!$D972</f>
        <v>3665</v>
      </c>
    </row>
    <row r="973" ht="16.5" customHeight="1">
      <c r="A973" s="29" t="str">
        <f>'RESOLUCIONES 2015'!A5343:H5343</f>
        <v/>
      </c>
      <c r="B973" s="46"/>
      <c r="C973" s="82" t="s">
        <v>1244</v>
      </c>
      <c r="D973" s="35">
        <v>42541.0</v>
      </c>
      <c r="E973" s="33" t="s">
        <v>1245</v>
      </c>
      <c r="F973" s="35" t="s">
        <v>1246</v>
      </c>
      <c r="G973" s="33" t="s">
        <v>182</v>
      </c>
      <c r="H973" s="27"/>
      <c r="I973" s="21"/>
      <c r="J973" s="21"/>
      <c r="K973" s="21"/>
      <c r="L973" s="21"/>
      <c r="M973" s="21"/>
      <c r="N973" s="22">
        <f t="shared" si="1"/>
        <v>46206</v>
      </c>
      <c r="O973" s="23">
        <f>'RESOLUCIONES EPG'!$N973-'RESOLUCIONES EPG'!$D973</f>
        <v>3665</v>
      </c>
    </row>
    <row r="974" ht="16.5" customHeight="1">
      <c r="A974" s="29" t="str">
        <f>'RESOLUCIONES 2015'!A5342:H5342</f>
        <v/>
      </c>
      <c r="B974" s="46"/>
      <c r="C974" s="82" t="s">
        <v>1247</v>
      </c>
      <c r="D974" s="35">
        <v>42541.0</v>
      </c>
      <c r="E974" s="33" t="s">
        <v>1248</v>
      </c>
      <c r="F974" s="35" t="s">
        <v>1249</v>
      </c>
      <c r="G974" s="33" t="s">
        <v>182</v>
      </c>
      <c r="H974" s="27"/>
      <c r="I974" s="21"/>
      <c r="J974" s="21"/>
      <c r="K974" s="21"/>
      <c r="L974" s="21"/>
      <c r="M974" s="21"/>
      <c r="N974" s="22">
        <f t="shared" si="1"/>
        <v>46206</v>
      </c>
      <c r="O974" s="23">
        <f>'RESOLUCIONES EPG'!$N974-'RESOLUCIONES EPG'!$D974</f>
        <v>3665</v>
      </c>
    </row>
    <row r="975" ht="16.5" customHeight="1">
      <c r="A975" s="29" t="str">
        <f>'RESOLUCIONES 2015'!A5353:H5353</f>
        <v/>
      </c>
      <c r="B975" s="46"/>
      <c r="C975" s="24">
        <v>370.0</v>
      </c>
      <c r="D975" s="35">
        <v>42541.0</v>
      </c>
      <c r="E975" s="33" t="s">
        <v>766</v>
      </c>
      <c r="F975" s="35"/>
      <c r="G975" s="26" t="s">
        <v>1020</v>
      </c>
      <c r="H975" s="27"/>
      <c r="I975" s="21"/>
      <c r="J975" s="21"/>
      <c r="K975" s="21"/>
      <c r="L975" s="21"/>
      <c r="M975" s="21"/>
      <c r="N975" s="22">
        <f t="shared" si="1"/>
        <v>46206</v>
      </c>
      <c r="O975" s="23">
        <f>'RESOLUCIONES EPG'!$N975-'RESOLUCIONES EPG'!$D975</f>
        <v>3665</v>
      </c>
    </row>
    <row r="976" ht="16.5" customHeight="1">
      <c r="A976" s="29" t="str">
        <f>'RESOLUCIONES 2015'!A5335:H5335</f>
        <v/>
      </c>
      <c r="B976" s="46"/>
      <c r="C976" s="83" t="s">
        <v>1250</v>
      </c>
      <c r="D976" s="35">
        <v>42541.0</v>
      </c>
      <c r="E976" s="33" t="s">
        <v>1251</v>
      </c>
      <c r="F976" s="35" t="s">
        <v>1252</v>
      </c>
      <c r="G976" s="33" t="s">
        <v>182</v>
      </c>
      <c r="H976" s="27"/>
      <c r="I976" s="21"/>
      <c r="J976" s="21"/>
      <c r="K976" s="21"/>
      <c r="L976" s="21"/>
      <c r="M976" s="21"/>
      <c r="N976" s="22">
        <f t="shared" si="1"/>
        <v>46206</v>
      </c>
      <c r="O976" s="23">
        <f>'RESOLUCIONES EPG'!$N976-'RESOLUCIONES EPG'!$D976</f>
        <v>3665</v>
      </c>
    </row>
    <row r="977" ht="15.75" customHeight="1">
      <c r="A977" s="29" t="str">
        <f>'RESOLUCIONES 2015'!A5332:H5332</f>
        <v/>
      </c>
      <c r="B977" s="46"/>
      <c r="C977" s="83" t="s">
        <v>1253</v>
      </c>
      <c r="D977" s="35">
        <v>42541.0</v>
      </c>
      <c r="E977" s="33" t="s">
        <v>1254</v>
      </c>
      <c r="F977" s="35" t="s">
        <v>1255</v>
      </c>
      <c r="G977" s="33" t="s">
        <v>182</v>
      </c>
      <c r="H977" s="27"/>
      <c r="I977" s="21"/>
      <c r="J977" s="21"/>
      <c r="K977" s="21"/>
      <c r="L977" s="21"/>
      <c r="M977" s="21"/>
      <c r="N977" s="22">
        <f t="shared" si="1"/>
        <v>46206</v>
      </c>
      <c r="O977" s="23">
        <f>'RESOLUCIONES EPG'!$N977-'RESOLUCIONES EPG'!$D977</f>
        <v>3665</v>
      </c>
    </row>
    <row r="978" ht="15.75" customHeight="1">
      <c r="A978" s="29" t="str">
        <f>'RESOLUCIONES 2015'!A5341:H5341</f>
        <v/>
      </c>
      <c r="B978" s="46"/>
      <c r="C978" s="82" t="s">
        <v>1256</v>
      </c>
      <c r="D978" s="35">
        <v>42541.0</v>
      </c>
      <c r="E978" s="33" t="s">
        <v>1257</v>
      </c>
      <c r="F978" s="35" t="s">
        <v>1258</v>
      </c>
      <c r="G978" s="33" t="s">
        <v>182</v>
      </c>
      <c r="H978" s="27"/>
      <c r="I978" s="21"/>
      <c r="J978" s="21"/>
      <c r="K978" s="21"/>
      <c r="L978" s="21"/>
      <c r="M978" s="21"/>
      <c r="N978" s="22">
        <f t="shared" si="1"/>
        <v>46206</v>
      </c>
      <c r="O978" s="23">
        <f>'RESOLUCIONES EPG'!$N978-'RESOLUCIONES EPG'!$D978</f>
        <v>3665</v>
      </c>
    </row>
    <row r="979" ht="16.5" customHeight="1">
      <c r="A979" s="29" t="str">
        <f>'RESOLUCIONES 2015'!A5331:H5331</f>
        <v/>
      </c>
      <c r="B979" s="46"/>
      <c r="C979" s="82" t="s">
        <v>1259</v>
      </c>
      <c r="D979" s="35">
        <v>42541.0</v>
      </c>
      <c r="E979" s="33" t="s">
        <v>1260</v>
      </c>
      <c r="F979" s="35" t="s">
        <v>1261</v>
      </c>
      <c r="G979" s="33" t="s">
        <v>182</v>
      </c>
      <c r="H979" s="27"/>
      <c r="I979" s="21"/>
      <c r="J979" s="21"/>
      <c r="K979" s="21"/>
      <c r="L979" s="21"/>
      <c r="M979" s="21"/>
      <c r="N979" s="22">
        <f t="shared" si="1"/>
        <v>46206</v>
      </c>
      <c r="O979" s="23">
        <f>'RESOLUCIONES EPG'!$N979-'RESOLUCIONES EPG'!$D979</f>
        <v>3665</v>
      </c>
    </row>
    <row r="980" ht="16.5" customHeight="1">
      <c r="A980" s="29" t="str">
        <f>'RESOLUCIONES 2015'!A5330:H5330</f>
        <v/>
      </c>
      <c r="B980" s="46"/>
      <c r="C980" s="82" t="s">
        <v>1262</v>
      </c>
      <c r="D980" s="35">
        <v>42541.0</v>
      </c>
      <c r="E980" s="33" t="s">
        <v>1263</v>
      </c>
      <c r="F980" s="35" t="s">
        <v>1264</v>
      </c>
      <c r="G980" s="33" t="s">
        <v>182</v>
      </c>
      <c r="H980" s="27"/>
      <c r="I980" s="21"/>
      <c r="J980" s="21"/>
      <c r="K980" s="21"/>
      <c r="L980" s="21"/>
      <c r="M980" s="21"/>
      <c r="N980" s="22">
        <f t="shared" si="1"/>
        <v>46206</v>
      </c>
      <c r="O980" s="23">
        <f>'RESOLUCIONES EPG'!$N980-'RESOLUCIONES EPG'!$D980</f>
        <v>3665</v>
      </c>
    </row>
    <row r="981" ht="15.75" customHeight="1">
      <c r="A981" s="29" t="str">
        <f>'RESOLUCIONES 2015'!A5329:H5329</f>
        <v/>
      </c>
      <c r="B981" s="46"/>
      <c r="C981" s="84" t="s">
        <v>1223</v>
      </c>
      <c r="D981" s="35">
        <v>42541.0</v>
      </c>
      <c r="E981" s="33" t="s">
        <v>1265</v>
      </c>
      <c r="F981" s="35" t="s">
        <v>1266</v>
      </c>
      <c r="G981" s="33" t="s">
        <v>182</v>
      </c>
      <c r="H981" s="27"/>
      <c r="I981" s="21"/>
      <c r="J981" s="21"/>
      <c r="K981" s="21"/>
      <c r="L981" s="21"/>
      <c r="M981" s="21"/>
      <c r="N981" s="22">
        <f t="shared" si="1"/>
        <v>46206</v>
      </c>
      <c r="O981" s="23">
        <f>'RESOLUCIONES EPG'!$N981-'RESOLUCIONES EPG'!$D981</f>
        <v>3665</v>
      </c>
    </row>
    <row r="982" ht="16.5" customHeight="1">
      <c r="A982" s="29" t="str">
        <f>'RESOLUCIONES 2015'!A5328:H5328</f>
        <v/>
      </c>
      <c r="B982" s="46"/>
      <c r="C982" s="83" t="s">
        <v>1267</v>
      </c>
      <c r="D982" s="35">
        <v>42541.0</v>
      </c>
      <c r="E982" s="33" t="s">
        <v>1268</v>
      </c>
      <c r="F982" s="35" t="s">
        <v>1269</v>
      </c>
      <c r="G982" s="33" t="s">
        <v>182</v>
      </c>
      <c r="H982" s="27"/>
      <c r="I982" s="21"/>
      <c r="J982" s="21"/>
      <c r="K982" s="21"/>
      <c r="L982" s="21"/>
      <c r="M982" s="21"/>
      <c r="N982" s="22">
        <f t="shared" si="1"/>
        <v>46206</v>
      </c>
      <c r="O982" s="23">
        <f>'RESOLUCIONES EPG'!$N982-'RESOLUCIONES EPG'!$D982</f>
        <v>3665</v>
      </c>
    </row>
    <row r="983" ht="15.75" customHeight="1">
      <c r="A983" s="29" t="str">
        <f>'RESOLUCIONES 2015'!A5327:H5327</f>
        <v/>
      </c>
      <c r="B983" s="46"/>
      <c r="C983" s="82" t="s">
        <v>1270</v>
      </c>
      <c r="D983" s="35">
        <v>42541.0</v>
      </c>
      <c r="E983" s="33" t="s">
        <v>1271</v>
      </c>
      <c r="F983" s="35" t="s">
        <v>1272</v>
      </c>
      <c r="G983" s="33" t="s">
        <v>182</v>
      </c>
      <c r="H983" s="27"/>
      <c r="I983" s="21"/>
      <c r="J983" s="21"/>
      <c r="K983" s="21"/>
      <c r="L983" s="21"/>
      <c r="M983" s="21"/>
      <c r="N983" s="22">
        <f t="shared" si="1"/>
        <v>46206</v>
      </c>
      <c r="O983" s="23">
        <f>'RESOLUCIONES EPG'!$N983-'RESOLUCIONES EPG'!$D983</f>
        <v>3665</v>
      </c>
    </row>
    <row r="984" ht="16.5" customHeight="1">
      <c r="A984" s="29" t="str">
        <f>'RESOLUCIONES 2015'!A5325:H5325</f>
        <v/>
      </c>
      <c r="B984" s="46"/>
      <c r="C984" s="24">
        <v>366.0</v>
      </c>
      <c r="D984" s="35">
        <v>42541.0</v>
      </c>
      <c r="E984" s="33" t="s">
        <v>1110</v>
      </c>
      <c r="F984" s="35"/>
      <c r="G984" s="33" t="s">
        <v>1086</v>
      </c>
      <c r="H984" s="27"/>
      <c r="I984" s="21"/>
      <c r="J984" s="21"/>
      <c r="K984" s="21"/>
      <c r="L984" s="21"/>
      <c r="M984" s="21"/>
      <c r="N984" s="22">
        <f t="shared" si="1"/>
        <v>46206</v>
      </c>
      <c r="O984" s="23">
        <f>'RESOLUCIONES EPG'!$N984-'RESOLUCIONES EPG'!$D984</f>
        <v>3665</v>
      </c>
    </row>
    <row r="985" ht="16.5" customHeight="1">
      <c r="A985" s="29" t="str">
        <f>'RESOLUCIONES 2015'!A5326:H5326</f>
        <v/>
      </c>
      <c r="B985" s="46"/>
      <c r="C985" s="82" t="s">
        <v>1273</v>
      </c>
      <c r="D985" s="35">
        <v>42541.0</v>
      </c>
      <c r="E985" s="33" t="s">
        <v>1274</v>
      </c>
      <c r="F985" s="35"/>
      <c r="G985" s="33" t="s">
        <v>182</v>
      </c>
      <c r="H985" s="27"/>
      <c r="I985" s="21"/>
      <c r="J985" s="21"/>
      <c r="K985" s="21"/>
      <c r="L985" s="21"/>
      <c r="M985" s="21"/>
      <c r="N985" s="22">
        <f t="shared" si="1"/>
        <v>46206</v>
      </c>
      <c r="O985" s="23">
        <f>'RESOLUCIONES EPG'!$N985-'RESOLUCIONES EPG'!$D985</f>
        <v>3665</v>
      </c>
    </row>
    <row r="986" ht="15.75" customHeight="1">
      <c r="A986" s="29" t="str">
        <f>'RESOLUCIONES 2015'!A5357:H5357</f>
        <v/>
      </c>
      <c r="B986" s="46"/>
      <c r="C986" s="16">
        <v>374.0</v>
      </c>
      <c r="D986" s="35">
        <v>42542.0</v>
      </c>
      <c r="E986" s="33" t="s">
        <v>1275</v>
      </c>
      <c r="F986" s="35" t="s">
        <v>1276</v>
      </c>
      <c r="G986" s="33" t="s">
        <v>887</v>
      </c>
      <c r="H986" s="27"/>
      <c r="I986" s="21"/>
      <c r="J986" s="21"/>
      <c r="K986" s="21"/>
      <c r="L986" s="21"/>
      <c r="M986" s="21"/>
      <c r="N986" s="22">
        <f t="shared" si="1"/>
        <v>46206</v>
      </c>
      <c r="O986" s="23">
        <f>'RESOLUCIONES EPG'!$N986-'RESOLUCIONES EPG'!$D986</f>
        <v>3664</v>
      </c>
    </row>
    <row r="987" ht="16.5" customHeight="1">
      <c r="A987" s="29" t="str">
        <f>'RESOLUCIONES 2015'!A5359:H5359</f>
        <v/>
      </c>
      <c r="B987" s="46"/>
      <c r="C987" s="16">
        <v>376.0</v>
      </c>
      <c r="D987" s="35">
        <v>42542.0</v>
      </c>
      <c r="E987" s="33" t="s">
        <v>1004</v>
      </c>
      <c r="F987" s="35"/>
      <c r="G987" s="26" t="s">
        <v>1020</v>
      </c>
      <c r="H987" s="27"/>
      <c r="I987" s="21"/>
      <c r="J987" s="21"/>
      <c r="K987" s="21"/>
      <c r="L987" s="21"/>
      <c r="M987" s="21"/>
      <c r="N987" s="22">
        <f t="shared" si="1"/>
        <v>46206</v>
      </c>
      <c r="O987" s="23">
        <f>'RESOLUCIONES EPG'!$N987-'RESOLUCIONES EPG'!$D987</f>
        <v>3664</v>
      </c>
    </row>
    <row r="988" ht="16.5" customHeight="1">
      <c r="A988" s="29" t="str">
        <f>'RESOLUCIONES 2015'!A5356:H5356</f>
        <v/>
      </c>
      <c r="B988" s="46"/>
      <c r="C988" s="24">
        <v>373.0</v>
      </c>
      <c r="D988" s="35">
        <v>42542.0</v>
      </c>
      <c r="E988" s="33" t="s">
        <v>1277</v>
      </c>
      <c r="F988" s="35"/>
      <c r="G988" s="42" t="s">
        <v>1066</v>
      </c>
      <c r="H988" s="27" t="s">
        <v>1278</v>
      </c>
      <c r="I988" s="21"/>
      <c r="J988" s="21"/>
      <c r="K988" s="21"/>
      <c r="L988" s="21"/>
      <c r="M988" s="21"/>
      <c r="N988" s="22">
        <f t="shared" si="1"/>
        <v>46206</v>
      </c>
      <c r="O988" s="23">
        <f>'RESOLUCIONES EPG'!$N988-'RESOLUCIONES EPG'!$D988</f>
        <v>3664</v>
      </c>
    </row>
    <row r="989" ht="16.5" customHeight="1">
      <c r="A989" s="29" t="str">
        <f>'RESOLUCIONES 2015'!A5358:H5358</f>
        <v/>
      </c>
      <c r="B989" s="46"/>
      <c r="C989" s="24">
        <v>375.0</v>
      </c>
      <c r="D989" s="35">
        <v>42542.0</v>
      </c>
      <c r="E989" s="33" t="s">
        <v>1279</v>
      </c>
      <c r="F989" s="35"/>
      <c r="G989" s="26" t="s">
        <v>1020</v>
      </c>
      <c r="H989" s="27"/>
      <c r="I989" s="21"/>
      <c r="J989" s="21"/>
      <c r="K989" s="21"/>
      <c r="L989" s="21"/>
      <c r="M989" s="21"/>
      <c r="N989" s="22">
        <f t="shared" si="1"/>
        <v>46206</v>
      </c>
      <c r="O989" s="23">
        <f>'RESOLUCIONES EPG'!$N989-'RESOLUCIONES EPG'!$D989</f>
        <v>3664</v>
      </c>
    </row>
    <row r="990" ht="15.75" customHeight="1">
      <c r="A990" s="29" t="str">
        <f>'RESOLUCIONES 2015'!A5355:H5355</f>
        <v/>
      </c>
      <c r="B990" s="46"/>
      <c r="C990" s="24">
        <v>372.0</v>
      </c>
      <c r="D990" s="35">
        <v>42542.0</v>
      </c>
      <c r="E990" s="33" t="s">
        <v>787</v>
      </c>
      <c r="F990" s="35"/>
      <c r="G990" s="33" t="s">
        <v>845</v>
      </c>
      <c r="H990" s="27"/>
      <c r="I990" s="21"/>
      <c r="J990" s="21"/>
      <c r="K990" s="21"/>
      <c r="L990" s="21"/>
      <c r="M990" s="21"/>
      <c r="N990" s="22">
        <f t="shared" si="1"/>
        <v>46206</v>
      </c>
      <c r="O990" s="23">
        <f>'RESOLUCIONES EPG'!$N990-'RESOLUCIONES EPG'!$D990</f>
        <v>3664</v>
      </c>
    </row>
    <row r="991" ht="15.75" customHeight="1">
      <c r="A991" s="29" t="str">
        <f>'RESOLUCIONES 2015'!A5360:H5360</f>
        <v/>
      </c>
      <c r="B991" s="46"/>
      <c r="C991" s="16">
        <v>377.0</v>
      </c>
      <c r="D991" s="35">
        <v>42542.0</v>
      </c>
      <c r="E991" s="43" t="s">
        <v>1280</v>
      </c>
      <c r="F991" s="35"/>
      <c r="G991" s="33" t="s">
        <v>887</v>
      </c>
      <c r="H991" s="27"/>
      <c r="I991" s="21"/>
      <c r="J991" s="21"/>
      <c r="K991" s="21"/>
      <c r="L991" s="21"/>
      <c r="M991" s="21"/>
      <c r="N991" s="22">
        <f t="shared" si="1"/>
        <v>46206</v>
      </c>
      <c r="O991" s="23">
        <f>'RESOLUCIONES EPG'!$N991-'RESOLUCIONES EPG'!$D991</f>
        <v>3664</v>
      </c>
    </row>
    <row r="992" ht="15.75" customHeight="1">
      <c r="A992" s="29" t="str">
        <f>'RESOLUCIONES 2015'!A5373:H5373</f>
        <v/>
      </c>
      <c r="B992" s="46"/>
      <c r="C992" s="16">
        <v>390.0</v>
      </c>
      <c r="D992" s="35">
        <v>42544.0</v>
      </c>
      <c r="E992" s="43" t="s">
        <v>1281</v>
      </c>
      <c r="F992" s="35"/>
      <c r="G992" s="33" t="s">
        <v>887</v>
      </c>
      <c r="H992" s="27"/>
      <c r="I992" s="21"/>
      <c r="J992" s="21"/>
      <c r="K992" s="21"/>
      <c r="L992" s="21"/>
      <c r="M992" s="21"/>
      <c r="N992" s="22">
        <f t="shared" si="1"/>
        <v>46206</v>
      </c>
      <c r="O992" s="23">
        <f>'RESOLUCIONES EPG'!$N992-'RESOLUCIONES EPG'!$D992</f>
        <v>3662</v>
      </c>
    </row>
    <row r="993" ht="15.75" customHeight="1">
      <c r="A993" s="29" t="str">
        <f>'RESOLUCIONES 2015'!A5365:H5365</f>
        <v/>
      </c>
      <c r="B993" s="46"/>
      <c r="C993" s="24">
        <v>382.0</v>
      </c>
      <c r="D993" s="35">
        <v>42544.0</v>
      </c>
      <c r="E993" s="33" t="s">
        <v>1282</v>
      </c>
      <c r="F993" s="35"/>
      <c r="G993" s="33" t="s">
        <v>887</v>
      </c>
      <c r="H993" s="27"/>
      <c r="I993" s="21"/>
      <c r="J993" s="21"/>
      <c r="K993" s="21"/>
      <c r="L993" s="21"/>
      <c r="M993" s="21"/>
      <c r="N993" s="22">
        <f t="shared" si="1"/>
        <v>46206</v>
      </c>
      <c r="O993" s="23">
        <f>'RESOLUCIONES EPG'!$N993-'RESOLUCIONES EPG'!$D993</f>
        <v>3662</v>
      </c>
    </row>
    <row r="994" ht="16.5" customHeight="1">
      <c r="A994" s="29" t="str">
        <f>'RESOLUCIONES 2015'!A5364:H5364</f>
        <v/>
      </c>
      <c r="B994" s="46"/>
      <c r="C994" s="24">
        <v>381.0</v>
      </c>
      <c r="D994" s="35">
        <v>42544.0</v>
      </c>
      <c r="E994" s="33" t="s">
        <v>1283</v>
      </c>
      <c r="F994" s="35"/>
      <c r="G994" s="33" t="s">
        <v>1127</v>
      </c>
      <c r="H994" s="27"/>
      <c r="I994" s="21"/>
      <c r="J994" s="21"/>
      <c r="K994" s="21"/>
      <c r="L994" s="21"/>
      <c r="M994" s="21"/>
      <c r="N994" s="22">
        <f t="shared" si="1"/>
        <v>46206</v>
      </c>
      <c r="O994" s="23">
        <f>'RESOLUCIONES EPG'!$N994-'RESOLUCIONES EPG'!$D994</f>
        <v>3662</v>
      </c>
    </row>
    <row r="995" ht="16.5" customHeight="1">
      <c r="A995" s="29" t="str">
        <f>'RESOLUCIONES 2015'!A5375:H5375</f>
        <v/>
      </c>
      <c r="B995" s="46"/>
      <c r="C995" s="24">
        <v>392.0</v>
      </c>
      <c r="D995" s="35">
        <v>42544.0</v>
      </c>
      <c r="E995" s="33" t="s">
        <v>1284</v>
      </c>
      <c r="F995" s="35" t="s">
        <v>1285</v>
      </c>
      <c r="G995" s="85" t="s">
        <v>994</v>
      </c>
      <c r="H995" s="27" t="s">
        <v>1286</v>
      </c>
      <c r="I995" s="21"/>
      <c r="J995" s="21"/>
      <c r="K995" s="21"/>
      <c r="L995" s="21"/>
      <c r="M995" s="21"/>
      <c r="N995" s="22">
        <f t="shared" si="1"/>
        <v>46206</v>
      </c>
      <c r="O995" s="23">
        <f>'RESOLUCIONES EPG'!$N995-'RESOLUCIONES EPG'!$D995</f>
        <v>3662</v>
      </c>
    </row>
    <row r="996" ht="15.75" customHeight="1">
      <c r="A996" s="29" t="str">
        <f>'RESOLUCIONES 2015'!A5366:H5366</f>
        <v/>
      </c>
      <c r="B996" s="46"/>
      <c r="C996" s="16">
        <v>383.0</v>
      </c>
      <c r="D996" s="35">
        <v>42544.0</v>
      </c>
      <c r="E996" s="33" t="s">
        <v>795</v>
      </c>
      <c r="F996" s="35"/>
      <c r="G996" s="42" t="s">
        <v>994</v>
      </c>
      <c r="H996" s="27" t="s">
        <v>1287</v>
      </c>
      <c r="I996" s="21"/>
      <c r="J996" s="21"/>
      <c r="K996" s="21"/>
      <c r="L996" s="21"/>
      <c r="M996" s="21"/>
      <c r="N996" s="22">
        <f t="shared" si="1"/>
        <v>46206</v>
      </c>
      <c r="O996" s="23">
        <f>'RESOLUCIONES EPG'!$N996-'RESOLUCIONES EPG'!$D996</f>
        <v>3662</v>
      </c>
    </row>
    <row r="997" ht="16.5" customHeight="1">
      <c r="A997" s="29" t="str">
        <f>'RESOLUCIONES 2015'!A5369:H5369</f>
        <v/>
      </c>
      <c r="B997" s="46"/>
      <c r="C997" s="16">
        <v>386.0</v>
      </c>
      <c r="D997" s="35">
        <v>42544.0</v>
      </c>
      <c r="E997" s="43" t="s">
        <v>1288</v>
      </c>
      <c r="F997" s="35"/>
      <c r="G997" s="33" t="s">
        <v>887</v>
      </c>
      <c r="H997" s="27"/>
      <c r="I997" s="21"/>
      <c r="J997" s="21"/>
      <c r="K997" s="21"/>
      <c r="L997" s="21"/>
      <c r="M997" s="21"/>
      <c r="N997" s="22">
        <f t="shared" si="1"/>
        <v>46206</v>
      </c>
      <c r="O997" s="23">
        <f>'RESOLUCIONES EPG'!$N997-'RESOLUCIONES EPG'!$D997</f>
        <v>3662</v>
      </c>
    </row>
    <row r="998" ht="16.5" customHeight="1">
      <c r="A998" s="29" t="str">
        <f>'RESOLUCIONES 2015'!A5370:H5370</f>
        <v/>
      </c>
      <c r="B998" s="46"/>
      <c r="C998" s="24">
        <v>387.0</v>
      </c>
      <c r="D998" s="35">
        <v>42544.0</v>
      </c>
      <c r="E998" s="33" t="s">
        <v>1289</v>
      </c>
      <c r="F998" s="35"/>
      <c r="G998" s="33" t="s">
        <v>887</v>
      </c>
      <c r="H998" s="27"/>
      <c r="I998" s="21"/>
      <c r="J998" s="21"/>
      <c r="K998" s="21"/>
      <c r="L998" s="21"/>
      <c r="M998" s="21"/>
      <c r="N998" s="22">
        <f t="shared" si="1"/>
        <v>46206</v>
      </c>
      <c r="O998" s="23">
        <f>'RESOLUCIONES EPG'!$N998-'RESOLUCIONES EPG'!$D998</f>
        <v>3662</v>
      </c>
    </row>
    <row r="999" ht="16.5" customHeight="1">
      <c r="A999" s="29" t="str">
        <f>'RESOLUCIONES 2015'!A5363:H5363</f>
        <v/>
      </c>
      <c r="B999" s="34"/>
      <c r="C999" s="24">
        <v>380.0</v>
      </c>
      <c r="D999" s="35">
        <v>42544.0</v>
      </c>
      <c r="E999" s="33" t="s">
        <v>1290</v>
      </c>
      <c r="F999" s="35"/>
      <c r="G999" s="33" t="s">
        <v>887</v>
      </c>
      <c r="H999" s="27"/>
      <c r="I999" s="21"/>
      <c r="J999" s="21"/>
      <c r="K999" s="21"/>
      <c r="L999" s="21"/>
      <c r="M999" s="21"/>
      <c r="N999" s="22">
        <f t="shared" si="1"/>
        <v>46206</v>
      </c>
      <c r="O999" s="23">
        <f>'RESOLUCIONES EPG'!$N999-'RESOLUCIONES EPG'!$D999</f>
        <v>3662</v>
      </c>
    </row>
    <row r="1000" ht="16.5" customHeight="1">
      <c r="A1000" s="29" t="str">
        <f>'RESOLUCIONES 2015'!A5374:H5374</f>
        <v/>
      </c>
      <c r="B1000" s="34"/>
      <c r="C1000" s="24">
        <v>391.0</v>
      </c>
      <c r="D1000" s="35">
        <v>42544.0</v>
      </c>
      <c r="E1000" s="81" t="s">
        <v>1291</v>
      </c>
      <c r="F1000" s="35"/>
      <c r="G1000" s="33" t="s">
        <v>887</v>
      </c>
      <c r="H1000" s="27"/>
      <c r="I1000" s="21"/>
      <c r="J1000" s="21"/>
      <c r="K1000" s="21"/>
      <c r="L1000" s="21"/>
      <c r="M1000" s="21"/>
      <c r="N1000" s="22">
        <f t="shared" si="1"/>
        <v>46206</v>
      </c>
      <c r="O1000" s="23">
        <f>'RESOLUCIONES EPG'!$N1000-'RESOLUCIONES EPG'!$D1000</f>
        <v>3662</v>
      </c>
    </row>
    <row r="1001" ht="16.5" customHeight="1">
      <c r="A1001" s="29" t="str">
        <f>'RESOLUCIONES 2015'!A5372:H5372</f>
        <v/>
      </c>
      <c r="B1001" s="34"/>
      <c r="C1001" s="16">
        <v>389.0</v>
      </c>
      <c r="D1001" s="35">
        <v>42544.0</v>
      </c>
      <c r="E1001" s="43" t="s">
        <v>1292</v>
      </c>
      <c r="F1001" s="35"/>
      <c r="G1001" s="33" t="s">
        <v>887</v>
      </c>
      <c r="H1001" s="27"/>
      <c r="I1001" s="21"/>
      <c r="J1001" s="21"/>
      <c r="K1001" s="21"/>
      <c r="L1001" s="21"/>
      <c r="M1001" s="21"/>
      <c r="N1001" s="22">
        <f t="shared" si="1"/>
        <v>46206</v>
      </c>
      <c r="O1001" s="23">
        <f>'RESOLUCIONES EPG'!$N1001-'RESOLUCIONES EPG'!$D1001</f>
        <v>3662</v>
      </c>
    </row>
    <row r="1002" ht="15.75" customHeight="1">
      <c r="A1002" s="29" t="str">
        <f>'RESOLUCIONES 2015'!A5368:H5368</f>
        <v/>
      </c>
      <c r="B1002" s="34"/>
      <c r="C1002" s="16">
        <v>385.0</v>
      </c>
      <c r="D1002" s="56">
        <v>42544.0</v>
      </c>
      <c r="E1002" s="55" t="s">
        <v>1293</v>
      </c>
      <c r="F1002" s="56"/>
      <c r="G1002" s="33" t="s">
        <v>887</v>
      </c>
      <c r="H1002" s="27"/>
      <c r="I1002" s="21"/>
      <c r="J1002" s="21"/>
      <c r="K1002" s="21"/>
      <c r="L1002" s="21"/>
      <c r="M1002" s="21"/>
      <c r="N1002" s="22">
        <f t="shared" si="1"/>
        <v>46206</v>
      </c>
      <c r="O1002" s="23">
        <f>'RESOLUCIONES EPG'!$N1002-'RESOLUCIONES EPG'!$D1002</f>
        <v>3662</v>
      </c>
    </row>
    <row r="1003" ht="16.5" customHeight="1">
      <c r="A1003" s="29" t="str">
        <f>'RESOLUCIONES 2015'!A5371:H5371</f>
        <v/>
      </c>
      <c r="B1003" s="34"/>
      <c r="C1003" s="24">
        <v>388.0</v>
      </c>
      <c r="D1003" s="35">
        <v>42544.0</v>
      </c>
      <c r="E1003" s="43" t="s">
        <v>1294</v>
      </c>
      <c r="F1003" s="35"/>
      <c r="G1003" s="33" t="s">
        <v>887</v>
      </c>
      <c r="H1003" s="27"/>
      <c r="I1003" s="21"/>
      <c r="J1003" s="21"/>
      <c r="K1003" s="21"/>
      <c r="L1003" s="21"/>
      <c r="M1003" s="21"/>
      <c r="N1003" s="22">
        <f t="shared" si="1"/>
        <v>46206</v>
      </c>
      <c r="O1003" s="23">
        <f>'RESOLUCIONES EPG'!$N1003-'RESOLUCIONES EPG'!$D1003</f>
        <v>3662</v>
      </c>
    </row>
    <row r="1004" ht="16.5" customHeight="1">
      <c r="A1004" s="29" t="str">
        <f>'RESOLUCIONES 2015'!A5361:H5361</f>
        <v/>
      </c>
      <c r="B1004" s="34"/>
      <c r="C1004" s="24">
        <v>378.0</v>
      </c>
      <c r="D1004" s="56">
        <v>42544.0</v>
      </c>
      <c r="E1004" s="55" t="s">
        <v>940</v>
      </c>
      <c r="F1004" s="56"/>
      <c r="G1004" s="33" t="s">
        <v>89</v>
      </c>
      <c r="H1004" s="42" t="s">
        <v>1295</v>
      </c>
      <c r="I1004" s="42" t="s">
        <v>1200</v>
      </c>
      <c r="J1004" s="21"/>
      <c r="K1004" s="21"/>
      <c r="L1004" s="21"/>
      <c r="M1004" s="21"/>
      <c r="N1004" s="22">
        <f t="shared" si="1"/>
        <v>46206</v>
      </c>
      <c r="O1004" s="23">
        <f>'RESOLUCIONES EPG'!$N1004-'RESOLUCIONES EPG'!$D1004</f>
        <v>3662</v>
      </c>
    </row>
    <row r="1005" ht="16.5" customHeight="1">
      <c r="A1005" s="29" t="str">
        <f>'RESOLUCIONES 2015'!A5367:H5367</f>
        <v/>
      </c>
      <c r="B1005" s="34"/>
      <c r="C1005" s="24">
        <v>384.0</v>
      </c>
      <c r="D1005" s="35">
        <v>42544.0</v>
      </c>
      <c r="E1005" s="33" t="s">
        <v>1296</v>
      </c>
      <c r="F1005" s="35"/>
      <c r="G1005" s="33" t="s">
        <v>887</v>
      </c>
      <c r="H1005" s="27"/>
      <c r="I1005" s="21"/>
      <c r="J1005" s="21"/>
      <c r="K1005" s="21"/>
      <c r="L1005" s="21"/>
      <c r="M1005" s="21"/>
      <c r="N1005" s="22">
        <f t="shared" si="1"/>
        <v>46206</v>
      </c>
      <c r="O1005" s="23">
        <f>'RESOLUCIONES EPG'!$N1005-'RESOLUCIONES EPG'!$D1005</f>
        <v>3662</v>
      </c>
    </row>
    <row r="1006" ht="16.5" customHeight="1">
      <c r="A1006" s="29" t="str">
        <f>'RESOLUCIONES 2015'!A5362:H5362</f>
        <v/>
      </c>
      <c r="B1006" s="34"/>
      <c r="C1006" s="24">
        <v>379.0</v>
      </c>
      <c r="D1006" s="35">
        <v>42544.0</v>
      </c>
      <c r="E1006" s="33" t="s">
        <v>1297</v>
      </c>
      <c r="F1006" s="35"/>
      <c r="G1006" s="33" t="s">
        <v>887</v>
      </c>
      <c r="H1006" s="27"/>
      <c r="I1006" s="21"/>
      <c r="J1006" s="21"/>
      <c r="K1006" s="21"/>
      <c r="L1006" s="21"/>
      <c r="M1006" s="21"/>
      <c r="N1006" s="22">
        <f t="shared" si="1"/>
        <v>46206</v>
      </c>
      <c r="O1006" s="23">
        <f>'RESOLUCIONES EPG'!$N1006-'RESOLUCIONES EPG'!$D1006</f>
        <v>3662</v>
      </c>
    </row>
    <row r="1007" ht="16.5" customHeight="1">
      <c r="A1007" s="29" t="str">
        <f>'RESOLUCIONES 2015'!A5379:H5379</f>
        <v/>
      </c>
      <c r="B1007" s="34"/>
      <c r="C1007" s="24">
        <v>396.0</v>
      </c>
      <c r="D1007" s="35">
        <v>42548.0</v>
      </c>
      <c r="E1007" s="33" t="s">
        <v>1275</v>
      </c>
      <c r="F1007" s="35" t="s">
        <v>1276</v>
      </c>
      <c r="G1007" s="26" t="s">
        <v>1020</v>
      </c>
      <c r="H1007" s="27"/>
      <c r="I1007" s="21"/>
      <c r="J1007" s="21"/>
      <c r="K1007" s="21"/>
      <c r="L1007" s="21"/>
      <c r="M1007" s="21"/>
      <c r="N1007" s="22">
        <f t="shared" si="1"/>
        <v>46206</v>
      </c>
      <c r="O1007" s="23">
        <f>'RESOLUCIONES EPG'!$N1007-'RESOLUCIONES EPG'!$D1007</f>
        <v>3658</v>
      </c>
    </row>
    <row r="1008" ht="16.5" customHeight="1">
      <c r="A1008" s="29" t="str">
        <f>'RESOLUCIONES 2015'!A5383:H5383</f>
        <v/>
      </c>
      <c r="B1008" s="34"/>
      <c r="C1008" s="24">
        <v>400.0</v>
      </c>
      <c r="D1008" s="35">
        <v>42548.0</v>
      </c>
      <c r="E1008" s="33" t="s">
        <v>874</v>
      </c>
      <c r="F1008" s="35"/>
      <c r="G1008" s="33" t="s">
        <v>50</v>
      </c>
      <c r="H1008" s="27"/>
      <c r="I1008" s="21"/>
      <c r="J1008" s="21"/>
      <c r="K1008" s="21"/>
      <c r="L1008" s="21"/>
      <c r="M1008" s="21"/>
      <c r="N1008" s="22">
        <f t="shared" si="1"/>
        <v>46206</v>
      </c>
      <c r="O1008" s="23">
        <f>'RESOLUCIONES EPG'!$N1008-'RESOLUCIONES EPG'!$D1008</f>
        <v>3658</v>
      </c>
    </row>
    <row r="1009" ht="15.75" customHeight="1">
      <c r="A1009" s="29" t="str">
        <f>'RESOLUCIONES 2015'!A5387:H5387</f>
        <v/>
      </c>
      <c r="B1009" s="34"/>
      <c r="C1009" s="24">
        <v>404.0</v>
      </c>
      <c r="D1009" s="35">
        <v>42548.0</v>
      </c>
      <c r="E1009" s="33" t="s">
        <v>1298</v>
      </c>
      <c r="F1009" s="35"/>
      <c r="G1009" s="33" t="s">
        <v>1299</v>
      </c>
      <c r="H1009" s="27"/>
      <c r="I1009" s="21"/>
      <c r="J1009" s="21"/>
      <c r="K1009" s="21"/>
      <c r="L1009" s="21"/>
      <c r="M1009" s="21"/>
      <c r="N1009" s="22">
        <f t="shared" si="1"/>
        <v>46206</v>
      </c>
      <c r="O1009" s="23">
        <f>'RESOLUCIONES EPG'!$N1009-'RESOLUCIONES EPG'!$D1009</f>
        <v>3658</v>
      </c>
    </row>
    <row r="1010" ht="16.5" customHeight="1">
      <c r="A1010" s="29" t="str">
        <f>'RESOLUCIONES 2015'!A5388:H5388</f>
        <v/>
      </c>
      <c r="B1010" s="34"/>
      <c r="C1010" s="24">
        <v>405.0</v>
      </c>
      <c r="D1010" s="35">
        <v>42548.0</v>
      </c>
      <c r="E1010" s="79" t="s">
        <v>1300</v>
      </c>
      <c r="F1010" s="35"/>
      <c r="G1010" s="79"/>
      <c r="H1010" s="27"/>
      <c r="I1010" s="21"/>
      <c r="J1010" s="21"/>
      <c r="K1010" s="21"/>
      <c r="L1010" s="21"/>
      <c r="M1010" s="21"/>
      <c r="N1010" s="22">
        <f t="shared" si="1"/>
        <v>46206</v>
      </c>
      <c r="O1010" s="23">
        <f>'RESOLUCIONES EPG'!$N1010-'RESOLUCIONES EPG'!$D1010</f>
        <v>3658</v>
      </c>
    </row>
    <row r="1011" ht="15.75" customHeight="1">
      <c r="A1011" s="29" t="str">
        <f>'RESOLUCIONES 2015'!A5389:H5389</f>
        <v/>
      </c>
      <c r="B1011" s="34"/>
      <c r="C1011" s="24">
        <v>406.0</v>
      </c>
      <c r="D1011" s="35">
        <v>42548.0</v>
      </c>
      <c r="E1011" s="33" t="s">
        <v>1301</v>
      </c>
      <c r="F1011" s="35"/>
      <c r="G1011" s="33" t="s">
        <v>1299</v>
      </c>
      <c r="H1011" s="27"/>
      <c r="I1011" s="21"/>
      <c r="J1011" s="21"/>
      <c r="K1011" s="21"/>
      <c r="L1011" s="21"/>
      <c r="M1011" s="21"/>
      <c r="N1011" s="22">
        <f t="shared" si="1"/>
        <v>46206</v>
      </c>
      <c r="O1011" s="23">
        <f>'RESOLUCIONES EPG'!$N1011-'RESOLUCIONES EPG'!$D1011</f>
        <v>3658</v>
      </c>
    </row>
    <row r="1012" ht="16.5" customHeight="1">
      <c r="A1012" s="29" t="str">
        <f>'RESOLUCIONES 2015'!A5386:H5386</f>
        <v/>
      </c>
      <c r="B1012" s="34"/>
      <c r="C1012" s="24">
        <v>403.0</v>
      </c>
      <c r="D1012" s="35">
        <v>42548.0</v>
      </c>
      <c r="E1012" s="33" t="s">
        <v>1302</v>
      </c>
      <c r="F1012" s="35"/>
      <c r="G1012" s="33" t="s">
        <v>1299</v>
      </c>
      <c r="H1012" s="27"/>
      <c r="I1012" s="21"/>
      <c r="J1012" s="21"/>
      <c r="K1012" s="21"/>
      <c r="L1012" s="21"/>
      <c r="M1012" s="21"/>
      <c r="N1012" s="22">
        <f t="shared" si="1"/>
        <v>46206</v>
      </c>
      <c r="O1012" s="23">
        <f>'RESOLUCIONES EPG'!$N1012-'RESOLUCIONES EPG'!$D1012</f>
        <v>3658</v>
      </c>
    </row>
    <row r="1013" ht="16.5" customHeight="1">
      <c r="A1013" s="29" t="str">
        <f>'RESOLUCIONES 2015'!A5385:H5385</f>
        <v/>
      </c>
      <c r="B1013" s="34"/>
      <c r="C1013" s="24">
        <v>402.0</v>
      </c>
      <c r="D1013" s="35">
        <v>42548.0</v>
      </c>
      <c r="E1013" s="33" t="s">
        <v>94</v>
      </c>
      <c r="F1013" s="35"/>
      <c r="G1013" s="33" t="s">
        <v>89</v>
      </c>
      <c r="H1013" s="27" t="s">
        <v>854</v>
      </c>
      <c r="I1013" s="21"/>
      <c r="J1013" s="21"/>
      <c r="K1013" s="21"/>
      <c r="L1013" s="21"/>
      <c r="M1013" s="21"/>
      <c r="N1013" s="22">
        <f t="shared" si="1"/>
        <v>46206</v>
      </c>
      <c r="O1013" s="23">
        <f>'RESOLUCIONES EPG'!$N1013-'RESOLUCIONES EPG'!$D1013</f>
        <v>3658</v>
      </c>
    </row>
    <row r="1014" ht="16.5" customHeight="1">
      <c r="A1014" s="29" t="str">
        <f>'RESOLUCIONES 2015'!A5384:H5384</f>
        <v/>
      </c>
      <c r="B1014" s="34"/>
      <c r="C1014" s="24">
        <v>401.0</v>
      </c>
      <c r="D1014" s="35">
        <v>42548.0</v>
      </c>
      <c r="E1014" s="33" t="s">
        <v>786</v>
      </c>
      <c r="F1014" s="35"/>
      <c r="G1014" s="33" t="s">
        <v>50</v>
      </c>
      <c r="H1014" s="27"/>
      <c r="I1014" s="21"/>
      <c r="J1014" s="21"/>
      <c r="K1014" s="21"/>
      <c r="L1014" s="21"/>
      <c r="M1014" s="21"/>
      <c r="N1014" s="22">
        <f t="shared" si="1"/>
        <v>46206</v>
      </c>
      <c r="O1014" s="23">
        <f>'RESOLUCIONES EPG'!$N1014-'RESOLUCIONES EPG'!$D1014</f>
        <v>3658</v>
      </c>
    </row>
    <row r="1015" ht="16.5" customHeight="1">
      <c r="A1015" s="29" t="str">
        <f>'RESOLUCIONES 2015'!A5376:H5376</f>
        <v/>
      </c>
      <c r="B1015" s="34"/>
      <c r="C1015" s="24">
        <v>393.0</v>
      </c>
      <c r="D1015" s="35">
        <v>42548.0</v>
      </c>
      <c r="E1015" s="33" t="s">
        <v>1303</v>
      </c>
      <c r="F1015" s="35"/>
      <c r="G1015" s="33" t="s">
        <v>887</v>
      </c>
      <c r="H1015" s="27"/>
      <c r="I1015" s="21"/>
      <c r="J1015" s="21"/>
      <c r="K1015" s="21"/>
      <c r="L1015" s="21"/>
      <c r="M1015" s="21"/>
      <c r="N1015" s="22">
        <f t="shared" si="1"/>
        <v>46206</v>
      </c>
      <c r="O1015" s="23">
        <f>'RESOLUCIONES EPG'!$N1015-'RESOLUCIONES EPG'!$D1015</f>
        <v>3658</v>
      </c>
    </row>
    <row r="1016" ht="15.75" customHeight="1">
      <c r="A1016" s="29" t="str">
        <f>'RESOLUCIONES 2015'!A5378:H5378</f>
        <v/>
      </c>
      <c r="B1016" s="34"/>
      <c r="C1016" s="24">
        <v>395.0</v>
      </c>
      <c r="D1016" s="35">
        <v>42548.0</v>
      </c>
      <c r="E1016" s="33" t="s">
        <v>211</v>
      </c>
      <c r="F1016" s="35"/>
      <c r="G1016" s="33" t="s">
        <v>50</v>
      </c>
      <c r="H1016" s="27"/>
      <c r="I1016" s="21"/>
      <c r="J1016" s="21"/>
      <c r="K1016" s="21"/>
      <c r="L1016" s="21"/>
      <c r="M1016" s="21"/>
      <c r="N1016" s="22">
        <f t="shared" si="1"/>
        <v>46206</v>
      </c>
      <c r="O1016" s="23">
        <f>'RESOLUCIONES EPG'!$N1016-'RESOLUCIONES EPG'!$D1016</f>
        <v>3658</v>
      </c>
    </row>
    <row r="1017" ht="15.75" customHeight="1">
      <c r="A1017" s="29" t="str">
        <f>'RESOLUCIONES 2015'!A5380:H5380</f>
        <v/>
      </c>
      <c r="B1017" s="34"/>
      <c r="C1017" s="24">
        <v>397.0</v>
      </c>
      <c r="D1017" s="35">
        <v>42548.0</v>
      </c>
      <c r="E1017" s="33" t="s">
        <v>241</v>
      </c>
      <c r="F1017" s="35"/>
      <c r="G1017" s="26" t="s">
        <v>1020</v>
      </c>
      <c r="H1017" s="27"/>
      <c r="I1017" s="21"/>
      <c r="J1017" s="21"/>
      <c r="K1017" s="21"/>
      <c r="L1017" s="21"/>
      <c r="M1017" s="21"/>
      <c r="N1017" s="22">
        <f t="shared" si="1"/>
        <v>46206</v>
      </c>
      <c r="O1017" s="23">
        <f>'RESOLUCIONES EPG'!$N1017-'RESOLUCIONES EPG'!$D1017</f>
        <v>3658</v>
      </c>
    </row>
    <row r="1018" ht="16.5" customHeight="1">
      <c r="A1018" s="29" t="str">
        <f>'RESOLUCIONES 2015'!A5381:H5381</f>
        <v/>
      </c>
      <c r="B1018" s="34"/>
      <c r="C1018" s="24">
        <v>398.0</v>
      </c>
      <c r="D1018" s="35">
        <v>42548.0</v>
      </c>
      <c r="E1018" s="33" t="s">
        <v>1304</v>
      </c>
      <c r="F1018" s="35"/>
      <c r="G1018" s="33" t="s">
        <v>887</v>
      </c>
      <c r="H1018" s="27"/>
      <c r="I1018" s="21"/>
      <c r="J1018" s="21"/>
      <c r="K1018" s="21"/>
      <c r="L1018" s="21"/>
      <c r="M1018" s="21"/>
      <c r="N1018" s="22">
        <f t="shared" si="1"/>
        <v>46206</v>
      </c>
      <c r="O1018" s="23">
        <f>'RESOLUCIONES EPG'!$N1018-'RESOLUCIONES EPG'!$D1018</f>
        <v>3658</v>
      </c>
    </row>
    <row r="1019" ht="16.5" customHeight="1">
      <c r="A1019" s="29" t="str">
        <f>'RESOLUCIONES 2015'!A5377:H5377</f>
        <v/>
      </c>
      <c r="B1019" s="34"/>
      <c r="C1019" s="24">
        <v>394.0</v>
      </c>
      <c r="D1019" s="35">
        <v>42548.0</v>
      </c>
      <c r="E1019" s="33" t="s">
        <v>1293</v>
      </c>
      <c r="F1019" s="35"/>
      <c r="G1019" s="42" t="s">
        <v>1197</v>
      </c>
      <c r="H1019" s="27"/>
      <c r="I1019" s="21"/>
      <c r="J1019" s="21"/>
      <c r="K1019" s="21"/>
      <c r="L1019" s="21"/>
      <c r="M1019" s="21"/>
      <c r="N1019" s="22">
        <f t="shared" si="1"/>
        <v>46206</v>
      </c>
      <c r="O1019" s="23">
        <f>'RESOLUCIONES EPG'!$N1019-'RESOLUCIONES EPG'!$D1019</f>
        <v>3658</v>
      </c>
    </row>
    <row r="1020" ht="16.5" customHeight="1">
      <c r="A1020" s="29" t="str">
        <f>'RESOLUCIONES 2015'!A5382:H5382</f>
        <v/>
      </c>
      <c r="B1020" s="86" t="s">
        <v>1305</v>
      </c>
      <c r="C1020" s="24">
        <v>399.0</v>
      </c>
      <c r="D1020" s="35">
        <v>42548.0</v>
      </c>
      <c r="E1020" s="33" t="s">
        <v>1306</v>
      </c>
      <c r="F1020" s="35"/>
      <c r="G1020" s="33" t="s">
        <v>887</v>
      </c>
      <c r="H1020" s="27" t="s">
        <v>1307</v>
      </c>
      <c r="I1020" s="21"/>
      <c r="J1020" s="21"/>
      <c r="K1020" s="21"/>
      <c r="L1020" s="21"/>
      <c r="M1020" s="21"/>
      <c r="N1020" s="22">
        <f t="shared" si="1"/>
        <v>46206</v>
      </c>
      <c r="O1020" s="23">
        <f>'RESOLUCIONES EPG'!$N1020-'RESOLUCIONES EPG'!$D1020</f>
        <v>3658</v>
      </c>
    </row>
    <row r="1021" ht="16.5" customHeight="1">
      <c r="A1021" s="29" t="str">
        <f>'RESOLUCIONES 2015'!A5390:H5390</f>
        <v/>
      </c>
      <c r="B1021" s="34"/>
      <c r="C1021" s="24">
        <v>407.0</v>
      </c>
      <c r="D1021" s="35">
        <v>42556.0</v>
      </c>
      <c r="E1021" s="33" t="s">
        <v>285</v>
      </c>
      <c r="F1021" s="35"/>
      <c r="G1021" s="33" t="s">
        <v>1308</v>
      </c>
      <c r="H1021" s="27"/>
      <c r="I1021" s="21"/>
      <c r="J1021" s="21"/>
      <c r="K1021" s="21"/>
      <c r="L1021" s="21"/>
      <c r="M1021" s="21"/>
      <c r="N1021" s="22">
        <f t="shared" si="1"/>
        <v>46206</v>
      </c>
      <c r="O1021" s="23">
        <f>'RESOLUCIONES EPG'!$N1021-'RESOLUCIONES EPG'!$D1021</f>
        <v>3650</v>
      </c>
    </row>
    <row r="1022" ht="16.5" customHeight="1">
      <c r="A1022" s="29" t="str">
        <f>'RESOLUCIONES 2015'!A5391:H5391</f>
        <v/>
      </c>
      <c r="B1022" s="34"/>
      <c r="C1022" s="24">
        <v>408.0</v>
      </c>
      <c r="D1022" s="35">
        <v>42556.0</v>
      </c>
      <c r="E1022" s="33" t="s">
        <v>285</v>
      </c>
      <c r="F1022" s="35"/>
      <c r="G1022" s="33" t="s">
        <v>887</v>
      </c>
      <c r="H1022" s="27"/>
      <c r="I1022" s="21"/>
      <c r="J1022" s="21"/>
      <c r="K1022" s="21"/>
      <c r="L1022" s="21"/>
      <c r="M1022" s="21"/>
      <c r="N1022" s="22">
        <f t="shared" si="1"/>
        <v>46206</v>
      </c>
      <c r="O1022" s="23">
        <f>'RESOLUCIONES EPG'!$N1022-'RESOLUCIONES EPG'!$D1022</f>
        <v>3650</v>
      </c>
    </row>
    <row r="1023" ht="16.5" customHeight="1">
      <c r="A1023" s="29" t="str">
        <f>'RESOLUCIONES 2015'!A5392:H5392</f>
        <v/>
      </c>
      <c r="B1023" s="34"/>
      <c r="C1023" s="24">
        <v>409.0</v>
      </c>
      <c r="D1023" s="35">
        <v>42556.0</v>
      </c>
      <c r="E1023" s="33" t="s">
        <v>1309</v>
      </c>
      <c r="F1023" s="35"/>
      <c r="G1023" s="33" t="s">
        <v>1310</v>
      </c>
      <c r="H1023" s="27"/>
      <c r="I1023" s="21"/>
      <c r="J1023" s="21"/>
      <c r="K1023" s="21"/>
      <c r="L1023" s="21"/>
      <c r="M1023" s="21"/>
      <c r="N1023" s="22">
        <f t="shared" si="1"/>
        <v>46206</v>
      </c>
      <c r="O1023" s="23">
        <f>'RESOLUCIONES EPG'!$N1023-'RESOLUCIONES EPG'!$D1023</f>
        <v>3650</v>
      </c>
    </row>
    <row r="1024" ht="16.5" customHeight="1">
      <c r="A1024" s="29" t="str">
        <f>'RESOLUCIONES 2015'!A5393:H5393</f>
        <v/>
      </c>
      <c r="B1024" s="34"/>
      <c r="C1024" s="24">
        <v>410.0</v>
      </c>
      <c r="D1024" s="35">
        <v>42558.0</v>
      </c>
      <c r="E1024" s="33" t="s">
        <v>1311</v>
      </c>
      <c r="F1024" s="35"/>
      <c r="G1024" s="33" t="s">
        <v>363</v>
      </c>
      <c r="H1024" s="27"/>
      <c r="I1024" s="21"/>
      <c r="J1024" s="21"/>
      <c r="K1024" s="21"/>
      <c r="L1024" s="21"/>
      <c r="M1024" s="21"/>
      <c r="N1024" s="22">
        <f t="shared" si="1"/>
        <v>46206</v>
      </c>
      <c r="O1024" s="23">
        <f>'RESOLUCIONES EPG'!$N1024-'RESOLUCIONES EPG'!$D1024</f>
        <v>3648</v>
      </c>
    </row>
    <row r="1025" ht="16.5" customHeight="1">
      <c r="A1025" s="29" t="str">
        <f>'RESOLUCIONES 2015'!A5395:H5395</f>
        <v/>
      </c>
      <c r="B1025" s="34"/>
      <c r="C1025" s="24">
        <v>412.0</v>
      </c>
      <c r="D1025" s="35">
        <v>42558.0</v>
      </c>
      <c r="E1025" s="33" t="s">
        <v>19</v>
      </c>
      <c r="F1025" s="35"/>
      <c r="G1025" s="33" t="s">
        <v>50</v>
      </c>
      <c r="H1025" s="27"/>
      <c r="I1025" s="21"/>
      <c r="J1025" s="21"/>
      <c r="K1025" s="21"/>
      <c r="L1025" s="21"/>
      <c r="M1025" s="21"/>
      <c r="N1025" s="22">
        <f t="shared" si="1"/>
        <v>46206</v>
      </c>
      <c r="O1025" s="23">
        <f>'RESOLUCIONES EPG'!$N1025-'RESOLUCIONES EPG'!$D1025</f>
        <v>3648</v>
      </c>
    </row>
    <row r="1026" ht="16.5" customHeight="1">
      <c r="A1026" s="29" t="str">
        <f>'RESOLUCIONES 2015'!A5396:H5396</f>
        <v/>
      </c>
      <c r="B1026" s="34"/>
      <c r="C1026" s="24">
        <v>413.0</v>
      </c>
      <c r="D1026" s="35">
        <v>42558.0</v>
      </c>
      <c r="E1026" s="33" t="s">
        <v>1312</v>
      </c>
      <c r="F1026" s="35"/>
      <c r="G1026" s="33" t="s">
        <v>887</v>
      </c>
      <c r="H1026" s="27"/>
      <c r="I1026" s="21"/>
      <c r="J1026" s="21"/>
      <c r="K1026" s="21"/>
      <c r="L1026" s="21"/>
      <c r="M1026" s="21"/>
      <c r="N1026" s="22">
        <f t="shared" si="1"/>
        <v>46206</v>
      </c>
      <c r="O1026" s="23">
        <f>'RESOLUCIONES EPG'!$N1026-'RESOLUCIONES EPG'!$D1026</f>
        <v>3648</v>
      </c>
    </row>
    <row r="1027" ht="15.75" customHeight="1">
      <c r="A1027" s="29" t="str">
        <f>'RESOLUCIONES 2015'!A5394:H5394</f>
        <v/>
      </c>
      <c r="B1027" s="34"/>
      <c r="C1027" s="24">
        <v>411.0</v>
      </c>
      <c r="D1027" s="35">
        <v>42558.0</v>
      </c>
      <c r="E1027" s="33" t="s">
        <v>870</v>
      </c>
      <c r="F1027" s="35"/>
      <c r="G1027" s="42" t="s">
        <v>1313</v>
      </c>
      <c r="H1027" s="27"/>
      <c r="I1027" s="21"/>
      <c r="J1027" s="21"/>
      <c r="K1027" s="21"/>
      <c r="L1027" s="21"/>
      <c r="M1027" s="21"/>
      <c r="N1027" s="22">
        <f t="shared" si="1"/>
        <v>46206</v>
      </c>
      <c r="O1027" s="23">
        <f>'RESOLUCIONES EPG'!$N1027-'RESOLUCIONES EPG'!$D1027</f>
        <v>3648</v>
      </c>
    </row>
    <row r="1028" ht="16.5" customHeight="1">
      <c r="A1028" s="29" t="str">
        <f>'RESOLUCIONES 2015'!A5397:H5397</f>
        <v/>
      </c>
      <c r="B1028" s="34"/>
      <c r="C1028" s="24">
        <v>414.0</v>
      </c>
      <c r="D1028" s="35">
        <v>42558.0</v>
      </c>
      <c r="E1028" s="33" t="s">
        <v>1314</v>
      </c>
      <c r="F1028" s="35"/>
      <c r="G1028" s="33" t="s">
        <v>1183</v>
      </c>
      <c r="H1028" s="27"/>
      <c r="I1028" s="21"/>
      <c r="J1028" s="21"/>
      <c r="K1028" s="21"/>
      <c r="L1028" s="21"/>
      <c r="M1028" s="21"/>
      <c r="N1028" s="22">
        <f t="shared" si="1"/>
        <v>46206</v>
      </c>
      <c r="O1028" s="23">
        <f>'RESOLUCIONES EPG'!$N1028-'RESOLUCIONES EPG'!$D1028</f>
        <v>3648</v>
      </c>
    </row>
    <row r="1029" ht="15.75" customHeight="1">
      <c r="A1029" s="29" t="str">
        <f>'RESOLUCIONES 2015'!A5408:H5408</f>
        <v/>
      </c>
      <c r="B1029" s="34"/>
      <c r="C1029" s="24">
        <v>425.0</v>
      </c>
      <c r="D1029" s="35">
        <v>42559.0</v>
      </c>
      <c r="E1029" s="33" t="s">
        <v>1145</v>
      </c>
      <c r="F1029" s="35"/>
      <c r="G1029" s="42" t="s">
        <v>1313</v>
      </c>
      <c r="H1029" s="27"/>
      <c r="I1029" s="21"/>
      <c r="J1029" s="21"/>
      <c r="K1029" s="21"/>
      <c r="L1029" s="21"/>
      <c r="M1029" s="21"/>
      <c r="N1029" s="22">
        <f t="shared" si="1"/>
        <v>46206</v>
      </c>
      <c r="O1029" s="23">
        <f>'RESOLUCIONES EPG'!$N1029-'RESOLUCIONES EPG'!$D1029</f>
        <v>3647</v>
      </c>
    </row>
    <row r="1030" ht="15.75" customHeight="1">
      <c r="A1030" s="29" t="str">
        <f>'RESOLUCIONES 2015'!A5398:H5398</f>
        <v/>
      </c>
      <c r="B1030" s="34"/>
      <c r="C1030" s="24">
        <v>415.0</v>
      </c>
      <c r="D1030" s="35">
        <v>42559.0</v>
      </c>
      <c r="E1030" s="43" t="s">
        <v>1315</v>
      </c>
      <c r="F1030" s="35"/>
      <c r="G1030" s="33" t="s">
        <v>887</v>
      </c>
      <c r="H1030" s="27"/>
      <c r="I1030" s="21"/>
      <c r="J1030" s="21"/>
      <c r="K1030" s="21"/>
      <c r="L1030" s="21"/>
      <c r="M1030" s="21"/>
      <c r="N1030" s="22">
        <f t="shared" si="1"/>
        <v>46206</v>
      </c>
      <c r="O1030" s="23">
        <f>'RESOLUCIONES EPG'!$N1030-'RESOLUCIONES EPG'!$D1030</f>
        <v>3647</v>
      </c>
    </row>
    <row r="1031" ht="16.5" customHeight="1">
      <c r="A1031" s="29" t="str">
        <f>'RESOLUCIONES 2015'!A5407:H5407</f>
        <v/>
      </c>
      <c r="B1031" s="34"/>
      <c r="C1031" s="24">
        <v>424.0</v>
      </c>
      <c r="D1031" s="35">
        <v>42559.0</v>
      </c>
      <c r="E1031" s="33" t="s">
        <v>1191</v>
      </c>
      <c r="F1031" s="35"/>
      <c r="G1031" s="42" t="s">
        <v>1313</v>
      </c>
      <c r="H1031" s="27"/>
      <c r="I1031" s="21"/>
      <c r="J1031" s="21"/>
      <c r="K1031" s="21"/>
      <c r="L1031" s="21"/>
      <c r="M1031" s="21"/>
      <c r="N1031" s="22">
        <f t="shared" si="1"/>
        <v>46206</v>
      </c>
      <c r="O1031" s="23">
        <f>'RESOLUCIONES EPG'!$N1031-'RESOLUCIONES EPG'!$D1031</f>
        <v>3647</v>
      </c>
    </row>
    <row r="1032" ht="16.5" customHeight="1">
      <c r="A1032" s="29" t="str">
        <f>'RESOLUCIONES 2015'!A5403:H5403</f>
        <v/>
      </c>
      <c r="B1032" s="34"/>
      <c r="C1032" s="24">
        <v>420.0</v>
      </c>
      <c r="D1032" s="35">
        <v>42559.0</v>
      </c>
      <c r="E1032" s="33" t="s">
        <v>30</v>
      </c>
      <c r="F1032" s="35"/>
      <c r="G1032" s="33" t="s">
        <v>363</v>
      </c>
      <c r="H1032" s="27"/>
      <c r="I1032" s="21"/>
      <c r="J1032" s="21"/>
      <c r="K1032" s="21"/>
      <c r="L1032" s="21"/>
      <c r="M1032" s="21"/>
      <c r="N1032" s="22">
        <f t="shared" si="1"/>
        <v>46206</v>
      </c>
      <c r="O1032" s="23">
        <f>'RESOLUCIONES EPG'!$N1032-'RESOLUCIONES EPG'!$D1032</f>
        <v>3647</v>
      </c>
    </row>
    <row r="1033" ht="16.5" customHeight="1">
      <c r="A1033" s="29" t="str">
        <f>'RESOLUCIONES 2015'!A5399:H5399</f>
        <v/>
      </c>
      <c r="B1033" s="34"/>
      <c r="C1033" s="24">
        <v>416.0</v>
      </c>
      <c r="D1033" s="35">
        <v>42559.0</v>
      </c>
      <c r="E1033" s="33" t="s">
        <v>894</v>
      </c>
      <c r="F1033" s="35"/>
      <c r="G1033" s="33" t="s">
        <v>1127</v>
      </c>
      <c r="H1033" s="27"/>
      <c r="I1033" s="21"/>
      <c r="J1033" s="21"/>
      <c r="K1033" s="21"/>
      <c r="L1033" s="21"/>
      <c r="M1033" s="21"/>
      <c r="N1033" s="22">
        <f t="shared" si="1"/>
        <v>46206</v>
      </c>
      <c r="O1033" s="23">
        <f>'RESOLUCIONES EPG'!$N1033-'RESOLUCIONES EPG'!$D1033</f>
        <v>3647</v>
      </c>
    </row>
    <row r="1034" ht="16.5" customHeight="1">
      <c r="A1034" s="29" t="str">
        <f>'RESOLUCIONES 2015'!A5400:H5400</f>
        <v/>
      </c>
      <c r="B1034" s="34"/>
      <c r="C1034" s="24">
        <v>417.0</v>
      </c>
      <c r="D1034" s="35">
        <v>42559.0</v>
      </c>
      <c r="E1034" s="33" t="s">
        <v>1316</v>
      </c>
      <c r="F1034" s="35"/>
      <c r="G1034" s="33" t="s">
        <v>962</v>
      </c>
      <c r="H1034" s="27"/>
      <c r="I1034" s="21"/>
      <c r="J1034" s="21"/>
      <c r="K1034" s="21"/>
      <c r="L1034" s="21"/>
      <c r="M1034" s="21"/>
      <c r="N1034" s="22">
        <f t="shared" si="1"/>
        <v>46206</v>
      </c>
      <c r="O1034" s="23">
        <f>'RESOLUCIONES EPG'!$N1034-'RESOLUCIONES EPG'!$D1034</f>
        <v>3647</v>
      </c>
    </row>
    <row r="1035" ht="16.5" customHeight="1">
      <c r="A1035" s="29" t="str">
        <f>'RESOLUCIONES 2015'!A5404:H5404</f>
        <v/>
      </c>
      <c r="B1035" s="34"/>
      <c r="C1035" s="24">
        <v>421.0</v>
      </c>
      <c r="D1035" s="35">
        <v>42559.0</v>
      </c>
      <c r="E1035" s="33" t="s">
        <v>1317</v>
      </c>
      <c r="F1035" s="35"/>
      <c r="G1035" s="33" t="s">
        <v>1318</v>
      </c>
      <c r="H1035" s="27"/>
      <c r="I1035" s="21"/>
      <c r="J1035" s="21"/>
      <c r="K1035" s="21"/>
      <c r="L1035" s="21"/>
      <c r="M1035" s="21"/>
      <c r="N1035" s="22">
        <f t="shared" si="1"/>
        <v>46206</v>
      </c>
      <c r="O1035" s="23">
        <f>'RESOLUCIONES EPG'!$N1035-'RESOLUCIONES EPG'!$D1035</f>
        <v>3647</v>
      </c>
    </row>
    <row r="1036" ht="16.5" customHeight="1">
      <c r="A1036" s="29" t="str">
        <f>'RESOLUCIONES 2015'!A5402:H5402</f>
        <v/>
      </c>
      <c r="B1036" s="34"/>
      <c r="C1036" s="24">
        <v>419.0</v>
      </c>
      <c r="D1036" s="35">
        <v>42559.0</v>
      </c>
      <c r="E1036" s="33" t="s">
        <v>726</v>
      </c>
      <c r="F1036" s="35"/>
      <c r="G1036" s="33" t="s">
        <v>800</v>
      </c>
      <c r="H1036" s="27"/>
      <c r="I1036" s="21"/>
      <c r="J1036" s="21"/>
      <c r="K1036" s="21"/>
      <c r="L1036" s="21"/>
      <c r="M1036" s="21"/>
      <c r="N1036" s="22">
        <f t="shared" si="1"/>
        <v>46206</v>
      </c>
      <c r="O1036" s="23">
        <f>'RESOLUCIONES EPG'!$N1036-'RESOLUCIONES EPG'!$D1036</f>
        <v>3647</v>
      </c>
    </row>
    <row r="1037" ht="16.5" customHeight="1">
      <c r="A1037" s="29" t="str">
        <f>'RESOLUCIONES 2015'!A5401:H5401</f>
        <v/>
      </c>
      <c r="B1037" s="34"/>
      <c r="C1037" s="24">
        <v>418.0</v>
      </c>
      <c r="D1037" s="35">
        <v>42559.0</v>
      </c>
      <c r="E1037" s="33" t="s">
        <v>380</v>
      </c>
      <c r="F1037" s="35"/>
      <c r="G1037" s="33" t="s">
        <v>363</v>
      </c>
      <c r="H1037" s="27"/>
      <c r="I1037" s="21"/>
      <c r="J1037" s="21"/>
      <c r="K1037" s="21"/>
      <c r="L1037" s="21"/>
      <c r="M1037" s="21"/>
      <c r="N1037" s="22">
        <f t="shared" si="1"/>
        <v>46206</v>
      </c>
      <c r="O1037" s="23">
        <f>'RESOLUCIONES EPG'!$N1037-'RESOLUCIONES EPG'!$D1037</f>
        <v>3647</v>
      </c>
    </row>
    <row r="1038" ht="16.5" customHeight="1">
      <c r="A1038" s="29" t="str">
        <f>'RESOLUCIONES 2015'!A5405:H5405</f>
        <v/>
      </c>
      <c r="B1038" s="34"/>
      <c r="C1038" s="24">
        <v>422.0</v>
      </c>
      <c r="D1038" s="35">
        <v>42559.0</v>
      </c>
      <c r="E1038" s="33" t="s">
        <v>1319</v>
      </c>
      <c r="F1038" s="35"/>
      <c r="G1038" s="26" t="s">
        <v>1020</v>
      </c>
      <c r="H1038" s="27"/>
      <c r="I1038" s="21"/>
      <c r="J1038" s="21"/>
      <c r="K1038" s="21"/>
      <c r="L1038" s="21"/>
      <c r="M1038" s="21"/>
      <c r="N1038" s="22">
        <f t="shared" si="1"/>
        <v>46206</v>
      </c>
      <c r="O1038" s="23">
        <f>'RESOLUCIONES EPG'!$N1038-'RESOLUCIONES EPG'!$D1038</f>
        <v>3647</v>
      </c>
    </row>
    <row r="1039" ht="16.5" customHeight="1">
      <c r="A1039" s="29" t="str">
        <f>'RESOLUCIONES 2015'!A5406:H5406</f>
        <v/>
      </c>
      <c r="B1039" s="34"/>
      <c r="C1039" s="24">
        <v>423.0</v>
      </c>
      <c r="D1039" s="35">
        <v>42559.0</v>
      </c>
      <c r="E1039" s="33" t="s">
        <v>1196</v>
      </c>
      <c r="F1039" s="35"/>
      <c r="G1039" s="42" t="s">
        <v>1320</v>
      </c>
      <c r="H1039" s="27"/>
      <c r="I1039" s="21"/>
      <c r="J1039" s="21"/>
      <c r="K1039" s="21"/>
      <c r="L1039" s="21"/>
      <c r="M1039" s="21"/>
      <c r="N1039" s="22">
        <f t="shared" si="1"/>
        <v>46206</v>
      </c>
      <c r="O1039" s="23">
        <f>'RESOLUCIONES EPG'!$N1039-'RESOLUCIONES EPG'!$D1039</f>
        <v>3647</v>
      </c>
    </row>
    <row r="1040" ht="16.5" customHeight="1">
      <c r="A1040" s="29" t="str">
        <f>'RESOLUCIONES 2015'!A5410:H5410</f>
        <v/>
      </c>
      <c r="B1040" s="34"/>
      <c r="C1040" s="24">
        <v>427.0</v>
      </c>
      <c r="D1040" s="35">
        <v>42563.0</v>
      </c>
      <c r="E1040" s="33" t="s">
        <v>1321</v>
      </c>
      <c r="F1040" s="35"/>
      <c r="G1040" s="33" t="s">
        <v>887</v>
      </c>
      <c r="H1040" s="27"/>
      <c r="I1040" s="21"/>
      <c r="J1040" s="21"/>
      <c r="K1040" s="21"/>
      <c r="L1040" s="21"/>
      <c r="M1040" s="21"/>
      <c r="N1040" s="22">
        <f t="shared" si="1"/>
        <v>46206</v>
      </c>
      <c r="O1040" s="23">
        <f>'RESOLUCIONES EPG'!$N1040-'RESOLUCIONES EPG'!$D1040</f>
        <v>3643</v>
      </c>
    </row>
    <row r="1041" ht="16.5" customHeight="1">
      <c r="A1041" s="29" t="str">
        <f>'RESOLUCIONES 2015'!A5409:H5409</f>
        <v/>
      </c>
      <c r="B1041" s="34"/>
      <c r="C1041" s="24">
        <v>426.0</v>
      </c>
      <c r="D1041" s="35">
        <v>42563.0</v>
      </c>
      <c r="E1041" s="33" t="s">
        <v>30</v>
      </c>
      <c r="F1041" s="35"/>
      <c r="G1041" s="33" t="s">
        <v>131</v>
      </c>
      <c r="H1041" s="27"/>
      <c r="I1041" s="21"/>
      <c r="J1041" s="21"/>
      <c r="K1041" s="21"/>
      <c r="L1041" s="21"/>
      <c r="M1041" s="21"/>
      <c r="N1041" s="22">
        <f t="shared" si="1"/>
        <v>46206</v>
      </c>
      <c r="O1041" s="23">
        <f>'RESOLUCIONES EPG'!$N1041-'RESOLUCIONES EPG'!$D1041</f>
        <v>3643</v>
      </c>
    </row>
    <row r="1042" ht="15.75" customHeight="1">
      <c r="A1042" s="29" t="str">
        <f>'RESOLUCIONES 2015'!A5412:H5412</f>
        <v/>
      </c>
      <c r="B1042" s="34"/>
      <c r="C1042" s="24">
        <v>429.0</v>
      </c>
      <c r="D1042" s="35">
        <v>42563.0</v>
      </c>
      <c r="E1042" s="81" t="s">
        <v>1080</v>
      </c>
      <c r="F1042" s="35"/>
      <c r="G1042" s="26" t="s">
        <v>1020</v>
      </c>
      <c r="H1042" s="27"/>
      <c r="I1042" s="21"/>
      <c r="J1042" s="21"/>
      <c r="K1042" s="21"/>
      <c r="L1042" s="21"/>
      <c r="M1042" s="21"/>
      <c r="N1042" s="22">
        <f t="shared" si="1"/>
        <v>46206</v>
      </c>
      <c r="O1042" s="23">
        <f>'RESOLUCIONES EPG'!$N1042-'RESOLUCIONES EPG'!$D1042</f>
        <v>3643</v>
      </c>
    </row>
    <row r="1043" ht="15.75" customHeight="1">
      <c r="A1043" s="29" t="str">
        <f>'RESOLUCIONES 2015'!A5411:H5411</f>
        <v/>
      </c>
      <c r="B1043" s="34"/>
      <c r="C1043" s="24">
        <v>428.0</v>
      </c>
      <c r="D1043" s="35">
        <v>42563.0</v>
      </c>
      <c r="E1043" s="43" t="s">
        <v>1322</v>
      </c>
      <c r="F1043" s="35"/>
      <c r="G1043" s="33" t="s">
        <v>887</v>
      </c>
      <c r="H1043" s="27"/>
      <c r="I1043" s="21"/>
      <c r="J1043" s="21"/>
      <c r="K1043" s="21"/>
      <c r="L1043" s="21"/>
      <c r="M1043" s="21"/>
      <c r="N1043" s="22">
        <f t="shared" si="1"/>
        <v>46206</v>
      </c>
      <c r="O1043" s="23">
        <f>'RESOLUCIONES EPG'!$N1043-'RESOLUCIONES EPG'!$D1043</f>
        <v>3643</v>
      </c>
    </row>
    <row r="1044" ht="15.75" customHeight="1">
      <c r="A1044" s="29" t="str">
        <f>'RESOLUCIONES 2015'!A5416:H5416</f>
        <v/>
      </c>
      <c r="B1044" s="34"/>
      <c r="C1044" s="24">
        <v>433.0</v>
      </c>
      <c r="D1044" s="35">
        <v>42565.0</v>
      </c>
      <c r="E1044" s="33" t="s">
        <v>1323</v>
      </c>
      <c r="F1044" s="35"/>
      <c r="G1044" s="33" t="s">
        <v>887</v>
      </c>
      <c r="H1044" s="27"/>
      <c r="I1044" s="21"/>
      <c r="J1044" s="21"/>
      <c r="K1044" s="21"/>
      <c r="L1044" s="21"/>
      <c r="M1044" s="21"/>
      <c r="N1044" s="22">
        <f t="shared" si="1"/>
        <v>46206</v>
      </c>
      <c r="O1044" s="23">
        <f>'RESOLUCIONES EPG'!$N1044-'RESOLUCIONES EPG'!$D1044</f>
        <v>3641</v>
      </c>
    </row>
    <row r="1045" ht="15.75" customHeight="1">
      <c r="A1045" s="29" t="str">
        <f>'RESOLUCIONES 2015'!A5417:H5417</f>
        <v/>
      </c>
      <c r="B1045" s="34"/>
      <c r="C1045" s="24">
        <v>434.0</v>
      </c>
      <c r="D1045" s="35">
        <v>42565.0</v>
      </c>
      <c r="E1045" s="33" t="s">
        <v>1323</v>
      </c>
      <c r="F1045" s="35"/>
      <c r="G1045" s="26" t="s">
        <v>1020</v>
      </c>
      <c r="H1045" s="27"/>
      <c r="I1045" s="21"/>
      <c r="J1045" s="21"/>
      <c r="K1045" s="21"/>
      <c r="L1045" s="21"/>
      <c r="M1045" s="21"/>
      <c r="N1045" s="22">
        <f t="shared" si="1"/>
        <v>46206</v>
      </c>
      <c r="O1045" s="23">
        <f>'RESOLUCIONES EPG'!$N1045-'RESOLUCIONES EPG'!$D1045</f>
        <v>3641</v>
      </c>
    </row>
    <row r="1046" ht="15.75" customHeight="1">
      <c r="A1046" s="29" t="str">
        <f>'RESOLUCIONES 2015'!A5413:H5413</f>
        <v/>
      </c>
      <c r="B1046" s="34"/>
      <c r="C1046" s="24">
        <v>430.0</v>
      </c>
      <c r="D1046" s="35">
        <v>42565.0</v>
      </c>
      <c r="E1046" s="33" t="s">
        <v>1175</v>
      </c>
      <c r="F1046" s="35"/>
      <c r="G1046" s="33" t="s">
        <v>887</v>
      </c>
      <c r="H1046" s="27"/>
      <c r="I1046" s="21"/>
      <c r="J1046" s="21"/>
      <c r="K1046" s="21"/>
      <c r="L1046" s="21"/>
      <c r="M1046" s="21"/>
      <c r="N1046" s="22">
        <f t="shared" si="1"/>
        <v>46206</v>
      </c>
      <c r="O1046" s="23">
        <f>'RESOLUCIONES EPG'!$N1046-'RESOLUCIONES EPG'!$D1046</f>
        <v>3641</v>
      </c>
    </row>
    <row r="1047" ht="15.75" customHeight="1">
      <c r="A1047" s="29" t="str">
        <f>'RESOLUCIONES 2015'!A5414:H5414</f>
        <v/>
      </c>
      <c r="B1047" s="34"/>
      <c r="C1047" s="24">
        <v>431.0</v>
      </c>
      <c r="D1047" s="35">
        <v>42565.0</v>
      </c>
      <c r="E1047" s="43" t="s">
        <v>1175</v>
      </c>
      <c r="F1047" s="35"/>
      <c r="G1047" s="26" t="s">
        <v>1020</v>
      </c>
      <c r="H1047" s="27"/>
      <c r="I1047" s="21"/>
      <c r="J1047" s="21"/>
      <c r="K1047" s="21"/>
      <c r="L1047" s="21"/>
      <c r="M1047" s="21"/>
      <c r="N1047" s="22">
        <f t="shared" si="1"/>
        <v>46206</v>
      </c>
      <c r="O1047" s="23">
        <f>'RESOLUCIONES EPG'!$N1047-'RESOLUCIONES EPG'!$D1047</f>
        <v>3641</v>
      </c>
    </row>
    <row r="1048" ht="16.5" customHeight="1">
      <c r="A1048" s="29" t="str">
        <f>'RESOLUCIONES 2015'!A5418:H5418</f>
        <v/>
      </c>
      <c r="B1048" s="34"/>
      <c r="C1048" s="24">
        <v>435.0</v>
      </c>
      <c r="D1048" s="35">
        <v>42565.0</v>
      </c>
      <c r="E1048" s="33" t="s">
        <v>1324</v>
      </c>
      <c r="F1048" s="35"/>
      <c r="G1048" s="33" t="s">
        <v>887</v>
      </c>
      <c r="H1048" s="27"/>
      <c r="I1048" s="21"/>
      <c r="J1048" s="21"/>
      <c r="K1048" s="21"/>
      <c r="L1048" s="21"/>
      <c r="M1048" s="21"/>
      <c r="N1048" s="22">
        <f t="shared" si="1"/>
        <v>46206</v>
      </c>
      <c r="O1048" s="23">
        <f>'RESOLUCIONES EPG'!$N1048-'RESOLUCIONES EPG'!$D1048</f>
        <v>3641</v>
      </c>
    </row>
    <row r="1049" ht="15.75" customHeight="1">
      <c r="A1049" s="29" t="str">
        <f>'RESOLUCIONES 2015'!A5420:H5420</f>
        <v/>
      </c>
      <c r="B1049" s="34"/>
      <c r="C1049" s="24">
        <v>437.0</v>
      </c>
      <c r="D1049" s="35">
        <v>42565.0</v>
      </c>
      <c r="E1049" s="33" t="s">
        <v>396</v>
      </c>
      <c r="F1049" s="35"/>
      <c r="G1049" s="33" t="s">
        <v>89</v>
      </c>
      <c r="H1049" s="27" t="s">
        <v>1325</v>
      </c>
      <c r="I1049" s="21"/>
      <c r="J1049" s="21"/>
      <c r="K1049" s="21"/>
      <c r="L1049" s="21"/>
      <c r="M1049" s="21"/>
      <c r="N1049" s="22">
        <f t="shared" si="1"/>
        <v>46206</v>
      </c>
      <c r="O1049" s="23">
        <f>'RESOLUCIONES EPG'!$N1049-'RESOLUCIONES EPG'!$D1049</f>
        <v>3641</v>
      </c>
    </row>
    <row r="1050" ht="16.5" customHeight="1">
      <c r="A1050" s="29" t="str">
        <f>'RESOLUCIONES 2015'!A5419:H5419</f>
        <v/>
      </c>
      <c r="B1050" s="34"/>
      <c r="C1050" s="24">
        <v>436.0</v>
      </c>
      <c r="D1050" s="35">
        <v>42565.0</v>
      </c>
      <c r="E1050" s="33" t="s">
        <v>787</v>
      </c>
      <c r="F1050" s="35"/>
      <c r="G1050" s="33" t="s">
        <v>89</v>
      </c>
      <c r="H1050" s="27" t="s">
        <v>1087</v>
      </c>
      <c r="I1050" s="21"/>
      <c r="J1050" s="21"/>
      <c r="K1050" s="21"/>
      <c r="L1050" s="21"/>
      <c r="M1050" s="21"/>
      <c r="N1050" s="22">
        <f t="shared" si="1"/>
        <v>46206</v>
      </c>
      <c r="O1050" s="23">
        <f>'RESOLUCIONES EPG'!$N1050-'RESOLUCIONES EPG'!$D1050</f>
        <v>3641</v>
      </c>
    </row>
    <row r="1051" ht="16.5" customHeight="1">
      <c r="A1051" s="29" t="str">
        <f>'RESOLUCIONES 2015'!A5415:H5415</f>
        <v/>
      </c>
      <c r="B1051" s="34"/>
      <c r="C1051" s="24">
        <v>432.0</v>
      </c>
      <c r="D1051" s="35">
        <v>42565.0</v>
      </c>
      <c r="E1051" s="87" t="s">
        <v>1326</v>
      </c>
      <c r="F1051" s="35"/>
      <c r="G1051" s="55" t="s">
        <v>363</v>
      </c>
      <c r="H1051" s="27"/>
      <c r="I1051" s="21"/>
      <c r="J1051" s="21"/>
      <c r="K1051" s="21"/>
      <c r="L1051" s="21"/>
      <c r="M1051" s="21"/>
      <c r="N1051" s="22">
        <f t="shared" si="1"/>
        <v>46206</v>
      </c>
      <c r="O1051" s="23">
        <f>'RESOLUCIONES EPG'!$N1051-'RESOLUCIONES EPG'!$D1051</f>
        <v>3641</v>
      </c>
    </row>
    <row r="1052" ht="16.5" customHeight="1">
      <c r="A1052" s="29" t="str">
        <f>'RESOLUCIONES 2015'!A5421:H5421</f>
        <v/>
      </c>
      <c r="B1052" s="34"/>
      <c r="C1052" s="24">
        <v>438.0</v>
      </c>
      <c r="D1052" s="35">
        <v>42565.0</v>
      </c>
      <c r="E1052" s="87" t="s">
        <v>1326</v>
      </c>
      <c r="F1052" s="35"/>
      <c r="G1052" s="26" t="s">
        <v>788</v>
      </c>
      <c r="H1052" s="27"/>
      <c r="I1052" s="21"/>
      <c r="J1052" s="21"/>
      <c r="K1052" s="21"/>
      <c r="L1052" s="21"/>
      <c r="M1052" s="21"/>
      <c r="N1052" s="22">
        <f t="shared" si="1"/>
        <v>46206</v>
      </c>
      <c r="O1052" s="23">
        <f>'RESOLUCIONES EPG'!$N1052-'RESOLUCIONES EPG'!$D1052</f>
        <v>3641</v>
      </c>
    </row>
    <row r="1053" ht="16.5" customHeight="1">
      <c r="A1053" s="29" t="str">
        <f>'RESOLUCIONES 2015'!A5433:H5433</f>
        <v/>
      </c>
      <c r="B1053" s="34"/>
      <c r="C1053" s="24">
        <v>450.0</v>
      </c>
      <c r="D1053" s="35">
        <v>42570.0</v>
      </c>
      <c r="E1053" s="33" t="s">
        <v>784</v>
      </c>
      <c r="F1053" s="35"/>
      <c r="G1053" s="33" t="s">
        <v>89</v>
      </c>
      <c r="H1053" s="27" t="s">
        <v>1087</v>
      </c>
      <c r="I1053" s="21"/>
      <c r="J1053" s="21"/>
      <c r="K1053" s="21"/>
      <c r="L1053" s="21"/>
      <c r="M1053" s="21"/>
      <c r="N1053" s="22">
        <f t="shared" si="1"/>
        <v>46206</v>
      </c>
      <c r="O1053" s="23">
        <f>'RESOLUCIONES EPG'!$N1053-'RESOLUCIONES EPG'!$D1053</f>
        <v>3636</v>
      </c>
    </row>
    <row r="1054" ht="15.75" customHeight="1">
      <c r="A1054" s="29" t="str">
        <f>'RESOLUCIONES 2015'!A5426:H5426</f>
        <v/>
      </c>
      <c r="B1054" s="34"/>
      <c r="C1054" s="24">
        <v>443.0</v>
      </c>
      <c r="D1054" s="35">
        <v>42570.0</v>
      </c>
      <c r="E1054" s="33" t="s">
        <v>1277</v>
      </c>
      <c r="F1054" s="35"/>
      <c r="G1054" s="33" t="s">
        <v>887</v>
      </c>
      <c r="H1054" s="27"/>
      <c r="I1054" s="21"/>
      <c r="J1054" s="21"/>
      <c r="K1054" s="21"/>
      <c r="L1054" s="21"/>
      <c r="M1054" s="21"/>
      <c r="N1054" s="22">
        <f t="shared" si="1"/>
        <v>46206</v>
      </c>
      <c r="O1054" s="23">
        <f>'RESOLUCIONES EPG'!$N1054-'RESOLUCIONES EPG'!$D1054</f>
        <v>3636</v>
      </c>
    </row>
    <row r="1055" ht="15.75" customHeight="1">
      <c r="A1055" s="29" t="str">
        <f>'RESOLUCIONES 2015'!A5428:H5428</f>
        <v/>
      </c>
      <c r="B1055" s="34"/>
      <c r="C1055" s="24">
        <v>445.0</v>
      </c>
      <c r="D1055" s="35">
        <v>42570.0</v>
      </c>
      <c r="E1055" s="33" t="s">
        <v>1327</v>
      </c>
      <c r="F1055" s="69" t="s">
        <v>1328</v>
      </c>
      <c r="G1055" s="33" t="s">
        <v>887</v>
      </c>
      <c r="H1055" s="27"/>
      <c r="I1055" s="21"/>
      <c r="J1055" s="21"/>
      <c r="K1055" s="21"/>
      <c r="L1055" s="21"/>
      <c r="M1055" s="21"/>
      <c r="N1055" s="22">
        <f t="shared" si="1"/>
        <v>46206</v>
      </c>
      <c r="O1055" s="23">
        <f>'RESOLUCIONES EPG'!$N1055-'RESOLUCIONES EPG'!$D1055</f>
        <v>3636</v>
      </c>
    </row>
    <row r="1056" ht="16.5" customHeight="1">
      <c r="A1056" s="29" t="str">
        <f>'RESOLUCIONES 2015'!A5422:H5422</f>
        <v/>
      </c>
      <c r="B1056" s="34"/>
      <c r="C1056" s="24">
        <v>439.0</v>
      </c>
      <c r="D1056" s="35">
        <v>42570.0</v>
      </c>
      <c r="E1056" s="33" t="s">
        <v>1324</v>
      </c>
      <c r="F1056" s="35"/>
      <c r="G1056" s="26" t="s">
        <v>1020</v>
      </c>
      <c r="H1056" s="27"/>
      <c r="I1056" s="21"/>
      <c r="J1056" s="21"/>
      <c r="K1056" s="21"/>
      <c r="L1056" s="21"/>
      <c r="M1056" s="21"/>
      <c r="N1056" s="22">
        <f t="shared" si="1"/>
        <v>46206</v>
      </c>
      <c r="O1056" s="23">
        <f>'RESOLUCIONES EPG'!$N1056-'RESOLUCIONES EPG'!$D1056</f>
        <v>3636</v>
      </c>
    </row>
    <row r="1057" ht="16.5" customHeight="1">
      <c r="A1057" s="29" t="str">
        <f>'RESOLUCIONES 2015'!A5432:H5432</f>
        <v/>
      </c>
      <c r="B1057" s="34"/>
      <c r="C1057" s="24">
        <v>449.0</v>
      </c>
      <c r="D1057" s="35">
        <v>42570.0</v>
      </c>
      <c r="E1057" s="33" t="s">
        <v>1329</v>
      </c>
      <c r="F1057" s="35"/>
      <c r="G1057" s="33" t="s">
        <v>1330</v>
      </c>
      <c r="H1057" s="27"/>
      <c r="I1057" s="21"/>
      <c r="J1057" s="21"/>
      <c r="K1057" s="21"/>
      <c r="L1057" s="21"/>
      <c r="M1057" s="21"/>
      <c r="N1057" s="22">
        <f t="shared" si="1"/>
        <v>46206</v>
      </c>
      <c r="O1057" s="23">
        <f>'RESOLUCIONES EPG'!$N1057-'RESOLUCIONES EPG'!$D1057</f>
        <v>3636</v>
      </c>
    </row>
    <row r="1058" ht="15.75" customHeight="1">
      <c r="A1058" s="29" t="str">
        <f>'RESOLUCIONES 2015'!A5429:H5429</f>
        <v/>
      </c>
      <c r="B1058" s="34"/>
      <c r="C1058" s="24">
        <v>446.0</v>
      </c>
      <c r="D1058" s="35">
        <v>42570.0</v>
      </c>
      <c r="E1058" s="33" t="s">
        <v>973</v>
      </c>
      <c r="F1058" s="52"/>
      <c r="G1058" s="33" t="s">
        <v>1331</v>
      </c>
      <c r="H1058" s="27"/>
      <c r="I1058" s="21"/>
      <c r="J1058" s="21"/>
      <c r="K1058" s="21"/>
      <c r="L1058" s="21"/>
      <c r="M1058" s="21"/>
      <c r="N1058" s="22">
        <f t="shared" si="1"/>
        <v>46206</v>
      </c>
      <c r="O1058" s="23">
        <f>'RESOLUCIONES EPG'!$N1058-'RESOLUCIONES EPG'!$D1058</f>
        <v>3636</v>
      </c>
    </row>
    <row r="1059" ht="15.75" customHeight="1">
      <c r="A1059" s="29" t="str">
        <f>'RESOLUCIONES 2015'!A5431:H5431</f>
        <v/>
      </c>
      <c r="B1059" s="34"/>
      <c r="C1059" s="24">
        <v>448.0</v>
      </c>
      <c r="D1059" s="35">
        <v>42570.0</v>
      </c>
      <c r="E1059" s="33" t="s">
        <v>1303</v>
      </c>
      <c r="F1059" s="35"/>
      <c r="G1059" s="26" t="s">
        <v>1020</v>
      </c>
      <c r="H1059" s="27"/>
      <c r="I1059" s="21"/>
      <c r="J1059" s="21"/>
      <c r="K1059" s="21"/>
      <c r="L1059" s="21"/>
      <c r="M1059" s="21"/>
      <c r="N1059" s="22">
        <f t="shared" si="1"/>
        <v>46206</v>
      </c>
      <c r="O1059" s="23">
        <f>'RESOLUCIONES EPG'!$N1059-'RESOLUCIONES EPG'!$D1059</f>
        <v>3636</v>
      </c>
    </row>
    <row r="1060" ht="15.75" customHeight="1">
      <c r="A1060" s="29" t="str">
        <f>'RESOLUCIONES 2015'!A5425:H5425</f>
        <v/>
      </c>
      <c r="B1060" s="34"/>
      <c r="C1060" s="24">
        <v>442.0</v>
      </c>
      <c r="D1060" s="35">
        <v>42570.0</v>
      </c>
      <c r="E1060" s="33" t="s">
        <v>1332</v>
      </c>
      <c r="F1060" s="35"/>
      <c r="G1060" s="67" t="s">
        <v>1200</v>
      </c>
      <c r="H1060" s="27" t="s">
        <v>1333</v>
      </c>
      <c r="I1060" s="21"/>
      <c r="J1060" s="21"/>
      <c r="K1060" s="21"/>
      <c r="L1060" s="21"/>
      <c r="M1060" s="21"/>
      <c r="N1060" s="22">
        <f t="shared" si="1"/>
        <v>46206</v>
      </c>
      <c r="O1060" s="23">
        <f>'RESOLUCIONES EPG'!$N1060-'RESOLUCIONES EPG'!$D1060</f>
        <v>3636</v>
      </c>
    </row>
    <row r="1061" ht="15.75" customHeight="1">
      <c r="A1061" s="29" t="str">
        <f>'RESOLUCIONES 2015'!A5427:H5427</f>
        <v/>
      </c>
      <c r="B1061" s="34"/>
      <c r="C1061" s="24">
        <v>444.0</v>
      </c>
      <c r="D1061" s="35">
        <v>42570.0</v>
      </c>
      <c r="E1061" s="33" t="s">
        <v>1164</v>
      </c>
      <c r="F1061" s="35"/>
      <c r="G1061" s="33" t="s">
        <v>887</v>
      </c>
      <c r="H1061" s="27"/>
      <c r="I1061" s="21"/>
      <c r="J1061" s="21"/>
      <c r="K1061" s="21"/>
      <c r="L1061" s="21"/>
      <c r="M1061" s="21"/>
      <c r="N1061" s="22">
        <f t="shared" si="1"/>
        <v>46206</v>
      </c>
      <c r="O1061" s="23">
        <f>'RESOLUCIONES EPG'!$N1061-'RESOLUCIONES EPG'!$D1061</f>
        <v>3636</v>
      </c>
    </row>
    <row r="1062" ht="15.75" customHeight="1">
      <c r="A1062" s="29" t="str">
        <f>'RESOLUCIONES 2015'!A5424:H5424</f>
        <v/>
      </c>
      <c r="B1062" s="34"/>
      <c r="C1062" s="24">
        <v>441.0</v>
      </c>
      <c r="D1062" s="35">
        <v>42570.0</v>
      </c>
      <c r="E1062" s="81" t="s">
        <v>85</v>
      </c>
      <c r="F1062" s="35" t="s">
        <v>86</v>
      </c>
      <c r="G1062" s="33" t="s">
        <v>50</v>
      </c>
      <c r="H1062" s="27"/>
      <c r="I1062" s="21"/>
      <c r="J1062" s="21"/>
      <c r="K1062" s="21"/>
      <c r="L1062" s="21"/>
      <c r="M1062" s="21"/>
      <c r="N1062" s="22">
        <f t="shared" si="1"/>
        <v>46206</v>
      </c>
      <c r="O1062" s="23">
        <f>'RESOLUCIONES EPG'!$N1062-'RESOLUCIONES EPG'!$D1062</f>
        <v>3636</v>
      </c>
    </row>
    <row r="1063" ht="15.75" customHeight="1">
      <c r="A1063" s="29" t="str">
        <f>'RESOLUCIONES 2015'!A5423:H5423</f>
        <v/>
      </c>
      <c r="B1063" s="34"/>
      <c r="C1063" s="24">
        <v>440.0</v>
      </c>
      <c r="D1063" s="35">
        <v>42570.0</v>
      </c>
      <c r="E1063" s="33" t="s">
        <v>1186</v>
      </c>
      <c r="F1063" s="35"/>
      <c r="G1063" s="26" t="s">
        <v>1020</v>
      </c>
      <c r="H1063" s="27"/>
      <c r="I1063" s="21"/>
      <c r="J1063" s="21"/>
      <c r="K1063" s="21"/>
      <c r="L1063" s="21"/>
      <c r="M1063" s="21"/>
      <c r="N1063" s="22">
        <f t="shared" si="1"/>
        <v>46206</v>
      </c>
      <c r="O1063" s="23">
        <f>'RESOLUCIONES EPG'!$N1063-'RESOLUCIONES EPG'!$D1063</f>
        <v>3636</v>
      </c>
    </row>
    <row r="1064" ht="16.5" customHeight="1">
      <c r="A1064" s="29" t="str">
        <f>'RESOLUCIONES 2015'!A5430:H5430</f>
        <v/>
      </c>
      <c r="B1064" s="34"/>
      <c r="C1064" s="24">
        <v>447.0</v>
      </c>
      <c r="D1064" s="35">
        <v>42570.0</v>
      </c>
      <c r="E1064" s="33" t="s">
        <v>562</v>
      </c>
      <c r="F1064" s="35"/>
      <c r="G1064" s="33" t="s">
        <v>1334</v>
      </c>
      <c r="H1064" s="27"/>
      <c r="I1064" s="21"/>
      <c r="J1064" s="21"/>
      <c r="K1064" s="21"/>
      <c r="L1064" s="21"/>
      <c r="M1064" s="21"/>
      <c r="N1064" s="22">
        <f t="shared" si="1"/>
        <v>46206</v>
      </c>
      <c r="O1064" s="23">
        <f>'RESOLUCIONES EPG'!$N1064-'RESOLUCIONES EPG'!$D1064</f>
        <v>3636</v>
      </c>
    </row>
    <row r="1065" ht="16.5" customHeight="1">
      <c r="A1065" s="29" t="str">
        <f>'RESOLUCIONES 2015'!A5434:H5434</f>
        <v/>
      </c>
      <c r="B1065" s="34"/>
      <c r="C1065" s="24">
        <v>451.0</v>
      </c>
      <c r="D1065" s="35">
        <v>42572.0</v>
      </c>
      <c r="E1065" s="33" t="s">
        <v>1156</v>
      </c>
      <c r="F1065" s="35"/>
      <c r="G1065" s="42" t="s">
        <v>1335</v>
      </c>
      <c r="H1065" s="27" t="s">
        <v>1336</v>
      </c>
      <c r="I1065" s="21"/>
      <c r="J1065" s="21"/>
      <c r="K1065" s="21"/>
      <c r="L1065" s="21"/>
      <c r="M1065" s="21"/>
      <c r="N1065" s="22">
        <f t="shared" si="1"/>
        <v>46206</v>
      </c>
      <c r="O1065" s="23">
        <f>'RESOLUCIONES EPG'!$N1065-'RESOLUCIONES EPG'!$D1065</f>
        <v>3634</v>
      </c>
    </row>
    <row r="1066" ht="16.5" customHeight="1">
      <c r="A1066" s="29" t="str">
        <f>'RESOLUCIONES 2015'!A5439:H5439</f>
        <v/>
      </c>
      <c r="B1066" s="34" t="s">
        <v>1337</v>
      </c>
      <c r="C1066" s="24">
        <v>456.0</v>
      </c>
      <c r="D1066" s="35">
        <v>42572.0</v>
      </c>
      <c r="E1066" s="43" t="s">
        <v>1067</v>
      </c>
      <c r="F1066" s="35"/>
      <c r="G1066" s="33" t="s">
        <v>50</v>
      </c>
      <c r="H1066" s="27"/>
      <c r="I1066" s="21"/>
      <c r="J1066" s="21"/>
      <c r="K1066" s="21"/>
      <c r="L1066" s="21"/>
      <c r="M1066" s="21"/>
      <c r="N1066" s="22">
        <f t="shared" si="1"/>
        <v>46206</v>
      </c>
      <c r="O1066" s="23">
        <f>'RESOLUCIONES EPG'!$N1066-'RESOLUCIONES EPG'!$D1066</f>
        <v>3634</v>
      </c>
    </row>
    <row r="1067" ht="16.5" customHeight="1">
      <c r="A1067" s="29" t="str">
        <f>'RESOLUCIONES 2015'!A5435:H5435</f>
        <v/>
      </c>
      <c r="B1067" s="34"/>
      <c r="C1067" s="24">
        <v>452.0</v>
      </c>
      <c r="D1067" s="35">
        <v>42572.0</v>
      </c>
      <c r="E1067" s="33" t="s">
        <v>181</v>
      </c>
      <c r="F1067" s="35"/>
      <c r="G1067" s="33" t="s">
        <v>363</v>
      </c>
      <c r="H1067" s="27"/>
      <c r="I1067" s="21"/>
      <c r="J1067" s="21"/>
      <c r="K1067" s="21"/>
      <c r="L1067" s="21"/>
      <c r="M1067" s="21"/>
      <c r="N1067" s="22">
        <f t="shared" si="1"/>
        <v>46206</v>
      </c>
      <c r="O1067" s="23">
        <f>'RESOLUCIONES EPG'!$N1067-'RESOLUCIONES EPG'!$D1067</f>
        <v>3634</v>
      </c>
    </row>
    <row r="1068" ht="16.5" customHeight="1">
      <c r="A1068" s="29" t="str">
        <f>'RESOLUCIONES 2015'!A5437:H5437</f>
        <v/>
      </c>
      <c r="B1068" s="34"/>
      <c r="C1068" s="24">
        <v>454.0</v>
      </c>
      <c r="D1068" s="35">
        <v>42572.0</v>
      </c>
      <c r="E1068" s="33" t="s">
        <v>1071</v>
      </c>
      <c r="F1068" s="35"/>
      <c r="G1068" s="33" t="s">
        <v>50</v>
      </c>
      <c r="H1068" s="27"/>
      <c r="I1068" s="21"/>
      <c r="J1068" s="21"/>
      <c r="K1068" s="21"/>
      <c r="L1068" s="21"/>
      <c r="M1068" s="21"/>
      <c r="N1068" s="22">
        <f t="shared" si="1"/>
        <v>46206</v>
      </c>
      <c r="O1068" s="23">
        <f>'RESOLUCIONES EPG'!$N1068-'RESOLUCIONES EPG'!$D1068</f>
        <v>3634</v>
      </c>
    </row>
    <row r="1069" ht="16.5" customHeight="1">
      <c r="A1069" s="29" t="str">
        <f>'RESOLUCIONES 2015'!A5438:H5438</f>
        <v/>
      </c>
      <c r="B1069" s="34"/>
      <c r="C1069" s="24">
        <v>455.0</v>
      </c>
      <c r="D1069" s="35">
        <v>42572.0</v>
      </c>
      <c r="E1069" s="33" t="s">
        <v>1338</v>
      </c>
      <c r="F1069" s="35"/>
      <c r="G1069" s="33" t="s">
        <v>1339</v>
      </c>
      <c r="H1069" s="27" t="s">
        <v>1340</v>
      </c>
      <c r="I1069" s="21"/>
      <c r="J1069" s="21"/>
      <c r="K1069" s="21"/>
      <c r="L1069" s="21"/>
      <c r="M1069" s="21"/>
      <c r="N1069" s="22">
        <f t="shared" si="1"/>
        <v>46206</v>
      </c>
      <c r="O1069" s="23">
        <f>'RESOLUCIONES EPG'!$N1069-'RESOLUCIONES EPG'!$D1069</f>
        <v>3634</v>
      </c>
    </row>
    <row r="1070" ht="16.5" customHeight="1">
      <c r="A1070" s="29" t="str">
        <f>'RESOLUCIONES 2015'!A5436:H5436</f>
        <v/>
      </c>
      <c r="B1070" s="34"/>
      <c r="C1070" s="24">
        <v>453.0</v>
      </c>
      <c r="D1070" s="35">
        <v>42572.0</v>
      </c>
      <c r="E1070" s="33" t="s">
        <v>910</v>
      </c>
      <c r="F1070" s="35"/>
      <c r="G1070" s="33" t="s">
        <v>1020</v>
      </c>
      <c r="H1070" s="27"/>
      <c r="I1070" s="21"/>
      <c r="J1070" s="21"/>
      <c r="K1070" s="21"/>
      <c r="L1070" s="21"/>
      <c r="M1070" s="21"/>
      <c r="N1070" s="22">
        <f t="shared" si="1"/>
        <v>46206</v>
      </c>
      <c r="O1070" s="23">
        <f>'RESOLUCIONES EPG'!$N1070-'RESOLUCIONES EPG'!$D1070</f>
        <v>3634</v>
      </c>
    </row>
    <row r="1071" ht="16.5" customHeight="1">
      <c r="A1071" s="29" t="str">
        <f>'RESOLUCIONES 2015'!A5440:H5440</f>
        <v/>
      </c>
      <c r="B1071" s="34"/>
      <c r="C1071" s="24">
        <v>457.0</v>
      </c>
      <c r="D1071" s="35">
        <v>42576.0</v>
      </c>
      <c r="E1071" s="33" t="s">
        <v>1198</v>
      </c>
      <c r="F1071" s="35"/>
      <c r="G1071" s="42" t="s">
        <v>1341</v>
      </c>
      <c r="H1071" s="88" t="s">
        <v>1342</v>
      </c>
      <c r="I1071" s="21"/>
      <c r="J1071" s="21"/>
      <c r="K1071" s="21"/>
      <c r="L1071" s="21"/>
      <c r="M1071" s="21"/>
      <c r="N1071" s="22">
        <f t="shared" si="1"/>
        <v>46206</v>
      </c>
      <c r="O1071" s="23">
        <f>'RESOLUCIONES EPG'!$N1071-'RESOLUCIONES EPG'!$D1071</f>
        <v>3630</v>
      </c>
    </row>
    <row r="1072" ht="16.5" customHeight="1">
      <c r="A1072" s="29" t="str">
        <f>'RESOLUCIONES 2015'!A5443:H5443</f>
        <v/>
      </c>
      <c r="B1072" s="34"/>
      <c r="C1072" s="24">
        <v>460.0</v>
      </c>
      <c r="D1072" s="35">
        <v>42576.0</v>
      </c>
      <c r="E1072" s="33" t="s">
        <v>1343</v>
      </c>
      <c r="F1072" s="35" t="s">
        <v>1344</v>
      </c>
      <c r="G1072" s="42" t="s">
        <v>994</v>
      </c>
      <c r="H1072" s="27" t="s">
        <v>1345</v>
      </c>
      <c r="I1072" s="21"/>
      <c r="J1072" s="21"/>
      <c r="K1072" s="21"/>
      <c r="L1072" s="21"/>
      <c r="M1072" s="21"/>
      <c r="N1072" s="22">
        <f t="shared" si="1"/>
        <v>46206</v>
      </c>
      <c r="O1072" s="23">
        <f>'RESOLUCIONES EPG'!$N1072-'RESOLUCIONES EPG'!$D1072</f>
        <v>3630</v>
      </c>
    </row>
    <row r="1073" ht="15.75" customHeight="1">
      <c r="A1073" s="29" t="str">
        <f>'RESOLUCIONES 2015'!A5442:H5442</f>
        <v/>
      </c>
      <c r="B1073" s="34"/>
      <c r="C1073" s="24">
        <v>459.0</v>
      </c>
      <c r="D1073" s="35">
        <v>42576.0</v>
      </c>
      <c r="E1073" s="33" t="s">
        <v>1346</v>
      </c>
      <c r="F1073" s="35"/>
      <c r="G1073" s="33" t="s">
        <v>1347</v>
      </c>
      <c r="H1073" s="27"/>
      <c r="I1073" s="21"/>
      <c r="J1073" s="21"/>
      <c r="K1073" s="21"/>
      <c r="L1073" s="21"/>
      <c r="M1073" s="21"/>
      <c r="N1073" s="22">
        <f t="shared" si="1"/>
        <v>46206</v>
      </c>
      <c r="O1073" s="23">
        <f>'RESOLUCIONES EPG'!$N1073-'RESOLUCIONES EPG'!$D1073</f>
        <v>3630</v>
      </c>
    </row>
    <row r="1074" ht="15.75" customHeight="1">
      <c r="A1074" s="29" t="str">
        <f>'RESOLUCIONES 2015'!A5441:H5441</f>
        <v/>
      </c>
      <c r="B1074" s="34"/>
      <c r="C1074" s="24">
        <v>458.0</v>
      </c>
      <c r="D1074" s="35">
        <v>42576.0</v>
      </c>
      <c r="E1074" s="33" t="s">
        <v>731</v>
      </c>
      <c r="F1074" s="35"/>
      <c r="G1074" s="33" t="s">
        <v>1348</v>
      </c>
      <c r="H1074" s="27"/>
      <c r="I1074" s="21"/>
      <c r="J1074" s="21"/>
      <c r="K1074" s="21"/>
      <c r="L1074" s="21"/>
      <c r="M1074" s="21"/>
      <c r="N1074" s="22">
        <f t="shared" si="1"/>
        <v>46206</v>
      </c>
      <c r="O1074" s="23">
        <f>'RESOLUCIONES EPG'!$N1074-'RESOLUCIONES EPG'!$D1074</f>
        <v>3630</v>
      </c>
    </row>
    <row r="1075" ht="15.75" customHeight="1">
      <c r="A1075" s="29" t="str">
        <f>'RESOLUCIONES 2015'!A5444:H5444</f>
        <v/>
      </c>
      <c r="B1075" s="34"/>
      <c r="C1075" s="24">
        <v>461.0</v>
      </c>
      <c r="D1075" s="35">
        <v>42577.0</v>
      </c>
      <c r="E1075" s="33" t="s">
        <v>1349</v>
      </c>
      <c r="F1075" s="35"/>
      <c r="G1075" s="33" t="s">
        <v>887</v>
      </c>
      <c r="H1075" s="27"/>
      <c r="I1075" s="21"/>
      <c r="J1075" s="21"/>
      <c r="K1075" s="21"/>
      <c r="L1075" s="21"/>
      <c r="M1075" s="21"/>
      <c r="N1075" s="22">
        <f t="shared" si="1"/>
        <v>46206</v>
      </c>
      <c r="O1075" s="23">
        <f>'RESOLUCIONES EPG'!$N1075-'RESOLUCIONES EPG'!$D1075</f>
        <v>3629</v>
      </c>
    </row>
    <row r="1076" ht="15.75" customHeight="1">
      <c r="A1076" s="29" t="str">
        <f>'RESOLUCIONES 2015'!A5445:H5445</f>
        <v/>
      </c>
      <c r="B1076" s="34"/>
      <c r="C1076" s="24">
        <v>462.0</v>
      </c>
      <c r="D1076" s="35">
        <v>42577.0</v>
      </c>
      <c r="E1076" s="33" t="s">
        <v>324</v>
      </c>
      <c r="F1076" s="35"/>
      <c r="G1076" s="33" t="s">
        <v>363</v>
      </c>
      <c r="H1076" s="27"/>
      <c r="I1076" s="21"/>
      <c r="J1076" s="21"/>
      <c r="K1076" s="21"/>
      <c r="L1076" s="21"/>
      <c r="M1076" s="21"/>
      <c r="N1076" s="22">
        <f t="shared" si="1"/>
        <v>46206</v>
      </c>
      <c r="O1076" s="23">
        <f>'RESOLUCIONES EPG'!$N1076-'RESOLUCIONES EPG'!$D1076</f>
        <v>3629</v>
      </c>
    </row>
    <row r="1077" ht="15.75" customHeight="1">
      <c r="A1077" s="29" t="str">
        <f>'RESOLUCIONES 2015'!A5446:H5446</f>
        <v/>
      </c>
      <c r="B1077" s="34"/>
      <c r="C1077" s="24">
        <v>463.0</v>
      </c>
      <c r="D1077" s="35">
        <v>42597.0</v>
      </c>
      <c r="E1077" s="33" t="s">
        <v>1350</v>
      </c>
      <c r="F1077" s="35"/>
      <c r="G1077" s="33" t="s">
        <v>1351</v>
      </c>
      <c r="H1077" s="27"/>
      <c r="I1077" s="21"/>
      <c r="J1077" s="21"/>
      <c r="K1077" s="21"/>
      <c r="L1077" s="21"/>
      <c r="M1077" s="21"/>
      <c r="N1077" s="22">
        <f t="shared" si="1"/>
        <v>46206</v>
      </c>
      <c r="O1077" s="23">
        <f>'RESOLUCIONES EPG'!$N1077-'RESOLUCIONES EPG'!$D1077</f>
        <v>3609</v>
      </c>
    </row>
    <row r="1078" ht="15.75" customHeight="1">
      <c r="A1078" s="29" t="str">
        <f>'RESOLUCIONES 2015'!A5447:H5447</f>
        <v/>
      </c>
      <c r="B1078" s="34"/>
      <c r="C1078" s="24">
        <v>464.0</v>
      </c>
      <c r="D1078" s="35">
        <v>42597.0</v>
      </c>
      <c r="E1078" s="33" t="s">
        <v>1350</v>
      </c>
      <c r="F1078" s="35"/>
      <c r="G1078" s="33" t="s">
        <v>1083</v>
      </c>
      <c r="H1078" s="27"/>
      <c r="I1078" s="21"/>
      <c r="J1078" s="21"/>
      <c r="K1078" s="21"/>
      <c r="L1078" s="21"/>
      <c r="M1078" s="21"/>
      <c r="N1078" s="22">
        <f t="shared" si="1"/>
        <v>46206</v>
      </c>
      <c r="O1078" s="23">
        <f>'RESOLUCIONES EPG'!$N1078-'RESOLUCIONES EPG'!$D1078</f>
        <v>3609</v>
      </c>
    </row>
    <row r="1079" ht="15.75" customHeight="1">
      <c r="A1079" s="29" t="str">
        <f>'RESOLUCIONES 2015'!A5448:H5448</f>
        <v/>
      </c>
      <c r="B1079" s="34"/>
      <c r="C1079" s="24">
        <v>465.0</v>
      </c>
      <c r="D1079" s="35">
        <v>42597.0</v>
      </c>
      <c r="E1079" s="33" t="s">
        <v>1350</v>
      </c>
      <c r="F1079" s="35"/>
      <c r="G1079" s="33" t="s">
        <v>1352</v>
      </c>
      <c r="H1079" s="27"/>
      <c r="I1079" s="21"/>
      <c r="J1079" s="21"/>
      <c r="K1079" s="21"/>
      <c r="L1079" s="21"/>
      <c r="M1079" s="21"/>
      <c r="N1079" s="22">
        <f t="shared" si="1"/>
        <v>46206</v>
      </c>
      <c r="O1079" s="23">
        <f>'RESOLUCIONES EPG'!$N1079-'RESOLUCIONES EPG'!$D1079</f>
        <v>3609</v>
      </c>
    </row>
    <row r="1080" ht="15.75" customHeight="1">
      <c r="A1080" s="29" t="str">
        <f>'RESOLUCIONES 2015'!A5450:H5450</f>
        <v/>
      </c>
      <c r="B1080" s="34"/>
      <c r="C1080" s="24">
        <v>467.0</v>
      </c>
      <c r="D1080" s="35">
        <v>42600.0</v>
      </c>
      <c r="E1080" s="33" t="s">
        <v>1353</v>
      </c>
      <c r="F1080" s="35"/>
      <c r="G1080" s="42" t="s">
        <v>1354</v>
      </c>
      <c r="H1080" s="27"/>
      <c r="I1080" s="21"/>
      <c r="J1080" s="21"/>
      <c r="K1080" s="21"/>
      <c r="L1080" s="21"/>
      <c r="M1080" s="21"/>
      <c r="N1080" s="22">
        <f t="shared" si="1"/>
        <v>46206</v>
      </c>
      <c r="O1080" s="23">
        <f>'RESOLUCIONES EPG'!$N1080-'RESOLUCIONES EPG'!$D1080</f>
        <v>3606</v>
      </c>
    </row>
    <row r="1081" ht="15.75" customHeight="1">
      <c r="A1081" s="29" t="str">
        <f>'RESOLUCIONES 2015'!A5449:H5449</f>
        <v/>
      </c>
      <c r="B1081" s="34"/>
      <c r="C1081" s="24">
        <v>466.0</v>
      </c>
      <c r="D1081" s="35">
        <v>42600.0</v>
      </c>
      <c r="E1081" s="33" t="s">
        <v>1355</v>
      </c>
      <c r="F1081" s="35"/>
      <c r="G1081" s="42" t="s">
        <v>1354</v>
      </c>
      <c r="H1081" s="27"/>
      <c r="I1081" s="21"/>
      <c r="J1081" s="21"/>
      <c r="K1081" s="21"/>
      <c r="L1081" s="21"/>
      <c r="M1081" s="21"/>
      <c r="N1081" s="22">
        <f t="shared" si="1"/>
        <v>46206</v>
      </c>
      <c r="O1081" s="23">
        <f>'RESOLUCIONES EPG'!$N1081-'RESOLUCIONES EPG'!$D1081</f>
        <v>3606</v>
      </c>
    </row>
    <row r="1082" ht="16.5" customHeight="1">
      <c r="A1082" s="29" t="str">
        <f>'RESOLUCIONES 2015'!A5451:H5451</f>
        <v/>
      </c>
      <c r="B1082" s="34"/>
      <c r="C1082" s="24">
        <v>468.0</v>
      </c>
      <c r="D1082" s="35">
        <v>42613.0</v>
      </c>
      <c r="E1082" s="33" t="s">
        <v>1199</v>
      </c>
      <c r="F1082" s="35"/>
      <c r="G1082" s="33" t="s">
        <v>1356</v>
      </c>
      <c r="H1082" s="27"/>
      <c r="I1082" s="21"/>
      <c r="J1082" s="21"/>
      <c r="K1082" s="21"/>
      <c r="L1082" s="21"/>
      <c r="M1082" s="21"/>
      <c r="N1082" s="22">
        <f t="shared" si="1"/>
        <v>46206</v>
      </c>
      <c r="O1082" s="23">
        <f>'RESOLUCIONES EPG'!$N1082-'RESOLUCIONES EPG'!$D1082</f>
        <v>3593</v>
      </c>
    </row>
    <row r="1083" ht="16.5" customHeight="1">
      <c r="A1083" s="29" t="str">
        <f>'RESOLUCIONES 2015'!A5459:H5459</f>
        <v/>
      </c>
      <c r="B1083" s="34"/>
      <c r="C1083" s="24">
        <v>476.0</v>
      </c>
      <c r="D1083" s="35">
        <v>42618.0</v>
      </c>
      <c r="E1083" s="33" t="s">
        <v>1211</v>
      </c>
      <c r="F1083" s="35"/>
      <c r="G1083" s="33" t="s">
        <v>887</v>
      </c>
      <c r="H1083" s="27" t="s">
        <v>1307</v>
      </c>
      <c r="I1083" s="21"/>
      <c r="J1083" s="21"/>
      <c r="K1083" s="21"/>
      <c r="L1083" s="21"/>
      <c r="M1083" s="21"/>
      <c r="N1083" s="22">
        <f t="shared" si="1"/>
        <v>46206</v>
      </c>
      <c r="O1083" s="23">
        <f>'RESOLUCIONES EPG'!$N1083-'RESOLUCIONES EPG'!$D1083</f>
        <v>3588</v>
      </c>
    </row>
    <row r="1084" ht="16.5" customHeight="1">
      <c r="A1084" s="29" t="str">
        <f>'RESOLUCIONES 2015'!A5470:H5470</f>
        <v/>
      </c>
      <c r="B1084" s="34"/>
      <c r="C1084" s="24">
        <v>487.0</v>
      </c>
      <c r="D1084" s="35">
        <v>42618.0</v>
      </c>
      <c r="E1084" s="33" t="s">
        <v>1211</v>
      </c>
      <c r="F1084" s="35"/>
      <c r="G1084" s="26" t="s">
        <v>1020</v>
      </c>
      <c r="H1084" s="27"/>
      <c r="I1084" s="21"/>
      <c r="J1084" s="21"/>
      <c r="K1084" s="21"/>
      <c r="L1084" s="21"/>
      <c r="M1084" s="21"/>
      <c r="N1084" s="22">
        <f t="shared" si="1"/>
        <v>46206</v>
      </c>
      <c r="O1084" s="23">
        <f>'RESOLUCIONES EPG'!$N1084-'RESOLUCIONES EPG'!$D1084</f>
        <v>3588</v>
      </c>
    </row>
    <row r="1085" ht="15.75" customHeight="1">
      <c r="A1085" s="29" t="str">
        <f>'RESOLUCIONES 2015'!A5460:H5460</f>
        <v/>
      </c>
      <c r="B1085" s="34"/>
      <c r="C1085" s="24">
        <v>477.0</v>
      </c>
      <c r="D1085" s="35">
        <v>42618.0</v>
      </c>
      <c r="E1085" s="33" t="s">
        <v>1214</v>
      </c>
      <c r="F1085" s="35"/>
      <c r="G1085" s="33" t="s">
        <v>887</v>
      </c>
      <c r="H1085" s="27" t="s">
        <v>1307</v>
      </c>
      <c r="I1085" s="21"/>
      <c r="J1085" s="21"/>
      <c r="K1085" s="21"/>
      <c r="L1085" s="21"/>
      <c r="M1085" s="21"/>
      <c r="N1085" s="22">
        <f t="shared" si="1"/>
        <v>46206</v>
      </c>
      <c r="O1085" s="23">
        <f>'RESOLUCIONES EPG'!$N1085-'RESOLUCIONES EPG'!$D1085</f>
        <v>3588</v>
      </c>
    </row>
    <row r="1086" ht="15.75" customHeight="1">
      <c r="A1086" s="29" t="str">
        <f>'RESOLUCIONES 2015'!A5461:H5461</f>
        <v/>
      </c>
      <c r="B1086" s="34"/>
      <c r="C1086" s="24">
        <v>478.0</v>
      </c>
      <c r="D1086" s="35">
        <v>42618.0</v>
      </c>
      <c r="E1086" s="33" t="s">
        <v>1218</v>
      </c>
      <c r="F1086" s="35"/>
      <c r="G1086" s="33" t="s">
        <v>887</v>
      </c>
      <c r="H1086" s="27" t="s">
        <v>1307</v>
      </c>
      <c r="I1086" s="21"/>
      <c r="J1086" s="21"/>
      <c r="K1086" s="21"/>
      <c r="L1086" s="21"/>
      <c r="M1086" s="21"/>
      <c r="N1086" s="22">
        <f t="shared" si="1"/>
        <v>46206</v>
      </c>
      <c r="O1086" s="23">
        <f>'RESOLUCIONES EPG'!$N1086-'RESOLUCIONES EPG'!$D1086</f>
        <v>3588</v>
      </c>
    </row>
    <row r="1087" ht="15.75" customHeight="1">
      <c r="A1087" s="29" t="str">
        <f>'RESOLUCIONES 2015'!A5462:H5462</f>
        <v/>
      </c>
      <c r="B1087" s="34"/>
      <c r="C1087" s="24">
        <v>479.0</v>
      </c>
      <c r="D1087" s="56">
        <v>42618.0</v>
      </c>
      <c r="E1087" s="33" t="s">
        <v>1218</v>
      </c>
      <c r="F1087" s="56"/>
      <c r="G1087" s="26" t="s">
        <v>1020</v>
      </c>
      <c r="H1087" s="27"/>
      <c r="I1087" s="21"/>
      <c r="J1087" s="21"/>
      <c r="K1087" s="21"/>
      <c r="L1087" s="21"/>
      <c r="M1087" s="21"/>
      <c r="N1087" s="22">
        <f t="shared" si="1"/>
        <v>46206</v>
      </c>
      <c r="O1087" s="23">
        <f>'RESOLUCIONES EPG'!$N1087-'RESOLUCIONES EPG'!$D1087</f>
        <v>3588</v>
      </c>
    </row>
    <row r="1088" ht="15.75" customHeight="1">
      <c r="A1088" s="29" t="str">
        <f>'RESOLUCIONES 2015'!A5463:H5463</f>
        <v/>
      </c>
      <c r="B1088" s="34"/>
      <c r="C1088" s="24">
        <v>480.0</v>
      </c>
      <c r="D1088" s="35">
        <v>42618.0</v>
      </c>
      <c r="E1088" s="43" t="s">
        <v>1227</v>
      </c>
      <c r="F1088" s="35"/>
      <c r="G1088" s="33" t="s">
        <v>887</v>
      </c>
      <c r="H1088" s="27" t="s">
        <v>1307</v>
      </c>
      <c r="I1088" s="21"/>
      <c r="J1088" s="21"/>
      <c r="K1088" s="21"/>
      <c r="L1088" s="21"/>
      <c r="M1088" s="21"/>
      <c r="N1088" s="22">
        <f t="shared" si="1"/>
        <v>46206</v>
      </c>
      <c r="O1088" s="23">
        <f>'RESOLUCIONES EPG'!$N1088-'RESOLUCIONES EPG'!$D1088</f>
        <v>3588</v>
      </c>
    </row>
    <row r="1089" ht="15.75" customHeight="1">
      <c r="A1089" s="29" t="str">
        <f>'RESOLUCIONES 2015'!A5467:H5467</f>
        <v/>
      </c>
      <c r="B1089" s="34"/>
      <c r="C1089" s="24">
        <v>484.0</v>
      </c>
      <c r="D1089" s="35">
        <v>42618.0</v>
      </c>
      <c r="E1089" s="43" t="s">
        <v>1227</v>
      </c>
      <c r="F1089" s="35"/>
      <c r="G1089" s="26" t="s">
        <v>1020</v>
      </c>
      <c r="H1089" s="27"/>
      <c r="I1089" s="21"/>
      <c r="J1089" s="21"/>
      <c r="K1089" s="21"/>
      <c r="L1089" s="21"/>
      <c r="M1089" s="21"/>
      <c r="N1089" s="22">
        <f t="shared" si="1"/>
        <v>46206</v>
      </c>
      <c r="O1089" s="23">
        <f>'RESOLUCIONES EPG'!$N1089-'RESOLUCIONES EPG'!$D1089</f>
        <v>3588</v>
      </c>
    </row>
    <row r="1090" ht="15.75" customHeight="1">
      <c r="A1090" s="29" t="str">
        <f>'RESOLUCIONES 2015'!A5453:H5453</f>
        <v/>
      </c>
      <c r="B1090" s="34"/>
      <c r="C1090" s="24">
        <v>470.0</v>
      </c>
      <c r="D1090" s="35">
        <v>42618.0</v>
      </c>
      <c r="E1090" s="33" t="s">
        <v>1357</v>
      </c>
      <c r="F1090" s="35"/>
      <c r="G1090" s="33" t="s">
        <v>887</v>
      </c>
      <c r="H1090" s="27"/>
      <c r="I1090" s="21"/>
      <c r="J1090" s="21"/>
      <c r="K1090" s="21"/>
      <c r="L1090" s="21"/>
      <c r="M1090" s="21"/>
      <c r="N1090" s="22">
        <f t="shared" si="1"/>
        <v>46206</v>
      </c>
      <c r="O1090" s="23">
        <f>'RESOLUCIONES EPG'!$N1090-'RESOLUCIONES EPG'!$D1090</f>
        <v>3588</v>
      </c>
    </row>
    <row r="1091" ht="15.75" customHeight="1">
      <c r="A1091" s="29" t="str">
        <f>'RESOLUCIONES 2015'!A5471:H5471</f>
        <v/>
      </c>
      <c r="B1091" s="34"/>
      <c r="C1091" s="24">
        <v>488.0</v>
      </c>
      <c r="D1091" s="35">
        <v>42618.0</v>
      </c>
      <c r="E1091" s="43" t="s">
        <v>1358</v>
      </c>
      <c r="F1091" s="35"/>
      <c r="G1091" s="33" t="s">
        <v>887</v>
      </c>
      <c r="H1091" s="27" t="s">
        <v>1307</v>
      </c>
      <c r="I1091" s="21"/>
      <c r="J1091" s="21"/>
      <c r="K1091" s="21"/>
      <c r="L1091" s="21"/>
      <c r="M1091" s="21"/>
      <c r="N1091" s="22">
        <f t="shared" si="1"/>
        <v>46206</v>
      </c>
      <c r="O1091" s="23">
        <f>'RESOLUCIONES EPG'!$N1091-'RESOLUCIONES EPG'!$D1091</f>
        <v>3588</v>
      </c>
    </row>
    <row r="1092" ht="15.75" customHeight="1">
      <c r="A1092" s="29" t="str">
        <f>'RESOLUCIONES 2015'!A5469:H5469</f>
        <v/>
      </c>
      <c r="B1092" s="86" t="s">
        <v>1359</v>
      </c>
      <c r="C1092" s="24">
        <v>486.0</v>
      </c>
      <c r="D1092" s="35">
        <v>42618.0</v>
      </c>
      <c r="E1092" s="33" t="s">
        <v>1360</v>
      </c>
      <c r="F1092" s="35"/>
      <c r="G1092" s="33" t="s">
        <v>887</v>
      </c>
      <c r="H1092" s="27" t="s">
        <v>1307</v>
      </c>
      <c r="I1092" s="21"/>
      <c r="J1092" s="21"/>
      <c r="K1092" s="21"/>
      <c r="L1092" s="21"/>
      <c r="M1092" s="21"/>
      <c r="N1092" s="22">
        <f t="shared" si="1"/>
        <v>46206</v>
      </c>
      <c r="O1092" s="23">
        <f>'RESOLUCIONES EPG'!$N1092-'RESOLUCIONES EPG'!$D1092</f>
        <v>3588</v>
      </c>
    </row>
    <row r="1093" ht="15.75" customHeight="1">
      <c r="A1093" s="29" t="str">
        <f>'RESOLUCIONES 2015'!A5464:H5464</f>
        <v/>
      </c>
      <c r="B1093" s="86" t="s">
        <v>1359</v>
      </c>
      <c r="C1093" s="24">
        <v>481.0</v>
      </c>
      <c r="D1093" s="35">
        <v>42618.0</v>
      </c>
      <c r="E1093" s="33" t="s">
        <v>1251</v>
      </c>
      <c r="F1093" s="35"/>
      <c r="G1093" s="33" t="s">
        <v>887</v>
      </c>
      <c r="H1093" s="27" t="s">
        <v>1307</v>
      </c>
      <c r="I1093" s="21"/>
      <c r="J1093" s="21"/>
      <c r="K1093" s="21"/>
      <c r="L1093" s="21"/>
      <c r="M1093" s="21"/>
      <c r="N1093" s="22">
        <f t="shared" si="1"/>
        <v>46206</v>
      </c>
      <c r="O1093" s="23">
        <f>'RESOLUCIONES EPG'!$N1093-'RESOLUCIONES EPG'!$D1093</f>
        <v>3588</v>
      </c>
    </row>
    <row r="1094" ht="15.75" customHeight="1">
      <c r="A1094" s="29" t="str">
        <f>'RESOLUCIONES 2015'!A5468:H5468</f>
        <v/>
      </c>
      <c r="B1094" s="34"/>
      <c r="C1094" s="24">
        <v>485.0</v>
      </c>
      <c r="D1094" s="35">
        <v>42618.0</v>
      </c>
      <c r="E1094" s="33" t="s">
        <v>1254</v>
      </c>
      <c r="F1094" s="35"/>
      <c r="G1094" s="33" t="s">
        <v>887</v>
      </c>
      <c r="H1094" s="27" t="s">
        <v>1307</v>
      </c>
      <c r="I1094" s="21"/>
      <c r="J1094" s="21"/>
      <c r="K1094" s="21"/>
      <c r="L1094" s="21"/>
      <c r="M1094" s="21"/>
      <c r="N1094" s="22">
        <f t="shared" si="1"/>
        <v>46206</v>
      </c>
      <c r="O1094" s="23">
        <f>'RESOLUCIONES EPG'!$N1094-'RESOLUCIONES EPG'!$D1094</f>
        <v>3588</v>
      </c>
    </row>
    <row r="1095" ht="16.5" customHeight="1">
      <c r="A1095" s="29" t="str">
        <f>'RESOLUCIONES 2015'!A5465:H5465</f>
        <v/>
      </c>
      <c r="B1095" s="34"/>
      <c r="C1095" s="24">
        <v>482.0</v>
      </c>
      <c r="D1095" s="35">
        <v>42618.0</v>
      </c>
      <c r="E1095" s="43" t="s">
        <v>1361</v>
      </c>
      <c r="F1095" s="35"/>
      <c r="G1095" s="33" t="s">
        <v>887</v>
      </c>
      <c r="H1095" s="27" t="s">
        <v>1307</v>
      </c>
      <c r="I1095" s="21"/>
      <c r="J1095" s="21"/>
      <c r="K1095" s="21"/>
      <c r="L1095" s="21"/>
      <c r="M1095" s="21"/>
      <c r="N1095" s="22">
        <f t="shared" si="1"/>
        <v>46206</v>
      </c>
      <c r="O1095" s="23">
        <f>'RESOLUCIONES EPG'!$N1095-'RESOLUCIONES EPG'!$D1095</f>
        <v>3588</v>
      </c>
    </row>
    <row r="1096" ht="15.75" customHeight="1">
      <c r="A1096" s="29" t="str">
        <f>'RESOLUCIONES 2015'!A5452:H5452</f>
        <v/>
      </c>
      <c r="B1096" s="34"/>
      <c r="C1096" s="24">
        <v>469.0</v>
      </c>
      <c r="D1096" s="35">
        <v>42618.0</v>
      </c>
      <c r="E1096" s="89" t="s">
        <v>1362</v>
      </c>
      <c r="F1096" s="35"/>
      <c r="G1096" s="89" t="s">
        <v>1363</v>
      </c>
      <c r="H1096" s="27"/>
      <c r="I1096" s="21"/>
      <c r="J1096" s="21"/>
      <c r="K1096" s="21"/>
      <c r="L1096" s="21"/>
      <c r="M1096" s="21"/>
      <c r="N1096" s="22">
        <f t="shared" si="1"/>
        <v>46206</v>
      </c>
      <c r="O1096" s="23">
        <f>'RESOLUCIONES EPG'!$N1096-'RESOLUCIONES EPG'!$D1096</f>
        <v>3588</v>
      </c>
    </row>
    <row r="1097" ht="15.75" customHeight="1">
      <c r="A1097" s="29" t="str">
        <f>'RESOLUCIONES 2015'!A5472:H5472</f>
        <v/>
      </c>
      <c r="B1097" s="34"/>
      <c r="C1097" s="24">
        <v>489.0</v>
      </c>
      <c r="D1097" s="35">
        <v>42618.0</v>
      </c>
      <c r="E1097" s="33" t="s">
        <v>1364</v>
      </c>
      <c r="F1097" s="35"/>
      <c r="G1097" s="33" t="s">
        <v>887</v>
      </c>
      <c r="H1097" s="27"/>
      <c r="I1097" s="21"/>
      <c r="J1097" s="21"/>
      <c r="K1097" s="21"/>
      <c r="L1097" s="21"/>
      <c r="M1097" s="21"/>
      <c r="N1097" s="22">
        <f t="shared" si="1"/>
        <v>46206</v>
      </c>
      <c r="O1097" s="23">
        <f>'RESOLUCIONES EPG'!$N1097-'RESOLUCIONES EPG'!$D1097</f>
        <v>3588</v>
      </c>
    </row>
    <row r="1098" ht="16.5" customHeight="1">
      <c r="A1098" s="29" t="str">
        <f>'RESOLUCIONES 2015'!A5458:H5458</f>
        <v/>
      </c>
      <c r="B1098" s="34"/>
      <c r="C1098" s="24">
        <v>475.0</v>
      </c>
      <c r="D1098" s="56">
        <v>42618.0</v>
      </c>
      <c r="E1098" s="33" t="s">
        <v>1365</v>
      </c>
      <c r="F1098" s="56"/>
      <c r="G1098" s="26" t="s">
        <v>1020</v>
      </c>
      <c r="H1098" s="27"/>
      <c r="I1098" s="21"/>
      <c r="J1098" s="21"/>
      <c r="K1098" s="21"/>
      <c r="L1098" s="21"/>
      <c r="M1098" s="21"/>
      <c r="N1098" s="22">
        <f t="shared" si="1"/>
        <v>46206</v>
      </c>
      <c r="O1098" s="23">
        <f>'RESOLUCIONES EPG'!$N1098-'RESOLUCIONES EPG'!$D1098</f>
        <v>3588</v>
      </c>
    </row>
    <row r="1099" ht="16.5" customHeight="1">
      <c r="A1099" s="29" t="str">
        <f>'RESOLUCIONES 2015'!A5455:H5455</f>
        <v/>
      </c>
      <c r="B1099" s="34"/>
      <c r="C1099" s="24">
        <v>472.0</v>
      </c>
      <c r="D1099" s="35">
        <v>42618.0</v>
      </c>
      <c r="E1099" s="33" t="s">
        <v>692</v>
      </c>
      <c r="F1099" s="35"/>
      <c r="G1099" s="33" t="s">
        <v>887</v>
      </c>
      <c r="H1099" s="27"/>
      <c r="I1099" s="21"/>
      <c r="J1099" s="21"/>
      <c r="K1099" s="21"/>
      <c r="L1099" s="21"/>
      <c r="M1099" s="21"/>
      <c r="N1099" s="22">
        <f t="shared" si="1"/>
        <v>46206</v>
      </c>
      <c r="O1099" s="23">
        <f>'RESOLUCIONES EPG'!$N1099-'RESOLUCIONES EPG'!$D1099</f>
        <v>3588</v>
      </c>
    </row>
    <row r="1100" ht="15.75" customHeight="1">
      <c r="A1100" s="29" t="str">
        <f>'RESOLUCIONES 2015'!A5456:H5456</f>
        <v/>
      </c>
      <c r="B1100" s="34"/>
      <c r="C1100" s="40">
        <v>473.0</v>
      </c>
      <c r="D1100" s="41">
        <v>42618.0</v>
      </c>
      <c r="E1100" s="42" t="s">
        <v>692</v>
      </c>
      <c r="F1100" s="41"/>
      <c r="G1100" s="42" t="s">
        <v>887</v>
      </c>
      <c r="H1100" s="27"/>
      <c r="I1100" s="21"/>
      <c r="J1100" s="21"/>
      <c r="K1100" s="21"/>
      <c r="L1100" s="21"/>
      <c r="M1100" s="21"/>
      <c r="N1100" s="22">
        <f t="shared" si="1"/>
        <v>46206</v>
      </c>
      <c r="O1100" s="23">
        <f>'RESOLUCIONES EPG'!$N1100-'RESOLUCIONES EPG'!$D1100</f>
        <v>3588</v>
      </c>
    </row>
    <row r="1101" ht="16.5" customHeight="1">
      <c r="A1101" s="29" t="str">
        <f>'RESOLUCIONES 2015'!A5457:H5457</f>
        <v/>
      </c>
      <c r="B1101" s="34"/>
      <c r="C1101" s="24">
        <v>474.0</v>
      </c>
      <c r="D1101" s="56">
        <v>42618.0</v>
      </c>
      <c r="E1101" s="33" t="s">
        <v>1260</v>
      </c>
      <c r="F1101" s="56"/>
      <c r="G1101" s="26" t="s">
        <v>1020</v>
      </c>
      <c r="H1101" s="27"/>
      <c r="I1101" s="21"/>
      <c r="J1101" s="21"/>
      <c r="K1101" s="21"/>
      <c r="L1101" s="21"/>
      <c r="M1101" s="21"/>
      <c r="N1101" s="22">
        <f t="shared" si="1"/>
        <v>46206</v>
      </c>
      <c r="O1101" s="23">
        <f>'RESOLUCIONES EPG'!$N1101-'RESOLUCIONES EPG'!$D1101</f>
        <v>3588</v>
      </c>
    </row>
    <row r="1102" ht="15.75" customHeight="1">
      <c r="A1102" s="29" t="str">
        <f>'RESOLUCIONES 2015'!A5466:H5466</f>
        <v/>
      </c>
      <c r="B1102" s="34"/>
      <c r="C1102" s="24">
        <v>483.0</v>
      </c>
      <c r="D1102" s="35">
        <v>42618.0</v>
      </c>
      <c r="E1102" s="33" t="s">
        <v>1263</v>
      </c>
      <c r="F1102" s="35"/>
      <c r="G1102" s="33" t="s">
        <v>887</v>
      </c>
      <c r="H1102" s="27" t="s">
        <v>1307</v>
      </c>
      <c r="I1102" s="21"/>
      <c r="J1102" s="21"/>
      <c r="K1102" s="21"/>
      <c r="L1102" s="21"/>
      <c r="M1102" s="21"/>
      <c r="N1102" s="22">
        <f t="shared" si="1"/>
        <v>46206</v>
      </c>
      <c r="O1102" s="23">
        <f>'RESOLUCIONES EPG'!$N1102-'RESOLUCIONES EPG'!$D1102</f>
        <v>3588</v>
      </c>
    </row>
    <row r="1103" ht="15.75" customHeight="1">
      <c r="A1103" s="29" t="str">
        <f>'RESOLUCIONES 2015'!A5454:H5454</f>
        <v/>
      </c>
      <c r="B1103" s="34"/>
      <c r="C1103" s="24">
        <v>471.0</v>
      </c>
      <c r="D1103" s="35">
        <v>42618.0</v>
      </c>
      <c r="E1103" s="33" t="s">
        <v>1265</v>
      </c>
      <c r="F1103" s="35"/>
      <c r="G1103" s="33" t="s">
        <v>887</v>
      </c>
      <c r="H1103" s="27" t="s">
        <v>1307</v>
      </c>
      <c r="I1103" s="21"/>
      <c r="J1103" s="21"/>
      <c r="K1103" s="21"/>
      <c r="L1103" s="21"/>
      <c r="M1103" s="21"/>
      <c r="N1103" s="22">
        <f t="shared" si="1"/>
        <v>46206</v>
      </c>
      <c r="O1103" s="23">
        <f>'RESOLUCIONES EPG'!$N1103-'RESOLUCIONES EPG'!$D1103</f>
        <v>3588</v>
      </c>
    </row>
    <row r="1104" ht="16.5" customHeight="1">
      <c r="A1104" s="29" t="str">
        <f>'RESOLUCIONES 2015'!A5473:H5473</f>
        <v/>
      </c>
      <c r="B1104" s="34"/>
      <c r="C1104" s="24">
        <v>490.0</v>
      </c>
      <c r="D1104" s="35">
        <v>42618.0</v>
      </c>
      <c r="E1104" s="33" t="s">
        <v>1366</v>
      </c>
      <c r="F1104" s="35"/>
      <c r="G1104" s="33" t="s">
        <v>887</v>
      </c>
      <c r="H1104" s="27" t="s">
        <v>1307</v>
      </c>
      <c r="I1104" s="21"/>
      <c r="J1104" s="21"/>
      <c r="K1104" s="21"/>
      <c r="L1104" s="21"/>
      <c r="M1104" s="21"/>
      <c r="N1104" s="22">
        <f t="shared" si="1"/>
        <v>46206</v>
      </c>
      <c r="O1104" s="23">
        <f>'RESOLUCIONES EPG'!$N1104-'RESOLUCIONES EPG'!$D1104</f>
        <v>3588</v>
      </c>
    </row>
    <row r="1105" ht="16.5" customHeight="1">
      <c r="A1105" s="29" t="str">
        <f>'RESOLUCIONES 2015'!A5474:H5474</f>
        <v/>
      </c>
      <c r="B1105" s="34"/>
      <c r="C1105" s="24">
        <v>491.0</v>
      </c>
      <c r="D1105" s="35">
        <v>42620.0</v>
      </c>
      <c r="E1105" s="33" t="s">
        <v>1317</v>
      </c>
      <c r="F1105" s="35"/>
      <c r="G1105" s="42" t="s">
        <v>1066</v>
      </c>
      <c r="H1105" s="27" t="s">
        <v>1367</v>
      </c>
      <c r="I1105" s="21"/>
      <c r="J1105" s="21"/>
      <c r="K1105" s="21"/>
      <c r="L1105" s="21"/>
      <c r="M1105" s="21"/>
      <c r="N1105" s="22">
        <f t="shared" si="1"/>
        <v>46206</v>
      </c>
      <c r="O1105" s="23">
        <f>'RESOLUCIONES EPG'!$N1105-'RESOLUCIONES EPG'!$D1105</f>
        <v>3586</v>
      </c>
    </row>
    <row r="1106" ht="16.5" customHeight="1">
      <c r="A1106" s="29" t="str">
        <f>'RESOLUCIONES 2015'!A5475:H5475</f>
        <v/>
      </c>
      <c r="B1106" s="34"/>
      <c r="C1106" s="24">
        <v>492.0</v>
      </c>
      <c r="D1106" s="35">
        <v>42621.0</v>
      </c>
      <c r="E1106" s="33" t="s">
        <v>1368</v>
      </c>
      <c r="F1106" s="35"/>
      <c r="G1106" s="33" t="s">
        <v>50</v>
      </c>
      <c r="H1106" s="27"/>
      <c r="I1106" s="21"/>
      <c r="J1106" s="21"/>
      <c r="K1106" s="21"/>
      <c r="L1106" s="21"/>
      <c r="M1106" s="21"/>
      <c r="N1106" s="22">
        <f t="shared" si="1"/>
        <v>46206</v>
      </c>
      <c r="O1106" s="23">
        <f>'RESOLUCIONES EPG'!$N1106-'RESOLUCIONES EPG'!$D1106</f>
        <v>3585</v>
      </c>
    </row>
    <row r="1107" ht="16.5" customHeight="1">
      <c r="A1107" s="29" t="str">
        <f>'RESOLUCIONES 2015'!A5476:H5476</f>
        <v/>
      </c>
      <c r="B1107" s="34"/>
      <c r="C1107" s="24">
        <v>493.0</v>
      </c>
      <c r="D1107" s="35">
        <v>42621.0</v>
      </c>
      <c r="E1107" s="33" t="s">
        <v>1369</v>
      </c>
      <c r="F1107" s="74" t="s">
        <v>1007</v>
      </c>
      <c r="G1107" s="42" t="s">
        <v>1370</v>
      </c>
      <c r="H1107" s="27" t="s">
        <v>1371</v>
      </c>
      <c r="I1107" s="21"/>
      <c r="J1107" s="21"/>
      <c r="K1107" s="21"/>
      <c r="L1107" s="21"/>
      <c r="M1107" s="21"/>
      <c r="N1107" s="22">
        <f t="shared" si="1"/>
        <v>46206</v>
      </c>
      <c r="O1107" s="23">
        <f>'RESOLUCIONES EPG'!$N1107-'RESOLUCIONES EPG'!$D1107</f>
        <v>3585</v>
      </c>
    </row>
    <row r="1108" ht="15.75" customHeight="1">
      <c r="A1108" s="29" t="str">
        <f>'RESOLUCIONES 2015'!A5479:H5479</f>
        <v/>
      </c>
      <c r="B1108" s="34"/>
      <c r="C1108" s="24">
        <v>496.0</v>
      </c>
      <c r="D1108" s="35">
        <v>42622.0</v>
      </c>
      <c r="E1108" s="33" t="s">
        <v>1372</v>
      </c>
      <c r="F1108" s="35"/>
      <c r="G1108" s="42" t="s">
        <v>1313</v>
      </c>
      <c r="H1108" s="27" t="s">
        <v>1371</v>
      </c>
      <c r="I1108" s="21"/>
      <c r="J1108" s="21"/>
      <c r="K1108" s="21"/>
      <c r="L1108" s="21"/>
      <c r="M1108" s="21"/>
      <c r="N1108" s="22">
        <f t="shared" si="1"/>
        <v>46206</v>
      </c>
      <c r="O1108" s="23">
        <f>'RESOLUCIONES EPG'!$N1108-'RESOLUCIONES EPG'!$D1108</f>
        <v>3584</v>
      </c>
    </row>
    <row r="1109" ht="15.75" customHeight="1">
      <c r="A1109" s="29" t="str">
        <f>'RESOLUCIONES 2015'!A5478:H5478</f>
        <v/>
      </c>
      <c r="B1109" s="34"/>
      <c r="C1109" s="24">
        <v>495.0</v>
      </c>
      <c r="D1109" s="35">
        <v>42622.0</v>
      </c>
      <c r="E1109" s="33" t="s">
        <v>1214</v>
      </c>
      <c r="F1109" s="35"/>
      <c r="G1109" s="26" t="s">
        <v>1020</v>
      </c>
      <c r="H1109" s="27"/>
      <c r="I1109" s="21"/>
      <c r="J1109" s="21"/>
      <c r="K1109" s="21"/>
      <c r="L1109" s="21"/>
      <c r="M1109" s="21"/>
      <c r="N1109" s="22">
        <f t="shared" si="1"/>
        <v>46206</v>
      </c>
      <c r="O1109" s="23">
        <f>'RESOLUCIONES EPG'!$N1109-'RESOLUCIONES EPG'!$D1109</f>
        <v>3584</v>
      </c>
    </row>
    <row r="1110" ht="15.75" customHeight="1">
      <c r="A1110" s="29" t="str">
        <f>'RESOLUCIONES 2015'!A5482:H5482</f>
        <v/>
      </c>
      <c r="B1110" s="34"/>
      <c r="C1110" s="24">
        <v>499.0</v>
      </c>
      <c r="D1110" s="56">
        <v>42622.0</v>
      </c>
      <c r="E1110" s="33" t="s">
        <v>1373</v>
      </c>
      <c r="F1110" s="56"/>
      <c r="G1110" s="42" t="s">
        <v>1313</v>
      </c>
      <c r="H1110" s="27" t="s">
        <v>628</v>
      </c>
      <c r="I1110" s="21"/>
      <c r="J1110" s="21"/>
      <c r="K1110" s="21"/>
      <c r="L1110" s="21"/>
      <c r="M1110" s="21"/>
      <c r="N1110" s="22">
        <f t="shared" si="1"/>
        <v>46206</v>
      </c>
      <c r="O1110" s="23">
        <f>'RESOLUCIONES EPG'!$N1110-'RESOLUCIONES EPG'!$D1110</f>
        <v>3584</v>
      </c>
    </row>
    <row r="1111" ht="15.75" customHeight="1">
      <c r="A1111" s="29" t="str">
        <f>'RESOLUCIONES 2015'!A5477:H5477</f>
        <v/>
      </c>
      <c r="B1111" s="34"/>
      <c r="C1111" s="24">
        <v>494.0</v>
      </c>
      <c r="D1111" s="35">
        <v>42622.0</v>
      </c>
      <c r="E1111" s="43" t="s">
        <v>1254</v>
      </c>
      <c r="F1111" s="35"/>
      <c r="G1111" s="26" t="s">
        <v>1020</v>
      </c>
      <c r="H1111" s="27"/>
      <c r="I1111" s="21"/>
      <c r="J1111" s="21"/>
      <c r="K1111" s="21"/>
      <c r="L1111" s="21"/>
      <c r="M1111" s="21"/>
      <c r="N1111" s="22">
        <f t="shared" si="1"/>
        <v>46206</v>
      </c>
      <c r="O1111" s="23">
        <f>'RESOLUCIONES EPG'!$N1111-'RESOLUCIONES EPG'!$D1111</f>
        <v>3584</v>
      </c>
    </row>
    <row r="1112" ht="16.5" customHeight="1">
      <c r="A1112" s="29" t="str">
        <f>'RESOLUCIONES 2015'!A5481:H5481</f>
        <v/>
      </c>
      <c r="B1112" s="34"/>
      <c r="C1112" s="24">
        <v>498.0</v>
      </c>
      <c r="D1112" s="35">
        <v>42622.0</v>
      </c>
      <c r="E1112" s="33" t="s">
        <v>1374</v>
      </c>
      <c r="F1112" s="35"/>
      <c r="G1112" s="42" t="s">
        <v>1313</v>
      </c>
      <c r="H1112" s="27" t="s">
        <v>1375</v>
      </c>
      <c r="I1112" s="21"/>
      <c r="J1112" s="21"/>
      <c r="K1112" s="21"/>
      <c r="L1112" s="21"/>
      <c r="M1112" s="21"/>
      <c r="N1112" s="22">
        <f t="shared" si="1"/>
        <v>46206</v>
      </c>
      <c r="O1112" s="23">
        <f>'RESOLUCIONES EPG'!$N1112-'RESOLUCIONES EPG'!$D1112</f>
        <v>3584</v>
      </c>
    </row>
    <row r="1113" ht="15.75" customHeight="1">
      <c r="A1113" s="29" t="str">
        <f>'RESOLUCIONES 2015'!A5480:H5480</f>
        <v/>
      </c>
      <c r="B1113" s="34"/>
      <c r="C1113" s="24">
        <v>497.0</v>
      </c>
      <c r="D1113" s="35">
        <v>42622.0</v>
      </c>
      <c r="E1113" s="33" t="s">
        <v>1376</v>
      </c>
      <c r="F1113" s="74" t="s">
        <v>1162</v>
      </c>
      <c r="G1113" s="42" t="s">
        <v>1313</v>
      </c>
      <c r="H1113" s="27" t="s">
        <v>1371</v>
      </c>
      <c r="I1113" s="21"/>
      <c r="J1113" s="21"/>
      <c r="K1113" s="21"/>
      <c r="L1113" s="21"/>
      <c r="M1113" s="21"/>
      <c r="N1113" s="22">
        <f t="shared" si="1"/>
        <v>46206</v>
      </c>
      <c r="O1113" s="23">
        <f>'RESOLUCIONES EPG'!$N1113-'RESOLUCIONES EPG'!$D1113</f>
        <v>3584</v>
      </c>
    </row>
    <row r="1114" ht="15.75" customHeight="1">
      <c r="A1114" s="29" t="str">
        <f>'RESOLUCIONES 2015'!A5491:H5491</f>
        <v/>
      </c>
      <c r="B1114" s="34"/>
      <c r="C1114" s="24">
        <v>508.0</v>
      </c>
      <c r="D1114" s="35">
        <v>42625.0</v>
      </c>
      <c r="E1114" s="33" t="s">
        <v>1377</v>
      </c>
      <c r="F1114" s="35"/>
      <c r="G1114" s="33" t="s">
        <v>50</v>
      </c>
      <c r="H1114" s="27"/>
      <c r="I1114" s="63" t="s">
        <v>1378</v>
      </c>
      <c r="J1114" s="21"/>
      <c r="K1114" s="21"/>
      <c r="L1114" s="21"/>
      <c r="M1114" s="21"/>
      <c r="N1114" s="22">
        <f t="shared" si="1"/>
        <v>46206</v>
      </c>
      <c r="O1114" s="23">
        <f>'RESOLUCIONES EPG'!$N1114-'RESOLUCIONES EPG'!$D1114</f>
        <v>3581</v>
      </c>
    </row>
    <row r="1115" ht="15.75" customHeight="1">
      <c r="A1115" s="29" t="str">
        <f>'RESOLUCIONES 2015'!A5483:H5483</f>
        <v/>
      </c>
      <c r="B1115" s="34"/>
      <c r="C1115" s="24">
        <v>500.0</v>
      </c>
      <c r="D1115" s="35">
        <v>42625.0</v>
      </c>
      <c r="E1115" s="33" t="s">
        <v>1379</v>
      </c>
      <c r="F1115" s="35"/>
      <c r="G1115" s="26" t="s">
        <v>1020</v>
      </c>
      <c r="H1115" s="27"/>
      <c r="I1115" s="63" t="s">
        <v>1380</v>
      </c>
      <c r="J1115" s="21"/>
      <c r="K1115" s="21"/>
      <c r="L1115" s="21"/>
      <c r="M1115" s="21"/>
      <c r="N1115" s="22">
        <f t="shared" si="1"/>
        <v>46206</v>
      </c>
      <c r="O1115" s="23">
        <f>'RESOLUCIONES EPG'!$N1115-'RESOLUCIONES EPG'!$D1115</f>
        <v>3581</v>
      </c>
    </row>
    <row r="1116" ht="15.75" customHeight="1">
      <c r="A1116" s="29" t="str">
        <f>'RESOLUCIONES 2015'!A5489:H5489</f>
        <v/>
      </c>
      <c r="B1116" s="34"/>
      <c r="C1116" s="24">
        <v>506.0</v>
      </c>
      <c r="D1116" s="35">
        <v>42625.0</v>
      </c>
      <c r="E1116" s="33" t="s">
        <v>1233</v>
      </c>
      <c r="F1116" s="35"/>
      <c r="G1116" s="33" t="s">
        <v>862</v>
      </c>
      <c r="H1116" s="27"/>
      <c r="I1116" s="63" t="s">
        <v>1381</v>
      </c>
      <c r="J1116" s="21"/>
      <c r="K1116" s="21"/>
      <c r="L1116" s="21"/>
      <c r="M1116" s="21"/>
      <c r="N1116" s="22">
        <f t="shared" si="1"/>
        <v>46206</v>
      </c>
      <c r="O1116" s="23">
        <f>'RESOLUCIONES EPG'!$N1116-'RESOLUCIONES EPG'!$D1116</f>
        <v>3581</v>
      </c>
    </row>
    <row r="1117" ht="15.75" customHeight="1">
      <c r="A1117" s="29" t="str">
        <f>'RESOLUCIONES 2015'!A5490:H5490</f>
        <v/>
      </c>
      <c r="B1117" s="34"/>
      <c r="C1117" s="24">
        <v>507.0</v>
      </c>
      <c r="D1117" s="35">
        <v>42625.0</v>
      </c>
      <c r="E1117" s="33" t="s">
        <v>1233</v>
      </c>
      <c r="F1117" s="35"/>
      <c r="G1117" s="26" t="s">
        <v>1020</v>
      </c>
      <c r="H1117" s="27"/>
      <c r="I1117" s="63" t="s">
        <v>1382</v>
      </c>
      <c r="J1117" s="21"/>
      <c r="K1117" s="21"/>
      <c r="L1117" s="21"/>
      <c r="M1117" s="21"/>
      <c r="N1117" s="22">
        <f t="shared" si="1"/>
        <v>46206</v>
      </c>
      <c r="O1117" s="23">
        <f>'RESOLUCIONES EPG'!$N1117-'RESOLUCIONES EPG'!$D1117</f>
        <v>3581</v>
      </c>
    </row>
    <row r="1118" ht="16.5" customHeight="1">
      <c r="A1118" s="29" t="str">
        <f>'RESOLUCIONES 2015'!A5484:H5484</f>
        <v/>
      </c>
      <c r="B1118" s="34"/>
      <c r="C1118" s="24">
        <v>501.0</v>
      </c>
      <c r="D1118" s="35">
        <v>42625.0</v>
      </c>
      <c r="E1118" s="33" t="s">
        <v>1383</v>
      </c>
      <c r="F1118" s="69" t="s">
        <v>1384</v>
      </c>
      <c r="G1118" s="42" t="s">
        <v>994</v>
      </c>
      <c r="H1118" s="27" t="s">
        <v>1385</v>
      </c>
      <c r="I1118" s="63" t="s">
        <v>1386</v>
      </c>
      <c r="J1118" s="21"/>
      <c r="K1118" s="21"/>
      <c r="L1118" s="21"/>
      <c r="M1118" s="21"/>
      <c r="N1118" s="22">
        <f t="shared" si="1"/>
        <v>46206</v>
      </c>
      <c r="O1118" s="23">
        <f>'RESOLUCIONES EPG'!$N1118-'RESOLUCIONES EPG'!$D1118</f>
        <v>3581</v>
      </c>
    </row>
    <row r="1119" ht="15.75" customHeight="1">
      <c r="A1119" s="29" t="str">
        <f>'RESOLUCIONES 2015'!A5492:H5492</f>
        <v/>
      </c>
      <c r="B1119" s="34"/>
      <c r="C1119" s="24">
        <v>509.0</v>
      </c>
      <c r="D1119" s="35">
        <v>42625.0</v>
      </c>
      <c r="E1119" s="33" t="s">
        <v>1387</v>
      </c>
      <c r="F1119" s="35"/>
      <c r="G1119" s="26" t="s">
        <v>1020</v>
      </c>
      <c r="H1119" s="27"/>
      <c r="I1119" s="63" t="s">
        <v>1388</v>
      </c>
      <c r="J1119" s="21"/>
      <c r="K1119" s="21"/>
      <c r="L1119" s="21"/>
      <c r="M1119" s="21"/>
      <c r="N1119" s="22">
        <f t="shared" si="1"/>
        <v>46206</v>
      </c>
      <c r="O1119" s="23">
        <f>'RESOLUCIONES EPG'!$N1119-'RESOLUCIONES EPG'!$D1119</f>
        <v>3581</v>
      </c>
    </row>
    <row r="1120" ht="15.75" customHeight="1">
      <c r="A1120" s="29" t="str">
        <f>'RESOLUCIONES 2015'!A5488:H5488</f>
        <v/>
      </c>
      <c r="B1120" s="34"/>
      <c r="C1120" s="24">
        <v>505.0</v>
      </c>
      <c r="D1120" s="35">
        <v>42625.0</v>
      </c>
      <c r="E1120" s="33" t="s">
        <v>1389</v>
      </c>
      <c r="F1120" s="35"/>
      <c r="G1120" s="26" t="s">
        <v>1020</v>
      </c>
      <c r="H1120" s="27"/>
      <c r="I1120" s="63" t="s">
        <v>1390</v>
      </c>
      <c r="J1120" s="21"/>
      <c r="K1120" s="21"/>
      <c r="L1120" s="21"/>
      <c r="M1120" s="21"/>
      <c r="N1120" s="22">
        <f t="shared" si="1"/>
        <v>46206</v>
      </c>
      <c r="O1120" s="23">
        <f>'RESOLUCIONES EPG'!$N1120-'RESOLUCIONES EPG'!$D1120</f>
        <v>3581</v>
      </c>
    </row>
    <row r="1121" ht="16.5" customHeight="1">
      <c r="A1121" s="29" t="str">
        <f>'RESOLUCIONES 2015'!A5487:H5487</f>
        <v/>
      </c>
      <c r="B1121" s="34"/>
      <c r="C1121" s="24">
        <v>504.0</v>
      </c>
      <c r="D1121" s="35">
        <v>42625.0</v>
      </c>
      <c r="E1121" s="33" t="s">
        <v>1360</v>
      </c>
      <c r="F1121" s="35"/>
      <c r="G1121" s="26" t="s">
        <v>1020</v>
      </c>
      <c r="H1121" s="27"/>
      <c r="I1121" s="63" t="s">
        <v>1391</v>
      </c>
      <c r="J1121" s="21"/>
      <c r="K1121" s="21"/>
      <c r="L1121" s="21"/>
      <c r="M1121" s="21"/>
      <c r="N1121" s="22">
        <f t="shared" si="1"/>
        <v>46206</v>
      </c>
      <c r="O1121" s="23">
        <f>'RESOLUCIONES EPG'!$N1121-'RESOLUCIONES EPG'!$D1121</f>
        <v>3581</v>
      </c>
    </row>
    <row r="1122" ht="15.75" customHeight="1">
      <c r="A1122" s="29" t="str">
        <f>'RESOLUCIONES 2015'!A5486:H5486</f>
        <v/>
      </c>
      <c r="B1122" s="34"/>
      <c r="C1122" s="24">
        <v>503.0</v>
      </c>
      <c r="D1122" s="35">
        <v>42625.0</v>
      </c>
      <c r="E1122" s="90" t="s">
        <v>1362</v>
      </c>
      <c r="F1122" s="35"/>
      <c r="G1122" s="89" t="s">
        <v>363</v>
      </c>
      <c r="H1122" s="91"/>
      <c r="I1122" s="63" t="s">
        <v>1392</v>
      </c>
      <c r="J1122" s="21"/>
      <c r="K1122" s="21"/>
      <c r="L1122" s="21"/>
      <c r="M1122" s="21"/>
      <c r="N1122" s="22">
        <f t="shared" si="1"/>
        <v>46206</v>
      </c>
      <c r="O1122" s="23">
        <f>'RESOLUCIONES EPG'!$N1122-'RESOLUCIONES EPG'!$D1122</f>
        <v>3581</v>
      </c>
    </row>
    <row r="1123" ht="15.75" customHeight="1">
      <c r="A1123" s="29" t="str">
        <f>'RESOLUCIONES 2015'!A5485:H5485</f>
        <v/>
      </c>
      <c r="B1123" s="34"/>
      <c r="C1123" s="24">
        <v>502.0</v>
      </c>
      <c r="D1123" s="35">
        <v>42625.0</v>
      </c>
      <c r="E1123" s="33" t="s">
        <v>1265</v>
      </c>
      <c r="F1123" s="35"/>
      <c r="G1123" s="26" t="s">
        <v>1020</v>
      </c>
      <c r="H1123" s="27"/>
      <c r="I1123" s="63" t="s">
        <v>1393</v>
      </c>
      <c r="J1123" s="21"/>
      <c r="K1123" s="21"/>
      <c r="L1123" s="21"/>
      <c r="M1123" s="21"/>
      <c r="N1123" s="22">
        <f t="shared" si="1"/>
        <v>46206</v>
      </c>
      <c r="O1123" s="23">
        <f>'RESOLUCIONES EPG'!$N1123-'RESOLUCIONES EPG'!$D1123</f>
        <v>3581</v>
      </c>
    </row>
    <row r="1124" ht="15.75" customHeight="1">
      <c r="A1124" s="29" t="str">
        <f>'RESOLUCIONES 2015'!A5493:H5493</f>
        <v/>
      </c>
      <c r="B1124" s="34"/>
      <c r="C1124" s="24">
        <v>510.0</v>
      </c>
      <c r="D1124" s="35">
        <v>42626.0</v>
      </c>
      <c r="E1124" s="33" t="s">
        <v>193</v>
      </c>
      <c r="F1124" s="35"/>
      <c r="G1124" s="26" t="s">
        <v>1020</v>
      </c>
      <c r="H1124" s="27"/>
      <c r="I1124" s="21"/>
      <c r="J1124" s="21"/>
      <c r="K1124" s="21"/>
      <c r="L1124" s="21"/>
      <c r="M1124" s="21"/>
      <c r="N1124" s="22">
        <f t="shared" si="1"/>
        <v>46206</v>
      </c>
      <c r="O1124" s="23">
        <f>'RESOLUCIONES EPG'!$N1124-'RESOLUCIONES EPG'!$D1124</f>
        <v>3580</v>
      </c>
    </row>
    <row r="1125" ht="15.75" customHeight="1">
      <c r="A1125" s="29" t="str">
        <f>'RESOLUCIONES 2015'!A5495:H5495</f>
        <v/>
      </c>
      <c r="B1125" s="34"/>
      <c r="C1125" s="24">
        <v>512.0</v>
      </c>
      <c r="D1125" s="35">
        <v>42627.0</v>
      </c>
      <c r="E1125" s="43" t="s">
        <v>1394</v>
      </c>
      <c r="F1125" s="35"/>
      <c r="G1125" s="26" t="s">
        <v>1020</v>
      </c>
      <c r="H1125" s="27"/>
      <c r="I1125" s="63" t="s">
        <v>1395</v>
      </c>
      <c r="J1125" s="21"/>
      <c r="K1125" s="21"/>
      <c r="L1125" s="21"/>
      <c r="M1125" s="21"/>
      <c r="N1125" s="22">
        <f t="shared" si="1"/>
        <v>46206</v>
      </c>
      <c r="O1125" s="23">
        <f>'RESOLUCIONES EPG'!$N1125-'RESOLUCIONES EPG'!$D1125</f>
        <v>3579</v>
      </c>
    </row>
    <row r="1126" ht="15.75" customHeight="1">
      <c r="A1126" s="29" t="str">
        <f>'RESOLUCIONES 2015'!A5494:H5494</f>
        <v/>
      </c>
      <c r="B1126" s="34"/>
      <c r="C1126" s="24">
        <v>511.0</v>
      </c>
      <c r="D1126" s="35">
        <v>42627.0</v>
      </c>
      <c r="E1126" s="33" t="s">
        <v>1208</v>
      </c>
      <c r="F1126" s="35"/>
      <c r="G1126" s="26" t="s">
        <v>1020</v>
      </c>
      <c r="H1126" s="27"/>
      <c r="I1126" s="63" t="s">
        <v>1396</v>
      </c>
      <c r="J1126" s="21"/>
      <c r="K1126" s="21"/>
      <c r="L1126" s="21"/>
      <c r="M1126" s="21"/>
      <c r="N1126" s="22">
        <f t="shared" si="1"/>
        <v>46206</v>
      </c>
      <c r="O1126" s="23">
        <f>'RESOLUCIONES EPG'!$N1126-'RESOLUCIONES EPG'!$D1126</f>
        <v>3579</v>
      </c>
    </row>
    <row r="1127" ht="15.75" customHeight="1">
      <c r="A1127" s="29" t="str">
        <f>'RESOLUCIONES 2015'!A5496:H5496</f>
        <v/>
      </c>
      <c r="B1127" s="34"/>
      <c r="C1127" s="24">
        <v>513.0</v>
      </c>
      <c r="D1127" s="35">
        <v>42627.0</v>
      </c>
      <c r="E1127" s="33" t="s">
        <v>1397</v>
      </c>
      <c r="F1127" s="35"/>
      <c r="G1127" s="26" t="s">
        <v>1020</v>
      </c>
      <c r="H1127" s="27"/>
      <c r="I1127" s="63" t="s">
        <v>1398</v>
      </c>
      <c r="J1127" s="21"/>
      <c r="K1127" s="21"/>
      <c r="L1127" s="21"/>
      <c r="M1127" s="21"/>
      <c r="N1127" s="22">
        <f t="shared" si="1"/>
        <v>46206</v>
      </c>
      <c r="O1127" s="23">
        <f>'RESOLUCIONES EPG'!$N1127-'RESOLUCIONES EPG'!$D1127</f>
        <v>3579</v>
      </c>
    </row>
    <row r="1128" ht="15.75" customHeight="1">
      <c r="A1128" s="29" t="str">
        <f>'RESOLUCIONES 2015'!A5498:H5498</f>
        <v/>
      </c>
      <c r="B1128" s="34"/>
      <c r="C1128" s="24">
        <v>515.0</v>
      </c>
      <c r="D1128" s="35">
        <v>42629.0</v>
      </c>
      <c r="E1128" s="33" t="s">
        <v>1399</v>
      </c>
      <c r="F1128" s="35"/>
      <c r="G1128" s="42" t="s">
        <v>994</v>
      </c>
      <c r="H1128" s="27"/>
      <c r="I1128" s="63" t="s">
        <v>1400</v>
      </c>
      <c r="J1128" s="21"/>
      <c r="K1128" s="21"/>
      <c r="L1128" s="21"/>
      <c r="M1128" s="21"/>
      <c r="N1128" s="22">
        <f t="shared" si="1"/>
        <v>46206</v>
      </c>
      <c r="O1128" s="23">
        <f>'RESOLUCIONES EPG'!$N1128-'RESOLUCIONES EPG'!$D1128</f>
        <v>3577</v>
      </c>
    </row>
    <row r="1129" ht="16.5" customHeight="1">
      <c r="A1129" s="29" t="str">
        <f>'RESOLUCIONES 2015'!A5497:H5497</f>
        <v/>
      </c>
      <c r="B1129" s="34"/>
      <c r="C1129" s="24">
        <v>514.0</v>
      </c>
      <c r="D1129" s="35">
        <v>42629.0</v>
      </c>
      <c r="E1129" s="33" t="s">
        <v>1401</v>
      </c>
      <c r="F1129" s="35"/>
      <c r="G1129" s="42" t="s">
        <v>994</v>
      </c>
      <c r="H1129" s="27"/>
      <c r="I1129" s="63" t="s">
        <v>1402</v>
      </c>
      <c r="J1129" s="21"/>
      <c r="K1129" s="21"/>
      <c r="L1129" s="21"/>
      <c r="M1129" s="21"/>
      <c r="N1129" s="22">
        <f t="shared" si="1"/>
        <v>46206</v>
      </c>
      <c r="O1129" s="23">
        <f>'RESOLUCIONES EPG'!$N1129-'RESOLUCIONES EPG'!$D1129</f>
        <v>3577</v>
      </c>
    </row>
    <row r="1130" ht="16.5" customHeight="1">
      <c r="A1130" s="29" t="str">
        <f>'RESOLUCIONES 2015'!A5499:H5499</f>
        <v/>
      </c>
      <c r="B1130" s="34"/>
      <c r="C1130" s="24">
        <v>516.0</v>
      </c>
      <c r="D1130" s="35">
        <v>42630.0</v>
      </c>
      <c r="E1130" s="33" t="s">
        <v>1403</v>
      </c>
      <c r="F1130" s="35"/>
      <c r="G1130" s="26" t="s">
        <v>131</v>
      </c>
      <c r="H1130" s="27"/>
      <c r="I1130" s="21"/>
      <c r="J1130" s="21"/>
      <c r="K1130" s="21"/>
      <c r="L1130" s="21"/>
      <c r="M1130" s="21"/>
      <c r="N1130" s="22">
        <f t="shared" si="1"/>
        <v>46206</v>
      </c>
      <c r="O1130" s="23">
        <f>'RESOLUCIONES EPG'!$N1130-'RESOLUCIONES EPG'!$D1130</f>
        <v>3576</v>
      </c>
    </row>
    <row r="1131" ht="16.5" customHeight="1">
      <c r="A1131" s="29" t="str">
        <f>'RESOLUCIONES 2015'!A5500:H5500</f>
        <v/>
      </c>
      <c r="B1131" s="34"/>
      <c r="C1131" s="24">
        <v>517.0</v>
      </c>
      <c r="D1131" s="35">
        <v>42630.0</v>
      </c>
      <c r="E1131" s="33" t="s">
        <v>1366</v>
      </c>
      <c r="F1131" s="35"/>
      <c r="G1131" s="26" t="s">
        <v>1020</v>
      </c>
      <c r="H1131" s="27"/>
      <c r="I1131" s="21"/>
      <c r="J1131" s="21"/>
      <c r="K1131" s="21"/>
      <c r="L1131" s="21"/>
      <c r="M1131" s="21"/>
      <c r="N1131" s="22">
        <f t="shared" si="1"/>
        <v>46206</v>
      </c>
      <c r="O1131" s="23">
        <f>'RESOLUCIONES EPG'!$N1131-'RESOLUCIONES EPG'!$D1131</f>
        <v>3576</v>
      </c>
    </row>
    <row r="1132" ht="16.5" customHeight="1">
      <c r="A1132" s="29" t="str">
        <f>'RESOLUCIONES 2015'!A5501:H5501</f>
        <v/>
      </c>
      <c r="B1132" s="34"/>
      <c r="C1132" s="24">
        <v>518.0</v>
      </c>
      <c r="D1132" s="35">
        <v>42632.0</v>
      </c>
      <c r="E1132" s="33" t="s">
        <v>1404</v>
      </c>
      <c r="F1132" s="35"/>
      <c r="G1132" s="33" t="s">
        <v>1405</v>
      </c>
      <c r="H1132" s="27"/>
      <c r="I1132" s="21"/>
      <c r="J1132" s="21"/>
      <c r="K1132" s="21"/>
      <c r="L1132" s="21"/>
      <c r="M1132" s="21"/>
      <c r="N1132" s="22">
        <f t="shared" si="1"/>
        <v>46206</v>
      </c>
      <c r="O1132" s="23">
        <f>'RESOLUCIONES EPG'!$N1132-'RESOLUCIONES EPG'!$D1132</f>
        <v>3574</v>
      </c>
    </row>
    <row r="1133" ht="15.75" customHeight="1">
      <c r="A1133" s="29" t="str">
        <f>'RESOLUCIONES 2015'!A5502:H5502</f>
        <v/>
      </c>
      <c r="B1133" s="34"/>
      <c r="C1133" s="24">
        <v>519.0</v>
      </c>
      <c r="D1133" s="35">
        <v>42632.0</v>
      </c>
      <c r="E1133" s="43" t="s">
        <v>1406</v>
      </c>
      <c r="F1133" s="35"/>
      <c r="G1133" s="42" t="s">
        <v>994</v>
      </c>
      <c r="H1133" s="27"/>
      <c r="I1133" s="21"/>
      <c r="J1133" s="21"/>
      <c r="K1133" s="21"/>
      <c r="L1133" s="21"/>
      <c r="M1133" s="21"/>
      <c r="N1133" s="22">
        <f t="shared" si="1"/>
        <v>46206</v>
      </c>
      <c r="O1133" s="23">
        <f>'RESOLUCIONES EPG'!$N1133-'RESOLUCIONES EPG'!$D1133</f>
        <v>3574</v>
      </c>
    </row>
    <row r="1134" ht="15.75" customHeight="1">
      <c r="A1134" s="29" t="str">
        <f>'RESOLUCIONES 2015'!A5505:H5505</f>
        <v/>
      </c>
      <c r="B1134" s="34"/>
      <c r="C1134" s="24">
        <v>522.0</v>
      </c>
      <c r="D1134" s="35">
        <v>42632.0</v>
      </c>
      <c r="E1134" s="43" t="s">
        <v>1357</v>
      </c>
      <c r="F1134" s="35"/>
      <c r="G1134" s="26" t="s">
        <v>1020</v>
      </c>
      <c r="H1134" s="27"/>
      <c r="I1134" s="21"/>
      <c r="J1134" s="21"/>
      <c r="K1134" s="21"/>
      <c r="L1134" s="21"/>
      <c r="M1134" s="21"/>
      <c r="N1134" s="22">
        <f t="shared" si="1"/>
        <v>46206</v>
      </c>
      <c r="O1134" s="23">
        <f>'RESOLUCIONES EPG'!$N1134-'RESOLUCIONES EPG'!$D1134</f>
        <v>3574</v>
      </c>
    </row>
    <row r="1135" ht="16.5" customHeight="1">
      <c r="A1135" s="29" t="str">
        <f>'RESOLUCIONES 2015'!A5503:H5503</f>
        <v/>
      </c>
      <c r="B1135" s="34"/>
      <c r="C1135" s="24">
        <v>520.0</v>
      </c>
      <c r="D1135" s="35">
        <v>42632.0</v>
      </c>
      <c r="E1135" s="43" t="s">
        <v>1407</v>
      </c>
      <c r="F1135" s="35"/>
      <c r="G1135" s="33" t="s">
        <v>862</v>
      </c>
      <c r="H1135" s="27"/>
      <c r="I1135" s="21"/>
      <c r="J1135" s="21"/>
      <c r="K1135" s="21"/>
      <c r="L1135" s="21"/>
      <c r="M1135" s="21"/>
      <c r="N1135" s="22">
        <f t="shared" si="1"/>
        <v>46206</v>
      </c>
      <c r="O1135" s="23">
        <f>'RESOLUCIONES EPG'!$N1135-'RESOLUCIONES EPG'!$D1135</f>
        <v>3574</v>
      </c>
    </row>
    <row r="1136" ht="15.75" customHeight="1">
      <c r="A1136" s="29" t="str">
        <f>'RESOLUCIONES 2015'!A5504:H5504</f>
        <v/>
      </c>
      <c r="B1136" s="34"/>
      <c r="C1136" s="24">
        <v>521.0</v>
      </c>
      <c r="D1136" s="35">
        <v>42632.0</v>
      </c>
      <c r="E1136" s="33" t="s">
        <v>1408</v>
      </c>
      <c r="F1136" s="35"/>
      <c r="G1136" s="33" t="s">
        <v>50</v>
      </c>
      <c r="H1136" s="27"/>
      <c r="I1136" s="21"/>
      <c r="J1136" s="21"/>
      <c r="K1136" s="21"/>
      <c r="L1136" s="21"/>
      <c r="M1136" s="21"/>
      <c r="N1136" s="22">
        <f t="shared" si="1"/>
        <v>46206</v>
      </c>
      <c r="O1136" s="23">
        <f>'RESOLUCIONES EPG'!$N1136-'RESOLUCIONES EPG'!$D1136</f>
        <v>3574</v>
      </c>
    </row>
    <row r="1137" ht="15.75" customHeight="1">
      <c r="A1137" s="29" t="str">
        <f>'RESOLUCIONES 2015'!A5508:H5508</f>
        <v/>
      </c>
      <c r="B1137" s="34"/>
      <c r="C1137" s="24">
        <v>525.0</v>
      </c>
      <c r="D1137" s="35">
        <v>42635.0</v>
      </c>
      <c r="E1137" s="43" t="s">
        <v>1409</v>
      </c>
      <c r="F1137" s="35"/>
      <c r="G1137" s="42" t="s">
        <v>1410</v>
      </c>
      <c r="H1137" s="27" t="s">
        <v>1157</v>
      </c>
      <c r="I1137" s="21"/>
      <c r="J1137" s="21"/>
      <c r="K1137" s="21"/>
      <c r="L1137" s="21"/>
      <c r="M1137" s="21"/>
      <c r="N1137" s="22">
        <f t="shared" si="1"/>
        <v>46206</v>
      </c>
      <c r="O1137" s="23">
        <f>'RESOLUCIONES EPG'!$N1137-'RESOLUCIONES EPG'!$D1137</f>
        <v>3571</v>
      </c>
    </row>
    <row r="1138" ht="16.5" customHeight="1">
      <c r="A1138" s="29" t="str">
        <f>'RESOLUCIONES 2015'!A5507:H5507</f>
        <v/>
      </c>
      <c r="B1138" s="34"/>
      <c r="C1138" s="24">
        <v>524.0</v>
      </c>
      <c r="D1138" s="35">
        <v>42635.0</v>
      </c>
      <c r="E1138" s="33" t="s">
        <v>1411</v>
      </c>
      <c r="F1138" s="35"/>
      <c r="G1138" s="42" t="s">
        <v>994</v>
      </c>
      <c r="H1138" s="27" t="s">
        <v>1385</v>
      </c>
      <c r="I1138" s="21"/>
      <c r="J1138" s="21"/>
      <c r="K1138" s="21"/>
      <c r="L1138" s="21"/>
      <c r="M1138" s="21"/>
      <c r="N1138" s="22">
        <f t="shared" si="1"/>
        <v>46206</v>
      </c>
      <c r="O1138" s="23">
        <f>'RESOLUCIONES EPG'!$N1138-'RESOLUCIONES EPG'!$D1138</f>
        <v>3571</v>
      </c>
    </row>
    <row r="1139" ht="16.5" customHeight="1">
      <c r="A1139" s="29" t="str">
        <f>'RESOLUCIONES 2015'!A5506:H5506</f>
        <v/>
      </c>
      <c r="B1139" s="34"/>
      <c r="C1139" s="24">
        <v>523.0</v>
      </c>
      <c r="D1139" s="35">
        <v>42635.0</v>
      </c>
      <c r="E1139" s="33" t="s">
        <v>1412</v>
      </c>
      <c r="F1139" s="35"/>
      <c r="G1139" s="33" t="s">
        <v>50</v>
      </c>
      <c r="H1139" s="27"/>
      <c r="I1139" s="63" t="s">
        <v>1413</v>
      </c>
      <c r="J1139" s="21"/>
      <c r="K1139" s="21"/>
      <c r="L1139" s="21"/>
      <c r="M1139" s="21"/>
      <c r="N1139" s="22">
        <f t="shared" si="1"/>
        <v>46206</v>
      </c>
      <c r="O1139" s="23">
        <f>'RESOLUCIONES EPG'!$N1139-'RESOLUCIONES EPG'!$D1139</f>
        <v>3571</v>
      </c>
    </row>
    <row r="1140" ht="15.75" customHeight="1">
      <c r="A1140" s="29" t="str">
        <f>'RESOLUCIONES 2015'!A5509:H5509</f>
        <v/>
      </c>
      <c r="B1140" s="34"/>
      <c r="C1140" s="24">
        <v>526.0</v>
      </c>
      <c r="D1140" s="35">
        <v>42635.0</v>
      </c>
      <c r="E1140" s="33" t="s">
        <v>1414</v>
      </c>
      <c r="F1140" s="35"/>
      <c r="G1140" s="42" t="s">
        <v>1410</v>
      </c>
      <c r="H1140" s="27" t="s">
        <v>1375</v>
      </c>
      <c r="I1140" s="21"/>
      <c r="J1140" s="21"/>
      <c r="K1140" s="21"/>
      <c r="L1140" s="21"/>
      <c r="M1140" s="21"/>
      <c r="N1140" s="22">
        <f t="shared" si="1"/>
        <v>46206</v>
      </c>
      <c r="O1140" s="23">
        <f>'RESOLUCIONES EPG'!$N1140-'RESOLUCIONES EPG'!$D1140</f>
        <v>3571</v>
      </c>
    </row>
    <row r="1141" ht="15.75" customHeight="1">
      <c r="A1141" s="29" t="str">
        <f>'RESOLUCIONES 2015'!A5511:H5511</f>
        <v/>
      </c>
      <c r="B1141" s="34"/>
      <c r="C1141" s="24">
        <v>528.0</v>
      </c>
      <c r="D1141" s="35">
        <v>42640.0</v>
      </c>
      <c r="E1141" s="33" t="s">
        <v>1415</v>
      </c>
      <c r="F1141" s="35"/>
      <c r="G1141" s="33" t="s">
        <v>887</v>
      </c>
      <c r="H1141" s="27"/>
      <c r="I1141" s="21"/>
      <c r="J1141" s="21"/>
      <c r="K1141" s="21"/>
      <c r="L1141" s="21"/>
      <c r="M1141" s="21"/>
      <c r="N1141" s="22">
        <f t="shared" si="1"/>
        <v>46206</v>
      </c>
      <c r="O1141" s="23">
        <f>'RESOLUCIONES EPG'!$N1141-'RESOLUCIONES EPG'!$D1141</f>
        <v>3566</v>
      </c>
    </row>
    <row r="1142" ht="16.5" customHeight="1">
      <c r="A1142" s="29" t="str">
        <f>'RESOLUCIONES 2015'!A5510:H5510</f>
        <v/>
      </c>
      <c r="B1142" s="34"/>
      <c r="C1142" s="24">
        <v>527.0</v>
      </c>
      <c r="D1142" s="35">
        <v>42640.0</v>
      </c>
      <c r="E1142" s="43" t="s">
        <v>1416</v>
      </c>
      <c r="F1142" s="35"/>
      <c r="G1142" s="26" t="s">
        <v>1020</v>
      </c>
      <c r="H1142" s="27"/>
      <c r="I1142" s="21"/>
      <c r="J1142" s="21"/>
      <c r="K1142" s="21"/>
      <c r="L1142" s="21"/>
      <c r="M1142" s="21"/>
      <c r="N1142" s="22">
        <f t="shared" si="1"/>
        <v>46206</v>
      </c>
      <c r="O1142" s="23">
        <f>'RESOLUCIONES EPG'!$N1142-'RESOLUCIONES EPG'!$D1142</f>
        <v>3566</v>
      </c>
    </row>
    <row r="1143" ht="16.5" customHeight="1">
      <c r="A1143" s="29" t="str">
        <f>'RESOLUCIONES 2015'!A5515:H5515</f>
        <v/>
      </c>
      <c r="B1143" s="34"/>
      <c r="C1143" s="24">
        <v>532.0</v>
      </c>
      <c r="D1143" s="35">
        <v>42640.0</v>
      </c>
      <c r="E1143" s="43" t="s">
        <v>1417</v>
      </c>
      <c r="F1143" s="35"/>
      <c r="G1143" s="33" t="s">
        <v>363</v>
      </c>
      <c r="H1143" s="27"/>
      <c r="I1143" s="63" t="s">
        <v>1418</v>
      </c>
      <c r="J1143" s="21"/>
      <c r="K1143" s="21"/>
      <c r="L1143" s="21"/>
      <c r="M1143" s="21"/>
      <c r="N1143" s="22">
        <f t="shared" si="1"/>
        <v>46206</v>
      </c>
      <c r="O1143" s="23">
        <f>'RESOLUCIONES EPG'!$N1143-'RESOLUCIONES EPG'!$D1143</f>
        <v>3566</v>
      </c>
    </row>
    <row r="1144" ht="15.75" customHeight="1">
      <c r="A1144" s="29" t="str">
        <f>'RESOLUCIONES 2015'!A5514:H5514</f>
        <v/>
      </c>
      <c r="B1144" s="34"/>
      <c r="C1144" s="24">
        <v>531.0</v>
      </c>
      <c r="D1144" s="35">
        <v>42640.0</v>
      </c>
      <c r="E1144" s="43" t="s">
        <v>1419</v>
      </c>
      <c r="F1144" s="35"/>
      <c r="G1144" s="42" t="s">
        <v>994</v>
      </c>
      <c r="H1144" s="27" t="s">
        <v>1157</v>
      </c>
      <c r="I1144" s="63" t="s">
        <v>1420</v>
      </c>
      <c r="J1144" s="21"/>
      <c r="K1144" s="21"/>
      <c r="L1144" s="21"/>
      <c r="M1144" s="21"/>
      <c r="N1144" s="22">
        <f t="shared" si="1"/>
        <v>46206</v>
      </c>
      <c r="O1144" s="23">
        <f>'RESOLUCIONES EPG'!$N1144-'RESOLUCIONES EPG'!$D1144</f>
        <v>3566</v>
      </c>
    </row>
    <row r="1145" ht="15.75" customHeight="1">
      <c r="A1145" s="29" t="str">
        <f>'RESOLUCIONES 2015'!A5512:H5512</f>
        <v/>
      </c>
      <c r="B1145" s="34"/>
      <c r="C1145" s="24">
        <v>529.0</v>
      </c>
      <c r="D1145" s="35">
        <v>42640.0</v>
      </c>
      <c r="E1145" s="43" t="s">
        <v>1407</v>
      </c>
      <c r="F1145" s="35"/>
      <c r="G1145" s="33" t="s">
        <v>363</v>
      </c>
      <c r="H1145" s="27"/>
      <c r="I1145" s="21"/>
      <c r="J1145" s="21"/>
      <c r="K1145" s="21"/>
      <c r="L1145" s="21"/>
      <c r="M1145" s="21"/>
      <c r="N1145" s="22">
        <f t="shared" si="1"/>
        <v>46206</v>
      </c>
      <c r="O1145" s="23">
        <f>'RESOLUCIONES EPG'!$N1145-'RESOLUCIONES EPG'!$D1145</f>
        <v>3566</v>
      </c>
    </row>
    <row r="1146" ht="16.5" customHeight="1">
      <c r="A1146" s="29" t="str">
        <f>'RESOLUCIONES 2015'!A5513:H5513</f>
        <v/>
      </c>
      <c r="B1146" s="34"/>
      <c r="C1146" s="24">
        <v>530.0</v>
      </c>
      <c r="D1146" s="35">
        <v>42640.0</v>
      </c>
      <c r="E1146" s="43" t="s">
        <v>1407</v>
      </c>
      <c r="F1146" s="35"/>
      <c r="G1146" s="33" t="s">
        <v>788</v>
      </c>
      <c r="H1146" s="27"/>
      <c r="I1146" s="21"/>
      <c r="J1146" s="21"/>
      <c r="K1146" s="21"/>
      <c r="L1146" s="21"/>
      <c r="M1146" s="21"/>
      <c r="N1146" s="22">
        <f t="shared" si="1"/>
        <v>46206</v>
      </c>
      <c r="O1146" s="23">
        <f>'RESOLUCIONES EPG'!$N1146-'RESOLUCIONES EPG'!$D1146</f>
        <v>3566</v>
      </c>
    </row>
    <row r="1147" ht="15.75" customHeight="1">
      <c r="A1147" s="29" t="str">
        <f>'RESOLUCIONES 2015'!A5518:H5518</f>
        <v/>
      </c>
      <c r="B1147" s="34"/>
      <c r="C1147" s="24">
        <v>535.0</v>
      </c>
      <c r="D1147" s="35">
        <v>42642.0</v>
      </c>
      <c r="E1147" s="33" t="s">
        <v>1421</v>
      </c>
      <c r="F1147" s="35"/>
      <c r="G1147" s="42" t="s">
        <v>994</v>
      </c>
      <c r="H1147" s="27" t="s">
        <v>1422</v>
      </c>
      <c r="I1147" s="63" t="s">
        <v>1423</v>
      </c>
      <c r="J1147" s="21"/>
      <c r="K1147" s="21"/>
      <c r="L1147" s="21"/>
      <c r="M1147" s="21"/>
      <c r="N1147" s="22">
        <f t="shared" si="1"/>
        <v>46206</v>
      </c>
      <c r="O1147" s="23">
        <f>'RESOLUCIONES EPG'!$N1147-'RESOLUCIONES EPG'!$D1147</f>
        <v>3564</v>
      </c>
    </row>
    <row r="1148" ht="15.75" customHeight="1">
      <c r="A1148" s="29" t="str">
        <f>'RESOLUCIONES 2015'!A5519:H5519</f>
        <v/>
      </c>
      <c r="B1148" s="34"/>
      <c r="C1148" s="24">
        <v>536.0</v>
      </c>
      <c r="D1148" s="35">
        <v>42642.0</v>
      </c>
      <c r="E1148" s="33" t="s">
        <v>1424</v>
      </c>
      <c r="F1148" s="35"/>
      <c r="G1148" s="42" t="s">
        <v>994</v>
      </c>
      <c r="H1148" s="27" t="s">
        <v>1425</v>
      </c>
      <c r="I1148" s="63" t="s">
        <v>1426</v>
      </c>
      <c r="J1148" s="21"/>
      <c r="K1148" s="21"/>
      <c r="L1148" s="21"/>
      <c r="M1148" s="21"/>
      <c r="N1148" s="22">
        <f t="shared" si="1"/>
        <v>46206</v>
      </c>
      <c r="O1148" s="23">
        <f>'RESOLUCIONES EPG'!$N1148-'RESOLUCIONES EPG'!$D1148</f>
        <v>3564</v>
      </c>
    </row>
    <row r="1149" ht="15.75" customHeight="1">
      <c r="A1149" s="29" t="str">
        <f>'RESOLUCIONES 2015'!A5516:H5516</f>
        <v/>
      </c>
      <c r="B1149" s="34"/>
      <c r="C1149" s="24">
        <v>533.0</v>
      </c>
      <c r="D1149" s="35">
        <v>42642.0</v>
      </c>
      <c r="E1149" s="33" t="s">
        <v>1427</v>
      </c>
      <c r="F1149" s="35"/>
      <c r="G1149" s="42" t="s">
        <v>994</v>
      </c>
      <c r="H1149" s="27" t="s">
        <v>1428</v>
      </c>
      <c r="I1149" s="63" t="s">
        <v>1429</v>
      </c>
      <c r="J1149" s="21"/>
      <c r="K1149" s="21"/>
      <c r="L1149" s="21"/>
      <c r="M1149" s="21"/>
      <c r="N1149" s="22">
        <f t="shared" si="1"/>
        <v>46206</v>
      </c>
      <c r="O1149" s="23">
        <f>'RESOLUCIONES EPG'!$N1149-'RESOLUCIONES EPG'!$D1149</f>
        <v>3564</v>
      </c>
    </row>
    <row r="1150" ht="16.5" customHeight="1">
      <c r="A1150" s="29" t="str">
        <f>'RESOLUCIONES 2015'!A5517:H5517</f>
        <v/>
      </c>
      <c r="B1150" s="34"/>
      <c r="C1150" s="24">
        <v>534.0</v>
      </c>
      <c r="D1150" s="35">
        <v>42642.0</v>
      </c>
      <c r="E1150" s="33" t="s">
        <v>1427</v>
      </c>
      <c r="F1150" s="35"/>
      <c r="G1150" s="42" t="s">
        <v>994</v>
      </c>
      <c r="H1150" s="27" t="s">
        <v>1430</v>
      </c>
      <c r="I1150" s="63" t="s">
        <v>1431</v>
      </c>
      <c r="J1150" s="21"/>
      <c r="K1150" s="21"/>
      <c r="L1150" s="21"/>
      <c r="M1150" s="21"/>
      <c r="N1150" s="22">
        <f t="shared" si="1"/>
        <v>46206</v>
      </c>
      <c r="O1150" s="23">
        <f>'RESOLUCIONES EPG'!$N1150-'RESOLUCIONES EPG'!$D1150</f>
        <v>3564</v>
      </c>
    </row>
    <row r="1151" ht="16.5" customHeight="1">
      <c r="A1151" s="29" t="str">
        <f>'RESOLUCIONES 2015'!A5521:H5521</f>
        <v/>
      </c>
      <c r="B1151" s="34"/>
      <c r="C1151" s="24">
        <v>538.0</v>
      </c>
      <c r="D1151" s="35">
        <v>42643.0</v>
      </c>
      <c r="E1151" s="33" t="s">
        <v>1432</v>
      </c>
      <c r="F1151" s="35"/>
      <c r="G1151" s="26" t="s">
        <v>1020</v>
      </c>
      <c r="H1151" s="27"/>
      <c r="I1151" s="63" t="s">
        <v>1433</v>
      </c>
      <c r="J1151" s="21"/>
      <c r="K1151" s="21"/>
      <c r="L1151" s="21"/>
      <c r="M1151" s="21"/>
      <c r="N1151" s="22">
        <f t="shared" si="1"/>
        <v>46206</v>
      </c>
      <c r="O1151" s="23">
        <f>'RESOLUCIONES EPG'!$N1151-'RESOLUCIONES EPG'!$D1151</f>
        <v>3563</v>
      </c>
    </row>
    <row r="1152" ht="16.5" customHeight="1">
      <c r="A1152" s="29" t="str">
        <f>'RESOLUCIONES 2015'!A5520:H5520</f>
        <v/>
      </c>
      <c r="B1152" s="34"/>
      <c r="C1152" s="24">
        <v>537.0</v>
      </c>
      <c r="D1152" s="35">
        <v>42643.0</v>
      </c>
      <c r="E1152" s="33" t="s">
        <v>1434</v>
      </c>
      <c r="F1152" s="35"/>
      <c r="G1152" s="26" t="s">
        <v>1020</v>
      </c>
      <c r="H1152" s="27"/>
      <c r="I1152" s="63" t="s">
        <v>1435</v>
      </c>
      <c r="J1152" s="21"/>
      <c r="K1152" s="21"/>
      <c r="L1152" s="21"/>
      <c r="M1152" s="21"/>
      <c r="N1152" s="22">
        <f t="shared" si="1"/>
        <v>46206</v>
      </c>
      <c r="O1152" s="23">
        <f>'RESOLUCIONES EPG'!$N1152-'RESOLUCIONES EPG'!$D1152</f>
        <v>3563</v>
      </c>
    </row>
    <row r="1153" ht="15.75" customHeight="1">
      <c r="A1153" s="29" t="str">
        <f>'RESOLUCIONES 2015'!A5522:H5522</f>
        <v/>
      </c>
      <c r="B1153" s="34"/>
      <c r="C1153" s="24">
        <v>539.0</v>
      </c>
      <c r="D1153" s="35">
        <v>42643.0</v>
      </c>
      <c r="E1153" s="33" t="s">
        <v>1436</v>
      </c>
      <c r="F1153" s="35"/>
      <c r="G1153" s="33" t="s">
        <v>1437</v>
      </c>
      <c r="H1153" s="27"/>
      <c r="I1153" s="63" t="s">
        <v>1438</v>
      </c>
      <c r="J1153" s="21"/>
      <c r="K1153" s="21"/>
      <c r="L1153" s="21"/>
      <c r="M1153" s="21"/>
      <c r="N1153" s="22">
        <f t="shared" si="1"/>
        <v>46206</v>
      </c>
      <c r="O1153" s="23">
        <f>'RESOLUCIONES EPG'!$N1153-'RESOLUCIONES EPG'!$D1153</f>
        <v>3563</v>
      </c>
    </row>
    <row r="1154" ht="15.75" customHeight="1">
      <c r="A1154" s="29" t="str">
        <f>'RESOLUCIONES 2015'!A5524:H5524</f>
        <v/>
      </c>
      <c r="B1154" s="34"/>
      <c r="C1154" s="24">
        <v>541.0</v>
      </c>
      <c r="D1154" s="35">
        <v>42644.0</v>
      </c>
      <c r="E1154" s="55" t="s">
        <v>1404</v>
      </c>
      <c r="F1154" s="35"/>
      <c r="G1154" s="70" t="s">
        <v>788</v>
      </c>
      <c r="H1154" s="27"/>
      <c r="I1154" s="63" t="s">
        <v>1439</v>
      </c>
      <c r="J1154" s="21"/>
      <c r="K1154" s="21"/>
      <c r="L1154" s="21"/>
      <c r="M1154" s="21"/>
      <c r="N1154" s="22">
        <f t="shared" si="1"/>
        <v>46206</v>
      </c>
      <c r="O1154" s="23">
        <f>'RESOLUCIONES EPG'!$N1154-'RESOLUCIONES EPG'!$D1154</f>
        <v>3562</v>
      </c>
    </row>
    <row r="1155" ht="15.75" customHeight="1">
      <c r="A1155" s="29" t="str">
        <f>'RESOLUCIONES 2015'!A5523:H5523</f>
        <v/>
      </c>
      <c r="B1155" s="34"/>
      <c r="C1155" s="24">
        <v>540.0</v>
      </c>
      <c r="D1155" s="35">
        <v>42644.0</v>
      </c>
      <c r="E1155" s="43" t="s">
        <v>1440</v>
      </c>
      <c r="F1155" s="35" t="s">
        <v>1441</v>
      </c>
      <c r="G1155" s="33" t="s">
        <v>887</v>
      </c>
      <c r="H1155" s="27"/>
      <c r="I1155" s="63" t="s">
        <v>1185</v>
      </c>
      <c r="J1155" s="21"/>
      <c r="K1155" s="21"/>
      <c r="L1155" s="21"/>
      <c r="M1155" s="21"/>
      <c r="N1155" s="22">
        <f t="shared" si="1"/>
        <v>46206</v>
      </c>
      <c r="O1155" s="23">
        <f>'RESOLUCIONES EPG'!$N1155-'RESOLUCIONES EPG'!$D1155</f>
        <v>3562</v>
      </c>
    </row>
    <row r="1156" ht="15.75" customHeight="1">
      <c r="A1156" s="29" t="str">
        <f>'RESOLUCIONES 2015'!A5528:H5528</f>
        <v/>
      </c>
      <c r="B1156" s="34"/>
      <c r="C1156" s="24">
        <v>545.0</v>
      </c>
      <c r="D1156" s="35">
        <v>42646.0</v>
      </c>
      <c r="E1156" s="43" t="s">
        <v>1442</v>
      </c>
      <c r="F1156" s="35"/>
      <c r="G1156" s="33" t="s">
        <v>363</v>
      </c>
      <c r="H1156" s="27"/>
      <c r="I1156" s="63" t="s">
        <v>1443</v>
      </c>
      <c r="J1156" s="21"/>
      <c r="K1156" s="21"/>
      <c r="L1156" s="21"/>
      <c r="M1156" s="21"/>
      <c r="N1156" s="22">
        <f t="shared" si="1"/>
        <v>46206</v>
      </c>
      <c r="O1156" s="23">
        <f>'RESOLUCIONES EPG'!$N1156-'RESOLUCIONES EPG'!$D1156</f>
        <v>3560</v>
      </c>
    </row>
    <row r="1157" ht="15.75" customHeight="1">
      <c r="A1157" s="29" t="str">
        <f>'RESOLUCIONES 2015'!A5527:H5527</f>
        <v/>
      </c>
      <c r="B1157" s="34"/>
      <c r="C1157" s="24">
        <v>544.0</v>
      </c>
      <c r="D1157" s="35">
        <v>42646.0</v>
      </c>
      <c r="E1157" s="43" t="s">
        <v>1444</v>
      </c>
      <c r="F1157" s="35"/>
      <c r="G1157" s="26" t="s">
        <v>1020</v>
      </c>
      <c r="H1157" s="27"/>
      <c r="I1157" s="63" t="s">
        <v>1445</v>
      </c>
      <c r="J1157" s="21"/>
      <c r="K1157" s="21"/>
      <c r="L1157" s="21"/>
      <c r="M1157" s="21"/>
      <c r="N1157" s="22">
        <f t="shared" si="1"/>
        <v>46206</v>
      </c>
      <c r="O1157" s="23">
        <f>'RESOLUCIONES EPG'!$N1157-'RESOLUCIONES EPG'!$D1157</f>
        <v>3560</v>
      </c>
    </row>
    <row r="1158" ht="15.75" customHeight="1">
      <c r="A1158" s="29" t="str">
        <f>'RESOLUCIONES 2015'!A5529:H5529</f>
        <v/>
      </c>
      <c r="B1158" s="34"/>
      <c r="C1158" s="24">
        <v>546.0</v>
      </c>
      <c r="D1158" s="35">
        <v>42646.0</v>
      </c>
      <c r="E1158" s="33" t="s">
        <v>1446</v>
      </c>
      <c r="F1158" s="35"/>
      <c r="G1158" s="33" t="s">
        <v>887</v>
      </c>
      <c r="H1158" s="27"/>
      <c r="I1158" s="63" t="s">
        <v>1447</v>
      </c>
      <c r="J1158" s="21"/>
      <c r="K1158" s="21"/>
      <c r="L1158" s="21"/>
      <c r="M1158" s="21"/>
      <c r="N1158" s="22">
        <f t="shared" si="1"/>
        <v>46206</v>
      </c>
      <c r="O1158" s="23">
        <f>'RESOLUCIONES EPG'!$N1158-'RESOLUCIONES EPG'!$D1158</f>
        <v>3560</v>
      </c>
    </row>
    <row r="1159" ht="15.75" customHeight="1">
      <c r="A1159" s="29" t="str">
        <f>'RESOLUCIONES 2015'!A5530:H5530</f>
        <v/>
      </c>
      <c r="B1159" s="34"/>
      <c r="C1159" s="24">
        <v>547.0</v>
      </c>
      <c r="D1159" s="35">
        <v>42646.0</v>
      </c>
      <c r="E1159" s="33" t="s">
        <v>1448</v>
      </c>
      <c r="F1159" s="35"/>
      <c r="G1159" s="33" t="s">
        <v>1449</v>
      </c>
      <c r="H1159" s="27"/>
      <c r="I1159" s="63" t="s">
        <v>1450</v>
      </c>
      <c r="J1159" s="21"/>
      <c r="K1159" s="21"/>
      <c r="L1159" s="21"/>
      <c r="M1159" s="21"/>
      <c r="N1159" s="22">
        <f t="shared" si="1"/>
        <v>46206</v>
      </c>
      <c r="O1159" s="23">
        <f>'RESOLUCIONES EPG'!$N1159-'RESOLUCIONES EPG'!$D1159</f>
        <v>3560</v>
      </c>
    </row>
    <row r="1160" ht="16.5" customHeight="1">
      <c r="A1160" s="29" t="str">
        <f>'RESOLUCIONES 2015'!A5525:H5525</f>
        <v/>
      </c>
      <c r="B1160" s="34"/>
      <c r="C1160" s="24">
        <v>542.0</v>
      </c>
      <c r="D1160" s="35">
        <v>42646.0</v>
      </c>
      <c r="E1160" s="33" t="s">
        <v>1263</v>
      </c>
      <c r="F1160" s="35"/>
      <c r="G1160" s="26" t="s">
        <v>1020</v>
      </c>
      <c r="H1160" s="27"/>
      <c r="I1160" s="63" t="s">
        <v>1451</v>
      </c>
      <c r="J1160" s="21"/>
      <c r="K1160" s="21"/>
      <c r="L1160" s="21"/>
      <c r="M1160" s="21"/>
      <c r="N1160" s="22">
        <f t="shared" si="1"/>
        <v>46206</v>
      </c>
      <c r="O1160" s="23">
        <f>'RESOLUCIONES EPG'!$N1160-'RESOLUCIONES EPG'!$D1160</f>
        <v>3560</v>
      </c>
    </row>
    <row r="1161" ht="16.5" customHeight="1">
      <c r="A1161" s="29" t="str">
        <f>'RESOLUCIONES 2015'!A5526:H5526</f>
        <v/>
      </c>
      <c r="B1161" s="34"/>
      <c r="C1161" s="24">
        <v>543.0</v>
      </c>
      <c r="D1161" s="35">
        <v>42646.0</v>
      </c>
      <c r="E1161" s="33" t="s">
        <v>1452</v>
      </c>
      <c r="F1161" s="35"/>
      <c r="G1161" s="26" t="s">
        <v>788</v>
      </c>
      <c r="H1161" s="27"/>
      <c r="I1161" s="63" t="s">
        <v>1453</v>
      </c>
      <c r="J1161" s="21"/>
      <c r="K1161" s="21"/>
      <c r="L1161" s="21"/>
      <c r="M1161" s="21"/>
      <c r="N1161" s="22">
        <f t="shared" si="1"/>
        <v>46206</v>
      </c>
      <c r="O1161" s="23">
        <f>'RESOLUCIONES EPG'!$N1161-'RESOLUCIONES EPG'!$D1161</f>
        <v>3560</v>
      </c>
    </row>
    <row r="1162" ht="16.5" customHeight="1">
      <c r="A1162" s="29" t="str">
        <f>'RESOLUCIONES 2015'!A5534:H5534</f>
        <v/>
      </c>
      <c r="B1162" s="34"/>
      <c r="C1162" s="24">
        <v>551.0</v>
      </c>
      <c r="D1162" s="35">
        <v>42647.0</v>
      </c>
      <c r="E1162" s="90" t="s">
        <v>1454</v>
      </c>
      <c r="F1162" s="35"/>
      <c r="G1162" s="89" t="s">
        <v>108</v>
      </c>
      <c r="H1162" s="27"/>
      <c r="I1162" s="21"/>
      <c r="J1162" s="21"/>
      <c r="K1162" s="21"/>
      <c r="L1162" s="21"/>
      <c r="M1162" s="21"/>
      <c r="N1162" s="22">
        <f t="shared" si="1"/>
        <v>46206</v>
      </c>
      <c r="O1162" s="23">
        <f>'RESOLUCIONES EPG'!$N1162-'RESOLUCIONES EPG'!$D1162</f>
        <v>3559</v>
      </c>
    </row>
    <row r="1163" ht="16.5" customHeight="1">
      <c r="A1163" s="29" t="str">
        <f>'RESOLUCIONES 2015'!A5532:H5532</f>
        <v/>
      </c>
      <c r="B1163" s="34"/>
      <c r="C1163" s="24">
        <v>549.0</v>
      </c>
      <c r="D1163" s="35">
        <v>42647.0</v>
      </c>
      <c r="E1163" s="42" t="s">
        <v>1455</v>
      </c>
      <c r="F1163" s="35" t="s">
        <v>804</v>
      </c>
      <c r="G1163" s="42" t="s">
        <v>994</v>
      </c>
      <c r="H1163" s="27" t="s">
        <v>1430</v>
      </c>
      <c r="I1163" s="21"/>
      <c r="J1163" s="21"/>
      <c r="K1163" s="21"/>
      <c r="L1163" s="21"/>
      <c r="M1163" s="21"/>
      <c r="N1163" s="22">
        <f t="shared" si="1"/>
        <v>46206</v>
      </c>
      <c r="O1163" s="23">
        <f>'RESOLUCIONES EPG'!$N1163-'RESOLUCIONES EPG'!$D1163</f>
        <v>3559</v>
      </c>
    </row>
    <row r="1164" ht="16.5" customHeight="1">
      <c r="A1164" s="29" t="str">
        <f>'RESOLUCIONES 2015'!A5533:H5533</f>
        <v/>
      </c>
      <c r="B1164" s="34"/>
      <c r="C1164" s="24">
        <v>550.0</v>
      </c>
      <c r="D1164" s="35">
        <v>42647.0</v>
      </c>
      <c r="E1164" s="89" t="s">
        <v>1456</v>
      </c>
      <c r="F1164" s="35"/>
      <c r="G1164" s="89" t="s">
        <v>887</v>
      </c>
      <c r="H1164" s="27"/>
      <c r="I1164" s="21"/>
      <c r="J1164" s="21"/>
      <c r="K1164" s="21"/>
      <c r="L1164" s="21"/>
      <c r="M1164" s="21"/>
      <c r="N1164" s="22">
        <f t="shared" si="1"/>
        <v>46206</v>
      </c>
      <c r="O1164" s="23">
        <f>'RESOLUCIONES EPG'!$N1164-'RESOLUCIONES EPG'!$D1164</f>
        <v>3559</v>
      </c>
    </row>
    <row r="1165" ht="15.75" customHeight="1">
      <c r="A1165" s="29" t="str">
        <f>'RESOLUCIONES 2015'!A5531:H5531</f>
        <v/>
      </c>
      <c r="B1165" s="34"/>
      <c r="C1165" s="24">
        <v>548.0</v>
      </c>
      <c r="D1165" s="35">
        <v>42647.0</v>
      </c>
      <c r="E1165" s="33" t="s">
        <v>1457</v>
      </c>
      <c r="F1165" s="35"/>
      <c r="G1165" s="26" t="s">
        <v>1197</v>
      </c>
      <c r="H1165" s="27"/>
      <c r="I1165" s="63" t="s">
        <v>1458</v>
      </c>
      <c r="J1165" s="21"/>
      <c r="K1165" s="21"/>
      <c r="L1165" s="21"/>
      <c r="M1165" s="21"/>
      <c r="N1165" s="22">
        <f t="shared" si="1"/>
        <v>46206</v>
      </c>
      <c r="O1165" s="23">
        <f>'RESOLUCIONES EPG'!$N1165-'RESOLUCIONES EPG'!$D1165</f>
        <v>3559</v>
      </c>
    </row>
    <row r="1166" ht="15.75" customHeight="1">
      <c r="A1166" s="29" t="str">
        <f>'RESOLUCIONES 2015'!A5538:H5538</f>
        <v/>
      </c>
      <c r="B1166" s="34"/>
      <c r="C1166" s="24">
        <v>555.0</v>
      </c>
      <c r="D1166" s="35">
        <v>42649.0</v>
      </c>
      <c r="E1166" s="42" t="s">
        <v>1459</v>
      </c>
      <c r="F1166" s="35"/>
      <c r="G1166" s="42" t="s">
        <v>994</v>
      </c>
      <c r="H1166" s="27" t="s">
        <v>1430</v>
      </c>
      <c r="I1166" s="21"/>
      <c r="J1166" s="21"/>
      <c r="K1166" s="21"/>
      <c r="L1166" s="21"/>
      <c r="M1166" s="21"/>
      <c r="N1166" s="22">
        <f t="shared" si="1"/>
        <v>46206</v>
      </c>
      <c r="O1166" s="23">
        <f>'RESOLUCIONES EPG'!$N1166-'RESOLUCIONES EPG'!$D1166</f>
        <v>3557</v>
      </c>
    </row>
    <row r="1167" ht="15.75" customHeight="1">
      <c r="A1167" s="29" t="str">
        <f>'RESOLUCIONES 2015'!A5540:H5540</f>
        <v/>
      </c>
      <c r="B1167" s="34"/>
      <c r="C1167" s="24">
        <v>557.0</v>
      </c>
      <c r="D1167" s="35">
        <v>42649.0</v>
      </c>
      <c r="E1167" s="33" t="s">
        <v>1460</v>
      </c>
      <c r="F1167" s="35"/>
      <c r="G1167" s="33" t="s">
        <v>182</v>
      </c>
      <c r="H1167" s="27"/>
      <c r="I1167" s="21"/>
      <c r="J1167" s="21"/>
      <c r="K1167" s="21"/>
      <c r="L1167" s="21"/>
      <c r="M1167" s="21"/>
      <c r="N1167" s="22">
        <f t="shared" si="1"/>
        <v>46206</v>
      </c>
      <c r="O1167" s="23">
        <f>'RESOLUCIONES EPG'!$N1167-'RESOLUCIONES EPG'!$D1167</f>
        <v>3557</v>
      </c>
    </row>
    <row r="1168" ht="15.75" customHeight="1">
      <c r="A1168" s="29" t="str">
        <f>'RESOLUCIONES 2015'!A5539:H5539</f>
        <v/>
      </c>
      <c r="B1168" s="34"/>
      <c r="C1168" s="24">
        <v>556.0</v>
      </c>
      <c r="D1168" s="35">
        <v>42649.0</v>
      </c>
      <c r="E1168" s="33" t="s">
        <v>1461</v>
      </c>
      <c r="F1168" s="35"/>
      <c r="G1168" s="33" t="s">
        <v>50</v>
      </c>
      <c r="H1168" s="27"/>
      <c r="I1168" s="21"/>
      <c r="J1168" s="21"/>
      <c r="K1168" s="21"/>
      <c r="L1168" s="21"/>
      <c r="M1168" s="21"/>
      <c r="N1168" s="22">
        <f t="shared" si="1"/>
        <v>46206</v>
      </c>
      <c r="O1168" s="23">
        <f>'RESOLUCIONES EPG'!$N1168-'RESOLUCIONES EPG'!$D1168</f>
        <v>3557</v>
      </c>
    </row>
    <row r="1169" ht="15.75" customHeight="1">
      <c r="A1169" s="29" t="str">
        <f>'RESOLUCIONES 2015'!A5535:H5535</f>
        <v/>
      </c>
      <c r="B1169" s="34"/>
      <c r="C1169" s="24">
        <v>552.0</v>
      </c>
      <c r="D1169" s="35">
        <v>42649.0</v>
      </c>
      <c r="E1169" s="85" t="s">
        <v>1462</v>
      </c>
      <c r="F1169" s="35"/>
      <c r="G1169" s="42" t="s">
        <v>994</v>
      </c>
      <c r="H1169" s="27" t="s">
        <v>601</v>
      </c>
      <c r="I1169" s="21"/>
      <c r="J1169" s="21"/>
      <c r="K1169" s="21"/>
      <c r="L1169" s="21"/>
      <c r="M1169" s="21"/>
      <c r="N1169" s="22">
        <f t="shared" si="1"/>
        <v>46206</v>
      </c>
      <c r="O1169" s="23">
        <f>'RESOLUCIONES EPG'!$N1169-'RESOLUCIONES EPG'!$D1169</f>
        <v>3557</v>
      </c>
    </row>
    <row r="1170" ht="15.75" customHeight="1">
      <c r="A1170" s="29" t="str">
        <f>'RESOLUCIONES 2015'!A5537:H5537</f>
        <v/>
      </c>
      <c r="B1170" s="34"/>
      <c r="C1170" s="24">
        <v>554.0</v>
      </c>
      <c r="D1170" s="35">
        <v>42649.0</v>
      </c>
      <c r="E1170" s="33" t="s">
        <v>1463</v>
      </c>
      <c r="F1170" s="35"/>
      <c r="G1170" s="33" t="s">
        <v>363</v>
      </c>
      <c r="H1170" s="27"/>
      <c r="I1170" s="21"/>
      <c r="J1170" s="21"/>
      <c r="K1170" s="21"/>
      <c r="L1170" s="21"/>
      <c r="M1170" s="21"/>
      <c r="N1170" s="22">
        <f t="shared" si="1"/>
        <v>46206</v>
      </c>
      <c r="O1170" s="23">
        <f>'RESOLUCIONES EPG'!$N1170-'RESOLUCIONES EPG'!$D1170</f>
        <v>3557</v>
      </c>
    </row>
    <row r="1171" ht="16.5" customHeight="1">
      <c r="A1171" s="29" t="str">
        <f>'RESOLUCIONES 2015'!A5536:H5536</f>
        <v/>
      </c>
      <c r="B1171" s="34"/>
      <c r="C1171" s="24">
        <v>553.0</v>
      </c>
      <c r="D1171" s="35">
        <v>42649.0</v>
      </c>
      <c r="E1171" s="33" t="s">
        <v>1448</v>
      </c>
      <c r="F1171" s="35"/>
      <c r="G1171" s="33" t="s">
        <v>363</v>
      </c>
      <c r="H1171" s="27"/>
      <c r="I1171" s="21"/>
      <c r="J1171" s="21"/>
      <c r="K1171" s="21"/>
      <c r="L1171" s="21"/>
      <c r="M1171" s="21"/>
      <c r="N1171" s="22">
        <f t="shared" si="1"/>
        <v>46206</v>
      </c>
      <c r="O1171" s="23">
        <f>'RESOLUCIONES EPG'!$N1171-'RESOLUCIONES EPG'!$D1171</f>
        <v>3557</v>
      </c>
    </row>
    <row r="1172" ht="16.5" customHeight="1">
      <c r="A1172" s="29" t="str">
        <f>'RESOLUCIONES 2015'!A5541:H5541</f>
        <v/>
      </c>
      <c r="B1172" s="34"/>
      <c r="C1172" s="24">
        <v>558.0</v>
      </c>
      <c r="D1172" s="35">
        <v>42649.0</v>
      </c>
      <c r="E1172" s="43" t="s">
        <v>1268</v>
      </c>
      <c r="F1172" s="35"/>
      <c r="G1172" s="26" t="s">
        <v>1020</v>
      </c>
      <c r="H1172" s="27"/>
      <c r="I1172" s="21"/>
      <c r="J1172" s="21"/>
      <c r="K1172" s="21"/>
      <c r="L1172" s="21"/>
      <c r="M1172" s="21"/>
      <c r="N1172" s="22">
        <f t="shared" si="1"/>
        <v>46206</v>
      </c>
      <c r="O1172" s="23">
        <f>'RESOLUCIONES EPG'!$N1172-'RESOLUCIONES EPG'!$D1172</f>
        <v>3557</v>
      </c>
    </row>
    <row r="1173" ht="16.5" customHeight="1">
      <c r="A1173" s="29" t="str">
        <f>'RESOLUCIONES 2015'!A5543:H5543</f>
        <v/>
      </c>
      <c r="B1173" s="34"/>
      <c r="C1173" s="92">
        <v>560.0</v>
      </c>
      <c r="D1173" s="93">
        <v>42650.0</v>
      </c>
      <c r="E1173" s="33" t="s">
        <v>1460</v>
      </c>
      <c r="F1173" s="93"/>
      <c r="G1173" s="33" t="s">
        <v>363</v>
      </c>
      <c r="H1173" s="27" t="s">
        <v>1464</v>
      </c>
      <c r="I1173" s="63" t="s">
        <v>1465</v>
      </c>
      <c r="J1173" s="21"/>
      <c r="K1173" s="21"/>
      <c r="L1173" s="21"/>
      <c r="M1173" s="21"/>
      <c r="N1173" s="22">
        <f t="shared" si="1"/>
        <v>46206</v>
      </c>
      <c r="O1173" s="23">
        <f>'RESOLUCIONES EPG'!$N1173-'RESOLUCIONES EPG'!$D1173</f>
        <v>3556</v>
      </c>
    </row>
    <row r="1174" ht="16.5" customHeight="1">
      <c r="A1174" s="29" t="str">
        <f>'RESOLUCIONES 2015'!A5542:H5542</f>
        <v/>
      </c>
      <c r="B1174" s="34"/>
      <c r="C1174" s="24">
        <v>559.0</v>
      </c>
      <c r="D1174" s="35">
        <v>42650.0</v>
      </c>
      <c r="E1174" s="43" t="s">
        <v>1466</v>
      </c>
      <c r="F1174" s="35"/>
      <c r="G1174" s="33" t="s">
        <v>887</v>
      </c>
      <c r="H1174" s="27"/>
      <c r="I1174" s="21"/>
      <c r="J1174" s="21"/>
      <c r="K1174" s="21"/>
      <c r="L1174" s="21"/>
      <c r="M1174" s="21"/>
      <c r="N1174" s="22">
        <f t="shared" si="1"/>
        <v>46206</v>
      </c>
      <c r="O1174" s="23">
        <f>'RESOLUCIONES EPG'!$N1174-'RESOLUCIONES EPG'!$D1174</f>
        <v>3556</v>
      </c>
    </row>
    <row r="1175" ht="16.5" customHeight="1">
      <c r="A1175" s="29" t="str">
        <f>'RESOLUCIONES 2015'!A5548:H5548</f>
        <v/>
      </c>
      <c r="B1175" s="34"/>
      <c r="C1175" s="24">
        <v>565.0</v>
      </c>
      <c r="D1175" s="35">
        <v>42650.0</v>
      </c>
      <c r="E1175" s="33" t="s">
        <v>1467</v>
      </c>
      <c r="F1175" s="35"/>
      <c r="G1175" s="42" t="s">
        <v>1313</v>
      </c>
      <c r="H1175" s="27" t="s">
        <v>1468</v>
      </c>
      <c r="I1175" s="21"/>
      <c r="J1175" s="21"/>
      <c r="K1175" s="21"/>
      <c r="L1175" s="21"/>
      <c r="M1175" s="21"/>
      <c r="N1175" s="22">
        <f t="shared" si="1"/>
        <v>46206</v>
      </c>
      <c r="O1175" s="23">
        <f>'RESOLUCIONES EPG'!$N1175-'RESOLUCIONES EPG'!$D1175</f>
        <v>3556</v>
      </c>
    </row>
    <row r="1176" ht="16.5" customHeight="1">
      <c r="A1176" s="29" t="str">
        <f>'RESOLUCIONES 2015'!A5546:H5546</f>
        <v/>
      </c>
      <c r="B1176" s="34"/>
      <c r="C1176" s="24">
        <v>563.0</v>
      </c>
      <c r="D1176" s="35">
        <v>42650.0</v>
      </c>
      <c r="E1176" s="43" t="s">
        <v>1469</v>
      </c>
      <c r="F1176" s="35"/>
      <c r="G1176" s="33" t="s">
        <v>887</v>
      </c>
      <c r="H1176" s="27"/>
      <c r="I1176" s="21"/>
      <c r="J1176" s="21"/>
      <c r="K1176" s="21"/>
      <c r="L1176" s="21"/>
      <c r="M1176" s="21"/>
      <c r="N1176" s="22">
        <f t="shared" si="1"/>
        <v>46206</v>
      </c>
      <c r="O1176" s="23">
        <f>'RESOLUCIONES EPG'!$N1176-'RESOLUCIONES EPG'!$D1176</f>
        <v>3556</v>
      </c>
    </row>
    <row r="1177" ht="16.5" customHeight="1">
      <c r="A1177" s="29" t="str">
        <f>'RESOLUCIONES 2015'!A5544:H5544</f>
        <v/>
      </c>
      <c r="B1177" s="34"/>
      <c r="C1177" s="24">
        <v>561.0</v>
      </c>
      <c r="D1177" s="35">
        <v>42650.0</v>
      </c>
      <c r="E1177" s="43" t="s">
        <v>1470</v>
      </c>
      <c r="F1177" s="35"/>
      <c r="G1177" s="33" t="s">
        <v>887</v>
      </c>
      <c r="H1177" s="27"/>
      <c r="I1177" s="21"/>
      <c r="J1177" s="21"/>
      <c r="K1177" s="21"/>
      <c r="L1177" s="21"/>
      <c r="M1177" s="21"/>
      <c r="N1177" s="22">
        <f t="shared" si="1"/>
        <v>46206</v>
      </c>
      <c r="O1177" s="23">
        <f>'RESOLUCIONES EPG'!$N1177-'RESOLUCIONES EPG'!$D1177</f>
        <v>3556</v>
      </c>
    </row>
    <row r="1178" ht="16.5" customHeight="1">
      <c r="A1178" s="29" t="str">
        <f>'RESOLUCIONES 2015'!A5545:H5545</f>
        <v/>
      </c>
      <c r="B1178" s="34"/>
      <c r="C1178" s="24">
        <v>562.0</v>
      </c>
      <c r="D1178" s="35">
        <v>42650.0</v>
      </c>
      <c r="E1178" s="43" t="s">
        <v>1471</v>
      </c>
      <c r="F1178" s="35"/>
      <c r="G1178" s="33" t="s">
        <v>887</v>
      </c>
      <c r="H1178" s="27"/>
      <c r="I1178" s="21"/>
      <c r="J1178" s="21"/>
      <c r="K1178" s="21"/>
      <c r="L1178" s="21"/>
      <c r="M1178" s="21"/>
      <c r="N1178" s="22">
        <f t="shared" si="1"/>
        <v>46206</v>
      </c>
      <c r="O1178" s="23">
        <f>'RESOLUCIONES EPG'!$N1178-'RESOLUCIONES EPG'!$D1178</f>
        <v>3556</v>
      </c>
    </row>
    <row r="1179" ht="16.5" customHeight="1">
      <c r="A1179" s="29" t="str">
        <f>'RESOLUCIONES 2015'!A5547:H5547</f>
        <v/>
      </c>
      <c r="B1179" s="34"/>
      <c r="C1179" s="24">
        <v>564.0</v>
      </c>
      <c r="D1179" s="35">
        <v>42650.0</v>
      </c>
      <c r="E1179" s="43" t="s">
        <v>1472</v>
      </c>
      <c r="F1179" s="35"/>
      <c r="G1179" s="33" t="s">
        <v>887</v>
      </c>
      <c r="H1179" s="27"/>
      <c r="I1179" s="21"/>
      <c r="J1179" s="21"/>
      <c r="K1179" s="21"/>
      <c r="L1179" s="21"/>
      <c r="M1179" s="21"/>
      <c r="N1179" s="22">
        <f t="shared" si="1"/>
        <v>46206</v>
      </c>
      <c r="O1179" s="23">
        <f>'RESOLUCIONES EPG'!$N1179-'RESOLUCIONES EPG'!$D1179</f>
        <v>3556</v>
      </c>
    </row>
    <row r="1180" ht="16.5" customHeight="1">
      <c r="A1180" s="29" t="str">
        <f>'RESOLUCIONES 2015'!A5549:H5549</f>
        <v/>
      </c>
      <c r="B1180" s="34"/>
      <c r="C1180" s="24">
        <v>566.0</v>
      </c>
      <c r="D1180" s="35">
        <v>42650.0</v>
      </c>
      <c r="E1180" s="55" t="s">
        <v>1473</v>
      </c>
      <c r="F1180" s="35" t="s">
        <v>1344</v>
      </c>
      <c r="G1180" s="42" t="s">
        <v>1313</v>
      </c>
      <c r="H1180" s="27" t="s">
        <v>1385</v>
      </c>
      <c r="I1180" s="21"/>
      <c r="J1180" s="21"/>
      <c r="K1180" s="21"/>
      <c r="L1180" s="21"/>
      <c r="M1180" s="21"/>
      <c r="N1180" s="22">
        <f t="shared" si="1"/>
        <v>46206</v>
      </c>
      <c r="O1180" s="23">
        <f>'RESOLUCIONES EPG'!$N1180-'RESOLUCIONES EPG'!$D1180</f>
        <v>3556</v>
      </c>
    </row>
    <row r="1181" ht="16.5" customHeight="1">
      <c r="A1181" s="29" t="str">
        <f>'RESOLUCIONES 2015'!A5553:H5553</f>
        <v/>
      </c>
      <c r="B1181" s="34"/>
      <c r="C1181" s="24">
        <v>570.0</v>
      </c>
      <c r="D1181" s="35">
        <v>42653.0</v>
      </c>
      <c r="E1181" s="33" t="s">
        <v>1474</v>
      </c>
      <c r="F1181" s="35"/>
      <c r="G1181" s="33" t="s">
        <v>184</v>
      </c>
      <c r="H1181" s="27"/>
      <c r="I1181" s="21"/>
      <c r="J1181" s="21"/>
      <c r="K1181" s="21"/>
      <c r="L1181" s="21"/>
      <c r="M1181" s="21"/>
      <c r="N1181" s="22">
        <f t="shared" si="1"/>
        <v>46206</v>
      </c>
      <c r="O1181" s="23">
        <f>'RESOLUCIONES EPG'!$N1181-'RESOLUCIONES EPG'!$D1181</f>
        <v>3553</v>
      </c>
    </row>
    <row r="1182" ht="15.75" customHeight="1">
      <c r="A1182" s="29" t="str">
        <f>'RESOLUCIONES 2015'!A5550:H5550</f>
        <v/>
      </c>
      <c r="B1182" s="34"/>
      <c r="C1182" s="24">
        <v>567.0</v>
      </c>
      <c r="D1182" s="35">
        <v>42653.0</v>
      </c>
      <c r="E1182" s="33" t="s">
        <v>1475</v>
      </c>
      <c r="F1182" s="35"/>
      <c r="G1182" s="33" t="s">
        <v>50</v>
      </c>
      <c r="H1182" s="27"/>
      <c r="I1182" s="21"/>
      <c r="J1182" s="21"/>
      <c r="K1182" s="21"/>
      <c r="L1182" s="21"/>
      <c r="M1182" s="21"/>
      <c r="N1182" s="22">
        <f t="shared" si="1"/>
        <v>46206</v>
      </c>
      <c r="O1182" s="23">
        <f>'RESOLUCIONES EPG'!$N1182-'RESOLUCIONES EPG'!$D1182</f>
        <v>3553</v>
      </c>
    </row>
    <row r="1183" ht="16.5" customHeight="1">
      <c r="A1183" s="29" t="str">
        <f>'RESOLUCIONES 2015'!A5551:H5551</f>
        <v/>
      </c>
      <c r="B1183" s="34"/>
      <c r="C1183" s="24">
        <v>568.0</v>
      </c>
      <c r="D1183" s="35">
        <v>42653.0</v>
      </c>
      <c r="E1183" s="33" t="s">
        <v>1368</v>
      </c>
      <c r="F1183" s="35"/>
      <c r="G1183" s="33" t="s">
        <v>182</v>
      </c>
      <c r="H1183" s="27"/>
      <c r="I1183" s="21"/>
      <c r="J1183" s="21"/>
      <c r="K1183" s="21"/>
      <c r="L1183" s="21"/>
      <c r="M1183" s="21"/>
      <c r="N1183" s="22">
        <f t="shared" si="1"/>
        <v>46206</v>
      </c>
      <c r="O1183" s="23">
        <f>'RESOLUCIONES EPG'!$N1183-'RESOLUCIONES EPG'!$D1183</f>
        <v>3553</v>
      </c>
    </row>
    <row r="1184" ht="16.5" customHeight="1">
      <c r="A1184" s="29" t="str">
        <f>'RESOLUCIONES 2015'!A5552:H5552</f>
        <v/>
      </c>
      <c r="B1184" s="34"/>
      <c r="C1184" s="24">
        <v>569.0</v>
      </c>
      <c r="D1184" s="35">
        <v>42653.0</v>
      </c>
      <c r="E1184" s="33" t="s">
        <v>1368</v>
      </c>
      <c r="F1184" s="35"/>
      <c r="G1184" s="33" t="s">
        <v>363</v>
      </c>
      <c r="H1184" s="27" t="s">
        <v>1476</v>
      </c>
      <c r="I1184" s="21"/>
      <c r="J1184" s="21"/>
      <c r="K1184" s="21"/>
      <c r="L1184" s="21"/>
      <c r="M1184" s="21"/>
      <c r="N1184" s="22">
        <f t="shared" si="1"/>
        <v>46206</v>
      </c>
      <c r="O1184" s="23">
        <f>'RESOLUCIONES EPG'!$N1184-'RESOLUCIONES EPG'!$D1184</f>
        <v>3553</v>
      </c>
    </row>
    <row r="1185" ht="16.5" customHeight="1">
      <c r="A1185" s="29" t="str">
        <f>'RESOLUCIONES 2015'!A5554:H5554</f>
        <v/>
      </c>
      <c r="B1185" s="34"/>
      <c r="C1185" s="24">
        <v>571.0</v>
      </c>
      <c r="D1185" s="35">
        <v>42653.0</v>
      </c>
      <c r="E1185" s="33" t="s">
        <v>1463</v>
      </c>
      <c r="F1185" s="35"/>
      <c r="G1185" s="26" t="s">
        <v>788</v>
      </c>
      <c r="H1185" s="27"/>
      <c r="I1185" s="21"/>
      <c r="J1185" s="21"/>
      <c r="K1185" s="21"/>
      <c r="L1185" s="21"/>
      <c r="M1185" s="21"/>
      <c r="N1185" s="22">
        <f t="shared" si="1"/>
        <v>46206</v>
      </c>
      <c r="O1185" s="23">
        <f>'RESOLUCIONES EPG'!$N1185-'RESOLUCIONES EPG'!$D1185</f>
        <v>3553</v>
      </c>
    </row>
    <row r="1186" ht="16.5" customHeight="1">
      <c r="A1186" s="29" t="str">
        <f>'RESOLUCIONES 2015'!A5555:H5555</f>
        <v/>
      </c>
      <c r="B1186" s="34"/>
      <c r="C1186" s="24">
        <v>572.0</v>
      </c>
      <c r="D1186" s="35">
        <v>42654.0</v>
      </c>
      <c r="E1186" s="33" t="s">
        <v>1477</v>
      </c>
      <c r="F1186" s="35"/>
      <c r="G1186" s="33" t="s">
        <v>50</v>
      </c>
      <c r="H1186" s="27"/>
      <c r="I1186" s="63" t="s">
        <v>1478</v>
      </c>
      <c r="J1186" s="21"/>
      <c r="K1186" s="21"/>
      <c r="L1186" s="21"/>
      <c r="M1186" s="21"/>
      <c r="N1186" s="22">
        <f t="shared" si="1"/>
        <v>46206</v>
      </c>
      <c r="O1186" s="23">
        <f>'RESOLUCIONES EPG'!$N1186-'RESOLUCIONES EPG'!$D1186</f>
        <v>3552</v>
      </c>
    </row>
    <row r="1187" ht="16.5" customHeight="1">
      <c r="A1187" s="29" t="str">
        <f>'RESOLUCIONES 2015'!A5556:H5556</f>
        <v/>
      </c>
      <c r="B1187" s="34"/>
      <c r="C1187" s="24">
        <v>573.0</v>
      </c>
      <c r="D1187" s="35">
        <v>42654.0</v>
      </c>
      <c r="E1187" s="43" t="s">
        <v>1479</v>
      </c>
      <c r="F1187" s="35"/>
      <c r="G1187" s="33" t="s">
        <v>887</v>
      </c>
      <c r="H1187" s="27"/>
      <c r="I1187" s="63" t="s">
        <v>1480</v>
      </c>
      <c r="J1187" s="21"/>
      <c r="K1187" s="21"/>
      <c r="L1187" s="21"/>
      <c r="M1187" s="21"/>
      <c r="N1187" s="22">
        <f t="shared" si="1"/>
        <v>46206</v>
      </c>
      <c r="O1187" s="23">
        <f>'RESOLUCIONES EPG'!$N1187-'RESOLUCIONES EPG'!$D1187</f>
        <v>3552</v>
      </c>
    </row>
    <row r="1188" ht="16.5" customHeight="1">
      <c r="A1188" s="29" t="str">
        <f>'RESOLUCIONES 2015'!A5557:H5557</f>
        <v/>
      </c>
      <c r="B1188" s="34"/>
      <c r="C1188" s="24">
        <v>574.0</v>
      </c>
      <c r="D1188" s="35">
        <v>42654.0</v>
      </c>
      <c r="E1188" s="43" t="s">
        <v>1408</v>
      </c>
      <c r="F1188" s="35"/>
      <c r="G1188" s="33" t="s">
        <v>363</v>
      </c>
      <c r="H1188" s="27"/>
      <c r="I1188" s="63" t="s">
        <v>1481</v>
      </c>
      <c r="J1188" s="21"/>
      <c r="K1188" s="21"/>
      <c r="L1188" s="21"/>
      <c r="M1188" s="21"/>
      <c r="N1188" s="22">
        <f t="shared" si="1"/>
        <v>46206</v>
      </c>
      <c r="O1188" s="23">
        <f>'RESOLUCIONES EPG'!$N1188-'RESOLUCIONES EPG'!$D1188</f>
        <v>3552</v>
      </c>
    </row>
    <row r="1189" ht="16.5" customHeight="1">
      <c r="A1189" s="29" t="str">
        <f>'RESOLUCIONES 2015'!A5558:H5558</f>
        <v/>
      </c>
      <c r="B1189" s="34"/>
      <c r="C1189" s="24">
        <v>575.0</v>
      </c>
      <c r="D1189" s="35">
        <v>42656.0</v>
      </c>
      <c r="E1189" s="33" t="s">
        <v>1224</v>
      </c>
      <c r="F1189" s="35"/>
      <c r="G1189" s="33" t="s">
        <v>50</v>
      </c>
      <c r="H1189" s="27"/>
      <c r="I1189" s="63" t="s">
        <v>1482</v>
      </c>
      <c r="J1189" s="21"/>
      <c r="K1189" s="21"/>
      <c r="L1189" s="21"/>
      <c r="M1189" s="21"/>
      <c r="N1189" s="22">
        <f t="shared" si="1"/>
        <v>46206</v>
      </c>
      <c r="O1189" s="23">
        <f>'RESOLUCIONES EPG'!$N1189-'RESOLUCIONES EPG'!$D1189</f>
        <v>3550</v>
      </c>
    </row>
    <row r="1190" ht="15.75" customHeight="1">
      <c r="A1190" s="29" t="str">
        <f>'RESOLUCIONES 2015'!A5559:H5559</f>
        <v/>
      </c>
      <c r="B1190" s="34"/>
      <c r="C1190" s="24">
        <v>576.0</v>
      </c>
      <c r="D1190" s="35">
        <v>42656.0</v>
      </c>
      <c r="E1190" s="43" t="s">
        <v>1483</v>
      </c>
      <c r="F1190" s="35"/>
      <c r="G1190" s="42" t="s">
        <v>994</v>
      </c>
      <c r="H1190" s="27" t="s">
        <v>601</v>
      </c>
      <c r="I1190" s="63" t="s">
        <v>1484</v>
      </c>
      <c r="J1190" s="21"/>
      <c r="K1190" s="21"/>
      <c r="L1190" s="21"/>
      <c r="M1190" s="21"/>
      <c r="N1190" s="22">
        <f t="shared" si="1"/>
        <v>46206</v>
      </c>
      <c r="O1190" s="23">
        <f>'RESOLUCIONES EPG'!$N1190-'RESOLUCIONES EPG'!$D1190</f>
        <v>3550</v>
      </c>
    </row>
    <row r="1191" ht="15.75" customHeight="1">
      <c r="A1191" s="29" t="str">
        <f>'RESOLUCIONES 2015'!A5561:H5561</f>
        <v/>
      </c>
      <c r="B1191" s="34"/>
      <c r="C1191" s="24">
        <v>578.0</v>
      </c>
      <c r="D1191" s="35">
        <v>42660.0</v>
      </c>
      <c r="E1191" s="33" t="s">
        <v>1485</v>
      </c>
      <c r="F1191" s="35"/>
      <c r="G1191" s="33" t="s">
        <v>1200</v>
      </c>
      <c r="H1191" s="27" t="s">
        <v>601</v>
      </c>
      <c r="I1191" s="63" t="s">
        <v>1486</v>
      </c>
      <c r="J1191" s="21"/>
      <c r="K1191" s="21"/>
      <c r="L1191" s="21"/>
      <c r="M1191" s="21"/>
      <c r="N1191" s="22">
        <f t="shared" si="1"/>
        <v>46206</v>
      </c>
      <c r="O1191" s="23">
        <f>'RESOLUCIONES EPG'!$N1191-'RESOLUCIONES EPG'!$D1191</f>
        <v>3546</v>
      </c>
    </row>
    <row r="1192" ht="16.5" customHeight="1">
      <c r="A1192" s="29" t="str">
        <f>'RESOLUCIONES 2015'!A5562:H5562</f>
        <v/>
      </c>
      <c r="B1192" s="34"/>
      <c r="C1192" s="24">
        <v>579.0</v>
      </c>
      <c r="D1192" s="35">
        <v>42660.0</v>
      </c>
      <c r="E1192" s="33" t="s">
        <v>1198</v>
      </c>
      <c r="F1192" s="35"/>
      <c r="G1192" s="33" t="s">
        <v>1487</v>
      </c>
      <c r="H1192" s="27"/>
      <c r="I1192" s="63" t="s">
        <v>1488</v>
      </c>
      <c r="J1192" s="21"/>
      <c r="K1192" s="21"/>
      <c r="L1192" s="21"/>
      <c r="M1192" s="21"/>
      <c r="N1192" s="22">
        <f t="shared" si="1"/>
        <v>46206</v>
      </c>
      <c r="O1192" s="23">
        <f>'RESOLUCIONES EPG'!$N1192-'RESOLUCIONES EPG'!$D1192</f>
        <v>3546</v>
      </c>
    </row>
    <row r="1193" ht="16.5" customHeight="1">
      <c r="A1193" s="29" t="str">
        <f>'RESOLUCIONES 2015'!A5563:H5563</f>
        <v/>
      </c>
      <c r="B1193" s="34"/>
      <c r="C1193" s="24">
        <v>580.0</v>
      </c>
      <c r="D1193" s="35">
        <v>42660.0</v>
      </c>
      <c r="E1193" s="33" t="s">
        <v>1489</v>
      </c>
      <c r="F1193" s="35"/>
      <c r="G1193" s="33" t="s">
        <v>887</v>
      </c>
      <c r="H1193" s="27" t="s">
        <v>1490</v>
      </c>
      <c r="I1193" s="63" t="s">
        <v>1491</v>
      </c>
      <c r="J1193" s="21"/>
      <c r="K1193" s="21"/>
      <c r="L1193" s="21"/>
      <c r="M1193" s="21"/>
      <c r="N1193" s="22">
        <f t="shared" si="1"/>
        <v>46206</v>
      </c>
      <c r="O1193" s="23">
        <f>'RESOLUCIONES EPG'!$N1193-'RESOLUCIONES EPG'!$D1193</f>
        <v>3546</v>
      </c>
    </row>
    <row r="1194" ht="16.5" customHeight="1">
      <c r="A1194" s="29" t="str">
        <f>'RESOLUCIONES 2015'!A5566:H5566</f>
        <v/>
      </c>
      <c r="B1194" s="34"/>
      <c r="C1194" s="24">
        <v>583.0</v>
      </c>
      <c r="D1194" s="35">
        <v>42660.0</v>
      </c>
      <c r="E1194" s="33" t="s">
        <v>1492</v>
      </c>
      <c r="F1194" s="35"/>
      <c r="G1194" s="33" t="s">
        <v>887</v>
      </c>
      <c r="H1194" s="27"/>
      <c r="I1194" s="63" t="s">
        <v>1493</v>
      </c>
      <c r="J1194" s="21"/>
      <c r="K1194" s="21"/>
      <c r="L1194" s="21"/>
      <c r="M1194" s="21"/>
      <c r="N1194" s="22">
        <f t="shared" si="1"/>
        <v>46206</v>
      </c>
      <c r="O1194" s="23">
        <f>'RESOLUCIONES EPG'!$N1194-'RESOLUCIONES EPG'!$D1194</f>
        <v>3546</v>
      </c>
    </row>
    <row r="1195" ht="16.5" customHeight="1">
      <c r="A1195" s="29" t="str">
        <f>'RESOLUCIONES 2015'!A5565:H5565</f>
        <v/>
      </c>
      <c r="B1195" s="34"/>
      <c r="C1195" s="24">
        <v>582.0</v>
      </c>
      <c r="D1195" s="35">
        <v>42660.0</v>
      </c>
      <c r="E1195" s="33" t="s">
        <v>1494</v>
      </c>
      <c r="F1195" s="35"/>
      <c r="G1195" s="33" t="s">
        <v>887</v>
      </c>
      <c r="H1195" s="27"/>
      <c r="I1195" s="63" t="s">
        <v>1495</v>
      </c>
      <c r="J1195" s="21"/>
      <c r="K1195" s="21"/>
      <c r="L1195" s="21"/>
      <c r="M1195" s="21"/>
      <c r="N1195" s="22">
        <f t="shared" si="1"/>
        <v>46206</v>
      </c>
      <c r="O1195" s="23">
        <f>'RESOLUCIONES EPG'!$N1195-'RESOLUCIONES EPG'!$D1195</f>
        <v>3546</v>
      </c>
    </row>
    <row r="1196" ht="16.5" customHeight="1">
      <c r="A1196" s="29" t="str">
        <f>'RESOLUCIONES 2015'!A5567:H5567</f>
        <v/>
      </c>
      <c r="B1196" s="34"/>
      <c r="C1196" s="24">
        <v>584.0</v>
      </c>
      <c r="D1196" s="35">
        <v>42660.0</v>
      </c>
      <c r="E1196" s="33" t="s">
        <v>1496</v>
      </c>
      <c r="F1196" s="35"/>
      <c r="G1196" s="33" t="s">
        <v>1497</v>
      </c>
      <c r="H1196" s="27"/>
      <c r="I1196" s="63" t="s">
        <v>1498</v>
      </c>
      <c r="J1196" s="21"/>
      <c r="K1196" s="21"/>
      <c r="L1196" s="21"/>
      <c r="M1196" s="21"/>
      <c r="N1196" s="22">
        <f t="shared" si="1"/>
        <v>46206</v>
      </c>
      <c r="O1196" s="23">
        <f>'RESOLUCIONES EPG'!$N1196-'RESOLUCIONES EPG'!$D1196</f>
        <v>3546</v>
      </c>
    </row>
    <row r="1197" ht="16.5" customHeight="1">
      <c r="A1197" s="29" t="str">
        <f>'RESOLUCIONES 2015'!A5564:H5564</f>
        <v/>
      </c>
      <c r="B1197" s="34"/>
      <c r="C1197" s="24">
        <v>581.0</v>
      </c>
      <c r="D1197" s="35">
        <v>42660.0</v>
      </c>
      <c r="E1197" s="43" t="s">
        <v>1499</v>
      </c>
      <c r="F1197" s="35"/>
      <c r="G1197" s="33" t="s">
        <v>887</v>
      </c>
      <c r="H1197" s="27"/>
      <c r="I1197" s="63" t="s">
        <v>1500</v>
      </c>
      <c r="J1197" s="21"/>
      <c r="K1197" s="21"/>
      <c r="L1197" s="21"/>
      <c r="M1197" s="21"/>
      <c r="N1197" s="22">
        <f t="shared" si="1"/>
        <v>46206</v>
      </c>
      <c r="O1197" s="23">
        <f>'RESOLUCIONES EPG'!$N1197-'RESOLUCIONES EPG'!$D1197</f>
        <v>3546</v>
      </c>
    </row>
    <row r="1198" ht="15.75" customHeight="1">
      <c r="A1198" s="29" t="str">
        <f>'RESOLUCIONES 2015'!A5560:H5560</f>
        <v/>
      </c>
      <c r="B1198" s="34"/>
      <c r="C1198" s="24">
        <v>577.0</v>
      </c>
      <c r="D1198" s="35">
        <v>42660.0</v>
      </c>
      <c r="E1198" s="33" t="s">
        <v>1362</v>
      </c>
      <c r="F1198" s="35"/>
      <c r="G1198" s="26" t="s">
        <v>788</v>
      </c>
      <c r="H1198" s="27"/>
      <c r="I1198" s="63" t="s">
        <v>1501</v>
      </c>
      <c r="J1198" s="21"/>
      <c r="K1198" s="21"/>
      <c r="L1198" s="21"/>
      <c r="M1198" s="21"/>
      <c r="N1198" s="22">
        <f t="shared" si="1"/>
        <v>46206</v>
      </c>
      <c r="O1198" s="23">
        <f>'RESOLUCIONES EPG'!$N1198-'RESOLUCIONES EPG'!$D1198</f>
        <v>3546</v>
      </c>
    </row>
    <row r="1199" ht="15.75" customHeight="1">
      <c r="A1199" s="29" t="str">
        <f>'RESOLUCIONES 2015'!A5572:H5572</f>
        <v/>
      </c>
      <c r="B1199" s="34"/>
      <c r="C1199" s="24">
        <v>589.0</v>
      </c>
      <c r="D1199" s="35">
        <v>42661.0</v>
      </c>
      <c r="E1199" s="33" t="s">
        <v>1502</v>
      </c>
      <c r="F1199" s="35"/>
      <c r="G1199" s="33" t="s">
        <v>887</v>
      </c>
      <c r="H1199" s="27"/>
      <c r="I1199" s="63" t="s">
        <v>1503</v>
      </c>
      <c r="J1199" s="21"/>
      <c r="K1199" s="21"/>
      <c r="L1199" s="21"/>
      <c r="M1199" s="21"/>
      <c r="N1199" s="22">
        <f t="shared" si="1"/>
        <v>46206</v>
      </c>
      <c r="O1199" s="23">
        <f>'RESOLUCIONES EPG'!$N1199-'RESOLUCIONES EPG'!$D1199</f>
        <v>3545</v>
      </c>
    </row>
    <row r="1200" ht="16.5" customHeight="1">
      <c r="A1200" s="29" t="str">
        <f>'RESOLUCIONES 2015'!A5578:H5578</f>
        <v/>
      </c>
      <c r="B1200" s="34"/>
      <c r="C1200" s="24">
        <v>595.0</v>
      </c>
      <c r="D1200" s="35">
        <v>42661.0</v>
      </c>
      <c r="E1200" s="43" t="s">
        <v>1415</v>
      </c>
      <c r="F1200" s="35"/>
      <c r="G1200" s="33" t="s">
        <v>1504</v>
      </c>
      <c r="H1200" s="27"/>
      <c r="I1200" s="63" t="s">
        <v>1505</v>
      </c>
      <c r="J1200" s="21"/>
      <c r="K1200" s="21"/>
      <c r="L1200" s="21"/>
      <c r="M1200" s="21"/>
      <c r="N1200" s="22">
        <f t="shared" si="1"/>
        <v>46206</v>
      </c>
      <c r="O1200" s="23">
        <f>'RESOLUCIONES EPG'!$N1200-'RESOLUCIONES EPG'!$D1200</f>
        <v>3545</v>
      </c>
    </row>
    <row r="1201" ht="16.5" customHeight="1">
      <c r="A1201" s="29" t="str">
        <f>'RESOLUCIONES 2015'!A5579:H5579</f>
        <v/>
      </c>
      <c r="B1201" s="34"/>
      <c r="C1201" s="24">
        <v>596.0</v>
      </c>
      <c r="D1201" s="35">
        <v>42661.0</v>
      </c>
      <c r="E1201" s="43" t="s">
        <v>1415</v>
      </c>
      <c r="F1201" s="35"/>
      <c r="G1201" s="33" t="s">
        <v>1149</v>
      </c>
      <c r="H1201" s="27"/>
      <c r="I1201" s="63" t="s">
        <v>1506</v>
      </c>
      <c r="J1201" s="21"/>
      <c r="K1201" s="21"/>
      <c r="L1201" s="21"/>
      <c r="M1201" s="21"/>
      <c r="N1201" s="22">
        <f t="shared" si="1"/>
        <v>46206</v>
      </c>
      <c r="O1201" s="23">
        <f>'RESOLUCIONES EPG'!$N1201-'RESOLUCIONES EPG'!$D1201</f>
        <v>3545</v>
      </c>
    </row>
    <row r="1202" ht="16.5" customHeight="1">
      <c r="A1202" s="29" t="str">
        <f>'RESOLUCIONES 2015'!A5575:H5575</f>
        <v/>
      </c>
      <c r="B1202" s="34"/>
      <c r="C1202" s="24">
        <v>592.0</v>
      </c>
      <c r="D1202" s="35">
        <v>42661.0</v>
      </c>
      <c r="E1202" s="33" t="s">
        <v>1507</v>
      </c>
      <c r="F1202" s="35"/>
      <c r="G1202" s="33" t="s">
        <v>887</v>
      </c>
      <c r="H1202" s="27"/>
      <c r="I1202" s="63" t="s">
        <v>1508</v>
      </c>
      <c r="J1202" s="21"/>
      <c r="K1202" s="21"/>
      <c r="L1202" s="21"/>
      <c r="M1202" s="21"/>
      <c r="N1202" s="22">
        <f t="shared" si="1"/>
        <v>46206</v>
      </c>
      <c r="O1202" s="23">
        <f>'RESOLUCIONES EPG'!$N1202-'RESOLUCIONES EPG'!$D1202</f>
        <v>3545</v>
      </c>
    </row>
    <row r="1203" ht="15.75" customHeight="1">
      <c r="A1203" s="29" t="str">
        <f>'RESOLUCIONES 2015'!A5574:H5574</f>
        <v/>
      </c>
      <c r="B1203" s="34"/>
      <c r="C1203" s="24">
        <v>591.0</v>
      </c>
      <c r="D1203" s="35">
        <v>42661.0</v>
      </c>
      <c r="E1203" s="43" t="s">
        <v>1509</v>
      </c>
      <c r="F1203" s="35" t="s">
        <v>1510</v>
      </c>
      <c r="G1203" s="33" t="s">
        <v>887</v>
      </c>
      <c r="H1203" s="27"/>
      <c r="I1203" s="63" t="s">
        <v>1511</v>
      </c>
      <c r="J1203" s="21"/>
      <c r="K1203" s="21"/>
      <c r="L1203" s="21"/>
      <c r="M1203" s="21"/>
      <c r="N1203" s="22">
        <f t="shared" si="1"/>
        <v>46206</v>
      </c>
      <c r="O1203" s="23">
        <f>'RESOLUCIONES EPG'!$N1203-'RESOLUCIONES EPG'!$D1203</f>
        <v>3545</v>
      </c>
    </row>
    <row r="1204" ht="16.5" customHeight="1">
      <c r="A1204" s="29" t="str">
        <f>'RESOLUCIONES 2015'!A5571:H5571</f>
        <v/>
      </c>
      <c r="B1204" s="34"/>
      <c r="C1204" s="24">
        <v>588.0</v>
      </c>
      <c r="D1204" s="35">
        <v>42661.0</v>
      </c>
      <c r="E1204" s="33" t="s">
        <v>1512</v>
      </c>
      <c r="F1204" s="35"/>
      <c r="G1204" s="33" t="s">
        <v>887</v>
      </c>
      <c r="H1204" s="27"/>
      <c r="I1204" s="63" t="s">
        <v>1513</v>
      </c>
      <c r="J1204" s="21"/>
      <c r="K1204" s="21"/>
      <c r="L1204" s="21"/>
      <c r="M1204" s="21"/>
      <c r="N1204" s="22">
        <f t="shared" si="1"/>
        <v>46206</v>
      </c>
      <c r="O1204" s="23">
        <f>'RESOLUCIONES EPG'!$N1204-'RESOLUCIONES EPG'!$D1204</f>
        <v>3545</v>
      </c>
    </row>
    <row r="1205" ht="16.5" customHeight="1">
      <c r="A1205" s="29" t="str">
        <f>'RESOLUCIONES 2015'!A5576:H5576</f>
        <v/>
      </c>
      <c r="B1205" s="34"/>
      <c r="C1205" s="24">
        <v>593.0</v>
      </c>
      <c r="D1205" s="35">
        <v>42661.0</v>
      </c>
      <c r="E1205" s="33" t="s">
        <v>1514</v>
      </c>
      <c r="F1205" s="35"/>
      <c r="G1205" s="33" t="s">
        <v>887</v>
      </c>
      <c r="H1205" s="27"/>
      <c r="I1205" s="63" t="s">
        <v>1515</v>
      </c>
      <c r="J1205" s="21"/>
      <c r="K1205" s="21"/>
      <c r="L1205" s="21"/>
      <c r="M1205" s="21"/>
      <c r="N1205" s="22">
        <f t="shared" si="1"/>
        <v>46206</v>
      </c>
      <c r="O1205" s="23">
        <f>'RESOLUCIONES EPG'!$N1205-'RESOLUCIONES EPG'!$D1205</f>
        <v>3545</v>
      </c>
    </row>
    <row r="1206" ht="16.5" customHeight="1">
      <c r="A1206" s="29" t="str">
        <f>'RESOLUCIONES 2015'!A5573:H5573</f>
        <v/>
      </c>
      <c r="B1206" s="34"/>
      <c r="C1206" s="24">
        <v>590.0</v>
      </c>
      <c r="D1206" s="35">
        <v>42661.0</v>
      </c>
      <c r="E1206" s="33" t="s">
        <v>1516</v>
      </c>
      <c r="F1206" s="35"/>
      <c r="G1206" s="33" t="s">
        <v>887</v>
      </c>
      <c r="H1206" s="27"/>
      <c r="I1206" s="63" t="s">
        <v>1517</v>
      </c>
      <c r="J1206" s="21"/>
      <c r="K1206" s="21"/>
      <c r="L1206" s="21"/>
      <c r="M1206" s="21"/>
      <c r="N1206" s="22">
        <f t="shared" si="1"/>
        <v>46206</v>
      </c>
      <c r="O1206" s="23">
        <f>'RESOLUCIONES EPG'!$N1206-'RESOLUCIONES EPG'!$D1206</f>
        <v>3545</v>
      </c>
    </row>
    <row r="1207" ht="15.75" customHeight="1">
      <c r="A1207" s="29" t="str">
        <f>'RESOLUCIONES 2015'!A5568:H5568</f>
        <v/>
      </c>
      <c r="B1207" s="34"/>
      <c r="C1207" s="24">
        <v>585.0</v>
      </c>
      <c r="D1207" s="35">
        <v>42661.0</v>
      </c>
      <c r="E1207" s="33" t="s">
        <v>1518</v>
      </c>
      <c r="F1207" s="35"/>
      <c r="G1207" s="33" t="s">
        <v>845</v>
      </c>
      <c r="H1207" s="27"/>
      <c r="I1207" s="63" t="s">
        <v>1519</v>
      </c>
      <c r="J1207" s="21"/>
      <c r="K1207" s="21"/>
      <c r="L1207" s="21"/>
      <c r="M1207" s="21"/>
      <c r="N1207" s="22">
        <f t="shared" si="1"/>
        <v>46206</v>
      </c>
      <c r="O1207" s="23">
        <f>'RESOLUCIONES EPG'!$N1207-'RESOLUCIONES EPG'!$D1207</f>
        <v>3545</v>
      </c>
    </row>
    <row r="1208" ht="15.75" customHeight="1">
      <c r="A1208" s="29" t="str">
        <f>'RESOLUCIONES 2015'!A5577:H5577</f>
        <v/>
      </c>
      <c r="B1208" s="34"/>
      <c r="C1208" s="24">
        <v>594.0</v>
      </c>
      <c r="D1208" s="35">
        <v>42661.0</v>
      </c>
      <c r="E1208" s="33" t="s">
        <v>1520</v>
      </c>
      <c r="F1208" s="35"/>
      <c r="G1208" s="33" t="s">
        <v>887</v>
      </c>
      <c r="H1208" s="27"/>
      <c r="I1208" s="63" t="s">
        <v>1521</v>
      </c>
      <c r="J1208" s="21"/>
      <c r="K1208" s="21"/>
      <c r="L1208" s="21"/>
      <c r="M1208" s="21"/>
      <c r="N1208" s="22">
        <f t="shared" si="1"/>
        <v>46206</v>
      </c>
      <c r="O1208" s="23">
        <f>'RESOLUCIONES EPG'!$N1208-'RESOLUCIONES EPG'!$D1208</f>
        <v>3545</v>
      </c>
    </row>
    <row r="1209" ht="15.75" customHeight="1">
      <c r="A1209" s="29" t="str">
        <f>'RESOLUCIONES 2015'!A5569:H5569</f>
        <v/>
      </c>
      <c r="B1209" s="34"/>
      <c r="C1209" s="24">
        <v>586.0</v>
      </c>
      <c r="D1209" s="35">
        <v>42661.0</v>
      </c>
      <c r="E1209" s="33" t="s">
        <v>1522</v>
      </c>
      <c r="F1209" s="35"/>
      <c r="G1209" s="33" t="s">
        <v>363</v>
      </c>
      <c r="H1209" s="27"/>
      <c r="I1209" s="63" t="s">
        <v>1523</v>
      </c>
      <c r="J1209" s="21"/>
      <c r="K1209" s="21"/>
      <c r="L1209" s="21"/>
      <c r="M1209" s="21"/>
      <c r="N1209" s="22">
        <f t="shared" si="1"/>
        <v>46206</v>
      </c>
      <c r="O1209" s="23">
        <f>'RESOLUCIONES EPG'!$N1209-'RESOLUCIONES EPG'!$D1209</f>
        <v>3545</v>
      </c>
    </row>
    <row r="1210" ht="16.5" customHeight="1">
      <c r="A1210" s="29" t="str">
        <f>'RESOLUCIONES 2015'!A5570:H5570</f>
        <v/>
      </c>
      <c r="B1210" s="34"/>
      <c r="C1210" s="24">
        <v>587.0</v>
      </c>
      <c r="D1210" s="35">
        <v>42661.0</v>
      </c>
      <c r="E1210" s="43" t="s">
        <v>1522</v>
      </c>
      <c r="F1210" s="35"/>
      <c r="G1210" s="33" t="s">
        <v>1149</v>
      </c>
      <c r="H1210" s="27"/>
      <c r="I1210" s="63" t="s">
        <v>1524</v>
      </c>
      <c r="J1210" s="21"/>
      <c r="K1210" s="21"/>
      <c r="L1210" s="21"/>
      <c r="M1210" s="21"/>
      <c r="N1210" s="22">
        <f t="shared" si="1"/>
        <v>46206</v>
      </c>
      <c r="O1210" s="23">
        <f>'RESOLUCIONES EPG'!$N1210-'RESOLUCIONES EPG'!$D1210</f>
        <v>3545</v>
      </c>
    </row>
    <row r="1211" ht="16.5" customHeight="1">
      <c r="A1211" s="29" t="str">
        <f>'RESOLUCIONES 2015'!A5585:H5585</f>
        <v/>
      </c>
      <c r="B1211" s="34"/>
      <c r="C1211" s="24">
        <v>602.0</v>
      </c>
      <c r="D1211" s="35">
        <v>42663.0</v>
      </c>
      <c r="E1211" s="33" t="s">
        <v>1525</v>
      </c>
      <c r="F1211" s="35"/>
      <c r="G1211" s="33" t="s">
        <v>363</v>
      </c>
      <c r="H1211" s="27"/>
      <c r="I1211" s="63" t="s">
        <v>1526</v>
      </c>
      <c r="J1211" s="21"/>
      <c r="K1211" s="21"/>
      <c r="L1211" s="21"/>
      <c r="M1211" s="21"/>
      <c r="N1211" s="22">
        <f t="shared" si="1"/>
        <v>46206</v>
      </c>
      <c r="O1211" s="23">
        <f>'RESOLUCIONES EPG'!$N1211-'RESOLUCIONES EPG'!$D1211</f>
        <v>3543</v>
      </c>
    </row>
    <row r="1212" ht="15.75" customHeight="1">
      <c r="A1212" s="29" t="str">
        <f>'RESOLUCIONES 2015'!A5586:H5586</f>
        <v/>
      </c>
      <c r="B1212" s="34"/>
      <c r="C1212" s="24">
        <v>603.0</v>
      </c>
      <c r="D1212" s="35">
        <v>42663.0</v>
      </c>
      <c r="E1212" s="33" t="s">
        <v>1424</v>
      </c>
      <c r="F1212" s="35"/>
      <c r="G1212" s="42" t="s">
        <v>1313</v>
      </c>
      <c r="H1212" s="27" t="s">
        <v>1527</v>
      </c>
      <c r="I1212" s="63" t="s">
        <v>1528</v>
      </c>
      <c r="J1212" s="21"/>
      <c r="K1212" s="21"/>
      <c r="L1212" s="21"/>
      <c r="M1212" s="21"/>
      <c r="N1212" s="22">
        <f t="shared" si="1"/>
        <v>46206</v>
      </c>
      <c r="O1212" s="23">
        <f>'RESOLUCIONES EPG'!$N1212-'RESOLUCIONES EPG'!$D1212</f>
        <v>3543</v>
      </c>
    </row>
    <row r="1213" ht="15.75" customHeight="1">
      <c r="A1213" s="29" t="str">
        <f>'RESOLUCIONES 2015'!A5584:H5584</f>
        <v/>
      </c>
      <c r="B1213" s="34"/>
      <c r="C1213" s="24">
        <v>601.0</v>
      </c>
      <c r="D1213" s="35">
        <v>42663.0</v>
      </c>
      <c r="E1213" s="43" t="s">
        <v>1529</v>
      </c>
      <c r="F1213" s="35"/>
      <c r="G1213" s="33" t="s">
        <v>50</v>
      </c>
      <c r="H1213" s="27"/>
      <c r="I1213" s="63" t="s">
        <v>1530</v>
      </c>
      <c r="J1213" s="21"/>
      <c r="K1213" s="21"/>
      <c r="L1213" s="21"/>
      <c r="M1213" s="21"/>
      <c r="N1213" s="22">
        <f t="shared" si="1"/>
        <v>46206</v>
      </c>
      <c r="O1213" s="23">
        <f>'RESOLUCIONES EPG'!$N1213-'RESOLUCIONES EPG'!$D1213</f>
        <v>3543</v>
      </c>
    </row>
    <row r="1214" ht="15.75" customHeight="1">
      <c r="A1214" s="29" t="str">
        <f>'RESOLUCIONES 2015'!A5589:H5589</f>
        <v/>
      </c>
      <c r="B1214" s="34"/>
      <c r="C1214" s="74">
        <v>606.0</v>
      </c>
      <c r="D1214" s="35">
        <v>42663.0</v>
      </c>
      <c r="E1214" s="33" t="s">
        <v>1518</v>
      </c>
      <c r="F1214" s="35"/>
      <c r="G1214" s="33" t="s">
        <v>1531</v>
      </c>
      <c r="H1214" s="27"/>
      <c r="I1214" s="63" t="s">
        <v>1532</v>
      </c>
      <c r="J1214" s="21"/>
      <c r="K1214" s="21"/>
      <c r="L1214" s="21"/>
      <c r="M1214" s="21"/>
      <c r="N1214" s="22">
        <f t="shared" si="1"/>
        <v>46206</v>
      </c>
      <c r="O1214" s="23">
        <f>'RESOLUCIONES EPG'!$N1214-'RESOLUCIONES EPG'!$D1214</f>
        <v>3543</v>
      </c>
    </row>
    <row r="1215" ht="15.75" customHeight="1">
      <c r="A1215" s="29" t="str">
        <f>'RESOLUCIONES 2015'!A5580:H5580</f>
        <v/>
      </c>
      <c r="B1215" s="34"/>
      <c r="C1215" s="24">
        <v>597.0</v>
      </c>
      <c r="D1215" s="35">
        <v>42663.0</v>
      </c>
      <c r="E1215" s="33" t="s">
        <v>1533</v>
      </c>
      <c r="F1215" s="35"/>
      <c r="G1215" s="42" t="s">
        <v>994</v>
      </c>
      <c r="H1215" s="27" t="s">
        <v>1333</v>
      </c>
      <c r="I1215" s="63" t="s">
        <v>1534</v>
      </c>
      <c r="J1215" s="21"/>
      <c r="K1215" s="21"/>
      <c r="L1215" s="21"/>
      <c r="M1215" s="21"/>
      <c r="N1215" s="22">
        <f t="shared" si="1"/>
        <v>46206</v>
      </c>
      <c r="O1215" s="23">
        <f>'RESOLUCIONES EPG'!$N1215-'RESOLUCIONES EPG'!$D1215</f>
        <v>3543</v>
      </c>
    </row>
    <row r="1216" ht="15.75" customHeight="1">
      <c r="A1216" s="29" t="str">
        <f>'RESOLUCIONES 2015'!A5582:H5582</f>
        <v/>
      </c>
      <c r="B1216" s="34"/>
      <c r="C1216" s="24">
        <v>599.0</v>
      </c>
      <c r="D1216" s="35">
        <v>42663.0</v>
      </c>
      <c r="E1216" s="33" t="s">
        <v>1407</v>
      </c>
      <c r="F1216" s="35"/>
      <c r="G1216" s="33" t="s">
        <v>1497</v>
      </c>
      <c r="H1216" s="27"/>
      <c r="I1216" s="63" t="s">
        <v>1535</v>
      </c>
      <c r="J1216" s="21"/>
      <c r="K1216" s="21"/>
      <c r="L1216" s="21"/>
      <c r="M1216" s="21"/>
      <c r="N1216" s="22">
        <f t="shared" si="1"/>
        <v>46206</v>
      </c>
      <c r="O1216" s="23">
        <f>'RESOLUCIONES EPG'!$N1216-'RESOLUCIONES EPG'!$D1216</f>
        <v>3543</v>
      </c>
    </row>
    <row r="1217" ht="15.75" customHeight="1">
      <c r="A1217" s="29" t="str">
        <f>'RESOLUCIONES 2015'!A5581:H5581</f>
        <v/>
      </c>
      <c r="B1217" s="34"/>
      <c r="C1217" s="24">
        <v>598.0</v>
      </c>
      <c r="D1217" s="35">
        <v>42663.0</v>
      </c>
      <c r="E1217" s="33" t="s">
        <v>1536</v>
      </c>
      <c r="F1217" s="35"/>
      <c r="G1217" s="33" t="s">
        <v>50</v>
      </c>
      <c r="H1217" s="27"/>
      <c r="I1217" s="63" t="s">
        <v>1537</v>
      </c>
      <c r="J1217" s="21"/>
      <c r="K1217" s="21"/>
      <c r="L1217" s="21"/>
      <c r="M1217" s="21"/>
      <c r="N1217" s="22">
        <f t="shared" si="1"/>
        <v>46206</v>
      </c>
      <c r="O1217" s="23">
        <f>'RESOLUCIONES EPG'!$N1217-'RESOLUCIONES EPG'!$D1217</f>
        <v>3543</v>
      </c>
    </row>
    <row r="1218" ht="15.75" customHeight="1">
      <c r="A1218" s="29" t="str">
        <f>'RESOLUCIONES 2015'!A5588:H5588</f>
        <v/>
      </c>
      <c r="B1218" s="34"/>
      <c r="C1218" s="24">
        <v>605.0</v>
      </c>
      <c r="D1218" s="35">
        <v>42663.0</v>
      </c>
      <c r="E1218" s="33" t="s">
        <v>1538</v>
      </c>
      <c r="F1218" s="35"/>
      <c r="G1218" s="33" t="s">
        <v>1539</v>
      </c>
      <c r="H1218" s="27"/>
      <c r="I1218" s="63" t="s">
        <v>1540</v>
      </c>
      <c r="J1218" s="21"/>
      <c r="K1218" s="21"/>
      <c r="L1218" s="21"/>
      <c r="M1218" s="21"/>
      <c r="N1218" s="22">
        <f t="shared" si="1"/>
        <v>46206</v>
      </c>
      <c r="O1218" s="23">
        <f>'RESOLUCIONES EPG'!$N1218-'RESOLUCIONES EPG'!$D1218</f>
        <v>3543</v>
      </c>
    </row>
    <row r="1219" ht="16.5" customHeight="1">
      <c r="A1219" s="29" t="str">
        <f>'RESOLUCIONES 2015'!A5590:H5590</f>
        <v/>
      </c>
      <c r="B1219" s="34"/>
      <c r="C1219" s="74">
        <v>607.0</v>
      </c>
      <c r="D1219" s="35">
        <v>42663.0</v>
      </c>
      <c r="E1219" s="33" t="s">
        <v>1541</v>
      </c>
      <c r="F1219" s="35"/>
      <c r="G1219" s="55" t="s">
        <v>1542</v>
      </c>
      <c r="H1219" s="27"/>
      <c r="I1219" s="63" t="s">
        <v>1543</v>
      </c>
      <c r="J1219" s="21"/>
      <c r="K1219" s="21"/>
      <c r="L1219" s="21"/>
      <c r="M1219" s="21"/>
      <c r="N1219" s="22">
        <f t="shared" si="1"/>
        <v>46206</v>
      </c>
      <c r="O1219" s="23">
        <f>'RESOLUCIONES EPG'!$N1219-'RESOLUCIONES EPG'!$D1219</f>
        <v>3543</v>
      </c>
    </row>
    <row r="1220" ht="16.5" customHeight="1">
      <c r="A1220" s="29" t="str">
        <f>'RESOLUCIONES 2015'!A5587:H5587</f>
        <v/>
      </c>
      <c r="B1220" s="34"/>
      <c r="C1220" s="24">
        <v>604.0</v>
      </c>
      <c r="D1220" s="35">
        <v>42663.0</v>
      </c>
      <c r="E1220" s="33" t="s">
        <v>1544</v>
      </c>
      <c r="F1220" s="35"/>
      <c r="G1220" s="33" t="s">
        <v>1545</v>
      </c>
      <c r="H1220" s="27"/>
      <c r="I1220" s="63" t="s">
        <v>1546</v>
      </c>
      <c r="J1220" s="21"/>
      <c r="K1220" s="21"/>
      <c r="L1220" s="21"/>
      <c r="M1220" s="21"/>
      <c r="N1220" s="22">
        <f t="shared" si="1"/>
        <v>46206</v>
      </c>
      <c r="O1220" s="23">
        <f>'RESOLUCIONES EPG'!$N1220-'RESOLUCIONES EPG'!$D1220</f>
        <v>3543</v>
      </c>
    </row>
    <row r="1221" ht="16.5" customHeight="1">
      <c r="A1221" s="29" t="str">
        <f>'RESOLUCIONES 2015'!A5583:H5583</f>
        <v/>
      </c>
      <c r="B1221" s="34"/>
      <c r="C1221" s="24">
        <v>600.0</v>
      </c>
      <c r="D1221" s="35">
        <v>42663.0</v>
      </c>
      <c r="E1221" s="33" t="s">
        <v>1547</v>
      </c>
      <c r="F1221" s="35"/>
      <c r="G1221" s="33" t="s">
        <v>1497</v>
      </c>
      <c r="H1221" s="27"/>
      <c r="I1221" s="63" t="s">
        <v>1548</v>
      </c>
      <c r="J1221" s="21"/>
      <c r="K1221" s="21"/>
      <c r="L1221" s="21"/>
      <c r="M1221" s="21"/>
      <c r="N1221" s="22">
        <f t="shared" si="1"/>
        <v>46206</v>
      </c>
      <c r="O1221" s="23">
        <f>'RESOLUCIONES EPG'!$N1221-'RESOLUCIONES EPG'!$D1221</f>
        <v>3543</v>
      </c>
    </row>
    <row r="1222" ht="16.5" customHeight="1">
      <c r="A1222" s="29" t="str">
        <f>'RESOLUCIONES 2015'!A5600:H5600</f>
        <v/>
      </c>
      <c r="B1222" s="34"/>
      <c r="C1222" s="74">
        <v>617.0</v>
      </c>
      <c r="D1222" s="35">
        <v>42667.0</v>
      </c>
      <c r="E1222" s="33" t="s">
        <v>1549</v>
      </c>
      <c r="F1222" s="35"/>
      <c r="G1222" s="42" t="s">
        <v>1410</v>
      </c>
      <c r="H1222" s="27" t="s">
        <v>1333</v>
      </c>
      <c r="I1222" s="63" t="s">
        <v>1550</v>
      </c>
      <c r="J1222" s="21"/>
      <c r="K1222" s="21"/>
      <c r="L1222" s="21"/>
      <c r="M1222" s="21"/>
      <c r="N1222" s="22">
        <f t="shared" si="1"/>
        <v>46206</v>
      </c>
      <c r="O1222" s="23">
        <f>'RESOLUCIONES EPG'!$N1222-'RESOLUCIONES EPG'!$D1222</f>
        <v>3539</v>
      </c>
    </row>
    <row r="1223" ht="15.75" customHeight="1">
      <c r="A1223" s="29" t="str">
        <f>'RESOLUCIONES 2015'!A5591:H5591</f>
        <v/>
      </c>
      <c r="B1223" s="34"/>
      <c r="C1223" s="74">
        <v>608.0</v>
      </c>
      <c r="D1223" s="35">
        <v>42667.0</v>
      </c>
      <c r="E1223" s="43" t="s">
        <v>1417</v>
      </c>
      <c r="F1223" s="35"/>
      <c r="G1223" s="33" t="s">
        <v>131</v>
      </c>
      <c r="H1223" s="27"/>
      <c r="I1223" s="63" t="s">
        <v>1551</v>
      </c>
      <c r="J1223" s="21"/>
      <c r="K1223" s="21"/>
      <c r="L1223" s="21"/>
      <c r="M1223" s="21"/>
      <c r="N1223" s="22">
        <f t="shared" si="1"/>
        <v>46206</v>
      </c>
      <c r="O1223" s="23">
        <f>'RESOLUCIONES EPG'!$N1223-'RESOLUCIONES EPG'!$D1223</f>
        <v>3539</v>
      </c>
    </row>
    <row r="1224" ht="16.5" customHeight="1">
      <c r="A1224" s="29" t="str">
        <f>'RESOLUCIONES 2015'!A5592:H5592</f>
        <v/>
      </c>
      <c r="B1224" s="34"/>
      <c r="C1224" s="74">
        <v>609.0</v>
      </c>
      <c r="D1224" s="35">
        <v>42667.0</v>
      </c>
      <c r="E1224" s="33" t="s">
        <v>1552</v>
      </c>
      <c r="F1224" s="35"/>
      <c r="G1224" s="33" t="s">
        <v>887</v>
      </c>
      <c r="H1224" s="27"/>
      <c r="I1224" s="63" t="s">
        <v>1553</v>
      </c>
      <c r="J1224" s="21"/>
      <c r="K1224" s="21"/>
      <c r="L1224" s="21"/>
      <c r="M1224" s="21"/>
      <c r="N1224" s="22">
        <f t="shared" si="1"/>
        <v>46206</v>
      </c>
      <c r="O1224" s="23">
        <f>'RESOLUCIONES EPG'!$N1224-'RESOLUCIONES EPG'!$D1224</f>
        <v>3539</v>
      </c>
    </row>
    <row r="1225" ht="15.75" customHeight="1">
      <c r="A1225" s="29" t="str">
        <f>'RESOLUCIONES 2015'!A5601:H5601</f>
        <v/>
      </c>
      <c r="B1225" s="34"/>
      <c r="C1225" s="74">
        <v>618.0</v>
      </c>
      <c r="D1225" s="35">
        <v>42667.0</v>
      </c>
      <c r="E1225" s="33" t="s">
        <v>1554</v>
      </c>
      <c r="F1225" s="35" t="s">
        <v>1276</v>
      </c>
      <c r="G1225" s="33" t="s">
        <v>50</v>
      </c>
      <c r="H1225" s="27"/>
      <c r="I1225" s="63" t="s">
        <v>1555</v>
      </c>
      <c r="J1225" s="21"/>
      <c r="K1225" s="21"/>
      <c r="L1225" s="21"/>
      <c r="M1225" s="21"/>
      <c r="N1225" s="22">
        <f t="shared" si="1"/>
        <v>46206</v>
      </c>
      <c r="O1225" s="23">
        <f>'RESOLUCIONES EPG'!$N1225-'RESOLUCIONES EPG'!$D1225</f>
        <v>3539</v>
      </c>
    </row>
    <row r="1226" ht="15.75" customHeight="1">
      <c r="A1226" s="29" t="str">
        <f>'RESOLUCIONES 2015'!A5598:H5598</f>
        <v/>
      </c>
      <c r="B1226" s="34"/>
      <c r="C1226" s="74">
        <v>615.0</v>
      </c>
      <c r="D1226" s="35">
        <v>42667.0</v>
      </c>
      <c r="E1226" s="43" t="s">
        <v>1556</v>
      </c>
      <c r="F1226" s="35"/>
      <c r="G1226" s="33" t="s">
        <v>1497</v>
      </c>
      <c r="H1226" s="27"/>
      <c r="I1226" s="63" t="s">
        <v>1557</v>
      </c>
      <c r="J1226" s="21"/>
      <c r="K1226" s="21"/>
      <c r="L1226" s="21"/>
      <c r="M1226" s="21"/>
      <c r="N1226" s="22">
        <f t="shared" si="1"/>
        <v>46206</v>
      </c>
      <c r="O1226" s="23">
        <f>'RESOLUCIONES EPG'!$N1226-'RESOLUCIONES EPG'!$D1226</f>
        <v>3539</v>
      </c>
    </row>
    <row r="1227" ht="16.5" customHeight="1">
      <c r="A1227" s="29" t="str">
        <f>'RESOLUCIONES 2015'!A5595:H5595</f>
        <v/>
      </c>
      <c r="B1227" s="34"/>
      <c r="C1227" s="74">
        <v>612.0</v>
      </c>
      <c r="D1227" s="35">
        <v>42667.0</v>
      </c>
      <c r="E1227" s="33" t="s">
        <v>1558</v>
      </c>
      <c r="F1227" s="35"/>
      <c r="G1227" s="33" t="s">
        <v>887</v>
      </c>
      <c r="H1227" s="27"/>
      <c r="I1227" s="63" t="s">
        <v>1559</v>
      </c>
      <c r="J1227" s="21"/>
      <c r="K1227" s="21"/>
      <c r="L1227" s="21"/>
      <c r="M1227" s="21"/>
      <c r="N1227" s="22">
        <f t="shared" si="1"/>
        <v>46206</v>
      </c>
      <c r="O1227" s="23">
        <f>'RESOLUCIONES EPG'!$N1227-'RESOLUCIONES EPG'!$D1227</f>
        <v>3539</v>
      </c>
    </row>
    <row r="1228" ht="15.75" customHeight="1">
      <c r="A1228" s="29" t="str">
        <f>'RESOLUCIONES 2015'!A5596:H5596</f>
        <v/>
      </c>
      <c r="B1228" s="34"/>
      <c r="C1228" s="92">
        <v>613.0</v>
      </c>
      <c r="D1228" s="93">
        <v>42667.0</v>
      </c>
      <c r="E1228" s="43" t="s">
        <v>1560</v>
      </c>
      <c r="F1228" s="93"/>
      <c r="G1228" s="33" t="s">
        <v>887</v>
      </c>
      <c r="H1228" s="27" t="s">
        <v>1561</v>
      </c>
      <c r="I1228" s="63" t="s">
        <v>1562</v>
      </c>
      <c r="J1228" s="21"/>
      <c r="K1228" s="21"/>
      <c r="L1228" s="21"/>
      <c r="M1228" s="21"/>
      <c r="N1228" s="22">
        <f t="shared" si="1"/>
        <v>46206</v>
      </c>
      <c r="O1228" s="23">
        <f>'RESOLUCIONES EPG'!$N1228-'RESOLUCIONES EPG'!$D1228</f>
        <v>3539</v>
      </c>
    </row>
    <row r="1229" ht="15.75" customHeight="1">
      <c r="A1229" s="29" t="str">
        <f>'RESOLUCIONES 2015'!A5599:H5599</f>
        <v/>
      </c>
      <c r="B1229" s="34"/>
      <c r="C1229" s="74">
        <v>616.0</v>
      </c>
      <c r="D1229" s="35">
        <v>42667.0</v>
      </c>
      <c r="E1229" s="33" t="s">
        <v>1563</v>
      </c>
      <c r="F1229" s="35"/>
      <c r="G1229" s="42" t="s">
        <v>1410</v>
      </c>
      <c r="H1229" s="27" t="s">
        <v>1564</v>
      </c>
      <c r="I1229" s="63" t="s">
        <v>1565</v>
      </c>
      <c r="J1229" s="21"/>
      <c r="K1229" s="21"/>
      <c r="L1229" s="21"/>
      <c r="M1229" s="21"/>
      <c r="N1229" s="22">
        <f t="shared" si="1"/>
        <v>46206</v>
      </c>
      <c r="O1229" s="23">
        <f>'RESOLUCIONES EPG'!$N1229-'RESOLUCIONES EPG'!$D1229</f>
        <v>3539</v>
      </c>
    </row>
    <row r="1230" ht="16.5" customHeight="1">
      <c r="A1230" s="29" t="str">
        <f>'RESOLUCIONES 2015'!A5597:H5597</f>
        <v/>
      </c>
      <c r="B1230" s="34"/>
      <c r="C1230" s="74">
        <v>614.0</v>
      </c>
      <c r="D1230" s="35">
        <v>42667.0</v>
      </c>
      <c r="E1230" s="33" t="s">
        <v>1448</v>
      </c>
      <c r="F1230" s="35"/>
      <c r="G1230" s="33" t="s">
        <v>802</v>
      </c>
      <c r="H1230" s="27"/>
      <c r="I1230" s="63" t="s">
        <v>1566</v>
      </c>
      <c r="J1230" s="21"/>
      <c r="K1230" s="21"/>
      <c r="L1230" s="21"/>
      <c r="M1230" s="21"/>
      <c r="N1230" s="22">
        <f t="shared" si="1"/>
        <v>46206</v>
      </c>
      <c r="O1230" s="23">
        <f>'RESOLUCIONES EPG'!$N1230-'RESOLUCIONES EPG'!$D1230</f>
        <v>3539</v>
      </c>
    </row>
    <row r="1231" ht="15.75" customHeight="1">
      <c r="A1231" s="29" t="str">
        <f>'RESOLUCIONES 2015'!A5594:H5594</f>
        <v/>
      </c>
      <c r="B1231" s="34"/>
      <c r="C1231" s="74">
        <v>611.0</v>
      </c>
      <c r="D1231" s="35">
        <v>42667.0</v>
      </c>
      <c r="E1231" s="33" t="s">
        <v>1567</v>
      </c>
      <c r="F1231" s="35"/>
      <c r="G1231" s="33" t="s">
        <v>887</v>
      </c>
      <c r="H1231" s="27"/>
      <c r="I1231" s="63" t="s">
        <v>1568</v>
      </c>
      <c r="J1231" s="21"/>
      <c r="K1231" s="21"/>
      <c r="L1231" s="21"/>
      <c r="M1231" s="21"/>
      <c r="N1231" s="22">
        <f t="shared" si="1"/>
        <v>46206</v>
      </c>
      <c r="O1231" s="23">
        <f>'RESOLUCIONES EPG'!$N1231-'RESOLUCIONES EPG'!$D1231</f>
        <v>3539</v>
      </c>
    </row>
    <row r="1232" ht="15.75" customHeight="1">
      <c r="A1232" s="29" t="str">
        <f>'RESOLUCIONES 2015'!A5593:H5593</f>
        <v/>
      </c>
      <c r="B1232" s="34"/>
      <c r="C1232" s="74">
        <v>610.0</v>
      </c>
      <c r="D1232" s="35">
        <v>42667.0</v>
      </c>
      <c r="E1232" s="33" t="s">
        <v>1569</v>
      </c>
      <c r="F1232" s="35"/>
      <c r="G1232" s="33" t="s">
        <v>887</v>
      </c>
      <c r="H1232" s="27"/>
      <c r="I1232" s="63" t="s">
        <v>1570</v>
      </c>
      <c r="J1232" s="21"/>
      <c r="K1232" s="21"/>
      <c r="L1232" s="21"/>
      <c r="M1232" s="21"/>
      <c r="N1232" s="22">
        <f t="shared" si="1"/>
        <v>46206</v>
      </c>
      <c r="O1232" s="23">
        <f>'RESOLUCIONES EPG'!$N1232-'RESOLUCIONES EPG'!$D1232</f>
        <v>3539</v>
      </c>
    </row>
    <row r="1233" ht="15.75" customHeight="1">
      <c r="A1233" s="29" t="str">
        <f>'RESOLUCIONES 2015'!A5607:H5607</f>
        <v/>
      </c>
      <c r="B1233" s="34"/>
      <c r="C1233" s="74">
        <v>624.0</v>
      </c>
      <c r="D1233" s="35">
        <v>42668.0</v>
      </c>
      <c r="E1233" s="43" t="s">
        <v>1571</v>
      </c>
      <c r="F1233" s="35"/>
      <c r="G1233" s="33" t="s">
        <v>887</v>
      </c>
      <c r="H1233" s="27"/>
      <c r="I1233" s="63" t="s">
        <v>1572</v>
      </c>
      <c r="J1233" s="21"/>
      <c r="K1233" s="21"/>
      <c r="L1233" s="21"/>
      <c r="M1233" s="21"/>
      <c r="N1233" s="22">
        <f t="shared" si="1"/>
        <v>46206</v>
      </c>
      <c r="O1233" s="23">
        <f>'RESOLUCIONES EPG'!$N1233-'RESOLUCIONES EPG'!$D1233</f>
        <v>3538</v>
      </c>
    </row>
    <row r="1234" ht="15.75" customHeight="1">
      <c r="A1234" s="29" t="str">
        <f>'RESOLUCIONES 2015'!A5608:H5608</f>
        <v/>
      </c>
      <c r="B1234" s="34"/>
      <c r="C1234" s="74">
        <v>625.0</v>
      </c>
      <c r="D1234" s="35">
        <v>42668.0</v>
      </c>
      <c r="E1234" s="43" t="s">
        <v>1460</v>
      </c>
      <c r="F1234" s="35"/>
      <c r="G1234" s="33" t="s">
        <v>131</v>
      </c>
      <c r="H1234" s="27"/>
      <c r="I1234" s="63" t="s">
        <v>1573</v>
      </c>
      <c r="J1234" s="21"/>
      <c r="K1234" s="21"/>
      <c r="L1234" s="21"/>
      <c r="M1234" s="21"/>
      <c r="N1234" s="22">
        <f t="shared" si="1"/>
        <v>46206</v>
      </c>
      <c r="O1234" s="23">
        <f>'RESOLUCIONES EPG'!$N1234-'RESOLUCIONES EPG'!$D1234</f>
        <v>3538</v>
      </c>
    </row>
    <row r="1235" ht="15.75" customHeight="1">
      <c r="A1235" s="29" t="str">
        <f>'RESOLUCIONES 2015'!A5610:H5610</f>
        <v/>
      </c>
      <c r="B1235" s="34"/>
      <c r="C1235" s="24">
        <v>627.0</v>
      </c>
      <c r="D1235" s="35">
        <v>42668.0</v>
      </c>
      <c r="E1235" s="33" t="s">
        <v>1574</v>
      </c>
      <c r="F1235" s="35"/>
      <c r="G1235" s="33" t="s">
        <v>1575</v>
      </c>
      <c r="H1235" s="27"/>
      <c r="I1235" s="63" t="s">
        <v>1576</v>
      </c>
      <c r="J1235" s="21"/>
      <c r="K1235" s="21"/>
      <c r="L1235" s="21"/>
      <c r="M1235" s="21"/>
      <c r="N1235" s="22">
        <f t="shared" si="1"/>
        <v>46206</v>
      </c>
      <c r="O1235" s="23">
        <f>'RESOLUCIONES EPG'!$N1235-'RESOLUCIONES EPG'!$D1235</f>
        <v>3538</v>
      </c>
    </row>
    <row r="1236" ht="16.5" customHeight="1">
      <c r="A1236" s="29" t="str">
        <f>'RESOLUCIONES 2015'!A5605:H5605</f>
        <v/>
      </c>
      <c r="B1236" s="34"/>
      <c r="C1236" s="74">
        <v>622.0</v>
      </c>
      <c r="D1236" s="35">
        <v>42668.0</v>
      </c>
      <c r="E1236" s="33" t="s">
        <v>1577</v>
      </c>
      <c r="F1236" s="35"/>
      <c r="G1236" s="33" t="s">
        <v>887</v>
      </c>
      <c r="H1236" s="27"/>
      <c r="I1236" s="63" t="s">
        <v>1578</v>
      </c>
      <c r="J1236" s="21"/>
      <c r="K1236" s="21"/>
      <c r="L1236" s="21"/>
      <c r="M1236" s="21"/>
      <c r="N1236" s="22">
        <f t="shared" si="1"/>
        <v>46206</v>
      </c>
      <c r="O1236" s="23">
        <f>'RESOLUCIONES EPG'!$N1236-'RESOLUCIONES EPG'!$D1236</f>
        <v>3538</v>
      </c>
    </row>
    <row r="1237" ht="16.5" customHeight="1">
      <c r="A1237" s="29" t="str">
        <f>'RESOLUCIONES 2015'!A5604:H5604</f>
        <v/>
      </c>
      <c r="B1237" s="34"/>
      <c r="C1237" s="74">
        <v>621.0</v>
      </c>
      <c r="D1237" s="35">
        <v>42668.0</v>
      </c>
      <c r="E1237" s="33" t="s">
        <v>1579</v>
      </c>
      <c r="F1237" s="35"/>
      <c r="G1237" s="33" t="s">
        <v>887</v>
      </c>
      <c r="H1237" s="27"/>
      <c r="I1237" s="63" t="s">
        <v>1580</v>
      </c>
      <c r="J1237" s="21"/>
      <c r="K1237" s="21"/>
      <c r="L1237" s="21"/>
      <c r="M1237" s="21"/>
      <c r="N1237" s="22">
        <f t="shared" si="1"/>
        <v>46206</v>
      </c>
      <c r="O1237" s="23">
        <f>'RESOLUCIONES EPG'!$N1237-'RESOLUCIONES EPG'!$D1237</f>
        <v>3538</v>
      </c>
    </row>
    <row r="1238" ht="16.5" customHeight="1">
      <c r="A1238" s="29" t="str">
        <f>'RESOLUCIONES 2015'!A5602:H5602</f>
        <v/>
      </c>
      <c r="B1238" s="34"/>
      <c r="C1238" s="74">
        <v>619.0</v>
      </c>
      <c r="D1238" s="35">
        <v>42668.0</v>
      </c>
      <c r="E1238" s="33" t="s">
        <v>1541</v>
      </c>
      <c r="F1238" s="35"/>
      <c r="G1238" s="33" t="s">
        <v>1581</v>
      </c>
      <c r="H1238" s="27"/>
      <c r="I1238" s="63" t="s">
        <v>1582</v>
      </c>
      <c r="J1238" s="21"/>
      <c r="K1238" s="21"/>
      <c r="L1238" s="21"/>
      <c r="M1238" s="21"/>
      <c r="N1238" s="22">
        <f t="shared" si="1"/>
        <v>46206</v>
      </c>
      <c r="O1238" s="23">
        <f>'RESOLUCIONES EPG'!$N1238-'RESOLUCIONES EPG'!$D1238</f>
        <v>3538</v>
      </c>
    </row>
    <row r="1239" ht="16.5" customHeight="1">
      <c r="A1239" s="29" t="str">
        <f>'RESOLUCIONES 2015'!A5611:H5611</f>
        <v/>
      </c>
      <c r="B1239" s="34"/>
      <c r="C1239" s="24">
        <v>628.0</v>
      </c>
      <c r="D1239" s="35">
        <v>42668.0</v>
      </c>
      <c r="E1239" s="33" t="s">
        <v>1583</v>
      </c>
      <c r="F1239" s="35"/>
      <c r="G1239" s="33" t="s">
        <v>1584</v>
      </c>
      <c r="H1239" s="27"/>
      <c r="I1239" s="63" t="s">
        <v>1585</v>
      </c>
      <c r="J1239" s="21"/>
      <c r="K1239" s="21"/>
      <c r="L1239" s="21"/>
      <c r="M1239" s="21"/>
      <c r="N1239" s="22">
        <f t="shared" si="1"/>
        <v>46206</v>
      </c>
      <c r="O1239" s="23">
        <f>'RESOLUCIONES EPG'!$N1239-'RESOLUCIONES EPG'!$D1239</f>
        <v>3538</v>
      </c>
    </row>
    <row r="1240" ht="16.5" customHeight="1">
      <c r="A1240" s="29" t="str">
        <f>'RESOLUCIONES 2015'!A5603:H5603</f>
        <v/>
      </c>
      <c r="B1240" s="34"/>
      <c r="C1240" s="74">
        <v>620.0</v>
      </c>
      <c r="D1240" s="35">
        <v>42668.0</v>
      </c>
      <c r="E1240" s="33" t="s">
        <v>1586</v>
      </c>
      <c r="F1240" s="35"/>
      <c r="G1240" s="33" t="s">
        <v>887</v>
      </c>
      <c r="H1240" s="27"/>
      <c r="I1240" s="63" t="s">
        <v>1587</v>
      </c>
      <c r="J1240" s="21"/>
      <c r="K1240" s="21"/>
      <c r="L1240" s="21"/>
      <c r="M1240" s="21"/>
      <c r="N1240" s="22">
        <f t="shared" si="1"/>
        <v>46206</v>
      </c>
      <c r="O1240" s="23">
        <f>'RESOLUCIONES EPG'!$N1240-'RESOLUCIONES EPG'!$D1240</f>
        <v>3538</v>
      </c>
    </row>
    <row r="1241" ht="16.5" customHeight="1">
      <c r="A1241" s="29" t="str">
        <f>'RESOLUCIONES 2015'!A5609:H5609</f>
        <v/>
      </c>
      <c r="B1241" s="34"/>
      <c r="C1241" s="24">
        <v>626.0</v>
      </c>
      <c r="D1241" s="35">
        <v>42668.0</v>
      </c>
      <c r="E1241" s="33" t="s">
        <v>1268</v>
      </c>
      <c r="F1241" s="35"/>
      <c r="G1241" s="33" t="s">
        <v>887</v>
      </c>
      <c r="H1241" s="27" t="s">
        <v>1588</v>
      </c>
      <c r="I1241" s="63" t="s">
        <v>1589</v>
      </c>
      <c r="J1241" s="21"/>
      <c r="K1241" s="21"/>
      <c r="L1241" s="21"/>
      <c r="M1241" s="21"/>
      <c r="N1241" s="22">
        <f t="shared" si="1"/>
        <v>46206</v>
      </c>
      <c r="O1241" s="23">
        <f>'RESOLUCIONES EPG'!$N1241-'RESOLUCIONES EPG'!$D1241</f>
        <v>3538</v>
      </c>
    </row>
    <row r="1242" ht="15.75" customHeight="1">
      <c r="A1242" s="29" t="str">
        <f>'RESOLUCIONES 2015'!A5606:H5606</f>
        <v/>
      </c>
      <c r="B1242" s="34"/>
      <c r="C1242" s="74">
        <v>623.0</v>
      </c>
      <c r="D1242" s="56">
        <v>42668.0</v>
      </c>
      <c r="E1242" s="55" t="s">
        <v>1590</v>
      </c>
      <c r="F1242" s="56"/>
      <c r="G1242" s="55"/>
      <c r="H1242" s="94"/>
      <c r="I1242" s="63" t="s">
        <v>1591</v>
      </c>
      <c r="J1242" s="21"/>
      <c r="K1242" s="21"/>
      <c r="L1242" s="21"/>
      <c r="M1242" s="21"/>
      <c r="N1242" s="22">
        <f t="shared" si="1"/>
        <v>46206</v>
      </c>
      <c r="O1242" s="23">
        <f>'RESOLUCIONES EPG'!$N1242-'RESOLUCIONES EPG'!$D1242</f>
        <v>3538</v>
      </c>
    </row>
    <row r="1243" ht="15.75" customHeight="1">
      <c r="A1243" s="29" t="str">
        <f>'RESOLUCIONES 2015'!A5613:H5613</f>
        <v/>
      </c>
      <c r="B1243" s="34"/>
      <c r="C1243" s="24">
        <v>630.0</v>
      </c>
      <c r="D1243" s="35">
        <v>42671.0</v>
      </c>
      <c r="E1243" s="33" t="s">
        <v>1592</v>
      </c>
      <c r="F1243" s="35"/>
      <c r="G1243" s="33" t="s">
        <v>1593</v>
      </c>
      <c r="H1243" s="27"/>
      <c r="I1243" s="63" t="s">
        <v>1594</v>
      </c>
      <c r="J1243" s="21"/>
      <c r="K1243" s="21"/>
      <c r="L1243" s="21"/>
      <c r="M1243" s="21"/>
      <c r="N1243" s="22">
        <f t="shared" si="1"/>
        <v>46206</v>
      </c>
      <c r="O1243" s="23">
        <f>'RESOLUCIONES EPG'!$N1243-'RESOLUCIONES EPG'!$D1243</f>
        <v>3535</v>
      </c>
    </row>
    <row r="1244" ht="15.75" customHeight="1">
      <c r="A1244" s="29" t="str">
        <f>'RESOLUCIONES 2015'!A5614:H5614</f>
        <v/>
      </c>
      <c r="B1244" s="34"/>
      <c r="C1244" s="24">
        <v>631.0</v>
      </c>
      <c r="D1244" s="35">
        <v>42671.0</v>
      </c>
      <c r="E1244" s="33" t="s">
        <v>1358</v>
      </c>
      <c r="F1244" s="35"/>
      <c r="G1244" s="33" t="s">
        <v>1497</v>
      </c>
      <c r="H1244" s="27"/>
      <c r="I1244" s="63" t="s">
        <v>1595</v>
      </c>
      <c r="J1244" s="21"/>
      <c r="K1244" s="21"/>
      <c r="L1244" s="21"/>
      <c r="M1244" s="21"/>
      <c r="N1244" s="22">
        <f t="shared" si="1"/>
        <v>46206</v>
      </c>
      <c r="O1244" s="23">
        <f>'RESOLUCIONES EPG'!$N1244-'RESOLUCIONES EPG'!$D1244</f>
        <v>3535</v>
      </c>
    </row>
    <row r="1245" ht="15.75" customHeight="1">
      <c r="A1245" s="29" t="str">
        <f>'RESOLUCIONES 2015'!A5612:H5612</f>
        <v/>
      </c>
      <c r="B1245" s="34"/>
      <c r="C1245" s="24">
        <v>629.0</v>
      </c>
      <c r="D1245" s="35">
        <v>42671.0</v>
      </c>
      <c r="E1245" s="43" t="s">
        <v>1360</v>
      </c>
      <c r="F1245" s="35"/>
      <c r="G1245" s="33" t="s">
        <v>1596</v>
      </c>
      <c r="H1245" s="27"/>
      <c r="I1245" s="63" t="s">
        <v>1597</v>
      </c>
      <c r="J1245" s="21"/>
      <c r="K1245" s="21"/>
      <c r="L1245" s="21"/>
      <c r="M1245" s="21"/>
      <c r="N1245" s="22">
        <f t="shared" si="1"/>
        <v>46206</v>
      </c>
      <c r="O1245" s="23">
        <f>'RESOLUCIONES EPG'!$N1245-'RESOLUCIONES EPG'!$D1245</f>
        <v>3535</v>
      </c>
    </row>
    <row r="1246" ht="15.75" customHeight="1">
      <c r="A1246" s="29" t="str">
        <f>'RESOLUCIONES 2015'!A5615:H5615</f>
        <v/>
      </c>
      <c r="B1246" s="34"/>
      <c r="C1246" s="24">
        <v>632.0</v>
      </c>
      <c r="D1246" s="35">
        <v>42672.0</v>
      </c>
      <c r="E1246" s="43" t="s">
        <v>1598</v>
      </c>
      <c r="F1246" s="35"/>
      <c r="G1246" s="33" t="s">
        <v>1497</v>
      </c>
      <c r="H1246" s="27"/>
      <c r="I1246" s="63" t="s">
        <v>1599</v>
      </c>
      <c r="J1246" s="21"/>
      <c r="K1246" s="21"/>
      <c r="L1246" s="21"/>
      <c r="M1246" s="21"/>
      <c r="N1246" s="22">
        <f t="shared" si="1"/>
        <v>46206</v>
      </c>
      <c r="O1246" s="23">
        <f>'RESOLUCIONES EPG'!$N1246-'RESOLUCIONES EPG'!$D1246</f>
        <v>3534</v>
      </c>
    </row>
    <row r="1247" ht="16.5" customHeight="1">
      <c r="A1247" s="29" t="str">
        <f>'RESOLUCIONES 2015'!A5617:H5617</f>
        <v/>
      </c>
      <c r="B1247" s="34"/>
      <c r="C1247" s="24">
        <v>634.0</v>
      </c>
      <c r="D1247" s="35">
        <v>42672.0</v>
      </c>
      <c r="E1247" s="33" t="s">
        <v>1600</v>
      </c>
      <c r="F1247" s="35"/>
      <c r="G1247" s="33" t="s">
        <v>887</v>
      </c>
      <c r="H1247" s="27"/>
      <c r="I1247" s="63" t="s">
        <v>1601</v>
      </c>
      <c r="J1247" s="21"/>
      <c r="K1247" s="21"/>
      <c r="L1247" s="21"/>
      <c r="M1247" s="21"/>
      <c r="N1247" s="22">
        <f t="shared" si="1"/>
        <v>46206</v>
      </c>
      <c r="O1247" s="23">
        <f>'RESOLUCIONES EPG'!$N1247-'RESOLUCIONES EPG'!$D1247</f>
        <v>3534</v>
      </c>
    </row>
    <row r="1248" ht="15.75" customHeight="1">
      <c r="A1248" s="29" t="str">
        <f>'RESOLUCIONES 2015'!A5618:H5618</f>
        <v/>
      </c>
      <c r="B1248" s="34"/>
      <c r="C1248" s="24">
        <v>635.0</v>
      </c>
      <c r="D1248" s="35">
        <v>42672.0</v>
      </c>
      <c r="E1248" s="33" t="s">
        <v>1602</v>
      </c>
      <c r="F1248" s="35"/>
      <c r="G1248" s="33" t="s">
        <v>887</v>
      </c>
      <c r="H1248" s="27"/>
      <c r="I1248" s="63" t="s">
        <v>1603</v>
      </c>
      <c r="J1248" s="21"/>
      <c r="K1248" s="21"/>
      <c r="L1248" s="21"/>
      <c r="M1248" s="21"/>
      <c r="N1248" s="22">
        <f t="shared" si="1"/>
        <v>46206</v>
      </c>
      <c r="O1248" s="23">
        <f>'RESOLUCIONES EPG'!$N1248-'RESOLUCIONES EPG'!$D1248</f>
        <v>3534</v>
      </c>
    </row>
    <row r="1249" ht="15.75" customHeight="1">
      <c r="A1249" s="29" t="str">
        <f>'RESOLUCIONES 2015'!A5616:H5616</f>
        <v/>
      </c>
      <c r="B1249" s="34"/>
      <c r="C1249" s="24">
        <v>633.0</v>
      </c>
      <c r="D1249" s="35">
        <v>42672.0</v>
      </c>
      <c r="E1249" s="33" t="s">
        <v>1604</v>
      </c>
      <c r="F1249" s="35"/>
      <c r="G1249" s="33" t="s">
        <v>887</v>
      </c>
      <c r="H1249" s="27"/>
      <c r="I1249" s="63" t="s">
        <v>1605</v>
      </c>
      <c r="J1249" s="21"/>
      <c r="K1249" s="21"/>
      <c r="L1249" s="21"/>
      <c r="M1249" s="21"/>
      <c r="N1249" s="22">
        <f t="shared" si="1"/>
        <v>46206</v>
      </c>
      <c r="O1249" s="23">
        <f>'RESOLUCIONES EPG'!$N1249-'RESOLUCIONES EPG'!$D1249</f>
        <v>3534</v>
      </c>
    </row>
    <row r="1250" ht="15.75" customHeight="1">
      <c r="A1250" s="29" t="str">
        <f>'RESOLUCIONES 2015'!A5622:H5622</f>
        <v/>
      </c>
      <c r="B1250" s="34"/>
      <c r="C1250" s="24">
        <v>639.0</v>
      </c>
      <c r="D1250" s="35">
        <v>42677.0</v>
      </c>
      <c r="E1250" s="33" t="s">
        <v>1606</v>
      </c>
      <c r="F1250" s="35"/>
      <c r="G1250" s="95" t="s">
        <v>1607</v>
      </c>
      <c r="H1250" s="27"/>
      <c r="I1250" s="63" t="s">
        <v>1608</v>
      </c>
      <c r="J1250" s="21"/>
      <c r="K1250" s="21"/>
      <c r="L1250" s="21"/>
      <c r="M1250" s="21"/>
      <c r="N1250" s="22">
        <f t="shared" si="1"/>
        <v>46206</v>
      </c>
      <c r="O1250" s="23">
        <f>'RESOLUCIONES EPG'!$N1250-'RESOLUCIONES EPG'!$D1250</f>
        <v>3529</v>
      </c>
    </row>
    <row r="1251" ht="15.75" customHeight="1">
      <c r="A1251" s="29" t="str">
        <f>'RESOLUCIONES 2015'!A5620:H5620</f>
        <v/>
      </c>
      <c r="B1251" s="34"/>
      <c r="C1251" s="24">
        <v>637.0</v>
      </c>
      <c r="D1251" s="35">
        <v>42677.0</v>
      </c>
      <c r="E1251" s="43" t="s">
        <v>1609</v>
      </c>
      <c r="F1251" s="35"/>
      <c r="G1251" s="33" t="s">
        <v>887</v>
      </c>
      <c r="H1251" s="27"/>
      <c r="I1251" s="63" t="s">
        <v>1610</v>
      </c>
      <c r="J1251" s="21"/>
      <c r="K1251" s="21"/>
      <c r="L1251" s="21"/>
      <c r="M1251" s="21"/>
      <c r="N1251" s="22">
        <f t="shared" si="1"/>
        <v>46206</v>
      </c>
      <c r="O1251" s="23">
        <f>'RESOLUCIONES EPG'!$N1251-'RESOLUCIONES EPG'!$D1251</f>
        <v>3529</v>
      </c>
    </row>
    <row r="1252" ht="16.5" customHeight="1">
      <c r="A1252" s="29" t="str">
        <f>'RESOLUCIONES 2015'!A5621:H5621</f>
        <v/>
      </c>
      <c r="B1252" s="34"/>
      <c r="C1252" s="24">
        <v>638.0</v>
      </c>
      <c r="D1252" s="35">
        <v>42677.0</v>
      </c>
      <c r="E1252" s="43" t="s">
        <v>1611</v>
      </c>
      <c r="F1252" s="35"/>
      <c r="G1252" s="33" t="s">
        <v>887</v>
      </c>
      <c r="H1252" s="27"/>
      <c r="I1252" s="63" t="s">
        <v>1612</v>
      </c>
      <c r="J1252" s="21"/>
      <c r="K1252" s="21"/>
      <c r="L1252" s="21"/>
      <c r="M1252" s="21"/>
      <c r="N1252" s="22">
        <f t="shared" si="1"/>
        <v>46206</v>
      </c>
      <c r="O1252" s="23">
        <f>'RESOLUCIONES EPG'!$N1252-'RESOLUCIONES EPG'!$D1252</f>
        <v>3529</v>
      </c>
    </row>
    <row r="1253" ht="16.5" customHeight="1">
      <c r="A1253" s="29" t="str">
        <f>'RESOLUCIONES 2015'!A5619:H5619</f>
        <v/>
      </c>
      <c r="B1253" s="34"/>
      <c r="C1253" s="24">
        <v>636.0</v>
      </c>
      <c r="D1253" s="35">
        <v>42677.0</v>
      </c>
      <c r="E1253" s="43" t="s">
        <v>1613</v>
      </c>
      <c r="F1253" s="35"/>
      <c r="G1253" s="33" t="s">
        <v>887</v>
      </c>
      <c r="H1253" s="27"/>
      <c r="I1253" s="63" t="s">
        <v>1614</v>
      </c>
      <c r="J1253" s="21"/>
      <c r="K1253" s="21"/>
      <c r="L1253" s="21"/>
      <c r="M1253" s="21"/>
      <c r="N1253" s="22">
        <f t="shared" si="1"/>
        <v>46206</v>
      </c>
      <c r="O1253" s="23">
        <f>'RESOLUCIONES EPG'!$N1253-'RESOLUCIONES EPG'!$D1253</f>
        <v>3529</v>
      </c>
    </row>
    <row r="1254" ht="16.5" customHeight="1">
      <c r="A1254" s="29" t="str">
        <f>'RESOLUCIONES 2015'!A5623:H5623</f>
        <v/>
      </c>
      <c r="B1254" s="34"/>
      <c r="C1254" s="24">
        <v>640.0</v>
      </c>
      <c r="D1254" s="35">
        <v>42677.0</v>
      </c>
      <c r="E1254" s="33" t="s">
        <v>1615</v>
      </c>
      <c r="F1254" s="35"/>
      <c r="G1254" s="33" t="s">
        <v>1616</v>
      </c>
      <c r="H1254" s="27"/>
      <c r="I1254" s="63" t="s">
        <v>1617</v>
      </c>
      <c r="J1254" s="21"/>
      <c r="K1254" s="21"/>
      <c r="L1254" s="21"/>
      <c r="M1254" s="21"/>
      <c r="N1254" s="22">
        <f t="shared" si="1"/>
        <v>46206</v>
      </c>
      <c r="O1254" s="23">
        <f>'RESOLUCIONES EPG'!$N1254-'RESOLUCIONES EPG'!$D1254</f>
        <v>3529</v>
      </c>
    </row>
    <row r="1255" ht="15.75" customHeight="1">
      <c r="A1255" s="29" t="str">
        <f>'RESOLUCIONES 2015'!A5624:H5624</f>
        <v/>
      </c>
      <c r="B1255" s="34"/>
      <c r="C1255" s="24">
        <v>641.0</v>
      </c>
      <c r="D1255" s="35">
        <v>42678.0</v>
      </c>
      <c r="E1255" s="33" t="s">
        <v>1618</v>
      </c>
      <c r="F1255" s="35"/>
      <c r="G1255" s="33" t="s">
        <v>1619</v>
      </c>
      <c r="H1255" s="27"/>
      <c r="I1255" s="63" t="s">
        <v>1620</v>
      </c>
      <c r="J1255" s="21"/>
      <c r="K1255" s="21"/>
      <c r="L1255" s="21"/>
      <c r="M1255" s="21"/>
      <c r="N1255" s="22">
        <f t="shared" si="1"/>
        <v>46206</v>
      </c>
      <c r="O1255" s="23">
        <f>'RESOLUCIONES EPG'!$N1255-'RESOLUCIONES EPG'!$D1255</f>
        <v>3528</v>
      </c>
    </row>
    <row r="1256" ht="15.75" customHeight="1">
      <c r="A1256" s="29" t="str">
        <f>'RESOLUCIONES 2015'!A5632:H5632</f>
        <v/>
      </c>
      <c r="B1256" s="34"/>
      <c r="C1256" s="24">
        <v>649.0</v>
      </c>
      <c r="D1256" s="35">
        <v>42681.0</v>
      </c>
      <c r="E1256" s="33" t="s">
        <v>1621</v>
      </c>
      <c r="F1256" s="35"/>
      <c r="G1256" s="33" t="s">
        <v>887</v>
      </c>
      <c r="H1256" s="27"/>
      <c r="I1256" s="63" t="s">
        <v>1622</v>
      </c>
      <c r="J1256" s="21"/>
      <c r="K1256" s="21"/>
      <c r="L1256" s="21"/>
      <c r="M1256" s="21"/>
      <c r="N1256" s="22">
        <f t="shared" si="1"/>
        <v>46206</v>
      </c>
      <c r="O1256" s="23">
        <f>'RESOLUCIONES EPG'!$N1256-'RESOLUCIONES EPG'!$D1256</f>
        <v>3525</v>
      </c>
    </row>
    <row r="1257" ht="15.75" customHeight="1">
      <c r="A1257" s="29" t="str">
        <f>'RESOLUCIONES 2015'!A5628:H5628</f>
        <v/>
      </c>
      <c r="B1257" s="34"/>
      <c r="C1257" s="24">
        <v>645.0</v>
      </c>
      <c r="D1257" s="35">
        <v>42681.0</v>
      </c>
      <c r="E1257" s="33" t="s">
        <v>1623</v>
      </c>
      <c r="F1257" s="35"/>
      <c r="G1257" s="33" t="s">
        <v>1624</v>
      </c>
      <c r="H1257" s="27"/>
      <c r="I1257" s="63" t="s">
        <v>1625</v>
      </c>
      <c r="J1257" s="21"/>
      <c r="K1257" s="21"/>
      <c r="L1257" s="21"/>
      <c r="M1257" s="21"/>
      <c r="N1257" s="22">
        <f t="shared" si="1"/>
        <v>46206</v>
      </c>
      <c r="O1257" s="23">
        <f>'RESOLUCIONES EPG'!$N1257-'RESOLUCIONES EPG'!$D1257</f>
        <v>3525</v>
      </c>
    </row>
    <row r="1258" ht="15.75" customHeight="1">
      <c r="A1258" s="29" t="str">
        <f>'RESOLUCIONES 2015'!A5626:H5626</f>
        <v/>
      </c>
      <c r="B1258" s="34"/>
      <c r="C1258" s="24">
        <v>643.0</v>
      </c>
      <c r="D1258" s="35">
        <v>42681.0</v>
      </c>
      <c r="E1258" s="33" t="s">
        <v>1401</v>
      </c>
      <c r="F1258" s="35"/>
      <c r="G1258" s="33" t="s">
        <v>1370</v>
      </c>
      <c r="H1258" s="27" t="s">
        <v>601</v>
      </c>
      <c r="I1258" s="63" t="s">
        <v>1626</v>
      </c>
      <c r="J1258" s="21"/>
      <c r="K1258" s="21"/>
      <c r="L1258" s="21"/>
      <c r="M1258" s="21"/>
      <c r="N1258" s="22">
        <f t="shared" si="1"/>
        <v>46206</v>
      </c>
      <c r="O1258" s="23">
        <f>'RESOLUCIONES EPG'!$N1258-'RESOLUCIONES EPG'!$D1258</f>
        <v>3525</v>
      </c>
    </row>
    <row r="1259" ht="15.75" customHeight="1">
      <c r="A1259" s="29" t="str">
        <f>'RESOLUCIONES 2015'!A5630:H5630</f>
        <v/>
      </c>
      <c r="B1259" s="34"/>
      <c r="C1259" s="24">
        <v>647.0</v>
      </c>
      <c r="D1259" s="35">
        <v>42681.0</v>
      </c>
      <c r="E1259" s="33" t="s">
        <v>1627</v>
      </c>
      <c r="F1259" s="35"/>
      <c r="G1259" s="33" t="s">
        <v>887</v>
      </c>
      <c r="H1259" s="27"/>
      <c r="I1259" s="63" t="s">
        <v>1628</v>
      </c>
      <c r="J1259" s="21"/>
      <c r="K1259" s="21"/>
      <c r="L1259" s="21"/>
      <c r="M1259" s="21"/>
      <c r="N1259" s="22">
        <f t="shared" si="1"/>
        <v>46206</v>
      </c>
      <c r="O1259" s="23">
        <f>'RESOLUCIONES EPG'!$N1259-'RESOLUCIONES EPG'!$D1259</f>
        <v>3525</v>
      </c>
    </row>
    <row r="1260" ht="15.75" customHeight="1">
      <c r="A1260" s="29" t="str">
        <f>'RESOLUCIONES 2015'!A5627:H5627</f>
        <v/>
      </c>
      <c r="B1260" s="34"/>
      <c r="C1260" s="24">
        <v>644.0</v>
      </c>
      <c r="D1260" s="35">
        <v>42681.0</v>
      </c>
      <c r="E1260" s="43" t="s">
        <v>1629</v>
      </c>
      <c r="F1260" s="35"/>
      <c r="G1260" s="33" t="s">
        <v>1624</v>
      </c>
      <c r="H1260" s="27"/>
      <c r="I1260" s="63" t="s">
        <v>1630</v>
      </c>
      <c r="J1260" s="21"/>
      <c r="K1260" s="21"/>
      <c r="L1260" s="21"/>
      <c r="M1260" s="21"/>
      <c r="N1260" s="22">
        <f t="shared" si="1"/>
        <v>46206</v>
      </c>
      <c r="O1260" s="23">
        <f>'RESOLUCIONES EPG'!$N1260-'RESOLUCIONES EPG'!$D1260</f>
        <v>3525</v>
      </c>
    </row>
    <row r="1261" ht="15.75" customHeight="1">
      <c r="A1261" s="29" t="str">
        <f>'RESOLUCIONES 2015'!A5625:H5625</f>
        <v/>
      </c>
      <c r="B1261" s="34"/>
      <c r="C1261" s="24">
        <v>642.0</v>
      </c>
      <c r="D1261" s="35">
        <v>42681.0</v>
      </c>
      <c r="E1261" s="43" t="s">
        <v>1631</v>
      </c>
      <c r="F1261" s="35"/>
      <c r="G1261" s="33" t="s">
        <v>1149</v>
      </c>
      <c r="H1261" s="27"/>
      <c r="I1261" s="63" t="s">
        <v>1632</v>
      </c>
      <c r="J1261" s="21"/>
      <c r="K1261" s="21"/>
      <c r="L1261" s="21"/>
      <c r="M1261" s="21"/>
      <c r="N1261" s="22">
        <f t="shared" si="1"/>
        <v>46206</v>
      </c>
      <c r="O1261" s="23">
        <f>'RESOLUCIONES EPG'!$N1261-'RESOLUCIONES EPG'!$D1261</f>
        <v>3525</v>
      </c>
    </row>
    <row r="1262" ht="15.75" customHeight="1">
      <c r="A1262" s="29" t="str">
        <f>'RESOLUCIONES 2015'!A5629:H5629</f>
        <v/>
      </c>
      <c r="B1262" s="34"/>
      <c r="C1262" s="24">
        <v>646.0</v>
      </c>
      <c r="D1262" s="35">
        <v>42681.0</v>
      </c>
      <c r="E1262" s="33" t="s">
        <v>1633</v>
      </c>
      <c r="F1262" s="35"/>
      <c r="G1262" s="33" t="s">
        <v>887</v>
      </c>
      <c r="H1262" s="27"/>
      <c r="I1262" s="63" t="s">
        <v>1634</v>
      </c>
      <c r="J1262" s="21"/>
      <c r="K1262" s="21"/>
      <c r="L1262" s="21"/>
      <c r="M1262" s="21"/>
      <c r="N1262" s="22">
        <f t="shared" si="1"/>
        <v>46206</v>
      </c>
      <c r="O1262" s="23">
        <f>'RESOLUCIONES EPG'!$N1262-'RESOLUCIONES EPG'!$D1262</f>
        <v>3525</v>
      </c>
    </row>
    <row r="1263" ht="15.75" customHeight="1">
      <c r="A1263" s="29" t="str">
        <f>'RESOLUCIONES 2015'!A5631:H5631</f>
        <v/>
      </c>
      <c r="B1263" s="34"/>
      <c r="C1263" s="24">
        <v>648.0</v>
      </c>
      <c r="D1263" s="35">
        <v>42681.0</v>
      </c>
      <c r="E1263" s="33" t="s">
        <v>1635</v>
      </c>
      <c r="F1263" s="35"/>
      <c r="G1263" s="33" t="s">
        <v>887</v>
      </c>
      <c r="H1263" s="27"/>
      <c r="I1263" s="63" t="s">
        <v>1636</v>
      </c>
      <c r="J1263" s="21"/>
      <c r="K1263" s="21"/>
      <c r="L1263" s="21"/>
      <c r="M1263" s="21"/>
      <c r="N1263" s="22">
        <f t="shared" si="1"/>
        <v>46206</v>
      </c>
      <c r="O1263" s="23">
        <f>'RESOLUCIONES EPG'!$N1263-'RESOLUCIONES EPG'!$D1263</f>
        <v>3525</v>
      </c>
    </row>
    <row r="1264" ht="15.75" customHeight="1">
      <c r="A1264" s="29" t="str">
        <f>'RESOLUCIONES 2015'!A5641:H5641</f>
        <v/>
      </c>
      <c r="B1264" s="34"/>
      <c r="C1264" s="24">
        <v>658.0</v>
      </c>
      <c r="D1264" s="35">
        <v>42682.0</v>
      </c>
      <c r="E1264" s="43" t="s">
        <v>1637</v>
      </c>
      <c r="F1264" s="35" t="s">
        <v>1638</v>
      </c>
      <c r="G1264" s="33" t="s">
        <v>887</v>
      </c>
      <c r="H1264" s="27"/>
      <c r="I1264" s="63" t="s">
        <v>1639</v>
      </c>
      <c r="J1264" s="21"/>
      <c r="K1264" s="21"/>
      <c r="L1264" s="21"/>
      <c r="M1264" s="21"/>
      <c r="N1264" s="22">
        <f t="shared" si="1"/>
        <v>46206</v>
      </c>
      <c r="O1264" s="23">
        <f>'RESOLUCIONES EPG'!$N1264-'RESOLUCIONES EPG'!$D1264</f>
        <v>3524</v>
      </c>
    </row>
    <row r="1265" ht="15.75" customHeight="1">
      <c r="A1265" s="29" t="str">
        <f>'RESOLUCIONES 2015'!A5637:H5637</f>
        <v/>
      </c>
      <c r="B1265" s="34"/>
      <c r="C1265" s="24">
        <v>654.0</v>
      </c>
      <c r="D1265" s="35">
        <v>42682.0</v>
      </c>
      <c r="E1265" s="33" t="s">
        <v>1640</v>
      </c>
      <c r="F1265" s="35"/>
      <c r="G1265" s="42" t="s">
        <v>994</v>
      </c>
      <c r="H1265" s="27" t="s">
        <v>1430</v>
      </c>
      <c r="I1265" s="63" t="s">
        <v>1641</v>
      </c>
      <c r="J1265" s="21"/>
      <c r="K1265" s="21"/>
      <c r="L1265" s="21"/>
      <c r="M1265" s="21"/>
      <c r="N1265" s="22">
        <f t="shared" si="1"/>
        <v>46206</v>
      </c>
      <c r="O1265" s="23">
        <f>'RESOLUCIONES EPG'!$N1265-'RESOLUCIONES EPG'!$D1265</f>
        <v>3524</v>
      </c>
    </row>
    <row r="1266" ht="16.5" customHeight="1">
      <c r="A1266" s="29" t="str">
        <f>'RESOLUCIONES 2015'!A5635:H5635</f>
        <v/>
      </c>
      <c r="B1266" s="34"/>
      <c r="C1266" s="24">
        <v>652.0</v>
      </c>
      <c r="D1266" s="35">
        <v>42682.0</v>
      </c>
      <c r="E1266" s="33" t="s">
        <v>1642</v>
      </c>
      <c r="F1266" s="35"/>
      <c r="G1266" s="33" t="s">
        <v>1593</v>
      </c>
      <c r="H1266" s="27"/>
      <c r="I1266" s="63" t="s">
        <v>1643</v>
      </c>
      <c r="J1266" s="21"/>
      <c r="K1266" s="21"/>
      <c r="L1266" s="21"/>
      <c r="M1266" s="21"/>
      <c r="N1266" s="22">
        <f t="shared" si="1"/>
        <v>46206</v>
      </c>
      <c r="O1266" s="23">
        <f>'RESOLUCIONES EPG'!$N1266-'RESOLUCIONES EPG'!$D1266</f>
        <v>3524</v>
      </c>
    </row>
    <row r="1267" ht="15.75" customHeight="1">
      <c r="A1267" s="29" t="str">
        <f>'RESOLUCIONES 2015'!A5636:H5636</f>
        <v/>
      </c>
      <c r="B1267" s="34"/>
      <c r="C1267" s="24">
        <v>653.0</v>
      </c>
      <c r="D1267" s="35">
        <v>42682.0</v>
      </c>
      <c r="E1267" s="43" t="s">
        <v>1644</v>
      </c>
      <c r="F1267" s="35"/>
      <c r="G1267" s="42" t="s">
        <v>994</v>
      </c>
      <c r="H1267" s="27" t="s">
        <v>1645</v>
      </c>
      <c r="I1267" s="63" t="s">
        <v>1646</v>
      </c>
      <c r="J1267" s="21"/>
      <c r="K1267" s="21"/>
      <c r="L1267" s="21"/>
      <c r="M1267" s="21"/>
      <c r="N1267" s="22">
        <f t="shared" si="1"/>
        <v>46206</v>
      </c>
      <c r="O1267" s="23">
        <f>'RESOLUCIONES EPG'!$N1267-'RESOLUCIONES EPG'!$D1267</f>
        <v>3524</v>
      </c>
    </row>
    <row r="1268" ht="16.5" customHeight="1">
      <c r="A1268" s="29" t="str">
        <f>'RESOLUCIONES 2015'!A5638:H5638</f>
        <v/>
      </c>
      <c r="B1268" s="34"/>
      <c r="C1268" s="24">
        <v>655.0</v>
      </c>
      <c r="D1268" s="35">
        <v>42682.0</v>
      </c>
      <c r="E1268" s="43" t="s">
        <v>1419</v>
      </c>
      <c r="F1268" s="35"/>
      <c r="G1268" s="42" t="s">
        <v>1370</v>
      </c>
      <c r="H1268" s="27" t="s">
        <v>1645</v>
      </c>
      <c r="I1268" s="63" t="s">
        <v>1647</v>
      </c>
      <c r="J1268" s="21"/>
      <c r="K1268" s="21"/>
      <c r="L1268" s="21"/>
      <c r="M1268" s="21"/>
      <c r="N1268" s="22">
        <f t="shared" si="1"/>
        <v>46206</v>
      </c>
      <c r="O1268" s="23">
        <f>'RESOLUCIONES EPG'!$N1268-'RESOLUCIONES EPG'!$D1268</f>
        <v>3524</v>
      </c>
    </row>
    <row r="1269" ht="16.5" customHeight="1">
      <c r="A1269" s="29" t="str">
        <f>'RESOLUCIONES 2015'!A5639:H5639</f>
        <v/>
      </c>
      <c r="B1269" s="34"/>
      <c r="C1269" s="24">
        <v>656.0</v>
      </c>
      <c r="D1269" s="35">
        <v>42682.0</v>
      </c>
      <c r="E1269" s="33" t="s">
        <v>1648</v>
      </c>
      <c r="F1269" s="35"/>
      <c r="G1269" s="33" t="s">
        <v>887</v>
      </c>
      <c r="H1269" s="27"/>
      <c r="I1269" s="63" t="s">
        <v>1649</v>
      </c>
      <c r="J1269" s="21"/>
      <c r="K1269" s="21"/>
      <c r="L1269" s="21"/>
      <c r="M1269" s="21"/>
      <c r="N1269" s="22">
        <f t="shared" si="1"/>
        <v>46206</v>
      </c>
      <c r="O1269" s="23">
        <f>'RESOLUCIONES EPG'!$N1269-'RESOLUCIONES EPG'!$D1269</f>
        <v>3524</v>
      </c>
    </row>
    <row r="1270" ht="16.5" customHeight="1">
      <c r="A1270" s="29" t="str">
        <f>'RESOLUCIONES 2015'!A5645:H5645</f>
        <v/>
      </c>
      <c r="B1270" s="34"/>
      <c r="C1270" s="24">
        <v>661.0</v>
      </c>
      <c r="D1270" s="35">
        <v>42682.0</v>
      </c>
      <c r="E1270" s="33" t="s">
        <v>1650</v>
      </c>
      <c r="F1270" s="35"/>
      <c r="G1270" s="33" t="s">
        <v>131</v>
      </c>
      <c r="H1270" s="27"/>
      <c r="I1270" s="63" t="s">
        <v>1651</v>
      </c>
      <c r="J1270" s="21"/>
      <c r="K1270" s="21"/>
      <c r="L1270" s="21"/>
      <c r="M1270" s="21"/>
      <c r="N1270" s="22">
        <f t="shared" si="1"/>
        <v>46206</v>
      </c>
      <c r="O1270" s="23">
        <f>'RESOLUCIONES EPG'!$N1270-'RESOLUCIONES EPG'!$D1270</f>
        <v>3524</v>
      </c>
    </row>
    <row r="1271" ht="16.5" customHeight="1">
      <c r="A1271" s="29" t="str">
        <f>'RESOLUCIONES 2015'!A5634:H5634</f>
        <v/>
      </c>
      <c r="B1271" s="34"/>
      <c r="C1271" s="24">
        <v>651.0</v>
      </c>
      <c r="D1271" s="35">
        <v>42682.0</v>
      </c>
      <c r="E1271" s="33" t="s">
        <v>1652</v>
      </c>
      <c r="F1271" s="35"/>
      <c r="G1271" s="33" t="s">
        <v>1593</v>
      </c>
      <c r="H1271" s="27"/>
      <c r="I1271" s="63" t="s">
        <v>1653</v>
      </c>
      <c r="J1271" s="21"/>
      <c r="K1271" s="21"/>
      <c r="L1271" s="21"/>
      <c r="M1271" s="21"/>
      <c r="N1271" s="22">
        <f t="shared" si="1"/>
        <v>46206</v>
      </c>
      <c r="O1271" s="23">
        <f>'RESOLUCIONES EPG'!$N1271-'RESOLUCIONES EPG'!$D1271</f>
        <v>3524</v>
      </c>
    </row>
    <row r="1272" ht="16.5" customHeight="1">
      <c r="A1272" s="29" t="str">
        <f>'RESOLUCIONES 2015'!A5642:H5642</f>
        <v/>
      </c>
      <c r="B1272" s="34"/>
      <c r="C1272" s="24">
        <v>659.0</v>
      </c>
      <c r="D1272" s="35">
        <v>42682.0</v>
      </c>
      <c r="E1272" s="33" t="s">
        <v>1654</v>
      </c>
      <c r="F1272" s="35"/>
      <c r="G1272" s="33" t="s">
        <v>1497</v>
      </c>
      <c r="H1272" s="27"/>
      <c r="I1272" s="63" t="s">
        <v>1655</v>
      </c>
      <c r="J1272" s="21"/>
      <c r="K1272" s="21"/>
      <c r="L1272" s="21"/>
      <c r="M1272" s="21"/>
      <c r="N1272" s="22">
        <f t="shared" si="1"/>
        <v>46206</v>
      </c>
      <c r="O1272" s="23">
        <f>'RESOLUCIONES EPG'!$N1272-'RESOLUCIONES EPG'!$D1272</f>
        <v>3524</v>
      </c>
    </row>
    <row r="1273" ht="15.75" customHeight="1">
      <c r="A1273" s="29" t="str">
        <f>'RESOLUCIONES 2015'!A5640:H5640</f>
        <v/>
      </c>
      <c r="B1273" s="34"/>
      <c r="C1273" s="24">
        <v>657.0</v>
      </c>
      <c r="D1273" s="35">
        <v>42682.0</v>
      </c>
      <c r="E1273" s="33" t="s">
        <v>1656</v>
      </c>
      <c r="F1273" s="35"/>
      <c r="G1273" s="33" t="s">
        <v>887</v>
      </c>
      <c r="H1273" s="27"/>
      <c r="I1273" s="63" t="s">
        <v>1657</v>
      </c>
      <c r="J1273" s="21"/>
      <c r="K1273" s="21"/>
      <c r="L1273" s="21"/>
      <c r="M1273" s="21"/>
      <c r="N1273" s="22">
        <f t="shared" si="1"/>
        <v>46206</v>
      </c>
      <c r="O1273" s="23">
        <f>'RESOLUCIONES EPG'!$N1273-'RESOLUCIONES EPG'!$D1273</f>
        <v>3524</v>
      </c>
    </row>
    <row r="1274" ht="16.5" customHeight="1">
      <c r="A1274" s="29" t="str">
        <f>'RESOLUCIONES 2015'!A5633:H5633</f>
        <v/>
      </c>
      <c r="B1274" s="34"/>
      <c r="C1274" s="24">
        <v>650.0</v>
      </c>
      <c r="D1274" s="35">
        <v>42682.0</v>
      </c>
      <c r="E1274" s="33" t="s">
        <v>1658</v>
      </c>
      <c r="F1274" s="35"/>
      <c r="G1274" s="33" t="s">
        <v>1624</v>
      </c>
      <c r="H1274" s="27"/>
      <c r="I1274" s="63" t="s">
        <v>1659</v>
      </c>
      <c r="J1274" s="21"/>
      <c r="K1274" s="21"/>
      <c r="L1274" s="21"/>
      <c r="M1274" s="21"/>
      <c r="N1274" s="22">
        <f t="shared" si="1"/>
        <v>46206</v>
      </c>
      <c r="O1274" s="23">
        <f>'RESOLUCIONES EPG'!$N1274-'RESOLUCIONES EPG'!$D1274</f>
        <v>3524</v>
      </c>
    </row>
    <row r="1275" ht="15.75" customHeight="1">
      <c r="A1275" s="29" t="str">
        <f>'RESOLUCIONES 2015'!A5643:H5643</f>
        <v/>
      </c>
      <c r="B1275" s="34"/>
      <c r="C1275" s="24">
        <v>660.0</v>
      </c>
      <c r="D1275" s="35">
        <v>42682.0</v>
      </c>
      <c r="E1275" s="33" t="s">
        <v>1660</v>
      </c>
      <c r="F1275" s="35"/>
      <c r="G1275" s="33"/>
      <c r="H1275" s="27"/>
      <c r="I1275" s="63" t="s">
        <v>1661</v>
      </c>
      <c r="J1275" s="21"/>
      <c r="K1275" s="21"/>
      <c r="L1275" s="21"/>
      <c r="M1275" s="21"/>
      <c r="N1275" s="22">
        <f t="shared" si="1"/>
        <v>46206</v>
      </c>
      <c r="O1275" s="23">
        <f>'RESOLUCIONES EPG'!$N1275-'RESOLUCIONES EPG'!$D1275</f>
        <v>3524</v>
      </c>
    </row>
    <row r="1276" ht="15.75" customHeight="1">
      <c r="A1276" s="29" t="str">
        <f>'RESOLUCIONES 2015'!A5646:H5646</f>
        <v/>
      </c>
      <c r="B1276" s="34"/>
      <c r="C1276" s="24">
        <v>662.0</v>
      </c>
      <c r="D1276" s="35">
        <v>42683.0</v>
      </c>
      <c r="E1276" s="33" t="s">
        <v>1474</v>
      </c>
      <c r="F1276" s="35"/>
      <c r="G1276" s="33" t="s">
        <v>131</v>
      </c>
      <c r="H1276" s="27"/>
      <c r="I1276" s="63" t="s">
        <v>1662</v>
      </c>
      <c r="J1276" s="21"/>
      <c r="K1276" s="21"/>
      <c r="L1276" s="21"/>
      <c r="M1276" s="21"/>
      <c r="N1276" s="22">
        <f t="shared" si="1"/>
        <v>46206</v>
      </c>
      <c r="O1276" s="23">
        <f>'RESOLUCIONES EPG'!$N1276-'RESOLUCIONES EPG'!$D1276</f>
        <v>3523</v>
      </c>
    </row>
    <row r="1277" ht="15.75" customHeight="1">
      <c r="A1277" s="29" t="str">
        <f>'RESOLUCIONES 2015'!A5647:H5647</f>
        <v/>
      </c>
      <c r="B1277" s="34"/>
      <c r="C1277" s="24">
        <v>663.0</v>
      </c>
      <c r="D1277" s="35">
        <v>42683.0</v>
      </c>
      <c r="E1277" s="33" t="s">
        <v>1507</v>
      </c>
      <c r="F1277" s="35"/>
      <c r="G1277" s="33" t="s">
        <v>1497</v>
      </c>
      <c r="H1277" s="27"/>
      <c r="I1277" s="63" t="s">
        <v>1663</v>
      </c>
      <c r="J1277" s="21"/>
      <c r="K1277" s="21"/>
      <c r="L1277" s="21"/>
      <c r="M1277" s="21"/>
      <c r="N1277" s="22">
        <f t="shared" si="1"/>
        <v>46206</v>
      </c>
      <c r="O1277" s="23">
        <f>'RESOLUCIONES EPG'!$N1277-'RESOLUCIONES EPG'!$D1277</f>
        <v>3523</v>
      </c>
    </row>
    <row r="1278" ht="15.75" customHeight="1">
      <c r="A1278" s="29" t="str">
        <f>'RESOLUCIONES 2015'!A5648:H5648</f>
        <v/>
      </c>
      <c r="B1278" s="34"/>
      <c r="C1278" s="24">
        <v>664.0</v>
      </c>
      <c r="D1278" s="35">
        <v>42683.0</v>
      </c>
      <c r="E1278" s="43" t="s">
        <v>1558</v>
      </c>
      <c r="F1278" s="35"/>
      <c r="G1278" s="33" t="s">
        <v>1497</v>
      </c>
      <c r="H1278" s="27"/>
      <c r="I1278" s="63" t="s">
        <v>1664</v>
      </c>
      <c r="J1278" s="21"/>
      <c r="K1278" s="21"/>
      <c r="L1278" s="21"/>
      <c r="M1278" s="21"/>
      <c r="N1278" s="22">
        <f t="shared" si="1"/>
        <v>46206</v>
      </c>
      <c r="O1278" s="23">
        <f>'RESOLUCIONES EPG'!$N1278-'RESOLUCIONES EPG'!$D1278</f>
        <v>3523</v>
      </c>
    </row>
    <row r="1279" ht="15.75" customHeight="1">
      <c r="A1279" s="29" t="str">
        <f>'RESOLUCIONES 2015'!A5649:H5649</f>
        <v/>
      </c>
      <c r="B1279" s="34"/>
      <c r="C1279" s="24">
        <v>665.0</v>
      </c>
      <c r="D1279" s="35">
        <v>42683.0</v>
      </c>
      <c r="E1279" s="43" t="s">
        <v>1514</v>
      </c>
      <c r="F1279" s="35"/>
      <c r="G1279" s="33" t="s">
        <v>1497</v>
      </c>
      <c r="H1279" s="27"/>
      <c r="I1279" s="63" t="s">
        <v>1647</v>
      </c>
      <c r="J1279" s="21"/>
      <c r="K1279" s="21"/>
      <c r="L1279" s="21"/>
      <c r="M1279" s="21"/>
      <c r="N1279" s="22">
        <f t="shared" si="1"/>
        <v>46206</v>
      </c>
      <c r="O1279" s="23">
        <f>'RESOLUCIONES EPG'!$N1279-'RESOLUCIONES EPG'!$D1279</f>
        <v>3523</v>
      </c>
    </row>
    <row r="1280" ht="15.75" customHeight="1">
      <c r="A1280" s="29" t="str">
        <f>'RESOLUCIONES 2015'!A5651:H5651</f>
        <v/>
      </c>
      <c r="B1280" s="34"/>
      <c r="C1280" s="24">
        <v>667.0</v>
      </c>
      <c r="D1280" s="35">
        <v>42683.0</v>
      </c>
      <c r="E1280" s="33" t="s">
        <v>1665</v>
      </c>
      <c r="F1280" s="35"/>
      <c r="G1280" s="33" t="s">
        <v>887</v>
      </c>
      <c r="H1280" s="27"/>
      <c r="I1280" s="63" t="s">
        <v>1666</v>
      </c>
      <c r="J1280" s="21"/>
      <c r="K1280" s="21"/>
      <c r="L1280" s="21"/>
      <c r="M1280" s="21"/>
      <c r="N1280" s="22">
        <f t="shared" si="1"/>
        <v>46206</v>
      </c>
      <c r="O1280" s="23">
        <f>'RESOLUCIONES EPG'!$N1280-'RESOLUCIONES EPG'!$D1280</f>
        <v>3523</v>
      </c>
    </row>
    <row r="1281" ht="15.75" customHeight="1">
      <c r="A1281" s="29" t="str">
        <f>'RESOLUCIONES 2015'!A5654:H5654</f>
        <v/>
      </c>
      <c r="B1281" s="34"/>
      <c r="C1281" s="24">
        <v>670.0</v>
      </c>
      <c r="D1281" s="35">
        <v>42683.0</v>
      </c>
      <c r="E1281" s="33" t="s">
        <v>1667</v>
      </c>
      <c r="F1281" s="35"/>
      <c r="G1281" s="33" t="s">
        <v>887</v>
      </c>
      <c r="H1281" s="27" t="s">
        <v>1668</v>
      </c>
      <c r="I1281" s="63" t="s">
        <v>1669</v>
      </c>
      <c r="J1281" s="21"/>
      <c r="K1281" s="21"/>
      <c r="L1281" s="21"/>
      <c r="M1281" s="21"/>
      <c r="N1281" s="22">
        <f t="shared" si="1"/>
        <v>46206</v>
      </c>
      <c r="O1281" s="23">
        <f>'RESOLUCIONES EPG'!$N1281-'RESOLUCIONES EPG'!$D1281</f>
        <v>3523</v>
      </c>
    </row>
    <row r="1282" ht="16.5" customHeight="1">
      <c r="A1282" s="29" t="str">
        <f>'RESOLUCIONES 2015'!A5650:H5650</f>
        <v/>
      </c>
      <c r="B1282" s="34"/>
      <c r="C1282" s="24">
        <v>666.0</v>
      </c>
      <c r="D1282" s="35">
        <v>42683.0</v>
      </c>
      <c r="E1282" s="43" t="s">
        <v>1670</v>
      </c>
      <c r="F1282" s="35"/>
      <c r="G1282" s="33" t="s">
        <v>887</v>
      </c>
      <c r="H1282" s="27"/>
      <c r="I1282" s="63" t="s">
        <v>1671</v>
      </c>
      <c r="J1282" s="21"/>
      <c r="K1282" s="21"/>
      <c r="L1282" s="21"/>
      <c r="M1282" s="21"/>
      <c r="N1282" s="22">
        <f t="shared" si="1"/>
        <v>46206</v>
      </c>
      <c r="O1282" s="23">
        <f>'RESOLUCIONES EPG'!$N1282-'RESOLUCIONES EPG'!$D1282</f>
        <v>3523</v>
      </c>
    </row>
    <row r="1283" ht="16.5" customHeight="1">
      <c r="A1283" s="29" t="str">
        <f>'RESOLUCIONES 2015'!A5652:H5652</f>
        <v/>
      </c>
      <c r="B1283" s="34"/>
      <c r="C1283" s="24">
        <v>668.0</v>
      </c>
      <c r="D1283" s="35">
        <v>42683.0</v>
      </c>
      <c r="E1283" s="33" t="s">
        <v>1672</v>
      </c>
      <c r="F1283" s="35"/>
      <c r="G1283" s="33" t="s">
        <v>1673</v>
      </c>
      <c r="H1283" s="27"/>
      <c r="I1283" s="63" t="s">
        <v>1674</v>
      </c>
      <c r="J1283" s="21"/>
      <c r="K1283" s="21"/>
      <c r="L1283" s="21"/>
      <c r="M1283" s="21"/>
      <c r="N1283" s="22">
        <f t="shared" si="1"/>
        <v>46206</v>
      </c>
      <c r="O1283" s="23">
        <f>'RESOLUCIONES EPG'!$N1283-'RESOLUCIONES EPG'!$D1283</f>
        <v>3523</v>
      </c>
    </row>
    <row r="1284" ht="16.5" customHeight="1">
      <c r="A1284" s="29" t="str">
        <f>'RESOLUCIONES 2015'!A5653:H5653</f>
        <v/>
      </c>
      <c r="B1284" s="34"/>
      <c r="C1284" s="24">
        <v>669.0</v>
      </c>
      <c r="D1284" s="35">
        <v>42683.0</v>
      </c>
      <c r="E1284" s="33" t="s">
        <v>1675</v>
      </c>
      <c r="F1284" s="35"/>
      <c r="G1284" s="33"/>
      <c r="H1284" s="27"/>
      <c r="I1284" s="63" t="s">
        <v>1676</v>
      </c>
      <c r="J1284" s="21"/>
      <c r="K1284" s="21"/>
      <c r="L1284" s="21"/>
      <c r="M1284" s="21"/>
      <c r="N1284" s="22">
        <f t="shared" si="1"/>
        <v>46206</v>
      </c>
      <c r="O1284" s="23">
        <f>'RESOLUCIONES EPG'!$N1284-'RESOLUCIONES EPG'!$D1284</f>
        <v>3523</v>
      </c>
    </row>
    <row r="1285" ht="16.5" customHeight="1">
      <c r="A1285" s="29" t="str">
        <f>'RESOLUCIONES 2015'!A5656:H5656</f>
        <v/>
      </c>
      <c r="B1285" s="34"/>
      <c r="C1285" s="24">
        <v>672.0</v>
      </c>
      <c r="D1285" s="35">
        <v>42684.0</v>
      </c>
      <c r="E1285" s="33" t="s">
        <v>1454</v>
      </c>
      <c r="F1285" s="35"/>
      <c r="G1285" s="33" t="s">
        <v>666</v>
      </c>
      <c r="H1285" s="27"/>
      <c r="I1285" s="63" t="s">
        <v>1677</v>
      </c>
      <c r="J1285" s="21"/>
      <c r="K1285" s="21"/>
      <c r="L1285" s="21"/>
      <c r="M1285" s="21"/>
      <c r="N1285" s="22">
        <f t="shared" si="1"/>
        <v>46206</v>
      </c>
      <c r="O1285" s="23">
        <f>'RESOLUCIONES EPG'!$N1285-'RESOLUCIONES EPG'!$D1285</f>
        <v>3522</v>
      </c>
    </row>
    <row r="1286" ht="16.5" customHeight="1">
      <c r="A1286" s="29" t="str">
        <f>'RESOLUCIONES 2015'!A5659:H5659</f>
        <v/>
      </c>
      <c r="B1286" s="34"/>
      <c r="C1286" s="24">
        <v>675.0</v>
      </c>
      <c r="D1286" s="35">
        <v>42684.0</v>
      </c>
      <c r="E1286" s="33" t="s">
        <v>1442</v>
      </c>
      <c r="F1286" s="35"/>
      <c r="G1286" s="33" t="s">
        <v>131</v>
      </c>
      <c r="H1286" s="27"/>
      <c r="I1286" s="63" t="s">
        <v>1678</v>
      </c>
      <c r="J1286" s="21"/>
      <c r="K1286" s="21"/>
      <c r="L1286" s="21"/>
      <c r="M1286" s="21"/>
      <c r="N1286" s="22">
        <f t="shared" si="1"/>
        <v>46206</v>
      </c>
      <c r="O1286" s="23">
        <f>'RESOLUCIONES EPG'!$N1286-'RESOLUCIONES EPG'!$D1286</f>
        <v>3522</v>
      </c>
    </row>
    <row r="1287" ht="16.5" customHeight="1">
      <c r="A1287" s="29" t="str">
        <f>'RESOLUCIONES 2015'!A5658:H5658</f>
        <v/>
      </c>
      <c r="B1287" s="34"/>
      <c r="C1287" s="24">
        <v>674.0</v>
      </c>
      <c r="D1287" s="35">
        <v>42684.0</v>
      </c>
      <c r="E1287" s="33" t="s">
        <v>1475</v>
      </c>
      <c r="F1287" s="35"/>
      <c r="G1287" s="33" t="s">
        <v>666</v>
      </c>
      <c r="H1287" s="27"/>
      <c r="I1287" s="63" t="s">
        <v>1679</v>
      </c>
      <c r="J1287" s="21"/>
      <c r="K1287" s="21"/>
      <c r="L1287" s="21"/>
      <c r="M1287" s="21"/>
      <c r="N1287" s="22">
        <f t="shared" si="1"/>
        <v>46206</v>
      </c>
      <c r="O1287" s="23">
        <f>'RESOLUCIONES EPG'!$N1287-'RESOLUCIONES EPG'!$D1287</f>
        <v>3522</v>
      </c>
    </row>
    <row r="1288" ht="16.5" customHeight="1">
      <c r="A1288" s="29" t="str">
        <f>'RESOLUCIONES 2015'!A5657:H5657</f>
        <v/>
      </c>
      <c r="B1288" s="34"/>
      <c r="C1288" s="24">
        <v>673.0</v>
      </c>
      <c r="D1288" s="35">
        <v>42684.0</v>
      </c>
      <c r="E1288" s="33" t="s">
        <v>1461</v>
      </c>
      <c r="F1288" s="35"/>
      <c r="G1288" s="33" t="s">
        <v>666</v>
      </c>
      <c r="H1288" s="27"/>
      <c r="I1288" s="63" t="s">
        <v>1680</v>
      </c>
      <c r="J1288" s="21"/>
      <c r="K1288" s="21"/>
      <c r="L1288" s="21"/>
      <c r="M1288" s="21"/>
      <c r="N1288" s="22">
        <f t="shared" si="1"/>
        <v>46206</v>
      </c>
      <c r="O1288" s="23">
        <f>'RESOLUCIONES EPG'!$N1288-'RESOLUCIONES EPG'!$D1288</f>
        <v>3522</v>
      </c>
    </row>
    <row r="1289" ht="16.5" customHeight="1">
      <c r="A1289" s="29" t="str">
        <f>'RESOLUCIONES 2015'!A5655:H5655</f>
        <v/>
      </c>
      <c r="B1289" s="34"/>
      <c r="C1289" s="24">
        <v>671.0</v>
      </c>
      <c r="D1289" s="35">
        <v>42684.0</v>
      </c>
      <c r="E1289" s="33"/>
      <c r="F1289" s="35"/>
      <c r="G1289" s="33"/>
      <c r="H1289" s="27"/>
      <c r="I1289" s="21"/>
      <c r="J1289" s="21"/>
      <c r="K1289" s="21"/>
      <c r="L1289" s="21"/>
      <c r="M1289" s="21"/>
      <c r="N1289" s="22">
        <f t="shared" si="1"/>
        <v>46206</v>
      </c>
      <c r="O1289" s="23">
        <f>'RESOLUCIONES EPG'!$N1289-'RESOLUCIONES EPG'!$D1289</f>
        <v>3522</v>
      </c>
    </row>
    <row r="1290" ht="15.75" customHeight="1">
      <c r="A1290" s="29" t="str">
        <f>'RESOLUCIONES 2015'!A5660:H5660</f>
        <v/>
      </c>
      <c r="B1290" s="34"/>
      <c r="C1290" s="24"/>
      <c r="D1290" s="35">
        <v>42685.0</v>
      </c>
      <c r="E1290" s="21" t="s">
        <v>1681</v>
      </c>
      <c r="F1290" s="35"/>
      <c r="G1290" s="96" t="s">
        <v>158</v>
      </c>
      <c r="H1290" s="27"/>
      <c r="I1290" s="63"/>
      <c r="J1290" s="21"/>
      <c r="K1290" s="21"/>
      <c r="L1290" s="21"/>
      <c r="M1290" s="21"/>
      <c r="N1290" s="22">
        <f t="shared" si="1"/>
        <v>46206</v>
      </c>
      <c r="O1290" s="23">
        <f>'RESOLUCIONES EPG'!$N1290-'RESOLUCIONES EPG'!$D1290</f>
        <v>3521</v>
      </c>
    </row>
    <row r="1291" ht="16.5" customHeight="1">
      <c r="A1291" s="29" t="str">
        <f>'RESOLUCIONES 2015'!A5661:H5661</f>
        <v/>
      </c>
      <c r="B1291" s="34"/>
      <c r="C1291" s="24"/>
      <c r="D1291" s="35">
        <v>42685.0</v>
      </c>
      <c r="E1291" s="21" t="s">
        <v>1682</v>
      </c>
      <c r="F1291" s="35"/>
      <c r="G1291" s="96" t="s">
        <v>158</v>
      </c>
      <c r="H1291" s="27"/>
      <c r="I1291" s="63"/>
      <c r="J1291" s="21"/>
      <c r="K1291" s="21"/>
      <c r="L1291" s="21"/>
      <c r="M1291" s="21"/>
      <c r="N1291" s="22">
        <f t="shared" si="1"/>
        <v>46206</v>
      </c>
      <c r="O1291" s="23">
        <f>'RESOLUCIONES EPG'!$N1291-'RESOLUCIONES EPG'!$D1291</f>
        <v>3521</v>
      </c>
    </row>
    <row r="1292" ht="16.5" customHeight="1">
      <c r="A1292" s="29" t="str">
        <f>'RESOLUCIONES 2015'!A5662:H5662</f>
        <v/>
      </c>
      <c r="B1292" s="34"/>
      <c r="C1292" s="24">
        <v>676.0</v>
      </c>
      <c r="D1292" s="35">
        <v>42688.0</v>
      </c>
      <c r="E1292" s="43" t="s">
        <v>1683</v>
      </c>
      <c r="F1292" s="35"/>
      <c r="G1292" s="33" t="s">
        <v>887</v>
      </c>
      <c r="H1292" s="27"/>
      <c r="I1292" s="63" t="s">
        <v>1684</v>
      </c>
      <c r="J1292" s="21"/>
      <c r="K1292" s="21"/>
      <c r="L1292" s="21"/>
      <c r="M1292" s="21"/>
      <c r="N1292" s="22">
        <f t="shared" si="1"/>
        <v>46206</v>
      </c>
      <c r="O1292" s="23">
        <f>'RESOLUCIONES EPG'!$N1292-'RESOLUCIONES EPG'!$D1292</f>
        <v>3518</v>
      </c>
    </row>
    <row r="1293" ht="16.5" customHeight="1">
      <c r="A1293" s="29" t="str">
        <f>'RESOLUCIONES 2015'!A5663:H5663</f>
        <v/>
      </c>
      <c r="B1293" s="34"/>
      <c r="C1293" s="24">
        <v>677.0</v>
      </c>
      <c r="D1293" s="35">
        <v>42688.0</v>
      </c>
      <c r="E1293" s="33" t="s">
        <v>1454</v>
      </c>
      <c r="F1293" s="35"/>
      <c r="G1293" s="33" t="s">
        <v>363</v>
      </c>
      <c r="H1293" s="27"/>
      <c r="I1293" s="63" t="s">
        <v>1685</v>
      </c>
      <c r="J1293" s="21"/>
      <c r="K1293" s="21"/>
      <c r="L1293" s="21"/>
      <c r="M1293" s="21"/>
      <c r="N1293" s="22">
        <f t="shared" si="1"/>
        <v>46206</v>
      </c>
      <c r="O1293" s="23">
        <f>'RESOLUCIONES EPG'!$N1293-'RESOLUCIONES EPG'!$D1293</f>
        <v>3518</v>
      </c>
    </row>
    <row r="1294" ht="15.75" customHeight="1">
      <c r="A1294" s="29" t="str">
        <f>'RESOLUCIONES 2015'!A5667:H5667</f>
        <v/>
      </c>
      <c r="B1294" s="34"/>
      <c r="C1294" s="24">
        <v>681.0</v>
      </c>
      <c r="D1294" s="35">
        <v>42688.0</v>
      </c>
      <c r="E1294" s="33" t="s">
        <v>681</v>
      </c>
      <c r="F1294" s="35"/>
      <c r="G1294" s="33" t="s">
        <v>887</v>
      </c>
      <c r="H1294" s="27"/>
      <c r="I1294" s="63" t="s">
        <v>1686</v>
      </c>
      <c r="J1294" s="21"/>
      <c r="K1294" s="21"/>
      <c r="L1294" s="21"/>
      <c r="M1294" s="21"/>
      <c r="N1294" s="22">
        <f t="shared" si="1"/>
        <v>46206</v>
      </c>
      <c r="O1294" s="23">
        <f>'RESOLUCIONES EPG'!$N1294-'RESOLUCIONES EPG'!$D1294</f>
        <v>3518</v>
      </c>
    </row>
    <row r="1295" ht="16.5" customHeight="1">
      <c r="A1295" s="29" t="str">
        <f>'RESOLUCIONES 2015'!A5669:H5669</f>
        <v/>
      </c>
      <c r="B1295" s="34"/>
      <c r="C1295" s="24">
        <v>683.0</v>
      </c>
      <c r="D1295" s="35">
        <v>42688.0</v>
      </c>
      <c r="E1295" s="33" t="s">
        <v>1687</v>
      </c>
      <c r="F1295" s="35"/>
      <c r="G1295" s="33" t="s">
        <v>887</v>
      </c>
      <c r="H1295" s="27"/>
      <c r="I1295" s="63" t="s">
        <v>1688</v>
      </c>
      <c r="J1295" s="21"/>
      <c r="K1295" s="21"/>
      <c r="L1295" s="21"/>
      <c r="M1295" s="21"/>
      <c r="N1295" s="22">
        <f t="shared" si="1"/>
        <v>46206</v>
      </c>
      <c r="O1295" s="23">
        <f>'RESOLUCIONES EPG'!$N1295-'RESOLUCIONES EPG'!$D1295</f>
        <v>3518</v>
      </c>
    </row>
    <row r="1296" ht="16.5" customHeight="1">
      <c r="A1296" s="29" t="str">
        <f>'RESOLUCIONES 2015'!A5670:H5670</f>
        <v/>
      </c>
      <c r="B1296" s="34"/>
      <c r="C1296" s="24">
        <v>684.0</v>
      </c>
      <c r="D1296" s="35">
        <v>42688.0</v>
      </c>
      <c r="E1296" s="33" t="s">
        <v>1689</v>
      </c>
      <c r="F1296" s="35"/>
      <c r="G1296" s="33" t="s">
        <v>887</v>
      </c>
      <c r="H1296" s="27"/>
      <c r="I1296" s="63" t="s">
        <v>1690</v>
      </c>
      <c r="J1296" s="21"/>
      <c r="K1296" s="21"/>
      <c r="L1296" s="21"/>
      <c r="M1296" s="21"/>
      <c r="N1296" s="22">
        <f t="shared" si="1"/>
        <v>46206</v>
      </c>
      <c r="O1296" s="23">
        <f>'RESOLUCIONES EPG'!$N1296-'RESOLUCIONES EPG'!$D1296</f>
        <v>3518</v>
      </c>
    </row>
    <row r="1297" ht="15.75" customHeight="1">
      <c r="A1297" s="29" t="str">
        <f>'RESOLUCIONES 2015'!A5664:H5664</f>
        <v/>
      </c>
      <c r="B1297" s="34"/>
      <c r="C1297" s="24">
        <v>678.0</v>
      </c>
      <c r="D1297" s="35">
        <v>42688.0</v>
      </c>
      <c r="E1297" s="33" t="s">
        <v>1461</v>
      </c>
      <c r="F1297" s="35"/>
      <c r="G1297" s="33" t="s">
        <v>363</v>
      </c>
      <c r="H1297" s="27"/>
      <c r="I1297" s="63" t="s">
        <v>1691</v>
      </c>
      <c r="J1297" s="21"/>
      <c r="K1297" s="21"/>
      <c r="L1297" s="21"/>
      <c r="M1297" s="21"/>
      <c r="N1297" s="22">
        <f t="shared" si="1"/>
        <v>46206</v>
      </c>
      <c r="O1297" s="23">
        <f>'RESOLUCIONES EPG'!$N1297-'RESOLUCIONES EPG'!$D1297</f>
        <v>3518</v>
      </c>
    </row>
    <row r="1298" ht="15.75" customHeight="1">
      <c r="A1298" s="29" t="str">
        <f>'RESOLUCIONES 2015'!A5668:H5668</f>
        <v/>
      </c>
      <c r="B1298" s="34"/>
      <c r="C1298" s="24">
        <v>682.0</v>
      </c>
      <c r="D1298" s="35">
        <v>42688.0</v>
      </c>
      <c r="E1298" s="33" t="s">
        <v>1692</v>
      </c>
      <c r="F1298" s="35"/>
      <c r="G1298" s="33" t="s">
        <v>887</v>
      </c>
      <c r="H1298" s="27"/>
      <c r="I1298" s="63" t="s">
        <v>1693</v>
      </c>
      <c r="J1298" s="21"/>
      <c r="K1298" s="21"/>
      <c r="L1298" s="21"/>
      <c r="M1298" s="21"/>
      <c r="N1298" s="22">
        <f t="shared" si="1"/>
        <v>46206</v>
      </c>
      <c r="O1298" s="23">
        <f>'RESOLUCIONES EPG'!$N1298-'RESOLUCIONES EPG'!$D1298</f>
        <v>3518</v>
      </c>
    </row>
    <row r="1299" ht="16.5" customHeight="1">
      <c r="A1299" s="29" t="str">
        <f>'RESOLUCIONES 2015'!A5672:H5672</f>
        <v/>
      </c>
      <c r="B1299" s="34"/>
      <c r="C1299" s="24">
        <v>686.0</v>
      </c>
      <c r="D1299" s="35">
        <v>42688.0</v>
      </c>
      <c r="E1299" s="43" t="s">
        <v>1579</v>
      </c>
      <c r="F1299" s="35"/>
      <c r="G1299" s="33" t="s">
        <v>1497</v>
      </c>
      <c r="H1299" s="27"/>
      <c r="I1299" s="63" t="s">
        <v>1694</v>
      </c>
      <c r="J1299" s="21"/>
      <c r="K1299" s="21"/>
      <c r="L1299" s="21"/>
      <c r="M1299" s="21"/>
      <c r="N1299" s="22">
        <f t="shared" si="1"/>
        <v>46206</v>
      </c>
      <c r="O1299" s="23">
        <f>'RESOLUCIONES EPG'!$N1299-'RESOLUCIONES EPG'!$D1299</f>
        <v>3518</v>
      </c>
    </row>
    <row r="1300" ht="15.75" customHeight="1">
      <c r="A1300" s="29" t="str">
        <f>'RESOLUCIONES 2015'!A5665:H5665</f>
        <v/>
      </c>
      <c r="B1300" s="34"/>
      <c r="C1300" s="24">
        <v>679.0</v>
      </c>
      <c r="D1300" s="35">
        <v>42688.0</v>
      </c>
      <c r="E1300" s="33" t="s">
        <v>1494</v>
      </c>
      <c r="F1300" s="35"/>
      <c r="G1300" s="33" t="s">
        <v>1497</v>
      </c>
      <c r="H1300" s="27"/>
      <c r="I1300" s="63" t="s">
        <v>1695</v>
      </c>
      <c r="J1300" s="21"/>
      <c r="K1300" s="21"/>
      <c r="L1300" s="21"/>
      <c r="M1300" s="21"/>
      <c r="N1300" s="22">
        <f t="shared" si="1"/>
        <v>46206</v>
      </c>
      <c r="O1300" s="23">
        <f>'RESOLUCIONES EPG'!$N1300-'RESOLUCIONES EPG'!$D1300</f>
        <v>3518</v>
      </c>
    </row>
    <row r="1301" ht="16.5" customHeight="1">
      <c r="A1301" s="29" t="str">
        <f>'RESOLUCIONES 2015'!A5671:H5671</f>
        <v/>
      </c>
      <c r="B1301" s="34"/>
      <c r="C1301" s="24">
        <v>685.0</v>
      </c>
      <c r="D1301" s="35">
        <v>42688.0</v>
      </c>
      <c r="E1301" s="33" t="s">
        <v>1520</v>
      </c>
      <c r="F1301" s="35"/>
      <c r="G1301" s="33" t="s">
        <v>1497</v>
      </c>
      <c r="H1301" s="27"/>
      <c r="I1301" s="63" t="s">
        <v>1696</v>
      </c>
      <c r="J1301" s="21"/>
      <c r="K1301" s="21"/>
      <c r="L1301" s="21"/>
      <c r="M1301" s="21"/>
      <c r="N1301" s="22">
        <f t="shared" si="1"/>
        <v>46206</v>
      </c>
      <c r="O1301" s="23">
        <f>'RESOLUCIONES EPG'!$N1301-'RESOLUCIONES EPG'!$D1301</f>
        <v>3518</v>
      </c>
    </row>
    <row r="1302" ht="16.5" customHeight="1">
      <c r="A1302" s="29" t="str">
        <f>'RESOLUCIONES 2015'!A5666:H5666</f>
        <v/>
      </c>
      <c r="B1302" s="34"/>
      <c r="C1302" s="24">
        <v>680.0</v>
      </c>
      <c r="D1302" s="35">
        <v>42688.0</v>
      </c>
      <c r="E1302" s="33" t="s">
        <v>1697</v>
      </c>
      <c r="F1302" s="35"/>
      <c r="G1302" s="33"/>
      <c r="H1302" s="27"/>
      <c r="I1302" s="63" t="s">
        <v>1698</v>
      </c>
      <c r="J1302" s="21"/>
      <c r="K1302" s="21"/>
      <c r="L1302" s="21"/>
      <c r="M1302" s="21"/>
      <c r="N1302" s="22">
        <f t="shared" si="1"/>
        <v>46206</v>
      </c>
      <c r="O1302" s="23">
        <f>'RESOLUCIONES EPG'!$N1302-'RESOLUCIONES EPG'!$D1302</f>
        <v>3518</v>
      </c>
    </row>
    <row r="1303" ht="15.75" customHeight="1">
      <c r="A1303" s="29" t="str">
        <f>'RESOLUCIONES 2015'!A5679:H5679</f>
        <v/>
      </c>
      <c r="B1303" s="34"/>
      <c r="C1303" s="24">
        <v>693.0</v>
      </c>
      <c r="D1303" s="35">
        <v>42689.0</v>
      </c>
      <c r="E1303" s="33" t="s">
        <v>1699</v>
      </c>
      <c r="F1303" s="35"/>
      <c r="G1303" s="33" t="s">
        <v>887</v>
      </c>
      <c r="H1303" s="27"/>
      <c r="I1303" s="63" t="s">
        <v>1700</v>
      </c>
      <c r="J1303" s="21"/>
      <c r="K1303" s="21"/>
      <c r="L1303" s="21"/>
      <c r="M1303" s="21"/>
      <c r="N1303" s="22">
        <f t="shared" si="1"/>
        <v>46206</v>
      </c>
      <c r="O1303" s="23">
        <f>'RESOLUCIONES EPG'!$N1303-'RESOLUCIONES EPG'!$D1303</f>
        <v>3517</v>
      </c>
    </row>
    <row r="1304" ht="15.75" customHeight="1">
      <c r="A1304" s="29" t="str">
        <f>'RESOLUCIONES 2015'!A5681:H5681</f>
        <v/>
      </c>
      <c r="B1304" s="34"/>
      <c r="C1304" s="24">
        <v>695.0</v>
      </c>
      <c r="D1304" s="35">
        <v>42689.0</v>
      </c>
      <c r="E1304" s="33" t="s">
        <v>1701</v>
      </c>
      <c r="F1304" s="35"/>
      <c r="G1304" s="33" t="s">
        <v>887</v>
      </c>
      <c r="H1304" s="27"/>
      <c r="I1304" s="63" t="s">
        <v>1702</v>
      </c>
      <c r="J1304" s="21"/>
      <c r="K1304" s="21"/>
      <c r="L1304" s="21"/>
      <c r="M1304" s="21"/>
      <c r="N1304" s="22">
        <f t="shared" si="1"/>
        <v>46206</v>
      </c>
      <c r="O1304" s="23">
        <f>'RESOLUCIONES EPG'!$N1304-'RESOLUCIONES EPG'!$D1304</f>
        <v>3517</v>
      </c>
    </row>
    <row r="1305" ht="15.75" customHeight="1">
      <c r="A1305" s="29" t="str">
        <f>'RESOLUCIONES 2015'!A5680:H5680</f>
        <v/>
      </c>
      <c r="B1305" s="34"/>
      <c r="C1305" s="24">
        <v>694.0</v>
      </c>
      <c r="D1305" s="35">
        <v>42689.0</v>
      </c>
      <c r="E1305" s="33" t="s">
        <v>1703</v>
      </c>
      <c r="F1305" s="35"/>
      <c r="G1305" s="33" t="s">
        <v>887</v>
      </c>
      <c r="H1305" s="27"/>
      <c r="I1305" s="63" t="s">
        <v>1704</v>
      </c>
      <c r="J1305" s="21"/>
      <c r="K1305" s="21"/>
      <c r="L1305" s="21"/>
      <c r="M1305" s="21"/>
      <c r="N1305" s="22">
        <f t="shared" si="1"/>
        <v>46206</v>
      </c>
      <c r="O1305" s="23">
        <f>'RESOLUCIONES EPG'!$N1305-'RESOLUCIONES EPG'!$D1305</f>
        <v>3517</v>
      </c>
    </row>
    <row r="1306" ht="16.5" customHeight="1">
      <c r="A1306" s="29" t="str">
        <f>'RESOLUCIONES 2015'!A5682:H5682</f>
        <v/>
      </c>
      <c r="B1306" s="34"/>
      <c r="C1306" s="24">
        <v>696.0</v>
      </c>
      <c r="D1306" s="35">
        <v>42689.0</v>
      </c>
      <c r="E1306" s="33" t="s">
        <v>1705</v>
      </c>
      <c r="F1306" s="35"/>
      <c r="G1306" s="33" t="s">
        <v>887</v>
      </c>
      <c r="H1306" s="27"/>
      <c r="I1306" s="63" t="s">
        <v>1706</v>
      </c>
      <c r="J1306" s="21"/>
      <c r="K1306" s="21"/>
      <c r="L1306" s="21"/>
      <c r="M1306" s="21"/>
      <c r="N1306" s="22">
        <f t="shared" si="1"/>
        <v>46206</v>
      </c>
      <c r="O1306" s="23">
        <f>'RESOLUCIONES EPG'!$N1306-'RESOLUCIONES EPG'!$D1306</f>
        <v>3517</v>
      </c>
    </row>
    <row r="1307" ht="15.75" customHeight="1">
      <c r="A1307" s="29" t="str">
        <f>'RESOLUCIONES 2015'!A5683:H5683</f>
        <v/>
      </c>
      <c r="B1307" s="34"/>
      <c r="C1307" s="24">
        <v>697.0</v>
      </c>
      <c r="D1307" s="35">
        <v>42689.0</v>
      </c>
      <c r="E1307" s="33" t="s">
        <v>1707</v>
      </c>
      <c r="F1307" s="35"/>
      <c r="G1307" s="33" t="s">
        <v>887</v>
      </c>
      <c r="H1307" s="27"/>
      <c r="I1307" s="63" t="s">
        <v>1708</v>
      </c>
      <c r="J1307" s="21"/>
      <c r="K1307" s="21"/>
      <c r="L1307" s="21"/>
      <c r="M1307" s="21"/>
      <c r="N1307" s="22">
        <f t="shared" si="1"/>
        <v>46206</v>
      </c>
      <c r="O1307" s="23">
        <f>'RESOLUCIONES EPG'!$N1307-'RESOLUCIONES EPG'!$D1307</f>
        <v>3517</v>
      </c>
    </row>
    <row r="1308" ht="16.5" customHeight="1">
      <c r="A1308" s="29" t="str">
        <f>'RESOLUCIONES 2015'!A5678:H5678</f>
        <v/>
      </c>
      <c r="B1308" s="34"/>
      <c r="C1308" s="24">
        <v>692.0</v>
      </c>
      <c r="D1308" s="35">
        <v>42689.0</v>
      </c>
      <c r="E1308" s="33" t="s">
        <v>1709</v>
      </c>
      <c r="F1308" s="35"/>
      <c r="G1308" s="33" t="s">
        <v>887</v>
      </c>
      <c r="H1308" s="27"/>
      <c r="I1308" s="63" t="s">
        <v>1710</v>
      </c>
      <c r="J1308" s="21"/>
      <c r="K1308" s="21"/>
      <c r="L1308" s="21"/>
      <c r="M1308" s="21"/>
      <c r="N1308" s="22">
        <f t="shared" si="1"/>
        <v>46206</v>
      </c>
      <c r="O1308" s="23">
        <f>'RESOLUCIONES EPG'!$N1308-'RESOLUCIONES EPG'!$D1308</f>
        <v>3517</v>
      </c>
    </row>
    <row r="1309" ht="16.5" customHeight="1">
      <c r="A1309" s="29" t="str">
        <f>'RESOLUCIONES 2015'!A5685:H5685</f>
        <v/>
      </c>
      <c r="B1309" s="34"/>
      <c r="C1309" s="24">
        <v>699.0</v>
      </c>
      <c r="D1309" s="35">
        <v>42689.0</v>
      </c>
      <c r="E1309" s="33" t="s">
        <v>1711</v>
      </c>
      <c r="F1309" s="35"/>
      <c r="G1309" s="33" t="s">
        <v>887</v>
      </c>
      <c r="H1309" s="27"/>
      <c r="I1309" s="63" t="s">
        <v>1712</v>
      </c>
      <c r="J1309" s="21"/>
      <c r="K1309" s="21"/>
      <c r="L1309" s="21"/>
      <c r="M1309" s="21"/>
      <c r="N1309" s="22">
        <f t="shared" si="1"/>
        <v>46206</v>
      </c>
      <c r="O1309" s="23">
        <f>'RESOLUCIONES EPG'!$N1309-'RESOLUCIONES EPG'!$D1309</f>
        <v>3517</v>
      </c>
    </row>
    <row r="1310" ht="16.5" customHeight="1">
      <c r="A1310" s="29" t="str">
        <f>'RESOLUCIONES 2015'!A5684:H5684</f>
        <v/>
      </c>
      <c r="B1310" s="34"/>
      <c r="C1310" s="24">
        <v>698.0</v>
      </c>
      <c r="D1310" s="35">
        <v>42689.0</v>
      </c>
      <c r="E1310" s="33" t="s">
        <v>1713</v>
      </c>
      <c r="F1310" s="35"/>
      <c r="G1310" s="33" t="s">
        <v>887</v>
      </c>
      <c r="H1310" s="27"/>
      <c r="I1310" s="63" t="s">
        <v>1714</v>
      </c>
      <c r="J1310" s="21"/>
      <c r="K1310" s="21"/>
      <c r="L1310" s="21"/>
      <c r="M1310" s="21"/>
      <c r="N1310" s="22">
        <f t="shared" si="1"/>
        <v>46206</v>
      </c>
      <c r="O1310" s="23">
        <f>'RESOLUCIONES EPG'!$N1310-'RESOLUCIONES EPG'!$D1310</f>
        <v>3517</v>
      </c>
    </row>
    <row r="1311" ht="15.75" customHeight="1">
      <c r="A1311" s="29" t="str">
        <f>'RESOLUCIONES 2015'!A5676:H5676</f>
        <v/>
      </c>
      <c r="B1311" s="34"/>
      <c r="C1311" s="24">
        <v>690.0</v>
      </c>
      <c r="D1311" s="35">
        <v>42689.0</v>
      </c>
      <c r="E1311" s="33" t="s">
        <v>1715</v>
      </c>
      <c r="F1311" s="35"/>
      <c r="G1311" s="33" t="s">
        <v>887</v>
      </c>
      <c r="H1311" s="27"/>
      <c r="I1311" s="63" t="s">
        <v>1716</v>
      </c>
      <c r="J1311" s="21"/>
      <c r="K1311" s="21"/>
      <c r="L1311" s="21"/>
      <c r="M1311" s="21"/>
      <c r="N1311" s="22">
        <f t="shared" si="1"/>
        <v>46206</v>
      </c>
      <c r="O1311" s="23">
        <f>'RESOLUCIONES EPG'!$N1311-'RESOLUCIONES EPG'!$D1311</f>
        <v>3517</v>
      </c>
    </row>
    <row r="1312" ht="15.75" customHeight="1">
      <c r="A1312" s="29" t="str">
        <f>'RESOLUCIONES 2015'!A5677:H5677</f>
        <v/>
      </c>
      <c r="B1312" s="34"/>
      <c r="C1312" s="24">
        <v>691.0</v>
      </c>
      <c r="D1312" s="35">
        <v>42689.0</v>
      </c>
      <c r="E1312" s="33" t="s">
        <v>1717</v>
      </c>
      <c r="F1312" s="35"/>
      <c r="G1312" s="33" t="s">
        <v>887</v>
      </c>
      <c r="H1312" s="27"/>
      <c r="I1312" s="63" t="s">
        <v>1718</v>
      </c>
      <c r="J1312" s="21"/>
      <c r="K1312" s="21"/>
      <c r="L1312" s="21"/>
      <c r="M1312" s="21"/>
      <c r="N1312" s="22">
        <f t="shared" si="1"/>
        <v>46206</v>
      </c>
      <c r="O1312" s="23">
        <f>'RESOLUCIONES EPG'!$N1312-'RESOLUCIONES EPG'!$D1312</f>
        <v>3517</v>
      </c>
    </row>
    <row r="1313" ht="15.75" customHeight="1">
      <c r="A1313" s="29" t="str">
        <f>'RESOLUCIONES 2015'!A5673:H5673</f>
        <v/>
      </c>
      <c r="B1313" s="34"/>
      <c r="C1313" s="24">
        <v>687.0</v>
      </c>
      <c r="D1313" s="35">
        <v>42689.0</v>
      </c>
      <c r="E1313" s="33" t="s">
        <v>1719</v>
      </c>
      <c r="F1313" s="35"/>
      <c r="G1313" s="42" t="s">
        <v>994</v>
      </c>
      <c r="H1313" s="27" t="s">
        <v>1425</v>
      </c>
      <c r="I1313" s="63" t="s">
        <v>1720</v>
      </c>
      <c r="J1313" s="21"/>
      <c r="K1313" s="21"/>
      <c r="L1313" s="21"/>
      <c r="M1313" s="21"/>
      <c r="N1313" s="22">
        <f t="shared" si="1"/>
        <v>46206</v>
      </c>
      <c r="O1313" s="23">
        <f>'RESOLUCIONES EPG'!$N1313-'RESOLUCIONES EPG'!$D1313</f>
        <v>3517</v>
      </c>
    </row>
    <row r="1314" ht="15.75" customHeight="1">
      <c r="A1314" s="29" t="str">
        <f>'RESOLUCIONES 2015'!A5675:H5675</f>
        <v/>
      </c>
      <c r="B1314" s="34"/>
      <c r="C1314" s="24">
        <v>689.0</v>
      </c>
      <c r="D1314" s="35">
        <v>42689.0</v>
      </c>
      <c r="E1314" s="33" t="s">
        <v>1721</v>
      </c>
      <c r="F1314" s="35"/>
      <c r="G1314" s="33" t="s">
        <v>50</v>
      </c>
      <c r="H1314" s="27"/>
      <c r="I1314" s="63" t="s">
        <v>1722</v>
      </c>
      <c r="J1314" s="21"/>
      <c r="K1314" s="21"/>
      <c r="L1314" s="21"/>
      <c r="M1314" s="21"/>
      <c r="N1314" s="22">
        <f t="shared" si="1"/>
        <v>46206</v>
      </c>
      <c r="O1314" s="23">
        <f>'RESOLUCIONES EPG'!$N1314-'RESOLUCIONES EPG'!$D1314</f>
        <v>3517</v>
      </c>
    </row>
    <row r="1315" ht="16.5" customHeight="1">
      <c r="A1315" s="29" t="str">
        <f>'RESOLUCIONES 2015'!A5674:H5674</f>
        <v/>
      </c>
      <c r="B1315" s="34"/>
      <c r="C1315" s="24">
        <v>688.0</v>
      </c>
      <c r="D1315" s="35">
        <v>42689.0</v>
      </c>
      <c r="E1315" s="33" t="s">
        <v>1723</v>
      </c>
      <c r="F1315" s="35"/>
      <c r="G1315" s="42" t="s">
        <v>994</v>
      </c>
      <c r="H1315" s="27" t="s">
        <v>1645</v>
      </c>
      <c r="I1315" s="63" t="s">
        <v>1724</v>
      </c>
      <c r="J1315" s="21"/>
      <c r="K1315" s="21"/>
      <c r="L1315" s="21"/>
      <c r="M1315" s="21"/>
      <c r="N1315" s="22">
        <f t="shared" si="1"/>
        <v>46206</v>
      </c>
      <c r="O1315" s="23">
        <f>'RESOLUCIONES EPG'!$N1315-'RESOLUCIONES EPG'!$D1315</f>
        <v>3517</v>
      </c>
    </row>
    <row r="1316" ht="16.5" customHeight="1">
      <c r="A1316" s="29" t="str">
        <f>'RESOLUCIONES 2015'!A5688:H5688</f>
        <v/>
      </c>
      <c r="B1316" s="34"/>
      <c r="C1316" s="24">
        <v>702.0</v>
      </c>
      <c r="D1316" s="35">
        <v>42691.0</v>
      </c>
      <c r="E1316" s="33" t="s">
        <v>294</v>
      </c>
      <c r="F1316" s="35"/>
      <c r="G1316" s="33" t="s">
        <v>1725</v>
      </c>
      <c r="H1316" s="27"/>
      <c r="I1316" s="63" t="s">
        <v>1726</v>
      </c>
      <c r="J1316" s="21"/>
      <c r="K1316" s="21"/>
      <c r="L1316" s="21"/>
      <c r="M1316" s="21"/>
      <c r="N1316" s="22">
        <f t="shared" si="1"/>
        <v>46206</v>
      </c>
      <c r="O1316" s="23">
        <f>'RESOLUCIONES EPG'!$N1316-'RESOLUCIONES EPG'!$D1316</f>
        <v>3515</v>
      </c>
    </row>
    <row r="1317" ht="15.75" customHeight="1">
      <c r="A1317" s="29" t="str">
        <f>'RESOLUCIONES 2015'!A5689:H5689</f>
        <v/>
      </c>
      <c r="B1317" s="34"/>
      <c r="C1317" s="24">
        <v>703.0</v>
      </c>
      <c r="D1317" s="35">
        <v>42691.0</v>
      </c>
      <c r="E1317" s="33" t="s">
        <v>1727</v>
      </c>
      <c r="F1317" s="35"/>
      <c r="G1317" s="33" t="s">
        <v>131</v>
      </c>
      <c r="H1317" s="27"/>
      <c r="I1317" s="63" t="s">
        <v>1728</v>
      </c>
      <c r="J1317" s="21"/>
      <c r="K1317" s="21"/>
      <c r="L1317" s="21"/>
      <c r="M1317" s="21"/>
      <c r="N1317" s="22">
        <f t="shared" si="1"/>
        <v>46206</v>
      </c>
      <c r="O1317" s="23">
        <f>'RESOLUCIONES EPG'!$N1317-'RESOLUCIONES EPG'!$D1317</f>
        <v>3515</v>
      </c>
    </row>
    <row r="1318" ht="15.75" customHeight="1">
      <c r="A1318" s="29" t="str">
        <f>'RESOLUCIONES 2015'!A5686:H5686</f>
        <v/>
      </c>
      <c r="B1318" s="34"/>
      <c r="C1318" s="24">
        <v>700.0</v>
      </c>
      <c r="D1318" s="35">
        <v>42691.0</v>
      </c>
      <c r="E1318" s="33" t="s">
        <v>1461</v>
      </c>
      <c r="F1318" s="35"/>
      <c r="G1318" s="33" t="s">
        <v>131</v>
      </c>
      <c r="H1318" s="27"/>
      <c r="I1318" s="63" t="s">
        <v>1729</v>
      </c>
      <c r="J1318" s="21"/>
      <c r="K1318" s="21"/>
      <c r="L1318" s="21"/>
      <c r="M1318" s="21"/>
      <c r="N1318" s="22">
        <f t="shared" si="1"/>
        <v>46206</v>
      </c>
      <c r="O1318" s="23">
        <f>'RESOLUCIONES EPG'!$N1318-'RESOLUCIONES EPG'!$D1318</f>
        <v>3515</v>
      </c>
    </row>
    <row r="1319" ht="16.5" customHeight="1">
      <c r="A1319" s="29" t="str">
        <f>'RESOLUCIONES 2015'!A5687:H5687</f>
        <v/>
      </c>
      <c r="B1319" s="34"/>
      <c r="C1319" s="24">
        <v>701.0</v>
      </c>
      <c r="D1319" s="35">
        <v>42691.0</v>
      </c>
      <c r="E1319" s="33" t="s">
        <v>1635</v>
      </c>
      <c r="F1319" s="35"/>
      <c r="G1319" s="33" t="s">
        <v>1725</v>
      </c>
      <c r="H1319" s="27"/>
      <c r="I1319" s="63" t="s">
        <v>1730</v>
      </c>
      <c r="J1319" s="21"/>
      <c r="K1319" s="21"/>
      <c r="L1319" s="21"/>
      <c r="M1319" s="21"/>
      <c r="N1319" s="22">
        <f t="shared" si="1"/>
        <v>46206</v>
      </c>
      <c r="O1319" s="23">
        <f>'RESOLUCIONES EPG'!$N1319-'RESOLUCIONES EPG'!$D1319</f>
        <v>3515</v>
      </c>
    </row>
    <row r="1320" ht="16.5" customHeight="1">
      <c r="A1320" s="29" t="str">
        <f>'RESOLUCIONES 2015'!A5696:H5696</f>
        <v/>
      </c>
      <c r="B1320" s="34"/>
      <c r="C1320" s="24">
        <v>710.0</v>
      </c>
      <c r="D1320" s="35">
        <v>42695.0</v>
      </c>
      <c r="E1320" s="33" t="s">
        <v>1454</v>
      </c>
      <c r="F1320" s="35"/>
      <c r="G1320" s="33" t="s">
        <v>131</v>
      </c>
      <c r="H1320" s="27"/>
      <c r="I1320" s="63" t="s">
        <v>1731</v>
      </c>
      <c r="J1320" s="21"/>
      <c r="K1320" s="21"/>
      <c r="L1320" s="21"/>
      <c r="M1320" s="21"/>
      <c r="N1320" s="22">
        <f t="shared" si="1"/>
        <v>46206</v>
      </c>
      <c r="O1320" s="23">
        <f>'RESOLUCIONES EPG'!$N1320-'RESOLUCIONES EPG'!$D1320</f>
        <v>3511</v>
      </c>
    </row>
    <row r="1321" ht="16.5" customHeight="1">
      <c r="A1321" s="29" t="str">
        <f>'RESOLUCIONES 2015'!A5690:H5690</f>
        <v/>
      </c>
      <c r="B1321" s="34"/>
      <c r="C1321" s="24">
        <v>704.0</v>
      </c>
      <c r="D1321" s="35">
        <v>42695.0</v>
      </c>
      <c r="E1321" s="33" t="s">
        <v>1732</v>
      </c>
      <c r="F1321" s="35"/>
      <c r="G1321" s="33" t="s">
        <v>182</v>
      </c>
      <c r="H1321" s="27"/>
      <c r="I1321" s="63" t="s">
        <v>1733</v>
      </c>
      <c r="J1321" s="21"/>
      <c r="K1321" s="21"/>
      <c r="L1321" s="21"/>
      <c r="M1321" s="21"/>
      <c r="N1321" s="22">
        <f t="shared" si="1"/>
        <v>46206</v>
      </c>
      <c r="O1321" s="23">
        <f>'RESOLUCIONES EPG'!$N1321-'RESOLUCIONES EPG'!$D1321</f>
        <v>3511</v>
      </c>
    </row>
    <row r="1322" ht="15.75" customHeight="1">
      <c r="A1322" s="29" t="str">
        <f>'RESOLUCIONES 2015'!A5692:H5692</f>
        <v/>
      </c>
      <c r="B1322" s="34"/>
      <c r="C1322" s="24">
        <v>706.0</v>
      </c>
      <c r="D1322" s="35">
        <v>42695.0</v>
      </c>
      <c r="E1322" s="43" t="s">
        <v>1734</v>
      </c>
      <c r="F1322" s="35"/>
      <c r="G1322" s="33" t="s">
        <v>363</v>
      </c>
      <c r="H1322" s="27"/>
      <c r="I1322" s="63" t="s">
        <v>1735</v>
      </c>
      <c r="J1322" s="21"/>
      <c r="K1322" s="21"/>
      <c r="L1322" s="21"/>
      <c r="M1322" s="21"/>
      <c r="N1322" s="22">
        <f t="shared" si="1"/>
        <v>46206</v>
      </c>
      <c r="O1322" s="23">
        <f>'RESOLUCIONES EPG'!$N1322-'RESOLUCIONES EPG'!$D1322</f>
        <v>3511</v>
      </c>
    </row>
    <row r="1323" ht="15.75" customHeight="1">
      <c r="A1323" s="29" t="str">
        <f>'RESOLUCIONES 2015'!A5693:H5693</f>
        <v/>
      </c>
      <c r="B1323" s="34"/>
      <c r="C1323" s="24">
        <v>707.0</v>
      </c>
      <c r="D1323" s="35">
        <v>42695.0</v>
      </c>
      <c r="E1323" s="33" t="s">
        <v>1736</v>
      </c>
      <c r="F1323" s="35"/>
      <c r="G1323" s="33" t="s">
        <v>887</v>
      </c>
      <c r="H1323" s="27"/>
      <c r="I1323" s="63" t="s">
        <v>1737</v>
      </c>
      <c r="J1323" s="21"/>
      <c r="K1323" s="21"/>
      <c r="L1323" s="21"/>
      <c r="M1323" s="21"/>
      <c r="N1323" s="22">
        <f t="shared" si="1"/>
        <v>46206</v>
      </c>
      <c r="O1323" s="23">
        <f>'RESOLUCIONES EPG'!$N1323-'RESOLUCIONES EPG'!$D1323</f>
        <v>3511</v>
      </c>
    </row>
    <row r="1324" ht="15.75" customHeight="1">
      <c r="A1324" s="29" t="str">
        <f>'RESOLUCIONES 2015'!A5695:H5695</f>
        <v/>
      </c>
      <c r="B1324" s="34"/>
      <c r="C1324" s="24">
        <v>709.0</v>
      </c>
      <c r="D1324" s="35">
        <v>42695.0</v>
      </c>
      <c r="E1324" s="33" t="s">
        <v>1738</v>
      </c>
      <c r="F1324" s="35"/>
      <c r="G1324" s="33" t="s">
        <v>887</v>
      </c>
      <c r="H1324" s="27"/>
      <c r="I1324" s="63" t="s">
        <v>1739</v>
      </c>
      <c r="J1324" s="21"/>
      <c r="K1324" s="21"/>
      <c r="L1324" s="21"/>
      <c r="M1324" s="21"/>
      <c r="N1324" s="22">
        <f t="shared" si="1"/>
        <v>46206</v>
      </c>
      <c r="O1324" s="23">
        <f>'RESOLUCIONES EPG'!$N1324-'RESOLUCIONES EPG'!$D1324</f>
        <v>3511</v>
      </c>
    </row>
    <row r="1325" ht="16.5" customHeight="1">
      <c r="A1325" s="29" t="str">
        <f>'RESOLUCIONES 2015'!A5691:H5691</f>
        <v/>
      </c>
      <c r="B1325" s="34"/>
      <c r="C1325" s="24">
        <v>705.0</v>
      </c>
      <c r="D1325" s="35">
        <v>42695.0</v>
      </c>
      <c r="E1325" s="33" t="s">
        <v>1360</v>
      </c>
      <c r="F1325" s="35"/>
      <c r="G1325" s="33" t="s">
        <v>363</v>
      </c>
      <c r="H1325" s="27"/>
      <c r="I1325" s="63" t="s">
        <v>1740</v>
      </c>
      <c r="J1325" s="21"/>
      <c r="K1325" s="21"/>
      <c r="L1325" s="21"/>
      <c r="M1325" s="21"/>
      <c r="N1325" s="22">
        <f t="shared" si="1"/>
        <v>46206</v>
      </c>
      <c r="O1325" s="23">
        <f>'RESOLUCIONES EPG'!$N1325-'RESOLUCIONES EPG'!$D1325</f>
        <v>3511</v>
      </c>
    </row>
    <row r="1326" ht="16.5" customHeight="1">
      <c r="A1326" s="29" t="str">
        <f>'RESOLUCIONES 2015'!A5694:H5694</f>
        <v/>
      </c>
      <c r="B1326" s="34"/>
      <c r="C1326" s="24">
        <v>708.0</v>
      </c>
      <c r="D1326" s="35">
        <v>42695.0</v>
      </c>
      <c r="E1326" s="33" t="s">
        <v>1741</v>
      </c>
      <c r="F1326" s="35"/>
      <c r="G1326" s="33" t="s">
        <v>887</v>
      </c>
      <c r="H1326" s="27"/>
      <c r="I1326" s="63" t="s">
        <v>1742</v>
      </c>
      <c r="J1326" s="21"/>
      <c r="K1326" s="21"/>
      <c r="L1326" s="21"/>
      <c r="M1326" s="21"/>
      <c r="N1326" s="22">
        <f t="shared" si="1"/>
        <v>46206</v>
      </c>
      <c r="O1326" s="23">
        <f>'RESOLUCIONES EPG'!$N1326-'RESOLUCIONES EPG'!$D1326</f>
        <v>3511</v>
      </c>
    </row>
    <row r="1327" ht="15.75" customHeight="1">
      <c r="A1327" s="29" t="str">
        <f>'RESOLUCIONES 2015'!A5697:H5697</f>
        <v/>
      </c>
      <c r="B1327" s="34"/>
      <c r="C1327" s="24">
        <v>711.0</v>
      </c>
      <c r="D1327" s="35">
        <v>42695.0</v>
      </c>
      <c r="E1327" s="33" t="s">
        <v>1569</v>
      </c>
      <c r="F1327" s="35"/>
      <c r="G1327" s="33" t="s">
        <v>1725</v>
      </c>
      <c r="H1327" s="27"/>
      <c r="I1327" s="63" t="s">
        <v>1743</v>
      </c>
      <c r="J1327" s="21"/>
      <c r="K1327" s="21"/>
      <c r="L1327" s="21"/>
      <c r="M1327" s="21"/>
      <c r="N1327" s="22">
        <f t="shared" si="1"/>
        <v>46206</v>
      </c>
      <c r="O1327" s="23">
        <f>'RESOLUCIONES EPG'!$N1327-'RESOLUCIONES EPG'!$D1327</f>
        <v>3511</v>
      </c>
    </row>
    <row r="1328" ht="15.75" customHeight="1">
      <c r="A1328" s="29" t="str">
        <f>'RESOLUCIONES 2015'!A5698:H5698</f>
        <v/>
      </c>
      <c r="B1328" s="34"/>
      <c r="C1328" s="24">
        <v>712.0</v>
      </c>
      <c r="D1328" s="35">
        <v>42696.0</v>
      </c>
      <c r="E1328" s="33" t="s">
        <v>1648</v>
      </c>
      <c r="F1328" s="35"/>
      <c r="G1328" s="33" t="s">
        <v>1725</v>
      </c>
      <c r="H1328" s="27"/>
      <c r="I1328" s="63" t="s">
        <v>1744</v>
      </c>
      <c r="J1328" s="21"/>
      <c r="K1328" s="21"/>
      <c r="L1328" s="21"/>
      <c r="M1328" s="21"/>
      <c r="N1328" s="22">
        <f t="shared" si="1"/>
        <v>46206</v>
      </c>
      <c r="O1328" s="23">
        <f>'RESOLUCIONES EPG'!$N1328-'RESOLUCIONES EPG'!$D1328</f>
        <v>3510</v>
      </c>
    </row>
    <row r="1329" ht="15.75" customHeight="1">
      <c r="A1329" s="29" t="str">
        <f>'RESOLUCIONES 2015'!A5699:H5699</f>
        <v/>
      </c>
      <c r="B1329" s="34"/>
      <c r="C1329" s="24">
        <v>713.0</v>
      </c>
      <c r="D1329" s="35">
        <v>42696.0</v>
      </c>
      <c r="E1329" s="33" t="s">
        <v>1670</v>
      </c>
      <c r="F1329" s="35"/>
      <c r="G1329" s="33" t="s">
        <v>1725</v>
      </c>
      <c r="H1329" s="27"/>
      <c r="I1329" s="63" t="s">
        <v>1745</v>
      </c>
      <c r="J1329" s="21"/>
      <c r="K1329" s="21"/>
      <c r="L1329" s="21"/>
      <c r="M1329" s="21"/>
      <c r="N1329" s="22">
        <f t="shared" si="1"/>
        <v>46206</v>
      </c>
      <c r="O1329" s="23">
        <f>'RESOLUCIONES EPG'!$N1329-'RESOLUCIONES EPG'!$D1329</f>
        <v>3510</v>
      </c>
    </row>
    <row r="1330" ht="15.75" customHeight="1">
      <c r="A1330" s="29" t="str">
        <f>'RESOLUCIONES 2015'!A5700:H5700</f>
        <v/>
      </c>
      <c r="B1330" s="34"/>
      <c r="C1330" s="24">
        <v>714.0</v>
      </c>
      <c r="D1330" s="35">
        <v>42696.0</v>
      </c>
      <c r="E1330" s="43" t="s">
        <v>1260</v>
      </c>
      <c r="F1330" s="35"/>
      <c r="G1330" s="33" t="s">
        <v>50</v>
      </c>
      <c r="H1330" s="27"/>
      <c r="I1330" s="63" t="s">
        <v>1746</v>
      </c>
      <c r="J1330" s="21"/>
      <c r="K1330" s="21"/>
      <c r="L1330" s="21"/>
      <c r="M1330" s="21"/>
      <c r="N1330" s="22">
        <f t="shared" si="1"/>
        <v>46206</v>
      </c>
      <c r="O1330" s="23">
        <f>'RESOLUCIONES EPG'!$N1330-'RESOLUCIONES EPG'!$D1330</f>
        <v>3510</v>
      </c>
    </row>
    <row r="1331" ht="16.5" customHeight="1">
      <c r="A1331" s="29" t="str">
        <f>'RESOLUCIONES 2015'!A5701:H5701</f>
        <v/>
      </c>
      <c r="B1331" s="34"/>
      <c r="C1331" s="24">
        <v>715.0</v>
      </c>
      <c r="D1331" s="35">
        <v>42696.0</v>
      </c>
      <c r="E1331" s="43" t="s">
        <v>1263</v>
      </c>
      <c r="F1331" s="35"/>
      <c r="G1331" s="33" t="s">
        <v>50</v>
      </c>
      <c r="H1331" s="27"/>
      <c r="I1331" s="63" t="s">
        <v>1747</v>
      </c>
      <c r="J1331" s="21"/>
      <c r="K1331" s="21"/>
      <c r="L1331" s="21"/>
      <c r="M1331" s="21"/>
      <c r="N1331" s="22">
        <f t="shared" si="1"/>
        <v>46206</v>
      </c>
      <c r="O1331" s="23">
        <f>'RESOLUCIONES EPG'!$N1331-'RESOLUCIONES EPG'!$D1331</f>
        <v>3510</v>
      </c>
    </row>
    <row r="1332" ht="16.5" customHeight="1">
      <c r="A1332" s="29" t="str">
        <f>'RESOLUCIONES 2015'!A5702:H5702</f>
        <v/>
      </c>
      <c r="B1332" s="34"/>
      <c r="C1332" s="24">
        <v>716.0</v>
      </c>
      <c r="D1332" s="35">
        <v>42697.0</v>
      </c>
      <c r="E1332" s="43" t="s">
        <v>45</v>
      </c>
      <c r="F1332" s="35"/>
      <c r="G1332" s="33" t="s">
        <v>1725</v>
      </c>
      <c r="H1332" s="27"/>
      <c r="I1332" s="63" t="s">
        <v>1748</v>
      </c>
      <c r="J1332" s="21"/>
      <c r="K1332" s="21"/>
      <c r="L1332" s="21"/>
      <c r="M1332" s="21"/>
      <c r="N1332" s="22">
        <f t="shared" si="1"/>
        <v>46206</v>
      </c>
      <c r="O1332" s="23">
        <f>'RESOLUCIONES EPG'!$N1332-'RESOLUCIONES EPG'!$D1332</f>
        <v>3509</v>
      </c>
    </row>
    <row r="1333" ht="16.5" customHeight="1">
      <c r="A1333" s="29" t="str">
        <f>'RESOLUCIONES 2015'!A5703:H5703</f>
        <v/>
      </c>
      <c r="B1333" s="34"/>
      <c r="C1333" s="24">
        <v>717.0</v>
      </c>
      <c r="D1333" s="35">
        <v>42697.0</v>
      </c>
      <c r="E1333" s="33" t="s">
        <v>1475</v>
      </c>
      <c r="F1333" s="35"/>
      <c r="G1333" s="33" t="s">
        <v>363</v>
      </c>
      <c r="H1333" s="27"/>
      <c r="I1333" s="63" t="s">
        <v>1749</v>
      </c>
      <c r="J1333" s="21"/>
      <c r="K1333" s="21"/>
      <c r="L1333" s="21"/>
      <c r="M1333" s="21"/>
      <c r="N1333" s="22">
        <f t="shared" si="1"/>
        <v>46206</v>
      </c>
      <c r="O1333" s="23">
        <f>'RESOLUCIONES EPG'!$N1333-'RESOLUCIONES EPG'!$D1333</f>
        <v>3509</v>
      </c>
    </row>
    <row r="1334" ht="15.75" customHeight="1">
      <c r="A1334" s="29" t="str">
        <f>'RESOLUCIONES 2015'!A5705:H5705</f>
        <v/>
      </c>
      <c r="B1334" s="34"/>
      <c r="C1334" s="24">
        <v>719.0</v>
      </c>
      <c r="D1334" s="35">
        <v>42697.0</v>
      </c>
      <c r="E1334" s="33" t="s">
        <v>1448</v>
      </c>
      <c r="F1334" s="35"/>
      <c r="G1334" s="33" t="s">
        <v>1593</v>
      </c>
      <c r="H1334" s="27"/>
      <c r="I1334" s="63" t="s">
        <v>1750</v>
      </c>
      <c r="J1334" s="21"/>
      <c r="K1334" s="21"/>
      <c r="L1334" s="21"/>
      <c r="M1334" s="21"/>
      <c r="N1334" s="22">
        <f t="shared" si="1"/>
        <v>46206</v>
      </c>
      <c r="O1334" s="23">
        <f>'RESOLUCIONES EPG'!$N1334-'RESOLUCIONES EPG'!$D1334</f>
        <v>3509</v>
      </c>
    </row>
    <row r="1335" ht="15.75" customHeight="1">
      <c r="A1335" s="29" t="str">
        <f>'RESOLUCIONES 2015'!A5704:H5704</f>
        <v/>
      </c>
      <c r="B1335" s="34"/>
      <c r="C1335" s="24">
        <v>718.0</v>
      </c>
      <c r="D1335" s="35">
        <v>42697.0</v>
      </c>
      <c r="E1335" s="33" t="s">
        <v>1452</v>
      </c>
      <c r="F1335" s="35"/>
      <c r="G1335" s="33" t="s">
        <v>1593</v>
      </c>
      <c r="H1335" s="27"/>
      <c r="I1335" s="63" t="s">
        <v>1751</v>
      </c>
      <c r="J1335" s="21"/>
      <c r="K1335" s="21"/>
      <c r="L1335" s="21"/>
      <c r="M1335" s="21"/>
      <c r="N1335" s="22">
        <f t="shared" si="1"/>
        <v>46206</v>
      </c>
      <c r="O1335" s="23">
        <f>'RESOLUCIONES EPG'!$N1335-'RESOLUCIONES EPG'!$D1335</f>
        <v>3509</v>
      </c>
    </row>
    <row r="1336" ht="16.5" customHeight="1">
      <c r="A1336" s="29" t="str">
        <f>'RESOLUCIONES 2015'!A5715:H5715</f>
        <v/>
      </c>
      <c r="B1336" s="34"/>
      <c r="C1336" s="24">
        <v>729.0</v>
      </c>
      <c r="D1336" s="35">
        <v>42698.0</v>
      </c>
      <c r="E1336" s="33" t="s">
        <v>1752</v>
      </c>
      <c r="F1336" s="35"/>
      <c r="G1336" s="33" t="s">
        <v>887</v>
      </c>
      <c r="H1336" s="27"/>
      <c r="I1336" s="63" t="s">
        <v>1753</v>
      </c>
      <c r="J1336" s="21"/>
      <c r="K1336" s="21"/>
      <c r="L1336" s="21"/>
      <c r="M1336" s="21"/>
      <c r="N1336" s="22">
        <f t="shared" si="1"/>
        <v>46206</v>
      </c>
      <c r="O1336" s="23">
        <f>'RESOLUCIONES EPG'!$N1336-'RESOLUCIONES EPG'!$D1336</f>
        <v>3508</v>
      </c>
    </row>
    <row r="1337" ht="16.5" customHeight="1">
      <c r="A1337" s="29" t="str">
        <f>'RESOLUCIONES 2015'!A5708:H5708</f>
        <v/>
      </c>
      <c r="B1337" s="34"/>
      <c r="C1337" s="24">
        <v>722.0</v>
      </c>
      <c r="D1337" s="35">
        <v>42698.0</v>
      </c>
      <c r="E1337" s="43" t="s">
        <v>1754</v>
      </c>
      <c r="F1337" s="35" t="s">
        <v>1755</v>
      </c>
      <c r="G1337" s="33" t="s">
        <v>50</v>
      </c>
      <c r="H1337" s="27"/>
      <c r="I1337" s="63" t="s">
        <v>1756</v>
      </c>
      <c r="J1337" s="21"/>
      <c r="K1337" s="21"/>
      <c r="L1337" s="21"/>
      <c r="M1337" s="21"/>
      <c r="N1337" s="22">
        <f t="shared" si="1"/>
        <v>46206</v>
      </c>
      <c r="O1337" s="23">
        <f>'RESOLUCIONES EPG'!$N1337-'RESOLUCIONES EPG'!$D1337</f>
        <v>3508</v>
      </c>
    </row>
    <row r="1338" ht="16.5" customHeight="1">
      <c r="A1338" s="29" t="str">
        <f>'RESOLUCIONES 2015'!A5706:H5706</f>
        <v/>
      </c>
      <c r="B1338" s="34"/>
      <c r="C1338" s="24">
        <v>720.0</v>
      </c>
      <c r="D1338" s="35">
        <v>42698.0</v>
      </c>
      <c r="E1338" s="43" t="s">
        <v>1732</v>
      </c>
      <c r="F1338" s="35"/>
      <c r="G1338" s="33" t="s">
        <v>363</v>
      </c>
      <c r="H1338" s="27"/>
      <c r="I1338" s="63" t="s">
        <v>1757</v>
      </c>
      <c r="J1338" s="21"/>
      <c r="K1338" s="21"/>
      <c r="L1338" s="21"/>
      <c r="M1338" s="21"/>
      <c r="N1338" s="22">
        <f t="shared" si="1"/>
        <v>46206</v>
      </c>
      <c r="O1338" s="23">
        <f>'RESOLUCIONES EPG'!$N1338-'RESOLUCIONES EPG'!$D1338</f>
        <v>3508</v>
      </c>
    </row>
    <row r="1339" ht="15.75" customHeight="1">
      <c r="A1339" s="29" t="str">
        <f>'RESOLUCIONES 2015'!A5712:H5712</f>
        <v/>
      </c>
      <c r="B1339" s="34"/>
      <c r="C1339" s="24">
        <v>726.0</v>
      </c>
      <c r="D1339" s="35">
        <v>42698.0</v>
      </c>
      <c r="E1339" s="33" t="s">
        <v>1758</v>
      </c>
      <c r="F1339" s="35" t="s">
        <v>1759</v>
      </c>
      <c r="G1339" s="33" t="s">
        <v>887</v>
      </c>
      <c r="H1339" s="27"/>
      <c r="I1339" s="63" t="s">
        <v>1760</v>
      </c>
      <c r="J1339" s="21"/>
      <c r="K1339" s="21"/>
      <c r="L1339" s="21"/>
      <c r="M1339" s="21"/>
      <c r="N1339" s="22">
        <f t="shared" si="1"/>
        <v>46206</v>
      </c>
      <c r="O1339" s="23">
        <f>'RESOLUCIONES EPG'!$N1339-'RESOLUCIONES EPG'!$D1339</f>
        <v>3508</v>
      </c>
    </row>
    <row r="1340" ht="15.75" customHeight="1">
      <c r="A1340" s="29" t="str">
        <f>'RESOLUCIONES 2015'!A5709:H5709</f>
        <v/>
      </c>
      <c r="B1340" s="34"/>
      <c r="C1340" s="24">
        <v>723.0</v>
      </c>
      <c r="D1340" s="35">
        <v>42698.0</v>
      </c>
      <c r="E1340" s="33" t="s">
        <v>1761</v>
      </c>
      <c r="F1340" s="35"/>
      <c r="G1340" s="33" t="s">
        <v>50</v>
      </c>
      <c r="H1340" s="27"/>
      <c r="I1340" s="63" t="s">
        <v>1762</v>
      </c>
      <c r="J1340" s="21"/>
      <c r="K1340" s="21"/>
      <c r="L1340" s="21"/>
      <c r="M1340" s="21"/>
      <c r="N1340" s="22">
        <f t="shared" si="1"/>
        <v>46206</v>
      </c>
      <c r="O1340" s="23">
        <f>'RESOLUCIONES EPG'!$N1340-'RESOLUCIONES EPG'!$D1340</f>
        <v>3508</v>
      </c>
    </row>
    <row r="1341" ht="15.75" customHeight="1">
      <c r="A1341" s="29" t="str">
        <f>'RESOLUCIONES 2015'!A5710:H5710</f>
        <v/>
      </c>
      <c r="B1341" s="34"/>
      <c r="C1341" s="24">
        <v>724.0</v>
      </c>
      <c r="D1341" s="35">
        <v>42698.0</v>
      </c>
      <c r="E1341" s="33" t="s">
        <v>1763</v>
      </c>
      <c r="F1341" s="31" t="s">
        <v>1764</v>
      </c>
      <c r="G1341" s="33" t="s">
        <v>887</v>
      </c>
      <c r="H1341" s="27"/>
      <c r="I1341" s="63" t="s">
        <v>1765</v>
      </c>
      <c r="J1341" s="21"/>
      <c r="K1341" s="21"/>
      <c r="L1341" s="21"/>
      <c r="M1341" s="21"/>
      <c r="N1341" s="22">
        <f t="shared" si="1"/>
        <v>46206</v>
      </c>
      <c r="O1341" s="23">
        <f>'RESOLUCIONES EPG'!$N1341-'RESOLUCIONES EPG'!$D1341</f>
        <v>3508</v>
      </c>
    </row>
    <row r="1342" ht="15.75" customHeight="1">
      <c r="A1342" s="29" t="str">
        <f>'RESOLUCIONES 2015'!A5713:H5713</f>
        <v/>
      </c>
      <c r="B1342" s="34"/>
      <c r="C1342" s="24">
        <v>727.0</v>
      </c>
      <c r="D1342" s="35">
        <v>42698.0</v>
      </c>
      <c r="E1342" s="33" t="s">
        <v>1766</v>
      </c>
      <c r="F1342" s="35"/>
      <c r="G1342" s="33" t="s">
        <v>887</v>
      </c>
      <c r="H1342" s="27"/>
      <c r="I1342" s="63" t="s">
        <v>1767</v>
      </c>
      <c r="J1342" s="21"/>
      <c r="K1342" s="21"/>
      <c r="L1342" s="21"/>
      <c r="M1342" s="21"/>
      <c r="N1342" s="22">
        <f t="shared" si="1"/>
        <v>46206</v>
      </c>
      <c r="O1342" s="23">
        <f>'RESOLUCIONES EPG'!$N1342-'RESOLUCIONES EPG'!$D1342</f>
        <v>3508</v>
      </c>
    </row>
    <row r="1343" ht="16.5" customHeight="1">
      <c r="A1343" s="29" t="str">
        <f>'RESOLUCIONES 2015'!A5714:H5714</f>
        <v/>
      </c>
      <c r="B1343" s="34"/>
      <c r="C1343" s="24">
        <v>728.0</v>
      </c>
      <c r="D1343" s="35">
        <v>42698.0</v>
      </c>
      <c r="E1343" s="33" t="s">
        <v>1768</v>
      </c>
      <c r="F1343" s="35"/>
      <c r="G1343" s="33" t="s">
        <v>887</v>
      </c>
      <c r="H1343" s="27"/>
      <c r="I1343" s="63" t="s">
        <v>1769</v>
      </c>
      <c r="J1343" s="21"/>
      <c r="K1343" s="21"/>
      <c r="L1343" s="21"/>
      <c r="M1343" s="21"/>
      <c r="N1343" s="22">
        <f t="shared" si="1"/>
        <v>46206</v>
      </c>
      <c r="O1343" s="23">
        <f>'RESOLUCIONES EPG'!$N1343-'RESOLUCIONES EPG'!$D1343</f>
        <v>3508</v>
      </c>
    </row>
    <row r="1344" ht="16.5" customHeight="1">
      <c r="A1344" s="29" t="str">
        <f>'RESOLUCIONES 2015'!A5707:H5707</f>
        <v/>
      </c>
      <c r="B1344" s="34"/>
      <c r="C1344" s="24">
        <v>721.0</v>
      </c>
      <c r="D1344" s="35">
        <v>42698.0</v>
      </c>
      <c r="E1344" s="33" t="s">
        <v>1770</v>
      </c>
      <c r="F1344" s="35"/>
      <c r="G1344" s="33" t="s">
        <v>1725</v>
      </c>
      <c r="H1344" s="27"/>
      <c r="I1344" s="63" t="s">
        <v>1771</v>
      </c>
      <c r="J1344" s="21"/>
      <c r="K1344" s="21"/>
      <c r="L1344" s="21"/>
      <c r="M1344" s="21"/>
      <c r="N1344" s="22">
        <f t="shared" si="1"/>
        <v>46206</v>
      </c>
      <c r="O1344" s="23">
        <f>'RESOLUCIONES EPG'!$N1344-'RESOLUCIONES EPG'!$D1344</f>
        <v>3508</v>
      </c>
    </row>
    <row r="1345" ht="15.75" customHeight="1">
      <c r="A1345" s="29" t="str">
        <f>'RESOLUCIONES 2015'!A5711:H5711</f>
        <v/>
      </c>
      <c r="B1345" s="34"/>
      <c r="C1345" s="24">
        <v>725.0</v>
      </c>
      <c r="D1345" s="35">
        <v>42698.0</v>
      </c>
      <c r="E1345" s="43" t="s">
        <v>1772</v>
      </c>
      <c r="F1345" s="35"/>
      <c r="G1345" s="33" t="s">
        <v>887</v>
      </c>
      <c r="H1345" s="27"/>
      <c r="I1345" s="63" t="s">
        <v>1773</v>
      </c>
      <c r="J1345" s="21"/>
      <c r="K1345" s="21"/>
      <c r="L1345" s="21"/>
      <c r="M1345" s="21"/>
      <c r="N1345" s="22">
        <f t="shared" si="1"/>
        <v>46206</v>
      </c>
      <c r="O1345" s="23">
        <f>'RESOLUCIONES EPG'!$N1345-'RESOLUCIONES EPG'!$D1345</f>
        <v>3508</v>
      </c>
    </row>
    <row r="1346" ht="15.75" customHeight="1">
      <c r="A1346" s="29" t="str">
        <f>'RESOLUCIONES 2015'!A5716:H5716</f>
        <v/>
      </c>
      <c r="B1346" s="34"/>
      <c r="C1346" s="24"/>
      <c r="D1346" s="35">
        <v>42700.0</v>
      </c>
      <c r="E1346" s="33" t="s">
        <v>1774</v>
      </c>
      <c r="F1346" s="35"/>
      <c r="G1346" s="96" t="s">
        <v>158</v>
      </c>
      <c r="H1346" s="27"/>
      <c r="I1346" s="63"/>
      <c r="J1346" s="21"/>
      <c r="K1346" s="21"/>
      <c r="L1346" s="21"/>
      <c r="M1346" s="21"/>
      <c r="N1346" s="22">
        <f t="shared" si="1"/>
        <v>46206</v>
      </c>
      <c r="O1346" s="23">
        <f>'RESOLUCIONES EPG'!$N1346-'RESOLUCIONES EPG'!$D1346</f>
        <v>3506</v>
      </c>
    </row>
    <row r="1347" ht="15.75" customHeight="1">
      <c r="A1347" s="29" t="str">
        <f>'RESOLUCIONES 2015'!A5717:H5717</f>
        <v/>
      </c>
      <c r="B1347" s="34" t="s">
        <v>1775</v>
      </c>
      <c r="C1347" s="24"/>
      <c r="D1347" s="35">
        <v>42700.0</v>
      </c>
      <c r="E1347" s="33" t="s">
        <v>1776</v>
      </c>
      <c r="F1347" s="35"/>
      <c r="G1347" s="96" t="s">
        <v>158</v>
      </c>
      <c r="H1347" s="27"/>
      <c r="I1347" s="63"/>
      <c r="J1347" s="21"/>
      <c r="K1347" s="21"/>
      <c r="L1347" s="21"/>
      <c r="M1347" s="21"/>
      <c r="N1347" s="22">
        <f t="shared" si="1"/>
        <v>46206</v>
      </c>
      <c r="O1347" s="23">
        <f>'RESOLUCIONES EPG'!$N1347-'RESOLUCIONES EPG'!$D1347</f>
        <v>3506</v>
      </c>
    </row>
    <row r="1348" ht="16.5" customHeight="1">
      <c r="A1348" s="29" t="str">
        <f>'RESOLUCIONES 2015'!A5720:H5720</f>
        <v/>
      </c>
      <c r="B1348" s="34"/>
      <c r="C1348" s="24">
        <v>732.0</v>
      </c>
      <c r="D1348" s="35">
        <v>42702.0</v>
      </c>
      <c r="E1348" s="33" t="s">
        <v>1509</v>
      </c>
      <c r="F1348" s="35" t="s">
        <v>1510</v>
      </c>
      <c r="G1348" s="33" t="s">
        <v>1725</v>
      </c>
      <c r="H1348" s="27"/>
      <c r="I1348" s="63" t="s">
        <v>1777</v>
      </c>
      <c r="J1348" s="21"/>
      <c r="K1348" s="21"/>
      <c r="L1348" s="21"/>
      <c r="M1348" s="21"/>
      <c r="N1348" s="22">
        <f t="shared" si="1"/>
        <v>46206</v>
      </c>
      <c r="O1348" s="23">
        <f>'RESOLUCIONES EPG'!$N1348-'RESOLUCIONES EPG'!$D1348</f>
        <v>3504</v>
      </c>
    </row>
    <row r="1349" ht="15.75" customHeight="1">
      <c r="A1349" s="29" t="str">
        <f>'RESOLUCIONES 2015'!A5723:H5723</f>
        <v/>
      </c>
      <c r="B1349" s="34"/>
      <c r="C1349" s="24">
        <v>735.0</v>
      </c>
      <c r="D1349" s="35">
        <v>42702.0</v>
      </c>
      <c r="E1349" s="33" t="s">
        <v>1637</v>
      </c>
      <c r="F1349" s="35" t="s">
        <v>1638</v>
      </c>
      <c r="G1349" s="33" t="s">
        <v>1725</v>
      </c>
      <c r="H1349" s="27"/>
      <c r="I1349" s="63" t="s">
        <v>1778</v>
      </c>
      <c r="J1349" s="21"/>
      <c r="K1349" s="21"/>
      <c r="L1349" s="21"/>
      <c r="M1349" s="21"/>
      <c r="N1349" s="22">
        <f t="shared" si="1"/>
        <v>46206</v>
      </c>
      <c r="O1349" s="23">
        <f>'RESOLUCIONES EPG'!$N1349-'RESOLUCIONES EPG'!$D1349</f>
        <v>3504</v>
      </c>
    </row>
    <row r="1350" ht="16.5" customHeight="1">
      <c r="A1350" s="29" t="str">
        <f>'RESOLUCIONES 2015'!A5726:H5726</f>
        <v/>
      </c>
      <c r="B1350" s="34"/>
      <c r="C1350" s="24">
        <v>738.0</v>
      </c>
      <c r="D1350" s="35">
        <v>42702.0</v>
      </c>
      <c r="E1350" s="33" t="s">
        <v>1394</v>
      </c>
      <c r="F1350" s="35"/>
      <c r="G1350" s="33" t="s">
        <v>1779</v>
      </c>
      <c r="H1350" s="27"/>
      <c r="I1350" s="63" t="s">
        <v>1780</v>
      </c>
      <c r="J1350" s="21"/>
      <c r="K1350" s="21"/>
      <c r="L1350" s="21"/>
      <c r="M1350" s="21"/>
      <c r="N1350" s="22">
        <f t="shared" si="1"/>
        <v>46206</v>
      </c>
      <c r="O1350" s="23">
        <f>'RESOLUCIONES EPG'!$N1350-'RESOLUCIONES EPG'!$D1350</f>
        <v>3504</v>
      </c>
    </row>
    <row r="1351" ht="16.5" customHeight="1">
      <c r="A1351" s="29" t="str">
        <f>'RESOLUCIONES 2015'!A5721:H5721</f>
        <v/>
      </c>
      <c r="B1351" s="34"/>
      <c r="C1351" s="24">
        <v>733.0</v>
      </c>
      <c r="D1351" s="35">
        <v>42702.0</v>
      </c>
      <c r="E1351" s="33" t="s">
        <v>1516</v>
      </c>
      <c r="F1351" s="35"/>
      <c r="G1351" s="33" t="s">
        <v>1725</v>
      </c>
      <c r="H1351" s="27"/>
      <c r="I1351" s="63" t="s">
        <v>1781</v>
      </c>
      <c r="J1351" s="21"/>
      <c r="K1351" s="21"/>
      <c r="L1351" s="21"/>
      <c r="M1351" s="21"/>
      <c r="N1351" s="22">
        <f t="shared" si="1"/>
        <v>46206</v>
      </c>
      <c r="O1351" s="23">
        <f>'RESOLUCIONES EPG'!$N1351-'RESOLUCIONES EPG'!$D1351</f>
        <v>3504</v>
      </c>
    </row>
    <row r="1352" ht="15.75" customHeight="1">
      <c r="A1352" s="29" t="str">
        <f>'RESOLUCIONES 2015'!A5719:H5719</f>
        <v/>
      </c>
      <c r="B1352" s="34"/>
      <c r="C1352" s="24">
        <v>731.0</v>
      </c>
      <c r="D1352" s="35">
        <v>42702.0</v>
      </c>
      <c r="E1352" s="33" t="s">
        <v>1567</v>
      </c>
      <c r="F1352" s="35"/>
      <c r="G1352" s="33" t="s">
        <v>1725</v>
      </c>
      <c r="H1352" s="27"/>
      <c r="I1352" s="63" t="s">
        <v>1782</v>
      </c>
      <c r="J1352" s="21"/>
      <c r="K1352" s="21"/>
      <c r="L1352" s="21"/>
      <c r="M1352" s="21"/>
      <c r="N1352" s="22">
        <f t="shared" si="1"/>
        <v>46206</v>
      </c>
      <c r="O1352" s="23">
        <f>'RESOLUCIONES EPG'!$N1352-'RESOLUCIONES EPG'!$D1352</f>
        <v>3504</v>
      </c>
    </row>
    <row r="1353" ht="15.75" customHeight="1">
      <c r="A1353" s="29" t="str">
        <f>'RESOLUCIONES 2015'!A5724:H5724</f>
        <v/>
      </c>
      <c r="B1353" s="34"/>
      <c r="C1353" s="24">
        <v>736.0</v>
      </c>
      <c r="D1353" s="35">
        <v>42702.0</v>
      </c>
      <c r="E1353" s="33" t="s">
        <v>1499</v>
      </c>
      <c r="F1353" s="35"/>
      <c r="G1353" s="33" t="s">
        <v>1725</v>
      </c>
      <c r="H1353" s="27"/>
      <c r="I1353" s="63" t="s">
        <v>1783</v>
      </c>
      <c r="J1353" s="21"/>
      <c r="K1353" s="21"/>
      <c r="L1353" s="21"/>
      <c r="M1353" s="21"/>
      <c r="N1353" s="22">
        <f t="shared" si="1"/>
        <v>46206</v>
      </c>
      <c r="O1353" s="23">
        <f>'RESOLUCIONES EPG'!$N1353-'RESOLUCIONES EPG'!$D1353</f>
        <v>3504</v>
      </c>
    </row>
    <row r="1354" ht="15.75" customHeight="1">
      <c r="A1354" s="29" t="str">
        <f>'RESOLUCIONES 2015'!A5725:H5725</f>
        <v/>
      </c>
      <c r="B1354" s="34"/>
      <c r="C1354" s="24">
        <v>737.0</v>
      </c>
      <c r="D1354" s="35">
        <v>42702.0</v>
      </c>
      <c r="E1354" s="33" t="s">
        <v>1784</v>
      </c>
      <c r="F1354" s="35"/>
      <c r="G1354" s="33" t="s">
        <v>1725</v>
      </c>
      <c r="H1354" s="27"/>
      <c r="I1354" s="63" t="s">
        <v>1785</v>
      </c>
      <c r="J1354" s="21"/>
      <c r="K1354" s="21"/>
      <c r="L1354" s="21"/>
      <c r="M1354" s="21"/>
      <c r="N1354" s="22">
        <f t="shared" si="1"/>
        <v>46206</v>
      </c>
      <c r="O1354" s="23">
        <f>'RESOLUCIONES EPG'!$N1354-'RESOLUCIONES EPG'!$D1354</f>
        <v>3504</v>
      </c>
    </row>
    <row r="1355" ht="15.75" customHeight="1">
      <c r="A1355" s="29" t="str">
        <f>'RESOLUCIONES 2015'!A5722:H5722</f>
        <v/>
      </c>
      <c r="B1355" s="34"/>
      <c r="C1355" s="24">
        <v>734.0</v>
      </c>
      <c r="D1355" s="35">
        <v>42702.0</v>
      </c>
      <c r="E1355" s="33" t="s">
        <v>1786</v>
      </c>
      <c r="F1355" s="35"/>
      <c r="G1355" s="33" t="s">
        <v>887</v>
      </c>
      <c r="H1355" s="27"/>
      <c r="I1355" s="63" t="s">
        <v>1787</v>
      </c>
      <c r="J1355" s="21"/>
      <c r="K1355" s="21"/>
      <c r="L1355" s="21"/>
      <c r="M1355" s="21"/>
      <c r="N1355" s="22">
        <f t="shared" si="1"/>
        <v>46206</v>
      </c>
      <c r="O1355" s="23">
        <f>'RESOLUCIONES EPG'!$N1355-'RESOLUCIONES EPG'!$D1355</f>
        <v>3504</v>
      </c>
    </row>
    <row r="1356" ht="15.75" customHeight="1">
      <c r="A1356" s="29" t="str">
        <f>'RESOLUCIONES 2015'!A5718:H5718</f>
        <v/>
      </c>
      <c r="B1356" s="34"/>
      <c r="C1356" s="24">
        <v>730.0</v>
      </c>
      <c r="D1356" s="35">
        <v>42702.0</v>
      </c>
      <c r="E1356" s="33" t="s">
        <v>1604</v>
      </c>
      <c r="F1356" s="52"/>
      <c r="G1356" s="33" t="s">
        <v>1725</v>
      </c>
      <c r="H1356" s="27"/>
      <c r="I1356" s="63" t="s">
        <v>1788</v>
      </c>
      <c r="J1356" s="21"/>
      <c r="K1356" s="21"/>
      <c r="L1356" s="21"/>
      <c r="M1356" s="21"/>
      <c r="N1356" s="22">
        <f t="shared" si="1"/>
        <v>46206</v>
      </c>
      <c r="O1356" s="23">
        <f>'RESOLUCIONES EPG'!$N1356-'RESOLUCIONES EPG'!$D1356</f>
        <v>3504</v>
      </c>
    </row>
    <row r="1357" ht="15.75" customHeight="1">
      <c r="A1357" s="29" t="str">
        <f>'RESOLUCIONES 2015'!A5738:H5738</f>
        <v/>
      </c>
      <c r="B1357" s="34"/>
      <c r="C1357" s="24">
        <v>750.0</v>
      </c>
      <c r="D1357" s="35">
        <v>42703.0</v>
      </c>
      <c r="E1357" s="33" t="s">
        <v>1789</v>
      </c>
      <c r="F1357" s="35"/>
      <c r="G1357" s="33" t="s">
        <v>887</v>
      </c>
      <c r="H1357" s="27"/>
      <c r="I1357" s="63" t="s">
        <v>1790</v>
      </c>
      <c r="J1357" s="21"/>
      <c r="K1357" s="21"/>
      <c r="L1357" s="21"/>
      <c r="M1357" s="21"/>
      <c r="N1357" s="22">
        <f t="shared" si="1"/>
        <v>46206</v>
      </c>
      <c r="O1357" s="23">
        <f>'RESOLUCIONES EPG'!$N1357-'RESOLUCIONES EPG'!$D1357</f>
        <v>3503</v>
      </c>
    </row>
    <row r="1358" ht="15.75" customHeight="1">
      <c r="A1358" s="29" t="str">
        <f>'RESOLUCIONES 2015'!A5740:H5740</f>
        <v/>
      </c>
      <c r="B1358" s="34"/>
      <c r="C1358" s="24">
        <v>752.0</v>
      </c>
      <c r="D1358" s="35">
        <v>42703.0</v>
      </c>
      <c r="E1358" s="33" t="s">
        <v>1791</v>
      </c>
      <c r="F1358" s="35"/>
      <c r="G1358" s="33" t="s">
        <v>887</v>
      </c>
      <c r="H1358" s="27"/>
      <c r="I1358" s="63" t="s">
        <v>1792</v>
      </c>
      <c r="J1358" s="21"/>
      <c r="K1358" s="21"/>
      <c r="L1358" s="21"/>
      <c r="M1358" s="21"/>
      <c r="N1358" s="22">
        <f t="shared" si="1"/>
        <v>46206</v>
      </c>
      <c r="O1358" s="23">
        <f>'RESOLUCIONES EPG'!$N1358-'RESOLUCIONES EPG'!$D1358</f>
        <v>3503</v>
      </c>
    </row>
    <row r="1359" ht="15.75" customHeight="1">
      <c r="A1359" s="29" t="str">
        <f>'RESOLUCIONES 2015'!A5739:H5739</f>
        <v/>
      </c>
      <c r="B1359" s="34"/>
      <c r="C1359" s="24">
        <v>751.0</v>
      </c>
      <c r="D1359" s="35">
        <v>42703.0</v>
      </c>
      <c r="E1359" s="33" t="s">
        <v>1793</v>
      </c>
      <c r="F1359" s="35"/>
      <c r="G1359" s="33" t="s">
        <v>887</v>
      </c>
      <c r="H1359" s="27"/>
      <c r="I1359" s="63" t="s">
        <v>1794</v>
      </c>
      <c r="J1359" s="21"/>
      <c r="K1359" s="21"/>
      <c r="L1359" s="21"/>
      <c r="M1359" s="21"/>
      <c r="N1359" s="22">
        <f t="shared" si="1"/>
        <v>46206</v>
      </c>
      <c r="O1359" s="23">
        <f>'RESOLUCIONES EPG'!$N1359-'RESOLUCIONES EPG'!$D1359</f>
        <v>3503</v>
      </c>
    </row>
    <row r="1360" ht="16.5" customHeight="1">
      <c r="A1360" s="29" t="str">
        <f>'RESOLUCIONES 2015'!A5729:H5729</f>
        <v/>
      </c>
      <c r="B1360" s="34"/>
      <c r="C1360" s="24">
        <v>741.0</v>
      </c>
      <c r="D1360" s="35">
        <v>42703.0</v>
      </c>
      <c r="E1360" s="33" t="s">
        <v>1485</v>
      </c>
      <c r="F1360" s="35"/>
      <c r="G1360" s="42" t="s">
        <v>994</v>
      </c>
      <c r="H1360" s="27"/>
      <c r="I1360" s="63" t="s">
        <v>1795</v>
      </c>
      <c r="J1360" s="21"/>
      <c r="K1360" s="21"/>
      <c r="L1360" s="21"/>
      <c r="M1360" s="21"/>
      <c r="N1360" s="22">
        <f t="shared" si="1"/>
        <v>46206</v>
      </c>
      <c r="O1360" s="23">
        <f>'RESOLUCIONES EPG'!$N1360-'RESOLUCIONES EPG'!$D1360</f>
        <v>3503</v>
      </c>
    </row>
    <row r="1361" ht="16.5" customHeight="1">
      <c r="A1361" s="29" t="str">
        <f>'RESOLUCIONES 2015'!A5734:H5734</f>
        <v/>
      </c>
      <c r="B1361" s="34"/>
      <c r="C1361" s="24">
        <v>746.0</v>
      </c>
      <c r="D1361" s="35">
        <v>42703.0</v>
      </c>
      <c r="E1361" s="33" t="s">
        <v>1796</v>
      </c>
      <c r="F1361" s="35"/>
      <c r="G1361" s="33" t="s">
        <v>887</v>
      </c>
      <c r="H1361" s="27"/>
      <c r="I1361" s="63" t="s">
        <v>1797</v>
      </c>
      <c r="J1361" s="21"/>
      <c r="K1361" s="21"/>
      <c r="L1361" s="21"/>
      <c r="M1361" s="21"/>
      <c r="N1361" s="22">
        <f t="shared" si="1"/>
        <v>46206</v>
      </c>
      <c r="O1361" s="23">
        <f>'RESOLUCIONES EPG'!$N1361-'RESOLUCIONES EPG'!$D1361</f>
        <v>3503</v>
      </c>
    </row>
    <row r="1362" ht="16.5" customHeight="1">
      <c r="A1362" s="29" t="str">
        <f>'RESOLUCIONES 2015'!A5743:H5743</f>
        <v/>
      </c>
      <c r="B1362" s="34"/>
      <c r="C1362" s="24">
        <v>755.0</v>
      </c>
      <c r="D1362" s="35">
        <v>42703.0</v>
      </c>
      <c r="E1362" s="33" t="s">
        <v>1798</v>
      </c>
      <c r="F1362" s="35"/>
      <c r="G1362" s="33" t="s">
        <v>887</v>
      </c>
      <c r="H1362" s="27"/>
      <c r="I1362" s="63" t="s">
        <v>1799</v>
      </c>
      <c r="J1362" s="21"/>
      <c r="K1362" s="21"/>
      <c r="L1362" s="21"/>
      <c r="M1362" s="21"/>
      <c r="N1362" s="22">
        <f t="shared" si="1"/>
        <v>46206</v>
      </c>
      <c r="O1362" s="23">
        <f>'RESOLUCIONES EPG'!$N1362-'RESOLUCIONES EPG'!$D1362</f>
        <v>3503</v>
      </c>
    </row>
    <row r="1363" ht="16.5" customHeight="1">
      <c r="A1363" s="29" t="str">
        <f>'RESOLUCIONES 2015'!A5735:H5735</f>
        <v/>
      </c>
      <c r="B1363" s="34"/>
      <c r="C1363" s="24">
        <v>747.0</v>
      </c>
      <c r="D1363" s="35">
        <v>42703.0</v>
      </c>
      <c r="E1363" s="33" t="s">
        <v>1800</v>
      </c>
      <c r="F1363" s="35" t="s">
        <v>1801</v>
      </c>
      <c r="G1363" s="33" t="s">
        <v>887</v>
      </c>
      <c r="H1363" s="27"/>
      <c r="I1363" s="63" t="s">
        <v>1802</v>
      </c>
      <c r="J1363" s="21"/>
      <c r="K1363" s="21"/>
      <c r="L1363" s="21"/>
      <c r="M1363" s="21"/>
      <c r="N1363" s="22">
        <f t="shared" si="1"/>
        <v>46206</v>
      </c>
      <c r="O1363" s="23">
        <f>'RESOLUCIONES EPG'!$N1363-'RESOLUCIONES EPG'!$D1363</f>
        <v>3503</v>
      </c>
    </row>
    <row r="1364" ht="16.5" customHeight="1">
      <c r="A1364" s="29" t="str">
        <f>'RESOLUCIONES 2015'!A5742:H5742</f>
        <v/>
      </c>
      <c r="B1364" s="34"/>
      <c r="C1364" s="24">
        <v>754.0</v>
      </c>
      <c r="D1364" s="35">
        <v>42703.0</v>
      </c>
      <c r="E1364" s="33" t="s">
        <v>1803</v>
      </c>
      <c r="F1364" s="35"/>
      <c r="G1364" s="33" t="s">
        <v>887</v>
      </c>
      <c r="H1364" s="27"/>
      <c r="I1364" s="63" t="s">
        <v>1804</v>
      </c>
      <c r="J1364" s="21"/>
      <c r="K1364" s="21"/>
      <c r="L1364" s="21"/>
      <c r="M1364" s="21"/>
      <c r="N1364" s="22">
        <f t="shared" si="1"/>
        <v>46206</v>
      </c>
      <c r="O1364" s="23">
        <f>'RESOLUCIONES EPG'!$N1364-'RESOLUCIONES EPG'!$D1364</f>
        <v>3503</v>
      </c>
    </row>
    <row r="1365" ht="15.75" customHeight="1">
      <c r="A1365" s="29" t="str">
        <f>'RESOLUCIONES 2015'!A5736:H5736</f>
        <v/>
      </c>
      <c r="B1365" s="34"/>
      <c r="C1365" s="24">
        <v>748.0</v>
      </c>
      <c r="D1365" s="35">
        <v>42703.0</v>
      </c>
      <c r="E1365" s="33" t="s">
        <v>1805</v>
      </c>
      <c r="F1365" s="35" t="s">
        <v>1806</v>
      </c>
      <c r="G1365" s="33" t="s">
        <v>887</v>
      </c>
      <c r="H1365" s="27"/>
      <c r="I1365" s="63" t="s">
        <v>1807</v>
      </c>
      <c r="J1365" s="21"/>
      <c r="K1365" s="21"/>
      <c r="L1365" s="21"/>
      <c r="M1365" s="21"/>
      <c r="N1365" s="22">
        <f t="shared" si="1"/>
        <v>46206</v>
      </c>
      <c r="O1365" s="23">
        <f>'RESOLUCIONES EPG'!$N1365-'RESOLUCIONES EPG'!$D1365</f>
        <v>3503</v>
      </c>
    </row>
    <row r="1366" ht="15.75" customHeight="1">
      <c r="A1366" s="29" t="str">
        <f>'RESOLUCIONES 2015'!A5737:H5737</f>
        <v/>
      </c>
      <c r="B1366" s="34"/>
      <c r="C1366" s="24">
        <v>749.0</v>
      </c>
      <c r="D1366" s="35">
        <v>42703.0</v>
      </c>
      <c r="E1366" s="33" t="s">
        <v>1808</v>
      </c>
      <c r="F1366" s="35"/>
      <c r="G1366" s="33" t="s">
        <v>887</v>
      </c>
      <c r="H1366" s="27"/>
      <c r="I1366" s="63" t="s">
        <v>1809</v>
      </c>
      <c r="J1366" s="21"/>
      <c r="K1366" s="21"/>
      <c r="L1366" s="21"/>
      <c r="M1366" s="21"/>
      <c r="N1366" s="22">
        <f t="shared" si="1"/>
        <v>46206</v>
      </c>
      <c r="O1366" s="23">
        <f>'RESOLUCIONES EPG'!$N1366-'RESOLUCIONES EPG'!$D1366</f>
        <v>3503</v>
      </c>
    </row>
    <row r="1367" ht="15.75" customHeight="1">
      <c r="A1367" s="29" t="str">
        <f>'RESOLUCIONES 2015'!A5741:H5741</f>
        <v/>
      </c>
      <c r="B1367" s="34"/>
      <c r="C1367" s="24">
        <v>753.0</v>
      </c>
      <c r="D1367" s="35">
        <v>42703.0</v>
      </c>
      <c r="E1367" s="43" t="s">
        <v>1810</v>
      </c>
      <c r="F1367" s="35"/>
      <c r="G1367" s="33" t="s">
        <v>887</v>
      </c>
      <c r="H1367" s="27"/>
      <c r="I1367" s="63" t="s">
        <v>1811</v>
      </c>
      <c r="J1367" s="21"/>
      <c r="K1367" s="21"/>
      <c r="L1367" s="21"/>
      <c r="M1367" s="21"/>
      <c r="N1367" s="22">
        <f t="shared" si="1"/>
        <v>46206</v>
      </c>
      <c r="O1367" s="23">
        <f>'RESOLUCIONES EPG'!$N1367-'RESOLUCIONES EPG'!$D1367</f>
        <v>3503</v>
      </c>
    </row>
    <row r="1368" ht="15.75" customHeight="1">
      <c r="A1368" s="29" t="str">
        <f>'RESOLUCIONES 2015'!A5728:H5728</f>
        <v/>
      </c>
      <c r="B1368" s="34"/>
      <c r="C1368" s="24">
        <v>740.0</v>
      </c>
      <c r="D1368" s="35">
        <v>42703.0</v>
      </c>
      <c r="E1368" s="33" t="s">
        <v>1463</v>
      </c>
      <c r="F1368" s="35"/>
      <c r="G1368" s="33" t="s">
        <v>131</v>
      </c>
      <c r="H1368" s="27"/>
      <c r="I1368" s="63" t="s">
        <v>1812</v>
      </c>
      <c r="J1368" s="21"/>
      <c r="K1368" s="21"/>
      <c r="L1368" s="21"/>
      <c r="M1368" s="21"/>
      <c r="N1368" s="22">
        <f t="shared" si="1"/>
        <v>46206</v>
      </c>
      <c r="O1368" s="23">
        <f>'RESOLUCIONES EPG'!$N1368-'RESOLUCIONES EPG'!$D1368</f>
        <v>3503</v>
      </c>
    </row>
    <row r="1369" ht="15.75" customHeight="1">
      <c r="A1369" s="29" t="str">
        <f>'RESOLUCIONES 2015'!A5727:H5727</f>
        <v/>
      </c>
      <c r="B1369" s="34"/>
      <c r="C1369" s="24">
        <v>739.0</v>
      </c>
      <c r="D1369" s="35">
        <v>42703.0</v>
      </c>
      <c r="E1369" s="33" t="s">
        <v>1412</v>
      </c>
      <c r="F1369" s="35"/>
      <c r="G1369" s="33" t="s">
        <v>131</v>
      </c>
      <c r="H1369" s="27"/>
      <c r="I1369" s="63" t="s">
        <v>1813</v>
      </c>
      <c r="J1369" s="21"/>
      <c r="K1369" s="21"/>
      <c r="L1369" s="21"/>
      <c r="M1369" s="21"/>
      <c r="N1369" s="22">
        <f t="shared" si="1"/>
        <v>46206</v>
      </c>
      <c r="O1369" s="23">
        <f>'RESOLUCIONES EPG'!$N1369-'RESOLUCIONES EPG'!$D1369</f>
        <v>3503</v>
      </c>
    </row>
    <row r="1370" ht="15.75" customHeight="1">
      <c r="A1370" s="29" t="str">
        <f>'RESOLUCIONES 2015'!A5744:H5744</f>
        <v/>
      </c>
      <c r="B1370" s="34"/>
      <c r="C1370" s="24">
        <v>756.0</v>
      </c>
      <c r="D1370" s="35">
        <v>42703.0</v>
      </c>
      <c r="E1370" s="33" t="s">
        <v>1814</v>
      </c>
      <c r="F1370" s="35"/>
      <c r="G1370" s="33" t="s">
        <v>887</v>
      </c>
      <c r="H1370" s="27"/>
      <c r="I1370" s="63" t="s">
        <v>1815</v>
      </c>
      <c r="J1370" s="21"/>
      <c r="K1370" s="21"/>
      <c r="L1370" s="21"/>
      <c r="M1370" s="21"/>
      <c r="N1370" s="22">
        <f t="shared" si="1"/>
        <v>46206</v>
      </c>
      <c r="O1370" s="23">
        <f>'RESOLUCIONES EPG'!$N1370-'RESOLUCIONES EPG'!$D1370</f>
        <v>3503</v>
      </c>
    </row>
    <row r="1371" ht="15.75" customHeight="1">
      <c r="A1371" s="29" t="str">
        <f>'RESOLUCIONES 2015'!A5732:H5732</f>
        <v/>
      </c>
      <c r="B1371" s="34"/>
      <c r="C1371" s="24">
        <v>744.0</v>
      </c>
      <c r="D1371" s="35">
        <v>42703.0</v>
      </c>
      <c r="E1371" s="33" t="s">
        <v>1618</v>
      </c>
      <c r="F1371" s="35"/>
      <c r="G1371" s="33" t="s">
        <v>1149</v>
      </c>
      <c r="H1371" s="27"/>
      <c r="I1371" s="63" t="s">
        <v>1816</v>
      </c>
      <c r="J1371" s="21"/>
      <c r="K1371" s="21"/>
      <c r="L1371" s="21"/>
      <c r="M1371" s="21"/>
      <c r="N1371" s="22">
        <f t="shared" si="1"/>
        <v>46206</v>
      </c>
      <c r="O1371" s="23">
        <f>'RESOLUCIONES EPG'!$N1371-'RESOLUCIONES EPG'!$D1371</f>
        <v>3503</v>
      </c>
    </row>
    <row r="1372" ht="16.5" customHeight="1">
      <c r="A1372" s="29" t="str">
        <f>'RESOLUCIONES 2015'!A5731:H5731</f>
        <v/>
      </c>
      <c r="B1372" s="34"/>
      <c r="C1372" s="24">
        <v>743.0</v>
      </c>
      <c r="D1372" s="35">
        <v>42703.0</v>
      </c>
      <c r="E1372" s="33" t="s">
        <v>1254</v>
      </c>
      <c r="F1372" s="35"/>
      <c r="G1372" s="33" t="s">
        <v>50</v>
      </c>
      <c r="H1372" s="27"/>
      <c r="I1372" s="63" t="s">
        <v>1817</v>
      </c>
      <c r="J1372" s="21"/>
      <c r="K1372" s="21"/>
      <c r="L1372" s="21"/>
      <c r="M1372" s="21"/>
      <c r="N1372" s="22">
        <f t="shared" si="1"/>
        <v>46206</v>
      </c>
      <c r="O1372" s="23">
        <f>'RESOLUCIONES EPG'!$N1372-'RESOLUCIONES EPG'!$D1372</f>
        <v>3503</v>
      </c>
    </row>
    <row r="1373" ht="16.5" customHeight="1">
      <c r="A1373" s="29" t="str">
        <f>'RESOLUCIONES 2015'!A5733:H5733</f>
        <v/>
      </c>
      <c r="B1373" s="34"/>
      <c r="C1373" s="24">
        <v>745.0</v>
      </c>
      <c r="D1373" s="35">
        <v>42703.0</v>
      </c>
      <c r="E1373" s="33" t="s">
        <v>1818</v>
      </c>
      <c r="F1373" s="35"/>
      <c r="G1373" s="33" t="s">
        <v>887</v>
      </c>
      <c r="H1373" s="27"/>
      <c r="I1373" s="63" t="s">
        <v>1819</v>
      </c>
      <c r="J1373" s="21"/>
      <c r="K1373" s="21"/>
      <c r="L1373" s="21"/>
      <c r="M1373" s="21"/>
      <c r="N1373" s="22">
        <f t="shared" si="1"/>
        <v>46206</v>
      </c>
      <c r="O1373" s="23">
        <f>'RESOLUCIONES EPG'!$N1373-'RESOLUCIONES EPG'!$D1373</f>
        <v>3503</v>
      </c>
    </row>
    <row r="1374" ht="16.5" customHeight="1">
      <c r="A1374" s="29" t="str">
        <f>'RESOLUCIONES 2015'!A5730:H5730</f>
        <v/>
      </c>
      <c r="B1374" s="34"/>
      <c r="C1374" s="24">
        <v>742.0</v>
      </c>
      <c r="D1374" s="35">
        <v>42703.0</v>
      </c>
      <c r="E1374" s="33" t="s">
        <v>1268</v>
      </c>
      <c r="F1374" s="35"/>
      <c r="G1374" s="33" t="s">
        <v>50</v>
      </c>
      <c r="H1374" s="27"/>
      <c r="I1374" s="63" t="s">
        <v>1820</v>
      </c>
      <c r="J1374" s="21"/>
      <c r="K1374" s="21"/>
      <c r="L1374" s="21"/>
      <c r="M1374" s="21"/>
      <c r="N1374" s="22">
        <f t="shared" si="1"/>
        <v>46206</v>
      </c>
      <c r="O1374" s="23">
        <f>'RESOLUCIONES EPG'!$N1374-'RESOLUCIONES EPG'!$D1374</f>
        <v>3503</v>
      </c>
    </row>
    <row r="1375" ht="16.5" customHeight="1">
      <c r="A1375" s="29" t="str">
        <f>'RESOLUCIONES 2015'!A5746:H5746</f>
        <v/>
      </c>
      <c r="B1375" s="34"/>
      <c r="C1375" s="24">
        <v>758.0</v>
      </c>
      <c r="D1375" s="35">
        <v>42704.0</v>
      </c>
      <c r="E1375" s="33" t="s">
        <v>1821</v>
      </c>
      <c r="F1375" s="35"/>
      <c r="G1375" s="33" t="s">
        <v>887</v>
      </c>
      <c r="H1375" s="27"/>
      <c r="I1375" s="63" t="s">
        <v>1822</v>
      </c>
      <c r="J1375" s="21"/>
      <c r="K1375" s="21"/>
      <c r="L1375" s="21"/>
      <c r="M1375" s="21"/>
      <c r="N1375" s="22">
        <f t="shared" si="1"/>
        <v>46206</v>
      </c>
      <c r="O1375" s="23">
        <f>'RESOLUCIONES EPG'!$N1375-'RESOLUCIONES EPG'!$D1375</f>
        <v>3502</v>
      </c>
    </row>
    <row r="1376" ht="16.5" customHeight="1">
      <c r="A1376" s="29" t="str">
        <f>'RESOLUCIONES 2015'!A5750:H5750</f>
        <v/>
      </c>
      <c r="B1376" s="34"/>
      <c r="C1376" s="24">
        <v>762.0</v>
      </c>
      <c r="D1376" s="35">
        <v>42704.0</v>
      </c>
      <c r="E1376" s="33" t="s">
        <v>1823</v>
      </c>
      <c r="F1376" s="35"/>
      <c r="G1376" s="33" t="s">
        <v>887</v>
      </c>
      <c r="H1376" s="27"/>
      <c r="I1376" s="63" t="s">
        <v>1824</v>
      </c>
      <c r="J1376" s="21"/>
      <c r="K1376" s="21"/>
      <c r="L1376" s="21"/>
      <c r="M1376" s="21"/>
      <c r="N1376" s="22">
        <f t="shared" si="1"/>
        <v>46206</v>
      </c>
      <c r="O1376" s="23">
        <f>'RESOLUCIONES EPG'!$N1376-'RESOLUCIONES EPG'!$D1376</f>
        <v>3502</v>
      </c>
    </row>
    <row r="1377" ht="16.5" customHeight="1">
      <c r="A1377" s="29" t="str">
        <f>'RESOLUCIONES 2015'!A5745:H5745</f>
        <v/>
      </c>
      <c r="B1377" s="34"/>
      <c r="C1377" s="24">
        <v>757.0</v>
      </c>
      <c r="D1377" s="35">
        <v>42704.0</v>
      </c>
      <c r="E1377" s="33" t="s">
        <v>1825</v>
      </c>
      <c r="F1377" s="35"/>
      <c r="G1377" s="33" t="s">
        <v>887</v>
      </c>
      <c r="H1377" s="27"/>
      <c r="I1377" s="63" t="s">
        <v>1826</v>
      </c>
      <c r="J1377" s="21"/>
      <c r="K1377" s="21"/>
      <c r="L1377" s="21"/>
      <c r="M1377" s="21"/>
      <c r="N1377" s="22">
        <f t="shared" si="1"/>
        <v>46206</v>
      </c>
      <c r="O1377" s="23">
        <f>'RESOLUCIONES EPG'!$N1377-'RESOLUCIONES EPG'!$D1377</f>
        <v>3502</v>
      </c>
    </row>
    <row r="1378" ht="15.75" customHeight="1">
      <c r="A1378" s="29" t="str">
        <f>'RESOLUCIONES 2015'!A5749:H5749</f>
        <v/>
      </c>
      <c r="B1378" s="34"/>
      <c r="C1378" s="24">
        <v>761.0</v>
      </c>
      <c r="D1378" s="35">
        <v>42704.0</v>
      </c>
      <c r="E1378" s="33" t="s">
        <v>1827</v>
      </c>
      <c r="F1378" s="74" t="s">
        <v>1828</v>
      </c>
      <c r="G1378" s="33" t="s">
        <v>887</v>
      </c>
      <c r="H1378" s="27"/>
      <c r="I1378" s="63" t="s">
        <v>1829</v>
      </c>
      <c r="J1378" s="21"/>
      <c r="K1378" s="21"/>
      <c r="L1378" s="21"/>
      <c r="M1378" s="21"/>
      <c r="N1378" s="22">
        <f t="shared" si="1"/>
        <v>46206</v>
      </c>
      <c r="O1378" s="23">
        <f>'RESOLUCIONES EPG'!$N1378-'RESOLUCIONES EPG'!$D1378</f>
        <v>3502</v>
      </c>
    </row>
    <row r="1379" ht="16.5" customHeight="1">
      <c r="A1379" s="29" t="str">
        <f>'RESOLUCIONES 2015'!A5747:H5747</f>
        <v/>
      </c>
      <c r="B1379" s="34"/>
      <c r="C1379" s="24">
        <v>759.0</v>
      </c>
      <c r="D1379" s="35">
        <v>42704.0</v>
      </c>
      <c r="E1379" s="33" t="s">
        <v>1830</v>
      </c>
      <c r="F1379" s="35" t="s">
        <v>1831</v>
      </c>
      <c r="G1379" s="33" t="s">
        <v>887</v>
      </c>
      <c r="H1379" s="27"/>
      <c r="I1379" s="63" t="s">
        <v>1832</v>
      </c>
      <c r="J1379" s="21"/>
      <c r="K1379" s="21"/>
      <c r="L1379" s="21"/>
      <c r="M1379" s="21"/>
      <c r="N1379" s="22">
        <f t="shared" si="1"/>
        <v>46206</v>
      </c>
      <c r="O1379" s="23">
        <f>'RESOLUCIONES EPG'!$N1379-'RESOLUCIONES EPG'!$D1379</f>
        <v>3502</v>
      </c>
    </row>
    <row r="1380" ht="16.5" customHeight="1">
      <c r="A1380" s="29" t="str">
        <f>'RESOLUCIONES 2015'!A5748:H5748</f>
        <v/>
      </c>
      <c r="B1380" s="34"/>
      <c r="C1380" s="24">
        <v>760.0</v>
      </c>
      <c r="D1380" s="35">
        <v>42704.0</v>
      </c>
      <c r="E1380" s="33" t="s">
        <v>1833</v>
      </c>
      <c r="F1380" s="35"/>
      <c r="G1380" s="33" t="s">
        <v>887</v>
      </c>
      <c r="H1380" s="27"/>
      <c r="I1380" s="63" t="s">
        <v>1834</v>
      </c>
      <c r="J1380" s="21"/>
      <c r="K1380" s="21"/>
      <c r="L1380" s="21"/>
      <c r="M1380" s="21"/>
      <c r="N1380" s="22">
        <f t="shared" si="1"/>
        <v>46206</v>
      </c>
      <c r="O1380" s="23">
        <f>'RESOLUCIONES EPG'!$N1380-'RESOLUCIONES EPG'!$D1380</f>
        <v>3502</v>
      </c>
    </row>
    <row r="1381" ht="16.5" customHeight="1">
      <c r="A1381" s="29" t="str">
        <f>'RESOLUCIONES 2015'!A5752:H5752</f>
        <v/>
      </c>
      <c r="B1381" s="34"/>
      <c r="C1381" s="24">
        <v>764.0</v>
      </c>
      <c r="D1381" s="35">
        <v>42705.0</v>
      </c>
      <c r="E1381" s="33" t="s">
        <v>1460</v>
      </c>
      <c r="F1381" s="35"/>
      <c r="G1381" s="33" t="s">
        <v>1593</v>
      </c>
      <c r="H1381" s="27"/>
      <c r="I1381" s="63" t="s">
        <v>1835</v>
      </c>
      <c r="J1381" s="21"/>
      <c r="K1381" s="21"/>
      <c r="L1381" s="21"/>
      <c r="M1381" s="21"/>
      <c r="N1381" s="22">
        <f t="shared" si="1"/>
        <v>46206</v>
      </c>
      <c r="O1381" s="23">
        <f>'RESOLUCIONES EPG'!$N1381-'RESOLUCIONES EPG'!$D1381</f>
        <v>3501</v>
      </c>
    </row>
    <row r="1382" ht="16.5" customHeight="1">
      <c r="A1382" s="29" t="str">
        <f>'RESOLUCIONES 2015'!A5751:H5751</f>
        <v/>
      </c>
      <c r="B1382" s="34"/>
      <c r="C1382" s="24">
        <v>763.0</v>
      </c>
      <c r="D1382" s="35">
        <v>42705.0</v>
      </c>
      <c r="E1382" s="33" t="s">
        <v>1461</v>
      </c>
      <c r="F1382" s="35"/>
      <c r="G1382" s="33" t="s">
        <v>1593</v>
      </c>
      <c r="H1382" s="27"/>
      <c r="I1382" s="63" t="s">
        <v>1836</v>
      </c>
      <c r="J1382" s="21"/>
      <c r="K1382" s="21"/>
      <c r="L1382" s="21"/>
      <c r="M1382" s="21"/>
      <c r="N1382" s="22">
        <f t="shared" si="1"/>
        <v>46206</v>
      </c>
      <c r="O1382" s="23">
        <f>'RESOLUCIONES EPG'!$N1382-'RESOLUCIONES EPG'!$D1382</f>
        <v>3501</v>
      </c>
    </row>
    <row r="1383" ht="15.75" customHeight="1">
      <c r="A1383" s="29" t="str">
        <f>'RESOLUCIONES 2015'!A5753:H5753</f>
        <v/>
      </c>
      <c r="B1383" s="34"/>
      <c r="C1383" s="24">
        <v>765.0</v>
      </c>
      <c r="D1383" s="35">
        <v>42705.0</v>
      </c>
      <c r="E1383" s="33" t="s">
        <v>1407</v>
      </c>
      <c r="F1383" s="35"/>
      <c r="G1383" s="33" t="s">
        <v>1593</v>
      </c>
      <c r="H1383" s="27"/>
      <c r="I1383" s="63" t="s">
        <v>1837</v>
      </c>
      <c r="J1383" s="21"/>
      <c r="K1383" s="21"/>
      <c r="L1383" s="21"/>
      <c r="M1383" s="21"/>
      <c r="N1383" s="22">
        <f t="shared" si="1"/>
        <v>46206</v>
      </c>
      <c r="O1383" s="23">
        <f>'RESOLUCIONES EPG'!$N1383-'RESOLUCIONES EPG'!$D1383</f>
        <v>3501</v>
      </c>
    </row>
    <row r="1384" ht="16.5" customHeight="1">
      <c r="A1384" s="29" t="str">
        <f>'RESOLUCIONES 2015'!A5754:H5754</f>
        <v/>
      </c>
      <c r="B1384" s="34"/>
      <c r="C1384" s="24">
        <v>766.0</v>
      </c>
      <c r="D1384" s="35">
        <v>42705.0</v>
      </c>
      <c r="E1384" s="33" t="s">
        <v>1838</v>
      </c>
      <c r="F1384" s="35"/>
      <c r="G1384" s="42" t="s">
        <v>738</v>
      </c>
      <c r="H1384" s="27"/>
      <c r="I1384" s="63" t="s">
        <v>1839</v>
      </c>
      <c r="J1384" s="21"/>
      <c r="K1384" s="21"/>
      <c r="L1384" s="21"/>
      <c r="M1384" s="21"/>
      <c r="N1384" s="22">
        <f t="shared" si="1"/>
        <v>46206</v>
      </c>
      <c r="O1384" s="23">
        <f>'RESOLUCIONES EPG'!$N1384-'RESOLUCIONES EPG'!$D1384</f>
        <v>3501</v>
      </c>
    </row>
    <row r="1385" ht="15.75" customHeight="1">
      <c r="A1385" s="29" t="str">
        <f>'RESOLUCIONES 2015'!A5756:H5756</f>
        <v/>
      </c>
      <c r="B1385" s="34"/>
      <c r="C1385" s="24">
        <v>768.0</v>
      </c>
      <c r="D1385" s="35">
        <v>42706.0</v>
      </c>
      <c r="E1385" s="33" t="s">
        <v>1403</v>
      </c>
      <c r="F1385" s="35"/>
      <c r="G1385" s="33" t="s">
        <v>89</v>
      </c>
      <c r="H1385" s="27" t="s">
        <v>849</v>
      </c>
      <c r="I1385" s="63" t="s">
        <v>1840</v>
      </c>
      <c r="J1385" s="21"/>
      <c r="K1385" s="21"/>
      <c r="L1385" s="21"/>
      <c r="M1385" s="21"/>
      <c r="N1385" s="22">
        <f t="shared" si="1"/>
        <v>46206</v>
      </c>
      <c r="O1385" s="23">
        <f>'RESOLUCIONES EPG'!$N1385-'RESOLUCIONES EPG'!$D1385</f>
        <v>3500</v>
      </c>
    </row>
    <row r="1386" ht="15.75" customHeight="1">
      <c r="A1386" s="29" t="str">
        <f>'RESOLUCIONES 2015'!A5762:H5762</f>
        <v/>
      </c>
      <c r="B1386" s="34"/>
      <c r="C1386" s="24">
        <v>774.0</v>
      </c>
      <c r="D1386" s="35">
        <v>42709.0</v>
      </c>
      <c r="E1386" s="33" t="s">
        <v>1841</v>
      </c>
      <c r="F1386" s="35"/>
      <c r="G1386" s="33" t="s">
        <v>1725</v>
      </c>
      <c r="H1386" s="27"/>
      <c r="I1386" s="63" t="s">
        <v>1842</v>
      </c>
      <c r="J1386" s="21"/>
      <c r="K1386" s="21"/>
      <c r="L1386" s="21"/>
      <c r="M1386" s="21"/>
      <c r="N1386" s="22">
        <f t="shared" si="1"/>
        <v>46206</v>
      </c>
      <c r="O1386" s="23">
        <f>'RESOLUCIONES EPG'!$N1386-'RESOLUCIONES EPG'!$D1386</f>
        <v>3497</v>
      </c>
    </row>
    <row r="1387" ht="15.75" customHeight="1">
      <c r="A1387" s="29" t="str">
        <f>'RESOLUCIONES 2015'!A5760:H5760</f>
        <v/>
      </c>
      <c r="B1387" s="34"/>
      <c r="C1387" s="24">
        <v>772.0</v>
      </c>
      <c r="D1387" s="35">
        <v>42709.0</v>
      </c>
      <c r="E1387" s="33" t="s">
        <v>1623</v>
      </c>
      <c r="F1387" s="35"/>
      <c r="G1387" s="33" t="s">
        <v>1725</v>
      </c>
      <c r="H1387" s="27"/>
      <c r="I1387" s="63" t="s">
        <v>1843</v>
      </c>
      <c r="J1387" s="21"/>
      <c r="K1387" s="21"/>
      <c r="L1387" s="21"/>
      <c r="M1387" s="21"/>
      <c r="N1387" s="22">
        <f t="shared" si="1"/>
        <v>46206</v>
      </c>
      <c r="O1387" s="23">
        <f>'RESOLUCIONES EPG'!$N1387-'RESOLUCIONES EPG'!$D1387</f>
        <v>3497</v>
      </c>
    </row>
    <row r="1388" ht="15.75" customHeight="1">
      <c r="A1388" s="29" t="str">
        <f>'RESOLUCIONES 2015'!A5764:H5764</f>
        <v/>
      </c>
      <c r="B1388" s="34"/>
      <c r="C1388" s="24">
        <v>776.0</v>
      </c>
      <c r="D1388" s="35">
        <v>42709.0</v>
      </c>
      <c r="E1388" s="33" t="s">
        <v>1805</v>
      </c>
      <c r="F1388" s="35"/>
      <c r="G1388" s="33" t="s">
        <v>1725</v>
      </c>
      <c r="H1388" s="27"/>
      <c r="I1388" s="63" t="s">
        <v>1844</v>
      </c>
      <c r="J1388" s="21"/>
      <c r="K1388" s="21"/>
      <c r="L1388" s="21"/>
      <c r="M1388" s="21"/>
      <c r="N1388" s="22">
        <f t="shared" si="1"/>
        <v>46206</v>
      </c>
      <c r="O1388" s="23">
        <f>'RESOLUCIONES EPG'!$N1388-'RESOLUCIONES EPG'!$D1388</f>
        <v>3497</v>
      </c>
    </row>
    <row r="1389" ht="15.75" customHeight="1">
      <c r="A1389" s="29" t="str">
        <f>'RESOLUCIONES 2015'!A5758:H5758</f>
        <v/>
      </c>
      <c r="B1389" s="34"/>
      <c r="C1389" s="24">
        <v>770.0</v>
      </c>
      <c r="D1389" s="35">
        <v>42709.0</v>
      </c>
      <c r="E1389" s="55" t="s">
        <v>1845</v>
      </c>
      <c r="F1389" s="35"/>
      <c r="G1389" s="55" t="s">
        <v>887</v>
      </c>
      <c r="H1389" s="27"/>
      <c r="I1389" s="63" t="s">
        <v>1846</v>
      </c>
      <c r="J1389" s="21"/>
      <c r="K1389" s="21"/>
      <c r="L1389" s="21"/>
      <c r="M1389" s="21"/>
      <c r="N1389" s="22">
        <f t="shared" si="1"/>
        <v>46206</v>
      </c>
      <c r="O1389" s="23">
        <f>'RESOLUCIONES EPG'!$N1389-'RESOLUCIONES EPG'!$D1389</f>
        <v>3497</v>
      </c>
    </row>
    <row r="1390" ht="15.75" customHeight="1">
      <c r="A1390" s="29" t="str">
        <f>'RESOLUCIONES 2015'!A5765:H5765</f>
        <v/>
      </c>
      <c r="B1390" s="34"/>
      <c r="C1390" s="24">
        <v>777.0</v>
      </c>
      <c r="D1390" s="35">
        <v>42709.0</v>
      </c>
      <c r="E1390" s="33" t="s">
        <v>1627</v>
      </c>
      <c r="F1390" s="35"/>
      <c r="G1390" s="33" t="s">
        <v>1725</v>
      </c>
      <c r="H1390" s="27"/>
      <c r="I1390" s="63" t="s">
        <v>1847</v>
      </c>
      <c r="J1390" s="21"/>
      <c r="K1390" s="21"/>
      <c r="L1390" s="21"/>
      <c r="M1390" s="21"/>
      <c r="N1390" s="22">
        <f t="shared" si="1"/>
        <v>46206</v>
      </c>
      <c r="O1390" s="23">
        <f>'RESOLUCIONES EPG'!$N1390-'RESOLUCIONES EPG'!$D1390</f>
        <v>3497</v>
      </c>
    </row>
    <row r="1391" ht="16.5" customHeight="1">
      <c r="A1391" s="29" t="str">
        <f>'RESOLUCIONES 2015'!A5763:H5763</f>
        <v/>
      </c>
      <c r="B1391" s="34"/>
      <c r="C1391" s="24">
        <v>775.0</v>
      </c>
      <c r="D1391" s="35">
        <v>42709.0</v>
      </c>
      <c r="E1391" s="33" t="s">
        <v>376</v>
      </c>
      <c r="F1391" s="35"/>
      <c r="G1391" s="33" t="s">
        <v>131</v>
      </c>
      <c r="H1391" s="27"/>
      <c r="I1391" s="63" t="s">
        <v>1848</v>
      </c>
      <c r="J1391" s="21"/>
      <c r="K1391" s="21"/>
      <c r="L1391" s="21"/>
      <c r="M1391" s="21"/>
      <c r="N1391" s="22">
        <f t="shared" si="1"/>
        <v>46206</v>
      </c>
      <c r="O1391" s="23">
        <f>'RESOLUCIONES EPG'!$N1391-'RESOLUCIONES EPG'!$D1391</f>
        <v>3497</v>
      </c>
    </row>
    <row r="1392" ht="16.5" customHeight="1">
      <c r="A1392" s="29" t="str">
        <f>'RESOLUCIONES 2015'!A5759:H5759</f>
        <v/>
      </c>
      <c r="B1392" s="34"/>
      <c r="C1392" s="24">
        <v>771.0</v>
      </c>
      <c r="D1392" s="35">
        <v>42709.0</v>
      </c>
      <c r="E1392" s="33" t="s">
        <v>1360</v>
      </c>
      <c r="F1392" s="35"/>
      <c r="G1392" s="33" t="s">
        <v>131</v>
      </c>
      <c r="H1392" s="27"/>
      <c r="I1392" s="63" t="s">
        <v>1849</v>
      </c>
      <c r="J1392" s="21"/>
      <c r="K1392" s="21"/>
      <c r="L1392" s="21"/>
      <c r="M1392" s="21"/>
      <c r="N1392" s="22">
        <f t="shared" si="1"/>
        <v>46206</v>
      </c>
      <c r="O1392" s="23">
        <f>'RESOLUCIONES EPG'!$N1392-'RESOLUCIONES EPG'!$D1392</f>
        <v>3497</v>
      </c>
    </row>
    <row r="1393" ht="16.5" customHeight="1">
      <c r="A1393" s="29" t="str">
        <f>'RESOLUCIONES 2015'!A5757:H5757</f>
        <v/>
      </c>
      <c r="B1393" s="34"/>
      <c r="C1393" s="24">
        <v>769.0</v>
      </c>
      <c r="D1393" s="35">
        <v>42709.0</v>
      </c>
      <c r="E1393" s="33" t="s">
        <v>1536</v>
      </c>
      <c r="F1393" s="35"/>
      <c r="G1393" s="33" t="s">
        <v>1363</v>
      </c>
      <c r="H1393" s="27"/>
      <c r="I1393" s="63" t="s">
        <v>1850</v>
      </c>
      <c r="J1393" s="21"/>
      <c r="K1393" s="21"/>
      <c r="L1393" s="21"/>
      <c r="M1393" s="21"/>
      <c r="N1393" s="22">
        <f t="shared" si="1"/>
        <v>46206</v>
      </c>
      <c r="O1393" s="23">
        <f>'RESOLUCIONES EPG'!$N1393-'RESOLUCIONES EPG'!$D1393</f>
        <v>3497</v>
      </c>
    </row>
    <row r="1394" ht="16.5" customHeight="1">
      <c r="A1394" s="29" t="str">
        <f>'RESOLUCIONES 2015'!A5761:H5761</f>
        <v/>
      </c>
      <c r="B1394" s="34"/>
      <c r="C1394" s="24">
        <v>773.0</v>
      </c>
      <c r="D1394" s="35">
        <v>42709.0</v>
      </c>
      <c r="E1394" s="33" t="s">
        <v>1851</v>
      </c>
      <c r="F1394" s="35"/>
      <c r="G1394" s="33" t="s">
        <v>1725</v>
      </c>
      <c r="H1394" s="27"/>
      <c r="I1394" s="63" t="s">
        <v>1852</v>
      </c>
      <c r="J1394" s="21"/>
      <c r="K1394" s="21"/>
      <c r="L1394" s="21"/>
      <c r="M1394" s="21"/>
      <c r="N1394" s="22">
        <f t="shared" si="1"/>
        <v>46206</v>
      </c>
      <c r="O1394" s="23">
        <f>'RESOLUCIONES EPG'!$N1394-'RESOLUCIONES EPG'!$D1394</f>
        <v>3497</v>
      </c>
    </row>
    <row r="1395" ht="16.5" customHeight="1">
      <c r="A1395" s="29" t="str">
        <f>'RESOLUCIONES 2015'!A5770:H5770</f>
        <v/>
      </c>
      <c r="B1395" s="34"/>
      <c r="C1395" s="24">
        <v>782.0</v>
      </c>
      <c r="D1395" s="35">
        <v>42710.0</v>
      </c>
      <c r="E1395" s="33" t="s">
        <v>1853</v>
      </c>
      <c r="F1395" s="35"/>
      <c r="G1395" s="42" t="s">
        <v>1854</v>
      </c>
      <c r="H1395" s="27"/>
      <c r="I1395" s="63" t="s">
        <v>1855</v>
      </c>
      <c r="J1395" s="21"/>
      <c r="K1395" s="21"/>
      <c r="L1395" s="21"/>
      <c r="M1395" s="21"/>
      <c r="N1395" s="22">
        <f t="shared" si="1"/>
        <v>46206</v>
      </c>
      <c r="O1395" s="23">
        <f>'RESOLUCIONES EPG'!$N1395-'RESOLUCIONES EPG'!$D1395</f>
        <v>3496</v>
      </c>
    </row>
    <row r="1396" ht="15.75" customHeight="1">
      <c r="A1396" s="29" t="str">
        <f>'RESOLUCIONES 2015'!A5769:H5769</f>
        <v/>
      </c>
      <c r="B1396" s="34"/>
      <c r="C1396" s="24">
        <v>781.0</v>
      </c>
      <c r="D1396" s="35">
        <v>42710.0</v>
      </c>
      <c r="E1396" s="33" t="s">
        <v>1411</v>
      </c>
      <c r="F1396" s="35"/>
      <c r="G1396" s="42" t="s">
        <v>1854</v>
      </c>
      <c r="H1396" s="27"/>
      <c r="I1396" s="63" t="s">
        <v>1856</v>
      </c>
      <c r="J1396" s="21"/>
      <c r="K1396" s="21"/>
      <c r="L1396" s="21"/>
      <c r="M1396" s="21"/>
      <c r="N1396" s="22">
        <f t="shared" si="1"/>
        <v>46206</v>
      </c>
      <c r="O1396" s="23">
        <f>'RESOLUCIONES EPG'!$N1396-'RESOLUCIONES EPG'!$D1396</f>
        <v>3496</v>
      </c>
    </row>
    <row r="1397" ht="16.5" customHeight="1">
      <c r="A1397" s="29" t="str">
        <f>'RESOLUCIONES 2015'!A5766:H5766</f>
        <v/>
      </c>
      <c r="B1397" s="34"/>
      <c r="C1397" s="24">
        <v>778.0</v>
      </c>
      <c r="D1397" s="35">
        <v>42710.0</v>
      </c>
      <c r="E1397" s="33" t="s">
        <v>1857</v>
      </c>
      <c r="F1397" s="35"/>
      <c r="G1397" s="42" t="s">
        <v>994</v>
      </c>
      <c r="H1397" s="27"/>
      <c r="I1397" s="63" t="s">
        <v>1858</v>
      </c>
      <c r="J1397" s="21"/>
      <c r="K1397" s="21"/>
      <c r="L1397" s="21"/>
      <c r="M1397" s="21"/>
      <c r="N1397" s="22">
        <f t="shared" si="1"/>
        <v>46206</v>
      </c>
      <c r="O1397" s="23">
        <f>'RESOLUCIONES EPG'!$N1397-'RESOLUCIONES EPG'!$D1397</f>
        <v>3496</v>
      </c>
    </row>
    <row r="1398" ht="16.5" customHeight="1">
      <c r="A1398" s="29" t="str">
        <f>'RESOLUCIONES 2015'!A5771:H5771</f>
        <v/>
      </c>
      <c r="B1398" s="34"/>
      <c r="C1398" s="24">
        <v>783.0</v>
      </c>
      <c r="D1398" s="35">
        <v>42710.0</v>
      </c>
      <c r="E1398" s="33" t="s">
        <v>1859</v>
      </c>
      <c r="F1398" s="35"/>
      <c r="G1398" s="33" t="s">
        <v>1593</v>
      </c>
      <c r="H1398" s="27"/>
      <c r="I1398" s="63" t="s">
        <v>1860</v>
      </c>
      <c r="J1398" s="21"/>
      <c r="K1398" s="21"/>
      <c r="L1398" s="21"/>
      <c r="M1398" s="21"/>
      <c r="N1398" s="22">
        <f t="shared" si="1"/>
        <v>46206</v>
      </c>
      <c r="O1398" s="23">
        <f>'RESOLUCIONES EPG'!$N1398-'RESOLUCIONES EPG'!$D1398</f>
        <v>3496</v>
      </c>
    </row>
    <row r="1399" ht="15.75" customHeight="1">
      <c r="A1399" s="29" t="str">
        <f>'RESOLUCIONES 2015'!A5768:H5768</f>
        <v/>
      </c>
      <c r="B1399" s="34"/>
      <c r="C1399" s="24">
        <v>780.0</v>
      </c>
      <c r="D1399" s="35">
        <v>42710.0</v>
      </c>
      <c r="E1399" s="33" t="s">
        <v>1719</v>
      </c>
      <c r="F1399" s="35"/>
      <c r="G1399" s="42" t="s">
        <v>1854</v>
      </c>
      <c r="H1399" s="27"/>
      <c r="I1399" s="63" t="s">
        <v>1861</v>
      </c>
      <c r="J1399" s="21"/>
      <c r="K1399" s="21"/>
      <c r="L1399" s="21"/>
      <c r="M1399" s="21"/>
      <c r="N1399" s="22">
        <f t="shared" si="1"/>
        <v>46206</v>
      </c>
      <c r="O1399" s="23">
        <f>'RESOLUCIONES EPG'!$N1399-'RESOLUCIONES EPG'!$D1399</f>
        <v>3496</v>
      </c>
    </row>
    <row r="1400" ht="15.75" customHeight="1">
      <c r="A1400" s="29" t="str">
        <f>'RESOLUCIONES 2015'!A5767:H5767</f>
        <v/>
      </c>
      <c r="B1400" s="34"/>
      <c r="C1400" s="24">
        <v>779.0</v>
      </c>
      <c r="D1400" s="35">
        <v>42710.0</v>
      </c>
      <c r="E1400" s="33" t="s">
        <v>1862</v>
      </c>
      <c r="F1400" s="35"/>
      <c r="G1400" s="42" t="s">
        <v>1854</v>
      </c>
      <c r="H1400" s="27"/>
      <c r="I1400" s="63" t="s">
        <v>1863</v>
      </c>
      <c r="J1400" s="21"/>
      <c r="K1400" s="21"/>
      <c r="L1400" s="21"/>
      <c r="M1400" s="21"/>
      <c r="N1400" s="22">
        <f t="shared" si="1"/>
        <v>46206</v>
      </c>
      <c r="O1400" s="23">
        <f>'RESOLUCIONES EPG'!$N1400-'RESOLUCIONES EPG'!$D1400</f>
        <v>3496</v>
      </c>
    </row>
    <row r="1401" ht="15.75" customHeight="1">
      <c r="A1401" s="29" t="str">
        <f>'RESOLUCIONES 2015'!A5774:H5774</f>
        <v/>
      </c>
      <c r="B1401" s="34"/>
      <c r="C1401" s="24">
        <v>786.0</v>
      </c>
      <c r="D1401" s="35">
        <v>42711.0</v>
      </c>
      <c r="E1401" s="33" t="s">
        <v>1475</v>
      </c>
      <c r="F1401" s="35"/>
      <c r="G1401" s="33" t="s">
        <v>131</v>
      </c>
      <c r="H1401" s="27"/>
      <c r="I1401" s="63" t="s">
        <v>1864</v>
      </c>
      <c r="J1401" s="21"/>
      <c r="K1401" s="21"/>
      <c r="L1401" s="21"/>
      <c r="M1401" s="21"/>
      <c r="N1401" s="22">
        <f t="shared" si="1"/>
        <v>46206</v>
      </c>
      <c r="O1401" s="23">
        <f>'RESOLUCIONES EPG'!$N1401-'RESOLUCIONES EPG'!$D1401</f>
        <v>3495</v>
      </c>
    </row>
    <row r="1402" ht="15.75" customHeight="1">
      <c r="A1402" s="29" t="str">
        <f>'RESOLUCIONES 2015'!A5772:H5772</f>
        <v/>
      </c>
      <c r="B1402" s="34"/>
      <c r="C1402" s="24">
        <v>784.0</v>
      </c>
      <c r="D1402" s="35">
        <v>42711.0</v>
      </c>
      <c r="E1402" s="33" t="s">
        <v>1412</v>
      </c>
      <c r="F1402" s="35"/>
      <c r="G1402" s="33" t="s">
        <v>363</v>
      </c>
      <c r="H1402" s="27"/>
      <c r="I1402" s="63" t="s">
        <v>1865</v>
      </c>
      <c r="J1402" s="21"/>
      <c r="K1402" s="21"/>
      <c r="L1402" s="21"/>
      <c r="M1402" s="21"/>
      <c r="N1402" s="22">
        <f t="shared" si="1"/>
        <v>46206</v>
      </c>
      <c r="O1402" s="23">
        <f>'RESOLUCIONES EPG'!$N1402-'RESOLUCIONES EPG'!$D1402</f>
        <v>3495</v>
      </c>
    </row>
    <row r="1403" ht="15.75" customHeight="1">
      <c r="A1403" s="29" t="str">
        <f>'RESOLUCIONES 2015'!A5773:H5773</f>
        <v/>
      </c>
      <c r="B1403" s="34"/>
      <c r="C1403" s="24">
        <v>785.0</v>
      </c>
      <c r="D1403" s="35">
        <v>42711.0</v>
      </c>
      <c r="E1403" s="33" t="s">
        <v>1412</v>
      </c>
      <c r="F1403" s="35"/>
      <c r="G1403" s="33" t="s">
        <v>845</v>
      </c>
      <c r="H1403" s="27"/>
      <c r="I1403" s="63" t="s">
        <v>1866</v>
      </c>
      <c r="J1403" s="21"/>
      <c r="K1403" s="21"/>
      <c r="L1403" s="21"/>
      <c r="M1403" s="21"/>
      <c r="N1403" s="22">
        <f t="shared" si="1"/>
        <v>46206</v>
      </c>
      <c r="O1403" s="23">
        <f>'RESOLUCIONES EPG'!$N1403-'RESOLUCIONES EPG'!$D1403</f>
        <v>3495</v>
      </c>
    </row>
    <row r="1404" ht="15.75" customHeight="1">
      <c r="A1404" s="29" t="str">
        <f>'RESOLUCIONES 2015'!A5776:H5776</f>
        <v/>
      </c>
      <c r="B1404" s="34"/>
      <c r="C1404" s="24">
        <v>788.0</v>
      </c>
      <c r="D1404" s="35">
        <v>42711.0</v>
      </c>
      <c r="E1404" s="33" t="s">
        <v>1536</v>
      </c>
      <c r="F1404" s="35"/>
      <c r="G1404" s="33" t="s">
        <v>363</v>
      </c>
      <c r="H1404" s="27"/>
      <c r="I1404" s="21"/>
      <c r="J1404" s="21"/>
      <c r="K1404" s="21"/>
      <c r="L1404" s="21"/>
      <c r="M1404" s="21"/>
      <c r="N1404" s="22">
        <f t="shared" si="1"/>
        <v>46206</v>
      </c>
      <c r="O1404" s="23">
        <f>'RESOLUCIONES EPG'!$N1404-'RESOLUCIONES EPG'!$D1404</f>
        <v>3495</v>
      </c>
    </row>
    <row r="1405" ht="16.5" customHeight="1">
      <c r="A1405" s="29" t="str">
        <f>'RESOLUCIONES 2015'!A5775:H5775</f>
        <v/>
      </c>
      <c r="B1405" s="34"/>
      <c r="C1405" s="24">
        <v>787.0</v>
      </c>
      <c r="D1405" s="35">
        <v>42711.0</v>
      </c>
      <c r="E1405" s="43" t="s">
        <v>1867</v>
      </c>
      <c r="F1405" s="35"/>
      <c r="G1405" s="42" t="s">
        <v>994</v>
      </c>
      <c r="H1405" s="27"/>
      <c r="I1405" s="63" t="s">
        <v>1868</v>
      </c>
      <c r="J1405" s="21"/>
      <c r="K1405" s="21"/>
      <c r="L1405" s="21"/>
      <c r="M1405" s="21"/>
      <c r="N1405" s="22">
        <f t="shared" si="1"/>
        <v>46206</v>
      </c>
      <c r="O1405" s="23">
        <f>'RESOLUCIONES EPG'!$N1405-'RESOLUCIONES EPG'!$D1405</f>
        <v>3495</v>
      </c>
    </row>
    <row r="1406" ht="16.5" customHeight="1">
      <c r="A1406" s="29" t="str">
        <f>'RESOLUCIONES 2015'!A5783:H5783</f>
        <v/>
      </c>
      <c r="B1406" s="34"/>
      <c r="C1406" s="24">
        <v>795.0</v>
      </c>
      <c r="D1406" s="35">
        <v>42714.0</v>
      </c>
      <c r="E1406" s="33" t="s">
        <v>1869</v>
      </c>
      <c r="F1406" s="35"/>
      <c r="G1406" s="33" t="s">
        <v>887</v>
      </c>
      <c r="H1406" s="27"/>
      <c r="I1406" s="63" t="s">
        <v>1870</v>
      </c>
      <c r="J1406" s="21"/>
      <c r="K1406" s="21"/>
      <c r="L1406" s="21"/>
      <c r="M1406" s="21"/>
      <c r="N1406" s="22">
        <f t="shared" si="1"/>
        <v>46206</v>
      </c>
      <c r="O1406" s="23">
        <f>'RESOLUCIONES EPG'!$N1406-'RESOLUCIONES EPG'!$D1406</f>
        <v>3492</v>
      </c>
    </row>
    <row r="1407" ht="16.5" customHeight="1">
      <c r="A1407" s="29" t="str">
        <f>'RESOLUCIONES 2015'!A5777:H5777</f>
        <v/>
      </c>
      <c r="B1407" s="34"/>
      <c r="C1407" s="24">
        <v>789.0</v>
      </c>
      <c r="D1407" s="35">
        <v>42714.0</v>
      </c>
      <c r="E1407" s="33" t="s">
        <v>1871</v>
      </c>
      <c r="F1407" s="35" t="s">
        <v>1872</v>
      </c>
      <c r="G1407" s="33" t="s">
        <v>887</v>
      </c>
      <c r="H1407" s="27"/>
      <c r="I1407" s="63" t="s">
        <v>1873</v>
      </c>
      <c r="J1407" s="21"/>
      <c r="K1407" s="21"/>
      <c r="L1407" s="21"/>
      <c r="M1407" s="21"/>
      <c r="N1407" s="22">
        <f t="shared" si="1"/>
        <v>46206</v>
      </c>
      <c r="O1407" s="23">
        <f>'RESOLUCIONES EPG'!$N1407-'RESOLUCIONES EPG'!$D1407</f>
        <v>3492</v>
      </c>
    </row>
    <row r="1408" ht="15.75" customHeight="1">
      <c r="A1408" s="29" t="str">
        <f>'RESOLUCIONES 2015'!A5780:H5780</f>
        <v/>
      </c>
      <c r="B1408" s="34"/>
      <c r="C1408" s="24">
        <v>792.0</v>
      </c>
      <c r="D1408" s="35">
        <v>42714.0</v>
      </c>
      <c r="E1408" s="33" t="s">
        <v>1874</v>
      </c>
      <c r="F1408" s="35"/>
      <c r="G1408" s="33" t="s">
        <v>887</v>
      </c>
      <c r="H1408" s="27"/>
      <c r="I1408" s="63" t="s">
        <v>1875</v>
      </c>
      <c r="J1408" s="21"/>
      <c r="K1408" s="21"/>
      <c r="L1408" s="21"/>
      <c r="M1408" s="21"/>
      <c r="N1408" s="22">
        <f t="shared" si="1"/>
        <v>46206</v>
      </c>
      <c r="O1408" s="23">
        <f>'RESOLUCIONES EPG'!$N1408-'RESOLUCIONES EPG'!$D1408</f>
        <v>3492</v>
      </c>
    </row>
    <row r="1409" ht="16.5" customHeight="1">
      <c r="A1409" s="29" t="str">
        <f>'RESOLUCIONES 2015'!A5782:H5782</f>
        <v/>
      </c>
      <c r="B1409" s="34"/>
      <c r="C1409" s="24">
        <v>794.0</v>
      </c>
      <c r="D1409" s="35">
        <v>42714.0</v>
      </c>
      <c r="E1409" s="33" t="s">
        <v>1876</v>
      </c>
      <c r="F1409" s="35"/>
      <c r="G1409" s="33" t="s">
        <v>887</v>
      </c>
      <c r="H1409" s="27"/>
      <c r="I1409" s="63" t="s">
        <v>1877</v>
      </c>
      <c r="J1409" s="21"/>
      <c r="K1409" s="21"/>
      <c r="L1409" s="21"/>
      <c r="M1409" s="21"/>
      <c r="N1409" s="22">
        <f t="shared" si="1"/>
        <v>46206</v>
      </c>
      <c r="O1409" s="23">
        <f>'RESOLUCIONES EPG'!$N1409-'RESOLUCIONES EPG'!$D1409</f>
        <v>3492</v>
      </c>
    </row>
    <row r="1410" ht="16.5" customHeight="1">
      <c r="A1410" s="29" t="str">
        <f>'RESOLUCIONES 2015'!A5781:H5781</f>
        <v/>
      </c>
      <c r="B1410" s="34"/>
      <c r="C1410" s="24">
        <v>793.0</v>
      </c>
      <c r="D1410" s="35">
        <v>42714.0</v>
      </c>
      <c r="E1410" s="33" t="s">
        <v>1878</v>
      </c>
      <c r="F1410" s="35"/>
      <c r="G1410" s="33" t="s">
        <v>887</v>
      </c>
      <c r="H1410" s="27"/>
      <c r="I1410" s="63" t="s">
        <v>1879</v>
      </c>
      <c r="J1410" s="21"/>
      <c r="K1410" s="21"/>
      <c r="L1410" s="21"/>
      <c r="M1410" s="21"/>
      <c r="N1410" s="22">
        <f t="shared" si="1"/>
        <v>46206</v>
      </c>
      <c r="O1410" s="23">
        <f>'RESOLUCIONES EPG'!$N1410-'RESOLUCIONES EPG'!$D1410</f>
        <v>3492</v>
      </c>
    </row>
    <row r="1411" ht="16.5" customHeight="1">
      <c r="A1411" s="29" t="str">
        <f>'RESOLUCIONES 2015'!A5778:H5778</f>
        <v/>
      </c>
      <c r="B1411" s="34"/>
      <c r="C1411" s="24">
        <v>790.0</v>
      </c>
      <c r="D1411" s="35">
        <v>42714.0</v>
      </c>
      <c r="E1411" s="33" t="s">
        <v>1838</v>
      </c>
      <c r="F1411" s="35"/>
      <c r="G1411" s="33" t="s">
        <v>887</v>
      </c>
      <c r="H1411" s="27"/>
      <c r="I1411" s="63" t="s">
        <v>1880</v>
      </c>
      <c r="J1411" s="21"/>
      <c r="K1411" s="21"/>
      <c r="L1411" s="21"/>
      <c r="M1411" s="21"/>
      <c r="N1411" s="22">
        <f t="shared" si="1"/>
        <v>46206</v>
      </c>
      <c r="O1411" s="23">
        <f>'RESOLUCIONES EPG'!$N1411-'RESOLUCIONES EPG'!$D1411</f>
        <v>3492</v>
      </c>
    </row>
    <row r="1412" ht="16.5" customHeight="1">
      <c r="A1412" s="29" t="str">
        <f>'RESOLUCIONES 2015'!A5779:H5779</f>
        <v/>
      </c>
      <c r="B1412" s="34"/>
      <c r="C1412" s="24">
        <v>791.0</v>
      </c>
      <c r="D1412" s="35">
        <v>42714.0</v>
      </c>
      <c r="E1412" s="33" t="s">
        <v>1881</v>
      </c>
      <c r="F1412" s="97" t="s">
        <v>1882</v>
      </c>
      <c r="G1412" s="33" t="s">
        <v>887</v>
      </c>
      <c r="H1412" s="27"/>
      <c r="I1412" s="63" t="s">
        <v>1883</v>
      </c>
      <c r="J1412" s="21"/>
      <c r="K1412" s="21"/>
      <c r="L1412" s="21"/>
      <c r="M1412" s="21"/>
      <c r="N1412" s="22">
        <f t="shared" si="1"/>
        <v>46206</v>
      </c>
      <c r="O1412" s="23">
        <f>'RESOLUCIONES EPG'!$N1412-'RESOLUCIONES EPG'!$D1412</f>
        <v>3492</v>
      </c>
    </row>
    <row r="1413" ht="16.5" customHeight="1">
      <c r="A1413" s="29" t="str">
        <f>'RESOLUCIONES 2015'!A5790:H5790</f>
        <v/>
      </c>
      <c r="B1413" s="34"/>
      <c r="C1413" s="24">
        <v>802.0</v>
      </c>
      <c r="D1413" s="35">
        <v>42716.0</v>
      </c>
      <c r="E1413" s="33" t="s">
        <v>1640</v>
      </c>
      <c r="F1413" s="35"/>
      <c r="G1413" s="42" t="s">
        <v>1313</v>
      </c>
      <c r="H1413" s="27" t="s">
        <v>1333</v>
      </c>
      <c r="I1413" s="63" t="s">
        <v>1884</v>
      </c>
      <c r="J1413" s="21"/>
      <c r="K1413" s="21"/>
      <c r="L1413" s="21"/>
      <c r="M1413" s="21"/>
      <c r="N1413" s="22">
        <f t="shared" si="1"/>
        <v>46206</v>
      </c>
      <c r="O1413" s="23">
        <f>'RESOLUCIONES EPG'!$N1413-'RESOLUCIONES EPG'!$D1413</f>
        <v>3490</v>
      </c>
    </row>
    <row r="1414" ht="15.75" customHeight="1">
      <c r="A1414" s="29" t="str">
        <f>'RESOLUCIONES 2015'!A5786:H5786</f>
        <v/>
      </c>
      <c r="B1414" s="34"/>
      <c r="C1414" s="24">
        <v>798.0</v>
      </c>
      <c r="D1414" s="35">
        <v>42716.0</v>
      </c>
      <c r="E1414" s="33" t="s">
        <v>1885</v>
      </c>
      <c r="F1414" s="35"/>
      <c r="G1414" s="33" t="s">
        <v>50</v>
      </c>
      <c r="H1414" s="27"/>
      <c r="I1414" s="63" t="s">
        <v>1886</v>
      </c>
      <c r="J1414" s="21"/>
      <c r="K1414" s="21"/>
      <c r="L1414" s="21"/>
      <c r="M1414" s="21"/>
      <c r="N1414" s="22">
        <f t="shared" si="1"/>
        <v>46206</v>
      </c>
      <c r="O1414" s="23">
        <f>'RESOLUCIONES EPG'!$N1414-'RESOLUCIONES EPG'!$D1414</f>
        <v>3490</v>
      </c>
    </row>
    <row r="1415" ht="15.75" customHeight="1">
      <c r="A1415" s="29" t="str">
        <f>'RESOLUCIONES 2015'!A5788:H5788</f>
        <v/>
      </c>
      <c r="B1415" s="34"/>
      <c r="C1415" s="24">
        <v>800.0</v>
      </c>
      <c r="D1415" s="35">
        <v>42716.0</v>
      </c>
      <c r="E1415" s="33" t="s">
        <v>1455</v>
      </c>
      <c r="F1415" s="35" t="s">
        <v>804</v>
      </c>
      <c r="G1415" s="42" t="s">
        <v>1313</v>
      </c>
      <c r="H1415" s="27" t="s">
        <v>1333</v>
      </c>
      <c r="I1415" s="63" t="s">
        <v>1887</v>
      </c>
      <c r="J1415" s="21"/>
      <c r="K1415" s="21"/>
      <c r="L1415" s="21"/>
      <c r="M1415" s="21"/>
      <c r="N1415" s="22">
        <f t="shared" si="1"/>
        <v>46206</v>
      </c>
      <c r="O1415" s="23">
        <f>'RESOLUCIONES EPG'!$N1415-'RESOLUCIONES EPG'!$D1415</f>
        <v>3490</v>
      </c>
    </row>
    <row r="1416" ht="15.75" customHeight="1">
      <c r="A1416" s="29" t="str">
        <f>'RESOLUCIONES 2015'!A5784:H5784</f>
        <v/>
      </c>
      <c r="B1416" s="34"/>
      <c r="C1416" s="24">
        <v>796.0</v>
      </c>
      <c r="D1416" s="35">
        <v>42716.0</v>
      </c>
      <c r="E1416" s="33" t="s">
        <v>1761</v>
      </c>
      <c r="F1416" s="35"/>
      <c r="G1416" s="33" t="s">
        <v>363</v>
      </c>
      <c r="H1416" s="27"/>
      <c r="I1416" s="63" t="s">
        <v>1888</v>
      </c>
      <c r="J1416" s="21"/>
      <c r="K1416" s="21"/>
      <c r="L1416" s="21"/>
      <c r="M1416" s="21"/>
      <c r="N1416" s="22">
        <f t="shared" si="1"/>
        <v>46206</v>
      </c>
      <c r="O1416" s="23">
        <f>'RESOLUCIONES EPG'!$N1416-'RESOLUCIONES EPG'!$D1416</f>
        <v>3490</v>
      </c>
    </row>
    <row r="1417" ht="15.75" customHeight="1">
      <c r="A1417" s="29" t="str">
        <f>'RESOLUCIONES 2015'!A5785:H5785</f>
        <v/>
      </c>
      <c r="B1417" s="34"/>
      <c r="C1417" s="24">
        <v>797.0</v>
      </c>
      <c r="D1417" s="35">
        <v>42716.0</v>
      </c>
      <c r="E1417" s="33" t="s">
        <v>1761</v>
      </c>
      <c r="F1417" s="35"/>
      <c r="G1417" s="33" t="s">
        <v>1149</v>
      </c>
      <c r="H1417" s="27"/>
      <c r="I1417" s="63" t="s">
        <v>1889</v>
      </c>
      <c r="J1417" s="21"/>
      <c r="K1417" s="21"/>
      <c r="L1417" s="21"/>
      <c r="M1417" s="21"/>
      <c r="N1417" s="22">
        <f t="shared" si="1"/>
        <v>46206</v>
      </c>
      <c r="O1417" s="23">
        <f>'RESOLUCIONES EPG'!$N1417-'RESOLUCIONES EPG'!$D1417</f>
        <v>3490</v>
      </c>
    </row>
    <row r="1418" ht="16.5" customHeight="1">
      <c r="A1418" s="29" t="str">
        <f>'RESOLUCIONES 2015'!A5787:H5787</f>
        <v/>
      </c>
      <c r="B1418" s="34"/>
      <c r="C1418" s="24">
        <v>799.0</v>
      </c>
      <c r="D1418" s="35">
        <v>42716.0</v>
      </c>
      <c r="E1418" s="33" t="s">
        <v>815</v>
      </c>
      <c r="F1418" s="35"/>
      <c r="G1418" s="33" t="s">
        <v>50</v>
      </c>
      <c r="H1418" s="27"/>
      <c r="I1418" s="63" t="s">
        <v>1890</v>
      </c>
      <c r="J1418" s="21"/>
      <c r="K1418" s="21"/>
      <c r="L1418" s="21"/>
      <c r="M1418" s="21"/>
      <c r="N1418" s="22">
        <f t="shared" si="1"/>
        <v>46206</v>
      </c>
      <c r="O1418" s="23">
        <f>'RESOLUCIONES EPG'!$N1418-'RESOLUCIONES EPG'!$D1418</f>
        <v>3490</v>
      </c>
    </row>
    <row r="1419" ht="16.5" customHeight="1">
      <c r="A1419" s="29" t="str">
        <f>'RESOLUCIONES 2015'!A5789:H5789</f>
        <v/>
      </c>
      <c r="B1419" s="34"/>
      <c r="C1419" s="24">
        <v>801.0</v>
      </c>
      <c r="D1419" s="35">
        <v>42716.0</v>
      </c>
      <c r="E1419" s="33" t="s">
        <v>1533</v>
      </c>
      <c r="F1419" s="35"/>
      <c r="G1419" s="42" t="s">
        <v>1313</v>
      </c>
      <c r="H1419" s="27" t="s">
        <v>1333</v>
      </c>
      <c r="I1419" s="63" t="s">
        <v>1891</v>
      </c>
      <c r="J1419" s="21"/>
      <c r="K1419" s="21"/>
      <c r="L1419" s="21"/>
      <c r="M1419" s="21"/>
      <c r="N1419" s="22">
        <f t="shared" si="1"/>
        <v>46206</v>
      </c>
      <c r="O1419" s="23">
        <f>'RESOLUCIONES EPG'!$N1419-'RESOLUCIONES EPG'!$D1419</f>
        <v>3490</v>
      </c>
    </row>
    <row r="1420" ht="16.5" customHeight="1">
      <c r="A1420" s="29" t="str">
        <f>'RESOLUCIONES 2015'!A5791:H5791</f>
        <v/>
      </c>
      <c r="B1420" s="34"/>
      <c r="C1420" s="24">
        <v>803.0</v>
      </c>
      <c r="D1420" s="35">
        <v>42716.0</v>
      </c>
      <c r="E1420" s="33" t="s">
        <v>1383</v>
      </c>
      <c r="F1420" s="69" t="s">
        <v>1384</v>
      </c>
      <c r="G1420" s="42" t="s">
        <v>1313</v>
      </c>
      <c r="H1420" s="27" t="s">
        <v>1385</v>
      </c>
      <c r="I1420" s="63" t="s">
        <v>1892</v>
      </c>
      <c r="J1420" s="21"/>
      <c r="K1420" s="21"/>
      <c r="L1420" s="21"/>
      <c r="M1420" s="21"/>
      <c r="N1420" s="22">
        <f t="shared" si="1"/>
        <v>46206</v>
      </c>
      <c r="O1420" s="23">
        <f>'RESOLUCIONES EPG'!$N1420-'RESOLUCIONES EPG'!$D1420</f>
        <v>3490</v>
      </c>
    </row>
    <row r="1421" ht="16.5" customHeight="1">
      <c r="A1421" s="29" t="str">
        <f>'RESOLUCIONES 2015'!A5794:H5794</f>
        <v/>
      </c>
      <c r="B1421" s="34"/>
      <c r="C1421" s="24">
        <v>806.0</v>
      </c>
      <c r="D1421" s="35">
        <v>42717.0</v>
      </c>
      <c r="E1421" s="42" t="s">
        <v>1727</v>
      </c>
      <c r="F1421" s="35"/>
      <c r="G1421" s="42" t="s">
        <v>363</v>
      </c>
      <c r="H1421" s="27"/>
      <c r="I1421" s="63" t="s">
        <v>1893</v>
      </c>
      <c r="J1421" s="21"/>
      <c r="K1421" s="21"/>
      <c r="L1421" s="21"/>
      <c r="M1421" s="21"/>
      <c r="N1421" s="22">
        <f t="shared" si="1"/>
        <v>46206</v>
      </c>
      <c r="O1421" s="23">
        <f>'RESOLUCIONES EPG'!$N1421-'RESOLUCIONES EPG'!$D1421</f>
        <v>3489</v>
      </c>
    </row>
    <row r="1422" ht="16.5" customHeight="1">
      <c r="A1422" s="29" t="str">
        <f>'RESOLUCIONES 2015'!A5795:H5795</f>
        <v/>
      </c>
      <c r="B1422" s="34"/>
      <c r="C1422" s="24">
        <v>807.0</v>
      </c>
      <c r="D1422" s="35">
        <v>42717.0</v>
      </c>
      <c r="E1422" s="33" t="s">
        <v>376</v>
      </c>
      <c r="F1422" s="35"/>
      <c r="G1422" s="33" t="s">
        <v>363</v>
      </c>
      <c r="H1422" s="27"/>
      <c r="I1422" s="63" t="s">
        <v>1894</v>
      </c>
      <c r="J1422" s="21"/>
      <c r="K1422" s="21"/>
      <c r="L1422" s="21"/>
      <c r="M1422" s="21"/>
      <c r="N1422" s="22">
        <f t="shared" si="1"/>
        <v>46206</v>
      </c>
      <c r="O1422" s="23">
        <f>'RESOLUCIONES EPG'!$N1422-'RESOLUCIONES EPG'!$D1422</f>
        <v>3489</v>
      </c>
    </row>
    <row r="1423" ht="16.5" customHeight="1">
      <c r="A1423" s="29" t="str">
        <f>'RESOLUCIONES 2015'!A5796:H5796</f>
        <v/>
      </c>
      <c r="B1423" s="34"/>
      <c r="C1423" s="24">
        <v>808.0</v>
      </c>
      <c r="D1423" s="35">
        <v>42717.0</v>
      </c>
      <c r="E1423" s="33" t="s">
        <v>1895</v>
      </c>
      <c r="F1423" s="35"/>
      <c r="G1423" s="42" t="s">
        <v>994</v>
      </c>
      <c r="H1423" s="27" t="s">
        <v>1425</v>
      </c>
      <c r="I1423" s="63" t="s">
        <v>1896</v>
      </c>
      <c r="J1423" s="21"/>
      <c r="K1423" s="21"/>
      <c r="L1423" s="21"/>
      <c r="M1423" s="21"/>
      <c r="N1423" s="22">
        <f t="shared" si="1"/>
        <v>46206</v>
      </c>
      <c r="O1423" s="23">
        <f>'RESOLUCIONES EPG'!$N1423-'RESOLUCIONES EPG'!$D1423</f>
        <v>3489</v>
      </c>
    </row>
    <row r="1424" ht="16.5" customHeight="1">
      <c r="A1424" s="29" t="str">
        <f>'RESOLUCIONES 2015'!A5792:H5792</f>
        <v/>
      </c>
      <c r="B1424" s="34"/>
      <c r="C1424" s="24">
        <v>804.0</v>
      </c>
      <c r="D1424" s="35">
        <v>42717.0</v>
      </c>
      <c r="E1424" s="33" t="s">
        <v>1536</v>
      </c>
      <c r="F1424" s="35"/>
      <c r="G1424" s="33" t="s">
        <v>131</v>
      </c>
      <c r="H1424" s="27"/>
      <c r="I1424" s="63" t="s">
        <v>1897</v>
      </c>
      <c r="J1424" s="21"/>
      <c r="K1424" s="21"/>
      <c r="L1424" s="21"/>
      <c r="M1424" s="21"/>
      <c r="N1424" s="22">
        <f t="shared" si="1"/>
        <v>46206</v>
      </c>
      <c r="O1424" s="23">
        <f>'RESOLUCIONES EPG'!$N1424-'RESOLUCIONES EPG'!$D1424</f>
        <v>3489</v>
      </c>
    </row>
    <row r="1425" ht="16.5" customHeight="1">
      <c r="A1425" s="29" t="str">
        <f>'RESOLUCIONES 2015'!A5793:H5793</f>
        <v/>
      </c>
      <c r="B1425" s="34"/>
      <c r="C1425" s="24">
        <v>805.0</v>
      </c>
      <c r="D1425" s="35">
        <v>42717.0</v>
      </c>
      <c r="E1425" s="33" t="s">
        <v>1362</v>
      </c>
      <c r="F1425" s="35"/>
      <c r="G1425" s="33" t="s">
        <v>1898</v>
      </c>
      <c r="H1425" s="27"/>
      <c r="I1425" s="63" t="s">
        <v>1899</v>
      </c>
      <c r="J1425" s="21"/>
      <c r="K1425" s="21"/>
      <c r="L1425" s="21"/>
      <c r="M1425" s="21"/>
      <c r="N1425" s="22">
        <f t="shared" si="1"/>
        <v>46206</v>
      </c>
      <c r="O1425" s="23">
        <f>'RESOLUCIONES EPG'!$N1425-'RESOLUCIONES EPG'!$D1425</f>
        <v>3489</v>
      </c>
    </row>
    <row r="1426" ht="15.75" customHeight="1">
      <c r="A1426" s="29" t="str">
        <f>'RESOLUCIONES 2015'!A5800:H5800</f>
        <v/>
      </c>
      <c r="B1426" s="34"/>
      <c r="C1426" s="24">
        <v>812.0</v>
      </c>
      <c r="D1426" s="35">
        <v>42719.0</v>
      </c>
      <c r="E1426" s="33" t="s">
        <v>1475</v>
      </c>
      <c r="F1426" s="35"/>
      <c r="G1426" s="33" t="s">
        <v>1593</v>
      </c>
      <c r="H1426" s="27"/>
      <c r="I1426" s="63" t="s">
        <v>1900</v>
      </c>
      <c r="J1426" s="21"/>
      <c r="K1426" s="21"/>
      <c r="L1426" s="21"/>
      <c r="M1426" s="21"/>
      <c r="N1426" s="22">
        <f t="shared" si="1"/>
        <v>46206</v>
      </c>
      <c r="O1426" s="23">
        <f>'RESOLUCIONES EPG'!$N1426-'RESOLUCIONES EPG'!$D1426</f>
        <v>3487</v>
      </c>
    </row>
    <row r="1427" ht="15.75" customHeight="1">
      <c r="A1427" s="29" t="str">
        <f>'RESOLUCIONES 2015'!A5798:H5798</f>
        <v/>
      </c>
      <c r="B1427" s="34"/>
      <c r="C1427" s="24">
        <v>810.0</v>
      </c>
      <c r="D1427" s="35">
        <v>42719.0</v>
      </c>
      <c r="E1427" s="33" t="s">
        <v>1618</v>
      </c>
      <c r="F1427" s="35"/>
      <c r="G1427" s="33" t="s">
        <v>1901</v>
      </c>
      <c r="H1427" s="27"/>
      <c r="I1427" s="63" t="s">
        <v>1902</v>
      </c>
      <c r="J1427" s="21"/>
      <c r="K1427" s="21"/>
      <c r="L1427" s="21"/>
      <c r="M1427" s="21"/>
      <c r="N1427" s="22">
        <f t="shared" si="1"/>
        <v>46206</v>
      </c>
      <c r="O1427" s="23">
        <f>'RESOLUCIONES EPG'!$N1427-'RESOLUCIONES EPG'!$D1427</f>
        <v>3487</v>
      </c>
    </row>
    <row r="1428" ht="15.75" customHeight="1">
      <c r="A1428" s="29" t="str">
        <f>'RESOLUCIONES 2015'!A5803:H5803</f>
        <v/>
      </c>
      <c r="B1428" s="34"/>
      <c r="C1428" s="24">
        <v>814.0</v>
      </c>
      <c r="D1428" s="35">
        <v>42719.0</v>
      </c>
      <c r="E1428" s="33" t="s">
        <v>1618</v>
      </c>
      <c r="F1428" s="35"/>
      <c r="G1428" s="33" t="s">
        <v>1593</v>
      </c>
      <c r="H1428" s="27"/>
      <c r="I1428" s="63" t="s">
        <v>1903</v>
      </c>
      <c r="J1428" s="21"/>
      <c r="K1428" s="21"/>
      <c r="L1428" s="21"/>
      <c r="M1428" s="21"/>
      <c r="N1428" s="22">
        <f t="shared" si="1"/>
        <v>46206</v>
      </c>
      <c r="O1428" s="23">
        <f>'RESOLUCIONES EPG'!$N1428-'RESOLUCIONES EPG'!$D1428</f>
        <v>3487</v>
      </c>
    </row>
    <row r="1429" ht="15.75" customHeight="1">
      <c r="A1429" s="29" t="str">
        <f>'RESOLUCIONES 2015'!A5797:H5797</f>
        <v/>
      </c>
      <c r="B1429" s="34"/>
      <c r="C1429" s="24">
        <v>809.0</v>
      </c>
      <c r="D1429" s="35">
        <v>42719.0</v>
      </c>
      <c r="E1429" s="33" t="s">
        <v>1654</v>
      </c>
      <c r="F1429" s="35"/>
      <c r="G1429" s="42" t="s">
        <v>1410</v>
      </c>
      <c r="H1429" s="27" t="s">
        <v>1333</v>
      </c>
      <c r="I1429" s="63" t="s">
        <v>1904</v>
      </c>
      <c r="J1429" s="21"/>
      <c r="K1429" s="21"/>
      <c r="L1429" s="21"/>
      <c r="M1429" s="21"/>
      <c r="N1429" s="22">
        <f t="shared" si="1"/>
        <v>46206</v>
      </c>
      <c r="O1429" s="23">
        <f>'RESOLUCIONES EPG'!$N1429-'RESOLUCIONES EPG'!$D1429</f>
        <v>3487</v>
      </c>
    </row>
    <row r="1430" ht="15.75" customHeight="1">
      <c r="A1430" s="29" t="str">
        <f>'RESOLUCIONES 2015'!A5799:H5799</f>
        <v/>
      </c>
      <c r="B1430" s="34"/>
      <c r="C1430" s="24">
        <v>811.0</v>
      </c>
      <c r="D1430" s="35">
        <v>42719.0</v>
      </c>
      <c r="E1430" s="33" t="s">
        <v>1365</v>
      </c>
      <c r="F1430" s="35"/>
      <c r="G1430" s="33" t="s">
        <v>1905</v>
      </c>
      <c r="H1430" s="27"/>
      <c r="I1430" s="63" t="s">
        <v>1906</v>
      </c>
      <c r="J1430" s="21"/>
      <c r="K1430" s="21"/>
      <c r="L1430" s="21"/>
      <c r="M1430" s="21"/>
      <c r="N1430" s="22">
        <f t="shared" si="1"/>
        <v>46206</v>
      </c>
      <c r="O1430" s="23">
        <f>'RESOLUCIONES EPG'!$N1430-'RESOLUCIONES EPG'!$D1430</f>
        <v>3487</v>
      </c>
    </row>
    <row r="1431" ht="15.75" customHeight="1">
      <c r="A1431" s="29" t="str">
        <f>'RESOLUCIONES 2015'!A5801:H5801</f>
        <v/>
      </c>
      <c r="B1431" s="34"/>
      <c r="C1431" s="24">
        <v>813.0</v>
      </c>
      <c r="D1431" s="35">
        <v>42719.0</v>
      </c>
      <c r="E1431" s="33" t="s">
        <v>1682</v>
      </c>
      <c r="F1431" s="35"/>
      <c r="G1431" s="42" t="s">
        <v>994</v>
      </c>
      <c r="H1431" s="27" t="s">
        <v>1425</v>
      </c>
      <c r="I1431" s="63" t="s">
        <v>1907</v>
      </c>
      <c r="J1431" s="21"/>
      <c r="K1431" s="21"/>
      <c r="L1431" s="21"/>
      <c r="M1431" s="21"/>
      <c r="N1431" s="22">
        <f t="shared" si="1"/>
        <v>46206</v>
      </c>
      <c r="O1431" s="23">
        <f>'RESOLUCIONES EPG'!$N1431-'RESOLUCIONES EPG'!$D1431</f>
        <v>3487</v>
      </c>
    </row>
    <row r="1432" ht="15.75" customHeight="1">
      <c r="A1432" s="29" t="str">
        <f>'RESOLUCIONES 2015'!A5802:H5802</f>
        <v/>
      </c>
      <c r="B1432" s="34"/>
      <c r="C1432" s="24"/>
      <c r="D1432" s="35">
        <v>42719.0</v>
      </c>
      <c r="E1432" s="55" t="s">
        <v>1682</v>
      </c>
      <c r="F1432" s="35"/>
      <c r="G1432" s="96" t="s">
        <v>158</v>
      </c>
      <c r="H1432" s="27"/>
      <c r="I1432" s="63"/>
      <c r="J1432" s="21"/>
      <c r="K1432" s="21"/>
      <c r="L1432" s="21"/>
      <c r="M1432" s="21"/>
      <c r="N1432" s="22">
        <f t="shared" si="1"/>
        <v>46206</v>
      </c>
      <c r="O1432" s="23">
        <f>'RESOLUCIONES EPG'!$N1432-'RESOLUCIONES EPG'!$D1432</f>
        <v>3487</v>
      </c>
    </row>
    <row r="1433" ht="15.75" customHeight="1">
      <c r="A1433" s="29" t="str">
        <f>'RESOLUCIONES 2015'!A5804:H5804</f>
        <v/>
      </c>
      <c r="B1433" s="34"/>
      <c r="C1433" s="24">
        <v>815.0</v>
      </c>
      <c r="D1433" s="35">
        <v>42723.0</v>
      </c>
      <c r="E1433" s="33" t="s">
        <v>1908</v>
      </c>
      <c r="F1433" s="35"/>
      <c r="G1433" s="42" t="s">
        <v>1909</v>
      </c>
      <c r="H1433" s="27"/>
      <c r="I1433" s="63" t="s">
        <v>1910</v>
      </c>
      <c r="J1433" s="21"/>
      <c r="K1433" s="21"/>
      <c r="L1433" s="21"/>
      <c r="M1433" s="21"/>
      <c r="N1433" s="22">
        <f t="shared" si="1"/>
        <v>46206</v>
      </c>
      <c r="O1433" s="23">
        <f>'RESOLUCIONES EPG'!$N1433-'RESOLUCIONES EPG'!$D1433</f>
        <v>3483</v>
      </c>
    </row>
    <row r="1434" ht="15.75" customHeight="1">
      <c r="A1434" s="29" t="str">
        <f>'RESOLUCIONES 2015'!A5805:H5805</f>
        <v/>
      </c>
      <c r="B1434" s="34"/>
      <c r="C1434" s="24">
        <v>816.0</v>
      </c>
      <c r="D1434" s="35">
        <v>42723.0</v>
      </c>
      <c r="E1434" s="33" t="s">
        <v>1353</v>
      </c>
      <c r="F1434" s="35"/>
      <c r="G1434" s="42" t="s">
        <v>1911</v>
      </c>
      <c r="H1434" s="27" t="s">
        <v>1912</v>
      </c>
      <c r="I1434" s="63" t="s">
        <v>1913</v>
      </c>
      <c r="J1434" s="21"/>
      <c r="K1434" s="21"/>
      <c r="L1434" s="21"/>
      <c r="M1434" s="21"/>
      <c r="N1434" s="22">
        <f t="shared" si="1"/>
        <v>46206</v>
      </c>
      <c r="O1434" s="23">
        <f>'RESOLUCIONES EPG'!$N1434-'RESOLUCIONES EPG'!$D1434</f>
        <v>3483</v>
      </c>
    </row>
    <row r="1435" ht="15.75" customHeight="1">
      <c r="A1435" s="29" t="str">
        <f>'RESOLUCIONES 2015'!A5806:H5806</f>
        <v/>
      </c>
      <c r="B1435" s="34"/>
      <c r="C1435" s="24">
        <v>817.0</v>
      </c>
      <c r="D1435" s="35">
        <v>42723.0</v>
      </c>
      <c r="E1435" s="33" t="s">
        <v>1485</v>
      </c>
      <c r="F1435" s="35"/>
      <c r="G1435" s="42" t="s">
        <v>1911</v>
      </c>
      <c r="H1435" s="27" t="s">
        <v>1367</v>
      </c>
      <c r="I1435" s="63" t="s">
        <v>1914</v>
      </c>
      <c r="J1435" s="21"/>
      <c r="K1435" s="21"/>
      <c r="L1435" s="21"/>
      <c r="M1435" s="21"/>
      <c r="N1435" s="22">
        <f t="shared" si="1"/>
        <v>46206</v>
      </c>
      <c r="O1435" s="23">
        <f>'RESOLUCIONES EPG'!$N1435-'RESOLUCIONES EPG'!$D1435</f>
        <v>3483</v>
      </c>
    </row>
    <row r="1436" ht="16.5" customHeight="1">
      <c r="A1436" s="29" t="str">
        <f>'RESOLUCIONES 2015'!A5809:H5809</f>
        <v/>
      </c>
      <c r="B1436" s="34"/>
      <c r="C1436" s="24">
        <v>820.0</v>
      </c>
      <c r="D1436" s="35">
        <v>42723.0</v>
      </c>
      <c r="E1436" s="33" t="s">
        <v>1915</v>
      </c>
      <c r="F1436" s="35"/>
      <c r="G1436" s="33" t="s">
        <v>1725</v>
      </c>
      <c r="H1436" s="27"/>
      <c r="I1436" s="63" t="s">
        <v>1916</v>
      </c>
      <c r="J1436" s="21"/>
      <c r="K1436" s="21"/>
      <c r="L1436" s="21"/>
      <c r="M1436" s="21"/>
      <c r="N1436" s="22">
        <f t="shared" si="1"/>
        <v>46206</v>
      </c>
      <c r="O1436" s="23">
        <f>'RESOLUCIONES EPG'!$N1436-'RESOLUCIONES EPG'!$D1436</f>
        <v>3483</v>
      </c>
    </row>
    <row r="1437" ht="16.5" customHeight="1">
      <c r="A1437" s="29" t="str">
        <f>'RESOLUCIONES 2015'!A5807:H5807</f>
        <v/>
      </c>
      <c r="B1437" s="34"/>
      <c r="C1437" s="24">
        <v>818.0</v>
      </c>
      <c r="D1437" s="35">
        <v>42723.0</v>
      </c>
      <c r="E1437" s="33" t="s">
        <v>1644</v>
      </c>
      <c r="F1437" s="35"/>
      <c r="G1437" s="42" t="s">
        <v>1911</v>
      </c>
      <c r="H1437" s="27" t="s">
        <v>1367</v>
      </c>
      <c r="I1437" s="63" t="s">
        <v>1917</v>
      </c>
      <c r="J1437" s="21"/>
      <c r="K1437" s="21"/>
      <c r="L1437" s="21"/>
      <c r="M1437" s="21"/>
      <c r="N1437" s="22">
        <f t="shared" si="1"/>
        <v>46206</v>
      </c>
      <c r="O1437" s="23">
        <f>'RESOLUCIONES EPG'!$N1437-'RESOLUCIONES EPG'!$D1437</f>
        <v>3483</v>
      </c>
    </row>
    <row r="1438" ht="16.5" customHeight="1">
      <c r="A1438" s="29" t="str">
        <f>'RESOLUCIONES 2015'!A5808:H5808</f>
        <v/>
      </c>
      <c r="B1438" s="34"/>
      <c r="C1438" s="24">
        <v>819.0</v>
      </c>
      <c r="D1438" s="35">
        <v>42723.0</v>
      </c>
      <c r="E1438" s="33" t="s">
        <v>1918</v>
      </c>
      <c r="F1438" s="35"/>
      <c r="G1438" s="33" t="s">
        <v>994</v>
      </c>
      <c r="H1438" s="98" t="s">
        <v>1919</v>
      </c>
      <c r="I1438" s="63" t="s">
        <v>1920</v>
      </c>
      <c r="J1438" s="21"/>
      <c r="K1438" s="21"/>
      <c r="L1438" s="21"/>
      <c r="M1438" s="21"/>
      <c r="N1438" s="22">
        <f t="shared" si="1"/>
        <v>46206</v>
      </c>
      <c r="O1438" s="23">
        <f>'RESOLUCIONES EPG'!$N1438-'RESOLUCIONES EPG'!$D1438</f>
        <v>3483</v>
      </c>
    </row>
    <row r="1439" ht="16.5" customHeight="1">
      <c r="A1439" s="29" t="str">
        <f>'RESOLUCIONES 2015'!A5815:H5815</f>
        <v/>
      </c>
      <c r="B1439" s="34"/>
      <c r="C1439" s="24">
        <v>826.0</v>
      </c>
      <c r="D1439" s="35">
        <v>42724.0</v>
      </c>
      <c r="E1439" s="55" t="s">
        <v>1921</v>
      </c>
      <c r="F1439" s="35"/>
      <c r="G1439" s="55" t="s">
        <v>18</v>
      </c>
      <c r="H1439" s="27"/>
      <c r="I1439" s="21"/>
      <c r="J1439" s="21"/>
      <c r="K1439" s="21"/>
      <c r="L1439" s="21"/>
      <c r="M1439" s="21"/>
      <c r="N1439" s="22">
        <f t="shared" si="1"/>
        <v>46206</v>
      </c>
      <c r="O1439" s="23">
        <f>'RESOLUCIONES EPG'!$N1439-'RESOLUCIONES EPG'!$D1439</f>
        <v>3482</v>
      </c>
    </row>
    <row r="1440" ht="16.5" customHeight="1">
      <c r="A1440" s="29" t="str">
        <f>'RESOLUCIONES 2015'!A5810:H5810</f>
        <v/>
      </c>
      <c r="B1440" s="34"/>
      <c r="C1440" s="24">
        <v>821.0</v>
      </c>
      <c r="D1440" s="35">
        <v>42724.0</v>
      </c>
      <c r="E1440" s="33" t="s">
        <v>1922</v>
      </c>
      <c r="F1440" s="35"/>
      <c r="G1440" s="33" t="s">
        <v>18</v>
      </c>
      <c r="H1440" s="27"/>
      <c r="I1440" s="21"/>
      <c r="J1440" s="21"/>
      <c r="K1440" s="21"/>
      <c r="L1440" s="21"/>
      <c r="M1440" s="21"/>
      <c r="N1440" s="22">
        <f t="shared" si="1"/>
        <v>46206</v>
      </c>
      <c r="O1440" s="23">
        <f>'RESOLUCIONES EPG'!$N1440-'RESOLUCIONES EPG'!$D1440</f>
        <v>3482</v>
      </c>
    </row>
    <row r="1441" ht="16.5" customHeight="1">
      <c r="A1441" s="29" t="str">
        <f>'RESOLUCIONES 2015'!A5824:H5824</f>
        <v/>
      </c>
      <c r="B1441" s="34"/>
      <c r="C1441" s="24">
        <v>835.0</v>
      </c>
      <c r="D1441" s="35">
        <v>42724.0</v>
      </c>
      <c r="E1441" s="33" t="s">
        <v>1642</v>
      </c>
      <c r="F1441" s="35"/>
      <c r="G1441" s="33" t="s">
        <v>89</v>
      </c>
      <c r="H1441" s="27" t="s">
        <v>878</v>
      </c>
      <c r="I1441" s="21"/>
      <c r="J1441" s="21"/>
      <c r="K1441" s="21"/>
      <c r="L1441" s="21"/>
      <c r="M1441" s="21"/>
      <c r="N1441" s="22">
        <f t="shared" si="1"/>
        <v>46206</v>
      </c>
      <c r="O1441" s="23">
        <f>'RESOLUCIONES EPG'!$N1441-'RESOLUCIONES EPG'!$D1441</f>
        <v>3482</v>
      </c>
    </row>
    <row r="1442" ht="16.5" customHeight="1">
      <c r="A1442" s="29" t="str">
        <f>'RESOLUCIONES 2015'!A5819:H5819</f>
        <v/>
      </c>
      <c r="B1442" s="34"/>
      <c r="C1442" s="24">
        <v>830.0</v>
      </c>
      <c r="D1442" s="35">
        <v>42724.0</v>
      </c>
      <c r="E1442" s="33" t="s">
        <v>1923</v>
      </c>
      <c r="F1442" s="35"/>
      <c r="G1442" s="33" t="s">
        <v>1924</v>
      </c>
      <c r="H1442" s="27"/>
      <c r="I1442" s="21"/>
      <c r="J1442" s="21"/>
      <c r="K1442" s="21"/>
      <c r="L1442" s="21"/>
      <c r="M1442" s="21"/>
      <c r="N1442" s="22">
        <f t="shared" si="1"/>
        <v>46206</v>
      </c>
      <c r="O1442" s="23">
        <f>'RESOLUCIONES EPG'!$N1442-'RESOLUCIONES EPG'!$D1442</f>
        <v>3482</v>
      </c>
    </row>
    <row r="1443" ht="16.5" customHeight="1">
      <c r="A1443" s="29" t="str">
        <f>'RESOLUCIONES 2015'!A5816:H5816</f>
        <v/>
      </c>
      <c r="B1443" s="34"/>
      <c r="C1443" s="24">
        <v>827.0</v>
      </c>
      <c r="D1443" s="35">
        <v>42724.0</v>
      </c>
      <c r="E1443" s="33" t="s">
        <v>1925</v>
      </c>
      <c r="F1443" s="35"/>
      <c r="G1443" s="33" t="s">
        <v>18</v>
      </c>
      <c r="H1443" s="27"/>
      <c r="I1443" s="21"/>
      <c r="J1443" s="21"/>
      <c r="K1443" s="21"/>
      <c r="L1443" s="21"/>
      <c r="M1443" s="21"/>
      <c r="N1443" s="22">
        <f t="shared" si="1"/>
        <v>46206</v>
      </c>
      <c r="O1443" s="23">
        <f>'RESOLUCIONES EPG'!$N1443-'RESOLUCIONES EPG'!$D1443</f>
        <v>3482</v>
      </c>
    </row>
    <row r="1444" ht="16.5" customHeight="1">
      <c r="A1444" s="29" t="str">
        <f>'RESOLUCIONES 2015'!A5814:H5814</f>
        <v/>
      </c>
      <c r="B1444" s="34"/>
      <c r="C1444" s="24">
        <v>825.0</v>
      </c>
      <c r="D1444" s="35">
        <v>42724.0</v>
      </c>
      <c r="E1444" s="33" t="s">
        <v>1926</v>
      </c>
      <c r="F1444" s="35"/>
      <c r="G1444" s="33" t="s">
        <v>18</v>
      </c>
      <c r="H1444" s="27"/>
      <c r="I1444" s="21"/>
      <c r="J1444" s="21"/>
      <c r="K1444" s="21"/>
      <c r="L1444" s="21"/>
      <c r="M1444" s="21"/>
      <c r="N1444" s="22">
        <f t="shared" si="1"/>
        <v>46206</v>
      </c>
      <c r="O1444" s="23">
        <f>'RESOLUCIONES EPG'!$N1444-'RESOLUCIONES EPG'!$D1444</f>
        <v>3482</v>
      </c>
    </row>
    <row r="1445" ht="15.75" customHeight="1">
      <c r="A1445" s="29" t="str">
        <f>'RESOLUCIONES 2015'!A5823:H5823</f>
        <v/>
      </c>
      <c r="B1445" s="34"/>
      <c r="C1445" s="24">
        <v>834.0</v>
      </c>
      <c r="D1445" s="35">
        <v>42724.0</v>
      </c>
      <c r="E1445" s="33" t="s">
        <v>1927</v>
      </c>
      <c r="F1445" s="35"/>
      <c r="G1445" s="33" t="s">
        <v>89</v>
      </c>
      <c r="H1445" s="27" t="s">
        <v>1928</v>
      </c>
      <c r="I1445" s="21"/>
      <c r="J1445" s="21"/>
      <c r="K1445" s="21"/>
      <c r="L1445" s="21"/>
      <c r="M1445" s="21"/>
      <c r="N1445" s="22">
        <f t="shared" si="1"/>
        <v>46206</v>
      </c>
      <c r="O1445" s="23">
        <f>'RESOLUCIONES EPG'!$N1445-'RESOLUCIONES EPG'!$D1445</f>
        <v>3482</v>
      </c>
    </row>
    <row r="1446" ht="16.5" customHeight="1">
      <c r="A1446" s="29" t="str">
        <f>'RESOLUCIONES 2015'!A5821:H5821</f>
        <v/>
      </c>
      <c r="B1446" s="34"/>
      <c r="C1446" s="24">
        <v>832.0</v>
      </c>
      <c r="D1446" s="35">
        <v>42724.0</v>
      </c>
      <c r="E1446" s="33" t="s">
        <v>1929</v>
      </c>
      <c r="F1446" s="35"/>
      <c r="G1446" s="33" t="s">
        <v>18</v>
      </c>
      <c r="H1446" s="27"/>
      <c r="I1446" s="21"/>
      <c r="J1446" s="21"/>
      <c r="K1446" s="21"/>
      <c r="L1446" s="21"/>
      <c r="M1446" s="21"/>
      <c r="N1446" s="22">
        <f t="shared" si="1"/>
        <v>46206</v>
      </c>
      <c r="O1446" s="23">
        <f>'RESOLUCIONES EPG'!$N1446-'RESOLUCIONES EPG'!$D1446</f>
        <v>3482</v>
      </c>
    </row>
    <row r="1447" ht="16.5" customHeight="1">
      <c r="A1447" s="29" t="str">
        <f>'RESOLUCIONES 2015'!A5813:H5813</f>
        <v/>
      </c>
      <c r="B1447" s="34"/>
      <c r="C1447" s="24">
        <v>824.0</v>
      </c>
      <c r="D1447" s="35">
        <v>42724.0</v>
      </c>
      <c r="E1447" s="33" t="s">
        <v>1930</v>
      </c>
      <c r="F1447" s="35"/>
      <c r="G1447" s="33" t="s">
        <v>18</v>
      </c>
      <c r="H1447" s="27"/>
      <c r="I1447" s="21"/>
      <c r="J1447" s="21"/>
      <c r="K1447" s="21"/>
      <c r="L1447" s="21"/>
      <c r="M1447" s="21"/>
      <c r="N1447" s="22">
        <f t="shared" si="1"/>
        <v>46206</v>
      </c>
      <c r="O1447" s="23">
        <f>'RESOLUCIONES EPG'!$N1447-'RESOLUCIONES EPG'!$D1447</f>
        <v>3482</v>
      </c>
    </row>
    <row r="1448" ht="15.75" customHeight="1">
      <c r="A1448" s="29" t="str">
        <f>'RESOLUCIONES 2015'!A5820:H5820</f>
        <v/>
      </c>
      <c r="B1448" s="34"/>
      <c r="C1448" s="24">
        <v>831.0</v>
      </c>
      <c r="D1448" s="35">
        <v>42724.0</v>
      </c>
      <c r="E1448" s="33" t="s">
        <v>1931</v>
      </c>
      <c r="F1448" s="35"/>
      <c r="G1448" s="33" t="s">
        <v>18</v>
      </c>
      <c r="H1448" s="27"/>
      <c r="I1448" s="21"/>
      <c r="J1448" s="21"/>
      <c r="K1448" s="21"/>
      <c r="L1448" s="21"/>
      <c r="M1448" s="21"/>
      <c r="N1448" s="22">
        <f t="shared" si="1"/>
        <v>46206</v>
      </c>
      <c r="O1448" s="23">
        <f>'RESOLUCIONES EPG'!$N1448-'RESOLUCIONES EPG'!$D1448</f>
        <v>3482</v>
      </c>
    </row>
    <row r="1449" ht="15.75" customHeight="1">
      <c r="A1449" s="29" t="str">
        <f>'RESOLUCIONES 2015'!A5817:H5817</f>
        <v/>
      </c>
      <c r="B1449" s="34"/>
      <c r="C1449" s="24">
        <v>828.0</v>
      </c>
      <c r="D1449" s="35">
        <v>42724.0</v>
      </c>
      <c r="E1449" s="33" t="s">
        <v>1473</v>
      </c>
      <c r="F1449" s="35" t="s">
        <v>1344</v>
      </c>
      <c r="G1449" s="33" t="s">
        <v>18</v>
      </c>
      <c r="H1449" s="27"/>
      <c r="I1449" s="21"/>
      <c r="J1449" s="21"/>
      <c r="K1449" s="21"/>
      <c r="L1449" s="21"/>
      <c r="M1449" s="21"/>
      <c r="N1449" s="22">
        <f t="shared" si="1"/>
        <v>46206</v>
      </c>
      <c r="O1449" s="23">
        <f>'RESOLUCIONES EPG'!$N1449-'RESOLUCIONES EPG'!$D1449</f>
        <v>3482</v>
      </c>
    </row>
    <row r="1450" ht="16.5" customHeight="1">
      <c r="A1450" s="29" t="str">
        <f>'RESOLUCIONES 2015'!A5811:H5811</f>
        <v/>
      </c>
      <c r="B1450" s="34"/>
      <c r="C1450" s="24">
        <v>822.0</v>
      </c>
      <c r="D1450" s="35">
        <v>42724.0</v>
      </c>
      <c r="E1450" s="33" t="s">
        <v>1932</v>
      </c>
      <c r="F1450" s="35"/>
      <c r="G1450" s="33" t="s">
        <v>18</v>
      </c>
      <c r="H1450" s="27"/>
      <c r="I1450" s="21"/>
      <c r="J1450" s="21"/>
      <c r="K1450" s="21"/>
      <c r="L1450" s="21"/>
      <c r="M1450" s="21"/>
      <c r="N1450" s="22">
        <f t="shared" si="1"/>
        <v>46206</v>
      </c>
      <c r="O1450" s="23">
        <f>'RESOLUCIONES EPG'!$N1450-'RESOLUCIONES EPG'!$D1450</f>
        <v>3482</v>
      </c>
    </row>
    <row r="1451" ht="16.5" customHeight="1">
      <c r="A1451" s="29" t="str">
        <f>'RESOLUCIONES 2015'!A5822:H5822</f>
        <v/>
      </c>
      <c r="B1451" s="34"/>
      <c r="C1451" s="24">
        <v>833.0</v>
      </c>
      <c r="D1451" s="35">
        <v>42724.0</v>
      </c>
      <c r="E1451" s="33" t="s">
        <v>1933</v>
      </c>
      <c r="F1451" s="35"/>
      <c r="G1451" s="33" t="s">
        <v>18</v>
      </c>
      <c r="H1451" s="27"/>
      <c r="I1451" s="21"/>
      <c r="J1451" s="21"/>
      <c r="K1451" s="21"/>
      <c r="L1451" s="21"/>
      <c r="M1451" s="21"/>
      <c r="N1451" s="22">
        <f t="shared" si="1"/>
        <v>46206</v>
      </c>
      <c r="O1451" s="23">
        <f>'RESOLUCIONES EPG'!$N1451-'RESOLUCIONES EPG'!$D1451</f>
        <v>3482</v>
      </c>
    </row>
    <row r="1452" ht="16.5" customHeight="1">
      <c r="A1452" s="29" t="str">
        <f>'RESOLUCIONES 2015'!A5812:H5812</f>
        <v/>
      </c>
      <c r="B1452" s="34"/>
      <c r="C1452" s="24">
        <v>823.0</v>
      </c>
      <c r="D1452" s="35">
        <v>42724.0</v>
      </c>
      <c r="E1452" s="33" t="s">
        <v>1934</v>
      </c>
      <c r="F1452" s="35"/>
      <c r="G1452" s="33" t="s">
        <v>1924</v>
      </c>
      <c r="H1452" s="27"/>
      <c r="I1452" s="21"/>
      <c r="J1452" s="21"/>
      <c r="K1452" s="21"/>
      <c r="L1452" s="21"/>
      <c r="M1452" s="21"/>
      <c r="N1452" s="22">
        <f t="shared" si="1"/>
        <v>46206</v>
      </c>
      <c r="O1452" s="23">
        <f>'RESOLUCIONES EPG'!$N1452-'RESOLUCIONES EPG'!$D1452</f>
        <v>3482</v>
      </c>
    </row>
    <row r="1453" ht="16.5" customHeight="1">
      <c r="A1453" s="29" t="str">
        <f>'RESOLUCIONES 2015'!A5818:H5818</f>
        <v/>
      </c>
      <c r="B1453" s="34"/>
      <c r="C1453" s="24">
        <v>829.0</v>
      </c>
      <c r="D1453" s="35">
        <v>42724.0</v>
      </c>
      <c r="E1453" s="33" t="s">
        <v>1935</v>
      </c>
      <c r="F1453" s="35"/>
      <c r="G1453" s="33" t="s">
        <v>18</v>
      </c>
      <c r="H1453" s="27"/>
      <c r="I1453" s="21"/>
      <c r="J1453" s="21"/>
      <c r="K1453" s="21"/>
      <c r="L1453" s="21"/>
      <c r="M1453" s="21"/>
      <c r="N1453" s="22">
        <f t="shared" si="1"/>
        <v>46206</v>
      </c>
      <c r="O1453" s="23">
        <f>'RESOLUCIONES EPG'!$N1453-'RESOLUCIONES EPG'!$D1453</f>
        <v>3482</v>
      </c>
    </row>
    <row r="1454" ht="16.5" customHeight="1">
      <c r="A1454" s="29" t="str">
        <f>'RESOLUCIONES 2015'!A5831:H5831</f>
        <v/>
      </c>
      <c r="B1454" s="34"/>
      <c r="C1454" s="24">
        <v>842.0</v>
      </c>
      <c r="D1454" s="35">
        <v>42731.0</v>
      </c>
      <c r="E1454" s="33" t="s">
        <v>1936</v>
      </c>
      <c r="F1454" s="35"/>
      <c r="G1454" s="42" t="s">
        <v>994</v>
      </c>
      <c r="H1454" s="27" t="s">
        <v>1645</v>
      </c>
      <c r="I1454" s="21"/>
      <c r="J1454" s="21"/>
      <c r="K1454" s="21"/>
      <c r="L1454" s="21"/>
      <c r="M1454" s="21"/>
      <c r="N1454" s="22">
        <f t="shared" si="1"/>
        <v>46206</v>
      </c>
      <c r="O1454" s="23">
        <f>'RESOLUCIONES EPG'!$N1454-'RESOLUCIONES EPG'!$D1454</f>
        <v>3475</v>
      </c>
    </row>
    <row r="1455" ht="15.75" customHeight="1">
      <c r="A1455" s="29" t="str">
        <f>'RESOLUCIONES 2015'!A5828:H5828</f>
        <v/>
      </c>
      <c r="B1455" s="34"/>
      <c r="C1455" s="24">
        <v>839.0</v>
      </c>
      <c r="D1455" s="35">
        <v>42731.0</v>
      </c>
      <c r="E1455" s="43" t="s">
        <v>1937</v>
      </c>
      <c r="F1455" s="35"/>
      <c r="G1455" s="42" t="s">
        <v>994</v>
      </c>
      <c r="H1455" s="27" t="s">
        <v>1645</v>
      </c>
      <c r="I1455" s="21"/>
      <c r="J1455" s="21"/>
      <c r="K1455" s="21"/>
      <c r="L1455" s="21"/>
      <c r="M1455" s="21"/>
      <c r="N1455" s="22">
        <f t="shared" si="1"/>
        <v>46206</v>
      </c>
      <c r="O1455" s="23">
        <f>'RESOLUCIONES EPG'!$N1455-'RESOLUCIONES EPG'!$D1455</f>
        <v>3475</v>
      </c>
    </row>
    <row r="1456" ht="15.75" customHeight="1">
      <c r="A1456" s="29" t="str">
        <f>'RESOLUCIONES 2015'!A5825:H5825</f>
        <v/>
      </c>
      <c r="B1456" s="34"/>
      <c r="C1456" s="24">
        <v>836.0</v>
      </c>
      <c r="D1456" s="35">
        <v>42731.0</v>
      </c>
      <c r="E1456" s="33" t="s">
        <v>1938</v>
      </c>
      <c r="F1456" s="35"/>
      <c r="G1456" s="33" t="s">
        <v>18</v>
      </c>
      <c r="H1456" s="27"/>
      <c r="I1456" s="21"/>
      <c r="J1456" s="21"/>
      <c r="K1456" s="21"/>
      <c r="L1456" s="21"/>
      <c r="M1456" s="21"/>
      <c r="N1456" s="22">
        <f t="shared" si="1"/>
        <v>46206</v>
      </c>
      <c r="O1456" s="23">
        <f>'RESOLUCIONES EPG'!$N1456-'RESOLUCIONES EPG'!$D1456</f>
        <v>3475</v>
      </c>
    </row>
    <row r="1457" ht="15.75" customHeight="1">
      <c r="A1457" s="29" t="str">
        <f>'RESOLUCIONES 2015'!A5836:H5836</f>
        <v/>
      </c>
      <c r="B1457" s="34"/>
      <c r="C1457" s="24">
        <v>847.0</v>
      </c>
      <c r="D1457" s="35">
        <v>42731.0</v>
      </c>
      <c r="E1457" s="33" t="s">
        <v>1939</v>
      </c>
      <c r="F1457" s="52"/>
      <c r="G1457" s="33" t="s">
        <v>1924</v>
      </c>
      <c r="H1457" s="27"/>
      <c r="I1457" s="21"/>
      <c r="J1457" s="21"/>
      <c r="K1457" s="21"/>
      <c r="L1457" s="21"/>
      <c r="M1457" s="21"/>
      <c r="N1457" s="22">
        <f t="shared" si="1"/>
        <v>46206</v>
      </c>
      <c r="O1457" s="23">
        <f>'RESOLUCIONES EPG'!$N1457-'RESOLUCIONES EPG'!$D1457</f>
        <v>3475</v>
      </c>
    </row>
    <row r="1458" ht="15.75" customHeight="1">
      <c r="A1458" s="29" t="str">
        <f>'RESOLUCIONES 2015'!A5829:H5829</f>
        <v/>
      </c>
      <c r="B1458" s="34"/>
      <c r="C1458" s="24">
        <v>840.0</v>
      </c>
      <c r="D1458" s="35">
        <v>42731.0</v>
      </c>
      <c r="E1458" s="33" t="s">
        <v>1940</v>
      </c>
      <c r="F1458" s="35"/>
      <c r="G1458" s="42" t="s">
        <v>994</v>
      </c>
      <c r="H1458" s="27" t="s">
        <v>1645</v>
      </c>
      <c r="I1458" s="21"/>
      <c r="J1458" s="21"/>
      <c r="K1458" s="21"/>
      <c r="L1458" s="21"/>
      <c r="M1458" s="21"/>
      <c r="N1458" s="22">
        <f t="shared" si="1"/>
        <v>46206</v>
      </c>
      <c r="O1458" s="23">
        <f>'RESOLUCIONES EPG'!$N1458-'RESOLUCIONES EPG'!$D1458</f>
        <v>3475</v>
      </c>
    </row>
    <row r="1459" ht="15.75" customHeight="1">
      <c r="A1459" s="29" t="str">
        <f>'RESOLUCIONES 2015'!A5834:H5834</f>
        <v/>
      </c>
      <c r="B1459" s="34"/>
      <c r="C1459" s="24">
        <v>845.0</v>
      </c>
      <c r="D1459" s="35">
        <v>42731.0</v>
      </c>
      <c r="E1459" s="33" t="s">
        <v>1233</v>
      </c>
      <c r="F1459" s="35"/>
      <c r="G1459" s="33" t="s">
        <v>1924</v>
      </c>
      <c r="H1459" s="27"/>
      <c r="I1459" s="21"/>
      <c r="J1459" s="21"/>
      <c r="K1459" s="21"/>
      <c r="L1459" s="21"/>
      <c r="M1459" s="21"/>
      <c r="N1459" s="22">
        <f t="shared" si="1"/>
        <v>46206</v>
      </c>
      <c r="O1459" s="23">
        <f>'RESOLUCIONES EPG'!$N1459-'RESOLUCIONES EPG'!$D1459</f>
        <v>3475</v>
      </c>
    </row>
    <row r="1460" ht="15.75" customHeight="1">
      <c r="A1460" s="29" t="str">
        <f>'RESOLUCIONES 2015'!A5830:H5830</f>
        <v/>
      </c>
      <c r="B1460" s="34"/>
      <c r="C1460" s="24">
        <v>841.0</v>
      </c>
      <c r="D1460" s="35">
        <v>42731.0</v>
      </c>
      <c r="E1460" s="33" t="s">
        <v>1941</v>
      </c>
      <c r="F1460" s="35"/>
      <c r="G1460" s="42" t="s">
        <v>994</v>
      </c>
      <c r="H1460" s="27" t="s">
        <v>1645</v>
      </c>
      <c r="I1460" s="21"/>
      <c r="J1460" s="21"/>
      <c r="K1460" s="21"/>
      <c r="L1460" s="21"/>
      <c r="M1460" s="21"/>
      <c r="N1460" s="22">
        <f t="shared" si="1"/>
        <v>46206</v>
      </c>
      <c r="O1460" s="23">
        <f>'RESOLUCIONES EPG'!$N1460-'RESOLUCIONES EPG'!$D1460</f>
        <v>3475</v>
      </c>
    </row>
    <row r="1461" ht="15.75" customHeight="1">
      <c r="A1461" s="29" t="str">
        <f>'RESOLUCIONES 2015'!A5835:H5835</f>
        <v/>
      </c>
      <c r="B1461" s="34"/>
      <c r="C1461" s="24">
        <v>846.0</v>
      </c>
      <c r="D1461" s="35">
        <v>42731.0</v>
      </c>
      <c r="E1461" s="33" t="s">
        <v>1942</v>
      </c>
      <c r="F1461" s="35"/>
      <c r="G1461" s="33" t="s">
        <v>1924</v>
      </c>
      <c r="H1461" s="27"/>
      <c r="I1461" s="21"/>
      <c r="J1461" s="21"/>
      <c r="K1461" s="21"/>
      <c r="L1461" s="21"/>
      <c r="M1461" s="21"/>
      <c r="N1461" s="22">
        <f t="shared" si="1"/>
        <v>46206</v>
      </c>
      <c r="O1461" s="23">
        <f>'RESOLUCIONES EPG'!$N1461-'RESOLUCIONES EPG'!$D1461</f>
        <v>3475</v>
      </c>
    </row>
    <row r="1462" ht="16.5" customHeight="1">
      <c r="A1462" s="29" t="str">
        <f>'RESOLUCIONES 2015'!A5832:H5832</f>
        <v/>
      </c>
      <c r="B1462" s="34"/>
      <c r="C1462" s="24">
        <v>843.0</v>
      </c>
      <c r="D1462" s="35">
        <v>42731.0</v>
      </c>
      <c r="E1462" s="33" t="s">
        <v>1943</v>
      </c>
      <c r="F1462" s="35"/>
      <c r="G1462" s="42" t="s">
        <v>994</v>
      </c>
      <c r="H1462" s="27" t="s">
        <v>1645</v>
      </c>
      <c r="I1462" s="21"/>
      <c r="J1462" s="21"/>
      <c r="K1462" s="21"/>
      <c r="L1462" s="21"/>
      <c r="M1462" s="21"/>
      <c r="N1462" s="22">
        <f t="shared" si="1"/>
        <v>46206</v>
      </c>
      <c r="O1462" s="23">
        <f>'RESOLUCIONES EPG'!$N1462-'RESOLUCIONES EPG'!$D1462</f>
        <v>3475</v>
      </c>
    </row>
    <row r="1463" ht="16.5" customHeight="1">
      <c r="A1463" s="29" t="str">
        <f>'RESOLUCIONES 2015'!A5833:H5833</f>
        <v/>
      </c>
      <c r="B1463" s="34"/>
      <c r="C1463" s="24">
        <v>844.0</v>
      </c>
      <c r="D1463" s="35">
        <v>42731.0</v>
      </c>
      <c r="E1463" s="33" t="s">
        <v>1944</v>
      </c>
      <c r="F1463" s="35"/>
      <c r="G1463" s="42" t="s">
        <v>994</v>
      </c>
      <c r="H1463" s="27" t="s">
        <v>1645</v>
      </c>
      <c r="I1463" s="21"/>
      <c r="J1463" s="21"/>
      <c r="K1463" s="21"/>
      <c r="L1463" s="21"/>
      <c r="M1463" s="21"/>
      <c r="N1463" s="22">
        <f t="shared" si="1"/>
        <v>46206</v>
      </c>
      <c r="O1463" s="23">
        <f>'RESOLUCIONES EPG'!$N1463-'RESOLUCIONES EPG'!$D1463</f>
        <v>3475</v>
      </c>
    </row>
    <row r="1464" ht="15.75" customHeight="1">
      <c r="A1464" s="29" t="str">
        <f>'RESOLUCIONES 2015'!A5826:H5826</f>
        <v/>
      </c>
      <c r="B1464" s="34"/>
      <c r="C1464" s="24">
        <v>837.0</v>
      </c>
      <c r="D1464" s="35">
        <v>42731.0</v>
      </c>
      <c r="E1464" s="43" t="s">
        <v>1945</v>
      </c>
      <c r="F1464" s="35"/>
      <c r="G1464" s="33" t="s">
        <v>18</v>
      </c>
      <c r="H1464" s="27"/>
      <c r="I1464" s="21"/>
      <c r="J1464" s="21"/>
      <c r="K1464" s="21"/>
      <c r="L1464" s="21"/>
      <c r="M1464" s="21"/>
      <c r="N1464" s="22">
        <f t="shared" si="1"/>
        <v>46206</v>
      </c>
      <c r="O1464" s="23">
        <f>'RESOLUCIONES EPG'!$N1464-'RESOLUCIONES EPG'!$D1464</f>
        <v>3475</v>
      </c>
    </row>
    <row r="1465" ht="16.5" customHeight="1">
      <c r="A1465" s="29" t="str">
        <f>'RESOLUCIONES 2015'!A5827:H5827</f>
        <v/>
      </c>
      <c r="B1465" s="34"/>
      <c r="C1465" s="24">
        <v>838.0</v>
      </c>
      <c r="D1465" s="35">
        <v>42731.0</v>
      </c>
      <c r="E1465" s="33" t="s">
        <v>1654</v>
      </c>
      <c r="F1465" s="35"/>
      <c r="G1465" s="42" t="s">
        <v>994</v>
      </c>
      <c r="H1465" s="27" t="s">
        <v>1375</v>
      </c>
      <c r="I1465" s="21"/>
      <c r="J1465" s="21"/>
      <c r="K1465" s="21"/>
      <c r="L1465" s="21"/>
      <c r="M1465" s="21"/>
      <c r="N1465" s="22">
        <f t="shared" si="1"/>
        <v>46206</v>
      </c>
      <c r="O1465" s="23">
        <f>'RESOLUCIONES EPG'!$N1465-'RESOLUCIONES EPG'!$D1465</f>
        <v>3475</v>
      </c>
    </row>
    <row r="1466" ht="15.75" customHeight="1">
      <c r="A1466" s="29" t="str">
        <f>'RESOLUCIONES 2015'!A5837:H5837</f>
        <v/>
      </c>
      <c r="B1466" s="34"/>
      <c r="C1466" s="24">
        <v>848.0</v>
      </c>
      <c r="D1466" s="35">
        <v>42731.0</v>
      </c>
      <c r="E1466" s="33" t="s">
        <v>1371</v>
      </c>
      <c r="F1466" s="35"/>
      <c r="G1466" s="33" t="s">
        <v>1924</v>
      </c>
      <c r="H1466" s="27"/>
      <c r="I1466" s="21"/>
      <c r="J1466" s="21"/>
      <c r="K1466" s="21"/>
      <c r="L1466" s="21"/>
      <c r="M1466" s="21"/>
      <c r="N1466" s="22">
        <f t="shared" si="1"/>
        <v>46206</v>
      </c>
      <c r="O1466" s="23">
        <f>'RESOLUCIONES EPG'!$N1466-'RESOLUCIONES EPG'!$D1466</f>
        <v>3475</v>
      </c>
    </row>
    <row r="1467" ht="15.75" customHeight="1">
      <c r="A1467" s="29" t="str">
        <f>'RESOLUCIONES 2015'!A5839:H5839</f>
        <v/>
      </c>
      <c r="B1467" s="34"/>
      <c r="C1467" s="24">
        <v>850.0</v>
      </c>
      <c r="D1467" s="35">
        <v>42733.0</v>
      </c>
      <c r="E1467" s="33" t="s">
        <v>1946</v>
      </c>
      <c r="F1467" s="35"/>
      <c r="G1467" s="33" t="s">
        <v>18</v>
      </c>
      <c r="H1467" s="27"/>
      <c r="I1467" s="21"/>
      <c r="J1467" s="21"/>
      <c r="K1467" s="21"/>
      <c r="L1467" s="21"/>
      <c r="M1467" s="21"/>
      <c r="N1467" s="22">
        <f t="shared" si="1"/>
        <v>46206</v>
      </c>
      <c r="O1467" s="23">
        <f>'RESOLUCIONES EPG'!$N1467-'RESOLUCIONES EPG'!$D1467</f>
        <v>3473</v>
      </c>
    </row>
    <row r="1468" ht="16.5" customHeight="1">
      <c r="A1468" s="29" t="str">
        <f>'RESOLUCIONES 2015'!A5848:H5848</f>
        <v/>
      </c>
      <c r="B1468" s="34"/>
      <c r="C1468" s="24">
        <v>857.0</v>
      </c>
      <c r="D1468" s="35">
        <v>42733.0</v>
      </c>
      <c r="E1468" s="33" t="s">
        <v>1947</v>
      </c>
      <c r="F1468" s="35"/>
      <c r="G1468" s="33" t="s">
        <v>182</v>
      </c>
      <c r="H1468" s="27"/>
      <c r="I1468" s="21"/>
      <c r="J1468" s="21"/>
      <c r="K1468" s="21"/>
      <c r="L1468" s="21"/>
      <c r="M1468" s="21"/>
      <c r="N1468" s="22">
        <f t="shared" si="1"/>
        <v>46206</v>
      </c>
      <c r="O1468" s="23">
        <f>'RESOLUCIONES EPG'!$N1468-'RESOLUCIONES EPG'!$D1468</f>
        <v>3473</v>
      </c>
    </row>
    <row r="1469" ht="16.5" customHeight="1">
      <c r="A1469" s="29" t="str">
        <f>'RESOLUCIONES 2015'!A5838:H5838</f>
        <v/>
      </c>
      <c r="B1469" s="34"/>
      <c r="C1469" s="24">
        <v>849.0</v>
      </c>
      <c r="D1469" s="35">
        <v>42733.0</v>
      </c>
      <c r="E1469" s="33" t="s">
        <v>1948</v>
      </c>
      <c r="F1469" s="35"/>
      <c r="G1469" s="42" t="s">
        <v>994</v>
      </c>
      <c r="H1469" s="27" t="s">
        <v>1645</v>
      </c>
      <c r="I1469" s="21"/>
      <c r="J1469" s="21"/>
      <c r="K1469" s="21"/>
      <c r="L1469" s="21"/>
      <c r="M1469" s="21"/>
      <c r="N1469" s="22">
        <f t="shared" si="1"/>
        <v>46206</v>
      </c>
      <c r="O1469" s="23">
        <f>'RESOLUCIONES EPG'!$N1469-'RESOLUCIONES EPG'!$D1469</f>
        <v>3473</v>
      </c>
    </row>
    <row r="1470" ht="16.5" customHeight="1">
      <c r="A1470" s="29" t="str">
        <f>'RESOLUCIONES 2015'!A5847:H5847</f>
        <v/>
      </c>
      <c r="B1470" s="34"/>
      <c r="C1470" s="24">
        <v>856.0</v>
      </c>
      <c r="D1470" s="35">
        <v>42733.0</v>
      </c>
      <c r="E1470" s="33" t="s">
        <v>1949</v>
      </c>
      <c r="F1470" s="35"/>
      <c r="G1470" s="33" t="s">
        <v>182</v>
      </c>
      <c r="H1470" s="27"/>
      <c r="I1470" s="21"/>
      <c r="J1470" s="21"/>
      <c r="K1470" s="21"/>
      <c r="L1470" s="21"/>
      <c r="M1470" s="21"/>
      <c r="N1470" s="22">
        <f t="shared" si="1"/>
        <v>46206</v>
      </c>
      <c r="O1470" s="23">
        <f>'RESOLUCIONES EPG'!$N1470-'RESOLUCIONES EPG'!$D1470</f>
        <v>3473</v>
      </c>
    </row>
    <row r="1471" ht="16.5" customHeight="1">
      <c r="A1471" s="29" t="str">
        <f>'RESOLUCIONES 2015'!A5841:H5841</f>
        <v/>
      </c>
      <c r="B1471" s="34"/>
      <c r="C1471" s="24"/>
      <c r="D1471" s="35">
        <v>42733.0</v>
      </c>
      <c r="E1471" s="33" t="s">
        <v>1353</v>
      </c>
      <c r="F1471" s="35"/>
      <c r="G1471" s="33" t="s">
        <v>1950</v>
      </c>
      <c r="H1471" s="27"/>
      <c r="I1471" s="21"/>
      <c r="J1471" s="21"/>
      <c r="K1471" s="21"/>
      <c r="L1471" s="21"/>
      <c r="M1471" s="21"/>
      <c r="N1471" s="22">
        <f t="shared" si="1"/>
        <v>46206</v>
      </c>
      <c r="O1471" s="23">
        <f>'RESOLUCIONES EPG'!$N1471-'RESOLUCIONES EPG'!$D1471</f>
        <v>3473</v>
      </c>
    </row>
    <row r="1472" ht="16.5" customHeight="1">
      <c r="A1472" s="29" t="str">
        <f>'RESOLUCIONES 2015'!A5844:H5844</f>
        <v/>
      </c>
      <c r="B1472" s="34"/>
      <c r="C1472" s="24">
        <v>853.0</v>
      </c>
      <c r="D1472" s="35">
        <v>42733.0</v>
      </c>
      <c r="E1472" s="33" t="s">
        <v>1951</v>
      </c>
      <c r="F1472" s="35"/>
      <c r="G1472" s="33" t="s">
        <v>1952</v>
      </c>
      <c r="H1472" s="27"/>
      <c r="I1472" s="21"/>
      <c r="J1472" s="21"/>
      <c r="K1472" s="21"/>
      <c r="L1472" s="21"/>
      <c r="M1472" s="21"/>
      <c r="N1472" s="22">
        <f t="shared" si="1"/>
        <v>46206</v>
      </c>
      <c r="O1472" s="23">
        <f>'RESOLUCIONES EPG'!$N1472-'RESOLUCIONES EPG'!$D1472</f>
        <v>3473</v>
      </c>
    </row>
    <row r="1473" ht="16.5" customHeight="1">
      <c r="A1473" s="29" t="str">
        <f>'RESOLUCIONES 2015'!A5845:H5845</f>
        <v/>
      </c>
      <c r="B1473" s="34"/>
      <c r="C1473" s="24">
        <v>854.0</v>
      </c>
      <c r="D1473" s="35">
        <v>42733.0</v>
      </c>
      <c r="E1473" s="33" t="s">
        <v>1951</v>
      </c>
      <c r="F1473" s="35"/>
      <c r="G1473" s="33" t="s">
        <v>363</v>
      </c>
      <c r="H1473" s="27"/>
      <c r="I1473" s="21"/>
      <c r="J1473" s="21"/>
      <c r="K1473" s="21"/>
      <c r="L1473" s="21"/>
      <c r="M1473" s="21"/>
      <c r="N1473" s="22">
        <f t="shared" si="1"/>
        <v>46206</v>
      </c>
      <c r="O1473" s="23">
        <f>'RESOLUCIONES EPG'!$N1473-'RESOLUCIONES EPG'!$D1473</f>
        <v>3473</v>
      </c>
    </row>
    <row r="1474" ht="16.5" customHeight="1">
      <c r="A1474" s="29" t="str">
        <f>'RESOLUCIONES 2015'!A5849:H5849</f>
        <v/>
      </c>
      <c r="B1474" s="34"/>
      <c r="C1474" s="24">
        <v>858.0</v>
      </c>
      <c r="D1474" s="35">
        <v>42733.0</v>
      </c>
      <c r="E1474" s="33" t="s">
        <v>1254</v>
      </c>
      <c r="F1474" s="35"/>
      <c r="G1474" s="33" t="s">
        <v>182</v>
      </c>
      <c r="H1474" s="27"/>
      <c r="I1474" s="21"/>
      <c r="J1474" s="21"/>
      <c r="K1474" s="21"/>
      <c r="L1474" s="21"/>
      <c r="M1474" s="21"/>
      <c r="N1474" s="22">
        <f t="shared" si="1"/>
        <v>46206</v>
      </c>
      <c r="O1474" s="23">
        <f>'RESOLUCIONES EPG'!$N1474-'RESOLUCIONES EPG'!$D1474</f>
        <v>3473</v>
      </c>
    </row>
    <row r="1475" ht="16.5" customHeight="1">
      <c r="A1475" s="29" t="str">
        <f>'RESOLUCIONES 2015'!A5840:H5840</f>
        <v/>
      </c>
      <c r="B1475" s="34"/>
      <c r="C1475" s="24"/>
      <c r="D1475" s="35">
        <v>42733.0</v>
      </c>
      <c r="E1475" s="33" t="s">
        <v>1953</v>
      </c>
      <c r="F1475" s="35"/>
      <c r="G1475" s="33" t="s">
        <v>1954</v>
      </c>
      <c r="H1475" s="27"/>
      <c r="I1475" s="21"/>
      <c r="J1475" s="21"/>
      <c r="K1475" s="21"/>
      <c r="L1475" s="21"/>
      <c r="M1475" s="21"/>
      <c r="N1475" s="22">
        <f t="shared" si="1"/>
        <v>46206</v>
      </c>
      <c r="O1475" s="23">
        <f>'RESOLUCIONES EPG'!$N1475-'RESOLUCIONES EPG'!$D1475</f>
        <v>3473</v>
      </c>
    </row>
    <row r="1476" ht="15.75" customHeight="1">
      <c r="A1476" s="29" t="str">
        <f>'RESOLUCIONES 2015'!A5846:H5846</f>
        <v/>
      </c>
      <c r="B1476" s="34"/>
      <c r="C1476" s="24">
        <v>855.0</v>
      </c>
      <c r="D1476" s="35">
        <v>42733.0</v>
      </c>
      <c r="E1476" s="33" t="s">
        <v>1260</v>
      </c>
      <c r="F1476" s="35"/>
      <c r="G1476" s="33" t="s">
        <v>182</v>
      </c>
      <c r="H1476" s="27"/>
      <c r="I1476" s="21"/>
      <c r="J1476" s="21"/>
      <c r="K1476" s="21"/>
      <c r="L1476" s="21"/>
      <c r="M1476" s="21"/>
      <c r="N1476" s="22">
        <f t="shared" si="1"/>
        <v>46206</v>
      </c>
      <c r="O1476" s="23">
        <f>'RESOLUCIONES EPG'!$N1476-'RESOLUCIONES EPG'!$D1476</f>
        <v>3473</v>
      </c>
    </row>
    <row r="1477" ht="15.75" customHeight="1">
      <c r="A1477" s="29" t="str">
        <f>'RESOLUCIONES 2015'!A5842:H5842</f>
        <v/>
      </c>
      <c r="B1477" s="34"/>
      <c r="C1477" s="24">
        <v>851.0</v>
      </c>
      <c r="D1477" s="35">
        <v>42733.0</v>
      </c>
      <c r="E1477" s="33"/>
      <c r="F1477" s="35"/>
      <c r="G1477" s="33"/>
      <c r="H1477" s="27"/>
      <c r="I1477" s="21"/>
      <c r="J1477" s="21"/>
      <c r="K1477" s="21"/>
      <c r="L1477" s="21"/>
      <c r="M1477" s="21"/>
      <c r="N1477" s="22">
        <f t="shared" si="1"/>
        <v>46206</v>
      </c>
      <c r="O1477" s="23">
        <f>'RESOLUCIONES EPG'!$N1477-'RESOLUCIONES EPG'!$D1477</f>
        <v>3473</v>
      </c>
    </row>
    <row r="1478" ht="15.75" customHeight="1">
      <c r="A1478" s="29" t="str">
        <f>'RESOLUCIONES 2015'!A5843:H5843</f>
        <v/>
      </c>
      <c r="B1478" s="34"/>
      <c r="C1478" s="24">
        <v>852.0</v>
      </c>
      <c r="D1478" s="35">
        <v>42733.0</v>
      </c>
      <c r="E1478" s="33"/>
      <c r="F1478" s="35"/>
      <c r="G1478" s="33"/>
      <c r="H1478" s="27"/>
      <c r="I1478" s="21"/>
      <c r="J1478" s="21"/>
      <c r="K1478" s="21"/>
      <c r="L1478" s="21"/>
      <c r="M1478" s="21"/>
      <c r="N1478" s="22">
        <f t="shared" si="1"/>
        <v>46206</v>
      </c>
      <c r="O1478" s="23">
        <f>'RESOLUCIONES EPG'!$N1478-'RESOLUCIONES EPG'!$D1478</f>
        <v>3473</v>
      </c>
    </row>
    <row r="1479" ht="15.75" customHeight="1">
      <c r="A1479" s="29" t="str">
        <f>'RESOLUCIONES 2015'!A5851:H5851</f>
        <v/>
      </c>
      <c r="B1479" s="34"/>
      <c r="C1479" s="24">
        <v>860.0</v>
      </c>
      <c r="D1479" s="35">
        <v>42734.0</v>
      </c>
      <c r="E1479" s="33" t="s">
        <v>1421</v>
      </c>
      <c r="F1479" s="35"/>
      <c r="G1479" s="42" t="s">
        <v>1911</v>
      </c>
      <c r="H1479" s="27" t="s">
        <v>601</v>
      </c>
      <c r="I1479" s="21"/>
      <c r="J1479" s="21"/>
      <c r="K1479" s="21"/>
      <c r="L1479" s="21"/>
      <c r="M1479" s="21"/>
      <c r="N1479" s="22">
        <f t="shared" si="1"/>
        <v>46206</v>
      </c>
      <c r="O1479" s="23">
        <f>'RESOLUCIONES EPG'!$N1479-'RESOLUCIONES EPG'!$D1479</f>
        <v>3472</v>
      </c>
    </row>
    <row r="1480" ht="15.75" customHeight="1">
      <c r="A1480" s="29" t="str">
        <f>'RESOLUCIONES 2015'!A5855:H5855</f>
        <v/>
      </c>
      <c r="B1480" s="34"/>
      <c r="C1480" s="24">
        <v>864.0</v>
      </c>
      <c r="D1480" s="35">
        <v>42734.0</v>
      </c>
      <c r="E1480" s="33" t="s">
        <v>1554</v>
      </c>
      <c r="F1480" s="35" t="s">
        <v>1276</v>
      </c>
      <c r="G1480" s="33" t="s">
        <v>363</v>
      </c>
      <c r="H1480" s="27"/>
      <c r="I1480" s="21"/>
      <c r="J1480" s="21"/>
      <c r="K1480" s="21"/>
      <c r="L1480" s="21"/>
      <c r="M1480" s="21"/>
      <c r="N1480" s="22">
        <f t="shared" si="1"/>
        <v>46206</v>
      </c>
      <c r="O1480" s="23">
        <f>'RESOLUCIONES EPG'!$N1480-'RESOLUCIONES EPG'!$D1480</f>
        <v>3472</v>
      </c>
    </row>
    <row r="1481" ht="16.5" customHeight="1">
      <c r="A1481" s="29" t="str">
        <f>'RESOLUCIONES 2015'!A5850:H5850</f>
        <v/>
      </c>
      <c r="B1481" s="34"/>
      <c r="C1481" s="24">
        <v>859.0</v>
      </c>
      <c r="D1481" s="35">
        <v>42734.0</v>
      </c>
      <c r="E1481" s="33" t="s">
        <v>1399</v>
      </c>
      <c r="F1481" s="35"/>
      <c r="G1481" s="42" t="s">
        <v>1911</v>
      </c>
      <c r="H1481" s="27" t="s">
        <v>601</v>
      </c>
      <c r="I1481" s="21"/>
      <c r="J1481" s="21"/>
      <c r="K1481" s="21"/>
      <c r="L1481" s="21"/>
      <c r="M1481" s="21"/>
      <c r="N1481" s="22">
        <f t="shared" si="1"/>
        <v>46206</v>
      </c>
      <c r="O1481" s="23">
        <f>'RESOLUCIONES EPG'!$N1481-'RESOLUCIONES EPG'!$D1481</f>
        <v>3472</v>
      </c>
    </row>
    <row r="1482" ht="16.5" customHeight="1">
      <c r="A1482" s="29" t="str">
        <f>'RESOLUCIONES 2015'!A5853:H5853</f>
        <v/>
      </c>
      <c r="B1482" s="34"/>
      <c r="C1482" s="24">
        <v>862.0</v>
      </c>
      <c r="D1482" s="35">
        <v>42734.0</v>
      </c>
      <c r="E1482" s="33" t="s">
        <v>1483</v>
      </c>
      <c r="F1482" s="35"/>
      <c r="G1482" s="42" t="s">
        <v>1911</v>
      </c>
      <c r="H1482" s="27" t="s">
        <v>601</v>
      </c>
      <c r="I1482" s="21"/>
      <c r="J1482" s="33"/>
      <c r="K1482" s="21"/>
      <c r="L1482" s="21"/>
      <c r="M1482" s="21"/>
      <c r="N1482" s="22">
        <f t="shared" si="1"/>
        <v>46206</v>
      </c>
      <c r="O1482" s="23">
        <f>'RESOLUCIONES EPG'!$N1482-'RESOLUCIONES EPG'!$D1482</f>
        <v>3472</v>
      </c>
    </row>
    <row r="1483" ht="16.5" customHeight="1">
      <c r="A1483" s="29" t="str">
        <f>'RESOLUCIONES 2015'!A5854:H5854</f>
        <v/>
      </c>
      <c r="B1483" s="34"/>
      <c r="C1483" s="24">
        <v>863.0</v>
      </c>
      <c r="D1483" s="35">
        <v>42734.0</v>
      </c>
      <c r="E1483" s="33" t="s">
        <v>1260</v>
      </c>
      <c r="F1483" s="35"/>
      <c r="G1483" s="33" t="s">
        <v>363</v>
      </c>
      <c r="H1483" s="27"/>
      <c r="I1483" s="21"/>
      <c r="J1483" s="21"/>
      <c r="K1483" s="21"/>
      <c r="L1483" s="21"/>
      <c r="M1483" s="21"/>
      <c r="N1483" s="22">
        <f t="shared" si="1"/>
        <v>46206</v>
      </c>
      <c r="O1483" s="23">
        <f>'RESOLUCIONES EPG'!$N1483-'RESOLUCIONES EPG'!$D1483</f>
        <v>3472</v>
      </c>
    </row>
    <row r="1484" ht="16.5" customHeight="1">
      <c r="A1484" s="29" t="str">
        <f>'RESOLUCIONES 2015'!A5852:H5852</f>
        <v/>
      </c>
      <c r="B1484" s="34"/>
      <c r="C1484" s="24">
        <v>861.0</v>
      </c>
      <c r="D1484" s="35">
        <v>42734.0</v>
      </c>
      <c r="E1484" s="33" t="s">
        <v>1867</v>
      </c>
      <c r="F1484" s="35"/>
      <c r="G1484" s="42" t="s">
        <v>1911</v>
      </c>
      <c r="H1484" s="27" t="s">
        <v>1955</v>
      </c>
      <c r="I1484" s="21"/>
      <c r="J1484" s="21"/>
      <c r="K1484" s="21"/>
      <c r="L1484" s="21"/>
      <c r="M1484" s="21"/>
      <c r="N1484" s="22">
        <f t="shared" si="1"/>
        <v>46206</v>
      </c>
      <c r="O1484" s="23">
        <f>'RESOLUCIONES EPG'!$N1484-'RESOLUCIONES EPG'!$D1484</f>
        <v>3472</v>
      </c>
    </row>
    <row r="1485" ht="16.5" customHeight="1">
      <c r="A1485" s="58"/>
      <c r="B1485" s="99"/>
      <c r="C1485" s="24">
        <v>5.0</v>
      </c>
      <c r="D1485" s="25">
        <v>42767.0</v>
      </c>
      <c r="E1485" s="26" t="s">
        <v>1956</v>
      </c>
      <c r="F1485" s="25"/>
      <c r="G1485" s="26" t="s">
        <v>1593</v>
      </c>
      <c r="H1485" s="27"/>
      <c r="I1485" s="63" t="s">
        <v>1957</v>
      </c>
      <c r="J1485" s="21"/>
      <c r="K1485" s="21"/>
      <c r="L1485" s="21"/>
      <c r="M1485" s="21"/>
      <c r="N1485" s="22">
        <f t="shared" si="1"/>
        <v>46206</v>
      </c>
      <c r="O1485" s="23">
        <f>'RESOLUCIONES EPG'!$N1485-'RESOLUCIONES EPG'!$D1485</f>
        <v>3439</v>
      </c>
    </row>
    <row r="1486" ht="16.5" customHeight="1">
      <c r="A1486" s="100"/>
      <c r="B1486" s="99"/>
      <c r="C1486" s="24">
        <v>1.0</v>
      </c>
      <c r="D1486" s="25">
        <v>42767.0</v>
      </c>
      <c r="E1486" s="26" t="s">
        <v>1727</v>
      </c>
      <c r="F1486" s="25"/>
      <c r="G1486" s="26" t="s">
        <v>1593</v>
      </c>
      <c r="H1486" s="27"/>
      <c r="I1486" s="63" t="s">
        <v>1958</v>
      </c>
      <c r="J1486" s="21"/>
      <c r="K1486" s="21"/>
      <c r="L1486" s="21"/>
      <c r="M1486" s="21"/>
      <c r="N1486" s="22">
        <f t="shared" si="1"/>
        <v>46206</v>
      </c>
      <c r="O1486" s="23">
        <f>'RESOLUCIONES EPG'!$N1486-'RESOLUCIONES EPG'!$D1486</f>
        <v>3439</v>
      </c>
    </row>
    <row r="1487" ht="16.5" customHeight="1">
      <c r="A1487" s="58"/>
      <c r="B1487" s="99"/>
      <c r="C1487" s="24">
        <v>3.0</v>
      </c>
      <c r="D1487" s="25">
        <v>42767.0</v>
      </c>
      <c r="E1487" s="26" t="s">
        <v>1959</v>
      </c>
      <c r="F1487" s="25"/>
      <c r="G1487" s="26" t="s">
        <v>1593</v>
      </c>
      <c r="H1487" s="27"/>
      <c r="I1487" s="63" t="s">
        <v>1960</v>
      </c>
      <c r="J1487" s="21"/>
      <c r="K1487" s="21"/>
      <c r="L1487" s="21"/>
      <c r="M1487" s="21"/>
      <c r="N1487" s="22">
        <f t="shared" si="1"/>
        <v>46206</v>
      </c>
      <c r="O1487" s="23">
        <f>'RESOLUCIONES EPG'!$N1487-'RESOLUCIONES EPG'!$D1487</f>
        <v>3439</v>
      </c>
    </row>
    <row r="1488" ht="16.5" customHeight="1">
      <c r="A1488" s="58"/>
      <c r="B1488" s="99"/>
      <c r="C1488" s="24">
        <v>4.0</v>
      </c>
      <c r="D1488" s="25">
        <v>42767.0</v>
      </c>
      <c r="E1488" s="26" t="s">
        <v>1442</v>
      </c>
      <c r="F1488" s="25"/>
      <c r="G1488" s="26" t="s">
        <v>1593</v>
      </c>
      <c r="H1488" s="27"/>
      <c r="I1488" s="63" t="s">
        <v>1961</v>
      </c>
      <c r="J1488" s="21"/>
      <c r="K1488" s="21"/>
      <c r="L1488" s="21"/>
      <c r="M1488" s="21"/>
      <c r="N1488" s="22">
        <f t="shared" si="1"/>
        <v>46206</v>
      </c>
      <c r="O1488" s="23">
        <f>'RESOLUCIONES EPG'!$N1488-'RESOLUCIONES EPG'!$D1488</f>
        <v>3439</v>
      </c>
    </row>
    <row r="1489" ht="16.5" customHeight="1">
      <c r="A1489" s="58"/>
      <c r="B1489" s="99"/>
      <c r="C1489" s="24">
        <v>2.0</v>
      </c>
      <c r="D1489" s="25">
        <v>42767.0</v>
      </c>
      <c r="E1489" s="26" t="s">
        <v>1962</v>
      </c>
      <c r="F1489" s="25"/>
      <c r="G1489" s="26" t="s">
        <v>1593</v>
      </c>
      <c r="H1489" s="27"/>
      <c r="I1489" s="63" t="s">
        <v>1963</v>
      </c>
      <c r="J1489" s="21"/>
      <c r="K1489" s="21"/>
      <c r="L1489" s="21"/>
      <c r="M1489" s="21"/>
      <c r="N1489" s="22">
        <f t="shared" si="1"/>
        <v>46206</v>
      </c>
      <c r="O1489" s="23">
        <f>'RESOLUCIONES EPG'!$N1489-'RESOLUCIONES EPG'!$D1489</f>
        <v>3439</v>
      </c>
    </row>
    <row r="1490" ht="16.5" customHeight="1">
      <c r="A1490" s="101"/>
      <c r="B1490" s="99"/>
      <c r="C1490" s="24">
        <v>9.0</v>
      </c>
      <c r="D1490" s="25">
        <v>42768.0</v>
      </c>
      <c r="E1490" s="26" t="s">
        <v>1964</v>
      </c>
      <c r="F1490" s="25"/>
      <c r="G1490" s="26" t="s">
        <v>50</v>
      </c>
      <c r="H1490" s="27"/>
      <c r="I1490" s="63"/>
      <c r="J1490" s="21"/>
      <c r="K1490" s="21"/>
      <c r="L1490" s="21"/>
      <c r="M1490" s="21"/>
      <c r="N1490" s="22">
        <f t="shared" si="1"/>
        <v>46206</v>
      </c>
      <c r="O1490" s="23">
        <f>'RESOLUCIONES EPG'!$N1490-'RESOLUCIONES EPG'!$D1490</f>
        <v>3438</v>
      </c>
    </row>
    <row r="1491" ht="16.5" customHeight="1">
      <c r="A1491" s="101"/>
      <c r="B1491" s="99"/>
      <c r="C1491" s="24">
        <v>11.0</v>
      </c>
      <c r="D1491" s="25">
        <v>42768.0</v>
      </c>
      <c r="E1491" s="26" t="s">
        <v>1965</v>
      </c>
      <c r="F1491" s="25"/>
      <c r="G1491" s="26" t="s">
        <v>1497</v>
      </c>
      <c r="H1491" s="27"/>
      <c r="I1491" s="63" t="s">
        <v>1966</v>
      </c>
      <c r="J1491" s="21"/>
      <c r="K1491" s="21"/>
      <c r="L1491" s="21"/>
      <c r="M1491" s="21"/>
      <c r="N1491" s="22">
        <f t="shared" si="1"/>
        <v>46206</v>
      </c>
      <c r="O1491" s="23">
        <f>'RESOLUCIONES EPG'!$N1491-'RESOLUCIONES EPG'!$D1491</f>
        <v>3438</v>
      </c>
    </row>
    <row r="1492" ht="16.5" customHeight="1">
      <c r="A1492" s="102"/>
      <c r="B1492" s="99"/>
      <c r="C1492" s="24">
        <v>14.0</v>
      </c>
      <c r="D1492" s="25">
        <v>42768.0</v>
      </c>
      <c r="E1492" s="26" t="s">
        <v>1967</v>
      </c>
      <c r="F1492" s="25"/>
      <c r="G1492" s="26" t="s">
        <v>1497</v>
      </c>
      <c r="H1492" s="27"/>
      <c r="I1492" s="63" t="s">
        <v>1968</v>
      </c>
      <c r="J1492" s="21"/>
      <c r="K1492" s="21"/>
      <c r="L1492" s="21"/>
      <c r="M1492" s="21"/>
      <c r="N1492" s="22">
        <f t="shared" si="1"/>
        <v>46206</v>
      </c>
      <c r="O1492" s="23">
        <f>'RESOLUCIONES EPG'!$N1492-'RESOLUCIONES EPG'!$D1492</f>
        <v>3438</v>
      </c>
    </row>
    <row r="1493" ht="16.5" customHeight="1">
      <c r="A1493" s="101"/>
      <c r="B1493" s="99"/>
      <c r="C1493" s="24">
        <v>10.0</v>
      </c>
      <c r="D1493" s="25">
        <v>42768.0</v>
      </c>
      <c r="E1493" s="26" t="s">
        <v>1969</v>
      </c>
      <c r="F1493" s="25"/>
      <c r="G1493" s="26" t="s">
        <v>1497</v>
      </c>
      <c r="H1493" s="27"/>
      <c r="I1493" s="63" t="s">
        <v>1970</v>
      </c>
      <c r="J1493" s="21"/>
      <c r="K1493" s="21"/>
      <c r="L1493" s="21"/>
      <c r="M1493" s="21"/>
      <c r="N1493" s="22">
        <f t="shared" si="1"/>
        <v>46206</v>
      </c>
      <c r="O1493" s="23">
        <f>'RESOLUCIONES EPG'!$N1493-'RESOLUCIONES EPG'!$D1493</f>
        <v>3438</v>
      </c>
    </row>
    <row r="1494" ht="16.5" customHeight="1">
      <c r="A1494" s="101"/>
      <c r="B1494" s="99"/>
      <c r="C1494" s="24">
        <v>8.0</v>
      </c>
      <c r="D1494" s="25">
        <v>42768.0</v>
      </c>
      <c r="E1494" s="26" t="s">
        <v>1915</v>
      </c>
      <c r="F1494" s="25"/>
      <c r="G1494" s="26" t="s">
        <v>50</v>
      </c>
      <c r="H1494" s="27"/>
      <c r="I1494" s="63"/>
      <c r="J1494" s="21"/>
      <c r="K1494" s="21"/>
      <c r="L1494" s="21"/>
      <c r="M1494" s="21"/>
      <c r="N1494" s="22">
        <f t="shared" si="1"/>
        <v>46206</v>
      </c>
      <c r="O1494" s="23">
        <f>'RESOLUCIONES EPG'!$N1494-'RESOLUCIONES EPG'!$D1494</f>
        <v>3438</v>
      </c>
    </row>
    <row r="1495" ht="16.5" customHeight="1">
      <c r="A1495" s="101"/>
      <c r="B1495" s="99"/>
      <c r="C1495" s="24">
        <v>6.0</v>
      </c>
      <c r="D1495" s="25">
        <v>42768.0</v>
      </c>
      <c r="E1495" s="26" t="s">
        <v>971</v>
      </c>
      <c r="F1495" s="25"/>
      <c r="G1495" s="26" t="s">
        <v>1971</v>
      </c>
      <c r="H1495" s="27"/>
      <c r="I1495" s="63" t="s">
        <v>1972</v>
      </c>
      <c r="J1495" s="21"/>
      <c r="K1495" s="21"/>
      <c r="L1495" s="21"/>
      <c r="M1495" s="21"/>
      <c r="N1495" s="22">
        <f t="shared" si="1"/>
        <v>46206</v>
      </c>
      <c r="O1495" s="23">
        <f>'RESOLUCIONES EPG'!$N1495-'RESOLUCIONES EPG'!$D1495</f>
        <v>3438</v>
      </c>
    </row>
    <row r="1496" ht="16.5" customHeight="1">
      <c r="A1496" s="101"/>
      <c r="B1496" s="99"/>
      <c r="C1496" s="24">
        <v>13.0</v>
      </c>
      <c r="D1496" s="25">
        <v>42768.0</v>
      </c>
      <c r="E1496" s="26" t="s">
        <v>1973</v>
      </c>
      <c r="F1496" s="25"/>
      <c r="G1496" s="26" t="s">
        <v>1497</v>
      </c>
      <c r="H1496" s="27"/>
      <c r="I1496" s="63" t="s">
        <v>1974</v>
      </c>
      <c r="J1496" s="21"/>
      <c r="K1496" s="21"/>
      <c r="L1496" s="21"/>
      <c r="M1496" s="21"/>
      <c r="N1496" s="22">
        <f t="shared" si="1"/>
        <v>46206</v>
      </c>
      <c r="O1496" s="23">
        <f>'RESOLUCIONES EPG'!$N1496-'RESOLUCIONES EPG'!$D1496</f>
        <v>3438</v>
      </c>
    </row>
    <row r="1497" ht="16.5" customHeight="1">
      <c r="A1497" s="102"/>
      <c r="B1497" s="99"/>
      <c r="C1497" s="24">
        <v>7.0</v>
      </c>
      <c r="D1497" s="25">
        <v>42768.0</v>
      </c>
      <c r="E1497" s="33" t="s">
        <v>1975</v>
      </c>
      <c r="F1497" s="25"/>
      <c r="G1497" s="33" t="s">
        <v>1971</v>
      </c>
      <c r="H1497" s="27"/>
      <c r="I1497" s="63"/>
      <c r="J1497" s="21"/>
      <c r="K1497" s="21"/>
      <c r="L1497" s="21"/>
      <c r="M1497" s="21"/>
      <c r="N1497" s="22">
        <f t="shared" si="1"/>
        <v>46206</v>
      </c>
      <c r="O1497" s="23">
        <f>'RESOLUCIONES EPG'!$N1497-'RESOLUCIONES EPG'!$D1497</f>
        <v>3438</v>
      </c>
    </row>
    <row r="1498" ht="16.5" customHeight="1">
      <c r="A1498" s="101"/>
      <c r="B1498" s="99"/>
      <c r="C1498" s="24">
        <v>12.0</v>
      </c>
      <c r="D1498" s="25">
        <v>42768.0</v>
      </c>
      <c r="E1498" s="26" t="s">
        <v>1976</v>
      </c>
      <c r="F1498" s="25"/>
      <c r="G1498" s="26" t="s">
        <v>1497</v>
      </c>
      <c r="H1498" s="27"/>
      <c r="I1498" s="63" t="s">
        <v>1977</v>
      </c>
      <c r="J1498" s="21"/>
      <c r="K1498" s="21"/>
      <c r="L1498" s="21"/>
      <c r="M1498" s="21"/>
      <c r="N1498" s="22">
        <f t="shared" si="1"/>
        <v>46206</v>
      </c>
      <c r="O1498" s="23">
        <f>'RESOLUCIONES EPG'!$N1498-'RESOLUCIONES EPG'!$D1498</f>
        <v>3438</v>
      </c>
    </row>
    <row r="1499" ht="16.5" customHeight="1">
      <c r="A1499" s="103"/>
      <c r="B1499" s="99"/>
      <c r="C1499" s="24">
        <v>20.0</v>
      </c>
      <c r="D1499" s="25">
        <v>42769.0</v>
      </c>
      <c r="E1499" s="26" t="s">
        <v>1701</v>
      </c>
      <c r="F1499" s="25"/>
      <c r="G1499" s="26" t="s">
        <v>1497</v>
      </c>
      <c r="H1499" s="27"/>
      <c r="I1499" s="63" t="s">
        <v>1978</v>
      </c>
      <c r="J1499" s="21"/>
      <c r="K1499" s="21"/>
      <c r="L1499" s="21"/>
      <c r="M1499" s="21"/>
      <c r="N1499" s="22">
        <f t="shared" si="1"/>
        <v>46206</v>
      </c>
      <c r="O1499" s="23">
        <f>'RESOLUCIONES EPG'!$N1499-'RESOLUCIONES EPG'!$D1499</f>
        <v>3437</v>
      </c>
    </row>
    <row r="1500" ht="16.5" customHeight="1">
      <c r="A1500" s="103"/>
      <c r="B1500" s="99"/>
      <c r="C1500" s="24">
        <v>26.0</v>
      </c>
      <c r="D1500" s="25">
        <v>42769.0</v>
      </c>
      <c r="E1500" s="26" t="s">
        <v>1689</v>
      </c>
      <c r="F1500" s="25"/>
      <c r="G1500" s="26" t="s">
        <v>1497</v>
      </c>
      <c r="H1500" s="27"/>
      <c r="I1500" s="63" t="s">
        <v>1979</v>
      </c>
      <c r="J1500" s="21"/>
      <c r="K1500" s="21"/>
      <c r="L1500" s="21"/>
      <c r="M1500" s="21"/>
      <c r="N1500" s="22">
        <f t="shared" si="1"/>
        <v>46206</v>
      </c>
      <c r="O1500" s="23">
        <f>'RESOLUCIONES EPG'!$N1500-'RESOLUCIONES EPG'!$D1500</f>
        <v>3437</v>
      </c>
    </row>
    <row r="1501" ht="16.5" customHeight="1">
      <c r="A1501" s="103"/>
      <c r="B1501" s="99"/>
      <c r="C1501" s="24">
        <v>19.0</v>
      </c>
      <c r="D1501" s="25">
        <v>42769.0</v>
      </c>
      <c r="E1501" s="26" t="s">
        <v>1703</v>
      </c>
      <c r="F1501" s="25"/>
      <c r="G1501" s="26" t="s">
        <v>1497</v>
      </c>
      <c r="H1501" s="27"/>
      <c r="I1501" s="63" t="s">
        <v>1980</v>
      </c>
      <c r="J1501" s="21"/>
      <c r="K1501" s="21"/>
      <c r="L1501" s="21"/>
      <c r="M1501" s="21"/>
      <c r="N1501" s="22">
        <f t="shared" si="1"/>
        <v>46206</v>
      </c>
      <c r="O1501" s="23">
        <f>'RESOLUCIONES EPG'!$N1501-'RESOLUCIONES EPG'!$D1501</f>
        <v>3437</v>
      </c>
    </row>
    <row r="1502" ht="16.5" customHeight="1">
      <c r="A1502" s="101"/>
      <c r="B1502" s="99"/>
      <c r="C1502" s="24">
        <v>24.0</v>
      </c>
      <c r="D1502" s="25">
        <v>42769.0</v>
      </c>
      <c r="E1502" s="26" t="s">
        <v>1800</v>
      </c>
      <c r="F1502" s="25" t="s">
        <v>1801</v>
      </c>
      <c r="G1502" s="26" t="s">
        <v>1497</v>
      </c>
      <c r="H1502" s="27"/>
      <c r="I1502" s="63" t="s">
        <v>1981</v>
      </c>
      <c r="J1502" s="21"/>
      <c r="K1502" s="21"/>
      <c r="L1502" s="21"/>
      <c r="M1502" s="21"/>
      <c r="N1502" s="22">
        <f t="shared" si="1"/>
        <v>46206</v>
      </c>
      <c r="O1502" s="23">
        <f>'RESOLUCIONES EPG'!$N1502-'RESOLUCIONES EPG'!$D1502</f>
        <v>3437</v>
      </c>
    </row>
    <row r="1503" ht="16.5" customHeight="1">
      <c r="A1503" s="101"/>
      <c r="B1503" s="99"/>
      <c r="C1503" s="24">
        <v>22.0</v>
      </c>
      <c r="D1503" s="25">
        <v>42769.0</v>
      </c>
      <c r="E1503" s="33" t="s">
        <v>1707</v>
      </c>
      <c r="F1503" s="25"/>
      <c r="G1503" s="26" t="s">
        <v>1497</v>
      </c>
      <c r="H1503" s="27"/>
      <c r="I1503" s="63" t="s">
        <v>1982</v>
      </c>
      <c r="J1503" s="21"/>
      <c r="K1503" s="21"/>
      <c r="L1503" s="21"/>
      <c r="M1503" s="21"/>
      <c r="N1503" s="22">
        <f t="shared" si="1"/>
        <v>46206</v>
      </c>
      <c r="O1503" s="23">
        <f>'RESOLUCIONES EPG'!$N1503-'RESOLUCIONES EPG'!$D1503</f>
        <v>3437</v>
      </c>
    </row>
    <row r="1504" ht="16.5" customHeight="1">
      <c r="A1504" s="58"/>
      <c r="B1504" s="99"/>
      <c r="C1504" s="24">
        <v>18.0</v>
      </c>
      <c r="D1504" s="25">
        <v>42769.0</v>
      </c>
      <c r="E1504" s="26" t="s">
        <v>1463</v>
      </c>
      <c r="F1504" s="25"/>
      <c r="G1504" s="26" t="s">
        <v>1593</v>
      </c>
      <c r="H1504" s="27" t="s">
        <v>1983</v>
      </c>
      <c r="I1504" s="63" t="s">
        <v>1984</v>
      </c>
      <c r="J1504" s="21"/>
      <c r="K1504" s="21"/>
      <c r="L1504" s="21"/>
      <c r="M1504" s="21"/>
      <c r="N1504" s="22">
        <f t="shared" si="1"/>
        <v>46206</v>
      </c>
      <c r="O1504" s="23">
        <f>'RESOLUCIONES EPG'!$N1504-'RESOLUCIONES EPG'!$D1504</f>
        <v>3437</v>
      </c>
    </row>
    <row r="1505" ht="16.5" customHeight="1">
      <c r="A1505" s="101"/>
      <c r="B1505" s="99"/>
      <c r="C1505" s="24">
        <v>25.0</v>
      </c>
      <c r="D1505" s="25">
        <v>42769.0</v>
      </c>
      <c r="E1505" s="26" t="s">
        <v>1814</v>
      </c>
      <c r="F1505" s="25"/>
      <c r="G1505" s="26" t="s">
        <v>1497</v>
      </c>
      <c r="H1505" s="27"/>
      <c r="I1505" s="63" t="s">
        <v>1985</v>
      </c>
      <c r="J1505" s="21"/>
      <c r="K1505" s="21"/>
      <c r="L1505" s="21"/>
      <c r="M1505" s="21"/>
      <c r="N1505" s="22">
        <f t="shared" si="1"/>
        <v>46206</v>
      </c>
      <c r="O1505" s="23">
        <f>'RESOLUCIONES EPG'!$N1505-'RESOLUCIONES EPG'!$D1505</f>
        <v>3437</v>
      </c>
    </row>
    <row r="1506" ht="16.5" customHeight="1">
      <c r="A1506" s="102"/>
      <c r="B1506" s="99"/>
      <c r="C1506" s="24">
        <v>15.0</v>
      </c>
      <c r="D1506" s="25">
        <v>42769.0</v>
      </c>
      <c r="E1506" s="26" t="s">
        <v>1711</v>
      </c>
      <c r="F1506" s="25"/>
      <c r="G1506" s="26" t="s">
        <v>1497</v>
      </c>
      <c r="H1506" s="27"/>
      <c r="I1506" s="63" t="s">
        <v>1986</v>
      </c>
      <c r="J1506" s="21"/>
      <c r="K1506" s="21"/>
      <c r="L1506" s="21"/>
      <c r="M1506" s="21"/>
      <c r="N1506" s="22">
        <f t="shared" si="1"/>
        <v>46206</v>
      </c>
      <c r="O1506" s="23">
        <f>'RESOLUCIONES EPG'!$N1506-'RESOLUCIONES EPG'!$D1506</f>
        <v>3437</v>
      </c>
    </row>
    <row r="1507" ht="16.5" customHeight="1">
      <c r="A1507" s="101"/>
      <c r="B1507" s="99"/>
      <c r="C1507" s="24">
        <v>23.0</v>
      </c>
      <c r="D1507" s="25">
        <v>42769.0</v>
      </c>
      <c r="E1507" s="26" t="s">
        <v>1715</v>
      </c>
      <c r="F1507" s="25"/>
      <c r="G1507" s="26" t="s">
        <v>1497</v>
      </c>
      <c r="H1507" s="27"/>
      <c r="I1507" s="63" t="s">
        <v>1987</v>
      </c>
      <c r="J1507" s="21"/>
      <c r="K1507" s="21"/>
      <c r="L1507" s="21"/>
      <c r="M1507" s="21"/>
      <c r="N1507" s="22">
        <f t="shared" si="1"/>
        <v>46206</v>
      </c>
      <c r="O1507" s="23">
        <f>'RESOLUCIONES EPG'!$N1507-'RESOLUCIONES EPG'!$D1507</f>
        <v>3437</v>
      </c>
    </row>
    <row r="1508" ht="16.5" customHeight="1">
      <c r="A1508" s="58"/>
      <c r="B1508" s="99"/>
      <c r="C1508" s="24">
        <v>17.0</v>
      </c>
      <c r="D1508" s="25">
        <v>42769.0</v>
      </c>
      <c r="E1508" s="26" t="s">
        <v>1536</v>
      </c>
      <c r="F1508" s="25"/>
      <c r="G1508" s="26" t="s">
        <v>1593</v>
      </c>
      <c r="H1508" s="27"/>
      <c r="I1508" s="63" t="s">
        <v>1988</v>
      </c>
      <c r="J1508" s="21"/>
      <c r="K1508" s="21"/>
      <c r="L1508" s="21"/>
      <c r="M1508" s="21"/>
      <c r="N1508" s="22">
        <f t="shared" si="1"/>
        <v>46206</v>
      </c>
      <c r="O1508" s="23">
        <f>'RESOLUCIONES EPG'!$N1508-'RESOLUCIONES EPG'!$D1508</f>
        <v>3437</v>
      </c>
    </row>
    <row r="1509" ht="16.5" customHeight="1">
      <c r="A1509" s="101"/>
      <c r="B1509" s="99"/>
      <c r="C1509" s="24">
        <v>21.0</v>
      </c>
      <c r="D1509" s="25">
        <v>42769.0</v>
      </c>
      <c r="E1509" s="26" t="s">
        <v>1717</v>
      </c>
      <c r="F1509" s="25"/>
      <c r="G1509" s="26" t="s">
        <v>1497</v>
      </c>
      <c r="H1509" s="27"/>
      <c r="I1509" s="63" t="s">
        <v>1989</v>
      </c>
      <c r="J1509" s="21"/>
      <c r="K1509" s="21"/>
      <c r="L1509" s="21"/>
      <c r="M1509" s="21"/>
      <c r="N1509" s="22">
        <f t="shared" si="1"/>
        <v>46206</v>
      </c>
      <c r="O1509" s="23">
        <f>'RESOLUCIONES EPG'!$N1509-'RESOLUCIONES EPG'!$D1509</f>
        <v>3437</v>
      </c>
    </row>
    <row r="1510" ht="16.5" customHeight="1">
      <c r="A1510" s="58"/>
      <c r="B1510" s="99"/>
      <c r="C1510" s="24">
        <v>16.0</v>
      </c>
      <c r="D1510" s="25">
        <v>42769.0</v>
      </c>
      <c r="E1510" s="26" t="s">
        <v>1362</v>
      </c>
      <c r="F1510" s="25"/>
      <c r="G1510" s="26" t="s">
        <v>1593</v>
      </c>
      <c r="H1510" s="27"/>
      <c r="I1510" s="63" t="s">
        <v>1990</v>
      </c>
      <c r="J1510" s="21"/>
      <c r="K1510" s="21"/>
      <c r="L1510" s="21"/>
      <c r="M1510" s="21"/>
      <c r="N1510" s="22">
        <f t="shared" si="1"/>
        <v>46206</v>
      </c>
      <c r="O1510" s="23">
        <f>'RESOLUCIONES EPG'!$N1510-'RESOLUCIONES EPG'!$D1510</f>
        <v>3437</v>
      </c>
    </row>
    <row r="1511" ht="16.5" customHeight="1">
      <c r="A1511" s="58"/>
      <c r="B1511" s="99"/>
      <c r="C1511" s="24"/>
      <c r="D1511" s="25">
        <v>42769.0</v>
      </c>
      <c r="E1511" s="26" t="s">
        <v>1134</v>
      </c>
      <c r="F1511" s="25"/>
      <c r="G1511" s="104" t="s">
        <v>1991</v>
      </c>
      <c r="H1511" s="27"/>
      <c r="I1511" s="63"/>
      <c r="J1511" s="21"/>
      <c r="K1511" s="21"/>
      <c r="L1511" s="21"/>
      <c r="M1511" s="21"/>
      <c r="N1511" s="22">
        <f t="shared" si="1"/>
        <v>46206</v>
      </c>
      <c r="O1511" s="23">
        <f>'RESOLUCIONES EPG'!$N1511-'RESOLUCIONES EPG'!$D1511</f>
        <v>3437</v>
      </c>
    </row>
    <row r="1512" ht="16.5" customHeight="1">
      <c r="A1512" s="101"/>
      <c r="B1512" s="99"/>
      <c r="C1512" s="24">
        <v>30.0</v>
      </c>
      <c r="D1512" s="25">
        <v>42772.0</v>
      </c>
      <c r="E1512" s="26" t="s">
        <v>1992</v>
      </c>
      <c r="F1512" s="25"/>
      <c r="G1512" s="26" t="s">
        <v>1497</v>
      </c>
      <c r="H1512" s="27"/>
      <c r="I1512" s="63" t="s">
        <v>1993</v>
      </c>
      <c r="J1512" s="21"/>
      <c r="K1512" s="21"/>
      <c r="L1512" s="21"/>
      <c r="M1512" s="21"/>
      <c r="N1512" s="22">
        <f t="shared" si="1"/>
        <v>46206</v>
      </c>
      <c r="O1512" s="23">
        <f>'RESOLUCIONES EPG'!$N1512-'RESOLUCIONES EPG'!$D1512</f>
        <v>3434</v>
      </c>
    </row>
    <row r="1513" ht="16.5" customHeight="1">
      <c r="A1513" s="101"/>
      <c r="B1513" s="99"/>
      <c r="C1513" s="24">
        <v>28.0</v>
      </c>
      <c r="D1513" s="25">
        <v>42772.0</v>
      </c>
      <c r="E1513" s="26" t="s">
        <v>1994</v>
      </c>
      <c r="F1513" s="25"/>
      <c r="G1513" s="105" t="s">
        <v>994</v>
      </c>
      <c r="H1513" s="27"/>
      <c r="I1513" s="63" t="s">
        <v>1995</v>
      </c>
      <c r="J1513" s="21"/>
      <c r="K1513" s="21"/>
      <c r="L1513" s="21"/>
      <c r="M1513" s="21"/>
      <c r="N1513" s="22">
        <f t="shared" si="1"/>
        <v>46206</v>
      </c>
      <c r="O1513" s="23">
        <f>'RESOLUCIONES EPG'!$N1513-'RESOLUCIONES EPG'!$D1513</f>
        <v>3434</v>
      </c>
    </row>
    <row r="1514" ht="16.5" customHeight="1">
      <c r="A1514" s="101"/>
      <c r="B1514" s="99"/>
      <c r="C1514" s="24">
        <v>29.0</v>
      </c>
      <c r="D1514" s="25">
        <v>42772.0</v>
      </c>
      <c r="E1514" s="26" t="s">
        <v>1810</v>
      </c>
      <c r="F1514" s="25"/>
      <c r="G1514" s="26" t="s">
        <v>1497</v>
      </c>
      <c r="H1514" s="27"/>
      <c r="I1514" s="63" t="s">
        <v>1996</v>
      </c>
      <c r="J1514" s="21"/>
      <c r="K1514" s="21"/>
      <c r="L1514" s="21"/>
      <c r="M1514" s="21"/>
      <c r="N1514" s="22">
        <f t="shared" si="1"/>
        <v>46206</v>
      </c>
      <c r="O1514" s="23">
        <f>'RESOLUCIONES EPG'!$N1514-'RESOLUCIONES EPG'!$D1514</f>
        <v>3434</v>
      </c>
    </row>
    <row r="1515" ht="16.5" customHeight="1">
      <c r="A1515" s="102"/>
      <c r="B1515" s="99"/>
      <c r="C1515" s="24">
        <v>27.0</v>
      </c>
      <c r="D1515" s="25">
        <v>42772.0</v>
      </c>
      <c r="E1515" s="26" t="s">
        <v>1997</v>
      </c>
      <c r="F1515" s="25"/>
      <c r="G1515" s="26" t="s">
        <v>1497</v>
      </c>
      <c r="H1515" s="27"/>
      <c r="I1515" s="63" t="s">
        <v>1998</v>
      </c>
      <c r="J1515" s="21"/>
      <c r="K1515" s="21"/>
      <c r="L1515" s="21"/>
      <c r="M1515" s="21"/>
      <c r="N1515" s="22">
        <f t="shared" si="1"/>
        <v>46206</v>
      </c>
      <c r="O1515" s="23">
        <f>'RESOLUCIONES EPG'!$N1515-'RESOLUCIONES EPG'!$D1515</f>
        <v>3434</v>
      </c>
    </row>
    <row r="1516" ht="16.5" customHeight="1">
      <c r="A1516" s="103"/>
      <c r="B1516" s="99"/>
      <c r="C1516" s="24">
        <v>36.0</v>
      </c>
      <c r="D1516" s="25">
        <v>42773.0</v>
      </c>
      <c r="E1516" s="26" t="s">
        <v>1999</v>
      </c>
      <c r="F1516" s="25"/>
      <c r="G1516" s="105" t="s">
        <v>994</v>
      </c>
      <c r="H1516" s="27" t="s">
        <v>1468</v>
      </c>
      <c r="I1516" s="63" t="s">
        <v>2000</v>
      </c>
      <c r="J1516" s="21"/>
      <c r="K1516" s="21"/>
      <c r="L1516" s="21"/>
      <c r="M1516" s="21"/>
      <c r="N1516" s="22">
        <f t="shared" si="1"/>
        <v>46206</v>
      </c>
      <c r="O1516" s="23">
        <f>'RESOLUCIONES EPG'!$N1516-'RESOLUCIONES EPG'!$D1516</f>
        <v>3433</v>
      </c>
    </row>
    <row r="1517" ht="16.5" customHeight="1">
      <c r="A1517" s="101"/>
      <c r="B1517" s="99"/>
      <c r="C1517" s="24">
        <v>31.0</v>
      </c>
      <c r="D1517" s="25">
        <v>42773.0</v>
      </c>
      <c r="E1517" s="26" t="s">
        <v>2001</v>
      </c>
      <c r="F1517" s="25"/>
      <c r="G1517" s="105" t="s">
        <v>994</v>
      </c>
      <c r="H1517" s="27"/>
      <c r="I1517" s="63" t="s">
        <v>2002</v>
      </c>
      <c r="J1517" s="21"/>
      <c r="K1517" s="21"/>
      <c r="L1517" s="21"/>
      <c r="M1517" s="21"/>
      <c r="N1517" s="22">
        <f t="shared" si="1"/>
        <v>46206</v>
      </c>
      <c r="O1517" s="23">
        <f>'RESOLUCIONES EPG'!$N1517-'RESOLUCIONES EPG'!$D1517</f>
        <v>3433</v>
      </c>
    </row>
    <row r="1518" ht="16.5" customHeight="1">
      <c r="A1518" s="58"/>
      <c r="B1518" s="99"/>
      <c r="C1518" s="24">
        <v>32.0</v>
      </c>
      <c r="D1518" s="25">
        <v>42773.0</v>
      </c>
      <c r="E1518" s="26" t="s">
        <v>2003</v>
      </c>
      <c r="F1518" s="25"/>
      <c r="G1518" s="105" t="s">
        <v>994</v>
      </c>
      <c r="H1518" s="27"/>
      <c r="I1518" s="63" t="s">
        <v>2004</v>
      </c>
      <c r="J1518" s="21"/>
      <c r="K1518" s="21"/>
      <c r="L1518" s="21"/>
      <c r="M1518" s="21"/>
      <c r="N1518" s="22">
        <f t="shared" si="1"/>
        <v>46206</v>
      </c>
      <c r="O1518" s="23">
        <f>'RESOLUCIONES EPG'!$N1518-'RESOLUCIONES EPG'!$D1518</f>
        <v>3433</v>
      </c>
    </row>
    <row r="1519" ht="16.5" customHeight="1">
      <c r="A1519" s="103"/>
      <c r="B1519" s="99"/>
      <c r="C1519" s="24">
        <v>37.0</v>
      </c>
      <c r="D1519" s="25">
        <v>42773.0</v>
      </c>
      <c r="E1519" s="26" t="s">
        <v>1948</v>
      </c>
      <c r="F1519" s="25"/>
      <c r="G1519" s="106" t="s">
        <v>1313</v>
      </c>
      <c r="H1519" s="27" t="s">
        <v>1367</v>
      </c>
      <c r="I1519" s="63" t="s">
        <v>2005</v>
      </c>
      <c r="J1519" s="21"/>
      <c r="K1519" s="21"/>
      <c r="L1519" s="21"/>
      <c r="M1519" s="21"/>
      <c r="N1519" s="22">
        <f t="shared" si="1"/>
        <v>46206</v>
      </c>
      <c r="O1519" s="23">
        <f>'RESOLUCIONES EPG'!$N1519-'RESOLUCIONES EPG'!$D1519</f>
        <v>3433</v>
      </c>
    </row>
    <row r="1520" ht="16.5" customHeight="1">
      <c r="A1520" s="103"/>
      <c r="B1520" s="99"/>
      <c r="C1520" s="24">
        <v>38.0</v>
      </c>
      <c r="D1520" s="25">
        <v>42773.0</v>
      </c>
      <c r="E1520" s="26" t="s">
        <v>1937</v>
      </c>
      <c r="F1520" s="25"/>
      <c r="G1520" s="106" t="s">
        <v>1313</v>
      </c>
      <c r="H1520" s="27" t="s">
        <v>1367</v>
      </c>
      <c r="I1520" s="63" t="s">
        <v>2006</v>
      </c>
      <c r="J1520" s="21"/>
      <c r="K1520" s="21"/>
      <c r="L1520" s="21"/>
      <c r="M1520" s="21"/>
      <c r="N1520" s="22">
        <f t="shared" si="1"/>
        <v>46206</v>
      </c>
      <c r="O1520" s="23">
        <f>'RESOLUCIONES EPG'!$N1520-'RESOLUCIONES EPG'!$D1520</f>
        <v>3433</v>
      </c>
    </row>
    <row r="1521" ht="16.5" customHeight="1">
      <c r="A1521" s="102"/>
      <c r="B1521" s="99"/>
      <c r="C1521" s="24">
        <v>35.0</v>
      </c>
      <c r="D1521" s="25">
        <v>42773.0</v>
      </c>
      <c r="E1521" s="26" t="s">
        <v>2007</v>
      </c>
      <c r="F1521" s="25"/>
      <c r="G1521" s="105" t="s">
        <v>994</v>
      </c>
      <c r="H1521" s="27" t="s">
        <v>2008</v>
      </c>
      <c r="I1521" s="63" t="s">
        <v>2009</v>
      </c>
      <c r="J1521" s="21"/>
      <c r="K1521" s="21"/>
      <c r="L1521" s="21"/>
      <c r="M1521" s="21"/>
      <c r="N1521" s="22">
        <f t="shared" si="1"/>
        <v>46206</v>
      </c>
      <c r="O1521" s="23">
        <f>'RESOLUCIONES EPG'!$N1521-'RESOLUCIONES EPG'!$D1521</f>
        <v>3433</v>
      </c>
    </row>
    <row r="1522" ht="16.5" customHeight="1">
      <c r="A1522" s="58"/>
      <c r="B1522" s="99"/>
      <c r="C1522" s="24">
        <v>34.0</v>
      </c>
      <c r="D1522" s="25">
        <v>42773.0</v>
      </c>
      <c r="E1522" s="26" t="s">
        <v>2010</v>
      </c>
      <c r="F1522" s="25"/>
      <c r="G1522" s="105" t="s">
        <v>994</v>
      </c>
      <c r="H1522" s="27" t="s">
        <v>2008</v>
      </c>
      <c r="I1522" s="63" t="s">
        <v>2011</v>
      </c>
      <c r="J1522" s="21"/>
      <c r="K1522" s="21"/>
      <c r="L1522" s="21"/>
      <c r="M1522" s="21"/>
      <c r="N1522" s="22">
        <f t="shared" si="1"/>
        <v>46206</v>
      </c>
      <c r="O1522" s="23">
        <f>'RESOLUCIONES EPG'!$N1522-'RESOLUCIONES EPG'!$D1522</f>
        <v>3433</v>
      </c>
    </row>
    <row r="1523" ht="16.5" customHeight="1">
      <c r="A1523" s="58"/>
      <c r="B1523" s="99"/>
      <c r="C1523" s="24">
        <v>33.0</v>
      </c>
      <c r="D1523" s="25">
        <v>42773.0</v>
      </c>
      <c r="E1523" s="26" t="s">
        <v>2012</v>
      </c>
      <c r="F1523" s="25"/>
      <c r="G1523" s="105" t="s">
        <v>994</v>
      </c>
      <c r="H1523" s="27" t="s">
        <v>1367</v>
      </c>
      <c r="I1523" s="63" t="s">
        <v>2013</v>
      </c>
      <c r="J1523" s="21"/>
      <c r="K1523" s="21"/>
      <c r="L1523" s="21"/>
      <c r="M1523" s="21"/>
      <c r="N1523" s="22">
        <f t="shared" si="1"/>
        <v>46206</v>
      </c>
      <c r="O1523" s="23">
        <f>'RESOLUCIONES EPG'!$N1523-'RESOLUCIONES EPG'!$D1523</f>
        <v>3433</v>
      </c>
    </row>
    <row r="1524" ht="16.5" customHeight="1">
      <c r="A1524" s="103"/>
      <c r="B1524" s="99"/>
      <c r="C1524" s="24">
        <v>39.0</v>
      </c>
      <c r="D1524" s="25">
        <v>42773.0</v>
      </c>
      <c r="E1524" s="26" t="s">
        <v>1940</v>
      </c>
      <c r="F1524" s="25"/>
      <c r="G1524" s="106" t="s">
        <v>1313</v>
      </c>
      <c r="H1524" s="27" t="s">
        <v>1367</v>
      </c>
      <c r="I1524" s="63" t="s">
        <v>2014</v>
      </c>
      <c r="J1524" s="21"/>
      <c r="K1524" s="21"/>
      <c r="L1524" s="21"/>
      <c r="M1524" s="21"/>
      <c r="N1524" s="22">
        <f t="shared" si="1"/>
        <v>46206</v>
      </c>
      <c r="O1524" s="23">
        <f>'RESOLUCIONES EPG'!$N1524-'RESOLUCIONES EPG'!$D1524</f>
        <v>3433</v>
      </c>
    </row>
    <row r="1525" ht="16.5" customHeight="1">
      <c r="A1525" s="58"/>
      <c r="B1525" s="99"/>
      <c r="C1525" s="24">
        <v>40.0</v>
      </c>
      <c r="D1525" s="25">
        <v>42773.0</v>
      </c>
      <c r="E1525" s="26" t="s">
        <v>1895</v>
      </c>
      <c r="F1525" s="25"/>
      <c r="G1525" s="106" t="s">
        <v>1313</v>
      </c>
      <c r="H1525" s="27" t="s">
        <v>2008</v>
      </c>
      <c r="I1525" s="63" t="s">
        <v>2015</v>
      </c>
      <c r="J1525" s="21"/>
      <c r="K1525" s="21"/>
      <c r="L1525" s="21"/>
      <c r="M1525" s="21"/>
      <c r="N1525" s="22">
        <f t="shared" si="1"/>
        <v>46206</v>
      </c>
      <c r="O1525" s="23">
        <f>'RESOLUCIONES EPG'!$N1525-'RESOLUCIONES EPG'!$D1525</f>
        <v>3433</v>
      </c>
    </row>
    <row r="1526" ht="16.5" customHeight="1">
      <c r="A1526" s="58"/>
      <c r="B1526" s="99"/>
      <c r="C1526" s="24">
        <v>42.0</v>
      </c>
      <c r="D1526" s="25">
        <v>42774.0</v>
      </c>
      <c r="E1526" s="26" t="s">
        <v>2016</v>
      </c>
      <c r="F1526" s="25"/>
      <c r="G1526" s="107" t="s">
        <v>1200</v>
      </c>
      <c r="H1526" s="27" t="s">
        <v>2008</v>
      </c>
      <c r="I1526" s="63" t="s">
        <v>2017</v>
      </c>
      <c r="J1526" s="21"/>
      <c r="K1526" s="21"/>
      <c r="L1526" s="21"/>
      <c r="M1526" s="21"/>
      <c r="N1526" s="22">
        <f t="shared" si="1"/>
        <v>46206</v>
      </c>
      <c r="O1526" s="23">
        <f>'RESOLUCIONES EPG'!$N1526-'RESOLUCIONES EPG'!$D1526</f>
        <v>3432</v>
      </c>
    </row>
    <row r="1527" ht="16.5" customHeight="1">
      <c r="A1527" s="58"/>
      <c r="B1527" s="99"/>
      <c r="C1527" s="24">
        <v>41.0</v>
      </c>
      <c r="D1527" s="25">
        <v>42774.0</v>
      </c>
      <c r="E1527" s="26" t="s">
        <v>2018</v>
      </c>
      <c r="F1527" s="25"/>
      <c r="G1527" s="105" t="s">
        <v>994</v>
      </c>
      <c r="H1527" s="27" t="s">
        <v>2019</v>
      </c>
      <c r="I1527" s="63" t="s">
        <v>2020</v>
      </c>
      <c r="J1527" s="21"/>
      <c r="K1527" s="21"/>
      <c r="L1527" s="21"/>
      <c r="M1527" s="21"/>
      <c r="N1527" s="22">
        <f t="shared" si="1"/>
        <v>46206</v>
      </c>
      <c r="O1527" s="23">
        <f>'RESOLUCIONES EPG'!$N1527-'RESOLUCIONES EPG'!$D1527</f>
        <v>3432</v>
      </c>
    </row>
    <row r="1528" ht="16.5" customHeight="1">
      <c r="A1528" s="58"/>
      <c r="B1528" s="99"/>
      <c r="C1528" s="24">
        <v>43.0</v>
      </c>
      <c r="D1528" s="25">
        <v>42775.0</v>
      </c>
      <c r="E1528" s="70" t="s">
        <v>1727</v>
      </c>
      <c r="F1528" s="25"/>
      <c r="G1528" s="26" t="s">
        <v>2021</v>
      </c>
      <c r="H1528" s="27"/>
      <c r="I1528" s="63" t="s">
        <v>2022</v>
      </c>
      <c r="J1528" s="21"/>
      <c r="K1528" s="21"/>
      <c r="L1528" s="21"/>
      <c r="M1528" s="21"/>
      <c r="N1528" s="22">
        <f t="shared" si="1"/>
        <v>46206</v>
      </c>
      <c r="O1528" s="23">
        <f>'RESOLUCIONES EPG'!$N1528-'RESOLUCIONES EPG'!$D1528</f>
        <v>3431</v>
      </c>
    </row>
    <row r="1529" ht="16.5" customHeight="1">
      <c r="A1529" s="58"/>
      <c r="B1529" s="99"/>
      <c r="C1529" s="24">
        <v>45.0</v>
      </c>
      <c r="D1529" s="25">
        <v>42775.0</v>
      </c>
      <c r="E1529" s="26" t="s">
        <v>2023</v>
      </c>
      <c r="F1529" s="25"/>
      <c r="G1529" s="108" t="s">
        <v>2024</v>
      </c>
      <c r="H1529" s="27" t="s">
        <v>2025</v>
      </c>
      <c r="I1529" s="63" t="s">
        <v>2026</v>
      </c>
      <c r="J1529" s="21"/>
      <c r="K1529" s="21"/>
      <c r="L1529" s="21"/>
      <c r="M1529" s="21"/>
      <c r="N1529" s="22">
        <f t="shared" si="1"/>
        <v>46206</v>
      </c>
      <c r="O1529" s="23">
        <f>'RESOLUCIONES EPG'!$N1529-'RESOLUCIONES EPG'!$D1529</f>
        <v>3431</v>
      </c>
    </row>
    <row r="1530" ht="16.5" customHeight="1">
      <c r="A1530" s="100"/>
      <c r="B1530" s="99"/>
      <c r="C1530" s="24">
        <v>44.0</v>
      </c>
      <c r="D1530" s="25">
        <v>42775.0</v>
      </c>
      <c r="E1530" s="26" t="s">
        <v>2027</v>
      </c>
      <c r="F1530" s="25"/>
      <c r="G1530" s="108" t="s">
        <v>2024</v>
      </c>
      <c r="H1530" s="27" t="s">
        <v>1430</v>
      </c>
      <c r="I1530" s="63" t="s">
        <v>2028</v>
      </c>
      <c r="J1530" s="21"/>
      <c r="K1530" s="21"/>
      <c r="L1530" s="21"/>
      <c r="M1530" s="21"/>
      <c r="N1530" s="22">
        <f t="shared" si="1"/>
        <v>46206</v>
      </c>
      <c r="O1530" s="23">
        <f>'RESOLUCIONES EPG'!$N1530-'RESOLUCIONES EPG'!$D1530</f>
        <v>3431</v>
      </c>
    </row>
    <row r="1531" ht="16.5" customHeight="1">
      <c r="A1531" s="58"/>
      <c r="B1531" s="99"/>
      <c r="C1531" s="24">
        <v>47.0</v>
      </c>
      <c r="D1531" s="25">
        <v>42776.0</v>
      </c>
      <c r="E1531" s="26" t="s">
        <v>1793</v>
      </c>
      <c r="F1531" s="25"/>
      <c r="G1531" s="26" t="s">
        <v>1497</v>
      </c>
      <c r="H1531" s="27"/>
      <c r="I1531" s="63" t="s">
        <v>2029</v>
      </c>
      <c r="J1531" s="21"/>
      <c r="K1531" s="21"/>
      <c r="L1531" s="21"/>
      <c r="M1531" s="21"/>
      <c r="N1531" s="22">
        <f t="shared" si="1"/>
        <v>46206</v>
      </c>
      <c r="O1531" s="23">
        <f>'RESOLUCIONES EPG'!$N1531-'RESOLUCIONES EPG'!$D1531</f>
        <v>3430</v>
      </c>
    </row>
    <row r="1532" ht="16.5" customHeight="1">
      <c r="A1532" s="101"/>
      <c r="B1532" s="99"/>
      <c r="C1532" s="24">
        <v>49.0</v>
      </c>
      <c r="D1532" s="25">
        <v>42776.0</v>
      </c>
      <c r="E1532" s="43" t="s">
        <v>1705</v>
      </c>
      <c r="F1532" s="25"/>
      <c r="G1532" s="26" t="s">
        <v>1497</v>
      </c>
      <c r="H1532" s="27"/>
      <c r="I1532" s="63" t="s">
        <v>2030</v>
      </c>
      <c r="J1532" s="21"/>
      <c r="K1532" s="21"/>
      <c r="L1532" s="21"/>
      <c r="M1532" s="21"/>
      <c r="N1532" s="22">
        <f t="shared" si="1"/>
        <v>46206</v>
      </c>
      <c r="O1532" s="23">
        <f>'RESOLUCIONES EPG'!$N1532-'RESOLUCIONES EPG'!$D1532</f>
        <v>3430</v>
      </c>
    </row>
    <row r="1533" ht="16.5" customHeight="1">
      <c r="A1533" s="58"/>
      <c r="B1533" s="99"/>
      <c r="C1533" s="24">
        <v>46.0</v>
      </c>
      <c r="D1533" s="25">
        <v>42776.0</v>
      </c>
      <c r="E1533" s="26" t="s">
        <v>2031</v>
      </c>
      <c r="F1533" s="25"/>
      <c r="G1533" s="26" t="s">
        <v>1497</v>
      </c>
      <c r="H1533" s="27"/>
      <c r="I1533" s="63" t="s">
        <v>2032</v>
      </c>
      <c r="J1533" s="21"/>
      <c r="K1533" s="21"/>
      <c r="L1533" s="21"/>
      <c r="M1533" s="21"/>
      <c r="N1533" s="22">
        <f t="shared" si="1"/>
        <v>46206</v>
      </c>
      <c r="O1533" s="23">
        <f>'RESOLUCIONES EPG'!$N1533-'RESOLUCIONES EPG'!$D1533</f>
        <v>3430</v>
      </c>
    </row>
    <row r="1534" ht="16.5" customHeight="1">
      <c r="A1534" s="58"/>
      <c r="B1534" s="99"/>
      <c r="C1534" s="24">
        <v>48.0</v>
      </c>
      <c r="D1534" s="25">
        <v>42776.0</v>
      </c>
      <c r="E1534" s="26" t="s">
        <v>1713</v>
      </c>
      <c r="F1534" s="25"/>
      <c r="G1534" s="26" t="s">
        <v>1497</v>
      </c>
      <c r="H1534" s="27"/>
      <c r="I1534" s="63" t="s">
        <v>2033</v>
      </c>
      <c r="J1534" s="21"/>
      <c r="K1534" s="21"/>
      <c r="L1534" s="21"/>
      <c r="M1534" s="21"/>
      <c r="N1534" s="22">
        <f t="shared" si="1"/>
        <v>46206</v>
      </c>
      <c r="O1534" s="23">
        <f>'RESOLUCIONES EPG'!$N1534-'RESOLUCIONES EPG'!$D1534</f>
        <v>3430</v>
      </c>
    </row>
    <row r="1535" ht="16.5" customHeight="1">
      <c r="A1535" s="101"/>
      <c r="B1535" s="99"/>
      <c r="C1535" s="24">
        <v>50.0</v>
      </c>
      <c r="D1535" s="25">
        <v>42776.0</v>
      </c>
      <c r="E1535" s="26" t="s">
        <v>1682</v>
      </c>
      <c r="F1535" s="25"/>
      <c r="G1535" s="105" t="s">
        <v>994</v>
      </c>
      <c r="H1535" s="27" t="s">
        <v>2008</v>
      </c>
      <c r="I1535" s="63" t="s">
        <v>2034</v>
      </c>
      <c r="J1535" s="21"/>
      <c r="K1535" s="21"/>
      <c r="L1535" s="21"/>
      <c r="M1535" s="21"/>
      <c r="N1535" s="22">
        <f t="shared" si="1"/>
        <v>46206</v>
      </c>
      <c r="O1535" s="23">
        <f>'RESOLUCIONES EPG'!$N1535-'RESOLUCIONES EPG'!$D1535</f>
        <v>3430</v>
      </c>
    </row>
    <row r="1536" ht="16.5" customHeight="1">
      <c r="A1536" s="101"/>
      <c r="B1536" s="99"/>
      <c r="C1536" s="24">
        <v>52.0</v>
      </c>
      <c r="D1536" s="25">
        <v>42777.0</v>
      </c>
      <c r="E1536" s="26" t="s">
        <v>1791</v>
      </c>
      <c r="F1536" s="25"/>
      <c r="G1536" s="26" t="s">
        <v>1497</v>
      </c>
      <c r="H1536" s="27"/>
      <c r="I1536" s="63" t="s">
        <v>2035</v>
      </c>
      <c r="J1536" s="21"/>
      <c r="K1536" s="21"/>
      <c r="L1536" s="21"/>
      <c r="M1536" s="21"/>
      <c r="N1536" s="22">
        <f t="shared" si="1"/>
        <v>46206</v>
      </c>
      <c r="O1536" s="23">
        <f>'RESOLUCIONES EPG'!$N1536-'RESOLUCIONES EPG'!$D1536</f>
        <v>3429</v>
      </c>
    </row>
    <row r="1537" ht="16.5" customHeight="1">
      <c r="A1537" s="102"/>
      <c r="B1537" s="99"/>
      <c r="C1537" s="24">
        <v>55.0</v>
      </c>
      <c r="D1537" s="25">
        <v>42777.0</v>
      </c>
      <c r="E1537" s="26" t="s">
        <v>1959</v>
      </c>
      <c r="F1537" s="25"/>
      <c r="G1537" s="26" t="s">
        <v>2036</v>
      </c>
      <c r="H1537" s="27"/>
      <c r="I1537" s="63" t="s">
        <v>2037</v>
      </c>
      <c r="J1537" s="21"/>
      <c r="K1537" s="21"/>
      <c r="L1537" s="21"/>
      <c r="M1537" s="21"/>
      <c r="N1537" s="22">
        <f t="shared" si="1"/>
        <v>46206</v>
      </c>
      <c r="O1537" s="23">
        <f>'RESOLUCIONES EPG'!$N1537-'RESOLUCIONES EPG'!$D1537</f>
        <v>3429</v>
      </c>
    </row>
    <row r="1538" ht="16.5" customHeight="1">
      <c r="A1538" s="101"/>
      <c r="B1538" s="99"/>
      <c r="C1538" s="24">
        <v>53.0</v>
      </c>
      <c r="D1538" s="25">
        <v>42777.0</v>
      </c>
      <c r="E1538" s="26" t="s">
        <v>1368</v>
      </c>
      <c r="F1538" s="25"/>
      <c r="G1538" s="26" t="s">
        <v>1971</v>
      </c>
      <c r="H1538" s="27"/>
      <c r="I1538" s="63" t="s">
        <v>2038</v>
      </c>
      <c r="J1538" s="21"/>
      <c r="K1538" s="21"/>
      <c r="L1538" s="21"/>
      <c r="M1538" s="21"/>
      <c r="N1538" s="22">
        <f t="shared" si="1"/>
        <v>46206</v>
      </c>
      <c r="O1538" s="23">
        <f>'RESOLUCIONES EPG'!$N1538-'RESOLUCIONES EPG'!$D1538</f>
        <v>3429</v>
      </c>
    </row>
    <row r="1539" ht="16.5" customHeight="1">
      <c r="A1539" s="101"/>
      <c r="B1539" s="99"/>
      <c r="C1539" s="24">
        <v>54.0</v>
      </c>
      <c r="D1539" s="25">
        <v>42777.0</v>
      </c>
      <c r="E1539" s="43" t="s">
        <v>1411</v>
      </c>
      <c r="F1539" s="25"/>
      <c r="G1539" s="26" t="s">
        <v>1497</v>
      </c>
      <c r="H1539" s="27"/>
      <c r="I1539" s="63" t="s">
        <v>2039</v>
      </c>
      <c r="J1539" s="21"/>
      <c r="K1539" s="21"/>
      <c r="L1539" s="21"/>
      <c r="M1539" s="21"/>
      <c r="N1539" s="22">
        <f t="shared" si="1"/>
        <v>46206</v>
      </c>
      <c r="O1539" s="23">
        <f>'RESOLUCIONES EPG'!$N1539-'RESOLUCIONES EPG'!$D1539</f>
        <v>3429</v>
      </c>
    </row>
    <row r="1540" ht="16.5" customHeight="1">
      <c r="A1540" s="101"/>
      <c r="B1540" s="99"/>
      <c r="C1540" s="24">
        <v>51.0</v>
      </c>
      <c r="D1540" s="25">
        <v>42777.0</v>
      </c>
      <c r="E1540" s="26" t="s">
        <v>2040</v>
      </c>
      <c r="F1540" s="25"/>
      <c r="G1540" s="26" t="s">
        <v>1497</v>
      </c>
      <c r="H1540" s="27"/>
      <c r="I1540" s="63" t="s">
        <v>2041</v>
      </c>
      <c r="J1540" s="21"/>
      <c r="K1540" s="21"/>
      <c r="L1540" s="21"/>
      <c r="M1540" s="21"/>
      <c r="N1540" s="22">
        <f t="shared" si="1"/>
        <v>46206</v>
      </c>
      <c r="O1540" s="23">
        <f>'RESOLUCIONES EPG'!$N1540-'RESOLUCIONES EPG'!$D1540</f>
        <v>3429</v>
      </c>
    </row>
    <row r="1541" ht="16.5" customHeight="1">
      <c r="A1541" s="101"/>
      <c r="B1541" s="99"/>
      <c r="C1541" s="24">
        <v>61.0</v>
      </c>
      <c r="D1541" s="25">
        <v>42779.0</v>
      </c>
      <c r="E1541" s="26" t="s">
        <v>2042</v>
      </c>
      <c r="F1541" s="25"/>
      <c r="G1541" s="106" t="s">
        <v>1313</v>
      </c>
      <c r="H1541" s="27" t="s">
        <v>1430</v>
      </c>
      <c r="I1541" s="63" t="s">
        <v>2043</v>
      </c>
      <c r="J1541" s="21"/>
      <c r="K1541" s="21"/>
      <c r="L1541" s="21"/>
      <c r="M1541" s="21"/>
      <c r="N1541" s="22">
        <f t="shared" si="1"/>
        <v>46206</v>
      </c>
      <c r="O1541" s="23">
        <f>'RESOLUCIONES EPG'!$N1541-'RESOLUCIONES EPG'!$D1541</f>
        <v>3427</v>
      </c>
    </row>
    <row r="1542" ht="16.5" customHeight="1">
      <c r="A1542" s="101"/>
      <c r="B1542" s="99"/>
      <c r="C1542" s="24">
        <v>66.0</v>
      </c>
      <c r="D1542" s="25">
        <v>42779.0</v>
      </c>
      <c r="E1542" s="26" t="s">
        <v>1416</v>
      </c>
      <c r="F1542" s="25"/>
      <c r="G1542" s="26" t="s">
        <v>50</v>
      </c>
      <c r="H1542" s="27"/>
      <c r="I1542" s="63" t="s">
        <v>2044</v>
      </c>
      <c r="J1542" s="21"/>
      <c r="K1542" s="21"/>
      <c r="L1542" s="21"/>
      <c r="M1542" s="21"/>
      <c r="N1542" s="22">
        <f t="shared" si="1"/>
        <v>46206</v>
      </c>
      <c r="O1542" s="23">
        <f>'RESOLUCIONES EPG'!$N1542-'RESOLUCIONES EPG'!$D1542</f>
        <v>3427</v>
      </c>
    </row>
    <row r="1543" ht="16.5" customHeight="1">
      <c r="A1543" s="101"/>
      <c r="B1543" s="99"/>
      <c r="C1543" s="24">
        <v>62.0</v>
      </c>
      <c r="D1543" s="25">
        <v>42779.0</v>
      </c>
      <c r="E1543" s="26" t="s">
        <v>2045</v>
      </c>
      <c r="F1543" s="25"/>
      <c r="G1543" s="106" t="s">
        <v>1313</v>
      </c>
      <c r="H1543" s="27" t="s">
        <v>1367</v>
      </c>
      <c r="I1543" s="63" t="s">
        <v>2046</v>
      </c>
      <c r="J1543" s="21"/>
      <c r="K1543" s="21"/>
      <c r="L1543" s="21"/>
      <c r="M1543" s="21"/>
      <c r="N1543" s="22">
        <f t="shared" si="1"/>
        <v>46206</v>
      </c>
      <c r="O1543" s="23">
        <f>'RESOLUCIONES EPG'!$N1543-'RESOLUCIONES EPG'!$D1543</f>
        <v>3427</v>
      </c>
    </row>
    <row r="1544" ht="16.5" customHeight="1">
      <c r="A1544" s="102"/>
      <c r="B1544" s="99"/>
      <c r="C1544" s="24">
        <v>59.0</v>
      </c>
      <c r="D1544" s="25">
        <v>42779.0</v>
      </c>
      <c r="E1544" s="26" t="s">
        <v>1941</v>
      </c>
      <c r="F1544" s="25"/>
      <c r="G1544" s="106" t="s">
        <v>1313</v>
      </c>
      <c r="H1544" s="27" t="s">
        <v>1367</v>
      </c>
      <c r="I1544" s="63" t="s">
        <v>2047</v>
      </c>
      <c r="J1544" s="21"/>
      <c r="K1544" s="21"/>
      <c r="L1544" s="21"/>
      <c r="M1544" s="21"/>
      <c r="N1544" s="22">
        <f t="shared" si="1"/>
        <v>46206</v>
      </c>
      <c r="O1544" s="23">
        <f>'RESOLUCIONES EPG'!$N1544-'RESOLUCIONES EPG'!$D1544</f>
        <v>3427</v>
      </c>
    </row>
    <row r="1545" ht="16.5" customHeight="1">
      <c r="A1545" s="102"/>
      <c r="B1545" s="99"/>
      <c r="C1545" s="24">
        <v>56.0</v>
      </c>
      <c r="D1545" s="25">
        <v>42779.0</v>
      </c>
      <c r="E1545" s="26" t="s">
        <v>2048</v>
      </c>
      <c r="F1545" s="30" t="s">
        <v>96</v>
      </c>
      <c r="G1545" s="26" t="s">
        <v>2049</v>
      </c>
      <c r="H1545" s="27"/>
      <c r="I1545" s="63" t="s">
        <v>2050</v>
      </c>
      <c r="J1545" s="21"/>
      <c r="K1545" s="21"/>
      <c r="L1545" s="21"/>
      <c r="M1545" s="21"/>
      <c r="N1545" s="22">
        <f t="shared" si="1"/>
        <v>46206</v>
      </c>
      <c r="O1545" s="23">
        <f>'RESOLUCIONES EPG'!$N1545-'RESOLUCIONES EPG'!$D1545</f>
        <v>3427</v>
      </c>
    </row>
    <row r="1546" ht="16.5" customHeight="1">
      <c r="A1546" s="101"/>
      <c r="B1546" s="99"/>
      <c r="C1546" s="24">
        <v>57.0</v>
      </c>
      <c r="D1546" s="25">
        <v>42779.0</v>
      </c>
      <c r="E1546" s="26" t="s">
        <v>1943</v>
      </c>
      <c r="F1546" s="25"/>
      <c r="G1546" s="106" t="s">
        <v>1313</v>
      </c>
      <c r="H1546" s="27" t="s">
        <v>2051</v>
      </c>
      <c r="I1546" s="63" t="s">
        <v>2052</v>
      </c>
      <c r="J1546" s="21"/>
      <c r="K1546" s="21"/>
      <c r="L1546" s="21"/>
      <c r="M1546" s="21"/>
      <c r="N1546" s="22">
        <f t="shared" si="1"/>
        <v>46206</v>
      </c>
      <c r="O1546" s="23">
        <f>'RESOLUCIONES EPG'!$N1546-'RESOLUCIONES EPG'!$D1546</f>
        <v>3427</v>
      </c>
    </row>
    <row r="1547" ht="16.5" customHeight="1">
      <c r="A1547" s="102"/>
      <c r="B1547" s="99"/>
      <c r="C1547" s="24">
        <v>60.0</v>
      </c>
      <c r="D1547" s="25">
        <v>42779.0</v>
      </c>
      <c r="E1547" s="26" t="s">
        <v>1944</v>
      </c>
      <c r="F1547" s="25"/>
      <c r="G1547" s="106" t="s">
        <v>1313</v>
      </c>
      <c r="H1547" s="27" t="s">
        <v>1367</v>
      </c>
      <c r="I1547" s="63" t="s">
        <v>2053</v>
      </c>
      <c r="J1547" s="21"/>
      <c r="K1547" s="21"/>
      <c r="L1547" s="21"/>
      <c r="M1547" s="21"/>
      <c r="N1547" s="22">
        <f t="shared" si="1"/>
        <v>46206</v>
      </c>
      <c r="O1547" s="23">
        <f>'RESOLUCIONES EPG'!$N1547-'RESOLUCIONES EPG'!$D1547</f>
        <v>3427</v>
      </c>
    </row>
    <row r="1548" ht="16.5" customHeight="1">
      <c r="A1548" s="102"/>
      <c r="B1548" s="99"/>
      <c r="C1548" s="24">
        <v>64.0</v>
      </c>
      <c r="D1548" s="25">
        <v>42779.0</v>
      </c>
      <c r="E1548" s="26" t="s">
        <v>2054</v>
      </c>
      <c r="F1548" s="35" t="s">
        <v>455</v>
      </c>
      <c r="G1548" s="26" t="s">
        <v>50</v>
      </c>
      <c r="H1548" s="27"/>
      <c r="I1548" s="63" t="s">
        <v>2055</v>
      </c>
      <c r="J1548" s="21"/>
      <c r="K1548" s="21"/>
      <c r="L1548" s="21"/>
      <c r="M1548" s="21"/>
      <c r="N1548" s="22">
        <f t="shared" si="1"/>
        <v>46206</v>
      </c>
      <c r="O1548" s="23">
        <f>'RESOLUCIONES EPG'!$N1548-'RESOLUCIONES EPG'!$D1548</f>
        <v>3427</v>
      </c>
    </row>
    <row r="1549" ht="16.5" customHeight="1">
      <c r="A1549" s="58"/>
      <c r="B1549" s="99"/>
      <c r="C1549" s="24">
        <v>65.0</v>
      </c>
      <c r="D1549" s="25">
        <v>42779.0</v>
      </c>
      <c r="E1549" s="26" t="s">
        <v>2056</v>
      </c>
      <c r="F1549" s="25"/>
      <c r="G1549" s="26" t="s">
        <v>50</v>
      </c>
      <c r="H1549" s="27"/>
      <c r="I1549" s="63" t="s">
        <v>2057</v>
      </c>
      <c r="J1549" s="21"/>
      <c r="K1549" s="21"/>
      <c r="L1549" s="21"/>
      <c r="M1549" s="21"/>
      <c r="N1549" s="22">
        <f t="shared" si="1"/>
        <v>46206</v>
      </c>
      <c r="O1549" s="23">
        <f>'RESOLUCIONES EPG'!$N1549-'RESOLUCIONES EPG'!$D1549</f>
        <v>3427</v>
      </c>
    </row>
    <row r="1550" ht="16.5" customHeight="1">
      <c r="A1550" s="102"/>
      <c r="B1550" s="99"/>
      <c r="C1550" s="24">
        <v>58.0</v>
      </c>
      <c r="D1550" s="25">
        <v>42779.0</v>
      </c>
      <c r="E1550" s="26" t="s">
        <v>1723</v>
      </c>
      <c r="F1550" s="25"/>
      <c r="G1550" s="106" t="s">
        <v>1313</v>
      </c>
      <c r="H1550" s="27" t="s">
        <v>2051</v>
      </c>
      <c r="I1550" s="63" t="s">
        <v>2058</v>
      </c>
      <c r="J1550" s="21"/>
      <c r="K1550" s="21"/>
      <c r="L1550" s="21"/>
      <c r="M1550" s="21"/>
      <c r="N1550" s="22">
        <f t="shared" si="1"/>
        <v>46206</v>
      </c>
      <c r="O1550" s="23">
        <f>'RESOLUCIONES EPG'!$N1550-'RESOLUCIONES EPG'!$D1550</f>
        <v>3427</v>
      </c>
    </row>
    <row r="1551" ht="16.5" customHeight="1">
      <c r="A1551" s="103"/>
      <c r="B1551" s="99"/>
      <c r="C1551" s="24">
        <v>63.0</v>
      </c>
      <c r="D1551" s="25">
        <v>42779.0</v>
      </c>
      <c r="E1551" s="26" t="s">
        <v>2059</v>
      </c>
      <c r="F1551" s="25"/>
      <c r="G1551" s="26" t="s">
        <v>50</v>
      </c>
      <c r="H1551" s="27"/>
      <c r="I1551" s="63" t="s">
        <v>2060</v>
      </c>
      <c r="J1551" s="21"/>
      <c r="K1551" s="21"/>
      <c r="L1551" s="21"/>
      <c r="M1551" s="21"/>
      <c r="N1551" s="22">
        <f t="shared" si="1"/>
        <v>46206</v>
      </c>
      <c r="O1551" s="23">
        <f>'RESOLUCIONES EPG'!$N1551-'RESOLUCIONES EPG'!$D1551</f>
        <v>3427</v>
      </c>
    </row>
    <row r="1552" ht="16.5" customHeight="1">
      <c r="A1552" s="58"/>
      <c r="B1552" s="99"/>
      <c r="C1552" s="24">
        <v>68.0</v>
      </c>
      <c r="D1552" s="25">
        <v>42780.0</v>
      </c>
      <c r="E1552" s="26" t="s">
        <v>1885</v>
      </c>
      <c r="F1552" s="25"/>
      <c r="G1552" s="26" t="s">
        <v>363</v>
      </c>
      <c r="H1552" s="27"/>
      <c r="I1552" s="63" t="s">
        <v>2061</v>
      </c>
      <c r="J1552" s="21"/>
      <c r="K1552" s="21"/>
      <c r="L1552" s="21"/>
      <c r="M1552" s="21"/>
      <c r="N1552" s="22">
        <f t="shared" si="1"/>
        <v>46206</v>
      </c>
      <c r="O1552" s="23">
        <f>'RESOLUCIONES EPG'!$N1552-'RESOLUCIONES EPG'!$D1552</f>
        <v>3426</v>
      </c>
    </row>
    <row r="1553" ht="16.5" customHeight="1">
      <c r="A1553" s="101"/>
      <c r="B1553" s="99"/>
      <c r="C1553" s="24">
        <v>67.0</v>
      </c>
      <c r="D1553" s="25">
        <v>42780.0</v>
      </c>
      <c r="E1553" s="26" t="s">
        <v>2062</v>
      </c>
      <c r="F1553" s="25"/>
      <c r="G1553" s="26" t="s">
        <v>184</v>
      </c>
      <c r="H1553" s="27"/>
      <c r="I1553" s="63" t="s">
        <v>2063</v>
      </c>
      <c r="J1553" s="21"/>
      <c r="K1553" s="21"/>
      <c r="L1553" s="21"/>
      <c r="M1553" s="21"/>
      <c r="N1553" s="22">
        <f t="shared" si="1"/>
        <v>46206</v>
      </c>
      <c r="O1553" s="23">
        <f>'RESOLUCIONES EPG'!$N1553-'RESOLUCIONES EPG'!$D1553</f>
        <v>3426</v>
      </c>
    </row>
    <row r="1554" ht="16.5" customHeight="1">
      <c r="A1554" s="100"/>
      <c r="B1554" s="99"/>
      <c r="C1554" s="24">
        <v>69.0</v>
      </c>
      <c r="D1554" s="25">
        <v>42780.0</v>
      </c>
      <c r="E1554" s="26" t="s">
        <v>2064</v>
      </c>
      <c r="F1554" s="25"/>
      <c r="G1554" s="26" t="s">
        <v>363</v>
      </c>
      <c r="H1554" s="27"/>
      <c r="I1554" s="63" t="s">
        <v>2065</v>
      </c>
      <c r="J1554" s="21"/>
      <c r="K1554" s="21"/>
      <c r="L1554" s="21"/>
      <c r="M1554" s="21"/>
      <c r="N1554" s="22">
        <f t="shared" si="1"/>
        <v>46206</v>
      </c>
      <c r="O1554" s="23">
        <f>'RESOLUCIONES EPG'!$N1554-'RESOLUCIONES EPG'!$D1554</f>
        <v>3426</v>
      </c>
    </row>
    <row r="1555" ht="16.5" customHeight="1">
      <c r="A1555" s="101"/>
      <c r="B1555" s="99"/>
      <c r="C1555" s="24">
        <v>70.0</v>
      </c>
      <c r="D1555" s="25">
        <v>42780.0</v>
      </c>
      <c r="E1555" s="26" t="s">
        <v>2066</v>
      </c>
      <c r="F1555" s="25"/>
      <c r="G1555" s="26" t="s">
        <v>363</v>
      </c>
      <c r="H1555" s="27"/>
      <c r="I1555" s="63" t="s">
        <v>2067</v>
      </c>
      <c r="J1555" s="21"/>
      <c r="K1555" s="21"/>
      <c r="L1555" s="21"/>
      <c r="M1555" s="21"/>
      <c r="N1555" s="22">
        <f t="shared" si="1"/>
        <v>46206</v>
      </c>
      <c r="O1555" s="23">
        <f>'RESOLUCIONES EPG'!$N1555-'RESOLUCIONES EPG'!$D1555</f>
        <v>3426</v>
      </c>
    </row>
    <row r="1556" ht="16.5" customHeight="1">
      <c r="A1556" s="58"/>
      <c r="B1556" s="99"/>
      <c r="C1556" s="24">
        <v>71.0</v>
      </c>
      <c r="D1556" s="25">
        <v>42780.0</v>
      </c>
      <c r="E1556" s="26" t="s">
        <v>1721</v>
      </c>
      <c r="F1556" s="25"/>
      <c r="G1556" s="26" t="s">
        <v>363</v>
      </c>
      <c r="H1556" s="27"/>
      <c r="I1556" s="63" t="s">
        <v>2068</v>
      </c>
      <c r="J1556" s="21"/>
      <c r="K1556" s="21"/>
      <c r="L1556" s="21"/>
      <c r="M1556" s="21"/>
      <c r="N1556" s="22">
        <f t="shared" si="1"/>
        <v>46206</v>
      </c>
      <c r="O1556" s="23">
        <f>'RESOLUCIONES EPG'!$N1556-'RESOLUCIONES EPG'!$D1556</f>
        <v>3426</v>
      </c>
    </row>
    <row r="1557" ht="16.5" customHeight="1">
      <c r="A1557" s="101"/>
      <c r="B1557" s="99"/>
      <c r="C1557" s="24">
        <v>72.0</v>
      </c>
      <c r="D1557" s="25">
        <v>42780.0</v>
      </c>
      <c r="E1557" s="26" t="s">
        <v>1658</v>
      </c>
      <c r="F1557" s="25"/>
      <c r="G1557" s="26" t="s">
        <v>182</v>
      </c>
      <c r="H1557" s="27"/>
      <c r="I1557" s="63" t="s">
        <v>2069</v>
      </c>
      <c r="J1557" s="21"/>
      <c r="K1557" s="21"/>
      <c r="L1557" s="21"/>
      <c r="M1557" s="21"/>
      <c r="N1557" s="22">
        <f t="shared" si="1"/>
        <v>46206</v>
      </c>
      <c r="O1557" s="23">
        <f>'RESOLUCIONES EPG'!$N1557-'RESOLUCIONES EPG'!$D1557</f>
        <v>3426</v>
      </c>
    </row>
    <row r="1558" ht="16.5" customHeight="1">
      <c r="A1558" s="103"/>
      <c r="B1558" s="99"/>
      <c r="C1558" s="24">
        <v>73.0</v>
      </c>
      <c r="D1558" s="25">
        <v>42780.0</v>
      </c>
      <c r="E1558" s="26" t="s">
        <v>1658</v>
      </c>
      <c r="F1558" s="25"/>
      <c r="G1558" s="26" t="s">
        <v>363</v>
      </c>
      <c r="H1558" s="27"/>
      <c r="I1558" s="63" t="s">
        <v>2070</v>
      </c>
      <c r="J1558" s="21"/>
      <c r="K1558" s="21"/>
      <c r="L1558" s="21"/>
      <c r="M1558" s="21"/>
      <c r="N1558" s="22">
        <f t="shared" si="1"/>
        <v>46206</v>
      </c>
      <c r="O1558" s="23">
        <f>'RESOLUCIONES EPG'!$N1558-'RESOLUCIONES EPG'!$D1558</f>
        <v>3426</v>
      </c>
    </row>
    <row r="1559" ht="16.5" customHeight="1">
      <c r="A1559" s="103"/>
      <c r="B1559" s="99"/>
      <c r="C1559" s="24">
        <v>75.0</v>
      </c>
      <c r="D1559" s="31">
        <v>42781.0</v>
      </c>
      <c r="E1559" s="26" t="s">
        <v>1922</v>
      </c>
      <c r="F1559" s="31"/>
      <c r="G1559" s="26" t="s">
        <v>1497</v>
      </c>
      <c r="H1559" s="27"/>
      <c r="I1559" s="63" t="s">
        <v>2071</v>
      </c>
      <c r="J1559" s="21"/>
      <c r="K1559" s="21"/>
      <c r="L1559" s="21"/>
      <c r="M1559" s="21"/>
      <c r="N1559" s="22">
        <f t="shared" si="1"/>
        <v>46206</v>
      </c>
      <c r="O1559" s="23">
        <f>'RESOLUCIONES EPG'!$N1559-'RESOLUCIONES EPG'!$D1559</f>
        <v>3425</v>
      </c>
    </row>
    <row r="1560" ht="16.5" customHeight="1">
      <c r="A1560" s="103"/>
      <c r="B1560" s="99"/>
      <c r="C1560" s="24">
        <v>76.0</v>
      </c>
      <c r="D1560" s="31">
        <v>42781.0</v>
      </c>
      <c r="E1560" s="26" t="s">
        <v>1554</v>
      </c>
      <c r="F1560" s="31" t="s">
        <v>1276</v>
      </c>
      <c r="G1560" s="26" t="s">
        <v>131</v>
      </c>
      <c r="H1560" s="27"/>
      <c r="I1560" s="63" t="s">
        <v>2072</v>
      </c>
      <c r="J1560" s="21"/>
      <c r="K1560" s="21"/>
      <c r="L1560" s="21"/>
      <c r="M1560" s="21"/>
      <c r="N1560" s="22">
        <f t="shared" si="1"/>
        <v>46206</v>
      </c>
      <c r="O1560" s="23">
        <f>'RESOLUCIONES EPG'!$N1560-'RESOLUCIONES EPG'!$D1560</f>
        <v>3425</v>
      </c>
    </row>
    <row r="1561" ht="16.5" customHeight="1">
      <c r="A1561" s="103"/>
      <c r="B1561" s="99"/>
      <c r="C1561" s="24">
        <v>74.0</v>
      </c>
      <c r="D1561" s="31">
        <v>42781.0</v>
      </c>
      <c r="E1561" s="43" t="s">
        <v>2073</v>
      </c>
      <c r="F1561" s="31"/>
      <c r="G1561" s="26" t="s">
        <v>50</v>
      </c>
      <c r="H1561" s="27"/>
      <c r="I1561" s="63" t="s">
        <v>2074</v>
      </c>
      <c r="J1561" s="21"/>
      <c r="K1561" s="21"/>
      <c r="L1561" s="21"/>
      <c r="M1561" s="21"/>
      <c r="N1561" s="22">
        <f t="shared" si="1"/>
        <v>46206</v>
      </c>
      <c r="O1561" s="23">
        <f>'RESOLUCIONES EPG'!$N1561-'RESOLUCIONES EPG'!$D1561</f>
        <v>3425</v>
      </c>
    </row>
    <row r="1562" ht="16.5" customHeight="1">
      <c r="A1562" s="58"/>
      <c r="B1562" s="99"/>
      <c r="C1562" s="24">
        <v>79.0</v>
      </c>
      <c r="D1562" s="31">
        <v>42782.0</v>
      </c>
      <c r="E1562" s="26" t="s">
        <v>2075</v>
      </c>
      <c r="F1562" s="31"/>
      <c r="G1562" s="26" t="s">
        <v>184</v>
      </c>
      <c r="H1562" s="27"/>
      <c r="I1562" s="63" t="s">
        <v>2076</v>
      </c>
      <c r="J1562" s="21"/>
      <c r="K1562" s="21"/>
      <c r="L1562" s="21"/>
      <c r="M1562" s="21"/>
      <c r="N1562" s="22">
        <f t="shared" si="1"/>
        <v>46206</v>
      </c>
      <c r="O1562" s="23">
        <f>'RESOLUCIONES EPG'!$N1562-'RESOLUCIONES EPG'!$D1562</f>
        <v>3424</v>
      </c>
    </row>
    <row r="1563" ht="16.5" customHeight="1">
      <c r="A1563" s="58"/>
      <c r="B1563" s="99"/>
      <c r="C1563" s="24">
        <v>80.0</v>
      </c>
      <c r="D1563" s="31">
        <v>42782.0</v>
      </c>
      <c r="E1563" s="26" t="s">
        <v>2075</v>
      </c>
      <c r="F1563" s="31"/>
      <c r="G1563" s="26" t="s">
        <v>1497</v>
      </c>
      <c r="H1563" s="27"/>
      <c r="I1563" s="63" t="s">
        <v>2077</v>
      </c>
      <c r="J1563" s="21"/>
      <c r="K1563" s="21"/>
      <c r="L1563" s="21"/>
      <c r="M1563" s="21"/>
      <c r="N1563" s="22">
        <f t="shared" si="1"/>
        <v>46206</v>
      </c>
      <c r="O1563" s="23">
        <f>'RESOLUCIONES EPG'!$N1563-'RESOLUCIONES EPG'!$D1563</f>
        <v>3424</v>
      </c>
    </row>
    <row r="1564" ht="27.0" customHeight="1">
      <c r="A1564" s="103"/>
      <c r="B1564" s="99"/>
      <c r="C1564" s="24">
        <v>77.0</v>
      </c>
      <c r="D1564" s="31">
        <v>42782.0</v>
      </c>
      <c r="E1564" s="26" t="s">
        <v>2078</v>
      </c>
      <c r="F1564" s="31"/>
      <c r="G1564" s="26" t="s">
        <v>184</v>
      </c>
      <c r="H1564" s="27"/>
      <c r="I1564" s="63" t="s">
        <v>2079</v>
      </c>
      <c r="J1564" s="21"/>
      <c r="K1564" s="21"/>
      <c r="L1564" s="21"/>
      <c r="M1564" s="21"/>
      <c r="N1564" s="22">
        <f t="shared" si="1"/>
        <v>46206</v>
      </c>
      <c r="O1564" s="23">
        <f>'RESOLUCIONES EPG'!$N1564-'RESOLUCIONES EPG'!$D1564</f>
        <v>3424</v>
      </c>
    </row>
    <row r="1565" ht="16.5" customHeight="1">
      <c r="A1565" s="58"/>
      <c r="B1565" s="99"/>
      <c r="C1565" s="24">
        <v>78.0</v>
      </c>
      <c r="D1565" s="31">
        <v>42782.0</v>
      </c>
      <c r="E1565" s="26" t="s">
        <v>2078</v>
      </c>
      <c r="F1565" s="31"/>
      <c r="G1565" s="26" t="s">
        <v>1497</v>
      </c>
      <c r="H1565" s="27"/>
      <c r="I1565" s="63" t="s">
        <v>2080</v>
      </c>
      <c r="J1565" s="21"/>
      <c r="K1565" s="21"/>
      <c r="L1565" s="21"/>
      <c r="M1565" s="21"/>
      <c r="N1565" s="22">
        <f t="shared" si="1"/>
        <v>46206</v>
      </c>
      <c r="O1565" s="23">
        <f>'RESOLUCIONES EPG'!$N1565-'RESOLUCIONES EPG'!$D1565</f>
        <v>3424</v>
      </c>
    </row>
    <row r="1566" ht="16.5" customHeight="1">
      <c r="A1566" s="101"/>
      <c r="B1566" s="99"/>
      <c r="C1566" s="24">
        <v>86.0</v>
      </c>
      <c r="D1566" s="31">
        <v>42783.0</v>
      </c>
      <c r="E1566" s="26" t="s">
        <v>1507</v>
      </c>
      <c r="F1566" s="31"/>
      <c r="G1566" s="26" t="s">
        <v>1497</v>
      </c>
      <c r="H1566" s="27"/>
      <c r="I1566" s="63" t="s">
        <v>2081</v>
      </c>
      <c r="J1566" s="21"/>
      <c r="K1566" s="21"/>
      <c r="L1566" s="21"/>
      <c r="M1566" s="21"/>
      <c r="N1566" s="22">
        <f t="shared" si="1"/>
        <v>46206</v>
      </c>
      <c r="O1566" s="23">
        <f>'RESOLUCIONES EPG'!$N1566-'RESOLUCIONES EPG'!$D1566</f>
        <v>3423</v>
      </c>
    </row>
    <row r="1567" ht="16.5" customHeight="1">
      <c r="A1567" s="58"/>
      <c r="B1567" s="99"/>
      <c r="C1567" s="24">
        <v>81.0</v>
      </c>
      <c r="D1567" s="31">
        <v>42783.0</v>
      </c>
      <c r="E1567" s="26" t="s">
        <v>1956</v>
      </c>
      <c r="F1567" s="31"/>
      <c r="G1567" s="26" t="s">
        <v>1593</v>
      </c>
      <c r="H1567" s="27"/>
      <c r="I1567" s="63" t="s">
        <v>2082</v>
      </c>
      <c r="J1567" s="21"/>
      <c r="K1567" s="21"/>
      <c r="L1567" s="21"/>
      <c r="M1567" s="21"/>
      <c r="N1567" s="22">
        <f t="shared" si="1"/>
        <v>46206</v>
      </c>
      <c r="O1567" s="23">
        <f>'RESOLUCIONES EPG'!$N1567-'RESOLUCIONES EPG'!$D1567</f>
        <v>3423</v>
      </c>
    </row>
    <row r="1568" ht="16.5" customHeight="1">
      <c r="A1568" s="58"/>
      <c r="B1568" s="99"/>
      <c r="C1568" s="24">
        <v>84.0</v>
      </c>
      <c r="D1568" s="31">
        <v>42783.0</v>
      </c>
      <c r="E1568" s="26" t="s">
        <v>1949</v>
      </c>
      <c r="F1568" s="31"/>
      <c r="G1568" s="26" t="s">
        <v>363</v>
      </c>
      <c r="H1568" s="27"/>
      <c r="I1568" s="63" t="s">
        <v>2083</v>
      </c>
      <c r="J1568" s="21"/>
      <c r="K1568" s="21"/>
      <c r="L1568" s="21"/>
      <c r="M1568" s="21"/>
      <c r="N1568" s="22">
        <f t="shared" si="1"/>
        <v>46206</v>
      </c>
      <c r="O1568" s="23">
        <f>'RESOLUCIONES EPG'!$N1568-'RESOLUCIONES EPG'!$D1568</f>
        <v>3423</v>
      </c>
    </row>
    <row r="1569" ht="16.5" customHeight="1">
      <c r="A1569" s="58"/>
      <c r="B1569" s="99"/>
      <c r="C1569" s="109"/>
      <c r="D1569" s="31">
        <v>42783.0</v>
      </c>
      <c r="E1569" s="26" t="s">
        <v>1353</v>
      </c>
      <c r="F1569" s="31"/>
      <c r="G1569" s="110" t="s">
        <v>158</v>
      </c>
      <c r="H1569" s="27"/>
      <c r="I1569" s="28"/>
      <c r="J1569" s="21"/>
      <c r="K1569" s="21"/>
      <c r="L1569" s="21"/>
      <c r="M1569" s="21"/>
      <c r="N1569" s="22">
        <f t="shared" si="1"/>
        <v>46206</v>
      </c>
      <c r="O1569" s="23">
        <f>'RESOLUCIONES EPG'!$N1569-'RESOLUCIONES EPG'!$D1569</f>
        <v>3423</v>
      </c>
    </row>
    <row r="1570" ht="16.5" customHeight="1">
      <c r="A1570" s="103"/>
      <c r="B1570" s="99"/>
      <c r="C1570" s="24">
        <v>88.0</v>
      </c>
      <c r="D1570" s="31">
        <v>42783.0</v>
      </c>
      <c r="E1570" s="26" t="s">
        <v>1738</v>
      </c>
      <c r="F1570" s="31"/>
      <c r="G1570" s="26" t="s">
        <v>1497</v>
      </c>
      <c r="H1570" s="27"/>
      <c r="I1570" s="63" t="s">
        <v>2084</v>
      </c>
      <c r="J1570" s="21"/>
      <c r="K1570" s="21"/>
      <c r="L1570" s="21"/>
      <c r="M1570" s="21"/>
      <c r="N1570" s="22">
        <f t="shared" si="1"/>
        <v>46206</v>
      </c>
      <c r="O1570" s="23">
        <f>'RESOLUCIONES EPG'!$N1570-'RESOLUCIONES EPG'!$D1570</f>
        <v>3423</v>
      </c>
    </row>
    <row r="1571" ht="16.5" customHeight="1">
      <c r="A1571" s="101"/>
      <c r="B1571" s="99"/>
      <c r="C1571" s="24">
        <v>83.0</v>
      </c>
      <c r="D1571" s="31">
        <v>42783.0</v>
      </c>
      <c r="E1571" s="26" t="s">
        <v>2066</v>
      </c>
      <c r="F1571" s="31"/>
      <c r="G1571" s="26" t="s">
        <v>1149</v>
      </c>
      <c r="H1571" s="27"/>
      <c r="I1571" s="63" t="s">
        <v>2085</v>
      </c>
      <c r="J1571" s="21"/>
      <c r="K1571" s="21"/>
      <c r="L1571" s="21"/>
      <c r="M1571" s="21"/>
      <c r="N1571" s="22">
        <f t="shared" si="1"/>
        <v>46206</v>
      </c>
      <c r="O1571" s="23">
        <f>'RESOLUCIONES EPG'!$N1571-'RESOLUCIONES EPG'!$D1571</f>
        <v>3423</v>
      </c>
    </row>
    <row r="1572" ht="16.5" customHeight="1">
      <c r="A1572" s="103"/>
      <c r="B1572" s="99"/>
      <c r="C1572" s="24">
        <v>87.0</v>
      </c>
      <c r="D1572" s="31">
        <v>42783.0</v>
      </c>
      <c r="E1572" s="26" t="s">
        <v>1569</v>
      </c>
      <c r="F1572" s="31"/>
      <c r="G1572" s="26" t="s">
        <v>1497</v>
      </c>
      <c r="H1572" s="27"/>
      <c r="I1572" s="63" t="s">
        <v>2086</v>
      </c>
      <c r="J1572" s="21"/>
      <c r="K1572" s="21"/>
      <c r="L1572" s="21"/>
      <c r="M1572" s="21"/>
      <c r="N1572" s="22">
        <f t="shared" si="1"/>
        <v>46206</v>
      </c>
      <c r="O1572" s="23">
        <f>'RESOLUCIONES EPG'!$N1572-'RESOLUCIONES EPG'!$D1572</f>
        <v>3423</v>
      </c>
    </row>
    <row r="1573" ht="16.5" customHeight="1">
      <c r="A1573" s="58"/>
      <c r="B1573" s="99"/>
      <c r="C1573" s="24">
        <v>82.0</v>
      </c>
      <c r="D1573" s="31">
        <v>42783.0</v>
      </c>
      <c r="E1573" s="26" t="s">
        <v>1260</v>
      </c>
      <c r="F1573" s="31"/>
      <c r="G1573" s="26" t="s">
        <v>1149</v>
      </c>
      <c r="H1573" s="27"/>
      <c r="I1573" s="63" t="s">
        <v>2087</v>
      </c>
      <c r="J1573" s="21"/>
      <c r="K1573" s="21"/>
      <c r="L1573" s="21"/>
      <c r="M1573" s="21"/>
      <c r="N1573" s="22">
        <f t="shared" si="1"/>
        <v>46206</v>
      </c>
      <c r="O1573" s="23">
        <f>'RESOLUCIONES EPG'!$N1573-'RESOLUCIONES EPG'!$D1573</f>
        <v>3423</v>
      </c>
    </row>
    <row r="1574" ht="16.5" customHeight="1">
      <c r="A1574" s="58"/>
      <c r="B1574" s="99"/>
      <c r="C1574" s="24">
        <v>85.0</v>
      </c>
      <c r="D1574" s="31">
        <v>42783.0</v>
      </c>
      <c r="E1574" s="26" t="s">
        <v>1604</v>
      </c>
      <c r="F1574" s="31"/>
      <c r="G1574" s="26" t="s">
        <v>1497</v>
      </c>
      <c r="H1574" s="27"/>
      <c r="I1574" s="63" t="s">
        <v>2088</v>
      </c>
      <c r="J1574" s="21"/>
      <c r="K1574" s="21"/>
      <c r="L1574" s="21"/>
      <c r="M1574" s="21"/>
      <c r="N1574" s="22">
        <f t="shared" si="1"/>
        <v>46206</v>
      </c>
      <c r="O1574" s="23">
        <f>'RESOLUCIONES EPG'!$N1574-'RESOLUCIONES EPG'!$D1574</f>
        <v>3423</v>
      </c>
    </row>
    <row r="1575" ht="16.5" customHeight="1">
      <c r="A1575" s="58"/>
      <c r="B1575" s="99"/>
      <c r="C1575" s="24">
        <v>93.0</v>
      </c>
      <c r="D1575" s="31">
        <v>42787.0</v>
      </c>
      <c r="E1575" s="111" t="s">
        <v>1211</v>
      </c>
      <c r="F1575" s="31"/>
      <c r="G1575" s="26" t="s">
        <v>50</v>
      </c>
      <c r="H1575" s="27"/>
      <c r="I1575" s="63" t="s">
        <v>2089</v>
      </c>
      <c r="J1575" s="21"/>
      <c r="K1575" s="21"/>
      <c r="L1575" s="21"/>
      <c r="M1575" s="21"/>
      <c r="N1575" s="22">
        <f t="shared" si="1"/>
        <v>46206</v>
      </c>
      <c r="O1575" s="23">
        <f>'RESOLUCIONES EPG'!$N1575-'RESOLUCIONES EPG'!$D1575</f>
        <v>3419</v>
      </c>
    </row>
    <row r="1576" ht="16.5" customHeight="1">
      <c r="A1576" s="103"/>
      <c r="B1576" s="99"/>
      <c r="C1576" s="24">
        <v>94.0</v>
      </c>
      <c r="D1576" s="31">
        <v>42787.0</v>
      </c>
      <c r="E1576" s="26" t="s">
        <v>1598</v>
      </c>
      <c r="F1576" s="31"/>
      <c r="G1576" s="26" t="s">
        <v>50</v>
      </c>
      <c r="H1576" s="27"/>
      <c r="I1576" s="63" t="s">
        <v>2090</v>
      </c>
      <c r="J1576" s="21"/>
      <c r="K1576" s="21"/>
      <c r="L1576" s="21"/>
      <c r="M1576" s="21"/>
      <c r="N1576" s="22">
        <f t="shared" si="1"/>
        <v>46206</v>
      </c>
      <c r="O1576" s="23">
        <f>'RESOLUCIONES EPG'!$N1576-'RESOLUCIONES EPG'!$D1576</f>
        <v>3419</v>
      </c>
    </row>
    <row r="1577" ht="16.5" customHeight="1">
      <c r="A1577" s="103"/>
      <c r="B1577" s="99"/>
      <c r="C1577" s="24">
        <v>92.0</v>
      </c>
      <c r="D1577" s="31">
        <v>42787.0</v>
      </c>
      <c r="E1577" s="26" t="s">
        <v>1611</v>
      </c>
      <c r="F1577" s="31"/>
      <c r="G1577" s="26" t="s">
        <v>1497</v>
      </c>
      <c r="H1577" s="27"/>
      <c r="I1577" s="63" t="s">
        <v>2091</v>
      </c>
      <c r="J1577" s="21"/>
      <c r="K1577" s="21"/>
      <c r="L1577" s="21"/>
      <c r="M1577" s="21"/>
      <c r="N1577" s="22">
        <f t="shared" si="1"/>
        <v>46206</v>
      </c>
      <c r="O1577" s="23">
        <f>'RESOLUCIONES EPG'!$N1577-'RESOLUCIONES EPG'!$D1577</f>
        <v>3419</v>
      </c>
    </row>
    <row r="1578" ht="16.5" customHeight="1">
      <c r="A1578" s="101"/>
      <c r="B1578" s="99"/>
      <c r="C1578" s="24">
        <v>91.0</v>
      </c>
      <c r="D1578" s="31">
        <v>42787.0</v>
      </c>
      <c r="E1578" s="21" t="s">
        <v>2092</v>
      </c>
      <c r="F1578" s="69" t="s">
        <v>1328</v>
      </c>
      <c r="G1578" s="26" t="s">
        <v>1497</v>
      </c>
      <c r="H1578" s="27"/>
      <c r="I1578" s="63" t="s">
        <v>2093</v>
      </c>
      <c r="J1578" s="21"/>
      <c r="K1578" s="21"/>
      <c r="L1578" s="21"/>
      <c r="M1578" s="21"/>
      <c r="N1578" s="22">
        <f t="shared" si="1"/>
        <v>46206</v>
      </c>
      <c r="O1578" s="23">
        <f>'RESOLUCIONES EPG'!$N1578-'RESOLUCIONES EPG'!$D1578</f>
        <v>3419</v>
      </c>
    </row>
    <row r="1579" ht="16.5" customHeight="1">
      <c r="A1579" s="58"/>
      <c r="B1579" s="99"/>
      <c r="C1579" s="24">
        <v>90.0</v>
      </c>
      <c r="D1579" s="31">
        <v>42787.0</v>
      </c>
      <c r="E1579" s="26" t="s">
        <v>1862</v>
      </c>
      <c r="F1579" s="31"/>
      <c r="G1579" s="26" t="s">
        <v>1497</v>
      </c>
      <c r="H1579" s="27"/>
      <c r="I1579" s="63" t="s">
        <v>2094</v>
      </c>
      <c r="J1579" s="21"/>
      <c r="K1579" s="21"/>
      <c r="L1579" s="21"/>
      <c r="M1579" s="21"/>
      <c r="N1579" s="22">
        <f t="shared" si="1"/>
        <v>46206</v>
      </c>
      <c r="O1579" s="23">
        <f>'RESOLUCIONES EPG'!$N1579-'RESOLUCIONES EPG'!$D1579</f>
        <v>3419</v>
      </c>
    </row>
    <row r="1580" ht="16.5" customHeight="1">
      <c r="A1580" s="58"/>
      <c r="B1580" s="99"/>
      <c r="C1580" s="24">
        <v>89.0</v>
      </c>
      <c r="D1580" s="31">
        <v>42787.0</v>
      </c>
      <c r="E1580" s="26" t="s">
        <v>2095</v>
      </c>
      <c r="F1580" s="31"/>
      <c r="G1580" s="26" t="s">
        <v>1497</v>
      </c>
      <c r="H1580" s="27"/>
      <c r="I1580" s="63" t="s">
        <v>2096</v>
      </c>
      <c r="J1580" s="21"/>
      <c r="K1580" s="21"/>
      <c r="L1580" s="21"/>
      <c r="M1580" s="21"/>
      <c r="N1580" s="22">
        <f t="shared" si="1"/>
        <v>46206</v>
      </c>
      <c r="O1580" s="23">
        <f>'RESOLUCIONES EPG'!$N1580-'RESOLUCIONES EPG'!$D1580</f>
        <v>3419</v>
      </c>
    </row>
    <row r="1581" ht="16.5" customHeight="1">
      <c r="A1581" s="58"/>
      <c r="B1581" s="99"/>
      <c r="C1581" s="24">
        <v>107.0</v>
      </c>
      <c r="D1581" s="31">
        <v>42789.0</v>
      </c>
      <c r="E1581" s="43" t="s">
        <v>1623</v>
      </c>
      <c r="F1581" s="31"/>
      <c r="G1581" s="26" t="s">
        <v>18</v>
      </c>
      <c r="H1581" s="27" t="s">
        <v>2097</v>
      </c>
      <c r="I1581" s="63" t="s">
        <v>2098</v>
      </c>
      <c r="J1581" s="21"/>
      <c r="K1581" s="21"/>
      <c r="L1581" s="21"/>
      <c r="M1581" s="21"/>
      <c r="N1581" s="22">
        <f t="shared" si="1"/>
        <v>46206</v>
      </c>
      <c r="O1581" s="23">
        <f>'RESOLUCIONES EPG'!$N1581-'RESOLUCIONES EPG'!$D1581</f>
        <v>3417</v>
      </c>
    </row>
    <row r="1582" ht="16.5" customHeight="1">
      <c r="A1582" s="102"/>
      <c r="B1582" s="99"/>
      <c r="C1582" s="24">
        <v>101.0</v>
      </c>
      <c r="D1582" s="31">
        <v>42789.0</v>
      </c>
      <c r="E1582" s="26" t="s">
        <v>2099</v>
      </c>
      <c r="F1582" s="31"/>
      <c r="G1582" s="26" t="s">
        <v>50</v>
      </c>
      <c r="H1582" s="27"/>
      <c r="I1582" s="63" t="s">
        <v>2100</v>
      </c>
      <c r="J1582" s="21"/>
      <c r="K1582" s="21"/>
      <c r="L1582" s="21"/>
      <c r="M1582" s="21"/>
      <c r="N1582" s="22">
        <f t="shared" si="1"/>
        <v>46206</v>
      </c>
      <c r="O1582" s="23">
        <f>'RESOLUCIONES EPG'!$N1582-'RESOLUCIONES EPG'!$D1582</f>
        <v>3417</v>
      </c>
    </row>
    <row r="1583" ht="16.5" customHeight="1">
      <c r="A1583" s="103"/>
      <c r="B1583" s="99"/>
      <c r="C1583" s="24">
        <v>104.0</v>
      </c>
      <c r="D1583" s="31">
        <v>42789.0</v>
      </c>
      <c r="E1583" s="26" t="s">
        <v>1407</v>
      </c>
      <c r="F1583" s="31"/>
      <c r="G1583" s="26" t="s">
        <v>50</v>
      </c>
      <c r="H1583" s="27"/>
      <c r="I1583" s="63" t="s">
        <v>2101</v>
      </c>
      <c r="J1583" s="21"/>
      <c r="K1583" s="21"/>
      <c r="L1583" s="21"/>
      <c r="M1583" s="21"/>
      <c r="N1583" s="22">
        <f t="shared" si="1"/>
        <v>46206</v>
      </c>
      <c r="O1583" s="23">
        <f>'RESOLUCIONES EPG'!$N1583-'RESOLUCIONES EPG'!$D1583</f>
        <v>3417</v>
      </c>
    </row>
    <row r="1584" ht="16.5" customHeight="1">
      <c r="A1584" s="101"/>
      <c r="B1584" s="99"/>
      <c r="C1584" s="24">
        <v>102.0</v>
      </c>
      <c r="D1584" s="31">
        <v>42789.0</v>
      </c>
      <c r="E1584" s="112" t="s">
        <v>2062</v>
      </c>
      <c r="F1584" s="31"/>
      <c r="G1584" s="26" t="s">
        <v>50</v>
      </c>
      <c r="H1584" s="27" t="s">
        <v>2102</v>
      </c>
      <c r="I1584" s="63" t="s">
        <v>2103</v>
      </c>
      <c r="J1584" s="21"/>
      <c r="K1584" s="21"/>
      <c r="L1584" s="21"/>
      <c r="M1584" s="21"/>
      <c r="N1584" s="22">
        <f t="shared" si="1"/>
        <v>46206</v>
      </c>
      <c r="O1584" s="23">
        <f>'RESOLUCIONES EPG'!$N1584-'RESOLUCIONES EPG'!$D1584</f>
        <v>3417</v>
      </c>
    </row>
    <row r="1585" ht="16.5" customHeight="1">
      <c r="A1585" s="58"/>
      <c r="B1585" s="99"/>
      <c r="C1585" s="24">
        <v>106.0</v>
      </c>
      <c r="D1585" s="31">
        <v>42789.0</v>
      </c>
      <c r="E1585" s="70" t="s">
        <v>2104</v>
      </c>
      <c r="F1585" s="31"/>
      <c r="G1585" s="70" t="s">
        <v>18</v>
      </c>
      <c r="H1585" s="27"/>
      <c r="I1585" s="63" t="s">
        <v>2105</v>
      </c>
      <c r="J1585" s="21"/>
      <c r="K1585" s="21"/>
      <c r="L1585" s="21"/>
      <c r="M1585" s="21"/>
      <c r="N1585" s="22">
        <f t="shared" si="1"/>
        <v>46206</v>
      </c>
      <c r="O1585" s="23">
        <f>'RESOLUCIONES EPG'!$N1585-'RESOLUCIONES EPG'!$D1585</f>
        <v>3417</v>
      </c>
    </row>
    <row r="1586" ht="16.5" customHeight="1">
      <c r="A1586" s="58"/>
      <c r="B1586" s="99"/>
      <c r="C1586" s="24">
        <v>108.0</v>
      </c>
      <c r="D1586" s="31">
        <v>42789.0</v>
      </c>
      <c r="E1586" s="26" t="s">
        <v>2104</v>
      </c>
      <c r="F1586" s="31"/>
      <c r="G1586" s="26" t="s">
        <v>1497</v>
      </c>
      <c r="H1586" s="27"/>
      <c r="I1586" s="63" t="s">
        <v>2106</v>
      </c>
      <c r="J1586" s="21"/>
      <c r="K1586" s="21"/>
      <c r="L1586" s="21"/>
      <c r="M1586" s="21"/>
      <c r="N1586" s="22">
        <f t="shared" si="1"/>
        <v>46206</v>
      </c>
      <c r="O1586" s="23">
        <f>'RESOLUCIONES EPG'!$N1586-'RESOLUCIONES EPG'!$D1586</f>
        <v>3417</v>
      </c>
    </row>
    <row r="1587" ht="16.5" customHeight="1">
      <c r="A1587" s="103"/>
      <c r="B1587" s="99"/>
      <c r="C1587" s="24">
        <v>103.0</v>
      </c>
      <c r="D1587" s="31">
        <v>42789.0</v>
      </c>
      <c r="E1587" s="26" t="s">
        <v>2107</v>
      </c>
      <c r="F1587" s="31"/>
      <c r="G1587" s="26" t="s">
        <v>50</v>
      </c>
      <c r="H1587" s="27"/>
      <c r="I1587" s="63" t="s">
        <v>2108</v>
      </c>
      <c r="J1587" s="21"/>
      <c r="K1587" s="21"/>
      <c r="L1587" s="21"/>
      <c r="M1587" s="21"/>
      <c r="N1587" s="22">
        <f t="shared" si="1"/>
        <v>46206</v>
      </c>
      <c r="O1587" s="23">
        <f>'RESOLUCIONES EPG'!$N1587-'RESOLUCIONES EPG'!$D1587</f>
        <v>3417</v>
      </c>
    </row>
    <row r="1588" ht="16.5" customHeight="1">
      <c r="A1588" s="103"/>
      <c r="B1588" s="99"/>
      <c r="C1588" s="24">
        <v>105.0</v>
      </c>
      <c r="D1588" s="31">
        <v>42789.0</v>
      </c>
      <c r="E1588" s="43" t="s">
        <v>1265</v>
      </c>
      <c r="F1588" s="31"/>
      <c r="G1588" s="26" t="s">
        <v>50</v>
      </c>
      <c r="H1588" s="27"/>
      <c r="I1588" s="63" t="s">
        <v>2109</v>
      </c>
      <c r="J1588" s="21"/>
      <c r="K1588" s="21"/>
      <c r="L1588" s="21"/>
      <c r="M1588" s="21"/>
      <c r="N1588" s="22">
        <f t="shared" si="1"/>
        <v>46206</v>
      </c>
      <c r="O1588" s="23">
        <f>'RESOLUCIONES EPG'!$N1588-'RESOLUCIONES EPG'!$D1588</f>
        <v>3417</v>
      </c>
    </row>
    <row r="1589" ht="16.5" customHeight="1">
      <c r="A1589" s="58"/>
      <c r="B1589" s="99"/>
      <c r="C1589" s="24">
        <v>110.0</v>
      </c>
      <c r="D1589" s="31">
        <v>42790.0</v>
      </c>
      <c r="E1589" s="26" t="s">
        <v>2110</v>
      </c>
      <c r="F1589" s="31"/>
      <c r="G1589" s="26" t="s">
        <v>18</v>
      </c>
      <c r="H1589" s="27"/>
      <c r="I1589" s="63" t="s">
        <v>989</v>
      </c>
      <c r="J1589" s="21"/>
      <c r="K1589" s="21"/>
      <c r="L1589" s="21"/>
      <c r="M1589" s="21"/>
      <c r="N1589" s="22">
        <f t="shared" si="1"/>
        <v>46206</v>
      </c>
      <c r="O1589" s="23">
        <f>'RESOLUCIONES EPG'!$N1589-'RESOLUCIONES EPG'!$D1589</f>
        <v>3416</v>
      </c>
    </row>
    <row r="1590" ht="16.5" customHeight="1">
      <c r="A1590" s="58"/>
      <c r="B1590" s="99"/>
      <c r="C1590" s="24">
        <v>109.0</v>
      </c>
      <c r="D1590" s="31">
        <v>42790.0</v>
      </c>
      <c r="E1590" s="26" t="s">
        <v>2111</v>
      </c>
      <c r="F1590" s="31"/>
      <c r="G1590" s="26" t="s">
        <v>18</v>
      </c>
      <c r="H1590" s="27"/>
      <c r="I1590" s="63" t="s">
        <v>2112</v>
      </c>
      <c r="J1590" s="21"/>
      <c r="K1590" s="21"/>
      <c r="L1590" s="21"/>
      <c r="M1590" s="21"/>
      <c r="N1590" s="22">
        <f t="shared" si="1"/>
        <v>46206</v>
      </c>
      <c r="O1590" s="23">
        <f>'RESOLUCIONES EPG'!$N1590-'RESOLUCIONES EPG'!$D1590</f>
        <v>3416</v>
      </c>
    </row>
    <row r="1591" ht="16.5" customHeight="1">
      <c r="A1591" s="103"/>
      <c r="B1591" s="99"/>
      <c r="C1591" s="24">
        <v>114.0</v>
      </c>
      <c r="D1591" s="31">
        <v>42791.0</v>
      </c>
      <c r="E1591" s="26" t="s">
        <v>1598</v>
      </c>
      <c r="F1591" s="31"/>
      <c r="G1591" s="26" t="s">
        <v>18</v>
      </c>
      <c r="H1591" s="27"/>
      <c r="I1591" s="63" t="s">
        <v>2113</v>
      </c>
      <c r="J1591" s="21"/>
      <c r="K1591" s="21"/>
      <c r="L1591" s="21"/>
      <c r="M1591" s="21"/>
      <c r="N1591" s="22">
        <f t="shared" si="1"/>
        <v>46206</v>
      </c>
      <c r="O1591" s="23">
        <f>'RESOLUCIONES EPG'!$N1591-'RESOLUCIONES EPG'!$D1591</f>
        <v>3415</v>
      </c>
    </row>
    <row r="1592" ht="16.5" customHeight="1">
      <c r="A1592" s="101"/>
      <c r="B1592" s="99"/>
      <c r="C1592" s="24">
        <v>112.0</v>
      </c>
      <c r="D1592" s="31">
        <v>42791.0</v>
      </c>
      <c r="E1592" s="26" t="s">
        <v>2114</v>
      </c>
      <c r="F1592" s="31"/>
      <c r="G1592" s="26" t="s">
        <v>18</v>
      </c>
      <c r="H1592" s="27"/>
      <c r="I1592" s="63" t="s">
        <v>2115</v>
      </c>
      <c r="J1592" s="21"/>
      <c r="K1592" s="21"/>
      <c r="L1592" s="21"/>
      <c r="M1592" s="21"/>
      <c r="N1592" s="22">
        <f t="shared" si="1"/>
        <v>46206</v>
      </c>
      <c r="O1592" s="23">
        <f>'RESOLUCIONES EPG'!$N1592-'RESOLUCIONES EPG'!$D1592</f>
        <v>3415</v>
      </c>
    </row>
    <row r="1593" ht="16.5" customHeight="1">
      <c r="A1593" s="102"/>
      <c r="B1593" s="99"/>
      <c r="C1593" s="24">
        <v>111.0</v>
      </c>
      <c r="D1593" s="31">
        <v>42791.0</v>
      </c>
      <c r="E1593" s="26" t="s">
        <v>2116</v>
      </c>
      <c r="F1593" s="31"/>
      <c r="G1593" s="26" t="s">
        <v>18</v>
      </c>
      <c r="H1593" s="27"/>
      <c r="I1593" s="63" t="s">
        <v>2117</v>
      </c>
      <c r="J1593" s="21"/>
      <c r="K1593" s="21"/>
      <c r="L1593" s="21"/>
      <c r="M1593" s="21"/>
      <c r="N1593" s="22">
        <f t="shared" si="1"/>
        <v>46206</v>
      </c>
      <c r="O1593" s="23">
        <f>'RESOLUCIONES EPG'!$N1593-'RESOLUCIONES EPG'!$D1593</f>
        <v>3415</v>
      </c>
    </row>
    <row r="1594" ht="16.5" customHeight="1">
      <c r="A1594" s="103"/>
      <c r="B1594" s="99"/>
      <c r="C1594" s="24">
        <v>113.0</v>
      </c>
      <c r="D1594" s="31">
        <v>42791.0</v>
      </c>
      <c r="E1594" s="26" t="s">
        <v>1407</v>
      </c>
      <c r="F1594" s="31"/>
      <c r="G1594" s="26" t="s">
        <v>18</v>
      </c>
      <c r="H1594" s="27"/>
      <c r="I1594" s="63" t="s">
        <v>2118</v>
      </c>
      <c r="J1594" s="21"/>
      <c r="K1594" s="21"/>
      <c r="L1594" s="21"/>
      <c r="M1594" s="21"/>
      <c r="N1594" s="22">
        <f t="shared" si="1"/>
        <v>46206</v>
      </c>
      <c r="O1594" s="23">
        <f>'RESOLUCIONES EPG'!$N1594-'RESOLUCIONES EPG'!$D1594</f>
        <v>3415</v>
      </c>
    </row>
    <row r="1595" ht="16.5" customHeight="1">
      <c r="A1595" s="103"/>
      <c r="B1595" s="99"/>
      <c r="C1595" s="24">
        <v>115.0</v>
      </c>
      <c r="D1595" s="31">
        <v>42791.0</v>
      </c>
      <c r="E1595" s="26" t="s">
        <v>1387</v>
      </c>
      <c r="F1595" s="31"/>
      <c r="G1595" s="26" t="s">
        <v>18</v>
      </c>
      <c r="H1595" s="27"/>
      <c r="I1595" s="63" t="s">
        <v>2119</v>
      </c>
      <c r="J1595" s="21"/>
      <c r="K1595" s="21"/>
      <c r="L1595" s="21"/>
      <c r="M1595" s="21"/>
      <c r="N1595" s="22">
        <f t="shared" si="1"/>
        <v>46206</v>
      </c>
      <c r="O1595" s="23">
        <f>'RESOLUCIONES EPG'!$N1595-'RESOLUCIONES EPG'!$D1595</f>
        <v>3415</v>
      </c>
    </row>
    <row r="1596" ht="16.5" customHeight="1">
      <c r="A1596" s="103"/>
      <c r="B1596" s="99"/>
      <c r="C1596" s="24">
        <v>116.0</v>
      </c>
      <c r="D1596" s="31">
        <v>42791.0</v>
      </c>
      <c r="E1596" s="43" t="s">
        <v>1496</v>
      </c>
      <c r="F1596" s="31"/>
      <c r="G1596" s="26" t="s">
        <v>18</v>
      </c>
      <c r="H1596" s="27"/>
      <c r="I1596" s="63" t="s">
        <v>2120</v>
      </c>
      <c r="J1596" s="21"/>
      <c r="K1596" s="21"/>
      <c r="L1596" s="21"/>
      <c r="M1596" s="21"/>
      <c r="N1596" s="22">
        <f t="shared" si="1"/>
        <v>46206</v>
      </c>
      <c r="O1596" s="23">
        <f>'RESOLUCIONES EPG'!$N1596-'RESOLUCIONES EPG'!$D1596</f>
        <v>3415</v>
      </c>
    </row>
    <row r="1597" ht="16.5" customHeight="1">
      <c r="A1597" s="58"/>
      <c r="B1597" s="99"/>
      <c r="C1597" s="24">
        <v>121.0</v>
      </c>
      <c r="D1597" s="31">
        <v>42793.0</v>
      </c>
      <c r="E1597" s="26" t="s">
        <v>1992</v>
      </c>
      <c r="F1597" s="31"/>
      <c r="G1597" s="70" t="s">
        <v>18</v>
      </c>
      <c r="H1597" s="27"/>
      <c r="I1597" s="63" t="s">
        <v>2121</v>
      </c>
      <c r="J1597" s="21"/>
      <c r="K1597" s="21"/>
      <c r="L1597" s="21"/>
      <c r="M1597" s="21"/>
      <c r="N1597" s="22">
        <f t="shared" si="1"/>
        <v>46206</v>
      </c>
      <c r="O1597" s="23">
        <f>'RESOLUCIONES EPG'!$N1597-'RESOLUCIONES EPG'!$D1597</f>
        <v>3413</v>
      </c>
    </row>
    <row r="1598" ht="16.5" customHeight="1">
      <c r="A1598" s="102"/>
      <c r="B1598" s="99"/>
      <c r="C1598" s="24">
        <v>122.0</v>
      </c>
      <c r="D1598" s="31">
        <v>42793.0</v>
      </c>
      <c r="E1598" s="26" t="s">
        <v>2122</v>
      </c>
      <c r="F1598" s="31"/>
      <c r="G1598" s="26" t="s">
        <v>18</v>
      </c>
      <c r="H1598" s="27"/>
      <c r="I1598" s="63" t="s">
        <v>2123</v>
      </c>
      <c r="J1598" s="21"/>
      <c r="K1598" s="21"/>
      <c r="L1598" s="21"/>
      <c r="M1598" s="21"/>
      <c r="N1598" s="22">
        <f t="shared" si="1"/>
        <v>46206</v>
      </c>
      <c r="O1598" s="23">
        <f>'RESOLUCIONES EPG'!$N1598-'RESOLUCIONES EPG'!$D1598</f>
        <v>3413</v>
      </c>
    </row>
    <row r="1599" ht="16.5" customHeight="1">
      <c r="A1599" s="58"/>
      <c r="B1599" s="99"/>
      <c r="C1599" s="24">
        <v>120.0</v>
      </c>
      <c r="D1599" s="31">
        <v>42793.0</v>
      </c>
      <c r="E1599" s="43" t="s">
        <v>2124</v>
      </c>
      <c r="F1599" s="31"/>
      <c r="G1599" s="26" t="s">
        <v>18</v>
      </c>
      <c r="H1599" s="27"/>
      <c r="I1599" s="63" t="s">
        <v>2125</v>
      </c>
      <c r="J1599" s="21"/>
      <c r="K1599" s="21"/>
      <c r="L1599" s="21"/>
      <c r="M1599" s="21"/>
      <c r="N1599" s="22">
        <f t="shared" si="1"/>
        <v>46206</v>
      </c>
      <c r="O1599" s="23">
        <f>'RESOLUCIONES EPG'!$N1599-'RESOLUCIONES EPG'!$D1599</f>
        <v>3413</v>
      </c>
    </row>
    <row r="1600" ht="16.5" customHeight="1">
      <c r="A1600" s="58"/>
      <c r="B1600" s="99"/>
      <c r="C1600" s="24">
        <v>127.0</v>
      </c>
      <c r="D1600" s="31">
        <v>42793.0</v>
      </c>
      <c r="E1600" s="26" t="s">
        <v>2126</v>
      </c>
      <c r="F1600" s="31"/>
      <c r="G1600" s="26" t="s">
        <v>18</v>
      </c>
      <c r="H1600" s="27"/>
      <c r="I1600" s="63" t="s">
        <v>2127</v>
      </c>
      <c r="J1600" s="21"/>
      <c r="K1600" s="21"/>
      <c r="L1600" s="21"/>
      <c r="M1600" s="21"/>
      <c r="N1600" s="22">
        <f t="shared" si="1"/>
        <v>46206</v>
      </c>
      <c r="O1600" s="23">
        <f>'RESOLUCIONES EPG'!$N1600-'RESOLUCIONES EPG'!$D1600</f>
        <v>3413</v>
      </c>
    </row>
    <row r="1601" ht="16.5" customHeight="1">
      <c r="A1601" s="103"/>
      <c r="B1601" s="99"/>
      <c r="C1601" s="24">
        <v>124.0</v>
      </c>
      <c r="D1601" s="31">
        <v>42793.0</v>
      </c>
      <c r="E1601" s="26" t="s">
        <v>2128</v>
      </c>
      <c r="F1601" s="31"/>
      <c r="G1601" s="26" t="s">
        <v>18</v>
      </c>
      <c r="H1601" s="27"/>
      <c r="I1601" s="63" t="s">
        <v>2129</v>
      </c>
      <c r="J1601" s="21"/>
      <c r="K1601" s="21"/>
      <c r="L1601" s="21"/>
      <c r="M1601" s="21"/>
      <c r="N1601" s="22">
        <f t="shared" si="1"/>
        <v>46206</v>
      </c>
      <c r="O1601" s="23">
        <f>'RESOLUCIONES EPG'!$N1601-'RESOLUCIONES EPG'!$D1601</f>
        <v>3413</v>
      </c>
    </row>
    <row r="1602" ht="16.5" customHeight="1">
      <c r="A1602" s="58"/>
      <c r="B1602" s="99"/>
      <c r="C1602" s="24">
        <v>126.0</v>
      </c>
      <c r="D1602" s="31">
        <v>42793.0</v>
      </c>
      <c r="E1602" s="26" t="s">
        <v>2130</v>
      </c>
      <c r="F1602" s="31"/>
      <c r="G1602" s="26" t="s">
        <v>18</v>
      </c>
      <c r="H1602" s="27"/>
      <c r="I1602" s="63" t="s">
        <v>2131</v>
      </c>
      <c r="J1602" s="21"/>
      <c r="K1602" s="21"/>
      <c r="L1602" s="21"/>
      <c r="M1602" s="21"/>
      <c r="N1602" s="22">
        <f t="shared" si="1"/>
        <v>46206</v>
      </c>
      <c r="O1602" s="23">
        <f>'RESOLUCIONES EPG'!$N1602-'RESOLUCIONES EPG'!$D1602</f>
        <v>3413</v>
      </c>
    </row>
    <row r="1603" ht="27.0" customHeight="1">
      <c r="A1603" s="58"/>
      <c r="B1603" s="99"/>
      <c r="C1603" s="24">
        <v>119.0</v>
      </c>
      <c r="D1603" s="31">
        <v>42793.0</v>
      </c>
      <c r="E1603" s="26" t="s">
        <v>2132</v>
      </c>
      <c r="F1603" s="31"/>
      <c r="G1603" s="26" t="s">
        <v>18</v>
      </c>
      <c r="H1603" s="27"/>
      <c r="I1603" s="63" t="s">
        <v>2133</v>
      </c>
      <c r="J1603" s="21"/>
      <c r="K1603" s="21"/>
      <c r="L1603" s="21"/>
      <c r="M1603" s="21"/>
      <c r="N1603" s="22">
        <f t="shared" si="1"/>
        <v>46206</v>
      </c>
      <c r="O1603" s="23">
        <f>'RESOLUCIONES EPG'!$N1603-'RESOLUCIONES EPG'!$D1603</f>
        <v>3413</v>
      </c>
    </row>
    <row r="1604" ht="16.5" customHeight="1">
      <c r="A1604" s="103"/>
      <c r="B1604" s="99"/>
      <c r="C1604" s="24">
        <v>130.0</v>
      </c>
      <c r="D1604" s="31">
        <v>42793.0</v>
      </c>
      <c r="E1604" s="26" t="s">
        <v>1687</v>
      </c>
      <c r="F1604" s="31"/>
      <c r="G1604" s="26" t="s">
        <v>18</v>
      </c>
      <c r="H1604" s="27"/>
      <c r="I1604" s="63" t="s">
        <v>2134</v>
      </c>
      <c r="J1604" s="21"/>
      <c r="K1604" s="21"/>
      <c r="L1604" s="21"/>
      <c r="M1604" s="21"/>
      <c r="N1604" s="22">
        <f t="shared" si="1"/>
        <v>46206</v>
      </c>
      <c r="O1604" s="23">
        <f>'RESOLUCIONES EPG'!$N1604-'RESOLUCIONES EPG'!$D1604</f>
        <v>3413</v>
      </c>
    </row>
    <row r="1605" ht="16.5" customHeight="1">
      <c r="A1605" s="58"/>
      <c r="B1605" s="99"/>
      <c r="C1605" s="24">
        <v>129.0</v>
      </c>
      <c r="D1605" s="31">
        <v>42793.0</v>
      </c>
      <c r="E1605" s="43" t="s">
        <v>1915</v>
      </c>
      <c r="F1605" s="31"/>
      <c r="G1605" s="26" t="s">
        <v>18</v>
      </c>
      <c r="H1605" s="27"/>
      <c r="I1605" s="63" t="s">
        <v>2135</v>
      </c>
      <c r="J1605" s="21"/>
      <c r="K1605" s="21"/>
      <c r="L1605" s="21"/>
      <c r="M1605" s="21"/>
      <c r="N1605" s="22">
        <f t="shared" si="1"/>
        <v>46206</v>
      </c>
      <c r="O1605" s="23">
        <f>'RESOLUCIONES EPG'!$N1605-'RESOLUCIONES EPG'!$D1605</f>
        <v>3413</v>
      </c>
    </row>
    <row r="1606" ht="16.5" customHeight="1">
      <c r="A1606" s="58"/>
      <c r="B1606" s="113"/>
      <c r="C1606" s="24">
        <v>133.0</v>
      </c>
      <c r="D1606" s="31">
        <v>42793.0</v>
      </c>
      <c r="E1606" s="43" t="s">
        <v>1942</v>
      </c>
      <c r="F1606" s="31"/>
      <c r="G1606" s="26" t="s">
        <v>18</v>
      </c>
      <c r="H1606" s="27"/>
      <c r="I1606" s="63" t="s">
        <v>2136</v>
      </c>
      <c r="J1606" s="21"/>
      <c r="K1606" s="21"/>
      <c r="L1606" s="21"/>
      <c r="M1606" s="21"/>
      <c r="N1606" s="22">
        <f t="shared" si="1"/>
        <v>46206</v>
      </c>
      <c r="O1606" s="23">
        <f>'RESOLUCIONES EPG'!$N1606-'RESOLUCIONES EPG'!$D1606</f>
        <v>3413</v>
      </c>
    </row>
    <row r="1607" ht="16.5" customHeight="1">
      <c r="A1607" s="103"/>
      <c r="B1607" s="99"/>
      <c r="C1607" s="24">
        <v>125.0</v>
      </c>
      <c r="D1607" s="31">
        <v>42793.0</v>
      </c>
      <c r="E1607" s="26" t="s">
        <v>2137</v>
      </c>
      <c r="F1607" s="31"/>
      <c r="G1607" s="26" t="s">
        <v>18</v>
      </c>
      <c r="H1607" s="27"/>
      <c r="I1607" s="63" t="s">
        <v>2138</v>
      </c>
      <c r="J1607" s="21"/>
      <c r="K1607" s="21"/>
      <c r="L1607" s="21"/>
      <c r="M1607" s="21"/>
      <c r="N1607" s="22">
        <f t="shared" si="1"/>
        <v>46206</v>
      </c>
      <c r="O1607" s="23">
        <f>'RESOLUCIONES EPG'!$N1607-'RESOLUCIONES EPG'!$D1607</f>
        <v>3413</v>
      </c>
    </row>
    <row r="1608" ht="16.5" customHeight="1">
      <c r="A1608" s="58"/>
      <c r="B1608" s="99"/>
      <c r="C1608" s="24">
        <v>128.0</v>
      </c>
      <c r="D1608" s="31">
        <v>42793.0</v>
      </c>
      <c r="E1608" s="26" t="s">
        <v>399</v>
      </c>
      <c r="F1608" s="31"/>
      <c r="G1608" s="26" t="s">
        <v>18</v>
      </c>
      <c r="H1608" s="27"/>
      <c r="I1608" s="63" t="s">
        <v>2139</v>
      </c>
      <c r="J1608" s="21"/>
      <c r="K1608" s="21"/>
      <c r="L1608" s="21"/>
      <c r="M1608" s="21"/>
      <c r="N1608" s="22">
        <f t="shared" si="1"/>
        <v>46206</v>
      </c>
      <c r="O1608" s="23">
        <f>'RESOLUCIONES EPG'!$N1608-'RESOLUCIONES EPG'!$D1608</f>
        <v>3413</v>
      </c>
    </row>
    <row r="1609" ht="16.5" customHeight="1">
      <c r="A1609" s="58"/>
      <c r="B1609" s="99"/>
      <c r="C1609" s="24">
        <v>117.0</v>
      </c>
      <c r="D1609" s="31">
        <v>42793.0</v>
      </c>
      <c r="E1609" s="26" t="s">
        <v>2140</v>
      </c>
      <c r="F1609" s="31"/>
      <c r="G1609" s="26" t="s">
        <v>18</v>
      </c>
      <c r="H1609" s="27"/>
      <c r="I1609" s="63" t="s">
        <v>2141</v>
      </c>
      <c r="J1609" s="21"/>
      <c r="K1609" s="21"/>
      <c r="L1609" s="21"/>
      <c r="M1609" s="21"/>
      <c r="N1609" s="22">
        <f t="shared" si="1"/>
        <v>46206</v>
      </c>
      <c r="O1609" s="23">
        <f>'RESOLUCIONES EPG'!$N1609-'RESOLUCIONES EPG'!$D1609</f>
        <v>3413</v>
      </c>
    </row>
    <row r="1610" ht="16.5" customHeight="1">
      <c r="A1610" s="103"/>
      <c r="B1610" s="99"/>
      <c r="C1610" s="24">
        <v>118.0</v>
      </c>
      <c r="D1610" s="31">
        <v>42793.0</v>
      </c>
      <c r="E1610" s="26" t="s">
        <v>2142</v>
      </c>
      <c r="F1610" s="31"/>
      <c r="G1610" s="26" t="s">
        <v>18</v>
      </c>
      <c r="H1610" s="27"/>
      <c r="I1610" s="63" t="s">
        <v>2143</v>
      </c>
      <c r="J1610" s="21"/>
      <c r="K1610" s="21"/>
      <c r="L1610" s="21"/>
      <c r="M1610" s="21"/>
      <c r="N1610" s="22">
        <f t="shared" si="1"/>
        <v>46206</v>
      </c>
      <c r="O1610" s="23">
        <f>'RESOLUCIONES EPG'!$N1610-'RESOLUCIONES EPG'!$D1610</f>
        <v>3413</v>
      </c>
    </row>
    <row r="1611" ht="16.5" customHeight="1">
      <c r="A1611" s="103"/>
      <c r="B1611" s="99"/>
      <c r="C1611" s="24">
        <v>123.0</v>
      </c>
      <c r="D1611" s="31">
        <v>42793.0</v>
      </c>
      <c r="E1611" s="26" t="s">
        <v>2144</v>
      </c>
      <c r="F1611" s="31"/>
      <c r="G1611" s="26" t="s">
        <v>18</v>
      </c>
      <c r="H1611" s="27"/>
      <c r="I1611" s="63" t="s">
        <v>2145</v>
      </c>
      <c r="J1611" s="21"/>
      <c r="K1611" s="21"/>
      <c r="L1611" s="21"/>
      <c r="M1611" s="21"/>
      <c r="N1611" s="22">
        <f t="shared" si="1"/>
        <v>46206</v>
      </c>
      <c r="O1611" s="23">
        <f>'RESOLUCIONES EPG'!$N1611-'RESOLUCIONES EPG'!$D1611</f>
        <v>3413</v>
      </c>
    </row>
    <row r="1612" ht="16.5" customHeight="1">
      <c r="A1612" s="58"/>
      <c r="B1612" s="99"/>
      <c r="C1612" s="24">
        <v>132.0</v>
      </c>
      <c r="D1612" s="31">
        <v>42793.0</v>
      </c>
      <c r="E1612" s="43" t="s">
        <v>1547</v>
      </c>
      <c r="F1612" s="114"/>
      <c r="G1612" s="26" t="s">
        <v>18</v>
      </c>
      <c r="H1612" s="27" t="s">
        <v>1307</v>
      </c>
      <c r="I1612" s="63" t="s">
        <v>2146</v>
      </c>
      <c r="J1612" s="21"/>
      <c r="K1612" s="21"/>
      <c r="L1612" s="21"/>
      <c r="M1612" s="21"/>
      <c r="N1612" s="22">
        <f t="shared" si="1"/>
        <v>46206</v>
      </c>
      <c r="O1612" s="23">
        <f>'RESOLUCIONES EPG'!$N1612-'RESOLUCIONES EPG'!$D1612</f>
        <v>3413</v>
      </c>
    </row>
    <row r="1613" ht="16.5" customHeight="1">
      <c r="A1613" s="103"/>
      <c r="B1613" s="99"/>
      <c r="C1613" s="24">
        <v>131.0</v>
      </c>
      <c r="D1613" s="31">
        <v>42793.0</v>
      </c>
      <c r="E1613" s="26" t="s">
        <v>2147</v>
      </c>
      <c r="F1613" s="31"/>
      <c r="G1613" s="26" t="s">
        <v>18</v>
      </c>
      <c r="H1613" s="27"/>
      <c r="I1613" s="63" t="s">
        <v>2148</v>
      </c>
      <c r="J1613" s="21"/>
      <c r="K1613" s="21"/>
      <c r="L1613" s="21"/>
      <c r="M1613" s="21"/>
      <c r="N1613" s="22">
        <f t="shared" si="1"/>
        <v>46206</v>
      </c>
      <c r="O1613" s="23">
        <f>'RESOLUCIONES EPG'!$N1613-'RESOLUCIONES EPG'!$D1613</f>
        <v>3413</v>
      </c>
    </row>
    <row r="1614" ht="16.5" customHeight="1">
      <c r="A1614" s="101"/>
      <c r="B1614" s="115"/>
      <c r="C1614" s="24">
        <v>144.0</v>
      </c>
      <c r="D1614" s="31">
        <v>42794.0</v>
      </c>
      <c r="E1614" s="33" t="s">
        <v>2149</v>
      </c>
      <c r="F1614" s="31"/>
      <c r="G1614" s="26" t="s">
        <v>18</v>
      </c>
      <c r="H1614" s="27"/>
      <c r="I1614" s="63" t="s">
        <v>2150</v>
      </c>
      <c r="J1614" s="21"/>
      <c r="K1614" s="21"/>
      <c r="L1614" s="21"/>
      <c r="M1614" s="21"/>
      <c r="N1614" s="22">
        <f t="shared" si="1"/>
        <v>46206</v>
      </c>
      <c r="O1614" s="23">
        <f>'RESOLUCIONES EPG'!$N1614-'RESOLUCIONES EPG'!$D1614</f>
        <v>3412</v>
      </c>
    </row>
    <row r="1615" ht="16.5" customHeight="1">
      <c r="A1615" s="103"/>
      <c r="B1615" s="115"/>
      <c r="C1615" s="24">
        <v>146.0</v>
      </c>
      <c r="D1615" s="31">
        <v>42794.0</v>
      </c>
      <c r="E1615" s="43" t="s">
        <v>2151</v>
      </c>
      <c r="F1615" s="31" t="s">
        <v>865</v>
      </c>
      <c r="G1615" s="26" t="s">
        <v>363</v>
      </c>
      <c r="H1615" s="27"/>
      <c r="I1615" s="63" t="s">
        <v>2152</v>
      </c>
      <c r="J1615" s="21"/>
      <c r="K1615" s="21"/>
      <c r="L1615" s="21"/>
      <c r="M1615" s="21"/>
      <c r="N1615" s="22">
        <f t="shared" si="1"/>
        <v>46206</v>
      </c>
      <c r="O1615" s="23">
        <f>'RESOLUCIONES EPG'!$N1615-'RESOLUCIONES EPG'!$D1615</f>
        <v>3412</v>
      </c>
    </row>
    <row r="1616" ht="16.5" customHeight="1">
      <c r="A1616" s="103"/>
      <c r="B1616" s="115"/>
      <c r="C1616" s="24">
        <v>147.0</v>
      </c>
      <c r="D1616" s="31">
        <v>42794.0</v>
      </c>
      <c r="E1616" s="43" t="s">
        <v>2151</v>
      </c>
      <c r="F1616" s="31" t="s">
        <v>865</v>
      </c>
      <c r="G1616" s="26" t="s">
        <v>1149</v>
      </c>
      <c r="H1616" s="27"/>
      <c r="I1616" s="63" t="s">
        <v>2153</v>
      </c>
      <c r="J1616" s="21"/>
      <c r="K1616" s="21"/>
      <c r="L1616" s="21"/>
      <c r="M1616" s="21"/>
      <c r="N1616" s="22">
        <f t="shared" si="1"/>
        <v>46206</v>
      </c>
      <c r="O1616" s="23">
        <f>'RESOLUCIONES EPG'!$N1616-'RESOLUCIONES EPG'!$D1616</f>
        <v>3412</v>
      </c>
    </row>
    <row r="1617" ht="16.5" customHeight="1">
      <c r="A1617" s="101"/>
      <c r="B1617" s="115"/>
      <c r="C1617" s="24">
        <v>141.0</v>
      </c>
      <c r="D1617" s="31">
        <v>42794.0</v>
      </c>
      <c r="E1617" s="43" t="s">
        <v>1734</v>
      </c>
      <c r="F1617" s="31"/>
      <c r="G1617" s="33" t="s">
        <v>1149</v>
      </c>
      <c r="H1617" s="27"/>
      <c r="I1617" s="63" t="s">
        <v>2154</v>
      </c>
      <c r="J1617" s="21"/>
      <c r="K1617" s="21"/>
      <c r="L1617" s="21"/>
      <c r="M1617" s="21"/>
      <c r="N1617" s="22">
        <f t="shared" si="1"/>
        <v>46206</v>
      </c>
      <c r="O1617" s="23">
        <f>'RESOLUCIONES EPG'!$N1617-'RESOLUCIONES EPG'!$D1617</f>
        <v>3412</v>
      </c>
    </row>
    <row r="1618" ht="16.5" customHeight="1">
      <c r="A1618" s="58"/>
      <c r="B1618" s="99"/>
      <c r="C1618" s="24">
        <v>134.0</v>
      </c>
      <c r="D1618" s="31">
        <v>42794.0</v>
      </c>
      <c r="E1618" s="26" t="s">
        <v>2155</v>
      </c>
      <c r="F1618" s="31"/>
      <c r="G1618" s="26" t="s">
        <v>18</v>
      </c>
      <c r="H1618" s="27"/>
      <c r="I1618" s="63" t="s">
        <v>2156</v>
      </c>
      <c r="J1618" s="21"/>
      <c r="K1618" s="21"/>
      <c r="L1618" s="21"/>
      <c r="M1618" s="21"/>
      <c r="N1618" s="22">
        <f t="shared" si="1"/>
        <v>46206</v>
      </c>
      <c r="O1618" s="23">
        <f>'RESOLUCIONES EPG'!$N1618-'RESOLUCIONES EPG'!$D1618</f>
        <v>3412</v>
      </c>
    </row>
    <row r="1619" ht="16.5" customHeight="1">
      <c r="A1619" s="58"/>
      <c r="B1619" s="99"/>
      <c r="C1619" s="24">
        <v>137.0</v>
      </c>
      <c r="D1619" s="31">
        <v>42794.0</v>
      </c>
      <c r="E1619" s="26" t="s">
        <v>2157</v>
      </c>
      <c r="F1619" s="31"/>
      <c r="G1619" s="26" t="s">
        <v>18</v>
      </c>
      <c r="H1619" s="27"/>
      <c r="I1619" s="63" t="s">
        <v>2158</v>
      </c>
      <c r="J1619" s="21"/>
      <c r="K1619" s="21"/>
      <c r="L1619" s="21"/>
      <c r="M1619" s="21"/>
      <c r="N1619" s="22">
        <f t="shared" si="1"/>
        <v>46206</v>
      </c>
      <c r="O1619" s="23">
        <f>'RESOLUCIONES EPG'!$N1619-'RESOLUCIONES EPG'!$D1619</f>
        <v>3412</v>
      </c>
    </row>
    <row r="1620" ht="16.5" customHeight="1">
      <c r="A1620" s="101"/>
      <c r="B1620" s="99"/>
      <c r="C1620" s="24">
        <v>138.0</v>
      </c>
      <c r="D1620" s="31">
        <v>42794.0</v>
      </c>
      <c r="E1620" s="26" t="s">
        <v>2159</v>
      </c>
      <c r="F1620" s="31"/>
      <c r="G1620" s="105" t="s">
        <v>994</v>
      </c>
      <c r="H1620" s="27"/>
      <c r="I1620" s="63" t="s">
        <v>2160</v>
      </c>
      <c r="J1620" s="21"/>
      <c r="K1620" s="21"/>
      <c r="L1620" s="21"/>
      <c r="M1620" s="21"/>
      <c r="N1620" s="22">
        <f t="shared" si="1"/>
        <v>46206</v>
      </c>
      <c r="O1620" s="23">
        <f>'RESOLUCIONES EPG'!$N1620-'RESOLUCIONES EPG'!$D1620</f>
        <v>3412</v>
      </c>
    </row>
    <row r="1621" ht="16.5" customHeight="1">
      <c r="A1621" s="101"/>
      <c r="B1621" s="115"/>
      <c r="C1621" s="24">
        <v>140.0</v>
      </c>
      <c r="D1621" s="31">
        <v>42794.0</v>
      </c>
      <c r="E1621" s="26" t="s">
        <v>1358</v>
      </c>
      <c r="F1621" s="31"/>
      <c r="G1621" s="33" t="s">
        <v>2161</v>
      </c>
      <c r="H1621" s="27"/>
      <c r="I1621" s="63" t="s">
        <v>2162</v>
      </c>
      <c r="J1621" s="21"/>
      <c r="K1621" s="21"/>
      <c r="L1621" s="21"/>
      <c r="M1621" s="21"/>
      <c r="N1621" s="22">
        <f t="shared" si="1"/>
        <v>46206</v>
      </c>
      <c r="O1621" s="23">
        <f>'RESOLUCIONES EPG'!$N1621-'RESOLUCIONES EPG'!$D1621</f>
        <v>3412</v>
      </c>
    </row>
    <row r="1622" ht="16.5" customHeight="1">
      <c r="A1622" s="101"/>
      <c r="B1622" s="113"/>
      <c r="C1622" s="24">
        <v>139.0</v>
      </c>
      <c r="D1622" s="31">
        <v>42794.0</v>
      </c>
      <c r="E1622" s="26" t="s">
        <v>1918</v>
      </c>
      <c r="F1622" s="31"/>
      <c r="G1622" s="106" t="s">
        <v>1370</v>
      </c>
      <c r="H1622" s="27" t="s">
        <v>2163</v>
      </c>
      <c r="I1622" s="63" t="s">
        <v>2164</v>
      </c>
      <c r="J1622" s="21"/>
      <c r="K1622" s="21"/>
      <c r="L1622" s="21"/>
      <c r="M1622" s="21"/>
      <c r="N1622" s="22">
        <f t="shared" si="1"/>
        <v>46206</v>
      </c>
      <c r="O1622" s="23">
        <f>'RESOLUCIONES EPG'!$N1622-'RESOLUCIONES EPG'!$D1622</f>
        <v>3412</v>
      </c>
    </row>
    <row r="1623" ht="16.5" customHeight="1">
      <c r="A1623" s="58"/>
      <c r="B1623" s="99"/>
      <c r="C1623" s="24">
        <v>136.0</v>
      </c>
      <c r="D1623" s="31">
        <v>42794.0</v>
      </c>
      <c r="E1623" s="107" t="s">
        <v>2165</v>
      </c>
      <c r="F1623" s="31"/>
      <c r="G1623" s="107" t="s">
        <v>18</v>
      </c>
      <c r="H1623" s="27"/>
      <c r="I1623" s="63" t="s">
        <v>2166</v>
      </c>
      <c r="J1623" s="21"/>
      <c r="K1623" s="21"/>
      <c r="L1623" s="21"/>
      <c r="M1623" s="21"/>
      <c r="N1623" s="22">
        <f t="shared" si="1"/>
        <v>46206</v>
      </c>
      <c r="O1623" s="23">
        <f>'RESOLUCIONES EPG'!$N1623-'RESOLUCIONES EPG'!$D1623</f>
        <v>3412</v>
      </c>
    </row>
    <row r="1624" ht="16.5" customHeight="1">
      <c r="A1624" s="58"/>
      <c r="B1624" s="99"/>
      <c r="C1624" s="24">
        <v>135.0</v>
      </c>
      <c r="D1624" s="31">
        <v>42794.0</v>
      </c>
      <c r="E1624" s="26" t="s">
        <v>2167</v>
      </c>
      <c r="F1624" s="31"/>
      <c r="G1624" s="26" t="s">
        <v>18</v>
      </c>
      <c r="H1624" s="27"/>
      <c r="I1624" s="63" t="s">
        <v>2168</v>
      </c>
      <c r="J1624" s="21"/>
      <c r="K1624" s="21"/>
      <c r="L1624" s="21"/>
      <c r="M1624" s="21"/>
      <c r="N1624" s="22">
        <f t="shared" si="1"/>
        <v>46206</v>
      </c>
      <c r="O1624" s="23">
        <f>'RESOLUCIONES EPG'!$N1624-'RESOLUCIONES EPG'!$D1624</f>
        <v>3412</v>
      </c>
    </row>
    <row r="1625" ht="16.5" customHeight="1">
      <c r="A1625" s="103"/>
      <c r="B1625" s="115"/>
      <c r="C1625" s="24">
        <v>142.0</v>
      </c>
      <c r="D1625" s="31">
        <v>42794.0</v>
      </c>
      <c r="E1625" s="26" t="s">
        <v>1263</v>
      </c>
      <c r="F1625" s="31"/>
      <c r="G1625" s="33" t="s">
        <v>182</v>
      </c>
      <c r="H1625" s="27"/>
      <c r="I1625" s="63" t="s">
        <v>2169</v>
      </c>
      <c r="J1625" s="21"/>
      <c r="K1625" s="21"/>
      <c r="L1625" s="21"/>
      <c r="M1625" s="21"/>
      <c r="N1625" s="22">
        <f t="shared" si="1"/>
        <v>46206</v>
      </c>
      <c r="O1625" s="23">
        <f>'RESOLUCIONES EPG'!$N1625-'RESOLUCIONES EPG'!$D1625</f>
        <v>3412</v>
      </c>
    </row>
    <row r="1626" ht="16.5" customHeight="1">
      <c r="A1626" s="103"/>
      <c r="B1626" s="115"/>
      <c r="C1626" s="24">
        <v>145.0</v>
      </c>
      <c r="D1626" s="31">
        <v>42794.0</v>
      </c>
      <c r="E1626" s="43" t="s">
        <v>1263</v>
      </c>
      <c r="F1626" s="31"/>
      <c r="G1626" s="26" t="s">
        <v>363</v>
      </c>
      <c r="H1626" s="27"/>
      <c r="I1626" s="63" t="s">
        <v>2170</v>
      </c>
      <c r="J1626" s="21"/>
      <c r="K1626" s="21"/>
      <c r="L1626" s="21"/>
      <c r="M1626" s="21"/>
      <c r="N1626" s="22">
        <f t="shared" si="1"/>
        <v>46206</v>
      </c>
      <c r="O1626" s="23">
        <f>'RESOLUCIONES EPG'!$N1626-'RESOLUCIONES EPG'!$D1626</f>
        <v>3412</v>
      </c>
    </row>
    <row r="1627" ht="16.5" customHeight="1">
      <c r="A1627" s="101"/>
      <c r="B1627" s="115"/>
      <c r="C1627" s="24">
        <v>143.0</v>
      </c>
      <c r="D1627" s="31">
        <v>42794.0</v>
      </c>
      <c r="E1627" s="26" t="s">
        <v>2147</v>
      </c>
      <c r="F1627" s="31"/>
      <c r="G1627" s="33" t="s">
        <v>182</v>
      </c>
      <c r="H1627" s="27"/>
      <c r="I1627" s="63" t="s">
        <v>2171</v>
      </c>
      <c r="J1627" s="21"/>
      <c r="K1627" s="21"/>
      <c r="L1627" s="21"/>
      <c r="M1627" s="21"/>
      <c r="N1627" s="22">
        <f t="shared" si="1"/>
        <v>46206</v>
      </c>
      <c r="O1627" s="23">
        <f>'RESOLUCIONES EPG'!$N1627-'RESOLUCIONES EPG'!$D1627</f>
        <v>3412</v>
      </c>
    </row>
    <row r="1628" ht="16.5" customHeight="1">
      <c r="A1628" s="101"/>
      <c r="B1628" s="115"/>
      <c r="C1628" s="24">
        <v>149.0</v>
      </c>
      <c r="D1628" s="31">
        <v>42796.0</v>
      </c>
      <c r="E1628" s="33" t="s">
        <v>2172</v>
      </c>
      <c r="F1628" s="31"/>
      <c r="G1628" s="26" t="s">
        <v>18</v>
      </c>
      <c r="H1628" s="27"/>
      <c r="I1628" s="63" t="s">
        <v>2173</v>
      </c>
      <c r="J1628" s="21"/>
      <c r="K1628" s="21"/>
      <c r="L1628" s="21"/>
      <c r="M1628" s="21"/>
      <c r="N1628" s="22">
        <f t="shared" si="1"/>
        <v>46206</v>
      </c>
      <c r="O1628" s="23">
        <f>'RESOLUCIONES EPG'!$N1628-'RESOLUCIONES EPG'!$D1628</f>
        <v>3410</v>
      </c>
    </row>
    <row r="1629" ht="16.5" customHeight="1">
      <c r="A1629" s="58"/>
      <c r="B1629" s="115"/>
      <c r="C1629" s="24">
        <v>152.0</v>
      </c>
      <c r="D1629" s="31">
        <v>42796.0</v>
      </c>
      <c r="E1629" s="43" t="s">
        <v>1885</v>
      </c>
      <c r="F1629" s="31"/>
      <c r="G1629" s="26" t="s">
        <v>1149</v>
      </c>
      <c r="H1629" s="27"/>
      <c r="I1629" s="63" t="s">
        <v>2174</v>
      </c>
      <c r="J1629" s="21"/>
      <c r="K1629" s="21"/>
      <c r="L1629" s="21"/>
      <c r="M1629" s="21"/>
      <c r="N1629" s="22">
        <f t="shared" si="1"/>
        <v>46206</v>
      </c>
      <c r="O1629" s="23">
        <f>'RESOLUCIONES EPG'!$N1629-'RESOLUCIONES EPG'!$D1629</f>
        <v>3410</v>
      </c>
    </row>
    <row r="1630" ht="16.5" customHeight="1">
      <c r="A1630" s="101"/>
      <c r="B1630" s="115"/>
      <c r="C1630" s="24">
        <v>151.0</v>
      </c>
      <c r="D1630" s="31">
        <v>42796.0</v>
      </c>
      <c r="E1630" s="33" t="s">
        <v>1353</v>
      </c>
      <c r="F1630" s="31"/>
      <c r="G1630" s="108" t="s">
        <v>2024</v>
      </c>
      <c r="H1630" s="27" t="s">
        <v>2175</v>
      </c>
      <c r="I1630" s="63" t="s">
        <v>2176</v>
      </c>
      <c r="J1630" s="21"/>
      <c r="K1630" s="21"/>
      <c r="L1630" s="21"/>
      <c r="M1630" s="21"/>
      <c r="N1630" s="22">
        <f t="shared" si="1"/>
        <v>46206</v>
      </c>
      <c r="O1630" s="23">
        <f>'RESOLUCIONES EPG'!$N1630-'RESOLUCIONES EPG'!$D1630</f>
        <v>3410</v>
      </c>
    </row>
    <row r="1631" ht="16.5" customHeight="1">
      <c r="A1631" s="101"/>
      <c r="B1631" s="115"/>
      <c r="C1631" s="24">
        <v>156.0</v>
      </c>
      <c r="D1631" s="31">
        <v>42796.0</v>
      </c>
      <c r="E1631" s="33" t="s">
        <v>1798</v>
      </c>
      <c r="F1631" s="31"/>
      <c r="G1631" s="26" t="s">
        <v>1497</v>
      </c>
      <c r="H1631" s="27"/>
      <c r="I1631" s="28"/>
      <c r="J1631" s="21"/>
      <c r="K1631" s="21"/>
      <c r="L1631" s="21"/>
      <c r="M1631" s="21"/>
      <c r="N1631" s="22">
        <f t="shared" si="1"/>
        <v>46206</v>
      </c>
      <c r="O1631" s="23">
        <f>'RESOLUCIONES EPG'!$N1631-'RESOLUCIONES EPG'!$D1631</f>
        <v>3410</v>
      </c>
    </row>
    <row r="1632" ht="16.5" customHeight="1">
      <c r="A1632" s="58"/>
      <c r="B1632" s="115"/>
      <c r="C1632" s="24">
        <v>160.0</v>
      </c>
      <c r="D1632" s="31">
        <v>42796.0</v>
      </c>
      <c r="E1632" s="33" t="s">
        <v>2177</v>
      </c>
      <c r="F1632" s="31"/>
      <c r="G1632" s="116" t="s">
        <v>2178</v>
      </c>
      <c r="H1632" s="27"/>
      <c r="I1632" s="28"/>
      <c r="J1632" s="21"/>
      <c r="K1632" s="21"/>
      <c r="L1632" s="21"/>
      <c r="M1632" s="21"/>
      <c r="N1632" s="22">
        <f t="shared" si="1"/>
        <v>46206</v>
      </c>
      <c r="O1632" s="23">
        <f>'RESOLUCIONES EPG'!$N1632-'RESOLUCIONES EPG'!$D1632</f>
        <v>3410</v>
      </c>
    </row>
    <row r="1633" ht="16.5" customHeight="1">
      <c r="A1633" s="102"/>
      <c r="B1633" s="115"/>
      <c r="C1633" s="24">
        <v>155.0</v>
      </c>
      <c r="D1633" s="31">
        <v>42796.0</v>
      </c>
      <c r="E1633" s="43" t="s">
        <v>2155</v>
      </c>
      <c r="F1633" s="31"/>
      <c r="G1633" s="26" t="s">
        <v>50</v>
      </c>
      <c r="H1633" s="27"/>
      <c r="I1633" s="28"/>
      <c r="J1633" s="21"/>
      <c r="K1633" s="21"/>
      <c r="L1633" s="21"/>
      <c r="M1633" s="21"/>
      <c r="N1633" s="22">
        <f t="shared" si="1"/>
        <v>46206</v>
      </c>
      <c r="O1633" s="23">
        <f>'RESOLUCIONES EPG'!$N1633-'RESOLUCIONES EPG'!$D1633</f>
        <v>3410</v>
      </c>
    </row>
    <row r="1634" ht="16.5" customHeight="1">
      <c r="A1634" s="103"/>
      <c r="B1634" s="115"/>
      <c r="C1634" s="24">
        <v>148.0</v>
      </c>
      <c r="D1634" s="31">
        <v>42796.0</v>
      </c>
      <c r="E1634" s="33" t="s">
        <v>2179</v>
      </c>
      <c r="F1634" s="31"/>
      <c r="G1634" s="26" t="s">
        <v>18</v>
      </c>
      <c r="H1634" s="27"/>
      <c r="I1634" s="63" t="s">
        <v>2180</v>
      </c>
      <c r="J1634" s="21"/>
      <c r="K1634" s="21"/>
      <c r="L1634" s="21"/>
      <c r="M1634" s="21"/>
      <c r="N1634" s="22">
        <f t="shared" si="1"/>
        <v>46206</v>
      </c>
      <c r="O1634" s="23">
        <f>'RESOLUCIONES EPG'!$N1634-'RESOLUCIONES EPG'!$D1634</f>
        <v>3410</v>
      </c>
    </row>
    <row r="1635" ht="16.5" customHeight="1">
      <c r="A1635" s="58"/>
      <c r="B1635" s="115"/>
      <c r="C1635" s="24">
        <v>154.0</v>
      </c>
      <c r="D1635" s="31">
        <v>42796.0</v>
      </c>
      <c r="E1635" s="33" t="s">
        <v>2181</v>
      </c>
      <c r="F1635" s="31" t="s">
        <v>2182</v>
      </c>
      <c r="G1635" s="26" t="s">
        <v>18</v>
      </c>
      <c r="H1635" s="27" t="s">
        <v>1779</v>
      </c>
      <c r="I1635" s="63" t="s">
        <v>2183</v>
      </c>
      <c r="J1635" s="21"/>
      <c r="K1635" s="21"/>
      <c r="L1635" s="21"/>
      <c r="M1635" s="21"/>
      <c r="N1635" s="22">
        <f t="shared" si="1"/>
        <v>46206</v>
      </c>
      <c r="O1635" s="23">
        <f>'RESOLUCIONES EPG'!$N1635-'RESOLUCIONES EPG'!$D1635</f>
        <v>3410</v>
      </c>
    </row>
    <row r="1636" ht="16.5" customHeight="1">
      <c r="A1636" s="101"/>
      <c r="B1636" s="115"/>
      <c r="C1636" s="24">
        <v>150.0</v>
      </c>
      <c r="D1636" s="31">
        <v>42796.0</v>
      </c>
      <c r="E1636" s="117" t="s">
        <v>2165</v>
      </c>
      <c r="F1636" s="31"/>
      <c r="G1636" s="107" t="s">
        <v>18</v>
      </c>
      <c r="H1636" s="27"/>
      <c r="I1636" s="63" t="s">
        <v>2184</v>
      </c>
      <c r="J1636" s="21"/>
      <c r="K1636" s="21"/>
      <c r="L1636" s="21"/>
      <c r="M1636" s="21"/>
      <c r="N1636" s="22">
        <f t="shared" si="1"/>
        <v>46206</v>
      </c>
      <c r="O1636" s="23">
        <f>'RESOLUCIONES EPG'!$N1636-'RESOLUCIONES EPG'!$D1636</f>
        <v>3410</v>
      </c>
    </row>
    <row r="1637" ht="16.5" customHeight="1">
      <c r="A1637" s="58"/>
      <c r="B1637" s="115"/>
      <c r="C1637" s="24">
        <v>153.0</v>
      </c>
      <c r="D1637" s="31">
        <v>42796.0</v>
      </c>
      <c r="E1637" s="43" t="s">
        <v>2064</v>
      </c>
      <c r="F1637" s="31"/>
      <c r="G1637" s="26" t="s">
        <v>1593</v>
      </c>
      <c r="H1637" s="27"/>
      <c r="I1637" s="63" t="s">
        <v>2185</v>
      </c>
      <c r="J1637" s="21"/>
      <c r="K1637" s="21"/>
      <c r="L1637" s="21"/>
      <c r="M1637" s="21"/>
      <c r="N1637" s="22">
        <f t="shared" si="1"/>
        <v>46206</v>
      </c>
      <c r="O1637" s="23">
        <f>'RESOLUCIONES EPG'!$N1637-'RESOLUCIONES EPG'!$D1637</f>
        <v>3410</v>
      </c>
    </row>
    <row r="1638" ht="16.5" customHeight="1">
      <c r="A1638" s="101"/>
      <c r="B1638" s="115"/>
      <c r="C1638" s="24">
        <v>161.0</v>
      </c>
      <c r="D1638" s="31">
        <v>42796.0</v>
      </c>
      <c r="E1638" s="33" t="s">
        <v>2186</v>
      </c>
      <c r="F1638" s="31"/>
      <c r="G1638" s="116" t="s">
        <v>2187</v>
      </c>
      <c r="H1638" s="27"/>
      <c r="I1638" s="28"/>
      <c r="J1638" s="21"/>
      <c r="K1638" s="21"/>
      <c r="L1638" s="21"/>
      <c r="M1638" s="21"/>
      <c r="N1638" s="22">
        <f t="shared" si="1"/>
        <v>46206</v>
      </c>
      <c r="O1638" s="23">
        <f>'RESOLUCIONES EPG'!$N1638-'RESOLUCIONES EPG'!$D1638</f>
        <v>3410</v>
      </c>
    </row>
    <row r="1639" ht="16.5" customHeight="1">
      <c r="A1639" s="58"/>
      <c r="B1639" s="115"/>
      <c r="C1639" s="24">
        <v>159.0</v>
      </c>
      <c r="D1639" s="31">
        <v>42796.0</v>
      </c>
      <c r="E1639" s="33" t="s">
        <v>2188</v>
      </c>
      <c r="F1639" s="31"/>
      <c r="G1639" s="116" t="s">
        <v>2188</v>
      </c>
      <c r="H1639" s="27"/>
      <c r="I1639" s="63" t="s">
        <v>2189</v>
      </c>
      <c r="J1639" s="21"/>
      <c r="K1639" s="21"/>
      <c r="L1639" s="21"/>
      <c r="M1639" s="21"/>
      <c r="N1639" s="22">
        <f t="shared" si="1"/>
        <v>46206</v>
      </c>
      <c r="O1639" s="23">
        <f>'RESOLUCIONES EPG'!$N1639-'RESOLUCIONES EPG'!$D1639</f>
        <v>3410</v>
      </c>
    </row>
    <row r="1640" ht="16.5" customHeight="1">
      <c r="A1640" s="103"/>
      <c r="B1640" s="115"/>
      <c r="C1640" s="24">
        <v>158.0</v>
      </c>
      <c r="D1640" s="31">
        <v>42796.0</v>
      </c>
      <c r="E1640" s="33" t="s">
        <v>2190</v>
      </c>
      <c r="F1640" s="31"/>
      <c r="G1640" s="26" t="s">
        <v>1497</v>
      </c>
      <c r="H1640" s="27"/>
      <c r="I1640" s="28"/>
      <c r="J1640" s="21"/>
      <c r="K1640" s="21"/>
      <c r="L1640" s="21"/>
      <c r="M1640" s="21"/>
      <c r="N1640" s="22">
        <f t="shared" si="1"/>
        <v>46206</v>
      </c>
      <c r="O1640" s="23">
        <f>'RESOLUCIONES EPG'!$N1640-'RESOLUCIONES EPG'!$D1640</f>
        <v>3410</v>
      </c>
    </row>
    <row r="1641" ht="16.5" customHeight="1">
      <c r="A1641" s="103"/>
      <c r="B1641" s="115"/>
      <c r="C1641" s="24">
        <v>157.0</v>
      </c>
      <c r="D1641" s="31">
        <v>42796.0</v>
      </c>
      <c r="E1641" s="33" t="s">
        <v>1818</v>
      </c>
      <c r="F1641" s="31"/>
      <c r="G1641" s="26" t="s">
        <v>1497</v>
      </c>
      <c r="H1641" s="27"/>
      <c r="I1641" s="28"/>
      <c r="J1641" s="21"/>
      <c r="K1641" s="21"/>
      <c r="L1641" s="21"/>
      <c r="M1641" s="21"/>
      <c r="N1641" s="22">
        <f t="shared" si="1"/>
        <v>46206</v>
      </c>
      <c r="O1641" s="23">
        <f>'RESOLUCIONES EPG'!$N1641-'RESOLUCIONES EPG'!$D1641</f>
        <v>3410</v>
      </c>
    </row>
    <row r="1642" ht="16.5" customHeight="1">
      <c r="A1642" s="58"/>
      <c r="B1642" s="115"/>
      <c r="C1642" s="24">
        <v>164.0</v>
      </c>
      <c r="D1642" s="118">
        <v>42797.0</v>
      </c>
      <c r="E1642" s="43" t="s">
        <v>1496</v>
      </c>
      <c r="F1642" s="118"/>
      <c r="G1642" s="33" t="s">
        <v>50</v>
      </c>
      <c r="H1642" s="27"/>
      <c r="I1642" s="63" t="s">
        <v>2191</v>
      </c>
      <c r="J1642" s="21"/>
      <c r="K1642" s="21"/>
      <c r="L1642" s="21"/>
      <c r="M1642" s="21"/>
      <c r="N1642" s="22">
        <f t="shared" si="1"/>
        <v>46206</v>
      </c>
      <c r="O1642" s="23">
        <f>'RESOLUCIONES EPG'!$N1642-'RESOLUCIONES EPG'!$D1642</f>
        <v>3409</v>
      </c>
    </row>
    <row r="1643" ht="16.5" customHeight="1">
      <c r="A1643" s="103"/>
      <c r="B1643" s="115"/>
      <c r="C1643" s="24">
        <v>168.0</v>
      </c>
      <c r="D1643" s="31">
        <v>42800.0</v>
      </c>
      <c r="E1643" s="33" t="s">
        <v>1763</v>
      </c>
      <c r="F1643" s="31" t="s">
        <v>1764</v>
      </c>
      <c r="G1643" s="26" t="s">
        <v>1497</v>
      </c>
      <c r="H1643" s="27"/>
      <c r="I1643" s="63" t="s">
        <v>2192</v>
      </c>
      <c r="J1643" s="21"/>
      <c r="K1643" s="21"/>
      <c r="L1643" s="21"/>
      <c r="M1643" s="21"/>
      <c r="N1643" s="22">
        <f t="shared" si="1"/>
        <v>46206</v>
      </c>
      <c r="O1643" s="23">
        <f>'RESOLUCIONES EPG'!$N1643-'RESOLUCIONES EPG'!$D1643</f>
        <v>3406</v>
      </c>
    </row>
    <row r="1644" ht="16.5" customHeight="1">
      <c r="A1644" s="58"/>
      <c r="B1644" s="115"/>
      <c r="C1644" s="24">
        <v>172.0</v>
      </c>
      <c r="D1644" s="31">
        <v>42800.0</v>
      </c>
      <c r="E1644" s="117" t="s">
        <v>2165</v>
      </c>
      <c r="F1644" s="31"/>
      <c r="G1644" s="117" t="s">
        <v>18</v>
      </c>
      <c r="H1644" s="27" t="s">
        <v>2193</v>
      </c>
      <c r="I1644" s="63" t="s">
        <v>2194</v>
      </c>
      <c r="J1644" s="21"/>
      <c r="K1644" s="21"/>
      <c r="L1644" s="21"/>
      <c r="M1644" s="21"/>
      <c r="N1644" s="22">
        <f t="shared" si="1"/>
        <v>46206</v>
      </c>
      <c r="O1644" s="23">
        <f>'RESOLUCIONES EPG'!$N1644-'RESOLUCIONES EPG'!$D1644</f>
        <v>3406</v>
      </c>
    </row>
    <row r="1645" ht="16.5" customHeight="1">
      <c r="A1645" s="103"/>
      <c r="B1645" s="115"/>
      <c r="C1645" s="24">
        <v>169.0</v>
      </c>
      <c r="D1645" s="31">
        <v>42800.0</v>
      </c>
      <c r="E1645" s="33" t="s">
        <v>1803</v>
      </c>
      <c r="F1645" s="31"/>
      <c r="G1645" s="26" t="s">
        <v>1497</v>
      </c>
      <c r="H1645" s="27"/>
      <c r="I1645" s="63" t="s">
        <v>2195</v>
      </c>
      <c r="J1645" s="21"/>
      <c r="K1645" s="21"/>
      <c r="L1645" s="21"/>
      <c r="M1645" s="21"/>
      <c r="N1645" s="22">
        <f t="shared" si="1"/>
        <v>46206</v>
      </c>
      <c r="O1645" s="23">
        <f>'RESOLUCIONES EPG'!$N1645-'RESOLUCIONES EPG'!$D1645</f>
        <v>3406</v>
      </c>
    </row>
    <row r="1646" ht="16.5" customHeight="1">
      <c r="A1646" s="100"/>
      <c r="B1646" s="115"/>
      <c r="C1646" s="24">
        <v>165.0</v>
      </c>
      <c r="D1646" s="31">
        <v>42800.0</v>
      </c>
      <c r="E1646" s="33" t="s">
        <v>2196</v>
      </c>
      <c r="F1646" s="31"/>
      <c r="G1646" s="33" t="s">
        <v>18</v>
      </c>
      <c r="H1646" s="27" t="s">
        <v>1779</v>
      </c>
      <c r="I1646" s="63" t="s">
        <v>2197</v>
      </c>
      <c r="J1646" s="21"/>
      <c r="K1646" s="21"/>
      <c r="L1646" s="21"/>
      <c r="M1646" s="21"/>
      <c r="N1646" s="22">
        <f t="shared" si="1"/>
        <v>46206</v>
      </c>
      <c r="O1646" s="23">
        <f>'RESOLUCIONES EPG'!$N1646-'RESOLUCIONES EPG'!$D1646</f>
        <v>3406</v>
      </c>
    </row>
    <row r="1647" ht="16.5" customHeight="1">
      <c r="A1647" s="58"/>
      <c r="B1647" s="115"/>
      <c r="C1647" s="24">
        <v>173.0</v>
      </c>
      <c r="D1647" s="31">
        <v>42800.0</v>
      </c>
      <c r="E1647" s="33" t="s">
        <v>2198</v>
      </c>
      <c r="F1647" s="31"/>
      <c r="G1647" s="33" t="s">
        <v>18</v>
      </c>
      <c r="H1647" s="27" t="s">
        <v>1779</v>
      </c>
      <c r="I1647" s="63" t="s">
        <v>2199</v>
      </c>
      <c r="J1647" s="21"/>
      <c r="K1647" s="21"/>
      <c r="L1647" s="21"/>
      <c r="M1647" s="21"/>
      <c r="N1647" s="22">
        <f t="shared" si="1"/>
        <v>46206</v>
      </c>
      <c r="O1647" s="23">
        <f>'RESOLUCIONES EPG'!$N1647-'RESOLUCIONES EPG'!$D1647</f>
        <v>3406</v>
      </c>
    </row>
    <row r="1648" ht="16.5" customHeight="1">
      <c r="A1648" s="103"/>
      <c r="B1648" s="115"/>
      <c r="C1648" s="24">
        <v>167.0</v>
      </c>
      <c r="D1648" s="31">
        <v>42800.0</v>
      </c>
      <c r="E1648" s="33" t="s">
        <v>2200</v>
      </c>
      <c r="F1648" s="31"/>
      <c r="G1648" s="33" t="s">
        <v>18</v>
      </c>
      <c r="H1648" s="27"/>
      <c r="I1648" s="63" t="s">
        <v>2201</v>
      </c>
      <c r="J1648" s="21"/>
      <c r="K1648" s="21"/>
      <c r="L1648" s="21"/>
      <c r="M1648" s="21"/>
      <c r="N1648" s="22">
        <f t="shared" si="1"/>
        <v>46206</v>
      </c>
      <c r="O1648" s="23">
        <f>'RESOLUCIONES EPG'!$N1648-'RESOLUCIONES EPG'!$D1648</f>
        <v>3406</v>
      </c>
    </row>
    <row r="1649" ht="16.5" customHeight="1">
      <c r="A1649" s="58"/>
      <c r="B1649" s="115"/>
      <c r="C1649" s="24">
        <v>171.0</v>
      </c>
      <c r="D1649" s="31">
        <v>42800.0</v>
      </c>
      <c r="E1649" s="43" t="s">
        <v>1364</v>
      </c>
      <c r="F1649" s="31"/>
      <c r="G1649" s="26" t="s">
        <v>18</v>
      </c>
      <c r="H1649" s="27" t="s">
        <v>1779</v>
      </c>
      <c r="I1649" s="63" t="s">
        <v>2202</v>
      </c>
      <c r="J1649" s="21"/>
      <c r="K1649" s="21"/>
      <c r="L1649" s="21"/>
      <c r="M1649" s="21"/>
      <c r="N1649" s="22">
        <f t="shared" si="1"/>
        <v>46206</v>
      </c>
      <c r="O1649" s="23">
        <f>'RESOLUCIONES EPG'!$N1649-'RESOLUCIONES EPG'!$D1649</f>
        <v>3406</v>
      </c>
    </row>
    <row r="1650" ht="16.5" customHeight="1">
      <c r="A1650" s="100"/>
      <c r="B1650" s="115"/>
      <c r="C1650" s="24">
        <v>166.0</v>
      </c>
      <c r="D1650" s="31">
        <v>42800.0</v>
      </c>
      <c r="E1650" s="43" t="s">
        <v>1770</v>
      </c>
      <c r="F1650" s="31"/>
      <c r="G1650" s="33" t="s">
        <v>18</v>
      </c>
      <c r="H1650" s="27" t="s">
        <v>1779</v>
      </c>
      <c r="I1650" s="63" t="s">
        <v>2203</v>
      </c>
      <c r="J1650" s="21"/>
      <c r="K1650" s="21"/>
      <c r="L1650" s="21"/>
      <c r="M1650" s="21"/>
      <c r="N1650" s="22">
        <f t="shared" si="1"/>
        <v>46206</v>
      </c>
      <c r="O1650" s="23">
        <f>'RESOLUCIONES EPG'!$N1650-'RESOLUCIONES EPG'!$D1650</f>
        <v>3406</v>
      </c>
    </row>
    <row r="1651" ht="16.5" customHeight="1">
      <c r="A1651" s="58"/>
      <c r="B1651" s="115"/>
      <c r="C1651" s="24">
        <v>170.0</v>
      </c>
      <c r="D1651" s="31">
        <v>42800.0</v>
      </c>
      <c r="E1651" s="33" t="s">
        <v>2204</v>
      </c>
      <c r="F1651" s="31"/>
      <c r="G1651" s="26" t="s">
        <v>18</v>
      </c>
      <c r="H1651" s="27"/>
      <c r="I1651" s="63" t="s">
        <v>2205</v>
      </c>
      <c r="J1651" s="21"/>
      <c r="K1651" s="21"/>
      <c r="L1651" s="21"/>
      <c r="M1651" s="21"/>
      <c r="N1651" s="22">
        <f t="shared" si="1"/>
        <v>46206</v>
      </c>
      <c r="O1651" s="23">
        <f>'RESOLUCIONES EPG'!$N1651-'RESOLUCIONES EPG'!$D1651</f>
        <v>3406</v>
      </c>
    </row>
    <row r="1652" ht="16.5" customHeight="1">
      <c r="A1652" s="102"/>
      <c r="B1652" s="115"/>
      <c r="C1652" s="24">
        <v>162.0</v>
      </c>
      <c r="D1652" s="31">
        <v>42800.0</v>
      </c>
      <c r="E1652" s="33" t="s">
        <v>1682</v>
      </c>
      <c r="F1652" s="31"/>
      <c r="G1652" s="106" t="s">
        <v>1370</v>
      </c>
      <c r="H1652" s="27" t="s">
        <v>2008</v>
      </c>
      <c r="I1652" s="28"/>
      <c r="J1652" s="21"/>
      <c r="K1652" s="21"/>
      <c r="L1652" s="21"/>
      <c r="M1652" s="21"/>
      <c r="N1652" s="22">
        <f t="shared" si="1"/>
        <v>46206</v>
      </c>
      <c r="O1652" s="23">
        <f>'RESOLUCIONES EPG'!$N1652-'RESOLUCIONES EPG'!$D1652</f>
        <v>3406</v>
      </c>
    </row>
    <row r="1653" ht="16.5" customHeight="1">
      <c r="A1653" s="101"/>
      <c r="B1653" s="115"/>
      <c r="C1653" s="24">
        <v>163.0</v>
      </c>
      <c r="D1653" s="31">
        <v>42800.0</v>
      </c>
      <c r="E1653" s="33" t="s">
        <v>1682</v>
      </c>
      <c r="F1653" s="31"/>
      <c r="G1653" s="106" t="s">
        <v>1370</v>
      </c>
      <c r="H1653" s="27" t="s">
        <v>2008</v>
      </c>
      <c r="I1653" s="28"/>
      <c r="J1653" s="21"/>
      <c r="K1653" s="21"/>
      <c r="L1653" s="21"/>
      <c r="M1653" s="21"/>
      <c r="N1653" s="22">
        <f t="shared" si="1"/>
        <v>46206</v>
      </c>
      <c r="O1653" s="23">
        <f>'RESOLUCIONES EPG'!$N1653-'RESOLUCIONES EPG'!$D1653</f>
        <v>3406</v>
      </c>
    </row>
    <row r="1654" ht="16.5" customHeight="1">
      <c r="A1654" s="100"/>
      <c r="B1654" s="7" t="s">
        <v>2206</v>
      </c>
      <c r="C1654" s="8" t="s">
        <v>4</v>
      </c>
      <c r="D1654" s="9" t="s">
        <v>5</v>
      </c>
      <c r="E1654" s="10" t="s">
        <v>6</v>
      </c>
      <c r="F1654" s="9" t="s">
        <v>7</v>
      </c>
      <c r="G1654" s="11" t="s">
        <v>8</v>
      </c>
      <c r="H1654" s="10" t="s">
        <v>9</v>
      </c>
      <c r="I1654" s="10" t="s">
        <v>11</v>
      </c>
      <c r="J1654" s="119" t="s">
        <v>12</v>
      </c>
      <c r="K1654" s="120" t="s">
        <v>13</v>
      </c>
      <c r="L1654" s="120" t="s">
        <v>14</v>
      </c>
      <c r="M1654" s="120" t="s">
        <v>2207</v>
      </c>
      <c r="N1654" s="120" t="s">
        <v>15</v>
      </c>
      <c r="O1654" s="121" t="s">
        <v>16</v>
      </c>
    </row>
    <row r="1655" ht="16.5" customHeight="1">
      <c r="A1655" s="58"/>
      <c r="B1655" s="16">
        <v>12127.99</v>
      </c>
      <c r="C1655" s="16">
        <v>120.6328158382</v>
      </c>
      <c r="D1655" s="17">
        <v>42044.0</v>
      </c>
      <c r="E1655" s="18" t="s">
        <v>17</v>
      </c>
      <c r="F1655" s="17"/>
      <c r="G1655" s="18" t="s">
        <v>18</v>
      </c>
      <c r="H1655" s="19"/>
      <c r="I1655" s="20"/>
      <c r="J1655" s="21"/>
      <c r="K1655" s="21"/>
      <c r="L1655" s="21"/>
      <c r="M1655" s="21"/>
      <c r="N1655" s="22">
        <f t="shared" ref="N1655:N10406" si="2">TODAY()</f>
        <v>46206</v>
      </c>
      <c r="O1655" s="23">
        <f>'RESOLUCIONES EPG'!$N1655-'RESOLUCIONES EPG'!$D1655</f>
        <v>4162</v>
      </c>
    </row>
    <row r="1656" ht="16.5" customHeight="1">
      <c r="A1656" s="58"/>
      <c r="B1656" s="24">
        <v>10799.5430769231</v>
      </c>
      <c r="C1656" s="24">
        <v>121.627396382282</v>
      </c>
      <c r="D1656" s="25">
        <v>42044.0</v>
      </c>
      <c r="E1656" s="26" t="s">
        <v>19</v>
      </c>
      <c r="F1656" s="25"/>
      <c r="G1656" s="26" t="s">
        <v>18</v>
      </c>
      <c r="H1656" s="27"/>
      <c r="I1656" s="28"/>
      <c r="J1656" s="21"/>
      <c r="K1656" s="21"/>
      <c r="L1656" s="21"/>
      <c r="M1656" s="21"/>
      <c r="N1656" s="22">
        <f t="shared" si="2"/>
        <v>46206</v>
      </c>
      <c r="O1656" s="23">
        <f>'RESOLUCIONES EPG'!$N1656-'RESOLUCIONES EPG'!$D1656</f>
        <v>4162</v>
      </c>
    </row>
    <row r="1657" ht="16.5" customHeight="1">
      <c r="A1657" s="58"/>
      <c r="B1657" s="24">
        <v>9471.09615384616</v>
      </c>
      <c r="C1657" s="24">
        <v>122.621976926364</v>
      </c>
      <c r="D1657" s="25">
        <v>42044.0</v>
      </c>
      <c r="E1657" s="26" t="s">
        <v>20</v>
      </c>
      <c r="F1657" s="25"/>
      <c r="G1657" s="26" t="s">
        <v>21</v>
      </c>
      <c r="H1657" s="27"/>
      <c r="I1657" s="28"/>
      <c r="J1657" s="21"/>
      <c r="K1657" s="21"/>
      <c r="L1657" s="21"/>
      <c r="M1657" s="21"/>
      <c r="N1657" s="22">
        <f t="shared" si="2"/>
        <v>46206</v>
      </c>
      <c r="O1657" s="23">
        <f>'RESOLUCIONES EPG'!$N1657-'RESOLUCIONES EPG'!$D1657</f>
        <v>4162</v>
      </c>
    </row>
    <row r="1658" ht="16.5" customHeight="1">
      <c r="A1658" s="103"/>
      <c r="B1658" s="24">
        <v>8142.64923076925</v>
      </c>
      <c r="C1658" s="24">
        <v>123.616557470446</v>
      </c>
      <c r="D1658" s="25">
        <v>42044.0</v>
      </c>
      <c r="E1658" s="26" t="s">
        <v>22</v>
      </c>
      <c r="F1658" s="25"/>
      <c r="G1658" s="26" t="s">
        <v>23</v>
      </c>
      <c r="H1658" s="27"/>
      <c r="I1658" s="28"/>
      <c r="J1658" s="21"/>
      <c r="K1658" s="21"/>
      <c r="L1658" s="21"/>
      <c r="M1658" s="21"/>
      <c r="N1658" s="22">
        <f t="shared" si="2"/>
        <v>46206</v>
      </c>
      <c r="O1658" s="23">
        <f>'RESOLUCIONES EPG'!$N1658-'RESOLUCIONES EPG'!$D1658</f>
        <v>4162</v>
      </c>
    </row>
    <row r="1659" ht="16.5" customHeight="1">
      <c r="A1659" s="101"/>
      <c r="B1659" s="24">
        <v>6814.20230769232</v>
      </c>
      <c r="C1659" s="24">
        <v>124.611138014528</v>
      </c>
      <c r="D1659" s="25">
        <v>42044.0</v>
      </c>
      <c r="E1659" s="26" t="s">
        <v>24</v>
      </c>
      <c r="F1659" s="25"/>
      <c r="G1659" s="26" t="s">
        <v>18</v>
      </c>
      <c r="H1659" s="27"/>
      <c r="I1659" s="28"/>
      <c r="J1659" s="21"/>
      <c r="K1659" s="21"/>
      <c r="L1659" s="21"/>
      <c r="M1659" s="21"/>
      <c r="N1659" s="22">
        <f t="shared" si="2"/>
        <v>46206</v>
      </c>
      <c r="O1659" s="23">
        <f>'RESOLUCIONES EPG'!$N1659-'RESOLUCIONES EPG'!$D1659</f>
        <v>4162</v>
      </c>
    </row>
    <row r="1660" ht="16.5" customHeight="1">
      <c r="A1660" s="103"/>
      <c r="B1660" s="24">
        <v>5485.7553846154</v>
      </c>
      <c r="C1660" s="24">
        <v>125.60571855861</v>
      </c>
      <c r="D1660" s="25">
        <v>42044.0</v>
      </c>
      <c r="E1660" s="26" t="s">
        <v>25</v>
      </c>
      <c r="F1660" s="25"/>
      <c r="G1660" s="26" t="s">
        <v>26</v>
      </c>
      <c r="H1660" s="27"/>
      <c r="I1660" s="28"/>
      <c r="J1660" s="21"/>
      <c r="K1660" s="21"/>
      <c r="L1660" s="21"/>
      <c r="M1660" s="21"/>
      <c r="N1660" s="22">
        <f t="shared" si="2"/>
        <v>46206</v>
      </c>
      <c r="O1660" s="23">
        <f>'RESOLUCIONES EPG'!$N1660-'RESOLUCIONES EPG'!$D1660</f>
        <v>4162</v>
      </c>
    </row>
    <row r="1661" ht="16.5" customHeight="1">
      <c r="A1661" s="101"/>
      <c r="B1661" s="24">
        <v>4157.30846153848</v>
      </c>
      <c r="C1661" s="24">
        <v>126.600299102692</v>
      </c>
      <c r="D1661" s="25">
        <v>42044.0</v>
      </c>
      <c r="E1661" s="26" t="s">
        <v>27</v>
      </c>
      <c r="F1661" s="25"/>
      <c r="G1661" s="26" t="s">
        <v>28</v>
      </c>
      <c r="H1661" s="27"/>
      <c r="I1661" s="28"/>
      <c r="J1661" s="21"/>
      <c r="K1661" s="21"/>
      <c r="L1661" s="21"/>
      <c r="M1661" s="21"/>
      <c r="N1661" s="22">
        <f t="shared" si="2"/>
        <v>46206</v>
      </c>
      <c r="O1661" s="23">
        <f>'RESOLUCIONES EPG'!$N1661-'RESOLUCIONES EPG'!$D1661</f>
        <v>4162</v>
      </c>
    </row>
    <row r="1662" ht="16.5" customHeight="1">
      <c r="A1662" s="100"/>
      <c r="B1662" s="24">
        <v>2828.86153846156</v>
      </c>
      <c r="C1662" s="24">
        <v>127.594879646774</v>
      </c>
      <c r="D1662" s="25">
        <v>42044.0</v>
      </c>
      <c r="E1662" s="26" t="s">
        <v>29</v>
      </c>
      <c r="F1662" s="25"/>
      <c r="G1662" s="26" t="s">
        <v>28</v>
      </c>
      <c r="H1662" s="27"/>
      <c r="I1662" s="28"/>
      <c r="J1662" s="21"/>
      <c r="K1662" s="21"/>
      <c r="L1662" s="21"/>
      <c r="M1662" s="21"/>
      <c r="N1662" s="22">
        <f t="shared" si="2"/>
        <v>46206</v>
      </c>
      <c r="O1662" s="23">
        <f>'RESOLUCIONES EPG'!$N1662-'RESOLUCIONES EPG'!$D1662</f>
        <v>4162</v>
      </c>
    </row>
    <row r="1663" ht="16.5" customHeight="1">
      <c r="A1663" s="101"/>
      <c r="B1663" s="24">
        <v>1500.41461538465</v>
      </c>
      <c r="C1663" s="24">
        <v>128.589460190856</v>
      </c>
      <c r="D1663" s="25">
        <v>42044.0</v>
      </c>
      <c r="E1663" s="26" t="s">
        <v>30</v>
      </c>
      <c r="F1663" s="25"/>
      <c r="G1663" s="26" t="s">
        <v>28</v>
      </c>
      <c r="H1663" s="27"/>
      <c r="I1663" s="28"/>
      <c r="J1663" s="21"/>
      <c r="K1663" s="21"/>
      <c r="L1663" s="21"/>
      <c r="M1663" s="21"/>
      <c r="N1663" s="22">
        <f t="shared" si="2"/>
        <v>46206</v>
      </c>
      <c r="O1663" s="23">
        <f>'RESOLUCIONES EPG'!$N1663-'RESOLUCIONES EPG'!$D1663</f>
        <v>4162</v>
      </c>
    </row>
    <row r="1664" ht="16.5" customHeight="1">
      <c r="A1664" s="103"/>
      <c r="B1664" s="24">
        <v>171.96769230772</v>
      </c>
      <c r="C1664" s="24">
        <v>129.584040734938</v>
      </c>
      <c r="D1664" s="25">
        <v>42044.0</v>
      </c>
      <c r="E1664" s="26" t="s">
        <v>31</v>
      </c>
      <c r="F1664" s="25"/>
      <c r="G1664" s="26" t="s">
        <v>18</v>
      </c>
      <c r="H1664" s="27"/>
      <c r="I1664" s="28"/>
      <c r="J1664" s="21"/>
      <c r="K1664" s="21"/>
      <c r="L1664" s="21"/>
      <c r="M1664" s="21"/>
      <c r="N1664" s="22">
        <f t="shared" si="2"/>
        <v>46206</v>
      </c>
      <c r="O1664" s="23">
        <f>'RESOLUCIONES EPG'!$N1664-'RESOLUCIONES EPG'!$D1664</f>
        <v>4162</v>
      </c>
    </row>
    <row r="1665" ht="16.5" customHeight="1">
      <c r="A1665" s="103"/>
      <c r="B1665" s="24">
        <v>-1156.4792307692</v>
      </c>
      <c r="C1665" s="24">
        <v>130.57862127902</v>
      </c>
      <c r="D1665" s="25">
        <v>42044.0</v>
      </c>
      <c r="E1665" s="26" t="s">
        <v>31</v>
      </c>
      <c r="F1665" s="25"/>
      <c r="G1665" s="26" t="s">
        <v>28</v>
      </c>
      <c r="H1665" s="27"/>
      <c r="I1665" s="28"/>
      <c r="J1665" s="21"/>
      <c r="K1665" s="21"/>
      <c r="L1665" s="21"/>
      <c r="M1665" s="21"/>
      <c r="N1665" s="22">
        <f t="shared" si="2"/>
        <v>46206</v>
      </c>
      <c r="O1665" s="23">
        <f>'RESOLUCIONES EPG'!$N1665-'RESOLUCIONES EPG'!$D1665</f>
        <v>4162</v>
      </c>
    </row>
    <row r="1666" ht="16.5" customHeight="1">
      <c r="A1666" s="58"/>
      <c r="B1666" s="24">
        <v>-2484.92615384612</v>
      </c>
      <c r="C1666" s="24">
        <v>131.573201823102</v>
      </c>
      <c r="D1666" s="25">
        <v>42044.0</v>
      </c>
      <c r="E1666" s="26" t="s">
        <v>32</v>
      </c>
      <c r="F1666" s="25"/>
      <c r="G1666" s="26" t="s">
        <v>18</v>
      </c>
      <c r="H1666" s="27"/>
      <c r="I1666" s="28"/>
      <c r="J1666" s="21"/>
      <c r="K1666" s="21"/>
      <c r="L1666" s="21"/>
      <c r="M1666" s="21"/>
      <c r="N1666" s="22">
        <f t="shared" si="2"/>
        <v>46206</v>
      </c>
      <c r="O1666" s="23">
        <f>'RESOLUCIONES EPG'!$N1666-'RESOLUCIONES EPG'!$D1666</f>
        <v>4162</v>
      </c>
    </row>
    <row r="1667" ht="16.5" customHeight="1">
      <c r="A1667" s="58"/>
      <c r="B1667" s="24">
        <v>-3813.37307692304</v>
      </c>
      <c r="C1667" s="24">
        <v>132.567782367184</v>
      </c>
      <c r="D1667" s="25">
        <v>42044.0</v>
      </c>
      <c r="E1667" s="26" t="s">
        <v>33</v>
      </c>
      <c r="F1667" s="25"/>
      <c r="G1667" s="26" t="s">
        <v>18</v>
      </c>
      <c r="H1667" s="27"/>
      <c r="I1667" s="28"/>
      <c r="J1667" s="21"/>
      <c r="K1667" s="21"/>
      <c r="L1667" s="21"/>
      <c r="M1667" s="21"/>
      <c r="N1667" s="22">
        <f t="shared" si="2"/>
        <v>46206</v>
      </c>
      <c r="O1667" s="23">
        <f>'RESOLUCIONES EPG'!$N1667-'RESOLUCIONES EPG'!$D1667</f>
        <v>4162</v>
      </c>
    </row>
    <row r="1668" ht="16.5" customHeight="1">
      <c r="A1668" s="100"/>
      <c r="B1668" s="24">
        <v>-5141.81999999996</v>
      </c>
      <c r="C1668" s="24">
        <v>133.562362911266</v>
      </c>
      <c r="D1668" s="25">
        <v>42044.0</v>
      </c>
      <c r="E1668" s="26" t="s">
        <v>34</v>
      </c>
      <c r="F1668" s="25"/>
      <c r="G1668" s="26" t="s">
        <v>28</v>
      </c>
      <c r="H1668" s="27"/>
      <c r="I1668" s="28"/>
      <c r="J1668" s="21"/>
      <c r="K1668" s="21"/>
      <c r="L1668" s="21"/>
      <c r="M1668" s="21"/>
      <c r="N1668" s="22">
        <f t="shared" si="2"/>
        <v>46206</v>
      </c>
      <c r="O1668" s="23">
        <f>'RESOLUCIONES EPG'!$N1668-'RESOLUCIONES EPG'!$D1668</f>
        <v>4162</v>
      </c>
    </row>
    <row r="1669" ht="16.5" customHeight="1">
      <c r="A1669" s="58"/>
      <c r="B1669" s="24">
        <v>-6470.26692307688</v>
      </c>
      <c r="C1669" s="24">
        <v>134.556943455348</v>
      </c>
      <c r="D1669" s="25">
        <v>42044.0</v>
      </c>
      <c r="E1669" s="26" t="s">
        <v>35</v>
      </c>
      <c r="F1669" s="25"/>
      <c r="G1669" s="26" t="s">
        <v>28</v>
      </c>
      <c r="H1669" s="27"/>
      <c r="I1669" s="28"/>
      <c r="J1669" s="21"/>
      <c r="K1669" s="21"/>
      <c r="L1669" s="21"/>
      <c r="M1669" s="21"/>
      <c r="N1669" s="22">
        <f t="shared" si="2"/>
        <v>46206</v>
      </c>
      <c r="O1669" s="23">
        <f>'RESOLUCIONES EPG'!$N1669-'RESOLUCIONES EPG'!$D1669</f>
        <v>4162</v>
      </c>
    </row>
    <row r="1670" ht="16.5" customHeight="1">
      <c r="A1670" s="101"/>
      <c r="B1670" s="24">
        <v>-7798.7138461538</v>
      </c>
      <c r="C1670" s="24">
        <v>135.55152399943</v>
      </c>
      <c r="D1670" s="25">
        <v>42044.0</v>
      </c>
      <c r="E1670" s="26" t="s">
        <v>36</v>
      </c>
      <c r="F1670" s="25"/>
      <c r="G1670" s="26" t="s">
        <v>37</v>
      </c>
      <c r="H1670" s="27"/>
      <c r="I1670" s="28"/>
      <c r="J1670" s="21"/>
      <c r="K1670" s="21"/>
      <c r="L1670" s="21"/>
      <c r="M1670" s="21"/>
      <c r="N1670" s="22">
        <f t="shared" si="2"/>
        <v>46206</v>
      </c>
      <c r="O1670" s="23">
        <f>'RESOLUCIONES EPG'!$N1670-'RESOLUCIONES EPG'!$D1670</f>
        <v>4162</v>
      </c>
    </row>
    <row r="1671" ht="16.5" customHeight="1">
      <c r="A1671" s="103"/>
      <c r="B1671" s="24">
        <v>-9127.16076923071</v>
      </c>
      <c r="C1671" s="24">
        <v>136.546104543512</v>
      </c>
      <c r="D1671" s="25">
        <v>42044.0</v>
      </c>
      <c r="E1671" s="26" t="s">
        <v>38</v>
      </c>
      <c r="F1671" s="25"/>
      <c r="G1671" s="26" t="s">
        <v>28</v>
      </c>
      <c r="H1671" s="27"/>
      <c r="I1671" s="28"/>
      <c r="J1671" s="21"/>
      <c r="K1671" s="21"/>
      <c r="L1671" s="21"/>
      <c r="M1671" s="21"/>
      <c r="N1671" s="22">
        <f t="shared" si="2"/>
        <v>46206</v>
      </c>
      <c r="O1671" s="23">
        <f>'RESOLUCIONES EPG'!$N1671-'RESOLUCIONES EPG'!$D1671</f>
        <v>4162</v>
      </c>
    </row>
    <row r="1672" ht="16.5" customHeight="1">
      <c r="A1672" s="103"/>
      <c r="B1672" s="24">
        <v>-10455.6076923076</v>
      </c>
      <c r="C1672" s="24">
        <v>137.540685087594</v>
      </c>
      <c r="D1672" s="25">
        <v>42046.0</v>
      </c>
      <c r="E1672" s="26" t="s">
        <v>39</v>
      </c>
      <c r="F1672" s="25"/>
      <c r="G1672" s="26" t="s">
        <v>28</v>
      </c>
      <c r="H1672" s="27"/>
      <c r="I1672" s="28"/>
      <c r="J1672" s="21"/>
      <c r="K1672" s="21"/>
      <c r="L1672" s="21"/>
      <c r="M1672" s="21"/>
      <c r="N1672" s="22">
        <f t="shared" si="2"/>
        <v>46206</v>
      </c>
      <c r="O1672" s="23">
        <f>'RESOLUCIONES EPG'!$N1672-'RESOLUCIONES EPG'!$D1672</f>
        <v>4160</v>
      </c>
    </row>
    <row r="1673" ht="16.5" customHeight="1">
      <c r="A1673" s="58"/>
      <c r="B1673" s="24">
        <v>-11784.0546153846</v>
      </c>
      <c r="C1673" s="24">
        <v>138.535265631676</v>
      </c>
      <c r="D1673" s="25">
        <v>42046.0</v>
      </c>
      <c r="E1673" s="26" t="s">
        <v>40</v>
      </c>
      <c r="F1673" s="25"/>
      <c r="G1673" s="26" t="s">
        <v>18</v>
      </c>
      <c r="H1673" s="27"/>
      <c r="I1673" s="28"/>
      <c r="J1673" s="21"/>
      <c r="K1673" s="21"/>
      <c r="L1673" s="21"/>
      <c r="M1673" s="21"/>
      <c r="N1673" s="22">
        <f t="shared" si="2"/>
        <v>46206</v>
      </c>
      <c r="O1673" s="23">
        <f>'RESOLUCIONES EPG'!$N1673-'RESOLUCIONES EPG'!$D1673</f>
        <v>4160</v>
      </c>
    </row>
    <row r="1674" ht="16.5" customHeight="1">
      <c r="A1674" s="58"/>
      <c r="B1674" s="24">
        <v>-13112.5015384615</v>
      </c>
      <c r="C1674" s="24">
        <v>139.529846175758</v>
      </c>
      <c r="D1674" s="25">
        <v>42046.0</v>
      </c>
      <c r="E1674" s="26" t="s">
        <v>40</v>
      </c>
      <c r="F1674" s="25"/>
      <c r="G1674" s="26" t="s">
        <v>18</v>
      </c>
      <c r="H1674" s="27"/>
      <c r="I1674" s="28"/>
      <c r="J1674" s="21"/>
      <c r="K1674" s="21"/>
      <c r="L1674" s="21"/>
      <c r="M1674" s="21"/>
      <c r="N1674" s="22">
        <f t="shared" si="2"/>
        <v>46206</v>
      </c>
      <c r="O1674" s="23">
        <f>'RESOLUCIONES EPG'!$N1674-'RESOLUCIONES EPG'!$D1674</f>
        <v>4160</v>
      </c>
    </row>
    <row r="1675" ht="16.5" customHeight="1">
      <c r="A1675" s="101"/>
      <c r="B1675" s="24">
        <v>-14440.9484615384</v>
      </c>
      <c r="C1675" s="24">
        <v>140.524426719841</v>
      </c>
      <c r="D1675" s="25">
        <v>42046.0</v>
      </c>
      <c r="E1675" s="26" t="s">
        <v>41</v>
      </c>
      <c r="F1675" s="25"/>
      <c r="G1675" s="26" t="s">
        <v>42</v>
      </c>
      <c r="H1675" s="27"/>
      <c r="I1675" s="28"/>
      <c r="J1675" s="21"/>
      <c r="K1675" s="21"/>
      <c r="L1675" s="21"/>
      <c r="M1675" s="21"/>
      <c r="N1675" s="22">
        <f t="shared" si="2"/>
        <v>46206</v>
      </c>
      <c r="O1675" s="23">
        <f>'RESOLUCIONES EPG'!$N1675-'RESOLUCIONES EPG'!$D1675</f>
        <v>4160</v>
      </c>
    </row>
    <row r="1676" ht="16.5" customHeight="1">
      <c r="A1676" s="101"/>
      <c r="B1676" s="24">
        <v>-15769.3953846153</v>
      </c>
      <c r="C1676" s="24">
        <v>141.519007263923</v>
      </c>
      <c r="D1676" s="25">
        <v>42046.0</v>
      </c>
      <c r="E1676" s="26" t="s">
        <v>43</v>
      </c>
      <c r="F1676" s="25"/>
      <c r="G1676" s="26" t="s">
        <v>42</v>
      </c>
      <c r="H1676" s="27"/>
      <c r="I1676" s="28"/>
      <c r="J1676" s="21"/>
      <c r="K1676" s="21"/>
      <c r="L1676" s="21"/>
      <c r="M1676" s="21"/>
      <c r="N1676" s="22">
        <f t="shared" si="2"/>
        <v>46206</v>
      </c>
      <c r="O1676" s="23">
        <f>'RESOLUCIONES EPG'!$N1676-'RESOLUCIONES EPG'!$D1676</f>
        <v>4160</v>
      </c>
    </row>
    <row r="1677" ht="16.5" customHeight="1">
      <c r="A1677" s="101"/>
      <c r="B1677" s="24">
        <v>-17097.8423076922</v>
      </c>
      <c r="C1677" s="24">
        <v>142.513587808005</v>
      </c>
      <c r="D1677" s="25">
        <v>42046.0</v>
      </c>
      <c r="E1677" s="26" t="s">
        <v>44</v>
      </c>
      <c r="F1677" s="25"/>
      <c r="G1677" s="26" t="s">
        <v>18</v>
      </c>
      <c r="H1677" s="27"/>
      <c r="I1677" s="28"/>
      <c r="J1677" s="21"/>
      <c r="K1677" s="21"/>
      <c r="L1677" s="21"/>
      <c r="M1677" s="21"/>
      <c r="N1677" s="22">
        <f t="shared" si="2"/>
        <v>46206</v>
      </c>
      <c r="O1677" s="23">
        <f>'RESOLUCIONES EPG'!$N1677-'RESOLUCIONES EPG'!$D1677</f>
        <v>4160</v>
      </c>
    </row>
    <row r="1678" ht="16.5" customHeight="1">
      <c r="A1678" s="103"/>
      <c r="B1678" s="24">
        <v>-18426.2892307692</v>
      </c>
      <c r="C1678" s="24">
        <v>143.508168352087</v>
      </c>
      <c r="D1678" s="25">
        <v>42047.0</v>
      </c>
      <c r="E1678" s="26" t="s">
        <v>45</v>
      </c>
      <c r="F1678" s="25"/>
      <c r="G1678" s="26" t="s">
        <v>42</v>
      </c>
      <c r="H1678" s="27"/>
      <c r="I1678" s="28"/>
      <c r="J1678" s="21"/>
      <c r="K1678" s="21"/>
      <c r="L1678" s="21"/>
      <c r="M1678" s="21"/>
      <c r="N1678" s="22">
        <f t="shared" si="2"/>
        <v>46206</v>
      </c>
      <c r="O1678" s="23">
        <f>'RESOLUCIONES EPG'!$N1678-'RESOLUCIONES EPG'!$D1678</f>
        <v>4159</v>
      </c>
    </row>
    <row r="1679" ht="16.5" customHeight="1">
      <c r="A1679" s="101"/>
      <c r="B1679" s="24">
        <v>-19754.7361538461</v>
      </c>
      <c r="C1679" s="24">
        <v>144.502748896169</v>
      </c>
      <c r="D1679" s="25">
        <v>42047.0</v>
      </c>
      <c r="E1679" s="26" t="s">
        <v>46</v>
      </c>
      <c r="F1679" s="25"/>
      <c r="G1679" s="26" t="s">
        <v>28</v>
      </c>
      <c r="H1679" s="27"/>
      <c r="I1679" s="28"/>
      <c r="J1679" s="21"/>
      <c r="K1679" s="21"/>
      <c r="L1679" s="21"/>
      <c r="M1679" s="21"/>
      <c r="N1679" s="22">
        <f t="shared" si="2"/>
        <v>46206</v>
      </c>
      <c r="O1679" s="23">
        <f>'RESOLUCIONES EPG'!$N1679-'RESOLUCIONES EPG'!$D1679</f>
        <v>4159</v>
      </c>
    </row>
    <row r="1680" ht="16.5" customHeight="1">
      <c r="A1680" s="103"/>
      <c r="B1680" s="24"/>
      <c r="C1680" s="24">
        <v>145.497329440251</v>
      </c>
      <c r="D1680" s="25">
        <v>42047.0</v>
      </c>
      <c r="E1680" s="26" t="s">
        <v>47</v>
      </c>
      <c r="F1680" s="25"/>
      <c r="G1680" s="26" t="s">
        <v>2208</v>
      </c>
      <c r="H1680" s="27"/>
      <c r="I1680" s="28"/>
      <c r="J1680" s="21"/>
      <c r="K1680" s="21"/>
      <c r="L1680" s="21"/>
      <c r="M1680" s="21"/>
      <c r="N1680" s="22">
        <f t="shared" si="2"/>
        <v>46206</v>
      </c>
      <c r="O1680" s="23">
        <f>'RESOLUCIONES EPG'!$N1680-'RESOLUCIONES EPG'!$D1680</f>
        <v>4159</v>
      </c>
    </row>
    <row r="1681" ht="16.5" customHeight="1">
      <c r="A1681" s="103"/>
      <c r="B1681" s="24">
        <v>4454.00000000006</v>
      </c>
      <c r="C1681" s="24">
        <v>146.491909984333</v>
      </c>
      <c r="D1681" s="25">
        <v>42047.0</v>
      </c>
      <c r="E1681" s="26" t="s">
        <v>49</v>
      </c>
      <c r="F1681" s="25"/>
      <c r="G1681" s="26" t="s">
        <v>50</v>
      </c>
      <c r="H1681" s="27"/>
      <c r="I1681" s="28"/>
      <c r="J1681" s="21"/>
      <c r="K1681" s="21"/>
      <c r="L1681" s="21"/>
      <c r="M1681" s="21"/>
      <c r="N1681" s="22">
        <f t="shared" si="2"/>
        <v>46206</v>
      </c>
      <c r="O1681" s="23">
        <f>'RESOLUCIONES EPG'!$N1681-'RESOLUCIONES EPG'!$D1681</f>
        <v>4159</v>
      </c>
    </row>
    <row r="1682" ht="16.5" customHeight="1">
      <c r="A1682" s="101"/>
      <c r="B1682" s="24">
        <v>1156.91666666673</v>
      </c>
      <c r="C1682" s="24">
        <v>147.486490528415</v>
      </c>
      <c r="D1682" s="25">
        <v>42047.0</v>
      </c>
      <c r="E1682" s="26" t="s">
        <v>51</v>
      </c>
      <c r="F1682" s="25"/>
      <c r="G1682" s="26" t="s">
        <v>28</v>
      </c>
      <c r="H1682" s="27"/>
      <c r="I1682" s="28"/>
      <c r="J1682" s="21"/>
      <c r="K1682" s="21"/>
      <c r="L1682" s="21"/>
      <c r="M1682" s="21"/>
      <c r="N1682" s="22">
        <f t="shared" si="2"/>
        <v>46206</v>
      </c>
      <c r="O1682" s="23">
        <f>'RESOLUCIONES EPG'!$N1682-'RESOLUCIONES EPG'!$D1682</f>
        <v>4159</v>
      </c>
    </row>
    <row r="1683" ht="16.5" customHeight="1">
      <c r="A1683" s="101"/>
      <c r="B1683" s="24">
        <v>-2140.1666666666</v>
      </c>
      <c r="C1683" s="24">
        <v>148.481071072497</v>
      </c>
      <c r="D1683" s="25">
        <v>42048.0</v>
      </c>
      <c r="E1683" s="26" t="s">
        <v>52</v>
      </c>
      <c r="F1683" s="25" t="s">
        <v>53</v>
      </c>
      <c r="G1683" s="26" t="s">
        <v>28</v>
      </c>
      <c r="H1683" s="27"/>
      <c r="I1683" s="28"/>
      <c r="J1683" s="21"/>
      <c r="K1683" s="21"/>
      <c r="L1683" s="21"/>
      <c r="M1683" s="21"/>
      <c r="N1683" s="22">
        <f t="shared" si="2"/>
        <v>46206</v>
      </c>
      <c r="O1683" s="23">
        <f>'RESOLUCIONES EPG'!$N1683-'RESOLUCIONES EPG'!$D1683</f>
        <v>4158</v>
      </c>
    </row>
    <row r="1684" ht="16.5" customHeight="1">
      <c r="A1684" s="58"/>
      <c r="B1684" s="24">
        <v>-5437.24999999993</v>
      </c>
      <c r="C1684" s="24">
        <v>149.475651616579</v>
      </c>
      <c r="D1684" s="25">
        <v>42052.0</v>
      </c>
      <c r="E1684" s="26" t="s">
        <v>54</v>
      </c>
      <c r="F1684" s="25"/>
      <c r="G1684" s="26" t="s">
        <v>28</v>
      </c>
      <c r="H1684" s="27"/>
      <c r="I1684" s="28"/>
      <c r="J1684" s="21"/>
      <c r="K1684" s="21"/>
      <c r="L1684" s="21"/>
      <c r="M1684" s="21"/>
      <c r="N1684" s="22">
        <f t="shared" si="2"/>
        <v>46206</v>
      </c>
      <c r="O1684" s="23">
        <f>'RESOLUCIONES EPG'!$N1684-'RESOLUCIONES EPG'!$D1684</f>
        <v>4154</v>
      </c>
    </row>
    <row r="1685" ht="16.5" customHeight="1">
      <c r="A1685" s="100"/>
      <c r="B1685" s="24">
        <v>-8734.33333333326</v>
      </c>
      <c r="C1685" s="24">
        <v>150.470232160661</v>
      </c>
      <c r="D1685" s="25">
        <v>42052.0</v>
      </c>
      <c r="E1685" s="26" t="s">
        <v>55</v>
      </c>
      <c r="F1685" s="25"/>
      <c r="G1685" s="26" t="s">
        <v>56</v>
      </c>
      <c r="H1685" s="27"/>
      <c r="I1685" s="28"/>
      <c r="J1685" s="21"/>
      <c r="K1685" s="21"/>
      <c r="L1685" s="21"/>
      <c r="M1685" s="21"/>
      <c r="N1685" s="22">
        <f t="shared" si="2"/>
        <v>46206</v>
      </c>
      <c r="O1685" s="23">
        <f>'RESOLUCIONES EPG'!$N1685-'RESOLUCIONES EPG'!$D1685</f>
        <v>4154</v>
      </c>
    </row>
    <row r="1686" ht="16.5" customHeight="1">
      <c r="A1686" s="58"/>
      <c r="B1686" s="24">
        <v>-12031.4166666666</v>
      </c>
      <c r="C1686" s="24">
        <v>151.464812704743</v>
      </c>
      <c r="D1686" s="25">
        <v>42053.0</v>
      </c>
      <c r="E1686" s="26" t="s">
        <v>24</v>
      </c>
      <c r="F1686" s="25"/>
      <c r="G1686" s="26" t="s">
        <v>28</v>
      </c>
      <c r="H1686" s="27"/>
      <c r="I1686" s="28"/>
      <c r="J1686" s="21"/>
      <c r="K1686" s="21"/>
      <c r="L1686" s="21"/>
      <c r="M1686" s="21"/>
      <c r="N1686" s="22">
        <f t="shared" si="2"/>
        <v>46206</v>
      </c>
      <c r="O1686" s="23">
        <f>'RESOLUCIONES EPG'!$N1686-'RESOLUCIONES EPG'!$D1686</f>
        <v>4153</v>
      </c>
    </row>
    <row r="1687" ht="16.5" customHeight="1">
      <c r="A1687" s="101"/>
      <c r="B1687" s="24">
        <v>-15328.4999999999</v>
      </c>
      <c r="C1687" s="24">
        <v>152.459393248825</v>
      </c>
      <c r="D1687" s="25">
        <v>42053.0</v>
      </c>
      <c r="E1687" s="26" t="s">
        <v>57</v>
      </c>
      <c r="F1687" s="25"/>
      <c r="G1687" s="26" t="s">
        <v>28</v>
      </c>
      <c r="H1687" s="27"/>
      <c r="I1687" s="28"/>
      <c r="J1687" s="21"/>
      <c r="K1687" s="21"/>
      <c r="L1687" s="21"/>
      <c r="M1687" s="21"/>
      <c r="N1687" s="22">
        <f t="shared" si="2"/>
        <v>46206</v>
      </c>
      <c r="O1687" s="23">
        <f>'RESOLUCIONES EPG'!$N1687-'RESOLUCIONES EPG'!$D1687</f>
        <v>4153</v>
      </c>
    </row>
    <row r="1688" ht="16.5" customHeight="1">
      <c r="A1688" s="101"/>
      <c r="B1688" s="24">
        <v>-18625.5833333332</v>
      </c>
      <c r="C1688" s="24">
        <v>153.453973792907</v>
      </c>
      <c r="D1688" s="25">
        <v>42053.0</v>
      </c>
      <c r="E1688" s="26" t="s">
        <v>58</v>
      </c>
      <c r="F1688" s="25"/>
      <c r="G1688" s="26" t="s">
        <v>59</v>
      </c>
      <c r="H1688" s="27"/>
      <c r="I1688" s="28"/>
      <c r="J1688" s="21"/>
      <c r="K1688" s="21"/>
      <c r="L1688" s="21"/>
      <c r="M1688" s="21"/>
      <c r="N1688" s="22">
        <f t="shared" si="2"/>
        <v>46206</v>
      </c>
      <c r="O1688" s="23">
        <f>'RESOLUCIONES EPG'!$N1688-'RESOLUCIONES EPG'!$D1688</f>
        <v>4153</v>
      </c>
    </row>
    <row r="1689" ht="16.5" customHeight="1">
      <c r="A1689" s="58"/>
      <c r="B1689" s="24"/>
      <c r="C1689" s="24">
        <v>154.448554336989</v>
      </c>
      <c r="D1689" s="25">
        <v>42059.0</v>
      </c>
      <c r="E1689" s="26" t="s">
        <v>60</v>
      </c>
      <c r="F1689" s="25"/>
      <c r="G1689" s="26" t="s">
        <v>61</v>
      </c>
      <c r="H1689" s="27"/>
      <c r="I1689" s="28"/>
      <c r="J1689" s="21"/>
      <c r="K1689" s="21"/>
      <c r="L1689" s="21"/>
      <c r="M1689" s="21"/>
      <c r="N1689" s="22">
        <f t="shared" si="2"/>
        <v>46206</v>
      </c>
      <c r="O1689" s="23">
        <f>'RESOLUCIONES EPG'!$N1689-'RESOLUCIONES EPG'!$D1689</f>
        <v>4147</v>
      </c>
    </row>
    <row r="1690" ht="16.5" customHeight="1">
      <c r="A1690" s="58"/>
      <c r="B1690" s="24"/>
      <c r="C1690" s="24">
        <v>155.443134881071</v>
      </c>
      <c r="D1690" s="25">
        <v>42059.0</v>
      </c>
      <c r="E1690" s="26" t="s">
        <v>60</v>
      </c>
      <c r="F1690" s="25"/>
      <c r="G1690" s="26" t="s">
        <v>62</v>
      </c>
      <c r="H1690" s="27"/>
      <c r="I1690" s="28"/>
      <c r="J1690" s="21"/>
      <c r="K1690" s="21"/>
      <c r="L1690" s="21"/>
      <c r="M1690" s="21"/>
      <c r="N1690" s="22">
        <f t="shared" si="2"/>
        <v>46206</v>
      </c>
      <c r="O1690" s="23">
        <f>'RESOLUCIONES EPG'!$N1690-'RESOLUCIONES EPG'!$D1690</f>
        <v>4147</v>
      </c>
    </row>
    <row r="1691" ht="16.5" customHeight="1">
      <c r="A1691" s="58"/>
      <c r="B1691" s="24"/>
      <c r="C1691" s="24">
        <v>156.437715425153</v>
      </c>
      <c r="D1691" s="25">
        <v>42059.0</v>
      </c>
      <c r="E1691" s="26" t="s">
        <v>60</v>
      </c>
      <c r="F1691" s="25"/>
      <c r="G1691" s="26" t="s">
        <v>63</v>
      </c>
      <c r="H1691" s="27"/>
      <c r="I1691" s="28"/>
      <c r="J1691" s="21"/>
      <c r="K1691" s="21"/>
      <c r="L1691" s="21"/>
      <c r="M1691" s="21"/>
      <c r="N1691" s="22">
        <f t="shared" si="2"/>
        <v>46206</v>
      </c>
      <c r="O1691" s="23">
        <f>'RESOLUCIONES EPG'!$N1691-'RESOLUCIONES EPG'!$D1691</f>
        <v>4147</v>
      </c>
    </row>
    <row r="1692" ht="16.5" customHeight="1">
      <c r="A1692" s="58"/>
      <c r="B1692" s="24"/>
      <c r="C1692" s="24">
        <v>157.432295969235</v>
      </c>
      <c r="D1692" s="25">
        <v>42059.0</v>
      </c>
      <c r="E1692" s="26" t="s">
        <v>60</v>
      </c>
      <c r="F1692" s="25"/>
      <c r="G1692" s="26" t="s">
        <v>64</v>
      </c>
      <c r="H1692" s="27"/>
      <c r="I1692" s="28"/>
      <c r="J1692" s="21"/>
      <c r="K1692" s="21"/>
      <c r="L1692" s="21"/>
      <c r="M1692" s="21"/>
      <c r="N1692" s="22">
        <f t="shared" si="2"/>
        <v>46206</v>
      </c>
      <c r="O1692" s="23">
        <f>'RESOLUCIONES EPG'!$N1692-'RESOLUCIONES EPG'!$D1692</f>
        <v>4147</v>
      </c>
    </row>
    <row r="1693" ht="16.5" customHeight="1">
      <c r="A1693" s="101"/>
      <c r="B1693" s="24"/>
      <c r="C1693" s="24">
        <v>158.426876513317</v>
      </c>
      <c r="D1693" s="25">
        <v>42059.0</v>
      </c>
      <c r="E1693" s="26" t="s">
        <v>60</v>
      </c>
      <c r="F1693" s="25"/>
      <c r="G1693" s="26" t="s">
        <v>65</v>
      </c>
      <c r="H1693" s="27"/>
      <c r="I1693" s="28"/>
      <c r="J1693" s="21"/>
      <c r="K1693" s="21"/>
      <c r="L1693" s="21"/>
      <c r="M1693" s="21"/>
      <c r="N1693" s="22">
        <f t="shared" si="2"/>
        <v>46206</v>
      </c>
      <c r="O1693" s="23">
        <f>'RESOLUCIONES EPG'!$N1693-'RESOLUCIONES EPG'!$D1693</f>
        <v>4147</v>
      </c>
    </row>
    <row r="1694" ht="16.5" customHeight="1">
      <c r="A1694" s="58"/>
      <c r="B1694" s="24">
        <v>26203.477124183</v>
      </c>
      <c r="C1694" s="24">
        <v>159.421457057399</v>
      </c>
      <c r="D1694" s="25">
        <v>42061.0</v>
      </c>
      <c r="E1694" s="26" t="s">
        <v>66</v>
      </c>
      <c r="F1694" s="25"/>
      <c r="G1694" s="26" t="s">
        <v>28</v>
      </c>
      <c r="H1694" s="27"/>
      <c r="I1694" s="28"/>
      <c r="J1694" s="21"/>
      <c r="K1694" s="21"/>
      <c r="L1694" s="21"/>
      <c r="M1694" s="21"/>
      <c r="N1694" s="22">
        <f t="shared" si="2"/>
        <v>46206</v>
      </c>
      <c r="O1694" s="23">
        <f>'RESOLUCIONES EPG'!$N1694-'RESOLUCIONES EPG'!$D1694</f>
        <v>4145</v>
      </c>
    </row>
    <row r="1695" ht="16.5" customHeight="1">
      <c r="A1695" s="101"/>
      <c r="B1695" s="24">
        <v>26439.117991056</v>
      </c>
      <c r="C1695" s="24">
        <v>160.416037601481</v>
      </c>
      <c r="D1695" s="25">
        <v>42061.0</v>
      </c>
      <c r="E1695" s="26" t="s">
        <v>67</v>
      </c>
      <c r="F1695" s="25"/>
      <c r="G1695" s="26" t="s">
        <v>18</v>
      </c>
      <c r="H1695" s="27"/>
      <c r="I1695" s="28"/>
      <c r="J1695" s="21"/>
      <c r="K1695" s="21"/>
      <c r="L1695" s="21"/>
      <c r="M1695" s="21"/>
      <c r="N1695" s="22">
        <f t="shared" si="2"/>
        <v>46206</v>
      </c>
      <c r="O1695" s="23">
        <f>'RESOLUCIONES EPG'!$N1695-'RESOLUCIONES EPG'!$D1695</f>
        <v>4145</v>
      </c>
    </row>
    <row r="1696" ht="16.5" customHeight="1">
      <c r="A1696" s="58"/>
      <c r="B1696" s="24">
        <v>26674.7588579291</v>
      </c>
      <c r="C1696" s="24">
        <v>161.410618145563</v>
      </c>
      <c r="D1696" s="25">
        <v>42061.0</v>
      </c>
      <c r="E1696" s="26" t="s">
        <v>17</v>
      </c>
      <c r="F1696" s="25"/>
      <c r="G1696" s="26" t="s">
        <v>28</v>
      </c>
      <c r="H1696" s="27"/>
      <c r="I1696" s="28"/>
      <c r="J1696" s="21"/>
      <c r="K1696" s="21"/>
      <c r="L1696" s="21"/>
      <c r="M1696" s="21"/>
      <c r="N1696" s="22">
        <f t="shared" si="2"/>
        <v>46206</v>
      </c>
      <c r="O1696" s="23">
        <f>'RESOLUCIONES EPG'!$N1696-'RESOLUCIONES EPG'!$D1696</f>
        <v>4145</v>
      </c>
    </row>
    <row r="1697" ht="16.5" customHeight="1">
      <c r="A1697" s="100"/>
      <c r="B1697" s="24">
        <v>26910.3997248022</v>
      </c>
      <c r="C1697" s="24">
        <v>162.405198689645</v>
      </c>
      <c r="D1697" s="25">
        <v>42061.0</v>
      </c>
      <c r="E1697" s="26" t="s">
        <v>20</v>
      </c>
      <c r="F1697" s="25"/>
      <c r="G1697" s="26" t="s">
        <v>68</v>
      </c>
      <c r="H1697" s="27"/>
      <c r="I1697" s="28"/>
      <c r="J1697" s="21"/>
      <c r="K1697" s="21"/>
      <c r="L1697" s="21"/>
      <c r="M1697" s="21"/>
      <c r="N1697" s="22">
        <f t="shared" si="2"/>
        <v>46206</v>
      </c>
      <c r="O1697" s="23">
        <f>'RESOLUCIONES EPG'!$N1697-'RESOLUCIONES EPG'!$D1697</f>
        <v>4145</v>
      </c>
    </row>
    <row r="1698" ht="16.5" customHeight="1">
      <c r="A1698" s="101"/>
      <c r="B1698" s="24">
        <v>27146.0405916752</v>
      </c>
      <c r="C1698" s="24">
        <v>163.399779233727</v>
      </c>
      <c r="D1698" s="25">
        <v>42061.0</v>
      </c>
      <c r="E1698" s="26" t="s">
        <v>69</v>
      </c>
      <c r="F1698" s="25"/>
      <c r="G1698" s="26" t="s">
        <v>70</v>
      </c>
      <c r="H1698" s="27"/>
      <c r="I1698" s="28"/>
      <c r="J1698" s="21"/>
      <c r="K1698" s="21"/>
      <c r="L1698" s="21"/>
      <c r="M1698" s="21"/>
      <c r="N1698" s="22">
        <f t="shared" si="2"/>
        <v>46206</v>
      </c>
      <c r="O1698" s="23">
        <f>'RESOLUCIONES EPG'!$N1698-'RESOLUCIONES EPG'!$D1698</f>
        <v>4145</v>
      </c>
    </row>
    <row r="1699" ht="16.5" customHeight="1">
      <c r="A1699" s="103"/>
      <c r="B1699" s="24">
        <v>27381.6814585483</v>
      </c>
      <c r="C1699" s="24">
        <v>164.394359777809</v>
      </c>
      <c r="D1699" s="25">
        <v>42061.0</v>
      </c>
      <c r="E1699" s="26" t="s">
        <v>71</v>
      </c>
      <c r="F1699" s="25"/>
      <c r="G1699" s="26" t="s">
        <v>18</v>
      </c>
      <c r="H1699" s="27"/>
      <c r="I1699" s="28"/>
      <c r="J1699" s="21"/>
      <c r="K1699" s="21"/>
      <c r="L1699" s="21"/>
      <c r="M1699" s="21"/>
      <c r="N1699" s="22">
        <f t="shared" si="2"/>
        <v>46206</v>
      </c>
      <c r="O1699" s="23">
        <f>'RESOLUCIONES EPG'!$N1699-'RESOLUCIONES EPG'!$D1699</f>
        <v>4145</v>
      </c>
    </row>
    <row r="1700" ht="16.5" customHeight="1">
      <c r="A1700" s="58"/>
      <c r="B1700" s="24">
        <v>27617.3223254214</v>
      </c>
      <c r="C1700" s="24">
        <v>165.388940321892</v>
      </c>
      <c r="D1700" s="25">
        <v>42061.0</v>
      </c>
      <c r="E1700" s="26" t="s">
        <v>72</v>
      </c>
      <c r="F1700" s="25"/>
      <c r="G1700" s="26" t="s">
        <v>18</v>
      </c>
      <c r="H1700" s="27"/>
      <c r="I1700" s="28"/>
      <c r="J1700" s="21"/>
      <c r="K1700" s="21"/>
      <c r="L1700" s="21"/>
      <c r="M1700" s="21"/>
      <c r="N1700" s="22">
        <f t="shared" si="2"/>
        <v>46206</v>
      </c>
      <c r="O1700" s="23">
        <f>'RESOLUCIONES EPG'!$N1700-'RESOLUCIONES EPG'!$D1700</f>
        <v>4145</v>
      </c>
    </row>
    <row r="1701" ht="16.5" customHeight="1">
      <c r="A1701" s="103"/>
      <c r="B1701" s="24">
        <v>27852.9631922944</v>
      </c>
      <c r="C1701" s="24">
        <v>166.383520865974</v>
      </c>
      <c r="D1701" s="25">
        <v>42061.0</v>
      </c>
      <c r="E1701" s="26" t="s">
        <v>73</v>
      </c>
      <c r="F1701" s="25"/>
      <c r="G1701" s="26" t="s">
        <v>18</v>
      </c>
      <c r="H1701" s="27"/>
      <c r="I1701" s="28"/>
      <c r="J1701" s="21"/>
      <c r="K1701" s="21"/>
      <c r="L1701" s="21"/>
      <c r="M1701" s="21"/>
      <c r="N1701" s="22">
        <f t="shared" si="2"/>
        <v>46206</v>
      </c>
      <c r="O1701" s="23">
        <f>'RESOLUCIONES EPG'!$N1701-'RESOLUCIONES EPG'!$D1701</f>
        <v>4145</v>
      </c>
    </row>
    <row r="1702" ht="16.5" customHeight="1">
      <c r="A1702" s="100"/>
      <c r="B1702" s="24">
        <v>28088.6040591675</v>
      </c>
      <c r="C1702" s="24">
        <v>167.378101410056</v>
      </c>
      <c r="D1702" s="25">
        <v>42061.0</v>
      </c>
      <c r="E1702" s="26" t="s">
        <v>74</v>
      </c>
      <c r="F1702" s="25"/>
      <c r="G1702" s="26" t="s">
        <v>42</v>
      </c>
      <c r="H1702" s="27"/>
      <c r="I1702" s="28"/>
      <c r="J1702" s="21"/>
      <c r="K1702" s="21"/>
      <c r="L1702" s="21"/>
      <c r="M1702" s="21"/>
      <c r="N1702" s="22">
        <f t="shared" si="2"/>
        <v>46206</v>
      </c>
      <c r="O1702" s="23">
        <f>'RESOLUCIONES EPG'!$N1702-'RESOLUCIONES EPG'!$D1702</f>
        <v>4145</v>
      </c>
    </row>
    <row r="1703" ht="16.5" customHeight="1">
      <c r="A1703" s="58"/>
      <c r="B1703" s="24">
        <v>28324.2449260406</v>
      </c>
      <c r="C1703" s="24">
        <v>168.372681954138</v>
      </c>
      <c r="D1703" s="25">
        <v>42061.0</v>
      </c>
      <c r="E1703" s="26" t="s">
        <v>75</v>
      </c>
      <c r="F1703" s="25"/>
      <c r="G1703" s="26" t="s">
        <v>42</v>
      </c>
      <c r="H1703" s="27"/>
      <c r="I1703" s="28"/>
      <c r="J1703" s="21"/>
      <c r="K1703" s="21"/>
      <c r="L1703" s="21"/>
      <c r="M1703" s="21"/>
      <c r="N1703" s="22">
        <f t="shared" si="2"/>
        <v>46206</v>
      </c>
      <c r="O1703" s="23">
        <f>'RESOLUCIONES EPG'!$N1703-'RESOLUCIONES EPG'!$D1703</f>
        <v>4145</v>
      </c>
    </row>
    <row r="1704" ht="16.5" customHeight="1">
      <c r="A1704" s="58"/>
      <c r="B1704" s="24">
        <v>28559.8857929136</v>
      </c>
      <c r="C1704" s="24">
        <v>169.36726249822</v>
      </c>
      <c r="D1704" s="25">
        <v>42061.0</v>
      </c>
      <c r="E1704" s="26" t="s">
        <v>76</v>
      </c>
      <c r="F1704" s="25"/>
      <c r="G1704" s="26" t="s">
        <v>18</v>
      </c>
      <c r="H1704" s="27"/>
      <c r="I1704" s="28"/>
      <c r="J1704" s="21"/>
      <c r="K1704" s="21"/>
      <c r="L1704" s="21"/>
      <c r="M1704" s="21"/>
      <c r="N1704" s="22">
        <f t="shared" si="2"/>
        <v>46206</v>
      </c>
      <c r="O1704" s="23">
        <f>'RESOLUCIONES EPG'!$N1704-'RESOLUCIONES EPG'!$D1704</f>
        <v>4145</v>
      </c>
    </row>
    <row r="1705" ht="16.5" customHeight="1">
      <c r="A1705" s="58"/>
      <c r="B1705" s="24">
        <v>28795.5266597867</v>
      </c>
      <c r="C1705" s="24">
        <v>170.361843042302</v>
      </c>
      <c r="D1705" s="25">
        <v>42061.0</v>
      </c>
      <c r="E1705" s="26" t="s">
        <v>77</v>
      </c>
      <c r="F1705" s="25"/>
      <c r="G1705" s="26" t="s">
        <v>18</v>
      </c>
      <c r="H1705" s="27"/>
      <c r="I1705" s="28"/>
      <c r="J1705" s="21"/>
      <c r="K1705" s="21"/>
      <c r="L1705" s="21"/>
      <c r="M1705" s="21"/>
      <c r="N1705" s="22">
        <f t="shared" si="2"/>
        <v>46206</v>
      </c>
      <c r="O1705" s="23">
        <f>'RESOLUCIONES EPG'!$N1705-'RESOLUCIONES EPG'!$D1705</f>
        <v>4145</v>
      </c>
    </row>
    <row r="1706" ht="16.5" customHeight="1">
      <c r="A1706" s="101"/>
      <c r="B1706" s="24">
        <v>29031.1675266598</v>
      </c>
      <c r="C1706" s="24">
        <v>171.356423586384</v>
      </c>
      <c r="D1706" s="25">
        <v>42061.0</v>
      </c>
      <c r="E1706" s="26" t="s">
        <v>78</v>
      </c>
      <c r="F1706" s="25"/>
      <c r="G1706" s="26" t="s">
        <v>28</v>
      </c>
      <c r="H1706" s="27"/>
      <c r="I1706" s="28"/>
      <c r="J1706" s="21"/>
      <c r="K1706" s="21"/>
      <c r="L1706" s="21"/>
      <c r="M1706" s="21"/>
      <c r="N1706" s="22">
        <f t="shared" si="2"/>
        <v>46206</v>
      </c>
      <c r="O1706" s="23">
        <f>'RESOLUCIONES EPG'!$N1706-'RESOLUCIONES EPG'!$D1706</f>
        <v>4145</v>
      </c>
    </row>
    <row r="1707" ht="16.5" customHeight="1">
      <c r="A1707" s="103"/>
      <c r="B1707" s="24">
        <v>29266.8083935328</v>
      </c>
      <c r="C1707" s="24">
        <v>172.351004130466</v>
      </c>
      <c r="D1707" s="25">
        <v>42061.0</v>
      </c>
      <c r="E1707" s="26" t="s">
        <v>79</v>
      </c>
      <c r="F1707" s="25"/>
      <c r="G1707" s="26" t="s">
        <v>28</v>
      </c>
      <c r="H1707" s="27"/>
      <c r="I1707" s="28"/>
      <c r="J1707" s="21"/>
      <c r="K1707" s="21"/>
      <c r="L1707" s="21"/>
      <c r="M1707" s="21"/>
      <c r="N1707" s="22">
        <f t="shared" si="2"/>
        <v>46206</v>
      </c>
      <c r="O1707" s="23">
        <f>'RESOLUCIONES EPG'!$N1707-'RESOLUCIONES EPG'!$D1707</f>
        <v>4145</v>
      </c>
    </row>
    <row r="1708" ht="16.5" customHeight="1">
      <c r="A1708" s="58"/>
      <c r="B1708" s="24">
        <v>29502.4492604059</v>
      </c>
      <c r="C1708" s="24">
        <v>173.345584674548</v>
      </c>
      <c r="D1708" s="25">
        <v>42061.0</v>
      </c>
      <c r="E1708" s="26" t="s">
        <v>80</v>
      </c>
      <c r="F1708" s="25"/>
      <c r="G1708" s="26" t="s">
        <v>18</v>
      </c>
      <c r="H1708" s="27"/>
      <c r="I1708" s="28"/>
      <c r="J1708" s="21"/>
      <c r="K1708" s="21"/>
      <c r="L1708" s="21"/>
      <c r="M1708" s="21"/>
      <c r="N1708" s="22">
        <f t="shared" si="2"/>
        <v>46206</v>
      </c>
      <c r="O1708" s="23">
        <f>'RESOLUCIONES EPG'!$N1708-'RESOLUCIONES EPG'!$D1708</f>
        <v>4145</v>
      </c>
    </row>
    <row r="1709" ht="16.5" customHeight="1">
      <c r="A1709" s="103"/>
      <c r="B1709" s="24">
        <v>29738.0901272789</v>
      </c>
      <c r="C1709" s="24">
        <v>174.34016521863</v>
      </c>
      <c r="D1709" s="25">
        <v>42061.0</v>
      </c>
      <c r="E1709" s="26" t="s">
        <v>81</v>
      </c>
      <c r="F1709" s="25"/>
      <c r="G1709" s="26" t="s">
        <v>28</v>
      </c>
      <c r="H1709" s="27"/>
      <c r="I1709" s="28"/>
      <c r="J1709" s="21"/>
      <c r="K1709" s="21"/>
      <c r="L1709" s="21"/>
      <c r="M1709" s="21"/>
      <c r="N1709" s="22">
        <f t="shared" si="2"/>
        <v>46206</v>
      </c>
      <c r="O1709" s="23">
        <f>'RESOLUCIONES EPG'!$N1709-'RESOLUCIONES EPG'!$D1709</f>
        <v>4145</v>
      </c>
    </row>
    <row r="1710" ht="16.5" customHeight="1">
      <c r="A1710" s="58"/>
      <c r="B1710" s="24">
        <v>29973.730994152</v>
      </c>
      <c r="C1710" s="24">
        <v>175.334745762712</v>
      </c>
      <c r="D1710" s="25">
        <v>42061.0</v>
      </c>
      <c r="E1710" s="26" t="s">
        <v>82</v>
      </c>
      <c r="F1710" s="25"/>
      <c r="G1710" s="26" t="s">
        <v>42</v>
      </c>
      <c r="H1710" s="27"/>
      <c r="I1710" s="28"/>
      <c r="J1710" s="21"/>
      <c r="K1710" s="21"/>
      <c r="L1710" s="21"/>
      <c r="M1710" s="21"/>
      <c r="N1710" s="22">
        <f t="shared" si="2"/>
        <v>46206</v>
      </c>
      <c r="O1710" s="23">
        <f>'RESOLUCIONES EPG'!$N1710-'RESOLUCIONES EPG'!$D1710</f>
        <v>4145</v>
      </c>
    </row>
    <row r="1711" ht="16.5" customHeight="1">
      <c r="A1711" s="58"/>
      <c r="B1711" s="24">
        <v>30209.3718610251</v>
      </c>
      <c r="C1711" s="24">
        <v>176.329326306794</v>
      </c>
      <c r="D1711" s="25">
        <v>42061.0</v>
      </c>
      <c r="E1711" s="26" t="s">
        <v>83</v>
      </c>
      <c r="F1711" s="25"/>
      <c r="G1711" s="26" t="s">
        <v>28</v>
      </c>
      <c r="H1711" s="27"/>
      <c r="I1711" s="28"/>
      <c r="J1711" s="21"/>
      <c r="K1711" s="21"/>
      <c r="L1711" s="21"/>
      <c r="M1711" s="21"/>
      <c r="N1711" s="22">
        <f t="shared" si="2"/>
        <v>46206</v>
      </c>
      <c r="O1711" s="23">
        <f>'RESOLUCIONES EPG'!$N1711-'RESOLUCIONES EPG'!$D1711</f>
        <v>4145</v>
      </c>
    </row>
    <row r="1712" ht="16.5" customHeight="1">
      <c r="A1712" s="103"/>
      <c r="B1712" s="24"/>
      <c r="C1712" s="24">
        <v>177.323906850876</v>
      </c>
      <c r="D1712" s="25">
        <v>42066.0</v>
      </c>
      <c r="E1712" s="26"/>
      <c r="F1712" s="25"/>
      <c r="G1712" s="26" t="s">
        <v>84</v>
      </c>
      <c r="H1712" s="27"/>
      <c r="I1712" s="28"/>
      <c r="J1712" s="21"/>
      <c r="K1712" s="21"/>
      <c r="L1712" s="21"/>
      <c r="M1712" s="21"/>
      <c r="N1712" s="22">
        <f t="shared" si="2"/>
        <v>46206</v>
      </c>
      <c r="O1712" s="23">
        <f>'RESOLUCIONES EPG'!$N1712-'RESOLUCIONES EPG'!$D1712</f>
        <v>4140</v>
      </c>
    </row>
    <row r="1713" ht="16.5" customHeight="1">
      <c r="A1713" s="103"/>
      <c r="B1713" s="24">
        <v>6892.66666666667</v>
      </c>
      <c r="C1713" s="24">
        <v>178.318487394958</v>
      </c>
      <c r="D1713" s="25">
        <v>42068.0</v>
      </c>
      <c r="E1713" s="26" t="s">
        <v>67</v>
      </c>
      <c r="F1713" s="25"/>
      <c r="G1713" s="26" t="s">
        <v>28</v>
      </c>
      <c r="H1713" s="27"/>
      <c r="I1713" s="28"/>
      <c r="J1713" s="21"/>
      <c r="K1713" s="21"/>
      <c r="L1713" s="21"/>
      <c r="M1713" s="21"/>
      <c r="N1713" s="22">
        <f t="shared" si="2"/>
        <v>46206</v>
      </c>
      <c r="O1713" s="23">
        <f>'RESOLUCIONES EPG'!$N1713-'RESOLUCIONES EPG'!$D1713</f>
        <v>4138</v>
      </c>
    </row>
    <row r="1714" ht="16.5" customHeight="1">
      <c r="A1714" s="101"/>
      <c r="B1714" s="24">
        <v>6830.16666666667</v>
      </c>
      <c r="C1714" s="24">
        <v>179.31306793904</v>
      </c>
      <c r="D1714" s="25">
        <v>42068.0</v>
      </c>
      <c r="E1714" s="26" t="s">
        <v>85</v>
      </c>
      <c r="F1714" s="25" t="s">
        <v>86</v>
      </c>
      <c r="G1714" s="26" t="s">
        <v>18</v>
      </c>
      <c r="H1714" s="27"/>
      <c r="I1714" s="28"/>
      <c r="J1714" s="21"/>
      <c r="K1714" s="21"/>
      <c r="L1714" s="21"/>
      <c r="M1714" s="21"/>
      <c r="N1714" s="22">
        <f t="shared" si="2"/>
        <v>46206</v>
      </c>
      <c r="O1714" s="23">
        <f>'RESOLUCIONES EPG'!$N1714-'RESOLUCIONES EPG'!$D1714</f>
        <v>4138</v>
      </c>
    </row>
    <row r="1715" ht="16.5" customHeight="1">
      <c r="A1715" s="58"/>
      <c r="B1715" s="24">
        <v>6767.66666666667</v>
      </c>
      <c r="C1715" s="24">
        <v>180.307648483122</v>
      </c>
      <c r="D1715" s="25">
        <v>42068.0</v>
      </c>
      <c r="E1715" s="26" t="s">
        <v>80</v>
      </c>
      <c r="F1715" s="25"/>
      <c r="G1715" s="26" t="s">
        <v>28</v>
      </c>
      <c r="H1715" s="27"/>
      <c r="I1715" s="28"/>
      <c r="J1715" s="21"/>
      <c r="K1715" s="21"/>
      <c r="L1715" s="21"/>
      <c r="M1715" s="21"/>
      <c r="N1715" s="22">
        <f t="shared" si="2"/>
        <v>46206</v>
      </c>
      <c r="O1715" s="23">
        <f>'RESOLUCIONES EPG'!$N1715-'RESOLUCIONES EPG'!$D1715</f>
        <v>4138</v>
      </c>
    </row>
    <row r="1716" ht="16.5" customHeight="1">
      <c r="A1716" s="103"/>
      <c r="B1716" s="24"/>
      <c r="C1716" s="24">
        <v>181.302229027204</v>
      </c>
      <c r="D1716" s="25">
        <v>42072.0</v>
      </c>
      <c r="E1716" s="26" t="s">
        <v>2209</v>
      </c>
      <c r="F1716" s="25"/>
      <c r="G1716" s="26" t="s">
        <v>87</v>
      </c>
      <c r="H1716" s="27"/>
      <c r="I1716" s="28"/>
      <c r="J1716" s="21"/>
      <c r="K1716" s="21"/>
      <c r="L1716" s="21"/>
      <c r="M1716" s="21"/>
      <c r="N1716" s="22">
        <f t="shared" si="2"/>
        <v>46206</v>
      </c>
      <c r="O1716" s="23">
        <f>'RESOLUCIONES EPG'!$N1716-'RESOLUCIONES EPG'!$D1716</f>
        <v>4134</v>
      </c>
    </row>
    <row r="1717" ht="16.5" customHeight="1">
      <c r="A1717" s="103"/>
      <c r="B1717" s="24">
        <v>12041.2617946346</v>
      </c>
      <c r="C1717" s="24">
        <v>182.296809571286</v>
      </c>
      <c r="D1717" s="25">
        <v>42072.0</v>
      </c>
      <c r="E1717" s="26" t="s">
        <v>88</v>
      </c>
      <c r="F1717" s="25"/>
      <c r="G1717" s="26" t="s">
        <v>89</v>
      </c>
      <c r="H1717" s="27" t="s">
        <v>90</v>
      </c>
      <c r="I1717" s="28"/>
      <c r="J1717" s="21"/>
      <c r="K1717" s="21"/>
      <c r="L1717" s="21"/>
      <c r="M1717" s="21"/>
      <c r="N1717" s="22">
        <f t="shared" si="2"/>
        <v>46206</v>
      </c>
      <c r="O1717" s="23">
        <f>'RESOLUCIONES EPG'!$N1717-'RESOLUCIONES EPG'!$D1717</f>
        <v>4134</v>
      </c>
    </row>
    <row r="1718" ht="16.5" customHeight="1">
      <c r="A1718" s="58"/>
      <c r="B1718" s="24">
        <v>11987.8640148011</v>
      </c>
      <c r="C1718" s="24">
        <v>183.291390115368</v>
      </c>
      <c r="D1718" s="25">
        <v>42076.0</v>
      </c>
      <c r="E1718" s="26" t="s">
        <v>91</v>
      </c>
      <c r="F1718" s="25"/>
      <c r="G1718" s="26" t="s">
        <v>50</v>
      </c>
      <c r="H1718" s="27"/>
      <c r="I1718" s="28"/>
      <c r="J1718" s="21"/>
      <c r="K1718" s="21"/>
      <c r="L1718" s="21"/>
      <c r="M1718" s="21"/>
      <c r="N1718" s="22">
        <f t="shared" si="2"/>
        <v>46206</v>
      </c>
      <c r="O1718" s="23">
        <f>'RESOLUCIONES EPG'!$N1718-'RESOLUCIONES EPG'!$D1718</f>
        <v>4130</v>
      </c>
    </row>
    <row r="1719" ht="16.5" customHeight="1">
      <c r="A1719" s="58"/>
      <c r="B1719" s="24">
        <v>11934.4662349676</v>
      </c>
      <c r="C1719" s="24">
        <v>184.28597065945</v>
      </c>
      <c r="D1719" s="25">
        <v>42076.0</v>
      </c>
      <c r="E1719" s="26" t="s">
        <v>92</v>
      </c>
      <c r="F1719" s="25" t="s">
        <v>93</v>
      </c>
      <c r="G1719" s="26" t="s">
        <v>18</v>
      </c>
      <c r="H1719" s="27"/>
      <c r="I1719" s="28"/>
      <c r="J1719" s="21"/>
      <c r="K1719" s="21"/>
      <c r="L1719" s="21"/>
      <c r="M1719" s="21"/>
      <c r="N1719" s="22">
        <f t="shared" si="2"/>
        <v>46206</v>
      </c>
      <c r="O1719" s="23">
        <f>'RESOLUCIONES EPG'!$N1719-'RESOLUCIONES EPG'!$D1719</f>
        <v>4130</v>
      </c>
    </row>
    <row r="1720" ht="16.5" customHeight="1">
      <c r="A1720" s="101"/>
      <c r="B1720" s="24">
        <v>11881.0684551341</v>
      </c>
      <c r="C1720" s="24">
        <v>185.280551203532</v>
      </c>
      <c r="D1720" s="25">
        <v>42076.0</v>
      </c>
      <c r="E1720" s="26" t="s">
        <v>94</v>
      </c>
      <c r="F1720" s="25"/>
      <c r="G1720" s="26" t="s">
        <v>50</v>
      </c>
      <c r="H1720" s="27"/>
      <c r="I1720" s="28"/>
      <c r="J1720" s="21"/>
      <c r="K1720" s="21"/>
      <c r="L1720" s="21"/>
      <c r="M1720" s="21"/>
      <c r="N1720" s="22">
        <f t="shared" si="2"/>
        <v>46206</v>
      </c>
      <c r="O1720" s="23">
        <f>'RESOLUCIONES EPG'!$N1720-'RESOLUCIONES EPG'!$D1720</f>
        <v>4130</v>
      </c>
    </row>
    <row r="1721" ht="16.5" customHeight="1">
      <c r="A1721" s="102"/>
      <c r="B1721" s="24">
        <v>11827.6706753006</v>
      </c>
      <c r="C1721" s="24">
        <v>186.275131747614</v>
      </c>
      <c r="D1721" s="25">
        <v>42076.0</v>
      </c>
      <c r="E1721" s="26" t="s">
        <v>95</v>
      </c>
      <c r="F1721" s="30" t="s">
        <v>96</v>
      </c>
      <c r="G1721" s="26" t="s">
        <v>18</v>
      </c>
      <c r="H1721" s="27"/>
      <c r="I1721" s="28"/>
      <c r="J1721" s="21"/>
      <c r="K1721" s="21"/>
      <c r="L1721" s="21"/>
      <c r="M1721" s="21"/>
      <c r="N1721" s="22">
        <f t="shared" si="2"/>
        <v>46206</v>
      </c>
      <c r="O1721" s="23">
        <f>'RESOLUCIONES EPG'!$N1721-'RESOLUCIONES EPG'!$D1721</f>
        <v>4130</v>
      </c>
    </row>
    <row r="1722" ht="16.5" customHeight="1">
      <c r="A1722" s="103"/>
      <c r="B1722" s="24">
        <v>11774.2728954672</v>
      </c>
      <c r="C1722" s="24">
        <v>187.269712291696</v>
      </c>
      <c r="D1722" s="25">
        <v>42076.0</v>
      </c>
      <c r="E1722" s="26" t="s">
        <v>97</v>
      </c>
      <c r="F1722" s="25"/>
      <c r="G1722" s="26" t="s">
        <v>18</v>
      </c>
      <c r="H1722" s="27"/>
      <c r="I1722" s="28"/>
      <c r="J1722" s="21"/>
      <c r="K1722" s="21"/>
      <c r="L1722" s="21"/>
      <c r="M1722" s="21"/>
      <c r="N1722" s="22">
        <f t="shared" si="2"/>
        <v>46206</v>
      </c>
      <c r="O1722" s="23">
        <f>'RESOLUCIONES EPG'!$N1722-'RESOLUCIONES EPG'!$D1722</f>
        <v>4130</v>
      </c>
    </row>
    <row r="1723" ht="16.5" customHeight="1">
      <c r="A1723" s="58"/>
      <c r="B1723" s="24">
        <v>11720.8751156337</v>
      </c>
      <c r="C1723" s="24">
        <v>188.264292835778</v>
      </c>
      <c r="D1723" s="25">
        <v>42076.0</v>
      </c>
      <c r="E1723" s="26" t="s">
        <v>98</v>
      </c>
      <c r="F1723" s="25"/>
      <c r="G1723" s="26" t="s">
        <v>89</v>
      </c>
      <c r="H1723" s="27" t="s">
        <v>90</v>
      </c>
      <c r="I1723" s="28"/>
      <c r="J1723" s="21"/>
      <c r="K1723" s="21"/>
      <c r="L1723" s="21"/>
      <c r="M1723" s="21"/>
      <c r="N1723" s="22">
        <f t="shared" si="2"/>
        <v>46206</v>
      </c>
      <c r="O1723" s="23">
        <f>'RESOLUCIONES EPG'!$N1723-'RESOLUCIONES EPG'!$D1723</f>
        <v>4130</v>
      </c>
    </row>
    <row r="1724" ht="16.5" customHeight="1">
      <c r="A1724" s="101"/>
      <c r="B1724" s="24">
        <v>11667.4773358002</v>
      </c>
      <c r="C1724" s="24">
        <v>189.25887337986</v>
      </c>
      <c r="D1724" s="25">
        <v>42076.0</v>
      </c>
      <c r="E1724" s="26" t="s">
        <v>99</v>
      </c>
      <c r="F1724" s="25"/>
      <c r="G1724" s="26" t="s">
        <v>28</v>
      </c>
      <c r="H1724" s="27"/>
      <c r="I1724" s="28"/>
      <c r="J1724" s="21"/>
      <c r="K1724" s="21"/>
      <c r="L1724" s="21"/>
      <c r="M1724" s="21"/>
      <c r="N1724" s="22">
        <f t="shared" si="2"/>
        <v>46206</v>
      </c>
      <c r="O1724" s="23">
        <f>'RESOLUCIONES EPG'!$N1724-'RESOLUCIONES EPG'!$D1724</f>
        <v>4130</v>
      </c>
    </row>
    <row r="1725" ht="16.5" customHeight="1">
      <c r="A1725" s="58"/>
      <c r="B1725" s="24">
        <v>11614.0795559667</v>
      </c>
      <c r="C1725" s="24">
        <v>190.253453923943</v>
      </c>
      <c r="D1725" s="25">
        <v>42076.0</v>
      </c>
      <c r="E1725" s="26" t="s">
        <v>100</v>
      </c>
      <c r="F1725" s="25"/>
      <c r="G1725" s="26" t="s">
        <v>28</v>
      </c>
      <c r="H1725" s="27"/>
      <c r="I1725" s="28"/>
      <c r="J1725" s="21"/>
      <c r="K1725" s="21"/>
      <c r="L1725" s="21"/>
      <c r="M1725" s="21"/>
      <c r="N1725" s="22">
        <f t="shared" si="2"/>
        <v>46206</v>
      </c>
      <c r="O1725" s="23">
        <f>'RESOLUCIONES EPG'!$N1725-'RESOLUCIONES EPG'!$D1725</f>
        <v>4130</v>
      </c>
    </row>
    <row r="1726" ht="16.5" customHeight="1">
      <c r="A1726" s="103"/>
      <c r="B1726" s="24">
        <v>11560.6817761332</v>
      </c>
      <c r="C1726" s="24">
        <v>191.248034468025</v>
      </c>
      <c r="D1726" s="25">
        <v>42080.0</v>
      </c>
      <c r="E1726" s="26" t="s">
        <v>101</v>
      </c>
      <c r="F1726" s="25"/>
      <c r="G1726" s="26" t="s">
        <v>42</v>
      </c>
      <c r="H1726" s="27"/>
      <c r="I1726" s="28"/>
      <c r="J1726" s="21"/>
      <c r="K1726" s="21"/>
      <c r="L1726" s="21"/>
      <c r="M1726" s="21"/>
      <c r="N1726" s="22">
        <f t="shared" si="2"/>
        <v>46206</v>
      </c>
      <c r="O1726" s="23">
        <f>'RESOLUCIONES EPG'!$N1726-'RESOLUCIONES EPG'!$D1726</f>
        <v>4126</v>
      </c>
    </row>
    <row r="1727" ht="16.5" customHeight="1">
      <c r="A1727" s="58"/>
      <c r="B1727" s="24">
        <v>11507.2839962997</v>
      </c>
      <c r="C1727" s="24">
        <v>192.242615012107</v>
      </c>
      <c r="D1727" s="25">
        <v>42080.0</v>
      </c>
      <c r="E1727" s="26" t="s">
        <v>44</v>
      </c>
      <c r="F1727" s="25"/>
      <c r="G1727" s="26" t="s">
        <v>28</v>
      </c>
      <c r="H1727" s="27"/>
      <c r="I1727" s="28"/>
      <c r="J1727" s="21"/>
      <c r="K1727" s="21"/>
      <c r="L1727" s="21"/>
      <c r="M1727" s="21"/>
      <c r="N1727" s="22">
        <f t="shared" si="2"/>
        <v>46206</v>
      </c>
      <c r="O1727" s="23">
        <f>'RESOLUCIONES EPG'!$N1727-'RESOLUCIONES EPG'!$D1727</f>
        <v>4126</v>
      </c>
    </row>
    <row r="1728" ht="16.5" customHeight="1">
      <c r="A1728" s="58"/>
      <c r="B1728" s="24">
        <v>11453.8862164662</v>
      </c>
      <c r="C1728" s="24">
        <v>193.237195556189</v>
      </c>
      <c r="D1728" s="25">
        <v>42080.0</v>
      </c>
      <c r="E1728" s="26" t="s">
        <v>102</v>
      </c>
      <c r="F1728" s="25"/>
      <c r="G1728" s="26" t="s">
        <v>103</v>
      </c>
      <c r="H1728" s="27"/>
      <c r="I1728" s="28"/>
      <c r="J1728" s="21"/>
      <c r="K1728" s="21"/>
      <c r="L1728" s="21"/>
      <c r="M1728" s="21"/>
      <c r="N1728" s="22">
        <f t="shared" si="2"/>
        <v>46206</v>
      </c>
      <c r="O1728" s="23">
        <f>'RESOLUCIONES EPG'!$N1728-'RESOLUCIONES EPG'!$D1728</f>
        <v>4126</v>
      </c>
    </row>
    <row r="1729" ht="16.5" customHeight="1">
      <c r="A1729" s="103"/>
      <c r="B1729" s="24">
        <v>11400.4884366327</v>
      </c>
      <c r="C1729" s="24">
        <v>194.231776100271</v>
      </c>
      <c r="D1729" s="31">
        <v>42081.0</v>
      </c>
      <c r="E1729" s="26" t="s">
        <v>104</v>
      </c>
      <c r="F1729" s="31"/>
      <c r="G1729" s="26" t="s">
        <v>105</v>
      </c>
      <c r="H1729" s="27"/>
      <c r="I1729" s="28"/>
      <c r="J1729" s="21"/>
      <c r="K1729" s="21"/>
      <c r="L1729" s="21"/>
      <c r="M1729" s="21"/>
      <c r="N1729" s="22">
        <f t="shared" si="2"/>
        <v>46206</v>
      </c>
      <c r="O1729" s="23">
        <f>'RESOLUCIONES EPG'!$N1729-'RESOLUCIONES EPG'!$D1729</f>
        <v>4125</v>
      </c>
    </row>
    <row r="1730" ht="16.5" customHeight="1">
      <c r="A1730" s="103"/>
      <c r="B1730" s="24">
        <v>11347.0906567993</v>
      </c>
      <c r="C1730" s="24">
        <v>195.226356644353</v>
      </c>
      <c r="D1730" s="31">
        <v>42081.0</v>
      </c>
      <c r="E1730" s="26" t="s">
        <v>106</v>
      </c>
      <c r="F1730" s="31" t="s">
        <v>86</v>
      </c>
      <c r="G1730" s="26" t="s">
        <v>28</v>
      </c>
      <c r="H1730" s="27"/>
      <c r="I1730" s="28"/>
      <c r="J1730" s="21"/>
      <c r="K1730" s="21"/>
      <c r="L1730" s="21"/>
      <c r="M1730" s="21"/>
      <c r="N1730" s="22">
        <f t="shared" si="2"/>
        <v>46206</v>
      </c>
      <c r="O1730" s="23">
        <f>'RESOLUCIONES EPG'!$N1730-'RESOLUCIONES EPG'!$D1730</f>
        <v>4125</v>
      </c>
    </row>
    <row r="1731" ht="16.5" customHeight="1">
      <c r="A1731" s="103"/>
      <c r="B1731" s="24">
        <v>11293.6928769658</v>
      </c>
      <c r="C1731" s="24">
        <v>196.220937188435</v>
      </c>
      <c r="D1731" s="31">
        <v>42081.0</v>
      </c>
      <c r="E1731" s="26" t="s">
        <v>107</v>
      </c>
      <c r="F1731" s="31"/>
      <c r="G1731" s="26" t="s">
        <v>108</v>
      </c>
      <c r="H1731" s="27"/>
      <c r="I1731" s="28"/>
      <c r="J1731" s="21"/>
      <c r="K1731" s="21"/>
      <c r="L1731" s="21"/>
      <c r="M1731" s="21"/>
      <c r="N1731" s="22">
        <f t="shared" si="2"/>
        <v>46206</v>
      </c>
      <c r="O1731" s="23">
        <f>'RESOLUCIONES EPG'!$N1731-'RESOLUCIONES EPG'!$D1731</f>
        <v>4125</v>
      </c>
    </row>
    <row r="1732" ht="16.5" customHeight="1">
      <c r="A1732" s="101"/>
      <c r="B1732" s="24">
        <v>11240.2950971323</v>
      </c>
      <c r="C1732" s="24">
        <v>197.215517732517</v>
      </c>
      <c r="D1732" s="31">
        <v>42081.0</v>
      </c>
      <c r="E1732" s="26" t="s">
        <v>109</v>
      </c>
      <c r="F1732" s="31"/>
      <c r="G1732" s="26" t="s">
        <v>110</v>
      </c>
      <c r="H1732" s="27"/>
      <c r="I1732" s="28"/>
      <c r="J1732" s="21"/>
      <c r="K1732" s="21"/>
      <c r="L1732" s="21"/>
      <c r="M1732" s="21"/>
      <c r="N1732" s="22">
        <f t="shared" si="2"/>
        <v>46206</v>
      </c>
      <c r="O1732" s="23">
        <f>'RESOLUCIONES EPG'!$N1732-'RESOLUCIONES EPG'!$D1732</f>
        <v>4125</v>
      </c>
    </row>
    <row r="1733" ht="16.5" customHeight="1">
      <c r="A1733" s="100"/>
      <c r="B1733" s="24">
        <v>11186.8973172988</v>
      </c>
      <c r="C1733" s="24">
        <v>198.210098276599</v>
      </c>
      <c r="D1733" s="31">
        <v>42081.0</v>
      </c>
      <c r="E1733" s="26" t="s">
        <v>111</v>
      </c>
      <c r="F1733" s="31"/>
      <c r="G1733" s="26" t="s">
        <v>18</v>
      </c>
      <c r="H1733" s="27"/>
      <c r="I1733" s="28"/>
      <c r="J1733" s="21"/>
      <c r="K1733" s="21"/>
      <c r="L1733" s="21"/>
      <c r="M1733" s="21"/>
      <c r="N1733" s="22">
        <f t="shared" si="2"/>
        <v>46206</v>
      </c>
      <c r="O1733" s="23">
        <f>'RESOLUCIONES EPG'!$N1733-'RESOLUCIONES EPG'!$D1733</f>
        <v>4125</v>
      </c>
    </row>
    <row r="1734" ht="16.5" customHeight="1">
      <c r="A1734" s="101"/>
      <c r="B1734" s="24">
        <v>11133.4995374653</v>
      </c>
      <c r="C1734" s="24">
        <v>199.204678820681</v>
      </c>
      <c r="D1734" s="31">
        <v>42081.0</v>
      </c>
      <c r="E1734" s="26" t="s">
        <v>112</v>
      </c>
      <c r="F1734" s="31"/>
      <c r="G1734" s="26" t="s">
        <v>18</v>
      </c>
      <c r="H1734" s="27"/>
      <c r="I1734" s="28"/>
      <c r="J1734" s="21"/>
      <c r="K1734" s="21"/>
      <c r="L1734" s="21"/>
      <c r="M1734" s="21"/>
      <c r="N1734" s="22">
        <f t="shared" si="2"/>
        <v>46206</v>
      </c>
      <c r="O1734" s="23">
        <f>'RESOLUCIONES EPG'!$N1734-'RESOLUCIONES EPG'!$D1734</f>
        <v>4125</v>
      </c>
    </row>
    <row r="1735" ht="16.5" customHeight="1">
      <c r="A1735" s="101"/>
      <c r="B1735" s="24">
        <v>11080.1017576318</v>
      </c>
      <c r="C1735" s="24">
        <v>200.199259364763</v>
      </c>
      <c r="D1735" s="31">
        <v>42081.0</v>
      </c>
      <c r="E1735" s="26" t="s">
        <v>113</v>
      </c>
      <c r="F1735" s="31"/>
      <c r="G1735" s="26" t="s">
        <v>18</v>
      </c>
      <c r="H1735" s="27"/>
      <c r="I1735" s="28"/>
      <c r="J1735" s="21"/>
      <c r="K1735" s="21"/>
      <c r="L1735" s="21"/>
      <c r="M1735" s="21"/>
      <c r="N1735" s="22">
        <f t="shared" si="2"/>
        <v>46206</v>
      </c>
      <c r="O1735" s="23">
        <f>'RESOLUCIONES EPG'!$N1735-'RESOLUCIONES EPG'!$D1735</f>
        <v>4125</v>
      </c>
    </row>
    <row r="1736" ht="16.5" customHeight="1">
      <c r="A1736" s="101"/>
      <c r="B1736" s="24">
        <v>11026.7039777983</v>
      </c>
      <c r="C1736" s="24">
        <v>201.193839908845</v>
      </c>
      <c r="D1736" s="31">
        <v>42081.0</v>
      </c>
      <c r="E1736" s="26" t="s">
        <v>113</v>
      </c>
      <c r="F1736" s="31"/>
      <c r="G1736" s="26" t="s">
        <v>28</v>
      </c>
      <c r="H1736" s="27"/>
      <c r="I1736" s="28"/>
      <c r="J1736" s="21"/>
      <c r="K1736" s="21"/>
      <c r="L1736" s="21"/>
      <c r="M1736" s="21"/>
      <c r="N1736" s="22">
        <f t="shared" si="2"/>
        <v>46206</v>
      </c>
      <c r="O1736" s="23">
        <f>'RESOLUCIONES EPG'!$N1736-'RESOLUCIONES EPG'!$D1736</f>
        <v>4125</v>
      </c>
    </row>
    <row r="1737" ht="16.5" customHeight="1">
      <c r="A1737" s="101"/>
      <c r="B1737" s="24">
        <v>10973.3061979648</v>
      </c>
      <c r="C1737" s="24">
        <v>202.188420452927</v>
      </c>
      <c r="D1737" s="31">
        <v>42087.0</v>
      </c>
      <c r="E1737" s="26" t="s">
        <v>114</v>
      </c>
      <c r="F1737" s="31"/>
      <c r="G1737" s="26" t="s">
        <v>28</v>
      </c>
      <c r="H1737" s="27"/>
      <c r="I1737" s="28"/>
      <c r="J1737" s="21"/>
      <c r="K1737" s="21"/>
      <c r="L1737" s="21"/>
      <c r="M1737" s="21"/>
      <c r="N1737" s="22">
        <f t="shared" si="2"/>
        <v>46206</v>
      </c>
      <c r="O1737" s="23">
        <f>'RESOLUCIONES EPG'!$N1737-'RESOLUCIONES EPG'!$D1737</f>
        <v>4119</v>
      </c>
    </row>
    <row r="1738" ht="16.5" customHeight="1">
      <c r="A1738" s="103"/>
      <c r="B1738" s="24">
        <v>10919.9084181314</v>
      </c>
      <c r="C1738" s="24">
        <v>203.183000997009</v>
      </c>
      <c r="D1738" s="31">
        <v>42087.0</v>
      </c>
      <c r="E1738" s="26" t="s">
        <v>115</v>
      </c>
      <c r="F1738" s="31"/>
      <c r="G1738" s="26" t="s">
        <v>28</v>
      </c>
      <c r="H1738" s="27"/>
      <c r="I1738" s="28"/>
      <c r="J1738" s="21"/>
      <c r="K1738" s="21"/>
      <c r="L1738" s="21"/>
      <c r="M1738" s="21"/>
      <c r="N1738" s="22">
        <f t="shared" si="2"/>
        <v>46206</v>
      </c>
      <c r="O1738" s="23">
        <f>'RESOLUCIONES EPG'!$N1738-'RESOLUCIONES EPG'!$D1738</f>
        <v>4119</v>
      </c>
    </row>
    <row r="1739" ht="16.5" customHeight="1">
      <c r="A1739" s="58"/>
      <c r="B1739" s="24">
        <v>10866.5106382979</v>
      </c>
      <c r="C1739" s="24">
        <v>204.177581541091</v>
      </c>
      <c r="D1739" s="31">
        <v>42087.0</v>
      </c>
      <c r="E1739" s="26" t="s">
        <v>116</v>
      </c>
      <c r="F1739" s="31"/>
      <c r="G1739" s="26" t="s">
        <v>108</v>
      </c>
      <c r="H1739" s="27"/>
      <c r="I1739" s="28"/>
      <c r="J1739" s="21"/>
      <c r="K1739" s="21"/>
      <c r="L1739" s="21"/>
      <c r="M1739" s="21"/>
      <c r="N1739" s="22">
        <f t="shared" si="2"/>
        <v>46206</v>
      </c>
      <c r="O1739" s="23">
        <f>'RESOLUCIONES EPG'!$N1739-'RESOLUCIONES EPG'!$D1739</f>
        <v>4119</v>
      </c>
    </row>
    <row r="1740" ht="16.5" customHeight="1">
      <c r="A1740" s="102"/>
      <c r="B1740" s="24">
        <v>10813.1128584644</v>
      </c>
      <c r="C1740" s="24">
        <v>205.172162085173</v>
      </c>
      <c r="D1740" s="31">
        <v>42087.0</v>
      </c>
      <c r="E1740" s="26" t="s">
        <v>117</v>
      </c>
      <c r="F1740" s="31"/>
      <c r="G1740" s="26" t="s">
        <v>118</v>
      </c>
      <c r="H1740" s="27"/>
      <c r="I1740" s="28"/>
      <c r="J1740" s="21"/>
      <c r="K1740" s="21"/>
      <c r="L1740" s="21"/>
      <c r="M1740" s="21"/>
      <c r="N1740" s="22">
        <f t="shared" si="2"/>
        <v>46206</v>
      </c>
      <c r="O1740" s="23">
        <f>'RESOLUCIONES EPG'!$N1740-'RESOLUCIONES EPG'!$D1740</f>
        <v>4119</v>
      </c>
    </row>
    <row r="1741" ht="16.5" customHeight="1">
      <c r="A1741" s="58"/>
      <c r="B1741" s="24">
        <v>10759.7150786309</v>
      </c>
      <c r="C1741" s="24">
        <v>206.166742629255</v>
      </c>
      <c r="D1741" s="31">
        <v>42087.0</v>
      </c>
      <c r="E1741" s="26" t="s">
        <v>119</v>
      </c>
      <c r="F1741" s="31"/>
      <c r="G1741" s="26" t="s">
        <v>120</v>
      </c>
      <c r="H1741" s="27"/>
      <c r="I1741" s="28"/>
      <c r="J1741" s="21"/>
      <c r="K1741" s="21"/>
      <c r="L1741" s="21"/>
      <c r="M1741" s="21"/>
      <c r="N1741" s="22">
        <f t="shared" si="2"/>
        <v>46206</v>
      </c>
      <c r="O1741" s="23">
        <f>'RESOLUCIONES EPG'!$N1741-'RESOLUCIONES EPG'!$D1741</f>
        <v>4119</v>
      </c>
    </row>
    <row r="1742" ht="16.5" customHeight="1">
      <c r="A1742" s="58"/>
      <c r="B1742" s="24">
        <v>10706.3172987974</v>
      </c>
      <c r="C1742" s="24">
        <v>207.161323173337</v>
      </c>
      <c r="D1742" s="31">
        <v>42087.0</v>
      </c>
      <c r="E1742" s="26" t="s">
        <v>121</v>
      </c>
      <c r="F1742" s="31"/>
      <c r="G1742" s="26" t="s">
        <v>122</v>
      </c>
      <c r="H1742" s="27"/>
      <c r="I1742" s="28"/>
      <c r="J1742" s="21"/>
      <c r="K1742" s="21"/>
      <c r="L1742" s="21"/>
      <c r="M1742" s="21"/>
      <c r="N1742" s="22">
        <f t="shared" si="2"/>
        <v>46206</v>
      </c>
      <c r="O1742" s="23">
        <f>'RESOLUCIONES EPG'!$N1742-'RESOLUCIONES EPG'!$D1742</f>
        <v>4119</v>
      </c>
    </row>
    <row r="1743" ht="16.5" customHeight="1">
      <c r="A1743" s="58"/>
      <c r="B1743" s="24">
        <v>10652.9195189639</v>
      </c>
      <c r="C1743" s="24">
        <v>208.155903717419</v>
      </c>
      <c r="D1743" s="31">
        <v>42089.0</v>
      </c>
      <c r="E1743" s="26" t="s">
        <v>123</v>
      </c>
      <c r="F1743" s="31"/>
      <c r="G1743" s="26" t="s">
        <v>108</v>
      </c>
      <c r="H1743" s="27"/>
      <c r="I1743" s="28"/>
      <c r="J1743" s="21"/>
      <c r="K1743" s="21"/>
      <c r="L1743" s="21"/>
      <c r="M1743" s="21"/>
      <c r="N1743" s="22">
        <f t="shared" si="2"/>
        <v>46206</v>
      </c>
      <c r="O1743" s="23">
        <f>'RESOLUCIONES EPG'!$N1743-'RESOLUCIONES EPG'!$D1743</f>
        <v>4117</v>
      </c>
    </row>
    <row r="1744" ht="16.5" customHeight="1">
      <c r="A1744" s="58"/>
      <c r="B1744" s="24">
        <v>10599.5217391304</v>
      </c>
      <c r="C1744" s="24">
        <v>209.150484261501</v>
      </c>
      <c r="D1744" s="31">
        <v>42089.0</v>
      </c>
      <c r="E1744" s="26" t="s">
        <v>124</v>
      </c>
      <c r="F1744" s="31"/>
      <c r="G1744" s="26" t="s">
        <v>28</v>
      </c>
      <c r="H1744" s="27"/>
      <c r="I1744" s="28"/>
      <c r="J1744" s="21"/>
      <c r="K1744" s="21"/>
      <c r="L1744" s="21"/>
      <c r="M1744" s="21"/>
      <c r="N1744" s="22">
        <f t="shared" si="2"/>
        <v>46206</v>
      </c>
      <c r="O1744" s="23">
        <f>'RESOLUCIONES EPG'!$N1744-'RESOLUCIONES EPG'!$D1744</f>
        <v>4117</v>
      </c>
    </row>
    <row r="1745" ht="16.5" customHeight="1">
      <c r="A1745" s="58"/>
      <c r="B1745" s="24">
        <v>10546.1239592969</v>
      </c>
      <c r="C1745" s="24">
        <v>210.145064805583</v>
      </c>
      <c r="D1745" s="31">
        <v>42089.0</v>
      </c>
      <c r="E1745" s="26" t="s">
        <v>125</v>
      </c>
      <c r="F1745" s="31"/>
      <c r="G1745" s="26" t="s">
        <v>126</v>
      </c>
      <c r="H1745" s="27"/>
      <c r="I1745" s="28"/>
      <c r="J1745" s="21"/>
      <c r="K1745" s="21"/>
      <c r="L1745" s="21"/>
      <c r="M1745" s="21"/>
      <c r="N1745" s="22">
        <f t="shared" si="2"/>
        <v>46206</v>
      </c>
      <c r="O1745" s="23">
        <f>'RESOLUCIONES EPG'!$N1745-'RESOLUCIONES EPG'!$D1745</f>
        <v>4117</v>
      </c>
    </row>
    <row r="1746" ht="16.5" customHeight="1">
      <c r="A1746" s="102"/>
      <c r="B1746" s="24">
        <v>10492.7261794635</v>
      </c>
      <c r="C1746" s="24">
        <v>211.139645349665</v>
      </c>
      <c r="D1746" s="31">
        <v>42090.0</v>
      </c>
      <c r="E1746" s="26" t="s">
        <v>127</v>
      </c>
      <c r="F1746" s="31"/>
      <c r="G1746" s="26" t="s">
        <v>128</v>
      </c>
      <c r="H1746" s="27"/>
      <c r="I1746" s="28"/>
      <c r="J1746" s="21"/>
      <c r="K1746" s="21"/>
      <c r="L1746" s="21"/>
      <c r="M1746" s="21"/>
      <c r="N1746" s="22">
        <f t="shared" si="2"/>
        <v>46206</v>
      </c>
      <c r="O1746" s="23">
        <f>'RESOLUCIONES EPG'!$N1746-'RESOLUCIONES EPG'!$D1746</f>
        <v>4116</v>
      </c>
    </row>
    <row r="1747" ht="16.5" customHeight="1">
      <c r="A1747" s="58"/>
      <c r="B1747" s="24">
        <v>10439.32839963</v>
      </c>
      <c r="C1747" s="24">
        <v>212.134225893747</v>
      </c>
      <c r="D1747" s="31">
        <v>42090.0</v>
      </c>
      <c r="E1747" s="26" t="s">
        <v>109</v>
      </c>
      <c r="F1747" s="31"/>
      <c r="G1747" s="26" t="s">
        <v>129</v>
      </c>
      <c r="H1747" s="27"/>
      <c r="I1747" s="28"/>
      <c r="J1747" s="21"/>
      <c r="K1747" s="21"/>
      <c r="L1747" s="21"/>
      <c r="M1747" s="21"/>
      <c r="N1747" s="22">
        <f t="shared" si="2"/>
        <v>46206</v>
      </c>
      <c r="O1747" s="23">
        <f>'RESOLUCIONES EPG'!$N1747-'RESOLUCIONES EPG'!$D1747</f>
        <v>4116</v>
      </c>
    </row>
    <row r="1748" ht="16.5" customHeight="1">
      <c r="A1748" s="58"/>
      <c r="B1748" s="24">
        <v>10385.9306197965</v>
      </c>
      <c r="C1748" s="24">
        <v>213.128806437829</v>
      </c>
      <c r="D1748" s="31">
        <v>42090.0</v>
      </c>
      <c r="E1748" s="26" t="s">
        <v>130</v>
      </c>
      <c r="F1748" s="31"/>
      <c r="G1748" s="26" t="s">
        <v>131</v>
      </c>
      <c r="H1748" s="27"/>
      <c r="I1748" s="28"/>
      <c r="J1748" s="21"/>
      <c r="K1748" s="21"/>
      <c r="L1748" s="21"/>
      <c r="M1748" s="21"/>
      <c r="N1748" s="22">
        <f t="shared" si="2"/>
        <v>46206</v>
      </c>
      <c r="O1748" s="23">
        <f>'RESOLUCIONES EPG'!$N1748-'RESOLUCIONES EPG'!$D1748</f>
        <v>4116</v>
      </c>
    </row>
    <row r="1749" ht="16.5" customHeight="1">
      <c r="A1749" s="101"/>
      <c r="B1749" s="24">
        <v>10332.532839963</v>
      </c>
      <c r="C1749" s="24">
        <v>214.123386981911</v>
      </c>
      <c r="D1749" s="31">
        <v>42090.0</v>
      </c>
      <c r="E1749" s="26" t="s">
        <v>132</v>
      </c>
      <c r="F1749" s="31"/>
      <c r="G1749" s="26" t="s">
        <v>28</v>
      </c>
      <c r="H1749" s="27"/>
      <c r="I1749" s="28"/>
      <c r="J1749" s="21"/>
      <c r="K1749" s="21"/>
      <c r="L1749" s="21"/>
      <c r="M1749" s="21"/>
      <c r="N1749" s="22">
        <f t="shared" si="2"/>
        <v>46206</v>
      </c>
      <c r="O1749" s="23">
        <f>'RESOLUCIONES EPG'!$N1749-'RESOLUCIONES EPG'!$D1749</f>
        <v>4116</v>
      </c>
    </row>
    <row r="1750" ht="16.5" customHeight="1">
      <c r="A1750" s="58"/>
      <c r="B1750" s="24">
        <v>10279.1350601295</v>
      </c>
      <c r="C1750" s="24">
        <v>215.117967525994</v>
      </c>
      <c r="D1750" s="31">
        <v>42095.0</v>
      </c>
      <c r="E1750" s="26" t="s">
        <v>133</v>
      </c>
      <c r="F1750" s="31"/>
      <c r="G1750" s="26" t="s">
        <v>28</v>
      </c>
      <c r="H1750" s="27"/>
      <c r="I1750" s="28"/>
      <c r="J1750" s="21"/>
      <c r="K1750" s="21"/>
      <c r="L1750" s="21"/>
      <c r="M1750" s="21"/>
      <c r="N1750" s="22">
        <f t="shared" si="2"/>
        <v>46206</v>
      </c>
      <c r="O1750" s="23">
        <f>'RESOLUCIONES EPG'!$N1750-'RESOLUCIONES EPG'!$D1750</f>
        <v>4111</v>
      </c>
    </row>
    <row r="1751" ht="16.5" customHeight="1">
      <c r="A1751" s="102"/>
      <c r="B1751" s="24">
        <v>10225.737280296</v>
      </c>
      <c r="C1751" s="24">
        <v>216.112548070076</v>
      </c>
      <c r="D1751" s="31">
        <v>42095.0</v>
      </c>
      <c r="E1751" s="26" t="s">
        <v>134</v>
      </c>
      <c r="F1751" s="31"/>
      <c r="G1751" s="26" t="s">
        <v>28</v>
      </c>
      <c r="H1751" s="27"/>
      <c r="I1751" s="28"/>
      <c r="J1751" s="21"/>
      <c r="K1751" s="21"/>
      <c r="L1751" s="21"/>
      <c r="M1751" s="21"/>
      <c r="N1751" s="22">
        <f t="shared" si="2"/>
        <v>46206</v>
      </c>
      <c r="O1751" s="23">
        <f>'RESOLUCIONES EPG'!$N1751-'RESOLUCIONES EPG'!$D1751</f>
        <v>4111</v>
      </c>
    </row>
    <row r="1752" ht="16.5" customHeight="1">
      <c r="A1752" s="101"/>
      <c r="B1752" s="24">
        <v>10172.3395004625</v>
      </c>
      <c r="C1752" s="24">
        <v>217.107128614158</v>
      </c>
      <c r="D1752" s="31">
        <v>42095.0</v>
      </c>
      <c r="E1752" s="26" t="s">
        <v>135</v>
      </c>
      <c r="F1752" s="31"/>
      <c r="G1752" s="26" t="s">
        <v>50</v>
      </c>
      <c r="H1752" s="27"/>
      <c r="I1752" s="28"/>
      <c r="J1752" s="21"/>
      <c r="K1752" s="21"/>
      <c r="L1752" s="21"/>
      <c r="M1752" s="21"/>
      <c r="N1752" s="22">
        <f t="shared" si="2"/>
        <v>46206</v>
      </c>
      <c r="O1752" s="23">
        <f>'RESOLUCIONES EPG'!$N1752-'RESOLUCIONES EPG'!$D1752</f>
        <v>4111</v>
      </c>
    </row>
    <row r="1753" ht="16.5" customHeight="1">
      <c r="A1753" s="101"/>
      <c r="B1753" s="24">
        <v>10118.941720629</v>
      </c>
      <c r="C1753" s="24">
        <v>218.10170915824</v>
      </c>
      <c r="D1753" s="31">
        <v>42095.0</v>
      </c>
      <c r="E1753" s="26" t="s">
        <v>136</v>
      </c>
      <c r="F1753" s="31"/>
      <c r="G1753" s="26" t="s">
        <v>137</v>
      </c>
      <c r="H1753" s="27"/>
      <c r="I1753" s="28"/>
      <c r="J1753" s="21"/>
      <c r="K1753" s="21"/>
      <c r="L1753" s="21"/>
      <c r="M1753" s="21"/>
      <c r="N1753" s="22">
        <f t="shared" si="2"/>
        <v>46206</v>
      </c>
      <c r="O1753" s="23">
        <f>'RESOLUCIONES EPG'!$N1753-'RESOLUCIONES EPG'!$D1753</f>
        <v>4111</v>
      </c>
    </row>
    <row r="1754" ht="16.5" customHeight="1">
      <c r="A1754" s="102"/>
      <c r="B1754" s="24">
        <v>10065.5439407955</v>
      </c>
      <c r="C1754" s="24">
        <v>219.096289702322</v>
      </c>
      <c r="D1754" s="31">
        <v>42095.0</v>
      </c>
      <c r="E1754" s="26" t="s">
        <v>138</v>
      </c>
      <c r="F1754" s="31"/>
      <c r="G1754" s="26" t="s">
        <v>131</v>
      </c>
      <c r="H1754" s="27"/>
      <c r="I1754" s="28"/>
      <c r="J1754" s="21"/>
      <c r="K1754" s="21"/>
      <c r="L1754" s="21"/>
      <c r="M1754" s="21"/>
      <c r="N1754" s="22">
        <f t="shared" si="2"/>
        <v>46206</v>
      </c>
      <c r="O1754" s="23">
        <f>'RESOLUCIONES EPG'!$N1754-'RESOLUCIONES EPG'!$D1754</f>
        <v>4111</v>
      </c>
    </row>
    <row r="1755" ht="16.5" customHeight="1">
      <c r="A1755" s="58"/>
      <c r="B1755" s="24">
        <v>10012.1461609621</v>
      </c>
      <c r="C1755" s="24">
        <v>220.090870246404</v>
      </c>
      <c r="D1755" s="31">
        <v>42095.0</v>
      </c>
      <c r="E1755" s="26" t="s">
        <v>117</v>
      </c>
      <c r="F1755" s="31"/>
      <c r="G1755" s="26" t="s">
        <v>110</v>
      </c>
      <c r="H1755" s="27"/>
      <c r="I1755" s="28"/>
      <c r="J1755" s="21"/>
      <c r="K1755" s="21"/>
      <c r="L1755" s="21"/>
      <c r="M1755" s="21"/>
      <c r="N1755" s="22">
        <f t="shared" si="2"/>
        <v>46206</v>
      </c>
      <c r="O1755" s="23">
        <f>'RESOLUCIONES EPG'!$N1755-'RESOLUCIONES EPG'!$D1755</f>
        <v>4111</v>
      </c>
    </row>
    <row r="1756" ht="16.5" customHeight="1">
      <c r="A1756" s="101"/>
      <c r="B1756" s="24">
        <v>9958.74838112858</v>
      </c>
      <c r="C1756" s="24">
        <v>221.085450790486</v>
      </c>
      <c r="D1756" s="31">
        <v>42095.0</v>
      </c>
      <c r="E1756" s="26" t="s">
        <v>139</v>
      </c>
      <c r="F1756" s="31"/>
      <c r="G1756" s="26" t="s">
        <v>137</v>
      </c>
      <c r="H1756" s="27"/>
      <c r="I1756" s="28"/>
      <c r="J1756" s="21"/>
      <c r="K1756" s="21"/>
      <c r="L1756" s="21"/>
      <c r="M1756" s="21"/>
      <c r="N1756" s="22">
        <f t="shared" si="2"/>
        <v>46206</v>
      </c>
      <c r="O1756" s="23">
        <f>'RESOLUCIONES EPG'!$N1756-'RESOLUCIONES EPG'!$D1756</f>
        <v>4111</v>
      </c>
    </row>
    <row r="1757" ht="16.5" customHeight="1">
      <c r="A1757" s="101"/>
      <c r="B1757" s="24">
        <v>9905.35060129509</v>
      </c>
      <c r="C1757" s="24">
        <v>222.080031334568</v>
      </c>
      <c r="D1757" s="31">
        <v>42095.0</v>
      </c>
      <c r="E1757" s="26" t="s">
        <v>140</v>
      </c>
      <c r="F1757" s="31"/>
      <c r="G1757" s="26" t="s">
        <v>28</v>
      </c>
      <c r="H1757" s="27"/>
      <c r="I1757" s="28"/>
      <c r="J1757" s="21"/>
      <c r="K1757" s="21"/>
      <c r="L1757" s="21"/>
      <c r="M1757" s="21"/>
      <c r="N1757" s="22">
        <f t="shared" si="2"/>
        <v>46206</v>
      </c>
      <c r="O1757" s="23">
        <f>'RESOLUCIONES EPG'!$N1757-'RESOLUCIONES EPG'!$D1757</f>
        <v>4111</v>
      </c>
    </row>
    <row r="1758" ht="16.5" customHeight="1">
      <c r="A1758" s="100"/>
      <c r="B1758" s="24">
        <v>9851.9528214616</v>
      </c>
      <c r="C1758" s="24">
        <v>223.07461187865</v>
      </c>
      <c r="D1758" s="31">
        <v>42102.0</v>
      </c>
      <c r="E1758" s="26" t="s">
        <v>141</v>
      </c>
      <c r="F1758" s="31"/>
      <c r="G1758" s="26" t="s">
        <v>18</v>
      </c>
      <c r="H1758" s="27"/>
      <c r="I1758" s="28"/>
      <c r="J1758" s="21"/>
      <c r="K1758" s="21"/>
      <c r="L1758" s="21"/>
      <c r="M1758" s="21"/>
      <c r="N1758" s="22">
        <f t="shared" si="2"/>
        <v>46206</v>
      </c>
      <c r="O1758" s="23">
        <f>'RESOLUCIONES EPG'!$N1758-'RESOLUCIONES EPG'!$D1758</f>
        <v>4104</v>
      </c>
    </row>
    <row r="1759" ht="16.5" customHeight="1">
      <c r="A1759" s="101"/>
      <c r="B1759" s="24">
        <v>9798.55504162811</v>
      </c>
      <c r="C1759" s="24">
        <v>224.069192422732</v>
      </c>
      <c r="D1759" s="31">
        <v>42104.0</v>
      </c>
      <c r="E1759" s="26" t="s">
        <v>142</v>
      </c>
      <c r="F1759" s="31"/>
      <c r="G1759" s="26" t="s">
        <v>18</v>
      </c>
      <c r="H1759" s="27"/>
      <c r="I1759" s="28"/>
      <c r="J1759" s="21"/>
      <c r="K1759" s="21"/>
      <c r="L1759" s="21"/>
      <c r="M1759" s="21"/>
      <c r="N1759" s="22">
        <f t="shared" si="2"/>
        <v>46206</v>
      </c>
      <c r="O1759" s="23">
        <f>'RESOLUCIONES EPG'!$N1759-'RESOLUCIONES EPG'!$D1759</f>
        <v>4102</v>
      </c>
    </row>
    <row r="1760" ht="16.5" customHeight="1">
      <c r="A1760" s="101"/>
      <c r="B1760" s="24">
        <v>9745.15726179463</v>
      </c>
      <c r="C1760" s="24">
        <v>225.063772966814</v>
      </c>
      <c r="D1760" s="31">
        <v>42104.0</v>
      </c>
      <c r="E1760" s="26" t="s">
        <v>143</v>
      </c>
      <c r="F1760" s="31"/>
      <c r="G1760" s="26" t="s">
        <v>28</v>
      </c>
      <c r="H1760" s="27"/>
      <c r="I1760" s="28"/>
      <c r="J1760" s="21"/>
      <c r="K1760" s="21"/>
      <c r="L1760" s="21"/>
      <c r="M1760" s="21"/>
      <c r="N1760" s="22">
        <f t="shared" si="2"/>
        <v>46206</v>
      </c>
      <c r="O1760" s="23">
        <f>'RESOLUCIONES EPG'!$N1760-'RESOLUCIONES EPG'!$D1760</f>
        <v>4102</v>
      </c>
    </row>
    <row r="1761" ht="16.5" customHeight="1">
      <c r="A1761" s="103"/>
      <c r="B1761" s="24">
        <v>9691.75948196114</v>
      </c>
      <c r="C1761" s="24">
        <v>226.058353510896</v>
      </c>
      <c r="D1761" s="31">
        <v>42109.0</v>
      </c>
      <c r="E1761" s="26" t="s">
        <v>144</v>
      </c>
      <c r="F1761" s="31"/>
      <c r="G1761" s="26" t="s">
        <v>18</v>
      </c>
      <c r="H1761" s="27"/>
      <c r="I1761" s="28"/>
      <c r="J1761" s="21"/>
      <c r="K1761" s="21"/>
      <c r="L1761" s="21"/>
      <c r="M1761" s="21"/>
      <c r="N1761" s="22">
        <f t="shared" si="2"/>
        <v>46206</v>
      </c>
      <c r="O1761" s="23">
        <f>'RESOLUCIONES EPG'!$N1761-'RESOLUCIONES EPG'!$D1761</f>
        <v>4097</v>
      </c>
    </row>
    <row r="1762" ht="16.5" customHeight="1">
      <c r="A1762" s="100"/>
      <c r="B1762" s="24">
        <v>9638.36170212765</v>
      </c>
      <c r="C1762" s="24">
        <v>227.052934054978</v>
      </c>
      <c r="D1762" s="31">
        <v>42109.0</v>
      </c>
      <c r="E1762" s="26" t="s">
        <v>145</v>
      </c>
      <c r="F1762" s="31"/>
      <c r="G1762" s="26" t="s">
        <v>18</v>
      </c>
      <c r="H1762" s="27"/>
      <c r="I1762" s="28"/>
      <c r="J1762" s="21"/>
      <c r="K1762" s="21"/>
      <c r="L1762" s="21"/>
      <c r="M1762" s="21"/>
      <c r="N1762" s="22">
        <f t="shared" si="2"/>
        <v>46206</v>
      </c>
      <c r="O1762" s="23">
        <f>'RESOLUCIONES EPG'!$N1762-'RESOLUCIONES EPG'!$D1762</f>
        <v>4097</v>
      </c>
    </row>
    <row r="1763" ht="16.5" customHeight="1">
      <c r="A1763" s="58"/>
      <c r="B1763" s="24">
        <v>9584.96392229416</v>
      </c>
      <c r="C1763" s="24">
        <v>228.04751459906</v>
      </c>
      <c r="D1763" s="31">
        <v>42109.0</v>
      </c>
      <c r="E1763" s="26" t="s">
        <v>141</v>
      </c>
      <c r="F1763" s="31"/>
      <c r="G1763" s="26" t="s">
        <v>18</v>
      </c>
      <c r="H1763" s="27"/>
      <c r="I1763" s="28"/>
      <c r="J1763" s="21"/>
      <c r="K1763" s="21"/>
      <c r="L1763" s="21"/>
      <c r="M1763" s="21"/>
      <c r="N1763" s="22">
        <f t="shared" si="2"/>
        <v>46206</v>
      </c>
      <c r="O1763" s="23">
        <f>'RESOLUCIONES EPG'!$N1763-'RESOLUCIONES EPG'!$D1763</f>
        <v>4097</v>
      </c>
    </row>
    <row r="1764" ht="16.5" customHeight="1">
      <c r="A1764" s="103"/>
      <c r="B1764" s="24" t="s">
        <v>146</v>
      </c>
      <c r="C1764" s="24">
        <v>229.042095143142</v>
      </c>
      <c r="D1764" s="31">
        <v>42111.0</v>
      </c>
      <c r="E1764" s="26" t="s">
        <v>147</v>
      </c>
      <c r="F1764" s="31"/>
      <c r="G1764" s="27" t="s">
        <v>148</v>
      </c>
      <c r="H1764" s="27"/>
      <c r="I1764" s="28"/>
      <c r="J1764" s="21"/>
      <c r="K1764" s="21"/>
      <c r="L1764" s="21"/>
      <c r="M1764" s="21"/>
      <c r="N1764" s="22">
        <f t="shared" si="2"/>
        <v>46206</v>
      </c>
      <c r="O1764" s="23">
        <f>'RESOLUCIONES EPG'!$N1764-'RESOLUCIONES EPG'!$D1764</f>
        <v>4095</v>
      </c>
    </row>
    <row r="1765" ht="16.5" customHeight="1">
      <c r="A1765" s="103"/>
      <c r="B1765" s="24" t="s">
        <v>146</v>
      </c>
      <c r="C1765" s="24">
        <v>230.036675687224</v>
      </c>
      <c r="D1765" s="31">
        <v>42111.0</v>
      </c>
      <c r="E1765" s="26" t="s">
        <v>147</v>
      </c>
      <c r="F1765" s="31"/>
      <c r="G1765" s="26" t="s">
        <v>149</v>
      </c>
      <c r="H1765" s="27"/>
      <c r="I1765" s="28"/>
      <c r="J1765" s="21"/>
      <c r="K1765" s="21"/>
      <c r="L1765" s="21"/>
      <c r="M1765" s="21"/>
      <c r="N1765" s="22">
        <f t="shared" si="2"/>
        <v>46206</v>
      </c>
      <c r="O1765" s="23">
        <f>'RESOLUCIONES EPG'!$N1765-'RESOLUCIONES EPG'!$D1765</f>
        <v>4095</v>
      </c>
    </row>
    <row r="1766" ht="16.5" customHeight="1">
      <c r="A1766" s="103"/>
      <c r="B1766" s="24" t="s">
        <v>146</v>
      </c>
      <c r="C1766" s="24">
        <v>231.031256231306</v>
      </c>
      <c r="D1766" s="31">
        <v>42111.0</v>
      </c>
      <c r="E1766" s="26" t="s">
        <v>147</v>
      </c>
      <c r="F1766" s="31"/>
      <c r="G1766" s="26" t="s">
        <v>150</v>
      </c>
      <c r="H1766" s="27"/>
      <c r="I1766" s="28"/>
      <c r="J1766" s="21"/>
      <c r="K1766" s="21"/>
      <c r="L1766" s="21"/>
      <c r="M1766" s="21"/>
      <c r="N1766" s="22">
        <f t="shared" si="2"/>
        <v>46206</v>
      </c>
      <c r="O1766" s="23">
        <f>'RESOLUCIONES EPG'!$N1766-'RESOLUCIONES EPG'!$D1766</f>
        <v>4095</v>
      </c>
    </row>
    <row r="1767" ht="16.5" customHeight="1">
      <c r="A1767" s="103"/>
      <c r="B1767" s="24" t="s">
        <v>146</v>
      </c>
      <c r="C1767" s="24">
        <v>232.025836775388</v>
      </c>
      <c r="D1767" s="31">
        <v>42111.0</v>
      </c>
      <c r="E1767" s="26" t="s">
        <v>147</v>
      </c>
      <c r="F1767" s="31"/>
      <c r="G1767" s="26" t="s">
        <v>151</v>
      </c>
      <c r="H1767" s="27"/>
      <c r="I1767" s="28"/>
      <c r="J1767" s="21"/>
      <c r="K1767" s="21"/>
      <c r="L1767" s="21"/>
      <c r="M1767" s="21"/>
      <c r="N1767" s="22">
        <f t="shared" si="2"/>
        <v>46206</v>
      </c>
      <c r="O1767" s="23">
        <f>'RESOLUCIONES EPG'!$N1767-'RESOLUCIONES EPG'!$D1767</f>
        <v>4095</v>
      </c>
    </row>
    <row r="1768" ht="16.5" customHeight="1">
      <c r="A1768" s="103"/>
      <c r="B1768" s="24" t="s">
        <v>146</v>
      </c>
      <c r="C1768" s="24">
        <v>233.02041731947</v>
      </c>
      <c r="D1768" s="31">
        <v>42111.0</v>
      </c>
      <c r="E1768" s="26" t="s">
        <v>147</v>
      </c>
      <c r="F1768" s="31"/>
      <c r="G1768" s="26" t="s">
        <v>152</v>
      </c>
      <c r="H1768" s="27"/>
      <c r="I1768" s="28"/>
      <c r="J1768" s="21"/>
      <c r="K1768" s="21"/>
      <c r="L1768" s="21"/>
      <c r="M1768" s="21"/>
      <c r="N1768" s="22">
        <f t="shared" si="2"/>
        <v>46206</v>
      </c>
      <c r="O1768" s="23">
        <f>'RESOLUCIONES EPG'!$N1768-'RESOLUCIONES EPG'!$D1768</f>
        <v>4095</v>
      </c>
    </row>
    <row r="1769" ht="16.5" customHeight="1">
      <c r="A1769" s="101"/>
      <c r="B1769" s="24">
        <v>6967.0</v>
      </c>
      <c r="C1769" s="24">
        <v>234.014997863552</v>
      </c>
      <c r="D1769" s="31">
        <v>42116.0</v>
      </c>
      <c r="E1769" s="26" t="s">
        <v>153</v>
      </c>
      <c r="F1769" s="31"/>
      <c r="G1769" s="26" t="s">
        <v>28</v>
      </c>
      <c r="H1769" s="27"/>
      <c r="I1769" s="28"/>
      <c r="J1769" s="21"/>
      <c r="K1769" s="21"/>
      <c r="L1769" s="21"/>
      <c r="M1769" s="21"/>
      <c r="N1769" s="22">
        <f t="shared" si="2"/>
        <v>46206</v>
      </c>
      <c r="O1769" s="23">
        <f>'RESOLUCIONES EPG'!$N1769-'RESOLUCIONES EPG'!$D1769</f>
        <v>4090</v>
      </c>
    </row>
    <row r="1770" ht="16.5" customHeight="1">
      <c r="A1770" s="103"/>
      <c r="B1770" s="24">
        <v>5837.7</v>
      </c>
      <c r="C1770" s="24">
        <v>235.009578407634</v>
      </c>
      <c r="D1770" s="31">
        <v>42116.0</v>
      </c>
      <c r="E1770" s="26" t="s">
        <v>154</v>
      </c>
      <c r="F1770" s="31"/>
      <c r="G1770" s="26" t="s">
        <v>18</v>
      </c>
      <c r="H1770" s="27"/>
      <c r="I1770" s="28"/>
      <c r="J1770" s="21"/>
      <c r="K1770" s="21"/>
      <c r="L1770" s="21"/>
      <c r="M1770" s="21"/>
      <c r="N1770" s="22">
        <f t="shared" si="2"/>
        <v>46206</v>
      </c>
      <c r="O1770" s="23">
        <f>'RESOLUCIONES EPG'!$N1770-'RESOLUCIONES EPG'!$D1770</f>
        <v>4090</v>
      </c>
    </row>
    <row r="1771" ht="16.5" customHeight="1">
      <c r="A1771" s="101"/>
      <c r="B1771" s="24">
        <v>4708.4</v>
      </c>
      <c r="C1771" s="24">
        <v>236.004158951716</v>
      </c>
      <c r="D1771" s="31">
        <v>42116.0</v>
      </c>
      <c r="E1771" s="26" t="s">
        <v>155</v>
      </c>
      <c r="F1771" s="31"/>
      <c r="G1771" s="26" t="s">
        <v>156</v>
      </c>
      <c r="H1771" s="27"/>
      <c r="I1771" s="28"/>
      <c r="J1771" s="21"/>
      <c r="K1771" s="21"/>
      <c r="L1771" s="21"/>
      <c r="M1771" s="21"/>
      <c r="N1771" s="22">
        <f t="shared" si="2"/>
        <v>46206</v>
      </c>
      <c r="O1771" s="23">
        <f>'RESOLUCIONES EPG'!$N1771-'RESOLUCIONES EPG'!$D1771</f>
        <v>4090</v>
      </c>
    </row>
    <row r="1772" ht="16.5" customHeight="1">
      <c r="A1772" s="101"/>
      <c r="B1772" s="24">
        <v>3579.1</v>
      </c>
      <c r="C1772" s="24">
        <v>236.998739495798</v>
      </c>
      <c r="D1772" s="31">
        <v>42116.0</v>
      </c>
      <c r="E1772" s="26" t="s">
        <v>157</v>
      </c>
      <c r="F1772" s="31"/>
      <c r="G1772" s="26" t="s">
        <v>131</v>
      </c>
      <c r="H1772" s="27"/>
      <c r="I1772" s="28"/>
      <c r="J1772" s="21"/>
      <c r="K1772" s="21"/>
      <c r="L1772" s="21"/>
      <c r="M1772" s="21"/>
      <c r="N1772" s="22">
        <f t="shared" si="2"/>
        <v>46206</v>
      </c>
      <c r="O1772" s="23">
        <f>'RESOLUCIONES EPG'!$N1772-'RESOLUCIONES EPG'!$D1772</f>
        <v>4090</v>
      </c>
    </row>
    <row r="1773" ht="16.5" customHeight="1">
      <c r="A1773" s="100"/>
      <c r="B1773" s="24" t="s">
        <v>158</v>
      </c>
      <c r="C1773" s="24">
        <v>237.99332003988</v>
      </c>
      <c r="D1773" s="31">
        <v>42116.0</v>
      </c>
      <c r="E1773" s="26" t="s">
        <v>159</v>
      </c>
      <c r="F1773" s="31"/>
      <c r="G1773" s="26" t="s">
        <v>160</v>
      </c>
      <c r="H1773" s="27"/>
      <c r="I1773" s="28"/>
      <c r="J1773" s="21"/>
      <c r="K1773" s="21"/>
      <c r="L1773" s="21"/>
      <c r="M1773" s="21"/>
      <c r="N1773" s="22">
        <f t="shared" si="2"/>
        <v>46206</v>
      </c>
      <c r="O1773" s="23">
        <f>'RESOLUCIONES EPG'!$N1773-'RESOLUCIONES EPG'!$D1773</f>
        <v>4090</v>
      </c>
    </row>
    <row r="1774" ht="16.5" customHeight="1">
      <c r="A1774" s="101"/>
      <c r="B1774" s="24">
        <v>13756.0476190476</v>
      </c>
      <c r="C1774" s="24" t="s">
        <v>146</v>
      </c>
      <c r="D1774" s="31">
        <v>42118.0</v>
      </c>
      <c r="E1774" s="26" t="s">
        <v>161</v>
      </c>
      <c r="F1774" s="31"/>
      <c r="G1774" s="26" t="s">
        <v>162</v>
      </c>
      <c r="H1774" s="27"/>
      <c r="I1774" s="28"/>
      <c r="J1774" s="21"/>
      <c r="K1774" s="21"/>
      <c r="L1774" s="21"/>
      <c r="M1774" s="21"/>
      <c r="N1774" s="22">
        <f t="shared" si="2"/>
        <v>46206</v>
      </c>
      <c r="O1774" s="23">
        <f>'RESOLUCIONES EPG'!$N1774-'RESOLUCIONES EPG'!$D1774</f>
        <v>4088</v>
      </c>
    </row>
    <row r="1775" ht="16.5" customHeight="1">
      <c r="A1775" s="58"/>
      <c r="B1775" s="24">
        <v>14025.6119047619</v>
      </c>
      <c r="C1775" s="24">
        <v>139.594736842106</v>
      </c>
      <c r="D1775" s="31">
        <v>42118.0</v>
      </c>
      <c r="E1775" s="26" t="s">
        <v>163</v>
      </c>
      <c r="F1775" s="31"/>
      <c r="G1775" s="26" t="s">
        <v>164</v>
      </c>
      <c r="H1775" s="27"/>
      <c r="I1775" s="28"/>
      <c r="J1775" s="21"/>
      <c r="K1775" s="21"/>
      <c r="L1775" s="21"/>
      <c r="M1775" s="21"/>
      <c r="N1775" s="22">
        <f t="shared" si="2"/>
        <v>46206</v>
      </c>
      <c r="O1775" s="23">
        <f>'RESOLUCIONES EPG'!$N1775-'RESOLUCIONES EPG'!$D1775</f>
        <v>4088</v>
      </c>
    </row>
    <row r="1776" ht="16.5" customHeight="1">
      <c r="A1776" s="103"/>
      <c r="B1776" s="24">
        <v>14295.1761904762</v>
      </c>
      <c r="C1776" s="24">
        <v>140.46090225564</v>
      </c>
      <c r="D1776" s="31">
        <v>42118.0</v>
      </c>
      <c r="E1776" s="26" t="s">
        <v>165</v>
      </c>
      <c r="F1776" s="31"/>
      <c r="G1776" s="26" t="s">
        <v>166</v>
      </c>
      <c r="H1776" s="27"/>
      <c r="I1776" s="28"/>
      <c r="J1776" s="21"/>
      <c r="K1776" s="21"/>
      <c r="L1776" s="21"/>
      <c r="M1776" s="21"/>
      <c r="N1776" s="22">
        <f t="shared" si="2"/>
        <v>46206</v>
      </c>
      <c r="O1776" s="23">
        <f>'RESOLUCIONES EPG'!$N1776-'RESOLUCIONES EPG'!$D1776</f>
        <v>4088</v>
      </c>
    </row>
    <row r="1777" ht="16.5" customHeight="1">
      <c r="A1777" s="103"/>
      <c r="B1777" s="24">
        <v>14564.7404761905</v>
      </c>
      <c r="C1777" s="24">
        <v>141.327067669173</v>
      </c>
      <c r="D1777" s="31">
        <v>42118.0</v>
      </c>
      <c r="E1777" s="26" t="s">
        <v>167</v>
      </c>
      <c r="F1777" s="31"/>
      <c r="G1777" s="26" t="s">
        <v>164</v>
      </c>
      <c r="H1777" s="27"/>
      <c r="I1777" s="28"/>
      <c r="J1777" s="21"/>
      <c r="K1777" s="21"/>
      <c r="L1777" s="21"/>
      <c r="M1777" s="21"/>
      <c r="N1777" s="22">
        <f t="shared" si="2"/>
        <v>46206</v>
      </c>
      <c r="O1777" s="23">
        <f>'RESOLUCIONES EPG'!$N1777-'RESOLUCIONES EPG'!$D1777</f>
        <v>4088</v>
      </c>
    </row>
    <row r="1778" ht="16.5" customHeight="1">
      <c r="A1778" s="100"/>
      <c r="B1778" s="24">
        <v>14834.3047619048</v>
      </c>
      <c r="C1778" s="24">
        <v>142.193233082707</v>
      </c>
      <c r="D1778" s="31">
        <v>42118.0</v>
      </c>
      <c r="E1778" s="26" t="s">
        <v>168</v>
      </c>
      <c r="F1778" s="31"/>
      <c r="G1778" s="26" t="s">
        <v>169</v>
      </c>
      <c r="H1778" s="27"/>
      <c r="I1778" s="28"/>
      <c r="J1778" s="21"/>
      <c r="K1778" s="21"/>
      <c r="L1778" s="21"/>
      <c r="M1778" s="21"/>
      <c r="N1778" s="22">
        <f t="shared" si="2"/>
        <v>46206</v>
      </c>
      <c r="O1778" s="23">
        <f>'RESOLUCIONES EPG'!$N1778-'RESOLUCIONES EPG'!$D1778</f>
        <v>4088</v>
      </c>
    </row>
    <row r="1779" ht="16.5" customHeight="1">
      <c r="A1779" s="58"/>
      <c r="B1779" s="24">
        <v>15103.8690476191</v>
      </c>
      <c r="C1779" s="24">
        <v>143.059398496241</v>
      </c>
      <c r="D1779" s="31">
        <v>42122.0</v>
      </c>
      <c r="E1779" s="26" t="s">
        <v>170</v>
      </c>
      <c r="F1779" s="31"/>
      <c r="G1779" s="26" t="s">
        <v>18</v>
      </c>
      <c r="H1779" s="27"/>
      <c r="I1779" s="28"/>
      <c r="J1779" s="21"/>
      <c r="K1779" s="21"/>
      <c r="L1779" s="21"/>
      <c r="M1779" s="21"/>
      <c r="N1779" s="22">
        <f t="shared" si="2"/>
        <v>46206</v>
      </c>
      <c r="O1779" s="23">
        <f>'RESOLUCIONES EPG'!$N1779-'RESOLUCIONES EPG'!$D1779</f>
        <v>4084</v>
      </c>
    </row>
    <row r="1780" ht="16.5" customHeight="1">
      <c r="A1780" s="101"/>
      <c r="B1780" s="24">
        <v>15373.4333333333</v>
      </c>
      <c r="C1780" s="24">
        <v>143.925563909775</v>
      </c>
      <c r="D1780" s="31">
        <v>42122.0</v>
      </c>
      <c r="E1780" s="26" t="s">
        <v>171</v>
      </c>
      <c r="F1780" s="31"/>
      <c r="G1780" s="26" t="s">
        <v>28</v>
      </c>
      <c r="H1780" s="27"/>
      <c r="I1780" s="28"/>
      <c r="J1780" s="21"/>
      <c r="K1780" s="21"/>
      <c r="L1780" s="21"/>
      <c r="M1780" s="21"/>
      <c r="N1780" s="22">
        <f t="shared" si="2"/>
        <v>46206</v>
      </c>
      <c r="O1780" s="23">
        <f>'RESOLUCIONES EPG'!$N1780-'RESOLUCIONES EPG'!$D1780</f>
        <v>4084</v>
      </c>
    </row>
    <row r="1781" ht="16.5" customHeight="1">
      <c r="A1781" s="102"/>
      <c r="B1781" s="24">
        <v>15642.9976190476</v>
      </c>
      <c r="C1781" s="24">
        <v>144.791729323309</v>
      </c>
      <c r="D1781" s="31">
        <v>42122.0</v>
      </c>
      <c r="E1781" s="26" t="s">
        <v>19</v>
      </c>
      <c r="F1781" s="31"/>
      <c r="G1781" s="26" t="s">
        <v>28</v>
      </c>
      <c r="H1781" s="27"/>
      <c r="I1781" s="28"/>
      <c r="J1781" s="21"/>
      <c r="K1781" s="21"/>
      <c r="L1781" s="21"/>
      <c r="M1781" s="21"/>
      <c r="N1781" s="22">
        <f t="shared" si="2"/>
        <v>46206</v>
      </c>
      <c r="O1781" s="23">
        <f>'RESOLUCIONES EPG'!$N1781-'RESOLUCIONES EPG'!$D1781</f>
        <v>4084</v>
      </c>
    </row>
    <row r="1782" ht="16.5" customHeight="1">
      <c r="A1782" s="102"/>
      <c r="B1782" s="24">
        <v>15912.5619047619</v>
      </c>
      <c r="C1782" s="24">
        <v>145.657894736843</v>
      </c>
      <c r="D1782" s="31">
        <v>42122.0</v>
      </c>
      <c r="E1782" s="26" t="s">
        <v>172</v>
      </c>
      <c r="F1782" s="31"/>
      <c r="G1782" s="26" t="s">
        <v>173</v>
      </c>
      <c r="H1782" s="27"/>
      <c r="I1782" s="28"/>
      <c r="J1782" s="21"/>
      <c r="K1782" s="21"/>
      <c r="L1782" s="21"/>
      <c r="M1782" s="21"/>
      <c r="N1782" s="22">
        <f t="shared" si="2"/>
        <v>46206</v>
      </c>
      <c r="O1782" s="23">
        <f>'RESOLUCIONES EPG'!$N1782-'RESOLUCIONES EPG'!$D1782</f>
        <v>4084</v>
      </c>
    </row>
    <row r="1783" ht="16.5" customHeight="1">
      <c r="A1783" s="101"/>
      <c r="B1783" s="24">
        <v>16182.1261904762</v>
      </c>
      <c r="C1783" s="24">
        <v>146.524060150376</v>
      </c>
      <c r="D1783" s="31">
        <v>42122.0</v>
      </c>
      <c r="E1783" s="26" t="s">
        <v>174</v>
      </c>
      <c r="F1783" s="31"/>
      <c r="G1783" s="26" t="s">
        <v>18</v>
      </c>
      <c r="H1783" s="27"/>
      <c r="I1783" s="28"/>
      <c r="J1783" s="21"/>
      <c r="K1783" s="21"/>
      <c r="L1783" s="21"/>
      <c r="M1783" s="21"/>
      <c r="N1783" s="22">
        <f t="shared" si="2"/>
        <v>46206</v>
      </c>
      <c r="O1783" s="23">
        <f>'RESOLUCIONES EPG'!$N1783-'RESOLUCIONES EPG'!$D1783</f>
        <v>4084</v>
      </c>
    </row>
    <row r="1784" ht="16.5" customHeight="1">
      <c r="A1784" s="102"/>
      <c r="B1784" s="24">
        <v>16451.6904761905</v>
      </c>
      <c r="C1784" s="24">
        <v>147.39022556391</v>
      </c>
      <c r="D1784" s="31">
        <v>42122.0</v>
      </c>
      <c r="E1784" s="26" t="s">
        <v>175</v>
      </c>
      <c r="F1784" s="31"/>
      <c r="G1784" s="26" t="s">
        <v>28</v>
      </c>
      <c r="H1784" s="27"/>
      <c r="I1784" s="28"/>
      <c r="J1784" s="21"/>
      <c r="K1784" s="21"/>
      <c r="L1784" s="21"/>
      <c r="M1784" s="21"/>
      <c r="N1784" s="22">
        <f t="shared" si="2"/>
        <v>46206</v>
      </c>
      <c r="O1784" s="23">
        <f>'RESOLUCIONES EPG'!$N1784-'RESOLUCIONES EPG'!$D1784</f>
        <v>4084</v>
      </c>
    </row>
    <row r="1785" ht="16.5" customHeight="1">
      <c r="A1785" s="58"/>
      <c r="B1785" s="24">
        <v>16721.2547619048</v>
      </c>
      <c r="C1785" s="24">
        <v>148.256390977444</v>
      </c>
      <c r="D1785" s="31">
        <v>42122.0</v>
      </c>
      <c r="E1785" s="26" t="s">
        <v>176</v>
      </c>
      <c r="F1785" s="31"/>
      <c r="G1785" s="26" t="s">
        <v>18</v>
      </c>
      <c r="H1785" s="27"/>
      <c r="I1785" s="28"/>
      <c r="J1785" s="21"/>
      <c r="K1785" s="21"/>
      <c r="L1785" s="21"/>
      <c r="M1785" s="21"/>
      <c r="N1785" s="22">
        <f t="shared" si="2"/>
        <v>46206</v>
      </c>
      <c r="O1785" s="23">
        <f>'RESOLUCIONES EPG'!$N1785-'RESOLUCIONES EPG'!$D1785</f>
        <v>4084</v>
      </c>
    </row>
    <row r="1786" ht="16.5" customHeight="1">
      <c r="A1786" s="58"/>
      <c r="B1786" s="24">
        <v>16990.8190476191</v>
      </c>
      <c r="C1786" s="24">
        <v>149.122556390978</v>
      </c>
      <c r="D1786" s="31">
        <v>42122.0</v>
      </c>
      <c r="E1786" s="26" t="s">
        <v>176</v>
      </c>
      <c r="F1786" s="31"/>
      <c r="G1786" s="26" t="s">
        <v>28</v>
      </c>
      <c r="H1786" s="27"/>
      <c r="I1786" s="28"/>
      <c r="J1786" s="21"/>
      <c r="K1786" s="21"/>
      <c r="L1786" s="21"/>
      <c r="M1786" s="21"/>
      <c r="N1786" s="22">
        <f t="shared" si="2"/>
        <v>46206</v>
      </c>
      <c r="O1786" s="23">
        <f>'RESOLUCIONES EPG'!$N1786-'RESOLUCIONES EPG'!$D1786</f>
        <v>4084</v>
      </c>
    </row>
    <row r="1787" ht="16.5" customHeight="1">
      <c r="A1787" s="102"/>
      <c r="B1787" s="24">
        <v>17260.3833333333</v>
      </c>
      <c r="C1787" s="24">
        <v>149.988721804512</v>
      </c>
      <c r="D1787" s="31">
        <v>42122.0</v>
      </c>
      <c r="E1787" s="26" t="s">
        <v>177</v>
      </c>
      <c r="F1787" s="31"/>
      <c r="G1787" s="26" t="s">
        <v>169</v>
      </c>
      <c r="H1787" s="27"/>
      <c r="I1787" s="28"/>
      <c r="J1787" s="21"/>
      <c r="K1787" s="21"/>
      <c r="L1787" s="21"/>
      <c r="M1787" s="21"/>
      <c r="N1787" s="22">
        <f t="shared" si="2"/>
        <v>46206</v>
      </c>
      <c r="O1787" s="23">
        <f>'RESOLUCIONES EPG'!$N1787-'RESOLUCIONES EPG'!$D1787</f>
        <v>4084</v>
      </c>
    </row>
    <row r="1788" ht="16.5" customHeight="1">
      <c r="A1788" s="102"/>
      <c r="B1788" s="32">
        <v>17529.9476190476</v>
      </c>
      <c r="C1788" s="24">
        <v>150.854887218046</v>
      </c>
      <c r="D1788" s="31">
        <v>42122.0</v>
      </c>
      <c r="E1788" s="33" t="s">
        <v>178</v>
      </c>
      <c r="F1788" s="31"/>
      <c r="G1788" s="33" t="s">
        <v>179</v>
      </c>
      <c r="H1788" s="27"/>
      <c r="I1788" s="28"/>
      <c r="J1788" s="21"/>
      <c r="K1788" s="21"/>
      <c r="L1788" s="21"/>
      <c r="M1788" s="21"/>
      <c r="N1788" s="22">
        <f t="shared" si="2"/>
        <v>46206</v>
      </c>
      <c r="O1788" s="23">
        <f>'RESOLUCIONES EPG'!$N1788-'RESOLUCIONES EPG'!$D1788</f>
        <v>4084</v>
      </c>
    </row>
    <row r="1789" ht="16.5" customHeight="1">
      <c r="A1789" s="58"/>
      <c r="B1789" s="32" t="s">
        <v>180</v>
      </c>
      <c r="C1789" s="24">
        <v>151.721052631579</v>
      </c>
      <c r="D1789" s="31">
        <v>42123.0</v>
      </c>
      <c r="E1789" s="33" t="s">
        <v>181</v>
      </c>
      <c r="F1789" s="31"/>
      <c r="G1789" s="26" t="s">
        <v>182</v>
      </c>
      <c r="H1789" s="27"/>
      <c r="I1789" s="28"/>
      <c r="J1789" s="21"/>
      <c r="K1789" s="21"/>
      <c r="L1789" s="21"/>
      <c r="M1789" s="21"/>
      <c r="N1789" s="22">
        <f t="shared" si="2"/>
        <v>46206</v>
      </c>
      <c r="O1789" s="23">
        <f>'RESOLUCIONES EPG'!$N1789-'RESOLUCIONES EPG'!$D1789</f>
        <v>4083</v>
      </c>
    </row>
    <row r="1790" ht="16.5" customHeight="1">
      <c r="A1790" s="101"/>
      <c r="B1790" s="24">
        <v>13399.0</v>
      </c>
      <c r="C1790" s="24">
        <v>152.587218045113</v>
      </c>
      <c r="D1790" s="31">
        <v>42123.0</v>
      </c>
      <c r="E1790" s="26" t="s">
        <v>183</v>
      </c>
      <c r="F1790" s="31"/>
      <c r="G1790" s="26" t="s">
        <v>184</v>
      </c>
      <c r="H1790" s="27"/>
      <c r="I1790" s="28"/>
      <c r="J1790" s="21"/>
      <c r="K1790" s="21"/>
      <c r="L1790" s="21"/>
      <c r="M1790" s="21"/>
      <c r="N1790" s="22">
        <f t="shared" si="2"/>
        <v>46206</v>
      </c>
      <c r="O1790" s="23">
        <f>'RESOLUCIONES EPG'!$N1790-'RESOLUCIONES EPG'!$D1790</f>
        <v>4083</v>
      </c>
    </row>
    <row r="1791" ht="16.5" customHeight="1">
      <c r="A1791" s="58"/>
      <c r="B1791" s="32" t="s">
        <v>185</v>
      </c>
      <c r="C1791" s="24">
        <v>153.453383458647</v>
      </c>
      <c r="D1791" s="31">
        <v>42123.0</v>
      </c>
      <c r="E1791" s="33" t="s">
        <v>186</v>
      </c>
      <c r="F1791" s="31"/>
      <c r="G1791" s="26" t="s">
        <v>182</v>
      </c>
      <c r="H1791" s="27"/>
      <c r="I1791" s="28"/>
      <c r="J1791" s="21"/>
      <c r="K1791" s="21"/>
      <c r="L1791" s="21"/>
      <c r="M1791" s="21"/>
      <c r="N1791" s="22">
        <f t="shared" si="2"/>
        <v>46206</v>
      </c>
      <c r="O1791" s="23">
        <f>'RESOLUCIONES EPG'!$N1791-'RESOLUCIONES EPG'!$D1791</f>
        <v>4083</v>
      </c>
    </row>
    <row r="1792" ht="16.5" customHeight="1">
      <c r="A1792" s="58"/>
      <c r="B1792" s="32" t="s">
        <v>187</v>
      </c>
      <c r="C1792" s="24">
        <v>154.319548872181</v>
      </c>
      <c r="D1792" s="31">
        <v>42123.0</v>
      </c>
      <c r="E1792" s="33" t="s">
        <v>188</v>
      </c>
      <c r="F1792" s="31"/>
      <c r="G1792" s="26" t="s">
        <v>182</v>
      </c>
      <c r="H1792" s="27"/>
      <c r="I1792" s="28"/>
      <c r="J1792" s="21"/>
      <c r="K1792" s="21"/>
      <c r="L1792" s="21"/>
      <c r="M1792" s="21"/>
      <c r="N1792" s="22">
        <f t="shared" si="2"/>
        <v>46206</v>
      </c>
      <c r="O1792" s="23">
        <f>'RESOLUCIONES EPG'!$N1792-'RESOLUCIONES EPG'!$D1792</f>
        <v>4083</v>
      </c>
    </row>
    <row r="1793" ht="16.5" customHeight="1">
      <c r="A1793" s="58"/>
      <c r="B1793" s="32" t="s">
        <v>189</v>
      </c>
      <c r="C1793" s="24">
        <v>155.185714285715</v>
      </c>
      <c r="D1793" s="31">
        <v>42123.0</v>
      </c>
      <c r="E1793" s="33" t="s">
        <v>190</v>
      </c>
      <c r="F1793" s="31"/>
      <c r="G1793" s="26" t="s">
        <v>182</v>
      </c>
      <c r="H1793" s="27"/>
      <c r="I1793" s="28"/>
      <c r="J1793" s="21"/>
      <c r="K1793" s="21"/>
      <c r="L1793" s="21"/>
      <c r="M1793" s="21"/>
      <c r="N1793" s="22">
        <f t="shared" si="2"/>
        <v>46206</v>
      </c>
      <c r="O1793" s="23">
        <f>'RESOLUCIONES EPG'!$N1793-'RESOLUCIONES EPG'!$D1793</f>
        <v>4083</v>
      </c>
    </row>
    <row r="1794" ht="16.5" customHeight="1">
      <c r="A1794" s="101"/>
      <c r="B1794" s="32" t="s">
        <v>191</v>
      </c>
      <c r="C1794" s="24">
        <v>156.051879699249</v>
      </c>
      <c r="D1794" s="31">
        <v>42123.0</v>
      </c>
      <c r="E1794" s="33" t="s">
        <v>79</v>
      </c>
      <c r="F1794" s="31"/>
      <c r="G1794" s="26" t="s">
        <v>182</v>
      </c>
      <c r="H1794" s="27"/>
      <c r="I1794" s="28"/>
      <c r="J1794" s="21"/>
      <c r="K1794" s="21"/>
      <c r="L1794" s="21"/>
      <c r="M1794" s="21"/>
      <c r="N1794" s="22">
        <f t="shared" si="2"/>
        <v>46206</v>
      </c>
      <c r="O1794" s="23">
        <f>'RESOLUCIONES EPG'!$N1794-'RESOLUCIONES EPG'!$D1794</f>
        <v>4083</v>
      </c>
    </row>
    <row r="1795" ht="16.5" customHeight="1">
      <c r="A1795" s="58"/>
      <c r="B1795" s="34"/>
      <c r="C1795" s="32" t="s">
        <v>192</v>
      </c>
      <c r="D1795" s="35">
        <v>42130.0</v>
      </c>
      <c r="E1795" s="33" t="s">
        <v>193</v>
      </c>
      <c r="F1795" s="35"/>
      <c r="G1795" s="26" t="s">
        <v>182</v>
      </c>
      <c r="H1795" s="27"/>
      <c r="I1795" s="28"/>
      <c r="J1795" s="21"/>
      <c r="K1795" s="21"/>
      <c r="L1795" s="21"/>
      <c r="M1795" s="21"/>
      <c r="N1795" s="22">
        <f t="shared" si="2"/>
        <v>46206</v>
      </c>
      <c r="O1795" s="23">
        <f>'RESOLUCIONES EPG'!$N1795-'RESOLUCIONES EPG'!$D1795</f>
        <v>4076</v>
      </c>
    </row>
    <row r="1796" ht="16.5" customHeight="1">
      <c r="A1796" s="101"/>
      <c r="B1796" s="24">
        <v>14890.0</v>
      </c>
      <c r="C1796" s="24">
        <v>247.819980874544</v>
      </c>
      <c r="D1796" s="31">
        <v>42135.0</v>
      </c>
      <c r="E1796" s="26" t="s">
        <v>194</v>
      </c>
      <c r="F1796" s="31"/>
      <c r="G1796" s="26" t="s">
        <v>195</v>
      </c>
      <c r="H1796" s="27"/>
      <c r="I1796" s="28"/>
      <c r="J1796" s="21"/>
      <c r="K1796" s="21"/>
      <c r="L1796" s="21"/>
      <c r="M1796" s="21"/>
      <c r="N1796" s="22">
        <f t="shared" si="2"/>
        <v>46206</v>
      </c>
      <c r="O1796" s="23">
        <f>'RESOLUCIONES EPG'!$N1796-'RESOLUCIONES EPG'!$D1796</f>
        <v>4071</v>
      </c>
    </row>
    <row r="1797" ht="16.5" customHeight="1">
      <c r="A1797" s="100"/>
      <c r="B1797" s="24" t="s">
        <v>196</v>
      </c>
      <c r="C1797" s="24">
        <v>247.744250337798</v>
      </c>
      <c r="D1797" s="31">
        <v>42135.0</v>
      </c>
      <c r="E1797" s="26" t="s">
        <v>197</v>
      </c>
      <c r="F1797" s="31"/>
      <c r="G1797" s="26" t="s">
        <v>198</v>
      </c>
      <c r="H1797" s="27"/>
      <c r="I1797" s="28"/>
      <c r="J1797" s="21"/>
      <c r="K1797" s="21"/>
      <c r="L1797" s="21"/>
      <c r="M1797" s="21"/>
      <c r="N1797" s="22">
        <f t="shared" si="2"/>
        <v>46206</v>
      </c>
      <c r="O1797" s="23">
        <f>'RESOLUCIONES EPG'!$N1797-'RESOLUCIONES EPG'!$D1797</f>
        <v>4071</v>
      </c>
    </row>
    <row r="1798" ht="16.5" customHeight="1">
      <c r="A1798" s="101"/>
      <c r="B1798" s="24">
        <v>15047.5636363636</v>
      </c>
      <c r="C1798" s="24">
        <v>247.668519801052</v>
      </c>
      <c r="D1798" s="31">
        <v>42136.0</v>
      </c>
      <c r="E1798" s="26" t="s">
        <v>199</v>
      </c>
      <c r="F1798" s="31"/>
      <c r="G1798" s="26" t="s">
        <v>28</v>
      </c>
      <c r="H1798" s="27"/>
      <c r="I1798" s="28"/>
      <c r="J1798" s="21"/>
      <c r="K1798" s="21"/>
      <c r="L1798" s="21"/>
      <c r="M1798" s="21"/>
      <c r="N1798" s="22">
        <f t="shared" si="2"/>
        <v>46206</v>
      </c>
      <c r="O1798" s="23">
        <f>'RESOLUCIONES EPG'!$N1798-'RESOLUCIONES EPG'!$D1798</f>
        <v>4070</v>
      </c>
    </row>
    <row r="1799" ht="16.5" customHeight="1">
      <c r="A1799" s="58"/>
      <c r="B1799" s="24">
        <v>15050.3090909091</v>
      </c>
      <c r="C1799" s="24">
        <v>247.592789264306</v>
      </c>
      <c r="D1799" s="31">
        <v>42136.0</v>
      </c>
      <c r="E1799" s="26" t="s">
        <v>200</v>
      </c>
      <c r="F1799" s="31"/>
      <c r="G1799" s="26" t="s">
        <v>110</v>
      </c>
      <c r="H1799" s="27"/>
      <c r="I1799" s="28"/>
      <c r="J1799" s="21"/>
      <c r="K1799" s="21"/>
      <c r="L1799" s="21"/>
      <c r="M1799" s="21"/>
      <c r="N1799" s="22">
        <f t="shared" si="2"/>
        <v>46206</v>
      </c>
      <c r="O1799" s="23">
        <f>'RESOLUCIONES EPG'!$N1799-'RESOLUCIONES EPG'!$D1799</f>
        <v>4070</v>
      </c>
    </row>
    <row r="1800" ht="16.5" customHeight="1">
      <c r="A1800" s="58"/>
      <c r="B1800" s="24">
        <v>15053.0545454545</v>
      </c>
      <c r="C1800" s="24">
        <v>247.51705872756</v>
      </c>
      <c r="D1800" s="31">
        <v>42136.0</v>
      </c>
      <c r="E1800" s="26" t="s">
        <v>201</v>
      </c>
      <c r="F1800" s="31"/>
      <c r="G1800" s="26" t="s">
        <v>18</v>
      </c>
      <c r="H1800" s="27"/>
      <c r="I1800" s="28"/>
      <c r="J1800" s="21"/>
      <c r="K1800" s="21"/>
      <c r="L1800" s="21"/>
      <c r="M1800" s="21"/>
      <c r="N1800" s="22">
        <f t="shared" si="2"/>
        <v>46206</v>
      </c>
      <c r="O1800" s="23">
        <f>'RESOLUCIONES EPG'!$N1800-'RESOLUCIONES EPG'!$D1800</f>
        <v>4070</v>
      </c>
    </row>
    <row r="1801" ht="16.5" customHeight="1">
      <c r="A1801" s="58"/>
      <c r="B1801" s="24">
        <v>15055.8</v>
      </c>
      <c r="C1801" s="24">
        <v>247.441328190813</v>
      </c>
      <c r="D1801" s="31">
        <v>42136.0</v>
      </c>
      <c r="E1801" s="26" t="s">
        <v>202</v>
      </c>
      <c r="F1801" s="31"/>
      <c r="G1801" s="26" t="s">
        <v>18</v>
      </c>
      <c r="H1801" s="27"/>
      <c r="I1801" s="28"/>
      <c r="J1801" s="21"/>
      <c r="K1801" s="21"/>
      <c r="L1801" s="21"/>
      <c r="M1801" s="21"/>
      <c r="N1801" s="22">
        <f t="shared" si="2"/>
        <v>46206</v>
      </c>
      <c r="O1801" s="23">
        <f>'RESOLUCIONES EPG'!$N1801-'RESOLUCIONES EPG'!$D1801</f>
        <v>4070</v>
      </c>
    </row>
    <row r="1802" ht="16.5" customHeight="1">
      <c r="A1802" s="58"/>
      <c r="B1802" s="24">
        <v>15058.5454545454</v>
      </c>
      <c r="C1802" s="24">
        <v>247.365597654067</v>
      </c>
      <c r="D1802" s="31">
        <v>42136.0</v>
      </c>
      <c r="E1802" s="26" t="s">
        <v>203</v>
      </c>
      <c r="F1802" s="31"/>
      <c r="G1802" s="26" t="s">
        <v>18</v>
      </c>
      <c r="H1802" s="27"/>
      <c r="I1802" s="28"/>
      <c r="J1802" s="21"/>
      <c r="K1802" s="21"/>
      <c r="L1802" s="21"/>
      <c r="M1802" s="21"/>
      <c r="N1802" s="22">
        <f t="shared" si="2"/>
        <v>46206</v>
      </c>
      <c r="O1802" s="23">
        <f>'RESOLUCIONES EPG'!$N1802-'RESOLUCIONES EPG'!$D1802</f>
        <v>4070</v>
      </c>
    </row>
    <row r="1803" ht="16.5" customHeight="1">
      <c r="A1803" s="58"/>
      <c r="B1803" s="24">
        <v>15061.2909090909</v>
      </c>
      <c r="C1803" s="24">
        <v>247.289867117321</v>
      </c>
      <c r="D1803" s="31">
        <v>42136.0</v>
      </c>
      <c r="E1803" s="26" t="s">
        <v>204</v>
      </c>
      <c r="F1803" s="31"/>
      <c r="G1803" s="26" t="s">
        <v>18</v>
      </c>
      <c r="H1803" s="27"/>
      <c r="I1803" s="28"/>
      <c r="J1803" s="21"/>
      <c r="K1803" s="21"/>
      <c r="L1803" s="21"/>
      <c r="M1803" s="21"/>
      <c r="N1803" s="22">
        <f t="shared" si="2"/>
        <v>46206</v>
      </c>
      <c r="O1803" s="23">
        <f>'RESOLUCIONES EPG'!$N1803-'RESOLUCIONES EPG'!$D1803</f>
        <v>4070</v>
      </c>
    </row>
    <row r="1804" ht="16.5" customHeight="1">
      <c r="A1804" s="58"/>
      <c r="B1804" s="24">
        <v>15064.0363636363</v>
      </c>
      <c r="C1804" s="24">
        <v>247.214136580575</v>
      </c>
      <c r="D1804" s="31">
        <v>42136.0</v>
      </c>
      <c r="E1804" s="26" t="s">
        <v>205</v>
      </c>
      <c r="F1804" s="31"/>
      <c r="G1804" s="26" t="s">
        <v>18</v>
      </c>
      <c r="H1804" s="27"/>
      <c r="I1804" s="28"/>
      <c r="J1804" s="21"/>
      <c r="K1804" s="21"/>
      <c r="L1804" s="21"/>
      <c r="M1804" s="21"/>
      <c r="N1804" s="22">
        <f t="shared" si="2"/>
        <v>46206</v>
      </c>
      <c r="O1804" s="23">
        <f>'RESOLUCIONES EPG'!$N1804-'RESOLUCIONES EPG'!$D1804</f>
        <v>4070</v>
      </c>
    </row>
    <row r="1805" ht="16.5" customHeight="1">
      <c r="A1805" s="58"/>
      <c r="B1805" s="24">
        <v>15066.7818181818</v>
      </c>
      <c r="C1805" s="24">
        <v>247.138406043829</v>
      </c>
      <c r="D1805" s="31">
        <v>42136.0</v>
      </c>
      <c r="E1805" s="26" t="s">
        <v>206</v>
      </c>
      <c r="F1805" s="31"/>
      <c r="G1805" s="26" t="s">
        <v>207</v>
      </c>
      <c r="H1805" s="27"/>
      <c r="I1805" s="28"/>
      <c r="J1805" s="21"/>
      <c r="K1805" s="21"/>
      <c r="L1805" s="21"/>
      <c r="M1805" s="21"/>
      <c r="N1805" s="22">
        <f t="shared" si="2"/>
        <v>46206</v>
      </c>
      <c r="O1805" s="23">
        <f>'RESOLUCIONES EPG'!$N1805-'RESOLUCIONES EPG'!$D1805</f>
        <v>4070</v>
      </c>
    </row>
    <row r="1806" ht="16.5" customHeight="1">
      <c r="A1806" s="58"/>
      <c r="B1806" s="24">
        <v>15069.5272727272</v>
      </c>
      <c r="C1806" s="24">
        <v>247.062675507083</v>
      </c>
      <c r="D1806" s="31">
        <v>42138.0</v>
      </c>
      <c r="E1806" s="26" t="s">
        <v>208</v>
      </c>
      <c r="F1806" s="31"/>
      <c r="G1806" s="26" t="s">
        <v>209</v>
      </c>
      <c r="H1806" s="27"/>
      <c r="I1806" s="28"/>
      <c r="J1806" s="21"/>
      <c r="K1806" s="21"/>
      <c r="L1806" s="21"/>
      <c r="M1806" s="21"/>
      <c r="N1806" s="22">
        <f t="shared" si="2"/>
        <v>46206</v>
      </c>
      <c r="O1806" s="23">
        <f>'RESOLUCIONES EPG'!$N1806-'RESOLUCIONES EPG'!$D1806</f>
        <v>4068</v>
      </c>
    </row>
    <row r="1807" ht="16.5" customHeight="1">
      <c r="A1807" s="58"/>
      <c r="B1807" s="24">
        <v>15072.2727272727</v>
      </c>
      <c r="C1807" s="24">
        <v>246.986944970337</v>
      </c>
      <c r="D1807" s="31">
        <v>42138.0</v>
      </c>
      <c r="E1807" s="26" t="s">
        <v>210</v>
      </c>
      <c r="F1807" s="31"/>
      <c r="G1807" s="26" t="s">
        <v>209</v>
      </c>
      <c r="H1807" s="27"/>
      <c r="I1807" s="28"/>
      <c r="J1807" s="21"/>
      <c r="K1807" s="21"/>
      <c r="L1807" s="21"/>
      <c r="M1807" s="21"/>
      <c r="N1807" s="22">
        <f t="shared" si="2"/>
        <v>46206</v>
      </c>
      <c r="O1807" s="23">
        <f>'RESOLUCIONES EPG'!$N1807-'RESOLUCIONES EPG'!$D1807</f>
        <v>4068</v>
      </c>
    </row>
    <row r="1808" ht="16.5" customHeight="1">
      <c r="A1808" s="101"/>
      <c r="B1808" s="24">
        <v>15075.0181818181</v>
      </c>
      <c r="C1808" s="24">
        <v>246.911214433591</v>
      </c>
      <c r="D1808" s="31">
        <v>42138.0</v>
      </c>
      <c r="E1808" s="26" t="s">
        <v>211</v>
      </c>
      <c r="F1808" s="31"/>
      <c r="G1808" s="26" t="s">
        <v>28</v>
      </c>
      <c r="H1808" s="27"/>
      <c r="I1808" s="28"/>
      <c r="J1808" s="21"/>
      <c r="K1808" s="21"/>
      <c r="L1808" s="21"/>
      <c r="M1808" s="21"/>
      <c r="N1808" s="22">
        <f t="shared" si="2"/>
        <v>46206</v>
      </c>
      <c r="O1808" s="23">
        <f>'RESOLUCIONES EPG'!$N1808-'RESOLUCIONES EPG'!$D1808</f>
        <v>4068</v>
      </c>
    </row>
    <row r="1809" ht="16.5" customHeight="1">
      <c r="A1809" s="58"/>
      <c r="B1809" s="24" t="s">
        <v>212</v>
      </c>
      <c r="C1809" s="24">
        <v>246.835483896845</v>
      </c>
      <c r="D1809" s="31">
        <v>42142.0</v>
      </c>
      <c r="E1809" s="26" t="s">
        <v>66</v>
      </c>
      <c r="F1809" s="31"/>
      <c r="G1809" s="26" t="s">
        <v>213</v>
      </c>
      <c r="H1809" s="27"/>
      <c r="I1809" s="28"/>
      <c r="J1809" s="21"/>
      <c r="K1809" s="21"/>
      <c r="L1809" s="21"/>
      <c r="M1809" s="21"/>
      <c r="N1809" s="22">
        <f t="shared" si="2"/>
        <v>46206</v>
      </c>
      <c r="O1809" s="23">
        <f>'RESOLUCIONES EPG'!$N1809-'RESOLUCIONES EPG'!$D1809</f>
        <v>4064</v>
      </c>
    </row>
    <row r="1810" ht="16.5" customHeight="1">
      <c r="A1810" s="101"/>
      <c r="B1810" s="24" t="s">
        <v>214</v>
      </c>
      <c r="C1810" s="24">
        <v>246.759753360099</v>
      </c>
      <c r="D1810" s="31">
        <v>42142.0</v>
      </c>
      <c r="E1810" s="26" t="s">
        <v>67</v>
      </c>
      <c r="F1810" s="31"/>
      <c r="G1810" s="26" t="s">
        <v>215</v>
      </c>
      <c r="H1810" s="27"/>
      <c r="I1810" s="28"/>
      <c r="J1810" s="21"/>
      <c r="K1810" s="21"/>
      <c r="L1810" s="21"/>
      <c r="M1810" s="21"/>
      <c r="N1810" s="22">
        <f t="shared" si="2"/>
        <v>46206</v>
      </c>
      <c r="O1810" s="23">
        <f>'RESOLUCIONES EPG'!$N1810-'RESOLUCIONES EPG'!$D1810</f>
        <v>4064</v>
      </c>
    </row>
    <row r="1811" ht="16.5" customHeight="1">
      <c r="A1811" s="58"/>
      <c r="B1811" s="24" t="s">
        <v>216</v>
      </c>
      <c r="C1811" s="24">
        <v>246.684022823353</v>
      </c>
      <c r="D1811" s="31">
        <v>42142.0</v>
      </c>
      <c r="E1811" s="26" t="s">
        <v>217</v>
      </c>
      <c r="F1811" s="31"/>
      <c r="G1811" s="26" t="s">
        <v>215</v>
      </c>
      <c r="H1811" s="27"/>
      <c r="I1811" s="28"/>
      <c r="J1811" s="21"/>
      <c r="K1811" s="21"/>
      <c r="L1811" s="21"/>
      <c r="M1811" s="21"/>
      <c r="N1811" s="22">
        <f t="shared" si="2"/>
        <v>46206</v>
      </c>
      <c r="O1811" s="23">
        <f>'RESOLUCIONES EPG'!$N1811-'RESOLUCIONES EPG'!$D1811</f>
        <v>4064</v>
      </c>
    </row>
    <row r="1812" ht="16.5" customHeight="1">
      <c r="A1812" s="102"/>
      <c r="B1812" s="24" t="s">
        <v>218</v>
      </c>
      <c r="C1812" s="24">
        <v>246.608292286607</v>
      </c>
      <c r="D1812" s="31">
        <v>42142.0</v>
      </c>
      <c r="E1812" s="26" t="s">
        <v>17</v>
      </c>
      <c r="F1812" s="31"/>
      <c r="G1812" s="26" t="s">
        <v>215</v>
      </c>
      <c r="H1812" s="27"/>
      <c r="I1812" s="28"/>
      <c r="J1812" s="21"/>
      <c r="K1812" s="21"/>
      <c r="L1812" s="21"/>
      <c r="M1812" s="21"/>
      <c r="N1812" s="22">
        <f t="shared" si="2"/>
        <v>46206</v>
      </c>
      <c r="O1812" s="23">
        <f>'RESOLUCIONES EPG'!$N1812-'RESOLUCIONES EPG'!$D1812</f>
        <v>4064</v>
      </c>
    </row>
    <row r="1813" ht="16.5" customHeight="1">
      <c r="A1813" s="58"/>
      <c r="B1813" s="24" t="s">
        <v>219</v>
      </c>
      <c r="C1813" s="24">
        <v>246.532561749861</v>
      </c>
      <c r="D1813" s="31">
        <v>42142.0</v>
      </c>
      <c r="E1813" s="26" t="s">
        <v>19</v>
      </c>
      <c r="F1813" s="31"/>
      <c r="G1813" s="26" t="s">
        <v>213</v>
      </c>
      <c r="H1813" s="27"/>
      <c r="I1813" s="28"/>
      <c r="J1813" s="21"/>
      <c r="K1813" s="21"/>
      <c r="L1813" s="21"/>
      <c r="M1813" s="21"/>
      <c r="N1813" s="22">
        <f t="shared" si="2"/>
        <v>46206</v>
      </c>
      <c r="O1813" s="23">
        <f>'RESOLUCIONES EPG'!$N1813-'RESOLUCIONES EPG'!$D1813</f>
        <v>4064</v>
      </c>
    </row>
    <row r="1814" ht="16.5" customHeight="1">
      <c r="A1814" s="101"/>
      <c r="B1814" s="24" t="s">
        <v>220</v>
      </c>
      <c r="C1814" s="24">
        <v>246.456831213115</v>
      </c>
      <c r="D1814" s="31">
        <v>42142.0</v>
      </c>
      <c r="E1814" s="26" t="s">
        <v>221</v>
      </c>
      <c r="F1814" s="31"/>
      <c r="G1814" s="26" t="s">
        <v>215</v>
      </c>
      <c r="H1814" s="27"/>
      <c r="I1814" s="28"/>
      <c r="J1814" s="21"/>
      <c r="K1814" s="21"/>
      <c r="L1814" s="21"/>
      <c r="M1814" s="21"/>
      <c r="N1814" s="22">
        <f t="shared" si="2"/>
        <v>46206</v>
      </c>
      <c r="O1814" s="23">
        <f>'RESOLUCIONES EPG'!$N1814-'RESOLUCIONES EPG'!$D1814</f>
        <v>4064</v>
      </c>
    </row>
    <row r="1815" ht="16.5" customHeight="1">
      <c r="A1815" s="58"/>
      <c r="B1815" s="24" t="s">
        <v>222</v>
      </c>
      <c r="C1815" s="24">
        <v>246.381100676369</v>
      </c>
      <c r="D1815" s="31">
        <v>42142.0</v>
      </c>
      <c r="E1815" s="26" t="s">
        <v>223</v>
      </c>
      <c r="F1815" s="31"/>
      <c r="G1815" s="26" t="s">
        <v>215</v>
      </c>
      <c r="H1815" s="27"/>
      <c r="I1815" s="28"/>
      <c r="J1815" s="21"/>
      <c r="K1815" s="21"/>
      <c r="L1815" s="21"/>
      <c r="M1815" s="21"/>
      <c r="N1815" s="22">
        <f t="shared" si="2"/>
        <v>46206</v>
      </c>
      <c r="O1815" s="23">
        <f>'RESOLUCIONES EPG'!$N1815-'RESOLUCIONES EPG'!$D1815</f>
        <v>4064</v>
      </c>
    </row>
    <row r="1816" ht="16.5" customHeight="1">
      <c r="A1816" s="58"/>
      <c r="B1816" s="24" t="s">
        <v>224</v>
      </c>
      <c r="C1816" s="24">
        <v>246.305370139623</v>
      </c>
      <c r="D1816" s="31">
        <v>42142.0</v>
      </c>
      <c r="E1816" s="26" t="s">
        <v>225</v>
      </c>
      <c r="F1816" s="31"/>
      <c r="G1816" s="26" t="s">
        <v>215</v>
      </c>
      <c r="H1816" s="27"/>
      <c r="I1816" s="28"/>
      <c r="J1816" s="21"/>
      <c r="K1816" s="21"/>
      <c r="L1816" s="21"/>
      <c r="M1816" s="21"/>
      <c r="N1816" s="22">
        <f t="shared" si="2"/>
        <v>46206</v>
      </c>
      <c r="O1816" s="23">
        <f>'RESOLUCIONES EPG'!$N1816-'RESOLUCIONES EPG'!$D1816</f>
        <v>4064</v>
      </c>
    </row>
    <row r="1817" ht="16.5" customHeight="1">
      <c r="A1817" s="58"/>
      <c r="B1817" s="24" t="s">
        <v>226</v>
      </c>
      <c r="C1817" s="24">
        <v>246.229639602877</v>
      </c>
      <c r="D1817" s="31">
        <v>42142.0</v>
      </c>
      <c r="E1817" s="33" t="s">
        <v>227</v>
      </c>
      <c r="F1817" s="31"/>
      <c r="G1817" s="26" t="s">
        <v>215</v>
      </c>
      <c r="H1817" s="27"/>
      <c r="I1817" s="28"/>
      <c r="J1817" s="21"/>
      <c r="K1817" s="21"/>
      <c r="L1817" s="21"/>
      <c r="M1817" s="21"/>
      <c r="N1817" s="22">
        <f t="shared" si="2"/>
        <v>46206</v>
      </c>
      <c r="O1817" s="23">
        <f>'RESOLUCIONES EPG'!$N1817-'RESOLUCIONES EPG'!$D1817</f>
        <v>4064</v>
      </c>
    </row>
    <row r="1818" ht="16.5" customHeight="1">
      <c r="A1818" s="58"/>
      <c r="B1818" s="24" t="s">
        <v>228</v>
      </c>
      <c r="C1818" s="24">
        <v>246.153909066131</v>
      </c>
      <c r="D1818" s="31">
        <v>42142.0</v>
      </c>
      <c r="E1818" s="26" t="s">
        <v>229</v>
      </c>
      <c r="F1818" s="31"/>
      <c r="G1818" s="26" t="s">
        <v>215</v>
      </c>
      <c r="H1818" s="27"/>
      <c r="I1818" s="28"/>
      <c r="J1818" s="21"/>
      <c r="K1818" s="21"/>
      <c r="L1818" s="21"/>
      <c r="M1818" s="21"/>
      <c r="N1818" s="22">
        <f t="shared" si="2"/>
        <v>46206</v>
      </c>
      <c r="O1818" s="23">
        <f>'RESOLUCIONES EPG'!$N1818-'RESOLUCIONES EPG'!$D1818</f>
        <v>4064</v>
      </c>
    </row>
    <row r="1819" ht="16.5" customHeight="1">
      <c r="A1819" s="58"/>
      <c r="B1819" s="24" t="s">
        <v>230</v>
      </c>
      <c r="C1819" s="24">
        <v>246.078178529384</v>
      </c>
      <c r="D1819" s="31">
        <v>42142.0</v>
      </c>
      <c r="E1819" s="26" t="s">
        <v>54</v>
      </c>
      <c r="F1819" s="31"/>
      <c r="G1819" s="26" t="s">
        <v>213</v>
      </c>
      <c r="H1819" s="27"/>
      <c r="I1819" s="28"/>
      <c r="J1819" s="21"/>
      <c r="K1819" s="21"/>
      <c r="L1819" s="21"/>
      <c r="M1819" s="21"/>
      <c r="N1819" s="22">
        <f t="shared" si="2"/>
        <v>46206</v>
      </c>
      <c r="O1819" s="23">
        <f>'RESOLUCIONES EPG'!$N1819-'RESOLUCIONES EPG'!$D1819</f>
        <v>4064</v>
      </c>
    </row>
    <row r="1820" ht="16.5" customHeight="1">
      <c r="A1820" s="58"/>
      <c r="B1820" s="24" t="s">
        <v>231</v>
      </c>
      <c r="C1820" s="24">
        <v>246.002447992638</v>
      </c>
      <c r="D1820" s="31">
        <v>42142.0</v>
      </c>
      <c r="E1820" s="26" t="s">
        <v>232</v>
      </c>
      <c r="F1820" s="31"/>
      <c r="G1820" s="26" t="s">
        <v>215</v>
      </c>
      <c r="H1820" s="27"/>
      <c r="I1820" s="28"/>
      <c r="J1820" s="21"/>
      <c r="K1820" s="21"/>
      <c r="L1820" s="21"/>
      <c r="M1820" s="21"/>
      <c r="N1820" s="22">
        <f t="shared" si="2"/>
        <v>46206</v>
      </c>
      <c r="O1820" s="23">
        <f>'RESOLUCIONES EPG'!$N1820-'RESOLUCIONES EPG'!$D1820</f>
        <v>4064</v>
      </c>
    </row>
    <row r="1821" ht="16.5" customHeight="1">
      <c r="A1821" s="103"/>
      <c r="B1821" s="24" t="s">
        <v>233</v>
      </c>
      <c r="C1821" s="24">
        <v>245.926717455892</v>
      </c>
      <c r="D1821" s="31">
        <v>42142.0</v>
      </c>
      <c r="E1821" s="26" t="s">
        <v>234</v>
      </c>
      <c r="F1821" s="31"/>
      <c r="G1821" s="26" t="s">
        <v>213</v>
      </c>
      <c r="H1821" s="27"/>
      <c r="I1821" s="28"/>
      <c r="J1821" s="21"/>
      <c r="K1821" s="21"/>
      <c r="L1821" s="21"/>
      <c r="M1821" s="21"/>
      <c r="N1821" s="22">
        <f t="shared" si="2"/>
        <v>46206</v>
      </c>
      <c r="O1821" s="23">
        <f>'RESOLUCIONES EPG'!$N1821-'RESOLUCIONES EPG'!$D1821</f>
        <v>4064</v>
      </c>
    </row>
    <row r="1822" ht="16.5" customHeight="1">
      <c r="A1822" s="58"/>
      <c r="B1822" s="24" t="s">
        <v>235</v>
      </c>
      <c r="C1822" s="24">
        <v>245.850986919146</v>
      </c>
      <c r="D1822" s="31">
        <v>42142.0</v>
      </c>
      <c r="E1822" s="26" t="s">
        <v>236</v>
      </c>
      <c r="F1822" s="31"/>
      <c r="G1822" s="26" t="s">
        <v>215</v>
      </c>
      <c r="H1822" s="27"/>
      <c r="I1822" s="28"/>
      <c r="J1822" s="21"/>
      <c r="K1822" s="21"/>
      <c r="L1822" s="21"/>
      <c r="M1822" s="21"/>
      <c r="N1822" s="22">
        <f t="shared" si="2"/>
        <v>46206</v>
      </c>
      <c r="O1822" s="23">
        <f>'RESOLUCIONES EPG'!$N1822-'RESOLUCIONES EPG'!$D1822</f>
        <v>4064</v>
      </c>
    </row>
    <row r="1823" ht="16.5" customHeight="1">
      <c r="A1823" s="101"/>
      <c r="B1823" s="24" t="s">
        <v>237</v>
      </c>
      <c r="C1823" s="24">
        <v>245.7752563824</v>
      </c>
      <c r="D1823" s="31">
        <v>42142.0</v>
      </c>
      <c r="E1823" s="26" t="s">
        <v>238</v>
      </c>
      <c r="F1823" s="31"/>
      <c r="G1823" s="26" t="s">
        <v>215</v>
      </c>
      <c r="H1823" s="27"/>
      <c r="I1823" s="28"/>
      <c r="J1823" s="21"/>
      <c r="K1823" s="21"/>
      <c r="L1823" s="21"/>
      <c r="M1823" s="21"/>
      <c r="N1823" s="22">
        <f t="shared" si="2"/>
        <v>46206</v>
      </c>
      <c r="O1823" s="23">
        <f>'RESOLUCIONES EPG'!$N1823-'RESOLUCIONES EPG'!$D1823</f>
        <v>4064</v>
      </c>
    </row>
    <row r="1824" ht="16.5" customHeight="1">
      <c r="A1824" s="101"/>
      <c r="B1824" s="24" t="s">
        <v>239</v>
      </c>
      <c r="C1824" s="24">
        <v>245.699525845654</v>
      </c>
      <c r="D1824" s="31">
        <v>42142.0</v>
      </c>
      <c r="E1824" s="26" t="s">
        <v>52</v>
      </c>
      <c r="F1824" s="25" t="s">
        <v>53</v>
      </c>
      <c r="G1824" s="26" t="s">
        <v>215</v>
      </c>
      <c r="H1824" s="27"/>
      <c r="I1824" s="28"/>
      <c r="J1824" s="21"/>
      <c r="K1824" s="21"/>
      <c r="L1824" s="21"/>
      <c r="M1824" s="21"/>
      <c r="N1824" s="22">
        <f t="shared" si="2"/>
        <v>46206</v>
      </c>
      <c r="O1824" s="23">
        <f>'RESOLUCIONES EPG'!$N1824-'RESOLUCIONES EPG'!$D1824</f>
        <v>4064</v>
      </c>
    </row>
    <row r="1825" ht="16.5" customHeight="1">
      <c r="A1825" s="58"/>
      <c r="B1825" s="24" t="s">
        <v>240</v>
      </c>
      <c r="C1825" s="24">
        <v>245.623795308908</v>
      </c>
      <c r="D1825" s="31">
        <v>42142.0</v>
      </c>
      <c r="E1825" s="26" t="s">
        <v>241</v>
      </c>
      <c r="F1825" s="31"/>
      <c r="G1825" s="26" t="s">
        <v>215</v>
      </c>
      <c r="H1825" s="27"/>
      <c r="I1825" s="28"/>
      <c r="J1825" s="21"/>
      <c r="K1825" s="21"/>
      <c r="L1825" s="21"/>
      <c r="M1825" s="21"/>
      <c r="N1825" s="22">
        <f t="shared" si="2"/>
        <v>46206</v>
      </c>
      <c r="O1825" s="23">
        <f>'RESOLUCIONES EPG'!$N1825-'RESOLUCIONES EPG'!$D1825</f>
        <v>4064</v>
      </c>
    </row>
    <row r="1826" ht="16.5" customHeight="1">
      <c r="A1826" s="58"/>
      <c r="B1826" s="24" t="s">
        <v>242</v>
      </c>
      <c r="C1826" s="24">
        <v>245.548064772162</v>
      </c>
      <c r="D1826" s="31">
        <v>42142.0</v>
      </c>
      <c r="E1826" s="26" t="s">
        <v>243</v>
      </c>
      <c r="F1826" s="31"/>
      <c r="G1826" s="26" t="s">
        <v>215</v>
      </c>
      <c r="H1826" s="27"/>
      <c r="I1826" s="28"/>
      <c r="J1826" s="21"/>
      <c r="K1826" s="21"/>
      <c r="L1826" s="21"/>
      <c r="M1826" s="21"/>
      <c r="N1826" s="22">
        <f t="shared" si="2"/>
        <v>46206</v>
      </c>
      <c r="O1826" s="23">
        <f>'RESOLUCIONES EPG'!$N1826-'RESOLUCIONES EPG'!$D1826</f>
        <v>4064</v>
      </c>
    </row>
    <row r="1827" ht="16.5" customHeight="1">
      <c r="A1827" s="58"/>
      <c r="B1827" s="24" t="s">
        <v>244</v>
      </c>
      <c r="C1827" s="24">
        <v>245.472334235416</v>
      </c>
      <c r="D1827" s="31">
        <v>42142.0</v>
      </c>
      <c r="E1827" s="26" t="s">
        <v>245</v>
      </c>
      <c r="F1827" s="31"/>
      <c r="G1827" s="26" t="s">
        <v>215</v>
      </c>
      <c r="H1827" s="27"/>
      <c r="I1827" s="28"/>
      <c r="J1827" s="21"/>
      <c r="K1827" s="21"/>
      <c r="L1827" s="21"/>
      <c r="M1827" s="21"/>
      <c r="N1827" s="22">
        <f t="shared" si="2"/>
        <v>46206</v>
      </c>
      <c r="O1827" s="23">
        <f>'RESOLUCIONES EPG'!$N1827-'RESOLUCIONES EPG'!$D1827</f>
        <v>4064</v>
      </c>
    </row>
    <row r="1828" ht="16.5" customHeight="1">
      <c r="A1828" s="58"/>
      <c r="B1828" s="24" t="s">
        <v>246</v>
      </c>
      <c r="C1828" s="24">
        <v>245.39660369867</v>
      </c>
      <c r="D1828" s="31">
        <v>42142.0</v>
      </c>
      <c r="E1828" s="26" t="s">
        <v>247</v>
      </c>
      <c r="F1828" s="31"/>
      <c r="G1828" s="26" t="s">
        <v>215</v>
      </c>
      <c r="H1828" s="27"/>
      <c r="I1828" s="28"/>
      <c r="J1828" s="21"/>
      <c r="K1828" s="21"/>
      <c r="L1828" s="21"/>
      <c r="M1828" s="21"/>
      <c r="N1828" s="22">
        <f t="shared" si="2"/>
        <v>46206</v>
      </c>
      <c r="O1828" s="23">
        <f>'RESOLUCIONES EPG'!$N1828-'RESOLUCIONES EPG'!$D1828</f>
        <v>4064</v>
      </c>
    </row>
    <row r="1829" ht="16.5" customHeight="1">
      <c r="A1829" s="58"/>
      <c r="B1829" s="24" t="s">
        <v>248</v>
      </c>
      <c r="C1829" s="24">
        <v>245.320873161924</v>
      </c>
      <c r="D1829" s="31">
        <v>42142.0</v>
      </c>
      <c r="E1829" s="26" t="s">
        <v>249</v>
      </c>
      <c r="F1829" s="31"/>
      <c r="G1829" s="26" t="s">
        <v>215</v>
      </c>
      <c r="H1829" s="27"/>
      <c r="I1829" s="28"/>
      <c r="J1829" s="21"/>
      <c r="K1829" s="21"/>
      <c r="L1829" s="21"/>
      <c r="M1829" s="21"/>
      <c r="N1829" s="22">
        <f t="shared" si="2"/>
        <v>46206</v>
      </c>
      <c r="O1829" s="23">
        <f>'RESOLUCIONES EPG'!$N1829-'RESOLUCIONES EPG'!$D1829</f>
        <v>4064</v>
      </c>
    </row>
    <row r="1830" ht="16.5" customHeight="1">
      <c r="A1830" s="103"/>
      <c r="B1830" s="24" t="s">
        <v>250</v>
      </c>
      <c r="C1830" s="24">
        <v>245.245142625178</v>
      </c>
      <c r="D1830" s="31">
        <v>42142.0</v>
      </c>
      <c r="E1830" s="26" t="s">
        <v>251</v>
      </c>
      <c r="F1830" s="31" t="s">
        <v>86</v>
      </c>
      <c r="G1830" s="26" t="s">
        <v>215</v>
      </c>
      <c r="H1830" s="27"/>
      <c r="I1830" s="28"/>
      <c r="J1830" s="21"/>
      <c r="K1830" s="21"/>
      <c r="L1830" s="21"/>
      <c r="M1830" s="21"/>
      <c r="N1830" s="22">
        <f t="shared" si="2"/>
        <v>46206</v>
      </c>
      <c r="O1830" s="23">
        <f>'RESOLUCIONES EPG'!$N1830-'RESOLUCIONES EPG'!$D1830</f>
        <v>4064</v>
      </c>
    </row>
    <row r="1831" ht="16.5" customHeight="1">
      <c r="A1831" s="58"/>
      <c r="B1831" s="24" t="s">
        <v>252</v>
      </c>
      <c r="C1831" s="24">
        <v>245.169412088432</v>
      </c>
      <c r="D1831" s="31">
        <v>42142.0</v>
      </c>
      <c r="E1831" s="26" t="s">
        <v>253</v>
      </c>
      <c r="F1831" s="31"/>
      <c r="G1831" s="26" t="s">
        <v>215</v>
      </c>
      <c r="H1831" s="27"/>
      <c r="I1831" s="28"/>
      <c r="J1831" s="21"/>
      <c r="K1831" s="21"/>
      <c r="L1831" s="21"/>
      <c r="M1831" s="21"/>
      <c r="N1831" s="22">
        <f t="shared" si="2"/>
        <v>46206</v>
      </c>
      <c r="O1831" s="23">
        <f>'RESOLUCIONES EPG'!$N1831-'RESOLUCIONES EPG'!$D1831</f>
        <v>4064</v>
      </c>
    </row>
    <row r="1832" ht="16.5" customHeight="1">
      <c r="A1832" s="58" t="str">
        <f>'RESOLUCIONES 2015'!A4142:H4142</f>
        <v/>
      </c>
      <c r="B1832" s="24" t="s">
        <v>254</v>
      </c>
      <c r="C1832" s="24">
        <v>245.093681551686</v>
      </c>
      <c r="D1832" s="31">
        <v>42142.0</v>
      </c>
      <c r="E1832" s="26" t="s">
        <v>81</v>
      </c>
      <c r="F1832" s="31"/>
      <c r="G1832" s="26" t="s">
        <v>213</v>
      </c>
      <c r="H1832" s="27"/>
      <c r="I1832" s="28"/>
      <c r="J1832" s="21"/>
      <c r="K1832" s="21"/>
      <c r="L1832" s="21"/>
      <c r="M1832" s="21"/>
      <c r="N1832" s="22">
        <f t="shared" si="2"/>
        <v>46206</v>
      </c>
      <c r="O1832" s="23">
        <f>'RESOLUCIONES EPG'!$N1832-'RESOLUCIONES EPG'!$D1832</f>
        <v>4064</v>
      </c>
    </row>
    <row r="1833" ht="16.5" customHeight="1">
      <c r="A1833" s="58"/>
      <c r="B1833" s="24" t="s">
        <v>255</v>
      </c>
      <c r="C1833" s="24">
        <v>245.01795101494</v>
      </c>
      <c r="D1833" s="31">
        <v>42142.0</v>
      </c>
      <c r="E1833" s="26" t="s">
        <v>256</v>
      </c>
      <c r="F1833" s="31"/>
      <c r="G1833" s="26" t="s">
        <v>215</v>
      </c>
      <c r="H1833" s="27"/>
      <c r="I1833" s="28"/>
      <c r="J1833" s="21"/>
      <c r="K1833" s="21"/>
      <c r="L1833" s="21"/>
      <c r="M1833" s="21"/>
      <c r="N1833" s="22">
        <f t="shared" si="2"/>
        <v>46206</v>
      </c>
      <c r="O1833" s="23">
        <f>'RESOLUCIONES EPG'!$N1833-'RESOLUCIONES EPG'!$D1833</f>
        <v>4064</v>
      </c>
    </row>
    <row r="1834" ht="16.5" customHeight="1">
      <c r="A1834" s="103"/>
      <c r="B1834" s="24" t="s">
        <v>257</v>
      </c>
      <c r="C1834" s="24">
        <v>244.942220478194</v>
      </c>
      <c r="D1834" s="31">
        <v>42142.0</v>
      </c>
      <c r="E1834" s="26" t="s">
        <v>258</v>
      </c>
      <c r="F1834" s="31"/>
      <c r="G1834" s="26" t="s">
        <v>213</v>
      </c>
      <c r="H1834" s="27"/>
      <c r="I1834" s="28"/>
      <c r="J1834" s="21"/>
      <c r="K1834" s="21"/>
      <c r="L1834" s="21"/>
      <c r="M1834" s="21"/>
      <c r="N1834" s="22">
        <f t="shared" si="2"/>
        <v>46206</v>
      </c>
      <c r="O1834" s="23">
        <f>'RESOLUCIONES EPG'!$N1834-'RESOLUCIONES EPG'!$D1834</f>
        <v>4064</v>
      </c>
    </row>
    <row r="1835" ht="16.5" customHeight="1">
      <c r="A1835" s="58" t="str">
        <f>'RESOLUCIONES 2015'!A4144:H4144</f>
        <v/>
      </c>
      <c r="B1835" s="24" t="s">
        <v>259</v>
      </c>
      <c r="C1835" s="24">
        <v>244.866489941448</v>
      </c>
      <c r="D1835" s="31">
        <v>42142.0</v>
      </c>
      <c r="E1835" s="26" t="s">
        <v>260</v>
      </c>
      <c r="F1835" s="31"/>
      <c r="G1835" s="26" t="s">
        <v>213</v>
      </c>
      <c r="H1835" s="27"/>
      <c r="I1835" s="28"/>
      <c r="J1835" s="21"/>
      <c r="K1835" s="21"/>
      <c r="L1835" s="21"/>
      <c r="M1835" s="21"/>
      <c r="N1835" s="22">
        <f t="shared" si="2"/>
        <v>46206</v>
      </c>
      <c r="O1835" s="23">
        <f>'RESOLUCIONES EPG'!$N1835-'RESOLUCIONES EPG'!$D1835</f>
        <v>4064</v>
      </c>
    </row>
    <row r="1836" ht="16.5" customHeight="1">
      <c r="A1836" s="58" t="str">
        <f>'RESOLUCIONES 2015'!A4143:H4143</f>
        <v/>
      </c>
      <c r="B1836" s="24" t="s">
        <v>261</v>
      </c>
      <c r="C1836" s="24">
        <v>244.790759404701</v>
      </c>
      <c r="D1836" s="31">
        <v>42142.0</v>
      </c>
      <c r="E1836" s="26" t="s">
        <v>262</v>
      </c>
      <c r="F1836" s="31"/>
      <c r="G1836" s="26" t="s">
        <v>215</v>
      </c>
      <c r="H1836" s="27"/>
      <c r="I1836" s="28"/>
      <c r="J1836" s="21"/>
      <c r="K1836" s="21"/>
      <c r="L1836" s="21"/>
      <c r="M1836" s="21"/>
      <c r="N1836" s="22">
        <f t="shared" si="2"/>
        <v>46206</v>
      </c>
      <c r="O1836" s="23">
        <f>'RESOLUCIONES EPG'!$N1836-'RESOLUCIONES EPG'!$D1836</f>
        <v>4064</v>
      </c>
    </row>
    <row r="1837" ht="49.5" customHeight="1">
      <c r="A1837" s="58"/>
      <c r="B1837" s="24" t="s">
        <v>263</v>
      </c>
      <c r="C1837" s="24">
        <v>244.715028867955</v>
      </c>
      <c r="D1837" s="31">
        <v>42142.0</v>
      </c>
      <c r="E1837" s="26" t="s">
        <v>264</v>
      </c>
      <c r="F1837" s="31"/>
      <c r="G1837" s="26" t="s">
        <v>215</v>
      </c>
      <c r="H1837" s="27"/>
      <c r="I1837" s="28"/>
      <c r="J1837" s="21"/>
      <c r="K1837" s="21"/>
      <c r="L1837" s="21"/>
      <c r="M1837" s="21"/>
      <c r="N1837" s="22">
        <f t="shared" si="2"/>
        <v>46206</v>
      </c>
      <c r="O1837" s="23">
        <f>'RESOLUCIONES EPG'!$N1837-'RESOLUCIONES EPG'!$D1837</f>
        <v>4064</v>
      </c>
    </row>
    <row r="1838" ht="16.5" customHeight="1">
      <c r="A1838" s="58"/>
      <c r="B1838" s="32" t="s">
        <v>265</v>
      </c>
      <c r="C1838" s="24">
        <v>244.639298331209</v>
      </c>
      <c r="D1838" s="31">
        <v>42142.0</v>
      </c>
      <c r="E1838" s="33" t="s">
        <v>266</v>
      </c>
      <c r="F1838" s="31"/>
      <c r="G1838" s="26" t="s">
        <v>213</v>
      </c>
      <c r="H1838" s="27"/>
      <c r="I1838" s="28"/>
      <c r="J1838" s="21"/>
      <c r="K1838" s="21"/>
      <c r="L1838" s="21"/>
      <c r="M1838" s="21"/>
      <c r="N1838" s="22">
        <f t="shared" si="2"/>
        <v>46206</v>
      </c>
      <c r="O1838" s="23">
        <f>'RESOLUCIONES EPG'!$N1838-'RESOLUCIONES EPG'!$D1838</f>
        <v>4064</v>
      </c>
    </row>
    <row r="1839" ht="16.5" customHeight="1">
      <c r="A1839" s="103"/>
      <c r="B1839" s="24" t="s">
        <v>267</v>
      </c>
      <c r="C1839" s="24">
        <v>244.563567794463</v>
      </c>
      <c r="D1839" s="31">
        <v>42143.0</v>
      </c>
      <c r="E1839" s="26" t="s">
        <v>268</v>
      </c>
      <c r="F1839" s="31"/>
      <c r="G1839" s="26" t="s">
        <v>215</v>
      </c>
      <c r="H1839" s="27"/>
      <c r="I1839" s="28"/>
      <c r="J1839" s="21"/>
      <c r="K1839" s="21"/>
      <c r="L1839" s="21"/>
      <c r="M1839" s="21"/>
      <c r="N1839" s="22">
        <f t="shared" si="2"/>
        <v>46206</v>
      </c>
      <c r="O1839" s="23">
        <f>'RESOLUCIONES EPG'!$N1839-'RESOLUCIONES EPG'!$D1839</f>
        <v>4063</v>
      </c>
    </row>
    <row r="1840" ht="16.5" customHeight="1">
      <c r="A1840" s="58"/>
      <c r="B1840" s="24" t="s">
        <v>269</v>
      </c>
      <c r="C1840" s="24">
        <v>244.487837257717</v>
      </c>
      <c r="D1840" s="31">
        <v>42143.0</v>
      </c>
      <c r="E1840" s="26" t="s">
        <v>208</v>
      </c>
      <c r="F1840" s="31"/>
      <c r="G1840" s="26" t="s">
        <v>215</v>
      </c>
      <c r="H1840" s="27"/>
      <c r="I1840" s="28"/>
      <c r="J1840" s="21"/>
      <c r="K1840" s="21"/>
      <c r="L1840" s="21"/>
      <c r="M1840" s="21"/>
      <c r="N1840" s="22">
        <f t="shared" si="2"/>
        <v>46206</v>
      </c>
      <c r="O1840" s="23">
        <f>'RESOLUCIONES EPG'!$N1840-'RESOLUCIONES EPG'!$D1840</f>
        <v>4063</v>
      </c>
    </row>
    <row r="1841" ht="16.5" customHeight="1">
      <c r="A1841" s="101"/>
      <c r="B1841" s="32" t="s">
        <v>270</v>
      </c>
      <c r="C1841" s="24">
        <v>244.412106720971</v>
      </c>
      <c r="D1841" s="31">
        <v>42143.0</v>
      </c>
      <c r="E1841" s="33" t="s">
        <v>271</v>
      </c>
      <c r="F1841" s="31"/>
      <c r="G1841" s="26" t="s">
        <v>215</v>
      </c>
      <c r="H1841" s="27"/>
      <c r="I1841" s="28"/>
      <c r="J1841" s="21"/>
      <c r="K1841" s="21"/>
      <c r="L1841" s="21"/>
      <c r="M1841" s="21"/>
      <c r="N1841" s="22">
        <f t="shared" si="2"/>
        <v>46206</v>
      </c>
      <c r="O1841" s="23">
        <f>'RESOLUCIONES EPG'!$N1841-'RESOLUCIONES EPG'!$D1841</f>
        <v>4063</v>
      </c>
    </row>
    <row r="1842" ht="16.5" customHeight="1">
      <c r="A1842" s="58" t="str">
        <f>'RESOLUCIONES 2015'!A4146:H4146</f>
        <v/>
      </c>
      <c r="B1842" s="24" t="s">
        <v>272</v>
      </c>
      <c r="C1842" s="24">
        <v>244.336376184225</v>
      </c>
      <c r="D1842" s="31">
        <v>42143.0</v>
      </c>
      <c r="E1842" s="26" t="s">
        <v>273</v>
      </c>
      <c r="F1842" s="31"/>
      <c r="G1842" s="26" t="s">
        <v>213</v>
      </c>
      <c r="H1842" s="27"/>
      <c r="I1842" s="28"/>
      <c r="J1842" s="21"/>
      <c r="K1842" s="21"/>
      <c r="L1842" s="21"/>
      <c r="M1842" s="21"/>
      <c r="N1842" s="22">
        <f t="shared" si="2"/>
        <v>46206</v>
      </c>
      <c r="O1842" s="23">
        <f>'RESOLUCIONES EPG'!$N1842-'RESOLUCIONES EPG'!$D1842</f>
        <v>4063</v>
      </c>
    </row>
    <row r="1843" ht="16.5" customHeight="1">
      <c r="A1843" s="103" t="str">
        <f>'RESOLUCIONES 2015'!A4150:H4150</f>
        <v/>
      </c>
      <c r="B1843" s="24" t="s">
        <v>274</v>
      </c>
      <c r="C1843" s="24">
        <v>244.260645647479</v>
      </c>
      <c r="D1843" s="31">
        <v>42143.0</v>
      </c>
      <c r="E1843" s="26" t="s">
        <v>275</v>
      </c>
      <c r="F1843" s="31"/>
      <c r="G1843" s="26" t="s">
        <v>215</v>
      </c>
      <c r="H1843" s="27"/>
      <c r="I1843" s="28"/>
      <c r="J1843" s="21"/>
      <c r="K1843" s="21"/>
      <c r="L1843" s="21"/>
      <c r="M1843" s="21"/>
      <c r="N1843" s="22">
        <f t="shared" si="2"/>
        <v>46206</v>
      </c>
      <c r="O1843" s="23">
        <f>'RESOLUCIONES EPG'!$N1843-'RESOLUCIONES EPG'!$D1843</f>
        <v>4063</v>
      </c>
    </row>
    <row r="1844" ht="16.5" customHeight="1">
      <c r="A1844" s="58" t="str">
        <f>'RESOLUCIONES 2015'!A4147:H4147</f>
        <v/>
      </c>
      <c r="B1844" s="24" t="s">
        <v>276</v>
      </c>
      <c r="C1844" s="24">
        <v>244.184915110733</v>
      </c>
      <c r="D1844" s="31">
        <v>42143.0</v>
      </c>
      <c r="E1844" s="26" t="s">
        <v>277</v>
      </c>
      <c r="F1844" s="31"/>
      <c r="G1844" s="26" t="s">
        <v>215</v>
      </c>
      <c r="H1844" s="27"/>
      <c r="I1844" s="28"/>
      <c r="J1844" s="21"/>
      <c r="K1844" s="21"/>
      <c r="L1844" s="21"/>
      <c r="M1844" s="21"/>
      <c r="N1844" s="22">
        <f t="shared" si="2"/>
        <v>46206</v>
      </c>
      <c r="O1844" s="23">
        <f>'RESOLUCIONES EPG'!$N1844-'RESOLUCIONES EPG'!$D1844</f>
        <v>4063</v>
      </c>
    </row>
    <row r="1845" ht="16.5" customHeight="1">
      <c r="A1845" s="58" t="str">
        <f>'RESOLUCIONES 2015'!A4148:H4148</f>
        <v/>
      </c>
      <c r="B1845" s="24" t="s">
        <v>278</v>
      </c>
      <c r="C1845" s="24">
        <v>244.109184573987</v>
      </c>
      <c r="D1845" s="31">
        <v>42143.0</v>
      </c>
      <c r="E1845" s="26" t="s">
        <v>279</v>
      </c>
      <c r="F1845" s="31"/>
      <c r="G1845" s="26" t="s">
        <v>215</v>
      </c>
      <c r="H1845" s="27"/>
      <c r="I1845" s="28"/>
      <c r="J1845" s="21"/>
      <c r="K1845" s="21"/>
      <c r="L1845" s="21"/>
      <c r="M1845" s="21"/>
      <c r="N1845" s="22">
        <f t="shared" si="2"/>
        <v>46206</v>
      </c>
      <c r="O1845" s="23">
        <f>'RESOLUCIONES EPG'!$N1845-'RESOLUCIONES EPG'!$D1845</f>
        <v>4063</v>
      </c>
    </row>
    <row r="1846" ht="16.5" customHeight="1">
      <c r="A1846" s="58" t="str">
        <f>'RESOLUCIONES 2015'!A4149:H4149</f>
        <v/>
      </c>
      <c r="B1846" s="24" t="s">
        <v>280</v>
      </c>
      <c r="C1846" s="24">
        <v>244.033454037241</v>
      </c>
      <c r="D1846" s="31">
        <v>42143.0</v>
      </c>
      <c r="E1846" s="26" t="s">
        <v>281</v>
      </c>
      <c r="F1846" s="31"/>
      <c r="G1846" s="26" t="s">
        <v>215</v>
      </c>
      <c r="H1846" s="27"/>
      <c r="I1846" s="28"/>
      <c r="J1846" s="21"/>
      <c r="K1846" s="21"/>
      <c r="L1846" s="21"/>
      <c r="M1846" s="21"/>
      <c r="N1846" s="22">
        <f t="shared" si="2"/>
        <v>46206</v>
      </c>
      <c r="O1846" s="23">
        <f>'RESOLUCIONES EPG'!$N1846-'RESOLUCIONES EPG'!$D1846</f>
        <v>4063</v>
      </c>
    </row>
    <row r="1847" ht="16.5" customHeight="1">
      <c r="A1847" s="58" t="str">
        <f>'RESOLUCIONES 2015'!A4145:H4145</f>
        <v/>
      </c>
      <c r="B1847" s="24" t="s">
        <v>282</v>
      </c>
      <c r="C1847" s="24">
        <v>243.957723500495</v>
      </c>
      <c r="D1847" s="31">
        <v>42143.0</v>
      </c>
      <c r="E1847" s="26" t="s">
        <v>283</v>
      </c>
      <c r="F1847" s="31"/>
      <c r="G1847" s="26" t="s">
        <v>213</v>
      </c>
      <c r="H1847" s="27"/>
      <c r="I1847" s="28"/>
      <c r="J1847" s="21"/>
      <c r="K1847" s="21"/>
      <c r="L1847" s="21"/>
      <c r="M1847" s="21"/>
      <c r="N1847" s="22">
        <f t="shared" si="2"/>
        <v>46206</v>
      </c>
      <c r="O1847" s="23">
        <f>'RESOLUCIONES EPG'!$N1847-'RESOLUCIONES EPG'!$D1847</f>
        <v>4063</v>
      </c>
    </row>
    <row r="1848" ht="16.5" customHeight="1">
      <c r="A1848" s="103" t="str">
        <f>'RESOLUCIONES 2015'!A4151:H4151</f>
        <v/>
      </c>
      <c r="B1848" s="24" t="s">
        <v>284</v>
      </c>
      <c r="C1848" s="24">
        <v>243.881992963749</v>
      </c>
      <c r="D1848" s="31">
        <v>42143.0</v>
      </c>
      <c r="E1848" s="26" t="s">
        <v>285</v>
      </c>
      <c r="F1848" s="31"/>
      <c r="G1848" s="26" t="s">
        <v>215</v>
      </c>
      <c r="H1848" s="27"/>
      <c r="I1848" s="28"/>
      <c r="J1848" s="21"/>
      <c r="K1848" s="21"/>
      <c r="L1848" s="21"/>
      <c r="M1848" s="21"/>
      <c r="N1848" s="22">
        <f t="shared" si="2"/>
        <v>46206</v>
      </c>
      <c r="O1848" s="23">
        <f>'RESOLUCIONES EPG'!$N1848-'RESOLUCIONES EPG'!$D1848</f>
        <v>4063</v>
      </c>
    </row>
    <row r="1849" ht="16.5" customHeight="1">
      <c r="A1849" s="58" t="str">
        <f>'RESOLUCIONES 2015'!A4153:H4153</f>
        <v/>
      </c>
      <c r="B1849" s="24">
        <v>16737.0</v>
      </c>
      <c r="C1849" s="24">
        <v>243.806262427003</v>
      </c>
      <c r="D1849" s="31">
        <v>42144.0</v>
      </c>
      <c r="E1849" s="26" t="s">
        <v>286</v>
      </c>
      <c r="F1849" s="31"/>
      <c r="G1849" s="26" t="s">
        <v>18</v>
      </c>
      <c r="H1849" s="27"/>
      <c r="I1849" s="28"/>
      <c r="J1849" s="21"/>
      <c r="K1849" s="21"/>
      <c r="L1849" s="21"/>
      <c r="M1849" s="21"/>
      <c r="N1849" s="22">
        <f t="shared" si="2"/>
        <v>46206</v>
      </c>
      <c r="O1849" s="23">
        <f>'RESOLUCIONES EPG'!$N1849-'RESOLUCIONES EPG'!$D1849</f>
        <v>4062</v>
      </c>
    </row>
    <row r="1850" ht="16.5" customHeight="1">
      <c r="A1850" s="103" t="str">
        <f>'RESOLUCIONES 2015'!A4152:H4152</f>
        <v/>
      </c>
      <c r="B1850" s="24">
        <v>16516.0</v>
      </c>
      <c r="C1850" s="24">
        <v>243.730531890257</v>
      </c>
      <c r="D1850" s="31">
        <v>42144.0</v>
      </c>
      <c r="E1850" s="26" t="s">
        <v>287</v>
      </c>
      <c r="F1850" s="31"/>
      <c r="G1850" s="26" t="s">
        <v>18</v>
      </c>
      <c r="H1850" s="27"/>
      <c r="I1850" s="28"/>
      <c r="J1850" s="21"/>
      <c r="K1850" s="21"/>
      <c r="L1850" s="21"/>
      <c r="M1850" s="21"/>
      <c r="N1850" s="22">
        <f t="shared" si="2"/>
        <v>46206</v>
      </c>
      <c r="O1850" s="23">
        <f>'RESOLUCIONES EPG'!$N1850-'RESOLUCIONES EPG'!$D1850</f>
        <v>4062</v>
      </c>
    </row>
    <row r="1851" ht="16.5" customHeight="1">
      <c r="A1851" s="58" t="str">
        <f>'RESOLUCIONES 2015'!A4154:H4154</f>
        <v/>
      </c>
      <c r="B1851" s="24"/>
      <c r="C1851" s="24">
        <v>243.654801353511</v>
      </c>
      <c r="D1851" s="31">
        <v>42144.0</v>
      </c>
      <c r="E1851" s="26" t="s">
        <v>288</v>
      </c>
      <c r="F1851" s="31"/>
      <c r="G1851" s="26"/>
      <c r="H1851" s="27"/>
      <c r="I1851" s="28"/>
      <c r="J1851" s="21"/>
      <c r="K1851" s="21"/>
      <c r="L1851" s="21"/>
      <c r="M1851" s="21"/>
      <c r="N1851" s="22">
        <f t="shared" si="2"/>
        <v>46206</v>
      </c>
      <c r="O1851" s="23">
        <f>'RESOLUCIONES EPG'!$N1851-'RESOLUCIONES EPG'!$D1851</f>
        <v>4062</v>
      </c>
    </row>
    <row r="1852" ht="16.5" customHeight="1">
      <c r="A1852" s="58" t="str">
        <f>'RESOLUCIONES 2015'!A4155:H4155</f>
        <v/>
      </c>
      <c r="B1852" s="34" t="s">
        <v>2210</v>
      </c>
      <c r="C1852" s="24">
        <v>243.579070816765</v>
      </c>
      <c r="D1852" s="35">
        <v>42144.0</v>
      </c>
      <c r="E1852" s="36" t="s">
        <v>290</v>
      </c>
      <c r="F1852" s="35"/>
      <c r="G1852" s="36" t="s">
        <v>18</v>
      </c>
      <c r="H1852" s="27"/>
      <c r="I1852" s="28"/>
      <c r="J1852" s="21"/>
      <c r="K1852" s="21"/>
      <c r="L1852" s="21"/>
      <c r="M1852" s="21"/>
      <c r="N1852" s="22">
        <f t="shared" si="2"/>
        <v>46206</v>
      </c>
      <c r="O1852" s="23">
        <f>'RESOLUCIONES EPG'!$N1852-'RESOLUCIONES EPG'!$D1852</f>
        <v>4062</v>
      </c>
    </row>
    <row r="1853" ht="16.5" customHeight="1">
      <c r="A1853" s="58" t="str">
        <f>'RESOLUCIONES 2015'!A4159:H4159</f>
        <v/>
      </c>
      <c r="B1853" s="24">
        <v>17381.9333333333</v>
      </c>
      <c r="C1853" s="24">
        <v>243.503340280019</v>
      </c>
      <c r="D1853" s="31">
        <v>42144.0</v>
      </c>
      <c r="E1853" s="26" t="s">
        <v>291</v>
      </c>
      <c r="F1853" s="31"/>
      <c r="G1853" s="26" t="s">
        <v>18</v>
      </c>
      <c r="H1853" s="27"/>
      <c r="I1853" s="28"/>
      <c r="J1853" s="21"/>
      <c r="K1853" s="21"/>
      <c r="L1853" s="21"/>
      <c r="M1853" s="21"/>
      <c r="N1853" s="22">
        <f t="shared" si="2"/>
        <v>46206</v>
      </c>
      <c r="O1853" s="23">
        <f>'RESOLUCIONES EPG'!$N1853-'RESOLUCIONES EPG'!$D1853</f>
        <v>4062</v>
      </c>
    </row>
    <row r="1854" ht="16.5" customHeight="1">
      <c r="A1854" s="101" t="str">
        <f>'RESOLUCIONES 2015'!A4157:H4157</f>
        <v/>
      </c>
      <c r="B1854" s="24">
        <v>17381.7212121212</v>
      </c>
      <c r="C1854" s="24">
        <v>243.427609743272</v>
      </c>
      <c r="D1854" s="31">
        <v>42145.0</v>
      </c>
      <c r="E1854" s="26" t="s">
        <v>292</v>
      </c>
      <c r="F1854" s="31"/>
      <c r="G1854" s="26" t="s">
        <v>89</v>
      </c>
      <c r="H1854" s="27" t="s">
        <v>90</v>
      </c>
      <c r="I1854" s="28"/>
      <c r="J1854" s="21"/>
      <c r="K1854" s="21"/>
      <c r="L1854" s="21"/>
      <c r="M1854" s="21"/>
      <c r="N1854" s="22">
        <f t="shared" si="2"/>
        <v>46206</v>
      </c>
      <c r="O1854" s="23">
        <f>'RESOLUCIONES EPG'!$N1854-'RESOLUCIONES EPG'!$D1854</f>
        <v>4061</v>
      </c>
    </row>
    <row r="1855" ht="16.5" customHeight="1">
      <c r="A1855" s="101" t="str">
        <f>'RESOLUCIONES 2015'!A4156:H4156</f>
        <v/>
      </c>
      <c r="B1855" s="24">
        <v>17381.509090909</v>
      </c>
      <c r="C1855" s="24">
        <v>243.351879206526</v>
      </c>
      <c r="D1855" s="31">
        <v>42145.0</v>
      </c>
      <c r="E1855" s="26" t="s">
        <v>293</v>
      </c>
      <c r="F1855" s="31"/>
      <c r="G1855" s="26" t="s">
        <v>18</v>
      </c>
      <c r="H1855" s="27"/>
      <c r="I1855" s="28"/>
      <c r="J1855" s="21"/>
      <c r="K1855" s="21"/>
      <c r="L1855" s="21"/>
      <c r="M1855" s="21"/>
      <c r="N1855" s="22">
        <f t="shared" si="2"/>
        <v>46206</v>
      </c>
      <c r="O1855" s="23">
        <f>'RESOLUCIONES EPG'!$N1855-'RESOLUCIONES EPG'!$D1855</f>
        <v>4061</v>
      </c>
    </row>
    <row r="1856" ht="16.5" customHeight="1">
      <c r="A1856" s="58" t="str">
        <f>'RESOLUCIONES 2015'!A4158:H4158</f>
        <v/>
      </c>
      <c r="B1856" s="24">
        <v>17381.2969696969</v>
      </c>
      <c r="C1856" s="24">
        <v>243.27614866978</v>
      </c>
      <c r="D1856" s="31">
        <v>42145.0</v>
      </c>
      <c r="E1856" s="26" t="s">
        <v>294</v>
      </c>
      <c r="F1856" s="31"/>
      <c r="G1856" s="26" t="s">
        <v>18</v>
      </c>
      <c r="H1856" s="27"/>
      <c r="I1856" s="28"/>
      <c r="J1856" s="21"/>
      <c r="K1856" s="21"/>
      <c r="L1856" s="21"/>
      <c r="M1856" s="21"/>
      <c r="N1856" s="22">
        <f t="shared" si="2"/>
        <v>46206</v>
      </c>
      <c r="O1856" s="23">
        <f>'RESOLUCIONES EPG'!$N1856-'RESOLUCIONES EPG'!$D1856</f>
        <v>4061</v>
      </c>
    </row>
    <row r="1857" ht="16.5" customHeight="1">
      <c r="A1857" s="101" t="str">
        <f>'RESOLUCIONES 2015'!A4160:H4160</f>
        <v/>
      </c>
      <c r="B1857" s="24">
        <v>17381.0848484848</v>
      </c>
      <c r="C1857" s="24">
        <v>243.200418133034</v>
      </c>
      <c r="D1857" s="31">
        <v>42145.0</v>
      </c>
      <c r="E1857" s="26" t="s">
        <v>273</v>
      </c>
      <c r="F1857" s="31"/>
      <c r="G1857" s="26" t="s">
        <v>295</v>
      </c>
      <c r="H1857" s="27"/>
      <c r="I1857" s="28"/>
      <c r="J1857" s="21"/>
      <c r="K1857" s="21"/>
      <c r="L1857" s="21"/>
      <c r="M1857" s="21"/>
      <c r="N1857" s="22">
        <f t="shared" si="2"/>
        <v>46206</v>
      </c>
      <c r="O1857" s="23">
        <f>'RESOLUCIONES EPG'!$N1857-'RESOLUCIONES EPG'!$D1857</f>
        <v>4061</v>
      </c>
    </row>
    <row r="1858" ht="16.5" customHeight="1">
      <c r="A1858" s="100" t="str">
        <f>'RESOLUCIONES 2015'!A4161:H4161</f>
        <v/>
      </c>
      <c r="B1858" s="24">
        <v>17380.8727272727</v>
      </c>
      <c r="C1858" s="24">
        <v>243.124687596288</v>
      </c>
      <c r="D1858" s="31">
        <v>42145.0</v>
      </c>
      <c r="E1858" s="26" t="s">
        <v>296</v>
      </c>
      <c r="F1858" s="31"/>
      <c r="G1858" s="26" t="s">
        <v>18</v>
      </c>
      <c r="H1858" s="27"/>
      <c r="I1858" s="28"/>
      <c r="J1858" s="21"/>
      <c r="K1858" s="21"/>
      <c r="L1858" s="21"/>
      <c r="M1858" s="21"/>
      <c r="N1858" s="22">
        <f t="shared" si="2"/>
        <v>46206</v>
      </c>
      <c r="O1858" s="23">
        <f>'RESOLUCIONES EPG'!$N1858-'RESOLUCIONES EPG'!$D1858</f>
        <v>4061</v>
      </c>
    </row>
    <row r="1859" ht="16.5" customHeight="1">
      <c r="A1859" s="103" t="str">
        <f>'RESOLUCIONES 2015'!A4163:H4163</f>
        <v/>
      </c>
      <c r="B1859" s="24">
        <v>17380.6606060606</v>
      </c>
      <c r="C1859" s="24">
        <v>243.048957059542</v>
      </c>
      <c r="D1859" s="31">
        <v>42145.0</v>
      </c>
      <c r="E1859" s="26" t="s">
        <v>297</v>
      </c>
      <c r="F1859" s="31"/>
      <c r="G1859" s="26" t="s">
        <v>18</v>
      </c>
      <c r="H1859" s="27"/>
      <c r="I1859" s="28"/>
      <c r="J1859" s="21"/>
      <c r="K1859" s="21"/>
      <c r="L1859" s="21"/>
      <c r="M1859" s="21"/>
      <c r="N1859" s="22">
        <f t="shared" si="2"/>
        <v>46206</v>
      </c>
      <c r="O1859" s="23">
        <f>'RESOLUCIONES EPG'!$N1859-'RESOLUCIONES EPG'!$D1859</f>
        <v>4061</v>
      </c>
    </row>
    <row r="1860" ht="16.5" customHeight="1">
      <c r="A1860" s="101" t="str">
        <f>'RESOLUCIONES 2015'!A4167:H4167</f>
        <v/>
      </c>
      <c r="B1860" s="24">
        <v>17380.4484848484</v>
      </c>
      <c r="C1860" s="24">
        <v>242.973226522796</v>
      </c>
      <c r="D1860" s="31">
        <v>42145.0</v>
      </c>
      <c r="E1860" s="26" t="s">
        <v>36</v>
      </c>
      <c r="F1860" s="31"/>
      <c r="G1860" s="26" t="s">
        <v>89</v>
      </c>
      <c r="H1860" s="27" t="s">
        <v>90</v>
      </c>
      <c r="I1860" s="28"/>
      <c r="J1860" s="21"/>
      <c r="K1860" s="21"/>
      <c r="L1860" s="21"/>
      <c r="M1860" s="21"/>
      <c r="N1860" s="22">
        <f t="shared" si="2"/>
        <v>46206</v>
      </c>
      <c r="O1860" s="23">
        <f>'RESOLUCIONES EPG'!$N1860-'RESOLUCIONES EPG'!$D1860</f>
        <v>4061</v>
      </c>
    </row>
    <row r="1861" ht="16.5" customHeight="1">
      <c r="A1861" s="101" t="str">
        <f>'RESOLUCIONES 2015'!A4165:H4165</f>
        <v/>
      </c>
      <c r="B1861" s="24">
        <v>17380.2363636363</v>
      </c>
      <c r="C1861" s="24">
        <v>242.89749598605</v>
      </c>
      <c r="D1861" s="31">
        <v>42145.0</v>
      </c>
      <c r="E1861" s="26" t="s">
        <v>298</v>
      </c>
      <c r="F1861" s="31"/>
      <c r="G1861" s="26" t="s">
        <v>18</v>
      </c>
      <c r="H1861" s="27"/>
      <c r="I1861" s="28"/>
      <c r="J1861" s="21"/>
      <c r="K1861" s="21"/>
      <c r="L1861" s="21"/>
      <c r="M1861" s="21"/>
      <c r="N1861" s="22">
        <f t="shared" si="2"/>
        <v>46206</v>
      </c>
      <c r="O1861" s="23">
        <f>'RESOLUCIONES EPG'!$N1861-'RESOLUCIONES EPG'!$D1861</f>
        <v>4061</v>
      </c>
    </row>
    <row r="1862" ht="16.5" customHeight="1">
      <c r="A1862" s="101" t="str">
        <f>'RESOLUCIONES 2015'!A4172:H4172</f>
        <v/>
      </c>
      <c r="B1862" s="24">
        <v>17380.0242424242</v>
      </c>
      <c r="C1862" s="24">
        <v>242.821765449304</v>
      </c>
      <c r="D1862" s="31">
        <v>42145.0</v>
      </c>
      <c r="E1862" s="26" t="s">
        <v>299</v>
      </c>
      <c r="F1862" s="31"/>
      <c r="G1862" s="26" t="s">
        <v>18</v>
      </c>
      <c r="H1862" s="27"/>
      <c r="I1862" s="28"/>
      <c r="J1862" s="21"/>
      <c r="K1862" s="21"/>
      <c r="L1862" s="21"/>
      <c r="M1862" s="21"/>
      <c r="N1862" s="22">
        <f t="shared" si="2"/>
        <v>46206</v>
      </c>
      <c r="O1862" s="23">
        <f>'RESOLUCIONES EPG'!$N1862-'RESOLUCIONES EPG'!$D1862</f>
        <v>4061</v>
      </c>
    </row>
    <row r="1863" ht="16.5" customHeight="1">
      <c r="A1863" s="101" t="str">
        <f>'RESOLUCIONES 2015'!A4166:H4166</f>
        <v/>
      </c>
      <c r="B1863" s="24"/>
      <c r="C1863" s="24">
        <v>242.746034912558</v>
      </c>
      <c r="D1863" s="31">
        <v>42145.0</v>
      </c>
      <c r="E1863" s="33" t="s">
        <v>300</v>
      </c>
      <c r="F1863" s="31"/>
      <c r="G1863" s="26" t="s">
        <v>301</v>
      </c>
      <c r="H1863" s="27"/>
      <c r="I1863" s="28"/>
      <c r="J1863" s="21"/>
      <c r="K1863" s="21"/>
      <c r="L1863" s="21"/>
      <c r="M1863" s="21"/>
      <c r="N1863" s="22">
        <f t="shared" si="2"/>
        <v>46206</v>
      </c>
      <c r="O1863" s="23">
        <f>'RESOLUCIONES EPG'!$N1863-'RESOLUCIONES EPG'!$D1863</f>
        <v>4061</v>
      </c>
    </row>
    <row r="1864" ht="16.5" customHeight="1">
      <c r="A1864" s="101" t="str">
        <f>'RESOLUCIONES 2015'!A4174:H4174</f>
        <v/>
      </c>
      <c r="B1864" s="24">
        <v>17289.0</v>
      </c>
      <c r="C1864" s="24">
        <v>242.670304375812</v>
      </c>
      <c r="D1864" s="31">
        <v>42145.0</v>
      </c>
      <c r="E1864" s="26" t="s">
        <v>302</v>
      </c>
      <c r="F1864" s="31"/>
      <c r="G1864" s="26" t="s">
        <v>18</v>
      </c>
      <c r="H1864" s="27"/>
      <c r="I1864" s="28"/>
      <c r="J1864" s="21"/>
      <c r="K1864" s="21"/>
      <c r="L1864" s="21"/>
      <c r="M1864" s="21"/>
      <c r="N1864" s="22">
        <f t="shared" si="2"/>
        <v>46206</v>
      </c>
      <c r="O1864" s="23">
        <f>'RESOLUCIONES EPG'!$N1864-'RESOLUCIONES EPG'!$D1864</f>
        <v>4061</v>
      </c>
    </row>
    <row r="1865" ht="16.5" customHeight="1">
      <c r="A1865" s="103" t="str">
        <f>'RESOLUCIONES 2015'!A4171:H4171</f>
        <v/>
      </c>
      <c r="B1865" s="24">
        <v>17197.5</v>
      </c>
      <c r="C1865" s="24">
        <v>242.594573839066</v>
      </c>
      <c r="D1865" s="31">
        <v>42145.0</v>
      </c>
      <c r="E1865" s="26" t="s">
        <v>303</v>
      </c>
      <c r="F1865" s="31"/>
      <c r="G1865" s="26" t="s">
        <v>18</v>
      </c>
      <c r="H1865" s="27"/>
      <c r="I1865" s="28"/>
      <c r="J1865" s="21"/>
      <c r="K1865" s="21"/>
      <c r="L1865" s="21"/>
      <c r="M1865" s="21"/>
      <c r="N1865" s="22">
        <f t="shared" si="2"/>
        <v>46206</v>
      </c>
      <c r="O1865" s="23">
        <f>'RESOLUCIONES EPG'!$N1865-'RESOLUCIONES EPG'!$D1865</f>
        <v>4061</v>
      </c>
    </row>
    <row r="1866" ht="16.5" customHeight="1">
      <c r="A1866" s="100" t="str">
        <f>'RESOLUCIONES 2015'!A4173:H4173</f>
        <v/>
      </c>
      <c r="B1866" s="24">
        <v>17106.0</v>
      </c>
      <c r="C1866" s="24">
        <v>242.51884330232</v>
      </c>
      <c r="D1866" s="31">
        <v>42145.0</v>
      </c>
      <c r="E1866" s="26" t="s">
        <v>304</v>
      </c>
      <c r="F1866" s="31"/>
      <c r="G1866" s="26" t="s">
        <v>305</v>
      </c>
      <c r="H1866" s="27"/>
      <c r="I1866" s="28"/>
      <c r="J1866" s="21"/>
      <c r="K1866" s="21"/>
      <c r="L1866" s="21"/>
      <c r="M1866" s="21"/>
      <c r="N1866" s="22">
        <f t="shared" si="2"/>
        <v>46206</v>
      </c>
      <c r="O1866" s="23">
        <f>'RESOLUCIONES EPG'!$N1866-'RESOLUCIONES EPG'!$D1866</f>
        <v>4061</v>
      </c>
    </row>
    <row r="1867" ht="16.5" customHeight="1">
      <c r="A1867" s="58" t="str">
        <f>'RESOLUCIONES 2015'!A4169:H4169</f>
        <v/>
      </c>
      <c r="B1867" s="32" t="s">
        <v>306</v>
      </c>
      <c r="C1867" s="24">
        <v>242.443112765574</v>
      </c>
      <c r="D1867" s="31">
        <v>42149.0</v>
      </c>
      <c r="E1867" s="33" t="s">
        <v>307</v>
      </c>
      <c r="F1867" s="31"/>
      <c r="G1867" s="26" t="s">
        <v>215</v>
      </c>
      <c r="H1867" s="27"/>
      <c r="I1867" s="28"/>
      <c r="J1867" s="21"/>
      <c r="K1867" s="21"/>
      <c r="L1867" s="21"/>
      <c r="M1867" s="21"/>
      <c r="N1867" s="22">
        <f t="shared" si="2"/>
        <v>46206</v>
      </c>
      <c r="O1867" s="23">
        <f>'RESOLUCIONES EPG'!$N1867-'RESOLUCIONES EPG'!$D1867</f>
        <v>4057</v>
      </c>
    </row>
    <row r="1868" ht="16.5" customHeight="1">
      <c r="A1868" s="101" t="str">
        <f>'RESOLUCIONES 2015'!A4168:H4168</f>
        <v/>
      </c>
      <c r="B1868" s="32" t="s">
        <v>308</v>
      </c>
      <c r="C1868" s="24">
        <v>242.367382228828</v>
      </c>
      <c r="D1868" s="31">
        <v>42149.0</v>
      </c>
      <c r="E1868" s="33" t="s">
        <v>309</v>
      </c>
      <c r="F1868" s="31"/>
      <c r="G1868" s="26" t="s">
        <v>213</v>
      </c>
      <c r="H1868" s="27"/>
      <c r="I1868" s="28"/>
      <c r="J1868" s="21"/>
      <c r="K1868" s="21"/>
      <c r="L1868" s="21"/>
      <c r="M1868" s="21"/>
      <c r="N1868" s="22">
        <f t="shared" si="2"/>
        <v>46206</v>
      </c>
      <c r="O1868" s="23">
        <f>'RESOLUCIONES EPG'!$N1868-'RESOLUCIONES EPG'!$D1868</f>
        <v>4057</v>
      </c>
    </row>
    <row r="1869" ht="16.5" customHeight="1">
      <c r="A1869" s="103" t="str">
        <f>'RESOLUCIONES 2015'!A4176:H4176</f>
        <v/>
      </c>
      <c r="B1869" s="24" t="s">
        <v>310</v>
      </c>
      <c r="C1869" s="24">
        <v>242.291651692082</v>
      </c>
      <c r="D1869" s="31">
        <v>42149.0</v>
      </c>
      <c r="E1869" s="33" t="s">
        <v>311</v>
      </c>
      <c r="F1869" s="31"/>
      <c r="G1869" s="26" t="s">
        <v>215</v>
      </c>
      <c r="H1869" s="27"/>
      <c r="I1869" s="28"/>
      <c r="J1869" s="21"/>
      <c r="K1869" s="21"/>
      <c r="L1869" s="21"/>
      <c r="M1869" s="21"/>
      <c r="N1869" s="22">
        <f t="shared" si="2"/>
        <v>46206</v>
      </c>
      <c r="O1869" s="23">
        <f>'RESOLUCIONES EPG'!$N1869-'RESOLUCIONES EPG'!$D1869</f>
        <v>4057</v>
      </c>
    </row>
    <row r="1870" ht="16.5" customHeight="1">
      <c r="A1870" s="100" t="str">
        <f>'RESOLUCIONES 2015'!A4175:H4175</f>
        <v/>
      </c>
      <c r="B1870" s="32" t="s">
        <v>312</v>
      </c>
      <c r="C1870" s="24">
        <v>242.215921155336</v>
      </c>
      <c r="D1870" s="31">
        <v>42149.0</v>
      </c>
      <c r="E1870" s="33" t="s">
        <v>296</v>
      </c>
      <c r="F1870" s="31"/>
      <c r="G1870" s="26" t="s">
        <v>215</v>
      </c>
      <c r="H1870" s="27"/>
      <c r="I1870" s="28"/>
      <c r="J1870" s="21"/>
      <c r="K1870" s="21"/>
      <c r="L1870" s="21"/>
      <c r="M1870" s="21"/>
      <c r="N1870" s="22">
        <f t="shared" si="2"/>
        <v>46206</v>
      </c>
      <c r="O1870" s="23">
        <f>'RESOLUCIONES EPG'!$N1870-'RESOLUCIONES EPG'!$D1870</f>
        <v>4057</v>
      </c>
    </row>
    <row r="1871" ht="16.5" customHeight="1">
      <c r="A1871" s="58" t="str">
        <f>'RESOLUCIONES 2015'!A4170:H4170</f>
        <v/>
      </c>
      <c r="B1871" s="32" t="s">
        <v>313</v>
      </c>
      <c r="C1871" s="24">
        <v>242.14019061859</v>
      </c>
      <c r="D1871" s="31">
        <v>42149.0</v>
      </c>
      <c r="E1871" s="33" t="s">
        <v>314</v>
      </c>
      <c r="F1871" s="31"/>
      <c r="G1871" s="26" t="s">
        <v>213</v>
      </c>
      <c r="H1871" s="27"/>
      <c r="I1871" s="28"/>
      <c r="J1871" s="21"/>
      <c r="K1871" s="21"/>
      <c r="L1871" s="21"/>
      <c r="M1871" s="21"/>
      <c r="N1871" s="22">
        <f t="shared" si="2"/>
        <v>46206</v>
      </c>
      <c r="O1871" s="23">
        <f>'RESOLUCIONES EPG'!$N1871-'RESOLUCIONES EPG'!$D1871</f>
        <v>4057</v>
      </c>
    </row>
    <row r="1872" ht="16.5" customHeight="1">
      <c r="A1872" s="103" t="str">
        <f>'RESOLUCIONES 2015'!A4162:H4162</f>
        <v/>
      </c>
      <c r="B1872" s="32" t="s">
        <v>315</v>
      </c>
      <c r="C1872" s="24">
        <v>242.064460081843</v>
      </c>
      <c r="D1872" s="31">
        <v>42149.0</v>
      </c>
      <c r="E1872" s="33" t="s">
        <v>297</v>
      </c>
      <c r="F1872" s="31"/>
      <c r="G1872" s="26" t="s">
        <v>213</v>
      </c>
      <c r="H1872" s="27"/>
      <c r="I1872" s="28"/>
      <c r="J1872" s="21"/>
      <c r="K1872" s="21"/>
      <c r="L1872" s="21"/>
      <c r="M1872" s="21"/>
      <c r="N1872" s="22">
        <f t="shared" si="2"/>
        <v>46206</v>
      </c>
      <c r="O1872" s="23">
        <f>'RESOLUCIONES EPG'!$N1872-'RESOLUCIONES EPG'!$D1872</f>
        <v>4057</v>
      </c>
    </row>
    <row r="1873" ht="16.5" customHeight="1">
      <c r="A1873" s="103" t="str">
        <f>'RESOLUCIONES 2015'!A4164:H4164</f>
        <v/>
      </c>
      <c r="B1873" s="32" t="s">
        <v>316</v>
      </c>
      <c r="C1873" s="24">
        <v>241.988729545097</v>
      </c>
      <c r="D1873" s="31">
        <v>42149.0</v>
      </c>
      <c r="E1873" s="33" t="s">
        <v>317</v>
      </c>
      <c r="F1873" s="31"/>
      <c r="G1873" s="26" t="s">
        <v>213</v>
      </c>
      <c r="H1873" s="27"/>
      <c r="I1873" s="28"/>
      <c r="J1873" s="21"/>
      <c r="K1873" s="21"/>
      <c r="L1873" s="21"/>
      <c r="M1873" s="21"/>
      <c r="N1873" s="22">
        <f t="shared" si="2"/>
        <v>46206</v>
      </c>
      <c r="O1873" s="23">
        <f>'RESOLUCIONES EPG'!$N1873-'RESOLUCIONES EPG'!$D1873</f>
        <v>4057</v>
      </c>
    </row>
    <row r="1874" ht="16.5" customHeight="1">
      <c r="A1874" s="103" t="str">
        <f>'RESOLUCIONES 2015'!A4178:H4178</f>
        <v/>
      </c>
      <c r="B1874" s="32" t="s">
        <v>318</v>
      </c>
      <c r="C1874" s="24">
        <v>241.912999008351</v>
      </c>
      <c r="D1874" s="31">
        <v>42149.0</v>
      </c>
      <c r="E1874" s="33" t="s">
        <v>319</v>
      </c>
      <c r="F1874" s="31"/>
      <c r="G1874" s="26" t="s">
        <v>213</v>
      </c>
      <c r="H1874" s="27"/>
      <c r="I1874" s="28"/>
      <c r="J1874" s="21"/>
      <c r="K1874" s="21"/>
      <c r="L1874" s="21"/>
      <c r="M1874" s="21"/>
      <c r="N1874" s="22">
        <f t="shared" si="2"/>
        <v>46206</v>
      </c>
      <c r="O1874" s="23">
        <f>'RESOLUCIONES EPG'!$N1874-'RESOLUCIONES EPG'!$D1874</f>
        <v>4057</v>
      </c>
    </row>
    <row r="1875" ht="16.5" customHeight="1">
      <c r="A1875" s="103" t="str">
        <f>'RESOLUCIONES 2015'!A4177:H4177</f>
        <v/>
      </c>
      <c r="B1875" s="32" t="s">
        <v>320</v>
      </c>
      <c r="C1875" s="24">
        <v>241.837268471605</v>
      </c>
      <c r="D1875" s="31">
        <v>42149.0</v>
      </c>
      <c r="E1875" s="33" t="s">
        <v>321</v>
      </c>
      <c r="F1875" s="31"/>
      <c r="G1875" s="26" t="s">
        <v>215</v>
      </c>
      <c r="H1875" s="27"/>
      <c r="I1875" s="28"/>
      <c r="J1875" s="21"/>
      <c r="K1875" s="21"/>
      <c r="L1875" s="21"/>
      <c r="M1875" s="21"/>
      <c r="N1875" s="22">
        <f t="shared" si="2"/>
        <v>46206</v>
      </c>
      <c r="O1875" s="23">
        <f>'RESOLUCIONES EPG'!$N1875-'RESOLUCIONES EPG'!$D1875</f>
        <v>4057</v>
      </c>
    </row>
    <row r="1876" ht="16.5" customHeight="1">
      <c r="A1876" s="101" t="str">
        <f>'RESOLUCIONES 2015'!A4179:H4179</f>
        <v/>
      </c>
      <c r="B1876" s="24">
        <v>17642.0</v>
      </c>
      <c r="C1876" s="24">
        <v>241.761537934859</v>
      </c>
      <c r="D1876" s="31">
        <v>42149.0</v>
      </c>
      <c r="E1876" s="26" t="s">
        <v>322</v>
      </c>
      <c r="F1876" s="31"/>
      <c r="G1876" s="26" t="s">
        <v>18</v>
      </c>
      <c r="H1876" s="27"/>
      <c r="I1876" s="28"/>
      <c r="J1876" s="21"/>
      <c r="K1876" s="21"/>
      <c r="L1876" s="21"/>
      <c r="M1876" s="21"/>
      <c r="N1876" s="22">
        <f t="shared" si="2"/>
        <v>46206</v>
      </c>
      <c r="O1876" s="23">
        <f>'RESOLUCIONES EPG'!$N1876-'RESOLUCIONES EPG'!$D1876</f>
        <v>4057</v>
      </c>
    </row>
    <row r="1877" ht="16.5" customHeight="1">
      <c r="A1877" s="103" t="str">
        <f>'RESOLUCIONES 2015'!A4180:H4180</f>
        <v/>
      </c>
      <c r="B1877" s="32" t="s">
        <v>323</v>
      </c>
      <c r="C1877" s="24">
        <v>241.685807398113</v>
      </c>
      <c r="D1877" s="31">
        <v>42149.0</v>
      </c>
      <c r="E1877" s="33" t="s">
        <v>324</v>
      </c>
      <c r="F1877" s="31"/>
      <c r="G1877" s="26" t="s">
        <v>215</v>
      </c>
      <c r="H1877" s="27"/>
      <c r="I1877" s="28"/>
      <c r="J1877" s="21"/>
      <c r="K1877" s="21"/>
      <c r="L1877" s="21"/>
      <c r="M1877" s="21"/>
      <c r="N1877" s="22">
        <f t="shared" si="2"/>
        <v>46206</v>
      </c>
      <c r="O1877" s="23">
        <f>'RESOLUCIONES EPG'!$N1877-'RESOLUCIONES EPG'!$D1877</f>
        <v>4057</v>
      </c>
    </row>
    <row r="1878" ht="16.5" customHeight="1">
      <c r="A1878" s="58" t="str">
        <f>'RESOLUCIONES 2015'!A4184:H4184</f>
        <v/>
      </c>
      <c r="B1878" s="32" t="s">
        <v>325</v>
      </c>
      <c r="C1878" s="24">
        <v>241.610076861367</v>
      </c>
      <c r="D1878" s="31">
        <v>42149.0</v>
      </c>
      <c r="E1878" s="33" t="s">
        <v>326</v>
      </c>
      <c r="F1878" s="31"/>
      <c r="G1878" s="26" t="s">
        <v>215</v>
      </c>
      <c r="H1878" s="27"/>
      <c r="I1878" s="28"/>
      <c r="J1878" s="21"/>
      <c r="K1878" s="21"/>
      <c r="L1878" s="21"/>
      <c r="M1878" s="21"/>
      <c r="N1878" s="22">
        <f t="shared" si="2"/>
        <v>46206</v>
      </c>
      <c r="O1878" s="23">
        <f>'RESOLUCIONES EPG'!$N1878-'RESOLUCIONES EPG'!$D1878</f>
        <v>4057</v>
      </c>
    </row>
    <row r="1879" ht="16.5" customHeight="1">
      <c r="A1879" s="103" t="str">
        <f>'RESOLUCIONES 2015'!A4181:H4181</f>
        <v/>
      </c>
      <c r="B1879" s="32" t="s">
        <v>327</v>
      </c>
      <c r="C1879" s="24">
        <v>241.534346324621</v>
      </c>
      <c r="D1879" s="31">
        <v>42149.0</v>
      </c>
      <c r="E1879" s="33" t="s">
        <v>328</v>
      </c>
      <c r="F1879" s="31"/>
      <c r="G1879" s="26" t="s">
        <v>215</v>
      </c>
      <c r="H1879" s="27"/>
      <c r="I1879" s="28"/>
      <c r="J1879" s="21"/>
      <c r="K1879" s="21"/>
      <c r="L1879" s="21"/>
      <c r="M1879" s="21"/>
      <c r="N1879" s="22">
        <f t="shared" si="2"/>
        <v>46206</v>
      </c>
      <c r="O1879" s="23">
        <f>'RESOLUCIONES EPG'!$N1879-'RESOLUCIONES EPG'!$D1879</f>
        <v>4057</v>
      </c>
    </row>
    <row r="1880" ht="16.5" customHeight="1">
      <c r="A1880" s="103" t="str">
        <f>'RESOLUCIONES 2015'!A4182:H4182</f>
        <v/>
      </c>
      <c r="B1880" s="32" t="s">
        <v>329</v>
      </c>
      <c r="C1880" s="24">
        <v>241.458615787875</v>
      </c>
      <c r="D1880" s="31">
        <v>42149.0</v>
      </c>
      <c r="E1880" s="33" t="s">
        <v>303</v>
      </c>
      <c r="F1880" s="31"/>
      <c r="G1880" s="26" t="s">
        <v>215</v>
      </c>
      <c r="H1880" s="27"/>
      <c r="I1880" s="28"/>
      <c r="J1880" s="21"/>
      <c r="K1880" s="21"/>
      <c r="L1880" s="21"/>
      <c r="M1880" s="21"/>
      <c r="N1880" s="22">
        <f t="shared" si="2"/>
        <v>46206</v>
      </c>
      <c r="O1880" s="23">
        <f>'RESOLUCIONES EPG'!$N1880-'RESOLUCIONES EPG'!$D1880</f>
        <v>4057</v>
      </c>
    </row>
    <row r="1881" ht="16.5" customHeight="1">
      <c r="A1881" s="103" t="str">
        <f>'RESOLUCIONES 2015'!A4183:H4183</f>
        <v/>
      </c>
      <c r="B1881" s="32" t="s">
        <v>330</v>
      </c>
      <c r="C1881" s="24">
        <v>241.382885251129</v>
      </c>
      <c r="D1881" s="31">
        <v>42149.0</v>
      </c>
      <c r="E1881" s="33" t="s">
        <v>331</v>
      </c>
      <c r="F1881" s="31"/>
      <c r="G1881" s="26" t="s">
        <v>215</v>
      </c>
      <c r="H1881" s="27"/>
      <c r="I1881" s="28"/>
      <c r="J1881" s="21"/>
      <c r="K1881" s="21"/>
      <c r="L1881" s="21"/>
      <c r="M1881" s="21"/>
      <c r="N1881" s="22">
        <f t="shared" si="2"/>
        <v>46206</v>
      </c>
      <c r="O1881" s="23">
        <f>'RESOLUCIONES EPG'!$N1881-'RESOLUCIONES EPG'!$D1881</f>
        <v>4057</v>
      </c>
    </row>
    <row r="1882" ht="16.5" customHeight="1">
      <c r="A1882" s="102" t="str">
        <f>'RESOLUCIONES 2015'!A4187:H4187</f>
        <v/>
      </c>
      <c r="B1882" s="32" t="s">
        <v>332</v>
      </c>
      <c r="C1882" s="24">
        <v>241.307154714383</v>
      </c>
      <c r="D1882" s="31">
        <v>42149.0</v>
      </c>
      <c r="E1882" s="33" t="s">
        <v>333</v>
      </c>
      <c r="F1882" s="31"/>
      <c r="G1882" s="26" t="s">
        <v>215</v>
      </c>
      <c r="H1882" s="27"/>
      <c r="I1882" s="28"/>
      <c r="J1882" s="21"/>
      <c r="K1882" s="21"/>
      <c r="L1882" s="21"/>
      <c r="M1882" s="21"/>
      <c r="N1882" s="22">
        <f t="shared" si="2"/>
        <v>46206</v>
      </c>
      <c r="O1882" s="23">
        <f>'RESOLUCIONES EPG'!$N1882-'RESOLUCIONES EPG'!$D1882</f>
        <v>4057</v>
      </c>
    </row>
    <row r="1883" ht="16.5" customHeight="1">
      <c r="A1883" s="102" t="str">
        <f>'RESOLUCIONES 2015'!A4185:H4185</f>
        <v/>
      </c>
      <c r="B1883" s="32" t="s">
        <v>334</v>
      </c>
      <c r="C1883" s="24">
        <v>241.231424177637</v>
      </c>
      <c r="D1883" s="31">
        <v>42149.0</v>
      </c>
      <c r="E1883" s="33" t="s">
        <v>335</v>
      </c>
      <c r="F1883" s="31"/>
      <c r="G1883" s="26" t="s">
        <v>213</v>
      </c>
      <c r="H1883" s="27"/>
      <c r="I1883" s="28"/>
      <c r="J1883" s="21"/>
      <c r="K1883" s="21"/>
      <c r="L1883" s="21"/>
      <c r="M1883" s="21"/>
      <c r="N1883" s="22">
        <f t="shared" si="2"/>
        <v>46206</v>
      </c>
      <c r="O1883" s="23">
        <f>'RESOLUCIONES EPG'!$N1883-'RESOLUCIONES EPG'!$D1883</f>
        <v>4057</v>
      </c>
    </row>
    <row r="1884" ht="16.5" customHeight="1">
      <c r="A1884" s="102" t="str">
        <f>'RESOLUCIONES 2015'!A4186:H4186</f>
        <v/>
      </c>
      <c r="B1884" s="34" t="s">
        <v>336</v>
      </c>
      <c r="C1884" s="24">
        <v>241.155693640891</v>
      </c>
      <c r="D1884" s="35">
        <v>42151.0</v>
      </c>
      <c r="E1884" s="33" t="s">
        <v>337</v>
      </c>
      <c r="F1884" s="35"/>
      <c r="G1884" s="33" t="s">
        <v>18</v>
      </c>
      <c r="H1884" s="27"/>
      <c r="I1884" s="28"/>
      <c r="J1884" s="21"/>
      <c r="K1884" s="21"/>
      <c r="L1884" s="21"/>
      <c r="M1884" s="21"/>
      <c r="N1884" s="22">
        <f t="shared" si="2"/>
        <v>46206</v>
      </c>
      <c r="O1884" s="23">
        <f>'RESOLUCIONES EPG'!$N1884-'RESOLUCIONES EPG'!$D1884</f>
        <v>4055</v>
      </c>
    </row>
    <row r="1885" ht="16.5" customHeight="1">
      <c r="A1885" s="101" t="str">
        <f>'RESOLUCIONES 2015'!A4191:H4191</f>
        <v/>
      </c>
      <c r="B1885" s="34" t="s">
        <v>338</v>
      </c>
      <c r="C1885" s="24">
        <v>241.079963104145</v>
      </c>
      <c r="D1885" s="35">
        <v>42151.0</v>
      </c>
      <c r="E1885" s="33" t="s">
        <v>339</v>
      </c>
      <c r="F1885" s="35"/>
      <c r="G1885" s="33" t="s">
        <v>18</v>
      </c>
      <c r="H1885" s="27"/>
      <c r="I1885" s="28"/>
      <c r="J1885" s="21"/>
      <c r="K1885" s="21"/>
      <c r="L1885" s="21"/>
      <c r="M1885" s="21"/>
      <c r="N1885" s="22">
        <f t="shared" si="2"/>
        <v>46206</v>
      </c>
      <c r="O1885" s="23">
        <f>'RESOLUCIONES EPG'!$N1885-'RESOLUCIONES EPG'!$D1885</f>
        <v>4055</v>
      </c>
    </row>
    <row r="1886" ht="16.5" customHeight="1">
      <c r="A1886" s="101" t="str">
        <f>'RESOLUCIONES 2015'!A4194:H4194</f>
        <v/>
      </c>
      <c r="B1886" s="34" t="s">
        <v>340</v>
      </c>
      <c r="C1886" s="24">
        <v>241.004232567399</v>
      </c>
      <c r="D1886" s="35">
        <v>42151.0</v>
      </c>
      <c r="E1886" s="36" t="s">
        <v>39</v>
      </c>
      <c r="F1886" s="35"/>
      <c r="G1886" s="36" t="s">
        <v>341</v>
      </c>
      <c r="H1886" s="27"/>
      <c r="I1886" s="28"/>
      <c r="J1886" s="21"/>
      <c r="K1886" s="21"/>
      <c r="L1886" s="21"/>
      <c r="M1886" s="21"/>
      <c r="N1886" s="22">
        <f t="shared" si="2"/>
        <v>46206</v>
      </c>
      <c r="O1886" s="23">
        <f>'RESOLUCIONES EPG'!$N1886-'RESOLUCIONES EPG'!$D1886</f>
        <v>4055</v>
      </c>
    </row>
    <row r="1887" ht="16.5" customHeight="1">
      <c r="A1887" s="103" t="str">
        <f>'RESOLUCIONES 2015'!A4196:H4196</f>
        <v/>
      </c>
      <c r="B1887" s="34" t="s">
        <v>342</v>
      </c>
      <c r="C1887" s="24">
        <v>240.928502030653</v>
      </c>
      <c r="D1887" s="35">
        <v>42151.0</v>
      </c>
      <c r="E1887" s="33" t="s">
        <v>343</v>
      </c>
      <c r="F1887" s="35"/>
      <c r="G1887" s="33" t="s">
        <v>18</v>
      </c>
      <c r="H1887" s="27"/>
      <c r="I1887" s="28"/>
      <c r="J1887" s="21"/>
      <c r="K1887" s="21"/>
      <c r="L1887" s="21"/>
      <c r="M1887" s="21"/>
      <c r="N1887" s="22">
        <f t="shared" si="2"/>
        <v>46206</v>
      </c>
      <c r="O1887" s="23">
        <f>'RESOLUCIONES EPG'!$N1887-'RESOLUCIONES EPG'!$D1887</f>
        <v>4055</v>
      </c>
    </row>
    <row r="1888" ht="16.5" customHeight="1">
      <c r="A1888" s="58" t="str">
        <f>'RESOLUCIONES 2015'!A4198:H4198</f>
        <v/>
      </c>
      <c r="B1888" s="34" t="s">
        <v>344</v>
      </c>
      <c r="C1888" s="24">
        <v>240.852771493907</v>
      </c>
      <c r="D1888" s="35">
        <v>42151.0</v>
      </c>
      <c r="E1888" s="33" t="s">
        <v>345</v>
      </c>
      <c r="F1888" s="35"/>
      <c r="G1888" s="33" t="s">
        <v>18</v>
      </c>
      <c r="H1888" s="27"/>
      <c r="I1888" s="28"/>
      <c r="J1888" s="21"/>
      <c r="K1888" s="21"/>
      <c r="L1888" s="21"/>
      <c r="M1888" s="21"/>
      <c r="N1888" s="22">
        <f t="shared" si="2"/>
        <v>46206</v>
      </c>
      <c r="O1888" s="23">
        <f>'RESOLUCIONES EPG'!$N1888-'RESOLUCIONES EPG'!$D1888</f>
        <v>4055</v>
      </c>
    </row>
    <row r="1889" ht="16.5" customHeight="1">
      <c r="A1889" s="103" t="str">
        <f>'RESOLUCIONES 2015'!A4197:H4197</f>
        <v/>
      </c>
      <c r="B1889" s="34" t="s">
        <v>346</v>
      </c>
      <c r="C1889" s="24">
        <v>240.777040957161</v>
      </c>
      <c r="D1889" s="35">
        <v>42151.0</v>
      </c>
      <c r="E1889" s="33" t="s">
        <v>347</v>
      </c>
      <c r="F1889" s="35"/>
      <c r="G1889" s="33" t="s">
        <v>18</v>
      </c>
      <c r="H1889" s="27"/>
      <c r="I1889" s="28"/>
      <c r="J1889" s="21"/>
      <c r="K1889" s="21"/>
      <c r="L1889" s="21"/>
      <c r="M1889" s="21"/>
      <c r="N1889" s="22">
        <f t="shared" si="2"/>
        <v>46206</v>
      </c>
      <c r="O1889" s="23">
        <f>'RESOLUCIONES EPG'!$N1889-'RESOLUCIONES EPG'!$D1889</f>
        <v>4055</v>
      </c>
    </row>
    <row r="1890" ht="16.5" customHeight="1">
      <c r="A1890" s="102" t="str">
        <f>'RESOLUCIONES 2015'!A4189:H4189</f>
        <v/>
      </c>
      <c r="B1890" s="32">
        <v>18196.0</v>
      </c>
      <c r="C1890" s="24">
        <v>240.701310420414</v>
      </c>
      <c r="D1890" s="35">
        <v>42151.0</v>
      </c>
      <c r="E1890" s="33" t="s">
        <v>348</v>
      </c>
      <c r="F1890" s="35"/>
      <c r="G1890" s="33" t="s">
        <v>18</v>
      </c>
      <c r="H1890" s="27"/>
      <c r="I1890" s="28"/>
      <c r="J1890" s="21"/>
      <c r="K1890" s="21"/>
      <c r="L1890" s="21"/>
      <c r="M1890" s="21"/>
      <c r="N1890" s="22">
        <f t="shared" si="2"/>
        <v>46206</v>
      </c>
      <c r="O1890" s="23">
        <f>'RESOLUCIONES EPG'!$N1890-'RESOLUCIONES EPG'!$D1890</f>
        <v>4055</v>
      </c>
    </row>
    <row r="1891" ht="16.5" customHeight="1">
      <c r="A1891" s="101" t="str">
        <f>'RESOLUCIONES 2015'!A4188:H4188</f>
        <v/>
      </c>
      <c r="B1891" s="34" t="s">
        <v>349</v>
      </c>
      <c r="C1891" s="24">
        <v>240.625579883668</v>
      </c>
      <c r="D1891" s="35">
        <v>42151.0</v>
      </c>
      <c r="E1891" s="33" t="s">
        <v>350</v>
      </c>
      <c r="F1891" s="35"/>
      <c r="G1891" s="33" t="s">
        <v>18</v>
      </c>
      <c r="H1891" s="27"/>
      <c r="I1891" s="28"/>
      <c r="J1891" s="21"/>
      <c r="K1891" s="21"/>
      <c r="L1891" s="21"/>
      <c r="M1891" s="21"/>
      <c r="N1891" s="22">
        <f t="shared" si="2"/>
        <v>46206</v>
      </c>
      <c r="O1891" s="23">
        <f>'RESOLUCIONES EPG'!$N1891-'RESOLUCIONES EPG'!$D1891</f>
        <v>4055</v>
      </c>
    </row>
    <row r="1892" ht="16.5" customHeight="1">
      <c r="A1892" s="101" t="str">
        <f>'RESOLUCIONES 2015'!A4192:H4192</f>
        <v/>
      </c>
      <c r="B1892" s="34" t="s">
        <v>351</v>
      </c>
      <c r="C1892" s="24">
        <v>240.549849346922</v>
      </c>
      <c r="D1892" s="35">
        <v>42151.0</v>
      </c>
      <c r="E1892" s="33" t="s">
        <v>352</v>
      </c>
      <c r="F1892" s="35"/>
      <c r="G1892" s="33" t="s">
        <v>18</v>
      </c>
      <c r="H1892" s="27"/>
      <c r="I1892" s="28"/>
      <c r="J1892" s="21"/>
      <c r="K1892" s="21"/>
      <c r="L1892" s="21"/>
      <c r="M1892" s="21"/>
      <c r="N1892" s="22">
        <f t="shared" si="2"/>
        <v>46206</v>
      </c>
      <c r="O1892" s="23">
        <f>'RESOLUCIONES EPG'!$N1892-'RESOLUCIONES EPG'!$D1892</f>
        <v>4055</v>
      </c>
    </row>
    <row r="1893" ht="16.5" customHeight="1">
      <c r="A1893" s="102" t="str">
        <f>'RESOLUCIONES 2015'!A4190:H4190</f>
        <v/>
      </c>
      <c r="B1893" s="34" t="s">
        <v>353</v>
      </c>
      <c r="C1893" s="24">
        <v>240.474118810176</v>
      </c>
      <c r="D1893" s="35">
        <v>42151.0</v>
      </c>
      <c r="E1893" s="33" t="s">
        <v>354</v>
      </c>
      <c r="F1893" s="35"/>
      <c r="G1893" s="33" t="s">
        <v>355</v>
      </c>
      <c r="H1893" s="27"/>
      <c r="I1893" s="28"/>
      <c r="J1893" s="21"/>
      <c r="K1893" s="21"/>
      <c r="L1893" s="21"/>
      <c r="M1893" s="21"/>
      <c r="N1893" s="22">
        <f t="shared" si="2"/>
        <v>46206</v>
      </c>
      <c r="O1893" s="23">
        <f>'RESOLUCIONES EPG'!$N1893-'RESOLUCIONES EPG'!$D1893</f>
        <v>4055</v>
      </c>
    </row>
    <row r="1894" ht="16.5" customHeight="1">
      <c r="A1894" s="58" t="str">
        <f>'RESOLUCIONES 2015'!A4193:H4193</f>
        <v/>
      </c>
      <c r="B1894" s="34"/>
      <c r="C1894" s="24">
        <v>240.39838827343</v>
      </c>
      <c r="D1894" s="35">
        <v>42151.0</v>
      </c>
      <c r="E1894" s="36"/>
      <c r="F1894" s="35"/>
      <c r="G1894" s="36" t="s">
        <v>356</v>
      </c>
      <c r="H1894" s="27"/>
      <c r="I1894" s="28"/>
      <c r="J1894" s="21"/>
      <c r="K1894" s="21"/>
      <c r="L1894" s="21"/>
      <c r="M1894" s="21"/>
      <c r="N1894" s="22">
        <f t="shared" si="2"/>
        <v>46206</v>
      </c>
      <c r="O1894" s="23">
        <f>'RESOLUCIONES EPG'!$N1894-'RESOLUCIONES EPG'!$D1894</f>
        <v>4055</v>
      </c>
    </row>
    <row r="1895" ht="16.5" customHeight="1">
      <c r="A1895" s="101" t="str">
        <f>'RESOLUCIONES 2015'!A4195:H4195</f>
        <v/>
      </c>
      <c r="B1895" s="34" t="s">
        <v>2211</v>
      </c>
      <c r="C1895" s="24">
        <v>240.322657736684</v>
      </c>
      <c r="D1895" s="35">
        <v>42151.0</v>
      </c>
      <c r="E1895" s="36" t="s">
        <v>27</v>
      </c>
      <c r="F1895" s="32"/>
      <c r="G1895" s="36" t="s">
        <v>50</v>
      </c>
      <c r="H1895" s="27"/>
      <c r="I1895" s="28"/>
      <c r="J1895" s="21"/>
      <c r="K1895" s="21"/>
      <c r="L1895" s="21"/>
      <c r="M1895" s="21"/>
      <c r="N1895" s="22">
        <f t="shared" si="2"/>
        <v>46206</v>
      </c>
      <c r="O1895" s="23">
        <f>'RESOLUCIONES EPG'!$N1895-'RESOLUCIONES EPG'!$D1895</f>
        <v>4055</v>
      </c>
    </row>
    <row r="1896" ht="16.5" customHeight="1">
      <c r="A1896" s="58" t="str">
        <f>'RESOLUCIONES 2015'!A4206:H4206</f>
        <v/>
      </c>
      <c r="B1896" s="34"/>
      <c r="C1896" s="24">
        <v>240.246927199938</v>
      </c>
      <c r="D1896" s="35">
        <v>42152.0</v>
      </c>
      <c r="E1896" s="33" t="s">
        <v>47</v>
      </c>
      <c r="F1896" s="35"/>
      <c r="G1896" s="33" t="s">
        <v>2212</v>
      </c>
      <c r="H1896" s="27"/>
      <c r="I1896" s="28"/>
      <c r="J1896" s="21"/>
      <c r="K1896" s="21"/>
      <c r="L1896" s="21"/>
      <c r="M1896" s="21"/>
      <c r="N1896" s="22">
        <f t="shared" si="2"/>
        <v>46206</v>
      </c>
      <c r="O1896" s="23">
        <f>'RESOLUCIONES EPG'!$N1896-'RESOLUCIONES EPG'!$D1896</f>
        <v>4054</v>
      </c>
    </row>
    <row r="1897" ht="16.5" customHeight="1">
      <c r="A1897" s="103" t="str">
        <f>'RESOLUCIONES 2015'!A4204:H4204</f>
        <v/>
      </c>
      <c r="B1897" s="34" t="s">
        <v>359</v>
      </c>
      <c r="C1897" s="24">
        <v>240.171196663192</v>
      </c>
      <c r="D1897" s="35">
        <v>42152.0</v>
      </c>
      <c r="E1897" s="33" t="s">
        <v>360</v>
      </c>
      <c r="F1897" s="35"/>
      <c r="G1897" s="33" t="s">
        <v>28</v>
      </c>
      <c r="H1897" s="27"/>
      <c r="I1897" s="28"/>
      <c r="J1897" s="21"/>
      <c r="K1897" s="21"/>
      <c r="L1897" s="21"/>
      <c r="M1897" s="21"/>
      <c r="N1897" s="22">
        <f t="shared" si="2"/>
        <v>46206</v>
      </c>
      <c r="O1897" s="23">
        <f>'RESOLUCIONES EPG'!$N1897-'RESOLUCIONES EPG'!$D1897</f>
        <v>4054</v>
      </c>
    </row>
    <row r="1898" ht="16.5" customHeight="1">
      <c r="A1898" s="58" t="str">
        <f>'RESOLUCIONES 2015'!A4203:H4203</f>
        <v/>
      </c>
      <c r="B1898" s="34" t="s">
        <v>361</v>
      </c>
      <c r="C1898" s="24">
        <v>240.095466126446</v>
      </c>
      <c r="D1898" s="35">
        <v>42152.0</v>
      </c>
      <c r="E1898" s="33" t="s">
        <v>283</v>
      </c>
      <c r="F1898" s="35"/>
      <c r="G1898" s="33" t="s">
        <v>28</v>
      </c>
      <c r="H1898" s="27"/>
      <c r="I1898" s="28"/>
      <c r="J1898" s="21"/>
      <c r="K1898" s="21"/>
      <c r="L1898" s="21"/>
      <c r="M1898" s="21"/>
      <c r="N1898" s="22">
        <f t="shared" si="2"/>
        <v>46206</v>
      </c>
      <c r="O1898" s="23">
        <f>'RESOLUCIONES EPG'!$N1898-'RESOLUCIONES EPG'!$D1898</f>
        <v>4054</v>
      </c>
    </row>
    <row r="1899" ht="16.5" customHeight="1">
      <c r="A1899" s="58" t="str">
        <f>'RESOLUCIONES 2015'!A4200:H4200</f>
        <v/>
      </c>
      <c r="B1899" s="34" t="s">
        <v>362</v>
      </c>
      <c r="C1899" s="24">
        <v>240.0197355897</v>
      </c>
      <c r="D1899" s="35">
        <v>42152.0</v>
      </c>
      <c r="E1899" s="33" t="s">
        <v>51</v>
      </c>
      <c r="F1899" s="35"/>
      <c r="G1899" s="33" t="s">
        <v>363</v>
      </c>
      <c r="H1899" s="27"/>
      <c r="I1899" s="28"/>
      <c r="J1899" s="21"/>
      <c r="K1899" s="21"/>
      <c r="L1899" s="21"/>
      <c r="M1899" s="21"/>
      <c r="N1899" s="22">
        <f t="shared" si="2"/>
        <v>46206</v>
      </c>
      <c r="O1899" s="23">
        <f>'RESOLUCIONES EPG'!$N1899-'RESOLUCIONES EPG'!$D1899</f>
        <v>4054</v>
      </c>
    </row>
    <row r="1900" ht="16.5" customHeight="1">
      <c r="A1900" s="103" t="str">
        <f>'RESOLUCIONES 2015'!A4201:H4201</f>
        <v/>
      </c>
      <c r="B1900" s="34" t="s">
        <v>364</v>
      </c>
      <c r="C1900" s="24">
        <v>239.944005052954</v>
      </c>
      <c r="D1900" s="35">
        <v>42152.0</v>
      </c>
      <c r="E1900" s="33" t="s">
        <v>365</v>
      </c>
      <c r="F1900" s="35"/>
      <c r="G1900" s="33" t="s">
        <v>18</v>
      </c>
      <c r="H1900" s="27"/>
      <c r="I1900" s="28"/>
      <c r="J1900" s="21"/>
      <c r="K1900" s="21"/>
      <c r="L1900" s="21"/>
      <c r="M1900" s="21"/>
      <c r="N1900" s="22">
        <f t="shared" si="2"/>
        <v>46206</v>
      </c>
      <c r="O1900" s="23">
        <f>'RESOLUCIONES EPG'!$N1900-'RESOLUCIONES EPG'!$D1900</f>
        <v>4054</v>
      </c>
    </row>
    <row r="1901" ht="16.5" customHeight="1">
      <c r="A1901" s="58" t="str">
        <f>'RESOLUCIONES 2015'!A4199:H4199</f>
        <v/>
      </c>
      <c r="B1901" s="34" t="s">
        <v>366</v>
      </c>
      <c r="C1901" s="24">
        <v>239.868274516208</v>
      </c>
      <c r="D1901" s="35">
        <v>42152.0</v>
      </c>
      <c r="E1901" s="33" t="s">
        <v>367</v>
      </c>
      <c r="F1901" s="35"/>
      <c r="G1901" s="33" t="s">
        <v>363</v>
      </c>
      <c r="H1901" s="27"/>
      <c r="I1901" s="28"/>
      <c r="J1901" s="21"/>
      <c r="K1901" s="21"/>
      <c r="L1901" s="21"/>
      <c r="M1901" s="21"/>
      <c r="N1901" s="22">
        <f t="shared" si="2"/>
        <v>46206</v>
      </c>
      <c r="O1901" s="23">
        <f>'RESOLUCIONES EPG'!$N1901-'RESOLUCIONES EPG'!$D1901</f>
        <v>4054</v>
      </c>
    </row>
    <row r="1902" ht="16.5" customHeight="1">
      <c r="A1902" s="103" t="str">
        <f>'RESOLUCIONES 2015'!A4202:H4202</f>
        <v/>
      </c>
      <c r="B1902" s="34" t="s">
        <v>368</v>
      </c>
      <c r="C1902" s="24">
        <v>239.792543979462</v>
      </c>
      <c r="D1902" s="35">
        <v>42152.0</v>
      </c>
      <c r="E1902" s="33" t="s">
        <v>369</v>
      </c>
      <c r="F1902" s="35"/>
      <c r="G1902" s="33" t="s">
        <v>110</v>
      </c>
      <c r="H1902" s="27"/>
      <c r="I1902" s="28"/>
      <c r="J1902" s="21"/>
      <c r="K1902" s="21"/>
      <c r="L1902" s="21"/>
      <c r="M1902" s="21"/>
      <c r="N1902" s="22">
        <f t="shared" si="2"/>
        <v>46206</v>
      </c>
      <c r="O1902" s="23">
        <f>'RESOLUCIONES EPG'!$N1902-'RESOLUCIONES EPG'!$D1902</f>
        <v>4054</v>
      </c>
    </row>
    <row r="1903" ht="16.5" customHeight="1">
      <c r="A1903" s="103" t="str">
        <f>'RESOLUCIONES 2015'!A4205:H4205</f>
        <v/>
      </c>
      <c r="B1903" s="34"/>
      <c r="C1903" s="24">
        <v>239.716813442716</v>
      </c>
      <c r="D1903" s="35">
        <v>42152.0</v>
      </c>
      <c r="E1903" s="33"/>
      <c r="F1903" s="35"/>
      <c r="G1903" s="33" t="s">
        <v>370</v>
      </c>
      <c r="H1903" s="27"/>
      <c r="I1903" s="28"/>
      <c r="J1903" s="21"/>
      <c r="K1903" s="21"/>
      <c r="L1903" s="21"/>
      <c r="M1903" s="21"/>
      <c r="N1903" s="22">
        <f t="shared" si="2"/>
        <v>46206</v>
      </c>
      <c r="O1903" s="23">
        <f>'RESOLUCIONES EPG'!$N1903-'RESOLUCIONES EPG'!$D1903</f>
        <v>4054</v>
      </c>
    </row>
    <row r="1904" ht="16.5" customHeight="1">
      <c r="A1904" s="58" t="str">
        <f>'RESOLUCIONES 2015'!A4208:H4208</f>
        <v/>
      </c>
      <c r="B1904" s="34" t="s">
        <v>371</v>
      </c>
      <c r="C1904" s="24">
        <v>239.64108290597</v>
      </c>
      <c r="D1904" s="35">
        <v>42153.0</v>
      </c>
      <c r="E1904" s="33" t="s">
        <v>372</v>
      </c>
      <c r="F1904" s="35"/>
      <c r="G1904" s="33" t="s">
        <v>110</v>
      </c>
      <c r="H1904" s="27"/>
      <c r="I1904" s="28"/>
      <c r="J1904" s="21"/>
      <c r="K1904" s="21"/>
      <c r="L1904" s="21"/>
      <c r="M1904" s="21"/>
      <c r="N1904" s="22">
        <f t="shared" si="2"/>
        <v>46206</v>
      </c>
      <c r="O1904" s="23">
        <f>'RESOLUCIONES EPG'!$N1904-'RESOLUCIONES EPG'!$D1904</f>
        <v>4053</v>
      </c>
    </row>
    <row r="1905" ht="16.5" customHeight="1">
      <c r="A1905" s="58" t="str">
        <f>'RESOLUCIONES 2015'!A4209:H4209</f>
        <v/>
      </c>
      <c r="B1905" s="34" t="s">
        <v>373</v>
      </c>
      <c r="C1905" s="24">
        <v>239.565352369224</v>
      </c>
      <c r="D1905" s="35">
        <v>42153.0</v>
      </c>
      <c r="E1905" s="33" t="s">
        <v>374</v>
      </c>
      <c r="F1905" s="35"/>
      <c r="G1905" s="33" t="s">
        <v>18</v>
      </c>
      <c r="H1905" s="27"/>
      <c r="I1905" s="28"/>
      <c r="J1905" s="21"/>
      <c r="K1905" s="21"/>
      <c r="L1905" s="21"/>
      <c r="M1905" s="21"/>
      <c r="N1905" s="22">
        <f t="shared" si="2"/>
        <v>46206</v>
      </c>
      <c r="O1905" s="23">
        <f>'RESOLUCIONES EPG'!$N1905-'RESOLUCIONES EPG'!$D1905</f>
        <v>4053</v>
      </c>
    </row>
    <row r="1906" ht="16.5" customHeight="1">
      <c r="A1906" s="103" t="str">
        <f>'RESOLUCIONES 2015'!A4214:H4214</f>
        <v/>
      </c>
      <c r="B1906" s="34" t="s">
        <v>375</v>
      </c>
      <c r="C1906" s="24">
        <v>239.489621832478</v>
      </c>
      <c r="D1906" s="35">
        <v>42153.0</v>
      </c>
      <c r="E1906" s="33" t="s">
        <v>376</v>
      </c>
      <c r="F1906" s="35"/>
      <c r="G1906" s="33" t="s">
        <v>110</v>
      </c>
      <c r="H1906" s="27"/>
      <c r="I1906" s="28"/>
      <c r="J1906" s="21"/>
      <c r="K1906" s="21"/>
      <c r="L1906" s="21"/>
      <c r="M1906" s="21"/>
      <c r="N1906" s="22">
        <f t="shared" si="2"/>
        <v>46206</v>
      </c>
      <c r="O1906" s="23">
        <f>'RESOLUCIONES EPG'!$N1906-'RESOLUCIONES EPG'!$D1906</f>
        <v>4053</v>
      </c>
    </row>
    <row r="1907" ht="16.5" customHeight="1">
      <c r="A1907" s="58" t="str">
        <f>'RESOLUCIONES 2015'!A4207:H4207</f>
        <v/>
      </c>
      <c r="B1907" s="34" t="s">
        <v>377</v>
      </c>
      <c r="C1907" s="24">
        <v>239.413891295732</v>
      </c>
      <c r="D1907" s="37">
        <v>42153.0</v>
      </c>
      <c r="E1907" s="33" t="s">
        <v>378</v>
      </c>
      <c r="F1907" s="37"/>
      <c r="G1907" s="33" t="s">
        <v>18</v>
      </c>
      <c r="H1907" s="27"/>
      <c r="I1907" s="28"/>
      <c r="J1907" s="21"/>
      <c r="K1907" s="21"/>
      <c r="L1907" s="21"/>
      <c r="M1907" s="21"/>
      <c r="N1907" s="22">
        <f t="shared" si="2"/>
        <v>46206</v>
      </c>
      <c r="O1907" s="23">
        <f>'RESOLUCIONES EPG'!$N1907-'RESOLUCIONES EPG'!$D1907</f>
        <v>4053</v>
      </c>
    </row>
    <row r="1908" ht="16.5" customHeight="1">
      <c r="A1908" s="101" t="str">
        <f>'RESOLUCIONES 2015'!A4211:H4211</f>
        <v/>
      </c>
      <c r="B1908" s="34" t="s">
        <v>379</v>
      </c>
      <c r="C1908" s="24">
        <v>239.338160758985</v>
      </c>
      <c r="D1908" s="35">
        <v>42153.0</v>
      </c>
      <c r="E1908" s="33" t="s">
        <v>380</v>
      </c>
      <c r="F1908" s="35"/>
      <c r="G1908" s="33" t="s">
        <v>381</v>
      </c>
      <c r="H1908" s="27"/>
      <c r="I1908" s="28"/>
      <c r="J1908" s="21"/>
      <c r="K1908" s="21"/>
      <c r="L1908" s="21"/>
      <c r="M1908" s="21"/>
      <c r="N1908" s="22">
        <f t="shared" si="2"/>
        <v>46206</v>
      </c>
      <c r="O1908" s="23">
        <f>'RESOLUCIONES EPG'!$N1908-'RESOLUCIONES EPG'!$D1908</f>
        <v>4053</v>
      </c>
    </row>
    <row r="1909" ht="16.5" customHeight="1">
      <c r="A1909" s="103" t="str">
        <f>'RESOLUCIONES 2015'!A4213:H4213</f>
        <v/>
      </c>
      <c r="B1909" s="34" t="s">
        <v>382</v>
      </c>
      <c r="C1909" s="24">
        <v>239.262430222239</v>
      </c>
      <c r="D1909" s="35">
        <v>42153.0</v>
      </c>
      <c r="E1909" s="33" t="s">
        <v>383</v>
      </c>
      <c r="F1909" s="35"/>
      <c r="G1909" s="33" t="s">
        <v>110</v>
      </c>
      <c r="H1909" s="27"/>
      <c r="I1909" s="28"/>
      <c r="J1909" s="21"/>
      <c r="K1909" s="21"/>
      <c r="L1909" s="21"/>
      <c r="M1909" s="21"/>
      <c r="N1909" s="22">
        <f t="shared" si="2"/>
        <v>46206</v>
      </c>
      <c r="O1909" s="23">
        <f>'RESOLUCIONES EPG'!$N1909-'RESOLUCIONES EPG'!$D1909</f>
        <v>4053</v>
      </c>
    </row>
    <row r="1910" ht="16.5" customHeight="1">
      <c r="A1910" s="101" t="str">
        <f>'RESOLUCIONES 2015'!A4210:H4210</f>
        <v/>
      </c>
      <c r="B1910" s="34" t="s">
        <v>384</v>
      </c>
      <c r="C1910" s="24">
        <v>239.186699685493</v>
      </c>
      <c r="D1910" s="35">
        <v>42153.0</v>
      </c>
      <c r="E1910" s="33" t="s">
        <v>385</v>
      </c>
      <c r="F1910" s="35"/>
      <c r="G1910" s="33" t="s">
        <v>18</v>
      </c>
      <c r="H1910" s="27"/>
      <c r="I1910" s="28"/>
      <c r="J1910" s="21"/>
      <c r="K1910" s="21"/>
      <c r="L1910" s="21"/>
      <c r="M1910" s="21"/>
      <c r="N1910" s="22">
        <f t="shared" si="2"/>
        <v>46206</v>
      </c>
      <c r="O1910" s="23">
        <f>'RESOLUCIONES EPG'!$N1910-'RESOLUCIONES EPG'!$D1910</f>
        <v>4053</v>
      </c>
    </row>
    <row r="1911" ht="16.5" customHeight="1">
      <c r="A1911" s="103" t="str">
        <f>'RESOLUCIONES 2015'!A4212:H4212</f>
        <v/>
      </c>
      <c r="B1911" s="34" t="s">
        <v>386</v>
      </c>
      <c r="C1911" s="24">
        <v>239.110969148747</v>
      </c>
      <c r="D1911" s="35">
        <v>42156.0</v>
      </c>
      <c r="E1911" s="33" t="s">
        <v>200</v>
      </c>
      <c r="F1911" s="35"/>
      <c r="G1911" s="33" t="s">
        <v>110</v>
      </c>
      <c r="H1911" s="27"/>
      <c r="I1911" s="28"/>
      <c r="J1911" s="21"/>
      <c r="K1911" s="21"/>
      <c r="L1911" s="21"/>
      <c r="M1911" s="21"/>
      <c r="N1911" s="22">
        <f t="shared" si="2"/>
        <v>46206</v>
      </c>
      <c r="O1911" s="23">
        <f>'RESOLUCIONES EPG'!$N1911-'RESOLUCIONES EPG'!$D1911</f>
        <v>4050</v>
      </c>
    </row>
    <row r="1912" ht="16.5" customHeight="1">
      <c r="A1912" s="101" t="str">
        <f>'RESOLUCIONES 2015'!A4224:H4224</f>
        <v/>
      </c>
      <c r="B1912" s="34" t="s">
        <v>387</v>
      </c>
      <c r="C1912" s="24">
        <v>239.035238612001</v>
      </c>
      <c r="D1912" s="35">
        <v>42157.0</v>
      </c>
      <c r="E1912" s="33" t="s">
        <v>388</v>
      </c>
      <c r="F1912" s="35"/>
      <c r="G1912" s="33" t="s">
        <v>18</v>
      </c>
      <c r="H1912" s="27"/>
      <c r="I1912" s="28"/>
      <c r="J1912" s="21"/>
      <c r="K1912" s="21"/>
      <c r="L1912" s="21"/>
      <c r="M1912" s="21"/>
      <c r="N1912" s="22">
        <f t="shared" si="2"/>
        <v>46206</v>
      </c>
      <c r="O1912" s="23">
        <f>'RESOLUCIONES EPG'!$N1912-'RESOLUCIONES EPG'!$D1912</f>
        <v>4049</v>
      </c>
    </row>
    <row r="1913" ht="16.5" customHeight="1">
      <c r="A1913" s="58" t="str">
        <f>'RESOLUCIONES 2015'!A4215:H4215</f>
        <v/>
      </c>
      <c r="B1913" s="34" t="s">
        <v>389</v>
      </c>
      <c r="C1913" s="24">
        <v>238.959508075255</v>
      </c>
      <c r="D1913" s="35">
        <v>42157.0</v>
      </c>
      <c r="E1913" s="33" t="s">
        <v>390</v>
      </c>
      <c r="F1913" s="35"/>
      <c r="G1913" s="33" t="s">
        <v>381</v>
      </c>
      <c r="H1913" s="27"/>
      <c r="I1913" s="28"/>
      <c r="J1913" s="21"/>
      <c r="K1913" s="21"/>
      <c r="L1913" s="21"/>
      <c r="M1913" s="21"/>
      <c r="N1913" s="22">
        <f t="shared" si="2"/>
        <v>46206</v>
      </c>
      <c r="O1913" s="23">
        <f>'RESOLUCIONES EPG'!$N1913-'RESOLUCIONES EPG'!$D1913</f>
        <v>4049</v>
      </c>
    </row>
    <row r="1914" ht="16.5" customHeight="1">
      <c r="A1914" s="58" t="str">
        <f>'RESOLUCIONES 2015'!A4217:H4217</f>
        <v/>
      </c>
      <c r="B1914" s="34" t="s">
        <v>391</v>
      </c>
      <c r="C1914" s="24">
        <v>238.883777538509</v>
      </c>
      <c r="D1914" s="35">
        <v>42157.0</v>
      </c>
      <c r="E1914" s="33" t="s">
        <v>117</v>
      </c>
      <c r="F1914" s="35"/>
      <c r="G1914" s="33" t="s">
        <v>42</v>
      </c>
      <c r="H1914" s="27"/>
      <c r="I1914" s="28"/>
      <c r="J1914" s="21"/>
      <c r="K1914" s="21"/>
      <c r="L1914" s="21"/>
      <c r="M1914" s="21"/>
      <c r="N1914" s="22">
        <f t="shared" si="2"/>
        <v>46206</v>
      </c>
      <c r="O1914" s="23">
        <f>'RESOLUCIONES EPG'!$N1914-'RESOLUCIONES EPG'!$D1914</f>
        <v>4049</v>
      </c>
    </row>
    <row r="1915" ht="16.5" customHeight="1">
      <c r="A1915" s="58" t="str">
        <f>'RESOLUCIONES 2015'!A4221:H4221</f>
        <v/>
      </c>
      <c r="B1915" s="34" t="s">
        <v>392</v>
      </c>
      <c r="C1915" s="24">
        <v>238.808047001763</v>
      </c>
      <c r="D1915" s="35">
        <v>42158.0</v>
      </c>
      <c r="E1915" s="33" t="s">
        <v>393</v>
      </c>
      <c r="F1915" s="35"/>
      <c r="G1915" s="33" t="s">
        <v>103</v>
      </c>
      <c r="H1915" s="27"/>
      <c r="I1915" s="28"/>
      <c r="J1915" s="21"/>
      <c r="K1915" s="21"/>
      <c r="L1915" s="21"/>
      <c r="M1915" s="21"/>
      <c r="N1915" s="22">
        <f t="shared" si="2"/>
        <v>46206</v>
      </c>
      <c r="O1915" s="23">
        <f>'RESOLUCIONES EPG'!$N1915-'RESOLUCIONES EPG'!$D1915</f>
        <v>4048</v>
      </c>
    </row>
    <row r="1916" ht="16.5" customHeight="1">
      <c r="A1916" s="58" t="str">
        <f>'RESOLUCIONES 2015'!A4222:H4222</f>
        <v/>
      </c>
      <c r="B1916" s="34" t="s">
        <v>394</v>
      </c>
      <c r="C1916" s="24">
        <v>238.732316465017</v>
      </c>
      <c r="D1916" s="35">
        <v>42158.0</v>
      </c>
      <c r="E1916" s="33" t="s">
        <v>39</v>
      </c>
      <c r="F1916" s="35"/>
      <c r="G1916" s="33" t="s">
        <v>103</v>
      </c>
      <c r="H1916" s="27"/>
      <c r="I1916" s="28"/>
      <c r="J1916" s="21"/>
      <c r="K1916" s="21"/>
      <c r="L1916" s="21"/>
      <c r="M1916" s="21"/>
      <c r="N1916" s="22">
        <f t="shared" si="2"/>
        <v>46206</v>
      </c>
      <c r="O1916" s="23">
        <f>'RESOLUCIONES EPG'!$N1916-'RESOLUCIONES EPG'!$D1916</f>
        <v>4048</v>
      </c>
    </row>
    <row r="1917" ht="16.5" customHeight="1">
      <c r="A1917" s="58" t="str">
        <f>'RESOLUCIONES 2015'!A4220:H4220</f>
        <v/>
      </c>
      <c r="B1917" s="34" t="s">
        <v>395</v>
      </c>
      <c r="C1917" s="24">
        <v>238.656585928271</v>
      </c>
      <c r="D1917" s="35">
        <v>42158.0</v>
      </c>
      <c r="E1917" s="33" t="s">
        <v>396</v>
      </c>
      <c r="F1917" s="35"/>
      <c r="G1917" s="33" t="s">
        <v>18</v>
      </c>
      <c r="H1917" s="27"/>
      <c r="I1917" s="28"/>
      <c r="J1917" s="21"/>
      <c r="K1917" s="21"/>
      <c r="L1917" s="21"/>
      <c r="M1917" s="21"/>
      <c r="N1917" s="22">
        <f t="shared" si="2"/>
        <v>46206</v>
      </c>
      <c r="O1917" s="23">
        <f>'RESOLUCIONES EPG'!$N1917-'RESOLUCIONES EPG'!$D1917</f>
        <v>4048</v>
      </c>
    </row>
    <row r="1918" ht="16.5" customHeight="1">
      <c r="A1918" s="58" t="str">
        <f>'RESOLUCIONES 2015'!A4216:H4216</f>
        <v/>
      </c>
      <c r="B1918" s="34" t="s">
        <v>397</v>
      </c>
      <c r="C1918" s="24">
        <v>238.580855391525</v>
      </c>
      <c r="D1918" s="35">
        <v>42158.0</v>
      </c>
      <c r="E1918" s="33" t="s">
        <v>396</v>
      </c>
      <c r="F1918" s="35"/>
      <c r="G1918" s="33" t="s">
        <v>28</v>
      </c>
      <c r="H1918" s="27"/>
      <c r="I1918" s="28"/>
      <c r="J1918" s="21"/>
      <c r="K1918" s="21"/>
      <c r="L1918" s="21"/>
      <c r="M1918" s="21"/>
      <c r="N1918" s="22">
        <f t="shared" si="2"/>
        <v>46206</v>
      </c>
      <c r="O1918" s="23">
        <f>'RESOLUCIONES EPG'!$N1918-'RESOLUCIONES EPG'!$D1918</f>
        <v>4048</v>
      </c>
    </row>
    <row r="1919" ht="16.5" customHeight="1">
      <c r="A1919" s="58" t="str">
        <f>'RESOLUCIONES 2015'!A4218:H4218</f>
        <v/>
      </c>
      <c r="B1919" s="34" t="s">
        <v>398</v>
      </c>
      <c r="C1919" s="24">
        <v>238.505124854779</v>
      </c>
      <c r="D1919" s="35">
        <v>42158.0</v>
      </c>
      <c r="E1919" s="33" t="s">
        <v>399</v>
      </c>
      <c r="F1919" s="35"/>
      <c r="G1919" s="33" t="s">
        <v>18</v>
      </c>
      <c r="H1919" s="27"/>
      <c r="I1919" s="28"/>
      <c r="J1919" s="21"/>
      <c r="K1919" s="21"/>
      <c r="L1919" s="21"/>
      <c r="M1919" s="21"/>
      <c r="N1919" s="22">
        <f t="shared" si="2"/>
        <v>46206</v>
      </c>
      <c r="O1919" s="23">
        <f>'RESOLUCIONES EPG'!$N1919-'RESOLUCIONES EPG'!$D1919</f>
        <v>4048</v>
      </c>
    </row>
    <row r="1920" ht="16.5" customHeight="1">
      <c r="A1920" s="101" t="str">
        <f>'RESOLUCIONES 2015'!A4223:H4223</f>
        <v/>
      </c>
      <c r="B1920" s="34" t="s">
        <v>400</v>
      </c>
      <c r="C1920" s="24">
        <v>238.429394318033</v>
      </c>
      <c r="D1920" s="35">
        <v>42158.0</v>
      </c>
      <c r="E1920" s="33" t="s">
        <v>401</v>
      </c>
      <c r="F1920" s="35"/>
      <c r="G1920" s="33" t="s">
        <v>18</v>
      </c>
      <c r="H1920" s="27"/>
      <c r="I1920" s="28"/>
      <c r="J1920" s="21"/>
      <c r="K1920" s="21"/>
      <c r="L1920" s="21"/>
      <c r="M1920" s="21"/>
      <c r="N1920" s="22">
        <f t="shared" si="2"/>
        <v>46206</v>
      </c>
      <c r="O1920" s="23">
        <f>'RESOLUCIONES EPG'!$N1920-'RESOLUCIONES EPG'!$D1920</f>
        <v>4048</v>
      </c>
    </row>
    <row r="1921" ht="16.5" customHeight="1">
      <c r="A1921" s="58" t="str">
        <f>'RESOLUCIONES 2015'!A4219:H4219</f>
        <v/>
      </c>
      <c r="B1921" s="34" t="s">
        <v>402</v>
      </c>
      <c r="C1921" s="24">
        <v>238.353663781287</v>
      </c>
      <c r="D1921" s="35">
        <v>42160.0</v>
      </c>
      <c r="E1921" s="33" t="s">
        <v>39</v>
      </c>
      <c r="F1921" s="35"/>
      <c r="G1921" s="33" t="s">
        <v>363</v>
      </c>
      <c r="H1921" s="27"/>
      <c r="I1921" s="28"/>
      <c r="J1921" s="21"/>
      <c r="K1921" s="21"/>
      <c r="L1921" s="21"/>
      <c r="M1921" s="21"/>
      <c r="N1921" s="22">
        <f t="shared" si="2"/>
        <v>46206</v>
      </c>
      <c r="O1921" s="23">
        <f>'RESOLUCIONES EPG'!$N1921-'RESOLUCIONES EPG'!$D1921</f>
        <v>4046</v>
      </c>
    </row>
    <row r="1922" ht="16.5" customHeight="1">
      <c r="A1922" s="103" t="str">
        <f>'RESOLUCIONES 2015'!A4225:H4225</f>
        <v/>
      </c>
      <c r="B1922" s="34" t="s">
        <v>403</v>
      </c>
      <c r="C1922" s="24">
        <v>238.277933244541</v>
      </c>
      <c r="D1922" s="35">
        <v>42160.0</v>
      </c>
      <c r="E1922" s="33" t="s">
        <v>25</v>
      </c>
      <c r="F1922" s="35"/>
      <c r="G1922" s="33" t="s">
        <v>355</v>
      </c>
      <c r="H1922" s="27"/>
      <c r="I1922" s="28"/>
      <c r="J1922" s="21"/>
      <c r="K1922" s="21"/>
      <c r="L1922" s="21"/>
      <c r="M1922" s="21"/>
      <c r="N1922" s="22">
        <f t="shared" si="2"/>
        <v>46206</v>
      </c>
      <c r="O1922" s="23">
        <f>'RESOLUCIONES EPG'!$N1922-'RESOLUCIONES EPG'!$D1922</f>
        <v>4046</v>
      </c>
    </row>
    <row r="1923" ht="16.5" customHeight="1">
      <c r="A1923" s="102" t="str">
        <f>'RESOLUCIONES 2015'!A4233:H4233</f>
        <v/>
      </c>
      <c r="B1923" s="34" t="s">
        <v>404</v>
      </c>
      <c r="C1923" s="24">
        <v>238.202202707795</v>
      </c>
      <c r="D1923" s="35">
        <v>42160.0</v>
      </c>
      <c r="E1923" s="33" t="s">
        <v>324</v>
      </c>
      <c r="F1923" s="35"/>
      <c r="G1923" s="33" t="s">
        <v>18</v>
      </c>
      <c r="H1923" s="27"/>
      <c r="I1923" s="28"/>
      <c r="J1923" s="21"/>
      <c r="K1923" s="21"/>
      <c r="L1923" s="21"/>
      <c r="M1923" s="21"/>
      <c r="N1923" s="22">
        <f t="shared" si="2"/>
        <v>46206</v>
      </c>
      <c r="O1923" s="23">
        <f>'RESOLUCIONES EPG'!$N1923-'RESOLUCIONES EPG'!$D1923</f>
        <v>4046</v>
      </c>
    </row>
    <row r="1924" ht="16.5" customHeight="1">
      <c r="A1924" s="103" t="str">
        <f>'RESOLUCIONES 2015'!A4239:H4239</f>
        <v/>
      </c>
      <c r="B1924" s="34" t="s">
        <v>405</v>
      </c>
      <c r="C1924" s="24">
        <v>238.126472171049</v>
      </c>
      <c r="D1924" s="35">
        <v>42160.0</v>
      </c>
      <c r="E1924" s="33" t="s">
        <v>406</v>
      </c>
      <c r="F1924" s="35"/>
      <c r="G1924" s="33" t="s">
        <v>18</v>
      </c>
      <c r="H1924" s="27"/>
      <c r="I1924" s="28"/>
      <c r="J1924" s="21"/>
      <c r="K1924" s="21"/>
      <c r="L1924" s="21"/>
      <c r="M1924" s="21"/>
      <c r="N1924" s="22">
        <f t="shared" si="2"/>
        <v>46206</v>
      </c>
      <c r="O1924" s="23">
        <f>'RESOLUCIONES EPG'!$N1924-'RESOLUCIONES EPG'!$D1924</f>
        <v>4046</v>
      </c>
    </row>
    <row r="1925" ht="16.5" customHeight="1">
      <c r="A1925" s="101" t="str">
        <f>'RESOLUCIONES 2015'!A4238:H4238</f>
        <v/>
      </c>
      <c r="B1925" s="34" t="s">
        <v>407</v>
      </c>
      <c r="C1925" s="24">
        <v>238.050741634302</v>
      </c>
      <c r="D1925" s="35">
        <v>42160.0</v>
      </c>
      <c r="E1925" s="33" t="s">
        <v>406</v>
      </c>
      <c r="F1925" s="35"/>
      <c r="G1925" s="33" t="s">
        <v>28</v>
      </c>
      <c r="H1925" s="27"/>
      <c r="I1925" s="28"/>
      <c r="J1925" s="21"/>
      <c r="K1925" s="21"/>
      <c r="L1925" s="21"/>
      <c r="M1925" s="21"/>
      <c r="N1925" s="22">
        <f t="shared" si="2"/>
        <v>46206</v>
      </c>
      <c r="O1925" s="23">
        <f>'RESOLUCIONES EPG'!$N1925-'RESOLUCIONES EPG'!$D1925</f>
        <v>4046</v>
      </c>
    </row>
    <row r="1926" ht="16.5" customHeight="1">
      <c r="A1926" s="103" t="str">
        <f>'RESOLUCIONES 2015'!A4240:H4240</f>
        <v/>
      </c>
      <c r="B1926" s="34" t="s">
        <v>408</v>
      </c>
      <c r="C1926" s="24">
        <v>237.975011097556</v>
      </c>
      <c r="D1926" s="35">
        <v>42160.0</v>
      </c>
      <c r="E1926" s="33" t="s">
        <v>409</v>
      </c>
      <c r="F1926" s="35"/>
      <c r="G1926" s="33" t="s">
        <v>18</v>
      </c>
      <c r="H1926" s="27"/>
      <c r="I1926" s="28"/>
      <c r="J1926" s="21"/>
      <c r="K1926" s="21"/>
      <c r="L1926" s="21"/>
      <c r="M1926" s="21"/>
      <c r="N1926" s="22">
        <f t="shared" si="2"/>
        <v>46206</v>
      </c>
      <c r="O1926" s="23">
        <f>'RESOLUCIONES EPG'!$N1926-'RESOLUCIONES EPG'!$D1926</f>
        <v>4046</v>
      </c>
    </row>
    <row r="1927" ht="16.5" customHeight="1">
      <c r="A1927" s="103" t="str">
        <f>'RESOLUCIONES 2015'!A4227:H4227</f>
        <v/>
      </c>
      <c r="B1927" s="34" t="s">
        <v>410</v>
      </c>
      <c r="C1927" s="24">
        <v>237.89928056081</v>
      </c>
      <c r="D1927" s="35">
        <v>42160.0</v>
      </c>
      <c r="E1927" s="33" t="s">
        <v>331</v>
      </c>
      <c r="F1927" s="35"/>
      <c r="G1927" s="33" t="s">
        <v>18</v>
      </c>
      <c r="H1927" s="27"/>
      <c r="I1927" s="28"/>
      <c r="J1927" s="21"/>
      <c r="K1927" s="21"/>
      <c r="L1927" s="21"/>
      <c r="M1927" s="21"/>
      <c r="N1927" s="22">
        <f t="shared" si="2"/>
        <v>46206</v>
      </c>
      <c r="O1927" s="23">
        <f>'RESOLUCIONES EPG'!$N1927-'RESOLUCIONES EPG'!$D1927</f>
        <v>4046</v>
      </c>
    </row>
    <row r="1928" ht="16.5" customHeight="1">
      <c r="A1928" s="103" t="str">
        <f>'RESOLUCIONES 2015'!A4226:H4226</f>
        <v/>
      </c>
      <c r="B1928" s="34" t="s">
        <v>411</v>
      </c>
      <c r="C1928" s="24">
        <v>237.823550024064</v>
      </c>
      <c r="D1928" s="35">
        <v>42160.0</v>
      </c>
      <c r="E1928" s="33" t="s">
        <v>331</v>
      </c>
      <c r="F1928" s="35"/>
      <c r="G1928" s="33" t="s">
        <v>28</v>
      </c>
      <c r="H1928" s="27"/>
      <c r="I1928" s="28"/>
      <c r="J1928" s="21"/>
      <c r="K1928" s="21"/>
      <c r="L1928" s="21"/>
      <c r="M1928" s="21"/>
      <c r="N1928" s="22">
        <f t="shared" si="2"/>
        <v>46206</v>
      </c>
      <c r="O1928" s="23">
        <f>'RESOLUCIONES EPG'!$N1928-'RESOLUCIONES EPG'!$D1928</f>
        <v>4046</v>
      </c>
    </row>
    <row r="1929" ht="16.5" customHeight="1">
      <c r="A1929" s="58" t="str">
        <f>'RESOLUCIONES 2015'!A4237:H4237</f>
        <v/>
      </c>
      <c r="B1929" s="34" t="s">
        <v>412</v>
      </c>
      <c r="C1929" s="24">
        <v>237.747819487318</v>
      </c>
      <c r="D1929" s="35">
        <v>42160.0</v>
      </c>
      <c r="E1929" s="33" t="s">
        <v>413</v>
      </c>
      <c r="F1929" s="35"/>
      <c r="G1929" s="33" t="s">
        <v>18</v>
      </c>
      <c r="H1929" s="27"/>
      <c r="I1929" s="28"/>
      <c r="J1929" s="21"/>
      <c r="K1929" s="21"/>
      <c r="L1929" s="21"/>
      <c r="M1929" s="21"/>
      <c r="N1929" s="22">
        <f t="shared" si="2"/>
        <v>46206</v>
      </c>
      <c r="O1929" s="23">
        <f>'RESOLUCIONES EPG'!$N1929-'RESOLUCIONES EPG'!$D1929</f>
        <v>4046</v>
      </c>
    </row>
    <row r="1930" ht="16.5" customHeight="1">
      <c r="A1930" s="58" t="str">
        <f>'RESOLUCIONES 2015'!A4236:H4236</f>
        <v/>
      </c>
      <c r="B1930" s="34" t="s">
        <v>414</v>
      </c>
      <c r="C1930" s="24">
        <v>237.672088950572</v>
      </c>
      <c r="D1930" s="35">
        <v>42160.0</v>
      </c>
      <c r="E1930" s="33" t="s">
        <v>354</v>
      </c>
      <c r="F1930" s="35"/>
      <c r="G1930" s="33" t="s">
        <v>363</v>
      </c>
      <c r="H1930" s="27"/>
      <c r="I1930" s="28"/>
      <c r="J1930" s="21"/>
      <c r="K1930" s="21"/>
      <c r="L1930" s="21"/>
      <c r="M1930" s="21"/>
      <c r="N1930" s="22">
        <f t="shared" si="2"/>
        <v>46206</v>
      </c>
      <c r="O1930" s="23">
        <f>'RESOLUCIONES EPG'!$N1930-'RESOLUCIONES EPG'!$D1930</f>
        <v>4046</v>
      </c>
    </row>
    <row r="1931" ht="16.5" customHeight="1">
      <c r="A1931" s="58" t="str">
        <f>'RESOLUCIONES 2015'!A4234:H4234</f>
        <v/>
      </c>
      <c r="B1931" s="34" t="s">
        <v>415</v>
      </c>
      <c r="C1931" s="24">
        <v>237.596358413826</v>
      </c>
      <c r="D1931" s="35">
        <v>42160.0</v>
      </c>
      <c r="E1931" s="33" t="s">
        <v>354</v>
      </c>
      <c r="F1931" s="35"/>
      <c r="G1931" s="33" t="s">
        <v>416</v>
      </c>
      <c r="H1931" s="27"/>
      <c r="I1931" s="28"/>
      <c r="J1931" s="21"/>
      <c r="K1931" s="21"/>
      <c r="L1931" s="21"/>
      <c r="M1931" s="21"/>
      <c r="N1931" s="22">
        <f t="shared" si="2"/>
        <v>46206</v>
      </c>
      <c r="O1931" s="23">
        <f>'RESOLUCIONES EPG'!$N1931-'RESOLUCIONES EPG'!$D1931</f>
        <v>4046</v>
      </c>
    </row>
    <row r="1932" ht="16.5" customHeight="1">
      <c r="A1932" s="58" t="str">
        <f>'RESOLUCIONES 2015'!A4230:H4230</f>
        <v/>
      </c>
      <c r="B1932" s="34" t="s">
        <v>417</v>
      </c>
      <c r="C1932" s="24">
        <v>237.52062787708</v>
      </c>
      <c r="D1932" s="35">
        <v>42160.0</v>
      </c>
      <c r="E1932" s="33" t="s">
        <v>418</v>
      </c>
      <c r="F1932" s="35"/>
      <c r="G1932" s="33" t="s">
        <v>18</v>
      </c>
      <c r="H1932" s="27"/>
      <c r="I1932" s="28"/>
      <c r="J1932" s="21"/>
      <c r="K1932" s="21"/>
      <c r="L1932" s="21"/>
      <c r="M1932" s="21"/>
      <c r="N1932" s="22">
        <f t="shared" si="2"/>
        <v>46206</v>
      </c>
      <c r="O1932" s="23">
        <f>'RESOLUCIONES EPG'!$N1932-'RESOLUCIONES EPG'!$D1932</f>
        <v>4046</v>
      </c>
    </row>
    <row r="1933" ht="16.5" customHeight="1">
      <c r="A1933" s="58" t="str">
        <f>'RESOLUCIONES 2015'!A4231:H4231</f>
        <v/>
      </c>
      <c r="B1933" s="34" t="s">
        <v>419</v>
      </c>
      <c r="C1933" s="24">
        <v>237.444897340334</v>
      </c>
      <c r="D1933" s="35">
        <v>42164.0</v>
      </c>
      <c r="E1933" s="33" t="s">
        <v>420</v>
      </c>
      <c r="F1933" s="35"/>
      <c r="G1933" s="33" t="s">
        <v>28</v>
      </c>
      <c r="H1933" s="27"/>
      <c r="I1933" s="28"/>
      <c r="J1933" s="21"/>
      <c r="K1933" s="21"/>
      <c r="L1933" s="21"/>
      <c r="M1933" s="21"/>
      <c r="N1933" s="22">
        <f t="shared" si="2"/>
        <v>46206</v>
      </c>
      <c r="O1933" s="23">
        <f>'RESOLUCIONES EPG'!$N1933-'RESOLUCIONES EPG'!$D1933</f>
        <v>4042</v>
      </c>
    </row>
    <row r="1934" ht="16.5" customHeight="1">
      <c r="A1934" s="101" t="str">
        <f>'RESOLUCIONES 2015'!A4232:H4232</f>
        <v/>
      </c>
      <c r="B1934" s="34" t="s">
        <v>421</v>
      </c>
      <c r="C1934" s="24">
        <v>237.369166803588</v>
      </c>
      <c r="D1934" s="35">
        <v>42164.0</v>
      </c>
      <c r="E1934" s="33" t="s">
        <v>420</v>
      </c>
      <c r="F1934" s="35"/>
      <c r="G1934" s="33" t="s">
        <v>18</v>
      </c>
      <c r="H1934" s="27"/>
      <c r="I1934" s="28"/>
      <c r="J1934" s="21"/>
      <c r="K1934" s="21"/>
      <c r="L1934" s="21"/>
      <c r="M1934" s="21"/>
      <c r="N1934" s="22">
        <f t="shared" si="2"/>
        <v>46206</v>
      </c>
      <c r="O1934" s="23">
        <f>'RESOLUCIONES EPG'!$N1934-'RESOLUCIONES EPG'!$D1934</f>
        <v>4042</v>
      </c>
    </row>
    <row r="1935" ht="16.5" customHeight="1">
      <c r="A1935" s="58" t="str">
        <f>'RESOLUCIONES 2015'!A4241:H4241</f>
        <v/>
      </c>
      <c r="B1935" s="34" t="s">
        <v>422</v>
      </c>
      <c r="C1935" s="24">
        <v>237.293436266842</v>
      </c>
      <c r="D1935" s="35">
        <v>42164.0</v>
      </c>
      <c r="E1935" s="33" t="s">
        <v>423</v>
      </c>
      <c r="F1935" s="35"/>
      <c r="G1935" s="33" t="s">
        <v>18</v>
      </c>
      <c r="H1935" s="27"/>
      <c r="I1935" s="28"/>
      <c r="J1935" s="21"/>
      <c r="K1935" s="21"/>
      <c r="L1935" s="21"/>
      <c r="M1935" s="21"/>
      <c r="N1935" s="22">
        <f t="shared" si="2"/>
        <v>46206</v>
      </c>
      <c r="O1935" s="23">
        <f>'RESOLUCIONES EPG'!$N1935-'RESOLUCIONES EPG'!$D1935</f>
        <v>4042</v>
      </c>
    </row>
    <row r="1936" ht="16.5" customHeight="1">
      <c r="A1936" s="58" t="str">
        <f>'RESOLUCIONES 2015'!A4235:H4235</f>
        <v/>
      </c>
      <c r="B1936" s="34" t="s">
        <v>424</v>
      </c>
      <c r="C1936" s="24">
        <v>237.217705730096</v>
      </c>
      <c r="D1936" s="35">
        <v>42164.0</v>
      </c>
      <c r="E1936" s="33" t="s">
        <v>425</v>
      </c>
      <c r="F1936" s="35"/>
      <c r="G1936" s="33" t="s">
        <v>18</v>
      </c>
      <c r="H1936" s="27"/>
      <c r="I1936" s="28"/>
      <c r="J1936" s="21"/>
      <c r="K1936" s="21"/>
      <c r="L1936" s="21"/>
      <c r="M1936" s="21"/>
      <c r="N1936" s="22">
        <f t="shared" si="2"/>
        <v>46206</v>
      </c>
      <c r="O1936" s="23">
        <f>'RESOLUCIONES EPG'!$N1936-'RESOLUCIONES EPG'!$D1936</f>
        <v>4042</v>
      </c>
    </row>
    <row r="1937" ht="16.5" customHeight="1">
      <c r="A1937" s="58" t="str">
        <f>'RESOLUCIONES 2015'!A4228:H4228</f>
        <v/>
      </c>
      <c r="B1937" s="34" t="s">
        <v>426</v>
      </c>
      <c r="C1937" s="24">
        <v>237.14197519335</v>
      </c>
      <c r="D1937" s="35">
        <v>42164.0</v>
      </c>
      <c r="E1937" s="33" t="s">
        <v>367</v>
      </c>
      <c r="F1937" s="35"/>
      <c r="G1937" s="33" t="s">
        <v>28</v>
      </c>
      <c r="H1937" s="27"/>
      <c r="I1937" s="28"/>
      <c r="J1937" s="21"/>
      <c r="K1937" s="21"/>
      <c r="L1937" s="21"/>
      <c r="M1937" s="21"/>
      <c r="N1937" s="22">
        <f t="shared" si="2"/>
        <v>46206</v>
      </c>
      <c r="O1937" s="23">
        <f>'RESOLUCIONES EPG'!$N1937-'RESOLUCIONES EPG'!$D1937</f>
        <v>4042</v>
      </c>
    </row>
    <row r="1938" ht="16.5" customHeight="1">
      <c r="A1938" s="58" t="str">
        <f>'RESOLUCIONES 2015'!A4229:H4229</f>
        <v/>
      </c>
      <c r="B1938" s="34" t="s">
        <v>427</v>
      </c>
      <c r="C1938" s="24">
        <v>237.066244656604</v>
      </c>
      <c r="D1938" s="35">
        <v>42164.0</v>
      </c>
      <c r="E1938" s="33" t="s">
        <v>428</v>
      </c>
      <c r="F1938" s="35"/>
      <c r="G1938" s="33" t="s">
        <v>341</v>
      </c>
      <c r="H1938" s="27"/>
      <c r="I1938" s="28"/>
      <c r="J1938" s="21"/>
      <c r="K1938" s="21"/>
      <c r="L1938" s="21"/>
      <c r="M1938" s="21"/>
      <c r="N1938" s="22">
        <f t="shared" si="2"/>
        <v>46206</v>
      </c>
      <c r="O1938" s="23">
        <f>'RESOLUCIONES EPG'!$N1938-'RESOLUCIONES EPG'!$D1938</f>
        <v>4042</v>
      </c>
    </row>
    <row r="1939" ht="16.5" customHeight="1">
      <c r="A1939" s="100" t="str">
        <f>'RESOLUCIONES 2015'!A4243:H4243</f>
        <v/>
      </c>
      <c r="B1939" s="34"/>
      <c r="C1939" s="24">
        <v>236.990514119858</v>
      </c>
      <c r="D1939" s="35">
        <v>42165.0</v>
      </c>
      <c r="E1939" s="33"/>
      <c r="F1939" s="35"/>
      <c r="G1939" s="33" t="s">
        <v>429</v>
      </c>
      <c r="H1939" s="27"/>
      <c r="I1939" s="28"/>
      <c r="J1939" s="21"/>
      <c r="K1939" s="21"/>
      <c r="L1939" s="21"/>
      <c r="M1939" s="21"/>
      <c r="N1939" s="22">
        <f t="shared" si="2"/>
        <v>46206</v>
      </c>
      <c r="O1939" s="23">
        <f>'RESOLUCIONES EPG'!$N1939-'RESOLUCIONES EPG'!$D1939</f>
        <v>4041</v>
      </c>
    </row>
    <row r="1940" ht="16.5" customHeight="1">
      <c r="A1940" s="101" t="str">
        <f>'RESOLUCIONES 2015'!A4248:H4248</f>
        <v/>
      </c>
      <c r="B1940" s="34" t="s">
        <v>430</v>
      </c>
      <c r="C1940" s="24">
        <v>236.914783583112</v>
      </c>
      <c r="D1940" s="35">
        <v>42166.0</v>
      </c>
      <c r="E1940" s="33" t="s">
        <v>431</v>
      </c>
      <c r="F1940" s="35"/>
      <c r="G1940" s="33" t="s">
        <v>28</v>
      </c>
      <c r="H1940" s="27"/>
      <c r="I1940" s="28"/>
      <c r="J1940" s="21"/>
      <c r="K1940" s="21"/>
      <c r="L1940" s="21"/>
      <c r="M1940" s="21"/>
      <c r="N1940" s="22">
        <f t="shared" si="2"/>
        <v>46206</v>
      </c>
      <c r="O1940" s="23">
        <f>'RESOLUCIONES EPG'!$N1940-'RESOLUCIONES EPG'!$D1940</f>
        <v>4040</v>
      </c>
    </row>
    <row r="1941" ht="16.5" customHeight="1">
      <c r="A1941" s="58" t="str">
        <f>'RESOLUCIONES 2015'!A4245:H4245</f>
        <v/>
      </c>
      <c r="B1941" s="34" t="s">
        <v>432</v>
      </c>
      <c r="C1941" s="24">
        <v>236.839053046366</v>
      </c>
      <c r="D1941" s="35">
        <v>42166.0</v>
      </c>
      <c r="E1941" s="33" t="s">
        <v>24</v>
      </c>
      <c r="F1941" s="35"/>
      <c r="G1941" s="33" t="s">
        <v>18</v>
      </c>
      <c r="H1941" s="27"/>
      <c r="I1941" s="28"/>
      <c r="J1941" s="21"/>
      <c r="K1941" s="21"/>
      <c r="L1941" s="21"/>
      <c r="M1941" s="21"/>
      <c r="N1941" s="22">
        <f t="shared" si="2"/>
        <v>46206</v>
      </c>
      <c r="O1941" s="23">
        <f>'RESOLUCIONES EPG'!$N1941-'RESOLUCIONES EPG'!$D1941</f>
        <v>4040</v>
      </c>
    </row>
    <row r="1942" ht="16.5" customHeight="1">
      <c r="A1942" s="101" t="str">
        <f>'RESOLUCIONES 2015'!A4247:H4247</f>
        <v/>
      </c>
      <c r="B1942" s="34" t="s">
        <v>433</v>
      </c>
      <c r="C1942" s="24">
        <v>236.76332250962</v>
      </c>
      <c r="D1942" s="35">
        <v>42166.0</v>
      </c>
      <c r="E1942" s="33" t="s">
        <v>434</v>
      </c>
      <c r="F1942" s="35"/>
      <c r="G1942" s="33" t="s">
        <v>18</v>
      </c>
      <c r="H1942" s="27"/>
      <c r="I1942" s="28"/>
      <c r="J1942" s="21"/>
      <c r="K1942" s="21"/>
      <c r="L1942" s="21"/>
      <c r="M1942" s="21"/>
      <c r="N1942" s="22">
        <f t="shared" si="2"/>
        <v>46206</v>
      </c>
      <c r="O1942" s="23">
        <f>'RESOLUCIONES EPG'!$N1942-'RESOLUCIONES EPG'!$D1942</f>
        <v>4040</v>
      </c>
    </row>
    <row r="1943" ht="16.5" customHeight="1">
      <c r="A1943" s="100" t="str">
        <f>'RESOLUCIONES 2015'!A4249:H4249</f>
        <v/>
      </c>
      <c r="B1943" s="34" t="s">
        <v>435</v>
      </c>
      <c r="C1943" s="24">
        <v>236.687591972873</v>
      </c>
      <c r="D1943" s="35">
        <v>42167.0</v>
      </c>
      <c r="E1943" s="33" t="s">
        <v>436</v>
      </c>
      <c r="F1943" s="35"/>
      <c r="G1943" s="33" t="s">
        <v>18</v>
      </c>
      <c r="H1943" s="27" t="s">
        <v>437</v>
      </c>
      <c r="I1943" s="28"/>
      <c r="J1943" s="21"/>
      <c r="K1943" s="21"/>
      <c r="L1943" s="21"/>
      <c r="M1943" s="21"/>
      <c r="N1943" s="22">
        <f t="shared" si="2"/>
        <v>46206</v>
      </c>
      <c r="O1943" s="23">
        <f>'RESOLUCIONES EPG'!$N1943-'RESOLUCIONES EPG'!$D1943</f>
        <v>4039</v>
      </c>
    </row>
    <row r="1944" ht="16.5" customHeight="1">
      <c r="A1944" s="103" t="str">
        <f>'RESOLUCIONES 2015'!A4244:H4244</f>
        <v/>
      </c>
      <c r="B1944" s="34" t="s">
        <v>438</v>
      </c>
      <c r="C1944" s="24">
        <v>236.611861436127</v>
      </c>
      <c r="D1944" s="35">
        <v>42167.0</v>
      </c>
      <c r="E1944" s="33" t="s">
        <v>439</v>
      </c>
      <c r="F1944" s="35"/>
      <c r="G1944" s="33" t="s">
        <v>18</v>
      </c>
      <c r="H1944" s="27"/>
      <c r="I1944" s="28"/>
      <c r="J1944" s="21"/>
      <c r="K1944" s="21"/>
      <c r="L1944" s="21"/>
      <c r="M1944" s="21"/>
      <c r="N1944" s="22">
        <f t="shared" si="2"/>
        <v>46206</v>
      </c>
      <c r="O1944" s="23">
        <f>'RESOLUCIONES EPG'!$N1944-'RESOLUCIONES EPG'!$D1944</f>
        <v>4039</v>
      </c>
    </row>
    <row r="1945" ht="16.5" customHeight="1">
      <c r="A1945" s="101" t="str">
        <f>'RESOLUCIONES 2015'!A4242:H4242</f>
        <v/>
      </c>
      <c r="B1945" s="34" t="s">
        <v>440</v>
      </c>
      <c r="C1945" s="24">
        <v>236.536130899381</v>
      </c>
      <c r="D1945" s="35">
        <v>42167.0</v>
      </c>
      <c r="E1945" s="33" t="s">
        <v>441</v>
      </c>
      <c r="F1945" s="35"/>
      <c r="G1945" s="33" t="s">
        <v>18</v>
      </c>
      <c r="H1945" s="27"/>
      <c r="I1945" s="28"/>
      <c r="J1945" s="21"/>
      <c r="K1945" s="21"/>
      <c r="L1945" s="21"/>
      <c r="M1945" s="21"/>
      <c r="N1945" s="22">
        <f t="shared" si="2"/>
        <v>46206</v>
      </c>
      <c r="O1945" s="23">
        <f>'RESOLUCIONES EPG'!$N1945-'RESOLUCIONES EPG'!$D1945</f>
        <v>4039</v>
      </c>
    </row>
    <row r="1946" ht="16.5" customHeight="1">
      <c r="A1946" s="58" t="str">
        <f>'RESOLUCIONES 2015'!A4246:H4246</f>
        <v/>
      </c>
      <c r="B1946" s="34" t="s">
        <v>361</v>
      </c>
      <c r="C1946" s="24">
        <v>236.460400362635</v>
      </c>
      <c r="D1946" s="35">
        <v>42170.0</v>
      </c>
      <c r="E1946" s="33" t="s">
        <v>283</v>
      </c>
      <c r="F1946" s="35"/>
      <c r="G1946" s="33" t="s">
        <v>381</v>
      </c>
      <c r="H1946" s="27"/>
      <c r="I1946" s="28"/>
      <c r="J1946" s="21"/>
      <c r="K1946" s="21"/>
      <c r="L1946" s="21"/>
      <c r="M1946" s="21"/>
      <c r="N1946" s="22">
        <f t="shared" si="2"/>
        <v>46206</v>
      </c>
      <c r="O1946" s="23">
        <f>'RESOLUCIONES EPG'!$N1946-'RESOLUCIONES EPG'!$D1946</f>
        <v>4036</v>
      </c>
    </row>
    <row r="1947" ht="16.5" customHeight="1">
      <c r="A1947" s="100" t="str">
        <f>'RESOLUCIONES 2015'!A4256:H4256</f>
        <v/>
      </c>
      <c r="B1947" s="34" t="s">
        <v>442</v>
      </c>
      <c r="C1947" s="24">
        <v>236.384669825889</v>
      </c>
      <c r="D1947" s="35">
        <v>42170.0</v>
      </c>
      <c r="E1947" s="33" t="s">
        <v>52</v>
      </c>
      <c r="F1947" s="25" t="s">
        <v>53</v>
      </c>
      <c r="G1947" s="33" t="s">
        <v>381</v>
      </c>
      <c r="H1947" s="27"/>
      <c r="I1947" s="28"/>
      <c r="J1947" s="21"/>
      <c r="K1947" s="21"/>
      <c r="L1947" s="21"/>
      <c r="M1947" s="21"/>
      <c r="N1947" s="22">
        <f t="shared" si="2"/>
        <v>46206</v>
      </c>
      <c r="O1947" s="23">
        <f>'RESOLUCIONES EPG'!$N1947-'RESOLUCIONES EPG'!$D1947</f>
        <v>4036</v>
      </c>
    </row>
    <row r="1948" ht="16.5" customHeight="1">
      <c r="A1948" s="58" t="str">
        <f>'RESOLUCIONES 2015'!A4251:H4251</f>
        <v/>
      </c>
      <c r="B1948" s="34" t="s">
        <v>443</v>
      </c>
      <c r="C1948" s="24">
        <v>236.308939289143</v>
      </c>
      <c r="D1948" s="35">
        <v>42171.0</v>
      </c>
      <c r="E1948" s="33" t="s">
        <v>444</v>
      </c>
      <c r="F1948" s="35"/>
      <c r="G1948" s="33" t="s">
        <v>18</v>
      </c>
      <c r="H1948" s="27"/>
      <c r="I1948" s="28"/>
      <c r="J1948" s="21"/>
      <c r="K1948" s="21"/>
      <c r="L1948" s="21"/>
      <c r="M1948" s="21"/>
      <c r="N1948" s="22">
        <f t="shared" si="2"/>
        <v>46206</v>
      </c>
      <c r="O1948" s="23">
        <f>'RESOLUCIONES EPG'!$N1948-'RESOLUCIONES EPG'!$D1948</f>
        <v>4035</v>
      </c>
    </row>
    <row r="1949" ht="16.5" customHeight="1">
      <c r="A1949" s="100" t="str">
        <f>'RESOLUCIONES 2015'!A4254:H4254</f>
        <v/>
      </c>
      <c r="B1949" s="34" t="s">
        <v>2213</v>
      </c>
      <c r="C1949" s="24">
        <v>236.233208752397</v>
      </c>
      <c r="D1949" s="35">
        <v>42171.0</v>
      </c>
      <c r="E1949" s="33"/>
      <c r="F1949" s="35"/>
      <c r="G1949" s="36" t="s">
        <v>446</v>
      </c>
      <c r="H1949" s="27"/>
      <c r="I1949" s="28"/>
      <c r="J1949" s="21"/>
      <c r="K1949" s="21"/>
      <c r="L1949" s="21"/>
      <c r="M1949" s="21"/>
      <c r="N1949" s="22">
        <f t="shared" si="2"/>
        <v>46206</v>
      </c>
      <c r="O1949" s="23">
        <f>'RESOLUCIONES EPG'!$N1949-'RESOLUCIONES EPG'!$D1949</f>
        <v>4035</v>
      </c>
    </row>
    <row r="1950" ht="16.5" customHeight="1">
      <c r="A1950" s="103" t="str">
        <f>'RESOLUCIONES 2015'!A4252:H4252</f>
        <v/>
      </c>
      <c r="B1950" s="34" t="s">
        <v>447</v>
      </c>
      <c r="C1950" s="24">
        <v>236.157478215651</v>
      </c>
      <c r="D1950" s="35">
        <v>42174.0</v>
      </c>
      <c r="E1950" s="33" t="s">
        <v>39</v>
      </c>
      <c r="F1950" s="35"/>
      <c r="G1950" s="33" t="s">
        <v>448</v>
      </c>
      <c r="H1950" s="27"/>
      <c r="I1950" s="28"/>
      <c r="J1950" s="21"/>
      <c r="K1950" s="21"/>
      <c r="L1950" s="21"/>
      <c r="M1950" s="21"/>
      <c r="N1950" s="22">
        <f t="shared" si="2"/>
        <v>46206</v>
      </c>
      <c r="O1950" s="23">
        <f>'RESOLUCIONES EPG'!$N1950-'RESOLUCIONES EPG'!$D1950</f>
        <v>4032</v>
      </c>
    </row>
    <row r="1951" ht="16.5" customHeight="1">
      <c r="A1951" s="103" t="str">
        <f>'RESOLUCIONES 2015'!A4253:H4253</f>
        <v/>
      </c>
      <c r="B1951" s="34" t="s">
        <v>449</v>
      </c>
      <c r="C1951" s="24">
        <v>236.081747678905</v>
      </c>
      <c r="D1951" s="35">
        <v>42174.0</v>
      </c>
      <c r="E1951" s="33" t="s">
        <v>450</v>
      </c>
      <c r="F1951" s="35"/>
      <c r="G1951" s="33" t="s">
        <v>18</v>
      </c>
      <c r="H1951" s="27"/>
      <c r="I1951" s="28"/>
      <c r="J1951" s="21"/>
      <c r="K1951" s="21"/>
      <c r="L1951" s="21"/>
      <c r="M1951" s="21"/>
      <c r="N1951" s="22">
        <f t="shared" si="2"/>
        <v>46206</v>
      </c>
      <c r="O1951" s="23">
        <f>'RESOLUCIONES EPG'!$N1951-'RESOLUCIONES EPG'!$D1951</f>
        <v>4032</v>
      </c>
    </row>
    <row r="1952" ht="16.5" customHeight="1">
      <c r="A1952" s="103" t="str">
        <f>'RESOLUCIONES 2015'!A4255:H4255</f>
        <v/>
      </c>
      <c r="B1952" s="34" t="s">
        <v>451</v>
      </c>
      <c r="C1952" s="24">
        <v>236.006017142159</v>
      </c>
      <c r="D1952" s="35">
        <v>42178.0</v>
      </c>
      <c r="E1952" s="33" t="s">
        <v>428</v>
      </c>
      <c r="F1952" s="35"/>
      <c r="G1952" s="33" t="s">
        <v>448</v>
      </c>
      <c r="H1952" s="27"/>
      <c r="I1952" s="28"/>
      <c r="J1952" s="21"/>
      <c r="K1952" s="21"/>
      <c r="L1952" s="21"/>
      <c r="M1952" s="21"/>
      <c r="N1952" s="22">
        <f t="shared" si="2"/>
        <v>46206</v>
      </c>
      <c r="O1952" s="23">
        <f>'RESOLUCIONES EPG'!$N1952-'RESOLUCIONES EPG'!$D1952</f>
        <v>4028</v>
      </c>
    </row>
    <row r="1953" ht="16.5" customHeight="1">
      <c r="A1953" s="103" t="str">
        <f>'RESOLUCIONES 2015'!A4250:H4250</f>
        <v/>
      </c>
      <c r="B1953" s="34" t="s">
        <v>452</v>
      </c>
      <c r="C1953" s="24">
        <v>235.930286605413</v>
      </c>
      <c r="D1953" s="35">
        <v>42180.0</v>
      </c>
      <c r="E1953" s="33" t="s">
        <v>450</v>
      </c>
      <c r="F1953" s="35"/>
      <c r="G1953" s="33" t="s">
        <v>28</v>
      </c>
      <c r="H1953" s="27"/>
      <c r="I1953" s="28"/>
      <c r="J1953" s="21"/>
      <c r="K1953" s="21"/>
      <c r="L1953" s="21"/>
      <c r="M1953" s="21"/>
      <c r="N1953" s="22">
        <f t="shared" si="2"/>
        <v>46206</v>
      </c>
      <c r="O1953" s="23">
        <f>'RESOLUCIONES EPG'!$N1953-'RESOLUCIONES EPG'!$D1953</f>
        <v>4026</v>
      </c>
    </row>
    <row r="1954" ht="16.5" customHeight="1">
      <c r="A1954" s="58" t="str">
        <f>'RESOLUCIONES 2015'!A4262:H4262</f>
        <v/>
      </c>
      <c r="B1954" s="34" t="s">
        <v>453</v>
      </c>
      <c r="C1954" s="24">
        <v>235.854556068667</v>
      </c>
      <c r="D1954" s="35">
        <v>42180.0</v>
      </c>
      <c r="E1954" s="33" t="s">
        <v>454</v>
      </c>
      <c r="F1954" s="35" t="s">
        <v>455</v>
      </c>
      <c r="G1954" s="33" t="s">
        <v>18</v>
      </c>
      <c r="H1954" s="27"/>
      <c r="I1954" s="28"/>
      <c r="J1954" s="21"/>
      <c r="K1954" s="21"/>
      <c r="L1954" s="21"/>
      <c r="M1954" s="21"/>
      <c r="N1954" s="22">
        <f t="shared" si="2"/>
        <v>46206</v>
      </c>
      <c r="O1954" s="23">
        <f>'RESOLUCIONES EPG'!$N1954-'RESOLUCIONES EPG'!$D1954</f>
        <v>4026</v>
      </c>
    </row>
    <row r="1955" ht="16.5" customHeight="1">
      <c r="A1955" s="103" t="str">
        <f>'RESOLUCIONES 2015'!A4260:H4260</f>
        <v/>
      </c>
      <c r="B1955" s="34" t="s">
        <v>456</v>
      </c>
      <c r="C1955" s="24">
        <v>235.778825531921</v>
      </c>
      <c r="D1955" s="35">
        <v>42185.0</v>
      </c>
      <c r="E1955" s="33" t="s">
        <v>457</v>
      </c>
      <c r="F1955" s="35"/>
      <c r="G1955" s="33" t="s">
        <v>18</v>
      </c>
      <c r="H1955" s="27"/>
      <c r="I1955" s="28"/>
      <c r="J1955" s="21"/>
      <c r="K1955" s="21"/>
      <c r="L1955" s="21"/>
      <c r="M1955" s="21"/>
      <c r="N1955" s="22">
        <f t="shared" si="2"/>
        <v>46206</v>
      </c>
      <c r="O1955" s="23">
        <f>'RESOLUCIONES EPG'!$N1955-'RESOLUCIONES EPG'!$D1955</f>
        <v>4021</v>
      </c>
    </row>
    <row r="1956" ht="16.5" customHeight="1">
      <c r="A1956" s="58" t="str">
        <f>'RESOLUCIONES 2015'!A4263:H4263</f>
        <v/>
      </c>
      <c r="B1956" s="34" t="s">
        <v>458</v>
      </c>
      <c r="C1956" s="24">
        <v>235.703094995175</v>
      </c>
      <c r="D1956" s="35">
        <v>42185.0</v>
      </c>
      <c r="E1956" s="33" t="s">
        <v>457</v>
      </c>
      <c r="F1956" s="35"/>
      <c r="G1956" s="33" t="s">
        <v>28</v>
      </c>
      <c r="H1956" s="27"/>
      <c r="I1956" s="28"/>
      <c r="J1956" s="21"/>
      <c r="K1956" s="21"/>
      <c r="L1956" s="21"/>
      <c r="M1956" s="21"/>
      <c r="N1956" s="22">
        <f t="shared" si="2"/>
        <v>46206</v>
      </c>
      <c r="O1956" s="23">
        <f>'RESOLUCIONES EPG'!$N1956-'RESOLUCIONES EPG'!$D1956</f>
        <v>4021</v>
      </c>
    </row>
    <row r="1957" ht="16.5" customHeight="1">
      <c r="A1957" s="101" t="str">
        <f>'RESOLUCIONES 2015'!A4259:H4259</f>
        <v/>
      </c>
      <c r="B1957" s="34" t="s">
        <v>459</v>
      </c>
      <c r="C1957" s="24">
        <v>235.627364458429</v>
      </c>
      <c r="D1957" s="35">
        <v>42185.0</v>
      </c>
      <c r="E1957" s="33" t="s">
        <v>460</v>
      </c>
      <c r="F1957" s="35"/>
      <c r="G1957" s="33" t="s">
        <v>18</v>
      </c>
      <c r="H1957" s="27"/>
      <c r="I1957" s="28"/>
      <c r="J1957" s="21"/>
      <c r="K1957" s="21"/>
      <c r="L1957" s="21"/>
      <c r="M1957" s="21"/>
      <c r="N1957" s="22">
        <f t="shared" si="2"/>
        <v>46206</v>
      </c>
      <c r="O1957" s="23">
        <f>'RESOLUCIONES EPG'!$N1957-'RESOLUCIONES EPG'!$D1957</f>
        <v>4021</v>
      </c>
    </row>
    <row r="1958" ht="16.5" customHeight="1">
      <c r="A1958" s="58" t="str">
        <f>'RESOLUCIONES 2015'!A4258:H4258</f>
        <v/>
      </c>
      <c r="B1958" s="34" t="s">
        <v>461</v>
      </c>
      <c r="C1958" s="24">
        <v>235.551633921683</v>
      </c>
      <c r="D1958" s="35">
        <v>42185.0</v>
      </c>
      <c r="E1958" s="33" t="s">
        <v>462</v>
      </c>
      <c r="F1958" s="35"/>
      <c r="G1958" s="33" t="s">
        <v>28</v>
      </c>
      <c r="H1958" s="27"/>
      <c r="I1958" s="28"/>
      <c r="J1958" s="21"/>
      <c r="K1958" s="21"/>
      <c r="L1958" s="21"/>
      <c r="M1958" s="21"/>
      <c r="N1958" s="22">
        <f t="shared" si="2"/>
        <v>46206</v>
      </c>
      <c r="O1958" s="23">
        <f>'RESOLUCIONES EPG'!$N1958-'RESOLUCIONES EPG'!$D1958</f>
        <v>4021</v>
      </c>
    </row>
    <row r="1959" ht="16.5" customHeight="1">
      <c r="A1959" s="103" t="str">
        <f>'RESOLUCIONES 2015'!A4261:H4261</f>
        <v/>
      </c>
      <c r="B1959" s="34" t="s">
        <v>463</v>
      </c>
      <c r="C1959" s="24">
        <v>235.475903384937</v>
      </c>
      <c r="D1959" s="35">
        <v>42185.0</v>
      </c>
      <c r="E1959" s="33" t="s">
        <v>464</v>
      </c>
      <c r="F1959" s="35"/>
      <c r="G1959" s="33" t="s">
        <v>28</v>
      </c>
      <c r="H1959" s="27"/>
      <c r="I1959" s="28"/>
      <c r="J1959" s="21"/>
      <c r="K1959" s="21"/>
      <c r="L1959" s="21"/>
      <c r="M1959" s="21"/>
      <c r="N1959" s="22">
        <f t="shared" si="2"/>
        <v>46206</v>
      </c>
      <c r="O1959" s="23">
        <f>'RESOLUCIONES EPG'!$N1959-'RESOLUCIONES EPG'!$D1959</f>
        <v>4021</v>
      </c>
    </row>
    <row r="1960" ht="16.5" customHeight="1">
      <c r="A1960" s="58" t="str">
        <f>'RESOLUCIONES 2015'!A4264:H4264</f>
        <v/>
      </c>
      <c r="B1960" s="34" t="s">
        <v>465</v>
      </c>
      <c r="C1960" s="24">
        <v>235.400172848191</v>
      </c>
      <c r="D1960" s="35">
        <v>42186.0</v>
      </c>
      <c r="E1960" s="33" t="s">
        <v>91</v>
      </c>
      <c r="F1960" s="35"/>
      <c r="G1960" s="33" t="s">
        <v>466</v>
      </c>
      <c r="H1960" s="27"/>
      <c r="I1960" s="28"/>
      <c r="J1960" s="21"/>
      <c r="K1960" s="21"/>
      <c r="L1960" s="21"/>
      <c r="M1960" s="21"/>
      <c r="N1960" s="22">
        <f t="shared" si="2"/>
        <v>46206</v>
      </c>
      <c r="O1960" s="23">
        <f>'RESOLUCIONES EPG'!$N1960-'RESOLUCIONES EPG'!$D1960</f>
        <v>4020</v>
      </c>
    </row>
    <row r="1961" ht="16.5" customHeight="1">
      <c r="A1961" s="103" t="str">
        <f>'RESOLUCIONES 2015'!A4257:H4257</f>
        <v/>
      </c>
      <c r="B1961" s="34" t="s">
        <v>467</v>
      </c>
      <c r="C1961" s="24">
        <v>235.324442311444</v>
      </c>
      <c r="D1961" s="35">
        <v>42186.0</v>
      </c>
      <c r="E1961" s="33" t="s">
        <v>81</v>
      </c>
      <c r="F1961" s="35"/>
      <c r="G1961" s="33" t="s">
        <v>381</v>
      </c>
      <c r="H1961" s="27"/>
      <c r="I1961" s="28"/>
      <c r="J1961" s="21"/>
      <c r="K1961" s="21"/>
      <c r="L1961" s="21"/>
      <c r="M1961" s="21"/>
      <c r="N1961" s="22">
        <f t="shared" si="2"/>
        <v>46206</v>
      </c>
      <c r="O1961" s="23">
        <f>'RESOLUCIONES EPG'!$N1961-'RESOLUCIONES EPG'!$D1961</f>
        <v>4020</v>
      </c>
    </row>
    <row r="1962" ht="16.5" customHeight="1">
      <c r="A1962" s="58" t="str">
        <f>'RESOLUCIONES 2015'!A4268:H4268</f>
        <v/>
      </c>
      <c r="B1962" s="34" t="s">
        <v>468</v>
      </c>
      <c r="C1962" s="24">
        <v>235.248711774698</v>
      </c>
      <c r="D1962" s="35">
        <v>42187.0</v>
      </c>
      <c r="E1962" s="33" t="s">
        <v>469</v>
      </c>
      <c r="F1962" s="35"/>
      <c r="G1962" s="33" t="s">
        <v>18</v>
      </c>
      <c r="H1962" s="27"/>
      <c r="I1962" s="28"/>
      <c r="J1962" s="21"/>
      <c r="K1962" s="21"/>
      <c r="L1962" s="21"/>
      <c r="M1962" s="21"/>
      <c r="N1962" s="22">
        <f t="shared" si="2"/>
        <v>46206</v>
      </c>
      <c r="O1962" s="23">
        <f>'RESOLUCIONES EPG'!$N1962-'RESOLUCIONES EPG'!$D1962</f>
        <v>4019</v>
      </c>
    </row>
    <row r="1963" ht="16.5" customHeight="1">
      <c r="A1963" s="103" t="str">
        <f>'RESOLUCIONES 2015'!A4266:H4266</f>
        <v/>
      </c>
      <c r="B1963" s="34" t="s">
        <v>470</v>
      </c>
      <c r="C1963" s="24">
        <v>235.172981237952</v>
      </c>
      <c r="D1963" s="35">
        <v>42187.0</v>
      </c>
      <c r="E1963" s="33" t="s">
        <v>176</v>
      </c>
      <c r="F1963" s="35"/>
      <c r="G1963" s="33" t="s">
        <v>381</v>
      </c>
      <c r="H1963" s="27"/>
      <c r="I1963" s="28"/>
      <c r="J1963" s="21"/>
      <c r="K1963" s="21"/>
      <c r="L1963" s="21"/>
      <c r="M1963" s="21"/>
      <c r="N1963" s="22">
        <f t="shared" si="2"/>
        <v>46206</v>
      </c>
      <c r="O1963" s="23">
        <f>'RESOLUCIONES EPG'!$N1963-'RESOLUCIONES EPG'!$D1963</f>
        <v>4019</v>
      </c>
    </row>
    <row r="1964" ht="16.5" customHeight="1">
      <c r="A1964" s="58" t="str">
        <f>'RESOLUCIONES 2015'!A4270:H4270</f>
        <v/>
      </c>
      <c r="B1964" s="34" t="s">
        <v>471</v>
      </c>
      <c r="C1964" s="24">
        <v>235.097250701206</v>
      </c>
      <c r="D1964" s="35">
        <v>42188.0</v>
      </c>
      <c r="E1964" s="33" t="s">
        <v>472</v>
      </c>
      <c r="F1964" s="35"/>
      <c r="G1964" s="33" t="s">
        <v>28</v>
      </c>
      <c r="H1964" s="27"/>
      <c r="I1964" s="28"/>
      <c r="J1964" s="21"/>
      <c r="K1964" s="21"/>
      <c r="L1964" s="21"/>
      <c r="M1964" s="21"/>
      <c r="N1964" s="22">
        <f t="shared" si="2"/>
        <v>46206</v>
      </c>
      <c r="O1964" s="23">
        <f>'RESOLUCIONES EPG'!$N1964-'RESOLUCIONES EPG'!$D1964</f>
        <v>4018</v>
      </c>
    </row>
    <row r="1965" ht="16.5" customHeight="1">
      <c r="A1965" s="58" t="str">
        <f>'RESOLUCIONES 2015'!A4267:H4267</f>
        <v/>
      </c>
      <c r="B1965" s="34" t="s">
        <v>473</v>
      </c>
      <c r="C1965" s="24">
        <v>235.02152016446</v>
      </c>
      <c r="D1965" s="35">
        <v>42188.0</v>
      </c>
      <c r="E1965" s="33" t="s">
        <v>390</v>
      </c>
      <c r="F1965" s="35"/>
      <c r="G1965" s="33" t="s">
        <v>474</v>
      </c>
      <c r="H1965" s="27"/>
      <c r="I1965" s="28"/>
      <c r="J1965" s="21"/>
      <c r="K1965" s="21"/>
      <c r="L1965" s="21"/>
      <c r="M1965" s="21"/>
      <c r="N1965" s="22">
        <f t="shared" si="2"/>
        <v>46206</v>
      </c>
      <c r="O1965" s="23">
        <f>'RESOLUCIONES EPG'!$N1965-'RESOLUCIONES EPG'!$D1965</f>
        <v>4018</v>
      </c>
    </row>
    <row r="1966" ht="16.5" customHeight="1">
      <c r="A1966" s="101" t="str">
        <f>'RESOLUCIONES 2015'!A4265:H4265</f>
        <v/>
      </c>
      <c r="B1966" s="34" t="s">
        <v>475</v>
      </c>
      <c r="C1966" s="24">
        <v>234.945789627714</v>
      </c>
      <c r="D1966" s="35">
        <v>42188.0</v>
      </c>
      <c r="E1966" s="33" t="s">
        <v>390</v>
      </c>
      <c r="F1966" s="35"/>
      <c r="G1966" s="33" t="s">
        <v>131</v>
      </c>
      <c r="H1966" s="27"/>
      <c r="I1966" s="28"/>
      <c r="J1966" s="21"/>
      <c r="K1966" s="21"/>
      <c r="L1966" s="21"/>
      <c r="M1966" s="21"/>
      <c r="N1966" s="22">
        <f t="shared" si="2"/>
        <v>46206</v>
      </c>
      <c r="O1966" s="23">
        <f>'RESOLUCIONES EPG'!$N1966-'RESOLUCIONES EPG'!$D1966</f>
        <v>4018</v>
      </c>
    </row>
    <row r="1967" ht="16.5" customHeight="1">
      <c r="A1967" s="58" t="str">
        <f>'RESOLUCIONES 2015'!A4269:H4269</f>
        <v/>
      </c>
      <c r="B1967" s="34" t="s">
        <v>465</v>
      </c>
      <c r="C1967" s="24">
        <v>234.870059090968</v>
      </c>
      <c r="D1967" s="35">
        <v>42192.0</v>
      </c>
      <c r="E1967" s="33" t="s">
        <v>91</v>
      </c>
      <c r="F1967" s="35"/>
      <c r="G1967" s="33" t="s">
        <v>476</v>
      </c>
      <c r="H1967" s="27"/>
      <c r="I1967" s="28"/>
      <c r="J1967" s="21"/>
      <c r="K1967" s="21"/>
      <c r="L1967" s="21"/>
      <c r="M1967" s="21"/>
      <c r="N1967" s="22">
        <f t="shared" si="2"/>
        <v>46206</v>
      </c>
      <c r="O1967" s="23">
        <f>'RESOLUCIONES EPG'!$N1967-'RESOLUCIONES EPG'!$D1967</f>
        <v>4014</v>
      </c>
    </row>
    <row r="1968" ht="16.5" customHeight="1">
      <c r="A1968" s="58" t="str">
        <f>'RESOLUCIONES 2015'!A4272:H4272</f>
        <v/>
      </c>
      <c r="B1968" s="34" t="s">
        <v>477</v>
      </c>
      <c r="C1968" s="24">
        <v>234.794328554222</v>
      </c>
      <c r="D1968" s="35">
        <v>42194.0</v>
      </c>
      <c r="E1968" s="33" t="s">
        <v>478</v>
      </c>
      <c r="F1968" s="35"/>
      <c r="G1968" s="33" t="s">
        <v>18</v>
      </c>
      <c r="H1968" s="27"/>
      <c r="I1968" s="28"/>
      <c r="J1968" s="21"/>
      <c r="K1968" s="21"/>
      <c r="L1968" s="21"/>
      <c r="M1968" s="21"/>
      <c r="N1968" s="22">
        <f t="shared" si="2"/>
        <v>46206</v>
      </c>
      <c r="O1968" s="23">
        <f>'RESOLUCIONES EPG'!$N1968-'RESOLUCIONES EPG'!$D1968</f>
        <v>4012</v>
      </c>
    </row>
    <row r="1969" ht="16.5" customHeight="1">
      <c r="A1969" s="58" t="str">
        <f>'RESOLUCIONES 2015'!A4271:H4271</f>
        <v/>
      </c>
      <c r="B1969" s="34" t="s">
        <v>479</v>
      </c>
      <c r="C1969" s="24">
        <v>234.718598017476</v>
      </c>
      <c r="D1969" s="35">
        <v>42194.0</v>
      </c>
      <c r="E1969" s="33" t="s">
        <v>480</v>
      </c>
      <c r="F1969" s="35"/>
      <c r="G1969" s="33" t="s">
        <v>18</v>
      </c>
      <c r="H1969" s="27"/>
      <c r="I1969" s="28"/>
      <c r="J1969" s="21"/>
      <c r="K1969" s="21"/>
      <c r="L1969" s="21"/>
      <c r="M1969" s="21"/>
      <c r="N1969" s="22">
        <f t="shared" si="2"/>
        <v>46206</v>
      </c>
      <c r="O1969" s="23">
        <f>'RESOLUCIONES EPG'!$N1969-'RESOLUCIONES EPG'!$D1969</f>
        <v>4012</v>
      </c>
    </row>
    <row r="1970" ht="16.5" customHeight="1">
      <c r="A1970" s="58" t="str">
        <f>'RESOLUCIONES 2015'!A4273:H4273</f>
        <v/>
      </c>
      <c r="B1970" s="34" t="s">
        <v>481</v>
      </c>
      <c r="C1970" s="24">
        <v>234.64286748073</v>
      </c>
      <c r="D1970" s="35">
        <v>42194.0</v>
      </c>
      <c r="E1970" s="33" t="s">
        <v>482</v>
      </c>
      <c r="F1970" s="35"/>
      <c r="G1970" s="33" t="s">
        <v>483</v>
      </c>
      <c r="H1970" s="27"/>
      <c r="I1970" s="28"/>
      <c r="J1970" s="21"/>
      <c r="K1970" s="21"/>
      <c r="L1970" s="21"/>
      <c r="M1970" s="21"/>
      <c r="N1970" s="22">
        <f t="shared" si="2"/>
        <v>46206</v>
      </c>
      <c r="O1970" s="23">
        <f>'RESOLUCIONES EPG'!$N1970-'RESOLUCIONES EPG'!$D1970</f>
        <v>4012</v>
      </c>
    </row>
    <row r="1971" ht="16.5" customHeight="1">
      <c r="A1971" s="103" t="str">
        <f>'RESOLUCIONES 2015'!A4279:H4279</f>
        <v/>
      </c>
      <c r="B1971" s="34" t="s">
        <v>484</v>
      </c>
      <c r="C1971" s="24">
        <v>234.567136943984</v>
      </c>
      <c r="D1971" s="35">
        <v>42194.0</v>
      </c>
      <c r="E1971" s="33" t="s">
        <v>485</v>
      </c>
      <c r="F1971" s="35"/>
      <c r="G1971" s="33" t="s">
        <v>381</v>
      </c>
      <c r="H1971" s="27"/>
      <c r="I1971" s="28"/>
      <c r="J1971" s="21"/>
      <c r="K1971" s="21"/>
      <c r="L1971" s="21"/>
      <c r="M1971" s="21"/>
      <c r="N1971" s="22">
        <f t="shared" si="2"/>
        <v>46206</v>
      </c>
      <c r="O1971" s="23">
        <f>'RESOLUCIONES EPG'!$N1971-'RESOLUCIONES EPG'!$D1971</f>
        <v>4012</v>
      </c>
    </row>
    <row r="1972" ht="16.5" customHeight="1">
      <c r="A1972" s="58" t="str">
        <f>'RESOLUCIONES 2015'!A4277:H4277</f>
        <v/>
      </c>
      <c r="B1972" s="34" t="s">
        <v>486</v>
      </c>
      <c r="C1972" s="24">
        <v>234.491406407238</v>
      </c>
      <c r="D1972" s="35">
        <v>42195.0</v>
      </c>
      <c r="E1972" s="33" t="s">
        <v>66</v>
      </c>
      <c r="F1972" s="35"/>
      <c r="G1972" s="33" t="s">
        <v>381</v>
      </c>
      <c r="H1972" s="27"/>
      <c r="I1972" s="28"/>
      <c r="J1972" s="21"/>
      <c r="K1972" s="21"/>
      <c r="L1972" s="21"/>
      <c r="M1972" s="21"/>
      <c r="N1972" s="22">
        <f t="shared" si="2"/>
        <v>46206</v>
      </c>
      <c r="O1972" s="23">
        <f>'RESOLUCIONES EPG'!$N1972-'RESOLUCIONES EPG'!$D1972</f>
        <v>4011</v>
      </c>
    </row>
    <row r="1973" ht="16.5" customHeight="1">
      <c r="A1973" s="58" t="str">
        <f>'RESOLUCIONES 2015'!A4275:H4275</f>
        <v/>
      </c>
      <c r="B1973" s="34" t="s">
        <v>487</v>
      </c>
      <c r="C1973" s="24">
        <v>234.415675870492</v>
      </c>
      <c r="D1973" s="35">
        <v>42195.0</v>
      </c>
      <c r="E1973" s="33" t="s">
        <v>488</v>
      </c>
      <c r="F1973" s="35"/>
      <c r="G1973" s="33" t="s">
        <v>18</v>
      </c>
      <c r="H1973" s="27"/>
      <c r="I1973" s="28"/>
      <c r="J1973" s="21"/>
      <c r="K1973" s="21"/>
      <c r="L1973" s="21"/>
      <c r="M1973" s="21"/>
      <c r="N1973" s="22">
        <f t="shared" si="2"/>
        <v>46206</v>
      </c>
      <c r="O1973" s="23">
        <f>'RESOLUCIONES EPG'!$N1973-'RESOLUCIONES EPG'!$D1973</f>
        <v>4011</v>
      </c>
    </row>
    <row r="1974" ht="16.5" customHeight="1">
      <c r="A1974" s="58" t="str">
        <f>'RESOLUCIONES 2015'!A4276:H4276</f>
        <v/>
      </c>
      <c r="B1974" s="34" t="s">
        <v>489</v>
      </c>
      <c r="C1974" s="24">
        <v>234.339945333746</v>
      </c>
      <c r="D1974" s="35">
        <v>42195.0</v>
      </c>
      <c r="E1974" s="33" t="s">
        <v>488</v>
      </c>
      <c r="F1974" s="35"/>
      <c r="G1974" s="33" t="s">
        <v>28</v>
      </c>
      <c r="H1974" s="27"/>
      <c r="I1974" s="28"/>
      <c r="J1974" s="21"/>
      <c r="K1974" s="21"/>
      <c r="L1974" s="21"/>
      <c r="M1974" s="21"/>
      <c r="N1974" s="22">
        <f t="shared" si="2"/>
        <v>46206</v>
      </c>
      <c r="O1974" s="23">
        <f>'RESOLUCIONES EPG'!$N1974-'RESOLUCIONES EPG'!$D1974</f>
        <v>4011</v>
      </c>
    </row>
    <row r="1975" ht="16.5" customHeight="1">
      <c r="A1975" s="103" t="str">
        <f>'RESOLUCIONES 2015'!A4278:H4278</f>
        <v/>
      </c>
      <c r="B1975" s="34" t="s">
        <v>490</v>
      </c>
      <c r="C1975" s="24">
        <v>234.264214797</v>
      </c>
      <c r="D1975" s="35">
        <v>42195.0</v>
      </c>
      <c r="E1975" s="33" t="s">
        <v>304</v>
      </c>
      <c r="F1975" s="35"/>
      <c r="G1975" s="33" t="s">
        <v>355</v>
      </c>
      <c r="H1975" s="27"/>
      <c r="I1975" s="28"/>
      <c r="J1975" s="21"/>
      <c r="K1975" s="21"/>
      <c r="L1975" s="21"/>
      <c r="M1975" s="21"/>
      <c r="N1975" s="22">
        <f t="shared" si="2"/>
        <v>46206</v>
      </c>
      <c r="O1975" s="23">
        <f>'RESOLUCIONES EPG'!$N1975-'RESOLUCIONES EPG'!$D1975</f>
        <v>4011</v>
      </c>
    </row>
    <row r="1976" ht="16.5" customHeight="1">
      <c r="A1976" s="58" t="str">
        <f>'RESOLUCIONES 2015'!A4274:H4274</f>
        <v/>
      </c>
      <c r="B1976" s="34" t="s">
        <v>491</v>
      </c>
      <c r="C1976" s="24">
        <v>234.188484260254</v>
      </c>
      <c r="D1976" s="35">
        <v>42198.0</v>
      </c>
      <c r="E1976" s="33" t="s">
        <v>492</v>
      </c>
      <c r="F1976" s="35"/>
      <c r="G1976" s="33" t="s">
        <v>18</v>
      </c>
      <c r="H1976" s="27"/>
      <c r="I1976" s="28"/>
      <c r="J1976" s="21"/>
      <c r="K1976" s="21"/>
      <c r="L1976" s="21"/>
      <c r="M1976" s="21"/>
      <c r="N1976" s="22">
        <f t="shared" si="2"/>
        <v>46206</v>
      </c>
      <c r="O1976" s="23">
        <f>'RESOLUCIONES EPG'!$N1976-'RESOLUCIONES EPG'!$D1976</f>
        <v>4008</v>
      </c>
    </row>
    <row r="1977" ht="16.5" customHeight="1">
      <c r="A1977" s="103" t="str">
        <f>'RESOLUCIONES 2015'!A4281:H4281</f>
        <v/>
      </c>
      <c r="B1977" s="34" t="s">
        <v>359</v>
      </c>
      <c r="C1977" s="24">
        <v>234.112753723508</v>
      </c>
      <c r="D1977" s="35">
        <v>42198.0</v>
      </c>
      <c r="E1977" s="33" t="s">
        <v>360</v>
      </c>
      <c r="F1977" s="35"/>
      <c r="G1977" s="33" t="s">
        <v>381</v>
      </c>
      <c r="H1977" s="27"/>
      <c r="I1977" s="28"/>
      <c r="J1977" s="21"/>
      <c r="K1977" s="21"/>
      <c r="L1977" s="21"/>
      <c r="M1977" s="21"/>
      <c r="N1977" s="22">
        <f t="shared" si="2"/>
        <v>46206</v>
      </c>
      <c r="O1977" s="23">
        <f>'RESOLUCIONES EPG'!$N1977-'RESOLUCIONES EPG'!$D1977</f>
        <v>4008</v>
      </c>
    </row>
    <row r="1978" ht="16.5" customHeight="1">
      <c r="A1978" s="58" t="str">
        <f>'RESOLUCIONES 2015'!A4286:H4286</f>
        <v/>
      </c>
      <c r="B1978" s="34" t="s">
        <v>493</v>
      </c>
      <c r="C1978" s="24">
        <v>234.037023186762</v>
      </c>
      <c r="D1978" s="35">
        <v>42199.0</v>
      </c>
      <c r="E1978" s="33" t="s">
        <v>494</v>
      </c>
      <c r="F1978" s="35" t="s">
        <v>495</v>
      </c>
      <c r="G1978" s="33" t="s">
        <v>28</v>
      </c>
      <c r="H1978" s="27"/>
      <c r="I1978" s="28"/>
      <c r="J1978" s="21"/>
      <c r="K1978" s="21"/>
      <c r="L1978" s="21"/>
      <c r="M1978" s="21"/>
      <c r="N1978" s="22">
        <f t="shared" si="2"/>
        <v>46206</v>
      </c>
      <c r="O1978" s="23">
        <f>'RESOLUCIONES EPG'!$N1978-'RESOLUCIONES EPG'!$D1978</f>
        <v>4007</v>
      </c>
    </row>
    <row r="1979" ht="16.5" customHeight="1">
      <c r="A1979" s="58" t="str">
        <f>'RESOLUCIONES 2015'!A4287:H4287</f>
        <v/>
      </c>
      <c r="B1979" s="34" t="s">
        <v>496</v>
      </c>
      <c r="C1979" s="24">
        <v>233.961292650015</v>
      </c>
      <c r="D1979" s="35">
        <v>42199.0</v>
      </c>
      <c r="E1979" s="33" t="s">
        <v>497</v>
      </c>
      <c r="F1979" s="35"/>
      <c r="G1979" s="33" t="s">
        <v>18</v>
      </c>
      <c r="H1979" s="27"/>
      <c r="I1979" s="28"/>
      <c r="J1979" s="21"/>
      <c r="K1979" s="21"/>
      <c r="L1979" s="21"/>
      <c r="M1979" s="21"/>
      <c r="N1979" s="22">
        <f t="shared" si="2"/>
        <v>46206</v>
      </c>
      <c r="O1979" s="23">
        <f>'RESOLUCIONES EPG'!$N1979-'RESOLUCIONES EPG'!$D1979</f>
        <v>4007</v>
      </c>
    </row>
    <row r="1980" ht="16.5" customHeight="1">
      <c r="A1980" s="58" t="str">
        <f>'RESOLUCIONES 2015'!A4282:H4282</f>
        <v/>
      </c>
      <c r="B1980" s="34"/>
      <c r="C1980" s="24">
        <v>233.885562113269</v>
      </c>
      <c r="D1980" s="35">
        <v>42199.0</v>
      </c>
      <c r="E1980" s="33"/>
      <c r="F1980" s="35"/>
      <c r="G1980" s="33" t="s">
        <v>498</v>
      </c>
      <c r="H1980" s="27"/>
      <c r="I1980" s="28"/>
      <c r="J1980" s="21"/>
      <c r="K1980" s="21"/>
      <c r="L1980" s="21"/>
      <c r="M1980" s="21"/>
      <c r="N1980" s="22">
        <f t="shared" si="2"/>
        <v>46206</v>
      </c>
      <c r="O1980" s="23">
        <f>'RESOLUCIONES EPG'!$N1980-'RESOLUCIONES EPG'!$D1980</f>
        <v>4007</v>
      </c>
    </row>
    <row r="1981" ht="16.5" customHeight="1">
      <c r="A1981" s="58" t="str">
        <f>'RESOLUCIONES 2015'!A4284:H4284</f>
        <v/>
      </c>
      <c r="B1981" s="34"/>
      <c r="C1981" s="32">
        <v>233.809831576523</v>
      </c>
      <c r="D1981" s="35">
        <v>42199.0</v>
      </c>
      <c r="E1981" s="33"/>
      <c r="F1981" s="35"/>
      <c r="G1981" s="33" t="s">
        <v>499</v>
      </c>
      <c r="H1981" s="27"/>
      <c r="I1981" s="28"/>
      <c r="J1981" s="21"/>
      <c r="K1981" s="21"/>
      <c r="L1981" s="21"/>
      <c r="M1981" s="21"/>
      <c r="N1981" s="22">
        <f t="shared" si="2"/>
        <v>46206</v>
      </c>
      <c r="O1981" s="23">
        <f>'RESOLUCIONES EPG'!$N1981-'RESOLUCIONES EPG'!$D1981</f>
        <v>4007</v>
      </c>
    </row>
    <row r="1982" ht="16.5" customHeight="1">
      <c r="A1982" s="58" t="str">
        <f>'RESOLUCIONES 2015'!A4285:H4285</f>
        <v/>
      </c>
      <c r="B1982" s="34" t="s">
        <v>500</v>
      </c>
      <c r="C1982" s="24">
        <v>233.734101039777</v>
      </c>
      <c r="D1982" s="35">
        <v>42202.0</v>
      </c>
      <c r="E1982" s="33" t="s">
        <v>91</v>
      </c>
      <c r="F1982" s="35"/>
      <c r="G1982" s="33" t="s">
        <v>501</v>
      </c>
      <c r="H1982" s="27" t="s">
        <v>502</v>
      </c>
      <c r="I1982" s="28"/>
      <c r="J1982" s="21"/>
      <c r="K1982" s="21"/>
      <c r="L1982" s="21"/>
      <c r="M1982" s="21"/>
      <c r="N1982" s="22">
        <f t="shared" si="2"/>
        <v>46206</v>
      </c>
      <c r="O1982" s="23">
        <f>'RESOLUCIONES EPG'!$N1982-'RESOLUCIONES EPG'!$D1982</f>
        <v>4004</v>
      </c>
    </row>
    <row r="1983" ht="16.5" customHeight="1">
      <c r="A1983" s="58" t="str">
        <f>'RESOLUCIONES 2015'!A4283:H4283</f>
        <v/>
      </c>
      <c r="B1983" s="34" t="s">
        <v>503</v>
      </c>
      <c r="C1983" s="24">
        <v>233.658370503031</v>
      </c>
      <c r="D1983" s="35">
        <v>42202.0</v>
      </c>
      <c r="E1983" s="33" t="s">
        <v>504</v>
      </c>
      <c r="F1983" s="35"/>
      <c r="G1983" s="33" t="s">
        <v>18</v>
      </c>
      <c r="H1983" s="27" t="s">
        <v>505</v>
      </c>
      <c r="I1983" s="28"/>
      <c r="J1983" s="21"/>
      <c r="K1983" s="21"/>
      <c r="L1983" s="21"/>
      <c r="M1983" s="21"/>
      <c r="N1983" s="22">
        <f t="shared" si="2"/>
        <v>46206</v>
      </c>
      <c r="O1983" s="23">
        <f>'RESOLUCIONES EPG'!$N1983-'RESOLUCIONES EPG'!$D1983</f>
        <v>4004</v>
      </c>
    </row>
    <row r="1984" ht="16.5" customHeight="1">
      <c r="A1984" s="103" t="str">
        <f>'RESOLUCIONES 2015'!A4280:H4280</f>
        <v/>
      </c>
      <c r="B1984" s="34" t="s">
        <v>506</v>
      </c>
      <c r="C1984" s="24">
        <v>233.582639966285</v>
      </c>
      <c r="D1984" s="35">
        <v>42202.0</v>
      </c>
      <c r="E1984" s="33" t="s">
        <v>504</v>
      </c>
      <c r="F1984" s="35"/>
      <c r="G1984" s="33" t="s">
        <v>28</v>
      </c>
      <c r="H1984" s="27" t="s">
        <v>507</v>
      </c>
      <c r="I1984" s="28"/>
      <c r="J1984" s="21"/>
      <c r="K1984" s="21"/>
      <c r="L1984" s="21"/>
      <c r="M1984" s="21"/>
      <c r="N1984" s="22">
        <f t="shared" si="2"/>
        <v>46206</v>
      </c>
      <c r="O1984" s="23">
        <f>'RESOLUCIONES EPG'!$N1984-'RESOLUCIONES EPG'!$D1984</f>
        <v>4004</v>
      </c>
    </row>
    <row r="1985" ht="16.5" customHeight="1">
      <c r="A1985" s="101" t="str">
        <f>'RESOLUCIONES 2015'!A4288:H4288</f>
        <v/>
      </c>
      <c r="B1985" s="34" t="s">
        <v>508</v>
      </c>
      <c r="C1985" s="24">
        <v>233.506909429539</v>
      </c>
      <c r="D1985" s="35">
        <v>42202.0</v>
      </c>
      <c r="E1985" s="33" t="s">
        <v>345</v>
      </c>
      <c r="F1985" s="35"/>
      <c r="G1985" s="33" t="s">
        <v>28</v>
      </c>
      <c r="H1985" s="27" t="s">
        <v>509</v>
      </c>
      <c r="I1985" s="28"/>
      <c r="J1985" s="21"/>
      <c r="K1985" s="21"/>
      <c r="L1985" s="21"/>
      <c r="M1985" s="21"/>
      <c r="N1985" s="22">
        <f t="shared" si="2"/>
        <v>46206</v>
      </c>
      <c r="O1985" s="23">
        <f>'RESOLUCIONES EPG'!$N1985-'RESOLUCIONES EPG'!$D1985</f>
        <v>4004</v>
      </c>
    </row>
    <row r="1986" ht="16.5" customHeight="1">
      <c r="A1986" s="103" t="str">
        <f>'RESOLUCIONES 2015'!A4299:H4299</f>
        <v/>
      </c>
      <c r="B1986" s="34" t="s">
        <v>510</v>
      </c>
      <c r="C1986" s="24">
        <v>233.431178892793</v>
      </c>
      <c r="D1986" s="35">
        <v>42202.0</v>
      </c>
      <c r="E1986" s="33" t="s">
        <v>183</v>
      </c>
      <c r="F1986" s="35"/>
      <c r="G1986" s="33" t="s">
        <v>50</v>
      </c>
      <c r="H1986" s="27" t="s">
        <v>2214</v>
      </c>
      <c r="I1986" s="28"/>
      <c r="J1986" s="21"/>
      <c r="K1986" s="21"/>
      <c r="L1986" s="21"/>
      <c r="M1986" s="21"/>
      <c r="N1986" s="22">
        <f t="shared" si="2"/>
        <v>46206</v>
      </c>
      <c r="O1986" s="23">
        <f>'RESOLUCIONES EPG'!$N1986-'RESOLUCIONES EPG'!$D1986</f>
        <v>4004</v>
      </c>
    </row>
    <row r="1987" ht="16.5" customHeight="1">
      <c r="A1987" s="103" t="str">
        <f>'RESOLUCIONES 2015'!A4291:H4291</f>
        <v/>
      </c>
      <c r="B1987" s="34" t="s">
        <v>512</v>
      </c>
      <c r="C1987" s="24">
        <v>233.355448356047</v>
      </c>
      <c r="D1987" s="35">
        <v>42202.0</v>
      </c>
      <c r="E1987" s="33" t="s">
        <v>513</v>
      </c>
      <c r="F1987" s="35"/>
      <c r="G1987" s="33" t="s">
        <v>28</v>
      </c>
      <c r="H1987" s="27" t="s">
        <v>514</v>
      </c>
      <c r="I1987" s="28"/>
      <c r="J1987" s="21"/>
      <c r="K1987" s="21"/>
      <c r="L1987" s="21"/>
      <c r="M1987" s="21"/>
      <c r="N1987" s="22">
        <f t="shared" si="2"/>
        <v>46206</v>
      </c>
      <c r="O1987" s="23">
        <f>'RESOLUCIONES EPG'!$N1987-'RESOLUCIONES EPG'!$D1987</f>
        <v>4004</v>
      </c>
    </row>
    <row r="1988" ht="16.5" customHeight="1">
      <c r="A1988" s="103" t="str">
        <f>'RESOLUCIONES 2015'!A4295:H4295</f>
        <v/>
      </c>
      <c r="B1988" s="34" t="s">
        <v>515</v>
      </c>
      <c r="C1988" s="24">
        <v>233.279717819301</v>
      </c>
      <c r="D1988" s="35">
        <v>42202.0</v>
      </c>
      <c r="E1988" s="33" t="s">
        <v>354</v>
      </c>
      <c r="F1988" s="35"/>
      <c r="G1988" s="33" t="s">
        <v>89</v>
      </c>
      <c r="H1988" s="27" t="s">
        <v>516</v>
      </c>
      <c r="I1988" s="28"/>
      <c r="J1988" s="21"/>
      <c r="K1988" s="21"/>
      <c r="L1988" s="21"/>
      <c r="M1988" s="21"/>
      <c r="N1988" s="22">
        <f t="shared" si="2"/>
        <v>46206</v>
      </c>
      <c r="O1988" s="23">
        <f>'RESOLUCIONES EPG'!$N1988-'RESOLUCIONES EPG'!$D1988</f>
        <v>4004</v>
      </c>
    </row>
    <row r="1989" ht="16.5" customHeight="1">
      <c r="A1989" s="58" t="str">
        <f>'RESOLUCIONES 2015'!A4297:H4297</f>
        <v/>
      </c>
      <c r="B1989" s="34" t="s">
        <v>506</v>
      </c>
      <c r="C1989" s="24">
        <v>233.203987282555</v>
      </c>
      <c r="D1989" s="35">
        <v>42205.0</v>
      </c>
      <c r="E1989" s="33" t="s">
        <v>517</v>
      </c>
      <c r="F1989" s="35"/>
      <c r="G1989" s="33" t="s">
        <v>28</v>
      </c>
      <c r="H1989" s="27" t="s">
        <v>518</v>
      </c>
      <c r="I1989" s="28"/>
      <c r="J1989" s="21"/>
      <c r="K1989" s="21"/>
      <c r="L1989" s="21"/>
      <c r="M1989" s="21"/>
      <c r="N1989" s="22">
        <f t="shared" si="2"/>
        <v>46206</v>
      </c>
      <c r="O1989" s="23">
        <f>'RESOLUCIONES EPG'!$N1989-'RESOLUCIONES EPG'!$D1989</f>
        <v>4001</v>
      </c>
    </row>
    <row r="1990" ht="16.5" customHeight="1">
      <c r="A1990" s="58" t="str">
        <f>'RESOLUCIONES 2015'!A4292:H4292</f>
        <v/>
      </c>
      <c r="B1990" s="34" t="s">
        <v>519</v>
      </c>
      <c r="C1990" s="24">
        <v>233.128256745809</v>
      </c>
      <c r="D1990" s="35">
        <v>42208.0</v>
      </c>
      <c r="E1990" s="33" t="s">
        <v>91</v>
      </c>
      <c r="F1990" s="35"/>
      <c r="G1990" s="33" t="s">
        <v>363</v>
      </c>
      <c r="H1990" s="27" t="s">
        <v>502</v>
      </c>
      <c r="I1990" s="28"/>
      <c r="J1990" s="21"/>
      <c r="K1990" s="21"/>
      <c r="L1990" s="21"/>
      <c r="M1990" s="21"/>
      <c r="N1990" s="22">
        <f t="shared" si="2"/>
        <v>46206</v>
      </c>
      <c r="O1990" s="23">
        <f>'RESOLUCIONES EPG'!$N1990-'RESOLUCIONES EPG'!$D1990</f>
        <v>3998</v>
      </c>
    </row>
    <row r="1991" ht="16.5" customHeight="1">
      <c r="A1991" s="103" t="str">
        <f>'RESOLUCIONES 2015'!A4294:H4294</f>
        <v/>
      </c>
      <c r="B1991" s="34" t="s">
        <v>520</v>
      </c>
      <c r="C1991" s="24">
        <v>233.052526209063</v>
      </c>
      <c r="D1991" s="35">
        <v>42208.0</v>
      </c>
      <c r="E1991" s="33" t="s">
        <v>25</v>
      </c>
      <c r="F1991" s="35"/>
      <c r="G1991" s="33" t="s">
        <v>355</v>
      </c>
      <c r="H1991" s="27" t="s">
        <v>521</v>
      </c>
      <c r="I1991" s="28"/>
      <c r="J1991" s="21"/>
      <c r="K1991" s="21"/>
      <c r="L1991" s="21"/>
      <c r="M1991" s="21"/>
      <c r="N1991" s="22">
        <f t="shared" si="2"/>
        <v>46206</v>
      </c>
      <c r="O1991" s="23">
        <f>'RESOLUCIONES EPG'!$N1991-'RESOLUCIONES EPG'!$D1991</f>
        <v>3998</v>
      </c>
    </row>
    <row r="1992" ht="16.5" customHeight="1">
      <c r="A1992" s="58" t="str">
        <f>'RESOLUCIONES 2015'!A4296:H4296</f>
        <v/>
      </c>
      <c r="B1992" s="34" t="s">
        <v>522</v>
      </c>
      <c r="C1992" s="24">
        <v>232.976795672317</v>
      </c>
      <c r="D1992" s="35">
        <v>42209.0</v>
      </c>
      <c r="E1992" s="33" t="s">
        <v>523</v>
      </c>
      <c r="F1992" s="35" t="s">
        <v>524</v>
      </c>
      <c r="G1992" s="33" t="s">
        <v>28</v>
      </c>
      <c r="H1992" s="27" t="s">
        <v>525</v>
      </c>
      <c r="I1992" s="28"/>
      <c r="J1992" s="21"/>
      <c r="K1992" s="21"/>
      <c r="L1992" s="21"/>
      <c r="M1992" s="21"/>
      <c r="N1992" s="22">
        <f t="shared" si="2"/>
        <v>46206</v>
      </c>
      <c r="O1992" s="23">
        <f>'RESOLUCIONES EPG'!$N1992-'RESOLUCIONES EPG'!$D1992</f>
        <v>3997</v>
      </c>
    </row>
    <row r="1993" ht="16.5" customHeight="1">
      <c r="A1993" s="103" t="str">
        <f>'RESOLUCIONES 2015'!A4298:H4298</f>
        <v/>
      </c>
      <c r="B1993" s="34" t="s">
        <v>526</v>
      </c>
      <c r="C1993" s="24">
        <v>232.901065135571</v>
      </c>
      <c r="D1993" s="35">
        <v>42209.0</v>
      </c>
      <c r="E1993" s="33" t="s">
        <v>527</v>
      </c>
      <c r="F1993" s="35"/>
      <c r="G1993" s="33" t="s">
        <v>28</v>
      </c>
      <c r="H1993" s="27" t="s">
        <v>528</v>
      </c>
      <c r="I1993" s="28"/>
      <c r="J1993" s="21"/>
      <c r="K1993" s="21"/>
      <c r="L1993" s="21"/>
      <c r="M1993" s="21"/>
      <c r="N1993" s="22">
        <f t="shared" si="2"/>
        <v>46206</v>
      </c>
      <c r="O1993" s="23">
        <f>'RESOLUCIONES EPG'!$N1993-'RESOLUCIONES EPG'!$D1993</f>
        <v>3997</v>
      </c>
    </row>
    <row r="1994" ht="16.5" customHeight="1">
      <c r="A1994" s="103" t="str">
        <f>'RESOLUCIONES 2015'!A4290:H4290</f>
        <v/>
      </c>
      <c r="B1994" s="34" t="s">
        <v>529</v>
      </c>
      <c r="C1994" s="24">
        <v>232.825334598825</v>
      </c>
      <c r="D1994" s="35">
        <v>42209.0</v>
      </c>
      <c r="E1994" s="33" t="s">
        <v>492</v>
      </c>
      <c r="F1994" s="35" t="s">
        <v>530</v>
      </c>
      <c r="G1994" s="33" t="s">
        <v>28</v>
      </c>
      <c r="H1994" s="27" t="s">
        <v>531</v>
      </c>
      <c r="I1994" s="28"/>
      <c r="J1994" s="21"/>
      <c r="K1994" s="21"/>
      <c r="L1994" s="21"/>
      <c r="M1994" s="21"/>
      <c r="N1994" s="22">
        <f t="shared" si="2"/>
        <v>46206</v>
      </c>
      <c r="O1994" s="23">
        <f>'RESOLUCIONES EPG'!$N1994-'RESOLUCIONES EPG'!$D1994</f>
        <v>3997</v>
      </c>
    </row>
    <row r="1995" ht="16.5" customHeight="1">
      <c r="A1995" s="101" t="str">
        <f>'RESOLUCIONES 2015'!A4289:H4289</f>
        <v/>
      </c>
      <c r="B1995" s="34" t="s">
        <v>532</v>
      </c>
      <c r="C1995" s="24">
        <v>232.749604062079</v>
      </c>
      <c r="D1995" s="35">
        <v>42209.0</v>
      </c>
      <c r="E1995" s="33" t="s">
        <v>360</v>
      </c>
      <c r="F1995" s="35"/>
      <c r="G1995" s="33" t="s">
        <v>533</v>
      </c>
      <c r="H1995" s="27" t="s">
        <v>534</v>
      </c>
      <c r="I1995" s="28"/>
      <c r="J1995" s="21"/>
      <c r="K1995" s="21"/>
      <c r="L1995" s="21"/>
      <c r="M1995" s="21"/>
      <c r="N1995" s="22">
        <f t="shared" si="2"/>
        <v>46206</v>
      </c>
      <c r="O1995" s="23">
        <f>'RESOLUCIONES EPG'!$N1995-'RESOLUCIONES EPG'!$D1995</f>
        <v>3997</v>
      </c>
    </row>
    <row r="1996" ht="16.5" customHeight="1">
      <c r="A1996" s="101" t="str">
        <f>'RESOLUCIONES 2015'!A4293:H4293</f>
        <v/>
      </c>
      <c r="B1996" s="34" t="s">
        <v>535</v>
      </c>
      <c r="C1996" s="24">
        <v>232.673873525333</v>
      </c>
      <c r="D1996" s="35">
        <v>42209.0</v>
      </c>
      <c r="E1996" s="33" t="s">
        <v>536</v>
      </c>
      <c r="F1996" s="35"/>
      <c r="G1996" s="33" t="s">
        <v>18</v>
      </c>
      <c r="H1996" s="27" t="s">
        <v>537</v>
      </c>
      <c r="I1996" s="28"/>
      <c r="J1996" s="21"/>
      <c r="K1996" s="21"/>
      <c r="L1996" s="21"/>
      <c r="M1996" s="21"/>
      <c r="N1996" s="22">
        <f t="shared" si="2"/>
        <v>46206</v>
      </c>
      <c r="O1996" s="23">
        <f>'RESOLUCIONES EPG'!$N1996-'RESOLUCIONES EPG'!$D1996</f>
        <v>3997</v>
      </c>
    </row>
    <row r="1997" ht="16.5" customHeight="1">
      <c r="A1997" s="103" t="str">
        <f>'RESOLUCIONES 2015'!A4321:H4321</f>
        <v/>
      </c>
      <c r="B1997" s="34" t="s">
        <v>471</v>
      </c>
      <c r="C1997" s="24">
        <v>232.598142988586</v>
      </c>
      <c r="D1997" s="35">
        <v>42209.0</v>
      </c>
      <c r="E1997" s="33" t="s">
        <v>472</v>
      </c>
      <c r="F1997" s="35"/>
      <c r="G1997" s="33" t="s">
        <v>381</v>
      </c>
      <c r="H1997" s="27" t="s">
        <v>538</v>
      </c>
      <c r="I1997" s="28"/>
      <c r="J1997" s="21"/>
      <c r="K1997" s="21"/>
      <c r="L1997" s="21"/>
      <c r="M1997" s="21"/>
      <c r="N1997" s="22">
        <f t="shared" si="2"/>
        <v>46206</v>
      </c>
      <c r="O1997" s="23">
        <f>'RESOLUCIONES EPG'!$N1997-'RESOLUCIONES EPG'!$D1997</f>
        <v>3997</v>
      </c>
    </row>
    <row r="1998" ht="16.5" customHeight="1">
      <c r="A1998" s="58" t="str">
        <f>'RESOLUCIONES 2015'!A4306:H4306</f>
        <v/>
      </c>
      <c r="B1998" s="34" t="s">
        <v>539</v>
      </c>
      <c r="C1998" s="24">
        <v>232.52241245184</v>
      </c>
      <c r="D1998" s="35">
        <v>42209.0</v>
      </c>
      <c r="E1998" s="33" t="s">
        <v>540</v>
      </c>
      <c r="F1998" s="35"/>
      <c r="G1998" s="33" t="s">
        <v>18</v>
      </c>
      <c r="H1998" s="27" t="s">
        <v>541</v>
      </c>
      <c r="I1998" s="28"/>
      <c r="J1998" s="21"/>
      <c r="K1998" s="21"/>
      <c r="L1998" s="21"/>
      <c r="M1998" s="21"/>
      <c r="N1998" s="22">
        <f t="shared" si="2"/>
        <v>46206</v>
      </c>
      <c r="O1998" s="23">
        <f>'RESOLUCIONES EPG'!$N1998-'RESOLUCIONES EPG'!$D1998</f>
        <v>3997</v>
      </c>
    </row>
    <row r="1999" ht="16.5" customHeight="1">
      <c r="A1999" s="58" t="str">
        <f>'RESOLUCIONES 2015'!A4313:H4313</f>
        <v/>
      </c>
      <c r="B1999" s="34" t="s">
        <v>542</v>
      </c>
      <c r="C1999" s="24">
        <v>232.446681915094</v>
      </c>
      <c r="D1999" s="35">
        <v>42209.0</v>
      </c>
      <c r="E1999" s="33" t="s">
        <v>390</v>
      </c>
      <c r="F1999" s="35"/>
      <c r="G1999" s="33" t="s">
        <v>543</v>
      </c>
      <c r="H1999" s="27" t="s">
        <v>544</v>
      </c>
      <c r="I1999" s="28"/>
      <c r="J1999" s="21"/>
      <c r="K1999" s="21"/>
      <c r="L1999" s="21"/>
      <c r="M1999" s="21"/>
      <c r="N1999" s="22">
        <f t="shared" si="2"/>
        <v>46206</v>
      </c>
      <c r="O1999" s="23">
        <f>'RESOLUCIONES EPG'!$N1999-'RESOLUCIONES EPG'!$D1999</f>
        <v>3997</v>
      </c>
    </row>
    <row r="2000" ht="16.5" customHeight="1">
      <c r="A2000" s="58" t="str">
        <f>'RESOLUCIONES 2015'!A4311:H4311</f>
        <v/>
      </c>
      <c r="B2000" s="34" t="s">
        <v>542</v>
      </c>
      <c r="C2000" s="24">
        <v>232.370951378348</v>
      </c>
      <c r="D2000" s="35">
        <v>42209.0</v>
      </c>
      <c r="E2000" s="33" t="s">
        <v>390</v>
      </c>
      <c r="F2000" s="35"/>
      <c r="G2000" s="33" t="s">
        <v>341</v>
      </c>
      <c r="H2000" s="27" t="s">
        <v>544</v>
      </c>
      <c r="I2000" s="28"/>
      <c r="J2000" s="21"/>
      <c r="K2000" s="21"/>
      <c r="L2000" s="21"/>
      <c r="M2000" s="21"/>
      <c r="N2000" s="22">
        <f t="shared" si="2"/>
        <v>46206</v>
      </c>
      <c r="O2000" s="23">
        <f>'RESOLUCIONES EPG'!$N2000-'RESOLUCIONES EPG'!$D2000</f>
        <v>3997</v>
      </c>
    </row>
    <row r="2001" ht="16.5" customHeight="1">
      <c r="A2001" s="58" t="str">
        <f>'RESOLUCIONES 2015'!A4309:H4309</f>
        <v/>
      </c>
      <c r="B2001" s="34" t="s">
        <v>545</v>
      </c>
      <c r="C2001" s="24">
        <v>232.295220841602</v>
      </c>
      <c r="D2001" s="35">
        <v>42209.0</v>
      </c>
      <c r="E2001" s="33" t="s">
        <v>302</v>
      </c>
      <c r="F2001" s="35"/>
      <c r="G2001" s="33" t="s">
        <v>28</v>
      </c>
      <c r="H2001" s="27" t="s">
        <v>546</v>
      </c>
      <c r="I2001" s="28"/>
      <c r="J2001" s="21"/>
      <c r="K2001" s="21"/>
      <c r="L2001" s="21"/>
      <c r="M2001" s="21"/>
      <c r="N2001" s="22">
        <f t="shared" si="2"/>
        <v>46206</v>
      </c>
      <c r="O2001" s="23">
        <f>'RESOLUCIONES EPG'!$N2001-'RESOLUCIONES EPG'!$D2001</f>
        <v>3997</v>
      </c>
    </row>
    <row r="2002" ht="16.5" customHeight="1">
      <c r="A2002" s="100" t="str">
        <f>'RESOLUCIONES 2015'!A4303:H4303</f>
        <v/>
      </c>
      <c r="B2002" s="34" t="s">
        <v>547</v>
      </c>
      <c r="C2002" s="24">
        <v>232.219490304856</v>
      </c>
      <c r="D2002" s="35">
        <v>42209.0</v>
      </c>
      <c r="E2002" s="33" t="s">
        <v>548</v>
      </c>
      <c r="F2002" s="35"/>
      <c r="G2002" s="33" t="s">
        <v>549</v>
      </c>
      <c r="H2002" s="27" t="s">
        <v>550</v>
      </c>
      <c r="I2002" s="28"/>
      <c r="J2002" s="21"/>
      <c r="K2002" s="21"/>
      <c r="L2002" s="21"/>
      <c r="M2002" s="21"/>
      <c r="N2002" s="22">
        <f t="shared" si="2"/>
        <v>46206</v>
      </c>
      <c r="O2002" s="23">
        <f>'RESOLUCIONES EPG'!$N2002-'RESOLUCIONES EPG'!$D2002</f>
        <v>3997</v>
      </c>
    </row>
    <row r="2003" ht="16.5" customHeight="1">
      <c r="A2003" s="101" t="str">
        <f>'RESOLUCIONES 2015'!A4318:H4318</f>
        <v/>
      </c>
      <c r="B2003" s="34" t="s">
        <v>551</v>
      </c>
      <c r="C2003" s="24">
        <v>232.14375976811</v>
      </c>
      <c r="D2003" s="35">
        <v>42209.0</v>
      </c>
      <c r="E2003" s="33" t="s">
        <v>367</v>
      </c>
      <c r="F2003" s="35"/>
      <c r="G2003" s="33" t="s">
        <v>448</v>
      </c>
      <c r="H2003" s="27" t="s">
        <v>552</v>
      </c>
      <c r="I2003" s="28"/>
      <c r="J2003" s="21"/>
      <c r="K2003" s="21"/>
      <c r="L2003" s="21"/>
      <c r="M2003" s="21"/>
      <c r="N2003" s="22">
        <f t="shared" si="2"/>
        <v>46206</v>
      </c>
      <c r="O2003" s="23">
        <f>'RESOLUCIONES EPG'!$N2003-'RESOLUCIONES EPG'!$D2003</f>
        <v>3997</v>
      </c>
    </row>
    <row r="2004" ht="16.5" customHeight="1">
      <c r="A2004" s="58" t="str">
        <f>'RESOLUCIONES 2015'!A4315:H4315</f>
        <v/>
      </c>
      <c r="B2004" s="34" t="s">
        <v>553</v>
      </c>
      <c r="C2004" s="24">
        <v>232.068029231364</v>
      </c>
      <c r="D2004" s="35">
        <v>42209.0</v>
      </c>
      <c r="E2004" s="33" t="s">
        <v>80</v>
      </c>
      <c r="F2004" s="35"/>
      <c r="G2004" s="33" t="s">
        <v>50</v>
      </c>
      <c r="H2004" s="27" t="s">
        <v>2215</v>
      </c>
      <c r="I2004" s="28"/>
      <c r="J2004" s="21"/>
      <c r="K2004" s="21"/>
      <c r="L2004" s="21"/>
      <c r="M2004" s="21"/>
      <c r="N2004" s="22">
        <f t="shared" si="2"/>
        <v>46206</v>
      </c>
      <c r="O2004" s="23">
        <f>'RESOLUCIONES EPG'!$N2004-'RESOLUCIONES EPG'!$D2004</f>
        <v>3997</v>
      </c>
    </row>
    <row r="2005" ht="16.5" customHeight="1">
      <c r="A2005" s="58" t="str">
        <f>'RESOLUCIONES 2015'!A4301:H4301</f>
        <v/>
      </c>
      <c r="B2005" s="34" t="s">
        <v>555</v>
      </c>
      <c r="C2005" s="24">
        <v>231.992298694618</v>
      </c>
      <c r="D2005" s="35">
        <v>42216.0</v>
      </c>
      <c r="E2005" s="33" t="s">
        <v>420</v>
      </c>
      <c r="F2005" s="35"/>
      <c r="G2005" s="33" t="s">
        <v>50</v>
      </c>
      <c r="H2005" s="27" t="s">
        <v>556</v>
      </c>
      <c r="I2005" s="28"/>
      <c r="J2005" s="21"/>
      <c r="K2005" s="21"/>
      <c r="L2005" s="21"/>
      <c r="M2005" s="21"/>
      <c r="N2005" s="22">
        <f t="shared" si="2"/>
        <v>46206</v>
      </c>
      <c r="O2005" s="23">
        <f>'RESOLUCIONES EPG'!$N2005-'RESOLUCIONES EPG'!$D2005</f>
        <v>3990</v>
      </c>
    </row>
    <row r="2006" ht="16.5" customHeight="1">
      <c r="A2006" s="58" t="str">
        <f>'RESOLUCIONES 2015'!A4314:H4314</f>
        <v/>
      </c>
      <c r="B2006" s="34" t="s">
        <v>475</v>
      </c>
      <c r="C2006" s="24">
        <v>231.916568157872</v>
      </c>
      <c r="D2006" s="35">
        <v>42216.0</v>
      </c>
      <c r="E2006" s="33" t="s">
        <v>390</v>
      </c>
      <c r="F2006" s="35"/>
      <c r="G2006" s="33" t="s">
        <v>448</v>
      </c>
      <c r="H2006" s="27" t="s">
        <v>557</v>
      </c>
      <c r="I2006" s="28"/>
      <c r="J2006" s="21"/>
      <c r="K2006" s="21"/>
      <c r="L2006" s="21"/>
      <c r="M2006" s="21"/>
      <c r="N2006" s="22">
        <f t="shared" si="2"/>
        <v>46206</v>
      </c>
      <c r="O2006" s="23">
        <f>'RESOLUCIONES EPG'!$N2006-'RESOLUCIONES EPG'!$D2006</f>
        <v>3990</v>
      </c>
    </row>
    <row r="2007" ht="16.5" customHeight="1">
      <c r="A2007" s="103" t="str">
        <f>'RESOLUCIONES 2015'!A4304:H4304</f>
        <v/>
      </c>
      <c r="B2007" s="34" t="s">
        <v>558</v>
      </c>
      <c r="C2007" s="24">
        <v>231.840837621126</v>
      </c>
      <c r="D2007" s="35">
        <v>42216.0</v>
      </c>
      <c r="E2007" s="33" t="s">
        <v>559</v>
      </c>
      <c r="F2007" s="35"/>
      <c r="G2007" s="33" t="s">
        <v>28</v>
      </c>
      <c r="H2007" s="27" t="s">
        <v>560</v>
      </c>
      <c r="I2007" s="28"/>
      <c r="J2007" s="21"/>
      <c r="K2007" s="21"/>
      <c r="L2007" s="21"/>
      <c r="M2007" s="21"/>
      <c r="N2007" s="22">
        <f t="shared" si="2"/>
        <v>46206</v>
      </c>
      <c r="O2007" s="23">
        <f>'RESOLUCIONES EPG'!$N2007-'RESOLUCIONES EPG'!$D2007</f>
        <v>3990</v>
      </c>
    </row>
    <row r="2008" ht="16.5" customHeight="1">
      <c r="A2008" s="58" t="str">
        <f>'RESOLUCIONES 2015'!A4302:H4302</f>
        <v/>
      </c>
      <c r="B2008" s="34" t="s">
        <v>561</v>
      </c>
      <c r="C2008" s="24">
        <v>231.76510708438</v>
      </c>
      <c r="D2008" s="35">
        <v>42216.0</v>
      </c>
      <c r="E2008" s="33" t="s">
        <v>562</v>
      </c>
      <c r="F2008" s="35"/>
      <c r="G2008" s="33" t="s">
        <v>28</v>
      </c>
      <c r="H2008" s="27" t="s">
        <v>563</v>
      </c>
      <c r="I2008" s="28"/>
      <c r="J2008" s="21"/>
      <c r="K2008" s="21"/>
      <c r="L2008" s="21"/>
      <c r="M2008" s="21"/>
      <c r="N2008" s="22">
        <f t="shared" si="2"/>
        <v>46206</v>
      </c>
      <c r="O2008" s="23">
        <f>'RESOLUCIONES EPG'!$N2008-'RESOLUCIONES EPG'!$D2008</f>
        <v>3990</v>
      </c>
    </row>
    <row r="2009" ht="16.5" customHeight="1">
      <c r="A2009" s="58" t="str">
        <f>'RESOLUCIONES 2015'!A4307:H4307</f>
        <v/>
      </c>
      <c r="B2009" s="34" t="s">
        <v>564</v>
      </c>
      <c r="C2009" s="24">
        <v>231.689376547634</v>
      </c>
      <c r="D2009" s="35">
        <v>42216.0</v>
      </c>
      <c r="E2009" s="33" t="s">
        <v>418</v>
      </c>
      <c r="F2009" s="35"/>
      <c r="G2009" s="33" t="s">
        <v>565</v>
      </c>
      <c r="H2009" s="27" t="s">
        <v>566</v>
      </c>
      <c r="I2009" s="28"/>
      <c r="J2009" s="21"/>
      <c r="K2009" s="21"/>
      <c r="L2009" s="21"/>
      <c r="M2009" s="21"/>
      <c r="N2009" s="22">
        <f t="shared" si="2"/>
        <v>46206</v>
      </c>
      <c r="O2009" s="23">
        <f>'RESOLUCIONES EPG'!$N2009-'RESOLUCIONES EPG'!$D2009</f>
        <v>3990</v>
      </c>
    </row>
    <row r="2010" ht="16.5" customHeight="1">
      <c r="A2010" s="58" t="str">
        <f>'RESOLUCIONES 2015'!A4305:H4305</f>
        <v/>
      </c>
      <c r="B2010" s="34" t="s">
        <v>567</v>
      </c>
      <c r="C2010" s="24">
        <v>231.613646010888</v>
      </c>
      <c r="D2010" s="35">
        <v>42219.0</v>
      </c>
      <c r="E2010" s="33" t="s">
        <v>568</v>
      </c>
      <c r="F2010" s="35"/>
      <c r="G2010" s="33" t="s">
        <v>18</v>
      </c>
      <c r="H2010" s="27" t="s">
        <v>569</v>
      </c>
      <c r="I2010" s="28"/>
      <c r="J2010" s="21"/>
      <c r="K2010" s="21"/>
      <c r="L2010" s="21"/>
      <c r="M2010" s="21"/>
      <c r="N2010" s="22">
        <f t="shared" si="2"/>
        <v>46206</v>
      </c>
      <c r="O2010" s="23">
        <f>'RESOLUCIONES EPG'!$N2010-'RESOLUCIONES EPG'!$D2010</f>
        <v>3987</v>
      </c>
    </row>
    <row r="2011" ht="16.5" customHeight="1">
      <c r="A2011" s="122" t="str">
        <f>'RESOLUCIONES 2015'!A4320:H4320</f>
        <v/>
      </c>
      <c r="B2011" s="34" t="s">
        <v>506</v>
      </c>
      <c r="C2011" s="24">
        <v>231.537915474142</v>
      </c>
      <c r="D2011" s="35">
        <v>42219.0</v>
      </c>
      <c r="E2011" s="33" t="s">
        <v>504</v>
      </c>
      <c r="F2011" s="35"/>
      <c r="G2011" s="33" t="s">
        <v>570</v>
      </c>
      <c r="H2011" s="27" t="s">
        <v>571</v>
      </c>
      <c r="I2011" s="28"/>
      <c r="J2011" s="21"/>
      <c r="K2011" s="21"/>
      <c r="L2011" s="21"/>
      <c r="M2011" s="21"/>
      <c r="N2011" s="22">
        <f t="shared" si="2"/>
        <v>46206</v>
      </c>
      <c r="O2011" s="23">
        <f>'RESOLUCIONES EPG'!$N2011-'RESOLUCIONES EPG'!$D2011</f>
        <v>3987</v>
      </c>
    </row>
    <row r="2012" ht="16.5" customHeight="1">
      <c r="A2012" s="58" t="str">
        <f>'RESOLUCIONES 2015'!A4300:H4300</f>
        <v/>
      </c>
      <c r="B2012" s="34" t="s">
        <v>572</v>
      </c>
      <c r="C2012" s="24">
        <v>231.462184937396</v>
      </c>
      <c r="D2012" s="35">
        <v>42219.0</v>
      </c>
      <c r="E2012" s="33" t="s">
        <v>573</v>
      </c>
      <c r="F2012" s="35"/>
      <c r="G2012" s="33" t="s">
        <v>363</v>
      </c>
      <c r="H2012" s="27" t="s">
        <v>574</v>
      </c>
      <c r="I2012" s="28"/>
      <c r="J2012" s="21"/>
      <c r="K2012" s="21"/>
      <c r="L2012" s="21"/>
      <c r="M2012" s="21"/>
      <c r="N2012" s="22">
        <f t="shared" si="2"/>
        <v>46206</v>
      </c>
      <c r="O2012" s="23">
        <f>'RESOLUCIONES EPG'!$N2012-'RESOLUCIONES EPG'!$D2012</f>
        <v>3987</v>
      </c>
    </row>
    <row r="2013" ht="16.5" customHeight="1">
      <c r="A2013" s="103" t="str">
        <f>'RESOLUCIONES 2015'!A4310:H4310</f>
        <v/>
      </c>
      <c r="B2013" s="34" t="s">
        <v>575</v>
      </c>
      <c r="C2013" s="24">
        <v>231.38645440065</v>
      </c>
      <c r="D2013" s="35">
        <v>42221.0</v>
      </c>
      <c r="E2013" s="33" t="s">
        <v>576</v>
      </c>
      <c r="F2013" s="35"/>
      <c r="G2013" s="33" t="s">
        <v>577</v>
      </c>
      <c r="H2013" s="27" t="s">
        <v>578</v>
      </c>
      <c r="I2013" s="28"/>
      <c r="J2013" s="21"/>
      <c r="K2013" s="21"/>
      <c r="L2013" s="21"/>
      <c r="M2013" s="21"/>
      <c r="N2013" s="22">
        <f t="shared" si="2"/>
        <v>46206</v>
      </c>
      <c r="O2013" s="23">
        <f>'RESOLUCIONES EPG'!$N2013-'RESOLUCIONES EPG'!$D2013</f>
        <v>3985</v>
      </c>
    </row>
    <row r="2014" ht="16.5" customHeight="1">
      <c r="A2014" s="58" t="str">
        <f>'RESOLUCIONES 2015'!A4312:H4312</f>
        <v/>
      </c>
      <c r="B2014" s="34"/>
      <c r="C2014" s="24">
        <v>231.310723863904</v>
      </c>
      <c r="D2014" s="35">
        <v>42221.0</v>
      </c>
      <c r="E2014" s="33" t="s">
        <v>579</v>
      </c>
      <c r="F2014" s="35"/>
      <c r="G2014" s="33" t="s">
        <v>50</v>
      </c>
      <c r="H2014" s="27" t="s">
        <v>2216</v>
      </c>
      <c r="I2014" s="28"/>
      <c r="J2014" s="21"/>
      <c r="K2014" s="21"/>
      <c r="L2014" s="21"/>
      <c r="M2014" s="21"/>
      <c r="N2014" s="22">
        <f t="shared" si="2"/>
        <v>46206</v>
      </c>
      <c r="O2014" s="23">
        <f>'RESOLUCIONES EPG'!$N2014-'RESOLUCIONES EPG'!$D2014</f>
        <v>3985</v>
      </c>
    </row>
    <row r="2015" ht="16.5" customHeight="1">
      <c r="A2015" s="58" t="str">
        <f>'RESOLUCIONES 2015'!A4316:H4316</f>
        <v/>
      </c>
      <c r="B2015" s="32">
        <v>27910.0</v>
      </c>
      <c r="C2015" s="24">
        <v>231.234993327157</v>
      </c>
      <c r="D2015" s="35">
        <v>42221.0</v>
      </c>
      <c r="E2015" s="33" t="s">
        <v>91</v>
      </c>
      <c r="F2015" s="35"/>
      <c r="G2015" s="33" t="s">
        <v>37</v>
      </c>
      <c r="H2015" s="27" t="s">
        <v>2217</v>
      </c>
      <c r="I2015" s="28"/>
      <c r="J2015" s="21"/>
      <c r="K2015" s="21"/>
      <c r="L2015" s="21"/>
      <c r="M2015" s="21"/>
      <c r="N2015" s="22">
        <f t="shared" si="2"/>
        <v>46206</v>
      </c>
      <c r="O2015" s="23">
        <f>'RESOLUCIONES EPG'!$N2015-'RESOLUCIONES EPG'!$D2015</f>
        <v>3985</v>
      </c>
    </row>
    <row r="2016" ht="16.5" customHeight="1">
      <c r="A2016" s="58" t="str">
        <f>'RESOLUCIONES 2015'!A4308:H4308</f>
        <v/>
      </c>
      <c r="B2016" s="34"/>
      <c r="C2016" s="24">
        <v>231.159262790411</v>
      </c>
      <c r="D2016" s="35">
        <v>42221.0</v>
      </c>
      <c r="E2016" s="33" t="s">
        <v>582</v>
      </c>
      <c r="F2016" s="35"/>
      <c r="G2016" s="33" t="s">
        <v>583</v>
      </c>
      <c r="H2016" s="27"/>
      <c r="I2016" s="28"/>
      <c r="J2016" s="21"/>
      <c r="K2016" s="21"/>
      <c r="L2016" s="21"/>
      <c r="M2016" s="21"/>
      <c r="N2016" s="22">
        <f t="shared" si="2"/>
        <v>46206</v>
      </c>
      <c r="O2016" s="23">
        <f>'RESOLUCIONES EPG'!$N2016-'RESOLUCIONES EPG'!$D2016</f>
        <v>3985</v>
      </c>
    </row>
    <row r="2017" ht="16.5" customHeight="1">
      <c r="A2017" s="58" t="str">
        <f>'RESOLUCIONES 2015'!A4317:H4317</f>
        <v/>
      </c>
      <c r="B2017" s="34" t="s">
        <v>2218</v>
      </c>
      <c r="C2017" s="24">
        <v>231.083532253665</v>
      </c>
      <c r="D2017" s="35">
        <v>42221.0</v>
      </c>
      <c r="E2017" s="33" t="s">
        <v>304</v>
      </c>
      <c r="F2017" s="35"/>
      <c r="G2017" s="33" t="s">
        <v>533</v>
      </c>
      <c r="H2017" s="27" t="s">
        <v>521</v>
      </c>
      <c r="I2017" s="28"/>
      <c r="J2017" s="21"/>
      <c r="K2017" s="21"/>
      <c r="L2017" s="21"/>
      <c r="M2017" s="21"/>
      <c r="N2017" s="22">
        <f t="shared" si="2"/>
        <v>46206</v>
      </c>
      <c r="O2017" s="23">
        <f>'RESOLUCIONES EPG'!$N2017-'RESOLUCIONES EPG'!$D2017</f>
        <v>3985</v>
      </c>
    </row>
    <row r="2018" ht="16.5" customHeight="1">
      <c r="A2018" s="101" t="str">
        <f>'RESOLUCIONES 2015'!A4319:H4319</f>
        <v/>
      </c>
      <c r="B2018" s="34" t="s">
        <v>2219</v>
      </c>
      <c r="C2018" s="24">
        <v>231.007801716919</v>
      </c>
      <c r="D2018" s="35">
        <v>42222.0</v>
      </c>
      <c r="E2018" s="33" t="s">
        <v>586</v>
      </c>
      <c r="F2018" s="35"/>
      <c r="G2018" s="33" t="s">
        <v>18</v>
      </c>
      <c r="H2018" s="27" t="s">
        <v>569</v>
      </c>
      <c r="I2018" s="28"/>
      <c r="J2018" s="21"/>
      <c r="K2018" s="21"/>
      <c r="L2018" s="21"/>
      <c r="M2018" s="21"/>
      <c r="N2018" s="22">
        <f t="shared" si="2"/>
        <v>46206</v>
      </c>
      <c r="O2018" s="23">
        <f>'RESOLUCIONES EPG'!$N2018-'RESOLUCIONES EPG'!$D2018</f>
        <v>3984</v>
      </c>
    </row>
    <row r="2019" ht="16.5" customHeight="1">
      <c r="A2019" s="58" t="str">
        <f>'RESOLUCIONES 2015'!A4327:H4327</f>
        <v/>
      </c>
      <c r="B2019" s="34"/>
      <c r="C2019" s="24">
        <v>230.932071180173</v>
      </c>
      <c r="D2019" s="35">
        <v>42222.0</v>
      </c>
      <c r="E2019" s="33" t="s">
        <v>390</v>
      </c>
      <c r="F2019" s="35"/>
      <c r="G2019" s="33" t="s">
        <v>587</v>
      </c>
      <c r="H2019" s="27" t="s">
        <v>2220</v>
      </c>
      <c r="I2019" s="28"/>
      <c r="J2019" s="21"/>
      <c r="K2019" s="21"/>
      <c r="L2019" s="21"/>
      <c r="M2019" s="21"/>
      <c r="N2019" s="22">
        <f t="shared" si="2"/>
        <v>46206</v>
      </c>
      <c r="O2019" s="23">
        <f>'RESOLUCIONES EPG'!$N2019-'RESOLUCIONES EPG'!$D2019</f>
        <v>3984</v>
      </c>
    </row>
    <row r="2020" ht="16.5" customHeight="1">
      <c r="A2020" s="103" t="str">
        <f>'RESOLUCIONES 2015'!A4322:H4322</f>
        <v/>
      </c>
      <c r="B2020" s="34"/>
      <c r="C2020" s="24">
        <v>230.856340643427</v>
      </c>
      <c r="D2020" s="35">
        <v>42222.0</v>
      </c>
      <c r="E2020" s="33" t="s">
        <v>367</v>
      </c>
      <c r="F2020" s="35"/>
      <c r="G2020" s="33" t="s">
        <v>587</v>
      </c>
      <c r="H2020" s="27" t="s">
        <v>2221</v>
      </c>
      <c r="I2020" s="28"/>
      <c r="J2020" s="21"/>
      <c r="K2020" s="21"/>
      <c r="L2020" s="21"/>
      <c r="M2020" s="21"/>
      <c r="N2020" s="22">
        <f t="shared" si="2"/>
        <v>46206</v>
      </c>
      <c r="O2020" s="23">
        <f>'RESOLUCIONES EPG'!$N2020-'RESOLUCIONES EPG'!$D2020</f>
        <v>3984</v>
      </c>
    </row>
    <row r="2021" ht="16.5" customHeight="1">
      <c r="A2021" s="58" t="str">
        <f>'RESOLUCIONES 2015'!A4325:H4325</f>
        <v/>
      </c>
      <c r="B2021" s="34" t="s">
        <v>2222</v>
      </c>
      <c r="C2021" s="24">
        <v>230.780610106681</v>
      </c>
      <c r="D2021" s="35">
        <v>42222.0</v>
      </c>
      <c r="E2021" s="33" t="s">
        <v>304</v>
      </c>
      <c r="F2021" s="35"/>
      <c r="G2021" s="33" t="s">
        <v>37</v>
      </c>
      <c r="H2021" s="27" t="s">
        <v>2223</v>
      </c>
      <c r="I2021" s="28"/>
      <c r="J2021" s="21"/>
      <c r="K2021" s="21"/>
      <c r="L2021" s="21"/>
      <c r="M2021" s="21"/>
      <c r="N2021" s="22">
        <f t="shared" si="2"/>
        <v>46206</v>
      </c>
      <c r="O2021" s="23">
        <f>'RESOLUCIONES EPG'!$N2021-'RESOLUCIONES EPG'!$D2021</f>
        <v>3984</v>
      </c>
    </row>
    <row r="2022" ht="16.5" customHeight="1">
      <c r="A2022" s="58" t="str">
        <f>'RESOLUCIONES 2015'!A4323:H4323</f>
        <v/>
      </c>
      <c r="B2022" s="34"/>
      <c r="C2022" s="24">
        <v>230.704879569935</v>
      </c>
      <c r="D2022" s="35">
        <v>42223.0</v>
      </c>
      <c r="E2022" s="33"/>
      <c r="F2022" s="35"/>
      <c r="G2022" s="33" t="s">
        <v>592</v>
      </c>
      <c r="H2022" s="27" t="s">
        <v>593</v>
      </c>
      <c r="I2022" s="28"/>
      <c r="J2022" s="21"/>
      <c r="K2022" s="21"/>
      <c r="L2022" s="21"/>
      <c r="M2022" s="21"/>
      <c r="N2022" s="22">
        <f t="shared" si="2"/>
        <v>46206</v>
      </c>
      <c r="O2022" s="23">
        <f>'RESOLUCIONES EPG'!$N2022-'RESOLUCIONES EPG'!$D2022</f>
        <v>3983</v>
      </c>
    </row>
    <row r="2023" ht="16.5" customHeight="1">
      <c r="A2023" s="103" t="str">
        <f>'RESOLUCIONES 2015'!A4324:H4324</f>
        <v/>
      </c>
      <c r="B2023" s="34" t="s">
        <v>594</v>
      </c>
      <c r="C2023" s="24">
        <v>230.629149033189</v>
      </c>
      <c r="D2023" s="35">
        <v>42226.0</v>
      </c>
      <c r="E2023" s="33" t="s">
        <v>595</v>
      </c>
      <c r="F2023" s="35"/>
      <c r="G2023" s="33" t="s">
        <v>381</v>
      </c>
      <c r="H2023" s="27" t="s">
        <v>544</v>
      </c>
      <c r="I2023" s="28"/>
      <c r="J2023" s="21"/>
      <c r="K2023" s="21"/>
      <c r="L2023" s="21"/>
      <c r="M2023" s="21"/>
      <c r="N2023" s="22">
        <f t="shared" si="2"/>
        <v>46206</v>
      </c>
      <c r="O2023" s="23">
        <f>'RESOLUCIONES EPG'!$N2023-'RESOLUCIONES EPG'!$D2023</f>
        <v>3980</v>
      </c>
    </row>
    <row r="2024" ht="16.5" customHeight="1">
      <c r="A2024" s="58" t="str">
        <f>'RESOLUCIONES 2015'!A4326:H4326</f>
        <v/>
      </c>
      <c r="B2024" s="34" t="s">
        <v>596</v>
      </c>
      <c r="C2024" s="24">
        <v>230.553418496443</v>
      </c>
      <c r="D2024" s="35">
        <v>42226.0</v>
      </c>
      <c r="E2024" s="33" t="s">
        <v>597</v>
      </c>
      <c r="F2024" s="35"/>
      <c r="G2024" s="33" t="s">
        <v>179</v>
      </c>
      <c r="H2024" s="27" t="s">
        <v>598</v>
      </c>
      <c r="I2024" s="28"/>
      <c r="J2024" s="21"/>
      <c r="K2024" s="21"/>
      <c r="L2024" s="21"/>
      <c r="M2024" s="21"/>
      <c r="N2024" s="22">
        <f t="shared" si="2"/>
        <v>46206</v>
      </c>
      <c r="O2024" s="23">
        <f>'RESOLUCIONES EPG'!$N2024-'RESOLUCIONES EPG'!$D2024</f>
        <v>3980</v>
      </c>
    </row>
    <row r="2025" ht="16.5" customHeight="1">
      <c r="A2025" s="101" t="str">
        <f>'RESOLUCIONES 2015'!A4330:H4330</f>
        <v/>
      </c>
      <c r="B2025" s="34" t="s">
        <v>599</v>
      </c>
      <c r="C2025" s="24">
        <v>230.477687959697</v>
      </c>
      <c r="D2025" s="35">
        <v>42227.0</v>
      </c>
      <c r="E2025" s="33" t="s">
        <v>600</v>
      </c>
      <c r="F2025" s="35"/>
      <c r="G2025" s="33" t="s">
        <v>18</v>
      </c>
      <c r="H2025" s="27" t="s">
        <v>601</v>
      </c>
      <c r="I2025" s="28"/>
      <c r="J2025" s="21"/>
      <c r="K2025" s="21"/>
      <c r="L2025" s="21"/>
      <c r="M2025" s="21"/>
      <c r="N2025" s="22">
        <f t="shared" si="2"/>
        <v>46206</v>
      </c>
      <c r="O2025" s="23">
        <f>'RESOLUCIONES EPG'!$N2025-'RESOLUCIONES EPG'!$D2025</f>
        <v>3979</v>
      </c>
    </row>
    <row r="2026" ht="16.5" customHeight="1">
      <c r="A2026" s="101" t="str">
        <f>'RESOLUCIONES 2015'!A4331:H4331</f>
        <v/>
      </c>
      <c r="B2026" s="34" t="s">
        <v>602</v>
      </c>
      <c r="C2026" s="24">
        <v>230.401957422951</v>
      </c>
      <c r="D2026" s="35">
        <v>42227.0</v>
      </c>
      <c r="E2026" s="33" t="s">
        <v>603</v>
      </c>
      <c r="F2026" s="35"/>
      <c r="G2026" s="33" t="s">
        <v>18</v>
      </c>
      <c r="H2026" s="27" t="s">
        <v>601</v>
      </c>
      <c r="I2026" s="28"/>
      <c r="J2026" s="21"/>
      <c r="K2026" s="21"/>
      <c r="L2026" s="21"/>
      <c r="M2026" s="21"/>
      <c r="N2026" s="22">
        <f t="shared" si="2"/>
        <v>46206</v>
      </c>
      <c r="O2026" s="23">
        <f>'RESOLUCIONES EPG'!$N2026-'RESOLUCIONES EPG'!$D2026</f>
        <v>3979</v>
      </c>
    </row>
    <row r="2027" ht="16.5" customHeight="1">
      <c r="A2027" s="101" t="str">
        <f>'RESOLUCIONES 2015'!A4329:H4329</f>
        <v/>
      </c>
      <c r="B2027" s="34" t="s">
        <v>604</v>
      </c>
      <c r="C2027" s="24">
        <v>230.326226886205</v>
      </c>
      <c r="D2027" s="35">
        <v>42227.0</v>
      </c>
      <c r="E2027" s="33" t="s">
        <v>605</v>
      </c>
      <c r="F2027" s="35"/>
      <c r="G2027" s="33" t="s">
        <v>18</v>
      </c>
      <c r="H2027" s="27" t="s">
        <v>601</v>
      </c>
      <c r="I2027" s="28"/>
      <c r="J2027" s="21"/>
      <c r="K2027" s="21"/>
      <c r="L2027" s="21"/>
      <c r="M2027" s="21"/>
      <c r="N2027" s="22">
        <f t="shared" si="2"/>
        <v>46206</v>
      </c>
      <c r="O2027" s="23">
        <f>'RESOLUCIONES EPG'!$N2027-'RESOLUCIONES EPG'!$D2027</f>
        <v>3979</v>
      </c>
    </row>
    <row r="2028" ht="16.5" customHeight="1">
      <c r="A2028" s="101" t="str">
        <f>'RESOLUCIONES 2015'!A4328:H4328</f>
        <v/>
      </c>
      <c r="B2028" s="34" t="s">
        <v>606</v>
      </c>
      <c r="C2028" s="24">
        <v>230.250496349459</v>
      </c>
      <c r="D2028" s="35">
        <v>42227.0</v>
      </c>
      <c r="E2028" s="33" t="s">
        <v>607</v>
      </c>
      <c r="F2028" s="35"/>
      <c r="G2028" s="33" t="s">
        <v>28</v>
      </c>
      <c r="H2028" s="27" t="s">
        <v>608</v>
      </c>
      <c r="I2028" s="28"/>
      <c r="J2028" s="21"/>
      <c r="K2028" s="21"/>
      <c r="L2028" s="21"/>
      <c r="M2028" s="21"/>
      <c r="N2028" s="22">
        <f t="shared" si="2"/>
        <v>46206</v>
      </c>
      <c r="O2028" s="23">
        <f>'RESOLUCIONES EPG'!$N2028-'RESOLUCIONES EPG'!$D2028</f>
        <v>3979</v>
      </c>
    </row>
    <row r="2029" ht="16.5" customHeight="1">
      <c r="A2029" s="58" t="str">
        <f>'RESOLUCIONES 2015'!A4334:H4334</f>
        <v/>
      </c>
      <c r="B2029" s="34" t="s">
        <v>308</v>
      </c>
      <c r="C2029" s="24">
        <v>230.174765812713</v>
      </c>
      <c r="D2029" s="35">
        <v>42228.0</v>
      </c>
      <c r="E2029" s="33" t="s">
        <v>309</v>
      </c>
      <c r="F2029" s="35"/>
      <c r="G2029" s="33" t="s">
        <v>182</v>
      </c>
      <c r="H2029" s="27" t="s">
        <v>502</v>
      </c>
      <c r="I2029" s="28"/>
      <c r="J2029" s="21"/>
      <c r="K2029" s="21"/>
      <c r="L2029" s="21"/>
      <c r="M2029" s="21"/>
      <c r="N2029" s="22">
        <f t="shared" si="2"/>
        <v>46206</v>
      </c>
      <c r="O2029" s="23">
        <f>'RESOLUCIONES EPG'!$N2029-'RESOLUCIONES EPG'!$D2029</f>
        <v>3978</v>
      </c>
    </row>
    <row r="2030" ht="16.5" customHeight="1">
      <c r="A2030" s="103" t="str">
        <f>'RESOLUCIONES 2015'!A4333:H4333</f>
        <v/>
      </c>
      <c r="B2030" s="34" t="s">
        <v>310</v>
      </c>
      <c r="C2030" s="24">
        <v>230.099035275967</v>
      </c>
      <c r="D2030" s="35">
        <v>42228.0</v>
      </c>
      <c r="E2030" s="33" t="s">
        <v>374</v>
      </c>
      <c r="F2030" s="35"/>
      <c r="G2030" s="33" t="s">
        <v>182</v>
      </c>
      <c r="H2030" s="27" t="s">
        <v>609</v>
      </c>
      <c r="I2030" s="28"/>
      <c r="J2030" s="21"/>
      <c r="K2030" s="21"/>
      <c r="L2030" s="21"/>
      <c r="M2030" s="21"/>
      <c r="N2030" s="22">
        <f t="shared" si="2"/>
        <v>46206</v>
      </c>
      <c r="O2030" s="23">
        <f>'RESOLUCIONES EPG'!$N2030-'RESOLUCIONES EPG'!$D2030</f>
        <v>3978</v>
      </c>
    </row>
    <row r="2031" ht="16.5" customHeight="1">
      <c r="A2031" s="103" t="str">
        <f>'RESOLUCIONES 2015'!A4332:H4332</f>
        <v/>
      </c>
      <c r="B2031" s="34" t="s">
        <v>313</v>
      </c>
      <c r="C2031" s="24">
        <v>230.023304739221</v>
      </c>
      <c r="D2031" s="35">
        <v>42228.0</v>
      </c>
      <c r="E2031" s="33" t="s">
        <v>345</v>
      </c>
      <c r="F2031" s="35"/>
      <c r="G2031" s="33" t="s">
        <v>182</v>
      </c>
      <c r="H2031" s="27" t="s">
        <v>502</v>
      </c>
      <c r="I2031" s="28"/>
      <c r="J2031" s="21"/>
      <c r="K2031" s="21"/>
      <c r="L2031" s="21"/>
      <c r="M2031" s="21"/>
      <c r="N2031" s="22">
        <f t="shared" si="2"/>
        <v>46206</v>
      </c>
      <c r="O2031" s="23">
        <f>'RESOLUCIONES EPG'!$N2031-'RESOLUCIONES EPG'!$D2031</f>
        <v>3978</v>
      </c>
    </row>
    <row r="2032" ht="16.5" customHeight="1">
      <c r="A2032" s="58" t="str">
        <f>'RESOLUCIONES 2015'!A4339:H4339</f>
        <v/>
      </c>
      <c r="B2032" s="34" t="s">
        <v>2224</v>
      </c>
      <c r="C2032" s="24">
        <v>229.947574202474</v>
      </c>
      <c r="D2032" s="35">
        <v>42228.0</v>
      </c>
      <c r="E2032" s="33" t="s">
        <v>460</v>
      </c>
      <c r="F2032" s="35"/>
      <c r="G2032" s="33" t="s">
        <v>28</v>
      </c>
      <c r="H2032" s="27" t="s">
        <v>611</v>
      </c>
      <c r="I2032" s="38">
        <v>42249.0</v>
      </c>
      <c r="J2032" s="21"/>
      <c r="K2032" s="21"/>
      <c r="L2032" s="21"/>
      <c r="M2032" s="21"/>
      <c r="N2032" s="22">
        <f t="shared" si="2"/>
        <v>46206</v>
      </c>
      <c r="O2032" s="23">
        <f>'RESOLUCIONES EPG'!$N2032-'RESOLUCIONES EPG'!$D2032</f>
        <v>3978</v>
      </c>
    </row>
    <row r="2033" ht="16.5" customHeight="1">
      <c r="A2033" s="58" t="str">
        <f>'RESOLUCIONES 2015'!A4337:H4337</f>
        <v/>
      </c>
      <c r="B2033" s="34" t="s">
        <v>316</v>
      </c>
      <c r="C2033" s="24">
        <v>229.871843665728</v>
      </c>
      <c r="D2033" s="35">
        <v>42228.0</v>
      </c>
      <c r="E2033" s="33" t="s">
        <v>317</v>
      </c>
      <c r="F2033" s="35"/>
      <c r="G2033" s="33" t="s">
        <v>182</v>
      </c>
      <c r="H2033" s="27" t="s">
        <v>612</v>
      </c>
      <c r="I2033" s="28"/>
      <c r="J2033" s="21"/>
      <c r="K2033" s="21"/>
      <c r="L2033" s="21"/>
      <c r="M2033" s="21"/>
      <c r="N2033" s="22">
        <f t="shared" si="2"/>
        <v>46206</v>
      </c>
      <c r="O2033" s="23">
        <f>'RESOLUCIONES EPG'!$N2033-'RESOLUCIONES EPG'!$D2033</f>
        <v>3978</v>
      </c>
    </row>
    <row r="2034" ht="16.5" customHeight="1">
      <c r="A2034" s="58" t="str">
        <f>'RESOLUCIONES 2015'!A4336:H4336</f>
        <v/>
      </c>
      <c r="B2034" s="39" t="s">
        <v>323</v>
      </c>
      <c r="C2034" s="40">
        <v>229.796113128982</v>
      </c>
      <c r="D2034" s="41">
        <v>42228.0</v>
      </c>
      <c r="E2034" s="42" t="s">
        <v>324</v>
      </c>
      <c r="F2034" s="41"/>
      <c r="G2034" s="42" t="s">
        <v>182</v>
      </c>
      <c r="H2034" s="27" t="s">
        <v>613</v>
      </c>
      <c r="I2034" s="28" t="s">
        <v>614</v>
      </c>
      <c r="J2034" s="21"/>
      <c r="K2034" s="21"/>
      <c r="L2034" s="21"/>
      <c r="M2034" s="21"/>
      <c r="N2034" s="22">
        <f t="shared" si="2"/>
        <v>46206</v>
      </c>
      <c r="O2034" s="23">
        <f>'RESOLUCIONES EPG'!$N2034-'RESOLUCIONES EPG'!$D2034</f>
        <v>3978</v>
      </c>
    </row>
    <row r="2035" ht="16.5" customHeight="1">
      <c r="A2035" s="103" t="str">
        <f>'RESOLUCIONES 2015'!A4335:H4335</f>
        <v/>
      </c>
      <c r="B2035" s="34" t="s">
        <v>329</v>
      </c>
      <c r="C2035" s="24">
        <v>229.720382592236</v>
      </c>
      <c r="D2035" s="35">
        <v>42228.0</v>
      </c>
      <c r="E2035" s="33" t="s">
        <v>615</v>
      </c>
      <c r="F2035" s="35"/>
      <c r="G2035" s="33" t="s">
        <v>182</v>
      </c>
      <c r="H2035" s="27" t="s">
        <v>609</v>
      </c>
      <c r="I2035" s="28"/>
      <c r="J2035" s="21"/>
      <c r="K2035" s="21"/>
      <c r="L2035" s="21"/>
      <c r="M2035" s="21"/>
      <c r="N2035" s="22">
        <f t="shared" si="2"/>
        <v>46206</v>
      </c>
      <c r="O2035" s="23">
        <f>'RESOLUCIONES EPG'!$N2035-'RESOLUCIONES EPG'!$D2035</f>
        <v>3978</v>
      </c>
    </row>
    <row r="2036" ht="16.5" customHeight="1">
      <c r="A2036" s="58" t="str">
        <f>'RESOLUCIONES 2015'!A4338:H4338</f>
        <v/>
      </c>
      <c r="B2036" s="34" t="s">
        <v>332</v>
      </c>
      <c r="C2036" s="24">
        <v>229.64465205549</v>
      </c>
      <c r="D2036" s="35">
        <v>42228.0</v>
      </c>
      <c r="E2036" s="33" t="s">
        <v>385</v>
      </c>
      <c r="F2036" s="35"/>
      <c r="G2036" s="33" t="s">
        <v>182</v>
      </c>
      <c r="H2036" s="27" t="s">
        <v>609</v>
      </c>
      <c r="I2036" s="28"/>
      <c r="J2036" s="21"/>
      <c r="K2036" s="21"/>
      <c r="L2036" s="21"/>
      <c r="M2036" s="21"/>
      <c r="N2036" s="22">
        <f t="shared" si="2"/>
        <v>46206</v>
      </c>
      <c r="O2036" s="23">
        <f>'RESOLUCIONES EPG'!$N2036-'RESOLUCIONES EPG'!$D2036</f>
        <v>3978</v>
      </c>
    </row>
    <row r="2037" ht="16.5" customHeight="1">
      <c r="A2037" s="58" t="str">
        <f>'RESOLUCIONES 2015'!A4341:H4341</f>
        <v/>
      </c>
      <c r="B2037" s="34" t="s">
        <v>334</v>
      </c>
      <c r="C2037" s="24">
        <v>229.568921518744</v>
      </c>
      <c r="D2037" s="35">
        <v>42228.0</v>
      </c>
      <c r="E2037" s="33" t="s">
        <v>401</v>
      </c>
      <c r="F2037" s="35"/>
      <c r="G2037" s="33" t="s">
        <v>182</v>
      </c>
      <c r="H2037" s="27" t="s">
        <v>502</v>
      </c>
      <c r="I2037" s="28"/>
      <c r="J2037" s="21"/>
      <c r="K2037" s="21"/>
      <c r="L2037" s="21"/>
      <c r="M2037" s="21"/>
      <c r="N2037" s="22">
        <f t="shared" si="2"/>
        <v>46206</v>
      </c>
      <c r="O2037" s="23">
        <f>'RESOLUCIONES EPG'!$N2037-'RESOLUCIONES EPG'!$D2037</f>
        <v>3978</v>
      </c>
    </row>
    <row r="2038" ht="16.5" customHeight="1">
      <c r="A2038" s="58" t="str">
        <f>'RESOLUCIONES 2015'!A4342:H4342</f>
        <v/>
      </c>
      <c r="B2038" s="34" t="s">
        <v>2225</v>
      </c>
      <c r="C2038" s="24">
        <v>229.493190981998</v>
      </c>
      <c r="D2038" s="35">
        <v>42229.0</v>
      </c>
      <c r="E2038" s="33" t="s">
        <v>54</v>
      </c>
      <c r="F2038" s="35"/>
      <c r="G2038" s="33" t="s">
        <v>28</v>
      </c>
      <c r="H2038" s="27" t="s">
        <v>617</v>
      </c>
      <c r="I2038" s="28"/>
      <c r="J2038" s="21"/>
      <c r="K2038" s="21"/>
      <c r="L2038" s="21"/>
      <c r="M2038" s="21"/>
      <c r="N2038" s="22">
        <f t="shared" si="2"/>
        <v>46206</v>
      </c>
      <c r="O2038" s="23">
        <f>'RESOLUCIONES EPG'!$N2038-'RESOLUCIONES EPG'!$D2038</f>
        <v>3977</v>
      </c>
    </row>
    <row r="2039" ht="16.5" customHeight="1">
      <c r="A2039" s="100" t="str">
        <f>'RESOLUCIONES 2015'!A4340:H4340</f>
        <v/>
      </c>
      <c r="B2039" s="34" t="s">
        <v>2226</v>
      </c>
      <c r="C2039" s="24">
        <v>229.417460445252</v>
      </c>
      <c r="D2039" s="35">
        <v>42229.0</v>
      </c>
      <c r="E2039" s="33" t="s">
        <v>619</v>
      </c>
      <c r="F2039" s="35"/>
      <c r="G2039" s="33" t="s">
        <v>28</v>
      </c>
      <c r="H2039" s="27" t="s">
        <v>528</v>
      </c>
      <c r="I2039" s="28"/>
      <c r="J2039" s="21"/>
      <c r="K2039" s="21"/>
      <c r="L2039" s="21"/>
      <c r="M2039" s="21"/>
      <c r="N2039" s="22">
        <f t="shared" si="2"/>
        <v>46206</v>
      </c>
      <c r="O2039" s="23">
        <f>'RESOLUCIONES EPG'!$N2039-'RESOLUCIONES EPG'!$D2039</f>
        <v>3977</v>
      </c>
    </row>
    <row r="2040" ht="16.5" customHeight="1">
      <c r="A2040" s="101" t="str">
        <f>'RESOLUCIONES 2015'!A4343:H4343</f>
        <v/>
      </c>
      <c r="B2040" s="34"/>
      <c r="C2040" s="24">
        <v>229.341729908506</v>
      </c>
      <c r="D2040" s="35">
        <v>42229.0</v>
      </c>
      <c r="E2040" s="33" t="s">
        <v>620</v>
      </c>
      <c r="F2040" s="35"/>
      <c r="G2040" s="33" t="s">
        <v>621</v>
      </c>
      <c r="H2040" s="27" t="s">
        <v>2227</v>
      </c>
      <c r="I2040" s="28"/>
      <c r="J2040" s="21"/>
      <c r="K2040" s="21"/>
      <c r="L2040" s="21"/>
      <c r="M2040" s="21"/>
      <c r="N2040" s="22">
        <f t="shared" si="2"/>
        <v>46206</v>
      </c>
      <c r="O2040" s="23">
        <f>'RESOLUCIONES EPG'!$N2040-'RESOLUCIONES EPG'!$D2040</f>
        <v>3977</v>
      </c>
    </row>
    <row r="2041" ht="16.5" customHeight="1">
      <c r="A2041" s="100" t="str">
        <f>'RESOLUCIONES 2015'!A4345:H4345</f>
        <v/>
      </c>
      <c r="B2041" s="34" t="s">
        <v>2228</v>
      </c>
      <c r="C2041" s="24">
        <v>229.26599937176</v>
      </c>
      <c r="D2041" s="35">
        <v>42230.0</v>
      </c>
      <c r="E2041" s="33" t="s">
        <v>488</v>
      </c>
      <c r="F2041" s="35"/>
      <c r="G2041" s="33" t="s">
        <v>50</v>
      </c>
      <c r="H2041" s="27" t="s">
        <v>534</v>
      </c>
      <c r="I2041" s="28"/>
      <c r="J2041" s="21"/>
      <c r="K2041" s="21"/>
      <c r="L2041" s="21"/>
      <c r="M2041" s="21"/>
      <c r="N2041" s="22">
        <f t="shared" si="2"/>
        <v>46206</v>
      </c>
      <c r="O2041" s="23">
        <f>'RESOLUCIONES EPG'!$N2041-'RESOLUCIONES EPG'!$D2041</f>
        <v>3976</v>
      </c>
    </row>
    <row r="2042" ht="16.5" customHeight="1">
      <c r="A2042" s="103" t="str">
        <f>'RESOLUCIONES 2015'!A4344:H4344</f>
        <v/>
      </c>
      <c r="B2042" s="34"/>
      <c r="C2042" s="24">
        <v>229.190268835014</v>
      </c>
      <c r="D2042" s="35">
        <v>42233.0</v>
      </c>
      <c r="E2042" s="33" t="s">
        <v>623</v>
      </c>
      <c r="F2042" s="35"/>
      <c r="G2042" s="33" t="s">
        <v>18</v>
      </c>
      <c r="H2042" s="27" t="s">
        <v>601</v>
      </c>
      <c r="I2042" s="28"/>
      <c r="J2042" s="21"/>
      <c r="K2042" s="21"/>
      <c r="L2042" s="21"/>
      <c r="M2042" s="21"/>
      <c r="N2042" s="22">
        <f t="shared" si="2"/>
        <v>46206</v>
      </c>
      <c r="O2042" s="23">
        <f>'RESOLUCIONES EPG'!$N2042-'RESOLUCIONES EPG'!$D2042</f>
        <v>3973</v>
      </c>
    </row>
    <row r="2043" ht="16.5" customHeight="1">
      <c r="A2043" s="58" t="str">
        <f>'RESOLUCIONES 2015'!A4347:H4347</f>
        <v/>
      </c>
      <c r="B2043" s="34" t="s">
        <v>2229</v>
      </c>
      <c r="C2043" s="24">
        <v>229.114538298268</v>
      </c>
      <c r="D2043" s="35">
        <v>42233.0</v>
      </c>
      <c r="E2043" s="33" t="s">
        <v>172</v>
      </c>
      <c r="F2043" s="35"/>
      <c r="G2043" s="33" t="s">
        <v>28</v>
      </c>
      <c r="H2043" s="27" t="s">
        <v>624</v>
      </c>
      <c r="I2043" s="28"/>
      <c r="J2043" s="21"/>
      <c r="K2043" s="21"/>
      <c r="L2043" s="21"/>
      <c r="M2043" s="21"/>
      <c r="N2043" s="22">
        <f t="shared" si="2"/>
        <v>46206</v>
      </c>
      <c r="O2043" s="23">
        <f>'RESOLUCIONES EPG'!$N2043-'RESOLUCIONES EPG'!$D2043</f>
        <v>3973</v>
      </c>
    </row>
    <row r="2044" ht="16.5" customHeight="1">
      <c r="A2044" s="103" t="str">
        <f>'RESOLUCIONES 2015'!A4346:H4346</f>
        <v/>
      </c>
      <c r="B2044" s="34" t="s">
        <v>2230</v>
      </c>
      <c r="C2044" s="24">
        <v>229.038807761522</v>
      </c>
      <c r="D2044" s="35">
        <v>42233.0</v>
      </c>
      <c r="E2044" s="33" t="s">
        <v>626</v>
      </c>
      <c r="F2044" s="35"/>
      <c r="G2044" s="33" t="s">
        <v>18</v>
      </c>
      <c r="H2044" s="27" t="s">
        <v>601</v>
      </c>
      <c r="I2044" s="28"/>
      <c r="J2044" s="21"/>
      <c r="K2044" s="21"/>
      <c r="L2044" s="21"/>
      <c r="M2044" s="21"/>
      <c r="N2044" s="22">
        <f t="shared" si="2"/>
        <v>46206</v>
      </c>
      <c r="O2044" s="23">
        <f>'RESOLUCIONES EPG'!$N2044-'RESOLUCIONES EPG'!$D2044</f>
        <v>3973</v>
      </c>
    </row>
    <row r="2045" ht="16.5" customHeight="1">
      <c r="A2045" s="103" t="str">
        <f>'RESOLUCIONES 2015'!A4351:H4351</f>
        <v/>
      </c>
      <c r="B2045" s="34"/>
      <c r="C2045" s="24">
        <v>228.963077224776</v>
      </c>
      <c r="D2045" s="35">
        <v>42233.0</v>
      </c>
      <c r="E2045" s="33" t="s">
        <v>627</v>
      </c>
      <c r="F2045" s="35"/>
      <c r="G2045" s="33" t="s">
        <v>18</v>
      </c>
      <c r="H2045" s="27" t="s">
        <v>628</v>
      </c>
      <c r="I2045" s="38">
        <v>42245.0</v>
      </c>
      <c r="J2045" s="21"/>
      <c r="K2045" s="21"/>
      <c r="L2045" s="21"/>
      <c r="M2045" s="21"/>
      <c r="N2045" s="22">
        <f t="shared" si="2"/>
        <v>46206</v>
      </c>
      <c r="O2045" s="23">
        <f>'RESOLUCIONES EPG'!$N2045-'RESOLUCIONES EPG'!$D2045</f>
        <v>3973</v>
      </c>
    </row>
    <row r="2046" ht="16.5" customHeight="1">
      <c r="A2046" s="101" t="str">
        <f>'RESOLUCIONES 2015'!A4350:H4350</f>
        <v/>
      </c>
      <c r="B2046" s="34" t="s">
        <v>2231</v>
      </c>
      <c r="C2046" s="24">
        <v>228.88734668803</v>
      </c>
      <c r="D2046" s="35">
        <v>42233.0</v>
      </c>
      <c r="E2046" s="33" t="s">
        <v>573</v>
      </c>
      <c r="F2046" s="35"/>
      <c r="G2046" s="33" t="s">
        <v>37</v>
      </c>
      <c r="H2046" s="27" t="s">
        <v>630</v>
      </c>
      <c r="I2046" s="28"/>
      <c r="J2046" s="21"/>
      <c r="K2046" s="21"/>
      <c r="L2046" s="21"/>
      <c r="M2046" s="21"/>
      <c r="N2046" s="22">
        <f t="shared" si="2"/>
        <v>46206</v>
      </c>
      <c r="O2046" s="23">
        <f>'RESOLUCIONES EPG'!$N2046-'RESOLUCIONES EPG'!$D2046</f>
        <v>3973</v>
      </c>
    </row>
    <row r="2047" ht="16.5" customHeight="1">
      <c r="A2047" s="58" t="str">
        <f>'RESOLUCIONES 2015'!A4353:H4353</f>
        <v/>
      </c>
      <c r="B2047" s="34" t="s">
        <v>631</v>
      </c>
      <c r="C2047" s="24">
        <v>228.811616151284</v>
      </c>
      <c r="D2047" s="35">
        <v>42233.0</v>
      </c>
      <c r="E2047" s="33" t="s">
        <v>632</v>
      </c>
      <c r="F2047" s="35"/>
      <c r="G2047" s="33" t="s">
        <v>633</v>
      </c>
      <c r="H2047" s="27" t="s">
        <v>634</v>
      </c>
      <c r="I2047" s="28"/>
      <c r="J2047" s="21"/>
      <c r="K2047" s="21"/>
      <c r="L2047" s="21"/>
      <c r="M2047" s="21"/>
      <c r="N2047" s="22">
        <f t="shared" si="2"/>
        <v>46206</v>
      </c>
      <c r="O2047" s="23">
        <f>'RESOLUCIONES EPG'!$N2047-'RESOLUCIONES EPG'!$D2047</f>
        <v>3973</v>
      </c>
    </row>
    <row r="2048" ht="16.5" customHeight="1">
      <c r="A2048" s="103" t="str">
        <f>'RESOLUCIONES 2015'!A4352:H4352</f>
        <v/>
      </c>
      <c r="B2048" s="34" t="s">
        <v>2232</v>
      </c>
      <c r="C2048" s="24">
        <v>228.735885614538</v>
      </c>
      <c r="D2048" s="35">
        <v>42233.0</v>
      </c>
      <c r="E2048" s="33" t="s">
        <v>636</v>
      </c>
      <c r="F2048" s="35"/>
      <c r="G2048" s="33" t="s">
        <v>637</v>
      </c>
      <c r="H2048" s="27"/>
      <c r="I2048" s="28"/>
      <c r="J2048" s="21"/>
      <c r="K2048" s="21"/>
      <c r="L2048" s="21"/>
      <c r="M2048" s="21"/>
      <c r="N2048" s="22">
        <f t="shared" si="2"/>
        <v>46206</v>
      </c>
      <c r="O2048" s="23">
        <f>'RESOLUCIONES EPG'!$N2048-'RESOLUCIONES EPG'!$D2048</f>
        <v>3973</v>
      </c>
    </row>
    <row r="2049" ht="16.5" customHeight="1">
      <c r="A2049" s="101" t="str">
        <f>'RESOLUCIONES 2015'!A4354:H4354</f>
        <v/>
      </c>
      <c r="B2049" s="34"/>
      <c r="C2049" s="24">
        <v>228.660155077792</v>
      </c>
      <c r="D2049" s="35">
        <v>42233.0</v>
      </c>
      <c r="E2049" s="33" t="s">
        <v>638</v>
      </c>
      <c r="F2049" s="35"/>
      <c r="G2049" s="33" t="s">
        <v>18</v>
      </c>
      <c r="H2049" s="27" t="s">
        <v>639</v>
      </c>
      <c r="I2049" s="28"/>
      <c r="J2049" s="21"/>
      <c r="K2049" s="21"/>
      <c r="L2049" s="21"/>
      <c r="M2049" s="21"/>
      <c r="N2049" s="22">
        <f t="shared" si="2"/>
        <v>46206</v>
      </c>
      <c r="O2049" s="23">
        <f>'RESOLUCIONES EPG'!$N2049-'RESOLUCIONES EPG'!$D2049</f>
        <v>3973</v>
      </c>
    </row>
    <row r="2050" ht="16.5" customHeight="1">
      <c r="A2050" s="58" t="str">
        <f>'RESOLUCIONES 2015'!A4358:H4358</f>
        <v/>
      </c>
      <c r="B2050" s="34" t="s">
        <v>306</v>
      </c>
      <c r="C2050" s="24">
        <v>228.584424541045</v>
      </c>
      <c r="D2050" s="35">
        <v>42234.0</v>
      </c>
      <c r="E2050" s="33" t="s">
        <v>307</v>
      </c>
      <c r="F2050" s="35"/>
      <c r="G2050" s="33" t="s">
        <v>182</v>
      </c>
      <c r="H2050" s="27" t="s">
        <v>521</v>
      </c>
      <c r="I2050" s="28"/>
      <c r="J2050" s="21"/>
      <c r="K2050" s="21"/>
      <c r="L2050" s="21"/>
      <c r="M2050" s="21"/>
      <c r="N2050" s="22">
        <f t="shared" si="2"/>
        <v>46206</v>
      </c>
      <c r="O2050" s="23">
        <f>'RESOLUCIONES EPG'!$N2050-'RESOLUCIONES EPG'!$D2050</f>
        <v>3972</v>
      </c>
    </row>
    <row r="2051" ht="16.5" customHeight="1">
      <c r="A2051" s="58" t="str">
        <f>'RESOLUCIONES 2015'!A4359:H4359</f>
        <v/>
      </c>
      <c r="B2051" s="34" t="s">
        <v>312</v>
      </c>
      <c r="C2051" s="24">
        <v>228.508694004299</v>
      </c>
      <c r="D2051" s="35">
        <v>42234.0</v>
      </c>
      <c r="E2051" s="33" t="s">
        <v>296</v>
      </c>
      <c r="F2051" s="35"/>
      <c r="G2051" s="33" t="s">
        <v>182</v>
      </c>
      <c r="H2051" s="27" t="s">
        <v>613</v>
      </c>
      <c r="I2051" s="28"/>
      <c r="J2051" s="21"/>
      <c r="K2051" s="21"/>
      <c r="L2051" s="21"/>
      <c r="M2051" s="21"/>
      <c r="N2051" s="22">
        <f t="shared" si="2"/>
        <v>46206</v>
      </c>
      <c r="O2051" s="23">
        <f>'RESOLUCIONES EPG'!$N2051-'RESOLUCIONES EPG'!$D2051</f>
        <v>3972</v>
      </c>
    </row>
    <row r="2052" ht="16.5" customHeight="1">
      <c r="A2052" s="101" t="str">
        <f>'RESOLUCIONES 2015'!A4356:H4356</f>
        <v/>
      </c>
      <c r="B2052" s="34" t="s">
        <v>320</v>
      </c>
      <c r="C2052" s="24">
        <v>228.432963467553</v>
      </c>
      <c r="D2052" s="35">
        <v>42234.0</v>
      </c>
      <c r="E2052" s="33" t="s">
        <v>322</v>
      </c>
      <c r="F2052" s="35"/>
      <c r="G2052" s="33" t="s">
        <v>182</v>
      </c>
      <c r="H2052" s="27" t="s">
        <v>613</v>
      </c>
      <c r="I2052" s="28"/>
      <c r="J2052" s="21"/>
      <c r="K2052" s="21"/>
      <c r="L2052" s="21"/>
      <c r="M2052" s="21"/>
      <c r="N2052" s="22">
        <f t="shared" si="2"/>
        <v>46206</v>
      </c>
      <c r="O2052" s="23">
        <f>'RESOLUCIONES EPG'!$N2052-'RESOLUCIONES EPG'!$D2052</f>
        <v>3972</v>
      </c>
    </row>
    <row r="2053" ht="16.5" customHeight="1">
      <c r="A2053" s="101" t="str">
        <f>'RESOLUCIONES 2015'!A4355:H4355</f>
        <v/>
      </c>
      <c r="B2053" s="34" t="s">
        <v>325</v>
      </c>
      <c r="C2053" s="24">
        <v>228.357232930807</v>
      </c>
      <c r="D2053" s="35">
        <v>42234.0</v>
      </c>
      <c r="E2053" s="33" t="s">
        <v>326</v>
      </c>
      <c r="F2053" s="35"/>
      <c r="G2053" s="33" t="s">
        <v>182</v>
      </c>
      <c r="H2053" s="27" t="s">
        <v>613</v>
      </c>
      <c r="I2053" s="28"/>
      <c r="J2053" s="21"/>
      <c r="K2053" s="21"/>
      <c r="L2053" s="21"/>
      <c r="M2053" s="21"/>
      <c r="N2053" s="22">
        <f t="shared" si="2"/>
        <v>46206</v>
      </c>
      <c r="O2053" s="23">
        <f>'RESOLUCIONES EPG'!$N2053-'RESOLUCIONES EPG'!$D2053</f>
        <v>3972</v>
      </c>
    </row>
    <row r="2054" ht="16.5" customHeight="1">
      <c r="A2054" s="58" t="str">
        <f>'RESOLUCIONES 2015'!A4357:H4357</f>
        <v/>
      </c>
      <c r="B2054" s="34" t="s">
        <v>327</v>
      </c>
      <c r="C2054" s="24">
        <v>228.281502394061</v>
      </c>
      <c r="D2054" s="35">
        <v>42234.0</v>
      </c>
      <c r="E2054" s="33" t="s">
        <v>328</v>
      </c>
      <c r="F2054" s="35"/>
      <c r="G2054" s="33" t="s">
        <v>182</v>
      </c>
      <c r="H2054" s="27" t="s">
        <v>521</v>
      </c>
      <c r="I2054" s="28"/>
      <c r="J2054" s="21"/>
      <c r="K2054" s="21"/>
      <c r="L2054" s="21"/>
      <c r="M2054" s="21"/>
      <c r="N2054" s="22">
        <f t="shared" si="2"/>
        <v>46206</v>
      </c>
      <c r="O2054" s="23">
        <f>'RESOLUCIONES EPG'!$N2054-'RESOLUCIONES EPG'!$D2054</f>
        <v>3972</v>
      </c>
    </row>
    <row r="2055" ht="16.5" customHeight="1">
      <c r="A2055" s="58" t="str">
        <f>'RESOLUCIONES 2015'!A4367:H4367</f>
        <v/>
      </c>
      <c r="B2055" s="34" t="s">
        <v>259</v>
      </c>
      <c r="C2055" s="24">
        <v>228.205771857315</v>
      </c>
      <c r="D2055" s="35">
        <v>42234.0</v>
      </c>
      <c r="E2055" s="33" t="s">
        <v>260</v>
      </c>
      <c r="F2055" s="35"/>
      <c r="G2055" s="43" t="s">
        <v>182</v>
      </c>
      <c r="H2055" s="27" t="s">
        <v>640</v>
      </c>
      <c r="I2055" s="44" t="s">
        <v>641</v>
      </c>
      <c r="J2055" s="21"/>
      <c r="K2055" s="21"/>
      <c r="L2055" s="21"/>
      <c r="M2055" s="21"/>
      <c r="N2055" s="22">
        <f t="shared" si="2"/>
        <v>46206</v>
      </c>
      <c r="O2055" s="23">
        <f>'RESOLUCIONES EPG'!$N2055-'RESOLUCIONES EPG'!$D2055</f>
        <v>3972</v>
      </c>
    </row>
    <row r="2056" ht="16.5" customHeight="1">
      <c r="A2056" s="58" t="str">
        <f>'RESOLUCIONES 2015'!A4364:H4364</f>
        <v/>
      </c>
      <c r="B2056" s="34" t="s">
        <v>642</v>
      </c>
      <c r="C2056" s="24">
        <v>228.130041320569</v>
      </c>
      <c r="D2056" s="35">
        <v>42235.0</v>
      </c>
      <c r="E2056" s="33" t="s">
        <v>643</v>
      </c>
      <c r="F2056" s="35"/>
      <c r="G2056" s="33" t="s">
        <v>18</v>
      </c>
      <c r="H2056" s="27" t="s">
        <v>644</v>
      </c>
      <c r="I2056" s="28"/>
      <c r="J2056" s="21"/>
      <c r="K2056" s="21"/>
      <c r="L2056" s="21"/>
      <c r="M2056" s="21"/>
      <c r="N2056" s="22">
        <f t="shared" si="2"/>
        <v>46206</v>
      </c>
      <c r="O2056" s="23">
        <f>'RESOLUCIONES EPG'!$N2056-'RESOLUCIONES EPG'!$D2056</f>
        <v>3971</v>
      </c>
    </row>
    <row r="2057" ht="16.5" customHeight="1">
      <c r="A2057" s="103" t="str">
        <f>'RESOLUCIONES 2015'!A4370:H4370</f>
        <v/>
      </c>
      <c r="B2057" s="34" t="s">
        <v>645</v>
      </c>
      <c r="C2057" s="24">
        <v>228.054310783823</v>
      </c>
      <c r="D2057" s="35">
        <v>42235.0</v>
      </c>
      <c r="E2057" s="33" t="s">
        <v>646</v>
      </c>
      <c r="F2057" s="35"/>
      <c r="G2057" s="33" t="s">
        <v>647</v>
      </c>
      <c r="H2057" s="27" t="s">
        <v>648</v>
      </c>
      <c r="I2057" s="28"/>
      <c r="J2057" s="21"/>
      <c r="K2057" s="21"/>
      <c r="L2057" s="21"/>
      <c r="M2057" s="21"/>
      <c r="N2057" s="22">
        <f t="shared" si="2"/>
        <v>46206</v>
      </c>
      <c r="O2057" s="23">
        <f>'RESOLUCIONES EPG'!$N2057-'RESOLUCIONES EPG'!$D2057</f>
        <v>3971</v>
      </c>
    </row>
    <row r="2058" ht="16.5" customHeight="1">
      <c r="A2058" s="58" t="str">
        <f>'RESOLUCIONES 2015'!A4365:H4365</f>
        <v/>
      </c>
      <c r="B2058" s="34" t="s">
        <v>649</v>
      </c>
      <c r="C2058" s="24">
        <v>227.978580247077</v>
      </c>
      <c r="D2058" s="35">
        <v>42235.0</v>
      </c>
      <c r="E2058" s="33" t="s">
        <v>650</v>
      </c>
      <c r="F2058" s="35"/>
      <c r="G2058" s="33" t="s">
        <v>18</v>
      </c>
      <c r="H2058" s="27" t="s">
        <v>651</v>
      </c>
      <c r="I2058" s="28"/>
      <c r="J2058" s="21"/>
      <c r="K2058" s="21"/>
      <c r="L2058" s="21"/>
      <c r="M2058" s="21"/>
      <c r="N2058" s="22">
        <f t="shared" si="2"/>
        <v>46206</v>
      </c>
      <c r="O2058" s="23">
        <f>'RESOLUCIONES EPG'!$N2058-'RESOLUCIONES EPG'!$D2058</f>
        <v>3971</v>
      </c>
    </row>
    <row r="2059" ht="16.5" customHeight="1">
      <c r="A2059" s="101" t="str">
        <f>'RESOLUCIONES 2015'!A4368:H4368</f>
        <v/>
      </c>
      <c r="B2059" s="34" t="s">
        <v>652</v>
      </c>
      <c r="C2059" s="24">
        <v>227.902849710331</v>
      </c>
      <c r="D2059" s="35">
        <v>42235.0</v>
      </c>
      <c r="E2059" s="33" t="s">
        <v>653</v>
      </c>
      <c r="F2059" s="35"/>
      <c r="G2059" s="33" t="s">
        <v>182</v>
      </c>
      <c r="H2059" s="27" t="s">
        <v>654</v>
      </c>
      <c r="I2059" s="28"/>
      <c r="J2059" s="21"/>
      <c r="K2059" s="21"/>
      <c r="L2059" s="21"/>
      <c r="M2059" s="21"/>
      <c r="N2059" s="22">
        <f t="shared" si="2"/>
        <v>46206</v>
      </c>
      <c r="O2059" s="23">
        <f>'RESOLUCIONES EPG'!$N2059-'RESOLUCIONES EPG'!$D2059</f>
        <v>3971</v>
      </c>
    </row>
    <row r="2060" ht="16.5" customHeight="1">
      <c r="A2060" s="58" t="str">
        <f>'RESOLUCIONES 2015'!A4366:H4366</f>
        <v/>
      </c>
      <c r="B2060" s="34" t="s">
        <v>330</v>
      </c>
      <c r="C2060" s="24">
        <v>227.827119173585</v>
      </c>
      <c r="D2060" s="35">
        <v>42235.0</v>
      </c>
      <c r="E2060" s="33" t="s">
        <v>331</v>
      </c>
      <c r="F2060" s="35"/>
      <c r="G2060" s="33" t="s">
        <v>182</v>
      </c>
      <c r="H2060" s="27" t="s">
        <v>521</v>
      </c>
      <c r="I2060" s="28"/>
      <c r="J2060" s="21"/>
      <c r="K2060" s="21"/>
      <c r="L2060" s="21"/>
      <c r="M2060" s="21"/>
      <c r="N2060" s="22">
        <f t="shared" si="2"/>
        <v>46206</v>
      </c>
      <c r="O2060" s="23">
        <f>'RESOLUCIONES EPG'!$N2060-'RESOLUCIONES EPG'!$D2060</f>
        <v>3971</v>
      </c>
    </row>
    <row r="2061" ht="16.5" customHeight="1">
      <c r="A2061" s="101" t="str">
        <f>'RESOLUCIONES 2015'!A4369:H4369</f>
        <v/>
      </c>
      <c r="B2061" s="34" t="s">
        <v>2233</v>
      </c>
      <c r="C2061" s="24">
        <v>227.751388636839</v>
      </c>
      <c r="D2061" s="35">
        <v>42235.0</v>
      </c>
      <c r="E2061" s="33" t="s">
        <v>656</v>
      </c>
      <c r="F2061" s="35"/>
      <c r="G2061" s="33" t="s">
        <v>28</v>
      </c>
      <c r="H2061" s="27" t="s">
        <v>657</v>
      </c>
      <c r="I2061" s="28"/>
      <c r="J2061" s="21"/>
      <c r="K2061" s="21"/>
      <c r="L2061" s="21"/>
      <c r="M2061" s="21"/>
      <c r="N2061" s="22">
        <f t="shared" si="2"/>
        <v>46206</v>
      </c>
      <c r="O2061" s="23">
        <f>'RESOLUCIONES EPG'!$N2061-'RESOLUCIONES EPG'!$D2061</f>
        <v>3971</v>
      </c>
    </row>
    <row r="2062" ht="16.5" customHeight="1">
      <c r="A2062" s="101" t="str">
        <f>'RESOLUCIONES 2015'!A4373:H4373</f>
        <v/>
      </c>
      <c r="B2062" s="34" t="s">
        <v>2234</v>
      </c>
      <c r="C2062" s="24">
        <v>227.675658100093</v>
      </c>
      <c r="D2062" s="35">
        <v>42235.0</v>
      </c>
      <c r="E2062" s="33" t="s">
        <v>659</v>
      </c>
      <c r="F2062" s="35"/>
      <c r="G2062" s="33" t="s">
        <v>18</v>
      </c>
      <c r="H2062" s="27" t="s">
        <v>628</v>
      </c>
      <c r="I2062" s="28"/>
      <c r="J2062" s="21"/>
      <c r="K2062" s="21"/>
      <c r="L2062" s="21"/>
      <c r="M2062" s="21"/>
      <c r="N2062" s="22">
        <f t="shared" si="2"/>
        <v>46206</v>
      </c>
      <c r="O2062" s="23">
        <f>'RESOLUCIONES EPG'!$N2062-'RESOLUCIONES EPG'!$D2062</f>
        <v>3971</v>
      </c>
    </row>
    <row r="2063" ht="16.5" customHeight="1">
      <c r="A2063" s="103" t="str">
        <f>'RESOLUCIONES 2015'!A4371:H4371</f>
        <v/>
      </c>
      <c r="B2063" s="34"/>
      <c r="C2063" s="24">
        <v>227.599927563347</v>
      </c>
      <c r="D2063" s="35">
        <v>42236.0</v>
      </c>
      <c r="E2063" s="33" t="s">
        <v>39</v>
      </c>
      <c r="F2063" s="35"/>
      <c r="G2063" s="33" t="s">
        <v>89</v>
      </c>
      <c r="H2063" s="27" t="s">
        <v>660</v>
      </c>
      <c r="I2063" s="28"/>
      <c r="J2063" s="21"/>
      <c r="K2063" s="21"/>
      <c r="L2063" s="21"/>
      <c r="M2063" s="21"/>
      <c r="N2063" s="22">
        <f t="shared" si="2"/>
        <v>46206</v>
      </c>
      <c r="O2063" s="23">
        <f>'RESOLUCIONES EPG'!$N2063-'RESOLUCIONES EPG'!$D2063</f>
        <v>3970</v>
      </c>
    </row>
    <row r="2064" ht="16.5" customHeight="1">
      <c r="A2064" s="58" t="str">
        <f>'RESOLUCIONES 2015'!A4372:H4372</f>
        <v/>
      </c>
      <c r="B2064" s="34"/>
      <c r="C2064" s="24">
        <v>227.524197026601</v>
      </c>
      <c r="D2064" s="35">
        <v>42236.0</v>
      </c>
      <c r="E2064" s="33" t="s">
        <v>478</v>
      </c>
      <c r="F2064" s="35"/>
      <c r="G2064" s="33" t="s">
        <v>28</v>
      </c>
      <c r="H2064" s="27" t="s">
        <v>661</v>
      </c>
      <c r="I2064" s="28"/>
      <c r="J2064" s="21"/>
      <c r="K2064" s="21"/>
      <c r="L2064" s="21"/>
      <c r="M2064" s="21"/>
      <c r="N2064" s="22">
        <f t="shared" si="2"/>
        <v>46206</v>
      </c>
      <c r="O2064" s="23">
        <f>'RESOLUCIONES EPG'!$N2064-'RESOLUCIONES EPG'!$D2064</f>
        <v>3970</v>
      </c>
    </row>
    <row r="2065" ht="16.5" customHeight="1">
      <c r="A2065" s="58" t="str">
        <f>'RESOLUCIONES 2015'!A4374:H4374</f>
        <v/>
      </c>
      <c r="B2065" s="34"/>
      <c r="C2065" s="24">
        <v>227.448466489855</v>
      </c>
      <c r="D2065" s="35">
        <v>42236.0</v>
      </c>
      <c r="E2065" s="33" t="s">
        <v>469</v>
      </c>
      <c r="F2065" s="35"/>
      <c r="G2065" s="33" t="s">
        <v>28</v>
      </c>
      <c r="H2065" s="27" t="s">
        <v>662</v>
      </c>
      <c r="I2065" s="28"/>
      <c r="J2065" s="21"/>
      <c r="K2065" s="21"/>
      <c r="L2065" s="21"/>
      <c r="M2065" s="21"/>
      <c r="N2065" s="22">
        <f t="shared" si="2"/>
        <v>46206</v>
      </c>
      <c r="O2065" s="23">
        <f>'RESOLUCIONES EPG'!$N2065-'RESOLUCIONES EPG'!$D2065</f>
        <v>3970</v>
      </c>
    </row>
    <row r="2066" ht="16.5" customHeight="1">
      <c r="A2066" s="58" t="str">
        <f>'RESOLUCIONES 2015'!A4375:H4375</f>
        <v/>
      </c>
      <c r="B2066" s="34"/>
      <c r="C2066" s="24">
        <v>227.372735953109</v>
      </c>
      <c r="D2066" s="35">
        <v>42236.0</v>
      </c>
      <c r="E2066" s="33" t="s">
        <v>653</v>
      </c>
      <c r="F2066" s="35"/>
      <c r="G2066" s="33" t="s">
        <v>381</v>
      </c>
      <c r="H2066" s="27" t="s">
        <v>654</v>
      </c>
      <c r="I2066" s="38">
        <v>42245.0</v>
      </c>
      <c r="J2066" s="21"/>
      <c r="K2066" s="21"/>
      <c r="L2066" s="21"/>
      <c r="M2066" s="21"/>
      <c r="N2066" s="22">
        <f t="shared" si="2"/>
        <v>46206</v>
      </c>
      <c r="O2066" s="23">
        <f>'RESOLUCIONES EPG'!$N2066-'RESOLUCIONES EPG'!$D2066</f>
        <v>3970</v>
      </c>
    </row>
    <row r="2067" ht="16.5" customHeight="1">
      <c r="A2067" s="58" t="str">
        <f>'RESOLUCIONES 2015'!A4376:H4376</f>
        <v/>
      </c>
      <c r="B2067" s="34"/>
      <c r="C2067" s="24">
        <v>227.297005416363</v>
      </c>
      <c r="D2067" s="35">
        <v>42236.0</v>
      </c>
      <c r="E2067" s="33" t="s">
        <v>331</v>
      </c>
      <c r="F2067" s="35"/>
      <c r="G2067" s="33" t="s">
        <v>381</v>
      </c>
      <c r="H2067" s="27" t="s">
        <v>521</v>
      </c>
      <c r="I2067" s="28"/>
      <c r="J2067" s="21"/>
      <c r="K2067" s="21"/>
      <c r="L2067" s="21"/>
      <c r="M2067" s="21"/>
      <c r="N2067" s="22">
        <f t="shared" si="2"/>
        <v>46206</v>
      </c>
      <c r="O2067" s="23">
        <f>'RESOLUCIONES EPG'!$N2067-'RESOLUCIONES EPG'!$D2067</f>
        <v>3970</v>
      </c>
    </row>
    <row r="2068" ht="16.5" customHeight="1">
      <c r="A2068" s="100" t="str">
        <f>'RESOLUCIONES 2015'!A4380:H4380</f>
        <v/>
      </c>
      <c r="B2068" s="34"/>
      <c r="C2068" s="24">
        <v>227.221274879617</v>
      </c>
      <c r="D2068" s="35">
        <v>42241.0</v>
      </c>
      <c r="E2068" s="33" t="s">
        <v>579</v>
      </c>
      <c r="F2068" s="35"/>
      <c r="G2068" s="33" t="s">
        <v>28</v>
      </c>
      <c r="H2068" s="27" t="s">
        <v>663</v>
      </c>
      <c r="I2068" s="28"/>
      <c r="J2068" s="21"/>
      <c r="K2068" s="21"/>
      <c r="L2068" s="21"/>
      <c r="M2068" s="21"/>
      <c r="N2068" s="22">
        <f t="shared" si="2"/>
        <v>46206</v>
      </c>
      <c r="O2068" s="23">
        <f>'RESOLUCIONES EPG'!$N2068-'RESOLUCIONES EPG'!$D2068</f>
        <v>3965</v>
      </c>
    </row>
    <row r="2069" ht="16.5" customHeight="1">
      <c r="A2069" s="103" t="str">
        <f>'RESOLUCIONES 2015'!A4383:H4383</f>
        <v/>
      </c>
      <c r="B2069" s="34"/>
      <c r="C2069" s="24">
        <v>227.14554434287</v>
      </c>
      <c r="D2069" s="35">
        <v>42242.0</v>
      </c>
      <c r="E2069" s="33" t="s">
        <v>91</v>
      </c>
      <c r="F2069" s="35"/>
      <c r="G2069" s="33" t="s">
        <v>89</v>
      </c>
      <c r="H2069" s="27" t="s">
        <v>664</v>
      </c>
      <c r="I2069" s="28"/>
      <c r="J2069" s="21"/>
      <c r="K2069" s="21"/>
      <c r="L2069" s="21"/>
      <c r="M2069" s="21"/>
      <c r="N2069" s="22">
        <f t="shared" si="2"/>
        <v>46206</v>
      </c>
      <c r="O2069" s="23">
        <f>'RESOLUCIONES EPG'!$N2069-'RESOLUCIONES EPG'!$D2069</f>
        <v>3964</v>
      </c>
    </row>
    <row r="2070" ht="16.5" customHeight="1">
      <c r="A2070" s="102" t="str">
        <f>'RESOLUCIONES 2015'!A4382:H4382</f>
        <v/>
      </c>
      <c r="B2070" s="34"/>
      <c r="C2070" s="24">
        <v>227.069813806124</v>
      </c>
      <c r="D2070" s="35">
        <v>42242.0</v>
      </c>
      <c r="E2070" s="33" t="s">
        <v>378</v>
      </c>
      <c r="F2070" s="35"/>
      <c r="G2070" s="33" t="s">
        <v>50</v>
      </c>
      <c r="H2070" s="27" t="s">
        <v>665</v>
      </c>
      <c r="I2070" s="28"/>
      <c r="J2070" s="21"/>
      <c r="K2070" s="21"/>
      <c r="L2070" s="21"/>
      <c r="M2070" s="21"/>
      <c r="N2070" s="22">
        <f t="shared" si="2"/>
        <v>46206</v>
      </c>
      <c r="O2070" s="23">
        <f>'RESOLUCIONES EPG'!$N2070-'RESOLUCIONES EPG'!$D2070</f>
        <v>3964</v>
      </c>
    </row>
    <row r="2071" ht="16.5" customHeight="1">
      <c r="A2071" s="101" t="str">
        <f>'RESOLUCIONES 2015'!A4377:H4377</f>
        <v/>
      </c>
      <c r="B2071" s="34"/>
      <c r="C2071" s="24">
        <v>226.994083269378</v>
      </c>
      <c r="D2071" s="35">
        <v>42244.0</v>
      </c>
      <c r="E2071" s="33" t="s">
        <v>420</v>
      </c>
      <c r="F2071" s="35"/>
      <c r="G2071" s="33" t="s">
        <v>666</v>
      </c>
      <c r="H2071" s="27"/>
      <c r="I2071" s="28"/>
      <c r="J2071" s="21"/>
      <c r="K2071" s="21"/>
      <c r="L2071" s="21"/>
      <c r="M2071" s="21"/>
      <c r="N2071" s="22">
        <f t="shared" si="2"/>
        <v>46206</v>
      </c>
      <c r="O2071" s="23">
        <f>'RESOLUCIONES EPG'!$N2071-'RESOLUCIONES EPG'!$D2071</f>
        <v>3962</v>
      </c>
    </row>
    <row r="2072" ht="16.5" customHeight="1">
      <c r="A2072" s="101" t="str">
        <f>'RESOLUCIONES 2015'!A4378:H4378</f>
        <v/>
      </c>
      <c r="B2072" s="34"/>
      <c r="C2072" s="24">
        <v>226.918352732632</v>
      </c>
      <c r="D2072" s="35">
        <v>42244.0</v>
      </c>
      <c r="E2072" s="33" t="s">
        <v>420</v>
      </c>
      <c r="F2072" s="35"/>
      <c r="G2072" s="33" t="s">
        <v>533</v>
      </c>
      <c r="H2072" s="27"/>
      <c r="I2072" s="28"/>
      <c r="J2072" s="21"/>
      <c r="K2072" s="21"/>
      <c r="L2072" s="21"/>
      <c r="M2072" s="21"/>
      <c r="N2072" s="22">
        <f t="shared" si="2"/>
        <v>46206</v>
      </c>
      <c r="O2072" s="23">
        <f>'RESOLUCIONES EPG'!$N2072-'RESOLUCIONES EPG'!$D2072</f>
        <v>3962</v>
      </c>
    </row>
    <row r="2073" ht="16.5" customHeight="1">
      <c r="A2073" s="100" t="str">
        <f>'RESOLUCIONES 2015'!A4379:H4379</f>
        <v/>
      </c>
      <c r="B2073" s="34"/>
      <c r="C2073" s="24">
        <v>226.842622195886</v>
      </c>
      <c r="D2073" s="35">
        <v>42244.0</v>
      </c>
      <c r="E2073" s="33" t="s">
        <v>667</v>
      </c>
      <c r="F2073" s="35"/>
      <c r="G2073" s="33" t="s">
        <v>18</v>
      </c>
      <c r="H2073" s="27" t="s">
        <v>628</v>
      </c>
      <c r="I2073" s="28"/>
      <c r="J2073" s="21"/>
      <c r="K2073" s="21"/>
      <c r="L2073" s="21"/>
      <c r="M2073" s="21"/>
      <c r="N2073" s="22">
        <f t="shared" si="2"/>
        <v>46206</v>
      </c>
      <c r="O2073" s="23">
        <f>'RESOLUCIONES EPG'!$N2073-'RESOLUCIONES EPG'!$D2073</f>
        <v>3962</v>
      </c>
    </row>
    <row r="2074" ht="16.5" customHeight="1">
      <c r="A2074" s="103" t="str">
        <f>'RESOLUCIONES 2015'!A4381:H4381</f>
        <v/>
      </c>
      <c r="B2074" s="34"/>
      <c r="C2074" s="24">
        <v>226.76689165914</v>
      </c>
      <c r="D2074" s="35">
        <v>42244.0</v>
      </c>
      <c r="E2074" s="33" t="s">
        <v>668</v>
      </c>
      <c r="F2074" s="35"/>
      <c r="G2074" s="33" t="s">
        <v>18</v>
      </c>
      <c r="H2074" s="27" t="s">
        <v>628</v>
      </c>
      <c r="I2074" s="28"/>
      <c r="J2074" s="21"/>
      <c r="K2074" s="21"/>
      <c r="L2074" s="21"/>
      <c r="M2074" s="21"/>
      <c r="N2074" s="22">
        <f t="shared" si="2"/>
        <v>46206</v>
      </c>
      <c r="O2074" s="23">
        <f>'RESOLUCIONES EPG'!$N2074-'RESOLUCIONES EPG'!$D2074</f>
        <v>3962</v>
      </c>
    </row>
    <row r="2075" ht="16.5" customHeight="1">
      <c r="A2075" s="103" t="str">
        <f>'RESOLUCIONES 2015'!A4384:H4384</f>
        <v/>
      </c>
      <c r="B2075" s="34"/>
      <c r="C2075" s="24">
        <v>226.691161122394</v>
      </c>
      <c r="D2075" s="35">
        <v>42244.0</v>
      </c>
      <c r="E2075" s="33" t="s">
        <v>669</v>
      </c>
      <c r="F2075" s="35"/>
      <c r="G2075" s="33" t="s">
        <v>18</v>
      </c>
      <c r="H2075" s="27" t="s">
        <v>670</v>
      </c>
      <c r="I2075" s="28"/>
      <c r="J2075" s="21"/>
      <c r="K2075" s="21"/>
      <c r="L2075" s="21"/>
      <c r="M2075" s="21"/>
      <c r="N2075" s="22">
        <f t="shared" si="2"/>
        <v>46206</v>
      </c>
      <c r="O2075" s="23">
        <f>'RESOLUCIONES EPG'!$N2075-'RESOLUCIONES EPG'!$D2075</f>
        <v>3962</v>
      </c>
    </row>
    <row r="2076" ht="16.5" customHeight="1">
      <c r="A2076" s="58" t="str">
        <f>'RESOLUCIONES 2015'!A4398:H4398</f>
        <v/>
      </c>
      <c r="B2076" s="34"/>
      <c r="C2076" s="24">
        <v>226.615430585648</v>
      </c>
      <c r="D2076" s="35">
        <v>42244.0</v>
      </c>
      <c r="E2076" s="33" t="s">
        <v>548</v>
      </c>
      <c r="F2076" s="35"/>
      <c r="G2076" s="33" t="s">
        <v>18</v>
      </c>
      <c r="H2076" s="27" t="s">
        <v>670</v>
      </c>
      <c r="I2076" s="28"/>
      <c r="J2076" s="21"/>
      <c r="K2076" s="21"/>
      <c r="L2076" s="21"/>
      <c r="M2076" s="21"/>
      <c r="N2076" s="22">
        <f t="shared" si="2"/>
        <v>46206</v>
      </c>
      <c r="O2076" s="23">
        <f>'RESOLUCIONES EPG'!$N2076-'RESOLUCIONES EPG'!$D2076</f>
        <v>3962</v>
      </c>
    </row>
    <row r="2077" ht="16.5" customHeight="1">
      <c r="A2077" s="58" t="str">
        <f>'RESOLUCIONES 2015'!A4400:H4400</f>
        <v/>
      </c>
      <c r="B2077" s="34"/>
      <c r="C2077" s="24">
        <v>226.539700048902</v>
      </c>
      <c r="D2077" s="35">
        <v>42247.0</v>
      </c>
      <c r="E2077" s="33" t="s">
        <v>130</v>
      </c>
      <c r="F2077" s="35"/>
      <c r="G2077" s="33" t="s">
        <v>89</v>
      </c>
      <c r="H2077" s="27" t="s">
        <v>90</v>
      </c>
      <c r="I2077" s="28"/>
      <c r="J2077" s="21"/>
      <c r="K2077" s="21"/>
      <c r="L2077" s="21"/>
      <c r="M2077" s="21"/>
      <c r="N2077" s="22">
        <f t="shared" si="2"/>
        <v>46206</v>
      </c>
      <c r="O2077" s="23">
        <f>'RESOLUCIONES EPG'!$N2077-'RESOLUCIONES EPG'!$D2077</f>
        <v>3959</v>
      </c>
    </row>
    <row r="2078" ht="16.5" customHeight="1">
      <c r="A2078" s="58" t="str">
        <f>'RESOLUCIONES 2015'!A4407:H4407</f>
        <v/>
      </c>
      <c r="B2078" s="34"/>
      <c r="C2078" s="24">
        <v>226.463969512156</v>
      </c>
      <c r="D2078" s="35">
        <v>42249.0</v>
      </c>
      <c r="E2078" s="33" t="s">
        <v>671</v>
      </c>
      <c r="F2078" s="35"/>
      <c r="G2078" s="33" t="s">
        <v>50</v>
      </c>
      <c r="H2078" s="27" t="s">
        <v>672</v>
      </c>
      <c r="I2078" s="28"/>
      <c r="J2078" s="21"/>
      <c r="K2078" s="21"/>
      <c r="L2078" s="21"/>
      <c r="M2078" s="21"/>
      <c r="N2078" s="22">
        <f t="shared" si="2"/>
        <v>46206</v>
      </c>
      <c r="O2078" s="23">
        <f>'RESOLUCIONES EPG'!$N2078-'RESOLUCIONES EPG'!$D2078</f>
        <v>3957</v>
      </c>
    </row>
    <row r="2079" ht="16.5" customHeight="1">
      <c r="A2079" s="58" t="str">
        <f>'RESOLUCIONES 2015'!A4390:H4390</f>
        <v/>
      </c>
      <c r="B2079" s="34"/>
      <c r="C2079" s="24">
        <v>226.38823897541</v>
      </c>
      <c r="D2079" s="35">
        <v>42249.0</v>
      </c>
      <c r="E2079" s="33" t="s">
        <v>671</v>
      </c>
      <c r="F2079" s="35"/>
      <c r="G2079" s="33" t="s">
        <v>182</v>
      </c>
      <c r="H2079" s="27" t="s">
        <v>574</v>
      </c>
      <c r="I2079" s="28"/>
      <c r="J2079" s="21"/>
      <c r="K2079" s="21"/>
      <c r="L2079" s="21"/>
      <c r="M2079" s="21"/>
      <c r="N2079" s="22">
        <f t="shared" si="2"/>
        <v>46206</v>
      </c>
      <c r="O2079" s="23">
        <f>'RESOLUCIONES EPG'!$N2079-'RESOLUCIONES EPG'!$D2079</f>
        <v>3957</v>
      </c>
    </row>
    <row r="2080" ht="16.5" customHeight="1">
      <c r="A2080" s="58" t="str">
        <f>'RESOLUCIONES 2015'!A4396:H4396</f>
        <v/>
      </c>
      <c r="B2080" s="34"/>
      <c r="C2080" s="24">
        <v>226.312508438664</v>
      </c>
      <c r="D2080" s="35">
        <v>42250.0</v>
      </c>
      <c r="E2080" s="33" t="s">
        <v>673</v>
      </c>
      <c r="F2080" s="35"/>
      <c r="G2080" s="33" t="s">
        <v>341</v>
      </c>
      <c r="H2080" s="27" t="s">
        <v>674</v>
      </c>
      <c r="I2080" s="28" t="s">
        <v>675</v>
      </c>
      <c r="J2080" s="21"/>
      <c r="K2080" s="21"/>
      <c r="L2080" s="21"/>
      <c r="M2080" s="21"/>
      <c r="N2080" s="22">
        <f t="shared" si="2"/>
        <v>46206</v>
      </c>
      <c r="O2080" s="23">
        <f>'RESOLUCIONES EPG'!$N2080-'RESOLUCIONES EPG'!$D2080</f>
        <v>3956</v>
      </c>
    </row>
    <row r="2081" ht="16.5" customHeight="1">
      <c r="A2081" s="58" t="str">
        <f>'RESOLUCIONES 2015'!A4388:H4388</f>
        <v/>
      </c>
      <c r="B2081" s="34"/>
      <c r="C2081" s="24">
        <v>226.236777901918</v>
      </c>
      <c r="D2081" s="35">
        <v>42250.0</v>
      </c>
      <c r="E2081" s="33" t="s">
        <v>676</v>
      </c>
      <c r="F2081" s="35"/>
      <c r="G2081" s="33" t="s">
        <v>416</v>
      </c>
      <c r="H2081" s="27" t="s">
        <v>2235</v>
      </c>
      <c r="I2081" s="28"/>
      <c r="J2081" s="21"/>
      <c r="K2081" s="21"/>
      <c r="L2081" s="21"/>
      <c r="M2081" s="21"/>
      <c r="N2081" s="22">
        <f t="shared" si="2"/>
        <v>46206</v>
      </c>
      <c r="O2081" s="23">
        <f>'RESOLUCIONES EPG'!$N2081-'RESOLUCIONES EPG'!$D2081</f>
        <v>3956</v>
      </c>
    </row>
    <row r="2082" ht="16.5" customHeight="1">
      <c r="A2082" s="58" t="str">
        <f>'RESOLUCIONES 2015'!A4399:H4399</f>
        <v/>
      </c>
      <c r="B2082" s="34"/>
      <c r="C2082" s="24">
        <v>226.161047365172</v>
      </c>
      <c r="D2082" s="35">
        <v>42251.0</v>
      </c>
      <c r="E2082" s="33" t="s">
        <v>678</v>
      </c>
      <c r="F2082" s="35"/>
      <c r="G2082" s="33" t="s">
        <v>363</v>
      </c>
      <c r="H2082" s="27"/>
      <c r="I2082" s="28"/>
      <c r="J2082" s="21"/>
      <c r="K2082" s="21"/>
      <c r="L2082" s="21"/>
      <c r="M2082" s="21"/>
      <c r="N2082" s="22">
        <f t="shared" si="2"/>
        <v>46206</v>
      </c>
      <c r="O2082" s="23">
        <f>'RESOLUCIONES EPG'!$N2082-'RESOLUCIONES EPG'!$D2082</f>
        <v>3955</v>
      </c>
    </row>
    <row r="2083" ht="16.5" customHeight="1">
      <c r="A2083" s="58" t="str">
        <f>'RESOLUCIONES 2015'!A4405:H4405</f>
        <v/>
      </c>
      <c r="B2083" s="34"/>
      <c r="C2083" s="24">
        <v>226.085316828426</v>
      </c>
      <c r="D2083" s="35">
        <v>42251.0</v>
      </c>
      <c r="E2083" s="33" t="s">
        <v>679</v>
      </c>
      <c r="F2083" s="35"/>
      <c r="G2083" s="33" t="s">
        <v>363</v>
      </c>
      <c r="H2083" s="27"/>
      <c r="I2083" s="28"/>
      <c r="J2083" s="21"/>
      <c r="K2083" s="21"/>
      <c r="L2083" s="21"/>
      <c r="M2083" s="21"/>
      <c r="N2083" s="22">
        <f t="shared" si="2"/>
        <v>46206</v>
      </c>
      <c r="O2083" s="23">
        <f>'RESOLUCIONES EPG'!$N2083-'RESOLUCIONES EPG'!$D2083</f>
        <v>3955</v>
      </c>
    </row>
    <row r="2084" ht="16.5" customHeight="1">
      <c r="A2084" s="58" t="str">
        <f>'RESOLUCIONES 2015'!A4391:H4391</f>
        <v/>
      </c>
      <c r="B2084" s="34"/>
      <c r="C2084" s="40">
        <v>226.00958629168</v>
      </c>
      <c r="D2084" s="45">
        <v>42251.0</v>
      </c>
      <c r="E2084" s="42" t="s">
        <v>331</v>
      </c>
      <c r="F2084" s="45"/>
      <c r="G2084" s="42" t="s">
        <v>363</v>
      </c>
      <c r="H2084" s="27"/>
      <c r="I2084" s="21"/>
      <c r="J2084" s="21"/>
      <c r="K2084" s="21"/>
      <c r="L2084" s="21"/>
      <c r="M2084" s="21"/>
      <c r="N2084" s="22">
        <f t="shared" si="2"/>
        <v>46206</v>
      </c>
      <c r="O2084" s="23">
        <f>'RESOLUCIONES EPG'!$N2084-'RESOLUCIONES EPG'!$D2084</f>
        <v>3955</v>
      </c>
    </row>
    <row r="2085" ht="16.5" customHeight="1">
      <c r="A2085" s="102" t="str">
        <f>'RESOLUCIONES 2015'!A4406:H4406</f>
        <v/>
      </c>
      <c r="B2085" s="34"/>
      <c r="C2085" s="24">
        <v>225.933855754934</v>
      </c>
      <c r="D2085" s="35">
        <v>42251.0</v>
      </c>
      <c r="E2085" s="33" t="s">
        <v>680</v>
      </c>
      <c r="F2085" s="35"/>
      <c r="G2085" s="33" t="s">
        <v>381</v>
      </c>
      <c r="H2085" s="27" t="s">
        <v>502</v>
      </c>
      <c r="I2085" s="28"/>
      <c r="J2085" s="21"/>
      <c r="K2085" s="21"/>
      <c r="L2085" s="21"/>
      <c r="M2085" s="21"/>
      <c r="N2085" s="22">
        <f t="shared" si="2"/>
        <v>46206</v>
      </c>
      <c r="O2085" s="23">
        <f>'RESOLUCIONES EPG'!$N2085-'RESOLUCIONES EPG'!$D2085</f>
        <v>3955</v>
      </c>
    </row>
    <row r="2086" ht="16.5" customHeight="1">
      <c r="A2086" s="103" t="str">
        <f>'RESOLUCIONES 2015'!A4409:H4409</f>
        <v/>
      </c>
      <c r="B2086" s="34"/>
      <c r="C2086" s="24">
        <v>225.858125218187</v>
      </c>
      <c r="D2086" s="35">
        <v>42255.0</v>
      </c>
      <c r="E2086" s="33" t="s">
        <v>681</v>
      </c>
      <c r="F2086" s="35"/>
      <c r="G2086" s="33" t="s">
        <v>363</v>
      </c>
      <c r="H2086" s="27"/>
      <c r="I2086" s="28"/>
      <c r="J2086" s="21"/>
      <c r="K2086" s="21"/>
      <c r="L2086" s="21"/>
      <c r="M2086" s="21"/>
      <c r="N2086" s="22">
        <f t="shared" si="2"/>
        <v>46206</v>
      </c>
      <c r="O2086" s="23">
        <f>'RESOLUCIONES EPG'!$N2086-'RESOLUCIONES EPG'!$D2086</f>
        <v>3951</v>
      </c>
    </row>
    <row r="2087" ht="16.5" customHeight="1">
      <c r="A2087" s="58" t="str">
        <f>'RESOLUCIONES 2015'!A4392:H4392</f>
        <v/>
      </c>
      <c r="B2087" s="34"/>
      <c r="C2087" s="24">
        <v>225.782394681441</v>
      </c>
      <c r="D2087" s="35">
        <v>42255.0</v>
      </c>
      <c r="E2087" s="33" t="s">
        <v>681</v>
      </c>
      <c r="F2087" s="35"/>
      <c r="G2087" s="33" t="s">
        <v>682</v>
      </c>
      <c r="H2087" s="27" t="s">
        <v>683</v>
      </c>
      <c r="I2087" s="28"/>
      <c r="J2087" s="21"/>
      <c r="K2087" s="21"/>
      <c r="L2087" s="21"/>
      <c r="M2087" s="21"/>
      <c r="N2087" s="22">
        <f t="shared" si="2"/>
        <v>46206</v>
      </c>
      <c r="O2087" s="23">
        <f>'RESOLUCIONES EPG'!$N2087-'RESOLUCIONES EPG'!$D2087</f>
        <v>3951</v>
      </c>
    </row>
    <row r="2088" ht="16.5" customHeight="1">
      <c r="A2088" s="58" t="str">
        <f>'RESOLUCIONES 2015'!A4393:H4393</f>
        <v/>
      </c>
      <c r="B2088" s="34"/>
      <c r="C2088" s="24">
        <v>225.706664144695</v>
      </c>
      <c r="D2088" s="35">
        <v>42255.0</v>
      </c>
      <c r="E2088" s="33" t="s">
        <v>684</v>
      </c>
      <c r="F2088" s="35"/>
      <c r="G2088" s="33" t="s">
        <v>363</v>
      </c>
      <c r="H2088" s="27"/>
      <c r="I2088" s="28"/>
      <c r="J2088" s="21"/>
      <c r="K2088" s="21"/>
      <c r="L2088" s="21"/>
      <c r="M2088" s="21"/>
      <c r="N2088" s="22">
        <f t="shared" si="2"/>
        <v>46206</v>
      </c>
      <c r="O2088" s="23">
        <f>'RESOLUCIONES EPG'!$N2088-'RESOLUCIONES EPG'!$D2088</f>
        <v>3951</v>
      </c>
    </row>
    <row r="2089" ht="16.5" customHeight="1">
      <c r="A2089" s="58" t="str">
        <f>'RESOLUCIONES 2015'!A4397:H4397</f>
        <v/>
      </c>
      <c r="B2089" s="34"/>
      <c r="C2089" s="24">
        <v>225.630933607949</v>
      </c>
      <c r="D2089" s="35">
        <v>42255.0</v>
      </c>
      <c r="E2089" s="33" t="s">
        <v>685</v>
      </c>
      <c r="F2089" s="35"/>
      <c r="G2089" s="33" t="s">
        <v>682</v>
      </c>
      <c r="H2089" s="27" t="s">
        <v>686</v>
      </c>
      <c r="I2089" s="28"/>
      <c r="J2089" s="21"/>
      <c r="K2089" s="21"/>
      <c r="L2089" s="21"/>
      <c r="M2089" s="21"/>
      <c r="N2089" s="22">
        <f t="shared" si="2"/>
        <v>46206</v>
      </c>
      <c r="O2089" s="23">
        <f>'RESOLUCIONES EPG'!$N2089-'RESOLUCIONES EPG'!$D2089</f>
        <v>3951</v>
      </c>
    </row>
    <row r="2090" ht="16.5" customHeight="1">
      <c r="A2090" s="103" t="str">
        <f>'RESOLUCIONES 2015'!A4387:H4387</f>
        <v/>
      </c>
      <c r="B2090" s="34"/>
      <c r="C2090" s="24">
        <v>225.555203071203</v>
      </c>
      <c r="D2090" s="35">
        <v>42256.0</v>
      </c>
      <c r="E2090" s="36" t="s">
        <v>47</v>
      </c>
      <c r="F2090" s="35"/>
      <c r="G2090" s="36" t="s">
        <v>2236</v>
      </c>
      <c r="H2090" s="27"/>
      <c r="I2090" s="28"/>
      <c r="J2090" s="21"/>
      <c r="K2090" s="21"/>
      <c r="L2090" s="21"/>
      <c r="M2090" s="21"/>
      <c r="N2090" s="22">
        <f t="shared" si="2"/>
        <v>46206</v>
      </c>
      <c r="O2090" s="23">
        <f>'RESOLUCIONES EPG'!$N2090-'RESOLUCIONES EPG'!$D2090</f>
        <v>3950</v>
      </c>
    </row>
    <row r="2091" ht="16.5" customHeight="1">
      <c r="A2091" s="58" t="str">
        <f>'RESOLUCIONES 2015'!A4394:H4394</f>
        <v/>
      </c>
      <c r="B2091" s="34"/>
      <c r="C2091" s="24">
        <v>225.479472534457</v>
      </c>
      <c r="D2091" s="35">
        <v>42256.0</v>
      </c>
      <c r="E2091" s="33" t="s">
        <v>688</v>
      </c>
      <c r="F2091" s="35"/>
      <c r="G2091" s="33" t="s">
        <v>381</v>
      </c>
      <c r="H2091" s="27" t="s">
        <v>2237</v>
      </c>
      <c r="I2091" s="28"/>
      <c r="J2091" s="21"/>
      <c r="K2091" s="21"/>
      <c r="L2091" s="21"/>
      <c r="M2091" s="21"/>
      <c r="N2091" s="22">
        <f t="shared" si="2"/>
        <v>46206</v>
      </c>
      <c r="O2091" s="23">
        <f>'RESOLUCIONES EPG'!$N2091-'RESOLUCIONES EPG'!$D2091</f>
        <v>3950</v>
      </c>
    </row>
    <row r="2092" ht="16.5" customHeight="1">
      <c r="A2092" s="58" t="str">
        <f>'RESOLUCIONES 2015'!A4404:H4404</f>
        <v/>
      </c>
      <c r="B2092" s="34"/>
      <c r="C2092" s="24">
        <v>225.403741997711</v>
      </c>
      <c r="D2092" s="35">
        <v>42256.0</v>
      </c>
      <c r="E2092" s="33" t="s">
        <v>690</v>
      </c>
      <c r="F2092" s="35"/>
      <c r="G2092" s="33" t="s">
        <v>682</v>
      </c>
      <c r="H2092" s="27" t="s">
        <v>691</v>
      </c>
      <c r="I2092" s="28"/>
      <c r="J2092" s="21"/>
      <c r="K2092" s="21"/>
      <c r="L2092" s="21"/>
      <c r="M2092" s="21"/>
      <c r="N2092" s="22">
        <f t="shared" si="2"/>
        <v>46206</v>
      </c>
      <c r="O2092" s="23">
        <f>'RESOLUCIONES EPG'!$N2092-'RESOLUCIONES EPG'!$D2092</f>
        <v>3950</v>
      </c>
    </row>
    <row r="2093" ht="16.5" customHeight="1">
      <c r="A2093" s="58" t="str">
        <f>'RESOLUCIONES 2015'!A4395:H4395</f>
        <v/>
      </c>
      <c r="B2093" s="34"/>
      <c r="C2093" s="24">
        <v>225.328011460965</v>
      </c>
      <c r="D2093" s="35">
        <v>42256.0</v>
      </c>
      <c r="E2093" s="33" t="s">
        <v>692</v>
      </c>
      <c r="F2093" s="35"/>
      <c r="G2093" s="33" t="s">
        <v>18</v>
      </c>
      <c r="H2093" s="27" t="s">
        <v>628</v>
      </c>
      <c r="I2093" s="28"/>
      <c r="J2093" s="21"/>
      <c r="K2093" s="21"/>
      <c r="L2093" s="21"/>
      <c r="M2093" s="21"/>
      <c r="N2093" s="22">
        <f t="shared" si="2"/>
        <v>46206</v>
      </c>
      <c r="O2093" s="23">
        <f>'RESOLUCIONES EPG'!$N2093-'RESOLUCIONES EPG'!$D2093</f>
        <v>3950</v>
      </c>
    </row>
    <row r="2094" ht="16.5" customHeight="1">
      <c r="A2094" s="102" t="str">
        <f>'RESOLUCIONES 2015'!A4403:H4403</f>
        <v/>
      </c>
      <c r="B2094" s="46"/>
      <c r="C2094" s="24">
        <v>225.252280924219</v>
      </c>
      <c r="D2094" s="35">
        <v>42256.0</v>
      </c>
      <c r="E2094" s="33" t="s">
        <v>693</v>
      </c>
      <c r="F2094" s="35"/>
      <c r="G2094" s="33" t="s">
        <v>682</v>
      </c>
      <c r="H2094" s="27" t="s">
        <v>694</v>
      </c>
      <c r="I2094" s="47"/>
      <c r="J2094" s="21"/>
      <c r="K2094" s="21"/>
      <c r="L2094" s="21"/>
      <c r="M2094" s="21"/>
      <c r="N2094" s="22">
        <f t="shared" si="2"/>
        <v>46206</v>
      </c>
      <c r="O2094" s="23">
        <f>'RESOLUCIONES EPG'!$N2094-'RESOLUCIONES EPG'!$D2094</f>
        <v>3950</v>
      </c>
    </row>
    <row r="2095" ht="16.5" customHeight="1">
      <c r="A2095" s="103" t="str">
        <f>'RESOLUCIONES 2015'!A4408:H4408</f>
        <v/>
      </c>
      <c r="B2095" s="46"/>
      <c r="C2095" s="16">
        <v>225.176550387473</v>
      </c>
      <c r="D2095" s="35">
        <v>42258.0</v>
      </c>
      <c r="E2095" s="33" t="s">
        <v>695</v>
      </c>
      <c r="F2095" s="35"/>
      <c r="G2095" s="33" t="s">
        <v>381</v>
      </c>
      <c r="H2095" s="27" t="s">
        <v>2238</v>
      </c>
      <c r="I2095" s="47"/>
      <c r="J2095" s="21"/>
      <c r="K2095" s="21"/>
      <c r="L2095" s="21"/>
      <c r="M2095" s="21"/>
      <c r="N2095" s="22">
        <f t="shared" si="2"/>
        <v>46206</v>
      </c>
      <c r="O2095" s="23">
        <f>'RESOLUCIONES EPG'!$N2095-'RESOLUCIONES EPG'!$D2095</f>
        <v>3948</v>
      </c>
    </row>
    <row r="2096" ht="16.5" customHeight="1">
      <c r="A2096" s="103" t="str">
        <f>'RESOLUCIONES 2015'!A4386:H4386</f>
        <v/>
      </c>
      <c r="B2096" s="46"/>
      <c r="C2096" s="24">
        <v>225.100819850727</v>
      </c>
      <c r="D2096" s="35">
        <v>42263.0</v>
      </c>
      <c r="E2096" s="33" t="s">
        <v>431</v>
      </c>
      <c r="F2096" s="35"/>
      <c r="G2096" s="33" t="s">
        <v>363</v>
      </c>
      <c r="H2096" s="27"/>
      <c r="I2096" s="47"/>
      <c r="J2096" s="21"/>
      <c r="K2096" s="21"/>
      <c r="L2096" s="21"/>
      <c r="M2096" s="21"/>
      <c r="N2096" s="22">
        <f t="shared" si="2"/>
        <v>46206</v>
      </c>
      <c r="O2096" s="23">
        <f>'RESOLUCIONES EPG'!$N2096-'RESOLUCIONES EPG'!$D2096</f>
        <v>3943</v>
      </c>
    </row>
    <row r="2097" ht="16.5" customHeight="1">
      <c r="A2097" s="58" t="str">
        <f>'RESOLUCIONES 2015'!A4402:H4402</f>
        <v/>
      </c>
      <c r="B2097" s="46"/>
      <c r="C2097" s="24">
        <v>225.025089313981</v>
      </c>
      <c r="D2097" s="35">
        <v>42263.0</v>
      </c>
      <c r="E2097" s="33" t="s">
        <v>54</v>
      </c>
      <c r="F2097" s="35"/>
      <c r="G2097" s="33" t="s">
        <v>363</v>
      </c>
      <c r="H2097" s="27"/>
      <c r="I2097" s="47"/>
      <c r="J2097" s="21"/>
      <c r="K2097" s="21"/>
      <c r="L2097" s="21"/>
      <c r="M2097" s="21"/>
      <c r="N2097" s="22">
        <f t="shared" si="2"/>
        <v>46206</v>
      </c>
      <c r="O2097" s="23">
        <f>'RESOLUCIONES EPG'!$N2097-'RESOLUCIONES EPG'!$D2097</f>
        <v>3943</v>
      </c>
    </row>
    <row r="2098" ht="16.5" customHeight="1">
      <c r="A2098" s="58" t="str">
        <f>'RESOLUCIONES 2015'!A4401:H4401</f>
        <v/>
      </c>
      <c r="B2098" s="46"/>
      <c r="C2098" s="24">
        <v>224.949358777235</v>
      </c>
      <c r="D2098" s="35">
        <v>42263.0</v>
      </c>
      <c r="E2098" s="33" t="s">
        <v>54</v>
      </c>
      <c r="F2098" s="35"/>
      <c r="G2098" s="33" t="s">
        <v>37</v>
      </c>
      <c r="H2098" s="27"/>
      <c r="I2098" s="47"/>
      <c r="J2098" s="21"/>
      <c r="K2098" s="21"/>
      <c r="L2098" s="21"/>
      <c r="M2098" s="21"/>
      <c r="N2098" s="22">
        <f t="shared" si="2"/>
        <v>46206</v>
      </c>
      <c r="O2098" s="23">
        <f>'RESOLUCIONES EPG'!$N2098-'RESOLUCIONES EPG'!$D2098</f>
        <v>3943</v>
      </c>
    </row>
    <row r="2099" ht="16.5" customHeight="1">
      <c r="A2099" s="58" t="str">
        <f>'RESOLUCIONES 2015'!A4389:H4389</f>
        <v/>
      </c>
      <c r="B2099" s="46"/>
      <c r="C2099" s="16">
        <v>224.873628240489</v>
      </c>
      <c r="D2099" s="35">
        <v>42263.0</v>
      </c>
      <c r="E2099" s="33" t="s">
        <v>450</v>
      </c>
      <c r="F2099" s="35"/>
      <c r="G2099" s="33" t="s">
        <v>381</v>
      </c>
      <c r="H2099" s="27" t="s">
        <v>697</v>
      </c>
      <c r="I2099" s="47"/>
      <c r="J2099" s="21"/>
      <c r="K2099" s="21"/>
      <c r="L2099" s="21"/>
      <c r="M2099" s="21"/>
      <c r="N2099" s="22">
        <f t="shared" si="2"/>
        <v>46206</v>
      </c>
      <c r="O2099" s="23">
        <f>'RESOLUCIONES EPG'!$N2099-'RESOLUCIONES EPG'!$D2099</f>
        <v>3943</v>
      </c>
    </row>
    <row r="2100" ht="16.5" customHeight="1">
      <c r="A2100" s="103" t="str">
        <f>'RESOLUCIONES 2015'!A4385:H4385</f>
        <v/>
      </c>
      <c r="B2100" s="46"/>
      <c r="C2100" s="24">
        <v>224.797897703743</v>
      </c>
      <c r="D2100" s="35">
        <v>42268.0</v>
      </c>
      <c r="E2100" s="33" t="s">
        <v>698</v>
      </c>
      <c r="F2100" s="35"/>
      <c r="G2100" s="33" t="s">
        <v>18</v>
      </c>
      <c r="H2100" s="27" t="s">
        <v>699</v>
      </c>
      <c r="I2100" s="47"/>
      <c r="J2100" s="21"/>
      <c r="K2100" s="21"/>
      <c r="L2100" s="21"/>
      <c r="M2100" s="21"/>
      <c r="N2100" s="22">
        <f t="shared" si="2"/>
        <v>46206</v>
      </c>
      <c r="O2100" s="23">
        <f>'RESOLUCIONES EPG'!$N2100-'RESOLUCIONES EPG'!$D2100</f>
        <v>3938</v>
      </c>
    </row>
    <row r="2101" ht="16.5" customHeight="1">
      <c r="A2101" s="58" t="str">
        <f>'RESOLUCIONES 2015'!A4410:H4410</f>
        <v/>
      </c>
      <c r="B2101" s="46"/>
      <c r="C2101" s="24">
        <v>224.722167166997</v>
      </c>
      <c r="D2101" s="35">
        <v>42268.0</v>
      </c>
      <c r="E2101" s="33" t="s">
        <v>431</v>
      </c>
      <c r="F2101" s="35"/>
      <c r="G2101" s="33" t="s">
        <v>416</v>
      </c>
      <c r="H2101" s="27"/>
      <c r="I2101" s="47"/>
      <c r="J2101" s="21"/>
      <c r="K2101" s="21"/>
      <c r="L2101" s="21"/>
      <c r="M2101" s="21"/>
      <c r="N2101" s="22">
        <f t="shared" si="2"/>
        <v>46206</v>
      </c>
      <c r="O2101" s="23">
        <f>'RESOLUCIONES EPG'!$N2101-'RESOLUCIONES EPG'!$D2101</f>
        <v>3938</v>
      </c>
    </row>
    <row r="2102" ht="16.5" customHeight="1">
      <c r="A2102" s="58" t="str">
        <f>'RESOLUCIONES 2015'!A4414:H4414</f>
        <v/>
      </c>
      <c r="B2102" s="46"/>
      <c r="C2102" s="24">
        <v>224.646436630251</v>
      </c>
      <c r="D2102" s="35">
        <v>42269.0</v>
      </c>
      <c r="E2102" s="33" t="s">
        <v>579</v>
      </c>
      <c r="F2102" s="35"/>
      <c r="G2102" s="33" t="s">
        <v>363</v>
      </c>
      <c r="H2102" s="27"/>
      <c r="I2102" s="47"/>
      <c r="J2102" s="21"/>
      <c r="K2102" s="21"/>
      <c r="L2102" s="21"/>
      <c r="M2102" s="21"/>
      <c r="N2102" s="22">
        <f t="shared" si="2"/>
        <v>46206</v>
      </c>
      <c r="O2102" s="23">
        <f>'RESOLUCIONES EPG'!$N2102-'RESOLUCIONES EPG'!$D2102</f>
        <v>3937</v>
      </c>
    </row>
    <row r="2103" ht="16.5" customHeight="1">
      <c r="A2103" s="103" t="str">
        <f>'RESOLUCIONES 2015'!A4421:H4421</f>
        <v/>
      </c>
      <c r="B2103" s="46"/>
      <c r="C2103" s="16">
        <v>224.570706093505</v>
      </c>
      <c r="D2103" s="35">
        <v>42271.0</v>
      </c>
      <c r="E2103" s="33" t="s">
        <v>700</v>
      </c>
      <c r="F2103" s="35"/>
      <c r="G2103" s="33" t="s">
        <v>701</v>
      </c>
      <c r="H2103" s="27" t="s">
        <v>702</v>
      </c>
      <c r="I2103" s="47"/>
      <c r="J2103" s="21"/>
      <c r="K2103" s="21"/>
      <c r="L2103" s="21"/>
      <c r="M2103" s="21"/>
      <c r="N2103" s="22">
        <f t="shared" si="2"/>
        <v>46206</v>
      </c>
      <c r="O2103" s="23">
        <f>'RESOLUCIONES EPG'!$N2103-'RESOLUCIONES EPG'!$D2103</f>
        <v>3935</v>
      </c>
    </row>
    <row r="2104" ht="16.5" customHeight="1">
      <c r="A2104" s="58" t="str">
        <f>'RESOLUCIONES 2015'!A4416:H4416</f>
        <v/>
      </c>
      <c r="B2104" s="46"/>
      <c r="C2104" s="24">
        <v>224.494975556758</v>
      </c>
      <c r="D2104" s="35">
        <v>42271.0</v>
      </c>
      <c r="E2104" s="33" t="s">
        <v>700</v>
      </c>
      <c r="F2104" s="35"/>
      <c r="G2104" s="33" t="s">
        <v>577</v>
      </c>
      <c r="H2104" s="27"/>
      <c r="I2104" s="47"/>
      <c r="J2104" s="21"/>
      <c r="K2104" s="21"/>
      <c r="L2104" s="21"/>
      <c r="M2104" s="21"/>
      <c r="N2104" s="22">
        <f t="shared" si="2"/>
        <v>46206</v>
      </c>
      <c r="O2104" s="23">
        <f>'RESOLUCIONES EPG'!$N2104-'RESOLUCIONES EPG'!$D2104</f>
        <v>3935</v>
      </c>
    </row>
    <row r="2105" ht="16.5" customHeight="1">
      <c r="A2105" s="103" t="str">
        <f>'RESOLUCIONES 2015'!A4420:H4420</f>
        <v/>
      </c>
      <c r="B2105" s="46"/>
      <c r="C2105" s="24">
        <v>224.419245020012</v>
      </c>
      <c r="D2105" s="35">
        <v>42271.0</v>
      </c>
      <c r="E2105" s="48" t="s">
        <v>559</v>
      </c>
      <c r="F2105" s="49"/>
      <c r="G2105" s="48" t="s">
        <v>381</v>
      </c>
      <c r="H2105" s="50" t="s">
        <v>2239</v>
      </c>
      <c r="I2105" s="51"/>
      <c r="J2105" s="21"/>
      <c r="K2105" s="21"/>
      <c r="L2105" s="21"/>
      <c r="M2105" s="21"/>
      <c r="N2105" s="22">
        <f t="shared" si="2"/>
        <v>46206</v>
      </c>
      <c r="O2105" s="23">
        <f>'RESOLUCIONES EPG'!$N2105-'RESOLUCIONES EPG'!$D2105</f>
        <v>3935</v>
      </c>
    </row>
    <row r="2106" ht="16.5" customHeight="1">
      <c r="A2106" s="58" t="str">
        <f>'RESOLUCIONES 2015'!A4412:H4412</f>
        <v/>
      </c>
      <c r="B2106" s="46"/>
      <c r="C2106" s="24">
        <v>224.343514483266</v>
      </c>
      <c r="D2106" s="35">
        <v>42271.0</v>
      </c>
      <c r="E2106" s="33" t="s">
        <v>190</v>
      </c>
      <c r="F2106" s="35"/>
      <c r="G2106" s="33" t="s">
        <v>381</v>
      </c>
      <c r="H2106" s="27" t="s">
        <v>704</v>
      </c>
      <c r="I2106" s="47"/>
      <c r="J2106" s="21"/>
      <c r="K2106" s="21"/>
      <c r="L2106" s="21"/>
      <c r="M2106" s="21"/>
      <c r="N2106" s="22">
        <f t="shared" si="2"/>
        <v>46206</v>
      </c>
      <c r="O2106" s="23">
        <f>'RESOLUCIONES EPG'!$N2106-'RESOLUCIONES EPG'!$D2106</f>
        <v>3935</v>
      </c>
    </row>
    <row r="2107" ht="16.5" customHeight="1">
      <c r="A2107" s="58" t="str">
        <f>'RESOLUCIONES 2015'!A4411:H4411</f>
        <v/>
      </c>
      <c r="B2107" s="46"/>
      <c r="C2107" s="16">
        <v>224.26778394652</v>
      </c>
      <c r="D2107" s="35">
        <v>42271.0</v>
      </c>
      <c r="E2107" s="33" t="s">
        <v>656</v>
      </c>
      <c r="F2107" s="35"/>
      <c r="G2107" s="33" t="s">
        <v>381</v>
      </c>
      <c r="H2107" s="27" t="s">
        <v>2240</v>
      </c>
      <c r="I2107" s="47"/>
      <c r="J2107" s="21"/>
      <c r="K2107" s="21"/>
      <c r="L2107" s="21"/>
      <c r="M2107" s="21"/>
      <c r="N2107" s="22">
        <f t="shared" si="2"/>
        <v>46206</v>
      </c>
      <c r="O2107" s="23">
        <f>'RESOLUCIONES EPG'!$N2107-'RESOLUCIONES EPG'!$D2107</f>
        <v>3935</v>
      </c>
    </row>
    <row r="2108" ht="33.0" customHeight="1">
      <c r="A2108" s="103" t="str">
        <f>'RESOLUCIONES 2015'!A4417:H4417</f>
        <v/>
      </c>
      <c r="B2108" s="46"/>
      <c r="C2108" s="24">
        <v>224.192053409774</v>
      </c>
      <c r="D2108" s="35">
        <v>42271.0</v>
      </c>
      <c r="E2108" s="33" t="s">
        <v>706</v>
      </c>
      <c r="F2108" s="35"/>
      <c r="G2108" s="33" t="s">
        <v>18</v>
      </c>
      <c r="H2108" s="27" t="s">
        <v>628</v>
      </c>
      <c r="I2108" s="47"/>
      <c r="J2108" s="21"/>
      <c r="K2108" s="21"/>
      <c r="L2108" s="21"/>
      <c r="M2108" s="21"/>
      <c r="N2108" s="22">
        <f t="shared" si="2"/>
        <v>46206</v>
      </c>
      <c r="O2108" s="23">
        <f>'RESOLUCIONES EPG'!$N2108-'RESOLUCIONES EPG'!$D2108</f>
        <v>3935</v>
      </c>
    </row>
    <row r="2109" ht="16.5" customHeight="1">
      <c r="A2109" s="103" t="str">
        <f>'RESOLUCIONES 2015'!A4415:H4415</f>
        <v/>
      </c>
      <c r="B2109" s="46"/>
      <c r="C2109" s="24">
        <v>224.116322873028</v>
      </c>
      <c r="D2109" s="35">
        <v>42272.0</v>
      </c>
      <c r="E2109" s="48" t="s">
        <v>2209</v>
      </c>
      <c r="F2109" s="52"/>
      <c r="G2109" s="48" t="s">
        <v>87</v>
      </c>
      <c r="H2109" s="50"/>
      <c r="I2109" s="51"/>
      <c r="J2109" s="21"/>
      <c r="K2109" s="21"/>
      <c r="L2109" s="21"/>
      <c r="M2109" s="21"/>
      <c r="N2109" s="22">
        <f t="shared" si="2"/>
        <v>46206</v>
      </c>
      <c r="O2109" s="23">
        <f>'RESOLUCIONES EPG'!$N2109-'RESOLUCIONES EPG'!$D2109</f>
        <v>3934</v>
      </c>
    </row>
    <row r="2110" ht="16.5" customHeight="1">
      <c r="A2110" s="58" t="str">
        <f>'RESOLUCIONES 2015'!A4413:H4413</f>
        <v/>
      </c>
      <c r="B2110" s="46"/>
      <c r="C2110" s="24">
        <v>224.040592336282</v>
      </c>
      <c r="D2110" s="35">
        <v>42276.0</v>
      </c>
      <c r="E2110" s="33" t="s">
        <v>47</v>
      </c>
      <c r="F2110" s="35"/>
      <c r="G2110" s="33" t="s">
        <v>707</v>
      </c>
      <c r="H2110" s="27"/>
      <c r="I2110" s="47"/>
      <c r="J2110" s="21"/>
      <c r="K2110" s="21"/>
      <c r="L2110" s="21"/>
      <c r="M2110" s="21"/>
      <c r="N2110" s="22">
        <f t="shared" si="2"/>
        <v>46206</v>
      </c>
      <c r="O2110" s="23">
        <f>'RESOLUCIONES EPG'!$N2110-'RESOLUCIONES EPG'!$D2110</f>
        <v>3930</v>
      </c>
    </row>
    <row r="2111" ht="16.5" customHeight="1">
      <c r="A2111" s="58" t="str">
        <f>'RESOLUCIONES 2015'!A4419:H4419</f>
        <v/>
      </c>
      <c r="B2111" s="46"/>
      <c r="C2111" s="16">
        <v>223.964861799536</v>
      </c>
      <c r="D2111" s="35">
        <v>42276.0</v>
      </c>
      <c r="E2111" s="33" t="s">
        <v>47</v>
      </c>
      <c r="F2111" s="35"/>
      <c r="G2111" s="33" t="s">
        <v>708</v>
      </c>
      <c r="H2111" s="27"/>
      <c r="I2111" s="47"/>
      <c r="J2111" s="21"/>
      <c r="K2111" s="21"/>
      <c r="L2111" s="21"/>
      <c r="M2111" s="21"/>
      <c r="N2111" s="22">
        <f t="shared" si="2"/>
        <v>46206</v>
      </c>
      <c r="O2111" s="23">
        <f>'RESOLUCIONES EPG'!$N2111-'RESOLUCIONES EPG'!$D2111</f>
        <v>3930</v>
      </c>
    </row>
    <row r="2112" ht="16.5" customHeight="1">
      <c r="A2112" s="58" t="str">
        <f>'RESOLUCIONES 2015'!A4418:H4418</f>
        <v/>
      </c>
      <c r="B2112" s="46"/>
      <c r="C2112" s="24">
        <v>223.88913126279</v>
      </c>
      <c r="D2112" s="35">
        <v>42276.0</v>
      </c>
      <c r="E2112" s="33" t="s">
        <v>709</v>
      </c>
      <c r="F2112" s="35"/>
      <c r="G2112" s="33" t="s">
        <v>18</v>
      </c>
      <c r="H2112" s="27"/>
      <c r="I2112" s="47"/>
      <c r="J2112" s="21"/>
      <c r="K2112" s="21"/>
      <c r="L2112" s="21"/>
      <c r="M2112" s="21"/>
      <c r="N2112" s="22">
        <f t="shared" si="2"/>
        <v>46206</v>
      </c>
      <c r="O2112" s="23">
        <f>'RESOLUCIONES EPG'!$N2112-'RESOLUCIONES EPG'!$D2112</f>
        <v>3930</v>
      </c>
    </row>
    <row r="2113" ht="16.5" customHeight="1">
      <c r="A2113" s="58" t="str">
        <f>'RESOLUCIONES 2015'!A4432:H4432</f>
        <v/>
      </c>
      <c r="B2113" s="46"/>
      <c r="C2113" s="24">
        <v>223.813400726044</v>
      </c>
      <c r="D2113" s="35">
        <v>42276.0</v>
      </c>
      <c r="E2113" s="33" t="s">
        <v>710</v>
      </c>
      <c r="F2113" s="35"/>
      <c r="G2113" s="33" t="s">
        <v>18</v>
      </c>
      <c r="H2113" s="27"/>
      <c r="I2113" s="47"/>
      <c r="J2113" s="21"/>
      <c r="K2113" s="21"/>
      <c r="L2113" s="21"/>
      <c r="M2113" s="21"/>
      <c r="N2113" s="22">
        <f t="shared" si="2"/>
        <v>46206</v>
      </c>
      <c r="O2113" s="23">
        <f>'RESOLUCIONES EPG'!$N2113-'RESOLUCIONES EPG'!$D2113</f>
        <v>3930</v>
      </c>
    </row>
    <row r="2114" ht="16.5" customHeight="1">
      <c r="A2114" s="58" t="str">
        <f>'RESOLUCIONES 2015'!A4423:H4423</f>
        <v/>
      </c>
      <c r="B2114" s="46"/>
      <c r="C2114" s="24">
        <v>223.737670189298</v>
      </c>
      <c r="D2114" s="35">
        <v>42277.0</v>
      </c>
      <c r="E2114" s="48" t="s">
        <v>504</v>
      </c>
      <c r="F2114" s="49"/>
      <c r="G2114" s="48" t="s">
        <v>381</v>
      </c>
      <c r="H2114" s="50" t="s">
        <v>711</v>
      </c>
      <c r="I2114" s="51"/>
      <c r="J2114" s="21"/>
      <c r="K2114" s="21"/>
      <c r="L2114" s="21"/>
      <c r="M2114" s="21"/>
      <c r="N2114" s="22">
        <f t="shared" si="2"/>
        <v>46206</v>
      </c>
      <c r="O2114" s="23">
        <f>'RESOLUCIONES EPG'!$N2114-'RESOLUCIONES EPG'!$D2114</f>
        <v>3929</v>
      </c>
    </row>
    <row r="2115" ht="16.5" customHeight="1">
      <c r="A2115" s="58" t="str">
        <f>'RESOLUCIONES 2015'!A4433:H4433</f>
        <v/>
      </c>
      <c r="B2115" s="46"/>
      <c r="C2115" s="16">
        <v>223.661939652552</v>
      </c>
      <c r="D2115" s="35">
        <v>42277.0</v>
      </c>
      <c r="E2115" s="33" t="s">
        <v>513</v>
      </c>
      <c r="F2115" s="35"/>
      <c r="G2115" s="33" t="s">
        <v>381</v>
      </c>
      <c r="H2115" s="27" t="s">
        <v>2241</v>
      </c>
      <c r="I2115" s="47"/>
      <c r="J2115" s="21"/>
      <c r="K2115" s="21"/>
      <c r="L2115" s="21"/>
      <c r="M2115" s="21"/>
      <c r="N2115" s="22">
        <f t="shared" si="2"/>
        <v>46206</v>
      </c>
      <c r="O2115" s="23">
        <f>'RESOLUCIONES EPG'!$N2115-'RESOLUCIONES EPG'!$D2115</f>
        <v>3929</v>
      </c>
    </row>
    <row r="2116" ht="16.5" customHeight="1">
      <c r="A2116" s="58" t="str">
        <f>'RESOLUCIONES 2015'!A4422:H4422</f>
        <v/>
      </c>
      <c r="B2116" s="46"/>
      <c r="C2116" s="24">
        <v>223.586209115806</v>
      </c>
      <c r="D2116" s="35">
        <v>42277.0</v>
      </c>
      <c r="E2116" s="33" t="s">
        <v>713</v>
      </c>
      <c r="F2116" s="35"/>
      <c r="G2116" s="33" t="s">
        <v>363</v>
      </c>
      <c r="H2116" s="27"/>
      <c r="I2116" s="47"/>
      <c r="J2116" s="21"/>
      <c r="K2116" s="21"/>
      <c r="L2116" s="21"/>
      <c r="M2116" s="21"/>
      <c r="N2116" s="22">
        <f t="shared" si="2"/>
        <v>46206</v>
      </c>
      <c r="O2116" s="23">
        <f>'RESOLUCIONES EPG'!$N2116-'RESOLUCIONES EPG'!$D2116</f>
        <v>3929</v>
      </c>
    </row>
    <row r="2117" ht="16.5" customHeight="1">
      <c r="A2117" s="58" t="str">
        <f>'RESOLUCIONES 2015'!A4430:H4430</f>
        <v/>
      </c>
      <c r="B2117" s="46"/>
      <c r="C2117" s="24">
        <v>223.51047857906</v>
      </c>
      <c r="D2117" s="35">
        <v>42278.0</v>
      </c>
      <c r="E2117" s="33" t="s">
        <v>420</v>
      </c>
      <c r="F2117" s="35"/>
      <c r="G2117" s="33" t="s">
        <v>714</v>
      </c>
      <c r="H2117" s="27"/>
      <c r="I2117" s="47"/>
      <c r="J2117" s="21"/>
      <c r="K2117" s="21"/>
      <c r="L2117" s="21"/>
      <c r="M2117" s="21"/>
      <c r="N2117" s="22">
        <f t="shared" si="2"/>
        <v>46206</v>
      </c>
      <c r="O2117" s="23">
        <f>'RESOLUCIONES EPG'!$N2117-'RESOLUCIONES EPG'!$D2117</f>
        <v>3928</v>
      </c>
    </row>
    <row r="2118" ht="16.5" customHeight="1">
      <c r="A2118" s="103" t="str">
        <f>'RESOLUCIONES 2015'!A4425:H4425</f>
        <v/>
      </c>
      <c r="B2118" s="46"/>
      <c r="C2118" s="24">
        <v>223.434748042314</v>
      </c>
      <c r="D2118" s="35">
        <v>42278.0</v>
      </c>
      <c r="E2118" s="33" t="s">
        <v>579</v>
      </c>
      <c r="F2118" s="35"/>
      <c r="G2118" s="33" t="s">
        <v>714</v>
      </c>
      <c r="H2118" s="27"/>
      <c r="I2118" s="23"/>
      <c r="J2118" s="21"/>
      <c r="K2118" s="21"/>
      <c r="L2118" s="21"/>
      <c r="M2118" s="21"/>
      <c r="N2118" s="22">
        <f t="shared" si="2"/>
        <v>46206</v>
      </c>
      <c r="O2118" s="23">
        <f>'RESOLUCIONES EPG'!$N2118-'RESOLUCIONES EPG'!$D2118</f>
        <v>3928</v>
      </c>
    </row>
    <row r="2119" ht="16.5" customHeight="1">
      <c r="A2119" s="58" t="str">
        <f>'RESOLUCIONES 2015'!A4428:H4428</f>
        <v/>
      </c>
      <c r="B2119" s="46"/>
      <c r="C2119" s="16">
        <v>223.359017505568</v>
      </c>
      <c r="D2119" s="35">
        <v>42278.0</v>
      </c>
      <c r="E2119" s="33" t="s">
        <v>715</v>
      </c>
      <c r="F2119" s="35"/>
      <c r="G2119" s="33" t="s">
        <v>18</v>
      </c>
      <c r="H2119" s="27"/>
      <c r="I2119" s="23"/>
      <c r="J2119" s="21"/>
      <c r="K2119" s="21"/>
      <c r="L2119" s="21"/>
      <c r="M2119" s="21"/>
      <c r="N2119" s="22">
        <f t="shared" si="2"/>
        <v>46206</v>
      </c>
      <c r="O2119" s="23">
        <f>'RESOLUCIONES EPG'!$N2119-'RESOLUCIONES EPG'!$D2119</f>
        <v>3928</v>
      </c>
    </row>
    <row r="2120" ht="16.5" customHeight="1">
      <c r="A2120" s="58" t="str">
        <f>'RESOLUCIONES 2015'!A4431:H4431</f>
        <v/>
      </c>
      <c r="B2120" s="46"/>
      <c r="C2120" s="24">
        <v>223.283286968822</v>
      </c>
      <c r="D2120" s="35">
        <v>42278.0</v>
      </c>
      <c r="E2120" s="33" t="s">
        <v>172</v>
      </c>
      <c r="F2120" s="35"/>
      <c r="G2120" s="33" t="s">
        <v>714</v>
      </c>
      <c r="H2120" s="27"/>
      <c r="I2120" s="23"/>
      <c r="J2120" s="21"/>
      <c r="K2120" s="21"/>
      <c r="L2120" s="21"/>
      <c r="M2120" s="21"/>
      <c r="N2120" s="22">
        <f t="shared" si="2"/>
        <v>46206</v>
      </c>
      <c r="O2120" s="23">
        <f>'RESOLUCIONES EPG'!$N2120-'RESOLUCIONES EPG'!$D2120</f>
        <v>3928</v>
      </c>
    </row>
    <row r="2121" ht="16.5" customHeight="1">
      <c r="A2121" s="58" t="str">
        <f>'RESOLUCIONES 2015'!A4426:H4426</f>
        <v/>
      </c>
      <c r="B2121" s="46"/>
      <c r="C2121" s="24">
        <v>223.207556432075</v>
      </c>
      <c r="D2121" s="35">
        <v>42278.0</v>
      </c>
      <c r="E2121" s="33" t="s">
        <v>360</v>
      </c>
      <c r="F2121" s="35"/>
      <c r="G2121" s="33" t="s">
        <v>714</v>
      </c>
      <c r="H2121" s="27"/>
      <c r="I2121" s="47"/>
      <c r="J2121" s="21"/>
      <c r="K2121" s="21"/>
      <c r="L2121" s="21"/>
      <c r="M2121" s="21"/>
      <c r="N2121" s="22">
        <f t="shared" si="2"/>
        <v>46206</v>
      </c>
      <c r="O2121" s="23">
        <f>'RESOLUCIONES EPG'!$N2121-'RESOLUCIONES EPG'!$D2121</f>
        <v>3928</v>
      </c>
    </row>
    <row r="2122" ht="16.5" customHeight="1">
      <c r="A2122" s="58" t="str">
        <f>'RESOLUCIONES 2015'!A4429:H4429</f>
        <v/>
      </c>
      <c r="B2122" s="46"/>
      <c r="C2122" s="24">
        <v>223.131825895329</v>
      </c>
      <c r="D2122" s="35">
        <v>42278.0</v>
      </c>
      <c r="E2122" s="33" t="s">
        <v>716</v>
      </c>
      <c r="F2122" s="35"/>
      <c r="G2122" s="33" t="s">
        <v>18</v>
      </c>
      <c r="H2122" s="27"/>
      <c r="I2122" s="23"/>
      <c r="J2122" s="21"/>
      <c r="K2122" s="21"/>
      <c r="L2122" s="21"/>
      <c r="M2122" s="21"/>
      <c r="N2122" s="22">
        <f t="shared" si="2"/>
        <v>46206</v>
      </c>
      <c r="O2122" s="23">
        <f>'RESOLUCIONES EPG'!$N2122-'RESOLUCIONES EPG'!$D2122</f>
        <v>3928</v>
      </c>
    </row>
    <row r="2123" ht="16.5" customHeight="1">
      <c r="A2123" s="58" t="str">
        <f>'RESOLUCIONES 2015'!A4427:H4427</f>
        <v/>
      </c>
      <c r="B2123" s="46"/>
      <c r="C2123" s="16">
        <v>223.056095358583</v>
      </c>
      <c r="D2123" s="35">
        <v>42278.0</v>
      </c>
      <c r="E2123" s="33" t="s">
        <v>717</v>
      </c>
      <c r="F2123" s="35"/>
      <c r="G2123" s="33" t="s">
        <v>381</v>
      </c>
      <c r="H2123" s="27" t="s">
        <v>2242</v>
      </c>
      <c r="I2123" s="23"/>
      <c r="J2123" s="21"/>
      <c r="K2123" s="21"/>
      <c r="L2123" s="21"/>
      <c r="M2123" s="21"/>
      <c r="N2123" s="22">
        <f t="shared" si="2"/>
        <v>46206</v>
      </c>
      <c r="O2123" s="23">
        <f>'RESOLUCIONES EPG'!$N2123-'RESOLUCIONES EPG'!$D2123</f>
        <v>3928</v>
      </c>
    </row>
    <row r="2124" ht="16.5" customHeight="1">
      <c r="A2124" s="103" t="str">
        <f>'RESOLUCIONES 2015'!A4424:H4424</f>
        <v/>
      </c>
      <c r="B2124" s="46"/>
      <c r="C2124" s="24">
        <v>222.980364821837</v>
      </c>
      <c r="D2124" s="35">
        <v>42278.0</v>
      </c>
      <c r="E2124" s="33" t="s">
        <v>719</v>
      </c>
      <c r="F2124" s="35"/>
      <c r="G2124" s="33" t="s">
        <v>720</v>
      </c>
      <c r="H2124" s="27"/>
      <c r="I2124" s="47"/>
      <c r="J2124" s="21"/>
      <c r="K2124" s="21"/>
      <c r="L2124" s="21"/>
      <c r="M2124" s="21"/>
      <c r="N2124" s="22">
        <f t="shared" si="2"/>
        <v>46206</v>
      </c>
      <c r="O2124" s="23">
        <f>'RESOLUCIONES EPG'!$N2124-'RESOLUCIONES EPG'!$D2124</f>
        <v>3928</v>
      </c>
    </row>
    <row r="2125" ht="16.5" customHeight="1">
      <c r="A2125" s="58" t="str">
        <f>'RESOLUCIONES 2015'!A4467:H4467</f>
        <v/>
      </c>
      <c r="B2125" s="46"/>
      <c r="C2125" s="24">
        <v>222.904634285091</v>
      </c>
      <c r="D2125" s="35">
        <v>42311.0</v>
      </c>
      <c r="E2125" s="33" t="s">
        <v>721</v>
      </c>
      <c r="F2125" s="35"/>
      <c r="G2125" s="33" t="s">
        <v>18</v>
      </c>
      <c r="H2125" s="27"/>
      <c r="I2125" s="23"/>
      <c r="J2125" s="21"/>
      <c r="K2125" s="21"/>
      <c r="L2125" s="21"/>
      <c r="M2125" s="21"/>
      <c r="N2125" s="22">
        <f t="shared" si="2"/>
        <v>46206</v>
      </c>
      <c r="O2125" s="23">
        <f>'RESOLUCIONES EPG'!$N2125-'RESOLUCIONES EPG'!$D2125</f>
        <v>3895</v>
      </c>
    </row>
    <row r="2126" ht="16.5" customHeight="1">
      <c r="A2126" s="58" t="str">
        <f>'RESOLUCIONES 2015'!A4440:H4440</f>
        <v/>
      </c>
      <c r="B2126" s="46"/>
      <c r="C2126" s="24">
        <v>222.828903748345</v>
      </c>
      <c r="D2126" s="35">
        <v>42311.0</v>
      </c>
      <c r="E2126" s="33" t="s">
        <v>722</v>
      </c>
      <c r="F2126" s="35"/>
      <c r="G2126" s="33" t="s">
        <v>18</v>
      </c>
      <c r="H2126" s="27"/>
      <c r="I2126" s="23"/>
      <c r="J2126" s="21"/>
      <c r="K2126" s="21"/>
      <c r="L2126" s="21"/>
      <c r="M2126" s="21"/>
      <c r="N2126" s="22">
        <f t="shared" si="2"/>
        <v>46206</v>
      </c>
      <c r="O2126" s="23">
        <f>'RESOLUCIONES EPG'!$N2126-'RESOLUCIONES EPG'!$D2126</f>
        <v>3895</v>
      </c>
    </row>
    <row r="2127" ht="16.5" customHeight="1">
      <c r="A2127" s="102" t="str">
        <f>'RESOLUCIONES 2015'!A4434:H4434</f>
        <v/>
      </c>
      <c r="B2127" s="46"/>
      <c r="C2127" s="16">
        <v>222.753173211599</v>
      </c>
      <c r="D2127" s="35">
        <v>42311.0</v>
      </c>
      <c r="E2127" s="33" t="s">
        <v>25</v>
      </c>
      <c r="F2127" s="35"/>
      <c r="G2127" s="33" t="s">
        <v>89</v>
      </c>
      <c r="H2127" s="27" t="s">
        <v>90</v>
      </c>
      <c r="I2127" s="23"/>
      <c r="J2127" s="21"/>
      <c r="K2127" s="21"/>
      <c r="L2127" s="21"/>
      <c r="M2127" s="21"/>
      <c r="N2127" s="22">
        <f t="shared" si="2"/>
        <v>46206</v>
      </c>
      <c r="O2127" s="23">
        <f>'RESOLUCIONES EPG'!$N2127-'RESOLUCIONES EPG'!$D2127</f>
        <v>3895</v>
      </c>
    </row>
    <row r="2128" ht="16.5" customHeight="1">
      <c r="A2128" s="101" t="str">
        <f>'RESOLUCIONES 2015'!A4438:H4438</f>
        <v/>
      </c>
      <c r="B2128" s="46"/>
      <c r="C2128" s="24">
        <v>222.677442674853</v>
      </c>
      <c r="D2128" s="35">
        <v>42311.0</v>
      </c>
      <c r="E2128" s="33" t="s">
        <v>723</v>
      </c>
      <c r="F2128" s="35"/>
      <c r="G2128" s="33" t="s">
        <v>18</v>
      </c>
      <c r="H2128" s="27"/>
      <c r="I2128" s="23"/>
      <c r="J2128" s="21"/>
      <c r="K2128" s="21"/>
      <c r="L2128" s="21"/>
      <c r="M2128" s="21"/>
      <c r="N2128" s="22">
        <f t="shared" si="2"/>
        <v>46206</v>
      </c>
      <c r="O2128" s="23">
        <f>'RESOLUCIONES EPG'!$N2128-'RESOLUCIONES EPG'!$D2128</f>
        <v>3895</v>
      </c>
    </row>
    <row r="2129" ht="16.5" customHeight="1">
      <c r="A2129" s="103" t="str">
        <f>'RESOLUCIONES 2015'!A4442:H4442</f>
        <v/>
      </c>
      <c r="B2129" s="34"/>
      <c r="C2129" s="24">
        <v>222.601712138107</v>
      </c>
      <c r="D2129" s="35">
        <v>42311.0</v>
      </c>
      <c r="E2129" s="33" t="s">
        <v>724</v>
      </c>
      <c r="F2129" s="35"/>
      <c r="G2129" s="33" t="s">
        <v>701</v>
      </c>
      <c r="H2129" s="27" t="s">
        <v>725</v>
      </c>
      <c r="I2129" s="23"/>
      <c r="J2129" s="21"/>
      <c r="K2129" s="21"/>
      <c r="L2129" s="21"/>
      <c r="M2129" s="21"/>
      <c r="N2129" s="22">
        <f t="shared" si="2"/>
        <v>46206</v>
      </c>
      <c r="O2129" s="23">
        <f>'RESOLUCIONES EPG'!$N2129-'RESOLUCIONES EPG'!$D2129</f>
        <v>3895</v>
      </c>
    </row>
    <row r="2130" ht="16.5" customHeight="1">
      <c r="A2130" s="101" t="str">
        <f>'RESOLUCIONES 2015'!A4437:H4437</f>
        <v/>
      </c>
      <c r="B2130" s="46"/>
      <c r="C2130" s="24">
        <v>222.525981601361</v>
      </c>
      <c r="D2130" s="35">
        <v>42311.0</v>
      </c>
      <c r="E2130" s="33" t="s">
        <v>726</v>
      </c>
      <c r="F2130" s="35"/>
      <c r="G2130" s="33" t="s">
        <v>701</v>
      </c>
      <c r="H2130" s="27" t="s">
        <v>727</v>
      </c>
      <c r="I2130" s="23"/>
      <c r="J2130" s="21"/>
      <c r="K2130" s="21"/>
      <c r="L2130" s="21"/>
      <c r="M2130" s="21"/>
      <c r="N2130" s="22">
        <f t="shared" si="2"/>
        <v>46206</v>
      </c>
      <c r="O2130" s="23">
        <f>'RESOLUCIONES EPG'!$N2130-'RESOLUCIONES EPG'!$D2130</f>
        <v>3895</v>
      </c>
    </row>
    <row r="2131" ht="16.5" customHeight="1">
      <c r="A2131" s="102" t="str">
        <f>'RESOLUCIONES 2015'!A4435:H4435</f>
        <v/>
      </c>
      <c r="B2131" s="46"/>
      <c r="C2131" s="16">
        <v>222.450251064615</v>
      </c>
      <c r="D2131" s="35">
        <v>42311.0</v>
      </c>
      <c r="E2131" s="33" t="s">
        <v>728</v>
      </c>
      <c r="F2131" s="35"/>
      <c r="G2131" s="33" t="s">
        <v>18</v>
      </c>
      <c r="H2131" s="27"/>
      <c r="I2131" s="23"/>
      <c r="J2131" s="21"/>
      <c r="K2131" s="21"/>
      <c r="L2131" s="21"/>
      <c r="M2131" s="21"/>
      <c r="N2131" s="22">
        <f t="shared" si="2"/>
        <v>46206</v>
      </c>
      <c r="O2131" s="23">
        <f>'RESOLUCIONES EPG'!$N2131-'RESOLUCIONES EPG'!$D2131</f>
        <v>3895</v>
      </c>
    </row>
    <row r="2132" ht="16.5" customHeight="1">
      <c r="A2132" s="102" t="str">
        <f>'RESOLUCIONES 2015'!A4436:H4436</f>
        <v/>
      </c>
      <c r="B2132" s="46"/>
      <c r="C2132" s="24">
        <v>222.374520527869</v>
      </c>
      <c r="D2132" s="35">
        <v>42311.0</v>
      </c>
      <c r="E2132" s="33" t="s">
        <v>653</v>
      </c>
      <c r="F2132" s="35"/>
      <c r="G2132" s="33" t="s">
        <v>701</v>
      </c>
      <c r="H2132" s="27" t="s">
        <v>729</v>
      </c>
      <c r="I2132" s="23"/>
      <c r="J2132" s="21"/>
      <c r="K2132" s="21"/>
      <c r="L2132" s="21"/>
      <c r="M2132" s="21"/>
      <c r="N2132" s="22">
        <f t="shared" si="2"/>
        <v>46206</v>
      </c>
      <c r="O2132" s="23">
        <f>'RESOLUCIONES EPG'!$N2132-'RESOLUCIONES EPG'!$D2132</f>
        <v>3895</v>
      </c>
    </row>
    <row r="2133" ht="16.5" customHeight="1">
      <c r="A2133" s="58" t="str">
        <f>'RESOLUCIONES 2015'!A4439:H4439</f>
        <v/>
      </c>
      <c r="B2133" s="46"/>
      <c r="C2133" s="24">
        <v>222.298789991123</v>
      </c>
      <c r="D2133" s="35">
        <v>42311.0</v>
      </c>
      <c r="E2133" s="33" t="s">
        <v>367</v>
      </c>
      <c r="F2133" s="35"/>
      <c r="G2133" s="33" t="s">
        <v>89</v>
      </c>
      <c r="H2133" s="27" t="s">
        <v>90</v>
      </c>
      <c r="I2133" s="23"/>
      <c r="J2133" s="21"/>
      <c r="K2133" s="21"/>
      <c r="L2133" s="21"/>
      <c r="M2133" s="21"/>
      <c r="N2133" s="22">
        <f t="shared" si="2"/>
        <v>46206</v>
      </c>
      <c r="O2133" s="23">
        <f>'RESOLUCIONES EPG'!$N2133-'RESOLUCIONES EPG'!$D2133</f>
        <v>3895</v>
      </c>
    </row>
    <row r="2134" ht="16.5" customHeight="1">
      <c r="A2134" s="101" t="str">
        <f>'RESOLUCIONES 2015'!A4444:H4444</f>
        <v/>
      </c>
      <c r="B2134" s="46"/>
      <c r="C2134" s="24">
        <v>222.223059454377</v>
      </c>
      <c r="D2134" s="35">
        <v>42311.0</v>
      </c>
      <c r="E2134" s="33" t="s">
        <v>730</v>
      </c>
      <c r="F2134" s="35"/>
      <c r="G2134" s="33" t="s">
        <v>18</v>
      </c>
      <c r="H2134" s="27"/>
      <c r="I2134" s="23"/>
      <c r="J2134" s="21"/>
      <c r="K2134" s="21"/>
      <c r="L2134" s="21"/>
      <c r="M2134" s="21"/>
      <c r="N2134" s="22">
        <f t="shared" si="2"/>
        <v>46206</v>
      </c>
      <c r="O2134" s="23">
        <f>'RESOLUCIONES EPG'!$N2134-'RESOLUCIONES EPG'!$D2134</f>
        <v>3895</v>
      </c>
    </row>
    <row r="2135" ht="16.5" customHeight="1">
      <c r="A2135" s="103" t="str">
        <f>'RESOLUCIONES 2015'!A4453:H4453</f>
        <v/>
      </c>
      <c r="B2135" s="46"/>
      <c r="C2135" s="16">
        <v>222.147328917631</v>
      </c>
      <c r="D2135" s="35">
        <v>42311.0</v>
      </c>
      <c r="E2135" s="33" t="s">
        <v>731</v>
      </c>
      <c r="F2135" s="35"/>
      <c r="G2135" s="33" t="s">
        <v>18</v>
      </c>
      <c r="H2135" s="27"/>
      <c r="I2135" s="23"/>
      <c r="J2135" s="21"/>
      <c r="K2135" s="21"/>
      <c r="L2135" s="21"/>
      <c r="M2135" s="21"/>
      <c r="N2135" s="22">
        <f t="shared" si="2"/>
        <v>46206</v>
      </c>
      <c r="O2135" s="23">
        <f>'RESOLUCIONES EPG'!$N2135-'RESOLUCIONES EPG'!$D2135</f>
        <v>3895</v>
      </c>
    </row>
    <row r="2136" ht="16.5" customHeight="1">
      <c r="A2136" s="100" t="str">
        <f>'RESOLUCIONES 2015'!A4451:H4451</f>
        <v/>
      </c>
      <c r="B2136" s="46"/>
      <c r="C2136" s="24">
        <v>222.071598380885</v>
      </c>
      <c r="D2136" s="35">
        <v>42312.0</v>
      </c>
      <c r="E2136" s="33" t="s">
        <v>732</v>
      </c>
      <c r="F2136" s="35"/>
      <c r="G2136" s="33" t="s">
        <v>18</v>
      </c>
      <c r="H2136" s="27"/>
      <c r="I2136" s="23"/>
      <c r="J2136" s="21"/>
      <c r="K2136" s="21"/>
      <c r="L2136" s="21"/>
      <c r="M2136" s="21"/>
      <c r="N2136" s="22">
        <f t="shared" si="2"/>
        <v>46206</v>
      </c>
      <c r="O2136" s="23">
        <f>'RESOLUCIONES EPG'!$N2136-'RESOLUCIONES EPG'!$D2136</f>
        <v>3894</v>
      </c>
    </row>
    <row r="2137" ht="16.5" customHeight="1">
      <c r="A2137" s="58" t="str">
        <f>'RESOLUCIONES 2015'!A4450:H4450</f>
        <v/>
      </c>
      <c r="B2137" s="46"/>
      <c r="C2137" s="24">
        <v>221.995867844139</v>
      </c>
      <c r="D2137" s="35">
        <v>42312.0</v>
      </c>
      <c r="E2137" s="33" t="s">
        <v>297</v>
      </c>
      <c r="F2137" s="35"/>
      <c r="G2137" s="33" t="s">
        <v>37</v>
      </c>
      <c r="H2137" s="27"/>
      <c r="I2137" s="23"/>
      <c r="J2137" s="21"/>
      <c r="K2137" s="21"/>
      <c r="L2137" s="21"/>
      <c r="M2137" s="21"/>
      <c r="N2137" s="22">
        <f t="shared" si="2"/>
        <v>46206</v>
      </c>
      <c r="O2137" s="23">
        <f>'RESOLUCIONES EPG'!$N2137-'RESOLUCIONES EPG'!$D2137</f>
        <v>3894</v>
      </c>
    </row>
    <row r="2138" ht="16.5" customHeight="1">
      <c r="A2138" s="103" t="str">
        <f>'RESOLUCIONES 2015'!A4441:H4441</f>
        <v/>
      </c>
      <c r="B2138" s="46"/>
      <c r="C2138" s="24">
        <v>221.920137307393</v>
      </c>
      <c r="D2138" s="35">
        <v>42312.0</v>
      </c>
      <c r="E2138" s="33" t="s">
        <v>573</v>
      </c>
      <c r="F2138" s="35"/>
      <c r="G2138" s="33" t="s">
        <v>89</v>
      </c>
      <c r="H2138" s="27" t="s">
        <v>733</v>
      </c>
      <c r="I2138" s="23"/>
      <c r="J2138" s="21"/>
      <c r="K2138" s="21"/>
      <c r="L2138" s="21"/>
      <c r="M2138" s="21"/>
      <c r="N2138" s="22">
        <f t="shared" si="2"/>
        <v>46206</v>
      </c>
      <c r="O2138" s="23">
        <f>'RESOLUCIONES EPG'!$N2138-'RESOLUCIONES EPG'!$D2138</f>
        <v>3894</v>
      </c>
    </row>
    <row r="2139" ht="16.5" customHeight="1">
      <c r="A2139" s="58" t="str">
        <f>'RESOLUCIONES 2015'!A4447:H4447</f>
        <v/>
      </c>
      <c r="B2139" s="46"/>
      <c r="C2139" s="16">
        <v>221.844406770647</v>
      </c>
      <c r="D2139" s="35">
        <v>42312.0</v>
      </c>
      <c r="E2139" s="33" t="s">
        <v>734</v>
      </c>
      <c r="F2139" s="35"/>
      <c r="G2139" s="33" t="s">
        <v>18</v>
      </c>
      <c r="H2139" s="27"/>
      <c r="I2139" s="23"/>
      <c r="J2139" s="21"/>
      <c r="K2139" s="21"/>
      <c r="L2139" s="21"/>
      <c r="M2139" s="21"/>
      <c r="N2139" s="22">
        <f t="shared" si="2"/>
        <v>46206</v>
      </c>
      <c r="O2139" s="23">
        <f>'RESOLUCIONES EPG'!$N2139-'RESOLUCIONES EPG'!$D2139</f>
        <v>3894</v>
      </c>
    </row>
    <row r="2140" ht="16.5" customHeight="1">
      <c r="A2140" s="58" t="str">
        <f>'RESOLUCIONES 2015'!A4449:H4449</f>
        <v/>
      </c>
      <c r="B2140" s="46"/>
      <c r="C2140" s="24">
        <v>221.7686762339</v>
      </c>
      <c r="D2140" s="35">
        <v>42312.0</v>
      </c>
      <c r="E2140" s="33" t="s">
        <v>735</v>
      </c>
      <c r="F2140" s="35"/>
      <c r="G2140" s="33" t="s">
        <v>18</v>
      </c>
      <c r="H2140" s="27"/>
      <c r="I2140" s="23"/>
      <c r="J2140" s="21"/>
      <c r="K2140" s="21"/>
      <c r="L2140" s="21"/>
      <c r="M2140" s="21"/>
      <c r="N2140" s="22">
        <f t="shared" si="2"/>
        <v>46206</v>
      </c>
      <c r="O2140" s="23">
        <f>'RESOLUCIONES EPG'!$N2140-'RESOLUCIONES EPG'!$D2140</f>
        <v>3894</v>
      </c>
    </row>
    <row r="2141" ht="16.5" customHeight="1">
      <c r="A2141" s="58" t="str">
        <f>'RESOLUCIONES 2015'!A4443:H4443</f>
        <v/>
      </c>
      <c r="B2141" s="46"/>
      <c r="C2141" s="24">
        <v>221.692945697154</v>
      </c>
      <c r="D2141" s="35">
        <v>42312.0</v>
      </c>
      <c r="E2141" s="33" t="s">
        <v>367</v>
      </c>
      <c r="F2141" s="35"/>
      <c r="G2141" s="33" t="s">
        <v>18</v>
      </c>
      <c r="H2141" s="27"/>
      <c r="I2141" s="23"/>
      <c r="J2141" s="21"/>
      <c r="K2141" s="21"/>
      <c r="L2141" s="21"/>
      <c r="M2141" s="21"/>
      <c r="N2141" s="22">
        <f t="shared" si="2"/>
        <v>46206</v>
      </c>
      <c r="O2141" s="23">
        <f>'RESOLUCIONES EPG'!$N2141-'RESOLUCIONES EPG'!$D2141</f>
        <v>3894</v>
      </c>
    </row>
    <row r="2142" ht="16.5" customHeight="1">
      <c r="A2142" s="103" t="str">
        <f>'RESOLUCIONES 2015'!A4446:H4446</f>
        <v/>
      </c>
      <c r="B2142" s="46"/>
      <c r="C2142" s="24">
        <v>221.617215160408</v>
      </c>
      <c r="D2142" s="35">
        <v>42312.0</v>
      </c>
      <c r="E2142" s="33" t="s">
        <v>736</v>
      </c>
      <c r="F2142" s="35"/>
      <c r="G2142" s="33" t="s">
        <v>18</v>
      </c>
      <c r="H2142" s="27"/>
      <c r="I2142" s="23"/>
      <c r="J2142" s="21"/>
      <c r="K2142" s="21"/>
      <c r="L2142" s="21"/>
      <c r="M2142" s="21"/>
      <c r="N2142" s="22">
        <f t="shared" si="2"/>
        <v>46206</v>
      </c>
      <c r="O2142" s="23">
        <f>'RESOLUCIONES EPG'!$N2142-'RESOLUCIONES EPG'!$D2142</f>
        <v>3894</v>
      </c>
    </row>
    <row r="2143" ht="16.5" customHeight="1">
      <c r="A2143" s="58" t="str">
        <f>'RESOLUCIONES 2015'!A4448:H4448</f>
        <v/>
      </c>
      <c r="B2143" s="46"/>
      <c r="C2143" s="16">
        <v>221.541484623662</v>
      </c>
      <c r="D2143" s="35">
        <v>42313.0</v>
      </c>
      <c r="E2143" s="33" t="s">
        <v>737</v>
      </c>
      <c r="F2143" s="35"/>
      <c r="G2143" s="33" t="s">
        <v>738</v>
      </c>
      <c r="H2143" s="27"/>
      <c r="I2143" s="23"/>
      <c r="J2143" s="21"/>
      <c r="K2143" s="21"/>
      <c r="L2143" s="21"/>
      <c r="M2143" s="21"/>
      <c r="N2143" s="22">
        <f t="shared" si="2"/>
        <v>46206</v>
      </c>
      <c r="O2143" s="23">
        <f>'RESOLUCIONES EPG'!$N2143-'RESOLUCIONES EPG'!$D2143</f>
        <v>3893</v>
      </c>
    </row>
    <row r="2144" ht="16.5" customHeight="1">
      <c r="A2144" s="100" t="str">
        <f>'RESOLUCIONES 2015'!A4445:H4445</f>
        <v/>
      </c>
      <c r="B2144" s="46"/>
      <c r="C2144" s="24">
        <v>221.465754086916</v>
      </c>
      <c r="D2144" s="35">
        <v>42313.0</v>
      </c>
      <c r="E2144" s="33" t="s">
        <v>736</v>
      </c>
      <c r="F2144" s="35"/>
      <c r="G2144" s="33" t="s">
        <v>701</v>
      </c>
      <c r="H2144" s="27" t="s">
        <v>739</v>
      </c>
      <c r="I2144" s="23"/>
      <c r="J2144" s="21"/>
      <c r="K2144" s="21"/>
      <c r="L2144" s="21"/>
      <c r="M2144" s="21"/>
      <c r="N2144" s="22">
        <f t="shared" si="2"/>
        <v>46206</v>
      </c>
      <c r="O2144" s="23">
        <f>'RESOLUCIONES EPG'!$N2144-'RESOLUCIONES EPG'!$D2144</f>
        <v>3893</v>
      </c>
    </row>
    <row r="2145" ht="16.5" customHeight="1">
      <c r="A2145" s="103" t="str">
        <f>'RESOLUCIONES 2015'!A4452:H4452</f>
        <v/>
      </c>
      <c r="B2145" s="46"/>
      <c r="C2145" s="24">
        <v>221.39002355017</v>
      </c>
      <c r="D2145" s="35">
        <v>42317.0</v>
      </c>
      <c r="E2145" s="33" t="s">
        <v>740</v>
      </c>
      <c r="F2145" s="35"/>
      <c r="G2145" s="33" t="s">
        <v>741</v>
      </c>
      <c r="H2145" s="27"/>
      <c r="I2145" s="23"/>
      <c r="J2145" s="21"/>
      <c r="K2145" s="21"/>
      <c r="L2145" s="21"/>
      <c r="M2145" s="21"/>
      <c r="N2145" s="22">
        <f t="shared" si="2"/>
        <v>46206</v>
      </c>
      <c r="O2145" s="23">
        <f>'RESOLUCIONES EPG'!$N2145-'RESOLUCIONES EPG'!$D2145</f>
        <v>3889</v>
      </c>
    </row>
    <row r="2146" ht="16.5" customHeight="1">
      <c r="A2146" s="103" t="str">
        <f>'RESOLUCIONES 2015'!A4455:H4455</f>
        <v/>
      </c>
      <c r="B2146" s="46"/>
      <c r="C2146" s="24">
        <v>221.314293013424</v>
      </c>
      <c r="D2146" s="35">
        <v>42318.0</v>
      </c>
      <c r="E2146" s="33" t="s">
        <v>420</v>
      </c>
      <c r="F2146" s="35"/>
      <c r="G2146" s="33" t="s">
        <v>37</v>
      </c>
      <c r="H2146" s="53">
        <v>42333.0</v>
      </c>
      <c r="I2146" s="23"/>
      <c r="J2146" s="21"/>
      <c r="K2146" s="21"/>
      <c r="L2146" s="21"/>
      <c r="M2146" s="21"/>
      <c r="N2146" s="22">
        <f t="shared" si="2"/>
        <v>46206</v>
      </c>
      <c r="O2146" s="23">
        <f>'RESOLUCIONES EPG'!$N2146-'RESOLUCIONES EPG'!$D2146</f>
        <v>3888</v>
      </c>
    </row>
    <row r="2147" ht="16.5" customHeight="1">
      <c r="A2147" s="58" t="str">
        <f>'RESOLUCIONES 2015'!A4466:H4466</f>
        <v/>
      </c>
      <c r="B2147" s="34"/>
      <c r="C2147" s="24">
        <v>221.238562476678</v>
      </c>
      <c r="D2147" s="35">
        <v>42318.0</v>
      </c>
      <c r="E2147" s="33" t="s">
        <v>742</v>
      </c>
      <c r="F2147" s="35"/>
      <c r="G2147" s="33" t="s">
        <v>18</v>
      </c>
      <c r="H2147" s="27" t="s">
        <v>743</v>
      </c>
      <c r="I2147" s="21"/>
      <c r="J2147" s="21"/>
      <c r="K2147" s="21"/>
      <c r="L2147" s="21"/>
      <c r="M2147" s="21"/>
      <c r="N2147" s="22">
        <f t="shared" si="2"/>
        <v>46206</v>
      </c>
      <c r="O2147" s="23">
        <f>'RESOLUCIONES EPG'!$N2147-'RESOLUCIONES EPG'!$D2147</f>
        <v>3888</v>
      </c>
    </row>
    <row r="2148" ht="16.5" customHeight="1">
      <c r="A2148" s="58" t="str">
        <f>'RESOLUCIONES 2015'!A4460:H4460</f>
        <v/>
      </c>
      <c r="B2148" s="46"/>
      <c r="C2148" s="16">
        <v>221.162831939932</v>
      </c>
      <c r="D2148" s="35">
        <v>42318.0</v>
      </c>
      <c r="E2148" s="33" t="s">
        <v>744</v>
      </c>
      <c r="F2148" s="35"/>
      <c r="G2148" s="33" t="s">
        <v>18</v>
      </c>
      <c r="H2148" s="27" t="s">
        <v>628</v>
      </c>
      <c r="I2148" s="23"/>
      <c r="J2148" s="21"/>
      <c r="K2148" s="21"/>
      <c r="L2148" s="21"/>
      <c r="M2148" s="21"/>
      <c r="N2148" s="22">
        <f t="shared" si="2"/>
        <v>46206</v>
      </c>
      <c r="O2148" s="23">
        <f>'RESOLUCIONES EPG'!$N2148-'RESOLUCIONES EPG'!$D2148</f>
        <v>3888</v>
      </c>
    </row>
    <row r="2149" ht="16.5" customHeight="1">
      <c r="A2149" s="58" t="str">
        <f>'RESOLUCIONES 2015'!A4463:H4463</f>
        <v/>
      </c>
      <c r="B2149" s="46"/>
      <c r="C2149" s="24">
        <v>221.087101403186</v>
      </c>
      <c r="D2149" s="35">
        <v>42318.0</v>
      </c>
      <c r="E2149" s="33" t="s">
        <v>27</v>
      </c>
      <c r="F2149" s="35"/>
      <c r="G2149" s="33" t="s">
        <v>745</v>
      </c>
      <c r="H2149" s="27" t="s">
        <v>746</v>
      </c>
      <c r="I2149" s="23"/>
      <c r="J2149" s="21"/>
      <c r="K2149" s="21"/>
      <c r="L2149" s="21"/>
      <c r="M2149" s="21"/>
      <c r="N2149" s="22">
        <f t="shared" si="2"/>
        <v>46206</v>
      </c>
      <c r="O2149" s="23">
        <f>'RESOLUCIONES EPG'!$N2149-'RESOLUCIONES EPG'!$D2149</f>
        <v>3888</v>
      </c>
    </row>
    <row r="2150" ht="16.5" customHeight="1">
      <c r="A2150" s="58" t="str">
        <f>'RESOLUCIONES 2015'!A4459:H4459</f>
        <v/>
      </c>
      <c r="B2150" s="46"/>
      <c r="C2150" s="24">
        <v>221.01137086644</v>
      </c>
      <c r="D2150" s="35">
        <v>42318.0</v>
      </c>
      <c r="E2150" s="33" t="s">
        <v>747</v>
      </c>
      <c r="F2150" s="35"/>
      <c r="G2150" s="33" t="s">
        <v>18</v>
      </c>
      <c r="H2150" s="27" t="s">
        <v>628</v>
      </c>
      <c r="I2150" s="23"/>
      <c r="J2150" s="21"/>
      <c r="K2150" s="21"/>
      <c r="L2150" s="21"/>
      <c r="M2150" s="21"/>
      <c r="N2150" s="22">
        <f t="shared" si="2"/>
        <v>46206</v>
      </c>
      <c r="O2150" s="23">
        <f>'RESOLUCIONES EPG'!$N2150-'RESOLUCIONES EPG'!$D2150</f>
        <v>3888</v>
      </c>
    </row>
    <row r="2151" ht="16.5" customHeight="1">
      <c r="A2151" s="58" t="str">
        <f>'RESOLUCIONES 2015'!A4464:H4464</f>
        <v/>
      </c>
      <c r="B2151" s="46"/>
      <c r="C2151" s="24">
        <v>220.935640329694</v>
      </c>
      <c r="D2151" s="35">
        <v>42318.0</v>
      </c>
      <c r="E2151" s="33" t="s">
        <v>83</v>
      </c>
      <c r="F2151" s="35"/>
      <c r="G2151" s="33" t="s">
        <v>748</v>
      </c>
      <c r="H2151" s="27"/>
      <c r="I2151" s="21"/>
      <c r="J2151" s="21"/>
      <c r="K2151" s="21"/>
      <c r="L2151" s="21"/>
      <c r="M2151" s="21"/>
      <c r="N2151" s="22">
        <f t="shared" si="2"/>
        <v>46206</v>
      </c>
      <c r="O2151" s="23">
        <f>'RESOLUCIONES EPG'!$N2151-'RESOLUCIONES EPG'!$D2151</f>
        <v>3888</v>
      </c>
    </row>
    <row r="2152" ht="16.5" customHeight="1">
      <c r="A2152" s="58" t="str">
        <f>'RESOLUCIONES 2015'!A4462:H4462</f>
        <v/>
      </c>
      <c r="B2152" s="34"/>
      <c r="C2152" s="24">
        <v>220.859909792948</v>
      </c>
      <c r="D2152" s="35">
        <v>42319.0</v>
      </c>
      <c r="E2152" s="33" t="s">
        <v>92</v>
      </c>
      <c r="F2152" s="35" t="s">
        <v>749</v>
      </c>
      <c r="G2152" s="33" t="s">
        <v>750</v>
      </c>
      <c r="H2152" s="27" t="s">
        <v>751</v>
      </c>
      <c r="I2152" s="21"/>
      <c r="J2152" s="21"/>
      <c r="K2152" s="21"/>
      <c r="L2152" s="21"/>
      <c r="M2152" s="21"/>
      <c r="N2152" s="22">
        <f t="shared" si="2"/>
        <v>46206</v>
      </c>
      <c r="O2152" s="23">
        <f>'RESOLUCIONES EPG'!$N2152-'RESOLUCIONES EPG'!$D2152</f>
        <v>3887</v>
      </c>
    </row>
    <row r="2153" ht="16.5" customHeight="1">
      <c r="A2153" s="103" t="str">
        <f>'RESOLUCIONES 2015'!A4461:H4461</f>
        <v/>
      </c>
      <c r="B2153" s="46"/>
      <c r="C2153" s="40">
        <v>220.784179256202</v>
      </c>
      <c r="D2153" s="41">
        <v>42320.0</v>
      </c>
      <c r="E2153" s="33" t="s">
        <v>576</v>
      </c>
      <c r="F2153" s="41"/>
      <c r="G2153" s="33" t="s">
        <v>701</v>
      </c>
      <c r="H2153" s="27" t="s">
        <v>752</v>
      </c>
      <c r="I2153" s="23"/>
      <c r="J2153" s="21"/>
      <c r="K2153" s="21"/>
      <c r="L2153" s="21"/>
      <c r="M2153" s="21"/>
      <c r="N2153" s="22">
        <f t="shared" si="2"/>
        <v>46206</v>
      </c>
      <c r="O2153" s="23">
        <f>'RESOLUCIONES EPG'!$N2153-'RESOLUCIONES EPG'!$D2153</f>
        <v>3886</v>
      </c>
    </row>
    <row r="2154" ht="16.5" customHeight="1">
      <c r="A2154" s="58" t="str">
        <f>'RESOLUCIONES 2015'!A4456:H4456</f>
        <v/>
      </c>
      <c r="B2154" s="46"/>
      <c r="C2154" s="24">
        <v>220.708448719456</v>
      </c>
      <c r="D2154" s="35">
        <v>42320.0</v>
      </c>
      <c r="E2154" s="33" t="s">
        <v>2243</v>
      </c>
      <c r="F2154" s="35"/>
      <c r="G2154" s="33" t="s">
        <v>754</v>
      </c>
      <c r="H2154" s="27"/>
      <c r="I2154" s="23"/>
      <c r="J2154" s="21"/>
      <c r="K2154" s="21"/>
      <c r="L2154" s="21"/>
      <c r="M2154" s="21"/>
      <c r="N2154" s="22">
        <f t="shared" si="2"/>
        <v>46206</v>
      </c>
      <c r="O2154" s="23">
        <f>'RESOLUCIONES EPG'!$N2154-'RESOLUCIONES EPG'!$D2154</f>
        <v>3886</v>
      </c>
    </row>
    <row r="2155" ht="16.5" customHeight="1">
      <c r="A2155" s="58" t="str">
        <f>'RESOLUCIONES 2015'!A4458:H4458</f>
        <v/>
      </c>
      <c r="B2155" s="46"/>
      <c r="C2155" s="24">
        <v>220.63271818271</v>
      </c>
      <c r="D2155" s="35">
        <v>42320.0</v>
      </c>
      <c r="E2155" s="33" t="s">
        <v>72</v>
      </c>
      <c r="F2155" s="35"/>
      <c r="G2155" s="33" t="s">
        <v>701</v>
      </c>
      <c r="H2155" s="27" t="s">
        <v>755</v>
      </c>
      <c r="I2155" s="23"/>
      <c r="J2155" s="21"/>
      <c r="K2155" s="21"/>
      <c r="L2155" s="21"/>
      <c r="M2155" s="21"/>
      <c r="N2155" s="22">
        <f t="shared" si="2"/>
        <v>46206</v>
      </c>
      <c r="O2155" s="23">
        <f>'RESOLUCIONES EPG'!$N2155-'RESOLUCIONES EPG'!$D2155</f>
        <v>3886</v>
      </c>
    </row>
    <row r="2156" ht="16.5" customHeight="1">
      <c r="A2156" s="58" t="str">
        <f>'RESOLUCIONES 2015'!A4465:H4465</f>
        <v/>
      </c>
      <c r="B2156" s="46"/>
      <c r="C2156" s="16">
        <v>220.556987645964</v>
      </c>
      <c r="D2156" s="35">
        <v>42320.0</v>
      </c>
      <c r="E2156" s="33" t="s">
        <v>27</v>
      </c>
      <c r="F2156" s="35"/>
      <c r="G2156" s="33" t="s">
        <v>701</v>
      </c>
      <c r="H2156" s="27" t="s">
        <v>746</v>
      </c>
      <c r="I2156" s="23"/>
      <c r="J2156" s="21"/>
      <c r="K2156" s="21"/>
      <c r="L2156" s="21"/>
      <c r="M2156" s="21"/>
      <c r="N2156" s="22">
        <f t="shared" si="2"/>
        <v>46206</v>
      </c>
      <c r="O2156" s="23">
        <f>'RESOLUCIONES EPG'!$N2156-'RESOLUCIONES EPG'!$D2156</f>
        <v>3886</v>
      </c>
    </row>
    <row r="2157" ht="16.5" customHeight="1">
      <c r="A2157" s="58" t="str">
        <f>'RESOLUCIONES 2015'!A4457:H4457</f>
        <v/>
      </c>
      <c r="B2157" s="46"/>
      <c r="C2157" s="24">
        <v>220.481257109218</v>
      </c>
      <c r="D2157" s="35">
        <v>42320.0</v>
      </c>
      <c r="E2157" s="33" t="s">
        <v>399</v>
      </c>
      <c r="F2157" s="35"/>
      <c r="G2157" s="33" t="s">
        <v>701</v>
      </c>
      <c r="H2157" s="27" t="s">
        <v>514</v>
      </c>
      <c r="I2157" s="23"/>
      <c r="J2157" s="21"/>
      <c r="K2157" s="21"/>
      <c r="L2157" s="21"/>
      <c r="M2157" s="21"/>
      <c r="N2157" s="22">
        <f t="shared" si="2"/>
        <v>46206</v>
      </c>
      <c r="O2157" s="23">
        <f>'RESOLUCIONES EPG'!$N2157-'RESOLUCIONES EPG'!$D2157</f>
        <v>3886</v>
      </c>
    </row>
    <row r="2158" ht="16.5" customHeight="1">
      <c r="A2158" s="103" t="str">
        <f>'RESOLUCIONES 2015'!A4454:H4454</f>
        <v/>
      </c>
      <c r="B2158" s="34"/>
      <c r="C2158" s="24">
        <v>220.405526572471</v>
      </c>
      <c r="D2158" s="35">
        <v>42320.0</v>
      </c>
      <c r="E2158" s="33" t="s">
        <v>331</v>
      </c>
      <c r="F2158" s="35"/>
      <c r="G2158" s="33" t="s">
        <v>701</v>
      </c>
      <c r="H2158" s="27" t="s">
        <v>756</v>
      </c>
      <c r="I2158" s="23"/>
      <c r="J2158" s="21"/>
      <c r="K2158" s="21"/>
      <c r="L2158" s="21"/>
      <c r="M2158" s="21"/>
      <c r="N2158" s="22">
        <f t="shared" si="2"/>
        <v>46206</v>
      </c>
      <c r="O2158" s="23">
        <f>'RESOLUCIONES EPG'!$N2158-'RESOLUCIONES EPG'!$D2158</f>
        <v>3886</v>
      </c>
    </row>
    <row r="2159" ht="16.5" customHeight="1">
      <c r="A2159" s="103" t="str">
        <f>'RESOLUCIONES 2015'!A4468:H4468</f>
        <v/>
      </c>
      <c r="B2159" s="46"/>
      <c r="C2159" s="24">
        <v>220.329796035725</v>
      </c>
      <c r="D2159" s="35">
        <v>42328.0</v>
      </c>
      <c r="E2159" s="33" t="s">
        <v>576</v>
      </c>
      <c r="F2159" s="35"/>
      <c r="G2159" s="33" t="s">
        <v>701</v>
      </c>
      <c r="H2159" s="27" t="s">
        <v>752</v>
      </c>
      <c r="I2159" s="23"/>
      <c r="J2159" s="21"/>
      <c r="K2159" s="21"/>
      <c r="L2159" s="21"/>
      <c r="M2159" s="21"/>
      <c r="N2159" s="22">
        <f t="shared" si="2"/>
        <v>46206</v>
      </c>
      <c r="O2159" s="23">
        <f>'RESOLUCIONES EPG'!$N2159-'RESOLUCIONES EPG'!$D2159</f>
        <v>3878</v>
      </c>
    </row>
    <row r="2160" ht="16.5" customHeight="1">
      <c r="A2160" s="103" t="str">
        <f>'RESOLUCIONES 2015'!A4474:H4474</f>
        <v/>
      </c>
      <c r="B2160" s="46"/>
      <c r="C2160" s="16">
        <v>220.254065498979</v>
      </c>
      <c r="D2160" s="35">
        <v>42328.0</v>
      </c>
      <c r="E2160" s="48" t="s">
        <v>579</v>
      </c>
      <c r="F2160" s="49"/>
      <c r="G2160" s="48" t="s">
        <v>416</v>
      </c>
      <c r="H2160" s="50"/>
      <c r="I2160" s="54"/>
      <c r="J2160" s="21"/>
      <c r="K2160" s="21"/>
      <c r="L2160" s="21"/>
      <c r="M2160" s="21"/>
      <c r="N2160" s="22">
        <f t="shared" si="2"/>
        <v>46206</v>
      </c>
      <c r="O2160" s="23">
        <f>'RESOLUCIONES EPG'!$N2160-'RESOLUCIONES EPG'!$D2160</f>
        <v>3878</v>
      </c>
    </row>
    <row r="2161" ht="16.5" customHeight="1">
      <c r="A2161" s="103" t="str">
        <f>'RESOLUCIONES 2015'!A4472:H4472</f>
        <v/>
      </c>
      <c r="B2161" s="46"/>
      <c r="C2161" s="24">
        <v>220.178334962233</v>
      </c>
      <c r="D2161" s="35">
        <v>42328.0</v>
      </c>
      <c r="E2161" s="33" t="s">
        <v>757</v>
      </c>
      <c r="F2161" s="35"/>
      <c r="G2161" s="33" t="s">
        <v>758</v>
      </c>
      <c r="H2161" s="27"/>
      <c r="I2161" s="23"/>
      <c r="J2161" s="21"/>
      <c r="K2161" s="21"/>
      <c r="L2161" s="21"/>
      <c r="M2161" s="21"/>
      <c r="N2161" s="22">
        <f t="shared" si="2"/>
        <v>46206</v>
      </c>
      <c r="O2161" s="23">
        <f>'RESOLUCIONES EPG'!$N2161-'RESOLUCIONES EPG'!$D2161</f>
        <v>3878</v>
      </c>
    </row>
    <row r="2162" ht="16.5" customHeight="1">
      <c r="A2162" s="58" t="str">
        <f>'RESOLUCIONES 2015'!A4470:H4470</f>
        <v/>
      </c>
      <c r="B2162" s="46"/>
      <c r="C2162" s="24">
        <v>220.102604425487</v>
      </c>
      <c r="D2162" s="35">
        <v>42328.0</v>
      </c>
      <c r="E2162" s="33" t="s">
        <v>431</v>
      </c>
      <c r="F2162" s="35"/>
      <c r="G2162" s="33" t="s">
        <v>89</v>
      </c>
      <c r="H2162" s="27" t="s">
        <v>90</v>
      </c>
      <c r="I2162" s="23"/>
      <c r="J2162" s="21"/>
      <c r="K2162" s="21"/>
      <c r="L2162" s="21"/>
      <c r="M2162" s="21"/>
      <c r="N2162" s="22">
        <f t="shared" si="2"/>
        <v>46206</v>
      </c>
      <c r="O2162" s="23">
        <f>'RESOLUCIONES EPG'!$N2162-'RESOLUCIONES EPG'!$D2162</f>
        <v>3878</v>
      </c>
    </row>
    <row r="2163" ht="16.5" customHeight="1">
      <c r="A2163" s="58" t="str">
        <f>'RESOLUCIONES 2015'!A4473:H4473</f>
        <v/>
      </c>
      <c r="B2163" s="46"/>
      <c r="C2163" s="24">
        <v>220.026873888741</v>
      </c>
      <c r="D2163" s="35">
        <v>42328.0</v>
      </c>
      <c r="E2163" s="33" t="s">
        <v>759</v>
      </c>
      <c r="F2163" s="35"/>
      <c r="G2163" s="33" t="s">
        <v>363</v>
      </c>
      <c r="H2163" s="27"/>
      <c r="I2163" s="23"/>
      <c r="J2163" s="21"/>
      <c r="K2163" s="21"/>
      <c r="L2163" s="21"/>
      <c r="M2163" s="21"/>
      <c r="N2163" s="22">
        <f t="shared" si="2"/>
        <v>46206</v>
      </c>
      <c r="O2163" s="23">
        <f>'RESOLUCIONES EPG'!$N2163-'RESOLUCIONES EPG'!$D2163</f>
        <v>3878</v>
      </c>
    </row>
    <row r="2164" ht="16.5" customHeight="1">
      <c r="A2164" s="58" t="str">
        <f>'RESOLUCIONES 2015'!A4469:H4469</f>
        <v/>
      </c>
      <c r="B2164" s="46"/>
      <c r="C2164" s="16">
        <v>219.951143351995</v>
      </c>
      <c r="D2164" s="35">
        <v>42328.0</v>
      </c>
      <c r="E2164" s="55" t="s">
        <v>760</v>
      </c>
      <c r="F2164" s="35"/>
      <c r="G2164" s="33" t="s">
        <v>761</v>
      </c>
      <c r="H2164" s="27"/>
      <c r="I2164" s="23"/>
      <c r="J2164" s="21"/>
      <c r="K2164" s="21"/>
      <c r="L2164" s="21"/>
      <c r="M2164" s="21"/>
      <c r="N2164" s="22">
        <f t="shared" si="2"/>
        <v>46206</v>
      </c>
      <c r="O2164" s="23">
        <f>'RESOLUCIONES EPG'!$N2164-'RESOLUCIONES EPG'!$D2164</f>
        <v>3878</v>
      </c>
    </row>
    <row r="2165" ht="16.5" customHeight="1">
      <c r="A2165" s="58" t="str">
        <f>'RESOLUCIONES 2015'!A4471:H4471</f>
        <v/>
      </c>
      <c r="B2165" s="46"/>
      <c r="C2165" s="24">
        <v>219.875412815249</v>
      </c>
      <c r="D2165" s="35">
        <v>42328.0</v>
      </c>
      <c r="E2165" s="33" t="s">
        <v>762</v>
      </c>
      <c r="F2165" s="35"/>
      <c r="G2165" s="33" t="s">
        <v>761</v>
      </c>
      <c r="H2165" s="27" t="s">
        <v>763</v>
      </c>
      <c r="I2165" s="23"/>
      <c r="J2165" s="21"/>
      <c r="K2165" s="21"/>
      <c r="L2165" s="21"/>
      <c r="M2165" s="21"/>
      <c r="N2165" s="22">
        <f t="shared" si="2"/>
        <v>46206</v>
      </c>
      <c r="O2165" s="23">
        <f>'RESOLUCIONES EPG'!$N2165-'RESOLUCIONES EPG'!$D2165</f>
        <v>3878</v>
      </c>
    </row>
    <row r="2166" ht="16.5" customHeight="1">
      <c r="A2166" s="101" t="str">
        <f>'RESOLUCIONES 2015'!A4475:H4475</f>
        <v/>
      </c>
      <c r="B2166" s="46"/>
      <c r="C2166" s="24">
        <v>219.799682278503</v>
      </c>
      <c r="D2166" s="35">
        <v>42328.0</v>
      </c>
      <c r="E2166" s="33" t="s">
        <v>54</v>
      </c>
      <c r="F2166" s="35"/>
      <c r="G2166" s="33" t="s">
        <v>89</v>
      </c>
      <c r="H2166" s="27" t="s">
        <v>764</v>
      </c>
      <c r="I2166" s="23"/>
      <c r="J2166" s="21"/>
      <c r="K2166" s="21"/>
      <c r="L2166" s="21"/>
      <c r="M2166" s="21"/>
      <c r="N2166" s="22">
        <f t="shared" si="2"/>
        <v>46206</v>
      </c>
      <c r="O2166" s="23">
        <f>'RESOLUCIONES EPG'!$N2166-'RESOLUCIONES EPG'!$D2166</f>
        <v>3878</v>
      </c>
    </row>
    <row r="2167" ht="16.5" customHeight="1">
      <c r="A2167" s="100" t="str">
        <f>'RESOLUCIONES 2015'!A4476:H4476</f>
        <v/>
      </c>
      <c r="B2167" s="46"/>
      <c r="C2167" s="24">
        <v>219.723951741757</v>
      </c>
      <c r="D2167" s="35">
        <v>42328.0</v>
      </c>
      <c r="E2167" s="33" t="s">
        <v>765</v>
      </c>
      <c r="F2167" s="35"/>
      <c r="G2167" s="33" t="s">
        <v>761</v>
      </c>
      <c r="H2167" s="27" t="s">
        <v>628</v>
      </c>
      <c r="I2167" s="23"/>
      <c r="J2167" s="21"/>
      <c r="K2167" s="21"/>
      <c r="L2167" s="21"/>
      <c r="M2167" s="21"/>
      <c r="N2167" s="22">
        <f t="shared" si="2"/>
        <v>46206</v>
      </c>
      <c r="O2167" s="23">
        <f>'RESOLUCIONES EPG'!$N2167-'RESOLUCIONES EPG'!$D2167</f>
        <v>3878</v>
      </c>
    </row>
    <row r="2168" ht="16.5" customHeight="1">
      <c r="A2168" s="58" t="str">
        <f>'RESOLUCIONES 2015'!A4480:H4480</f>
        <v/>
      </c>
      <c r="B2168" s="46"/>
      <c r="C2168" s="16">
        <v>219.648221205011</v>
      </c>
      <c r="D2168" s="35">
        <v>42328.0</v>
      </c>
      <c r="E2168" s="33" t="s">
        <v>766</v>
      </c>
      <c r="F2168" s="35"/>
      <c r="G2168" s="33" t="s">
        <v>18</v>
      </c>
      <c r="H2168" s="27"/>
      <c r="I2168" s="23"/>
      <c r="J2168" s="21"/>
      <c r="K2168" s="21"/>
      <c r="L2168" s="21"/>
      <c r="M2168" s="21"/>
      <c r="N2168" s="22">
        <f t="shared" si="2"/>
        <v>46206</v>
      </c>
      <c r="O2168" s="23">
        <f>'RESOLUCIONES EPG'!$N2168-'RESOLUCIONES EPG'!$D2168</f>
        <v>3878</v>
      </c>
    </row>
    <row r="2169" ht="16.5" customHeight="1">
      <c r="A2169" s="103" t="str">
        <f>'RESOLUCIONES 2015'!A4483:H4483</f>
        <v/>
      </c>
      <c r="B2169" s="46"/>
      <c r="C2169" s="24">
        <v>219.572490668265</v>
      </c>
      <c r="D2169" s="35">
        <v>42328.0</v>
      </c>
      <c r="E2169" s="33" t="s">
        <v>304</v>
      </c>
      <c r="F2169" s="35"/>
      <c r="G2169" s="33" t="s">
        <v>89</v>
      </c>
      <c r="H2169" s="27" t="s">
        <v>90</v>
      </c>
      <c r="I2169" s="23"/>
      <c r="J2169" s="21"/>
      <c r="K2169" s="21"/>
      <c r="L2169" s="21"/>
      <c r="M2169" s="21"/>
      <c r="N2169" s="22">
        <f t="shared" si="2"/>
        <v>46206</v>
      </c>
      <c r="O2169" s="23">
        <f>'RESOLUCIONES EPG'!$N2169-'RESOLUCIONES EPG'!$D2169</f>
        <v>3878</v>
      </c>
    </row>
    <row r="2170" ht="16.5" customHeight="1">
      <c r="A2170" s="58" t="str">
        <f>'RESOLUCIONES 2015'!A4478:H4478</f>
        <v/>
      </c>
      <c r="B2170" s="46"/>
      <c r="C2170" s="24">
        <v>219.496760131519</v>
      </c>
      <c r="D2170" s="35">
        <v>42332.0</v>
      </c>
      <c r="E2170" s="33" t="s">
        <v>700</v>
      </c>
      <c r="F2170" s="35"/>
      <c r="G2170" s="33" t="s">
        <v>767</v>
      </c>
      <c r="H2170" s="27"/>
      <c r="I2170" s="23"/>
      <c r="J2170" s="21"/>
      <c r="K2170" s="21"/>
      <c r="L2170" s="21"/>
      <c r="M2170" s="21"/>
      <c r="N2170" s="22">
        <f t="shared" si="2"/>
        <v>46206</v>
      </c>
      <c r="O2170" s="23">
        <f>'RESOLUCIONES EPG'!$N2170-'RESOLUCIONES EPG'!$D2170</f>
        <v>3874</v>
      </c>
    </row>
    <row r="2171" ht="16.5" customHeight="1">
      <c r="A2171" s="58" t="str">
        <f>'RESOLUCIONES 2015'!A4481:H4481</f>
        <v/>
      </c>
      <c r="B2171" s="46"/>
      <c r="C2171" s="24">
        <v>219.421029594773</v>
      </c>
      <c r="D2171" s="35">
        <v>42332.0</v>
      </c>
      <c r="E2171" s="33" t="s">
        <v>700</v>
      </c>
      <c r="F2171" s="35"/>
      <c r="G2171" s="33" t="s">
        <v>768</v>
      </c>
      <c r="H2171" s="27"/>
      <c r="I2171" s="23"/>
      <c r="J2171" s="21"/>
      <c r="K2171" s="21"/>
      <c r="L2171" s="21"/>
      <c r="M2171" s="21"/>
      <c r="N2171" s="22">
        <f t="shared" si="2"/>
        <v>46206</v>
      </c>
      <c r="O2171" s="23">
        <f>'RESOLUCIONES EPG'!$N2171-'RESOLUCIONES EPG'!$D2171</f>
        <v>3874</v>
      </c>
    </row>
    <row r="2172" ht="33.0" customHeight="1">
      <c r="A2172" s="58" t="str">
        <f>'RESOLUCIONES 2015'!A4477:H4477</f>
        <v/>
      </c>
      <c r="B2172" s="46"/>
      <c r="C2172" s="16">
        <v>219.345299058027</v>
      </c>
      <c r="D2172" s="35">
        <v>42334.0</v>
      </c>
      <c r="E2172" s="33" t="s">
        <v>420</v>
      </c>
      <c r="F2172" s="35"/>
      <c r="G2172" s="33" t="s">
        <v>416</v>
      </c>
      <c r="H2172" s="27"/>
      <c r="I2172" s="23"/>
      <c r="J2172" s="21"/>
      <c r="K2172" s="21"/>
      <c r="L2172" s="21"/>
      <c r="M2172" s="21"/>
      <c r="N2172" s="22">
        <f t="shared" si="2"/>
        <v>46206</v>
      </c>
      <c r="O2172" s="23">
        <f>'RESOLUCIONES EPG'!$N2172-'RESOLUCIONES EPG'!$D2172</f>
        <v>3872</v>
      </c>
    </row>
    <row r="2173" ht="16.5" customHeight="1">
      <c r="A2173" s="58" t="str">
        <f>'RESOLUCIONES 2015'!A4479:H4479</f>
        <v/>
      </c>
      <c r="B2173" s="46"/>
      <c r="C2173" s="24">
        <v>219.269568521281</v>
      </c>
      <c r="D2173" s="35">
        <v>42334.0</v>
      </c>
      <c r="E2173" s="33" t="s">
        <v>759</v>
      </c>
      <c r="F2173" s="35"/>
      <c r="G2173" s="33" t="s">
        <v>701</v>
      </c>
      <c r="H2173" s="27" t="s">
        <v>769</v>
      </c>
      <c r="I2173" s="23"/>
      <c r="J2173" s="21"/>
      <c r="K2173" s="21"/>
      <c r="L2173" s="21"/>
      <c r="M2173" s="21"/>
      <c r="N2173" s="22">
        <f t="shared" si="2"/>
        <v>46206</v>
      </c>
      <c r="O2173" s="23">
        <f>'RESOLUCIONES EPG'!$N2173-'RESOLUCIONES EPG'!$D2173</f>
        <v>3872</v>
      </c>
    </row>
    <row r="2174" ht="16.5" customHeight="1">
      <c r="A2174" s="101" t="str">
        <f>'RESOLUCIONES 2015'!A4482:H4482</f>
        <v/>
      </c>
      <c r="B2174" s="46"/>
      <c r="C2174" s="24">
        <v>219.193837984535</v>
      </c>
      <c r="D2174" s="35">
        <v>42334.0</v>
      </c>
      <c r="E2174" s="33" t="s">
        <v>700</v>
      </c>
      <c r="F2174" s="35"/>
      <c r="G2174" s="33" t="s">
        <v>416</v>
      </c>
      <c r="H2174" s="27"/>
      <c r="I2174" s="23"/>
      <c r="J2174" s="21"/>
      <c r="K2174" s="21"/>
      <c r="L2174" s="21"/>
      <c r="M2174" s="21"/>
      <c r="N2174" s="22">
        <f t="shared" si="2"/>
        <v>46206</v>
      </c>
      <c r="O2174" s="23">
        <f>'RESOLUCIONES EPG'!$N2174-'RESOLUCIONES EPG'!$D2174</f>
        <v>3872</v>
      </c>
    </row>
    <row r="2175" ht="16.5" customHeight="1">
      <c r="A2175" s="103" t="str">
        <f>'RESOLUCIONES 2015'!A4484:H4484</f>
        <v/>
      </c>
      <c r="B2175" s="46"/>
      <c r="C2175" s="24">
        <v>219.118107447788</v>
      </c>
      <c r="D2175" s="35">
        <v>42334.0</v>
      </c>
      <c r="E2175" s="33" t="s">
        <v>30</v>
      </c>
      <c r="F2175" s="35"/>
      <c r="G2175" s="33" t="s">
        <v>50</v>
      </c>
      <c r="H2175" s="27" t="s">
        <v>770</v>
      </c>
      <c r="I2175" s="23"/>
      <c r="J2175" s="21"/>
      <c r="K2175" s="21"/>
      <c r="L2175" s="21"/>
      <c r="M2175" s="21"/>
      <c r="N2175" s="22">
        <f t="shared" si="2"/>
        <v>46206</v>
      </c>
      <c r="O2175" s="23">
        <f>'RESOLUCIONES EPG'!$N2175-'RESOLUCIONES EPG'!$D2175</f>
        <v>3872</v>
      </c>
    </row>
    <row r="2176" ht="16.5" customHeight="1">
      <c r="A2176" s="58" t="str">
        <f>'RESOLUCIONES 2015'!A4485:H4485</f>
        <v/>
      </c>
      <c r="B2176" s="46"/>
      <c r="C2176" s="16">
        <v>219.042376911042</v>
      </c>
      <c r="D2176" s="35">
        <v>42334.0</v>
      </c>
      <c r="E2176" s="55" t="s">
        <v>478</v>
      </c>
      <c r="F2176" s="35"/>
      <c r="G2176" s="33" t="s">
        <v>50</v>
      </c>
      <c r="H2176" s="27"/>
      <c r="I2176" s="23"/>
      <c r="J2176" s="21"/>
      <c r="K2176" s="21"/>
      <c r="L2176" s="21"/>
      <c r="M2176" s="21"/>
      <c r="N2176" s="22">
        <f t="shared" si="2"/>
        <v>46206</v>
      </c>
      <c r="O2176" s="23">
        <f>'RESOLUCIONES EPG'!$N2176-'RESOLUCIONES EPG'!$D2176</f>
        <v>3872</v>
      </c>
    </row>
    <row r="2177" ht="16.5" customHeight="1">
      <c r="A2177" s="103" t="str">
        <f>'RESOLUCIONES 2015'!A4486:H4486</f>
        <v/>
      </c>
      <c r="B2177" s="46"/>
      <c r="C2177" s="24">
        <v>218.966646374296</v>
      </c>
      <c r="D2177" s="35">
        <v>42334.0</v>
      </c>
      <c r="E2177" s="33" t="s">
        <v>365</v>
      </c>
      <c r="F2177" s="35"/>
      <c r="G2177" s="33" t="s">
        <v>701</v>
      </c>
      <c r="H2177" s="27" t="s">
        <v>771</v>
      </c>
      <c r="I2177" s="23"/>
      <c r="J2177" s="21"/>
      <c r="K2177" s="21"/>
      <c r="L2177" s="21"/>
      <c r="M2177" s="21"/>
      <c r="N2177" s="22">
        <f t="shared" si="2"/>
        <v>46206</v>
      </c>
      <c r="O2177" s="23">
        <f>'RESOLUCIONES EPG'!$N2177-'RESOLUCIONES EPG'!$D2177</f>
        <v>3872</v>
      </c>
    </row>
    <row r="2178" ht="16.5" customHeight="1">
      <c r="A2178" s="58" t="str">
        <f>'RESOLUCIONES 2015'!A4487:H4487</f>
        <v/>
      </c>
      <c r="B2178" s="46"/>
      <c r="C2178" s="24">
        <v>218.89091583755</v>
      </c>
      <c r="D2178" s="35">
        <v>42334.0</v>
      </c>
      <c r="E2178" s="33" t="s">
        <v>469</v>
      </c>
      <c r="F2178" s="35"/>
      <c r="G2178" s="33" t="s">
        <v>50</v>
      </c>
      <c r="H2178" s="27" t="s">
        <v>2244</v>
      </c>
      <c r="I2178" s="23"/>
      <c r="J2178" s="21"/>
      <c r="K2178" s="21"/>
      <c r="L2178" s="21"/>
      <c r="M2178" s="21"/>
      <c r="N2178" s="22">
        <f t="shared" si="2"/>
        <v>46206</v>
      </c>
      <c r="O2178" s="23">
        <f>'RESOLUCIONES EPG'!$N2178-'RESOLUCIONES EPG'!$D2178</f>
        <v>3872</v>
      </c>
    </row>
    <row r="2179" ht="16.5" customHeight="1">
      <c r="A2179" s="58" t="str">
        <f>'RESOLUCIONES 2015'!A4490:H4490</f>
        <v/>
      </c>
      <c r="B2179" s="46"/>
      <c r="C2179" s="24">
        <v>218.815185300804</v>
      </c>
      <c r="D2179" s="35">
        <v>42338.0</v>
      </c>
      <c r="E2179" s="33" t="s">
        <v>773</v>
      </c>
      <c r="F2179" s="35"/>
      <c r="G2179" s="33" t="s">
        <v>701</v>
      </c>
      <c r="H2179" s="27" t="s">
        <v>774</v>
      </c>
      <c r="I2179" s="23"/>
      <c r="J2179" s="21"/>
      <c r="K2179" s="21"/>
      <c r="L2179" s="21"/>
      <c r="M2179" s="21"/>
      <c r="N2179" s="22">
        <f t="shared" si="2"/>
        <v>46206</v>
      </c>
      <c r="O2179" s="23">
        <f>'RESOLUCIONES EPG'!$N2179-'RESOLUCIONES EPG'!$D2179</f>
        <v>3868</v>
      </c>
    </row>
    <row r="2180" ht="16.5" customHeight="1">
      <c r="A2180" s="58" t="str">
        <f>'RESOLUCIONES 2015'!A4489:H4489</f>
        <v/>
      </c>
      <c r="B2180" s="46"/>
      <c r="C2180" s="16">
        <v>218.739454764058</v>
      </c>
      <c r="D2180" s="35">
        <v>42338.0</v>
      </c>
      <c r="E2180" s="33" t="s">
        <v>423</v>
      </c>
      <c r="F2180" s="35"/>
      <c r="G2180" s="33" t="s">
        <v>701</v>
      </c>
      <c r="H2180" s="27" t="s">
        <v>775</v>
      </c>
      <c r="I2180" s="23"/>
      <c r="J2180" s="21"/>
      <c r="K2180" s="21"/>
      <c r="L2180" s="21"/>
      <c r="M2180" s="21"/>
      <c r="N2180" s="22">
        <f t="shared" si="2"/>
        <v>46206</v>
      </c>
      <c r="O2180" s="23">
        <f>'RESOLUCIONES EPG'!$N2180-'RESOLUCIONES EPG'!$D2180</f>
        <v>3868</v>
      </c>
    </row>
    <row r="2181" ht="16.5" customHeight="1">
      <c r="A2181" s="58" t="str">
        <f>'RESOLUCIONES 2015'!A4488:H4488</f>
        <v/>
      </c>
      <c r="B2181" s="46"/>
      <c r="C2181" s="24">
        <v>218.663724227312</v>
      </c>
      <c r="D2181" s="35">
        <v>42338.0</v>
      </c>
      <c r="E2181" s="33" t="s">
        <v>360</v>
      </c>
      <c r="F2181" s="35"/>
      <c r="G2181" s="33" t="s">
        <v>89</v>
      </c>
      <c r="H2181" s="27" t="s">
        <v>733</v>
      </c>
      <c r="I2181" s="23"/>
      <c r="J2181" s="21"/>
      <c r="K2181" s="21"/>
      <c r="L2181" s="21"/>
      <c r="M2181" s="21"/>
      <c r="N2181" s="22">
        <f t="shared" si="2"/>
        <v>46206</v>
      </c>
      <c r="O2181" s="23">
        <f>'RESOLUCIONES EPG'!$N2181-'RESOLUCIONES EPG'!$D2181</f>
        <v>3868</v>
      </c>
    </row>
    <row r="2182" ht="16.5" customHeight="1">
      <c r="A2182" s="101" t="str">
        <f>'RESOLUCIONES 2015'!A4491:H4491</f>
        <v/>
      </c>
      <c r="B2182" s="46"/>
      <c r="C2182" s="24">
        <v>218.587993690566</v>
      </c>
      <c r="D2182" s="56">
        <v>42338.0</v>
      </c>
      <c r="E2182" s="55" t="s">
        <v>776</v>
      </c>
      <c r="F2182" s="56"/>
      <c r="G2182" s="33" t="s">
        <v>363</v>
      </c>
      <c r="H2182" s="27"/>
      <c r="I2182" s="23"/>
      <c r="J2182" s="21"/>
      <c r="K2182" s="21"/>
      <c r="L2182" s="21"/>
      <c r="M2182" s="21"/>
      <c r="N2182" s="22">
        <f t="shared" si="2"/>
        <v>46206</v>
      </c>
      <c r="O2182" s="23">
        <f>'RESOLUCIONES EPG'!$N2182-'RESOLUCIONES EPG'!$D2182</f>
        <v>3868</v>
      </c>
    </row>
    <row r="2183" ht="16.5" customHeight="1">
      <c r="A2183" s="103" t="str">
        <f>'RESOLUCIONES 2015'!A4493:H4493</f>
        <v/>
      </c>
      <c r="B2183" s="46"/>
      <c r="C2183" s="24">
        <v>218.51226315382</v>
      </c>
      <c r="D2183" s="35">
        <v>42339.0</v>
      </c>
      <c r="E2183" s="33" t="s">
        <v>283</v>
      </c>
      <c r="F2183" s="35"/>
      <c r="G2183" s="33" t="s">
        <v>777</v>
      </c>
      <c r="H2183" s="27" t="s">
        <v>778</v>
      </c>
      <c r="I2183" s="23"/>
      <c r="J2183" s="21"/>
      <c r="K2183" s="21"/>
      <c r="L2183" s="21"/>
      <c r="M2183" s="21"/>
      <c r="N2183" s="22">
        <f t="shared" si="2"/>
        <v>46206</v>
      </c>
      <c r="O2183" s="23">
        <f>'RESOLUCIONES EPG'!$N2183-'RESOLUCIONES EPG'!$D2183</f>
        <v>3867</v>
      </c>
    </row>
    <row r="2184" ht="16.5" customHeight="1">
      <c r="A2184" s="103" t="str">
        <f>'RESOLUCIONES 2015'!A4494:H4494</f>
        <v/>
      </c>
      <c r="B2184" s="46"/>
      <c r="C2184" s="16">
        <v>218.436532617074</v>
      </c>
      <c r="D2184" s="35">
        <v>42339.0</v>
      </c>
      <c r="E2184" s="33" t="s">
        <v>779</v>
      </c>
      <c r="F2184" s="35"/>
      <c r="G2184" s="33" t="s">
        <v>50</v>
      </c>
      <c r="H2184" s="27" t="s">
        <v>780</v>
      </c>
      <c r="I2184" s="23"/>
      <c r="J2184" s="21"/>
      <c r="K2184" s="21"/>
      <c r="L2184" s="21"/>
      <c r="M2184" s="21"/>
      <c r="N2184" s="22">
        <f t="shared" si="2"/>
        <v>46206</v>
      </c>
      <c r="O2184" s="23">
        <f>'RESOLUCIONES EPG'!$N2184-'RESOLUCIONES EPG'!$D2184</f>
        <v>3867</v>
      </c>
    </row>
    <row r="2185" ht="16.5" customHeight="1">
      <c r="A2185" s="103" t="str">
        <f>'RESOLUCIONES 2015'!A4492:H4492</f>
        <v/>
      </c>
      <c r="B2185" s="46"/>
      <c r="C2185" s="24">
        <v>218.360802080328</v>
      </c>
      <c r="D2185" s="35">
        <v>42339.0</v>
      </c>
      <c r="E2185" s="33" t="s">
        <v>388</v>
      </c>
      <c r="F2185" s="35"/>
      <c r="G2185" s="33" t="s">
        <v>781</v>
      </c>
      <c r="H2185" s="27" t="s">
        <v>782</v>
      </c>
      <c r="I2185" s="23"/>
      <c r="J2185" s="21"/>
      <c r="K2185" s="21"/>
      <c r="L2185" s="21"/>
      <c r="M2185" s="21"/>
      <c r="N2185" s="22">
        <f t="shared" si="2"/>
        <v>46206</v>
      </c>
      <c r="O2185" s="23">
        <f>'RESOLUCIONES EPG'!$N2185-'RESOLUCIONES EPG'!$D2185</f>
        <v>3867</v>
      </c>
    </row>
    <row r="2186" ht="16.5" customHeight="1">
      <c r="A2186" s="103" t="str">
        <f>'RESOLUCIONES 2015'!A4496:H4496</f>
        <v/>
      </c>
      <c r="B2186" s="46"/>
      <c r="C2186" s="24">
        <v>218.285071543582</v>
      </c>
      <c r="D2186" s="35">
        <v>42340.0</v>
      </c>
      <c r="E2186" s="33" t="s">
        <v>783</v>
      </c>
      <c r="F2186" s="35"/>
      <c r="G2186" s="33" t="s">
        <v>761</v>
      </c>
      <c r="H2186" s="27"/>
      <c r="I2186" s="23"/>
      <c r="J2186" s="21"/>
      <c r="K2186" s="21"/>
      <c r="L2186" s="21"/>
      <c r="M2186" s="21"/>
      <c r="N2186" s="22">
        <f t="shared" si="2"/>
        <v>46206</v>
      </c>
      <c r="O2186" s="23">
        <f>'RESOLUCIONES EPG'!$N2186-'RESOLUCIONES EPG'!$D2186</f>
        <v>3866</v>
      </c>
    </row>
    <row r="2187" ht="16.5" customHeight="1">
      <c r="A2187" s="103" t="str">
        <f>'RESOLUCIONES 2015'!A4495:H4495</f>
        <v/>
      </c>
      <c r="B2187" s="46"/>
      <c r="C2187" s="24">
        <v>218.209341006836</v>
      </c>
      <c r="D2187" s="35">
        <v>42341.0</v>
      </c>
      <c r="E2187" s="33" t="s">
        <v>784</v>
      </c>
      <c r="F2187" s="35"/>
      <c r="G2187" s="33" t="s">
        <v>781</v>
      </c>
      <c r="H2187" s="27"/>
      <c r="I2187" s="23"/>
      <c r="J2187" s="21"/>
      <c r="K2187" s="21"/>
      <c r="L2187" s="21"/>
      <c r="M2187" s="21"/>
      <c r="N2187" s="22">
        <f t="shared" si="2"/>
        <v>46206</v>
      </c>
      <c r="O2187" s="23">
        <f>'RESOLUCIONES EPG'!$N2187-'RESOLUCIONES EPG'!$D2187</f>
        <v>3865</v>
      </c>
    </row>
    <row r="2188" ht="16.5" customHeight="1">
      <c r="A2188" s="58" t="str">
        <f>'RESOLUCIONES 2015'!A4497:H4497</f>
        <v/>
      </c>
      <c r="B2188" s="46"/>
      <c r="C2188" s="16">
        <v>218.13361047009</v>
      </c>
      <c r="D2188" s="35">
        <v>42341.0</v>
      </c>
      <c r="E2188" s="33" t="s">
        <v>2245</v>
      </c>
      <c r="F2188" s="35"/>
      <c r="G2188" s="33"/>
      <c r="H2188" s="27"/>
      <c r="I2188" s="23"/>
      <c r="J2188" s="21"/>
      <c r="K2188" s="21"/>
      <c r="L2188" s="21"/>
      <c r="M2188" s="21"/>
      <c r="N2188" s="22">
        <f t="shared" si="2"/>
        <v>46206</v>
      </c>
      <c r="O2188" s="23">
        <f>'RESOLUCIONES EPG'!$N2188-'RESOLUCIONES EPG'!$D2188</f>
        <v>3865</v>
      </c>
    </row>
    <row r="2189" ht="16.5" customHeight="1">
      <c r="A2189" s="58" t="str">
        <f>'RESOLUCIONES 2015'!A4498:H4498</f>
        <v/>
      </c>
      <c r="B2189" s="46"/>
      <c r="C2189" s="24">
        <v>218.057879933344</v>
      </c>
      <c r="D2189" s="35">
        <v>42341.0</v>
      </c>
      <c r="E2189" s="33" t="s">
        <v>786</v>
      </c>
      <c r="F2189" s="35"/>
      <c r="G2189" s="33" t="s">
        <v>761</v>
      </c>
      <c r="H2189" s="27"/>
      <c r="I2189" s="23"/>
      <c r="J2189" s="21"/>
      <c r="K2189" s="21"/>
      <c r="L2189" s="21"/>
      <c r="M2189" s="21"/>
      <c r="N2189" s="22">
        <f t="shared" si="2"/>
        <v>46206</v>
      </c>
      <c r="O2189" s="23">
        <f>'RESOLUCIONES EPG'!$N2189-'RESOLUCIONES EPG'!$D2189</f>
        <v>3865</v>
      </c>
    </row>
    <row r="2190" ht="16.5" customHeight="1">
      <c r="A2190" s="58" t="str">
        <f>'RESOLUCIONES 2015'!A4499:H4499</f>
        <v/>
      </c>
      <c r="B2190" s="46"/>
      <c r="C2190" s="24">
        <v>217.982149396598</v>
      </c>
      <c r="D2190" s="35">
        <v>42341.0</v>
      </c>
      <c r="E2190" s="33" t="s">
        <v>787</v>
      </c>
      <c r="F2190" s="35"/>
      <c r="G2190" s="33" t="s">
        <v>363</v>
      </c>
      <c r="H2190" s="27"/>
      <c r="I2190" s="23"/>
      <c r="J2190" s="21"/>
      <c r="K2190" s="21"/>
      <c r="L2190" s="21"/>
      <c r="M2190" s="21"/>
      <c r="N2190" s="22">
        <f t="shared" si="2"/>
        <v>46206</v>
      </c>
      <c r="O2190" s="23">
        <f>'RESOLUCIONES EPG'!$N2190-'RESOLUCIONES EPG'!$D2190</f>
        <v>3865</v>
      </c>
    </row>
    <row r="2191" ht="16.5" customHeight="1">
      <c r="A2191" s="103" t="str">
        <f>'RESOLUCIONES 2015'!A4502:H4502</f>
        <v/>
      </c>
      <c r="B2191" s="46"/>
      <c r="C2191" s="24">
        <v>217.906418859852</v>
      </c>
      <c r="D2191" s="35">
        <v>42341.0</v>
      </c>
      <c r="E2191" s="33" t="s">
        <v>653</v>
      </c>
      <c r="F2191" s="35"/>
      <c r="G2191" s="33" t="s">
        <v>363</v>
      </c>
      <c r="H2191" s="27"/>
      <c r="I2191" s="23"/>
      <c r="J2191" s="21"/>
      <c r="K2191" s="21"/>
      <c r="L2191" s="21"/>
      <c r="M2191" s="21"/>
      <c r="N2191" s="22">
        <f t="shared" si="2"/>
        <v>46206</v>
      </c>
      <c r="O2191" s="23">
        <f>'RESOLUCIONES EPG'!$N2191-'RESOLUCIONES EPG'!$D2191</f>
        <v>3865</v>
      </c>
    </row>
    <row r="2192" ht="16.5" customHeight="1">
      <c r="A2192" s="103" t="str">
        <f>'RESOLUCIONES 2015'!A4501:H4501</f>
        <v/>
      </c>
      <c r="B2192" s="46"/>
      <c r="C2192" s="16">
        <v>217.830688323106</v>
      </c>
      <c r="D2192" s="35">
        <v>42341.0</v>
      </c>
      <c r="E2192" s="33" t="s">
        <v>83</v>
      </c>
      <c r="F2192" s="35"/>
      <c r="G2192" s="33" t="s">
        <v>788</v>
      </c>
      <c r="H2192" s="27"/>
      <c r="I2192" s="23"/>
      <c r="J2192" s="21"/>
      <c r="K2192" s="21"/>
      <c r="L2192" s="21"/>
      <c r="M2192" s="21"/>
      <c r="N2192" s="22">
        <f t="shared" si="2"/>
        <v>46206</v>
      </c>
      <c r="O2192" s="23">
        <f>'RESOLUCIONES EPG'!$N2192-'RESOLUCIONES EPG'!$D2192</f>
        <v>3865</v>
      </c>
    </row>
    <row r="2193" ht="16.5" customHeight="1">
      <c r="A2193" s="58" t="str">
        <f>'RESOLUCIONES 2015'!A4500:H4500</f>
        <v/>
      </c>
      <c r="B2193" s="46"/>
      <c r="C2193" s="24">
        <v>217.754957786359</v>
      </c>
      <c r="D2193" s="35">
        <v>42345.0</v>
      </c>
      <c r="E2193" s="33" t="s">
        <v>789</v>
      </c>
      <c r="F2193" s="35"/>
      <c r="G2193" s="33" t="s">
        <v>790</v>
      </c>
      <c r="H2193" s="27"/>
      <c r="I2193" s="23"/>
      <c r="J2193" s="21"/>
      <c r="K2193" s="21"/>
      <c r="L2193" s="21"/>
      <c r="M2193" s="21"/>
      <c r="N2193" s="22">
        <f t="shared" si="2"/>
        <v>46206</v>
      </c>
      <c r="O2193" s="23">
        <f>'RESOLUCIONES EPG'!$N2193-'RESOLUCIONES EPG'!$D2193</f>
        <v>3861</v>
      </c>
    </row>
    <row r="2194" ht="16.5" customHeight="1">
      <c r="A2194" s="58" t="str">
        <f>'RESOLUCIONES 2015'!A4504:H4504</f>
        <v/>
      </c>
      <c r="B2194" s="46"/>
      <c r="C2194" s="24">
        <v>217.679227249613</v>
      </c>
      <c r="D2194" s="35">
        <v>42345.0</v>
      </c>
      <c r="E2194" s="55" t="s">
        <v>27</v>
      </c>
      <c r="F2194" s="35"/>
      <c r="G2194" s="33" t="s">
        <v>363</v>
      </c>
      <c r="H2194" s="27"/>
      <c r="I2194" s="23"/>
      <c r="J2194" s="21"/>
      <c r="K2194" s="21"/>
      <c r="L2194" s="21"/>
      <c r="M2194" s="21"/>
      <c r="N2194" s="22">
        <f t="shared" si="2"/>
        <v>46206</v>
      </c>
      <c r="O2194" s="23">
        <f>'RESOLUCIONES EPG'!$N2194-'RESOLUCIONES EPG'!$D2194</f>
        <v>3861</v>
      </c>
    </row>
    <row r="2195" ht="16.5" customHeight="1">
      <c r="A2195" s="58" t="str">
        <f>'RESOLUCIONES 2015'!A4512:H4512</f>
        <v/>
      </c>
      <c r="B2195" s="46"/>
      <c r="C2195" s="24">
        <v>217.603496712867</v>
      </c>
      <c r="D2195" s="35">
        <v>42345.0</v>
      </c>
      <c r="E2195" s="33" t="s">
        <v>791</v>
      </c>
      <c r="F2195" s="35"/>
      <c r="G2195" s="33" t="s">
        <v>18</v>
      </c>
      <c r="H2195" s="27"/>
      <c r="I2195" s="23"/>
      <c r="J2195" s="21"/>
      <c r="K2195" s="21"/>
      <c r="L2195" s="21"/>
      <c r="M2195" s="21"/>
      <c r="N2195" s="22">
        <f t="shared" si="2"/>
        <v>46206</v>
      </c>
      <c r="O2195" s="23">
        <f>'RESOLUCIONES EPG'!$N2195-'RESOLUCIONES EPG'!$D2195</f>
        <v>3861</v>
      </c>
    </row>
    <row r="2196" ht="16.5" customHeight="1">
      <c r="A2196" s="100" t="str">
        <f>'RESOLUCIONES 2015'!A4509:H4509</f>
        <v/>
      </c>
      <c r="B2196" s="46"/>
      <c r="C2196" s="16">
        <v>217.527766176121</v>
      </c>
      <c r="D2196" s="35">
        <v>42345.0</v>
      </c>
      <c r="E2196" s="33" t="s">
        <v>396</v>
      </c>
      <c r="F2196" s="35"/>
      <c r="G2196" s="33" t="s">
        <v>788</v>
      </c>
      <c r="H2196" s="27"/>
      <c r="I2196" s="23"/>
      <c r="J2196" s="21"/>
      <c r="K2196" s="21"/>
      <c r="L2196" s="21"/>
      <c r="M2196" s="21"/>
      <c r="N2196" s="22">
        <f t="shared" si="2"/>
        <v>46206</v>
      </c>
      <c r="O2196" s="23">
        <f>'RESOLUCIONES EPG'!$N2196-'RESOLUCIONES EPG'!$D2196</f>
        <v>3861</v>
      </c>
    </row>
    <row r="2197" ht="16.5" customHeight="1">
      <c r="A2197" s="101" t="str">
        <f>'RESOLUCIONES 2015'!A4508:H4508</f>
        <v/>
      </c>
      <c r="B2197" s="46"/>
      <c r="C2197" s="24">
        <v>217.452035639375</v>
      </c>
      <c r="D2197" s="35">
        <v>42345.0</v>
      </c>
      <c r="E2197" s="33" t="s">
        <v>352</v>
      </c>
      <c r="F2197" s="35"/>
      <c r="G2197" s="33" t="s">
        <v>781</v>
      </c>
      <c r="H2197" s="27"/>
      <c r="I2197" s="23"/>
      <c r="J2197" s="21"/>
      <c r="K2197" s="21"/>
      <c r="L2197" s="21"/>
      <c r="M2197" s="21"/>
      <c r="N2197" s="22">
        <f t="shared" si="2"/>
        <v>46206</v>
      </c>
      <c r="O2197" s="23">
        <f>'RESOLUCIONES EPG'!$N2197-'RESOLUCIONES EPG'!$D2197</f>
        <v>3861</v>
      </c>
    </row>
    <row r="2198" ht="16.5" customHeight="1">
      <c r="A2198" s="58" t="str">
        <f>'RESOLUCIONES 2015'!A4505:H4505</f>
        <v/>
      </c>
      <c r="B2198" s="46"/>
      <c r="C2198" s="24">
        <v>217.376305102629</v>
      </c>
      <c r="D2198" s="35">
        <v>42348.0</v>
      </c>
      <c r="E2198" s="33" t="s">
        <v>792</v>
      </c>
      <c r="F2198" s="35"/>
      <c r="G2198" s="33" t="s">
        <v>793</v>
      </c>
      <c r="H2198" s="27" t="s">
        <v>794</v>
      </c>
      <c r="I2198" s="23"/>
      <c r="J2198" s="21"/>
      <c r="K2198" s="21"/>
      <c r="L2198" s="21"/>
      <c r="M2198" s="21"/>
      <c r="N2198" s="22">
        <f t="shared" si="2"/>
        <v>46206</v>
      </c>
      <c r="O2198" s="23">
        <f>'RESOLUCIONES EPG'!$N2198-'RESOLUCIONES EPG'!$D2198</f>
        <v>3858</v>
      </c>
    </row>
    <row r="2199" ht="16.5" customHeight="1">
      <c r="A2199" s="103" t="str">
        <f>'RESOLUCIONES 2015'!A4513:H4513</f>
        <v/>
      </c>
      <c r="B2199" s="46"/>
      <c r="C2199" s="24">
        <v>217.300574565883</v>
      </c>
      <c r="D2199" s="35">
        <v>42349.0</v>
      </c>
      <c r="E2199" s="33" t="s">
        <v>795</v>
      </c>
      <c r="F2199" s="35"/>
      <c r="G2199" s="33" t="s">
        <v>18</v>
      </c>
      <c r="H2199" s="27"/>
      <c r="I2199" s="23"/>
      <c r="J2199" s="21"/>
      <c r="K2199" s="21"/>
      <c r="L2199" s="21"/>
      <c r="M2199" s="21"/>
      <c r="N2199" s="22">
        <f t="shared" si="2"/>
        <v>46206</v>
      </c>
      <c r="O2199" s="23">
        <f>'RESOLUCIONES EPG'!$N2199-'RESOLUCIONES EPG'!$D2199</f>
        <v>3857</v>
      </c>
    </row>
    <row r="2200" ht="16.5" customHeight="1">
      <c r="A2200" s="58" t="str">
        <f>'RESOLUCIONES 2015'!A4506:H4506</f>
        <v/>
      </c>
      <c r="B2200" s="46"/>
      <c r="C2200" s="16">
        <v>217.224844029137</v>
      </c>
      <c r="D2200" s="35">
        <v>42349.0</v>
      </c>
      <c r="E2200" s="33" t="s">
        <v>536</v>
      </c>
      <c r="F2200" s="35"/>
      <c r="G2200" s="33" t="s">
        <v>781</v>
      </c>
      <c r="H2200" s="27"/>
      <c r="I2200" s="23"/>
      <c r="J2200" s="21"/>
      <c r="K2200" s="21"/>
      <c r="L2200" s="21"/>
      <c r="M2200" s="21"/>
      <c r="N2200" s="22">
        <f t="shared" si="2"/>
        <v>46206</v>
      </c>
      <c r="O2200" s="23">
        <f>'RESOLUCIONES EPG'!$N2200-'RESOLUCIONES EPG'!$D2200</f>
        <v>3857</v>
      </c>
    </row>
    <row r="2201" ht="16.5" customHeight="1">
      <c r="A2201" s="58" t="str">
        <f>'RESOLUCIONES 2015'!A4510:H4510</f>
        <v/>
      </c>
      <c r="B2201" s="34"/>
      <c r="C2201" s="24">
        <v>217.149113492391</v>
      </c>
      <c r="D2201" s="35">
        <v>42349.0</v>
      </c>
      <c r="E2201" s="55" t="s">
        <v>27</v>
      </c>
      <c r="F2201" s="35"/>
      <c r="G2201" s="33" t="s">
        <v>501</v>
      </c>
      <c r="H2201" s="27"/>
      <c r="I2201" s="23"/>
      <c r="J2201" s="21"/>
      <c r="K2201" s="21"/>
      <c r="L2201" s="21"/>
      <c r="M2201" s="21"/>
      <c r="N2201" s="22">
        <f t="shared" si="2"/>
        <v>46206</v>
      </c>
      <c r="O2201" s="23">
        <f>'RESOLUCIONES EPG'!$N2201-'RESOLUCIONES EPG'!$D2201</f>
        <v>3857</v>
      </c>
    </row>
    <row r="2202" ht="16.5" customHeight="1">
      <c r="A2202" s="101" t="str">
        <f>'RESOLUCIONES 2015'!A4507:H4507</f>
        <v/>
      </c>
      <c r="B2202" s="46"/>
      <c r="C2202" s="24">
        <v>217.073382955645</v>
      </c>
      <c r="D2202" s="35">
        <v>42349.0</v>
      </c>
      <c r="E2202" s="55" t="s">
        <v>27</v>
      </c>
      <c r="F2202" s="35"/>
      <c r="G2202" s="33" t="s">
        <v>416</v>
      </c>
      <c r="H2202" s="27"/>
      <c r="I2202" s="23"/>
      <c r="J2202" s="21"/>
      <c r="K2202" s="21"/>
      <c r="L2202" s="21"/>
      <c r="M2202" s="21"/>
      <c r="N2202" s="22">
        <f t="shared" si="2"/>
        <v>46206</v>
      </c>
      <c r="O2202" s="23">
        <f>'RESOLUCIONES EPG'!$N2202-'RESOLUCIONES EPG'!$D2202</f>
        <v>3857</v>
      </c>
    </row>
    <row r="2203" ht="16.5" customHeight="1">
      <c r="A2203" s="58" t="str">
        <f>'RESOLUCIONES 2015'!A4503:H4503</f>
        <v/>
      </c>
      <c r="B2203" s="46"/>
      <c r="C2203" s="24">
        <v>216.997652418899</v>
      </c>
      <c r="D2203" s="35">
        <v>42349.0</v>
      </c>
      <c r="E2203" s="33" t="s">
        <v>796</v>
      </c>
      <c r="F2203" s="35"/>
      <c r="G2203" s="33" t="s">
        <v>797</v>
      </c>
      <c r="H2203" s="27"/>
      <c r="I2203" s="23"/>
      <c r="J2203" s="21"/>
      <c r="K2203" s="21"/>
      <c r="L2203" s="21"/>
      <c r="M2203" s="21"/>
      <c r="N2203" s="22">
        <f t="shared" si="2"/>
        <v>46206</v>
      </c>
      <c r="O2203" s="23">
        <f>'RESOLUCIONES EPG'!$N2203-'RESOLUCIONES EPG'!$D2203</f>
        <v>3857</v>
      </c>
    </row>
    <row r="2204" ht="16.5" customHeight="1">
      <c r="A2204" s="58" t="str">
        <f>'RESOLUCIONES 2015'!A4511:H4511</f>
        <v/>
      </c>
      <c r="B2204" s="46"/>
      <c r="C2204" s="16">
        <v>216.921921882153</v>
      </c>
      <c r="D2204" s="35">
        <v>42349.0</v>
      </c>
      <c r="E2204" s="33" t="s">
        <v>798</v>
      </c>
      <c r="F2204" s="35"/>
      <c r="G2204" s="33" t="s">
        <v>18</v>
      </c>
      <c r="H2204" s="27"/>
      <c r="I2204" s="23"/>
      <c r="J2204" s="21"/>
      <c r="K2204" s="21"/>
      <c r="L2204" s="21"/>
      <c r="M2204" s="21"/>
      <c r="N2204" s="22">
        <f t="shared" si="2"/>
        <v>46206</v>
      </c>
      <c r="O2204" s="23">
        <f>'RESOLUCIONES EPG'!$N2204-'RESOLUCIONES EPG'!$D2204</f>
        <v>3857</v>
      </c>
    </row>
    <row r="2205" ht="16.5" customHeight="1">
      <c r="A2205" s="58" t="str">
        <f>'RESOLUCIONES 2015'!A4516:H4516</f>
        <v/>
      </c>
      <c r="B2205" s="46"/>
      <c r="C2205" s="24">
        <v>216.846191345407</v>
      </c>
      <c r="D2205" s="35">
        <v>42349.0</v>
      </c>
      <c r="E2205" s="33" t="s">
        <v>653</v>
      </c>
      <c r="F2205" s="35"/>
      <c r="G2205" s="33" t="s">
        <v>416</v>
      </c>
      <c r="H2205" s="27"/>
      <c r="I2205" s="23"/>
      <c r="J2205" s="21"/>
      <c r="K2205" s="21"/>
      <c r="L2205" s="21"/>
      <c r="M2205" s="21"/>
      <c r="N2205" s="22">
        <f t="shared" si="2"/>
        <v>46206</v>
      </c>
      <c r="O2205" s="23">
        <f>'RESOLUCIONES EPG'!$N2205-'RESOLUCIONES EPG'!$D2205</f>
        <v>3857</v>
      </c>
    </row>
    <row r="2206" ht="16.5" customHeight="1">
      <c r="A2206" s="58" t="str">
        <f>'RESOLUCIONES 2015'!A4515:H4515</f>
        <v/>
      </c>
      <c r="B2206" s="46"/>
      <c r="C2206" s="24">
        <v>216.770460808661</v>
      </c>
      <c r="D2206" s="35">
        <v>42352.0</v>
      </c>
      <c r="E2206" s="33" t="s">
        <v>283</v>
      </c>
      <c r="F2206" s="35"/>
      <c r="G2206" s="33" t="s">
        <v>577</v>
      </c>
      <c r="H2206" s="27"/>
      <c r="I2206" s="23"/>
      <c r="J2206" s="21"/>
      <c r="K2206" s="21"/>
      <c r="L2206" s="21"/>
      <c r="M2206" s="21"/>
      <c r="N2206" s="22">
        <f t="shared" si="2"/>
        <v>46206</v>
      </c>
      <c r="O2206" s="23">
        <f>'RESOLUCIONES EPG'!$N2206-'RESOLUCIONES EPG'!$D2206</f>
        <v>3854</v>
      </c>
    </row>
    <row r="2207" ht="16.5" customHeight="1">
      <c r="A2207" s="103" t="str">
        <f>'RESOLUCIONES 2015'!A4514:H4514</f>
        <v/>
      </c>
      <c r="B2207" s="46"/>
      <c r="C2207" s="24">
        <v>216.694730271915</v>
      </c>
      <c r="D2207" s="35">
        <v>42352.0</v>
      </c>
      <c r="E2207" s="33" t="s">
        <v>283</v>
      </c>
      <c r="F2207" s="35"/>
      <c r="G2207" s="33" t="s">
        <v>355</v>
      </c>
      <c r="H2207" s="27"/>
      <c r="I2207" s="23"/>
      <c r="J2207" s="21"/>
      <c r="K2207" s="21"/>
      <c r="L2207" s="21"/>
      <c r="M2207" s="21"/>
      <c r="N2207" s="22">
        <f t="shared" si="2"/>
        <v>46206</v>
      </c>
      <c r="O2207" s="23">
        <f>'RESOLUCIONES EPG'!$N2207-'RESOLUCIONES EPG'!$D2207</f>
        <v>3854</v>
      </c>
    </row>
    <row r="2208" ht="16.5" customHeight="1">
      <c r="A2208" s="58" t="str">
        <f>'RESOLUCIONES 2015'!A4519:H4519</f>
        <v/>
      </c>
      <c r="B2208" s="46"/>
      <c r="C2208" s="16">
        <v>216.618999735169</v>
      </c>
      <c r="D2208" s="35">
        <v>42352.0</v>
      </c>
      <c r="E2208" s="33" t="s">
        <v>799</v>
      </c>
      <c r="F2208" s="35"/>
      <c r="G2208" s="33" t="s">
        <v>800</v>
      </c>
      <c r="H2208" s="27"/>
      <c r="I2208" s="23"/>
      <c r="J2208" s="21"/>
      <c r="K2208" s="21"/>
      <c r="L2208" s="21"/>
      <c r="M2208" s="21"/>
      <c r="N2208" s="22">
        <f t="shared" si="2"/>
        <v>46206</v>
      </c>
      <c r="O2208" s="23">
        <f>'RESOLUCIONES EPG'!$N2208-'RESOLUCIONES EPG'!$D2208</f>
        <v>3854</v>
      </c>
    </row>
    <row r="2209" ht="16.5" customHeight="1">
      <c r="A2209" s="58" t="str">
        <f>'RESOLUCIONES 2015'!A4520:H4520</f>
        <v/>
      </c>
      <c r="B2209" s="46"/>
      <c r="C2209" s="24">
        <v>216.543269198423</v>
      </c>
      <c r="D2209" s="35">
        <v>42352.0</v>
      </c>
      <c r="E2209" s="33" t="s">
        <v>801</v>
      </c>
      <c r="F2209" s="35"/>
      <c r="G2209" s="33" t="s">
        <v>781</v>
      </c>
      <c r="H2209" s="27"/>
      <c r="I2209" s="23"/>
      <c r="J2209" s="21"/>
      <c r="K2209" s="21"/>
      <c r="L2209" s="21"/>
      <c r="M2209" s="21"/>
      <c r="N2209" s="22">
        <f t="shared" si="2"/>
        <v>46206</v>
      </c>
      <c r="O2209" s="23">
        <f>'RESOLUCIONES EPG'!$N2209-'RESOLUCIONES EPG'!$D2209</f>
        <v>3854</v>
      </c>
    </row>
    <row r="2210" ht="16.5" customHeight="1">
      <c r="A2210" s="58" t="str">
        <f>'RESOLUCIONES 2015'!A4521:H4521</f>
        <v/>
      </c>
      <c r="B2210" s="46"/>
      <c r="C2210" s="24">
        <v>216.467538661677</v>
      </c>
      <c r="D2210" s="35">
        <v>42353.0</v>
      </c>
      <c r="E2210" s="33" t="s">
        <v>17</v>
      </c>
      <c r="F2210" s="35"/>
      <c r="G2210" s="33" t="s">
        <v>802</v>
      </c>
      <c r="H2210" s="27"/>
      <c r="I2210" s="23"/>
      <c r="J2210" s="21"/>
      <c r="K2210" s="21"/>
      <c r="L2210" s="21"/>
      <c r="M2210" s="21"/>
      <c r="N2210" s="22">
        <f t="shared" si="2"/>
        <v>46206</v>
      </c>
      <c r="O2210" s="23">
        <f>'RESOLUCIONES EPG'!$N2210-'RESOLUCIONES EPG'!$D2210</f>
        <v>3853</v>
      </c>
    </row>
    <row r="2211" ht="16.5" customHeight="1">
      <c r="A2211" s="58" t="str">
        <f>'RESOLUCIONES 2015'!A4517:H4517</f>
        <v/>
      </c>
      <c r="B2211" s="46"/>
      <c r="C2211" s="24">
        <v>216.39180812493</v>
      </c>
      <c r="D2211" s="35">
        <v>42353.0</v>
      </c>
      <c r="E2211" s="33" t="s">
        <v>283</v>
      </c>
      <c r="F2211" s="35"/>
      <c r="G2211" s="33" t="s">
        <v>416</v>
      </c>
      <c r="H2211" s="27"/>
      <c r="I2211" s="23"/>
      <c r="J2211" s="21"/>
      <c r="K2211" s="21"/>
      <c r="L2211" s="21"/>
      <c r="M2211" s="21"/>
      <c r="N2211" s="22">
        <f t="shared" si="2"/>
        <v>46206</v>
      </c>
      <c r="O2211" s="23">
        <f>'RESOLUCIONES EPG'!$N2211-'RESOLUCIONES EPG'!$D2211</f>
        <v>3853</v>
      </c>
    </row>
    <row r="2212" ht="16.5" customHeight="1">
      <c r="A2212" s="58" t="str">
        <f>'RESOLUCIONES 2015'!A4518:H4518</f>
        <v/>
      </c>
      <c r="B2212" s="46"/>
      <c r="C2212" s="16">
        <v>216.316077588184</v>
      </c>
      <c r="D2212" s="35">
        <v>42354.0</v>
      </c>
      <c r="E2212" s="33" t="s">
        <v>94</v>
      </c>
      <c r="F2212" s="35"/>
      <c r="G2212" s="33" t="s">
        <v>788</v>
      </c>
      <c r="H2212" s="27"/>
      <c r="I2212" s="23"/>
      <c r="J2212" s="21"/>
      <c r="K2212" s="21"/>
      <c r="L2212" s="21"/>
      <c r="M2212" s="21"/>
      <c r="N2212" s="22">
        <f t="shared" si="2"/>
        <v>46206</v>
      </c>
      <c r="O2212" s="23">
        <f>'RESOLUCIONES EPG'!$N2212-'RESOLUCIONES EPG'!$D2212</f>
        <v>3852</v>
      </c>
    </row>
    <row r="2213" ht="16.5" customHeight="1">
      <c r="A2213" s="100" t="str">
        <f>'RESOLUCIONES 2015'!A4525:H4525</f>
        <v/>
      </c>
      <c r="B2213" s="46"/>
      <c r="C2213" s="24">
        <v>216.240347051438</v>
      </c>
      <c r="D2213" s="35">
        <v>42355.0</v>
      </c>
      <c r="E2213" s="33" t="s">
        <v>803</v>
      </c>
      <c r="F2213" s="35" t="s">
        <v>804</v>
      </c>
      <c r="G2213" s="33" t="s">
        <v>805</v>
      </c>
      <c r="H2213" s="27"/>
      <c r="I2213" s="23"/>
      <c r="J2213" s="21"/>
      <c r="K2213" s="21"/>
      <c r="L2213" s="21"/>
      <c r="M2213" s="21"/>
      <c r="N2213" s="22">
        <f t="shared" si="2"/>
        <v>46206</v>
      </c>
      <c r="O2213" s="23">
        <f>'RESOLUCIONES EPG'!$N2213-'RESOLUCIONES EPG'!$D2213</f>
        <v>3851</v>
      </c>
    </row>
    <row r="2214" ht="16.5" customHeight="1">
      <c r="A2214" s="103" t="str">
        <f>'RESOLUCIONES 2015'!A4529:H4529</f>
        <v/>
      </c>
      <c r="B2214" s="46"/>
      <c r="C2214" s="24">
        <v>216.164616514692</v>
      </c>
      <c r="D2214" s="35">
        <v>42355.0</v>
      </c>
      <c r="E2214" s="33" t="s">
        <v>806</v>
      </c>
      <c r="F2214" s="35"/>
      <c r="G2214" s="33" t="s">
        <v>805</v>
      </c>
      <c r="H2214" s="27"/>
      <c r="I2214" s="23"/>
      <c r="J2214" s="21"/>
      <c r="K2214" s="21"/>
      <c r="L2214" s="21"/>
      <c r="M2214" s="21"/>
      <c r="N2214" s="22">
        <f t="shared" si="2"/>
        <v>46206</v>
      </c>
      <c r="O2214" s="23">
        <f>'RESOLUCIONES EPG'!$N2214-'RESOLUCIONES EPG'!$D2214</f>
        <v>3851</v>
      </c>
    </row>
    <row r="2215" ht="16.5" customHeight="1">
      <c r="A2215" s="58" t="str">
        <f>'RESOLUCIONES 2015'!A4531:H4531</f>
        <v/>
      </c>
      <c r="B2215" s="46"/>
      <c r="C2215" s="24">
        <v>216.088885977946</v>
      </c>
      <c r="D2215" s="35">
        <v>42355.0</v>
      </c>
      <c r="E2215" s="33" t="s">
        <v>807</v>
      </c>
      <c r="F2215" s="35"/>
      <c r="G2215" s="33" t="s">
        <v>788</v>
      </c>
      <c r="H2215" s="27"/>
      <c r="I2215" s="23"/>
      <c r="J2215" s="21"/>
      <c r="K2215" s="21"/>
      <c r="L2215" s="21"/>
      <c r="M2215" s="21"/>
      <c r="N2215" s="22">
        <f t="shared" si="2"/>
        <v>46206</v>
      </c>
      <c r="O2215" s="23">
        <f>'RESOLUCIONES EPG'!$N2215-'RESOLUCIONES EPG'!$D2215</f>
        <v>3851</v>
      </c>
    </row>
    <row r="2216" ht="16.5" customHeight="1">
      <c r="A2216" s="103" t="str">
        <f>'RESOLUCIONES 2015'!A4530:H4530</f>
        <v/>
      </c>
      <c r="B2216" s="46"/>
      <c r="C2216" s="16">
        <v>216.0131554412</v>
      </c>
      <c r="D2216" s="35">
        <v>42355.0</v>
      </c>
      <c r="E2216" s="33" t="s">
        <v>208</v>
      </c>
      <c r="F2216" s="35"/>
      <c r="G2216" s="33" t="s">
        <v>355</v>
      </c>
      <c r="H2216" s="27"/>
      <c r="I2216" s="23"/>
      <c r="J2216" s="21"/>
      <c r="K2216" s="21"/>
      <c r="L2216" s="21"/>
      <c r="M2216" s="21"/>
      <c r="N2216" s="22">
        <f t="shared" si="2"/>
        <v>46206</v>
      </c>
      <c r="O2216" s="23">
        <f>'RESOLUCIONES EPG'!$N2216-'RESOLUCIONES EPG'!$D2216</f>
        <v>3851</v>
      </c>
    </row>
    <row r="2217" ht="16.5" customHeight="1">
      <c r="A2217" s="103" t="str">
        <f>'RESOLUCIONES 2015'!A4526:H4526</f>
        <v/>
      </c>
      <c r="B2217" s="46"/>
      <c r="C2217" s="24">
        <v>215.937424904454</v>
      </c>
      <c r="D2217" s="35">
        <v>42355.0</v>
      </c>
      <c r="E2217" s="33" t="s">
        <v>808</v>
      </c>
      <c r="F2217" s="35"/>
      <c r="G2217" s="33" t="s">
        <v>805</v>
      </c>
      <c r="H2217" s="27"/>
      <c r="I2217" s="23"/>
      <c r="J2217" s="21"/>
      <c r="K2217" s="21"/>
      <c r="L2217" s="21"/>
      <c r="M2217" s="21"/>
      <c r="N2217" s="22">
        <f t="shared" si="2"/>
        <v>46206</v>
      </c>
      <c r="O2217" s="23">
        <f>'RESOLUCIONES EPG'!$N2217-'RESOLUCIONES EPG'!$D2217</f>
        <v>3851</v>
      </c>
    </row>
    <row r="2218" ht="16.5" customHeight="1">
      <c r="A2218" s="101" t="str">
        <f>'RESOLUCIONES 2015'!A4524:H4524</f>
        <v/>
      </c>
      <c r="B2218" s="46"/>
      <c r="C2218" s="24">
        <v>215.861694367708</v>
      </c>
      <c r="D2218" s="35">
        <v>42355.0</v>
      </c>
      <c r="E2218" s="33" t="s">
        <v>809</v>
      </c>
      <c r="F2218" s="35"/>
      <c r="G2218" s="33" t="s">
        <v>805</v>
      </c>
      <c r="H2218" s="27"/>
      <c r="I2218" s="23"/>
      <c r="J2218" s="21"/>
      <c r="K2218" s="21"/>
      <c r="L2218" s="21"/>
      <c r="M2218" s="21"/>
      <c r="N2218" s="22">
        <f t="shared" si="2"/>
        <v>46206</v>
      </c>
      <c r="O2218" s="23">
        <f>'RESOLUCIONES EPG'!$N2218-'RESOLUCIONES EPG'!$D2218</f>
        <v>3851</v>
      </c>
    </row>
    <row r="2219" ht="16.5" customHeight="1">
      <c r="A2219" s="58" t="str">
        <f>'RESOLUCIONES 2015'!A4522:H4522</f>
        <v/>
      </c>
      <c r="B2219" s="46"/>
      <c r="C2219" s="24">
        <v>215.785963830962</v>
      </c>
      <c r="D2219" s="35">
        <v>42355.0</v>
      </c>
      <c r="E2219" s="33" t="s">
        <v>810</v>
      </c>
      <c r="F2219" s="35"/>
      <c r="G2219" s="33" t="s">
        <v>805</v>
      </c>
      <c r="H2219" s="27"/>
      <c r="I2219" s="23"/>
      <c r="J2219" s="21"/>
      <c r="K2219" s="21"/>
      <c r="L2219" s="21"/>
      <c r="M2219" s="21"/>
      <c r="N2219" s="22">
        <f t="shared" si="2"/>
        <v>46206</v>
      </c>
      <c r="O2219" s="23">
        <f>'RESOLUCIONES EPG'!$N2219-'RESOLUCIONES EPG'!$D2219</f>
        <v>3851</v>
      </c>
    </row>
    <row r="2220" ht="16.5" customHeight="1">
      <c r="A2220" s="58" t="str">
        <f>'RESOLUCIONES 2015'!A4528:H4528</f>
        <v/>
      </c>
      <c r="B2220" s="46"/>
      <c r="C2220" s="16">
        <v>215.710233294216</v>
      </c>
      <c r="D2220" s="35">
        <v>42355.0</v>
      </c>
      <c r="E2220" s="33" t="s">
        <v>811</v>
      </c>
      <c r="F2220" s="35"/>
      <c r="G2220" s="33" t="s">
        <v>805</v>
      </c>
      <c r="H2220" s="27"/>
      <c r="I2220" s="23"/>
      <c r="J2220" s="21"/>
      <c r="K2220" s="21"/>
      <c r="L2220" s="21"/>
      <c r="M2220" s="21"/>
      <c r="N2220" s="22">
        <f t="shared" si="2"/>
        <v>46206</v>
      </c>
      <c r="O2220" s="23">
        <f>'RESOLUCIONES EPG'!$N2220-'RESOLUCIONES EPG'!$D2220</f>
        <v>3851</v>
      </c>
    </row>
    <row r="2221" ht="16.5" customHeight="1">
      <c r="A2221" s="103" t="str">
        <f>'RESOLUCIONES 2015'!A4523:H4523</f>
        <v/>
      </c>
      <c r="B2221" s="46"/>
      <c r="C2221" s="24">
        <v>215.63450275747</v>
      </c>
      <c r="D2221" s="35">
        <v>42355.0</v>
      </c>
      <c r="E2221" s="33" t="s">
        <v>812</v>
      </c>
      <c r="F2221" s="35"/>
      <c r="G2221" s="33" t="s">
        <v>805</v>
      </c>
      <c r="H2221" s="27"/>
      <c r="I2221" s="21"/>
      <c r="J2221" s="21"/>
      <c r="K2221" s="21"/>
      <c r="L2221" s="21"/>
      <c r="M2221" s="21"/>
      <c r="N2221" s="22">
        <f t="shared" si="2"/>
        <v>46206</v>
      </c>
      <c r="O2221" s="23">
        <f>'RESOLUCIONES EPG'!$N2221-'RESOLUCIONES EPG'!$D2221</f>
        <v>3851</v>
      </c>
    </row>
    <row r="2222" ht="16.5" customHeight="1">
      <c r="A2222" s="103" t="str">
        <f>'RESOLUCIONES 2015'!A4527:H4527</f>
        <v/>
      </c>
      <c r="B2222" s="46"/>
      <c r="C2222" s="24">
        <v>215.558772220724</v>
      </c>
      <c r="D2222" s="35">
        <v>42356.0</v>
      </c>
      <c r="E2222" s="33" t="s">
        <v>94</v>
      </c>
      <c r="F2222" s="35"/>
      <c r="G2222" s="33" t="s">
        <v>363</v>
      </c>
      <c r="H2222" s="27"/>
      <c r="I2222" s="23"/>
      <c r="J2222" s="21"/>
      <c r="K2222" s="21"/>
      <c r="L2222" s="21"/>
      <c r="M2222" s="21"/>
      <c r="N2222" s="22">
        <f t="shared" si="2"/>
        <v>46206</v>
      </c>
      <c r="O2222" s="23">
        <f>'RESOLUCIONES EPG'!$N2222-'RESOLUCIONES EPG'!$D2222</f>
        <v>3850</v>
      </c>
    </row>
    <row r="2223" ht="16.5" customHeight="1">
      <c r="A2223" s="58" t="str">
        <f>'RESOLUCIONES 2015'!A4543:H4543</f>
        <v/>
      </c>
      <c r="B2223" s="46"/>
      <c r="C2223" s="24">
        <v>215.483041683978</v>
      </c>
      <c r="D2223" s="35">
        <v>42367.0</v>
      </c>
      <c r="E2223" s="33" t="s">
        <v>813</v>
      </c>
      <c r="F2223" s="35"/>
      <c r="G2223" s="33" t="s">
        <v>814</v>
      </c>
      <c r="H2223" s="27"/>
      <c r="I2223" s="23"/>
      <c r="J2223" s="21"/>
      <c r="K2223" s="21"/>
      <c r="L2223" s="21"/>
      <c r="M2223" s="21"/>
      <c r="N2223" s="22">
        <f t="shared" si="2"/>
        <v>46206</v>
      </c>
      <c r="O2223" s="23">
        <f>'RESOLUCIONES EPG'!$N2223-'RESOLUCIONES EPG'!$D2223</f>
        <v>3839</v>
      </c>
    </row>
    <row r="2224" ht="16.5" customHeight="1">
      <c r="A2224" s="58" t="str">
        <f>'RESOLUCIONES 2015'!A4541:H4541</f>
        <v/>
      </c>
      <c r="B2224" s="46"/>
      <c r="C2224" s="57">
        <v>215.407311147232</v>
      </c>
      <c r="D2224" s="35">
        <v>42367.0</v>
      </c>
      <c r="E2224" s="33" t="s">
        <v>815</v>
      </c>
      <c r="F2224" s="35"/>
      <c r="G2224" s="33" t="s">
        <v>182</v>
      </c>
      <c r="H2224" s="27"/>
      <c r="I2224" s="23"/>
      <c r="J2224" s="21"/>
      <c r="K2224" s="21"/>
      <c r="L2224" s="21"/>
      <c r="M2224" s="21"/>
      <c r="N2224" s="22">
        <f t="shared" si="2"/>
        <v>46206</v>
      </c>
      <c r="O2224" s="23">
        <f>'RESOLUCIONES EPG'!$N2224-'RESOLUCIONES EPG'!$D2224</f>
        <v>3839</v>
      </c>
    </row>
    <row r="2225" ht="16.5" customHeight="1">
      <c r="A2225" s="102" t="str">
        <f>'RESOLUCIONES 2015'!A4538:H4538</f>
        <v/>
      </c>
      <c r="B2225" s="46"/>
      <c r="C2225" s="32">
        <v>215.331580610486</v>
      </c>
      <c r="D2225" s="35">
        <v>42367.0</v>
      </c>
      <c r="E2225" s="33" t="s">
        <v>816</v>
      </c>
      <c r="F2225" s="35"/>
      <c r="G2225" s="33" t="s">
        <v>182</v>
      </c>
      <c r="H2225" s="27"/>
      <c r="I2225" s="23"/>
      <c r="J2225" s="21"/>
      <c r="K2225" s="21"/>
      <c r="L2225" s="21"/>
      <c r="M2225" s="21"/>
      <c r="N2225" s="22">
        <f t="shared" si="2"/>
        <v>46206</v>
      </c>
      <c r="O2225" s="23">
        <f>'RESOLUCIONES EPG'!$N2225-'RESOLUCIONES EPG'!$D2225</f>
        <v>3839</v>
      </c>
    </row>
    <row r="2226" ht="16.5" customHeight="1">
      <c r="A2226" s="58" t="str">
        <f>'RESOLUCIONES 2015'!A4545:H4545</f>
        <v/>
      </c>
      <c r="B2226" s="46"/>
      <c r="C2226" s="24">
        <v>215.25585007374</v>
      </c>
      <c r="D2226" s="35">
        <v>42367.0</v>
      </c>
      <c r="E2226" s="36" t="s">
        <v>817</v>
      </c>
      <c r="F2226" s="35"/>
      <c r="G2226" s="33" t="s">
        <v>818</v>
      </c>
      <c r="H2226" s="27"/>
      <c r="I2226" s="23"/>
      <c r="J2226" s="21"/>
      <c r="K2226" s="21"/>
      <c r="L2226" s="21"/>
      <c r="M2226" s="21"/>
      <c r="N2226" s="22">
        <f t="shared" si="2"/>
        <v>46206</v>
      </c>
      <c r="O2226" s="23">
        <f>'RESOLUCIONES EPG'!$N2226-'RESOLUCIONES EPG'!$D2226</f>
        <v>3839</v>
      </c>
    </row>
    <row r="2227" ht="16.5" customHeight="1">
      <c r="A2227" s="58" t="str">
        <f>'RESOLUCIONES 2015'!A4540:H4540</f>
        <v/>
      </c>
      <c r="B2227" s="46"/>
      <c r="C2227" s="24">
        <v>215.180119536994</v>
      </c>
      <c r="D2227" s="35">
        <v>42367.0</v>
      </c>
      <c r="E2227" s="33" t="s">
        <v>819</v>
      </c>
      <c r="F2227" s="35"/>
      <c r="G2227" s="33" t="s">
        <v>820</v>
      </c>
      <c r="H2227" s="27"/>
      <c r="I2227" s="23"/>
      <c r="J2227" s="21"/>
      <c r="K2227" s="21"/>
      <c r="L2227" s="21"/>
      <c r="M2227" s="21"/>
      <c r="N2227" s="22">
        <f t="shared" si="2"/>
        <v>46206</v>
      </c>
      <c r="O2227" s="23">
        <f>'RESOLUCIONES EPG'!$N2227-'RESOLUCIONES EPG'!$D2227</f>
        <v>3839</v>
      </c>
    </row>
    <row r="2228" ht="16.5" customHeight="1">
      <c r="A2228" s="58" t="str">
        <f>'RESOLUCIONES 2015'!A4544:H4544</f>
        <v/>
      </c>
      <c r="B2228" s="46"/>
      <c r="C2228" s="16">
        <v>215.104389000248</v>
      </c>
      <c r="D2228" s="35">
        <v>42367.0</v>
      </c>
      <c r="E2228" s="33" t="s">
        <v>399</v>
      </c>
      <c r="F2228" s="35"/>
      <c r="G2228" s="33" t="s">
        <v>50</v>
      </c>
      <c r="H2228" s="27"/>
      <c r="I2228" s="23"/>
      <c r="J2228" s="21"/>
      <c r="K2228" s="21"/>
      <c r="L2228" s="21"/>
      <c r="M2228" s="21"/>
      <c r="N2228" s="22">
        <f t="shared" si="2"/>
        <v>46206</v>
      </c>
      <c r="O2228" s="23">
        <f>'RESOLUCIONES EPG'!$N2228-'RESOLUCIONES EPG'!$D2228</f>
        <v>3839</v>
      </c>
    </row>
    <row r="2229" ht="16.5" customHeight="1">
      <c r="A2229" s="103" t="str">
        <f>'RESOLUCIONES 2015'!A4536:H4536</f>
        <v/>
      </c>
      <c r="B2229" s="46"/>
      <c r="C2229" s="32">
        <v>215.028658463501</v>
      </c>
      <c r="D2229" s="35">
        <v>42367.0</v>
      </c>
      <c r="E2229" s="33" t="s">
        <v>821</v>
      </c>
      <c r="F2229" s="35"/>
      <c r="G2229" s="33" t="s">
        <v>182</v>
      </c>
      <c r="H2229" s="27"/>
      <c r="I2229" s="23"/>
      <c r="J2229" s="21"/>
      <c r="K2229" s="21"/>
      <c r="L2229" s="21"/>
      <c r="M2229" s="21"/>
      <c r="N2229" s="22">
        <f t="shared" si="2"/>
        <v>46206</v>
      </c>
      <c r="O2229" s="23">
        <f>'RESOLUCIONES EPG'!$N2229-'RESOLUCIONES EPG'!$D2229</f>
        <v>3839</v>
      </c>
    </row>
    <row r="2230" ht="16.5" customHeight="1">
      <c r="A2230" s="101" t="str">
        <f>'RESOLUCIONES 2015'!A4534:H4534</f>
        <v/>
      </c>
      <c r="B2230" s="46"/>
      <c r="C2230" s="24">
        <v>214.952927926755</v>
      </c>
      <c r="D2230" s="35">
        <v>42367.0</v>
      </c>
      <c r="E2230" s="33" t="s">
        <v>822</v>
      </c>
      <c r="F2230" s="35"/>
      <c r="G2230" s="33" t="s">
        <v>823</v>
      </c>
      <c r="H2230" s="27"/>
      <c r="I2230" s="23"/>
      <c r="J2230" s="21"/>
      <c r="K2230" s="21"/>
      <c r="L2230" s="21"/>
      <c r="M2230" s="21"/>
      <c r="N2230" s="22">
        <f t="shared" si="2"/>
        <v>46206</v>
      </c>
      <c r="O2230" s="23">
        <f>'RESOLUCIONES EPG'!$N2230-'RESOLUCIONES EPG'!$D2230</f>
        <v>3839</v>
      </c>
    </row>
    <row r="2231" ht="16.5" customHeight="1">
      <c r="A2231" s="103" t="str">
        <f>'RESOLUCIONES 2015'!A4535:H4535</f>
        <v/>
      </c>
      <c r="B2231" s="46"/>
      <c r="C2231" s="32">
        <v>214.877197390009</v>
      </c>
      <c r="D2231" s="35">
        <v>42367.0</v>
      </c>
      <c r="E2231" s="33" t="s">
        <v>824</v>
      </c>
      <c r="F2231" s="35"/>
      <c r="G2231" s="33" t="s">
        <v>182</v>
      </c>
      <c r="H2231" s="27"/>
      <c r="I2231" s="23"/>
      <c r="J2231" s="21"/>
      <c r="K2231" s="21"/>
      <c r="L2231" s="21"/>
      <c r="M2231" s="21"/>
      <c r="N2231" s="22">
        <f t="shared" si="2"/>
        <v>46206</v>
      </c>
      <c r="O2231" s="23">
        <f>'RESOLUCIONES EPG'!$N2231-'RESOLUCIONES EPG'!$D2231</f>
        <v>3839</v>
      </c>
    </row>
    <row r="2232" ht="16.5" customHeight="1">
      <c r="A2232" s="101" t="str">
        <f>'RESOLUCIONES 2015'!A4533:H4533</f>
        <v/>
      </c>
      <c r="B2232" s="59"/>
      <c r="C2232" s="60">
        <v>214.801466853263</v>
      </c>
      <c r="D2232" s="25">
        <v>42373.0</v>
      </c>
      <c r="E2232" s="26" t="s">
        <v>715</v>
      </c>
      <c r="F2232" s="25"/>
      <c r="G2232" s="26" t="s">
        <v>825</v>
      </c>
      <c r="H2232" s="27"/>
      <c r="I2232" s="61" t="s">
        <v>826</v>
      </c>
      <c r="J2232" s="21"/>
      <c r="K2232" s="21"/>
      <c r="L2232" s="21"/>
      <c r="M2232" s="21"/>
      <c r="N2232" s="22">
        <f t="shared" si="2"/>
        <v>46206</v>
      </c>
      <c r="O2232" s="23">
        <f>'RESOLUCIONES EPG'!$N2232-'RESOLUCIONES EPG'!$D2232</f>
        <v>3833</v>
      </c>
    </row>
    <row r="2233" ht="16.5" customHeight="1">
      <c r="A2233" s="103" t="str">
        <f>'RESOLUCIONES 2015'!A4539:H4539</f>
        <v/>
      </c>
      <c r="B2233" s="59"/>
      <c r="C2233" s="24">
        <v>214.725736316517</v>
      </c>
      <c r="D2233" s="25">
        <v>42373.0</v>
      </c>
      <c r="E2233" s="26" t="s">
        <v>211</v>
      </c>
      <c r="F2233" s="25"/>
      <c r="G2233" s="26" t="s">
        <v>827</v>
      </c>
      <c r="H2233" s="27"/>
      <c r="I2233" s="61" t="s">
        <v>828</v>
      </c>
      <c r="J2233" s="21"/>
      <c r="K2233" s="21"/>
      <c r="L2233" s="21"/>
      <c r="M2233" s="21"/>
      <c r="N2233" s="22">
        <f t="shared" si="2"/>
        <v>46206</v>
      </c>
      <c r="O2233" s="23">
        <f>'RESOLUCIONES EPG'!$N2233-'RESOLUCIONES EPG'!$D2233</f>
        <v>3833</v>
      </c>
    </row>
    <row r="2234" ht="16.5" customHeight="1">
      <c r="A2234" s="103" t="str">
        <f>'RESOLUCIONES 2015'!A4532:H4532</f>
        <v/>
      </c>
      <c r="B2234" s="59"/>
      <c r="C2234" s="24">
        <v>214.650005779771</v>
      </c>
      <c r="D2234" s="25">
        <v>42373.0</v>
      </c>
      <c r="E2234" s="26" t="s">
        <v>83</v>
      </c>
      <c r="F2234" s="25"/>
      <c r="G2234" s="26" t="s">
        <v>21</v>
      </c>
      <c r="H2234" s="27"/>
      <c r="I2234" s="61" t="s">
        <v>829</v>
      </c>
      <c r="J2234" s="21"/>
      <c r="K2234" s="21"/>
      <c r="L2234" s="21"/>
      <c r="M2234" s="21"/>
      <c r="N2234" s="22">
        <f t="shared" si="2"/>
        <v>46206</v>
      </c>
      <c r="O2234" s="23">
        <f>'RESOLUCIONES EPG'!$N2234-'RESOLUCIONES EPG'!$D2234</f>
        <v>3833</v>
      </c>
    </row>
    <row r="2235" ht="16.5" customHeight="1">
      <c r="A2235" s="58" t="str">
        <f>'RESOLUCIONES 2015'!A4537:H4537</f>
        <v/>
      </c>
      <c r="B2235" s="59"/>
      <c r="C2235" s="24">
        <v>214.574275243025</v>
      </c>
      <c r="D2235" s="25">
        <v>42374.0</v>
      </c>
      <c r="E2235" s="26" t="s">
        <v>425</v>
      </c>
      <c r="F2235" s="25"/>
      <c r="G2235" s="26" t="s">
        <v>825</v>
      </c>
      <c r="H2235" s="27"/>
      <c r="I2235" s="61" t="s">
        <v>830</v>
      </c>
      <c r="J2235" s="21"/>
      <c r="K2235" s="21"/>
      <c r="L2235" s="21"/>
      <c r="M2235" s="21"/>
      <c r="N2235" s="22">
        <f t="shared" si="2"/>
        <v>46206</v>
      </c>
      <c r="O2235" s="23">
        <f>'RESOLUCIONES EPG'!$N2235-'RESOLUCIONES EPG'!$D2235</f>
        <v>3832</v>
      </c>
    </row>
    <row r="2236" ht="16.5" customHeight="1">
      <c r="A2236" s="58" t="str">
        <f>'RESOLUCIONES 2015'!A4542:H4542</f>
        <v/>
      </c>
      <c r="B2236" s="59"/>
      <c r="C2236" s="16">
        <v>214.498544706279</v>
      </c>
      <c r="D2236" s="25">
        <v>42376.0</v>
      </c>
      <c r="E2236" s="26" t="s">
        <v>831</v>
      </c>
      <c r="F2236" s="25" t="s">
        <v>832</v>
      </c>
      <c r="G2236" s="26" t="s">
        <v>833</v>
      </c>
      <c r="H2236" s="27" t="s">
        <v>834</v>
      </c>
      <c r="I2236" s="61" t="s">
        <v>835</v>
      </c>
      <c r="J2236" s="21"/>
      <c r="K2236" s="21"/>
      <c r="L2236" s="21"/>
      <c r="M2236" s="21"/>
      <c r="N2236" s="22">
        <f t="shared" si="2"/>
        <v>46206</v>
      </c>
      <c r="O2236" s="23">
        <f>'RESOLUCIONES EPG'!$N2236-'RESOLUCIONES EPG'!$D2236</f>
        <v>3830</v>
      </c>
    </row>
    <row r="2237" ht="16.5" customHeight="1">
      <c r="A2237" s="102" t="str">
        <f>'RESOLUCIONES 2015'!A4547:H4547</f>
        <v/>
      </c>
      <c r="B2237" s="59"/>
      <c r="C2237" s="24">
        <v>214.422814169533</v>
      </c>
      <c r="D2237" s="25">
        <v>42376.0</v>
      </c>
      <c r="E2237" s="26" t="s">
        <v>737</v>
      </c>
      <c r="F2237" s="25"/>
      <c r="G2237" s="26" t="s">
        <v>836</v>
      </c>
      <c r="H2237" s="27"/>
      <c r="I2237" s="61" t="s">
        <v>837</v>
      </c>
      <c r="J2237" s="21"/>
      <c r="K2237" s="21"/>
      <c r="L2237" s="21"/>
      <c r="M2237" s="21"/>
      <c r="N2237" s="22">
        <f t="shared" si="2"/>
        <v>46206</v>
      </c>
      <c r="O2237" s="23">
        <f>'RESOLUCIONES EPG'!$N2237-'RESOLUCIONES EPG'!$D2237</f>
        <v>3830</v>
      </c>
    </row>
    <row r="2238" ht="16.5" customHeight="1">
      <c r="A2238" s="58" t="str">
        <f>'RESOLUCIONES 2015'!A4546:H4546</f>
        <v/>
      </c>
      <c r="B2238" s="59"/>
      <c r="C2238" s="24">
        <v>214.347083632787</v>
      </c>
      <c r="D2238" s="25">
        <v>42376.0</v>
      </c>
      <c r="E2238" s="26" t="s">
        <v>396</v>
      </c>
      <c r="F2238" s="25"/>
      <c r="G2238" s="26" t="s">
        <v>577</v>
      </c>
      <c r="H2238" s="27"/>
      <c r="I2238" s="61" t="s">
        <v>838</v>
      </c>
      <c r="J2238" s="21"/>
      <c r="K2238" s="21"/>
      <c r="L2238" s="21"/>
      <c r="M2238" s="21"/>
      <c r="N2238" s="22">
        <f t="shared" si="2"/>
        <v>46206</v>
      </c>
      <c r="O2238" s="23">
        <f>'RESOLUCIONES EPG'!$N2238-'RESOLUCIONES EPG'!$D2238</f>
        <v>3830</v>
      </c>
    </row>
    <row r="2239" ht="16.5" customHeight="1">
      <c r="A2239" s="101" t="str">
        <f>'RESOLUCIONES 2015'!A4561:H4561</f>
        <v/>
      </c>
      <c r="B2239" s="59"/>
      <c r="C2239" s="24">
        <v>214.271353096041</v>
      </c>
      <c r="D2239" s="25">
        <v>42376.0</v>
      </c>
      <c r="E2239" s="26" t="s">
        <v>839</v>
      </c>
      <c r="F2239" s="25"/>
      <c r="G2239" s="26" t="s">
        <v>825</v>
      </c>
      <c r="H2239" s="27"/>
      <c r="I2239" s="61" t="s">
        <v>840</v>
      </c>
      <c r="J2239" s="21"/>
      <c r="K2239" s="21"/>
      <c r="L2239" s="21"/>
      <c r="M2239" s="21"/>
      <c r="N2239" s="22">
        <f t="shared" si="2"/>
        <v>46206</v>
      </c>
      <c r="O2239" s="23">
        <f>'RESOLUCIONES EPG'!$N2239-'RESOLUCIONES EPG'!$D2239</f>
        <v>3830</v>
      </c>
    </row>
    <row r="2240" ht="16.5" customHeight="1">
      <c r="A2240" s="101" t="str">
        <f>'RESOLUCIONES 2015'!A4560:H4560</f>
        <v/>
      </c>
      <c r="B2240" s="59"/>
      <c r="C2240" s="16">
        <v>214.195622559295</v>
      </c>
      <c r="D2240" s="25">
        <v>42376.0</v>
      </c>
      <c r="E2240" s="26" t="s">
        <v>776</v>
      </c>
      <c r="F2240" s="25"/>
      <c r="G2240" s="26" t="s">
        <v>788</v>
      </c>
      <c r="H2240" s="27"/>
      <c r="I2240" s="61" t="s">
        <v>841</v>
      </c>
      <c r="J2240" s="21"/>
      <c r="K2240" s="21"/>
      <c r="L2240" s="21"/>
      <c r="M2240" s="21"/>
      <c r="N2240" s="22">
        <f t="shared" si="2"/>
        <v>46206</v>
      </c>
      <c r="O2240" s="23">
        <f>'RESOLUCIONES EPG'!$N2240-'RESOLUCIONES EPG'!$D2240</f>
        <v>3830</v>
      </c>
    </row>
    <row r="2241" ht="16.5" customHeight="1">
      <c r="A2241" s="101" t="str">
        <f>'RESOLUCIONES 2015'!A4565:H4565</f>
        <v/>
      </c>
      <c r="B2241" s="59"/>
      <c r="C2241" s="24">
        <v>214.119892022549</v>
      </c>
      <c r="D2241" s="25">
        <v>42376.0</v>
      </c>
      <c r="E2241" s="33" t="s">
        <v>842</v>
      </c>
      <c r="F2241" s="25"/>
      <c r="G2241" s="33" t="s">
        <v>843</v>
      </c>
      <c r="H2241" s="27"/>
      <c r="I2241" s="61" t="s">
        <v>844</v>
      </c>
      <c r="J2241" s="21"/>
      <c r="K2241" s="21"/>
      <c r="L2241" s="21"/>
      <c r="M2241" s="21"/>
      <c r="N2241" s="22">
        <f t="shared" si="2"/>
        <v>46206</v>
      </c>
      <c r="O2241" s="23">
        <f>'RESOLUCIONES EPG'!$N2241-'RESOLUCIONES EPG'!$D2241</f>
        <v>3830</v>
      </c>
    </row>
    <row r="2242" ht="16.5" customHeight="1">
      <c r="A2242" s="101" t="str">
        <f>'RESOLUCIONES 2015'!A4558:H4558</f>
        <v/>
      </c>
      <c r="B2242" s="59"/>
      <c r="C2242" s="24">
        <v>214.044161485803</v>
      </c>
      <c r="D2242" s="25">
        <v>42377.0</v>
      </c>
      <c r="E2242" s="26" t="s">
        <v>208</v>
      </c>
      <c r="F2242" s="25"/>
      <c r="G2242" s="26" t="s">
        <v>845</v>
      </c>
      <c r="H2242" s="27"/>
      <c r="I2242" s="61" t="s">
        <v>846</v>
      </c>
      <c r="J2242" s="21"/>
      <c r="K2242" s="21"/>
      <c r="L2242" s="21"/>
      <c r="M2242" s="21"/>
      <c r="N2242" s="22">
        <f t="shared" si="2"/>
        <v>46206</v>
      </c>
      <c r="O2242" s="23">
        <f>'RESOLUCIONES EPG'!$N2242-'RESOLUCIONES EPG'!$D2242</f>
        <v>3829</v>
      </c>
    </row>
    <row r="2243" ht="16.5" customHeight="1">
      <c r="A2243" s="58" t="str">
        <f>'RESOLUCIONES 2015'!A4553:H4553</f>
        <v/>
      </c>
      <c r="B2243" s="59"/>
      <c r="C2243" s="24">
        <v>213.968430949057</v>
      </c>
      <c r="D2243" s="25">
        <v>42383.0</v>
      </c>
      <c r="E2243" s="26" t="s">
        <v>847</v>
      </c>
      <c r="F2243" s="25"/>
      <c r="G2243" s="26" t="s">
        <v>848</v>
      </c>
      <c r="H2243" s="27" t="s">
        <v>849</v>
      </c>
      <c r="I2243" s="61" t="s">
        <v>850</v>
      </c>
      <c r="J2243" s="21"/>
      <c r="K2243" s="21"/>
      <c r="L2243" s="21"/>
      <c r="M2243" s="21"/>
      <c r="N2243" s="22">
        <f t="shared" si="2"/>
        <v>46206</v>
      </c>
      <c r="O2243" s="23">
        <f>'RESOLUCIONES EPG'!$N2243-'RESOLUCIONES EPG'!$D2243</f>
        <v>3823</v>
      </c>
    </row>
    <row r="2244" ht="16.5" customHeight="1">
      <c r="A2244" s="58" t="str">
        <f>'RESOLUCIONES 2015'!A4550:H4550</f>
        <v/>
      </c>
      <c r="B2244" s="59"/>
      <c r="C2244" s="16">
        <v>213.892700412311</v>
      </c>
      <c r="D2244" s="25">
        <v>42383.0</v>
      </c>
      <c r="E2244" s="26" t="s">
        <v>94</v>
      </c>
      <c r="F2244" s="25"/>
      <c r="G2244" s="26" t="s">
        <v>851</v>
      </c>
      <c r="H2244" s="27"/>
      <c r="I2244" s="61" t="s">
        <v>852</v>
      </c>
      <c r="J2244" s="21"/>
      <c r="K2244" s="21"/>
      <c r="L2244" s="21"/>
      <c r="M2244" s="21"/>
      <c r="N2244" s="22">
        <f t="shared" si="2"/>
        <v>46206</v>
      </c>
      <c r="O2244" s="23">
        <f>'RESOLUCIONES EPG'!$N2244-'RESOLUCIONES EPG'!$D2244</f>
        <v>3823</v>
      </c>
    </row>
    <row r="2245" ht="16.5" customHeight="1">
      <c r="A2245" s="58" t="str">
        <f>'RESOLUCIONES 2015'!A4552:H4552</f>
        <v/>
      </c>
      <c r="B2245" s="59"/>
      <c r="C2245" s="24">
        <v>213.816969875565</v>
      </c>
      <c r="D2245" s="25">
        <v>42383.0</v>
      </c>
      <c r="E2245" s="26" t="s">
        <v>27</v>
      </c>
      <c r="F2245" s="25"/>
      <c r="G2245" s="26" t="s">
        <v>853</v>
      </c>
      <c r="H2245" s="27" t="s">
        <v>854</v>
      </c>
      <c r="I2245" s="61" t="s">
        <v>855</v>
      </c>
      <c r="J2245" s="21"/>
      <c r="K2245" s="21"/>
      <c r="L2245" s="21"/>
      <c r="M2245" s="21"/>
      <c r="N2245" s="22">
        <f t="shared" si="2"/>
        <v>46206</v>
      </c>
      <c r="O2245" s="23">
        <f>'RESOLUCIONES EPG'!$N2245-'RESOLUCIONES EPG'!$D2245</f>
        <v>3823</v>
      </c>
    </row>
    <row r="2246" ht="16.5" customHeight="1">
      <c r="A2246" s="103" t="str">
        <f>'RESOLUCIONES 2015'!A4549:H4549</f>
        <v/>
      </c>
      <c r="B2246" s="59"/>
      <c r="C2246" s="24">
        <v>213.741239338819</v>
      </c>
      <c r="D2246" s="25">
        <v>42383.0</v>
      </c>
      <c r="E2246" s="26" t="s">
        <v>856</v>
      </c>
      <c r="F2246" s="25"/>
      <c r="G2246" s="26" t="s">
        <v>825</v>
      </c>
      <c r="H2246" s="27"/>
      <c r="I2246" s="61" t="s">
        <v>857</v>
      </c>
      <c r="J2246" s="21"/>
      <c r="K2246" s="21"/>
      <c r="L2246" s="21"/>
      <c r="M2246" s="21"/>
      <c r="N2246" s="22">
        <f t="shared" si="2"/>
        <v>46206</v>
      </c>
      <c r="O2246" s="23">
        <f>'RESOLUCIONES EPG'!$N2246-'RESOLUCIONES EPG'!$D2246</f>
        <v>3823</v>
      </c>
    </row>
    <row r="2247" ht="16.5" customHeight="1">
      <c r="A2247" s="101" t="str">
        <f>'RESOLUCIONES 2015'!A4563:H4563</f>
        <v/>
      </c>
      <c r="B2247" s="59"/>
      <c r="C2247" s="24">
        <v>213.665508802072</v>
      </c>
      <c r="D2247" s="25">
        <v>42384.0</v>
      </c>
      <c r="E2247" s="26" t="s">
        <v>396</v>
      </c>
      <c r="F2247" s="25"/>
      <c r="G2247" s="26" t="s">
        <v>858</v>
      </c>
      <c r="H2247" s="27"/>
      <c r="I2247" s="61" t="s">
        <v>859</v>
      </c>
      <c r="J2247" s="21"/>
      <c r="K2247" s="21"/>
      <c r="L2247" s="21"/>
      <c r="M2247" s="21"/>
      <c r="N2247" s="22">
        <f t="shared" si="2"/>
        <v>46206</v>
      </c>
      <c r="O2247" s="23">
        <f>'RESOLUCIONES EPG'!$N2247-'RESOLUCIONES EPG'!$D2247</f>
        <v>3822</v>
      </c>
    </row>
    <row r="2248" ht="16.5" customHeight="1">
      <c r="A2248" s="101" t="str">
        <f>'RESOLUCIONES 2015'!A4555:H4555</f>
        <v/>
      </c>
      <c r="B2248" s="59"/>
      <c r="C2248" s="16">
        <v>213.589778265326</v>
      </c>
      <c r="D2248" s="25">
        <v>42384.0</v>
      </c>
      <c r="E2248" s="26" t="s">
        <v>331</v>
      </c>
      <c r="F2248" s="25"/>
      <c r="G2248" s="26" t="s">
        <v>21</v>
      </c>
      <c r="H2248" s="27"/>
      <c r="I2248" s="61" t="s">
        <v>860</v>
      </c>
      <c r="J2248" s="21"/>
      <c r="K2248" s="21"/>
      <c r="L2248" s="21"/>
      <c r="M2248" s="21"/>
      <c r="N2248" s="22">
        <f t="shared" si="2"/>
        <v>46206</v>
      </c>
      <c r="O2248" s="23">
        <f>'RESOLUCIONES EPG'!$N2248-'RESOLUCIONES EPG'!$D2248</f>
        <v>3822</v>
      </c>
    </row>
    <row r="2249" ht="16.5" customHeight="1">
      <c r="A2249" s="58" t="str">
        <f>'RESOLUCIONES 2015'!A4551:H4551</f>
        <v/>
      </c>
      <c r="B2249" s="59"/>
      <c r="C2249" s="24">
        <v>213.51404772858</v>
      </c>
      <c r="D2249" s="25">
        <v>42384.0</v>
      </c>
      <c r="E2249" s="26" t="s">
        <v>861</v>
      </c>
      <c r="F2249" s="25"/>
      <c r="G2249" s="26" t="s">
        <v>862</v>
      </c>
      <c r="H2249" s="27"/>
      <c r="I2249" s="61" t="s">
        <v>863</v>
      </c>
      <c r="J2249" s="21"/>
      <c r="K2249" s="21"/>
      <c r="L2249" s="21"/>
      <c r="M2249" s="21"/>
      <c r="N2249" s="22">
        <f t="shared" si="2"/>
        <v>46206</v>
      </c>
      <c r="O2249" s="23">
        <f>'RESOLUCIONES EPG'!$N2249-'RESOLUCIONES EPG'!$D2249</f>
        <v>3822</v>
      </c>
    </row>
    <row r="2250" ht="16.5" customHeight="1">
      <c r="A2250" s="101" t="str">
        <f>'RESOLUCIONES 2015'!A4562:H4562</f>
        <v/>
      </c>
      <c r="B2250" s="59"/>
      <c r="C2250" s="24">
        <v>213.438317191834</v>
      </c>
      <c r="D2250" s="25">
        <v>42387.0</v>
      </c>
      <c r="E2250" s="26" t="s">
        <v>396</v>
      </c>
      <c r="F2250" s="25"/>
      <c r="G2250" s="26" t="s">
        <v>845</v>
      </c>
      <c r="H2250" s="27"/>
      <c r="I2250" s="61" t="s">
        <v>864</v>
      </c>
      <c r="J2250" s="21"/>
      <c r="K2250" s="21"/>
      <c r="L2250" s="21"/>
      <c r="M2250" s="21"/>
      <c r="N2250" s="22">
        <f t="shared" si="2"/>
        <v>46206</v>
      </c>
      <c r="O2250" s="23">
        <f>'RESOLUCIONES EPG'!$N2250-'RESOLUCIONES EPG'!$D2250</f>
        <v>3819</v>
      </c>
    </row>
    <row r="2251" ht="16.5" customHeight="1">
      <c r="A2251" s="102" t="str">
        <f>'RESOLUCIONES 2015'!A4557:H4557</f>
        <v/>
      </c>
      <c r="B2251" s="59"/>
      <c r="C2251" s="24">
        <v>213.362586655088</v>
      </c>
      <c r="D2251" s="25">
        <v>42387.0</v>
      </c>
      <c r="E2251" s="26" t="s">
        <v>304</v>
      </c>
      <c r="F2251" s="62" t="s">
        <v>865</v>
      </c>
      <c r="G2251" s="26" t="s">
        <v>866</v>
      </c>
      <c r="H2251" s="27"/>
      <c r="I2251" s="61" t="s">
        <v>867</v>
      </c>
      <c r="J2251" s="21"/>
      <c r="K2251" s="21"/>
      <c r="L2251" s="21"/>
      <c r="M2251" s="21"/>
      <c r="N2251" s="22">
        <f t="shared" si="2"/>
        <v>46206</v>
      </c>
      <c r="O2251" s="23">
        <f>'RESOLUCIONES EPG'!$N2251-'RESOLUCIONES EPG'!$D2251</f>
        <v>3819</v>
      </c>
    </row>
    <row r="2252" ht="16.5" customHeight="1">
      <c r="A2252" s="102" t="str">
        <f>'RESOLUCIONES 2015'!A4556:H4556</f>
        <v/>
      </c>
      <c r="B2252" s="59"/>
      <c r="C2252" s="16">
        <v>213.286856118342</v>
      </c>
      <c r="D2252" s="25">
        <v>42388.0</v>
      </c>
      <c r="E2252" s="26" t="s">
        <v>722</v>
      </c>
      <c r="F2252" s="25"/>
      <c r="G2252" s="26" t="s">
        <v>868</v>
      </c>
      <c r="H2252" s="27"/>
      <c r="I2252" s="61" t="s">
        <v>869</v>
      </c>
      <c r="J2252" s="21"/>
      <c r="K2252" s="21"/>
      <c r="L2252" s="21"/>
      <c r="M2252" s="21"/>
      <c r="N2252" s="22">
        <f t="shared" si="2"/>
        <v>46206</v>
      </c>
      <c r="O2252" s="23">
        <f>'RESOLUCIONES EPG'!$N2252-'RESOLUCIONES EPG'!$D2252</f>
        <v>3818</v>
      </c>
    </row>
    <row r="2253" ht="16.5" customHeight="1">
      <c r="A2253" s="101" t="str">
        <f>'RESOLUCIONES 2015'!A4564:H4564</f>
        <v/>
      </c>
      <c r="B2253" s="59"/>
      <c r="C2253" s="24">
        <v>213.211125581596</v>
      </c>
      <c r="D2253" s="25">
        <v>42389.0</v>
      </c>
      <c r="E2253" s="33" t="s">
        <v>870</v>
      </c>
      <c r="F2253" s="25"/>
      <c r="G2253" s="33" t="s">
        <v>871</v>
      </c>
      <c r="H2253" s="27"/>
      <c r="I2253" s="61" t="s">
        <v>872</v>
      </c>
      <c r="J2253" s="21"/>
      <c r="K2253" s="21"/>
      <c r="L2253" s="21"/>
      <c r="M2253" s="21"/>
      <c r="N2253" s="22">
        <f t="shared" si="2"/>
        <v>46206</v>
      </c>
      <c r="O2253" s="23">
        <f>'RESOLUCIONES EPG'!$N2253-'RESOLUCIONES EPG'!$D2253</f>
        <v>3817</v>
      </c>
    </row>
    <row r="2254" ht="16.5" customHeight="1">
      <c r="A2254" s="103" t="str">
        <f>'RESOLUCIONES 2015'!A4548:H4548</f>
        <v/>
      </c>
      <c r="B2254" s="59"/>
      <c r="C2254" s="24">
        <v>213.13539504485</v>
      </c>
      <c r="D2254" s="25">
        <v>42390.0</v>
      </c>
      <c r="E2254" s="26" t="s">
        <v>94</v>
      </c>
      <c r="F2254" s="25"/>
      <c r="G2254" s="26" t="s">
        <v>845</v>
      </c>
      <c r="H2254" s="27"/>
      <c r="I2254" s="61" t="s">
        <v>873</v>
      </c>
      <c r="J2254" s="21"/>
      <c r="K2254" s="21"/>
      <c r="L2254" s="21"/>
      <c r="M2254" s="21"/>
      <c r="N2254" s="22">
        <f t="shared" si="2"/>
        <v>46206</v>
      </c>
      <c r="O2254" s="23">
        <f>'RESOLUCIONES EPG'!$N2254-'RESOLUCIONES EPG'!$D2254</f>
        <v>3816</v>
      </c>
    </row>
    <row r="2255" ht="16.5" customHeight="1">
      <c r="A2255" s="101" t="str">
        <f>'RESOLUCIONES 2015'!A4559:H4559</f>
        <v/>
      </c>
      <c r="B2255" s="59"/>
      <c r="C2255" s="24">
        <v>213.059664508104</v>
      </c>
      <c r="D2255" s="25">
        <v>42391.0</v>
      </c>
      <c r="E2255" s="26" t="s">
        <v>874</v>
      </c>
      <c r="F2255" s="25"/>
      <c r="G2255" s="26" t="s">
        <v>871</v>
      </c>
      <c r="H2255" s="27"/>
      <c r="I2255" s="61" t="s">
        <v>875</v>
      </c>
      <c r="J2255" s="21"/>
      <c r="K2255" s="21"/>
      <c r="L2255" s="21"/>
      <c r="M2255" s="21"/>
      <c r="N2255" s="22">
        <f t="shared" si="2"/>
        <v>46206</v>
      </c>
      <c r="O2255" s="23">
        <f>'RESOLUCIONES EPG'!$N2255-'RESOLUCIONES EPG'!$D2255</f>
        <v>3815</v>
      </c>
    </row>
    <row r="2256" ht="16.5" customHeight="1">
      <c r="A2256" s="101" t="str">
        <f>'RESOLUCIONES 2015'!A4554:H4554</f>
        <v/>
      </c>
      <c r="B2256" s="59"/>
      <c r="C2256" s="16">
        <v>212.983933971358</v>
      </c>
      <c r="D2256" s="25">
        <v>42391.0</v>
      </c>
      <c r="E2256" s="26" t="s">
        <v>759</v>
      </c>
      <c r="F2256" s="25"/>
      <c r="G2256" s="26" t="s">
        <v>851</v>
      </c>
      <c r="H2256" s="27"/>
      <c r="I2256" s="61" t="s">
        <v>876</v>
      </c>
      <c r="J2256" s="21"/>
      <c r="K2256" s="21"/>
      <c r="L2256" s="21"/>
      <c r="M2256" s="21"/>
      <c r="N2256" s="22">
        <f t="shared" si="2"/>
        <v>46206</v>
      </c>
      <c r="O2256" s="23">
        <f>'RESOLUCIONES EPG'!$N2256-'RESOLUCIONES EPG'!$D2256</f>
        <v>3815</v>
      </c>
    </row>
    <row r="2257" ht="16.5" customHeight="1">
      <c r="A2257" s="101" t="str">
        <f>'RESOLUCIONES 2015'!A4573:H4573</f>
        <v/>
      </c>
      <c r="B2257" s="59"/>
      <c r="C2257" s="24">
        <v>212.908203434612</v>
      </c>
      <c r="D2257" s="25">
        <v>42391.0</v>
      </c>
      <c r="E2257" s="26" t="s">
        <v>283</v>
      </c>
      <c r="F2257" s="25"/>
      <c r="G2257" s="26" t="s">
        <v>877</v>
      </c>
      <c r="H2257" s="27" t="s">
        <v>878</v>
      </c>
      <c r="I2257" s="61" t="s">
        <v>879</v>
      </c>
      <c r="J2257" s="21"/>
      <c r="K2257" s="21"/>
      <c r="L2257" s="21"/>
      <c r="M2257" s="21"/>
      <c r="N2257" s="22">
        <f t="shared" si="2"/>
        <v>46206</v>
      </c>
      <c r="O2257" s="23">
        <f>'RESOLUCIONES EPG'!$N2257-'RESOLUCIONES EPG'!$D2257</f>
        <v>3815</v>
      </c>
    </row>
    <row r="2258" ht="16.5" customHeight="1">
      <c r="A2258" s="58" t="str">
        <f>'RESOLUCIONES 2015'!A4571:H4571</f>
        <v/>
      </c>
      <c r="B2258" s="59"/>
      <c r="C2258" s="24">
        <v>212.832472897866</v>
      </c>
      <c r="D2258" s="25">
        <v>42391.0</v>
      </c>
      <c r="E2258" s="26" t="s">
        <v>880</v>
      </c>
      <c r="F2258" s="25"/>
      <c r="G2258" s="26" t="s">
        <v>871</v>
      </c>
      <c r="H2258" s="27"/>
      <c r="I2258" s="61" t="s">
        <v>881</v>
      </c>
      <c r="J2258" s="21"/>
      <c r="K2258" s="21"/>
      <c r="L2258" s="21"/>
      <c r="M2258" s="21"/>
      <c r="N2258" s="22">
        <f t="shared" si="2"/>
        <v>46206</v>
      </c>
      <c r="O2258" s="23">
        <f>'RESOLUCIONES EPG'!$N2258-'RESOLUCIONES EPG'!$D2258</f>
        <v>3815</v>
      </c>
    </row>
    <row r="2259" ht="16.5" customHeight="1">
      <c r="A2259" s="101" t="str">
        <f>'RESOLUCIONES 2015'!A4568:H4568</f>
        <v/>
      </c>
      <c r="B2259" s="59"/>
      <c r="C2259" s="24">
        <v>212.75674236112</v>
      </c>
      <c r="D2259" s="25">
        <v>42391.0</v>
      </c>
      <c r="E2259" s="26" t="s">
        <v>52</v>
      </c>
      <c r="F2259" s="25" t="s">
        <v>53</v>
      </c>
      <c r="G2259" s="26" t="s">
        <v>363</v>
      </c>
      <c r="H2259" s="27"/>
      <c r="I2259" s="61" t="s">
        <v>882</v>
      </c>
      <c r="J2259" s="21"/>
      <c r="K2259" s="21"/>
      <c r="L2259" s="21"/>
      <c r="M2259" s="21"/>
      <c r="N2259" s="22">
        <f t="shared" si="2"/>
        <v>46206</v>
      </c>
      <c r="O2259" s="23">
        <f>'RESOLUCIONES EPG'!$N2259-'RESOLUCIONES EPG'!$D2259</f>
        <v>3815</v>
      </c>
    </row>
    <row r="2260" ht="16.5" customHeight="1">
      <c r="A2260" s="102" t="str">
        <f>'RESOLUCIONES 2015'!A4566:H4566</f>
        <v/>
      </c>
      <c r="B2260" s="59"/>
      <c r="C2260" s="16">
        <v>212.681011824374</v>
      </c>
      <c r="D2260" s="25">
        <v>42391.0</v>
      </c>
      <c r="E2260" s="26" t="s">
        <v>883</v>
      </c>
      <c r="F2260" s="25"/>
      <c r="G2260" s="26" t="s">
        <v>871</v>
      </c>
      <c r="H2260" s="27"/>
      <c r="I2260" s="61" t="s">
        <v>884</v>
      </c>
      <c r="J2260" s="21"/>
      <c r="K2260" s="21"/>
      <c r="L2260" s="21"/>
      <c r="M2260" s="21"/>
      <c r="N2260" s="22">
        <f t="shared" si="2"/>
        <v>46206</v>
      </c>
      <c r="O2260" s="23">
        <f>'RESOLUCIONES EPG'!$N2260-'RESOLUCIONES EPG'!$D2260</f>
        <v>3815</v>
      </c>
    </row>
    <row r="2261" ht="16.5" customHeight="1">
      <c r="A2261" s="58" t="str">
        <f>'RESOLUCIONES 2015'!A4572:H4572</f>
        <v/>
      </c>
      <c r="B2261" s="59"/>
      <c r="C2261" s="24">
        <v>212.605281287628</v>
      </c>
      <c r="D2261" s="25">
        <v>42391.0</v>
      </c>
      <c r="E2261" s="26" t="s">
        <v>378</v>
      </c>
      <c r="F2261" s="25"/>
      <c r="G2261" s="26" t="s">
        <v>363</v>
      </c>
      <c r="H2261" s="27"/>
      <c r="I2261" s="61" t="s">
        <v>885</v>
      </c>
      <c r="J2261" s="21"/>
      <c r="K2261" s="21"/>
      <c r="L2261" s="21"/>
      <c r="M2261" s="21"/>
      <c r="N2261" s="22">
        <f t="shared" si="2"/>
        <v>46206</v>
      </c>
      <c r="O2261" s="23">
        <f>'RESOLUCIONES EPG'!$N2261-'RESOLUCIONES EPG'!$D2261</f>
        <v>3815</v>
      </c>
    </row>
    <row r="2262" ht="16.5" customHeight="1">
      <c r="A2262" s="58" t="str">
        <f>'RESOLUCIONES 2015'!A4569:H4569</f>
        <v/>
      </c>
      <c r="B2262" s="59"/>
      <c r="C2262" s="24">
        <v>212.529550750882</v>
      </c>
      <c r="D2262" s="25">
        <v>42391.0</v>
      </c>
      <c r="E2262" s="26" t="s">
        <v>331</v>
      </c>
      <c r="F2262" s="25"/>
      <c r="G2262" s="26" t="s">
        <v>845</v>
      </c>
      <c r="H2262" s="27"/>
      <c r="I2262" s="61" t="s">
        <v>886</v>
      </c>
      <c r="J2262" s="21"/>
      <c r="K2262" s="21"/>
      <c r="L2262" s="21"/>
      <c r="M2262" s="21"/>
      <c r="N2262" s="22">
        <f t="shared" si="2"/>
        <v>46206</v>
      </c>
      <c r="O2262" s="23">
        <f>'RESOLUCIONES EPG'!$N2262-'RESOLUCIONES EPG'!$D2262</f>
        <v>3815</v>
      </c>
    </row>
    <row r="2263" ht="16.5" customHeight="1">
      <c r="A2263" s="58" t="str">
        <f>'RESOLUCIONES 2015'!A4570:H4570</f>
        <v/>
      </c>
      <c r="B2263" s="59"/>
      <c r="C2263" s="24">
        <v>212.453820214136</v>
      </c>
      <c r="D2263" s="25">
        <v>42391.0</v>
      </c>
      <c r="E2263" s="26" t="s">
        <v>304</v>
      </c>
      <c r="F2263" s="25" t="s">
        <v>865</v>
      </c>
      <c r="G2263" s="26" t="s">
        <v>887</v>
      </c>
      <c r="H2263" s="27"/>
      <c r="I2263" s="61" t="s">
        <v>888</v>
      </c>
      <c r="J2263" s="21"/>
      <c r="K2263" s="21"/>
      <c r="L2263" s="21"/>
      <c r="M2263" s="21"/>
      <c r="N2263" s="22">
        <f t="shared" si="2"/>
        <v>46206</v>
      </c>
      <c r="O2263" s="23">
        <f>'RESOLUCIONES EPG'!$N2263-'RESOLUCIONES EPG'!$D2263</f>
        <v>3815</v>
      </c>
    </row>
    <row r="2264" ht="16.5" customHeight="1">
      <c r="A2264" s="101" t="str">
        <f>'RESOLUCIONES 2015'!A4567:H4567</f>
        <v/>
      </c>
      <c r="B2264" s="59"/>
      <c r="C2264" s="16">
        <v>212.378089677389</v>
      </c>
      <c r="D2264" s="25">
        <v>42394.0</v>
      </c>
      <c r="E2264" s="26" t="s">
        <v>842</v>
      </c>
      <c r="F2264" s="25"/>
      <c r="G2264" s="26" t="s">
        <v>843</v>
      </c>
      <c r="H2264" s="27"/>
      <c r="I2264" s="63" t="s">
        <v>889</v>
      </c>
      <c r="J2264" s="21"/>
      <c r="K2264" s="21"/>
      <c r="L2264" s="21"/>
      <c r="M2264" s="21"/>
      <c r="N2264" s="22">
        <f t="shared" si="2"/>
        <v>46206</v>
      </c>
      <c r="O2264" s="23">
        <f>'RESOLUCIONES EPG'!$N2264-'RESOLUCIONES EPG'!$D2264</f>
        <v>3812</v>
      </c>
    </row>
    <row r="2265" ht="16.5" customHeight="1">
      <c r="A2265" s="101" t="str">
        <f>'RESOLUCIONES 2015'!A4576:H4576</f>
        <v/>
      </c>
      <c r="B2265" s="59"/>
      <c r="C2265" s="24">
        <v>212.302359140643</v>
      </c>
      <c r="D2265" s="25">
        <v>42395.0</v>
      </c>
      <c r="E2265" s="26" t="s">
        <v>52</v>
      </c>
      <c r="F2265" s="25" t="s">
        <v>53</v>
      </c>
      <c r="G2265" s="26" t="s">
        <v>890</v>
      </c>
      <c r="H2265" s="27"/>
      <c r="I2265" s="63" t="s">
        <v>891</v>
      </c>
      <c r="J2265" s="21"/>
      <c r="K2265" s="21"/>
      <c r="L2265" s="21"/>
      <c r="M2265" s="21"/>
      <c r="N2265" s="22">
        <f t="shared" si="2"/>
        <v>46206</v>
      </c>
      <c r="O2265" s="23">
        <f>'RESOLUCIONES EPG'!$N2265-'RESOLUCIONES EPG'!$D2265</f>
        <v>3811</v>
      </c>
    </row>
    <row r="2266" ht="16.5" customHeight="1">
      <c r="A2266" s="102" t="str">
        <f>'RESOLUCIONES 2015'!A4574:H4574</f>
        <v/>
      </c>
      <c r="B2266" s="59"/>
      <c r="C2266" s="24">
        <v>212.226628603897</v>
      </c>
      <c r="D2266" s="25">
        <v>42395.0</v>
      </c>
      <c r="E2266" s="26" t="s">
        <v>378</v>
      </c>
      <c r="F2266" s="25"/>
      <c r="G2266" s="26" t="s">
        <v>890</v>
      </c>
      <c r="H2266" s="27"/>
      <c r="I2266" s="63" t="s">
        <v>892</v>
      </c>
      <c r="J2266" s="21"/>
      <c r="K2266" s="21"/>
      <c r="L2266" s="21"/>
      <c r="M2266" s="21"/>
      <c r="N2266" s="22">
        <f t="shared" si="2"/>
        <v>46206</v>
      </c>
      <c r="O2266" s="23">
        <f>'RESOLUCIONES EPG'!$N2266-'RESOLUCIONES EPG'!$D2266</f>
        <v>3811</v>
      </c>
    </row>
    <row r="2267" ht="16.5" customHeight="1">
      <c r="A2267" s="101" t="str">
        <f>'RESOLUCIONES 2015'!A4578:H4578</f>
        <v/>
      </c>
      <c r="B2267" s="59"/>
      <c r="C2267" s="24">
        <v>212.150898067151</v>
      </c>
      <c r="D2267" s="25">
        <v>42395.0</v>
      </c>
      <c r="E2267" s="64" t="s">
        <v>656</v>
      </c>
      <c r="F2267" s="65"/>
      <c r="G2267" s="26" t="s">
        <v>890</v>
      </c>
      <c r="H2267" s="50"/>
      <c r="I2267" s="66" t="s">
        <v>893</v>
      </c>
      <c r="J2267" s="21"/>
      <c r="K2267" s="21"/>
      <c r="L2267" s="21"/>
      <c r="M2267" s="21"/>
      <c r="N2267" s="22">
        <f t="shared" si="2"/>
        <v>46206</v>
      </c>
      <c r="O2267" s="23">
        <f>'RESOLUCIONES EPG'!$N2267-'RESOLUCIONES EPG'!$D2267</f>
        <v>3811</v>
      </c>
    </row>
    <row r="2268" ht="16.5" customHeight="1">
      <c r="A2268" s="101" t="str">
        <f>'RESOLUCIONES 2015'!A4575:H4575</f>
        <v/>
      </c>
      <c r="B2268" s="59"/>
      <c r="C2268" s="16">
        <v>212.075167530405</v>
      </c>
      <c r="D2268" s="25">
        <v>42396.0</v>
      </c>
      <c r="E2268" s="67" t="s">
        <v>894</v>
      </c>
      <c r="F2268" s="25"/>
      <c r="G2268" s="26" t="s">
        <v>890</v>
      </c>
      <c r="H2268" s="27"/>
      <c r="I2268" s="63" t="s">
        <v>895</v>
      </c>
      <c r="J2268" s="21"/>
      <c r="K2268" s="21"/>
      <c r="L2268" s="21"/>
      <c r="M2268" s="21"/>
      <c r="N2268" s="22">
        <f t="shared" si="2"/>
        <v>46206</v>
      </c>
      <c r="O2268" s="23">
        <f>'RESOLUCIONES EPG'!$N2268-'RESOLUCIONES EPG'!$D2268</f>
        <v>3810</v>
      </c>
    </row>
    <row r="2269" ht="16.5" customHeight="1">
      <c r="A2269" s="103" t="str">
        <f>'RESOLUCIONES 2015'!A4584:H4584</f>
        <v/>
      </c>
      <c r="B2269" s="59"/>
      <c r="C2269" s="24">
        <v>211.999436993659</v>
      </c>
      <c r="D2269" s="25">
        <v>42396.0</v>
      </c>
      <c r="E2269" s="26" t="s">
        <v>896</v>
      </c>
      <c r="F2269" s="25"/>
      <c r="G2269" s="26" t="s">
        <v>862</v>
      </c>
      <c r="H2269" s="27"/>
      <c r="I2269" s="63" t="s">
        <v>897</v>
      </c>
      <c r="J2269" s="21"/>
      <c r="K2269" s="21"/>
      <c r="L2269" s="21"/>
      <c r="M2269" s="21"/>
      <c r="N2269" s="22">
        <f t="shared" si="2"/>
        <v>46206</v>
      </c>
      <c r="O2269" s="23">
        <f>'RESOLUCIONES EPG'!$N2269-'RESOLUCIONES EPG'!$D2269</f>
        <v>3810</v>
      </c>
    </row>
    <row r="2270" ht="16.5" customHeight="1">
      <c r="A2270" s="101" t="str">
        <f>'RESOLUCIONES 2015'!A4582:H4582</f>
        <v/>
      </c>
      <c r="B2270" s="59"/>
      <c r="C2270" s="24">
        <v>211.923706456913</v>
      </c>
      <c r="D2270" s="25">
        <v>42396.0</v>
      </c>
      <c r="E2270" s="26" t="s">
        <v>324</v>
      </c>
      <c r="F2270" s="25"/>
      <c r="G2270" s="26" t="s">
        <v>887</v>
      </c>
      <c r="H2270" s="27"/>
      <c r="I2270" s="63" t="s">
        <v>898</v>
      </c>
      <c r="J2270" s="21"/>
      <c r="K2270" s="21"/>
      <c r="L2270" s="21"/>
      <c r="M2270" s="21"/>
      <c r="N2270" s="22">
        <f t="shared" si="2"/>
        <v>46206</v>
      </c>
      <c r="O2270" s="23">
        <f>'RESOLUCIONES EPG'!$N2270-'RESOLUCIONES EPG'!$D2270</f>
        <v>3810</v>
      </c>
    </row>
    <row r="2271" ht="16.5" customHeight="1">
      <c r="A2271" s="103" t="str">
        <f>'RESOLUCIONES 2015'!A4577:H4577</f>
        <v/>
      </c>
      <c r="B2271" s="59"/>
      <c r="C2271" s="24">
        <v>211.847975920167</v>
      </c>
      <c r="D2271" s="25">
        <v>42396.0</v>
      </c>
      <c r="E2271" s="26" t="s">
        <v>899</v>
      </c>
      <c r="F2271" s="25"/>
      <c r="G2271" s="26" t="s">
        <v>890</v>
      </c>
      <c r="H2271" s="27"/>
      <c r="I2271" s="63" t="s">
        <v>900</v>
      </c>
      <c r="J2271" s="21"/>
      <c r="K2271" s="21"/>
      <c r="L2271" s="21"/>
      <c r="M2271" s="21"/>
      <c r="N2271" s="22">
        <f t="shared" si="2"/>
        <v>46206</v>
      </c>
      <c r="O2271" s="23">
        <f>'RESOLUCIONES EPG'!$N2271-'RESOLUCIONES EPG'!$D2271</f>
        <v>3810</v>
      </c>
    </row>
    <row r="2272" ht="16.5" customHeight="1">
      <c r="A2272" s="101" t="str">
        <f>'RESOLUCIONES 2015'!A4581:H4581</f>
        <v/>
      </c>
      <c r="B2272" s="59"/>
      <c r="C2272" s="16">
        <v>211.772245383421</v>
      </c>
      <c r="D2272" s="25">
        <v>42396.0</v>
      </c>
      <c r="E2272" s="26" t="s">
        <v>787</v>
      </c>
      <c r="F2272" s="25"/>
      <c r="G2272" s="26" t="s">
        <v>890</v>
      </c>
      <c r="H2272" s="27"/>
      <c r="I2272" s="63" t="s">
        <v>901</v>
      </c>
      <c r="J2272" s="21"/>
      <c r="K2272" s="21"/>
      <c r="L2272" s="21"/>
      <c r="M2272" s="21"/>
      <c r="N2272" s="22">
        <f t="shared" si="2"/>
        <v>46206</v>
      </c>
      <c r="O2272" s="23">
        <f>'RESOLUCIONES EPG'!$N2272-'RESOLUCIONES EPG'!$D2272</f>
        <v>3810</v>
      </c>
    </row>
    <row r="2273" ht="16.5" customHeight="1">
      <c r="A2273" s="58" t="str">
        <f>'RESOLUCIONES 2015'!A4580:H4580</f>
        <v/>
      </c>
      <c r="B2273" s="59"/>
      <c r="C2273" s="24">
        <v>211.696514846675</v>
      </c>
      <c r="D2273" s="25">
        <v>42396.0</v>
      </c>
      <c r="E2273" s="26" t="s">
        <v>902</v>
      </c>
      <c r="F2273" s="25"/>
      <c r="G2273" s="26" t="s">
        <v>890</v>
      </c>
      <c r="H2273" s="27"/>
      <c r="I2273" s="63" t="s">
        <v>903</v>
      </c>
      <c r="J2273" s="21"/>
      <c r="K2273" s="21"/>
      <c r="L2273" s="21"/>
      <c r="M2273" s="21"/>
      <c r="N2273" s="22">
        <f t="shared" si="2"/>
        <v>46206</v>
      </c>
      <c r="O2273" s="23">
        <f>'RESOLUCIONES EPG'!$N2273-'RESOLUCIONES EPG'!$D2273</f>
        <v>3810</v>
      </c>
    </row>
    <row r="2274" ht="16.5" customHeight="1">
      <c r="A2274" s="101" t="str">
        <f>'RESOLUCIONES 2015'!A4583:H4583</f>
        <v/>
      </c>
      <c r="B2274" s="59"/>
      <c r="C2274" s="24">
        <v>211.620784309929</v>
      </c>
      <c r="D2274" s="25">
        <v>42396.0</v>
      </c>
      <c r="E2274" s="26" t="s">
        <v>904</v>
      </c>
      <c r="F2274" s="25"/>
      <c r="G2274" s="26" t="s">
        <v>890</v>
      </c>
      <c r="H2274" s="27"/>
      <c r="I2274" s="63" t="s">
        <v>905</v>
      </c>
      <c r="J2274" s="21"/>
      <c r="K2274" s="21"/>
      <c r="L2274" s="21"/>
      <c r="M2274" s="21"/>
      <c r="N2274" s="22">
        <f t="shared" si="2"/>
        <v>46206</v>
      </c>
      <c r="O2274" s="23">
        <f>'RESOLUCIONES EPG'!$N2274-'RESOLUCIONES EPG'!$D2274</f>
        <v>3810</v>
      </c>
    </row>
    <row r="2275" ht="16.5" customHeight="1">
      <c r="A2275" s="103" t="str">
        <f>'RESOLUCIONES 2015'!A4579:H4579</f>
        <v/>
      </c>
      <c r="B2275" s="59"/>
      <c r="C2275" s="24">
        <v>211.545053773183</v>
      </c>
      <c r="D2275" s="25">
        <v>42397.0</v>
      </c>
      <c r="E2275" s="26" t="s">
        <v>784</v>
      </c>
      <c r="F2275" s="25"/>
      <c r="G2275" s="26" t="s">
        <v>50</v>
      </c>
      <c r="H2275" s="27"/>
      <c r="I2275" s="63" t="s">
        <v>906</v>
      </c>
      <c r="J2275" s="21"/>
      <c r="K2275" s="21"/>
      <c r="L2275" s="21"/>
      <c r="M2275" s="21"/>
      <c r="N2275" s="22">
        <f t="shared" si="2"/>
        <v>46206</v>
      </c>
      <c r="O2275" s="23">
        <f>'RESOLUCIONES EPG'!$N2275-'RESOLUCIONES EPG'!$D2275</f>
        <v>3809</v>
      </c>
    </row>
    <row r="2276" ht="16.5" customHeight="1">
      <c r="A2276" s="103" t="str">
        <f>'RESOLUCIONES 2015'!A4585:H4585</f>
        <v/>
      </c>
      <c r="B2276" s="59"/>
      <c r="C2276" s="16">
        <v>211.469323236437</v>
      </c>
      <c r="D2276" s="25">
        <v>42397.0</v>
      </c>
      <c r="E2276" s="26" t="s">
        <v>907</v>
      </c>
      <c r="F2276" s="25"/>
      <c r="G2276" s="26" t="s">
        <v>890</v>
      </c>
      <c r="H2276" s="27"/>
      <c r="I2276" s="63" t="s">
        <v>908</v>
      </c>
      <c r="J2276" s="21"/>
      <c r="K2276" s="21"/>
      <c r="L2276" s="21"/>
      <c r="M2276" s="21"/>
      <c r="N2276" s="22">
        <f t="shared" si="2"/>
        <v>46206</v>
      </c>
      <c r="O2276" s="23">
        <f>'RESOLUCIONES EPG'!$N2276-'RESOLUCIONES EPG'!$D2276</f>
        <v>3809</v>
      </c>
    </row>
    <row r="2277" ht="16.5" customHeight="1">
      <c r="A2277" s="58" t="str">
        <f>'RESOLUCIONES 2015'!A4589:H4589</f>
        <v/>
      </c>
      <c r="B2277" s="59"/>
      <c r="C2277" s="24">
        <v>211.393592699691</v>
      </c>
      <c r="D2277" s="25">
        <v>42397.0</v>
      </c>
      <c r="E2277" s="26" t="s">
        <v>439</v>
      </c>
      <c r="F2277" s="25"/>
      <c r="G2277" s="26" t="s">
        <v>825</v>
      </c>
      <c r="H2277" s="27"/>
      <c r="I2277" s="63" t="s">
        <v>909</v>
      </c>
      <c r="J2277" s="21"/>
      <c r="K2277" s="21"/>
      <c r="L2277" s="21"/>
      <c r="M2277" s="21"/>
      <c r="N2277" s="22">
        <f t="shared" si="2"/>
        <v>46206</v>
      </c>
      <c r="O2277" s="23">
        <f>'RESOLUCIONES EPG'!$N2277-'RESOLUCIONES EPG'!$D2277</f>
        <v>3809</v>
      </c>
    </row>
    <row r="2278" ht="16.5" customHeight="1">
      <c r="A2278" s="58" t="str">
        <f>'RESOLUCIONES 2015'!A4588:H4588</f>
        <v/>
      </c>
      <c r="B2278" s="59"/>
      <c r="C2278" s="24">
        <v>211.317862162945</v>
      </c>
      <c r="D2278" s="25">
        <v>42397.0</v>
      </c>
      <c r="E2278" s="26" t="s">
        <v>910</v>
      </c>
      <c r="F2278" s="25"/>
      <c r="G2278" s="26" t="s">
        <v>890</v>
      </c>
      <c r="H2278" s="27"/>
      <c r="I2278" s="63" t="s">
        <v>911</v>
      </c>
      <c r="J2278" s="21"/>
      <c r="K2278" s="21"/>
      <c r="L2278" s="21"/>
      <c r="M2278" s="21"/>
      <c r="N2278" s="22">
        <f t="shared" si="2"/>
        <v>46206</v>
      </c>
      <c r="O2278" s="23">
        <f>'RESOLUCIONES EPG'!$N2278-'RESOLUCIONES EPG'!$D2278</f>
        <v>3809</v>
      </c>
    </row>
    <row r="2279" ht="16.5" customHeight="1">
      <c r="A2279" s="58" t="str">
        <f>'RESOLUCIONES 2015'!A4586:H4586</f>
        <v/>
      </c>
      <c r="B2279" s="59"/>
      <c r="C2279" s="24">
        <v>211.242131626199</v>
      </c>
      <c r="D2279" s="25">
        <v>42397.0</v>
      </c>
      <c r="E2279" s="26" t="s">
        <v>912</v>
      </c>
      <c r="F2279" s="25"/>
      <c r="G2279" s="26" t="s">
        <v>890</v>
      </c>
      <c r="H2279" s="27"/>
      <c r="I2279" s="63" t="s">
        <v>913</v>
      </c>
      <c r="J2279" s="21"/>
      <c r="K2279" s="21"/>
      <c r="L2279" s="21"/>
      <c r="M2279" s="21"/>
      <c r="N2279" s="22">
        <f t="shared" si="2"/>
        <v>46206</v>
      </c>
      <c r="O2279" s="23">
        <f>'RESOLUCIONES EPG'!$N2279-'RESOLUCIONES EPG'!$D2279</f>
        <v>3809</v>
      </c>
    </row>
    <row r="2280" ht="16.5" customHeight="1">
      <c r="A2280" s="58" t="str">
        <f>'RESOLUCIONES 2015'!A4592:H4592</f>
        <v/>
      </c>
      <c r="B2280" s="59"/>
      <c r="C2280" s="16">
        <v>211.166401089453</v>
      </c>
      <c r="D2280" s="25">
        <v>42397.0</v>
      </c>
      <c r="E2280" s="26" t="s">
        <v>304</v>
      </c>
      <c r="F2280" s="25" t="s">
        <v>865</v>
      </c>
      <c r="G2280" s="26" t="s">
        <v>825</v>
      </c>
      <c r="H2280" s="27"/>
      <c r="I2280" s="63" t="s">
        <v>914</v>
      </c>
      <c r="J2280" s="21"/>
      <c r="K2280" s="21"/>
      <c r="L2280" s="21"/>
      <c r="M2280" s="21"/>
      <c r="N2280" s="22">
        <f t="shared" si="2"/>
        <v>46206</v>
      </c>
      <c r="O2280" s="23">
        <f>'RESOLUCIONES EPG'!$N2280-'RESOLUCIONES EPG'!$D2280</f>
        <v>3809</v>
      </c>
    </row>
    <row r="2281" ht="16.5" customHeight="1">
      <c r="A2281" s="103" t="str">
        <f>'RESOLUCIONES 2015'!A4591:H4591</f>
        <v/>
      </c>
      <c r="B2281" s="59"/>
      <c r="C2281" s="24">
        <v>211.090670552707</v>
      </c>
      <c r="D2281" s="25">
        <v>42398.0</v>
      </c>
      <c r="E2281" s="26" t="s">
        <v>915</v>
      </c>
      <c r="F2281" s="25"/>
      <c r="G2281" s="26" t="s">
        <v>916</v>
      </c>
      <c r="H2281" s="27"/>
      <c r="I2281" s="63" t="s">
        <v>917</v>
      </c>
      <c r="J2281" s="21"/>
      <c r="K2281" s="21"/>
      <c r="L2281" s="21"/>
      <c r="M2281" s="21"/>
      <c r="N2281" s="22">
        <f t="shared" si="2"/>
        <v>46206</v>
      </c>
      <c r="O2281" s="23">
        <f>'RESOLUCIONES EPG'!$N2281-'RESOLUCIONES EPG'!$D2281</f>
        <v>3808</v>
      </c>
    </row>
    <row r="2282" ht="16.5" customHeight="1">
      <c r="A2282" s="58" t="str">
        <f>'RESOLUCIONES 2015'!A4590:H4590</f>
        <v/>
      </c>
      <c r="B2282" s="59"/>
      <c r="C2282" s="24">
        <v>211.01494001596</v>
      </c>
      <c r="D2282" s="25">
        <v>42398.0</v>
      </c>
      <c r="E2282" s="26" t="s">
        <v>759</v>
      </c>
      <c r="F2282" s="25"/>
      <c r="G2282" s="26" t="s">
        <v>845</v>
      </c>
      <c r="H2282" s="27"/>
      <c r="I2282" s="63" t="s">
        <v>918</v>
      </c>
      <c r="J2282" s="21"/>
      <c r="K2282" s="21"/>
      <c r="L2282" s="21"/>
      <c r="M2282" s="21"/>
      <c r="N2282" s="22">
        <f t="shared" si="2"/>
        <v>46206</v>
      </c>
      <c r="O2282" s="23">
        <f>'RESOLUCIONES EPG'!$N2282-'RESOLUCIONES EPG'!$D2282</f>
        <v>3808</v>
      </c>
    </row>
    <row r="2283" ht="16.5" customHeight="1">
      <c r="A2283" s="58" t="str">
        <f>'RESOLUCIONES 2015'!A4587:H4587</f>
        <v/>
      </c>
      <c r="B2283" s="59"/>
      <c r="C2283" s="24">
        <v>210.939209479214</v>
      </c>
      <c r="D2283" s="25">
        <v>42398.0</v>
      </c>
      <c r="E2283" s="26" t="s">
        <v>919</v>
      </c>
      <c r="F2283" s="25"/>
      <c r="G2283" s="26" t="s">
        <v>887</v>
      </c>
      <c r="H2283" s="27"/>
      <c r="I2283" s="63" t="s">
        <v>920</v>
      </c>
      <c r="J2283" s="21"/>
      <c r="K2283" s="21"/>
      <c r="L2283" s="21"/>
      <c r="M2283" s="21"/>
      <c r="N2283" s="22">
        <f t="shared" si="2"/>
        <v>46206</v>
      </c>
      <c r="O2283" s="23">
        <f>'RESOLUCIONES EPG'!$N2283-'RESOLUCIONES EPG'!$D2283</f>
        <v>3808</v>
      </c>
    </row>
    <row r="2284" ht="16.5" customHeight="1">
      <c r="A2284" s="58" t="str">
        <f>'RESOLUCIONES 2015'!A4593:H4593</f>
        <v/>
      </c>
      <c r="B2284" s="59"/>
      <c r="C2284" s="16">
        <v>210.863478942468</v>
      </c>
      <c r="D2284" s="25">
        <v>42401.0</v>
      </c>
      <c r="E2284" s="26" t="s">
        <v>921</v>
      </c>
      <c r="F2284" s="25"/>
      <c r="G2284" s="26" t="s">
        <v>887</v>
      </c>
      <c r="H2284" s="27"/>
      <c r="I2284" s="63" t="s">
        <v>922</v>
      </c>
      <c r="J2284" s="21"/>
      <c r="K2284" s="21"/>
      <c r="L2284" s="21"/>
      <c r="M2284" s="21"/>
      <c r="N2284" s="22">
        <f t="shared" si="2"/>
        <v>46206</v>
      </c>
      <c r="O2284" s="23">
        <f>'RESOLUCIONES EPG'!$N2284-'RESOLUCIONES EPG'!$D2284</f>
        <v>3805</v>
      </c>
    </row>
    <row r="2285" ht="16.5" customHeight="1">
      <c r="A2285" s="58" t="str">
        <f>'RESOLUCIONES 2015'!A4594:H4594</f>
        <v/>
      </c>
      <c r="B2285" s="59"/>
      <c r="C2285" s="24">
        <v>210.787748405722</v>
      </c>
      <c r="D2285" s="25">
        <v>42402.0</v>
      </c>
      <c r="E2285" s="26" t="s">
        <v>923</v>
      </c>
      <c r="F2285" s="25"/>
      <c r="G2285" s="26" t="s">
        <v>887</v>
      </c>
      <c r="H2285" s="27"/>
      <c r="I2285" s="63" t="s">
        <v>924</v>
      </c>
      <c r="J2285" s="21"/>
      <c r="K2285" s="21"/>
      <c r="L2285" s="21"/>
      <c r="M2285" s="21"/>
      <c r="N2285" s="22">
        <f t="shared" si="2"/>
        <v>46206</v>
      </c>
      <c r="O2285" s="23">
        <f>'RESOLUCIONES EPG'!$N2285-'RESOLUCIONES EPG'!$D2285</f>
        <v>3804</v>
      </c>
    </row>
    <row r="2286" ht="16.5" customHeight="1">
      <c r="A2286" s="58" t="str">
        <f>'RESOLUCIONES 2015'!A4601:H4601</f>
        <v/>
      </c>
      <c r="B2286" s="59"/>
      <c r="C2286" s="24">
        <v>210.712017868976</v>
      </c>
      <c r="D2286" s="25">
        <v>42402.0</v>
      </c>
      <c r="E2286" s="26" t="s">
        <v>925</v>
      </c>
      <c r="F2286" s="25"/>
      <c r="G2286" s="26" t="s">
        <v>887</v>
      </c>
      <c r="H2286" s="27"/>
      <c r="I2286" s="63" t="s">
        <v>926</v>
      </c>
      <c r="J2286" s="21"/>
      <c r="K2286" s="21"/>
      <c r="L2286" s="21"/>
      <c r="M2286" s="21"/>
      <c r="N2286" s="22">
        <f t="shared" si="2"/>
        <v>46206</v>
      </c>
      <c r="O2286" s="23">
        <f>'RESOLUCIONES EPG'!$N2286-'RESOLUCIONES EPG'!$D2286</f>
        <v>3804</v>
      </c>
    </row>
    <row r="2287" ht="16.5" customHeight="1">
      <c r="A2287" s="103" t="str">
        <f>'RESOLUCIONES 2015'!A4603:H4603</f>
        <v/>
      </c>
      <c r="B2287" s="59"/>
      <c r="C2287" s="24">
        <v>210.63628733223</v>
      </c>
      <c r="D2287" s="25">
        <v>42402.0</v>
      </c>
      <c r="E2287" s="26" t="s">
        <v>927</v>
      </c>
      <c r="F2287" s="25"/>
      <c r="G2287" s="26" t="s">
        <v>887</v>
      </c>
      <c r="H2287" s="27"/>
      <c r="I2287" s="63" t="s">
        <v>928</v>
      </c>
      <c r="J2287" s="21"/>
      <c r="K2287" s="21"/>
      <c r="L2287" s="21"/>
      <c r="M2287" s="21"/>
      <c r="N2287" s="22">
        <f t="shared" si="2"/>
        <v>46206</v>
      </c>
      <c r="O2287" s="23">
        <f>'RESOLUCIONES EPG'!$N2287-'RESOLUCIONES EPG'!$D2287</f>
        <v>3804</v>
      </c>
    </row>
    <row r="2288" ht="16.5" customHeight="1">
      <c r="A2288" s="103" t="str">
        <f>'RESOLUCIONES 2015'!A4602:H4602</f>
        <v/>
      </c>
      <c r="B2288" s="59"/>
      <c r="C2288" s="16">
        <v>210.560556795484</v>
      </c>
      <c r="D2288" s="25">
        <v>42402.0</v>
      </c>
      <c r="E2288" s="26" t="s">
        <v>929</v>
      </c>
      <c r="F2288" s="25"/>
      <c r="G2288" s="26" t="s">
        <v>887</v>
      </c>
      <c r="H2288" s="27"/>
      <c r="I2288" s="63" t="s">
        <v>930</v>
      </c>
      <c r="J2288" s="21"/>
      <c r="K2288" s="21"/>
      <c r="L2288" s="21"/>
      <c r="M2288" s="21"/>
      <c r="N2288" s="22">
        <f t="shared" si="2"/>
        <v>46206</v>
      </c>
      <c r="O2288" s="23">
        <f>'RESOLUCIONES EPG'!$N2288-'RESOLUCIONES EPG'!$D2288</f>
        <v>3804</v>
      </c>
    </row>
    <row r="2289" ht="16.5" customHeight="1">
      <c r="A2289" s="103" t="str">
        <f>'RESOLUCIONES 2015'!A4598:H4598</f>
        <v/>
      </c>
      <c r="B2289" s="59"/>
      <c r="C2289" s="24">
        <v>210.484826258738</v>
      </c>
      <c r="D2289" s="25">
        <v>42404.0</v>
      </c>
      <c r="E2289" s="26" t="s">
        <v>931</v>
      </c>
      <c r="F2289" s="25"/>
      <c r="G2289" s="26" t="s">
        <v>887</v>
      </c>
      <c r="H2289" s="27"/>
      <c r="I2289" s="63" t="s">
        <v>932</v>
      </c>
      <c r="J2289" s="21"/>
      <c r="K2289" s="21"/>
      <c r="L2289" s="21"/>
      <c r="M2289" s="21"/>
      <c r="N2289" s="22">
        <f t="shared" si="2"/>
        <v>46206</v>
      </c>
      <c r="O2289" s="23">
        <f>'RESOLUCIONES EPG'!$N2289-'RESOLUCIONES EPG'!$D2289</f>
        <v>3802</v>
      </c>
    </row>
    <row r="2290" ht="16.5" customHeight="1">
      <c r="A2290" s="58" t="str">
        <f>'RESOLUCIONES 2015'!A4599:H4599</f>
        <v/>
      </c>
      <c r="B2290" s="59"/>
      <c r="C2290" s="24">
        <v>210.409095721992</v>
      </c>
      <c r="D2290" s="25">
        <v>42404.0</v>
      </c>
      <c r="E2290" s="26" t="s">
        <v>931</v>
      </c>
      <c r="F2290" s="25"/>
      <c r="G2290" s="26" t="s">
        <v>825</v>
      </c>
      <c r="H2290" s="27"/>
      <c r="I2290" s="63" t="s">
        <v>933</v>
      </c>
      <c r="J2290" s="21"/>
      <c r="K2290" s="21"/>
      <c r="L2290" s="21"/>
      <c r="M2290" s="21"/>
      <c r="N2290" s="22">
        <f t="shared" si="2"/>
        <v>46206</v>
      </c>
      <c r="O2290" s="23">
        <f>'RESOLUCIONES EPG'!$N2290-'RESOLUCIONES EPG'!$D2290</f>
        <v>3802</v>
      </c>
    </row>
    <row r="2291" ht="16.5" customHeight="1">
      <c r="A2291" s="103" t="str">
        <f>'RESOLUCIONES 2015'!A4604:H4604</f>
        <v/>
      </c>
      <c r="B2291" s="59"/>
      <c r="C2291" s="24">
        <v>210.333365185246</v>
      </c>
      <c r="D2291" s="25">
        <v>42404.0</v>
      </c>
      <c r="E2291" s="26" t="s">
        <v>925</v>
      </c>
      <c r="F2291" s="25"/>
      <c r="G2291" s="26" t="s">
        <v>825</v>
      </c>
      <c r="H2291" s="27"/>
      <c r="I2291" s="63" t="s">
        <v>934</v>
      </c>
      <c r="J2291" s="21"/>
      <c r="K2291" s="21"/>
      <c r="L2291" s="21"/>
      <c r="M2291" s="21"/>
      <c r="N2291" s="22">
        <f t="shared" si="2"/>
        <v>46206</v>
      </c>
      <c r="O2291" s="23">
        <f>'RESOLUCIONES EPG'!$N2291-'RESOLUCIONES EPG'!$D2291</f>
        <v>3802</v>
      </c>
    </row>
    <row r="2292" ht="16.5" customHeight="1">
      <c r="A2292" s="58" t="str">
        <f>'RESOLUCIONES 2015'!A4600:H4600</f>
        <v/>
      </c>
      <c r="B2292" s="59"/>
      <c r="C2292" s="16">
        <v>210.2576346485</v>
      </c>
      <c r="D2292" s="25">
        <v>42405.0</v>
      </c>
      <c r="E2292" s="26" t="s">
        <v>935</v>
      </c>
      <c r="F2292" s="25"/>
      <c r="G2292" s="26" t="s">
        <v>916</v>
      </c>
      <c r="H2292" s="27"/>
      <c r="I2292" s="63" t="s">
        <v>936</v>
      </c>
      <c r="J2292" s="21"/>
      <c r="K2292" s="21"/>
      <c r="L2292" s="21"/>
      <c r="M2292" s="21"/>
      <c r="N2292" s="22">
        <f t="shared" si="2"/>
        <v>46206</v>
      </c>
      <c r="O2292" s="23">
        <f>'RESOLUCIONES EPG'!$N2292-'RESOLUCIONES EPG'!$D2292</f>
        <v>3801</v>
      </c>
    </row>
    <row r="2293" ht="16.5" customHeight="1">
      <c r="A2293" s="101" t="str">
        <f>'RESOLUCIONES 2015'!A4596:H4596</f>
        <v/>
      </c>
      <c r="B2293" s="59"/>
      <c r="C2293" s="24">
        <v>210.181904111754</v>
      </c>
      <c r="D2293" s="25">
        <v>42405.0</v>
      </c>
      <c r="E2293" s="26" t="s">
        <v>937</v>
      </c>
      <c r="F2293" s="25"/>
      <c r="G2293" s="26" t="s">
        <v>797</v>
      </c>
      <c r="H2293" s="27"/>
      <c r="I2293" s="63" t="s">
        <v>938</v>
      </c>
      <c r="J2293" s="21"/>
      <c r="K2293" s="21"/>
      <c r="L2293" s="21"/>
      <c r="M2293" s="21"/>
      <c r="N2293" s="22">
        <f t="shared" si="2"/>
        <v>46206</v>
      </c>
      <c r="O2293" s="23">
        <f>'RESOLUCIONES EPG'!$N2293-'RESOLUCIONES EPG'!$D2293</f>
        <v>3801</v>
      </c>
    </row>
    <row r="2294" ht="16.5" customHeight="1">
      <c r="A2294" s="101" t="str">
        <f>'RESOLUCIONES 2015'!A4595:H4595</f>
        <v/>
      </c>
      <c r="B2294" s="59"/>
      <c r="C2294" s="24">
        <v>210.106173575008</v>
      </c>
      <c r="D2294" s="25">
        <v>42405.0</v>
      </c>
      <c r="E2294" s="26" t="s">
        <v>784</v>
      </c>
      <c r="F2294" s="25"/>
      <c r="G2294" s="26" t="s">
        <v>363</v>
      </c>
      <c r="H2294" s="27"/>
      <c r="I2294" s="63" t="s">
        <v>939</v>
      </c>
      <c r="J2294" s="21"/>
      <c r="K2294" s="21"/>
      <c r="L2294" s="21"/>
      <c r="M2294" s="21"/>
      <c r="N2294" s="22">
        <f t="shared" si="2"/>
        <v>46206</v>
      </c>
      <c r="O2294" s="23">
        <f>'RESOLUCIONES EPG'!$N2294-'RESOLUCIONES EPG'!$D2294</f>
        <v>3801</v>
      </c>
    </row>
    <row r="2295" ht="16.5" customHeight="1">
      <c r="A2295" s="58" t="str">
        <f>'RESOLUCIONES 2015'!A4597:H4597</f>
        <v/>
      </c>
      <c r="B2295" s="59"/>
      <c r="C2295" s="24">
        <v>210.030443038262</v>
      </c>
      <c r="D2295" s="25">
        <v>42405.0</v>
      </c>
      <c r="E2295" s="26" t="s">
        <v>940</v>
      </c>
      <c r="F2295" s="25"/>
      <c r="G2295" s="26" t="s">
        <v>363</v>
      </c>
      <c r="H2295" s="27"/>
      <c r="I2295" s="63" t="s">
        <v>941</v>
      </c>
      <c r="J2295" s="21"/>
      <c r="K2295" s="21"/>
      <c r="L2295" s="21"/>
      <c r="M2295" s="21"/>
      <c r="N2295" s="22">
        <f t="shared" si="2"/>
        <v>46206</v>
      </c>
      <c r="O2295" s="23">
        <f>'RESOLUCIONES EPG'!$N2295-'RESOLUCIONES EPG'!$D2295</f>
        <v>3801</v>
      </c>
    </row>
    <row r="2296" ht="16.5" customHeight="1">
      <c r="A2296" s="101" t="str">
        <f>'RESOLUCIONES 2015'!A4608:H4608</f>
        <v/>
      </c>
      <c r="B2296" s="59"/>
      <c r="C2296" s="16">
        <v>209.954712501516</v>
      </c>
      <c r="D2296" s="25">
        <v>42408.0</v>
      </c>
      <c r="E2296" s="26" t="s">
        <v>942</v>
      </c>
      <c r="F2296" s="25"/>
      <c r="G2296" s="26" t="s">
        <v>943</v>
      </c>
      <c r="H2296" s="27"/>
      <c r="I2296" s="63" t="s">
        <v>944</v>
      </c>
      <c r="J2296" s="21"/>
      <c r="K2296" s="21"/>
      <c r="L2296" s="21"/>
      <c r="M2296" s="21"/>
      <c r="N2296" s="22">
        <f t="shared" si="2"/>
        <v>46206</v>
      </c>
      <c r="O2296" s="23">
        <f>'RESOLUCIONES EPG'!$N2296-'RESOLUCIONES EPG'!$D2296</f>
        <v>3798</v>
      </c>
    </row>
    <row r="2297" ht="16.5" customHeight="1">
      <c r="A2297" s="102" t="str">
        <f>'RESOLUCIONES 2015'!A4609:H4609</f>
        <v/>
      </c>
      <c r="B2297" s="59"/>
      <c r="C2297" s="24">
        <v>209.87898196477</v>
      </c>
      <c r="D2297" s="25">
        <v>42408.0</v>
      </c>
      <c r="E2297" s="26" t="s">
        <v>350</v>
      </c>
      <c r="F2297" s="25"/>
      <c r="G2297" s="26" t="s">
        <v>887</v>
      </c>
      <c r="H2297" s="27"/>
      <c r="I2297" s="63" t="s">
        <v>945</v>
      </c>
      <c r="J2297" s="21"/>
      <c r="K2297" s="21"/>
      <c r="L2297" s="21"/>
      <c r="M2297" s="21"/>
      <c r="N2297" s="22">
        <f t="shared" si="2"/>
        <v>46206</v>
      </c>
      <c r="O2297" s="23">
        <f>'RESOLUCIONES EPG'!$N2297-'RESOLUCIONES EPG'!$D2297</f>
        <v>3798</v>
      </c>
    </row>
    <row r="2298" ht="16.5" customHeight="1">
      <c r="A2298" s="101" t="str">
        <f>'RESOLUCIONES 2015'!A4606:H4606</f>
        <v/>
      </c>
      <c r="B2298" s="59"/>
      <c r="C2298" s="24">
        <v>209.803251428024</v>
      </c>
      <c r="D2298" s="25">
        <v>42408.0</v>
      </c>
      <c r="E2298" s="26" t="s">
        <v>811</v>
      </c>
      <c r="F2298" s="25"/>
      <c r="G2298" s="26" t="s">
        <v>916</v>
      </c>
      <c r="H2298" s="27"/>
      <c r="I2298" s="63" t="s">
        <v>946</v>
      </c>
      <c r="J2298" s="21"/>
      <c r="K2298" s="21"/>
      <c r="L2298" s="21"/>
      <c r="M2298" s="21"/>
      <c r="N2298" s="22">
        <f t="shared" si="2"/>
        <v>46206</v>
      </c>
      <c r="O2298" s="23">
        <f>'RESOLUCIONES EPG'!$N2298-'RESOLUCIONES EPG'!$D2298</f>
        <v>3798</v>
      </c>
    </row>
    <row r="2299" ht="16.5" customHeight="1">
      <c r="A2299" s="58" t="str">
        <f>'RESOLUCIONES 2015'!A4605:H4605</f>
        <v/>
      </c>
      <c r="B2299" s="59"/>
      <c r="C2299" s="24">
        <v>209.727520891278</v>
      </c>
      <c r="D2299" s="25">
        <v>42408.0</v>
      </c>
      <c r="E2299" s="26" t="s">
        <v>653</v>
      </c>
      <c r="F2299" s="25"/>
      <c r="G2299" s="26" t="s">
        <v>89</v>
      </c>
      <c r="H2299" s="27" t="s">
        <v>947</v>
      </c>
      <c r="I2299" s="63" t="s">
        <v>948</v>
      </c>
      <c r="J2299" s="21"/>
      <c r="K2299" s="21"/>
      <c r="L2299" s="21"/>
      <c r="M2299" s="21"/>
      <c r="N2299" s="22">
        <f t="shared" si="2"/>
        <v>46206</v>
      </c>
      <c r="O2299" s="23">
        <f>'RESOLUCIONES EPG'!$N2299-'RESOLUCIONES EPG'!$D2299</f>
        <v>3798</v>
      </c>
    </row>
    <row r="2300" ht="16.5" customHeight="1">
      <c r="A2300" s="101" t="str">
        <f>'RESOLUCIONES 2015'!A4607:H4607</f>
        <v/>
      </c>
      <c r="B2300" s="59"/>
      <c r="C2300" s="16">
        <v>209.651790354531</v>
      </c>
      <c r="D2300" s="25">
        <v>42409.0</v>
      </c>
      <c r="E2300" s="26" t="s">
        <v>949</v>
      </c>
      <c r="F2300" s="25"/>
      <c r="G2300" s="26" t="s">
        <v>887</v>
      </c>
      <c r="H2300" s="27"/>
      <c r="I2300" s="63" t="s">
        <v>950</v>
      </c>
      <c r="J2300" s="21"/>
      <c r="K2300" s="21"/>
      <c r="L2300" s="21"/>
      <c r="M2300" s="21"/>
      <c r="N2300" s="22">
        <f t="shared" si="2"/>
        <v>46206</v>
      </c>
      <c r="O2300" s="23">
        <f>'RESOLUCIONES EPG'!$N2300-'RESOLUCIONES EPG'!$D2300</f>
        <v>3797</v>
      </c>
    </row>
    <row r="2301" ht="16.5" customHeight="1">
      <c r="A2301" s="101" t="str">
        <f>'RESOLUCIONES 2015'!A4611:H4611</f>
        <v/>
      </c>
      <c r="B2301" s="59"/>
      <c r="C2301" s="24">
        <v>209.576059817785</v>
      </c>
      <c r="D2301" s="25">
        <v>42409.0</v>
      </c>
      <c r="E2301" s="26" t="s">
        <v>378</v>
      </c>
      <c r="F2301" s="25"/>
      <c r="G2301" s="26" t="s">
        <v>21</v>
      </c>
      <c r="H2301" s="27"/>
      <c r="I2301" s="63" t="s">
        <v>951</v>
      </c>
      <c r="J2301" s="21"/>
      <c r="K2301" s="21"/>
      <c r="L2301" s="21"/>
      <c r="M2301" s="21"/>
      <c r="N2301" s="22">
        <f t="shared" si="2"/>
        <v>46206</v>
      </c>
      <c r="O2301" s="23">
        <f>'RESOLUCIONES EPG'!$N2301-'RESOLUCIONES EPG'!$D2301</f>
        <v>3797</v>
      </c>
    </row>
    <row r="2302" ht="16.5" customHeight="1">
      <c r="A2302" s="102" t="str">
        <f>'RESOLUCIONES 2015'!A4610:H4610</f>
        <v/>
      </c>
      <c r="B2302" s="59"/>
      <c r="C2302" s="24">
        <v>209.500329281039</v>
      </c>
      <c r="D2302" s="25">
        <v>42409.0</v>
      </c>
      <c r="E2302" s="26" t="s">
        <v>952</v>
      </c>
      <c r="F2302" s="25"/>
      <c r="G2302" s="26" t="s">
        <v>887</v>
      </c>
      <c r="H2302" s="27"/>
      <c r="I2302" s="63" t="s">
        <v>953</v>
      </c>
      <c r="J2302" s="21"/>
      <c r="K2302" s="21"/>
      <c r="L2302" s="21"/>
      <c r="M2302" s="21"/>
      <c r="N2302" s="22">
        <f t="shared" si="2"/>
        <v>46206</v>
      </c>
      <c r="O2302" s="23">
        <f>'RESOLUCIONES EPG'!$N2302-'RESOLUCIONES EPG'!$D2302</f>
        <v>3797</v>
      </c>
    </row>
    <row r="2303" ht="16.5" customHeight="1">
      <c r="A2303" s="101" t="str">
        <f>'RESOLUCIONES 2015'!A4629:H4629</f>
        <v/>
      </c>
      <c r="B2303" s="59"/>
      <c r="C2303" s="24">
        <v>209.424598744293</v>
      </c>
      <c r="D2303" s="25">
        <v>42410.0</v>
      </c>
      <c r="E2303" s="26" t="s">
        <v>940</v>
      </c>
      <c r="F2303" s="25"/>
      <c r="G2303" s="26" t="s">
        <v>788</v>
      </c>
      <c r="H2303" s="27"/>
      <c r="I2303" s="63" t="s">
        <v>954</v>
      </c>
      <c r="J2303" s="21"/>
      <c r="K2303" s="21"/>
      <c r="L2303" s="21"/>
      <c r="M2303" s="21"/>
      <c r="N2303" s="22">
        <f t="shared" si="2"/>
        <v>46206</v>
      </c>
      <c r="O2303" s="23">
        <f>'RESOLUCIONES EPG'!$N2303-'RESOLUCIONES EPG'!$D2303</f>
        <v>3796</v>
      </c>
    </row>
    <row r="2304" ht="16.5" customHeight="1">
      <c r="A2304" s="58" t="str">
        <f>'RESOLUCIONES 2015'!A4628:H4628</f>
        <v/>
      </c>
      <c r="B2304" s="59"/>
      <c r="C2304" s="16">
        <v>209.348868207547</v>
      </c>
      <c r="D2304" s="25">
        <v>42411.0</v>
      </c>
      <c r="E2304" s="26" t="s">
        <v>955</v>
      </c>
      <c r="F2304" s="25"/>
      <c r="G2304" s="26" t="s">
        <v>363</v>
      </c>
      <c r="H2304" s="27"/>
      <c r="I2304" s="28"/>
      <c r="J2304" s="21"/>
      <c r="K2304" s="21"/>
      <c r="L2304" s="21"/>
      <c r="M2304" s="21"/>
      <c r="N2304" s="22">
        <f t="shared" si="2"/>
        <v>46206</v>
      </c>
      <c r="O2304" s="23">
        <f>'RESOLUCIONES EPG'!$N2304-'RESOLUCIONES EPG'!$D2304</f>
        <v>3795</v>
      </c>
    </row>
    <row r="2305" ht="16.5" customHeight="1">
      <c r="A2305" s="101" t="str">
        <f>'RESOLUCIONES 2015'!A4616:H4616</f>
        <v/>
      </c>
      <c r="B2305" s="59"/>
      <c r="C2305" s="24">
        <v>209.273137670801</v>
      </c>
      <c r="D2305" s="31">
        <v>42411.0</v>
      </c>
      <c r="E2305" s="26" t="s">
        <v>52</v>
      </c>
      <c r="F2305" s="25" t="s">
        <v>53</v>
      </c>
      <c r="G2305" s="26" t="s">
        <v>21</v>
      </c>
      <c r="H2305" s="27"/>
      <c r="I2305" s="28"/>
      <c r="J2305" s="21"/>
      <c r="K2305" s="21"/>
      <c r="L2305" s="21"/>
      <c r="M2305" s="21"/>
      <c r="N2305" s="22">
        <f t="shared" si="2"/>
        <v>46206</v>
      </c>
      <c r="O2305" s="23">
        <f>'RESOLUCIONES EPG'!$N2305-'RESOLUCIONES EPG'!$D2305</f>
        <v>3795</v>
      </c>
    </row>
    <row r="2306" ht="16.5" customHeight="1">
      <c r="A2306" s="58" t="str">
        <f>'RESOLUCIONES 2015'!A4627:H4627</f>
        <v/>
      </c>
      <c r="B2306" s="59"/>
      <c r="C2306" s="24">
        <v>209.197407134055</v>
      </c>
      <c r="D2306" s="31">
        <v>42411.0</v>
      </c>
      <c r="E2306" s="26" t="s">
        <v>52</v>
      </c>
      <c r="F2306" s="25" t="s">
        <v>53</v>
      </c>
      <c r="G2306" s="26" t="s">
        <v>845</v>
      </c>
      <c r="H2306" s="27"/>
      <c r="I2306" s="28"/>
      <c r="J2306" s="21"/>
      <c r="K2306" s="21"/>
      <c r="L2306" s="21"/>
      <c r="M2306" s="21"/>
      <c r="N2306" s="22">
        <f t="shared" si="2"/>
        <v>46206</v>
      </c>
      <c r="O2306" s="23">
        <f>'RESOLUCIONES EPG'!$N2306-'RESOLUCIONES EPG'!$D2306</f>
        <v>3795</v>
      </c>
    </row>
    <row r="2307" ht="16.5" customHeight="1">
      <c r="A2307" s="58" t="str">
        <f>'RESOLUCIONES 2015'!A4625:H4625</f>
        <v/>
      </c>
      <c r="B2307" s="59"/>
      <c r="C2307" s="24">
        <v>209.121676597309</v>
      </c>
      <c r="D2307" s="31">
        <v>42411.0</v>
      </c>
      <c r="E2307" s="26" t="s">
        <v>385</v>
      </c>
      <c r="F2307" s="31"/>
      <c r="G2307" s="26" t="s">
        <v>825</v>
      </c>
      <c r="H2307" s="27"/>
      <c r="I2307" s="28"/>
      <c r="J2307" s="21"/>
      <c r="K2307" s="21"/>
      <c r="L2307" s="21"/>
      <c r="M2307" s="21"/>
      <c r="N2307" s="22">
        <f t="shared" si="2"/>
        <v>46206</v>
      </c>
      <c r="O2307" s="23">
        <f>'RESOLUCIONES EPG'!$N2307-'RESOLUCIONES EPG'!$D2307</f>
        <v>3795</v>
      </c>
    </row>
    <row r="2308" ht="16.5" customHeight="1">
      <c r="A2308" s="58" t="str">
        <f>'RESOLUCIONES 2015'!A4620:H4620</f>
        <v/>
      </c>
      <c r="B2308" s="59"/>
      <c r="C2308" s="16">
        <v>209.045946060563</v>
      </c>
      <c r="D2308" s="31">
        <v>42412.0</v>
      </c>
      <c r="E2308" s="26" t="s">
        <v>420</v>
      </c>
      <c r="F2308" s="31"/>
      <c r="G2308" s="26" t="s">
        <v>89</v>
      </c>
      <c r="H2308" s="27" t="s">
        <v>849</v>
      </c>
      <c r="I2308" s="28"/>
      <c r="J2308" s="21"/>
      <c r="K2308" s="21"/>
      <c r="L2308" s="21"/>
      <c r="M2308" s="21"/>
      <c r="N2308" s="22">
        <f t="shared" si="2"/>
        <v>46206</v>
      </c>
      <c r="O2308" s="23">
        <f>'RESOLUCIONES EPG'!$N2308-'RESOLUCIONES EPG'!$D2308</f>
        <v>3794</v>
      </c>
    </row>
    <row r="2309" ht="16.5" customHeight="1">
      <c r="A2309" s="101" t="str">
        <f>'RESOLUCIONES 2015'!A4615:H4615</f>
        <v/>
      </c>
      <c r="B2309" s="59"/>
      <c r="C2309" s="24">
        <v>208.970215523817</v>
      </c>
      <c r="D2309" s="31">
        <v>42412.0</v>
      </c>
      <c r="E2309" s="26" t="s">
        <v>576</v>
      </c>
      <c r="F2309" s="31"/>
      <c r="G2309" s="26" t="s">
        <v>21</v>
      </c>
      <c r="H2309" s="27"/>
      <c r="I2309" s="28"/>
      <c r="J2309" s="21"/>
      <c r="K2309" s="21"/>
      <c r="L2309" s="21"/>
      <c r="M2309" s="21"/>
      <c r="N2309" s="22">
        <f t="shared" si="2"/>
        <v>46206</v>
      </c>
      <c r="O2309" s="23">
        <f>'RESOLUCIONES EPG'!$N2309-'RESOLUCIONES EPG'!$D2309</f>
        <v>3794</v>
      </c>
    </row>
    <row r="2310" ht="16.5" customHeight="1">
      <c r="A2310" s="58" t="str">
        <f>'RESOLUCIONES 2015'!A4612:H4612</f>
        <v/>
      </c>
      <c r="B2310" s="59"/>
      <c r="C2310" s="24">
        <v>208.894484987071</v>
      </c>
      <c r="D2310" s="31">
        <v>42412.0</v>
      </c>
      <c r="E2310" s="26" t="s">
        <v>784</v>
      </c>
      <c r="F2310" s="31"/>
      <c r="G2310" s="26" t="s">
        <v>788</v>
      </c>
      <c r="H2310" s="27"/>
      <c r="I2310" s="28"/>
      <c r="J2310" s="21"/>
      <c r="K2310" s="21"/>
      <c r="L2310" s="21"/>
      <c r="M2310" s="21"/>
      <c r="N2310" s="22">
        <f t="shared" si="2"/>
        <v>46206</v>
      </c>
      <c r="O2310" s="23">
        <f>'RESOLUCIONES EPG'!$N2310-'RESOLUCIONES EPG'!$D2310</f>
        <v>3794</v>
      </c>
    </row>
    <row r="2311" ht="16.5" customHeight="1">
      <c r="A2311" s="58" t="str">
        <f>'RESOLUCIONES 2015'!A4618:H4618</f>
        <v/>
      </c>
      <c r="B2311" s="59"/>
      <c r="C2311" s="24">
        <v>208.818754450325</v>
      </c>
      <c r="D2311" s="31">
        <v>42412.0</v>
      </c>
      <c r="E2311" s="26" t="s">
        <v>208</v>
      </c>
      <c r="F2311" s="31"/>
      <c r="G2311" s="26" t="s">
        <v>89</v>
      </c>
      <c r="H2311" s="27" t="s">
        <v>849</v>
      </c>
      <c r="I2311" s="28"/>
      <c r="J2311" s="21"/>
      <c r="K2311" s="21"/>
      <c r="L2311" s="21"/>
      <c r="M2311" s="21"/>
      <c r="N2311" s="22">
        <f t="shared" si="2"/>
        <v>46206</v>
      </c>
      <c r="O2311" s="23">
        <f>'RESOLUCIONES EPG'!$N2311-'RESOLUCIONES EPG'!$D2311</f>
        <v>3794</v>
      </c>
    </row>
    <row r="2312" ht="16.5" customHeight="1">
      <c r="A2312" s="103" t="str">
        <f>'RESOLUCIONES 2015'!A4622:H4622</f>
        <v/>
      </c>
      <c r="B2312" s="59"/>
      <c r="C2312" s="16">
        <v>208.743023913579</v>
      </c>
      <c r="D2312" s="31">
        <v>42412.0</v>
      </c>
      <c r="E2312" s="26" t="s">
        <v>956</v>
      </c>
      <c r="F2312" s="31"/>
      <c r="G2312" s="26" t="s">
        <v>887</v>
      </c>
      <c r="H2312" s="27"/>
      <c r="I2312" s="28"/>
      <c r="J2312" s="21"/>
      <c r="K2312" s="21"/>
      <c r="L2312" s="21"/>
      <c r="M2312" s="21"/>
      <c r="N2312" s="22">
        <f t="shared" si="2"/>
        <v>46206</v>
      </c>
      <c r="O2312" s="23">
        <f>'RESOLUCIONES EPG'!$N2312-'RESOLUCIONES EPG'!$D2312</f>
        <v>3794</v>
      </c>
    </row>
    <row r="2313" ht="16.5" customHeight="1">
      <c r="A2313" s="101" t="str">
        <f>'RESOLUCIONES 2015'!A4614:H4614</f>
        <v/>
      </c>
      <c r="B2313" s="59"/>
      <c r="C2313" s="24">
        <v>208.667293376833</v>
      </c>
      <c r="D2313" s="31">
        <v>42412.0</v>
      </c>
      <c r="E2313" s="26" t="s">
        <v>957</v>
      </c>
      <c r="F2313" s="31"/>
      <c r="G2313" s="26" t="s">
        <v>887</v>
      </c>
      <c r="H2313" s="27"/>
      <c r="I2313" s="28"/>
      <c r="J2313" s="21"/>
      <c r="K2313" s="21"/>
      <c r="L2313" s="21"/>
      <c r="M2313" s="21"/>
      <c r="N2313" s="22">
        <f t="shared" si="2"/>
        <v>46206</v>
      </c>
      <c r="O2313" s="23">
        <f>'RESOLUCIONES EPG'!$N2313-'RESOLUCIONES EPG'!$D2313</f>
        <v>3794</v>
      </c>
    </row>
    <row r="2314" ht="16.5" customHeight="1">
      <c r="A2314" s="101" t="str">
        <f>'RESOLUCIONES 2015'!A4613:H4613</f>
        <v/>
      </c>
      <c r="B2314" s="59"/>
      <c r="C2314" s="24">
        <v>208.591562840087</v>
      </c>
      <c r="D2314" s="31">
        <v>42412.0</v>
      </c>
      <c r="E2314" s="26" t="s">
        <v>958</v>
      </c>
      <c r="F2314" s="31"/>
      <c r="G2314" s="26" t="s">
        <v>50</v>
      </c>
      <c r="H2314" s="27"/>
      <c r="I2314" s="28"/>
      <c r="J2314" s="21"/>
      <c r="K2314" s="21"/>
      <c r="L2314" s="21"/>
      <c r="M2314" s="21"/>
      <c r="N2314" s="22">
        <f t="shared" si="2"/>
        <v>46206</v>
      </c>
      <c r="O2314" s="23">
        <f>'RESOLUCIONES EPG'!$N2314-'RESOLUCIONES EPG'!$D2314</f>
        <v>3794</v>
      </c>
    </row>
    <row r="2315" ht="16.5" customHeight="1">
      <c r="A2315" s="101" t="str">
        <f>'RESOLUCIONES 2015'!A4617:H4617</f>
        <v/>
      </c>
      <c r="B2315" s="59"/>
      <c r="C2315" s="24">
        <v>208.515832303341</v>
      </c>
      <c r="D2315" s="31">
        <v>42412.0</v>
      </c>
      <c r="E2315" s="26" t="s">
        <v>959</v>
      </c>
      <c r="F2315" s="31"/>
      <c r="G2315" s="26" t="s">
        <v>887</v>
      </c>
      <c r="H2315" s="27"/>
      <c r="I2315" s="28"/>
      <c r="J2315" s="21"/>
      <c r="K2315" s="21"/>
      <c r="L2315" s="21"/>
      <c r="M2315" s="21"/>
      <c r="N2315" s="22">
        <f t="shared" si="2"/>
        <v>46206</v>
      </c>
      <c r="O2315" s="23">
        <f>'RESOLUCIONES EPG'!$N2315-'RESOLUCIONES EPG'!$D2315</f>
        <v>3794</v>
      </c>
    </row>
    <row r="2316" ht="16.5" customHeight="1">
      <c r="A2316" s="101" t="str">
        <f>'RESOLUCIONES 2015'!A4631:H4631</f>
        <v/>
      </c>
      <c r="B2316" s="59"/>
      <c r="C2316" s="16">
        <v>208.440101766595</v>
      </c>
      <c r="D2316" s="31">
        <v>42412.0</v>
      </c>
      <c r="E2316" s="26" t="s">
        <v>378</v>
      </c>
      <c r="F2316" s="31"/>
      <c r="G2316" s="26" t="s">
        <v>845</v>
      </c>
      <c r="H2316" s="27"/>
      <c r="I2316" s="28"/>
      <c r="J2316" s="21"/>
      <c r="K2316" s="21"/>
      <c r="L2316" s="21"/>
      <c r="M2316" s="21"/>
      <c r="N2316" s="22">
        <f t="shared" si="2"/>
        <v>46206</v>
      </c>
      <c r="O2316" s="23">
        <f>'RESOLUCIONES EPG'!$N2316-'RESOLUCIONES EPG'!$D2316</f>
        <v>3794</v>
      </c>
    </row>
    <row r="2317" ht="16.5" customHeight="1">
      <c r="A2317" s="58" t="str">
        <f>'RESOLUCIONES 2015'!A4623:H4623</f>
        <v/>
      </c>
      <c r="B2317" s="59"/>
      <c r="C2317" s="24">
        <v>208.364371229849</v>
      </c>
      <c r="D2317" s="31">
        <v>42415.0</v>
      </c>
      <c r="E2317" s="26" t="s">
        <v>17</v>
      </c>
      <c r="F2317" s="31"/>
      <c r="G2317" s="26" t="s">
        <v>50</v>
      </c>
      <c r="H2317" s="27"/>
      <c r="I2317" s="28"/>
      <c r="J2317" s="21"/>
      <c r="K2317" s="21"/>
      <c r="L2317" s="21"/>
      <c r="M2317" s="21"/>
      <c r="N2317" s="22">
        <f t="shared" si="2"/>
        <v>46206</v>
      </c>
      <c r="O2317" s="23">
        <f>'RESOLUCIONES EPG'!$N2317-'RESOLUCIONES EPG'!$D2317</f>
        <v>3791</v>
      </c>
    </row>
    <row r="2318" ht="16.5" customHeight="1">
      <c r="A2318" s="103" t="str">
        <f>'RESOLUCIONES 2015'!A4621:H4621</f>
        <v/>
      </c>
      <c r="B2318" s="59"/>
      <c r="C2318" s="24">
        <v>208.288640693102</v>
      </c>
      <c r="D2318" s="31">
        <v>42415.0</v>
      </c>
      <c r="E2318" s="26" t="s">
        <v>19</v>
      </c>
      <c r="F2318" s="31"/>
      <c r="G2318" s="26" t="s">
        <v>184</v>
      </c>
      <c r="H2318" s="27"/>
      <c r="I2318" s="28"/>
      <c r="J2318" s="21"/>
      <c r="K2318" s="21"/>
      <c r="L2318" s="21"/>
      <c r="M2318" s="21"/>
      <c r="N2318" s="22">
        <f t="shared" si="2"/>
        <v>46206</v>
      </c>
      <c r="O2318" s="23">
        <f>'RESOLUCIONES EPG'!$N2318-'RESOLUCIONES EPG'!$D2318</f>
        <v>3791</v>
      </c>
    </row>
    <row r="2319" ht="16.5" customHeight="1">
      <c r="A2319" s="101" t="str">
        <f>'RESOLUCIONES 2015'!A4630:H4630</f>
        <v/>
      </c>
      <c r="B2319" s="59"/>
      <c r="C2319" s="24">
        <v>208.212910156356</v>
      </c>
      <c r="D2319" s="31">
        <v>42415.0</v>
      </c>
      <c r="E2319" s="26" t="s">
        <v>460</v>
      </c>
      <c r="F2319" s="31"/>
      <c r="G2319" s="26" t="s">
        <v>50</v>
      </c>
      <c r="H2319" s="27"/>
      <c r="I2319" s="28"/>
      <c r="J2319" s="21"/>
      <c r="K2319" s="21"/>
      <c r="L2319" s="21"/>
      <c r="M2319" s="21"/>
      <c r="N2319" s="22">
        <f t="shared" si="2"/>
        <v>46206</v>
      </c>
      <c r="O2319" s="23">
        <f>'RESOLUCIONES EPG'!$N2319-'RESOLUCIONES EPG'!$D2319</f>
        <v>3791</v>
      </c>
    </row>
    <row r="2320" ht="16.5" customHeight="1">
      <c r="A2320" s="58" t="str">
        <f>'RESOLUCIONES 2015'!A4619:H4619</f>
        <v/>
      </c>
      <c r="B2320" s="59"/>
      <c r="C2320" s="16">
        <v>208.13717961961</v>
      </c>
      <c r="D2320" s="31">
        <v>42415.0</v>
      </c>
      <c r="E2320" s="26" t="s">
        <v>960</v>
      </c>
      <c r="F2320" s="31"/>
      <c r="G2320" s="26" t="s">
        <v>50</v>
      </c>
      <c r="H2320" s="27"/>
      <c r="I2320" s="28"/>
      <c r="J2320" s="21"/>
      <c r="K2320" s="21"/>
      <c r="L2320" s="21"/>
      <c r="M2320" s="21"/>
      <c r="N2320" s="22">
        <f t="shared" si="2"/>
        <v>46206</v>
      </c>
      <c r="O2320" s="23">
        <f>'RESOLUCIONES EPG'!$N2320-'RESOLUCIONES EPG'!$D2320</f>
        <v>3791</v>
      </c>
    </row>
    <row r="2321" ht="16.5" customHeight="1">
      <c r="A2321" s="102" t="str">
        <f>'RESOLUCIONES 2015'!A4626:H4626</f>
        <v/>
      </c>
      <c r="B2321" s="59"/>
      <c r="C2321" s="24">
        <v>208.061449082864</v>
      </c>
      <c r="D2321" s="31">
        <v>42416.0</v>
      </c>
      <c r="E2321" s="26" t="s">
        <v>961</v>
      </c>
      <c r="F2321" s="31"/>
      <c r="G2321" s="26" t="s">
        <v>962</v>
      </c>
      <c r="H2321" s="27"/>
      <c r="I2321" s="28"/>
      <c r="J2321" s="21"/>
      <c r="K2321" s="21"/>
      <c r="L2321" s="21"/>
      <c r="M2321" s="21"/>
      <c r="N2321" s="22">
        <f t="shared" si="2"/>
        <v>46206</v>
      </c>
      <c r="O2321" s="23">
        <f>'RESOLUCIONES EPG'!$N2321-'RESOLUCIONES EPG'!$D2321</f>
        <v>3790</v>
      </c>
    </row>
    <row r="2322" ht="16.5" customHeight="1">
      <c r="A2322" s="58" t="str">
        <f>'RESOLUCIONES 2015'!A4624:H4624</f>
        <v/>
      </c>
      <c r="B2322" s="59"/>
      <c r="C2322" s="24">
        <v>207.985718546118</v>
      </c>
      <c r="D2322" s="31">
        <v>42416.0</v>
      </c>
      <c r="E2322" s="26" t="s">
        <v>331</v>
      </c>
      <c r="F2322" s="31"/>
      <c r="G2322" s="26" t="s">
        <v>963</v>
      </c>
      <c r="H2322" s="27"/>
      <c r="I2322" s="28"/>
      <c r="J2322" s="21"/>
      <c r="K2322" s="21"/>
      <c r="L2322" s="21"/>
      <c r="M2322" s="21"/>
      <c r="N2322" s="22">
        <f t="shared" si="2"/>
        <v>46206</v>
      </c>
      <c r="O2322" s="23">
        <f>'RESOLUCIONES EPG'!$N2322-'RESOLUCIONES EPG'!$D2322</f>
        <v>3790</v>
      </c>
    </row>
    <row r="2323" ht="16.5" customHeight="1">
      <c r="A2323" s="101" t="str">
        <f>'RESOLUCIONES 2015'!A4632:H4632</f>
        <v/>
      </c>
      <c r="B2323" s="59"/>
      <c r="C2323" s="24">
        <v>207.909988009372</v>
      </c>
      <c r="D2323" s="31">
        <v>42417.0</v>
      </c>
      <c r="E2323" s="26" t="s">
        <v>576</v>
      </c>
      <c r="F2323" s="31"/>
      <c r="G2323" s="26" t="s">
        <v>845</v>
      </c>
      <c r="H2323" s="27"/>
      <c r="I2323" s="28"/>
      <c r="J2323" s="21"/>
      <c r="K2323" s="21"/>
      <c r="L2323" s="21"/>
      <c r="M2323" s="21"/>
      <c r="N2323" s="22">
        <f t="shared" si="2"/>
        <v>46206</v>
      </c>
      <c r="O2323" s="23">
        <f>'RESOLUCIONES EPG'!$N2323-'RESOLUCIONES EPG'!$D2323</f>
        <v>3789</v>
      </c>
    </row>
    <row r="2324" ht="16.5" customHeight="1">
      <c r="A2324" s="58" t="str">
        <f>'RESOLUCIONES 2015'!A4642:H4642</f>
        <v/>
      </c>
      <c r="B2324" s="59"/>
      <c r="C2324" s="16">
        <v>207.834257472626</v>
      </c>
      <c r="D2324" s="31">
        <v>42417.0</v>
      </c>
      <c r="E2324" s="26" t="s">
        <v>955</v>
      </c>
      <c r="F2324" s="31"/>
      <c r="G2324" s="26" t="s">
        <v>788</v>
      </c>
      <c r="H2324" s="27"/>
      <c r="I2324" s="28"/>
      <c r="J2324" s="21"/>
      <c r="K2324" s="21"/>
      <c r="L2324" s="21"/>
      <c r="M2324" s="21"/>
      <c r="N2324" s="22">
        <f t="shared" si="2"/>
        <v>46206</v>
      </c>
      <c r="O2324" s="23">
        <f>'RESOLUCIONES EPG'!$N2324-'RESOLUCIONES EPG'!$D2324</f>
        <v>3789</v>
      </c>
    </row>
    <row r="2325" ht="16.5" customHeight="1">
      <c r="A2325" s="101" t="str">
        <f>'RESOLUCIONES 2015'!A4634:H4634</f>
        <v/>
      </c>
      <c r="B2325" s="59"/>
      <c r="C2325" s="24">
        <v>207.75852693588</v>
      </c>
      <c r="D2325" s="31">
        <v>42417.0</v>
      </c>
      <c r="E2325" s="26" t="s">
        <v>964</v>
      </c>
      <c r="F2325" s="31"/>
      <c r="G2325" s="26" t="s">
        <v>887</v>
      </c>
      <c r="H2325" s="27"/>
      <c r="I2325" s="28"/>
      <c r="J2325" s="21"/>
      <c r="K2325" s="21"/>
      <c r="L2325" s="21"/>
      <c r="M2325" s="21"/>
      <c r="N2325" s="22">
        <f t="shared" si="2"/>
        <v>46206</v>
      </c>
      <c r="O2325" s="23">
        <f>'RESOLUCIONES EPG'!$N2325-'RESOLUCIONES EPG'!$D2325</f>
        <v>3789</v>
      </c>
    </row>
    <row r="2326" ht="16.5" customHeight="1">
      <c r="A2326" s="101" t="str">
        <f>'RESOLUCIONES 2015'!A4641:H4641</f>
        <v/>
      </c>
      <c r="B2326" s="59"/>
      <c r="C2326" s="24">
        <v>207.682796399134</v>
      </c>
      <c r="D2326" s="31">
        <v>42417.0</v>
      </c>
      <c r="E2326" s="26" t="s">
        <v>232</v>
      </c>
      <c r="F2326" s="31"/>
      <c r="G2326" s="26" t="s">
        <v>887</v>
      </c>
      <c r="H2326" s="27"/>
      <c r="I2326" s="28"/>
      <c r="J2326" s="21"/>
      <c r="K2326" s="21"/>
      <c r="L2326" s="21"/>
      <c r="M2326" s="21"/>
      <c r="N2326" s="22">
        <f t="shared" si="2"/>
        <v>46206</v>
      </c>
      <c r="O2326" s="23">
        <f>'RESOLUCIONES EPG'!$N2326-'RESOLUCIONES EPG'!$D2326</f>
        <v>3789</v>
      </c>
    </row>
    <row r="2327" ht="16.5" customHeight="1">
      <c r="A2327" s="101" t="str">
        <f>'RESOLUCIONES 2015'!A4638:H4638</f>
        <v/>
      </c>
      <c r="B2327" s="59"/>
      <c r="C2327" s="24">
        <v>207.607065862388</v>
      </c>
      <c r="D2327" s="31">
        <v>42417.0</v>
      </c>
      <c r="E2327" s="26" t="s">
        <v>965</v>
      </c>
      <c r="F2327" s="31"/>
      <c r="G2327" s="26" t="s">
        <v>887</v>
      </c>
      <c r="H2327" s="27"/>
      <c r="I2327" s="28"/>
      <c r="J2327" s="21"/>
      <c r="K2327" s="21"/>
      <c r="L2327" s="21"/>
      <c r="M2327" s="21"/>
      <c r="N2327" s="22">
        <f t="shared" si="2"/>
        <v>46206</v>
      </c>
      <c r="O2327" s="23">
        <f>'RESOLUCIONES EPG'!$N2327-'RESOLUCIONES EPG'!$D2327</f>
        <v>3789</v>
      </c>
    </row>
    <row r="2328" ht="16.5" customHeight="1">
      <c r="A2328" s="101" t="str">
        <f>'RESOLUCIONES 2015'!A4636:H4636</f>
        <v/>
      </c>
      <c r="B2328" s="59"/>
      <c r="C2328" s="16">
        <v>207.531335325642</v>
      </c>
      <c r="D2328" s="31">
        <v>42417.0</v>
      </c>
      <c r="E2328" s="26" t="s">
        <v>238</v>
      </c>
      <c r="F2328" s="31"/>
      <c r="G2328" s="26" t="s">
        <v>887</v>
      </c>
      <c r="H2328" s="68" t="s">
        <v>966</v>
      </c>
      <c r="I2328" s="28"/>
      <c r="J2328" s="21"/>
      <c r="K2328" s="21"/>
      <c r="L2328" s="21"/>
      <c r="M2328" s="21"/>
      <c r="N2328" s="22">
        <f t="shared" si="2"/>
        <v>46206</v>
      </c>
      <c r="O2328" s="23">
        <f>'RESOLUCIONES EPG'!$N2328-'RESOLUCIONES EPG'!$D2328</f>
        <v>3789</v>
      </c>
    </row>
    <row r="2329" ht="16.5" customHeight="1">
      <c r="A2329" s="102" t="str">
        <f>'RESOLUCIONES 2015'!A4637:H4637</f>
        <v/>
      </c>
      <c r="B2329" s="59"/>
      <c r="C2329" s="24">
        <v>207.455604788896</v>
      </c>
      <c r="D2329" s="31">
        <v>42417.0</v>
      </c>
      <c r="E2329" s="26" t="s">
        <v>967</v>
      </c>
      <c r="F2329" s="31"/>
      <c r="G2329" s="26" t="s">
        <v>887</v>
      </c>
      <c r="H2329" s="27"/>
      <c r="I2329" s="28"/>
      <c r="J2329" s="21"/>
      <c r="K2329" s="21"/>
      <c r="L2329" s="21"/>
      <c r="M2329" s="21"/>
      <c r="N2329" s="22">
        <f t="shared" si="2"/>
        <v>46206</v>
      </c>
      <c r="O2329" s="23">
        <f>'RESOLUCIONES EPG'!$N2329-'RESOLUCIONES EPG'!$D2329</f>
        <v>3789</v>
      </c>
    </row>
    <row r="2330" ht="16.5" customHeight="1">
      <c r="A2330" s="101" t="str">
        <f>'RESOLUCIONES 2015'!A4633:H4633</f>
        <v/>
      </c>
      <c r="B2330" s="59"/>
      <c r="C2330" s="24">
        <v>207.37987425215</v>
      </c>
      <c r="D2330" s="31">
        <v>42417.0</v>
      </c>
      <c r="E2330" s="26" t="s">
        <v>968</v>
      </c>
      <c r="F2330" s="69" t="s">
        <v>969</v>
      </c>
      <c r="G2330" s="26" t="s">
        <v>887</v>
      </c>
      <c r="H2330" s="27"/>
      <c r="I2330" s="28"/>
      <c r="J2330" s="21"/>
      <c r="K2330" s="21"/>
      <c r="L2330" s="21"/>
      <c r="M2330" s="21"/>
      <c r="N2330" s="22">
        <f t="shared" si="2"/>
        <v>46206</v>
      </c>
      <c r="O2330" s="23">
        <f>'RESOLUCIONES EPG'!$N2330-'RESOLUCIONES EPG'!$D2330</f>
        <v>3789</v>
      </c>
    </row>
    <row r="2331" ht="16.5" customHeight="1">
      <c r="A2331" s="103" t="str">
        <f>'RESOLUCIONES 2015'!A4635:H4635</f>
        <v/>
      </c>
      <c r="B2331" s="59"/>
      <c r="C2331" s="24">
        <v>207.304143715404</v>
      </c>
      <c r="D2331" s="31">
        <v>42417.0</v>
      </c>
      <c r="E2331" s="26" t="s">
        <v>940</v>
      </c>
      <c r="F2331" s="31"/>
      <c r="G2331" s="26" t="s">
        <v>851</v>
      </c>
      <c r="H2331" s="27"/>
      <c r="I2331" s="28"/>
      <c r="J2331" s="21"/>
      <c r="K2331" s="21"/>
      <c r="L2331" s="21"/>
      <c r="M2331" s="21"/>
      <c r="N2331" s="22">
        <f t="shared" si="2"/>
        <v>46206</v>
      </c>
      <c r="O2331" s="23">
        <f>'RESOLUCIONES EPG'!$N2331-'RESOLUCIONES EPG'!$D2331</f>
        <v>3789</v>
      </c>
    </row>
    <row r="2332" ht="16.5" customHeight="1">
      <c r="A2332" s="101" t="str">
        <f>'RESOLUCIONES 2015'!A4640:H4640</f>
        <v/>
      </c>
      <c r="B2332" s="59"/>
      <c r="C2332" s="16">
        <v>207.228413178658</v>
      </c>
      <c r="D2332" s="31">
        <v>42417.0</v>
      </c>
      <c r="E2332" s="31" t="s">
        <v>940</v>
      </c>
      <c r="F2332" s="31"/>
      <c r="G2332" s="26" t="s">
        <v>845</v>
      </c>
      <c r="H2332" s="27"/>
      <c r="I2332" s="28"/>
      <c r="J2332" s="21"/>
      <c r="K2332" s="21"/>
      <c r="L2332" s="21"/>
      <c r="M2332" s="21"/>
      <c r="N2332" s="22">
        <f t="shared" si="2"/>
        <v>46206</v>
      </c>
      <c r="O2332" s="23">
        <f>'RESOLUCIONES EPG'!$N2332-'RESOLUCIONES EPG'!$D2332</f>
        <v>3789</v>
      </c>
    </row>
    <row r="2333" ht="16.5" customHeight="1">
      <c r="A2333" s="102" t="str">
        <f>'RESOLUCIONES 2015'!A4639:H4639</f>
        <v/>
      </c>
      <c r="B2333" s="24"/>
      <c r="C2333" s="24">
        <v>207.152682641912</v>
      </c>
      <c r="D2333" s="31">
        <v>42417.0</v>
      </c>
      <c r="E2333" s="26" t="s">
        <v>970</v>
      </c>
      <c r="F2333" s="31"/>
      <c r="G2333" s="26" t="s">
        <v>887</v>
      </c>
      <c r="H2333" s="27"/>
      <c r="I2333" s="28"/>
      <c r="J2333" s="21"/>
      <c r="K2333" s="21"/>
      <c r="L2333" s="21"/>
      <c r="M2333" s="21"/>
      <c r="N2333" s="22">
        <f t="shared" si="2"/>
        <v>46206</v>
      </c>
      <c r="O2333" s="23">
        <f>'RESOLUCIONES EPG'!$N2333-'RESOLUCIONES EPG'!$D2333</f>
        <v>3789</v>
      </c>
    </row>
    <row r="2334" ht="16.5" customHeight="1">
      <c r="A2334" s="102" t="str">
        <f>'RESOLUCIONES 2015'!A4660:H4660</f>
        <v/>
      </c>
      <c r="B2334" s="59"/>
      <c r="C2334" s="24">
        <v>207.076952105166</v>
      </c>
      <c r="D2334" s="31">
        <v>42418.0</v>
      </c>
      <c r="E2334" s="26" t="s">
        <v>971</v>
      </c>
      <c r="F2334" s="31"/>
      <c r="G2334" s="26" t="s">
        <v>50</v>
      </c>
      <c r="H2334" s="27"/>
      <c r="I2334" s="28"/>
      <c r="J2334" s="21"/>
      <c r="K2334" s="21"/>
      <c r="L2334" s="21"/>
      <c r="M2334" s="21"/>
      <c r="N2334" s="22">
        <f t="shared" si="2"/>
        <v>46206</v>
      </c>
      <c r="O2334" s="23">
        <f>'RESOLUCIONES EPG'!$N2334-'RESOLUCIONES EPG'!$D2334</f>
        <v>3788</v>
      </c>
    </row>
    <row r="2335" ht="16.5" customHeight="1">
      <c r="A2335" s="101" t="str">
        <f>'RESOLUCIONES 2015'!A4650:H4650</f>
        <v/>
      </c>
      <c r="B2335" s="59"/>
      <c r="C2335" s="24">
        <v>207.00122156842</v>
      </c>
      <c r="D2335" s="31">
        <v>42419.0</v>
      </c>
      <c r="E2335" s="70" t="s">
        <v>784</v>
      </c>
      <c r="F2335" s="31"/>
      <c r="G2335" s="70" t="s">
        <v>21</v>
      </c>
      <c r="H2335" s="27"/>
      <c r="I2335" s="28"/>
      <c r="J2335" s="21"/>
      <c r="K2335" s="21"/>
      <c r="L2335" s="21"/>
      <c r="M2335" s="21"/>
      <c r="N2335" s="22">
        <f t="shared" si="2"/>
        <v>46206</v>
      </c>
      <c r="O2335" s="23">
        <f>'RESOLUCIONES EPG'!$N2335-'RESOLUCIONES EPG'!$D2335</f>
        <v>3787</v>
      </c>
    </row>
    <row r="2336" ht="16.5" customHeight="1">
      <c r="A2336" s="101" t="str">
        <f>'RESOLUCIONES 2015'!A4644:H4644</f>
        <v/>
      </c>
      <c r="B2336" s="59"/>
      <c r="C2336" s="16">
        <v>206.925491031673</v>
      </c>
      <c r="D2336" s="31">
        <v>42419.0</v>
      </c>
      <c r="E2336" s="64" t="s">
        <v>784</v>
      </c>
      <c r="F2336" s="31"/>
      <c r="G2336" s="26" t="s">
        <v>845</v>
      </c>
      <c r="H2336" s="50"/>
      <c r="I2336" s="71"/>
      <c r="J2336" s="21"/>
      <c r="K2336" s="21"/>
      <c r="L2336" s="21"/>
      <c r="M2336" s="21"/>
      <c r="N2336" s="22">
        <f t="shared" si="2"/>
        <v>46206</v>
      </c>
      <c r="O2336" s="23">
        <f>'RESOLUCIONES EPG'!$N2336-'RESOLUCIONES EPG'!$D2336</f>
        <v>3787</v>
      </c>
    </row>
    <row r="2337" ht="16.5" customHeight="1">
      <c r="A2337" s="101" t="str">
        <f>'RESOLUCIONES 2015'!A4651:H4651</f>
        <v/>
      </c>
      <c r="B2337" s="59"/>
      <c r="C2337" s="24">
        <v>206.849760494927</v>
      </c>
      <c r="D2337" s="31">
        <v>42419.0</v>
      </c>
      <c r="E2337" s="26" t="s">
        <v>972</v>
      </c>
      <c r="F2337" s="31"/>
      <c r="G2337" s="26" t="s">
        <v>887</v>
      </c>
      <c r="H2337" s="50"/>
      <c r="I2337" s="28"/>
      <c r="J2337" s="21"/>
      <c r="K2337" s="21"/>
      <c r="L2337" s="21"/>
      <c r="M2337" s="21"/>
      <c r="N2337" s="22">
        <f t="shared" si="2"/>
        <v>46206</v>
      </c>
      <c r="O2337" s="23">
        <f>'RESOLUCIONES EPG'!$N2337-'RESOLUCIONES EPG'!$D2337</f>
        <v>3787</v>
      </c>
    </row>
    <row r="2338" ht="16.5" customHeight="1">
      <c r="A2338" s="101" t="str">
        <f>'RESOLUCIONES 2015'!A4659:H4659</f>
        <v/>
      </c>
      <c r="B2338" s="24"/>
      <c r="C2338" s="24">
        <v>206.774029958181</v>
      </c>
      <c r="D2338" s="31">
        <v>42419.0</v>
      </c>
      <c r="E2338" s="26" t="s">
        <v>973</v>
      </c>
      <c r="F2338" s="31"/>
      <c r="G2338" s="26" t="s">
        <v>887</v>
      </c>
      <c r="H2338" s="50"/>
      <c r="I2338" s="28"/>
      <c r="J2338" s="21"/>
      <c r="K2338" s="21"/>
      <c r="L2338" s="21"/>
      <c r="M2338" s="21"/>
      <c r="N2338" s="22">
        <f t="shared" si="2"/>
        <v>46206</v>
      </c>
      <c r="O2338" s="23">
        <f>'RESOLUCIONES EPG'!$N2338-'RESOLUCIONES EPG'!$D2338</f>
        <v>3787</v>
      </c>
    </row>
    <row r="2339" ht="16.5" customHeight="1">
      <c r="A2339" s="101" t="str">
        <f>'RESOLUCIONES 2015'!A4648:H4648</f>
        <v/>
      </c>
      <c r="B2339" s="72"/>
      <c r="C2339" s="24">
        <v>206.698299421435</v>
      </c>
      <c r="D2339" s="31">
        <v>42422.0</v>
      </c>
      <c r="E2339" s="64" t="s">
        <v>974</v>
      </c>
      <c r="F2339" s="31"/>
      <c r="G2339" s="26" t="s">
        <v>975</v>
      </c>
      <c r="H2339" s="27"/>
      <c r="I2339" s="63" t="s">
        <v>976</v>
      </c>
      <c r="J2339" s="21"/>
      <c r="K2339" s="21"/>
      <c r="L2339" s="21"/>
      <c r="M2339" s="21"/>
      <c r="N2339" s="22">
        <f t="shared" si="2"/>
        <v>46206</v>
      </c>
      <c r="O2339" s="23">
        <f>'RESOLUCIONES EPG'!$N2339-'RESOLUCIONES EPG'!$D2339</f>
        <v>3784</v>
      </c>
    </row>
    <row r="2340" ht="16.5" customHeight="1">
      <c r="A2340" s="101" t="str">
        <f>'RESOLUCIONES 2015'!A4658:H4658</f>
        <v/>
      </c>
      <c r="B2340" s="72"/>
      <c r="C2340" s="16">
        <v>206.622568884689</v>
      </c>
      <c r="D2340" s="31">
        <v>42422.0</v>
      </c>
      <c r="E2340" s="26" t="s">
        <v>977</v>
      </c>
      <c r="F2340" s="31"/>
      <c r="G2340" s="26" t="s">
        <v>18</v>
      </c>
      <c r="H2340" s="27"/>
      <c r="I2340" s="63" t="s">
        <v>978</v>
      </c>
      <c r="J2340" s="21"/>
      <c r="K2340" s="21"/>
      <c r="L2340" s="21"/>
      <c r="M2340" s="21"/>
      <c r="N2340" s="22">
        <f t="shared" si="2"/>
        <v>46206</v>
      </c>
      <c r="O2340" s="23">
        <f>'RESOLUCIONES EPG'!$N2340-'RESOLUCIONES EPG'!$D2340</f>
        <v>3784</v>
      </c>
    </row>
    <row r="2341" ht="16.5" customHeight="1">
      <c r="A2341" s="102" t="str">
        <f>'RESOLUCIONES 2015'!A4649:H4649</f>
        <v/>
      </c>
      <c r="B2341" s="72"/>
      <c r="C2341" s="24">
        <v>206.546838347943</v>
      </c>
      <c r="D2341" s="31">
        <v>42422.0</v>
      </c>
      <c r="E2341" s="26" t="s">
        <v>979</v>
      </c>
      <c r="F2341" s="31"/>
      <c r="G2341" s="26" t="s">
        <v>18</v>
      </c>
      <c r="H2341" s="27" t="s">
        <v>980</v>
      </c>
      <c r="I2341" s="63" t="s">
        <v>981</v>
      </c>
      <c r="J2341" s="21"/>
      <c r="K2341" s="21"/>
      <c r="L2341" s="21"/>
      <c r="M2341" s="21"/>
      <c r="N2341" s="22">
        <f t="shared" si="2"/>
        <v>46206</v>
      </c>
      <c r="O2341" s="23">
        <f>'RESOLUCIONES EPG'!$N2341-'RESOLUCIONES EPG'!$D2341</f>
        <v>3784</v>
      </c>
    </row>
    <row r="2342" ht="16.5" customHeight="1">
      <c r="A2342" s="101" t="str">
        <f>'RESOLUCIONES 2015'!A4653:H4653</f>
        <v/>
      </c>
      <c r="B2342" s="72"/>
      <c r="C2342" s="24">
        <v>206.471107811197</v>
      </c>
      <c r="D2342" s="31">
        <v>42422.0</v>
      </c>
      <c r="E2342" s="26" t="s">
        <v>982</v>
      </c>
      <c r="F2342" s="31"/>
      <c r="G2342" s="26" t="s">
        <v>18</v>
      </c>
      <c r="H2342" s="27" t="s">
        <v>983</v>
      </c>
      <c r="I2342" s="63" t="s">
        <v>984</v>
      </c>
      <c r="J2342" s="21"/>
      <c r="K2342" s="21"/>
      <c r="L2342" s="21"/>
      <c r="M2342" s="21"/>
      <c r="N2342" s="22">
        <f t="shared" si="2"/>
        <v>46206</v>
      </c>
      <c r="O2342" s="23">
        <f>'RESOLUCIONES EPG'!$N2342-'RESOLUCIONES EPG'!$D2342</f>
        <v>3784</v>
      </c>
    </row>
    <row r="2343" ht="16.5" customHeight="1">
      <c r="A2343" s="101" t="str">
        <f>'RESOLUCIONES 2015'!A4647:H4647</f>
        <v/>
      </c>
      <c r="B2343" s="72"/>
      <c r="C2343" s="24">
        <v>206.395377274451</v>
      </c>
      <c r="D2343" s="31">
        <v>42422.0</v>
      </c>
      <c r="E2343" s="26" t="s">
        <v>985</v>
      </c>
      <c r="F2343" s="73" t="s">
        <v>986</v>
      </c>
      <c r="G2343" s="26" t="s">
        <v>18</v>
      </c>
      <c r="H2343" s="27"/>
      <c r="I2343" s="63" t="s">
        <v>987</v>
      </c>
      <c r="J2343" s="21"/>
      <c r="K2343" s="21"/>
      <c r="L2343" s="21"/>
      <c r="M2343" s="21"/>
      <c r="N2343" s="22">
        <f t="shared" si="2"/>
        <v>46206</v>
      </c>
      <c r="O2343" s="23">
        <f>'RESOLUCIONES EPG'!$N2343-'RESOLUCIONES EPG'!$D2343</f>
        <v>3784</v>
      </c>
    </row>
    <row r="2344" ht="16.5" customHeight="1">
      <c r="A2344" s="102" t="str">
        <f>'RESOLUCIONES 2015'!A4646:H4646</f>
        <v/>
      </c>
      <c r="B2344" s="72"/>
      <c r="C2344" s="16">
        <v>206.319646737705</v>
      </c>
      <c r="D2344" s="31">
        <v>42422.0</v>
      </c>
      <c r="E2344" s="26" t="s">
        <v>988</v>
      </c>
      <c r="F2344" s="31"/>
      <c r="G2344" s="26" t="s">
        <v>18</v>
      </c>
      <c r="H2344" s="27"/>
      <c r="I2344" s="63" t="s">
        <v>989</v>
      </c>
      <c r="J2344" s="21"/>
      <c r="K2344" s="21"/>
      <c r="L2344" s="21"/>
      <c r="M2344" s="21"/>
      <c r="N2344" s="22">
        <f t="shared" si="2"/>
        <v>46206</v>
      </c>
      <c r="O2344" s="23">
        <f>'RESOLUCIONES EPG'!$N2344-'RESOLUCIONES EPG'!$D2344</f>
        <v>3784</v>
      </c>
    </row>
    <row r="2345" ht="16.5" customHeight="1">
      <c r="A2345" s="102" t="str">
        <f>'RESOLUCIONES 2015'!A4654:H4654</f>
        <v/>
      </c>
      <c r="B2345" s="59"/>
      <c r="C2345" s="24">
        <v>206.243916200959</v>
      </c>
      <c r="D2345" s="31">
        <v>42423.0</v>
      </c>
      <c r="E2345" s="26" t="s">
        <v>990</v>
      </c>
      <c r="F2345" s="31"/>
      <c r="G2345" s="26" t="s">
        <v>991</v>
      </c>
      <c r="H2345" s="27"/>
      <c r="I2345" s="28"/>
      <c r="J2345" s="21"/>
      <c r="K2345" s="21"/>
      <c r="L2345" s="21"/>
      <c r="M2345" s="21"/>
      <c r="N2345" s="22">
        <f t="shared" si="2"/>
        <v>46206</v>
      </c>
      <c r="O2345" s="23">
        <f>'RESOLUCIONES EPG'!$N2345-'RESOLUCIONES EPG'!$D2345</f>
        <v>3783</v>
      </c>
    </row>
    <row r="2346" ht="16.5" customHeight="1">
      <c r="A2346" s="102" t="str">
        <f>'RESOLUCIONES 2015'!A4656:H4656</f>
        <v/>
      </c>
      <c r="B2346" s="59"/>
      <c r="C2346" s="24">
        <v>206.168185664213</v>
      </c>
      <c r="D2346" s="31">
        <v>42423.0</v>
      </c>
      <c r="E2346" s="26" t="s">
        <v>992</v>
      </c>
      <c r="F2346" s="31"/>
      <c r="G2346" s="26" t="s">
        <v>887</v>
      </c>
      <c r="H2346" s="27"/>
      <c r="I2346" s="28"/>
      <c r="J2346" s="21"/>
      <c r="K2346" s="21"/>
      <c r="L2346" s="21"/>
      <c r="M2346" s="21"/>
      <c r="N2346" s="22">
        <f t="shared" si="2"/>
        <v>46206</v>
      </c>
      <c r="O2346" s="23">
        <f>'RESOLUCIONES EPG'!$N2346-'RESOLUCIONES EPG'!$D2346</f>
        <v>3783</v>
      </c>
    </row>
    <row r="2347" ht="16.5" customHeight="1">
      <c r="A2347" s="102" t="str">
        <f>'RESOLUCIONES 2015'!A4655:H4655</f>
        <v/>
      </c>
      <c r="B2347" s="59"/>
      <c r="C2347" s="24">
        <v>206.092455127467</v>
      </c>
      <c r="D2347" s="31">
        <v>42424.0</v>
      </c>
      <c r="E2347" s="26" t="s">
        <v>993</v>
      </c>
      <c r="F2347" s="31"/>
      <c r="G2347" s="26" t="s">
        <v>994</v>
      </c>
      <c r="H2347" s="27"/>
      <c r="I2347" s="28"/>
      <c r="J2347" s="21"/>
      <c r="K2347" s="21"/>
      <c r="L2347" s="21"/>
      <c r="M2347" s="21"/>
      <c r="N2347" s="22">
        <f t="shared" si="2"/>
        <v>46206</v>
      </c>
      <c r="O2347" s="23">
        <f>'RESOLUCIONES EPG'!$N2347-'RESOLUCIONES EPG'!$D2347</f>
        <v>3782</v>
      </c>
    </row>
    <row r="2348" ht="16.5" customHeight="1">
      <c r="A2348" s="101" t="str">
        <f>'RESOLUCIONES 2015'!A4645:H4645</f>
        <v/>
      </c>
      <c r="B2348" s="59"/>
      <c r="C2348" s="16">
        <v>206.016724590721</v>
      </c>
      <c r="D2348" s="31">
        <v>42424.0</v>
      </c>
      <c r="E2348" s="26" t="s">
        <v>995</v>
      </c>
      <c r="F2348" s="31"/>
      <c r="G2348" s="26" t="s">
        <v>887</v>
      </c>
      <c r="H2348" s="27"/>
      <c r="I2348" s="28"/>
      <c r="J2348" s="21"/>
      <c r="K2348" s="21"/>
      <c r="L2348" s="21"/>
      <c r="M2348" s="21"/>
      <c r="N2348" s="22">
        <f t="shared" si="2"/>
        <v>46206</v>
      </c>
      <c r="O2348" s="23">
        <f>'RESOLUCIONES EPG'!$N2348-'RESOLUCIONES EPG'!$D2348</f>
        <v>3782</v>
      </c>
    </row>
    <row r="2349" ht="16.5" customHeight="1">
      <c r="A2349" s="101" t="str">
        <f>'RESOLUCIONES 2015'!A4657:H4657</f>
        <v/>
      </c>
      <c r="B2349" s="59"/>
      <c r="C2349" s="24">
        <v>205.940994053975</v>
      </c>
      <c r="D2349" s="31">
        <v>42424.0</v>
      </c>
      <c r="E2349" s="26" t="s">
        <v>996</v>
      </c>
      <c r="F2349" s="31"/>
      <c r="G2349" s="26" t="s">
        <v>887</v>
      </c>
      <c r="H2349" s="27"/>
      <c r="I2349" s="28"/>
      <c r="J2349" s="21"/>
      <c r="K2349" s="21"/>
      <c r="L2349" s="21"/>
      <c r="M2349" s="21"/>
      <c r="N2349" s="22">
        <f t="shared" si="2"/>
        <v>46206</v>
      </c>
      <c r="O2349" s="23">
        <f>'RESOLUCIONES EPG'!$N2349-'RESOLUCIONES EPG'!$D2349</f>
        <v>3782</v>
      </c>
    </row>
    <row r="2350" ht="16.5" customHeight="1">
      <c r="A2350" s="101" t="str">
        <f>'RESOLUCIONES 2015'!A4652:H4652</f>
        <v/>
      </c>
      <c r="B2350" s="24"/>
      <c r="C2350" s="24">
        <v>205.865263517229</v>
      </c>
      <c r="D2350" s="31">
        <v>42424.0</v>
      </c>
      <c r="E2350" s="26" t="s">
        <v>997</v>
      </c>
      <c r="F2350" s="31"/>
      <c r="G2350" s="26" t="s">
        <v>887</v>
      </c>
      <c r="H2350" s="27"/>
      <c r="I2350" s="28"/>
      <c r="J2350" s="21"/>
      <c r="K2350" s="21"/>
      <c r="L2350" s="21"/>
      <c r="M2350" s="21"/>
      <c r="N2350" s="22">
        <f t="shared" si="2"/>
        <v>46206</v>
      </c>
      <c r="O2350" s="23">
        <f>'RESOLUCIONES EPG'!$N2350-'RESOLUCIONES EPG'!$D2350</f>
        <v>3782</v>
      </c>
    </row>
    <row r="2351" ht="16.5" customHeight="1">
      <c r="A2351" s="101" t="str">
        <f>'RESOLUCIONES 2015'!A4661:H4661</f>
        <v/>
      </c>
      <c r="B2351" s="24"/>
      <c r="C2351" s="24">
        <v>205.789532980483</v>
      </c>
      <c r="D2351" s="31">
        <v>42424.0</v>
      </c>
      <c r="E2351" s="26" t="s">
        <v>925</v>
      </c>
      <c r="F2351" s="31"/>
      <c r="G2351" s="26" t="s">
        <v>998</v>
      </c>
      <c r="H2351" s="27"/>
      <c r="I2351" s="28"/>
      <c r="J2351" s="21"/>
      <c r="K2351" s="21"/>
      <c r="L2351" s="21"/>
      <c r="M2351" s="21"/>
      <c r="N2351" s="22">
        <f t="shared" si="2"/>
        <v>46206</v>
      </c>
      <c r="O2351" s="23">
        <f>'RESOLUCIONES EPG'!$N2351-'RESOLUCIONES EPG'!$D2351</f>
        <v>3782</v>
      </c>
    </row>
    <row r="2352" ht="16.5" customHeight="1">
      <c r="A2352" s="101" t="str">
        <f>'RESOLUCIONES 2015'!A4662:H4662</f>
        <v/>
      </c>
      <c r="B2352" s="59"/>
      <c r="C2352" s="16">
        <v>205.713802443737</v>
      </c>
      <c r="D2352" s="31">
        <v>42424.0</v>
      </c>
      <c r="E2352" s="26" t="s">
        <v>999</v>
      </c>
      <c r="F2352" s="31"/>
      <c r="G2352" s="26" t="s">
        <v>887</v>
      </c>
      <c r="H2352" s="27"/>
      <c r="I2352" s="28"/>
      <c r="J2352" s="21"/>
      <c r="K2352" s="21"/>
      <c r="L2352" s="21"/>
      <c r="M2352" s="21"/>
      <c r="N2352" s="22">
        <f t="shared" si="2"/>
        <v>46206</v>
      </c>
      <c r="O2352" s="23">
        <f>'RESOLUCIONES EPG'!$N2352-'RESOLUCIONES EPG'!$D2352</f>
        <v>3782</v>
      </c>
    </row>
    <row r="2353" ht="16.5" customHeight="1">
      <c r="A2353" s="58" t="str">
        <f>'RESOLUCIONES 2015'!A4665:H4665</f>
        <v/>
      </c>
      <c r="B2353" s="59"/>
      <c r="C2353" s="24">
        <v>205.638071906991</v>
      </c>
      <c r="D2353" s="31">
        <v>42424.0</v>
      </c>
      <c r="E2353" s="26" t="s">
        <v>2246</v>
      </c>
      <c r="F2353" s="31"/>
      <c r="G2353" s="26" t="s">
        <v>1001</v>
      </c>
      <c r="H2353" s="27"/>
      <c r="I2353" s="28"/>
      <c r="J2353" s="21"/>
      <c r="K2353" s="21"/>
      <c r="L2353" s="21"/>
      <c r="M2353" s="21"/>
      <c r="N2353" s="22">
        <f t="shared" si="2"/>
        <v>46206</v>
      </c>
      <c r="O2353" s="23">
        <f>'RESOLUCIONES EPG'!$N2353-'RESOLUCIONES EPG'!$D2353</f>
        <v>3782</v>
      </c>
    </row>
    <row r="2354" ht="16.5" customHeight="1">
      <c r="A2354" s="102" t="str">
        <f>'RESOLUCIONES 2015'!A4663:H4663</f>
        <v/>
      </c>
      <c r="B2354" s="59"/>
      <c r="C2354" s="24">
        <v>205.562341370244</v>
      </c>
      <c r="D2354" s="31">
        <v>42424.0</v>
      </c>
      <c r="E2354" s="26" t="s">
        <v>331</v>
      </c>
      <c r="F2354" s="31"/>
      <c r="G2354" s="26" t="s">
        <v>89</v>
      </c>
      <c r="H2354" s="27" t="s">
        <v>849</v>
      </c>
      <c r="I2354" s="28"/>
      <c r="J2354" s="21"/>
      <c r="K2354" s="21"/>
      <c r="L2354" s="21"/>
      <c r="M2354" s="21"/>
      <c r="N2354" s="22">
        <f t="shared" si="2"/>
        <v>46206</v>
      </c>
      <c r="O2354" s="23">
        <f>'RESOLUCIONES EPG'!$N2354-'RESOLUCIONES EPG'!$D2354</f>
        <v>3782</v>
      </c>
    </row>
    <row r="2355" ht="16.5" customHeight="1">
      <c r="A2355" s="102" t="str">
        <f>'RESOLUCIONES 2015'!A4664:H4664</f>
        <v/>
      </c>
      <c r="B2355" s="59"/>
      <c r="C2355" s="24">
        <v>205.486610833498</v>
      </c>
      <c r="D2355" s="31">
        <v>42426.0</v>
      </c>
      <c r="E2355" s="26" t="s">
        <v>1002</v>
      </c>
      <c r="F2355" s="31"/>
      <c r="G2355" s="26" t="s">
        <v>994</v>
      </c>
      <c r="H2355" s="27"/>
      <c r="I2355" s="63" t="s">
        <v>1003</v>
      </c>
      <c r="J2355" s="21"/>
      <c r="K2355" s="21"/>
      <c r="L2355" s="21"/>
      <c r="M2355" s="21"/>
      <c r="N2355" s="22">
        <f t="shared" si="2"/>
        <v>46206</v>
      </c>
      <c r="O2355" s="23">
        <f>'RESOLUCIONES EPG'!$N2355-'RESOLUCIONES EPG'!$D2355</f>
        <v>3780</v>
      </c>
    </row>
    <row r="2356" ht="16.5" customHeight="1">
      <c r="A2356" s="58" t="str">
        <f>'RESOLUCIONES 2015'!A4668:H4668</f>
        <v/>
      </c>
      <c r="B2356" s="59"/>
      <c r="C2356" s="16">
        <v>205.410880296752</v>
      </c>
      <c r="D2356" s="31">
        <v>42426.0</v>
      </c>
      <c r="E2356" s="26" t="s">
        <v>1004</v>
      </c>
      <c r="F2356" s="31"/>
      <c r="G2356" s="26" t="s">
        <v>887</v>
      </c>
      <c r="H2356" s="27"/>
      <c r="I2356" s="63" t="s">
        <v>1005</v>
      </c>
      <c r="J2356" s="21"/>
      <c r="K2356" s="21"/>
      <c r="L2356" s="21"/>
      <c r="M2356" s="21"/>
      <c r="N2356" s="22">
        <f t="shared" si="2"/>
        <v>46206</v>
      </c>
      <c r="O2356" s="23">
        <f>'RESOLUCIONES EPG'!$N2356-'RESOLUCIONES EPG'!$D2356</f>
        <v>3780</v>
      </c>
    </row>
    <row r="2357" ht="16.5" customHeight="1">
      <c r="A2357" s="58" t="str">
        <f>'RESOLUCIONES 2015'!A4670:H4670</f>
        <v/>
      </c>
      <c r="B2357" s="24"/>
      <c r="C2357" s="24">
        <v>205.335149760006</v>
      </c>
      <c r="D2357" s="31">
        <v>42426.0</v>
      </c>
      <c r="E2357" s="26" t="s">
        <v>1006</v>
      </c>
      <c r="F2357" s="74" t="s">
        <v>1007</v>
      </c>
      <c r="G2357" s="26" t="s">
        <v>994</v>
      </c>
      <c r="H2357" s="27"/>
      <c r="I2357" s="63" t="s">
        <v>1008</v>
      </c>
      <c r="J2357" s="21"/>
      <c r="K2357" s="21"/>
      <c r="L2357" s="21"/>
      <c r="M2357" s="21"/>
      <c r="N2357" s="22">
        <f t="shared" si="2"/>
        <v>46206</v>
      </c>
      <c r="O2357" s="23">
        <f>'RESOLUCIONES EPG'!$N2357-'RESOLUCIONES EPG'!$D2357</f>
        <v>3780</v>
      </c>
    </row>
    <row r="2358" ht="16.5" customHeight="1">
      <c r="A2358" s="103" t="str">
        <f>'RESOLUCIONES 2015'!A4671:H4671</f>
        <v/>
      </c>
      <c r="B2358" s="59"/>
      <c r="C2358" s="24">
        <v>205.25941922326</v>
      </c>
      <c r="D2358" s="31">
        <v>42426.0</v>
      </c>
      <c r="E2358" s="26" t="s">
        <v>1009</v>
      </c>
      <c r="F2358" s="31"/>
      <c r="G2358" s="26" t="s">
        <v>887</v>
      </c>
      <c r="H2358" s="27"/>
      <c r="I2358" s="63" t="s">
        <v>1010</v>
      </c>
      <c r="J2358" s="21"/>
      <c r="K2358" s="21"/>
      <c r="L2358" s="21"/>
      <c r="M2358" s="21"/>
      <c r="N2358" s="22">
        <f t="shared" si="2"/>
        <v>46206</v>
      </c>
      <c r="O2358" s="23">
        <f>'RESOLUCIONES EPG'!$N2358-'RESOLUCIONES EPG'!$D2358</f>
        <v>3780</v>
      </c>
    </row>
    <row r="2359" ht="16.5" customHeight="1">
      <c r="A2359" s="58" t="str">
        <f>'RESOLUCIONES 2015'!A4673:H4673</f>
        <v/>
      </c>
      <c r="B2359" s="59"/>
      <c r="C2359" s="24">
        <v>205.183688686514</v>
      </c>
      <c r="D2359" s="31">
        <v>42429.0</v>
      </c>
      <c r="E2359" s="26" t="s">
        <v>915</v>
      </c>
      <c r="F2359" s="31"/>
      <c r="G2359" s="26" t="s">
        <v>887</v>
      </c>
      <c r="H2359" s="27"/>
      <c r="I2359" s="63" t="s">
        <v>1011</v>
      </c>
      <c r="J2359" s="21"/>
      <c r="K2359" s="21"/>
      <c r="L2359" s="21"/>
      <c r="M2359" s="21"/>
      <c r="N2359" s="22">
        <f t="shared" si="2"/>
        <v>46206</v>
      </c>
      <c r="O2359" s="23">
        <f>'RESOLUCIONES EPG'!$N2359-'RESOLUCIONES EPG'!$D2359</f>
        <v>3777</v>
      </c>
    </row>
    <row r="2360" ht="16.5" customHeight="1">
      <c r="A2360" s="58" t="str">
        <f>'RESOLUCIONES 2015'!A4669:H4669</f>
        <v/>
      </c>
      <c r="B2360" s="59"/>
      <c r="C2360" s="16">
        <v>205.107958149768</v>
      </c>
      <c r="D2360" s="31">
        <v>42429.0</v>
      </c>
      <c r="E2360" s="26" t="s">
        <v>17</v>
      </c>
      <c r="F2360" s="31"/>
      <c r="G2360" s="26" t="s">
        <v>1012</v>
      </c>
      <c r="H2360" s="27"/>
      <c r="I2360" s="63" t="s">
        <v>1013</v>
      </c>
      <c r="J2360" s="21"/>
      <c r="K2360" s="21"/>
      <c r="L2360" s="21"/>
      <c r="M2360" s="21"/>
      <c r="N2360" s="22">
        <f t="shared" si="2"/>
        <v>46206</v>
      </c>
      <c r="O2360" s="23">
        <f>'RESOLUCIONES EPG'!$N2360-'RESOLUCIONES EPG'!$D2360</f>
        <v>3777</v>
      </c>
    </row>
    <row r="2361" ht="16.5" customHeight="1">
      <c r="A2361" s="103" t="str">
        <f>'RESOLUCIONES 2015'!A4672:H4672</f>
        <v/>
      </c>
      <c r="B2361" s="59"/>
      <c r="C2361" s="24">
        <v>205.032227613022</v>
      </c>
      <c r="D2361" s="31">
        <v>42429.0</v>
      </c>
      <c r="E2361" s="26" t="s">
        <v>1014</v>
      </c>
      <c r="F2361" s="31"/>
      <c r="G2361" s="26" t="s">
        <v>887</v>
      </c>
      <c r="H2361" s="27"/>
      <c r="I2361" s="63" t="s">
        <v>1015</v>
      </c>
      <c r="J2361" s="21"/>
      <c r="K2361" s="21"/>
      <c r="L2361" s="21"/>
      <c r="M2361" s="21"/>
      <c r="N2361" s="22">
        <f t="shared" si="2"/>
        <v>46206</v>
      </c>
      <c r="O2361" s="23">
        <f>'RESOLUCIONES EPG'!$N2361-'RESOLUCIONES EPG'!$D2361</f>
        <v>3777</v>
      </c>
    </row>
    <row r="2362" ht="16.5" customHeight="1">
      <c r="A2362" s="58" t="str">
        <f>'RESOLUCIONES 2015'!A4667:H4667</f>
        <v/>
      </c>
      <c r="B2362" s="59"/>
      <c r="C2362" s="24">
        <v>204.956497076276</v>
      </c>
      <c r="D2362" s="31">
        <v>42429.0</v>
      </c>
      <c r="E2362" s="26" t="s">
        <v>1016</v>
      </c>
      <c r="F2362" s="31"/>
      <c r="G2362" s="26" t="s">
        <v>887</v>
      </c>
      <c r="H2362" s="27"/>
      <c r="I2362" s="63" t="s">
        <v>1017</v>
      </c>
      <c r="J2362" s="21"/>
      <c r="K2362" s="21"/>
      <c r="L2362" s="21"/>
      <c r="M2362" s="21"/>
      <c r="N2362" s="22">
        <f t="shared" si="2"/>
        <v>46206</v>
      </c>
      <c r="O2362" s="23">
        <f>'RESOLUCIONES EPG'!$N2362-'RESOLUCIONES EPG'!$D2362</f>
        <v>3777</v>
      </c>
    </row>
    <row r="2363" ht="16.5" customHeight="1">
      <c r="A2363" s="101" t="str">
        <f>'RESOLUCIONES 2015'!A4666:H4666</f>
        <v/>
      </c>
      <c r="B2363" s="59"/>
      <c r="C2363" s="24">
        <v>204.88076653953</v>
      </c>
      <c r="D2363" s="31">
        <v>42429.0</v>
      </c>
      <c r="E2363" s="26" t="s">
        <v>1018</v>
      </c>
      <c r="F2363" s="31"/>
      <c r="G2363" s="26" t="s">
        <v>887</v>
      </c>
      <c r="H2363" s="27"/>
      <c r="I2363" s="63" t="s">
        <v>1019</v>
      </c>
      <c r="J2363" s="21"/>
      <c r="K2363" s="21"/>
      <c r="L2363" s="21"/>
      <c r="M2363" s="21"/>
      <c r="N2363" s="22">
        <f t="shared" si="2"/>
        <v>46206</v>
      </c>
      <c r="O2363" s="23">
        <f>'RESOLUCIONES EPG'!$N2363-'RESOLUCIONES EPG'!$D2363</f>
        <v>3777</v>
      </c>
    </row>
    <row r="2364" ht="16.5" customHeight="1">
      <c r="A2364" s="102" t="str">
        <f>'RESOLUCIONES 2015'!A4679:H4679</f>
        <v/>
      </c>
      <c r="B2364" s="59"/>
      <c r="C2364" s="16">
        <v>204.805036002784</v>
      </c>
      <c r="D2364" s="31">
        <v>42461.0</v>
      </c>
      <c r="E2364" s="26" t="s">
        <v>807</v>
      </c>
      <c r="F2364" s="31"/>
      <c r="G2364" s="26" t="s">
        <v>577</v>
      </c>
      <c r="H2364" s="27"/>
      <c r="I2364" s="28"/>
      <c r="J2364" s="21"/>
      <c r="K2364" s="21"/>
      <c r="L2364" s="21"/>
      <c r="M2364" s="21"/>
      <c r="N2364" s="22">
        <f t="shared" si="2"/>
        <v>46206</v>
      </c>
      <c r="O2364" s="23">
        <f>'RESOLUCIONES EPG'!$N2364-'RESOLUCIONES EPG'!$D2364</f>
        <v>3745</v>
      </c>
    </row>
    <row r="2365" ht="16.5" customHeight="1">
      <c r="A2365" s="58" t="str">
        <f>'RESOLUCIONES 2015'!A4674:H4674</f>
        <v/>
      </c>
      <c r="B2365" s="59"/>
      <c r="C2365" s="24">
        <v>204.729305466038</v>
      </c>
      <c r="D2365" s="31">
        <v>42461.0</v>
      </c>
      <c r="E2365" s="26" t="s">
        <v>973</v>
      </c>
      <c r="F2365" s="31"/>
      <c r="G2365" s="26" t="s">
        <v>1020</v>
      </c>
      <c r="H2365" s="27"/>
      <c r="I2365" s="28"/>
      <c r="J2365" s="21"/>
      <c r="K2365" s="21"/>
      <c r="L2365" s="21"/>
      <c r="M2365" s="21"/>
      <c r="N2365" s="22">
        <f t="shared" si="2"/>
        <v>46206</v>
      </c>
      <c r="O2365" s="23">
        <f>'RESOLUCIONES EPG'!$N2365-'RESOLUCIONES EPG'!$D2365</f>
        <v>3745</v>
      </c>
    </row>
    <row r="2366" ht="16.5" customHeight="1">
      <c r="A2366" s="103" t="str">
        <f>'RESOLUCIONES 2015'!A4675:H4675</f>
        <v/>
      </c>
      <c r="B2366" s="59"/>
      <c r="C2366" s="24">
        <v>204.653574929292</v>
      </c>
      <c r="D2366" s="31">
        <v>42461.0</v>
      </c>
      <c r="E2366" s="26" t="s">
        <v>1021</v>
      </c>
      <c r="F2366" s="31"/>
      <c r="G2366" s="26" t="s">
        <v>1022</v>
      </c>
      <c r="H2366" s="27"/>
      <c r="I2366" s="28"/>
      <c r="J2366" s="21"/>
      <c r="K2366" s="21"/>
      <c r="L2366" s="21"/>
      <c r="M2366" s="21"/>
      <c r="N2366" s="22">
        <f t="shared" si="2"/>
        <v>46206</v>
      </c>
      <c r="O2366" s="23">
        <f>'RESOLUCIONES EPG'!$N2366-'RESOLUCIONES EPG'!$D2366</f>
        <v>3745</v>
      </c>
    </row>
    <row r="2367" ht="16.5" customHeight="1">
      <c r="A2367" s="101" t="str">
        <f>'RESOLUCIONES 2015'!A4678:H4678</f>
        <v/>
      </c>
      <c r="B2367" s="75"/>
      <c r="C2367" s="24">
        <v>204.577844392546</v>
      </c>
      <c r="D2367" s="31">
        <v>42461.0</v>
      </c>
      <c r="E2367" s="33" t="s">
        <v>1023</v>
      </c>
      <c r="F2367" s="31"/>
      <c r="G2367" s="26" t="s">
        <v>887</v>
      </c>
      <c r="H2367" s="27"/>
      <c r="I2367" s="28"/>
      <c r="J2367" s="21"/>
      <c r="K2367" s="21"/>
      <c r="L2367" s="21"/>
      <c r="M2367" s="21"/>
      <c r="N2367" s="22">
        <f t="shared" si="2"/>
        <v>46206</v>
      </c>
      <c r="O2367" s="23">
        <f>'RESOLUCIONES EPG'!$N2367-'RESOLUCIONES EPG'!$D2367</f>
        <v>3745</v>
      </c>
    </row>
    <row r="2368" ht="16.5" customHeight="1">
      <c r="A2368" s="58" t="str">
        <f>'RESOLUCIONES 2015'!A4677:H4677</f>
        <v/>
      </c>
      <c r="B2368" s="59"/>
      <c r="C2368" s="16">
        <v>204.5021138558</v>
      </c>
      <c r="D2368" s="31">
        <v>42461.0</v>
      </c>
      <c r="E2368" s="26" t="s">
        <v>1023</v>
      </c>
      <c r="F2368" s="31"/>
      <c r="G2368" s="26" t="s">
        <v>1020</v>
      </c>
      <c r="H2368" s="27"/>
      <c r="I2368" s="28"/>
      <c r="J2368" s="21"/>
      <c r="K2368" s="21"/>
      <c r="L2368" s="21"/>
      <c r="M2368" s="21"/>
      <c r="N2368" s="22">
        <f t="shared" si="2"/>
        <v>46206</v>
      </c>
      <c r="O2368" s="23">
        <f>'RESOLUCIONES EPG'!$N2368-'RESOLUCIONES EPG'!$D2368</f>
        <v>3745</v>
      </c>
    </row>
    <row r="2369" ht="16.5" customHeight="1">
      <c r="A2369" s="103" t="str">
        <f>'RESOLUCIONES 2015'!A4676:H4676</f>
        <v/>
      </c>
      <c r="B2369" s="59"/>
      <c r="C2369" s="24">
        <v>204.426383319054</v>
      </c>
      <c r="D2369" s="31">
        <v>42461.0</v>
      </c>
      <c r="E2369" s="26" t="s">
        <v>919</v>
      </c>
      <c r="F2369" s="31"/>
      <c r="G2369" s="26" t="s">
        <v>1020</v>
      </c>
      <c r="H2369" s="27"/>
      <c r="I2369" s="28"/>
      <c r="J2369" s="21"/>
      <c r="K2369" s="21"/>
      <c r="L2369" s="21"/>
      <c r="M2369" s="21"/>
      <c r="N2369" s="22">
        <f t="shared" si="2"/>
        <v>46206</v>
      </c>
      <c r="O2369" s="23">
        <f>'RESOLUCIONES EPG'!$N2369-'RESOLUCIONES EPG'!$D2369</f>
        <v>3745</v>
      </c>
    </row>
    <row r="2370" ht="16.5" customHeight="1">
      <c r="A2370" s="101" t="str">
        <f>'RESOLUCIONES 2015'!A4681:H4681</f>
        <v/>
      </c>
      <c r="B2370" s="59"/>
      <c r="C2370" s="24">
        <v>204.350652782308</v>
      </c>
      <c r="D2370" s="31">
        <v>42461.0</v>
      </c>
      <c r="E2370" s="26" t="s">
        <v>322</v>
      </c>
      <c r="F2370" s="31"/>
      <c r="G2370" s="26" t="s">
        <v>1020</v>
      </c>
      <c r="H2370" s="27"/>
      <c r="I2370" s="28"/>
      <c r="J2370" s="21"/>
      <c r="K2370" s="21"/>
      <c r="L2370" s="21"/>
      <c r="M2370" s="21"/>
      <c r="N2370" s="22">
        <f t="shared" si="2"/>
        <v>46206</v>
      </c>
      <c r="O2370" s="23">
        <f>'RESOLUCIONES EPG'!$N2370-'RESOLUCIONES EPG'!$D2370</f>
        <v>3745</v>
      </c>
    </row>
    <row r="2371" ht="16.5" customHeight="1">
      <c r="A2371" s="102" t="str">
        <f>'RESOLUCIONES 2015'!A4680:H4680</f>
        <v/>
      </c>
      <c r="B2371" s="59"/>
      <c r="C2371" s="24">
        <v>204.274922245561</v>
      </c>
      <c r="D2371" s="31">
        <v>42461.0</v>
      </c>
      <c r="E2371" s="64" t="s">
        <v>454</v>
      </c>
      <c r="F2371" s="35" t="s">
        <v>455</v>
      </c>
      <c r="G2371" s="64" t="s">
        <v>1020</v>
      </c>
      <c r="H2371" s="50"/>
      <c r="I2371" s="71"/>
      <c r="J2371" s="21"/>
      <c r="K2371" s="21"/>
      <c r="L2371" s="21"/>
      <c r="M2371" s="21"/>
      <c r="N2371" s="22">
        <f t="shared" si="2"/>
        <v>46206</v>
      </c>
      <c r="O2371" s="23">
        <f>'RESOLUCIONES EPG'!$N2371-'RESOLUCIONES EPG'!$D2371</f>
        <v>3745</v>
      </c>
    </row>
    <row r="2372" ht="16.5" customHeight="1">
      <c r="A2372" s="101" t="str">
        <f>'RESOLUCIONES 2015'!A4682:H4682</f>
        <v/>
      </c>
      <c r="B2372" s="59"/>
      <c r="C2372" s="16">
        <v>204.199191708815</v>
      </c>
      <c r="D2372" s="31">
        <v>42462.0</v>
      </c>
      <c r="E2372" s="26" t="s">
        <v>1024</v>
      </c>
      <c r="F2372" s="73" t="s">
        <v>1025</v>
      </c>
      <c r="G2372" s="26" t="s">
        <v>1020</v>
      </c>
      <c r="H2372" s="27"/>
      <c r="I2372" s="28"/>
      <c r="J2372" s="21"/>
      <c r="K2372" s="21"/>
      <c r="L2372" s="21"/>
      <c r="M2372" s="21"/>
      <c r="N2372" s="22">
        <f t="shared" si="2"/>
        <v>46206</v>
      </c>
      <c r="O2372" s="23">
        <f>'RESOLUCIONES EPG'!$N2372-'RESOLUCIONES EPG'!$D2372</f>
        <v>3744</v>
      </c>
    </row>
    <row r="2373" ht="16.5" customHeight="1">
      <c r="A2373" s="58" t="str">
        <f>'RESOLUCIONES 2015'!A4684:H4684</f>
        <v/>
      </c>
      <c r="B2373" s="59"/>
      <c r="C2373" s="24">
        <v>204.123461172069</v>
      </c>
      <c r="D2373" s="31">
        <v>42462.0</v>
      </c>
      <c r="E2373" s="26" t="s">
        <v>912</v>
      </c>
      <c r="F2373" s="31"/>
      <c r="G2373" s="26" t="s">
        <v>1020</v>
      </c>
      <c r="H2373" s="27"/>
      <c r="I2373" s="28"/>
      <c r="J2373" s="21"/>
      <c r="K2373" s="21"/>
      <c r="L2373" s="21"/>
      <c r="M2373" s="21"/>
      <c r="N2373" s="22">
        <f t="shared" si="2"/>
        <v>46206</v>
      </c>
      <c r="O2373" s="23">
        <f>'RESOLUCIONES EPG'!$N2373-'RESOLUCIONES EPG'!$D2373</f>
        <v>3744</v>
      </c>
    </row>
    <row r="2374" ht="16.5" customHeight="1">
      <c r="A2374" s="103" t="str">
        <f>'RESOLUCIONES 2015'!A4689:H4689</f>
        <v/>
      </c>
      <c r="B2374" s="59"/>
      <c r="C2374" s="24">
        <v>204.047730635323</v>
      </c>
      <c r="D2374" s="31">
        <v>42465.0</v>
      </c>
      <c r="E2374" s="26" t="s">
        <v>1026</v>
      </c>
      <c r="F2374" s="31"/>
      <c r="G2374" s="26" t="s">
        <v>1027</v>
      </c>
      <c r="H2374" s="27"/>
      <c r="I2374" s="28"/>
      <c r="J2374" s="21"/>
      <c r="K2374" s="21"/>
      <c r="L2374" s="21"/>
      <c r="M2374" s="21"/>
      <c r="N2374" s="22">
        <f t="shared" si="2"/>
        <v>46206</v>
      </c>
      <c r="O2374" s="23">
        <f>'RESOLUCIONES EPG'!$N2374-'RESOLUCIONES EPG'!$D2374</f>
        <v>3741</v>
      </c>
    </row>
    <row r="2375" ht="16.5" customHeight="1">
      <c r="A2375" s="101" t="str">
        <f>'RESOLUCIONES 2015'!A4694:H4694</f>
        <v/>
      </c>
      <c r="B2375" s="59"/>
      <c r="C2375" s="24">
        <v>203.972000098577</v>
      </c>
      <c r="D2375" s="31">
        <v>42465.0</v>
      </c>
      <c r="E2375" s="26" t="s">
        <v>1026</v>
      </c>
      <c r="F2375" s="31"/>
      <c r="G2375" s="26" t="s">
        <v>1028</v>
      </c>
      <c r="H2375" s="27"/>
      <c r="I2375" s="28"/>
      <c r="J2375" s="21"/>
      <c r="K2375" s="21"/>
      <c r="L2375" s="21"/>
      <c r="M2375" s="21"/>
      <c r="N2375" s="22">
        <f t="shared" si="2"/>
        <v>46206</v>
      </c>
      <c r="O2375" s="23">
        <f>'RESOLUCIONES EPG'!$N2375-'RESOLUCIONES EPG'!$D2375</f>
        <v>3741</v>
      </c>
    </row>
    <row r="2376" ht="16.5" customHeight="1">
      <c r="A2376" s="103" t="str">
        <f>'RESOLUCIONES 2015'!A4688:H4688</f>
        <v/>
      </c>
      <c r="B2376" s="75"/>
      <c r="C2376" s="16">
        <v>203.896269561831</v>
      </c>
      <c r="D2376" s="31">
        <v>42465.0</v>
      </c>
      <c r="E2376" s="26" t="s">
        <v>1026</v>
      </c>
      <c r="F2376" s="31"/>
      <c r="G2376" s="26" t="s">
        <v>1029</v>
      </c>
      <c r="H2376" s="27"/>
      <c r="I2376" s="28"/>
      <c r="J2376" s="21"/>
      <c r="K2376" s="21"/>
      <c r="L2376" s="21"/>
      <c r="M2376" s="21"/>
      <c r="N2376" s="22">
        <f t="shared" si="2"/>
        <v>46206</v>
      </c>
      <c r="O2376" s="23">
        <f>'RESOLUCIONES EPG'!$N2376-'RESOLUCIONES EPG'!$D2376</f>
        <v>3741</v>
      </c>
    </row>
    <row r="2377" ht="16.5" customHeight="1">
      <c r="A2377" s="58" t="str">
        <f>'RESOLUCIONES 2015'!A4685:H4685</f>
        <v/>
      </c>
      <c r="B2377" s="46"/>
      <c r="C2377" s="24">
        <v>203.820539025085</v>
      </c>
      <c r="D2377" s="31">
        <v>42465.0</v>
      </c>
      <c r="E2377" s="26" t="s">
        <v>1026</v>
      </c>
      <c r="F2377" s="31"/>
      <c r="G2377" s="33" t="s">
        <v>1030</v>
      </c>
      <c r="H2377" s="27"/>
      <c r="I2377" s="28"/>
      <c r="J2377" s="21"/>
      <c r="K2377" s="21"/>
      <c r="L2377" s="21"/>
      <c r="M2377" s="21"/>
      <c r="N2377" s="22">
        <f t="shared" si="2"/>
        <v>46206</v>
      </c>
      <c r="O2377" s="23">
        <f>'RESOLUCIONES EPG'!$N2377-'RESOLUCIONES EPG'!$D2377</f>
        <v>3741</v>
      </c>
    </row>
    <row r="2378" ht="16.5" customHeight="1">
      <c r="A2378" s="58" t="str">
        <f>'RESOLUCIONES 2015'!A4692:H4692</f>
        <v/>
      </c>
      <c r="B2378" s="46"/>
      <c r="C2378" s="24">
        <v>203.744808488339</v>
      </c>
      <c r="D2378" s="31">
        <v>42465.0</v>
      </c>
      <c r="E2378" s="26" t="s">
        <v>1026</v>
      </c>
      <c r="F2378" s="31"/>
      <c r="G2378" s="33" t="s">
        <v>1031</v>
      </c>
      <c r="H2378" s="27"/>
      <c r="I2378" s="28"/>
      <c r="J2378" s="21"/>
      <c r="K2378" s="21"/>
      <c r="L2378" s="21"/>
      <c r="M2378" s="21"/>
      <c r="N2378" s="22">
        <f t="shared" si="2"/>
        <v>46206</v>
      </c>
      <c r="O2378" s="23">
        <f>'RESOLUCIONES EPG'!$N2378-'RESOLUCIONES EPG'!$D2378</f>
        <v>3741</v>
      </c>
    </row>
    <row r="2379" ht="16.5" customHeight="1">
      <c r="A2379" s="58" t="str">
        <f>'RESOLUCIONES 2015'!A4687:H4687</f>
        <v/>
      </c>
      <c r="B2379" s="46"/>
      <c r="C2379" s="24">
        <v>203.669077951593</v>
      </c>
      <c r="D2379" s="31">
        <v>42465.0</v>
      </c>
      <c r="E2379" s="26" t="s">
        <v>1026</v>
      </c>
      <c r="F2379" s="31"/>
      <c r="G2379" s="33" t="s">
        <v>1032</v>
      </c>
      <c r="H2379" s="27"/>
      <c r="I2379" s="28"/>
      <c r="J2379" s="21"/>
      <c r="K2379" s="21"/>
      <c r="L2379" s="21"/>
      <c r="M2379" s="21"/>
      <c r="N2379" s="22">
        <f t="shared" si="2"/>
        <v>46206</v>
      </c>
      <c r="O2379" s="23">
        <f>'RESOLUCIONES EPG'!$N2379-'RESOLUCIONES EPG'!$D2379</f>
        <v>3741</v>
      </c>
    </row>
    <row r="2380" ht="16.5" customHeight="1">
      <c r="A2380" s="102" t="str">
        <f>'RESOLUCIONES 2015'!A4690:H4690</f>
        <v/>
      </c>
      <c r="B2380" s="46"/>
      <c r="C2380" s="16">
        <v>203.593347414847</v>
      </c>
      <c r="D2380" s="31">
        <v>42465.0</v>
      </c>
      <c r="E2380" s="26" t="s">
        <v>1026</v>
      </c>
      <c r="F2380" s="31"/>
      <c r="G2380" s="33" t="s">
        <v>1033</v>
      </c>
      <c r="H2380" s="27"/>
      <c r="I2380" s="28"/>
      <c r="J2380" s="21"/>
      <c r="K2380" s="21"/>
      <c r="L2380" s="21"/>
      <c r="M2380" s="21"/>
      <c r="N2380" s="22">
        <f t="shared" si="2"/>
        <v>46206</v>
      </c>
      <c r="O2380" s="23">
        <f>'RESOLUCIONES EPG'!$N2380-'RESOLUCIONES EPG'!$D2380</f>
        <v>3741</v>
      </c>
    </row>
    <row r="2381" ht="16.5" customHeight="1">
      <c r="A2381" s="58" t="str">
        <f>'RESOLUCIONES 2015'!A4686:H4686</f>
        <v/>
      </c>
      <c r="B2381" s="46"/>
      <c r="C2381" s="24">
        <v>203.517616878101</v>
      </c>
      <c r="D2381" s="31">
        <v>42468.0</v>
      </c>
      <c r="E2381" s="33" t="s">
        <v>1034</v>
      </c>
      <c r="F2381" s="31"/>
      <c r="G2381" s="26" t="s">
        <v>887</v>
      </c>
      <c r="H2381" s="27"/>
      <c r="I2381" s="28"/>
      <c r="J2381" s="21"/>
      <c r="K2381" s="21"/>
      <c r="L2381" s="21"/>
      <c r="M2381" s="21"/>
      <c r="N2381" s="22">
        <f t="shared" si="2"/>
        <v>46206</v>
      </c>
      <c r="O2381" s="23">
        <f>'RESOLUCIONES EPG'!$N2381-'RESOLUCIONES EPG'!$D2381</f>
        <v>3738</v>
      </c>
    </row>
    <row r="2382" ht="16.5" customHeight="1">
      <c r="A2382" s="58" t="str">
        <f>'RESOLUCIONES 2015'!A4693:H4693</f>
        <v/>
      </c>
      <c r="B2382" s="46"/>
      <c r="C2382" s="24">
        <v>203.441886341355</v>
      </c>
      <c r="D2382" s="31">
        <v>42468.0</v>
      </c>
      <c r="E2382" s="33" t="s">
        <v>1035</v>
      </c>
      <c r="F2382" s="31"/>
      <c r="G2382" s="26" t="s">
        <v>887</v>
      </c>
      <c r="H2382" s="27"/>
      <c r="I2382" s="28"/>
      <c r="J2382" s="21"/>
      <c r="K2382" s="21"/>
      <c r="L2382" s="21"/>
      <c r="M2382" s="21"/>
      <c r="N2382" s="22">
        <f t="shared" si="2"/>
        <v>46206</v>
      </c>
      <c r="O2382" s="23">
        <f>'RESOLUCIONES EPG'!$N2382-'RESOLUCIONES EPG'!$D2382</f>
        <v>3738</v>
      </c>
    </row>
    <row r="2383" ht="16.5" customHeight="1">
      <c r="A2383" s="58" t="str">
        <f>'RESOLUCIONES 2015'!A4683:H4683</f>
        <v/>
      </c>
      <c r="B2383" s="46"/>
      <c r="C2383" s="24">
        <v>203.366155804609</v>
      </c>
      <c r="D2383" s="31">
        <v>42468.0</v>
      </c>
      <c r="E2383" s="33" t="s">
        <v>1036</v>
      </c>
      <c r="F2383" s="31"/>
      <c r="G2383" s="26" t="s">
        <v>887</v>
      </c>
      <c r="H2383" s="27"/>
      <c r="I2383" s="28"/>
      <c r="J2383" s="21"/>
      <c r="K2383" s="21"/>
      <c r="L2383" s="21"/>
      <c r="M2383" s="21"/>
      <c r="N2383" s="22">
        <f t="shared" si="2"/>
        <v>46206</v>
      </c>
      <c r="O2383" s="23">
        <f>'RESOLUCIONES EPG'!$N2383-'RESOLUCIONES EPG'!$D2383</f>
        <v>3738</v>
      </c>
    </row>
    <row r="2384" ht="16.5" customHeight="1">
      <c r="A2384" s="101" t="str">
        <f>'RESOLUCIONES 2015'!A4695:H4695</f>
        <v/>
      </c>
      <c r="B2384" s="46"/>
      <c r="C2384" s="16">
        <v>203.290425267863</v>
      </c>
      <c r="D2384" s="31">
        <v>42468.0</v>
      </c>
      <c r="E2384" s="33" t="s">
        <v>1037</v>
      </c>
      <c r="F2384" s="31"/>
      <c r="G2384" s="26" t="s">
        <v>887</v>
      </c>
      <c r="H2384" s="27"/>
      <c r="I2384" s="28"/>
      <c r="J2384" s="21"/>
      <c r="K2384" s="21"/>
      <c r="L2384" s="21"/>
      <c r="M2384" s="21"/>
      <c r="N2384" s="22">
        <f t="shared" si="2"/>
        <v>46206</v>
      </c>
      <c r="O2384" s="23">
        <f>'RESOLUCIONES EPG'!$N2384-'RESOLUCIONES EPG'!$D2384</f>
        <v>3738</v>
      </c>
    </row>
    <row r="2385" ht="16.5" customHeight="1">
      <c r="A2385" s="58" t="str">
        <f>'RESOLUCIONES 2015'!A4691:H4691</f>
        <v/>
      </c>
      <c r="B2385" s="46"/>
      <c r="C2385" s="24">
        <v>203.214694731117</v>
      </c>
      <c r="D2385" s="31">
        <v>42468.0</v>
      </c>
      <c r="E2385" s="33" t="s">
        <v>1038</v>
      </c>
      <c r="F2385" s="31" t="s">
        <v>1039</v>
      </c>
      <c r="G2385" s="26" t="s">
        <v>887</v>
      </c>
      <c r="H2385" s="27"/>
      <c r="I2385" s="28"/>
      <c r="J2385" s="21"/>
      <c r="K2385" s="21"/>
      <c r="L2385" s="21"/>
      <c r="M2385" s="21"/>
      <c r="N2385" s="22">
        <f t="shared" si="2"/>
        <v>46206</v>
      </c>
      <c r="O2385" s="23">
        <f>'RESOLUCIONES EPG'!$N2385-'RESOLUCIONES EPG'!$D2385</f>
        <v>3738</v>
      </c>
    </row>
    <row r="2386" ht="16.5" customHeight="1">
      <c r="A2386" s="101" t="str">
        <f>'RESOLUCIONES 2015'!A4696:H4696</f>
        <v/>
      </c>
      <c r="B2386" s="46"/>
      <c r="C2386" s="24">
        <v>203.138964194371</v>
      </c>
      <c r="D2386" s="31">
        <v>42468.0</v>
      </c>
      <c r="E2386" s="33" t="s">
        <v>1040</v>
      </c>
      <c r="F2386" s="31"/>
      <c r="G2386" s="26" t="s">
        <v>887</v>
      </c>
      <c r="H2386" s="27"/>
      <c r="I2386" s="28"/>
      <c r="J2386" s="21"/>
      <c r="K2386" s="21"/>
      <c r="L2386" s="21"/>
      <c r="M2386" s="21"/>
      <c r="N2386" s="22">
        <f t="shared" si="2"/>
        <v>46206</v>
      </c>
      <c r="O2386" s="23">
        <f>'RESOLUCIONES EPG'!$N2386-'RESOLUCIONES EPG'!$D2386</f>
        <v>3738</v>
      </c>
    </row>
    <row r="2387" ht="16.5" customHeight="1">
      <c r="A2387" s="58" t="str">
        <f>'RESOLUCIONES 2015'!A4697:H4697</f>
        <v/>
      </c>
      <c r="B2387" s="34"/>
      <c r="C2387" s="24">
        <v>203.063233657625</v>
      </c>
      <c r="D2387" s="31">
        <v>42468.0</v>
      </c>
      <c r="E2387" s="33" t="s">
        <v>1041</v>
      </c>
      <c r="F2387" s="31"/>
      <c r="G2387" s="26" t="s">
        <v>887</v>
      </c>
      <c r="H2387" s="27"/>
      <c r="I2387" s="28"/>
      <c r="J2387" s="21"/>
      <c r="K2387" s="21"/>
      <c r="L2387" s="21"/>
      <c r="M2387" s="21"/>
      <c r="N2387" s="22">
        <f t="shared" si="2"/>
        <v>46206</v>
      </c>
      <c r="O2387" s="23">
        <f>'RESOLUCIONES EPG'!$N2387-'RESOLUCIONES EPG'!$D2387</f>
        <v>3738</v>
      </c>
    </row>
    <row r="2388" ht="16.5" customHeight="1">
      <c r="A2388" s="101" t="str">
        <f>'RESOLUCIONES 2015'!A4709:H4709</f>
        <v/>
      </c>
      <c r="B2388" s="46"/>
      <c r="C2388" s="16">
        <v>202.987503120879</v>
      </c>
      <c r="D2388" s="31">
        <v>42468.0</v>
      </c>
      <c r="E2388" s="33" t="s">
        <v>1042</v>
      </c>
      <c r="F2388" s="31"/>
      <c r="G2388" s="26" t="s">
        <v>887</v>
      </c>
      <c r="H2388" s="27"/>
      <c r="I2388" s="28"/>
      <c r="J2388" s="21"/>
      <c r="K2388" s="21"/>
      <c r="L2388" s="21"/>
      <c r="M2388" s="21"/>
      <c r="N2388" s="22">
        <f t="shared" si="2"/>
        <v>46206</v>
      </c>
      <c r="O2388" s="23">
        <f>'RESOLUCIONES EPG'!$N2388-'RESOLUCIONES EPG'!$D2388</f>
        <v>3738</v>
      </c>
    </row>
    <row r="2389" ht="16.5" customHeight="1">
      <c r="A2389" s="58" t="str">
        <f>'RESOLUCIONES 2015'!A4698:H4698</f>
        <v/>
      </c>
      <c r="B2389" s="46"/>
      <c r="C2389" s="24">
        <v>202.911772584132</v>
      </c>
      <c r="D2389" s="31">
        <v>42468.0</v>
      </c>
      <c r="E2389" s="43" t="s">
        <v>1043</v>
      </c>
      <c r="F2389" s="31"/>
      <c r="G2389" s="26" t="s">
        <v>887</v>
      </c>
      <c r="H2389" s="27"/>
      <c r="I2389" s="28"/>
      <c r="J2389" s="21"/>
      <c r="K2389" s="21"/>
      <c r="L2389" s="21"/>
      <c r="M2389" s="21"/>
      <c r="N2389" s="22">
        <f t="shared" si="2"/>
        <v>46206</v>
      </c>
      <c r="O2389" s="23">
        <f>'RESOLUCIONES EPG'!$N2389-'RESOLUCIONES EPG'!$D2389</f>
        <v>3738</v>
      </c>
    </row>
    <row r="2390" ht="16.5" customHeight="1">
      <c r="A2390" s="101" t="str">
        <f>'RESOLUCIONES 2015'!A4701:H4701</f>
        <v/>
      </c>
      <c r="B2390" s="46"/>
      <c r="C2390" s="24">
        <v>202.836042047386</v>
      </c>
      <c r="D2390" s="35">
        <v>42472.0</v>
      </c>
      <c r="E2390" s="33" t="s">
        <v>732</v>
      </c>
      <c r="F2390" s="35"/>
      <c r="G2390" s="26" t="s">
        <v>1020</v>
      </c>
      <c r="H2390" s="27"/>
      <c r="I2390" s="28"/>
      <c r="J2390" s="21"/>
      <c r="K2390" s="21"/>
      <c r="L2390" s="21"/>
      <c r="M2390" s="21"/>
      <c r="N2390" s="22">
        <f t="shared" si="2"/>
        <v>46206</v>
      </c>
      <c r="O2390" s="23">
        <f>'RESOLUCIONES EPG'!$N2390-'RESOLUCIONES EPG'!$D2390</f>
        <v>3734</v>
      </c>
    </row>
    <row r="2391" ht="16.5" customHeight="1">
      <c r="A2391" s="103" t="str">
        <f>'RESOLUCIONES 2015'!A4704:H4704</f>
        <v/>
      </c>
      <c r="B2391" s="46"/>
      <c r="C2391" s="24">
        <v>202.76031151064</v>
      </c>
      <c r="D2391" s="35">
        <v>42472.0</v>
      </c>
      <c r="E2391" s="33" t="s">
        <v>595</v>
      </c>
      <c r="F2391" s="35"/>
      <c r="G2391" s="26" t="s">
        <v>363</v>
      </c>
      <c r="H2391" s="27"/>
      <c r="I2391" s="28"/>
      <c r="J2391" s="21"/>
      <c r="K2391" s="21"/>
      <c r="L2391" s="21"/>
      <c r="M2391" s="21"/>
      <c r="N2391" s="22">
        <f t="shared" si="2"/>
        <v>46206</v>
      </c>
      <c r="O2391" s="23">
        <f>'RESOLUCIONES EPG'!$N2391-'RESOLUCIONES EPG'!$D2391</f>
        <v>3734</v>
      </c>
    </row>
    <row r="2392" ht="16.5" customHeight="1">
      <c r="A2392" s="103" t="str">
        <f>'RESOLUCIONES 2015'!A4705:H4705</f>
        <v/>
      </c>
      <c r="B2392" s="46"/>
      <c r="C2392" s="16">
        <v>202.684580973894</v>
      </c>
      <c r="D2392" s="35">
        <v>42472.0</v>
      </c>
      <c r="E2392" s="33" t="s">
        <v>1044</v>
      </c>
      <c r="F2392" s="35"/>
      <c r="G2392" s="26" t="s">
        <v>1020</v>
      </c>
      <c r="H2392" s="27"/>
      <c r="I2392" s="28"/>
      <c r="J2392" s="21"/>
      <c r="K2392" s="21"/>
      <c r="L2392" s="21"/>
      <c r="M2392" s="21"/>
      <c r="N2392" s="22">
        <f t="shared" si="2"/>
        <v>46206</v>
      </c>
      <c r="O2392" s="23">
        <f>'RESOLUCIONES EPG'!$N2392-'RESOLUCIONES EPG'!$D2392</f>
        <v>3734</v>
      </c>
    </row>
    <row r="2393" ht="16.5" customHeight="1">
      <c r="A2393" s="101" t="str">
        <f>'RESOLUCIONES 2015'!A4708:H4708</f>
        <v/>
      </c>
      <c r="B2393" s="46"/>
      <c r="C2393" s="24">
        <v>202.608850437148</v>
      </c>
      <c r="D2393" s="35">
        <v>42472.0</v>
      </c>
      <c r="E2393" s="33" t="s">
        <v>1038</v>
      </c>
      <c r="F2393" s="35" t="s">
        <v>1039</v>
      </c>
      <c r="G2393" s="26" t="s">
        <v>1020</v>
      </c>
      <c r="H2393" s="27"/>
      <c r="I2393" s="28"/>
      <c r="J2393" s="21"/>
      <c r="K2393" s="21"/>
      <c r="L2393" s="21"/>
      <c r="M2393" s="21"/>
      <c r="N2393" s="22">
        <f t="shared" si="2"/>
        <v>46206</v>
      </c>
      <c r="O2393" s="23">
        <f>'RESOLUCIONES EPG'!$N2393-'RESOLUCIONES EPG'!$D2393</f>
        <v>3734</v>
      </c>
    </row>
    <row r="2394" ht="16.5" customHeight="1">
      <c r="A2394" s="101" t="str">
        <f>'RESOLUCIONES 2015'!A4703:H4703</f>
        <v/>
      </c>
      <c r="B2394" s="46"/>
      <c r="C2394" s="24">
        <v>202.533119900402</v>
      </c>
      <c r="D2394" s="35">
        <v>42472.0</v>
      </c>
      <c r="E2394" s="33" t="s">
        <v>964</v>
      </c>
      <c r="F2394" s="35"/>
      <c r="G2394" s="26" t="s">
        <v>1020</v>
      </c>
      <c r="H2394" s="27"/>
      <c r="I2394" s="28"/>
      <c r="J2394" s="21"/>
      <c r="K2394" s="21"/>
      <c r="L2394" s="21"/>
      <c r="M2394" s="21"/>
      <c r="N2394" s="22">
        <f t="shared" si="2"/>
        <v>46206</v>
      </c>
      <c r="O2394" s="23">
        <f>'RESOLUCIONES EPG'!$N2394-'RESOLUCIONES EPG'!$D2394</f>
        <v>3734</v>
      </c>
    </row>
    <row r="2395" ht="16.5" customHeight="1">
      <c r="A2395" s="102" t="str">
        <f>'RESOLUCIONES 2015'!A4700:H4700</f>
        <v/>
      </c>
      <c r="B2395" s="46"/>
      <c r="C2395" s="24">
        <v>202.457389363656</v>
      </c>
      <c r="D2395" s="35">
        <v>42472.0</v>
      </c>
      <c r="E2395" s="33" t="s">
        <v>700</v>
      </c>
      <c r="F2395" s="35"/>
      <c r="G2395" s="33" t="s">
        <v>89</v>
      </c>
      <c r="H2395" s="27" t="s">
        <v>947</v>
      </c>
      <c r="I2395" s="28"/>
      <c r="J2395" s="21"/>
      <c r="K2395" s="21"/>
      <c r="L2395" s="21"/>
      <c r="M2395" s="21"/>
      <c r="N2395" s="22">
        <f t="shared" si="2"/>
        <v>46206</v>
      </c>
      <c r="O2395" s="23">
        <f>'RESOLUCIONES EPG'!$N2395-'RESOLUCIONES EPG'!$D2395</f>
        <v>3734</v>
      </c>
    </row>
    <row r="2396" ht="16.5" customHeight="1">
      <c r="A2396" s="102" t="str">
        <f>'RESOLUCIONES 2015'!A4699:H4699</f>
        <v/>
      </c>
      <c r="B2396" s="34"/>
      <c r="C2396" s="16">
        <v>202.38165882691</v>
      </c>
      <c r="D2396" s="35">
        <v>42472.0</v>
      </c>
      <c r="E2396" s="33" t="s">
        <v>972</v>
      </c>
      <c r="F2396" s="35"/>
      <c r="G2396" s="26" t="s">
        <v>1020</v>
      </c>
      <c r="H2396" s="27"/>
      <c r="I2396" s="28"/>
      <c r="J2396" s="21"/>
      <c r="K2396" s="21"/>
      <c r="L2396" s="21"/>
      <c r="M2396" s="21"/>
      <c r="N2396" s="22">
        <f t="shared" si="2"/>
        <v>46206</v>
      </c>
      <c r="O2396" s="23">
        <f>'RESOLUCIONES EPG'!$N2396-'RESOLUCIONES EPG'!$D2396</f>
        <v>3734</v>
      </c>
    </row>
    <row r="2397" ht="16.5" customHeight="1">
      <c r="A2397" s="101" t="str">
        <f>'RESOLUCIONES 2015'!A4702:H4702</f>
        <v/>
      </c>
      <c r="B2397" s="46"/>
      <c r="C2397" s="24">
        <v>202.305928290164</v>
      </c>
      <c r="D2397" s="35">
        <v>42472.0</v>
      </c>
      <c r="E2397" s="48" t="s">
        <v>870</v>
      </c>
      <c r="F2397" s="49"/>
      <c r="G2397" s="26" t="s">
        <v>1020</v>
      </c>
      <c r="H2397" s="50"/>
      <c r="I2397" s="71"/>
      <c r="J2397" s="21"/>
      <c r="K2397" s="21"/>
      <c r="L2397" s="21"/>
      <c r="M2397" s="21"/>
      <c r="N2397" s="22">
        <f t="shared" si="2"/>
        <v>46206</v>
      </c>
      <c r="O2397" s="23">
        <f>'RESOLUCIONES EPG'!$N2397-'RESOLUCIONES EPG'!$D2397</f>
        <v>3734</v>
      </c>
    </row>
    <row r="2398" ht="16.5" customHeight="1">
      <c r="A2398" s="101" t="str">
        <f>'RESOLUCIONES 2015'!A4710:H4710</f>
        <v/>
      </c>
      <c r="B2398" s="46"/>
      <c r="C2398" s="24">
        <v>202.230197753418</v>
      </c>
      <c r="D2398" s="35">
        <v>42472.0</v>
      </c>
      <c r="E2398" s="33" t="s">
        <v>907</v>
      </c>
      <c r="F2398" s="35"/>
      <c r="G2398" s="26" t="s">
        <v>1020</v>
      </c>
      <c r="H2398" s="27"/>
      <c r="I2398" s="28"/>
      <c r="J2398" s="21"/>
      <c r="K2398" s="21"/>
      <c r="L2398" s="21"/>
      <c r="M2398" s="21"/>
      <c r="N2398" s="22">
        <f t="shared" si="2"/>
        <v>46206</v>
      </c>
      <c r="O2398" s="23">
        <f>'RESOLUCIONES EPG'!$N2398-'RESOLUCIONES EPG'!$D2398</f>
        <v>3734</v>
      </c>
    </row>
    <row r="2399" ht="16.5" customHeight="1">
      <c r="A2399" s="58" t="str">
        <f>'RESOLUCIONES 2015'!A4706:H4706</f>
        <v/>
      </c>
      <c r="B2399" s="46"/>
      <c r="C2399" s="24">
        <v>202.154467216672</v>
      </c>
      <c r="D2399" s="35">
        <v>42472.0</v>
      </c>
      <c r="E2399" s="33" t="s">
        <v>1045</v>
      </c>
      <c r="F2399" s="35"/>
      <c r="G2399" s="26" t="s">
        <v>1020</v>
      </c>
      <c r="H2399" s="27"/>
      <c r="I2399" s="28"/>
      <c r="J2399" s="21"/>
      <c r="K2399" s="21"/>
      <c r="L2399" s="21"/>
      <c r="M2399" s="21"/>
      <c r="N2399" s="22">
        <f t="shared" si="2"/>
        <v>46206</v>
      </c>
      <c r="O2399" s="23">
        <f>'RESOLUCIONES EPG'!$N2399-'RESOLUCIONES EPG'!$D2399</f>
        <v>3734</v>
      </c>
    </row>
    <row r="2400" ht="16.5" customHeight="1">
      <c r="A2400" s="58" t="str">
        <f>'RESOLUCIONES 2015'!A4707:H4707</f>
        <v/>
      </c>
      <c r="B2400" s="46"/>
      <c r="C2400" s="16">
        <v>202.078736679926</v>
      </c>
      <c r="D2400" s="35">
        <v>42472.0</v>
      </c>
      <c r="E2400" s="33" t="s">
        <v>776</v>
      </c>
      <c r="F2400" s="35"/>
      <c r="G2400" s="33" t="s">
        <v>851</v>
      </c>
      <c r="H2400" s="27"/>
      <c r="I2400" s="28"/>
      <c r="J2400" s="21"/>
      <c r="K2400" s="21"/>
      <c r="L2400" s="21"/>
      <c r="M2400" s="21"/>
      <c r="N2400" s="22">
        <f t="shared" si="2"/>
        <v>46206</v>
      </c>
      <c r="O2400" s="23">
        <f>'RESOLUCIONES EPG'!$N2400-'RESOLUCIONES EPG'!$D2400</f>
        <v>3734</v>
      </c>
    </row>
    <row r="2401" ht="16.5" customHeight="1">
      <c r="A2401" s="101" t="str">
        <f>'RESOLUCIONES 2015'!A4717:H4717</f>
        <v/>
      </c>
      <c r="B2401" s="46"/>
      <c r="C2401" s="24">
        <v>202.00300614318</v>
      </c>
      <c r="D2401" s="35">
        <v>42472.0</v>
      </c>
      <c r="E2401" s="33" t="s">
        <v>798</v>
      </c>
      <c r="F2401" s="35"/>
      <c r="G2401" s="26" t="s">
        <v>1020</v>
      </c>
      <c r="H2401" s="27"/>
      <c r="I2401" s="28"/>
      <c r="J2401" s="21"/>
      <c r="K2401" s="21"/>
      <c r="L2401" s="21"/>
      <c r="M2401" s="21"/>
      <c r="N2401" s="22">
        <f t="shared" si="2"/>
        <v>46206</v>
      </c>
      <c r="O2401" s="23">
        <f>'RESOLUCIONES EPG'!$N2401-'RESOLUCIONES EPG'!$D2401</f>
        <v>3734</v>
      </c>
    </row>
    <row r="2402" ht="16.5" customHeight="1">
      <c r="A2402" s="101" t="str">
        <f>'RESOLUCIONES 2015'!A4711:H4711</f>
        <v/>
      </c>
      <c r="B2402" s="46"/>
      <c r="C2402" s="24">
        <v>201.927275606434</v>
      </c>
      <c r="D2402" s="35">
        <v>42472.0</v>
      </c>
      <c r="E2402" s="33" t="s">
        <v>912</v>
      </c>
      <c r="F2402" s="35"/>
      <c r="G2402" s="33" t="s">
        <v>1046</v>
      </c>
      <c r="H2402" s="27"/>
      <c r="I2402" s="28"/>
      <c r="J2402" s="21"/>
      <c r="K2402" s="21"/>
      <c r="L2402" s="21"/>
      <c r="M2402" s="21"/>
      <c r="N2402" s="22">
        <f t="shared" si="2"/>
        <v>46206</v>
      </c>
      <c r="O2402" s="23">
        <f>'RESOLUCIONES EPG'!$N2402-'RESOLUCIONES EPG'!$D2402</f>
        <v>3734</v>
      </c>
    </row>
    <row r="2403" ht="16.5" customHeight="1">
      <c r="A2403" s="103" t="str">
        <f>'RESOLUCIONES 2015'!A4715:H4715</f>
        <v/>
      </c>
      <c r="B2403" s="46"/>
      <c r="C2403" s="24">
        <v>201.851545069688</v>
      </c>
      <c r="D2403" s="35">
        <v>42475.0</v>
      </c>
      <c r="E2403" s="33" t="s">
        <v>874</v>
      </c>
      <c r="F2403" s="35"/>
      <c r="G2403" s="26" t="s">
        <v>1020</v>
      </c>
      <c r="H2403" s="27"/>
      <c r="I2403" s="28"/>
      <c r="J2403" s="21"/>
      <c r="K2403" s="21"/>
      <c r="L2403" s="21"/>
      <c r="M2403" s="21"/>
      <c r="N2403" s="22">
        <f t="shared" si="2"/>
        <v>46206</v>
      </c>
      <c r="O2403" s="23">
        <f>'RESOLUCIONES EPG'!$N2403-'RESOLUCIONES EPG'!$D2403</f>
        <v>3731</v>
      </c>
    </row>
    <row r="2404" ht="16.5" customHeight="1">
      <c r="A2404" s="101" t="str">
        <f>'RESOLUCIONES 2015'!A4713:H4713</f>
        <v/>
      </c>
      <c r="B2404" s="46"/>
      <c r="C2404" s="16">
        <v>201.775814532942</v>
      </c>
      <c r="D2404" s="35">
        <v>42475.0</v>
      </c>
      <c r="E2404" s="33" t="s">
        <v>760</v>
      </c>
      <c r="F2404" s="35"/>
      <c r="G2404" s="26" t="s">
        <v>1020</v>
      </c>
      <c r="H2404" s="27"/>
      <c r="I2404" s="28"/>
      <c r="J2404" s="21"/>
      <c r="K2404" s="21"/>
      <c r="L2404" s="21"/>
      <c r="M2404" s="21"/>
      <c r="N2404" s="22">
        <f t="shared" si="2"/>
        <v>46206</v>
      </c>
      <c r="O2404" s="23">
        <f>'RESOLUCIONES EPG'!$N2404-'RESOLUCIONES EPG'!$D2404</f>
        <v>3731</v>
      </c>
    </row>
    <row r="2405" ht="16.5" customHeight="1">
      <c r="A2405" s="103" t="str">
        <f>'RESOLUCIONES 2015'!A4716:H4716</f>
        <v/>
      </c>
      <c r="B2405" s="46"/>
      <c r="C2405" s="24">
        <v>201.700083996196</v>
      </c>
      <c r="D2405" s="35">
        <v>42475.0</v>
      </c>
      <c r="E2405" s="33" t="s">
        <v>1047</v>
      </c>
      <c r="F2405" s="35"/>
      <c r="G2405" s="33" t="s">
        <v>887</v>
      </c>
      <c r="H2405" s="27"/>
      <c r="I2405" s="28"/>
      <c r="J2405" s="21"/>
      <c r="K2405" s="21"/>
      <c r="L2405" s="21"/>
      <c r="M2405" s="21"/>
      <c r="N2405" s="22">
        <f t="shared" si="2"/>
        <v>46206</v>
      </c>
      <c r="O2405" s="23">
        <f>'RESOLUCIONES EPG'!$N2405-'RESOLUCIONES EPG'!$D2405</f>
        <v>3731</v>
      </c>
    </row>
    <row r="2406" ht="16.5" customHeight="1">
      <c r="A2406" s="101" t="str">
        <f>'RESOLUCIONES 2015'!A4712:H4712</f>
        <v/>
      </c>
      <c r="B2406" s="46"/>
      <c r="C2406" s="24">
        <v>201.62435345945</v>
      </c>
      <c r="D2406" s="35">
        <v>42475.0</v>
      </c>
      <c r="E2406" s="33" t="s">
        <v>883</v>
      </c>
      <c r="F2406" s="35"/>
      <c r="G2406" s="26" t="s">
        <v>1020</v>
      </c>
      <c r="H2406" s="27"/>
      <c r="I2406" s="28"/>
      <c r="J2406" s="21"/>
      <c r="K2406" s="21"/>
      <c r="L2406" s="21"/>
      <c r="M2406" s="21"/>
      <c r="N2406" s="22">
        <f t="shared" si="2"/>
        <v>46206</v>
      </c>
      <c r="O2406" s="23">
        <f>'RESOLUCIONES EPG'!$N2406-'RESOLUCIONES EPG'!$D2406</f>
        <v>3731</v>
      </c>
    </row>
    <row r="2407" ht="16.5" customHeight="1">
      <c r="A2407" s="102" t="str">
        <f>'RESOLUCIONES 2015'!A4714:H4714</f>
        <v/>
      </c>
      <c r="B2407" s="46"/>
      <c r="C2407" s="24">
        <v>201.548622922703</v>
      </c>
      <c r="D2407" s="35">
        <v>42475.0</v>
      </c>
      <c r="E2407" s="33" t="s">
        <v>401</v>
      </c>
      <c r="F2407" s="35"/>
      <c r="G2407" s="33" t="s">
        <v>2247</v>
      </c>
      <c r="H2407" s="27"/>
      <c r="I2407" s="28"/>
      <c r="J2407" s="21"/>
      <c r="K2407" s="21"/>
      <c r="L2407" s="21"/>
      <c r="M2407" s="21"/>
      <c r="N2407" s="22">
        <f t="shared" si="2"/>
        <v>46206</v>
      </c>
      <c r="O2407" s="23">
        <f>'RESOLUCIONES EPG'!$N2407-'RESOLUCIONES EPG'!$D2407</f>
        <v>3731</v>
      </c>
    </row>
    <row r="2408" ht="16.5" customHeight="1">
      <c r="A2408" s="58" t="str">
        <f>'RESOLUCIONES 2015'!A4727:H4727</f>
        <v/>
      </c>
      <c r="B2408" s="46"/>
      <c r="C2408" s="16">
        <v>201.472892385957</v>
      </c>
      <c r="D2408" s="35">
        <v>42479.0</v>
      </c>
      <c r="E2408" s="33" t="s">
        <v>1049</v>
      </c>
      <c r="F2408" s="35"/>
      <c r="G2408" s="33" t="s">
        <v>887</v>
      </c>
      <c r="H2408" s="27"/>
      <c r="I2408" s="28"/>
      <c r="J2408" s="21"/>
      <c r="K2408" s="21"/>
      <c r="L2408" s="21"/>
      <c r="M2408" s="21"/>
      <c r="N2408" s="22">
        <f t="shared" si="2"/>
        <v>46206</v>
      </c>
      <c r="O2408" s="23">
        <f>'RESOLUCIONES EPG'!$N2408-'RESOLUCIONES EPG'!$D2408</f>
        <v>3727</v>
      </c>
    </row>
    <row r="2409" ht="16.5" customHeight="1">
      <c r="A2409" s="101" t="str">
        <f>'RESOLUCIONES 2015'!A4720:H4720</f>
        <v/>
      </c>
      <c r="B2409" s="46"/>
      <c r="C2409" s="24">
        <v>201.397161849211</v>
      </c>
      <c r="D2409" s="35">
        <v>42479.0</v>
      </c>
      <c r="E2409" s="33" t="s">
        <v>1050</v>
      </c>
      <c r="F2409" s="35"/>
      <c r="G2409" s="33" t="s">
        <v>887</v>
      </c>
      <c r="H2409" s="27"/>
      <c r="I2409" s="28"/>
      <c r="J2409" s="21"/>
      <c r="K2409" s="21"/>
      <c r="L2409" s="21"/>
      <c r="M2409" s="21"/>
      <c r="N2409" s="22">
        <f t="shared" si="2"/>
        <v>46206</v>
      </c>
      <c r="O2409" s="23">
        <f>'RESOLUCIONES EPG'!$N2409-'RESOLUCIONES EPG'!$D2409</f>
        <v>3727</v>
      </c>
    </row>
    <row r="2410" ht="16.5" customHeight="1">
      <c r="A2410" s="58" t="str">
        <f>'RESOLUCIONES 2015'!A4719:H4719</f>
        <v/>
      </c>
      <c r="B2410" s="46"/>
      <c r="C2410" s="24">
        <v>201.321431312465</v>
      </c>
      <c r="D2410" s="35">
        <v>42479.0</v>
      </c>
      <c r="E2410" s="33" t="s">
        <v>737</v>
      </c>
      <c r="F2410" s="35"/>
      <c r="G2410" s="26" t="s">
        <v>1020</v>
      </c>
      <c r="H2410" s="27"/>
      <c r="I2410" s="28"/>
      <c r="J2410" s="21"/>
      <c r="K2410" s="21"/>
      <c r="L2410" s="21"/>
      <c r="M2410" s="21"/>
      <c r="N2410" s="22">
        <f t="shared" si="2"/>
        <v>46206</v>
      </c>
      <c r="O2410" s="23">
        <f>'RESOLUCIONES EPG'!$N2410-'RESOLUCIONES EPG'!$D2410</f>
        <v>3727</v>
      </c>
    </row>
    <row r="2411" ht="16.5" customHeight="1">
      <c r="A2411" s="101" t="str">
        <f>'RESOLUCIONES 2015'!A4721:H4721</f>
        <v/>
      </c>
      <c r="B2411" s="46"/>
      <c r="C2411" s="24">
        <v>201.245700775719</v>
      </c>
      <c r="D2411" s="35">
        <v>42479.0</v>
      </c>
      <c r="E2411" s="33" t="s">
        <v>1051</v>
      </c>
      <c r="F2411" s="35"/>
      <c r="G2411" s="33" t="s">
        <v>887</v>
      </c>
      <c r="H2411" s="27"/>
      <c r="I2411" s="28"/>
      <c r="J2411" s="21"/>
      <c r="K2411" s="21"/>
      <c r="L2411" s="21"/>
      <c r="M2411" s="21"/>
      <c r="N2411" s="22">
        <f t="shared" si="2"/>
        <v>46206</v>
      </c>
      <c r="O2411" s="23">
        <f>'RESOLUCIONES EPG'!$N2411-'RESOLUCIONES EPG'!$D2411</f>
        <v>3727</v>
      </c>
    </row>
    <row r="2412" ht="16.5" customHeight="1">
      <c r="A2412" s="58" t="str">
        <f>'RESOLUCIONES 2015'!A4728:H4728</f>
        <v/>
      </c>
      <c r="B2412" s="46"/>
      <c r="C2412" s="16">
        <v>201.169970238973</v>
      </c>
      <c r="D2412" s="35">
        <v>42479.0</v>
      </c>
      <c r="E2412" s="33" t="s">
        <v>203</v>
      </c>
      <c r="F2412" s="35"/>
      <c r="G2412" s="26" t="s">
        <v>1020</v>
      </c>
      <c r="H2412" s="27"/>
      <c r="I2412" s="28"/>
      <c r="J2412" s="21"/>
      <c r="K2412" s="21"/>
      <c r="L2412" s="21"/>
      <c r="M2412" s="21"/>
      <c r="N2412" s="22">
        <f t="shared" si="2"/>
        <v>46206</v>
      </c>
      <c r="O2412" s="23">
        <f>'RESOLUCIONES EPG'!$N2412-'RESOLUCIONES EPG'!$D2412</f>
        <v>3727</v>
      </c>
    </row>
    <row r="2413" ht="16.5" customHeight="1">
      <c r="A2413" s="103" t="str">
        <f>'RESOLUCIONES 2015'!A4724:H4724</f>
        <v/>
      </c>
      <c r="B2413" s="46"/>
      <c r="C2413" s="24">
        <v>201.094239702227</v>
      </c>
      <c r="D2413" s="35">
        <v>42479.0</v>
      </c>
      <c r="E2413" s="33" t="s">
        <v>1052</v>
      </c>
      <c r="F2413" s="35"/>
      <c r="G2413" s="33" t="s">
        <v>887</v>
      </c>
      <c r="H2413" s="27"/>
      <c r="I2413" s="28"/>
      <c r="J2413" s="21"/>
      <c r="K2413" s="21"/>
      <c r="L2413" s="21"/>
      <c r="M2413" s="21"/>
      <c r="N2413" s="22">
        <f t="shared" si="2"/>
        <v>46206</v>
      </c>
      <c r="O2413" s="23">
        <f>'RESOLUCIONES EPG'!$N2413-'RESOLUCIONES EPG'!$D2413</f>
        <v>3727</v>
      </c>
    </row>
    <row r="2414" ht="16.5" customHeight="1">
      <c r="A2414" s="58" t="str">
        <f>'RESOLUCIONES 2015'!A4725:H4725</f>
        <v/>
      </c>
      <c r="B2414" s="46"/>
      <c r="C2414" s="24">
        <v>201.018509165481</v>
      </c>
      <c r="D2414" s="35">
        <v>42479.0</v>
      </c>
      <c r="E2414" s="33" t="s">
        <v>83</v>
      </c>
      <c r="F2414" s="35"/>
      <c r="G2414" s="33" t="s">
        <v>845</v>
      </c>
      <c r="H2414" s="27"/>
      <c r="I2414" s="28"/>
      <c r="J2414" s="21"/>
      <c r="K2414" s="21"/>
      <c r="L2414" s="21"/>
      <c r="M2414" s="21"/>
      <c r="N2414" s="22">
        <f t="shared" si="2"/>
        <v>46206</v>
      </c>
      <c r="O2414" s="23">
        <f>'RESOLUCIONES EPG'!$N2414-'RESOLUCIONES EPG'!$D2414</f>
        <v>3727</v>
      </c>
    </row>
    <row r="2415" ht="16.5" customHeight="1">
      <c r="A2415" s="58" t="str">
        <f>'RESOLUCIONES 2015'!A4718:H4718</f>
        <v/>
      </c>
      <c r="B2415" s="46"/>
      <c r="C2415" s="24">
        <v>200.942778628735</v>
      </c>
      <c r="D2415" s="35">
        <v>42479.0</v>
      </c>
      <c r="E2415" s="33" t="s">
        <v>1053</v>
      </c>
      <c r="F2415" s="35"/>
      <c r="G2415" s="33" t="s">
        <v>887</v>
      </c>
      <c r="H2415" s="27"/>
      <c r="I2415" s="28"/>
      <c r="J2415" s="21"/>
      <c r="K2415" s="21"/>
      <c r="L2415" s="21"/>
      <c r="M2415" s="21"/>
      <c r="N2415" s="22">
        <f t="shared" si="2"/>
        <v>46206</v>
      </c>
      <c r="O2415" s="23">
        <f>'RESOLUCIONES EPG'!$N2415-'RESOLUCIONES EPG'!$D2415</f>
        <v>3727</v>
      </c>
    </row>
    <row r="2416" ht="16.5" customHeight="1">
      <c r="A2416" s="58" t="str">
        <f>'RESOLUCIONES 2015'!A4726:H4726</f>
        <v/>
      </c>
      <c r="B2416" s="46"/>
      <c r="C2416" s="16">
        <v>200.867048091989</v>
      </c>
      <c r="D2416" s="35">
        <v>42480.0</v>
      </c>
      <c r="E2416" s="33" t="s">
        <v>623</v>
      </c>
      <c r="F2416" s="35"/>
      <c r="G2416" s="26" t="s">
        <v>1020</v>
      </c>
      <c r="H2416" s="27"/>
      <c r="I2416" s="28"/>
      <c r="J2416" s="21"/>
      <c r="K2416" s="21"/>
      <c r="L2416" s="21"/>
      <c r="M2416" s="21"/>
      <c r="N2416" s="22">
        <f t="shared" si="2"/>
        <v>46206</v>
      </c>
      <c r="O2416" s="23">
        <f>'RESOLUCIONES EPG'!$N2416-'RESOLUCIONES EPG'!$D2416</f>
        <v>3726</v>
      </c>
    </row>
    <row r="2417" ht="16.5" customHeight="1">
      <c r="A2417" s="101" t="str">
        <f>'RESOLUCIONES 2015'!A4723:H4723</f>
        <v/>
      </c>
      <c r="B2417" s="46"/>
      <c r="C2417" s="24">
        <v>200.791317555243</v>
      </c>
      <c r="D2417" s="35">
        <v>42480.0</v>
      </c>
      <c r="E2417" s="33" t="s">
        <v>1054</v>
      </c>
      <c r="F2417" s="35"/>
      <c r="G2417" s="33" t="s">
        <v>887</v>
      </c>
      <c r="H2417" s="27"/>
      <c r="I2417" s="28"/>
      <c r="J2417" s="21"/>
      <c r="K2417" s="21"/>
      <c r="L2417" s="21"/>
      <c r="M2417" s="21"/>
      <c r="N2417" s="22">
        <f t="shared" si="2"/>
        <v>46206</v>
      </c>
      <c r="O2417" s="23">
        <f>'RESOLUCIONES EPG'!$N2417-'RESOLUCIONES EPG'!$D2417</f>
        <v>3726</v>
      </c>
    </row>
    <row r="2418" ht="16.5" customHeight="1">
      <c r="A2418" s="101" t="str">
        <f>'RESOLUCIONES 2015'!A4722:H4722</f>
        <v/>
      </c>
      <c r="B2418" s="46"/>
      <c r="C2418" s="24">
        <v>200.715587018497</v>
      </c>
      <c r="D2418" s="35">
        <v>42480.0</v>
      </c>
      <c r="E2418" s="33" t="s">
        <v>201</v>
      </c>
      <c r="F2418" s="35"/>
      <c r="G2418" s="26" t="s">
        <v>1020</v>
      </c>
      <c r="H2418" s="27"/>
      <c r="I2418" s="28"/>
      <c r="J2418" s="21"/>
      <c r="K2418" s="21"/>
      <c r="L2418" s="21"/>
      <c r="M2418" s="21"/>
      <c r="N2418" s="22">
        <f t="shared" si="2"/>
        <v>46206</v>
      </c>
      <c r="O2418" s="23">
        <f>'RESOLUCIONES EPG'!$N2418-'RESOLUCIONES EPG'!$D2418</f>
        <v>3726</v>
      </c>
    </row>
    <row r="2419" ht="16.5" customHeight="1">
      <c r="A2419" s="103" t="str">
        <f>'RESOLUCIONES 2015'!A4730:H4730</f>
        <v/>
      </c>
      <c r="B2419" s="46"/>
      <c r="C2419" s="24">
        <v>200.639856481751</v>
      </c>
      <c r="D2419" s="35">
        <v>42480.0</v>
      </c>
      <c r="E2419" s="48" t="s">
        <v>1055</v>
      </c>
      <c r="F2419" s="49"/>
      <c r="G2419" s="64" t="s">
        <v>1020</v>
      </c>
      <c r="H2419" s="50"/>
      <c r="I2419" s="71"/>
      <c r="J2419" s="21"/>
      <c r="K2419" s="21"/>
      <c r="L2419" s="21"/>
      <c r="M2419" s="21"/>
      <c r="N2419" s="22">
        <f t="shared" si="2"/>
        <v>46206</v>
      </c>
      <c r="O2419" s="23">
        <f>'RESOLUCIONES EPG'!$N2419-'RESOLUCIONES EPG'!$D2419</f>
        <v>3726</v>
      </c>
    </row>
    <row r="2420" ht="16.5" customHeight="1">
      <c r="A2420" s="103" t="str">
        <f>'RESOLUCIONES 2015'!A4731:H4731</f>
        <v/>
      </c>
      <c r="B2420" s="46"/>
      <c r="C2420" s="16">
        <v>200.564125945005</v>
      </c>
      <c r="D2420" s="35">
        <v>42480.0</v>
      </c>
      <c r="E2420" s="33" t="s">
        <v>1056</v>
      </c>
      <c r="F2420" s="35"/>
      <c r="G2420" s="33" t="s">
        <v>887</v>
      </c>
      <c r="H2420" s="27"/>
      <c r="I2420" s="28"/>
      <c r="J2420" s="21"/>
      <c r="K2420" s="21"/>
      <c r="L2420" s="21"/>
      <c r="M2420" s="21"/>
      <c r="N2420" s="22">
        <f t="shared" si="2"/>
        <v>46206</v>
      </c>
      <c r="O2420" s="23">
        <f>'RESOLUCIONES EPG'!$N2420-'RESOLUCIONES EPG'!$D2420</f>
        <v>3726</v>
      </c>
    </row>
    <row r="2421" ht="16.5" customHeight="1">
      <c r="A2421" s="103" t="str">
        <f>'RESOLUCIONES 2015'!A4729:H4729</f>
        <v/>
      </c>
      <c r="B2421" s="46"/>
      <c r="C2421" s="24">
        <v>200.488395408259</v>
      </c>
      <c r="D2421" s="35">
        <v>42480.0</v>
      </c>
      <c r="E2421" s="33" t="s">
        <v>1057</v>
      </c>
      <c r="F2421" s="35"/>
      <c r="G2421" s="33" t="s">
        <v>887</v>
      </c>
      <c r="H2421" s="27"/>
      <c r="I2421" s="28"/>
      <c r="J2421" s="21"/>
      <c r="K2421" s="21"/>
      <c r="L2421" s="21"/>
      <c r="M2421" s="21"/>
      <c r="N2421" s="22">
        <f t="shared" si="2"/>
        <v>46206</v>
      </c>
      <c r="O2421" s="23">
        <f>'RESOLUCIONES EPG'!$N2421-'RESOLUCIONES EPG'!$D2421</f>
        <v>3726</v>
      </c>
    </row>
    <row r="2422" ht="16.5" customHeight="1">
      <c r="A2422" s="58" t="str">
        <f>'RESOLUCIONES 2015'!A4732:H4732</f>
        <v/>
      </c>
      <c r="B2422" s="46"/>
      <c r="C2422" s="24">
        <v>200.412664871513</v>
      </c>
      <c r="D2422" s="35">
        <v>42480.0</v>
      </c>
      <c r="E2422" s="33" t="s">
        <v>1058</v>
      </c>
      <c r="F2422" s="35"/>
      <c r="G2422" s="33" t="s">
        <v>887</v>
      </c>
      <c r="H2422" s="27"/>
      <c r="I2422" s="28"/>
      <c r="J2422" s="21"/>
      <c r="K2422" s="21"/>
      <c r="L2422" s="21"/>
      <c r="M2422" s="21"/>
      <c r="N2422" s="22">
        <f t="shared" si="2"/>
        <v>46206</v>
      </c>
      <c r="O2422" s="23">
        <f>'RESOLUCIONES EPG'!$N2422-'RESOLUCIONES EPG'!$D2422</f>
        <v>3726</v>
      </c>
    </row>
    <row r="2423" ht="16.5" customHeight="1">
      <c r="A2423" s="100" t="str">
        <f>'RESOLUCIONES 2015'!A4736:H4736</f>
        <v/>
      </c>
      <c r="B2423" s="46"/>
      <c r="C2423" s="24">
        <v>200.336934334767</v>
      </c>
      <c r="D2423" s="35">
        <v>42480.0</v>
      </c>
      <c r="E2423" s="33" t="s">
        <v>1059</v>
      </c>
      <c r="F2423" s="35"/>
      <c r="G2423" s="33" t="s">
        <v>887</v>
      </c>
      <c r="H2423" s="27"/>
      <c r="I2423" s="28"/>
      <c r="J2423" s="21"/>
      <c r="K2423" s="21"/>
      <c r="L2423" s="21"/>
      <c r="M2423" s="21"/>
      <c r="N2423" s="22">
        <f t="shared" si="2"/>
        <v>46206</v>
      </c>
      <c r="O2423" s="23">
        <f>'RESOLUCIONES EPG'!$N2423-'RESOLUCIONES EPG'!$D2423</f>
        <v>3726</v>
      </c>
    </row>
    <row r="2424" ht="16.5" customHeight="1">
      <c r="A2424" s="58" t="str">
        <f>'RESOLUCIONES 2015'!A4733:H4733</f>
        <v/>
      </c>
      <c r="B2424" s="46"/>
      <c r="C2424" s="16">
        <v>200.261203798021</v>
      </c>
      <c r="D2424" s="35">
        <v>42481.0</v>
      </c>
      <c r="E2424" s="33" t="s">
        <v>1060</v>
      </c>
      <c r="F2424" s="35"/>
      <c r="G2424" s="33" t="s">
        <v>887</v>
      </c>
      <c r="H2424" s="27"/>
      <c r="I2424" s="28"/>
      <c r="J2424" s="21"/>
      <c r="K2424" s="21"/>
      <c r="L2424" s="21"/>
      <c r="M2424" s="21"/>
      <c r="N2424" s="22">
        <f t="shared" si="2"/>
        <v>46206</v>
      </c>
      <c r="O2424" s="23">
        <f>'RESOLUCIONES EPG'!$N2424-'RESOLUCIONES EPG'!$D2424</f>
        <v>3725</v>
      </c>
    </row>
    <row r="2425" ht="16.5" customHeight="1">
      <c r="A2425" s="58" t="str">
        <f>'RESOLUCIONES 2015'!A4734:H4734</f>
        <v/>
      </c>
      <c r="B2425" s="46"/>
      <c r="C2425" s="24">
        <v>200.185473261274</v>
      </c>
      <c r="D2425" s="35">
        <v>42481.0</v>
      </c>
      <c r="E2425" s="33" t="s">
        <v>956</v>
      </c>
      <c r="F2425" s="35"/>
      <c r="G2425" s="26" t="s">
        <v>1020</v>
      </c>
      <c r="H2425" s="27"/>
      <c r="I2425" s="28"/>
      <c r="J2425" s="21"/>
      <c r="K2425" s="21"/>
      <c r="L2425" s="21"/>
      <c r="M2425" s="21"/>
      <c r="N2425" s="22">
        <f t="shared" si="2"/>
        <v>46206</v>
      </c>
      <c r="O2425" s="23">
        <f>'RESOLUCIONES EPG'!$N2425-'RESOLUCIONES EPG'!$D2425</f>
        <v>3725</v>
      </c>
    </row>
    <row r="2426" ht="16.5" customHeight="1">
      <c r="A2426" s="100" t="str">
        <f>'RESOLUCIONES 2015'!A4735:H4735</f>
        <v/>
      </c>
      <c r="B2426" s="46"/>
      <c r="C2426" s="24">
        <v>200.109742724528</v>
      </c>
      <c r="D2426" s="35">
        <v>42481.0</v>
      </c>
      <c r="E2426" s="33" t="s">
        <v>786</v>
      </c>
      <c r="F2426" s="35"/>
      <c r="G2426" s="26" t="s">
        <v>1020</v>
      </c>
      <c r="H2426" s="27"/>
      <c r="I2426" s="28"/>
      <c r="J2426" s="21"/>
      <c r="K2426" s="21"/>
      <c r="L2426" s="21"/>
      <c r="M2426" s="21"/>
      <c r="N2426" s="22">
        <f t="shared" si="2"/>
        <v>46206</v>
      </c>
      <c r="O2426" s="23">
        <f>'RESOLUCIONES EPG'!$N2426-'RESOLUCIONES EPG'!$D2426</f>
        <v>3725</v>
      </c>
    </row>
    <row r="2427" ht="16.5" customHeight="1">
      <c r="A2427" s="58" t="str">
        <f>'RESOLUCIONES 2015'!A4737:H4737</f>
        <v/>
      </c>
      <c r="B2427" s="46"/>
      <c r="C2427" s="24">
        <v>200.034012187782</v>
      </c>
      <c r="D2427" s="35">
        <v>42481.0</v>
      </c>
      <c r="E2427" s="33" t="s">
        <v>478</v>
      </c>
      <c r="F2427" s="35"/>
      <c r="G2427" s="33" t="s">
        <v>363</v>
      </c>
      <c r="H2427" s="27"/>
      <c r="I2427" s="28"/>
      <c r="J2427" s="21"/>
      <c r="K2427" s="21"/>
      <c r="L2427" s="21"/>
      <c r="M2427" s="21"/>
      <c r="N2427" s="22">
        <f t="shared" si="2"/>
        <v>46206</v>
      </c>
      <c r="O2427" s="23">
        <f>'RESOLUCIONES EPG'!$N2427-'RESOLUCIONES EPG'!$D2427</f>
        <v>3725</v>
      </c>
    </row>
    <row r="2428" ht="16.5" customHeight="1">
      <c r="A2428" s="58" t="str">
        <f>'RESOLUCIONES 2015'!A4738:H4738</f>
        <v/>
      </c>
      <c r="B2428" s="46"/>
      <c r="C2428" s="16">
        <v>199.958281651036</v>
      </c>
      <c r="D2428" s="35">
        <v>42481.0</v>
      </c>
      <c r="E2428" s="33" t="s">
        <v>52</v>
      </c>
      <c r="F2428" s="25" t="s">
        <v>53</v>
      </c>
      <c r="G2428" s="33" t="s">
        <v>89</v>
      </c>
      <c r="H2428" s="27" t="s">
        <v>1061</v>
      </c>
      <c r="I2428" s="28"/>
      <c r="J2428" s="21"/>
      <c r="K2428" s="21"/>
      <c r="L2428" s="21"/>
      <c r="M2428" s="21"/>
      <c r="N2428" s="22">
        <f t="shared" si="2"/>
        <v>46206</v>
      </c>
      <c r="O2428" s="23">
        <f>'RESOLUCIONES EPG'!$N2428-'RESOLUCIONES EPG'!$D2428</f>
        <v>3725</v>
      </c>
    </row>
    <row r="2429" ht="16.5" customHeight="1">
      <c r="A2429" s="58" t="str">
        <f>'RESOLUCIONES 2015'!A4746:H4746</f>
        <v/>
      </c>
      <c r="B2429" s="46"/>
      <c r="C2429" s="24">
        <v>199.88255111429</v>
      </c>
      <c r="D2429" s="35">
        <v>42481.0</v>
      </c>
      <c r="E2429" s="33" t="s">
        <v>1062</v>
      </c>
      <c r="F2429" s="35"/>
      <c r="G2429" s="33" t="s">
        <v>887</v>
      </c>
      <c r="H2429" s="27"/>
      <c r="I2429" s="28"/>
      <c r="J2429" s="21"/>
      <c r="K2429" s="21"/>
      <c r="L2429" s="21"/>
      <c r="M2429" s="21"/>
      <c r="N2429" s="22">
        <f t="shared" si="2"/>
        <v>46206</v>
      </c>
      <c r="O2429" s="23">
        <f>'RESOLUCIONES EPG'!$N2429-'RESOLUCIONES EPG'!$D2429</f>
        <v>3725</v>
      </c>
    </row>
    <row r="2430" ht="16.5" customHeight="1">
      <c r="A2430" s="58" t="str">
        <f>'RESOLUCIONES 2015'!A4745:H4745</f>
        <v/>
      </c>
      <c r="B2430" s="46"/>
      <c r="C2430" s="24">
        <v>199.806820577544</v>
      </c>
      <c r="D2430" s="35">
        <v>42481.0</v>
      </c>
      <c r="E2430" s="33" t="s">
        <v>1063</v>
      </c>
      <c r="F2430" s="35"/>
      <c r="G2430" s="26" t="s">
        <v>1020</v>
      </c>
      <c r="H2430" s="27"/>
      <c r="I2430" s="28"/>
      <c r="J2430" s="21"/>
      <c r="K2430" s="21"/>
      <c r="L2430" s="21"/>
      <c r="M2430" s="21"/>
      <c r="N2430" s="22">
        <f t="shared" si="2"/>
        <v>46206</v>
      </c>
      <c r="O2430" s="23">
        <f>'RESOLUCIONES EPG'!$N2430-'RESOLUCIONES EPG'!$D2430</f>
        <v>3725</v>
      </c>
    </row>
    <row r="2431" ht="16.5" customHeight="1">
      <c r="A2431" s="58" t="str">
        <f>'RESOLUCIONES 2015'!A4739:H4739</f>
        <v/>
      </c>
      <c r="B2431" s="46"/>
      <c r="C2431" s="24">
        <v>199.731090040798</v>
      </c>
      <c r="D2431" s="35">
        <v>42481.0</v>
      </c>
      <c r="E2431" s="33" t="s">
        <v>632</v>
      </c>
      <c r="F2431" s="35"/>
      <c r="G2431" s="33" t="s">
        <v>887</v>
      </c>
      <c r="H2431" s="27"/>
      <c r="I2431" s="28"/>
      <c r="J2431" s="21"/>
      <c r="K2431" s="21"/>
      <c r="L2431" s="21"/>
      <c r="M2431" s="21"/>
      <c r="N2431" s="22">
        <f t="shared" si="2"/>
        <v>46206</v>
      </c>
      <c r="O2431" s="23">
        <f>'RESOLUCIONES EPG'!$N2431-'RESOLUCIONES EPG'!$D2431</f>
        <v>3725</v>
      </c>
    </row>
    <row r="2432" ht="16.5" customHeight="1">
      <c r="A2432" s="58" t="str">
        <f>'RESOLUCIONES 2015'!A4747:H4747</f>
        <v/>
      </c>
      <c r="B2432" s="46"/>
      <c r="C2432" s="16">
        <v>199.655359504052</v>
      </c>
      <c r="D2432" s="35">
        <v>42481.0</v>
      </c>
      <c r="E2432" s="33" t="s">
        <v>949</v>
      </c>
      <c r="F2432" s="35"/>
      <c r="G2432" s="26" t="s">
        <v>1020</v>
      </c>
      <c r="H2432" s="27"/>
      <c r="I2432" s="28"/>
      <c r="J2432" s="21"/>
      <c r="K2432" s="21"/>
      <c r="L2432" s="21"/>
      <c r="M2432" s="21"/>
      <c r="N2432" s="22">
        <f t="shared" si="2"/>
        <v>46206</v>
      </c>
      <c r="O2432" s="23">
        <f>'RESOLUCIONES EPG'!$N2432-'RESOLUCIONES EPG'!$D2432</f>
        <v>3725</v>
      </c>
    </row>
    <row r="2433" ht="16.5" customHeight="1">
      <c r="A2433" s="58" t="str">
        <f>'RESOLUCIONES 2015'!A4742:H4742</f>
        <v/>
      </c>
      <c r="B2433" s="46"/>
      <c r="C2433" s="24">
        <v>199.579628967306</v>
      </c>
      <c r="D2433" s="35">
        <v>42481.0</v>
      </c>
      <c r="E2433" s="33" t="s">
        <v>776</v>
      </c>
      <c r="F2433" s="35"/>
      <c r="G2433" s="33" t="s">
        <v>845</v>
      </c>
      <c r="H2433" s="27"/>
      <c r="I2433" s="28"/>
      <c r="J2433" s="21"/>
      <c r="K2433" s="21"/>
      <c r="L2433" s="21"/>
      <c r="M2433" s="21"/>
      <c r="N2433" s="22">
        <f t="shared" si="2"/>
        <v>46206</v>
      </c>
      <c r="O2433" s="23">
        <f>'RESOLUCIONES EPG'!$N2433-'RESOLUCIONES EPG'!$D2433</f>
        <v>3725</v>
      </c>
    </row>
    <row r="2434" ht="16.5" customHeight="1">
      <c r="A2434" s="58" t="str">
        <f>'RESOLUCIONES 2015'!A4744:H4744</f>
        <v/>
      </c>
      <c r="B2434" s="46"/>
      <c r="C2434" s="24">
        <v>199.50389843056</v>
      </c>
      <c r="D2434" s="35">
        <v>42481.0</v>
      </c>
      <c r="E2434" s="76" t="s">
        <v>176</v>
      </c>
      <c r="F2434" s="35"/>
      <c r="G2434" s="76" t="s">
        <v>1064</v>
      </c>
      <c r="H2434" s="27"/>
      <c r="I2434" s="28"/>
      <c r="J2434" s="21"/>
      <c r="K2434" s="21"/>
      <c r="L2434" s="21"/>
      <c r="M2434" s="21"/>
      <c r="N2434" s="22">
        <f t="shared" si="2"/>
        <v>46206</v>
      </c>
      <c r="O2434" s="23">
        <f>'RESOLUCIONES EPG'!$N2434-'RESOLUCIONES EPG'!$D2434</f>
        <v>3725</v>
      </c>
    </row>
    <row r="2435" ht="16.5" customHeight="1">
      <c r="A2435" s="58" t="str">
        <f>'RESOLUCIONES 2015'!A4740:H4740</f>
        <v/>
      </c>
      <c r="B2435" s="46"/>
      <c r="C2435" s="24">
        <v>199.428167893814</v>
      </c>
      <c r="D2435" s="35">
        <v>42481.0</v>
      </c>
      <c r="E2435" s="33" t="s">
        <v>176</v>
      </c>
      <c r="F2435" s="35"/>
      <c r="G2435" s="33" t="s">
        <v>363</v>
      </c>
      <c r="H2435" s="27"/>
      <c r="I2435" s="28"/>
      <c r="J2435" s="21"/>
      <c r="K2435" s="21"/>
      <c r="L2435" s="21"/>
      <c r="M2435" s="21"/>
      <c r="N2435" s="22">
        <f t="shared" si="2"/>
        <v>46206</v>
      </c>
      <c r="O2435" s="23">
        <f>'RESOLUCIONES EPG'!$N2435-'RESOLUCIONES EPG'!$D2435</f>
        <v>3725</v>
      </c>
    </row>
    <row r="2436" ht="16.5" customHeight="1">
      <c r="A2436" s="58" t="str">
        <f>'RESOLUCIONES 2015'!A4743:H4743</f>
        <v/>
      </c>
      <c r="B2436" s="46"/>
      <c r="C2436" s="16">
        <v>199.352437357068</v>
      </c>
      <c r="D2436" s="35">
        <v>42481.0</v>
      </c>
      <c r="E2436" s="77" t="s">
        <v>929</v>
      </c>
      <c r="F2436" s="35"/>
      <c r="G2436" s="26" t="s">
        <v>1020</v>
      </c>
      <c r="H2436" s="27"/>
      <c r="I2436" s="28"/>
      <c r="J2436" s="21"/>
      <c r="K2436" s="21"/>
      <c r="L2436" s="21"/>
      <c r="M2436" s="21"/>
      <c r="N2436" s="22">
        <f t="shared" si="2"/>
        <v>46206</v>
      </c>
      <c r="O2436" s="23">
        <f>'RESOLUCIONES EPG'!$N2436-'RESOLUCIONES EPG'!$D2436</f>
        <v>3725</v>
      </c>
    </row>
    <row r="2437" ht="16.5" customHeight="1">
      <c r="A2437" s="103" t="str">
        <f>'RESOLUCIONES 2015'!A4749:H4749</f>
        <v/>
      </c>
      <c r="B2437" s="46"/>
      <c r="C2437" s="24">
        <v>199.276706820322</v>
      </c>
      <c r="D2437" s="35">
        <v>42482.0</v>
      </c>
      <c r="E2437" s="33" t="s">
        <v>1065</v>
      </c>
      <c r="F2437" s="35"/>
      <c r="G2437" s="33" t="s">
        <v>1066</v>
      </c>
      <c r="H2437" s="27"/>
      <c r="I2437" s="28"/>
      <c r="J2437" s="21"/>
      <c r="K2437" s="21"/>
      <c r="L2437" s="21"/>
      <c r="M2437" s="21"/>
      <c r="N2437" s="22">
        <f t="shared" si="2"/>
        <v>46206</v>
      </c>
      <c r="O2437" s="23">
        <f>'RESOLUCIONES EPG'!$N2437-'RESOLUCIONES EPG'!$D2437</f>
        <v>3724</v>
      </c>
    </row>
    <row r="2438" ht="16.5" customHeight="1">
      <c r="A2438" s="103" t="str">
        <f>'RESOLUCIONES 2015'!A4748:H4748</f>
        <v/>
      </c>
      <c r="B2438" s="46"/>
      <c r="C2438" s="24">
        <v>199.200976283576</v>
      </c>
      <c r="D2438" s="35">
        <v>42482.0</v>
      </c>
      <c r="E2438" s="76" t="s">
        <v>1067</v>
      </c>
      <c r="F2438" s="35"/>
      <c r="G2438" s="33" t="s">
        <v>887</v>
      </c>
      <c r="H2438" s="27"/>
      <c r="I2438" s="28"/>
      <c r="J2438" s="21"/>
      <c r="K2438" s="21"/>
      <c r="L2438" s="21"/>
      <c r="M2438" s="21"/>
      <c r="N2438" s="22">
        <f t="shared" si="2"/>
        <v>46206</v>
      </c>
      <c r="O2438" s="23">
        <f>'RESOLUCIONES EPG'!$N2438-'RESOLUCIONES EPG'!$D2438</f>
        <v>3724</v>
      </c>
    </row>
    <row r="2439" ht="16.5" customHeight="1">
      <c r="A2439" s="58" t="str">
        <f>'RESOLUCIONES 2015'!A4741:H4741</f>
        <v/>
      </c>
      <c r="B2439" s="46"/>
      <c r="C2439" s="24">
        <v>199.12524574683</v>
      </c>
      <c r="D2439" s="35">
        <v>42482.0</v>
      </c>
      <c r="E2439" s="33" t="s">
        <v>1068</v>
      </c>
      <c r="F2439" s="35"/>
      <c r="G2439" s="33" t="s">
        <v>1066</v>
      </c>
      <c r="H2439" s="27"/>
      <c r="I2439" s="28"/>
      <c r="J2439" s="21"/>
      <c r="K2439" s="21"/>
      <c r="L2439" s="21"/>
      <c r="M2439" s="21"/>
      <c r="N2439" s="22">
        <f t="shared" si="2"/>
        <v>46206</v>
      </c>
      <c r="O2439" s="23">
        <f>'RESOLUCIONES EPG'!$N2439-'RESOLUCIONES EPG'!$D2439</f>
        <v>3724</v>
      </c>
    </row>
    <row r="2440" ht="16.5" customHeight="1">
      <c r="A2440" s="58" t="str">
        <f>'RESOLUCIONES 2015'!A4751:H4751</f>
        <v/>
      </c>
      <c r="B2440" s="46"/>
      <c r="C2440" s="16">
        <v>199.049515210084</v>
      </c>
      <c r="D2440" s="35">
        <v>42482.0</v>
      </c>
      <c r="E2440" s="33" t="s">
        <v>1069</v>
      </c>
      <c r="F2440" s="35"/>
      <c r="G2440" s="33" t="s">
        <v>1066</v>
      </c>
      <c r="H2440" s="27"/>
      <c r="I2440" s="28"/>
      <c r="J2440" s="21"/>
      <c r="K2440" s="21"/>
      <c r="L2440" s="21"/>
      <c r="M2440" s="21"/>
      <c r="N2440" s="22">
        <f t="shared" si="2"/>
        <v>46206</v>
      </c>
      <c r="O2440" s="23">
        <f>'RESOLUCIONES EPG'!$N2440-'RESOLUCIONES EPG'!$D2440</f>
        <v>3724</v>
      </c>
    </row>
    <row r="2441" ht="16.5" customHeight="1">
      <c r="A2441" s="58" t="str">
        <f>'RESOLUCIONES 2015'!A4750:H4750</f>
        <v/>
      </c>
      <c r="B2441" s="46"/>
      <c r="C2441" s="24">
        <v>198.973784673338</v>
      </c>
      <c r="D2441" s="35">
        <v>42482.0</v>
      </c>
      <c r="E2441" s="33" t="s">
        <v>759</v>
      </c>
      <c r="F2441" s="35"/>
      <c r="G2441" s="33" t="s">
        <v>89</v>
      </c>
      <c r="H2441" s="27" t="s">
        <v>849</v>
      </c>
      <c r="I2441" s="28"/>
      <c r="J2441" s="21"/>
      <c r="K2441" s="21"/>
      <c r="L2441" s="21"/>
      <c r="M2441" s="21"/>
      <c r="N2441" s="22">
        <f t="shared" si="2"/>
        <v>46206</v>
      </c>
      <c r="O2441" s="23">
        <f>'RESOLUCIONES EPG'!$N2441-'RESOLUCIONES EPG'!$D2441</f>
        <v>3724</v>
      </c>
    </row>
    <row r="2442" ht="16.5" customHeight="1">
      <c r="A2442" s="58" t="str">
        <f>'RESOLUCIONES 2015'!A4752:H4752</f>
        <v/>
      </c>
      <c r="B2442" s="46"/>
      <c r="C2442" s="24">
        <v>198.898054136592</v>
      </c>
      <c r="D2442" s="35">
        <v>42482.0</v>
      </c>
      <c r="E2442" s="33" t="s">
        <v>1070</v>
      </c>
      <c r="F2442" s="35"/>
      <c r="G2442" s="33" t="s">
        <v>1066</v>
      </c>
      <c r="H2442" s="27"/>
      <c r="I2442" s="28"/>
      <c r="J2442" s="21"/>
      <c r="K2442" s="21"/>
      <c r="L2442" s="21"/>
      <c r="M2442" s="21"/>
      <c r="N2442" s="22">
        <f t="shared" si="2"/>
        <v>46206</v>
      </c>
      <c r="O2442" s="23">
        <f>'RESOLUCIONES EPG'!$N2442-'RESOLUCIONES EPG'!$D2442</f>
        <v>3724</v>
      </c>
    </row>
    <row r="2443" ht="16.5" customHeight="1">
      <c r="A2443" s="58" t="str">
        <f>'RESOLUCIONES 2015'!A4753:H4753</f>
        <v/>
      </c>
      <c r="B2443" s="46"/>
      <c r="C2443" s="24">
        <v>198.822323599845</v>
      </c>
      <c r="D2443" s="35">
        <v>42482.0</v>
      </c>
      <c r="E2443" s="33" t="s">
        <v>1070</v>
      </c>
      <c r="F2443" s="35"/>
      <c r="G2443" s="33" t="s">
        <v>887</v>
      </c>
      <c r="H2443" s="27"/>
      <c r="I2443" s="28"/>
      <c r="J2443" s="21"/>
      <c r="K2443" s="21"/>
      <c r="L2443" s="21"/>
      <c r="M2443" s="21"/>
      <c r="N2443" s="22">
        <f t="shared" si="2"/>
        <v>46206</v>
      </c>
      <c r="O2443" s="23">
        <f>'RESOLUCIONES EPG'!$N2443-'RESOLUCIONES EPG'!$D2443</f>
        <v>3724</v>
      </c>
    </row>
    <row r="2444" ht="16.5" customHeight="1">
      <c r="A2444" s="58" t="str">
        <f>'RESOLUCIONES 2015'!A4755:H4755</f>
        <v/>
      </c>
      <c r="B2444" s="46"/>
      <c r="C2444" s="16">
        <v>198.746593063099</v>
      </c>
      <c r="D2444" s="35">
        <v>42482.0</v>
      </c>
      <c r="E2444" s="33" t="s">
        <v>1071</v>
      </c>
      <c r="F2444" s="35"/>
      <c r="G2444" s="26" t="s">
        <v>1020</v>
      </c>
      <c r="H2444" s="27"/>
      <c r="I2444" s="28"/>
      <c r="J2444" s="21"/>
      <c r="K2444" s="21"/>
      <c r="L2444" s="21"/>
      <c r="M2444" s="21"/>
      <c r="N2444" s="22">
        <f t="shared" si="2"/>
        <v>46206</v>
      </c>
      <c r="O2444" s="23">
        <f>'RESOLUCIONES EPG'!$N2444-'RESOLUCIONES EPG'!$D2444</f>
        <v>3724</v>
      </c>
    </row>
    <row r="2445" ht="16.5" customHeight="1">
      <c r="A2445" s="103" t="str">
        <f>'RESOLUCIONES 2015'!A4757:H4757</f>
        <v/>
      </c>
      <c r="B2445" s="34"/>
      <c r="C2445" s="24">
        <v>198.670862526353</v>
      </c>
      <c r="D2445" s="35">
        <v>42482.0</v>
      </c>
      <c r="E2445" s="33" t="s">
        <v>965</v>
      </c>
      <c r="F2445" s="35"/>
      <c r="G2445" s="26" t="s">
        <v>1020</v>
      </c>
      <c r="H2445" s="27"/>
      <c r="I2445" s="28"/>
      <c r="J2445" s="21"/>
      <c r="K2445" s="21"/>
      <c r="L2445" s="21"/>
      <c r="M2445" s="21"/>
      <c r="N2445" s="22">
        <f t="shared" si="2"/>
        <v>46206</v>
      </c>
      <c r="O2445" s="23">
        <f>'RESOLUCIONES EPG'!$N2445-'RESOLUCIONES EPG'!$D2445</f>
        <v>3724</v>
      </c>
    </row>
    <row r="2446" ht="16.5" customHeight="1">
      <c r="A2446" s="101" t="str">
        <f>'RESOLUCIONES 2015'!A4756:H4756</f>
        <v/>
      </c>
      <c r="B2446" s="34"/>
      <c r="C2446" s="24">
        <v>198.595131989607</v>
      </c>
      <c r="D2446" s="35">
        <v>42482.0</v>
      </c>
      <c r="E2446" s="33" t="s">
        <v>478</v>
      </c>
      <c r="F2446" s="35"/>
      <c r="G2446" s="33" t="s">
        <v>1064</v>
      </c>
      <c r="H2446" s="27"/>
      <c r="I2446" s="28"/>
      <c r="J2446" s="21"/>
      <c r="K2446" s="21"/>
      <c r="L2446" s="21"/>
      <c r="M2446" s="21"/>
      <c r="N2446" s="22">
        <f t="shared" si="2"/>
        <v>46206</v>
      </c>
      <c r="O2446" s="23">
        <f>'RESOLUCIONES EPG'!$N2446-'RESOLUCIONES EPG'!$D2446</f>
        <v>3724</v>
      </c>
    </row>
    <row r="2447" ht="16.5" customHeight="1">
      <c r="A2447" s="103" t="str">
        <f>'RESOLUCIONES 2015'!A4759:H4759</f>
        <v/>
      </c>
      <c r="B2447" s="34"/>
      <c r="C2447" s="24">
        <v>198.519401452861</v>
      </c>
      <c r="D2447" s="35">
        <v>42482.0</v>
      </c>
      <c r="E2447" s="33" t="s">
        <v>967</v>
      </c>
      <c r="F2447" s="35"/>
      <c r="G2447" s="26" t="s">
        <v>1020</v>
      </c>
      <c r="H2447" s="27"/>
      <c r="I2447" s="28"/>
      <c r="J2447" s="21"/>
      <c r="K2447" s="21"/>
      <c r="L2447" s="21"/>
      <c r="M2447" s="21"/>
      <c r="N2447" s="22">
        <f t="shared" si="2"/>
        <v>46206</v>
      </c>
      <c r="O2447" s="23">
        <f>'RESOLUCIONES EPG'!$N2447-'RESOLUCIONES EPG'!$D2447</f>
        <v>3724</v>
      </c>
    </row>
    <row r="2448" ht="16.5" customHeight="1">
      <c r="A2448" s="58" t="str">
        <f>'RESOLUCIONES 2015'!A4754:H4754</f>
        <v/>
      </c>
      <c r="B2448" s="34"/>
      <c r="C2448" s="16">
        <v>198.443670916115</v>
      </c>
      <c r="D2448" s="35">
        <v>42482.0</v>
      </c>
      <c r="E2448" s="33" t="s">
        <v>324</v>
      </c>
      <c r="F2448" s="35"/>
      <c r="G2448" s="26" t="s">
        <v>1020</v>
      </c>
      <c r="H2448" s="27"/>
      <c r="I2448" s="28"/>
      <c r="J2448" s="21"/>
      <c r="K2448" s="21"/>
      <c r="L2448" s="21"/>
      <c r="M2448" s="21"/>
      <c r="N2448" s="22">
        <f t="shared" si="2"/>
        <v>46206</v>
      </c>
      <c r="O2448" s="23">
        <f>'RESOLUCIONES EPG'!$N2448-'RESOLUCIONES EPG'!$D2448</f>
        <v>3724</v>
      </c>
    </row>
    <row r="2449" ht="16.5" customHeight="1">
      <c r="A2449" s="103" t="str">
        <f>'RESOLUCIONES 2015'!A4761:H4761</f>
        <v/>
      </c>
      <c r="B2449" s="46"/>
      <c r="C2449" s="24">
        <v>198.367940379369</v>
      </c>
      <c r="D2449" s="35">
        <v>42482.0</v>
      </c>
      <c r="E2449" s="33" t="s">
        <v>783</v>
      </c>
      <c r="F2449" s="35"/>
      <c r="G2449" s="26" t="s">
        <v>1020</v>
      </c>
      <c r="H2449" s="27"/>
      <c r="I2449" s="28"/>
      <c r="J2449" s="21"/>
      <c r="K2449" s="21"/>
      <c r="L2449" s="21"/>
      <c r="M2449" s="21"/>
      <c r="N2449" s="22">
        <f t="shared" si="2"/>
        <v>46206</v>
      </c>
      <c r="O2449" s="23">
        <f>'RESOLUCIONES EPG'!$N2449-'RESOLUCIONES EPG'!$D2449</f>
        <v>3724</v>
      </c>
    </row>
    <row r="2450" ht="16.5" customHeight="1">
      <c r="A2450" s="103" t="str">
        <f>'RESOLUCIONES 2015'!A4760:H4760</f>
        <v/>
      </c>
      <c r="B2450" s="46"/>
      <c r="C2450" s="24">
        <v>198.292209842623</v>
      </c>
      <c r="D2450" s="35">
        <v>42482.0</v>
      </c>
      <c r="E2450" s="33" t="s">
        <v>952</v>
      </c>
      <c r="F2450" s="35"/>
      <c r="G2450" s="26" t="s">
        <v>1020</v>
      </c>
      <c r="H2450" s="27"/>
      <c r="I2450" s="28"/>
      <c r="J2450" s="21"/>
      <c r="K2450" s="21"/>
      <c r="L2450" s="21"/>
      <c r="M2450" s="21"/>
      <c r="N2450" s="22">
        <f t="shared" si="2"/>
        <v>46206</v>
      </c>
      <c r="O2450" s="23">
        <f>'RESOLUCIONES EPG'!$N2450-'RESOLUCIONES EPG'!$D2450</f>
        <v>3724</v>
      </c>
    </row>
    <row r="2451" ht="16.5" customHeight="1">
      <c r="A2451" s="103" t="str">
        <f>'RESOLUCIONES 2015'!A4758:H4758</f>
        <v/>
      </c>
      <c r="B2451" s="46"/>
      <c r="C2451" s="24">
        <v>198.216479305877</v>
      </c>
      <c r="D2451" s="35">
        <v>42482.0</v>
      </c>
      <c r="E2451" s="33" t="s">
        <v>1072</v>
      </c>
      <c r="F2451" s="35"/>
      <c r="G2451" s="33" t="s">
        <v>1066</v>
      </c>
      <c r="H2451" s="27"/>
      <c r="I2451" s="28"/>
      <c r="J2451" s="21"/>
      <c r="K2451" s="21"/>
      <c r="L2451" s="21"/>
      <c r="M2451" s="21"/>
      <c r="N2451" s="22">
        <f t="shared" si="2"/>
        <v>46206</v>
      </c>
      <c r="O2451" s="23">
        <f>'RESOLUCIONES EPG'!$N2451-'RESOLUCIONES EPG'!$D2451</f>
        <v>3724</v>
      </c>
    </row>
    <row r="2452" ht="16.5" customHeight="1">
      <c r="A2452" s="101" t="str">
        <f>'RESOLUCIONES 2015'!A4764:H4764</f>
        <v/>
      </c>
      <c r="B2452" s="46"/>
      <c r="C2452" s="16">
        <v>198.140748769131</v>
      </c>
      <c r="D2452" s="35">
        <v>42482.0</v>
      </c>
      <c r="E2452" s="33" t="s">
        <v>1072</v>
      </c>
      <c r="F2452" s="35"/>
      <c r="G2452" s="33" t="s">
        <v>1066</v>
      </c>
      <c r="H2452" s="27"/>
      <c r="I2452" s="28"/>
      <c r="J2452" s="21"/>
      <c r="K2452" s="21"/>
      <c r="L2452" s="21"/>
      <c r="M2452" s="21"/>
      <c r="N2452" s="22">
        <f t="shared" si="2"/>
        <v>46206</v>
      </c>
      <c r="O2452" s="23">
        <f>'RESOLUCIONES EPG'!$N2452-'RESOLUCIONES EPG'!$D2452</f>
        <v>3724</v>
      </c>
    </row>
    <row r="2453" ht="16.5" customHeight="1">
      <c r="A2453" s="58" t="str">
        <f>'RESOLUCIONES 2015'!A4763:H4763</f>
        <v/>
      </c>
      <c r="B2453" s="46"/>
      <c r="C2453" s="24">
        <v>198.065018232385</v>
      </c>
      <c r="D2453" s="35">
        <v>42483.0</v>
      </c>
      <c r="E2453" s="33" t="s">
        <v>1073</v>
      </c>
      <c r="F2453" s="35"/>
      <c r="G2453" s="26" t="s">
        <v>1020</v>
      </c>
      <c r="H2453" s="27"/>
      <c r="I2453" s="28"/>
      <c r="J2453" s="21"/>
      <c r="K2453" s="21"/>
      <c r="L2453" s="21"/>
      <c r="M2453" s="21"/>
      <c r="N2453" s="22">
        <f t="shared" si="2"/>
        <v>46206</v>
      </c>
      <c r="O2453" s="23">
        <f>'RESOLUCIONES EPG'!$N2453-'RESOLUCIONES EPG'!$D2453</f>
        <v>3723</v>
      </c>
    </row>
    <row r="2454" ht="16.5" customHeight="1">
      <c r="A2454" s="103" t="str">
        <f>'RESOLUCIONES 2015'!A4762:H4762</f>
        <v/>
      </c>
      <c r="B2454" s="46"/>
      <c r="C2454" s="24">
        <v>197.989287695639</v>
      </c>
      <c r="D2454" s="35">
        <v>42486.0</v>
      </c>
      <c r="E2454" s="33" t="s">
        <v>523</v>
      </c>
      <c r="F2454" s="35" t="s">
        <v>524</v>
      </c>
      <c r="G2454" s="33"/>
      <c r="H2454" s="27"/>
      <c r="I2454" s="28"/>
      <c r="J2454" s="21"/>
      <c r="K2454" s="21"/>
      <c r="L2454" s="21"/>
      <c r="M2454" s="21"/>
      <c r="N2454" s="22">
        <f t="shared" si="2"/>
        <v>46206</v>
      </c>
      <c r="O2454" s="23">
        <f>'RESOLUCIONES EPG'!$N2454-'RESOLUCIONES EPG'!$D2454</f>
        <v>3720</v>
      </c>
    </row>
    <row r="2455" ht="16.5" customHeight="1">
      <c r="A2455" s="101" t="str">
        <f>'RESOLUCIONES 2015'!A4767:H4767</f>
        <v/>
      </c>
      <c r="B2455" s="46"/>
      <c r="C2455" s="24">
        <v>197.913557158893</v>
      </c>
      <c r="D2455" s="35">
        <v>42486.0</v>
      </c>
      <c r="E2455" s="33" t="s">
        <v>1002</v>
      </c>
      <c r="F2455" s="35"/>
      <c r="G2455" s="33" t="s">
        <v>1074</v>
      </c>
      <c r="H2455" s="27"/>
      <c r="I2455" s="63" t="s">
        <v>1075</v>
      </c>
      <c r="J2455" s="21"/>
      <c r="K2455" s="21"/>
      <c r="L2455" s="21"/>
      <c r="M2455" s="21"/>
      <c r="N2455" s="22">
        <f t="shared" si="2"/>
        <v>46206</v>
      </c>
      <c r="O2455" s="23">
        <f>'RESOLUCIONES EPG'!$N2455-'RESOLUCIONES EPG'!$D2455</f>
        <v>3720</v>
      </c>
    </row>
    <row r="2456" ht="16.5" customHeight="1">
      <c r="A2456" s="101" t="str">
        <f>'RESOLUCIONES 2015'!A4768:H4768</f>
        <v/>
      </c>
      <c r="B2456" s="46"/>
      <c r="C2456" s="16">
        <v>197.837826622147</v>
      </c>
      <c r="D2456" s="35">
        <v>42486.0</v>
      </c>
      <c r="E2456" s="76" t="s">
        <v>807</v>
      </c>
      <c r="F2456" s="35"/>
      <c r="G2456" s="33" t="s">
        <v>1076</v>
      </c>
      <c r="H2456" s="27"/>
      <c r="I2456" s="28"/>
      <c r="J2456" s="21"/>
      <c r="K2456" s="21"/>
      <c r="L2456" s="21"/>
      <c r="M2456" s="21"/>
      <c r="N2456" s="22">
        <f t="shared" si="2"/>
        <v>46206</v>
      </c>
      <c r="O2456" s="23">
        <f>'RESOLUCIONES EPG'!$N2456-'RESOLUCIONES EPG'!$D2456</f>
        <v>3720</v>
      </c>
    </row>
    <row r="2457" ht="16.5" customHeight="1">
      <c r="A2457" s="101" t="str">
        <f>'RESOLUCIONES 2015'!A4765:H4765</f>
        <v/>
      </c>
      <c r="B2457" s="46"/>
      <c r="C2457" s="24">
        <v>197.762096085401</v>
      </c>
      <c r="D2457" s="35">
        <v>42486.0</v>
      </c>
      <c r="E2457" s="33" t="s">
        <v>915</v>
      </c>
      <c r="F2457" s="35"/>
      <c r="G2457" s="33" t="s">
        <v>994</v>
      </c>
      <c r="H2457" s="27"/>
      <c r="I2457" s="28"/>
      <c r="J2457" s="21"/>
      <c r="K2457" s="21"/>
      <c r="L2457" s="21"/>
      <c r="M2457" s="21"/>
      <c r="N2457" s="22">
        <f t="shared" si="2"/>
        <v>46206</v>
      </c>
      <c r="O2457" s="23">
        <f>'RESOLUCIONES EPG'!$N2457-'RESOLUCIONES EPG'!$D2457</f>
        <v>3720</v>
      </c>
    </row>
    <row r="2458" ht="16.5" customHeight="1">
      <c r="A2458" s="101" t="str">
        <f>'RESOLUCIONES 2015'!A4766:H4766</f>
        <v/>
      </c>
      <c r="B2458" s="115"/>
      <c r="C2458" s="32">
        <v>952.0</v>
      </c>
      <c r="D2458" s="56">
        <v>43052.0</v>
      </c>
      <c r="E2458" s="123" t="s">
        <v>2248</v>
      </c>
      <c r="F2458" s="56"/>
      <c r="G2458" s="123" t="s">
        <v>2249</v>
      </c>
      <c r="H2458" s="27"/>
      <c r="I2458" s="63" t="s">
        <v>2250</v>
      </c>
      <c r="J2458" s="21"/>
      <c r="K2458" s="21"/>
      <c r="L2458" s="21"/>
      <c r="M2458" s="21"/>
      <c r="N2458" s="22">
        <f t="shared" si="2"/>
        <v>46206</v>
      </c>
      <c r="O2458" s="23">
        <f>'RESOLUCIONES EPG'!$N2458-'RESOLUCIONES EPG'!$D2458</f>
        <v>3154</v>
      </c>
    </row>
    <row r="2459" ht="16.5" customHeight="1">
      <c r="A2459" s="101" t="str">
        <f>'RESOLUCIONES 2015'!A4773:H4773</f>
        <v/>
      </c>
      <c r="B2459" s="115"/>
      <c r="C2459" s="32">
        <v>959.0</v>
      </c>
      <c r="D2459" s="56">
        <v>43053.0</v>
      </c>
      <c r="E2459" s="33" t="s">
        <v>2251</v>
      </c>
      <c r="F2459" s="56"/>
      <c r="G2459" s="33" t="s">
        <v>1593</v>
      </c>
      <c r="H2459" s="124">
        <v>43063.0</v>
      </c>
      <c r="I2459" s="63" t="s">
        <v>2252</v>
      </c>
      <c r="J2459" s="21"/>
      <c r="K2459" s="21"/>
      <c r="L2459" s="21"/>
      <c r="M2459" s="21"/>
      <c r="N2459" s="22">
        <f t="shared" si="2"/>
        <v>46206</v>
      </c>
      <c r="O2459" s="23">
        <f>'RESOLUCIONES EPG'!$N2459-'RESOLUCIONES EPG'!$D2459</f>
        <v>3153</v>
      </c>
    </row>
    <row r="2460" ht="16.5" customHeight="1">
      <c r="A2460" s="101" t="str">
        <f>'RESOLUCIONES 2015'!A4770:H4770</f>
        <v/>
      </c>
      <c r="B2460" s="115"/>
      <c r="C2460" s="32">
        <v>956.0</v>
      </c>
      <c r="D2460" s="56">
        <v>43053.0</v>
      </c>
      <c r="E2460" s="33" t="s">
        <v>2031</v>
      </c>
      <c r="F2460" s="56"/>
      <c r="G2460" s="33" t="s">
        <v>2253</v>
      </c>
      <c r="H2460" s="27" t="s">
        <v>1083</v>
      </c>
      <c r="I2460" s="63" t="s">
        <v>2254</v>
      </c>
      <c r="J2460" s="21"/>
      <c r="K2460" s="21"/>
      <c r="L2460" s="21"/>
      <c r="M2460" s="21"/>
      <c r="N2460" s="22">
        <f t="shared" si="2"/>
        <v>46206</v>
      </c>
      <c r="O2460" s="23">
        <f>'RESOLUCIONES EPG'!$N2460-'RESOLUCIONES EPG'!$D2460</f>
        <v>3153</v>
      </c>
    </row>
    <row r="2461" ht="16.5" customHeight="1">
      <c r="A2461" s="101" t="str">
        <f>'RESOLUCIONES 2015'!A4769:H4769</f>
        <v/>
      </c>
      <c r="B2461" s="115"/>
      <c r="C2461" s="32">
        <v>955.0</v>
      </c>
      <c r="D2461" s="56">
        <v>43053.0</v>
      </c>
      <c r="E2461" s="33" t="s">
        <v>693</v>
      </c>
      <c r="F2461" s="56"/>
      <c r="G2461" s="33" t="s">
        <v>50</v>
      </c>
      <c r="H2461" s="27"/>
      <c r="I2461" s="63" t="s">
        <v>2255</v>
      </c>
      <c r="J2461" s="21"/>
      <c r="K2461" s="21"/>
      <c r="L2461" s="21"/>
      <c r="M2461" s="21"/>
      <c r="N2461" s="22">
        <f t="shared" si="2"/>
        <v>46206</v>
      </c>
      <c r="O2461" s="23">
        <f>'RESOLUCIONES EPG'!$N2461-'RESOLUCIONES EPG'!$D2461</f>
        <v>3153</v>
      </c>
    </row>
    <row r="2462" ht="16.5" customHeight="1">
      <c r="A2462" s="102" t="str">
        <f>'RESOLUCIONES 2015'!A4772:H4772</f>
        <v/>
      </c>
      <c r="B2462" s="115"/>
      <c r="C2462" s="32">
        <v>958.0</v>
      </c>
      <c r="D2462" s="56">
        <v>43053.0</v>
      </c>
      <c r="E2462" s="33" t="s">
        <v>2256</v>
      </c>
      <c r="F2462" s="56"/>
      <c r="G2462" s="33" t="s">
        <v>1197</v>
      </c>
      <c r="H2462" s="27"/>
      <c r="I2462" s="63" t="s">
        <v>2257</v>
      </c>
      <c r="J2462" s="21"/>
      <c r="K2462" s="21"/>
      <c r="L2462" s="21"/>
      <c r="M2462" s="21"/>
      <c r="N2462" s="22">
        <f t="shared" si="2"/>
        <v>46206</v>
      </c>
      <c r="O2462" s="23">
        <f>'RESOLUCIONES EPG'!$N2462-'RESOLUCIONES EPG'!$D2462</f>
        <v>3153</v>
      </c>
    </row>
    <row r="2463" ht="16.5" customHeight="1">
      <c r="A2463" s="101" t="str">
        <f>'RESOLUCIONES 2015'!A4771:H4771</f>
        <v/>
      </c>
      <c r="B2463" s="115"/>
      <c r="C2463" s="32">
        <v>957.0</v>
      </c>
      <c r="D2463" s="56">
        <v>43053.0</v>
      </c>
      <c r="E2463" s="33" t="s">
        <v>1934</v>
      </c>
      <c r="F2463" s="56"/>
      <c r="G2463" s="33" t="s">
        <v>2253</v>
      </c>
      <c r="H2463" s="27" t="s">
        <v>1083</v>
      </c>
      <c r="I2463" s="63" t="s">
        <v>2258</v>
      </c>
      <c r="J2463" s="21"/>
      <c r="K2463" s="21"/>
      <c r="L2463" s="21"/>
      <c r="M2463" s="21"/>
      <c r="N2463" s="22">
        <f t="shared" si="2"/>
        <v>46206</v>
      </c>
      <c r="O2463" s="23">
        <f>'RESOLUCIONES EPG'!$N2463-'RESOLUCIONES EPG'!$D2463</f>
        <v>3153</v>
      </c>
    </row>
    <row r="2464" ht="16.5" customHeight="1">
      <c r="A2464" s="58" t="str">
        <f>'RESOLUCIONES 2015'!A4774:H4774</f>
        <v/>
      </c>
      <c r="B2464" s="115"/>
      <c r="C2464" s="32">
        <v>960.0</v>
      </c>
      <c r="D2464" s="56">
        <v>43053.0</v>
      </c>
      <c r="E2464" s="33" t="s">
        <v>2259</v>
      </c>
      <c r="F2464" s="56"/>
      <c r="G2464" s="33" t="s">
        <v>1593</v>
      </c>
      <c r="H2464" s="124">
        <v>43063.0</v>
      </c>
      <c r="I2464" s="63" t="s">
        <v>2260</v>
      </c>
      <c r="J2464" s="21"/>
      <c r="K2464" s="21"/>
      <c r="L2464" s="21"/>
      <c r="M2464" s="21"/>
      <c r="N2464" s="22">
        <f t="shared" si="2"/>
        <v>46206</v>
      </c>
      <c r="O2464" s="23">
        <f>'RESOLUCIONES EPG'!$N2464-'RESOLUCIONES EPG'!$D2464</f>
        <v>3153</v>
      </c>
    </row>
    <row r="2465" ht="16.5" customHeight="1">
      <c r="A2465" s="103" t="str">
        <f>'RESOLUCIONES 2015'!A4778:H4778</f>
        <v/>
      </c>
      <c r="B2465" s="115"/>
      <c r="C2465" s="32">
        <v>964.0</v>
      </c>
      <c r="D2465" s="56">
        <v>43054.0</v>
      </c>
      <c r="E2465" s="33" t="s">
        <v>1640</v>
      </c>
      <c r="F2465" s="56" t="s">
        <v>2261</v>
      </c>
      <c r="G2465" s="33" t="s">
        <v>1725</v>
      </c>
      <c r="H2465" s="27"/>
      <c r="I2465" s="63" t="s">
        <v>2262</v>
      </c>
      <c r="J2465" s="21"/>
      <c r="K2465" s="21"/>
      <c r="L2465" s="21"/>
      <c r="M2465" s="21"/>
      <c r="N2465" s="22">
        <f t="shared" si="2"/>
        <v>46206</v>
      </c>
      <c r="O2465" s="23">
        <f>'RESOLUCIONES EPG'!$N2465-'RESOLUCIONES EPG'!$D2465</f>
        <v>3152</v>
      </c>
    </row>
    <row r="2466" ht="16.5" customHeight="1">
      <c r="A2466" s="101" t="str">
        <f>'RESOLUCIONES 2015'!A4776:H4776</f>
        <v/>
      </c>
      <c r="B2466" s="115"/>
      <c r="C2466" s="32">
        <v>962.0</v>
      </c>
      <c r="D2466" s="56">
        <v>43054.0</v>
      </c>
      <c r="E2466" s="33" t="s">
        <v>2263</v>
      </c>
      <c r="F2466" s="56"/>
      <c r="G2466" s="33" t="s">
        <v>1725</v>
      </c>
      <c r="H2466" s="27"/>
      <c r="I2466" s="63" t="s">
        <v>2264</v>
      </c>
      <c r="J2466" s="21"/>
      <c r="K2466" s="21"/>
      <c r="L2466" s="21"/>
      <c r="M2466" s="21"/>
      <c r="N2466" s="22">
        <f t="shared" si="2"/>
        <v>46206</v>
      </c>
      <c r="O2466" s="23">
        <f>'RESOLUCIONES EPG'!$N2466-'RESOLUCIONES EPG'!$D2466</f>
        <v>3152</v>
      </c>
    </row>
    <row r="2467" ht="16.5" customHeight="1">
      <c r="A2467" s="103" t="str">
        <f>'RESOLUCIONES 2015'!A4777:H4777</f>
        <v/>
      </c>
      <c r="B2467" s="115"/>
      <c r="C2467" s="32">
        <v>963.0</v>
      </c>
      <c r="D2467" s="56">
        <v>43054.0</v>
      </c>
      <c r="E2467" s="33" t="s">
        <v>2265</v>
      </c>
      <c r="F2467" s="56"/>
      <c r="G2467" s="33" t="s">
        <v>1725</v>
      </c>
      <c r="H2467" s="27"/>
      <c r="I2467" s="125" t="s">
        <v>578</v>
      </c>
      <c r="J2467" s="21"/>
      <c r="K2467" s="21"/>
      <c r="L2467" s="21"/>
      <c r="M2467" s="21"/>
      <c r="N2467" s="22">
        <f t="shared" si="2"/>
        <v>46206</v>
      </c>
      <c r="O2467" s="23">
        <f>'RESOLUCIONES EPG'!$N2467-'RESOLUCIONES EPG'!$D2467</f>
        <v>3152</v>
      </c>
    </row>
    <row r="2468" ht="16.5" customHeight="1">
      <c r="A2468" s="58" t="str">
        <f>'RESOLUCIONES 2015'!A4775:H4775</f>
        <v/>
      </c>
      <c r="B2468" s="115"/>
      <c r="C2468" s="32">
        <v>961.0</v>
      </c>
      <c r="D2468" s="56">
        <v>43054.0</v>
      </c>
      <c r="E2468" s="33" t="s">
        <v>979</v>
      </c>
      <c r="F2468" s="56"/>
      <c r="G2468" s="33" t="s">
        <v>1725</v>
      </c>
      <c r="H2468" s="27"/>
      <c r="I2468" s="63" t="s">
        <v>2266</v>
      </c>
      <c r="J2468" s="21"/>
      <c r="K2468" s="21"/>
      <c r="L2468" s="21"/>
      <c r="M2468" s="21"/>
      <c r="N2468" s="22">
        <f t="shared" si="2"/>
        <v>46206</v>
      </c>
      <c r="O2468" s="23">
        <f>'RESOLUCIONES EPG'!$N2468-'RESOLUCIONES EPG'!$D2468</f>
        <v>3152</v>
      </c>
    </row>
    <row r="2469" ht="16.5" customHeight="1">
      <c r="A2469" s="103" t="str">
        <f>'RESOLUCIONES 2015'!A4783:H4783</f>
        <v/>
      </c>
      <c r="B2469" s="115"/>
      <c r="C2469" s="32">
        <v>969.0</v>
      </c>
      <c r="D2469" s="56">
        <v>43055.0</v>
      </c>
      <c r="E2469" s="33" t="s">
        <v>2267</v>
      </c>
      <c r="F2469" s="56"/>
      <c r="G2469" s="33" t="s">
        <v>1313</v>
      </c>
      <c r="H2469" s="27"/>
      <c r="I2469" s="63" t="s">
        <v>2268</v>
      </c>
      <c r="J2469" s="21"/>
      <c r="K2469" s="21"/>
      <c r="L2469" s="21"/>
      <c r="M2469" s="21"/>
      <c r="N2469" s="22">
        <f t="shared" si="2"/>
        <v>46206</v>
      </c>
      <c r="O2469" s="23">
        <f>'RESOLUCIONES EPG'!$N2469-'RESOLUCIONES EPG'!$D2469</f>
        <v>3151</v>
      </c>
    </row>
    <row r="2470" ht="16.5" customHeight="1">
      <c r="A2470" s="103" t="str">
        <f>'RESOLUCIONES 2015'!A4780:H4780</f>
        <v/>
      </c>
      <c r="B2470" s="115"/>
      <c r="C2470" s="32">
        <v>966.0</v>
      </c>
      <c r="D2470" s="56">
        <v>43055.0</v>
      </c>
      <c r="E2470" s="33" t="s">
        <v>1454</v>
      </c>
      <c r="F2470" s="56"/>
      <c r="G2470" s="33" t="s">
        <v>2253</v>
      </c>
      <c r="H2470" s="27" t="s">
        <v>2269</v>
      </c>
      <c r="I2470" s="63" t="s">
        <v>2270</v>
      </c>
      <c r="J2470" s="21"/>
      <c r="K2470" s="21"/>
      <c r="L2470" s="21"/>
      <c r="M2470" s="21"/>
      <c r="N2470" s="22">
        <f t="shared" si="2"/>
        <v>46206</v>
      </c>
      <c r="O2470" s="23">
        <f>'RESOLUCIONES EPG'!$N2470-'RESOLUCIONES EPG'!$D2470</f>
        <v>3151</v>
      </c>
    </row>
    <row r="2471" ht="16.5" customHeight="1">
      <c r="A2471" s="101" t="str">
        <f>'RESOLUCIONES 2015'!A4785:H4785</f>
        <v/>
      </c>
      <c r="B2471" s="115" t="s">
        <v>675</v>
      </c>
      <c r="C2471" s="32">
        <v>971.0</v>
      </c>
      <c r="D2471" s="56">
        <v>43055.0</v>
      </c>
      <c r="E2471" s="33" t="s">
        <v>2271</v>
      </c>
      <c r="F2471" s="56" t="s">
        <v>2272</v>
      </c>
      <c r="G2471" s="33" t="s">
        <v>18</v>
      </c>
      <c r="H2471" s="27" t="s">
        <v>1468</v>
      </c>
      <c r="I2471" s="63" t="s">
        <v>2273</v>
      </c>
      <c r="J2471" s="21"/>
      <c r="K2471" s="21"/>
      <c r="L2471" s="21"/>
      <c r="M2471" s="21"/>
      <c r="N2471" s="22">
        <f t="shared" si="2"/>
        <v>46206</v>
      </c>
      <c r="O2471" s="23">
        <f>'RESOLUCIONES EPG'!$N2471-'RESOLUCIONES EPG'!$D2471</f>
        <v>3151</v>
      </c>
    </row>
    <row r="2472" ht="16.5" customHeight="1">
      <c r="A2472" s="103" t="str">
        <f>'RESOLUCIONES 2015'!A4779:H4779</f>
        <v/>
      </c>
      <c r="B2472" s="115"/>
      <c r="C2472" s="32">
        <v>965.0</v>
      </c>
      <c r="D2472" s="56">
        <v>43055.0</v>
      </c>
      <c r="E2472" s="33" t="s">
        <v>1734</v>
      </c>
      <c r="F2472" s="56"/>
      <c r="G2472" s="33" t="s">
        <v>2253</v>
      </c>
      <c r="H2472" s="27" t="s">
        <v>1087</v>
      </c>
      <c r="I2472" s="63" t="s">
        <v>2274</v>
      </c>
      <c r="J2472" s="21"/>
      <c r="K2472" s="21"/>
      <c r="L2472" s="21"/>
      <c r="M2472" s="21"/>
      <c r="N2472" s="22">
        <f t="shared" si="2"/>
        <v>46206</v>
      </c>
      <c r="O2472" s="23">
        <f>'RESOLUCIONES EPG'!$N2472-'RESOLUCIONES EPG'!$D2472</f>
        <v>3151</v>
      </c>
    </row>
    <row r="2473" ht="16.5" customHeight="1">
      <c r="A2473" s="58" t="str">
        <f>'RESOLUCIONES 2015'!A4782:H4782</f>
        <v/>
      </c>
      <c r="B2473" s="115"/>
      <c r="C2473" s="32">
        <v>968.0</v>
      </c>
      <c r="D2473" s="56">
        <v>43055.0</v>
      </c>
      <c r="E2473" s="33" t="s">
        <v>2275</v>
      </c>
      <c r="F2473" s="56"/>
      <c r="G2473" s="33" t="s">
        <v>1313</v>
      </c>
      <c r="H2473" s="27"/>
      <c r="I2473" s="63" t="s">
        <v>2276</v>
      </c>
      <c r="J2473" s="21"/>
      <c r="K2473" s="21"/>
      <c r="L2473" s="21"/>
      <c r="M2473" s="21"/>
      <c r="N2473" s="22">
        <f t="shared" si="2"/>
        <v>46206</v>
      </c>
      <c r="O2473" s="23">
        <f>'RESOLUCIONES EPG'!$N2473-'RESOLUCIONES EPG'!$D2473</f>
        <v>3151</v>
      </c>
    </row>
    <row r="2474" ht="16.5" customHeight="1">
      <c r="A2474" s="58" t="str">
        <f>'RESOLUCIONES 2015'!A4781:H4781</f>
        <v/>
      </c>
      <c r="B2474" s="115"/>
      <c r="C2474" s="32">
        <v>967.0</v>
      </c>
      <c r="D2474" s="56">
        <v>43055.0</v>
      </c>
      <c r="E2474" s="33" t="s">
        <v>2277</v>
      </c>
      <c r="F2474" s="56"/>
      <c r="G2474" s="33" t="s">
        <v>1313</v>
      </c>
      <c r="H2474" s="27"/>
      <c r="I2474" s="63" t="s">
        <v>2278</v>
      </c>
      <c r="J2474" s="21"/>
      <c r="K2474" s="21"/>
      <c r="L2474" s="21"/>
      <c r="M2474" s="21"/>
      <c r="N2474" s="22">
        <f t="shared" si="2"/>
        <v>46206</v>
      </c>
      <c r="O2474" s="23">
        <f>'RESOLUCIONES EPG'!$N2474-'RESOLUCIONES EPG'!$D2474</f>
        <v>3151</v>
      </c>
    </row>
    <row r="2475" ht="16.5" customHeight="1">
      <c r="A2475" s="58" t="str">
        <f>'RESOLUCIONES 2015'!A4786:H4786</f>
        <v/>
      </c>
      <c r="B2475" s="115"/>
      <c r="C2475" s="32">
        <v>972.0</v>
      </c>
      <c r="D2475" s="56">
        <v>43055.0</v>
      </c>
      <c r="E2475" s="33" t="s">
        <v>2279</v>
      </c>
      <c r="F2475" s="56"/>
      <c r="G2475" s="33" t="s">
        <v>1725</v>
      </c>
      <c r="H2475" s="27"/>
      <c r="I2475" s="63" t="s">
        <v>2280</v>
      </c>
      <c r="J2475" s="21"/>
      <c r="K2475" s="21"/>
      <c r="L2475" s="21"/>
      <c r="M2475" s="21"/>
      <c r="N2475" s="22">
        <f t="shared" si="2"/>
        <v>46206</v>
      </c>
      <c r="O2475" s="23">
        <f>'RESOLUCIONES EPG'!$N2475-'RESOLUCIONES EPG'!$D2475</f>
        <v>3151</v>
      </c>
    </row>
    <row r="2476" ht="16.5" customHeight="1">
      <c r="A2476" s="103" t="str">
        <f>'RESOLUCIONES 2015'!A4787:H4787</f>
        <v/>
      </c>
      <c r="B2476" s="115"/>
      <c r="C2476" s="32">
        <v>973.0</v>
      </c>
      <c r="D2476" s="56">
        <v>43055.0</v>
      </c>
      <c r="E2476" s="126" t="s">
        <v>1658</v>
      </c>
      <c r="F2476" s="56"/>
      <c r="G2476" s="126" t="s">
        <v>2253</v>
      </c>
      <c r="H2476" s="127" t="s">
        <v>1083</v>
      </c>
      <c r="I2476" s="128" t="s">
        <v>2281</v>
      </c>
      <c r="J2476" s="21"/>
      <c r="K2476" s="21"/>
      <c r="L2476" s="21"/>
      <c r="M2476" s="21"/>
      <c r="N2476" s="22">
        <f t="shared" si="2"/>
        <v>46206</v>
      </c>
      <c r="O2476" s="23">
        <f>'RESOLUCIONES EPG'!$N2476-'RESOLUCIONES EPG'!$D2476</f>
        <v>3151</v>
      </c>
    </row>
    <row r="2477" ht="16.5" customHeight="1">
      <c r="A2477" s="103" t="str">
        <f>'RESOLUCIONES 2015'!A4784:H4784</f>
        <v/>
      </c>
      <c r="B2477" s="115"/>
      <c r="C2477" s="32">
        <v>970.0</v>
      </c>
      <c r="D2477" s="56">
        <v>43055.0</v>
      </c>
      <c r="E2477" s="42"/>
      <c r="F2477" s="56"/>
      <c r="G2477" s="42"/>
      <c r="H2477" s="68"/>
      <c r="I2477" s="63"/>
      <c r="J2477" s="21"/>
      <c r="K2477" s="21"/>
      <c r="L2477" s="21"/>
      <c r="M2477" s="21"/>
      <c r="N2477" s="22">
        <f t="shared" si="2"/>
        <v>46206</v>
      </c>
      <c r="O2477" s="23">
        <f>'RESOLUCIONES EPG'!$N2477-'RESOLUCIONES EPG'!$D2477</f>
        <v>3151</v>
      </c>
    </row>
    <row r="2478" ht="16.5" customHeight="1">
      <c r="A2478" s="103" t="str">
        <f>'RESOLUCIONES 2015'!A4791:H4791</f>
        <v/>
      </c>
      <c r="B2478" s="115"/>
      <c r="C2478" s="32">
        <v>977.0</v>
      </c>
      <c r="D2478" s="35">
        <v>43056.0</v>
      </c>
      <c r="E2478" s="33" t="s">
        <v>2282</v>
      </c>
      <c r="F2478" s="35"/>
      <c r="G2478" s="33" t="s">
        <v>18</v>
      </c>
      <c r="H2478" s="27" t="s">
        <v>2283</v>
      </c>
      <c r="I2478" s="63" t="s">
        <v>2284</v>
      </c>
      <c r="J2478" s="21"/>
      <c r="K2478" s="21"/>
      <c r="L2478" s="21"/>
      <c r="M2478" s="21"/>
      <c r="N2478" s="22">
        <f t="shared" si="2"/>
        <v>46206</v>
      </c>
      <c r="O2478" s="23">
        <f>'RESOLUCIONES EPG'!$N2478-'RESOLUCIONES EPG'!$D2478</f>
        <v>3150</v>
      </c>
    </row>
    <row r="2479" ht="16.5" customHeight="1">
      <c r="A2479" s="58" t="str">
        <f>'RESOLUCIONES 2015'!A4788:H4788</f>
        <v/>
      </c>
      <c r="B2479" s="115" t="s">
        <v>675</v>
      </c>
      <c r="C2479" s="32">
        <v>974.0</v>
      </c>
      <c r="D2479" s="35">
        <v>43056.0</v>
      </c>
      <c r="E2479" s="33" t="s">
        <v>2271</v>
      </c>
      <c r="F2479" s="35" t="s">
        <v>2272</v>
      </c>
      <c r="G2479" s="33" t="s">
        <v>1725</v>
      </c>
      <c r="H2479" s="27"/>
      <c r="I2479" s="63" t="s">
        <v>2285</v>
      </c>
      <c r="J2479" s="21"/>
      <c r="K2479" s="21"/>
      <c r="L2479" s="21"/>
      <c r="M2479" s="21"/>
      <c r="N2479" s="22">
        <f t="shared" si="2"/>
        <v>46206</v>
      </c>
      <c r="O2479" s="23">
        <f>'RESOLUCIONES EPG'!$N2479-'RESOLUCIONES EPG'!$D2479</f>
        <v>3150</v>
      </c>
    </row>
    <row r="2480" ht="16.5" customHeight="1">
      <c r="A2480" s="58" t="str">
        <f>'RESOLUCIONES 2015'!A4795:H4795</f>
        <v/>
      </c>
      <c r="B2480" s="115"/>
      <c r="C2480" s="32">
        <v>981.0</v>
      </c>
      <c r="D2480" s="35">
        <v>43056.0</v>
      </c>
      <c r="E2480" s="33" t="s">
        <v>2286</v>
      </c>
      <c r="F2480" s="35"/>
      <c r="G2480" s="33" t="s">
        <v>18</v>
      </c>
      <c r="H2480" s="27" t="s">
        <v>2287</v>
      </c>
      <c r="I2480" s="63" t="s">
        <v>2288</v>
      </c>
      <c r="J2480" s="21"/>
      <c r="K2480" s="21"/>
      <c r="L2480" s="21"/>
      <c r="M2480" s="21"/>
      <c r="N2480" s="22">
        <f t="shared" si="2"/>
        <v>46206</v>
      </c>
      <c r="O2480" s="23">
        <f>'RESOLUCIONES EPG'!$N2480-'RESOLUCIONES EPG'!$D2480</f>
        <v>3150</v>
      </c>
    </row>
    <row r="2481" ht="16.5" customHeight="1">
      <c r="A2481" s="58" t="str">
        <f>'RESOLUCIONES 2015'!A4794:H4794</f>
        <v/>
      </c>
      <c r="B2481" s="115"/>
      <c r="C2481" s="32">
        <v>980.0</v>
      </c>
      <c r="D2481" s="35">
        <v>43056.0</v>
      </c>
      <c r="E2481" s="33" t="s">
        <v>2289</v>
      </c>
      <c r="F2481" s="35"/>
      <c r="G2481" s="33" t="s">
        <v>18</v>
      </c>
      <c r="H2481" s="27" t="s">
        <v>2287</v>
      </c>
      <c r="I2481" s="63" t="s">
        <v>2290</v>
      </c>
      <c r="J2481" s="21"/>
      <c r="K2481" s="21"/>
      <c r="L2481" s="21"/>
      <c r="M2481" s="21"/>
      <c r="N2481" s="22">
        <f t="shared" si="2"/>
        <v>46206</v>
      </c>
      <c r="O2481" s="23">
        <f>'RESOLUCIONES EPG'!$N2481-'RESOLUCIONES EPG'!$D2481</f>
        <v>3150</v>
      </c>
    </row>
    <row r="2482" ht="16.5" customHeight="1">
      <c r="A2482" s="58" t="str">
        <f>'RESOLUCIONES 2015'!A4789:H4789</f>
        <v/>
      </c>
      <c r="B2482" s="115"/>
      <c r="C2482" s="32">
        <v>975.0</v>
      </c>
      <c r="D2482" s="35">
        <v>43056.0</v>
      </c>
      <c r="E2482" s="33" t="s">
        <v>1895</v>
      </c>
      <c r="F2482" s="35"/>
      <c r="G2482" s="33" t="s">
        <v>18</v>
      </c>
      <c r="H2482" s="27" t="s">
        <v>2008</v>
      </c>
      <c r="I2482" s="63" t="s">
        <v>2291</v>
      </c>
      <c r="J2482" s="21"/>
      <c r="K2482" s="21"/>
      <c r="L2482" s="21"/>
      <c r="M2482" s="21"/>
      <c r="N2482" s="22">
        <f t="shared" si="2"/>
        <v>46206</v>
      </c>
      <c r="O2482" s="23">
        <f>'RESOLUCIONES EPG'!$N2482-'RESOLUCIONES EPG'!$D2482</f>
        <v>3150</v>
      </c>
    </row>
    <row r="2483" ht="16.5" customHeight="1">
      <c r="A2483" s="103" t="str">
        <f>'RESOLUCIONES 2015'!A4792:H4792</f>
        <v/>
      </c>
      <c r="B2483" s="115"/>
      <c r="C2483" s="32">
        <v>978.0</v>
      </c>
      <c r="D2483" s="35">
        <v>43056.0</v>
      </c>
      <c r="E2483" s="33" t="s">
        <v>1814</v>
      </c>
      <c r="F2483" s="35"/>
      <c r="G2483" s="33" t="s">
        <v>50</v>
      </c>
      <c r="H2483" s="27"/>
      <c r="I2483" s="63" t="s">
        <v>2292</v>
      </c>
      <c r="J2483" s="21"/>
      <c r="K2483" s="21"/>
      <c r="L2483" s="21"/>
      <c r="M2483" s="21"/>
      <c r="N2483" s="22">
        <f t="shared" si="2"/>
        <v>46206</v>
      </c>
      <c r="O2483" s="23">
        <f>'RESOLUCIONES EPG'!$N2483-'RESOLUCIONES EPG'!$D2483</f>
        <v>3150</v>
      </c>
    </row>
    <row r="2484" ht="16.5" customHeight="1">
      <c r="A2484" s="58" t="str">
        <f>'RESOLUCIONES 2015'!A4793:H4793</f>
        <v/>
      </c>
      <c r="B2484" s="115"/>
      <c r="C2484" s="32">
        <v>979.0</v>
      </c>
      <c r="D2484" s="35">
        <v>43056.0</v>
      </c>
      <c r="E2484" s="33" t="s">
        <v>2293</v>
      </c>
      <c r="F2484" s="35"/>
      <c r="G2484" s="33" t="s">
        <v>50</v>
      </c>
      <c r="H2484" s="27"/>
      <c r="I2484" s="63" t="s">
        <v>2294</v>
      </c>
      <c r="J2484" s="21"/>
      <c r="K2484" s="21"/>
      <c r="L2484" s="21"/>
      <c r="M2484" s="21"/>
      <c r="N2484" s="22">
        <f t="shared" si="2"/>
        <v>46206</v>
      </c>
      <c r="O2484" s="23">
        <f>'RESOLUCIONES EPG'!$N2484-'RESOLUCIONES EPG'!$D2484</f>
        <v>3150</v>
      </c>
    </row>
    <row r="2485" ht="16.5" customHeight="1">
      <c r="A2485" s="103" t="str">
        <f>'RESOLUCIONES 2015'!A4790:H4790</f>
        <v/>
      </c>
      <c r="B2485" s="115"/>
      <c r="C2485" s="32">
        <v>976.0</v>
      </c>
      <c r="D2485" s="35">
        <v>43056.0</v>
      </c>
      <c r="E2485" s="33" t="s">
        <v>2295</v>
      </c>
      <c r="F2485" s="35"/>
      <c r="G2485" s="33" t="s">
        <v>18</v>
      </c>
      <c r="H2485" s="27" t="s">
        <v>1375</v>
      </c>
      <c r="I2485" s="63" t="s">
        <v>2296</v>
      </c>
      <c r="J2485" s="21"/>
      <c r="K2485" s="21"/>
      <c r="L2485" s="21"/>
      <c r="M2485" s="21"/>
      <c r="N2485" s="22">
        <f t="shared" si="2"/>
        <v>46206</v>
      </c>
      <c r="O2485" s="23">
        <f>'RESOLUCIONES EPG'!$N2485-'RESOLUCIONES EPG'!$D2485</f>
        <v>3150</v>
      </c>
    </row>
    <row r="2486" ht="16.5" customHeight="1">
      <c r="A2486" s="58" t="str">
        <f>'RESOLUCIONES 2015'!A4796:H4796</f>
        <v/>
      </c>
      <c r="B2486" s="115"/>
      <c r="C2486" s="32">
        <v>982.0</v>
      </c>
      <c r="D2486" s="35">
        <v>43056.0</v>
      </c>
      <c r="E2486" s="33" t="s">
        <v>2297</v>
      </c>
      <c r="F2486" s="35"/>
      <c r="G2486" s="33" t="s">
        <v>18</v>
      </c>
      <c r="H2486" s="27" t="s">
        <v>2287</v>
      </c>
      <c r="I2486" s="63" t="s">
        <v>2298</v>
      </c>
      <c r="J2486" s="21"/>
      <c r="K2486" s="21"/>
      <c r="L2486" s="21"/>
      <c r="M2486" s="21"/>
      <c r="N2486" s="22">
        <f t="shared" si="2"/>
        <v>46206</v>
      </c>
      <c r="O2486" s="23">
        <f>'RESOLUCIONES EPG'!$N2486-'RESOLUCIONES EPG'!$D2486</f>
        <v>3150</v>
      </c>
    </row>
    <row r="2487" ht="16.5" customHeight="1">
      <c r="A2487" s="58" t="str">
        <f>'RESOLUCIONES 2015'!A4797:H4797</f>
        <v/>
      </c>
      <c r="B2487" s="115"/>
      <c r="C2487" s="32">
        <v>983.0</v>
      </c>
      <c r="D2487" s="35">
        <v>43059.0</v>
      </c>
      <c r="E2487" s="33" t="s">
        <v>1529</v>
      </c>
      <c r="F2487" s="35"/>
      <c r="G2487" s="33" t="s">
        <v>108</v>
      </c>
      <c r="H2487" s="27"/>
      <c r="I2487" s="63" t="s">
        <v>2299</v>
      </c>
      <c r="J2487" s="21"/>
      <c r="K2487" s="21"/>
      <c r="L2487" s="21"/>
      <c r="M2487" s="21"/>
      <c r="N2487" s="22">
        <f t="shared" si="2"/>
        <v>46206</v>
      </c>
      <c r="O2487" s="23">
        <f>'RESOLUCIONES EPG'!$N2487-'RESOLUCIONES EPG'!$D2487</f>
        <v>3147</v>
      </c>
    </row>
    <row r="2488" ht="16.5" customHeight="1">
      <c r="A2488" s="103" t="str">
        <f>'RESOLUCIONES 2015'!A4798:H4798</f>
        <v/>
      </c>
      <c r="B2488" s="115"/>
      <c r="C2488" s="32">
        <v>984.0</v>
      </c>
      <c r="D2488" s="35">
        <v>43060.0</v>
      </c>
      <c r="E2488" s="33" t="s">
        <v>1964</v>
      </c>
      <c r="F2488" s="35"/>
      <c r="G2488" s="33" t="s">
        <v>1593</v>
      </c>
      <c r="H2488" s="124">
        <v>43070.0</v>
      </c>
      <c r="I2488" s="63" t="s">
        <v>2300</v>
      </c>
      <c r="J2488" s="21"/>
      <c r="K2488" s="21"/>
      <c r="L2488" s="21"/>
      <c r="M2488" s="21"/>
      <c r="N2488" s="22">
        <f t="shared" si="2"/>
        <v>46206</v>
      </c>
      <c r="O2488" s="23">
        <f>'RESOLUCIONES EPG'!$N2488-'RESOLUCIONES EPG'!$D2488</f>
        <v>3146</v>
      </c>
    </row>
    <row r="2489" ht="16.5" customHeight="1">
      <c r="A2489" s="58" t="str">
        <f>'RESOLUCIONES 2015'!A4800:H4800</f>
        <v/>
      </c>
      <c r="B2489" s="115"/>
      <c r="C2489" s="32">
        <v>986.0</v>
      </c>
      <c r="D2489" s="35">
        <v>43060.0</v>
      </c>
      <c r="E2489" s="33" t="s">
        <v>1711</v>
      </c>
      <c r="F2489" s="35"/>
      <c r="G2489" s="33" t="s">
        <v>363</v>
      </c>
      <c r="H2489" s="27"/>
      <c r="I2489" s="63" t="s">
        <v>2301</v>
      </c>
      <c r="J2489" s="21"/>
      <c r="K2489" s="21"/>
      <c r="L2489" s="21"/>
      <c r="M2489" s="21"/>
      <c r="N2489" s="22">
        <f t="shared" si="2"/>
        <v>46206</v>
      </c>
      <c r="O2489" s="23">
        <f>'RESOLUCIONES EPG'!$N2489-'RESOLUCIONES EPG'!$D2489</f>
        <v>3146</v>
      </c>
    </row>
    <row r="2490" ht="16.5" customHeight="1">
      <c r="A2490" s="58" t="str">
        <f>'RESOLUCIONES 2015'!A4799:H4799</f>
        <v/>
      </c>
      <c r="B2490" s="115"/>
      <c r="C2490" s="32">
        <v>985.0</v>
      </c>
      <c r="D2490" s="35">
        <v>43060.0</v>
      </c>
      <c r="E2490" s="33" t="s">
        <v>2302</v>
      </c>
      <c r="F2490" s="35"/>
      <c r="G2490" s="33" t="s">
        <v>18</v>
      </c>
      <c r="H2490" s="27"/>
      <c r="I2490" s="63" t="s">
        <v>2303</v>
      </c>
      <c r="J2490" s="21"/>
      <c r="K2490" s="21"/>
      <c r="L2490" s="21"/>
      <c r="M2490" s="21"/>
      <c r="N2490" s="22">
        <f t="shared" si="2"/>
        <v>46206</v>
      </c>
      <c r="O2490" s="23">
        <f>'RESOLUCIONES EPG'!$N2490-'RESOLUCIONES EPG'!$D2490</f>
        <v>3146</v>
      </c>
    </row>
    <row r="2491" ht="16.5" customHeight="1">
      <c r="A2491" s="101" t="str">
        <f>'RESOLUCIONES 2015'!A4813:H4813</f>
        <v/>
      </c>
      <c r="B2491" s="115"/>
      <c r="C2491" s="32">
        <v>998.0</v>
      </c>
      <c r="D2491" s="35">
        <v>43062.0</v>
      </c>
      <c r="E2491" s="33" t="s">
        <v>2267</v>
      </c>
      <c r="F2491" s="35"/>
      <c r="G2491" s="33" t="s">
        <v>1313</v>
      </c>
      <c r="H2491" s="27" t="s">
        <v>2304</v>
      </c>
      <c r="I2491" s="63" t="s">
        <v>2305</v>
      </c>
      <c r="J2491" s="21"/>
      <c r="K2491" s="21"/>
      <c r="L2491" s="21"/>
      <c r="M2491" s="21"/>
      <c r="N2491" s="22">
        <f t="shared" si="2"/>
        <v>46206</v>
      </c>
      <c r="O2491" s="23">
        <f>'RESOLUCIONES EPG'!$N2491-'RESOLUCIONES EPG'!$D2491</f>
        <v>3144</v>
      </c>
    </row>
    <row r="2492" ht="16.5" customHeight="1">
      <c r="A2492" s="102" t="str">
        <f>'RESOLUCIONES 2015'!A4809:H4809</f>
        <v/>
      </c>
      <c r="B2492" s="115"/>
      <c r="C2492" s="32">
        <v>994.0</v>
      </c>
      <c r="D2492" s="35">
        <v>43062.0</v>
      </c>
      <c r="E2492" s="33" t="s">
        <v>2306</v>
      </c>
      <c r="F2492" s="35"/>
      <c r="G2492" s="33" t="s">
        <v>50</v>
      </c>
      <c r="H2492" s="27"/>
      <c r="I2492" s="63" t="s">
        <v>2307</v>
      </c>
      <c r="J2492" s="21"/>
      <c r="K2492" s="21"/>
      <c r="L2492" s="21"/>
      <c r="M2492" s="21"/>
      <c r="N2492" s="22">
        <f t="shared" si="2"/>
        <v>46206</v>
      </c>
      <c r="O2492" s="23">
        <f>'RESOLUCIONES EPG'!$N2492-'RESOLUCIONES EPG'!$D2492</f>
        <v>3144</v>
      </c>
    </row>
    <row r="2493" ht="16.5" customHeight="1">
      <c r="A2493" s="58" t="str">
        <f>'RESOLUCIONES 2015'!A4801:H4801</f>
        <v/>
      </c>
      <c r="B2493" s="115"/>
      <c r="C2493" s="32">
        <v>987.0</v>
      </c>
      <c r="D2493" s="35">
        <v>43062.0</v>
      </c>
      <c r="E2493" s="33" t="s">
        <v>1821</v>
      </c>
      <c r="F2493" s="35"/>
      <c r="G2493" s="33" t="s">
        <v>1725</v>
      </c>
      <c r="H2493" s="27"/>
      <c r="I2493" s="63" t="s">
        <v>2308</v>
      </c>
      <c r="J2493" s="21"/>
      <c r="K2493" s="21"/>
      <c r="L2493" s="21"/>
      <c r="M2493" s="21"/>
      <c r="N2493" s="22">
        <f t="shared" si="2"/>
        <v>46206</v>
      </c>
      <c r="O2493" s="23">
        <f>'RESOLUCIONES EPG'!$N2493-'RESOLUCIONES EPG'!$D2493</f>
        <v>3144</v>
      </c>
    </row>
    <row r="2494" ht="16.5" customHeight="1">
      <c r="A2494" s="101" t="str">
        <f>'RESOLUCIONES 2015'!A4810:H4810</f>
        <v/>
      </c>
      <c r="B2494" s="115"/>
      <c r="C2494" s="32">
        <v>995.0</v>
      </c>
      <c r="D2494" s="35">
        <v>43062.0</v>
      </c>
      <c r="E2494" s="33" t="s">
        <v>1394</v>
      </c>
      <c r="F2494" s="35"/>
      <c r="G2494" s="33" t="s">
        <v>50</v>
      </c>
      <c r="H2494" s="27"/>
      <c r="I2494" s="63" t="s">
        <v>2309</v>
      </c>
      <c r="J2494" s="21"/>
      <c r="K2494" s="21"/>
      <c r="L2494" s="21"/>
      <c r="M2494" s="21"/>
      <c r="N2494" s="22">
        <f t="shared" si="2"/>
        <v>46206</v>
      </c>
      <c r="O2494" s="23">
        <f>'RESOLUCIONES EPG'!$N2494-'RESOLUCIONES EPG'!$D2494</f>
        <v>3144</v>
      </c>
    </row>
    <row r="2495" ht="16.5" customHeight="1">
      <c r="A2495" s="102" t="str">
        <f>'RESOLUCIONES 2015'!A4802:H4802</f>
        <v/>
      </c>
      <c r="B2495" s="115"/>
      <c r="C2495" s="32">
        <v>988.0</v>
      </c>
      <c r="D2495" s="35">
        <v>43062.0</v>
      </c>
      <c r="E2495" s="33" t="s">
        <v>1703</v>
      </c>
      <c r="F2495" s="35"/>
      <c r="G2495" s="33" t="s">
        <v>363</v>
      </c>
      <c r="H2495" s="27"/>
      <c r="I2495" s="63" t="s">
        <v>2310</v>
      </c>
      <c r="J2495" s="21"/>
      <c r="K2495" s="21"/>
      <c r="L2495" s="21"/>
      <c r="M2495" s="21"/>
      <c r="N2495" s="22">
        <f t="shared" si="2"/>
        <v>46206</v>
      </c>
      <c r="O2495" s="23">
        <f>'RESOLUCIONES EPG'!$N2495-'RESOLUCIONES EPG'!$D2495</f>
        <v>3144</v>
      </c>
    </row>
    <row r="2496" ht="16.5" customHeight="1">
      <c r="A2496" s="101" t="str">
        <f>'RESOLUCIONES 2015'!A4812:H4812</f>
        <v/>
      </c>
      <c r="B2496" s="115"/>
      <c r="C2496" s="32">
        <v>997.0</v>
      </c>
      <c r="D2496" s="35">
        <v>43062.0</v>
      </c>
      <c r="E2496" s="33" t="s">
        <v>1918</v>
      </c>
      <c r="F2496" s="35"/>
      <c r="G2496" s="33" t="s">
        <v>50</v>
      </c>
      <c r="H2496" s="27"/>
      <c r="I2496" s="63" t="s">
        <v>2311</v>
      </c>
      <c r="J2496" s="21"/>
      <c r="K2496" s="21"/>
      <c r="L2496" s="21"/>
      <c r="M2496" s="21"/>
      <c r="N2496" s="22">
        <f t="shared" si="2"/>
        <v>46206</v>
      </c>
      <c r="O2496" s="23">
        <f>'RESOLUCIONES EPG'!$N2496-'RESOLUCIONES EPG'!$D2496</f>
        <v>3144</v>
      </c>
    </row>
    <row r="2497" ht="16.5" customHeight="1">
      <c r="A2497" s="101" t="str">
        <f>'RESOLUCIONES 2015'!A4811:H4811</f>
        <v/>
      </c>
      <c r="B2497" s="115"/>
      <c r="C2497" s="32">
        <v>996.0</v>
      </c>
      <c r="D2497" s="35">
        <v>43062.0</v>
      </c>
      <c r="E2497" s="33" t="s">
        <v>2181</v>
      </c>
      <c r="F2497" s="35" t="s">
        <v>2182</v>
      </c>
      <c r="G2497" s="33" t="s">
        <v>50</v>
      </c>
      <c r="H2497" s="27"/>
      <c r="I2497" s="63" t="s">
        <v>2312</v>
      </c>
      <c r="J2497" s="21"/>
      <c r="K2497" s="21"/>
      <c r="L2497" s="21"/>
      <c r="M2497" s="21"/>
      <c r="N2497" s="22">
        <f t="shared" si="2"/>
        <v>46206</v>
      </c>
      <c r="O2497" s="23">
        <f>'RESOLUCIONES EPG'!$N2497-'RESOLUCIONES EPG'!$D2497</f>
        <v>3144</v>
      </c>
    </row>
    <row r="2498" ht="16.5" customHeight="1">
      <c r="A2498" s="102" t="str">
        <f>'RESOLUCIONES 2015'!A4805:H4805</f>
        <v/>
      </c>
      <c r="B2498" s="115"/>
      <c r="C2498" s="32">
        <v>991.0</v>
      </c>
      <c r="D2498" s="35">
        <v>43062.0</v>
      </c>
      <c r="E2498" s="33" t="s">
        <v>2313</v>
      </c>
      <c r="F2498" s="35" t="s">
        <v>2314</v>
      </c>
      <c r="G2498" s="33" t="s">
        <v>18</v>
      </c>
      <c r="H2498" s="27" t="s">
        <v>2315</v>
      </c>
      <c r="I2498" s="63" t="s">
        <v>2316</v>
      </c>
      <c r="J2498" s="21"/>
      <c r="K2498" s="21"/>
      <c r="L2498" s="21"/>
      <c r="M2498" s="21"/>
      <c r="N2498" s="22">
        <f t="shared" si="2"/>
        <v>46206</v>
      </c>
      <c r="O2498" s="23">
        <f>'RESOLUCIONES EPG'!$N2498-'RESOLUCIONES EPG'!$D2498</f>
        <v>3144</v>
      </c>
    </row>
    <row r="2499" ht="16.5" customHeight="1">
      <c r="A2499" s="102" t="str">
        <f>'RESOLUCIONES 2015'!A4804:H4804</f>
        <v/>
      </c>
      <c r="B2499" s="115"/>
      <c r="C2499" s="32">
        <v>990.0</v>
      </c>
      <c r="D2499" s="35">
        <v>43062.0</v>
      </c>
      <c r="E2499" s="33" t="s">
        <v>2317</v>
      </c>
      <c r="F2499" s="35"/>
      <c r="G2499" s="33" t="s">
        <v>18</v>
      </c>
      <c r="H2499" s="27" t="s">
        <v>601</v>
      </c>
      <c r="I2499" s="63" t="s">
        <v>2318</v>
      </c>
      <c r="J2499" s="21"/>
      <c r="K2499" s="21"/>
      <c r="L2499" s="21"/>
      <c r="M2499" s="21"/>
      <c r="N2499" s="22">
        <f t="shared" si="2"/>
        <v>46206</v>
      </c>
      <c r="O2499" s="23">
        <f>'RESOLUCIONES EPG'!$N2499-'RESOLUCIONES EPG'!$D2499</f>
        <v>3144</v>
      </c>
    </row>
    <row r="2500" ht="16.5" customHeight="1">
      <c r="A2500" s="102" t="str">
        <f>'RESOLUCIONES 2015'!A4807:H4807</f>
        <v/>
      </c>
      <c r="B2500" s="115"/>
      <c r="C2500" s="32">
        <v>992.0</v>
      </c>
      <c r="D2500" s="35">
        <v>43062.0</v>
      </c>
      <c r="E2500" s="33" t="s">
        <v>2319</v>
      </c>
      <c r="F2500" s="35"/>
      <c r="G2500" s="33" t="s">
        <v>18</v>
      </c>
      <c r="H2500" s="27" t="s">
        <v>1425</v>
      </c>
      <c r="I2500" s="63" t="s">
        <v>2320</v>
      </c>
      <c r="J2500" s="21"/>
      <c r="K2500" s="21"/>
      <c r="L2500" s="21"/>
      <c r="M2500" s="21"/>
      <c r="N2500" s="22">
        <f t="shared" si="2"/>
        <v>46206</v>
      </c>
      <c r="O2500" s="23">
        <f>'RESOLUCIONES EPG'!$N2500-'RESOLUCIONES EPG'!$D2500</f>
        <v>3144</v>
      </c>
    </row>
    <row r="2501" ht="16.5" customHeight="1">
      <c r="A2501" s="102" t="str">
        <f>'RESOLUCIONES 2015'!A4806:H4806</f>
        <v/>
      </c>
      <c r="B2501" s="115"/>
      <c r="C2501" s="32">
        <v>11.0</v>
      </c>
      <c r="D2501" s="35">
        <v>43062.0</v>
      </c>
      <c r="E2501" s="33" t="s">
        <v>1355</v>
      </c>
      <c r="F2501" s="35"/>
      <c r="G2501" s="36" t="s">
        <v>158</v>
      </c>
      <c r="H2501" s="27" t="s">
        <v>2321</v>
      </c>
      <c r="I2501" s="63" t="s">
        <v>2322</v>
      </c>
      <c r="J2501" s="21"/>
      <c r="K2501" s="21"/>
      <c r="L2501" s="21"/>
      <c r="M2501" s="21"/>
      <c r="N2501" s="22">
        <f t="shared" si="2"/>
        <v>46206</v>
      </c>
      <c r="O2501" s="23">
        <f>'RESOLUCIONES EPG'!$N2501-'RESOLUCIONES EPG'!$D2501</f>
        <v>3144</v>
      </c>
    </row>
    <row r="2502" ht="16.5" customHeight="1">
      <c r="A2502" s="102" t="str">
        <f>'RESOLUCIONES 2015'!A4808:H4808</f>
        <v/>
      </c>
      <c r="B2502" s="115"/>
      <c r="C2502" s="32">
        <v>993.0</v>
      </c>
      <c r="D2502" s="35">
        <v>43062.0</v>
      </c>
      <c r="E2502" s="33" t="s">
        <v>2323</v>
      </c>
      <c r="F2502" s="35"/>
      <c r="G2502" s="33" t="s">
        <v>18</v>
      </c>
      <c r="H2502" s="27" t="s">
        <v>2324</v>
      </c>
      <c r="I2502" s="63" t="s">
        <v>2325</v>
      </c>
      <c r="J2502" s="21"/>
      <c r="K2502" s="21"/>
      <c r="L2502" s="21"/>
      <c r="M2502" s="21"/>
      <c r="N2502" s="22">
        <f t="shared" si="2"/>
        <v>46206</v>
      </c>
      <c r="O2502" s="23">
        <f>'RESOLUCIONES EPG'!$N2502-'RESOLUCIONES EPG'!$D2502</f>
        <v>3144</v>
      </c>
    </row>
    <row r="2503" ht="16.5" customHeight="1">
      <c r="A2503" s="102" t="str">
        <f>'RESOLUCIONES 2015'!A4803:H4803</f>
        <v/>
      </c>
      <c r="B2503" s="115"/>
      <c r="C2503" s="32">
        <v>989.0</v>
      </c>
      <c r="D2503" s="35">
        <v>43062.0</v>
      </c>
      <c r="E2503" s="33" t="s">
        <v>2326</v>
      </c>
      <c r="F2503" s="35"/>
      <c r="G2503" s="33" t="s">
        <v>18</v>
      </c>
      <c r="H2503" s="27" t="s">
        <v>2327</v>
      </c>
      <c r="I2503" s="63" t="s">
        <v>2328</v>
      </c>
      <c r="J2503" s="21"/>
      <c r="K2503" s="21"/>
      <c r="L2503" s="21"/>
      <c r="M2503" s="21"/>
      <c r="N2503" s="22">
        <f t="shared" si="2"/>
        <v>46206</v>
      </c>
      <c r="O2503" s="23">
        <f>'RESOLUCIONES EPG'!$N2503-'RESOLUCIONES EPG'!$D2503</f>
        <v>3144</v>
      </c>
    </row>
    <row r="2504" ht="16.5" customHeight="1">
      <c r="A2504" s="101" t="str">
        <f>'RESOLUCIONES 2015'!A4814:H4814</f>
        <v/>
      </c>
      <c r="B2504" s="115"/>
      <c r="C2504" s="32">
        <v>999.0</v>
      </c>
      <c r="D2504" s="35">
        <v>43067.0</v>
      </c>
      <c r="E2504" s="33" t="s">
        <v>2329</v>
      </c>
      <c r="F2504" s="35"/>
      <c r="G2504" s="33" t="s">
        <v>1313</v>
      </c>
      <c r="H2504" s="27" t="s">
        <v>2304</v>
      </c>
      <c r="I2504" s="63" t="s">
        <v>2330</v>
      </c>
      <c r="J2504" s="21"/>
      <c r="K2504" s="21"/>
      <c r="L2504" s="21"/>
      <c r="M2504" s="21"/>
      <c r="N2504" s="22">
        <f t="shared" si="2"/>
        <v>46206</v>
      </c>
      <c r="O2504" s="23">
        <f>'RESOLUCIONES EPG'!$N2504-'RESOLUCIONES EPG'!$D2504</f>
        <v>3139</v>
      </c>
    </row>
    <row r="2505" ht="16.5" customHeight="1">
      <c r="A2505" s="101" t="str">
        <f>'RESOLUCIONES 2015'!A4816:H4816</f>
        <v/>
      </c>
      <c r="B2505" s="115"/>
      <c r="C2505" s="32">
        <v>1001.0</v>
      </c>
      <c r="D2505" s="35">
        <v>43067.0</v>
      </c>
      <c r="E2505" s="33" t="s">
        <v>2062</v>
      </c>
      <c r="F2505" s="35"/>
      <c r="G2505" s="33" t="s">
        <v>1593</v>
      </c>
      <c r="H2505" s="124">
        <v>43084.0</v>
      </c>
      <c r="I2505" s="63" t="s">
        <v>2331</v>
      </c>
      <c r="J2505" s="21"/>
      <c r="K2505" s="21"/>
      <c r="L2505" s="21"/>
      <c r="M2505" s="21"/>
      <c r="N2505" s="22">
        <f t="shared" si="2"/>
        <v>46206</v>
      </c>
      <c r="O2505" s="23">
        <f>'RESOLUCIONES EPG'!$N2505-'RESOLUCIONES EPG'!$D2505</f>
        <v>3139</v>
      </c>
    </row>
    <row r="2506" ht="16.5" customHeight="1">
      <c r="A2506" s="101" t="str">
        <f>'RESOLUCIONES 2015'!A4818:H4818</f>
        <v/>
      </c>
      <c r="B2506" s="115" t="s">
        <v>675</v>
      </c>
      <c r="C2506" s="32">
        <v>1003.0</v>
      </c>
      <c r="D2506" s="35">
        <v>43067.0</v>
      </c>
      <c r="E2506" s="33" t="s">
        <v>2332</v>
      </c>
      <c r="F2506" s="35"/>
      <c r="G2506" s="33" t="s">
        <v>18</v>
      </c>
      <c r="H2506" s="27" t="s">
        <v>2333</v>
      </c>
      <c r="I2506" s="63" t="s">
        <v>2334</v>
      </c>
      <c r="J2506" s="21"/>
      <c r="K2506" s="21"/>
      <c r="L2506" s="21"/>
      <c r="M2506" s="21"/>
      <c r="N2506" s="22">
        <f t="shared" si="2"/>
        <v>46206</v>
      </c>
      <c r="O2506" s="23">
        <f>'RESOLUCIONES EPG'!$N2506-'RESOLUCIONES EPG'!$D2506</f>
        <v>3139</v>
      </c>
    </row>
    <row r="2507" ht="16.5" customHeight="1">
      <c r="A2507" s="101" t="str">
        <f>'RESOLUCIONES 2015'!A4819:H4819</f>
        <v/>
      </c>
      <c r="B2507" s="115" t="s">
        <v>675</v>
      </c>
      <c r="C2507" s="32">
        <v>1004.0</v>
      </c>
      <c r="D2507" s="35">
        <v>43067.0</v>
      </c>
      <c r="E2507" s="33" t="s">
        <v>2335</v>
      </c>
      <c r="F2507" s="35"/>
      <c r="G2507" s="33" t="s">
        <v>18</v>
      </c>
      <c r="H2507" s="27" t="s">
        <v>2333</v>
      </c>
      <c r="I2507" s="63" t="s">
        <v>2336</v>
      </c>
      <c r="J2507" s="21"/>
      <c r="K2507" s="21"/>
      <c r="L2507" s="21"/>
      <c r="M2507" s="21"/>
      <c r="N2507" s="22">
        <f t="shared" si="2"/>
        <v>46206</v>
      </c>
      <c r="O2507" s="23">
        <f>'RESOLUCIONES EPG'!$N2507-'RESOLUCIONES EPG'!$D2507</f>
        <v>3139</v>
      </c>
    </row>
    <row r="2508" ht="16.5" customHeight="1">
      <c r="A2508" s="101" t="str">
        <f>'RESOLUCIONES 2015'!A4817:H4817</f>
        <v/>
      </c>
      <c r="B2508" s="115"/>
      <c r="C2508" s="32">
        <v>1002.0</v>
      </c>
      <c r="D2508" s="35">
        <v>43067.0</v>
      </c>
      <c r="E2508" s="33" t="s">
        <v>695</v>
      </c>
      <c r="F2508" s="35"/>
      <c r="G2508" s="33" t="s">
        <v>1593</v>
      </c>
      <c r="H2508" s="124">
        <v>43084.0</v>
      </c>
      <c r="I2508" s="63" t="s">
        <v>2337</v>
      </c>
      <c r="J2508" s="21"/>
      <c r="K2508" s="21"/>
      <c r="L2508" s="21"/>
      <c r="M2508" s="21"/>
      <c r="N2508" s="22">
        <f t="shared" si="2"/>
        <v>46206</v>
      </c>
      <c r="O2508" s="23">
        <f>'RESOLUCIONES EPG'!$N2508-'RESOLUCIONES EPG'!$D2508</f>
        <v>3139</v>
      </c>
    </row>
    <row r="2509" ht="16.5" customHeight="1">
      <c r="A2509" s="101" t="str">
        <f>'RESOLUCIONES 2015'!A4815:H4815</f>
        <v/>
      </c>
      <c r="B2509" s="115"/>
      <c r="C2509" s="32">
        <v>1000.0</v>
      </c>
      <c r="D2509" s="35">
        <v>43067.0</v>
      </c>
      <c r="E2509" s="33" t="s">
        <v>1721</v>
      </c>
      <c r="F2509" s="35"/>
      <c r="G2509" s="33" t="s">
        <v>1593</v>
      </c>
      <c r="H2509" s="124">
        <v>43074.0</v>
      </c>
      <c r="I2509" s="63" t="s">
        <v>2338</v>
      </c>
      <c r="J2509" s="21"/>
      <c r="K2509" s="21"/>
      <c r="L2509" s="21"/>
      <c r="M2509" s="21"/>
      <c r="N2509" s="22">
        <f t="shared" si="2"/>
        <v>46206</v>
      </c>
      <c r="O2509" s="23">
        <f>'RESOLUCIONES EPG'!$N2509-'RESOLUCIONES EPG'!$D2509</f>
        <v>3139</v>
      </c>
    </row>
    <row r="2510" ht="16.5" customHeight="1">
      <c r="A2510" s="101" t="str">
        <f>'RESOLUCIONES 2015'!A4820:H4820</f>
        <v/>
      </c>
      <c r="B2510" s="115"/>
      <c r="C2510" s="32">
        <v>1005.0</v>
      </c>
      <c r="D2510" s="35">
        <v>43067.0</v>
      </c>
      <c r="E2510" s="33" t="s">
        <v>2339</v>
      </c>
      <c r="F2510" s="35"/>
      <c r="G2510" s="33" t="s">
        <v>18</v>
      </c>
      <c r="H2510" s="27"/>
      <c r="I2510" s="63" t="s">
        <v>2340</v>
      </c>
      <c r="J2510" s="21"/>
      <c r="K2510" s="21"/>
      <c r="L2510" s="21"/>
      <c r="M2510" s="21"/>
      <c r="N2510" s="22">
        <f t="shared" si="2"/>
        <v>46206</v>
      </c>
      <c r="O2510" s="23">
        <f>'RESOLUCIONES EPG'!$N2510-'RESOLUCIONES EPG'!$D2510</f>
        <v>3139</v>
      </c>
    </row>
    <row r="2511" ht="16.5" customHeight="1">
      <c r="A2511" s="101" t="str">
        <f>'RESOLUCIONES 2015'!A4821:H4821</f>
        <v/>
      </c>
      <c r="B2511" s="115"/>
      <c r="C2511" s="32">
        <v>1006.0</v>
      </c>
      <c r="D2511" s="35">
        <v>43069.0</v>
      </c>
      <c r="E2511" s="33" t="s">
        <v>2341</v>
      </c>
      <c r="F2511" s="35"/>
      <c r="G2511" s="33" t="s">
        <v>18</v>
      </c>
      <c r="H2511" s="27" t="s">
        <v>2342</v>
      </c>
      <c r="I2511" s="63" t="s">
        <v>2343</v>
      </c>
      <c r="J2511" s="21"/>
      <c r="K2511" s="21"/>
      <c r="L2511" s="21"/>
      <c r="M2511" s="21"/>
      <c r="N2511" s="22">
        <f t="shared" si="2"/>
        <v>46206</v>
      </c>
      <c r="O2511" s="23">
        <f>'RESOLUCIONES EPG'!$N2511-'RESOLUCIONES EPG'!$D2511</f>
        <v>3137</v>
      </c>
    </row>
    <row r="2512" ht="16.5" customHeight="1">
      <c r="A2512" s="101" t="str">
        <f>'RESOLUCIONES 2015'!A4824:H4824</f>
        <v/>
      </c>
      <c r="B2512" s="115"/>
      <c r="C2512" s="32">
        <v>1009.0</v>
      </c>
      <c r="D2512" s="35">
        <v>43073.0</v>
      </c>
      <c r="E2512" s="33" t="s">
        <v>2344</v>
      </c>
      <c r="F2512" s="35"/>
      <c r="G2512" s="33" t="s">
        <v>50</v>
      </c>
      <c r="H2512" s="27"/>
      <c r="I2512" s="63" t="s">
        <v>2345</v>
      </c>
      <c r="J2512" s="21"/>
      <c r="K2512" s="21"/>
      <c r="L2512" s="21"/>
      <c r="M2512" s="21"/>
      <c r="N2512" s="22">
        <f t="shared" si="2"/>
        <v>46206</v>
      </c>
      <c r="O2512" s="23">
        <f>'RESOLUCIONES EPG'!$N2512-'RESOLUCIONES EPG'!$D2512</f>
        <v>3133</v>
      </c>
    </row>
    <row r="2513" ht="16.5" customHeight="1">
      <c r="A2513" s="101" t="str">
        <f>'RESOLUCIONES 2015'!A4823:H4823</f>
        <v/>
      </c>
      <c r="B2513" s="115"/>
      <c r="C2513" s="32">
        <v>1008.0</v>
      </c>
      <c r="D2513" s="35">
        <v>43073.0</v>
      </c>
      <c r="E2513" s="33" t="s">
        <v>2346</v>
      </c>
      <c r="F2513" s="35"/>
      <c r="G2513" s="33" t="s">
        <v>50</v>
      </c>
      <c r="H2513" s="27"/>
      <c r="I2513" s="63" t="s">
        <v>2347</v>
      </c>
      <c r="J2513" s="21"/>
      <c r="K2513" s="21"/>
      <c r="L2513" s="21"/>
      <c r="M2513" s="21"/>
      <c r="N2513" s="22">
        <f t="shared" si="2"/>
        <v>46206</v>
      </c>
      <c r="O2513" s="23">
        <f>'RESOLUCIONES EPG'!$N2513-'RESOLUCIONES EPG'!$D2513</f>
        <v>3133</v>
      </c>
    </row>
    <row r="2514" ht="16.5" customHeight="1">
      <c r="A2514" s="101" t="str">
        <f>'RESOLUCIONES 2015'!A4822:H4822</f>
        <v/>
      </c>
      <c r="B2514" s="115"/>
      <c r="C2514" s="32">
        <v>1007.0</v>
      </c>
      <c r="D2514" s="78">
        <v>43073.0</v>
      </c>
      <c r="E2514" s="33" t="s">
        <v>2348</v>
      </c>
      <c r="F2514" s="78"/>
      <c r="G2514" s="33" t="s">
        <v>994</v>
      </c>
      <c r="H2514" s="27"/>
      <c r="I2514" s="63" t="s">
        <v>2349</v>
      </c>
      <c r="J2514" s="21"/>
      <c r="K2514" s="21"/>
      <c r="L2514" s="21"/>
      <c r="M2514" s="21"/>
      <c r="N2514" s="22">
        <f t="shared" si="2"/>
        <v>46206</v>
      </c>
      <c r="O2514" s="23">
        <f>'RESOLUCIONES EPG'!$N2514-'RESOLUCIONES EPG'!$D2514</f>
        <v>3133</v>
      </c>
    </row>
    <row r="2515" ht="16.5" customHeight="1">
      <c r="A2515" s="103" t="str">
        <f>'RESOLUCIONES 2015'!A4827:H4827</f>
        <v/>
      </c>
      <c r="B2515" s="115"/>
      <c r="C2515" s="32">
        <v>1012.0</v>
      </c>
      <c r="D2515" s="35">
        <v>43074.0</v>
      </c>
      <c r="E2515" s="33" t="s">
        <v>2350</v>
      </c>
      <c r="F2515" s="35"/>
      <c r="G2515" s="33" t="s">
        <v>18</v>
      </c>
      <c r="H2515" s="27"/>
      <c r="I2515" s="63" t="s">
        <v>2351</v>
      </c>
      <c r="J2515" s="21"/>
      <c r="K2515" s="21"/>
      <c r="L2515" s="21"/>
      <c r="M2515" s="21"/>
      <c r="N2515" s="22">
        <f t="shared" si="2"/>
        <v>46206</v>
      </c>
      <c r="O2515" s="23">
        <f>'RESOLUCIONES EPG'!$N2515-'RESOLUCIONES EPG'!$D2515</f>
        <v>3132</v>
      </c>
    </row>
    <row r="2516" ht="16.5" customHeight="1">
      <c r="A2516" s="101" t="str">
        <f>'RESOLUCIONES 2015'!A4832:H4832</f>
        <v/>
      </c>
      <c r="B2516" s="115"/>
      <c r="C2516" s="32">
        <v>1017.0</v>
      </c>
      <c r="D2516" s="35">
        <v>43074.0</v>
      </c>
      <c r="E2516" s="33" t="s">
        <v>2352</v>
      </c>
      <c r="F2516" s="35"/>
      <c r="G2516" s="33" t="s">
        <v>1593</v>
      </c>
      <c r="H2516" s="124">
        <v>43084.0</v>
      </c>
      <c r="I2516" s="63" t="s">
        <v>2353</v>
      </c>
      <c r="J2516" s="21"/>
      <c r="K2516" s="21"/>
      <c r="L2516" s="21"/>
      <c r="M2516" s="21"/>
      <c r="N2516" s="22">
        <f t="shared" si="2"/>
        <v>46206</v>
      </c>
      <c r="O2516" s="23">
        <f>'RESOLUCIONES EPG'!$N2516-'RESOLUCIONES EPG'!$D2516</f>
        <v>3132</v>
      </c>
    </row>
    <row r="2517" ht="16.5" customHeight="1">
      <c r="A2517" s="101" t="str">
        <f>'RESOLUCIONES 2015'!A4834:H4834</f>
        <v/>
      </c>
      <c r="B2517" s="115"/>
      <c r="C2517" s="32">
        <v>1019.0</v>
      </c>
      <c r="D2517" s="35">
        <v>43074.0</v>
      </c>
      <c r="E2517" s="33" t="s">
        <v>2354</v>
      </c>
      <c r="F2517" s="35" t="s">
        <v>2355</v>
      </c>
      <c r="G2517" s="33" t="s">
        <v>18</v>
      </c>
      <c r="H2517" s="27"/>
      <c r="I2517" s="63" t="s">
        <v>2356</v>
      </c>
      <c r="J2517" s="21"/>
      <c r="K2517" s="21"/>
      <c r="L2517" s="21"/>
      <c r="M2517" s="21"/>
      <c r="N2517" s="22">
        <f t="shared" si="2"/>
        <v>46206</v>
      </c>
      <c r="O2517" s="23">
        <f>'RESOLUCIONES EPG'!$N2517-'RESOLUCIONES EPG'!$D2517</f>
        <v>3132</v>
      </c>
    </row>
    <row r="2518" ht="16.5" customHeight="1">
      <c r="A2518" s="103" t="str">
        <f>'RESOLUCIONES 2015'!A4828:H4828</f>
        <v/>
      </c>
      <c r="B2518" s="115"/>
      <c r="C2518" s="32">
        <v>1013.0</v>
      </c>
      <c r="D2518" s="35">
        <v>43074.0</v>
      </c>
      <c r="E2518" s="33" t="s">
        <v>2357</v>
      </c>
      <c r="F2518" s="35"/>
      <c r="G2518" s="33" t="s">
        <v>18</v>
      </c>
      <c r="H2518" s="27"/>
      <c r="I2518" s="63" t="s">
        <v>2358</v>
      </c>
      <c r="J2518" s="21"/>
      <c r="K2518" s="21"/>
      <c r="L2518" s="21"/>
      <c r="M2518" s="21"/>
      <c r="N2518" s="22">
        <f t="shared" si="2"/>
        <v>46206</v>
      </c>
      <c r="O2518" s="23">
        <f>'RESOLUCIONES EPG'!$N2518-'RESOLUCIONES EPG'!$D2518</f>
        <v>3132</v>
      </c>
    </row>
    <row r="2519" ht="16.5" customHeight="1">
      <c r="A2519" s="103" t="str">
        <f>'RESOLUCIONES 2015'!A4826:H4826</f>
        <v/>
      </c>
      <c r="B2519" s="115"/>
      <c r="C2519" s="32">
        <v>1011.0</v>
      </c>
      <c r="D2519" s="35">
        <v>43074.0</v>
      </c>
      <c r="E2519" s="33" t="s">
        <v>1479</v>
      </c>
      <c r="F2519" s="35"/>
      <c r="G2519" s="33" t="s">
        <v>50</v>
      </c>
      <c r="H2519" s="27"/>
      <c r="I2519" s="63" t="s">
        <v>2359</v>
      </c>
      <c r="J2519" s="21"/>
      <c r="K2519" s="21"/>
      <c r="L2519" s="21"/>
      <c r="M2519" s="21"/>
      <c r="N2519" s="22">
        <f t="shared" si="2"/>
        <v>46206</v>
      </c>
      <c r="O2519" s="23">
        <f>'RESOLUCIONES EPG'!$N2519-'RESOLUCIONES EPG'!$D2519</f>
        <v>3132</v>
      </c>
    </row>
    <row r="2520" ht="16.5" customHeight="1">
      <c r="A2520" s="58" t="str">
        <f>'RESOLUCIONES 2015'!A4829:H4829</f>
        <v/>
      </c>
      <c r="B2520" s="115"/>
      <c r="C2520" s="32">
        <v>1014.0</v>
      </c>
      <c r="D2520" s="35">
        <v>43074.0</v>
      </c>
      <c r="E2520" s="33" t="s">
        <v>2360</v>
      </c>
      <c r="F2520" s="35"/>
      <c r="G2520" s="33" t="s">
        <v>18</v>
      </c>
      <c r="H2520" s="27"/>
      <c r="I2520" s="63" t="s">
        <v>2361</v>
      </c>
      <c r="J2520" s="21"/>
      <c r="K2520" s="21"/>
      <c r="L2520" s="21"/>
      <c r="M2520" s="21"/>
      <c r="N2520" s="22">
        <f t="shared" si="2"/>
        <v>46206</v>
      </c>
      <c r="O2520" s="23">
        <f>'RESOLUCIONES EPG'!$N2520-'RESOLUCIONES EPG'!$D2520</f>
        <v>3132</v>
      </c>
    </row>
    <row r="2521" ht="16.5" customHeight="1">
      <c r="A2521" s="58" t="str">
        <f>'RESOLUCIONES 2015'!A4831:H4831</f>
        <v/>
      </c>
      <c r="B2521" s="115"/>
      <c r="C2521" s="32">
        <v>1016.0</v>
      </c>
      <c r="D2521" s="35">
        <v>43074.0</v>
      </c>
      <c r="E2521" s="33" t="s">
        <v>2362</v>
      </c>
      <c r="F2521" s="35"/>
      <c r="G2521" s="33" t="s">
        <v>18</v>
      </c>
      <c r="H2521" s="27"/>
      <c r="I2521" s="63" t="s">
        <v>2353</v>
      </c>
      <c r="J2521" s="21"/>
      <c r="K2521" s="21"/>
      <c r="L2521" s="21"/>
      <c r="M2521" s="21"/>
      <c r="N2521" s="22">
        <f t="shared" si="2"/>
        <v>46206</v>
      </c>
      <c r="O2521" s="23">
        <f>'RESOLUCIONES EPG'!$N2521-'RESOLUCIONES EPG'!$D2521</f>
        <v>3132</v>
      </c>
    </row>
    <row r="2522" ht="16.5" customHeight="1">
      <c r="A2522" s="101" t="str">
        <f>'RESOLUCIONES 2015'!A4825:H4825</f>
        <v/>
      </c>
      <c r="B2522" s="115"/>
      <c r="C2522" s="32">
        <v>1010.0</v>
      </c>
      <c r="D2522" s="35">
        <v>43074.0</v>
      </c>
      <c r="E2522" s="33" t="s">
        <v>1355</v>
      </c>
      <c r="F2522" s="35"/>
      <c r="G2522" s="33" t="s">
        <v>50</v>
      </c>
      <c r="H2522" s="27"/>
      <c r="I2522" s="63" t="s">
        <v>2363</v>
      </c>
      <c r="J2522" s="21"/>
      <c r="K2522" s="21"/>
      <c r="L2522" s="21"/>
      <c r="M2522" s="21"/>
      <c r="N2522" s="22">
        <f t="shared" si="2"/>
        <v>46206</v>
      </c>
      <c r="O2522" s="23">
        <f>'RESOLUCIONES EPG'!$N2522-'RESOLUCIONES EPG'!$D2522</f>
        <v>3132</v>
      </c>
    </row>
    <row r="2523" ht="16.5" customHeight="1">
      <c r="A2523" s="101" t="str">
        <f>'RESOLUCIONES 2015'!A4833:H4833</f>
        <v/>
      </c>
      <c r="B2523" s="115"/>
      <c r="C2523" s="32">
        <v>1018.0</v>
      </c>
      <c r="D2523" s="35">
        <v>43074.0</v>
      </c>
      <c r="E2523" s="33" t="s">
        <v>383</v>
      </c>
      <c r="F2523" s="35"/>
      <c r="G2523" s="33" t="s">
        <v>18</v>
      </c>
      <c r="H2523" s="27"/>
      <c r="I2523" s="63" t="s">
        <v>2364</v>
      </c>
      <c r="J2523" s="21"/>
      <c r="K2523" s="21"/>
      <c r="L2523" s="21"/>
      <c r="M2523" s="21"/>
      <c r="N2523" s="22">
        <f t="shared" si="2"/>
        <v>46206</v>
      </c>
      <c r="O2523" s="23">
        <f>'RESOLUCIONES EPG'!$N2523-'RESOLUCIONES EPG'!$D2523</f>
        <v>3132</v>
      </c>
    </row>
    <row r="2524" ht="16.5" customHeight="1">
      <c r="A2524" s="101" t="str">
        <f>'RESOLUCIONES 2015'!A4836:H4836</f>
        <v/>
      </c>
      <c r="B2524" s="115"/>
      <c r="C2524" s="32">
        <v>1021.0</v>
      </c>
      <c r="D2524" s="35">
        <v>43074.0</v>
      </c>
      <c r="E2524" s="33" t="s">
        <v>2111</v>
      </c>
      <c r="F2524" s="35"/>
      <c r="G2524" s="33" t="s">
        <v>363</v>
      </c>
      <c r="H2524" s="27"/>
      <c r="I2524" s="63" t="s">
        <v>2365</v>
      </c>
      <c r="J2524" s="21"/>
      <c r="K2524" s="21"/>
      <c r="L2524" s="21"/>
      <c r="M2524" s="21"/>
      <c r="N2524" s="22">
        <f t="shared" si="2"/>
        <v>46206</v>
      </c>
      <c r="O2524" s="23">
        <f>'RESOLUCIONES EPG'!$N2524-'RESOLUCIONES EPG'!$D2524</f>
        <v>3132</v>
      </c>
    </row>
    <row r="2525" ht="16.5" customHeight="1">
      <c r="A2525" s="58" t="str">
        <f>'RESOLUCIONES 2015'!A4830:H4830</f>
        <v/>
      </c>
      <c r="B2525" s="115"/>
      <c r="C2525" s="32">
        <v>1015.0</v>
      </c>
      <c r="D2525" s="35">
        <v>43074.0</v>
      </c>
      <c r="E2525" s="33" t="s">
        <v>2366</v>
      </c>
      <c r="F2525" s="35"/>
      <c r="G2525" s="33" t="s">
        <v>18</v>
      </c>
      <c r="H2525" s="27"/>
      <c r="I2525" s="63" t="s">
        <v>2367</v>
      </c>
      <c r="J2525" s="21"/>
      <c r="K2525" s="21"/>
      <c r="L2525" s="21"/>
      <c r="M2525" s="21"/>
      <c r="N2525" s="22">
        <f t="shared" si="2"/>
        <v>46206</v>
      </c>
      <c r="O2525" s="23">
        <f>'RESOLUCIONES EPG'!$N2525-'RESOLUCIONES EPG'!$D2525</f>
        <v>3132</v>
      </c>
    </row>
    <row r="2526" ht="16.5" customHeight="1">
      <c r="A2526" s="101" t="str">
        <f>'RESOLUCIONES 2015'!A4835:H4835</f>
        <v/>
      </c>
      <c r="B2526" s="115"/>
      <c r="C2526" s="32">
        <v>1020.0</v>
      </c>
      <c r="D2526" s="35">
        <v>43074.0</v>
      </c>
      <c r="E2526" s="33" t="s">
        <v>2368</v>
      </c>
      <c r="F2526" s="35"/>
      <c r="G2526" s="33" t="s">
        <v>18</v>
      </c>
      <c r="H2526" s="27" t="s">
        <v>2369</v>
      </c>
      <c r="I2526" s="63" t="s">
        <v>2370</v>
      </c>
      <c r="J2526" s="21"/>
      <c r="K2526" s="21"/>
      <c r="L2526" s="21"/>
      <c r="M2526" s="21"/>
      <c r="N2526" s="22">
        <f t="shared" si="2"/>
        <v>46206</v>
      </c>
      <c r="O2526" s="23">
        <f>'RESOLUCIONES EPG'!$N2526-'RESOLUCIONES EPG'!$D2526</f>
        <v>3132</v>
      </c>
    </row>
    <row r="2527" ht="16.5" customHeight="1">
      <c r="A2527" s="103" t="str">
        <f>'RESOLUCIONES 2015'!A4837:H4837</f>
        <v/>
      </c>
      <c r="B2527" s="115"/>
      <c r="C2527" s="32">
        <v>1022.0</v>
      </c>
      <c r="D2527" s="35">
        <v>43076.0</v>
      </c>
      <c r="E2527" s="33" t="s">
        <v>1841</v>
      </c>
      <c r="F2527" s="35"/>
      <c r="G2527" s="33" t="s">
        <v>363</v>
      </c>
      <c r="H2527" s="27"/>
      <c r="I2527" s="63" t="s">
        <v>2371</v>
      </c>
      <c r="J2527" s="21"/>
      <c r="K2527" s="21"/>
      <c r="L2527" s="21"/>
      <c r="M2527" s="21"/>
      <c r="N2527" s="22">
        <f t="shared" si="2"/>
        <v>46206</v>
      </c>
      <c r="O2527" s="23">
        <f>'RESOLUCIONES EPG'!$N2527-'RESOLUCIONES EPG'!$D2527</f>
        <v>3130</v>
      </c>
    </row>
    <row r="2528" ht="16.5" customHeight="1">
      <c r="A2528" s="103" t="str">
        <f>'RESOLUCIONES 2015'!A4838:H4838</f>
        <v/>
      </c>
      <c r="B2528" s="115"/>
      <c r="C2528" s="32">
        <v>1023.0</v>
      </c>
      <c r="D2528" s="78">
        <v>43076.0</v>
      </c>
      <c r="E2528" s="33" t="s">
        <v>2372</v>
      </c>
      <c r="F2528" s="78"/>
      <c r="G2528" s="42" t="s">
        <v>994</v>
      </c>
      <c r="H2528" s="27"/>
      <c r="I2528" s="63" t="s">
        <v>2373</v>
      </c>
      <c r="J2528" s="21"/>
      <c r="K2528" s="21"/>
      <c r="L2528" s="21"/>
      <c r="M2528" s="21"/>
      <c r="N2528" s="22">
        <f t="shared" si="2"/>
        <v>46206</v>
      </c>
      <c r="O2528" s="23">
        <f>'RESOLUCIONES EPG'!$N2528-'RESOLUCIONES EPG'!$D2528</f>
        <v>3130</v>
      </c>
    </row>
    <row r="2529" ht="16.5" customHeight="1">
      <c r="A2529" s="103" t="str">
        <f>'RESOLUCIONES 2015'!A4839:H4839</f>
        <v/>
      </c>
      <c r="B2529" s="115"/>
      <c r="C2529" s="32">
        <v>1024.0</v>
      </c>
      <c r="D2529" s="35">
        <v>43076.0</v>
      </c>
      <c r="E2529" s="33" t="s">
        <v>1766</v>
      </c>
      <c r="F2529" s="35"/>
      <c r="G2529" s="33" t="s">
        <v>2374</v>
      </c>
      <c r="H2529" s="27"/>
      <c r="I2529" s="63" t="s">
        <v>2375</v>
      </c>
      <c r="J2529" s="21"/>
      <c r="K2529" s="21"/>
      <c r="L2529" s="21"/>
      <c r="M2529" s="21"/>
      <c r="N2529" s="22">
        <f t="shared" si="2"/>
        <v>46206</v>
      </c>
      <c r="O2529" s="23">
        <f>'RESOLUCIONES EPG'!$N2529-'RESOLUCIONES EPG'!$D2529</f>
        <v>3130</v>
      </c>
    </row>
    <row r="2530" ht="16.5" customHeight="1">
      <c r="A2530" s="58" t="str">
        <f>'RESOLUCIONES 2015'!A4840:H4840</f>
        <v/>
      </c>
      <c r="B2530" s="115"/>
      <c r="C2530" s="32">
        <v>1025.0</v>
      </c>
      <c r="D2530" s="35">
        <v>43076.0</v>
      </c>
      <c r="E2530" s="33" t="s">
        <v>2376</v>
      </c>
      <c r="F2530" s="35"/>
      <c r="G2530" s="33" t="s">
        <v>50</v>
      </c>
      <c r="H2530" s="27"/>
      <c r="I2530" s="63" t="s">
        <v>2377</v>
      </c>
      <c r="J2530" s="21"/>
      <c r="K2530" s="21"/>
      <c r="L2530" s="21"/>
      <c r="M2530" s="21"/>
      <c r="N2530" s="22">
        <f t="shared" si="2"/>
        <v>46206</v>
      </c>
      <c r="O2530" s="23">
        <f>'RESOLUCIONES EPG'!$N2530-'RESOLUCIONES EPG'!$D2530</f>
        <v>3130</v>
      </c>
    </row>
    <row r="2531" ht="16.5" customHeight="1">
      <c r="A2531" s="58" t="str">
        <f>'RESOLUCIONES 2015'!A4841:H4841</f>
        <v/>
      </c>
      <c r="B2531" s="115"/>
      <c r="C2531" s="32">
        <v>1026.0</v>
      </c>
      <c r="D2531" s="35">
        <v>43076.0</v>
      </c>
      <c r="E2531" s="33" t="s">
        <v>1611</v>
      </c>
      <c r="F2531" s="35"/>
      <c r="G2531" s="33" t="s">
        <v>2378</v>
      </c>
      <c r="H2531" s="27" t="s">
        <v>2379</v>
      </c>
      <c r="I2531" s="63" t="s">
        <v>2380</v>
      </c>
      <c r="J2531" s="21"/>
      <c r="K2531" s="21"/>
      <c r="L2531" s="21"/>
      <c r="M2531" s="21"/>
      <c r="N2531" s="22">
        <f t="shared" si="2"/>
        <v>46206</v>
      </c>
      <c r="O2531" s="23">
        <f>'RESOLUCIONES EPG'!$N2531-'RESOLUCIONES EPG'!$D2531</f>
        <v>3130</v>
      </c>
    </row>
    <row r="2532" ht="16.5" customHeight="1">
      <c r="A2532" s="58" t="str">
        <f>'RESOLUCIONES 2015'!A4842:H4842</f>
        <v/>
      </c>
      <c r="B2532" s="115"/>
      <c r="C2532" s="32">
        <v>1027.0</v>
      </c>
      <c r="D2532" s="35">
        <v>43078.0</v>
      </c>
      <c r="E2532" s="33" t="s">
        <v>1353</v>
      </c>
      <c r="F2532" s="35"/>
      <c r="G2532" s="33" t="s">
        <v>1725</v>
      </c>
      <c r="H2532" s="27"/>
      <c r="I2532" s="63" t="s">
        <v>2381</v>
      </c>
      <c r="J2532" s="21"/>
      <c r="K2532" s="21"/>
      <c r="L2532" s="21"/>
      <c r="M2532" s="21"/>
      <c r="N2532" s="22">
        <f t="shared" si="2"/>
        <v>46206</v>
      </c>
      <c r="O2532" s="23">
        <f>'RESOLUCIONES EPG'!$N2532-'RESOLUCIONES EPG'!$D2532</f>
        <v>3128</v>
      </c>
    </row>
    <row r="2533" ht="16.5" customHeight="1">
      <c r="A2533" s="58" t="str">
        <f>'RESOLUCIONES 2015'!A4844:H4844</f>
        <v/>
      </c>
      <c r="B2533" s="115"/>
      <c r="C2533" s="32">
        <v>1029.0</v>
      </c>
      <c r="D2533" s="35">
        <v>43078.0</v>
      </c>
      <c r="E2533" s="33" t="s">
        <v>45</v>
      </c>
      <c r="F2533" s="35"/>
      <c r="G2533" s="33" t="s">
        <v>1725</v>
      </c>
      <c r="H2533" s="27" t="s">
        <v>2382</v>
      </c>
      <c r="I2533" s="63" t="s">
        <v>2383</v>
      </c>
      <c r="J2533" s="21"/>
      <c r="K2533" s="21"/>
      <c r="L2533" s="21"/>
      <c r="M2533" s="21"/>
      <c r="N2533" s="22">
        <f t="shared" si="2"/>
        <v>46206</v>
      </c>
      <c r="O2533" s="23">
        <f>'RESOLUCIONES EPG'!$N2533-'RESOLUCIONES EPG'!$D2533</f>
        <v>3128</v>
      </c>
    </row>
    <row r="2534" ht="16.5" customHeight="1">
      <c r="A2534" s="58" t="str">
        <f>'RESOLUCIONES 2015'!A4851:H4851</f>
        <v/>
      </c>
      <c r="B2534" s="115"/>
      <c r="C2534" s="32">
        <v>1036.0</v>
      </c>
      <c r="D2534" s="35">
        <v>43078.0</v>
      </c>
      <c r="E2534" s="33" t="s">
        <v>1218</v>
      </c>
      <c r="F2534" s="35"/>
      <c r="G2534" s="33" t="s">
        <v>50</v>
      </c>
      <c r="H2534" s="27"/>
      <c r="I2534" s="63" t="s">
        <v>2384</v>
      </c>
      <c r="J2534" s="21"/>
      <c r="K2534" s="21"/>
      <c r="L2534" s="21"/>
      <c r="M2534" s="21"/>
      <c r="N2534" s="22">
        <f t="shared" si="2"/>
        <v>46206</v>
      </c>
      <c r="O2534" s="23">
        <f>'RESOLUCIONES EPG'!$N2534-'RESOLUCIONES EPG'!$D2534</f>
        <v>3128</v>
      </c>
    </row>
    <row r="2535" ht="16.5" customHeight="1">
      <c r="A2535" s="58" t="str">
        <f>'RESOLUCIONES 2015'!A4852:H4852</f>
        <v/>
      </c>
      <c r="B2535" s="115"/>
      <c r="C2535" s="32">
        <v>1037.0</v>
      </c>
      <c r="D2535" s="35">
        <v>43078.0</v>
      </c>
      <c r="E2535" s="33" t="s">
        <v>2385</v>
      </c>
      <c r="F2535" s="35" t="s">
        <v>2386</v>
      </c>
      <c r="G2535" s="33" t="s">
        <v>50</v>
      </c>
      <c r="H2535" s="27"/>
      <c r="I2535" s="63" t="s">
        <v>2387</v>
      </c>
      <c r="J2535" s="21"/>
      <c r="K2535" s="21"/>
      <c r="L2535" s="21"/>
      <c r="M2535" s="21"/>
      <c r="N2535" s="22">
        <f t="shared" si="2"/>
        <v>46206</v>
      </c>
      <c r="O2535" s="23">
        <f>'RESOLUCIONES EPG'!$N2535-'RESOLUCIONES EPG'!$D2535</f>
        <v>3128</v>
      </c>
    </row>
    <row r="2536" ht="16.5" customHeight="1">
      <c r="A2536" s="58" t="str">
        <f>'RESOLUCIONES 2015'!A4849:H4849</f>
        <v/>
      </c>
      <c r="B2536" s="115"/>
      <c r="C2536" s="32">
        <v>1034.0</v>
      </c>
      <c r="D2536" s="35">
        <v>43078.0</v>
      </c>
      <c r="E2536" s="33" t="s">
        <v>2357</v>
      </c>
      <c r="F2536" s="35"/>
      <c r="G2536" s="33" t="s">
        <v>1725</v>
      </c>
      <c r="H2536" s="27"/>
      <c r="I2536" s="63" t="s">
        <v>2388</v>
      </c>
      <c r="J2536" s="21"/>
      <c r="K2536" s="21"/>
      <c r="L2536" s="21"/>
      <c r="M2536" s="21"/>
      <c r="N2536" s="22">
        <f t="shared" si="2"/>
        <v>46206</v>
      </c>
      <c r="O2536" s="23">
        <f>'RESOLUCIONES EPG'!$N2536-'RESOLUCIONES EPG'!$D2536</f>
        <v>3128</v>
      </c>
    </row>
    <row r="2537" ht="16.5" customHeight="1">
      <c r="A2537" s="58" t="str">
        <f>'RESOLUCIONES 2015'!A4848:H4848</f>
        <v/>
      </c>
      <c r="B2537" s="115"/>
      <c r="C2537" s="32">
        <v>1033.0</v>
      </c>
      <c r="D2537" s="35">
        <v>43078.0</v>
      </c>
      <c r="E2537" s="33" t="s">
        <v>2389</v>
      </c>
      <c r="F2537" s="35"/>
      <c r="G2537" s="33" t="s">
        <v>1725</v>
      </c>
      <c r="H2537" s="27"/>
      <c r="I2537" s="63" t="s">
        <v>2390</v>
      </c>
      <c r="J2537" s="21"/>
      <c r="K2537" s="21"/>
      <c r="L2537" s="21"/>
      <c r="M2537" s="21"/>
      <c r="N2537" s="22">
        <f t="shared" si="2"/>
        <v>46206</v>
      </c>
      <c r="O2537" s="23">
        <f>'RESOLUCIONES EPG'!$N2537-'RESOLUCIONES EPG'!$D2537</f>
        <v>3128</v>
      </c>
    </row>
    <row r="2538" ht="16.5" customHeight="1">
      <c r="A2538" s="58" t="str">
        <f>'RESOLUCIONES 2015'!A4846:H4846</f>
        <v/>
      </c>
      <c r="B2538" s="115"/>
      <c r="C2538" s="32">
        <v>1031.0</v>
      </c>
      <c r="D2538" s="35">
        <v>43078.0</v>
      </c>
      <c r="E2538" s="33" t="s">
        <v>1827</v>
      </c>
      <c r="F2538" s="74" t="s">
        <v>1828</v>
      </c>
      <c r="G2538" s="33" t="s">
        <v>1725</v>
      </c>
      <c r="H2538" s="27"/>
      <c r="I2538" s="63" t="s">
        <v>2391</v>
      </c>
      <c r="J2538" s="21"/>
      <c r="K2538" s="21"/>
      <c r="L2538" s="21"/>
      <c r="M2538" s="21"/>
      <c r="N2538" s="22">
        <f t="shared" si="2"/>
        <v>46206</v>
      </c>
      <c r="O2538" s="23">
        <f>'RESOLUCIONES EPG'!$N2538-'RESOLUCIONES EPG'!$D2538</f>
        <v>3128</v>
      </c>
    </row>
    <row r="2539" ht="16.5" customHeight="1">
      <c r="A2539" s="58" t="str">
        <f>'RESOLUCIONES 2015'!A4847:H4847</f>
        <v/>
      </c>
      <c r="B2539" s="115"/>
      <c r="C2539" s="32">
        <v>1032.0</v>
      </c>
      <c r="D2539" s="35">
        <v>43078.0</v>
      </c>
      <c r="E2539" s="33" t="s">
        <v>1412</v>
      </c>
      <c r="F2539" s="35"/>
      <c r="G2539" s="33" t="s">
        <v>1725</v>
      </c>
      <c r="H2539" s="27" t="s">
        <v>2392</v>
      </c>
      <c r="I2539" s="63" t="s">
        <v>2393</v>
      </c>
      <c r="J2539" s="21"/>
      <c r="K2539" s="21"/>
      <c r="L2539" s="21"/>
      <c r="M2539" s="21"/>
      <c r="N2539" s="22">
        <f t="shared" si="2"/>
        <v>46206</v>
      </c>
      <c r="O2539" s="23">
        <f>'RESOLUCIONES EPG'!$N2539-'RESOLUCIONES EPG'!$D2539</f>
        <v>3128</v>
      </c>
    </row>
    <row r="2540" ht="16.5" customHeight="1">
      <c r="A2540" s="58" t="str">
        <f>'RESOLUCIONES 2015'!A4845:H4845</f>
        <v/>
      </c>
      <c r="B2540" s="115"/>
      <c r="C2540" s="32">
        <v>1030.0</v>
      </c>
      <c r="D2540" s="35">
        <v>43078.0</v>
      </c>
      <c r="E2540" s="33" t="s">
        <v>2394</v>
      </c>
      <c r="F2540" s="35"/>
      <c r="G2540" s="33" t="s">
        <v>1725</v>
      </c>
      <c r="H2540" s="27"/>
      <c r="I2540" s="63" t="s">
        <v>2395</v>
      </c>
      <c r="J2540" s="21"/>
      <c r="K2540" s="21"/>
      <c r="L2540" s="21"/>
      <c r="M2540" s="21"/>
      <c r="N2540" s="22">
        <f t="shared" si="2"/>
        <v>46206</v>
      </c>
      <c r="O2540" s="23">
        <f>'RESOLUCIONES EPG'!$N2540-'RESOLUCIONES EPG'!$D2540</f>
        <v>3128</v>
      </c>
    </row>
    <row r="2541" ht="16.5" customHeight="1">
      <c r="A2541" s="58" t="str">
        <f>'RESOLUCIONES 2015'!A4850:H4850</f>
        <v/>
      </c>
      <c r="B2541" s="115"/>
      <c r="C2541" s="32">
        <v>1035.0</v>
      </c>
      <c r="D2541" s="35">
        <v>43078.0</v>
      </c>
      <c r="E2541" s="33" t="s">
        <v>2335</v>
      </c>
      <c r="F2541" s="35"/>
      <c r="G2541" s="33" t="s">
        <v>1725</v>
      </c>
      <c r="H2541" s="27"/>
      <c r="I2541" s="63" t="s">
        <v>2396</v>
      </c>
      <c r="J2541" s="21"/>
      <c r="K2541" s="21"/>
      <c r="L2541" s="21"/>
      <c r="M2541" s="21"/>
      <c r="N2541" s="22">
        <f t="shared" si="2"/>
        <v>46206</v>
      </c>
      <c r="O2541" s="23">
        <f>'RESOLUCIONES EPG'!$N2541-'RESOLUCIONES EPG'!$D2541</f>
        <v>3128</v>
      </c>
    </row>
    <row r="2542" ht="16.5" customHeight="1">
      <c r="A2542" s="58" t="str">
        <f>'RESOLUCIONES 2015'!A4843:H4843</f>
        <v/>
      </c>
      <c r="B2542" s="115"/>
      <c r="C2542" s="32">
        <v>1028.0</v>
      </c>
      <c r="D2542" s="35">
        <v>43078.0</v>
      </c>
      <c r="E2542" s="33" t="s">
        <v>2397</v>
      </c>
      <c r="F2542" s="35"/>
      <c r="G2542" s="33" t="s">
        <v>1725</v>
      </c>
      <c r="H2542" s="27"/>
      <c r="I2542" s="63" t="s">
        <v>2398</v>
      </c>
      <c r="J2542" s="21"/>
      <c r="K2542" s="21"/>
      <c r="L2542" s="21"/>
      <c r="M2542" s="21"/>
      <c r="N2542" s="22">
        <f t="shared" si="2"/>
        <v>46206</v>
      </c>
      <c r="O2542" s="23">
        <f>'RESOLUCIONES EPG'!$N2542-'RESOLUCIONES EPG'!$D2542</f>
        <v>3128</v>
      </c>
    </row>
    <row r="2543" ht="16.5" customHeight="1">
      <c r="A2543" s="58" t="str">
        <f>'RESOLUCIONES 2015'!A4867:H4867</f>
        <v/>
      </c>
      <c r="B2543" s="115"/>
      <c r="C2543" s="129" t="s">
        <v>158</v>
      </c>
      <c r="D2543" s="35">
        <v>43079.0</v>
      </c>
      <c r="E2543" s="33" t="s">
        <v>2399</v>
      </c>
      <c r="F2543" s="35"/>
      <c r="G2543" s="42" t="s">
        <v>2400</v>
      </c>
      <c r="H2543" s="27"/>
      <c r="I2543" s="63" t="s">
        <v>2401</v>
      </c>
      <c r="J2543" s="21"/>
      <c r="K2543" s="21"/>
      <c r="L2543" s="21"/>
      <c r="M2543" s="21"/>
      <c r="N2543" s="22">
        <f t="shared" si="2"/>
        <v>46206</v>
      </c>
      <c r="O2543" s="23">
        <f>'RESOLUCIONES EPG'!$N2543-'RESOLUCIONES EPG'!$D2543</f>
        <v>3127</v>
      </c>
    </row>
    <row r="2544" ht="16.5" customHeight="1">
      <c r="A2544" s="58" t="str">
        <f>'RESOLUCIONES 2015'!A4865:H4865</f>
        <v/>
      </c>
      <c r="B2544" s="115"/>
      <c r="C2544" s="129" t="s">
        <v>158</v>
      </c>
      <c r="D2544" s="35">
        <v>43079.0</v>
      </c>
      <c r="E2544" s="33" t="s">
        <v>2402</v>
      </c>
      <c r="F2544" s="35"/>
      <c r="G2544" s="42" t="s">
        <v>2403</v>
      </c>
      <c r="H2544" s="27"/>
      <c r="I2544" s="63" t="s">
        <v>2404</v>
      </c>
      <c r="J2544" s="21"/>
      <c r="K2544" s="21"/>
      <c r="L2544" s="21"/>
      <c r="M2544" s="21"/>
      <c r="N2544" s="22">
        <f t="shared" si="2"/>
        <v>46206</v>
      </c>
      <c r="O2544" s="23">
        <f>'RESOLUCIONES EPG'!$N2544-'RESOLUCIONES EPG'!$D2544</f>
        <v>3127</v>
      </c>
    </row>
    <row r="2545" ht="16.5" customHeight="1">
      <c r="A2545" s="58" t="str">
        <f>'RESOLUCIONES 2015'!A4866:H4866</f>
        <v/>
      </c>
      <c r="B2545" s="115"/>
      <c r="C2545" s="129" t="s">
        <v>158</v>
      </c>
      <c r="D2545" s="35">
        <v>43079.0</v>
      </c>
      <c r="E2545" s="33" t="s">
        <v>1434</v>
      </c>
      <c r="F2545" s="35"/>
      <c r="G2545" s="42" t="s">
        <v>2405</v>
      </c>
      <c r="H2545" s="27"/>
      <c r="I2545" s="63" t="s">
        <v>2406</v>
      </c>
      <c r="J2545" s="21"/>
      <c r="K2545" s="21"/>
      <c r="L2545" s="21"/>
      <c r="M2545" s="21"/>
      <c r="N2545" s="22">
        <f t="shared" si="2"/>
        <v>46206</v>
      </c>
      <c r="O2545" s="23">
        <f>'RESOLUCIONES EPG'!$N2545-'RESOLUCIONES EPG'!$D2545</f>
        <v>3127</v>
      </c>
    </row>
    <row r="2546" ht="16.5" customHeight="1">
      <c r="A2546" s="58" t="str">
        <f>'RESOLUCIONES 2015'!A4863:H4863</f>
        <v/>
      </c>
      <c r="B2546" s="115"/>
      <c r="C2546" s="129" t="s">
        <v>158</v>
      </c>
      <c r="D2546" s="35">
        <v>43079.0</v>
      </c>
      <c r="E2546" s="33" t="s">
        <v>2407</v>
      </c>
      <c r="F2546" s="35"/>
      <c r="G2546" s="42" t="s">
        <v>2408</v>
      </c>
      <c r="H2546" s="27"/>
      <c r="I2546" s="63" t="s">
        <v>2409</v>
      </c>
      <c r="J2546" s="21"/>
      <c r="K2546" s="21"/>
      <c r="L2546" s="21"/>
      <c r="M2546" s="21"/>
      <c r="N2546" s="22">
        <f t="shared" si="2"/>
        <v>46206</v>
      </c>
      <c r="O2546" s="23">
        <f>'RESOLUCIONES EPG'!$N2546-'RESOLUCIONES EPG'!$D2546</f>
        <v>3127</v>
      </c>
    </row>
    <row r="2547" ht="16.5" customHeight="1">
      <c r="A2547" s="58" t="str">
        <f>'RESOLUCIONES 2015'!A4858:H4858</f>
        <v/>
      </c>
      <c r="B2547" s="115"/>
      <c r="C2547" s="129" t="s">
        <v>158</v>
      </c>
      <c r="D2547" s="35">
        <v>43079.0</v>
      </c>
      <c r="E2547" s="33" t="s">
        <v>2410</v>
      </c>
      <c r="F2547" s="35"/>
      <c r="G2547" s="42" t="s">
        <v>2411</v>
      </c>
      <c r="H2547" s="27"/>
      <c r="I2547" s="63" t="s">
        <v>2412</v>
      </c>
      <c r="J2547" s="21"/>
      <c r="K2547" s="21"/>
      <c r="L2547" s="21"/>
      <c r="M2547" s="21"/>
      <c r="N2547" s="22">
        <f t="shared" si="2"/>
        <v>46206</v>
      </c>
      <c r="O2547" s="23">
        <f>'RESOLUCIONES EPG'!$N2547-'RESOLUCIONES EPG'!$D2547</f>
        <v>3127</v>
      </c>
    </row>
    <row r="2548" ht="16.5" customHeight="1">
      <c r="A2548" s="58" t="str">
        <f>'RESOLUCIONES 2015'!A4861:H4861</f>
        <v/>
      </c>
      <c r="B2548" s="115"/>
      <c r="C2548" s="129" t="s">
        <v>158</v>
      </c>
      <c r="D2548" s="35">
        <v>43079.0</v>
      </c>
      <c r="E2548" s="33" t="s">
        <v>2413</v>
      </c>
      <c r="F2548" s="35"/>
      <c r="G2548" s="42" t="s">
        <v>2414</v>
      </c>
      <c r="H2548" s="27"/>
      <c r="I2548" s="63" t="s">
        <v>2415</v>
      </c>
      <c r="J2548" s="21"/>
      <c r="K2548" s="21"/>
      <c r="L2548" s="21"/>
      <c r="M2548" s="21"/>
      <c r="N2548" s="22">
        <f t="shared" si="2"/>
        <v>46206</v>
      </c>
      <c r="O2548" s="23">
        <f>'RESOLUCIONES EPG'!$N2548-'RESOLUCIONES EPG'!$D2548</f>
        <v>3127</v>
      </c>
    </row>
    <row r="2549" ht="16.5" customHeight="1">
      <c r="A2549" s="58" t="str">
        <f>'RESOLUCIONES 2015'!A4855:H4855</f>
        <v/>
      </c>
      <c r="B2549" s="115"/>
      <c r="C2549" s="129" t="s">
        <v>158</v>
      </c>
      <c r="D2549" s="35">
        <v>43079.0</v>
      </c>
      <c r="E2549" s="33" t="s">
        <v>2416</v>
      </c>
      <c r="F2549" s="52"/>
      <c r="G2549" s="42" t="s">
        <v>2417</v>
      </c>
      <c r="H2549" s="27"/>
      <c r="I2549" s="63" t="s">
        <v>2418</v>
      </c>
      <c r="J2549" s="21"/>
      <c r="K2549" s="21"/>
      <c r="L2549" s="21"/>
      <c r="M2549" s="21"/>
      <c r="N2549" s="22">
        <f t="shared" si="2"/>
        <v>46206</v>
      </c>
      <c r="O2549" s="23">
        <f>'RESOLUCIONES EPG'!$N2549-'RESOLUCIONES EPG'!$D2549</f>
        <v>3127</v>
      </c>
    </row>
    <row r="2550" ht="16.5" customHeight="1">
      <c r="A2550" s="58" t="str">
        <f>'RESOLUCIONES 2015'!A4857:H4857</f>
        <v/>
      </c>
      <c r="B2550" s="115"/>
      <c r="C2550" s="129" t="s">
        <v>158</v>
      </c>
      <c r="D2550" s="35">
        <v>43079.0</v>
      </c>
      <c r="E2550" s="33" t="s">
        <v>2140</v>
      </c>
      <c r="F2550" s="35"/>
      <c r="G2550" s="42" t="s">
        <v>2419</v>
      </c>
      <c r="H2550" s="27"/>
      <c r="I2550" s="63" t="s">
        <v>2420</v>
      </c>
      <c r="J2550" s="21"/>
      <c r="K2550" s="21"/>
      <c r="L2550" s="21"/>
      <c r="M2550" s="21"/>
      <c r="N2550" s="22">
        <f t="shared" si="2"/>
        <v>46206</v>
      </c>
      <c r="O2550" s="23">
        <f>'RESOLUCIONES EPG'!$N2550-'RESOLUCIONES EPG'!$D2550</f>
        <v>3127</v>
      </c>
    </row>
    <row r="2551" ht="16.5" customHeight="1">
      <c r="A2551" s="58" t="str">
        <f>'RESOLUCIONES 2015'!A4859:H4859</f>
        <v/>
      </c>
      <c r="B2551" s="115"/>
      <c r="C2551" s="129" t="s">
        <v>158</v>
      </c>
      <c r="D2551" s="35">
        <v>43079.0</v>
      </c>
      <c r="E2551" s="33" t="s">
        <v>2107</v>
      </c>
      <c r="F2551" s="35"/>
      <c r="G2551" s="42" t="s">
        <v>2421</v>
      </c>
      <c r="H2551" s="27"/>
      <c r="I2551" s="63" t="s">
        <v>2422</v>
      </c>
      <c r="J2551" s="21"/>
      <c r="K2551" s="21"/>
      <c r="L2551" s="21"/>
      <c r="M2551" s="21"/>
      <c r="N2551" s="22">
        <f t="shared" si="2"/>
        <v>46206</v>
      </c>
      <c r="O2551" s="23">
        <f>'RESOLUCIONES EPG'!$N2551-'RESOLUCIONES EPG'!$D2551</f>
        <v>3127</v>
      </c>
    </row>
    <row r="2552" ht="16.5" customHeight="1">
      <c r="A2552" s="58" t="str">
        <f>'RESOLUCIONES 2015'!A4860:H4860</f>
        <v/>
      </c>
      <c r="B2552" s="115"/>
      <c r="C2552" s="129" t="s">
        <v>158</v>
      </c>
      <c r="D2552" s="35">
        <v>43079.0</v>
      </c>
      <c r="E2552" s="33" t="s">
        <v>2423</v>
      </c>
      <c r="F2552" s="35"/>
      <c r="G2552" s="42" t="s">
        <v>2424</v>
      </c>
      <c r="H2552" s="27"/>
      <c r="I2552" s="63" t="s">
        <v>2425</v>
      </c>
      <c r="J2552" s="21"/>
      <c r="K2552" s="21"/>
      <c r="L2552" s="21"/>
      <c r="M2552" s="21"/>
      <c r="N2552" s="22">
        <f t="shared" si="2"/>
        <v>46206</v>
      </c>
      <c r="O2552" s="23">
        <f>'RESOLUCIONES EPG'!$N2552-'RESOLUCIONES EPG'!$D2552</f>
        <v>3127</v>
      </c>
    </row>
    <row r="2553" ht="16.5" customHeight="1">
      <c r="A2553" s="58" t="str">
        <f>'RESOLUCIONES 2015'!A4856:H4856</f>
        <v/>
      </c>
      <c r="B2553" s="115"/>
      <c r="C2553" s="129" t="s">
        <v>158</v>
      </c>
      <c r="D2553" s="35">
        <v>43079.0</v>
      </c>
      <c r="E2553" s="33" t="s">
        <v>1770</v>
      </c>
      <c r="F2553" s="35"/>
      <c r="G2553" s="42" t="s">
        <v>2426</v>
      </c>
      <c r="H2553" s="27"/>
      <c r="I2553" s="63" t="s">
        <v>2427</v>
      </c>
      <c r="J2553" s="21"/>
      <c r="K2553" s="21"/>
      <c r="L2553" s="21"/>
      <c r="M2553" s="21"/>
      <c r="N2553" s="22">
        <f t="shared" si="2"/>
        <v>46206</v>
      </c>
      <c r="O2553" s="23">
        <f>'RESOLUCIONES EPG'!$N2553-'RESOLUCIONES EPG'!$D2553</f>
        <v>3127</v>
      </c>
    </row>
    <row r="2554" ht="16.5" customHeight="1">
      <c r="A2554" s="58" t="str">
        <f>'RESOLUCIONES 2015'!A4862:H4862</f>
        <v/>
      </c>
      <c r="B2554" s="115"/>
      <c r="C2554" s="129" t="s">
        <v>158</v>
      </c>
      <c r="D2554" s="35">
        <v>43079.0</v>
      </c>
      <c r="E2554" s="33" t="s">
        <v>2326</v>
      </c>
      <c r="F2554" s="35"/>
      <c r="G2554" s="42" t="s">
        <v>2428</v>
      </c>
      <c r="H2554" s="27"/>
      <c r="I2554" s="63" t="s">
        <v>2429</v>
      </c>
      <c r="J2554" s="21"/>
      <c r="K2554" s="21"/>
      <c r="L2554" s="21"/>
      <c r="M2554" s="21"/>
      <c r="N2554" s="22">
        <f t="shared" si="2"/>
        <v>46206</v>
      </c>
      <c r="O2554" s="23">
        <f>'RESOLUCIONES EPG'!$N2554-'RESOLUCIONES EPG'!$D2554</f>
        <v>3127</v>
      </c>
    </row>
    <row r="2555" ht="16.5" customHeight="1">
      <c r="A2555" s="58" t="str">
        <f>'RESOLUCIONES 2015'!A4864:H4864</f>
        <v/>
      </c>
      <c r="B2555" s="115"/>
      <c r="C2555" s="129" t="s">
        <v>158</v>
      </c>
      <c r="D2555" s="35">
        <v>43079.0</v>
      </c>
      <c r="E2555" s="33" t="s">
        <v>2430</v>
      </c>
      <c r="F2555" s="35"/>
      <c r="G2555" s="42" t="s">
        <v>2431</v>
      </c>
      <c r="H2555" s="27"/>
      <c r="I2555" s="63" t="s">
        <v>2432</v>
      </c>
      <c r="J2555" s="21"/>
      <c r="K2555" s="21"/>
      <c r="L2555" s="21"/>
      <c r="M2555" s="21"/>
      <c r="N2555" s="22">
        <f t="shared" si="2"/>
        <v>46206</v>
      </c>
      <c r="O2555" s="23">
        <f>'RESOLUCIONES EPG'!$N2555-'RESOLUCIONES EPG'!$D2555</f>
        <v>3127</v>
      </c>
    </row>
    <row r="2556" ht="16.5" customHeight="1">
      <c r="A2556" s="58" t="str">
        <f>'RESOLUCIONES 2015'!A4874:H4874</f>
        <v/>
      </c>
      <c r="B2556" s="115"/>
      <c r="C2556" s="32">
        <v>1046.0</v>
      </c>
      <c r="D2556" s="35">
        <v>43081.0</v>
      </c>
      <c r="E2556" s="33" t="s">
        <v>2433</v>
      </c>
      <c r="F2556" s="35"/>
      <c r="G2556" s="33" t="s">
        <v>1725</v>
      </c>
      <c r="H2556" s="27"/>
      <c r="I2556" s="63" t="s">
        <v>2434</v>
      </c>
      <c r="J2556" s="21"/>
      <c r="K2556" s="21"/>
      <c r="L2556" s="21"/>
      <c r="M2556" s="21"/>
      <c r="N2556" s="22">
        <f t="shared" si="2"/>
        <v>46206</v>
      </c>
      <c r="O2556" s="23">
        <f>'RESOLUCIONES EPG'!$N2556-'RESOLUCIONES EPG'!$D2556</f>
        <v>3125</v>
      </c>
    </row>
    <row r="2557" ht="16.5" customHeight="1">
      <c r="A2557" s="58" t="str">
        <f>'RESOLUCIONES 2015'!A4853:H4853</f>
        <v/>
      </c>
      <c r="B2557" s="115"/>
      <c r="C2557" s="32">
        <v>1038.0</v>
      </c>
      <c r="D2557" s="35">
        <v>43081.0</v>
      </c>
      <c r="E2557" s="33" t="s">
        <v>2435</v>
      </c>
      <c r="F2557" s="130" t="s">
        <v>2436</v>
      </c>
      <c r="G2557" s="33" t="s">
        <v>1725</v>
      </c>
      <c r="H2557" s="27"/>
      <c r="I2557" s="63" t="s">
        <v>2437</v>
      </c>
      <c r="J2557" s="21"/>
      <c r="K2557" s="21"/>
      <c r="L2557" s="21"/>
      <c r="M2557" s="21"/>
      <c r="N2557" s="22">
        <f t="shared" si="2"/>
        <v>46206</v>
      </c>
      <c r="O2557" s="23">
        <f>'RESOLUCIONES EPG'!$N2557-'RESOLUCIONES EPG'!$D2557</f>
        <v>3125</v>
      </c>
    </row>
    <row r="2558" ht="16.5" customHeight="1">
      <c r="A2558" s="58" t="str">
        <f>'RESOLUCIONES 2015'!A4875:H4875</f>
        <v/>
      </c>
      <c r="B2558" s="115"/>
      <c r="C2558" s="32">
        <v>1047.0</v>
      </c>
      <c r="D2558" s="35">
        <v>43081.0</v>
      </c>
      <c r="E2558" s="33" t="s">
        <v>2438</v>
      </c>
      <c r="F2558" s="35" t="s">
        <v>2439</v>
      </c>
      <c r="G2558" s="33" t="s">
        <v>1725</v>
      </c>
      <c r="H2558" s="27"/>
      <c r="I2558" s="63" t="s">
        <v>2440</v>
      </c>
      <c r="J2558" s="21"/>
      <c r="K2558" s="21"/>
      <c r="L2558" s="21"/>
      <c r="M2558" s="21"/>
      <c r="N2558" s="22">
        <f t="shared" si="2"/>
        <v>46206</v>
      </c>
      <c r="O2558" s="23">
        <f>'RESOLUCIONES EPG'!$N2558-'RESOLUCIONES EPG'!$D2558</f>
        <v>3125</v>
      </c>
    </row>
    <row r="2559" ht="16.5" customHeight="1">
      <c r="A2559" s="58" t="str">
        <f>'RESOLUCIONES 2015'!A4877:H4877</f>
        <v/>
      </c>
      <c r="B2559" s="115"/>
      <c r="C2559" s="32">
        <v>1049.0</v>
      </c>
      <c r="D2559" s="35">
        <v>43081.0</v>
      </c>
      <c r="E2559" s="33" t="s">
        <v>2441</v>
      </c>
      <c r="F2559" s="35"/>
      <c r="G2559" s="33" t="s">
        <v>1725</v>
      </c>
      <c r="H2559" s="27"/>
      <c r="I2559" s="63" t="s">
        <v>2442</v>
      </c>
      <c r="J2559" s="21"/>
      <c r="K2559" s="21"/>
      <c r="L2559" s="21"/>
      <c r="M2559" s="21"/>
      <c r="N2559" s="22">
        <f t="shared" si="2"/>
        <v>46206</v>
      </c>
      <c r="O2559" s="23">
        <f>'RESOLUCIONES EPG'!$N2559-'RESOLUCIONES EPG'!$D2559</f>
        <v>3125</v>
      </c>
    </row>
    <row r="2560" ht="16.5" customHeight="1">
      <c r="A2560" s="58" t="str">
        <f>'RESOLUCIONES 2015'!A4870:H4870</f>
        <v/>
      </c>
      <c r="B2560" s="115"/>
      <c r="C2560" s="32">
        <v>1042.0</v>
      </c>
      <c r="D2560" s="35">
        <v>43081.0</v>
      </c>
      <c r="E2560" s="33" t="s">
        <v>2443</v>
      </c>
      <c r="F2560" s="35"/>
      <c r="G2560" s="33" t="s">
        <v>1725</v>
      </c>
      <c r="H2560" s="27"/>
      <c r="I2560" s="63" t="s">
        <v>2444</v>
      </c>
      <c r="J2560" s="21"/>
      <c r="K2560" s="21"/>
      <c r="L2560" s="21"/>
      <c r="M2560" s="21"/>
      <c r="N2560" s="22">
        <f t="shared" si="2"/>
        <v>46206</v>
      </c>
      <c r="O2560" s="23">
        <f>'RESOLUCIONES EPG'!$N2560-'RESOLUCIONES EPG'!$D2560</f>
        <v>3125</v>
      </c>
    </row>
    <row r="2561" ht="16.5" customHeight="1">
      <c r="A2561" s="58" t="str">
        <f>'RESOLUCIONES 2015'!A4871:H4871</f>
        <v/>
      </c>
      <c r="B2561" s="115"/>
      <c r="C2561" s="32">
        <v>1043.0</v>
      </c>
      <c r="D2561" s="35">
        <v>43081.0</v>
      </c>
      <c r="E2561" s="33" t="s">
        <v>2445</v>
      </c>
      <c r="F2561" s="35" t="s">
        <v>2446</v>
      </c>
      <c r="G2561" s="33" t="s">
        <v>1725</v>
      </c>
      <c r="H2561" s="27"/>
      <c r="I2561" s="63" t="s">
        <v>2447</v>
      </c>
      <c r="J2561" s="21"/>
      <c r="K2561" s="21"/>
      <c r="L2561" s="21"/>
      <c r="M2561" s="21"/>
      <c r="N2561" s="22">
        <f t="shared" si="2"/>
        <v>46206</v>
      </c>
      <c r="O2561" s="23">
        <f>'RESOLUCIONES EPG'!$N2561-'RESOLUCIONES EPG'!$D2561</f>
        <v>3125</v>
      </c>
    </row>
    <row r="2562" ht="16.5" customHeight="1">
      <c r="A2562" s="58" t="str">
        <f>'RESOLUCIONES 2015'!A4854:H4854</f>
        <v/>
      </c>
      <c r="B2562" s="115"/>
      <c r="C2562" s="32">
        <v>1039.0</v>
      </c>
      <c r="D2562" s="35">
        <v>43081.0</v>
      </c>
      <c r="E2562" s="33" t="s">
        <v>2341</v>
      </c>
      <c r="F2562" s="35"/>
      <c r="G2562" s="33" t="s">
        <v>1725</v>
      </c>
      <c r="H2562" s="27"/>
      <c r="I2562" s="63" t="s">
        <v>2448</v>
      </c>
      <c r="J2562" s="21"/>
      <c r="K2562" s="21"/>
      <c r="L2562" s="21"/>
      <c r="M2562" s="21"/>
      <c r="N2562" s="22">
        <f t="shared" si="2"/>
        <v>46206</v>
      </c>
      <c r="O2562" s="23">
        <f>'RESOLUCIONES EPG'!$N2562-'RESOLUCIONES EPG'!$D2562</f>
        <v>3125</v>
      </c>
    </row>
    <row r="2563" ht="16.5" customHeight="1">
      <c r="A2563" s="58" t="str">
        <f>'RESOLUCIONES 2015'!A4876:H4876</f>
        <v/>
      </c>
      <c r="B2563" s="115"/>
      <c r="C2563" s="32">
        <v>1048.0</v>
      </c>
      <c r="D2563" s="35">
        <v>43081.0</v>
      </c>
      <c r="E2563" s="33" t="s">
        <v>2449</v>
      </c>
      <c r="F2563" s="35"/>
      <c r="G2563" s="33" t="s">
        <v>1725</v>
      </c>
      <c r="H2563" s="27"/>
      <c r="I2563" s="63" t="s">
        <v>2450</v>
      </c>
      <c r="J2563" s="21"/>
      <c r="K2563" s="21"/>
      <c r="L2563" s="21"/>
      <c r="M2563" s="21"/>
      <c r="N2563" s="22">
        <f t="shared" si="2"/>
        <v>46206</v>
      </c>
      <c r="O2563" s="23">
        <f>'RESOLUCIONES EPG'!$N2563-'RESOLUCIONES EPG'!$D2563</f>
        <v>3125</v>
      </c>
    </row>
    <row r="2564" ht="16.5" customHeight="1">
      <c r="A2564" s="58" t="str">
        <f>'RESOLUCIONES 2015'!A4872:H4872</f>
        <v/>
      </c>
      <c r="B2564" s="115"/>
      <c r="C2564" s="32">
        <v>1044.0</v>
      </c>
      <c r="D2564" s="35">
        <v>43081.0</v>
      </c>
      <c r="E2564" s="33" t="s">
        <v>673</v>
      </c>
      <c r="F2564" s="35"/>
      <c r="G2564" s="33" t="s">
        <v>1725</v>
      </c>
      <c r="H2564" s="27"/>
      <c r="I2564" s="63" t="s">
        <v>2451</v>
      </c>
      <c r="J2564" s="21"/>
      <c r="K2564" s="21"/>
      <c r="L2564" s="21"/>
      <c r="M2564" s="21"/>
      <c r="N2564" s="22">
        <f t="shared" si="2"/>
        <v>46206</v>
      </c>
      <c r="O2564" s="23">
        <f>'RESOLUCIONES EPG'!$N2564-'RESOLUCIONES EPG'!$D2564</f>
        <v>3125</v>
      </c>
    </row>
    <row r="2565" ht="16.5" customHeight="1">
      <c r="A2565" s="58" t="str">
        <f>'RESOLUCIONES 2015'!A4878:H4878</f>
        <v/>
      </c>
      <c r="B2565" s="115"/>
      <c r="C2565" s="32">
        <v>1050.0</v>
      </c>
      <c r="D2565" s="35">
        <v>43081.0</v>
      </c>
      <c r="E2565" s="33" t="s">
        <v>2452</v>
      </c>
      <c r="F2565" s="35"/>
      <c r="G2565" s="33" t="s">
        <v>1313</v>
      </c>
      <c r="H2565" s="27" t="s">
        <v>2453</v>
      </c>
      <c r="I2565" s="63" t="s">
        <v>2454</v>
      </c>
      <c r="J2565" s="21"/>
      <c r="K2565" s="21"/>
      <c r="L2565" s="21"/>
      <c r="M2565" s="21"/>
      <c r="N2565" s="22">
        <f t="shared" si="2"/>
        <v>46206</v>
      </c>
      <c r="O2565" s="23">
        <f>'RESOLUCIONES EPG'!$N2565-'RESOLUCIONES EPG'!$D2565</f>
        <v>3125</v>
      </c>
    </row>
    <row r="2566" ht="16.5" customHeight="1">
      <c r="A2566" s="58" t="str">
        <f>'RESOLUCIONES 2015'!A4873:H4873</f>
        <v/>
      </c>
      <c r="B2566" s="115"/>
      <c r="C2566" s="32">
        <v>1045.0</v>
      </c>
      <c r="D2566" s="35">
        <v>43081.0</v>
      </c>
      <c r="E2566" s="33" t="s">
        <v>1915</v>
      </c>
      <c r="F2566" s="35"/>
      <c r="G2566" s="33" t="s">
        <v>1725</v>
      </c>
      <c r="H2566" s="27" t="s">
        <v>2392</v>
      </c>
      <c r="I2566" s="63" t="s">
        <v>2455</v>
      </c>
      <c r="J2566" s="21"/>
      <c r="K2566" s="21"/>
      <c r="L2566" s="21"/>
      <c r="M2566" s="21"/>
      <c r="N2566" s="22">
        <f t="shared" si="2"/>
        <v>46206</v>
      </c>
      <c r="O2566" s="23">
        <f>'RESOLUCIONES EPG'!$N2566-'RESOLUCIONES EPG'!$D2566</f>
        <v>3125</v>
      </c>
    </row>
    <row r="2567" ht="16.5" customHeight="1">
      <c r="A2567" s="58" t="str">
        <f>'RESOLUCIONES 2015'!A4879:H4879</f>
        <v/>
      </c>
      <c r="B2567" s="115"/>
      <c r="C2567" s="32">
        <v>1051.0</v>
      </c>
      <c r="D2567" s="78">
        <v>43081.0</v>
      </c>
      <c r="E2567" s="33" t="s">
        <v>2456</v>
      </c>
      <c r="F2567" s="78"/>
      <c r="G2567" s="42" t="s">
        <v>994</v>
      </c>
      <c r="H2567" s="27" t="s">
        <v>2457</v>
      </c>
      <c r="I2567" s="63" t="s">
        <v>2458</v>
      </c>
      <c r="J2567" s="21"/>
      <c r="K2567" s="21"/>
      <c r="L2567" s="21"/>
      <c r="M2567" s="21"/>
      <c r="N2567" s="22">
        <f t="shared" si="2"/>
        <v>46206</v>
      </c>
      <c r="O2567" s="23">
        <f>'RESOLUCIONES EPG'!$N2567-'RESOLUCIONES EPG'!$D2567</f>
        <v>3125</v>
      </c>
    </row>
    <row r="2568" ht="16.5" customHeight="1">
      <c r="A2568" s="58" t="str">
        <f>'RESOLUCIONES 2015'!A4869:H4869</f>
        <v/>
      </c>
      <c r="B2568" s="115"/>
      <c r="C2568" s="32">
        <v>1041.0</v>
      </c>
      <c r="D2568" s="35">
        <v>43081.0</v>
      </c>
      <c r="E2568" s="33" t="s">
        <v>1859</v>
      </c>
      <c r="F2568" s="22" t="s">
        <v>2459</v>
      </c>
      <c r="G2568" s="33" t="s">
        <v>1725</v>
      </c>
      <c r="H2568" s="27"/>
      <c r="I2568" s="63" t="s">
        <v>2460</v>
      </c>
      <c r="J2568" s="21"/>
      <c r="K2568" s="21"/>
      <c r="L2568" s="21"/>
      <c r="M2568" s="21"/>
      <c r="N2568" s="22">
        <f t="shared" si="2"/>
        <v>46206</v>
      </c>
      <c r="O2568" s="23">
        <f>'RESOLUCIONES EPG'!$N2568-'RESOLUCIONES EPG'!$D2568</f>
        <v>3125</v>
      </c>
    </row>
    <row r="2569" ht="16.5" customHeight="1">
      <c r="A2569" s="58" t="str">
        <f>'RESOLUCIONES 2015'!A4868:H4868</f>
        <v/>
      </c>
      <c r="B2569" s="115"/>
      <c r="C2569" s="32">
        <v>1040.0</v>
      </c>
      <c r="D2569" s="35">
        <v>43081.0</v>
      </c>
      <c r="E2569" s="33" t="s">
        <v>2332</v>
      </c>
      <c r="F2569" s="35"/>
      <c r="G2569" s="33" t="s">
        <v>1725</v>
      </c>
      <c r="H2569" s="27"/>
      <c r="I2569" s="63" t="s">
        <v>2461</v>
      </c>
      <c r="J2569" s="21"/>
      <c r="K2569" s="21"/>
      <c r="L2569" s="21"/>
      <c r="M2569" s="21"/>
      <c r="N2569" s="22">
        <f t="shared" si="2"/>
        <v>46206</v>
      </c>
      <c r="O2569" s="23">
        <f>'RESOLUCIONES EPG'!$N2569-'RESOLUCIONES EPG'!$D2569</f>
        <v>3125</v>
      </c>
    </row>
    <row r="2570" ht="16.5" customHeight="1">
      <c r="A2570" s="58" t="str">
        <f>'RESOLUCIONES 2015'!A4880:H4880</f>
        <v/>
      </c>
      <c r="B2570" s="115"/>
      <c r="C2570" s="32">
        <v>1052.0</v>
      </c>
      <c r="D2570" s="35">
        <v>43081.0</v>
      </c>
      <c r="E2570" s="33" t="s">
        <v>2462</v>
      </c>
      <c r="F2570" s="35"/>
      <c r="G2570" s="33" t="s">
        <v>363</v>
      </c>
      <c r="H2570" s="27"/>
      <c r="I2570" s="63" t="s">
        <v>2463</v>
      </c>
      <c r="J2570" s="21"/>
      <c r="K2570" s="21"/>
      <c r="L2570" s="21"/>
      <c r="M2570" s="21"/>
      <c r="N2570" s="22">
        <f t="shared" si="2"/>
        <v>46206</v>
      </c>
      <c r="O2570" s="23">
        <f>'RESOLUCIONES EPG'!$N2570-'RESOLUCIONES EPG'!$D2570</f>
        <v>3125</v>
      </c>
    </row>
    <row r="2571" ht="16.5" customHeight="1">
      <c r="A2571" s="58" t="str">
        <f>'RESOLUCIONES 2015'!A4881:H4881</f>
        <v/>
      </c>
      <c r="B2571" s="115"/>
      <c r="C2571" s="32">
        <v>1053.0</v>
      </c>
      <c r="D2571" s="35">
        <v>43081.0</v>
      </c>
      <c r="E2571" s="33" t="s">
        <v>2464</v>
      </c>
      <c r="F2571" s="35"/>
      <c r="G2571" s="33" t="s">
        <v>2465</v>
      </c>
      <c r="H2571" s="27"/>
      <c r="I2571" s="63" t="s">
        <v>2466</v>
      </c>
      <c r="J2571" s="21"/>
      <c r="K2571" s="21"/>
      <c r="L2571" s="21"/>
      <c r="M2571" s="21"/>
      <c r="N2571" s="22">
        <f t="shared" si="2"/>
        <v>46206</v>
      </c>
      <c r="O2571" s="23">
        <f>'RESOLUCIONES EPG'!$N2571-'RESOLUCIONES EPG'!$D2571</f>
        <v>3125</v>
      </c>
    </row>
    <row r="2572" ht="16.5" customHeight="1">
      <c r="A2572" s="58" t="str">
        <f>'RESOLUCIONES 2015'!A4884:H4884</f>
        <v/>
      </c>
      <c r="B2572" s="115"/>
      <c r="C2572" s="32">
        <v>1056.0</v>
      </c>
      <c r="D2572" s="35">
        <v>43083.0</v>
      </c>
      <c r="E2572" s="33" t="s">
        <v>1967</v>
      </c>
      <c r="F2572" s="35"/>
      <c r="G2572" s="33" t="s">
        <v>1593</v>
      </c>
      <c r="H2572" s="131">
        <v>43097.0</v>
      </c>
      <c r="I2572" s="63" t="s">
        <v>2467</v>
      </c>
      <c r="J2572" s="21"/>
      <c r="K2572" s="21"/>
      <c r="L2572" s="21"/>
      <c r="M2572" s="21"/>
      <c r="N2572" s="22">
        <f t="shared" si="2"/>
        <v>46206</v>
      </c>
      <c r="O2572" s="23">
        <f>'RESOLUCIONES EPG'!$N2572-'RESOLUCIONES EPG'!$D2572</f>
        <v>3123</v>
      </c>
    </row>
    <row r="2573" ht="16.5" customHeight="1">
      <c r="A2573" s="58" t="str">
        <f>'RESOLUCIONES 2015'!A4882:H4882</f>
        <v/>
      </c>
      <c r="B2573" s="115"/>
      <c r="C2573" s="32">
        <v>1054.0</v>
      </c>
      <c r="D2573" s="35">
        <v>43083.0</v>
      </c>
      <c r="E2573" s="33" t="s">
        <v>2468</v>
      </c>
      <c r="F2573" s="35"/>
      <c r="G2573" s="33" t="s">
        <v>1593</v>
      </c>
      <c r="H2573" s="131">
        <v>43091.0</v>
      </c>
      <c r="I2573" s="63" t="s">
        <v>2469</v>
      </c>
      <c r="J2573" s="21"/>
      <c r="K2573" s="21"/>
      <c r="L2573" s="21"/>
      <c r="M2573" s="21"/>
      <c r="N2573" s="22">
        <f t="shared" si="2"/>
        <v>46206</v>
      </c>
      <c r="O2573" s="23">
        <f>'RESOLUCIONES EPG'!$N2573-'RESOLUCIONES EPG'!$D2573</f>
        <v>3123</v>
      </c>
    </row>
    <row r="2574" ht="16.5" customHeight="1">
      <c r="A2574" s="58" t="str">
        <f>'RESOLUCIONES 2015'!A4883:H4883</f>
        <v/>
      </c>
      <c r="B2574" s="115"/>
      <c r="C2574" s="32">
        <v>1055.0</v>
      </c>
      <c r="D2574" s="35">
        <v>43083.0</v>
      </c>
      <c r="E2574" s="117" t="s">
        <v>1263</v>
      </c>
      <c r="F2574" s="35"/>
      <c r="G2574" s="33" t="s">
        <v>1593</v>
      </c>
      <c r="H2574" s="131">
        <v>43091.0</v>
      </c>
      <c r="I2574" s="63" t="s">
        <v>2470</v>
      </c>
      <c r="J2574" s="21"/>
      <c r="K2574" s="21"/>
      <c r="L2574" s="21"/>
      <c r="M2574" s="21"/>
      <c r="N2574" s="22">
        <f t="shared" si="2"/>
        <v>46206</v>
      </c>
      <c r="O2574" s="23">
        <f>'RESOLUCIONES EPG'!$N2574-'RESOLUCIONES EPG'!$D2574</f>
        <v>3123</v>
      </c>
    </row>
    <row r="2575" ht="16.5" customHeight="1">
      <c r="A2575" s="58" t="str">
        <f>'RESOLUCIONES 2015'!A4887:H4887</f>
        <v/>
      </c>
      <c r="B2575" s="115"/>
      <c r="C2575" s="32">
        <v>1059.0</v>
      </c>
      <c r="D2575" s="35">
        <v>43087.0</v>
      </c>
      <c r="E2575" s="33" t="s">
        <v>1211</v>
      </c>
      <c r="F2575" s="35"/>
      <c r="G2575" s="33" t="s">
        <v>182</v>
      </c>
      <c r="H2575" s="27"/>
      <c r="I2575" s="63" t="s">
        <v>2471</v>
      </c>
      <c r="J2575" s="21"/>
      <c r="K2575" s="21"/>
      <c r="L2575" s="21"/>
      <c r="M2575" s="21"/>
      <c r="N2575" s="22">
        <f t="shared" si="2"/>
        <v>46206</v>
      </c>
      <c r="O2575" s="23">
        <f>'RESOLUCIONES EPG'!$N2575-'RESOLUCIONES EPG'!$D2575</f>
        <v>3119</v>
      </c>
    </row>
    <row r="2576" ht="16.5" customHeight="1">
      <c r="A2576" s="58" t="str">
        <f>'RESOLUCIONES 2015'!A4886:H4886</f>
        <v/>
      </c>
      <c r="B2576" s="115"/>
      <c r="C2576" s="32">
        <v>1058.0</v>
      </c>
      <c r="D2576" s="35">
        <v>43087.0</v>
      </c>
      <c r="E2576" s="33" t="s">
        <v>294</v>
      </c>
      <c r="F2576" s="35"/>
      <c r="G2576" s="33" t="s">
        <v>182</v>
      </c>
      <c r="H2576" s="27"/>
      <c r="I2576" s="63" t="s">
        <v>2472</v>
      </c>
      <c r="J2576" s="21"/>
      <c r="K2576" s="21"/>
      <c r="L2576" s="21"/>
      <c r="M2576" s="21"/>
      <c r="N2576" s="22">
        <f t="shared" si="2"/>
        <v>46206</v>
      </c>
      <c r="O2576" s="23">
        <f>'RESOLUCIONES EPG'!$N2576-'RESOLUCIONES EPG'!$D2576</f>
        <v>3119</v>
      </c>
    </row>
    <row r="2577" ht="16.5" customHeight="1">
      <c r="A2577" s="58" t="str">
        <f>'RESOLUCIONES 2015'!A4885:H4885</f>
        <v/>
      </c>
      <c r="B2577" s="115"/>
      <c r="C2577" s="32">
        <v>1057.0</v>
      </c>
      <c r="D2577" s="35">
        <v>43087.0</v>
      </c>
      <c r="E2577" s="33" t="s">
        <v>193</v>
      </c>
      <c r="F2577" s="35"/>
      <c r="G2577" s="33" t="s">
        <v>182</v>
      </c>
      <c r="H2577" s="27"/>
      <c r="I2577" s="63" t="s">
        <v>2473</v>
      </c>
      <c r="J2577" s="21"/>
      <c r="K2577" s="21"/>
      <c r="L2577" s="21"/>
      <c r="M2577" s="21"/>
      <c r="N2577" s="22">
        <f t="shared" si="2"/>
        <v>46206</v>
      </c>
      <c r="O2577" s="23">
        <f>'RESOLUCIONES EPG'!$N2577-'RESOLUCIONES EPG'!$D2577</f>
        <v>3119</v>
      </c>
    </row>
    <row r="2578" ht="16.5" customHeight="1">
      <c r="A2578" s="132" t="str">
        <f>'RESOLUCIONES 2015'!A4891:H4891</f>
        <v/>
      </c>
      <c r="B2578" s="115"/>
      <c r="C2578" s="32">
        <v>1063.0</v>
      </c>
      <c r="D2578" s="35">
        <v>43088.0</v>
      </c>
      <c r="E2578" s="33" t="s">
        <v>2474</v>
      </c>
      <c r="F2578" s="35"/>
      <c r="G2578" s="33" t="s">
        <v>50</v>
      </c>
      <c r="H2578" s="27"/>
      <c r="I2578" s="63" t="s">
        <v>2475</v>
      </c>
      <c r="J2578" s="21"/>
      <c r="K2578" s="21"/>
      <c r="L2578" s="21"/>
      <c r="M2578" s="21"/>
      <c r="N2578" s="22">
        <f t="shared" si="2"/>
        <v>46206</v>
      </c>
      <c r="O2578" s="23">
        <f>'RESOLUCIONES EPG'!$N2578-'RESOLUCIONES EPG'!$D2578</f>
        <v>3118</v>
      </c>
    </row>
    <row r="2579" ht="16.5" customHeight="1">
      <c r="A2579" s="58" t="str">
        <f>'RESOLUCIONES 2015'!A4888:H4888</f>
        <v/>
      </c>
      <c r="B2579" s="115"/>
      <c r="C2579" s="32">
        <v>1060.0</v>
      </c>
      <c r="D2579" s="35">
        <v>43088.0</v>
      </c>
      <c r="E2579" s="33" t="s">
        <v>1784</v>
      </c>
      <c r="F2579" s="35"/>
      <c r="G2579" s="33" t="s">
        <v>1022</v>
      </c>
      <c r="H2579" s="27"/>
      <c r="I2579" s="63" t="s">
        <v>2476</v>
      </c>
      <c r="J2579" s="21"/>
      <c r="K2579" s="21"/>
      <c r="L2579" s="21"/>
      <c r="M2579" s="21"/>
      <c r="N2579" s="22">
        <f t="shared" si="2"/>
        <v>46206</v>
      </c>
      <c r="O2579" s="23">
        <f>'RESOLUCIONES EPG'!$N2579-'RESOLUCIONES EPG'!$D2579</f>
        <v>3118</v>
      </c>
    </row>
    <row r="2580" ht="16.5" customHeight="1">
      <c r="A2580" s="58" t="str">
        <f>'RESOLUCIONES 2015'!A4890:H4890</f>
        <v/>
      </c>
      <c r="B2580" s="115"/>
      <c r="C2580" s="32">
        <v>1062.0</v>
      </c>
      <c r="D2580" s="78">
        <v>43088.0</v>
      </c>
      <c r="E2580" s="33" t="s">
        <v>1260</v>
      </c>
      <c r="F2580" s="78"/>
      <c r="G2580" s="33" t="s">
        <v>2253</v>
      </c>
      <c r="H2580" s="27" t="s">
        <v>1083</v>
      </c>
      <c r="I2580" s="63" t="s">
        <v>2477</v>
      </c>
      <c r="J2580" s="21"/>
      <c r="K2580" s="21"/>
      <c r="L2580" s="21"/>
      <c r="M2580" s="21"/>
      <c r="N2580" s="22">
        <f t="shared" si="2"/>
        <v>46206</v>
      </c>
      <c r="O2580" s="23">
        <f>'RESOLUCIONES EPG'!$N2580-'RESOLUCIONES EPG'!$D2580</f>
        <v>3118</v>
      </c>
    </row>
    <row r="2581" ht="16.5" customHeight="1">
      <c r="A2581" s="58" t="str">
        <f>'RESOLUCIONES 2015'!A4889:H4889</f>
        <v/>
      </c>
      <c r="B2581" s="115"/>
      <c r="C2581" s="32">
        <v>1061.0</v>
      </c>
      <c r="D2581" s="78">
        <v>43088.0</v>
      </c>
      <c r="E2581" s="33" t="s">
        <v>2478</v>
      </c>
      <c r="F2581" s="78"/>
      <c r="G2581" s="33" t="s">
        <v>2253</v>
      </c>
      <c r="H2581" s="27" t="s">
        <v>2479</v>
      </c>
      <c r="I2581" s="63" t="s">
        <v>2480</v>
      </c>
      <c r="J2581" s="21"/>
      <c r="K2581" s="21"/>
      <c r="L2581" s="21"/>
      <c r="M2581" s="21"/>
      <c r="N2581" s="22">
        <f t="shared" si="2"/>
        <v>46206</v>
      </c>
      <c r="O2581" s="23">
        <f>'RESOLUCIONES EPG'!$N2581-'RESOLUCIONES EPG'!$D2581</f>
        <v>3118</v>
      </c>
    </row>
    <row r="2582" ht="16.5" customHeight="1">
      <c r="A2582" s="58" t="str">
        <f>'RESOLUCIONES 2015'!A4892:H4892</f>
        <v/>
      </c>
      <c r="B2582" s="115"/>
      <c r="C2582" s="32">
        <v>1064.0</v>
      </c>
      <c r="D2582" s="35">
        <v>43088.0</v>
      </c>
      <c r="E2582" s="33" t="s">
        <v>1933</v>
      </c>
      <c r="F2582" s="35"/>
      <c r="G2582" s="33" t="s">
        <v>363</v>
      </c>
      <c r="H2582" s="27"/>
      <c r="I2582" s="63" t="s">
        <v>2481</v>
      </c>
      <c r="J2582" s="21"/>
      <c r="K2582" s="21"/>
      <c r="L2582" s="21"/>
      <c r="M2582" s="21"/>
      <c r="N2582" s="22">
        <f t="shared" si="2"/>
        <v>46206</v>
      </c>
      <c r="O2582" s="23">
        <f>'RESOLUCIONES EPG'!$N2582-'RESOLUCIONES EPG'!$D2582</f>
        <v>3118</v>
      </c>
    </row>
    <row r="2583" ht="16.5" customHeight="1">
      <c r="A2583" s="58" t="str">
        <f>'RESOLUCIONES 2015'!A4893:H4893</f>
        <v/>
      </c>
      <c r="B2583" s="115"/>
      <c r="C2583" s="32">
        <v>1065.0</v>
      </c>
      <c r="D2583" s="35">
        <v>43088.0</v>
      </c>
      <c r="E2583" s="33" t="s">
        <v>2464</v>
      </c>
      <c r="F2583" s="35"/>
      <c r="G2583" s="33" t="s">
        <v>2482</v>
      </c>
      <c r="H2583" s="27"/>
      <c r="I2583" s="63" t="s">
        <v>2483</v>
      </c>
      <c r="J2583" s="21"/>
      <c r="K2583" s="21"/>
      <c r="L2583" s="21"/>
      <c r="M2583" s="21"/>
      <c r="N2583" s="22">
        <f t="shared" si="2"/>
        <v>46206</v>
      </c>
      <c r="O2583" s="23">
        <f>'RESOLUCIONES EPG'!$N2583-'RESOLUCIONES EPG'!$D2583</f>
        <v>3118</v>
      </c>
    </row>
    <row r="2584" ht="16.5" customHeight="1">
      <c r="A2584" s="58" t="str">
        <f>'RESOLUCIONES 2015'!A4909:H4909</f>
        <v/>
      </c>
      <c r="B2584" s="115"/>
      <c r="C2584" s="32">
        <v>1081.0</v>
      </c>
      <c r="D2584" s="35">
        <v>43090.0</v>
      </c>
      <c r="E2584" s="33" t="s">
        <v>2484</v>
      </c>
      <c r="F2584" s="35"/>
      <c r="G2584" s="33" t="s">
        <v>1725</v>
      </c>
      <c r="H2584" s="27"/>
      <c r="I2584" s="63" t="s">
        <v>2485</v>
      </c>
      <c r="J2584" s="21"/>
      <c r="K2584" s="21"/>
      <c r="L2584" s="21"/>
      <c r="M2584" s="21"/>
      <c r="N2584" s="22">
        <f t="shared" si="2"/>
        <v>46206</v>
      </c>
      <c r="O2584" s="23">
        <f>'RESOLUCIONES EPG'!$N2584-'RESOLUCIONES EPG'!$D2584</f>
        <v>3116</v>
      </c>
    </row>
    <row r="2585" ht="16.5" customHeight="1">
      <c r="A2585" s="58" t="str">
        <f>'RESOLUCIONES 2015'!A4898:H4898</f>
        <v/>
      </c>
      <c r="B2585" s="115"/>
      <c r="C2585" s="32">
        <v>1070.0</v>
      </c>
      <c r="D2585" s="35">
        <v>43090.0</v>
      </c>
      <c r="E2585" s="33" t="s">
        <v>2486</v>
      </c>
      <c r="F2585" s="35"/>
      <c r="G2585" s="33" t="s">
        <v>1725</v>
      </c>
      <c r="H2585" s="27"/>
      <c r="I2585" s="63" t="s">
        <v>2487</v>
      </c>
      <c r="J2585" s="21"/>
      <c r="K2585" s="21"/>
      <c r="L2585" s="21"/>
      <c r="M2585" s="21"/>
      <c r="N2585" s="22">
        <f t="shared" si="2"/>
        <v>46206</v>
      </c>
      <c r="O2585" s="23">
        <f>'RESOLUCIONES EPG'!$N2585-'RESOLUCIONES EPG'!$D2585</f>
        <v>3116</v>
      </c>
    </row>
    <row r="2586" ht="16.5" customHeight="1">
      <c r="A2586" s="58" t="str">
        <f>'RESOLUCIONES 2015'!A4903:H4903</f>
        <v/>
      </c>
      <c r="B2586" s="115"/>
      <c r="C2586" s="32">
        <v>1075.0</v>
      </c>
      <c r="D2586" s="35">
        <v>43090.0</v>
      </c>
      <c r="E2586" s="33" t="s">
        <v>2488</v>
      </c>
      <c r="F2586" s="35"/>
      <c r="G2586" s="33" t="s">
        <v>1725</v>
      </c>
      <c r="H2586" s="27"/>
      <c r="I2586" s="63" t="s">
        <v>2489</v>
      </c>
      <c r="J2586" s="21"/>
      <c r="K2586" s="21"/>
      <c r="L2586" s="21"/>
      <c r="M2586" s="21"/>
      <c r="N2586" s="22">
        <f t="shared" si="2"/>
        <v>46206</v>
      </c>
      <c r="O2586" s="23">
        <f>'RESOLUCIONES EPG'!$N2586-'RESOLUCIONES EPG'!$D2586</f>
        <v>3116</v>
      </c>
    </row>
    <row r="2587" ht="16.5" customHeight="1">
      <c r="A2587" s="58" t="str">
        <f>'RESOLUCIONES 2015'!A4902:H4902</f>
        <v/>
      </c>
      <c r="B2587" s="115"/>
      <c r="C2587" s="32">
        <v>1074.0</v>
      </c>
      <c r="D2587" s="35">
        <v>43090.0</v>
      </c>
      <c r="E2587" s="33" t="s">
        <v>2490</v>
      </c>
      <c r="F2587" s="35"/>
      <c r="G2587" s="33" t="s">
        <v>1725</v>
      </c>
      <c r="H2587" s="27"/>
      <c r="I2587" s="63" t="s">
        <v>2491</v>
      </c>
      <c r="J2587" s="21"/>
      <c r="K2587" s="21"/>
      <c r="L2587" s="21"/>
      <c r="M2587" s="21"/>
      <c r="N2587" s="22">
        <f t="shared" si="2"/>
        <v>46206</v>
      </c>
      <c r="O2587" s="23">
        <f>'RESOLUCIONES EPG'!$N2587-'RESOLUCIONES EPG'!$D2587</f>
        <v>3116</v>
      </c>
    </row>
    <row r="2588" ht="16.5" customHeight="1">
      <c r="A2588" s="58" t="str">
        <f>'RESOLUCIONES 2015'!A4900:H4900</f>
        <v/>
      </c>
      <c r="B2588" s="115"/>
      <c r="C2588" s="32">
        <v>1072.0</v>
      </c>
      <c r="D2588" s="35">
        <v>43090.0</v>
      </c>
      <c r="E2588" s="33" t="s">
        <v>2492</v>
      </c>
      <c r="F2588" s="35"/>
      <c r="G2588" s="33" t="s">
        <v>1725</v>
      </c>
      <c r="H2588" s="27"/>
      <c r="I2588" s="63" t="s">
        <v>2493</v>
      </c>
      <c r="J2588" s="21"/>
      <c r="K2588" s="21"/>
      <c r="L2588" s="21"/>
      <c r="M2588" s="21"/>
      <c r="N2588" s="22">
        <f t="shared" si="2"/>
        <v>46206</v>
      </c>
      <c r="O2588" s="23">
        <f>'RESOLUCIONES EPG'!$N2588-'RESOLUCIONES EPG'!$D2588</f>
        <v>3116</v>
      </c>
    </row>
    <row r="2589" ht="16.5" customHeight="1">
      <c r="A2589" s="58" t="str">
        <f>'RESOLUCIONES 2015'!A4899:H4899</f>
        <v/>
      </c>
      <c r="B2589" s="115"/>
      <c r="C2589" s="32">
        <v>1071.0</v>
      </c>
      <c r="D2589" s="35">
        <v>43090.0</v>
      </c>
      <c r="E2589" s="33" t="s">
        <v>2494</v>
      </c>
      <c r="F2589" s="35"/>
      <c r="G2589" s="33" t="s">
        <v>1725</v>
      </c>
      <c r="H2589" s="27"/>
      <c r="I2589" s="63" t="s">
        <v>2495</v>
      </c>
      <c r="J2589" s="21"/>
      <c r="K2589" s="21"/>
      <c r="L2589" s="21"/>
      <c r="M2589" s="21"/>
      <c r="N2589" s="22">
        <f t="shared" si="2"/>
        <v>46206</v>
      </c>
      <c r="O2589" s="23">
        <f>'RESOLUCIONES EPG'!$N2589-'RESOLUCIONES EPG'!$D2589</f>
        <v>3116</v>
      </c>
    </row>
    <row r="2590" ht="16.5" customHeight="1">
      <c r="A2590" s="58" t="str">
        <f>'RESOLUCIONES 2015'!A4904:H4904</f>
        <v/>
      </c>
      <c r="B2590" s="115"/>
      <c r="C2590" s="32">
        <v>1076.0</v>
      </c>
      <c r="D2590" s="35">
        <v>43090.0</v>
      </c>
      <c r="E2590" s="33" t="s">
        <v>2496</v>
      </c>
      <c r="F2590" s="35"/>
      <c r="G2590" s="33" t="s">
        <v>1725</v>
      </c>
      <c r="H2590" s="27"/>
      <c r="I2590" s="63" t="s">
        <v>2497</v>
      </c>
      <c r="J2590" s="21"/>
      <c r="K2590" s="21"/>
      <c r="L2590" s="21"/>
      <c r="M2590" s="21"/>
      <c r="N2590" s="22">
        <f t="shared" si="2"/>
        <v>46206</v>
      </c>
      <c r="O2590" s="23">
        <f>'RESOLUCIONES EPG'!$N2590-'RESOLUCIONES EPG'!$D2590</f>
        <v>3116</v>
      </c>
    </row>
    <row r="2591" ht="16.5" customHeight="1">
      <c r="A2591" s="58" t="str">
        <f>'RESOLUCIONES 2015'!A4896:H4896</f>
        <v/>
      </c>
      <c r="B2591" s="115"/>
      <c r="C2591" s="32">
        <v>1068.0</v>
      </c>
      <c r="D2591" s="35">
        <v>43090.0</v>
      </c>
      <c r="E2591" s="33" t="s">
        <v>2498</v>
      </c>
      <c r="F2591" s="35"/>
      <c r="G2591" s="33" t="s">
        <v>1725</v>
      </c>
      <c r="H2591" s="27"/>
      <c r="I2591" s="63" t="s">
        <v>2499</v>
      </c>
      <c r="J2591" s="21"/>
      <c r="K2591" s="21"/>
      <c r="L2591" s="21"/>
      <c r="M2591" s="21"/>
      <c r="N2591" s="22">
        <f t="shared" si="2"/>
        <v>46206</v>
      </c>
      <c r="O2591" s="23">
        <f>'RESOLUCIONES EPG'!$N2591-'RESOLUCIONES EPG'!$D2591</f>
        <v>3116</v>
      </c>
    </row>
    <row r="2592" ht="16.5" customHeight="1">
      <c r="A2592" s="58" t="str">
        <f>'RESOLUCIONES 2015'!A4905:H4905</f>
        <v/>
      </c>
      <c r="B2592" s="115" t="s">
        <v>675</v>
      </c>
      <c r="C2592" s="32">
        <v>1077.0</v>
      </c>
      <c r="D2592" s="35">
        <v>43090.0</v>
      </c>
      <c r="E2592" s="33" t="s">
        <v>2313</v>
      </c>
      <c r="F2592" s="35" t="s">
        <v>2314</v>
      </c>
      <c r="G2592" s="33" t="s">
        <v>1725</v>
      </c>
      <c r="H2592" s="27"/>
      <c r="I2592" s="63" t="s">
        <v>2500</v>
      </c>
      <c r="J2592" s="21"/>
      <c r="K2592" s="21"/>
      <c r="L2592" s="21"/>
      <c r="M2592" s="21"/>
      <c r="N2592" s="22">
        <f t="shared" si="2"/>
        <v>46206</v>
      </c>
      <c r="O2592" s="23">
        <f>'RESOLUCIONES EPG'!$N2592-'RESOLUCIONES EPG'!$D2592</f>
        <v>3116</v>
      </c>
    </row>
    <row r="2593" ht="16.5" customHeight="1">
      <c r="A2593" s="58" t="str">
        <f>'RESOLUCIONES 2015'!A4897:H4897</f>
        <v/>
      </c>
      <c r="B2593" s="115"/>
      <c r="C2593" s="32">
        <v>1069.0</v>
      </c>
      <c r="D2593" s="35">
        <v>43090.0</v>
      </c>
      <c r="E2593" s="33" t="s">
        <v>2360</v>
      </c>
      <c r="F2593" s="35"/>
      <c r="G2593" s="33" t="s">
        <v>1725</v>
      </c>
      <c r="H2593" s="27"/>
      <c r="I2593" s="63" t="s">
        <v>2501</v>
      </c>
      <c r="J2593" s="21"/>
      <c r="K2593" s="21"/>
      <c r="L2593" s="21"/>
      <c r="M2593" s="21"/>
      <c r="N2593" s="22">
        <f t="shared" si="2"/>
        <v>46206</v>
      </c>
      <c r="O2593" s="23">
        <f>'RESOLUCIONES EPG'!$N2593-'RESOLUCIONES EPG'!$D2593</f>
        <v>3116</v>
      </c>
    </row>
    <row r="2594" ht="16.5" customHeight="1">
      <c r="A2594" s="58" t="str">
        <f>'RESOLUCIONES 2015'!A4906:H4906</f>
        <v/>
      </c>
      <c r="B2594" s="115"/>
      <c r="C2594" s="32">
        <v>1078.0</v>
      </c>
      <c r="D2594" s="35">
        <v>43090.0</v>
      </c>
      <c r="E2594" s="33" t="s">
        <v>2502</v>
      </c>
      <c r="F2594" s="35"/>
      <c r="G2594" s="33" t="s">
        <v>1725</v>
      </c>
      <c r="H2594" s="27"/>
      <c r="I2594" s="63" t="s">
        <v>2503</v>
      </c>
      <c r="J2594" s="21"/>
      <c r="K2594" s="21"/>
      <c r="L2594" s="21"/>
      <c r="M2594" s="21"/>
      <c r="N2594" s="22">
        <f t="shared" si="2"/>
        <v>46206</v>
      </c>
      <c r="O2594" s="23">
        <f>'RESOLUCIONES EPG'!$N2594-'RESOLUCIONES EPG'!$D2594</f>
        <v>3116</v>
      </c>
    </row>
    <row r="2595" ht="16.5" customHeight="1">
      <c r="A2595" s="58" t="str">
        <f>'RESOLUCIONES 2015'!A4895:H4895</f>
        <v/>
      </c>
      <c r="B2595" s="115"/>
      <c r="C2595" s="32">
        <v>1067.0</v>
      </c>
      <c r="D2595" s="35">
        <v>43090.0</v>
      </c>
      <c r="E2595" s="33" t="s">
        <v>2362</v>
      </c>
      <c r="F2595" s="35"/>
      <c r="G2595" s="33" t="s">
        <v>1725</v>
      </c>
      <c r="H2595" s="27"/>
      <c r="I2595" s="63" t="s">
        <v>2504</v>
      </c>
      <c r="J2595" s="21"/>
      <c r="K2595" s="21"/>
      <c r="L2595" s="21"/>
      <c r="M2595" s="21"/>
      <c r="N2595" s="22">
        <f t="shared" si="2"/>
        <v>46206</v>
      </c>
      <c r="O2595" s="23">
        <f>'RESOLUCIONES EPG'!$N2595-'RESOLUCIONES EPG'!$D2595</f>
        <v>3116</v>
      </c>
    </row>
    <row r="2596" ht="16.5" customHeight="1">
      <c r="A2596" s="58" t="str">
        <f>'RESOLUCIONES 2015'!A4901:H4901</f>
        <v/>
      </c>
      <c r="B2596" s="115"/>
      <c r="C2596" s="32">
        <v>1073.0</v>
      </c>
      <c r="D2596" s="35">
        <v>43090.0</v>
      </c>
      <c r="E2596" s="33" t="s">
        <v>2505</v>
      </c>
      <c r="F2596" s="35"/>
      <c r="G2596" s="33" t="s">
        <v>1725</v>
      </c>
      <c r="H2596" s="27"/>
      <c r="I2596" s="63" t="s">
        <v>2506</v>
      </c>
      <c r="J2596" s="21"/>
      <c r="K2596" s="21"/>
      <c r="L2596" s="21"/>
      <c r="M2596" s="21"/>
      <c r="N2596" s="22">
        <f t="shared" si="2"/>
        <v>46206</v>
      </c>
      <c r="O2596" s="23">
        <f>'RESOLUCIONES EPG'!$N2596-'RESOLUCIONES EPG'!$D2596</f>
        <v>3116</v>
      </c>
    </row>
    <row r="2597" ht="16.5" customHeight="1">
      <c r="A2597" s="58" t="str">
        <f>'RESOLUCIONES 2015'!A4910:H4910</f>
        <v/>
      </c>
      <c r="B2597" s="115"/>
      <c r="C2597" s="32">
        <v>1082.0</v>
      </c>
      <c r="D2597" s="35">
        <v>43090.0</v>
      </c>
      <c r="E2597" s="33" t="s">
        <v>2507</v>
      </c>
      <c r="F2597" s="35"/>
      <c r="G2597" s="33" t="s">
        <v>18</v>
      </c>
      <c r="H2597" s="27" t="s">
        <v>184</v>
      </c>
      <c r="I2597" s="63" t="s">
        <v>2508</v>
      </c>
      <c r="J2597" s="21"/>
      <c r="K2597" s="21"/>
      <c r="L2597" s="21"/>
      <c r="M2597" s="21"/>
      <c r="N2597" s="22">
        <f t="shared" si="2"/>
        <v>46206</v>
      </c>
      <c r="O2597" s="23">
        <f>'RESOLUCIONES EPG'!$N2597-'RESOLUCIONES EPG'!$D2597</f>
        <v>3116</v>
      </c>
    </row>
    <row r="2598" ht="16.5" customHeight="1">
      <c r="A2598" s="58" t="str">
        <f>'RESOLUCIONES 2015'!A4907:H4907</f>
        <v/>
      </c>
      <c r="B2598" s="115"/>
      <c r="C2598" s="32">
        <v>1079.0</v>
      </c>
      <c r="D2598" s="35">
        <v>43090.0</v>
      </c>
      <c r="E2598" s="33" t="s">
        <v>2323</v>
      </c>
      <c r="F2598" s="35"/>
      <c r="G2598" s="33" t="s">
        <v>1725</v>
      </c>
      <c r="H2598" s="27"/>
      <c r="I2598" s="63" t="s">
        <v>2509</v>
      </c>
      <c r="J2598" s="21"/>
      <c r="K2598" s="21"/>
      <c r="L2598" s="21"/>
      <c r="M2598" s="21"/>
      <c r="N2598" s="22">
        <f t="shared" si="2"/>
        <v>46206</v>
      </c>
      <c r="O2598" s="23">
        <f>'RESOLUCIONES EPG'!$N2598-'RESOLUCIONES EPG'!$D2598</f>
        <v>3116</v>
      </c>
    </row>
    <row r="2599" ht="16.5" customHeight="1">
      <c r="A2599" s="58" t="str">
        <f>'RESOLUCIONES 2015'!A4894:H4894</f>
        <v/>
      </c>
      <c r="B2599" s="115"/>
      <c r="C2599" s="32">
        <v>1066.0</v>
      </c>
      <c r="D2599" s="35">
        <v>43090.0</v>
      </c>
      <c r="E2599" s="33" t="s">
        <v>2510</v>
      </c>
      <c r="F2599" s="35"/>
      <c r="G2599" s="33" t="s">
        <v>1725</v>
      </c>
      <c r="H2599" s="27"/>
      <c r="I2599" s="63" t="s">
        <v>2511</v>
      </c>
      <c r="J2599" s="21"/>
      <c r="K2599" s="21"/>
      <c r="L2599" s="21"/>
      <c r="M2599" s="21"/>
      <c r="N2599" s="22">
        <f t="shared" si="2"/>
        <v>46206</v>
      </c>
      <c r="O2599" s="23">
        <f>'RESOLUCIONES EPG'!$N2599-'RESOLUCIONES EPG'!$D2599</f>
        <v>3116</v>
      </c>
    </row>
    <row r="2600" ht="16.5" customHeight="1">
      <c r="A2600" s="58" t="str">
        <f>'RESOLUCIONES 2015'!A4908:H4908</f>
        <v/>
      </c>
      <c r="B2600" s="115"/>
      <c r="C2600" s="32">
        <v>1080.0</v>
      </c>
      <c r="D2600" s="35">
        <v>43090.0</v>
      </c>
      <c r="E2600" s="73" t="s">
        <v>2512</v>
      </c>
      <c r="F2600" s="35" t="s">
        <v>2513</v>
      </c>
      <c r="G2600" s="33" t="s">
        <v>1725</v>
      </c>
      <c r="H2600" s="27"/>
      <c r="I2600" s="63" t="s">
        <v>2514</v>
      </c>
      <c r="J2600" s="21"/>
      <c r="K2600" s="21"/>
      <c r="L2600" s="21"/>
      <c r="M2600" s="21"/>
      <c r="N2600" s="22">
        <f t="shared" si="2"/>
        <v>46206</v>
      </c>
      <c r="O2600" s="23">
        <f>'RESOLUCIONES EPG'!$N2600-'RESOLUCIONES EPG'!$D2600</f>
        <v>3116</v>
      </c>
    </row>
    <row r="2601" ht="16.5" customHeight="1">
      <c r="A2601" s="58" t="str">
        <f>'RESOLUCIONES 2015'!A4915:H4915</f>
        <v/>
      </c>
      <c r="B2601" s="115"/>
      <c r="C2601" s="32">
        <v>1087.0</v>
      </c>
      <c r="D2601" s="35">
        <v>43091.0</v>
      </c>
      <c r="E2601" s="33" t="s">
        <v>2515</v>
      </c>
      <c r="F2601" s="35"/>
      <c r="G2601" s="33" t="s">
        <v>18</v>
      </c>
      <c r="H2601" s="27"/>
      <c r="I2601" s="63" t="s">
        <v>2516</v>
      </c>
      <c r="J2601" s="21"/>
      <c r="K2601" s="21"/>
      <c r="L2601" s="21"/>
      <c r="M2601" s="21"/>
      <c r="N2601" s="22">
        <f t="shared" si="2"/>
        <v>46206</v>
      </c>
      <c r="O2601" s="23">
        <f>'RESOLUCIONES EPG'!$N2601-'RESOLUCIONES EPG'!$D2601</f>
        <v>3115</v>
      </c>
    </row>
    <row r="2602" ht="16.5" customHeight="1">
      <c r="A2602" s="58" t="str">
        <f>'RESOLUCIONES 2015'!A4921:H4921</f>
        <v/>
      </c>
      <c r="B2602" s="115"/>
      <c r="C2602" s="32">
        <v>1093.0</v>
      </c>
      <c r="D2602" s="35">
        <v>43091.0</v>
      </c>
      <c r="E2602" s="33" t="s">
        <v>1211</v>
      </c>
      <c r="F2602" s="35"/>
      <c r="G2602" s="33" t="s">
        <v>363</v>
      </c>
      <c r="H2602" s="27"/>
      <c r="I2602" s="63" t="s">
        <v>2517</v>
      </c>
      <c r="J2602" s="21"/>
      <c r="K2602" s="21"/>
      <c r="L2602" s="21"/>
      <c r="M2602" s="21"/>
      <c r="N2602" s="22">
        <f t="shared" si="2"/>
        <v>46206</v>
      </c>
      <c r="O2602" s="23">
        <f>'RESOLUCIONES EPG'!$N2602-'RESOLUCIONES EPG'!$D2602</f>
        <v>3115</v>
      </c>
    </row>
    <row r="2603" ht="16.5" customHeight="1">
      <c r="A2603" s="58" t="str">
        <f>'RESOLUCIONES 2015'!A4914:H4914</f>
        <v/>
      </c>
      <c r="B2603" s="115"/>
      <c r="C2603" s="32">
        <v>1086.0</v>
      </c>
      <c r="D2603" s="35">
        <v>43091.0</v>
      </c>
      <c r="E2603" s="33" t="s">
        <v>2518</v>
      </c>
      <c r="F2603" s="35"/>
      <c r="G2603" s="33" t="s">
        <v>18</v>
      </c>
      <c r="H2603" s="27"/>
      <c r="I2603" s="63" t="s">
        <v>2519</v>
      </c>
      <c r="J2603" s="21"/>
      <c r="K2603" s="21"/>
      <c r="L2603" s="21"/>
      <c r="M2603" s="21"/>
      <c r="N2603" s="22">
        <f t="shared" si="2"/>
        <v>46206</v>
      </c>
      <c r="O2603" s="23">
        <f>'RESOLUCIONES EPG'!$N2603-'RESOLUCIONES EPG'!$D2603</f>
        <v>3115</v>
      </c>
    </row>
    <row r="2604" ht="16.5" customHeight="1">
      <c r="A2604" s="58" t="str">
        <f>'RESOLUCIONES 2015'!A4913:H4913</f>
        <v/>
      </c>
      <c r="B2604" s="115"/>
      <c r="C2604" s="32">
        <v>1085.0</v>
      </c>
      <c r="D2604" s="35">
        <v>43091.0</v>
      </c>
      <c r="E2604" s="33" t="s">
        <v>2520</v>
      </c>
      <c r="F2604" s="35"/>
      <c r="G2604" s="33" t="s">
        <v>18</v>
      </c>
      <c r="H2604" s="27"/>
      <c r="I2604" s="63" t="s">
        <v>2521</v>
      </c>
      <c r="J2604" s="21"/>
      <c r="K2604" s="21"/>
      <c r="L2604" s="21"/>
      <c r="M2604" s="21"/>
      <c r="N2604" s="22">
        <f t="shared" si="2"/>
        <v>46206</v>
      </c>
      <c r="O2604" s="23">
        <f>'RESOLUCIONES EPG'!$N2604-'RESOLUCIONES EPG'!$D2604</f>
        <v>3115</v>
      </c>
    </row>
    <row r="2605" ht="16.5" customHeight="1">
      <c r="A2605" s="58" t="str">
        <f>'RESOLUCIONES 2015'!A4916:H4916</f>
        <v/>
      </c>
      <c r="B2605" s="115"/>
      <c r="C2605" s="32">
        <v>1088.0</v>
      </c>
      <c r="D2605" s="35">
        <v>43091.0</v>
      </c>
      <c r="E2605" s="33" t="s">
        <v>2522</v>
      </c>
      <c r="F2605" s="35"/>
      <c r="G2605" s="33" t="s">
        <v>18</v>
      </c>
      <c r="H2605" s="27"/>
      <c r="I2605" s="63" t="s">
        <v>2523</v>
      </c>
      <c r="J2605" s="21"/>
      <c r="K2605" s="21"/>
      <c r="L2605" s="21"/>
      <c r="M2605" s="21"/>
      <c r="N2605" s="22">
        <f t="shared" si="2"/>
        <v>46206</v>
      </c>
      <c r="O2605" s="23">
        <f>'RESOLUCIONES EPG'!$N2605-'RESOLUCIONES EPG'!$D2605</f>
        <v>3115</v>
      </c>
    </row>
    <row r="2606" ht="16.5" customHeight="1">
      <c r="A2606" s="58" t="str">
        <f>'RESOLUCIONES 2015'!A4912:H4912</f>
        <v/>
      </c>
      <c r="B2606" s="115"/>
      <c r="C2606" s="32">
        <v>1084.0</v>
      </c>
      <c r="D2606" s="35">
        <v>43091.0</v>
      </c>
      <c r="E2606" s="33" t="s">
        <v>2507</v>
      </c>
      <c r="F2606" s="35"/>
      <c r="G2606" s="33" t="s">
        <v>1725</v>
      </c>
      <c r="H2606" s="27"/>
      <c r="I2606" s="63" t="s">
        <v>2524</v>
      </c>
      <c r="J2606" s="21"/>
      <c r="K2606" s="21"/>
      <c r="L2606" s="21"/>
      <c r="M2606" s="21"/>
      <c r="N2606" s="22">
        <f t="shared" si="2"/>
        <v>46206</v>
      </c>
      <c r="O2606" s="23">
        <f>'RESOLUCIONES EPG'!$N2606-'RESOLUCIONES EPG'!$D2606</f>
        <v>3115</v>
      </c>
    </row>
    <row r="2607" ht="16.5" customHeight="1">
      <c r="A2607" s="58" t="str">
        <f>'RESOLUCIONES 2015'!A4919:H4919</f>
        <v/>
      </c>
      <c r="B2607" s="115"/>
      <c r="C2607" s="32">
        <v>1091.0</v>
      </c>
      <c r="D2607" s="35">
        <v>43091.0</v>
      </c>
      <c r="E2607" s="33" t="s">
        <v>1719</v>
      </c>
      <c r="F2607" s="35"/>
      <c r="G2607" s="33" t="s">
        <v>18</v>
      </c>
      <c r="H2607" s="27"/>
      <c r="I2607" s="63" t="s">
        <v>2525</v>
      </c>
      <c r="J2607" s="21"/>
      <c r="K2607" s="21"/>
      <c r="L2607" s="21"/>
      <c r="M2607" s="21"/>
      <c r="N2607" s="22">
        <f t="shared" si="2"/>
        <v>46206</v>
      </c>
      <c r="O2607" s="23">
        <f>'RESOLUCIONES EPG'!$N2607-'RESOLUCIONES EPG'!$D2607</f>
        <v>3115</v>
      </c>
    </row>
    <row r="2608" ht="16.5" customHeight="1">
      <c r="A2608" s="58" t="str">
        <f>'RESOLUCIONES 2015'!A4917:H4917</f>
        <v/>
      </c>
      <c r="B2608" s="115"/>
      <c r="C2608" s="32">
        <v>1089.0</v>
      </c>
      <c r="D2608" s="35">
        <v>43091.0</v>
      </c>
      <c r="E2608" s="33" t="s">
        <v>2526</v>
      </c>
      <c r="F2608" s="35"/>
      <c r="G2608" s="33" t="s">
        <v>18</v>
      </c>
      <c r="H2608" s="27"/>
      <c r="I2608" s="63" t="s">
        <v>2527</v>
      </c>
      <c r="J2608" s="21"/>
      <c r="K2608" s="21"/>
      <c r="L2608" s="21"/>
      <c r="M2608" s="21"/>
      <c r="N2608" s="22">
        <f t="shared" si="2"/>
        <v>46206</v>
      </c>
      <c r="O2608" s="23">
        <f>'RESOLUCIONES EPG'!$N2608-'RESOLUCIONES EPG'!$D2608</f>
        <v>3115</v>
      </c>
    </row>
    <row r="2609" ht="16.5" customHeight="1">
      <c r="A2609" s="58" t="str">
        <f>'RESOLUCIONES 2015'!A4918:H4918</f>
        <v/>
      </c>
      <c r="B2609" s="115"/>
      <c r="C2609" s="32">
        <v>1090.0</v>
      </c>
      <c r="D2609" s="35">
        <v>43091.0</v>
      </c>
      <c r="E2609" s="33" t="s">
        <v>2528</v>
      </c>
      <c r="F2609" s="35"/>
      <c r="G2609" s="33" t="s">
        <v>18</v>
      </c>
      <c r="H2609" s="27"/>
      <c r="I2609" s="63" t="s">
        <v>2529</v>
      </c>
      <c r="J2609" s="21"/>
      <c r="K2609" s="21"/>
      <c r="L2609" s="21"/>
      <c r="M2609" s="21"/>
      <c r="N2609" s="22">
        <f t="shared" si="2"/>
        <v>46206</v>
      </c>
      <c r="O2609" s="23">
        <f>'RESOLUCIONES EPG'!$N2609-'RESOLUCIONES EPG'!$D2609</f>
        <v>3115</v>
      </c>
    </row>
    <row r="2610" ht="16.5" customHeight="1">
      <c r="A2610" s="58" t="str">
        <f>'RESOLUCIONES 2015'!A4920:H4920</f>
        <v/>
      </c>
      <c r="B2610" s="115"/>
      <c r="C2610" s="32">
        <v>1092.0</v>
      </c>
      <c r="D2610" s="35">
        <v>43091.0</v>
      </c>
      <c r="E2610" s="33" t="s">
        <v>193</v>
      </c>
      <c r="F2610" s="35"/>
      <c r="G2610" s="33" t="s">
        <v>363</v>
      </c>
      <c r="H2610" s="27"/>
      <c r="I2610" s="63" t="s">
        <v>2530</v>
      </c>
      <c r="J2610" s="21"/>
      <c r="K2610" s="21"/>
      <c r="L2610" s="21"/>
      <c r="M2610" s="21"/>
      <c r="N2610" s="22">
        <f t="shared" si="2"/>
        <v>46206</v>
      </c>
      <c r="O2610" s="23">
        <f>'RESOLUCIONES EPG'!$N2610-'RESOLUCIONES EPG'!$D2610</f>
        <v>3115</v>
      </c>
    </row>
    <row r="2611" ht="16.5" customHeight="1">
      <c r="A2611" s="58" t="str">
        <f>'RESOLUCIONES 2015'!A4925:H4925</f>
        <v/>
      </c>
      <c r="B2611" s="115"/>
      <c r="C2611" s="32">
        <v>1095.0</v>
      </c>
      <c r="D2611" s="35">
        <v>43095.0</v>
      </c>
      <c r="E2611" s="33" t="s">
        <v>1355</v>
      </c>
      <c r="F2611" s="35"/>
      <c r="G2611" s="33" t="s">
        <v>363</v>
      </c>
      <c r="H2611" s="27"/>
      <c r="I2611" s="63" t="s">
        <v>2531</v>
      </c>
      <c r="J2611" s="21"/>
      <c r="K2611" s="21"/>
      <c r="L2611" s="21"/>
      <c r="M2611" s="21"/>
      <c r="N2611" s="22">
        <f t="shared" si="2"/>
        <v>46206</v>
      </c>
      <c r="O2611" s="23">
        <f>'RESOLUCIONES EPG'!$N2611-'RESOLUCIONES EPG'!$D2611</f>
        <v>3111</v>
      </c>
    </row>
    <row r="2612" ht="16.5" customHeight="1">
      <c r="A2612" s="58" t="str">
        <f>'RESOLUCIONES 2015'!A4924:H4924</f>
        <v/>
      </c>
      <c r="B2612" s="115"/>
      <c r="C2612" s="32">
        <v>1094.0</v>
      </c>
      <c r="D2612" s="35">
        <v>43095.0</v>
      </c>
      <c r="E2612" s="33" t="s">
        <v>1364</v>
      </c>
      <c r="F2612" s="35"/>
      <c r="G2612" s="33" t="s">
        <v>108</v>
      </c>
      <c r="H2612" s="27"/>
      <c r="I2612" s="63" t="s">
        <v>2532</v>
      </c>
      <c r="J2612" s="21"/>
      <c r="K2612" s="21"/>
      <c r="L2612" s="21"/>
      <c r="M2612" s="21"/>
      <c r="N2612" s="22">
        <f t="shared" si="2"/>
        <v>46206</v>
      </c>
      <c r="O2612" s="23">
        <f>'RESOLUCIONES EPG'!$N2612-'RESOLUCIONES EPG'!$D2612</f>
        <v>3111</v>
      </c>
    </row>
    <row r="2613" ht="16.5" customHeight="1">
      <c r="A2613" s="58" t="str">
        <f>'RESOLUCIONES 2015'!A4936:H4936</f>
        <v/>
      </c>
      <c r="B2613" s="115"/>
      <c r="C2613" s="32">
        <v>1106.0</v>
      </c>
      <c r="D2613" s="35">
        <v>43096.0</v>
      </c>
      <c r="E2613" s="33" t="s">
        <v>2533</v>
      </c>
      <c r="F2613" s="35"/>
      <c r="G2613" s="123" t="s">
        <v>2534</v>
      </c>
      <c r="H2613" s="133" t="s">
        <v>2535</v>
      </c>
      <c r="I2613" s="63" t="s">
        <v>2536</v>
      </c>
      <c r="J2613" s="21"/>
      <c r="K2613" s="21"/>
      <c r="L2613" s="21"/>
      <c r="M2613" s="21"/>
      <c r="N2613" s="22">
        <f t="shared" si="2"/>
        <v>46206</v>
      </c>
      <c r="O2613" s="23">
        <f>'RESOLUCIONES EPG'!$N2613-'RESOLUCIONES EPG'!$D2613</f>
        <v>3110</v>
      </c>
    </row>
    <row r="2614" ht="16.5" customHeight="1">
      <c r="A2614" s="58" t="str">
        <f>'RESOLUCIONES 2015'!A4930:H4930</f>
        <v/>
      </c>
      <c r="B2614" s="115"/>
      <c r="C2614" s="32">
        <v>1100.0</v>
      </c>
      <c r="D2614" s="35">
        <v>43096.0</v>
      </c>
      <c r="E2614" s="33" t="s">
        <v>1394</v>
      </c>
      <c r="F2614" s="35"/>
      <c r="G2614" s="33" t="s">
        <v>50</v>
      </c>
      <c r="H2614" s="27"/>
      <c r="I2614" s="63" t="s">
        <v>2537</v>
      </c>
      <c r="J2614" s="21"/>
      <c r="K2614" s="21"/>
      <c r="L2614" s="21"/>
      <c r="M2614" s="21"/>
      <c r="N2614" s="22">
        <f t="shared" si="2"/>
        <v>46206</v>
      </c>
      <c r="O2614" s="23">
        <f>'RESOLUCIONES EPG'!$N2614-'RESOLUCIONES EPG'!$D2614</f>
        <v>3110</v>
      </c>
    </row>
    <row r="2615" ht="16.5" customHeight="1">
      <c r="A2615" s="58" t="str">
        <f>'RESOLUCIONES 2015'!A4932:H4932</f>
        <v/>
      </c>
      <c r="B2615" s="115"/>
      <c r="C2615" s="32">
        <v>1102.0</v>
      </c>
      <c r="D2615" s="35">
        <v>43096.0</v>
      </c>
      <c r="E2615" s="33" t="s">
        <v>2538</v>
      </c>
      <c r="F2615" s="35"/>
      <c r="G2615" s="33" t="s">
        <v>50</v>
      </c>
      <c r="H2615" s="27"/>
      <c r="I2615" s="63" t="s">
        <v>2539</v>
      </c>
      <c r="J2615" s="21"/>
      <c r="K2615" s="21"/>
      <c r="L2615" s="21"/>
      <c r="M2615" s="21"/>
      <c r="N2615" s="22">
        <f t="shared" si="2"/>
        <v>46206</v>
      </c>
      <c r="O2615" s="23">
        <f>'RESOLUCIONES EPG'!$N2615-'RESOLUCIONES EPG'!$D2615</f>
        <v>3110</v>
      </c>
    </row>
    <row r="2616" ht="16.5" customHeight="1">
      <c r="A2616" s="58" t="str">
        <f>'RESOLUCIONES 2015'!A4929:H4929</f>
        <v/>
      </c>
      <c r="B2616" s="115"/>
      <c r="C2616" s="32">
        <v>1099.0</v>
      </c>
      <c r="D2616" s="35">
        <v>43096.0</v>
      </c>
      <c r="E2616" s="33" t="s">
        <v>2540</v>
      </c>
      <c r="F2616" s="35"/>
      <c r="G2616" s="33" t="s">
        <v>2541</v>
      </c>
      <c r="H2616" s="27"/>
      <c r="I2616" s="63" t="s">
        <v>2542</v>
      </c>
      <c r="J2616" s="21"/>
      <c r="K2616" s="21"/>
      <c r="L2616" s="21"/>
      <c r="M2616" s="21"/>
      <c r="N2616" s="22">
        <f t="shared" si="2"/>
        <v>46206</v>
      </c>
      <c r="O2616" s="23">
        <f>'RESOLUCIONES EPG'!$N2616-'RESOLUCIONES EPG'!$D2616</f>
        <v>3110</v>
      </c>
    </row>
    <row r="2617" ht="16.5" customHeight="1">
      <c r="A2617" s="58" t="str">
        <f>'RESOLUCIONES 2015'!A4931:H4931</f>
        <v/>
      </c>
      <c r="B2617" s="115"/>
      <c r="C2617" s="32">
        <v>1101.0</v>
      </c>
      <c r="D2617" s="35">
        <v>43096.0</v>
      </c>
      <c r="E2617" s="33" t="s">
        <v>2543</v>
      </c>
      <c r="F2617" s="35"/>
      <c r="G2617" s="33" t="s">
        <v>50</v>
      </c>
      <c r="H2617" s="27"/>
      <c r="I2617" s="63" t="s">
        <v>2544</v>
      </c>
      <c r="J2617" s="21"/>
      <c r="K2617" s="21"/>
      <c r="L2617" s="21"/>
      <c r="M2617" s="21"/>
      <c r="N2617" s="22">
        <f t="shared" si="2"/>
        <v>46206</v>
      </c>
      <c r="O2617" s="23">
        <f>'RESOLUCIONES EPG'!$N2617-'RESOLUCIONES EPG'!$D2617</f>
        <v>3110</v>
      </c>
    </row>
    <row r="2618" ht="16.5" customHeight="1">
      <c r="A2618" s="58" t="str">
        <f>'RESOLUCIONES 2015'!A4933:H4933</f>
        <v/>
      </c>
      <c r="B2618" s="115"/>
      <c r="C2618" s="32">
        <v>1103.0</v>
      </c>
      <c r="D2618" s="35">
        <v>43096.0</v>
      </c>
      <c r="E2618" s="33" t="s">
        <v>2545</v>
      </c>
      <c r="F2618" s="35"/>
      <c r="G2618" s="33" t="s">
        <v>50</v>
      </c>
      <c r="H2618" s="27"/>
      <c r="I2618" s="63" t="s">
        <v>2546</v>
      </c>
      <c r="J2618" s="21"/>
      <c r="K2618" s="21"/>
      <c r="L2618" s="21"/>
      <c r="M2618" s="21"/>
      <c r="N2618" s="22">
        <f t="shared" si="2"/>
        <v>46206</v>
      </c>
      <c r="O2618" s="23">
        <f>'RESOLUCIONES EPG'!$N2618-'RESOLUCIONES EPG'!$D2618</f>
        <v>3110</v>
      </c>
    </row>
    <row r="2619" ht="16.5" customHeight="1">
      <c r="A2619" s="58" t="str">
        <f>'RESOLUCIONES 2015'!A4928:H4928</f>
        <v/>
      </c>
      <c r="B2619" s="115"/>
      <c r="C2619" s="32">
        <v>1098.0</v>
      </c>
      <c r="D2619" s="35">
        <v>43096.0</v>
      </c>
      <c r="E2619" s="33" t="s">
        <v>2547</v>
      </c>
      <c r="F2619" s="35"/>
      <c r="G2619" s="123" t="s">
        <v>994</v>
      </c>
      <c r="H2619" s="133" t="s">
        <v>2535</v>
      </c>
      <c r="I2619" s="63" t="s">
        <v>2548</v>
      </c>
      <c r="J2619" s="21"/>
      <c r="K2619" s="21"/>
      <c r="L2619" s="21"/>
      <c r="M2619" s="21"/>
      <c r="N2619" s="22">
        <f t="shared" si="2"/>
        <v>46206</v>
      </c>
      <c r="O2619" s="23">
        <f>'RESOLUCIONES EPG'!$N2619-'RESOLUCIONES EPG'!$D2619</f>
        <v>3110</v>
      </c>
    </row>
    <row r="2620" ht="16.5" customHeight="1">
      <c r="A2620" s="58" t="str">
        <f>'RESOLUCIONES 2015'!A4927:H4927</f>
        <v/>
      </c>
      <c r="B2620" s="115"/>
      <c r="C2620" s="32">
        <v>1097.0</v>
      </c>
      <c r="D2620" s="35">
        <v>43096.0</v>
      </c>
      <c r="E2620" s="33" t="s">
        <v>2549</v>
      </c>
      <c r="F2620" s="35"/>
      <c r="G2620" s="123" t="s">
        <v>1410</v>
      </c>
      <c r="H2620" s="133" t="s">
        <v>2535</v>
      </c>
      <c r="I2620" s="63" t="s">
        <v>2550</v>
      </c>
      <c r="J2620" s="21"/>
      <c r="K2620" s="21"/>
      <c r="L2620" s="21"/>
      <c r="M2620" s="21"/>
      <c r="N2620" s="22">
        <f t="shared" si="2"/>
        <v>46206</v>
      </c>
      <c r="O2620" s="23">
        <f>'RESOLUCIONES EPG'!$N2620-'RESOLUCIONES EPG'!$D2620</f>
        <v>3110</v>
      </c>
    </row>
    <row r="2621" ht="16.5" customHeight="1">
      <c r="A2621" s="58" t="str">
        <f>'RESOLUCIONES 2015'!A4935:H4935</f>
        <v/>
      </c>
      <c r="B2621" s="115"/>
      <c r="C2621" s="32">
        <v>1105.0</v>
      </c>
      <c r="D2621" s="35">
        <v>43096.0</v>
      </c>
      <c r="E2621" s="73" t="s">
        <v>2512</v>
      </c>
      <c r="F2621" s="35"/>
      <c r="G2621" s="123" t="s">
        <v>2551</v>
      </c>
      <c r="H2621" s="133" t="s">
        <v>2535</v>
      </c>
      <c r="I2621" s="63" t="s">
        <v>2552</v>
      </c>
      <c r="J2621" s="21"/>
      <c r="K2621" s="21"/>
      <c r="L2621" s="21"/>
      <c r="M2621" s="21"/>
      <c r="N2621" s="22">
        <f t="shared" si="2"/>
        <v>46206</v>
      </c>
      <c r="O2621" s="23">
        <f>'RESOLUCIONES EPG'!$N2621-'RESOLUCIONES EPG'!$D2621</f>
        <v>3110</v>
      </c>
    </row>
    <row r="2622" ht="16.5" customHeight="1">
      <c r="A2622" s="58" t="str">
        <f>'RESOLUCIONES 2015'!A4926:H4926</f>
        <v/>
      </c>
      <c r="B2622" s="115"/>
      <c r="C2622" s="32">
        <v>1096.0</v>
      </c>
      <c r="D2622" s="35">
        <v>43096.0</v>
      </c>
      <c r="E2622" s="33" t="s">
        <v>680</v>
      </c>
      <c r="F2622" s="35"/>
      <c r="G2622" s="33" t="s">
        <v>2541</v>
      </c>
      <c r="H2622" s="27"/>
      <c r="I2622" s="63" t="s">
        <v>2553</v>
      </c>
      <c r="J2622" s="21"/>
      <c r="K2622" s="21"/>
      <c r="L2622" s="21"/>
      <c r="M2622" s="21"/>
      <c r="N2622" s="22">
        <f t="shared" si="2"/>
        <v>46206</v>
      </c>
      <c r="O2622" s="23">
        <f>'RESOLUCIONES EPG'!$N2622-'RESOLUCIONES EPG'!$D2622</f>
        <v>3110</v>
      </c>
    </row>
    <row r="2623" ht="16.5" customHeight="1">
      <c r="A2623" s="58" t="str">
        <f>'RESOLUCIONES 2015'!A4934:H4934</f>
        <v/>
      </c>
      <c r="B2623" s="115"/>
      <c r="C2623" s="32">
        <v>1104.0</v>
      </c>
      <c r="D2623" s="35">
        <v>43096.0</v>
      </c>
      <c r="E2623" s="33" t="s">
        <v>2554</v>
      </c>
      <c r="F2623" s="35"/>
      <c r="G2623" s="123" t="s">
        <v>1066</v>
      </c>
      <c r="H2623" s="133" t="s">
        <v>2555</v>
      </c>
      <c r="I2623" s="63" t="s">
        <v>2556</v>
      </c>
      <c r="J2623" s="21"/>
      <c r="K2623" s="21"/>
      <c r="L2623" s="21"/>
      <c r="M2623" s="21"/>
      <c r="N2623" s="22">
        <f t="shared" si="2"/>
        <v>46206</v>
      </c>
      <c r="O2623" s="23">
        <f>'RESOLUCIONES EPG'!$N2623-'RESOLUCIONES EPG'!$D2623</f>
        <v>3110</v>
      </c>
    </row>
    <row r="2624" ht="16.5" customHeight="1">
      <c r="A2624" s="58" t="str">
        <f>'RESOLUCIONES 2015'!A4937:H4937</f>
        <v/>
      </c>
      <c r="B2624" s="115"/>
      <c r="C2624" s="32">
        <v>1107.0</v>
      </c>
      <c r="D2624" s="35">
        <v>43097.0</v>
      </c>
      <c r="E2624" s="33" t="s">
        <v>2557</v>
      </c>
      <c r="F2624" s="35"/>
      <c r="G2624" s="33" t="s">
        <v>50</v>
      </c>
      <c r="H2624" s="27"/>
      <c r="I2624" s="63" t="s">
        <v>2558</v>
      </c>
      <c r="J2624" s="21"/>
      <c r="K2624" s="21"/>
      <c r="L2624" s="21"/>
      <c r="M2624" s="21"/>
      <c r="N2624" s="22">
        <f t="shared" si="2"/>
        <v>46206</v>
      </c>
      <c r="O2624" s="23">
        <f>'RESOLUCIONES EPG'!$N2624-'RESOLUCIONES EPG'!$D2624</f>
        <v>3109</v>
      </c>
    </row>
    <row r="2625" ht="16.5" customHeight="1">
      <c r="A2625" s="58" t="str">
        <f>'RESOLUCIONES 2015'!A4938:H4938</f>
        <v/>
      </c>
      <c r="B2625" s="115"/>
      <c r="C2625" s="32">
        <v>1108.0</v>
      </c>
      <c r="D2625" s="35">
        <v>43097.0</v>
      </c>
      <c r="E2625" s="33" t="s">
        <v>1758</v>
      </c>
      <c r="F2625" s="35" t="s">
        <v>1759</v>
      </c>
      <c r="G2625" s="123" t="s">
        <v>18</v>
      </c>
      <c r="H2625" s="133" t="s">
        <v>2559</v>
      </c>
      <c r="I2625" s="63" t="s">
        <v>2560</v>
      </c>
      <c r="J2625" s="21"/>
      <c r="K2625" s="21"/>
      <c r="L2625" s="21"/>
      <c r="M2625" s="21"/>
      <c r="N2625" s="22">
        <f t="shared" si="2"/>
        <v>46206</v>
      </c>
      <c r="O2625" s="23">
        <f>'RESOLUCIONES EPG'!$N2625-'RESOLUCIONES EPG'!$D2625</f>
        <v>3109</v>
      </c>
    </row>
    <row r="2626" ht="16.5" customHeight="1">
      <c r="A2626" s="58" t="str">
        <f>'RESOLUCIONES 2015'!A4940:H4940</f>
        <v/>
      </c>
      <c r="B2626" s="115"/>
      <c r="C2626" s="32">
        <v>1110.0</v>
      </c>
      <c r="D2626" s="35">
        <v>43097.0</v>
      </c>
      <c r="E2626" s="33" t="s">
        <v>1940</v>
      </c>
      <c r="F2626" s="35"/>
      <c r="G2626" s="33" t="s">
        <v>18</v>
      </c>
      <c r="H2626" s="27"/>
      <c r="I2626" s="63" t="s">
        <v>2561</v>
      </c>
      <c r="J2626" s="21"/>
      <c r="K2626" s="21"/>
      <c r="L2626" s="21"/>
      <c r="M2626" s="21"/>
      <c r="N2626" s="22">
        <f t="shared" si="2"/>
        <v>46206</v>
      </c>
      <c r="O2626" s="23">
        <f>'RESOLUCIONES EPG'!$N2626-'RESOLUCIONES EPG'!$D2626</f>
        <v>3109</v>
      </c>
    </row>
    <row r="2627" ht="16.5" customHeight="1">
      <c r="A2627" s="58" t="str">
        <f>'RESOLUCIONES 2015'!A4942:H4942</f>
        <v/>
      </c>
      <c r="B2627" s="115"/>
      <c r="C2627" s="32">
        <v>1112.0</v>
      </c>
      <c r="D2627" s="35">
        <v>43097.0</v>
      </c>
      <c r="E2627" s="33" t="s">
        <v>1803</v>
      </c>
      <c r="F2627" s="35"/>
      <c r="G2627" s="33" t="s">
        <v>363</v>
      </c>
      <c r="H2627" s="27"/>
      <c r="I2627" s="63" t="s">
        <v>2562</v>
      </c>
      <c r="J2627" s="21"/>
      <c r="K2627" s="21"/>
      <c r="L2627" s="21"/>
      <c r="M2627" s="21"/>
      <c r="N2627" s="22">
        <f t="shared" si="2"/>
        <v>46206</v>
      </c>
      <c r="O2627" s="23">
        <f>'RESOLUCIONES EPG'!$N2627-'RESOLUCIONES EPG'!$D2627</f>
        <v>3109</v>
      </c>
    </row>
    <row r="2628" ht="16.5" customHeight="1">
      <c r="A2628" s="58" t="str">
        <f>'RESOLUCIONES 2015'!A4944:H4944</f>
        <v/>
      </c>
      <c r="B2628" s="115"/>
      <c r="C2628" s="32">
        <v>1114.0</v>
      </c>
      <c r="D2628" s="35">
        <v>43097.0</v>
      </c>
      <c r="E2628" s="33" t="s">
        <v>1479</v>
      </c>
      <c r="F2628" s="35"/>
      <c r="G2628" s="33" t="s">
        <v>363</v>
      </c>
      <c r="H2628" s="27"/>
      <c r="I2628" s="63" t="s">
        <v>2113</v>
      </c>
      <c r="J2628" s="21"/>
      <c r="K2628" s="21"/>
      <c r="L2628" s="21"/>
      <c r="M2628" s="21"/>
      <c r="N2628" s="22">
        <f t="shared" si="2"/>
        <v>46206</v>
      </c>
      <c r="O2628" s="23">
        <f>'RESOLUCIONES EPG'!$N2628-'RESOLUCIONES EPG'!$D2628</f>
        <v>3109</v>
      </c>
    </row>
    <row r="2629" ht="16.5" customHeight="1">
      <c r="A2629" s="58" t="str">
        <f>'RESOLUCIONES 2015'!A4939:H4939</f>
        <v/>
      </c>
      <c r="B2629" s="115"/>
      <c r="C2629" s="32">
        <v>1109.0</v>
      </c>
      <c r="D2629" s="35">
        <v>43097.0</v>
      </c>
      <c r="E2629" s="33" t="s">
        <v>2563</v>
      </c>
      <c r="F2629" s="35" t="s">
        <v>2564</v>
      </c>
      <c r="G2629" s="123" t="s">
        <v>18</v>
      </c>
      <c r="H2629" s="133" t="s">
        <v>2559</v>
      </c>
      <c r="I2629" s="63" t="s">
        <v>2565</v>
      </c>
      <c r="J2629" s="21"/>
      <c r="K2629" s="21"/>
      <c r="L2629" s="21"/>
      <c r="M2629" s="21"/>
      <c r="N2629" s="22">
        <f t="shared" si="2"/>
        <v>46206</v>
      </c>
      <c r="O2629" s="23">
        <f>'RESOLUCIONES EPG'!$N2629-'RESOLUCIONES EPG'!$D2629</f>
        <v>3109</v>
      </c>
    </row>
    <row r="2630" ht="16.5" customHeight="1">
      <c r="A2630" s="58" t="str">
        <f>'RESOLUCIONES 2015'!A4941:H4941</f>
        <v/>
      </c>
      <c r="B2630" s="115" t="s">
        <v>2566</v>
      </c>
      <c r="C2630" s="32">
        <v>1111.0</v>
      </c>
      <c r="D2630" s="35">
        <v>43097.0</v>
      </c>
      <c r="E2630" s="33" t="s">
        <v>300</v>
      </c>
      <c r="F2630" s="35"/>
      <c r="G2630" s="33" t="s">
        <v>363</v>
      </c>
      <c r="H2630" s="27"/>
      <c r="I2630" s="63" t="s">
        <v>2567</v>
      </c>
      <c r="J2630" s="21"/>
      <c r="K2630" s="21"/>
      <c r="L2630" s="21"/>
      <c r="M2630" s="21"/>
      <c r="N2630" s="22">
        <f t="shared" si="2"/>
        <v>46206</v>
      </c>
      <c r="O2630" s="23">
        <f>'RESOLUCIONES EPG'!$N2630-'RESOLUCIONES EPG'!$D2630</f>
        <v>3109</v>
      </c>
    </row>
    <row r="2631" ht="16.5" customHeight="1">
      <c r="A2631" s="58" t="str">
        <f>'RESOLUCIONES 2015'!A4943:H4943</f>
        <v/>
      </c>
      <c r="B2631" s="115"/>
      <c r="C2631" s="32">
        <v>1113.0</v>
      </c>
      <c r="D2631" s="35">
        <v>43097.0</v>
      </c>
      <c r="E2631" s="33" t="s">
        <v>2568</v>
      </c>
      <c r="F2631" s="35"/>
      <c r="G2631" s="33" t="s">
        <v>363</v>
      </c>
      <c r="H2631" s="27"/>
      <c r="I2631" s="63" t="s">
        <v>2569</v>
      </c>
      <c r="J2631" s="21"/>
      <c r="K2631" s="21"/>
      <c r="L2631" s="21"/>
      <c r="M2631" s="21"/>
      <c r="N2631" s="22">
        <f t="shared" si="2"/>
        <v>46206</v>
      </c>
      <c r="O2631" s="23">
        <f>'RESOLUCIONES EPG'!$N2631-'RESOLUCIONES EPG'!$D2631</f>
        <v>3109</v>
      </c>
    </row>
    <row r="2632" ht="16.5" customHeight="1">
      <c r="A2632" s="58" t="str">
        <f>'RESOLUCIONES 2015'!A4949:H4949</f>
        <v/>
      </c>
      <c r="B2632" s="115"/>
      <c r="C2632" s="32">
        <v>1119.0</v>
      </c>
      <c r="D2632" s="35">
        <v>43098.0</v>
      </c>
      <c r="E2632" s="33" t="s">
        <v>1525</v>
      </c>
      <c r="F2632" s="35" t="s">
        <v>2570</v>
      </c>
      <c r="G2632" s="33" t="s">
        <v>2253</v>
      </c>
      <c r="H2632" s="27" t="s">
        <v>1083</v>
      </c>
      <c r="I2632" s="63" t="s">
        <v>2133</v>
      </c>
      <c r="J2632" s="21"/>
      <c r="K2632" s="21"/>
      <c r="L2632" s="21"/>
      <c r="M2632" s="21"/>
      <c r="N2632" s="22">
        <f t="shared" si="2"/>
        <v>46206</v>
      </c>
      <c r="O2632" s="23">
        <f>'RESOLUCIONES EPG'!$N2632-'RESOLUCIONES EPG'!$D2632</f>
        <v>3108</v>
      </c>
    </row>
    <row r="2633" ht="16.5" customHeight="1">
      <c r="A2633" s="58" t="str">
        <f>'RESOLUCIONES 2015'!A4945:H4945</f>
        <v/>
      </c>
      <c r="B2633" s="115"/>
      <c r="C2633" s="32">
        <v>1115.0</v>
      </c>
      <c r="D2633" s="35">
        <v>43098.0</v>
      </c>
      <c r="E2633" s="33" t="s">
        <v>2571</v>
      </c>
      <c r="F2633" s="35"/>
      <c r="G2633" s="33" t="s">
        <v>50</v>
      </c>
      <c r="H2633" s="27"/>
      <c r="I2633" s="63" t="s">
        <v>2572</v>
      </c>
      <c r="J2633" s="21"/>
      <c r="K2633" s="21"/>
      <c r="L2633" s="21"/>
      <c r="M2633" s="21"/>
      <c r="N2633" s="22">
        <f t="shared" si="2"/>
        <v>46206</v>
      </c>
      <c r="O2633" s="23">
        <f>'RESOLUCIONES EPG'!$N2633-'RESOLUCIONES EPG'!$D2633</f>
        <v>3108</v>
      </c>
    </row>
    <row r="2634" ht="16.5" customHeight="1">
      <c r="A2634" s="58" t="str">
        <f>'RESOLUCIONES 2015'!A4951:H4951</f>
        <v/>
      </c>
      <c r="B2634" s="115"/>
      <c r="C2634" s="32">
        <v>1121.0</v>
      </c>
      <c r="D2634" s="35">
        <v>43098.0</v>
      </c>
      <c r="E2634" s="33" t="s">
        <v>2410</v>
      </c>
      <c r="F2634" s="35"/>
      <c r="G2634" s="123" t="s">
        <v>2573</v>
      </c>
      <c r="H2634" s="133" t="s">
        <v>2535</v>
      </c>
      <c r="I2634" s="63" t="s">
        <v>2574</v>
      </c>
      <c r="J2634" s="21"/>
      <c r="K2634" s="21"/>
      <c r="L2634" s="21"/>
      <c r="M2634" s="21"/>
      <c r="N2634" s="22">
        <f t="shared" si="2"/>
        <v>46206</v>
      </c>
      <c r="O2634" s="23">
        <f>'RESOLUCIONES EPG'!$N2634-'RESOLUCIONES EPG'!$D2634</f>
        <v>3108</v>
      </c>
    </row>
    <row r="2635" ht="16.5" customHeight="1">
      <c r="A2635" s="58" t="str">
        <f>'RESOLUCIONES 2015'!A4946:H4946</f>
        <v/>
      </c>
      <c r="B2635" s="115"/>
      <c r="C2635" s="32">
        <v>1116.0</v>
      </c>
      <c r="D2635" s="35">
        <v>43098.0</v>
      </c>
      <c r="E2635" s="33" t="s">
        <v>2575</v>
      </c>
      <c r="F2635" s="35"/>
      <c r="G2635" s="33" t="s">
        <v>18</v>
      </c>
      <c r="H2635" s="27"/>
      <c r="I2635" s="63" t="s">
        <v>2576</v>
      </c>
      <c r="J2635" s="21"/>
      <c r="K2635" s="21"/>
      <c r="L2635" s="21"/>
      <c r="M2635" s="21"/>
      <c r="N2635" s="22">
        <f t="shared" si="2"/>
        <v>46206</v>
      </c>
      <c r="O2635" s="23">
        <f>'RESOLUCIONES EPG'!$N2635-'RESOLUCIONES EPG'!$D2635</f>
        <v>3108</v>
      </c>
    </row>
    <row r="2636" ht="16.5" customHeight="1">
      <c r="A2636" s="58" t="str">
        <f>'RESOLUCIONES 2015'!A4948:H4948</f>
        <v/>
      </c>
      <c r="B2636" s="115"/>
      <c r="C2636" s="32">
        <v>1118.0</v>
      </c>
      <c r="D2636" s="35">
        <v>43098.0</v>
      </c>
      <c r="E2636" s="33" t="s">
        <v>2577</v>
      </c>
      <c r="F2636" s="35"/>
      <c r="G2636" s="33" t="s">
        <v>2253</v>
      </c>
      <c r="H2636" s="27" t="s">
        <v>2269</v>
      </c>
      <c r="I2636" s="63" t="s">
        <v>2578</v>
      </c>
      <c r="J2636" s="21"/>
      <c r="K2636" s="21"/>
      <c r="L2636" s="21"/>
      <c r="M2636" s="21"/>
      <c r="N2636" s="22">
        <f t="shared" si="2"/>
        <v>46206</v>
      </c>
      <c r="O2636" s="23">
        <f>'RESOLUCIONES EPG'!$N2636-'RESOLUCIONES EPG'!$D2636</f>
        <v>3108</v>
      </c>
    </row>
    <row r="2637" ht="16.5" customHeight="1">
      <c r="A2637" s="58" t="str">
        <f>'RESOLUCIONES 2015'!A4950:H4950</f>
        <v/>
      </c>
      <c r="B2637" s="115"/>
      <c r="C2637" s="32">
        <v>1120.0</v>
      </c>
      <c r="D2637" s="35">
        <v>43098.0</v>
      </c>
      <c r="E2637" s="33" t="s">
        <v>2579</v>
      </c>
      <c r="F2637" s="35"/>
      <c r="G2637" s="33" t="s">
        <v>2580</v>
      </c>
      <c r="H2637" s="27"/>
      <c r="I2637" s="63" t="s">
        <v>2581</v>
      </c>
      <c r="J2637" s="21"/>
      <c r="K2637" s="21"/>
      <c r="L2637" s="21"/>
      <c r="M2637" s="21"/>
      <c r="N2637" s="22">
        <f t="shared" si="2"/>
        <v>46206</v>
      </c>
      <c r="O2637" s="23">
        <f>'RESOLUCIONES EPG'!$N2637-'RESOLUCIONES EPG'!$D2637</f>
        <v>3108</v>
      </c>
    </row>
    <row r="2638" ht="16.5" customHeight="1">
      <c r="A2638" s="58" t="str">
        <f>'RESOLUCIONES 2015'!A4947:H4947</f>
        <v/>
      </c>
      <c r="B2638" s="115"/>
      <c r="C2638" s="32">
        <v>1117.0</v>
      </c>
      <c r="D2638" s="35">
        <v>43098.0</v>
      </c>
      <c r="E2638" s="33" t="s">
        <v>2259</v>
      </c>
      <c r="F2638" s="35"/>
      <c r="G2638" s="33" t="s">
        <v>2253</v>
      </c>
      <c r="H2638" s="27" t="s">
        <v>2582</v>
      </c>
      <c r="I2638" s="63" t="s">
        <v>2583</v>
      </c>
      <c r="J2638" s="21"/>
      <c r="K2638" s="21"/>
      <c r="L2638" s="21"/>
      <c r="M2638" s="21"/>
      <c r="N2638" s="22">
        <f t="shared" si="2"/>
        <v>46206</v>
      </c>
      <c r="O2638" s="23">
        <f>'RESOLUCIONES EPG'!$N2638-'RESOLUCIONES EPG'!$D2638</f>
        <v>3108</v>
      </c>
    </row>
    <row r="2639" ht="16.5" customHeight="1">
      <c r="A2639" s="101"/>
      <c r="B2639" s="99" t="s">
        <v>2584</v>
      </c>
      <c r="C2639" s="24">
        <v>1.0</v>
      </c>
      <c r="D2639" s="31">
        <v>43132.0</v>
      </c>
      <c r="E2639" s="26" t="s">
        <v>2585</v>
      </c>
      <c r="F2639" s="31"/>
      <c r="G2639" s="134" t="s">
        <v>18</v>
      </c>
      <c r="H2639" s="21" t="s">
        <v>2586</v>
      </c>
      <c r="I2639" s="63" t="str">
        <f>HYPERLINK("\\Pc-informes\documentos informes\RESOLUCIONES\RESOLUCIONES 2018 PDF\1.PDF","..\RESOLUCIONES 2018 PDF\1.pdf")</f>
        <v>..\RESOLUCIONES 2018 PDF\1.pdf</v>
      </c>
      <c r="J2639" s="135"/>
      <c r="K2639" s="21"/>
      <c r="L2639" s="21"/>
      <c r="M2639" s="21"/>
      <c r="N2639" s="22">
        <f t="shared" si="2"/>
        <v>46206</v>
      </c>
      <c r="O2639" s="23">
        <f>'RESOLUCIONES EPG'!$N2639-'RESOLUCIONES EPG'!$D2639</f>
        <v>3074</v>
      </c>
    </row>
    <row r="2640" ht="16.5" customHeight="1">
      <c r="A2640" s="101"/>
      <c r="B2640" s="99"/>
      <c r="C2640" s="24">
        <v>2.0</v>
      </c>
      <c r="D2640" s="31">
        <v>43136.0</v>
      </c>
      <c r="E2640" s="26" t="s">
        <v>2587</v>
      </c>
      <c r="F2640" s="31" t="s">
        <v>2588</v>
      </c>
      <c r="G2640" s="134" t="s">
        <v>50</v>
      </c>
      <c r="H2640" s="21"/>
      <c r="I2640" s="63" t="str">
        <f>HYPERLINK("\\Pc-informes\documentos informes\RESOLUCIONES\RESOLUCIONES 2018 PDF\2.PDF","..\RESOLUCIONES 2018 PDF\2.pdf")</f>
        <v>..\RESOLUCIONES 2018 PDF\2.pdf</v>
      </c>
      <c r="J2640" s="135"/>
      <c r="K2640" s="21"/>
      <c r="L2640" s="21"/>
      <c r="M2640" s="21"/>
      <c r="N2640" s="22">
        <f t="shared" si="2"/>
        <v>46206</v>
      </c>
      <c r="O2640" s="23">
        <f>'RESOLUCIONES EPG'!$N2640-'RESOLUCIONES EPG'!$D2640</f>
        <v>3070</v>
      </c>
    </row>
    <row r="2641" ht="16.5" customHeight="1">
      <c r="A2641" s="102"/>
      <c r="B2641" s="99"/>
      <c r="C2641" s="24">
        <v>4.0</v>
      </c>
      <c r="D2641" s="31">
        <v>43137.0</v>
      </c>
      <c r="E2641" s="26" t="s">
        <v>2589</v>
      </c>
      <c r="F2641" s="31"/>
      <c r="G2641" s="134" t="s">
        <v>50</v>
      </c>
      <c r="H2641" s="21"/>
      <c r="I2641" s="63" t="str">
        <f>HYPERLINK("\\Pc-informes\documentos informes\RESOLUCIONES\RESOLUCIONES 2018 PDF\4.PDF","..\RESOLUCIONES 2018 PDF\4.pdf")</f>
        <v>..\RESOLUCIONES 2018 PDF\4.pdf</v>
      </c>
      <c r="J2641" s="135"/>
      <c r="K2641" s="21"/>
      <c r="L2641" s="21"/>
      <c r="M2641" s="21"/>
      <c r="N2641" s="22">
        <f t="shared" si="2"/>
        <v>46206</v>
      </c>
      <c r="O2641" s="23">
        <f>'RESOLUCIONES EPG'!$N2641-'RESOLUCIONES EPG'!$D2641</f>
        <v>3069</v>
      </c>
    </row>
    <row r="2642" ht="16.5" customHeight="1">
      <c r="A2642" s="101"/>
      <c r="B2642" s="99"/>
      <c r="C2642" s="24">
        <v>5.0</v>
      </c>
      <c r="D2642" s="22">
        <v>43137.0</v>
      </c>
      <c r="E2642" s="26" t="s">
        <v>690</v>
      </c>
      <c r="F2642" s="22"/>
      <c r="G2642" s="134" t="s">
        <v>18</v>
      </c>
      <c r="H2642" s="21" t="s">
        <v>2590</v>
      </c>
      <c r="I2642" s="63" t="str">
        <f>HYPERLINK("\\Pc-informes\documentos informes\RESOLUCIONES\RESOLUCIONES 2018 PDF\5.PDF","..\RESOLUCIONES 2018 PDF\5.pdf")</f>
        <v>..\RESOLUCIONES 2018 PDF\5.pdf</v>
      </c>
      <c r="J2642" s="135"/>
      <c r="K2642" s="21"/>
      <c r="L2642" s="21"/>
      <c r="M2642" s="21"/>
      <c r="N2642" s="22">
        <f t="shared" si="2"/>
        <v>46206</v>
      </c>
      <c r="O2642" s="23">
        <f>'RESOLUCIONES EPG'!$N2642-'RESOLUCIONES EPG'!$D2642</f>
        <v>3069</v>
      </c>
    </row>
    <row r="2643" ht="16.5" customHeight="1">
      <c r="A2643" s="101"/>
      <c r="B2643" s="99"/>
      <c r="C2643" s="24">
        <v>3.0</v>
      </c>
      <c r="D2643" s="31">
        <v>43137.0</v>
      </c>
      <c r="E2643" s="26" t="s">
        <v>2591</v>
      </c>
      <c r="F2643" s="31"/>
      <c r="G2643" s="134" t="s">
        <v>18</v>
      </c>
      <c r="H2643" s="21" t="s">
        <v>2592</v>
      </c>
      <c r="I2643" s="63" t="str">
        <f>HYPERLINK("\\Pc-informes\documentos informes\RESOLUCIONES\RESOLUCIONES 2018 PDF\3.PDF","..\RESOLUCIONES 2018 PDF\3.pdf")</f>
        <v>..\RESOLUCIONES 2018 PDF\3.pdf</v>
      </c>
      <c r="J2643" s="135"/>
      <c r="K2643" s="21"/>
      <c r="L2643" s="21"/>
      <c r="M2643" s="21"/>
      <c r="N2643" s="22">
        <f t="shared" si="2"/>
        <v>46206</v>
      </c>
      <c r="O2643" s="23">
        <f>'RESOLUCIONES EPG'!$N2643-'RESOLUCIONES EPG'!$D2643</f>
        <v>3069</v>
      </c>
    </row>
    <row r="2644" ht="15.75" customHeight="1">
      <c r="A2644" s="101"/>
      <c r="B2644" s="99"/>
      <c r="C2644" s="24">
        <v>7.0</v>
      </c>
      <c r="D2644" s="22">
        <v>43138.0</v>
      </c>
      <c r="E2644" s="33" t="s">
        <v>2593</v>
      </c>
      <c r="F2644" s="22"/>
      <c r="G2644" s="21" t="s">
        <v>18</v>
      </c>
      <c r="H2644" s="21" t="s">
        <v>2586</v>
      </c>
      <c r="I2644" s="63" t="str">
        <f>HYPERLINK("\\Pc-informes\documentos informes\RESOLUCIONES\RESOLUCIONES 2018 PDF\7.PDF","..\RESOLUCIONES 2018 PDF\7.pdf")</f>
        <v>..\RESOLUCIONES 2018 PDF\7.pdf</v>
      </c>
      <c r="J2644" s="135"/>
      <c r="K2644" s="21" t="s">
        <v>1476</v>
      </c>
      <c r="L2644" s="21"/>
      <c r="M2644" s="21"/>
      <c r="N2644" s="22">
        <f t="shared" si="2"/>
        <v>46206</v>
      </c>
      <c r="O2644" s="23">
        <f>'RESOLUCIONES EPG'!$N2644-'RESOLUCIONES EPG'!$D2644</f>
        <v>3068</v>
      </c>
    </row>
    <row r="2645" ht="15.75" customHeight="1">
      <c r="A2645" s="102"/>
      <c r="B2645" s="21"/>
      <c r="C2645" s="24">
        <v>8.0</v>
      </c>
      <c r="D2645" s="22">
        <v>43138.0</v>
      </c>
      <c r="E2645" s="21" t="s">
        <v>2594</v>
      </c>
      <c r="F2645" s="22"/>
      <c r="G2645" s="21" t="s">
        <v>18</v>
      </c>
      <c r="H2645" s="21" t="s">
        <v>2586</v>
      </c>
      <c r="I2645" s="63" t="str">
        <f>HYPERLINK("\\Pc-informes\documentos informes\RESOLUCIONES\RESOLUCIONES 2018 PDF\8.PDF","..\RESOLUCIONES 2018 PDF\8.pdf")</f>
        <v>..\RESOLUCIONES 2018 PDF\8.pdf</v>
      </c>
      <c r="J2645" s="135"/>
      <c r="K2645" s="21"/>
      <c r="L2645" s="21"/>
      <c r="M2645" s="21"/>
      <c r="N2645" s="22">
        <f t="shared" si="2"/>
        <v>46206</v>
      </c>
      <c r="O2645" s="23">
        <f>'RESOLUCIONES EPG'!$N2645-'RESOLUCIONES EPG'!$D2645</f>
        <v>3068</v>
      </c>
    </row>
    <row r="2646" ht="15.75" customHeight="1">
      <c r="A2646" s="101"/>
      <c r="B2646" s="21"/>
      <c r="C2646" s="24">
        <v>9.0</v>
      </c>
      <c r="D2646" s="22">
        <v>43138.0</v>
      </c>
      <c r="E2646" s="21" t="s">
        <v>2595</v>
      </c>
      <c r="F2646" s="22" t="s">
        <v>2596</v>
      </c>
      <c r="G2646" s="21" t="s">
        <v>18</v>
      </c>
      <c r="H2646" s="21" t="s">
        <v>2597</v>
      </c>
      <c r="I2646" s="63" t="str">
        <f>HYPERLINK("\\Pc-informes\documentos informes\RESOLUCIONES\RESOLUCIONES 2018 PDF\9.PDF","..\RESOLUCIONES 2018 PDF\9.pdf")</f>
        <v>..\RESOLUCIONES 2018 PDF\9.pdf</v>
      </c>
      <c r="J2646" s="135"/>
      <c r="K2646" s="21"/>
      <c r="L2646" s="21"/>
      <c r="M2646" s="21"/>
      <c r="N2646" s="22">
        <f t="shared" si="2"/>
        <v>46206</v>
      </c>
      <c r="O2646" s="23">
        <f>'RESOLUCIONES EPG'!$N2646-'RESOLUCIONES EPG'!$D2646</f>
        <v>3068</v>
      </c>
    </row>
    <row r="2647" ht="15.75" customHeight="1">
      <c r="A2647" s="101"/>
      <c r="B2647" s="99"/>
      <c r="C2647" s="24">
        <v>6.0</v>
      </c>
      <c r="D2647" s="22">
        <v>43138.0</v>
      </c>
      <c r="E2647" s="26" t="s">
        <v>2598</v>
      </c>
      <c r="F2647" s="22"/>
      <c r="G2647" s="134" t="s">
        <v>18</v>
      </c>
      <c r="H2647" s="21" t="s">
        <v>2590</v>
      </c>
      <c r="I2647" s="63" t="str">
        <f>HYPERLINK("\\Pc-informes\documentos informes\RESOLUCIONES\RESOLUCIONES 2018 PDF\6.PDF","..\RESOLUCIONES 2018 PDF\6.pdf")</f>
        <v>..\RESOLUCIONES 2018 PDF\6.pdf</v>
      </c>
      <c r="J2647" s="135"/>
      <c r="K2647" s="21"/>
      <c r="L2647" s="21"/>
      <c r="M2647" s="21"/>
      <c r="N2647" s="22">
        <f t="shared" si="2"/>
        <v>46206</v>
      </c>
      <c r="O2647" s="23">
        <f>'RESOLUCIONES EPG'!$N2647-'RESOLUCIONES EPG'!$D2647</f>
        <v>3068</v>
      </c>
    </row>
    <row r="2648" ht="15.75" customHeight="1">
      <c r="A2648" s="101"/>
      <c r="B2648" s="21"/>
      <c r="C2648" s="24">
        <v>10.0</v>
      </c>
      <c r="D2648" s="22">
        <v>43139.0</v>
      </c>
      <c r="E2648" s="21" t="s">
        <v>2599</v>
      </c>
      <c r="F2648" s="22"/>
      <c r="G2648" s="21" t="s">
        <v>182</v>
      </c>
      <c r="H2648" s="21"/>
      <c r="I2648" s="63" t="str">
        <f>HYPERLINK("\\Pc-informes\documentos informes\RESOLUCIONES\RESOLUCIONES 2018 PDF\10.PDF","..\RESOLUCIONES 2018 PDF\10.pdf")</f>
        <v>..\RESOLUCIONES 2018 PDF\10.pdf</v>
      </c>
      <c r="J2648" s="135"/>
      <c r="K2648" s="21"/>
      <c r="L2648" s="21"/>
      <c r="M2648" s="21"/>
      <c r="N2648" s="22">
        <f t="shared" si="2"/>
        <v>46206</v>
      </c>
      <c r="O2648" s="23">
        <f>'RESOLUCIONES EPG'!$N2648-'RESOLUCIONES EPG'!$D2648</f>
        <v>3067</v>
      </c>
    </row>
    <row r="2649" ht="16.5" customHeight="1">
      <c r="A2649" s="58"/>
      <c r="B2649" s="21" t="s">
        <v>2535</v>
      </c>
      <c r="C2649" s="24">
        <v>17.0</v>
      </c>
      <c r="D2649" s="22">
        <v>43140.0</v>
      </c>
      <c r="E2649" s="21" t="s">
        <v>2372</v>
      </c>
      <c r="F2649" s="22"/>
      <c r="G2649" s="21" t="s">
        <v>1313</v>
      </c>
      <c r="H2649" s="21" t="s">
        <v>2600</v>
      </c>
      <c r="I2649" s="63" t="str">
        <f>HYPERLINK("\\Pc-informes\documentos informes\RESOLUCIONES\RESOLUCIONES 2018 PDF\17.PDF","..\RESOLUCIONES 2018 PDF\17.pdf")</f>
        <v>..\RESOLUCIONES 2018 PDF\17.pdf</v>
      </c>
      <c r="J2649" s="135"/>
      <c r="K2649" s="21"/>
      <c r="L2649" s="21"/>
      <c r="M2649" s="21"/>
      <c r="N2649" s="22">
        <f t="shared" si="2"/>
        <v>46206</v>
      </c>
      <c r="O2649" s="23">
        <f>'RESOLUCIONES EPG'!$N2649-'RESOLUCIONES EPG'!$D2649</f>
        <v>3066</v>
      </c>
    </row>
    <row r="2650" ht="15.75" customHeight="1">
      <c r="A2650" s="101"/>
      <c r="B2650" s="21"/>
      <c r="C2650" s="24">
        <v>14.0</v>
      </c>
      <c r="D2650" s="22">
        <v>43140.0</v>
      </c>
      <c r="E2650" s="21" t="s">
        <v>2601</v>
      </c>
      <c r="F2650" s="22"/>
      <c r="G2650" s="21" t="s">
        <v>18</v>
      </c>
      <c r="H2650" s="21" t="s">
        <v>2586</v>
      </c>
      <c r="I2650" s="63" t="str">
        <f>HYPERLINK("\\Pc-informes\documentos informes\RESOLUCIONES\RESOLUCIONES 2018 PDF\14.PDF","..\RESOLUCIONES 2018 PDF\14.pdf")</f>
        <v>..\RESOLUCIONES 2018 PDF\14.pdf</v>
      </c>
      <c r="J2650" s="135"/>
      <c r="K2650" s="21"/>
      <c r="L2650" s="21"/>
      <c r="M2650" s="21"/>
      <c r="N2650" s="22">
        <f t="shared" si="2"/>
        <v>46206</v>
      </c>
      <c r="O2650" s="23">
        <f>'RESOLUCIONES EPG'!$N2650-'RESOLUCIONES EPG'!$D2650</f>
        <v>3066</v>
      </c>
    </row>
    <row r="2651" ht="16.5" customHeight="1">
      <c r="A2651" s="102"/>
      <c r="B2651" s="21"/>
      <c r="C2651" s="24">
        <v>16.0</v>
      </c>
      <c r="D2651" s="22">
        <v>43140.0</v>
      </c>
      <c r="E2651" s="21" t="s">
        <v>2602</v>
      </c>
      <c r="F2651" s="22"/>
      <c r="G2651" s="21" t="s">
        <v>18</v>
      </c>
      <c r="H2651" s="21" t="s">
        <v>2603</v>
      </c>
      <c r="I2651" s="63" t="str">
        <f>HYPERLINK("\\Pc-informes\documentos informes\RESOLUCIONES\RESOLUCIONES 2018 PDF\16.PDF","..\RESOLUCIONES 2018 PDF\16.pdf")</f>
        <v>..\RESOLUCIONES 2018 PDF\16.pdf</v>
      </c>
      <c r="J2651" s="135"/>
      <c r="K2651" s="21"/>
      <c r="L2651" s="21"/>
      <c r="M2651" s="21"/>
      <c r="N2651" s="22">
        <f t="shared" si="2"/>
        <v>46206</v>
      </c>
      <c r="O2651" s="23">
        <f>'RESOLUCIONES EPG'!$N2651-'RESOLUCIONES EPG'!$D2651</f>
        <v>3066</v>
      </c>
    </row>
    <row r="2652" ht="15.75" customHeight="1">
      <c r="A2652" s="101"/>
      <c r="B2652" s="21"/>
      <c r="C2652" s="24">
        <v>18.0</v>
      </c>
      <c r="D2652" s="22">
        <v>43140.0</v>
      </c>
      <c r="E2652" s="21" t="s">
        <v>2604</v>
      </c>
      <c r="F2652" s="22"/>
      <c r="G2652" s="21" t="s">
        <v>18</v>
      </c>
      <c r="H2652" s="21" t="s">
        <v>2605</v>
      </c>
      <c r="I2652" s="63" t="str">
        <f>HYPERLINK("\\Pc-informes\documentos informes\RESOLUCIONES\RESOLUCIONES 2018 PDF\18.PDF","..\RESOLUCIONES 2018 PDF\18.pdf")</f>
        <v>..\RESOLUCIONES 2018 PDF\18.pdf</v>
      </c>
      <c r="J2652" s="135"/>
      <c r="K2652" s="21"/>
      <c r="L2652" s="21"/>
      <c r="M2652" s="21"/>
      <c r="N2652" s="22">
        <f t="shared" si="2"/>
        <v>46206</v>
      </c>
      <c r="O2652" s="23">
        <f>'RESOLUCIONES EPG'!$N2652-'RESOLUCIONES EPG'!$D2652</f>
        <v>3066</v>
      </c>
    </row>
    <row r="2653" ht="16.5" customHeight="1">
      <c r="A2653" s="101"/>
      <c r="B2653" s="21"/>
      <c r="C2653" s="24">
        <v>13.0</v>
      </c>
      <c r="D2653" s="22">
        <v>43140.0</v>
      </c>
      <c r="E2653" s="21" t="s">
        <v>2606</v>
      </c>
      <c r="F2653" s="22"/>
      <c r="G2653" s="21" t="s">
        <v>18</v>
      </c>
      <c r="H2653" s="21" t="s">
        <v>2597</v>
      </c>
      <c r="I2653" s="63" t="str">
        <f>HYPERLINK("\\Pc-informes\documentos informes\RESOLUCIONES\RESOLUCIONES 2018 PDF\13.PDF","..\RESOLUCIONES 2018 PDF\13.pdf")</f>
        <v>..\RESOLUCIONES 2018 PDF\13.pdf</v>
      </c>
      <c r="J2653" s="135"/>
      <c r="K2653" s="21"/>
      <c r="L2653" s="21"/>
      <c r="M2653" s="21"/>
      <c r="N2653" s="22">
        <f t="shared" si="2"/>
        <v>46206</v>
      </c>
      <c r="O2653" s="23">
        <f>'RESOLUCIONES EPG'!$N2653-'RESOLUCIONES EPG'!$D2653</f>
        <v>3066</v>
      </c>
    </row>
    <row r="2654" ht="16.5" customHeight="1">
      <c r="A2654" s="102"/>
      <c r="B2654" s="21"/>
      <c r="C2654" s="24">
        <v>15.0</v>
      </c>
      <c r="D2654" s="22">
        <v>43140.0</v>
      </c>
      <c r="E2654" s="21" t="s">
        <v>2607</v>
      </c>
      <c r="F2654" s="22"/>
      <c r="G2654" s="21" t="s">
        <v>18</v>
      </c>
      <c r="H2654" s="21" t="s">
        <v>2608</v>
      </c>
      <c r="I2654" s="63" t="str">
        <f>HYPERLINK("\\Pc-informes\documentos informes\RESOLUCIONES\RESOLUCIONES 2018 PDF\15.PDF","..\RESOLUCIONES 2018 PDF\15.pdf")</f>
        <v>..\RESOLUCIONES 2018 PDF\15.pdf</v>
      </c>
      <c r="J2654" s="135"/>
      <c r="K2654" s="21"/>
      <c r="L2654" s="21"/>
      <c r="M2654" s="21"/>
      <c r="N2654" s="22">
        <f t="shared" si="2"/>
        <v>46206</v>
      </c>
      <c r="O2654" s="23">
        <f>'RESOLUCIONES EPG'!$N2654-'RESOLUCIONES EPG'!$D2654</f>
        <v>3066</v>
      </c>
    </row>
    <row r="2655" ht="15.75" customHeight="1">
      <c r="A2655" s="101"/>
      <c r="B2655" s="21"/>
      <c r="C2655" s="24">
        <v>20.0</v>
      </c>
      <c r="D2655" s="22">
        <v>43140.0</v>
      </c>
      <c r="E2655" s="21" t="s">
        <v>2609</v>
      </c>
      <c r="F2655" s="22"/>
      <c r="G2655" s="21" t="s">
        <v>994</v>
      </c>
      <c r="H2655" s="21" t="s">
        <v>2008</v>
      </c>
      <c r="I2655" s="63" t="str">
        <f>HYPERLINK("\\Pc-informes\documentos informes\RESOLUCIONES\RESOLUCIONES 2018 PDF\20.PDF","..\RESOLUCIONES 2018 PDF\20.pdf")</f>
        <v>..\RESOLUCIONES 2018 PDF\20.pdf</v>
      </c>
      <c r="J2655" s="135"/>
      <c r="K2655" s="21"/>
      <c r="L2655" s="21"/>
      <c r="M2655" s="21"/>
      <c r="N2655" s="22">
        <f t="shared" si="2"/>
        <v>46206</v>
      </c>
      <c r="O2655" s="23">
        <f>'RESOLUCIONES EPG'!$N2655-'RESOLUCIONES EPG'!$D2655</f>
        <v>3066</v>
      </c>
    </row>
    <row r="2656" ht="16.5" customHeight="1">
      <c r="A2656" s="101"/>
      <c r="B2656" s="21"/>
      <c r="C2656" s="24">
        <v>12.0</v>
      </c>
      <c r="D2656" s="22">
        <v>43140.0</v>
      </c>
      <c r="E2656" s="21" t="s">
        <v>2610</v>
      </c>
      <c r="F2656" s="22"/>
      <c r="G2656" s="21" t="s">
        <v>18</v>
      </c>
      <c r="H2656" s="21" t="s">
        <v>2597</v>
      </c>
      <c r="I2656" s="63" t="str">
        <f>HYPERLINK("\\Pc-informes\documentos informes\RESOLUCIONES\RESOLUCIONES 2018 PDF\12.PDF","..\RESOLUCIONES 2018 PDF\12.pdf")</f>
        <v>..\RESOLUCIONES 2018 PDF\12.pdf</v>
      </c>
      <c r="J2656" s="135"/>
      <c r="K2656" s="21"/>
      <c r="L2656" s="21"/>
      <c r="M2656" s="21"/>
      <c r="N2656" s="22">
        <f t="shared" si="2"/>
        <v>46206</v>
      </c>
      <c r="O2656" s="23">
        <f>'RESOLUCIONES EPG'!$N2656-'RESOLUCIONES EPG'!$D2656</f>
        <v>3066</v>
      </c>
    </row>
    <row r="2657" ht="16.5" customHeight="1">
      <c r="A2657" s="101"/>
      <c r="B2657" s="21"/>
      <c r="C2657" s="24">
        <v>19.0</v>
      </c>
      <c r="D2657" s="22">
        <v>43140.0</v>
      </c>
      <c r="E2657" s="21" t="s">
        <v>2611</v>
      </c>
      <c r="F2657" s="22" t="s">
        <v>2612</v>
      </c>
      <c r="G2657" s="21" t="s">
        <v>18</v>
      </c>
      <c r="H2657" s="21" t="s">
        <v>2586</v>
      </c>
      <c r="I2657" s="63" t="str">
        <f>HYPERLINK("\\Pc-informes\documentos informes\RESOLUCIONES\RESOLUCIONES 2018 PDF\19.PDF","..\RESOLUCIONES 2018 PDF\19.pdf")</f>
        <v>..\RESOLUCIONES 2018 PDF\19.pdf</v>
      </c>
      <c r="J2657" s="135"/>
      <c r="K2657" s="21"/>
      <c r="L2657" s="21"/>
      <c r="M2657" s="21"/>
      <c r="N2657" s="22">
        <f t="shared" si="2"/>
        <v>46206</v>
      </c>
      <c r="O2657" s="23">
        <f>'RESOLUCIONES EPG'!$N2657-'RESOLUCIONES EPG'!$D2657</f>
        <v>3066</v>
      </c>
    </row>
    <row r="2658" ht="16.5" customHeight="1">
      <c r="A2658" s="101"/>
      <c r="B2658" s="21"/>
      <c r="C2658" s="24">
        <v>22.0</v>
      </c>
      <c r="D2658" s="22">
        <v>43143.0</v>
      </c>
      <c r="E2658" s="21" t="s">
        <v>2613</v>
      </c>
      <c r="F2658" s="69" t="s">
        <v>2614</v>
      </c>
      <c r="G2658" s="21" t="s">
        <v>18</v>
      </c>
      <c r="H2658" s="21" t="s">
        <v>2615</v>
      </c>
      <c r="I2658" s="63" t="str">
        <f>HYPERLINK("\\Pc-informes\documentos informes\RESOLUCIONES\RESOLUCIONES 2018 PDF\22.PDF","..\RESOLUCIONES 2018 PDF\22.pdf")</f>
        <v>..\RESOLUCIONES 2018 PDF\22.pdf</v>
      </c>
      <c r="J2658" s="135"/>
      <c r="K2658" s="21"/>
      <c r="L2658" s="21"/>
      <c r="M2658" s="21"/>
      <c r="N2658" s="22">
        <f t="shared" si="2"/>
        <v>46206</v>
      </c>
      <c r="O2658" s="23">
        <f>'RESOLUCIONES EPG'!$N2658-'RESOLUCIONES EPG'!$D2658</f>
        <v>3063</v>
      </c>
    </row>
    <row r="2659" ht="15.75" customHeight="1">
      <c r="A2659" s="101"/>
      <c r="B2659" s="21"/>
      <c r="C2659" s="24">
        <v>21.0</v>
      </c>
      <c r="D2659" s="22">
        <v>43143.0</v>
      </c>
      <c r="E2659" s="21" t="s">
        <v>2616</v>
      </c>
      <c r="F2659" s="22"/>
      <c r="G2659" s="21" t="s">
        <v>994</v>
      </c>
      <c r="H2659" s="21" t="s">
        <v>2008</v>
      </c>
      <c r="I2659" s="63" t="str">
        <f>HYPERLINK("\\Pc-informes\documentos informes\RESOLUCIONES\RESOLUCIONES 2018 PDF\21.PDF","..\RESOLUCIONES 2018 PDF\21.pdf")</f>
        <v>..\RESOLUCIONES 2018 PDF\21.pdf</v>
      </c>
      <c r="J2659" s="135"/>
      <c r="K2659" s="21"/>
      <c r="L2659" s="21"/>
      <c r="M2659" s="21"/>
      <c r="N2659" s="22">
        <f t="shared" si="2"/>
        <v>46206</v>
      </c>
      <c r="O2659" s="23">
        <f>'RESOLUCIONES EPG'!$N2659-'RESOLUCIONES EPG'!$D2659</f>
        <v>3063</v>
      </c>
    </row>
    <row r="2660" ht="15.75" customHeight="1">
      <c r="A2660" s="101"/>
      <c r="B2660" s="21"/>
      <c r="C2660" s="24">
        <v>23.0</v>
      </c>
      <c r="D2660" s="22">
        <v>43144.0</v>
      </c>
      <c r="E2660" s="21" t="s">
        <v>2617</v>
      </c>
      <c r="F2660" s="22"/>
      <c r="G2660" s="21" t="s">
        <v>18</v>
      </c>
      <c r="H2660" s="21" t="s">
        <v>2618</v>
      </c>
      <c r="I2660" s="63" t="str">
        <f>HYPERLINK("\\Pc-informes\documentos informes\RESOLUCIONES\RESOLUCIONES 2018 PDF\23.PDF","..\RESOLUCIONES 2018 PDF\23.pdf")</f>
        <v>..\RESOLUCIONES 2018 PDF\23.pdf</v>
      </c>
      <c r="J2660" s="135" t="s">
        <v>2619</v>
      </c>
      <c r="K2660" s="21"/>
      <c r="L2660" s="21"/>
      <c r="M2660" s="21"/>
      <c r="N2660" s="22">
        <f t="shared" si="2"/>
        <v>46206</v>
      </c>
      <c r="O2660" s="23">
        <f>'RESOLUCIONES EPG'!$N2660-'RESOLUCIONES EPG'!$D2660</f>
        <v>3062</v>
      </c>
    </row>
    <row r="2661" ht="16.5" customHeight="1">
      <c r="A2661" s="101"/>
      <c r="B2661" s="21"/>
      <c r="C2661" s="24">
        <v>24.0</v>
      </c>
      <c r="D2661" s="22">
        <v>43144.0</v>
      </c>
      <c r="E2661" s="21" t="s">
        <v>1670</v>
      </c>
      <c r="F2661" s="22"/>
      <c r="G2661" s="21" t="s">
        <v>108</v>
      </c>
      <c r="H2661" s="21"/>
      <c r="I2661" s="63" t="str">
        <f>HYPERLINK("\\Pc-informes\documentos informes\RESOLUCIONES\RESOLUCIONES 2018 PDF\24.PDF","..\RESOLUCIONES 2018 PDF\24.pdf")</f>
        <v>..\RESOLUCIONES 2018 PDF\24.pdf</v>
      </c>
      <c r="J2661" s="135"/>
      <c r="K2661" s="21"/>
      <c r="L2661" s="21"/>
      <c r="M2661" s="21"/>
      <c r="N2661" s="22">
        <f t="shared" si="2"/>
        <v>46206</v>
      </c>
      <c r="O2661" s="23">
        <f>'RESOLUCIONES EPG'!$N2661-'RESOLUCIONES EPG'!$D2661</f>
        <v>3062</v>
      </c>
    </row>
    <row r="2662" ht="15.75" customHeight="1">
      <c r="A2662" s="101"/>
      <c r="B2662" s="21"/>
      <c r="C2662" s="24">
        <v>25.0</v>
      </c>
      <c r="D2662" s="22">
        <v>43145.0</v>
      </c>
      <c r="E2662" s="21" t="s">
        <v>1227</v>
      </c>
      <c r="F2662" s="22"/>
      <c r="G2662" s="21" t="s">
        <v>2253</v>
      </c>
      <c r="H2662" s="21" t="s">
        <v>90</v>
      </c>
      <c r="I2662" s="63" t="str">
        <f>HYPERLINK("\\Pc-informes\documentos informes\RESOLUCIONES\RESOLUCIONES 2018 PDF\25.PDF","..\RESOLUCIONES 2018 PDF\25.pdf")</f>
        <v>..\RESOLUCIONES 2018 PDF\25.pdf</v>
      </c>
      <c r="J2662" s="135"/>
      <c r="K2662" s="21"/>
      <c r="L2662" s="21"/>
      <c r="M2662" s="21"/>
      <c r="N2662" s="22">
        <f t="shared" si="2"/>
        <v>46206</v>
      </c>
      <c r="O2662" s="23">
        <f>'RESOLUCIONES EPG'!$N2662-'RESOLUCIONES EPG'!$D2662</f>
        <v>3061</v>
      </c>
    </row>
    <row r="2663" ht="15.75" customHeight="1">
      <c r="A2663" s="102"/>
      <c r="B2663" s="21"/>
      <c r="C2663" s="24">
        <v>26.0</v>
      </c>
      <c r="D2663" s="22">
        <v>43146.0</v>
      </c>
      <c r="E2663" s="21" t="s">
        <v>2620</v>
      </c>
      <c r="F2663" s="22"/>
      <c r="G2663" s="21" t="s">
        <v>1200</v>
      </c>
      <c r="H2663" s="21" t="s">
        <v>2621</v>
      </c>
      <c r="I2663" s="63" t="str">
        <f>HYPERLINK("\\Pc-informes\documentos informes\RESOLUCIONES\RESOLUCIONES 2018 PDF\26.PDF","..\RESOLUCIONES 2018 PDF\26.pdf")</f>
        <v>..\RESOLUCIONES 2018 PDF\26.pdf</v>
      </c>
      <c r="J2663" s="135"/>
      <c r="K2663" s="21"/>
      <c r="L2663" s="21"/>
      <c r="M2663" s="21"/>
      <c r="N2663" s="22">
        <f t="shared" si="2"/>
        <v>46206</v>
      </c>
      <c r="O2663" s="23">
        <f>'RESOLUCIONES EPG'!$N2663-'RESOLUCIONES EPG'!$D2663</f>
        <v>3060</v>
      </c>
    </row>
    <row r="2664" ht="15.75" customHeight="1">
      <c r="A2664" s="101"/>
      <c r="B2664" s="21"/>
      <c r="C2664" s="24">
        <v>27.0</v>
      </c>
      <c r="D2664" s="22">
        <v>43147.0</v>
      </c>
      <c r="E2664" s="21" t="s">
        <v>2622</v>
      </c>
      <c r="F2664" s="22"/>
      <c r="G2664" s="21" t="s">
        <v>363</v>
      </c>
      <c r="H2664" s="21"/>
      <c r="I2664" s="63" t="str">
        <f>HYPERLINK("\\Pc-informes\documentos informes\RESOLUCIONES\RESOLUCIONES 2018 PDF\27.PDF","..\RESOLUCIONES 2018 PDF\27.pdf")</f>
        <v>..\RESOLUCIONES 2018 PDF\27.pdf</v>
      </c>
      <c r="J2664" s="135"/>
      <c r="K2664" s="21"/>
      <c r="L2664" s="21"/>
      <c r="M2664" s="21"/>
      <c r="N2664" s="22">
        <f t="shared" si="2"/>
        <v>46206</v>
      </c>
      <c r="O2664" s="23">
        <f>'RESOLUCIONES EPG'!$N2664-'RESOLUCIONES EPG'!$D2664</f>
        <v>3059</v>
      </c>
    </row>
    <row r="2665" ht="15.75" customHeight="1">
      <c r="A2665" s="102"/>
      <c r="B2665" s="21" t="s">
        <v>2535</v>
      </c>
      <c r="C2665" s="24">
        <v>30.0</v>
      </c>
      <c r="D2665" s="22">
        <v>43150.0</v>
      </c>
      <c r="E2665" s="21" t="s">
        <v>1474</v>
      </c>
      <c r="F2665" s="22"/>
      <c r="G2665" s="21" t="s">
        <v>2253</v>
      </c>
      <c r="H2665" s="21" t="s">
        <v>2623</v>
      </c>
      <c r="I2665" s="63" t="str">
        <f>HYPERLINK("\\Pc-informes\documentos informes\RESOLUCIONES\RESOLUCIONES 2018 PDF\30.PDF","..\RESOLUCIONES 2018 PDF\30.pdf")</f>
        <v>..\RESOLUCIONES 2018 PDF\30.pdf</v>
      </c>
      <c r="J2665" s="135"/>
      <c r="K2665" s="21"/>
      <c r="L2665" s="21"/>
      <c r="M2665" s="21"/>
      <c r="N2665" s="22">
        <f t="shared" si="2"/>
        <v>46206</v>
      </c>
      <c r="O2665" s="23">
        <f>'RESOLUCIONES EPG'!$N2665-'RESOLUCIONES EPG'!$D2665</f>
        <v>3056</v>
      </c>
    </row>
    <row r="2666" ht="15.75" customHeight="1">
      <c r="A2666" s="101"/>
      <c r="B2666" s="21" t="s">
        <v>2535</v>
      </c>
      <c r="C2666" s="24">
        <v>29.0</v>
      </c>
      <c r="D2666" s="22">
        <v>43150.0</v>
      </c>
      <c r="E2666" s="21" t="s">
        <v>2352</v>
      </c>
      <c r="F2666" s="22"/>
      <c r="G2666" s="21" t="s">
        <v>2253</v>
      </c>
      <c r="H2666" s="21" t="s">
        <v>2624</v>
      </c>
      <c r="I2666" s="63" t="str">
        <f>HYPERLINK("\\Pc-informes\documentos informes\RESOLUCIONES\RESOLUCIONES 2018 PDF\29.PDF","..\RESOLUCIONES 2018 PDF\29.pdf")</f>
        <v>..\RESOLUCIONES 2018 PDF\29.pdf</v>
      </c>
      <c r="J2666" s="135"/>
      <c r="K2666" s="21"/>
      <c r="L2666" s="21"/>
      <c r="M2666" s="21"/>
      <c r="N2666" s="22">
        <f t="shared" si="2"/>
        <v>46206</v>
      </c>
      <c r="O2666" s="23">
        <f>'RESOLUCIONES EPG'!$N2666-'RESOLUCIONES EPG'!$D2666</f>
        <v>3056</v>
      </c>
    </row>
    <row r="2667" ht="16.5" customHeight="1">
      <c r="A2667" s="102"/>
      <c r="B2667" s="21"/>
      <c r="C2667" s="24">
        <v>31.0</v>
      </c>
      <c r="D2667" s="22">
        <v>43150.0</v>
      </c>
      <c r="E2667" s="21" t="s">
        <v>2625</v>
      </c>
      <c r="F2667" s="22"/>
      <c r="G2667" s="21" t="s">
        <v>108</v>
      </c>
      <c r="H2667" s="21"/>
      <c r="I2667" s="63" t="str">
        <f>HYPERLINK("\\Pc-informes\documentos informes\RESOLUCIONES\RESOLUCIONES 2018 PDF\31.PDF","..\RESOLUCIONES 2018 PDF\31.pdf")</f>
        <v>..\RESOLUCIONES 2018 PDF\31.pdf</v>
      </c>
      <c r="J2667" s="135"/>
      <c r="K2667" s="21"/>
      <c r="L2667" s="21"/>
      <c r="M2667" s="21"/>
      <c r="N2667" s="22">
        <f t="shared" si="2"/>
        <v>46206</v>
      </c>
      <c r="O2667" s="23">
        <f>'RESOLUCIONES EPG'!$N2667-'RESOLUCIONES EPG'!$D2667</f>
        <v>3056</v>
      </c>
    </row>
    <row r="2668" ht="16.5" customHeight="1">
      <c r="A2668" s="101"/>
      <c r="B2668" s="21"/>
      <c r="C2668" s="24">
        <v>33.0</v>
      </c>
      <c r="D2668" s="22">
        <v>43151.0</v>
      </c>
      <c r="E2668" s="21" t="s">
        <v>2075</v>
      </c>
      <c r="F2668" s="22"/>
      <c r="G2668" s="21" t="s">
        <v>1593</v>
      </c>
      <c r="H2668" s="21"/>
      <c r="I2668" s="63" t="str">
        <f>HYPERLINK("\\Pc-informes\documentos informes\RESOLUCIONES\RESOLUCIONES 2018 PDF\33.PDF","..\RESOLUCIONES 2018 PDF\33.pdf")</f>
        <v>..\RESOLUCIONES 2018 PDF\33.pdf</v>
      </c>
      <c r="J2668" s="135"/>
      <c r="K2668" s="21"/>
      <c r="L2668" s="21"/>
      <c r="M2668" s="21"/>
      <c r="N2668" s="22">
        <f t="shared" si="2"/>
        <v>46206</v>
      </c>
      <c r="O2668" s="23">
        <f>'RESOLUCIONES EPG'!$N2668-'RESOLUCIONES EPG'!$D2668</f>
        <v>3055</v>
      </c>
    </row>
    <row r="2669" ht="15.75" customHeight="1">
      <c r="A2669" s="102"/>
      <c r="B2669" s="21"/>
      <c r="C2669" s="24">
        <v>32.0</v>
      </c>
      <c r="D2669" s="22">
        <v>43151.0</v>
      </c>
      <c r="E2669" s="21" t="s">
        <v>1727</v>
      </c>
      <c r="F2669" s="22"/>
      <c r="G2669" s="21" t="s">
        <v>50</v>
      </c>
      <c r="H2669" s="21"/>
      <c r="I2669" s="63" t="s">
        <v>2626</v>
      </c>
      <c r="J2669" s="135"/>
      <c r="K2669" s="21"/>
      <c r="L2669" s="21"/>
      <c r="M2669" s="21"/>
      <c r="N2669" s="22">
        <f t="shared" si="2"/>
        <v>46206</v>
      </c>
      <c r="O2669" s="23">
        <f>'RESOLUCIONES EPG'!$N2669-'RESOLUCIONES EPG'!$D2669</f>
        <v>3055</v>
      </c>
    </row>
    <row r="2670" ht="15.75" customHeight="1">
      <c r="A2670" s="102"/>
      <c r="B2670" s="21"/>
      <c r="C2670" s="24" t="s">
        <v>2627</v>
      </c>
      <c r="D2670" s="22">
        <v>43151.0</v>
      </c>
      <c r="E2670" s="21" t="s">
        <v>2628</v>
      </c>
      <c r="F2670" s="22"/>
      <c r="G2670" s="21"/>
      <c r="H2670" s="21"/>
      <c r="I2670" s="63"/>
      <c r="J2670" s="135"/>
      <c r="K2670" s="21"/>
      <c r="L2670" s="21"/>
      <c r="M2670" s="21"/>
      <c r="N2670" s="22">
        <f t="shared" si="2"/>
        <v>46206</v>
      </c>
      <c r="O2670" s="23">
        <f>'RESOLUCIONES EPG'!$N2670-'RESOLUCIONES EPG'!$D2670</f>
        <v>3055</v>
      </c>
    </row>
    <row r="2671" ht="15.75" customHeight="1">
      <c r="A2671" s="101"/>
      <c r="B2671" s="21"/>
      <c r="C2671" s="24">
        <v>34.0</v>
      </c>
      <c r="D2671" s="22">
        <v>43153.0</v>
      </c>
      <c r="E2671" s="21" t="s">
        <v>2629</v>
      </c>
      <c r="F2671" s="22"/>
      <c r="G2671" s="21" t="s">
        <v>994</v>
      </c>
      <c r="H2671" s="21" t="s">
        <v>2630</v>
      </c>
      <c r="I2671" s="63" t="str">
        <f>HYPERLINK("\\Pc-informes\documentos informes\RESOLUCIONES\RESOLUCIONES 2018 PDF\34.PDF","..\RESOLUCIONES 2018 PDF\34.pdf")</f>
        <v>..\RESOLUCIONES 2018 PDF\34.pdf</v>
      </c>
      <c r="J2671" s="135"/>
      <c r="K2671" s="21"/>
      <c r="L2671" s="21"/>
      <c r="M2671" s="21"/>
      <c r="N2671" s="22">
        <f t="shared" si="2"/>
        <v>46206</v>
      </c>
      <c r="O2671" s="23">
        <f>'RESOLUCIONES EPG'!$N2671-'RESOLUCIONES EPG'!$D2671</f>
        <v>3053</v>
      </c>
    </row>
    <row r="2672" ht="16.5" customHeight="1">
      <c r="A2672" s="101"/>
      <c r="B2672" s="21"/>
      <c r="C2672" s="24">
        <v>37.0</v>
      </c>
      <c r="D2672" s="22">
        <v>43157.0</v>
      </c>
      <c r="E2672" s="21" t="s">
        <v>2631</v>
      </c>
      <c r="F2672" s="22"/>
      <c r="G2672" s="21" t="s">
        <v>18</v>
      </c>
      <c r="H2672" s="21" t="s">
        <v>2632</v>
      </c>
      <c r="I2672" s="63" t="str">
        <f>HYPERLINK("\\Pc-informes\documentos informes\RESOLUCIONES\RESOLUCIONES 2018 PDF\37.PDF","..\RESOLUCIONES 2018 PDF\37.pdf")</f>
        <v>..\RESOLUCIONES 2018 PDF\37.pdf</v>
      </c>
      <c r="J2672" s="135"/>
      <c r="K2672" s="21"/>
      <c r="L2672" s="21"/>
      <c r="M2672" s="21"/>
      <c r="N2672" s="22">
        <f t="shared" si="2"/>
        <v>46206</v>
      </c>
      <c r="O2672" s="23">
        <f>'RESOLUCIONES EPG'!$N2672-'RESOLUCIONES EPG'!$D2672</f>
        <v>3049</v>
      </c>
    </row>
    <row r="2673" ht="15.75" customHeight="1">
      <c r="A2673" s="58"/>
      <c r="B2673" s="21"/>
      <c r="C2673" s="24">
        <v>48.0</v>
      </c>
      <c r="D2673" s="22">
        <v>43158.0</v>
      </c>
      <c r="E2673" s="21" t="s">
        <v>988</v>
      </c>
      <c r="F2673" s="22"/>
      <c r="G2673" s="21" t="s">
        <v>1593</v>
      </c>
      <c r="H2673" s="21"/>
      <c r="I2673" s="63" t="s">
        <v>2633</v>
      </c>
      <c r="J2673" s="135"/>
      <c r="K2673" s="21"/>
      <c r="L2673" s="21"/>
      <c r="M2673" s="21"/>
      <c r="N2673" s="22">
        <f t="shared" si="2"/>
        <v>46206</v>
      </c>
      <c r="O2673" s="23">
        <f>'RESOLUCIONES EPG'!$N2673-'RESOLUCIONES EPG'!$D2673</f>
        <v>3048</v>
      </c>
    </row>
    <row r="2674" ht="16.5" customHeight="1">
      <c r="A2674" s="102"/>
      <c r="B2674" s="21"/>
      <c r="C2674" s="24">
        <v>52.0</v>
      </c>
      <c r="D2674" s="22">
        <v>43159.0</v>
      </c>
      <c r="E2674" s="21" t="s">
        <v>2634</v>
      </c>
      <c r="F2674" s="22"/>
      <c r="G2674" s="21" t="s">
        <v>1410</v>
      </c>
      <c r="H2674" s="21"/>
      <c r="I2674" s="63" t="str">
        <f>HYPERLINK("\\Pc-informes\documentos informes\RESOLUCIONES\RESOLUCIONES 2018 PDF\52.PDF","..\RESOLUCIONES 2018 PDF\52.pdf")</f>
        <v>..\RESOLUCIONES 2018 PDF\52.pdf</v>
      </c>
      <c r="J2674" s="135"/>
      <c r="K2674" s="21"/>
      <c r="L2674" s="21"/>
      <c r="M2674" s="21"/>
      <c r="N2674" s="22">
        <f t="shared" si="2"/>
        <v>46206</v>
      </c>
      <c r="O2674" s="23">
        <f>'RESOLUCIONES EPG'!$N2674-'RESOLUCIONES EPG'!$D2674</f>
        <v>3047</v>
      </c>
    </row>
    <row r="2675" ht="16.5" customHeight="1">
      <c r="A2675" s="103"/>
      <c r="B2675" s="21" t="s">
        <v>2535</v>
      </c>
      <c r="C2675" s="24">
        <v>54.0</v>
      </c>
      <c r="D2675" s="22">
        <v>43160.0</v>
      </c>
      <c r="E2675" s="21" t="s">
        <v>2452</v>
      </c>
      <c r="F2675" s="22"/>
      <c r="G2675" s="21" t="s">
        <v>1313</v>
      </c>
      <c r="H2675" s="21" t="s">
        <v>2635</v>
      </c>
      <c r="I2675" s="63" t="str">
        <f>HYPERLINK("\\Pc-informes\documentos informes\RESOLUCIONES\RESOLUCIONES 2018 PDF\54.PDF","..\RESOLUCIONES 2018 PDF\54.pdf")</f>
        <v>..\RESOLUCIONES 2018 PDF\54.pdf</v>
      </c>
      <c r="J2675" s="135"/>
      <c r="K2675" s="21"/>
      <c r="L2675" s="21"/>
      <c r="M2675" s="21"/>
      <c r="N2675" s="22">
        <f t="shared" si="2"/>
        <v>46206</v>
      </c>
      <c r="O2675" s="23">
        <f>'RESOLUCIONES EPG'!$N2675-'RESOLUCIONES EPG'!$D2675</f>
        <v>3046</v>
      </c>
    </row>
    <row r="2676" ht="16.5" customHeight="1">
      <c r="A2676" s="58"/>
      <c r="B2676" s="21" t="s">
        <v>2636</v>
      </c>
      <c r="C2676" s="24">
        <v>56.0</v>
      </c>
      <c r="D2676" s="22">
        <v>43160.0</v>
      </c>
      <c r="E2676" s="21" t="s">
        <v>1407</v>
      </c>
      <c r="F2676" s="22"/>
      <c r="G2676" s="21" t="s">
        <v>994</v>
      </c>
      <c r="H2676" s="21" t="s">
        <v>2637</v>
      </c>
      <c r="I2676" s="63" t="str">
        <f>HYPERLINK("\\Pc-informes\documentos informes\RESOLUCIONES\RESOLUCIONES 2018 PDF\56.PDF","..\RESOLUCIONES 2018 PDF\56.pdf")</f>
        <v>..\RESOLUCIONES 2018 PDF\56.pdf</v>
      </c>
      <c r="J2676" s="135"/>
      <c r="K2676" s="21"/>
      <c r="L2676" s="21"/>
      <c r="M2676" s="21"/>
      <c r="N2676" s="22">
        <f t="shared" si="2"/>
        <v>46206</v>
      </c>
      <c r="O2676" s="23">
        <f>'RESOLUCIONES EPG'!$N2676-'RESOLUCIONES EPG'!$D2676</f>
        <v>3046</v>
      </c>
    </row>
    <row r="2677" ht="16.5" customHeight="1">
      <c r="A2677" s="101"/>
      <c r="B2677" s="21" t="s">
        <v>2535</v>
      </c>
      <c r="C2677" s="24">
        <v>53.0</v>
      </c>
      <c r="D2677" s="22">
        <v>43160.0</v>
      </c>
      <c r="E2677" s="21" t="s">
        <v>2638</v>
      </c>
      <c r="F2677" s="22"/>
      <c r="G2677" s="21" t="s">
        <v>1313</v>
      </c>
      <c r="H2677" s="21" t="s">
        <v>2635</v>
      </c>
      <c r="I2677" s="63" t="s">
        <v>2639</v>
      </c>
      <c r="J2677" s="135"/>
      <c r="K2677" s="21"/>
      <c r="L2677" s="21"/>
      <c r="M2677" s="21"/>
      <c r="N2677" s="22">
        <f t="shared" si="2"/>
        <v>46206</v>
      </c>
      <c r="O2677" s="23">
        <f>'RESOLUCIONES EPG'!$N2677-'RESOLUCIONES EPG'!$D2677</f>
        <v>3046</v>
      </c>
    </row>
    <row r="2678" ht="15.75" customHeight="1">
      <c r="A2678" s="58"/>
      <c r="B2678" s="21" t="s">
        <v>2535</v>
      </c>
      <c r="C2678" s="24">
        <v>55.0</v>
      </c>
      <c r="D2678" s="22">
        <v>43160.0</v>
      </c>
      <c r="E2678" s="21" t="s">
        <v>2554</v>
      </c>
      <c r="F2678" s="22"/>
      <c r="G2678" s="21" t="s">
        <v>1313</v>
      </c>
      <c r="H2678" s="21" t="s">
        <v>2635</v>
      </c>
      <c r="I2678" s="63" t="str">
        <f>HYPERLINK("\\Pc-informes\documentos informes\RESOLUCIONES\RESOLUCIONES 2018 PDF\55.PDF","..\RESOLUCIONES 2018 PDF\55.pdf")</f>
        <v>..\RESOLUCIONES 2018 PDF\55.pdf</v>
      </c>
      <c r="J2678" s="135"/>
      <c r="K2678" s="21"/>
      <c r="L2678" s="21"/>
      <c r="M2678" s="21"/>
      <c r="N2678" s="22">
        <f t="shared" si="2"/>
        <v>46206</v>
      </c>
      <c r="O2678" s="23">
        <f>'RESOLUCIONES EPG'!$N2678-'RESOLUCIONES EPG'!$D2678</f>
        <v>3046</v>
      </c>
    </row>
    <row r="2679" ht="15.75" customHeight="1">
      <c r="A2679" s="102"/>
      <c r="B2679" s="21">
        <v>1321.0</v>
      </c>
      <c r="C2679" s="24">
        <v>60.0</v>
      </c>
      <c r="D2679" s="22">
        <v>43161.0</v>
      </c>
      <c r="E2679" s="21" t="s">
        <v>2267</v>
      </c>
      <c r="F2679" s="22"/>
      <c r="G2679" s="21" t="s">
        <v>994</v>
      </c>
      <c r="H2679" s="21" t="s">
        <v>2008</v>
      </c>
      <c r="I2679" s="63" t="str">
        <f>HYPERLINK("\\Pc-informes\documentos informes\RESOLUCIONES\RESOLUCIONES 2018 PDF\60.PDF","..\RESOLUCIONES 2018 PDF\60.pdf")</f>
        <v>..\RESOLUCIONES 2018 PDF\60.pdf</v>
      </c>
      <c r="J2679" s="135"/>
      <c r="K2679" s="21"/>
      <c r="L2679" s="21"/>
      <c r="M2679" s="21"/>
      <c r="N2679" s="22">
        <f t="shared" si="2"/>
        <v>46206</v>
      </c>
      <c r="O2679" s="23">
        <f>'RESOLUCIONES EPG'!$N2679-'RESOLUCIONES EPG'!$D2679</f>
        <v>3045</v>
      </c>
    </row>
    <row r="2680" ht="15.75" customHeight="1">
      <c r="A2680" s="58"/>
      <c r="B2680" s="21"/>
      <c r="C2680" s="24">
        <v>57.0</v>
      </c>
      <c r="D2680" s="22">
        <v>43161.0</v>
      </c>
      <c r="E2680" s="21" t="s">
        <v>2640</v>
      </c>
      <c r="F2680" s="22"/>
      <c r="G2680" s="21" t="s">
        <v>994</v>
      </c>
      <c r="H2680" s="21" t="s">
        <v>2630</v>
      </c>
      <c r="I2680" s="63" t="str">
        <f>HYPERLINK("\\Pc-informes\documentos informes\RESOLUCIONES\RESOLUCIONES 2018 PDF\57.PDF","..\RESOLUCIONES 2018 PDF\57.pdf")</f>
        <v>..\RESOLUCIONES 2018 PDF\57.pdf</v>
      </c>
      <c r="J2680" s="135"/>
      <c r="K2680" s="21"/>
      <c r="L2680" s="21"/>
      <c r="M2680" s="21"/>
      <c r="N2680" s="22">
        <f t="shared" si="2"/>
        <v>46206</v>
      </c>
      <c r="O2680" s="23">
        <f>'RESOLUCIONES EPG'!$N2680-'RESOLUCIONES EPG'!$D2680</f>
        <v>3045</v>
      </c>
    </row>
    <row r="2681" ht="15.75" customHeight="1">
      <c r="A2681" s="102"/>
      <c r="B2681" s="21"/>
      <c r="C2681" s="24">
        <v>62.0</v>
      </c>
      <c r="D2681" s="22">
        <v>43161.0</v>
      </c>
      <c r="E2681" s="21" t="s">
        <v>2641</v>
      </c>
      <c r="F2681" s="22"/>
      <c r="G2681" s="21" t="s">
        <v>994</v>
      </c>
      <c r="H2681" s="21" t="s">
        <v>2008</v>
      </c>
      <c r="I2681" s="63" t="str">
        <f>HYPERLINK("\\Pc-informes\documentos informes\RESOLUCIONES\RESOLUCIONES 2018 PDF\62.PDF","..\RESOLUCIONES 2018 PDF\62.pdf")</f>
        <v>..\RESOLUCIONES 2018 PDF\62.pdf</v>
      </c>
      <c r="J2681" s="135"/>
      <c r="K2681" s="21"/>
      <c r="L2681" s="21"/>
      <c r="M2681" s="21"/>
      <c r="N2681" s="22">
        <f t="shared" si="2"/>
        <v>46206</v>
      </c>
      <c r="O2681" s="23">
        <f>'RESOLUCIONES EPG'!$N2681-'RESOLUCIONES EPG'!$D2681</f>
        <v>3045</v>
      </c>
    </row>
    <row r="2682" ht="15.75" customHeight="1">
      <c r="A2682" s="101"/>
      <c r="B2682" s="21"/>
      <c r="C2682" s="24">
        <v>59.0</v>
      </c>
      <c r="D2682" s="22">
        <v>43161.0</v>
      </c>
      <c r="E2682" s="21" t="s">
        <v>2642</v>
      </c>
      <c r="F2682" s="22"/>
      <c r="G2682" s="21" t="s">
        <v>994</v>
      </c>
      <c r="H2682" s="21" t="s">
        <v>2643</v>
      </c>
      <c r="I2682" s="63" t="str">
        <f>HYPERLINK("\\Pc-informes\documentos informes\RESOLUCIONES\RESOLUCIONES 2018 PDF\59.PDF","..\RESOLUCIONES 2018 PDF\59.pdf")</f>
        <v>..\RESOLUCIONES 2018 PDF\59.pdf</v>
      </c>
      <c r="J2682" s="135"/>
      <c r="K2682" s="21"/>
      <c r="L2682" s="21"/>
      <c r="M2682" s="21"/>
      <c r="N2682" s="22">
        <f t="shared" si="2"/>
        <v>46206</v>
      </c>
      <c r="O2682" s="23">
        <f>'RESOLUCIONES EPG'!$N2682-'RESOLUCIONES EPG'!$D2682</f>
        <v>3045</v>
      </c>
    </row>
    <row r="2683" ht="16.5" customHeight="1">
      <c r="A2683" s="102"/>
      <c r="B2683" s="21"/>
      <c r="C2683" s="24">
        <v>61.0</v>
      </c>
      <c r="D2683" s="22">
        <v>43161.0</v>
      </c>
      <c r="E2683" s="21" t="s">
        <v>2346</v>
      </c>
      <c r="F2683" s="22"/>
      <c r="G2683" s="21" t="s">
        <v>363</v>
      </c>
      <c r="H2683" s="21"/>
      <c r="I2683" s="63" t="str">
        <f>HYPERLINK("\\Pc-informes\documentos informes\RESOLUCIONES\RESOLUCIONES 2018 PDF\61.PDF","..\RESOLUCIONES 2018 PDF\61.pdf")</f>
        <v>..\RESOLUCIONES 2018 PDF\61.pdf</v>
      </c>
      <c r="J2683" s="135"/>
      <c r="K2683" s="21"/>
      <c r="L2683" s="21"/>
      <c r="M2683" s="21"/>
      <c r="N2683" s="22">
        <f t="shared" si="2"/>
        <v>46206</v>
      </c>
      <c r="O2683" s="23">
        <f>'RESOLUCIONES EPG'!$N2683-'RESOLUCIONES EPG'!$D2683</f>
        <v>3045</v>
      </c>
    </row>
    <row r="2684" ht="16.5" customHeight="1">
      <c r="A2684" s="58"/>
      <c r="B2684" s="21"/>
      <c r="C2684" s="24">
        <v>65.0</v>
      </c>
      <c r="D2684" s="22">
        <v>43161.0</v>
      </c>
      <c r="E2684" s="21" t="s">
        <v>2644</v>
      </c>
      <c r="F2684" s="22"/>
      <c r="G2684" s="21" t="s">
        <v>994</v>
      </c>
      <c r="H2684" s="21" t="s">
        <v>2645</v>
      </c>
      <c r="I2684" s="63" t="str">
        <f>HYPERLINK("\\Pc-informes\documentos informes\RESOLUCIONES\RESOLUCIONES 2018 PDF\65.PDF","..\RESOLUCIONES 2018 PDF\65.pdf")</f>
        <v>..\RESOLUCIONES 2018 PDF\65.pdf</v>
      </c>
      <c r="J2684" s="135"/>
      <c r="K2684" s="21"/>
      <c r="L2684" s="21"/>
      <c r="M2684" s="21"/>
      <c r="N2684" s="22">
        <f t="shared" si="2"/>
        <v>46206</v>
      </c>
      <c r="O2684" s="23">
        <f>'RESOLUCIONES EPG'!$N2684-'RESOLUCIONES EPG'!$D2684</f>
        <v>3045</v>
      </c>
    </row>
    <row r="2685" ht="16.5" customHeight="1">
      <c r="A2685" s="101"/>
      <c r="B2685" s="21"/>
      <c r="C2685" s="24">
        <v>68.0</v>
      </c>
      <c r="D2685" s="22">
        <v>43161.0</v>
      </c>
      <c r="E2685" s="21" t="s">
        <v>376</v>
      </c>
      <c r="F2685" s="22"/>
      <c r="G2685" s="21" t="s">
        <v>2253</v>
      </c>
      <c r="H2685" s="21" t="s">
        <v>2646</v>
      </c>
      <c r="I2685" s="63" t="str">
        <f>HYPERLINK("\\Pc-informes\documentos informes\RESOLUCIONES\RESOLUCIONES 2018 PDF\68.PDF","..\RESOLUCIONES 2018 PDF\68.pdf")</f>
        <v>..\RESOLUCIONES 2018 PDF\68.pdf</v>
      </c>
      <c r="J2685" s="135"/>
      <c r="K2685" s="21"/>
      <c r="L2685" s="21"/>
      <c r="M2685" s="21"/>
      <c r="N2685" s="22">
        <f t="shared" si="2"/>
        <v>46206</v>
      </c>
      <c r="O2685" s="23">
        <f>'RESOLUCIONES EPG'!$N2685-'RESOLUCIONES EPG'!$D2685</f>
        <v>3045</v>
      </c>
    </row>
    <row r="2686" ht="15.75" customHeight="1">
      <c r="A2686" s="101"/>
      <c r="B2686" s="21"/>
      <c r="C2686" s="24">
        <v>63.0</v>
      </c>
      <c r="D2686" s="22">
        <v>43161.0</v>
      </c>
      <c r="E2686" s="21" t="s">
        <v>2647</v>
      </c>
      <c r="F2686" s="22"/>
      <c r="G2686" s="21" t="s">
        <v>994</v>
      </c>
      <c r="H2686" s="21" t="s">
        <v>2008</v>
      </c>
      <c r="I2686" s="63" t="str">
        <f>HYPERLINK("\\Pc-informes\documentos informes\RESOLUCIONES\RESOLUCIONES 2018 PDF\63.PDF","..\RESOLUCIONES 2018 PDF\63.pdf")</f>
        <v>..\RESOLUCIONES 2018 PDF\63.pdf</v>
      </c>
      <c r="J2686" s="135"/>
      <c r="K2686" s="21"/>
      <c r="L2686" s="21"/>
      <c r="M2686" s="21"/>
      <c r="N2686" s="22">
        <f t="shared" si="2"/>
        <v>46206</v>
      </c>
      <c r="O2686" s="23">
        <f>'RESOLUCIONES EPG'!$N2686-'RESOLUCIONES EPG'!$D2686</f>
        <v>3045</v>
      </c>
    </row>
    <row r="2687" ht="16.5" customHeight="1">
      <c r="A2687" s="102"/>
      <c r="B2687" s="21"/>
      <c r="C2687" s="24">
        <v>64.0</v>
      </c>
      <c r="D2687" s="22">
        <v>43161.0</v>
      </c>
      <c r="E2687" s="21" t="s">
        <v>2648</v>
      </c>
      <c r="F2687" s="22"/>
      <c r="G2687" s="21" t="s">
        <v>994</v>
      </c>
      <c r="H2687" s="21" t="s">
        <v>2649</v>
      </c>
      <c r="I2687" s="63" t="str">
        <f>HYPERLINK("\\Pc-informes\documentos informes\RESOLUCIONES\RESOLUCIONES 2018 PDF\64.PDF","..\RESOLUCIONES 2018 PDF\64.pdf")</f>
        <v>..\RESOLUCIONES 2018 PDF\64.pdf</v>
      </c>
      <c r="J2687" s="135"/>
      <c r="K2687" s="21"/>
      <c r="L2687" s="21"/>
      <c r="M2687" s="21"/>
      <c r="N2687" s="22">
        <f t="shared" si="2"/>
        <v>46206</v>
      </c>
      <c r="O2687" s="23">
        <f>'RESOLUCIONES EPG'!$N2687-'RESOLUCIONES EPG'!$D2687</f>
        <v>3045</v>
      </c>
    </row>
    <row r="2688" ht="16.5" customHeight="1">
      <c r="A2688" s="101"/>
      <c r="B2688" s="21"/>
      <c r="C2688" s="24">
        <v>67.0</v>
      </c>
      <c r="D2688" s="22">
        <v>43161.0</v>
      </c>
      <c r="E2688" s="21" t="s">
        <v>2650</v>
      </c>
      <c r="F2688" s="22"/>
      <c r="G2688" s="21" t="s">
        <v>994</v>
      </c>
      <c r="H2688" s="21" t="s">
        <v>2008</v>
      </c>
      <c r="I2688" s="63" t="str">
        <f>HYPERLINK("\\Pc-informes\documentos informes\RESOLUCIONES\RESOLUCIONES 2018 PDF\67.PDF","..\RESOLUCIONES 2018 PDF\67.pdf")</f>
        <v>..\RESOLUCIONES 2018 PDF\67.pdf</v>
      </c>
      <c r="J2688" s="135"/>
      <c r="K2688" s="21"/>
      <c r="L2688" s="21"/>
      <c r="M2688" s="21"/>
      <c r="N2688" s="22">
        <f t="shared" si="2"/>
        <v>46206</v>
      </c>
      <c r="O2688" s="23">
        <f>'RESOLUCIONES EPG'!$N2688-'RESOLUCIONES EPG'!$D2688</f>
        <v>3045</v>
      </c>
    </row>
    <row r="2689" ht="15.75" customHeight="1">
      <c r="A2689" s="58"/>
      <c r="B2689" s="21"/>
      <c r="C2689" s="24">
        <v>66.0</v>
      </c>
      <c r="D2689" s="22">
        <v>43161.0</v>
      </c>
      <c r="E2689" s="21" t="s">
        <v>2651</v>
      </c>
      <c r="F2689" s="22"/>
      <c r="G2689" s="21" t="s">
        <v>1410</v>
      </c>
      <c r="H2689" s="21" t="s">
        <v>2652</v>
      </c>
      <c r="I2689" s="63" t="str">
        <f>HYPERLINK("\\Pc-informes\documentos informes\RESOLUCIONES\RESOLUCIONES 2018 PDF\66.PDF","..\RESOLUCIONES 2018 PDF\66.pdf")</f>
        <v>..\RESOLUCIONES 2018 PDF\66.pdf</v>
      </c>
      <c r="J2689" s="135"/>
      <c r="K2689" s="21"/>
      <c r="L2689" s="21"/>
      <c r="M2689" s="21"/>
      <c r="N2689" s="22">
        <f t="shared" si="2"/>
        <v>46206</v>
      </c>
      <c r="O2689" s="23">
        <f>'RESOLUCIONES EPG'!$N2689-'RESOLUCIONES EPG'!$D2689</f>
        <v>3045</v>
      </c>
    </row>
    <row r="2690" ht="16.5" customHeight="1">
      <c r="A2690" s="101"/>
      <c r="B2690" s="21"/>
      <c r="C2690" s="24">
        <v>58.0</v>
      </c>
      <c r="D2690" s="22">
        <v>43161.0</v>
      </c>
      <c r="E2690" s="21" t="s">
        <v>2653</v>
      </c>
      <c r="F2690" s="22"/>
      <c r="G2690" s="21" t="s">
        <v>1410</v>
      </c>
      <c r="H2690" s="21" t="s">
        <v>2649</v>
      </c>
      <c r="I2690" s="63" t="str">
        <f>HYPERLINK("\\Pc-informes\documentos informes\RESOLUCIONES\RESOLUCIONES 2018 PDF\58.PDF","..\RESOLUCIONES 2018 PDF\58.pdf")</f>
        <v>..\RESOLUCIONES 2018 PDF\58.pdf</v>
      </c>
      <c r="J2690" s="135"/>
      <c r="K2690" s="21"/>
      <c r="L2690" s="21"/>
      <c r="M2690" s="21"/>
      <c r="N2690" s="22">
        <f t="shared" si="2"/>
        <v>46206</v>
      </c>
      <c r="O2690" s="23">
        <f>'RESOLUCIONES EPG'!$N2690-'RESOLUCIONES EPG'!$D2690</f>
        <v>3045</v>
      </c>
    </row>
    <row r="2691" ht="16.5" customHeight="1">
      <c r="A2691" s="58"/>
      <c r="B2691" s="21"/>
      <c r="C2691" s="24">
        <v>78.0</v>
      </c>
      <c r="D2691" s="22">
        <v>43164.0</v>
      </c>
      <c r="E2691" s="21" t="s">
        <v>2350</v>
      </c>
      <c r="F2691" s="22"/>
      <c r="G2691" s="21" t="s">
        <v>131</v>
      </c>
      <c r="H2691" s="21"/>
      <c r="I2691" s="63" t="str">
        <f>HYPERLINK("\\Pc-informes\documentos informes\RESOLUCIONES\RESOLUCIONES 2018 PDF\78.PDF","..\RESOLUCIONES 2018 PDF\78.pdf")</f>
        <v>..\RESOLUCIONES 2018 PDF\78.pdf</v>
      </c>
      <c r="J2691" s="135"/>
      <c r="K2691" s="21"/>
      <c r="L2691" s="21"/>
      <c r="M2691" s="21"/>
      <c r="N2691" s="22">
        <f t="shared" si="2"/>
        <v>46206</v>
      </c>
      <c r="O2691" s="23">
        <f>'RESOLUCIONES EPG'!$N2691-'RESOLUCIONES EPG'!$D2691</f>
        <v>3042</v>
      </c>
    </row>
    <row r="2692" ht="16.5" customHeight="1">
      <c r="A2692" s="100"/>
      <c r="B2692" s="21"/>
      <c r="C2692" s="24">
        <v>77.0</v>
      </c>
      <c r="D2692" s="22">
        <v>43164.0</v>
      </c>
      <c r="E2692" s="21" t="s">
        <v>2306</v>
      </c>
      <c r="F2692" s="22"/>
      <c r="G2692" s="21" t="s">
        <v>363</v>
      </c>
      <c r="H2692" s="21"/>
      <c r="I2692" s="63" t="str">
        <f>HYPERLINK("\\Pc-informes\documentos informes\RESOLUCIONES\RESOLUCIONES 2018 PDF\77.PDF","..\RESOLUCIONES 2018 PDF\77.pdf")</f>
        <v>..\RESOLUCIONES 2018 PDF\77.pdf</v>
      </c>
      <c r="J2692" s="135"/>
      <c r="K2692" s="21"/>
      <c r="L2692" s="21"/>
      <c r="M2692" s="21"/>
      <c r="N2692" s="22">
        <f t="shared" si="2"/>
        <v>46206</v>
      </c>
      <c r="O2692" s="23">
        <f>'RESOLUCIONES EPG'!$N2692-'RESOLUCIONES EPG'!$D2692</f>
        <v>3042</v>
      </c>
    </row>
    <row r="2693" ht="16.5" customHeight="1">
      <c r="A2693" s="101"/>
      <c r="B2693" s="21"/>
      <c r="C2693" s="24">
        <v>86.0</v>
      </c>
      <c r="D2693" s="22">
        <v>43164.0</v>
      </c>
      <c r="E2693" s="21" t="s">
        <v>2515</v>
      </c>
      <c r="F2693" s="22"/>
      <c r="G2693" s="21" t="s">
        <v>131</v>
      </c>
      <c r="H2693" s="21"/>
      <c r="I2693" s="63" t="str">
        <f>HYPERLINK("\\Pc-informes\documentos informes\RESOLUCIONES\RESOLUCIONES 2018 PDF\86.PDF","..\RESOLUCIONES 2018 PDF\86.pdf")</f>
        <v>..\RESOLUCIONES 2018 PDF\86.pdf</v>
      </c>
      <c r="J2693" s="135"/>
      <c r="K2693" s="21"/>
      <c r="L2693" s="21"/>
      <c r="M2693" s="21"/>
      <c r="N2693" s="22">
        <f t="shared" si="2"/>
        <v>46206</v>
      </c>
      <c r="O2693" s="23">
        <f>'RESOLUCIONES EPG'!$N2693-'RESOLUCIONES EPG'!$D2693</f>
        <v>3042</v>
      </c>
    </row>
    <row r="2694" ht="16.5" customHeight="1">
      <c r="A2694" s="58"/>
      <c r="B2694" s="21"/>
      <c r="C2694" s="24">
        <v>90.0</v>
      </c>
      <c r="D2694" s="22">
        <v>43164.0</v>
      </c>
      <c r="E2694" s="21" t="s">
        <v>2654</v>
      </c>
      <c r="F2694" s="22"/>
      <c r="G2694" s="21" t="s">
        <v>131</v>
      </c>
      <c r="H2694" s="21"/>
      <c r="I2694" s="63" t="str">
        <f>HYPERLINK("\\Pc-informes\documentos informes\RESOLUCIONES\RESOLUCIONES 2018 PDF\90.PDF","..\RESOLUCIONES 2018 PDF\90.pdf")</f>
        <v>..\RESOLUCIONES 2018 PDF\90.pdf</v>
      </c>
      <c r="J2694" s="135"/>
      <c r="K2694" s="21"/>
      <c r="L2694" s="21"/>
      <c r="M2694" s="21"/>
      <c r="N2694" s="22">
        <f t="shared" si="2"/>
        <v>46206</v>
      </c>
      <c r="O2694" s="23">
        <f>'RESOLUCIONES EPG'!$N2694-'RESOLUCIONES EPG'!$D2694</f>
        <v>3042</v>
      </c>
    </row>
    <row r="2695" ht="15.75" customHeight="1">
      <c r="A2695" s="58"/>
      <c r="B2695" s="21"/>
      <c r="C2695" s="24">
        <v>72.0</v>
      </c>
      <c r="D2695" s="22">
        <v>43164.0</v>
      </c>
      <c r="E2695" s="21" t="s">
        <v>1394</v>
      </c>
      <c r="F2695" s="22"/>
      <c r="G2695" s="21" t="s">
        <v>363</v>
      </c>
      <c r="H2695" s="21"/>
      <c r="I2695" s="63" t="str">
        <f>HYPERLINK("\\Pc-informes\documentos informes\RESOLUCIONES\RESOLUCIONES 2018 PDF\72.PDF","..\RESOLUCIONES 2018 PDF\72.pdf")</f>
        <v>..\RESOLUCIONES 2018 PDF\72.pdf</v>
      </c>
      <c r="J2695" s="135"/>
      <c r="K2695" s="21"/>
      <c r="L2695" s="21"/>
      <c r="M2695" s="21"/>
      <c r="N2695" s="22">
        <f t="shared" si="2"/>
        <v>46206</v>
      </c>
      <c r="O2695" s="23">
        <f>'RESOLUCIONES EPG'!$N2695-'RESOLUCIONES EPG'!$D2695</f>
        <v>3042</v>
      </c>
    </row>
    <row r="2696" ht="15.75" customHeight="1">
      <c r="A2696" s="103"/>
      <c r="B2696" s="21"/>
      <c r="C2696" s="24">
        <v>70.0</v>
      </c>
      <c r="D2696" s="22">
        <v>43164.0</v>
      </c>
      <c r="E2696" s="21" t="s">
        <v>294</v>
      </c>
      <c r="F2696" s="22"/>
      <c r="G2696" s="21" t="s">
        <v>363</v>
      </c>
      <c r="H2696" s="21"/>
      <c r="I2696" s="63" t="str">
        <f>HYPERLINK("\\Pc-informes\documentos informes\RESOLUCIONES\RESOLUCIONES 2018 PDF\70.PDF","..\RESOLUCIONES 2018 PDF\70.pdf")</f>
        <v>..\RESOLUCIONES 2018 PDF\70.pdf</v>
      </c>
      <c r="J2696" s="135"/>
      <c r="K2696" s="21"/>
      <c r="L2696" s="21"/>
      <c r="M2696" s="21"/>
      <c r="N2696" s="22">
        <f t="shared" si="2"/>
        <v>46206</v>
      </c>
      <c r="O2696" s="23">
        <f>'RESOLUCIONES EPG'!$N2696-'RESOLUCIONES EPG'!$D2696</f>
        <v>3042</v>
      </c>
    </row>
    <row r="2697" ht="16.5" customHeight="1">
      <c r="A2697" s="103"/>
      <c r="B2697" s="21"/>
      <c r="C2697" s="24">
        <v>69.0</v>
      </c>
      <c r="D2697" s="22">
        <v>43164.0</v>
      </c>
      <c r="E2697" s="21" t="s">
        <v>2599</v>
      </c>
      <c r="F2697" s="22"/>
      <c r="G2697" s="21" t="s">
        <v>363</v>
      </c>
      <c r="H2697" s="21"/>
      <c r="I2697" s="63" t="str">
        <f>HYPERLINK("\\Pc-informes\documentos informes\RESOLUCIONES\RESOLUCIONES 2018 PDF\69.PDF","..\RESOLUCIONES 2018 PDF\69.pdf")</f>
        <v>..\RESOLUCIONES 2018 PDF\69.pdf</v>
      </c>
      <c r="J2697" s="135"/>
      <c r="K2697" s="21"/>
      <c r="L2697" s="21"/>
      <c r="M2697" s="21"/>
      <c r="N2697" s="22">
        <f t="shared" si="2"/>
        <v>46206</v>
      </c>
      <c r="O2697" s="23">
        <f>'RESOLUCIONES EPG'!$N2697-'RESOLUCIONES EPG'!$D2697</f>
        <v>3042</v>
      </c>
    </row>
    <row r="2698" ht="15.75" customHeight="1">
      <c r="A2698" s="58"/>
      <c r="B2698" s="21"/>
      <c r="C2698" s="24">
        <v>92.0</v>
      </c>
      <c r="D2698" s="22">
        <v>43164.0</v>
      </c>
      <c r="E2698" s="21" t="s">
        <v>1602</v>
      </c>
      <c r="F2698" s="22"/>
      <c r="G2698" s="21" t="s">
        <v>131</v>
      </c>
      <c r="H2698" s="21"/>
      <c r="I2698" s="63" t="str">
        <f>HYPERLINK("\\Pc-informes\documentos informes\RESOLUCIONES\RESOLUCIONES 2018 PDF\92.PDF","..\RESOLUCIONES 2018 PDF\92.pdf")</f>
        <v>..\RESOLUCIONES 2018 PDF\92.pdf</v>
      </c>
      <c r="J2698" s="135"/>
      <c r="K2698" s="21"/>
      <c r="L2698" s="21"/>
      <c r="M2698" s="21"/>
      <c r="N2698" s="22">
        <f t="shared" si="2"/>
        <v>46206</v>
      </c>
      <c r="O2698" s="23">
        <f>'RESOLUCIONES EPG'!$N2698-'RESOLUCIONES EPG'!$D2698</f>
        <v>3042</v>
      </c>
    </row>
    <row r="2699" ht="15.75" customHeight="1">
      <c r="A2699" s="58"/>
      <c r="B2699" s="21"/>
      <c r="C2699" s="24">
        <v>74.0</v>
      </c>
      <c r="D2699" s="22">
        <v>43164.0</v>
      </c>
      <c r="E2699" s="21" t="s">
        <v>2587</v>
      </c>
      <c r="F2699" s="22" t="s">
        <v>2588</v>
      </c>
      <c r="G2699" s="21" t="s">
        <v>363</v>
      </c>
      <c r="H2699" s="21"/>
      <c r="I2699" s="63" t="str">
        <f>HYPERLINK("\\Pc-informes\documentos informes\RESOLUCIONES\RESOLUCIONES 2018 PDF\74.PDF","..\RESOLUCIONES 2018 PDF\74.pdf")</f>
        <v>..\RESOLUCIONES 2018 PDF\74.pdf</v>
      </c>
      <c r="J2699" s="135"/>
      <c r="K2699" s="21"/>
      <c r="L2699" s="21"/>
      <c r="M2699" s="21"/>
      <c r="N2699" s="22">
        <f t="shared" si="2"/>
        <v>46206</v>
      </c>
      <c r="O2699" s="23">
        <f>'RESOLUCIONES EPG'!$N2699-'RESOLUCIONES EPG'!$D2699</f>
        <v>3042</v>
      </c>
    </row>
    <row r="2700" ht="15.75" customHeight="1">
      <c r="A2700" s="101"/>
      <c r="B2700" s="21"/>
      <c r="C2700" s="24">
        <v>89.0</v>
      </c>
      <c r="D2700" s="22">
        <v>43164.0</v>
      </c>
      <c r="E2700" s="21" t="s">
        <v>1940</v>
      </c>
      <c r="F2700" s="22"/>
      <c r="G2700" s="21" t="s">
        <v>131</v>
      </c>
      <c r="H2700" s="21"/>
      <c r="I2700" s="63" t="str">
        <f>HYPERLINK("\\Pc-informes\documentos informes\RESOLUCIONES\RESOLUCIONES 2018 PDF\89.PDF","..\RESOLUCIONES 2018 PDF\89.pdf")</f>
        <v>..\RESOLUCIONES 2018 PDF\89.pdf</v>
      </c>
      <c r="J2700" s="135"/>
      <c r="K2700" s="21"/>
      <c r="L2700" s="21"/>
      <c r="M2700" s="21"/>
      <c r="N2700" s="22">
        <f t="shared" si="2"/>
        <v>46206</v>
      </c>
      <c r="O2700" s="23">
        <f>'RESOLUCIONES EPG'!$N2700-'RESOLUCIONES EPG'!$D2700</f>
        <v>3042</v>
      </c>
    </row>
    <row r="2701" ht="15.75" customHeight="1">
      <c r="A2701" s="101"/>
      <c r="B2701" s="21"/>
      <c r="C2701" s="24">
        <v>83.0</v>
      </c>
      <c r="D2701" s="22">
        <v>43164.0</v>
      </c>
      <c r="E2701" s="21" t="s">
        <v>2116</v>
      </c>
      <c r="F2701" s="22"/>
      <c r="G2701" s="21" t="s">
        <v>131</v>
      </c>
      <c r="H2701" s="21"/>
      <c r="I2701" s="63" t="str">
        <f>HYPERLINK("\\Pc-informes\documentos informes\RESOLUCIONES\RESOLUCIONES 2018 PDF\83.PDF","..\RESOLUCIONES 2018 PDF\83.pdf")</f>
        <v>..\RESOLUCIONES 2018 PDF\83.pdf</v>
      </c>
      <c r="J2701" s="135"/>
      <c r="K2701" s="21"/>
      <c r="L2701" s="21"/>
      <c r="M2701" s="21"/>
      <c r="N2701" s="22">
        <f t="shared" si="2"/>
        <v>46206</v>
      </c>
      <c r="O2701" s="23">
        <f>'RESOLUCIONES EPG'!$N2701-'RESOLUCIONES EPG'!$D2701</f>
        <v>3042</v>
      </c>
    </row>
    <row r="2702" ht="16.5" customHeight="1">
      <c r="A2702" s="58"/>
      <c r="B2702" s="21"/>
      <c r="C2702" s="24">
        <v>71.0</v>
      </c>
      <c r="D2702" s="22">
        <v>43164.0</v>
      </c>
      <c r="E2702" s="21" t="s">
        <v>1918</v>
      </c>
      <c r="F2702" s="22"/>
      <c r="G2702" s="21" t="s">
        <v>363</v>
      </c>
      <c r="H2702" s="21"/>
      <c r="I2702" s="63" t="str">
        <f>HYPERLINK("\\Pc-informes\documentos informes\RESOLUCIONES\RESOLUCIONES 2018 PDF\71.PDF","..\RESOLUCIONES 2018 PDF\71.pdf")</f>
        <v>..\RESOLUCIONES 2018 PDF\71.pdf</v>
      </c>
      <c r="J2702" s="135"/>
      <c r="K2702" s="21"/>
      <c r="L2702" s="21"/>
      <c r="M2702" s="21"/>
      <c r="N2702" s="22">
        <f t="shared" si="2"/>
        <v>46206</v>
      </c>
      <c r="O2702" s="23">
        <f>'RESOLUCIONES EPG'!$N2702-'RESOLUCIONES EPG'!$D2702</f>
        <v>3042</v>
      </c>
    </row>
    <row r="2703" ht="16.5" customHeight="1">
      <c r="A2703" s="102"/>
      <c r="B2703" s="21"/>
      <c r="C2703" s="24">
        <v>84.0</v>
      </c>
      <c r="D2703" s="22">
        <v>43164.0</v>
      </c>
      <c r="E2703" s="21" t="s">
        <v>2655</v>
      </c>
      <c r="F2703" s="22"/>
      <c r="G2703" s="21" t="s">
        <v>131</v>
      </c>
      <c r="H2703" s="21"/>
      <c r="I2703" s="63" t="s">
        <v>2656</v>
      </c>
      <c r="J2703" s="135"/>
      <c r="K2703" s="21"/>
      <c r="L2703" s="21"/>
      <c r="M2703" s="21"/>
      <c r="N2703" s="22">
        <f t="shared" si="2"/>
        <v>46206</v>
      </c>
      <c r="O2703" s="23">
        <f>'RESOLUCIONES EPG'!$N2703-'RESOLUCIONES EPG'!$D2703</f>
        <v>3042</v>
      </c>
    </row>
    <row r="2704" ht="16.5" customHeight="1">
      <c r="A2704" s="58"/>
      <c r="B2704" s="21">
        <v>10067.0</v>
      </c>
      <c r="C2704" s="24">
        <v>75.0</v>
      </c>
      <c r="D2704" s="22">
        <v>43164.0</v>
      </c>
      <c r="E2704" s="21" t="s">
        <v>2543</v>
      </c>
      <c r="F2704" s="22"/>
      <c r="G2704" s="21" t="s">
        <v>363</v>
      </c>
      <c r="H2704" s="21"/>
      <c r="I2704" s="63" t="str">
        <f>HYPERLINK("\\Pc-informes\documentos informes\RESOLUCIONES\RESOLUCIONES 2018 PDF\75.PDF","..\RESOLUCIONES 2018 PDF\75.pdf")</f>
        <v>..\RESOLUCIONES 2018 PDF\75.pdf</v>
      </c>
      <c r="J2704" s="135"/>
      <c r="K2704" s="21"/>
      <c r="L2704" s="21"/>
      <c r="M2704" s="21"/>
      <c r="N2704" s="22">
        <f t="shared" si="2"/>
        <v>46206</v>
      </c>
      <c r="O2704" s="23">
        <f>'RESOLUCIONES EPG'!$N2704-'RESOLUCIONES EPG'!$D2704</f>
        <v>3042</v>
      </c>
    </row>
    <row r="2705" ht="15.75" customHeight="1">
      <c r="A2705" s="101"/>
      <c r="B2705" s="21"/>
      <c r="C2705" s="24">
        <v>87.0</v>
      </c>
      <c r="D2705" s="22">
        <v>43164.0</v>
      </c>
      <c r="E2705" s="21" t="s">
        <v>2657</v>
      </c>
      <c r="F2705" s="22" t="s">
        <v>2658</v>
      </c>
      <c r="G2705" s="21" t="s">
        <v>2659</v>
      </c>
      <c r="H2705" s="21"/>
      <c r="I2705" s="63" t="str">
        <f>HYPERLINK("\\Pc-informes\documentos informes\RESOLUCIONES\RESOLUCIONES 2018 PDF\87.PDF","..\RESOLUCIONES 2018 PDF\87.pdf")</f>
        <v>..\RESOLUCIONES 2018 PDF\87.pdf</v>
      </c>
      <c r="J2705" s="135"/>
      <c r="K2705" s="21"/>
      <c r="L2705" s="21"/>
      <c r="M2705" s="21"/>
      <c r="N2705" s="22">
        <f t="shared" si="2"/>
        <v>46206</v>
      </c>
      <c r="O2705" s="23">
        <f>'RESOLUCIONES EPG'!$N2705-'RESOLUCIONES EPG'!$D2705</f>
        <v>3042</v>
      </c>
    </row>
    <row r="2706" ht="16.5" customHeight="1">
      <c r="A2706" s="101"/>
      <c r="B2706" s="21"/>
      <c r="C2706" s="24">
        <v>82.0</v>
      </c>
      <c r="D2706" s="22">
        <v>43164.0</v>
      </c>
      <c r="E2706" s="21" t="s">
        <v>2317</v>
      </c>
      <c r="F2706" s="22"/>
      <c r="G2706" s="21" t="s">
        <v>131</v>
      </c>
      <c r="H2706" s="21"/>
      <c r="I2706" s="63" t="str">
        <f>HYPERLINK("\\Pc-informes\documentos informes\RESOLUCIONES\RESOLUCIONES 2018 PDF\82.PDF","..\RESOLUCIONES 2018 PDF\82.pdf")</f>
        <v>..\RESOLUCIONES 2018 PDF\82.pdf</v>
      </c>
      <c r="J2706" s="135"/>
      <c r="K2706" s="21"/>
      <c r="L2706" s="21"/>
      <c r="M2706" s="21"/>
      <c r="N2706" s="22">
        <f t="shared" si="2"/>
        <v>46206</v>
      </c>
      <c r="O2706" s="23">
        <f>'RESOLUCIONES EPG'!$N2706-'RESOLUCIONES EPG'!$D2706</f>
        <v>3042</v>
      </c>
    </row>
    <row r="2707" ht="16.5" customHeight="1">
      <c r="A2707" s="58"/>
      <c r="B2707" s="21">
        <v>9880.0</v>
      </c>
      <c r="C2707" s="24">
        <v>76.0</v>
      </c>
      <c r="D2707" s="22">
        <v>43164.0</v>
      </c>
      <c r="E2707" s="21" t="s">
        <v>2660</v>
      </c>
      <c r="F2707" s="22"/>
      <c r="G2707" s="21" t="s">
        <v>363</v>
      </c>
      <c r="H2707" s="21"/>
      <c r="I2707" s="63" t="str">
        <f>HYPERLINK("\\Pc-informes\documentos informes\RESOLUCIONES\RESOLUCIONES 2018 PDF\76.PDF","..\RESOLUCIONES 2018 PDF\76.pdf")</f>
        <v>..\RESOLUCIONES 2018 PDF\76.pdf</v>
      </c>
      <c r="J2707" s="135"/>
      <c r="K2707" s="21"/>
      <c r="L2707" s="21"/>
      <c r="M2707" s="21"/>
      <c r="N2707" s="22">
        <f t="shared" si="2"/>
        <v>46206</v>
      </c>
      <c r="O2707" s="23">
        <f>'RESOLUCIONES EPG'!$N2707-'RESOLUCIONES EPG'!$D2707</f>
        <v>3042</v>
      </c>
    </row>
    <row r="2708" ht="16.5" customHeight="1">
      <c r="A2708" s="102"/>
      <c r="B2708" s="21"/>
      <c r="C2708" s="24">
        <v>85.0</v>
      </c>
      <c r="D2708" s="22">
        <v>43164.0</v>
      </c>
      <c r="E2708" s="21" t="s">
        <v>2661</v>
      </c>
      <c r="F2708" s="22"/>
      <c r="G2708" s="21" t="s">
        <v>131</v>
      </c>
      <c r="H2708" s="21"/>
      <c r="I2708" s="63" t="s">
        <v>2662</v>
      </c>
      <c r="J2708" s="135"/>
      <c r="K2708" s="21"/>
      <c r="L2708" s="21"/>
      <c r="M2708" s="21"/>
      <c r="N2708" s="22">
        <f t="shared" si="2"/>
        <v>46206</v>
      </c>
      <c r="O2708" s="23">
        <f>'RESOLUCIONES EPG'!$N2708-'RESOLUCIONES EPG'!$D2708</f>
        <v>3042</v>
      </c>
    </row>
    <row r="2709" ht="16.5" customHeight="1">
      <c r="A2709" s="101"/>
      <c r="B2709" s="21"/>
      <c r="C2709" s="24">
        <v>88.0</v>
      </c>
      <c r="D2709" s="22">
        <v>43164.0</v>
      </c>
      <c r="E2709" s="21" t="s">
        <v>2631</v>
      </c>
      <c r="F2709" s="22"/>
      <c r="G2709" s="21" t="s">
        <v>131</v>
      </c>
      <c r="H2709" s="21"/>
      <c r="I2709" s="63" t="str">
        <f>HYPERLINK("\\Pc-informes\documentos informes\RESOLUCIONES\RESOLUCIONES 2018 PDF\88.PDF","..\RESOLUCIONES 2018 PDF\88.pdf")</f>
        <v>..\RESOLUCIONES 2018 PDF\88.pdf</v>
      </c>
      <c r="J2709" s="135"/>
      <c r="K2709" s="21"/>
      <c r="L2709" s="21"/>
      <c r="M2709" s="21"/>
      <c r="N2709" s="22">
        <f t="shared" si="2"/>
        <v>46206</v>
      </c>
      <c r="O2709" s="23">
        <f>'RESOLUCIONES EPG'!$N2709-'RESOLUCIONES EPG'!$D2709</f>
        <v>3042</v>
      </c>
    </row>
    <row r="2710" ht="15.75" customHeight="1">
      <c r="A2710" s="58"/>
      <c r="B2710" s="21"/>
      <c r="C2710" s="24">
        <v>73.0</v>
      </c>
      <c r="D2710" s="22">
        <v>43164.0</v>
      </c>
      <c r="E2710" s="21" t="s">
        <v>2663</v>
      </c>
      <c r="F2710" s="22"/>
      <c r="G2710" s="21" t="s">
        <v>363</v>
      </c>
      <c r="H2710" s="21"/>
      <c r="I2710" s="63" t="str">
        <f>HYPERLINK("\\Pc-informes\documentos informes\RESOLUCIONES\RESOLUCIONES 2018 PDF\73.PDF","..\RESOLUCIONES 2018 PDF\73.pdf")</f>
        <v>..\RESOLUCIONES 2018 PDF\73.pdf</v>
      </c>
      <c r="J2710" s="135"/>
      <c r="K2710" s="21"/>
      <c r="L2710" s="21"/>
      <c r="M2710" s="21"/>
      <c r="N2710" s="22">
        <f t="shared" si="2"/>
        <v>46206</v>
      </c>
      <c r="O2710" s="23">
        <f>'RESOLUCIONES EPG'!$N2710-'RESOLUCIONES EPG'!$D2710</f>
        <v>3042</v>
      </c>
    </row>
    <row r="2711" ht="15.75" customHeight="1">
      <c r="A2711" s="102"/>
      <c r="B2711" s="21"/>
      <c r="C2711" s="24">
        <v>81.0</v>
      </c>
      <c r="D2711" s="22">
        <v>43164.0</v>
      </c>
      <c r="E2711" s="21" t="s">
        <v>2295</v>
      </c>
      <c r="F2711" s="22"/>
      <c r="G2711" s="21" t="s">
        <v>131</v>
      </c>
      <c r="H2711" s="21"/>
      <c r="I2711" s="63" t="str">
        <f>HYPERLINK("\\Pc-informes\documentos informes\RESOLUCIONES\RESOLUCIONES 2018 PDF\81.PDF","..\RESOLUCIONES 2018 PDF\81.pdf")</f>
        <v>..\RESOLUCIONES 2018 PDF\81.pdf</v>
      </c>
      <c r="J2711" s="135"/>
      <c r="K2711" s="21"/>
      <c r="L2711" s="21"/>
      <c r="M2711" s="21"/>
      <c r="N2711" s="22">
        <f t="shared" si="2"/>
        <v>46206</v>
      </c>
      <c r="O2711" s="23">
        <f>'RESOLUCIONES EPG'!$N2711-'RESOLUCIONES EPG'!$D2711</f>
        <v>3042</v>
      </c>
    </row>
    <row r="2712" ht="16.5" customHeight="1">
      <c r="A2712" s="58"/>
      <c r="B2712" s="21"/>
      <c r="C2712" s="24">
        <v>79.0</v>
      </c>
      <c r="D2712" s="22">
        <v>43164.0</v>
      </c>
      <c r="E2712" s="21" t="s">
        <v>2204</v>
      </c>
      <c r="F2712" s="22"/>
      <c r="G2712" s="21" t="s">
        <v>131</v>
      </c>
      <c r="H2712" s="21"/>
      <c r="I2712" s="63" t="str">
        <f>HYPERLINK("\\Pc-informes\documentos informes\RESOLUCIONES\RESOLUCIONES 2018 PDF\79.PDF","..\RESOLUCIONES 2018 PDF\79.pdf")</f>
        <v>..\RESOLUCIONES 2018 PDF\79.pdf</v>
      </c>
      <c r="J2712" s="135"/>
      <c r="K2712" s="21"/>
      <c r="L2712" s="21"/>
      <c r="M2712" s="21"/>
      <c r="N2712" s="22">
        <f t="shared" si="2"/>
        <v>46206</v>
      </c>
      <c r="O2712" s="23">
        <f>'RESOLUCIONES EPG'!$N2712-'RESOLUCIONES EPG'!$D2712</f>
        <v>3042</v>
      </c>
    </row>
    <row r="2713" ht="16.5" customHeight="1">
      <c r="A2713" s="58"/>
      <c r="B2713" s="21"/>
      <c r="C2713" s="24">
        <v>91.0</v>
      </c>
      <c r="D2713" s="22">
        <v>43164.0</v>
      </c>
      <c r="E2713" s="21" t="s">
        <v>2664</v>
      </c>
      <c r="F2713" s="22"/>
      <c r="G2713" s="21" t="s">
        <v>131</v>
      </c>
      <c r="H2713" s="21"/>
      <c r="I2713" s="63" t="str">
        <f>HYPERLINK("\\Pc-informes\documentos informes\RESOLUCIONES\RESOLUCIONES 2018 PDF\91.PDF","..\RESOLUCIONES 2018 PDF\91.pdf")</f>
        <v>..\RESOLUCIONES 2018 PDF\91.pdf</v>
      </c>
      <c r="J2713" s="135"/>
      <c r="K2713" s="21"/>
      <c r="L2713" s="21"/>
      <c r="M2713" s="21"/>
      <c r="N2713" s="22">
        <f t="shared" si="2"/>
        <v>46206</v>
      </c>
      <c r="O2713" s="23">
        <f>'RESOLUCIONES EPG'!$N2713-'RESOLUCIONES EPG'!$D2713</f>
        <v>3042</v>
      </c>
    </row>
    <row r="2714" ht="16.5" customHeight="1">
      <c r="A2714" s="58"/>
      <c r="B2714" s="21"/>
      <c r="C2714" s="24">
        <v>80.0</v>
      </c>
      <c r="D2714" s="22">
        <v>43164.0</v>
      </c>
      <c r="E2714" s="21" t="s">
        <v>2665</v>
      </c>
      <c r="F2714" s="22"/>
      <c r="G2714" s="21" t="s">
        <v>131</v>
      </c>
      <c r="H2714" s="21"/>
      <c r="I2714" s="63" t="str">
        <f>HYPERLINK("\\Pc-informes\documentos informes\RESOLUCIONES\RESOLUCIONES 2018 PDF\80.PDF","..\RESOLUCIONES 2018 PDF\80.pdf")</f>
        <v>..\RESOLUCIONES 2018 PDF\80.pdf</v>
      </c>
      <c r="J2714" s="135"/>
      <c r="K2714" s="21"/>
      <c r="L2714" s="21"/>
      <c r="M2714" s="21"/>
      <c r="N2714" s="22">
        <f t="shared" si="2"/>
        <v>46206</v>
      </c>
      <c r="O2714" s="23">
        <f>'RESOLUCIONES EPG'!$N2714-'RESOLUCIONES EPG'!$D2714</f>
        <v>3042</v>
      </c>
    </row>
    <row r="2715" ht="15.75" customHeight="1">
      <c r="A2715" s="58"/>
      <c r="B2715" s="21"/>
      <c r="C2715" s="24">
        <v>93.0</v>
      </c>
      <c r="D2715" s="22">
        <v>43167.0</v>
      </c>
      <c r="E2715" s="21" t="s">
        <v>2666</v>
      </c>
      <c r="F2715" s="22"/>
      <c r="G2715" s="21" t="s">
        <v>50</v>
      </c>
      <c r="H2715" s="21"/>
      <c r="I2715" s="63" t="str">
        <f>HYPERLINK("\\Pc-informes\documentos informes\RESOLUCIONES\RESOLUCIONES 2018 PDF\93.PDF","..\RESOLUCIONES 2018 PDF\93.pdf")</f>
        <v>..\RESOLUCIONES 2018 PDF\93.pdf</v>
      </c>
      <c r="J2715" s="135"/>
      <c r="K2715" s="21"/>
      <c r="L2715" s="21"/>
      <c r="M2715" s="21"/>
      <c r="N2715" s="22">
        <f t="shared" si="2"/>
        <v>46206</v>
      </c>
      <c r="O2715" s="23">
        <f>'RESOLUCIONES EPG'!$N2715-'RESOLUCIONES EPG'!$D2715</f>
        <v>3039</v>
      </c>
    </row>
    <row r="2716" ht="16.5" customHeight="1">
      <c r="A2716" s="58"/>
      <c r="B2716" s="21">
        <v>10331.0</v>
      </c>
      <c r="C2716" s="24">
        <v>95.0</v>
      </c>
      <c r="D2716" s="22">
        <v>43167.0</v>
      </c>
      <c r="E2716" s="21" t="s">
        <v>2092</v>
      </c>
      <c r="F2716" s="69" t="s">
        <v>1328</v>
      </c>
      <c r="G2716" s="21" t="s">
        <v>50</v>
      </c>
      <c r="H2716" s="21"/>
      <c r="I2716" s="63" t="str">
        <f>HYPERLINK("\\Pc-informes\documentos informes\RESOLUCIONES\RESOLUCIONES 2018 PDF\95.PDF","..\RESOLUCIONES 2018 PDF\95.pdf")</f>
        <v>..\RESOLUCIONES 2018 PDF\95.pdf</v>
      </c>
      <c r="J2716" s="135"/>
      <c r="K2716" s="21"/>
      <c r="L2716" s="21"/>
      <c r="M2716" s="21"/>
      <c r="N2716" s="22">
        <f t="shared" si="2"/>
        <v>46206</v>
      </c>
      <c r="O2716" s="23">
        <f>'RESOLUCIONES EPG'!$N2716-'RESOLUCIONES EPG'!$D2716</f>
        <v>3039</v>
      </c>
    </row>
    <row r="2717" ht="15.75" customHeight="1">
      <c r="A2717" s="58"/>
      <c r="B2717" s="21">
        <v>9825.0</v>
      </c>
      <c r="C2717" s="24">
        <v>94.0</v>
      </c>
      <c r="D2717" s="22">
        <v>43167.0</v>
      </c>
      <c r="E2717" s="21" t="s">
        <v>2397</v>
      </c>
      <c r="F2717" s="22"/>
      <c r="G2717" s="21" t="s">
        <v>50</v>
      </c>
      <c r="H2717" s="21"/>
      <c r="I2717" s="63" t="str">
        <f>HYPERLINK("\\Pc-informes\documentos informes\RESOLUCIONES\RESOLUCIONES 2018 PDF\94.PDF","..\RESOLUCIONES 2018 PDF\94.pdf")</f>
        <v>..\RESOLUCIONES 2018 PDF\94.pdf</v>
      </c>
      <c r="J2717" s="135"/>
      <c r="K2717" s="21"/>
      <c r="L2717" s="21"/>
      <c r="M2717" s="21"/>
      <c r="N2717" s="22">
        <f t="shared" si="2"/>
        <v>46206</v>
      </c>
      <c r="O2717" s="23">
        <f>'RESOLUCIONES EPG'!$N2717-'RESOLUCIONES EPG'!$D2717</f>
        <v>3039</v>
      </c>
    </row>
    <row r="2718" ht="15.75" customHeight="1">
      <c r="A2718" s="58"/>
      <c r="B2718" s="21"/>
      <c r="C2718" s="24">
        <v>100.0</v>
      </c>
      <c r="D2718" s="22">
        <v>43168.0</v>
      </c>
      <c r="E2718" s="21" t="s">
        <v>2667</v>
      </c>
      <c r="F2718" s="22"/>
      <c r="G2718" s="21" t="s">
        <v>18</v>
      </c>
      <c r="H2718" s="21" t="s">
        <v>2668</v>
      </c>
      <c r="I2718" s="63" t="str">
        <f>HYPERLINK("\\Pc-informes\documentos informes\RESOLUCIONES\RESOLUCIONES 2018 PDF\100.PDF","..\RESOLUCIONES 2018 PDF\100.pdf")</f>
        <v>..\RESOLUCIONES 2018 PDF\100.pdf</v>
      </c>
      <c r="J2718" s="135"/>
      <c r="K2718" s="21"/>
      <c r="L2718" s="21"/>
      <c r="M2718" s="21"/>
      <c r="N2718" s="22">
        <f t="shared" si="2"/>
        <v>46206</v>
      </c>
      <c r="O2718" s="23">
        <f>'RESOLUCIONES EPG'!$N2718-'RESOLUCIONES EPG'!$D2718</f>
        <v>3038</v>
      </c>
    </row>
    <row r="2719" ht="15.75" customHeight="1">
      <c r="A2719" s="58"/>
      <c r="B2719" s="21"/>
      <c r="C2719" s="24">
        <v>96.0</v>
      </c>
      <c r="D2719" s="22">
        <v>43168.0</v>
      </c>
      <c r="E2719" s="21" t="s">
        <v>1999</v>
      </c>
      <c r="F2719" s="22"/>
      <c r="G2719" s="21" t="s">
        <v>18</v>
      </c>
      <c r="H2719" s="21" t="s">
        <v>2649</v>
      </c>
      <c r="I2719" s="63" t="str">
        <f>HYPERLINK("\\Pc-informes\documentos informes\RESOLUCIONES\RESOLUCIONES 2018 PDF\96.PDF","..\RESOLUCIONES 2018 PDF\96.pdf")</f>
        <v>..\RESOLUCIONES 2018 PDF\96.pdf</v>
      </c>
      <c r="J2719" s="135"/>
      <c r="K2719" s="21"/>
      <c r="L2719" s="21"/>
      <c r="M2719" s="21"/>
      <c r="N2719" s="22">
        <f t="shared" si="2"/>
        <v>46206</v>
      </c>
      <c r="O2719" s="23">
        <f>'RESOLUCIONES EPG'!$N2719-'RESOLUCIONES EPG'!$D2719</f>
        <v>3038</v>
      </c>
    </row>
    <row r="2720" ht="15.75" customHeight="1">
      <c r="A2720" s="101"/>
      <c r="B2720" s="21"/>
      <c r="C2720" s="24">
        <v>104.0</v>
      </c>
      <c r="D2720" s="22">
        <v>43168.0</v>
      </c>
      <c r="E2720" s="21" t="s">
        <v>2669</v>
      </c>
      <c r="F2720" s="22"/>
      <c r="G2720" s="21" t="s">
        <v>18</v>
      </c>
      <c r="H2720" s="21" t="s">
        <v>2670</v>
      </c>
      <c r="I2720" s="63" t="str">
        <f>HYPERLINK("\\Pc-informes\documentos informes\RESOLUCIONES\RESOLUCIONES 2018 PDF\104.PDF","..\RESOLUCIONES 2018 PDF\104.pdf")</f>
        <v>..\RESOLUCIONES 2018 PDF\104.pdf</v>
      </c>
      <c r="J2720" s="135"/>
      <c r="K2720" s="21"/>
      <c r="L2720" s="21"/>
      <c r="M2720" s="21"/>
      <c r="N2720" s="22">
        <f t="shared" si="2"/>
        <v>46206</v>
      </c>
      <c r="O2720" s="23">
        <f>'RESOLUCIONES EPG'!$N2720-'RESOLUCIONES EPG'!$D2720</f>
        <v>3038</v>
      </c>
    </row>
    <row r="2721" ht="15.75" customHeight="1">
      <c r="A2721" s="103"/>
      <c r="B2721" s="21"/>
      <c r="C2721" s="24">
        <v>101.0</v>
      </c>
      <c r="D2721" s="22">
        <v>43168.0</v>
      </c>
      <c r="E2721" s="21" t="s">
        <v>2671</v>
      </c>
      <c r="F2721" s="22"/>
      <c r="G2721" s="21" t="s">
        <v>18</v>
      </c>
      <c r="H2721" s="21" t="s">
        <v>2672</v>
      </c>
      <c r="I2721" s="63" t="str">
        <f>HYPERLINK("\\Pc-informes\documentos informes\RESOLUCIONES\RESOLUCIONES 2018 PDF\101.PDF","..\RESOLUCIONES 2018 PDF\101.pdf")</f>
        <v>..\RESOLUCIONES 2018 PDF\101.pdf</v>
      </c>
      <c r="J2721" s="135"/>
      <c r="K2721" s="21"/>
      <c r="L2721" s="21"/>
      <c r="M2721" s="21"/>
      <c r="N2721" s="22">
        <f t="shared" si="2"/>
        <v>46206</v>
      </c>
      <c r="O2721" s="23">
        <f>'RESOLUCIONES EPG'!$N2721-'RESOLUCIONES EPG'!$D2721</f>
        <v>3038</v>
      </c>
    </row>
    <row r="2722" ht="15.75" customHeight="1">
      <c r="A2722" s="102"/>
      <c r="B2722" s="21"/>
      <c r="C2722" s="24">
        <v>108.0</v>
      </c>
      <c r="D2722" s="22">
        <v>43168.0</v>
      </c>
      <c r="E2722" s="21" t="s">
        <v>2673</v>
      </c>
      <c r="F2722" s="22"/>
      <c r="G2722" s="21" t="s">
        <v>18</v>
      </c>
      <c r="H2722" s="21" t="s">
        <v>2670</v>
      </c>
      <c r="I2722" s="63" t="str">
        <f>HYPERLINK("\\Pc-informes\documentos informes\RESOLUCIONES\RESOLUCIONES 2018 PDF\108.PDF","..\RESOLUCIONES 2018 PDF\108.pdf")</f>
        <v>..\RESOLUCIONES 2018 PDF\108.pdf</v>
      </c>
      <c r="J2722" s="135"/>
      <c r="K2722" s="21"/>
      <c r="L2722" s="21"/>
      <c r="M2722" s="21"/>
      <c r="N2722" s="22">
        <f t="shared" si="2"/>
        <v>46206</v>
      </c>
      <c r="O2722" s="23">
        <f>'RESOLUCIONES EPG'!$N2722-'RESOLUCIONES EPG'!$D2722</f>
        <v>3038</v>
      </c>
    </row>
    <row r="2723" ht="15.75" customHeight="1">
      <c r="A2723" s="58"/>
      <c r="B2723" s="21"/>
      <c r="C2723" s="24">
        <v>110.0</v>
      </c>
      <c r="D2723" s="22">
        <v>43168.0</v>
      </c>
      <c r="E2723" s="21" t="s">
        <v>2674</v>
      </c>
      <c r="F2723" s="22"/>
      <c r="G2723" s="21" t="s">
        <v>18</v>
      </c>
      <c r="H2723" s="21" t="s">
        <v>2675</v>
      </c>
      <c r="I2723" s="63" t="str">
        <f>HYPERLINK("\\Pc-informes\documentos informes\RESOLUCIONES\RESOLUCIONES 2018 PDF\110.PDF","..\RESOLUCIONES 2018 PDF\110.pdf")</f>
        <v>..\RESOLUCIONES 2018 PDF\110.pdf</v>
      </c>
      <c r="J2723" s="135"/>
      <c r="K2723" s="21"/>
      <c r="L2723" s="21"/>
      <c r="M2723" s="21"/>
      <c r="N2723" s="22">
        <f t="shared" si="2"/>
        <v>46206</v>
      </c>
      <c r="O2723" s="23">
        <f>'RESOLUCIONES EPG'!$N2723-'RESOLUCIONES EPG'!$D2723</f>
        <v>3038</v>
      </c>
    </row>
    <row r="2724" ht="15.75" customHeight="1">
      <c r="A2724" s="58"/>
      <c r="B2724" s="21" t="s">
        <v>2676</v>
      </c>
      <c r="C2724" s="24">
        <v>109.0</v>
      </c>
      <c r="D2724" s="22">
        <v>43168.0</v>
      </c>
      <c r="E2724" s="21" t="s">
        <v>2677</v>
      </c>
      <c r="F2724" s="22"/>
      <c r="G2724" s="21" t="s">
        <v>18</v>
      </c>
      <c r="H2724" s="21" t="s">
        <v>2670</v>
      </c>
      <c r="I2724" s="63" t="str">
        <f>HYPERLINK("\\Pc-informes\documentos informes\RESOLUCIONES\RESOLUCIONES 2018 PDF\109.PDF","..\RESOLUCIONES 2018 PDF\109.pdf")</f>
        <v>..\RESOLUCIONES 2018 PDF\109.pdf</v>
      </c>
      <c r="J2724" s="135"/>
      <c r="K2724" s="21"/>
      <c r="L2724" s="21"/>
      <c r="M2724" s="21"/>
      <c r="N2724" s="22">
        <f t="shared" si="2"/>
        <v>46206</v>
      </c>
      <c r="O2724" s="23">
        <f>'RESOLUCIONES EPG'!$N2724-'RESOLUCIONES EPG'!$D2724</f>
        <v>3038</v>
      </c>
    </row>
    <row r="2725" ht="15.75" customHeight="1">
      <c r="A2725" s="58"/>
      <c r="B2725" s="21"/>
      <c r="C2725" s="24">
        <v>99.0</v>
      </c>
      <c r="D2725" s="22">
        <v>43168.0</v>
      </c>
      <c r="E2725" s="21" t="s">
        <v>2678</v>
      </c>
      <c r="F2725" s="22"/>
      <c r="G2725" s="21" t="s">
        <v>18</v>
      </c>
      <c r="H2725" s="21" t="s">
        <v>2679</v>
      </c>
      <c r="I2725" s="63" t="str">
        <f>HYPERLINK("\\Pc-informes\documentos informes\RESOLUCIONES\RESOLUCIONES 2018 PDF\99.PDF","..\RESOLUCIONES 2018 PDF\99.pdf")</f>
        <v>..\RESOLUCIONES 2018 PDF\99.pdf</v>
      </c>
      <c r="J2725" s="135"/>
      <c r="K2725" s="21"/>
      <c r="L2725" s="21"/>
      <c r="M2725" s="21"/>
      <c r="N2725" s="22">
        <f t="shared" si="2"/>
        <v>46206</v>
      </c>
      <c r="O2725" s="23">
        <f>'RESOLUCIONES EPG'!$N2725-'RESOLUCIONES EPG'!$D2725</f>
        <v>3038</v>
      </c>
    </row>
    <row r="2726" ht="16.5" customHeight="1">
      <c r="A2726" s="102"/>
      <c r="B2726" s="21"/>
      <c r="C2726" s="24">
        <v>106.0</v>
      </c>
      <c r="D2726" s="22">
        <v>43168.0</v>
      </c>
      <c r="E2726" s="21" t="s">
        <v>2680</v>
      </c>
      <c r="F2726" s="22"/>
      <c r="G2726" s="21" t="s">
        <v>18</v>
      </c>
      <c r="H2726" s="21" t="s">
        <v>2681</v>
      </c>
      <c r="I2726" s="63" t="str">
        <f>HYPERLINK("\\Pc-informes\documentos informes\RESOLUCIONES\RESOLUCIONES 2018 PDF\106.PDF","..\RESOLUCIONES 2018 PDF\106.pdf")</f>
        <v>..\RESOLUCIONES 2018 PDF\106.pdf</v>
      </c>
      <c r="J2726" s="135"/>
      <c r="K2726" s="21"/>
      <c r="L2726" s="21"/>
      <c r="M2726" s="21"/>
      <c r="N2726" s="22">
        <f t="shared" si="2"/>
        <v>46206</v>
      </c>
      <c r="O2726" s="23">
        <f>'RESOLUCIONES EPG'!$N2726-'RESOLUCIONES EPG'!$D2726</f>
        <v>3038</v>
      </c>
    </row>
    <row r="2727" ht="16.5" customHeight="1">
      <c r="A2727" s="101"/>
      <c r="B2727" s="21" t="s">
        <v>2676</v>
      </c>
      <c r="C2727" s="24">
        <v>111.0</v>
      </c>
      <c r="D2727" s="22">
        <v>43168.0</v>
      </c>
      <c r="E2727" s="21" t="s">
        <v>2682</v>
      </c>
      <c r="F2727" s="22" t="s">
        <v>2683</v>
      </c>
      <c r="G2727" s="21" t="s">
        <v>18</v>
      </c>
      <c r="H2727" s="21" t="s">
        <v>2670</v>
      </c>
      <c r="I2727" s="63" t="str">
        <f>HYPERLINK("\\Pc-informes\documentos informes\RESOLUCIONES\RESOLUCIONES 2018 PDF\111.PDF","..\RESOLUCIONES 2018 PDF\111.pdf")</f>
        <v>..\RESOLUCIONES 2018 PDF\111.pdf</v>
      </c>
      <c r="J2727" s="135"/>
      <c r="K2727" s="21"/>
      <c r="L2727" s="21"/>
      <c r="M2727" s="21"/>
      <c r="N2727" s="22">
        <f t="shared" si="2"/>
        <v>46206</v>
      </c>
      <c r="O2727" s="23">
        <f>'RESOLUCIONES EPG'!$N2727-'RESOLUCIONES EPG'!$D2727</f>
        <v>3038</v>
      </c>
    </row>
    <row r="2728" ht="16.5" customHeight="1">
      <c r="A2728" s="58"/>
      <c r="B2728" s="21"/>
      <c r="C2728" s="24">
        <v>97.0</v>
      </c>
      <c r="D2728" s="22">
        <v>43168.0</v>
      </c>
      <c r="E2728" s="21" t="s">
        <v>2684</v>
      </c>
      <c r="F2728" s="22"/>
      <c r="G2728" s="21" t="s">
        <v>18</v>
      </c>
      <c r="H2728" s="21" t="s">
        <v>2635</v>
      </c>
      <c r="I2728" s="63" t="s">
        <v>2685</v>
      </c>
      <c r="J2728" s="135"/>
      <c r="K2728" s="21"/>
      <c r="L2728" s="21"/>
      <c r="M2728" s="21"/>
      <c r="N2728" s="22">
        <f t="shared" si="2"/>
        <v>46206</v>
      </c>
      <c r="O2728" s="23">
        <f>'RESOLUCIONES EPG'!$N2728-'RESOLUCIONES EPG'!$D2728</f>
        <v>3038</v>
      </c>
    </row>
    <row r="2729" ht="15.75" customHeight="1">
      <c r="A2729" s="58"/>
      <c r="B2729" s="21"/>
      <c r="C2729" s="24">
        <v>112.0</v>
      </c>
      <c r="D2729" s="22">
        <v>43168.0</v>
      </c>
      <c r="E2729" s="21" t="s">
        <v>2686</v>
      </c>
      <c r="F2729" s="22"/>
      <c r="G2729" s="21" t="s">
        <v>18</v>
      </c>
      <c r="H2729" s="21" t="s">
        <v>2675</v>
      </c>
      <c r="I2729" s="63" t="str">
        <f>HYPERLINK("\\Pc-informes\documentos informes\RESOLUCIONES\RESOLUCIONES 2018 PDF\112.PDF","..\RESOLUCIONES 2018 PDF\112.pdf")</f>
        <v>..\RESOLUCIONES 2018 PDF\112.pdf</v>
      </c>
      <c r="J2729" s="135"/>
      <c r="K2729" s="21"/>
      <c r="L2729" s="21"/>
      <c r="M2729" s="21"/>
      <c r="N2729" s="22">
        <f t="shared" si="2"/>
        <v>46206</v>
      </c>
      <c r="O2729" s="23">
        <f>'RESOLUCIONES EPG'!$N2729-'RESOLUCIONES EPG'!$D2729</f>
        <v>3038</v>
      </c>
    </row>
    <row r="2730" ht="15.75" customHeight="1">
      <c r="A2730" s="58"/>
      <c r="B2730" s="21"/>
      <c r="C2730" s="24">
        <v>102.0</v>
      </c>
      <c r="D2730" s="22">
        <v>43168.0</v>
      </c>
      <c r="E2730" s="21" t="s">
        <v>2687</v>
      </c>
      <c r="F2730" s="22"/>
      <c r="G2730" s="21" t="s">
        <v>18</v>
      </c>
      <c r="H2730" s="21" t="s">
        <v>2672</v>
      </c>
      <c r="I2730" s="63" t="str">
        <f>HYPERLINK("\\Pc-informes\documentos informes\RESOLUCIONES\RESOLUCIONES 2018 PDF\102.PDF","..\RESOLUCIONES 2018 PDF\102.pdf")</f>
        <v>..\RESOLUCIONES 2018 PDF\102.pdf</v>
      </c>
      <c r="J2730" s="135"/>
      <c r="K2730" s="21"/>
      <c r="L2730" s="21"/>
      <c r="M2730" s="21"/>
      <c r="N2730" s="22">
        <f t="shared" si="2"/>
        <v>46206</v>
      </c>
      <c r="O2730" s="23">
        <f>'RESOLUCIONES EPG'!$N2730-'RESOLUCIONES EPG'!$D2730</f>
        <v>3038</v>
      </c>
    </row>
    <row r="2731" ht="15.75" customHeight="1">
      <c r="A2731" s="101"/>
      <c r="B2731" s="21"/>
      <c r="C2731" s="24">
        <v>107.0</v>
      </c>
      <c r="D2731" s="22">
        <v>43168.0</v>
      </c>
      <c r="E2731" s="21" t="s">
        <v>2688</v>
      </c>
      <c r="F2731" s="22" t="s">
        <v>2689</v>
      </c>
      <c r="G2731" s="21" t="s">
        <v>18</v>
      </c>
      <c r="H2731" s="21" t="s">
        <v>2690</v>
      </c>
      <c r="I2731" s="63" t="str">
        <f>HYPERLINK("\\Pc-informes\documentos informes\RESOLUCIONES\RESOLUCIONES 2018 PDF\107.PDF","..\RESOLUCIONES 2018 PDF\107.pdf")</f>
        <v>..\RESOLUCIONES 2018 PDF\107.pdf</v>
      </c>
      <c r="J2731" s="135"/>
      <c r="K2731" s="21"/>
      <c r="L2731" s="21"/>
      <c r="M2731" s="21"/>
      <c r="N2731" s="22">
        <f t="shared" si="2"/>
        <v>46206</v>
      </c>
      <c r="O2731" s="23">
        <f>'RESOLUCIONES EPG'!$N2731-'RESOLUCIONES EPG'!$D2731</f>
        <v>3038</v>
      </c>
    </row>
    <row r="2732" ht="15.75" customHeight="1">
      <c r="A2732" s="58"/>
      <c r="B2732" s="21"/>
      <c r="C2732" s="24">
        <v>98.0</v>
      </c>
      <c r="D2732" s="22">
        <v>43168.0</v>
      </c>
      <c r="E2732" s="21" t="s">
        <v>2691</v>
      </c>
      <c r="F2732" s="22"/>
      <c r="G2732" s="21" t="s">
        <v>18</v>
      </c>
      <c r="H2732" s="21" t="s">
        <v>2681</v>
      </c>
      <c r="I2732" s="63" t="str">
        <f>HYPERLINK("\\Pc-informes\documentos informes\RESOLUCIONES\RESOLUCIONES 2018 PDF\98.PDF","..\RESOLUCIONES 2018 PDF\98.pdf")</f>
        <v>..\RESOLUCIONES 2018 PDF\98.pdf</v>
      </c>
      <c r="J2732" s="135"/>
      <c r="K2732" s="21"/>
      <c r="L2732" s="21"/>
      <c r="M2732" s="21"/>
      <c r="N2732" s="22">
        <f t="shared" si="2"/>
        <v>46206</v>
      </c>
      <c r="O2732" s="23">
        <f>'RESOLUCIONES EPG'!$N2732-'RESOLUCIONES EPG'!$D2732</f>
        <v>3038</v>
      </c>
    </row>
    <row r="2733" ht="15.75" customHeight="1">
      <c r="A2733" s="102"/>
      <c r="B2733" s="21"/>
      <c r="C2733" s="24">
        <v>105.0</v>
      </c>
      <c r="D2733" s="22">
        <v>43168.0</v>
      </c>
      <c r="E2733" s="21" t="s">
        <v>2692</v>
      </c>
      <c r="F2733" s="22" t="s">
        <v>2693</v>
      </c>
      <c r="G2733" s="21" t="s">
        <v>18</v>
      </c>
      <c r="H2733" s="21" t="s">
        <v>2670</v>
      </c>
      <c r="I2733" s="63" t="str">
        <f>HYPERLINK("\\Pc-informes\documentos informes\RESOLUCIONES\RESOLUCIONES 2018 PDF\105.PDF","..\RESOLUCIONES 2018 PDF\105.pdf")</f>
        <v>..\RESOLUCIONES 2018 PDF\105.pdf</v>
      </c>
      <c r="J2733" s="135"/>
      <c r="K2733" s="21"/>
      <c r="L2733" s="21"/>
      <c r="M2733" s="21"/>
      <c r="N2733" s="22">
        <f t="shared" si="2"/>
        <v>46206</v>
      </c>
      <c r="O2733" s="23">
        <f>'RESOLUCIONES EPG'!$N2733-'RESOLUCIONES EPG'!$D2733</f>
        <v>3038</v>
      </c>
    </row>
    <row r="2734" ht="15.75" customHeight="1">
      <c r="A2734" s="58"/>
      <c r="B2734" s="21"/>
      <c r="C2734" s="24">
        <v>103.0</v>
      </c>
      <c r="D2734" s="22">
        <v>43168.0</v>
      </c>
      <c r="E2734" s="21" t="s">
        <v>2694</v>
      </c>
      <c r="F2734" s="22"/>
      <c r="G2734" s="21" t="s">
        <v>18</v>
      </c>
      <c r="H2734" s="21" t="s">
        <v>2681</v>
      </c>
      <c r="I2734" s="63" t="str">
        <f>HYPERLINK("\\Pc-informes\documentos informes\RESOLUCIONES\RESOLUCIONES 2018 PDF\103.PDF","..\RESOLUCIONES 2018 PDF\103.pdf")</f>
        <v>..\RESOLUCIONES 2018 PDF\103.pdf</v>
      </c>
      <c r="J2734" s="135"/>
      <c r="K2734" s="21"/>
      <c r="L2734" s="21"/>
      <c r="M2734" s="21"/>
      <c r="N2734" s="22">
        <f t="shared" si="2"/>
        <v>46206</v>
      </c>
      <c r="O2734" s="23">
        <f>'RESOLUCIONES EPG'!$N2734-'RESOLUCIONES EPG'!$D2734</f>
        <v>3038</v>
      </c>
    </row>
    <row r="2735" ht="15.75" customHeight="1">
      <c r="A2735" s="103"/>
      <c r="B2735" s="21"/>
      <c r="C2735" s="24">
        <v>113.0</v>
      </c>
      <c r="D2735" s="22">
        <v>43171.0</v>
      </c>
      <c r="E2735" s="21" t="s">
        <v>2695</v>
      </c>
      <c r="F2735" s="22"/>
      <c r="G2735" s="21" t="s">
        <v>1593</v>
      </c>
      <c r="H2735" s="21"/>
      <c r="I2735" s="63" t="str">
        <f>HYPERLINK("\\Pc-informes\documentos informes\RESOLUCIONES\RESOLUCIONES 2018 PDF\113.PDF","..\RESOLUCIONES 2018 PDF\113.pdf")</f>
        <v>..\RESOLUCIONES 2018 PDF\113.pdf</v>
      </c>
      <c r="J2735" s="135"/>
      <c r="K2735" s="21"/>
      <c r="L2735" s="21"/>
      <c r="M2735" s="21"/>
      <c r="N2735" s="22">
        <f t="shared" si="2"/>
        <v>46206</v>
      </c>
      <c r="O2735" s="23">
        <f>'RESOLUCIONES EPG'!$N2735-'RESOLUCIONES EPG'!$D2735</f>
        <v>3035</v>
      </c>
    </row>
    <row r="2736" ht="15.75" customHeight="1">
      <c r="A2736" s="103"/>
      <c r="B2736" s="21"/>
      <c r="C2736" s="24">
        <v>114.0</v>
      </c>
      <c r="D2736" s="22">
        <v>43171.0</v>
      </c>
      <c r="E2736" s="21" t="s">
        <v>1933</v>
      </c>
      <c r="F2736" s="22"/>
      <c r="G2736" s="21" t="s">
        <v>1593</v>
      </c>
      <c r="H2736" s="21"/>
      <c r="I2736" s="63" t="str">
        <f>HYPERLINK("\\Pc-informes\documentos informes\RESOLUCIONES\RESOLUCIONES 2018 PDF\114.PDF","..\RESOLUCIONES 2018 PDF\114.pdf")</f>
        <v>..\RESOLUCIONES 2018 PDF\114.pdf</v>
      </c>
      <c r="J2736" s="135"/>
      <c r="K2736" s="21"/>
      <c r="L2736" s="21"/>
      <c r="M2736" s="21"/>
      <c r="N2736" s="22">
        <f t="shared" si="2"/>
        <v>46206</v>
      </c>
      <c r="O2736" s="23">
        <f>'RESOLUCIONES EPG'!$N2736-'RESOLUCIONES EPG'!$D2736</f>
        <v>3035</v>
      </c>
    </row>
    <row r="2737" ht="16.5" customHeight="1">
      <c r="A2737" s="101"/>
      <c r="B2737" s="21"/>
      <c r="C2737" s="24">
        <v>115.0</v>
      </c>
      <c r="D2737" s="22">
        <v>43171.0</v>
      </c>
      <c r="E2737" s="21" t="s">
        <v>2111</v>
      </c>
      <c r="F2737" s="22"/>
      <c r="G2737" s="21" t="s">
        <v>1593</v>
      </c>
      <c r="H2737" s="21"/>
      <c r="I2737" s="63" t="str">
        <f>HYPERLINK("\\Pc-informes\documentos informes\RESOLUCIONES\RESOLUCIONES 2018 PDF\115.PDF","..\RESOLUCIONES 2018 PDF\115.pdf")</f>
        <v>..\RESOLUCIONES 2018 PDF\115.pdf</v>
      </c>
      <c r="J2737" s="135"/>
      <c r="K2737" s="21"/>
      <c r="L2737" s="21"/>
      <c r="M2737" s="21"/>
      <c r="N2737" s="22">
        <f t="shared" si="2"/>
        <v>46206</v>
      </c>
      <c r="O2737" s="23">
        <f>'RESOLUCIONES EPG'!$N2737-'RESOLUCIONES EPG'!$D2737</f>
        <v>3035</v>
      </c>
    </row>
    <row r="2738" ht="16.5" customHeight="1">
      <c r="A2738" s="100"/>
      <c r="B2738" s="21"/>
      <c r="C2738" s="24">
        <v>136.0</v>
      </c>
      <c r="D2738" s="22">
        <v>43173.0</v>
      </c>
      <c r="E2738" s="21" t="s">
        <v>2696</v>
      </c>
      <c r="F2738" s="22"/>
      <c r="G2738" s="21" t="s">
        <v>18</v>
      </c>
      <c r="H2738" s="21" t="s">
        <v>2681</v>
      </c>
      <c r="I2738" s="63"/>
      <c r="J2738" s="136"/>
      <c r="K2738" s="21"/>
      <c r="L2738" s="21"/>
      <c r="M2738" s="21"/>
      <c r="N2738" s="22">
        <f t="shared" si="2"/>
        <v>46206</v>
      </c>
      <c r="O2738" s="23">
        <f>'RESOLUCIONES EPG'!$N2738-'RESOLUCIONES EPG'!$D2738</f>
        <v>3033</v>
      </c>
    </row>
    <row r="2739" ht="16.5" customHeight="1">
      <c r="A2739" s="103"/>
      <c r="B2739" s="21"/>
      <c r="C2739" s="24">
        <v>148.0</v>
      </c>
      <c r="D2739" s="22">
        <v>43173.0</v>
      </c>
      <c r="E2739" s="21" t="s">
        <v>2697</v>
      </c>
      <c r="F2739" s="22"/>
      <c r="G2739" s="21" t="s">
        <v>18</v>
      </c>
      <c r="H2739" s="21" t="s">
        <v>2637</v>
      </c>
      <c r="I2739" s="63"/>
      <c r="J2739" s="136" t="s">
        <v>2698</v>
      </c>
      <c r="K2739" s="21"/>
      <c r="L2739" s="21"/>
      <c r="M2739" s="21"/>
      <c r="N2739" s="22">
        <f t="shared" si="2"/>
        <v>46206</v>
      </c>
      <c r="O2739" s="23">
        <f>'RESOLUCIONES EPG'!$N2739-'RESOLUCIONES EPG'!$D2739</f>
        <v>3033</v>
      </c>
    </row>
    <row r="2740" ht="16.5" customHeight="1">
      <c r="A2740" s="58"/>
      <c r="B2740" s="21"/>
      <c r="C2740" s="24">
        <v>147.0</v>
      </c>
      <c r="D2740" s="22">
        <v>43173.0</v>
      </c>
      <c r="E2740" s="21" t="s">
        <v>2699</v>
      </c>
      <c r="F2740" s="22"/>
      <c r="G2740" s="21" t="s">
        <v>18</v>
      </c>
      <c r="H2740" s="21" t="s">
        <v>2630</v>
      </c>
      <c r="I2740" s="63"/>
      <c r="J2740" s="136" t="s">
        <v>2698</v>
      </c>
      <c r="K2740" s="21"/>
      <c r="L2740" s="21"/>
      <c r="M2740" s="21"/>
      <c r="N2740" s="22">
        <f t="shared" si="2"/>
        <v>46206</v>
      </c>
      <c r="O2740" s="23">
        <f>'RESOLUCIONES EPG'!$N2740-'RESOLUCIONES EPG'!$D2740</f>
        <v>3033</v>
      </c>
    </row>
    <row r="2741" ht="16.5" customHeight="1">
      <c r="A2741" s="58"/>
      <c r="B2741" s="21"/>
      <c r="C2741" s="24">
        <v>138.0</v>
      </c>
      <c r="D2741" s="22">
        <v>43173.0</v>
      </c>
      <c r="E2741" s="21" t="s">
        <v>2700</v>
      </c>
      <c r="F2741" s="22"/>
      <c r="G2741" s="21" t="s">
        <v>18</v>
      </c>
      <c r="H2741" s="21" t="s">
        <v>2621</v>
      </c>
      <c r="I2741" s="63"/>
      <c r="J2741" s="136"/>
      <c r="K2741" s="21"/>
      <c r="L2741" s="21"/>
      <c r="M2741" s="21"/>
      <c r="N2741" s="22">
        <f t="shared" si="2"/>
        <v>46206</v>
      </c>
      <c r="O2741" s="23">
        <f>'RESOLUCIONES EPG'!$N2741-'RESOLUCIONES EPG'!$D2741</f>
        <v>3033</v>
      </c>
    </row>
    <row r="2742" ht="16.5" customHeight="1">
      <c r="A2742" s="58"/>
      <c r="B2742" s="21"/>
      <c r="C2742" s="24">
        <v>157.0</v>
      </c>
      <c r="D2742" s="22">
        <v>43173.0</v>
      </c>
      <c r="E2742" s="21" t="s">
        <v>2701</v>
      </c>
      <c r="F2742" s="22"/>
      <c r="G2742" s="21" t="s">
        <v>18</v>
      </c>
      <c r="H2742" s="21" t="s">
        <v>2630</v>
      </c>
      <c r="I2742" s="63"/>
      <c r="J2742" s="136"/>
      <c r="K2742" s="21"/>
      <c r="L2742" s="21"/>
      <c r="M2742" s="21"/>
      <c r="N2742" s="22">
        <f t="shared" si="2"/>
        <v>46206</v>
      </c>
      <c r="O2742" s="23">
        <f>'RESOLUCIONES EPG'!$N2742-'RESOLUCIONES EPG'!$D2742</f>
        <v>3033</v>
      </c>
    </row>
    <row r="2743" ht="16.5" customHeight="1">
      <c r="A2743" s="58"/>
      <c r="B2743" s="21"/>
      <c r="C2743" s="24">
        <v>146.0</v>
      </c>
      <c r="D2743" s="22">
        <v>43173.0</v>
      </c>
      <c r="E2743" s="21" t="s">
        <v>2702</v>
      </c>
      <c r="F2743" s="22"/>
      <c r="G2743" s="21" t="s">
        <v>18</v>
      </c>
      <c r="H2743" s="21" t="s">
        <v>2681</v>
      </c>
      <c r="I2743" s="63"/>
      <c r="J2743" s="136"/>
      <c r="K2743" s="21"/>
      <c r="L2743" s="21"/>
      <c r="M2743" s="21"/>
      <c r="N2743" s="22">
        <f t="shared" si="2"/>
        <v>46206</v>
      </c>
      <c r="O2743" s="23">
        <f>'RESOLUCIONES EPG'!$N2743-'RESOLUCIONES EPG'!$D2743</f>
        <v>3033</v>
      </c>
    </row>
    <row r="2744" ht="16.5" customHeight="1">
      <c r="A2744" s="58"/>
      <c r="B2744" s="21"/>
      <c r="C2744" s="24">
        <v>124.0</v>
      </c>
      <c r="D2744" s="22">
        <v>43173.0</v>
      </c>
      <c r="E2744" s="21" t="s">
        <v>2703</v>
      </c>
      <c r="F2744" s="22"/>
      <c r="G2744" s="21" t="s">
        <v>18</v>
      </c>
      <c r="H2744" s="21" t="s">
        <v>2649</v>
      </c>
      <c r="I2744" s="63" t="s">
        <v>2704</v>
      </c>
      <c r="J2744" s="136" t="s">
        <v>2698</v>
      </c>
      <c r="K2744" s="21"/>
      <c r="L2744" s="21"/>
      <c r="M2744" s="21"/>
      <c r="N2744" s="22">
        <f t="shared" si="2"/>
        <v>46206</v>
      </c>
      <c r="O2744" s="23">
        <f>'RESOLUCIONES EPG'!$N2744-'RESOLUCIONES EPG'!$D2744</f>
        <v>3033</v>
      </c>
    </row>
    <row r="2745" ht="16.5" customHeight="1">
      <c r="A2745" s="58"/>
      <c r="B2745" s="21"/>
      <c r="C2745" s="24">
        <v>123.0</v>
      </c>
      <c r="D2745" s="22">
        <v>43173.0</v>
      </c>
      <c r="E2745" s="21" t="s">
        <v>2705</v>
      </c>
      <c r="F2745" s="22"/>
      <c r="G2745" s="21" t="s">
        <v>18</v>
      </c>
      <c r="H2745" s="21" t="s">
        <v>2649</v>
      </c>
      <c r="I2745" s="63" t="str">
        <f>HYPERLINK("\\Pc-informes\documentos informes\RESOLUCIONES\RESOLUCIONES 2018 PDF\123.PDF","..\RESOLUCIONES 2018 PDF\123.pdf")</f>
        <v>..\RESOLUCIONES 2018 PDF\123.pdf</v>
      </c>
      <c r="J2745" s="136" t="s">
        <v>2698</v>
      </c>
      <c r="K2745" s="21"/>
      <c r="L2745" s="21"/>
      <c r="M2745" s="21"/>
      <c r="N2745" s="22">
        <f t="shared" si="2"/>
        <v>46206</v>
      </c>
      <c r="O2745" s="23">
        <f>'RESOLUCIONES EPG'!$N2745-'RESOLUCIONES EPG'!$D2745</f>
        <v>3033</v>
      </c>
    </row>
    <row r="2746" ht="16.5" customHeight="1">
      <c r="A2746" s="58"/>
      <c r="B2746" s="21"/>
      <c r="C2746" s="24">
        <v>140.0</v>
      </c>
      <c r="D2746" s="22">
        <v>43173.0</v>
      </c>
      <c r="E2746" s="21" t="s">
        <v>2706</v>
      </c>
      <c r="F2746" s="22"/>
      <c r="G2746" s="21" t="s">
        <v>18</v>
      </c>
      <c r="H2746" s="21" t="s">
        <v>2621</v>
      </c>
      <c r="I2746" s="63"/>
      <c r="J2746" s="136"/>
      <c r="K2746" s="21"/>
      <c r="L2746" s="21"/>
      <c r="M2746" s="21"/>
      <c r="N2746" s="22">
        <f t="shared" si="2"/>
        <v>46206</v>
      </c>
      <c r="O2746" s="23">
        <f>'RESOLUCIONES EPG'!$N2746-'RESOLUCIONES EPG'!$D2746</f>
        <v>3033</v>
      </c>
    </row>
    <row r="2747" ht="15.75" customHeight="1">
      <c r="A2747" s="103"/>
      <c r="B2747" s="21"/>
      <c r="C2747" s="24">
        <v>149.0</v>
      </c>
      <c r="D2747" s="22">
        <v>43173.0</v>
      </c>
      <c r="E2747" s="21" t="s">
        <v>2707</v>
      </c>
      <c r="F2747" s="22"/>
      <c r="G2747" s="21" t="s">
        <v>18</v>
      </c>
      <c r="H2747" s="21" t="s">
        <v>2708</v>
      </c>
      <c r="I2747" s="63"/>
      <c r="J2747" s="136"/>
      <c r="K2747" s="21"/>
      <c r="L2747" s="21"/>
      <c r="M2747" s="21"/>
      <c r="N2747" s="22">
        <f t="shared" si="2"/>
        <v>46206</v>
      </c>
      <c r="O2747" s="23">
        <f>'RESOLUCIONES EPG'!$N2747-'RESOLUCIONES EPG'!$D2747</f>
        <v>3033</v>
      </c>
    </row>
    <row r="2748" ht="15.75" customHeight="1">
      <c r="A2748" s="58"/>
      <c r="B2748" s="21"/>
      <c r="C2748" s="24">
        <v>151.0</v>
      </c>
      <c r="D2748" s="22">
        <v>43173.0</v>
      </c>
      <c r="E2748" s="21" t="s">
        <v>2709</v>
      </c>
      <c r="F2748" s="22"/>
      <c r="G2748" s="21" t="s">
        <v>18</v>
      </c>
      <c r="H2748" s="21" t="s">
        <v>2621</v>
      </c>
      <c r="I2748" s="63"/>
      <c r="J2748" s="136"/>
      <c r="K2748" s="21"/>
      <c r="L2748" s="21"/>
      <c r="M2748" s="21"/>
      <c r="N2748" s="22">
        <f t="shared" si="2"/>
        <v>46206</v>
      </c>
      <c r="O2748" s="23">
        <f>'RESOLUCIONES EPG'!$N2748-'RESOLUCIONES EPG'!$D2748</f>
        <v>3033</v>
      </c>
    </row>
    <row r="2749" ht="15.75" customHeight="1">
      <c r="A2749" s="103"/>
      <c r="B2749" s="21"/>
      <c r="C2749" s="24">
        <v>117.0</v>
      </c>
      <c r="D2749" s="22">
        <v>43173.0</v>
      </c>
      <c r="E2749" s="21" t="s">
        <v>2710</v>
      </c>
      <c r="F2749" s="22"/>
      <c r="G2749" s="21" t="s">
        <v>18</v>
      </c>
      <c r="H2749" s="21" t="s">
        <v>2637</v>
      </c>
      <c r="I2749" s="63" t="str">
        <f>HYPERLINK("\\Pc-informes\documentos informes\RESOLUCIONES\RESOLUCIONES 2018 PDF\117.PDF","..\RESOLUCIONES 2018 PDF\117.pdf")</f>
        <v>..\RESOLUCIONES 2018 PDF\117.pdf</v>
      </c>
      <c r="J2749" s="135"/>
      <c r="K2749" s="21"/>
      <c r="L2749" s="21"/>
      <c r="M2749" s="21"/>
      <c r="N2749" s="22">
        <f t="shared" si="2"/>
        <v>46206</v>
      </c>
      <c r="O2749" s="23">
        <f>'RESOLUCIONES EPG'!$N2749-'RESOLUCIONES EPG'!$D2749</f>
        <v>3033</v>
      </c>
    </row>
    <row r="2750" ht="16.5" customHeight="1">
      <c r="A2750" s="58"/>
      <c r="B2750" s="21"/>
      <c r="C2750" s="24">
        <v>122.0</v>
      </c>
      <c r="D2750" s="22">
        <v>43173.0</v>
      </c>
      <c r="E2750" s="21" t="s">
        <v>2711</v>
      </c>
      <c r="F2750" s="22"/>
      <c r="G2750" s="21" t="s">
        <v>18</v>
      </c>
      <c r="H2750" s="21" t="s">
        <v>2649</v>
      </c>
      <c r="I2750" s="63" t="str">
        <f>HYPERLINK("\\Pc-informes\documentos informes\RESOLUCIONES\RESOLUCIONES 2018 PDF\122.PDF","..\RESOLUCIONES 2018 PDF\122.pdf")</f>
        <v>..\RESOLUCIONES 2018 PDF\122.pdf</v>
      </c>
      <c r="J2750" s="136" t="s">
        <v>2698</v>
      </c>
      <c r="K2750" s="21"/>
      <c r="L2750" s="21"/>
      <c r="M2750" s="21"/>
      <c r="N2750" s="22">
        <f t="shared" si="2"/>
        <v>46206</v>
      </c>
      <c r="O2750" s="23">
        <f>'RESOLUCIONES EPG'!$N2750-'RESOLUCIONES EPG'!$D2750</f>
        <v>3033</v>
      </c>
    </row>
    <row r="2751" ht="16.5" customHeight="1">
      <c r="A2751" s="58"/>
      <c r="B2751" s="21"/>
      <c r="C2751" s="24">
        <v>139.0</v>
      </c>
      <c r="D2751" s="22">
        <v>43173.0</v>
      </c>
      <c r="E2751" s="21" t="s">
        <v>2712</v>
      </c>
      <c r="F2751" s="22"/>
      <c r="G2751" s="21" t="s">
        <v>18</v>
      </c>
      <c r="H2751" s="21" t="s">
        <v>2713</v>
      </c>
      <c r="I2751" s="63"/>
      <c r="J2751" s="136"/>
      <c r="K2751" s="21"/>
      <c r="L2751" s="21"/>
      <c r="M2751" s="21"/>
      <c r="N2751" s="22">
        <f t="shared" si="2"/>
        <v>46206</v>
      </c>
      <c r="O2751" s="23">
        <f>'RESOLUCIONES EPG'!$N2751-'RESOLUCIONES EPG'!$D2751</f>
        <v>3033</v>
      </c>
    </row>
    <row r="2752" ht="15.75" customHeight="1">
      <c r="A2752" s="58"/>
      <c r="B2752" s="21"/>
      <c r="C2752" s="24">
        <v>153.0</v>
      </c>
      <c r="D2752" s="22">
        <v>43173.0</v>
      </c>
      <c r="E2752" s="21" t="s">
        <v>1644</v>
      </c>
      <c r="F2752" s="22"/>
      <c r="G2752" s="21" t="s">
        <v>18</v>
      </c>
      <c r="H2752" s="21" t="s">
        <v>2630</v>
      </c>
      <c r="I2752" s="63"/>
      <c r="J2752" s="136"/>
      <c r="K2752" s="21"/>
      <c r="L2752" s="21"/>
      <c r="M2752" s="21"/>
      <c r="N2752" s="22">
        <f t="shared" si="2"/>
        <v>46206</v>
      </c>
      <c r="O2752" s="23">
        <f>'RESOLUCIONES EPG'!$N2752-'RESOLUCIONES EPG'!$D2752</f>
        <v>3033</v>
      </c>
    </row>
    <row r="2753" ht="15.75" customHeight="1">
      <c r="A2753" s="58"/>
      <c r="B2753" s="21"/>
      <c r="C2753" s="24">
        <v>119.0</v>
      </c>
      <c r="D2753" s="22">
        <v>43173.0</v>
      </c>
      <c r="E2753" s="21" t="s">
        <v>2714</v>
      </c>
      <c r="F2753" s="22" t="s">
        <v>53</v>
      </c>
      <c r="G2753" s="21" t="s">
        <v>18</v>
      </c>
      <c r="H2753" s="21" t="s">
        <v>2637</v>
      </c>
      <c r="I2753" s="63" t="str">
        <f>HYPERLINK("\\Pc-informes\documentos informes\RESOLUCIONES\RESOLUCIONES 2018 PDF\119.PDF","..\RESOLUCIONES 2018 PDF\1159.pdf")</f>
        <v>..\RESOLUCIONES 2018 PDF\1159.pdf</v>
      </c>
      <c r="J2753" s="136" t="s">
        <v>2698</v>
      </c>
      <c r="K2753" s="21"/>
      <c r="L2753" s="21"/>
      <c r="M2753" s="21"/>
      <c r="N2753" s="22">
        <f t="shared" si="2"/>
        <v>46206</v>
      </c>
      <c r="O2753" s="23">
        <f>'RESOLUCIONES EPG'!$N2753-'RESOLUCIONES EPG'!$D2753</f>
        <v>3033</v>
      </c>
    </row>
    <row r="2754" ht="15.75" customHeight="1">
      <c r="A2754" s="58"/>
      <c r="B2754" s="21"/>
      <c r="C2754" s="24">
        <v>152.0</v>
      </c>
      <c r="D2754" s="22">
        <v>43173.0</v>
      </c>
      <c r="E2754" s="21" t="s">
        <v>2715</v>
      </c>
      <c r="F2754" s="22"/>
      <c r="G2754" s="21" t="s">
        <v>18</v>
      </c>
      <c r="H2754" s="21" t="s">
        <v>2713</v>
      </c>
      <c r="I2754" s="63"/>
      <c r="J2754" s="136"/>
      <c r="K2754" s="21"/>
      <c r="L2754" s="21"/>
      <c r="M2754" s="21"/>
      <c r="N2754" s="22">
        <f t="shared" si="2"/>
        <v>46206</v>
      </c>
      <c r="O2754" s="23">
        <f>'RESOLUCIONES EPG'!$N2754-'RESOLUCIONES EPG'!$D2754</f>
        <v>3033</v>
      </c>
    </row>
    <row r="2755" ht="15.75" customHeight="1">
      <c r="A2755" s="103"/>
      <c r="B2755" s="21"/>
      <c r="C2755" s="24">
        <v>126.0</v>
      </c>
      <c r="D2755" s="22">
        <v>43173.0</v>
      </c>
      <c r="E2755" s="21" t="s">
        <v>2716</v>
      </c>
      <c r="F2755" s="22" t="s">
        <v>2717</v>
      </c>
      <c r="G2755" s="21" t="s">
        <v>18</v>
      </c>
      <c r="H2755" s="21" t="s">
        <v>2718</v>
      </c>
      <c r="I2755" s="63"/>
      <c r="J2755" s="136"/>
      <c r="K2755" s="21"/>
      <c r="L2755" s="21"/>
      <c r="M2755" s="21"/>
      <c r="N2755" s="22">
        <f t="shared" si="2"/>
        <v>46206</v>
      </c>
      <c r="O2755" s="23">
        <f>'RESOLUCIONES EPG'!$N2755-'RESOLUCIONES EPG'!$D2755</f>
        <v>3033</v>
      </c>
    </row>
    <row r="2756" ht="15.75" customHeight="1">
      <c r="A2756" s="58"/>
      <c r="B2756" s="21"/>
      <c r="C2756" s="24">
        <v>144.0</v>
      </c>
      <c r="D2756" s="22">
        <v>43173.0</v>
      </c>
      <c r="E2756" s="21" t="s">
        <v>2719</v>
      </c>
      <c r="F2756" s="22"/>
      <c r="G2756" s="21" t="s">
        <v>18</v>
      </c>
      <c r="H2756" s="21" t="s">
        <v>1422</v>
      </c>
      <c r="I2756" s="63"/>
      <c r="J2756" s="136"/>
      <c r="K2756" s="21"/>
      <c r="L2756" s="21"/>
      <c r="M2756" s="21"/>
      <c r="N2756" s="22">
        <f t="shared" si="2"/>
        <v>46206</v>
      </c>
      <c r="O2756" s="23">
        <f>'RESOLUCIONES EPG'!$N2756-'RESOLUCIONES EPG'!$D2756</f>
        <v>3033</v>
      </c>
    </row>
    <row r="2757" ht="15.75" customHeight="1">
      <c r="A2757" s="103"/>
      <c r="B2757" s="21"/>
      <c r="C2757" s="24">
        <v>142.0</v>
      </c>
      <c r="D2757" s="22">
        <v>43173.0</v>
      </c>
      <c r="E2757" s="21" t="s">
        <v>2720</v>
      </c>
      <c r="F2757" s="22"/>
      <c r="G2757" s="21" t="s">
        <v>18</v>
      </c>
      <c r="H2757" s="21" t="s">
        <v>1422</v>
      </c>
      <c r="I2757" s="63"/>
      <c r="J2757" s="136"/>
      <c r="K2757" s="21"/>
      <c r="L2757" s="21"/>
      <c r="M2757" s="21"/>
      <c r="N2757" s="22">
        <f t="shared" si="2"/>
        <v>46206</v>
      </c>
      <c r="O2757" s="23">
        <f>'RESOLUCIONES EPG'!$N2757-'RESOLUCIONES EPG'!$D2757</f>
        <v>3033</v>
      </c>
    </row>
    <row r="2758" ht="15.75" customHeight="1">
      <c r="A2758" s="103"/>
      <c r="B2758" s="21"/>
      <c r="C2758" s="24">
        <v>118.0</v>
      </c>
      <c r="D2758" s="22">
        <v>43173.0</v>
      </c>
      <c r="E2758" s="21" t="s">
        <v>2721</v>
      </c>
      <c r="F2758" s="22"/>
      <c r="G2758" s="21" t="s">
        <v>18</v>
      </c>
      <c r="H2758" s="21" t="s">
        <v>2637</v>
      </c>
      <c r="I2758" s="63" t="str">
        <f>HYPERLINK("\\Pc-informes\documentos informes\RESOLUCIONES\RESOLUCIONES 2018 PDF\118.PDF","..\RESOLUCIONES 2018 PDF\118.pdf")</f>
        <v>..\RESOLUCIONES 2018 PDF\118.pdf</v>
      </c>
      <c r="J2758" s="135"/>
      <c r="K2758" s="21"/>
      <c r="L2758" s="21"/>
      <c r="M2758" s="21"/>
      <c r="N2758" s="22">
        <f t="shared" si="2"/>
        <v>46206</v>
      </c>
      <c r="O2758" s="23">
        <f>'RESOLUCIONES EPG'!$N2758-'RESOLUCIONES EPG'!$D2758</f>
        <v>3033</v>
      </c>
    </row>
    <row r="2759" ht="15.75" customHeight="1">
      <c r="A2759" s="101"/>
      <c r="B2759" s="21"/>
      <c r="C2759" s="24">
        <v>128.0</v>
      </c>
      <c r="D2759" s="22">
        <v>43173.0</v>
      </c>
      <c r="E2759" s="21" t="s">
        <v>2722</v>
      </c>
      <c r="F2759" s="22"/>
      <c r="G2759" s="21" t="s">
        <v>18</v>
      </c>
      <c r="H2759" s="21" t="s">
        <v>2723</v>
      </c>
      <c r="I2759" s="63"/>
      <c r="J2759" s="136"/>
      <c r="K2759" s="21"/>
      <c r="L2759" s="21"/>
      <c r="M2759" s="21"/>
      <c r="N2759" s="22">
        <f t="shared" si="2"/>
        <v>46206</v>
      </c>
      <c r="O2759" s="23">
        <f>'RESOLUCIONES EPG'!$N2759-'RESOLUCIONES EPG'!$D2759</f>
        <v>3033</v>
      </c>
    </row>
    <row r="2760" ht="15.75" customHeight="1">
      <c r="A2760" s="58"/>
      <c r="B2760" s="21"/>
      <c r="C2760" s="24">
        <v>145.0</v>
      </c>
      <c r="D2760" s="22">
        <v>43173.0</v>
      </c>
      <c r="E2760" s="21" t="s">
        <v>2724</v>
      </c>
      <c r="F2760" s="22"/>
      <c r="G2760" s="21" t="s">
        <v>18</v>
      </c>
      <c r="H2760" s="21" t="s">
        <v>2725</v>
      </c>
      <c r="I2760" s="63"/>
      <c r="J2760" s="136"/>
      <c r="K2760" s="21"/>
      <c r="L2760" s="21"/>
      <c r="M2760" s="21"/>
      <c r="N2760" s="22">
        <f t="shared" si="2"/>
        <v>46206</v>
      </c>
      <c r="O2760" s="23">
        <f>'RESOLUCIONES EPG'!$N2760-'RESOLUCIONES EPG'!$D2760</f>
        <v>3033</v>
      </c>
    </row>
    <row r="2761" ht="15.75" customHeight="1">
      <c r="A2761" s="58"/>
      <c r="B2761" s="21"/>
      <c r="C2761" s="24">
        <v>155.0</v>
      </c>
      <c r="D2761" s="22">
        <v>43173.0</v>
      </c>
      <c r="E2761" s="21" t="s">
        <v>2620</v>
      </c>
      <c r="F2761" s="22"/>
      <c r="G2761" s="21" t="s">
        <v>18</v>
      </c>
      <c r="H2761" s="21" t="s">
        <v>2713</v>
      </c>
      <c r="I2761" s="63"/>
      <c r="J2761" s="136"/>
      <c r="K2761" s="21"/>
      <c r="L2761" s="21"/>
      <c r="M2761" s="21"/>
      <c r="N2761" s="22">
        <f t="shared" si="2"/>
        <v>46206</v>
      </c>
      <c r="O2761" s="23">
        <f>'RESOLUCIONES EPG'!$N2761-'RESOLUCIONES EPG'!$D2761</f>
        <v>3033</v>
      </c>
    </row>
    <row r="2762" ht="16.5" customHeight="1">
      <c r="A2762" s="58"/>
      <c r="B2762" s="21"/>
      <c r="C2762" s="24">
        <v>125.0</v>
      </c>
      <c r="D2762" s="22">
        <v>43173.0</v>
      </c>
      <c r="E2762" s="21" t="s">
        <v>2726</v>
      </c>
      <c r="F2762" s="22"/>
      <c r="G2762" s="21" t="s">
        <v>18</v>
      </c>
      <c r="H2762" s="21" t="s">
        <v>2637</v>
      </c>
      <c r="I2762" s="63"/>
      <c r="J2762" s="136" t="s">
        <v>2698</v>
      </c>
      <c r="K2762" s="21"/>
      <c r="L2762" s="21"/>
      <c r="M2762" s="21"/>
      <c r="N2762" s="22">
        <f t="shared" si="2"/>
        <v>46206</v>
      </c>
      <c r="O2762" s="23">
        <f>'RESOLUCIONES EPG'!$N2762-'RESOLUCIONES EPG'!$D2762</f>
        <v>3033</v>
      </c>
    </row>
    <row r="2763" ht="16.5" customHeight="1">
      <c r="A2763" s="58"/>
      <c r="B2763" s="21"/>
      <c r="C2763" s="24">
        <v>156.0</v>
      </c>
      <c r="D2763" s="22">
        <v>43173.0</v>
      </c>
      <c r="E2763" s="21" t="s">
        <v>2727</v>
      </c>
      <c r="F2763" s="22" t="s">
        <v>2728</v>
      </c>
      <c r="G2763" s="21" t="s">
        <v>18</v>
      </c>
      <c r="H2763" s="21" t="s">
        <v>2630</v>
      </c>
      <c r="I2763" s="63"/>
      <c r="J2763" s="136"/>
      <c r="K2763" s="21"/>
      <c r="L2763" s="21"/>
      <c r="M2763" s="21"/>
      <c r="N2763" s="22">
        <f t="shared" si="2"/>
        <v>46206</v>
      </c>
      <c r="O2763" s="23">
        <f>'RESOLUCIONES EPG'!$N2763-'RESOLUCIONES EPG'!$D2763</f>
        <v>3033</v>
      </c>
    </row>
    <row r="2764" ht="16.5" customHeight="1">
      <c r="A2764" s="58"/>
      <c r="B2764" s="21"/>
      <c r="C2764" s="24">
        <v>143.0</v>
      </c>
      <c r="D2764" s="22">
        <v>43173.0</v>
      </c>
      <c r="E2764" s="21" t="s">
        <v>2729</v>
      </c>
      <c r="F2764" s="22"/>
      <c r="G2764" s="21" t="s">
        <v>18</v>
      </c>
      <c r="H2764" s="21" t="s">
        <v>2637</v>
      </c>
      <c r="I2764" s="63"/>
      <c r="J2764" s="136" t="s">
        <v>2698</v>
      </c>
      <c r="K2764" s="21"/>
      <c r="L2764" s="21"/>
      <c r="M2764" s="21"/>
      <c r="N2764" s="22">
        <f t="shared" si="2"/>
        <v>46206</v>
      </c>
      <c r="O2764" s="23">
        <f>'RESOLUCIONES EPG'!$N2764-'RESOLUCIONES EPG'!$D2764</f>
        <v>3033</v>
      </c>
    </row>
    <row r="2765" ht="16.5" customHeight="1">
      <c r="A2765" s="103"/>
      <c r="B2765" s="21"/>
      <c r="C2765" s="24">
        <v>159.0</v>
      </c>
      <c r="D2765" s="22">
        <v>43173.0</v>
      </c>
      <c r="E2765" s="21" t="s">
        <v>2730</v>
      </c>
      <c r="F2765" s="22"/>
      <c r="G2765" s="21" t="s">
        <v>18</v>
      </c>
      <c r="H2765" s="21" t="s">
        <v>2637</v>
      </c>
      <c r="I2765" s="63"/>
      <c r="J2765" s="136" t="s">
        <v>2698</v>
      </c>
      <c r="K2765" s="21"/>
      <c r="L2765" s="21"/>
      <c r="M2765" s="21"/>
      <c r="N2765" s="22">
        <f t="shared" si="2"/>
        <v>46206</v>
      </c>
      <c r="O2765" s="23">
        <f>'RESOLUCIONES EPG'!$N2765-'RESOLUCIONES EPG'!$D2765</f>
        <v>3033</v>
      </c>
    </row>
    <row r="2766" ht="16.5" customHeight="1">
      <c r="A2766" s="101"/>
      <c r="B2766" s="21"/>
      <c r="C2766" s="24">
        <v>135.0</v>
      </c>
      <c r="D2766" s="22">
        <v>43173.0</v>
      </c>
      <c r="E2766" s="21" t="s">
        <v>2731</v>
      </c>
      <c r="F2766" s="22"/>
      <c r="G2766" s="21" t="s">
        <v>18</v>
      </c>
      <c r="H2766" s="21" t="s">
        <v>2732</v>
      </c>
      <c r="I2766" s="63"/>
      <c r="J2766" s="136"/>
      <c r="K2766" s="21"/>
      <c r="L2766" s="21"/>
      <c r="M2766" s="21"/>
      <c r="N2766" s="22">
        <f t="shared" si="2"/>
        <v>46206</v>
      </c>
      <c r="O2766" s="23">
        <f>'RESOLUCIONES EPG'!$N2766-'RESOLUCIONES EPG'!$D2766</f>
        <v>3033</v>
      </c>
    </row>
    <row r="2767" ht="15.75" customHeight="1">
      <c r="A2767" s="103"/>
      <c r="B2767" s="21"/>
      <c r="C2767" s="24">
        <v>150.0</v>
      </c>
      <c r="D2767" s="22">
        <v>43173.0</v>
      </c>
      <c r="E2767" s="21" t="s">
        <v>2733</v>
      </c>
      <c r="F2767" s="22"/>
      <c r="G2767" s="21" t="s">
        <v>18</v>
      </c>
      <c r="H2767" s="21" t="s">
        <v>2637</v>
      </c>
      <c r="I2767" s="63"/>
      <c r="J2767" s="136"/>
      <c r="K2767" s="21"/>
      <c r="L2767" s="21"/>
      <c r="M2767" s="21"/>
      <c r="N2767" s="22">
        <f t="shared" si="2"/>
        <v>46206</v>
      </c>
      <c r="O2767" s="23">
        <f>'RESOLUCIONES EPG'!$N2767-'RESOLUCIONES EPG'!$D2767</f>
        <v>3033</v>
      </c>
    </row>
    <row r="2768" ht="16.5" customHeight="1">
      <c r="A2768" s="58"/>
      <c r="B2768" s="21"/>
      <c r="C2768" s="24">
        <v>130.0</v>
      </c>
      <c r="D2768" s="22">
        <v>43173.0</v>
      </c>
      <c r="E2768" s="21" t="s">
        <v>2734</v>
      </c>
      <c r="F2768" s="22"/>
      <c r="G2768" s="21" t="s">
        <v>18</v>
      </c>
      <c r="H2768" s="21" t="s">
        <v>2735</v>
      </c>
      <c r="I2768" s="63"/>
      <c r="J2768" s="136"/>
      <c r="K2768" s="21"/>
      <c r="L2768" s="21"/>
      <c r="M2768" s="21"/>
      <c r="N2768" s="22">
        <f t="shared" si="2"/>
        <v>46206</v>
      </c>
      <c r="O2768" s="23">
        <f>'RESOLUCIONES EPG'!$N2768-'RESOLUCIONES EPG'!$D2768</f>
        <v>3033</v>
      </c>
    </row>
    <row r="2769" ht="15.75" customHeight="1">
      <c r="A2769" s="58"/>
      <c r="B2769" s="21"/>
      <c r="C2769" s="24">
        <v>131.0</v>
      </c>
      <c r="D2769" s="22">
        <v>43173.0</v>
      </c>
      <c r="E2769" s="21" t="s">
        <v>2736</v>
      </c>
      <c r="F2769" s="22"/>
      <c r="G2769" s="21" t="s">
        <v>18</v>
      </c>
      <c r="H2769" s="21" t="s">
        <v>2630</v>
      </c>
      <c r="I2769" s="63"/>
      <c r="J2769" s="136" t="s">
        <v>2698</v>
      </c>
      <c r="K2769" s="21"/>
      <c r="L2769" s="21"/>
      <c r="M2769" s="21"/>
      <c r="N2769" s="22">
        <f t="shared" si="2"/>
        <v>46206</v>
      </c>
      <c r="O2769" s="23">
        <f>'RESOLUCIONES EPG'!$N2769-'RESOLUCIONES EPG'!$D2769</f>
        <v>3033</v>
      </c>
    </row>
    <row r="2770" ht="16.5" customHeight="1">
      <c r="A2770" s="58"/>
      <c r="B2770" s="21"/>
      <c r="C2770" s="24">
        <v>141.0</v>
      </c>
      <c r="D2770" s="22">
        <v>43173.0</v>
      </c>
      <c r="E2770" s="21" t="s">
        <v>2737</v>
      </c>
      <c r="F2770" s="22"/>
      <c r="G2770" s="21" t="s">
        <v>18</v>
      </c>
      <c r="H2770" s="21" t="s">
        <v>2621</v>
      </c>
      <c r="I2770" s="63"/>
      <c r="J2770" s="136"/>
      <c r="K2770" s="21"/>
      <c r="L2770" s="21"/>
      <c r="M2770" s="21"/>
      <c r="N2770" s="22">
        <f t="shared" si="2"/>
        <v>46206</v>
      </c>
      <c r="O2770" s="23">
        <f>'RESOLUCIONES EPG'!$N2770-'RESOLUCIONES EPG'!$D2770</f>
        <v>3033</v>
      </c>
    </row>
    <row r="2771" ht="16.5" customHeight="1">
      <c r="A2771" s="58"/>
      <c r="B2771" s="21"/>
      <c r="C2771" s="24">
        <v>154.0</v>
      </c>
      <c r="D2771" s="22">
        <v>43173.0</v>
      </c>
      <c r="E2771" s="21" t="s">
        <v>2738</v>
      </c>
      <c r="F2771" s="22"/>
      <c r="G2771" s="21" t="s">
        <v>18</v>
      </c>
      <c r="H2771" s="21" t="s">
        <v>2681</v>
      </c>
      <c r="I2771" s="63"/>
      <c r="J2771" s="136"/>
      <c r="K2771" s="21"/>
      <c r="L2771" s="21"/>
      <c r="M2771" s="21"/>
      <c r="N2771" s="22">
        <f t="shared" si="2"/>
        <v>46206</v>
      </c>
      <c r="O2771" s="23">
        <f>'RESOLUCIONES EPG'!$N2771-'RESOLUCIONES EPG'!$D2771</f>
        <v>3033</v>
      </c>
    </row>
    <row r="2772" ht="16.5" customHeight="1">
      <c r="A2772" s="101"/>
      <c r="B2772" s="21"/>
      <c r="C2772" s="24">
        <v>133.0</v>
      </c>
      <c r="D2772" s="22">
        <v>43173.0</v>
      </c>
      <c r="E2772" s="21" t="s">
        <v>2739</v>
      </c>
      <c r="F2772" s="22"/>
      <c r="G2772" s="21" t="s">
        <v>18</v>
      </c>
      <c r="H2772" s="21" t="s">
        <v>2718</v>
      </c>
      <c r="I2772" s="63"/>
      <c r="J2772" s="136"/>
      <c r="K2772" s="21"/>
      <c r="L2772" s="21"/>
      <c r="M2772" s="21"/>
      <c r="N2772" s="22">
        <f t="shared" si="2"/>
        <v>46206</v>
      </c>
      <c r="O2772" s="23">
        <f>'RESOLUCIONES EPG'!$N2772-'RESOLUCIONES EPG'!$D2772</f>
        <v>3033</v>
      </c>
    </row>
    <row r="2773" ht="16.5" customHeight="1">
      <c r="A2773" s="58"/>
      <c r="B2773" s="21"/>
      <c r="C2773" s="24">
        <v>137.0</v>
      </c>
      <c r="D2773" s="22">
        <v>43173.0</v>
      </c>
      <c r="E2773" s="21" t="s">
        <v>2740</v>
      </c>
      <c r="F2773" s="22"/>
      <c r="G2773" s="21" t="s">
        <v>18</v>
      </c>
      <c r="H2773" s="21" t="s">
        <v>2713</v>
      </c>
      <c r="I2773" s="63"/>
      <c r="J2773" s="136"/>
      <c r="K2773" s="21"/>
      <c r="L2773" s="21"/>
      <c r="M2773" s="21"/>
      <c r="N2773" s="22">
        <f t="shared" si="2"/>
        <v>46206</v>
      </c>
      <c r="O2773" s="23">
        <f>'RESOLUCIONES EPG'!$N2773-'RESOLUCIONES EPG'!$D2773</f>
        <v>3033</v>
      </c>
    </row>
    <row r="2774" ht="16.5" customHeight="1">
      <c r="A2774" s="103"/>
      <c r="B2774" s="21"/>
      <c r="C2774" s="24">
        <v>134.0</v>
      </c>
      <c r="D2774" s="22">
        <v>43173.0</v>
      </c>
      <c r="E2774" s="21" t="s">
        <v>2741</v>
      </c>
      <c r="F2774" s="22"/>
      <c r="G2774" s="21" t="s">
        <v>18</v>
      </c>
      <c r="H2774" s="21" t="s">
        <v>2742</v>
      </c>
      <c r="I2774" s="63"/>
      <c r="J2774" s="136"/>
      <c r="K2774" s="21"/>
      <c r="L2774" s="21"/>
      <c r="M2774" s="21"/>
      <c r="N2774" s="22">
        <f t="shared" si="2"/>
        <v>46206</v>
      </c>
      <c r="O2774" s="23">
        <f>'RESOLUCIONES EPG'!$N2774-'RESOLUCIONES EPG'!$D2774</f>
        <v>3033</v>
      </c>
    </row>
    <row r="2775" ht="16.5" customHeight="1">
      <c r="A2775" s="103"/>
      <c r="B2775" s="21"/>
      <c r="C2775" s="24">
        <v>158.0</v>
      </c>
      <c r="D2775" s="22">
        <v>43173.0</v>
      </c>
      <c r="E2775" s="21" t="s">
        <v>2743</v>
      </c>
      <c r="F2775" s="22"/>
      <c r="G2775" s="21" t="s">
        <v>18</v>
      </c>
      <c r="H2775" s="21" t="s">
        <v>2744</v>
      </c>
      <c r="I2775" s="63"/>
      <c r="J2775" s="136"/>
      <c r="K2775" s="21"/>
      <c r="L2775" s="21"/>
      <c r="M2775" s="21"/>
      <c r="N2775" s="22">
        <f t="shared" si="2"/>
        <v>46206</v>
      </c>
      <c r="O2775" s="23">
        <f>'RESOLUCIONES EPG'!$N2775-'RESOLUCIONES EPG'!$D2775</f>
        <v>3033</v>
      </c>
    </row>
    <row r="2776" ht="16.5" customHeight="1">
      <c r="A2776" s="58"/>
      <c r="B2776" s="21"/>
      <c r="C2776" s="24">
        <v>121.0</v>
      </c>
      <c r="D2776" s="22">
        <v>43173.0</v>
      </c>
      <c r="E2776" s="21" t="s">
        <v>2745</v>
      </c>
      <c r="F2776" s="22"/>
      <c r="G2776" s="21" t="s">
        <v>18</v>
      </c>
      <c r="H2776" s="21" t="s">
        <v>2649</v>
      </c>
      <c r="I2776" s="63" t="str">
        <f>HYPERLINK("\\Pc-informes\documentos informes\RESOLUCIONES\RESOLUCIONES 2018 PDF\121.PDF","..\RESOLUCIONES 2018 PDF\121.pdf")</f>
        <v>..\RESOLUCIONES 2018 PDF\121.pdf</v>
      </c>
      <c r="J2776" s="136"/>
      <c r="K2776" s="21"/>
      <c r="L2776" s="21"/>
      <c r="M2776" s="21"/>
      <c r="N2776" s="22">
        <f t="shared" si="2"/>
        <v>46206</v>
      </c>
      <c r="O2776" s="23">
        <f>'RESOLUCIONES EPG'!$N2776-'RESOLUCIONES EPG'!$D2776</f>
        <v>3033</v>
      </c>
    </row>
    <row r="2777" ht="16.5" customHeight="1">
      <c r="A2777" s="58"/>
      <c r="B2777" s="21"/>
      <c r="C2777" s="24">
        <v>120.0</v>
      </c>
      <c r="D2777" s="22">
        <v>43173.0</v>
      </c>
      <c r="E2777" s="21" t="s">
        <v>2746</v>
      </c>
      <c r="F2777" s="22"/>
      <c r="G2777" s="21" t="s">
        <v>18</v>
      </c>
      <c r="H2777" s="21" t="s">
        <v>2637</v>
      </c>
      <c r="I2777" s="63" t="str">
        <f>HYPERLINK("\\Pc-informes\documentos informes\RESOLUCIONES\RESOLUCIONES 2018 PDF\120.PDF","..\RESOLUCIONES 2018 PDF\120.pdf")</f>
        <v>..\RESOLUCIONES 2018 PDF\120.pdf</v>
      </c>
      <c r="J2777" s="136" t="s">
        <v>2698</v>
      </c>
      <c r="K2777" s="21"/>
      <c r="L2777" s="21"/>
      <c r="M2777" s="21"/>
      <c r="N2777" s="22">
        <f t="shared" si="2"/>
        <v>46206</v>
      </c>
      <c r="O2777" s="23">
        <f>'RESOLUCIONES EPG'!$N2777-'RESOLUCIONES EPG'!$D2777</f>
        <v>3033</v>
      </c>
    </row>
    <row r="2778" ht="16.5" customHeight="1">
      <c r="A2778" s="103"/>
      <c r="B2778" s="21"/>
      <c r="C2778" s="24">
        <v>127.0</v>
      </c>
      <c r="D2778" s="22">
        <v>43173.0</v>
      </c>
      <c r="E2778" s="21" t="s">
        <v>1615</v>
      </c>
      <c r="F2778" s="22"/>
      <c r="G2778" s="21" t="s">
        <v>50</v>
      </c>
      <c r="H2778" s="21"/>
      <c r="I2778" s="63"/>
      <c r="J2778" s="136"/>
      <c r="K2778" s="21"/>
      <c r="L2778" s="21"/>
      <c r="M2778" s="21"/>
      <c r="N2778" s="22">
        <f t="shared" si="2"/>
        <v>46206</v>
      </c>
      <c r="O2778" s="23">
        <f>'RESOLUCIONES EPG'!$N2778-'RESOLUCIONES EPG'!$D2778</f>
        <v>3033</v>
      </c>
    </row>
    <row r="2779" ht="16.5" customHeight="1">
      <c r="A2779" s="101"/>
      <c r="B2779" s="21"/>
      <c r="C2779" s="24">
        <v>132.0</v>
      </c>
      <c r="D2779" s="22">
        <v>43173.0</v>
      </c>
      <c r="E2779" s="21" t="s">
        <v>2747</v>
      </c>
      <c r="F2779" s="22"/>
      <c r="G2779" s="21" t="s">
        <v>18</v>
      </c>
      <c r="H2779" s="21" t="s">
        <v>2621</v>
      </c>
      <c r="I2779" s="63"/>
      <c r="J2779" s="136"/>
      <c r="K2779" s="21"/>
      <c r="L2779" s="21"/>
      <c r="M2779" s="21"/>
      <c r="N2779" s="22">
        <f t="shared" si="2"/>
        <v>46206</v>
      </c>
      <c r="O2779" s="23">
        <f>'RESOLUCIONES EPG'!$N2779-'RESOLUCIONES EPG'!$D2779</f>
        <v>3033</v>
      </c>
    </row>
    <row r="2780" ht="15.75" customHeight="1">
      <c r="A2780" s="100"/>
      <c r="B2780" s="21">
        <v>10498.0</v>
      </c>
      <c r="C2780" s="24">
        <v>129.0</v>
      </c>
      <c r="D2780" s="22">
        <v>43173.0</v>
      </c>
      <c r="E2780" s="21" t="s">
        <v>2748</v>
      </c>
      <c r="F2780" s="22" t="s">
        <v>2749</v>
      </c>
      <c r="G2780" s="21" t="s">
        <v>18</v>
      </c>
      <c r="H2780" s="21" t="s">
        <v>2630</v>
      </c>
      <c r="I2780" s="63"/>
      <c r="J2780" s="136"/>
      <c r="K2780" s="21"/>
      <c r="L2780" s="21"/>
      <c r="M2780" s="21"/>
      <c r="N2780" s="22">
        <f t="shared" si="2"/>
        <v>46206</v>
      </c>
      <c r="O2780" s="23">
        <f>'RESOLUCIONES EPG'!$N2780-'RESOLUCIONES EPG'!$D2780</f>
        <v>3033</v>
      </c>
    </row>
    <row r="2781" ht="15.75" customHeight="1">
      <c r="A2781" s="58"/>
      <c r="B2781" s="21" t="s">
        <v>2535</v>
      </c>
      <c r="C2781" s="24">
        <v>169.0</v>
      </c>
      <c r="D2781" s="97">
        <v>43175.0</v>
      </c>
      <c r="E2781" s="21" t="s">
        <v>2750</v>
      </c>
      <c r="F2781" s="97"/>
      <c r="G2781" s="21" t="s">
        <v>2751</v>
      </c>
      <c r="H2781" s="21"/>
      <c r="I2781" s="63"/>
      <c r="J2781" s="136"/>
      <c r="K2781" s="21"/>
      <c r="L2781" s="21"/>
      <c r="M2781" s="21"/>
      <c r="N2781" s="22">
        <f t="shared" si="2"/>
        <v>46206</v>
      </c>
      <c r="O2781" s="23">
        <f>'RESOLUCIONES EPG'!$N2781-'RESOLUCIONES EPG'!$D2781</f>
        <v>3031</v>
      </c>
    </row>
    <row r="2782" ht="16.5" customHeight="1">
      <c r="A2782" s="103"/>
      <c r="B2782" s="21"/>
      <c r="C2782" s="24">
        <v>165.0</v>
      </c>
      <c r="D2782" s="22">
        <v>43175.0</v>
      </c>
      <c r="E2782" s="21" t="s">
        <v>2752</v>
      </c>
      <c r="F2782" s="22"/>
      <c r="G2782" s="21" t="s">
        <v>18</v>
      </c>
      <c r="H2782" s="21" t="s">
        <v>2753</v>
      </c>
      <c r="I2782" s="63"/>
      <c r="J2782" s="136"/>
      <c r="K2782" s="21"/>
      <c r="L2782" s="21"/>
      <c r="M2782" s="21"/>
      <c r="N2782" s="22">
        <f t="shared" si="2"/>
        <v>46206</v>
      </c>
      <c r="O2782" s="23">
        <f>'RESOLUCIONES EPG'!$N2782-'RESOLUCIONES EPG'!$D2782</f>
        <v>3031</v>
      </c>
    </row>
    <row r="2783" ht="15.75" customHeight="1">
      <c r="A2783" s="103"/>
      <c r="B2783" s="21"/>
      <c r="C2783" s="24">
        <v>162.0</v>
      </c>
      <c r="D2783" s="22">
        <v>43175.0</v>
      </c>
      <c r="E2783" s="21" t="s">
        <v>2754</v>
      </c>
      <c r="F2783" s="22"/>
      <c r="G2783" s="21" t="s">
        <v>18</v>
      </c>
      <c r="H2783" s="21" t="s">
        <v>2637</v>
      </c>
      <c r="I2783" s="63"/>
      <c r="J2783" s="136" t="s">
        <v>2698</v>
      </c>
      <c r="K2783" s="21"/>
      <c r="L2783" s="21"/>
      <c r="M2783" s="21"/>
      <c r="N2783" s="22">
        <f t="shared" si="2"/>
        <v>46206</v>
      </c>
      <c r="O2783" s="23">
        <f>'RESOLUCIONES EPG'!$N2783-'RESOLUCIONES EPG'!$D2783</f>
        <v>3031</v>
      </c>
    </row>
    <row r="2784" ht="16.5" customHeight="1">
      <c r="A2784" s="58"/>
      <c r="B2784" s="73">
        <v>8765.0</v>
      </c>
      <c r="C2784" s="74">
        <v>168.0</v>
      </c>
      <c r="D2784" s="97">
        <v>43175.0</v>
      </c>
      <c r="E2784" s="73" t="s">
        <v>2755</v>
      </c>
      <c r="F2784" s="97"/>
      <c r="G2784" s="73" t="s">
        <v>18</v>
      </c>
      <c r="H2784" s="73" t="s">
        <v>2315</v>
      </c>
      <c r="I2784" s="63"/>
      <c r="J2784" s="137"/>
      <c r="K2784" s="21"/>
      <c r="L2784" s="21"/>
      <c r="M2784" s="21"/>
      <c r="N2784" s="22">
        <f t="shared" si="2"/>
        <v>46206</v>
      </c>
      <c r="O2784" s="23">
        <f>'RESOLUCIONES EPG'!$N2784-'RESOLUCIONES EPG'!$D2784</f>
        <v>3031</v>
      </c>
    </row>
    <row r="2785" ht="15.75" customHeight="1">
      <c r="A2785" s="103"/>
      <c r="B2785" s="21"/>
      <c r="C2785" s="24">
        <v>161.0</v>
      </c>
      <c r="D2785" s="22">
        <v>43175.0</v>
      </c>
      <c r="E2785" s="21" t="s">
        <v>2756</v>
      </c>
      <c r="F2785" s="22"/>
      <c r="G2785" s="21" t="s">
        <v>18</v>
      </c>
      <c r="H2785" s="21" t="s">
        <v>2630</v>
      </c>
      <c r="I2785" s="63"/>
      <c r="J2785" s="136"/>
      <c r="K2785" s="21"/>
      <c r="L2785" s="21"/>
      <c r="M2785" s="21"/>
      <c r="N2785" s="22">
        <f t="shared" si="2"/>
        <v>46206</v>
      </c>
      <c r="O2785" s="23">
        <f>'RESOLUCIONES EPG'!$N2785-'RESOLUCIONES EPG'!$D2785</f>
        <v>3031</v>
      </c>
    </row>
    <row r="2786" ht="15.75" customHeight="1">
      <c r="A2786" s="58"/>
      <c r="B2786" s="21"/>
      <c r="C2786" s="24">
        <v>166.0</v>
      </c>
      <c r="D2786" s="22">
        <v>43175.0</v>
      </c>
      <c r="E2786" s="21" t="s">
        <v>2757</v>
      </c>
      <c r="F2786" s="22"/>
      <c r="G2786" s="21" t="s">
        <v>18</v>
      </c>
      <c r="H2786" s="21" t="s">
        <v>1422</v>
      </c>
      <c r="I2786" s="63"/>
      <c r="J2786" s="136"/>
      <c r="K2786" s="21"/>
      <c r="L2786" s="21"/>
      <c r="M2786" s="21"/>
      <c r="N2786" s="22">
        <f t="shared" si="2"/>
        <v>46206</v>
      </c>
      <c r="O2786" s="23">
        <f>'RESOLUCIONES EPG'!$N2786-'RESOLUCIONES EPG'!$D2786</f>
        <v>3031</v>
      </c>
    </row>
    <row r="2787" ht="16.5" customHeight="1">
      <c r="A2787" s="103"/>
      <c r="B2787" s="21"/>
      <c r="C2787" s="24">
        <v>163.0</v>
      </c>
      <c r="D2787" s="22">
        <v>43175.0</v>
      </c>
      <c r="E2787" s="21" t="s">
        <v>2758</v>
      </c>
      <c r="F2787" s="22"/>
      <c r="G2787" s="21" t="s">
        <v>18</v>
      </c>
      <c r="H2787" s="21" t="s">
        <v>2637</v>
      </c>
      <c r="I2787" s="63"/>
      <c r="J2787" s="136" t="s">
        <v>2698</v>
      </c>
      <c r="K2787" s="21"/>
      <c r="L2787" s="21"/>
      <c r="M2787" s="21"/>
      <c r="N2787" s="22">
        <f t="shared" si="2"/>
        <v>46206</v>
      </c>
      <c r="O2787" s="23">
        <f>'RESOLUCIONES EPG'!$N2787-'RESOLUCIONES EPG'!$D2787</f>
        <v>3031</v>
      </c>
    </row>
    <row r="2788" ht="16.5" customHeight="1">
      <c r="A2788" s="58"/>
      <c r="B2788" s="21"/>
      <c r="C2788" s="24">
        <v>167.0</v>
      </c>
      <c r="D2788" s="22">
        <v>43175.0</v>
      </c>
      <c r="E2788" s="21" t="s">
        <v>2759</v>
      </c>
      <c r="F2788" s="22"/>
      <c r="G2788" s="21" t="s">
        <v>18</v>
      </c>
      <c r="H2788" s="21" t="s">
        <v>1422</v>
      </c>
      <c r="I2788" s="63"/>
      <c r="J2788" s="136" t="s">
        <v>2698</v>
      </c>
      <c r="K2788" s="21"/>
      <c r="L2788" s="21"/>
      <c r="M2788" s="21"/>
      <c r="N2788" s="22">
        <f t="shared" si="2"/>
        <v>46206</v>
      </c>
      <c r="O2788" s="23">
        <f>'RESOLUCIONES EPG'!$N2788-'RESOLUCIONES EPG'!$D2788</f>
        <v>3031</v>
      </c>
    </row>
    <row r="2789" ht="16.5" customHeight="1">
      <c r="A2789" s="58"/>
      <c r="B2789" s="21"/>
      <c r="C2789" s="24">
        <v>164.0</v>
      </c>
      <c r="D2789" s="22">
        <v>43175.0</v>
      </c>
      <c r="E2789" s="21" t="s">
        <v>2760</v>
      </c>
      <c r="F2789" s="74" t="s">
        <v>2761</v>
      </c>
      <c r="G2789" s="21" t="s">
        <v>18</v>
      </c>
      <c r="H2789" s="21" t="s">
        <v>1422</v>
      </c>
      <c r="I2789" s="63"/>
      <c r="J2789" s="136"/>
      <c r="K2789" s="21"/>
      <c r="L2789" s="21"/>
      <c r="M2789" s="21"/>
      <c r="N2789" s="22">
        <f t="shared" si="2"/>
        <v>46206</v>
      </c>
      <c r="O2789" s="23">
        <f>'RESOLUCIONES EPG'!$N2789-'RESOLUCIONES EPG'!$D2789</f>
        <v>3031</v>
      </c>
    </row>
    <row r="2790" ht="16.5" customHeight="1">
      <c r="A2790" s="103"/>
      <c r="B2790" s="21"/>
      <c r="C2790" s="24">
        <v>160.0</v>
      </c>
      <c r="D2790" s="22">
        <v>43175.0</v>
      </c>
      <c r="E2790" s="21" t="s">
        <v>43</v>
      </c>
      <c r="F2790" s="22"/>
      <c r="G2790" s="21" t="s">
        <v>18</v>
      </c>
      <c r="H2790" s="21" t="s">
        <v>2762</v>
      </c>
      <c r="I2790" s="63"/>
      <c r="J2790" s="136"/>
      <c r="K2790" s="21"/>
      <c r="L2790" s="21"/>
      <c r="M2790" s="21"/>
      <c r="N2790" s="22">
        <f t="shared" si="2"/>
        <v>46206</v>
      </c>
      <c r="O2790" s="23">
        <f>'RESOLUCIONES EPG'!$N2790-'RESOLUCIONES EPG'!$D2790</f>
        <v>3031</v>
      </c>
    </row>
    <row r="2791" ht="16.5" customHeight="1">
      <c r="A2791" s="102"/>
      <c r="B2791" s="73" t="s">
        <v>2535</v>
      </c>
      <c r="C2791" s="74">
        <v>170.0</v>
      </c>
      <c r="D2791" s="97">
        <v>43178.0</v>
      </c>
      <c r="E2791" s="73" t="s">
        <v>2763</v>
      </c>
      <c r="F2791" s="97"/>
      <c r="G2791" s="73" t="s">
        <v>1410</v>
      </c>
      <c r="H2791" s="73" t="s">
        <v>2764</v>
      </c>
      <c r="I2791" s="63"/>
      <c r="J2791" s="136"/>
      <c r="K2791" s="21"/>
      <c r="L2791" s="21"/>
      <c r="M2791" s="21"/>
      <c r="N2791" s="22">
        <f t="shared" si="2"/>
        <v>46206</v>
      </c>
      <c r="O2791" s="23">
        <f>'RESOLUCIONES EPG'!$N2791-'RESOLUCIONES EPG'!$D2791</f>
        <v>3028</v>
      </c>
    </row>
    <row r="2792" ht="15.75" customHeight="1">
      <c r="A2792" s="101"/>
      <c r="B2792" s="21" t="s">
        <v>2535</v>
      </c>
      <c r="C2792" s="24">
        <v>176.0</v>
      </c>
      <c r="D2792" s="22">
        <v>43180.0</v>
      </c>
      <c r="E2792" s="21" t="s">
        <v>2641</v>
      </c>
      <c r="F2792" s="22"/>
      <c r="G2792" s="21" t="s">
        <v>1313</v>
      </c>
      <c r="H2792" s="21" t="s">
        <v>2008</v>
      </c>
      <c r="I2792" s="63"/>
      <c r="J2792" s="136"/>
      <c r="K2792" s="21"/>
      <c r="L2792" s="21"/>
      <c r="M2792" s="21"/>
      <c r="N2792" s="22">
        <f t="shared" si="2"/>
        <v>46206</v>
      </c>
      <c r="O2792" s="23">
        <f>'RESOLUCIONES EPG'!$N2792-'RESOLUCIONES EPG'!$D2792</f>
        <v>3026</v>
      </c>
    </row>
    <row r="2793" ht="15.75" customHeight="1">
      <c r="A2793" s="101"/>
      <c r="B2793" s="21"/>
      <c r="C2793" s="138">
        <v>177.0</v>
      </c>
      <c r="D2793" s="139">
        <v>43180.0</v>
      </c>
      <c r="E2793" s="140" t="s">
        <v>2540</v>
      </c>
      <c r="F2793" s="139"/>
      <c r="G2793" s="73" t="s">
        <v>363</v>
      </c>
      <c r="H2793" s="73"/>
      <c r="I2793" s="63"/>
      <c r="J2793" s="136"/>
      <c r="K2793" s="21"/>
      <c r="L2793" s="21"/>
      <c r="M2793" s="21"/>
      <c r="N2793" s="22">
        <f t="shared" si="2"/>
        <v>46206</v>
      </c>
      <c r="O2793" s="23">
        <f>'RESOLUCIONES EPG'!$N2793-'RESOLUCIONES EPG'!$D2793</f>
        <v>3026</v>
      </c>
    </row>
    <row r="2794" ht="16.5" customHeight="1">
      <c r="A2794" s="101"/>
      <c r="B2794" s="73" t="s">
        <v>2535</v>
      </c>
      <c r="C2794" s="74">
        <v>172.0</v>
      </c>
      <c r="D2794" s="97">
        <v>43180.0</v>
      </c>
      <c r="E2794" s="73" t="s">
        <v>2765</v>
      </c>
      <c r="F2794" s="97"/>
      <c r="G2794" s="73" t="s">
        <v>1313</v>
      </c>
      <c r="H2794" s="73" t="s">
        <v>2457</v>
      </c>
      <c r="I2794" s="63"/>
      <c r="J2794" s="136"/>
      <c r="K2794" s="21"/>
      <c r="L2794" s="21"/>
      <c r="M2794" s="21"/>
      <c r="N2794" s="22">
        <f t="shared" si="2"/>
        <v>46206</v>
      </c>
      <c r="O2794" s="23">
        <f>'RESOLUCIONES EPG'!$N2794-'RESOLUCIONES EPG'!$D2794</f>
        <v>3026</v>
      </c>
    </row>
    <row r="2795" ht="16.5" customHeight="1">
      <c r="A2795" s="101"/>
      <c r="B2795" s="141" t="s">
        <v>2535</v>
      </c>
      <c r="C2795" s="142">
        <v>174.0</v>
      </c>
      <c r="D2795" s="143">
        <v>43180.0</v>
      </c>
      <c r="E2795" s="141" t="s">
        <v>2616</v>
      </c>
      <c r="F2795" s="143"/>
      <c r="G2795" s="141" t="s">
        <v>1313</v>
      </c>
      <c r="H2795" s="141" t="s">
        <v>2766</v>
      </c>
      <c r="I2795" s="63"/>
      <c r="J2795" s="136"/>
      <c r="K2795" s="21"/>
      <c r="L2795" s="21"/>
      <c r="M2795" s="21"/>
      <c r="N2795" s="22">
        <f t="shared" si="2"/>
        <v>46206</v>
      </c>
      <c r="O2795" s="23">
        <f>'RESOLUCIONES EPG'!$N2795-'RESOLUCIONES EPG'!$D2795</f>
        <v>3026</v>
      </c>
    </row>
    <row r="2796" ht="15.75" customHeight="1">
      <c r="A2796" s="101"/>
      <c r="B2796" s="21" t="s">
        <v>2535</v>
      </c>
      <c r="C2796" s="24">
        <v>173.0</v>
      </c>
      <c r="D2796" s="22">
        <v>43180.0</v>
      </c>
      <c r="E2796" s="21" t="s">
        <v>2647</v>
      </c>
      <c r="F2796" s="22"/>
      <c r="G2796" s="21" t="s">
        <v>1313</v>
      </c>
      <c r="H2796" s="21" t="s">
        <v>2008</v>
      </c>
      <c r="I2796" s="63"/>
      <c r="J2796" s="136"/>
      <c r="K2796" s="21"/>
      <c r="L2796" s="21"/>
      <c r="M2796" s="21"/>
      <c r="N2796" s="22">
        <f t="shared" si="2"/>
        <v>46206</v>
      </c>
      <c r="O2796" s="23">
        <f>'RESOLUCIONES EPG'!$N2796-'RESOLUCIONES EPG'!$D2796</f>
        <v>3026</v>
      </c>
    </row>
    <row r="2797" ht="15.75" customHeight="1">
      <c r="A2797" s="101"/>
      <c r="B2797" s="73" t="s">
        <v>2535</v>
      </c>
      <c r="C2797" s="74">
        <v>171.0</v>
      </c>
      <c r="D2797" s="97">
        <v>43180.0</v>
      </c>
      <c r="E2797" s="73" t="s">
        <v>2348</v>
      </c>
      <c r="F2797" s="97"/>
      <c r="G2797" s="73" t="s">
        <v>1313</v>
      </c>
      <c r="H2797" s="73" t="s">
        <v>2767</v>
      </c>
      <c r="I2797" s="63"/>
      <c r="J2797" s="136"/>
      <c r="K2797" s="21"/>
      <c r="L2797" s="21"/>
      <c r="M2797" s="21"/>
      <c r="N2797" s="22">
        <f t="shared" si="2"/>
        <v>46206</v>
      </c>
      <c r="O2797" s="23">
        <f>'RESOLUCIONES EPG'!$N2797-'RESOLUCIONES EPG'!$D2797</f>
        <v>3026</v>
      </c>
    </row>
    <row r="2798" ht="15.75" customHeight="1">
      <c r="A2798" s="101"/>
      <c r="B2798" s="21" t="s">
        <v>2535</v>
      </c>
      <c r="C2798" s="24">
        <v>175.0</v>
      </c>
      <c r="D2798" s="22">
        <v>43180.0</v>
      </c>
      <c r="E2798" s="21" t="s">
        <v>2768</v>
      </c>
      <c r="F2798" s="22"/>
      <c r="G2798" s="21" t="s">
        <v>1200</v>
      </c>
      <c r="H2798" s="21" t="s">
        <v>2769</v>
      </c>
      <c r="I2798" s="63"/>
      <c r="J2798" s="136"/>
      <c r="K2798" s="21"/>
      <c r="L2798" s="21"/>
      <c r="M2798" s="21"/>
      <c r="N2798" s="22">
        <f t="shared" si="2"/>
        <v>46206</v>
      </c>
      <c r="O2798" s="23">
        <f>'RESOLUCIONES EPG'!$N2798-'RESOLUCIONES EPG'!$D2798</f>
        <v>3026</v>
      </c>
    </row>
    <row r="2799" ht="15.75" customHeight="1">
      <c r="A2799" s="103"/>
      <c r="B2799" s="21"/>
      <c r="C2799" s="24">
        <v>189.0</v>
      </c>
      <c r="D2799" s="69">
        <v>43182.0</v>
      </c>
      <c r="E2799" s="21" t="s">
        <v>2770</v>
      </c>
      <c r="F2799" s="22"/>
      <c r="G2799" s="21" t="s">
        <v>18</v>
      </c>
      <c r="H2799" s="21" t="s">
        <v>2771</v>
      </c>
      <c r="I2799" s="63"/>
      <c r="J2799" s="135"/>
      <c r="K2799" s="21"/>
      <c r="L2799" s="21"/>
      <c r="M2799" s="21"/>
      <c r="N2799" s="22">
        <f t="shared" si="2"/>
        <v>46206</v>
      </c>
      <c r="O2799" s="23">
        <f>'RESOLUCIONES EPG'!$N2799-'RESOLUCIONES EPG'!$D2799</f>
        <v>3024</v>
      </c>
    </row>
    <row r="2800" ht="15.75" customHeight="1">
      <c r="A2800" s="103"/>
      <c r="B2800" s="21"/>
      <c r="C2800" s="24">
        <v>183.0</v>
      </c>
      <c r="D2800" s="22">
        <v>43182.0</v>
      </c>
      <c r="E2800" s="21" t="s">
        <v>2772</v>
      </c>
      <c r="F2800" s="22"/>
      <c r="G2800" s="21" t="s">
        <v>18</v>
      </c>
      <c r="H2800" s="21" t="s">
        <v>2773</v>
      </c>
      <c r="I2800" s="63"/>
      <c r="J2800" s="135"/>
      <c r="K2800" s="21"/>
      <c r="L2800" s="21"/>
      <c r="M2800" s="21"/>
      <c r="N2800" s="22">
        <f t="shared" si="2"/>
        <v>46206</v>
      </c>
      <c r="O2800" s="23">
        <f>'RESOLUCIONES EPG'!$N2800-'RESOLUCIONES EPG'!$D2800</f>
        <v>3024</v>
      </c>
    </row>
    <row r="2801" ht="15.75" customHeight="1">
      <c r="A2801" s="101"/>
      <c r="B2801" s="21"/>
      <c r="C2801" s="24">
        <v>181.0</v>
      </c>
      <c r="D2801" s="22">
        <v>43182.0</v>
      </c>
      <c r="E2801" s="21" t="s">
        <v>2774</v>
      </c>
      <c r="F2801" s="22"/>
      <c r="G2801" s="21" t="s">
        <v>18</v>
      </c>
      <c r="H2801" s="21" t="s">
        <v>2690</v>
      </c>
      <c r="I2801" s="63"/>
      <c r="J2801" s="135"/>
      <c r="K2801" s="21"/>
      <c r="L2801" s="21"/>
      <c r="M2801" s="21"/>
      <c r="N2801" s="22">
        <f t="shared" si="2"/>
        <v>46206</v>
      </c>
      <c r="O2801" s="23">
        <f>'RESOLUCIONES EPG'!$N2801-'RESOLUCIONES EPG'!$D2801</f>
        <v>3024</v>
      </c>
    </row>
    <row r="2802" ht="16.5" customHeight="1">
      <c r="A2802" s="103"/>
      <c r="B2802" s="21"/>
      <c r="C2802" s="24">
        <v>184.0</v>
      </c>
      <c r="D2802" s="22">
        <v>43182.0</v>
      </c>
      <c r="E2802" s="21" t="s">
        <v>2775</v>
      </c>
      <c r="F2802" s="22"/>
      <c r="G2802" s="21" t="s">
        <v>18</v>
      </c>
      <c r="H2802" s="21" t="s">
        <v>2649</v>
      </c>
      <c r="I2802" s="63"/>
      <c r="J2802" s="135" t="s">
        <v>2698</v>
      </c>
      <c r="K2802" s="21"/>
      <c r="L2802" s="21"/>
      <c r="M2802" s="21"/>
      <c r="N2802" s="22">
        <f t="shared" si="2"/>
        <v>46206</v>
      </c>
      <c r="O2802" s="23">
        <f>'RESOLUCIONES EPG'!$N2802-'RESOLUCIONES EPG'!$D2802</f>
        <v>3024</v>
      </c>
    </row>
    <row r="2803" ht="16.5" customHeight="1">
      <c r="A2803" s="58"/>
      <c r="B2803" s="21"/>
      <c r="C2803" s="24">
        <v>180.0</v>
      </c>
      <c r="D2803" s="22">
        <v>43182.0</v>
      </c>
      <c r="E2803" s="21" t="s">
        <v>2776</v>
      </c>
      <c r="F2803" s="22"/>
      <c r="G2803" s="21" t="s">
        <v>18</v>
      </c>
      <c r="H2803" s="21" t="s">
        <v>2630</v>
      </c>
      <c r="I2803" s="63"/>
      <c r="J2803" s="135"/>
      <c r="K2803" s="21"/>
      <c r="L2803" s="21"/>
      <c r="M2803" s="21"/>
      <c r="N2803" s="22">
        <f t="shared" si="2"/>
        <v>46206</v>
      </c>
      <c r="O2803" s="23">
        <f>'RESOLUCIONES EPG'!$N2803-'RESOLUCIONES EPG'!$D2803</f>
        <v>3024</v>
      </c>
    </row>
    <row r="2804" ht="16.5" customHeight="1">
      <c r="A2804" s="101"/>
      <c r="B2804" s="21"/>
      <c r="C2804" s="24">
        <v>187.0</v>
      </c>
      <c r="D2804" s="22">
        <v>43182.0</v>
      </c>
      <c r="E2804" s="21" t="s">
        <v>2777</v>
      </c>
      <c r="F2804" s="22"/>
      <c r="G2804" s="21" t="s">
        <v>18</v>
      </c>
      <c r="H2804" s="21" t="s">
        <v>2778</v>
      </c>
      <c r="I2804" s="63"/>
      <c r="J2804" s="135"/>
      <c r="K2804" s="21"/>
      <c r="L2804" s="21"/>
      <c r="M2804" s="21"/>
      <c r="N2804" s="22">
        <f t="shared" si="2"/>
        <v>46206</v>
      </c>
      <c r="O2804" s="23">
        <f>'RESOLUCIONES EPG'!$N2804-'RESOLUCIONES EPG'!$D2804</f>
        <v>3024</v>
      </c>
    </row>
    <row r="2805" ht="15.75" customHeight="1">
      <c r="A2805" s="100"/>
      <c r="B2805" s="21"/>
      <c r="C2805" s="24">
        <v>182.0</v>
      </c>
      <c r="D2805" s="22">
        <v>43182.0</v>
      </c>
      <c r="E2805" s="21" t="s">
        <v>2779</v>
      </c>
      <c r="F2805" s="74" t="s">
        <v>2780</v>
      </c>
      <c r="G2805" s="21" t="s">
        <v>18</v>
      </c>
      <c r="H2805" s="21" t="s">
        <v>2781</v>
      </c>
      <c r="I2805" s="63"/>
      <c r="J2805" s="135"/>
      <c r="K2805" s="21"/>
      <c r="L2805" s="21"/>
      <c r="M2805" s="21"/>
      <c r="N2805" s="22">
        <f t="shared" si="2"/>
        <v>46206</v>
      </c>
      <c r="O2805" s="23">
        <f>'RESOLUCIONES EPG'!$N2805-'RESOLUCIONES EPG'!$D2805</f>
        <v>3024</v>
      </c>
    </row>
    <row r="2806" ht="15.75" customHeight="1">
      <c r="A2806" s="103"/>
      <c r="B2806" s="21"/>
      <c r="C2806" s="24">
        <v>188.0</v>
      </c>
      <c r="D2806" s="22">
        <v>43182.0</v>
      </c>
      <c r="E2806" s="21" t="s">
        <v>2782</v>
      </c>
      <c r="F2806" s="22"/>
      <c r="G2806" s="21" t="s">
        <v>18</v>
      </c>
      <c r="H2806" s="21" t="s">
        <v>2783</v>
      </c>
      <c r="I2806" s="63"/>
      <c r="J2806" s="135"/>
      <c r="K2806" s="21"/>
      <c r="L2806" s="21"/>
      <c r="M2806" s="21"/>
      <c r="N2806" s="22">
        <f t="shared" si="2"/>
        <v>46206</v>
      </c>
      <c r="O2806" s="23">
        <f>'RESOLUCIONES EPG'!$N2806-'RESOLUCIONES EPG'!$D2806</f>
        <v>3024</v>
      </c>
    </row>
    <row r="2807" ht="15.75" customHeight="1">
      <c r="A2807" s="58"/>
      <c r="B2807" s="21"/>
      <c r="C2807" s="24">
        <v>185.0</v>
      </c>
      <c r="D2807" s="22">
        <v>43182.0</v>
      </c>
      <c r="E2807" s="21" t="s">
        <v>2784</v>
      </c>
      <c r="F2807" s="22"/>
      <c r="G2807" s="21" t="s">
        <v>18</v>
      </c>
      <c r="H2807" s="21" t="s">
        <v>2785</v>
      </c>
      <c r="I2807" s="63"/>
      <c r="J2807" s="135"/>
      <c r="K2807" s="21"/>
      <c r="L2807" s="21"/>
      <c r="M2807" s="21"/>
      <c r="N2807" s="22">
        <f t="shared" si="2"/>
        <v>46206</v>
      </c>
      <c r="O2807" s="23">
        <f>'RESOLUCIONES EPG'!$N2807-'RESOLUCIONES EPG'!$D2807</f>
        <v>3024</v>
      </c>
    </row>
    <row r="2808" ht="16.5" customHeight="1">
      <c r="A2808" s="58"/>
      <c r="B2808" s="21"/>
      <c r="C2808" s="24">
        <v>191.0</v>
      </c>
      <c r="D2808" s="22">
        <v>43182.0</v>
      </c>
      <c r="E2808" s="21" t="s">
        <v>2786</v>
      </c>
      <c r="F2808" s="22"/>
      <c r="G2808" s="21" t="s">
        <v>18</v>
      </c>
      <c r="H2808" s="21" t="s">
        <v>2787</v>
      </c>
      <c r="I2808" s="63" t="s">
        <v>2788</v>
      </c>
      <c r="J2808" s="135" t="s">
        <v>2698</v>
      </c>
      <c r="K2808" s="21"/>
      <c r="L2808" s="21"/>
      <c r="M2808" s="21"/>
      <c r="N2808" s="22">
        <f t="shared" si="2"/>
        <v>46206</v>
      </c>
      <c r="O2808" s="23">
        <f>'RESOLUCIONES EPG'!$N2808-'RESOLUCIONES EPG'!$D2808</f>
        <v>3024</v>
      </c>
    </row>
    <row r="2809" ht="15.75" customHeight="1">
      <c r="A2809" s="101"/>
      <c r="B2809" s="21"/>
      <c r="C2809" s="24">
        <v>179.0</v>
      </c>
      <c r="D2809" s="22">
        <v>43182.0</v>
      </c>
      <c r="E2809" s="21" t="s">
        <v>101</v>
      </c>
      <c r="F2809" s="22"/>
      <c r="G2809" s="21" t="s">
        <v>18</v>
      </c>
      <c r="H2809" s="21" t="s">
        <v>2649</v>
      </c>
      <c r="I2809" s="63"/>
      <c r="J2809" s="135"/>
      <c r="K2809" s="21"/>
      <c r="L2809" s="21"/>
      <c r="M2809" s="21"/>
      <c r="N2809" s="22">
        <f t="shared" si="2"/>
        <v>46206</v>
      </c>
      <c r="O2809" s="23">
        <f>'RESOLUCIONES EPG'!$N2809-'RESOLUCIONES EPG'!$D2809</f>
        <v>3024</v>
      </c>
    </row>
    <row r="2810" ht="16.5" customHeight="1">
      <c r="A2810" s="103"/>
      <c r="B2810" s="21"/>
      <c r="C2810" s="24">
        <v>190.0</v>
      </c>
      <c r="D2810" s="22">
        <v>43182.0</v>
      </c>
      <c r="E2810" s="21" t="s">
        <v>2789</v>
      </c>
      <c r="F2810" s="22"/>
      <c r="G2810" s="21" t="s">
        <v>18</v>
      </c>
      <c r="H2810" s="21" t="s">
        <v>2635</v>
      </c>
      <c r="I2810" s="63"/>
      <c r="J2810" s="135"/>
      <c r="K2810" s="21"/>
      <c r="L2810" s="21"/>
      <c r="M2810" s="21"/>
      <c r="N2810" s="22">
        <f t="shared" si="2"/>
        <v>46206</v>
      </c>
      <c r="O2810" s="23">
        <f>'RESOLUCIONES EPG'!$N2810-'RESOLUCIONES EPG'!$D2810</f>
        <v>3024</v>
      </c>
    </row>
    <row r="2811" ht="16.5" customHeight="1">
      <c r="A2811" s="101"/>
      <c r="B2811" s="21"/>
      <c r="C2811" s="24">
        <v>178.0</v>
      </c>
      <c r="D2811" s="22">
        <v>43182.0</v>
      </c>
      <c r="E2811" s="21" t="s">
        <v>2790</v>
      </c>
      <c r="F2811" s="22"/>
      <c r="G2811" s="21" t="s">
        <v>18</v>
      </c>
      <c r="H2811" s="21" t="s">
        <v>2637</v>
      </c>
      <c r="I2811" s="63"/>
      <c r="J2811" s="136"/>
      <c r="K2811" s="21"/>
      <c r="L2811" s="21"/>
      <c r="M2811" s="21"/>
      <c r="N2811" s="22">
        <f t="shared" si="2"/>
        <v>46206</v>
      </c>
      <c r="O2811" s="23">
        <f>'RESOLUCIONES EPG'!$N2811-'RESOLUCIONES EPG'!$D2811</f>
        <v>3024</v>
      </c>
    </row>
    <row r="2812" ht="16.5" customHeight="1">
      <c r="A2812" s="58"/>
      <c r="B2812" s="21"/>
      <c r="C2812" s="24">
        <v>186.0</v>
      </c>
      <c r="D2812" s="22">
        <v>43182.0</v>
      </c>
      <c r="E2812" s="21" t="s">
        <v>2791</v>
      </c>
      <c r="F2812" s="22"/>
      <c r="G2812" s="21" t="s">
        <v>18</v>
      </c>
      <c r="H2812" s="21" t="s">
        <v>2785</v>
      </c>
      <c r="I2812" s="63"/>
      <c r="J2812" s="135"/>
      <c r="K2812" s="21"/>
      <c r="L2812" s="21"/>
      <c r="M2812" s="21"/>
      <c r="N2812" s="22">
        <f t="shared" si="2"/>
        <v>46206</v>
      </c>
      <c r="O2812" s="23">
        <f>'RESOLUCIONES EPG'!$N2812-'RESOLUCIONES EPG'!$D2812</f>
        <v>3024</v>
      </c>
    </row>
    <row r="2813" ht="16.5" customHeight="1">
      <c r="A2813" s="101"/>
      <c r="B2813" s="21"/>
      <c r="C2813" s="24">
        <v>194.0</v>
      </c>
      <c r="D2813" s="22">
        <v>43185.0</v>
      </c>
      <c r="E2813" s="21" t="s">
        <v>2172</v>
      </c>
      <c r="F2813" s="22"/>
      <c r="G2813" s="21" t="s">
        <v>363</v>
      </c>
      <c r="H2813" s="21"/>
      <c r="I2813" s="63"/>
      <c r="J2813" s="144" t="s">
        <v>2792</v>
      </c>
      <c r="K2813" s="21"/>
      <c r="L2813" s="21"/>
      <c r="M2813" s="21"/>
      <c r="N2813" s="22">
        <f t="shared" si="2"/>
        <v>46206</v>
      </c>
      <c r="O2813" s="23">
        <f>'RESOLUCIONES EPG'!$N2813-'RESOLUCIONES EPG'!$D2813</f>
        <v>3021</v>
      </c>
    </row>
    <row r="2814" ht="16.5" customHeight="1">
      <c r="A2814" s="101"/>
      <c r="B2814" s="21"/>
      <c r="C2814" s="24">
        <v>193.0</v>
      </c>
      <c r="D2814" s="145">
        <v>43185.0</v>
      </c>
      <c r="E2814" s="146" t="s">
        <v>2372</v>
      </c>
      <c r="F2814" s="145"/>
      <c r="G2814" s="146" t="s">
        <v>18</v>
      </c>
      <c r="H2814" s="146" t="s">
        <v>2637</v>
      </c>
      <c r="I2814" s="63"/>
      <c r="J2814" s="135"/>
      <c r="K2814" s="21"/>
      <c r="L2814" s="21"/>
      <c r="M2814" s="21"/>
      <c r="N2814" s="22">
        <f t="shared" si="2"/>
        <v>46206</v>
      </c>
      <c r="O2814" s="23">
        <f>'RESOLUCIONES EPG'!$N2814-'RESOLUCIONES EPG'!$D2814</f>
        <v>3021</v>
      </c>
    </row>
    <row r="2815" ht="16.5" customHeight="1">
      <c r="A2815" s="103"/>
      <c r="B2815" s="21" t="s">
        <v>2535</v>
      </c>
      <c r="C2815" s="24">
        <v>192.0</v>
      </c>
      <c r="D2815" s="22">
        <v>43185.0</v>
      </c>
      <c r="E2815" s="21" t="s">
        <v>1598</v>
      </c>
      <c r="F2815" s="22"/>
      <c r="G2815" s="21" t="s">
        <v>1593</v>
      </c>
      <c r="H2815" s="21" t="s">
        <v>2793</v>
      </c>
      <c r="I2815" s="63"/>
      <c r="J2815" s="135"/>
      <c r="K2815" s="21"/>
      <c r="L2815" s="21"/>
      <c r="M2815" s="21"/>
      <c r="N2815" s="22">
        <f t="shared" si="2"/>
        <v>46206</v>
      </c>
      <c r="O2815" s="23">
        <f>'RESOLUCIONES EPG'!$N2815-'RESOLUCIONES EPG'!$D2815</f>
        <v>3021</v>
      </c>
    </row>
    <row r="2816" ht="16.5" customHeight="1">
      <c r="A2816" s="101"/>
      <c r="B2816" s="21"/>
      <c r="C2816" s="24">
        <v>203.0</v>
      </c>
      <c r="D2816" s="22">
        <v>43192.0</v>
      </c>
      <c r="E2816" s="21" t="s">
        <v>2794</v>
      </c>
      <c r="F2816" s="22"/>
      <c r="G2816" s="21" t="s">
        <v>1593</v>
      </c>
      <c r="H2816" s="21" t="s">
        <v>2795</v>
      </c>
      <c r="I2816" s="63"/>
      <c r="J2816" s="144" t="s">
        <v>2796</v>
      </c>
      <c r="K2816" s="21"/>
      <c r="L2816" s="21"/>
      <c r="M2816" s="21"/>
      <c r="N2816" s="22">
        <f t="shared" si="2"/>
        <v>46206</v>
      </c>
      <c r="O2816" s="23">
        <f>'RESOLUCIONES EPG'!$N2816-'RESOLUCIONES EPG'!$D2816</f>
        <v>3014</v>
      </c>
    </row>
    <row r="2817" ht="16.5" customHeight="1">
      <c r="A2817" s="58"/>
      <c r="B2817" s="21"/>
      <c r="C2817" s="24">
        <v>225.0</v>
      </c>
      <c r="D2817" s="22">
        <v>43192.0</v>
      </c>
      <c r="E2817" s="21" t="s">
        <v>1502</v>
      </c>
      <c r="F2817" s="22"/>
      <c r="G2817" s="21" t="s">
        <v>184</v>
      </c>
      <c r="H2817" s="21" t="s">
        <v>2690</v>
      </c>
      <c r="I2817" s="63"/>
      <c r="J2817" s="135"/>
      <c r="K2817" s="21"/>
      <c r="L2817" s="21"/>
      <c r="M2817" s="21"/>
      <c r="N2817" s="22">
        <f t="shared" si="2"/>
        <v>46206</v>
      </c>
      <c r="O2817" s="23">
        <f>'RESOLUCIONES EPG'!$N2817-'RESOLUCIONES EPG'!$D2817</f>
        <v>3014</v>
      </c>
    </row>
    <row r="2818" ht="15.75" customHeight="1">
      <c r="A2818" s="101"/>
      <c r="B2818" s="21"/>
      <c r="C2818" s="24">
        <v>206.0</v>
      </c>
      <c r="D2818" s="22">
        <v>43192.0</v>
      </c>
      <c r="E2818" s="21" t="s">
        <v>2797</v>
      </c>
      <c r="F2818" s="22"/>
      <c r="G2818" s="21" t="s">
        <v>18</v>
      </c>
      <c r="H2818" s="21" t="s">
        <v>2798</v>
      </c>
      <c r="I2818" s="63"/>
      <c r="J2818" s="135"/>
      <c r="K2818" s="21"/>
      <c r="L2818" s="21"/>
      <c r="M2818" s="21"/>
      <c r="N2818" s="22">
        <f t="shared" si="2"/>
        <v>46206</v>
      </c>
      <c r="O2818" s="23">
        <f>'RESOLUCIONES EPG'!$N2818-'RESOLUCIONES EPG'!$D2818</f>
        <v>3014</v>
      </c>
    </row>
    <row r="2819" ht="15.75" customHeight="1">
      <c r="A2819" s="101"/>
      <c r="B2819" s="21"/>
      <c r="C2819" s="24">
        <v>205.0</v>
      </c>
      <c r="D2819" s="22">
        <v>43192.0</v>
      </c>
      <c r="E2819" s="21" t="s">
        <v>2799</v>
      </c>
      <c r="F2819" s="22"/>
      <c r="G2819" s="21" t="s">
        <v>18</v>
      </c>
      <c r="H2819" s="21" t="s">
        <v>2630</v>
      </c>
      <c r="I2819" s="63"/>
      <c r="J2819" s="135"/>
      <c r="K2819" s="21"/>
      <c r="L2819" s="21"/>
      <c r="M2819" s="21"/>
      <c r="N2819" s="22">
        <f t="shared" si="2"/>
        <v>46206</v>
      </c>
      <c r="O2819" s="23">
        <f>'RESOLUCIONES EPG'!$N2819-'RESOLUCIONES EPG'!$D2819</f>
        <v>3014</v>
      </c>
    </row>
    <row r="2820" ht="16.5" customHeight="1">
      <c r="A2820" s="103"/>
      <c r="B2820" s="21"/>
      <c r="C2820" s="24">
        <v>213.0</v>
      </c>
      <c r="D2820" s="22">
        <v>43192.0</v>
      </c>
      <c r="E2820" s="21" t="s">
        <v>2800</v>
      </c>
      <c r="F2820" s="22"/>
      <c r="G2820" s="21" t="s">
        <v>18</v>
      </c>
      <c r="H2820" s="21" t="s">
        <v>2637</v>
      </c>
      <c r="I2820" s="63"/>
      <c r="J2820" s="135"/>
      <c r="K2820" s="21"/>
      <c r="L2820" s="21"/>
      <c r="M2820" s="21"/>
      <c r="N2820" s="22">
        <f t="shared" si="2"/>
        <v>46206</v>
      </c>
      <c r="O2820" s="23">
        <f>'RESOLUCIONES EPG'!$N2820-'RESOLUCIONES EPG'!$D2820</f>
        <v>3014</v>
      </c>
    </row>
    <row r="2821" ht="15.75" customHeight="1">
      <c r="A2821" s="101"/>
      <c r="B2821" s="21"/>
      <c r="C2821" s="24">
        <v>208.0</v>
      </c>
      <c r="D2821" s="22">
        <v>43192.0</v>
      </c>
      <c r="E2821" s="21" t="s">
        <v>2801</v>
      </c>
      <c r="F2821" s="22" t="s">
        <v>2802</v>
      </c>
      <c r="G2821" s="21" t="s">
        <v>18</v>
      </c>
      <c r="H2821" s="21" t="s">
        <v>2803</v>
      </c>
      <c r="I2821" s="63"/>
      <c r="J2821" s="135"/>
      <c r="K2821" s="21"/>
      <c r="L2821" s="21"/>
      <c r="M2821" s="21"/>
      <c r="N2821" s="22">
        <f t="shared" si="2"/>
        <v>46206</v>
      </c>
      <c r="O2821" s="23">
        <f>'RESOLUCIONES EPG'!$N2821-'RESOLUCIONES EPG'!$D2821</f>
        <v>3014</v>
      </c>
    </row>
    <row r="2822" ht="16.5" customHeight="1">
      <c r="A2822" s="103"/>
      <c r="B2822" s="21"/>
      <c r="C2822" s="24">
        <v>215.0</v>
      </c>
      <c r="D2822" s="22">
        <v>43192.0</v>
      </c>
      <c r="E2822" s="21" t="s">
        <v>2804</v>
      </c>
      <c r="F2822" s="22"/>
      <c r="G2822" s="21" t="s">
        <v>18</v>
      </c>
      <c r="H2822" s="21" t="s">
        <v>2798</v>
      </c>
      <c r="I2822" s="63"/>
      <c r="J2822" s="135"/>
      <c r="K2822" s="21"/>
      <c r="L2822" s="21"/>
      <c r="M2822" s="21"/>
      <c r="N2822" s="22">
        <f t="shared" si="2"/>
        <v>46206</v>
      </c>
      <c r="O2822" s="23">
        <f>'RESOLUCIONES EPG'!$N2822-'RESOLUCIONES EPG'!$D2822</f>
        <v>3014</v>
      </c>
    </row>
    <row r="2823" ht="15.75" customHeight="1">
      <c r="A2823" s="100"/>
      <c r="B2823" s="21"/>
      <c r="C2823" s="24">
        <v>214.0</v>
      </c>
      <c r="D2823" s="22">
        <v>43192.0</v>
      </c>
      <c r="E2823" s="21" t="s">
        <v>2805</v>
      </c>
      <c r="F2823" s="22"/>
      <c r="G2823" s="21" t="s">
        <v>18</v>
      </c>
      <c r="H2823" s="21" t="s">
        <v>2637</v>
      </c>
      <c r="I2823" s="63"/>
      <c r="J2823" s="135"/>
      <c r="K2823" s="21"/>
      <c r="L2823" s="21"/>
      <c r="M2823" s="21"/>
      <c r="N2823" s="22">
        <f t="shared" si="2"/>
        <v>46206</v>
      </c>
      <c r="O2823" s="23">
        <f>'RESOLUCIONES EPG'!$N2823-'RESOLUCIONES EPG'!$D2823</f>
        <v>3014</v>
      </c>
    </row>
    <row r="2824" ht="15.75" customHeight="1">
      <c r="A2824" s="103"/>
      <c r="B2824" s="21"/>
      <c r="C2824" s="24">
        <v>216.0</v>
      </c>
      <c r="D2824" s="22">
        <v>43192.0</v>
      </c>
      <c r="E2824" s="21" t="s">
        <v>2806</v>
      </c>
      <c r="F2824" s="22"/>
      <c r="G2824" s="21" t="s">
        <v>18</v>
      </c>
      <c r="H2824" s="21" t="s">
        <v>2637</v>
      </c>
      <c r="I2824" s="63"/>
      <c r="J2824" s="135"/>
      <c r="K2824" s="21"/>
      <c r="L2824" s="21"/>
      <c r="M2824" s="21"/>
      <c r="N2824" s="22">
        <f t="shared" si="2"/>
        <v>46206</v>
      </c>
      <c r="O2824" s="23">
        <f>'RESOLUCIONES EPG'!$N2824-'RESOLUCIONES EPG'!$D2824</f>
        <v>3014</v>
      </c>
    </row>
    <row r="2825" ht="15.75" customHeight="1">
      <c r="A2825" s="103"/>
      <c r="B2825" s="21"/>
      <c r="C2825" s="24">
        <v>222.0</v>
      </c>
      <c r="D2825" s="22">
        <v>43192.0</v>
      </c>
      <c r="E2825" s="21" t="s">
        <v>2807</v>
      </c>
      <c r="F2825" s="22"/>
      <c r="G2825" s="21" t="s">
        <v>18</v>
      </c>
      <c r="H2825" s="21" t="s">
        <v>2767</v>
      </c>
      <c r="I2825" s="63"/>
      <c r="J2825" s="135"/>
      <c r="K2825" s="21"/>
      <c r="L2825" s="21"/>
      <c r="M2825" s="21"/>
      <c r="N2825" s="22">
        <f t="shared" si="2"/>
        <v>46206</v>
      </c>
      <c r="O2825" s="23">
        <f>'RESOLUCIONES EPG'!$N2825-'RESOLUCIONES EPG'!$D2825</f>
        <v>3014</v>
      </c>
    </row>
    <row r="2826" ht="15.75" customHeight="1">
      <c r="A2826" s="58"/>
      <c r="B2826" s="21"/>
      <c r="C2826" s="24">
        <v>217.0</v>
      </c>
      <c r="D2826" s="22">
        <v>43192.0</v>
      </c>
      <c r="E2826" s="21" t="s">
        <v>2808</v>
      </c>
      <c r="F2826" s="22"/>
      <c r="G2826" s="21" t="s">
        <v>18</v>
      </c>
      <c r="H2826" s="21" t="s">
        <v>2708</v>
      </c>
      <c r="I2826" s="63"/>
      <c r="J2826" s="135"/>
      <c r="K2826" s="21"/>
      <c r="L2826" s="21"/>
      <c r="M2826" s="21"/>
      <c r="N2826" s="22">
        <f t="shared" si="2"/>
        <v>46206</v>
      </c>
      <c r="O2826" s="23">
        <f>'RESOLUCIONES EPG'!$N2826-'RESOLUCIONES EPG'!$D2826</f>
        <v>3014</v>
      </c>
    </row>
    <row r="2827" ht="16.5" customHeight="1">
      <c r="A2827" s="103"/>
      <c r="B2827" s="21"/>
      <c r="C2827" s="24">
        <v>224.0</v>
      </c>
      <c r="D2827" s="22">
        <v>43192.0</v>
      </c>
      <c r="E2827" s="21" t="s">
        <v>1915</v>
      </c>
      <c r="F2827" s="22"/>
      <c r="G2827" s="21" t="s">
        <v>50</v>
      </c>
      <c r="H2827" s="21" t="s">
        <v>2809</v>
      </c>
      <c r="I2827" s="63"/>
      <c r="J2827" s="135"/>
      <c r="K2827" s="21"/>
      <c r="L2827" s="21"/>
      <c r="M2827" s="21"/>
      <c r="N2827" s="22">
        <f t="shared" si="2"/>
        <v>46206</v>
      </c>
      <c r="O2827" s="23">
        <f>'RESOLUCIONES EPG'!$N2827-'RESOLUCIONES EPG'!$D2827</f>
        <v>3014</v>
      </c>
    </row>
    <row r="2828" ht="16.5" customHeight="1">
      <c r="A2828" s="58"/>
      <c r="B2828" s="21"/>
      <c r="C2828" s="24">
        <v>226.0</v>
      </c>
      <c r="D2828" s="22">
        <v>43192.0</v>
      </c>
      <c r="E2828" s="21" t="s">
        <v>1994</v>
      </c>
      <c r="F2828" s="22"/>
      <c r="G2828" s="21" t="s">
        <v>50</v>
      </c>
      <c r="H2828" s="21"/>
      <c r="I2828" s="63"/>
      <c r="J2828" s="135"/>
      <c r="K2828" s="21"/>
      <c r="L2828" s="21"/>
      <c r="M2828" s="21"/>
      <c r="N2828" s="22">
        <f t="shared" si="2"/>
        <v>46206</v>
      </c>
      <c r="O2828" s="23">
        <f>'RESOLUCIONES EPG'!$N2828-'RESOLUCIONES EPG'!$D2828</f>
        <v>3014</v>
      </c>
    </row>
    <row r="2829" ht="16.5" customHeight="1">
      <c r="A2829" s="58"/>
      <c r="B2829" s="21"/>
      <c r="C2829" s="24">
        <v>212.0</v>
      </c>
      <c r="D2829" s="22">
        <v>43192.0</v>
      </c>
      <c r="E2829" s="21" t="s">
        <v>2810</v>
      </c>
      <c r="F2829" s="22"/>
      <c r="G2829" s="21" t="s">
        <v>18</v>
      </c>
      <c r="H2829" s="21" t="s">
        <v>2637</v>
      </c>
      <c r="I2829" s="63"/>
      <c r="J2829" s="135"/>
      <c r="K2829" s="21"/>
      <c r="L2829" s="21"/>
      <c r="M2829" s="21"/>
      <c r="N2829" s="22">
        <f t="shared" si="2"/>
        <v>46206</v>
      </c>
      <c r="O2829" s="23">
        <f>'RESOLUCIONES EPG'!$N2829-'RESOLUCIONES EPG'!$D2829</f>
        <v>3014</v>
      </c>
    </row>
    <row r="2830" ht="15.75" customHeight="1">
      <c r="A2830" s="103"/>
      <c r="B2830" s="21"/>
      <c r="C2830" s="24">
        <v>221.0</v>
      </c>
      <c r="D2830" s="22">
        <v>43192.0</v>
      </c>
      <c r="E2830" s="21" t="s">
        <v>2811</v>
      </c>
      <c r="F2830" s="22"/>
      <c r="G2830" s="21" t="s">
        <v>18</v>
      </c>
      <c r="H2830" s="21" t="s">
        <v>2649</v>
      </c>
      <c r="I2830" s="63"/>
      <c r="J2830" s="135"/>
      <c r="K2830" s="21"/>
      <c r="L2830" s="21"/>
      <c r="M2830" s="21"/>
      <c r="N2830" s="22">
        <f t="shared" si="2"/>
        <v>46206</v>
      </c>
      <c r="O2830" s="23">
        <f>'RESOLUCIONES EPG'!$N2830-'RESOLUCIONES EPG'!$D2830</f>
        <v>3014</v>
      </c>
    </row>
    <row r="2831" ht="15.75" customHeight="1">
      <c r="A2831" s="101"/>
      <c r="B2831" s="21"/>
      <c r="C2831" s="24">
        <v>207.0</v>
      </c>
      <c r="D2831" s="22">
        <v>43192.0</v>
      </c>
      <c r="E2831" s="21" t="s">
        <v>2812</v>
      </c>
      <c r="F2831" s="22"/>
      <c r="G2831" s="21" t="s">
        <v>18</v>
      </c>
      <c r="H2831" s="21" t="s">
        <v>2637</v>
      </c>
      <c r="I2831" s="63"/>
      <c r="J2831" s="135"/>
      <c r="K2831" s="21"/>
      <c r="L2831" s="21"/>
      <c r="M2831" s="21"/>
      <c r="N2831" s="22">
        <f t="shared" si="2"/>
        <v>46206</v>
      </c>
      <c r="O2831" s="23">
        <f>'RESOLUCIONES EPG'!$N2831-'RESOLUCIONES EPG'!$D2831</f>
        <v>3014</v>
      </c>
    </row>
    <row r="2832" ht="16.5" customHeight="1">
      <c r="A2832" s="103"/>
      <c r="B2832" s="21"/>
      <c r="C2832" s="24">
        <v>223.0</v>
      </c>
      <c r="D2832" s="22">
        <v>43192.0</v>
      </c>
      <c r="E2832" s="21" t="s">
        <v>2813</v>
      </c>
      <c r="F2832" s="22"/>
      <c r="G2832" s="21" t="s">
        <v>18</v>
      </c>
      <c r="H2832" s="21" t="s">
        <v>2814</v>
      </c>
      <c r="I2832" s="63"/>
      <c r="J2832" s="135"/>
      <c r="K2832" s="21"/>
      <c r="L2832" s="21"/>
      <c r="M2832" s="21"/>
      <c r="N2832" s="22">
        <f t="shared" si="2"/>
        <v>46206</v>
      </c>
      <c r="O2832" s="23">
        <f>'RESOLUCIONES EPG'!$N2832-'RESOLUCIONES EPG'!$D2832</f>
        <v>3014</v>
      </c>
    </row>
    <row r="2833" ht="16.5" customHeight="1">
      <c r="A2833" s="100"/>
      <c r="B2833" s="21"/>
      <c r="C2833" s="24">
        <v>219.0</v>
      </c>
      <c r="D2833" s="22">
        <v>43192.0</v>
      </c>
      <c r="E2833" s="21" t="s">
        <v>2054</v>
      </c>
      <c r="F2833" s="69" t="s">
        <v>2815</v>
      </c>
      <c r="G2833" s="21" t="s">
        <v>18</v>
      </c>
      <c r="H2833" s="21" t="s">
        <v>2798</v>
      </c>
      <c r="I2833" s="63"/>
      <c r="J2833" s="135" t="s">
        <v>2698</v>
      </c>
      <c r="K2833" s="21"/>
      <c r="L2833" s="21"/>
      <c r="M2833" s="21"/>
      <c r="N2833" s="22">
        <f t="shared" si="2"/>
        <v>46206</v>
      </c>
      <c r="O2833" s="23">
        <f>'RESOLUCIONES EPG'!$N2833-'RESOLUCIONES EPG'!$D2833</f>
        <v>3014</v>
      </c>
    </row>
    <row r="2834" ht="16.5" customHeight="1">
      <c r="A2834" s="58"/>
      <c r="B2834" s="21"/>
      <c r="C2834" s="24">
        <v>218.0</v>
      </c>
      <c r="D2834" s="22">
        <v>43192.0</v>
      </c>
      <c r="E2834" s="21" t="s">
        <v>2816</v>
      </c>
      <c r="F2834" s="22"/>
      <c r="G2834" s="21" t="s">
        <v>18</v>
      </c>
      <c r="H2834" s="21" t="s">
        <v>2798</v>
      </c>
      <c r="I2834" s="63"/>
      <c r="J2834" s="135"/>
      <c r="K2834" s="21"/>
      <c r="L2834" s="21"/>
      <c r="M2834" s="21"/>
      <c r="N2834" s="22">
        <f t="shared" si="2"/>
        <v>46206</v>
      </c>
      <c r="O2834" s="23">
        <f>'RESOLUCIONES EPG'!$N2834-'RESOLUCIONES EPG'!$D2834</f>
        <v>3014</v>
      </c>
    </row>
    <row r="2835" ht="15.75" customHeight="1">
      <c r="A2835" s="101"/>
      <c r="B2835" s="21"/>
      <c r="C2835" s="24">
        <v>204.0</v>
      </c>
      <c r="D2835" s="22">
        <v>43192.0</v>
      </c>
      <c r="E2835" s="21" t="s">
        <v>2817</v>
      </c>
      <c r="F2835" s="22"/>
      <c r="G2835" s="21" t="s">
        <v>1593</v>
      </c>
      <c r="H2835" s="147">
        <v>43210.0</v>
      </c>
      <c r="I2835" s="63"/>
      <c r="J2835" s="135"/>
      <c r="K2835" s="21"/>
      <c r="L2835" s="21"/>
      <c r="M2835" s="21"/>
      <c r="N2835" s="22">
        <f t="shared" si="2"/>
        <v>46206</v>
      </c>
      <c r="O2835" s="23">
        <f>'RESOLUCIONES EPG'!$N2835-'RESOLUCIONES EPG'!$D2835</f>
        <v>3014</v>
      </c>
    </row>
    <row r="2836" ht="15.75" customHeight="1">
      <c r="A2836" s="102"/>
      <c r="B2836" s="21"/>
      <c r="C2836" s="24">
        <v>209.0</v>
      </c>
      <c r="D2836" s="22">
        <v>43192.0</v>
      </c>
      <c r="E2836" s="21" t="s">
        <v>2818</v>
      </c>
      <c r="F2836" s="22"/>
      <c r="G2836" s="21" t="s">
        <v>18</v>
      </c>
      <c r="H2836" s="21" t="s">
        <v>2315</v>
      </c>
      <c r="I2836" s="63"/>
      <c r="J2836" s="135"/>
      <c r="K2836" s="21"/>
      <c r="L2836" s="21"/>
      <c r="M2836" s="21"/>
      <c r="N2836" s="22">
        <f t="shared" si="2"/>
        <v>46206</v>
      </c>
      <c r="O2836" s="23">
        <f>'RESOLUCIONES EPG'!$N2836-'RESOLUCIONES EPG'!$D2836</f>
        <v>3014</v>
      </c>
    </row>
    <row r="2837" ht="15.75" customHeight="1">
      <c r="A2837" s="103"/>
      <c r="B2837" s="21"/>
      <c r="C2837" s="24">
        <v>220.0</v>
      </c>
      <c r="D2837" s="22">
        <v>43192.0</v>
      </c>
      <c r="E2837" s="21" t="s">
        <v>2819</v>
      </c>
      <c r="F2837" s="22"/>
      <c r="G2837" s="21" t="s">
        <v>18</v>
      </c>
      <c r="H2837" s="21" t="s">
        <v>2637</v>
      </c>
      <c r="I2837" s="63"/>
      <c r="J2837" s="135"/>
      <c r="K2837" s="21"/>
      <c r="L2837" s="21"/>
      <c r="M2837" s="21"/>
      <c r="N2837" s="22">
        <f t="shared" si="2"/>
        <v>46206</v>
      </c>
      <c r="O2837" s="23">
        <f>'RESOLUCIONES EPG'!$N2837-'RESOLUCIONES EPG'!$D2837</f>
        <v>3014</v>
      </c>
    </row>
    <row r="2838" ht="15.75" customHeight="1">
      <c r="A2838" s="103"/>
      <c r="B2838" s="21"/>
      <c r="C2838" s="24">
        <v>211.0</v>
      </c>
      <c r="D2838" s="22">
        <v>43192.0</v>
      </c>
      <c r="E2838" s="21" t="s">
        <v>2820</v>
      </c>
      <c r="F2838" s="22"/>
      <c r="G2838" s="21" t="s">
        <v>18</v>
      </c>
      <c r="H2838" s="21" t="s">
        <v>2821</v>
      </c>
      <c r="I2838" s="63"/>
      <c r="J2838" s="135"/>
      <c r="K2838" s="21"/>
      <c r="L2838" s="21"/>
      <c r="M2838" s="21"/>
      <c r="N2838" s="22">
        <f t="shared" si="2"/>
        <v>46206</v>
      </c>
      <c r="O2838" s="23">
        <f>'RESOLUCIONES EPG'!$N2838-'RESOLUCIONES EPG'!$D2838</f>
        <v>3014</v>
      </c>
    </row>
    <row r="2839" ht="15.75" customHeight="1">
      <c r="A2839" s="103"/>
      <c r="B2839" s="21"/>
      <c r="C2839" s="24">
        <v>210.0</v>
      </c>
      <c r="D2839" s="22">
        <v>43192.0</v>
      </c>
      <c r="E2839" s="21" t="s">
        <v>2822</v>
      </c>
      <c r="F2839" s="22"/>
      <c r="G2839" s="21" t="s">
        <v>18</v>
      </c>
      <c r="H2839" s="21" t="s">
        <v>2821</v>
      </c>
      <c r="I2839" s="63"/>
      <c r="J2839" s="135"/>
      <c r="K2839" s="21"/>
      <c r="L2839" s="21"/>
      <c r="M2839" s="21"/>
      <c r="N2839" s="22">
        <f t="shared" si="2"/>
        <v>46206</v>
      </c>
      <c r="O2839" s="23">
        <f>'RESOLUCIONES EPG'!$N2839-'RESOLUCIONES EPG'!$D2839</f>
        <v>3014</v>
      </c>
    </row>
    <row r="2840" ht="15.75" customHeight="1">
      <c r="A2840" s="101"/>
      <c r="B2840" s="21" t="s">
        <v>2535</v>
      </c>
      <c r="C2840" s="24">
        <v>245.0</v>
      </c>
      <c r="D2840" s="22">
        <v>43194.0</v>
      </c>
      <c r="E2840" s="21" t="s">
        <v>2823</v>
      </c>
      <c r="F2840" s="22"/>
      <c r="G2840" s="21" t="s">
        <v>2751</v>
      </c>
      <c r="H2840" s="21"/>
      <c r="I2840" s="63"/>
      <c r="J2840" s="135"/>
      <c r="K2840" s="21"/>
      <c r="L2840" s="21"/>
      <c r="M2840" s="21"/>
      <c r="N2840" s="22">
        <f t="shared" si="2"/>
        <v>46206</v>
      </c>
      <c r="O2840" s="23">
        <f>'RESOLUCIONES EPG'!$N2840-'RESOLUCIONES EPG'!$D2840</f>
        <v>3012</v>
      </c>
    </row>
    <row r="2841" ht="15.75" customHeight="1">
      <c r="A2841" s="58"/>
      <c r="B2841" s="21" t="s">
        <v>2535</v>
      </c>
      <c r="C2841" s="24">
        <v>227.0</v>
      </c>
      <c r="D2841" s="22">
        <v>43194.0</v>
      </c>
      <c r="E2841" s="21" t="s">
        <v>1964</v>
      </c>
      <c r="F2841" s="22"/>
      <c r="G2841" s="21" t="s">
        <v>2253</v>
      </c>
      <c r="H2841" s="21" t="s">
        <v>2624</v>
      </c>
      <c r="I2841" s="63"/>
      <c r="J2841" s="135"/>
      <c r="K2841" s="21"/>
      <c r="L2841" s="21"/>
      <c r="M2841" s="21"/>
      <c r="N2841" s="22">
        <f t="shared" si="2"/>
        <v>46206</v>
      </c>
      <c r="O2841" s="23">
        <f>'RESOLUCIONES EPG'!$N2841-'RESOLUCIONES EPG'!$D2841</f>
        <v>3012</v>
      </c>
    </row>
    <row r="2842" ht="16.5" customHeight="1">
      <c r="A2842" s="102"/>
      <c r="B2842" s="21" t="s">
        <v>2535</v>
      </c>
      <c r="C2842" s="24">
        <v>241.0</v>
      </c>
      <c r="D2842" s="22">
        <v>43194.0</v>
      </c>
      <c r="E2842" s="21" t="s">
        <v>2701</v>
      </c>
      <c r="F2842" s="22"/>
      <c r="G2842" s="21" t="s">
        <v>2751</v>
      </c>
      <c r="H2842" s="21"/>
      <c r="I2842" s="63"/>
      <c r="J2842" s="135"/>
      <c r="K2842" s="21"/>
      <c r="L2842" s="21"/>
      <c r="M2842" s="21"/>
      <c r="N2842" s="22">
        <f t="shared" si="2"/>
        <v>46206</v>
      </c>
      <c r="O2842" s="23">
        <f>'RESOLUCIONES EPG'!$N2842-'RESOLUCIONES EPG'!$D2842</f>
        <v>3012</v>
      </c>
    </row>
    <row r="2843" ht="15.75" customHeight="1">
      <c r="A2843" s="58"/>
      <c r="B2843" s="21" t="s">
        <v>2535</v>
      </c>
      <c r="C2843" s="24">
        <v>233.0</v>
      </c>
      <c r="D2843" s="22">
        <v>43194.0</v>
      </c>
      <c r="E2843" s="21" t="s">
        <v>2075</v>
      </c>
      <c r="F2843" s="22"/>
      <c r="G2843" s="21" t="s">
        <v>2253</v>
      </c>
      <c r="H2843" s="21" t="s">
        <v>2824</v>
      </c>
      <c r="I2843" s="63"/>
      <c r="J2843" s="135"/>
      <c r="K2843" s="21"/>
      <c r="L2843" s="21"/>
      <c r="M2843" s="21"/>
      <c r="N2843" s="22">
        <f t="shared" si="2"/>
        <v>46206</v>
      </c>
      <c r="O2843" s="23">
        <f>'RESOLUCIONES EPG'!$N2843-'RESOLUCIONES EPG'!$D2843</f>
        <v>3012</v>
      </c>
    </row>
    <row r="2844" ht="15.75" customHeight="1">
      <c r="A2844" s="103"/>
      <c r="B2844" s="21" t="s">
        <v>2535</v>
      </c>
      <c r="C2844" s="24">
        <v>247.0</v>
      </c>
      <c r="D2844" s="22">
        <v>43194.0</v>
      </c>
      <c r="E2844" s="21" t="s">
        <v>2710</v>
      </c>
      <c r="F2844" s="22"/>
      <c r="G2844" s="21" t="s">
        <v>2751</v>
      </c>
      <c r="H2844" s="21"/>
      <c r="I2844" s="63"/>
      <c r="J2844" s="135"/>
      <c r="K2844" s="21"/>
      <c r="L2844" s="21"/>
      <c r="M2844" s="21"/>
      <c r="N2844" s="22">
        <f t="shared" si="2"/>
        <v>46206</v>
      </c>
      <c r="O2844" s="23">
        <f>'RESOLUCIONES EPG'!$N2844-'RESOLUCIONES EPG'!$D2844</f>
        <v>3012</v>
      </c>
    </row>
    <row r="2845" ht="15.75" customHeight="1">
      <c r="A2845" s="101"/>
      <c r="B2845" s="21" t="s">
        <v>2535</v>
      </c>
      <c r="C2845" s="24">
        <v>238.0</v>
      </c>
      <c r="D2845" s="22">
        <v>43194.0</v>
      </c>
      <c r="E2845" s="21" t="s">
        <v>2825</v>
      </c>
      <c r="F2845" s="22"/>
      <c r="G2845" s="21" t="s">
        <v>2751</v>
      </c>
      <c r="H2845" s="21"/>
      <c r="I2845" s="63"/>
      <c r="J2845" s="135"/>
      <c r="K2845" s="21"/>
      <c r="L2845" s="21"/>
      <c r="M2845" s="21"/>
      <c r="N2845" s="22">
        <f t="shared" si="2"/>
        <v>46206</v>
      </c>
      <c r="O2845" s="23">
        <f>'RESOLUCIONES EPG'!$N2845-'RESOLUCIONES EPG'!$D2845</f>
        <v>3012</v>
      </c>
    </row>
    <row r="2846" ht="16.5" customHeight="1">
      <c r="A2846" s="58"/>
      <c r="B2846" s="21" t="s">
        <v>2535</v>
      </c>
      <c r="C2846" s="24">
        <v>230.0</v>
      </c>
      <c r="D2846" s="22">
        <v>43194.0</v>
      </c>
      <c r="E2846" s="21" t="s">
        <v>1967</v>
      </c>
      <c r="F2846" s="22"/>
      <c r="G2846" s="21" t="s">
        <v>2253</v>
      </c>
      <c r="H2846" s="21" t="s">
        <v>2646</v>
      </c>
      <c r="I2846" s="63"/>
      <c r="J2846" s="135"/>
      <c r="K2846" s="21"/>
      <c r="L2846" s="21"/>
      <c r="M2846" s="21"/>
      <c r="N2846" s="22">
        <f t="shared" si="2"/>
        <v>46206</v>
      </c>
      <c r="O2846" s="23">
        <f>'RESOLUCIONES EPG'!$N2846-'RESOLUCIONES EPG'!$D2846</f>
        <v>3012</v>
      </c>
    </row>
    <row r="2847" ht="15.75" customHeight="1">
      <c r="A2847" s="58"/>
      <c r="B2847" s="21"/>
      <c r="C2847" s="24">
        <v>240.0</v>
      </c>
      <c r="D2847" s="22">
        <v>43194.0</v>
      </c>
      <c r="E2847" s="21" t="s">
        <v>1623</v>
      </c>
      <c r="F2847" s="22"/>
      <c r="G2847" s="21" t="s">
        <v>363</v>
      </c>
      <c r="H2847" s="21" t="s">
        <v>2809</v>
      </c>
      <c r="I2847" s="63"/>
      <c r="J2847" s="135"/>
      <c r="K2847" s="21"/>
      <c r="L2847" s="21"/>
      <c r="M2847" s="21"/>
      <c r="N2847" s="22">
        <f t="shared" si="2"/>
        <v>46206</v>
      </c>
      <c r="O2847" s="23">
        <f>'RESOLUCIONES EPG'!$N2847-'RESOLUCIONES EPG'!$D2847</f>
        <v>3012</v>
      </c>
    </row>
    <row r="2848" ht="16.5" customHeight="1">
      <c r="A2848" s="58"/>
      <c r="B2848" s="21" t="s">
        <v>2535</v>
      </c>
      <c r="C2848" s="24">
        <v>239.0</v>
      </c>
      <c r="D2848" s="22">
        <v>43194.0</v>
      </c>
      <c r="E2848" s="21" t="s">
        <v>1644</v>
      </c>
      <c r="F2848" s="22"/>
      <c r="G2848" s="21" t="s">
        <v>2751</v>
      </c>
      <c r="H2848" s="21"/>
      <c r="I2848" s="63"/>
      <c r="J2848" s="135"/>
      <c r="K2848" s="21"/>
      <c r="L2848" s="21"/>
      <c r="M2848" s="21"/>
      <c r="N2848" s="22">
        <f t="shared" si="2"/>
        <v>46206</v>
      </c>
      <c r="O2848" s="23">
        <f>'RESOLUCIONES EPG'!$N2848-'RESOLUCIONES EPG'!$D2848</f>
        <v>3012</v>
      </c>
    </row>
    <row r="2849" ht="16.5" customHeight="1">
      <c r="A2849" s="103"/>
      <c r="B2849" s="21" t="s">
        <v>2535</v>
      </c>
      <c r="C2849" s="24">
        <v>248.0</v>
      </c>
      <c r="D2849" s="22">
        <v>43194.0</v>
      </c>
      <c r="E2849" s="21" t="s">
        <v>2714</v>
      </c>
      <c r="F2849" s="22" t="s">
        <v>53</v>
      </c>
      <c r="G2849" s="21" t="s">
        <v>2751</v>
      </c>
      <c r="H2849" s="21"/>
      <c r="I2849" s="63"/>
      <c r="J2849" s="135"/>
      <c r="K2849" s="21"/>
      <c r="L2849" s="21"/>
      <c r="M2849" s="21"/>
      <c r="N2849" s="22">
        <f t="shared" si="2"/>
        <v>46206</v>
      </c>
      <c r="O2849" s="23">
        <f>'RESOLUCIONES EPG'!$N2849-'RESOLUCIONES EPG'!$D2849</f>
        <v>3012</v>
      </c>
    </row>
    <row r="2850" ht="16.5" customHeight="1">
      <c r="A2850" s="103"/>
      <c r="B2850" s="21" t="s">
        <v>2535</v>
      </c>
      <c r="C2850" s="24">
        <v>249.0</v>
      </c>
      <c r="D2850" s="22">
        <v>43194.0</v>
      </c>
      <c r="E2850" s="21" t="s">
        <v>2756</v>
      </c>
      <c r="F2850" s="22"/>
      <c r="G2850" s="21" t="s">
        <v>2751</v>
      </c>
      <c r="H2850" s="21"/>
      <c r="I2850" s="63"/>
      <c r="J2850" s="135"/>
      <c r="K2850" s="21"/>
      <c r="L2850" s="21"/>
      <c r="M2850" s="21"/>
      <c r="N2850" s="22">
        <f t="shared" si="2"/>
        <v>46206</v>
      </c>
      <c r="O2850" s="23">
        <f>'RESOLUCIONES EPG'!$N2850-'RESOLUCIONES EPG'!$D2850</f>
        <v>3012</v>
      </c>
    </row>
    <row r="2851" ht="16.5" customHeight="1">
      <c r="A2851" s="58"/>
      <c r="B2851" s="21" t="s">
        <v>2535</v>
      </c>
      <c r="C2851" s="24">
        <v>232.0</v>
      </c>
      <c r="D2851" s="22">
        <v>43194.0</v>
      </c>
      <c r="E2851" s="21" t="s">
        <v>2062</v>
      </c>
      <c r="F2851" s="22"/>
      <c r="G2851" s="21" t="s">
        <v>2253</v>
      </c>
      <c r="H2851" s="21" t="s">
        <v>2623</v>
      </c>
      <c r="I2851" s="63"/>
      <c r="J2851" s="135"/>
      <c r="K2851" s="21"/>
      <c r="L2851" s="21"/>
      <c r="M2851" s="21"/>
      <c r="N2851" s="22">
        <f t="shared" si="2"/>
        <v>46206</v>
      </c>
      <c r="O2851" s="23">
        <f>'RESOLUCIONES EPG'!$N2851-'RESOLUCIONES EPG'!$D2851</f>
        <v>3012</v>
      </c>
    </row>
    <row r="2852" ht="16.5" customHeight="1">
      <c r="A2852" s="100"/>
      <c r="B2852" s="21" t="s">
        <v>2535</v>
      </c>
      <c r="C2852" s="24">
        <v>246.0</v>
      </c>
      <c r="D2852" s="22">
        <v>43194.0</v>
      </c>
      <c r="E2852" s="21" t="s">
        <v>2727</v>
      </c>
      <c r="F2852" s="22" t="s">
        <v>2728</v>
      </c>
      <c r="G2852" s="21" t="s">
        <v>2751</v>
      </c>
      <c r="H2852" s="21"/>
      <c r="I2852" s="63"/>
      <c r="J2852" s="135"/>
      <c r="K2852" s="21"/>
      <c r="L2852" s="21"/>
      <c r="M2852" s="21"/>
      <c r="N2852" s="22">
        <f t="shared" si="2"/>
        <v>46206</v>
      </c>
      <c r="O2852" s="23">
        <f>'RESOLUCIONES EPG'!$N2852-'RESOLUCIONES EPG'!$D2852</f>
        <v>3012</v>
      </c>
    </row>
    <row r="2853" ht="16.5" customHeight="1">
      <c r="A2853" s="101"/>
      <c r="B2853" s="21" t="s">
        <v>2535</v>
      </c>
      <c r="C2853" s="24">
        <v>237.0</v>
      </c>
      <c r="D2853" s="22">
        <v>43194.0</v>
      </c>
      <c r="E2853" s="21" t="s">
        <v>2826</v>
      </c>
      <c r="F2853" s="22"/>
      <c r="G2853" s="21" t="s">
        <v>2751</v>
      </c>
      <c r="H2853" s="21"/>
      <c r="I2853" s="63"/>
      <c r="J2853" s="135"/>
      <c r="K2853" s="21"/>
      <c r="L2853" s="21"/>
      <c r="M2853" s="21"/>
      <c r="N2853" s="22">
        <f t="shared" si="2"/>
        <v>46206</v>
      </c>
      <c r="O2853" s="23">
        <f>'RESOLUCIONES EPG'!$N2853-'RESOLUCIONES EPG'!$D2853</f>
        <v>3012</v>
      </c>
    </row>
    <row r="2854" ht="16.5" customHeight="1">
      <c r="A2854" s="58"/>
      <c r="B2854" s="21" t="s">
        <v>2535</v>
      </c>
      <c r="C2854" s="24">
        <v>235.0</v>
      </c>
      <c r="D2854" s="22">
        <v>43194.0</v>
      </c>
      <c r="E2854" s="21" t="s">
        <v>2827</v>
      </c>
      <c r="F2854" s="22"/>
      <c r="G2854" s="21"/>
      <c r="H2854" s="21"/>
      <c r="I2854" s="63"/>
      <c r="J2854" s="135"/>
      <c r="K2854" s="21"/>
      <c r="L2854" s="21"/>
      <c r="M2854" s="21"/>
      <c r="N2854" s="22">
        <f t="shared" si="2"/>
        <v>46206</v>
      </c>
      <c r="O2854" s="23">
        <f>'RESOLUCIONES EPG'!$N2854-'RESOLUCIONES EPG'!$D2854</f>
        <v>3012</v>
      </c>
    </row>
    <row r="2855" ht="16.5" customHeight="1">
      <c r="A2855" s="58"/>
      <c r="B2855" s="21" t="s">
        <v>2535</v>
      </c>
      <c r="C2855" s="24">
        <v>236.0</v>
      </c>
      <c r="D2855" s="22">
        <v>43194.0</v>
      </c>
      <c r="E2855" s="148" t="s">
        <v>2591</v>
      </c>
      <c r="F2855" s="22"/>
      <c r="G2855" s="21" t="s">
        <v>2751</v>
      </c>
      <c r="H2855" s="21"/>
      <c r="I2855" s="63"/>
      <c r="J2855" s="135"/>
      <c r="K2855" s="21"/>
      <c r="L2855" s="21"/>
      <c r="M2855" s="21"/>
      <c r="N2855" s="22">
        <f t="shared" si="2"/>
        <v>46206</v>
      </c>
      <c r="O2855" s="23">
        <f>'RESOLUCIONES EPG'!$N2855-'RESOLUCIONES EPG'!$D2855</f>
        <v>3012</v>
      </c>
    </row>
    <row r="2856" ht="16.5" customHeight="1">
      <c r="A2856" s="58"/>
      <c r="B2856" s="21" t="s">
        <v>2535</v>
      </c>
      <c r="C2856" s="24">
        <v>231.0</v>
      </c>
      <c r="D2856" s="22">
        <v>43194.0</v>
      </c>
      <c r="E2856" s="21" t="s">
        <v>1721</v>
      </c>
      <c r="F2856" s="22"/>
      <c r="G2856" s="73" t="s">
        <v>2253</v>
      </c>
      <c r="H2856" s="21" t="s">
        <v>2646</v>
      </c>
      <c r="I2856" s="63"/>
      <c r="J2856" s="135"/>
      <c r="K2856" s="21"/>
      <c r="L2856" s="21"/>
      <c r="M2856" s="21"/>
      <c r="N2856" s="22">
        <f t="shared" si="2"/>
        <v>46206</v>
      </c>
      <c r="O2856" s="23">
        <f>'RESOLUCIONES EPG'!$N2856-'RESOLUCIONES EPG'!$D2856</f>
        <v>3012</v>
      </c>
    </row>
    <row r="2857" ht="16.5" customHeight="1">
      <c r="A2857" s="58"/>
      <c r="B2857" s="21" t="s">
        <v>2535</v>
      </c>
      <c r="C2857" s="24">
        <v>243.0</v>
      </c>
      <c r="D2857" s="22">
        <v>43194.0</v>
      </c>
      <c r="E2857" s="21" t="s">
        <v>2736</v>
      </c>
      <c r="F2857" s="22"/>
      <c r="G2857" s="21" t="s">
        <v>2751</v>
      </c>
      <c r="H2857" s="21"/>
      <c r="I2857" s="63"/>
      <c r="J2857" s="135"/>
      <c r="K2857" s="21"/>
      <c r="L2857" s="21"/>
      <c r="M2857" s="21"/>
      <c r="N2857" s="22">
        <f t="shared" si="2"/>
        <v>46206</v>
      </c>
      <c r="O2857" s="23">
        <f>'RESOLUCIONES EPG'!$N2857-'RESOLUCIONES EPG'!$D2857</f>
        <v>3012</v>
      </c>
    </row>
    <row r="2858" ht="15.75" customHeight="1">
      <c r="A2858" s="58"/>
      <c r="B2858" s="21" t="s">
        <v>2535</v>
      </c>
      <c r="C2858" s="24">
        <v>244.0</v>
      </c>
      <c r="D2858" s="22">
        <v>43194.0</v>
      </c>
      <c r="E2858" s="21" t="s">
        <v>2828</v>
      </c>
      <c r="F2858" s="22"/>
      <c r="G2858" s="21" t="s">
        <v>2751</v>
      </c>
      <c r="H2858" s="21"/>
      <c r="I2858" s="63"/>
      <c r="J2858" s="135"/>
      <c r="K2858" s="21"/>
      <c r="L2858" s="21"/>
      <c r="M2858" s="21"/>
      <c r="N2858" s="22">
        <f t="shared" si="2"/>
        <v>46206</v>
      </c>
      <c r="O2858" s="23">
        <f>'RESOLUCIONES EPG'!$N2858-'RESOLUCIONES EPG'!$D2858</f>
        <v>3012</v>
      </c>
    </row>
    <row r="2859" ht="15.75" customHeight="1">
      <c r="A2859" s="103"/>
      <c r="B2859" s="21" t="s">
        <v>2535</v>
      </c>
      <c r="C2859" s="24">
        <v>228.0</v>
      </c>
      <c r="D2859" s="22">
        <v>43194.0</v>
      </c>
      <c r="E2859" s="21" t="s">
        <v>1263</v>
      </c>
      <c r="F2859" s="22"/>
      <c r="G2859" s="149" t="s">
        <v>2253</v>
      </c>
      <c r="H2859" s="21" t="s">
        <v>2646</v>
      </c>
      <c r="I2859" s="63"/>
      <c r="J2859" s="135"/>
      <c r="K2859" s="21"/>
      <c r="L2859" s="21"/>
      <c r="M2859" s="21"/>
      <c r="N2859" s="22">
        <f t="shared" si="2"/>
        <v>46206</v>
      </c>
      <c r="O2859" s="23">
        <f>'RESOLUCIONES EPG'!$N2859-'RESOLUCIONES EPG'!$D2859</f>
        <v>3012</v>
      </c>
    </row>
    <row r="2860" ht="15.75" customHeight="1">
      <c r="A2860" s="58"/>
      <c r="B2860" s="21" t="s">
        <v>2535</v>
      </c>
      <c r="C2860" s="24">
        <v>229.0</v>
      </c>
      <c r="D2860" s="22">
        <v>43194.0</v>
      </c>
      <c r="E2860" s="21" t="s">
        <v>2829</v>
      </c>
      <c r="F2860" s="22"/>
      <c r="G2860" s="21" t="s">
        <v>2253</v>
      </c>
      <c r="H2860" s="21" t="s">
        <v>90</v>
      </c>
      <c r="I2860" s="63"/>
      <c r="J2860" s="135"/>
      <c r="K2860" s="21"/>
      <c r="L2860" s="21"/>
      <c r="M2860" s="21"/>
      <c r="N2860" s="22">
        <f t="shared" si="2"/>
        <v>46206</v>
      </c>
      <c r="O2860" s="23">
        <f>'RESOLUCIONES EPG'!$N2860-'RESOLUCIONES EPG'!$D2860</f>
        <v>3012</v>
      </c>
    </row>
    <row r="2861" ht="16.5" customHeight="1">
      <c r="A2861" s="58"/>
      <c r="B2861" s="21" t="s">
        <v>2535</v>
      </c>
      <c r="C2861" s="24">
        <v>234.0</v>
      </c>
      <c r="D2861" s="22">
        <v>43194.0</v>
      </c>
      <c r="E2861" s="21" t="s">
        <v>988</v>
      </c>
      <c r="F2861" s="22"/>
      <c r="G2861" s="21" t="s">
        <v>2253</v>
      </c>
      <c r="H2861" s="21" t="s">
        <v>90</v>
      </c>
      <c r="I2861" s="63"/>
      <c r="J2861" s="135"/>
      <c r="K2861" s="21"/>
      <c r="L2861" s="21"/>
      <c r="M2861" s="21"/>
      <c r="N2861" s="22">
        <f t="shared" si="2"/>
        <v>46206</v>
      </c>
      <c r="O2861" s="23">
        <f>'RESOLUCIONES EPG'!$N2861-'RESOLUCIONES EPG'!$D2861</f>
        <v>3012</v>
      </c>
    </row>
    <row r="2862" ht="16.5" customHeight="1">
      <c r="A2862" s="102"/>
      <c r="B2862" s="21" t="s">
        <v>2535</v>
      </c>
      <c r="C2862" s="24">
        <v>242.0</v>
      </c>
      <c r="D2862" s="22">
        <v>43194.0</v>
      </c>
      <c r="E2862" s="22" t="s">
        <v>2830</v>
      </c>
      <c r="F2862" s="22" t="s">
        <v>2749</v>
      </c>
      <c r="G2862" s="21" t="s">
        <v>2751</v>
      </c>
      <c r="H2862" s="21"/>
      <c r="I2862" s="63"/>
      <c r="J2862" s="135"/>
      <c r="K2862" s="21"/>
      <c r="L2862" s="21"/>
      <c r="M2862" s="21"/>
      <c r="N2862" s="22">
        <f t="shared" si="2"/>
        <v>46206</v>
      </c>
      <c r="O2862" s="23">
        <f>'RESOLUCIONES EPG'!$N2862-'RESOLUCIONES EPG'!$D2862</f>
        <v>3012</v>
      </c>
    </row>
    <row r="2863" ht="15.75" customHeight="1">
      <c r="A2863" s="58"/>
      <c r="B2863" s="21"/>
      <c r="C2863" s="24">
        <v>260.0</v>
      </c>
      <c r="D2863" s="22">
        <v>43195.0</v>
      </c>
      <c r="E2863" s="21" t="s">
        <v>2831</v>
      </c>
      <c r="F2863" s="22"/>
      <c r="G2863" s="21" t="s">
        <v>18</v>
      </c>
      <c r="H2863" s="21" t="s">
        <v>2315</v>
      </c>
      <c r="I2863" s="63"/>
      <c r="J2863" s="135"/>
      <c r="K2863" s="21"/>
      <c r="L2863" s="21"/>
      <c r="M2863" s="21"/>
      <c r="N2863" s="22">
        <f t="shared" si="2"/>
        <v>46206</v>
      </c>
      <c r="O2863" s="23">
        <f>'RESOLUCIONES EPG'!$N2863-'RESOLUCIONES EPG'!$D2863</f>
        <v>3011</v>
      </c>
    </row>
    <row r="2864" ht="16.5" customHeight="1">
      <c r="A2864" s="58"/>
      <c r="B2864" s="21"/>
      <c r="C2864" s="24">
        <v>266.0</v>
      </c>
      <c r="D2864" s="22">
        <v>43195.0</v>
      </c>
      <c r="E2864" s="21" t="s">
        <v>2832</v>
      </c>
      <c r="F2864" s="22"/>
      <c r="G2864" s="21" t="s">
        <v>18</v>
      </c>
      <c r="H2864" s="21" t="s">
        <v>2767</v>
      </c>
      <c r="I2864" s="63"/>
      <c r="J2864" s="135"/>
      <c r="K2864" s="21"/>
      <c r="L2864" s="21"/>
      <c r="M2864" s="21"/>
      <c r="N2864" s="22">
        <f t="shared" si="2"/>
        <v>46206</v>
      </c>
      <c r="O2864" s="23">
        <f>'RESOLUCIONES EPG'!$N2864-'RESOLUCIONES EPG'!$D2864</f>
        <v>3011</v>
      </c>
    </row>
    <row r="2865" ht="16.5" customHeight="1">
      <c r="A2865" s="58"/>
      <c r="B2865" s="21"/>
      <c r="C2865" s="24">
        <v>257.0</v>
      </c>
      <c r="D2865" s="22">
        <v>43195.0</v>
      </c>
      <c r="E2865" s="21" t="s">
        <v>2833</v>
      </c>
      <c r="F2865" s="22"/>
      <c r="G2865" s="21" t="s">
        <v>18</v>
      </c>
      <c r="H2865" s="21" t="s">
        <v>2637</v>
      </c>
      <c r="I2865" s="63"/>
      <c r="J2865" s="135"/>
      <c r="K2865" s="21"/>
      <c r="L2865" s="21"/>
      <c r="M2865" s="21"/>
      <c r="N2865" s="22">
        <f t="shared" si="2"/>
        <v>46206</v>
      </c>
      <c r="O2865" s="23">
        <f>'RESOLUCIONES EPG'!$N2865-'RESOLUCIONES EPG'!$D2865</f>
        <v>3011</v>
      </c>
    </row>
    <row r="2866" ht="16.5" customHeight="1">
      <c r="A2866" s="101"/>
      <c r="B2866" s="21"/>
      <c r="C2866" s="24">
        <v>272.0</v>
      </c>
      <c r="D2866" s="22">
        <v>43195.0</v>
      </c>
      <c r="E2866" s="21" t="s">
        <v>2834</v>
      </c>
      <c r="F2866" s="22"/>
      <c r="G2866" s="21" t="s">
        <v>18</v>
      </c>
      <c r="H2866" s="21" t="s">
        <v>2315</v>
      </c>
      <c r="I2866" s="63"/>
      <c r="J2866" s="135"/>
      <c r="K2866" s="21"/>
      <c r="L2866" s="21"/>
      <c r="M2866" s="21"/>
      <c r="N2866" s="22">
        <f t="shared" si="2"/>
        <v>46206</v>
      </c>
      <c r="O2866" s="23">
        <f>'RESOLUCIONES EPG'!$N2866-'RESOLUCIONES EPG'!$D2866</f>
        <v>3011</v>
      </c>
    </row>
    <row r="2867" ht="15.75" customHeight="1">
      <c r="A2867" s="101"/>
      <c r="B2867" s="21"/>
      <c r="C2867" s="24">
        <v>273.0</v>
      </c>
      <c r="D2867" s="22">
        <v>43195.0</v>
      </c>
      <c r="E2867" s="21" t="s">
        <v>2835</v>
      </c>
      <c r="F2867" s="22"/>
      <c r="G2867" s="21" t="s">
        <v>18</v>
      </c>
      <c r="H2867" s="21" t="s">
        <v>2836</v>
      </c>
      <c r="I2867" s="63"/>
      <c r="J2867" s="135"/>
      <c r="K2867" s="21"/>
      <c r="L2867" s="21"/>
      <c r="M2867" s="21"/>
      <c r="N2867" s="22">
        <f t="shared" si="2"/>
        <v>46206</v>
      </c>
      <c r="O2867" s="23">
        <f>'RESOLUCIONES EPG'!$N2867-'RESOLUCIONES EPG'!$D2867</f>
        <v>3011</v>
      </c>
    </row>
    <row r="2868" ht="15.75" customHeight="1">
      <c r="A2868" s="103"/>
      <c r="B2868" s="21"/>
      <c r="C2868" s="24">
        <v>271.0</v>
      </c>
      <c r="D2868" s="22">
        <v>43195.0</v>
      </c>
      <c r="E2868" s="21" t="s">
        <v>2837</v>
      </c>
      <c r="F2868" s="22"/>
      <c r="G2868" s="21" t="s">
        <v>18</v>
      </c>
      <c r="H2868" s="21" t="s">
        <v>2315</v>
      </c>
      <c r="I2868" s="63"/>
      <c r="J2868" s="135"/>
      <c r="K2868" s="21"/>
      <c r="L2868" s="21"/>
      <c r="M2868" s="21"/>
      <c r="N2868" s="22">
        <f t="shared" si="2"/>
        <v>46206</v>
      </c>
      <c r="O2868" s="23">
        <f>'RESOLUCIONES EPG'!$N2868-'RESOLUCIONES EPG'!$D2868</f>
        <v>3011</v>
      </c>
    </row>
    <row r="2869" ht="15.75" customHeight="1">
      <c r="A2869" s="58"/>
      <c r="B2869" s="21"/>
      <c r="C2869" s="24">
        <v>259.0</v>
      </c>
      <c r="D2869" s="22">
        <v>43195.0</v>
      </c>
      <c r="E2869" s="21" t="s">
        <v>2838</v>
      </c>
      <c r="F2869" s="22"/>
      <c r="G2869" s="21" t="s">
        <v>18</v>
      </c>
      <c r="H2869" s="21" t="s">
        <v>2315</v>
      </c>
      <c r="I2869" s="63"/>
      <c r="J2869" s="135"/>
      <c r="K2869" s="21"/>
      <c r="L2869" s="21"/>
      <c r="M2869" s="21"/>
      <c r="N2869" s="22">
        <f t="shared" si="2"/>
        <v>46206</v>
      </c>
      <c r="O2869" s="23">
        <f>'RESOLUCIONES EPG'!$N2869-'RESOLUCIONES EPG'!$D2869</f>
        <v>3011</v>
      </c>
    </row>
    <row r="2870" ht="15.75" customHeight="1">
      <c r="A2870" s="58"/>
      <c r="B2870" s="21"/>
      <c r="C2870" s="24">
        <v>263.0</v>
      </c>
      <c r="D2870" s="22">
        <v>43195.0</v>
      </c>
      <c r="E2870" s="21" t="s">
        <v>2839</v>
      </c>
      <c r="F2870" s="22"/>
      <c r="G2870" s="21" t="s">
        <v>18</v>
      </c>
      <c r="H2870" s="21" t="s">
        <v>2315</v>
      </c>
      <c r="I2870" s="63"/>
      <c r="J2870" s="135"/>
      <c r="K2870" s="21"/>
      <c r="L2870" s="21"/>
      <c r="M2870" s="21"/>
      <c r="N2870" s="22">
        <f t="shared" si="2"/>
        <v>46206</v>
      </c>
      <c r="O2870" s="23">
        <f>'RESOLUCIONES EPG'!$N2870-'RESOLUCIONES EPG'!$D2870</f>
        <v>3011</v>
      </c>
    </row>
    <row r="2871" ht="15.75" customHeight="1">
      <c r="A2871" s="101"/>
      <c r="B2871" s="21"/>
      <c r="C2871" s="24">
        <v>270.0</v>
      </c>
      <c r="D2871" s="22">
        <v>43195.0</v>
      </c>
      <c r="E2871" s="21" t="s">
        <v>2840</v>
      </c>
      <c r="F2871" s="22"/>
      <c r="G2871" s="21" t="s">
        <v>18</v>
      </c>
      <c r="H2871" s="21" t="s">
        <v>2841</v>
      </c>
      <c r="I2871" s="63"/>
      <c r="J2871" s="135"/>
      <c r="K2871" s="21"/>
      <c r="L2871" s="21"/>
      <c r="M2871" s="21"/>
      <c r="N2871" s="22">
        <f t="shared" si="2"/>
        <v>46206</v>
      </c>
      <c r="O2871" s="23">
        <f>'RESOLUCIONES EPG'!$N2871-'RESOLUCIONES EPG'!$D2871</f>
        <v>3011</v>
      </c>
    </row>
    <row r="2872" ht="16.5" customHeight="1">
      <c r="A2872" s="58"/>
      <c r="B2872" s="21"/>
      <c r="C2872" s="24">
        <v>269.0</v>
      </c>
      <c r="D2872" s="22">
        <v>43195.0</v>
      </c>
      <c r="E2872" s="21" t="s">
        <v>2842</v>
      </c>
      <c r="F2872" s="22"/>
      <c r="G2872" s="21" t="s">
        <v>18</v>
      </c>
      <c r="H2872" s="21" t="s">
        <v>2315</v>
      </c>
      <c r="I2872" s="63"/>
      <c r="J2872" s="135"/>
      <c r="K2872" s="21"/>
      <c r="L2872" s="21"/>
      <c r="M2872" s="21"/>
      <c r="N2872" s="22">
        <f t="shared" si="2"/>
        <v>46206</v>
      </c>
      <c r="O2872" s="23">
        <f>'RESOLUCIONES EPG'!$N2872-'RESOLUCIONES EPG'!$D2872</f>
        <v>3011</v>
      </c>
    </row>
    <row r="2873" ht="16.5" customHeight="1">
      <c r="A2873" s="103"/>
      <c r="B2873" s="21"/>
      <c r="C2873" s="24">
        <v>265.0</v>
      </c>
      <c r="D2873" s="22">
        <v>43195.0</v>
      </c>
      <c r="E2873" s="21" t="s">
        <v>2843</v>
      </c>
      <c r="F2873" s="22"/>
      <c r="G2873" s="21" t="s">
        <v>18</v>
      </c>
      <c r="H2873" s="21" t="s">
        <v>2844</v>
      </c>
      <c r="I2873" s="63"/>
      <c r="J2873" s="135"/>
      <c r="K2873" s="21"/>
      <c r="L2873" s="21"/>
      <c r="M2873" s="21"/>
      <c r="N2873" s="22">
        <f t="shared" si="2"/>
        <v>46206</v>
      </c>
      <c r="O2873" s="23">
        <f>'RESOLUCIONES EPG'!$N2873-'RESOLUCIONES EPG'!$D2873</f>
        <v>3011</v>
      </c>
    </row>
    <row r="2874" ht="15.75" customHeight="1">
      <c r="A2874" s="100"/>
      <c r="B2874" s="21"/>
      <c r="C2874" s="24">
        <v>267.0</v>
      </c>
      <c r="D2874" s="22">
        <v>43195.0</v>
      </c>
      <c r="E2874" s="21" t="s">
        <v>2845</v>
      </c>
      <c r="F2874" s="22"/>
      <c r="G2874" s="21" t="s">
        <v>18</v>
      </c>
      <c r="H2874" s="21" t="s">
        <v>1422</v>
      </c>
      <c r="I2874" s="63"/>
      <c r="J2874" s="135" t="s">
        <v>2698</v>
      </c>
      <c r="K2874" s="21"/>
      <c r="L2874" s="21"/>
      <c r="M2874" s="21"/>
      <c r="N2874" s="22">
        <f t="shared" si="2"/>
        <v>46206</v>
      </c>
      <c r="O2874" s="23">
        <f>'RESOLUCIONES EPG'!$N2874-'RESOLUCIONES EPG'!$D2874</f>
        <v>3011</v>
      </c>
    </row>
    <row r="2875" ht="15.75" customHeight="1">
      <c r="A2875" s="58"/>
      <c r="B2875" s="21"/>
      <c r="C2875" s="24">
        <v>258.0</v>
      </c>
      <c r="D2875" s="22">
        <v>43195.0</v>
      </c>
      <c r="E2875" s="21" t="s">
        <v>2846</v>
      </c>
      <c r="F2875" s="22"/>
      <c r="G2875" s="21" t="s">
        <v>18</v>
      </c>
      <c r="H2875" s="21" t="s">
        <v>2649</v>
      </c>
      <c r="I2875" s="63"/>
      <c r="J2875" s="135"/>
      <c r="K2875" s="21"/>
      <c r="L2875" s="21"/>
      <c r="M2875" s="21"/>
      <c r="N2875" s="22">
        <f t="shared" si="2"/>
        <v>46206</v>
      </c>
      <c r="O2875" s="23">
        <f>'RESOLUCIONES EPG'!$N2875-'RESOLUCIONES EPG'!$D2875</f>
        <v>3011</v>
      </c>
    </row>
    <row r="2876" ht="15.75" customHeight="1">
      <c r="A2876" s="58"/>
      <c r="B2876" s="21"/>
      <c r="C2876" s="24">
        <v>274.0</v>
      </c>
      <c r="D2876" s="22">
        <v>43195.0</v>
      </c>
      <c r="E2876" s="21" t="s">
        <v>2847</v>
      </c>
      <c r="F2876" s="22"/>
      <c r="G2876" s="21" t="s">
        <v>18</v>
      </c>
      <c r="H2876" s="21" t="s">
        <v>2315</v>
      </c>
      <c r="I2876" s="63"/>
      <c r="J2876" s="135"/>
      <c r="K2876" s="21"/>
      <c r="L2876" s="21"/>
      <c r="M2876" s="21"/>
      <c r="N2876" s="22">
        <f t="shared" si="2"/>
        <v>46206</v>
      </c>
      <c r="O2876" s="23">
        <f>'RESOLUCIONES EPG'!$N2876-'RESOLUCIONES EPG'!$D2876</f>
        <v>3011</v>
      </c>
    </row>
    <row r="2877" ht="15.75" customHeight="1">
      <c r="A2877" s="58"/>
      <c r="B2877" s="21"/>
      <c r="C2877" s="24">
        <v>256.0</v>
      </c>
      <c r="D2877" s="22">
        <v>43195.0</v>
      </c>
      <c r="E2877" s="21" t="s">
        <v>2848</v>
      </c>
      <c r="F2877" s="22"/>
      <c r="G2877" s="21" t="s">
        <v>18</v>
      </c>
      <c r="H2877" s="21" t="s">
        <v>2849</v>
      </c>
      <c r="I2877" s="63"/>
      <c r="J2877" s="135"/>
      <c r="K2877" s="21"/>
      <c r="L2877" s="21"/>
      <c r="M2877" s="21"/>
      <c r="N2877" s="22">
        <f t="shared" si="2"/>
        <v>46206</v>
      </c>
      <c r="O2877" s="23">
        <f>'RESOLUCIONES EPG'!$N2877-'RESOLUCIONES EPG'!$D2877</f>
        <v>3011</v>
      </c>
    </row>
    <row r="2878" ht="16.5" customHeight="1">
      <c r="A2878" s="58"/>
      <c r="B2878" s="21"/>
      <c r="C2878" s="24">
        <v>255.0</v>
      </c>
      <c r="D2878" s="22">
        <v>43195.0</v>
      </c>
      <c r="E2878" s="21" t="s">
        <v>1251</v>
      </c>
      <c r="F2878" s="22"/>
      <c r="G2878" s="21" t="s">
        <v>18</v>
      </c>
      <c r="H2878" s="21" t="s">
        <v>2798</v>
      </c>
      <c r="I2878" s="63"/>
      <c r="J2878" s="135" t="s">
        <v>2698</v>
      </c>
      <c r="K2878" s="21"/>
      <c r="L2878" s="21"/>
      <c r="M2878" s="21"/>
      <c r="N2878" s="22">
        <f t="shared" si="2"/>
        <v>46206</v>
      </c>
      <c r="O2878" s="23">
        <f>'RESOLUCIONES EPG'!$N2878-'RESOLUCIONES EPG'!$D2878</f>
        <v>3011</v>
      </c>
    </row>
    <row r="2879" ht="15.75" customHeight="1">
      <c r="A2879" s="103"/>
      <c r="B2879" s="21" t="s">
        <v>2535</v>
      </c>
      <c r="C2879" s="24">
        <v>250.0</v>
      </c>
      <c r="D2879" s="22">
        <v>43195.0</v>
      </c>
      <c r="E2879" s="21" t="s">
        <v>2850</v>
      </c>
      <c r="F2879" s="22"/>
      <c r="G2879" s="21" t="s">
        <v>2751</v>
      </c>
      <c r="H2879" s="21"/>
      <c r="I2879" s="63"/>
      <c r="J2879" s="135"/>
      <c r="K2879" s="21"/>
      <c r="L2879" s="21"/>
      <c r="M2879" s="21"/>
      <c r="N2879" s="22">
        <f t="shared" si="2"/>
        <v>46206</v>
      </c>
      <c r="O2879" s="23">
        <f>'RESOLUCIONES EPG'!$N2879-'RESOLUCIONES EPG'!$D2879</f>
        <v>3011</v>
      </c>
    </row>
    <row r="2880" ht="15.75" customHeight="1">
      <c r="A2880" s="58"/>
      <c r="B2880" s="21"/>
      <c r="C2880" s="24">
        <v>264.0</v>
      </c>
      <c r="D2880" s="22">
        <v>43195.0</v>
      </c>
      <c r="E2880" s="21" t="s">
        <v>2851</v>
      </c>
      <c r="F2880" s="22"/>
      <c r="G2880" s="21" t="s">
        <v>18</v>
      </c>
      <c r="H2880" s="21" t="s">
        <v>2637</v>
      </c>
      <c r="I2880" s="63"/>
      <c r="J2880" s="135"/>
      <c r="K2880" s="21"/>
      <c r="L2880" s="21"/>
      <c r="M2880" s="21"/>
      <c r="N2880" s="22">
        <f t="shared" si="2"/>
        <v>46206</v>
      </c>
      <c r="O2880" s="23">
        <f>'RESOLUCIONES EPG'!$N2880-'RESOLUCIONES EPG'!$D2880</f>
        <v>3011</v>
      </c>
    </row>
    <row r="2881" ht="16.5" customHeight="1">
      <c r="A2881" s="102"/>
      <c r="B2881" s="21"/>
      <c r="C2881" s="24">
        <v>261.0</v>
      </c>
      <c r="D2881" s="22">
        <v>43195.0</v>
      </c>
      <c r="E2881" s="21" t="s">
        <v>2852</v>
      </c>
      <c r="F2881" s="22"/>
      <c r="G2881" s="21" t="s">
        <v>18</v>
      </c>
      <c r="H2881" s="21" t="s">
        <v>2849</v>
      </c>
      <c r="I2881" s="63"/>
      <c r="J2881" s="135" t="s">
        <v>2809</v>
      </c>
      <c r="K2881" s="21"/>
      <c r="L2881" s="21"/>
      <c r="M2881" s="21"/>
      <c r="N2881" s="22">
        <f t="shared" si="2"/>
        <v>46206</v>
      </c>
      <c r="O2881" s="23">
        <f>'RESOLUCIONES EPG'!$N2881-'RESOLUCIONES EPG'!$D2881</f>
        <v>3011</v>
      </c>
    </row>
    <row r="2882" ht="16.5" customHeight="1">
      <c r="A2882" s="103"/>
      <c r="B2882" s="21"/>
      <c r="C2882" s="24">
        <v>251.0</v>
      </c>
      <c r="D2882" s="22">
        <v>43195.0</v>
      </c>
      <c r="E2882" s="21" t="s">
        <v>2853</v>
      </c>
      <c r="F2882" s="22"/>
      <c r="G2882" s="21" t="s">
        <v>18</v>
      </c>
      <c r="H2882" s="21" t="s">
        <v>2854</v>
      </c>
      <c r="I2882" s="63"/>
      <c r="J2882" s="135"/>
      <c r="K2882" s="21"/>
      <c r="L2882" s="21"/>
      <c r="M2882" s="21"/>
      <c r="N2882" s="22">
        <f t="shared" si="2"/>
        <v>46206</v>
      </c>
      <c r="O2882" s="23">
        <f>'RESOLUCIONES EPG'!$N2882-'RESOLUCIONES EPG'!$D2882</f>
        <v>3011</v>
      </c>
    </row>
    <row r="2883" ht="15.75" customHeight="1">
      <c r="A2883" s="103"/>
      <c r="B2883" s="21"/>
      <c r="C2883" s="24">
        <v>252.0</v>
      </c>
      <c r="D2883" s="22">
        <v>43195.0</v>
      </c>
      <c r="E2883" s="21" t="s">
        <v>2855</v>
      </c>
      <c r="F2883" s="22"/>
      <c r="G2883" s="21" t="s">
        <v>18</v>
      </c>
      <c r="H2883" s="21" t="s">
        <v>2798</v>
      </c>
      <c r="I2883" s="63"/>
      <c r="J2883" s="135" t="s">
        <v>2698</v>
      </c>
      <c r="K2883" s="21"/>
      <c r="L2883" s="21"/>
      <c r="M2883" s="21"/>
      <c r="N2883" s="22">
        <f t="shared" si="2"/>
        <v>46206</v>
      </c>
      <c r="O2883" s="23">
        <f>'RESOLUCIONES EPG'!$N2883-'RESOLUCIONES EPG'!$D2883</f>
        <v>3011</v>
      </c>
    </row>
    <row r="2884" ht="15.75" customHeight="1">
      <c r="A2884" s="58"/>
      <c r="B2884" s="21"/>
      <c r="C2884" s="24">
        <v>253.0</v>
      </c>
      <c r="D2884" s="22">
        <v>43195.0</v>
      </c>
      <c r="E2884" s="21" t="s">
        <v>2856</v>
      </c>
      <c r="F2884" s="22"/>
      <c r="G2884" s="21" t="s">
        <v>18</v>
      </c>
      <c r="H2884" s="21" t="s">
        <v>2849</v>
      </c>
      <c r="I2884" s="63"/>
      <c r="J2884" s="135"/>
      <c r="K2884" s="21"/>
      <c r="L2884" s="21"/>
      <c r="M2884" s="21"/>
      <c r="N2884" s="22">
        <f t="shared" si="2"/>
        <v>46206</v>
      </c>
      <c r="O2884" s="23">
        <f>'RESOLUCIONES EPG'!$N2884-'RESOLUCIONES EPG'!$D2884</f>
        <v>3011</v>
      </c>
    </row>
    <row r="2885" ht="15.75" customHeight="1">
      <c r="A2885" s="58"/>
      <c r="B2885" s="21"/>
      <c r="C2885" s="24">
        <v>254.0</v>
      </c>
      <c r="D2885" s="22">
        <v>43195.0</v>
      </c>
      <c r="E2885" s="21" t="s">
        <v>2857</v>
      </c>
      <c r="F2885" s="22"/>
      <c r="G2885" s="21" t="s">
        <v>18</v>
      </c>
      <c r="H2885" s="21" t="s">
        <v>2637</v>
      </c>
      <c r="I2885" s="63"/>
      <c r="J2885" s="135"/>
      <c r="K2885" s="21"/>
      <c r="L2885" s="21"/>
      <c r="M2885" s="21"/>
      <c r="N2885" s="22">
        <f t="shared" si="2"/>
        <v>46206</v>
      </c>
      <c r="O2885" s="23">
        <f>'RESOLUCIONES EPG'!$N2885-'RESOLUCIONES EPG'!$D2885</f>
        <v>3011</v>
      </c>
    </row>
    <row r="2886" ht="15.75" customHeight="1">
      <c r="A2886" s="58"/>
      <c r="B2886" s="21"/>
      <c r="C2886" s="24">
        <v>262.0</v>
      </c>
      <c r="D2886" s="22">
        <v>43195.0</v>
      </c>
      <c r="E2886" s="21" t="s">
        <v>2858</v>
      </c>
      <c r="F2886" s="22"/>
      <c r="G2886" s="21" t="s">
        <v>18</v>
      </c>
      <c r="H2886" s="21" t="s">
        <v>2849</v>
      </c>
      <c r="I2886" s="63"/>
      <c r="J2886" s="135"/>
      <c r="K2886" s="21"/>
      <c r="L2886" s="21"/>
      <c r="M2886" s="21"/>
      <c r="N2886" s="22">
        <f t="shared" si="2"/>
        <v>46206</v>
      </c>
      <c r="O2886" s="23">
        <f>'RESOLUCIONES EPG'!$N2886-'RESOLUCIONES EPG'!$D2886</f>
        <v>3011</v>
      </c>
    </row>
    <row r="2887" ht="15.75" customHeight="1">
      <c r="A2887" s="58"/>
      <c r="B2887" s="21"/>
      <c r="C2887" s="24">
        <v>268.0</v>
      </c>
      <c r="D2887" s="22">
        <v>43195.0</v>
      </c>
      <c r="E2887" s="21" t="s">
        <v>2859</v>
      </c>
      <c r="F2887" s="22"/>
      <c r="G2887" s="21" t="s">
        <v>18</v>
      </c>
      <c r="H2887" s="21" t="s">
        <v>2649</v>
      </c>
      <c r="I2887" s="63"/>
      <c r="J2887" s="135"/>
      <c r="K2887" s="21"/>
      <c r="L2887" s="21"/>
      <c r="M2887" s="21"/>
      <c r="N2887" s="22">
        <f t="shared" si="2"/>
        <v>46206</v>
      </c>
      <c r="O2887" s="23">
        <f>'RESOLUCIONES EPG'!$N2887-'RESOLUCIONES EPG'!$D2887</f>
        <v>3011</v>
      </c>
    </row>
    <row r="2888" ht="15.75" customHeight="1">
      <c r="A2888" s="58"/>
      <c r="B2888" s="21" t="s">
        <v>2535</v>
      </c>
      <c r="C2888" s="24">
        <v>276.0</v>
      </c>
      <c r="D2888" s="22">
        <v>43200.0</v>
      </c>
      <c r="E2888" s="21" t="s">
        <v>2613</v>
      </c>
      <c r="F2888" s="69" t="s">
        <v>2614</v>
      </c>
      <c r="G2888" s="21" t="s">
        <v>2751</v>
      </c>
      <c r="H2888" s="21"/>
      <c r="I2888" s="63"/>
      <c r="J2888" s="135"/>
      <c r="K2888" s="21"/>
      <c r="L2888" s="21"/>
      <c r="M2888" s="21"/>
      <c r="N2888" s="22">
        <f t="shared" si="2"/>
        <v>46206</v>
      </c>
      <c r="O2888" s="23">
        <f>'RESOLUCIONES EPG'!$N2888-'RESOLUCIONES EPG'!$D2888</f>
        <v>3006</v>
      </c>
    </row>
    <row r="2889" ht="16.5" customHeight="1">
      <c r="A2889" s="58"/>
      <c r="B2889" s="21" t="s">
        <v>2535</v>
      </c>
      <c r="C2889" s="24">
        <v>277.0</v>
      </c>
      <c r="D2889" s="22">
        <v>43200.0</v>
      </c>
      <c r="E2889" s="21" t="s">
        <v>2825</v>
      </c>
      <c r="F2889" s="22"/>
      <c r="G2889" s="146" t="s">
        <v>1313</v>
      </c>
      <c r="H2889" s="21" t="s">
        <v>2860</v>
      </c>
      <c r="I2889" s="63"/>
      <c r="J2889" s="135"/>
      <c r="K2889" s="21"/>
      <c r="L2889" s="21"/>
      <c r="M2889" s="21"/>
      <c r="N2889" s="22">
        <f t="shared" si="2"/>
        <v>46206</v>
      </c>
      <c r="O2889" s="23">
        <f>'RESOLUCIONES EPG'!$N2889-'RESOLUCIONES EPG'!$D2889</f>
        <v>3006</v>
      </c>
    </row>
    <row r="2890" ht="16.5" customHeight="1">
      <c r="A2890" s="58"/>
      <c r="B2890" s="21"/>
      <c r="C2890" s="24">
        <v>278.0</v>
      </c>
      <c r="D2890" s="22">
        <v>43200.0</v>
      </c>
      <c r="E2890" s="21" t="s">
        <v>2861</v>
      </c>
      <c r="F2890" s="22"/>
      <c r="G2890" s="21" t="s">
        <v>363</v>
      </c>
      <c r="H2890" s="21"/>
      <c r="I2890" s="63"/>
      <c r="J2890" s="135"/>
      <c r="K2890" s="21"/>
      <c r="L2890" s="21"/>
      <c r="M2890" s="21"/>
      <c r="N2890" s="22">
        <f t="shared" si="2"/>
        <v>46206</v>
      </c>
      <c r="O2890" s="23">
        <f>'RESOLUCIONES EPG'!$N2890-'RESOLUCIONES EPG'!$D2890</f>
        <v>3006</v>
      </c>
    </row>
    <row r="2891" ht="16.5" customHeight="1">
      <c r="A2891" s="58"/>
      <c r="B2891" s="21"/>
      <c r="C2891" s="24">
        <v>279.0</v>
      </c>
      <c r="D2891" s="22">
        <v>43200.0</v>
      </c>
      <c r="E2891" s="21" t="s">
        <v>1931</v>
      </c>
      <c r="F2891" s="22"/>
      <c r="G2891" s="21" t="s">
        <v>363</v>
      </c>
      <c r="H2891" s="21"/>
      <c r="I2891" s="63"/>
      <c r="J2891" s="135"/>
      <c r="K2891" s="21"/>
      <c r="L2891" s="21"/>
      <c r="M2891" s="21"/>
      <c r="N2891" s="22">
        <f t="shared" si="2"/>
        <v>46206</v>
      </c>
      <c r="O2891" s="23">
        <f>'RESOLUCIONES EPG'!$N2891-'RESOLUCIONES EPG'!$D2891</f>
        <v>3006</v>
      </c>
    </row>
    <row r="2892" ht="15.75" customHeight="1">
      <c r="A2892" s="58"/>
      <c r="B2892" s="21" t="s">
        <v>2535</v>
      </c>
      <c r="C2892" s="24">
        <v>288.0</v>
      </c>
      <c r="D2892" s="22">
        <v>43202.0</v>
      </c>
      <c r="E2892" s="21" t="s">
        <v>2697</v>
      </c>
      <c r="F2892" s="22"/>
      <c r="G2892" s="21" t="s">
        <v>2751</v>
      </c>
      <c r="H2892" s="21"/>
      <c r="I2892" s="63"/>
      <c r="J2892" s="135"/>
      <c r="K2892" s="21"/>
      <c r="L2892" s="21"/>
      <c r="M2892" s="21"/>
      <c r="N2892" s="22">
        <f t="shared" si="2"/>
        <v>46206</v>
      </c>
      <c r="O2892" s="23">
        <f>'RESOLUCIONES EPG'!$N2892-'RESOLUCIONES EPG'!$D2892</f>
        <v>3004</v>
      </c>
    </row>
    <row r="2893" ht="15.75" customHeight="1">
      <c r="A2893" s="58"/>
      <c r="B2893" s="21" t="s">
        <v>2535</v>
      </c>
      <c r="C2893" s="24">
        <v>291.0</v>
      </c>
      <c r="D2893" s="22">
        <v>43202.0</v>
      </c>
      <c r="E2893" s="21" t="s">
        <v>2667</v>
      </c>
      <c r="F2893" s="22"/>
      <c r="G2893" s="21" t="s">
        <v>2751</v>
      </c>
      <c r="H2893" s="21"/>
      <c r="I2893" s="63"/>
      <c r="J2893" s="135"/>
      <c r="K2893" s="21"/>
      <c r="L2893" s="21"/>
      <c r="M2893" s="21"/>
      <c r="N2893" s="22">
        <f t="shared" si="2"/>
        <v>46206</v>
      </c>
      <c r="O2893" s="23">
        <f>'RESOLUCIONES EPG'!$N2893-'RESOLUCIONES EPG'!$D2893</f>
        <v>3004</v>
      </c>
    </row>
    <row r="2894" ht="15.75" customHeight="1">
      <c r="A2894" s="58"/>
      <c r="B2894" s="21" t="s">
        <v>2676</v>
      </c>
      <c r="C2894" s="24">
        <v>300.0</v>
      </c>
      <c r="D2894" s="22">
        <v>43202.0</v>
      </c>
      <c r="E2894" s="21" t="s">
        <v>2433</v>
      </c>
      <c r="F2894" s="22"/>
      <c r="G2894" s="21" t="s">
        <v>50</v>
      </c>
      <c r="H2894" s="21"/>
      <c r="I2894" s="63"/>
      <c r="J2894" s="135"/>
      <c r="K2894" s="21"/>
      <c r="L2894" s="21"/>
      <c r="M2894" s="21"/>
      <c r="N2894" s="22">
        <f t="shared" si="2"/>
        <v>46206</v>
      </c>
      <c r="O2894" s="23">
        <f>'RESOLUCIONES EPG'!$N2894-'RESOLUCIONES EPG'!$D2894</f>
        <v>3004</v>
      </c>
    </row>
    <row r="2895" ht="15.75" customHeight="1">
      <c r="A2895" s="58"/>
      <c r="B2895" s="21" t="s">
        <v>2535</v>
      </c>
      <c r="C2895" s="24">
        <v>289.0</v>
      </c>
      <c r="D2895" s="22">
        <v>43202.0</v>
      </c>
      <c r="E2895" s="21" t="s">
        <v>2799</v>
      </c>
      <c r="F2895" s="22"/>
      <c r="G2895" s="21" t="s">
        <v>2751</v>
      </c>
      <c r="H2895" s="21"/>
      <c r="I2895" s="63"/>
      <c r="J2895" s="135"/>
      <c r="K2895" s="21"/>
      <c r="L2895" s="21"/>
      <c r="M2895" s="21"/>
      <c r="N2895" s="22">
        <f t="shared" si="2"/>
        <v>46206</v>
      </c>
      <c r="O2895" s="23">
        <f>'RESOLUCIONES EPG'!$N2895-'RESOLUCIONES EPG'!$D2895</f>
        <v>3004</v>
      </c>
    </row>
    <row r="2896" ht="16.5" customHeight="1">
      <c r="A2896" s="58"/>
      <c r="B2896" s="21" t="s">
        <v>2535</v>
      </c>
      <c r="C2896" s="24">
        <v>283.0</v>
      </c>
      <c r="D2896" s="22">
        <v>43202.0</v>
      </c>
      <c r="E2896" s="21" t="s">
        <v>2703</v>
      </c>
      <c r="F2896" s="22"/>
      <c r="G2896" s="21" t="s">
        <v>2751</v>
      </c>
      <c r="H2896" s="21"/>
      <c r="I2896" s="63" t="s">
        <v>2862</v>
      </c>
      <c r="J2896" s="135" t="s">
        <v>2863</v>
      </c>
      <c r="K2896" s="21"/>
      <c r="L2896" s="21"/>
      <c r="M2896" s="21"/>
      <c r="N2896" s="22">
        <f t="shared" si="2"/>
        <v>46206</v>
      </c>
      <c r="O2896" s="23">
        <f>'RESOLUCIONES EPG'!$N2896-'RESOLUCIONES EPG'!$D2896</f>
        <v>3004</v>
      </c>
    </row>
    <row r="2897" ht="16.5" customHeight="1">
      <c r="A2897" s="103"/>
      <c r="B2897" s="21" t="s">
        <v>2535</v>
      </c>
      <c r="C2897" s="24">
        <v>294.0</v>
      </c>
      <c r="D2897" s="22">
        <v>43202.0</v>
      </c>
      <c r="E2897" s="21" t="s">
        <v>2832</v>
      </c>
      <c r="F2897" s="22"/>
      <c r="G2897" s="21" t="s">
        <v>2751</v>
      </c>
      <c r="H2897" s="21"/>
      <c r="I2897" s="63"/>
      <c r="J2897" s="135"/>
      <c r="K2897" s="21"/>
      <c r="L2897" s="21"/>
      <c r="M2897" s="21"/>
      <c r="N2897" s="22">
        <f t="shared" si="2"/>
        <v>46206</v>
      </c>
      <c r="O2897" s="23">
        <f>'RESOLUCIONES EPG'!$N2897-'RESOLUCIONES EPG'!$D2897</f>
        <v>3004</v>
      </c>
    </row>
    <row r="2898" ht="15.75" customHeight="1">
      <c r="A2898" s="58"/>
      <c r="B2898" s="21" t="s">
        <v>2535</v>
      </c>
      <c r="C2898" s="24">
        <v>284.0</v>
      </c>
      <c r="D2898" s="22">
        <v>43202.0</v>
      </c>
      <c r="E2898" s="21" t="s">
        <v>681</v>
      </c>
      <c r="F2898" s="22"/>
      <c r="G2898" s="21" t="s">
        <v>2751</v>
      </c>
      <c r="H2898" s="21"/>
      <c r="I2898" s="63"/>
      <c r="J2898" s="135"/>
      <c r="K2898" s="21"/>
      <c r="L2898" s="21"/>
      <c r="M2898" s="21"/>
      <c r="N2898" s="22">
        <f t="shared" si="2"/>
        <v>46206</v>
      </c>
      <c r="O2898" s="23">
        <f>'RESOLUCIONES EPG'!$N2898-'RESOLUCIONES EPG'!$D2898</f>
        <v>3004</v>
      </c>
    </row>
    <row r="2899" ht="15.75" customHeight="1">
      <c r="A2899" s="103"/>
      <c r="B2899" s="21" t="s">
        <v>2535</v>
      </c>
      <c r="C2899" s="24">
        <v>298.0</v>
      </c>
      <c r="D2899" s="22">
        <v>43202.0</v>
      </c>
      <c r="E2899" s="21" t="s">
        <v>2705</v>
      </c>
      <c r="F2899" s="22"/>
      <c r="G2899" s="21" t="s">
        <v>2751</v>
      </c>
      <c r="H2899" s="21"/>
      <c r="I2899" s="63"/>
      <c r="J2899" s="135"/>
      <c r="K2899" s="21"/>
      <c r="L2899" s="21"/>
      <c r="M2899" s="21"/>
      <c r="N2899" s="22">
        <f t="shared" si="2"/>
        <v>46206</v>
      </c>
      <c r="O2899" s="23">
        <f>'RESOLUCIONES EPG'!$N2899-'RESOLUCIONES EPG'!$D2899</f>
        <v>3004</v>
      </c>
    </row>
    <row r="2900" ht="16.5" customHeight="1">
      <c r="A2900" s="58"/>
      <c r="B2900" s="21" t="s">
        <v>2535</v>
      </c>
      <c r="C2900" s="24">
        <v>282.0</v>
      </c>
      <c r="D2900" s="22">
        <v>43202.0</v>
      </c>
      <c r="E2900" s="21" t="s">
        <v>2864</v>
      </c>
      <c r="F2900" s="22"/>
      <c r="G2900" s="21" t="s">
        <v>2865</v>
      </c>
      <c r="H2900" s="21"/>
      <c r="I2900" s="63"/>
      <c r="J2900" s="135"/>
      <c r="K2900" s="21"/>
      <c r="L2900" s="21"/>
      <c r="M2900" s="21"/>
      <c r="N2900" s="22">
        <f t="shared" si="2"/>
        <v>46206</v>
      </c>
      <c r="O2900" s="23">
        <f>'RESOLUCIONES EPG'!$N2900-'RESOLUCIONES EPG'!$D2900</f>
        <v>3004</v>
      </c>
    </row>
    <row r="2901" ht="15.75" customHeight="1">
      <c r="A2901" s="103"/>
      <c r="B2901" s="21" t="s">
        <v>2535</v>
      </c>
      <c r="C2901" s="24">
        <v>296.0</v>
      </c>
      <c r="D2901" s="22">
        <v>43202.0</v>
      </c>
      <c r="E2901" s="21" t="s">
        <v>2711</v>
      </c>
      <c r="F2901" s="22"/>
      <c r="G2901" s="21" t="s">
        <v>2751</v>
      </c>
      <c r="H2901" s="21"/>
      <c r="I2901" s="63"/>
      <c r="J2901" s="135"/>
      <c r="K2901" s="21"/>
      <c r="L2901" s="21"/>
      <c r="M2901" s="21"/>
      <c r="N2901" s="22">
        <f t="shared" si="2"/>
        <v>46206</v>
      </c>
      <c r="O2901" s="23">
        <f>'RESOLUCIONES EPG'!$N2901-'RESOLUCIONES EPG'!$D2901</f>
        <v>3004</v>
      </c>
    </row>
    <row r="2902" ht="15.75" customHeight="1">
      <c r="A2902" s="103"/>
      <c r="B2902" s="21" t="s">
        <v>2535</v>
      </c>
      <c r="C2902" s="24">
        <v>286.0</v>
      </c>
      <c r="D2902" s="22">
        <v>43202.0</v>
      </c>
      <c r="E2902" s="21" t="s">
        <v>2754</v>
      </c>
      <c r="F2902" s="22"/>
      <c r="G2902" s="21" t="s">
        <v>2751</v>
      </c>
      <c r="H2902" s="21"/>
      <c r="I2902" s="63"/>
      <c r="J2902" s="135"/>
      <c r="K2902" s="21"/>
      <c r="L2902" s="21"/>
      <c r="M2902" s="21"/>
      <c r="N2902" s="22">
        <f t="shared" si="2"/>
        <v>46206</v>
      </c>
      <c r="O2902" s="23">
        <f>'RESOLUCIONES EPG'!$N2902-'RESOLUCIONES EPG'!$D2902</f>
        <v>3004</v>
      </c>
    </row>
    <row r="2903" ht="16.5" customHeight="1">
      <c r="A2903" s="103"/>
      <c r="B2903" s="21" t="s">
        <v>2535</v>
      </c>
      <c r="C2903" s="24">
        <v>290.0</v>
      </c>
      <c r="D2903" s="22">
        <v>43202.0</v>
      </c>
      <c r="E2903" s="21" t="s">
        <v>2807</v>
      </c>
      <c r="F2903" s="22"/>
      <c r="G2903" s="21" t="s">
        <v>2751</v>
      </c>
      <c r="H2903" s="21"/>
      <c r="I2903" s="63"/>
      <c r="J2903" s="135"/>
      <c r="K2903" s="21"/>
      <c r="L2903" s="21"/>
      <c r="M2903" s="21"/>
      <c r="N2903" s="22">
        <f t="shared" si="2"/>
        <v>46206</v>
      </c>
      <c r="O2903" s="23">
        <f>'RESOLUCIONES EPG'!$N2903-'RESOLUCIONES EPG'!$D2903</f>
        <v>3004</v>
      </c>
    </row>
    <row r="2904" ht="15.75" customHeight="1">
      <c r="A2904" s="103"/>
      <c r="B2904" s="21" t="s">
        <v>2535</v>
      </c>
      <c r="C2904" s="24">
        <v>293.0</v>
      </c>
      <c r="D2904" s="22">
        <v>43202.0</v>
      </c>
      <c r="E2904" s="21" t="s">
        <v>2755</v>
      </c>
      <c r="F2904" s="22"/>
      <c r="G2904" s="21" t="s">
        <v>2751</v>
      </c>
      <c r="H2904" s="21"/>
      <c r="I2904" s="63"/>
      <c r="J2904" s="135"/>
      <c r="K2904" s="21"/>
      <c r="L2904" s="21"/>
      <c r="M2904" s="21"/>
      <c r="N2904" s="22">
        <f t="shared" si="2"/>
        <v>46206</v>
      </c>
      <c r="O2904" s="23">
        <f>'RESOLUCIONES EPG'!$N2904-'RESOLUCIONES EPG'!$D2904</f>
        <v>3004</v>
      </c>
    </row>
    <row r="2905" ht="15.75" customHeight="1">
      <c r="A2905" s="100"/>
      <c r="B2905" s="21" t="s">
        <v>2535</v>
      </c>
      <c r="C2905" s="24">
        <v>285.0</v>
      </c>
      <c r="D2905" s="22">
        <v>43202.0</v>
      </c>
      <c r="E2905" s="21" t="s">
        <v>2776</v>
      </c>
      <c r="F2905" s="22"/>
      <c r="G2905" s="21" t="s">
        <v>2751</v>
      </c>
      <c r="H2905" s="21"/>
      <c r="I2905" s="63"/>
      <c r="J2905" s="135"/>
      <c r="K2905" s="21"/>
      <c r="L2905" s="21"/>
      <c r="M2905" s="21"/>
      <c r="N2905" s="22">
        <f t="shared" si="2"/>
        <v>46206</v>
      </c>
      <c r="O2905" s="23">
        <f>'RESOLUCIONES EPG'!$N2905-'RESOLUCIONES EPG'!$D2905</f>
        <v>3004</v>
      </c>
    </row>
    <row r="2906" ht="15.75" customHeight="1">
      <c r="A2906" s="58"/>
      <c r="B2906" s="21" t="s">
        <v>2535</v>
      </c>
      <c r="C2906" s="24">
        <v>287.0</v>
      </c>
      <c r="D2906" s="22">
        <v>43202.0</v>
      </c>
      <c r="E2906" s="21" t="s">
        <v>1457</v>
      </c>
      <c r="F2906" s="22"/>
      <c r="G2906" s="21" t="s">
        <v>2751</v>
      </c>
      <c r="H2906" s="21"/>
      <c r="I2906" s="63" t="s">
        <v>2866</v>
      </c>
      <c r="J2906" s="135"/>
      <c r="K2906" s="21"/>
      <c r="L2906" s="21"/>
      <c r="M2906" s="21"/>
      <c r="N2906" s="22">
        <f t="shared" si="2"/>
        <v>46206</v>
      </c>
      <c r="O2906" s="23">
        <f>'RESOLUCIONES EPG'!$N2906-'RESOLUCIONES EPG'!$D2906</f>
        <v>3004</v>
      </c>
    </row>
    <row r="2907" ht="15.75" customHeight="1">
      <c r="A2907" s="103"/>
      <c r="B2907" s="21"/>
      <c r="C2907" s="24">
        <v>280.0</v>
      </c>
      <c r="D2907" s="22">
        <v>43202.0</v>
      </c>
      <c r="E2907" s="21" t="s">
        <v>2867</v>
      </c>
      <c r="F2907" s="22"/>
      <c r="G2907" s="21" t="s">
        <v>18</v>
      </c>
      <c r="H2907" s="21" t="s">
        <v>2868</v>
      </c>
      <c r="I2907" s="63"/>
      <c r="J2907" s="135"/>
      <c r="K2907" s="21"/>
      <c r="L2907" s="21"/>
      <c r="M2907" s="21"/>
      <c r="N2907" s="22">
        <f t="shared" si="2"/>
        <v>46206</v>
      </c>
      <c r="O2907" s="23">
        <f>'RESOLUCIONES EPG'!$N2907-'RESOLUCIONES EPG'!$D2907</f>
        <v>3004</v>
      </c>
    </row>
    <row r="2908" ht="15.75" customHeight="1">
      <c r="A2908" s="58"/>
      <c r="B2908" s="21"/>
      <c r="C2908" s="24">
        <v>299.0</v>
      </c>
      <c r="D2908" s="22">
        <v>43202.0</v>
      </c>
      <c r="E2908" s="21" t="s">
        <v>2869</v>
      </c>
      <c r="F2908" s="22"/>
      <c r="G2908" s="21" t="s">
        <v>50</v>
      </c>
      <c r="H2908" s="21"/>
      <c r="I2908" s="63"/>
      <c r="J2908" s="135"/>
      <c r="K2908" s="21"/>
      <c r="L2908" s="21"/>
      <c r="M2908" s="21"/>
      <c r="N2908" s="22">
        <f t="shared" si="2"/>
        <v>46206</v>
      </c>
      <c r="O2908" s="23">
        <f>'RESOLUCIONES EPG'!$N2908-'RESOLUCIONES EPG'!$D2908</f>
        <v>3004</v>
      </c>
    </row>
    <row r="2909" ht="15.75" customHeight="1">
      <c r="A2909" s="100"/>
      <c r="B2909" s="21"/>
      <c r="C2909" s="24">
        <v>301.0</v>
      </c>
      <c r="D2909" s="22">
        <v>43202.0</v>
      </c>
      <c r="E2909" s="21" t="s">
        <v>2165</v>
      </c>
      <c r="F2909" s="22"/>
      <c r="G2909" s="21" t="s">
        <v>50</v>
      </c>
      <c r="H2909" s="21"/>
      <c r="I2909" s="63"/>
      <c r="J2909" s="135"/>
      <c r="K2909" s="21"/>
      <c r="L2909" s="21"/>
      <c r="M2909" s="21"/>
      <c r="N2909" s="22">
        <f t="shared" si="2"/>
        <v>46206</v>
      </c>
      <c r="O2909" s="23">
        <f>'RESOLUCIONES EPG'!$N2909-'RESOLUCIONES EPG'!$D2909</f>
        <v>3004</v>
      </c>
    </row>
    <row r="2910" ht="15.75" customHeight="1">
      <c r="A2910" s="103"/>
      <c r="B2910" s="21" t="s">
        <v>2535</v>
      </c>
      <c r="C2910" s="24">
        <v>297.0</v>
      </c>
      <c r="D2910" s="22">
        <v>43202.0</v>
      </c>
      <c r="E2910" s="21" t="s">
        <v>2870</v>
      </c>
      <c r="F2910" s="22"/>
      <c r="G2910" s="21" t="s">
        <v>2751</v>
      </c>
      <c r="H2910" s="21"/>
      <c r="I2910" s="63"/>
      <c r="J2910" s="135"/>
      <c r="K2910" s="21"/>
      <c r="L2910" s="21"/>
      <c r="M2910" s="21"/>
      <c r="N2910" s="22">
        <f t="shared" si="2"/>
        <v>46206</v>
      </c>
      <c r="O2910" s="23">
        <f>'RESOLUCIONES EPG'!$N2910-'RESOLUCIONES EPG'!$D2910</f>
        <v>3004</v>
      </c>
    </row>
    <row r="2911" ht="16.5" customHeight="1">
      <c r="A2911" s="103"/>
      <c r="B2911" s="21" t="s">
        <v>2535</v>
      </c>
      <c r="C2911" s="24">
        <v>292.0</v>
      </c>
      <c r="D2911" s="22">
        <v>43202.0</v>
      </c>
      <c r="E2911" s="21" t="s">
        <v>2733</v>
      </c>
      <c r="F2911" s="22"/>
      <c r="G2911" s="21" t="s">
        <v>2751</v>
      </c>
      <c r="H2911" s="21"/>
      <c r="I2911" s="63"/>
      <c r="J2911" s="135"/>
      <c r="K2911" s="21"/>
      <c r="L2911" s="21"/>
      <c r="M2911" s="21"/>
      <c r="N2911" s="22">
        <f t="shared" si="2"/>
        <v>46206</v>
      </c>
      <c r="O2911" s="23">
        <f>'RESOLUCIONES EPG'!$N2911-'RESOLUCIONES EPG'!$D2911</f>
        <v>3004</v>
      </c>
    </row>
    <row r="2912" ht="16.5" customHeight="1">
      <c r="A2912" s="103"/>
      <c r="B2912" s="21" t="s">
        <v>2535</v>
      </c>
      <c r="C2912" s="24">
        <v>281.0</v>
      </c>
      <c r="D2912" s="22">
        <v>43202.0</v>
      </c>
      <c r="E2912" s="21" t="s">
        <v>2760</v>
      </c>
      <c r="F2912" s="74" t="s">
        <v>2761</v>
      </c>
      <c r="G2912" s="21" t="s">
        <v>2751</v>
      </c>
      <c r="H2912" s="21"/>
      <c r="I2912" s="63"/>
      <c r="J2912" s="135"/>
      <c r="K2912" s="21"/>
      <c r="L2912" s="21"/>
      <c r="M2912" s="21"/>
      <c r="N2912" s="22">
        <f t="shared" si="2"/>
        <v>46206</v>
      </c>
      <c r="O2912" s="23">
        <f>'RESOLUCIONES EPG'!$N2912-'RESOLUCIONES EPG'!$D2912</f>
        <v>3004</v>
      </c>
    </row>
    <row r="2913" ht="15.75" customHeight="1">
      <c r="A2913" s="103"/>
      <c r="B2913" s="21" t="s">
        <v>2535</v>
      </c>
      <c r="C2913" s="24">
        <v>295.0</v>
      </c>
      <c r="D2913" s="22">
        <v>43202.0</v>
      </c>
      <c r="E2913" s="21" t="s">
        <v>101</v>
      </c>
      <c r="F2913" s="22"/>
      <c r="G2913" s="21" t="s">
        <v>2751</v>
      </c>
      <c r="H2913" s="21"/>
      <c r="I2913" s="63"/>
      <c r="J2913" s="135"/>
      <c r="K2913" s="21"/>
      <c r="L2913" s="21"/>
      <c r="M2913" s="21"/>
      <c r="N2913" s="22">
        <f t="shared" si="2"/>
        <v>46206</v>
      </c>
      <c r="O2913" s="23">
        <f>'RESOLUCIONES EPG'!$N2913-'RESOLUCIONES EPG'!$D2913</f>
        <v>3004</v>
      </c>
    </row>
    <row r="2914" ht="15.75" customHeight="1">
      <c r="A2914" s="58"/>
      <c r="B2914" s="21"/>
      <c r="C2914" s="24">
        <v>307.0</v>
      </c>
      <c r="D2914" s="22">
        <v>43206.0</v>
      </c>
      <c r="E2914" s="21" t="s">
        <v>2871</v>
      </c>
      <c r="F2914" s="22"/>
      <c r="G2914" s="21" t="s">
        <v>18</v>
      </c>
      <c r="H2914" s="21" t="s">
        <v>2872</v>
      </c>
      <c r="I2914" s="63"/>
      <c r="J2914" s="135"/>
      <c r="K2914" s="21"/>
      <c r="L2914" s="21"/>
      <c r="M2914" s="21"/>
      <c r="N2914" s="22">
        <f t="shared" si="2"/>
        <v>46206</v>
      </c>
      <c r="O2914" s="23">
        <f>'RESOLUCIONES EPG'!$N2914-'RESOLUCIONES EPG'!$D2914</f>
        <v>3000</v>
      </c>
    </row>
    <row r="2915" ht="15.75" customHeight="1">
      <c r="A2915" s="58"/>
      <c r="B2915" s="21"/>
      <c r="C2915" s="24">
        <v>304.0</v>
      </c>
      <c r="D2915" s="22">
        <v>43206.0</v>
      </c>
      <c r="E2915" s="21" t="s">
        <v>2873</v>
      </c>
      <c r="F2915" s="22"/>
      <c r="G2915" s="21" t="s">
        <v>18</v>
      </c>
      <c r="H2915" s="21" t="s">
        <v>2874</v>
      </c>
      <c r="I2915" s="63"/>
      <c r="J2915" s="135"/>
      <c r="K2915" s="21"/>
      <c r="L2915" s="21"/>
      <c r="M2915" s="21"/>
      <c r="N2915" s="22">
        <f t="shared" si="2"/>
        <v>46206</v>
      </c>
      <c r="O2915" s="23">
        <f>'RESOLUCIONES EPG'!$N2915-'RESOLUCIONES EPG'!$D2915</f>
        <v>3000</v>
      </c>
    </row>
    <row r="2916" ht="15.75" customHeight="1">
      <c r="A2916" s="58"/>
      <c r="B2916" s="21"/>
      <c r="C2916" s="24">
        <v>305.0</v>
      </c>
      <c r="D2916" s="22">
        <v>43206.0</v>
      </c>
      <c r="E2916" s="21" t="s">
        <v>2875</v>
      </c>
      <c r="F2916" s="22"/>
      <c r="G2916" s="21" t="s">
        <v>18</v>
      </c>
      <c r="H2916" s="21" t="s">
        <v>2637</v>
      </c>
      <c r="I2916" s="63"/>
      <c r="J2916" s="135"/>
      <c r="K2916" s="21"/>
      <c r="L2916" s="21"/>
      <c r="M2916" s="21"/>
      <c r="N2916" s="22">
        <f t="shared" si="2"/>
        <v>46206</v>
      </c>
      <c r="O2916" s="23">
        <f>'RESOLUCIONES EPG'!$N2916-'RESOLUCIONES EPG'!$D2916</f>
        <v>3000</v>
      </c>
    </row>
    <row r="2917" ht="15.75" customHeight="1">
      <c r="A2917" s="103"/>
      <c r="B2917" s="21"/>
      <c r="C2917" s="24">
        <v>303.0</v>
      </c>
      <c r="D2917" s="22">
        <v>43206.0</v>
      </c>
      <c r="E2917" s="21" t="s">
        <v>2876</v>
      </c>
      <c r="F2917" s="22"/>
      <c r="G2917" s="21" t="s">
        <v>18</v>
      </c>
      <c r="H2917" s="21" t="s">
        <v>2635</v>
      </c>
      <c r="I2917" s="63"/>
      <c r="J2917" s="135"/>
      <c r="K2917" s="21"/>
      <c r="L2917" s="21"/>
      <c r="M2917" s="21"/>
      <c r="N2917" s="22">
        <f t="shared" si="2"/>
        <v>46206</v>
      </c>
      <c r="O2917" s="23">
        <f>'RESOLUCIONES EPG'!$N2917-'RESOLUCIONES EPG'!$D2917</f>
        <v>3000</v>
      </c>
    </row>
    <row r="2918" ht="15.75" customHeight="1">
      <c r="A2918" s="58"/>
      <c r="B2918" s="21" t="s">
        <v>2535</v>
      </c>
      <c r="C2918" s="24">
        <v>308.0</v>
      </c>
      <c r="D2918" s="22">
        <v>43206.0</v>
      </c>
      <c r="E2918" s="21" t="s">
        <v>2498</v>
      </c>
      <c r="F2918" s="22"/>
      <c r="G2918" s="21" t="s">
        <v>994</v>
      </c>
      <c r="H2918" s="21" t="s">
        <v>2877</v>
      </c>
      <c r="I2918" s="63"/>
      <c r="J2918" s="135"/>
      <c r="K2918" s="21"/>
      <c r="L2918" s="21"/>
      <c r="M2918" s="21"/>
      <c r="N2918" s="22">
        <f t="shared" si="2"/>
        <v>46206</v>
      </c>
      <c r="O2918" s="23">
        <f>'RESOLUCIONES EPG'!$N2918-'RESOLUCIONES EPG'!$D2918</f>
        <v>3000</v>
      </c>
    </row>
    <row r="2919" ht="15.75" customHeight="1">
      <c r="A2919" s="103"/>
      <c r="B2919" s="21"/>
      <c r="C2919" s="24">
        <v>302.0</v>
      </c>
      <c r="D2919" s="22">
        <v>43206.0</v>
      </c>
      <c r="E2919" s="21" t="s">
        <v>2502</v>
      </c>
      <c r="F2919" s="22"/>
      <c r="G2919" s="21" t="s">
        <v>50</v>
      </c>
      <c r="H2919" s="21"/>
      <c r="I2919" s="63"/>
      <c r="J2919" s="135"/>
      <c r="K2919" s="21"/>
      <c r="L2919" s="21"/>
      <c r="M2919" s="21"/>
      <c r="N2919" s="22">
        <f t="shared" si="2"/>
        <v>46206</v>
      </c>
      <c r="O2919" s="23">
        <f>'RESOLUCIONES EPG'!$N2919-'RESOLUCIONES EPG'!$D2919</f>
        <v>3000</v>
      </c>
    </row>
    <row r="2920" ht="16.5" customHeight="1">
      <c r="A2920" s="103"/>
      <c r="B2920" s="21"/>
      <c r="C2920" s="24">
        <v>306.0</v>
      </c>
      <c r="D2920" s="22">
        <v>43206.0</v>
      </c>
      <c r="E2920" s="21" t="s">
        <v>2878</v>
      </c>
      <c r="F2920" s="22"/>
      <c r="G2920" s="21" t="s">
        <v>18</v>
      </c>
      <c r="H2920" s="21" t="s">
        <v>2879</v>
      </c>
      <c r="I2920" s="63"/>
      <c r="J2920" s="135"/>
      <c r="K2920" s="21"/>
      <c r="L2920" s="21"/>
      <c r="M2920" s="21"/>
      <c r="N2920" s="22">
        <f t="shared" si="2"/>
        <v>46206</v>
      </c>
      <c r="O2920" s="23">
        <f>'RESOLUCIONES EPG'!$N2920-'RESOLUCIONES EPG'!$D2920</f>
        <v>3000</v>
      </c>
    </row>
    <row r="2921" ht="16.5" customHeight="1">
      <c r="A2921" s="103"/>
      <c r="B2921" s="21" t="s">
        <v>2535</v>
      </c>
      <c r="C2921" s="24">
        <v>313.0</v>
      </c>
      <c r="D2921" s="22">
        <v>43207.0</v>
      </c>
      <c r="E2921" s="21" t="s">
        <v>2267</v>
      </c>
      <c r="F2921" s="22"/>
      <c r="G2921" s="21" t="s">
        <v>1313</v>
      </c>
      <c r="H2921" s="21" t="s">
        <v>2008</v>
      </c>
      <c r="I2921" s="63"/>
      <c r="J2921" s="135"/>
      <c r="K2921" s="21"/>
      <c r="L2921" s="21"/>
      <c r="M2921" s="21"/>
      <c r="N2921" s="22">
        <f t="shared" si="2"/>
        <v>46206</v>
      </c>
      <c r="O2921" s="23">
        <f>'RESOLUCIONES EPG'!$N2921-'RESOLUCIONES EPG'!$D2921</f>
        <v>2999</v>
      </c>
    </row>
    <row r="2922" ht="15.75" customHeight="1">
      <c r="A2922" s="58"/>
      <c r="B2922" s="21"/>
      <c r="C2922" s="24">
        <v>325.0</v>
      </c>
      <c r="D2922" s="22">
        <v>43207.0</v>
      </c>
      <c r="E2922" s="21" t="s">
        <v>2880</v>
      </c>
      <c r="F2922" s="22"/>
      <c r="G2922" s="21" t="s">
        <v>18</v>
      </c>
      <c r="H2922" s="21" t="s">
        <v>2881</v>
      </c>
      <c r="I2922" s="63"/>
      <c r="J2922" s="135"/>
      <c r="K2922" s="21"/>
      <c r="L2922" s="21"/>
      <c r="M2922" s="21"/>
      <c r="N2922" s="22">
        <f t="shared" si="2"/>
        <v>46206</v>
      </c>
      <c r="O2922" s="23">
        <f>'RESOLUCIONES EPG'!$N2922-'RESOLUCIONES EPG'!$D2922</f>
        <v>2999</v>
      </c>
    </row>
    <row r="2923" ht="15.75" customHeight="1">
      <c r="A2923" s="58"/>
      <c r="B2923" s="21"/>
      <c r="C2923" s="24">
        <v>309.0</v>
      </c>
      <c r="D2923" s="22">
        <v>43207.0</v>
      </c>
      <c r="E2923" s="21" t="s">
        <v>1208</v>
      </c>
      <c r="F2923" s="22"/>
      <c r="G2923" s="21" t="s">
        <v>182</v>
      </c>
      <c r="H2923" s="21"/>
      <c r="I2923" s="63"/>
      <c r="J2923" s="135"/>
      <c r="K2923" s="21"/>
      <c r="L2923" s="21"/>
      <c r="M2923" s="21"/>
      <c r="N2923" s="22">
        <f t="shared" si="2"/>
        <v>46206</v>
      </c>
      <c r="O2923" s="23">
        <f>'RESOLUCIONES EPG'!$N2923-'RESOLUCIONES EPG'!$D2923</f>
        <v>2999</v>
      </c>
    </row>
    <row r="2924" ht="15.75" customHeight="1">
      <c r="A2924" s="101"/>
      <c r="B2924" s="21"/>
      <c r="C2924" s="24">
        <v>328.0</v>
      </c>
      <c r="D2924" s="22">
        <v>43207.0</v>
      </c>
      <c r="E2924" s="21" t="s">
        <v>2882</v>
      </c>
      <c r="F2924" s="22"/>
      <c r="G2924" s="21" t="s">
        <v>18</v>
      </c>
      <c r="H2924" s="21" t="s">
        <v>2315</v>
      </c>
      <c r="I2924" s="63"/>
      <c r="J2924" s="135"/>
      <c r="K2924" s="21"/>
      <c r="L2924" s="21"/>
      <c r="M2924" s="21"/>
      <c r="N2924" s="22">
        <f t="shared" si="2"/>
        <v>46206</v>
      </c>
      <c r="O2924" s="23">
        <f>'RESOLUCIONES EPG'!$N2924-'RESOLUCIONES EPG'!$D2924</f>
        <v>2999</v>
      </c>
    </row>
    <row r="2925" ht="15.75" customHeight="1">
      <c r="A2925" s="58"/>
      <c r="B2925" s="21"/>
      <c r="C2925" s="24">
        <v>327.0</v>
      </c>
      <c r="D2925" s="22">
        <v>43207.0</v>
      </c>
      <c r="E2925" s="21" t="s">
        <v>2271</v>
      </c>
      <c r="F2925" s="22" t="s">
        <v>2272</v>
      </c>
      <c r="G2925" s="21" t="s">
        <v>50</v>
      </c>
      <c r="H2925" s="21"/>
      <c r="I2925" s="63"/>
      <c r="J2925" s="135"/>
      <c r="K2925" s="21"/>
      <c r="L2925" s="21"/>
      <c r="M2925" s="21"/>
      <c r="N2925" s="22">
        <f t="shared" si="2"/>
        <v>46206</v>
      </c>
      <c r="O2925" s="23">
        <f>'RESOLUCIONES EPG'!$N2925-'RESOLUCIONES EPG'!$D2925</f>
        <v>2999</v>
      </c>
    </row>
    <row r="2926" ht="15.75" customHeight="1">
      <c r="A2926" s="58"/>
      <c r="B2926" s="21"/>
      <c r="C2926" s="24">
        <v>320.0</v>
      </c>
      <c r="D2926" s="22">
        <v>43207.0</v>
      </c>
      <c r="E2926" s="21" t="s">
        <v>2883</v>
      </c>
      <c r="F2926" s="22"/>
      <c r="G2926" s="21" t="s">
        <v>18</v>
      </c>
      <c r="H2926" s="21" t="s">
        <v>2884</v>
      </c>
      <c r="I2926" s="63"/>
      <c r="J2926" s="135"/>
      <c r="K2926" s="21"/>
      <c r="L2926" s="21"/>
      <c r="M2926" s="21"/>
      <c r="N2926" s="22">
        <f t="shared" si="2"/>
        <v>46206</v>
      </c>
      <c r="O2926" s="23">
        <f>'RESOLUCIONES EPG'!$N2926-'RESOLUCIONES EPG'!$D2926</f>
        <v>2999</v>
      </c>
    </row>
    <row r="2927" ht="16.5" customHeight="1">
      <c r="A2927" s="58"/>
      <c r="B2927" s="21"/>
      <c r="C2927" s="24">
        <v>324.0</v>
      </c>
      <c r="D2927" s="22">
        <v>43207.0</v>
      </c>
      <c r="E2927" s="21" t="s">
        <v>2885</v>
      </c>
      <c r="F2927" s="22"/>
      <c r="G2927" s="21" t="s">
        <v>18</v>
      </c>
      <c r="H2927" s="21" t="s">
        <v>2798</v>
      </c>
      <c r="I2927" s="63"/>
      <c r="J2927" s="135" t="s">
        <v>2698</v>
      </c>
      <c r="K2927" s="21"/>
      <c r="L2927" s="21"/>
      <c r="M2927" s="21"/>
      <c r="N2927" s="22">
        <f t="shared" si="2"/>
        <v>46206</v>
      </c>
      <c r="O2927" s="23">
        <f>'RESOLUCIONES EPG'!$N2927-'RESOLUCIONES EPG'!$D2927</f>
        <v>2999</v>
      </c>
    </row>
    <row r="2928" ht="16.5" customHeight="1">
      <c r="A2928" s="58"/>
      <c r="B2928" s="21" t="s">
        <v>2535</v>
      </c>
      <c r="C2928" s="24">
        <v>316.0</v>
      </c>
      <c r="D2928" s="22">
        <v>43207.0</v>
      </c>
      <c r="E2928" s="21" t="s">
        <v>2179</v>
      </c>
      <c r="F2928" s="22"/>
      <c r="G2928" s="21" t="s">
        <v>994</v>
      </c>
      <c r="H2928" s="21" t="s">
        <v>2637</v>
      </c>
      <c r="I2928" s="63"/>
      <c r="J2928" s="135"/>
      <c r="K2928" s="21"/>
      <c r="L2928" s="21"/>
      <c r="M2928" s="21"/>
      <c r="N2928" s="22">
        <f t="shared" si="2"/>
        <v>46206</v>
      </c>
      <c r="O2928" s="23">
        <f>'RESOLUCIONES EPG'!$N2928-'RESOLUCIONES EPG'!$D2928</f>
        <v>2999</v>
      </c>
    </row>
    <row r="2929" ht="16.5" customHeight="1">
      <c r="A2929" s="58"/>
      <c r="B2929" s="21" t="s">
        <v>2535</v>
      </c>
      <c r="C2929" s="24">
        <v>315.0</v>
      </c>
      <c r="D2929" s="22">
        <v>43207.0</v>
      </c>
      <c r="E2929" s="21" t="s">
        <v>2609</v>
      </c>
      <c r="F2929" s="22"/>
      <c r="G2929" s="21" t="s">
        <v>1313</v>
      </c>
      <c r="H2929" s="21" t="s">
        <v>2008</v>
      </c>
      <c r="I2929" s="63"/>
      <c r="J2929" s="135"/>
      <c r="K2929" s="21"/>
      <c r="L2929" s="21"/>
      <c r="M2929" s="21"/>
      <c r="N2929" s="22">
        <f t="shared" si="2"/>
        <v>46206</v>
      </c>
      <c r="O2929" s="23">
        <f>'RESOLUCIONES EPG'!$N2929-'RESOLUCIONES EPG'!$D2929</f>
        <v>2999</v>
      </c>
    </row>
    <row r="2930" ht="16.5" customHeight="1">
      <c r="A2930" s="58"/>
      <c r="B2930" s="21"/>
      <c r="C2930" s="24">
        <v>326.0</v>
      </c>
      <c r="D2930" s="22">
        <v>43207.0</v>
      </c>
      <c r="E2930" s="21" t="s">
        <v>2886</v>
      </c>
      <c r="F2930" s="22"/>
      <c r="G2930" s="21" t="s">
        <v>18</v>
      </c>
      <c r="H2930" s="21" t="s">
        <v>1367</v>
      </c>
      <c r="I2930" s="63"/>
      <c r="J2930" s="135"/>
      <c r="K2930" s="21"/>
      <c r="L2930" s="21"/>
      <c r="M2930" s="21"/>
      <c r="N2930" s="22">
        <f t="shared" si="2"/>
        <v>46206</v>
      </c>
      <c r="O2930" s="23">
        <f>'RESOLUCIONES EPG'!$N2930-'RESOLUCIONES EPG'!$D2930</f>
        <v>2999</v>
      </c>
    </row>
    <row r="2931" ht="15.75" customHeight="1">
      <c r="A2931" s="58"/>
      <c r="B2931" s="21" t="s">
        <v>2535</v>
      </c>
      <c r="C2931" s="24">
        <v>318.0</v>
      </c>
      <c r="D2931" s="22">
        <v>43207.0</v>
      </c>
      <c r="E2931" s="21" t="s">
        <v>2887</v>
      </c>
      <c r="F2931" s="22"/>
      <c r="G2931" s="21" t="s">
        <v>1410</v>
      </c>
      <c r="H2931" s="21" t="s">
        <v>2635</v>
      </c>
      <c r="I2931" s="63"/>
      <c r="J2931" s="135"/>
      <c r="K2931" s="21"/>
      <c r="L2931" s="21"/>
      <c r="M2931" s="21"/>
      <c r="N2931" s="22">
        <f t="shared" si="2"/>
        <v>46206</v>
      </c>
      <c r="O2931" s="23">
        <f>'RESOLUCIONES EPG'!$N2931-'RESOLUCIONES EPG'!$D2931</f>
        <v>2999</v>
      </c>
    </row>
    <row r="2932" ht="15.75" customHeight="1">
      <c r="A2932" s="58"/>
      <c r="B2932" s="21" t="s">
        <v>2535</v>
      </c>
      <c r="C2932" s="24">
        <v>319.0</v>
      </c>
      <c r="D2932" s="22">
        <v>43207.0</v>
      </c>
      <c r="E2932" s="21" t="s">
        <v>2888</v>
      </c>
      <c r="F2932" s="22"/>
      <c r="G2932" s="21" t="s">
        <v>994</v>
      </c>
      <c r="H2932" s="21" t="s">
        <v>2635</v>
      </c>
      <c r="I2932" s="63"/>
      <c r="J2932" s="135"/>
      <c r="K2932" s="21"/>
      <c r="L2932" s="21"/>
      <c r="M2932" s="21"/>
      <c r="N2932" s="22">
        <f t="shared" si="2"/>
        <v>46206</v>
      </c>
      <c r="O2932" s="23">
        <f>'RESOLUCIONES EPG'!$N2932-'RESOLUCIONES EPG'!$D2932</f>
        <v>2999</v>
      </c>
    </row>
    <row r="2933" ht="15.75" customHeight="1">
      <c r="A2933" s="58"/>
      <c r="B2933" s="21" t="s">
        <v>2535</v>
      </c>
      <c r="C2933" s="24">
        <v>310.0</v>
      </c>
      <c r="D2933" s="22">
        <v>43207.0</v>
      </c>
      <c r="E2933" s="21" t="s">
        <v>1389</v>
      </c>
      <c r="F2933" s="22"/>
      <c r="G2933" s="21" t="s">
        <v>1593</v>
      </c>
      <c r="H2933" s="150">
        <v>43214.0</v>
      </c>
      <c r="I2933" s="63"/>
      <c r="J2933" s="135"/>
      <c r="K2933" s="21"/>
      <c r="L2933" s="21"/>
      <c r="M2933" s="21"/>
      <c r="N2933" s="22">
        <f t="shared" si="2"/>
        <v>46206</v>
      </c>
      <c r="O2933" s="23">
        <f>'RESOLUCIONES EPG'!$N2933-'RESOLUCIONES EPG'!$D2933</f>
        <v>2999</v>
      </c>
    </row>
    <row r="2934" ht="15.75" customHeight="1">
      <c r="A2934" s="58"/>
      <c r="B2934" s="21"/>
      <c r="C2934" s="24">
        <v>321.0</v>
      </c>
      <c r="D2934" s="22">
        <v>43207.0</v>
      </c>
      <c r="E2934" s="21" t="s">
        <v>2889</v>
      </c>
      <c r="F2934" s="22"/>
      <c r="G2934" s="21" t="s">
        <v>18</v>
      </c>
      <c r="H2934" s="21" t="s">
        <v>2890</v>
      </c>
      <c r="I2934" s="63"/>
      <c r="J2934" s="135"/>
      <c r="K2934" s="21"/>
      <c r="L2934" s="21"/>
      <c r="M2934" s="21"/>
      <c r="N2934" s="22">
        <f t="shared" si="2"/>
        <v>46206</v>
      </c>
      <c r="O2934" s="23">
        <f>'RESOLUCIONES EPG'!$N2934-'RESOLUCIONES EPG'!$D2934</f>
        <v>2999</v>
      </c>
    </row>
    <row r="2935" ht="16.5" customHeight="1">
      <c r="A2935" s="58"/>
      <c r="B2935" s="21"/>
      <c r="C2935" s="24">
        <v>322.0</v>
      </c>
      <c r="D2935" s="22">
        <v>43207.0</v>
      </c>
      <c r="E2935" s="21" t="s">
        <v>2891</v>
      </c>
      <c r="F2935" s="22"/>
      <c r="G2935" s="21" t="s">
        <v>18</v>
      </c>
      <c r="H2935" s="21" t="s">
        <v>2890</v>
      </c>
      <c r="I2935" s="63"/>
      <c r="J2935" s="135"/>
      <c r="K2935" s="21"/>
      <c r="L2935" s="21"/>
      <c r="M2935" s="21"/>
      <c r="N2935" s="22">
        <f t="shared" si="2"/>
        <v>46206</v>
      </c>
      <c r="O2935" s="23">
        <f>'RESOLUCIONES EPG'!$N2935-'RESOLUCIONES EPG'!$D2935</f>
        <v>2999</v>
      </c>
    </row>
    <row r="2936" ht="16.5" customHeight="1">
      <c r="A2936" s="103"/>
      <c r="B2936" s="21"/>
      <c r="C2936" s="24">
        <v>329.0</v>
      </c>
      <c r="D2936" s="22">
        <v>43207.0</v>
      </c>
      <c r="E2936" s="21" t="s">
        <v>2892</v>
      </c>
      <c r="F2936" s="22"/>
      <c r="G2936" s="21" t="s">
        <v>18</v>
      </c>
      <c r="H2936" s="21" t="s">
        <v>2814</v>
      </c>
      <c r="I2936" s="63"/>
      <c r="J2936" s="135"/>
      <c r="K2936" s="21"/>
      <c r="L2936" s="21"/>
      <c r="M2936" s="21"/>
      <c r="N2936" s="22">
        <f t="shared" si="2"/>
        <v>46206</v>
      </c>
      <c r="O2936" s="23">
        <f>'RESOLUCIONES EPG'!$N2936-'RESOLUCIONES EPG'!$D2936</f>
        <v>2999</v>
      </c>
    </row>
    <row r="2937" ht="15.75" customHeight="1">
      <c r="A2937" s="103"/>
      <c r="B2937" s="21" t="s">
        <v>2535</v>
      </c>
      <c r="C2937" s="24">
        <v>314.0</v>
      </c>
      <c r="D2937" s="22">
        <v>43207.0</v>
      </c>
      <c r="E2937" s="21" t="s">
        <v>2650</v>
      </c>
      <c r="F2937" s="22"/>
      <c r="G2937" s="21" t="s">
        <v>1313</v>
      </c>
      <c r="H2937" s="21" t="s">
        <v>2008</v>
      </c>
      <c r="I2937" s="63"/>
      <c r="J2937" s="135"/>
      <c r="K2937" s="21"/>
      <c r="L2937" s="21"/>
      <c r="M2937" s="21"/>
      <c r="N2937" s="22">
        <f t="shared" si="2"/>
        <v>46206</v>
      </c>
      <c r="O2937" s="23">
        <f>'RESOLUCIONES EPG'!$N2937-'RESOLUCIONES EPG'!$D2937</f>
        <v>2999</v>
      </c>
    </row>
    <row r="2938" ht="15.75" customHeight="1">
      <c r="A2938" s="58"/>
      <c r="B2938" s="21" t="s">
        <v>2535</v>
      </c>
      <c r="C2938" s="24">
        <v>317.0</v>
      </c>
      <c r="D2938" s="22">
        <v>43207.0</v>
      </c>
      <c r="E2938" s="21" t="s">
        <v>2323</v>
      </c>
      <c r="F2938" s="22"/>
      <c r="G2938" s="21" t="s">
        <v>994</v>
      </c>
      <c r="H2938" s="21" t="s">
        <v>2877</v>
      </c>
      <c r="I2938" s="63"/>
      <c r="J2938" s="135"/>
      <c r="K2938" s="21"/>
      <c r="L2938" s="21"/>
      <c r="M2938" s="21"/>
      <c r="N2938" s="22">
        <f t="shared" si="2"/>
        <v>46206</v>
      </c>
      <c r="O2938" s="23">
        <f>'RESOLUCIONES EPG'!$N2938-'RESOLUCIONES EPG'!$D2938</f>
        <v>2999</v>
      </c>
    </row>
    <row r="2939" ht="15.75" customHeight="1">
      <c r="A2939" s="58"/>
      <c r="B2939" s="21"/>
      <c r="C2939" s="24">
        <v>323.0</v>
      </c>
      <c r="D2939" s="22">
        <v>43207.0</v>
      </c>
      <c r="E2939" s="21" t="s">
        <v>2893</v>
      </c>
      <c r="F2939" s="22" t="s">
        <v>2894</v>
      </c>
      <c r="G2939" s="21" t="s">
        <v>18</v>
      </c>
      <c r="H2939" s="21" t="s">
        <v>2315</v>
      </c>
      <c r="I2939" s="63"/>
      <c r="J2939" s="135"/>
      <c r="K2939" s="21"/>
      <c r="L2939" s="21"/>
      <c r="M2939" s="21"/>
      <c r="N2939" s="22">
        <f t="shared" si="2"/>
        <v>46206</v>
      </c>
      <c r="O2939" s="23">
        <f>'RESOLUCIONES EPG'!$N2939-'RESOLUCIONES EPG'!$D2939</f>
        <v>2999</v>
      </c>
    </row>
    <row r="2940" ht="15.75" customHeight="1">
      <c r="A2940" s="58"/>
      <c r="B2940" s="21"/>
      <c r="C2940" s="24">
        <v>331.0</v>
      </c>
      <c r="D2940" s="22">
        <v>43208.0</v>
      </c>
      <c r="E2940" s="21" t="s">
        <v>2895</v>
      </c>
      <c r="F2940" s="22"/>
      <c r="G2940" s="21" t="s">
        <v>184</v>
      </c>
      <c r="H2940" s="21" t="s">
        <v>2896</v>
      </c>
      <c r="I2940" s="63"/>
      <c r="J2940" s="135"/>
      <c r="K2940" s="21"/>
      <c r="L2940" s="21"/>
      <c r="M2940" s="21"/>
      <c r="N2940" s="22">
        <f t="shared" si="2"/>
        <v>46206</v>
      </c>
      <c r="O2940" s="23">
        <f>'RESOLUCIONES EPG'!$N2940-'RESOLUCIONES EPG'!$D2940</f>
        <v>2998</v>
      </c>
    </row>
    <row r="2941" ht="15.75" customHeight="1">
      <c r="A2941" s="58"/>
      <c r="B2941" s="21"/>
      <c r="C2941" s="24">
        <v>333.0</v>
      </c>
      <c r="D2941" s="22">
        <v>43208.0</v>
      </c>
      <c r="E2941" s="21" t="s">
        <v>2897</v>
      </c>
      <c r="F2941" s="22"/>
      <c r="G2941" s="21" t="s">
        <v>18</v>
      </c>
      <c r="H2941" s="21" t="s">
        <v>2630</v>
      </c>
      <c r="I2941" s="63"/>
      <c r="J2941" s="135"/>
      <c r="K2941" s="21"/>
      <c r="L2941" s="21"/>
      <c r="M2941" s="21"/>
      <c r="N2941" s="22">
        <f t="shared" si="2"/>
        <v>46206</v>
      </c>
      <c r="O2941" s="23">
        <f>'RESOLUCIONES EPG'!$N2941-'RESOLUCIONES EPG'!$D2941</f>
        <v>2998</v>
      </c>
    </row>
    <row r="2942" ht="16.5" customHeight="1">
      <c r="A2942" s="58"/>
      <c r="B2942" s="21"/>
      <c r="C2942" s="24">
        <v>330.0</v>
      </c>
      <c r="D2942" s="22">
        <v>43208.0</v>
      </c>
      <c r="E2942" s="21" t="s">
        <v>2898</v>
      </c>
      <c r="F2942" s="22"/>
      <c r="G2942" s="21" t="s">
        <v>18</v>
      </c>
      <c r="H2942" s="21" t="s">
        <v>2814</v>
      </c>
      <c r="I2942" s="63"/>
      <c r="J2942" s="135"/>
      <c r="K2942" s="21"/>
      <c r="L2942" s="21"/>
      <c r="M2942" s="21"/>
      <c r="N2942" s="22">
        <f t="shared" si="2"/>
        <v>46206</v>
      </c>
      <c r="O2942" s="23">
        <f>'RESOLUCIONES EPG'!$N2942-'RESOLUCIONES EPG'!$D2942</f>
        <v>2998</v>
      </c>
    </row>
    <row r="2943" ht="16.5" customHeight="1">
      <c r="A2943" s="58"/>
      <c r="B2943" s="21"/>
      <c r="C2943" s="24">
        <v>332.0</v>
      </c>
      <c r="D2943" s="22">
        <v>43208.0</v>
      </c>
      <c r="E2943" s="21" t="s">
        <v>1387</v>
      </c>
      <c r="F2943" s="22"/>
      <c r="G2943" s="21" t="s">
        <v>184</v>
      </c>
      <c r="H2943" s="21" t="s">
        <v>2764</v>
      </c>
      <c r="I2943" s="63"/>
      <c r="J2943" s="135"/>
      <c r="K2943" s="21"/>
      <c r="L2943" s="21"/>
      <c r="M2943" s="21"/>
      <c r="N2943" s="22">
        <f t="shared" si="2"/>
        <v>46206</v>
      </c>
      <c r="O2943" s="23">
        <f>'RESOLUCIONES EPG'!$N2943-'RESOLUCIONES EPG'!$D2943</f>
        <v>2998</v>
      </c>
    </row>
    <row r="2944" ht="16.5" customHeight="1">
      <c r="A2944" s="101"/>
      <c r="B2944" s="21"/>
      <c r="C2944" s="24">
        <v>335.0</v>
      </c>
      <c r="D2944" s="22">
        <v>43208.0</v>
      </c>
      <c r="E2944" s="21" t="s">
        <v>2899</v>
      </c>
      <c r="F2944" s="130" t="s">
        <v>2900</v>
      </c>
      <c r="G2944" s="21" t="s">
        <v>18</v>
      </c>
      <c r="H2944" s="21" t="s">
        <v>2901</v>
      </c>
      <c r="I2944" s="63"/>
      <c r="J2944" s="135"/>
      <c r="K2944" s="21"/>
      <c r="L2944" s="21"/>
      <c r="M2944" s="21"/>
      <c r="N2944" s="22">
        <f t="shared" si="2"/>
        <v>46206</v>
      </c>
      <c r="O2944" s="23">
        <f>'RESOLUCIONES EPG'!$N2944-'RESOLUCIONES EPG'!$D2944</f>
        <v>2998</v>
      </c>
    </row>
    <row r="2945" ht="16.5" customHeight="1">
      <c r="A2945" s="58"/>
      <c r="B2945" s="21"/>
      <c r="C2945" s="24">
        <v>334.0</v>
      </c>
      <c r="D2945" s="22">
        <v>43208.0</v>
      </c>
      <c r="E2945" s="21" t="s">
        <v>2902</v>
      </c>
      <c r="F2945" s="22"/>
      <c r="G2945" s="21" t="s">
        <v>18</v>
      </c>
      <c r="H2945" s="21" t="s">
        <v>2315</v>
      </c>
      <c r="I2945" s="63"/>
      <c r="J2945" s="135"/>
      <c r="K2945" s="21"/>
      <c r="L2945" s="21"/>
      <c r="M2945" s="21"/>
      <c r="N2945" s="22">
        <f t="shared" si="2"/>
        <v>46206</v>
      </c>
      <c r="O2945" s="23">
        <f>'RESOLUCIONES EPG'!$N2945-'RESOLUCIONES EPG'!$D2945</f>
        <v>2998</v>
      </c>
    </row>
    <row r="2946" ht="15.75" customHeight="1">
      <c r="A2946" s="58"/>
      <c r="B2946" s="21"/>
      <c r="C2946" s="24">
        <v>339.0</v>
      </c>
      <c r="D2946" s="22">
        <v>43209.0</v>
      </c>
      <c r="E2946" s="21" t="s">
        <v>1821</v>
      </c>
      <c r="F2946" s="22"/>
      <c r="G2946" s="21" t="s">
        <v>50</v>
      </c>
      <c r="H2946" s="21"/>
      <c r="I2946" s="63"/>
      <c r="J2946" s="135"/>
      <c r="K2946" s="21"/>
      <c r="L2946" s="21"/>
      <c r="M2946" s="21"/>
      <c r="N2946" s="22">
        <f t="shared" si="2"/>
        <v>46206</v>
      </c>
      <c r="O2946" s="23">
        <f>'RESOLUCIONES EPG'!$N2946-'RESOLUCIONES EPG'!$D2946</f>
        <v>2997</v>
      </c>
    </row>
    <row r="2947" ht="15.75" customHeight="1">
      <c r="A2947" s="58"/>
      <c r="B2947" s="21"/>
      <c r="C2947" s="24">
        <v>341.0</v>
      </c>
      <c r="D2947" s="22">
        <v>43209.0</v>
      </c>
      <c r="E2947" s="21" t="s">
        <v>2903</v>
      </c>
      <c r="F2947" s="22"/>
      <c r="G2947" s="21" t="s">
        <v>18</v>
      </c>
      <c r="H2947" s="21" t="s">
        <v>2904</v>
      </c>
      <c r="I2947" s="63"/>
      <c r="J2947" s="135"/>
      <c r="K2947" s="21"/>
      <c r="L2947" s="21"/>
      <c r="M2947" s="21"/>
      <c r="N2947" s="22">
        <f t="shared" si="2"/>
        <v>46206</v>
      </c>
      <c r="O2947" s="23">
        <f>'RESOLUCIONES EPG'!$N2947-'RESOLUCIONES EPG'!$D2947</f>
        <v>2997</v>
      </c>
    </row>
    <row r="2948" ht="16.5" customHeight="1">
      <c r="A2948" s="58"/>
      <c r="B2948" s="21"/>
      <c r="C2948" s="24">
        <v>343.0</v>
      </c>
      <c r="D2948" s="22">
        <v>43209.0</v>
      </c>
      <c r="E2948" s="21" t="s">
        <v>2905</v>
      </c>
      <c r="F2948" s="22"/>
      <c r="G2948" s="21" t="s">
        <v>18</v>
      </c>
      <c r="H2948" s="21" t="s">
        <v>2906</v>
      </c>
      <c r="I2948" s="63"/>
      <c r="J2948" s="135"/>
      <c r="K2948" s="21"/>
      <c r="L2948" s="21"/>
      <c r="M2948" s="21"/>
      <c r="N2948" s="22">
        <f t="shared" si="2"/>
        <v>46206</v>
      </c>
      <c r="O2948" s="23">
        <f>'RESOLUCIONES EPG'!$N2948-'RESOLUCIONES EPG'!$D2948</f>
        <v>2997</v>
      </c>
    </row>
    <row r="2949" ht="16.5" customHeight="1">
      <c r="A2949" s="58"/>
      <c r="B2949" s="21"/>
      <c r="C2949" s="24">
        <v>345.0</v>
      </c>
      <c r="D2949" s="22">
        <v>43209.0</v>
      </c>
      <c r="E2949" s="21" t="s">
        <v>1208</v>
      </c>
      <c r="F2949" s="22"/>
      <c r="G2949" s="21" t="s">
        <v>363</v>
      </c>
      <c r="H2949" s="21"/>
      <c r="I2949" s="63"/>
      <c r="J2949" s="135"/>
      <c r="K2949" s="21"/>
      <c r="L2949" s="21"/>
      <c r="M2949" s="21"/>
      <c r="N2949" s="22">
        <f t="shared" si="2"/>
        <v>46206</v>
      </c>
      <c r="O2949" s="23">
        <f>'RESOLUCIONES EPG'!$N2949-'RESOLUCIONES EPG'!$D2949</f>
        <v>2997</v>
      </c>
    </row>
    <row r="2950" ht="15.75" customHeight="1">
      <c r="A2950" s="101"/>
      <c r="B2950" s="21" t="s">
        <v>2535</v>
      </c>
      <c r="C2950" s="24">
        <v>336.0</v>
      </c>
      <c r="D2950" s="22">
        <v>43209.0</v>
      </c>
      <c r="E2950" s="21" t="s">
        <v>2907</v>
      </c>
      <c r="F2950" s="22"/>
      <c r="G2950" s="21" t="s">
        <v>1593</v>
      </c>
      <c r="H2950" s="21" t="s">
        <v>2908</v>
      </c>
      <c r="I2950" s="63"/>
      <c r="J2950" s="135"/>
      <c r="K2950" s="21"/>
      <c r="L2950" s="21"/>
      <c r="M2950" s="21"/>
      <c r="N2950" s="22">
        <f t="shared" si="2"/>
        <v>46206</v>
      </c>
      <c r="O2950" s="23">
        <f>'RESOLUCIONES EPG'!$N2950-'RESOLUCIONES EPG'!$D2950</f>
        <v>2997</v>
      </c>
    </row>
    <row r="2951" ht="15.75" customHeight="1">
      <c r="A2951" s="58"/>
      <c r="B2951" s="21"/>
      <c r="C2951" s="24">
        <v>344.0</v>
      </c>
      <c r="D2951" s="22">
        <v>43209.0</v>
      </c>
      <c r="E2951" s="21" t="s">
        <v>2909</v>
      </c>
      <c r="F2951" s="22" t="s">
        <v>2910</v>
      </c>
      <c r="G2951" s="21" t="s">
        <v>18</v>
      </c>
      <c r="H2951" s="21" t="s">
        <v>2814</v>
      </c>
      <c r="I2951" s="63"/>
      <c r="J2951" s="135"/>
      <c r="K2951" s="21"/>
      <c r="L2951" s="21"/>
      <c r="M2951" s="21"/>
      <c r="N2951" s="22">
        <f t="shared" si="2"/>
        <v>46206</v>
      </c>
      <c r="O2951" s="23">
        <f>'RESOLUCIONES EPG'!$N2951-'RESOLUCIONES EPG'!$D2951</f>
        <v>2997</v>
      </c>
    </row>
    <row r="2952" ht="15.75" customHeight="1">
      <c r="A2952" s="58"/>
      <c r="B2952" s="21" t="s">
        <v>2676</v>
      </c>
      <c r="C2952" s="24">
        <v>340.0</v>
      </c>
      <c r="D2952" s="22">
        <v>43209.0</v>
      </c>
      <c r="E2952" s="21" t="s">
        <v>1412</v>
      </c>
      <c r="F2952" s="22"/>
      <c r="G2952" s="21" t="s">
        <v>50</v>
      </c>
      <c r="H2952" s="21"/>
      <c r="I2952" s="63"/>
      <c r="J2952" s="135"/>
      <c r="K2952" s="21"/>
      <c r="L2952" s="21"/>
      <c r="M2952" s="21"/>
      <c r="N2952" s="22">
        <f t="shared" si="2"/>
        <v>46206</v>
      </c>
      <c r="O2952" s="23">
        <f>'RESOLUCIONES EPG'!$N2952-'RESOLUCIONES EPG'!$D2952</f>
        <v>2997</v>
      </c>
    </row>
    <row r="2953" ht="15.75" customHeight="1">
      <c r="A2953" s="103"/>
      <c r="B2953" s="21" t="s">
        <v>2535</v>
      </c>
      <c r="C2953" s="24">
        <v>337.0</v>
      </c>
      <c r="D2953" s="22">
        <v>43209.0</v>
      </c>
      <c r="E2953" s="21" t="s">
        <v>1711</v>
      </c>
      <c r="F2953" s="22"/>
      <c r="G2953" s="21" t="s">
        <v>1593</v>
      </c>
      <c r="H2953" s="21" t="s">
        <v>2908</v>
      </c>
      <c r="I2953" s="63"/>
      <c r="J2953" s="135"/>
      <c r="K2953" s="21"/>
      <c r="L2953" s="21"/>
      <c r="M2953" s="21"/>
      <c r="N2953" s="22">
        <f t="shared" si="2"/>
        <v>46206</v>
      </c>
      <c r="O2953" s="23">
        <f>'RESOLUCIONES EPG'!$N2953-'RESOLUCIONES EPG'!$D2953</f>
        <v>2997</v>
      </c>
    </row>
    <row r="2954" ht="15.75" customHeight="1">
      <c r="A2954" s="58"/>
      <c r="B2954" s="21"/>
      <c r="C2954" s="24">
        <v>342.0</v>
      </c>
      <c r="D2954" s="22">
        <v>43209.0</v>
      </c>
      <c r="E2954" s="21" t="s">
        <v>2911</v>
      </c>
      <c r="F2954" s="22"/>
      <c r="G2954" s="21" t="s">
        <v>18</v>
      </c>
      <c r="H2954" s="21" t="s">
        <v>2912</v>
      </c>
      <c r="I2954" s="63"/>
      <c r="J2954" s="135"/>
      <c r="K2954" s="21"/>
      <c r="L2954" s="21"/>
      <c r="M2954" s="21"/>
      <c r="N2954" s="22">
        <f t="shared" si="2"/>
        <v>46206</v>
      </c>
      <c r="O2954" s="23">
        <f>'RESOLUCIONES EPG'!$N2954-'RESOLUCIONES EPG'!$D2954</f>
        <v>2997</v>
      </c>
    </row>
    <row r="2955" ht="16.5" customHeight="1">
      <c r="A2955" s="58"/>
      <c r="B2955" s="21" t="s">
        <v>2535</v>
      </c>
      <c r="C2955" s="24">
        <v>338.0</v>
      </c>
      <c r="D2955" s="22">
        <v>43209.0</v>
      </c>
      <c r="E2955" s="21" t="s">
        <v>1567</v>
      </c>
      <c r="F2955" s="22"/>
      <c r="G2955" s="21" t="s">
        <v>1593</v>
      </c>
      <c r="H2955" s="21" t="s">
        <v>2913</v>
      </c>
      <c r="I2955" s="63"/>
      <c r="J2955" s="135"/>
      <c r="K2955" s="21"/>
      <c r="L2955" s="21"/>
      <c r="M2955" s="21"/>
      <c r="N2955" s="22">
        <f t="shared" si="2"/>
        <v>46206</v>
      </c>
      <c r="O2955" s="23">
        <f>'RESOLUCIONES EPG'!$N2955-'RESOLUCIONES EPG'!$D2955</f>
        <v>2997</v>
      </c>
    </row>
    <row r="2956" ht="16.5" customHeight="1">
      <c r="A2956" s="58"/>
      <c r="B2956" s="21" t="s">
        <v>2535</v>
      </c>
      <c r="C2956" s="24">
        <v>346.0</v>
      </c>
      <c r="D2956" s="22">
        <v>43210.0</v>
      </c>
      <c r="E2956" s="21" t="s">
        <v>2914</v>
      </c>
      <c r="F2956" s="22"/>
      <c r="G2956" s="21" t="s">
        <v>2915</v>
      </c>
      <c r="H2956" s="21"/>
      <c r="I2956" s="63"/>
      <c r="J2956" s="135"/>
      <c r="K2956" s="21"/>
      <c r="L2956" s="21"/>
      <c r="M2956" s="21"/>
      <c r="N2956" s="22">
        <f t="shared" si="2"/>
        <v>46206</v>
      </c>
      <c r="O2956" s="23">
        <f>'RESOLUCIONES EPG'!$N2956-'RESOLUCIONES EPG'!$D2956</f>
        <v>2996</v>
      </c>
    </row>
    <row r="2957" ht="15.75" customHeight="1">
      <c r="A2957" s="58"/>
      <c r="B2957" s="21"/>
      <c r="C2957" s="24">
        <v>358.0</v>
      </c>
      <c r="D2957" s="22">
        <v>43213.0</v>
      </c>
      <c r="E2957" s="21" t="s">
        <v>2916</v>
      </c>
      <c r="F2957" s="22"/>
      <c r="G2957" s="21" t="s">
        <v>18</v>
      </c>
      <c r="H2957" s="21" t="s">
        <v>2917</v>
      </c>
      <c r="I2957" s="63"/>
      <c r="J2957" s="135"/>
      <c r="K2957" s="21"/>
      <c r="L2957" s="21"/>
      <c r="M2957" s="21"/>
      <c r="N2957" s="22">
        <f t="shared" si="2"/>
        <v>46206</v>
      </c>
      <c r="O2957" s="23">
        <f>'RESOLUCIONES EPG'!$N2957-'RESOLUCIONES EPG'!$D2957</f>
        <v>2993</v>
      </c>
    </row>
    <row r="2958" ht="15.75" customHeight="1">
      <c r="A2958" s="103"/>
      <c r="B2958" s="21"/>
      <c r="C2958" s="24">
        <v>354.0</v>
      </c>
      <c r="D2958" s="22">
        <v>43213.0</v>
      </c>
      <c r="E2958" s="21" t="s">
        <v>2918</v>
      </c>
      <c r="F2958" s="22"/>
      <c r="G2958" s="21" t="s">
        <v>18</v>
      </c>
      <c r="H2958" s="21" t="s">
        <v>2919</v>
      </c>
      <c r="I2958" s="63"/>
      <c r="J2958" s="135"/>
      <c r="K2958" s="21"/>
      <c r="L2958" s="21"/>
      <c r="M2958" s="21"/>
      <c r="N2958" s="22">
        <f t="shared" si="2"/>
        <v>46206</v>
      </c>
      <c r="O2958" s="23">
        <f>'RESOLUCIONES EPG'!$N2958-'RESOLUCIONES EPG'!$D2958</f>
        <v>2993</v>
      </c>
    </row>
    <row r="2959" ht="15.75" customHeight="1">
      <c r="A2959" s="58"/>
      <c r="B2959" s="21"/>
      <c r="C2959" s="24">
        <v>351.0</v>
      </c>
      <c r="D2959" s="22">
        <v>43213.0</v>
      </c>
      <c r="E2959" s="21" t="s">
        <v>2920</v>
      </c>
      <c r="F2959" s="22" t="s">
        <v>2921</v>
      </c>
      <c r="G2959" s="21" t="s">
        <v>18</v>
      </c>
      <c r="H2959" s="21" t="s">
        <v>2922</v>
      </c>
      <c r="I2959" s="61"/>
      <c r="J2959" s="135"/>
      <c r="K2959" s="21"/>
      <c r="L2959" s="21"/>
      <c r="M2959" s="21"/>
      <c r="N2959" s="22">
        <f t="shared" si="2"/>
        <v>46206</v>
      </c>
      <c r="O2959" s="23">
        <f>'RESOLUCIONES EPG'!$N2959-'RESOLUCIONES EPG'!$D2959</f>
        <v>2993</v>
      </c>
    </row>
    <row r="2960" ht="16.5" customHeight="1">
      <c r="A2960" s="58"/>
      <c r="B2960" s="21"/>
      <c r="C2960" s="30">
        <v>361.0</v>
      </c>
      <c r="D2960" s="22">
        <v>43213.0</v>
      </c>
      <c r="E2960" s="21" t="s">
        <v>1925</v>
      </c>
      <c r="F2960" s="22"/>
      <c r="G2960" s="21" t="s">
        <v>2923</v>
      </c>
      <c r="H2960" s="21"/>
      <c r="I2960" s="63"/>
      <c r="J2960" s="21"/>
      <c r="K2960" s="21"/>
      <c r="L2960" s="21"/>
      <c r="M2960" s="21"/>
      <c r="N2960" s="22">
        <f t="shared" si="2"/>
        <v>46206</v>
      </c>
      <c r="O2960" s="23">
        <f>'RESOLUCIONES EPG'!$N2960-'RESOLUCIONES EPG'!$D2960</f>
        <v>2993</v>
      </c>
    </row>
    <row r="2961" ht="15.75" customHeight="1">
      <c r="A2961" s="101"/>
      <c r="B2961" s="21"/>
      <c r="C2961" s="24">
        <v>353.0</v>
      </c>
      <c r="D2961" s="22">
        <v>43213.0</v>
      </c>
      <c r="E2961" s="21" t="s">
        <v>2413</v>
      </c>
      <c r="F2961" s="22"/>
      <c r="G2961" s="21" t="s">
        <v>18</v>
      </c>
      <c r="H2961" s="21" t="s">
        <v>2924</v>
      </c>
      <c r="I2961" s="63"/>
      <c r="J2961" s="135"/>
      <c r="K2961" s="21"/>
      <c r="L2961" s="21"/>
      <c r="M2961" s="21"/>
      <c r="N2961" s="22">
        <f t="shared" si="2"/>
        <v>46206</v>
      </c>
      <c r="O2961" s="23">
        <f>'RESOLUCIONES EPG'!$N2961-'RESOLUCIONES EPG'!$D2961</f>
        <v>2993</v>
      </c>
    </row>
    <row r="2962" ht="15.75" customHeight="1">
      <c r="A2962" s="101"/>
      <c r="B2962" s="21"/>
      <c r="C2962" s="24">
        <v>352.0</v>
      </c>
      <c r="D2962" s="22">
        <v>43213.0</v>
      </c>
      <c r="E2962" s="21" t="s">
        <v>2925</v>
      </c>
      <c r="F2962" s="22"/>
      <c r="G2962" s="21" t="s">
        <v>18</v>
      </c>
      <c r="H2962" s="21" t="s">
        <v>2924</v>
      </c>
      <c r="I2962" s="63"/>
      <c r="J2962" s="135"/>
      <c r="K2962" s="21"/>
      <c r="L2962" s="21"/>
      <c r="M2962" s="21"/>
      <c r="N2962" s="22">
        <f t="shared" si="2"/>
        <v>46206</v>
      </c>
      <c r="O2962" s="23">
        <f>'RESOLUCIONES EPG'!$N2962-'RESOLUCIONES EPG'!$D2962</f>
        <v>2993</v>
      </c>
    </row>
    <row r="2963" ht="15.75" customHeight="1">
      <c r="A2963" s="58"/>
      <c r="B2963" s="21" t="s">
        <v>2535</v>
      </c>
      <c r="C2963" s="24">
        <v>347.0</v>
      </c>
      <c r="D2963" s="22">
        <v>43213.0</v>
      </c>
      <c r="E2963" s="21" t="s">
        <v>2926</v>
      </c>
      <c r="F2963" s="22" t="s">
        <v>2927</v>
      </c>
      <c r="G2963" s="21" t="s">
        <v>2928</v>
      </c>
      <c r="H2963" s="21"/>
      <c r="I2963" s="63"/>
      <c r="J2963" s="135"/>
      <c r="K2963" s="21"/>
      <c r="L2963" s="21"/>
      <c r="M2963" s="21"/>
      <c r="N2963" s="22">
        <f t="shared" si="2"/>
        <v>46206</v>
      </c>
      <c r="O2963" s="23">
        <f>'RESOLUCIONES EPG'!$N2963-'RESOLUCIONES EPG'!$D2963</f>
        <v>2993</v>
      </c>
    </row>
    <row r="2964" ht="15.75" customHeight="1">
      <c r="A2964" s="58"/>
      <c r="B2964" s="21" t="s">
        <v>2535</v>
      </c>
      <c r="C2964" s="24">
        <v>348.0</v>
      </c>
      <c r="D2964" s="22">
        <v>43213.0</v>
      </c>
      <c r="E2964" s="21" t="s">
        <v>2929</v>
      </c>
      <c r="F2964" s="22"/>
      <c r="G2964" s="21" t="s">
        <v>2928</v>
      </c>
      <c r="H2964" s="21"/>
      <c r="I2964" s="63"/>
      <c r="J2964" s="135"/>
      <c r="K2964" s="21"/>
      <c r="L2964" s="21"/>
      <c r="M2964" s="21"/>
      <c r="N2964" s="22">
        <f t="shared" si="2"/>
        <v>46206</v>
      </c>
      <c r="O2964" s="23">
        <f>'RESOLUCIONES EPG'!$N2964-'RESOLUCIONES EPG'!$D2964</f>
        <v>2993</v>
      </c>
    </row>
    <row r="2965" ht="15.75" customHeight="1">
      <c r="A2965" s="58"/>
      <c r="B2965" s="21"/>
      <c r="C2965" s="24">
        <v>349.0</v>
      </c>
      <c r="D2965" s="22">
        <v>43213.0</v>
      </c>
      <c r="E2965" s="21" t="s">
        <v>2930</v>
      </c>
      <c r="F2965" s="22"/>
      <c r="G2965" s="21" t="s">
        <v>18</v>
      </c>
      <c r="H2965" s="21" t="s">
        <v>2931</v>
      </c>
      <c r="I2965" s="63"/>
      <c r="J2965" s="135"/>
      <c r="K2965" s="21"/>
      <c r="L2965" s="21"/>
      <c r="M2965" s="21"/>
      <c r="N2965" s="22">
        <f t="shared" si="2"/>
        <v>46206</v>
      </c>
      <c r="O2965" s="23">
        <f>'RESOLUCIONES EPG'!$N2965-'RESOLUCIONES EPG'!$D2965</f>
        <v>2993</v>
      </c>
    </row>
    <row r="2966" ht="16.5" customHeight="1">
      <c r="A2966" s="103"/>
      <c r="B2966" s="21"/>
      <c r="C2966" s="24">
        <v>355.0</v>
      </c>
      <c r="D2966" s="22">
        <v>43213.0</v>
      </c>
      <c r="E2966" s="21" t="s">
        <v>2140</v>
      </c>
      <c r="F2966" s="22"/>
      <c r="G2966" s="21" t="s">
        <v>18</v>
      </c>
      <c r="H2966" s="21" t="s">
        <v>2932</v>
      </c>
      <c r="I2966" s="63"/>
      <c r="J2966" s="135"/>
      <c r="K2966" s="21"/>
      <c r="L2966" s="21"/>
      <c r="M2966" s="21"/>
      <c r="N2966" s="22">
        <f t="shared" si="2"/>
        <v>46206</v>
      </c>
      <c r="O2966" s="23">
        <f>'RESOLUCIONES EPG'!$N2966-'RESOLUCIONES EPG'!$D2966</f>
        <v>2993</v>
      </c>
    </row>
    <row r="2967" ht="16.5" customHeight="1">
      <c r="A2967" s="103"/>
      <c r="B2967" s="21" t="s">
        <v>2535</v>
      </c>
      <c r="C2967" s="24">
        <v>350.0</v>
      </c>
      <c r="D2967" s="22">
        <v>43213.0</v>
      </c>
      <c r="E2967" s="21" t="s">
        <v>2591</v>
      </c>
      <c r="F2967" s="22"/>
      <c r="G2967" s="21" t="s">
        <v>2933</v>
      </c>
      <c r="H2967" s="21"/>
      <c r="I2967" s="63"/>
      <c r="J2967" s="135"/>
      <c r="K2967" s="21"/>
      <c r="L2967" s="21"/>
      <c r="M2967" s="21"/>
      <c r="N2967" s="22">
        <f t="shared" si="2"/>
        <v>46206</v>
      </c>
      <c r="O2967" s="23">
        <f>'RESOLUCIONES EPG'!$N2967-'RESOLUCIONES EPG'!$D2967</f>
        <v>2993</v>
      </c>
    </row>
    <row r="2968" ht="16.5" customHeight="1">
      <c r="A2968" s="58"/>
      <c r="B2968" s="21"/>
      <c r="C2968" s="24">
        <v>357.0</v>
      </c>
      <c r="D2968" s="22">
        <v>43213.0</v>
      </c>
      <c r="E2968" s="21" t="s">
        <v>2934</v>
      </c>
      <c r="F2968" s="22"/>
      <c r="G2968" s="21" t="s">
        <v>18</v>
      </c>
      <c r="H2968" s="21" t="s">
        <v>2919</v>
      </c>
      <c r="I2968" s="63"/>
      <c r="J2968" s="135"/>
      <c r="K2968" s="21"/>
      <c r="L2968" s="21"/>
      <c r="M2968" s="21"/>
      <c r="N2968" s="22">
        <f t="shared" si="2"/>
        <v>46206</v>
      </c>
      <c r="O2968" s="23">
        <f>'RESOLUCIONES EPG'!$N2968-'RESOLUCIONES EPG'!$D2968</f>
        <v>2993</v>
      </c>
    </row>
    <row r="2969" ht="16.5" customHeight="1">
      <c r="A2969" s="58"/>
      <c r="B2969" s="21"/>
      <c r="C2969" s="24">
        <v>359.0</v>
      </c>
      <c r="D2969" s="22">
        <v>43213.0</v>
      </c>
      <c r="E2969" s="21" t="s">
        <v>2935</v>
      </c>
      <c r="F2969" s="22"/>
      <c r="G2969" s="21" t="s">
        <v>18</v>
      </c>
      <c r="H2969" s="21" t="s">
        <v>2919</v>
      </c>
      <c r="I2969" s="63"/>
      <c r="J2969" s="135"/>
      <c r="K2969" s="21"/>
      <c r="L2969" s="21"/>
      <c r="M2969" s="21"/>
      <c r="N2969" s="22">
        <f t="shared" si="2"/>
        <v>46206</v>
      </c>
      <c r="O2969" s="23">
        <f>'RESOLUCIONES EPG'!$N2969-'RESOLUCIONES EPG'!$D2969</f>
        <v>2993</v>
      </c>
    </row>
    <row r="2970" ht="16.5" customHeight="1">
      <c r="A2970" s="58"/>
      <c r="B2970" s="21"/>
      <c r="C2970" s="24">
        <v>362.0</v>
      </c>
      <c r="D2970" s="22">
        <v>43213.0</v>
      </c>
      <c r="E2970" s="21" t="s">
        <v>1364</v>
      </c>
      <c r="F2970" s="22"/>
      <c r="G2970" s="21" t="s">
        <v>2923</v>
      </c>
      <c r="H2970" s="21"/>
      <c r="I2970" s="63"/>
      <c r="J2970" s="135"/>
      <c r="K2970" s="21"/>
      <c r="L2970" s="21"/>
      <c r="M2970" s="21"/>
      <c r="N2970" s="22">
        <f t="shared" si="2"/>
        <v>46206</v>
      </c>
      <c r="O2970" s="23">
        <f>'RESOLUCIONES EPG'!$N2970-'RESOLUCIONES EPG'!$D2970</f>
        <v>2993</v>
      </c>
    </row>
    <row r="2971" ht="16.5" customHeight="1">
      <c r="A2971" s="58"/>
      <c r="B2971" s="21"/>
      <c r="C2971" s="24">
        <v>360.0</v>
      </c>
      <c r="D2971" s="22">
        <v>43213.0</v>
      </c>
      <c r="E2971" s="21" t="s">
        <v>2629</v>
      </c>
      <c r="F2971" s="22"/>
      <c r="G2971" s="21" t="s">
        <v>18</v>
      </c>
      <c r="H2971" s="21" t="s">
        <v>2936</v>
      </c>
      <c r="I2971" s="63"/>
      <c r="J2971" s="135"/>
      <c r="K2971" s="21"/>
      <c r="L2971" s="21"/>
      <c r="M2971" s="21"/>
      <c r="N2971" s="22">
        <f t="shared" si="2"/>
        <v>46206</v>
      </c>
      <c r="O2971" s="23">
        <f>'RESOLUCIONES EPG'!$N2971-'RESOLUCIONES EPG'!$D2971</f>
        <v>2993</v>
      </c>
    </row>
    <row r="2972" ht="15.75" customHeight="1">
      <c r="A2972" s="100"/>
      <c r="B2972" s="21"/>
      <c r="C2972" s="24">
        <v>356.0</v>
      </c>
      <c r="D2972" s="22">
        <v>43213.0</v>
      </c>
      <c r="E2972" s="21" t="s">
        <v>2937</v>
      </c>
      <c r="F2972" s="22"/>
      <c r="G2972" s="21" t="s">
        <v>18</v>
      </c>
      <c r="H2972" s="21" t="s">
        <v>2938</v>
      </c>
      <c r="I2972" s="63"/>
      <c r="J2972" s="135"/>
      <c r="K2972" s="21"/>
      <c r="L2972" s="21"/>
      <c r="M2972" s="21"/>
      <c r="N2972" s="22">
        <f t="shared" si="2"/>
        <v>46206</v>
      </c>
      <c r="O2972" s="23">
        <f>'RESOLUCIONES EPG'!$N2972-'RESOLUCIONES EPG'!$D2972</f>
        <v>2993</v>
      </c>
    </row>
    <row r="2973" ht="16.5" customHeight="1">
      <c r="A2973" s="58"/>
      <c r="B2973" s="21" t="s">
        <v>2535</v>
      </c>
      <c r="C2973" s="24">
        <v>374.0</v>
      </c>
      <c r="D2973" s="22">
        <v>43214.0</v>
      </c>
      <c r="E2973" s="21" t="s">
        <v>2939</v>
      </c>
      <c r="F2973" s="22"/>
      <c r="G2973" s="21" t="s">
        <v>1313</v>
      </c>
      <c r="H2973" s="21" t="s">
        <v>2652</v>
      </c>
      <c r="I2973" s="63"/>
      <c r="J2973" s="135"/>
      <c r="K2973" s="21"/>
      <c r="L2973" s="21"/>
      <c r="M2973" s="21"/>
      <c r="N2973" s="22">
        <f t="shared" si="2"/>
        <v>46206</v>
      </c>
      <c r="O2973" s="23">
        <f>'RESOLUCIONES EPG'!$N2973-'RESOLUCIONES EPG'!$D2973</f>
        <v>2992</v>
      </c>
    </row>
    <row r="2974" ht="15.75" customHeight="1">
      <c r="A2974" s="58"/>
      <c r="B2974" s="21"/>
      <c r="C2974" s="24">
        <v>368.0</v>
      </c>
      <c r="D2974" s="69">
        <v>43214.0</v>
      </c>
      <c r="E2974" s="21" t="s">
        <v>1516</v>
      </c>
      <c r="F2974" s="22"/>
      <c r="G2974" s="21" t="s">
        <v>363</v>
      </c>
      <c r="H2974" s="21"/>
      <c r="I2974" s="63"/>
      <c r="J2974" s="135"/>
      <c r="K2974" s="21"/>
      <c r="L2974" s="21"/>
      <c r="M2974" s="21"/>
      <c r="N2974" s="22">
        <f t="shared" si="2"/>
        <v>46206</v>
      </c>
      <c r="O2974" s="23">
        <f>'RESOLUCIONES EPG'!$N2974-'RESOLUCIONES EPG'!$D2974</f>
        <v>2992</v>
      </c>
    </row>
    <row r="2975" ht="16.5" customHeight="1">
      <c r="A2975" s="102"/>
      <c r="B2975" s="21"/>
      <c r="C2975" s="24">
        <v>365.0</v>
      </c>
      <c r="D2975" s="22">
        <v>43214.0</v>
      </c>
      <c r="E2975" s="21" t="s">
        <v>2940</v>
      </c>
      <c r="F2975" s="22"/>
      <c r="G2975" s="21" t="s">
        <v>363</v>
      </c>
      <c r="H2975" s="21"/>
      <c r="I2975" s="63"/>
      <c r="J2975" s="135"/>
      <c r="K2975" s="21"/>
      <c r="L2975" s="21"/>
      <c r="M2975" s="21"/>
      <c r="N2975" s="22">
        <f t="shared" si="2"/>
        <v>46206</v>
      </c>
      <c r="O2975" s="23">
        <f>'RESOLUCIONES EPG'!$N2975-'RESOLUCIONES EPG'!$D2975</f>
        <v>2992</v>
      </c>
    </row>
    <row r="2976" ht="15.75" customHeight="1">
      <c r="A2976" s="103"/>
      <c r="B2976" s="21" t="s">
        <v>2535</v>
      </c>
      <c r="C2976" s="24">
        <v>381.0</v>
      </c>
      <c r="D2976" s="22">
        <v>43214.0</v>
      </c>
      <c r="E2976" s="21" t="s">
        <v>2940</v>
      </c>
      <c r="F2976" s="22"/>
      <c r="G2976" s="21" t="s">
        <v>108</v>
      </c>
      <c r="H2976" s="21"/>
      <c r="I2976" s="63"/>
      <c r="J2976" s="135"/>
      <c r="K2976" s="21"/>
      <c r="L2976" s="21"/>
      <c r="M2976" s="21"/>
      <c r="N2976" s="22">
        <f t="shared" si="2"/>
        <v>46206</v>
      </c>
      <c r="O2976" s="23">
        <f>'RESOLUCIONES EPG'!$N2976-'RESOLUCIONES EPG'!$D2976</f>
        <v>2992</v>
      </c>
    </row>
    <row r="2977" ht="16.5" customHeight="1">
      <c r="A2977" s="103"/>
      <c r="B2977" s="21"/>
      <c r="C2977" s="24">
        <v>370.0</v>
      </c>
      <c r="D2977" s="22">
        <v>43214.0</v>
      </c>
      <c r="E2977" s="21" t="s">
        <v>2941</v>
      </c>
      <c r="F2977" s="22"/>
      <c r="G2977" s="21" t="s">
        <v>363</v>
      </c>
      <c r="H2977" s="21"/>
      <c r="I2977" s="63"/>
      <c r="J2977" s="151" t="s">
        <v>641</v>
      </c>
      <c r="K2977" s="21"/>
      <c r="L2977" s="21"/>
      <c r="M2977" s="21"/>
      <c r="N2977" s="22">
        <f t="shared" si="2"/>
        <v>46206</v>
      </c>
      <c r="O2977" s="23">
        <f>'RESOLUCIONES EPG'!$N2977-'RESOLUCIONES EPG'!$D2977</f>
        <v>2992</v>
      </c>
    </row>
    <row r="2978" ht="15.75" customHeight="1">
      <c r="A2978" s="58"/>
      <c r="B2978" s="21"/>
      <c r="C2978" s="24">
        <v>372.0</v>
      </c>
      <c r="D2978" s="22">
        <v>43214.0</v>
      </c>
      <c r="E2978" s="21" t="s">
        <v>1805</v>
      </c>
      <c r="F2978" s="22"/>
      <c r="G2978" s="21" t="s">
        <v>363</v>
      </c>
      <c r="H2978" s="21"/>
      <c r="I2978" s="63"/>
      <c r="J2978" s="135"/>
      <c r="K2978" s="21"/>
      <c r="L2978" s="21"/>
      <c r="M2978" s="21"/>
      <c r="N2978" s="22">
        <f t="shared" si="2"/>
        <v>46206</v>
      </c>
      <c r="O2978" s="23">
        <f>'RESOLUCIONES EPG'!$N2978-'RESOLUCIONES EPG'!$D2978</f>
        <v>2992</v>
      </c>
    </row>
    <row r="2979" ht="15.75" customHeight="1">
      <c r="A2979" s="101"/>
      <c r="B2979" s="21" t="s">
        <v>2535</v>
      </c>
      <c r="C2979" s="24">
        <v>375.0</v>
      </c>
      <c r="D2979" s="22">
        <v>43214.0</v>
      </c>
      <c r="E2979" s="21" t="s">
        <v>2942</v>
      </c>
      <c r="F2979" s="22"/>
      <c r="G2979" s="21" t="s">
        <v>1313</v>
      </c>
      <c r="H2979" s="21" t="s">
        <v>2652</v>
      </c>
      <c r="I2979" s="63"/>
      <c r="J2979" s="135"/>
      <c r="K2979" s="21"/>
      <c r="L2979" s="21"/>
      <c r="M2979" s="21"/>
      <c r="N2979" s="22">
        <f t="shared" si="2"/>
        <v>46206</v>
      </c>
      <c r="O2979" s="23">
        <f>'RESOLUCIONES EPG'!$N2979-'RESOLUCIONES EPG'!$D2979</f>
        <v>2992</v>
      </c>
    </row>
    <row r="2980" ht="15.75" customHeight="1">
      <c r="A2980" s="100"/>
      <c r="B2980" s="21" t="s">
        <v>2535</v>
      </c>
      <c r="C2980" s="24">
        <v>377.0</v>
      </c>
      <c r="D2980" s="22">
        <v>43214.0</v>
      </c>
      <c r="E2980" s="21" t="s">
        <v>2943</v>
      </c>
      <c r="F2980" s="22"/>
      <c r="G2980" s="21" t="s">
        <v>1313</v>
      </c>
      <c r="H2980" s="21" t="s">
        <v>2652</v>
      </c>
      <c r="I2980" s="63"/>
      <c r="J2980" s="135"/>
      <c r="K2980" s="21"/>
      <c r="L2980" s="21"/>
      <c r="M2980" s="21"/>
      <c r="N2980" s="22">
        <f t="shared" si="2"/>
        <v>46206</v>
      </c>
      <c r="O2980" s="23">
        <f>'RESOLUCIONES EPG'!$N2980-'RESOLUCIONES EPG'!$D2980</f>
        <v>2992</v>
      </c>
    </row>
    <row r="2981" ht="16.5" customHeight="1">
      <c r="A2981" s="103"/>
      <c r="B2981" s="21"/>
      <c r="C2981" s="24">
        <v>371.0</v>
      </c>
      <c r="D2981" s="22">
        <v>43214.0</v>
      </c>
      <c r="E2981" s="21" t="s">
        <v>1814</v>
      </c>
      <c r="F2981" s="22"/>
      <c r="G2981" s="21" t="s">
        <v>363</v>
      </c>
      <c r="H2981" s="21"/>
      <c r="I2981" s="63"/>
      <c r="J2981" s="135"/>
      <c r="K2981" s="21"/>
      <c r="L2981" s="21"/>
      <c r="M2981" s="21"/>
      <c r="N2981" s="22">
        <f t="shared" si="2"/>
        <v>46206</v>
      </c>
      <c r="O2981" s="23">
        <f>'RESOLUCIONES EPG'!$N2981-'RESOLUCIONES EPG'!$D2981</f>
        <v>2992</v>
      </c>
    </row>
    <row r="2982" ht="16.5" customHeight="1">
      <c r="A2982" s="58"/>
      <c r="B2982" s="21" t="s">
        <v>2535</v>
      </c>
      <c r="C2982" s="24">
        <v>363.0</v>
      </c>
      <c r="D2982" s="22">
        <v>43214.0</v>
      </c>
      <c r="E2982" s="21" t="s">
        <v>1711</v>
      </c>
      <c r="F2982" s="22"/>
      <c r="G2982" s="21" t="s">
        <v>1593</v>
      </c>
      <c r="H2982" s="21"/>
      <c r="I2982" s="63"/>
      <c r="J2982" s="135"/>
      <c r="K2982" s="21"/>
      <c r="L2982" s="21"/>
      <c r="M2982" s="21"/>
      <c r="N2982" s="22">
        <f t="shared" si="2"/>
        <v>46206</v>
      </c>
      <c r="O2982" s="23">
        <f>'RESOLUCIONES EPG'!$N2982-'RESOLUCIONES EPG'!$D2982</f>
        <v>2992</v>
      </c>
    </row>
    <row r="2983" ht="16.5" customHeight="1">
      <c r="A2983" s="101"/>
      <c r="B2983" s="21"/>
      <c r="C2983" s="24">
        <v>367.0</v>
      </c>
      <c r="D2983" s="22">
        <v>43214.0</v>
      </c>
      <c r="E2983" s="21" t="s">
        <v>2944</v>
      </c>
      <c r="F2983" s="35" t="s">
        <v>2945</v>
      </c>
      <c r="G2983" s="21" t="s">
        <v>363</v>
      </c>
      <c r="H2983" s="21"/>
      <c r="I2983" s="63"/>
      <c r="J2983" s="135"/>
      <c r="K2983" s="21"/>
      <c r="L2983" s="21"/>
      <c r="M2983" s="21"/>
      <c r="N2983" s="22">
        <f t="shared" si="2"/>
        <v>46206</v>
      </c>
      <c r="O2983" s="23">
        <f>'RESOLUCIONES EPG'!$N2983-'RESOLUCIONES EPG'!$D2983</f>
        <v>2992</v>
      </c>
    </row>
    <row r="2984" ht="16.5" customHeight="1">
      <c r="A2984" s="58"/>
      <c r="B2984" s="21"/>
      <c r="C2984" s="24">
        <v>369.0</v>
      </c>
      <c r="D2984" s="22">
        <v>43214.0</v>
      </c>
      <c r="E2984" s="21" t="s">
        <v>1715</v>
      </c>
      <c r="F2984" s="22"/>
      <c r="G2984" s="21" t="s">
        <v>363</v>
      </c>
      <c r="H2984" s="21"/>
      <c r="I2984" s="63"/>
      <c r="J2984" s="135"/>
      <c r="K2984" s="21"/>
      <c r="L2984" s="21"/>
      <c r="M2984" s="21"/>
      <c r="N2984" s="22">
        <f t="shared" si="2"/>
        <v>46206</v>
      </c>
      <c r="O2984" s="23">
        <f>'RESOLUCIONES EPG'!$N2984-'RESOLUCIONES EPG'!$D2984</f>
        <v>2992</v>
      </c>
    </row>
    <row r="2985" ht="15.75" customHeight="1">
      <c r="A2985" s="103"/>
      <c r="B2985" s="73" t="s">
        <v>2535</v>
      </c>
      <c r="C2985" s="74">
        <v>383.0</v>
      </c>
      <c r="D2985" s="97">
        <v>43214.0</v>
      </c>
      <c r="E2985" s="73" t="s">
        <v>2107</v>
      </c>
      <c r="F2985" s="97"/>
      <c r="G2985" s="73" t="s">
        <v>108</v>
      </c>
      <c r="H2985" s="73" t="s">
        <v>2946</v>
      </c>
      <c r="I2985" s="63"/>
      <c r="J2985" s="152"/>
      <c r="K2985" s="73"/>
      <c r="L2985" s="73"/>
      <c r="M2985" s="73"/>
      <c r="N2985" s="22">
        <f t="shared" si="2"/>
        <v>46206</v>
      </c>
      <c r="O2985" s="23">
        <f>'RESOLUCIONES EPG'!$N2985-'RESOLUCIONES EPG'!$D2985</f>
        <v>2992</v>
      </c>
    </row>
    <row r="2986" ht="15.75" customHeight="1">
      <c r="A2986" s="103"/>
      <c r="B2986" s="73"/>
      <c r="C2986" s="74">
        <v>382.0</v>
      </c>
      <c r="D2986" s="97">
        <v>43214.0</v>
      </c>
      <c r="E2986" s="73" t="s">
        <v>2947</v>
      </c>
      <c r="F2986" s="97"/>
      <c r="G2986" s="73" t="s">
        <v>108</v>
      </c>
      <c r="H2986" s="73" t="s">
        <v>2948</v>
      </c>
      <c r="I2986" s="63"/>
      <c r="J2986" s="152"/>
      <c r="K2986" s="73"/>
      <c r="L2986" s="73"/>
      <c r="M2986" s="73"/>
      <c r="N2986" s="22">
        <f t="shared" si="2"/>
        <v>46206</v>
      </c>
      <c r="O2986" s="23">
        <f>'RESOLUCIONES EPG'!$N2986-'RESOLUCIONES EPG'!$D2986</f>
        <v>2992</v>
      </c>
    </row>
    <row r="2987" ht="16.5" customHeight="1">
      <c r="A2987" s="58"/>
      <c r="B2987" s="21"/>
      <c r="C2987" s="24">
        <v>364.0</v>
      </c>
      <c r="D2987" s="22">
        <v>43214.0</v>
      </c>
      <c r="E2987" s="21" t="s">
        <v>2397</v>
      </c>
      <c r="F2987" s="22"/>
      <c r="G2987" s="21" t="s">
        <v>363</v>
      </c>
      <c r="H2987" s="21"/>
      <c r="I2987" s="63"/>
      <c r="J2987" s="135"/>
      <c r="K2987" s="21"/>
      <c r="L2987" s="21"/>
      <c r="M2987" s="21"/>
      <c r="N2987" s="22">
        <f t="shared" si="2"/>
        <v>46206</v>
      </c>
      <c r="O2987" s="23">
        <f>'RESOLUCIONES EPG'!$N2987-'RESOLUCIONES EPG'!$D2987</f>
        <v>2992</v>
      </c>
    </row>
    <row r="2988" ht="16.5" customHeight="1">
      <c r="A2988" s="101"/>
      <c r="B2988" s="21"/>
      <c r="C2988" s="24">
        <v>366.0</v>
      </c>
      <c r="D2988" s="22">
        <v>43214.0</v>
      </c>
      <c r="E2988" s="21" t="s">
        <v>2056</v>
      </c>
      <c r="F2988" s="22"/>
      <c r="G2988" s="21" t="s">
        <v>363</v>
      </c>
      <c r="H2988" s="21"/>
      <c r="I2988" s="63"/>
      <c r="J2988" s="135"/>
      <c r="K2988" s="21"/>
      <c r="L2988" s="21"/>
      <c r="M2988" s="21"/>
      <c r="N2988" s="22">
        <f t="shared" si="2"/>
        <v>46206</v>
      </c>
      <c r="O2988" s="23">
        <f>'RESOLUCIONES EPG'!$N2988-'RESOLUCIONES EPG'!$D2988</f>
        <v>2992</v>
      </c>
    </row>
    <row r="2989" ht="16.5" customHeight="1">
      <c r="A2989" s="101"/>
      <c r="B2989" s="21" t="s">
        <v>2535</v>
      </c>
      <c r="C2989" s="24">
        <v>376.0</v>
      </c>
      <c r="D2989" s="22">
        <v>43214.0</v>
      </c>
      <c r="E2989" s="21" t="s">
        <v>2949</v>
      </c>
      <c r="F2989" s="22"/>
      <c r="G2989" s="21" t="s">
        <v>1313</v>
      </c>
      <c r="H2989" s="21" t="s">
        <v>2652</v>
      </c>
      <c r="I2989" s="63"/>
      <c r="J2989" s="135"/>
      <c r="K2989" s="21"/>
      <c r="L2989" s="21"/>
      <c r="M2989" s="21"/>
      <c r="N2989" s="22">
        <f t="shared" si="2"/>
        <v>46206</v>
      </c>
      <c r="O2989" s="23">
        <f>'RESOLUCIONES EPG'!$N2989-'RESOLUCIONES EPG'!$D2989</f>
        <v>2992</v>
      </c>
    </row>
    <row r="2990" ht="15.75" customHeight="1">
      <c r="A2990" s="103"/>
      <c r="B2990" s="21" t="s">
        <v>2535</v>
      </c>
      <c r="C2990" s="24">
        <v>378.0</v>
      </c>
      <c r="D2990" s="22">
        <v>43214.0</v>
      </c>
      <c r="E2990" s="21" t="s">
        <v>2950</v>
      </c>
      <c r="F2990" s="22"/>
      <c r="G2990" s="21" t="s">
        <v>1313</v>
      </c>
      <c r="H2990" s="21" t="s">
        <v>2652</v>
      </c>
      <c r="I2990" s="63"/>
      <c r="J2990" s="135"/>
      <c r="K2990" s="21"/>
      <c r="L2990" s="21"/>
      <c r="M2990" s="21"/>
      <c r="N2990" s="22">
        <f t="shared" si="2"/>
        <v>46206</v>
      </c>
      <c r="O2990" s="23">
        <f>'RESOLUCIONES EPG'!$N2990-'RESOLUCIONES EPG'!$D2990</f>
        <v>2992</v>
      </c>
    </row>
    <row r="2991" ht="15.75" customHeight="1">
      <c r="A2991" s="58"/>
      <c r="B2991" s="21"/>
      <c r="C2991" s="24">
        <v>373.0</v>
      </c>
      <c r="D2991" s="22">
        <v>43214.0</v>
      </c>
      <c r="E2991" s="21" t="s">
        <v>2951</v>
      </c>
      <c r="F2991" s="22"/>
      <c r="G2991" s="21" t="s">
        <v>2952</v>
      </c>
      <c r="H2991" s="63"/>
      <c r="I2991" s="63"/>
      <c r="J2991" s="135"/>
      <c r="K2991" s="21"/>
      <c r="L2991" s="21"/>
      <c r="M2991" s="21"/>
      <c r="N2991" s="22">
        <f t="shared" si="2"/>
        <v>46206</v>
      </c>
      <c r="O2991" s="23">
        <f>'RESOLUCIONES EPG'!$N2991-'RESOLUCIONES EPG'!$D2991</f>
        <v>2992</v>
      </c>
    </row>
    <row r="2992" ht="15.75" customHeight="1">
      <c r="A2992" s="102"/>
      <c r="B2992" s="21" t="s">
        <v>2535</v>
      </c>
      <c r="C2992" s="24">
        <v>392.0</v>
      </c>
      <c r="D2992" s="22">
        <v>43215.0</v>
      </c>
      <c r="E2992" s="21" t="s">
        <v>2696</v>
      </c>
      <c r="F2992" s="22"/>
      <c r="G2992" s="21" t="s">
        <v>2751</v>
      </c>
      <c r="H2992" s="21"/>
      <c r="I2992" s="63"/>
      <c r="J2992" s="135"/>
      <c r="K2992" s="21"/>
      <c r="L2992" s="21"/>
      <c r="M2992" s="21"/>
      <c r="N2992" s="22">
        <f t="shared" si="2"/>
        <v>46206</v>
      </c>
      <c r="O2992" s="23">
        <f>'RESOLUCIONES EPG'!$N2992-'RESOLUCIONES EPG'!$D2992</f>
        <v>2991</v>
      </c>
    </row>
    <row r="2993" ht="15.75" customHeight="1">
      <c r="A2993" s="101"/>
      <c r="B2993" s="21" t="s">
        <v>2535</v>
      </c>
      <c r="C2993" s="24">
        <v>396.0</v>
      </c>
      <c r="D2993" s="22">
        <v>43215.0</v>
      </c>
      <c r="E2993" s="21" t="s">
        <v>2702</v>
      </c>
      <c r="F2993" s="22"/>
      <c r="G2993" s="21" t="s">
        <v>2751</v>
      </c>
      <c r="H2993" s="21"/>
      <c r="I2993" s="63"/>
      <c r="J2993" s="135"/>
      <c r="K2993" s="21"/>
      <c r="L2993" s="21"/>
      <c r="M2993" s="21"/>
      <c r="N2993" s="22">
        <f t="shared" si="2"/>
        <v>46206</v>
      </c>
      <c r="O2993" s="23">
        <f>'RESOLUCIONES EPG'!$N2993-'RESOLUCIONES EPG'!$D2993</f>
        <v>2991</v>
      </c>
    </row>
    <row r="2994" ht="16.5" customHeight="1">
      <c r="A2994" s="58"/>
      <c r="B2994" s="21" t="s">
        <v>2535</v>
      </c>
      <c r="C2994" s="24">
        <v>387.0</v>
      </c>
      <c r="D2994" s="22">
        <v>43215.0</v>
      </c>
      <c r="E2994" s="21" t="s">
        <v>2800</v>
      </c>
      <c r="F2994" s="22"/>
      <c r="G2994" s="21" t="s">
        <v>2751</v>
      </c>
      <c r="H2994" s="21"/>
      <c r="I2994" s="63"/>
      <c r="J2994" s="135"/>
      <c r="K2994" s="21"/>
      <c r="L2994" s="21"/>
      <c r="M2994" s="21"/>
      <c r="N2994" s="22">
        <f t="shared" si="2"/>
        <v>46206</v>
      </c>
      <c r="O2994" s="23">
        <f>'RESOLUCIONES EPG'!$N2994-'RESOLUCIONES EPG'!$D2994</f>
        <v>2991</v>
      </c>
    </row>
    <row r="2995" ht="16.5" customHeight="1">
      <c r="A2995" s="101"/>
      <c r="B2995" s="21" t="s">
        <v>2535</v>
      </c>
      <c r="C2995" s="24">
        <v>393.0</v>
      </c>
      <c r="D2995" s="22">
        <v>43215.0</v>
      </c>
      <c r="E2995" s="21" t="s">
        <v>2883</v>
      </c>
      <c r="F2995" s="22"/>
      <c r="G2995" s="21" t="s">
        <v>2751</v>
      </c>
      <c r="H2995" s="21"/>
      <c r="I2995" s="63"/>
      <c r="J2995" s="135"/>
      <c r="K2995" s="21"/>
      <c r="L2995" s="21"/>
      <c r="M2995" s="21"/>
      <c r="N2995" s="22">
        <f t="shared" si="2"/>
        <v>46206</v>
      </c>
      <c r="O2995" s="23">
        <f>'RESOLUCIONES EPG'!$N2995-'RESOLUCIONES EPG'!$D2995</f>
        <v>2991</v>
      </c>
    </row>
    <row r="2996" ht="15.75" customHeight="1">
      <c r="A2996" s="58"/>
      <c r="B2996" s="73" t="s">
        <v>2535</v>
      </c>
      <c r="C2996" s="74">
        <v>380.0</v>
      </c>
      <c r="D2996" s="97">
        <v>43215.0</v>
      </c>
      <c r="E2996" s="73" t="s">
        <v>2953</v>
      </c>
      <c r="F2996" s="97"/>
      <c r="G2996" s="73" t="s">
        <v>108</v>
      </c>
      <c r="H2996" s="73"/>
      <c r="I2996" s="63"/>
      <c r="J2996" s="152"/>
      <c r="K2996" s="73"/>
      <c r="L2996" s="73"/>
      <c r="M2996" s="73"/>
      <c r="N2996" s="22">
        <f t="shared" si="2"/>
        <v>46206</v>
      </c>
      <c r="O2996" s="23">
        <f>'RESOLUCIONES EPG'!$N2996-'RESOLUCIONES EPG'!$D2996</f>
        <v>2991</v>
      </c>
    </row>
    <row r="2997" ht="16.5" customHeight="1">
      <c r="A2997" s="58"/>
      <c r="B2997" s="21" t="s">
        <v>2535</v>
      </c>
      <c r="C2997" s="24">
        <v>384.0</v>
      </c>
      <c r="D2997" s="22">
        <v>43215.0</v>
      </c>
      <c r="E2997" s="21" t="s">
        <v>2775</v>
      </c>
      <c r="F2997" s="22"/>
      <c r="G2997" s="21" t="s">
        <v>2751</v>
      </c>
      <c r="H2997" s="21"/>
      <c r="I2997" s="63"/>
      <c r="J2997" s="135"/>
      <c r="K2997" s="21"/>
      <c r="L2997" s="21"/>
      <c r="M2997" s="21"/>
      <c r="N2997" s="22">
        <f t="shared" si="2"/>
        <v>46206</v>
      </c>
      <c r="O2997" s="23">
        <f>'RESOLUCIONES EPG'!$N2997-'RESOLUCIONES EPG'!$D2997</f>
        <v>2991</v>
      </c>
    </row>
    <row r="2998" ht="16.5" customHeight="1">
      <c r="A2998" s="103"/>
      <c r="B2998" s="21" t="s">
        <v>2535</v>
      </c>
      <c r="C2998" s="24">
        <v>388.0</v>
      </c>
      <c r="D2998" s="22">
        <v>43215.0</v>
      </c>
      <c r="E2998" s="21" t="s">
        <v>2886</v>
      </c>
      <c r="F2998" s="22"/>
      <c r="G2998" s="21" t="s">
        <v>2751</v>
      </c>
      <c r="H2998" s="21"/>
      <c r="I2998" s="63"/>
      <c r="J2998" s="135"/>
      <c r="K2998" s="21"/>
      <c r="L2998" s="21"/>
      <c r="M2998" s="21"/>
      <c r="N2998" s="22">
        <f t="shared" si="2"/>
        <v>46206</v>
      </c>
      <c r="O2998" s="23">
        <f>'RESOLUCIONES EPG'!$N2998-'RESOLUCIONES EPG'!$D2998</f>
        <v>2991</v>
      </c>
    </row>
    <row r="2999" ht="16.5" customHeight="1">
      <c r="A2999" s="101"/>
      <c r="B2999" s="21" t="s">
        <v>2535</v>
      </c>
      <c r="C2999" s="24">
        <v>394.0</v>
      </c>
      <c r="D2999" s="22">
        <v>43215.0</v>
      </c>
      <c r="E2999" s="21" t="s">
        <v>2716</v>
      </c>
      <c r="F2999" s="22" t="s">
        <v>2717</v>
      </c>
      <c r="G2999" s="21" t="s">
        <v>2751</v>
      </c>
      <c r="H2999" s="21"/>
      <c r="I2999" s="63"/>
      <c r="J2999" s="135"/>
      <c r="K2999" s="21"/>
      <c r="L2999" s="21"/>
      <c r="M2999" s="21"/>
      <c r="N2999" s="22">
        <f t="shared" si="2"/>
        <v>46206</v>
      </c>
      <c r="O2999" s="23">
        <f>'RESOLUCIONES EPG'!$N2999-'RESOLUCIONES EPG'!$D2999</f>
        <v>2991</v>
      </c>
    </row>
    <row r="3000" ht="15.75" customHeight="1">
      <c r="A3000" s="58"/>
      <c r="B3000" s="21" t="s">
        <v>2535</v>
      </c>
      <c r="C3000" s="24">
        <v>386.0</v>
      </c>
      <c r="D3000" s="22">
        <v>43215.0</v>
      </c>
      <c r="E3000" s="21" t="s">
        <v>2810</v>
      </c>
      <c r="F3000" s="22"/>
      <c r="G3000" s="21" t="s">
        <v>2751</v>
      </c>
      <c r="H3000" s="21"/>
      <c r="I3000" s="63"/>
      <c r="J3000" s="135"/>
      <c r="K3000" s="21"/>
      <c r="L3000" s="21"/>
      <c r="M3000" s="21"/>
      <c r="N3000" s="22">
        <f t="shared" si="2"/>
        <v>46206</v>
      </c>
      <c r="O3000" s="23">
        <f>'RESOLUCIONES EPG'!$N3000-'RESOLUCIONES EPG'!$D3000</f>
        <v>2991</v>
      </c>
    </row>
    <row r="3001" ht="15.75" customHeight="1">
      <c r="A3001" s="58"/>
      <c r="B3001" s="21" t="s">
        <v>2535</v>
      </c>
      <c r="C3001" s="24">
        <v>389.0</v>
      </c>
      <c r="D3001" s="22">
        <v>43215.0</v>
      </c>
      <c r="E3001" s="21" t="s">
        <v>2758</v>
      </c>
      <c r="F3001" s="22"/>
      <c r="G3001" s="21" t="s">
        <v>2751</v>
      </c>
      <c r="H3001" s="21"/>
      <c r="I3001" s="63"/>
      <c r="J3001" s="135"/>
      <c r="K3001" s="21"/>
      <c r="L3001" s="21"/>
      <c r="M3001" s="21"/>
      <c r="N3001" s="22">
        <f t="shared" si="2"/>
        <v>46206</v>
      </c>
      <c r="O3001" s="23">
        <f>'RESOLUCIONES EPG'!$N3001-'RESOLUCIONES EPG'!$D3001</f>
        <v>2991</v>
      </c>
    </row>
    <row r="3002" ht="16.5" customHeight="1">
      <c r="A3002" s="58"/>
      <c r="B3002" s="21" t="s">
        <v>2535</v>
      </c>
      <c r="C3002" s="24">
        <v>395.0</v>
      </c>
      <c r="D3002" s="22">
        <v>43215.0</v>
      </c>
      <c r="E3002" s="21" t="s">
        <v>2620</v>
      </c>
      <c r="F3002" s="22"/>
      <c r="G3002" s="21" t="s">
        <v>2751</v>
      </c>
      <c r="H3002" s="21"/>
      <c r="I3002" s="63"/>
      <c r="J3002" s="135"/>
      <c r="K3002" s="21"/>
      <c r="L3002" s="21"/>
      <c r="M3002" s="21"/>
      <c r="N3002" s="22">
        <f t="shared" si="2"/>
        <v>46206</v>
      </c>
      <c r="O3002" s="23">
        <f>'RESOLUCIONES EPG'!$N3002-'RESOLUCIONES EPG'!$D3002</f>
        <v>2991</v>
      </c>
    </row>
    <row r="3003" ht="15.75" customHeight="1">
      <c r="A3003" s="58"/>
      <c r="B3003" s="21" t="s">
        <v>2535</v>
      </c>
      <c r="C3003" s="24">
        <v>385.0</v>
      </c>
      <c r="D3003" s="22">
        <v>43215.0</v>
      </c>
      <c r="E3003" s="21" t="s">
        <v>2954</v>
      </c>
      <c r="F3003" s="22"/>
      <c r="G3003" s="21" t="s">
        <v>2751</v>
      </c>
      <c r="H3003" s="21"/>
      <c r="I3003" s="63"/>
      <c r="J3003" s="135"/>
      <c r="K3003" s="21"/>
      <c r="L3003" s="21"/>
      <c r="M3003" s="21"/>
      <c r="N3003" s="22">
        <f t="shared" si="2"/>
        <v>46206</v>
      </c>
      <c r="O3003" s="23">
        <f>'RESOLUCIONES EPG'!$N3003-'RESOLUCIONES EPG'!$D3003</f>
        <v>2991</v>
      </c>
    </row>
    <row r="3004" ht="15.75" customHeight="1">
      <c r="A3004" s="58"/>
      <c r="B3004" s="21" t="s">
        <v>2535</v>
      </c>
      <c r="C3004" s="24">
        <v>391.0</v>
      </c>
      <c r="D3004" s="22">
        <v>43215.0</v>
      </c>
      <c r="E3004" s="21" t="s">
        <v>2738</v>
      </c>
      <c r="F3004" s="22"/>
      <c r="G3004" s="21" t="s">
        <v>2751</v>
      </c>
      <c r="H3004" s="21"/>
      <c r="I3004" s="63"/>
      <c r="J3004" s="135"/>
      <c r="K3004" s="21"/>
      <c r="L3004" s="21"/>
      <c r="M3004" s="21"/>
      <c r="N3004" s="22">
        <f t="shared" si="2"/>
        <v>46206</v>
      </c>
      <c r="O3004" s="23">
        <f>'RESOLUCIONES EPG'!$N3004-'RESOLUCIONES EPG'!$D3004</f>
        <v>2991</v>
      </c>
    </row>
    <row r="3005" ht="16.5" customHeight="1">
      <c r="A3005" s="58"/>
      <c r="B3005" s="21" t="s">
        <v>2535</v>
      </c>
      <c r="C3005" s="24">
        <v>390.0</v>
      </c>
      <c r="D3005" s="22">
        <v>43215.0</v>
      </c>
      <c r="E3005" s="21" t="s">
        <v>2739</v>
      </c>
      <c r="F3005" s="22"/>
      <c r="G3005" s="21" t="s">
        <v>2751</v>
      </c>
      <c r="H3005" s="21"/>
      <c r="I3005" s="63"/>
      <c r="J3005" s="135"/>
      <c r="K3005" s="21"/>
      <c r="L3005" s="21"/>
      <c r="M3005" s="21"/>
      <c r="N3005" s="22">
        <f t="shared" si="2"/>
        <v>46206</v>
      </c>
      <c r="O3005" s="23">
        <f>'RESOLUCIONES EPG'!$N3005-'RESOLUCIONES EPG'!$D3005</f>
        <v>2991</v>
      </c>
    </row>
    <row r="3006" ht="15.75" customHeight="1">
      <c r="A3006" s="102"/>
      <c r="B3006" s="21" t="s">
        <v>2535</v>
      </c>
      <c r="C3006" s="24">
        <v>379.0</v>
      </c>
      <c r="D3006" s="22">
        <v>43215.0</v>
      </c>
      <c r="E3006" s="21" t="s">
        <v>2955</v>
      </c>
      <c r="F3006" s="22"/>
      <c r="G3006" s="21" t="s">
        <v>1313</v>
      </c>
      <c r="H3006" s="21" t="s">
        <v>2652</v>
      </c>
      <c r="I3006" s="63"/>
      <c r="J3006" s="135"/>
      <c r="K3006" s="21"/>
      <c r="L3006" s="21"/>
      <c r="M3006" s="21"/>
      <c r="N3006" s="22">
        <f t="shared" si="2"/>
        <v>46206</v>
      </c>
      <c r="O3006" s="23">
        <f>'RESOLUCIONES EPG'!$N3006-'RESOLUCIONES EPG'!$D3006</f>
        <v>2991</v>
      </c>
    </row>
    <row r="3007" ht="15.75" customHeight="1">
      <c r="A3007" s="101"/>
      <c r="B3007" s="21" t="s">
        <v>2535</v>
      </c>
      <c r="C3007" s="24">
        <v>399.0</v>
      </c>
      <c r="D3007" s="22">
        <v>43216.0</v>
      </c>
      <c r="E3007" s="21" t="s">
        <v>2897</v>
      </c>
      <c r="F3007" s="22"/>
      <c r="G3007" s="21" t="s">
        <v>2751</v>
      </c>
      <c r="H3007" s="21"/>
      <c r="I3007" s="63"/>
      <c r="J3007" s="135"/>
      <c r="K3007" s="21"/>
      <c r="L3007" s="21"/>
      <c r="M3007" s="21"/>
      <c r="N3007" s="22">
        <f t="shared" si="2"/>
        <v>46206</v>
      </c>
      <c r="O3007" s="23">
        <f>'RESOLUCIONES EPG'!$N3007-'RESOLUCIONES EPG'!$D3007</f>
        <v>2990</v>
      </c>
    </row>
    <row r="3008" ht="16.5" customHeight="1">
      <c r="A3008" s="58"/>
      <c r="B3008" s="21" t="s">
        <v>2535</v>
      </c>
      <c r="C3008" s="24">
        <v>398.0</v>
      </c>
      <c r="D3008" s="22">
        <v>43216.0</v>
      </c>
      <c r="E3008" s="21" t="s">
        <v>2720</v>
      </c>
      <c r="F3008" s="22"/>
      <c r="G3008" s="21" t="s">
        <v>2751</v>
      </c>
      <c r="H3008" s="21"/>
      <c r="I3008" s="63"/>
      <c r="J3008" s="135"/>
      <c r="K3008" s="21"/>
      <c r="L3008" s="21"/>
      <c r="M3008" s="21"/>
      <c r="N3008" s="22">
        <f t="shared" si="2"/>
        <v>46206</v>
      </c>
      <c r="O3008" s="23">
        <f>'RESOLUCIONES EPG'!$N3008-'RESOLUCIONES EPG'!$D3008</f>
        <v>2990</v>
      </c>
    </row>
    <row r="3009" ht="15.75" customHeight="1">
      <c r="A3009" s="102"/>
      <c r="B3009" s="21" t="s">
        <v>2535</v>
      </c>
      <c r="C3009" s="24">
        <v>401.0</v>
      </c>
      <c r="D3009" s="22">
        <v>43216.0</v>
      </c>
      <c r="E3009" s="21" t="s">
        <v>2730</v>
      </c>
      <c r="F3009" s="22"/>
      <c r="G3009" s="21" t="s">
        <v>2751</v>
      </c>
      <c r="H3009" s="21"/>
      <c r="I3009" s="63"/>
      <c r="J3009" s="135"/>
      <c r="K3009" s="21"/>
      <c r="L3009" s="21"/>
      <c r="M3009" s="21"/>
      <c r="N3009" s="22">
        <f t="shared" si="2"/>
        <v>46206</v>
      </c>
      <c r="O3009" s="23">
        <f>'RESOLUCIONES EPG'!$N3009-'RESOLUCIONES EPG'!$D3009</f>
        <v>2990</v>
      </c>
    </row>
    <row r="3010" ht="15.75" customHeight="1">
      <c r="A3010" s="101"/>
      <c r="B3010" s="21" t="s">
        <v>2535</v>
      </c>
      <c r="C3010" s="24">
        <v>400.0</v>
      </c>
      <c r="D3010" s="22">
        <v>43216.0</v>
      </c>
      <c r="E3010" s="21" t="s">
        <v>2684</v>
      </c>
      <c r="F3010" s="22"/>
      <c r="G3010" s="21" t="s">
        <v>2751</v>
      </c>
      <c r="H3010" s="21"/>
      <c r="I3010" s="63"/>
      <c r="J3010" s="135"/>
      <c r="K3010" s="21"/>
      <c r="L3010" s="21"/>
      <c r="M3010" s="21"/>
      <c r="N3010" s="22">
        <f t="shared" si="2"/>
        <v>46206</v>
      </c>
      <c r="O3010" s="23">
        <f>'RESOLUCIONES EPG'!$N3010-'RESOLUCIONES EPG'!$D3010</f>
        <v>2990</v>
      </c>
    </row>
    <row r="3011" ht="15.75" customHeight="1">
      <c r="A3011" s="101"/>
      <c r="B3011" s="21" t="s">
        <v>2535</v>
      </c>
      <c r="C3011" s="24">
        <v>397.0</v>
      </c>
      <c r="D3011" s="22">
        <v>43216.0</v>
      </c>
      <c r="E3011" s="21" t="s">
        <v>2747</v>
      </c>
      <c r="F3011" s="22"/>
      <c r="G3011" s="21" t="s">
        <v>2751</v>
      </c>
      <c r="H3011" s="21"/>
      <c r="I3011" s="63"/>
      <c r="J3011" s="135"/>
      <c r="K3011" s="21"/>
      <c r="L3011" s="21"/>
      <c r="M3011" s="21"/>
      <c r="N3011" s="22">
        <f t="shared" si="2"/>
        <v>46206</v>
      </c>
      <c r="O3011" s="23">
        <f>'RESOLUCIONES EPG'!$N3011-'RESOLUCIONES EPG'!$D3011</f>
        <v>2990</v>
      </c>
    </row>
    <row r="3012" ht="15.75" customHeight="1">
      <c r="A3012" s="58"/>
      <c r="B3012" s="21" t="s">
        <v>2535</v>
      </c>
      <c r="C3012" s="24">
        <v>403.0</v>
      </c>
      <c r="D3012" s="22">
        <v>43220.0</v>
      </c>
      <c r="E3012" s="21" t="s">
        <v>2956</v>
      </c>
      <c r="F3012" s="22"/>
      <c r="G3012" s="21" t="s">
        <v>2957</v>
      </c>
      <c r="H3012" s="21"/>
      <c r="I3012" s="63"/>
      <c r="J3012" s="135"/>
      <c r="K3012" s="21"/>
      <c r="L3012" s="21"/>
      <c r="M3012" s="21"/>
      <c r="N3012" s="22">
        <f t="shared" si="2"/>
        <v>46206</v>
      </c>
      <c r="O3012" s="23">
        <f>'RESOLUCIONES EPG'!$N3012-'RESOLUCIONES EPG'!$D3012</f>
        <v>2986</v>
      </c>
    </row>
    <row r="3013" ht="16.5" customHeight="1">
      <c r="A3013" s="103"/>
      <c r="B3013" s="21" t="s">
        <v>2535</v>
      </c>
      <c r="C3013" s="24">
        <v>402.0</v>
      </c>
      <c r="D3013" s="22">
        <v>43220.0</v>
      </c>
      <c r="E3013" s="21" t="s">
        <v>2837</v>
      </c>
      <c r="F3013" s="22"/>
      <c r="G3013" s="21" t="s">
        <v>2957</v>
      </c>
      <c r="H3013" s="21"/>
      <c r="I3013" s="63"/>
      <c r="J3013" s="135"/>
      <c r="K3013" s="21"/>
      <c r="L3013" s="21"/>
      <c r="M3013" s="21"/>
      <c r="N3013" s="22">
        <f t="shared" si="2"/>
        <v>46206</v>
      </c>
      <c r="O3013" s="23">
        <f>'RESOLUCIONES EPG'!$N3013-'RESOLUCIONES EPG'!$D3013</f>
        <v>2986</v>
      </c>
    </row>
    <row r="3014" ht="16.5" customHeight="1">
      <c r="A3014" s="58"/>
      <c r="B3014" s="21" t="s">
        <v>2535</v>
      </c>
      <c r="C3014" s="24">
        <v>413.0</v>
      </c>
      <c r="D3014" s="22">
        <v>43222.0</v>
      </c>
      <c r="E3014" s="21" t="s">
        <v>2958</v>
      </c>
      <c r="F3014" s="22"/>
      <c r="G3014" s="21" t="s">
        <v>1593</v>
      </c>
      <c r="H3014" s="150">
        <v>43259.0</v>
      </c>
      <c r="I3014" s="63"/>
      <c r="J3014" s="135"/>
      <c r="K3014" s="21"/>
      <c r="L3014" s="21"/>
      <c r="M3014" s="21"/>
      <c r="N3014" s="22">
        <f t="shared" si="2"/>
        <v>46206</v>
      </c>
      <c r="O3014" s="23">
        <f>'RESOLUCIONES EPG'!$N3014-'RESOLUCIONES EPG'!$D3014</f>
        <v>2984</v>
      </c>
    </row>
    <row r="3015" ht="16.5" customHeight="1">
      <c r="A3015" s="58"/>
      <c r="B3015" s="21" t="s">
        <v>2535</v>
      </c>
      <c r="C3015" s="24">
        <v>410.0</v>
      </c>
      <c r="D3015" s="22">
        <v>43222.0</v>
      </c>
      <c r="E3015" s="21" t="s">
        <v>1416</v>
      </c>
      <c r="F3015" s="22"/>
      <c r="G3015" s="21" t="s">
        <v>1593</v>
      </c>
      <c r="H3015" s="150">
        <v>43238.0</v>
      </c>
      <c r="I3015" s="63"/>
      <c r="J3015" s="135"/>
      <c r="K3015" s="21"/>
      <c r="L3015" s="21"/>
      <c r="M3015" s="21"/>
      <c r="N3015" s="22">
        <f t="shared" si="2"/>
        <v>46206</v>
      </c>
      <c r="O3015" s="23">
        <f>'RESOLUCIONES EPG'!$N3015-'RESOLUCIONES EPG'!$D3015</f>
        <v>2984</v>
      </c>
    </row>
    <row r="3016" ht="16.5" customHeight="1">
      <c r="A3016" s="103"/>
      <c r="B3016" s="21" t="s">
        <v>2535</v>
      </c>
      <c r="C3016" s="24">
        <v>412.0</v>
      </c>
      <c r="D3016" s="22">
        <v>43222.0</v>
      </c>
      <c r="E3016" s="21" t="s">
        <v>1394</v>
      </c>
      <c r="F3016" s="22"/>
      <c r="G3016" s="21" t="s">
        <v>1593</v>
      </c>
      <c r="H3016" s="150">
        <v>43252.0</v>
      </c>
      <c r="I3016" s="63"/>
      <c r="J3016" s="135"/>
      <c r="K3016" s="21"/>
      <c r="L3016" s="21"/>
      <c r="M3016" s="21"/>
      <c r="N3016" s="22">
        <f t="shared" si="2"/>
        <v>46206</v>
      </c>
      <c r="O3016" s="23">
        <f>'RESOLUCIONES EPG'!$N3016-'RESOLUCIONES EPG'!$D3016</f>
        <v>2984</v>
      </c>
    </row>
    <row r="3017" ht="15.75" customHeight="1">
      <c r="A3017" s="103"/>
      <c r="B3017" s="21" t="s">
        <v>2535</v>
      </c>
      <c r="C3017" s="24">
        <v>415.0</v>
      </c>
      <c r="D3017" s="22">
        <v>43222.0</v>
      </c>
      <c r="E3017" s="21" t="s">
        <v>2959</v>
      </c>
      <c r="F3017" s="22"/>
      <c r="G3017" s="21" t="s">
        <v>994</v>
      </c>
      <c r="H3017" s="21" t="s">
        <v>2637</v>
      </c>
      <c r="I3017" s="63"/>
      <c r="J3017" s="135"/>
      <c r="K3017" s="21"/>
      <c r="L3017" s="21"/>
      <c r="M3017" s="21"/>
      <c r="N3017" s="22">
        <f t="shared" si="2"/>
        <v>46206</v>
      </c>
      <c r="O3017" s="23">
        <f>'RESOLUCIONES EPG'!$N3017-'RESOLUCIONES EPG'!$D3017</f>
        <v>2984</v>
      </c>
    </row>
    <row r="3018" ht="15.75" customHeight="1">
      <c r="A3018" s="58"/>
      <c r="B3018" s="21" t="s">
        <v>2535</v>
      </c>
      <c r="C3018" s="24">
        <v>409.0</v>
      </c>
      <c r="D3018" s="22">
        <v>43222.0</v>
      </c>
      <c r="E3018" s="21" t="s">
        <v>2905</v>
      </c>
      <c r="F3018" s="22"/>
      <c r="G3018" s="21" t="s">
        <v>994</v>
      </c>
      <c r="H3018" s="21" t="s">
        <v>2960</v>
      </c>
      <c r="I3018" s="63"/>
      <c r="J3018" s="135"/>
      <c r="K3018" s="21"/>
      <c r="L3018" s="21"/>
      <c r="M3018" s="21"/>
      <c r="N3018" s="22">
        <f t="shared" si="2"/>
        <v>46206</v>
      </c>
      <c r="O3018" s="23">
        <f>'RESOLUCIONES EPG'!$N3018-'RESOLUCIONES EPG'!$D3018</f>
        <v>2984</v>
      </c>
    </row>
    <row r="3019" ht="16.5" customHeight="1">
      <c r="A3019" s="58"/>
      <c r="B3019" s="21"/>
      <c r="C3019" s="24">
        <v>426.0</v>
      </c>
      <c r="D3019" s="22">
        <v>43222.0</v>
      </c>
      <c r="E3019" s="21" t="s">
        <v>294</v>
      </c>
      <c r="F3019" s="22"/>
      <c r="G3019" s="21" t="s">
        <v>108</v>
      </c>
      <c r="H3019" s="21"/>
      <c r="I3019" s="63"/>
      <c r="J3019" s="135"/>
      <c r="K3019" s="21"/>
      <c r="L3019" s="21"/>
      <c r="M3019" s="21"/>
      <c r="N3019" s="22">
        <f t="shared" si="2"/>
        <v>46206</v>
      </c>
      <c r="O3019" s="23">
        <f>'RESOLUCIONES EPG'!$N3019-'RESOLUCIONES EPG'!$D3019</f>
        <v>2984</v>
      </c>
    </row>
    <row r="3020" ht="16.5" customHeight="1">
      <c r="A3020" s="58"/>
      <c r="B3020" s="21"/>
      <c r="C3020" s="153" t="s">
        <v>2961</v>
      </c>
      <c r="D3020" s="22">
        <v>43222.0</v>
      </c>
      <c r="E3020" s="21" t="s">
        <v>2962</v>
      </c>
      <c r="F3020" s="22"/>
      <c r="G3020" s="21" t="s">
        <v>158</v>
      </c>
      <c r="H3020" s="21"/>
      <c r="I3020" s="63"/>
      <c r="J3020" s="135"/>
      <c r="K3020" s="21"/>
      <c r="L3020" s="21"/>
      <c r="M3020" s="21"/>
      <c r="N3020" s="22">
        <f t="shared" si="2"/>
        <v>46206</v>
      </c>
      <c r="O3020" s="23">
        <f>'RESOLUCIONES EPG'!$N3020-'RESOLUCIONES EPG'!$D3020</f>
        <v>2984</v>
      </c>
    </row>
    <row r="3021" ht="16.5" customHeight="1">
      <c r="A3021" s="58"/>
      <c r="B3021" s="21"/>
      <c r="C3021" s="153" t="s">
        <v>2961</v>
      </c>
      <c r="D3021" s="22">
        <v>43222.0</v>
      </c>
      <c r="E3021" s="21" t="s">
        <v>2155</v>
      </c>
      <c r="F3021" s="22"/>
      <c r="G3021" s="21" t="s">
        <v>158</v>
      </c>
      <c r="H3021" s="21"/>
      <c r="I3021" s="63"/>
      <c r="J3021" s="135"/>
      <c r="K3021" s="21"/>
      <c r="L3021" s="21"/>
      <c r="M3021" s="21"/>
      <c r="N3021" s="22">
        <f t="shared" si="2"/>
        <v>46206</v>
      </c>
      <c r="O3021" s="23">
        <f>'RESOLUCIONES EPG'!$N3021-'RESOLUCIONES EPG'!$D3021</f>
        <v>2984</v>
      </c>
    </row>
    <row r="3022" ht="16.5" customHeight="1">
      <c r="A3022" s="58"/>
      <c r="B3022" s="21" t="s">
        <v>2535</v>
      </c>
      <c r="C3022" s="24">
        <v>421.0</v>
      </c>
      <c r="D3022" s="22">
        <v>43222.0</v>
      </c>
      <c r="E3022" s="21" t="s">
        <v>2835</v>
      </c>
      <c r="F3022" s="22"/>
      <c r="G3022" s="21" t="s">
        <v>2751</v>
      </c>
      <c r="H3022" s="21"/>
      <c r="I3022" s="63"/>
      <c r="J3022" s="135"/>
      <c r="K3022" s="21"/>
      <c r="L3022" s="21"/>
      <c r="M3022" s="21"/>
      <c r="N3022" s="22">
        <f t="shared" si="2"/>
        <v>46206</v>
      </c>
      <c r="O3022" s="23">
        <f>'RESOLUCIONES EPG'!$N3022-'RESOLUCIONES EPG'!$D3022</f>
        <v>2984</v>
      </c>
    </row>
    <row r="3023" ht="15.75" customHeight="1">
      <c r="A3023" s="58"/>
      <c r="B3023" s="21" t="s">
        <v>2535</v>
      </c>
      <c r="C3023" s="24">
        <v>423.0</v>
      </c>
      <c r="D3023" s="22">
        <v>43222.0</v>
      </c>
      <c r="E3023" s="21" t="s">
        <v>2719</v>
      </c>
      <c r="F3023" s="22"/>
      <c r="G3023" s="21" t="s">
        <v>2751</v>
      </c>
      <c r="H3023" s="21"/>
      <c r="I3023" s="63"/>
      <c r="J3023" s="135"/>
      <c r="K3023" s="21"/>
      <c r="L3023" s="21"/>
      <c r="M3023" s="21"/>
      <c r="N3023" s="22">
        <f t="shared" si="2"/>
        <v>46206</v>
      </c>
      <c r="O3023" s="23">
        <f>'RESOLUCIONES EPG'!$N3023-'RESOLUCIONES EPG'!$D3023</f>
        <v>2984</v>
      </c>
    </row>
    <row r="3024" ht="15.75" customHeight="1">
      <c r="A3024" s="58"/>
      <c r="B3024" s="21" t="s">
        <v>2535</v>
      </c>
      <c r="C3024" s="24">
        <v>408.0</v>
      </c>
      <c r="D3024" s="22">
        <v>43222.0</v>
      </c>
      <c r="E3024" s="21" t="s">
        <v>2757</v>
      </c>
      <c r="F3024" s="22"/>
      <c r="G3024" s="21" t="s">
        <v>2751</v>
      </c>
      <c r="H3024" s="21"/>
      <c r="I3024" s="63"/>
      <c r="J3024" s="135"/>
      <c r="K3024" s="21"/>
      <c r="L3024" s="21"/>
      <c r="M3024" s="21"/>
      <c r="N3024" s="22">
        <f t="shared" si="2"/>
        <v>46206</v>
      </c>
      <c r="O3024" s="23">
        <f>'RESOLUCIONES EPG'!$N3024-'RESOLUCIONES EPG'!$D3024</f>
        <v>2984</v>
      </c>
    </row>
    <row r="3025" ht="16.5" customHeight="1">
      <c r="A3025" s="58"/>
      <c r="B3025" s="21" t="s">
        <v>2535</v>
      </c>
      <c r="C3025" s="24">
        <v>420.0</v>
      </c>
      <c r="D3025" s="22">
        <v>43222.0</v>
      </c>
      <c r="E3025" s="21" t="s">
        <v>2898</v>
      </c>
      <c r="F3025" s="22"/>
      <c r="G3025" s="21" t="s">
        <v>2751</v>
      </c>
      <c r="H3025" s="21"/>
      <c r="I3025" s="63"/>
      <c r="J3025" s="135"/>
      <c r="K3025" s="21"/>
      <c r="L3025" s="21"/>
      <c r="M3025" s="21"/>
      <c r="N3025" s="22">
        <f t="shared" si="2"/>
        <v>46206</v>
      </c>
      <c r="O3025" s="23">
        <f>'RESOLUCIONES EPG'!$N3025-'RESOLUCIONES EPG'!$D3025</f>
        <v>2984</v>
      </c>
    </row>
    <row r="3026" ht="16.5" customHeight="1">
      <c r="A3026" s="103"/>
      <c r="B3026" s="21" t="s">
        <v>2535</v>
      </c>
      <c r="C3026" s="24">
        <v>411.0</v>
      </c>
      <c r="D3026" s="22">
        <v>43222.0</v>
      </c>
      <c r="E3026" s="21" t="s">
        <v>1479</v>
      </c>
      <c r="F3026" s="22"/>
      <c r="G3026" s="21" t="s">
        <v>1593</v>
      </c>
      <c r="H3026" s="150">
        <v>43245.0</v>
      </c>
      <c r="I3026" s="63"/>
      <c r="J3026" s="135"/>
      <c r="K3026" s="21"/>
      <c r="L3026" s="21"/>
      <c r="M3026" s="21"/>
      <c r="N3026" s="22">
        <f t="shared" si="2"/>
        <v>46206</v>
      </c>
      <c r="O3026" s="23">
        <f>'RESOLUCIONES EPG'!$N3026-'RESOLUCIONES EPG'!$D3026</f>
        <v>2984</v>
      </c>
    </row>
    <row r="3027" ht="15.75" customHeight="1">
      <c r="A3027" s="58"/>
      <c r="B3027" s="21" t="s">
        <v>2535</v>
      </c>
      <c r="C3027" s="24">
        <v>427.0</v>
      </c>
      <c r="D3027" s="22">
        <v>43222.0</v>
      </c>
      <c r="E3027" s="21" t="s">
        <v>2726</v>
      </c>
      <c r="F3027" s="22"/>
      <c r="G3027" s="21" t="s">
        <v>2751</v>
      </c>
      <c r="H3027" s="21"/>
      <c r="I3027" s="63"/>
      <c r="J3027" s="135"/>
      <c r="K3027" s="21"/>
      <c r="L3027" s="21"/>
      <c r="M3027" s="21"/>
      <c r="N3027" s="22">
        <f t="shared" si="2"/>
        <v>46206</v>
      </c>
      <c r="O3027" s="23">
        <f>'RESOLUCIONES EPG'!$N3027-'RESOLUCIONES EPG'!$D3027</f>
        <v>2984</v>
      </c>
    </row>
    <row r="3028" ht="15.75" customHeight="1">
      <c r="A3028" s="58"/>
      <c r="B3028" s="21" t="s">
        <v>2535</v>
      </c>
      <c r="C3028" s="24">
        <v>414.0</v>
      </c>
      <c r="D3028" s="22">
        <v>43222.0</v>
      </c>
      <c r="E3028" s="21" t="s">
        <v>2963</v>
      </c>
      <c r="F3028" s="22"/>
      <c r="G3028" s="21" t="s">
        <v>994</v>
      </c>
      <c r="H3028" s="21" t="s">
        <v>2960</v>
      </c>
      <c r="I3028" s="63"/>
      <c r="J3028" s="135"/>
      <c r="K3028" s="21"/>
      <c r="L3028" s="21"/>
      <c r="M3028" s="21"/>
      <c r="N3028" s="22">
        <f t="shared" si="2"/>
        <v>46206</v>
      </c>
      <c r="O3028" s="23">
        <f>'RESOLUCIONES EPG'!$N3028-'RESOLUCIONES EPG'!$D3028</f>
        <v>2984</v>
      </c>
    </row>
    <row r="3029" ht="15.75" customHeight="1">
      <c r="A3029" s="101"/>
      <c r="B3029" s="21" t="s">
        <v>2535</v>
      </c>
      <c r="C3029" s="24">
        <v>418.0</v>
      </c>
      <c r="D3029" s="22">
        <v>43222.0</v>
      </c>
      <c r="E3029" s="21" t="s">
        <v>2678</v>
      </c>
      <c r="F3029" s="22"/>
      <c r="G3029" s="21" t="s">
        <v>2751</v>
      </c>
      <c r="H3029" s="21"/>
      <c r="I3029" s="63"/>
      <c r="J3029" s="135"/>
      <c r="K3029" s="21"/>
      <c r="L3029" s="21"/>
      <c r="M3029" s="21"/>
      <c r="N3029" s="22">
        <f t="shared" si="2"/>
        <v>46206</v>
      </c>
      <c r="O3029" s="23">
        <f>'RESOLUCIONES EPG'!$N3029-'RESOLUCIONES EPG'!$D3029</f>
        <v>2984</v>
      </c>
    </row>
    <row r="3030" ht="15.75" customHeight="1">
      <c r="A3030" s="100"/>
      <c r="B3030" s="21" t="s">
        <v>2535</v>
      </c>
      <c r="C3030" s="24">
        <v>404.0</v>
      </c>
      <c r="D3030" s="22">
        <v>43222.0</v>
      </c>
      <c r="E3030" s="21" t="s">
        <v>2899</v>
      </c>
      <c r="F3030" s="130" t="s">
        <v>2900</v>
      </c>
      <c r="G3030" s="21" t="s">
        <v>2751</v>
      </c>
      <c r="H3030" s="21"/>
      <c r="I3030" s="63"/>
      <c r="J3030" s="135"/>
      <c r="K3030" s="21"/>
      <c r="L3030" s="21"/>
      <c r="M3030" s="21"/>
      <c r="N3030" s="22">
        <f t="shared" si="2"/>
        <v>46206</v>
      </c>
      <c r="O3030" s="23">
        <f>'RESOLUCIONES EPG'!$N3030-'RESOLUCIONES EPG'!$D3030</f>
        <v>2984</v>
      </c>
    </row>
    <row r="3031" ht="16.5" customHeight="1">
      <c r="A3031" s="58"/>
      <c r="B3031" s="21" t="s">
        <v>2535</v>
      </c>
      <c r="C3031" s="24">
        <v>419.0</v>
      </c>
      <c r="D3031" s="22">
        <v>43222.0</v>
      </c>
      <c r="E3031" s="21" t="s">
        <v>2737</v>
      </c>
      <c r="F3031" s="22"/>
      <c r="G3031" s="21" t="s">
        <v>2751</v>
      </c>
      <c r="H3031" s="21"/>
      <c r="I3031" s="63"/>
      <c r="J3031" s="135"/>
      <c r="K3031" s="21"/>
      <c r="L3031" s="21"/>
      <c r="M3031" s="21"/>
      <c r="N3031" s="22">
        <f t="shared" si="2"/>
        <v>46206</v>
      </c>
      <c r="O3031" s="23">
        <f>'RESOLUCIONES EPG'!$N3031-'RESOLUCIONES EPG'!$D3031</f>
        <v>2984</v>
      </c>
    </row>
    <row r="3032" ht="15.75" customHeight="1">
      <c r="A3032" s="103"/>
      <c r="B3032" s="21" t="s">
        <v>2535</v>
      </c>
      <c r="C3032" s="24">
        <v>425.0</v>
      </c>
      <c r="D3032" s="22">
        <v>43222.0</v>
      </c>
      <c r="E3032" s="21" t="s">
        <v>2818</v>
      </c>
      <c r="F3032" s="22"/>
      <c r="G3032" s="21" t="s">
        <v>2751</v>
      </c>
      <c r="H3032" s="21"/>
      <c r="I3032" s="63"/>
      <c r="J3032" s="135"/>
      <c r="K3032" s="21"/>
      <c r="L3032" s="21"/>
      <c r="M3032" s="21"/>
      <c r="N3032" s="22">
        <f t="shared" si="2"/>
        <v>46206</v>
      </c>
      <c r="O3032" s="23">
        <f>'RESOLUCIONES EPG'!$N3032-'RESOLUCIONES EPG'!$D3032</f>
        <v>2984</v>
      </c>
    </row>
    <row r="3033" ht="15.75" customHeight="1">
      <c r="A3033" s="101"/>
      <c r="B3033" s="21" t="s">
        <v>2535</v>
      </c>
      <c r="C3033" s="24">
        <v>417.0</v>
      </c>
      <c r="D3033" s="22">
        <v>43222.0</v>
      </c>
      <c r="E3033" s="21" t="s">
        <v>2856</v>
      </c>
      <c r="F3033" s="22"/>
      <c r="G3033" s="21" t="s">
        <v>2751</v>
      </c>
      <c r="H3033" s="21"/>
      <c r="I3033" s="63"/>
      <c r="J3033" s="135"/>
      <c r="K3033" s="21"/>
      <c r="L3033" s="21"/>
      <c r="M3033" s="21"/>
      <c r="N3033" s="22">
        <f t="shared" si="2"/>
        <v>46206</v>
      </c>
      <c r="O3033" s="23">
        <f>'RESOLUCIONES EPG'!$N3033-'RESOLUCIONES EPG'!$D3033</f>
        <v>2984</v>
      </c>
    </row>
    <row r="3034" ht="15.75" customHeight="1">
      <c r="A3034" s="103"/>
      <c r="B3034" s="21" t="s">
        <v>2535</v>
      </c>
      <c r="C3034" s="24">
        <v>424.0</v>
      </c>
      <c r="D3034" s="22">
        <v>43222.0</v>
      </c>
      <c r="E3034" s="21" t="s">
        <v>2893</v>
      </c>
      <c r="F3034" s="22" t="s">
        <v>2894</v>
      </c>
      <c r="G3034" s="21" t="s">
        <v>2751</v>
      </c>
      <c r="H3034" s="21"/>
      <c r="I3034" s="63"/>
      <c r="J3034" s="135"/>
      <c r="K3034" s="21"/>
      <c r="L3034" s="21"/>
      <c r="M3034" s="21"/>
      <c r="N3034" s="22">
        <f t="shared" si="2"/>
        <v>46206</v>
      </c>
      <c r="O3034" s="23">
        <f>'RESOLUCIONES EPG'!$N3034-'RESOLUCIONES EPG'!$D3034</f>
        <v>2984</v>
      </c>
    </row>
    <row r="3035" ht="15.75" customHeight="1">
      <c r="A3035" s="103"/>
      <c r="B3035" s="21" t="s">
        <v>2535</v>
      </c>
      <c r="C3035" s="24">
        <v>406.0</v>
      </c>
      <c r="D3035" s="22">
        <v>43222.0</v>
      </c>
      <c r="E3035" s="21" t="s">
        <v>43</v>
      </c>
      <c r="F3035" s="22"/>
      <c r="G3035" s="21" t="s">
        <v>2751</v>
      </c>
      <c r="H3035" s="21"/>
      <c r="I3035" s="63"/>
      <c r="J3035" s="135"/>
      <c r="K3035" s="21"/>
      <c r="L3035" s="21"/>
      <c r="M3035" s="21"/>
      <c r="N3035" s="22">
        <f t="shared" si="2"/>
        <v>46206</v>
      </c>
      <c r="O3035" s="23">
        <f>'RESOLUCIONES EPG'!$N3035-'RESOLUCIONES EPG'!$D3035</f>
        <v>2984</v>
      </c>
    </row>
    <row r="3036" ht="15.75" customHeight="1">
      <c r="A3036" s="103"/>
      <c r="B3036" s="21" t="s">
        <v>2535</v>
      </c>
      <c r="C3036" s="24">
        <v>416.0</v>
      </c>
      <c r="D3036" s="22">
        <v>43222.0</v>
      </c>
      <c r="E3036" s="21" t="s">
        <v>383</v>
      </c>
      <c r="F3036" s="22"/>
      <c r="G3036" s="21" t="s">
        <v>2751</v>
      </c>
      <c r="H3036" s="21"/>
      <c r="I3036" s="63"/>
      <c r="J3036" s="135"/>
      <c r="K3036" s="21"/>
      <c r="L3036" s="21"/>
      <c r="M3036" s="21"/>
      <c r="N3036" s="22">
        <f t="shared" si="2"/>
        <v>46206</v>
      </c>
      <c r="O3036" s="23">
        <f>'RESOLUCIONES EPG'!$N3036-'RESOLUCIONES EPG'!$D3036</f>
        <v>2984</v>
      </c>
    </row>
    <row r="3037" ht="16.5" customHeight="1">
      <c r="A3037" s="58"/>
      <c r="B3037" s="21" t="s">
        <v>2535</v>
      </c>
      <c r="C3037" s="24">
        <v>405.0</v>
      </c>
      <c r="D3037" s="22">
        <v>43222.0</v>
      </c>
      <c r="E3037" s="21" t="s">
        <v>2878</v>
      </c>
      <c r="F3037" s="22"/>
      <c r="G3037" s="21" t="s">
        <v>2751</v>
      </c>
      <c r="H3037" s="21"/>
      <c r="I3037" s="63"/>
      <c r="J3037" s="135"/>
      <c r="K3037" s="21"/>
      <c r="L3037" s="21"/>
      <c r="M3037" s="21"/>
      <c r="N3037" s="22">
        <f t="shared" si="2"/>
        <v>46206</v>
      </c>
      <c r="O3037" s="23">
        <f>'RESOLUCIONES EPG'!$N3037-'RESOLUCIONES EPG'!$D3037</f>
        <v>2984</v>
      </c>
    </row>
    <row r="3038" ht="16.5" customHeight="1">
      <c r="A3038" s="58"/>
      <c r="B3038" s="21" t="s">
        <v>2535</v>
      </c>
      <c r="C3038" s="24">
        <v>429.0</v>
      </c>
      <c r="D3038" s="22">
        <v>43222.0</v>
      </c>
      <c r="E3038" s="21" t="s">
        <v>2964</v>
      </c>
      <c r="F3038" s="22"/>
      <c r="G3038" s="21" t="s">
        <v>108</v>
      </c>
      <c r="H3038" s="21"/>
      <c r="I3038" s="63"/>
      <c r="J3038" s="135"/>
      <c r="K3038" s="21"/>
      <c r="L3038" s="21"/>
      <c r="M3038" s="21"/>
      <c r="N3038" s="22">
        <f t="shared" si="2"/>
        <v>46206</v>
      </c>
      <c r="O3038" s="23">
        <f>'RESOLUCIONES EPG'!$N3038-'RESOLUCIONES EPG'!$D3038</f>
        <v>2984</v>
      </c>
    </row>
    <row r="3039" ht="16.5" customHeight="1">
      <c r="A3039" s="58"/>
      <c r="B3039" s="21" t="s">
        <v>2535</v>
      </c>
      <c r="C3039" s="24">
        <v>428.0</v>
      </c>
      <c r="D3039" s="22">
        <v>43222.0</v>
      </c>
      <c r="E3039" s="21" t="s">
        <v>2822</v>
      </c>
      <c r="F3039" s="22"/>
      <c r="G3039" s="21" t="s">
        <v>2751</v>
      </c>
      <c r="H3039" s="21"/>
      <c r="I3039" s="63"/>
      <c r="J3039" s="135"/>
      <c r="K3039" s="21"/>
      <c r="L3039" s="21"/>
      <c r="M3039" s="21"/>
      <c r="N3039" s="22">
        <f t="shared" si="2"/>
        <v>46206</v>
      </c>
      <c r="O3039" s="23">
        <f>'RESOLUCIONES EPG'!$N3039-'RESOLUCIONES EPG'!$D3039</f>
        <v>2984</v>
      </c>
    </row>
    <row r="3040" ht="16.5" customHeight="1">
      <c r="A3040" s="58"/>
      <c r="B3040" s="21" t="s">
        <v>2535</v>
      </c>
      <c r="C3040" s="24">
        <v>430.0</v>
      </c>
      <c r="D3040" s="22">
        <v>43222.0</v>
      </c>
      <c r="E3040" s="21" t="s">
        <v>2665</v>
      </c>
      <c r="F3040" s="22"/>
      <c r="G3040" s="21" t="s">
        <v>108</v>
      </c>
      <c r="H3040" s="21"/>
      <c r="I3040" s="63"/>
      <c r="J3040" s="135"/>
      <c r="K3040" s="21"/>
      <c r="L3040" s="21"/>
      <c r="M3040" s="21"/>
      <c r="N3040" s="22">
        <f t="shared" si="2"/>
        <v>46206</v>
      </c>
      <c r="O3040" s="23">
        <f>'RESOLUCIONES EPG'!$N3040-'RESOLUCIONES EPG'!$D3040</f>
        <v>2984</v>
      </c>
    </row>
    <row r="3041" ht="16.5" customHeight="1">
      <c r="A3041" s="103"/>
      <c r="B3041" s="21" t="s">
        <v>2535</v>
      </c>
      <c r="C3041" s="24">
        <v>407.0</v>
      </c>
      <c r="D3041" s="22">
        <v>43222.0</v>
      </c>
      <c r="E3041" s="21" t="s">
        <v>2791</v>
      </c>
      <c r="F3041" s="22"/>
      <c r="G3041" s="21" t="s">
        <v>2751</v>
      </c>
      <c r="H3041" s="21"/>
      <c r="I3041" s="63"/>
      <c r="J3041" s="135"/>
      <c r="K3041" s="21"/>
      <c r="L3041" s="21"/>
      <c r="M3041" s="21"/>
      <c r="N3041" s="22">
        <f t="shared" si="2"/>
        <v>46206</v>
      </c>
      <c r="O3041" s="23">
        <f>'RESOLUCIONES EPG'!$N3041-'RESOLUCIONES EPG'!$D3041</f>
        <v>2984</v>
      </c>
    </row>
    <row r="3042" ht="16.5" customHeight="1">
      <c r="A3042" s="58"/>
      <c r="B3042" s="21" t="s">
        <v>2535</v>
      </c>
      <c r="C3042" s="24">
        <v>422.0</v>
      </c>
      <c r="D3042" s="22">
        <v>43222.0</v>
      </c>
      <c r="E3042" s="21" t="s">
        <v>2859</v>
      </c>
      <c r="F3042" s="22"/>
      <c r="G3042" s="21" t="s">
        <v>2751</v>
      </c>
      <c r="H3042" s="21"/>
      <c r="I3042" s="63"/>
      <c r="J3042" s="135"/>
      <c r="K3042" s="21"/>
      <c r="L3042" s="21"/>
      <c r="M3042" s="21"/>
      <c r="N3042" s="22">
        <f t="shared" si="2"/>
        <v>46206</v>
      </c>
      <c r="O3042" s="23">
        <f>'RESOLUCIONES EPG'!$N3042-'RESOLUCIONES EPG'!$D3042</f>
        <v>2984</v>
      </c>
    </row>
    <row r="3043" ht="15.75" customHeight="1">
      <c r="A3043" s="58"/>
      <c r="B3043" s="21" t="s">
        <v>2535</v>
      </c>
      <c r="C3043" s="24">
        <v>432.0</v>
      </c>
      <c r="D3043" s="22">
        <v>43224.0</v>
      </c>
      <c r="E3043" s="21" t="s">
        <v>2837</v>
      </c>
      <c r="F3043" s="22"/>
      <c r="G3043" s="21" t="s">
        <v>2957</v>
      </c>
      <c r="H3043" s="21"/>
      <c r="I3043" s="63"/>
      <c r="J3043" s="135"/>
      <c r="K3043" s="21"/>
      <c r="L3043" s="21"/>
      <c r="M3043" s="21"/>
      <c r="N3043" s="22">
        <f t="shared" si="2"/>
        <v>46206</v>
      </c>
      <c r="O3043" s="23">
        <f>'RESOLUCIONES EPG'!$N3043-'RESOLUCIONES EPG'!$D3043</f>
        <v>2982</v>
      </c>
    </row>
    <row r="3044" ht="16.5" customHeight="1">
      <c r="A3044" s="58"/>
      <c r="B3044" s="21" t="s">
        <v>2535</v>
      </c>
      <c r="C3044" s="24">
        <v>584.0</v>
      </c>
      <c r="D3044" s="22">
        <v>43227.0</v>
      </c>
      <c r="E3044" s="21" t="s">
        <v>2797</v>
      </c>
      <c r="F3044" s="22"/>
      <c r="G3044" s="21" t="s">
        <v>2751</v>
      </c>
      <c r="H3044" s="21"/>
      <c r="I3044" s="63"/>
      <c r="J3044" s="135" t="s">
        <v>2965</v>
      </c>
      <c r="K3044" s="21"/>
      <c r="L3044" s="21"/>
      <c r="M3044" s="21"/>
      <c r="N3044" s="22">
        <f t="shared" si="2"/>
        <v>46206</v>
      </c>
      <c r="O3044" s="23">
        <f>'RESOLUCIONES EPG'!$N3044-'RESOLUCIONES EPG'!$D3044</f>
        <v>2979</v>
      </c>
    </row>
    <row r="3045" ht="15.75" customHeight="1">
      <c r="A3045" s="58"/>
      <c r="B3045" s="21"/>
      <c r="C3045" s="24">
        <v>438.0</v>
      </c>
      <c r="D3045" s="22">
        <v>43227.0</v>
      </c>
      <c r="E3045" s="21" t="s">
        <v>2435</v>
      </c>
      <c r="F3045" s="130" t="s">
        <v>2436</v>
      </c>
      <c r="G3045" s="21" t="s">
        <v>2923</v>
      </c>
      <c r="H3045" s="21"/>
      <c r="I3045" s="63"/>
      <c r="J3045" s="135"/>
      <c r="K3045" s="21"/>
      <c r="L3045" s="21"/>
      <c r="M3045" s="21"/>
      <c r="N3045" s="22">
        <f t="shared" si="2"/>
        <v>46206</v>
      </c>
      <c r="O3045" s="23">
        <f>'RESOLUCIONES EPG'!$N3045-'RESOLUCIONES EPG'!$D3045</f>
        <v>2979</v>
      </c>
    </row>
    <row r="3046" ht="16.5" customHeight="1">
      <c r="A3046" s="58"/>
      <c r="B3046" s="21"/>
      <c r="C3046" s="24">
        <v>439.0</v>
      </c>
      <c r="D3046" s="22">
        <v>43227.0</v>
      </c>
      <c r="E3046" s="21" t="s">
        <v>2438</v>
      </c>
      <c r="F3046" s="22" t="s">
        <v>2439</v>
      </c>
      <c r="G3046" s="21" t="s">
        <v>2923</v>
      </c>
      <c r="H3046" s="21"/>
      <c r="I3046" s="63"/>
      <c r="J3046" s="135"/>
      <c r="K3046" s="21"/>
      <c r="L3046" s="21"/>
      <c r="M3046" s="21"/>
      <c r="N3046" s="22">
        <f t="shared" si="2"/>
        <v>46206</v>
      </c>
      <c r="O3046" s="23">
        <f>'RESOLUCIONES EPG'!$N3046-'RESOLUCIONES EPG'!$D3046</f>
        <v>2979</v>
      </c>
    </row>
    <row r="3047" ht="16.5" customHeight="1">
      <c r="A3047" s="103"/>
      <c r="B3047" s="21"/>
      <c r="C3047" s="24">
        <v>435.0</v>
      </c>
      <c r="D3047" s="22">
        <v>43227.0</v>
      </c>
      <c r="E3047" s="21" t="s">
        <v>2966</v>
      </c>
      <c r="F3047" s="22"/>
      <c r="G3047" s="21" t="s">
        <v>18</v>
      </c>
      <c r="H3047" s="21" t="s">
        <v>2967</v>
      </c>
      <c r="I3047" s="63"/>
      <c r="J3047" s="135"/>
      <c r="K3047" s="21"/>
      <c r="L3047" s="21"/>
      <c r="M3047" s="21"/>
      <c r="N3047" s="22">
        <f t="shared" si="2"/>
        <v>46206</v>
      </c>
      <c r="O3047" s="23">
        <f>'RESOLUCIONES EPG'!$N3047-'RESOLUCIONES EPG'!$D3047</f>
        <v>2979</v>
      </c>
    </row>
    <row r="3048" ht="15.75" customHeight="1">
      <c r="A3048" s="58"/>
      <c r="B3048" s="21"/>
      <c r="C3048" s="24">
        <v>583.0</v>
      </c>
      <c r="D3048" s="22">
        <v>43227.0</v>
      </c>
      <c r="E3048" s="21" t="s">
        <v>2445</v>
      </c>
      <c r="F3048" s="22" t="s">
        <v>2446</v>
      </c>
      <c r="G3048" s="21" t="s">
        <v>2968</v>
      </c>
      <c r="H3048" s="21"/>
      <c r="I3048" s="63"/>
      <c r="J3048" s="135" t="s">
        <v>2965</v>
      </c>
      <c r="K3048" s="21"/>
      <c r="L3048" s="21"/>
      <c r="M3048" s="21"/>
      <c r="N3048" s="22">
        <f t="shared" si="2"/>
        <v>46206</v>
      </c>
      <c r="O3048" s="23">
        <f>'RESOLUCIONES EPG'!$N3048-'RESOLUCIONES EPG'!$D3048</f>
        <v>2979</v>
      </c>
    </row>
    <row r="3049" ht="15.75" customHeight="1">
      <c r="A3049" s="58"/>
      <c r="B3049" s="21"/>
      <c r="C3049" s="24">
        <v>587.0</v>
      </c>
      <c r="D3049" s="22">
        <v>43227.0</v>
      </c>
      <c r="E3049" s="21" t="s">
        <v>2969</v>
      </c>
      <c r="F3049" s="22"/>
      <c r="G3049" s="21" t="s">
        <v>2923</v>
      </c>
      <c r="H3049" s="21"/>
      <c r="I3049" s="63"/>
      <c r="J3049" s="135" t="s">
        <v>2965</v>
      </c>
      <c r="K3049" s="21"/>
      <c r="L3049" s="21"/>
      <c r="M3049" s="21"/>
      <c r="N3049" s="22">
        <f t="shared" si="2"/>
        <v>46206</v>
      </c>
      <c r="O3049" s="23">
        <f>'RESOLUCIONES EPG'!$N3049-'RESOLUCIONES EPG'!$D3049</f>
        <v>2979</v>
      </c>
    </row>
    <row r="3050" ht="16.5" customHeight="1">
      <c r="A3050" s="58"/>
      <c r="B3050" s="21"/>
      <c r="C3050" s="24">
        <v>440.0</v>
      </c>
      <c r="D3050" s="22">
        <v>43227.0</v>
      </c>
      <c r="E3050" s="21" t="s">
        <v>2956</v>
      </c>
      <c r="F3050" s="22"/>
      <c r="G3050" s="21" t="s">
        <v>18</v>
      </c>
      <c r="H3050" s="21" t="s">
        <v>2868</v>
      </c>
      <c r="I3050" s="63"/>
      <c r="J3050" s="135"/>
      <c r="K3050" s="21"/>
      <c r="L3050" s="21"/>
      <c r="M3050" s="21"/>
      <c r="N3050" s="22">
        <f t="shared" si="2"/>
        <v>46206</v>
      </c>
      <c r="O3050" s="23">
        <f>'RESOLUCIONES EPG'!$N3050-'RESOLUCIONES EPG'!$D3050</f>
        <v>2979</v>
      </c>
    </row>
    <row r="3051" ht="16.5" customHeight="1">
      <c r="A3051" s="58"/>
      <c r="B3051" s="21"/>
      <c r="C3051" s="24">
        <v>442.0</v>
      </c>
      <c r="D3051" s="22">
        <v>43227.0</v>
      </c>
      <c r="E3051" s="21" t="s">
        <v>2970</v>
      </c>
      <c r="F3051" s="22"/>
      <c r="G3051" s="21" t="s">
        <v>184</v>
      </c>
      <c r="H3051" s="21" t="s">
        <v>2971</v>
      </c>
      <c r="I3051" s="63"/>
      <c r="J3051" s="135"/>
      <c r="K3051" s="21"/>
      <c r="L3051" s="21"/>
      <c r="M3051" s="21"/>
      <c r="N3051" s="22">
        <f t="shared" si="2"/>
        <v>46206</v>
      </c>
      <c r="O3051" s="23">
        <f>'RESOLUCIONES EPG'!$N3051-'RESOLUCIONES EPG'!$D3051</f>
        <v>2979</v>
      </c>
    </row>
    <row r="3052" ht="16.5" customHeight="1">
      <c r="A3052" s="58"/>
      <c r="B3052" s="21"/>
      <c r="C3052" s="24">
        <v>586.0</v>
      </c>
      <c r="D3052" s="22">
        <v>43227.0</v>
      </c>
      <c r="E3052" s="21" t="s">
        <v>2807</v>
      </c>
      <c r="F3052" s="22"/>
      <c r="G3052" s="21" t="s">
        <v>2923</v>
      </c>
      <c r="H3052" s="21"/>
      <c r="I3052" s="63"/>
      <c r="J3052" s="135" t="s">
        <v>2965</v>
      </c>
      <c r="K3052" s="21"/>
      <c r="L3052" s="21"/>
      <c r="M3052" s="21"/>
      <c r="N3052" s="22">
        <f t="shared" si="2"/>
        <v>46206</v>
      </c>
      <c r="O3052" s="23">
        <f>'RESOLUCIONES EPG'!$N3052-'RESOLUCIONES EPG'!$D3052</f>
        <v>2979</v>
      </c>
    </row>
    <row r="3053" ht="15.75" customHeight="1">
      <c r="A3053" s="58"/>
      <c r="B3053" s="21"/>
      <c r="C3053" s="24">
        <v>436.0</v>
      </c>
      <c r="D3053" s="22">
        <v>43227.0</v>
      </c>
      <c r="E3053" s="21" t="s">
        <v>2972</v>
      </c>
      <c r="F3053" s="22"/>
      <c r="G3053" s="21" t="s">
        <v>18</v>
      </c>
      <c r="H3053" s="21" t="s">
        <v>2973</v>
      </c>
      <c r="I3053" s="63"/>
      <c r="J3053" s="135"/>
      <c r="K3053" s="21"/>
      <c r="L3053" s="21"/>
      <c r="M3053" s="21"/>
      <c r="N3053" s="22">
        <f t="shared" si="2"/>
        <v>46206</v>
      </c>
      <c r="O3053" s="23">
        <f>'RESOLUCIONES EPG'!$N3053-'RESOLUCIONES EPG'!$D3053</f>
        <v>2979</v>
      </c>
    </row>
    <row r="3054" ht="16.5" customHeight="1">
      <c r="A3054" s="103"/>
      <c r="B3054" s="21" t="s">
        <v>2535</v>
      </c>
      <c r="C3054" s="24">
        <v>585.0</v>
      </c>
      <c r="D3054" s="22">
        <v>43227.0</v>
      </c>
      <c r="E3054" s="21" t="s">
        <v>2839</v>
      </c>
      <c r="F3054" s="22"/>
      <c r="G3054" s="21" t="s">
        <v>2751</v>
      </c>
      <c r="H3054" s="21"/>
      <c r="I3054" s="63"/>
      <c r="J3054" s="135" t="s">
        <v>2965</v>
      </c>
      <c r="K3054" s="21"/>
      <c r="L3054" s="21"/>
      <c r="M3054" s="21"/>
      <c r="N3054" s="22">
        <f t="shared" si="2"/>
        <v>46206</v>
      </c>
      <c r="O3054" s="23">
        <f>'RESOLUCIONES EPG'!$N3054-'RESOLUCIONES EPG'!$D3054</f>
        <v>2979</v>
      </c>
    </row>
    <row r="3055" ht="16.5" customHeight="1">
      <c r="A3055" s="58"/>
      <c r="B3055" s="21" t="s">
        <v>2535</v>
      </c>
      <c r="C3055" s="24">
        <v>444.0</v>
      </c>
      <c r="D3055" s="22">
        <v>43227.0</v>
      </c>
      <c r="E3055" s="21" t="s">
        <v>1407</v>
      </c>
      <c r="F3055" s="22"/>
      <c r="G3055" s="21" t="s">
        <v>1313</v>
      </c>
      <c r="H3055" s="21" t="s">
        <v>2637</v>
      </c>
      <c r="I3055" s="63"/>
      <c r="J3055" s="135"/>
      <c r="K3055" s="21"/>
      <c r="L3055" s="21"/>
      <c r="M3055" s="21"/>
      <c r="N3055" s="22">
        <f t="shared" si="2"/>
        <v>46206</v>
      </c>
      <c r="O3055" s="23">
        <f>'RESOLUCIONES EPG'!$N3055-'RESOLUCIONES EPG'!$D3055</f>
        <v>2979</v>
      </c>
    </row>
    <row r="3056" ht="15.75" customHeight="1">
      <c r="A3056" s="58"/>
      <c r="B3056" s="21" t="s">
        <v>2535</v>
      </c>
      <c r="C3056" s="24">
        <v>582.0</v>
      </c>
      <c r="D3056" s="22">
        <v>43227.0</v>
      </c>
      <c r="E3056" s="21" t="s">
        <v>2842</v>
      </c>
      <c r="F3056" s="22"/>
      <c r="G3056" s="21" t="s">
        <v>108</v>
      </c>
      <c r="H3056" s="21"/>
      <c r="I3056" s="63"/>
      <c r="J3056" s="135" t="s">
        <v>2965</v>
      </c>
      <c r="K3056" s="21"/>
      <c r="L3056" s="21"/>
      <c r="M3056" s="21"/>
      <c r="N3056" s="22">
        <f t="shared" si="2"/>
        <v>46206</v>
      </c>
      <c r="O3056" s="23">
        <f>'RESOLUCIONES EPG'!$N3056-'RESOLUCIONES EPG'!$D3056</f>
        <v>2979</v>
      </c>
    </row>
    <row r="3057" ht="15.75" customHeight="1">
      <c r="A3057" s="58"/>
      <c r="B3057" s="21"/>
      <c r="C3057" s="24">
        <v>441.0</v>
      </c>
      <c r="D3057" s="22">
        <v>43227.0</v>
      </c>
      <c r="E3057" s="21" t="s">
        <v>2974</v>
      </c>
      <c r="F3057" s="22"/>
      <c r="G3057" s="21" t="s">
        <v>18</v>
      </c>
      <c r="H3057" s="21" t="s">
        <v>2975</v>
      </c>
      <c r="I3057" s="63"/>
      <c r="J3057" s="135"/>
      <c r="K3057" s="21"/>
      <c r="L3057" s="21"/>
      <c r="M3057" s="21"/>
      <c r="N3057" s="22">
        <f t="shared" si="2"/>
        <v>46206</v>
      </c>
      <c r="O3057" s="23">
        <f>'RESOLUCIONES EPG'!$N3057-'RESOLUCIONES EPG'!$D3057</f>
        <v>2979</v>
      </c>
    </row>
    <row r="3058" ht="15.75" customHeight="1">
      <c r="A3058" s="58"/>
      <c r="B3058" s="21"/>
      <c r="C3058" s="24">
        <v>434.0</v>
      </c>
      <c r="D3058" s="22">
        <v>43227.0</v>
      </c>
      <c r="E3058" s="21" t="s">
        <v>2976</v>
      </c>
      <c r="F3058" s="22"/>
      <c r="G3058" s="21" t="s">
        <v>2977</v>
      </c>
      <c r="H3058" s="21"/>
      <c r="I3058" s="63"/>
      <c r="J3058" s="135"/>
      <c r="K3058" s="21"/>
      <c r="L3058" s="21"/>
      <c r="M3058" s="21"/>
      <c r="N3058" s="22">
        <f t="shared" si="2"/>
        <v>46206</v>
      </c>
      <c r="O3058" s="23">
        <f>'RESOLUCIONES EPG'!$N3058-'RESOLUCIONES EPG'!$D3058</f>
        <v>2979</v>
      </c>
    </row>
    <row r="3059" ht="15.75" customHeight="1">
      <c r="A3059" s="58"/>
      <c r="B3059" s="21"/>
      <c r="C3059" s="24">
        <v>443.0</v>
      </c>
      <c r="D3059" s="22">
        <v>43227.0</v>
      </c>
      <c r="E3059" s="21" t="s">
        <v>2978</v>
      </c>
      <c r="F3059" s="22" t="s">
        <v>2979</v>
      </c>
      <c r="G3059" s="21" t="s">
        <v>18</v>
      </c>
      <c r="H3059" s="21"/>
      <c r="I3059" s="63"/>
      <c r="J3059" s="135"/>
      <c r="K3059" s="21"/>
      <c r="L3059" s="21"/>
      <c r="M3059" s="21"/>
      <c r="N3059" s="22">
        <f t="shared" si="2"/>
        <v>46206</v>
      </c>
      <c r="O3059" s="23">
        <f>'RESOLUCIONES EPG'!$N3059-'RESOLUCIONES EPG'!$D3059</f>
        <v>2979</v>
      </c>
    </row>
    <row r="3060" ht="15.75" customHeight="1">
      <c r="A3060" s="58"/>
      <c r="B3060" s="21"/>
      <c r="C3060" s="24">
        <v>437.0</v>
      </c>
      <c r="D3060" s="22">
        <v>43227.0</v>
      </c>
      <c r="E3060" s="21" t="s">
        <v>1414</v>
      </c>
      <c r="F3060" s="22"/>
      <c r="G3060" s="21" t="s">
        <v>18</v>
      </c>
      <c r="H3060" s="21" t="s">
        <v>2980</v>
      </c>
      <c r="I3060" s="63"/>
      <c r="J3060" s="135"/>
      <c r="K3060" s="21"/>
      <c r="L3060" s="21"/>
      <c r="M3060" s="21"/>
      <c r="N3060" s="22">
        <f t="shared" si="2"/>
        <v>46206</v>
      </c>
      <c r="O3060" s="23">
        <f>'RESOLUCIONES EPG'!$N3060-'RESOLUCIONES EPG'!$D3060</f>
        <v>2979</v>
      </c>
    </row>
    <row r="3061" ht="16.5" customHeight="1">
      <c r="A3061" s="58"/>
      <c r="B3061" s="21"/>
      <c r="C3061" s="24">
        <v>445.0</v>
      </c>
      <c r="D3061" s="22">
        <v>43227.0</v>
      </c>
      <c r="E3061" s="21" t="s">
        <v>2430</v>
      </c>
      <c r="F3061" s="22"/>
      <c r="G3061" s="21" t="s">
        <v>18</v>
      </c>
      <c r="H3061" s="21" t="s">
        <v>2924</v>
      </c>
      <c r="I3061" s="63"/>
      <c r="J3061" s="135"/>
      <c r="K3061" s="21"/>
      <c r="L3061" s="21"/>
      <c r="M3061" s="21"/>
      <c r="N3061" s="22">
        <f t="shared" si="2"/>
        <v>46206</v>
      </c>
      <c r="O3061" s="23">
        <f>'RESOLUCIONES EPG'!$N3061-'RESOLUCIONES EPG'!$D3061</f>
        <v>2979</v>
      </c>
    </row>
    <row r="3062" ht="16.5" customHeight="1">
      <c r="A3062" s="58"/>
      <c r="B3062" s="21" t="s">
        <v>2535</v>
      </c>
      <c r="C3062" s="24">
        <v>463.0</v>
      </c>
      <c r="D3062" s="22">
        <v>43228.0</v>
      </c>
      <c r="E3062" s="21" t="s">
        <v>2667</v>
      </c>
      <c r="F3062" s="22"/>
      <c r="G3062" s="21" t="s">
        <v>108</v>
      </c>
      <c r="H3062" s="21"/>
      <c r="I3062" s="63"/>
      <c r="J3062" s="135"/>
      <c r="K3062" s="21"/>
      <c r="L3062" s="21"/>
      <c r="M3062" s="21"/>
      <c r="N3062" s="22">
        <f t="shared" si="2"/>
        <v>46206</v>
      </c>
      <c r="O3062" s="23">
        <f>'RESOLUCIONES EPG'!$N3062-'RESOLUCIONES EPG'!$D3062</f>
        <v>2978</v>
      </c>
    </row>
    <row r="3063" ht="16.5" customHeight="1">
      <c r="A3063" s="58"/>
      <c r="B3063" s="21"/>
      <c r="C3063" s="24">
        <v>454.0</v>
      </c>
      <c r="D3063" s="22">
        <v>43228.0</v>
      </c>
      <c r="E3063" s="21" t="s">
        <v>2515</v>
      </c>
      <c r="F3063" s="22"/>
      <c r="G3063" s="21" t="s">
        <v>2923</v>
      </c>
      <c r="H3063" s="21"/>
      <c r="I3063" s="63"/>
      <c r="J3063" s="135"/>
      <c r="K3063" s="21"/>
      <c r="L3063" s="21"/>
      <c r="M3063" s="21"/>
      <c r="N3063" s="22">
        <f t="shared" si="2"/>
        <v>46206</v>
      </c>
      <c r="O3063" s="23">
        <f>'RESOLUCIONES EPG'!$N3063-'RESOLUCIONES EPG'!$D3063</f>
        <v>2978</v>
      </c>
    </row>
    <row r="3064" ht="16.5" customHeight="1">
      <c r="A3064" s="58"/>
      <c r="B3064" s="21" t="s">
        <v>2535</v>
      </c>
      <c r="C3064" s="24">
        <v>451.0</v>
      </c>
      <c r="D3064" s="22">
        <v>43228.0</v>
      </c>
      <c r="E3064" s="21" t="s">
        <v>2903</v>
      </c>
      <c r="F3064" s="22"/>
      <c r="G3064" s="21" t="s">
        <v>994</v>
      </c>
      <c r="H3064" s="21" t="s">
        <v>2960</v>
      </c>
      <c r="I3064" s="63"/>
      <c r="J3064" s="135"/>
      <c r="K3064" s="21"/>
      <c r="L3064" s="21"/>
      <c r="M3064" s="21"/>
      <c r="N3064" s="22">
        <f t="shared" si="2"/>
        <v>46206</v>
      </c>
      <c r="O3064" s="23">
        <f>'RESOLUCIONES EPG'!$N3064-'RESOLUCIONES EPG'!$D3064</f>
        <v>2978</v>
      </c>
    </row>
    <row r="3065" ht="16.5" customHeight="1">
      <c r="A3065" s="58"/>
      <c r="B3065" s="21"/>
      <c r="C3065" s="24">
        <v>455.0</v>
      </c>
      <c r="D3065" s="22">
        <v>43228.0</v>
      </c>
      <c r="E3065" s="21" t="s">
        <v>2981</v>
      </c>
      <c r="F3065" s="22"/>
      <c r="G3065" s="21" t="s">
        <v>18</v>
      </c>
      <c r="H3065" s="21" t="s">
        <v>2924</v>
      </c>
      <c r="I3065" s="63"/>
      <c r="J3065" s="135"/>
      <c r="K3065" s="21"/>
      <c r="L3065" s="21"/>
      <c r="M3065" s="21"/>
      <c r="N3065" s="22">
        <f t="shared" si="2"/>
        <v>46206</v>
      </c>
      <c r="O3065" s="23">
        <f>'RESOLUCIONES EPG'!$N3065-'RESOLUCIONES EPG'!$D3065</f>
        <v>2978</v>
      </c>
    </row>
    <row r="3066" ht="16.5" customHeight="1">
      <c r="A3066" s="101"/>
      <c r="B3066" s="21" t="s">
        <v>2535</v>
      </c>
      <c r="C3066" s="24">
        <v>467.0</v>
      </c>
      <c r="D3066" s="22">
        <v>43228.0</v>
      </c>
      <c r="E3066" s="21" t="s">
        <v>2831</v>
      </c>
      <c r="F3066" s="22"/>
      <c r="G3066" s="21" t="s">
        <v>2751</v>
      </c>
      <c r="H3066" s="21"/>
      <c r="I3066" s="63"/>
      <c r="J3066" s="135"/>
      <c r="K3066" s="21"/>
      <c r="L3066" s="21"/>
      <c r="M3066" s="21"/>
      <c r="N3066" s="22">
        <f t="shared" si="2"/>
        <v>46206</v>
      </c>
      <c r="O3066" s="23">
        <f>'RESOLUCIONES EPG'!$N3066-'RESOLUCIONES EPG'!$D3066</f>
        <v>2978</v>
      </c>
    </row>
    <row r="3067" ht="16.5" customHeight="1">
      <c r="A3067" s="58"/>
      <c r="B3067" s="21" t="s">
        <v>2535</v>
      </c>
      <c r="C3067" s="24">
        <v>461.0</v>
      </c>
      <c r="D3067" s="22">
        <v>43228.0</v>
      </c>
      <c r="E3067" s="21" t="s">
        <v>2832</v>
      </c>
      <c r="F3067" s="22"/>
      <c r="G3067" s="21" t="s">
        <v>108</v>
      </c>
      <c r="H3067" s="21"/>
      <c r="I3067" s="63"/>
      <c r="J3067" s="135"/>
      <c r="K3067" s="21"/>
      <c r="L3067" s="21"/>
      <c r="M3067" s="21"/>
      <c r="N3067" s="22">
        <f t="shared" si="2"/>
        <v>46206</v>
      </c>
      <c r="O3067" s="23">
        <f>'RESOLUCIONES EPG'!$N3067-'RESOLUCIONES EPG'!$D3067</f>
        <v>2978</v>
      </c>
    </row>
    <row r="3068" ht="16.5" customHeight="1">
      <c r="A3068" s="100"/>
      <c r="B3068" s="21" t="s">
        <v>2535</v>
      </c>
      <c r="C3068" s="24">
        <v>468.0</v>
      </c>
      <c r="D3068" s="22">
        <v>43228.0</v>
      </c>
      <c r="E3068" s="21" t="s">
        <v>2982</v>
      </c>
      <c r="F3068" s="22" t="s">
        <v>2983</v>
      </c>
      <c r="G3068" s="21" t="s">
        <v>2751</v>
      </c>
      <c r="H3068" s="21"/>
      <c r="I3068" s="63"/>
      <c r="J3068" s="135"/>
      <c r="K3068" s="21"/>
      <c r="L3068" s="21"/>
      <c r="M3068" s="21"/>
      <c r="N3068" s="22">
        <f t="shared" si="2"/>
        <v>46206</v>
      </c>
      <c r="O3068" s="23">
        <f>'RESOLUCIONES EPG'!$N3068-'RESOLUCIONES EPG'!$D3068</f>
        <v>2978</v>
      </c>
    </row>
    <row r="3069" ht="16.5" customHeight="1">
      <c r="A3069" s="101"/>
      <c r="B3069" s="21"/>
      <c r="C3069" s="24">
        <v>453.0</v>
      </c>
      <c r="D3069" s="22">
        <v>43228.0</v>
      </c>
      <c r="E3069" s="21" t="s">
        <v>2984</v>
      </c>
      <c r="F3069" s="22"/>
      <c r="G3069" s="21" t="s">
        <v>18</v>
      </c>
      <c r="H3069" s="21" t="s">
        <v>2985</v>
      </c>
      <c r="I3069" s="63"/>
      <c r="J3069" s="135"/>
      <c r="K3069" s="21"/>
      <c r="L3069" s="21"/>
      <c r="M3069" s="21"/>
      <c r="N3069" s="22">
        <f t="shared" si="2"/>
        <v>46206</v>
      </c>
      <c r="O3069" s="23">
        <f>'RESOLUCIONES EPG'!$N3069-'RESOLUCIONES EPG'!$D3069</f>
        <v>2978</v>
      </c>
    </row>
    <row r="3070" ht="16.5" customHeight="1">
      <c r="A3070" s="58"/>
      <c r="B3070" s="21"/>
      <c r="C3070" s="24">
        <v>464.0</v>
      </c>
      <c r="D3070" s="22">
        <v>43228.0</v>
      </c>
      <c r="E3070" s="21" t="s">
        <v>1925</v>
      </c>
      <c r="F3070" s="22"/>
      <c r="G3070" s="21" t="s">
        <v>2986</v>
      </c>
      <c r="H3070" s="21"/>
      <c r="I3070" s="63"/>
      <c r="J3070" s="135"/>
      <c r="K3070" s="21"/>
      <c r="L3070" s="21"/>
      <c r="M3070" s="21"/>
      <c r="N3070" s="22">
        <f t="shared" si="2"/>
        <v>46206</v>
      </c>
      <c r="O3070" s="23">
        <f>'RESOLUCIONES EPG'!$N3070-'RESOLUCIONES EPG'!$D3070</f>
        <v>2978</v>
      </c>
    </row>
    <row r="3071" ht="15.75" customHeight="1">
      <c r="A3071" s="58"/>
      <c r="B3071" s="21" t="s">
        <v>2535</v>
      </c>
      <c r="C3071" s="24">
        <v>466.0</v>
      </c>
      <c r="D3071" s="22">
        <v>43228.0</v>
      </c>
      <c r="E3071" s="21" t="s">
        <v>2594</v>
      </c>
      <c r="F3071" s="22"/>
      <c r="G3071" s="21" t="s">
        <v>2751</v>
      </c>
      <c r="H3071" s="21"/>
      <c r="I3071" s="63"/>
      <c r="J3071" s="135"/>
      <c r="K3071" s="21"/>
      <c r="L3071" s="21"/>
      <c r="M3071" s="21"/>
      <c r="N3071" s="22">
        <f t="shared" si="2"/>
        <v>46206</v>
      </c>
      <c r="O3071" s="23">
        <f>'RESOLUCIONES EPG'!$N3071-'RESOLUCIONES EPG'!$D3071</f>
        <v>2978</v>
      </c>
    </row>
    <row r="3072" ht="16.5" customHeight="1">
      <c r="A3072" s="58"/>
      <c r="B3072" s="21"/>
      <c r="C3072" s="24">
        <v>452.0</v>
      </c>
      <c r="D3072" s="22">
        <v>43228.0</v>
      </c>
      <c r="E3072" s="21" t="s">
        <v>2987</v>
      </c>
      <c r="F3072" s="22"/>
      <c r="G3072" s="21" t="s">
        <v>18</v>
      </c>
      <c r="H3072" s="21" t="s">
        <v>2988</v>
      </c>
      <c r="I3072" s="63"/>
      <c r="J3072" s="135"/>
      <c r="K3072" s="21"/>
      <c r="L3072" s="21"/>
      <c r="M3072" s="21"/>
      <c r="N3072" s="22">
        <f t="shared" si="2"/>
        <v>46206</v>
      </c>
      <c r="O3072" s="23">
        <f>'RESOLUCIONES EPG'!$N3072-'RESOLUCIONES EPG'!$D3072</f>
        <v>2978</v>
      </c>
    </row>
    <row r="3073" ht="16.5" customHeight="1">
      <c r="A3073" s="58"/>
      <c r="B3073" s="21" t="s">
        <v>2535</v>
      </c>
      <c r="C3073" s="24">
        <v>450.0</v>
      </c>
      <c r="D3073" s="22">
        <v>43228.0</v>
      </c>
      <c r="E3073" s="21" t="s">
        <v>2930</v>
      </c>
      <c r="F3073" s="22"/>
      <c r="G3073" s="21" t="s">
        <v>994</v>
      </c>
      <c r="H3073" s="21" t="s">
        <v>2960</v>
      </c>
      <c r="I3073" s="63"/>
      <c r="J3073" s="135"/>
      <c r="K3073" s="21"/>
      <c r="L3073" s="21"/>
      <c r="M3073" s="21"/>
      <c r="N3073" s="22">
        <f t="shared" si="2"/>
        <v>46206</v>
      </c>
      <c r="O3073" s="23">
        <f>'RESOLUCIONES EPG'!$N3073-'RESOLUCIONES EPG'!$D3073</f>
        <v>2978</v>
      </c>
    </row>
    <row r="3074" ht="16.5" customHeight="1">
      <c r="A3074" s="58"/>
      <c r="B3074" s="21"/>
      <c r="C3074" s="24">
        <v>456.0</v>
      </c>
      <c r="D3074" s="22">
        <v>43228.0</v>
      </c>
      <c r="E3074" s="21" t="s">
        <v>2989</v>
      </c>
      <c r="F3074" s="22"/>
      <c r="G3074" s="21" t="s">
        <v>18</v>
      </c>
      <c r="H3074" s="21" t="s">
        <v>2924</v>
      </c>
      <c r="I3074" s="63"/>
      <c r="J3074" s="135"/>
      <c r="K3074" s="21"/>
      <c r="L3074" s="21"/>
      <c r="M3074" s="21"/>
      <c r="N3074" s="22">
        <f t="shared" si="2"/>
        <v>46206</v>
      </c>
      <c r="O3074" s="23">
        <f>'RESOLUCIONES EPG'!$N3074-'RESOLUCIONES EPG'!$D3074</f>
        <v>2978</v>
      </c>
    </row>
    <row r="3075" ht="15.75" customHeight="1">
      <c r="A3075" s="101"/>
      <c r="B3075" s="21" t="s">
        <v>2535</v>
      </c>
      <c r="C3075" s="24">
        <v>447.0</v>
      </c>
      <c r="D3075" s="22">
        <v>43228.0</v>
      </c>
      <c r="E3075" s="21" t="s">
        <v>2505</v>
      </c>
      <c r="F3075" s="22"/>
      <c r="G3075" s="21" t="s">
        <v>994</v>
      </c>
      <c r="H3075" s="21" t="s">
        <v>2877</v>
      </c>
      <c r="I3075" s="63"/>
      <c r="J3075" s="135"/>
      <c r="K3075" s="21"/>
      <c r="L3075" s="21"/>
      <c r="M3075" s="21"/>
      <c r="N3075" s="22">
        <f t="shared" si="2"/>
        <v>46206</v>
      </c>
      <c r="O3075" s="23">
        <f>'RESOLUCIONES EPG'!$N3075-'RESOLUCIONES EPG'!$D3075</f>
        <v>2978</v>
      </c>
    </row>
    <row r="3076" ht="16.5" customHeight="1">
      <c r="A3076" s="58"/>
      <c r="B3076" s="21" t="s">
        <v>2535</v>
      </c>
      <c r="C3076" s="24">
        <v>465.0</v>
      </c>
      <c r="D3076" s="22">
        <v>43228.0</v>
      </c>
      <c r="E3076" s="21" t="s">
        <v>1251</v>
      </c>
      <c r="F3076" s="22"/>
      <c r="G3076" s="21" t="s">
        <v>2751</v>
      </c>
      <c r="H3076" s="21"/>
      <c r="I3076" s="63"/>
      <c r="J3076" s="135"/>
      <c r="K3076" s="21"/>
      <c r="L3076" s="21"/>
      <c r="M3076" s="21"/>
      <c r="N3076" s="22">
        <f t="shared" si="2"/>
        <v>46206</v>
      </c>
      <c r="O3076" s="23">
        <f>'RESOLUCIONES EPG'!$N3076-'RESOLUCIONES EPG'!$D3076</f>
        <v>2978</v>
      </c>
    </row>
    <row r="3077" ht="15.75" customHeight="1">
      <c r="A3077" s="58"/>
      <c r="B3077" s="21" t="s">
        <v>2535</v>
      </c>
      <c r="C3077" s="24">
        <v>462.0</v>
      </c>
      <c r="D3077" s="22">
        <v>43228.0</v>
      </c>
      <c r="E3077" s="21" t="s">
        <v>2631</v>
      </c>
      <c r="F3077" s="22"/>
      <c r="G3077" s="21" t="s">
        <v>108</v>
      </c>
      <c r="H3077" s="21"/>
      <c r="I3077" s="63"/>
      <c r="J3077" s="135"/>
      <c r="K3077" s="21"/>
      <c r="L3077" s="21"/>
      <c r="M3077" s="21"/>
      <c r="N3077" s="22">
        <f t="shared" si="2"/>
        <v>46206</v>
      </c>
      <c r="O3077" s="23">
        <f>'RESOLUCIONES EPG'!$N3077-'RESOLUCIONES EPG'!$D3077</f>
        <v>2978</v>
      </c>
    </row>
    <row r="3078" ht="15.75" customHeight="1">
      <c r="A3078" s="58"/>
      <c r="B3078" s="21"/>
      <c r="C3078" s="24">
        <v>457.0</v>
      </c>
      <c r="D3078" s="22">
        <v>43228.0</v>
      </c>
      <c r="E3078" s="21" t="s">
        <v>2990</v>
      </c>
      <c r="F3078" s="22"/>
      <c r="G3078" s="21" t="s">
        <v>18</v>
      </c>
      <c r="H3078" s="21" t="s">
        <v>2924</v>
      </c>
      <c r="I3078" s="63"/>
      <c r="J3078" s="135"/>
      <c r="K3078" s="21"/>
      <c r="L3078" s="21"/>
      <c r="M3078" s="21"/>
      <c r="N3078" s="22">
        <f t="shared" si="2"/>
        <v>46206</v>
      </c>
      <c r="O3078" s="23">
        <f>'RESOLUCIONES EPG'!$N3078-'RESOLUCIONES EPG'!$D3078</f>
        <v>2978</v>
      </c>
    </row>
    <row r="3079" ht="16.5" customHeight="1">
      <c r="A3079" s="103"/>
      <c r="B3079" s="21" t="s">
        <v>2535</v>
      </c>
      <c r="C3079" s="24">
        <v>459.0</v>
      </c>
      <c r="D3079" s="22">
        <v>43228.0</v>
      </c>
      <c r="E3079" s="21" t="s">
        <v>695</v>
      </c>
      <c r="F3079" s="22"/>
      <c r="G3079" s="21" t="s">
        <v>2253</v>
      </c>
      <c r="H3079" s="21" t="s">
        <v>2623</v>
      </c>
      <c r="I3079" s="63"/>
      <c r="J3079" s="135"/>
      <c r="K3079" s="21"/>
      <c r="L3079" s="21"/>
      <c r="M3079" s="21"/>
      <c r="N3079" s="22">
        <f t="shared" si="2"/>
        <v>46206</v>
      </c>
      <c r="O3079" s="23">
        <f>'RESOLUCIONES EPG'!$N3079-'RESOLUCIONES EPG'!$D3079</f>
        <v>2978</v>
      </c>
    </row>
    <row r="3080" ht="16.5" customHeight="1">
      <c r="A3080" s="100"/>
      <c r="B3080" s="21" t="s">
        <v>2535</v>
      </c>
      <c r="C3080" s="24">
        <v>469.0</v>
      </c>
      <c r="D3080" s="22">
        <v>43228.0</v>
      </c>
      <c r="E3080" s="21" t="s">
        <v>2947</v>
      </c>
      <c r="F3080" s="22"/>
      <c r="G3080" s="21" t="s">
        <v>2751</v>
      </c>
      <c r="H3080" s="21"/>
      <c r="I3080" s="63"/>
      <c r="J3080" s="135"/>
      <c r="K3080" s="21"/>
      <c r="L3080" s="21"/>
      <c r="M3080" s="21"/>
      <c r="N3080" s="22">
        <f t="shared" si="2"/>
        <v>46206</v>
      </c>
      <c r="O3080" s="23">
        <f>'RESOLUCIONES EPG'!$N3080-'RESOLUCIONES EPG'!$D3080</f>
        <v>2978</v>
      </c>
    </row>
    <row r="3081" ht="16.5" customHeight="1">
      <c r="A3081" s="101"/>
      <c r="B3081" s="21" t="s">
        <v>2535</v>
      </c>
      <c r="C3081" s="24">
        <v>446.0</v>
      </c>
      <c r="D3081" s="22">
        <v>43228.0</v>
      </c>
      <c r="E3081" s="21" t="s">
        <v>2741</v>
      </c>
      <c r="F3081" s="22"/>
      <c r="G3081" s="21" t="s">
        <v>108</v>
      </c>
      <c r="H3081" s="21"/>
      <c r="I3081" s="63"/>
      <c r="J3081" s="135"/>
      <c r="K3081" s="21"/>
      <c r="L3081" s="21"/>
      <c r="M3081" s="21"/>
      <c r="N3081" s="22">
        <f t="shared" si="2"/>
        <v>46206</v>
      </c>
      <c r="O3081" s="23">
        <f>'RESOLUCIONES EPG'!$N3081-'RESOLUCIONES EPG'!$D3081</f>
        <v>2978</v>
      </c>
    </row>
    <row r="3082" ht="15.75" customHeight="1">
      <c r="A3082" s="58"/>
      <c r="B3082" s="21" t="s">
        <v>2535</v>
      </c>
      <c r="C3082" s="24">
        <v>460.0</v>
      </c>
      <c r="D3082" s="22">
        <v>43228.0</v>
      </c>
      <c r="E3082" s="21" t="s">
        <v>2695</v>
      </c>
      <c r="F3082" s="22"/>
      <c r="G3082" s="21" t="s">
        <v>2253</v>
      </c>
      <c r="H3082" s="21" t="s">
        <v>90</v>
      </c>
      <c r="I3082" s="63"/>
      <c r="J3082" s="135"/>
      <c r="K3082" s="21"/>
      <c r="L3082" s="21"/>
      <c r="M3082" s="21"/>
      <c r="N3082" s="22">
        <f t="shared" si="2"/>
        <v>46206</v>
      </c>
      <c r="O3082" s="23">
        <f>'RESOLUCIONES EPG'!$N3082-'RESOLUCIONES EPG'!$D3082</f>
        <v>2978</v>
      </c>
    </row>
    <row r="3083" ht="15.75" customHeight="1">
      <c r="A3083" s="100"/>
      <c r="B3083" s="21" t="s">
        <v>2535</v>
      </c>
      <c r="C3083" s="24">
        <v>448.0</v>
      </c>
      <c r="D3083" s="22">
        <v>43228.0</v>
      </c>
      <c r="E3083" s="21" t="s">
        <v>2991</v>
      </c>
      <c r="F3083" s="22"/>
      <c r="G3083" s="21" t="s">
        <v>994</v>
      </c>
      <c r="H3083" s="21" t="s">
        <v>2960</v>
      </c>
      <c r="I3083" s="63"/>
      <c r="J3083" s="135"/>
      <c r="K3083" s="21"/>
      <c r="L3083" s="21"/>
      <c r="M3083" s="21"/>
      <c r="N3083" s="22">
        <f t="shared" si="2"/>
        <v>46206</v>
      </c>
      <c r="O3083" s="23">
        <f>'RESOLUCIONES EPG'!$N3083-'RESOLUCIONES EPG'!$D3083</f>
        <v>2978</v>
      </c>
    </row>
    <row r="3084" ht="16.5" customHeight="1">
      <c r="A3084" s="58"/>
      <c r="B3084" s="21" t="s">
        <v>2535</v>
      </c>
      <c r="C3084" s="24">
        <v>449.0</v>
      </c>
      <c r="D3084" s="22">
        <v>43228.0</v>
      </c>
      <c r="E3084" s="21" t="s">
        <v>2937</v>
      </c>
      <c r="F3084" s="22"/>
      <c r="G3084" s="21" t="s">
        <v>994</v>
      </c>
      <c r="H3084" s="21" t="s">
        <v>2960</v>
      </c>
      <c r="I3084" s="63"/>
      <c r="J3084" s="135"/>
      <c r="K3084" s="21"/>
      <c r="L3084" s="21"/>
      <c r="M3084" s="21"/>
      <c r="N3084" s="22">
        <f t="shared" si="2"/>
        <v>46206</v>
      </c>
      <c r="O3084" s="23">
        <f>'RESOLUCIONES EPG'!$N3084-'RESOLUCIONES EPG'!$D3084</f>
        <v>2978</v>
      </c>
    </row>
    <row r="3085" ht="16.5" customHeight="1">
      <c r="A3085" s="103"/>
      <c r="B3085" s="21"/>
      <c r="C3085" s="24">
        <v>458.0</v>
      </c>
      <c r="D3085" s="22">
        <v>43228.0</v>
      </c>
      <c r="E3085" s="21" t="s">
        <v>2992</v>
      </c>
      <c r="F3085" s="22" t="s">
        <v>2749</v>
      </c>
      <c r="G3085" s="21" t="s">
        <v>2993</v>
      </c>
      <c r="H3085" s="21"/>
      <c r="I3085" s="63"/>
      <c r="J3085" s="135"/>
      <c r="K3085" s="21"/>
      <c r="L3085" s="21"/>
      <c r="M3085" s="21"/>
      <c r="N3085" s="22">
        <f t="shared" si="2"/>
        <v>46206</v>
      </c>
      <c r="O3085" s="23">
        <f>'RESOLUCIONES EPG'!$N3085-'RESOLUCIONES EPG'!$D3085</f>
        <v>2978</v>
      </c>
    </row>
    <row r="3086" ht="15.75" customHeight="1">
      <c r="A3086" s="103"/>
      <c r="B3086" s="21"/>
      <c r="C3086" s="24">
        <v>470.0</v>
      </c>
      <c r="D3086" s="22">
        <v>43230.0</v>
      </c>
      <c r="E3086" s="21" t="s">
        <v>673</v>
      </c>
      <c r="F3086" s="22"/>
      <c r="G3086" s="21" t="s">
        <v>2923</v>
      </c>
      <c r="H3086" s="21"/>
      <c r="I3086" s="63"/>
      <c r="J3086" s="135" t="s">
        <v>2965</v>
      </c>
      <c r="K3086" s="21"/>
      <c r="L3086" s="21"/>
      <c r="M3086" s="21"/>
      <c r="N3086" s="22">
        <f t="shared" si="2"/>
        <v>46206</v>
      </c>
      <c r="O3086" s="23">
        <f>'RESOLUCIONES EPG'!$N3086-'RESOLUCIONES EPG'!$D3086</f>
        <v>2976</v>
      </c>
    </row>
    <row r="3087" ht="16.5" customHeight="1">
      <c r="A3087" s="58"/>
      <c r="B3087" s="21" t="s">
        <v>2535</v>
      </c>
      <c r="C3087" s="24">
        <v>604.0</v>
      </c>
      <c r="D3087" s="22">
        <v>43231.0</v>
      </c>
      <c r="E3087" s="21" t="s">
        <v>2959</v>
      </c>
      <c r="F3087" s="22"/>
      <c r="G3087" s="21" t="s">
        <v>1313</v>
      </c>
      <c r="H3087" s="21" t="s">
        <v>2637</v>
      </c>
      <c r="I3087" s="63"/>
      <c r="J3087" s="135" t="s">
        <v>2965</v>
      </c>
      <c r="K3087" s="21"/>
      <c r="L3087" s="21"/>
      <c r="M3087" s="21"/>
      <c r="N3087" s="22">
        <f t="shared" si="2"/>
        <v>46206</v>
      </c>
      <c r="O3087" s="23">
        <f>'RESOLUCIONES EPG'!$N3087-'RESOLUCIONES EPG'!$D3087</f>
        <v>2975</v>
      </c>
    </row>
    <row r="3088" ht="16.5" customHeight="1">
      <c r="A3088" s="103"/>
      <c r="B3088" s="21" t="s">
        <v>2535</v>
      </c>
      <c r="C3088" s="24">
        <v>603.0</v>
      </c>
      <c r="D3088" s="22">
        <v>43231.0</v>
      </c>
      <c r="E3088" s="21" t="s">
        <v>2885</v>
      </c>
      <c r="F3088" s="22"/>
      <c r="G3088" s="21" t="s">
        <v>2751</v>
      </c>
      <c r="H3088" s="21"/>
      <c r="I3088" s="63"/>
      <c r="J3088" s="135" t="s">
        <v>2965</v>
      </c>
      <c r="K3088" s="21"/>
      <c r="L3088" s="21"/>
      <c r="M3088" s="21"/>
      <c r="N3088" s="22">
        <f t="shared" si="2"/>
        <v>46206</v>
      </c>
      <c r="O3088" s="23">
        <f>'RESOLUCIONES EPG'!$N3088-'RESOLUCIONES EPG'!$D3088</f>
        <v>2975</v>
      </c>
    </row>
    <row r="3089" ht="15.75" customHeight="1">
      <c r="A3089" s="103"/>
      <c r="B3089" s="21" t="s">
        <v>2535</v>
      </c>
      <c r="C3089" s="24">
        <v>607.0</v>
      </c>
      <c r="D3089" s="22">
        <v>43232.0</v>
      </c>
      <c r="E3089" s="21" t="s">
        <v>2805</v>
      </c>
      <c r="F3089" s="22"/>
      <c r="G3089" s="21" t="s">
        <v>2751</v>
      </c>
      <c r="H3089" s="21"/>
      <c r="I3089" s="63"/>
      <c r="J3089" s="135" t="s">
        <v>2965</v>
      </c>
      <c r="K3089" s="21"/>
      <c r="L3089" s="21"/>
      <c r="M3089" s="21"/>
      <c r="N3089" s="22">
        <f t="shared" si="2"/>
        <v>46206</v>
      </c>
      <c r="O3089" s="23">
        <f>'RESOLUCIONES EPG'!$N3089-'RESOLUCIONES EPG'!$D3089</f>
        <v>2974</v>
      </c>
    </row>
    <row r="3090" ht="16.5" customHeight="1">
      <c r="A3090" s="103"/>
      <c r="B3090" s="21"/>
      <c r="C3090" s="24">
        <v>608.0</v>
      </c>
      <c r="D3090" s="22">
        <v>43232.0</v>
      </c>
      <c r="E3090" s="21" t="s">
        <v>2994</v>
      </c>
      <c r="F3090" s="22"/>
      <c r="G3090" s="21" t="s">
        <v>363</v>
      </c>
      <c r="H3090" s="21"/>
      <c r="I3090" s="63"/>
      <c r="J3090" s="135" t="s">
        <v>2965</v>
      </c>
      <c r="K3090" s="21"/>
      <c r="L3090" s="21"/>
      <c r="M3090" s="21"/>
      <c r="N3090" s="22">
        <f t="shared" si="2"/>
        <v>46206</v>
      </c>
      <c r="O3090" s="23">
        <f>'RESOLUCIONES EPG'!$N3090-'RESOLUCIONES EPG'!$D3090</f>
        <v>2974</v>
      </c>
    </row>
    <row r="3091" ht="16.5" customHeight="1">
      <c r="A3091" s="58"/>
      <c r="B3091" s="21"/>
      <c r="C3091" s="24">
        <v>606.0</v>
      </c>
      <c r="D3091" s="22">
        <v>43232.0</v>
      </c>
      <c r="E3091" s="21" t="s">
        <v>2962</v>
      </c>
      <c r="F3091" s="22"/>
      <c r="G3091" s="21" t="s">
        <v>363</v>
      </c>
      <c r="H3091" s="21"/>
      <c r="I3091" s="63"/>
      <c r="J3091" s="135" t="s">
        <v>2965</v>
      </c>
      <c r="K3091" s="21"/>
      <c r="L3091" s="21"/>
      <c r="M3091" s="21"/>
      <c r="N3091" s="22">
        <f t="shared" si="2"/>
        <v>46206</v>
      </c>
      <c r="O3091" s="23">
        <f>'RESOLUCIONES EPG'!$N3091-'RESOLUCIONES EPG'!$D3091</f>
        <v>2974</v>
      </c>
    </row>
    <row r="3092" ht="16.5" customHeight="1">
      <c r="A3092" s="101"/>
      <c r="B3092" s="21"/>
      <c r="C3092" s="24">
        <v>482.0</v>
      </c>
      <c r="D3092" s="22">
        <v>43236.0</v>
      </c>
      <c r="E3092" s="21" t="s">
        <v>1946</v>
      </c>
      <c r="F3092" s="22"/>
      <c r="G3092" s="21" t="s">
        <v>2923</v>
      </c>
      <c r="H3092" s="21"/>
      <c r="I3092" s="63"/>
      <c r="J3092" s="135" t="s">
        <v>2965</v>
      </c>
      <c r="K3092" s="21"/>
      <c r="L3092" s="21"/>
      <c r="M3092" s="21"/>
      <c r="N3092" s="22">
        <f t="shared" si="2"/>
        <v>46206</v>
      </c>
      <c r="O3092" s="23">
        <f>'RESOLUCIONES EPG'!$N3092-'RESOLUCIONES EPG'!$D3092</f>
        <v>2970</v>
      </c>
    </row>
    <row r="3093" ht="16.5" customHeight="1">
      <c r="A3093" s="103"/>
      <c r="B3093" s="21" t="s">
        <v>2535</v>
      </c>
      <c r="C3093" s="24">
        <v>472.0</v>
      </c>
      <c r="D3093" s="22">
        <v>43236.0</v>
      </c>
      <c r="E3093" s="21" t="s">
        <v>1416</v>
      </c>
      <c r="F3093" s="22"/>
      <c r="G3093" s="21" t="s">
        <v>2995</v>
      </c>
      <c r="H3093" s="21"/>
      <c r="I3093" s="63"/>
      <c r="J3093" s="135" t="s">
        <v>2965</v>
      </c>
      <c r="K3093" s="21"/>
      <c r="L3093" s="21"/>
      <c r="M3093" s="21"/>
      <c r="N3093" s="22">
        <f t="shared" si="2"/>
        <v>46206</v>
      </c>
      <c r="O3093" s="23">
        <f>'RESOLUCIONES EPG'!$N3093-'RESOLUCIONES EPG'!$D3093</f>
        <v>2970</v>
      </c>
    </row>
    <row r="3094" ht="16.5" customHeight="1">
      <c r="A3094" s="103"/>
      <c r="B3094" s="21" t="s">
        <v>2535</v>
      </c>
      <c r="C3094" s="24">
        <v>474.0</v>
      </c>
      <c r="D3094" s="22">
        <v>43236.0</v>
      </c>
      <c r="E3094" s="21" t="s">
        <v>1416</v>
      </c>
      <c r="F3094" s="22"/>
      <c r="G3094" s="21" t="s">
        <v>2995</v>
      </c>
      <c r="H3094" s="21"/>
      <c r="I3094" s="63"/>
      <c r="J3094" s="135" t="s">
        <v>2965</v>
      </c>
      <c r="K3094" s="21"/>
      <c r="L3094" s="21"/>
      <c r="M3094" s="21"/>
      <c r="N3094" s="22">
        <f t="shared" si="2"/>
        <v>46206</v>
      </c>
      <c r="O3094" s="23">
        <f>'RESOLUCIONES EPG'!$N3094-'RESOLUCIONES EPG'!$D3094</f>
        <v>2970</v>
      </c>
    </row>
    <row r="3095" ht="15.75" customHeight="1">
      <c r="A3095" s="58"/>
      <c r="B3095" s="21" t="s">
        <v>2535</v>
      </c>
      <c r="C3095" s="24">
        <v>478.0</v>
      </c>
      <c r="D3095" s="22">
        <v>43236.0</v>
      </c>
      <c r="E3095" s="21" t="s">
        <v>2996</v>
      </c>
      <c r="F3095" s="22"/>
      <c r="G3095" s="21" t="s">
        <v>994</v>
      </c>
      <c r="H3095" s="21" t="s">
        <v>2997</v>
      </c>
      <c r="I3095" s="63"/>
      <c r="J3095" s="135" t="s">
        <v>2965</v>
      </c>
      <c r="K3095" s="21"/>
      <c r="L3095" s="21"/>
      <c r="M3095" s="21"/>
      <c r="N3095" s="22">
        <f t="shared" si="2"/>
        <v>46206</v>
      </c>
      <c r="O3095" s="23">
        <f>'RESOLUCIONES EPG'!$N3095-'RESOLUCIONES EPG'!$D3095</f>
        <v>2970</v>
      </c>
    </row>
    <row r="3096" ht="15.75" customHeight="1">
      <c r="A3096" s="58"/>
      <c r="B3096" s="21" t="s">
        <v>2535</v>
      </c>
      <c r="C3096" s="24">
        <v>479.0</v>
      </c>
      <c r="D3096" s="22">
        <v>43236.0</v>
      </c>
      <c r="E3096" s="21" t="s">
        <v>2998</v>
      </c>
      <c r="F3096" s="22" t="s">
        <v>2999</v>
      </c>
      <c r="G3096" s="21" t="s">
        <v>1410</v>
      </c>
      <c r="H3096" s="21"/>
      <c r="I3096" s="63"/>
      <c r="J3096" s="135" t="s">
        <v>2965</v>
      </c>
      <c r="K3096" s="21"/>
      <c r="L3096" s="21"/>
      <c r="M3096" s="21"/>
      <c r="N3096" s="22">
        <f t="shared" si="2"/>
        <v>46206</v>
      </c>
      <c r="O3096" s="23">
        <f>'RESOLUCIONES EPG'!$N3096-'RESOLUCIONES EPG'!$D3096</f>
        <v>2970</v>
      </c>
    </row>
    <row r="3097" ht="16.5" customHeight="1">
      <c r="A3097" s="101"/>
      <c r="B3097" s="21"/>
      <c r="C3097" s="24">
        <v>481.0</v>
      </c>
      <c r="D3097" s="22">
        <v>43236.0</v>
      </c>
      <c r="E3097" s="21" t="s">
        <v>2492</v>
      </c>
      <c r="F3097" s="22"/>
      <c r="G3097" s="21" t="s">
        <v>2923</v>
      </c>
      <c r="H3097" s="21"/>
      <c r="I3097" s="63"/>
      <c r="J3097" s="135" t="s">
        <v>2965</v>
      </c>
      <c r="K3097" s="21"/>
      <c r="L3097" s="21"/>
      <c r="M3097" s="21"/>
      <c r="N3097" s="22">
        <f t="shared" si="2"/>
        <v>46206</v>
      </c>
      <c r="O3097" s="23">
        <f>'RESOLUCIONES EPG'!$N3097-'RESOLUCIONES EPG'!$D3097</f>
        <v>2970</v>
      </c>
    </row>
    <row r="3098" ht="15.75" customHeight="1">
      <c r="A3098" s="58"/>
      <c r="B3098" s="21"/>
      <c r="C3098" s="24">
        <v>485.0</v>
      </c>
      <c r="D3098" s="22">
        <v>43236.0</v>
      </c>
      <c r="E3098" s="21" t="s">
        <v>2617</v>
      </c>
      <c r="F3098" s="22"/>
      <c r="G3098" s="21" t="s">
        <v>18</v>
      </c>
      <c r="H3098" s="21" t="s">
        <v>2922</v>
      </c>
      <c r="I3098" s="63"/>
      <c r="J3098" s="135" t="s">
        <v>2965</v>
      </c>
      <c r="K3098" s="21"/>
      <c r="L3098" s="21"/>
      <c r="M3098" s="21"/>
      <c r="N3098" s="22">
        <f t="shared" si="2"/>
        <v>46206</v>
      </c>
      <c r="O3098" s="23">
        <f>'RESOLUCIONES EPG'!$N3098-'RESOLUCIONES EPG'!$D3098</f>
        <v>2970</v>
      </c>
    </row>
    <row r="3099" ht="15.75" customHeight="1">
      <c r="A3099" s="101"/>
      <c r="B3099" s="21"/>
      <c r="C3099" s="24">
        <v>488.0</v>
      </c>
      <c r="D3099" s="22">
        <v>43236.0</v>
      </c>
      <c r="E3099" s="21" t="s">
        <v>3000</v>
      </c>
      <c r="F3099" s="22" t="s">
        <v>3001</v>
      </c>
      <c r="G3099" s="21" t="s">
        <v>18</v>
      </c>
      <c r="H3099" s="21" t="s">
        <v>3002</v>
      </c>
      <c r="I3099" s="63"/>
      <c r="J3099" s="135" t="s">
        <v>2965</v>
      </c>
      <c r="K3099" s="21"/>
      <c r="L3099" s="21"/>
      <c r="M3099" s="21"/>
      <c r="N3099" s="22">
        <f t="shared" si="2"/>
        <v>46206</v>
      </c>
      <c r="O3099" s="23">
        <f>'RESOLUCIONES EPG'!$N3099-'RESOLUCIONES EPG'!$D3099</f>
        <v>2970</v>
      </c>
    </row>
    <row r="3100" ht="15.75" customHeight="1">
      <c r="A3100" s="101"/>
      <c r="B3100" s="21"/>
      <c r="C3100" s="24">
        <v>490.0</v>
      </c>
      <c r="D3100" s="22">
        <v>43236.0</v>
      </c>
      <c r="E3100" s="21" t="s">
        <v>3003</v>
      </c>
      <c r="F3100" s="22"/>
      <c r="G3100" s="21" t="s">
        <v>18</v>
      </c>
      <c r="H3100" s="21" t="s">
        <v>3004</v>
      </c>
      <c r="I3100" s="63"/>
      <c r="J3100" s="135" t="s">
        <v>2965</v>
      </c>
      <c r="K3100" s="21"/>
      <c r="L3100" s="21"/>
      <c r="M3100" s="21"/>
      <c r="N3100" s="22">
        <f t="shared" si="2"/>
        <v>46206</v>
      </c>
      <c r="O3100" s="23">
        <f>'RESOLUCIONES EPG'!$N3100-'RESOLUCIONES EPG'!$D3100</f>
        <v>2970</v>
      </c>
    </row>
    <row r="3101" ht="15.75" customHeight="1">
      <c r="A3101" s="103"/>
      <c r="B3101" s="21"/>
      <c r="C3101" s="24">
        <v>494.0</v>
      </c>
      <c r="D3101" s="22">
        <v>43236.0</v>
      </c>
      <c r="E3101" s="21" t="s">
        <v>3005</v>
      </c>
      <c r="F3101" s="22"/>
      <c r="G3101" s="21" t="s">
        <v>2923</v>
      </c>
      <c r="H3101" s="21"/>
      <c r="I3101" s="63"/>
      <c r="J3101" s="135" t="s">
        <v>2965</v>
      </c>
      <c r="K3101" s="21"/>
      <c r="L3101" s="21"/>
      <c r="M3101" s="21"/>
      <c r="N3101" s="22">
        <f t="shared" si="2"/>
        <v>46206</v>
      </c>
      <c r="O3101" s="23">
        <f>'RESOLUCIONES EPG'!$N3101-'RESOLUCIONES EPG'!$D3101</f>
        <v>2970</v>
      </c>
    </row>
    <row r="3102" ht="16.5" customHeight="1">
      <c r="A3102" s="58"/>
      <c r="B3102" s="21"/>
      <c r="C3102" s="24">
        <v>480.0</v>
      </c>
      <c r="D3102" s="22">
        <v>43236.0</v>
      </c>
      <c r="E3102" s="21" t="s">
        <v>3006</v>
      </c>
      <c r="F3102" s="22"/>
      <c r="G3102" s="21" t="s">
        <v>2923</v>
      </c>
      <c r="H3102" s="21"/>
      <c r="I3102" s="63"/>
      <c r="J3102" s="135" t="s">
        <v>2965</v>
      </c>
      <c r="K3102" s="21"/>
      <c r="L3102" s="21"/>
      <c r="M3102" s="21"/>
      <c r="N3102" s="22">
        <f t="shared" si="2"/>
        <v>46206</v>
      </c>
      <c r="O3102" s="23">
        <f>'RESOLUCIONES EPG'!$N3102-'RESOLUCIONES EPG'!$D3102</f>
        <v>2970</v>
      </c>
    </row>
    <row r="3103" ht="16.5" customHeight="1">
      <c r="A3103" s="101"/>
      <c r="B3103" s="21"/>
      <c r="C3103" s="24">
        <v>489.0</v>
      </c>
      <c r="D3103" s="22">
        <v>43236.0</v>
      </c>
      <c r="E3103" s="21" t="s">
        <v>3007</v>
      </c>
      <c r="F3103" s="22"/>
      <c r="G3103" s="21" t="s">
        <v>18</v>
      </c>
      <c r="H3103" s="21" t="s">
        <v>3004</v>
      </c>
      <c r="I3103" s="63"/>
      <c r="J3103" s="135" t="s">
        <v>2965</v>
      </c>
      <c r="K3103" s="21"/>
      <c r="L3103" s="21"/>
      <c r="M3103" s="21"/>
      <c r="N3103" s="22">
        <f t="shared" si="2"/>
        <v>46206</v>
      </c>
      <c r="O3103" s="23">
        <f>'RESOLUCIONES EPG'!$N3103-'RESOLUCIONES EPG'!$D3103</f>
        <v>2970</v>
      </c>
    </row>
    <row r="3104" ht="16.5" customHeight="1">
      <c r="A3104" s="101"/>
      <c r="B3104" s="21"/>
      <c r="C3104" s="24">
        <v>491.0</v>
      </c>
      <c r="D3104" s="22">
        <v>43236.0</v>
      </c>
      <c r="E3104" s="21" t="s">
        <v>3008</v>
      </c>
      <c r="F3104" s="22"/>
      <c r="G3104" s="21" t="s">
        <v>18</v>
      </c>
      <c r="H3104" s="21" t="s">
        <v>3009</v>
      </c>
      <c r="I3104" s="63"/>
      <c r="J3104" s="135" t="s">
        <v>2965</v>
      </c>
      <c r="K3104" s="21"/>
      <c r="L3104" s="21"/>
      <c r="M3104" s="21"/>
      <c r="N3104" s="22">
        <f t="shared" si="2"/>
        <v>46206</v>
      </c>
      <c r="O3104" s="23">
        <f>'RESOLUCIONES EPG'!$N3104-'RESOLUCIONES EPG'!$D3104</f>
        <v>2970</v>
      </c>
    </row>
    <row r="3105" ht="16.5" customHeight="1">
      <c r="A3105" s="103"/>
      <c r="B3105" s="21" t="s">
        <v>2535</v>
      </c>
      <c r="C3105" s="24">
        <v>473.0</v>
      </c>
      <c r="D3105" s="22">
        <v>43236.0</v>
      </c>
      <c r="E3105" s="21" t="s">
        <v>3010</v>
      </c>
      <c r="F3105" s="22" t="s">
        <v>3011</v>
      </c>
      <c r="G3105" s="21" t="s">
        <v>994</v>
      </c>
      <c r="H3105" s="21" t="s">
        <v>2997</v>
      </c>
      <c r="I3105" s="63"/>
      <c r="J3105" s="135" t="s">
        <v>2965</v>
      </c>
      <c r="K3105" s="21"/>
      <c r="L3105" s="21"/>
      <c r="M3105" s="21"/>
      <c r="N3105" s="22">
        <f t="shared" si="2"/>
        <v>46206</v>
      </c>
      <c r="O3105" s="23">
        <f>'RESOLUCIONES EPG'!$N3105-'RESOLUCIONES EPG'!$D3105</f>
        <v>2970</v>
      </c>
    </row>
    <row r="3106" ht="16.5" customHeight="1">
      <c r="A3106" s="103"/>
      <c r="B3106" s="21"/>
      <c r="C3106" s="24">
        <v>483.0</v>
      </c>
      <c r="D3106" s="22">
        <v>43236.0</v>
      </c>
      <c r="E3106" s="21" t="s">
        <v>2505</v>
      </c>
      <c r="F3106" s="22"/>
      <c r="G3106" s="21" t="s">
        <v>2923</v>
      </c>
      <c r="H3106" s="21"/>
      <c r="I3106" s="63"/>
      <c r="J3106" s="135" t="s">
        <v>2965</v>
      </c>
      <c r="K3106" s="21"/>
      <c r="L3106" s="21"/>
      <c r="M3106" s="21"/>
      <c r="N3106" s="22">
        <f t="shared" si="2"/>
        <v>46206</v>
      </c>
      <c r="O3106" s="23">
        <f>'RESOLUCIONES EPG'!$N3106-'RESOLUCIONES EPG'!$D3106</f>
        <v>2970</v>
      </c>
    </row>
    <row r="3107" ht="16.5" customHeight="1">
      <c r="A3107" s="58"/>
      <c r="B3107" s="21" t="s">
        <v>2535</v>
      </c>
      <c r="C3107" s="24">
        <v>477.0</v>
      </c>
      <c r="D3107" s="22">
        <v>43236.0</v>
      </c>
      <c r="E3107" s="21" t="s">
        <v>3012</v>
      </c>
      <c r="F3107" s="22"/>
      <c r="G3107" s="21" t="s">
        <v>994</v>
      </c>
      <c r="H3107" s="21" t="s">
        <v>2652</v>
      </c>
      <c r="I3107" s="63"/>
      <c r="J3107" s="135" t="s">
        <v>2965</v>
      </c>
      <c r="K3107" s="21"/>
      <c r="L3107" s="21"/>
      <c r="M3107" s="21"/>
      <c r="N3107" s="22">
        <f t="shared" si="2"/>
        <v>46206</v>
      </c>
      <c r="O3107" s="23">
        <f>'RESOLUCIONES EPG'!$N3107-'RESOLUCIONES EPG'!$D3107</f>
        <v>2970</v>
      </c>
    </row>
    <row r="3108" ht="16.5" customHeight="1">
      <c r="A3108" s="103"/>
      <c r="B3108" s="21"/>
      <c r="C3108" s="24">
        <v>484.0</v>
      </c>
      <c r="D3108" s="22">
        <v>43236.0</v>
      </c>
      <c r="E3108" s="21" t="s">
        <v>2394</v>
      </c>
      <c r="F3108" s="22"/>
      <c r="G3108" s="21" t="s">
        <v>2923</v>
      </c>
      <c r="H3108" s="21"/>
      <c r="I3108" s="63"/>
      <c r="J3108" s="135" t="s">
        <v>2965</v>
      </c>
      <c r="K3108" s="21"/>
      <c r="L3108" s="21"/>
      <c r="M3108" s="21"/>
      <c r="N3108" s="22">
        <f t="shared" si="2"/>
        <v>46206</v>
      </c>
      <c r="O3108" s="23">
        <f>'RESOLUCIONES EPG'!$N3108-'RESOLUCIONES EPG'!$D3108</f>
        <v>2970</v>
      </c>
    </row>
    <row r="3109" ht="16.5" customHeight="1">
      <c r="A3109" s="103"/>
      <c r="B3109" s="21" t="s">
        <v>2535</v>
      </c>
      <c r="C3109" s="24">
        <v>475.0</v>
      </c>
      <c r="D3109" s="22">
        <v>43236.0</v>
      </c>
      <c r="E3109" s="21" t="s">
        <v>3013</v>
      </c>
      <c r="F3109" s="22"/>
      <c r="G3109" s="21" t="s">
        <v>994</v>
      </c>
      <c r="H3109" s="21" t="s">
        <v>2997</v>
      </c>
      <c r="I3109" s="63"/>
      <c r="J3109" s="135" t="s">
        <v>2965</v>
      </c>
      <c r="K3109" s="21"/>
      <c r="L3109" s="21"/>
      <c r="M3109" s="21"/>
      <c r="N3109" s="22">
        <f t="shared" si="2"/>
        <v>46206</v>
      </c>
      <c r="O3109" s="23">
        <f>'RESOLUCIONES EPG'!$N3109-'RESOLUCIONES EPG'!$D3109</f>
        <v>2970</v>
      </c>
    </row>
    <row r="3110" ht="16.5" customHeight="1">
      <c r="A3110" s="58"/>
      <c r="B3110" s="21" t="s">
        <v>2535</v>
      </c>
      <c r="C3110" s="24">
        <v>476.0</v>
      </c>
      <c r="D3110" s="22">
        <v>43236.0</v>
      </c>
      <c r="E3110" s="21" t="s">
        <v>3014</v>
      </c>
      <c r="F3110" s="22"/>
      <c r="G3110" s="21" t="s">
        <v>994</v>
      </c>
      <c r="H3110" s="21" t="s">
        <v>3015</v>
      </c>
      <c r="I3110" s="63"/>
      <c r="J3110" s="135" t="s">
        <v>2965</v>
      </c>
      <c r="K3110" s="21"/>
      <c r="L3110" s="21"/>
      <c r="M3110" s="21"/>
      <c r="N3110" s="22">
        <f t="shared" si="2"/>
        <v>46206</v>
      </c>
      <c r="O3110" s="23">
        <f>'RESOLUCIONES EPG'!$N3110-'RESOLUCIONES EPG'!$D3110</f>
        <v>2970</v>
      </c>
    </row>
    <row r="3111" ht="16.5" customHeight="1">
      <c r="A3111" s="103"/>
      <c r="B3111" s="21"/>
      <c r="C3111" s="24">
        <v>486.0</v>
      </c>
      <c r="D3111" s="22">
        <v>43236.0</v>
      </c>
      <c r="E3111" s="21" t="s">
        <v>1786</v>
      </c>
      <c r="F3111" s="22"/>
      <c r="G3111" s="21" t="s">
        <v>18</v>
      </c>
      <c r="H3111" s="21" t="s">
        <v>3016</v>
      </c>
      <c r="I3111" s="63"/>
      <c r="J3111" s="135" t="s">
        <v>2965</v>
      </c>
      <c r="K3111" s="21"/>
      <c r="L3111" s="21"/>
      <c r="M3111" s="21"/>
      <c r="N3111" s="22">
        <f t="shared" si="2"/>
        <v>46206</v>
      </c>
      <c r="O3111" s="23">
        <f>'RESOLUCIONES EPG'!$N3111-'RESOLUCIONES EPG'!$D3111</f>
        <v>2970</v>
      </c>
    </row>
    <row r="3112" ht="16.5" customHeight="1">
      <c r="A3112" s="103"/>
      <c r="B3112" s="21"/>
      <c r="C3112" s="24">
        <v>487.0</v>
      </c>
      <c r="D3112" s="22">
        <v>43236.0</v>
      </c>
      <c r="E3112" s="21" t="s">
        <v>3017</v>
      </c>
      <c r="F3112" s="22"/>
      <c r="G3112" s="21" t="s">
        <v>18</v>
      </c>
      <c r="H3112" s="21" t="s">
        <v>3018</v>
      </c>
      <c r="I3112" s="63"/>
      <c r="J3112" s="135" t="s">
        <v>2965</v>
      </c>
      <c r="K3112" s="21"/>
      <c r="L3112" s="21"/>
      <c r="M3112" s="21"/>
      <c r="N3112" s="22">
        <f t="shared" si="2"/>
        <v>46206</v>
      </c>
      <c r="O3112" s="23">
        <f>'RESOLUCIONES EPG'!$N3112-'RESOLUCIONES EPG'!$D3112</f>
        <v>2970</v>
      </c>
    </row>
    <row r="3113" ht="15.75" customHeight="1">
      <c r="A3113" s="58"/>
      <c r="B3113" s="21" t="s">
        <v>2535</v>
      </c>
      <c r="C3113" s="24">
        <v>505.0</v>
      </c>
      <c r="D3113" s="22">
        <v>43237.0</v>
      </c>
      <c r="E3113" s="21" t="s">
        <v>2402</v>
      </c>
      <c r="F3113" s="22"/>
      <c r="G3113" s="21" t="s">
        <v>2751</v>
      </c>
      <c r="H3113" s="21"/>
      <c r="I3113" s="63"/>
      <c r="J3113" s="135" t="s">
        <v>2965</v>
      </c>
      <c r="K3113" s="21"/>
      <c r="L3113" s="21"/>
      <c r="M3113" s="21"/>
      <c r="N3113" s="22">
        <f t="shared" si="2"/>
        <v>46206</v>
      </c>
      <c r="O3113" s="23">
        <f>'RESOLUCIONES EPG'!$N3113-'RESOLUCIONES EPG'!$D3113</f>
        <v>2969</v>
      </c>
    </row>
    <row r="3114" ht="16.5" customHeight="1">
      <c r="A3114" s="103"/>
      <c r="B3114" s="21" t="s">
        <v>2535</v>
      </c>
      <c r="C3114" s="24">
        <v>498.0</v>
      </c>
      <c r="D3114" s="22">
        <v>43237.0</v>
      </c>
      <c r="E3114" s="21" t="s">
        <v>3019</v>
      </c>
      <c r="F3114" s="22"/>
      <c r="G3114" s="21" t="s">
        <v>2751</v>
      </c>
      <c r="H3114" s="21"/>
      <c r="I3114" s="63"/>
      <c r="J3114" s="135" t="s">
        <v>2965</v>
      </c>
      <c r="K3114" s="21"/>
      <c r="L3114" s="21"/>
      <c r="M3114" s="21"/>
      <c r="N3114" s="22">
        <f t="shared" si="2"/>
        <v>46206</v>
      </c>
      <c r="O3114" s="23">
        <f>'RESOLUCIONES EPG'!$N3114-'RESOLUCIONES EPG'!$D3114</f>
        <v>2969</v>
      </c>
    </row>
    <row r="3115" ht="15.75" customHeight="1">
      <c r="A3115" s="58"/>
      <c r="B3115" s="21" t="s">
        <v>2535</v>
      </c>
      <c r="C3115" s="24">
        <v>495.0</v>
      </c>
      <c r="D3115" s="22">
        <v>43237.0</v>
      </c>
      <c r="E3115" s="21" t="s">
        <v>1529</v>
      </c>
      <c r="F3115" s="22"/>
      <c r="G3115" s="21" t="s">
        <v>108</v>
      </c>
      <c r="H3115" s="21"/>
      <c r="I3115" s="63"/>
      <c r="J3115" s="135" t="s">
        <v>2965</v>
      </c>
      <c r="K3115" s="21"/>
      <c r="L3115" s="21"/>
      <c r="M3115" s="21"/>
      <c r="N3115" s="22">
        <f t="shared" si="2"/>
        <v>46206</v>
      </c>
      <c r="O3115" s="23">
        <f>'RESOLUCIONES EPG'!$N3115-'RESOLUCIONES EPG'!$D3115</f>
        <v>2969</v>
      </c>
    </row>
    <row r="3116" ht="15.75" customHeight="1">
      <c r="A3116" s="101"/>
      <c r="B3116" s="21" t="s">
        <v>2535</v>
      </c>
      <c r="C3116" s="24">
        <v>506.0</v>
      </c>
      <c r="D3116" s="22">
        <v>43237.0</v>
      </c>
      <c r="E3116" s="21" t="s">
        <v>3020</v>
      </c>
      <c r="F3116" s="22"/>
      <c r="G3116" s="21" t="s">
        <v>2751</v>
      </c>
      <c r="H3116" s="21"/>
      <c r="I3116" s="63"/>
      <c r="J3116" s="135" t="s">
        <v>2965</v>
      </c>
      <c r="K3116" s="21"/>
      <c r="L3116" s="21"/>
      <c r="M3116" s="21"/>
      <c r="N3116" s="22">
        <f t="shared" si="2"/>
        <v>46206</v>
      </c>
      <c r="O3116" s="23">
        <f>'RESOLUCIONES EPG'!$N3116-'RESOLUCIONES EPG'!$D3116</f>
        <v>2969</v>
      </c>
    </row>
    <row r="3117" ht="16.5" customHeight="1">
      <c r="A3117" s="103"/>
      <c r="B3117" s="21" t="s">
        <v>2535</v>
      </c>
      <c r="C3117" s="24">
        <v>499.0</v>
      </c>
      <c r="D3117" s="22">
        <v>43237.0</v>
      </c>
      <c r="E3117" s="21" t="s">
        <v>2712</v>
      </c>
      <c r="F3117" s="22"/>
      <c r="G3117" s="21" t="s">
        <v>2751</v>
      </c>
      <c r="H3117" s="21"/>
      <c r="I3117" s="63"/>
      <c r="J3117" s="135" t="s">
        <v>2965</v>
      </c>
      <c r="K3117" s="21"/>
      <c r="L3117" s="21"/>
      <c r="M3117" s="21"/>
      <c r="N3117" s="22">
        <f t="shared" si="2"/>
        <v>46206</v>
      </c>
      <c r="O3117" s="23">
        <f>'RESOLUCIONES EPG'!$N3117-'RESOLUCIONES EPG'!$D3117</f>
        <v>2969</v>
      </c>
    </row>
    <row r="3118" ht="16.5" customHeight="1">
      <c r="A3118" s="103"/>
      <c r="B3118" s="21" t="s">
        <v>2535</v>
      </c>
      <c r="C3118" s="24">
        <v>500.0</v>
      </c>
      <c r="D3118" s="22">
        <v>43237.0</v>
      </c>
      <c r="E3118" s="21" t="s">
        <v>3021</v>
      </c>
      <c r="F3118" s="22"/>
      <c r="G3118" s="21" t="s">
        <v>2751</v>
      </c>
      <c r="H3118" s="21"/>
      <c r="I3118" s="63"/>
      <c r="J3118" s="135" t="s">
        <v>2965</v>
      </c>
      <c r="K3118" s="21"/>
      <c r="L3118" s="21"/>
      <c r="M3118" s="21"/>
      <c r="N3118" s="22">
        <f t="shared" si="2"/>
        <v>46206</v>
      </c>
      <c r="O3118" s="23">
        <f>'RESOLUCIONES EPG'!$N3118-'RESOLUCIONES EPG'!$D3118</f>
        <v>2969</v>
      </c>
    </row>
    <row r="3119" ht="15.75" customHeight="1">
      <c r="A3119" s="103"/>
      <c r="B3119" s="21" t="s">
        <v>2535</v>
      </c>
      <c r="C3119" s="24">
        <v>501.0</v>
      </c>
      <c r="D3119" s="22">
        <v>43237.0</v>
      </c>
      <c r="E3119" s="21" t="s">
        <v>3022</v>
      </c>
      <c r="F3119" s="22"/>
      <c r="G3119" s="21" t="s">
        <v>2751</v>
      </c>
      <c r="H3119" s="21"/>
      <c r="I3119" s="63"/>
      <c r="J3119" s="135" t="s">
        <v>2965</v>
      </c>
      <c r="K3119" s="21"/>
      <c r="L3119" s="21"/>
      <c r="M3119" s="21"/>
      <c r="N3119" s="22">
        <f t="shared" si="2"/>
        <v>46206</v>
      </c>
      <c r="O3119" s="23">
        <f>'RESOLUCIONES EPG'!$N3119-'RESOLUCIONES EPG'!$D3119</f>
        <v>2969</v>
      </c>
    </row>
    <row r="3120" ht="15.75" customHeight="1">
      <c r="A3120" s="58"/>
      <c r="B3120" s="21"/>
      <c r="C3120" s="24">
        <v>496.0</v>
      </c>
      <c r="D3120" s="22">
        <v>43237.0</v>
      </c>
      <c r="E3120" s="21" t="s">
        <v>1627</v>
      </c>
      <c r="F3120" s="22"/>
      <c r="G3120" s="21" t="s">
        <v>363</v>
      </c>
      <c r="H3120" s="21"/>
      <c r="I3120" s="63"/>
      <c r="J3120" s="135" t="s">
        <v>2965</v>
      </c>
      <c r="K3120" s="21"/>
      <c r="L3120" s="21"/>
      <c r="M3120" s="21"/>
      <c r="N3120" s="22">
        <f t="shared" si="2"/>
        <v>46206</v>
      </c>
      <c r="O3120" s="23">
        <f>'RESOLUCIONES EPG'!$N3120-'RESOLUCIONES EPG'!$D3120</f>
        <v>2969</v>
      </c>
    </row>
    <row r="3121" ht="15.75" customHeight="1">
      <c r="A3121" s="58"/>
      <c r="B3121" s="21" t="s">
        <v>2535</v>
      </c>
      <c r="C3121" s="24">
        <v>503.0</v>
      </c>
      <c r="D3121" s="22">
        <v>43237.0</v>
      </c>
      <c r="E3121" s="21" t="s">
        <v>2522</v>
      </c>
      <c r="F3121" s="22"/>
      <c r="G3121" s="21" t="s">
        <v>2751</v>
      </c>
      <c r="H3121" s="21"/>
      <c r="I3121" s="63"/>
      <c r="J3121" s="135" t="s">
        <v>2965</v>
      </c>
      <c r="K3121" s="21"/>
      <c r="L3121" s="21"/>
      <c r="M3121" s="21"/>
      <c r="N3121" s="22">
        <f t="shared" si="2"/>
        <v>46206</v>
      </c>
      <c r="O3121" s="23">
        <f>'RESOLUCIONES EPG'!$N3121-'RESOLUCIONES EPG'!$D3121</f>
        <v>2969</v>
      </c>
    </row>
    <row r="3122" ht="15.75" customHeight="1">
      <c r="A3122" s="101"/>
      <c r="B3122" s="21" t="s">
        <v>2535</v>
      </c>
      <c r="C3122" s="24">
        <v>492.0</v>
      </c>
      <c r="D3122" s="22">
        <v>43237.0</v>
      </c>
      <c r="E3122" s="21" t="s">
        <v>3023</v>
      </c>
      <c r="F3122" s="22"/>
      <c r="G3122" s="21" t="s">
        <v>2751</v>
      </c>
      <c r="H3122" s="21"/>
      <c r="I3122" s="63"/>
      <c r="J3122" s="135" t="s">
        <v>2965</v>
      </c>
      <c r="K3122" s="21"/>
      <c r="L3122" s="21"/>
      <c r="M3122" s="21"/>
      <c r="N3122" s="22">
        <f t="shared" si="2"/>
        <v>46206</v>
      </c>
      <c r="O3122" s="23">
        <f>'RESOLUCIONES EPG'!$N3122-'RESOLUCIONES EPG'!$D3122</f>
        <v>2969</v>
      </c>
    </row>
    <row r="3123" ht="15.75" customHeight="1">
      <c r="A3123" s="58"/>
      <c r="B3123" s="21" t="s">
        <v>2535</v>
      </c>
      <c r="C3123" s="24">
        <v>504.0</v>
      </c>
      <c r="D3123" s="22">
        <v>43237.0</v>
      </c>
      <c r="E3123" s="21" t="s">
        <v>2629</v>
      </c>
      <c r="F3123" s="22"/>
      <c r="G3123" s="21" t="s">
        <v>2751</v>
      </c>
      <c r="H3123" s="21"/>
      <c r="I3123" s="63"/>
      <c r="J3123" s="135" t="s">
        <v>2965</v>
      </c>
      <c r="K3123" s="21"/>
      <c r="L3123" s="21"/>
      <c r="M3123" s="21"/>
      <c r="N3123" s="22">
        <f t="shared" si="2"/>
        <v>46206</v>
      </c>
      <c r="O3123" s="23">
        <f>'RESOLUCIONES EPG'!$N3123-'RESOLUCIONES EPG'!$D3123</f>
        <v>2969</v>
      </c>
    </row>
    <row r="3124" ht="15.75" customHeight="1">
      <c r="A3124" s="58"/>
      <c r="B3124" s="21" t="s">
        <v>2535</v>
      </c>
      <c r="C3124" s="24">
        <v>497.0</v>
      </c>
      <c r="D3124" s="22">
        <v>43237.0</v>
      </c>
      <c r="E3124" s="21" t="s">
        <v>3024</v>
      </c>
      <c r="F3124" s="22"/>
      <c r="G3124" s="21" t="s">
        <v>2751</v>
      </c>
      <c r="H3124" s="21"/>
      <c r="I3124" s="63"/>
      <c r="J3124" s="135" t="s">
        <v>2965</v>
      </c>
      <c r="K3124" s="21"/>
      <c r="L3124" s="21"/>
      <c r="M3124" s="21"/>
      <c r="N3124" s="22">
        <f t="shared" si="2"/>
        <v>46206</v>
      </c>
      <c r="O3124" s="23">
        <f>'RESOLUCIONES EPG'!$N3124-'RESOLUCIONES EPG'!$D3124</f>
        <v>2969</v>
      </c>
    </row>
    <row r="3125" ht="15.75" customHeight="1">
      <c r="A3125" s="103"/>
      <c r="B3125" s="21" t="s">
        <v>2535</v>
      </c>
      <c r="C3125" s="24">
        <v>493.0</v>
      </c>
      <c r="D3125" s="22">
        <v>43237.0</v>
      </c>
      <c r="E3125" s="21" t="s">
        <v>2326</v>
      </c>
      <c r="F3125" s="22"/>
      <c r="G3125" s="21" t="s">
        <v>2751</v>
      </c>
      <c r="H3125" s="21"/>
      <c r="I3125" s="63"/>
      <c r="J3125" s="135" t="s">
        <v>2965</v>
      </c>
      <c r="K3125" s="21"/>
      <c r="L3125" s="21"/>
      <c r="M3125" s="21"/>
      <c r="N3125" s="22">
        <f t="shared" si="2"/>
        <v>46206</v>
      </c>
      <c r="O3125" s="23">
        <f>'RESOLUCIONES EPG'!$N3125-'RESOLUCIONES EPG'!$D3125</f>
        <v>2969</v>
      </c>
    </row>
    <row r="3126" ht="16.5" customHeight="1">
      <c r="A3126" s="103"/>
      <c r="B3126" s="21" t="s">
        <v>2535</v>
      </c>
      <c r="C3126" s="24">
        <v>502.0</v>
      </c>
      <c r="D3126" s="22">
        <v>43237.0</v>
      </c>
      <c r="E3126" s="21" t="s">
        <v>3025</v>
      </c>
      <c r="F3126" s="22"/>
      <c r="G3126" s="21" t="s">
        <v>2751</v>
      </c>
      <c r="H3126" s="21"/>
      <c r="I3126" s="63"/>
      <c r="J3126" s="135" t="s">
        <v>2965</v>
      </c>
      <c r="K3126" s="21"/>
      <c r="L3126" s="21"/>
      <c r="M3126" s="21"/>
      <c r="N3126" s="22">
        <f t="shared" si="2"/>
        <v>46206</v>
      </c>
      <c r="O3126" s="23">
        <f>'RESOLUCIONES EPG'!$N3126-'RESOLUCIONES EPG'!$D3126</f>
        <v>2969</v>
      </c>
    </row>
    <row r="3127" ht="16.5" customHeight="1">
      <c r="A3127" s="58"/>
      <c r="B3127" s="21" t="s">
        <v>2535</v>
      </c>
      <c r="C3127" s="24">
        <v>516.0</v>
      </c>
      <c r="D3127" s="22">
        <v>43238.0</v>
      </c>
      <c r="E3127" s="21" t="s">
        <v>2871</v>
      </c>
      <c r="F3127" s="22"/>
      <c r="G3127" s="21" t="s">
        <v>2751</v>
      </c>
      <c r="H3127" s="21"/>
      <c r="I3127" s="63"/>
      <c r="J3127" s="135" t="s">
        <v>2965</v>
      </c>
      <c r="K3127" s="21"/>
      <c r="L3127" s="21"/>
      <c r="M3127" s="21"/>
      <c r="N3127" s="22">
        <f t="shared" si="2"/>
        <v>46206</v>
      </c>
      <c r="O3127" s="23">
        <f>'RESOLUCIONES EPG'!$N3127-'RESOLUCIONES EPG'!$D3127</f>
        <v>2968</v>
      </c>
    </row>
    <row r="3128" ht="15.75" customHeight="1">
      <c r="A3128" s="58"/>
      <c r="B3128" s="21" t="s">
        <v>2535</v>
      </c>
      <c r="C3128" s="24">
        <v>515.0</v>
      </c>
      <c r="D3128" s="22">
        <v>43238.0</v>
      </c>
      <c r="E3128" s="21" t="s">
        <v>2833</v>
      </c>
      <c r="F3128" s="22"/>
      <c r="G3128" s="21" t="s">
        <v>2751</v>
      </c>
      <c r="H3128" s="21"/>
      <c r="I3128" s="63"/>
      <c r="J3128" s="135" t="s">
        <v>2965</v>
      </c>
      <c r="K3128" s="21"/>
      <c r="L3128" s="21"/>
      <c r="M3128" s="21"/>
      <c r="N3128" s="22">
        <f t="shared" si="2"/>
        <v>46206</v>
      </c>
      <c r="O3128" s="23">
        <f>'RESOLUCIONES EPG'!$N3128-'RESOLUCIONES EPG'!$D3128</f>
        <v>2968</v>
      </c>
    </row>
    <row r="3129" ht="15.75" customHeight="1">
      <c r="A3129" s="103"/>
      <c r="B3129" s="21" t="s">
        <v>2535</v>
      </c>
      <c r="C3129" s="24">
        <v>513.0</v>
      </c>
      <c r="D3129" s="22">
        <v>43238.0</v>
      </c>
      <c r="E3129" s="21" t="s">
        <v>2984</v>
      </c>
      <c r="F3129" s="22"/>
      <c r="G3129" s="21" t="s">
        <v>2751</v>
      </c>
      <c r="H3129" s="21"/>
      <c r="I3129" s="63"/>
      <c r="J3129" s="135" t="s">
        <v>2965</v>
      </c>
      <c r="K3129" s="21"/>
      <c r="L3129" s="21"/>
      <c r="M3129" s="21"/>
      <c r="N3129" s="22">
        <f t="shared" si="2"/>
        <v>46206</v>
      </c>
      <c r="O3129" s="23">
        <f>'RESOLUCIONES EPG'!$N3129-'RESOLUCIONES EPG'!$D3129</f>
        <v>2968</v>
      </c>
    </row>
    <row r="3130" ht="15.75" customHeight="1">
      <c r="A3130" s="101"/>
      <c r="B3130" s="21" t="s">
        <v>2535</v>
      </c>
      <c r="C3130" s="24">
        <v>508.0</v>
      </c>
      <c r="D3130" s="22">
        <v>43238.0</v>
      </c>
      <c r="E3130" s="21" t="s">
        <v>2286</v>
      </c>
      <c r="F3130" s="22"/>
      <c r="G3130" s="21" t="s">
        <v>2751</v>
      </c>
      <c r="H3130" s="21"/>
      <c r="I3130" s="63"/>
      <c r="J3130" s="135" t="s">
        <v>2965</v>
      </c>
      <c r="K3130" s="154" t="str">
        <f>HYPERLINK("\\Pc-informes\documentos informes\RESOLUCIONES\RESOLUCIONES 2018 PDF\CARGOS 2018\508.PDF","..\RESOLUCIONES 2018 PDF\508.pdf")</f>
        <v>..\RESOLUCIONES 2018 PDF\508.pdf</v>
      </c>
      <c r="L3130" s="21"/>
      <c r="M3130" s="21"/>
      <c r="N3130" s="22">
        <f t="shared" si="2"/>
        <v>46206</v>
      </c>
      <c r="O3130" s="23">
        <f>'RESOLUCIONES EPG'!$N3130-'RESOLUCIONES EPG'!$D3130</f>
        <v>2968</v>
      </c>
    </row>
    <row r="3131" ht="15.75" customHeight="1">
      <c r="A3131" s="58"/>
      <c r="B3131" s="21" t="s">
        <v>2535</v>
      </c>
      <c r="C3131" s="24">
        <v>511.0</v>
      </c>
      <c r="D3131" s="22">
        <v>43238.0</v>
      </c>
      <c r="E3131" s="21" t="s">
        <v>2289</v>
      </c>
      <c r="F3131" s="22"/>
      <c r="G3131" s="21" t="s">
        <v>2751</v>
      </c>
      <c r="H3131" s="21"/>
      <c r="I3131" s="63"/>
      <c r="J3131" s="135" t="s">
        <v>2965</v>
      </c>
      <c r="K3131" s="21"/>
      <c r="L3131" s="21"/>
      <c r="M3131" s="21"/>
      <c r="N3131" s="22">
        <f t="shared" si="2"/>
        <v>46206</v>
      </c>
      <c r="O3131" s="23">
        <f>'RESOLUCIONES EPG'!$N3131-'RESOLUCIONES EPG'!$D3131</f>
        <v>2968</v>
      </c>
    </row>
    <row r="3132" ht="16.5" customHeight="1">
      <c r="A3132" s="58"/>
      <c r="B3132" s="21" t="s">
        <v>2535</v>
      </c>
      <c r="C3132" s="24">
        <v>512.0</v>
      </c>
      <c r="D3132" s="22">
        <v>43238.0</v>
      </c>
      <c r="E3132" s="21" t="s">
        <v>3026</v>
      </c>
      <c r="F3132" s="22"/>
      <c r="G3132" s="21" t="s">
        <v>2751</v>
      </c>
      <c r="H3132" s="21"/>
      <c r="I3132" s="63"/>
      <c r="J3132" s="135" t="s">
        <v>2965</v>
      </c>
      <c r="K3132" s="21"/>
      <c r="L3132" s="21"/>
      <c r="M3132" s="21"/>
      <c r="N3132" s="22">
        <f t="shared" si="2"/>
        <v>46206</v>
      </c>
      <c r="O3132" s="23">
        <f>'RESOLUCIONES EPG'!$N3132-'RESOLUCIONES EPG'!$D3132</f>
        <v>2968</v>
      </c>
    </row>
    <row r="3133" ht="16.5" customHeight="1">
      <c r="A3133" s="101"/>
      <c r="B3133" s="21" t="s">
        <v>2535</v>
      </c>
      <c r="C3133" s="24">
        <v>507.0</v>
      </c>
      <c r="D3133" s="22">
        <v>43238.0</v>
      </c>
      <c r="E3133" s="21" t="s">
        <v>1387</v>
      </c>
      <c r="F3133" s="22"/>
      <c r="G3133" s="21" t="s">
        <v>2751</v>
      </c>
      <c r="H3133" s="21"/>
      <c r="I3133" s="63"/>
      <c r="J3133" s="135" t="s">
        <v>2965</v>
      </c>
      <c r="K3133" s="63" t="s">
        <v>3027</v>
      </c>
      <c r="L3133" s="21"/>
      <c r="M3133" s="21"/>
      <c r="N3133" s="22">
        <f t="shared" si="2"/>
        <v>46206</v>
      </c>
      <c r="O3133" s="23">
        <f>'RESOLUCIONES EPG'!$N3133-'RESOLUCIONES EPG'!$D3133</f>
        <v>2968</v>
      </c>
    </row>
    <row r="3134" ht="16.5" customHeight="1">
      <c r="A3134" s="58"/>
      <c r="B3134" s="21" t="s">
        <v>2535</v>
      </c>
      <c r="C3134" s="24">
        <v>510.0</v>
      </c>
      <c r="D3134" s="22">
        <v>43238.0</v>
      </c>
      <c r="E3134" s="21" t="s">
        <v>2813</v>
      </c>
      <c r="F3134" s="22"/>
      <c r="G3134" s="21" t="s">
        <v>2751</v>
      </c>
      <c r="H3134" s="21"/>
      <c r="I3134" s="63"/>
      <c r="J3134" s="135" t="s">
        <v>2965</v>
      </c>
      <c r="K3134" s="21"/>
      <c r="L3134" s="21"/>
      <c r="M3134" s="21"/>
      <c r="N3134" s="22">
        <f t="shared" si="2"/>
        <v>46206</v>
      </c>
      <c r="O3134" s="23">
        <f>'RESOLUCIONES EPG'!$N3134-'RESOLUCIONES EPG'!$D3134</f>
        <v>2968</v>
      </c>
    </row>
    <row r="3135" ht="16.5" customHeight="1">
      <c r="A3135" s="58"/>
      <c r="B3135" s="21" t="s">
        <v>2535</v>
      </c>
      <c r="C3135" s="24">
        <v>509.0</v>
      </c>
      <c r="D3135" s="22">
        <v>43238.0</v>
      </c>
      <c r="E3135" s="21" t="s">
        <v>2430</v>
      </c>
      <c r="F3135" s="22"/>
      <c r="G3135" s="21" t="s">
        <v>2751</v>
      </c>
      <c r="H3135" s="21" t="s">
        <v>3028</v>
      </c>
      <c r="I3135" s="63"/>
      <c r="J3135" s="135" t="s">
        <v>2965</v>
      </c>
      <c r="K3135" s="21"/>
      <c r="L3135" s="21"/>
      <c r="M3135" s="21"/>
      <c r="N3135" s="22">
        <f t="shared" si="2"/>
        <v>46206</v>
      </c>
      <c r="O3135" s="23">
        <f>'RESOLUCIONES EPG'!$N3135-'RESOLUCIONES EPG'!$D3135</f>
        <v>2968</v>
      </c>
    </row>
    <row r="3136" ht="16.5" customHeight="1">
      <c r="A3136" s="103"/>
      <c r="B3136" s="21" t="s">
        <v>2535</v>
      </c>
      <c r="C3136" s="24">
        <v>514.0</v>
      </c>
      <c r="D3136" s="22">
        <v>43238.0</v>
      </c>
      <c r="E3136" s="21" t="s">
        <v>3029</v>
      </c>
      <c r="F3136" s="22"/>
      <c r="G3136" s="21" t="s">
        <v>2751</v>
      </c>
      <c r="H3136" s="21"/>
      <c r="I3136" s="63"/>
      <c r="J3136" s="135" t="s">
        <v>2965</v>
      </c>
      <c r="K3136" s="21"/>
      <c r="L3136" s="21"/>
      <c r="M3136" s="21"/>
      <c r="N3136" s="22">
        <f t="shared" si="2"/>
        <v>46206</v>
      </c>
      <c r="O3136" s="23">
        <f>'RESOLUCIONES EPG'!$N3136-'RESOLUCIONES EPG'!$D3136</f>
        <v>2968</v>
      </c>
    </row>
    <row r="3137" ht="16.5" customHeight="1">
      <c r="A3137" s="58"/>
      <c r="B3137" s="21"/>
      <c r="C3137" s="24">
        <v>520.0</v>
      </c>
      <c r="D3137" s="22">
        <v>43241.0</v>
      </c>
      <c r="E3137" s="21" t="s">
        <v>2545</v>
      </c>
      <c r="F3137" s="22"/>
      <c r="G3137" s="21" t="s">
        <v>363</v>
      </c>
      <c r="H3137" s="21"/>
      <c r="I3137" s="63"/>
      <c r="J3137" s="135" t="s">
        <v>2965</v>
      </c>
      <c r="K3137" s="21"/>
      <c r="L3137" s="21"/>
      <c r="M3137" s="21"/>
      <c r="N3137" s="22">
        <f t="shared" si="2"/>
        <v>46206</v>
      </c>
      <c r="O3137" s="23">
        <f>'RESOLUCIONES EPG'!$N3137-'RESOLUCIONES EPG'!$D3137</f>
        <v>2965</v>
      </c>
    </row>
    <row r="3138" ht="16.5" customHeight="1">
      <c r="A3138" s="58"/>
      <c r="B3138" s="21" t="s">
        <v>2535</v>
      </c>
      <c r="C3138" s="24">
        <v>518.0</v>
      </c>
      <c r="D3138" s="22">
        <v>43241.0</v>
      </c>
      <c r="E3138" s="21" t="s">
        <v>2663</v>
      </c>
      <c r="F3138" s="22"/>
      <c r="G3138" s="21" t="s">
        <v>108</v>
      </c>
      <c r="H3138" s="21"/>
      <c r="I3138" s="63"/>
      <c r="J3138" s="135" t="s">
        <v>2965</v>
      </c>
      <c r="K3138" s="21"/>
      <c r="L3138" s="21"/>
      <c r="M3138" s="21"/>
      <c r="N3138" s="22">
        <f t="shared" si="2"/>
        <v>46206</v>
      </c>
      <c r="O3138" s="23">
        <f>'RESOLUCIONES EPG'!$N3138-'RESOLUCIONES EPG'!$D3138</f>
        <v>2965</v>
      </c>
    </row>
    <row r="3139" ht="16.5" customHeight="1">
      <c r="A3139" s="58"/>
      <c r="B3139" s="21" t="s">
        <v>2535</v>
      </c>
      <c r="C3139" s="24">
        <v>517.0</v>
      </c>
      <c r="D3139" s="22">
        <v>43241.0</v>
      </c>
      <c r="E3139" s="21" t="s">
        <v>2629</v>
      </c>
      <c r="F3139" s="22"/>
      <c r="G3139" s="21" t="s">
        <v>1313</v>
      </c>
      <c r="H3139" s="21" t="s">
        <v>2630</v>
      </c>
      <c r="I3139" s="63"/>
      <c r="J3139" s="135" t="s">
        <v>2965</v>
      </c>
      <c r="K3139" s="21"/>
      <c r="L3139" s="21"/>
      <c r="M3139" s="21"/>
      <c r="N3139" s="22">
        <f t="shared" si="2"/>
        <v>46206</v>
      </c>
      <c r="O3139" s="23">
        <f>'RESOLUCIONES EPG'!$N3139-'RESOLUCIONES EPG'!$D3139</f>
        <v>2965</v>
      </c>
    </row>
    <row r="3140" ht="16.5" customHeight="1">
      <c r="A3140" s="103"/>
      <c r="B3140" s="21"/>
      <c r="C3140" s="24">
        <v>519.0</v>
      </c>
      <c r="D3140" s="22">
        <v>43241.0</v>
      </c>
      <c r="E3140" s="21" t="s">
        <v>693</v>
      </c>
      <c r="F3140" s="22"/>
      <c r="G3140" s="21" t="s">
        <v>363</v>
      </c>
      <c r="H3140" s="21"/>
      <c r="I3140" s="63"/>
      <c r="J3140" s="135" t="s">
        <v>2965</v>
      </c>
      <c r="K3140" s="21"/>
      <c r="L3140" s="21"/>
      <c r="M3140" s="21"/>
      <c r="N3140" s="22">
        <f t="shared" si="2"/>
        <v>46206</v>
      </c>
      <c r="O3140" s="23">
        <f>'RESOLUCIONES EPG'!$N3140-'RESOLUCIONES EPG'!$D3140</f>
        <v>2965</v>
      </c>
    </row>
    <row r="3141" ht="16.5" customHeight="1">
      <c r="A3141" s="58"/>
      <c r="B3141" s="21" t="s">
        <v>2535</v>
      </c>
      <c r="C3141" s="24">
        <v>524.0</v>
      </c>
      <c r="D3141" s="22">
        <v>43242.0</v>
      </c>
      <c r="E3141" s="21" t="s">
        <v>2916</v>
      </c>
      <c r="F3141" s="22"/>
      <c r="G3141" s="21" t="s">
        <v>2751</v>
      </c>
      <c r="H3141" s="21"/>
      <c r="I3141" s="63"/>
      <c r="J3141" s="135" t="s">
        <v>2965</v>
      </c>
      <c r="K3141" s="154" t="str">
        <f>HYPERLINK("\\Pc-informes\documentos informes\RESOLUCIONES\RESOLUCIONES 2018 PDF\CARGOS 2018\524.PDF","..\RESOLUCIONES 2018 PDF\524.pdf")</f>
        <v>..\RESOLUCIONES 2018 PDF\524.pdf</v>
      </c>
      <c r="L3141" s="21"/>
      <c r="M3141" s="21"/>
      <c r="N3141" s="22">
        <f t="shared" si="2"/>
        <v>46206</v>
      </c>
      <c r="O3141" s="23">
        <f>'RESOLUCIONES EPG'!$N3141-'RESOLUCIONES EPG'!$D3141</f>
        <v>2964</v>
      </c>
    </row>
    <row r="3142" ht="15.75" customHeight="1">
      <c r="A3142" s="103"/>
      <c r="B3142" s="21" t="s">
        <v>2535</v>
      </c>
      <c r="C3142" s="24">
        <v>543.0</v>
      </c>
      <c r="D3142" s="22">
        <v>43242.0</v>
      </c>
      <c r="E3142" s="21" t="s">
        <v>2640</v>
      </c>
      <c r="F3142" s="22"/>
      <c r="G3142" s="21" t="s">
        <v>1313</v>
      </c>
      <c r="H3142" s="21" t="s">
        <v>2630</v>
      </c>
      <c r="I3142" s="63"/>
      <c r="J3142" s="135" t="s">
        <v>2965</v>
      </c>
      <c r="K3142" s="21"/>
      <c r="L3142" s="21"/>
      <c r="M3142" s="21"/>
      <c r="N3142" s="22">
        <f t="shared" si="2"/>
        <v>46206</v>
      </c>
      <c r="O3142" s="23">
        <f>'RESOLUCIONES EPG'!$N3142-'RESOLUCIONES EPG'!$D3142</f>
        <v>2964</v>
      </c>
    </row>
    <row r="3143" ht="15.75" customHeight="1">
      <c r="A3143" s="103"/>
      <c r="B3143" s="21" t="s">
        <v>2535</v>
      </c>
      <c r="C3143" s="24">
        <v>522.0</v>
      </c>
      <c r="D3143" s="22">
        <v>43242.0</v>
      </c>
      <c r="E3143" s="21" t="s">
        <v>2804</v>
      </c>
      <c r="F3143" s="22"/>
      <c r="G3143" s="21" t="s">
        <v>2751</v>
      </c>
      <c r="H3143" s="21"/>
      <c r="I3143" s="63"/>
      <c r="J3143" s="135" t="s">
        <v>2965</v>
      </c>
      <c r="K3143" s="21"/>
      <c r="L3143" s="21"/>
      <c r="M3143" s="21"/>
      <c r="N3143" s="22">
        <f t="shared" si="2"/>
        <v>46206</v>
      </c>
      <c r="O3143" s="23">
        <f>'RESOLUCIONES EPG'!$N3143-'RESOLUCIONES EPG'!$D3143</f>
        <v>2964</v>
      </c>
    </row>
    <row r="3144" ht="15.75" customHeight="1">
      <c r="A3144" s="103"/>
      <c r="B3144" s="21"/>
      <c r="C3144" s="24">
        <v>545.0</v>
      </c>
      <c r="D3144" s="22">
        <v>43242.0</v>
      </c>
      <c r="E3144" s="21" t="s">
        <v>2622</v>
      </c>
      <c r="F3144" s="22"/>
      <c r="G3144" s="21" t="s">
        <v>108</v>
      </c>
      <c r="H3144" s="21" t="s">
        <v>3030</v>
      </c>
      <c r="I3144" s="63"/>
      <c r="J3144" s="135" t="s">
        <v>2965</v>
      </c>
      <c r="K3144" s="21"/>
      <c r="L3144" s="21"/>
      <c r="M3144" s="21"/>
      <c r="N3144" s="22">
        <f t="shared" si="2"/>
        <v>46206</v>
      </c>
      <c r="O3144" s="23">
        <f>'RESOLUCIONES EPG'!$N3144-'RESOLUCIONES EPG'!$D3144</f>
        <v>2964</v>
      </c>
    </row>
    <row r="3145" ht="16.5" customHeight="1">
      <c r="A3145" s="101"/>
      <c r="B3145" s="21"/>
      <c r="C3145" s="24">
        <v>521.0</v>
      </c>
      <c r="D3145" s="22">
        <v>43242.0</v>
      </c>
      <c r="E3145" s="21" t="s">
        <v>2962</v>
      </c>
      <c r="F3145" s="22"/>
      <c r="G3145" s="21" t="s">
        <v>2923</v>
      </c>
      <c r="H3145" s="21"/>
      <c r="I3145" s="63"/>
      <c r="J3145" s="135" t="s">
        <v>2965</v>
      </c>
      <c r="K3145" s="21"/>
      <c r="L3145" s="21"/>
      <c r="M3145" s="21"/>
      <c r="N3145" s="22">
        <f t="shared" si="2"/>
        <v>46206</v>
      </c>
      <c r="O3145" s="23">
        <f>'RESOLUCIONES EPG'!$N3145-'RESOLUCIONES EPG'!$D3145</f>
        <v>2964</v>
      </c>
    </row>
    <row r="3146" ht="16.5" customHeight="1">
      <c r="A3146" s="102"/>
      <c r="B3146" s="21" t="s">
        <v>2535</v>
      </c>
      <c r="C3146" s="24">
        <v>536.0</v>
      </c>
      <c r="D3146" s="22">
        <v>43242.0</v>
      </c>
      <c r="E3146" s="21" t="s">
        <v>2920</v>
      </c>
      <c r="F3146" s="22" t="s">
        <v>2921</v>
      </c>
      <c r="G3146" s="21" t="s">
        <v>2751</v>
      </c>
      <c r="H3146" s="21"/>
      <c r="I3146" s="63"/>
      <c r="J3146" s="135" t="s">
        <v>2965</v>
      </c>
      <c r="K3146" s="21"/>
      <c r="L3146" s="21"/>
      <c r="M3146" s="21"/>
      <c r="N3146" s="22">
        <f t="shared" si="2"/>
        <v>46206</v>
      </c>
      <c r="O3146" s="23">
        <f>'RESOLUCIONES EPG'!$N3146-'RESOLUCIONES EPG'!$D3146</f>
        <v>2964</v>
      </c>
    </row>
    <row r="3147" ht="15.75" customHeight="1">
      <c r="A3147" s="103"/>
      <c r="B3147" s="21"/>
      <c r="C3147" s="24">
        <v>542.0</v>
      </c>
      <c r="D3147" s="22">
        <v>43242.0</v>
      </c>
      <c r="E3147" s="21" t="s">
        <v>2714</v>
      </c>
      <c r="F3147" s="22" t="s">
        <v>53</v>
      </c>
      <c r="G3147" s="21" t="s">
        <v>2923</v>
      </c>
      <c r="H3147" s="21"/>
      <c r="I3147" s="63"/>
      <c r="J3147" s="135" t="s">
        <v>2965</v>
      </c>
      <c r="K3147" s="21"/>
      <c r="L3147" s="21"/>
      <c r="M3147" s="21"/>
      <c r="N3147" s="22">
        <f t="shared" si="2"/>
        <v>46206</v>
      </c>
      <c r="O3147" s="23">
        <f>'RESOLUCIONES EPG'!$N3147-'RESOLUCIONES EPG'!$D3147</f>
        <v>2964</v>
      </c>
    </row>
    <row r="3148" ht="15.75" customHeight="1">
      <c r="A3148" s="101"/>
      <c r="B3148" s="21" t="s">
        <v>2535</v>
      </c>
      <c r="C3148" s="24">
        <v>525.0</v>
      </c>
      <c r="D3148" s="22">
        <v>43242.0</v>
      </c>
      <c r="E3148" s="21" t="s">
        <v>2413</v>
      </c>
      <c r="F3148" s="22"/>
      <c r="G3148" s="21" t="s">
        <v>2751</v>
      </c>
      <c r="H3148" s="21"/>
      <c r="I3148" s="63"/>
      <c r="J3148" s="135" t="s">
        <v>2965</v>
      </c>
      <c r="K3148" s="21"/>
      <c r="L3148" s="21"/>
      <c r="M3148" s="21"/>
      <c r="N3148" s="22">
        <f t="shared" si="2"/>
        <v>46206</v>
      </c>
      <c r="O3148" s="23">
        <f>'RESOLUCIONES EPG'!$N3148-'RESOLUCIONES EPG'!$D3148</f>
        <v>2964</v>
      </c>
    </row>
    <row r="3149" ht="16.5" customHeight="1">
      <c r="A3149" s="58"/>
      <c r="B3149" s="21" t="s">
        <v>2535</v>
      </c>
      <c r="C3149" s="24">
        <v>534.0</v>
      </c>
      <c r="D3149" s="22">
        <v>43242.0</v>
      </c>
      <c r="E3149" s="21" t="s">
        <v>2838</v>
      </c>
      <c r="F3149" s="22"/>
      <c r="G3149" s="21" t="s">
        <v>2751</v>
      </c>
      <c r="H3149" s="21"/>
      <c r="I3149" s="63"/>
      <c r="J3149" s="135" t="s">
        <v>2965</v>
      </c>
      <c r="K3149" s="21"/>
      <c r="L3149" s="21"/>
      <c r="M3149" s="21"/>
      <c r="N3149" s="22">
        <f t="shared" si="2"/>
        <v>46206</v>
      </c>
      <c r="O3149" s="23">
        <f>'RESOLUCIONES EPG'!$N3149-'RESOLUCIONES EPG'!$D3149</f>
        <v>2964</v>
      </c>
    </row>
    <row r="3150" ht="16.5" customHeight="1">
      <c r="A3150" s="58"/>
      <c r="B3150" s="21" t="s">
        <v>2535</v>
      </c>
      <c r="C3150" s="24">
        <v>539.0</v>
      </c>
      <c r="D3150" s="22">
        <v>43242.0</v>
      </c>
      <c r="E3150" s="21" t="s">
        <v>3003</v>
      </c>
      <c r="F3150" s="22"/>
      <c r="G3150" s="21" t="s">
        <v>2751</v>
      </c>
      <c r="H3150" s="21"/>
      <c r="I3150" s="63"/>
      <c r="J3150" s="135" t="s">
        <v>2965</v>
      </c>
      <c r="K3150" s="21"/>
      <c r="L3150" s="21"/>
      <c r="M3150" s="21"/>
      <c r="N3150" s="22">
        <f t="shared" si="2"/>
        <v>46206</v>
      </c>
      <c r="O3150" s="23">
        <f>'RESOLUCIONES EPG'!$N3150-'RESOLUCIONES EPG'!$D3150</f>
        <v>2964</v>
      </c>
    </row>
    <row r="3151" ht="16.5" customHeight="1">
      <c r="A3151" s="101"/>
      <c r="B3151" s="21" t="s">
        <v>2535</v>
      </c>
      <c r="C3151" s="24">
        <v>527.0</v>
      </c>
      <c r="D3151" s="22">
        <v>43242.0</v>
      </c>
      <c r="E3151" s="21" t="s">
        <v>2925</v>
      </c>
      <c r="F3151" s="22"/>
      <c r="G3151" s="21" t="s">
        <v>2751</v>
      </c>
      <c r="H3151" s="21"/>
      <c r="I3151" s="63"/>
      <c r="J3151" s="135" t="s">
        <v>2965</v>
      </c>
      <c r="K3151" s="21"/>
      <c r="L3151" s="21"/>
      <c r="M3151" s="21"/>
      <c r="N3151" s="22">
        <f t="shared" si="2"/>
        <v>46206</v>
      </c>
      <c r="O3151" s="23">
        <f>'RESOLUCIONES EPG'!$N3151-'RESOLUCIONES EPG'!$D3151</f>
        <v>2964</v>
      </c>
    </row>
    <row r="3152" ht="16.5" customHeight="1">
      <c r="A3152" s="101"/>
      <c r="B3152" s="21" t="s">
        <v>2535</v>
      </c>
      <c r="C3152" s="24">
        <v>540.0</v>
      </c>
      <c r="D3152" s="22">
        <v>43242.0</v>
      </c>
      <c r="E3152" s="21" t="s">
        <v>3007</v>
      </c>
      <c r="F3152" s="22"/>
      <c r="G3152" s="21" t="s">
        <v>2751</v>
      </c>
      <c r="H3152" s="21"/>
      <c r="I3152" s="63"/>
      <c r="J3152" s="135" t="s">
        <v>2965</v>
      </c>
      <c r="K3152" s="21"/>
      <c r="L3152" s="21"/>
      <c r="M3152" s="21"/>
      <c r="N3152" s="22">
        <f t="shared" si="2"/>
        <v>46206</v>
      </c>
      <c r="O3152" s="23">
        <f>'RESOLUCIONES EPG'!$N3152-'RESOLUCIONES EPG'!$D3152</f>
        <v>2964</v>
      </c>
    </row>
    <row r="3153" ht="16.5" customHeight="1">
      <c r="A3153" s="58"/>
      <c r="B3153" s="21" t="s">
        <v>2535</v>
      </c>
      <c r="C3153" s="24">
        <v>532.0</v>
      </c>
      <c r="D3153" s="22">
        <v>43242.0</v>
      </c>
      <c r="E3153" s="21" t="s">
        <v>2842</v>
      </c>
      <c r="F3153" s="22"/>
      <c r="G3153" s="21" t="s">
        <v>2751</v>
      </c>
      <c r="H3153" s="21"/>
      <c r="I3153" s="63"/>
      <c r="J3153" s="135" t="s">
        <v>2965</v>
      </c>
      <c r="K3153" s="21"/>
      <c r="L3153" s="21"/>
      <c r="M3153" s="21"/>
      <c r="N3153" s="22">
        <f t="shared" si="2"/>
        <v>46206</v>
      </c>
      <c r="O3153" s="23">
        <f>'RESOLUCIONES EPG'!$N3153-'RESOLUCIONES EPG'!$D3153</f>
        <v>2964</v>
      </c>
    </row>
    <row r="3154" ht="16.5" customHeight="1">
      <c r="A3154" s="101"/>
      <c r="B3154" s="21" t="s">
        <v>2535</v>
      </c>
      <c r="C3154" s="24">
        <v>541.0</v>
      </c>
      <c r="D3154" s="22">
        <v>43242.0</v>
      </c>
      <c r="E3154" s="21" t="s">
        <v>3031</v>
      </c>
      <c r="F3154" s="22"/>
      <c r="G3154" s="21" t="s">
        <v>1313</v>
      </c>
      <c r="H3154" s="21" t="s">
        <v>2767</v>
      </c>
      <c r="I3154" s="63"/>
      <c r="J3154" s="135" t="s">
        <v>2965</v>
      </c>
      <c r="K3154" s="21"/>
      <c r="L3154" s="21"/>
      <c r="M3154" s="21"/>
      <c r="N3154" s="22">
        <f t="shared" si="2"/>
        <v>46206</v>
      </c>
      <c r="O3154" s="23">
        <f>'RESOLUCIONES EPG'!$N3154-'RESOLUCIONES EPG'!$D3154</f>
        <v>2964</v>
      </c>
    </row>
    <row r="3155" ht="16.5" customHeight="1">
      <c r="A3155" s="101"/>
      <c r="B3155" s="21" t="s">
        <v>2535</v>
      </c>
      <c r="C3155" s="24">
        <v>526.0</v>
      </c>
      <c r="D3155" s="22">
        <v>43242.0</v>
      </c>
      <c r="E3155" s="21" t="s">
        <v>2729</v>
      </c>
      <c r="F3155" s="22"/>
      <c r="G3155" s="21" t="s">
        <v>2751</v>
      </c>
      <c r="H3155" s="21"/>
      <c r="I3155" s="63"/>
      <c r="J3155" s="135" t="s">
        <v>2965</v>
      </c>
      <c r="K3155" s="21"/>
      <c r="L3155" s="21"/>
      <c r="M3155" s="21"/>
      <c r="N3155" s="22">
        <f t="shared" si="2"/>
        <v>46206</v>
      </c>
      <c r="O3155" s="23">
        <f>'RESOLUCIONES EPG'!$N3155-'RESOLUCIONES EPG'!$D3155</f>
        <v>2964</v>
      </c>
    </row>
    <row r="3156" ht="15.75" customHeight="1">
      <c r="A3156" s="58"/>
      <c r="B3156" s="21" t="s">
        <v>2535</v>
      </c>
      <c r="C3156" s="24">
        <v>530.0</v>
      </c>
      <c r="D3156" s="22">
        <v>43242.0</v>
      </c>
      <c r="E3156" s="21" t="s">
        <v>2911</v>
      </c>
      <c r="F3156" s="22"/>
      <c r="G3156" s="21" t="s">
        <v>2751</v>
      </c>
      <c r="H3156" s="21"/>
      <c r="I3156" s="63"/>
      <c r="J3156" s="135" t="s">
        <v>2965</v>
      </c>
      <c r="K3156" s="21"/>
      <c r="L3156" s="21"/>
      <c r="M3156" s="21"/>
      <c r="N3156" s="22">
        <f t="shared" si="2"/>
        <v>46206</v>
      </c>
      <c r="O3156" s="23">
        <f>'RESOLUCIONES EPG'!$N3156-'RESOLUCIONES EPG'!$D3156</f>
        <v>2964</v>
      </c>
    </row>
    <row r="3157" ht="15.75" customHeight="1">
      <c r="A3157" s="58"/>
      <c r="B3157" s="21" t="s">
        <v>2535</v>
      </c>
      <c r="C3157" s="24">
        <v>523.0</v>
      </c>
      <c r="D3157" s="22">
        <v>43242.0</v>
      </c>
      <c r="E3157" s="21" t="s">
        <v>3032</v>
      </c>
      <c r="F3157" s="22"/>
      <c r="G3157" s="21" t="s">
        <v>2751</v>
      </c>
      <c r="H3157" s="21"/>
      <c r="I3157" s="63"/>
      <c r="J3157" s="135" t="s">
        <v>2965</v>
      </c>
      <c r="K3157" s="21"/>
      <c r="L3157" s="21"/>
      <c r="M3157" s="21"/>
      <c r="N3157" s="22">
        <f t="shared" si="2"/>
        <v>46206</v>
      </c>
      <c r="O3157" s="23">
        <f>'RESOLUCIONES EPG'!$N3157-'RESOLUCIONES EPG'!$D3157</f>
        <v>2964</v>
      </c>
    </row>
    <row r="3158" ht="16.5" customHeight="1">
      <c r="A3158" s="58"/>
      <c r="B3158" s="21" t="s">
        <v>2535</v>
      </c>
      <c r="C3158" s="24">
        <v>529.0</v>
      </c>
      <c r="D3158" s="22">
        <v>43242.0</v>
      </c>
      <c r="E3158" s="21" t="s">
        <v>2680</v>
      </c>
      <c r="F3158" s="22"/>
      <c r="G3158" s="21" t="s">
        <v>2751</v>
      </c>
      <c r="H3158" s="21"/>
      <c r="I3158" s="63"/>
      <c r="J3158" s="135" t="s">
        <v>2965</v>
      </c>
      <c r="K3158" s="21"/>
      <c r="L3158" s="21"/>
      <c r="M3158" s="21"/>
      <c r="N3158" s="22">
        <f t="shared" si="2"/>
        <v>46206</v>
      </c>
      <c r="O3158" s="23">
        <f>'RESOLUCIONES EPG'!$N3158-'RESOLUCIONES EPG'!$D3158</f>
        <v>2964</v>
      </c>
    </row>
    <row r="3159" ht="15.75" customHeight="1">
      <c r="A3159" s="102"/>
      <c r="B3159" s="21" t="s">
        <v>2535</v>
      </c>
      <c r="C3159" s="24">
        <v>537.0</v>
      </c>
      <c r="D3159" s="22">
        <v>43242.0</v>
      </c>
      <c r="E3159" s="21" t="s">
        <v>2054</v>
      </c>
      <c r="F3159" s="69" t="s">
        <v>2815</v>
      </c>
      <c r="G3159" s="21" t="s">
        <v>2751</v>
      </c>
      <c r="H3159" s="21"/>
      <c r="I3159" s="63"/>
      <c r="J3159" s="135" t="s">
        <v>2965</v>
      </c>
      <c r="K3159" s="21"/>
      <c r="L3159" s="21"/>
      <c r="M3159" s="21"/>
      <c r="N3159" s="22">
        <f t="shared" si="2"/>
        <v>46206</v>
      </c>
      <c r="O3159" s="23">
        <f>'RESOLUCIONES EPG'!$N3159-'RESOLUCIONES EPG'!$D3159</f>
        <v>2964</v>
      </c>
    </row>
    <row r="3160" ht="15.75" customHeight="1">
      <c r="A3160" s="58"/>
      <c r="B3160" s="21" t="s">
        <v>2535</v>
      </c>
      <c r="C3160" s="24">
        <v>533.0</v>
      </c>
      <c r="D3160" s="22">
        <v>43242.0</v>
      </c>
      <c r="E3160" s="21" t="s">
        <v>2978</v>
      </c>
      <c r="F3160" s="22" t="s">
        <v>2979</v>
      </c>
      <c r="G3160" s="21" t="s">
        <v>2751</v>
      </c>
      <c r="H3160" s="21"/>
      <c r="I3160" s="63"/>
      <c r="J3160" s="135" t="s">
        <v>2965</v>
      </c>
      <c r="K3160" s="21"/>
      <c r="L3160" s="21"/>
      <c r="M3160" s="21"/>
      <c r="N3160" s="22">
        <f t="shared" si="2"/>
        <v>46206</v>
      </c>
      <c r="O3160" s="23">
        <f>'RESOLUCIONES EPG'!$N3160-'RESOLUCIONES EPG'!$D3160</f>
        <v>2964</v>
      </c>
    </row>
    <row r="3161" ht="15.75" customHeight="1">
      <c r="A3161" s="100"/>
      <c r="B3161" s="21" t="s">
        <v>2535</v>
      </c>
      <c r="C3161" s="24">
        <v>528.0</v>
      </c>
      <c r="D3161" s="22">
        <v>43242.0</v>
      </c>
      <c r="E3161" s="21" t="s">
        <v>2786</v>
      </c>
      <c r="F3161" s="22"/>
      <c r="G3161" s="21" t="s">
        <v>2751</v>
      </c>
      <c r="H3161" s="21"/>
      <c r="I3161" s="63" t="s">
        <v>3033</v>
      </c>
      <c r="J3161" s="135" t="s">
        <v>2863</v>
      </c>
      <c r="K3161" s="21"/>
      <c r="L3161" s="21"/>
      <c r="M3161" s="21"/>
      <c r="N3161" s="22">
        <f t="shared" si="2"/>
        <v>46206</v>
      </c>
      <c r="O3161" s="23">
        <f>'RESOLUCIONES EPG'!$N3161-'RESOLUCIONES EPG'!$D3161</f>
        <v>2964</v>
      </c>
    </row>
    <row r="3162" ht="15.75" customHeight="1">
      <c r="A3162" s="103"/>
      <c r="B3162" s="21" t="s">
        <v>2535</v>
      </c>
      <c r="C3162" s="24">
        <v>538.0</v>
      </c>
      <c r="D3162" s="22">
        <v>43242.0</v>
      </c>
      <c r="E3162" s="21" t="s">
        <v>2816</v>
      </c>
      <c r="F3162" s="22"/>
      <c r="G3162" s="21" t="s">
        <v>2751</v>
      </c>
      <c r="H3162" s="21"/>
      <c r="I3162" s="63"/>
      <c r="J3162" s="135" t="s">
        <v>2965</v>
      </c>
      <c r="K3162" s="21"/>
      <c r="L3162" s="21"/>
      <c r="M3162" s="21"/>
      <c r="N3162" s="22">
        <f t="shared" si="2"/>
        <v>46206</v>
      </c>
      <c r="O3162" s="23">
        <f>'RESOLUCIONES EPG'!$N3162-'RESOLUCIONES EPG'!$D3162</f>
        <v>2964</v>
      </c>
    </row>
    <row r="3163" ht="15.75" customHeight="1">
      <c r="A3163" s="101"/>
      <c r="B3163" s="21" t="s">
        <v>2535</v>
      </c>
      <c r="C3163" s="24">
        <v>535.0</v>
      </c>
      <c r="D3163" s="22">
        <v>43242.0</v>
      </c>
      <c r="E3163" s="21" t="s">
        <v>3034</v>
      </c>
      <c r="F3163" s="22"/>
      <c r="G3163" s="21" t="s">
        <v>2751</v>
      </c>
      <c r="H3163" s="21"/>
      <c r="I3163" s="63"/>
      <c r="J3163" s="135" t="s">
        <v>2965</v>
      </c>
      <c r="K3163" s="21"/>
      <c r="L3163" s="21"/>
      <c r="M3163" s="21"/>
      <c r="N3163" s="22">
        <f t="shared" si="2"/>
        <v>46206</v>
      </c>
      <c r="O3163" s="23">
        <f>'RESOLUCIONES EPG'!$N3163-'RESOLUCIONES EPG'!$D3163</f>
        <v>2964</v>
      </c>
    </row>
    <row r="3164" ht="15.75" customHeight="1">
      <c r="A3164" s="103"/>
      <c r="B3164" s="21"/>
      <c r="C3164" s="24">
        <v>544.0</v>
      </c>
      <c r="D3164" s="22">
        <v>43242.0</v>
      </c>
      <c r="E3164" s="21" t="s">
        <v>2954</v>
      </c>
      <c r="F3164" s="22"/>
      <c r="G3164" s="21" t="s">
        <v>2923</v>
      </c>
      <c r="H3164" s="21"/>
      <c r="I3164" s="63"/>
      <c r="J3164" s="135" t="s">
        <v>2965</v>
      </c>
      <c r="K3164" s="21"/>
      <c r="L3164" s="21"/>
      <c r="M3164" s="21"/>
      <c r="N3164" s="22">
        <f t="shared" si="2"/>
        <v>46206</v>
      </c>
      <c r="O3164" s="23">
        <f>'RESOLUCIONES EPG'!$N3164-'RESOLUCIONES EPG'!$D3164</f>
        <v>2964</v>
      </c>
    </row>
    <row r="3165" ht="16.5" customHeight="1">
      <c r="A3165" s="58"/>
      <c r="B3165" s="21" t="s">
        <v>2535</v>
      </c>
      <c r="C3165" s="24">
        <v>531.0</v>
      </c>
      <c r="D3165" s="22">
        <v>43242.0</v>
      </c>
      <c r="E3165" s="21" t="s">
        <v>3035</v>
      </c>
      <c r="F3165" s="22"/>
      <c r="G3165" s="21" t="s">
        <v>2751</v>
      </c>
      <c r="H3165" s="21"/>
      <c r="I3165" s="63"/>
      <c r="J3165" s="135" t="s">
        <v>2965</v>
      </c>
      <c r="K3165" s="21"/>
      <c r="L3165" s="21"/>
      <c r="M3165" s="21"/>
      <c r="N3165" s="22">
        <f t="shared" si="2"/>
        <v>46206</v>
      </c>
      <c r="O3165" s="23">
        <f>'RESOLUCIONES EPG'!$N3165-'RESOLUCIONES EPG'!$D3165</f>
        <v>2964</v>
      </c>
    </row>
    <row r="3166" ht="16.5" customHeight="1">
      <c r="A3166" s="103"/>
      <c r="B3166" s="21"/>
      <c r="C3166" s="24">
        <v>554.0</v>
      </c>
      <c r="D3166" s="22">
        <v>43245.0</v>
      </c>
      <c r="E3166" s="21" t="s">
        <v>2705</v>
      </c>
      <c r="F3166" s="22"/>
      <c r="G3166" s="21" t="s">
        <v>2923</v>
      </c>
      <c r="H3166" s="21"/>
      <c r="I3166" s="63"/>
      <c r="J3166" s="135" t="s">
        <v>2965</v>
      </c>
      <c r="K3166" s="21"/>
      <c r="L3166" s="21"/>
      <c r="M3166" s="21"/>
      <c r="N3166" s="22">
        <f t="shared" si="2"/>
        <v>46206</v>
      </c>
      <c r="O3166" s="23">
        <f>'RESOLUCIONES EPG'!$N3166-'RESOLUCIONES EPG'!$D3166</f>
        <v>2961</v>
      </c>
    </row>
    <row r="3167" ht="15.75" customHeight="1">
      <c r="A3167" s="101"/>
      <c r="B3167" s="21"/>
      <c r="C3167" s="24">
        <v>555.0</v>
      </c>
      <c r="D3167" s="22">
        <v>43245.0</v>
      </c>
      <c r="E3167" s="21" t="s">
        <v>2155</v>
      </c>
      <c r="F3167" s="22"/>
      <c r="G3167" s="21" t="s">
        <v>2968</v>
      </c>
      <c r="H3167" s="21"/>
      <c r="I3167" s="63"/>
      <c r="J3167" s="135" t="s">
        <v>2965</v>
      </c>
      <c r="K3167" s="21"/>
      <c r="L3167" s="21"/>
      <c r="M3167" s="21"/>
      <c r="N3167" s="22">
        <f t="shared" si="2"/>
        <v>46206</v>
      </c>
      <c r="O3167" s="23">
        <f>'RESOLUCIONES EPG'!$N3167-'RESOLUCIONES EPG'!$D3167</f>
        <v>2961</v>
      </c>
    </row>
    <row r="3168" ht="15.75" customHeight="1">
      <c r="A3168" s="58"/>
      <c r="B3168" s="21" t="s">
        <v>2535</v>
      </c>
      <c r="C3168" s="24">
        <v>546.0</v>
      </c>
      <c r="D3168" s="22">
        <v>43245.0</v>
      </c>
      <c r="E3168" s="21" t="s">
        <v>1560</v>
      </c>
      <c r="F3168" s="22"/>
      <c r="G3168" s="21" t="s">
        <v>1410</v>
      </c>
      <c r="H3168" s="21"/>
      <c r="I3168" s="63"/>
      <c r="J3168" s="135" t="s">
        <v>2965</v>
      </c>
      <c r="K3168" s="21"/>
      <c r="L3168" s="21"/>
      <c r="M3168" s="21"/>
      <c r="N3168" s="22">
        <f t="shared" si="2"/>
        <v>46206</v>
      </c>
      <c r="O3168" s="23">
        <f>'RESOLUCIONES EPG'!$N3168-'RESOLUCIONES EPG'!$D3168</f>
        <v>2961</v>
      </c>
    </row>
    <row r="3169" ht="15.75" customHeight="1">
      <c r="A3169" s="101"/>
      <c r="B3169" s="21"/>
      <c r="C3169" s="24">
        <v>547.0</v>
      </c>
      <c r="D3169" s="22">
        <v>43245.0</v>
      </c>
      <c r="E3169" s="21" t="s">
        <v>1644</v>
      </c>
      <c r="F3169" s="22"/>
      <c r="G3169" s="21" t="s">
        <v>2923</v>
      </c>
      <c r="H3169" s="21"/>
      <c r="I3169" s="63"/>
      <c r="J3169" s="135" t="s">
        <v>2965</v>
      </c>
      <c r="K3169" s="21"/>
      <c r="L3169" s="21"/>
      <c r="M3169" s="21"/>
      <c r="N3169" s="22">
        <f t="shared" si="2"/>
        <v>46206</v>
      </c>
      <c r="O3169" s="23">
        <f>'RESOLUCIONES EPG'!$N3169-'RESOLUCIONES EPG'!$D3169</f>
        <v>2961</v>
      </c>
    </row>
    <row r="3170" ht="15.75" customHeight="1">
      <c r="A3170" s="100"/>
      <c r="B3170" s="21"/>
      <c r="C3170" s="24">
        <v>552.0</v>
      </c>
      <c r="D3170" s="22">
        <v>43245.0</v>
      </c>
      <c r="E3170" s="21" t="s">
        <v>3036</v>
      </c>
      <c r="F3170" s="22"/>
      <c r="G3170" s="21" t="s">
        <v>18</v>
      </c>
      <c r="H3170" s="21" t="s">
        <v>2586</v>
      </c>
      <c r="I3170" s="63"/>
      <c r="J3170" s="135" t="s">
        <v>2965</v>
      </c>
      <c r="K3170" s="21"/>
      <c r="L3170" s="21"/>
      <c r="M3170" s="21"/>
      <c r="N3170" s="22">
        <f t="shared" si="2"/>
        <v>46206</v>
      </c>
      <c r="O3170" s="23">
        <f>'RESOLUCIONES EPG'!$N3170-'RESOLUCIONES EPG'!$D3170</f>
        <v>2961</v>
      </c>
    </row>
    <row r="3171" ht="16.5" customHeight="1">
      <c r="A3171" s="58"/>
      <c r="B3171" s="21" t="s">
        <v>2535</v>
      </c>
      <c r="C3171" s="24">
        <v>550.0</v>
      </c>
      <c r="D3171" s="22">
        <v>43245.0</v>
      </c>
      <c r="E3171" s="21" t="s">
        <v>2838</v>
      </c>
      <c r="F3171" s="22"/>
      <c r="G3171" s="21" t="s">
        <v>108</v>
      </c>
      <c r="H3171" s="21"/>
      <c r="I3171" s="63"/>
      <c r="J3171" s="135" t="s">
        <v>2965</v>
      </c>
      <c r="K3171" s="21"/>
      <c r="L3171" s="21"/>
      <c r="M3171" s="21"/>
      <c r="N3171" s="22">
        <f t="shared" si="2"/>
        <v>46206</v>
      </c>
      <c r="O3171" s="23">
        <f>'RESOLUCIONES EPG'!$N3171-'RESOLUCIONES EPG'!$D3171</f>
        <v>2961</v>
      </c>
    </row>
    <row r="3172" ht="15.75" customHeight="1">
      <c r="A3172" s="103"/>
      <c r="B3172" s="21"/>
      <c r="C3172" s="24">
        <v>553.0</v>
      </c>
      <c r="D3172" s="22">
        <v>43245.0</v>
      </c>
      <c r="E3172" s="21" t="s">
        <v>3037</v>
      </c>
      <c r="F3172" s="22"/>
      <c r="G3172" s="21" t="s">
        <v>18</v>
      </c>
      <c r="H3172" s="21" t="s">
        <v>3009</v>
      </c>
      <c r="I3172" s="63"/>
      <c r="J3172" s="135" t="s">
        <v>2965</v>
      </c>
      <c r="K3172" s="21"/>
      <c r="L3172" s="21"/>
      <c r="M3172" s="21"/>
      <c r="N3172" s="22">
        <f t="shared" si="2"/>
        <v>46206</v>
      </c>
      <c r="O3172" s="23">
        <f>'RESOLUCIONES EPG'!$N3172-'RESOLUCIONES EPG'!$D3172</f>
        <v>2961</v>
      </c>
    </row>
    <row r="3173" ht="15.75" customHeight="1">
      <c r="A3173" s="58"/>
      <c r="B3173" s="21" t="s">
        <v>2535</v>
      </c>
      <c r="C3173" s="24">
        <v>549.0</v>
      </c>
      <c r="D3173" s="22">
        <v>43245.0</v>
      </c>
      <c r="E3173" s="21" t="s">
        <v>2680</v>
      </c>
      <c r="F3173" s="22"/>
      <c r="G3173" s="21" t="s">
        <v>108</v>
      </c>
      <c r="H3173" s="21"/>
      <c r="I3173" s="63"/>
      <c r="J3173" s="135" t="s">
        <v>2965</v>
      </c>
      <c r="K3173" s="21"/>
      <c r="L3173" s="21"/>
      <c r="M3173" s="21"/>
      <c r="N3173" s="22">
        <f t="shared" si="2"/>
        <v>46206</v>
      </c>
      <c r="O3173" s="23">
        <f>'RESOLUCIONES EPG'!$N3173-'RESOLUCIONES EPG'!$D3173</f>
        <v>2961</v>
      </c>
    </row>
    <row r="3174" ht="16.5" customHeight="1">
      <c r="A3174" s="101"/>
      <c r="B3174" s="21" t="s">
        <v>2535</v>
      </c>
      <c r="C3174" s="24">
        <v>548.0</v>
      </c>
      <c r="D3174" s="22">
        <v>43245.0</v>
      </c>
      <c r="E3174" s="21" t="s">
        <v>2786</v>
      </c>
      <c r="F3174" s="22"/>
      <c r="G3174" s="21" t="s">
        <v>108</v>
      </c>
      <c r="H3174" s="21"/>
      <c r="I3174" s="63" t="s">
        <v>3038</v>
      </c>
      <c r="J3174" s="135" t="s">
        <v>2863</v>
      </c>
      <c r="K3174" s="21"/>
      <c r="L3174" s="21"/>
      <c r="M3174" s="21"/>
      <c r="N3174" s="22">
        <f t="shared" si="2"/>
        <v>46206</v>
      </c>
      <c r="O3174" s="23">
        <f>'RESOLUCIONES EPG'!$N3174-'RESOLUCIONES EPG'!$D3174</f>
        <v>2961</v>
      </c>
    </row>
    <row r="3175" ht="15.75" customHeight="1">
      <c r="A3175" s="101"/>
      <c r="B3175" s="21" t="s">
        <v>2535</v>
      </c>
      <c r="C3175" s="24">
        <v>551.0</v>
      </c>
      <c r="D3175" s="22">
        <v>43245.0</v>
      </c>
      <c r="E3175" s="21" t="s">
        <v>3034</v>
      </c>
      <c r="F3175" s="22"/>
      <c r="G3175" s="21" t="s">
        <v>108</v>
      </c>
      <c r="H3175" s="21"/>
      <c r="I3175" s="63"/>
      <c r="J3175" s="135" t="s">
        <v>2965</v>
      </c>
      <c r="K3175" s="21"/>
      <c r="L3175" s="21"/>
      <c r="M3175" s="21"/>
      <c r="N3175" s="22">
        <f t="shared" si="2"/>
        <v>46206</v>
      </c>
      <c r="O3175" s="23">
        <f>'RESOLUCIONES EPG'!$N3175-'RESOLUCIONES EPG'!$D3175</f>
        <v>2961</v>
      </c>
    </row>
    <row r="3176" ht="16.5" customHeight="1">
      <c r="A3176" s="58"/>
      <c r="B3176" s="21"/>
      <c r="C3176" s="24">
        <v>629.0</v>
      </c>
      <c r="D3176" s="22">
        <v>43246.0</v>
      </c>
      <c r="E3176" s="21" t="s">
        <v>3039</v>
      </c>
      <c r="F3176" s="22"/>
      <c r="G3176" s="21" t="s">
        <v>363</v>
      </c>
      <c r="H3176" s="21"/>
      <c r="I3176" s="63"/>
      <c r="J3176" s="135" t="s">
        <v>2965</v>
      </c>
      <c r="K3176" s="21"/>
      <c r="L3176" s="21"/>
      <c r="M3176" s="21"/>
      <c r="N3176" s="22">
        <f t="shared" si="2"/>
        <v>46206</v>
      </c>
      <c r="O3176" s="23">
        <f>'RESOLUCIONES EPG'!$N3176-'RESOLUCIONES EPG'!$D3176</f>
        <v>2960</v>
      </c>
    </row>
    <row r="3177" ht="16.5" customHeight="1">
      <c r="A3177" s="58"/>
      <c r="B3177" s="21" t="s">
        <v>2535</v>
      </c>
      <c r="C3177" s="24">
        <v>628.0</v>
      </c>
      <c r="D3177" s="22">
        <v>43246.0</v>
      </c>
      <c r="E3177" s="21" t="s">
        <v>3040</v>
      </c>
      <c r="F3177" s="22"/>
      <c r="G3177" s="21" t="s">
        <v>2253</v>
      </c>
      <c r="H3177" s="21" t="s">
        <v>90</v>
      </c>
      <c r="I3177" s="63"/>
      <c r="J3177" s="135" t="s">
        <v>2965</v>
      </c>
      <c r="K3177" s="154"/>
      <c r="L3177" s="21"/>
      <c r="M3177" s="21"/>
      <c r="N3177" s="22">
        <f t="shared" si="2"/>
        <v>46206</v>
      </c>
      <c r="O3177" s="23">
        <f>'RESOLUCIONES EPG'!$N3177-'RESOLUCIONES EPG'!$D3177</f>
        <v>2960</v>
      </c>
    </row>
    <row r="3178" ht="16.5" customHeight="1">
      <c r="A3178" s="58"/>
      <c r="B3178" s="21" t="s">
        <v>2535</v>
      </c>
      <c r="C3178" s="24">
        <v>560.0</v>
      </c>
      <c r="D3178" s="22">
        <v>43247.0</v>
      </c>
      <c r="E3178" s="21" t="s">
        <v>2701</v>
      </c>
      <c r="F3178" s="22"/>
      <c r="G3178" s="21" t="s">
        <v>108</v>
      </c>
      <c r="H3178" s="21"/>
      <c r="I3178" s="63"/>
      <c r="J3178" s="135" t="s">
        <v>2965</v>
      </c>
      <c r="K3178" s="21"/>
      <c r="L3178" s="21"/>
      <c r="M3178" s="21"/>
      <c r="N3178" s="22">
        <f t="shared" si="2"/>
        <v>46206</v>
      </c>
      <c r="O3178" s="23">
        <f>'RESOLUCIONES EPG'!$N3178-'RESOLUCIONES EPG'!$D3178</f>
        <v>2959</v>
      </c>
    </row>
    <row r="3179" ht="16.5" customHeight="1">
      <c r="A3179" s="155"/>
      <c r="B3179" s="21"/>
      <c r="C3179" s="24">
        <v>565.0</v>
      </c>
      <c r="D3179" s="22">
        <v>43247.0</v>
      </c>
      <c r="E3179" s="21" t="s">
        <v>3041</v>
      </c>
      <c r="F3179" s="22"/>
      <c r="G3179" s="21" t="s">
        <v>18</v>
      </c>
      <c r="H3179" s="21" t="s">
        <v>2980</v>
      </c>
      <c r="I3179" s="63"/>
      <c r="J3179" s="135" t="s">
        <v>2965</v>
      </c>
      <c r="K3179" s="21"/>
      <c r="L3179" s="21"/>
      <c r="M3179" s="21"/>
      <c r="N3179" s="22">
        <f t="shared" si="2"/>
        <v>46206</v>
      </c>
      <c r="O3179" s="23">
        <f>'RESOLUCIONES EPG'!$N3179-'RESOLUCIONES EPG'!$D3179</f>
        <v>2959</v>
      </c>
    </row>
    <row r="3180" ht="16.5" customHeight="1">
      <c r="A3180" s="58"/>
      <c r="B3180" s="21"/>
      <c r="C3180" s="24">
        <v>559.0</v>
      </c>
      <c r="D3180" s="22">
        <v>43247.0</v>
      </c>
      <c r="E3180" s="21" t="s">
        <v>2755</v>
      </c>
      <c r="F3180" s="22"/>
      <c r="G3180" s="21" t="s">
        <v>2923</v>
      </c>
      <c r="H3180" s="21"/>
      <c r="I3180" s="63"/>
      <c r="J3180" s="135" t="s">
        <v>2965</v>
      </c>
      <c r="K3180" s="21"/>
      <c r="L3180" s="21"/>
      <c r="M3180" s="21"/>
      <c r="N3180" s="22">
        <f t="shared" si="2"/>
        <v>46206</v>
      </c>
      <c r="O3180" s="23">
        <f>'RESOLUCIONES EPG'!$N3180-'RESOLUCIONES EPG'!$D3180</f>
        <v>2959</v>
      </c>
    </row>
    <row r="3181" ht="16.5" customHeight="1">
      <c r="A3181" s="58"/>
      <c r="B3181" s="21" t="s">
        <v>2535</v>
      </c>
      <c r="C3181" s="24">
        <v>557.0</v>
      </c>
      <c r="D3181" s="22">
        <v>43247.0</v>
      </c>
      <c r="E3181" s="21" t="s">
        <v>2886</v>
      </c>
      <c r="F3181" s="22"/>
      <c r="G3181" s="21" t="s">
        <v>3042</v>
      </c>
      <c r="H3181" s="21"/>
      <c r="I3181" s="63"/>
      <c r="J3181" s="135" t="s">
        <v>2965</v>
      </c>
      <c r="K3181" s="21"/>
      <c r="L3181" s="21"/>
      <c r="M3181" s="21"/>
      <c r="N3181" s="22">
        <f t="shared" si="2"/>
        <v>46206</v>
      </c>
      <c r="O3181" s="23">
        <f>'RESOLUCIONES EPG'!$N3181-'RESOLUCIONES EPG'!$D3181</f>
        <v>2959</v>
      </c>
    </row>
    <row r="3182" ht="16.5" customHeight="1">
      <c r="A3182" s="58"/>
      <c r="B3182" s="21" t="s">
        <v>2535</v>
      </c>
      <c r="C3182" s="24">
        <v>556.0</v>
      </c>
      <c r="D3182" s="22">
        <v>43247.0</v>
      </c>
      <c r="E3182" s="21" t="s">
        <v>2838</v>
      </c>
      <c r="F3182" s="22"/>
      <c r="G3182" s="21" t="s">
        <v>3042</v>
      </c>
      <c r="H3182" s="21"/>
      <c r="I3182" s="63"/>
      <c r="J3182" s="135" t="s">
        <v>2965</v>
      </c>
      <c r="K3182" s="21"/>
      <c r="L3182" s="21"/>
      <c r="M3182" s="21"/>
      <c r="N3182" s="22">
        <f t="shared" si="2"/>
        <v>46206</v>
      </c>
      <c r="O3182" s="23">
        <f>'RESOLUCIONES EPG'!$N3182-'RESOLUCIONES EPG'!$D3182</f>
        <v>2959</v>
      </c>
    </row>
    <row r="3183" ht="15.75" customHeight="1">
      <c r="A3183" s="58"/>
      <c r="B3183" s="21"/>
      <c r="C3183" s="24">
        <v>561.0</v>
      </c>
      <c r="D3183" s="22">
        <v>43247.0</v>
      </c>
      <c r="E3183" s="21" t="s">
        <v>3043</v>
      </c>
      <c r="F3183" s="22"/>
      <c r="G3183" s="21" t="s">
        <v>18</v>
      </c>
      <c r="H3183" s="21" t="s">
        <v>2971</v>
      </c>
      <c r="I3183" s="63"/>
      <c r="J3183" s="135" t="s">
        <v>2965</v>
      </c>
      <c r="K3183" s="21"/>
      <c r="L3183" s="21"/>
      <c r="M3183" s="21"/>
      <c r="N3183" s="22">
        <f t="shared" si="2"/>
        <v>46206</v>
      </c>
      <c r="O3183" s="23">
        <f>'RESOLUCIONES EPG'!$N3183-'RESOLUCIONES EPG'!$D3183</f>
        <v>2959</v>
      </c>
    </row>
    <row r="3184" ht="15.75" customHeight="1">
      <c r="A3184" s="58"/>
      <c r="B3184" s="21" t="s">
        <v>2535</v>
      </c>
      <c r="C3184" s="24">
        <v>558.0</v>
      </c>
      <c r="D3184" s="22">
        <v>43247.0</v>
      </c>
      <c r="E3184" s="21" t="s">
        <v>2978</v>
      </c>
      <c r="F3184" s="22" t="s">
        <v>2979</v>
      </c>
      <c r="G3184" s="21" t="s">
        <v>3042</v>
      </c>
      <c r="H3184" s="21"/>
      <c r="I3184" s="63"/>
      <c r="J3184" s="135" t="s">
        <v>2965</v>
      </c>
      <c r="K3184" s="21"/>
      <c r="L3184" s="21"/>
      <c r="M3184" s="21"/>
      <c r="N3184" s="22">
        <f t="shared" si="2"/>
        <v>46206</v>
      </c>
      <c r="O3184" s="23">
        <f>'RESOLUCIONES EPG'!$N3184-'RESOLUCIONES EPG'!$D3184</f>
        <v>2959</v>
      </c>
    </row>
    <row r="3185" ht="16.5" customHeight="1">
      <c r="A3185" s="58"/>
      <c r="B3185" s="21" t="s">
        <v>2535</v>
      </c>
      <c r="C3185" s="24">
        <v>562.0</v>
      </c>
      <c r="D3185" s="22">
        <v>43247.0</v>
      </c>
      <c r="E3185" s="21" t="s">
        <v>3044</v>
      </c>
      <c r="F3185" s="22" t="s">
        <v>3045</v>
      </c>
      <c r="G3185" s="21" t="s">
        <v>994</v>
      </c>
      <c r="H3185" s="21" t="s">
        <v>2997</v>
      </c>
      <c r="I3185" s="63"/>
      <c r="J3185" s="135" t="s">
        <v>2965</v>
      </c>
      <c r="K3185" s="21"/>
      <c r="L3185" s="21"/>
      <c r="M3185" s="21"/>
      <c r="N3185" s="22">
        <f t="shared" si="2"/>
        <v>46206</v>
      </c>
      <c r="O3185" s="23">
        <f>'RESOLUCIONES EPG'!$N3185-'RESOLUCIONES EPG'!$D3185</f>
        <v>2959</v>
      </c>
    </row>
    <row r="3186" ht="16.5" customHeight="1">
      <c r="A3186" s="58"/>
      <c r="B3186" s="21" t="s">
        <v>2535</v>
      </c>
      <c r="C3186" s="24">
        <v>568.0</v>
      </c>
      <c r="D3186" s="22">
        <v>43248.0</v>
      </c>
      <c r="E3186" s="21" t="s">
        <v>2958</v>
      </c>
      <c r="F3186" s="22"/>
      <c r="G3186" s="21" t="s">
        <v>1593</v>
      </c>
      <c r="H3186" s="21"/>
      <c r="I3186" s="63"/>
      <c r="J3186" s="135" t="s">
        <v>2965</v>
      </c>
      <c r="K3186" s="21"/>
      <c r="L3186" s="21"/>
      <c r="M3186" s="21"/>
      <c r="N3186" s="22">
        <f t="shared" si="2"/>
        <v>46206</v>
      </c>
      <c r="O3186" s="23">
        <f>'RESOLUCIONES EPG'!$N3186-'RESOLUCIONES EPG'!$D3186</f>
        <v>2958</v>
      </c>
    </row>
    <row r="3187" ht="16.5" customHeight="1">
      <c r="A3187" s="101"/>
      <c r="B3187" s="21" t="s">
        <v>2535</v>
      </c>
      <c r="C3187" s="24">
        <v>563.0</v>
      </c>
      <c r="D3187" s="22">
        <v>43248.0</v>
      </c>
      <c r="E3187" s="21" t="s">
        <v>3046</v>
      </c>
      <c r="F3187" s="22"/>
      <c r="G3187" s="21" t="s">
        <v>1200</v>
      </c>
      <c r="H3187" s="21"/>
      <c r="I3187" s="63"/>
      <c r="J3187" s="135" t="s">
        <v>2965</v>
      </c>
      <c r="K3187" s="21"/>
      <c r="L3187" s="21"/>
      <c r="M3187" s="21"/>
      <c r="N3187" s="22">
        <f t="shared" si="2"/>
        <v>46206</v>
      </c>
      <c r="O3187" s="23">
        <f>'RESOLUCIONES EPG'!$N3187-'RESOLUCIONES EPG'!$D3187</f>
        <v>2958</v>
      </c>
    </row>
    <row r="3188" ht="16.5" customHeight="1">
      <c r="A3188" s="101"/>
      <c r="B3188" s="21"/>
      <c r="C3188" s="24">
        <v>564.0</v>
      </c>
      <c r="D3188" s="22">
        <v>43248.0</v>
      </c>
      <c r="E3188" s="21" t="s">
        <v>3005</v>
      </c>
      <c r="F3188" s="22"/>
      <c r="G3188" s="21" t="s">
        <v>184</v>
      </c>
      <c r="H3188" s="21" t="s">
        <v>3047</v>
      </c>
      <c r="I3188" s="63"/>
      <c r="J3188" s="135" t="s">
        <v>2965</v>
      </c>
      <c r="K3188" s="21"/>
      <c r="L3188" s="21"/>
      <c r="M3188" s="21"/>
      <c r="N3188" s="22">
        <f t="shared" si="2"/>
        <v>46206</v>
      </c>
      <c r="O3188" s="23">
        <f>'RESOLUCIONES EPG'!$N3188-'RESOLUCIONES EPG'!$D3188</f>
        <v>2958</v>
      </c>
    </row>
    <row r="3189" ht="16.5" customHeight="1">
      <c r="A3189" s="58"/>
      <c r="B3189" s="21" t="s">
        <v>2535</v>
      </c>
      <c r="C3189" s="24">
        <v>569.0</v>
      </c>
      <c r="D3189" s="22">
        <v>43248.0</v>
      </c>
      <c r="E3189" s="21" t="s">
        <v>3031</v>
      </c>
      <c r="F3189" s="22"/>
      <c r="G3189" s="21" t="s">
        <v>1313</v>
      </c>
      <c r="H3189" s="21" t="s">
        <v>2767</v>
      </c>
      <c r="I3189" s="63"/>
      <c r="J3189" s="135" t="s">
        <v>2965</v>
      </c>
      <c r="K3189" s="21"/>
      <c r="L3189" s="21"/>
      <c r="M3189" s="21"/>
      <c r="N3189" s="22">
        <f t="shared" si="2"/>
        <v>46206</v>
      </c>
      <c r="O3189" s="23">
        <f>'RESOLUCIONES EPG'!$N3189-'RESOLUCIONES EPG'!$D3189</f>
        <v>2958</v>
      </c>
    </row>
    <row r="3190" ht="15.75" customHeight="1">
      <c r="A3190" s="100"/>
      <c r="B3190" s="21"/>
      <c r="C3190" s="24">
        <v>566.0</v>
      </c>
      <c r="D3190" s="22">
        <v>43248.0</v>
      </c>
      <c r="E3190" s="21" t="s">
        <v>3048</v>
      </c>
      <c r="F3190" s="22"/>
      <c r="G3190" s="21" t="s">
        <v>18</v>
      </c>
      <c r="H3190" s="21" t="s">
        <v>3049</v>
      </c>
      <c r="I3190" s="63"/>
      <c r="J3190" s="135" t="s">
        <v>2965</v>
      </c>
      <c r="K3190" s="21"/>
      <c r="L3190" s="21"/>
      <c r="M3190" s="21"/>
      <c r="N3190" s="22">
        <f t="shared" si="2"/>
        <v>46206</v>
      </c>
      <c r="O3190" s="23">
        <f>'RESOLUCIONES EPG'!$N3190-'RESOLUCIONES EPG'!$D3190</f>
        <v>2958</v>
      </c>
    </row>
    <row r="3191" ht="16.5" customHeight="1">
      <c r="A3191" s="101"/>
      <c r="B3191" s="21" t="s">
        <v>2535</v>
      </c>
      <c r="C3191" s="24">
        <v>570.0</v>
      </c>
      <c r="D3191" s="22">
        <v>43248.0</v>
      </c>
      <c r="E3191" s="21" t="s">
        <v>2737</v>
      </c>
      <c r="F3191" s="22"/>
      <c r="G3191" s="21" t="s">
        <v>108</v>
      </c>
      <c r="H3191" s="21"/>
      <c r="I3191" s="63"/>
      <c r="J3191" s="135" t="s">
        <v>2965</v>
      </c>
      <c r="K3191" s="21"/>
      <c r="L3191" s="21"/>
      <c r="M3191" s="21"/>
      <c r="N3191" s="22">
        <f t="shared" si="2"/>
        <v>46206</v>
      </c>
      <c r="O3191" s="23">
        <f>'RESOLUCIONES EPG'!$N3191-'RESOLUCIONES EPG'!$D3191</f>
        <v>2958</v>
      </c>
    </row>
    <row r="3192" ht="16.5" customHeight="1">
      <c r="A3192" s="103"/>
      <c r="B3192" s="21"/>
      <c r="C3192" s="24">
        <v>567.0</v>
      </c>
      <c r="D3192" s="22">
        <v>43248.0</v>
      </c>
      <c r="E3192" s="21" t="s">
        <v>824</v>
      </c>
      <c r="F3192" s="22"/>
      <c r="G3192" s="21" t="s">
        <v>3050</v>
      </c>
      <c r="H3192" s="21"/>
      <c r="I3192" s="63"/>
      <c r="J3192" s="135" t="s">
        <v>2965</v>
      </c>
      <c r="K3192" s="21"/>
      <c r="L3192" s="21"/>
      <c r="M3192" s="21"/>
      <c r="N3192" s="22">
        <f t="shared" si="2"/>
        <v>46206</v>
      </c>
      <c r="O3192" s="23">
        <f>'RESOLUCIONES EPG'!$N3192-'RESOLUCIONES EPG'!$D3192</f>
        <v>2958</v>
      </c>
    </row>
    <row r="3193" ht="15.75" customHeight="1">
      <c r="A3193" s="100"/>
      <c r="B3193" s="21" t="s">
        <v>2535</v>
      </c>
      <c r="C3193" s="24">
        <v>578.0</v>
      </c>
      <c r="D3193" s="22">
        <v>43256.0</v>
      </c>
      <c r="E3193" s="21" t="s">
        <v>2794</v>
      </c>
      <c r="F3193" s="22"/>
      <c r="G3193" s="21" t="s">
        <v>2253</v>
      </c>
      <c r="H3193" s="21" t="s">
        <v>3051</v>
      </c>
      <c r="I3193" s="63"/>
      <c r="J3193" s="135" t="s">
        <v>2965</v>
      </c>
      <c r="K3193" s="21"/>
      <c r="L3193" s="21"/>
      <c r="M3193" s="21"/>
      <c r="N3193" s="22">
        <f t="shared" si="2"/>
        <v>46206</v>
      </c>
      <c r="O3193" s="23">
        <f>'RESOLUCIONES EPG'!$N3193-'RESOLUCIONES EPG'!$D3193</f>
        <v>2950</v>
      </c>
    </row>
    <row r="3194" ht="15.75" customHeight="1">
      <c r="A3194" s="102"/>
      <c r="B3194" s="21" t="s">
        <v>2535</v>
      </c>
      <c r="C3194" s="24">
        <v>572.0</v>
      </c>
      <c r="D3194" s="22">
        <v>43256.0</v>
      </c>
      <c r="E3194" s="21" t="s">
        <v>1754</v>
      </c>
      <c r="F3194" s="69" t="s">
        <v>1755</v>
      </c>
      <c r="G3194" s="21" t="s">
        <v>1593</v>
      </c>
      <c r="H3194" s="150">
        <v>43266.0</v>
      </c>
      <c r="I3194" s="63" t="s">
        <v>3052</v>
      </c>
      <c r="J3194" s="135" t="s">
        <v>2965</v>
      </c>
      <c r="K3194" s="21"/>
      <c r="L3194" s="21"/>
      <c r="M3194" s="21"/>
      <c r="N3194" s="22">
        <f t="shared" si="2"/>
        <v>46206</v>
      </c>
      <c r="O3194" s="23">
        <f>'RESOLUCIONES EPG'!$N3194-'RESOLUCIONES EPG'!$D3194</f>
        <v>2950</v>
      </c>
    </row>
    <row r="3195" ht="15.75" customHeight="1">
      <c r="A3195" s="103"/>
      <c r="B3195" s="21" t="s">
        <v>2535</v>
      </c>
      <c r="C3195" s="24">
        <v>573.0</v>
      </c>
      <c r="D3195" s="22">
        <v>43256.0</v>
      </c>
      <c r="E3195" s="21" t="s">
        <v>1211</v>
      </c>
      <c r="F3195" s="22"/>
      <c r="G3195" s="21" t="s">
        <v>1593</v>
      </c>
      <c r="H3195" s="150">
        <v>43273.0</v>
      </c>
      <c r="I3195" s="63"/>
      <c r="J3195" s="135" t="s">
        <v>2965</v>
      </c>
      <c r="K3195" s="21"/>
      <c r="L3195" s="21"/>
      <c r="M3195" s="21"/>
      <c r="N3195" s="22">
        <f t="shared" si="2"/>
        <v>46206</v>
      </c>
      <c r="O3195" s="23">
        <f>'RESOLUCIONES EPG'!$N3195-'RESOLUCIONES EPG'!$D3195</f>
        <v>2950</v>
      </c>
    </row>
    <row r="3196" ht="15.75" customHeight="1">
      <c r="A3196" s="58"/>
      <c r="B3196" s="21" t="s">
        <v>2535</v>
      </c>
      <c r="C3196" s="24">
        <v>581.0</v>
      </c>
      <c r="D3196" s="22">
        <v>43256.0</v>
      </c>
      <c r="E3196" s="21" t="s">
        <v>1598</v>
      </c>
      <c r="F3196" s="22"/>
      <c r="G3196" s="21" t="s">
        <v>2253</v>
      </c>
      <c r="H3196" s="21" t="s">
        <v>2646</v>
      </c>
      <c r="I3196" s="63"/>
      <c r="J3196" s="135" t="s">
        <v>2965</v>
      </c>
      <c r="K3196" s="21"/>
      <c r="L3196" s="21"/>
      <c r="M3196" s="21"/>
      <c r="N3196" s="22">
        <f t="shared" si="2"/>
        <v>46206</v>
      </c>
      <c r="O3196" s="23">
        <f>'RESOLUCIONES EPG'!$N3196-'RESOLUCIONES EPG'!$D3196</f>
        <v>2950</v>
      </c>
    </row>
    <row r="3197" ht="15.75" customHeight="1">
      <c r="A3197" s="101"/>
      <c r="B3197" s="21"/>
      <c r="C3197" s="24">
        <v>571.0</v>
      </c>
      <c r="D3197" s="22">
        <v>43256.0</v>
      </c>
      <c r="E3197" s="21" t="s">
        <v>3053</v>
      </c>
      <c r="F3197" s="22"/>
      <c r="G3197" s="21" t="s">
        <v>18</v>
      </c>
      <c r="H3197" s="21" t="s">
        <v>3054</v>
      </c>
      <c r="I3197" s="63"/>
      <c r="J3197" s="135" t="s">
        <v>2965</v>
      </c>
      <c r="K3197" s="21"/>
      <c r="L3197" s="21"/>
      <c r="M3197" s="21"/>
      <c r="N3197" s="22">
        <f t="shared" si="2"/>
        <v>46206</v>
      </c>
      <c r="O3197" s="23">
        <f>'RESOLUCIONES EPG'!$N3197-'RESOLUCIONES EPG'!$D3197</f>
        <v>2950</v>
      </c>
    </row>
    <row r="3198" ht="15.75" customHeight="1">
      <c r="A3198" s="103"/>
      <c r="B3198" s="21" t="s">
        <v>2535</v>
      </c>
      <c r="C3198" s="24">
        <v>577.0</v>
      </c>
      <c r="D3198" s="22">
        <v>43256.0</v>
      </c>
      <c r="E3198" s="21" t="s">
        <v>3053</v>
      </c>
      <c r="F3198" s="22"/>
      <c r="G3198" s="21" t="s">
        <v>2751</v>
      </c>
      <c r="H3198" s="21"/>
      <c r="I3198" s="63"/>
      <c r="J3198" s="135" t="s">
        <v>2965</v>
      </c>
      <c r="K3198" s="21"/>
      <c r="L3198" s="21"/>
      <c r="M3198" s="21"/>
      <c r="N3198" s="22">
        <f t="shared" si="2"/>
        <v>46206</v>
      </c>
      <c r="O3198" s="23">
        <f>'RESOLUCIONES EPG'!$N3198-'RESOLUCIONES EPG'!$D3198</f>
        <v>2950</v>
      </c>
    </row>
    <row r="3199" ht="15.75" customHeight="1">
      <c r="A3199" s="103"/>
      <c r="B3199" s="21" t="s">
        <v>2535</v>
      </c>
      <c r="C3199" s="24">
        <v>579.0</v>
      </c>
      <c r="D3199" s="22">
        <v>43256.0</v>
      </c>
      <c r="E3199" s="21" t="s">
        <v>1389</v>
      </c>
      <c r="F3199" s="22"/>
      <c r="G3199" s="21" t="s">
        <v>2253</v>
      </c>
      <c r="H3199" s="21" t="s">
        <v>90</v>
      </c>
      <c r="I3199" s="63"/>
      <c r="J3199" s="135" t="s">
        <v>2965</v>
      </c>
      <c r="K3199" s="21"/>
      <c r="L3199" s="21"/>
      <c r="M3199" s="21"/>
      <c r="N3199" s="22">
        <f t="shared" si="2"/>
        <v>46206</v>
      </c>
      <c r="O3199" s="23">
        <f>'RESOLUCIONES EPG'!$N3199-'RESOLUCIONES EPG'!$D3199</f>
        <v>2950</v>
      </c>
    </row>
    <row r="3200" ht="15.75" customHeight="1">
      <c r="A3200" s="58"/>
      <c r="B3200" s="21" t="s">
        <v>2535</v>
      </c>
      <c r="C3200" s="24">
        <v>576.0</v>
      </c>
      <c r="D3200" s="22">
        <v>43256.0</v>
      </c>
      <c r="E3200" s="21" t="s">
        <v>2855</v>
      </c>
      <c r="F3200" s="22"/>
      <c r="G3200" s="21" t="s">
        <v>2751</v>
      </c>
      <c r="H3200" s="21"/>
      <c r="I3200" s="63"/>
      <c r="J3200" s="135" t="s">
        <v>2965</v>
      </c>
      <c r="K3200" s="21"/>
      <c r="L3200" s="21"/>
      <c r="M3200" s="21"/>
      <c r="N3200" s="22">
        <f t="shared" si="2"/>
        <v>46206</v>
      </c>
      <c r="O3200" s="23">
        <f>'RESOLUCIONES EPG'!$N3200-'RESOLUCIONES EPG'!$D3200</f>
        <v>2950</v>
      </c>
    </row>
    <row r="3201" ht="15.75" customHeight="1">
      <c r="A3201" s="58"/>
      <c r="B3201" s="21" t="s">
        <v>2535</v>
      </c>
      <c r="C3201" s="24">
        <v>575.0</v>
      </c>
      <c r="D3201" s="22">
        <v>43256.0</v>
      </c>
      <c r="E3201" s="21" t="s">
        <v>3055</v>
      </c>
      <c r="F3201" s="22"/>
      <c r="G3201" s="21" t="s">
        <v>1593</v>
      </c>
      <c r="H3201" s="150">
        <v>43279.0</v>
      </c>
      <c r="I3201" s="63"/>
      <c r="J3201" s="135" t="s">
        <v>2965</v>
      </c>
      <c r="K3201" s="21"/>
      <c r="L3201" s="21"/>
      <c r="M3201" s="21"/>
      <c r="N3201" s="22">
        <f t="shared" si="2"/>
        <v>46206</v>
      </c>
      <c r="O3201" s="23">
        <f>'RESOLUCIONES EPG'!$N3201-'RESOLUCIONES EPG'!$D3201</f>
        <v>2950</v>
      </c>
    </row>
    <row r="3202" ht="15.75" customHeight="1">
      <c r="A3202" s="103"/>
      <c r="B3202" s="21" t="s">
        <v>2535</v>
      </c>
      <c r="C3202" s="24">
        <v>580.0</v>
      </c>
      <c r="D3202" s="22">
        <v>43256.0</v>
      </c>
      <c r="E3202" s="21" t="s">
        <v>2111</v>
      </c>
      <c r="F3202" s="22"/>
      <c r="G3202" s="21" t="s">
        <v>2253</v>
      </c>
      <c r="H3202" s="21" t="s">
        <v>3056</v>
      </c>
      <c r="I3202" s="63"/>
      <c r="J3202" s="135" t="s">
        <v>2965</v>
      </c>
      <c r="K3202" s="21"/>
      <c r="L3202" s="21"/>
      <c r="M3202" s="21"/>
      <c r="N3202" s="22">
        <f t="shared" si="2"/>
        <v>46206</v>
      </c>
      <c r="O3202" s="23">
        <f>'RESOLUCIONES EPG'!$N3202-'RESOLUCIONES EPG'!$D3202</f>
        <v>2950</v>
      </c>
    </row>
    <row r="3203" ht="15.75" customHeight="1">
      <c r="A3203" s="103"/>
      <c r="B3203" s="21" t="s">
        <v>2535</v>
      </c>
      <c r="C3203" s="24">
        <v>574.0</v>
      </c>
      <c r="D3203" s="22">
        <v>43256.0</v>
      </c>
      <c r="E3203" s="21" t="s">
        <v>3057</v>
      </c>
      <c r="F3203" s="22"/>
      <c r="G3203" s="21" t="s">
        <v>1593</v>
      </c>
      <c r="H3203" s="150">
        <v>43279.0</v>
      </c>
      <c r="I3203" s="63"/>
      <c r="J3203" s="135" t="s">
        <v>2965</v>
      </c>
      <c r="K3203" s="21"/>
      <c r="L3203" s="21"/>
      <c r="M3203" s="21"/>
      <c r="N3203" s="22">
        <f t="shared" si="2"/>
        <v>46206</v>
      </c>
      <c r="O3203" s="23">
        <f>'RESOLUCIONES EPG'!$N3203-'RESOLUCIONES EPG'!$D3203</f>
        <v>2950</v>
      </c>
    </row>
    <row r="3204" ht="15.75" customHeight="1">
      <c r="A3204" s="103"/>
      <c r="B3204" s="21"/>
      <c r="C3204" s="24"/>
      <c r="D3204" s="22">
        <v>43259.0</v>
      </c>
      <c r="E3204" s="21" t="s">
        <v>3058</v>
      </c>
      <c r="F3204" s="22"/>
      <c r="G3204" s="21" t="s">
        <v>158</v>
      </c>
      <c r="H3204" s="21"/>
      <c r="I3204" s="63"/>
      <c r="J3204" s="135"/>
      <c r="K3204" s="21"/>
      <c r="L3204" s="21"/>
      <c r="M3204" s="21"/>
      <c r="N3204" s="22">
        <f t="shared" si="2"/>
        <v>46206</v>
      </c>
      <c r="O3204" s="23">
        <f>'RESOLUCIONES EPG'!$N3204-'RESOLUCIONES EPG'!$D3204</f>
        <v>2947</v>
      </c>
    </row>
    <row r="3205" ht="15.75" customHeight="1">
      <c r="A3205" s="58"/>
      <c r="B3205" s="21" t="s">
        <v>2535</v>
      </c>
      <c r="C3205" s="24">
        <v>601.0</v>
      </c>
      <c r="D3205" s="22">
        <v>43259.0</v>
      </c>
      <c r="E3205" s="21" t="s">
        <v>2903</v>
      </c>
      <c r="F3205" s="22"/>
      <c r="G3205" s="21" t="s">
        <v>1313</v>
      </c>
      <c r="H3205" s="21" t="s">
        <v>2960</v>
      </c>
      <c r="I3205" s="63"/>
      <c r="J3205" s="135" t="s">
        <v>2965</v>
      </c>
      <c r="K3205" s="21"/>
      <c r="L3205" s="21"/>
      <c r="M3205" s="21"/>
      <c r="N3205" s="22">
        <f t="shared" si="2"/>
        <v>46206</v>
      </c>
      <c r="O3205" s="23">
        <f>'RESOLUCIONES EPG'!$N3205-'RESOLUCIONES EPG'!$D3205</f>
        <v>2947</v>
      </c>
    </row>
    <row r="3206" ht="15.75" customHeight="1">
      <c r="A3206" s="58"/>
      <c r="B3206" s="21" t="s">
        <v>2535</v>
      </c>
      <c r="C3206" s="24">
        <v>596.0</v>
      </c>
      <c r="D3206" s="22">
        <v>43259.0</v>
      </c>
      <c r="E3206" s="21" t="s">
        <v>2905</v>
      </c>
      <c r="F3206" s="22"/>
      <c r="G3206" s="21" t="s">
        <v>1313</v>
      </c>
      <c r="H3206" s="21" t="s">
        <v>2960</v>
      </c>
      <c r="I3206" s="63"/>
      <c r="J3206" s="135" t="s">
        <v>2965</v>
      </c>
      <c r="K3206" s="21"/>
      <c r="L3206" s="21"/>
      <c r="M3206" s="21"/>
      <c r="N3206" s="22">
        <f t="shared" si="2"/>
        <v>46206</v>
      </c>
      <c r="O3206" s="23">
        <f>'RESOLUCIONES EPG'!$N3206-'RESOLUCIONES EPG'!$D3206</f>
        <v>2947</v>
      </c>
    </row>
    <row r="3207" ht="16.5" customHeight="1">
      <c r="A3207" s="58"/>
      <c r="B3207" s="21" t="s">
        <v>2535</v>
      </c>
      <c r="C3207" s="24">
        <v>594.0</v>
      </c>
      <c r="D3207" s="22">
        <v>43259.0</v>
      </c>
      <c r="E3207" s="21" t="s">
        <v>3059</v>
      </c>
      <c r="F3207" s="22"/>
      <c r="G3207" s="21" t="s">
        <v>994</v>
      </c>
      <c r="H3207" s="21" t="s">
        <v>2997</v>
      </c>
      <c r="I3207" s="63"/>
      <c r="J3207" s="135" t="s">
        <v>2965</v>
      </c>
      <c r="K3207" s="21"/>
      <c r="L3207" s="21"/>
      <c r="M3207" s="21"/>
      <c r="N3207" s="22">
        <f t="shared" si="2"/>
        <v>46206</v>
      </c>
      <c r="O3207" s="23">
        <f>'RESOLUCIONES EPG'!$N3207-'RESOLUCIONES EPG'!$D3207</f>
        <v>2947</v>
      </c>
    </row>
    <row r="3208" ht="15.75" customHeight="1">
      <c r="A3208" s="101"/>
      <c r="B3208" s="21"/>
      <c r="C3208" s="24">
        <v>588.0</v>
      </c>
      <c r="D3208" s="22">
        <v>43259.0</v>
      </c>
      <c r="E3208" s="21" t="s">
        <v>2998</v>
      </c>
      <c r="F3208" s="22" t="s">
        <v>2999</v>
      </c>
      <c r="G3208" s="21" t="s">
        <v>18</v>
      </c>
      <c r="H3208" s="21" t="s">
        <v>3060</v>
      </c>
      <c r="I3208" s="63"/>
      <c r="J3208" s="135" t="s">
        <v>2965</v>
      </c>
      <c r="K3208" s="21"/>
      <c r="L3208" s="21"/>
      <c r="M3208" s="21"/>
      <c r="N3208" s="22">
        <f t="shared" si="2"/>
        <v>46206</v>
      </c>
      <c r="O3208" s="23">
        <f>'RESOLUCIONES EPG'!$N3208-'RESOLUCIONES EPG'!$D3208</f>
        <v>2947</v>
      </c>
    </row>
    <row r="3209" ht="15.75" customHeight="1">
      <c r="A3209" s="103"/>
      <c r="B3209" s="21"/>
      <c r="C3209" s="24">
        <v>590.0</v>
      </c>
      <c r="D3209" s="22">
        <v>43259.0</v>
      </c>
      <c r="E3209" s="21" t="s">
        <v>3061</v>
      </c>
      <c r="F3209" s="22" t="s">
        <v>3062</v>
      </c>
      <c r="G3209" s="21" t="s">
        <v>18</v>
      </c>
      <c r="H3209" s="21" t="s">
        <v>2868</v>
      </c>
      <c r="I3209" s="63"/>
      <c r="J3209" s="135" t="s">
        <v>2965</v>
      </c>
      <c r="K3209" s="21"/>
      <c r="L3209" s="21"/>
      <c r="M3209" s="21"/>
      <c r="N3209" s="22">
        <f t="shared" si="2"/>
        <v>46206</v>
      </c>
      <c r="O3209" s="23">
        <f>'RESOLUCIONES EPG'!$N3209-'RESOLUCIONES EPG'!$D3209</f>
        <v>2947</v>
      </c>
    </row>
    <row r="3210" ht="15.75" customHeight="1">
      <c r="A3210" s="58"/>
      <c r="B3210" s="21" t="s">
        <v>2535</v>
      </c>
      <c r="C3210" s="24">
        <v>597.0</v>
      </c>
      <c r="D3210" s="22">
        <v>43259.0</v>
      </c>
      <c r="E3210" s="21" t="s">
        <v>2963</v>
      </c>
      <c r="F3210" s="22"/>
      <c r="G3210" s="21" t="s">
        <v>1313</v>
      </c>
      <c r="H3210" s="21" t="s">
        <v>2960</v>
      </c>
      <c r="I3210" s="63"/>
      <c r="J3210" s="135" t="s">
        <v>2965</v>
      </c>
      <c r="K3210" s="21"/>
      <c r="L3210" s="21"/>
      <c r="M3210" s="21"/>
      <c r="N3210" s="22">
        <f t="shared" si="2"/>
        <v>46206</v>
      </c>
      <c r="O3210" s="23">
        <f>'RESOLUCIONES EPG'!$N3210-'RESOLUCIONES EPG'!$D3210</f>
        <v>2947</v>
      </c>
    </row>
    <row r="3211" ht="15.75" customHeight="1">
      <c r="A3211" s="103"/>
      <c r="B3211" s="21"/>
      <c r="C3211" s="24">
        <v>589.0</v>
      </c>
      <c r="D3211" s="22">
        <v>43259.0</v>
      </c>
      <c r="E3211" s="21" t="s">
        <v>2048</v>
      </c>
      <c r="F3211" s="22" t="s">
        <v>96</v>
      </c>
      <c r="G3211" s="21" t="s">
        <v>184</v>
      </c>
      <c r="H3211" s="21" t="s">
        <v>3063</v>
      </c>
      <c r="I3211" s="63"/>
      <c r="J3211" s="135" t="s">
        <v>2965</v>
      </c>
      <c r="K3211" s="21"/>
      <c r="L3211" s="21"/>
      <c r="M3211" s="21"/>
      <c r="N3211" s="22">
        <f t="shared" si="2"/>
        <v>46206</v>
      </c>
      <c r="O3211" s="23">
        <f>'RESOLUCIONES EPG'!$N3211-'RESOLUCIONES EPG'!$D3211</f>
        <v>2947</v>
      </c>
    </row>
    <row r="3212" ht="15.75" customHeight="1">
      <c r="A3212" s="58"/>
      <c r="B3212" s="21" t="s">
        <v>2535</v>
      </c>
      <c r="C3212" s="24">
        <v>600.0</v>
      </c>
      <c r="D3212" s="22">
        <v>43259.0</v>
      </c>
      <c r="E3212" s="21" t="s">
        <v>2930</v>
      </c>
      <c r="F3212" s="22"/>
      <c r="G3212" s="21" t="s">
        <v>1313</v>
      </c>
      <c r="H3212" s="21" t="s">
        <v>2960</v>
      </c>
      <c r="I3212" s="63"/>
      <c r="J3212" s="135" t="s">
        <v>2965</v>
      </c>
      <c r="K3212" s="21"/>
      <c r="L3212" s="21"/>
      <c r="M3212" s="21"/>
      <c r="N3212" s="22">
        <f t="shared" si="2"/>
        <v>46206</v>
      </c>
      <c r="O3212" s="23">
        <f>'RESOLUCIONES EPG'!$N3212-'RESOLUCIONES EPG'!$D3212</f>
        <v>2947</v>
      </c>
    </row>
    <row r="3213" ht="16.5" customHeight="1">
      <c r="A3213" s="58"/>
      <c r="B3213" s="21"/>
      <c r="C3213" s="24">
        <v>592.0</v>
      </c>
      <c r="D3213" s="22">
        <v>43259.0</v>
      </c>
      <c r="E3213" s="21" t="s">
        <v>2648</v>
      </c>
      <c r="F3213" s="22"/>
      <c r="G3213" s="21" t="s">
        <v>18</v>
      </c>
      <c r="H3213" s="21" t="s">
        <v>3064</v>
      </c>
      <c r="I3213" s="63"/>
      <c r="J3213" s="135" t="s">
        <v>2965</v>
      </c>
      <c r="K3213" s="21"/>
      <c r="L3213" s="21"/>
      <c r="M3213" s="21"/>
      <c r="N3213" s="22">
        <f t="shared" si="2"/>
        <v>46206</v>
      </c>
      <c r="O3213" s="23">
        <f>'RESOLUCIONES EPG'!$N3213-'RESOLUCIONES EPG'!$D3213</f>
        <v>2947</v>
      </c>
    </row>
    <row r="3214" ht="16.5" customHeight="1">
      <c r="A3214" s="58"/>
      <c r="B3214" s="21"/>
      <c r="C3214" s="24">
        <v>591.0</v>
      </c>
      <c r="D3214" s="22">
        <v>43259.0</v>
      </c>
      <c r="E3214" s="21" t="s">
        <v>2733</v>
      </c>
      <c r="F3214" s="22"/>
      <c r="G3214" s="21" t="s">
        <v>2923</v>
      </c>
      <c r="H3214" s="21"/>
      <c r="I3214" s="63"/>
      <c r="J3214" s="135" t="s">
        <v>2965</v>
      </c>
      <c r="K3214" s="21"/>
      <c r="L3214" s="21"/>
      <c r="M3214" s="21"/>
      <c r="N3214" s="22">
        <f t="shared" si="2"/>
        <v>46206</v>
      </c>
      <c r="O3214" s="23">
        <f>'RESOLUCIONES EPG'!$N3214-'RESOLUCIONES EPG'!$D3214</f>
        <v>2947</v>
      </c>
    </row>
    <row r="3215" ht="16.5" customHeight="1">
      <c r="A3215" s="58"/>
      <c r="B3215" s="21" t="s">
        <v>2535</v>
      </c>
      <c r="C3215" s="24">
        <v>593.0</v>
      </c>
      <c r="D3215" s="22">
        <v>43259.0</v>
      </c>
      <c r="E3215" s="21" t="s">
        <v>1931</v>
      </c>
      <c r="F3215" s="22"/>
      <c r="G3215" s="21" t="s">
        <v>108</v>
      </c>
      <c r="H3215" s="21"/>
      <c r="I3215" s="63"/>
      <c r="J3215" s="135" t="s">
        <v>2965</v>
      </c>
      <c r="K3215" s="21"/>
      <c r="L3215" s="21"/>
      <c r="M3215" s="21"/>
      <c r="N3215" s="22">
        <f t="shared" si="2"/>
        <v>46206</v>
      </c>
      <c r="O3215" s="23">
        <f>'RESOLUCIONES EPG'!$N3215-'RESOLUCIONES EPG'!$D3215</f>
        <v>2947</v>
      </c>
    </row>
    <row r="3216" ht="15.75" customHeight="1">
      <c r="A3216" s="58"/>
      <c r="B3216" s="21"/>
      <c r="C3216" s="24">
        <v>595.0</v>
      </c>
      <c r="D3216" s="22">
        <v>43259.0</v>
      </c>
      <c r="E3216" s="21" t="s">
        <v>2323</v>
      </c>
      <c r="F3216" s="130" t="s">
        <v>3065</v>
      </c>
      <c r="G3216" s="21" t="s">
        <v>2923</v>
      </c>
      <c r="H3216" s="21"/>
      <c r="I3216" s="63"/>
      <c r="J3216" s="135" t="s">
        <v>2965</v>
      </c>
      <c r="K3216" s="21"/>
      <c r="L3216" s="21"/>
      <c r="M3216" s="21"/>
      <c r="N3216" s="22">
        <f t="shared" si="2"/>
        <v>46206</v>
      </c>
      <c r="O3216" s="23">
        <f>'RESOLUCIONES EPG'!$N3216-'RESOLUCIONES EPG'!$D3216</f>
        <v>2947</v>
      </c>
    </row>
    <row r="3217" ht="15.75" customHeight="1">
      <c r="A3217" s="58"/>
      <c r="B3217" s="21" t="s">
        <v>2535</v>
      </c>
      <c r="C3217" s="24">
        <v>598.0</v>
      </c>
      <c r="D3217" s="22">
        <v>43259.0</v>
      </c>
      <c r="E3217" s="21" t="s">
        <v>2991</v>
      </c>
      <c r="F3217" s="22"/>
      <c r="G3217" s="21" t="s">
        <v>1313</v>
      </c>
      <c r="H3217" s="21" t="s">
        <v>2960</v>
      </c>
      <c r="I3217" s="63"/>
      <c r="J3217" s="135" t="s">
        <v>2965</v>
      </c>
      <c r="K3217" s="21"/>
      <c r="L3217" s="21"/>
      <c r="M3217" s="21"/>
      <c r="N3217" s="22">
        <f t="shared" si="2"/>
        <v>46206</v>
      </c>
      <c r="O3217" s="23">
        <f>'RESOLUCIONES EPG'!$N3217-'RESOLUCIONES EPG'!$D3217</f>
        <v>2947</v>
      </c>
    </row>
    <row r="3218" ht="16.5" customHeight="1">
      <c r="A3218" s="58"/>
      <c r="B3218" s="21" t="s">
        <v>2535</v>
      </c>
      <c r="C3218" s="24">
        <v>599.0</v>
      </c>
      <c r="D3218" s="22">
        <v>43259.0</v>
      </c>
      <c r="E3218" s="21" t="s">
        <v>2937</v>
      </c>
      <c r="F3218" s="22"/>
      <c r="G3218" s="21" t="s">
        <v>1313</v>
      </c>
      <c r="H3218" s="21" t="s">
        <v>2960</v>
      </c>
      <c r="I3218" s="63"/>
      <c r="J3218" s="135" t="s">
        <v>2965</v>
      </c>
      <c r="K3218" s="21"/>
      <c r="L3218" s="21"/>
      <c r="M3218" s="21"/>
      <c r="N3218" s="22">
        <f t="shared" si="2"/>
        <v>46206</v>
      </c>
      <c r="O3218" s="23">
        <f>'RESOLUCIONES EPG'!$N3218-'RESOLUCIONES EPG'!$D3218</f>
        <v>2947</v>
      </c>
    </row>
    <row r="3219" ht="16.5" customHeight="1">
      <c r="A3219" s="58"/>
      <c r="B3219" s="21"/>
      <c r="C3219" s="24">
        <v>602.0</v>
      </c>
      <c r="D3219" s="22">
        <v>43262.0</v>
      </c>
      <c r="E3219" s="21" t="s">
        <v>1784</v>
      </c>
      <c r="F3219" s="22"/>
      <c r="G3219" s="21" t="s">
        <v>2923</v>
      </c>
      <c r="H3219" s="21"/>
      <c r="I3219" s="63"/>
      <c r="J3219" s="135" t="s">
        <v>2965</v>
      </c>
      <c r="K3219" s="21"/>
      <c r="L3219" s="21"/>
      <c r="M3219" s="21"/>
      <c r="N3219" s="22">
        <f t="shared" si="2"/>
        <v>46206</v>
      </c>
      <c r="O3219" s="23">
        <f>'RESOLUCIONES EPG'!$N3219-'RESOLUCIONES EPG'!$D3219</f>
        <v>2944</v>
      </c>
    </row>
    <row r="3220" ht="16.5" customHeight="1">
      <c r="A3220" s="103"/>
      <c r="B3220" s="21" t="s">
        <v>2535</v>
      </c>
      <c r="C3220" s="24">
        <v>609.0</v>
      </c>
      <c r="D3220" s="22">
        <v>43263.0</v>
      </c>
      <c r="E3220" s="21" t="s">
        <v>2617</v>
      </c>
      <c r="F3220" s="22"/>
      <c r="G3220" s="21" t="s">
        <v>2751</v>
      </c>
      <c r="H3220" s="21"/>
      <c r="I3220" s="63"/>
      <c r="J3220" s="135" t="s">
        <v>2965</v>
      </c>
      <c r="K3220" s="21"/>
      <c r="L3220" s="21"/>
      <c r="M3220" s="21"/>
      <c r="N3220" s="22">
        <f t="shared" si="2"/>
        <v>46206</v>
      </c>
      <c r="O3220" s="23">
        <f>'RESOLUCIONES EPG'!$N3220-'RESOLUCIONES EPG'!$D3220</f>
        <v>2943</v>
      </c>
    </row>
    <row r="3221" ht="16.5" customHeight="1">
      <c r="A3221" s="58"/>
      <c r="B3221" s="21" t="s">
        <v>2535</v>
      </c>
      <c r="C3221" s="24">
        <v>612.0</v>
      </c>
      <c r="D3221" s="22">
        <v>43269.0</v>
      </c>
      <c r="E3221" s="21" t="s">
        <v>2682</v>
      </c>
      <c r="F3221" s="22" t="s">
        <v>2683</v>
      </c>
      <c r="G3221" s="21" t="s">
        <v>2751</v>
      </c>
      <c r="H3221" s="21"/>
      <c r="I3221" s="63"/>
      <c r="J3221" s="135" t="s">
        <v>2965</v>
      </c>
      <c r="K3221" s="21"/>
      <c r="L3221" s="21"/>
      <c r="M3221" s="21"/>
      <c r="N3221" s="22">
        <f t="shared" si="2"/>
        <v>46206</v>
      </c>
      <c r="O3221" s="23">
        <f>'RESOLUCIONES EPG'!$N3221-'RESOLUCIONES EPG'!$D3221</f>
        <v>2937</v>
      </c>
    </row>
    <row r="3222" ht="16.5" customHeight="1">
      <c r="A3222" s="58"/>
      <c r="B3222" s="21" t="s">
        <v>2535</v>
      </c>
      <c r="C3222" s="24">
        <v>611.0</v>
      </c>
      <c r="D3222" s="22">
        <v>43269.0</v>
      </c>
      <c r="E3222" s="21" t="s">
        <v>3043</v>
      </c>
      <c r="F3222" s="22"/>
      <c r="G3222" s="21" t="s">
        <v>2751</v>
      </c>
      <c r="H3222" s="21"/>
      <c r="I3222" s="63"/>
      <c r="J3222" s="135" t="s">
        <v>2965</v>
      </c>
      <c r="K3222" s="21"/>
      <c r="L3222" s="21"/>
      <c r="M3222" s="21"/>
      <c r="N3222" s="22">
        <f t="shared" si="2"/>
        <v>46206</v>
      </c>
      <c r="O3222" s="23">
        <f>'RESOLUCIONES EPG'!$N3222-'RESOLUCIONES EPG'!$D3222</f>
        <v>2937</v>
      </c>
    </row>
    <row r="3223" ht="16.5" customHeight="1">
      <c r="A3223" s="58"/>
      <c r="B3223" s="21" t="s">
        <v>2535</v>
      </c>
      <c r="C3223" s="24">
        <v>613.0</v>
      </c>
      <c r="D3223" s="22">
        <v>43269.0</v>
      </c>
      <c r="E3223" s="21" t="s">
        <v>3066</v>
      </c>
      <c r="F3223" s="22"/>
      <c r="G3223" s="21" t="s">
        <v>3067</v>
      </c>
      <c r="H3223" s="21"/>
      <c r="I3223" s="63"/>
      <c r="J3223" s="135" t="s">
        <v>2965</v>
      </c>
      <c r="K3223" s="21"/>
      <c r="L3223" s="21"/>
      <c r="M3223" s="21"/>
      <c r="N3223" s="22">
        <f t="shared" si="2"/>
        <v>46206</v>
      </c>
      <c r="O3223" s="23">
        <f>'RESOLUCIONES EPG'!$N3223-'RESOLUCIONES EPG'!$D3223</f>
        <v>2937</v>
      </c>
    </row>
    <row r="3224" ht="16.5" customHeight="1">
      <c r="A3224" s="101"/>
      <c r="B3224" s="21"/>
      <c r="C3224" s="24">
        <v>63.0</v>
      </c>
      <c r="D3224" s="22">
        <v>43271.0</v>
      </c>
      <c r="E3224" s="21" t="s">
        <v>2056</v>
      </c>
      <c r="F3224" s="22"/>
      <c r="G3224" s="21" t="s">
        <v>158</v>
      </c>
      <c r="H3224" s="21"/>
      <c r="I3224" s="63"/>
      <c r="J3224" s="135"/>
      <c r="K3224" s="21"/>
      <c r="L3224" s="21"/>
      <c r="M3224" s="21"/>
      <c r="N3224" s="22">
        <f t="shared" si="2"/>
        <v>46206</v>
      </c>
      <c r="O3224" s="23">
        <f>'RESOLUCIONES EPG'!$N3224-'RESOLUCIONES EPG'!$D3224</f>
        <v>2935</v>
      </c>
    </row>
    <row r="3225" ht="15.75" customHeight="1">
      <c r="A3225" s="58"/>
      <c r="B3225" s="21"/>
      <c r="C3225" s="24">
        <v>64.0</v>
      </c>
      <c r="D3225" s="22">
        <v>43271.0</v>
      </c>
      <c r="E3225" s="21" t="s">
        <v>2056</v>
      </c>
      <c r="F3225" s="22"/>
      <c r="G3225" s="21" t="s">
        <v>158</v>
      </c>
      <c r="H3225" s="21"/>
      <c r="I3225" s="63"/>
      <c r="J3225" s="135"/>
      <c r="K3225" s="21"/>
      <c r="L3225" s="21"/>
      <c r="M3225" s="21"/>
      <c r="N3225" s="22">
        <f t="shared" si="2"/>
        <v>46206</v>
      </c>
      <c r="O3225" s="23">
        <f>'RESOLUCIONES EPG'!$N3225-'RESOLUCIONES EPG'!$D3225</f>
        <v>2935</v>
      </c>
    </row>
    <row r="3226" ht="15.75" customHeight="1">
      <c r="A3226" s="58"/>
      <c r="B3226" s="21" t="s">
        <v>2535</v>
      </c>
      <c r="C3226" s="24">
        <v>619.0</v>
      </c>
      <c r="D3226" s="22">
        <v>43276.0</v>
      </c>
      <c r="E3226" s="21" t="s">
        <v>2282</v>
      </c>
      <c r="F3226" s="22"/>
      <c r="G3226" s="21" t="s">
        <v>2751</v>
      </c>
      <c r="H3226" s="21" t="s">
        <v>3068</v>
      </c>
      <c r="I3226" s="63"/>
      <c r="J3226" s="135" t="s">
        <v>2965</v>
      </c>
      <c r="K3226" s="154" t="str">
        <f>HYPERLINK("\\Pc-informes\documentos informes\RESOLUCIONES\RESOLUCIONES 2018 PDF\CARGOS 2018\619.PDF","..\RESOLUCIONES 2018 PDF\619.pdf")</f>
        <v>..\RESOLUCIONES 2018 PDF\619.pdf</v>
      </c>
      <c r="L3226" s="154" t="str">
        <f>HYPERLINK("\\Pc-informes\documentos informes\RESOLUCIONES\RESOLUCIONES 2018 PDF\CARGOS 2018\619-2.PDF","..\RESOLUCIONES 2018 PDF\619-2.pdf")</f>
        <v>..\RESOLUCIONES 2018 PDF\619-2.pdf</v>
      </c>
      <c r="M3226" s="21"/>
      <c r="N3226" s="22">
        <f t="shared" si="2"/>
        <v>46206</v>
      </c>
      <c r="O3226" s="23">
        <f>'RESOLUCIONES EPG'!$N3226-'RESOLUCIONES EPG'!$D3226</f>
        <v>2930</v>
      </c>
    </row>
    <row r="3227" ht="16.5" customHeight="1">
      <c r="A3227" s="58"/>
      <c r="B3227" s="21"/>
      <c r="C3227" s="24">
        <v>623.0</v>
      </c>
      <c r="D3227" s="22">
        <v>43276.0</v>
      </c>
      <c r="E3227" s="21" t="s">
        <v>3069</v>
      </c>
      <c r="F3227" s="22"/>
      <c r="G3227" s="21" t="s">
        <v>3070</v>
      </c>
      <c r="H3227" s="21"/>
      <c r="I3227" s="63"/>
      <c r="J3227" s="135" t="s">
        <v>2965</v>
      </c>
      <c r="K3227" s="21"/>
      <c r="L3227" s="21"/>
      <c r="M3227" s="21"/>
      <c r="N3227" s="22">
        <f t="shared" si="2"/>
        <v>46206</v>
      </c>
      <c r="O3227" s="23">
        <f>'RESOLUCIONES EPG'!$N3227-'RESOLUCIONES EPG'!$D3227</f>
        <v>2930</v>
      </c>
    </row>
    <row r="3228" ht="16.5" customHeight="1">
      <c r="A3228" s="58"/>
      <c r="B3228" s="21" t="s">
        <v>2535</v>
      </c>
      <c r="C3228" s="24">
        <v>618.0</v>
      </c>
      <c r="D3228" s="22">
        <v>43276.0</v>
      </c>
      <c r="E3228" s="21" t="s">
        <v>2669</v>
      </c>
      <c r="F3228" s="22"/>
      <c r="G3228" s="21" t="s">
        <v>2751</v>
      </c>
      <c r="H3228" s="21" t="s">
        <v>3071</v>
      </c>
      <c r="I3228" s="63"/>
      <c r="J3228" s="135" t="s">
        <v>2965</v>
      </c>
      <c r="K3228" s="154" t="str">
        <f>HYPERLINK("\\Pc-informes\documentos informes\RESOLUCIONES\RESOLUCIONES 2018 PDF\CARGOS 2018\618.PDF","..\RESOLUCIONES 2018 PDF\618.pdf")</f>
        <v>..\RESOLUCIONES 2018 PDF\618.pdf</v>
      </c>
      <c r="L3228" s="154" t="str">
        <f>HYPERLINK("\\Pc-informes\documentos informes\RESOLUCIONES\RESOLUCIONES 2018 PDF\CARGOS 2018\618-2.PDF","..\RESOLUCIONES 2018 PDF\618-2.pdf")</f>
        <v>..\RESOLUCIONES 2018 PDF\618-2.pdf</v>
      </c>
      <c r="M3228" s="21"/>
      <c r="N3228" s="22">
        <f t="shared" si="2"/>
        <v>46206</v>
      </c>
      <c r="O3228" s="23">
        <f>'RESOLUCIONES EPG'!$N3228-'RESOLUCIONES EPG'!$D3228</f>
        <v>2930</v>
      </c>
    </row>
    <row r="3229" ht="16.5" customHeight="1">
      <c r="A3229" s="58"/>
      <c r="B3229" s="21" t="s">
        <v>2535</v>
      </c>
      <c r="C3229" s="24">
        <v>620.0</v>
      </c>
      <c r="D3229" s="22">
        <v>43276.0</v>
      </c>
      <c r="E3229" s="21" t="s">
        <v>2895</v>
      </c>
      <c r="F3229" s="22"/>
      <c r="G3229" s="21" t="s">
        <v>2751</v>
      </c>
      <c r="H3229" s="21" t="s">
        <v>3072</v>
      </c>
      <c r="I3229" s="63"/>
      <c r="J3229" s="135" t="s">
        <v>2965</v>
      </c>
      <c r="K3229" s="154" t="str">
        <f>HYPERLINK("\\Pc-informes\documentos informes\RESOLUCIONES\RESOLUCIONES 2018 PDF\CARGOS 2018\620.PDF","..\RESOLUCIONES 2018 PDF\620.pdf")</f>
        <v>..\RESOLUCIONES 2018 PDF\620.pdf</v>
      </c>
      <c r="L3229" s="63" t="s">
        <v>3073</v>
      </c>
      <c r="M3229" s="21"/>
      <c r="N3229" s="22">
        <f t="shared" si="2"/>
        <v>46206</v>
      </c>
      <c r="O3229" s="23">
        <f>'RESOLUCIONES EPG'!$N3229-'RESOLUCIONES EPG'!$D3229</f>
        <v>2930</v>
      </c>
    </row>
    <row r="3230" ht="16.5" customHeight="1">
      <c r="A3230" s="58"/>
      <c r="B3230" s="21" t="s">
        <v>2535</v>
      </c>
      <c r="C3230" s="24">
        <v>615.0</v>
      </c>
      <c r="D3230" s="22">
        <v>43276.0</v>
      </c>
      <c r="E3230" s="21" t="s">
        <v>2587</v>
      </c>
      <c r="F3230" s="22" t="s">
        <v>2588</v>
      </c>
      <c r="G3230" s="21" t="s">
        <v>1593</v>
      </c>
      <c r="H3230" s="150">
        <v>43315.0</v>
      </c>
      <c r="I3230" s="63"/>
      <c r="J3230" s="135" t="s">
        <v>2965</v>
      </c>
      <c r="K3230" s="154" t="str">
        <f>HYPERLINK("\\Pc-informes\documentos informes\RESOLUCIONES\RESOLUCIONES 2018 PDF\CARGOS 2018\615.PDF","..\RESOLUCIONES 2018 PDF\615.pdf")</f>
        <v>..\RESOLUCIONES 2018 PDF\615.pdf</v>
      </c>
      <c r="L3230" s="154" t="str">
        <f>HYPERLINK("\\Pc-informes\documentos informes\RESOLUCIONES\RESOLUCIONES 2018 PDF\CARGOS 2018\615-2.PDF","..\RESOLUCIONES 2018 PDF\615-2.pdf")</f>
        <v>..\RESOLUCIONES 2018 PDF\615-2.pdf</v>
      </c>
      <c r="M3230" s="154" t="str">
        <f>HYPERLINK("\\Pc-informes\documentos informes\RESOLUCIONES\RESOLUCIONES 2018 PDF\CARGOS 2018\615-3.PDF","..\RESOLUCIONES 2018 PDF\615-3.pdf")</f>
        <v>..\RESOLUCIONES 2018 PDF\615-3.pdf</v>
      </c>
      <c r="N3230" s="22">
        <f t="shared" si="2"/>
        <v>46206</v>
      </c>
      <c r="O3230" s="23">
        <f>'RESOLUCIONES EPG'!$N3230-'RESOLUCIONES EPG'!$D3230</f>
        <v>2930</v>
      </c>
    </row>
    <row r="3231" ht="16.5" customHeight="1">
      <c r="A3231" s="58"/>
      <c r="B3231" s="21" t="s">
        <v>2535</v>
      </c>
      <c r="C3231" s="24">
        <v>621.0</v>
      </c>
      <c r="D3231" s="22">
        <v>43276.0</v>
      </c>
      <c r="E3231" s="21" t="s">
        <v>690</v>
      </c>
      <c r="F3231" s="22"/>
      <c r="G3231" s="21" t="s">
        <v>2751</v>
      </c>
      <c r="H3231" s="21" t="s">
        <v>3074</v>
      </c>
      <c r="I3231" s="63"/>
      <c r="J3231" s="135" t="s">
        <v>2965</v>
      </c>
      <c r="K3231" s="154" t="str">
        <f>HYPERLINK("\\Pc-informes\documentos informes\RESOLUCIONES\RESOLUCIONES 2018 PDF\CARGOS 2018\621.PDF","..\RESOLUCIONES 2018 PDF\621.pdf")</f>
        <v>..\RESOLUCIONES 2018 PDF\621.pdf</v>
      </c>
      <c r="L3231" s="21" t="s">
        <v>3075</v>
      </c>
      <c r="M3231" s="21"/>
      <c r="N3231" s="22">
        <f t="shared" si="2"/>
        <v>46206</v>
      </c>
      <c r="O3231" s="23">
        <f>'RESOLUCIONES EPG'!$N3231-'RESOLUCIONES EPG'!$D3231</f>
        <v>2930</v>
      </c>
    </row>
    <row r="3232" ht="15.75" customHeight="1">
      <c r="A3232" s="58"/>
      <c r="B3232" s="21" t="s">
        <v>2535</v>
      </c>
      <c r="C3232" s="24">
        <v>617.0</v>
      </c>
      <c r="D3232" s="22">
        <v>43276.0</v>
      </c>
      <c r="E3232" s="21" t="s">
        <v>2677</v>
      </c>
      <c r="F3232" s="22"/>
      <c r="G3232" s="21" t="s">
        <v>2751</v>
      </c>
      <c r="H3232" s="21" t="s">
        <v>3076</v>
      </c>
      <c r="I3232" s="63"/>
      <c r="J3232" s="135" t="s">
        <v>2965</v>
      </c>
      <c r="K3232" s="154" t="str">
        <f>HYPERLINK("\\Pc-informes\documentos informes\RESOLUCIONES\RESOLUCIONES 2018 PDF\CARGOS 2018\617.PDF","..\RESOLUCIONES 2018 PDF\617.pdf")</f>
        <v>..\RESOLUCIONES 2018 PDF\617.pdf</v>
      </c>
      <c r="L3232" s="154" t="str">
        <f>HYPERLINK("\\Pc-informes\documentos informes\RESOLUCIONES\RESOLUCIONES 2018 PDF\CARGOS 2018\617-2.PDF","..\RESOLUCIONES 2018 PDF\617-2.pdf")</f>
        <v>..\RESOLUCIONES 2018 PDF\617-2.pdf</v>
      </c>
      <c r="M3232" s="21"/>
      <c r="N3232" s="22">
        <f t="shared" si="2"/>
        <v>46206</v>
      </c>
      <c r="O3232" s="23">
        <f>'RESOLUCIONES EPG'!$N3232-'RESOLUCIONES EPG'!$D3232</f>
        <v>2930</v>
      </c>
    </row>
    <row r="3233" ht="16.5" customHeight="1">
      <c r="A3233" s="58"/>
      <c r="B3233" s="21"/>
      <c r="C3233" s="24">
        <v>624.0</v>
      </c>
      <c r="D3233" s="22">
        <v>43276.0</v>
      </c>
      <c r="E3233" s="21" t="s">
        <v>3077</v>
      </c>
      <c r="F3233" s="22"/>
      <c r="G3233" s="21" t="s">
        <v>18</v>
      </c>
      <c r="H3233" s="21" t="s">
        <v>3078</v>
      </c>
      <c r="I3233" s="63"/>
      <c r="J3233" s="135" t="s">
        <v>2965</v>
      </c>
      <c r="K3233" s="21"/>
      <c r="L3233" s="21"/>
      <c r="M3233" s="21"/>
      <c r="N3233" s="22">
        <f t="shared" si="2"/>
        <v>46206</v>
      </c>
      <c r="O3233" s="23">
        <f>'RESOLUCIONES EPG'!$N3233-'RESOLUCIONES EPG'!$D3233</f>
        <v>2930</v>
      </c>
    </row>
    <row r="3234" ht="16.5" customHeight="1">
      <c r="A3234" s="58"/>
      <c r="B3234" s="21" t="s">
        <v>2535</v>
      </c>
      <c r="C3234" s="24">
        <v>616.0</v>
      </c>
      <c r="D3234" s="22">
        <v>43276.0</v>
      </c>
      <c r="E3234" s="21" t="s">
        <v>2692</v>
      </c>
      <c r="F3234" s="22" t="s">
        <v>2693</v>
      </c>
      <c r="G3234" s="21" t="s">
        <v>2751</v>
      </c>
      <c r="H3234" s="21" t="s">
        <v>3079</v>
      </c>
      <c r="I3234" s="63"/>
      <c r="J3234" s="135" t="s">
        <v>2965</v>
      </c>
      <c r="K3234" s="154" t="str">
        <f>HYPERLINK("\\Pc-informes\documentos informes\RESOLUCIONES\RESOLUCIONES 2018 PDF\CARGOS 2018\616.PDF","..\RESOLUCIONES 2018 PDF\616.pdf")</f>
        <v>..\RESOLUCIONES 2018 PDF\616.pdf</v>
      </c>
      <c r="L3234" s="154" t="str">
        <f>HYPERLINK("\\Pc-informes\documentos informes\RESOLUCIONES\RESOLUCIONES 2018 PDF\CARGOS 2018\616-2.PDF","..\RESOLUCIONES 2018 PDF\616-2.pdf")</f>
        <v>..\RESOLUCIONES 2018 PDF\616-2.pdf</v>
      </c>
      <c r="M3234" s="21"/>
      <c r="N3234" s="22">
        <f t="shared" si="2"/>
        <v>46206</v>
      </c>
      <c r="O3234" s="23">
        <f>'RESOLUCIONES EPG'!$N3234-'RESOLUCIONES EPG'!$D3234</f>
        <v>2930</v>
      </c>
    </row>
    <row r="3235" ht="15.75" customHeight="1">
      <c r="A3235" s="58"/>
      <c r="B3235" s="21" t="s">
        <v>2535</v>
      </c>
      <c r="C3235" s="24">
        <v>622.0</v>
      </c>
      <c r="D3235" s="22">
        <v>43276.0</v>
      </c>
      <c r="E3235" s="21" t="s">
        <v>2554</v>
      </c>
      <c r="F3235" s="22"/>
      <c r="G3235" s="21" t="s">
        <v>1313</v>
      </c>
      <c r="H3235" s="21" t="s">
        <v>3080</v>
      </c>
      <c r="I3235" s="63"/>
      <c r="J3235" s="135" t="s">
        <v>2965</v>
      </c>
      <c r="K3235" s="21"/>
      <c r="L3235" s="21"/>
      <c r="M3235" s="21"/>
      <c r="N3235" s="22">
        <f t="shared" si="2"/>
        <v>46206</v>
      </c>
      <c r="O3235" s="23">
        <f>'RESOLUCIONES EPG'!$N3235-'RESOLUCIONES EPG'!$D3235</f>
        <v>2930</v>
      </c>
    </row>
    <row r="3236" ht="15.75" customHeight="1">
      <c r="A3236" s="58"/>
      <c r="B3236" s="21"/>
      <c r="C3236" s="24">
        <v>634.0</v>
      </c>
      <c r="D3236" s="22">
        <v>43277.0</v>
      </c>
      <c r="E3236" s="21" t="s">
        <v>3081</v>
      </c>
      <c r="F3236" s="22"/>
      <c r="G3236" s="21" t="s">
        <v>2923</v>
      </c>
      <c r="H3236" s="21"/>
      <c r="I3236" s="63"/>
      <c r="J3236" s="135" t="s">
        <v>2965</v>
      </c>
      <c r="K3236" s="21"/>
      <c r="L3236" s="21"/>
      <c r="M3236" s="21"/>
      <c r="N3236" s="22">
        <f t="shared" si="2"/>
        <v>46206</v>
      </c>
      <c r="O3236" s="23">
        <f>'RESOLUCIONES EPG'!$N3236-'RESOLUCIONES EPG'!$D3236</f>
        <v>2929</v>
      </c>
    </row>
    <row r="3237" ht="16.5" customHeight="1">
      <c r="A3237" s="58"/>
      <c r="B3237" s="21"/>
      <c r="C3237" s="24">
        <v>632.0</v>
      </c>
      <c r="D3237" s="22">
        <v>43277.0</v>
      </c>
      <c r="E3237" s="21" t="s">
        <v>3082</v>
      </c>
      <c r="F3237" s="22"/>
      <c r="G3237" s="21" t="s">
        <v>18</v>
      </c>
      <c r="H3237" s="21" t="s">
        <v>3083</v>
      </c>
      <c r="I3237" s="63"/>
      <c r="J3237" s="135" t="s">
        <v>2965</v>
      </c>
      <c r="K3237" s="21"/>
      <c r="L3237" s="21"/>
      <c r="M3237" s="21"/>
      <c r="N3237" s="22">
        <f t="shared" si="2"/>
        <v>46206</v>
      </c>
      <c r="O3237" s="23">
        <f>'RESOLUCIONES EPG'!$N3237-'RESOLUCIONES EPG'!$D3237</f>
        <v>2929</v>
      </c>
    </row>
    <row r="3238" ht="15.75" customHeight="1">
      <c r="A3238" s="103"/>
      <c r="B3238" s="21" t="s">
        <v>2535</v>
      </c>
      <c r="C3238" s="24">
        <v>627.0</v>
      </c>
      <c r="D3238" s="22">
        <v>43277.0</v>
      </c>
      <c r="E3238" s="21" t="s">
        <v>2777</v>
      </c>
      <c r="F3238" s="22"/>
      <c r="G3238" s="21" t="s">
        <v>2751</v>
      </c>
      <c r="H3238" s="21" t="s">
        <v>3084</v>
      </c>
      <c r="I3238" s="63"/>
      <c r="J3238" s="135" t="s">
        <v>2965</v>
      </c>
      <c r="K3238" s="154" t="str">
        <f>HYPERLINK("\\Pc-informes\documentos informes\RESOLUCIONES\RESOLUCIONES 2018 PDF\CARGOS 2018\627.PDF","..\RESOLUCIONES 2018 PDF\627.pdf")</f>
        <v>..\RESOLUCIONES 2018 PDF\627.pdf</v>
      </c>
      <c r="L3238" s="154" t="str">
        <f>HYPERLINK("\\Pc-informes\documentos informes\RESOLUCIONES\RESOLUCIONES 2018 PDF\CARGOS 2018\627-2.PDF","..\RESOLUCIONES 2018 PDF\627-2.pdf")</f>
        <v>..\RESOLUCIONES 2018 PDF\627-2.pdf</v>
      </c>
      <c r="M3238" s="21"/>
      <c r="N3238" s="22">
        <f t="shared" si="2"/>
        <v>46206</v>
      </c>
      <c r="O3238" s="23">
        <f>'RESOLUCIONES EPG'!$N3238-'RESOLUCIONES EPG'!$D3238</f>
        <v>2929</v>
      </c>
    </row>
    <row r="3239" ht="15.75" customHeight="1">
      <c r="A3239" s="58"/>
      <c r="B3239" s="21"/>
      <c r="C3239" s="24">
        <v>630.0</v>
      </c>
      <c r="D3239" s="22">
        <v>43277.0</v>
      </c>
      <c r="E3239" s="21" t="s">
        <v>2181</v>
      </c>
      <c r="F3239" s="22" t="s">
        <v>2182</v>
      </c>
      <c r="G3239" s="21" t="s">
        <v>363</v>
      </c>
      <c r="H3239" s="21"/>
      <c r="I3239" s="63"/>
      <c r="J3239" s="135" t="s">
        <v>2965</v>
      </c>
      <c r="K3239" s="21"/>
      <c r="L3239" s="21"/>
      <c r="M3239" s="21"/>
      <c r="N3239" s="22">
        <f t="shared" si="2"/>
        <v>46206</v>
      </c>
      <c r="O3239" s="23">
        <f>'RESOLUCIONES EPG'!$N3239-'RESOLUCIONES EPG'!$D3239</f>
        <v>2929</v>
      </c>
    </row>
    <row r="3240" ht="15.75" customHeight="1">
      <c r="A3240" s="58"/>
      <c r="B3240" s="21"/>
      <c r="C3240" s="24">
        <v>633.0</v>
      </c>
      <c r="D3240" s="22">
        <v>43277.0</v>
      </c>
      <c r="E3240" s="21" t="s">
        <v>3006</v>
      </c>
      <c r="F3240" s="22"/>
      <c r="G3240" s="21" t="s">
        <v>2968</v>
      </c>
      <c r="H3240" s="21"/>
      <c r="I3240" s="63"/>
      <c r="J3240" s="135" t="s">
        <v>2965</v>
      </c>
      <c r="K3240" s="21"/>
      <c r="L3240" s="21"/>
      <c r="M3240" s="21"/>
      <c r="N3240" s="22">
        <f t="shared" si="2"/>
        <v>46206</v>
      </c>
      <c r="O3240" s="23">
        <f>'RESOLUCIONES EPG'!$N3240-'RESOLUCIONES EPG'!$D3240</f>
        <v>2929</v>
      </c>
    </row>
    <row r="3241" ht="15.75" customHeight="1">
      <c r="A3241" s="58"/>
      <c r="B3241" s="21"/>
      <c r="C3241" s="24">
        <v>631.0</v>
      </c>
      <c r="D3241" s="22">
        <v>43277.0</v>
      </c>
      <c r="E3241" s="21" t="s">
        <v>2616</v>
      </c>
      <c r="F3241" s="22"/>
      <c r="G3241" s="21" t="s">
        <v>18</v>
      </c>
      <c r="H3241" s="21" t="s">
        <v>3085</v>
      </c>
      <c r="I3241" s="63"/>
      <c r="J3241" s="135" t="s">
        <v>2965</v>
      </c>
      <c r="K3241" s="21"/>
      <c r="L3241" s="21"/>
      <c r="M3241" s="21"/>
      <c r="N3241" s="22">
        <f t="shared" si="2"/>
        <v>46206</v>
      </c>
      <c r="O3241" s="23">
        <f>'RESOLUCIONES EPG'!$N3241-'RESOLUCIONES EPG'!$D3241</f>
        <v>2929</v>
      </c>
    </row>
    <row r="3242" ht="15.75" customHeight="1">
      <c r="A3242" s="103"/>
      <c r="B3242" s="21" t="s">
        <v>2535</v>
      </c>
      <c r="C3242" s="24">
        <v>626.0</v>
      </c>
      <c r="D3242" s="22">
        <v>43277.0</v>
      </c>
      <c r="E3242" s="21" t="s">
        <v>2598</v>
      </c>
      <c r="F3242" s="22"/>
      <c r="G3242" s="21" t="s">
        <v>2751</v>
      </c>
      <c r="H3242" s="21" t="s">
        <v>3086</v>
      </c>
      <c r="I3242" s="63"/>
      <c r="J3242" s="135" t="s">
        <v>2965</v>
      </c>
      <c r="K3242" s="154" t="str">
        <f>HYPERLINK("\\Pc-informes\documentos informes\RESOLUCIONES\RESOLUCIONES 2018 PDF\CARGOS 2018\626.PDF","..\RESOLUCIONES 2018 PDF\626.pdf")</f>
        <v>..\RESOLUCIONES 2018 PDF\626.pdf</v>
      </c>
      <c r="L3242" s="154" t="str">
        <f>HYPERLINK("\\Pc-informes\documentos informes\RESOLUCIONES\RESOLUCIONES 2018 PDF\CARGOS 2018\626-2.PDF","..\RESOLUCIONES 2018 PDF\626-2.pdf")</f>
        <v>..\RESOLUCIONES 2018 PDF\626-2.pdf</v>
      </c>
      <c r="M3242" s="21"/>
      <c r="N3242" s="22">
        <f t="shared" si="2"/>
        <v>46206</v>
      </c>
      <c r="O3242" s="23">
        <f>'RESOLUCIONES EPG'!$N3242-'RESOLUCIONES EPG'!$D3242</f>
        <v>2929</v>
      </c>
    </row>
    <row r="3243" ht="15.75" customHeight="1">
      <c r="A3243" s="58"/>
      <c r="B3243" s="21" t="s">
        <v>2535</v>
      </c>
      <c r="C3243" s="24">
        <v>625.0</v>
      </c>
      <c r="D3243" s="22">
        <v>43277.0</v>
      </c>
      <c r="E3243" s="21" t="s">
        <v>2366</v>
      </c>
      <c r="F3243" s="22"/>
      <c r="G3243" s="21" t="s">
        <v>2751</v>
      </c>
      <c r="H3243" s="21" t="s">
        <v>3087</v>
      </c>
      <c r="I3243" s="63"/>
      <c r="J3243" s="135" t="s">
        <v>2965</v>
      </c>
      <c r="K3243" s="154" t="str">
        <f>HYPERLINK("\\Pc-informes\documentos informes\RESOLUCIONES\RESOLUCIONES 2018 PDF\CARGOS 2018\625.PDF","..\RESOLUCIONES 2018 PDF\625.pdf")</f>
        <v>..\RESOLUCIONES 2018 PDF\625.pdf</v>
      </c>
      <c r="L3243" s="154" t="str">
        <f>HYPERLINK("\\Pc-informes\documentos informes\RESOLUCIONES\RESOLUCIONES 2018 PDF\CARGOS 2018\625-2.PDF","..\RESOLUCIONES 2018 PDF\625-2.pdf")</f>
        <v>..\RESOLUCIONES 2018 PDF\625-2.pdf</v>
      </c>
      <c r="M3243" s="21"/>
      <c r="N3243" s="22">
        <f t="shared" si="2"/>
        <v>46206</v>
      </c>
      <c r="O3243" s="23">
        <f>'RESOLUCIONES EPG'!$N3243-'RESOLUCIONES EPG'!$D3243</f>
        <v>2929</v>
      </c>
    </row>
    <row r="3244" ht="16.5" customHeight="1">
      <c r="A3244" s="103"/>
      <c r="B3244" s="21"/>
      <c r="C3244" s="24">
        <v>644.0</v>
      </c>
      <c r="D3244" s="22">
        <v>43279.0</v>
      </c>
      <c r="E3244" s="21" t="s">
        <v>2515</v>
      </c>
      <c r="F3244" s="22"/>
      <c r="G3244" s="21" t="s">
        <v>363</v>
      </c>
      <c r="H3244" s="21"/>
      <c r="I3244" s="63"/>
      <c r="J3244" s="135" t="s">
        <v>2965</v>
      </c>
      <c r="K3244" s="63" t="s">
        <v>3088</v>
      </c>
      <c r="L3244" s="21"/>
      <c r="M3244" s="21"/>
      <c r="N3244" s="22">
        <f t="shared" si="2"/>
        <v>46206</v>
      </c>
      <c r="O3244" s="23">
        <f>'RESOLUCIONES EPG'!$N3244-'RESOLUCIONES EPG'!$D3244</f>
        <v>2927</v>
      </c>
    </row>
    <row r="3245" ht="16.5" customHeight="1">
      <c r="A3245" s="58"/>
      <c r="B3245" s="21" t="s">
        <v>2535</v>
      </c>
      <c r="C3245" s="24">
        <v>638.0</v>
      </c>
      <c r="D3245" s="22">
        <v>43279.0</v>
      </c>
      <c r="E3245" s="21" t="s">
        <v>1947</v>
      </c>
      <c r="F3245" s="22"/>
      <c r="G3245" s="21" t="s">
        <v>2253</v>
      </c>
      <c r="H3245" s="21" t="s">
        <v>2623</v>
      </c>
      <c r="I3245" s="63"/>
      <c r="J3245" s="135"/>
      <c r="K3245" s="21"/>
      <c r="L3245" s="21"/>
      <c r="M3245" s="21"/>
      <c r="N3245" s="22">
        <f t="shared" si="2"/>
        <v>46206</v>
      </c>
      <c r="O3245" s="23">
        <f>'RESOLUCIONES EPG'!$N3245-'RESOLUCIONES EPG'!$D3245</f>
        <v>2927</v>
      </c>
    </row>
    <row r="3246" ht="16.5" customHeight="1">
      <c r="A3246" s="58"/>
      <c r="B3246" s="21" t="s">
        <v>2535</v>
      </c>
      <c r="C3246" s="24">
        <v>641.0</v>
      </c>
      <c r="D3246" s="22">
        <v>43279.0</v>
      </c>
      <c r="E3246" s="21" t="s">
        <v>1394</v>
      </c>
      <c r="F3246" s="22"/>
      <c r="G3246" s="21" t="s">
        <v>2253</v>
      </c>
      <c r="H3246" s="21" t="s">
        <v>3089</v>
      </c>
      <c r="I3246" s="63"/>
      <c r="J3246" s="135" t="s">
        <v>2965</v>
      </c>
      <c r="K3246" s="146"/>
      <c r="L3246" s="21"/>
      <c r="M3246" s="21"/>
      <c r="N3246" s="22">
        <f t="shared" si="2"/>
        <v>46206</v>
      </c>
      <c r="O3246" s="23">
        <f>'RESOLUCIONES EPG'!$N3246-'RESOLUCIONES EPG'!$D3246</f>
        <v>2927</v>
      </c>
    </row>
    <row r="3247" ht="15.75" customHeight="1">
      <c r="A3247" s="58"/>
      <c r="B3247" s="21"/>
      <c r="C3247" s="24">
        <v>637.0</v>
      </c>
      <c r="D3247" s="22">
        <v>43279.0</v>
      </c>
      <c r="E3247" s="21" t="s">
        <v>2445</v>
      </c>
      <c r="F3247" s="22" t="s">
        <v>2446</v>
      </c>
      <c r="G3247" s="21" t="s">
        <v>2923</v>
      </c>
      <c r="H3247" s="21"/>
      <c r="I3247" s="63"/>
      <c r="J3247" s="135" t="s">
        <v>2965</v>
      </c>
      <c r="K3247" s="21"/>
      <c r="L3247" s="21"/>
      <c r="M3247" s="21"/>
      <c r="N3247" s="22">
        <f t="shared" si="2"/>
        <v>46206</v>
      </c>
      <c r="O3247" s="23">
        <f>'RESOLUCIONES EPG'!$N3247-'RESOLUCIONES EPG'!$D3247</f>
        <v>2927</v>
      </c>
    </row>
    <row r="3248" ht="15.75" customHeight="1">
      <c r="A3248" s="102"/>
      <c r="B3248" s="21"/>
      <c r="C3248" s="24">
        <v>650.0</v>
      </c>
      <c r="D3248" s="22">
        <v>43279.0</v>
      </c>
      <c r="E3248" s="21" t="s">
        <v>2341</v>
      </c>
      <c r="F3248" s="22"/>
      <c r="G3248" s="21" t="s">
        <v>2923</v>
      </c>
      <c r="H3248" s="21"/>
      <c r="I3248" s="63"/>
      <c r="J3248" s="135" t="s">
        <v>2965</v>
      </c>
      <c r="K3248" s="21"/>
      <c r="L3248" s="21"/>
      <c r="M3248" s="21"/>
      <c r="N3248" s="22">
        <f t="shared" si="2"/>
        <v>46206</v>
      </c>
      <c r="O3248" s="23">
        <f>'RESOLUCIONES EPG'!$N3248-'RESOLUCIONES EPG'!$D3248</f>
        <v>2927</v>
      </c>
    </row>
    <row r="3249" ht="15.75" customHeight="1">
      <c r="A3249" s="101"/>
      <c r="B3249" s="21"/>
      <c r="C3249" s="24">
        <v>643.0</v>
      </c>
      <c r="D3249" s="22">
        <v>43279.0</v>
      </c>
      <c r="E3249" s="21" t="s">
        <v>1689</v>
      </c>
      <c r="F3249" s="22"/>
      <c r="G3249" s="21" t="s">
        <v>363</v>
      </c>
      <c r="H3249" s="21"/>
      <c r="I3249" s="63"/>
      <c r="J3249" s="135" t="s">
        <v>2965</v>
      </c>
      <c r="K3249" s="21"/>
      <c r="L3249" s="21"/>
      <c r="M3249" s="21"/>
      <c r="N3249" s="22">
        <f t="shared" si="2"/>
        <v>46206</v>
      </c>
      <c r="O3249" s="23">
        <f>'RESOLUCIONES EPG'!$N3249-'RESOLUCIONES EPG'!$D3249</f>
        <v>2927</v>
      </c>
    </row>
    <row r="3250" ht="15.75" customHeight="1">
      <c r="A3250" s="58"/>
      <c r="B3250" s="21"/>
      <c r="C3250" s="24">
        <v>639.0</v>
      </c>
      <c r="D3250" s="22">
        <v>43279.0</v>
      </c>
      <c r="E3250" s="21" t="s">
        <v>1711</v>
      </c>
      <c r="F3250" s="22"/>
      <c r="G3250" s="21" t="s">
        <v>2253</v>
      </c>
      <c r="H3250" s="21" t="s">
        <v>90</v>
      </c>
      <c r="I3250" s="63"/>
      <c r="J3250" s="135" t="s">
        <v>2965</v>
      </c>
      <c r="K3250" s="21"/>
      <c r="L3250" s="21"/>
      <c r="M3250" s="21"/>
      <c r="N3250" s="22">
        <f t="shared" si="2"/>
        <v>46206</v>
      </c>
      <c r="O3250" s="23">
        <f>'RESOLUCIONES EPG'!$N3250-'RESOLUCIONES EPG'!$D3250</f>
        <v>2927</v>
      </c>
    </row>
    <row r="3251" ht="15.75" customHeight="1">
      <c r="A3251" s="58"/>
      <c r="B3251" s="21"/>
      <c r="C3251" s="24">
        <v>636.0</v>
      </c>
      <c r="D3251" s="22">
        <v>43279.0</v>
      </c>
      <c r="E3251" s="21" t="s">
        <v>2729</v>
      </c>
      <c r="F3251" s="22"/>
      <c r="G3251" s="21" t="s">
        <v>2923</v>
      </c>
      <c r="H3251" s="21"/>
      <c r="I3251" s="63"/>
      <c r="J3251" s="135" t="s">
        <v>2965</v>
      </c>
      <c r="K3251" s="21"/>
      <c r="L3251" s="21"/>
      <c r="M3251" s="21"/>
      <c r="N3251" s="22">
        <f t="shared" si="2"/>
        <v>46206</v>
      </c>
      <c r="O3251" s="23">
        <f>'RESOLUCIONES EPG'!$N3251-'RESOLUCIONES EPG'!$D3251</f>
        <v>2927</v>
      </c>
    </row>
    <row r="3252" ht="16.5" customHeight="1">
      <c r="A3252" s="58"/>
      <c r="B3252" s="21" t="s">
        <v>2535</v>
      </c>
      <c r="C3252" s="24">
        <v>640.0</v>
      </c>
      <c r="D3252" s="22">
        <v>43279.0</v>
      </c>
      <c r="E3252" s="21" t="s">
        <v>1567</v>
      </c>
      <c r="F3252" s="22"/>
      <c r="G3252" s="21" t="s">
        <v>2253</v>
      </c>
      <c r="H3252" s="21" t="s">
        <v>3090</v>
      </c>
      <c r="I3252" s="63"/>
      <c r="J3252" s="135" t="s">
        <v>2965</v>
      </c>
      <c r="K3252" s="21"/>
      <c r="L3252" s="21"/>
      <c r="M3252" s="21"/>
      <c r="N3252" s="22">
        <f t="shared" si="2"/>
        <v>46206</v>
      </c>
      <c r="O3252" s="23">
        <f>'RESOLUCIONES EPG'!$N3252-'RESOLUCIONES EPG'!$D3252</f>
        <v>2927</v>
      </c>
    </row>
    <row r="3253" ht="16.5" customHeight="1">
      <c r="A3253" s="58"/>
      <c r="B3253" s="21"/>
      <c r="C3253" s="24">
        <v>646.0</v>
      </c>
      <c r="D3253" s="22">
        <v>43279.0</v>
      </c>
      <c r="E3253" s="21" t="s">
        <v>3091</v>
      </c>
      <c r="F3253" s="22"/>
      <c r="G3253" s="21" t="s">
        <v>3092</v>
      </c>
      <c r="H3253" s="21"/>
      <c r="I3253" s="63"/>
      <c r="J3253" s="135" t="s">
        <v>2965</v>
      </c>
      <c r="K3253" s="21"/>
      <c r="L3253" s="21"/>
      <c r="M3253" s="21"/>
      <c r="N3253" s="22">
        <f t="shared" si="2"/>
        <v>46206</v>
      </c>
      <c r="O3253" s="23">
        <f>'RESOLUCIONES EPG'!$N3253-'RESOLUCIONES EPG'!$D3253</f>
        <v>2927</v>
      </c>
    </row>
    <row r="3254" ht="15.75" customHeight="1">
      <c r="A3254" s="101"/>
      <c r="B3254" s="21"/>
      <c r="C3254" s="24">
        <v>649.0</v>
      </c>
      <c r="D3254" s="22">
        <v>43279.0</v>
      </c>
      <c r="E3254" s="21" t="s">
        <v>3093</v>
      </c>
      <c r="F3254" s="22"/>
      <c r="G3254" s="21" t="s">
        <v>3050</v>
      </c>
      <c r="H3254" s="21"/>
      <c r="I3254" s="63"/>
      <c r="J3254" s="135" t="s">
        <v>2965</v>
      </c>
      <c r="K3254" s="21"/>
      <c r="L3254" s="21"/>
      <c r="M3254" s="21"/>
      <c r="N3254" s="22">
        <f t="shared" si="2"/>
        <v>46206</v>
      </c>
      <c r="O3254" s="23">
        <f>'RESOLUCIONES EPG'!$N3254-'RESOLUCIONES EPG'!$D3254</f>
        <v>2927</v>
      </c>
    </row>
    <row r="3255" ht="15.75" customHeight="1">
      <c r="A3255" s="58"/>
      <c r="B3255" s="21" t="s">
        <v>2535</v>
      </c>
      <c r="C3255" s="24">
        <v>648.0</v>
      </c>
      <c r="D3255" s="22">
        <v>43279.0</v>
      </c>
      <c r="E3255" s="21" t="s">
        <v>3014</v>
      </c>
      <c r="F3255" s="22"/>
      <c r="G3255" s="21" t="s">
        <v>1313</v>
      </c>
      <c r="H3255" s="21" t="s">
        <v>3094</v>
      </c>
      <c r="I3255" s="63"/>
      <c r="J3255" s="135" t="s">
        <v>2965</v>
      </c>
      <c r="K3255" s="154" t="str">
        <f>HYPERLINK("\\Pc-informes\documentos informes\RESOLUCIONES\RESOLUCIONES 2018 PDF\CARGOS 2018\648.PDF","..\RESOLUCIONES 2018 PDF\648.pdf")</f>
        <v>..\RESOLUCIONES 2018 PDF\648.pdf</v>
      </c>
      <c r="L3255" s="21"/>
      <c r="M3255" s="21"/>
      <c r="N3255" s="22">
        <f t="shared" si="2"/>
        <v>46206</v>
      </c>
      <c r="O3255" s="23">
        <f>'RESOLUCIONES EPG'!$N3255-'RESOLUCIONES EPG'!$D3255</f>
        <v>2927</v>
      </c>
    </row>
    <row r="3256" ht="15.75" customHeight="1">
      <c r="A3256" s="58"/>
      <c r="B3256" s="21"/>
      <c r="C3256" s="24">
        <v>642.0</v>
      </c>
      <c r="D3256" s="22">
        <v>43279.0</v>
      </c>
      <c r="E3256" s="21" t="s">
        <v>1364</v>
      </c>
      <c r="F3256" s="22"/>
      <c r="G3256" s="21" t="s">
        <v>363</v>
      </c>
      <c r="H3256" s="21"/>
      <c r="I3256" s="63"/>
      <c r="J3256" s="135" t="s">
        <v>2965</v>
      </c>
      <c r="K3256" s="21"/>
      <c r="L3256" s="21"/>
      <c r="M3256" s="21"/>
      <c r="N3256" s="22">
        <f t="shared" si="2"/>
        <v>46206</v>
      </c>
      <c r="O3256" s="23">
        <f>'RESOLUCIONES EPG'!$N3256-'RESOLUCIONES EPG'!$D3256</f>
        <v>2927</v>
      </c>
    </row>
    <row r="3257" ht="15.75" customHeight="1">
      <c r="A3257" s="58"/>
      <c r="B3257" s="21"/>
      <c r="C3257" s="24">
        <v>635.0</v>
      </c>
      <c r="D3257" s="22">
        <v>43279.0</v>
      </c>
      <c r="E3257" s="21" t="s">
        <v>1257</v>
      </c>
      <c r="F3257" s="22"/>
      <c r="G3257" s="21" t="s">
        <v>18</v>
      </c>
      <c r="H3257" s="21" t="s">
        <v>3083</v>
      </c>
      <c r="I3257" s="63"/>
      <c r="J3257" s="135" t="s">
        <v>2965</v>
      </c>
      <c r="K3257" s="21"/>
      <c r="L3257" s="21"/>
      <c r="M3257" s="21"/>
      <c r="N3257" s="22">
        <f t="shared" si="2"/>
        <v>46206</v>
      </c>
      <c r="O3257" s="23">
        <f>'RESOLUCIONES EPG'!$N3257-'RESOLUCIONES EPG'!$D3257</f>
        <v>2927</v>
      </c>
    </row>
    <row r="3258" ht="16.5" customHeight="1">
      <c r="A3258" s="58"/>
      <c r="B3258" s="21" t="s">
        <v>2535</v>
      </c>
      <c r="C3258" s="24">
        <v>647.0</v>
      </c>
      <c r="D3258" s="22">
        <v>43279.0</v>
      </c>
      <c r="E3258" s="21" t="s">
        <v>3095</v>
      </c>
      <c r="F3258" s="22" t="s">
        <v>3096</v>
      </c>
      <c r="G3258" s="21" t="s">
        <v>994</v>
      </c>
      <c r="H3258" s="21" t="s">
        <v>3097</v>
      </c>
      <c r="I3258" s="63"/>
      <c r="J3258" s="135" t="s">
        <v>2965</v>
      </c>
      <c r="K3258" s="21" t="s">
        <v>3098</v>
      </c>
      <c r="L3258" s="154" t="str">
        <f>HYPERLINK("\\Pc-informes\documentos informes\RESOLUCIONES\RESOLUCIONES 2018 PDF\CARGOS 2018\647.PDF","..\RESOLUCIONES 2018 PDF\647.pdf")</f>
        <v>..\RESOLUCIONES 2018 PDF\647.pdf</v>
      </c>
      <c r="M3258" s="21"/>
      <c r="N3258" s="22">
        <f t="shared" si="2"/>
        <v>46206</v>
      </c>
      <c r="O3258" s="23">
        <f>'RESOLUCIONES EPG'!$N3258-'RESOLUCIONES EPG'!$D3258</f>
        <v>2927</v>
      </c>
    </row>
    <row r="3259" ht="16.5" customHeight="1">
      <c r="A3259" s="58"/>
      <c r="B3259" s="21"/>
      <c r="C3259" s="24">
        <v>645.0</v>
      </c>
      <c r="D3259" s="22">
        <v>43279.0</v>
      </c>
      <c r="E3259" s="21" t="s">
        <v>2748</v>
      </c>
      <c r="F3259" s="22" t="s">
        <v>2749</v>
      </c>
      <c r="G3259" s="21" t="s">
        <v>2923</v>
      </c>
      <c r="H3259" s="21"/>
      <c r="I3259" s="63"/>
      <c r="J3259" s="135" t="s">
        <v>2965</v>
      </c>
      <c r="K3259" s="21"/>
      <c r="L3259" s="21"/>
      <c r="M3259" s="21"/>
      <c r="N3259" s="22">
        <f t="shared" si="2"/>
        <v>46206</v>
      </c>
      <c r="O3259" s="23">
        <f>'RESOLUCIONES EPG'!$N3259-'RESOLUCIONES EPG'!$D3259</f>
        <v>2927</v>
      </c>
    </row>
    <row r="3260" ht="15.75" customHeight="1">
      <c r="A3260" s="101"/>
      <c r="B3260" s="21"/>
      <c r="C3260" s="24">
        <v>656.0</v>
      </c>
      <c r="D3260" s="22">
        <v>43313.0</v>
      </c>
      <c r="E3260" s="21" t="s">
        <v>3099</v>
      </c>
      <c r="F3260" s="22"/>
      <c r="G3260" s="21" t="s">
        <v>18</v>
      </c>
      <c r="H3260" s="21" t="s">
        <v>3100</v>
      </c>
      <c r="I3260" s="63"/>
      <c r="J3260" s="135" t="s">
        <v>2965</v>
      </c>
      <c r="K3260" s="21"/>
      <c r="L3260" s="21"/>
      <c r="M3260" s="21"/>
      <c r="N3260" s="22">
        <f t="shared" si="2"/>
        <v>46206</v>
      </c>
      <c r="O3260" s="23">
        <f>'RESOLUCIONES EPG'!$N3260-'RESOLUCIONES EPG'!$D3260</f>
        <v>2893</v>
      </c>
    </row>
    <row r="3261" ht="16.5" customHeight="1">
      <c r="A3261" s="58"/>
      <c r="B3261" s="21"/>
      <c r="C3261" s="24">
        <v>661.0</v>
      </c>
      <c r="D3261" s="22">
        <v>43313.0</v>
      </c>
      <c r="E3261" s="21" t="s">
        <v>3101</v>
      </c>
      <c r="F3261" s="22"/>
      <c r="G3261" s="21" t="s">
        <v>18</v>
      </c>
      <c r="H3261" s="21" t="s">
        <v>3102</v>
      </c>
      <c r="I3261" s="63"/>
      <c r="J3261" s="135" t="s">
        <v>2965</v>
      </c>
      <c r="K3261" s="21"/>
      <c r="L3261" s="21"/>
      <c r="M3261" s="21"/>
      <c r="N3261" s="22">
        <f t="shared" si="2"/>
        <v>46206</v>
      </c>
      <c r="O3261" s="23">
        <f>'RESOLUCIONES EPG'!$N3261-'RESOLUCIONES EPG'!$D3261</f>
        <v>2893</v>
      </c>
    </row>
    <row r="3262" ht="15.75" customHeight="1">
      <c r="A3262" s="103"/>
      <c r="B3262" s="21"/>
      <c r="C3262" s="24">
        <v>655.0</v>
      </c>
      <c r="D3262" s="22">
        <v>43313.0</v>
      </c>
      <c r="E3262" s="21" t="s">
        <v>3103</v>
      </c>
      <c r="F3262" s="22"/>
      <c r="G3262" s="21" t="s">
        <v>18</v>
      </c>
      <c r="H3262" s="21" t="s">
        <v>3083</v>
      </c>
      <c r="I3262" s="63"/>
      <c r="J3262" s="135" t="s">
        <v>2965</v>
      </c>
      <c r="K3262" s="21"/>
      <c r="L3262" s="21"/>
      <c r="M3262" s="21"/>
      <c r="N3262" s="22">
        <f t="shared" si="2"/>
        <v>46206</v>
      </c>
      <c r="O3262" s="23">
        <f>'RESOLUCIONES EPG'!$N3262-'RESOLUCIONES EPG'!$D3262</f>
        <v>2893</v>
      </c>
    </row>
    <row r="3263" ht="16.5" customHeight="1">
      <c r="A3263" s="101"/>
      <c r="B3263" s="21"/>
      <c r="C3263" s="24">
        <v>654.0</v>
      </c>
      <c r="D3263" s="22">
        <v>43313.0</v>
      </c>
      <c r="E3263" s="21" t="s">
        <v>2710</v>
      </c>
      <c r="F3263" s="22"/>
      <c r="G3263" s="21" t="s">
        <v>2923</v>
      </c>
      <c r="H3263" s="21"/>
      <c r="I3263" s="63"/>
      <c r="J3263" s="135" t="s">
        <v>2965</v>
      </c>
      <c r="K3263" s="21"/>
      <c r="L3263" s="21"/>
      <c r="M3263" s="21"/>
      <c r="N3263" s="22">
        <f t="shared" si="2"/>
        <v>46206</v>
      </c>
      <c r="O3263" s="23">
        <f>'RESOLUCIONES EPG'!$N3263-'RESOLUCIONES EPG'!$D3263</f>
        <v>2893</v>
      </c>
    </row>
    <row r="3264" ht="16.5" customHeight="1">
      <c r="A3264" s="58"/>
      <c r="B3264" s="21"/>
      <c r="C3264" s="24">
        <v>660.0</v>
      </c>
      <c r="D3264" s="22">
        <v>43313.0</v>
      </c>
      <c r="E3264" s="21" t="s">
        <v>2711</v>
      </c>
      <c r="F3264" s="22"/>
      <c r="G3264" s="21" t="s">
        <v>2923</v>
      </c>
      <c r="H3264" s="21"/>
      <c r="I3264" s="63"/>
      <c r="J3264" s="135" t="s">
        <v>2965</v>
      </c>
      <c r="K3264" s="21"/>
      <c r="L3264" s="21"/>
      <c r="M3264" s="21"/>
      <c r="N3264" s="22">
        <f t="shared" si="2"/>
        <v>46206</v>
      </c>
      <c r="O3264" s="23">
        <f>'RESOLUCIONES EPG'!$N3264-'RESOLUCIONES EPG'!$D3264</f>
        <v>2893</v>
      </c>
    </row>
    <row r="3265" ht="16.5" customHeight="1">
      <c r="A3265" s="101"/>
      <c r="B3265" s="21"/>
      <c r="C3265" s="24">
        <v>663.0</v>
      </c>
      <c r="D3265" s="22">
        <v>43313.0</v>
      </c>
      <c r="E3265" s="21" t="s">
        <v>2604</v>
      </c>
      <c r="F3265" s="22"/>
      <c r="G3265" s="21" t="s">
        <v>18</v>
      </c>
      <c r="H3265" s="21" t="s">
        <v>3104</v>
      </c>
      <c r="I3265" s="63"/>
      <c r="J3265" s="135" t="s">
        <v>2965</v>
      </c>
      <c r="K3265" s="21"/>
      <c r="L3265" s="21"/>
      <c r="M3265" s="21"/>
      <c r="N3265" s="22">
        <f t="shared" si="2"/>
        <v>46206</v>
      </c>
      <c r="O3265" s="23">
        <f>'RESOLUCIONES EPG'!$N3265-'RESOLUCIONES EPG'!$D3265</f>
        <v>2893</v>
      </c>
    </row>
    <row r="3266" ht="16.5" customHeight="1">
      <c r="A3266" s="58"/>
      <c r="B3266" s="21"/>
      <c r="C3266" s="24">
        <v>659.0</v>
      </c>
      <c r="D3266" s="22">
        <v>43313.0</v>
      </c>
      <c r="E3266" s="21" t="s">
        <v>2897</v>
      </c>
      <c r="F3266" s="22"/>
      <c r="G3266" s="21" t="s">
        <v>2923</v>
      </c>
      <c r="H3266" s="21"/>
      <c r="I3266" s="63"/>
      <c r="J3266" s="135" t="s">
        <v>2965</v>
      </c>
      <c r="K3266" s="21"/>
      <c r="L3266" s="21"/>
      <c r="M3266" s="21"/>
      <c r="N3266" s="22">
        <f t="shared" si="2"/>
        <v>46206</v>
      </c>
      <c r="O3266" s="23">
        <f>'RESOLUCIONES EPG'!$N3266-'RESOLUCIONES EPG'!$D3266</f>
        <v>2893</v>
      </c>
    </row>
    <row r="3267" ht="15.75" customHeight="1">
      <c r="A3267" s="58"/>
      <c r="B3267" s="21"/>
      <c r="C3267" s="24">
        <v>657.0</v>
      </c>
      <c r="D3267" s="22">
        <v>43313.0</v>
      </c>
      <c r="E3267" s="21" t="s">
        <v>2759</v>
      </c>
      <c r="F3267" s="22"/>
      <c r="G3267" s="21" t="s">
        <v>2923</v>
      </c>
      <c r="H3267" s="21"/>
      <c r="I3267" s="63"/>
      <c r="J3267" s="135" t="s">
        <v>2965</v>
      </c>
      <c r="K3267" s="21"/>
      <c r="L3267" s="21"/>
      <c r="M3267" s="21"/>
      <c r="N3267" s="22">
        <f t="shared" si="2"/>
        <v>46206</v>
      </c>
      <c r="O3267" s="23">
        <f>'RESOLUCIONES EPG'!$N3267-'RESOLUCIONES EPG'!$D3267</f>
        <v>2893</v>
      </c>
    </row>
    <row r="3268" ht="15.75" customHeight="1">
      <c r="A3268" s="102"/>
      <c r="B3268" s="21"/>
      <c r="C3268" s="24">
        <v>652.0</v>
      </c>
      <c r="D3268" s="22">
        <v>43313.0</v>
      </c>
      <c r="E3268" s="21" t="s">
        <v>3105</v>
      </c>
      <c r="F3268" s="22"/>
      <c r="G3268" s="21" t="s">
        <v>18</v>
      </c>
      <c r="H3268" s="21" t="s">
        <v>2973</v>
      </c>
      <c r="I3268" s="63"/>
      <c r="J3268" s="135" t="s">
        <v>2965</v>
      </c>
      <c r="K3268" s="21"/>
      <c r="L3268" s="21"/>
      <c r="M3268" s="21"/>
      <c r="N3268" s="22">
        <f t="shared" si="2"/>
        <v>46206</v>
      </c>
      <c r="O3268" s="23">
        <f>'RESOLUCIONES EPG'!$N3268-'RESOLUCIONES EPG'!$D3268</f>
        <v>2893</v>
      </c>
    </row>
    <row r="3269" ht="15.75" customHeight="1">
      <c r="A3269" s="100"/>
      <c r="B3269" s="21"/>
      <c r="C3269" s="24">
        <v>664.0</v>
      </c>
      <c r="D3269" s="22">
        <v>43313.0</v>
      </c>
      <c r="E3269" s="21" t="s">
        <v>3106</v>
      </c>
      <c r="F3269" s="22"/>
      <c r="G3269" s="21" t="s">
        <v>18</v>
      </c>
      <c r="H3269" s="21" t="s">
        <v>2597</v>
      </c>
      <c r="I3269" s="63"/>
      <c r="J3269" s="135" t="s">
        <v>2965</v>
      </c>
      <c r="K3269" s="21"/>
      <c r="L3269" s="21"/>
      <c r="M3269" s="21"/>
      <c r="N3269" s="22">
        <f t="shared" si="2"/>
        <v>46206</v>
      </c>
      <c r="O3269" s="23">
        <f>'RESOLUCIONES EPG'!$N3269-'RESOLUCIONES EPG'!$D3269</f>
        <v>2893</v>
      </c>
    </row>
    <row r="3270" ht="16.5" customHeight="1">
      <c r="A3270" s="58"/>
      <c r="B3270" s="21"/>
      <c r="C3270" s="24">
        <v>662.0</v>
      </c>
      <c r="D3270" s="22">
        <v>43313.0</v>
      </c>
      <c r="E3270" s="21" t="s">
        <v>101</v>
      </c>
      <c r="F3270" s="22"/>
      <c r="G3270" s="21" t="s">
        <v>2923</v>
      </c>
      <c r="H3270" s="21"/>
      <c r="I3270" s="63"/>
      <c r="J3270" s="135" t="s">
        <v>2965</v>
      </c>
      <c r="K3270" s="21"/>
      <c r="L3270" s="21"/>
      <c r="M3270" s="21"/>
      <c r="N3270" s="22">
        <f t="shared" si="2"/>
        <v>46206</v>
      </c>
      <c r="O3270" s="23">
        <f>'RESOLUCIONES EPG'!$N3270-'RESOLUCIONES EPG'!$D3270</f>
        <v>2893</v>
      </c>
    </row>
    <row r="3271" ht="16.5" customHeight="1">
      <c r="A3271" s="102"/>
      <c r="B3271" s="21"/>
      <c r="C3271" s="24">
        <v>653.0</v>
      </c>
      <c r="D3271" s="22">
        <v>43313.0</v>
      </c>
      <c r="E3271" s="21" t="s">
        <v>2822</v>
      </c>
      <c r="F3271" s="22"/>
      <c r="G3271" s="21" t="s">
        <v>2923</v>
      </c>
      <c r="H3271" s="21"/>
      <c r="I3271" s="63"/>
      <c r="J3271" s="135" t="s">
        <v>2965</v>
      </c>
      <c r="K3271" s="21"/>
      <c r="L3271" s="21"/>
      <c r="M3271" s="21"/>
      <c r="N3271" s="22">
        <f t="shared" si="2"/>
        <v>46206</v>
      </c>
      <c r="O3271" s="23">
        <f>'RESOLUCIONES EPG'!$N3271-'RESOLUCIONES EPG'!$D3271</f>
        <v>2893</v>
      </c>
    </row>
    <row r="3272" ht="16.5" customHeight="1">
      <c r="A3272" s="58"/>
      <c r="B3272" s="21"/>
      <c r="C3272" s="24">
        <v>658.0</v>
      </c>
      <c r="D3272" s="22">
        <v>43313.0</v>
      </c>
      <c r="E3272" s="21" t="s">
        <v>3107</v>
      </c>
      <c r="F3272" s="22" t="s">
        <v>3108</v>
      </c>
      <c r="G3272" s="21" t="s">
        <v>18</v>
      </c>
      <c r="H3272" s="21" t="s">
        <v>3109</v>
      </c>
      <c r="I3272" s="63"/>
      <c r="J3272" s="135" t="s">
        <v>2965</v>
      </c>
      <c r="K3272" s="21"/>
      <c r="L3272" s="21"/>
      <c r="M3272" s="21"/>
      <c r="N3272" s="22">
        <f t="shared" si="2"/>
        <v>46206</v>
      </c>
      <c r="O3272" s="23">
        <f>'RESOLUCIONES EPG'!$N3272-'RESOLUCIONES EPG'!$D3272</f>
        <v>2893</v>
      </c>
    </row>
    <row r="3273" ht="16.5" customHeight="1">
      <c r="A3273" s="103"/>
      <c r="B3273" s="21" t="s">
        <v>2535</v>
      </c>
      <c r="C3273" s="24">
        <v>665.0</v>
      </c>
      <c r="D3273" s="22">
        <v>43314.0</v>
      </c>
      <c r="E3273" s="21" t="s">
        <v>2545</v>
      </c>
      <c r="F3273" s="22"/>
      <c r="G3273" s="21" t="s">
        <v>1593</v>
      </c>
      <c r="H3273" s="150">
        <v>43322.0</v>
      </c>
      <c r="I3273" s="63"/>
      <c r="J3273" s="135" t="s">
        <v>2965</v>
      </c>
      <c r="K3273" s="154" t="str">
        <f>HYPERLINK("\\Pc-informes\documentos informes\RESOLUCIONES\RESOLUCIONES 2018 PDF\CARGOS 2018\665.PDF","..\RESOLUCIONES 2018 PDF\665.pdf")</f>
        <v>..\RESOLUCIONES 2018 PDF\665.pdf</v>
      </c>
      <c r="L3273" s="154" t="str">
        <f>HYPERLINK("\\Pc-informes\documentos informes\RESOLUCIONES\RESOLUCIONES 2018 PDF\CARGOS 2018\665-2.PDF","..\RESOLUCIONES 2018 PDF\665-2.pdf")</f>
        <v>..\RESOLUCIONES 2018 PDF\665-2.pdf</v>
      </c>
      <c r="M3273" s="154" t="str">
        <f>HYPERLINK("\\Pc-informes\documentos informes\RESOLUCIONES\RESOLUCIONES 2018 PDF\CARGOS 2018\665-3.PDF","..\RESOLUCIONES 2018 PDF\665-3.pdf")</f>
        <v>..\RESOLUCIONES 2018 PDF\665-3.pdf</v>
      </c>
      <c r="N3273" s="22">
        <f t="shared" si="2"/>
        <v>46206</v>
      </c>
      <c r="O3273" s="23">
        <f>'RESOLUCIONES EPG'!$N3273-'RESOLUCIONES EPG'!$D3273</f>
        <v>2892</v>
      </c>
    </row>
    <row r="3274" ht="15.75" customHeight="1">
      <c r="A3274" s="58"/>
      <c r="B3274" s="21" t="s">
        <v>2535</v>
      </c>
      <c r="C3274" s="24">
        <v>666.0</v>
      </c>
      <c r="D3274" s="22">
        <v>43314.0</v>
      </c>
      <c r="E3274" s="21" t="s">
        <v>300</v>
      </c>
      <c r="F3274" s="22"/>
      <c r="G3274" s="21" t="s">
        <v>1593</v>
      </c>
      <c r="H3274" s="150">
        <v>43335.0</v>
      </c>
      <c r="I3274" s="63"/>
      <c r="J3274" s="135" t="s">
        <v>2965</v>
      </c>
      <c r="K3274" s="156" t="s">
        <v>3110</v>
      </c>
      <c r="L3274" s="156" t="s">
        <v>3111</v>
      </c>
      <c r="M3274" s="156" t="s">
        <v>3112</v>
      </c>
      <c r="N3274" s="22">
        <f t="shared" si="2"/>
        <v>46206</v>
      </c>
      <c r="O3274" s="23">
        <f>'RESOLUCIONES EPG'!$N3274-'RESOLUCIONES EPG'!$D3274</f>
        <v>2892</v>
      </c>
    </row>
    <row r="3275" ht="16.5" customHeight="1">
      <c r="A3275" s="58"/>
      <c r="B3275" s="21"/>
      <c r="C3275" s="32">
        <v>673.0</v>
      </c>
      <c r="D3275" s="22">
        <v>43315.0</v>
      </c>
      <c r="E3275" s="21" t="s">
        <v>2776</v>
      </c>
      <c r="F3275" s="22"/>
      <c r="G3275" s="21" t="s">
        <v>3113</v>
      </c>
      <c r="H3275" s="21"/>
      <c r="I3275" s="63"/>
      <c r="J3275" s="135" t="s">
        <v>2965</v>
      </c>
      <c r="K3275" s="63" t="s">
        <v>3114</v>
      </c>
      <c r="L3275" s="21"/>
      <c r="M3275" s="21"/>
      <c r="N3275" s="22">
        <f t="shared" si="2"/>
        <v>46206</v>
      </c>
      <c r="O3275" s="23">
        <f>'RESOLUCIONES EPG'!$N3275-'RESOLUCIONES EPG'!$D3275</f>
        <v>2891</v>
      </c>
    </row>
    <row r="3276" ht="15.75" customHeight="1">
      <c r="A3276" s="102"/>
      <c r="B3276" s="21" t="s">
        <v>2535</v>
      </c>
      <c r="C3276" s="24">
        <v>671.0</v>
      </c>
      <c r="D3276" s="22">
        <v>43315.0</v>
      </c>
      <c r="E3276" s="21" t="s">
        <v>690</v>
      </c>
      <c r="F3276" s="22"/>
      <c r="G3276" s="21" t="s">
        <v>3042</v>
      </c>
      <c r="H3276" s="21"/>
      <c r="I3276" s="63"/>
      <c r="J3276" s="135" t="s">
        <v>2965</v>
      </c>
      <c r="K3276" s="154" t="str">
        <f>HYPERLINK("\\Pc-informes\documentos informes\RESOLUCIONES\RESOLUCIONES 2018 PDF\CARGOS 2018\671.PDF","..\RESOLUCIONES 2018 PDF\671.pdf")</f>
        <v>..\RESOLUCIONES 2018 PDF\671.pdf</v>
      </c>
      <c r="L3276" s="21"/>
      <c r="M3276" s="21"/>
      <c r="N3276" s="22">
        <f t="shared" si="2"/>
        <v>46206</v>
      </c>
      <c r="O3276" s="23">
        <f>'RESOLUCIONES EPG'!$N3276-'RESOLUCIONES EPG'!$D3276</f>
        <v>2891</v>
      </c>
    </row>
    <row r="3277" ht="15.75" customHeight="1">
      <c r="A3277" s="103"/>
      <c r="B3277" s="21"/>
      <c r="C3277" s="24">
        <v>672.0</v>
      </c>
      <c r="D3277" s="22">
        <v>43315.0</v>
      </c>
      <c r="E3277" s="21" t="s">
        <v>1387</v>
      </c>
      <c r="F3277" s="22"/>
      <c r="G3277" s="21" t="s">
        <v>2923</v>
      </c>
      <c r="H3277" s="21"/>
      <c r="I3277" s="63"/>
      <c r="J3277" s="135" t="s">
        <v>2965</v>
      </c>
      <c r="K3277" s="21"/>
      <c r="L3277" s="21"/>
      <c r="M3277" s="21"/>
      <c r="N3277" s="22">
        <f t="shared" si="2"/>
        <v>46206</v>
      </c>
      <c r="O3277" s="23">
        <f>'RESOLUCIONES EPG'!$N3277-'RESOLUCIONES EPG'!$D3277</f>
        <v>2891</v>
      </c>
    </row>
    <row r="3278" ht="16.5" customHeight="1">
      <c r="A3278" s="58"/>
      <c r="B3278" s="21" t="s">
        <v>2535</v>
      </c>
      <c r="C3278" s="24">
        <v>677.0</v>
      </c>
      <c r="D3278" s="22">
        <v>43318.0</v>
      </c>
      <c r="E3278" s="21" t="s">
        <v>2372</v>
      </c>
      <c r="F3278" s="22"/>
      <c r="G3278" s="21" t="s">
        <v>2751</v>
      </c>
      <c r="H3278" s="21"/>
      <c r="I3278" s="63"/>
      <c r="J3278" s="135" t="s">
        <v>2965</v>
      </c>
      <c r="K3278" s="156" t="s">
        <v>3115</v>
      </c>
      <c r="L3278" s="156" t="s">
        <v>3116</v>
      </c>
      <c r="M3278" s="21"/>
      <c r="N3278" s="22">
        <f t="shared" si="2"/>
        <v>46206</v>
      </c>
      <c r="O3278" s="23">
        <f>'RESOLUCIONES EPG'!$N3278-'RESOLUCIONES EPG'!$D3278</f>
        <v>2888</v>
      </c>
    </row>
    <row r="3279" ht="16.5" customHeight="1">
      <c r="A3279" s="58"/>
      <c r="B3279" s="21" t="s">
        <v>2535</v>
      </c>
      <c r="C3279" s="24">
        <v>674.0</v>
      </c>
      <c r="D3279" s="22">
        <v>43318.0</v>
      </c>
      <c r="E3279" s="21" t="s">
        <v>2981</v>
      </c>
      <c r="F3279" s="22"/>
      <c r="G3279" s="21" t="s">
        <v>2751</v>
      </c>
      <c r="H3279" s="21"/>
      <c r="I3279" s="63"/>
      <c r="J3279" s="135" t="s">
        <v>2965</v>
      </c>
      <c r="K3279" s="156" t="s">
        <v>3117</v>
      </c>
      <c r="L3279" s="21"/>
      <c r="M3279" s="21"/>
      <c r="N3279" s="22">
        <f t="shared" si="2"/>
        <v>46206</v>
      </c>
      <c r="O3279" s="23">
        <f>'RESOLUCIONES EPG'!$N3279-'RESOLUCIONES EPG'!$D3279</f>
        <v>2888</v>
      </c>
    </row>
    <row r="3280" ht="15.75" customHeight="1">
      <c r="A3280" s="103"/>
      <c r="B3280" s="21" t="s">
        <v>2535</v>
      </c>
      <c r="C3280" s="24">
        <v>682.0</v>
      </c>
      <c r="D3280" s="22">
        <v>43318.0</v>
      </c>
      <c r="E3280" s="21" t="s">
        <v>3061</v>
      </c>
      <c r="F3280" s="22" t="s">
        <v>3062</v>
      </c>
      <c r="G3280" s="21" t="s">
        <v>2751</v>
      </c>
      <c r="H3280" s="21"/>
      <c r="I3280" s="63"/>
      <c r="J3280" s="135" t="s">
        <v>2965</v>
      </c>
      <c r="K3280" s="156" t="s">
        <v>3118</v>
      </c>
      <c r="L3280" s="63" t="s">
        <v>3119</v>
      </c>
      <c r="M3280" s="21"/>
      <c r="N3280" s="22">
        <f t="shared" si="2"/>
        <v>46206</v>
      </c>
      <c r="O3280" s="23">
        <f>'RESOLUCIONES EPG'!$N3280-'RESOLUCIONES EPG'!$D3280</f>
        <v>2888</v>
      </c>
    </row>
    <row r="3281" ht="15.75" customHeight="1">
      <c r="A3281" s="58"/>
      <c r="B3281" s="21" t="s">
        <v>2535</v>
      </c>
      <c r="C3281" s="24">
        <v>680.0</v>
      </c>
      <c r="D3281" s="22">
        <v>43318.0</v>
      </c>
      <c r="E3281" s="21" t="s">
        <v>2606</v>
      </c>
      <c r="F3281" s="22"/>
      <c r="G3281" s="21" t="s">
        <v>2751</v>
      </c>
      <c r="H3281" s="21"/>
      <c r="I3281" s="63"/>
      <c r="J3281" s="135" t="s">
        <v>2965</v>
      </c>
      <c r="K3281" s="156" t="s">
        <v>3120</v>
      </c>
      <c r="L3281" s="156" t="s">
        <v>3121</v>
      </c>
      <c r="M3281" s="21"/>
      <c r="N3281" s="22">
        <f t="shared" si="2"/>
        <v>46206</v>
      </c>
      <c r="O3281" s="23">
        <f>'RESOLUCIONES EPG'!$N3281-'RESOLUCIONES EPG'!$D3281</f>
        <v>2888</v>
      </c>
    </row>
    <row r="3282" ht="16.5" customHeight="1">
      <c r="A3282" s="103"/>
      <c r="B3282" s="21" t="s">
        <v>2535</v>
      </c>
      <c r="C3282" s="24">
        <v>683.0</v>
      </c>
      <c r="D3282" s="22">
        <v>43318.0</v>
      </c>
      <c r="E3282" s="21" t="s">
        <v>2585</v>
      </c>
      <c r="F3282" s="22"/>
      <c r="G3282" s="21" t="s">
        <v>2751</v>
      </c>
      <c r="H3282" s="157" t="s">
        <v>3122</v>
      </c>
      <c r="I3282" s="63"/>
      <c r="J3282" s="135" t="s">
        <v>2965</v>
      </c>
      <c r="K3282" s="156" t="s">
        <v>3123</v>
      </c>
      <c r="L3282" s="63" t="s">
        <v>3124</v>
      </c>
      <c r="M3282" s="21"/>
      <c r="N3282" s="22">
        <f t="shared" si="2"/>
        <v>46206</v>
      </c>
      <c r="O3282" s="23">
        <f>'RESOLUCIONES EPG'!$N3282-'RESOLUCIONES EPG'!$D3282</f>
        <v>2888</v>
      </c>
    </row>
    <row r="3283" ht="15.75" customHeight="1">
      <c r="A3283" s="101"/>
      <c r="B3283" s="21" t="s">
        <v>2535</v>
      </c>
      <c r="C3283" s="24">
        <v>678.0</v>
      </c>
      <c r="D3283" s="22">
        <v>43318.0</v>
      </c>
      <c r="E3283" s="21" t="s">
        <v>2867</v>
      </c>
      <c r="F3283" s="22"/>
      <c r="G3283" s="21" t="s">
        <v>2751</v>
      </c>
      <c r="H3283" s="21"/>
      <c r="I3283" s="63"/>
      <c r="J3283" s="135" t="s">
        <v>2965</v>
      </c>
      <c r="K3283" s="156" t="s">
        <v>3125</v>
      </c>
      <c r="L3283" s="156" t="s">
        <v>3126</v>
      </c>
      <c r="M3283" s="21"/>
      <c r="N3283" s="22">
        <f t="shared" si="2"/>
        <v>46206</v>
      </c>
      <c r="O3283" s="23">
        <f>'RESOLUCIONES EPG'!$N3283-'RESOLUCIONES EPG'!$D3283</f>
        <v>2888</v>
      </c>
    </row>
    <row r="3284" ht="16.5" customHeight="1">
      <c r="A3284" s="101"/>
      <c r="B3284" s="21" t="s">
        <v>2535</v>
      </c>
      <c r="C3284" s="24">
        <v>679.0</v>
      </c>
      <c r="D3284" s="22">
        <v>43318.0</v>
      </c>
      <c r="E3284" s="21" t="s">
        <v>2595</v>
      </c>
      <c r="F3284" s="22" t="s">
        <v>2596</v>
      </c>
      <c r="G3284" s="21" t="s">
        <v>2751</v>
      </c>
      <c r="H3284" s="21"/>
      <c r="I3284" s="63"/>
      <c r="J3284" s="135" t="s">
        <v>2965</v>
      </c>
      <c r="K3284" s="156" t="s">
        <v>3127</v>
      </c>
      <c r="L3284" s="156" t="s">
        <v>3128</v>
      </c>
      <c r="M3284" s="21"/>
      <c r="N3284" s="22">
        <f t="shared" si="2"/>
        <v>46206</v>
      </c>
      <c r="O3284" s="23">
        <f>'RESOLUCIONES EPG'!$N3284-'RESOLUCIONES EPG'!$D3284</f>
        <v>2888</v>
      </c>
    </row>
    <row r="3285" ht="15.75" customHeight="1">
      <c r="A3285" s="58"/>
      <c r="B3285" s="21" t="s">
        <v>2535</v>
      </c>
      <c r="C3285" s="24">
        <v>676.0</v>
      </c>
      <c r="D3285" s="22">
        <v>43318.0</v>
      </c>
      <c r="E3285" s="21" t="s">
        <v>3105</v>
      </c>
      <c r="F3285" s="22"/>
      <c r="G3285" s="21" t="s">
        <v>2751</v>
      </c>
      <c r="H3285" s="21"/>
      <c r="I3285" s="63"/>
      <c r="J3285" s="135" t="s">
        <v>2965</v>
      </c>
      <c r="K3285" s="156" t="s">
        <v>3129</v>
      </c>
      <c r="L3285" s="156" t="s">
        <v>3130</v>
      </c>
      <c r="M3285" s="21"/>
      <c r="N3285" s="22">
        <f t="shared" si="2"/>
        <v>46206</v>
      </c>
      <c r="O3285" s="23">
        <f>'RESOLUCIONES EPG'!$N3285-'RESOLUCIONES EPG'!$D3285</f>
        <v>2888</v>
      </c>
    </row>
    <row r="3286" ht="15.75" customHeight="1">
      <c r="A3286" s="103"/>
      <c r="B3286" s="21" t="s">
        <v>2535</v>
      </c>
      <c r="C3286" s="24">
        <v>681.0</v>
      </c>
      <c r="D3286" s="22">
        <v>43318.0</v>
      </c>
      <c r="E3286" s="21" t="s">
        <v>2526</v>
      </c>
      <c r="F3286" s="22"/>
      <c r="G3286" s="21" t="s">
        <v>2751</v>
      </c>
      <c r="H3286" s="21"/>
      <c r="I3286" s="63"/>
      <c r="J3286" s="135" t="s">
        <v>2965</v>
      </c>
      <c r="K3286" s="156" t="s">
        <v>3131</v>
      </c>
      <c r="L3286" s="156" t="s">
        <v>3132</v>
      </c>
      <c r="M3286" s="21"/>
      <c r="N3286" s="22">
        <f t="shared" si="2"/>
        <v>46206</v>
      </c>
      <c r="O3286" s="23">
        <f>'RESOLUCIONES EPG'!$N3286-'RESOLUCIONES EPG'!$D3286</f>
        <v>2888</v>
      </c>
    </row>
    <row r="3287" ht="16.5" customHeight="1">
      <c r="A3287" s="58"/>
      <c r="B3287" s="21" t="s">
        <v>2535</v>
      </c>
      <c r="C3287" s="24">
        <v>675.0</v>
      </c>
      <c r="D3287" s="22">
        <v>43318.0</v>
      </c>
      <c r="E3287" s="21" t="s">
        <v>2790</v>
      </c>
      <c r="F3287" s="22"/>
      <c r="G3287" s="21" t="s">
        <v>2751</v>
      </c>
      <c r="H3287" s="21"/>
      <c r="I3287" s="63"/>
      <c r="J3287" s="135" t="s">
        <v>2965</v>
      </c>
      <c r="K3287" s="156" t="s">
        <v>3133</v>
      </c>
      <c r="L3287" s="156" t="s">
        <v>3134</v>
      </c>
      <c r="M3287" s="21"/>
      <c r="N3287" s="22">
        <f t="shared" si="2"/>
        <v>46206</v>
      </c>
      <c r="O3287" s="23">
        <f>'RESOLUCIONES EPG'!$N3287-'RESOLUCIONES EPG'!$D3287</f>
        <v>2888</v>
      </c>
    </row>
    <row r="3288" ht="16.5" customHeight="1">
      <c r="A3288" s="101"/>
      <c r="B3288" s="21" t="s">
        <v>2535</v>
      </c>
      <c r="C3288" s="24">
        <v>689.0</v>
      </c>
      <c r="D3288" s="22">
        <v>43319.0</v>
      </c>
      <c r="E3288" s="21" t="s">
        <v>2918</v>
      </c>
      <c r="F3288" s="22"/>
      <c r="G3288" s="21" t="s">
        <v>2751</v>
      </c>
      <c r="H3288" s="21"/>
      <c r="I3288" s="63"/>
      <c r="J3288" s="135" t="s">
        <v>2965</v>
      </c>
      <c r="K3288" s="156" t="s">
        <v>3135</v>
      </c>
      <c r="L3288" s="156" t="s">
        <v>3136</v>
      </c>
      <c r="M3288" s="21"/>
      <c r="N3288" s="22">
        <f t="shared" si="2"/>
        <v>46206</v>
      </c>
      <c r="O3288" s="23">
        <f>'RESOLUCIONES EPG'!$N3288-'RESOLUCIONES EPG'!$D3288</f>
        <v>2887</v>
      </c>
    </row>
    <row r="3289" ht="16.5" customHeight="1">
      <c r="A3289" s="101"/>
      <c r="B3289" s="21" t="s">
        <v>2535</v>
      </c>
      <c r="C3289" s="24">
        <v>688.0</v>
      </c>
      <c r="D3289" s="22">
        <v>43319.0</v>
      </c>
      <c r="E3289" s="21" t="s">
        <v>2607</v>
      </c>
      <c r="F3289" s="22"/>
      <c r="G3289" s="21" t="s">
        <v>2751</v>
      </c>
      <c r="H3289" s="21"/>
      <c r="I3289" s="63"/>
      <c r="J3289" s="135" t="s">
        <v>2965</v>
      </c>
      <c r="K3289" s="156" t="s">
        <v>3137</v>
      </c>
      <c r="L3289" s="156" t="s">
        <v>3138</v>
      </c>
      <c r="M3289" s="21"/>
      <c r="N3289" s="22">
        <f t="shared" si="2"/>
        <v>46206</v>
      </c>
      <c r="O3289" s="23">
        <f>'RESOLUCIONES EPG'!$N3289-'RESOLUCIONES EPG'!$D3289</f>
        <v>2887</v>
      </c>
    </row>
    <row r="3290" ht="15.75" customHeight="1">
      <c r="A3290" s="103"/>
      <c r="B3290" s="21" t="s">
        <v>2535</v>
      </c>
      <c r="C3290" s="24">
        <v>684.0</v>
      </c>
      <c r="D3290" s="22">
        <v>43319.0</v>
      </c>
      <c r="E3290" s="21" t="s">
        <v>2575</v>
      </c>
      <c r="F3290" s="22"/>
      <c r="G3290" s="21" t="s">
        <v>2751</v>
      </c>
      <c r="H3290" s="21"/>
      <c r="I3290" s="63"/>
      <c r="J3290" s="135" t="s">
        <v>2965</v>
      </c>
      <c r="K3290" s="156" t="s">
        <v>3139</v>
      </c>
      <c r="L3290" s="156" t="s">
        <v>3140</v>
      </c>
      <c r="M3290" s="21"/>
      <c r="N3290" s="22">
        <f t="shared" si="2"/>
        <v>46206</v>
      </c>
      <c r="O3290" s="23">
        <f>'RESOLUCIONES EPG'!$N3290-'RESOLUCIONES EPG'!$D3290</f>
        <v>2887</v>
      </c>
    </row>
    <row r="3291" ht="15.75" customHeight="1">
      <c r="A3291" s="102"/>
      <c r="B3291" s="21" t="s">
        <v>2535</v>
      </c>
      <c r="C3291" s="24">
        <v>687.0</v>
      </c>
      <c r="D3291" s="22">
        <v>43319.0</v>
      </c>
      <c r="E3291" s="21" t="s">
        <v>2610</v>
      </c>
      <c r="F3291" s="22"/>
      <c r="G3291" s="21" t="s">
        <v>2751</v>
      </c>
      <c r="H3291" s="21"/>
      <c r="I3291" s="63"/>
      <c r="J3291" s="135" t="s">
        <v>2965</v>
      </c>
      <c r="K3291" s="156" t="s">
        <v>3141</v>
      </c>
      <c r="L3291" s="156" t="s">
        <v>3142</v>
      </c>
      <c r="M3291" s="21"/>
      <c r="N3291" s="22">
        <f t="shared" si="2"/>
        <v>46206</v>
      </c>
      <c r="O3291" s="23">
        <f>'RESOLUCIONES EPG'!$N3291-'RESOLUCIONES EPG'!$D3291</f>
        <v>2887</v>
      </c>
    </row>
    <row r="3292" ht="16.5" customHeight="1">
      <c r="A3292" s="101"/>
      <c r="B3292" s="21" t="s">
        <v>2535</v>
      </c>
      <c r="C3292" s="24">
        <v>692.0</v>
      </c>
      <c r="D3292" s="22">
        <v>43319.0</v>
      </c>
      <c r="E3292" s="21" t="s">
        <v>2846</v>
      </c>
      <c r="F3292" s="22"/>
      <c r="G3292" s="21" t="s">
        <v>2751</v>
      </c>
      <c r="H3292" s="21"/>
      <c r="I3292" s="63"/>
      <c r="J3292" s="135" t="s">
        <v>2965</v>
      </c>
      <c r="K3292" s="156" t="s">
        <v>3143</v>
      </c>
      <c r="L3292" s="156" t="s">
        <v>3144</v>
      </c>
      <c r="M3292" s="21"/>
      <c r="N3292" s="22">
        <f t="shared" si="2"/>
        <v>46206</v>
      </c>
      <c r="O3292" s="23">
        <f>'RESOLUCIONES EPG'!$N3292-'RESOLUCIONES EPG'!$D3292</f>
        <v>2887</v>
      </c>
    </row>
    <row r="3293" ht="16.5" customHeight="1">
      <c r="A3293" s="102"/>
      <c r="B3293" s="21" t="s">
        <v>2535</v>
      </c>
      <c r="C3293" s="24">
        <v>690.0</v>
      </c>
      <c r="D3293" s="22">
        <v>43319.0</v>
      </c>
      <c r="E3293" s="21" t="s">
        <v>2934</v>
      </c>
      <c r="F3293" s="22"/>
      <c r="G3293" s="21" t="s">
        <v>2751</v>
      </c>
      <c r="H3293" s="21"/>
      <c r="I3293" s="63"/>
      <c r="J3293" s="135" t="s">
        <v>2965</v>
      </c>
      <c r="K3293" s="156" t="s">
        <v>3145</v>
      </c>
      <c r="L3293" s="156" t="s">
        <v>3146</v>
      </c>
      <c r="M3293" s="21"/>
      <c r="N3293" s="22">
        <f t="shared" si="2"/>
        <v>46206</v>
      </c>
      <c r="O3293" s="23">
        <f>'RESOLUCIONES EPG'!$N3293-'RESOLUCIONES EPG'!$D3293</f>
        <v>2887</v>
      </c>
    </row>
    <row r="3294" ht="16.5" customHeight="1">
      <c r="A3294" s="102"/>
      <c r="B3294" s="21" t="s">
        <v>2535</v>
      </c>
      <c r="C3294" s="24">
        <v>691.0</v>
      </c>
      <c r="D3294" s="22">
        <v>43319.0</v>
      </c>
      <c r="E3294" s="21" t="s">
        <v>2935</v>
      </c>
      <c r="F3294" s="22"/>
      <c r="G3294" s="21" t="s">
        <v>2751</v>
      </c>
      <c r="H3294" s="21"/>
      <c r="I3294" s="63"/>
      <c r="J3294" s="135" t="s">
        <v>2965</v>
      </c>
      <c r="K3294" s="156" t="s">
        <v>3147</v>
      </c>
      <c r="L3294" s="156" t="s">
        <v>3148</v>
      </c>
      <c r="M3294" s="21"/>
      <c r="N3294" s="22">
        <f t="shared" si="2"/>
        <v>46206</v>
      </c>
      <c r="O3294" s="23">
        <f>'RESOLUCIONES EPG'!$N3294-'RESOLUCIONES EPG'!$D3294</f>
        <v>2887</v>
      </c>
    </row>
    <row r="3295" ht="16.5" customHeight="1">
      <c r="A3295" s="58"/>
      <c r="B3295" s="21" t="s">
        <v>2535</v>
      </c>
      <c r="C3295" s="24">
        <v>686.0</v>
      </c>
      <c r="D3295" s="22">
        <v>43319.0</v>
      </c>
      <c r="E3295" s="21" t="s">
        <v>3106</v>
      </c>
      <c r="F3295" s="22"/>
      <c r="G3295" s="21" t="s">
        <v>2751</v>
      </c>
      <c r="H3295" s="21"/>
      <c r="I3295" s="63"/>
      <c r="J3295" s="135" t="s">
        <v>2965</v>
      </c>
      <c r="K3295" s="156" t="s">
        <v>3149</v>
      </c>
      <c r="L3295" s="156" t="s">
        <v>3150</v>
      </c>
      <c r="M3295" s="21"/>
      <c r="N3295" s="22">
        <f t="shared" si="2"/>
        <v>46206</v>
      </c>
      <c r="O3295" s="23">
        <f>'RESOLUCIONES EPG'!$N3295-'RESOLUCIONES EPG'!$D3295</f>
        <v>2887</v>
      </c>
    </row>
    <row r="3296" ht="16.5" customHeight="1">
      <c r="A3296" s="58"/>
      <c r="B3296" s="21" t="s">
        <v>2535</v>
      </c>
      <c r="C3296" s="24">
        <v>685.0</v>
      </c>
      <c r="D3296" s="22">
        <v>43319.0</v>
      </c>
      <c r="E3296" s="21" t="s">
        <v>2853</v>
      </c>
      <c r="F3296" s="22"/>
      <c r="G3296" s="21" t="s">
        <v>2751</v>
      </c>
      <c r="H3296" s="21"/>
      <c r="I3296" s="63"/>
      <c r="J3296" s="135" t="s">
        <v>2965</v>
      </c>
      <c r="K3296" s="156" t="s">
        <v>3151</v>
      </c>
      <c r="L3296" s="156" t="s">
        <v>3152</v>
      </c>
      <c r="M3296" s="21"/>
      <c r="N3296" s="22">
        <f t="shared" si="2"/>
        <v>46206</v>
      </c>
      <c r="O3296" s="23">
        <f>'RESOLUCIONES EPG'!$N3296-'RESOLUCIONES EPG'!$D3296</f>
        <v>2887</v>
      </c>
    </row>
    <row r="3297" ht="16.5" customHeight="1">
      <c r="A3297" s="103"/>
      <c r="B3297" s="21"/>
      <c r="C3297" s="24">
        <v>702.0</v>
      </c>
      <c r="D3297" s="22">
        <v>43320.0</v>
      </c>
      <c r="E3297" s="21" t="s">
        <v>2251</v>
      </c>
      <c r="F3297" s="22"/>
      <c r="G3297" s="21" t="s">
        <v>3153</v>
      </c>
      <c r="H3297" s="21"/>
      <c r="I3297" s="63"/>
      <c r="J3297" s="135" t="s">
        <v>2965</v>
      </c>
      <c r="K3297" s="21"/>
      <c r="L3297" s="21"/>
      <c r="M3297" s="21"/>
      <c r="N3297" s="22">
        <f t="shared" si="2"/>
        <v>46206</v>
      </c>
      <c r="O3297" s="23">
        <f>'RESOLUCIONES EPG'!$N3297-'RESOLUCIONES EPG'!$D3297</f>
        <v>2886</v>
      </c>
    </row>
    <row r="3298" ht="15.75" customHeight="1">
      <c r="A3298" s="58"/>
      <c r="B3298" s="21"/>
      <c r="C3298" s="24">
        <v>700.0</v>
      </c>
      <c r="D3298" s="22">
        <v>43320.0</v>
      </c>
      <c r="E3298" s="21" t="s">
        <v>3154</v>
      </c>
      <c r="F3298" s="22"/>
      <c r="G3298" s="21" t="s">
        <v>18</v>
      </c>
      <c r="H3298" s="21" t="s">
        <v>2967</v>
      </c>
      <c r="I3298" s="63"/>
      <c r="J3298" s="135" t="s">
        <v>2965</v>
      </c>
      <c r="K3298" s="21"/>
      <c r="L3298" s="21"/>
      <c r="M3298" s="21"/>
      <c r="N3298" s="22">
        <f t="shared" si="2"/>
        <v>46206</v>
      </c>
      <c r="O3298" s="23">
        <f>'RESOLUCIONES EPG'!$N3298-'RESOLUCIONES EPG'!$D3298</f>
        <v>2886</v>
      </c>
    </row>
    <row r="3299" ht="15.75" customHeight="1">
      <c r="A3299" s="58"/>
      <c r="B3299" s="21"/>
      <c r="C3299" s="24">
        <v>698.0</v>
      </c>
      <c r="D3299" s="22">
        <v>43320.0</v>
      </c>
      <c r="E3299" s="21" t="s">
        <v>3155</v>
      </c>
      <c r="F3299" s="22"/>
      <c r="G3299" s="21" t="s">
        <v>18</v>
      </c>
      <c r="H3299" s="21" t="s">
        <v>2932</v>
      </c>
      <c r="I3299" s="63"/>
      <c r="J3299" s="135" t="s">
        <v>2965</v>
      </c>
      <c r="K3299" s="21"/>
      <c r="L3299" s="21"/>
      <c r="M3299" s="21"/>
      <c r="N3299" s="22">
        <f t="shared" si="2"/>
        <v>46206</v>
      </c>
      <c r="O3299" s="23">
        <f>'RESOLUCIONES EPG'!$N3299-'RESOLUCIONES EPG'!$D3299</f>
        <v>2886</v>
      </c>
    </row>
    <row r="3300" ht="15.75" customHeight="1">
      <c r="A3300" s="101"/>
      <c r="B3300" s="21"/>
      <c r="C3300" s="24">
        <v>693.0</v>
      </c>
      <c r="D3300" s="22">
        <v>43320.0</v>
      </c>
      <c r="E3300" s="21" t="s">
        <v>3156</v>
      </c>
      <c r="F3300" s="22"/>
      <c r="G3300" s="21" t="s">
        <v>18</v>
      </c>
      <c r="H3300" s="21" t="s">
        <v>3157</v>
      </c>
      <c r="I3300" s="63"/>
      <c r="J3300" s="135" t="s">
        <v>2965</v>
      </c>
      <c r="K3300" s="21"/>
      <c r="L3300" s="21"/>
      <c r="M3300" s="21"/>
      <c r="N3300" s="22">
        <f t="shared" si="2"/>
        <v>46206</v>
      </c>
      <c r="O3300" s="23">
        <f>'RESOLUCIONES EPG'!$N3300-'RESOLUCIONES EPG'!$D3300</f>
        <v>2886</v>
      </c>
    </row>
    <row r="3301" ht="15.75" customHeight="1">
      <c r="A3301" s="101"/>
      <c r="B3301" s="21"/>
      <c r="C3301" s="24">
        <v>701.0</v>
      </c>
      <c r="D3301" s="22">
        <v>43320.0</v>
      </c>
      <c r="E3301" s="21" t="s">
        <v>2843</v>
      </c>
      <c r="F3301" s="22"/>
      <c r="G3301" s="21" t="s">
        <v>18</v>
      </c>
      <c r="H3301" s="21" t="s">
        <v>3158</v>
      </c>
      <c r="I3301" s="63"/>
      <c r="J3301" s="135" t="s">
        <v>2965</v>
      </c>
      <c r="K3301" s="21"/>
      <c r="L3301" s="21"/>
      <c r="M3301" s="21"/>
      <c r="N3301" s="22">
        <f t="shared" si="2"/>
        <v>46206</v>
      </c>
      <c r="O3301" s="23">
        <f>'RESOLUCIONES EPG'!$N3301-'RESOLUCIONES EPG'!$D3301</f>
        <v>2886</v>
      </c>
    </row>
    <row r="3302" ht="15.75" customHeight="1">
      <c r="A3302" s="58"/>
      <c r="B3302" s="21"/>
      <c r="C3302" s="24">
        <v>699.0</v>
      </c>
      <c r="D3302" s="22">
        <v>43320.0</v>
      </c>
      <c r="E3302" s="21" t="s">
        <v>2850</v>
      </c>
      <c r="F3302" s="22"/>
      <c r="G3302" s="21" t="s">
        <v>2923</v>
      </c>
      <c r="H3302" s="21"/>
      <c r="I3302" s="63"/>
      <c r="J3302" s="135" t="s">
        <v>2965</v>
      </c>
      <c r="K3302" s="21"/>
      <c r="L3302" s="21"/>
      <c r="M3302" s="21"/>
      <c r="N3302" s="22">
        <f t="shared" si="2"/>
        <v>46206</v>
      </c>
      <c r="O3302" s="23">
        <f>'RESOLUCIONES EPG'!$N3302-'RESOLUCIONES EPG'!$D3302</f>
        <v>2886</v>
      </c>
    </row>
    <row r="3303" ht="16.5" customHeight="1">
      <c r="A3303" s="103"/>
      <c r="B3303" s="21"/>
      <c r="C3303" s="24">
        <v>704.0</v>
      </c>
      <c r="D3303" s="22">
        <v>43321.0</v>
      </c>
      <c r="E3303" s="21" t="s">
        <v>3159</v>
      </c>
      <c r="F3303" s="22"/>
      <c r="G3303" s="21" t="s">
        <v>18</v>
      </c>
      <c r="H3303" s="21" t="s">
        <v>3060</v>
      </c>
      <c r="I3303" s="63"/>
      <c r="J3303" s="135" t="s">
        <v>2965</v>
      </c>
      <c r="K3303" s="21"/>
      <c r="L3303" s="21"/>
      <c r="M3303" s="21"/>
      <c r="N3303" s="22">
        <f t="shared" si="2"/>
        <v>46206</v>
      </c>
      <c r="O3303" s="23">
        <f>'RESOLUCIONES EPG'!$N3303-'RESOLUCIONES EPG'!$D3303</f>
        <v>2885</v>
      </c>
    </row>
    <row r="3304" ht="16.5" customHeight="1">
      <c r="A3304" s="103"/>
      <c r="B3304" s="21"/>
      <c r="C3304" s="24">
        <v>703.0</v>
      </c>
      <c r="D3304" s="22">
        <v>43321.0</v>
      </c>
      <c r="E3304" s="21" t="s">
        <v>3160</v>
      </c>
      <c r="F3304" s="22"/>
      <c r="G3304" s="21" t="s">
        <v>18</v>
      </c>
      <c r="H3304" s="21" t="s">
        <v>2586</v>
      </c>
      <c r="I3304" s="63"/>
      <c r="J3304" s="135" t="s">
        <v>2965</v>
      </c>
      <c r="K3304" s="21"/>
      <c r="L3304" s="21"/>
      <c r="M3304" s="21"/>
      <c r="N3304" s="22">
        <f t="shared" si="2"/>
        <v>46206</v>
      </c>
      <c r="O3304" s="23">
        <f>'RESOLUCIONES EPG'!$N3304-'RESOLUCIONES EPG'!$D3304</f>
        <v>2885</v>
      </c>
    </row>
    <row r="3305" ht="16.5" customHeight="1">
      <c r="A3305" s="58"/>
      <c r="B3305" s="21"/>
      <c r="C3305" s="24"/>
      <c r="D3305" s="22">
        <v>43322.0</v>
      </c>
      <c r="E3305" s="21" t="s">
        <v>3161</v>
      </c>
      <c r="F3305" s="22"/>
      <c r="G3305" s="21" t="s">
        <v>158</v>
      </c>
      <c r="H3305" s="158">
        <v>69.0</v>
      </c>
      <c r="I3305" s="63"/>
      <c r="J3305" s="135" t="s">
        <v>2965</v>
      </c>
      <c r="K3305" s="21"/>
      <c r="L3305" s="21"/>
      <c r="M3305" s="21"/>
      <c r="N3305" s="22">
        <f t="shared" si="2"/>
        <v>46206</v>
      </c>
      <c r="O3305" s="23">
        <f>'RESOLUCIONES EPG'!$N3305-'RESOLUCIONES EPG'!$D3305</f>
        <v>2884</v>
      </c>
    </row>
    <row r="3306" ht="16.5" customHeight="1">
      <c r="A3306" s="58"/>
      <c r="B3306" s="21"/>
      <c r="C3306" s="24">
        <v>707.0</v>
      </c>
      <c r="D3306" s="22">
        <v>43322.0</v>
      </c>
      <c r="E3306" s="21" t="s">
        <v>3162</v>
      </c>
      <c r="F3306" s="22"/>
      <c r="G3306" s="21" t="s">
        <v>18</v>
      </c>
      <c r="H3306" s="21" t="s">
        <v>2586</v>
      </c>
      <c r="I3306" s="63"/>
      <c r="J3306" s="135" t="s">
        <v>2965</v>
      </c>
      <c r="K3306" s="21"/>
      <c r="L3306" s="21"/>
      <c r="M3306" s="21"/>
      <c r="N3306" s="22">
        <f t="shared" si="2"/>
        <v>46206</v>
      </c>
      <c r="O3306" s="23">
        <f>'RESOLUCIONES EPG'!$N3306-'RESOLUCIONES EPG'!$D3306</f>
        <v>2884</v>
      </c>
    </row>
    <row r="3307" ht="16.5" customHeight="1">
      <c r="A3307" s="58"/>
      <c r="B3307" s="21"/>
      <c r="C3307" s="24">
        <v>705.0</v>
      </c>
      <c r="D3307" s="22">
        <v>43322.0</v>
      </c>
      <c r="E3307" s="21" t="s">
        <v>2486</v>
      </c>
      <c r="F3307" s="22"/>
      <c r="G3307" s="21" t="s">
        <v>2923</v>
      </c>
      <c r="H3307" s="21"/>
      <c r="I3307" s="63" t="s">
        <v>3163</v>
      </c>
      <c r="J3307" s="135" t="s">
        <v>2965</v>
      </c>
      <c r="K3307" s="21"/>
      <c r="L3307" s="21"/>
      <c r="M3307" s="21"/>
      <c r="N3307" s="22">
        <f t="shared" si="2"/>
        <v>46206</v>
      </c>
      <c r="O3307" s="23">
        <f>'RESOLUCIONES EPG'!$N3307-'RESOLUCIONES EPG'!$D3307</f>
        <v>2884</v>
      </c>
    </row>
    <row r="3308" ht="16.5" customHeight="1">
      <c r="A3308" s="58"/>
      <c r="B3308" s="21"/>
      <c r="C3308" s="24">
        <v>706.0</v>
      </c>
      <c r="D3308" s="22">
        <v>43322.0</v>
      </c>
      <c r="E3308" s="21" t="s">
        <v>3164</v>
      </c>
      <c r="F3308" s="22"/>
      <c r="G3308" s="21" t="s">
        <v>18</v>
      </c>
      <c r="H3308" s="21" t="s">
        <v>2586</v>
      </c>
      <c r="I3308" s="63"/>
      <c r="J3308" s="135" t="s">
        <v>2965</v>
      </c>
      <c r="K3308" s="21"/>
      <c r="L3308" s="21"/>
      <c r="M3308" s="21"/>
      <c r="N3308" s="22">
        <f t="shared" si="2"/>
        <v>46206</v>
      </c>
      <c r="O3308" s="23">
        <f>'RESOLUCIONES EPG'!$N3308-'RESOLUCIONES EPG'!$D3308</f>
        <v>2884</v>
      </c>
    </row>
    <row r="3309" ht="16.5" customHeight="1">
      <c r="A3309" s="58"/>
      <c r="B3309" s="21" t="s">
        <v>2535</v>
      </c>
      <c r="C3309" s="24">
        <v>808.0</v>
      </c>
      <c r="D3309" s="22">
        <v>43324.0</v>
      </c>
      <c r="E3309" s="21" t="s">
        <v>3165</v>
      </c>
      <c r="F3309" s="22"/>
      <c r="G3309" s="21" t="s">
        <v>1593</v>
      </c>
      <c r="H3309" s="150">
        <v>43371.0</v>
      </c>
      <c r="I3309" s="63"/>
      <c r="J3309" s="135" t="s">
        <v>2965</v>
      </c>
      <c r="K3309" s="63" t="s">
        <v>3166</v>
      </c>
      <c r="L3309" s="63" t="s">
        <v>3167</v>
      </c>
      <c r="M3309" s="63" t="s">
        <v>3168</v>
      </c>
      <c r="N3309" s="22">
        <f t="shared" si="2"/>
        <v>46206</v>
      </c>
      <c r="O3309" s="23">
        <f>'RESOLUCIONES EPG'!$N3309-'RESOLUCIONES EPG'!$D3309</f>
        <v>2882</v>
      </c>
    </row>
    <row r="3310" ht="15.75" customHeight="1">
      <c r="A3310" s="101"/>
      <c r="B3310" s="21"/>
      <c r="C3310" s="24">
        <v>810.0</v>
      </c>
      <c r="D3310" s="22">
        <v>43326.0</v>
      </c>
      <c r="E3310" s="21" t="s">
        <v>3169</v>
      </c>
      <c r="F3310" s="22"/>
      <c r="G3310" s="21" t="s">
        <v>18</v>
      </c>
      <c r="H3310" s="21" t="s">
        <v>3170</v>
      </c>
      <c r="I3310" s="63"/>
      <c r="J3310" s="135" t="s">
        <v>2965</v>
      </c>
      <c r="K3310" s="21"/>
      <c r="L3310" s="21"/>
      <c r="M3310" s="21"/>
      <c r="N3310" s="22">
        <f t="shared" si="2"/>
        <v>46206</v>
      </c>
      <c r="O3310" s="23">
        <f>'RESOLUCIONES EPG'!$N3310-'RESOLUCIONES EPG'!$D3310</f>
        <v>2880</v>
      </c>
    </row>
    <row r="3311" ht="15.75" customHeight="1">
      <c r="A3311" s="58"/>
      <c r="B3311" s="21"/>
      <c r="C3311" s="24">
        <v>708.0</v>
      </c>
      <c r="D3311" s="22">
        <v>43326.0</v>
      </c>
      <c r="E3311" s="21" t="s">
        <v>1496</v>
      </c>
      <c r="F3311" s="22"/>
      <c r="G3311" s="21" t="s">
        <v>3171</v>
      </c>
      <c r="H3311" s="21"/>
      <c r="I3311" s="63"/>
      <c r="J3311" s="135" t="s">
        <v>2965</v>
      </c>
      <c r="K3311" s="21"/>
      <c r="L3311" s="21"/>
      <c r="M3311" s="21"/>
      <c r="N3311" s="22">
        <f t="shared" si="2"/>
        <v>46206</v>
      </c>
      <c r="O3311" s="23">
        <f>'RESOLUCIONES EPG'!$N3311-'RESOLUCIONES EPG'!$D3311</f>
        <v>2880</v>
      </c>
    </row>
    <row r="3312" ht="15.75" customHeight="1">
      <c r="A3312" s="103"/>
      <c r="B3312" s="21"/>
      <c r="C3312" s="24">
        <v>714.0</v>
      </c>
      <c r="D3312" s="22">
        <v>43327.0</v>
      </c>
      <c r="E3312" s="21" t="s">
        <v>3172</v>
      </c>
      <c r="F3312" s="22"/>
      <c r="G3312" s="21" t="s">
        <v>18</v>
      </c>
      <c r="H3312" s="21" t="s">
        <v>2988</v>
      </c>
      <c r="I3312" s="63"/>
      <c r="J3312" s="135" t="s">
        <v>2965</v>
      </c>
      <c r="K3312" s="21"/>
      <c r="L3312" s="21"/>
      <c r="M3312" s="21"/>
      <c r="N3312" s="22">
        <f t="shared" si="2"/>
        <v>46206</v>
      </c>
      <c r="O3312" s="23">
        <f>'RESOLUCIONES EPG'!$N3312-'RESOLUCIONES EPG'!$D3312</f>
        <v>2879</v>
      </c>
    </row>
    <row r="3313" ht="15.75" customHeight="1">
      <c r="A3313" s="101"/>
      <c r="B3313" s="21"/>
      <c r="C3313" s="24">
        <v>711.0</v>
      </c>
      <c r="D3313" s="22">
        <v>43327.0</v>
      </c>
      <c r="E3313" s="21" t="s">
        <v>3173</v>
      </c>
      <c r="F3313" s="22"/>
      <c r="G3313" s="21" t="s">
        <v>184</v>
      </c>
      <c r="H3313" s="21" t="s">
        <v>3174</v>
      </c>
      <c r="I3313" s="63"/>
      <c r="J3313" s="135" t="s">
        <v>2965</v>
      </c>
      <c r="K3313" s="21"/>
      <c r="L3313" s="21"/>
      <c r="M3313" s="21"/>
      <c r="N3313" s="22">
        <f t="shared" si="2"/>
        <v>46206</v>
      </c>
      <c r="O3313" s="23">
        <f>'RESOLUCIONES EPG'!$N3313-'RESOLUCIONES EPG'!$D3313</f>
        <v>2879</v>
      </c>
    </row>
    <row r="3314" ht="15.75" customHeight="1">
      <c r="A3314" s="58"/>
      <c r="B3314" s="21"/>
      <c r="C3314" s="24">
        <v>717.0</v>
      </c>
      <c r="D3314" s="22">
        <v>43327.0</v>
      </c>
      <c r="E3314" s="21" t="s">
        <v>3175</v>
      </c>
      <c r="F3314" s="22"/>
      <c r="G3314" s="21" t="s">
        <v>18</v>
      </c>
      <c r="H3314" s="21" t="s">
        <v>3176</v>
      </c>
      <c r="I3314" s="63"/>
      <c r="J3314" s="135" t="s">
        <v>2965</v>
      </c>
      <c r="K3314" s="21"/>
      <c r="L3314" s="21"/>
      <c r="M3314" s="21"/>
      <c r="N3314" s="22">
        <f t="shared" si="2"/>
        <v>46206</v>
      </c>
      <c r="O3314" s="23">
        <f>'RESOLUCIONES EPG'!$N3314-'RESOLUCIONES EPG'!$D3314</f>
        <v>2879</v>
      </c>
    </row>
    <row r="3315" ht="15.75" customHeight="1">
      <c r="A3315" s="102"/>
      <c r="B3315" s="21" t="s">
        <v>2535</v>
      </c>
      <c r="C3315" s="24">
        <v>710.0</v>
      </c>
      <c r="D3315" s="22">
        <v>43327.0</v>
      </c>
      <c r="E3315" s="21" t="s">
        <v>3177</v>
      </c>
      <c r="F3315" s="22"/>
      <c r="G3315" s="21" t="s">
        <v>3178</v>
      </c>
      <c r="H3315" s="21"/>
      <c r="I3315" s="63"/>
      <c r="J3315" s="135" t="s">
        <v>2965</v>
      </c>
      <c r="K3315" s="21"/>
      <c r="L3315" s="21"/>
      <c r="M3315" s="21"/>
      <c r="N3315" s="22">
        <f t="shared" si="2"/>
        <v>46206</v>
      </c>
      <c r="O3315" s="23">
        <f>'RESOLUCIONES EPG'!$N3315-'RESOLUCIONES EPG'!$D3315</f>
        <v>2879</v>
      </c>
    </row>
    <row r="3316" ht="16.5" customHeight="1">
      <c r="A3316" s="101"/>
      <c r="B3316" s="21"/>
      <c r="C3316" s="24">
        <v>712.0</v>
      </c>
      <c r="D3316" s="22">
        <v>43327.0</v>
      </c>
      <c r="E3316" s="21" t="s">
        <v>3179</v>
      </c>
      <c r="F3316" s="22"/>
      <c r="G3316" s="21" t="s">
        <v>184</v>
      </c>
      <c r="H3316" s="21" t="s">
        <v>3180</v>
      </c>
      <c r="I3316" s="63"/>
      <c r="J3316" s="135" t="s">
        <v>2965</v>
      </c>
      <c r="K3316" s="21"/>
      <c r="L3316" s="21"/>
      <c r="M3316" s="21"/>
      <c r="N3316" s="22">
        <f t="shared" si="2"/>
        <v>46206</v>
      </c>
      <c r="O3316" s="23">
        <f>'RESOLUCIONES EPG'!$N3316-'RESOLUCIONES EPG'!$D3316</f>
        <v>2879</v>
      </c>
    </row>
    <row r="3317" ht="16.5" customHeight="1">
      <c r="A3317" s="58"/>
      <c r="B3317" s="21"/>
      <c r="C3317" s="24">
        <v>715.0</v>
      </c>
      <c r="D3317" s="22">
        <v>43327.0</v>
      </c>
      <c r="E3317" s="21" t="s">
        <v>3181</v>
      </c>
      <c r="F3317" s="22"/>
      <c r="G3317" s="21" t="s">
        <v>18</v>
      </c>
      <c r="H3317" s="21" t="s">
        <v>2980</v>
      </c>
      <c r="I3317" s="63"/>
      <c r="J3317" s="135" t="s">
        <v>2965</v>
      </c>
      <c r="K3317" s="21"/>
      <c r="L3317" s="21"/>
      <c r="M3317" s="21"/>
      <c r="N3317" s="22">
        <f t="shared" si="2"/>
        <v>46206</v>
      </c>
      <c r="O3317" s="23">
        <f>'RESOLUCIONES EPG'!$N3317-'RESOLUCIONES EPG'!$D3317</f>
        <v>2879</v>
      </c>
    </row>
    <row r="3318" ht="16.5" customHeight="1">
      <c r="A3318" s="58"/>
      <c r="B3318" s="21" t="s">
        <v>2535</v>
      </c>
      <c r="C3318" s="24">
        <v>709.0</v>
      </c>
      <c r="D3318" s="22">
        <v>43327.0</v>
      </c>
      <c r="E3318" s="21" t="s">
        <v>1496</v>
      </c>
      <c r="F3318" s="22"/>
      <c r="G3318" s="21" t="s">
        <v>1593</v>
      </c>
      <c r="H3318" s="150">
        <v>43336.0</v>
      </c>
      <c r="I3318" s="63"/>
      <c r="J3318" s="135" t="s">
        <v>2965</v>
      </c>
      <c r="K3318" s="156" t="s">
        <v>3182</v>
      </c>
      <c r="L3318" s="156" t="s">
        <v>3183</v>
      </c>
      <c r="M3318" s="156" t="s">
        <v>3184</v>
      </c>
      <c r="N3318" s="22">
        <f t="shared" si="2"/>
        <v>46206</v>
      </c>
      <c r="O3318" s="23">
        <f>'RESOLUCIONES EPG'!$N3318-'RESOLUCIONES EPG'!$D3318</f>
        <v>2879</v>
      </c>
    </row>
    <row r="3319" ht="15.75" customHeight="1">
      <c r="A3319" s="58"/>
      <c r="B3319" s="21" t="s">
        <v>2535</v>
      </c>
      <c r="C3319" s="32">
        <v>716.0</v>
      </c>
      <c r="D3319" s="22">
        <v>43327.0</v>
      </c>
      <c r="E3319" s="21" t="s">
        <v>2598</v>
      </c>
      <c r="F3319" s="22"/>
      <c r="G3319" s="21" t="s">
        <v>3185</v>
      </c>
      <c r="H3319" s="21"/>
      <c r="I3319" s="63"/>
      <c r="J3319" s="135" t="s">
        <v>2965</v>
      </c>
      <c r="K3319" s="63" t="s">
        <v>3186</v>
      </c>
      <c r="L3319" s="21"/>
      <c r="M3319" s="21"/>
      <c r="N3319" s="22">
        <f t="shared" si="2"/>
        <v>46206</v>
      </c>
      <c r="O3319" s="23">
        <f>'RESOLUCIONES EPG'!$N3319-'RESOLUCIONES EPG'!$D3319</f>
        <v>2879</v>
      </c>
    </row>
    <row r="3320" ht="15.75" customHeight="1">
      <c r="A3320" s="100"/>
      <c r="B3320" s="21"/>
      <c r="C3320" s="24"/>
      <c r="D3320" s="22">
        <v>43327.0</v>
      </c>
      <c r="E3320" s="21" t="s">
        <v>3187</v>
      </c>
      <c r="F3320" s="22"/>
      <c r="G3320" s="21" t="s">
        <v>158</v>
      </c>
      <c r="H3320" s="158">
        <v>42.0</v>
      </c>
      <c r="I3320" s="63"/>
      <c r="J3320" s="135"/>
      <c r="K3320" s="21"/>
      <c r="L3320" s="21"/>
      <c r="M3320" s="21"/>
      <c r="N3320" s="22">
        <f t="shared" si="2"/>
        <v>46206</v>
      </c>
      <c r="O3320" s="23">
        <f>'RESOLUCIONES EPG'!$N3320-'RESOLUCIONES EPG'!$D3320</f>
        <v>2879</v>
      </c>
    </row>
    <row r="3321" ht="15.75" customHeight="1">
      <c r="A3321" s="103"/>
      <c r="B3321" s="21"/>
      <c r="C3321" s="24"/>
      <c r="D3321" s="22">
        <v>43327.0</v>
      </c>
      <c r="E3321" s="21" t="s">
        <v>3187</v>
      </c>
      <c r="F3321" s="22"/>
      <c r="G3321" s="21" t="s">
        <v>158</v>
      </c>
      <c r="H3321" s="158">
        <v>42.0</v>
      </c>
      <c r="I3321" s="63"/>
      <c r="J3321" s="135" t="s">
        <v>2965</v>
      </c>
      <c r="K3321" s="21"/>
      <c r="L3321" s="21"/>
      <c r="M3321" s="21"/>
      <c r="N3321" s="22">
        <f t="shared" si="2"/>
        <v>46206</v>
      </c>
      <c r="O3321" s="23">
        <f>'RESOLUCIONES EPG'!$N3321-'RESOLUCIONES EPG'!$D3321</f>
        <v>2879</v>
      </c>
    </row>
    <row r="3322" ht="15.75" customHeight="1">
      <c r="A3322" s="101"/>
      <c r="B3322" s="21"/>
      <c r="C3322" s="24">
        <v>713.0</v>
      </c>
      <c r="D3322" s="22">
        <v>43327.0</v>
      </c>
      <c r="E3322" s="21" t="s">
        <v>2665</v>
      </c>
      <c r="F3322" s="22"/>
      <c r="G3322" s="21" t="s">
        <v>2923</v>
      </c>
      <c r="H3322" s="21"/>
      <c r="I3322" s="63"/>
      <c r="J3322" s="135" t="s">
        <v>2965</v>
      </c>
      <c r="K3322" s="21"/>
      <c r="L3322" s="21"/>
      <c r="M3322" s="21"/>
      <c r="N3322" s="22">
        <f t="shared" si="2"/>
        <v>46206</v>
      </c>
      <c r="O3322" s="23">
        <f>'RESOLUCIONES EPG'!$N3322-'RESOLUCIONES EPG'!$D3322</f>
        <v>2879</v>
      </c>
    </row>
    <row r="3323" ht="15.75" customHeight="1">
      <c r="A3323" s="103"/>
      <c r="B3323" s="21" t="s">
        <v>2535</v>
      </c>
      <c r="C3323" s="24">
        <v>718.0</v>
      </c>
      <c r="D3323" s="22">
        <v>43329.0</v>
      </c>
      <c r="E3323" s="21" t="s">
        <v>2172</v>
      </c>
      <c r="F3323" s="22"/>
      <c r="G3323" s="21" t="s">
        <v>1593</v>
      </c>
      <c r="H3323" s="150">
        <v>43350.0</v>
      </c>
      <c r="I3323" s="63"/>
      <c r="J3323" s="135" t="s">
        <v>2965</v>
      </c>
      <c r="K3323" s="156" t="s">
        <v>3188</v>
      </c>
      <c r="L3323" s="63" t="s">
        <v>3189</v>
      </c>
      <c r="M3323" s="63" t="s">
        <v>3190</v>
      </c>
      <c r="N3323" s="22">
        <f t="shared" si="2"/>
        <v>46206</v>
      </c>
      <c r="O3323" s="23">
        <f>'RESOLUCIONES EPG'!$N3323-'RESOLUCIONES EPG'!$D3323</f>
        <v>2877</v>
      </c>
    </row>
    <row r="3324" ht="15.75" customHeight="1">
      <c r="A3324" s="101"/>
      <c r="B3324" s="21" t="s">
        <v>2535</v>
      </c>
      <c r="C3324" s="24">
        <v>729.0</v>
      </c>
      <c r="D3324" s="22">
        <v>43329.0</v>
      </c>
      <c r="E3324" s="21" t="s">
        <v>2959</v>
      </c>
      <c r="F3324" s="22"/>
      <c r="G3324" s="21" t="s">
        <v>3042</v>
      </c>
      <c r="H3324" s="21"/>
      <c r="I3324" s="63"/>
      <c r="J3324" s="135" t="s">
        <v>2965</v>
      </c>
      <c r="K3324" s="63" t="s">
        <v>3191</v>
      </c>
      <c r="L3324" s="21"/>
      <c r="M3324" s="21"/>
      <c r="N3324" s="22">
        <f t="shared" si="2"/>
        <v>46206</v>
      </c>
      <c r="O3324" s="23">
        <f>'RESOLUCIONES EPG'!$N3324-'RESOLUCIONES EPG'!$D3324</f>
        <v>2877</v>
      </c>
    </row>
    <row r="3325" ht="16.5" customHeight="1">
      <c r="A3325" s="102"/>
      <c r="B3325" s="21"/>
      <c r="C3325" s="24">
        <v>726.0</v>
      </c>
      <c r="D3325" s="22">
        <v>43329.0</v>
      </c>
      <c r="E3325" s="21" t="s">
        <v>3103</v>
      </c>
      <c r="F3325" s="22"/>
      <c r="G3325" s="21" t="s">
        <v>18</v>
      </c>
      <c r="H3325" s="21" t="s">
        <v>3083</v>
      </c>
      <c r="I3325" s="63"/>
      <c r="J3325" s="135" t="s">
        <v>2965</v>
      </c>
      <c r="K3325" s="21"/>
      <c r="L3325" s="21"/>
      <c r="M3325" s="21"/>
      <c r="N3325" s="22">
        <f t="shared" si="2"/>
        <v>46206</v>
      </c>
      <c r="O3325" s="23">
        <f>'RESOLUCIONES EPG'!$N3325-'RESOLUCIONES EPG'!$D3325</f>
        <v>2877</v>
      </c>
    </row>
    <row r="3326" ht="15.75" customHeight="1">
      <c r="A3326" s="58"/>
      <c r="B3326" s="21"/>
      <c r="C3326" s="24"/>
      <c r="D3326" s="22">
        <v>43329.0</v>
      </c>
      <c r="E3326" s="21" t="s">
        <v>2407</v>
      </c>
      <c r="F3326" s="22"/>
      <c r="G3326" s="21" t="s">
        <v>158</v>
      </c>
      <c r="H3326" s="30" t="s">
        <v>1476</v>
      </c>
      <c r="I3326" s="63"/>
      <c r="J3326" s="135" t="s">
        <v>2965</v>
      </c>
      <c r="K3326" s="21"/>
      <c r="L3326" s="21"/>
      <c r="M3326" s="21"/>
      <c r="N3326" s="22">
        <f t="shared" si="2"/>
        <v>46206</v>
      </c>
      <c r="O3326" s="23">
        <f>'RESOLUCIONES EPG'!$N3326-'RESOLUCIONES EPG'!$D3326</f>
        <v>2877</v>
      </c>
    </row>
    <row r="3327" ht="16.5" customHeight="1">
      <c r="A3327" s="58"/>
      <c r="B3327" s="21" t="s">
        <v>2535</v>
      </c>
      <c r="C3327" s="24">
        <v>728.0</v>
      </c>
      <c r="D3327" s="22">
        <v>43329.0</v>
      </c>
      <c r="E3327" s="21" t="s">
        <v>3192</v>
      </c>
      <c r="F3327" s="74" t="s">
        <v>3193</v>
      </c>
      <c r="G3327" s="21" t="s">
        <v>994</v>
      </c>
      <c r="H3327" s="21"/>
      <c r="I3327" s="63"/>
      <c r="J3327" s="135" t="s">
        <v>2965</v>
      </c>
      <c r="K3327" s="63" t="s">
        <v>3194</v>
      </c>
      <c r="L3327" s="63" t="s">
        <v>3195</v>
      </c>
      <c r="M3327" s="21"/>
      <c r="N3327" s="22">
        <f t="shared" si="2"/>
        <v>46206</v>
      </c>
      <c r="O3327" s="23">
        <f>'RESOLUCIONES EPG'!$N3327-'RESOLUCIONES EPG'!$D3327</f>
        <v>2877</v>
      </c>
    </row>
    <row r="3328" ht="16.5" customHeight="1">
      <c r="A3328" s="102"/>
      <c r="B3328" s="21"/>
      <c r="C3328" s="24">
        <v>725.0</v>
      </c>
      <c r="D3328" s="22">
        <v>43329.0</v>
      </c>
      <c r="E3328" s="21" t="s">
        <v>3196</v>
      </c>
      <c r="F3328" s="22"/>
      <c r="G3328" s="21" t="s">
        <v>2923</v>
      </c>
      <c r="H3328" s="21"/>
      <c r="I3328" s="63" t="s">
        <v>3197</v>
      </c>
      <c r="J3328" s="135" t="s">
        <v>2965</v>
      </c>
      <c r="K3328" s="21"/>
      <c r="L3328" s="21"/>
      <c r="M3328" s="21"/>
      <c r="N3328" s="22">
        <f t="shared" si="2"/>
        <v>46206</v>
      </c>
      <c r="O3328" s="23">
        <f>'RESOLUCIONES EPG'!$N3328-'RESOLUCIONES EPG'!$D3328</f>
        <v>2877</v>
      </c>
    </row>
    <row r="3329" ht="15.75" customHeight="1">
      <c r="A3329" s="101"/>
      <c r="B3329" s="21"/>
      <c r="C3329" s="24">
        <v>727.0</v>
      </c>
      <c r="D3329" s="22">
        <v>43329.0</v>
      </c>
      <c r="E3329" s="21" t="s">
        <v>3198</v>
      </c>
      <c r="F3329" s="22"/>
      <c r="G3329" s="21" t="s">
        <v>2923</v>
      </c>
      <c r="H3329" s="21"/>
      <c r="I3329" s="63"/>
      <c r="J3329" s="135" t="s">
        <v>2965</v>
      </c>
      <c r="K3329" s="21"/>
      <c r="L3329" s="21"/>
      <c r="M3329" s="21"/>
      <c r="N3329" s="22">
        <f t="shared" si="2"/>
        <v>46206</v>
      </c>
      <c r="O3329" s="23">
        <f>'RESOLUCIONES EPG'!$N3329-'RESOLUCIONES EPG'!$D3329</f>
        <v>2877</v>
      </c>
    </row>
    <row r="3330" ht="15.75" customHeight="1">
      <c r="A3330" s="103"/>
      <c r="B3330" s="21"/>
      <c r="C3330" s="24">
        <v>720.0</v>
      </c>
      <c r="D3330" s="22">
        <v>43329.0</v>
      </c>
      <c r="E3330" s="21" t="s">
        <v>3199</v>
      </c>
      <c r="F3330" s="22"/>
      <c r="G3330" s="21" t="s">
        <v>3070</v>
      </c>
      <c r="H3330" s="21"/>
      <c r="I3330" s="63"/>
      <c r="J3330" s="135" t="s">
        <v>2965</v>
      </c>
      <c r="K3330" s="21"/>
      <c r="L3330" s="21"/>
      <c r="M3330" s="21"/>
      <c r="N3330" s="22">
        <f t="shared" si="2"/>
        <v>46206</v>
      </c>
      <c r="O3330" s="23">
        <f>'RESOLUCIONES EPG'!$N3330-'RESOLUCIONES EPG'!$D3330</f>
        <v>2877</v>
      </c>
    </row>
    <row r="3331" ht="15.75" customHeight="1">
      <c r="A3331" s="101"/>
      <c r="B3331" s="21"/>
      <c r="C3331" s="24">
        <v>723.0</v>
      </c>
      <c r="D3331" s="22">
        <v>43329.0</v>
      </c>
      <c r="E3331" s="21" t="s">
        <v>2498</v>
      </c>
      <c r="F3331" s="22"/>
      <c r="G3331" s="21" t="s">
        <v>1313</v>
      </c>
      <c r="H3331" s="21" t="s">
        <v>3200</v>
      </c>
      <c r="I3331" s="63"/>
      <c r="J3331" s="135" t="s">
        <v>2965</v>
      </c>
      <c r="K3331" s="63" t="s">
        <v>3201</v>
      </c>
      <c r="L3331" s="21"/>
      <c r="M3331" s="21"/>
      <c r="N3331" s="22">
        <f t="shared" si="2"/>
        <v>46206</v>
      </c>
      <c r="O3331" s="23">
        <f>'RESOLUCIONES EPG'!$N3331-'RESOLUCIONES EPG'!$D3331</f>
        <v>2877</v>
      </c>
    </row>
    <row r="3332" ht="15.75" customHeight="1">
      <c r="A3332" s="101"/>
      <c r="B3332" s="21"/>
      <c r="C3332" s="24">
        <v>724.0</v>
      </c>
      <c r="D3332" s="22">
        <v>43329.0</v>
      </c>
      <c r="E3332" s="21" t="s">
        <v>2505</v>
      </c>
      <c r="F3332" s="22"/>
      <c r="G3332" s="21" t="s">
        <v>1313</v>
      </c>
      <c r="H3332" s="21" t="s">
        <v>3200</v>
      </c>
      <c r="I3332" s="63"/>
      <c r="J3332" s="135" t="s">
        <v>2965</v>
      </c>
      <c r="K3332" s="63" t="s">
        <v>3202</v>
      </c>
      <c r="L3332" s="21"/>
      <c r="M3332" s="21"/>
      <c r="N3332" s="22">
        <f t="shared" si="2"/>
        <v>46206</v>
      </c>
      <c r="O3332" s="23">
        <f>'RESOLUCIONES EPG'!$N3332-'RESOLUCIONES EPG'!$D3332</f>
        <v>2877</v>
      </c>
    </row>
    <row r="3333" ht="16.5" customHeight="1">
      <c r="A3333" s="103"/>
      <c r="B3333" s="21" t="s">
        <v>2535</v>
      </c>
      <c r="C3333" s="24">
        <v>719.0</v>
      </c>
      <c r="D3333" s="22">
        <v>43329.0</v>
      </c>
      <c r="E3333" s="21" t="s">
        <v>1355</v>
      </c>
      <c r="F3333" s="22"/>
      <c r="G3333" s="21" t="s">
        <v>1593</v>
      </c>
      <c r="H3333" s="150">
        <v>43350.0</v>
      </c>
      <c r="I3333" s="63"/>
      <c r="J3333" s="135" t="s">
        <v>2965</v>
      </c>
      <c r="K3333" s="156" t="s">
        <v>3203</v>
      </c>
      <c r="L3333" s="63" t="s">
        <v>3204</v>
      </c>
      <c r="M3333" s="63" t="s">
        <v>3205</v>
      </c>
      <c r="N3333" s="22">
        <f t="shared" si="2"/>
        <v>46206</v>
      </c>
      <c r="O3333" s="23">
        <f>'RESOLUCIONES EPG'!$N3333-'RESOLUCIONES EPG'!$D3333</f>
        <v>2877</v>
      </c>
    </row>
    <row r="3334" ht="15.75" customHeight="1">
      <c r="A3334" s="101"/>
      <c r="B3334" s="21" t="s">
        <v>2535</v>
      </c>
      <c r="C3334" s="24">
        <v>722.0</v>
      </c>
      <c r="D3334" s="22">
        <v>43329.0</v>
      </c>
      <c r="E3334" s="21" t="s">
        <v>2323</v>
      </c>
      <c r="F3334" s="22"/>
      <c r="G3334" s="21" t="s">
        <v>1313</v>
      </c>
      <c r="H3334" s="21" t="s">
        <v>3200</v>
      </c>
      <c r="I3334" s="63"/>
      <c r="J3334" s="135" t="s">
        <v>2965</v>
      </c>
      <c r="K3334" s="21"/>
      <c r="L3334" s="21"/>
      <c r="M3334" s="21"/>
      <c r="N3334" s="22">
        <f t="shared" si="2"/>
        <v>46206</v>
      </c>
      <c r="O3334" s="23">
        <f>'RESOLUCIONES EPG'!$N3334-'RESOLUCIONES EPG'!$D3334</f>
        <v>2877</v>
      </c>
    </row>
    <row r="3335" ht="16.5" customHeight="1">
      <c r="A3335" s="103"/>
      <c r="B3335" s="21"/>
      <c r="C3335" s="24">
        <v>731.0</v>
      </c>
      <c r="D3335" s="22">
        <v>43332.0</v>
      </c>
      <c r="E3335" s="21" t="s">
        <v>3206</v>
      </c>
      <c r="F3335" s="22"/>
      <c r="G3335" s="21" t="s">
        <v>18</v>
      </c>
      <c r="H3335" s="21" t="s">
        <v>2586</v>
      </c>
      <c r="I3335" s="63"/>
      <c r="J3335" s="135" t="s">
        <v>2965</v>
      </c>
      <c r="K3335" s="21"/>
      <c r="L3335" s="21"/>
      <c r="M3335" s="21"/>
      <c r="N3335" s="22">
        <f t="shared" si="2"/>
        <v>46206</v>
      </c>
      <c r="O3335" s="23">
        <f>'RESOLUCIONES EPG'!$N3335-'RESOLUCIONES EPG'!$D3335</f>
        <v>2874</v>
      </c>
    </row>
    <row r="3336" ht="16.5" customHeight="1">
      <c r="A3336" s="58"/>
      <c r="B3336" s="21"/>
      <c r="C3336" s="24">
        <v>745.0</v>
      </c>
      <c r="D3336" s="22">
        <v>43332.0</v>
      </c>
      <c r="E3336" s="21" t="s">
        <v>2754</v>
      </c>
      <c r="F3336" s="22"/>
      <c r="G3336" s="21" t="s">
        <v>2923</v>
      </c>
      <c r="H3336" s="21"/>
      <c r="I3336" s="63"/>
      <c r="J3336" s="135" t="s">
        <v>2965</v>
      </c>
      <c r="K3336" s="21"/>
      <c r="L3336" s="21"/>
      <c r="M3336" s="21"/>
      <c r="N3336" s="22">
        <f t="shared" si="2"/>
        <v>46206</v>
      </c>
      <c r="O3336" s="23">
        <f>'RESOLUCIONES EPG'!$N3336-'RESOLUCIONES EPG'!$D3336</f>
        <v>2874</v>
      </c>
    </row>
    <row r="3337" ht="16.5" customHeight="1">
      <c r="A3337" s="103"/>
      <c r="B3337" s="21"/>
      <c r="C3337" s="24">
        <v>733.0</v>
      </c>
      <c r="D3337" s="22">
        <v>43332.0</v>
      </c>
      <c r="E3337" s="21" t="s">
        <v>3207</v>
      </c>
      <c r="F3337" s="73" t="s">
        <v>3208</v>
      </c>
      <c r="G3337" s="21" t="s">
        <v>18</v>
      </c>
      <c r="H3337" s="21" t="s">
        <v>3209</v>
      </c>
      <c r="I3337" s="63"/>
      <c r="J3337" s="135" t="s">
        <v>2965</v>
      </c>
      <c r="K3337" s="21"/>
      <c r="L3337" s="21"/>
      <c r="M3337" s="21"/>
      <c r="N3337" s="22">
        <f t="shared" si="2"/>
        <v>46206</v>
      </c>
      <c r="O3337" s="23">
        <f>'RESOLUCIONES EPG'!$N3337-'RESOLUCIONES EPG'!$D3337</f>
        <v>2874</v>
      </c>
    </row>
    <row r="3338" ht="16.5" customHeight="1">
      <c r="A3338" s="58"/>
      <c r="B3338" s="21"/>
      <c r="C3338" s="24">
        <v>742.0</v>
      </c>
      <c r="D3338" s="22">
        <v>43332.0</v>
      </c>
      <c r="E3338" s="21" t="s">
        <v>2765</v>
      </c>
      <c r="F3338" s="22"/>
      <c r="G3338" s="21" t="s">
        <v>18</v>
      </c>
      <c r="H3338" s="21" t="s">
        <v>2932</v>
      </c>
      <c r="I3338" s="63"/>
      <c r="J3338" s="135" t="s">
        <v>2965</v>
      </c>
      <c r="K3338" s="21"/>
      <c r="L3338" s="21"/>
      <c r="M3338" s="21"/>
      <c r="N3338" s="22">
        <f t="shared" si="2"/>
        <v>46206</v>
      </c>
      <c r="O3338" s="23">
        <f>'RESOLUCIONES EPG'!$N3338-'RESOLUCIONES EPG'!$D3338</f>
        <v>2874</v>
      </c>
    </row>
    <row r="3339" ht="16.5" customHeight="1">
      <c r="A3339" s="58"/>
      <c r="B3339" s="21"/>
      <c r="C3339" s="24">
        <v>740.0</v>
      </c>
      <c r="D3339" s="22">
        <v>43332.0</v>
      </c>
      <c r="E3339" s="21" t="s">
        <v>3210</v>
      </c>
      <c r="F3339" s="22"/>
      <c r="G3339" s="21" t="s">
        <v>18</v>
      </c>
      <c r="H3339" s="21" t="s">
        <v>2932</v>
      </c>
      <c r="I3339" s="63"/>
      <c r="J3339" s="135" t="s">
        <v>2965</v>
      </c>
      <c r="K3339" s="21"/>
      <c r="L3339" s="21"/>
      <c r="M3339" s="21"/>
      <c r="N3339" s="22">
        <f t="shared" si="2"/>
        <v>46206</v>
      </c>
      <c r="O3339" s="23">
        <f>'RESOLUCIONES EPG'!$N3339-'RESOLUCIONES EPG'!$D3339</f>
        <v>2874</v>
      </c>
    </row>
    <row r="3340" ht="16.5" customHeight="1">
      <c r="A3340" s="103"/>
      <c r="B3340" s="21"/>
      <c r="C3340" s="24">
        <v>736.0</v>
      </c>
      <c r="D3340" s="22">
        <v>43332.0</v>
      </c>
      <c r="E3340" s="21" t="s">
        <v>3211</v>
      </c>
      <c r="F3340" s="22"/>
      <c r="G3340" s="21" t="s">
        <v>18</v>
      </c>
      <c r="H3340" s="21" t="s">
        <v>3212</v>
      </c>
      <c r="I3340" s="63"/>
      <c r="J3340" s="135" t="s">
        <v>2965</v>
      </c>
      <c r="K3340" s="21"/>
      <c r="L3340" s="21"/>
      <c r="M3340" s="21"/>
      <c r="N3340" s="22">
        <f t="shared" si="2"/>
        <v>46206</v>
      </c>
      <c r="O3340" s="23">
        <f>'RESOLUCIONES EPG'!$N3340-'RESOLUCIONES EPG'!$D3340</f>
        <v>2874</v>
      </c>
    </row>
    <row r="3341" ht="16.5" customHeight="1">
      <c r="A3341" s="58"/>
      <c r="B3341" s="21"/>
      <c r="C3341" s="24">
        <v>738.0</v>
      </c>
      <c r="D3341" s="22">
        <v>43332.0</v>
      </c>
      <c r="E3341" s="21" t="s">
        <v>3213</v>
      </c>
      <c r="F3341" s="22"/>
      <c r="G3341" s="21" t="s">
        <v>18</v>
      </c>
      <c r="H3341" s="21" t="s">
        <v>2586</v>
      </c>
      <c r="I3341" s="63"/>
      <c r="J3341" s="135" t="s">
        <v>2965</v>
      </c>
      <c r="K3341" s="21"/>
      <c r="L3341" s="21"/>
      <c r="M3341" s="21"/>
      <c r="N3341" s="22">
        <f t="shared" si="2"/>
        <v>46206</v>
      </c>
      <c r="O3341" s="23">
        <f>'RESOLUCIONES EPG'!$N3341-'RESOLUCIONES EPG'!$D3341</f>
        <v>2874</v>
      </c>
    </row>
    <row r="3342" ht="16.5" customHeight="1">
      <c r="A3342" s="58"/>
      <c r="B3342" s="21"/>
      <c r="C3342" s="24">
        <v>739.0</v>
      </c>
      <c r="D3342" s="22">
        <v>43332.0</v>
      </c>
      <c r="E3342" s="21" t="s">
        <v>3214</v>
      </c>
      <c r="F3342" s="22"/>
      <c r="G3342" s="21" t="s">
        <v>18</v>
      </c>
      <c r="H3342" s="21" t="s">
        <v>2988</v>
      </c>
      <c r="I3342" s="63"/>
      <c r="J3342" s="135" t="s">
        <v>2965</v>
      </c>
      <c r="K3342" s="21"/>
      <c r="L3342" s="21"/>
      <c r="M3342" s="21"/>
      <c r="N3342" s="22">
        <f t="shared" si="2"/>
        <v>46206</v>
      </c>
      <c r="O3342" s="23">
        <f>'RESOLUCIONES EPG'!$N3342-'RESOLUCIONES EPG'!$D3342</f>
        <v>2874</v>
      </c>
    </row>
    <row r="3343" ht="15.75" customHeight="1">
      <c r="A3343" s="58"/>
      <c r="B3343" s="21"/>
      <c r="C3343" s="24">
        <v>743.0</v>
      </c>
      <c r="D3343" s="22">
        <v>43332.0</v>
      </c>
      <c r="E3343" s="21" t="s">
        <v>3215</v>
      </c>
      <c r="F3343" s="22"/>
      <c r="G3343" s="21" t="s">
        <v>18</v>
      </c>
      <c r="H3343" s="21" t="s">
        <v>2586</v>
      </c>
      <c r="I3343" s="63"/>
      <c r="J3343" s="135" t="s">
        <v>2965</v>
      </c>
      <c r="K3343" s="21"/>
      <c r="L3343" s="21"/>
      <c r="M3343" s="21"/>
      <c r="N3343" s="22">
        <f t="shared" si="2"/>
        <v>46206</v>
      </c>
      <c r="O3343" s="23">
        <f>'RESOLUCIONES EPG'!$N3343-'RESOLUCIONES EPG'!$D3343</f>
        <v>2874</v>
      </c>
    </row>
    <row r="3344" ht="15.75" customHeight="1">
      <c r="A3344" s="103"/>
      <c r="B3344" s="21"/>
      <c r="C3344" s="24">
        <v>732.0</v>
      </c>
      <c r="D3344" s="22">
        <v>43332.0</v>
      </c>
      <c r="E3344" s="21" t="s">
        <v>3216</v>
      </c>
      <c r="F3344" s="22"/>
      <c r="G3344" s="21" t="s">
        <v>18</v>
      </c>
      <c r="H3344" s="21" t="s">
        <v>2586</v>
      </c>
      <c r="I3344" s="63"/>
      <c r="J3344" s="135" t="s">
        <v>2965</v>
      </c>
      <c r="K3344" s="21"/>
      <c r="L3344" s="21"/>
      <c r="M3344" s="21"/>
      <c r="N3344" s="22">
        <f t="shared" si="2"/>
        <v>46206</v>
      </c>
      <c r="O3344" s="23">
        <f>'RESOLUCIONES EPG'!$N3344-'RESOLUCIONES EPG'!$D3344</f>
        <v>2874</v>
      </c>
    </row>
    <row r="3345" ht="15.75" customHeight="1">
      <c r="A3345" s="103"/>
      <c r="B3345" s="21"/>
      <c r="C3345" s="24">
        <v>734.0</v>
      </c>
      <c r="D3345" s="22">
        <v>43332.0</v>
      </c>
      <c r="E3345" s="21" t="s">
        <v>3217</v>
      </c>
      <c r="F3345" s="22"/>
      <c r="G3345" s="21" t="s">
        <v>18</v>
      </c>
      <c r="H3345" s="21" t="s">
        <v>2586</v>
      </c>
      <c r="I3345" s="63"/>
      <c r="J3345" s="135" t="s">
        <v>2965</v>
      </c>
      <c r="K3345" s="21"/>
      <c r="L3345" s="21"/>
      <c r="M3345" s="21"/>
      <c r="N3345" s="22">
        <f t="shared" si="2"/>
        <v>46206</v>
      </c>
      <c r="O3345" s="23">
        <f>'RESOLUCIONES EPG'!$N3345-'RESOLUCIONES EPG'!$D3345</f>
        <v>2874</v>
      </c>
    </row>
    <row r="3346" ht="15.75" customHeight="1">
      <c r="A3346" s="103"/>
      <c r="B3346" s="21"/>
      <c r="C3346" s="24">
        <v>735.0</v>
      </c>
      <c r="D3346" s="22">
        <v>43332.0</v>
      </c>
      <c r="E3346" s="73" t="s">
        <v>3218</v>
      </c>
      <c r="F3346" s="22" t="s">
        <v>3219</v>
      </c>
      <c r="G3346" s="21" t="s">
        <v>18</v>
      </c>
      <c r="H3346" s="21" t="s">
        <v>3220</v>
      </c>
      <c r="I3346" s="63"/>
      <c r="J3346" s="135" t="s">
        <v>2965</v>
      </c>
      <c r="K3346" s="21"/>
      <c r="L3346" s="21"/>
      <c r="M3346" s="21"/>
      <c r="N3346" s="22">
        <f t="shared" si="2"/>
        <v>46206</v>
      </c>
      <c r="O3346" s="23">
        <f>'RESOLUCIONES EPG'!$N3346-'RESOLUCIONES EPG'!$D3346</f>
        <v>2874</v>
      </c>
    </row>
    <row r="3347" ht="15.75" customHeight="1">
      <c r="A3347" s="58"/>
      <c r="B3347" s="21"/>
      <c r="C3347" s="24">
        <v>744.0</v>
      </c>
      <c r="D3347" s="22">
        <v>43332.0</v>
      </c>
      <c r="E3347" s="21" t="s">
        <v>3221</v>
      </c>
      <c r="F3347" s="22"/>
      <c r="G3347" s="21" t="s">
        <v>18</v>
      </c>
      <c r="H3347" s="21" t="s">
        <v>2586</v>
      </c>
      <c r="I3347" s="63"/>
      <c r="J3347" s="135" t="s">
        <v>2965</v>
      </c>
      <c r="K3347" s="21"/>
      <c r="L3347" s="21"/>
      <c r="M3347" s="21"/>
      <c r="N3347" s="22">
        <f t="shared" si="2"/>
        <v>46206</v>
      </c>
      <c r="O3347" s="23">
        <f>'RESOLUCIONES EPG'!$N3347-'RESOLUCIONES EPG'!$D3347</f>
        <v>2874</v>
      </c>
    </row>
    <row r="3348" ht="15.75" customHeight="1">
      <c r="A3348" s="58"/>
      <c r="B3348" s="21"/>
      <c r="C3348" s="24">
        <v>741.0</v>
      </c>
      <c r="D3348" s="22">
        <v>43332.0</v>
      </c>
      <c r="E3348" s="21" t="s">
        <v>3222</v>
      </c>
      <c r="F3348" s="22"/>
      <c r="G3348" s="21" t="s">
        <v>18</v>
      </c>
      <c r="H3348" s="21" t="s">
        <v>2586</v>
      </c>
      <c r="I3348" s="63"/>
      <c r="J3348" s="135" t="s">
        <v>2965</v>
      </c>
      <c r="K3348" s="21"/>
      <c r="L3348" s="21"/>
      <c r="M3348" s="21"/>
      <c r="N3348" s="22">
        <f t="shared" si="2"/>
        <v>46206</v>
      </c>
      <c r="O3348" s="23">
        <f>'RESOLUCIONES EPG'!$N3348-'RESOLUCIONES EPG'!$D3348</f>
        <v>2874</v>
      </c>
    </row>
    <row r="3349" ht="15.75" customHeight="1">
      <c r="A3349" s="103"/>
      <c r="B3349" s="21"/>
      <c r="C3349" s="24">
        <v>737.0</v>
      </c>
      <c r="D3349" s="22">
        <v>43332.0</v>
      </c>
      <c r="E3349" s="21" t="s">
        <v>3223</v>
      </c>
      <c r="F3349" s="22"/>
      <c r="G3349" s="21" t="s">
        <v>18</v>
      </c>
      <c r="H3349" s="21" t="s">
        <v>3224</v>
      </c>
      <c r="I3349" s="63"/>
      <c r="J3349" s="135" t="s">
        <v>2965</v>
      </c>
      <c r="K3349" s="21"/>
      <c r="L3349" s="21"/>
      <c r="M3349" s="21"/>
      <c r="N3349" s="22">
        <f t="shared" si="2"/>
        <v>46206</v>
      </c>
      <c r="O3349" s="23">
        <f>'RESOLUCIONES EPG'!$N3349-'RESOLUCIONES EPG'!$D3349</f>
        <v>2874</v>
      </c>
    </row>
    <row r="3350" ht="16.5" customHeight="1">
      <c r="A3350" s="101"/>
      <c r="B3350" s="21"/>
      <c r="C3350" s="24">
        <v>730.0</v>
      </c>
      <c r="D3350" s="22">
        <v>43332.0</v>
      </c>
      <c r="E3350" s="21" t="s">
        <v>3225</v>
      </c>
      <c r="F3350" s="22"/>
      <c r="G3350" s="21" t="s">
        <v>18</v>
      </c>
      <c r="H3350" s="21" t="s">
        <v>3226</v>
      </c>
      <c r="I3350" s="63"/>
      <c r="J3350" s="135" t="s">
        <v>2965</v>
      </c>
      <c r="K3350" s="21"/>
      <c r="L3350" s="21"/>
      <c r="M3350" s="21"/>
      <c r="N3350" s="22">
        <f t="shared" si="2"/>
        <v>46206</v>
      </c>
      <c r="O3350" s="23">
        <f>'RESOLUCIONES EPG'!$N3350-'RESOLUCIONES EPG'!$D3350</f>
        <v>2874</v>
      </c>
    </row>
    <row r="3351" ht="16.5" customHeight="1">
      <c r="A3351" s="103"/>
      <c r="B3351" s="21"/>
      <c r="C3351" s="24">
        <v>747.0</v>
      </c>
      <c r="D3351" s="22">
        <v>43336.0</v>
      </c>
      <c r="E3351" s="21" t="s">
        <v>1644</v>
      </c>
      <c r="F3351" s="22"/>
      <c r="G3351" s="21" t="s">
        <v>363</v>
      </c>
      <c r="H3351" s="21"/>
      <c r="I3351" s="63"/>
      <c r="J3351" s="135" t="s">
        <v>2965</v>
      </c>
      <c r="K3351" s="21"/>
      <c r="L3351" s="21"/>
      <c r="M3351" s="21"/>
      <c r="N3351" s="22">
        <f t="shared" si="2"/>
        <v>46206</v>
      </c>
      <c r="O3351" s="23">
        <f>'RESOLUCIONES EPG'!$N3351-'RESOLUCIONES EPG'!$D3351</f>
        <v>2870</v>
      </c>
    </row>
    <row r="3352" ht="16.5" customHeight="1">
      <c r="A3352" s="58"/>
      <c r="B3352" s="21"/>
      <c r="C3352" s="24">
        <v>750.0</v>
      </c>
      <c r="D3352" s="22">
        <v>43336.0</v>
      </c>
      <c r="E3352" s="21" t="s">
        <v>2660</v>
      </c>
      <c r="F3352" s="22"/>
      <c r="G3352" s="21" t="s">
        <v>1593</v>
      </c>
      <c r="H3352" s="159" t="s">
        <v>3227</v>
      </c>
      <c r="I3352" s="63"/>
      <c r="J3352" s="135" t="s">
        <v>2965</v>
      </c>
      <c r="K3352" s="21"/>
      <c r="L3352" s="21"/>
      <c r="M3352" s="21"/>
      <c r="N3352" s="22">
        <f t="shared" si="2"/>
        <v>46206</v>
      </c>
      <c r="O3352" s="23">
        <f>'RESOLUCIONES EPG'!$N3352-'RESOLUCIONES EPG'!$D3352</f>
        <v>2870</v>
      </c>
    </row>
    <row r="3353" ht="16.5" customHeight="1">
      <c r="A3353" s="58"/>
      <c r="B3353" s="21" t="s">
        <v>2535</v>
      </c>
      <c r="C3353" s="24">
        <v>749.0</v>
      </c>
      <c r="D3353" s="22">
        <v>43336.0</v>
      </c>
      <c r="E3353" s="21" t="s">
        <v>1522</v>
      </c>
      <c r="F3353" s="22"/>
      <c r="G3353" s="21" t="s">
        <v>1593</v>
      </c>
      <c r="H3353" s="150">
        <v>43357.0</v>
      </c>
      <c r="I3353" s="63"/>
      <c r="J3353" s="135" t="s">
        <v>2965</v>
      </c>
      <c r="K3353" s="63" t="s">
        <v>3228</v>
      </c>
      <c r="L3353" s="63" t="s">
        <v>3229</v>
      </c>
      <c r="M3353" s="63" t="s">
        <v>3230</v>
      </c>
      <c r="N3353" s="22">
        <f t="shared" si="2"/>
        <v>46206</v>
      </c>
      <c r="O3353" s="23">
        <f>'RESOLUCIONES EPG'!$N3353-'RESOLUCIONES EPG'!$D3353</f>
        <v>2870</v>
      </c>
    </row>
    <row r="3354" ht="15.75" customHeight="1">
      <c r="A3354" s="58"/>
      <c r="B3354" s="21"/>
      <c r="C3354" s="24">
        <v>746.0</v>
      </c>
      <c r="D3354" s="22">
        <v>43336.0</v>
      </c>
      <c r="E3354" s="21" t="s">
        <v>2964</v>
      </c>
      <c r="F3354" s="22"/>
      <c r="G3354" s="21" t="s">
        <v>2923</v>
      </c>
      <c r="H3354" s="21"/>
      <c r="I3354" s="63"/>
      <c r="J3354" s="135" t="s">
        <v>2965</v>
      </c>
      <c r="K3354" s="21"/>
      <c r="L3354" s="21"/>
      <c r="M3354" s="21"/>
      <c r="N3354" s="22">
        <f t="shared" si="2"/>
        <v>46206</v>
      </c>
      <c r="O3354" s="23">
        <f>'RESOLUCIONES EPG'!$N3354-'RESOLUCIONES EPG'!$D3354</f>
        <v>2870</v>
      </c>
    </row>
    <row r="3355" ht="16.5" customHeight="1">
      <c r="A3355" s="58"/>
      <c r="B3355" s="21"/>
      <c r="C3355" s="24">
        <v>748.0</v>
      </c>
      <c r="D3355" s="22">
        <v>43336.0</v>
      </c>
      <c r="E3355" s="21" t="s">
        <v>2665</v>
      </c>
      <c r="F3355" s="22"/>
      <c r="G3355" s="21" t="s">
        <v>363</v>
      </c>
      <c r="H3355" s="21"/>
      <c r="I3355" s="63"/>
      <c r="J3355" s="135" t="s">
        <v>2965</v>
      </c>
      <c r="K3355" s="21"/>
      <c r="L3355" s="21"/>
      <c r="M3355" s="21"/>
      <c r="N3355" s="22">
        <f t="shared" si="2"/>
        <v>46206</v>
      </c>
      <c r="O3355" s="23">
        <f>'RESOLUCIONES EPG'!$N3355-'RESOLUCIONES EPG'!$D3355</f>
        <v>2870</v>
      </c>
    </row>
    <row r="3356" ht="15.75" customHeight="1">
      <c r="A3356" s="100"/>
      <c r="B3356" s="21"/>
      <c r="C3356" s="24">
        <v>765.0</v>
      </c>
      <c r="D3356" s="22">
        <v>43339.0</v>
      </c>
      <c r="E3356" s="21" t="s">
        <v>1416</v>
      </c>
      <c r="F3356" s="22"/>
      <c r="G3356" s="21" t="s">
        <v>2253</v>
      </c>
      <c r="H3356" s="21" t="s">
        <v>3056</v>
      </c>
      <c r="I3356" s="63"/>
      <c r="J3356" s="135" t="s">
        <v>2965</v>
      </c>
      <c r="K3356" s="21"/>
      <c r="L3356" s="21"/>
      <c r="M3356" s="21"/>
      <c r="N3356" s="22">
        <f t="shared" si="2"/>
        <v>46206</v>
      </c>
      <c r="O3356" s="23">
        <f>'RESOLUCIONES EPG'!$N3356-'RESOLUCIONES EPG'!$D3356</f>
        <v>2867</v>
      </c>
    </row>
    <row r="3357" ht="16.5" customHeight="1">
      <c r="A3357" s="103"/>
      <c r="B3357" s="21" t="s">
        <v>2535</v>
      </c>
      <c r="C3357" s="24">
        <v>761.0</v>
      </c>
      <c r="D3357" s="22">
        <v>43339.0</v>
      </c>
      <c r="E3357" s="21" t="s">
        <v>2443</v>
      </c>
      <c r="F3357" s="22"/>
      <c r="G3357" s="21" t="s">
        <v>108</v>
      </c>
      <c r="H3357" s="157"/>
      <c r="I3357" s="63"/>
      <c r="J3357" s="135" t="s">
        <v>2965</v>
      </c>
      <c r="K3357" s="63" t="s">
        <v>3231</v>
      </c>
      <c r="L3357" s="21"/>
      <c r="M3357" s="21"/>
      <c r="N3357" s="22">
        <f t="shared" si="2"/>
        <v>46206</v>
      </c>
      <c r="O3357" s="23">
        <f>'RESOLUCIONES EPG'!$N3357-'RESOLUCIONES EPG'!$D3357</f>
        <v>2867</v>
      </c>
    </row>
    <row r="3358" ht="15.75" customHeight="1">
      <c r="A3358" s="58"/>
      <c r="B3358" s="21"/>
      <c r="C3358" s="24">
        <v>764.0</v>
      </c>
      <c r="D3358" s="22">
        <v>43339.0</v>
      </c>
      <c r="E3358" s="21" t="s">
        <v>3058</v>
      </c>
      <c r="F3358" s="22"/>
      <c r="G3358" s="21" t="s">
        <v>182</v>
      </c>
      <c r="H3358" s="21"/>
      <c r="I3358" s="63"/>
      <c r="J3358" s="135"/>
      <c r="K3358" s="21"/>
      <c r="L3358" s="21"/>
      <c r="M3358" s="21"/>
      <c r="N3358" s="22">
        <f t="shared" si="2"/>
        <v>46206</v>
      </c>
      <c r="O3358" s="23">
        <f>'RESOLUCIONES EPG'!$N3358-'RESOLUCIONES EPG'!$D3358</f>
        <v>2867</v>
      </c>
    </row>
    <row r="3359" ht="16.5" customHeight="1">
      <c r="A3359" s="103"/>
      <c r="B3359" s="21"/>
      <c r="C3359" s="24">
        <v>754.0</v>
      </c>
      <c r="D3359" s="22">
        <v>43339.0</v>
      </c>
      <c r="E3359" s="21" t="s">
        <v>2703</v>
      </c>
      <c r="F3359" s="22"/>
      <c r="G3359" s="21" t="s">
        <v>2923</v>
      </c>
      <c r="H3359" s="21"/>
      <c r="I3359" s="63" t="s">
        <v>3232</v>
      </c>
      <c r="J3359" s="135" t="s">
        <v>2863</v>
      </c>
      <c r="K3359" s="21"/>
      <c r="L3359" s="21"/>
      <c r="M3359" s="21"/>
      <c r="N3359" s="22">
        <f t="shared" si="2"/>
        <v>46206</v>
      </c>
      <c r="O3359" s="23">
        <f>'RESOLUCIONES EPG'!$N3359-'RESOLUCIONES EPG'!$D3359</f>
        <v>2867</v>
      </c>
    </row>
    <row r="3360" ht="15.75" customHeight="1">
      <c r="A3360" s="101"/>
      <c r="B3360" s="21"/>
      <c r="C3360" s="24"/>
      <c r="D3360" s="22">
        <v>43339.0</v>
      </c>
      <c r="E3360" s="21" t="s">
        <v>2805</v>
      </c>
      <c r="F3360" s="22"/>
      <c r="G3360" s="21" t="s">
        <v>158</v>
      </c>
      <c r="H3360" s="158">
        <v>44.0</v>
      </c>
      <c r="I3360" s="63"/>
      <c r="J3360" s="135" t="s">
        <v>2965</v>
      </c>
      <c r="K3360" s="21"/>
      <c r="L3360" s="21"/>
      <c r="M3360" s="21"/>
      <c r="N3360" s="22">
        <f t="shared" si="2"/>
        <v>46206</v>
      </c>
      <c r="O3360" s="23">
        <f>'RESOLUCIONES EPG'!$N3360-'RESOLUCIONES EPG'!$D3360</f>
        <v>2867</v>
      </c>
    </row>
    <row r="3361" ht="15.75" customHeight="1">
      <c r="A3361" s="58"/>
      <c r="B3361" s="21" t="s">
        <v>2535</v>
      </c>
      <c r="C3361" s="24">
        <v>762.0</v>
      </c>
      <c r="D3361" s="22">
        <v>43339.0</v>
      </c>
      <c r="E3361" s="21" t="s">
        <v>2286</v>
      </c>
      <c r="F3361" s="22"/>
      <c r="G3361" s="21" t="s">
        <v>108</v>
      </c>
      <c r="H3361" s="157"/>
      <c r="I3361" s="63"/>
      <c r="J3361" s="135" t="s">
        <v>2965</v>
      </c>
      <c r="K3361" s="63" t="s">
        <v>3233</v>
      </c>
      <c r="L3361" s="63" t="s">
        <v>3234</v>
      </c>
      <c r="M3361" s="21"/>
      <c r="N3361" s="22">
        <f t="shared" si="2"/>
        <v>46206</v>
      </c>
      <c r="O3361" s="23">
        <f>'RESOLUCIONES EPG'!$N3361-'RESOLUCIONES EPG'!$D3361</f>
        <v>2867</v>
      </c>
    </row>
    <row r="3362" ht="15.75" customHeight="1">
      <c r="A3362" s="58"/>
      <c r="B3362" s="21"/>
      <c r="C3362" s="24">
        <v>758.0</v>
      </c>
      <c r="D3362" s="22">
        <v>43339.0</v>
      </c>
      <c r="E3362" s="21" t="s">
        <v>3235</v>
      </c>
      <c r="F3362" s="22"/>
      <c r="G3362" s="21" t="s">
        <v>2923</v>
      </c>
      <c r="H3362" s="21"/>
      <c r="I3362" s="63"/>
      <c r="J3362" s="135" t="s">
        <v>2965</v>
      </c>
      <c r="K3362" s="21"/>
      <c r="L3362" s="21"/>
      <c r="M3362" s="21"/>
      <c r="N3362" s="22">
        <f t="shared" si="2"/>
        <v>46206</v>
      </c>
      <c r="O3362" s="23">
        <f>'RESOLUCIONES EPG'!$N3362-'RESOLUCIONES EPG'!$D3362</f>
        <v>2867</v>
      </c>
    </row>
    <row r="3363" ht="15.75" customHeight="1">
      <c r="A3363" s="58"/>
      <c r="B3363" s="21"/>
      <c r="C3363" s="24">
        <v>759.0</v>
      </c>
      <c r="D3363" s="22">
        <v>43339.0</v>
      </c>
      <c r="E3363" s="21" t="s">
        <v>979</v>
      </c>
      <c r="F3363" s="22"/>
      <c r="G3363" s="21" t="s">
        <v>2923</v>
      </c>
      <c r="H3363" s="21"/>
      <c r="I3363" s="63"/>
      <c r="J3363" s="135" t="s">
        <v>2965</v>
      </c>
      <c r="K3363" s="21"/>
      <c r="L3363" s="21"/>
      <c r="M3363" s="21"/>
      <c r="N3363" s="22">
        <f t="shared" si="2"/>
        <v>46206</v>
      </c>
      <c r="O3363" s="23">
        <f>'RESOLUCIONES EPG'!$N3363-'RESOLUCIONES EPG'!$D3363</f>
        <v>2867</v>
      </c>
    </row>
    <row r="3364" ht="15.75" customHeight="1">
      <c r="A3364" s="58"/>
      <c r="B3364" s="21"/>
      <c r="C3364" s="24">
        <v>757.0</v>
      </c>
      <c r="D3364" s="22">
        <v>43339.0</v>
      </c>
      <c r="E3364" s="21" t="s">
        <v>1611</v>
      </c>
      <c r="F3364" s="22"/>
      <c r="G3364" s="21" t="s">
        <v>2923</v>
      </c>
      <c r="H3364" s="21"/>
      <c r="I3364" s="63"/>
      <c r="J3364" s="135" t="s">
        <v>2965</v>
      </c>
      <c r="K3364" s="21"/>
      <c r="L3364" s="21"/>
      <c r="M3364" s="21"/>
      <c r="N3364" s="22">
        <f t="shared" si="2"/>
        <v>46206</v>
      </c>
      <c r="O3364" s="23">
        <f>'RESOLUCIONES EPG'!$N3364-'RESOLUCIONES EPG'!$D3364</f>
        <v>2867</v>
      </c>
    </row>
    <row r="3365" ht="15.75" customHeight="1">
      <c r="A3365" s="58"/>
      <c r="B3365" s="21" t="s">
        <v>2535</v>
      </c>
      <c r="C3365" s="24">
        <v>752.0</v>
      </c>
      <c r="D3365" s="22">
        <v>43339.0</v>
      </c>
      <c r="E3365" s="21" t="s">
        <v>3236</v>
      </c>
      <c r="F3365" s="22"/>
      <c r="G3365" s="21" t="s">
        <v>994</v>
      </c>
      <c r="H3365" s="21"/>
      <c r="I3365" s="63"/>
      <c r="J3365" s="135" t="s">
        <v>2965</v>
      </c>
      <c r="K3365" s="63" t="s">
        <v>3237</v>
      </c>
      <c r="L3365" s="63" t="s">
        <v>3238</v>
      </c>
      <c r="M3365" s="21"/>
      <c r="N3365" s="22">
        <f t="shared" si="2"/>
        <v>46206</v>
      </c>
      <c r="O3365" s="23">
        <f>'RESOLUCIONES EPG'!$N3365-'RESOLUCIONES EPG'!$D3365</f>
        <v>2867</v>
      </c>
    </row>
    <row r="3366" ht="15.75" customHeight="1">
      <c r="A3366" s="58"/>
      <c r="B3366" s="21" t="s">
        <v>2535</v>
      </c>
      <c r="C3366" s="24">
        <v>755.0</v>
      </c>
      <c r="D3366" s="22">
        <v>43339.0</v>
      </c>
      <c r="E3366" s="21" t="s">
        <v>2684</v>
      </c>
      <c r="F3366" s="22"/>
      <c r="G3366" s="21" t="s">
        <v>108</v>
      </c>
      <c r="H3366" s="157"/>
      <c r="I3366" s="63"/>
      <c r="J3366" s="135" t="s">
        <v>2965</v>
      </c>
      <c r="K3366" s="63" t="s">
        <v>3239</v>
      </c>
      <c r="L3366" s="21"/>
      <c r="M3366" s="21"/>
      <c r="N3366" s="22">
        <f t="shared" si="2"/>
        <v>46206</v>
      </c>
      <c r="O3366" s="23">
        <f>'RESOLUCIONES EPG'!$N3366-'RESOLUCIONES EPG'!$D3366</f>
        <v>2867</v>
      </c>
    </row>
    <row r="3367" ht="15.75" customHeight="1">
      <c r="A3367" s="58"/>
      <c r="B3367" s="21"/>
      <c r="C3367" s="24">
        <v>763.0</v>
      </c>
      <c r="D3367" s="22">
        <v>43339.0</v>
      </c>
      <c r="E3367" s="21" t="s">
        <v>2335</v>
      </c>
      <c r="F3367" s="22"/>
      <c r="G3367" s="21" t="s">
        <v>2923</v>
      </c>
      <c r="H3367" s="21"/>
      <c r="I3367" s="63"/>
      <c r="J3367" s="135" t="s">
        <v>2965</v>
      </c>
      <c r="K3367" s="21"/>
      <c r="L3367" s="21"/>
      <c r="M3367" s="21"/>
      <c r="N3367" s="22">
        <f t="shared" si="2"/>
        <v>46206</v>
      </c>
      <c r="O3367" s="23">
        <f>'RESOLUCIONES EPG'!$N3367-'RESOLUCIONES EPG'!$D3367</f>
        <v>2867</v>
      </c>
    </row>
    <row r="3368" ht="15.75" customHeight="1">
      <c r="A3368" s="103"/>
      <c r="B3368" s="21" t="s">
        <v>2535</v>
      </c>
      <c r="C3368" s="24">
        <v>753.0</v>
      </c>
      <c r="D3368" s="22">
        <v>43339.0</v>
      </c>
      <c r="E3368" s="21" t="s">
        <v>3240</v>
      </c>
      <c r="F3368" s="22"/>
      <c r="G3368" s="21" t="s">
        <v>994</v>
      </c>
      <c r="H3368" s="21"/>
      <c r="I3368" s="63"/>
      <c r="J3368" s="135" t="s">
        <v>2965</v>
      </c>
      <c r="K3368" s="63" t="s">
        <v>3241</v>
      </c>
      <c r="L3368" s="63" t="s">
        <v>3242</v>
      </c>
      <c r="M3368" s="21"/>
      <c r="N3368" s="22">
        <f t="shared" si="2"/>
        <v>46206</v>
      </c>
      <c r="O3368" s="23">
        <f>'RESOLUCIONES EPG'!$N3368-'RESOLUCIONES EPG'!$D3368</f>
        <v>2867</v>
      </c>
    </row>
    <row r="3369" ht="15.75" customHeight="1">
      <c r="A3369" s="58"/>
      <c r="B3369" s="21"/>
      <c r="C3369" s="24">
        <v>756.0</v>
      </c>
      <c r="D3369" s="22">
        <v>43339.0</v>
      </c>
      <c r="E3369" s="21" t="s">
        <v>2954</v>
      </c>
      <c r="F3369" s="22"/>
      <c r="G3369" s="21" t="s">
        <v>866</v>
      </c>
      <c r="H3369" s="21" t="s">
        <v>3243</v>
      </c>
      <c r="I3369" s="63"/>
      <c r="J3369" s="135" t="s">
        <v>2965</v>
      </c>
      <c r="K3369" s="21"/>
      <c r="L3369" s="21"/>
      <c r="M3369" s="21"/>
      <c r="N3369" s="22">
        <f t="shared" si="2"/>
        <v>46206</v>
      </c>
      <c r="O3369" s="23">
        <f>'RESOLUCIONES EPG'!$N3369-'RESOLUCIONES EPG'!$D3369</f>
        <v>2867</v>
      </c>
    </row>
    <row r="3370" ht="16.5" customHeight="1">
      <c r="A3370" s="103"/>
      <c r="B3370" s="21"/>
      <c r="C3370" s="24"/>
      <c r="D3370" s="22">
        <v>43339.0</v>
      </c>
      <c r="E3370" s="21" t="s">
        <v>1862</v>
      </c>
      <c r="F3370" s="22"/>
      <c r="G3370" s="21" t="s">
        <v>158</v>
      </c>
      <c r="H3370" s="158">
        <v>45.0</v>
      </c>
      <c r="I3370" s="63"/>
      <c r="J3370" s="135" t="s">
        <v>2965</v>
      </c>
      <c r="K3370" s="21"/>
      <c r="L3370" s="21"/>
      <c r="M3370" s="21"/>
      <c r="N3370" s="22">
        <f t="shared" si="2"/>
        <v>46206</v>
      </c>
      <c r="O3370" s="23">
        <f>'RESOLUCIONES EPG'!$N3370-'RESOLUCIONES EPG'!$D3370</f>
        <v>2867</v>
      </c>
    </row>
    <row r="3371" ht="16.5" customHeight="1">
      <c r="A3371" s="58"/>
      <c r="B3371" s="21"/>
      <c r="C3371" s="24">
        <v>760.0</v>
      </c>
      <c r="D3371" s="22">
        <v>43339.0</v>
      </c>
      <c r="E3371" s="21" t="s">
        <v>2295</v>
      </c>
      <c r="F3371" s="22"/>
      <c r="G3371" s="21" t="s">
        <v>2923</v>
      </c>
      <c r="H3371" s="21"/>
      <c r="I3371" s="63"/>
      <c r="J3371" s="135" t="s">
        <v>2965</v>
      </c>
      <c r="K3371" s="21"/>
      <c r="L3371" s="21"/>
      <c r="M3371" s="21"/>
      <c r="N3371" s="22">
        <f t="shared" si="2"/>
        <v>46206</v>
      </c>
      <c r="O3371" s="23">
        <f>'RESOLUCIONES EPG'!$N3371-'RESOLUCIONES EPG'!$D3371</f>
        <v>2867</v>
      </c>
    </row>
    <row r="3372" ht="15.75" customHeight="1">
      <c r="A3372" s="103"/>
      <c r="B3372" s="21" t="s">
        <v>2535</v>
      </c>
      <c r="C3372" s="24">
        <v>751.0</v>
      </c>
      <c r="D3372" s="22">
        <v>43339.0</v>
      </c>
      <c r="E3372" s="21" t="s">
        <v>3244</v>
      </c>
      <c r="F3372" s="22"/>
      <c r="G3372" s="21" t="s">
        <v>994</v>
      </c>
      <c r="H3372" s="21"/>
      <c r="I3372" s="63"/>
      <c r="J3372" s="135" t="s">
        <v>2965</v>
      </c>
      <c r="K3372" s="63" t="s">
        <v>3245</v>
      </c>
      <c r="L3372" s="63" t="s">
        <v>3246</v>
      </c>
      <c r="M3372" s="21"/>
      <c r="N3372" s="22">
        <f t="shared" si="2"/>
        <v>46206</v>
      </c>
      <c r="O3372" s="23">
        <f>'RESOLUCIONES EPG'!$N3372-'RESOLUCIONES EPG'!$D3372</f>
        <v>2867</v>
      </c>
    </row>
    <row r="3373" ht="15.75" customHeight="1">
      <c r="A3373" s="101"/>
      <c r="B3373" s="21" t="s">
        <v>2535</v>
      </c>
      <c r="C3373" s="24">
        <v>771.0</v>
      </c>
      <c r="D3373" s="22">
        <v>43340.0</v>
      </c>
      <c r="E3373" s="21" t="s">
        <v>2750</v>
      </c>
      <c r="F3373" s="22"/>
      <c r="G3373" s="21" t="s">
        <v>108</v>
      </c>
      <c r="H3373" s="157"/>
      <c r="I3373" s="63"/>
      <c r="J3373" s="135" t="s">
        <v>2965</v>
      </c>
      <c r="K3373" s="63" t="s">
        <v>3247</v>
      </c>
      <c r="L3373" s="63" t="s">
        <v>3248</v>
      </c>
      <c r="M3373" s="21"/>
      <c r="N3373" s="22">
        <f t="shared" si="2"/>
        <v>46206</v>
      </c>
      <c r="O3373" s="23">
        <f>'RESOLUCIONES EPG'!$N3373-'RESOLUCIONES EPG'!$D3373</f>
        <v>2866</v>
      </c>
    </row>
    <row r="3374" ht="15.75" customHeight="1">
      <c r="A3374" s="103"/>
      <c r="B3374" s="21" t="s">
        <v>2535</v>
      </c>
      <c r="C3374" s="24">
        <v>766.0</v>
      </c>
      <c r="D3374" s="22">
        <v>43340.0</v>
      </c>
      <c r="E3374" s="21" t="s">
        <v>3061</v>
      </c>
      <c r="F3374" s="22" t="s">
        <v>3062</v>
      </c>
      <c r="G3374" s="21" t="s">
        <v>3249</v>
      </c>
      <c r="H3374" s="157"/>
      <c r="I3374" s="63"/>
      <c r="J3374" s="135" t="s">
        <v>2965</v>
      </c>
      <c r="K3374" s="63" t="s">
        <v>3250</v>
      </c>
      <c r="L3374" s="21"/>
      <c r="M3374" s="21"/>
      <c r="N3374" s="22">
        <f t="shared" si="2"/>
        <v>46206</v>
      </c>
      <c r="O3374" s="23">
        <f>'RESOLUCIONES EPG'!$N3374-'RESOLUCIONES EPG'!$D3374</f>
        <v>2866</v>
      </c>
    </row>
    <row r="3375" ht="15.75" customHeight="1">
      <c r="A3375" s="103"/>
      <c r="B3375" s="21" t="s">
        <v>2535</v>
      </c>
      <c r="C3375" s="24">
        <v>767.0</v>
      </c>
      <c r="D3375" s="22">
        <v>43340.0</v>
      </c>
      <c r="E3375" s="21" t="s">
        <v>690</v>
      </c>
      <c r="F3375" s="22"/>
      <c r="G3375" s="21" t="s">
        <v>108</v>
      </c>
      <c r="H3375" s="21"/>
      <c r="I3375" s="63"/>
      <c r="J3375" s="135" t="s">
        <v>2965</v>
      </c>
      <c r="K3375" s="63" t="s">
        <v>3251</v>
      </c>
      <c r="L3375" s="63" t="s">
        <v>3252</v>
      </c>
      <c r="M3375" s="21"/>
      <c r="N3375" s="22">
        <f t="shared" si="2"/>
        <v>46206</v>
      </c>
      <c r="O3375" s="23">
        <f>'RESOLUCIONES EPG'!$N3375-'RESOLUCIONES EPG'!$D3375</f>
        <v>2866</v>
      </c>
    </row>
    <row r="3376" ht="16.5" customHeight="1">
      <c r="A3376" s="103"/>
      <c r="B3376" s="21" t="s">
        <v>2535</v>
      </c>
      <c r="C3376" s="24">
        <v>769.0</v>
      </c>
      <c r="D3376" s="22">
        <v>43340.0</v>
      </c>
      <c r="E3376" s="21" t="s">
        <v>1479</v>
      </c>
      <c r="F3376" s="22"/>
      <c r="G3376" s="21" t="s">
        <v>2253</v>
      </c>
      <c r="H3376" s="21" t="s">
        <v>2646</v>
      </c>
      <c r="I3376" s="63"/>
      <c r="J3376" s="135" t="s">
        <v>2965</v>
      </c>
      <c r="K3376" s="21"/>
      <c r="L3376" s="21"/>
      <c r="M3376" s="21"/>
      <c r="N3376" s="22">
        <f t="shared" si="2"/>
        <v>46206</v>
      </c>
      <c r="O3376" s="23">
        <f>'RESOLUCIONES EPG'!$N3376-'RESOLUCIONES EPG'!$D3376</f>
        <v>2866</v>
      </c>
    </row>
    <row r="3377" ht="15.75" customHeight="1">
      <c r="A3377" s="58"/>
      <c r="B3377" s="21"/>
      <c r="C3377" s="24"/>
      <c r="D3377" s="22">
        <v>43341.0</v>
      </c>
      <c r="E3377" s="21" t="s">
        <v>3214</v>
      </c>
      <c r="F3377" s="22"/>
      <c r="G3377" s="21" t="s">
        <v>158</v>
      </c>
      <c r="H3377" s="158">
        <v>51.0</v>
      </c>
      <c r="I3377" s="63"/>
      <c r="J3377" s="135" t="s">
        <v>2965</v>
      </c>
      <c r="K3377" s="21"/>
      <c r="L3377" s="21"/>
      <c r="M3377" s="21"/>
      <c r="N3377" s="22">
        <f t="shared" si="2"/>
        <v>46206</v>
      </c>
      <c r="O3377" s="23">
        <f>'RESOLUCIONES EPG'!$N3377-'RESOLUCIONES EPG'!$D3377</f>
        <v>2865</v>
      </c>
    </row>
    <row r="3378" ht="15.75" customHeight="1">
      <c r="A3378" s="58"/>
      <c r="B3378" s="21" t="s">
        <v>2535</v>
      </c>
      <c r="C3378" s="24">
        <v>778.0</v>
      </c>
      <c r="D3378" s="69">
        <v>43346.0</v>
      </c>
      <c r="E3378" s="21" t="s">
        <v>2770</v>
      </c>
      <c r="F3378" s="22"/>
      <c r="G3378" s="21" t="s">
        <v>2751</v>
      </c>
      <c r="H3378" s="157"/>
      <c r="I3378" s="63"/>
      <c r="J3378" s="135" t="s">
        <v>2965</v>
      </c>
      <c r="K3378" s="63" t="s">
        <v>3253</v>
      </c>
      <c r="L3378" s="63" t="s">
        <v>3254</v>
      </c>
      <c r="M3378" s="21"/>
      <c r="N3378" s="22">
        <f t="shared" si="2"/>
        <v>46206</v>
      </c>
      <c r="O3378" s="23">
        <f>'RESOLUCIONES EPG'!$N3378-'RESOLUCIONES EPG'!$D3378</f>
        <v>2860</v>
      </c>
    </row>
    <row r="3379" ht="16.5" customHeight="1">
      <c r="A3379" s="58"/>
      <c r="B3379" s="21"/>
      <c r="C3379" s="24"/>
      <c r="D3379" s="22">
        <v>43346.0</v>
      </c>
      <c r="E3379" s="21" t="s">
        <v>2533</v>
      </c>
      <c r="F3379" s="22"/>
      <c r="G3379" s="21" t="s">
        <v>3255</v>
      </c>
      <c r="H3379" s="157"/>
      <c r="I3379" s="63"/>
      <c r="J3379" s="135" t="s">
        <v>2965</v>
      </c>
      <c r="K3379" s="21"/>
      <c r="L3379" s="21"/>
      <c r="M3379" s="21"/>
      <c r="N3379" s="22">
        <f t="shared" si="2"/>
        <v>46206</v>
      </c>
      <c r="O3379" s="23">
        <f>'RESOLUCIONES EPG'!$N3379-'RESOLUCIONES EPG'!$D3379</f>
        <v>2860</v>
      </c>
    </row>
    <row r="3380" ht="15.75" customHeight="1">
      <c r="A3380" s="103"/>
      <c r="B3380" s="21" t="s">
        <v>2535</v>
      </c>
      <c r="C3380" s="24">
        <v>781.0</v>
      </c>
      <c r="D3380" s="22">
        <v>43346.0</v>
      </c>
      <c r="E3380" s="21" t="s">
        <v>3256</v>
      </c>
      <c r="F3380" s="22"/>
      <c r="G3380" s="21" t="s">
        <v>2751</v>
      </c>
      <c r="H3380" s="157"/>
      <c r="I3380" s="63"/>
      <c r="J3380" s="135" t="s">
        <v>2965</v>
      </c>
      <c r="K3380" s="63" t="s">
        <v>3257</v>
      </c>
      <c r="L3380" s="63" t="s">
        <v>3258</v>
      </c>
      <c r="M3380" s="21"/>
      <c r="N3380" s="22">
        <f t="shared" si="2"/>
        <v>46206</v>
      </c>
      <c r="O3380" s="23">
        <f>'RESOLUCIONES EPG'!$N3380-'RESOLUCIONES EPG'!$D3380</f>
        <v>2860</v>
      </c>
    </row>
    <row r="3381" ht="16.5" customHeight="1">
      <c r="A3381" s="58"/>
      <c r="B3381" s="21" t="s">
        <v>2535</v>
      </c>
      <c r="C3381" s="24">
        <v>773.0</v>
      </c>
      <c r="D3381" s="22">
        <v>43346.0</v>
      </c>
      <c r="E3381" s="21" t="s">
        <v>1211</v>
      </c>
      <c r="F3381" s="22"/>
      <c r="G3381" s="21" t="s">
        <v>2253</v>
      </c>
      <c r="H3381" s="21" t="s">
        <v>90</v>
      </c>
      <c r="I3381" s="63"/>
      <c r="J3381" s="135" t="s">
        <v>2965</v>
      </c>
      <c r="K3381" s="21"/>
      <c r="L3381" s="21"/>
      <c r="M3381" s="21"/>
      <c r="N3381" s="22">
        <f t="shared" si="2"/>
        <v>46206</v>
      </c>
      <c r="O3381" s="23">
        <f>'RESOLUCIONES EPG'!$N3381-'RESOLUCIONES EPG'!$D3381</f>
        <v>2860</v>
      </c>
    </row>
    <row r="3382" ht="16.5" customHeight="1">
      <c r="A3382" s="58"/>
      <c r="B3382" s="21"/>
      <c r="C3382" s="24"/>
      <c r="D3382" s="22">
        <v>43346.0</v>
      </c>
      <c r="E3382" s="21" t="s">
        <v>1689</v>
      </c>
      <c r="F3382" s="22"/>
      <c r="G3382" s="21" t="s">
        <v>158</v>
      </c>
      <c r="H3382" s="158">
        <v>72.0</v>
      </c>
      <c r="I3382" s="63"/>
      <c r="J3382" s="135" t="s">
        <v>2965</v>
      </c>
      <c r="K3382" s="21"/>
      <c r="L3382" s="21"/>
      <c r="M3382" s="21"/>
      <c r="N3382" s="22">
        <f t="shared" si="2"/>
        <v>46206</v>
      </c>
      <c r="O3382" s="23">
        <f>'RESOLUCIONES EPG'!$N3382-'RESOLUCIONES EPG'!$D3382</f>
        <v>2860</v>
      </c>
    </row>
    <row r="3383" ht="16.5" customHeight="1">
      <c r="A3383" s="58"/>
      <c r="B3383" s="21" t="s">
        <v>2535</v>
      </c>
      <c r="C3383" s="24">
        <v>779.0</v>
      </c>
      <c r="D3383" s="22">
        <v>43346.0</v>
      </c>
      <c r="E3383" s="21" t="s">
        <v>2604</v>
      </c>
      <c r="F3383" s="22"/>
      <c r="G3383" s="21" t="s">
        <v>994</v>
      </c>
      <c r="H3383" s="21"/>
      <c r="I3383" s="63"/>
      <c r="J3383" s="135" t="s">
        <v>2965</v>
      </c>
      <c r="K3383" s="63" t="s">
        <v>3259</v>
      </c>
      <c r="L3383" s="21"/>
      <c r="M3383" s="21"/>
      <c r="N3383" s="22">
        <f t="shared" si="2"/>
        <v>46206</v>
      </c>
      <c r="O3383" s="23">
        <f>'RESOLUCIONES EPG'!$N3383-'RESOLUCIONES EPG'!$D3383</f>
        <v>2860</v>
      </c>
    </row>
    <row r="3384" ht="16.5" customHeight="1">
      <c r="A3384" s="58"/>
      <c r="B3384" s="21" t="s">
        <v>2535</v>
      </c>
      <c r="C3384" s="24">
        <v>777.0</v>
      </c>
      <c r="D3384" s="22">
        <v>43346.0</v>
      </c>
      <c r="E3384" s="21" t="s">
        <v>3000</v>
      </c>
      <c r="F3384" s="22" t="s">
        <v>3001</v>
      </c>
      <c r="G3384" s="21" t="s">
        <v>2751</v>
      </c>
      <c r="H3384" s="157"/>
      <c r="I3384" s="63"/>
      <c r="J3384" s="135" t="s">
        <v>2965</v>
      </c>
      <c r="K3384" s="63" t="s">
        <v>3260</v>
      </c>
      <c r="L3384" s="63" t="s">
        <v>3261</v>
      </c>
      <c r="M3384" s="21"/>
      <c r="N3384" s="22">
        <f t="shared" si="2"/>
        <v>46206</v>
      </c>
      <c r="O3384" s="23">
        <f>'RESOLUCIONES EPG'!$N3384-'RESOLUCIONES EPG'!$D3384</f>
        <v>2860</v>
      </c>
    </row>
    <row r="3385" ht="16.5" customHeight="1">
      <c r="A3385" s="58"/>
      <c r="B3385" s="21" t="s">
        <v>2535</v>
      </c>
      <c r="C3385" s="24">
        <v>775.0</v>
      </c>
      <c r="D3385" s="22">
        <v>43346.0</v>
      </c>
      <c r="E3385" s="21" t="s">
        <v>3262</v>
      </c>
      <c r="F3385" s="22"/>
      <c r="G3385" s="21" t="s">
        <v>2751</v>
      </c>
      <c r="H3385" s="157"/>
      <c r="I3385" s="63"/>
      <c r="J3385" s="135" t="s">
        <v>2965</v>
      </c>
      <c r="K3385" s="63" t="s">
        <v>3263</v>
      </c>
      <c r="L3385" s="63" t="s">
        <v>3264</v>
      </c>
      <c r="M3385" s="21"/>
      <c r="N3385" s="22">
        <f t="shared" si="2"/>
        <v>46206</v>
      </c>
      <c r="O3385" s="23">
        <f>'RESOLUCIONES EPG'!$N3385-'RESOLUCIONES EPG'!$D3385</f>
        <v>2860</v>
      </c>
    </row>
    <row r="3386" ht="15.75" customHeight="1">
      <c r="A3386" s="103"/>
      <c r="B3386" s="21" t="s">
        <v>2535</v>
      </c>
      <c r="C3386" s="24">
        <v>780.0</v>
      </c>
      <c r="D3386" s="22">
        <v>43346.0</v>
      </c>
      <c r="E3386" s="21" t="s">
        <v>2843</v>
      </c>
      <c r="F3386" s="22"/>
      <c r="G3386" s="21" t="s">
        <v>2751</v>
      </c>
      <c r="H3386" s="157"/>
      <c r="I3386" s="63"/>
      <c r="J3386" s="135" t="s">
        <v>2965</v>
      </c>
      <c r="K3386" s="63" t="s">
        <v>3265</v>
      </c>
      <c r="L3386" s="63" t="s">
        <v>3266</v>
      </c>
      <c r="M3386" s="21"/>
      <c r="N3386" s="22">
        <f t="shared" si="2"/>
        <v>46206</v>
      </c>
      <c r="O3386" s="23">
        <f>'RESOLUCIONES EPG'!$N3386-'RESOLUCIONES EPG'!$D3386</f>
        <v>2860</v>
      </c>
    </row>
    <row r="3387" ht="15.75" customHeight="1">
      <c r="A3387" s="160"/>
      <c r="B3387" s="21" t="s">
        <v>2535</v>
      </c>
      <c r="C3387" s="24">
        <v>776.0</v>
      </c>
      <c r="D3387" s="22">
        <v>43346.0</v>
      </c>
      <c r="E3387" s="21" t="s">
        <v>2784</v>
      </c>
      <c r="F3387" s="22"/>
      <c r="G3387" s="21" t="s">
        <v>2751</v>
      </c>
      <c r="H3387" s="157"/>
      <c r="I3387" s="63"/>
      <c r="J3387" s="135" t="s">
        <v>2965</v>
      </c>
      <c r="K3387" s="63" t="s">
        <v>3267</v>
      </c>
      <c r="L3387" s="63" t="s">
        <v>3268</v>
      </c>
      <c r="M3387" s="21"/>
      <c r="N3387" s="22">
        <f t="shared" si="2"/>
        <v>46206</v>
      </c>
      <c r="O3387" s="23">
        <f>'RESOLUCIONES EPG'!$N3387-'RESOLUCIONES EPG'!$D3387</f>
        <v>2860</v>
      </c>
    </row>
    <row r="3388" ht="15.75" customHeight="1">
      <c r="A3388" s="58"/>
      <c r="B3388" s="21" t="s">
        <v>2535</v>
      </c>
      <c r="C3388" s="24">
        <v>774.0</v>
      </c>
      <c r="D3388" s="22">
        <v>43346.0</v>
      </c>
      <c r="E3388" s="21" t="s">
        <v>2819</v>
      </c>
      <c r="F3388" s="22"/>
      <c r="G3388" s="21" t="s">
        <v>2751</v>
      </c>
      <c r="H3388" s="157"/>
      <c r="I3388" s="63"/>
      <c r="J3388" s="135" t="s">
        <v>2965</v>
      </c>
      <c r="K3388" s="63" t="s">
        <v>3269</v>
      </c>
      <c r="L3388" s="63" t="s">
        <v>3270</v>
      </c>
      <c r="M3388" s="21"/>
      <c r="N3388" s="22">
        <f t="shared" si="2"/>
        <v>46206</v>
      </c>
      <c r="O3388" s="23">
        <f>'RESOLUCIONES EPG'!$N3388-'RESOLUCIONES EPG'!$D3388</f>
        <v>2860</v>
      </c>
    </row>
    <row r="3389" ht="15.75" customHeight="1">
      <c r="A3389" s="58"/>
      <c r="B3389" s="21" t="s">
        <v>2535</v>
      </c>
      <c r="C3389" s="24">
        <v>772.0</v>
      </c>
      <c r="D3389" s="22">
        <v>43346.0</v>
      </c>
      <c r="E3389" s="21" t="s">
        <v>3057</v>
      </c>
      <c r="F3389" s="22"/>
      <c r="G3389" s="21" t="s">
        <v>2253</v>
      </c>
      <c r="H3389" s="21" t="s">
        <v>2624</v>
      </c>
      <c r="I3389" s="63"/>
      <c r="J3389" s="135" t="s">
        <v>2965</v>
      </c>
      <c r="K3389" s="21"/>
      <c r="L3389" s="21"/>
      <c r="M3389" s="21"/>
      <c r="N3389" s="22">
        <f t="shared" si="2"/>
        <v>46206</v>
      </c>
      <c r="O3389" s="23">
        <f>'RESOLUCIONES EPG'!$N3389-'RESOLUCIONES EPG'!$D3389</f>
        <v>2860</v>
      </c>
    </row>
    <row r="3390" ht="15.75" customHeight="1">
      <c r="A3390" s="58"/>
      <c r="B3390" s="21"/>
      <c r="C3390" s="24"/>
      <c r="D3390" s="22">
        <v>43347.0</v>
      </c>
      <c r="E3390" s="21" t="s">
        <v>1689</v>
      </c>
      <c r="F3390" s="22"/>
      <c r="G3390" s="21" t="s">
        <v>158</v>
      </c>
      <c r="H3390" s="158">
        <v>71.0</v>
      </c>
      <c r="I3390" s="63"/>
      <c r="J3390" s="135" t="s">
        <v>2965</v>
      </c>
      <c r="K3390" s="21"/>
      <c r="L3390" s="21"/>
      <c r="M3390" s="21"/>
      <c r="N3390" s="22">
        <f t="shared" si="2"/>
        <v>46206</v>
      </c>
      <c r="O3390" s="23">
        <f>'RESOLUCIONES EPG'!$N3390-'RESOLUCIONES EPG'!$D3390</f>
        <v>2859</v>
      </c>
    </row>
    <row r="3391" ht="16.5" customHeight="1">
      <c r="A3391" s="58"/>
      <c r="B3391" s="21"/>
      <c r="C3391" s="24">
        <v>782.0</v>
      </c>
      <c r="D3391" s="22">
        <v>43350.0</v>
      </c>
      <c r="E3391" s="21" t="s">
        <v>2350</v>
      </c>
      <c r="F3391" s="22"/>
      <c r="G3391" s="21" t="s">
        <v>2923</v>
      </c>
      <c r="H3391" s="21"/>
      <c r="I3391" s="63"/>
      <c r="J3391" s="135" t="s">
        <v>2965</v>
      </c>
      <c r="K3391" s="21"/>
      <c r="L3391" s="21"/>
      <c r="M3391" s="21"/>
      <c r="N3391" s="22">
        <f t="shared" si="2"/>
        <v>46206</v>
      </c>
      <c r="O3391" s="23">
        <f>'RESOLUCIONES EPG'!$N3391-'RESOLUCIONES EPG'!$D3391</f>
        <v>2856</v>
      </c>
    </row>
    <row r="3392" ht="16.5" customHeight="1">
      <c r="A3392" s="58"/>
      <c r="B3392" s="21" t="s">
        <v>2535</v>
      </c>
      <c r="C3392" s="24">
        <v>785.0</v>
      </c>
      <c r="D3392" s="22">
        <v>43350.0</v>
      </c>
      <c r="E3392" s="21" t="s">
        <v>2251</v>
      </c>
      <c r="F3392" s="22"/>
      <c r="G3392" s="21" t="s">
        <v>1593</v>
      </c>
      <c r="H3392" s="150">
        <v>43364.0</v>
      </c>
      <c r="I3392" s="63"/>
      <c r="J3392" s="135" t="s">
        <v>2965</v>
      </c>
      <c r="K3392" s="63" t="s">
        <v>3271</v>
      </c>
      <c r="L3392" s="63" t="s">
        <v>3272</v>
      </c>
      <c r="M3392" s="63" t="s">
        <v>3273</v>
      </c>
      <c r="N3392" s="22">
        <f t="shared" si="2"/>
        <v>46206</v>
      </c>
      <c r="O3392" s="23">
        <f>'RESOLUCIONES EPG'!$N3392-'RESOLUCIONES EPG'!$D3392</f>
        <v>2856</v>
      </c>
    </row>
    <row r="3393" ht="16.5" customHeight="1">
      <c r="A3393" s="58"/>
      <c r="B3393" s="21" t="s">
        <v>2535</v>
      </c>
      <c r="C3393" s="24">
        <v>791.0</v>
      </c>
      <c r="D3393" s="22">
        <v>43350.0</v>
      </c>
      <c r="E3393" s="21" t="s">
        <v>3274</v>
      </c>
      <c r="F3393" s="22" t="s">
        <v>1759</v>
      </c>
      <c r="G3393" s="21" t="s">
        <v>2751</v>
      </c>
      <c r="H3393" s="157"/>
      <c r="I3393" s="63"/>
      <c r="J3393" s="135" t="s">
        <v>2965</v>
      </c>
      <c r="K3393" s="63" t="s">
        <v>3275</v>
      </c>
      <c r="L3393" s="63" t="s">
        <v>3276</v>
      </c>
      <c r="M3393" s="21"/>
      <c r="N3393" s="22">
        <f t="shared" si="2"/>
        <v>46206</v>
      </c>
      <c r="O3393" s="23">
        <f>'RESOLUCIONES EPG'!$N3393-'RESOLUCIONES EPG'!$D3393</f>
        <v>2856</v>
      </c>
    </row>
    <row r="3394" ht="16.5" customHeight="1">
      <c r="A3394" s="58"/>
      <c r="B3394" s="21" t="s">
        <v>2535</v>
      </c>
      <c r="C3394" s="24">
        <v>786.0</v>
      </c>
      <c r="D3394" s="22">
        <v>43350.0</v>
      </c>
      <c r="E3394" s="21" t="s">
        <v>3277</v>
      </c>
      <c r="F3394" s="22" t="s">
        <v>3278</v>
      </c>
      <c r="G3394" s="21" t="s">
        <v>2751</v>
      </c>
      <c r="H3394" s="157"/>
      <c r="I3394" s="63"/>
      <c r="J3394" s="135" t="s">
        <v>2965</v>
      </c>
      <c r="K3394" s="63" t="s">
        <v>3279</v>
      </c>
      <c r="L3394" s="63" t="s">
        <v>3280</v>
      </c>
      <c r="M3394" s="21"/>
      <c r="N3394" s="22">
        <f t="shared" si="2"/>
        <v>46206</v>
      </c>
      <c r="O3394" s="23">
        <f>'RESOLUCIONES EPG'!$N3394-'RESOLUCIONES EPG'!$D3394</f>
        <v>2856</v>
      </c>
    </row>
    <row r="3395" ht="16.5" customHeight="1">
      <c r="A3395" s="101"/>
      <c r="B3395" s="21"/>
      <c r="C3395" s="24"/>
      <c r="D3395" s="22">
        <v>43350.0</v>
      </c>
      <c r="E3395" s="21" t="s">
        <v>1627</v>
      </c>
      <c r="F3395" s="22"/>
      <c r="G3395" s="21" t="s">
        <v>158</v>
      </c>
      <c r="H3395" s="158">
        <v>74.0</v>
      </c>
      <c r="I3395" s="63"/>
      <c r="J3395" s="135" t="s">
        <v>2965</v>
      </c>
      <c r="K3395" s="21"/>
      <c r="L3395" s="21"/>
      <c r="M3395" s="21"/>
      <c r="N3395" s="22">
        <f t="shared" si="2"/>
        <v>46206</v>
      </c>
      <c r="O3395" s="23">
        <f>'RESOLUCIONES EPG'!$N3395-'RESOLUCIONES EPG'!$D3395</f>
        <v>2856</v>
      </c>
    </row>
    <row r="3396" ht="15.75" customHeight="1">
      <c r="A3396" s="58"/>
      <c r="B3396" s="21"/>
      <c r="C3396" s="24"/>
      <c r="D3396" s="22">
        <v>43350.0</v>
      </c>
      <c r="E3396" s="21" t="s">
        <v>1627</v>
      </c>
      <c r="F3396" s="22"/>
      <c r="G3396" s="21" t="s">
        <v>158</v>
      </c>
      <c r="H3396" s="30">
        <v>73.0</v>
      </c>
      <c r="I3396" s="63"/>
      <c r="J3396" s="135" t="s">
        <v>2965</v>
      </c>
      <c r="K3396" s="21"/>
      <c r="L3396" s="21"/>
      <c r="M3396" s="21"/>
      <c r="N3396" s="22">
        <f t="shared" si="2"/>
        <v>46206</v>
      </c>
      <c r="O3396" s="23">
        <f>'RESOLUCIONES EPG'!$N3396-'RESOLUCIONES EPG'!$D3396</f>
        <v>2856</v>
      </c>
    </row>
    <row r="3397" ht="15.75" customHeight="1">
      <c r="A3397" s="58"/>
      <c r="B3397" s="21" t="s">
        <v>2535</v>
      </c>
      <c r="C3397" s="24">
        <v>784.0</v>
      </c>
      <c r="D3397" s="22">
        <v>43350.0</v>
      </c>
      <c r="E3397" s="21" t="s">
        <v>3281</v>
      </c>
      <c r="F3397" s="22"/>
      <c r="G3397" s="21" t="s">
        <v>1593</v>
      </c>
      <c r="H3397" s="150">
        <v>43364.0</v>
      </c>
      <c r="I3397" s="63"/>
      <c r="J3397" s="135" t="s">
        <v>2965</v>
      </c>
      <c r="K3397" s="63" t="s">
        <v>3282</v>
      </c>
      <c r="L3397" s="63" t="s">
        <v>3283</v>
      </c>
      <c r="M3397" s="63" t="s">
        <v>3284</v>
      </c>
      <c r="N3397" s="22">
        <f t="shared" si="2"/>
        <v>46206</v>
      </c>
      <c r="O3397" s="23">
        <f>'RESOLUCIONES EPG'!$N3397-'RESOLUCIONES EPG'!$D3397</f>
        <v>2856</v>
      </c>
    </row>
    <row r="3398" ht="16.5" customHeight="1">
      <c r="A3398" s="58"/>
      <c r="B3398" s="21" t="s">
        <v>2535</v>
      </c>
      <c r="C3398" s="24">
        <v>789.0</v>
      </c>
      <c r="D3398" s="22">
        <v>43350.0</v>
      </c>
      <c r="E3398" s="21" t="s">
        <v>1814</v>
      </c>
      <c r="F3398" s="22"/>
      <c r="G3398" s="21" t="s">
        <v>108</v>
      </c>
      <c r="H3398" s="157" t="s">
        <v>3285</v>
      </c>
      <c r="I3398" s="63"/>
      <c r="J3398" s="135" t="s">
        <v>2965</v>
      </c>
      <c r="K3398" s="21"/>
      <c r="L3398" s="21"/>
      <c r="M3398" s="21"/>
      <c r="N3398" s="22">
        <f t="shared" si="2"/>
        <v>46206</v>
      </c>
      <c r="O3398" s="23">
        <f>'RESOLUCIONES EPG'!$N3398-'RESOLUCIONES EPG'!$D3398</f>
        <v>2856</v>
      </c>
    </row>
    <row r="3399" ht="15.75" customHeight="1">
      <c r="A3399" s="58"/>
      <c r="B3399" s="21"/>
      <c r="C3399" s="24">
        <v>787.0</v>
      </c>
      <c r="D3399" s="22">
        <v>43350.0</v>
      </c>
      <c r="E3399" s="21" t="s">
        <v>2888</v>
      </c>
      <c r="F3399" s="22"/>
      <c r="G3399" s="21" t="s">
        <v>1313</v>
      </c>
      <c r="H3399" s="21" t="s">
        <v>2821</v>
      </c>
      <c r="I3399" s="63"/>
      <c r="J3399" s="135" t="s">
        <v>2965</v>
      </c>
      <c r="K3399" s="63" t="s">
        <v>3286</v>
      </c>
      <c r="L3399" s="21"/>
      <c r="M3399" s="21"/>
      <c r="N3399" s="22">
        <f t="shared" si="2"/>
        <v>46206</v>
      </c>
      <c r="O3399" s="23">
        <f>'RESOLUCIONES EPG'!$N3399-'RESOLUCIONES EPG'!$D3399</f>
        <v>2856</v>
      </c>
    </row>
    <row r="3400" ht="15.75" customHeight="1">
      <c r="A3400" s="58"/>
      <c r="B3400" s="21" t="s">
        <v>2535</v>
      </c>
      <c r="C3400" s="24">
        <v>783.0</v>
      </c>
      <c r="D3400" s="22">
        <v>43350.0</v>
      </c>
      <c r="E3400" s="21" t="s">
        <v>2845</v>
      </c>
      <c r="F3400" s="22"/>
      <c r="G3400" s="21" t="s">
        <v>2751</v>
      </c>
      <c r="H3400" s="157"/>
      <c r="I3400" s="63"/>
      <c r="J3400" s="135" t="s">
        <v>2965</v>
      </c>
      <c r="K3400" s="63" t="s">
        <v>3287</v>
      </c>
      <c r="L3400" s="63" t="s">
        <v>3288</v>
      </c>
      <c r="M3400" s="21"/>
      <c r="N3400" s="22">
        <f t="shared" si="2"/>
        <v>46206</v>
      </c>
      <c r="O3400" s="23">
        <f>'RESOLUCIONES EPG'!$N3400-'RESOLUCIONES EPG'!$D3400</f>
        <v>2856</v>
      </c>
    </row>
    <row r="3401" ht="15.75" customHeight="1">
      <c r="A3401" s="101"/>
      <c r="B3401" s="21" t="s">
        <v>2535</v>
      </c>
      <c r="C3401" s="24">
        <v>792.0</v>
      </c>
      <c r="D3401" s="22">
        <v>43350.0</v>
      </c>
      <c r="E3401" s="21" t="s">
        <v>3077</v>
      </c>
      <c r="F3401" s="22"/>
      <c r="G3401" s="21" t="s">
        <v>2751</v>
      </c>
      <c r="H3401" s="157"/>
      <c r="I3401" s="63"/>
      <c r="J3401" s="135" t="s">
        <v>2965</v>
      </c>
      <c r="K3401" s="63" t="s">
        <v>3289</v>
      </c>
      <c r="L3401" s="63" t="s">
        <v>3290</v>
      </c>
      <c r="M3401" s="21"/>
      <c r="N3401" s="22">
        <f t="shared" si="2"/>
        <v>46206</v>
      </c>
      <c r="O3401" s="23">
        <f>'RESOLUCIONES EPG'!$N3401-'RESOLUCIONES EPG'!$D3401</f>
        <v>2856</v>
      </c>
    </row>
    <row r="3402" ht="16.5" customHeight="1">
      <c r="A3402" s="58"/>
      <c r="B3402" s="21"/>
      <c r="C3402" s="24">
        <v>790.0</v>
      </c>
      <c r="D3402" s="22">
        <v>43350.0</v>
      </c>
      <c r="E3402" s="21" t="s">
        <v>3095</v>
      </c>
      <c r="F3402" s="22" t="s">
        <v>3096</v>
      </c>
      <c r="G3402" s="21" t="s">
        <v>1313</v>
      </c>
      <c r="H3402" s="21" t="s">
        <v>3291</v>
      </c>
      <c r="I3402" s="63"/>
      <c r="J3402" s="135" t="s">
        <v>2965</v>
      </c>
      <c r="K3402" s="63" t="s">
        <v>3292</v>
      </c>
      <c r="L3402" s="21"/>
      <c r="M3402" s="21"/>
      <c r="N3402" s="22">
        <f t="shared" si="2"/>
        <v>46206</v>
      </c>
      <c r="O3402" s="23">
        <f>'RESOLUCIONES EPG'!$N3402-'RESOLUCIONES EPG'!$D3402</f>
        <v>2856</v>
      </c>
    </row>
    <row r="3403" ht="15.75" customHeight="1">
      <c r="A3403" s="103"/>
      <c r="B3403" s="21"/>
      <c r="C3403" s="24">
        <v>788.0</v>
      </c>
      <c r="D3403" s="22">
        <v>43350.0</v>
      </c>
      <c r="E3403" s="21" t="s">
        <v>2964</v>
      </c>
      <c r="F3403" s="22"/>
      <c r="G3403" s="21" t="s">
        <v>184</v>
      </c>
      <c r="H3403" s="157" t="s">
        <v>3063</v>
      </c>
      <c r="I3403" s="63"/>
      <c r="J3403" s="135" t="s">
        <v>2965</v>
      </c>
      <c r="K3403" s="21"/>
      <c r="L3403" s="21"/>
      <c r="M3403" s="21"/>
      <c r="N3403" s="22">
        <f t="shared" si="2"/>
        <v>46206</v>
      </c>
      <c r="O3403" s="23">
        <f>'RESOLUCIONES EPG'!$N3403-'RESOLUCIONES EPG'!$D3403</f>
        <v>2856</v>
      </c>
    </row>
    <row r="3404" ht="15.75" customHeight="1">
      <c r="A3404" s="58"/>
      <c r="B3404" s="21"/>
      <c r="C3404" s="24">
        <v>799.0</v>
      </c>
      <c r="D3404" s="22">
        <v>43354.0</v>
      </c>
      <c r="E3404" s="21" t="s">
        <v>2557</v>
      </c>
      <c r="F3404" s="22"/>
      <c r="G3404" s="21" t="s">
        <v>363</v>
      </c>
      <c r="H3404" s="21"/>
      <c r="I3404" s="63"/>
      <c r="J3404" s="135" t="s">
        <v>2965</v>
      </c>
      <c r="K3404" s="21"/>
      <c r="L3404" s="21"/>
      <c r="M3404" s="21"/>
      <c r="N3404" s="22">
        <f t="shared" si="2"/>
        <v>46206</v>
      </c>
      <c r="O3404" s="23">
        <f>'RESOLUCIONES EPG'!$N3404-'RESOLUCIONES EPG'!$D3404</f>
        <v>2852</v>
      </c>
    </row>
    <row r="3405" ht="15.75" customHeight="1">
      <c r="A3405" s="58"/>
      <c r="B3405" s="21" t="s">
        <v>2535</v>
      </c>
      <c r="C3405" s="24">
        <v>795.0</v>
      </c>
      <c r="D3405" s="22">
        <v>43354.0</v>
      </c>
      <c r="E3405" s="21" t="s">
        <v>3293</v>
      </c>
      <c r="F3405" s="22" t="s">
        <v>3294</v>
      </c>
      <c r="G3405" s="21" t="s">
        <v>2751</v>
      </c>
      <c r="H3405" s="157"/>
      <c r="I3405" s="161"/>
      <c r="J3405" s="161"/>
      <c r="K3405" s="63" t="s">
        <v>3295</v>
      </c>
      <c r="L3405" s="63" t="s">
        <v>3296</v>
      </c>
      <c r="M3405" s="21"/>
      <c r="N3405" s="22">
        <f t="shared" si="2"/>
        <v>46206</v>
      </c>
      <c r="O3405" s="23">
        <f>'RESOLUCIONES EPG'!$N3405-'RESOLUCIONES EPG'!$D3405</f>
        <v>2852</v>
      </c>
    </row>
    <row r="3406" ht="15.75" customHeight="1">
      <c r="A3406" s="101"/>
      <c r="B3406" s="21" t="s">
        <v>2535</v>
      </c>
      <c r="C3406" s="24">
        <v>793.0</v>
      </c>
      <c r="D3406" s="22">
        <v>43354.0</v>
      </c>
      <c r="E3406" s="21" t="s">
        <v>3297</v>
      </c>
      <c r="F3406" s="22"/>
      <c r="G3406" s="21" t="s">
        <v>108</v>
      </c>
      <c r="H3406" s="157"/>
      <c r="I3406" s="63"/>
      <c r="J3406" s="135" t="s">
        <v>2965</v>
      </c>
      <c r="K3406" s="63" t="s">
        <v>3298</v>
      </c>
      <c r="L3406" s="63" t="s">
        <v>3299</v>
      </c>
      <c r="M3406" s="21"/>
      <c r="N3406" s="22">
        <f t="shared" si="2"/>
        <v>46206</v>
      </c>
      <c r="O3406" s="23">
        <f>'RESOLUCIONES EPG'!$N3406-'RESOLUCIONES EPG'!$D3406</f>
        <v>2852</v>
      </c>
    </row>
    <row r="3407" ht="15.75" customHeight="1">
      <c r="A3407" s="58"/>
      <c r="B3407" s="21" t="s">
        <v>2535</v>
      </c>
      <c r="C3407" s="24">
        <v>801.0</v>
      </c>
      <c r="D3407" s="22">
        <v>43354.0</v>
      </c>
      <c r="E3407" s="21" t="s">
        <v>3300</v>
      </c>
      <c r="F3407" s="22"/>
      <c r="G3407" s="21" t="s">
        <v>994</v>
      </c>
      <c r="H3407" s="157"/>
      <c r="I3407" s="63"/>
      <c r="J3407" s="135" t="s">
        <v>2965</v>
      </c>
      <c r="K3407" s="63" t="s">
        <v>3301</v>
      </c>
      <c r="L3407" s="63" t="s">
        <v>3302</v>
      </c>
      <c r="M3407" s="21"/>
      <c r="N3407" s="22">
        <f t="shared" si="2"/>
        <v>46206</v>
      </c>
      <c r="O3407" s="23">
        <f>'RESOLUCIONES EPG'!$N3407-'RESOLUCIONES EPG'!$D3407</f>
        <v>2852</v>
      </c>
    </row>
    <row r="3408" ht="15.75" customHeight="1">
      <c r="A3408" s="58"/>
      <c r="B3408" s="21" t="s">
        <v>2535</v>
      </c>
      <c r="C3408" s="24">
        <v>794.0</v>
      </c>
      <c r="D3408" s="22">
        <v>43354.0</v>
      </c>
      <c r="E3408" s="21" t="s">
        <v>2970</v>
      </c>
      <c r="F3408" s="22"/>
      <c r="G3408" s="21" t="s">
        <v>2751</v>
      </c>
      <c r="H3408" s="157"/>
      <c r="I3408" s="63"/>
      <c r="J3408" s="135" t="s">
        <v>2965</v>
      </c>
      <c r="K3408" s="63" t="s">
        <v>3303</v>
      </c>
      <c r="L3408" s="63" t="s">
        <v>3304</v>
      </c>
      <c r="M3408" s="21"/>
      <c r="N3408" s="22">
        <f t="shared" si="2"/>
        <v>46206</v>
      </c>
      <c r="O3408" s="23">
        <f>'RESOLUCIONES EPG'!$N3408-'RESOLUCIONES EPG'!$D3408</f>
        <v>2852</v>
      </c>
    </row>
    <row r="3409" ht="15.75" customHeight="1">
      <c r="A3409" s="58"/>
      <c r="B3409" s="21" t="s">
        <v>2535</v>
      </c>
      <c r="C3409" s="24">
        <v>797.0</v>
      </c>
      <c r="D3409" s="22">
        <v>43354.0</v>
      </c>
      <c r="E3409" s="21" t="s">
        <v>2354</v>
      </c>
      <c r="F3409" s="22"/>
      <c r="G3409" s="21" t="s">
        <v>2751</v>
      </c>
      <c r="H3409" s="157"/>
      <c r="I3409" s="63"/>
      <c r="J3409" s="135" t="s">
        <v>2965</v>
      </c>
      <c r="K3409" s="63" t="s">
        <v>3305</v>
      </c>
      <c r="L3409" s="63" t="s">
        <v>3306</v>
      </c>
      <c r="M3409" s="21"/>
      <c r="N3409" s="22">
        <f t="shared" si="2"/>
        <v>46206</v>
      </c>
      <c r="O3409" s="23">
        <f>'RESOLUCIONES EPG'!$N3409-'RESOLUCIONES EPG'!$D3409</f>
        <v>2852</v>
      </c>
    </row>
    <row r="3410" ht="15.75" customHeight="1">
      <c r="A3410" s="103"/>
      <c r="B3410" s="21" t="s">
        <v>2535</v>
      </c>
      <c r="C3410" s="24">
        <v>802.0</v>
      </c>
      <c r="D3410" s="22">
        <v>43354.0</v>
      </c>
      <c r="E3410" s="21" t="s">
        <v>3307</v>
      </c>
      <c r="F3410" s="22"/>
      <c r="G3410" s="21" t="s">
        <v>994</v>
      </c>
      <c r="H3410" s="157"/>
      <c r="I3410" s="63"/>
      <c r="J3410" s="135" t="s">
        <v>2965</v>
      </c>
      <c r="K3410" s="63" t="s">
        <v>3308</v>
      </c>
      <c r="L3410" s="63" t="s">
        <v>3309</v>
      </c>
      <c r="M3410" s="21"/>
      <c r="N3410" s="22">
        <f t="shared" si="2"/>
        <v>46206</v>
      </c>
      <c r="O3410" s="23">
        <f>'RESOLUCIONES EPG'!$N3410-'RESOLUCIONES EPG'!$D3410</f>
        <v>2852</v>
      </c>
    </row>
    <row r="3411" ht="15.75" customHeight="1">
      <c r="A3411" s="58"/>
      <c r="B3411" s="21"/>
      <c r="C3411" s="24">
        <v>800.0</v>
      </c>
      <c r="D3411" s="22">
        <v>43354.0</v>
      </c>
      <c r="E3411" s="21" t="s">
        <v>3310</v>
      </c>
      <c r="F3411" s="22"/>
      <c r="G3411" s="21" t="s">
        <v>3070</v>
      </c>
      <c r="H3411" s="21"/>
      <c r="I3411" s="63"/>
      <c r="J3411" s="135" t="s">
        <v>2965</v>
      </c>
      <c r="K3411" s="21"/>
      <c r="L3411" s="21"/>
      <c r="M3411" s="21"/>
      <c r="N3411" s="22">
        <f t="shared" si="2"/>
        <v>46206</v>
      </c>
      <c r="O3411" s="23">
        <f>'RESOLUCIONES EPG'!$N3411-'RESOLUCIONES EPG'!$D3411</f>
        <v>2852</v>
      </c>
    </row>
    <row r="3412" ht="15.75" customHeight="1">
      <c r="A3412" s="58"/>
      <c r="B3412" s="21" t="s">
        <v>2535</v>
      </c>
      <c r="C3412" s="24">
        <v>805.0</v>
      </c>
      <c r="D3412" s="22">
        <v>43354.0</v>
      </c>
      <c r="E3412" s="21" t="s">
        <v>3311</v>
      </c>
      <c r="F3412" s="22"/>
      <c r="G3412" s="21" t="s">
        <v>994</v>
      </c>
      <c r="H3412" s="157"/>
      <c r="I3412" s="63"/>
      <c r="J3412" s="135" t="s">
        <v>2965</v>
      </c>
      <c r="K3412" s="63" t="s">
        <v>3312</v>
      </c>
      <c r="L3412" s="63" t="s">
        <v>3313</v>
      </c>
      <c r="M3412" s="21"/>
      <c r="N3412" s="22">
        <f t="shared" si="2"/>
        <v>46206</v>
      </c>
      <c r="O3412" s="23">
        <f>'RESOLUCIONES EPG'!$N3412-'RESOLUCIONES EPG'!$D3412</f>
        <v>2852</v>
      </c>
    </row>
    <row r="3413" ht="15.75" customHeight="1">
      <c r="A3413" s="101"/>
      <c r="B3413" s="21" t="s">
        <v>2535</v>
      </c>
      <c r="C3413" s="24">
        <v>796.0</v>
      </c>
      <c r="D3413" s="22">
        <v>43354.0</v>
      </c>
      <c r="E3413" s="21" t="s">
        <v>3314</v>
      </c>
      <c r="F3413" s="22"/>
      <c r="G3413" s="21" t="s">
        <v>2751</v>
      </c>
      <c r="H3413" s="157"/>
      <c r="I3413" s="63"/>
      <c r="J3413" s="135" t="s">
        <v>2965</v>
      </c>
      <c r="K3413" s="63" t="s">
        <v>3315</v>
      </c>
      <c r="L3413" s="63" t="s">
        <v>3316</v>
      </c>
      <c r="M3413" s="21"/>
      <c r="N3413" s="22">
        <f t="shared" si="2"/>
        <v>46206</v>
      </c>
      <c r="O3413" s="23">
        <f>'RESOLUCIONES EPG'!$N3413-'RESOLUCIONES EPG'!$D3413</f>
        <v>2852</v>
      </c>
    </row>
    <row r="3414" ht="15.75" customHeight="1">
      <c r="A3414" s="103"/>
      <c r="B3414" s="21" t="s">
        <v>2535</v>
      </c>
      <c r="C3414" s="24">
        <v>798.0</v>
      </c>
      <c r="D3414" s="22">
        <v>43354.0</v>
      </c>
      <c r="E3414" s="21" t="s">
        <v>3317</v>
      </c>
      <c r="F3414" s="69" t="s">
        <v>969</v>
      </c>
      <c r="G3414" s="21" t="s">
        <v>2751</v>
      </c>
      <c r="H3414" s="157"/>
      <c r="I3414" s="63"/>
      <c r="J3414" s="135" t="s">
        <v>2965</v>
      </c>
      <c r="K3414" s="63" t="s">
        <v>3318</v>
      </c>
      <c r="L3414" s="63" t="s">
        <v>3319</v>
      </c>
      <c r="M3414" s="21"/>
      <c r="N3414" s="22">
        <f t="shared" si="2"/>
        <v>46206</v>
      </c>
      <c r="O3414" s="23">
        <f>'RESOLUCIONES EPG'!$N3414-'RESOLUCIONES EPG'!$D3414</f>
        <v>2852</v>
      </c>
    </row>
    <row r="3415" ht="15.75" customHeight="1">
      <c r="A3415" s="58"/>
      <c r="B3415" s="21" t="s">
        <v>2535</v>
      </c>
      <c r="C3415" s="24">
        <v>803.0</v>
      </c>
      <c r="D3415" s="22">
        <v>43354.0</v>
      </c>
      <c r="E3415" s="21" t="s">
        <v>3320</v>
      </c>
      <c r="F3415" s="22"/>
      <c r="G3415" s="21" t="s">
        <v>994</v>
      </c>
      <c r="H3415" s="157"/>
      <c r="I3415" s="63"/>
      <c r="J3415" s="135" t="s">
        <v>2965</v>
      </c>
      <c r="K3415" s="63" t="s">
        <v>3321</v>
      </c>
      <c r="L3415" s="63" t="s">
        <v>3322</v>
      </c>
      <c r="M3415" s="21"/>
      <c r="N3415" s="22">
        <f t="shared" si="2"/>
        <v>46206</v>
      </c>
      <c r="O3415" s="23">
        <f>'RESOLUCIONES EPG'!$N3415-'RESOLUCIONES EPG'!$D3415</f>
        <v>2852</v>
      </c>
    </row>
    <row r="3416" ht="15.75" customHeight="1">
      <c r="A3416" s="58"/>
      <c r="B3416" s="21" t="s">
        <v>2535</v>
      </c>
      <c r="C3416" s="24">
        <v>804.0</v>
      </c>
      <c r="D3416" s="22">
        <v>43354.0</v>
      </c>
      <c r="E3416" s="21" t="s">
        <v>3323</v>
      </c>
      <c r="F3416" s="22"/>
      <c r="G3416" s="21" t="s">
        <v>994</v>
      </c>
      <c r="H3416" s="157"/>
      <c r="I3416" s="63"/>
      <c r="J3416" s="135" t="s">
        <v>2965</v>
      </c>
      <c r="K3416" s="63" t="s">
        <v>3324</v>
      </c>
      <c r="L3416" s="63" t="s">
        <v>3325</v>
      </c>
      <c r="M3416" s="21"/>
      <c r="N3416" s="22">
        <f t="shared" si="2"/>
        <v>46206</v>
      </c>
      <c r="O3416" s="23">
        <f>'RESOLUCIONES EPG'!$N3416-'RESOLUCIONES EPG'!$D3416</f>
        <v>2852</v>
      </c>
    </row>
    <row r="3417" ht="15.75" customHeight="1">
      <c r="A3417" s="58"/>
      <c r="B3417" s="21"/>
      <c r="C3417" s="24">
        <v>806.0</v>
      </c>
      <c r="D3417" s="22">
        <v>43355.0</v>
      </c>
      <c r="E3417" s="21" t="s">
        <v>1424</v>
      </c>
      <c r="F3417" s="22"/>
      <c r="G3417" s="21" t="s">
        <v>18</v>
      </c>
      <c r="H3417" s="21" t="s">
        <v>3326</v>
      </c>
      <c r="I3417" s="63"/>
      <c r="J3417" s="135" t="s">
        <v>2965</v>
      </c>
      <c r="K3417" s="21"/>
      <c r="L3417" s="21"/>
      <c r="M3417" s="21"/>
      <c r="N3417" s="22">
        <f t="shared" si="2"/>
        <v>46206</v>
      </c>
      <c r="O3417" s="23">
        <f>'RESOLUCIONES EPG'!$N3417-'RESOLUCIONES EPG'!$D3417</f>
        <v>2851</v>
      </c>
    </row>
    <row r="3418" ht="15.75" customHeight="1">
      <c r="A3418" s="58"/>
      <c r="B3418" s="21" t="s">
        <v>2535</v>
      </c>
      <c r="C3418" s="24">
        <v>807.0</v>
      </c>
      <c r="D3418" s="22">
        <v>43355.0</v>
      </c>
      <c r="E3418" s="21" t="s">
        <v>2907</v>
      </c>
      <c r="F3418" s="22"/>
      <c r="G3418" s="21" t="s">
        <v>2253</v>
      </c>
      <c r="H3418" s="21" t="s">
        <v>3051</v>
      </c>
      <c r="I3418" s="63"/>
      <c r="J3418" s="135" t="s">
        <v>2965</v>
      </c>
      <c r="K3418" s="21"/>
      <c r="L3418" s="21"/>
      <c r="M3418" s="21"/>
      <c r="N3418" s="22">
        <f t="shared" si="2"/>
        <v>46206</v>
      </c>
      <c r="O3418" s="23">
        <f>'RESOLUCIONES EPG'!$N3418-'RESOLUCIONES EPG'!$D3418</f>
        <v>2851</v>
      </c>
    </row>
    <row r="3419" ht="15.75" customHeight="1">
      <c r="A3419" s="58"/>
      <c r="B3419" s="21" t="s">
        <v>2535</v>
      </c>
      <c r="C3419" s="24">
        <v>809.0</v>
      </c>
      <c r="D3419" s="22">
        <v>43355.0</v>
      </c>
      <c r="E3419" s="21" t="s">
        <v>1931</v>
      </c>
      <c r="F3419" s="22"/>
      <c r="G3419" s="21" t="s">
        <v>1593</v>
      </c>
      <c r="H3419" s="150">
        <v>43371.0</v>
      </c>
      <c r="I3419" s="63"/>
      <c r="J3419" s="135" t="s">
        <v>2965</v>
      </c>
      <c r="K3419" s="63" t="s">
        <v>3327</v>
      </c>
      <c r="L3419" s="63" t="s">
        <v>3328</v>
      </c>
      <c r="M3419" s="63" t="s">
        <v>3329</v>
      </c>
      <c r="N3419" s="22">
        <f t="shared" si="2"/>
        <v>46206</v>
      </c>
      <c r="O3419" s="23">
        <f>'RESOLUCIONES EPG'!$N3419-'RESOLUCIONES EPG'!$D3419</f>
        <v>2851</v>
      </c>
    </row>
    <row r="3420" ht="15.75" customHeight="1">
      <c r="A3420" s="58"/>
      <c r="B3420" s="21"/>
      <c r="C3420" s="24">
        <v>812.0</v>
      </c>
      <c r="D3420" s="22">
        <v>43357.0</v>
      </c>
      <c r="E3420" s="21" t="s">
        <v>1763</v>
      </c>
      <c r="F3420" s="22"/>
      <c r="G3420" s="21" t="s">
        <v>2923</v>
      </c>
      <c r="H3420" s="21"/>
      <c r="I3420" s="63" t="s">
        <v>3330</v>
      </c>
      <c r="J3420" s="135" t="s">
        <v>2965</v>
      </c>
      <c r="K3420" s="21"/>
      <c r="L3420" s="21"/>
      <c r="M3420" s="21"/>
      <c r="N3420" s="22">
        <f t="shared" si="2"/>
        <v>46206</v>
      </c>
      <c r="O3420" s="23">
        <f>'RESOLUCIONES EPG'!$N3420-'RESOLUCIONES EPG'!$D3420</f>
        <v>2849</v>
      </c>
    </row>
    <row r="3421" ht="15.75" customHeight="1">
      <c r="A3421" s="58"/>
      <c r="B3421" s="21"/>
      <c r="C3421" s="24">
        <v>815.0</v>
      </c>
      <c r="D3421" s="22">
        <v>43357.0</v>
      </c>
      <c r="E3421" s="21" t="s">
        <v>1224</v>
      </c>
      <c r="F3421" s="22"/>
      <c r="G3421" s="21" t="s">
        <v>363</v>
      </c>
      <c r="H3421" s="21"/>
      <c r="I3421" s="63"/>
      <c r="J3421" s="135" t="s">
        <v>2965</v>
      </c>
      <c r="K3421" s="21"/>
      <c r="L3421" s="21"/>
      <c r="M3421" s="21"/>
      <c r="N3421" s="22">
        <f t="shared" si="2"/>
        <v>46206</v>
      </c>
      <c r="O3421" s="23">
        <f>'RESOLUCIONES EPG'!$N3421-'RESOLUCIONES EPG'!$D3421</f>
        <v>2849</v>
      </c>
    </row>
    <row r="3422" ht="15.75" customHeight="1">
      <c r="A3422" s="58"/>
      <c r="B3422" s="21" t="s">
        <v>2535</v>
      </c>
      <c r="C3422" s="24">
        <v>813.0</v>
      </c>
      <c r="D3422" s="22">
        <v>43357.0</v>
      </c>
      <c r="E3422" s="21" t="s">
        <v>2545</v>
      </c>
      <c r="F3422" s="22"/>
      <c r="G3422" s="21" t="s">
        <v>2253</v>
      </c>
      <c r="H3422" s="21" t="s">
        <v>2824</v>
      </c>
      <c r="I3422" s="63"/>
      <c r="J3422" s="135" t="s">
        <v>2965</v>
      </c>
      <c r="K3422" s="21"/>
      <c r="L3422" s="21"/>
      <c r="M3422" s="21"/>
      <c r="N3422" s="22">
        <f t="shared" si="2"/>
        <v>46206</v>
      </c>
      <c r="O3422" s="23">
        <f>'RESOLUCIONES EPG'!$N3422-'RESOLUCIONES EPG'!$D3422</f>
        <v>2849</v>
      </c>
    </row>
    <row r="3423" ht="15.75" customHeight="1">
      <c r="A3423" s="58"/>
      <c r="B3423" s="21"/>
      <c r="C3423" s="24">
        <v>816.0</v>
      </c>
      <c r="D3423" s="22">
        <v>43357.0</v>
      </c>
      <c r="E3423" s="21" t="s">
        <v>1611</v>
      </c>
      <c r="F3423" s="22"/>
      <c r="G3423" s="21" t="s">
        <v>363</v>
      </c>
      <c r="H3423" s="21"/>
      <c r="I3423" s="63"/>
      <c r="J3423" s="135" t="s">
        <v>2965</v>
      </c>
      <c r="K3423" s="21"/>
      <c r="L3423" s="21"/>
      <c r="M3423" s="21"/>
      <c r="N3423" s="22">
        <f t="shared" si="2"/>
        <v>46206</v>
      </c>
      <c r="O3423" s="23">
        <f>'RESOLUCIONES EPG'!$N3423-'RESOLUCIONES EPG'!$D3423</f>
        <v>2849</v>
      </c>
    </row>
    <row r="3424" ht="15.75" customHeight="1">
      <c r="A3424" s="101"/>
      <c r="B3424" s="21"/>
      <c r="C3424" s="24">
        <v>811.0</v>
      </c>
      <c r="D3424" s="22">
        <v>43357.0</v>
      </c>
      <c r="E3424" s="21" t="s">
        <v>3032</v>
      </c>
      <c r="F3424" s="22"/>
      <c r="G3424" s="21" t="s">
        <v>2923</v>
      </c>
      <c r="H3424" s="21"/>
      <c r="I3424" s="63"/>
      <c r="J3424" s="135" t="s">
        <v>2965</v>
      </c>
      <c r="K3424" s="21"/>
      <c r="L3424" s="21"/>
      <c r="M3424" s="21"/>
      <c r="N3424" s="22">
        <f t="shared" si="2"/>
        <v>46206</v>
      </c>
      <c r="O3424" s="23">
        <f>'RESOLUCIONES EPG'!$N3424-'RESOLUCIONES EPG'!$D3424</f>
        <v>2849</v>
      </c>
    </row>
    <row r="3425" ht="16.5" customHeight="1">
      <c r="A3425" s="103"/>
      <c r="B3425" s="21"/>
      <c r="C3425" s="24">
        <v>814.0</v>
      </c>
      <c r="D3425" s="22">
        <v>43357.0</v>
      </c>
      <c r="E3425" s="21" t="s">
        <v>2822</v>
      </c>
      <c r="F3425" s="22"/>
      <c r="G3425" s="21" t="s">
        <v>363</v>
      </c>
      <c r="H3425" s="21"/>
      <c r="I3425" s="63"/>
      <c r="J3425" s="135" t="s">
        <v>2965</v>
      </c>
      <c r="K3425" s="21"/>
      <c r="L3425" s="21"/>
      <c r="M3425" s="21"/>
      <c r="N3425" s="22">
        <f t="shared" si="2"/>
        <v>46206</v>
      </c>
      <c r="O3425" s="23">
        <f>'RESOLUCIONES EPG'!$N3425-'RESOLUCIONES EPG'!$D3425</f>
        <v>2849</v>
      </c>
    </row>
    <row r="3426" ht="15.75" customHeight="1">
      <c r="A3426" s="100"/>
      <c r="B3426" s="21" t="s">
        <v>2535</v>
      </c>
      <c r="C3426" s="24">
        <v>822.0</v>
      </c>
      <c r="D3426" s="22">
        <v>43360.0</v>
      </c>
      <c r="E3426" s="21" t="s">
        <v>3331</v>
      </c>
      <c r="F3426" s="22"/>
      <c r="G3426" s="21" t="s">
        <v>994</v>
      </c>
      <c r="H3426" s="21"/>
      <c r="I3426" s="63"/>
      <c r="J3426" s="135" t="s">
        <v>2965</v>
      </c>
      <c r="K3426" s="63" t="s">
        <v>3332</v>
      </c>
      <c r="L3426" s="63" t="s">
        <v>3333</v>
      </c>
      <c r="M3426" s="21"/>
      <c r="N3426" s="22">
        <f t="shared" si="2"/>
        <v>46206</v>
      </c>
      <c r="O3426" s="23">
        <f>'RESOLUCIONES EPG'!$N3426-'RESOLUCIONES EPG'!$D3426</f>
        <v>2846</v>
      </c>
    </row>
    <row r="3427" ht="16.5" customHeight="1">
      <c r="A3427" s="58"/>
      <c r="B3427" s="21" t="s">
        <v>2535</v>
      </c>
      <c r="C3427" s="24">
        <v>826.0</v>
      </c>
      <c r="D3427" s="22">
        <v>43360.0</v>
      </c>
      <c r="E3427" s="21" t="s">
        <v>3334</v>
      </c>
      <c r="F3427" s="22" t="s">
        <v>3335</v>
      </c>
      <c r="G3427" s="21" t="s">
        <v>994</v>
      </c>
      <c r="H3427" s="21"/>
      <c r="I3427" s="63"/>
      <c r="J3427" s="135" t="s">
        <v>2965</v>
      </c>
      <c r="K3427" s="63" t="s">
        <v>3336</v>
      </c>
      <c r="L3427" s="63" t="s">
        <v>3337</v>
      </c>
      <c r="M3427" s="21"/>
      <c r="N3427" s="22">
        <f t="shared" si="2"/>
        <v>46206</v>
      </c>
      <c r="O3427" s="23">
        <f>'RESOLUCIONES EPG'!$N3427-'RESOLUCIONES EPG'!$D3427</f>
        <v>2846</v>
      </c>
    </row>
    <row r="3428" ht="16.5" customHeight="1">
      <c r="A3428" s="58"/>
      <c r="B3428" s="21" t="s">
        <v>2535</v>
      </c>
      <c r="C3428" s="24">
        <v>825.0</v>
      </c>
      <c r="D3428" s="22">
        <v>43360.0</v>
      </c>
      <c r="E3428" s="21" t="s">
        <v>2007</v>
      </c>
      <c r="F3428" s="22"/>
      <c r="G3428" s="21" t="s">
        <v>994</v>
      </c>
      <c r="H3428" s="21"/>
      <c r="I3428" s="63"/>
      <c r="J3428" s="135" t="s">
        <v>2965</v>
      </c>
      <c r="K3428" s="63" t="s">
        <v>3338</v>
      </c>
      <c r="L3428" s="63" t="s">
        <v>3339</v>
      </c>
      <c r="M3428" s="21"/>
      <c r="N3428" s="22">
        <f t="shared" si="2"/>
        <v>46206</v>
      </c>
      <c r="O3428" s="23">
        <f>'RESOLUCIONES EPG'!$N3428-'RESOLUCIONES EPG'!$D3428</f>
        <v>2846</v>
      </c>
    </row>
    <row r="3429" ht="15.75" customHeight="1">
      <c r="A3429" s="58"/>
      <c r="B3429" s="21" t="s">
        <v>2535</v>
      </c>
      <c r="C3429" s="24">
        <v>820.0</v>
      </c>
      <c r="D3429" s="22">
        <v>43360.0</v>
      </c>
      <c r="E3429" s="21" t="s">
        <v>3192</v>
      </c>
      <c r="F3429" s="74" t="s">
        <v>3193</v>
      </c>
      <c r="G3429" s="21" t="s">
        <v>1313</v>
      </c>
      <c r="H3429" s="21"/>
      <c r="I3429" s="63"/>
      <c r="J3429" s="135"/>
      <c r="K3429" s="63" t="s">
        <v>3340</v>
      </c>
      <c r="L3429" s="21"/>
      <c r="M3429" s="21"/>
      <c r="N3429" s="22">
        <f t="shared" si="2"/>
        <v>46206</v>
      </c>
      <c r="O3429" s="23">
        <f>'RESOLUCIONES EPG'!$N3429-'RESOLUCIONES EPG'!$D3429</f>
        <v>2846</v>
      </c>
    </row>
    <row r="3430" ht="16.5" customHeight="1">
      <c r="A3430" s="58"/>
      <c r="B3430" s="21" t="s">
        <v>2535</v>
      </c>
      <c r="C3430" s="24">
        <v>817.0</v>
      </c>
      <c r="D3430" s="22">
        <v>43360.0</v>
      </c>
      <c r="E3430" s="21" t="s">
        <v>2265</v>
      </c>
      <c r="F3430" s="22"/>
      <c r="G3430" s="21" t="s">
        <v>994</v>
      </c>
      <c r="H3430" s="21"/>
      <c r="I3430" s="125" t="s">
        <v>578</v>
      </c>
      <c r="J3430" s="135" t="s">
        <v>2965</v>
      </c>
      <c r="K3430" s="63" t="s">
        <v>3341</v>
      </c>
      <c r="L3430" s="63" t="s">
        <v>3342</v>
      </c>
      <c r="M3430" s="21"/>
      <c r="N3430" s="22">
        <f t="shared" si="2"/>
        <v>46206</v>
      </c>
      <c r="O3430" s="23">
        <f>'RESOLUCIONES EPG'!$N3430-'RESOLUCIONES EPG'!$D3430</f>
        <v>2846</v>
      </c>
    </row>
    <row r="3431" ht="16.5" customHeight="1">
      <c r="A3431" s="103"/>
      <c r="B3431" s="21" t="s">
        <v>2535</v>
      </c>
      <c r="C3431" s="24">
        <v>824.0</v>
      </c>
      <c r="D3431" s="22">
        <v>43360.0</v>
      </c>
      <c r="E3431" s="21" t="s">
        <v>1457</v>
      </c>
      <c r="F3431" s="22"/>
      <c r="G3431" s="21" t="s">
        <v>994</v>
      </c>
      <c r="H3431" s="21"/>
      <c r="I3431" s="63"/>
      <c r="J3431" s="135" t="s">
        <v>2965</v>
      </c>
      <c r="K3431" s="63" t="s">
        <v>3343</v>
      </c>
      <c r="L3431" s="63" t="s">
        <v>3344</v>
      </c>
      <c r="M3431" s="21"/>
      <c r="N3431" s="22">
        <f t="shared" si="2"/>
        <v>46206</v>
      </c>
      <c r="O3431" s="23">
        <f>'RESOLUCIONES EPG'!$N3431-'RESOLUCIONES EPG'!$D3431</f>
        <v>2846</v>
      </c>
    </row>
    <row r="3432" ht="16.5" customHeight="1">
      <c r="A3432" s="58"/>
      <c r="B3432" s="21" t="s">
        <v>2535</v>
      </c>
      <c r="C3432" s="24">
        <v>821.0</v>
      </c>
      <c r="D3432" s="22">
        <v>43360.0</v>
      </c>
      <c r="E3432" s="21" t="s">
        <v>3345</v>
      </c>
      <c r="F3432" s="22"/>
      <c r="G3432" s="21" t="s">
        <v>994</v>
      </c>
      <c r="H3432" s="21"/>
      <c r="I3432" s="63"/>
      <c r="J3432" s="135" t="s">
        <v>2965</v>
      </c>
      <c r="K3432" s="63" t="s">
        <v>3346</v>
      </c>
      <c r="L3432" s="63" t="s">
        <v>3347</v>
      </c>
      <c r="M3432" s="21"/>
      <c r="N3432" s="22">
        <f t="shared" si="2"/>
        <v>46206</v>
      </c>
      <c r="O3432" s="23">
        <f>'RESOLUCIONES EPG'!$N3432-'RESOLUCIONES EPG'!$D3432</f>
        <v>2846</v>
      </c>
    </row>
    <row r="3433" ht="16.5" customHeight="1">
      <c r="A3433" s="103"/>
      <c r="B3433" s="21" t="s">
        <v>2535</v>
      </c>
      <c r="C3433" s="24">
        <v>819.0</v>
      </c>
      <c r="D3433" s="22">
        <v>43360.0</v>
      </c>
      <c r="E3433" s="21" t="s">
        <v>3348</v>
      </c>
      <c r="F3433" s="22"/>
      <c r="G3433" s="21" t="s">
        <v>994</v>
      </c>
      <c r="H3433" s="21"/>
      <c r="I3433" s="63"/>
      <c r="J3433" s="135" t="s">
        <v>2965</v>
      </c>
      <c r="K3433" s="63" t="s">
        <v>3349</v>
      </c>
      <c r="L3433" s="63" t="s">
        <v>3350</v>
      </c>
      <c r="M3433" s="21"/>
      <c r="N3433" s="22">
        <f t="shared" si="2"/>
        <v>46206</v>
      </c>
      <c r="O3433" s="23">
        <f>'RESOLUCIONES EPG'!$N3433-'RESOLUCIONES EPG'!$D3433</f>
        <v>2846</v>
      </c>
    </row>
    <row r="3434" ht="15.75" customHeight="1">
      <c r="A3434" s="103"/>
      <c r="B3434" s="21" t="s">
        <v>2535</v>
      </c>
      <c r="C3434" s="24">
        <v>823.0</v>
      </c>
      <c r="D3434" s="22">
        <v>43360.0</v>
      </c>
      <c r="E3434" s="21" t="s">
        <v>3351</v>
      </c>
      <c r="F3434" s="22"/>
      <c r="G3434" s="21" t="s">
        <v>994</v>
      </c>
      <c r="H3434" s="21"/>
      <c r="I3434" s="63"/>
      <c r="J3434" s="135" t="s">
        <v>2965</v>
      </c>
      <c r="K3434" s="63" t="s">
        <v>3352</v>
      </c>
      <c r="L3434" s="63" t="s">
        <v>3353</v>
      </c>
      <c r="M3434" s="21"/>
      <c r="N3434" s="22">
        <f t="shared" si="2"/>
        <v>46206</v>
      </c>
      <c r="O3434" s="23">
        <f>'RESOLUCIONES EPG'!$N3434-'RESOLUCIONES EPG'!$D3434</f>
        <v>2846</v>
      </c>
    </row>
    <row r="3435" ht="15.75" customHeight="1">
      <c r="A3435" s="102"/>
      <c r="B3435" s="21" t="s">
        <v>2535</v>
      </c>
      <c r="C3435" s="24">
        <v>818.0</v>
      </c>
      <c r="D3435" s="22">
        <v>43360.0</v>
      </c>
      <c r="E3435" s="21" t="s">
        <v>3354</v>
      </c>
      <c r="F3435" s="22"/>
      <c r="G3435" s="21" t="s">
        <v>994</v>
      </c>
      <c r="H3435" s="21"/>
      <c r="I3435" s="63"/>
      <c r="J3435" s="135" t="s">
        <v>2965</v>
      </c>
      <c r="K3435" s="63" t="s">
        <v>3355</v>
      </c>
      <c r="L3435" s="63" t="s">
        <v>3356</v>
      </c>
      <c r="M3435" s="21"/>
      <c r="N3435" s="22">
        <f t="shared" si="2"/>
        <v>46206</v>
      </c>
      <c r="O3435" s="23">
        <f>'RESOLUCIONES EPG'!$N3435-'RESOLUCIONES EPG'!$D3435</f>
        <v>2846</v>
      </c>
    </row>
    <row r="3436" ht="15.75" customHeight="1">
      <c r="A3436" s="102"/>
      <c r="B3436" s="21"/>
      <c r="C3436" s="24">
        <v>845.0</v>
      </c>
      <c r="D3436" s="22">
        <v>43364.0</v>
      </c>
      <c r="E3436" s="21" t="s">
        <v>3357</v>
      </c>
      <c r="F3436" s="22"/>
      <c r="G3436" s="21" t="s">
        <v>18</v>
      </c>
      <c r="H3436" s="21" t="s">
        <v>2985</v>
      </c>
      <c r="I3436" s="63"/>
      <c r="J3436" s="135" t="s">
        <v>2965</v>
      </c>
      <c r="K3436" s="21"/>
      <c r="L3436" s="21"/>
      <c r="M3436" s="21"/>
      <c r="N3436" s="22">
        <f t="shared" si="2"/>
        <v>46206</v>
      </c>
      <c r="O3436" s="23">
        <f>'RESOLUCIONES EPG'!$N3436-'RESOLUCIONES EPG'!$D3436</f>
        <v>2842</v>
      </c>
    </row>
    <row r="3437" ht="15.75" customHeight="1">
      <c r="A3437" s="58"/>
      <c r="B3437" s="21"/>
      <c r="C3437" s="24">
        <v>840.0</v>
      </c>
      <c r="D3437" s="22">
        <v>43364.0</v>
      </c>
      <c r="E3437" s="21" t="s">
        <v>3358</v>
      </c>
      <c r="F3437" s="22"/>
      <c r="G3437" s="21" t="s">
        <v>2923</v>
      </c>
      <c r="H3437" s="21"/>
      <c r="I3437" s="63"/>
      <c r="J3437" s="135"/>
      <c r="K3437" s="21"/>
      <c r="L3437" s="21"/>
      <c r="M3437" s="21"/>
      <c r="N3437" s="22">
        <f t="shared" si="2"/>
        <v>46206</v>
      </c>
      <c r="O3437" s="23">
        <f>'RESOLUCIONES EPG'!$N3437-'RESOLUCIONES EPG'!$D3437</f>
        <v>2842</v>
      </c>
    </row>
    <row r="3438" ht="15.75" customHeight="1">
      <c r="A3438" s="58"/>
      <c r="B3438" s="21" t="s">
        <v>2535</v>
      </c>
      <c r="C3438" s="24">
        <v>832.0</v>
      </c>
      <c r="D3438" s="22">
        <v>43364.0</v>
      </c>
      <c r="E3438" s="21" t="s">
        <v>2880</v>
      </c>
      <c r="F3438" s="22"/>
      <c r="G3438" s="21" t="s">
        <v>994</v>
      </c>
      <c r="H3438" s="21"/>
      <c r="I3438" s="63"/>
      <c r="J3438" s="135" t="s">
        <v>2965</v>
      </c>
      <c r="K3438" s="63" t="s">
        <v>3359</v>
      </c>
      <c r="L3438" s="63" t="s">
        <v>3360</v>
      </c>
      <c r="M3438" s="21"/>
      <c r="N3438" s="22">
        <f t="shared" si="2"/>
        <v>46206</v>
      </c>
      <c r="O3438" s="23">
        <f>'RESOLUCIONES EPG'!$N3438-'RESOLUCIONES EPG'!$D3438</f>
        <v>2842</v>
      </c>
    </row>
    <row r="3439" ht="16.5" customHeight="1">
      <c r="A3439" s="58"/>
      <c r="B3439" s="21"/>
      <c r="C3439" s="24">
        <v>846.0</v>
      </c>
      <c r="D3439" s="22">
        <v>43364.0</v>
      </c>
      <c r="E3439" s="21" t="s">
        <v>3361</v>
      </c>
      <c r="F3439" s="22"/>
      <c r="G3439" s="21" t="s">
        <v>18</v>
      </c>
      <c r="H3439" s="21" t="s">
        <v>2985</v>
      </c>
      <c r="I3439" s="63"/>
      <c r="J3439" s="135" t="s">
        <v>2965</v>
      </c>
      <c r="K3439" s="21"/>
      <c r="L3439" s="21"/>
      <c r="M3439" s="21"/>
      <c r="N3439" s="22">
        <f t="shared" si="2"/>
        <v>46206</v>
      </c>
      <c r="O3439" s="23">
        <f>'RESOLUCIONES EPG'!$N3439-'RESOLUCIONES EPG'!$D3439</f>
        <v>2842</v>
      </c>
    </row>
    <row r="3440" ht="15.75" customHeight="1">
      <c r="A3440" s="58"/>
      <c r="B3440" s="21" t="s">
        <v>2535</v>
      </c>
      <c r="C3440" s="24">
        <v>839.0</v>
      </c>
      <c r="D3440" s="22">
        <v>43364.0</v>
      </c>
      <c r="E3440" s="21" t="s">
        <v>1218</v>
      </c>
      <c r="F3440" s="22"/>
      <c r="G3440" s="21" t="s">
        <v>1593</v>
      </c>
      <c r="H3440" s="150">
        <v>43378.0</v>
      </c>
      <c r="I3440" s="63"/>
      <c r="J3440" s="135" t="s">
        <v>2965</v>
      </c>
      <c r="K3440" s="63" t="s">
        <v>3362</v>
      </c>
      <c r="L3440" s="63" t="s">
        <v>3363</v>
      </c>
      <c r="M3440" s="63" t="s">
        <v>3364</v>
      </c>
      <c r="N3440" s="22">
        <f t="shared" si="2"/>
        <v>46206</v>
      </c>
      <c r="O3440" s="23">
        <f>'RESOLUCIONES EPG'!$N3440-'RESOLUCIONES EPG'!$D3440</f>
        <v>2842</v>
      </c>
    </row>
    <row r="3441" ht="15.75" customHeight="1">
      <c r="A3441" s="101"/>
      <c r="B3441" s="21"/>
      <c r="C3441" s="24">
        <v>842.0</v>
      </c>
      <c r="D3441" s="22">
        <v>43364.0</v>
      </c>
      <c r="E3441" s="21" t="s">
        <v>3365</v>
      </c>
      <c r="F3441" s="22"/>
      <c r="G3441" s="21" t="s">
        <v>18</v>
      </c>
      <c r="H3441" s="21" t="s">
        <v>3366</v>
      </c>
      <c r="I3441" s="63"/>
      <c r="J3441" s="135" t="s">
        <v>2965</v>
      </c>
      <c r="K3441" s="21"/>
      <c r="L3441" s="21"/>
      <c r="M3441" s="21"/>
      <c r="N3441" s="22">
        <f t="shared" si="2"/>
        <v>46206</v>
      </c>
      <c r="O3441" s="23">
        <f>'RESOLUCIONES EPG'!$N3441-'RESOLUCIONES EPG'!$D3441</f>
        <v>2842</v>
      </c>
    </row>
    <row r="3442" ht="15.75" customHeight="1">
      <c r="A3442" s="58"/>
      <c r="B3442" s="21" t="s">
        <v>2535</v>
      </c>
      <c r="C3442" s="24">
        <v>831.0</v>
      </c>
      <c r="D3442" s="22">
        <v>43364.0</v>
      </c>
      <c r="E3442" s="21" t="s">
        <v>3367</v>
      </c>
      <c r="F3442" s="22"/>
      <c r="G3442" s="21" t="s">
        <v>994</v>
      </c>
      <c r="H3442" s="21"/>
      <c r="I3442" s="63"/>
      <c r="J3442" s="135" t="s">
        <v>2965</v>
      </c>
      <c r="K3442" s="63" t="s">
        <v>3368</v>
      </c>
      <c r="L3442" s="63" t="s">
        <v>3369</v>
      </c>
      <c r="M3442" s="21"/>
      <c r="N3442" s="22">
        <f t="shared" si="2"/>
        <v>46206</v>
      </c>
      <c r="O3442" s="23">
        <f>'RESOLUCIONES EPG'!$N3442-'RESOLUCIONES EPG'!$D3442</f>
        <v>2842</v>
      </c>
    </row>
    <row r="3443" ht="15.75" customHeight="1">
      <c r="A3443" s="58"/>
      <c r="B3443" s="21" t="s">
        <v>2535</v>
      </c>
      <c r="C3443" s="24">
        <v>847.0</v>
      </c>
      <c r="D3443" s="22">
        <v>43364.0</v>
      </c>
      <c r="E3443" s="21" t="s">
        <v>2920</v>
      </c>
      <c r="F3443" s="22" t="s">
        <v>2921</v>
      </c>
      <c r="G3443" s="21" t="s">
        <v>184</v>
      </c>
      <c r="H3443" s="21" t="s">
        <v>3370</v>
      </c>
      <c r="I3443" s="63"/>
      <c r="J3443" s="135" t="s">
        <v>2965</v>
      </c>
      <c r="K3443" s="21"/>
      <c r="L3443" s="21"/>
      <c r="M3443" s="21"/>
      <c r="N3443" s="22">
        <f t="shared" si="2"/>
        <v>46206</v>
      </c>
      <c r="O3443" s="23">
        <f>'RESOLUCIONES EPG'!$N3443-'RESOLUCIONES EPG'!$D3443</f>
        <v>2842</v>
      </c>
    </row>
    <row r="3444" ht="15.75" customHeight="1">
      <c r="A3444" s="58"/>
      <c r="B3444" s="21"/>
      <c r="C3444" s="24">
        <v>838.0</v>
      </c>
      <c r="D3444" s="22">
        <v>43364.0</v>
      </c>
      <c r="E3444" s="21" t="s">
        <v>1925</v>
      </c>
      <c r="F3444" s="22"/>
      <c r="G3444" s="21" t="s">
        <v>363</v>
      </c>
      <c r="H3444" s="21"/>
      <c r="I3444" s="63"/>
      <c r="J3444" s="135" t="s">
        <v>2965</v>
      </c>
      <c r="K3444" s="21"/>
      <c r="L3444" s="21"/>
      <c r="M3444" s="21"/>
      <c r="N3444" s="22">
        <f t="shared" si="2"/>
        <v>46206</v>
      </c>
      <c r="O3444" s="23">
        <f>'RESOLUCIONES EPG'!$N3444-'RESOLUCIONES EPG'!$D3444</f>
        <v>2842</v>
      </c>
    </row>
    <row r="3445" ht="15.75" customHeight="1">
      <c r="A3445" s="101"/>
      <c r="B3445" s="21"/>
      <c r="C3445" s="24">
        <v>843.0</v>
      </c>
      <c r="D3445" s="22">
        <v>43364.0</v>
      </c>
      <c r="E3445" s="21" t="s">
        <v>3371</v>
      </c>
      <c r="F3445" s="22"/>
      <c r="G3445" s="21" t="s">
        <v>18</v>
      </c>
      <c r="H3445" s="21" t="s">
        <v>2932</v>
      </c>
      <c r="I3445" s="63"/>
      <c r="J3445" s="135" t="s">
        <v>2965</v>
      </c>
      <c r="K3445" s="21"/>
      <c r="L3445" s="21"/>
      <c r="M3445" s="21"/>
      <c r="N3445" s="22">
        <f t="shared" si="2"/>
        <v>46206</v>
      </c>
      <c r="O3445" s="23">
        <f>'RESOLUCIONES EPG'!$N3445-'RESOLUCIONES EPG'!$D3445</f>
        <v>2842</v>
      </c>
    </row>
    <row r="3446" ht="15.75" customHeight="1">
      <c r="A3446" s="101"/>
      <c r="B3446" s="21"/>
      <c r="C3446" s="24">
        <v>833.0</v>
      </c>
      <c r="D3446" s="22">
        <v>43364.0</v>
      </c>
      <c r="E3446" s="21" t="s">
        <v>1800</v>
      </c>
      <c r="F3446" s="69" t="s">
        <v>1801</v>
      </c>
      <c r="G3446" s="21" t="s">
        <v>2923</v>
      </c>
      <c r="H3446" s="21"/>
      <c r="I3446" s="63"/>
      <c r="J3446" s="135" t="s">
        <v>2965</v>
      </c>
      <c r="K3446" s="21"/>
      <c r="L3446" s="21"/>
      <c r="M3446" s="21"/>
      <c r="N3446" s="22">
        <f t="shared" si="2"/>
        <v>46206</v>
      </c>
      <c r="O3446" s="23">
        <f>'RESOLUCIONES EPG'!$N3446-'RESOLUCIONES EPG'!$D3446</f>
        <v>2842</v>
      </c>
    </row>
    <row r="3447" ht="16.5" customHeight="1">
      <c r="A3447" s="58"/>
      <c r="B3447" s="21" t="s">
        <v>2535</v>
      </c>
      <c r="C3447" s="24">
        <v>836.0</v>
      </c>
      <c r="D3447" s="22">
        <v>43364.0</v>
      </c>
      <c r="E3447" s="21" t="s">
        <v>3372</v>
      </c>
      <c r="F3447" s="22"/>
      <c r="G3447" s="21" t="s">
        <v>994</v>
      </c>
      <c r="H3447" s="21"/>
      <c r="I3447" s="63"/>
      <c r="J3447" s="135" t="s">
        <v>2965</v>
      </c>
      <c r="K3447" s="63" t="s">
        <v>3373</v>
      </c>
      <c r="L3447" s="63" t="s">
        <v>3374</v>
      </c>
      <c r="M3447" s="21"/>
      <c r="N3447" s="22">
        <f t="shared" si="2"/>
        <v>46206</v>
      </c>
      <c r="O3447" s="23">
        <f>'RESOLUCIONES EPG'!$N3447-'RESOLUCIONES EPG'!$D3447</f>
        <v>2842</v>
      </c>
    </row>
    <row r="3448" ht="16.5" customHeight="1">
      <c r="A3448" s="58"/>
      <c r="B3448" s="21"/>
      <c r="C3448" s="24">
        <v>827.0</v>
      </c>
      <c r="D3448" s="22">
        <v>43364.0</v>
      </c>
      <c r="E3448" s="21" t="s">
        <v>816</v>
      </c>
      <c r="F3448" s="22"/>
      <c r="G3448" s="21" t="s">
        <v>2751</v>
      </c>
      <c r="H3448" s="21"/>
      <c r="I3448" s="63"/>
      <c r="J3448" s="135" t="s">
        <v>2965</v>
      </c>
      <c r="K3448" s="21"/>
      <c r="L3448" s="21"/>
      <c r="M3448" s="21"/>
      <c r="N3448" s="22">
        <f t="shared" si="2"/>
        <v>46206</v>
      </c>
      <c r="O3448" s="23">
        <f>'RESOLUCIONES EPG'!$N3448-'RESOLUCIONES EPG'!$D3448</f>
        <v>2842</v>
      </c>
    </row>
    <row r="3449" ht="16.5" customHeight="1">
      <c r="A3449" s="58"/>
      <c r="B3449" s="21"/>
      <c r="C3449" s="24">
        <v>835.0</v>
      </c>
      <c r="D3449" s="22">
        <v>43364.0</v>
      </c>
      <c r="E3449" s="21" t="s">
        <v>3375</v>
      </c>
      <c r="F3449" s="22"/>
      <c r="G3449" s="21" t="s">
        <v>18</v>
      </c>
      <c r="H3449" s="21" t="s">
        <v>3376</v>
      </c>
      <c r="I3449" s="63"/>
      <c r="J3449" s="135" t="s">
        <v>2965</v>
      </c>
      <c r="K3449" s="21"/>
      <c r="L3449" s="21"/>
      <c r="M3449" s="21"/>
      <c r="N3449" s="22">
        <f t="shared" si="2"/>
        <v>46206</v>
      </c>
      <c r="O3449" s="23">
        <f>'RESOLUCIONES EPG'!$N3449-'RESOLUCIONES EPG'!$D3449</f>
        <v>2842</v>
      </c>
    </row>
    <row r="3450" ht="15.75" customHeight="1">
      <c r="A3450" s="58"/>
      <c r="B3450" s="21"/>
      <c r="C3450" s="24">
        <v>829.0</v>
      </c>
      <c r="D3450" s="22">
        <v>43364.0</v>
      </c>
      <c r="E3450" s="21" t="s">
        <v>1709</v>
      </c>
      <c r="F3450" s="22"/>
      <c r="G3450" s="21" t="s">
        <v>108</v>
      </c>
      <c r="H3450" s="157"/>
      <c r="I3450" s="63"/>
      <c r="J3450" s="135" t="s">
        <v>2965</v>
      </c>
      <c r="K3450" s="63" t="s">
        <v>3377</v>
      </c>
      <c r="L3450" s="21"/>
      <c r="M3450" s="21"/>
      <c r="N3450" s="22">
        <f t="shared" si="2"/>
        <v>46206</v>
      </c>
      <c r="O3450" s="23">
        <f>'RESOLUCIONES EPG'!$N3450-'RESOLUCIONES EPG'!$D3450</f>
        <v>2842</v>
      </c>
    </row>
    <row r="3451" ht="15.75" customHeight="1">
      <c r="A3451" s="101"/>
      <c r="B3451" s="21"/>
      <c r="C3451" s="24">
        <v>844.0</v>
      </c>
      <c r="D3451" s="22">
        <v>43364.0</v>
      </c>
      <c r="E3451" s="21" t="s">
        <v>3014</v>
      </c>
      <c r="F3451" s="22"/>
      <c r="G3451" s="21" t="s">
        <v>18</v>
      </c>
      <c r="H3451" s="21" t="s">
        <v>2985</v>
      </c>
      <c r="I3451" s="63"/>
      <c r="J3451" s="135" t="s">
        <v>2965</v>
      </c>
      <c r="K3451" s="21"/>
      <c r="L3451" s="21"/>
      <c r="M3451" s="21"/>
      <c r="N3451" s="22">
        <f t="shared" si="2"/>
        <v>46206</v>
      </c>
      <c r="O3451" s="23">
        <f>'RESOLUCIONES EPG'!$N3451-'RESOLUCIONES EPG'!$D3451</f>
        <v>2842</v>
      </c>
    </row>
    <row r="3452" ht="15.75" customHeight="1">
      <c r="A3452" s="58"/>
      <c r="B3452" s="21"/>
      <c r="C3452" s="24">
        <v>830.0</v>
      </c>
      <c r="D3452" s="22">
        <v>43364.0</v>
      </c>
      <c r="E3452" s="21" t="s">
        <v>2663</v>
      </c>
      <c r="F3452" s="22"/>
      <c r="G3452" s="21" t="s">
        <v>3378</v>
      </c>
      <c r="H3452" s="21"/>
      <c r="I3452" s="63"/>
      <c r="J3452" s="135" t="s">
        <v>2965</v>
      </c>
      <c r="K3452" s="21"/>
      <c r="L3452" s="21"/>
      <c r="M3452" s="21"/>
      <c r="N3452" s="22">
        <f t="shared" si="2"/>
        <v>46206</v>
      </c>
      <c r="O3452" s="23">
        <f>'RESOLUCIONES EPG'!$N3452-'RESOLUCIONES EPG'!$D3452</f>
        <v>2842</v>
      </c>
    </row>
    <row r="3453" ht="15.75" customHeight="1">
      <c r="A3453" s="58"/>
      <c r="B3453" s="21"/>
      <c r="C3453" s="24">
        <v>828.0</v>
      </c>
      <c r="D3453" s="22">
        <v>43364.0</v>
      </c>
      <c r="E3453" s="21" t="s">
        <v>2818</v>
      </c>
      <c r="F3453" s="22"/>
      <c r="G3453" s="21" t="s">
        <v>2923</v>
      </c>
      <c r="H3453" s="21"/>
      <c r="I3453" s="63"/>
      <c r="J3453" s="135" t="s">
        <v>2965</v>
      </c>
      <c r="K3453" s="21"/>
      <c r="L3453" s="21"/>
      <c r="M3453" s="21"/>
      <c r="N3453" s="22">
        <f t="shared" si="2"/>
        <v>46206</v>
      </c>
      <c r="O3453" s="23">
        <f>'RESOLUCIONES EPG'!$N3453-'RESOLUCIONES EPG'!$D3453</f>
        <v>2842</v>
      </c>
    </row>
    <row r="3454" ht="15.75" customHeight="1">
      <c r="A3454" s="58"/>
      <c r="B3454" s="21"/>
      <c r="C3454" s="24">
        <v>841.0</v>
      </c>
      <c r="D3454" s="22">
        <v>43364.0</v>
      </c>
      <c r="E3454" s="21" t="s">
        <v>3379</v>
      </c>
      <c r="F3454" s="22"/>
      <c r="G3454" s="21" t="s">
        <v>2923</v>
      </c>
      <c r="H3454" s="21"/>
      <c r="I3454" s="63"/>
      <c r="J3454" s="135" t="s">
        <v>2965</v>
      </c>
      <c r="K3454" s="21"/>
      <c r="L3454" s="21"/>
      <c r="M3454" s="21"/>
      <c r="N3454" s="22">
        <f t="shared" si="2"/>
        <v>46206</v>
      </c>
      <c r="O3454" s="23">
        <f>'RESOLUCIONES EPG'!$N3454-'RESOLUCIONES EPG'!$D3454</f>
        <v>2842</v>
      </c>
    </row>
    <row r="3455" ht="15.75" customHeight="1">
      <c r="A3455" s="58"/>
      <c r="B3455" s="21" t="s">
        <v>2535</v>
      </c>
      <c r="C3455" s="24">
        <v>837.0</v>
      </c>
      <c r="D3455" s="69">
        <v>43364.0</v>
      </c>
      <c r="E3455" s="21" t="s">
        <v>2462</v>
      </c>
      <c r="F3455" s="22"/>
      <c r="G3455" s="21" t="s">
        <v>1593</v>
      </c>
      <c r="H3455" s="150">
        <v>43378.0</v>
      </c>
      <c r="I3455" s="63"/>
      <c r="J3455" s="135" t="s">
        <v>2965</v>
      </c>
      <c r="K3455" s="63" t="s">
        <v>3380</v>
      </c>
      <c r="L3455" s="63" t="s">
        <v>3381</v>
      </c>
      <c r="M3455" s="63" t="s">
        <v>3382</v>
      </c>
      <c r="N3455" s="22">
        <f t="shared" si="2"/>
        <v>46206</v>
      </c>
      <c r="O3455" s="23">
        <f>'RESOLUCIONES EPG'!$N3455-'RESOLUCIONES EPG'!$D3455</f>
        <v>2842</v>
      </c>
    </row>
    <row r="3456" ht="15.75" customHeight="1">
      <c r="A3456" s="103"/>
      <c r="B3456" s="21"/>
      <c r="C3456" s="24">
        <v>855.0</v>
      </c>
      <c r="D3456" s="22">
        <v>43367.0</v>
      </c>
      <c r="E3456" s="21" t="s">
        <v>3383</v>
      </c>
      <c r="F3456" s="22"/>
      <c r="G3456" s="21" t="s">
        <v>18</v>
      </c>
      <c r="H3456" s="21" t="s">
        <v>2586</v>
      </c>
      <c r="I3456" s="63"/>
      <c r="J3456" s="135" t="s">
        <v>2965</v>
      </c>
      <c r="K3456" s="21"/>
      <c r="L3456" s="21"/>
      <c r="M3456" s="21"/>
      <c r="N3456" s="22">
        <f t="shared" si="2"/>
        <v>46206</v>
      </c>
      <c r="O3456" s="23">
        <f>'RESOLUCIONES EPG'!$N3456-'RESOLUCIONES EPG'!$D3456</f>
        <v>2839</v>
      </c>
    </row>
    <row r="3457" ht="15.75" customHeight="1">
      <c r="A3457" s="100"/>
      <c r="B3457" s="21"/>
      <c r="C3457" s="24">
        <v>856.0</v>
      </c>
      <c r="D3457" s="22">
        <v>43367.0</v>
      </c>
      <c r="E3457" s="21" t="s">
        <v>3384</v>
      </c>
      <c r="F3457" s="22"/>
      <c r="G3457" s="21" t="s">
        <v>18</v>
      </c>
      <c r="H3457" s="21" t="s">
        <v>2967</v>
      </c>
      <c r="I3457" s="63"/>
      <c r="J3457" s="135" t="s">
        <v>2965</v>
      </c>
      <c r="K3457" s="21"/>
      <c r="L3457" s="21"/>
      <c r="M3457" s="21"/>
      <c r="N3457" s="22">
        <f t="shared" si="2"/>
        <v>46206</v>
      </c>
      <c r="O3457" s="23">
        <f>'RESOLUCIONES EPG'!$N3457-'RESOLUCIONES EPG'!$D3457</f>
        <v>2839</v>
      </c>
    </row>
    <row r="3458" ht="16.5" customHeight="1">
      <c r="A3458" s="103"/>
      <c r="B3458" s="21"/>
      <c r="C3458" s="24">
        <v>852.0</v>
      </c>
      <c r="D3458" s="22">
        <v>43367.0</v>
      </c>
      <c r="E3458" s="21" t="s">
        <v>3385</v>
      </c>
      <c r="F3458" s="22"/>
      <c r="G3458" s="21" t="s">
        <v>18</v>
      </c>
      <c r="H3458" s="21" t="s">
        <v>3083</v>
      </c>
      <c r="I3458" s="63"/>
      <c r="J3458" s="135" t="s">
        <v>2965</v>
      </c>
      <c r="K3458" s="21"/>
      <c r="L3458" s="21"/>
      <c r="M3458" s="21"/>
      <c r="N3458" s="22">
        <f t="shared" si="2"/>
        <v>46206</v>
      </c>
      <c r="O3458" s="23">
        <f>'RESOLUCIONES EPG'!$N3458-'RESOLUCIONES EPG'!$D3458</f>
        <v>2839</v>
      </c>
    </row>
    <row r="3459" ht="16.5" customHeight="1">
      <c r="A3459" s="58"/>
      <c r="B3459" s="21"/>
      <c r="C3459" s="24">
        <v>849.0</v>
      </c>
      <c r="D3459" s="22">
        <v>43367.0</v>
      </c>
      <c r="E3459" s="21" t="s">
        <v>3386</v>
      </c>
      <c r="F3459" s="22" t="s">
        <v>3387</v>
      </c>
      <c r="G3459" s="21" t="s">
        <v>18</v>
      </c>
      <c r="H3459" s="21" t="s">
        <v>2922</v>
      </c>
      <c r="I3459" s="63"/>
      <c r="J3459" s="135" t="s">
        <v>2965</v>
      </c>
      <c r="K3459" s="21"/>
      <c r="L3459" s="21"/>
      <c r="M3459" s="21"/>
      <c r="N3459" s="22">
        <f t="shared" si="2"/>
        <v>46206</v>
      </c>
      <c r="O3459" s="23">
        <f>'RESOLUCIONES EPG'!$N3459-'RESOLUCIONES EPG'!$D3459</f>
        <v>2839</v>
      </c>
    </row>
    <row r="3460" ht="16.5" customHeight="1">
      <c r="A3460" s="58"/>
      <c r="B3460" s="21"/>
      <c r="C3460" s="24">
        <v>853.0</v>
      </c>
      <c r="D3460" s="22">
        <v>43367.0</v>
      </c>
      <c r="E3460" s="21" t="s">
        <v>3388</v>
      </c>
      <c r="F3460" s="22" t="s">
        <v>3389</v>
      </c>
      <c r="G3460" s="21" t="s">
        <v>18</v>
      </c>
      <c r="H3460" s="21" t="s">
        <v>3220</v>
      </c>
      <c r="I3460" s="63"/>
      <c r="J3460" s="135" t="s">
        <v>2965</v>
      </c>
      <c r="K3460" s="21"/>
      <c r="L3460" s="21"/>
      <c r="M3460" s="21"/>
      <c r="N3460" s="22">
        <f t="shared" si="2"/>
        <v>46206</v>
      </c>
      <c r="O3460" s="23">
        <f>'RESOLUCIONES EPG'!$N3460-'RESOLUCIONES EPG'!$D3460</f>
        <v>2839</v>
      </c>
    </row>
    <row r="3461" ht="15.75" customHeight="1">
      <c r="A3461" s="103"/>
      <c r="B3461" s="21"/>
      <c r="C3461" s="24">
        <v>848.0</v>
      </c>
      <c r="D3461" s="22">
        <v>43367.0</v>
      </c>
      <c r="E3461" s="21" t="s">
        <v>2845</v>
      </c>
      <c r="F3461" s="22"/>
      <c r="G3461" s="21" t="s">
        <v>3390</v>
      </c>
      <c r="H3461" s="21" t="s">
        <v>3391</v>
      </c>
      <c r="I3461" s="63"/>
      <c r="J3461" s="135" t="s">
        <v>2965</v>
      </c>
      <c r="K3461" s="21"/>
      <c r="L3461" s="21"/>
      <c r="M3461" s="21"/>
      <c r="N3461" s="22">
        <f t="shared" si="2"/>
        <v>46206</v>
      </c>
      <c r="O3461" s="23">
        <f>'RESOLUCIONES EPG'!$N3461-'RESOLUCIONES EPG'!$D3461</f>
        <v>2839</v>
      </c>
    </row>
    <row r="3462" ht="15.75" customHeight="1">
      <c r="A3462" s="101"/>
      <c r="B3462" s="21"/>
      <c r="C3462" s="24">
        <v>857.0</v>
      </c>
      <c r="D3462" s="22">
        <v>43367.0</v>
      </c>
      <c r="E3462" s="21" t="s">
        <v>3392</v>
      </c>
      <c r="F3462" s="22"/>
      <c r="G3462" s="21" t="s">
        <v>18</v>
      </c>
      <c r="H3462" s="21" t="s">
        <v>2967</v>
      </c>
      <c r="I3462" s="63"/>
      <c r="J3462" s="135" t="s">
        <v>2965</v>
      </c>
      <c r="K3462" s="21"/>
      <c r="L3462" s="21"/>
      <c r="M3462" s="21"/>
      <c r="N3462" s="22">
        <f t="shared" si="2"/>
        <v>46206</v>
      </c>
      <c r="O3462" s="23">
        <f>'RESOLUCIONES EPG'!$N3462-'RESOLUCIONES EPG'!$D3462</f>
        <v>2839</v>
      </c>
    </row>
    <row r="3463" ht="15.75" customHeight="1">
      <c r="A3463" s="103"/>
      <c r="B3463" s="21"/>
      <c r="C3463" s="24">
        <v>854.0</v>
      </c>
      <c r="D3463" s="22">
        <v>43367.0</v>
      </c>
      <c r="E3463" s="21" t="s">
        <v>3393</v>
      </c>
      <c r="F3463" s="22"/>
      <c r="G3463" s="21" t="s">
        <v>18</v>
      </c>
      <c r="H3463" s="21" t="s">
        <v>3083</v>
      </c>
      <c r="I3463" s="63"/>
      <c r="J3463" s="135" t="s">
        <v>2965</v>
      </c>
      <c r="K3463" s="21"/>
      <c r="L3463" s="21"/>
      <c r="M3463" s="21"/>
      <c r="N3463" s="22">
        <f t="shared" si="2"/>
        <v>46206</v>
      </c>
      <c r="O3463" s="23">
        <f>'RESOLUCIONES EPG'!$N3463-'RESOLUCIONES EPG'!$D3463</f>
        <v>2839</v>
      </c>
    </row>
    <row r="3464" ht="15.75" customHeight="1">
      <c r="A3464" s="101"/>
      <c r="B3464" s="21"/>
      <c r="C3464" s="24">
        <v>850.0</v>
      </c>
      <c r="D3464" s="22">
        <v>43367.0</v>
      </c>
      <c r="E3464" s="21" t="s">
        <v>3394</v>
      </c>
      <c r="F3464" s="22"/>
      <c r="G3464" s="21" t="s">
        <v>18</v>
      </c>
      <c r="H3464" s="21" t="s">
        <v>3395</v>
      </c>
      <c r="I3464" s="63"/>
      <c r="J3464" s="135" t="s">
        <v>2965</v>
      </c>
      <c r="K3464" s="21"/>
      <c r="L3464" s="21"/>
      <c r="M3464" s="21"/>
      <c r="N3464" s="22">
        <f t="shared" si="2"/>
        <v>46206</v>
      </c>
      <c r="O3464" s="23">
        <f>'RESOLUCIONES EPG'!$N3464-'RESOLUCIONES EPG'!$D3464</f>
        <v>2839</v>
      </c>
    </row>
    <row r="3465" ht="15.75" customHeight="1">
      <c r="A3465" s="103"/>
      <c r="B3465" s="21"/>
      <c r="C3465" s="24">
        <v>863.0</v>
      </c>
      <c r="D3465" s="22">
        <v>43370.0</v>
      </c>
      <c r="E3465" s="21" t="s">
        <v>3396</v>
      </c>
      <c r="F3465" s="22"/>
      <c r="G3465" s="21" t="s">
        <v>18</v>
      </c>
      <c r="H3465" s="21" t="s">
        <v>3397</v>
      </c>
      <c r="I3465" s="63"/>
      <c r="J3465" s="135" t="s">
        <v>2965</v>
      </c>
      <c r="K3465" s="21"/>
      <c r="L3465" s="21"/>
      <c r="M3465" s="21"/>
      <c r="N3465" s="22">
        <f t="shared" si="2"/>
        <v>46206</v>
      </c>
      <c r="O3465" s="23">
        <f>'RESOLUCIONES EPG'!$N3465-'RESOLUCIONES EPG'!$D3465</f>
        <v>2836</v>
      </c>
    </row>
    <row r="3466" ht="15.75" customHeight="1">
      <c r="A3466" s="58"/>
      <c r="B3466" s="21" t="s">
        <v>2535</v>
      </c>
      <c r="C3466" s="24">
        <v>869.0</v>
      </c>
      <c r="D3466" s="22">
        <v>43370.0</v>
      </c>
      <c r="E3466" s="21" t="s">
        <v>1841</v>
      </c>
      <c r="F3466" s="22"/>
      <c r="G3466" s="21" t="s">
        <v>1593</v>
      </c>
      <c r="H3466" s="150">
        <v>43385.0</v>
      </c>
      <c r="I3466" s="63"/>
      <c r="J3466" s="135" t="s">
        <v>2965</v>
      </c>
      <c r="K3466" s="63" t="s">
        <v>3398</v>
      </c>
      <c r="L3466" s="63" t="s">
        <v>3399</v>
      </c>
      <c r="M3466" s="63" t="s">
        <v>3400</v>
      </c>
      <c r="N3466" s="22">
        <f t="shared" si="2"/>
        <v>46206</v>
      </c>
      <c r="O3466" s="23">
        <f>'RESOLUCIONES EPG'!$N3466-'RESOLUCIONES EPG'!$D3466</f>
        <v>2836</v>
      </c>
    </row>
    <row r="3467" ht="15.75" customHeight="1">
      <c r="A3467" s="103"/>
      <c r="B3467" s="21"/>
      <c r="C3467" s="24">
        <v>865.0</v>
      </c>
      <c r="D3467" s="22">
        <v>43370.0</v>
      </c>
      <c r="E3467" s="21" t="s">
        <v>3401</v>
      </c>
      <c r="F3467" s="22"/>
      <c r="G3467" s="21" t="s">
        <v>18</v>
      </c>
      <c r="H3467" s="21" t="s">
        <v>3397</v>
      </c>
      <c r="I3467" s="63"/>
      <c r="J3467" s="135" t="s">
        <v>2965</v>
      </c>
      <c r="K3467" s="21"/>
      <c r="L3467" s="21"/>
      <c r="M3467" s="21"/>
      <c r="N3467" s="22">
        <f t="shared" si="2"/>
        <v>46206</v>
      </c>
      <c r="O3467" s="23">
        <f>'RESOLUCIONES EPG'!$N3467-'RESOLUCIONES EPG'!$D3467</f>
        <v>2836</v>
      </c>
    </row>
    <row r="3468" ht="16.5" customHeight="1">
      <c r="A3468" s="103"/>
      <c r="B3468" s="21"/>
      <c r="C3468" s="24">
        <v>862.0</v>
      </c>
      <c r="D3468" s="22">
        <v>43370.0</v>
      </c>
      <c r="E3468" s="21" t="s">
        <v>3402</v>
      </c>
      <c r="F3468" s="22"/>
      <c r="G3468" s="21" t="s">
        <v>3067</v>
      </c>
      <c r="H3468" s="21"/>
      <c r="I3468" s="63"/>
      <c r="J3468" s="135" t="s">
        <v>2965</v>
      </c>
      <c r="K3468" s="21"/>
      <c r="L3468" s="21"/>
      <c r="M3468" s="21"/>
      <c r="N3468" s="22">
        <f t="shared" si="2"/>
        <v>46206</v>
      </c>
      <c r="O3468" s="23">
        <f>'RESOLUCIONES EPG'!$N3468-'RESOLUCIONES EPG'!$D3468</f>
        <v>2836</v>
      </c>
    </row>
    <row r="3469" ht="15.75" customHeight="1">
      <c r="A3469" s="103"/>
      <c r="B3469" s="21"/>
      <c r="C3469" s="24">
        <v>864.0</v>
      </c>
      <c r="D3469" s="22">
        <v>43370.0</v>
      </c>
      <c r="E3469" s="21" t="s">
        <v>3403</v>
      </c>
      <c r="F3469" s="22"/>
      <c r="G3469" s="21" t="s">
        <v>18</v>
      </c>
      <c r="H3469" s="21" t="s">
        <v>3397</v>
      </c>
      <c r="I3469" s="63"/>
      <c r="J3469" s="135" t="s">
        <v>2965</v>
      </c>
      <c r="K3469" s="21"/>
      <c r="L3469" s="21"/>
      <c r="M3469" s="21"/>
      <c r="N3469" s="22">
        <f t="shared" si="2"/>
        <v>46206</v>
      </c>
      <c r="O3469" s="23">
        <f>'RESOLUCIONES EPG'!$N3469-'RESOLUCIONES EPG'!$D3469</f>
        <v>2836</v>
      </c>
    </row>
    <row r="3470" ht="15.75" customHeight="1">
      <c r="A3470" s="101"/>
      <c r="B3470" s="21"/>
      <c r="C3470" s="24">
        <v>868.0</v>
      </c>
      <c r="D3470" s="22">
        <v>43370.0</v>
      </c>
      <c r="E3470" s="21" t="s">
        <v>2759</v>
      </c>
      <c r="F3470" s="22"/>
      <c r="G3470" s="21" t="s">
        <v>3390</v>
      </c>
      <c r="H3470" s="21"/>
      <c r="I3470" s="63"/>
      <c r="J3470" s="135" t="s">
        <v>2965</v>
      </c>
      <c r="K3470" s="21"/>
      <c r="L3470" s="21"/>
      <c r="M3470" s="21"/>
      <c r="N3470" s="22">
        <f t="shared" si="2"/>
        <v>46206</v>
      </c>
      <c r="O3470" s="23">
        <f>'RESOLUCIONES EPG'!$N3470-'RESOLUCIONES EPG'!$D3470</f>
        <v>2836</v>
      </c>
    </row>
    <row r="3471" ht="15.75" customHeight="1">
      <c r="A3471" s="103"/>
      <c r="B3471" s="21" t="s">
        <v>2535</v>
      </c>
      <c r="C3471" s="24">
        <v>871.0</v>
      </c>
      <c r="D3471" s="22">
        <v>43370.0</v>
      </c>
      <c r="E3471" s="21" t="s">
        <v>2107</v>
      </c>
      <c r="F3471" s="22"/>
      <c r="G3471" s="21" t="s">
        <v>1593</v>
      </c>
      <c r="H3471" s="150">
        <v>43385.0</v>
      </c>
      <c r="I3471" s="63"/>
      <c r="J3471" s="135" t="s">
        <v>2965</v>
      </c>
      <c r="K3471" s="63" t="s">
        <v>3404</v>
      </c>
      <c r="L3471" s="63" t="s">
        <v>3405</v>
      </c>
      <c r="M3471" s="63" t="s">
        <v>3406</v>
      </c>
      <c r="N3471" s="22">
        <f t="shared" si="2"/>
        <v>46206</v>
      </c>
      <c r="O3471" s="23">
        <f>'RESOLUCIONES EPG'!$N3471-'RESOLUCIONES EPG'!$D3471</f>
        <v>2836</v>
      </c>
    </row>
    <row r="3472" ht="15.75" customHeight="1">
      <c r="A3472" s="101"/>
      <c r="B3472" s="21"/>
      <c r="C3472" s="24">
        <v>859.0</v>
      </c>
      <c r="D3472" s="22">
        <v>43370.0</v>
      </c>
      <c r="E3472" s="21" t="s">
        <v>3012</v>
      </c>
      <c r="F3472" s="22"/>
      <c r="G3472" s="21" t="s">
        <v>18</v>
      </c>
      <c r="H3472" s="21" t="s">
        <v>2967</v>
      </c>
      <c r="I3472" s="63"/>
      <c r="J3472" s="135" t="s">
        <v>2965</v>
      </c>
      <c r="K3472" s="21"/>
      <c r="L3472" s="21"/>
      <c r="M3472" s="21"/>
      <c r="N3472" s="22">
        <f t="shared" si="2"/>
        <v>46206</v>
      </c>
      <c r="O3472" s="23">
        <f>'RESOLUCIONES EPG'!$N3472-'RESOLUCIONES EPG'!$D3472</f>
        <v>2836</v>
      </c>
    </row>
    <row r="3473" ht="15.75" customHeight="1">
      <c r="A3473" s="58"/>
      <c r="B3473" s="21" t="s">
        <v>2535</v>
      </c>
      <c r="C3473" s="24">
        <v>867.0</v>
      </c>
      <c r="D3473" s="22">
        <v>43370.0</v>
      </c>
      <c r="E3473" s="21" t="s">
        <v>3012</v>
      </c>
      <c r="F3473" s="22"/>
      <c r="G3473" s="21" t="s">
        <v>1313</v>
      </c>
      <c r="H3473" s="21"/>
      <c r="I3473" s="63"/>
      <c r="J3473" s="135" t="s">
        <v>2965</v>
      </c>
      <c r="K3473" s="63" t="s">
        <v>3407</v>
      </c>
      <c r="L3473" s="21"/>
      <c r="M3473" s="21"/>
      <c r="N3473" s="22">
        <f t="shared" si="2"/>
        <v>46206</v>
      </c>
      <c r="O3473" s="23">
        <f>'RESOLUCIONES EPG'!$N3473-'RESOLUCIONES EPG'!$D3473</f>
        <v>2836</v>
      </c>
    </row>
    <row r="3474" ht="16.5" customHeight="1">
      <c r="A3474" s="101"/>
      <c r="B3474" s="21" t="s">
        <v>2535</v>
      </c>
      <c r="C3474" s="24">
        <v>858.0</v>
      </c>
      <c r="D3474" s="22">
        <v>43370.0</v>
      </c>
      <c r="E3474" s="21" t="s">
        <v>3408</v>
      </c>
      <c r="F3474" s="22" t="s">
        <v>3409</v>
      </c>
      <c r="G3474" s="21" t="s">
        <v>994</v>
      </c>
      <c r="H3474" s="21"/>
      <c r="I3474" s="63"/>
      <c r="J3474" s="135" t="s">
        <v>2965</v>
      </c>
      <c r="K3474" s="63" t="s">
        <v>3410</v>
      </c>
      <c r="L3474" s="21"/>
      <c r="M3474" s="21"/>
      <c r="N3474" s="22">
        <f t="shared" si="2"/>
        <v>46206</v>
      </c>
      <c r="O3474" s="23">
        <f>'RESOLUCIONES EPG'!$N3474-'RESOLUCIONES EPG'!$D3474</f>
        <v>2836</v>
      </c>
    </row>
    <row r="3475" ht="15.75" customHeight="1">
      <c r="A3475" s="103"/>
      <c r="B3475" s="21"/>
      <c r="C3475" s="24">
        <v>861.0</v>
      </c>
      <c r="D3475" s="22">
        <v>43370.0</v>
      </c>
      <c r="E3475" s="21" t="s">
        <v>3411</v>
      </c>
      <c r="F3475" s="162" t="s">
        <v>3412</v>
      </c>
      <c r="G3475" s="21" t="s">
        <v>18</v>
      </c>
      <c r="H3475" s="21" t="s">
        <v>2932</v>
      </c>
      <c r="I3475" s="63"/>
      <c r="J3475" s="135" t="s">
        <v>2965</v>
      </c>
      <c r="K3475" s="21"/>
      <c r="L3475" s="21"/>
      <c r="M3475" s="21"/>
      <c r="N3475" s="22">
        <f t="shared" si="2"/>
        <v>46206</v>
      </c>
      <c r="O3475" s="23">
        <f>'RESOLUCIONES EPG'!$N3475-'RESOLUCIONES EPG'!$D3475</f>
        <v>2836</v>
      </c>
    </row>
    <row r="3476" ht="16.5" customHeight="1">
      <c r="A3476" s="58"/>
      <c r="B3476" s="21"/>
      <c r="C3476" s="24">
        <v>866.0</v>
      </c>
      <c r="D3476" s="22">
        <v>43370.0</v>
      </c>
      <c r="E3476" s="21" t="s">
        <v>3413</v>
      </c>
      <c r="F3476" s="22"/>
      <c r="G3476" s="21" t="s">
        <v>18</v>
      </c>
      <c r="H3476" s="21" t="s">
        <v>3397</v>
      </c>
      <c r="I3476" s="63"/>
      <c r="J3476" s="135" t="s">
        <v>2965</v>
      </c>
      <c r="K3476" s="21"/>
      <c r="L3476" s="21"/>
      <c r="M3476" s="21"/>
      <c r="N3476" s="22">
        <f t="shared" si="2"/>
        <v>46206</v>
      </c>
      <c r="O3476" s="23">
        <f>'RESOLUCIONES EPG'!$N3476-'RESOLUCIONES EPG'!$D3476</f>
        <v>2836</v>
      </c>
    </row>
    <row r="3477" ht="15.75" customHeight="1">
      <c r="A3477" s="103"/>
      <c r="B3477" s="21" t="s">
        <v>2535</v>
      </c>
      <c r="C3477" s="24">
        <v>870.0</v>
      </c>
      <c r="D3477" s="22">
        <v>43370.0</v>
      </c>
      <c r="E3477" s="21" t="s">
        <v>1786</v>
      </c>
      <c r="F3477" s="22"/>
      <c r="G3477" s="21" t="s">
        <v>2751</v>
      </c>
      <c r="H3477" s="150"/>
      <c r="I3477" s="63"/>
      <c r="J3477" s="135" t="s">
        <v>2965</v>
      </c>
      <c r="K3477" s="63" t="s">
        <v>3414</v>
      </c>
      <c r="L3477" s="63" t="s">
        <v>3415</v>
      </c>
      <c r="M3477" s="21"/>
      <c r="N3477" s="22">
        <f t="shared" si="2"/>
        <v>46206</v>
      </c>
      <c r="O3477" s="23">
        <f>'RESOLUCIONES EPG'!$N3477-'RESOLUCIONES EPG'!$D3477</f>
        <v>2836</v>
      </c>
    </row>
    <row r="3478" ht="15.75" customHeight="1">
      <c r="A3478" s="100"/>
      <c r="B3478" s="21"/>
      <c r="C3478" s="24">
        <v>860.0</v>
      </c>
      <c r="D3478" s="22">
        <v>43370.0</v>
      </c>
      <c r="E3478" s="21" t="s">
        <v>3095</v>
      </c>
      <c r="F3478" s="22" t="s">
        <v>3096</v>
      </c>
      <c r="G3478" s="21" t="s">
        <v>18</v>
      </c>
      <c r="H3478" s="21" t="s">
        <v>3416</v>
      </c>
      <c r="I3478" s="63"/>
      <c r="J3478" s="135" t="s">
        <v>2965</v>
      </c>
      <c r="K3478" s="21"/>
      <c r="L3478" s="21"/>
      <c r="M3478" s="21"/>
      <c r="N3478" s="22">
        <f t="shared" si="2"/>
        <v>46206</v>
      </c>
      <c r="O3478" s="23">
        <f>'RESOLUCIONES EPG'!$N3478-'RESOLUCIONES EPG'!$D3478</f>
        <v>2836</v>
      </c>
    </row>
    <row r="3479" ht="15.75" customHeight="1">
      <c r="A3479" s="103"/>
      <c r="B3479" s="21" t="s">
        <v>2535</v>
      </c>
      <c r="C3479" s="24">
        <v>873.0</v>
      </c>
      <c r="D3479" s="22">
        <v>43371.0</v>
      </c>
      <c r="E3479" s="21" t="s">
        <v>2801</v>
      </c>
      <c r="F3479" s="22" t="s">
        <v>2802</v>
      </c>
      <c r="G3479" s="21" t="s">
        <v>2751</v>
      </c>
      <c r="H3479" s="21"/>
      <c r="I3479" s="63"/>
      <c r="J3479" s="135" t="s">
        <v>2965</v>
      </c>
      <c r="K3479" s="63" t="s">
        <v>3417</v>
      </c>
      <c r="L3479" s="63" t="s">
        <v>3418</v>
      </c>
      <c r="M3479" s="21"/>
      <c r="N3479" s="22">
        <f t="shared" si="2"/>
        <v>46206</v>
      </c>
      <c r="O3479" s="23">
        <f>'RESOLUCIONES EPG'!$N3479-'RESOLUCIONES EPG'!$D3479</f>
        <v>2835</v>
      </c>
    </row>
    <row r="3480" ht="15.75" customHeight="1">
      <c r="A3480" s="58"/>
      <c r="B3480" s="21" t="s">
        <v>2535</v>
      </c>
      <c r="C3480" s="24">
        <v>874.0</v>
      </c>
      <c r="D3480" s="22">
        <v>43371.0</v>
      </c>
      <c r="E3480" s="21" t="s">
        <v>2752</v>
      </c>
      <c r="F3480" s="22"/>
      <c r="G3480" s="21" t="s">
        <v>2751</v>
      </c>
      <c r="H3480" s="21"/>
      <c r="I3480" s="63"/>
      <c r="J3480" s="135" t="s">
        <v>2965</v>
      </c>
      <c r="K3480" s="63" t="s">
        <v>3419</v>
      </c>
      <c r="L3480" s="63" t="s">
        <v>3420</v>
      </c>
      <c r="M3480" s="21"/>
      <c r="N3480" s="22">
        <f t="shared" si="2"/>
        <v>46206</v>
      </c>
      <c r="O3480" s="23">
        <f>'RESOLUCIONES EPG'!$N3480-'RESOLUCIONES EPG'!$D3480</f>
        <v>2835</v>
      </c>
    </row>
    <row r="3481" ht="15.75" customHeight="1">
      <c r="A3481" s="103"/>
      <c r="B3481" s="21"/>
      <c r="C3481" s="24">
        <v>52.0</v>
      </c>
      <c r="D3481" s="22">
        <v>43371.0</v>
      </c>
      <c r="E3481" s="21" t="s">
        <v>3421</v>
      </c>
      <c r="F3481" s="22"/>
      <c r="G3481" s="21" t="s">
        <v>158</v>
      </c>
      <c r="H3481" s="150"/>
      <c r="I3481" s="63"/>
      <c r="J3481" s="135"/>
      <c r="K3481" s="63"/>
      <c r="L3481" s="63"/>
      <c r="M3481" s="63"/>
      <c r="N3481" s="22">
        <f t="shared" si="2"/>
        <v>46206</v>
      </c>
      <c r="O3481" s="23">
        <f>'RESOLUCIONES EPG'!$N3481-'RESOLUCIONES EPG'!$D3481</f>
        <v>2835</v>
      </c>
    </row>
    <row r="3482" ht="15.75" customHeight="1">
      <c r="A3482" s="101"/>
      <c r="B3482" s="21" t="s">
        <v>2535</v>
      </c>
      <c r="C3482" s="24">
        <v>875.0</v>
      </c>
      <c r="D3482" s="22">
        <v>43371.0</v>
      </c>
      <c r="E3482" s="21" t="s">
        <v>2782</v>
      </c>
      <c r="F3482" s="22"/>
      <c r="G3482" s="21" t="s">
        <v>2751</v>
      </c>
      <c r="H3482" s="21"/>
      <c r="I3482" s="63"/>
      <c r="J3482" s="135" t="s">
        <v>2965</v>
      </c>
      <c r="K3482" s="63" t="s">
        <v>3422</v>
      </c>
      <c r="L3482" s="63" t="s">
        <v>3422</v>
      </c>
      <c r="M3482" s="21"/>
      <c r="N3482" s="22">
        <f t="shared" si="2"/>
        <v>46206</v>
      </c>
      <c r="O3482" s="23">
        <f>'RESOLUCIONES EPG'!$N3482-'RESOLUCIONES EPG'!$D3482</f>
        <v>2835</v>
      </c>
    </row>
    <row r="3483" ht="15.75" customHeight="1">
      <c r="A3483" s="103"/>
      <c r="B3483" s="21" t="s">
        <v>2535</v>
      </c>
      <c r="C3483" s="24">
        <v>872.0</v>
      </c>
      <c r="D3483" s="22">
        <v>43371.0</v>
      </c>
      <c r="E3483" s="21" t="s">
        <v>2848</v>
      </c>
      <c r="F3483" s="22"/>
      <c r="G3483" s="21" t="s">
        <v>2751</v>
      </c>
      <c r="H3483" s="157"/>
      <c r="I3483" s="63"/>
      <c r="J3483" s="135" t="s">
        <v>2965</v>
      </c>
      <c r="K3483" s="63" t="s">
        <v>3423</v>
      </c>
      <c r="L3483" s="63" t="s">
        <v>3424</v>
      </c>
      <c r="M3483" s="21"/>
      <c r="N3483" s="22">
        <f t="shared" si="2"/>
        <v>46206</v>
      </c>
      <c r="O3483" s="23">
        <f>'RESOLUCIONES EPG'!$N3483-'RESOLUCIONES EPG'!$D3483</f>
        <v>2835</v>
      </c>
    </row>
    <row r="3484" ht="15.75" customHeight="1">
      <c r="A3484" s="103"/>
      <c r="B3484" s="21" t="s">
        <v>2535</v>
      </c>
      <c r="C3484" s="24">
        <v>877.0</v>
      </c>
      <c r="D3484" s="22">
        <v>43371.0</v>
      </c>
      <c r="E3484" s="21" t="s">
        <v>3048</v>
      </c>
      <c r="F3484" s="22"/>
      <c r="G3484" s="21" t="s">
        <v>2751</v>
      </c>
      <c r="H3484" s="21"/>
      <c r="I3484" s="63"/>
      <c r="J3484" s="135" t="s">
        <v>2965</v>
      </c>
      <c r="K3484" s="63" t="s">
        <v>3425</v>
      </c>
      <c r="L3484" s="63" t="s">
        <v>3426</v>
      </c>
      <c r="M3484" s="21"/>
      <c r="N3484" s="22">
        <f t="shared" si="2"/>
        <v>46206</v>
      </c>
      <c r="O3484" s="23">
        <f>'RESOLUCIONES EPG'!$N3484-'RESOLUCIONES EPG'!$D3484</f>
        <v>2835</v>
      </c>
    </row>
    <row r="3485" ht="15.75" customHeight="1">
      <c r="A3485" s="58"/>
      <c r="B3485" s="21" t="s">
        <v>2535</v>
      </c>
      <c r="C3485" s="24">
        <v>878.0</v>
      </c>
      <c r="D3485" s="22">
        <v>43371.0</v>
      </c>
      <c r="E3485" s="21" t="s">
        <v>3411</v>
      </c>
      <c r="F3485" s="162" t="s">
        <v>3412</v>
      </c>
      <c r="G3485" s="21" t="s">
        <v>2751</v>
      </c>
      <c r="H3485" s="21"/>
      <c r="I3485" s="63"/>
      <c r="J3485" s="135" t="s">
        <v>2965</v>
      </c>
      <c r="K3485" s="63" t="s">
        <v>3427</v>
      </c>
      <c r="L3485" s="63" t="s">
        <v>3428</v>
      </c>
      <c r="M3485" s="21"/>
      <c r="N3485" s="22">
        <f t="shared" si="2"/>
        <v>46206</v>
      </c>
      <c r="O3485" s="23">
        <f>'RESOLUCIONES EPG'!$N3485-'RESOLUCIONES EPG'!$D3485</f>
        <v>2835</v>
      </c>
    </row>
    <row r="3486" ht="15.75" customHeight="1">
      <c r="A3486" s="101"/>
      <c r="B3486" s="21" t="s">
        <v>2535</v>
      </c>
      <c r="C3486" s="24">
        <v>876.0</v>
      </c>
      <c r="D3486" s="22">
        <v>43371.0</v>
      </c>
      <c r="E3486" s="21" t="s">
        <v>3429</v>
      </c>
      <c r="F3486" s="22"/>
      <c r="G3486" s="21" t="s">
        <v>2751</v>
      </c>
      <c r="H3486" s="21"/>
      <c r="I3486" s="63"/>
      <c r="J3486" s="135" t="s">
        <v>2965</v>
      </c>
      <c r="K3486" s="63" t="s">
        <v>3430</v>
      </c>
      <c r="L3486" s="63" t="s">
        <v>3431</v>
      </c>
      <c r="M3486" s="21"/>
      <c r="N3486" s="22">
        <f t="shared" si="2"/>
        <v>46206</v>
      </c>
      <c r="O3486" s="23">
        <f>'RESOLUCIONES EPG'!$N3486-'RESOLUCIONES EPG'!$D3486</f>
        <v>2835</v>
      </c>
    </row>
    <row r="3487" ht="15.75" customHeight="1">
      <c r="A3487" s="58"/>
      <c r="B3487" s="21"/>
      <c r="C3487" s="24">
        <v>883.0</v>
      </c>
      <c r="D3487" s="22">
        <v>43374.0</v>
      </c>
      <c r="E3487" s="21" t="s">
        <v>1683</v>
      </c>
      <c r="F3487" s="22"/>
      <c r="G3487" s="21" t="s">
        <v>18</v>
      </c>
      <c r="H3487" s="21" t="s">
        <v>3432</v>
      </c>
      <c r="I3487" s="63"/>
      <c r="J3487" s="135" t="s">
        <v>2965</v>
      </c>
      <c r="K3487" s="21"/>
      <c r="L3487" s="21"/>
      <c r="M3487" s="21"/>
      <c r="N3487" s="22">
        <f t="shared" si="2"/>
        <v>46206</v>
      </c>
      <c r="O3487" s="23">
        <f>'RESOLUCIONES EPG'!$N3487-'RESOLUCIONES EPG'!$D3487</f>
        <v>2832</v>
      </c>
    </row>
    <row r="3488" ht="15.75" customHeight="1">
      <c r="A3488" s="58"/>
      <c r="B3488" s="21"/>
      <c r="C3488" s="24">
        <v>889.0</v>
      </c>
      <c r="D3488" s="22">
        <v>43374.0</v>
      </c>
      <c r="E3488" s="21" t="s">
        <v>2533</v>
      </c>
      <c r="F3488" s="22"/>
      <c r="G3488" s="21" t="s">
        <v>182</v>
      </c>
      <c r="H3488" s="21"/>
      <c r="I3488" s="63"/>
      <c r="J3488" s="135" t="s">
        <v>2965</v>
      </c>
      <c r="K3488" s="21"/>
      <c r="L3488" s="21"/>
      <c r="M3488" s="21"/>
      <c r="N3488" s="22">
        <f t="shared" si="2"/>
        <v>46206</v>
      </c>
      <c r="O3488" s="23">
        <f>'RESOLUCIONES EPG'!$N3488-'RESOLUCIONES EPG'!$D3488</f>
        <v>2832</v>
      </c>
    </row>
    <row r="3489" ht="15.75" customHeight="1">
      <c r="A3489" s="58"/>
      <c r="B3489" s="21"/>
      <c r="C3489" s="24">
        <v>887.0</v>
      </c>
      <c r="D3489" s="22">
        <v>43374.0</v>
      </c>
      <c r="E3489" s="21" t="s">
        <v>3433</v>
      </c>
      <c r="F3489" s="22"/>
      <c r="G3489" s="21" t="s">
        <v>18</v>
      </c>
      <c r="H3489" s="21" t="s">
        <v>2971</v>
      </c>
      <c r="I3489" s="63"/>
      <c r="J3489" s="135" t="s">
        <v>2965</v>
      </c>
      <c r="K3489" s="21"/>
      <c r="L3489" s="21"/>
      <c r="M3489" s="21"/>
      <c r="N3489" s="22">
        <f t="shared" si="2"/>
        <v>46206</v>
      </c>
      <c r="O3489" s="23">
        <f>'RESOLUCIONES EPG'!$N3489-'RESOLUCIONES EPG'!$D3489</f>
        <v>2832</v>
      </c>
    </row>
    <row r="3490" ht="15.75" customHeight="1">
      <c r="A3490" s="58"/>
      <c r="B3490" s="21" t="s">
        <v>2535</v>
      </c>
      <c r="C3490" s="24">
        <v>881.0</v>
      </c>
      <c r="D3490" s="22">
        <v>43374.0</v>
      </c>
      <c r="E3490" s="21" t="s">
        <v>3434</v>
      </c>
      <c r="F3490" s="22"/>
      <c r="G3490" s="21" t="s">
        <v>994</v>
      </c>
      <c r="H3490" s="21"/>
      <c r="I3490" s="63"/>
      <c r="J3490" s="135" t="s">
        <v>2965</v>
      </c>
      <c r="K3490" s="63" t="s">
        <v>3435</v>
      </c>
      <c r="L3490" s="63" t="s">
        <v>3436</v>
      </c>
      <c r="M3490" s="21"/>
      <c r="N3490" s="22">
        <f t="shared" si="2"/>
        <v>46206</v>
      </c>
      <c r="O3490" s="23">
        <f>'RESOLUCIONES EPG'!$N3490-'RESOLUCIONES EPG'!$D3490</f>
        <v>2832</v>
      </c>
    </row>
    <row r="3491" ht="15.75" customHeight="1">
      <c r="A3491" s="58"/>
      <c r="B3491" s="21" t="s">
        <v>2535</v>
      </c>
      <c r="C3491" s="24">
        <v>879.0</v>
      </c>
      <c r="D3491" s="22">
        <v>43374.0</v>
      </c>
      <c r="E3491" s="21" t="s">
        <v>3059</v>
      </c>
      <c r="F3491" s="22"/>
      <c r="G3491" s="21" t="s">
        <v>994</v>
      </c>
      <c r="H3491" s="21"/>
      <c r="I3491" s="63"/>
      <c r="J3491" s="135" t="s">
        <v>2965</v>
      </c>
      <c r="K3491" s="63" t="s">
        <v>3437</v>
      </c>
      <c r="L3491" s="63" t="s">
        <v>3438</v>
      </c>
      <c r="M3491" s="21"/>
      <c r="N3491" s="22">
        <f t="shared" si="2"/>
        <v>46206</v>
      </c>
      <c r="O3491" s="23">
        <f>'RESOLUCIONES EPG'!$N3491-'RESOLUCIONES EPG'!$D3491</f>
        <v>2832</v>
      </c>
    </row>
    <row r="3492" ht="15.75" customHeight="1">
      <c r="A3492" s="101"/>
      <c r="B3492" s="21"/>
      <c r="C3492" s="24">
        <v>885.0</v>
      </c>
      <c r="D3492" s="22">
        <v>43374.0</v>
      </c>
      <c r="E3492" s="21" t="s">
        <v>2765</v>
      </c>
      <c r="F3492" s="22"/>
      <c r="G3492" s="21" t="s">
        <v>184</v>
      </c>
      <c r="H3492" s="21" t="s">
        <v>3439</v>
      </c>
      <c r="I3492" s="63"/>
      <c r="J3492" s="135" t="s">
        <v>2965</v>
      </c>
      <c r="K3492" s="21"/>
      <c r="L3492" s="21"/>
      <c r="M3492" s="21"/>
      <c r="N3492" s="22">
        <f t="shared" si="2"/>
        <v>46206</v>
      </c>
      <c r="O3492" s="23">
        <f>'RESOLUCIONES EPG'!$N3492-'RESOLUCIONES EPG'!$D3492</f>
        <v>2832</v>
      </c>
    </row>
    <row r="3493" ht="15.75" customHeight="1">
      <c r="A3493" s="58"/>
      <c r="B3493" s="21"/>
      <c r="C3493" s="24">
        <v>882.0</v>
      </c>
      <c r="D3493" s="22">
        <v>43374.0</v>
      </c>
      <c r="E3493" s="21" t="s">
        <v>3440</v>
      </c>
      <c r="F3493" s="22"/>
      <c r="G3493" s="21" t="s">
        <v>18</v>
      </c>
      <c r="H3493" s="21" t="s">
        <v>3441</v>
      </c>
      <c r="I3493" s="63"/>
      <c r="J3493" s="135" t="s">
        <v>2965</v>
      </c>
      <c r="K3493" s="21"/>
      <c r="L3493" s="21"/>
      <c r="M3493" s="21"/>
      <c r="N3493" s="22">
        <f t="shared" si="2"/>
        <v>46206</v>
      </c>
      <c r="O3493" s="23">
        <f>'RESOLUCIONES EPG'!$N3493-'RESOLUCIONES EPG'!$D3493</f>
        <v>2832</v>
      </c>
    </row>
    <row r="3494" ht="15.75" customHeight="1">
      <c r="A3494" s="58"/>
      <c r="B3494" s="21"/>
      <c r="C3494" s="24">
        <v>886.0</v>
      </c>
      <c r="D3494" s="22">
        <v>43374.0</v>
      </c>
      <c r="E3494" s="21" t="s">
        <v>3442</v>
      </c>
      <c r="F3494" s="69" t="s">
        <v>3443</v>
      </c>
      <c r="G3494" s="21" t="s">
        <v>18</v>
      </c>
      <c r="H3494" s="21" t="s">
        <v>2967</v>
      </c>
      <c r="I3494" s="63"/>
      <c r="J3494" s="135" t="s">
        <v>2965</v>
      </c>
      <c r="K3494" s="21"/>
      <c r="L3494" s="21"/>
      <c r="M3494" s="21"/>
      <c r="N3494" s="22">
        <f t="shared" si="2"/>
        <v>46206</v>
      </c>
      <c r="O3494" s="23">
        <f>'RESOLUCIONES EPG'!$N3494-'RESOLUCIONES EPG'!$D3494</f>
        <v>2832</v>
      </c>
    </row>
    <row r="3495" ht="15.75" customHeight="1">
      <c r="A3495" s="58"/>
      <c r="B3495" s="21" t="s">
        <v>2535</v>
      </c>
      <c r="C3495" s="24">
        <v>880.0</v>
      </c>
      <c r="D3495" s="22">
        <v>43374.0</v>
      </c>
      <c r="E3495" s="21" t="s">
        <v>2857</v>
      </c>
      <c r="F3495" s="22"/>
      <c r="G3495" s="21" t="s">
        <v>994</v>
      </c>
      <c r="H3495" s="21"/>
      <c r="I3495" s="63"/>
      <c r="J3495" s="135" t="s">
        <v>2965</v>
      </c>
      <c r="K3495" s="63" t="s">
        <v>3444</v>
      </c>
      <c r="L3495" s="63" t="s">
        <v>3445</v>
      </c>
      <c r="M3495" s="21"/>
      <c r="N3495" s="22">
        <f t="shared" si="2"/>
        <v>46206</v>
      </c>
      <c r="O3495" s="23">
        <f>'RESOLUCIONES EPG'!$N3495-'RESOLUCIONES EPG'!$D3495</f>
        <v>2832</v>
      </c>
    </row>
    <row r="3496" ht="15.75" customHeight="1">
      <c r="A3496" s="101"/>
      <c r="B3496" s="21" t="s">
        <v>2535</v>
      </c>
      <c r="C3496" s="24">
        <v>888.0</v>
      </c>
      <c r="D3496" s="22">
        <v>43374.0</v>
      </c>
      <c r="E3496" s="21" t="s">
        <v>2859</v>
      </c>
      <c r="F3496" s="22"/>
      <c r="G3496" s="21" t="s">
        <v>182</v>
      </c>
      <c r="H3496" s="21"/>
      <c r="I3496" s="63"/>
      <c r="J3496" s="135" t="s">
        <v>2965</v>
      </c>
      <c r="K3496" s="63" t="s">
        <v>3446</v>
      </c>
      <c r="L3496" s="21"/>
      <c r="M3496" s="21"/>
      <c r="N3496" s="22">
        <f t="shared" si="2"/>
        <v>46206</v>
      </c>
      <c r="O3496" s="23">
        <f>'RESOLUCIONES EPG'!$N3496-'RESOLUCIONES EPG'!$D3496</f>
        <v>2832</v>
      </c>
    </row>
    <row r="3497" ht="15.75" customHeight="1">
      <c r="A3497" s="58"/>
      <c r="B3497" s="21"/>
      <c r="C3497" s="24">
        <v>894.0</v>
      </c>
      <c r="D3497" s="22">
        <v>43377.0</v>
      </c>
      <c r="E3497" s="21" t="s">
        <v>1397</v>
      </c>
      <c r="F3497" s="22"/>
      <c r="G3497" s="21" t="s">
        <v>108</v>
      </c>
      <c r="H3497" s="21" t="s">
        <v>3447</v>
      </c>
      <c r="I3497" s="63"/>
      <c r="J3497" s="135" t="s">
        <v>2965</v>
      </c>
      <c r="K3497" s="63" t="s">
        <v>3448</v>
      </c>
      <c r="L3497" s="21"/>
      <c r="M3497" s="21"/>
      <c r="N3497" s="22">
        <f t="shared" si="2"/>
        <v>46206</v>
      </c>
      <c r="O3497" s="23">
        <f>'RESOLUCIONES EPG'!$N3497-'RESOLUCIONES EPG'!$D3497</f>
        <v>2829</v>
      </c>
    </row>
    <row r="3498" ht="15.75" customHeight="1">
      <c r="A3498" s="103"/>
      <c r="B3498" s="21" t="s">
        <v>2535</v>
      </c>
      <c r="C3498" s="24">
        <v>893.0</v>
      </c>
      <c r="D3498" s="22">
        <v>43377.0</v>
      </c>
      <c r="E3498" s="21" t="s">
        <v>2617</v>
      </c>
      <c r="F3498" s="22"/>
      <c r="G3498" s="21" t="s">
        <v>108</v>
      </c>
      <c r="H3498" s="21"/>
      <c r="I3498" s="63"/>
      <c r="J3498" s="135" t="s">
        <v>2965</v>
      </c>
      <c r="K3498" s="63" t="s">
        <v>3449</v>
      </c>
      <c r="L3498" s="21"/>
      <c r="M3498" s="21"/>
      <c r="N3498" s="22">
        <f t="shared" si="2"/>
        <v>46206</v>
      </c>
      <c r="O3498" s="23">
        <f>'RESOLUCIONES EPG'!$N3498-'RESOLUCIONES EPG'!$D3498</f>
        <v>2829</v>
      </c>
    </row>
    <row r="3499" ht="15.75" customHeight="1">
      <c r="A3499" s="100"/>
      <c r="B3499" s="21" t="s">
        <v>2535</v>
      </c>
      <c r="C3499" s="24">
        <v>892.0</v>
      </c>
      <c r="D3499" s="22">
        <v>43377.0</v>
      </c>
      <c r="E3499" s="21" t="s">
        <v>1522</v>
      </c>
      <c r="F3499" s="22"/>
      <c r="G3499" s="21" t="s">
        <v>2253</v>
      </c>
      <c r="H3499" s="21" t="s">
        <v>3450</v>
      </c>
      <c r="I3499" s="63"/>
      <c r="J3499" s="135" t="s">
        <v>2965</v>
      </c>
      <c r="K3499" s="21"/>
      <c r="L3499" s="21"/>
      <c r="M3499" s="21"/>
      <c r="N3499" s="22">
        <f t="shared" si="2"/>
        <v>46206</v>
      </c>
      <c r="O3499" s="23">
        <f>'RESOLUCIONES EPG'!$N3499-'RESOLUCIONES EPG'!$D3499</f>
        <v>2829</v>
      </c>
    </row>
    <row r="3500" ht="15.75" customHeight="1">
      <c r="A3500" s="58"/>
      <c r="B3500" s="21"/>
      <c r="C3500" s="24">
        <v>891.0</v>
      </c>
      <c r="D3500" s="22">
        <v>43377.0</v>
      </c>
      <c r="E3500" s="21" t="s">
        <v>3451</v>
      </c>
      <c r="F3500" s="69" t="s">
        <v>3452</v>
      </c>
      <c r="G3500" s="21" t="s">
        <v>18</v>
      </c>
      <c r="H3500" s="21" t="s">
        <v>3209</v>
      </c>
      <c r="I3500" s="63"/>
      <c r="J3500" s="135" t="s">
        <v>2965</v>
      </c>
      <c r="K3500" s="63" t="s">
        <v>3453</v>
      </c>
      <c r="L3500" s="21"/>
      <c r="M3500" s="21"/>
      <c r="N3500" s="22">
        <f t="shared" si="2"/>
        <v>46206</v>
      </c>
      <c r="O3500" s="23">
        <f>'RESOLUCIONES EPG'!$N3500-'RESOLUCIONES EPG'!$D3500</f>
        <v>2829</v>
      </c>
    </row>
    <row r="3501" ht="16.5" customHeight="1">
      <c r="A3501" s="58"/>
      <c r="B3501" s="21"/>
      <c r="C3501" s="24">
        <v>899.0</v>
      </c>
      <c r="D3501" s="22">
        <v>43377.0</v>
      </c>
      <c r="E3501" s="21" t="s">
        <v>3454</v>
      </c>
      <c r="F3501" s="22" t="s">
        <v>3455</v>
      </c>
      <c r="G3501" s="21" t="s">
        <v>2923</v>
      </c>
      <c r="H3501" s="21"/>
      <c r="I3501" s="63"/>
      <c r="J3501" s="135" t="s">
        <v>2965</v>
      </c>
      <c r="K3501" s="21"/>
      <c r="L3501" s="21"/>
      <c r="M3501" s="21"/>
      <c r="N3501" s="22">
        <f t="shared" si="2"/>
        <v>46206</v>
      </c>
      <c r="O3501" s="23">
        <f>'RESOLUCIONES EPG'!$N3501-'RESOLUCIONES EPG'!$D3501</f>
        <v>2829</v>
      </c>
    </row>
    <row r="3502" ht="16.5" customHeight="1">
      <c r="A3502" s="58"/>
      <c r="B3502" s="21"/>
      <c r="C3502" s="24">
        <v>895.0</v>
      </c>
      <c r="D3502" s="22">
        <v>43377.0</v>
      </c>
      <c r="E3502" s="21" t="s">
        <v>2859</v>
      </c>
      <c r="F3502" s="22"/>
      <c r="G3502" s="21" t="s">
        <v>2923</v>
      </c>
      <c r="H3502" s="21"/>
      <c r="I3502" s="63"/>
      <c r="J3502" s="135" t="s">
        <v>2965</v>
      </c>
      <c r="K3502" s="21"/>
      <c r="L3502" s="21"/>
      <c r="M3502" s="21"/>
      <c r="N3502" s="22">
        <f t="shared" si="2"/>
        <v>46206</v>
      </c>
      <c r="O3502" s="23">
        <f>'RESOLUCIONES EPG'!$N3502-'RESOLUCIONES EPG'!$D3502</f>
        <v>2829</v>
      </c>
    </row>
    <row r="3503" ht="16.5" customHeight="1">
      <c r="A3503" s="103"/>
      <c r="B3503" s="21" t="s">
        <v>2535</v>
      </c>
      <c r="C3503" s="24">
        <v>897.0</v>
      </c>
      <c r="D3503" s="22">
        <v>43382.0</v>
      </c>
      <c r="E3503" s="21" t="s">
        <v>3281</v>
      </c>
      <c r="F3503" s="22"/>
      <c r="G3503" s="21" t="s">
        <v>1593</v>
      </c>
      <c r="H3503" s="150">
        <v>43392.0</v>
      </c>
      <c r="I3503" s="63"/>
      <c r="J3503" s="135" t="s">
        <v>2965</v>
      </c>
      <c r="K3503" s="63" t="s">
        <v>3456</v>
      </c>
      <c r="L3503" s="63" t="s">
        <v>3457</v>
      </c>
      <c r="M3503" s="63" t="s">
        <v>3458</v>
      </c>
      <c r="N3503" s="22">
        <f t="shared" si="2"/>
        <v>46206</v>
      </c>
      <c r="O3503" s="23">
        <f>'RESOLUCIONES EPG'!$N3503-'RESOLUCIONES EPG'!$D3503</f>
        <v>2824</v>
      </c>
    </row>
    <row r="3504" ht="16.5" customHeight="1">
      <c r="A3504" s="58"/>
      <c r="B3504" s="21"/>
      <c r="C3504" s="24">
        <v>896.0</v>
      </c>
      <c r="D3504" s="22">
        <v>43382.0</v>
      </c>
      <c r="E3504" s="21" t="s">
        <v>2684</v>
      </c>
      <c r="F3504" s="22"/>
      <c r="G3504" s="21" t="s">
        <v>2923</v>
      </c>
      <c r="H3504" s="21"/>
      <c r="I3504" s="63"/>
      <c r="J3504" s="135" t="s">
        <v>2965</v>
      </c>
      <c r="K3504" s="21"/>
      <c r="L3504" s="21"/>
      <c r="M3504" s="21"/>
      <c r="N3504" s="22">
        <f t="shared" si="2"/>
        <v>46206</v>
      </c>
      <c r="O3504" s="23">
        <f>'RESOLUCIONES EPG'!$N3504-'RESOLUCIONES EPG'!$D3504</f>
        <v>2824</v>
      </c>
    </row>
    <row r="3505" ht="16.5" customHeight="1">
      <c r="A3505" s="103"/>
      <c r="B3505" s="21" t="s">
        <v>2535</v>
      </c>
      <c r="C3505" s="24">
        <v>904.0</v>
      </c>
      <c r="D3505" s="22">
        <v>43383.0</v>
      </c>
      <c r="E3505" s="21" t="s">
        <v>2958</v>
      </c>
      <c r="F3505" s="22"/>
      <c r="G3505" s="21" t="s">
        <v>2253</v>
      </c>
      <c r="H3505" s="21" t="s">
        <v>90</v>
      </c>
      <c r="I3505" s="63"/>
      <c r="J3505" s="135" t="s">
        <v>2965</v>
      </c>
      <c r="K3505" s="21"/>
      <c r="L3505" s="21"/>
      <c r="M3505" s="21"/>
      <c r="N3505" s="22">
        <f t="shared" si="2"/>
        <v>46206</v>
      </c>
      <c r="O3505" s="23">
        <f>'RESOLUCIONES EPG'!$N3505-'RESOLUCIONES EPG'!$D3505</f>
        <v>2823</v>
      </c>
    </row>
    <row r="3506" ht="16.5" customHeight="1">
      <c r="A3506" s="58"/>
      <c r="B3506" s="21" t="s">
        <v>2535</v>
      </c>
      <c r="C3506" s="24">
        <v>903.0</v>
      </c>
      <c r="D3506" s="22">
        <v>43383.0</v>
      </c>
      <c r="E3506" s="21" t="s">
        <v>3375</v>
      </c>
      <c r="F3506" s="22"/>
      <c r="G3506" s="21" t="s">
        <v>2751</v>
      </c>
      <c r="H3506" s="21"/>
      <c r="I3506" s="63"/>
      <c r="J3506" s="135" t="s">
        <v>2965</v>
      </c>
      <c r="K3506" s="63" t="s">
        <v>3459</v>
      </c>
      <c r="L3506" s="63" t="s">
        <v>3460</v>
      </c>
      <c r="M3506" s="21"/>
      <c r="N3506" s="22">
        <f t="shared" si="2"/>
        <v>46206</v>
      </c>
      <c r="O3506" s="23">
        <f>'RESOLUCIONES EPG'!$N3506-'RESOLUCIONES EPG'!$D3506</f>
        <v>2823</v>
      </c>
    </row>
    <row r="3507" ht="15.75" customHeight="1">
      <c r="A3507" s="58"/>
      <c r="B3507" s="21" t="s">
        <v>2535</v>
      </c>
      <c r="C3507" s="24">
        <v>902.0</v>
      </c>
      <c r="D3507" s="22">
        <v>43383.0</v>
      </c>
      <c r="E3507" s="21" t="s">
        <v>3461</v>
      </c>
      <c r="F3507" s="22"/>
      <c r="G3507" s="21" t="s">
        <v>2751</v>
      </c>
      <c r="H3507" s="21"/>
      <c r="I3507" s="63"/>
      <c r="J3507" s="135" t="s">
        <v>2965</v>
      </c>
      <c r="K3507" s="63" t="s">
        <v>3462</v>
      </c>
      <c r="L3507" s="63" t="s">
        <v>3463</v>
      </c>
      <c r="M3507" s="21"/>
      <c r="N3507" s="22">
        <f t="shared" si="2"/>
        <v>46206</v>
      </c>
      <c r="O3507" s="23">
        <f>'RESOLUCIONES EPG'!$N3507-'RESOLUCIONES EPG'!$D3507</f>
        <v>2823</v>
      </c>
    </row>
    <row r="3508" ht="15.75" customHeight="1">
      <c r="A3508" s="103"/>
      <c r="B3508" s="21" t="s">
        <v>2535</v>
      </c>
      <c r="C3508" s="24">
        <v>898.0</v>
      </c>
      <c r="D3508" s="22">
        <v>43383.0</v>
      </c>
      <c r="E3508" s="21" t="s">
        <v>2660</v>
      </c>
      <c r="F3508" s="22"/>
      <c r="G3508" s="21" t="s">
        <v>1593</v>
      </c>
      <c r="H3508" s="150">
        <v>43392.0</v>
      </c>
      <c r="I3508" s="63"/>
      <c r="J3508" s="135" t="s">
        <v>2965</v>
      </c>
      <c r="K3508" s="63" t="s">
        <v>3464</v>
      </c>
      <c r="L3508" s="63" t="s">
        <v>3465</v>
      </c>
      <c r="M3508" s="63" t="s">
        <v>3466</v>
      </c>
      <c r="N3508" s="22">
        <f t="shared" si="2"/>
        <v>46206</v>
      </c>
      <c r="O3508" s="23">
        <f>'RESOLUCIONES EPG'!$N3508-'RESOLUCIONES EPG'!$D3508</f>
        <v>2823</v>
      </c>
    </row>
    <row r="3509" ht="15.75" customHeight="1">
      <c r="A3509" s="58"/>
      <c r="B3509" s="21" t="s">
        <v>2535</v>
      </c>
      <c r="C3509" s="24">
        <v>901.0</v>
      </c>
      <c r="D3509" s="22">
        <v>43383.0</v>
      </c>
      <c r="E3509" s="73" t="s">
        <v>3218</v>
      </c>
      <c r="F3509" s="22" t="s">
        <v>3219</v>
      </c>
      <c r="G3509" s="21" t="s">
        <v>2751</v>
      </c>
      <c r="H3509" s="21"/>
      <c r="I3509" s="63"/>
      <c r="J3509" s="135" t="s">
        <v>2965</v>
      </c>
      <c r="K3509" s="63" t="s">
        <v>3467</v>
      </c>
      <c r="L3509" s="63" t="s">
        <v>3468</v>
      </c>
      <c r="M3509" s="21"/>
      <c r="N3509" s="22">
        <f t="shared" si="2"/>
        <v>46206</v>
      </c>
      <c r="O3509" s="23">
        <f>'RESOLUCIONES EPG'!$N3509-'RESOLUCIONES EPG'!$D3509</f>
        <v>2823</v>
      </c>
    </row>
    <row r="3510" ht="15.75" customHeight="1">
      <c r="A3510" s="58"/>
      <c r="B3510" s="21" t="s">
        <v>2535</v>
      </c>
      <c r="C3510" s="24">
        <v>900.0</v>
      </c>
      <c r="D3510" s="22">
        <v>43383.0</v>
      </c>
      <c r="E3510" s="21" t="s">
        <v>2852</v>
      </c>
      <c r="F3510" s="22"/>
      <c r="G3510" s="21" t="s">
        <v>2751</v>
      </c>
      <c r="H3510" s="21"/>
      <c r="I3510" s="63"/>
      <c r="J3510" s="135" t="s">
        <v>2965</v>
      </c>
      <c r="K3510" s="63" t="s">
        <v>3469</v>
      </c>
      <c r="L3510" s="63" t="s">
        <v>3470</v>
      </c>
      <c r="M3510" s="21"/>
      <c r="N3510" s="22">
        <f t="shared" si="2"/>
        <v>46206</v>
      </c>
      <c r="O3510" s="23">
        <f>'RESOLUCIONES EPG'!$N3510-'RESOLUCIONES EPG'!$D3510</f>
        <v>2823</v>
      </c>
    </row>
    <row r="3511" ht="15.75" customHeight="1">
      <c r="A3511" s="103"/>
      <c r="B3511" s="21"/>
      <c r="C3511" s="24"/>
      <c r="D3511" s="22">
        <v>43383.0</v>
      </c>
      <c r="E3511" s="21" t="s">
        <v>3187</v>
      </c>
      <c r="F3511" s="22"/>
      <c r="G3511" s="21" t="s">
        <v>158</v>
      </c>
      <c r="H3511" s="21">
        <v>53.0</v>
      </c>
      <c r="I3511" s="63"/>
      <c r="J3511" s="135"/>
      <c r="K3511" s="21"/>
      <c r="L3511" s="21"/>
      <c r="M3511" s="21"/>
      <c r="N3511" s="22">
        <f t="shared" si="2"/>
        <v>46206</v>
      </c>
      <c r="O3511" s="23">
        <f>'RESOLUCIONES EPG'!$N3511-'RESOLUCIONES EPG'!$D3511</f>
        <v>2823</v>
      </c>
    </row>
    <row r="3512" ht="15.75" customHeight="1">
      <c r="A3512" s="58"/>
      <c r="B3512" s="21" t="s">
        <v>2535</v>
      </c>
      <c r="C3512" s="24">
        <v>910.0</v>
      </c>
      <c r="D3512" s="22">
        <v>43389.0</v>
      </c>
      <c r="E3512" s="21" t="s">
        <v>3471</v>
      </c>
      <c r="F3512" s="22"/>
      <c r="G3512" s="21" t="s">
        <v>1313</v>
      </c>
      <c r="H3512" s="21"/>
      <c r="I3512" s="63"/>
      <c r="J3512" s="135" t="s">
        <v>2965</v>
      </c>
      <c r="K3512" s="63" t="s">
        <v>3472</v>
      </c>
      <c r="L3512" s="21"/>
      <c r="M3512" s="21"/>
      <c r="N3512" s="22">
        <f t="shared" si="2"/>
        <v>46206</v>
      </c>
      <c r="O3512" s="23">
        <f>'RESOLUCIONES EPG'!$N3512-'RESOLUCIONES EPG'!$D3512</f>
        <v>2817</v>
      </c>
    </row>
    <row r="3513" ht="15.75" customHeight="1">
      <c r="A3513" s="58"/>
      <c r="B3513" s="21"/>
      <c r="C3513" s="24">
        <v>905.0</v>
      </c>
      <c r="D3513" s="22">
        <v>43389.0</v>
      </c>
      <c r="E3513" s="21" t="s">
        <v>2660</v>
      </c>
      <c r="F3513" s="22"/>
      <c r="G3513" s="21" t="s">
        <v>1593</v>
      </c>
      <c r="H3513" s="21" t="s">
        <v>3473</v>
      </c>
      <c r="I3513" s="63"/>
      <c r="J3513" s="135" t="s">
        <v>2965</v>
      </c>
      <c r="K3513" s="21"/>
      <c r="L3513" s="21"/>
      <c r="M3513" s="21"/>
      <c r="N3513" s="22">
        <f t="shared" si="2"/>
        <v>46206</v>
      </c>
      <c r="O3513" s="23">
        <f>'RESOLUCIONES EPG'!$N3513-'RESOLUCIONES EPG'!$D3513</f>
        <v>2817</v>
      </c>
    </row>
    <row r="3514" ht="15.75" customHeight="1">
      <c r="A3514" s="58"/>
      <c r="B3514" s="21"/>
      <c r="C3514" s="24">
        <v>906.0</v>
      </c>
      <c r="D3514" s="22">
        <v>43389.0</v>
      </c>
      <c r="E3514" s="21" t="s">
        <v>1933</v>
      </c>
      <c r="F3514" s="22"/>
      <c r="G3514" s="21" t="s">
        <v>2253</v>
      </c>
      <c r="H3514" s="21" t="s">
        <v>2824</v>
      </c>
      <c r="I3514" s="63"/>
      <c r="J3514" s="135"/>
      <c r="K3514" s="21"/>
      <c r="L3514" s="21"/>
      <c r="M3514" s="21"/>
      <c r="N3514" s="22">
        <f t="shared" si="2"/>
        <v>46206</v>
      </c>
      <c r="O3514" s="23">
        <f>'RESOLUCIONES EPG'!$N3514-'RESOLUCIONES EPG'!$D3514</f>
        <v>2817</v>
      </c>
    </row>
    <row r="3515" ht="15.75" customHeight="1">
      <c r="A3515" s="103"/>
      <c r="B3515" s="21" t="s">
        <v>2535</v>
      </c>
      <c r="C3515" s="24">
        <v>915.0</v>
      </c>
      <c r="D3515" s="22">
        <v>43390.0</v>
      </c>
      <c r="E3515" s="21" t="s">
        <v>2940</v>
      </c>
      <c r="F3515" s="22"/>
      <c r="G3515" s="21" t="s">
        <v>1593</v>
      </c>
      <c r="H3515" s="22">
        <v>43413.0</v>
      </c>
      <c r="I3515" s="63"/>
      <c r="J3515" s="135"/>
      <c r="K3515" s="63" t="s">
        <v>3474</v>
      </c>
      <c r="L3515" s="63" t="s">
        <v>3475</v>
      </c>
      <c r="M3515" s="63" t="s">
        <v>3476</v>
      </c>
      <c r="N3515" s="22">
        <f t="shared" si="2"/>
        <v>46206</v>
      </c>
      <c r="O3515" s="23">
        <f>'RESOLUCIONES EPG'!$N3515-'RESOLUCIONES EPG'!$D3515</f>
        <v>2816</v>
      </c>
    </row>
    <row r="3516" ht="15.75" customHeight="1">
      <c r="A3516" s="58"/>
      <c r="B3516" s="21"/>
      <c r="C3516" s="24">
        <v>918.0</v>
      </c>
      <c r="D3516" s="22">
        <v>43390.0</v>
      </c>
      <c r="E3516" s="21" t="s">
        <v>3477</v>
      </c>
      <c r="F3516" s="22"/>
      <c r="G3516" s="21" t="s">
        <v>18</v>
      </c>
      <c r="H3516" s="21"/>
      <c r="I3516" s="63"/>
      <c r="J3516" s="135"/>
      <c r="K3516" s="21"/>
      <c r="L3516" s="21"/>
      <c r="M3516" s="21"/>
      <c r="N3516" s="22">
        <f t="shared" si="2"/>
        <v>46206</v>
      </c>
      <c r="O3516" s="23">
        <f>'RESOLUCIONES EPG'!$N3516-'RESOLUCIONES EPG'!$D3516</f>
        <v>2816</v>
      </c>
    </row>
    <row r="3517" ht="15.75" customHeight="1">
      <c r="A3517" s="103"/>
      <c r="B3517" s="21"/>
      <c r="C3517" s="24">
        <v>914.0</v>
      </c>
      <c r="D3517" s="22">
        <v>43390.0</v>
      </c>
      <c r="E3517" s="21" t="s">
        <v>1224</v>
      </c>
      <c r="F3517" s="22"/>
      <c r="G3517" s="21" t="s">
        <v>108</v>
      </c>
      <c r="H3517" s="21" t="s">
        <v>3478</v>
      </c>
      <c r="I3517" s="63"/>
      <c r="J3517" s="135"/>
      <c r="K3517" s="21"/>
      <c r="L3517" s="21"/>
      <c r="M3517" s="21"/>
      <c r="N3517" s="22">
        <f t="shared" si="2"/>
        <v>46206</v>
      </c>
      <c r="O3517" s="23">
        <f>'RESOLUCIONES EPG'!$N3517-'RESOLUCIONES EPG'!$D3517</f>
        <v>2816</v>
      </c>
    </row>
    <row r="3518" ht="15.75" customHeight="1">
      <c r="A3518" s="58"/>
      <c r="B3518" s="21"/>
      <c r="C3518" s="24">
        <v>916.0</v>
      </c>
      <c r="D3518" s="22">
        <v>43390.0</v>
      </c>
      <c r="E3518" s="21" t="s">
        <v>3479</v>
      </c>
      <c r="F3518" s="22"/>
      <c r="G3518" s="21" t="s">
        <v>18</v>
      </c>
      <c r="H3518" s="21"/>
      <c r="I3518" s="63"/>
      <c r="J3518" s="135"/>
      <c r="K3518" s="21"/>
      <c r="L3518" s="21"/>
      <c r="M3518" s="21"/>
      <c r="N3518" s="22">
        <f t="shared" si="2"/>
        <v>46206</v>
      </c>
      <c r="O3518" s="23">
        <f>'RESOLUCIONES EPG'!$N3518-'RESOLUCIONES EPG'!$D3518</f>
        <v>2816</v>
      </c>
    </row>
    <row r="3519" ht="15.75" customHeight="1">
      <c r="A3519" s="103"/>
      <c r="B3519" s="21" t="s">
        <v>2535</v>
      </c>
      <c r="C3519" s="24">
        <v>911.0</v>
      </c>
      <c r="D3519" s="22">
        <v>43390.0</v>
      </c>
      <c r="E3519" s="21" t="s">
        <v>2759</v>
      </c>
      <c r="F3519" s="22"/>
      <c r="G3519" s="21" t="s">
        <v>3390</v>
      </c>
      <c r="H3519" s="21"/>
      <c r="I3519" s="63"/>
      <c r="J3519" s="135" t="s">
        <v>2965</v>
      </c>
      <c r="K3519" s="63" t="s">
        <v>3480</v>
      </c>
      <c r="L3519" s="63" t="s">
        <v>3481</v>
      </c>
      <c r="M3519" s="21"/>
      <c r="N3519" s="22">
        <f t="shared" si="2"/>
        <v>46206</v>
      </c>
      <c r="O3519" s="23">
        <f>'RESOLUCIONES EPG'!$N3519-'RESOLUCIONES EPG'!$D3519</f>
        <v>2816</v>
      </c>
    </row>
    <row r="3520" ht="16.5" customHeight="1">
      <c r="A3520" s="103"/>
      <c r="B3520" s="21" t="s">
        <v>2535</v>
      </c>
      <c r="C3520" s="24">
        <v>912.0</v>
      </c>
      <c r="D3520" s="22">
        <v>43390.0</v>
      </c>
      <c r="E3520" s="21" t="s">
        <v>2845</v>
      </c>
      <c r="F3520" s="22"/>
      <c r="G3520" s="21" t="s">
        <v>3390</v>
      </c>
      <c r="H3520" s="21"/>
      <c r="I3520" s="63"/>
      <c r="J3520" s="135" t="s">
        <v>2965</v>
      </c>
      <c r="K3520" s="63" t="s">
        <v>3482</v>
      </c>
      <c r="L3520" s="63" t="s">
        <v>3483</v>
      </c>
      <c r="M3520" s="21"/>
      <c r="N3520" s="22">
        <f t="shared" si="2"/>
        <v>46206</v>
      </c>
      <c r="O3520" s="23">
        <f>'RESOLUCIONES EPG'!$N3520-'RESOLUCIONES EPG'!$D3520</f>
        <v>2816</v>
      </c>
    </row>
    <row r="3521" ht="16.5" customHeight="1">
      <c r="A3521" s="58"/>
      <c r="B3521" s="21" t="s">
        <v>2535</v>
      </c>
      <c r="C3521" s="24">
        <v>917.0</v>
      </c>
      <c r="D3521" s="22">
        <v>43390.0</v>
      </c>
      <c r="E3521" s="21" t="s">
        <v>3077</v>
      </c>
      <c r="F3521" s="22"/>
      <c r="G3521" s="21" t="s">
        <v>108</v>
      </c>
      <c r="H3521" s="21" t="s">
        <v>3484</v>
      </c>
      <c r="I3521" s="63"/>
      <c r="J3521" s="135"/>
      <c r="K3521" s="63" t="s">
        <v>3485</v>
      </c>
      <c r="L3521" s="21"/>
      <c r="M3521" s="21"/>
      <c r="N3521" s="22">
        <f t="shared" si="2"/>
        <v>46206</v>
      </c>
      <c r="O3521" s="23">
        <f>'RESOLUCIONES EPG'!$N3521-'RESOLUCIONES EPG'!$D3521</f>
        <v>2816</v>
      </c>
    </row>
    <row r="3522" ht="16.5" customHeight="1">
      <c r="A3522" s="103"/>
      <c r="B3522" s="21" t="s">
        <v>2535</v>
      </c>
      <c r="C3522" s="24">
        <v>913.0</v>
      </c>
      <c r="D3522" s="22">
        <v>43390.0</v>
      </c>
      <c r="E3522" s="21" t="s">
        <v>3486</v>
      </c>
      <c r="F3522" s="22"/>
      <c r="G3522" s="21" t="s">
        <v>2751</v>
      </c>
      <c r="H3522" s="21"/>
      <c r="I3522" s="63"/>
      <c r="J3522" s="135" t="s">
        <v>2965</v>
      </c>
      <c r="K3522" s="63" t="s">
        <v>3487</v>
      </c>
      <c r="L3522" s="63" t="s">
        <v>3488</v>
      </c>
      <c r="M3522" s="21"/>
      <c r="N3522" s="22">
        <f t="shared" si="2"/>
        <v>46206</v>
      </c>
      <c r="O3522" s="23">
        <f>'RESOLUCIONES EPG'!$N3522-'RESOLUCIONES EPG'!$D3522</f>
        <v>2816</v>
      </c>
    </row>
    <row r="3523" ht="16.5" customHeight="1">
      <c r="A3523" s="58"/>
      <c r="B3523" s="21" t="s">
        <v>2535</v>
      </c>
      <c r="C3523" s="24">
        <v>919.0</v>
      </c>
      <c r="D3523" s="22">
        <v>43392.0</v>
      </c>
      <c r="E3523" s="21" t="s">
        <v>2172</v>
      </c>
      <c r="F3523" s="22"/>
      <c r="G3523" s="21" t="s">
        <v>2253</v>
      </c>
      <c r="H3523" s="21" t="s">
        <v>2624</v>
      </c>
      <c r="I3523" s="63"/>
      <c r="J3523" s="135"/>
      <c r="K3523" s="21"/>
      <c r="L3523" s="21"/>
      <c r="M3523" s="21"/>
      <c r="N3523" s="22">
        <f t="shared" si="2"/>
        <v>46206</v>
      </c>
      <c r="O3523" s="23">
        <f>'RESOLUCIONES EPG'!$N3523-'RESOLUCIONES EPG'!$D3523</f>
        <v>2814</v>
      </c>
    </row>
    <row r="3524" ht="16.5" customHeight="1">
      <c r="A3524" s="58"/>
      <c r="B3524" s="21"/>
      <c r="C3524" s="24">
        <v>921.0</v>
      </c>
      <c r="D3524" s="22">
        <v>43392.0</v>
      </c>
      <c r="E3524" s="21" t="s">
        <v>2705</v>
      </c>
      <c r="F3524" s="22"/>
      <c r="G3524" s="21" t="s">
        <v>182</v>
      </c>
      <c r="H3524" s="21"/>
      <c r="I3524" s="63"/>
      <c r="J3524" s="135"/>
      <c r="K3524" s="21"/>
      <c r="L3524" s="21"/>
      <c r="M3524" s="21"/>
      <c r="N3524" s="22">
        <f t="shared" si="2"/>
        <v>46206</v>
      </c>
      <c r="O3524" s="23">
        <f>'RESOLUCIONES EPG'!$N3524-'RESOLUCIONES EPG'!$D3524</f>
        <v>2814</v>
      </c>
    </row>
    <row r="3525" ht="16.5" customHeight="1">
      <c r="A3525" s="58"/>
      <c r="B3525" s="21" t="s">
        <v>2535</v>
      </c>
      <c r="C3525" s="24">
        <v>920.0</v>
      </c>
      <c r="D3525" s="22">
        <v>43392.0</v>
      </c>
      <c r="E3525" s="21" t="s">
        <v>2538</v>
      </c>
      <c r="F3525" s="22"/>
      <c r="G3525" s="21" t="s">
        <v>3489</v>
      </c>
      <c r="H3525" s="21"/>
      <c r="I3525" s="63"/>
      <c r="J3525" s="135"/>
      <c r="K3525" s="63" t="s">
        <v>3490</v>
      </c>
      <c r="L3525" s="63" t="s">
        <v>3491</v>
      </c>
      <c r="M3525" s="63" t="s">
        <v>3492</v>
      </c>
      <c r="N3525" s="22">
        <f t="shared" si="2"/>
        <v>46206</v>
      </c>
      <c r="O3525" s="23">
        <f>'RESOLUCIONES EPG'!$N3525-'RESOLUCIONES EPG'!$D3525</f>
        <v>2814</v>
      </c>
    </row>
    <row r="3526" ht="16.5" customHeight="1">
      <c r="A3526" s="58"/>
      <c r="B3526" s="21"/>
      <c r="C3526" s="24">
        <v>922.0</v>
      </c>
      <c r="D3526" s="22">
        <v>43392.0</v>
      </c>
      <c r="E3526" s="21" t="s">
        <v>2711</v>
      </c>
      <c r="F3526" s="22"/>
      <c r="G3526" s="21" t="s">
        <v>182</v>
      </c>
      <c r="H3526" s="21"/>
      <c r="I3526" s="63"/>
      <c r="J3526" s="135"/>
      <c r="K3526" s="21"/>
      <c r="L3526" s="21"/>
      <c r="M3526" s="21"/>
      <c r="N3526" s="22">
        <f t="shared" si="2"/>
        <v>46206</v>
      </c>
      <c r="O3526" s="23">
        <f>'RESOLUCIONES EPG'!$N3526-'RESOLUCIONES EPG'!$D3526</f>
        <v>2814</v>
      </c>
    </row>
    <row r="3527" ht="15.75" customHeight="1">
      <c r="A3527" s="101"/>
      <c r="B3527" s="21"/>
      <c r="C3527" s="24">
        <v>934.0</v>
      </c>
      <c r="D3527" s="22">
        <v>43399.0</v>
      </c>
      <c r="E3527" s="21" t="s">
        <v>1821</v>
      </c>
      <c r="F3527" s="22"/>
      <c r="G3527" s="21" t="s">
        <v>363</v>
      </c>
      <c r="H3527" s="21"/>
      <c r="I3527" s="63"/>
      <c r="J3527" s="135"/>
      <c r="K3527" s="21"/>
      <c r="L3527" s="21"/>
      <c r="M3527" s="21"/>
      <c r="N3527" s="22">
        <f t="shared" si="2"/>
        <v>46206</v>
      </c>
      <c r="O3527" s="23">
        <f>'RESOLUCIONES EPG'!$N3527-'RESOLUCIONES EPG'!$D3527</f>
        <v>2807</v>
      </c>
    </row>
    <row r="3528" ht="15.75" customHeight="1">
      <c r="A3528" s="101"/>
      <c r="B3528" s="21" t="s">
        <v>2535</v>
      </c>
      <c r="C3528" s="24">
        <v>928.0</v>
      </c>
      <c r="D3528" s="22">
        <v>43399.0</v>
      </c>
      <c r="E3528" s="21" t="s">
        <v>2007</v>
      </c>
      <c r="F3528" s="22"/>
      <c r="G3528" s="21" t="s">
        <v>994</v>
      </c>
      <c r="H3528" s="21"/>
      <c r="I3528" s="63"/>
      <c r="J3528" s="135"/>
      <c r="K3528" s="63" t="s">
        <v>3493</v>
      </c>
      <c r="L3528" s="63" t="s">
        <v>3494</v>
      </c>
      <c r="M3528" s="21"/>
      <c r="N3528" s="22">
        <f t="shared" si="2"/>
        <v>46206</v>
      </c>
      <c r="O3528" s="23">
        <f>'RESOLUCIONES EPG'!$N3528-'RESOLUCIONES EPG'!$D3528</f>
        <v>2807</v>
      </c>
    </row>
    <row r="3529" ht="15.75" customHeight="1">
      <c r="A3529" s="58"/>
      <c r="B3529" s="21" t="s">
        <v>2535</v>
      </c>
      <c r="C3529" s="24">
        <v>926.0</v>
      </c>
      <c r="D3529" s="22">
        <v>43399.0</v>
      </c>
      <c r="E3529" s="21" t="s">
        <v>3495</v>
      </c>
      <c r="F3529" s="22"/>
      <c r="G3529" s="21" t="s">
        <v>3390</v>
      </c>
      <c r="H3529" s="21"/>
      <c r="I3529" s="63"/>
      <c r="J3529" s="135"/>
      <c r="K3529" s="63" t="s">
        <v>3496</v>
      </c>
      <c r="L3529" s="21"/>
      <c r="M3529" s="21"/>
      <c r="N3529" s="22">
        <f t="shared" si="2"/>
        <v>46206</v>
      </c>
      <c r="O3529" s="23">
        <f>'RESOLUCIONES EPG'!$N3529-'RESOLUCIONES EPG'!$D3529</f>
        <v>2807</v>
      </c>
    </row>
    <row r="3530" ht="15.75" customHeight="1">
      <c r="A3530" s="103"/>
      <c r="B3530" s="21" t="s">
        <v>2535</v>
      </c>
      <c r="C3530" s="24">
        <v>925.0</v>
      </c>
      <c r="D3530" s="22">
        <v>43399.0</v>
      </c>
      <c r="E3530" s="21" t="s">
        <v>3367</v>
      </c>
      <c r="F3530" s="22"/>
      <c r="G3530" s="21" t="s">
        <v>3390</v>
      </c>
      <c r="H3530" s="21"/>
      <c r="I3530" s="63"/>
      <c r="J3530" s="135"/>
      <c r="K3530" s="63" t="s">
        <v>3497</v>
      </c>
      <c r="L3530" s="21"/>
      <c r="M3530" s="21"/>
      <c r="N3530" s="22">
        <f t="shared" si="2"/>
        <v>46206</v>
      </c>
      <c r="O3530" s="23">
        <f>'RESOLUCIONES EPG'!$N3530-'RESOLUCIONES EPG'!$D3530</f>
        <v>2807</v>
      </c>
    </row>
    <row r="3531" ht="15.75" customHeight="1">
      <c r="A3531" s="101"/>
      <c r="B3531" s="21" t="s">
        <v>2535</v>
      </c>
      <c r="C3531" s="24">
        <v>929.0</v>
      </c>
      <c r="D3531" s="22">
        <v>43399.0</v>
      </c>
      <c r="E3531" s="21" t="s">
        <v>3367</v>
      </c>
      <c r="F3531" s="22"/>
      <c r="G3531" s="21" t="s">
        <v>1313</v>
      </c>
      <c r="H3531" s="21"/>
      <c r="I3531" s="63"/>
      <c r="J3531" s="135"/>
      <c r="K3531" s="63" t="s">
        <v>3498</v>
      </c>
      <c r="L3531" s="21"/>
      <c r="M3531" s="21"/>
      <c r="N3531" s="22">
        <f t="shared" si="2"/>
        <v>46206</v>
      </c>
      <c r="O3531" s="23">
        <f>'RESOLUCIONES EPG'!$N3531-'RESOLUCIONES EPG'!$D3531</f>
        <v>2807</v>
      </c>
    </row>
    <row r="3532" ht="15.75" customHeight="1">
      <c r="A3532" s="101"/>
      <c r="B3532" s="21"/>
      <c r="C3532" s="24">
        <v>933.0</v>
      </c>
      <c r="D3532" s="22">
        <v>43399.0</v>
      </c>
      <c r="E3532" s="21" t="s">
        <v>1800</v>
      </c>
      <c r="F3532" s="69" t="s">
        <v>1801</v>
      </c>
      <c r="G3532" s="21" t="s">
        <v>363</v>
      </c>
      <c r="H3532" s="21"/>
      <c r="I3532" s="63"/>
      <c r="J3532" s="135"/>
      <c r="K3532" s="21"/>
      <c r="L3532" s="21"/>
      <c r="M3532" s="21"/>
      <c r="N3532" s="22">
        <f t="shared" si="2"/>
        <v>46206</v>
      </c>
      <c r="O3532" s="23">
        <f>'RESOLUCIONES EPG'!$N3532-'RESOLUCIONES EPG'!$D3532</f>
        <v>2807</v>
      </c>
    </row>
    <row r="3533" ht="15.75" customHeight="1">
      <c r="A3533" s="58"/>
      <c r="B3533" s="21"/>
      <c r="C3533" s="24">
        <v>932.0</v>
      </c>
      <c r="D3533" s="22">
        <v>43399.0</v>
      </c>
      <c r="E3533" s="21" t="s">
        <v>3499</v>
      </c>
      <c r="F3533" s="22"/>
      <c r="G3533" s="21" t="s">
        <v>18</v>
      </c>
      <c r="H3533" s="21" t="s">
        <v>3500</v>
      </c>
      <c r="I3533" s="63"/>
      <c r="J3533" s="135"/>
      <c r="K3533" s="21"/>
      <c r="L3533" s="21"/>
      <c r="M3533" s="21"/>
      <c r="N3533" s="22">
        <f t="shared" si="2"/>
        <v>46206</v>
      </c>
      <c r="O3533" s="23">
        <f>'RESOLUCIONES EPG'!$N3533-'RESOLUCIONES EPG'!$D3533</f>
        <v>2807</v>
      </c>
    </row>
    <row r="3534" ht="15.75" customHeight="1">
      <c r="A3534" s="58"/>
      <c r="B3534" s="21" t="s">
        <v>2535</v>
      </c>
      <c r="C3534" s="24">
        <v>923.0</v>
      </c>
      <c r="D3534" s="22">
        <v>43399.0</v>
      </c>
      <c r="E3534" s="21" t="s">
        <v>2332</v>
      </c>
      <c r="F3534" s="22"/>
      <c r="G3534" s="21" t="s">
        <v>3390</v>
      </c>
      <c r="H3534" s="21"/>
      <c r="I3534" s="63"/>
      <c r="J3534" s="135"/>
      <c r="K3534" s="63" t="s">
        <v>3501</v>
      </c>
      <c r="L3534" s="21"/>
      <c r="M3534" s="21"/>
      <c r="N3534" s="22">
        <f t="shared" si="2"/>
        <v>46206</v>
      </c>
      <c r="O3534" s="23">
        <f>'RESOLUCIONES EPG'!$N3534-'RESOLUCIONES EPG'!$D3534</f>
        <v>2807</v>
      </c>
    </row>
    <row r="3535" ht="15.75" customHeight="1">
      <c r="A3535" s="58"/>
      <c r="B3535" s="21" t="s">
        <v>2535</v>
      </c>
      <c r="C3535" s="24">
        <v>927.0</v>
      </c>
      <c r="D3535" s="22">
        <v>43399.0</v>
      </c>
      <c r="E3535" s="21" t="s">
        <v>3502</v>
      </c>
      <c r="F3535" s="22"/>
      <c r="G3535" s="21" t="s">
        <v>3503</v>
      </c>
      <c r="H3535" s="21"/>
      <c r="I3535" s="63"/>
      <c r="J3535" s="135"/>
      <c r="K3535" s="63" t="s">
        <v>3504</v>
      </c>
      <c r="L3535" s="63" t="s">
        <v>3505</v>
      </c>
      <c r="M3535" s="21"/>
      <c r="N3535" s="22">
        <f t="shared" si="2"/>
        <v>46206</v>
      </c>
      <c r="O3535" s="23">
        <f>'RESOLUCIONES EPG'!$N3535-'RESOLUCIONES EPG'!$D3535</f>
        <v>2807</v>
      </c>
    </row>
    <row r="3536" ht="15.75" customHeight="1">
      <c r="A3536" s="58"/>
      <c r="B3536" s="21"/>
      <c r="C3536" s="24">
        <v>930.0</v>
      </c>
      <c r="D3536" s="22">
        <v>43399.0</v>
      </c>
      <c r="E3536" s="21" t="s">
        <v>1878</v>
      </c>
      <c r="F3536" s="22"/>
      <c r="G3536" s="21" t="s">
        <v>18</v>
      </c>
      <c r="H3536" s="21" t="s">
        <v>3506</v>
      </c>
      <c r="I3536" s="63"/>
      <c r="J3536" s="135"/>
      <c r="K3536" s="21"/>
      <c r="L3536" s="21"/>
      <c r="M3536" s="21"/>
      <c r="N3536" s="22">
        <f t="shared" si="2"/>
        <v>46206</v>
      </c>
      <c r="O3536" s="23">
        <f>'RESOLUCIONES EPG'!$N3536-'RESOLUCIONES EPG'!$D3536</f>
        <v>2807</v>
      </c>
    </row>
    <row r="3537" ht="15.75" customHeight="1">
      <c r="A3537" s="103"/>
      <c r="B3537" s="21" t="s">
        <v>2535</v>
      </c>
      <c r="C3537" s="24">
        <v>924.0</v>
      </c>
      <c r="D3537" s="22">
        <v>43399.0</v>
      </c>
      <c r="E3537" s="21" t="s">
        <v>2335</v>
      </c>
      <c r="F3537" s="22"/>
      <c r="G3537" s="21" t="s">
        <v>3390</v>
      </c>
      <c r="H3537" s="21"/>
      <c r="I3537" s="63"/>
      <c r="J3537" s="135"/>
      <c r="K3537" s="63" t="s">
        <v>3507</v>
      </c>
      <c r="L3537" s="21"/>
      <c r="M3537" s="21"/>
      <c r="N3537" s="22">
        <f t="shared" si="2"/>
        <v>46206</v>
      </c>
      <c r="O3537" s="23">
        <f>'RESOLUCIONES EPG'!$N3537-'RESOLUCIONES EPG'!$D3537</f>
        <v>2807</v>
      </c>
    </row>
    <row r="3538" ht="16.5" customHeight="1">
      <c r="A3538" s="58"/>
      <c r="B3538" s="21"/>
      <c r="C3538" s="24">
        <v>931.0</v>
      </c>
      <c r="D3538" s="22">
        <v>43399.0</v>
      </c>
      <c r="E3538" s="21" t="s">
        <v>2791</v>
      </c>
      <c r="F3538" s="22"/>
      <c r="G3538" s="21" t="s">
        <v>2968</v>
      </c>
      <c r="H3538" s="21"/>
      <c r="I3538" s="63"/>
      <c r="J3538" s="135"/>
      <c r="K3538" s="21"/>
      <c r="L3538" s="21"/>
      <c r="M3538" s="21"/>
      <c r="N3538" s="22">
        <f t="shared" si="2"/>
        <v>46206</v>
      </c>
      <c r="O3538" s="23">
        <f>'RESOLUCIONES EPG'!$N3538-'RESOLUCIONES EPG'!$D3538</f>
        <v>2807</v>
      </c>
    </row>
    <row r="3539" ht="16.5" customHeight="1">
      <c r="A3539" s="58"/>
      <c r="B3539" s="21" t="s">
        <v>2535</v>
      </c>
      <c r="C3539" s="24">
        <v>936.0</v>
      </c>
      <c r="D3539" s="22">
        <v>43402.0</v>
      </c>
      <c r="E3539" s="21" t="s">
        <v>2346</v>
      </c>
      <c r="F3539" s="22"/>
      <c r="G3539" s="21" t="s">
        <v>1593</v>
      </c>
      <c r="H3539" s="150">
        <v>43427.0</v>
      </c>
      <c r="I3539" s="63"/>
      <c r="J3539" s="135"/>
      <c r="K3539" s="63" t="s">
        <v>3508</v>
      </c>
      <c r="L3539" s="63" t="s">
        <v>3509</v>
      </c>
      <c r="M3539" s="63" t="s">
        <v>3510</v>
      </c>
      <c r="N3539" s="22">
        <f t="shared" si="2"/>
        <v>46206</v>
      </c>
      <c r="O3539" s="23">
        <f>'RESOLUCIONES EPG'!$N3539-'RESOLUCIONES EPG'!$D3539</f>
        <v>2804</v>
      </c>
    </row>
    <row r="3540" ht="16.5" customHeight="1">
      <c r="A3540" s="102"/>
      <c r="B3540" s="21"/>
      <c r="C3540" s="24">
        <v>937.0</v>
      </c>
      <c r="D3540" s="22">
        <v>43402.0</v>
      </c>
      <c r="E3540" s="21" t="s">
        <v>3511</v>
      </c>
      <c r="F3540" s="22"/>
      <c r="G3540" s="21" t="s">
        <v>18</v>
      </c>
      <c r="H3540" s="21"/>
      <c r="I3540" s="63"/>
      <c r="J3540" s="135"/>
      <c r="K3540" s="21"/>
      <c r="L3540" s="21"/>
      <c r="M3540" s="21"/>
      <c r="N3540" s="22">
        <f t="shared" si="2"/>
        <v>46206</v>
      </c>
      <c r="O3540" s="23">
        <f>'RESOLUCIONES EPG'!$N3540-'RESOLUCIONES EPG'!$D3540</f>
        <v>2804</v>
      </c>
    </row>
    <row r="3541" ht="15.75" customHeight="1">
      <c r="A3541" s="103"/>
      <c r="B3541" s="21" t="s">
        <v>2535</v>
      </c>
      <c r="C3541" s="24">
        <v>939.0</v>
      </c>
      <c r="D3541" s="22">
        <v>43402.0</v>
      </c>
      <c r="E3541" s="21" t="s">
        <v>3461</v>
      </c>
      <c r="F3541" s="22"/>
      <c r="G3541" s="21" t="s">
        <v>108</v>
      </c>
      <c r="H3541" s="21"/>
      <c r="I3541" s="63"/>
      <c r="J3541" s="135"/>
      <c r="K3541" s="63" t="s">
        <v>3512</v>
      </c>
      <c r="L3541" s="21"/>
      <c r="M3541" s="21"/>
      <c r="N3541" s="22">
        <f t="shared" si="2"/>
        <v>46206</v>
      </c>
      <c r="O3541" s="23">
        <f>'RESOLUCIONES EPG'!$N3541-'RESOLUCIONES EPG'!$D3541</f>
        <v>2804</v>
      </c>
    </row>
    <row r="3542" ht="15.75" customHeight="1">
      <c r="A3542" s="58"/>
      <c r="B3542" s="21"/>
      <c r="C3542" s="24">
        <v>938.0</v>
      </c>
      <c r="D3542" s="22">
        <v>43402.0</v>
      </c>
      <c r="E3542" s="21" t="s">
        <v>1859</v>
      </c>
      <c r="F3542" s="22" t="s">
        <v>2459</v>
      </c>
      <c r="G3542" s="21" t="s">
        <v>2923</v>
      </c>
      <c r="H3542" s="21" t="s">
        <v>3513</v>
      </c>
      <c r="I3542" s="63"/>
      <c r="J3542" s="135"/>
      <c r="K3542" s="21"/>
      <c r="L3542" s="21"/>
      <c r="M3542" s="21"/>
      <c r="N3542" s="22">
        <f t="shared" si="2"/>
        <v>46206</v>
      </c>
      <c r="O3542" s="23">
        <f>'RESOLUCIONES EPG'!$N3542-'RESOLUCIONES EPG'!$D3542</f>
        <v>2804</v>
      </c>
    </row>
    <row r="3543" ht="15.75" customHeight="1">
      <c r="A3543" s="103"/>
      <c r="B3543" s="21" t="s">
        <v>2535</v>
      </c>
      <c r="C3543" s="24">
        <v>935.0</v>
      </c>
      <c r="D3543" s="22">
        <v>43402.0</v>
      </c>
      <c r="E3543" s="21" t="s">
        <v>2852</v>
      </c>
      <c r="F3543" s="22"/>
      <c r="G3543" s="21" t="s">
        <v>108</v>
      </c>
      <c r="H3543" s="157"/>
      <c r="I3543" s="63"/>
      <c r="J3543" s="135"/>
      <c r="K3543" s="63" t="s">
        <v>3514</v>
      </c>
      <c r="L3543" s="63" t="s">
        <v>3515</v>
      </c>
      <c r="M3543" s="21"/>
      <c r="N3543" s="22">
        <f t="shared" si="2"/>
        <v>46206</v>
      </c>
      <c r="O3543" s="23">
        <f>'RESOLUCIONES EPG'!$N3543-'RESOLUCIONES EPG'!$D3543</f>
        <v>2804</v>
      </c>
    </row>
    <row r="3544" ht="15.75" customHeight="1">
      <c r="A3544" s="101"/>
      <c r="B3544" s="21" t="s">
        <v>2535</v>
      </c>
      <c r="C3544" s="24">
        <v>951.0</v>
      </c>
      <c r="D3544" s="22">
        <v>43404.0</v>
      </c>
      <c r="E3544" s="21" t="s">
        <v>1683</v>
      </c>
      <c r="F3544" s="22"/>
      <c r="G3544" s="21" t="s">
        <v>2751</v>
      </c>
      <c r="H3544" s="21"/>
      <c r="I3544" s="63"/>
      <c r="J3544" s="135"/>
      <c r="K3544" s="63" t="s">
        <v>3516</v>
      </c>
      <c r="L3544" s="63" t="s">
        <v>3517</v>
      </c>
      <c r="M3544" s="21"/>
      <c r="N3544" s="22">
        <f t="shared" si="2"/>
        <v>46206</v>
      </c>
      <c r="O3544" s="23">
        <f>'RESOLUCIONES EPG'!$N3544-'RESOLUCIONES EPG'!$D3544</f>
        <v>2802</v>
      </c>
    </row>
    <row r="3545" ht="15.75" customHeight="1">
      <c r="A3545" s="103"/>
      <c r="B3545" s="21" t="s">
        <v>2535</v>
      </c>
      <c r="C3545" s="24">
        <v>946.0</v>
      </c>
      <c r="D3545" s="22">
        <v>43404.0</v>
      </c>
      <c r="E3545" s="21" t="s">
        <v>3518</v>
      </c>
      <c r="F3545" s="22"/>
      <c r="G3545" s="21" t="s">
        <v>2751</v>
      </c>
      <c r="H3545" s="21"/>
      <c r="I3545" s="63"/>
      <c r="J3545" s="135"/>
      <c r="K3545" s="63" t="s">
        <v>3519</v>
      </c>
      <c r="L3545" s="21"/>
      <c r="M3545" s="21"/>
      <c r="N3545" s="22">
        <f t="shared" si="2"/>
        <v>46206</v>
      </c>
      <c r="O3545" s="23">
        <f>'RESOLUCIONES EPG'!$N3545-'RESOLUCIONES EPG'!$D3545</f>
        <v>2802</v>
      </c>
    </row>
    <row r="3546" ht="16.5" customHeight="1">
      <c r="A3546" s="101"/>
      <c r="B3546" s="21" t="s">
        <v>2535</v>
      </c>
      <c r="C3546" s="24">
        <v>952.0</v>
      </c>
      <c r="D3546" s="22">
        <v>43404.0</v>
      </c>
      <c r="E3546" s="21" t="s">
        <v>2671</v>
      </c>
      <c r="F3546" s="22"/>
      <c r="G3546" s="21" t="s">
        <v>2751</v>
      </c>
      <c r="H3546" s="21"/>
      <c r="I3546" s="63"/>
      <c r="J3546" s="135"/>
      <c r="K3546" s="63" t="s">
        <v>3520</v>
      </c>
      <c r="L3546" s="63" t="s">
        <v>3521</v>
      </c>
      <c r="M3546" s="63" t="s">
        <v>3522</v>
      </c>
      <c r="N3546" s="22">
        <f t="shared" si="2"/>
        <v>46206</v>
      </c>
      <c r="O3546" s="23">
        <f>'RESOLUCIONES EPG'!$N3546-'RESOLUCIONES EPG'!$D3546</f>
        <v>2802</v>
      </c>
    </row>
    <row r="3547" ht="15.75" customHeight="1">
      <c r="A3547" s="58"/>
      <c r="B3547" s="21" t="s">
        <v>2535</v>
      </c>
      <c r="C3547" s="24">
        <v>953.0</v>
      </c>
      <c r="D3547" s="22">
        <v>43404.0</v>
      </c>
      <c r="E3547" s="21" t="s">
        <v>2772</v>
      </c>
      <c r="F3547" s="22"/>
      <c r="G3547" s="21" t="s">
        <v>2751</v>
      </c>
      <c r="H3547" s="21"/>
      <c r="I3547" s="63"/>
      <c r="J3547" s="135"/>
      <c r="K3547" s="63" t="s">
        <v>3523</v>
      </c>
      <c r="L3547" s="63" t="s">
        <v>3524</v>
      </c>
      <c r="M3547" s="21"/>
      <c r="N3547" s="22">
        <f t="shared" si="2"/>
        <v>46206</v>
      </c>
      <c r="O3547" s="23">
        <f>'RESOLUCIONES EPG'!$N3547-'RESOLUCIONES EPG'!$D3547</f>
        <v>2802</v>
      </c>
    </row>
    <row r="3548" ht="15.75" customHeight="1">
      <c r="A3548" s="58"/>
      <c r="B3548" s="21" t="s">
        <v>2535</v>
      </c>
      <c r="C3548" s="24">
        <v>945.0</v>
      </c>
      <c r="D3548" s="22">
        <v>43404.0</v>
      </c>
      <c r="E3548" s="21" t="s">
        <v>2674</v>
      </c>
      <c r="F3548" s="22"/>
      <c r="G3548" s="21" t="s">
        <v>2751</v>
      </c>
      <c r="H3548" s="21"/>
      <c r="I3548" s="63"/>
      <c r="J3548" s="135"/>
      <c r="K3548" s="63" t="s">
        <v>3525</v>
      </c>
      <c r="L3548" s="63" t="s">
        <v>3526</v>
      </c>
      <c r="M3548" s="21"/>
      <c r="N3548" s="22">
        <f t="shared" si="2"/>
        <v>46206</v>
      </c>
      <c r="O3548" s="23">
        <f>'RESOLUCIONES EPG'!$N3548-'RESOLUCIONES EPG'!$D3548</f>
        <v>2802</v>
      </c>
    </row>
    <row r="3549" ht="15.75" customHeight="1">
      <c r="A3549" s="58"/>
      <c r="B3549" s="21" t="s">
        <v>2535</v>
      </c>
      <c r="C3549" s="24">
        <v>948.0</v>
      </c>
      <c r="D3549" s="22">
        <v>43404.0</v>
      </c>
      <c r="E3549" s="21" t="s">
        <v>3037</v>
      </c>
      <c r="F3549" s="22"/>
      <c r="G3549" s="21" t="s">
        <v>2751</v>
      </c>
      <c r="H3549" s="21"/>
      <c r="I3549" s="63"/>
      <c r="J3549" s="135"/>
      <c r="K3549" s="63" t="s">
        <v>3527</v>
      </c>
      <c r="L3549" s="63" t="s">
        <v>3528</v>
      </c>
      <c r="M3549" s="21"/>
      <c r="N3549" s="22">
        <f t="shared" si="2"/>
        <v>46206</v>
      </c>
      <c r="O3549" s="23">
        <f>'RESOLUCIONES EPG'!$N3549-'RESOLUCIONES EPG'!$D3549</f>
        <v>2802</v>
      </c>
    </row>
    <row r="3550" ht="15.75" customHeight="1">
      <c r="A3550" s="58"/>
      <c r="B3550" s="21"/>
      <c r="C3550" s="163">
        <v>950.0</v>
      </c>
      <c r="D3550" s="164">
        <v>43404.0</v>
      </c>
      <c r="E3550" s="157" t="s">
        <v>3529</v>
      </c>
      <c r="F3550" s="164"/>
      <c r="G3550" s="21" t="s">
        <v>363</v>
      </c>
      <c r="H3550" s="21"/>
      <c r="I3550" s="63"/>
      <c r="J3550" s="135"/>
      <c r="K3550" s="63"/>
      <c r="L3550" s="63"/>
      <c r="M3550" s="21"/>
      <c r="N3550" s="22">
        <f t="shared" si="2"/>
        <v>46206</v>
      </c>
      <c r="O3550" s="23">
        <f>'RESOLUCIONES EPG'!$N3550-'RESOLUCIONES EPG'!$D3550</f>
        <v>2802</v>
      </c>
    </row>
    <row r="3551" ht="15.75" customHeight="1">
      <c r="A3551" s="101"/>
      <c r="B3551" s="21" t="s">
        <v>2535</v>
      </c>
      <c r="C3551" s="24">
        <v>950.0</v>
      </c>
      <c r="D3551" s="22">
        <v>43404.0</v>
      </c>
      <c r="E3551" s="21" t="s">
        <v>3529</v>
      </c>
      <c r="F3551" s="22"/>
      <c r="G3551" s="21"/>
      <c r="H3551" s="21"/>
      <c r="I3551" s="63"/>
      <c r="J3551" s="135"/>
      <c r="K3551" s="63" t="s">
        <v>3530</v>
      </c>
      <c r="L3551" s="21"/>
      <c r="M3551" s="21"/>
      <c r="N3551" s="22">
        <f t="shared" si="2"/>
        <v>46206</v>
      </c>
      <c r="O3551" s="23">
        <f>'RESOLUCIONES EPG'!$N3551-'RESOLUCIONES EPG'!$D3551</f>
        <v>2802</v>
      </c>
    </row>
    <row r="3552" ht="15.75" customHeight="1">
      <c r="A3552" s="103"/>
      <c r="B3552" s="21" t="s">
        <v>2535</v>
      </c>
      <c r="C3552" s="24">
        <v>947.0</v>
      </c>
      <c r="D3552" s="22">
        <v>43404.0</v>
      </c>
      <c r="E3552" s="21" t="s">
        <v>2989</v>
      </c>
      <c r="F3552" s="22"/>
      <c r="G3552" s="21" t="s">
        <v>2751</v>
      </c>
      <c r="H3552" s="21"/>
      <c r="I3552" s="63"/>
      <c r="J3552" s="135"/>
      <c r="K3552" s="63" t="s">
        <v>3531</v>
      </c>
      <c r="L3552" s="63" t="s">
        <v>3532</v>
      </c>
      <c r="M3552" s="21"/>
      <c r="N3552" s="22">
        <f t="shared" si="2"/>
        <v>46206</v>
      </c>
      <c r="O3552" s="23">
        <f>'RESOLUCIONES EPG'!$N3552-'RESOLUCIONES EPG'!$D3552</f>
        <v>2802</v>
      </c>
    </row>
    <row r="3553" ht="15.75" customHeight="1">
      <c r="A3553" s="58"/>
      <c r="B3553" s="21" t="s">
        <v>2535</v>
      </c>
      <c r="C3553" s="24">
        <v>942.0</v>
      </c>
      <c r="D3553" s="22">
        <v>43404.0</v>
      </c>
      <c r="E3553" s="21" t="s">
        <v>3222</v>
      </c>
      <c r="F3553" s="22"/>
      <c r="G3553" s="21" t="s">
        <v>2751</v>
      </c>
      <c r="H3553" s="21"/>
      <c r="I3553" s="63"/>
      <c r="J3553" s="135"/>
      <c r="K3553" s="63" t="s">
        <v>3533</v>
      </c>
      <c r="L3553" s="21"/>
      <c r="M3553" s="21"/>
      <c r="N3553" s="22">
        <f t="shared" si="2"/>
        <v>46206</v>
      </c>
      <c r="O3553" s="23">
        <f>'RESOLUCIONES EPG'!$N3553-'RESOLUCIONES EPG'!$D3553</f>
        <v>2802</v>
      </c>
    </row>
    <row r="3554" ht="15.75" customHeight="1">
      <c r="A3554" s="101"/>
      <c r="B3554" s="21" t="s">
        <v>2535</v>
      </c>
      <c r="C3554" s="24">
        <v>943.0</v>
      </c>
      <c r="D3554" s="22">
        <v>43404.0</v>
      </c>
      <c r="E3554" s="21" t="s">
        <v>2686</v>
      </c>
      <c r="F3554" s="22"/>
      <c r="G3554" s="21" t="s">
        <v>2751</v>
      </c>
      <c r="H3554" s="21"/>
      <c r="I3554" s="63"/>
      <c r="J3554" s="135"/>
      <c r="K3554" s="63" t="s">
        <v>3534</v>
      </c>
      <c r="L3554" s="63" t="s">
        <v>3535</v>
      </c>
      <c r="M3554" s="21"/>
      <c r="N3554" s="22">
        <f t="shared" si="2"/>
        <v>46206</v>
      </c>
      <c r="O3554" s="23">
        <f>'RESOLUCIONES EPG'!$N3554-'RESOLUCIONES EPG'!$D3554</f>
        <v>2802</v>
      </c>
    </row>
    <row r="3555" ht="15.75" customHeight="1">
      <c r="A3555" s="58"/>
      <c r="B3555" s="21" t="s">
        <v>2535</v>
      </c>
      <c r="C3555" s="24">
        <v>944.0</v>
      </c>
      <c r="D3555" s="22">
        <v>43404.0</v>
      </c>
      <c r="E3555" s="21" t="s">
        <v>2687</v>
      </c>
      <c r="F3555" s="22"/>
      <c r="G3555" s="21" t="s">
        <v>2751</v>
      </c>
      <c r="H3555" s="21"/>
      <c r="I3555" s="63"/>
      <c r="J3555" s="135"/>
      <c r="K3555" s="63" t="s">
        <v>3536</v>
      </c>
      <c r="L3555" s="63" t="s">
        <v>3537</v>
      </c>
      <c r="M3555" s="21"/>
      <c r="N3555" s="22">
        <f t="shared" si="2"/>
        <v>46206</v>
      </c>
      <c r="O3555" s="23">
        <f>'RESOLUCIONES EPG'!$N3555-'RESOLUCIONES EPG'!$D3555</f>
        <v>2802</v>
      </c>
    </row>
    <row r="3556" ht="16.5" customHeight="1">
      <c r="A3556" s="58"/>
      <c r="B3556" s="21" t="s">
        <v>2535</v>
      </c>
      <c r="C3556" s="24">
        <v>941.0</v>
      </c>
      <c r="D3556" s="22">
        <v>43404.0</v>
      </c>
      <c r="E3556" s="21" t="s">
        <v>2691</v>
      </c>
      <c r="F3556" s="22"/>
      <c r="G3556" s="21" t="s">
        <v>2751</v>
      </c>
      <c r="H3556" s="21"/>
      <c r="I3556" s="63"/>
      <c r="J3556" s="135"/>
      <c r="K3556" s="63" t="s">
        <v>3538</v>
      </c>
      <c r="L3556" s="63" t="s">
        <v>3539</v>
      </c>
      <c r="M3556" s="21"/>
      <c r="N3556" s="22">
        <f t="shared" si="2"/>
        <v>46206</v>
      </c>
      <c r="O3556" s="23">
        <f>'RESOLUCIONES EPG'!$N3556-'RESOLUCIONES EPG'!$D3556</f>
        <v>2802</v>
      </c>
    </row>
    <row r="3557" ht="16.5" customHeight="1">
      <c r="A3557" s="103"/>
      <c r="B3557" s="21"/>
      <c r="C3557" s="24">
        <v>940.0</v>
      </c>
      <c r="D3557" s="22">
        <v>43404.0</v>
      </c>
      <c r="E3557" s="21" t="s">
        <v>2568</v>
      </c>
      <c r="F3557" s="22"/>
      <c r="G3557" s="21" t="s">
        <v>1593</v>
      </c>
      <c r="H3557" s="150">
        <v>43420.0</v>
      </c>
      <c r="I3557" s="63"/>
      <c r="J3557" s="135" t="s">
        <v>3540</v>
      </c>
      <c r="K3557" s="21"/>
      <c r="L3557" s="21"/>
      <c r="M3557" s="21"/>
      <c r="N3557" s="22">
        <f t="shared" si="2"/>
        <v>46206</v>
      </c>
      <c r="O3557" s="23">
        <f>'RESOLUCIONES EPG'!$N3557-'RESOLUCIONES EPG'!$D3557</f>
        <v>2802</v>
      </c>
    </row>
    <row r="3558" ht="16.5" customHeight="1">
      <c r="A3558" s="58"/>
      <c r="B3558" s="21" t="s">
        <v>2535</v>
      </c>
      <c r="C3558" s="24">
        <v>949.0</v>
      </c>
      <c r="D3558" s="22">
        <v>43404.0</v>
      </c>
      <c r="E3558" s="21" t="s">
        <v>2694</v>
      </c>
      <c r="F3558" s="22"/>
      <c r="G3558" s="21" t="s">
        <v>2751</v>
      </c>
      <c r="H3558" s="21"/>
      <c r="I3558" s="63"/>
      <c r="J3558" s="135"/>
      <c r="K3558" s="63" t="s">
        <v>3541</v>
      </c>
      <c r="L3558" s="63" t="s">
        <v>3542</v>
      </c>
      <c r="M3558" s="21"/>
      <c r="N3558" s="22">
        <f t="shared" si="2"/>
        <v>46206</v>
      </c>
      <c r="O3558" s="23">
        <f>'RESOLUCIONES EPG'!$N3558-'RESOLUCIONES EPG'!$D3558</f>
        <v>2802</v>
      </c>
    </row>
    <row r="3559" ht="16.5" customHeight="1">
      <c r="A3559" s="58"/>
      <c r="B3559" s="21" t="s">
        <v>2535</v>
      </c>
      <c r="C3559" s="24">
        <v>954.0</v>
      </c>
      <c r="D3559" s="22">
        <v>43411.0</v>
      </c>
      <c r="E3559" s="21" t="s">
        <v>2515</v>
      </c>
      <c r="F3559" s="22"/>
      <c r="G3559" s="21" t="s">
        <v>1593</v>
      </c>
      <c r="H3559" s="150">
        <v>43427.0</v>
      </c>
      <c r="I3559" s="63"/>
      <c r="J3559" s="135"/>
      <c r="K3559" s="63" t="s">
        <v>3543</v>
      </c>
      <c r="L3559" s="63" t="s">
        <v>3544</v>
      </c>
      <c r="M3559" s="63" t="s">
        <v>3545</v>
      </c>
      <c r="N3559" s="22">
        <f t="shared" si="2"/>
        <v>46206</v>
      </c>
      <c r="O3559" s="23">
        <f>'RESOLUCIONES EPG'!$N3559-'RESOLUCIONES EPG'!$D3559</f>
        <v>2795</v>
      </c>
    </row>
    <row r="3560" ht="16.5" customHeight="1">
      <c r="A3560" s="58"/>
      <c r="B3560" s="21" t="s">
        <v>2535</v>
      </c>
      <c r="C3560" s="24">
        <v>955.0</v>
      </c>
      <c r="D3560" s="22">
        <v>43411.0</v>
      </c>
      <c r="E3560" s="21" t="s">
        <v>2543</v>
      </c>
      <c r="F3560" s="22"/>
      <c r="G3560" s="21" t="s">
        <v>3546</v>
      </c>
      <c r="H3560" s="150">
        <v>43434.0</v>
      </c>
      <c r="I3560" s="63"/>
      <c r="J3560" s="135"/>
      <c r="K3560" s="63" t="s">
        <v>3547</v>
      </c>
      <c r="L3560" s="63" t="s">
        <v>3548</v>
      </c>
      <c r="M3560" s="21"/>
      <c r="N3560" s="22">
        <f t="shared" si="2"/>
        <v>46206</v>
      </c>
      <c r="O3560" s="23">
        <f>'RESOLUCIONES EPG'!$N3560-'RESOLUCIONES EPG'!$D3560</f>
        <v>2795</v>
      </c>
    </row>
    <row r="3561" ht="16.5" customHeight="1">
      <c r="A3561" s="58"/>
      <c r="B3561" s="21"/>
      <c r="C3561" s="24">
        <v>957.0</v>
      </c>
      <c r="D3561" s="22">
        <v>43411.0</v>
      </c>
      <c r="E3561" s="21" t="s">
        <v>1251</v>
      </c>
      <c r="F3561" s="22"/>
      <c r="G3561" s="21" t="s">
        <v>2968</v>
      </c>
      <c r="H3561" s="21"/>
      <c r="I3561" s="63"/>
      <c r="J3561" s="135"/>
      <c r="K3561" s="21"/>
      <c r="L3561" s="21"/>
      <c r="M3561" s="21"/>
      <c r="N3561" s="22">
        <f t="shared" si="2"/>
        <v>46206</v>
      </c>
      <c r="O3561" s="23">
        <f>'RESOLUCIONES EPG'!$N3561-'RESOLUCIONES EPG'!$D3561</f>
        <v>2795</v>
      </c>
    </row>
    <row r="3562" ht="16.5" customHeight="1">
      <c r="A3562" s="58"/>
      <c r="B3562" s="21" t="s">
        <v>2535</v>
      </c>
      <c r="C3562" s="24">
        <v>956.0</v>
      </c>
      <c r="D3562" s="22">
        <v>43411.0</v>
      </c>
      <c r="E3562" s="21" t="s">
        <v>2663</v>
      </c>
      <c r="F3562" s="22"/>
      <c r="G3562" s="21" t="s">
        <v>1593</v>
      </c>
      <c r="H3562" s="150">
        <v>43441.0</v>
      </c>
      <c r="I3562" s="63"/>
      <c r="J3562" s="135"/>
      <c r="K3562" s="63" t="s">
        <v>3549</v>
      </c>
      <c r="L3562" s="63" t="s">
        <v>3550</v>
      </c>
      <c r="M3562" s="63" t="s">
        <v>3551</v>
      </c>
      <c r="N3562" s="22">
        <f t="shared" si="2"/>
        <v>46206</v>
      </c>
      <c r="O3562" s="23">
        <f>'RESOLUCIONES EPG'!$N3562-'RESOLUCIONES EPG'!$D3562</f>
        <v>2795</v>
      </c>
    </row>
    <row r="3563" ht="16.5" customHeight="1">
      <c r="A3563" s="58"/>
      <c r="B3563" s="21"/>
      <c r="C3563" s="24">
        <v>958.0</v>
      </c>
      <c r="D3563" s="22">
        <v>43416.0</v>
      </c>
      <c r="E3563" s="21" t="s">
        <v>3552</v>
      </c>
      <c r="F3563" s="22"/>
      <c r="G3563" s="21" t="s">
        <v>3070</v>
      </c>
      <c r="H3563" s="21"/>
      <c r="I3563" s="63"/>
      <c r="J3563" s="135"/>
      <c r="K3563" s="21"/>
      <c r="L3563" s="21"/>
      <c r="M3563" s="21"/>
      <c r="N3563" s="22">
        <f t="shared" si="2"/>
        <v>46206</v>
      </c>
      <c r="O3563" s="23">
        <f>'RESOLUCIONES EPG'!$N3563-'RESOLUCIONES EPG'!$D3563</f>
        <v>2790</v>
      </c>
    </row>
    <row r="3564" ht="16.5" customHeight="1">
      <c r="A3564" s="58"/>
      <c r="B3564" s="21"/>
      <c r="C3564" s="24"/>
      <c r="D3564" s="22">
        <v>43416.0</v>
      </c>
      <c r="E3564" s="21" t="s">
        <v>3022</v>
      </c>
      <c r="F3564" s="22"/>
      <c r="G3564" s="21" t="s">
        <v>158</v>
      </c>
      <c r="H3564" s="21">
        <v>55.0</v>
      </c>
      <c r="I3564" s="63"/>
      <c r="J3564" s="135"/>
      <c r="K3564" s="21"/>
      <c r="L3564" s="21"/>
      <c r="M3564" s="21"/>
      <c r="N3564" s="22">
        <f t="shared" si="2"/>
        <v>46206</v>
      </c>
      <c r="O3564" s="23">
        <f>'RESOLUCIONES EPG'!$N3564-'RESOLUCIONES EPG'!$D3564</f>
        <v>2790</v>
      </c>
    </row>
    <row r="3565" ht="16.5" customHeight="1">
      <c r="A3565" s="58"/>
      <c r="B3565" s="21" t="s">
        <v>2535</v>
      </c>
      <c r="C3565" s="24">
        <v>960.0</v>
      </c>
      <c r="D3565" s="22">
        <v>43416.0</v>
      </c>
      <c r="E3565" s="21" t="s">
        <v>2694</v>
      </c>
      <c r="F3565" s="22"/>
      <c r="G3565" s="21" t="s">
        <v>108</v>
      </c>
      <c r="H3565" s="21" t="s">
        <v>3553</v>
      </c>
      <c r="I3565" s="63"/>
      <c r="J3565" s="135"/>
      <c r="K3565" s="63" t="s">
        <v>3554</v>
      </c>
      <c r="L3565" s="21"/>
      <c r="M3565" s="21"/>
      <c r="N3565" s="22">
        <f t="shared" si="2"/>
        <v>46206</v>
      </c>
      <c r="O3565" s="23">
        <f>'RESOLUCIONES EPG'!$N3565-'RESOLUCIONES EPG'!$D3565</f>
        <v>2790</v>
      </c>
    </row>
    <row r="3566" ht="16.5" customHeight="1">
      <c r="A3566" s="58"/>
      <c r="B3566" s="21" t="s">
        <v>2535</v>
      </c>
      <c r="C3566" s="24">
        <v>959.0</v>
      </c>
      <c r="D3566" s="22">
        <v>43416.0</v>
      </c>
      <c r="E3566" s="21" t="s">
        <v>3354</v>
      </c>
      <c r="F3566" s="22"/>
      <c r="G3566" s="21" t="s">
        <v>1313</v>
      </c>
      <c r="H3566" s="21"/>
      <c r="I3566" s="63"/>
      <c r="J3566" s="135"/>
      <c r="K3566" s="63" t="s">
        <v>3555</v>
      </c>
      <c r="L3566" s="21"/>
      <c r="M3566" s="21"/>
      <c r="N3566" s="22">
        <f t="shared" si="2"/>
        <v>46206</v>
      </c>
      <c r="O3566" s="23">
        <f>'RESOLUCIONES EPG'!$N3566-'RESOLUCIONES EPG'!$D3566</f>
        <v>2790</v>
      </c>
    </row>
    <row r="3567" ht="16.5" customHeight="1">
      <c r="A3567" s="58"/>
      <c r="B3567" s="21" t="s">
        <v>2535</v>
      </c>
      <c r="C3567" s="24">
        <v>961.0</v>
      </c>
      <c r="D3567" s="22">
        <v>43423.0</v>
      </c>
      <c r="E3567" s="21" t="s">
        <v>2871</v>
      </c>
      <c r="F3567" s="22"/>
      <c r="G3567" s="21" t="s">
        <v>1200</v>
      </c>
      <c r="H3567" s="21"/>
      <c r="I3567" s="63"/>
      <c r="J3567" s="135"/>
      <c r="K3567" s="63" t="s">
        <v>3556</v>
      </c>
      <c r="L3567" s="21"/>
      <c r="M3567" s="21"/>
      <c r="N3567" s="22">
        <f t="shared" si="2"/>
        <v>46206</v>
      </c>
      <c r="O3567" s="23">
        <f>'RESOLUCIONES EPG'!$N3567-'RESOLUCIONES EPG'!$D3567</f>
        <v>2783</v>
      </c>
    </row>
    <row r="3568" ht="16.5" customHeight="1">
      <c r="A3568" s="102"/>
      <c r="B3568" s="21"/>
      <c r="C3568" s="24">
        <v>970.0</v>
      </c>
      <c r="D3568" s="22">
        <v>43423.0</v>
      </c>
      <c r="E3568" s="21" t="s">
        <v>2797</v>
      </c>
      <c r="F3568" s="22"/>
      <c r="G3568" s="21" t="s">
        <v>184</v>
      </c>
      <c r="H3568" s="21" t="s">
        <v>3557</v>
      </c>
      <c r="I3568" s="63"/>
      <c r="J3568" s="135"/>
      <c r="K3568" s="21"/>
      <c r="L3568" s="21"/>
      <c r="M3568" s="21"/>
      <c r="N3568" s="22">
        <f t="shared" si="2"/>
        <v>46206</v>
      </c>
      <c r="O3568" s="23">
        <f>'RESOLUCIONES EPG'!$N3568-'RESOLUCIONES EPG'!$D3568</f>
        <v>2783</v>
      </c>
    </row>
    <row r="3569" ht="16.5" customHeight="1">
      <c r="A3569" s="101"/>
      <c r="B3569" s="21"/>
      <c r="C3569" s="24">
        <v>974.0</v>
      </c>
      <c r="D3569" s="22">
        <v>43423.0</v>
      </c>
      <c r="E3569" s="21" t="s">
        <v>3331</v>
      </c>
      <c r="F3569" s="69" t="s">
        <v>3558</v>
      </c>
      <c r="G3569" s="21" t="s">
        <v>18</v>
      </c>
      <c r="H3569" s="21" t="s">
        <v>2967</v>
      </c>
      <c r="I3569" s="63"/>
      <c r="J3569" s="135"/>
      <c r="K3569" s="21"/>
      <c r="L3569" s="21"/>
      <c r="M3569" s="21"/>
      <c r="N3569" s="22">
        <f t="shared" si="2"/>
        <v>46206</v>
      </c>
      <c r="O3569" s="23">
        <f>'RESOLUCIONES EPG'!$N3569-'RESOLUCIONES EPG'!$D3569</f>
        <v>2783</v>
      </c>
    </row>
    <row r="3570" ht="15.75" customHeight="1">
      <c r="A3570" s="101"/>
      <c r="B3570" s="21"/>
      <c r="C3570" s="24">
        <v>975.0</v>
      </c>
      <c r="D3570" s="22">
        <v>43423.0</v>
      </c>
      <c r="E3570" s="21" t="s">
        <v>3274</v>
      </c>
      <c r="F3570" s="22" t="s">
        <v>1759</v>
      </c>
      <c r="G3570" s="21" t="s">
        <v>2923</v>
      </c>
      <c r="H3570" s="21"/>
      <c r="I3570" s="63"/>
      <c r="J3570" s="135"/>
      <c r="K3570" s="21"/>
      <c r="L3570" s="21"/>
      <c r="M3570" s="21"/>
      <c r="N3570" s="22">
        <f t="shared" si="2"/>
        <v>46206</v>
      </c>
      <c r="O3570" s="23">
        <f>'RESOLUCIONES EPG'!$N3570-'RESOLUCIONES EPG'!$D3570</f>
        <v>2783</v>
      </c>
    </row>
    <row r="3571" ht="15.75" customHeight="1">
      <c r="A3571" s="58"/>
      <c r="B3571" s="21"/>
      <c r="C3571" s="24">
        <v>976.0</v>
      </c>
      <c r="D3571" s="22">
        <v>43423.0</v>
      </c>
      <c r="E3571" s="21" t="s">
        <v>2538</v>
      </c>
      <c r="F3571" s="22"/>
      <c r="G3571" s="21" t="s">
        <v>3559</v>
      </c>
      <c r="H3571" s="21"/>
      <c r="I3571" s="63"/>
      <c r="J3571" s="135"/>
      <c r="K3571" s="63" t="s">
        <v>3560</v>
      </c>
      <c r="L3571" s="21"/>
      <c r="M3571" s="21"/>
      <c r="N3571" s="22">
        <f t="shared" si="2"/>
        <v>46206</v>
      </c>
      <c r="O3571" s="23">
        <f>'RESOLUCIONES EPG'!$N3571-'RESOLUCIONES EPG'!$D3571</f>
        <v>2783</v>
      </c>
    </row>
    <row r="3572" ht="15.75" customHeight="1">
      <c r="A3572" s="58"/>
      <c r="B3572" s="21" t="s">
        <v>2535</v>
      </c>
      <c r="C3572" s="24">
        <v>962.0</v>
      </c>
      <c r="D3572" s="22">
        <v>43423.0</v>
      </c>
      <c r="E3572" s="21" t="s">
        <v>2604</v>
      </c>
      <c r="F3572" s="22"/>
      <c r="G3572" s="21" t="s">
        <v>1313</v>
      </c>
      <c r="H3572" s="21"/>
      <c r="I3572" s="63"/>
      <c r="J3572" s="135"/>
      <c r="K3572" s="63" t="s">
        <v>3561</v>
      </c>
      <c r="L3572" s="21"/>
      <c r="M3572" s="21"/>
      <c r="N3572" s="22">
        <f t="shared" si="2"/>
        <v>46206</v>
      </c>
      <c r="O3572" s="23">
        <f>'RESOLUCIONES EPG'!$N3572-'RESOLUCIONES EPG'!$D3572</f>
        <v>2783</v>
      </c>
    </row>
    <row r="3573" ht="15.75" customHeight="1">
      <c r="A3573" s="58"/>
      <c r="B3573" s="21"/>
      <c r="C3573" s="24">
        <v>963.0</v>
      </c>
      <c r="D3573" s="22">
        <v>43423.0</v>
      </c>
      <c r="E3573" s="141" t="s">
        <v>2265</v>
      </c>
      <c r="F3573" s="22" t="s">
        <v>3562</v>
      </c>
      <c r="G3573" s="21" t="s">
        <v>2923</v>
      </c>
      <c r="H3573" s="21"/>
      <c r="I3573" s="125" t="s">
        <v>578</v>
      </c>
      <c r="J3573" s="135"/>
      <c r="K3573" s="21"/>
      <c r="L3573" s="21"/>
      <c r="M3573" s="21"/>
      <c r="N3573" s="22">
        <f t="shared" si="2"/>
        <v>46206</v>
      </c>
      <c r="O3573" s="23">
        <f>'RESOLUCIONES EPG'!$N3573-'RESOLUCIONES EPG'!$D3573</f>
        <v>2783</v>
      </c>
    </row>
    <row r="3574" ht="15.75" customHeight="1">
      <c r="A3574" s="58"/>
      <c r="B3574" s="21" t="s">
        <v>2535</v>
      </c>
      <c r="C3574" s="24">
        <v>978.0</v>
      </c>
      <c r="D3574" s="22">
        <v>43423.0</v>
      </c>
      <c r="E3574" s="21" t="s">
        <v>2765</v>
      </c>
      <c r="F3574" s="22"/>
      <c r="G3574" s="21" t="s">
        <v>2751</v>
      </c>
      <c r="H3574" s="146"/>
      <c r="I3574" s="63"/>
      <c r="J3574" s="135"/>
      <c r="K3574" s="63" t="s">
        <v>3563</v>
      </c>
      <c r="L3574" s="63" t="s">
        <v>3564</v>
      </c>
      <c r="M3574" s="21"/>
      <c r="N3574" s="22">
        <f t="shared" si="2"/>
        <v>46206</v>
      </c>
      <c r="O3574" s="23">
        <f>'RESOLUCIONES EPG'!$N3574-'RESOLUCIONES EPG'!$D3574</f>
        <v>2783</v>
      </c>
    </row>
    <row r="3575" ht="15.75" customHeight="1">
      <c r="A3575" s="58"/>
      <c r="B3575" s="21"/>
      <c r="C3575" s="24">
        <v>965.0</v>
      </c>
      <c r="D3575" s="22">
        <v>43423.0</v>
      </c>
      <c r="E3575" s="21" t="s">
        <v>2869</v>
      </c>
      <c r="F3575" s="22"/>
      <c r="G3575" s="21" t="s">
        <v>363</v>
      </c>
      <c r="H3575" s="21"/>
      <c r="I3575" s="63"/>
      <c r="J3575" s="135"/>
      <c r="K3575" s="21"/>
      <c r="L3575" s="21"/>
      <c r="M3575" s="21"/>
      <c r="N3575" s="22">
        <f t="shared" si="2"/>
        <v>46206</v>
      </c>
      <c r="O3575" s="23">
        <f>'RESOLUCIONES EPG'!$N3575-'RESOLUCIONES EPG'!$D3575</f>
        <v>2783</v>
      </c>
    </row>
    <row r="3576" ht="15.75" customHeight="1">
      <c r="A3576" s="101"/>
      <c r="B3576" s="21"/>
      <c r="C3576" s="24">
        <v>971.0</v>
      </c>
      <c r="D3576" s="22">
        <v>43423.0</v>
      </c>
      <c r="E3576" s="21" t="s">
        <v>2494</v>
      </c>
      <c r="F3576" s="22"/>
      <c r="G3576" s="21" t="s">
        <v>18</v>
      </c>
      <c r="H3576" s="21" t="s">
        <v>3565</v>
      </c>
      <c r="I3576" s="63"/>
      <c r="J3576" s="135"/>
      <c r="K3576" s="21"/>
      <c r="L3576" s="21"/>
      <c r="M3576" s="21"/>
      <c r="N3576" s="22">
        <f t="shared" si="2"/>
        <v>46206</v>
      </c>
      <c r="O3576" s="23">
        <f>'RESOLUCIONES EPG'!$N3576-'RESOLUCIONES EPG'!$D3576</f>
        <v>2783</v>
      </c>
    </row>
    <row r="3577" ht="15.75" customHeight="1">
      <c r="A3577" s="58"/>
      <c r="B3577" s="21" t="s">
        <v>2535</v>
      </c>
      <c r="C3577" s="24">
        <v>964.0</v>
      </c>
      <c r="D3577" s="22">
        <v>43423.0</v>
      </c>
      <c r="E3577" s="21" t="s">
        <v>3566</v>
      </c>
      <c r="F3577" s="74" t="s">
        <v>2780</v>
      </c>
      <c r="G3577" s="21" t="s">
        <v>2751</v>
      </c>
      <c r="H3577" s="21"/>
      <c r="I3577" s="63"/>
      <c r="J3577" s="135"/>
      <c r="K3577" s="63" t="s">
        <v>3567</v>
      </c>
      <c r="L3577" s="63" t="s">
        <v>3568</v>
      </c>
      <c r="M3577" s="21"/>
      <c r="N3577" s="22">
        <f t="shared" si="2"/>
        <v>46206</v>
      </c>
      <c r="O3577" s="23">
        <f>'RESOLUCIONES EPG'!$N3577-'RESOLUCIONES EPG'!$D3577</f>
        <v>2783</v>
      </c>
    </row>
    <row r="3578" ht="15.75" customHeight="1">
      <c r="A3578" s="58"/>
      <c r="B3578" s="21"/>
      <c r="C3578" s="24">
        <v>969.0</v>
      </c>
      <c r="D3578" s="22">
        <v>43423.0</v>
      </c>
      <c r="E3578" s="21" t="s">
        <v>3569</v>
      </c>
      <c r="F3578" s="22"/>
      <c r="G3578" s="21" t="s">
        <v>18</v>
      </c>
      <c r="H3578" s="21" t="s">
        <v>3570</v>
      </c>
      <c r="I3578" s="63"/>
      <c r="J3578" s="135"/>
      <c r="K3578" s="21"/>
      <c r="L3578" s="21"/>
      <c r="M3578" s="21"/>
      <c r="N3578" s="22">
        <f t="shared" si="2"/>
        <v>46206</v>
      </c>
      <c r="O3578" s="23">
        <f>'RESOLUCIONES EPG'!$N3578-'RESOLUCIONES EPG'!$D3578</f>
        <v>2783</v>
      </c>
    </row>
    <row r="3579" ht="15.75" customHeight="1">
      <c r="A3579" s="101"/>
      <c r="B3579" s="21"/>
      <c r="C3579" s="24"/>
      <c r="D3579" s="22">
        <v>43423.0</v>
      </c>
      <c r="E3579" s="21" t="s">
        <v>2348</v>
      </c>
      <c r="F3579" s="22"/>
      <c r="G3579" s="21" t="s">
        <v>158</v>
      </c>
      <c r="H3579" s="21" t="s">
        <v>3571</v>
      </c>
      <c r="I3579" s="63"/>
      <c r="J3579" s="135"/>
      <c r="K3579" s="21"/>
      <c r="L3579" s="21"/>
      <c r="M3579" s="21"/>
      <c r="N3579" s="22">
        <f t="shared" si="2"/>
        <v>46206</v>
      </c>
      <c r="O3579" s="23">
        <f>'RESOLUCIONES EPG'!$N3579-'RESOLUCIONES EPG'!$D3579</f>
        <v>2783</v>
      </c>
    </row>
    <row r="3580" ht="15.75" customHeight="1">
      <c r="A3580" s="103"/>
      <c r="B3580" s="21"/>
      <c r="C3580" s="24">
        <v>968.0</v>
      </c>
      <c r="D3580" s="22">
        <v>43423.0</v>
      </c>
      <c r="E3580" s="21" t="s">
        <v>3572</v>
      </c>
      <c r="F3580" s="22"/>
      <c r="G3580" s="21" t="s">
        <v>18</v>
      </c>
      <c r="H3580" s="21" t="s">
        <v>3573</v>
      </c>
      <c r="I3580" s="63"/>
      <c r="J3580" s="135"/>
      <c r="K3580" s="21"/>
      <c r="L3580" s="21"/>
      <c r="M3580" s="21"/>
      <c r="N3580" s="22">
        <f t="shared" si="2"/>
        <v>46206</v>
      </c>
      <c r="O3580" s="23">
        <f>'RESOLUCIONES EPG'!$N3580-'RESOLUCIONES EPG'!$D3580</f>
        <v>2783</v>
      </c>
    </row>
    <row r="3581" ht="15.75" customHeight="1">
      <c r="A3581" s="101"/>
      <c r="B3581" s="21"/>
      <c r="C3581" s="24">
        <v>973.0</v>
      </c>
      <c r="D3581" s="22">
        <v>43423.0</v>
      </c>
      <c r="E3581" s="21" t="s">
        <v>3574</v>
      </c>
      <c r="F3581" s="69" t="s">
        <v>2815</v>
      </c>
      <c r="G3581" s="21" t="s">
        <v>2923</v>
      </c>
      <c r="H3581" s="146"/>
      <c r="I3581" s="63"/>
      <c r="J3581" s="135"/>
      <c r="K3581" s="21"/>
      <c r="L3581" s="21"/>
      <c r="M3581" s="21"/>
      <c r="N3581" s="22">
        <f t="shared" si="2"/>
        <v>46206</v>
      </c>
      <c r="O3581" s="23">
        <f>'RESOLUCIONES EPG'!$N3581-'RESOLUCIONES EPG'!$D3581</f>
        <v>2783</v>
      </c>
    </row>
    <row r="3582" ht="16.5" customHeight="1">
      <c r="A3582" s="58"/>
      <c r="B3582" s="21"/>
      <c r="C3582" s="24">
        <v>966.0</v>
      </c>
      <c r="D3582" s="22">
        <v>43423.0</v>
      </c>
      <c r="E3582" s="21" t="s">
        <v>3408</v>
      </c>
      <c r="F3582" s="22" t="s">
        <v>3409</v>
      </c>
      <c r="G3582" s="21" t="s">
        <v>18</v>
      </c>
      <c r="H3582" s="21" t="s">
        <v>3575</v>
      </c>
      <c r="I3582" s="63"/>
      <c r="J3582" s="135"/>
      <c r="K3582" s="21"/>
      <c r="L3582" s="21"/>
      <c r="M3582" s="21"/>
      <c r="N3582" s="22">
        <f t="shared" si="2"/>
        <v>46206</v>
      </c>
      <c r="O3582" s="23">
        <f>'RESOLUCIONES EPG'!$N3582-'RESOLUCIONES EPG'!$D3582</f>
        <v>2783</v>
      </c>
    </row>
    <row r="3583" ht="16.5" customHeight="1">
      <c r="A3583" s="101"/>
      <c r="B3583" s="21"/>
      <c r="C3583" s="24">
        <v>972.0</v>
      </c>
      <c r="D3583" s="22">
        <v>43423.0</v>
      </c>
      <c r="E3583" s="21" t="s">
        <v>3576</v>
      </c>
      <c r="F3583" s="22"/>
      <c r="G3583" s="21" t="s">
        <v>18</v>
      </c>
      <c r="H3583" s="21" t="s">
        <v>2980</v>
      </c>
      <c r="I3583" s="63"/>
      <c r="J3583" s="135"/>
      <c r="K3583" s="21"/>
      <c r="L3583" s="21"/>
      <c r="M3583" s="21"/>
      <c r="N3583" s="22">
        <f t="shared" si="2"/>
        <v>46206</v>
      </c>
      <c r="O3583" s="23">
        <f>'RESOLUCIONES EPG'!$N3583-'RESOLUCIONES EPG'!$D3583</f>
        <v>2783</v>
      </c>
    </row>
    <row r="3584" ht="16.5" customHeight="1">
      <c r="A3584" s="58"/>
      <c r="B3584" s="21" t="s">
        <v>2535</v>
      </c>
      <c r="C3584" s="24">
        <v>977.0</v>
      </c>
      <c r="D3584" s="22">
        <v>43423.0</v>
      </c>
      <c r="E3584" s="21" t="s">
        <v>2611</v>
      </c>
      <c r="F3584" s="22" t="s">
        <v>2612</v>
      </c>
      <c r="G3584" s="21" t="s">
        <v>2751</v>
      </c>
      <c r="H3584" s="21"/>
      <c r="I3584" s="63"/>
      <c r="J3584" s="135"/>
      <c r="K3584" s="63" t="s">
        <v>3577</v>
      </c>
      <c r="L3584" s="63" t="s">
        <v>3578</v>
      </c>
      <c r="M3584" s="21"/>
      <c r="N3584" s="22">
        <f t="shared" si="2"/>
        <v>46206</v>
      </c>
      <c r="O3584" s="23">
        <f>'RESOLUCIONES EPG'!$N3584-'RESOLUCIONES EPG'!$D3584</f>
        <v>2783</v>
      </c>
    </row>
    <row r="3585" ht="15.75" customHeight="1">
      <c r="A3585" s="101"/>
      <c r="B3585" s="21"/>
      <c r="C3585" s="24">
        <v>967.0</v>
      </c>
      <c r="D3585" s="22">
        <v>43423.0</v>
      </c>
      <c r="E3585" s="21" t="s">
        <v>2366</v>
      </c>
      <c r="F3585" s="22"/>
      <c r="G3585" s="21" t="s">
        <v>2923</v>
      </c>
      <c r="H3585" s="21"/>
      <c r="I3585" s="63"/>
      <c r="J3585" s="135"/>
      <c r="K3585" s="21"/>
      <c r="L3585" s="21"/>
      <c r="M3585" s="21"/>
      <c r="N3585" s="22">
        <f t="shared" si="2"/>
        <v>46206</v>
      </c>
      <c r="O3585" s="23">
        <f>'RESOLUCIONES EPG'!$N3585-'RESOLUCIONES EPG'!$D3585</f>
        <v>2783</v>
      </c>
    </row>
    <row r="3586" ht="15.75" customHeight="1">
      <c r="A3586" s="103"/>
      <c r="B3586" s="21" t="s">
        <v>2535</v>
      </c>
      <c r="C3586" s="24">
        <v>983.0</v>
      </c>
      <c r="D3586" s="22">
        <v>43426.0</v>
      </c>
      <c r="E3586" s="21" t="s">
        <v>2251</v>
      </c>
      <c r="F3586" s="22"/>
      <c r="G3586" s="21" t="s">
        <v>2253</v>
      </c>
      <c r="H3586" s="21" t="s">
        <v>3450</v>
      </c>
      <c r="I3586" s="63"/>
      <c r="J3586" s="135"/>
      <c r="K3586" s="21"/>
      <c r="L3586" s="21"/>
      <c r="M3586" s="21"/>
      <c r="N3586" s="22">
        <f t="shared" si="2"/>
        <v>46206</v>
      </c>
      <c r="O3586" s="23">
        <f>'RESOLUCIONES EPG'!$N3586-'RESOLUCIONES EPG'!$D3586</f>
        <v>2780</v>
      </c>
    </row>
    <row r="3587" ht="15.75" customHeight="1">
      <c r="A3587" s="58"/>
      <c r="B3587" s="21"/>
      <c r="C3587" s="24">
        <v>981.0</v>
      </c>
      <c r="D3587" s="22">
        <v>43426.0</v>
      </c>
      <c r="E3587" s="21" t="s">
        <v>3579</v>
      </c>
      <c r="F3587" s="22"/>
      <c r="G3587" s="21" t="s">
        <v>3070</v>
      </c>
      <c r="H3587" s="21"/>
      <c r="I3587" s="63"/>
      <c r="J3587" s="135"/>
      <c r="K3587" s="21"/>
      <c r="L3587" s="21"/>
      <c r="M3587" s="21"/>
      <c r="N3587" s="22">
        <f t="shared" si="2"/>
        <v>46206</v>
      </c>
      <c r="O3587" s="23">
        <f>'RESOLUCIONES EPG'!$N3587-'RESOLUCIONES EPG'!$D3587</f>
        <v>2780</v>
      </c>
    </row>
    <row r="3588" ht="15.75" customHeight="1">
      <c r="A3588" s="58"/>
      <c r="B3588" s="21"/>
      <c r="C3588" s="24">
        <v>979.0</v>
      </c>
      <c r="D3588" s="22">
        <v>43426.0</v>
      </c>
      <c r="E3588" s="21" t="s">
        <v>2867</v>
      </c>
      <c r="F3588" s="22"/>
      <c r="G3588" s="21" t="s">
        <v>2923</v>
      </c>
      <c r="H3588" s="21"/>
      <c r="I3588" s="63"/>
      <c r="J3588" s="135"/>
      <c r="K3588" s="21"/>
      <c r="L3588" s="21"/>
      <c r="M3588" s="21"/>
      <c r="N3588" s="22">
        <f t="shared" si="2"/>
        <v>46206</v>
      </c>
      <c r="O3588" s="23">
        <f>'RESOLUCIONES EPG'!$N3588-'RESOLUCIONES EPG'!$D3588</f>
        <v>2780</v>
      </c>
    </row>
    <row r="3589" ht="16.5" customHeight="1">
      <c r="A3589" s="58"/>
      <c r="B3589" s="21" t="s">
        <v>2535</v>
      </c>
      <c r="C3589" s="24">
        <v>986.0</v>
      </c>
      <c r="D3589" s="22">
        <v>43426.0</v>
      </c>
      <c r="E3589" s="21" t="s">
        <v>3165</v>
      </c>
      <c r="F3589" s="22"/>
      <c r="G3589" s="21" t="s">
        <v>2253</v>
      </c>
      <c r="H3589" s="21" t="s">
        <v>90</v>
      </c>
      <c r="I3589" s="63"/>
      <c r="J3589" s="135"/>
      <c r="K3589" s="21"/>
      <c r="L3589" s="21"/>
      <c r="M3589" s="21"/>
      <c r="N3589" s="22">
        <f t="shared" si="2"/>
        <v>46206</v>
      </c>
      <c r="O3589" s="23">
        <f>'RESOLUCIONES EPG'!$N3589-'RESOLUCIONES EPG'!$D3589</f>
        <v>2780</v>
      </c>
    </row>
    <row r="3590" ht="15.75" customHeight="1">
      <c r="A3590" s="101"/>
      <c r="B3590" s="21" t="s">
        <v>2535</v>
      </c>
      <c r="C3590" s="24">
        <v>982.0</v>
      </c>
      <c r="D3590" s="22">
        <v>43426.0</v>
      </c>
      <c r="E3590" s="21" t="s">
        <v>300</v>
      </c>
      <c r="F3590" s="22"/>
      <c r="G3590" s="21" t="s">
        <v>2253</v>
      </c>
      <c r="H3590" s="150" t="s">
        <v>2624</v>
      </c>
      <c r="I3590" s="63"/>
      <c r="J3590" s="135"/>
      <c r="K3590" s="21"/>
      <c r="L3590" s="21"/>
      <c r="M3590" s="21"/>
      <c r="N3590" s="22">
        <f t="shared" si="2"/>
        <v>46206</v>
      </c>
      <c r="O3590" s="23">
        <f>'RESOLUCIONES EPG'!$N3590-'RESOLUCIONES EPG'!$D3590</f>
        <v>2780</v>
      </c>
    </row>
    <row r="3591" ht="16.5" customHeight="1">
      <c r="A3591" s="58"/>
      <c r="B3591" s="21" t="s">
        <v>2535</v>
      </c>
      <c r="C3591" s="24">
        <v>985.0</v>
      </c>
      <c r="D3591" s="22">
        <v>43426.0</v>
      </c>
      <c r="E3591" s="21" t="s">
        <v>1496</v>
      </c>
      <c r="F3591" s="22"/>
      <c r="G3591" s="21" t="s">
        <v>2253</v>
      </c>
      <c r="H3591" s="21" t="s">
        <v>90</v>
      </c>
      <c r="I3591" s="63"/>
      <c r="J3591" s="135"/>
      <c r="K3591" s="21"/>
      <c r="L3591" s="21"/>
      <c r="M3591" s="21"/>
      <c r="N3591" s="22">
        <f t="shared" si="2"/>
        <v>46206</v>
      </c>
      <c r="O3591" s="23">
        <f>'RESOLUCIONES EPG'!$N3591-'RESOLUCIONES EPG'!$D3591</f>
        <v>2780</v>
      </c>
    </row>
    <row r="3592" ht="15.75" customHeight="1">
      <c r="A3592" s="58"/>
      <c r="B3592" s="21" t="s">
        <v>3580</v>
      </c>
      <c r="C3592" s="24">
        <v>980.0</v>
      </c>
      <c r="D3592" s="22">
        <v>43426.0</v>
      </c>
      <c r="E3592" s="21" t="s">
        <v>1931</v>
      </c>
      <c r="F3592" s="22"/>
      <c r="G3592" s="21" t="s">
        <v>2253</v>
      </c>
      <c r="H3592" s="21" t="s">
        <v>90</v>
      </c>
      <c r="I3592" s="63"/>
      <c r="J3592" s="135"/>
      <c r="K3592" s="21"/>
      <c r="L3592" s="21"/>
      <c r="M3592" s="21"/>
      <c r="N3592" s="22">
        <f t="shared" si="2"/>
        <v>46206</v>
      </c>
      <c r="O3592" s="23">
        <f>'RESOLUCIONES EPG'!$N3592-'RESOLUCIONES EPG'!$D3592</f>
        <v>2780</v>
      </c>
    </row>
    <row r="3593" ht="15.75" customHeight="1">
      <c r="A3593" s="103"/>
      <c r="B3593" s="21" t="s">
        <v>2535</v>
      </c>
      <c r="C3593" s="24">
        <v>984.0</v>
      </c>
      <c r="D3593" s="22">
        <v>43426.0</v>
      </c>
      <c r="E3593" s="21" t="s">
        <v>1355</v>
      </c>
      <c r="F3593" s="22"/>
      <c r="G3593" s="21" t="s">
        <v>2253</v>
      </c>
      <c r="H3593" s="21" t="s">
        <v>3056</v>
      </c>
      <c r="I3593" s="63"/>
      <c r="J3593" s="135"/>
      <c r="K3593" s="21"/>
      <c r="L3593" s="21"/>
      <c r="M3593" s="21"/>
      <c r="N3593" s="22">
        <f t="shared" si="2"/>
        <v>46206</v>
      </c>
      <c r="O3593" s="23">
        <f>'RESOLUCIONES EPG'!$N3593-'RESOLUCIONES EPG'!$D3593</f>
        <v>2780</v>
      </c>
    </row>
    <row r="3594" ht="15.75" customHeight="1">
      <c r="A3594" s="103"/>
      <c r="B3594" s="21"/>
      <c r="C3594" s="24">
        <v>988.0</v>
      </c>
      <c r="D3594" s="22">
        <v>43432.0</v>
      </c>
      <c r="E3594" s="21" t="s">
        <v>1529</v>
      </c>
      <c r="F3594" s="22"/>
      <c r="G3594" s="21" t="s">
        <v>2968</v>
      </c>
      <c r="H3594" s="21"/>
      <c r="I3594" s="63"/>
      <c r="J3594" s="135"/>
      <c r="K3594" s="21"/>
      <c r="L3594" s="21"/>
      <c r="M3594" s="21"/>
      <c r="N3594" s="22">
        <f t="shared" si="2"/>
        <v>46206</v>
      </c>
      <c r="O3594" s="23">
        <f>'RESOLUCIONES EPG'!$N3594-'RESOLUCIONES EPG'!$D3594</f>
        <v>2774</v>
      </c>
    </row>
    <row r="3595" ht="16.5" customHeight="1">
      <c r="A3595" s="103"/>
      <c r="B3595" s="21"/>
      <c r="C3595" s="24">
        <v>989.0</v>
      </c>
      <c r="D3595" s="22">
        <v>43432.0</v>
      </c>
      <c r="E3595" s="21" t="s">
        <v>2941</v>
      </c>
      <c r="F3595" s="22"/>
      <c r="G3595" s="21" t="s">
        <v>363</v>
      </c>
      <c r="H3595" s="21"/>
      <c r="I3595" s="63"/>
      <c r="J3595" s="135"/>
      <c r="K3595" s="21"/>
      <c r="L3595" s="21"/>
      <c r="M3595" s="21"/>
      <c r="N3595" s="22">
        <f t="shared" si="2"/>
        <v>46206</v>
      </c>
      <c r="O3595" s="23">
        <f>'RESOLUCIONES EPG'!$N3595-'RESOLUCIONES EPG'!$D3595</f>
        <v>2774</v>
      </c>
    </row>
    <row r="3596" ht="16.5" customHeight="1">
      <c r="A3596" s="101"/>
      <c r="B3596" s="21" t="s">
        <v>2535</v>
      </c>
      <c r="C3596" s="24">
        <v>987.0</v>
      </c>
      <c r="D3596" s="22">
        <v>43432.0</v>
      </c>
      <c r="E3596" s="21" t="s">
        <v>1918</v>
      </c>
      <c r="F3596" s="22"/>
      <c r="G3596" s="21" t="s">
        <v>1593</v>
      </c>
      <c r="H3596" s="150">
        <v>43448.0</v>
      </c>
      <c r="I3596" s="63"/>
      <c r="J3596" s="135"/>
      <c r="K3596" s="63" t="s">
        <v>3581</v>
      </c>
      <c r="L3596" s="63" t="s">
        <v>3582</v>
      </c>
      <c r="M3596" s="63" t="s">
        <v>3583</v>
      </c>
      <c r="N3596" s="22">
        <f t="shared" si="2"/>
        <v>46206</v>
      </c>
      <c r="O3596" s="23">
        <f>'RESOLUCIONES EPG'!$N3596-'RESOLUCIONES EPG'!$D3596</f>
        <v>2774</v>
      </c>
    </row>
    <row r="3597" ht="15.75" customHeight="1">
      <c r="A3597" s="100"/>
      <c r="B3597" s="21" t="s">
        <v>2535</v>
      </c>
      <c r="C3597" s="24">
        <v>990.0</v>
      </c>
      <c r="D3597" s="22">
        <v>43432.0</v>
      </c>
      <c r="E3597" s="21" t="s">
        <v>1715</v>
      </c>
      <c r="F3597" s="22"/>
      <c r="G3597" s="21" t="s">
        <v>1593</v>
      </c>
      <c r="H3597" s="150">
        <v>43455.0</v>
      </c>
      <c r="I3597" s="63"/>
      <c r="J3597" s="135"/>
      <c r="K3597" s="63" t="s">
        <v>3584</v>
      </c>
      <c r="L3597" s="63" t="s">
        <v>3585</v>
      </c>
      <c r="M3597" s="63" t="s">
        <v>3586</v>
      </c>
      <c r="N3597" s="22">
        <f t="shared" si="2"/>
        <v>46206</v>
      </c>
      <c r="O3597" s="23">
        <f>'RESOLUCIONES EPG'!$N3597-'RESOLUCIONES EPG'!$D3597</f>
        <v>2774</v>
      </c>
    </row>
    <row r="3598" ht="16.5" customHeight="1">
      <c r="A3598" s="101"/>
      <c r="B3598" s="21"/>
      <c r="C3598" s="24"/>
      <c r="D3598" s="22">
        <v>43432.0</v>
      </c>
      <c r="E3598" s="21" t="s">
        <v>3587</v>
      </c>
      <c r="F3598" s="22"/>
      <c r="G3598" s="21" t="s">
        <v>3255</v>
      </c>
      <c r="H3598" s="21">
        <v>3.0</v>
      </c>
      <c r="I3598" s="63"/>
      <c r="J3598" s="135"/>
      <c r="K3598" s="21"/>
      <c r="L3598" s="21"/>
      <c r="M3598" s="21"/>
      <c r="N3598" s="22">
        <f t="shared" si="2"/>
        <v>46206</v>
      </c>
      <c r="O3598" s="23">
        <f>'RESOLUCIONES EPG'!$N3598-'RESOLUCIONES EPG'!$D3598</f>
        <v>2774</v>
      </c>
    </row>
    <row r="3599" ht="15.75" customHeight="1">
      <c r="A3599" s="58"/>
      <c r="B3599" s="21" t="s">
        <v>2535</v>
      </c>
      <c r="C3599" s="24">
        <v>991.0</v>
      </c>
      <c r="D3599" s="22">
        <v>43432.0</v>
      </c>
      <c r="E3599" s="21" t="s">
        <v>3502</v>
      </c>
      <c r="F3599" s="22"/>
      <c r="G3599" s="21" t="s">
        <v>3588</v>
      </c>
      <c r="H3599" s="21" t="s">
        <v>3589</v>
      </c>
      <c r="I3599" s="63"/>
      <c r="J3599" s="135"/>
      <c r="K3599" s="63" t="s">
        <v>3590</v>
      </c>
      <c r="L3599" s="21"/>
      <c r="M3599" s="21"/>
      <c r="N3599" s="22">
        <f t="shared" si="2"/>
        <v>46206</v>
      </c>
      <c r="O3599" s="23">
        <f>'RESOLUCIONES EPG'!$N3599-'RESOLUCIONES EPG'!$D3599</f>
        <v>2774</v>
      </c>
    </row>
    <row r="3600" ht="16.5" customHeight="1">
      <c r="A3600" s="58"/>
      <c r="B3600" s="21" t="s">
        <v>2535</v>
      </c>
      <c r="C3600" s="24">
        <v>992.0</v>
      </c>
      <c r="D3600" s="22">
        <v>43434.0</v>
      </c>
      <c r="E3600" s="21" t="s">
        <v>1224</v>
      </c>
      <c r="F3600" s="22"/>
      <c r="G3600" s="21" t="s">
        <v>1593</v>
      </c>
      <c r="H3600" s="150">
        <v>43455.0</v>
      </c>
      <c r="I3600" s="63"/>
      <c r="J3600" s="135"/>
      <c r="K3600" s="63" t="s">
        <v>3591</v>
      </c>
      <c r="L3600" s="63" t="s">
        <v>3592</v>
      </c>
      <c r="M3600" s="63" t="s">
        <v>3593</v>
      </c>
      <c r="N3600" s="22">
        <f t="shared" si="2"/>
        <v>46206</v>
      </c>
      <c r="O3600" s="23">
        <f>'RESOLUCIONES EPG'!$N3600-'RESOLUCIONES EPG'!$D3600</f>
        <v>2772</v>
      </c>
    </row>
    <row r="3601" ht="16.5" customHeight="1">
      <c r="A3601" s="103"/>
      <c r="B3601" s="21"/>
      <c r="C3601" s="24"/>
      <c r="D3601" s="22">
        <v>43434.0</v>
      </c>
      <c r="E3601" s="21" t="s">
        <v>2845</v>
      </c>
      <c r="F3601" s="22"/>
      <c r="G3601" s="21" t="s">
        <v>3255</v>
      </c>
      <c r="H3601" s="21">
        <v>2.0</v>
      </c>
      <c r="I3601" s="63"/>
      <c r="J3601" s="135"/>
      <c r="K3601" s="21"/>
      <c r="L3601" s="21"/>
      <c r="M3601" s="21"/>
      <c r="N3601" s="22">
        <f t="shared" si="2"/>
        <v>46206</v>
      </c>
      <c r="O3601" s="23">
        <f>'RESOLUCIONES EPG'!$N3601-'RESOLUCIONES EPG'!$D3601</f>
        <v>2772</v>
      </c>
    </row>
    <row r="3602" ht="16.5" customHeight="1">
      <c r="A3602" s="58"/>
      <c r="B3602" s="21"/>
      <c r="C3602" s="24">
        <v>998.0</v>
      </c>
      <c r="D3602" s="22">
        <v>43437.0</v>
      </c>
      <c r="E3602" s="21" t="s">
        <v>2701</v>
      </c>
      <c r="F3602" s="22"/>
      <c r="G3602" s="21" t="s">
        <v>2923</v>
      </c>
      <c r="H3602" s="21"/>
      <c r="I3602" s="63"/>
      <c r="J3602" s="135"/>
      <c r="K3602" s="21"/>
      <c r="L3602" s="21"/>
      <c r="M3602" s="21"/>
      <c r="N3602" s="22">
        <f t="shared" si="2"/>
        <v>46206</v>
      </c>
      <c r="O3602" s="23">
        <f>'RESOLUCIONES EPG'!$N3602-'RESOLUCIONES EPG'!$D3602</f>
        <v>2769</v>
      </c>
    </row>
    <row r="3603" ht="16.5" customHeight="1">
      <c r="A3603" s="58"/>
      <c r="B3603" s="21"/>
      <c r="C3603" s="24">
        <v>997.0</v>
      </c>
      <c r="D3603" s="22">
        <v>43437.0</v>
      </c>
      <c r="E3603" s="21" t="s">
        <v>690</v>
      </c>
      <c r="F3603" s="22"/>
      <c r="G3603" s="21" t="s">
        <v>2923</v>
      </c>
      <c r="H3603" s="21"/>
      <c r="I3603" s="63"/>
      <c r="J3603" s="135"/>
      <c r="K3603" s="21"/>
      <c r="L3603" s="21"/>
      <c r="M3603" s="21"/>
      <c r="N3603" s="22">
        <f t="shared" si="2"/>
        <v>46206</v>
      </c>
      <c r="O3603" s="23">
        <f>'RESOLUCIONES EPG'!$N3603-'RESOLUCIONES EPG'!$D3603</f>
        <v>2769</v>
      </c>
    </row>
    <row r="3604" ht="16.5" customHeight="1">
      <c r="A3604" s="103"/>
      <c r="B3604" s="21" t="s">
        <v>2535</v>
      </c>
      <c r="C3604" s="24">
        <v>995.0</v>
      </c>
      <c r="D3604" s="22">
        <v>43437.0</v>
      </c>
      <c r="E3604" s="21" t="s">
        <v>3594</v>
      </c>
      <c r="F3604" s="22"/>
      <c r="G3604" s="21" t="s">
        <v>994</v>
      </c>
      <c r="H3604" s="21"/>
      <c r="I3604" s="63"/>
      <c r="J3604" s="135"/>
      <c r="K3604" s="63" t="s">
        <v>3595</v>
      </c>
      <c r="L3604" s="21"/>
      <c r="M3604" s="21"/>
      <c r="N3604" s="22">
        <f t="shared" si="2"/>
        <v>46206</v>
      </c>
      <c r="O3604" s="23">
        <f>'RESOLUCIONES EPG'!$N3604-'RESOLUCIONES EPG'!$D3604</f>
        <v>2769</v>
      </c>
    </row>
    <row r="3605" ht="16.5" customHeight="1">
      <c r="A3605" s="58"/>
      <c r="B3605" s="21"/>
      <c r="C3605" s="24">
        <v>994.0</v>
      </c>
      <c r="D3605" s="22">
        <v>43437.0</v>
      </c>
      <c r="E3605" s="21" t="s">
        <v>2759</v>
      </c>
      <c r="F3605" s="22"/>
      <c r="G3605" s="21" t="s">
        <v>182</v>
      </c>
      <c r="H3605" s="21"/>
      <c r="I3605" s="63" t="s">
        <v>3596</v>
      </c>
      <c r="J3605" s="135"/>
      <c r="K3605" s="63"/>
      <c r="L3605" s="21"/>
      <c r="M3605" s="21"/>
      <c r="N3605" s="22">
        <f t="shared" si="2"/>
        <v>46206</v>
      </c>
      <c r="O3605" s="23">
        <f>'RESOLUCIONES EPG'!$N3605-'RESOLUCIONES EPG'!$D3605</f>
        <v>2769</v>
      </c>
    </row>
    <row r="3606" ht="16.5" customHeight="1">
      <c r="A3606" s="58"/>
      <c r="B3606" s="21"/>
      <c r="C3606" s="24">
        <v>993.0</v>
      </c>
      <c r="D3606" s="22">
        <v>43437.0</v>
      </c>
      <c r="E3606" s="21" t="s">
        <v>2845</v>
      </c>
      <c r="F3606" s="22"/>
      <c r="G3606" s="21" t="s">
        <v>182</v>
      </c>
      <c r="H3606" s="21"/>
      <c r="I3606" s="63"/>
      <c r="J3606" s="135"/>
      <c r="K3606" s="63"/>
      <c r="L3606" s="21"/>
      <c r="M3606" s="21"/>
      <c r="N3606" s="22">
        <f t="shared" si="2"/>
        <v>46206</v>
      </c>
      <c r="O3606" s="23">
        <f>'RESOLUCIONES EPG'!$N3606-'RESOLUCIONES EPG'!$D3606</f>
        <v>2769</v>
      </c>
    </row>
    <row r="3607" ht="16.5" customHeight="1">
      <c r="A3607" s="58"/>
      <c r="B3607" s="21"/>
      <c r="C3607" s="24">
        <v>1000.0</v>
      </c>
      <c r="D3607" s="22">
        <v>43437.0</v>
      </c>
      <c r="E3607" s="21" t="s">
        <v>2684</v>
      </c>
      <c r="F3607" s="22"/>
      <c r="G3607" s="21" t="s">
        <v>363</v>
      </c>
      <c r="H3607" s="21"/>
      <c r="I3607" s="63"/>
      <c r="J3607" s="135"/>
      <c r="K3607" s="21"/>
      <c r="L3607" s="21"/>
      <c r="M3607" s="21"/>
      <c r="N3607" s="22">
        <f t="shared" si="2"/>
        <v>46206</v>
      </c>
      <c r="O3607" s="23">
        <f>'RESOLUCIONES EPG'!$N3607-'RESOLUCIONES EPG'!$D3607</f>
        <v>2769</v>
      </c>
    </row>
    <row r="3608" ht="15.75" customHeight="1">
      <c r="A3608" s="58"/>
      <c r="B3608" s="21" t="s">
        <v>2535</v>
      </c>
      <c r="C3608" s="24">
        <v>999.0</v>
      </c>
      <c r="D3608" s="22">
        <v>43437.0</v>
      </c>
      <c r="E3608" s="21" t="s">
        <v>3597</v>
      </c>
      <c r="F3608" s="22"/>
      <c r="G3608" s="21" t="s">
        <v>3597</v>
      </c>
      <c r="H3608" s="21"/>
      <c r="I3608" s="63"/>
      <c r="J3608" s="135"/>
      <c r="K3608" s="63" t="s">
        <v>3598</v>
      </c>
      <c r="L3608" s="63" t="s">
        <v>3599</v>
      </c>
      <c r="M3608" s="21"/>
      <c r="N3608" s="22">
        <f t="shared" si="2"/>
        <v>46206</v>
      </c>
      <c r="O3608" s="23">
        <f>'RESOLUCIONES EPG'!$N3608-'RESOLUCIONES EPG'!$D3608</f>
        <v>2769</v>
      </c>
    </row>
    <row r="3609" ht="15.75" customHeight="1">
      <c r="A3609" s="58"/>
      <c r="B3609" s="21" t="s">
        <v>2535</v>
      </c>
      <c r="C3609" s="24">
        <v>1001.0</v>
      </c>
      <c r="D3609" s="22">
        <v>43437.0</v>
      </c>
      <c r="E3609" s="21" t="s">
        <v>2934</v>
      </c>
      <c r="F3609" s="22"/>
      <c r="G3609" s="21" t="s">
        <v>108</v>
      </c>
      <c r="H3609" s="21" t="s">
        <v>2932</v>
      </c>
      <c r="I3609" s="63"/>
      <c r="J3609" s="135"/>
      <c r="K3609" s="63" t="s">
        <v>3600</v>
      </c>
      <c r="L3609" s="21"/>
      <c r="M3609" s="21"/>
      <c r="N3609" s="22">
        <f t="shared" si="2"/>
        <v>46206</v>
      </c>
      <c r="O3609" s="23">
        <f>'RESOLUCIONES EPG'!$N3609-'RESOLUCIONES EPG'!$D3609</f>
        <v>2769</v>
      </c>
    </row>
    <row r="3610" ht="16.5" customHeight="1">
      <c r="A3610" s="103"/>
      <c r="B3610" s="21"/>
      <c r="C3610" s="24">
        <v>996.0</v>
      </c>
      <c r="D3610" s="22">
        <v>43437.0</v>
      </c>
      <c r="E3610" s="21" t="s">
        <v>2598</v>
      </c>
      <c r="F3610" s="22"/>
      <c r="G3610" s="21" t="s">
        <v>2923</v>
      </c>
      <c r="H3610" s="21"/>
      <c r="I3610" s="63"/>
      <c r="J3610" s="135"/>
      <c r="K3610" s="21"/>
      <c r="L3610" s="21"/>
      <c r="M3610" s="21"/>
      <c r="N3610" s="22">
        <f t="shared" si="2"/>
        <v>46206</v>
      </c>
      <c r="O3610" s="23">
        <f>'RESOLUCIONES EPG'!$N3610-'RESOLUCIONES EPG'!$D3610</f>
        <v>2769</v>
      </c>
    </row>
    <row r="3611" ht="16.5" customHeight="1">
      <c r="A3611" s="102"/>
      <c r="B3611" s="21"/>
      <c r="C3611" s="24">
        <v>1005.0</v>
      </c>
      <c r="D3611" s="22">
        <v>43439.0</v>
      </c>
      <c r="E3611" s="21" t="s">
        <v>2443</v>
      </c>
      <c r="F3611" s="22"/>
      <c r="G3611" s="21" t="s">
        <v>2923</v>
      </c>
      <c r="H3611" s="21"/>
      <c r="I3611" s="63"/>
      <c r="J3611" s="135"/>
      <c r="K3611" s="21"/>
      <c r="L3611" s="21"/>
      <c r="M3611" s="21"/>
      <c r="N3611" s="22">
        <f t="shared" si="2"/>
        <v>46206</v>
      </c>
      <c r="O3611" s="23">
        <f>'RESOLUCIONES EPG'!$N3611-'RESOLUCIONES EPG'!$D3611</f>
        <v>2767</v>
      </c>
    </row>
    <row r="3612" ht="16.5" customHeight="1">
      <c r="A3612" s="102"/>
      <c r="B3612" s="21"/>
      <c r="C3612" s="24">
        <v>1003.0</v>
      </c>
      <c r="D3612" s="22">
        <v>43439.0</v>
      </c>
      <c r="E3612" s="21" t="s">
        <v>2805</v>
      </c>
      <c r="F3612" s="22"/>
      <c r="G3612" s="21" t="s">
        <v>2923</v>
      </c>
      <c r="H3612" s="21"/>
      <c r="I3612" s="63"/>
      <c r="J3612" s="135"/>
      <c r="K3612" s="21"/>
      <c r="L3612" s="21"/>
      <c r="M3612" s="21"/>
      <c r="N3612" s="22">
        <f t="shared" si="2"/>
        <v>46206</v>
      </c>
      <c r="O3612" s="23">
        <f>'RESOLUCIONES EPG'!$N3612-'RESOLUCIONES EPG'!$D3612</f>
        <v>2767</v>
      </c>
    </row>
    <row r="3613" ht="16.5" customHeight="1">
      <c r="A3613" s="101"/>
      <c r="B3613" s="21" t="s">
        <v>2535</v>
      </c>
      <c r="C3613" s="24">
        <v>1002.0</v>
      </c>
      <c r="D3613" s="22">
        <v>43439.0</v>
      </c>
      <c r="E3613" s="21" t="s">
        <v>2007</v>
      </c>
      <c r="F3613" s="22"/>
      <c r="G3613" s="21" t="s">
        <v>1313</v>
      </c>
      <c r="H3613" s="21"/>
      <c r="I3613" s="63"/>
      <c r="J3613" s="135"/>
      <c r="K3613" s="63" t="s">
        <v>3601</v>
      </c>
      <c r="L3613" s="21"/>
      <c r="M3613" s="21"/>
      <c r="N3613" s="22">
        <f t="shared" si="2"/>
        <v>46206</v>
      </c>
      <c r="O3613" s="23">
        <f>'RESOLUCIONES EPG'!$N3613-'RESOLUCIONES EPG'!$D3613</f>
        <v>2767</v>
      </c>
    </row>
    <row r="3614" ht="16.5" customHeight="1">
      <c r="A3614" s="102"/>
      <c r="B3614" s="21" t="s">
        <v>2535</v>
      </c>
      <c r="C3614" s="24">
        <v>1007.0</v>
      </c>
      <c r="D3614" s="22">
        <v>43439.0</v>
      </c>
      <c r="E3614" s="21" t="s">
        <v>2007</v>
      </c>
      <c r="F3614" s="22"/>
      <c r="G3614" s="21" t="s">
        <v>1313</v>
      </c>
      <c r="H3614" s="21"/>
      <c r="I3614" s="63"/>
      <c r="J3614" s="135"/>
      <c r="K3614" s="63" t="s">
        <v>3602</v>
      </c>
      <c r="L3614" s="21"/>
      <c r="M3614" s="21"/>
      <c r="N3614" s="22">
        <f t="shared" si="2"/>
        <v>46206</v>
      </c>
      <c r="O3614" s="23">
        <f>'RESOLUCIONES EPG'!$N3614-'RESOLUCIONES EPG'!$D3614</f>
        <v>2767</v>
      </c>
    </row>
    <row r="3615" ht="16.5" customHeight="1">
      <c r="A3615" s="101"/>
      <c r="B3615" s="21"/>
      <c r="C3615" s="24">
        <v>1004.0</v>
      </c>
      <c r="D3615" s="22">
        <v>43439.0</v>
      </c>
      <c r="E3615" s="21" t="s">
        <v>3603</v>
      </c>
      <c r="F3615" s="22"/>
      <c r="G3615" s="21" t="s">
        <v>18</v>
      </c>
      <c r="H3615" s="21"/>
      <c r="I3615" s="63"/>
      <c r="J3615" s="135"/>
      <c r="K3615" s="21"/>
      <c r="L3615" s="21"/>
      <c r="M3615" s="21"/>
      <c r="N3615" s="22">
        <f t="shared" si="2"/>
        <v>46206</v>
      </c>
      <c r="O3615" s="23">
        <f>'RESOLUCIONES EPG'!$N3615-'RESOLUCIONES EPG'!$D3615</f>
        <v>2767</v>
      </c>
    </row>
    <row r="3616" ht="15.75" customHeight="1">
      <c r="A3616" s="101"/>
      <c r="B3616" s="21"/>
      <c r="C3616" s="24">
        <v>1006.0</v>
      </c>
      <c r="D3616" s="22">
        <v>43439.0</v>
      </c>
      <c r="E3616" s="21" t="s">
        <v>3048</v>
      </c>
      <c r="F3616" s="22"/>
      <c r="G3616" s="21" t="s">
        <v>2923</v>
      </c>
      <c r="H3616" s="21"/>
      <c r="I3616" s="63"/>
      <c r="J3616" s="135"/>
      <c r="K3616" s="21"/>
      <c r="L3616" s="21"/>
      <c r="M3616" s="21"/>
      <c r="N3616" s="22">
        <f t="shared" si="2"/>
        <v>46206</v>
      </c>
      <c r="O3616" s="23">
        <f>'RESOLUCIONES EPG'!$N3616-'RESOLUCIONES EPG'!$D3616</f>
        <v>2767</v>
      </c>
    </row>
    <row r="3617" ht="15.75" customHeight="1">
      <c r="A3617" s="102"/>
      <c r="B3617" s="21"/>
      <c r="C3617" s="24">
        <v>66.0</v>
      </c>
      <c r="D3617" s="22">
        <v>43441.0</v>
      </c>
      <c r="E3617" s="21" t="s">
        <v>3421</v>
      </c>
      <c r="F3617" s="22"/>
      <c r="G3617" s="21" t="s">
        <v>158</v>
      </c>
      <c r="H3617" s="21"/>
      <c r="I3617" s="63"/>
      <c r="J3617" s="135"/>
      <c r="K3617" s="63"/>
      <c r="L3617" s="21"/>
      <c r="M3617" s="21"/>
      <c r="N3617" s="22">
        <f t="shared" si="2"/>
        <v>46206</v>
      </c>
      <c r="O3617" s="23">
        <f>'RESOLUCIONES EPG'!$N3617-'RESOLUCIONES EPG'!$D3617</f>
        <v>2765</v>
      </c>
    </row>
    <row r="3618" ht="15.75" customHeight="1">
      <c r="A3618" s="58"/>
      <c r="B3618" s="21"/>
      <c r="C3618" s="24">
        <v>1008.0</v>
      </c>
      <c r="D3618" s="22">
        <v>43441.0</v>
      </c>
      <c r="E3618" s="21" t="s">
        <v>1784</v>
      </c>
      <c r="F3618" s="22"/>
      <c r="G3618" s="21" t="s">
        <v>363</v>
      </c>
      <c r="H3618" s="21"/>
      <c r="I3618" s="63"/>
      <c r="J3618" s="135"/>
      <c r="K3618" s="21"/>
      <c r="L3618" s="21"/>
      <c r="M3618" s="21"/>
      <c r="N3618" s="22">
        <f t="shared" si="2"/>
        <v>46206</v>
      </c>
      <c r="O3618" s="23">
        <f>'RESOLUCIONES EPG'!$N3618-'RESOLUCIONES EPG'!$D3618</f>
        <v>2765</v>
      </c>
    </row>
    <row r="3619" ht="15.75" customHeight="1">
      <c r="A3619" s="101"/>
      <c r="B3619" s="21" t="s">
        <v>2535</v>
      </c>
      <c r="C3619" s="24">
        <v>1013.0</v>
      </c>
      <c r="D3619" s="22">
        <v>43445.0</v>
      </c>
      <c r="E3619" s="21" t="s">
        <v>3604</v>
      </c>
      <c r="F3619" s="22"/>
      <c r="G3619" s="21" t="s">
        <v>1200</v>
      </c>
      <c r="H3619" s="150">
        <v>43460.0</v>
      </c>
      <c r="I3619" s="63"/>
      <c r="J3619" s="135"/>
      <c r="K3619" s="63" t="s">
        <v>3605</v>
      </c>
      <c r="L3619" s="21"/>
      <c r="M3619" s="21"/>
      <c r="N3619" s="22">
        <f t="shared" si="2"/>
        <v>46206</v>
      </c>
      <c r="O3619" s="23">
        <f>'RESOLUCIONES EPG'!$N3619-'RESOLUCIONES EPG'!$D3619</f>
        <v>2761</v>
      </c>
    </row>
    <row r="3620" ht="15.75" customHeight="1">
      <c r="A3620" s="58"/>
      <c r="B3620" s="21" t="s">
        <v>2535</v>
      </c>
      <c r="C3620" s="24">
        <v>1011.0</v>
      </c>
      <c r="D3620" s="22">
        <v>43445.0</v>
      </c>
      <c r="E3620" s="21" t="s">
        <v>3606</v>
      </c>
      <c r="F3620" s="22" t="s">
        <v>3607</v>
      </c>
      <c r="G3620" s="21" t="s">
        <v>1200</v>
      </c>
      <c r="H3620" s="150">
        <v>43460.0</v>
      </c>
      <c r="I3620" s="63"/>
      <c r="J3620" s="135"/>
      <c r="K3620" s="63" t="s">
        <v>3608</v>
      </c>
      <c r="L3620" s="21"/>
      <c r="M3620" s="21"/>
      <c r="N3620" s="22">
        <f t="shared" si="2"/>
        <v>46206</v>
      </c>
      <c r="O3620" s="23">
        <f>'RESOLUCIONES EPG'!$N3620-'RESOLUCIONES EPG'!$D3620</f>
        <v>2761</v>
      </c>
    </row>
    <row r="3621" ht="16.5" customHeight="1">
      <c r="A3621" s="58"/>
      <c r="B3621" s="21" t="s">
        <v>2535</v>
      </c>
      <c r="C3621" s="24">
        <v>1012.0</v>
      </c>
      <c r="D3621" s="22">
        <v>43445.0</v>
      </c>
      <c r="E3621" s="21" t="s">
        <v>3609</v>
      </c>
      <c r="F3621" s="22"/>
      <c r="G3621" s="21" t="s">
        <v>1200</v>
      </c>
      <c r="H3621" s="150">
        <v>43460.0</v>
      </c>
      <c r="I3621" s="63"/>
      <c r="J3621" s="135"/>
      <c r="K3621" s="63" t="s">
        <v>3610</v>
      </c>
      <c r="L3621" s="21"/>
      <c r="M3621" s="21"/>
      <c r="N3621" s="22">
        <f t="shared" si="2"/>
        <v>46206</v>
      </c>
      <c r="O3621" s="23">
        <f>'RESOLUCIONES EPG'!$N3621-'RESOLUCIONES EPG'!$D3621</f>
        <v>2761</v>
      </c>
    </row>
    <row r="3622" ht="16.5" customHeight="1">
      <c r="A3622" s="101"/>
      <c r="B3622" s="21" t="s">
        <v>2535</v>
      </c>
      <c r="C3622" s="24">
        <v>1009.0</v>
      </c>
      <c r="D3622" s="22">
        <v>43445.0</v>
      </c>
      <c r="E3622" s="21" t="s">
        <v>2716</v>
      </c>
      <c r="F3622" s="22" t="s">
        <v>2717</v>
      </c>
      <c r="G3622" s="21" t="s">
        <v>994</v>
      </c>
      <c r="H3622" s="21"/>
      <c r="I3622" s="63"/>
      <c r="J3622" s="135"/>
      <c r="K3622" s="63" t="s">
        <v>3611</v>
      </c>
      <c r="L3622" s="21"/>
      <c r="M3622" s="21"/>
      <c r="N3622" s="22">
        <f t="shared" si="2"/>
        <v>46206</v>
      </c>
      <c r="O3622" s="23">
        <f>'RESOLUCIONES EPG'!$N3622-'RESOLUCIONES EPG'!$D3622</f>
        <v>2761</v>
      </c>
    </row>
    <row r="3623" ht="15.75" customHeight="1">
      <c r="A3623" s="101"/>
      <c r="B3623" s="21" t="s">
        <v>2535</v>
      </c>
      <c r="C3623" s="24">
        <v>1010.0</v>
      </c>
      <c r="D3623" s="22">
        <v>43445.0</v>
      </c>
      <c r="E3623" s="21" t="s">
        <v>3612</v>
      </c>
      <c r="F3623" s="22" t="s">
        <v>3613</v>
      </c>
      <c r="G3623" s="21" t="s">
        <v>1200</v>
      </c>
      <c r="H3623" s="150">
        <v>43460.0</v>
      </c>
      <c r="I3623" s="63"/>
      <c r="J3623" s="135"/>
      <c r="K3623" s="63" t="s">
        <v>3614</v>
      </c>
      <c r="L3623" s="21"/>
      <c r="M3623" s="21"/>
      <c r="N3623" s="22">
        <f t="shared" si="2"/>
        <v>46206</v>
      </c>
      <c r="O3623" s="23">
        <f>'RESOLUCIONES EPG'!$N3623-'RESOLUCIONES EPG'!$D3623</f>
        <v>2761</v>
      </c>
    </row>
    <row r="3624" ht="15.75" customHeight="1">
      <c r="A3624" s="101"/>
      <c r="B3624" s="21" t="s">
        <v>2535</v>
      </c>
      <c r="C3624" s="24">
        <v>1014.0</v>
      </c>
      <c r="D3624" s="22">
        <v>43446.0</v>
      </c>
      <c r="E3624" s="21" t="s">
        <v>1800</v>
      </c>
      <c r="F3624" s="69" t="s">
        <v>1801</v>
      </c>
      <c r="G3624" s="21" t="s">
        <v>108</v>
      </c>
      <c r="H3624" s="21"/>
      <c r="I3624" s="63"/>
      <c r="J3624" s="135"/>
      <c r="K3624" s="63" t="s">
        <v>3615</v>
      </c>
      <c r="L3624" s="21"/>
      <c r="M3624" s="21"/>
      <c r="N3624" s="22">
        <f t="shared" si="2"/>
        <v>46206</v>
      </c>
      <c r="O3624" s="23">
        <f>'RESOLUCIONES EPG'!$N3624-'RESOLUCIONES EPG'!$D3624</f>
        <v>2760</v>
      </c>
    </row>
    <row r="3625" ht="15.75" customHeight="1">
      <c r="A3625" s="58"/>
      <c r="B3625" s="21" t="s">
        <v>2535</v>
      </c>
      <c r="C3625" s="32">
        <v>1016.0</v>
      </c>
      <c r="D3625" s="22">
        <v>43446.0</v>
      </c>
      <c r="E3625" s="21" t="s">
        <v>1859</v>
      </c>
      <c r="F3625" s="22"/>
      <c r="G3625" s="21" t="s">
        <v>994</v>
      </c>
      <c r="H3625" s="150">
        <v>43460.0</v>
      </c>
      <c r="I3625" s="63"/>
      <c r="J3625" s="135"/>
      <c r="K3625" s="63" t="s">
        <v>3616</v>
      </c>
      <c r="L3625" s="21"/>
      <c r="M3625" s="21"/>
      <c r="N3625" s="22">
        <f t="shared" si="2"/>
        <v>46206</v>
      </c>
      <c r="O3625" s="23">
        <f>'RESOLUCIONES EPG'!$N3625-'RESOLUCIONES EPG'!$D3625</f>
        <v>2760</v>
      </c>
    </row>
    <row r="3626" ht="16.5" customHeight="1">
      <c r="A3626" s="58"/>
      <c r="B3626" s="21" t="s">
        <v>2535</v>
      </c>
      <c r="C3626" s="32">
        <v>1015.0</v>
      </c>
      <c r="D3626" s="22">
        <v>43446.0</v>
      </c>
      <c r="E3626" s="21" t="s">
        <v>3617</v>
      </c>
      <c r="F3626" s="22"/>
      <c r="G3626" s="21" t="s">
        <v>3618</v>
      </c>
      <c r="H3626" s="150">
        <v>43460.0</v>
      </c>
      <c r="I3626" s="63"/>
      <c r="J3626" s="135"/>
      <c r="K3626" s="63" t="s">
        <v>3619</v>
      </c>
      <c r="L3626" s="21"/>
      <c r="M3626" s="21"/>
      <c r="N3626" s="22">
        <f t="shared" si="2"/>
        <v>46206</v>
      </c>
      <c r="O3626" s="23">
        <f>'RESOLUCIONES EPG'!$N3626-'RESOLUCIONES EPG'!$D3626</f>
        <v>2760</v>
      </c>
    </row>
    <row r="3627" ht="16.5" customHeight="1">
      <c r="A3627" s="58"/>
      <c r="B3627" s="21" t="s">
        <v>2535</v>
      </c>
      <c r="C3627" s="32">
        <v>1017.0</v>
      </c>
      <c r="D3627" s="22">
        <v>43446.0</v>
      </c>
      <c r="E3627" s="21" t="s">
        <v>3620</v>
      </c>
      <c r="F3627" s="22"/>
      <c r="G3627" s="21" t="s">
        <v>994</v>
      </c>
      <c r="H3627" s="150">
        <v>43460.0</v>
      </c>
      <c r="I3627" s="63"/>
      <c r="J3627" s="135"/>
      <c r="K3627" s="63" t="s">
        <v>3621</v>
      </c>
      <c r="L3627" s="21"/>
      <c r="M3627" s="21"/>
      <c r="N3627" s="22">
        <f t="shared" si="2"/>
        <v>46206</v>
      </c>
      <c r="O3627" s="23">
        <f>'RESOLUCIONES EPG'!$N3627-'RESOLUCIONES EPG'!$D3627</f>
        <v>2760</v>
      </c>
    </row>
    <row r="3628" ht="16.5" customHeight="1">
      <c r="A3628" s="58"/>
      <c r="B3628" s="21"/>
      <c r="C3628" s="24"/>
      <c r="D3628" s="22">
        <v>43446.0</v>
      </c>
      <c r="E3628" s="21" t="s">
        <v>3620</v>
      </c>
      <c r="F3628" s="22"/>
      <c r="G3628" s="21" t="s">
        <v>158</v>
      </c>
      <c r="H3628" s="21">
        <v>61.0</v>
      </c>
      <c r="I3628" s="63"/>
      <c r="J3628" s="135"/>
      <c r="K3628" s="21"/>
      <c r="L3628" s="21"/>
      <c r="M3628" s="21"/>
      <c r="N3628" s="22">
        <f t="shared" si="2"/>
        <v>46206</v>
      </c>
      <c r="O3628" s="23">
        <f>'RESOLUCIONES EPG'!$N3628-'RESOLUCIONES EPG'!$D3628</f>
        <v>2760</v>
      </c>
    </row>
    <row r="3629" ht="16.5" customHeight="1">
      <c r="A3629" s="58"/>
      <c r="B3629" s="21" t="s">
        <v>2535</v>
      </c>
      <c r="C3629" s="163">
        <v>1024.0</v>
      </c>
      <c r="D3629" s="22">
        <v>43452.0</v>
      </c>
      <c r="E3629" s="157" t="s">
        <v>3433</v>
      </c>
      <c r="F3629" s="22"/>
      <c r="G3629" s="21" t="s">
        <v>2751</v>
      </c>
      <c r="H3629" s="21" t="s">
        <v>3622</v>
      </c>
      <c r="I3629" s="63"/>
      <c r="J3629" s="135"/>
      <c r="K3629" s="21"/>
      <c r="L3629" s="63" t="s">
        <v>3623</v>
      </c>
      <c r="M3629" s="21"/>
      <c r="N3629" s="22">
        <f t="shared" si="2"/>
        <v>46206</v>
      </c>
      <c r="O3629" s="23">
        <f>'RESOLUCIONES EPG'!$N3629-'RESOLUCIONES EPG'!$D3629</f>
        <v>2754</v>
      </c>
    </row>
    <row r="3630" ht="16.5" customHeight="1">
      <c r="A3630" s="101"/>
      <c r="B3630" s="21"/>
      <c r="C3630" s="163">
        <v>1022.0</v>
      </c>
      <c r="D3630" s="22">
        <v>43452.0</v>
      </c>
      <c r="E3630" s="157" t="s">
        <v>3624</v>
      </c>
      <c r="F3630" s="22"/>
      <c r="G3630" s="21" t="s">
        <v>2751</v>
      </c>
      <c r="H3630" s="21" t="s">
        <v>3622</v>
      </c>
      <c r="I3630" s="63"/>
      <c r="J3630" s="135"/>
      <c r="K3630" s="21"/>
      <c r="L3630" s="21"/>
      <c r="M3630" s="21"/>
      <c r="N3630" s="22">
        <f t="shared" si="2"/>
        <v>46206</v>
      </c>
      <c r="O3630" s="23">
        <f>'RESOLUCIONES EPG'!$N3630-'RESOLUCIONES EPG'!$D3630</f>
        <v>2754</v>
      </c>
    </row>
    <row r="3631" ht="16.5" customHeight="1">
      <c r="A3631" s="103"/>
      <c r="B3631" s="21" t="s">
        <v>2535</v>
      </c>
      <c r="C3631" s="24">
        <v>1019.0</v>
      </c>
      <c r="D3631" s="22">
        <v>43452.0</v>
      </c>
      <c r="E3631" s="21" t="s">
        <v>2716</v>
      </c>
      <c r="F3631" s="22" t="s">
        <v>2717</v>
      </c>
      <c r="G3631" s="21" t="s">
        <v>3390</v>
      </c>
      <c r="H3631" s="21"/>
      <c r="I3631" s="63"/>
      <c r="J3631" s="135"/>
      <c r="K3631" s="63" t="s">
        <v>3625</v>
      </c>
      <c r="L3631" s="21"/>
      <c r="M3631" s="21"/>
      <c r="N3631" s="22">
        <f t="shared" si="2"/>
        <v>46206</v>
      </c>
      <c r="O3631" s="23">
        <f>'RESOLUCIONES EPG'!$N3631-'RESOLUCIONES EPG'!$D3631</f>
        <v>2754</v>
      </c>
    </row>
    <row r="3632" ht="15.75" customHeight="1">
      <c r="A3632" s="101"/>
      <c r="B3632" s="21" t="s">
        <v>2535</v>
      </c>
      <c r="C3632" s="24">
        <v>1021.0</v>
      </c>
      <c r="D3632" s="22">
        <v>43452.0</v>
      </c>
      <c r="E3632" s="21" t="s">
        <v>2909</v>
      </c>
      <c r="F3632" s="162" t="s">
        <v>2910</v>
      </c>
      <c r="G3632" s="21" t="s">
        <v>2751</v>
      </c>
      <c r="H3632" s="21"/>
      <c r="I3632" s="63"/>
      <c r="J3632" s="135"/>
      <c r="K3632" s="63" t="s">
        <v>3626</v>
      </c>
      <c r="L3632" s="63" t="s">
        <v>3627</v>
      </c>
      <c r="M3632" s="21"/>
      <c r="N3632" s="22">
        <f t="shared" si="2"/>
        <v>46206</v>
      </c>
      <c r="O3632" s="23">
        <f>'RESOLUCIONES EPG'!$N3632-'RESOLUCIONES EPG'!$D3632</f>
        <v>2754</v>
      </c>
    </row>
    <row r="3633" ht="15.75" customHeight="1">
      <c r="A3633" s="102"/>
      <c r="B3633" s="21" t="s">
        <v>2535</v>
      </c>
      <c r="C3633" s="24">
        <v>1025.0</v>
      </c>
      <c r="D3633" s="22">
        <v>43452.0</v>
      </c>
      <c r="E3633" s="21" t="s">
        <v>1407</v>
      </c>
      <c r="F3633" s="22"/>
      <c r="G3633" s="21" t="s">
        <v>2751</v>
      </c>
      <c r="H3633" s="21"/>
      <c r="I3633" s="63"/>
      <c r="J3633" s="135"/>
      <c r="K3633" s="63" t="s">
        <v>3628</v>
      </c>
      <c r="L3633" s="63" t="s">
        <v>3629</v>
      </c>
      <c r="M3633" s="21"/>
      <c r="N3633" s="22">
        <f t="shared" si="2"/>
        <v>46206</v>
      </c>
      <c r="O3633" s="23">
        <f>'RESOLUCIONES EPG'!$N3633-'RESOLUCIONES EPG'!$D3633</f>
        <v>2754</v>
      </c>
    </row>
    <row r="3634" ht="15.75" customHeight="1">
      <c r="A3634" s="101"/>
      <c r="B3634" s="21" t="s">
        <v>2535</v>
      </c>
      <c r="C3634" s="24">
        <v>1020.0</v>
      </c>
      <c r="D3634" s="22">
        <v>43452.0</v>
      </c>
      <c r="E3634" s="21" t="s">
        <v>3214</v>
      </c>
      <c r="F3634" s="22"/>
      <c r="G3634" s="21" t="s">
        <v>2751</v>
      </c>
      <c r="H3634" s="21"/>
      <c r="I3634" s="63"/>
      <c r="J3634" s="135"/>
      <c r="K3634" s="63" t="s">
        <v>3630</v>
      </c>
      <c r="L3634" s="63" t="s">
        <v>3631</v>
      </c>
      <c r="M3634" s="21"/>
      <c r="N3634" s="22">
        <f t="shared" si="2"/>
        <v>46206</v>
      </c>
      <c r="O3634" s="23">
        <f>'RESOLUCIONES EPG'!$N3634-'RESOLUCIONES EPG'!$D3634</f>
        <v>2754</v>
      </c>
    </row>
    <row r="3635" ht="15.75" customHeight="1">
      <c r="A3635" s="101"/>
      <c r="B3635" s="21" t="s">
        <v>2535</v>
      </c>
      <c r="C3635" s="24">
        <v>1023.0</v>
      </c>
      <c r="D3635" s="22">
        <v>43452.0</v>
      </c>
      <c r="E3635" s="21" t="s">
        <v>1895</v>
      </c>
      <c r="F3635" s="22"/>
      <c r="G3635" s="21" t="s">
        <v>2751</v>
      </c>
      <c r="H3635" s="21"/>
      <c r="I3635" s="63"/>
      <c r="J3635" s="135"/>
      <c r="K3635" s="63" t="s">
        <v>3632</v>
      </c>
      <c r="L3635" s="63" t="s">
        <v>3633</v>
      </c>
      <c r="M3635" s="21"/>
      <c r="N3635" s="22">
        <f t="shared" si="2"/>
        <v>46206</v>
      </c>
      <c r="O3635" s="23">
        <f>'RESOLUCIONES EPG'!$N3635-'RESOLUCIONES EPG'!$D3635</f>
        <v>2754</v>
      </c>
    </row>
    <row r="3636" ht="15.75" customHeight="1">
      <c r="A3636" s="58"/>
      <c r="B3636" s="21" t="s">
        <v>2535</v>
      </c>
      <c r="C3636" s="32">
        <v>1030.0</v>
      </c>
      <c r="D3636" s="22">
        <v>43454.0</v>
      </c>
      <c r="E3636" s="21" t="s">
        <v>3634</v>
      </c>
      <c r="F3636" s="22"/>
      <c r="G3636" s="21" t="s">
        <v>3390</v>
      </c>
      <c r="H3636" s="150">
        <v>43460.0</v>
      </c>
      <c r="I3636" s="63"/>
      <c r="J3636" s="135"/>
      <c r="K3636" s="63" t="s">
        <v>3635</v>
      </c>
      <c r="L3636" s="21"/>
      <c r="M3636" s="21"/>
      <c r="N3636" s="22">
        <f t="shared" si="2"/>
        <v>46206</v>
      </c>
      <c r="O3636" s="23">
        <f>'RESOLUCIONES EPG'!$N3636-'RESOLUCIONES EPG'!$D3636</f>
        <v>2752</v>
      </c>
    </row>
    <row r="3637" ht="15.75" customHeight="1">
      <c r="A3637" s="103"/>
      <c r="B3637" s="21" t="s">
        <v>2535</v>
      </c>
      <c r="C3637" s="163">
        <v>1060.0</v>
      </c>
      <c r="D3637" s="22">
        <v>43454.0</v>
      </c>
      <c r="E3637" s="21" t="s">
        <v>3331</v>
      </c>
      <c r="F3637" s="22"/>
      <c r="G3637" s="21" t="s">
        <v>1313</v>
      </c>
      <c r="H3637" s="21"/>
      <c r="I3637" s="63"/>
      <c r="J3637" s="135"/>
      <c r="K3637" s="21"/>
      <c r="L3637" s="21"/>
      <c r="M3637" s="21"/>
      <c r="N3637" s="22">
        <f t="shared" si="2"/>
        <v>46206</v>
      </c>
      <c r="O3637" s="23">
        <f>'RESOLUCIONES EPG'!$N3637-'RESOLUCIONES EPG'!$D3637</f>
        <v>2752</v>
      </c>
    </row>
    <row r="3638" ht="16.5" customHeight="1">
      <c r="A3638" s="103"/>
      <c r="B3638" s="21" t="s">
        <v>2535</v>
      </c>
      <c r="C3638" s="163">
        <v>1059.0</v>
      </c>
      <c r="D3638" s="22">
        <v>43454.0</v>
      </c>
      <c r="E3638" s="21" t="s">
        <v>3300</v>
      </c>
      <c r="F3638" s="22"/>
      <c r="G3638" s="21" t="s">
        <v>1313</v>
      </c>
      <c r="H3638" s="21"/>
      <c r="I3638" s="63"/>
      <c r="J3638" s="135"/>
      <c r="K3638" s="21"/>
      <c r="L3638" s="21"/>
      <c r="M3638" s="21"/>
      <c r="N3638" s="22">
        <f t="shared" si="2"/>
        <v>46206</v>
      </c>
      <c r="O3638" s="23">
        <f>'RESOLUCIONES EPG'!$N3638-'RESOLUCIONES EPG'!$D3638</f>
        <v>2752</v>
      </c>
    </row>
    <row r="3639" ht="16.5" customHeight="1">
      <c r="A3639" s="101"/>
      <c r="B3639" s="21" t="s">
        <v>2535</v>
      </c>
      <c r="C3639" s="163">
        <v>1046.0</v>
      </c>
      <c r="D3639" s="22">
        <v>43454.0</v>
      </c>
      <c r="E3639" s="21" t="s">
        <v>2642</v>
      </c>
      <c r="F3639" s="22"/>
      <c r="G3639" s="21" t="s">
        <v>1313</v>
      </c>
      <c r="H3639" s="21"/>
      <c r="I3639" s="63"/>
      <c r="J3639" s="135"/>
      <c r="K3639" s="21"/>
      <c r="L3639" s="21"/>
      <c r="M3639" s="21"/>
      <c r="N3639" s="22">
        <f t="shared" si="2"/>
        <v>46206</v>
      </c>
      <c r="O3639" s="23">
        <f>'RESOLUCIONES EPG'!$N3639-'RESOLUCIONES EPG'!$D3639</f>
        <v>2752</v>
      </c>
    </row>
    <row r="3640" ht="16.5" customHeight="1">
      <c r="A3640" s="58"/>
      <c r="B3640" s="21" t="s">
        <v>2535</v>
      </c>
      <c r="C3640" s="32">
        <v>1031.0</v>
      </c>
      <c r="D3640" s="22">
        <v>43454.0</v>
      </c>
      <c r="E3640" s="21" t="s">
        <v>3636</v>
      </c>
      <c r="F3640" s="22"/>
      <c r="G3640" s="21" t="s">
        <v>3390</v>
      </c>
      <c r="H3640" s="150">
        <v>43460.0</v>
      </c>
      <c r="I3640" s="63"/>
      <c r="J3640" s="135"/>
      <c r="K3640" s="63" t="s">
        <v>3637</v>
      </c>
      <c r="L3640" s="21"/>
      <c r="M3640" s="21"/>
      <c r="N3640" s="22">
        <f t="shared" si="2"/>
        <v>46206</v>
      </c>
      <c r="O3640" s="23">
        <f>'RESOLUCIONES EPG'!$N3640-'RESOLUCIONES EPG'!$D3640</f>
        <v>2752</v>
      </c>
    </row>
    <row r="3641" ht="15.75" customHeight="1">
      <c r="A3641" s="101"/>
      <c r="B3641" s="21" t="s">
        <v>2535</v>
      </c>
      <c r="C3641" s="32">
        <v>1028.0</v>
      </c>
      <c r="D3641" s="22">
        <v>43454.0</v>
      </c>
      <c r="E3641" s="21" t="s">
        <v>3638</v>
      </c>
      <c r="F3641" s="22"/>
      <c r="G3641" s="21" t="s">
        <v>3390</v>
      </c>
      <c r="H3641" s="150">
        <v>43460.0</v>
      </c>
      <c r="I3641" s="63"/>
      <c r="J3641" s="135"/>
      <c r="K3641" s="63" t="s">
        <v>3639</v>
      </c>
      <c r="L3641" s="21"/>
      <c r="M3641" s="21"/>
      <c r="N3641" s="22">
        <f t="shared" si="2"/>
        <v>46206</v>
      </c>
      <c r="O3641" s="23">
        <f>'RESOLUCIONES EPG'!$N3641-'RESOLUCIONES EPG'!$D3641</f>
        <v>2752</v>
      </c>
    </row>
    <row r="3642" ht="15.75" customHeight="1">
      <c r="A3642" s="58"/>
      <c r="B3642" s="21"/>
      <c r="C3642" s="24">
        <v>1064.0</v>
      </c>
      <c r="D3642" s="22">
        <v>43454.0</v>
      </c>
      <c r="E3642" s="21" t="s">
        <v>3638</v>
      </c>
      <c r="F3642" s="22"/>
      <c r="G3642" s="21" t="s">
        <v>18</v>
      </c>
      <c r="H3642" s="21"/>
      <c r="I3642" s="63"/>
      <c r="J3642" s="135"/>
      <c r="K3642" s="21"/>
      <c r="L3642" s="21"/>
      <c r="M3642" s="21"/>
      <c r="N3642" s="22">
        <f t="shared" si="2"/>
        <v>46206</v>
      </c>
      <c r="O3642" s="23">
        <f>'RESOLUCIONES EPG'!$N3642-'RESOLUCIONES EPG'!$D3642</f>
        <v>2752</v>
      </c>
    </row>
    <row r="3643" ht="15.75" customHeight="1">
      <c r="A3643" s="103"/>
      <c r="B3643" s="21" t="s">
        <v>2535</v>
      </c>
      <c r="C3643" s="32">
        <v>1035.0</v>
      </c>
      <c r="D3643" s="22">
        <v>43454.0</v>
      </c>
      <c r="E3643" s="21" t="s">
        <v>2806</v>
      </c>
      <c r="F3643" s="22"/>
      <c r="G3643" s="21" t="s">
        <v>2751</v>
      </c>
      <c r="H3643" s="150">
        <v>43460.0</v>
      </c>
      <c r="I3643" s="63"/>
      <c r="J3643" s="135"/>
      <c r="K3643" s="63" t="s">
        <v>3640</v>
      </c>
      <c r="L3643" s="63" t="s">
        <v>3641</v>
      </c>
      <c r="M3643" s="21"/>
      <c r="N3643" s="22">
        <f t="shared" si="2"/>
        <v>46206</v>
      </c>
      <c r="O3643" s="23">
        <f>'RESOLUCIONES EPG'!$N3643-'RESOLUCIONES EPG'!$D3643</f>
        <v>2752</v>
      </c>
    </row>
    <row r="3644" ht="16.5" customHeight="1">
      <c r="A3644" s="101"/>
      <c r="B3644" s="21" t="s">
        <v>2535</v>
      </c>
      <c r="C3644" s="163">
        <v>1047.0</v>
      </c>
      <c r="D3644" s="22">
        <v>43454.0</v>
      </c>
      <c r="E3644" s="21" t="s">
        <v>2265</v>
      </c>
      <c r="F3644" s="22"/>
      <c r="G3644" s="21" t="s">
        <v>1313</v>
      </c>
      <c r="H3644" s="21"/>
      <c r="I3644" s="125" t="s">
        <v>578</v>
      </c>
      <c r="J3644" s="135"/>
      <c r="K3644" s="21"/>
      <c r="L3644" s="21"/>
      <c r="M3644" s="21"/>
      <c r="N3644" s="22">
        <f t="shared" si="2"/>
        <v>46206</v>
      </c>
      <c r="O3644" s="23">
        <f>'RESOLUCIONES EPG'!$N3644-'RESOLUCIONES EPG'!$D3644</f>
        <v>2752</v>
      </c>
    </row>
    <row r="3645" ht="16.5" customHeight="1">
      <c r="A3645" s="58"/>
      <c r="B3645" s="21" t="s">
        <v>2535</v>
      </c>
      <c r="C3645" s="32">
        <v>1032.0</v>
      </c>
      <c r="D3645" s="22">
        <v>43454.0</v>
      </c>
      <c r="E3645" s="21" t="s">
        <v>3642</v>
      </c>
      <c r="F3645" s="22"/>
      <c r="G3645" s="21" t="s">
        <v>3390</v>
      </c>
      <c r="H3645" s="150">
        <v>43460.0</v>
      </c>
      <c r="I3645" s="63"/>
      <c r="J3645" s="135" t="s">
        <v>3643</v>
      </c>
      <c r="K3645" s="63" t="s">
        <v>3644</v>
      </c>
      <c r="L3645" s="21"/>
      <c r="M3645" s="21"/>
      <c r="N3645" s="22">
        <f t="shared" si="2"/>
        <v>46206</v>
      </c>
      <c r="O3645" s="23">
        <f>'RESOLUCIONES EPG'!$N3645-'RESOLUCIONES EPG'!$D3645</f>
        <v>2752</v>
      </c>
    </row>
    <row r="3646" ht="16.5" customHeight="1">
      <c r="A3646" s="103"/>
      <c r="B3646" s="21" t="s">
        <v>2535</v>
      </c>
      <c r="C3646" s="163">
        <v>1058.0</v>
      </c>
      <c r="D3646" s="22">
        <v>43454.0</v>
      </c>
      <c r="E3646" s="21" t="s">
        <v>1457</v>
      </c>
      <c r="F3646" s="22"/>
      <c r="G3646" s="21" t="s">
        <v>1313</v>
      </c>
      <c r="H3646" s="21"/>
      <c r="I3646" s="63"/>
      <c r="J3646" s="135"/>
      <c r="K3646" s="21"/>
      <c r="L3646" s="21"/>
      <c r="M3646" s="21"/>
      <c r="N3646" s="22">
        <f t="shared" si="2"/>
        <v>46206</v>
      </c>
      <c r="O3646" s="23">
        <f>'RESOLUCIONES EPG'!$N3646-'RESOLUCIONES EPG'!$D3646</f>
        <v>2752</v>
      </c>
    </row>
    <row r="3647" ht="15.75" customHeight="1">
      <c r="A3647" s="101"/>
      <c r="B3647" s="21" t="s">
        <v>2535</v>
      </c>
      <c r="C3647" s="163">
        <v>1057.0</v>
      </c>
      <c r="D3647" s="22">
        <v>43454.0</v>
      </c>
      <c r="E3647" s="21" t="s">
        <v>3307</v>
      </c>
      <c r="F3647" s="22"/>
      <c r="G3647" s="21" t="s">
        <v>1313</v>
      </c>
      <c r="H3647" s="21"/>
      <c r="I3647" s="63"/>
      <c r="J3647" s="135"/>
      <c r="K3647" s="21"/>
      <c r="L3647" s="21"/>
      <c r="M3647" s="21"/>
      <c r="N3647" s="22">
        <f t="shared" si="2"/>
        <v>46206</v>
      </c>
      <c r="O3647" s="23">
        <f>'RESOLUCIONES EPG'!$N3647-'RESOLUCIONES EPG'!$D3647</f>
        <v>2752</v>
      </c>
    </row>
    <row r="3648" ht="15.75" customHeight="1">
      <c r="A3648" s="102"/>
      <c r="B3648" s="21"/>
      <c r="C3648" s="24">
        <v>1043.0</v>
      </c>
      <c r="D3648" s="22">
        <v>43454.0</v>
      </c>
      <c r="E3648" s="21" t="s">
        <v>2835</v>
      </c>
      <c r="F3648" s="22"/>
      <c r="G3648" s="21" t="s">
        <v>2923</v>
      </c>
      <c r="H3648" s="21"/>
      <c r="I3648" s="63"/>
      <c r="J3648" s="135"/>
      <c r="K3648" s="21"/>
      <c r="L3648" s="21"/>
      <c r="M3648" s="21"/>
      <c r="N3648" s="22">
        <f t="shared" si="2"/>
        <v>46206</v>
      </c>
      <c r="O3648" s="23">
        <f>'RESOLUCIONES EPG'!$N3648-'RESOLUCIONES EPG'!$D3648</f>
        <v>2752</v>
      </c>
    </row>
    <row r="3649" ht="15.75" customHeight="1">
      <c r="A3649" s="58"/>
      <c r="B3649" s="21" t="s">
        <v>2535</v>
      </c>
      <c r="C3649" s="32">
        <v>1038.0</v>
      </c>
      <c r="D3649" s="22">
        <v>43454.0</v>
      </c>
      <c r="E3649" s="21" t="s">
        <v>3164</v>
      </c>
      <c r="F3649" s="22"/>
      <c r="G3649" s="21" t="s">
        <v>2751</v>
      </c>
      <c r="H3649" s="150">
        <v>43460.0</v>
      </c>
      <c r="I3649" s="63"/>
      <c r="J3649" s="135"/>
      <c r="K3649" s="63" t="s">
        <v>3645</v>
      </c>
      <c r="L3649" s="63" t="s">
        <v>3646</v>
      </c>
      <c r="M3649" s="21"/>
      <c r="N3649" s="22">
        <f t="shared" si="2"/>
        <v>46206</v>
      </c>
      <c r="O3649" s="23">
        <f>'RESOLUCIONES EPG'!$N3649-'RESOLUCIONES EPG'!$D3649</f>
        <v>2752</v>
      </c>
    </row>
    <row r="3650" ht="15.75" customHeight="1">
      <c r="A3650" s="58"/>
      <c r="B3650" s="21" t="s">
        <v>2535</v>
      </c>
      <c r="C3650" s="163">
        <v>1056.0</v>
      </c>
      <c r="D3650" s="22">
        <v>43454.0</v>
      </c>
      <c r="E3650" s="21" t="s">
        <v>3372</v>
      </c>
      <c r="F3650" s="22"/>
      <c r="G3650" s="21" t="s">
        <v>1313</v>
      </c>
      <c r="H3650" s="21"/>
      <c r="I3650" s="63"/>
      <c r="J3650" s="135"/>
      <c r="K3650" s="21"/>
      <c r="L3650" s="21"/>
      <c r="M3650" s="21"/>
      <c r="N3650" s="22">
        <f t="shared" si="2"/>
        <v>46206</v>
      </c>
      <c r="O3650" s="23">
        <f>'RESOLUCIONES EPG'!$N3650-'RESOLUCIONES EPG'!$D3650</f>
        <v>2752</v>
      </c>
    </row>
    <row r="3651" ht="15.75" customHeight="1">
      <c r="A3651" s="103"/>
      <c r="B3651" s="21"/>
      <c r="C3651" s="24">
        <v>1041.0</v>
      </c>
      <c r="D3651" s="22">
        <v>43454.0</v>
      </c>
      <c r="E3651" s="21" t="s">
        <v>2289</v>
      </c>
      <c r="F3651" s="22"/>
      <c r="G3651" s="21" t="s">
        <v>2923</v>
      </c>
      <c r="H3651" s="21"/>
      <c r="I3651" s="63"/>
      <c r="J3651" s="135"/>
      <c r="K3651" s="21"/>
      <c r="L3651" s="21"/>
      <c r="M3651" s="21"/>
      <c r="N3651" s="22">
        <f t="shared" si="2"/>
        <v>46206</v>
      </c>
      <c r="O3651" s="23">
        <f>'RESOLUCIONES EPG'!$N3651-'RESOLUCIONES EPG'!$D3651</f>
        <v>2752</v>
      </c>
    </row>
    <row r="3652" ht="16.5" customHeight="1">
      <c r="A3652" s="103"/>
      <c r="B3652" s="21"/>
      <c r="C3652" s="24">
        <v>1042.0</v>
      </c>
      <c r="D3652" s="22">
        <v>43454.0</v>
      </c>
      <c r="E3652" s="21" t="s">
        <v>3647</v>
      </c>
      <c r="F3652" s="22"/>
      <c r="G3652" s="21" t="s">
        <v>18</v>
      </c>
      <c r="H3652" s="21"/>
      <c r="I3652" s="63"/>
      <c r="J3652" s="135"/>
      <c r="K3652" s="21"/>
      <c r="L3652" s="21"/>
      <c r="M3652" s="21"/>
      <c r="N3652" s="22">
        <f t="shared" si="2"/>
        <v>46206</v>
      </c>
      <c r="O3652" s="23">
        <f>'RESOLUCIONES EPG'!$N3652-'RESOLUCIONES EPG'!$D3652</f>
        <v>2752</v>
      </c>
    </row>
    <row r="3653" ht="16.5" customHeight="1">
      <c r="A3653" s="101"/>
      <c r="B3653" s="21" t="s">
        <v>2535</v>
      </c>
      <c r="C3653" s="24">
        <v>1029.0</v>
      </c>
      <c r="D3653" s="22">
        <v>43454.0</v>
      </c>
      <c r="E3653" s="21" t="s">
        <v>3648</v>
      </c>
      <c r="F3653" s="22"/>
      <c r="G3653" s="21" t="s">
        <v>3649</v>
      </c>
      <c r="H3653" s="21"/>
      <c r="I3653" s="63"/>
      <c r="J3653" s="135"/>
      <c r="K3653" s="21"/>
      <c r="L3653" s="21"/>
      <c r="M3653" s="21"/>
      <c r="N3653" s="22">
        <f t="shared" si="2"/>
        <v>46206</v>
      </c>
      <c r="O3653" s="23">
        <f>'RESOLUCIONES EPG'!$N3653-'RESOLUCIONES EPG'!$D3653</f>
        <v>2752</v>
      </c>
    </row>
    <row r="3654" ht="16.5" customHeight="1">
      <c r="A3654" s="101"/>
      <c r="B3654" s="21" t="s">
        <v>2535</v>
      </c>
      <c r="C3654" s="163">
        <v>1027.0</v>
      </c>
      <c r="D3654" s="22">
        <v>43454.0</v>
      </c>
      <c r="E3654" s="21" t="s">
        <v>2926</v>
      </c>
      <c r="F3654" s="22" t="s">
        <v>2927</v>
      </c>
      <c r="G3654" s="21" t="s">
        <v>3390</v>
      </c>
      <c r="H3654" s="150">
        <v>43460.0</v>
      </c>
      <c r="I3654" s="63"/>
      <c r="J3654" s="135"/>
      <c r="K3654" s="63" t="s">
        <v>3650</v>
      </c>
      <c r="L3654" s="21"/>
      <c r="M3654" s="21"/>
      <c r="N3654" s="22">
        <f t="shared" si="2"/>
        <v>46206</v>
      </c>
      <c r="O3654" s="23">
        <f>'RESOLUCIONES EPG'!$N3654-'RESOLUCIONES EPG'!$D3654</f>
        <v>2752</v>
      </c>
    </row>
    <row r="3655" ht="15.75" customHeight="1">
      <c r="A3655" s="102"/>
      <c r="B3655" s="21" t="s">
        <v>2535</v>
      </c>
      <c r="C3655" s="32">
        <v>1037.0</v>
      </c>
      <c r="D3655" s="22">
        <v>43454.0</v>
      </c>
      <c r="E3655" s="21" t="s">
        <v>3651</v>
      </c>
      <c r="F3655" s="22" t="s">
        <v>2564</v>
      </c>
      <c r="G3655" s="21" t="s">
        <v>2751</v>
      </c>
      <c r="H3655" s="150">
        <v>43460.0</v>
      </c>
      <c r="I3655" s="63"/>
      <c r="J3655" s="135"/>
      <c r="K3655" s="63" t="s">
        <v>3652</v>
      </c>
      <c r="L3655" s="63" t="s">
        <v>3653</v>
      </c>
      <c r="M3655" s="21"/>
      <c r="N3655" s="22">
        <f t="shared" si="2"/>
        <v>46206</v>
      </c>
      <c r="O3655" s="23">
        <f>'RESOLUCIONES EPG'!$N3655-'RESOLUCIONES EPG'!$D3655</f>
        <v>2752</v>
      </c>
    </row>
    <row r="3656" ht="16.5" customHeight="1">
      <c r="A3656" s="101"/>
      <c r="B3656" s="21" t="s">
        <v>2535</v>
      </c>
      <c r="C3656" s="163">
        <v>1055.0</v>
      </c>
      <c r="D3656" s="22">
        <v>43454.0</v>
      </c>
      <c r="E3656" s="21" t="s">
        <v>3311</v>
      </c>
      <c r="F3656" s="22"/>
      <c r="G3656" s="21" t="s">
        <v>1313</v>
      </c>
      <c r="H3656" s="21"/>
      <c r="I3656" s="63"/>
      <c r="J3656" s="135"/>
      <c r="K3656" s="21"/>
      <c r="L3656" s="21"/>
      <c r="M3656" s="21"/>
      <c r="N3656" s="22">
        <f t="shared" si="2"/>
        <v>46206</v>
      </c>
      <c r="O3656" s="23">
        <f>'RESOLUCIONES EPG'!$N3656-'RESOLUCIONES EPG'!$D3656</f>
        <v>2752</v>
      </c>
    </row>
    <row r="3657" ht="16.5" customHeight="1">
      <c r="A3657" s="100"/>
      <c r="B3657" s="21"/>
      <c r="C3657" s="24"/>
      <c r="D3657" s="22">
        <v>43454.0</v>
      </c>
      <c r="E3657" s="21" t="s">
        <v>3654</v>
      </c>
      <c r="F3657" s="130" t="s">
        <v>3655</v>
      </c>
      <c r="G3657" s="21" t="s">
        <v>158</v>
      </c>
      <c r="H3657" s="21">
        <v>62.0</v>
      </c>
      <c r="I3657" s="63"/>
      <c r="J3657" s="135"/>
      <c r="K3657" s="21"/>
      <c r="L3657" s="21"/>
      <c r="M3657" s="21"/>
      <c r="N3657" s="22">
        <f t="shared" si="2"/>
        <v>46206</v>
      </c>
      <c r="O3657" s="23">
        <f>'RESOLUCIONES EPG'!$N3657-'RESOLUCIONES EPG'!$D3657</f>
        <v>2752</v>
      </c>
    </row>
    <row r="3658" ht="16.5" customHeight="1">
      <c r="A3658" s="103"/>
      <c r="B3658" s="21" t="s">
        <v>2535</v>
      </c>
      <c r="C3658" s="163">
        <v>1054.0</v>
      </c>
      <c r="D3658" s="22">
        <v>43454.0</v>
      </c>
      <c r="E3658" s="21" t="s">
        <v>3236</v>
      </c>
      <c r="F3658" s="22"/>
      <c r="G3658" s="21" t="s">
        <v>1313</v>
      </c>
      <c r="H3658" s="21"/>
      <c r="I3658" s="63"/>
      <c r="J3658" s="135"/>
      <c r="K3658" s="21"/>
      <c r="L3658" s="21"/>
      <c r="M3658" s="21"/>
      <c r="N3658" s="22">
        <f t="shared" si="2"/>
        <v>46206</v>
      </c>
      <c r="O3658" s="23">
        <f>'RESOLUCIONES EPG'!$N3658-'RESOLUCIONES EPG'!$D3658</f>
        <v>2752</v>
      </c>
    </row>
    <row r="3659" ht="15.75" customHeight="1">
      <c r="A3659" s="58"/>
      <c r="B3659" s="21" t="s">
        <v>2535</v>
      </c>
      <c r="C3659" s="163">
        <v>1053.0</v>
      </c>
      <c r="D3659" s="22">
        <v>43454.0</v>
      </c>
      <c r="E3659" s="21" t="s">
        <v>3240</v>
      </c>
      <c r="F3659" s="22"/>
      <c r="G3659" s="21" t="s">
        <v>1313</v>
      </c>
      <c r="H3659" s="21"/>
      <c r="I3659" s="63"/>
      <c r="J3659" s="135"/>
      <c r="K3659" s="21"/>
      <c r="L3659" s="21"/>
      <c r="M3659" s="21"/>
      <c r="N3659" s="22">
        <f t="shared" si="2"/>
        <v>46206</v>
      </c>
      <c r="O3659" s="23">
        <f>'RESOLUCIONES EPG'!$N3659-'RESOLUCIONES EPG'!$D3659</f>
        <v>2752</v>
      </c>
    </row>
    <row r="3660" ht="15.75" customHeight="1">
      <c r="A3660" s="58"/>
      <c r="B3660" s="21"/>
      <c r="C3660" s="24">
        <v>1063.0</v>
      </c>
      <c r="D3660" s="22">
        <v>43454.0</v>
      </c>
      <c r="E3660" s="21" t="s">
        <v>3656</v>
      </c>
      <c r="F3660" s="22"/>
      <c r="G3660" s="21" t="s">
        <v>18</v>
      </c>
      <c r="H3660" s="21"/>
      <c r="I3660" s="63"/>
      <c r="J3660" s="135"/>
      <c r="K3660" s="21"/>
      <c r="L3660" s="21"/>
      <c r="M3660" s="21"/>
      <c r="N3660" s="22">
        <f t="shared" si="2"/>
        <v>46206</v>
      </c>
      <c r="O3660" s="23">
        <f>'RESOLUCIONES EPG'!$N3660-'RESOLUCIONES EPG'!$D3660</f>
        <v>2752</v>
      </c>
    </row>
    <row r="3661" ht="15.75" customHeight="1">
      <c r="A3661" s="103"/>
      <c r="B3661" s="21" t="s">
        <v>2535</v>
      </c>
      <c r="C3661" s="24">
        <v>1033.0</v>
      </c>
      <c r="D3661" s="22">
        <v>43454.0</v>
      </c>
      <c r="E3661" s="21" t="s">
        <v>3317</v>
      </c>
      <c r="F3661" s="69" t="s">
        <v>969</v>
      </c>
      <c r="G3661" s="21" t="s">
        <v>108</v>
      </c>
      <c r="H3661" s="21" t="s">
        <v>3657</v>
      </c>
      <c r="I3661" s="63"/>
      <c r="J3661" s="135"/>
      <c r="K3661" s="21"/>
      <c r="L3661" s="63" t="s">
        <v>3658</v>
      </c>
      <c r="M3661" s="21"/>
      <c r="N3661" s="22">
        <f t="shared" si="2"/>
        <v>46206</v>
      </c>
      <c r="O3661" s="23">
        <f>'RESOLUCIONES EPG'!$N3661-'RESOLUCIONES EPG'!$D3661</f>
        <v>2752</v>
      </c>
    </row>
    <row r="3662" ht="15.75" customHeight="1">
      <c r="A3662" s="58"/>
      <c r="B3662" s="21"/>
      <c r="C3662" s="24">
        <v>1062.0</v>
      </c>
      <c r="D3662" s="22">
        <v>43454.0</v>
      </c>
      <c r="E3662" s="21" t="s">
        <v>3659</v>
      </c>
      <c r="F3662" s="22"/>
      <c r="G3662" s="21" t="s">
        <v>18</v>
      </c>
      <c r="H3662" s="21"/>
      <c r="I3662" s="63"/>
      <c r="J3662" s="135"/>
      <c r="K3662" s="21"/>
      <c r="L3662" s="21"/>
      <c r="M3662" s="21"/>
      <c r="N3662" s="22">
        <f t="shared" si="2"/>
        <v>46206</v>
      </c>
      <c r="O3662" s="23">
        <f>'RESOLUCIONES EPG'!$N3662-'RESOLUCIONES EPG'!$D3662</f>
        <v>2752</v>
      </c>
    </row>
    <row r="3663" ht="15.75" customHeight="1">
      <c r="A3663" s="101"/>
      <c r="B3663" s="21"/>
      <c r="C3663" s="24">
        <v>1044.0</v>
      </c>
      <c r="D3663" s="22">
        <v>43454.0</v>
      </c>
      <c r="E3663" s="21" t="s">
        <v>1862</v>
      </c>
      <c r="F3663" s="22"/>
      <c r="G3663" s="21" t="s">
        <v>2923</v>
      </c>
      <c r="H3663" s="21"/>
      <c r="I3663" s="63"/>
      <c r="J3663" s="135"/>
      <c r="K3663" s="21"/>
      <c r="L3663" s="21"/>
      <c r="M3663" s="21"/>
      <c r="N3663" s="22">
        <f t="shared" si="2"/>
        <v>46206</v>
      </c>
      <c r="O3663" s="23">
        <f>'RESOLUCIONES EPG'!$N3663-'RESOLUCIONES EPG'!$D3663</f>
        <v>2752</v>
      </c>
    </row>
    <row r="3664" ht="15.75" customHeight="1">
      <c r="A3664" s="101"/>
      <c r="B3664" s="21" t="s">
        <v>2535</v>
      </c>
      <c r="C3664" s="163">
        <v>1045.0</v>
      </c>
      <c r="D3664" s="22">
        <v>43454.0</v>
      </c>
      <c r="E3664" s="21" t="s">
        <v>3408</v>
      </c>
      <c r="F3664" s="22" t="s">
        <v>3409</v>
      </c>
      <c r="G3664" s="21" t="s">
        <v>1313</v>
      </c>
      <c r="H3664" s="21"/>
      <c r="I3664" s="63"/>
      <c r="J3664" s="135"/>
      <c r="K3664" s="63" t="s">
        <v>3660</v>
      </c>
      <c r="L3664" s="21"/>
      <c r="M3664" s="21"/>
      <c r="N3664" s="22">
        <f t="shared" si="2"/>
        <v>46206</v>
      </c>
      <c r="O3664" s="23">
        <f>'RESOLUCIONES EPG'!$N3664-'RESOLUCIONES EPG'!$D3664</f>
        <v>2752</v>
      </c>
    </row>
    <row r="3665" ht="16.5" customHeight="1">
      <c r="A3665" s="102"/>
      <c r="B3665" s="21" t="s">
        <v>2535</v>
      </c>
      <c r="C3665" s="24">
        <v>1026.0</v>
      </c>
      <c r="D3665" s="22">
        <v>43454.0</v>
      </c>
      <c r="E3665" s="21" t="s">
        <v>2526</v>
      </c>
      <c r="F3665" s="22"/>
      <c r="G3665" s="21" t="s">
        <v>108</v>
      </c>
      <c r="H3665" s="21"/>
      <c r="I3665" s="63"/>
      <c r="J3665" s="135"/>
      <c r="K3665" s="63" t="s">
        <v>3661</v>
      </c>
      <c r="L3665" s="21"/>
      <c r="M3665" s="21"/>
      <c r="N3665" s="22">
        <f t="shared" si="2"/>
        <v>46206</v>
      </c>
      <c r="O3665" s="23">
        <f>'RESOLUCIONES EPG'!$N3665-'RESOLUCIONES EPG'!$D3665</f>
        <v>2752</v>
      </c>
    </row>
    <row r="3666" ht="16.5" customHeight="1">
      <c r="A3666" s="100"/>
      <c r="B3666" s="21" t="s">
        <v>2535</v>
      </c>
      <c r="C3666" s="24">
        <v>1034.0</v>
      </c>
      <c r="D3666" s="22">
        <v>43454.0</v>
      </c>
      <c r="E3666" s="21" t="s">
        <v>2902</v>
      </c>
      <c r="F3666" s="22"/>
      <c r="G3666" s="21" t="s">
        <v>2751</v>
      </c>
      <c r="H3666" s="21" t="s">
        <v>3657</v>
      </c>
      <c r="I3666" s="63"/>
      <c r="J3666" s="135"/>
      <c r="K3666" s="63" t="s">
        <v>3662</v>
      </c>
      <c r="L3666" s="63" t="s">
        <v>3663</v>
      </c>
      <c r="M3666" s="21"/>
      <c r="N3666" s="22">
        <f t="shared" si="2"/>
        <v>46206</v>
      </c>
      <c r="O3666" s="23">
        <f>'RESOLUCIONES EPG'!$N3666-'RESOLUCIONES EPG'!$D3666</f>
        <v>2752</v>
      </c>
    </row>
    <row r="3667" ht="16.5" customHeight="1">
      <c r="A3667" s="58"/>
      <c r="B3667" s="21" t="s">
        <v>2535</v>
      </c>
      <c r="C3667" s="163">
        <v>1052.0</v>
      </c>
      <c r="D3667" s="22">
        <v>43454.0</v>
      </c>
      <c r="E3667" s="21" t="s">
        <v>3244</v>
      </c>
      <c r="F3667" s="22"/>
      <c r="G3667" s="21" t="s">
        <v>1313</v>
      </c>
      <c r="H3667" s="21"/>
      <c r="I3667" s="63"/>
      <c r="J3667" s="135"/>
      <c r="K3667" s="21"/>
      <c r="L3667" s="21"/>
      <c r="M3667" s="21"/>
      <c r="N3667" s="22">
        <f t="shared" si="2"/>
        <v>46206</v>
      </c>
      <c r="O3667" s="23">
        <f>'RESOLUCIONES EPG'!$N3667-'RESOLUCIONES EPG'!$D3667</f>
        <v>2752</v>
      </c>
    </row>
    <row r="3668" ht="16.5" customHeight="1">
      <c r="A3668" s="58"/>
      <c r="B3668" s="21" t="s">
        <v>2535</v>
      </c>
      <c r="C3668" s="32">
        <v>1050.0</v>
      </c>
      <c r="D3668" s="22">
        <v>43454.0</v>
      </c>
      <c r="E3668" s="21" t="s">
        <v>3664</v>
      </c>
      <c r="F3668" s="22"/>
      <c r="G3668" s="21" t="s">
        <v>3665</v>
      </c>
      <c r="H3668" s="21"/>
      <c r="I3668" s="63"/>
      <c r="J3668" s="135" t="s">
        <v>3666</v>
      </c>
      <c r="K3668" s="21"/>
      <c r="L3668" s="21"/>
      <c r="M3668" s="21"/>
      <c r="N3668" s="22">
        <f t="shared" si="2"/>
        <v>46206</v>
      </c>
      <c r="O3668" s="23">
        <f>'RESOLUCIONES EPG'!$N3668-'RESOLUCIONES EPG'!$D3668</f>
        <v>2752</v>
      </c>
    </row>
    <row r="3669" ht="15.75" customHeight="1">
      <c r="A3669" s="103"/>
      <c r="B3669" s="21" t="s">
        <v>2535</v>
      </c>
      <c r="C3669" s="163">
        <v>1051.0</v>
      </c>
      <c r="D3669" s="22">
        <v>43454.0</v>
      </c>
      <c r="E3669" s="21" t="s">
        <v>3667</v>
      </c>
      <c r="F3669" s="22"/>
      <c r="G3669" s="21" t="s">
        <v>1313</v>
      </c>
      <c r="H3669" s="21"/>
      <c r="I3669" s="63"/>
      <c r="J3669" s="135"/>
      <c r="K3669" s="21"/>
      <c r="L3669" s="21"/>
      <c r="M3669" s="21"/>
      <c r="N3669" s="22">
        <f t="shared" si="2"/>
        <v>46206</v>
      </c>
      <c r="O3669" s="23">
        <f>'RESOLUCIONES EPG'!$N3669-'RESOLUCIONES EPG'!$D3669</f>
        <v>2752</v>
      </c>
    </row>
    <row r="3670" ht="15.75" customHeight="1">
      <c r="A3670" s="103"/>
      <c r="B3670" s="21" t="s">
        <v>2535</v>
      </c>
      <c r="C3670" s="163">
        <v>1049.0</v>
      </c>
      <c r="D3670" s="22">
        <v>43454.0</v>
      </c>
      <c r="E3670" s="21" t="s">
        <v>3351</v>
      </c>
      <c r="F3670" s="22"/>
      <c r="G3670" s="21" t="s">
        <v>1313</v>
      </c>
      <c r="H3670" s="21"/>
      <c r="I3670" s="63"/>
      <c r="J3670" s="135"/>
      <c r="K3670" s="21"/>
      <c r="L3670" s="21"/>
      <c r="M3670" s="21"/>
      <c r="N3670" s="22">
        <f t="shared" si="2"/>
        <v>46206</v>
      </c>
      <c r="O3670" s="23">
        <f>'RESOLUCIONES EPG'!$N3670-'RESOLUCIONES EPG'!$D3670</f>
        <v>2752</v>
      </c>
    </row>
    <row r="3671" ht="15.75" customHeight="1">
      <c r="A3671" s="101"/>
      <c r="B3671" s="21" t="s">
        <v>2535</v>
      </c>
      <c r="C3671" s="32">
        <v>1036.0</v>
      </c>
      <c r="D3671" s="22">
        <v>43454.0</v>
      </c>
      <c r="E3671" s="21" t="s">
        <v>3668</v>
      </c>
      <c r="F3671" s="22"/>
      <c r="G3671" s="21" t="s">
        <v>3390</v>
      </c>
      <c r="H3671" s="150">
        <v>43460.0</v>
      </c>
      <c r="I3671" s="63"/>
      <c r="J3671" s="135"/>
      <c r="K3671" s="63" t="s">
        <v>3669</v>
      </c>
      <c r="L3671" s="21"/>
      <c r="M3671" s="21"/>
      <c r="N3671" s="22">
        <f t="shared" si="2"/>
        <v>46206</v>
      </c>
      <c r="O3671" s="23">
        <f>'RESOLUCIONES EPG'!$N3671-'RESOLUCIONES EPG'!$D3671</f>
        <v>2752</v>
      </c>
    </row>
    <row r="3672" ht="16.5" customHeight="1">
      <c r="A3672" s="101"/>
      <c r="B3672" s="21" t="s">
        <v>2535</v>
      </c>
      <c r="C3672" s="163">
        <v>1048.0</v>
      </c>
      <c r="D3672" s="22">
        <v>43454.0</v>
      </c>
      <c r="E3672" s="21" t="s">
        <v>3323</v>
      </c>
      <c r="F3672" s="22"/>
      <c r="G3672" s="21" t="s">
        <v>1313</v>
      </c>
      <c r="H3672" s="21"/>
      <c r="I3672" s="63"/>
      <c r="J3672" s="135"/>
      <c r="K3672" s="21"/>
      <c r="L3672" s="21"/>
      <c r="M3672" s="21"/>
      <c r="N3672" s="22">
        <f t="shared" si="2"/>
        <v>46206</v>
      </c>
      <c r="O3672" s="23">
        <f>'RESOLUCIONES EPG'!$N3672-'RESOLUCIONES EPG'!$D3672</f>
        <v>2752</v>
      </c>
    </row>
    <row r="3673" ht="16.5" customHeight="1">
      <c r="A3673" s="103"/>
      <c r="B3673" s="21"/>
      <c r="C3673" s="24">
        <v>1061.0</v>
      </c>
      <c r="D3673" s="22">
        <v>43454.0</v>
      </c>
      <c r="E3673" s="21" t="s">
        <v>2791</v>
      </c>
      <c r="F3673" s="22"/>
      <c r="G3673" s="21" t="s">
        <v>2923</v>
      </c>
      <c r="H3673" s="21"/>
      <c r="I3673" s="63"/>
      <c r="J3673" s="135"/>
      <c r="K3673" s="21"/>
      <c r="L3673" s="21"/>
      <c r="M3673" s="21"/>
      <c r="N3673" s="22">
        <f t="shared" si="2"/>
        <v>46206</v>
      </c>
      <c r="O3673" s="23">
        <f>'RESOLUCIONES EPG'!$N3673-'RESOLUCIONES EPG'!$D3673</f>
        <v>2752</v>
      </c>
    </row>
    <row r="3674" ht="16.5" customHeight="1">
      <c r="A3674" s="103"/>
      <c r="B3674" s="21" t="s">
        <v>2535</v>
      </c>
      <c r="C3674" s="24">
        <v>1040.0</v>
      </c>
      <c r="D3674" s="22">
        <v>43455.0</v>
      </c>
      <c r="E3674" s="21" t="s">
        <v>2538</v>
      </c>
      <c r="F3674" s="22"/>
      <c r="G3674" s="21" t="s">
        <v>738</v>
      </c>
      <c r="H3674" s="21"/>
      <c r="I3674" s="63"/>
      <c r="J3674" s="135"/>
      <c r="K3674" s="21"/>
      <c r="L3674" s="21"/>
      <c r="M3674" s="21"/>
      <c r="N3674" s="22">
        <f t="shared" si="2"/>
        <v>46206</v>
      </c>
      <c r="O3674" s="23">
        <f>'RESOLUCIONES EPG'!$N3674-'RESOLUCIONES EPG'!$D3674</f>
        <v>2751</v>
      </c>
    </row>
    <row r="3675" ht="16.5" customHeight="1">
      <c r="A3675" s="58"/>
      <c r="B3675" s="21" t="s">
        <v>2535</v>
      </c>
      <c r="C3675" s="32">
        <v>1039.0</v>
      </c>
      <c r="D3675" s="22">
        <v>43455.0</v>
      </c>
      <c r="E3675" s="21" t="s">
        <v>3572</v>
      </c>
      <c r="F3675" s="22"/>
      <c r="G3675" s="21" t="s">
        <v>2751</v>
      </c>
      <c r="H3675" s="21"/>
      <c r="I3675" s="63"/>
      <c r="J3675" s="135"/>
      <c r="K3675" s="63" t="s">
        <v>3670</v>
      </c>
      <c r="L3675" s="63" t="s">
        <v>3671</v>
      </c>
      <c r="M3675" s="21"/>
      <c r="N3675" s="22">
        <f t="shared" si="2"/>
        <v>46206</v>
      </c>
      <c r="O3675" s="23">
        <f>'RESOLUCIONES EPG'!$N3675-'RESOLUCIONES EPG'!$D3675</f>
        <v>2751</v>
      </c>
    </row>
    <row r="3676" ht="15.75" customHeight="1">
      <c r="A3676" s="101"/>
      <c r="B3676" s="21"/>
      <c r="C3676" s="24">
        <v>1066.0</v>
      </c>
      <c r="D3676" s="22">
        <v>43460.0</v>
      </c>
      <c r="E3676" s="73" t="s">
        <v>3218</v>
      </c>
      <c r="F3676" s="22" t="s">
        <v>3219</v>
      </c>
      <c r="G3676" s="21" t="s">
        <v>2923</v>
      </c>
      <c r="H3676" s="21"/>
      <c r="I3676" s="63"/>
      <c r="J3676" s="135"/>
      <c r="K3676" s="21"/>
      <c r="L3676" s="21"/>
      <c r="M3676" s="21"/>
      <c r="N3676" s="22">
        <f t="shared" si="2"/>
        <v>46206</v>
      </c>
      <c r="O3676" s="23">
        <f>'RESOLUCIONES EPG'!$N3676-'RESOLUCIONES EPG'!$D3676</f>
        <v>2746</v>
      </c>
    </row>
    <row r="3677" ht="16.5" customHeight="1">
      <c r="A3677" s="58"/>
      <c r="B3677" s="21" t="s">
        <v>2535</v>
      </c>
      <c r="C3677" s="32">
        <v>1065.0</v>
      </c>
      <c r="D3677" s="22">
        <v>43460.0</v>
      </c>
      <c r="E3677" s="21" t="s">
        <v>3672</v>
      </c>
      <c r="F3677" s="22"/>
      <c r="G3677" s="21" t="s">
        <v>3665</v>
      </c>
      <c r="H3677" s="21"/>
      <c r="I3677" s="63"/>
      <c r="J3677" s="135" t="s">
        <v>3666</v>
      </c>
      <c r="K3677" s="63" t="s">
        <v>3673</v>
      </c>
      <c r="L3677" s="21"/>
      <c r="M3677" s="21"/>
      <c r="N3677" s="22">
        <f t="shared" si="2"/>
        <v>46206</v>
      </c>
      <c r="O3677" s="23">
        <f>'RESOLUCIONES EPG'!$N3677-'RESOLUCIONES EPG'!$D3677</f>
        <v>2746</v>
      </c>
    </row>
    <row r="3678" ht="16.5" customHeight="1">
      <c r="A3678" s="103"/>
      <c r="B3678" s="21" t="s">
        <v>2535</v>
      </c>
      <c r="C3678" s="32">
        <v>1068.0</v>
      </c>
      <c r="D3678" s="22">
        <v>43461.0</v>
      </c>
      <c r="E3678" s="21" t="s">
        <v>3357</v>
      </c>
      <c r="F3678" s="22"/>
      <c r="G3678" s="21" t="s">
        <v>994</v>
      </c>
      <c r="H3678" s="21"/>
      <c r="I3678" s="63"/>
      <c r="J3678" s="135" t="s">
        <v>3666</v>
      </c>
      <c r="K3678" s="63" t="s">
        <v>3674</v>
      </c>
      <c r="L3678" s="21"/>
      <c r="M3678" s="21"/>
      <c r="N3678" s="22">
        <f t="shared" si="2"/>
        <v>46206</v>
      </c>
      <c r="O3678" s="23">
        <f>'RESOLUCIONES EPG'!$N3678-'RESOLUCIONES EPG'!$D3678</f>
        <v>2745</v>
      </c>
    </row>
    <row r="3679" ht="16.5" customHeight="1">
      <c r="A3679" s="101"/>
      <c r="B3679" s="21"/>
      <c r="C3679" s="24">
        <v>1090.0</v>
      </c>
      <c r="D3679" s="22">
        <v>43461.0</v>
      </c>
      <c r="E3679" s="21" t="s">
        <v>3675</v>
      </c>
      <c r="F3679" s="22" t="s">
        <v>3676</v>
      </c>
      <c r="G3679" s="21" t="s">
        <v>18</v>
      </c>
      <c r="H3679" s="21"/>
      <c r="I3679" s="21"/>
      <c r="J3679" s="135"/>
      <c r="K3679" s="21"/>
      <c r="L3679" s="21"/>
      <c r="M3679" s="21"/>
      <c r="N3679" s="22">
        <f t="shared" si="2"/>
        <v>46206</v>
      </c>
      <c r="O3679" s="23">
        <f>'RESOLUCIONES EPG'!$N3679-'RESOLUCIONES EPG'!$D3679</f>
        <v>2745</v>
      </c>
    </row>
    <row r="3680" ht="16.5" customHeight="1">
      <c r="A3680" s="101"/>
      <c r="B3680" s="21"/>
      <c r="C3680" s="24">
        <v>1078.0</v>
      </c>
      <c r="D3680" s="22">
        <v>43461.0</v>
      </c>
      <c r="E3680" s="21" t="s">
        <v>2533</v>
      </c>
      <c r="F3680" s="22"/>
      <c r="G3680" s="21" t="s">
        <v>363</v>
      </c>
      <c r="H3680" s="21"/>
      <c r="I3680" s="63"/>
      <c r="J3680" s="135"/>
      <c r="K3680" s="21"/>
      <c r="L3680" s="21"/>
      <c r="M3680" s="21"/>
      <c r="N3680" s="22">
        <f t="shared" si="2"/>
        <v>46206</v>
      </c>
      <c r="O3680" s="23">
        <f>'RESOLUCIONES EPG'!$N3680-'RESOLUCIONES EPG'!$D3680</f>
        <v>2745</v>
      </c>
    </row>
    <row r="3681" ht="16.5" customHeight="1">
      <c r="A3681" s="103"/>
      <c r="B3681" s="21"/>
      <c r="C3681" s="24">
        <v>1070.0</v>
      </c>
      <c r="D3681" s="22">
        <v>43461.0</v>
      </c>
      <c r="E3681" s="21" t="s">
        <v>3677</v>
      </c>
      <c r="F3681" s="22"/>
      <c r="G3681" s="21" t="s">
        <v>18</v>
      </c>
      <c r="H3681" s="21"/>
      <c r="I3681" s="63"/>
      <c r="J3681" s="135"/>
      <c r="K3681" s="21"/>
      <c r="L3681" s="21"/>
      <c r="M3681" s="21"/>
      <c r="N3681" s="22">
        <f t="shared" si="2"/>
        <v>46206</v>
      </c>
      <c r="O3681" s="23">
        <f>'RESOLUCIONES EPG'!$N3681-'RESOLUCIONES EPG'!$D3681</f>
        <v>2745</v>
      </c>
    </row>
    <row r="3682" ht="16.5" customHeight="1">
      <c r="A3682" s="58"/>
      <c r="B3682" s="21"/>
      <c r="C3682" s="24">
        <v>1086.0</v>
      </c>
      <c r="D3682" s="22">
        <v>43461.0</v>
      </c>
      <c r="E3682" s="157" t="s">
        <v>2940</v>
      </c>
      <c r="F3682" s="22"/>
      <c r="G3682" s="21" t="s">
        <v>2253</v>
      </c>
      <c r="H3682" s="21" t="s">
        <v>3678</v>
      </c>
      <c r="I3682" s="63"/>
      <c r="J3682" s="135"/>
      <c r="K3682" s="21"/>
      <c r="L3682" s="21"/>
      <c r="M3682" s="21"/>
      <c r="N3682" s="22">
        <f t="shared" si="2"/>
        <v>46206</v>
      </c>
      <c r="O3682" s="23">
        <f>'RESOLUCIONES EPG'!$N3682-'RESOLUCIONES EPG'!$D3682</f>
        <v>2745</v>
      </c>
    </row>
    <row r="3683" ht="15.75" customHeight="1">
      <c r="A3683" s="102"/>
      <c r="B3683" s="21"/>
      <c r="C3683" s="24">
        <v>1075.0</v>
      </c>
      <c r="D3683" s="22">
        <v>43461.0</v>
      </c>
      <c r="E3683" s="21" t="s">
        <v>3603</v>
      </c>
      <c r="F3683" s="22"/>
      <c r="G3683" s="21" t="s">
        <v>2751</v>
      </c>
      <c r="H3683" s="21"/>
      <c r="I3683" s="63"/>
      <c r="J3683" s="135"/>
      <c r="K3683" s="63" t="s">
        <v>3679</v>
      </c>
      <c r="L3683" s="63" t="s">
        <v>3680</v>
      </c>
      <c r="M3683" s="21"/>
      <c r="N3683" s="22">
        <f t="shared" si="2"/>
        <v>46206</v>
      </c>
      <c r="O3683" s="23">
        <f>'RESOLUCIONES EPG'!$N3683-'RESOLUCIONES EPG'!$D3683</f>
        <v>2745</v>
      </c>
    </row>
    <row r="3684" ht="15.75" customHeight="1">
      <c r="A3684" s="58"/>
      <c r="B3684" s="21"/>
      <c r="C3684" s="24">
        <v>1095.0</v>
      </c>
      <c r="D3684" s="22">
        <v>43461.0</v>
      </c>
      <c r="E3684" s="21" t="s">
        <v>3681</v>
      </c>
      <c r="F3684" s="22"/>
      <c r="G3684" s="21" t="s">
        <v>18</v>
      </c>
      <c r="H3684" s="21"/>
      <c r="I3684" s="21"/>
      <c r="J3684" s="135"/>
      <c r="K3684" s="21"/>
      <c r="L3684" s="21"/>
      <c r="M3684" s="21"/>
      <c r="N3684" s="22">
        <f t="shared" si="2"/>
        <v>46206</v>
      </c>
      <c r="O3684" s="23">
        <f>'RESOLUCIONES EPG'!$N3684-'RESOLUCIONES EPG'!$D3684</f>
        <v>2745</v>
      </c>
    </row>
    <row r="3685" ht="16.5" customHeight="1">
      <c r="A3685" s="101"/>
      <c r="B3685" s="21"/>
      <c r="C3685" s="24">
        <v>1089.0</v>
      </c>
      <c r="D3685" s="22">
        <v>43461.0</v>
      </c>
      <c r="E3685" s="21" t="s">
        <v>3192</v>
      </c>
      <c r="F3685" s="74" t="s">
        <v>3193</v>
      </c>
      <c r="G3685" s="21" t="s">
        <v>18</v>
      </c>
      <c r="H3685" s="21"/>
      <c r="I3685" s="21"/>
      <c r="J3685" s="135"/>
      <c r="K3685" s="21"/>
      <c r="L3685" s="21"/>
      <c r="M3685" s="21"/>
      <c r="N3685" s="22">
        <f t="shared" si="2"/>
        <v>46206</v>
      </c>
      <c r="O3685" s="23">
        <f>'RESOLUCIONES EPG'!$N3685-'RESOLUCIONES EPG'!$D3685</f>
        <v>2745</v>
      </c>
    </row>
    <row r="3686" ht="16.5" customHeight="1">
      <c r="A3686" s="58"/>
      <c r="B3686" s="21"/>
      <c r="C3686" s="24">
        <v>1077.0</v>
      </c>
      <c r="D3686" s="22">
        <v>43461.0</v>
      </c>
      <c r="E3686" s="21" t="s">
        <v>2617</v>
      </c>
      <c r="F3686" s="22"/>
      <c r="G3686" s="21" t="s">
        <v>2923</v>
      </c>
      <c r="H3686" s="21"/>
      <c r="I3686" s="63"/>
      <c r="J3686" s="135"/>
      <c r="K3686" s="21"/>
      <c r="L3686" s="21"/>
      <c r="M3686" s="21"/>
      <c r="N3686" s="22">
        <f t="shared" si="2"/>
        <v>46206</v>
      </c>
      <c r="O3686" s="23">
        <f>'RESOLUCIONES EPG'!$N3686-'RESOLUCIONES EPG'!$D3686</f>
        <v>2745</v>
      </c>
    </row>
    <row r="3687" ht="16.5" customHeight="1">
      <c r="A3687" s="103"/>
      <c r="B3687" s="21"/>
      <c r="C3687" s="24">
        <v>1080.0</v>
      </c>
      <c r="D3687" s="22">
        <v>43461.0</v>
      </c>
      <c r="E3687" s="21" t="s">
        <v>3682</v>
      </c>
      <c r="F3687" s="22"/>
      <c r="G3687" s="21" t="s">
        <v>363</v>
      </c>
      <c r="H3687" s="21"/>
      <c r="I3687" s="21"/>
      <c r="J3687" s="135"/>
      <c r="K3687" s="21"/>
      <c r="L3687" s="21"/>
      <c r="M3687" s="21"/>
      <c r="N3687" s="22">
        <f t="shared" si="2"/>
        <v>46206</v>
      </c>
      <c r="O3687" s="23">
        <f>'RESOLUCIONES EPG'!$N3687-'RESOLUCIONES EPG'!$D3687</f>
        <v>2745</v>
      </c>
    </row>
    <row r="3688" ht="16.5" customHeight="1">
      <c r="A3688" s="58"/>
      <c r="B3688" s="21"/>
      <c r="C3688" s="24">
        <v>1097.0</v>
      </c>
      <c r="D3688" s="22">
        <v>43461.0</v>
      </c>
      <c r="E3688" s="21" t="s">
        <v>2286</v>
      </c>
      <c r="F3688" s="22"/>
      <c r="G3688" s="21" t="s">
        <v>108</v>
      </c>
      <c r="H3688" s="21"/>
      <c r="I3688" s="63"/>
      <c r="J3688" s="135"/>
      <c r="K3688" s="21"/>
      <c r="L3688" s="21"/>
      <c r="M3688" s="21"/>
      <c r="N3688" s="22">
        <f t="shared" si="2"/>
        <v>46206</v>
      </c>
      <c r="O3688" s="23">
        <f>'RESOLUCIONES EPG'!$N3688-'RESOLUCIONES EPG'!$D3688</f>
        <v>2745</v>
      </c>
    </row>
    <row r="3689" ht="15.75" customHeight="1">
      <c r="A3689" s="102"/>
      <c r="B3689" s="21"/>
      <c r="C3689" s="24">
        <v>1074.0</v>
      </c>
      <c r="D3689" s="22">
        <v>43461.0</v>
      </c>
      <c r="E3689" s="21" t="s">
        <v>3683</v>
      </c>
      <c r="F3689" s="22"/>
      <c r="G3689" s="21" t="s">
        <v>18</v>
      </c>
      <c r="H3689" s="21"/>
      <c r="I3689" s="63"/>
      <c r="J3689" s="135"/>
      <c r="K3689" s="21"/>
      <c r="L3689" s="21"/>
      <c r="M3689" s="21"/>
      <c r="N3689" s="22">
        <f t="shared" si="2"/>
        <v>46206</v>
      </c>
      <c r="O3689" s="23">
        <f>'RESOLUCIONES EPG'!$N3689-'RESOLUCIONES EPG'!$D3689</f>
        <v>2745</v>
      </c>
    </row>
    <row r="3690" ht="15.75" customHeight="1">
      <c r="A3690" s="101"/>
      <c r="B3690" s="21"/>
      <c r="C3690" s="24">
        <v>1094.0</v>
      </c>
      <c r="D3690" s="22">
        <v>43461.0</v>
      </c>
      <c r="E3690" s="21" t="s">
        <v>3684</v>
      </c>
      <c r="F3690" s="22"/>
      <c r="G3690" s="21" t="s">
        <v>18</v>
      </c>
      <c r="H3690" s="21"/>
      <c r="I3690" s="21"/>
      <c r="J3690" s="135"/>
      <c r="K3690" s="21"/>
      <c r="L3690" s="21"/>
      <c r="M3690" s="21"/>
      <c r="N3690" s="22">
        <f t="shared" si="2"/>
        <v>46206</v>
      </c>
      <c r="O3690" s="23">
        <f>'RESOLUCIONES EPG'!$N3690-'RESOLUCIONES EPG'!$D3690</f>
        <v>2745</v>
      </c>
    </row>
    <row r="3691" ht="15.75" customHeight="1">
      <c r="A3691" s="103"/>
      <c r="B3691" s="21"/>
      <c r="C3691" s="24">
        <v>1092.0</v>
      </c>
      <c r="D3691" s="22">
        <v>43461.0</v>
      </c>
      <c r="E3691" s="21" t="s">
        <v>3000</v>
      </c>
      <c r="F3691" s="22" t="s">
        <v>3001</v>
      </c>
      <c r="G3691" s="21" t="s">
        <v>2923</v>
      </c>
      <c r="H3691" s="21"/>
      <c r="I3691" s="21"/>
      <c r="J3691" s="135"/>
      <c r="K3691" s="21"/>
      <c r="L3691" s="21"/>
      <c r="M3691" s="21"/>
      <c r="N3691" s="22">
        <f t="shared" si="2"/>
        <v>46206</v>
      </c>
      <c r="O3691" s="23">
        <f>'RESOLUCIONES EPG'!$N3691-'RESOLUCIONES EPG'!$D3691</f>
        <v>2745</v>
      </c>
    </row>
    <row r="3692" ht="15.75" customHeight="1">
      <c r="A3692" s="58"/>
      <c r="B3692" s="21"/>
      <c r="C3692" s="24">
        <v>1071.0</v>
      </c>
      <c r="D3692" s="22">
        <v>43461.0</v>
      </c>
      <c r="E3692" s="21" t="s">
        <v>3685</v>
      </c>
      <c r="F3692" s="22"/>
      <c r="G3692" s="21" t="s">
        <v>18</v>
      </c>
      <c r="H3692" s="21"/>
      <c r="I3692" s="63"/>
      <c r="J3692" s="135"/>
      <c r="K3692" s="21"/>
      <c r="L3692" s="21"/>
      <c r="M3692" s="21"/>
      <c r="N3692" s="22">
        <f t="shared" si="2"/>
        <v>46206</v>
      </c>
      <c r="O3692" s="23">
        <f>'RESOLUCIONES EPG'!$N3692-'RESOLUCIONES EPG'!$D3692</f>
        <v>2745</v>
      </c>
    </row>
    <row r="3693" ht="15.75" customHeight="1">
      <c r="A3693" s="58"/>
      <c r="B3693" s="21"/>
      <c r="C3693" s="24">
        <v>1076.0</v>
      </c>
      <c r="D3693" s="22">
        <v>43461.0</v>
      </c>
      <c r="E3693" s="21" t="s">
        <v>3569</v>
      </c>
      <c r="F3693" s="22"/>
      <c r="G3693" s="21" t="s">
        <v>2751</v>
      </c>
      <c r="H3693" s="21"/>
      <c r="I3693" s="63"/>
      <c r="J3693" s="135"/>
      <c r="K3693" s="63" t="s">
        <v>3686</v>
      </c>
      <c r="L3693" s="63" t="s">
        <v>3687</v>
      </c>
      <c r="M3693" s="21"/>
      <c r="N3693" s="22">
        <f t="shared" si="2"/>
        <v>46206</v>
      </c>
      <c r="O3693" s="23">
        <f>'RESOLUCIONES EPG'!$N3693-'RESOLUCIONES EPG'!$D3693</f>
        <v>2745</v>
      </c>
    </row>
    <row r="3694" ht="16.5" customHeight="1">
      <c r="A3694" s="58"/>
      <c r="B3694" s="21"/>
      <c r="C3694" s="24">
        <v>1082.0</v>
      </c>
      <c r="D3694" s="22">
        <v>43461.0</v>
      </c>
      <c r="E3694" s="21" t="s">
        <v>3688</v>
      </c>
      <c r="F3694" s="22"/>
      <c r="G3694" s="21" t="s">
        <v>363</v>
      </c>
      <c r="H3694" s="21"/>
      <c r="I3694" s="63"/>
      <c r="J3694" s="135"/>
      <c r="K3694" s="21"/>
      <c r="L3694" s="21"/>
      <c r="M3694" s="21"/>
      <c r="N3694" s="22">
        <f t="shared" si="2"/>
        <v>46206</v>
      </c>
      <c r="O3694" s="23">
        <f>'RESOLUCIONES EPG'!$N3694-'RESOLUCIONES EPG'!$D3694</f>
        <v>2745</v>
      </c>
    </row>
    <row r="3695" ht="16.5" customHeight="1">
      <c r="A3695" s="100"/>
      <c r="B3695" s="21"/>
      <c r="C3695" s="24">
        <v>1079.0</v>
      </c>
      <c r="D3695" s="22">
        <v>43461.0</v>
      </c>
      <c r="E3695" s="21" t="s">
        <v>2293</v>
      </c>
      <c r="F3695" s="22"/>
      <c r="G3695" s="21" t="s">
        <v>363</v>
      </c>
      <c r="H3695" s="21"/>
      <c r="I3695" s="63"/>
      <c r="J3695" s="135"/>
      <c r="K3695" s="21"/>
      <c r="L3695" s="21"/>
      <c r="M3695" s="21"/>
      <c r="N3695" s="22">
        <f t="shared" si="2"/>
        <v>46206</v>
      </c>
      <c r="O3695" s="23">
        <f>'RESOLUCIONES EPG'!$N3695-'RESOLUCIONES EPG'!$D3695</f>
        <v>2745</v>
      </c>
    </row>
    <row r="3696" ht="16.5" customHeight="1">
      <c r="A3696" s="103"/>
      <c r="B3696" s="21" t="s">
        <v>2535</v>
      </c>
      <c r="C3696" s="32">
        <v>1069.0</v>
      </c>
      <c r="D3696" s="22">
        <v>43461.0</v>
      </c>
      <c r="E3696" s="21" t="s">
        <v>3689</v>
      </c>
      <c r="F3696" s="22"/>
      <c r="G3696" s="21" t="s">
        <v>994</v>
      </c>
      <c r="H3696" s="21"/>
      <c r="I3696" s="63"/>
      <c r="J3696" s="135" t="s">
        <v>3666</v>
      </c>
      <c r="K3696" s="21"/>
      <c r="L3696" s="21"/>
      <c r="M3696" s="21"/>
      <c r="N3696" s="22">
        <f t="shared" si="2"/>
        <v>46206</v>
      </c>
      <c r="O3696" s="23">
        <f>'RESOLUCIONES EPG'!$N3696-'RESOLUCIONES EPG'!$D3696</f>
        <v>2745</v>
      </c>
    </row>
    <row r="3697" ht="16.5" customHeight="1">
      <c r="A3697" s="101"/>
      <c r="B3697" s="21" t="s">
        <v>2535</v>
      </c>
      <c r="C3697" s="32">
        <v>1067.0</v>
      </c>
      <c r="D3697" s="22">
        <v>43461.0</v>
      </c>
      <c r="E3697" s="21" t="s">
        <v>3014</v>
      </c>
      <c r="F3697" s="22"/>
      <c r="G3697" s="21" t="s">
        <v>994</v>
      </c>
      <c r="H3697" s="21"/>
      <c r="I3697" s="63"/>
      <c r="J3697" s="135" t="s">
        <v>3666</v>
      </c>
      <c r="K3697" s="63" t="s">
        <v>3690</v>
      </c>
      <c r="L3697" s="21"/>
      <c r="M3697" s="21"/>
      <c r="N3697" s="22">
        <f t="shared" si="2"/>
        <v>46206</v>
      </c>
      <c r="O3697" s="23">
        <f>'RESOLUCIONES EPG'!$N3697-'RESOLUCIONES EPG'!$D3697</f>
        <v>2745</v>
      </c>
    </row>
    <row r="3698" ht="16.5" customHeight="1">
      <c r="A3698" s="58"/>
      <c r="B3698" s="21"/>
      <c r="C3698" s="24"/>
      <c r="D3698" s="22">
        <v>43461.0</v>
      </c>
      <c r="E3698" s="21" t="s">
        <v>2295</v>
      </c>
      <c r="F3698" s="22"/>
      <c r="G3698" s="21" t="s">
        <v>3691</v>
      </c>
      <c r="H3698" s="21"/>
      <c r="I3698" s="63"/>
      <c r="J3698" s="135"/>
      <c r="K3698" s="21"/>
      <c r="L3698" s="21"/>
      <c r="M3698" s="21"/>
      <c r="N3698" s="22">
        <f t="shared" si="2"/>
        <v>46206</v>
      </c>
      <c r="O3698" s="23">
        <f>'RESOLUCIONES EPG'!$N3698-'RESOLUCIONES EPG'!$D3698</f>
        <v>2745</v>
      </c>
    </row>
    <row r="3699" ht="15.75" customHeight="1">
      <c r="A3699" s="58"/>
      <c r="B3699" s="21"/>
      <c r="C3699" s="24">
        <v>1072.0</v>
      </c>
      <c r="D3699" s="22">
        <v>43461.0</v>
      </c>
      <c r="E3699" s="21" t="s">
        <v>3692</v>
      </c>
      <c r="F3699" s="22" t="s">
        <v>3693</v>
      </c>
      <c r="G3699" s="21" t="s">
        <v>18</v>
      </c>
      <c r="H3699" s="21"/>
      <c r="I3699" s="63"/>
      <c r="J3699" s="135"/>
      <c r="K3699" s="21"/>
      <c r="L3699" s="21"/>
      <c r="M3699" s="21"/>
      <c r="N3699" s="22">
        <f t="shared" si="2"/>
        <v>46206</v>
      </c>
      <c r="O3699" s="23">
        <f>'RESOLUCIONES EPG'!$N3699-'RESOLUCIONES EPG'!$D3699</f>
        <v>2745</v>
      </c>
    </row>
    <row r="3700" ht="15.75" customHeight="1">
      <c r="A3700" s="101"/>
      <c r="B3700" s="21"/>
      <c r="C3700" s="24">
        <v>1085.0</v>
      </c>
      <c r="D3700" s="22">
        <v>43461.0</v>
      </c>
      <c r="E3700" s="157" t="s">
        <v>2568</v>
      </c>
      <c r="F3700" s="22"/>
      <c r="G3700" s="21" t="s">
        <v>2253</v>
      </c>
      <c r="H3700" s="21" t="s">
        <v>3694</v>
      </c>
      <c r="I3700" s="63"/>
      <c r="J3700" s="135"/>
      <c r="K3700" s="21"/>
      <c r="L3700" s="21"/>
      <c r="M3700" s="21"/>
      <c r="N3700" s="22">
        <f t="shared" si="2"/>
        <v>46206</v>
      </c>
      <c r="O3700" s="23">
        <f>'RESOLUCIONES EPG'!$N3700-'RESOLUCIONES EPG'!$D3700</f>
        <v>2745</v>
      </c>
    </row>
    <row r="3701" ht="15.75" customHeight="1">
      <c r="A3701" s="101"/>
      <c r="B3701" s="21"/>
      <c r="C3701" s="24">
        <v>1091.0</v>
      </c>
      <c r="D3701" s="22">
        <v>43461.0</v>
      </c>
      <c r="E3701" s="21" t="s">
        <v>1371</v>
      </c>
      <c r="F3701" s="22"/>
      <c r="G3701" s="21" t="s">
        <v>3695</v>
      </c>
      <c r="H3701" s="21"/>
      <c r="I3701" s="21"/>
      <c r="J3701" s="135"/>
      <c r="K3701" s="21"/>
      <c r="L3701" s="21"/>
      <c r="M3701" s="21"/>
      <c r="N3701" s="22">
        <f t="shared" si="2"/>
        <v>46206</v>
      </c>
      <c r="O3701" s="23">
        <f>'RESOLUCIONES EPG'!$N3701-'RESOLUCIONES EPG'!$D3701</f>
        <v>2745</v>
      </c>
    </row>
    <row r="3702" ht="15.75" customHeight="1">
      <c r="A3702" s="58"/>
      <c r="B3702" s="21"/>
      <c r="C3702" s="24">
        <v>1093.0</v>
      </c>
      <c r="D3702" s="22">
        <v>43461.0</v>
      </c>
      <c r="E3702" s="21" t="s">
        <v>3696</v>
      </c>
      <c r="F3702" s="22" t="s">
        <v>3697</v>
      </c>
      <c r="G3702" s="21" t="s">
        <v>18</v>
      </c>
      <c r="H3702" s="21"/>
      <c r="I3702" s="21"/>
      <c r="J3702" s="135"/>
      <c r="K3702" s="21"/>
      <c r="L3702" s="21"/>
      <c r="M3702" s="21"/>
      <c r="N3702" s="22">
        <f t="shared" si="2"/>
        <v>46206</v>
      </c>
      <c r="O3702" s="23">
        <f>'RESOLUCIONES EPG'!$N3702-'RESOLUCIONES EPG'!$D3702</f>
        <v>2745</v>
      </c>
    </row>
    <row r="3703" ht="15.75" customHeight="1">
      <c r="A3703" s="58"/>
      <c r="B3703" s="21"/>
      <c r="C3703" s="24">
        <v>1081.0</v>
      </c>
      <c r="D3703" s="22">
        <v>43461.0</v>
      </c>
      <c r="E3703" s="21" t="s">
        <v>2366</v>
      </c>
      <c r="F3703" s="22"/>
      <c r="G3703" s="21" t="s">
        <v>363</v>
      </c>
      <c r="H3703" s="21"/>
      <c r="I3703" s="63"/>
      <c r="J3703" s="135"/>
      <c r="K3703" s="21"/>
      <c r="L3703" s="21"/>
      <c r="M3703" s="21"/>
      <c r="N3703" s="22">
        <f t="shared" si="2"/>
        <v>46206</v>
      </c>
      <c r="O3703" s="23">
        <f>'RESOLUCIONES EPG'!$N3703-'RESOLUCIONES EPG'!$D3703</f>
        <v>2745</v>
      </c>
    </row>
    <row r="3704" ht="16.5" customHeight="1">
      <c r="A3704" s="103"/>
      <c r="B3704" s="21"/>
      <c r="C3704" s="24">
        <v>1073.0</v>
      </c>
      <c r="D3704" s="22">
        <v>43461.0</v>
      </c>
      <c r="E3704" s="21" t="s">
        <v>3620</v>
      </c>
      <c r="F3704" s="22"/>
      <c r="G3704" s="21" t="s">
        <v>18</v>
      </c>
      <c r="H3704" s="21"/>
      <c r="I3704" s="63"/>
      <c r="J3704" s="135"/>
      <c r="K3704" s="21"/>
      <c r="L3704" s="21"/>
      <c r="M3704" s="21"/>
      <c r="N3704" s="22">
        <f t="shared" si="2"/>
        <v>46206</v>
      </c>
      <c r="O3704" s="23">
        <f>'RESOLUCIONES EPG'!$N3704-'RESOLUCIONES EPG'!$D3704</f>
        <v>2745</v>
      </c>
    </row>
    <row r="3705" ht="16.5" customHeight="1">
      <c r="A3705" s="100"/>
      <c r="B3705" s="21"/>
      <c r="C3705" s="24">
        <v>1087.0</v>
      </c>
      <c r="D3705" s="22">
        <v>43461.0</v>
      </c>
      <c r="E3705" s="21" t="s">
        <v>2748</v>
      </c>
      <c r="F3705" s="22" t="s">
        <v>2749</v>
      </c>
      <c r="G3705" s="21" t="s">
        <v>363</v>
      </c>
      <c r="H3705" s="21"/>
      <c r="I3705" s="21"/>
      <c r="J3705" s="135"/>
      <c r="K3705" s="21"/>
      <c r="L3705" s="21"/>
      <c r="M3705" s="21"/>
      <c r="N3705" s="22">
        <f t="shared" si="2"/>
        <v>46206</v>
      </c>
      <c r="O3705" s="23">
        <f>'RESOLUCIONES EPG'!$N3705-'RESOLUCIONES EPG'!$D3705</f>
        <v>2745</v>
      </c>
    </row>
    <row r="3706" ht="16.5" customHeight="1">
      <c r="A3706" s="101"/>
      <c r="B3706" s="21"/>
      <c r="C3706" s="24"/>
      <c r="D3706" s="22">
        <v>43462.0</v>
      </c>
      <c r="E3706" s="21" t="s">
        <v>3698</v>
      </c>
      <c r="F3706" s="22"/>
      <c r="G3706" s="21" t="s">
        <v>3255</v>
      </c>
      <c r="H3706" s="21"/>
      <c r="I3706" s="63"/>
      <c r="J3706" s="135"/>
      <c r="K3706" s="21"/>
      <c r="L3706" s="21"/>
      <c r="M3706" s="21"/>
      <c r="N3706" s="22">
        <f t="shared" si="2"/>
        <v>46206</v>
      </c>
      <c r="O3706" s="23">
        <f>'RESOLUCIONES EPG'!$N3706-'RESOLUCIONES EPG'!$D3706</f>
        <v>2744</v>
      </c>
    </row>
    <row r="3707" ht="16.5" customHeight="1">
      <c r="A3707" s="58" t="str">
        <f>'RESOLUCIONES 2015'!A4922:H4922</f>
        <v/>
      </c>
      <c r="B3707" s="115"/>
      <c r="C3707" s="32"/>
      <c r="D3707" s="35">
        <v>43463.0</v>
      </c>
      <c r="E3707" s="33" t="s">
        <v>2631</v>
      </c>
      <c r="F3707" s="35"/>
      <c r="G3707" s="33" t="s">
        <v>3699</v>
      </c>
      <c r="H3707" s="27"/>
      <c r="I3707" s="21"/>
      <c r="J3707" s="21"/>
      <c r="K3707" s="21"/>
      <c r="L3707" s="21"/>
      <c r="M3707" s="21"/>
      <c r="N3707" s="22">
        <f t="shared" si="2"/>
        <v>46206</v>
      </c>
      <c r="O3707" s="23">
        <f>'RESOLUCIONES EPG'!$N3707-'RESOLUCIONES EPG'!$D3707</f>
        <v>2743</v>
      </c>
    </row>
    <row r="3708" ht="16.5" customHeight="1">
      <c r="A3708" s="58" t="str">
        <f>'RESOLUCIONES 2015'!A4923:H4923</f>
        <v/>
      </c>
      <c r="B3708" s="115"/>
      <c r="C3708" s="32"/>
      <c r="D3708" s="35">
        <v>43463.0</v>
      </c>
      <c r="E3708" s="33" t="s">
        <v>1274</v>
      </c>
      <c r="F3708" s="35"/>
      <c r="G3708" s="33" t="s">
        <v>3700</v>
      </c>
      <c r="H3708" s="27"/>
      <c r="I3708" s="21"/>
      <c r="J3708" s="21"/>
      <c r="K3708" s="21"/>
      <c r="L3708" s="21"/>
      <c r="M3708" s="21"/>
      <c r="N3708" s="22">
        <f t="shared" si="2"/>
        <v>46206</v>
      </c>
      <c r="O3708" s="23">
        <f>'RESOLUCIONES EPG'!$N3708-'RESOLUCIONES EPG'!$D3708</f>
        <v>2743</v>
      </c>
    </row>
    <row r="3709" ht="16.5" customHeight="1">
      <c r="A3709" s="58"/>
      <c r="B3709" s="21" t="s">
        <v>2535</v>
      </c>
      <c r="C3709" s="24">
        <v>1098.0</v>
      </c>
      <c r="D3709" s="22">
        <v>43465.0</v>
      </c>
      <c r="E3709" s="21" t="s">
        <v>2716</v>
      </c>
      <c r="F3709" s="22" t="s">
        <v>2717</v>
      </c>
      <c r="G3709" s="21" t="s">
        <v>1313</v>
      </c>
      <c r="H3709" s="21"/>
      <c r="I3709" s="63"/>
      <c r="J3709" s="135"/>
      <c r="K3709" s="21"/>
      <c r="L3709" s="21"/>
      <c r="M3709" s="21"/>
      <c r="N3709" s="22">
        <f t="shared" si="2"/>
        <v>46206</v>
      </c>
      <c r="O3709" s="23">
        <f>'RESOLUCIONES EPG'!$N3709-'RESOLUCIONES EPG'!$D3709</f>
        <v>2741</v>
      </c>
    </row>
    <row r="3710" ht="16.5" customHeight="1">
      <c r="A3710" s="100"/>
      <c r="B3710" s="21"/>
      <c r="C3710" s="24">
        <v>12.0</v>
      </c>
      <c r="D3710" s="69">
        <v>43501.0</v>
      </c>
      <c r="E3710" s="21" t="s">
        <v>3701</v>
      </c>
      <c r="F3710" s="69" t="s">
        <v>3702</v>
      </c>
      <c r="G3710" s="21" t="s">
        <v>18</v>
      </c>
      <c r="H3710" s="165"/>
      <c r="I3710" s="63" t="s">
        <v>3703</v>
      </c>
      <c r="J3710" s="21"/>
      <c r="K3710" s="21"/>
      <c r="L3710" s="21"/>
      <c r="M3710" s="21"/>
      <c r="N3710" s="22">
        <f t="shared" si="2"/>
        <v>46206</v>
      </c>
      <c r="O3710" s="23">
        <f>'RESOLUCIONES EPG'!$N3710-'RESOLUCIONES EPG'!$D3710</f>
        <v>2705</v>
      </c>
    </row>
    <row r="3711" ht="15.75" customHeight="1">
      <c r="A3711" s="58"/>
      <c r="B3711" s="166" t="s">
        <v>2535</v>
      </c>
      <c r="C3711" s="24">
        <v>10.0</v>
      </c>
      <c r="D3711" s="69">
        <v>43501.0</v>
      </c>
      <c r="E3711" s="21" t="s">
        <v>2443</v>
      </c>
      <c r="F3711" s="69"/>
      <c r="G3711" s="21" t="s">
        <v>18</v>
      </c>
      <c r="H3711" s="165"/>
      <c r="I3711" s="63" t="s">
        <v>3704</v>
      </c>
      <c r="J3711" s="21"/>
      <c r="K3711" s="21"/>
      <c r="L3711" s="21"/>
      <c r="M3711" s="21"/>
      <c r="N3711" s="22">
        <f t="shared" si="2"/>
        <v>46206</v>
      </c>
      <c r="O3711" s="23">
        <f>'RESOLUCIONES EPG'!$N3711-'RESOLUCIONES EPG'!$D3711</f>
        <v>2705</v>
      </c>
    </row>
    <row r="3712" ht="15.75" customHeight="1">
      <c r="A3712" s="58"/>
      <c r="B3712" s="166" t="s">
        <v>2535</v>
      </c>
      <c r="C3712" s="24">
        <v>9.0</v>
      </c>
      <c r="D3712" s="69">
        <v>43501.0</v>
      </c>
      <c r="E3712" s="21" t="s">
        <v>3705</v>
      </c>
      <c r="F3712" s="69"/>
      <c r="G3712" s="21" t="s">
        <v>994</v>
      </c>
      <c r="H3712" s="165"/>
      <c r="I3712" s="63" t="s">
        <v>3706</v>
      </c>
      <c r="J3712" s="21"/>
      <c r="K3712" s="21"/>
      <c r="L3712" s="21"/>
      <c r="M3712" s="21"/>
      <c r="N3712" s="22">
        <f t="shared" si="2"/>
        <v>46206</v>
      </c>
      <c r="O3712" s="23">
        <f>'RESOLUCIONES EPG'!$N3712-'RESOLUCIONES EPG'!$D3712</f>
        <v>2705</v>
      </c>
    </row>
    <row r="3713" ht="15.75" customHeight="1">
      <c r="A3713" s="58"/>
      <c r="B3713" s="166" t="s">
        <v>2535</v>
      </c>
      <c r="C3713" s="24">
        <v>4.0</v>
      </c>
      <c r="D3713" s="69">
        <v>43501.0</v>
      </c>
      <c r="E3713" s="26" t="s">
        <v>3707</v>
      </c>
      <c r="F3713" s="69"/>
      <c r="G3713" s="134" t="s">
        <v>994</v>
      </c>
      <c r="H3713" s="167"/>
      <c r="I3713" s="63" t="s">
        <v>3708</v>
      </c>
      <c r="J3713" s="21"/>
      <c r="K3713" s="63" t="s">
        <v>3709</v>
      </c>
      <c r="L3713" s="21"/>
      <c r="M3713" s="21"/>
      <c r="N3713" s="22">
        <f t="shared" si="2"/>
        <v>46206</v>
      </c>
      <c r="O3713" s="23">
        <f>'RESOLUCIONES EPG'!$N3713-'RESOLUCIONES EPG'!$D3713</f>
        <v>2705</v>
      </c>
    </row>
    <row r="3714" ht="15.75" customHeight="1">
      <c r="A3714" s="103"/>
      <c r="B3714" s="21"/>
      <c r="C3714" s="24">
        <v>23.0</v>
      </c>
      <c r="D3714" s="69">
        <v>43501.0</v>
      </c>
      <c r="E3714" s="21" t="s">
        <v>3401</v>
      </c>
      <c r="F3714" s="69"/>
      <c r="G3714" s="21" t="s">
        <v>18</v>
      </c>
      <c r="H3714" s="21"/>
      <c r="I3714" s="63" t="s">
        <v>3710</v>
      </c>
      <c r="J3714" s="21"/>
      <c r="K3714" s="21"/>
      <c r="L3714" s="21"/>
      <c r="M3714" s="21"/>
      <c r="N3714" s="22">
        <f t="shared" si="2"/>
        <v>46206</v>
      </c>
      <c r="O3714" s="23">
        <f>'RESOLUCIONES EPG'!$N3714-'RESOLUCIONES EPG'!$D3714</f>
        <v>2705</v>
      </c>
    </row>
    <row r="3715" ht="16.5" customHeight="1">
      <c r="A3715" s="103"/>
      <c r="B3715" s="166" t="s">
        <v>2535</v>
      </c>
      <c r="C3715" s="24">
        <v>1.0</v>
      </c>
      <c r="D3715" s="69">
        <v>43501.0</v>
      </c>
      <c r="E3715" s="26" t="s">
        <v>3711</v>
      </c>
      <c r="F3715" s="69"/>
      <c r="G3715" s="134" t="s">
        <v>994</v>
      </c>
      <c r="H3715" s="167"/>
      <c r="I3715" s="63" t="s">
        <v>3712</v>
      </c>
      <c r="J3715" s="21"/>
      <c r="K3715" s="21"/>
      <c r="L3715" s="21"/>
      <c r="M3715" s="21"/>
      <c r="N3715" s="22">
        <f t="shared" si="2"/>
        <v>46206</v>
      </c>
      <c r="O3715" s="23">
        <f>'RESOLUCIONES EPG'!$N3715-'RESOLUCIONES EPG'!$D3715</f>
        <v>2705</v>
      </c>
    </row>
    <row r="3716" ht="15.75" customHeight="1">
      <c r="A3716" s="58"/>
      <c r="B3716" s="21"/>
      <c r="C3716" s="24">
        <v>32.0</v>
      </c>
      <c r="D3716" s="69">
        <v>43501.0</v>
      </c>
      <c r="E3716" s="21" t="s">
        <v>3385</v>
      </c>
      <c r="F3716" s="69"/>
      <c r="G3716" s="21" t="s">
        <v>18</v>
      </c>
      <c r="H3716" s="21"/>
      <c r="I3716" s="63" t="s">
        <v>3713</v>
      </c>
      <c r="J3716" s="21"/>
      <c r="K3716" s="21"/>
      <c r="L3716" s="21"/>
      <c r="M3716" s="21"/>
      <c r="N3716" s="22">
        <f t="shared" si="2"/>
        <v>46206</v>
      </c>
      <c r="O3716" s="23">
        <f>'RESOLUCIONES EPG'!$N3716-'RESOLUCIONES EPG'!$D3716</f>
        <v>2705</v>
      </c>
    </row>
    <row r="3717" ht="15.75" customHeight="1">
      <c r="A3717" s="58"/>
      <c r="B3717" s="21"/>
      <c r="C3717" s="24">
        <v>20.0</v>
      </c>
      <c r="D3717" s="69">
        <v>43501.0</v>
      </c>
      <c r="E3717" s="21" t="s">
        <v>3714</v>
      </c>
      <c r="F3717" s="69"/>
      <c r="G3717" s="21" t="s">
        <v>18</v>
      </c>
      <c r="H3717" s="21"/>
      <c r="I3717" s="63" t="s">
        <v>3715</v>
      </c>
      <c r="J3717" s="21"/>
      <c r="K3717" s="21"/>
      <c r="L3717" s="21"/>
      <c r="M3717" s="21"/>
      <c r="N3717" s="22">
        <f t="shared" si="2"/>
        <v>46206</v>
      </c>
      <c r="O3717" s="23">
        <f>'RESOLUCIONES EPG'!$N3717-'RESOLUCIONES EPG'!$D3717</f>
        <v>2705</v>
      </c>
    </row>
    <row r="3718" ht="15.75" customHeight="1">
      <c r="A3718" s="58"/>
      <c r="B3718" s="166" t="s">
        <v>2535</v>
      </c>
      <c r="C3718" s="24">
        <v>7.0</v>
      </c>
      <c r="D3718" s="69">
        <v>43501.0</v>
      </c>
      <c r="E3718" s="33" t="s">
        <v>3716</v>
      </c>
      <c r="F3718" s="69" t="s">
        <v>3717</v>
      </c>
      <c r="G3718" s="21" t="s">
        <v>994</v>
      </c>
      <c r="H3718" s="167"/>
      <c r="I3718" s="63" t="s">
        <v>3718</v>
      </c>
      <c r="J3718" s="21"/>
      <c r="K3718" s="21"/>
      <c r="L3718" s="21"/>
      <c r="M3718" s="21"/>
      <c r="N3718" s="22">
        <f t="shared" si="2"/>
        <v>46206</v>
      </c>
      <c r="O3718" s="23">
        <f>'RESOLUCIONES EPG'!$N3718-'RESOLUCIONES EPG'!$D3718</f>
        <v>2705</v>
      </c>
    </row>
    <row r="3719" ht="15.75" customHeight="1">
      <c r="A3719" s="58"/>
      <c r="B3719" s="166" t="s">
        <v>2535</v>
      </c>
      <c r="C3719" s="24">
        <v>15.0</v>
      </c>
      <c r="D3719" s="69">
        <v>43501.0</v>
      </c>
      <c r="E3719" s="21" t="s">
        <v>2962</v>
      </c>
      <c r="F3719" s="69"/>
      <c r="G3719" s="21" t="s">
        <v>1593</v>
      </c>
      <c r="H3719" s="168">
        <v>43511.0</v>
      </c>
      <c r="I3719" s="63" t="s">
        <v>3719</v>
      </c>
      <c r="J3719" s="21"/>
      <c r="K3719" s="63" t="s">
        <v>3720</v>
      </c>
      <c r="L3719" s="63" t="s">
        <v>3721</v>
      </c>
      <c r="M3719" s="63" t="s">
        <v>3722</v>
      </c>
      <c r="N3719" s="22">
        <f t="shared" si="2"/>
        <v>46206</v>
      </c>
      <c r="O3719" s="23">
        <f>'RESOLUCIONES EPG'!$N3719-'RESOLUCIONES EPG'!$D3719</f>
        <v>2705</v>
      </c>
    </row>
    <row r="3720" ht="16.5" customHeight="1">
      <c r="A3720" s="58"/>
      <c r="B3720" s="21"/>
      <c r="C3720" s="24">
        <v>27.0</v>
      </c>
      <c r="D3720" s="69">
        <v>43501.0</v>
      </c>
      <c r="E3720" s="21" t="s">
        <v>3723</v>
      </c>
      <c r="F3720" s="69"/>
      <c r="G3720" s="21" t="s">
        <v>18</v>
      </c>
      <c r="H3720" s="21" t="s">
        <v>3724</v>
      </c>
      <c r="I3720" s="63" t="s">
        <v>3725</v>
      </c>
      <c r="J3720" s="21"/>
      <c r="K3720" s="21"/>
      <c r="L3720" s="21"/>
      <c r="M3720" s="21"/>
      <c r="N3720" s="22">
        <f t="shared" si="2"/>
        <v>46206</v>
      </c>
      <c r="O3720" s="23">
        <f>'RESOLUCIONES EPG'!$N3720-'RESOLUCIONES EPG'!$D3720</f>
        <v>2705</v>
      </c>
    </row>
    <row r="3721" ht="16.5" customHeight="1">
      <c r="A3721" s="58"/>
      <c r="B3721" s="166" t="s">
        <v>2535</v>
      </c>
      <c r="C3721" s="24">
        <v>2.0</v>
      </c>
      <c r="D3721" s="69">
        <v>43501.0</v>
      </c>
      <c r="E3721" s="26" t="s">
        <v>3726</v>
      </c>
      <c r="F3721" s="69"/>
      <c r="G3721" s="134" t="s">
        <v>994</v>
      </c>
      <c r="H3721" s="167"/>
      <c r="I3721" s="63" t="s">
        <v>3727</v>
      </c>
      <c r="J3721" s="21"/>
      <c r="K3721" s="63" t="s">
        <v>3728</v>
      </c>
      <c r="L3721" s="21"/>
      <c r="M3721" s="21"/>
      <c r="N3721" s="22">
        <f t="shared" si="2"/>
        <v>46206</v>
      </c>
      <c r="O3721" s="23">
        <f>'RESOLUCIONES EPG'!$N3721-'RESOLUCIONES EPG'!$D3721</f>
        <v>2705</v>
      </c>
    </row>
    <row r="3722" ht="16.5" customHeight="1">
      <c r="A3722" s="58"/>
      <c r="B3722" s="21"/>
      <c r="C3722" s="24">
        <v>21.0</v>
      </c>
      <c r="D3722" s="69">
        <v>43501.0</v>
      </c>
      <c r="E3722" s="21" t="s">
        <v>3729</v>
      </c>
      <c r="F3722" s="69"/>
      <c r="G3722" s="21" t="s">
        <v>18</v>
      </c>
      <c r="H3722" s="21"/>
      <c r="I3722" s="63" t="s">
        <v>3730</v>
      </c>
      <c r="J3722" s="21"/>
      <c r="K3722" s="21"/>
      <c r="L3722" s="21"/>
      <c r="M3722" s="21"/>
      <c r="N3722" s="22">
        <f t="shared" si="2"/>
        <v>46206</v>
      </c>
      <c r="O3722" s="23">
        <f>'RESOLUCIONES EPG'!$N3722-'RESOLUCIONES EPG'!$D3722</f>
        <v>2705</v>
      </c>
    </row>
    <row r="3723" ht="16.5" customHeight="1">
      <c r="A3723" s="58"/>
      <c r="B3723" s="21"/>
      <c r="C3723" s="24">
        <v>29.0</v>
      </c>
      <c r="D3723" s="69">
        <v>43501.0</v>
      </c>
      <c r="E3723" s="21" t="s">
        <v>3731</v>
      </c>
      <c r="F3723" s="69"/>
      <c r="G3723" s="21" t="s">
        <v>18</v>
      </c>
      <c r="H3723" s="21"/>
      <c r="I3723" s="63" t="s">
        <v>3732</v>
      </c>
      <c r="J3723" s="21"/>
      <c r="K3723" s="21"/>
      <c r="L3723" s="21"/>
      <c r="M3723" s="21"/>
      <c r="N3723" s="22">
        <f t="shared" si="2"/>
        <v>46206</v>
      </c>
      <c r="O3723" s="23">
        <f>'RESOLUCIONES EPG'!$N3723-'RESOLUCIONES EPG'!$D3723</f>
        <v>2705</v>
      </c>
    </row>
    <row r="3724" ht="16.5" customHeight="1">
      <c r="A3724" s="100"/>
      <c r="B3724" s="21"/>
      <c r="C3724" s="24">
        <v>31.0</v>
      </c>
      <c r="D3724" s="69">
        <v>43501.0</v>
      </c>
      <c r="E3724" s="21" t="s">
        <v>3733</v>
      </c>
      <c r="F3724" s="69"/>
      <c r="G3724" s="21" t="s">
        <v>18</v>
      </c>
      <c r="H3724" s="21"/>
      <c r="I3724" s="63" t="s">
        <v>3734</v>
      </c>
      <c r="J3724" s="21"/>
      <c r="K3724" s="21"/>
      <c r="L3724" s="21"/>
      <c r="M3724" s="21"/>
      <c r="N3724" s="22">
        <f t="shared" si="2"/>
        <v>46206</v>
      </c>
      <c r="O3724" s="23">
        <f>'RESOLUCIONES EPG'!$N3724-'RESOLUCIONES EPG'!$D3724</f>
        <v>2705</v>
      </c>
    </row>
    <row r="3725" ht="16.5" customHeight="1">
      <c r="A3725" s="58"/>
      <c r="B3725" s="166" t="s">
        <v>2535</v>
      </c>
      <c r="C3725" s="24">
        <v>16.0</v>
      </c>
      <c r="D3725" s="69">
        <v>43501.0</v>
      </c>
      <c r="E3725" s="21" t="s">
        <v>1803</v>
      </c>
      <c r="F3725" s="69"/>
      <c r="G3725" s="21" t="s">
        <v>1593</v>
      </c>
      <c r="H3725" s="168">
        <v>43511.0</v>
      </c>
      <c r="I3725" s="63" t="s">
        <v>3735</v>
      </c>
      <c r="J3725" s="21"/>
      <c r="K3725" s="63" t="s">
        <v>3736</v>
      </c>
      <c r="L3725" s="63" t="s">
        <v>3737</v>
      </c>
      <c r="M3725" s="63" t="s">
        <v>3738</v>
      </c>
      <c r="N3725" s="22">
        <f t="shared" si="2"/>
        <v>46206</v>
      </c>
      <c r="O3725" s="23">
        <f>'RESOLUCIONES EPG'!$N3725-'RESOLUCIONES EPG'!$D3725</f>
        <v>2705</v>
      </c>
    </row>
    <row r="3726" ht="16.5" customHeight="1">
      <c r="A3726" s="58"/>
      <c r="B3726" s="21"/>
      <c r="C3726" s="24">
        <v>14.0</v>
      </c>
      <c r="D3726" s="69">
        <v>43501.0</v>
      </c>
      <c r="E3726" s="21" t="s">
        <v>3739</v>
      </c>
      <c r="F3726" s="69"/>
      <c r="G3726" s="21" t="s">
        <v>18</v>
      </c>
      <c r="H3726" s="165"/>
      <c r="I3726" s="63" t="s">
        <v>3740</v>
      </c>
      <c r="J3726" s="21"/>
      <c r="K3726" s="21"/>
      <c r="L3726" s="21"/>
      <c r="M3726" s="21"/>
      <c r="N3726" s="22">
        <f t="shared" si="2"/>
        <v>46206</v>
      </c>
      <c r="O3726" s="23">
        <f>'RESOLUCIONES EPG'!$N3726-'RESOLUCIONES EPG'!$D3726</f>
        <v>2705</v>
      </c>
    </row>
    <row r="3727" ht="15.75" customHeight="1">
      <c r="A3727" s="103"/>
      <c r="B3727" s="166" t="s">
        <v>2535</v>
      </c>
      <c r="C3727" s="24">
        <v>8.0</v>
      </c>
      <c r="D3727" s="69">
        <v>43501.0</v>
      </c>
      <c r="E3727" s="21" t="s">
        <v>3741</v>
      </c>
      <c r="F3727" s="69"/>
      <c r="G3727" s="21" t="s">
        <v>994</v>
      </c>
      <c r="H3727" s="165"/>
      <c r="I3727" s="63" t="s">
        <v>3742</v>
      </c>
      <c r="J3727" s="21"/>
      <c r="K3727" s="21"/>
      <c r="L3727" s="21"/>
      <c r="M3727" s="21"/>
      <c r="N3727" s="22">
        <f t="shared" si="2"/>
        <v>46206</v>
      </c>
      <c r="O3727" s="23">
        <f>'RESOLUCIONES EPG'!$N3727-'RESOLUCIONES EPG'!$D3727</f>
        <v>2705</v>
      </c>
    </row>
    <row r="3728" ht="15.75" customHeight="1">
      <c r="A3728" s="103"/>
      <c r="B3728" s="21"/>
      <c r="C3728" s="24">
        <v>19.0</v>
      </c>
      <c r="D3728" s="69">
        <v>43501.0</v>
      </c>
      <c r="E3728" s="21" t="s">
        <v>3743</v>
      </c>
      <c r="F3728" s="69"/>
      <c r="G3728" s="21" t="s">
        <v>18</v>
      </c>
      <c r="H3728" s="21"/>
      <c r="I3728" s="63" t="s">
        <v>3744</v>
      </c>
      <c r="J3728" s="21"/>
      <c r="K3728" s="21"/>
      <c r="L3728" s="21"/>
      <c r="M3728" s="21"/>
      <c r="N3728" s="22">
        <f t="shared" si="2"/>
        <v>46206</v>
      </c>
      <c r="O3728" s="23">
        <f>'RESOLUCIONES EPG'!$N3728-'RESOLUCIONES EPG'!$D3728</f>
        <v>2705</v>
      </c>
    </row>
    <row r="3729" ht="15.75" customHeight="1">
      <c r="A3729" s="103"/>
      <c r="B3729" s="21"/>
      <c r="C3729" s="24">
        <v>18.0</v>
      </c>
      <c r="D3729" s="69">
        <v>43501.0</v>
      </c>
      <c r="E3729" s="21" t="s">
        <v>3745</v>
      </c>
      <c r="F3729" s="69"/>
      <c r="G3729" s="21" t="s">
        <v>18</v>
      </c>
      <c r="H3729" s="21"/>
      <c r="I3729" s="63" t="s">
        <v>3746</v>
      </c>
      <c r="J3729" s="21"/>
      <c r="K3729" s="21"/>
      <c r="L3729" s="21"/>
      <c r="M3729" s="21"/>
      <c r="N3729" s="22">
        <f t="shared" si="2"/>
        <v>46206</v>
      </c>
      <c r="O3729" s="23">
        <f>'RESOLUCIONES EPG'!$N3729-'RESOLUCIONES EPG'!$D3729</f>
        <v>2705</v>
      </c>
    </row>
    <row r="3730" ht="16.5" customHeight="1">
      <c r="A3730" s="58"/>
      <c r="B3730" s="21"/>
      <c r="C3730" s="24">
        <v>26.0</v>
      </c>
      <c r="D3730" s="69">
        <v>43501.0</v>
      </c>
      <c r="E3730" s="21" t="s">
        <v>3747</v>
      </c>
      <c r="F3730" s="69"/>
      <c r="G3730" s="21" t="s">
        <v>18</v>
      </c>
      <c r="H3730" s="21"/>
      <c r="I3730" s="63" t="s">
        <v>3748</v>
      </c>
      <c r="J3730" s="21"/>
      <c r="K3730" s="21"/>
      <c r="L3730" s="21"/>
      <c r="M3730" s="21"/>
      <c r="N3730" s="22">
        <f t="shared" si="2"/>
        <v>46206</v>
      </c>
      <c r="O3730" s="23">
        <f>'RESOLUCIONES EPG'!$N3730-'RESOLUCIONES EPG'!$D3730</f>
        <v>2705</v>
      </c>
    </row>
    <row r="3731" ht="15.75" customHeight="1">
      <c r="A3731" s="58"/>
      <c r="B3731" s="21"/>
      <c r="C3731" s="24">
        <v>28.0</v>
      </c>
      <c r="D3731" s="69">
        <v>43501.0</v>
      </c>
      <c r="E3731" s="21" t="s">
        <v>3375</v>
      </c>
      <c r="F3731" s="69"/>
      <c r="G3731" s="21" t="s">
        <v>50</v>
      </c>
      <c r="H3731" s="21"/>
      <c r="I3731" s="63" t="s">
        <v>3749</v>
      </c>
      <c r="J3731" s="21"/>
      <c r="K3731" s="21"/>
      <c r="L3731" s="21"/>
      <c r="M3731" s="21"/>
      <c r="N3731" s="22">
        <f t="shared" si="2"/>
        <v>46206</v>
      </c>
      <c r="O3731" s="23">
        <f>'RESOLUCIONES EPG'!$N3731-'RESOLUCIONES EPG'!$D3731</f>
        <v>2705</v>
      </c>
    </row>
    <row r="3732" ht="16.5" customHeight="1">
      <c r="A3732" s="103"/>
      <c r="B3732" s="21"/>
      <c r="C3732" s="24">
        <v>25.0</v>
      </c>
      <c r="D3732" s="69">
        <v>43501.0</v>
      </c>
      <c r="E3732" s="21" t="s">
        <v>3750</v>
      </c>
      <c r="F3732" s="69"/>
      <c r="G3732" s="21" t="s">
        <v>18</v>
      </c>
      <c r="H3732" s="21" t="s">
        <v>3724</v>
      </c>
      <c r="I3732" s="63" t="s">
        <v>3751</v>
      </c>
      <c r="J3732" s="21"/>
      <c r="K3732" s="21"/>
      <c r="L3732" s="21"/>
      <c r="M3732" s="21"/>
      <c r="N3732" s="22">
        <f t="shared" si="2"/>
        <v>46206</v>
      </c>
      <c r="O3732" s="23">
        <f>'RESOLUCIONES EPG'!$N3732-'RESOLUCIONES EPG'!$D3732</f>
        <v>2705</v>
      </c>
    </row>
    <row r="3733" ht="16.5" customHeight="1">
      <c r="A3733" s="58"/>
      <c r="B3733" s="166" t="s">
        <v>2535</v>
      </c>
      <c r="C3733" s="24">
        <v>5.0</v>
      </c>
      <c r="D3733" s="69">
        <v>43501.0</v>
      </c>
      <c r="E3733" s="26" t="s">
        <v>3752</v>
      </c>
      <c r="F3733" s="69" t="s">
        <v>3753</v>
      </c>
      <c r="G3733" s="134" t="s">
        <v>994</v>
      </c>
      <c r="H3733" s="169" t="s">
        <v>3754</v>
      </c>
      <c r="I3733" s="63" t="s">
        <v>3755</v>
      </c>
      <c r="J3733" s="21"/>
      <c r="K3733" s="63" t="s">
        <v>3756</v>
      </c>
      <c r="L3733" s="21"/>
      <c r="M3733" s="21"/>
      <c r="N3733" s="22">
        <f t="shared" si="2"/>
        <v>46206</v>
      </c>
      <c r="O3733" s="23">
        <f>'RESOLUCIONES EPG'!$N3733-'RESOLUCIONES EPG'!$D3733</f>
        <v>2705</v>
      </c>
    </row>
    <row r="3734" ht="16.5" customHeight="1">
      <c r="A3734" s="101"/>
      <c r="B3734" s="166" t="s">
        <v>2535</v>
      </c>
      <c r="C3734" s="24">
        <v>11.0</v>
      </c>
      <c r="D3734" s="69">
        <v>43501.0</v>
      </c>
      <c r="E3734" s="21" t="s">
        <v>3757</v>
      </c>
      <c r="F3734" s="69"/>
      <c r="G3734" s="21" t="s">
        <v>18</v>
      </c>
      <c r="H3734" s="165"/>
      <c r="I3734" s="63" t="s">
        <v>3758</v>
      </c>
      <c r="J3734" s="21"/>
      <c r="K3734" s="21"/>
      <c r="L3734" s="21"/>
      <c r="M3734" s="21"/>
      <c r="N3734" s="22">
        <f t="shared" si="2"/>
        <v>46206</v>
      </c>
      <c r="O3734" s="23">
        <f>'RESOLUCIONES EPG'!$N3734-'RESOLUCIONES EPG'!$D3734</f>
        <v>2705</v>
      </c>
    </row>
    <row r="3735" ht="16.5" customHeight="1">
      <c r="A3735" s="103"/>
      <c r="B3735" s="21"/>
      <c r="C3735" s="24">
        <v>13.0</v>
      </c>
      <c r="D3735" s="69">
        <v>43501.0</v>
      </c>
      <c r="E3735" s="21" t="s">
        <v>3759</v>
      </c>
      <c r="F3735" s="69"/>
      <c r="G3735" s="21" t="s">
        <v>18</v>
      </c>
      <c r="H3735" s="165"/>
      <c r="I3735" s="63" t="s">
        <v>3760</v>
      </c>
      <c r="J3735" s="21"/>
      <c r="K3735" s="21"/>
      <c r="L3735" s="21"/>
      <c r="M3735" s="21"/>
      <c r="N3735" s="22">
        <f t="shared" si="2"/>
        <v>46206</v>
      </c>
      <c r="O3735" s="23">
        <f>'RESOLUCIONES EPG'!$N3735-'RESOLUCIONES EPG'!$D3735</f>
        <v>2705</v>
      </c>
    </row>
    <row r="3736" ht="16.5" customHeight="1">
      <c r="A3736" s="103"/>
      <c r="B3736" s="21"/>
      <c r="C3736" s="24">
        <v>24.0</v>
      </c>
      <c r="D3736" s="69">
        <v>43501.0</v>
      </c>
      <c r="E3736" s="21" t="s">
        <v>3393</v>
      </c>
      <c r="F3736" s="69"/>
      <c r="G3736" s="21" t="s">
        <v>18</v>
      </c>
      <c r="H3736" s="21" t="s">
        <v>3724</v>
      </c>
      <c r="I3736" s="63" t="s">
        <v>3761</v>
      </c>
      <c r="J3736" s="21"/>
      <c r="K3736" s="21"/>
      <c r="L3736" s="21"/>
      <c r="M3736" s="21"/>
      <c r="N3736" s="22">
        <f t="shared" si="2"/>
        <v>46206</v>
      </c>
      <c r="O3736" s="23">
        <f>'RESOLUCIONES EPG'!$N3736-'RESOLUCIONES EPG'!$D3736</f>
        <v>2705</v>
      </c>
    </row>
    <row r="3737" ht="16.5" customHeight="1">
      <c r="A3737" s="58"/>
      <c r="B3737" s="166" t="s">
        <v>2535</v>
      </c>
      <c r="C3737" s="24">
        <v>3.0</v>
      </c>
      <c r="D3737" s="69">
        <v>43501.0</v>
      </c>
      <c r="E3737" s="26" t="s">
        <v>3762</v>
      </c>
      <c r="F3737" s="69"/>
      <c r="G3737" s="134" t="s">
        <v>994</v>
      </c>
      <c r="H3737" s="167"/>
      <c r="I3737" s="63" t="s">
        <v>3763</v>
      </c>
      <c r="J3737" s="21"/>
      <c r="K3737" s="63" t="s">
        <v>3764</v>
      </c>
      <c r="L3737" s="21"/>
      <c r="M3737" s="21"/>
      <c r="N3737" s="22">
        <f t="shared" si="2"/>
        <v>46206</v>
      </c>
      <c r="O3737" s="23">
        <f>'RESOLUCIONES EPG'!$N3737-'RESOLUCIONES EPG'!$D3737</f>
        <v>2705</v>
      </c>
    </row>
    <row r="3738" ht="15.75" customHeight="1">
      <c r="A3738" s="58"/>
      <c r="B3738" s="21"/>
      <c r="C3738" s="24">
        <v>22.0</v>
      </c>
      <c r="D3738" s="69">
        <v>43501.0</v>
      </c>
      <c r="E3738" s="21" t="s">
        <v>3765</v>
      </c>
      <c r="F3738" s="69"/>
      <c r="G3738" s="21" t="s">
        <v>18</v>
      </c>
      <c r="H3738" s="21"/>
      <c r="I3738" s="63" t="s">
        <v>3766</v>
      </c>
      <c r="J3738" s="21"/>
      <c r="K3738" s="21"/>
      <c r="L3738" s="21"/>
      <c r="M3738" s="21"/>
      <c r="N3738" s="22">
        <f t="shared" si="2"/>
        <v>46206</v>
      </c>
      <c r="O3738" s="23">
        <f>'RESOLUCIONES EPG'!$N3738-'RESOLUCIONES EPG'!$D3738</f>
        <v>2705</v>
      </c>
    </row>
    <row r="3739" ht="16.5" customHeight="1">
      <c r="A3739" s="58"/>
      <c r="B3739" s="21"/>
      <c r="C3739" s="24">
        <v>30.0</v>
      </c>
      <c r="D3739" s="69">
        <v>43501.0</v>
      </c>
      <c r="E3739" s="21" t="s">
        <v>3767</v>
      </c>
      <c r="F3739" s="69" t="s">
        <v>3768</v>
      </c>
      <c r="G3739" s="21" t="s">
        <v>18</v>
      </c>
      <c r="H3739" s="21"/>
      <c r="I3739" s="63" t="s">
        <v>3732</v>
      </c>
      <c r="J3739" s="21"/>
      <c r="K3739" s="21"/>
      <c r="L3739" s="21"/>
      <c r="M3739" s="21"/>
      <c r="N3739" s="22">
        <f t="shared" si="2"/>
        <v>46206</v>
      </c>
      <c r="O3739" s="23">
        <f>'RESOLUCIONES EPG'!$N3739-'RESOLUCIONES EPG'!$D3739</f>
        <v>2705</v>
      </c>
    </row>
    <row r="3740" ht="16.5" customHeight="1">
      <c r="A3740" s="58"/>
      <c r="B3740" s="21"/>
      <c r="C3740" s="24">
        <v>17.0</v>
      </c>
      <c r="D3740" s="69">
        <v>43501.0</v>
      </c>
      <c r="E3740" s="21" t="s">
        <v>3769</v>
      </c>
      <c r="F3740" s="130" t="s">
        <v>3770</v>
      </c>
      <c r="G3740" s="21" t="s">
        <v>18</v>
      </c>
      <c r="H3740" s="21"/>
      <c r="I3740" s="63" t="s">
        <v>3771</v>
      </c>
      <c r="J3740" s="21"/>
      <c r="K3740" s="21"/>
      <c r="L3740" s="21"/>
      <c r="M3740" s="21"/>
      <c r="N3740" s="22">
        <f t="shared" si="2"/>
        <v>46206</v>
      </c>
      <c r="O3740" s="23">
        <f>'RESOLUCIONES EPG'!$N3740-'RESOLUCIONES EPG'!$D3740</f>
        <v>2705</v>
      </c>
    </row>
    <row r="3741" ht="15.75" customHeight="1">
      <c r="A3741" s="103"/>
      <c r="B3741" s="21"/>
      <c r="C3741" s="24">
        <v>40.0</v>
      </c>
      <c r="D3741" s="69">
        <v>43502.0</v>
      </c>
      <c r="E3741" s="21" t="s">
        <v>3772</v>
      </c>
      <c r="F3741" s="69"/>
      <c r="G3741" s="21" t="s">
        <v>18</v>
      </c>
      <c r="H3741" s="21"/>
      <c r="I3741" s="63" t="s">
        <v>3773</v>
      </c>
      <c r="J3741" s="21"/>
      <c r="K3741" s="21"/>
      <c r="L3741" s="21"/>
      <c r="M3741" s="21"/>
      <c r="N3741" s="22">
        <f t="shared" si="2"/>
        <v>46206</v>
      </c>
      <c r="O3741" s="23">
        <f>'RESOLUCIONES EPG'!$N3741-'RESOLUCIONES EPG'!$D3741</f>
        <v>2704</v>
      </c>
    </row>
    <row r="3742" ht="15.75" customHeight="1">
      <c r="A3742" s="58"/>
      <c r="B3742" s="21"/>
      <c r="C3742" s="24">
        <v>33.0</v>
      </c>
      <c r="D3742" s="69">
        <v>43502.0</v>
      </c>
      <c r="E3742" s="21" t="s">
        <v>3396</v>
      </c>
      <c r="F3742" s="69"/>
      <c r="G3742" s="21" t="s">
        <v>18</v>
      </c>
      <c r="H3742" s="21" t="s">
        <v>3724</v>
      </c>
      <c r="I3742" s="63" t="s">
        <v>3774</v>
      </c>
      <c r="J3742" s="21"/>
      <c r="K3742" s="21"/>
      <c r="L3742" s="21"/>
      <c r="M3742" s="21"/>
      <c r="N3742" s="22">
        <f t="shared" si="2"/>
        <v>46206</v>
      </c>
      <c r="O3742" s="23">
        <f>'RESOLUCIONES EPG'!$N3742-'RESOLUCIONES EPG'!$D3742</f>
        <v>2704</v>
      </c>
    </row>
    <row r="3743" ht="15.75" customHeight="1">
      <c r="A3743" s="103"/>
      <c r="B3743" s="166" t="s">
        <v>2535</v>
      </c>
      <c r="C3743" s="24">
        <v>43.0</v>
      </c>
      <c r="D3743" s="69">
        <v>43502.0</v>
      </c>
      <c r="E3743" s="21" t="s">
        <v>3775</v>
      </c>
      <c r="F3743" s="69"/>
      <c r="G3743" s="170" t="s">
        <v>2253</v>
      </c>
      <c r="H3743" s="21" t="s">
        <v>3056</v>
      </c>
      <c r="I3743" s="63" t="s">
        <v>3776</v>
      </c>
      <c r="J3743" s="21"/>
      <c r="K3743" s="21"/>
      <c r="L3743" s="21"/>
      <c r="M3743" s="21"/>
      <c r="N3743" s="22">
        <f t="shared" si="2"/>
        <v>46206</v>
      </c>
      <c r="O3743" s="23">
        <f>'RESOLUCIONES EPG'!$N3743-'RESOLUCIONES EPG'!$D3743</f>
        <v>2704</v>
      </c>
    </row>
    <row r="3744" ht="15.75" customHeight="1">
      <c r="A3744" s="103"/>
      <c r="B3744" s="166" t="s">
        <v>2535</v>
      </c>
      <c r="C3744" s="24">
        <v>42.0</v>
      </c>
      <c r="D3744" s="69">
        <v>43502.0</v>
      </c>
      <c r="E3744" s="21" t="s">
        <v>3434</v>
      </c>
      <c r="F3744" s="69"/>
      <c r="G3744" s="21" t="s">
        <v>1313</v>
      </c>
      <c r="H3744" s="21"/>
      <c r="I3744" s="63" t="s">
        <v>3777</v>
      </c>
      <c r="J3744" s="21"/>
      <c r="K3744" s="63" t="s">
        <v>3778</v>
      </c>
      <c r="L3744" s="21"/>
      <c r="M3744" s="21"/>
      <c r="N3744" s="22">
        <f t="shared" si="2"/>
        <v>46206</v>
      </c>
      <c r="O3744" s="23">
        <f>'RESOLUCIONES EPG'!$N3744-'RESOLUCIONES EPG'!$D3744</f>
        <v>2704</v>
      </c>
    </row>
    <row r="3745" ht="16.5" customHeight="1">
      <c r="A3745" s="58"/>
      <c r="B3745" s="21"/>
      <c r="C3745" s="24">
        <v>35.0</v>
      </c>
      <c r="D3745" s="69">
        <v>43502.0</v>
      </c>
      <c r="E3745" s="21" t="s">
        <v>3779</v>
      </c>
      <c r="F3745" s="69"/>
      <c r="G3745" s="21" t="s">
        <v>18</v>
      </c>
      <c r="H3745" s="21"/>
      <c r="I3745" s="63" t="s">
        <v>3780</v>
      </c>
      <c r="J3745" s="21"/>
      <c r="K3745" s="21"/>
      <c r="L3745" s="21"/>
      <c r="M3745" s="21"/>
      <c r="N3745" s="22">
        <f t="shared" si="2"/>
        <v>46206</v>
      </c>
      <c r="O3745" s="23">
        <f>'RESOLUCIONES EPG'!$N3745-'RESOLUCIONES EPG'!$D3745</f>
        <v>2704</v>
      </c>
    </row>
    <row r="3746" ht="16.5" customHeight="1">
      <c r="A3746" s="58"/>
      <c r="B3746" s="166" t="s">
        <v>2535</v>
      </c>
      <c r="C3746" s="24">
        <v>41.0</v>
      </c>
      <c r="D3746" s="69">
        <v>43502.0</v>
      </c>
      <c r="E3746" s="21" t="s">
        <v>3059</v>
      </c>
      <c r="F3746" s="69"/>
      <c r="G3746" s="21" t="s">
        <v>1313</v>
      </c>
      <c r="H3746" s="21"/>
      <c r="I3746" s="63" t="s">
        <v>3781</v>
      </c>
      <c r="J3746" s="21"/>
      <c r="K3746" s="63" t="s">
        <v>3782</v>
      </c>
      <c r="L3746" s="21"/>
      <c r="M3746" s="21"/>
      <c r="N3746" s="22">
        <f t="shared" si="2"/>
        <v>46206</v>
      </c>
      <c r="O3746" s="23">
        <f>'RESOLUCIONES EPG'!$N3746-'RESOLUCIONES EPG'!$D3746</f>
        <v>2704</v>
      </c>
    </row>
    <row r="3747" ht="15.75" customHeight="1">
      <c r="A3747" s="58"/>
      <c r="B3747" s="21"/>
      <c r="C3747" s="24">
        <v>36.0</v>
      </c>
      <c r="D3747" s="69">
        <v>43502.0</v>
      </c>
      <c r="E3747" s="73" t="s">
        <v>3783</v>
      </c>
      <c r="F3747" s="130" t="s">
        <v>3784</v>
      </c>
      <c r="G3747" s="21" t="s">
        <v>18</v>
      </c>
      <c r="H3747" s="21"/>
      <c r="I3747" s="63" t="s">
        <v>3785</v>
      </c>
      <c r="J3747" s="21"/>
      <c r="K3747" s="21"/>
      <c r="L3747" s="21"/>
      <c r="M3747" s="21"/>
      <c r="N3747" s="22">
        <f t="shared" si="2"/>
        <v>46206</v>
      </c>
      <c r="O3747" s="23">
        <f>'RESOLUCIONES EPG'!$N3747-'RESOLUCIONES EPG'!$D3747</f>
        <v>2704</v>
      </c>
    </row>
    <row r="3748" ht="15.75" customHeight="1">
      <c r="A3748" s="101"/>
      <c r="B3748" s="166" t="s">
        <v>2535</v>
      </c>
      <c r="C3748" s="24">
        <v>45.0</v>
      </c>
      <c r="D3748" s="69">
        <v>43502.0</v>
      </c>
      <c r="E3748" s="21" t="s">
        <v>2346</v>
      </c>
      <c r="F3748" s="69"/>
      <c r="G3748" s="21" t="s">
        <v>2253</v>
      </c>
      <c r="H3748" s="21" t="s">
        <v>90</v>
      </c>
      <c r="I3748" s="63" t="s">
        <v>3786</v>
      </c>
      <c r="J3748" s="21"/>
      <c r="K3748" s="21"/>
      <c r="L3748" s="21"/>
      <c r="M3748" s="21"/>
      <c r="N3748" s="22">
        <f t="shared" si="2"/>
        <v>46206</v>
      </c>
      <c r="O3748" s="23">
        <f>'RESOLUCIONES EPG'!$N3748-'RESOLUCIONES EPG'!$D3748</f>
        <v>2704</v>
      </c>
    </row>
    <row r="3749" ht="15.75" customHeight="1">
      <c r="A3749" s="103"/>
      <c r="B3749" s="21"/>
      <c r="C3749" s="24">
        <v>66.0</v>
      </c>
      <c r="D3749" s="69">
        <v>43502.0</v>
      </c>
      <c r="E3749" s="21" t="s">
        <v>2839</v>
      </c>
      <c r="F3749" s="69"/>
      <c r="G3749" s="21" t="s">
        <v>50</v>
      </c>
      <c r="H3749" s="21"/>
      <c r="I3749" s="63" t="s">
        <v>3787</v>
      </c>
      <c r="J3749" s="21"/>
      <c r="K3749" s="21"/>
      <c r="L3749" s="21"/>
      <c r="M3749" s="21"/>
      <c r="N3749" s="22">
        <f t="shared" si="2"/>
        <v>46206</v>
      </c>
      <c r="O3749" s="23">
        <f>'RESOLUCIONES EPG'!$N3749-'RESOLUCIONES EPG'!$D3749</f>
        <v>2704</v>
      </c>
    </row>
    <row r="3750" ht="16.5" customHeight="1">
      <c r="A3750" s="58"/>
      <c r="B3750" s="21"/>
      <c r="C3750" s="24">
        <v>38.0</v>
      </c>
      <c r="D3750" s="69">
        <v>43502.0</v>
      </c>
      <c r="E3750" s="21" t="s">
        <v>2758</v>
      </c>
      <c r="F3750" s="69"/>
      <c r="G3750" s="21" t="s">
        <v>50</v>
      </c>
      <c r="H3750" s="21"/>
      <c r="I3750" s="63" t="s">
        <v>3788</v>
      </c>
      <c r="J3750" s="21"/>
      <c r="K3750" s="21"/>
      <c r="L3750" s="21"/>
      <c r="M3750" s="21"/>
      <c r="N3750" s="22">
        <f t="shared" si="2"/>
        <v>46206</v>
      </c>
      <c r="O3750" s="23">
        <f>'RESOLUCIONES EPG'!$N3750-'RESOLUCIONES EPG'!$D3750</f>
        <v>2704</v>
      </c>
    </row>
    <row r="3751" ht="16.5" customHeight="1">
      <c r="A3751" s="58"/>
      <c r="B3751" s="21"/>
      <c r="C3751" s="24">
        <v>34.0</v>
      </c>
      <c r="D3751" s="69">
        <v>43502.0</v>
      </c>
      <c r="E3751" s="21" t="s">
        <v>3262</v>
      </c>
      <c r="F3751" s="69"/>
      <c r="G3751" s="21" t="s">
        <v>50</v>
      </c>
      <c r="H3751" s="21"/>
      <c r="I3751" s="63" t="s">
        <v>3789</v>
      </c>
      <c r="J3751" s="21"/>
      <c r="K3751" s="21"/>
      <c r="L3751" s="21"/>
      <c r="M3751" s="21"/>
      <c r="N3751" s="22">
        <f t="shared" si="2"/>
        <v>46206</v>
      </c>
      <c r="O3751" s="23">
        <f>'RESOLUCIONES EPG'!$N3751-'RESOLUCIONES EPG'!$D3751</f>
        <v>2704</v>
      </c>
    </row>
    <row r="3752" ht="16.5" customHeight="1">
      <c r="A3752" s="58"/>
      <c r="B3752" s="21"/>
      <c r="C3752" s="24">
        <v>37.0</v>
      </c>
      <c r="D3752" s="69">
        <v>43502.0</v>
      </c>
      <c r="E3752" s="21" t="s">
        <v>3790</v>
      </c>
      <c r="F3752" s="69"/>
      <c r="G3752" s="21" t="s">
        <v>18</v>
      </c>
      <c r="H3752" s="21"/>
      <c r="I3752" s="63" t="s">
        <v>3791</v>
      </c>
      <c r="J3752" s="21"/>
      <c r="K3752" s="21"/>
      <c r="L3752" s="21"/>
      <c r="M3752" s="21"/>
      <c r="N3752" s="22">
        <f t="shared" si="2"/>
        <v>46206</v>
      </c>
      <c r="O3752" s="23">
        <f>'RESOLUCIONES EPG'!$N3752-'RESOLUCIONES EPG'!$D3752</f>
        <v>2704</v>
      </c>
    </row>
    <row r="3753" ht="16.5" customHeight="1">
      <c r="A3753" s="58"/>
      <c r="B3753" s="166" t="s">
        <v>2535</v>
      </c>
      <c r="C3753" s="24">
        <v>46.0</v>
      </c>
      <c r="D3753" s="69">
        <v>43502.0</v>
      </c>
      <c r="E3753" s="21" t="s">
        <v>3792</v>
      </c>
      <c r="F3753" s="69"/>
      <c r="G3753" s="21" t="s">
        <v>994</v>
      </c>
      <c r="H3753" s="21"/>
      <c r="I3753" s="63" t="s">
        <v>3793</v>
      </c>
      <c r="J3753" s="21"/>
      <c r="K3753" s="63" t="s">
        <v>3794</v>
      </c>
      <c r="L3753" s="63" t="s">
        <v>3795</v>
      </c>
      <c r="M3753" s="21"/>
      <c r="N3753" s="22">
        <f t="shared" si="2"/>
        <v>46206</v>
      </c>
      <c r="O3753" s="23">
        <f>'RESOLUCIONES EPG'!$N3753-'RESOLUCIONES EPG'!$D3753</f>
        <v>2704</v>
      </c>
    </row>
    <row r="3754" ht="15.75" customHeight="1">
      <c r="A3754" s="58"/>
      <c r="B3754" s="21"/>
      <c r="C3754" s="24">
        <v>39.0</v>
      </c>
      <c r="D3754" s="69">
        <v>43502.0</v>
      </c>
      <c r="E3754" s="21" t="s">
        <v>2790</v>
      </c>
      <c r="F3754" s="69"/>
      <c r="G3754" s="21" t="s">
        <v>50</v>
      </c>
      <c r="H3754" s="21"/>
      <c r="I3754" s="63" t="s">
        <v>3796</v>
      </c>
      <c r="J3754" s="21"/>
      <c r="K3754" s="21"/>
      <c r="L3754" s="21"/>
      <c r="M3754" s="21"/>
      <c r="N3754" s="22">
        <f t="shared" si="2"/>
        <v>46206</v>
      </c>
      <c r="O3754" s="23">
        <f>'RESOLUCIONES EPG'!$N3754-'RESOLUCIONES EPG'!$D3754</f>
        <v>2704</v>
      </c>
    </row>
    <row r="3755" ht="16.5" customHeight="1">
      <c r="A3755" s="102"/>
      <c r="B3755" s="166"/>
      <c r="C3755" s="24">
        <v>44.0</v>
      </c>
      <c r="D3755" s="69">
        <v>43502.0</v>
      </c>
      <c r="E3755" s="21" t="s">
        <v>2462</v>
      </c>
      <c r="F3755" s="69"/>
      <c r="G3755" s="21" t="s">
        <v>2253</v>
      </c>
      <c r="H3755" s="21" t="s">
        <v>3797</v>
      </c>
      <c r="I3755" s="63" t="s">
        <v>3798</v>
      </c>
      <c r="J3755" s="21"/>
      <c r="K3755" s="21"/>
      <c r="L3755" s="21"/>
      <c r="M3755" s="21"/>
      <c r="N3755" s="22">
        <f t="shared" si="2"/>
        <v>46206</v>
      </c>
      <c r="O3755" s="23">
        <f>'RESOLUCIONES EPG'!$N3755-'RESOLUCIONES EPG'!$D3755</f>
        <v>2704</v>
      </c>
    </row>
    <row r="3756" ht="15.75" customHeight="1">
      <c r="A3756" s="58"/>
      <c r="B3756" s="21"/>
      <c r="C3756" s="24">
        <v>48.0</v>
      </c>
      <c r="D3756" s="69">
        <v>43507.0</v>
      </c>
      <c r="E3756" s="21" t="s">
        <v>3799</v>
      </c>
      <c r="F3756" s="69"/>
      <c r="G3756" s="21" t="s">
        <v>18</v>
      </c>
      <c r="H3756" s="21"/>
      <c r="I3756" s="63" t="s">
        <v>3800</v>
      </c>
      <c r="J3756" s="21"/>
      <c r="K3756" s="21"/>
      <c r="L3756" s="21"/>
      <c r="M3756" s="21"/>
      <c r="N3756" s="22">
        <f t="shared" si="2"/>
        <v>46206</v>
      </c>
      <c r="O3756" s="23">
        <f>'RESOLUCIONES EPG'!$N3756-'RESOLUCIONES EPG'!$D3756</f>
        <v>2699</v>
      </c>
    </row>
    <row r="3757" ht="15.75" customHeight="1">
      <c r="A3757" s="58"/>
      <c r="B3757" s="166" t="s">
        <v>2535</v>
      </c>
      <c r="C3757" s="24">
        <v>47.0</v>
      </c>
      <c r="D3757" s="69">
        <v>43507.0</v>
      </c>
      <c r="E3757" s="21" t="s">
        <v>3801</v>
      </c>
      <c r="F3757" s="69"/>
      <c r="G3757" s="21" t="s">
        <v>994</v>
      </c>
      <c r="H3757" s="21" t="s">
        <v>3802</v>
      </c>
      <c r="I3757" s="63" t="s">
        <v>3803</v>
      </c>
      <c r="J3757" s="21"/>
      <c r="K3757" s="63" t="s">
        <v>3804</v>
      </c>
      <c r="L3757" s="63" t="s">
        <v>3805</v>
      </c>
      <c r="M3757" s="21"/>
      <c r="N3757" s="22">
        <f t="shared" si="2"/>
        <v>46206</v>
      </c>
      <c r="O3757" s="23">
        <f>'RESOLUCIONES EPG'!$N3757-'RESOLUCIONES EPG'!$D3757</f>
        <v>2699</v>
      </c>
    </row>
    <row r="3758" ht="16.5" customHeight="1">
      <c r="A3758" s="58"/>
      <c r="B3758" s="21"/>
      <c r="C3758" s="24">
        <v>53.0</v>
      </c>
      <c r="D3758" s="69">
        <v>43508.0</v>
      </c>
      <c r="E3758" s="21" t="s">
        <v>3806</v>
      </c>
      <c r="F3758" s="130" t="s">
        <v>3807</v>
      </c>
      <c r="G3758" s="21" t="s">
        <v>18</v>
      </c>
      <c r="H3758" s="21"/>
      <c r="I3758" s="63" t="s">
        <v>3808</v>
      </c>
      <c r="J3758" s="21"/>
      <c r="K3758" s="21"/>
      <c r="L3758" s="21"/>
      <c r="M3758" s="21"/>
      <c r="N3758" s="22">
        <f t="shared" si="2"/>
        <v>46206</v>
      </c>
      <c r="O3758" s="23">
        <f>'RESOLUCIONES EPG'!$N3758-'RESOLUCIONES EPG'!$D3758</f>
        <v>2698</v>
      </c>
    </row>
    <row r="3759" ht="15.75" customHeight="1">
      <c r="A3759" s="103"/>
      <c r="B3759" s="21"/>
      <c r="C3759" s="24">
        <v>60.0</v>
      </c>
      <c r="D3759" s="69">
        <v>43508.0</v>
      </c>
      <c r="E3759" s="21" t="s">
        <v>2515</v>
      </c>
      <c r="F3759" s="69"/>
      <c r="G3759" s="21" t="s">
        <v>3809</v>
      </c>
      <c r="H3759" s="21"/>
      <c r="I3759" s="63" t="s">
        <v>3810</v>
      </c>
      <c r="J3759" s="21"/>
      <c r="K3759" s="21"/>
      <c r="L3759" s="21"/>
      <c r="M3759" s="21"/>
      <c r="N3759" s="22">
        <f t="shared" si="2"/>
        <v>46206</v>
      </c>
      <c r="O3759" s="23">
        <f>'RESOLUCIONES EPG'!$N3759-'RESOLUCIONES EPG'!$D3759</f>
        <v>2698</v>
      </c>
    </row>
    <row r="3760" ht="15.75" customHeight="1">
      <c r="A3760" s="103"/>
      <c r="B3760" s="166" t="s">
        <v>2535</v>
      </c>
      <c r="C3760" s="24">
        <v>61.0</v>
      </c>
      <c r="D3760" s="69">
        <v>43508.0</v>
      </c>
      <c r="E3760" s="21" t="s">
        <v>3811</v>
      </c>
      <c r="F3760" s="69"/>
      <c r="G3760" s="21" t="s">
        <v>994</v>
      </c>
      <c r="H3760" s="21"/>
      <c r="I3760" s="63" t="s">
        <v>3812</v>
      </c>
      <c r="J3760" s="21"/>
      <c r="K3760" s="63" t="s">
        <v>3813</v>
      </c>
      <c r="L3760" s="63" t="s">
        <v>3814</v>
      </c>
      <c r="M3760" s="21"/>
      <c r="N3760" s="22">
        <f t="shared" si="2"/>
        <v>46206</v>
      </c>
      <c r="O3760" s="23">
        <f>'RESOLUCIONES EPG'!$N3760-'RESOLUCIONES EPG'!$D3760</f>
        <v>2698</v>
      </c>
    </row>
    <row r="3761" ht="15.75" customHeight="1">
      <c r="A3761" s="58"/>
      <c r="B3761" s="166" t="s">
        <v>2535</v>
      </c>
      <c r="C3761" s="24">
        <v>59.0</v>
      </c>
      <c r="D3761" s="69">
        <v>43508.0</v>
      </c>
      <c r="E3761" s="21" t="s">
        <v>3815</v>
      </c>
      <c r="F3761" s="69"/>
      <c r="G3761" s="21" t="s">
        <v>994</v>
      </c>
      <c r="H3761" s="21" t="s">
        <v>3802</v>
      </c>
      <c r="I3761" s="63" t="s">
        <v>3816</v>
      </c>
      <c r="J3761" s="21"/>
      <c r="K3761" s="63" t="s">
        <v>3817</v>
      </c>
      <c r="L3761" s="63" t="s">
        <v>3818</v>
      </c>
      <c r="M3761" s="63" t="s">
        <v>3819</v>
      </c>
      <c r="N3761" s="22">
        <f t="shared" si="2"/>
        <v>46206</v>
      </c>
      <c r="O3761" s="23">
        <f>'RESOLUCIONES EPG'!$N3761-'RESOLUCIONES EPG'!$D3761</f>
        <v>2698</v>
      </c>
    </row>
    <row r="3762" ht="15.75" customHeight="1">
      <c r="A3762" s="102"/>
      <c r="B3762" s="21"/>
      <c r="C3762" s="24">
        <v>54.0</v>
      </c>
      <c r="D3762" s="69">
        <v>43508.0</v>
      </c>
      <c r="E3762" s="21" t="s">
        <v>3820</v>
      </c>
      <c r="F3762" s="69"/>
      <c r="G3762" s="21" t="s">
        <v>18</v>
      </c>
      <c r="H3762" s="21"/>
      <c r="I3762" s="63" t="s">
        <v>3821</v>
      </c>
      <c r="J3762" s="21"/>
      <c r="K3762" s="21"/>
      <c r="L3762" s="21"/>
      <c r="M3762" s="21"/>
      <c r="N3762" s="22">
        <f t="shared" si="2"/>
        <v>46206</v>
      </c>
      <c r="O3762" s="23">
        <f>'RESOLUCIONES EPG'!$N3762-'RESOLUCIONES EPG'!$D3762</f>
        <v>2698</v>
      </c>
    </row>
    <row r="3763" ht="15.75" customHeight="1">
      <c r="A3763" s="101"/>
      <c r="B3763" s="21"/>
      <c r="C3763" s="24">
        <v>56.0</v>
      </c>
      <c r="D3763" s="69">
        <v>43508.0</v>
      </c>
      <c r="E3763" s="21" t="s">
        <v>3822</v>
      </c>
      <c r="F3763" s="69"/>
      <c r="G3763" s="21" t="s">
        <v>18</v>
      </c>
      <c r="H3763" s="21"/>
      <c r="I3763" s="63" t="s">
        <v>3823</v>
      </c>
      <c r="J3763" s="21"/>
      <c r="K3763" s="21"/>
      <c r="L3763" s="21"/>
      <c r="M3763" s="21"/>
      <c r="N3763" s="22">
        <f t="shared" si="2"/>
        <v>46206</v>
      </c>
      <c r="O3763" s="23">
        <f>'RESOLUCIONES EPG'!$N3763-'RESOLUCIONES EPG'!$D3763</f>
        <v>2698</v>
      </c>
    </row>
    <row r="3764" ht="15.75" customHeight="1">
      <c r="A3764" s="101"/>
      <c r="B3764" s="21"/>
      <c r="C3764" s="24">
        <v>55.0</v>
      </c>
      <c r="D3764" s="69">
        <v>43508.0</v>
      </c>
      <c r="E3764" s="21" t="s">
        <v>3824</v>
      </c>
      <c r="F3764" s="69"/>
      <c r="G3764" s="21" t="s">
        <v>18</v>
      </c>
      <c r="H3764" s="21"/>
      <c r="I3764" s="63" t="s">
        <v>3825</v>
      </c>
      <c r="J3764" s="21"/>
      <c r="K3764" s="21"/>
      <c r="L3764" s="21"/>
      <c r="M3764" s="21"/>
      <c r="N3764" s="22">
        <f t="shared" si="2"/>
        <v>46206</v>
      </c>
      <c r="O3764" s="23">
        <f>'RESOLUCIONES EPG'!$N3764-'RESOLUCIONES EPG'!$D3764</f>
        <v>2698</v>
      </c>
    </row>
    <row r="3765" ht="16.5" customHeight="1">
      <c r="A3765" s="101"/>
      <c r="B3765" s="21"/>
      <c r="C3765" s="24">
        <v>57.0</v>
      </c>
      <c r="D3765" s="69">
        <v>43508.0</v>
      </c>
      <c r="E3765" s="21" t="s">
        <v>3826</v>
      </c>
      <c r="F3765" s="69"/>
      <c r="G3765" s="21" t="s">
        <v>18</v>
      </c>
      <c r="H3765" s="21"/>
      <c r="I3765" s="63" t="s">
        <v>3827</v>
      </c>
      <c r="J3765" s="21"/>
      <c r="K3765" s="21"/>
      <c r="L3765" s="21"/>
      <c r="M3765" s="21"/>
      <c r="N3765" s="22">
        <f t="shared" si="2"/>
        <v>46206</v>
      </c>
      <c r="O3765" s="23">
        <f>'RESOLUCIONES EPG'!$N3765-'RESOLUCIONES EPG'!$D3765</f>
        <v>2698</v>
      </c>
    </row>
    <row r="3766" ht="16.5" customHeight="1">
      <c r="A3766" s="103"/>
      <c r="B3766" s="21"/>
      <c r="C3766" s="24">
        <v>52.0</v>
      </c>
      <c r="D3766" s="69">
        <v>43508.0</v>
      </c>
      <c r="E3766" s="21" t="s">
        <v>3828</v>
      </c>
      <c r="F3766" s="69"/>
      <c r="G3766" s="21" t="s">
        <v>18</v>
      </c>
      <c r="H3766" s="21"/>
      <c r="I3766" s="63" t="s">
        <v>3829</v>
      </c>
      <c r="J3766" s="21"/>
      <c r="K3766" s="21"/>
      <c r="L3766" s="21"/>
      <c r="M3766" s="21"/>
      <c r="N3766" s="22">
        <f t="shared" si="2"/>
        <v>46206</v>
      </c>
      <c r="O3766" s="23">
        <f>'RESOLUCIONES EPG'!$N3766-'RESOLUCIONES EPG'!$D3766</f>
        <v>2698</v>
      </c>
    </row>
    <row r="3767" ht="16.5" customHeight="1">
      <c r="A3767" s="101"/>
      <c r="B3767" s="21"/>
      <c r="C3767" s="24">
        <v>58.0</v>
      </c>
      <c r="D3767" s="69">
        <v>43508.0</v>
      </c>
      <c r="E3767" s="21" t="s">
        <v>3830</v>
      </c>
      <c r="F3767" s="69"/>
      <c r="G3767" s="21" t="s">
        <v>18</v>
      </c>
      <c r="H3767" s="21"/>
      <c r="I3767" s="63" t="s">
        <v>3831</v>
      </c>
      <c r="J3767" s="21"/>
      <c r="K3767" s="21"/>
      <c r="L3767" s="21"/>
      <c r="M3767" s="21"/>
      <c r="N3767" s="22">
        <f t="shared" si="2"/>
        <v>46206</v>
      </c>
      <c r="O3767" s="23">
        <f>'RESOLUCIONES EPG'!$N3767-'RESOLUCIONES EPG'!$D3767</f>
        <v>2698</v>
      </c>
    </row>
    <row r="3768" ht="16.5" customHeight="1">
      <c r="A3768" s="58"/>
      <c r="B3768" s="21"/>
      <c r="C3768" s="24">
        <v>50.0</v>
      </c>
      <c r="D3768" s="69">
        <v>43508.0</v>
      </c>
      <c r="E3768" s="21" t="s">
        <v>2892</v>
      </c>
      <c r="F3768" s="69"/>
      <c r="G3768" s="21" t="s">
        <v>1313</v>
      </c>
      <c r="H3768" s="21"/>
      <c r="I3768" s="63" t="s">
        <v>3832</v>
      </c>
      <c r="J3768" s="21"/>
      <c r="K3768" s="21"/>
      <c r="L3768" s="21"/>
      <c r="M3768" s="21"/>
      <c r="N3768" s="22">
        <f t="shared" si="2"/>
        <v>46206</v>
      </c>
      <c r="O3768" s="23">
        <f>'RESOLUCIONES EPG'!$N3768-'RESOLUCIONES EPG'!$D3768</f>
        <v>2698</v>
      </c>
    </row>
    <row r="3769" ht="16.5" customHeight="1">
      <c r="A3769" s="58"/>
      <c r="B3769" s="21"/>
      <c r="C3769" s="24">
        <v>51.0</v>
      </c>
      <c r="D3769" s="69">
        <v>43508.0</v>
      </c>
      <c r="E3769" s="21" t="s">
        <v>2852</v>
      </c>
      <c r="F3769" s="69"/>
      <c r="G3769" s="21" t="s">
        <v>50</v>
      </c>
      <c r="H3769" s="21"/>
      <c r="I3769" s="63" t="s">
        <v>3833</v>
      </c>
      <c r="J3769" s="21"/>
      <c r="K3769" s="63" t="s">
        <v>3834</v>
      </c>
      <c r="L3769" s="21"/>
      <c r="M3769" s="21"/>
      <c r="N3769" s="22">
        <f t="shared" si="2"/>
        <v>46206</v>
      </c>
      <c r="O3769" s="23">
        <f>'RESOLUCIONES EPG'!$N3769-'RESOLUCIONES EPG'!$D3769</f>
        <v>2698</v>
      </c>
    </row>
    <row r="3770" ht="15.75" customHeight="1">
      <c r="A3770" s="58"/>
      <c r="B3770" s="21"/>
      <c r="C3770" s="24">
        <v>63.0</v>
      </c>
      <c r="D3770" s="69">
        <v>43508.0</v>
      </c>
      <c r="E3770" s="21" t="s">
        <v>2147</v>
      </c>
      <c r="F3770" s="69"/>
      <c r="G3770" s="21" t="s">
        <v>3835</v>
      </c>
      <c r="H3770" s="21"/>
      <c r="I3770" s="63" t="s">
        <v>3836</v>
      </c>
      <c r="J3770" s="21"/>
      <c r="K3770" s="21"/>
      <c r="L3770" s="21"/>
      <c r="M3770" s="21"/>
      <c r="N3770" s="22">
        <f t="shared" si="2"/>
        <v>46206</v>
      </c>
      <c r="O3770" s="23">
        <f>'RESOLUCIONES EPG'!$N3770-'RESOLUCIONES EPG'!$D3770</f>
        <v>2698</v>
      </c>
    </row>
    <row r="3771" ht="15.75" customHeight="1">
      <c r="A3771" s="58"/>
      <c r="B3771" s="21"/>
      <c r="C3771" s="24">
        <v>49.0</v>
      </c>
      <c r="D3771" s="69">
        <v>43508.0</v>
      </c>
      <c r="E3771" s="157" t="s">
        <v>641</v>
      </c>
      <c r="F3771" s="69"/>
      <c r="G3771" s="21"/>
      <c r="H3771" s="21"/>
      <c r="I3771" s="21"/>
      <c r="J3771" s="21"/>
      <c r="K3771" s="21"/>
      <c r="L3771" s="21"/>
      <c r="M3771" s="21"/>
      <c r="N3771" s="22">
        <f t="shared" si="2"/>
        <v>46206</v>
      </c>
      <c r="O3771" s="23">
        <f>'RESOLUCIONES EPG'!$N3771-'RESOLUCIONES EPG'!$D3771</f>
        <v>2698</v>
      </c>
    </row>
    <row r="3772" ht="15.75" customHeight="1">
      <c r="A3772" s="58"/>
      <c r="B3772" s="21"/>
      <c r="C3772" s="24">
        <v>69.0</v>
      </c>
      <c r="D3772" s="69">
        <v>43510.0</v>
      </c>
      <c r="E3772" s="21" t="s">
        <v>3837</v>
      </c>
      <c r="F3772" s="69"/>
      <c r="G3772" s="21" t="s">
        <v>18</v>
      </c>
      <c r="H3772" s="21"/>
      <c r="I3772" s="63" t="s">
        <v>3838</v>
      </c>
      <c r="J3772" s="21"/>
      <c r="K3772" s="21"/>
      <c r="L3772" s="21"/>
      <c r="M3772" s="21"/>
      <c r="N3772" s="22">
        <f t="shared" si="2"/>
        <v>46206</v>
      </c>
      <c r="O3772" s="23">
        <f>'RESOLUCIONES EPG'!$N3772-'RESOLUCIONES EPG'!$D3772</f>
        <v>2696</v>
      </c>
    </row>
    <row r="3773" ht="16.5" customHeight="1">
      <c r="A3773" s="58"/>
      <c r="B3773" s="21"/>
      <c r="C3773" s="24">
        <v>64.0</v>
      </c>
      <c r="D3773" s="69">
        <v>43510.0</v>
      </c>
      <c r="E3773" s="21" t="s">
        <v>3839</v>
      </c>
      <c r="F3773" s="69"/>
      <c r="G3773" s="21" t="s">
        <v>577</v>
      </c>
      <c r="H3773" s="21"/>
      <c r="I3773" s="63" t="s">
        <v>3840</v>
      </c>
      <c r="J3773" s="21"/>
      <c r="K3773" s="21"/>
      <c r="L3773" s="21"/>
      <c r="M3773" s="21"/>
      <c r="N3773" s="22">
        <f t="shared" si="2"/>
        <v>46206</v>
      </c>
      <c r="O3773" s="23">
        <f>'RESOLUCIONES EPG'!$N3773-'RESOLUCIONES EPG'!$D3773</f>
        <v>2696</v>
      </c>
    </row>
    <row r="3774" ht="15.75" customHeight="1">
      <c r="A3774" s="102"/>
      <c r="B3774" s="21"/>
      <c r="C3774" s="24">
        <v>67.0</v>
      </c>
      <c r="D3774" s="69">
        <v>43510.0</v>
      </c>
      <c r="E3774" s="21" t="s">
        <v>2196</v>
      </c>
      <c r="F3774" s="69"/>
      <c r="G3774" s="21" t="s">
        <v>3841</v>
      </c>
      <c r="H3774" s="21"/>
      <c r="I3774" s="63" t="s">
        <v>3842</v>
      </c>
      <c r="J3774" s="21"/>
      <c r="K3774" s="21"/>
      <c r="L3774" s="21"/>
      <c r="M3774" s="21"/>
      <c r="N3774" s="22">
        <f t="shared" si="2"/>
        <v>46206</v>
      </c>
      <c r="O3774" s="23">
        <f>'RESOLUCIONES EPG'!$N3774-'RESOLUCIONES EPG'!$D3774</f>
        <v>2696</v>
      </c>
    </row>
    <row r="3775" ht="16.5" customHeight="1">
      <c r="A3775" s="58"/>
      <c r="B3775" s="166" t="s">
        <v>2535</v>
      </c>
      <c r="C3775" s="24">
        <v>73.0</v>
      </c>
      <c r="D3775" s="69">
        <v>43510.0</v>
      </c>
      <c r="E3775" s="21" t="s">
        <v>3843</v>
      </c>
      <c r="F3775" s="69"/>
      <c r="G3775" s="21" t="s">
        <v>3844</v>
      </c>
      <c r="H3775" s="21"/>
      <c r="I3775" s="63" t="s">
        <v>3845</v>
      </c>
      <c r="J3775" s="21"/>
      <c r="K3775" s="63" t="s">
        <v>3846</v>
      </c>
      <c r="L3775" s="63" t="s">
        <v>3847</v>
      </c>
      <c r="M3775" s="21"/>
      <c r="N3775" s="22">
        <f t="shared" si="2"/>
        <v>46206</v>
      </c>
      <c r="O3775" s="23">
        <f>'RESOLUCIONES EPG'!$N3775-'RESOLUCIONES EPG'!$D3775</f>
        <v>2696</v>
      </c>
    </row>
    <row r="3776" ht="16.5" customHeight="1">
      <c r="A3776" s="103"/>
      <c r="B3776" s="166" t="s">
        <v>2535</v>
      </c>
      <c r="C3776" s="24">
        <v>71.0</v>
      </c>
      <c r="D3776" s="69">
        <v>43510.0</v>
      </c>
      <c r="E3776" s="21" t="s">
        <v>3012</v>
      </c>
      <c r="F3776" s="69"/>
      <c r="G3776" s="21" t="s">
        <v>3844</v>
      </c>
      <c r="H3776" s="21"/>
      <c r="I3776" s="63" t="s">
        <v>3848</v>
      </c>
      <c r="J3776" s="21"/>
      <c r="K3776" s="63" t="s">
        <v>3849</v>
      </c>
      <c r="L3776" s="63" t="s">
        <v>3850</v>
      </c>
      <c r="M3776" s="21"/>
      <c r="N3776" s="22">
        <f t="shared" si="2"/>
        <v>46206</v>
      </c>
      <c r="O3776" s="23">
        <f>'RESOLUCIONES EPG'!$N3776-'RESOLUCIONES EPG'!$D3776</f>
        <v>2696</v>
      </c>
    </row>
    <row r="3777" ht="16.5" customHeight="1">
      <c r="A3777" s="58"/>
      <c r="B3777" s="21"/>
      <c r="C3777" s="24">
        <v>65.0</v>
      </c>
      <c r="D3777" s="69">
        <v>43510.0</v>
      </c>
      <c r="E3777" s="21" t="s">
        <v>693</v>
      </c>
      <c r="F3777" s="69"/>
      <c r="G3777" s="21" t="s">
        <v>3851</v>
      </c>
      <c r="H3777" s="21"/>
      <c r="I3777" s="63" t="s">
        <v>3852</v>
      </c>
      <c r="J3777" s="21"/>
      <c r="K3777" s="63" t="s">
        <v>3853</v>
      </c>
      <c r="L3777" s="21"/>
      <c r="M3777" s="21"/>
      <c r="N3777" s="22">
        <f t="shared" si="2"/>
        <v>46206</v>
      </c>
      <c r="O3777" s="23">
        <f>'RESOLUCIONES EPG'!$N3777-'RESOLUCIONES EPG'!$D3777</f>
        <v>2696</v>
      </c>
    </row>
    <row r="3778" ht="16.5" customHeight="1">
      <c r="A3778" s="100"/>
      <c r="B3778" s="21"/>
      <c r="C3778" s="24">
        <v>68.0</v>
      </c>
      <c r="D3778" s="69">
        <v>43510.0</v>
      </c>
      <c r="E3778" s="21" t="s">
        <v>3854</v>
      </c>
      <c r="F3778" s="69"/>
      <c r="G3778" s="21" t="s">
        <v>18</v>
      </c>
      <c r="H3778" s="21" t="s">
        <v>3855</v>
      </c>
      <c r="I3778" s="63" t="s">
        <v>3856</v>
      </c>
      <c r="J3778" s="21"/>
      <c r="K3778" s="21"/>
      <c r="L3778" s="21"/>
      <c r="M3778" s="21"/>
      <c r="N3778" s="22">
        <f t="shared" si="2"/>
        <v>46206</v>
      </c>
      <c r="O3778" s="23">
        <f>'RESOLUCIONES EPG'!$N3778-'RESOLUCIONES EPG'!$D3778</f>
        <v>2696</v>
      </c>
    </row>
    <row r="3779" ht="15.75" customHeight="1">
      <c r="A3779" s="58"/>
      <c r="B3779" s="166" t="s">
        <v>2535</v>
      </c>
      <c r="C3779" s="24">
        <v>70.0</v>
      </c>
      <c r="D3779" s="69">
        <v>43510.0</v>
      </c>
      <c r="E3779" s="21" t="s">
        <v>3160</v>
      </c>
      <c r="F3779" s="69"/>
      <c r="G3779" s="21" t="s">
        <v>3844</v>
      </c>
      <c r="H3779" s="21"/>
      <c r="I3779" s="63" t="s">
        <v>3857</v>
      </c>
      <c r="J3779" s="21"/>
      <c r="K3779" s="63" t="s">
        <v>3858</v>
      </c>
      <c r="L3779" s="63" t="s">
        <v>3859</v>
      </c>
      <c r="M3779" s="21"/>
      <c r="N3779" s="22">
        <f t="shared" si="2"/>
        <v>46206</v>
      </c>
      <c r="O3779" s="23">
        <f>'RESOLUCIONES EPG'!$N3779-'RESOLUCIONES EPG'!$D3779</f>
        <v>2696</v>
      </c>
    </row>
    <row r="3780" ht="16.5" customHeight="1">
      <c r="A3780" s="103"/>
      <c r="B3780" s="21"/>
      <c r="C3780" s="24">
        <v>74.0</v>
      </c>
      <c r="D3780" s="69">
        <v>43510.0</v>
      </c>
      <c r="E3780" s="21" t="s">
        <v>3860</v>
      </c>
      <c r="F3780" s="69"/>
      <c r="G3780" s="21" t="s">
        <v>3861</v>
      </c>
      <c r="H3780" s="21"/>
      <c r="I3780" s="63" t="s">
        <v>3862</v>
      </c>
      <c r="J3780" s="21"/>
      <c r="K3780" s="21"/>
      <c r="L3780" s="21"/>
      <c r="M3780" s="21"/>
      <c r="N3780" s="22">
        <f t="shared" si="2"/>
        <v>46206</v>
      </c>
      <c r="O3780" s="23">
        <f>'RESOLUCIONES EPG'!$N3780-'RESOLUCIONES EPG'!$D3780</f>
        <v>2696</v>
      </c>
    </row>
    <row r="3781" ht="16.5" customHeight="1">
      <c r="A3781" s="58"/>
      <c r="B3781" s="166" t="s">
        <v>2535</v>
      </c>
      <c r="C3781" s="24">
        <v>72.0</v>
      </c>
      <c r="D3781" s="69">
        <v>43510.0</v>
      </c>
      <c r="E3781" s="21" t="s">
        <v>1476</v>
      </c>
      <c r="F3781" s="69"/>
      <c r="G3781" s="21" t="s">
        <v>3844</v>
      </c>
      <c r="H3781" s="21"/>
      <c r="I3781" s="63" t="s">
        <v>3863</v>
      </c>
      <c r="J3781" s="21"/>
      <c r="K3781" s="63" t="s">
        <v>3864</v>
      </c>
      <c r="L3781" s="63" t="s">
        <v>3865</v>
      </c>
      <c r="M3781" s="21"/>
      <c r="N3781" s="22">
        <f t="shared" si="2"/>
        <v>46206</v>
      </c>
      <c r="O3781" s="23">
        <f>'RESOLUCIONES EPG'!$N3781-'RESOLUCIONES EPG'!$D3781</f>
        <v>2696</v>
      </c>
    </row>
    <row r="3782" ht="15.75" customHeight="1">
      <c r="A3782" s="58"/>
      <c r="B3782" s="21"/>
      <c r="C3782" s="24">
        <v>76.0</v>
      </c>
      <c r="D3782" s="69">
        <v>43511.0</v>
      </c>
      <c r="E3782" s="21" t="s">
        <v>3866</v>
      </c>
      <c r="F3782" s="69"/>
      <c r="G3782" s="21" t="s">
        <v>18</v>
      </c>
      <c r="H3782" s="21"/>
      <c r="I3782" s="63" t="s">
        <v>3867</v>
      </c>
      <c r="J3782" s="21"/>
      <c r="K3782" s="63" t="s">
        <v>3868</v>
      </c>
      <c r="L3782" s="21"/>
      <c r="M3782" s="21"/>
      <c r="N3782" s="22">
        <f t="shared" si="2"/>
        <v>46206</v>
      </c>
      <c r="O3782" s="23">
        <f>'RESOLUCIONES EPG'!$N3782-'RESOLUCIONES EPG'!$D3782</f>
        <v>2695</v>
      </c>
    </row>
    <row r="3783" ht="16.5" customHeight="1">
      <c r="A3783" s="58"/>
      <c r="B3783" s="21"/>
      <c r="C3783" s="24">
        <v>79.0</v>
      </c>
      <c r="D3783" s="69">
        <v>43511.0</v>
      </c>
      <c r="E3783" s="21" t="s">
        <v>2660</v>
      </c>
      <c r="F3783" s="69"/>
      <c r="G3783" s="21" t="s">
        <v>2253</v>
      </c>
      <c r="H3783" s="21" t="s">
        <v>3869</v>
      </c>
      <c r="I3783" s="63" t="s">
        <v>3870</v>
      </c>
      <c r="J3783" s="21"/>
      <c r="K3783" s="21"/>
      <c r="L3783" s="21"/>
      <c r="M3783" s="21"/>
      <c r="N3783" s="22">
        <f t="shared" si="2"/>
        <v>46206</v>
      </c>
      <c r="O3783" s="23">
        <f>'RESOLUCIONES EPG'!$N3783-'RESOLUCIONES EPG'!$D3783</f>
        <v>2695</v>
      </c>
    </row>
    <row r="3784" ht="16.5" customHeight="1">
      <c r="A3784" s="58"/>
      <c r="B3784" s="166" t="s">
        <v>2535</v>
      </c>
      <c r="C3784" s="24">
        <v>78.0</v>
      </c>
      <c r="D3784" s="69">
        <v>43511.0</v>
      </c>
      <c r="E3784" s="157" t="s">
        <v>2848</v>
      </c>
      <c r="F3784" s="69"/>
      <c r="G3784" s="21" t="s">
        <v>994</v>
      </c>
      <c r="H3784" s="21"/>
      <c r="I3784" s="63" t="s">
        <v>3871</v>
      </c>
      <c r="J3784" s="21"/>
      <c r="K3784" s="63" t="s">
        <v>3872</v>
      </c>
      <c r="L3784" s="63" t="s">
        <v>3873</v>
      </c>
      <c r="M3784" s="21"/>
      <c r="N3784" s="22">
        <f t="shared" si="2"/>
        <v>46206</v>
      </c>
      <c r="O3784" s="23">
        <f>'RESOLUCIONES EPG'!$N3784-'RESOLUCIONES EPG'!$D3784</f>
        <v>2695</v>
      </c>
    </row>
    <row r="3785" ht="15.75" customHeight="1">
      <c r="A3785" s="58"/>
      <c r="B3785" s="21"/>
      <c r="C3785" s="24">
        <v>77.0</v>
      </c>
      <c r="D3785" s="69">
        <v>43511.0</v>
      </c>
      <c r="E3785" s="21" t="s">
        <v>2054</v>
      </c>
      <c r="F3785" s="35" t="s">
        <v>455</v>
      </c>
      <c r="G3785" s="21" t="s">
        <v>3695</v>
      </c>
      <c r="H3785" s="21"/>
      <c r="I3785" s="63" t="s">
        <v>3874</v>
      </c>
      <c r="J3785" s="21"/>
      <c r="K3785" s="21"/>
      <c r="L3785" s="21"/>
      <c r="M3785" s="63" t="s">
        <v>3875</v>
      </c>
      <c r="N3785" s="22">
        <f t="shared" si="2"/>
        <v>46206</v>
      </c>
      <c r="O3785" s="23">
        <f>'RESOLUCIONES EPG'!$N3785-'RESOLUCIONES EPG'!$D3785</f>
        <v>2695</v>
      </c>
    </row>
    <row r="3786" ht="15.75" customHeight="1">
      <c r="A3786" s="58"/>
      <c r="B3786" s="21"/>
      <c r="C3786" s="24">
        <v>75.0</v>
      </c>
      <c r="D3786" s="69">
        <v>43511.0</v>
      </c>
      <c r="E3786" s="21" t="s">
        <v>3876</v>
      </c>
      <c r="F3786" s="69"/>
      <c r="G3786" s="21" t="s">
        <v>18</v>
      </c>
      <c r="H3786" s="21"/>
      <c r="I3786" s="63" t="s">
        <v>3877</v>
      </c>
      <c r="J3786" s="21"/>
      <c r="K3786" s="21"/>
      <c r="L3786" s="21"/>
      <c r="M3786" s="21"/>
      <c r="N3786" s="22">
        <f t="shared" si="2"/>
        <v>46206</v>
      </c>
      <c r="O3786" s="23">
        <f>'RESOLUCIONES EPG'!$N3786-'RESOLUCIONES EPG'!$D3786</f>
        <v>2695</v>
      </c>
    </row>
    <row r="3787" ht="15.75" customHeight="1">
      <c r="A3787" s="58"/>
      <c r="B3787" s="21"/>
      <c r="C3787" s="24">
        <v>83.0</v>
      </c>
      <c r="D3787" s="69">
        <v>43514.0</v>
      </c>
      <c r="E3787" s="21" t="s">
        <v>3878</v>
      </c>
      <c r="F3787" s="69"/>
      <c r="G3787" s="21" t="s">
        <v>3879</v>
      </c>
      <c r="H3787" s="21"/>
      <c r="I3787" s="63" t="s">
        <v>3880</v>
      </c>
      <c r="J3787" s="21"/>
      <c r="K3787" s="21"/>
      <c r="L3787" s="21"/>
      <c r="M3787" s="21"/>
      <c r="N3787" s="22">
        <f t="shared" si="2"/>
        <v>46206</v>
      </c>
      <c r="O3787" s="23">
        <f>'RESOLUCIONES EPG'!$N3787-'RESOLUCIONES EPG'!$D3787</f>
        <v>2692</v>
      </c>
    </row>
    <row r="3788" ht="15.75" customHeight="1">
      <c r="A3788" s="58"/>
      <c r="B3788" s="166" t="s">
        <v>2535</v>
      </c>
      <c r="C3788" s="24">
        <v>84.0</v>
      </c>
      <c r="D3788" s="69">
        <v>43514.0</v>
      </c>
      <c r="E3788" s="21" t="s">
        <v>3878</v>
      </c>
      <c r="F3788" s="69"/>
      <c r="G3788" s="21" t="s">
        <v>3844</v>
      </c>
      <c r="H3788" s="21"/>
      <c r="I3788" s="63" t="s">
        <v>3881</v>
      </c>
      <c r="J3788" s="21"/>
      <c r="K3788" s="63" t="s">
        <v>3882</v>
      </c>
      <c r="L3788" s="63" t="s">
        <v>3883</v>
      </c>
      <c r="M3788" s="63" t="s">
        <v>3884</v>
      </c>
      <c r="N3788" s="22">
        <f t="shared" si="2"/>
        <v>46206</v>
      </c>
      <c r="O3788" s="23">
        <f>'RESOLUCIONES EPG'!$N3788-'RESOLUCIONES EPG'!$D3788</f>
        <v>2692</v>
      </c>
    </row>
    <row r="3789" ht="16.5" customHeight="1">
      <c r="A3789" s="103"/>
      <c r="B3789" s="166" t="s">
        <v>2535</v>
      </c>
      <c r="C3789" s="24">
        <v>82.0</v>
      </c>
      <c r="D3789" s="69">
        <v>43514.0</v>
      </c>
      <c r="E3789" s="21" t="s">
        <v>1925</v>
      </c>
      <c r="F3789" s="69"/>
      <c r="G3789" s="21" t="s">
        <v>1593</v>
      </c>
      <c r="H3789" s="150">
        <v>43532.0</v>
      </c>
      <c r="I3789" s="63" t="s">
        <v>3885</v>
      </c>
      <c r="J3789" s="21"/>
      <c r="K3789" s="63" t="s">
        <v>3886</v>
      </c>
      <c r="L3789" s="63" t="s">
        <v>3887</v>
      </c>
      <c r="M3789" s="63" t="s">
        <v>3888</v>
      </c>
      <c r="N3789" s="22">
        <f t="shared" si="2"/>
        <v>46206</v>
      </c>
      <c r="O3789" s="23">
        <f>'RESOLUCIONES EPG'!$N3789-'RESOLUCIONES EPG'!$D3789</f>
        <v>2692</v>
      </c>
    </row>
    <row r="3790" ht="16.5" customHeight="1">
      <c r="A3790" s="58"/>
      <c r="B3790" s="166" t="s">
        <v>2535</v>
      </c>
      <c r="C3790" s="24">
        <v>80.0</v>
      </c>
      <c r="D3790" s="69">
        <v>43514.0</v>
      </c>
      <c r="E3790" s="21" t="s">
        <v>1803</v>
      </c>
      <c r="F3790" s="69"/>
      <c r="G3790" s="21" t="s">
        <v>1593</v>
      </c>
      <c r="H3790" s="150">
        <v>43522.0</v>
      </c>
      <c r="I3790" s="63" t="s">
        <v>3889</v>
      </c>
      <c r="J3790" s="21"/>
      <c r="K3790" s="63" t="s">
        <v>3890</v>
      </c>
      <c r="L3790" s="63" t="s">
        <v>3891</v>
      </c>
      <c r="M3790" s="63" t="s">
        <v>3892</v>
      </c>
      <c r="N3790" s="22">
        <f t="shared" si="2"/>
        <v>46206</v>
      </c>
      <c r="O3790" s="23">
        <f>'RESOLUCIONES EPG'!$N3790-'RESOLUCIONES EPG'!$D3790</f>
        <v>2692</v>
      </c>
    </row>
    <row r="3791" ht="15.75" customHeight="1">
      <c r="A3791" s="58"/>
      <c r="B3791" s="166" t="s">
        <v>2535</v>
      </c>
      <c r="C3791" s="24">
        <v>81.0</v>
      </c>
      <c r="D3791" s="69">
        <v>43514.0</v>
      </c>
      <c r="E3791" s="21" t="s">
        <v>2665</v>
      </c>
      <c r="F3791" s="69"/>
      <c r="G3791" s="21" t="s">
        <v>1593</v>
      </c>
      <c r="H3791" s="150">
        <v>43532.0</v>
      </c>
      <c r="I3791" s="63" t="s">
        <v>3893</v>
      </c>
      <c r="J3791" s="21"/>
      <c r="K3791" s="63" t="s">
        <v>3894</v>
      </c>
      <c r="L3791" s="63" t="s">
        <v>3895</v>
      </c>
      <c r="M3791" s="63" t="s">
        <v>3896</v>
      </c>
      <c r="N3791" s="22">
        <f t="shared" si="2"/>
        <v>46206</v>
      </c>
      <c r="O3791" s="23">
        <f>'RESOLUCIONES EPG'!$N3791-'RESOLUCIONES EPG'!$D3791</f>
        <v>2692</v>
      </c>
    </row>
    <row r="3792" ht="15.75" customHeight="1">
      <c r="A3792" s="58"/>
      <c r="B3792" s="166" t="s">
        <v>2535</v>
      </c>
      <c r="C3792" s="24">
        <v>85.0</v>
      </c>
      <c r="D3792" s="69">
        <v>43515.0</v>
      </c>
      <c r="E3792" s="21" t="s">
        <v>3897</v>
      </c>
      <c r="F3792" s="69"/>
      <c r="G3792" s="21" t="s">
        <v>1593</v>
      </c>
      <c r="H3792" s="21"/>
      <c r="I3792" s="63" t="s">
        <v>3898</v>
      </c>
      <c r="J3792" s="21"/>
      <c r="K3792" s="63" t="s">
        <v>3899</v>
      </c>
      <c r="L3792" s="63" t="s">
        <v>3900</v>
      </c>
      <c r="M3792" s="63" t="s">
        <v>3901</v>
      </c>
      <c r="N3792" s="22">
        <f t="shared" si="2"/>
        <v>46206</v>
      </c>
      <c r="O3792" s="23">
        <f>'RESOLUCIONES EPG'!$N3792-'RESOLUCIONES EPG'!$D3792</f>
        <v>2691</v>
      </c>
    </row>
    <row r="3793" ht="15.75" customHeight="1">
      <c r="A3793" s="103"/>
      <c r="B3793" s="21"/>
      <c r="C3793" s="24">
        <v>86.0</v>
      </c>
      <c r="D3793" s="69">
        <v>43515.0</v>
      </c>
      <c r="E3793" s="21" t="s">
        <v>1627</v>
      </c>
      <c r="F3793" s="69"/>
      <c r="G3793" s="21" t="s">
        <v>1593</v>
      </c>
      <c r="H3793" s="21"/>
      <c r="I3793" s="63" t="s">
        <v>3902</v>
      </c>
      <c r="J3793" s="21"/>
      <c r="K3793" s="21"/>
      <c r="L3793" s="21"/>
      <c r="M3793" s="21"/>
      <c r="N3793" s="22">
        <f t="shared" si="2"/>
        <v>46206</v>
      </c>
      <c r="O3793" s="23">
        <f>'RESOLUCIONES EPG'!$N3793-'RESOLUCIONES EPG'!$D3793</f>
        <v>2691</v>
      </c>
    </row>
    <row r="3794" ht="15.75" customHeight="1">
      <c r="A3794" s="101"/>
      <c r="B3794" s="21" t="s">
        <v>2535</v>
      </c>
      <c r="C3794" s="24">
        <v>173.0</v>
      </c>
      <c r="D3794" s="69">
        <v>43518.0</v>
      </c>
      <c r="E3794" s="21" t="s">
        <v>3903</v>
      </c>
      <c r="F3794" s="69"/>
      <c r="G3794" s="21" t="s">
        <v>3844</v>
      </c>
      <c r="H3794" s="21"/>
      <c r="I3794" s="63" t="s">
        <v>3904</v>
      </c>
      <c r="J3794" s="21"/>
      <c r="K3794" s="63" t="s">
        <v>3905</v>
      </c>
      <c r="L3794" s="63" t="s">
        <v>3906</v>
      </c>
      <c r="M3794" s="21"/>
      <c r="N3794" s="22">
        <f t="shared" si="2"/>
        <v>46206</v>
      </c>
      <c r="O3794" s="23">
        <f>'RESOLUCIONES EPG'!$N3794-'RESOLUCIONES EPG'!$D3794</f>
        <v>2688</v>
      </c>
    </row>
    <row r="3795" ht="16.5" customHeight="1">
      <c r="A3795" s="58"/>
      <c r="B3795" s="21"/>
      <c r="C3795" s="24">
        <v>89.0</v>
      </c>
      <c r="D3795" s="69">
        <v>43518.0</v>
      </c>
      <c r="E3795" s="171" t="s">
        <v>3907</v>
      </c>
      <c r="F3795" s="69"/>
      <c r="G3795" s="21" t="s">
        <v>18</v>
      </c>
      <c r="H3795" s="21"/>
      <c r="I3795" s="63" t="s">
        <v>3908</v>
      </c>
      <c r="J3795" s="21"/>
      <c r="K3795" s="21"/>
      <c r="L3795" s="21"/>
      <c r="M3795" s="21"/>
      <c r="N3795" s="22">
        <f t="shared" si="2"/>
        <v>46206</v>
      </c>
      <c r="O3795" s="23">
        <f>'RESOLUCIONES EPG'!$N3795-'RESOLUCIONES EPG'!$D3795</f>
        <v>2688</v>
      </c>
    </row>
    <row r="3796" ht="16.5" customHeight="1">
      <c r="A3796" s="58"/>
      <c r="B3796" s="166" t="s">
        <v>2535</v>
      </c>
      <c r="C3796" s="24">
        <v>90.0</v>
      </c>
      <c r="D3796" s="69">
        <v>43518.0</v>
      </c>
      <c r="E3796" s="21" t="s">
        <v>2147</v>
      </c>
      <c r="F3796" s="69"/>
      <c r="G3796" s="21" t="s">
        <v>1593</v>
      </c>
      <c r="H3796" s="150">
        <v>43523.0</v>
      </c>
      <c r="I3796" s="63" t="s">
        <v>3909</v>
      </c>
      <c r="J3796" s="21"/>
      <c r="K3796" s="63" t="s">
        <v>3910</v>
      </c>
      <c r="L3796" s="63" t="s">
        <v>3911</v>
      </c>
      <c r="M3796" s="63" t="s">
        <v>3912</v>
      </c>
      <c r="N3796" s="22">
        <f t="shared" si="2"/>
        <v>46206</v>
      </c>
      <c r="O3796" s="23">
        <f>'RESOLUCIONES EPG'!$N3796-'RESOLUCIONES EPG'!$D3796</f>
        <v>2688</v>
      </c>
    </row>
    <row r="3797" ht="16.5" customHeight="1">
      <c r="A3797" s="58"/>
      <c r="B3797" s="21"/>
      <c r="C3797" s="24">
        <v>94.0</v>
      </c>
      <c r="D3797" s="69">
        <v>43519.0</v>
      </c>
      <c r="E3797" s="21" t="s">
        <v>3913</v>
      </c>
      <c r="F3797" s="69"/>
      <c r="G3797" s="21" t="s">
        <v>18</v>
      </c>
      <c r="H3797" s="21"/>
      <c r="I3797" s="63" t="s">
        <v>3914</v>
      </c>
      <c r="J3797" s="21"/>
      <c r="K3797" s="21"/>
      <c r="L3797" s="21"/>
      <c r="M3797" s="21"/>
      <c r="N3797" s="22">
        <f t="shared" si="2"/>
        <v>46206</v>
      </c>
      <c r="O3797" s="23">
        <f>'RESOLUCIONES EPG'!$N3797-'RESOLUCIONES EPG'!$D3797</f>
        <v>2687</v>
      </c>
    </row>
    <row r="3798" ht="15.75" customHeight="1">
      <c r="A3798" s="103"/>
      <c r="B3798" s="166" t="s">
        <v>2535</v>
      </c>
      <c r="C3798" s="24">
        <v>92.0</v>
      </c>
      <c r="D3798" s="69">
        <v>43519.0</v>
      </c>
      <c r="E3798" s="21" t="s">
        <v>3915</v>
      </c>
      <c r="F3798" s="69"/>
      <c r="G3798" s="21" t="s">
        <v>994</v>
      </c>
      <c r="H3798" s="21"/>
      <c r="I3798" s="63" t="s">
        <v>3916</v>
      </c>
      <c r="J3798" s="21"/>
      <c r="K3798" s="63" t="s">
        <v>3917</v>
      </c>
      <c r="L3798" s="63" t="s">
        <v>3918</v>
      </c>
      <c r="M3798" s="21"/>
      <c r="N3798" s="22">
        <f t="shared" si="2"/>
        <v>46206</v>
      </c>
      <c r="O3798" s="23">
        <f>'RESOLUCIONES EPG'!$N3798-'RESOLUCIONES EPG'!$D3798</f>
        <v>2687</v>
      </c>
    </row>
    <row r="3799" ht="16.5" customHeight="1">
      <c r="A3799" s="103"/>
      <c r="B3799" s="21"/>
      <c r="C3799" s="24">
        <v>93.0</v>
      </c>
      <c r="D3799" s="69">
        <v>43519.0</v>
      </c>
      <c r="E3799" s="21" t="s">
        <v>3919</v>
      </c>
      <c r="F3799" s="69"/>
      <c r="G3799" s="21" t="s">
        <v>3920</v>
      </c>
      <c r="H3799" s="21"/>
      <c r="I3799" s="63" t="s">
        <v>3921</v>
      </c>
      <c r="J3799" s="21"/>
      <c r="K3799" s="21"/>
      <c r="L3799" s="21"/>
      <c r="M3799" s="21"/>
      <c r="N3799" s="22">
        <f t="shared" si="2"/>
        <v>46206</v>
      </c>
      <c r="O3799" s="23">
        <f>'RESOLUCIONES EPG'!$N3799-'RESOLUCIONES EPG'!$D3799</f>
        <v>2687</v>
      </c>
    </row>
    <row r="3800" ht="16.5" customHeight="1">
      <c r="A3800" s="100"/>
      <c r="B3800" s="166" t="s">
        <v>2535</v>
      </c>
      <c r="C3800" s="24">
        <v>91.0</v>
      </c>
      <c r="D3800" s="69">
        <v>43519.0</v>
      </c>
      <c r="E3800" s="21" t="s">
        <v>3922</v>
      </c>
      <c r="F3800" s="69"/>
      <c r="G3800" s="21" t="s">
        <v>994</v>
      </c>
      <c r="H3800" s="21"/>
      <c r="I3800" s="63" t="s">
        <v>3923</v>
      </c>
      <c r="J3800" s="21"/>
      <c r="K3800" s="63" t="s">
        <v>3924</v>
      </c>
      <c r="L3800" s="63" t="s">
        <v>3925</v>
      </c>
      <c r="M3800" s="21"/>
      <c r="N3800" s="22">
        <f t="shared" si="2"/>
        <v>46206</v>
      </c>
      <c r="O3800" s="23">
        <f>'RESOLUCIONES EPG'!$N3800-'RESOLUCIONES EPG'!$D3800</f>
        <v>2687</v>
      </c>
    </row>
    <row r="3801" ht="15.75" customHeight="1">
      <c r="A3801" s="58"/>
      <c r="B3801" s="21"/>
      <c r="C3801" s="24">
        <v>95.0</v>
      </c>
      <c r="D3801" s="69">
        <v>43519.0</v>
      </c>
      <c r="E3801" s="21" t="s">
        <v>3926</v>
      </c>
      <c r="F3801" s="69"/>
      <c r="G3801" s="21" t="s">
        <v>18</v>
      </c>
      <c r="H3801" s="21"/>
      <c r="I3801" s="63" t="s">
        <v>3927</v>
      </c>
      <c r="J3801" s="21"/>
      <c r="K3801" s="63" t="s">
        <v>3928</v>
      </c>
      <c r="L3801" s="21"/>
      <c r="M3801" s="21"/>
      <c r="N3801" s="22">
        <f t="shared" si="2"/>
        <v>46206</v>
      </c>
      <c r="O3801" s="23">
        <f>'RESOLUCIONES EPG'!$N3801-'RESOLUCIONES EPG'!$D3801</f>
        <v>2687</v>
      </c>
    </row>
    <row r="3802" ht="15.75" customHeight="1">
      <c r="A3802" s="58"/>
      <c r="B3802" s="21"/>
      <c r="C3802" s="24">
        <v>97.0</v>
      </c>
      <c r="D3802" s="69">
        <v>43521.0</v>
      </c>
      <c r="E3802" s="21" t="s">
        <v>3929</v>
      </c>
      <c r="F3802" s="69"/>
      <c r="G3802" s="21" t="s">
        <v>18</v>
      </c>
      <c r="H3802" s="21"/>
      <c r="I3802" s="63" t="s">
        <v>3930</v>
      </c>
      <c r="J3802" s="21"/>
      <c r="K3802" s="21"/>
      <c r="L3802" s="21"/>
      <c r="M3802" s="21"/>
      <c r="N3802" s="22">
        <f t="shared" si="2"/>
        <v>46206</v>
      </c>
      <c r="O3802" s="23">
        <f>'RESOLUCIONES EPG'!$N3802-'RESOLUCIONES EPG'!$D3802</f>
        <v>2685</v>
      </c>
    </row>
    <row r="3803" ht="15.75" customHeight="1">
      <c r="A3803" s="58"/>
      <c r="B3803" s="21"/>
      <c r="C3803" s="24">
        <v>96.0</v>
      </c>
      <c r="D3803" s="69">
        <v>43521.0</v>
      </c>
      <c r="E3803" s="21" t="s">
        <v>3931</v>
      </c>
      <c r="F3803" s="69" t="s">
        <v>3932</v>
      </c>
      <c r="G3803" s="21" t="s">
        <v>184</v>
      </c>
      <c r="H3803" s="21"/>
      <c r="I3803" s="63" t="s">
        <v>3933</v>
      </c>
      <c r="J3803" s="21"/>
      <c r="K3803" s="21"/>
      <c r="L3803" s="21"/>
      <c r="M3803" s="21"/>
      <c r="N3803" s="22">
        <f t="shared" si="2"/>
        <v>46206</v>
      </c>
      <c r="O3803" s="23">
        <f>'RESOLUCIONES EPG'!$N3803-'RESOLUCIONES EPG'!$D3803</f>
        <v>2685</v>
      </c>
    </row>
    <row r="3804" ht="15.75" customHeight="1">
      <c r="A3804" s="58"/>
      <c r="B3804" s="21"/>
      <c r="C3804" s="24">
        <v>98.0</v>
      </c>
      <c r="D3804" s="69">
        <v>43521.0</v>
      </c>
      <c r="E3804" s="21" t="s">
        <v>2490</v>
      </c>
      <c r="F3804" s="69"/>
      <c r="G3804" s="21" t="s">
        <v>577</v>
      </c>
      <c r="H3804" s="21"/>
      <c r="I3804" s="63" t="s">
        <v>3934</v>
      </c>
      <c r="J3804" s="21"/>
      <c r="K3804" s="21"/>
      <c r="L3804" s="21"/>
      <c r="M3804" s="21"/>
      <c r="N3804" s="22">
        <f t="shared" si="2"/>
        <v>46206</v>
      </c>
      <c r="O3804" s="23">
        <f>'RESOLUCIONES EPG'!$N3804-'RESOLUCIONES EPG'!$D3804</f>
        <v>2685</v>
      </c>
    </row>
    <row r="3805" ht="15.75" customHeight="1">
      <c r="A3805" s="101"/>
      <c r="B3805" s="21"/>
      <c r="C3805" s="24">
        <v>106.0</v>
      </c>
      <c r="D3805" s="69">
        <v>43524.0</v>
      </c>
      <c r="E3805" s="21" t="s">
        <v>3935</v>
      </c>
      <c r="F3805" s="69"/>
      <c r="G3805" s="21" t="s">
        <v>18</v>
      </c>
      <c r="H3805" s="21"/>
      <c r="I3805" s="63" t="s">
        <v>3936</v>
      </c>
      <c r="J3805" s="21"/>
      <c r="K3805" s="63" t="s">
        <v>3937</v>
      </c>
      <c r="L3805" s="21"/>
      <c r="M3805" s="21"/>
      <c r="N3805" s="22">
        <f t="shared" si="2"/>
        <v>46206</v>
      </c>
      <c r="O3805" s="23">
        <f>'RESOLUCIONES EPG'!$N3805-'RESOLUCIONES EPG'!$D3805</f>
        <v>2682</v>
      </c>
    </row>
    <row r="3806" ht="16.5" customHeight="1">
      <c r="A3806" s="58"/>
      <c r="B3806" s="21"/>
      <c r="C3806" s="24">
        <v>105.0</v>
      </c>
      <c r="D3806" s="69">
        <v>43524.0</v>
      </c>
      <c r="E3806" s="21" t="s">
        <v>3938</v>
      </c>
      <c r="F3806" s="74" t="s">
        <v>3939</v>
      </c>
      <c r="G3806" s="21" t="s">
        <v>18</v>
      </c>
      <c r="H3806" s="21"/>
      <c r="I3806" s="63" t="s">
        <v>3940</v>
      </c>
      <c r="J3806" s="21"/>
      <c r="K3806" s="21"/>
      <c r="L3806" s="21"/>
      <c r="M3806" s="21"/>
      <c r="N3806" s="22">
        <f t="shared" si="2"/>
        <v>46206</v>
      </c>
      <c r="O3806" s="23">
        <f>'RESOLUCIONES EPG'!$N3806-'RESOLUCIONES EPG'!$D3806</f>
        <v>2682</v>
      </c>
    </row>
    <row r="3807" ht="15.75" customHeight="1">
      <c r="A3807" s="101"/>
      <c r="B3807" s="21"/>
      <c r="C3807" s="24">
        <v>110.0</v>
      </c>
      <c r="D3807" s="69">
        <v>43524.0</v>
      </c>
      <c r="E3807" s="21" t="s">
        <v>3941</v>
      </c>
      <c r="F3807" s="69"/>
      <c r="G3807" s="21" t="s">
        <v>3942</v>
      </c>
      <c r="H3807" s="21" t="s">
        <v>3943</v>
      </c>
      <c r="I3807" s="63" t="s">
        <v>3944</v>
      </c>
      <c r="J3807" s="21"/>
      <c r="K3807" s="21"/>
      <c r="L3807" s="21"/>
      <c r="M3807" s="21"/>
      <c r="N3807" s="22">
        <f t="shared" si="2"/>
        <v>46206</v>
      </c>
      <c r="O3807" s="23">
        <f>'RESOLUCIONES EPG'!$N3807-'RESOLUCIONES EPG'!$D3807</f>
        <v>2682</v>
      </c>
    </row>
    <row r="3808" ht="16.5" customHeight="1">
      <c r="A3808" s="58"/>
      <c r="B3808" s="21"/>
      <c r="C3808" s="24">
        <v>102.0</v>
      </c>
      <c r="D3808" s="69">
        <v>43524.0</v>
      </c>
      <c r="E3808" s="21" t="s">
        <v>3945</v>
      </c>
      <c r="F3808" s="69"/>
      <c r="G3808" s="21" t="s">
        <v>18</v>
      </c>
      <c r="H3808" s="21"/>
      <c r="I3808" s="63" t="s">
        <v>3946</v>
      </c>
      <c r="J3808" s="21"/>
      <c r="K3808" s="21"/>
      <c r="L3808" s="21"/>
      <c r="M3808" s="21"/>
      <c r="N3808" s="22">
        <f t="shared" si="2"/>
        <v>46206</v>
      </c>
      <c r="O3808" s="23">
        <f>'RESOLUCIONES EPG'!$N3808-'RESOLUCIONES EPG'!$D3808</f>
        <v>2682</v>
      </c>
    </row>
    <row r="3809" ht="16.5" customHeight="1">
      <c r="A3809" s="102"/>
      <c r="B3809" s="21"/>
      <c r="C3809" s="24">
        <v>107.0</v>
      </c>
      <c r="D3809" s="69">
        <v>43524.0</v>
      </c>
      <c r="E3809" s="21" t="s">
        <v>3434</v>
      </c>
      <c r="F3809" s="69"/>
      <c r="G3809" s="21" t="s">
        <v>18</v>
      </c>
      <c r="H3809" s="21"/>
      <c r="I3809" s="63" t="s">
        <v>3947</v>
      </c>
      <c r="J3809" s="21"/>
      <c r="K3809" s="21"/>
      <c r="L3809" s="21"/>
      <c r="M3809" s="21"/>
      <c r="N3809" s="22">
        <f t="shared" si="2"/>
        <v>46206</v>
      </c>
      <c r="O3809" s="23">
        <f>'RESOLUCIONES EPG'!$N3809-'RESOLUCIONES EPG'!$D3809</f>
        <v>2682</v>
      </c>
    </row>
    <row r="3810" ht="15.75" customHeight="1">
      <c r="A3810" s="58"/>
      <c r="B3810" s="21"/>
      <c r="C3810" s="24">
        <v>113.0</v>
      </c>
      <c r="D3810" s="69">
        <v>43524.0</v>
      </c>
      <c r="E3810" s="21" t="s">
        <v>3948</v>
      </c>
      <c r="F3810" s="69"/>
      <c r="G3810" s="21" t="s">
        <v>18</v>
      </c>
      <c r="H3810" s="21"/>
      <c r="I3810" s="63" t="s">
        <v>3949</v>
      </c>
      <c r="J3810" s="21"/>
      <c r="K3810" s="21"/>
      <c r="L3810" s="21"/>
      <c r="M3810" s="21"/>
      <c r="N3810" s="22">
        <f t="shared" si="2"/>
        <v>46206</v>
      </c>
      <c r="O3810" s="23">
        <f>'RESOLUCIONES EPG'!$N3810-'RESOLUCIONES EPG'!$D3810</f>
        <v>2682</v>
      </c>
    </row>
    <row r="3811" ht="16.5" customHeight="1">
      <c r="A3811" s="102"/>
      <c r="B3811" s="21"/>
      <c r="C3811" s="24">
        <v>108.0</v>
      </c>
      <c r="D3811" s="69">
        <v>43524.0</v>
      </c>
      <c r="E3811" s="21" t="s">
        <v>3950</v>
      </c>
      <c r="F3811" s="69"/>
      <c r="G3811" s="21" t="s">
        <v>18</v>
      </c>
      <c r="H3811" s="21"/>
      <c r="I3811" s="63" t="s">
        <v>3951</v>
      </c>
      <c r="J3811" s="21"/>
      <c r="K3811" s="21"/>
      <c r="L3811" s="21"/>
      <c r="M3811" s="21"/>
      <c r="N3811" s="22">
        <f t="shared" si="2"/>
        <v>46206</v>
      </c>
      <c r="O3811" s="23">
        <f>'RESOLUCIONES EPG'!$N3811-'RESOLUCIONES EPG'!$D3811</f>
        <v>2682</v>
      </c>
    </row>
    <row r="3812" ht="15.75" customHeight="1">
      <c r="A3812" s="58"/>
      <c r="B3812" s="21"/>
      <c r="C3812" s="24">
        <v>103.0</v>
      </c>
      <c r="D3812" s="69">
        <v>43524.0</v>
      </c>
      <c r="E3812" s="21" t="s">
        <v>3952</v>
      </c>
      <c r="F3812" s="69"/>
      <c r="G3812" s="21" t="s">
        <v>18</v>
      </c>
      <c r="H3812" s="21"/>
      <c r="I3812" s="63" t="s">
        <v>3953</v>
      </c>
      <c r="J3812" s="21"/>
      <c r="K3812" s="21"/>
      <c r="L3812" s="21"/>
      <c r="M3812" s="21"/>
      <c r="N3812" s="22">
        <f t="shared" si="2"/>
        <v>46206</v>
      </c>
      <c r="O3812" s="23">
        <f>'RESOLUCIONES EPG'!$N3812-'RESOLUCIONES EPG'!$D3812</f>
        <v>2682</v>
      </c>
    </row>
    <row r="3813" ht="16.5" customHeight="1">
      <c r="A3813" s="103"/>
      <c r="B3813" s="21"/>
      <c r="C3813" s="24">
        <v>104.0</v>
      </c>
      <c r="D3813" s="69">
        <v>43524.0</v>
      </c>
      <c r="E3813" s="21" t="s">
        <v>3954</v>
      </c>
      <c r="F3813" s="69"/>
      <c r="G3813" s="21" t="s">
        <v>18</v>
      </c>
      <c r="H3813" s="21"/>
      <c r="I3813" s="63" t="s">
        <v>3955</v>
      </c>
      <c r="J3813" s="21"/>
      <c r="K3813" s="21"/>
      <c r="L3813" s="21"/>
      <c r="M3813" s="21"/>
      <c r="N3813" s="22">
        <f t="shared" si="2"/>
        <v>46206</v>
      </c>
      <c r="O3813" s="23">
        <f>'RESOLUCIONES EPG'!$N3813-'RESOLUCIONES EPG'!$D3813</f>
        <v>2682</v>
      </c>
    </row>
    <row r="3814" ht="16.5" customHeight="1">
      <c r="A3814" s="101"/>
      <c r="B3814" s="21"/>
      <c r="C3814" s="24">
        <v>112.0</v>
      </c>
      <c r="D3814" s="69">
        <v>43524.0</v>
      </c>
      <c r="E3814" s="21" t="s">
        <v>3956</v>
      </c>
      <c r="F3814" s="69"/>
      <c r="G3814" s="21" t="s">
        <v>18</v>
      </c>
      <c r="H3814" s="21"/>
      <c r="I3814" s="63" t="s">
        <v>3957</v>
      </c>
      <c r="J3814" s="21"/>
      <c r="K3814" s="21"/>
      <c r="L3814" s="21"/>
      <c r="M3814" s="21"/>
      <c r="N3814" s="22">
        <f t="shared" si="2"/>
        <v>46206</v>
      </c>
      <c r="O3814" s="23">
        <f>'RESOLUCIONES EPG'!$N3814-'RESOLUCIONES EPG'!$D3814</f>
        <v>2682</v>
      </c>
    </row>
    <row r="3815" ht="15.75" customHeight="1">
      <c r="A3815" s="58"/>
      <c r="B3815" s="21"/>
      <c r="C3815" s="24">
        <v>100.0</v>
      </c>
      <c r="D3815" s="69">
        <v>43524.0</v>
      </c>
      <c r="E3815" s="21" t="s">
        <v>3958</v>
      </c>
      <c r="F3815" s="69"/>
      <c r="G3815" s="21" t="s">
        <v>3959</v>
      </c>
      <c r="H3815" s="21"/>
      <c r="I3815" s="63" t="s">
        <v>3960</v>
      </c>
      <c r="J3815" s="21"/>
      <c r="K3815" s="21"/>
      <c r="L3815" s="21"/>
      <c r="M3815" s="21"/>
      <c r="N3815" s="22">
        <f t="shared" si="2"/>
        <v>46206</v>
      </c>
      <c r="O3815" s="23">
        <f>'RESOLUCIONES EPG'!$N3815-'RESOLUCIONES EPG'!$D3815</f>
        <v>2682</v>
      </c>
    </row>
    <row r="3816" ht="16.5" customHeight="1">
      <c r="A3816" s="58"/>
      <c r="B3816" s="21"/>
      <c r="C3816" s="24">
        <v>101.0</v>
      </c>
      <c r="D3816" s="69">
        <v>43524.0</v>
      </c>
      <c r="E3816" s="21" t="s">
        <v>3958</v>
      </c>
      <c r="F3816" s="69"/>
      <c r="G3816" s="21" t="s">
        <v>3961</v>
      </c>
      <c r="H3816" s="21"/>
      <c r="I3816" s="63" t="s">
        <v>3962</v>
      </c>
      <c r="J3816" s="21"/>
      <c r="K3816" s="21"/>
      <c r="L3816" s="21"/>
      <c r="M3816" s="21"/>
      <c r="N3816" s="22">
        <f t="shared" si="2"/>
        <v>46206</v>
      </c>
      <c r="O3816" s="23">
        <f>'RESOLUCIONES EPG'!$N3816-'RESOLUCIONES EPG'!$D3816</f>
        <v>2682</v>
      </c>
    </row>
    <row r="3817" ht="16.5" customHeight="1">
      <c r="A3817" s="102"/>
      <c r="B3817" s="21"/>
      <c r="C3817" s="24">
        <v>109.0</v>
      </c>
      <c r="D3817" s="69">
        <v>43524.0</v>
      </c>
      <c r="E3817" s="21" t="s">
        <v>3963</v>
      </c>
      <c r="F3817" s="69"/>
      <c r="G3817" s="21" t="s">
        <v>18</v>
      </c>
      <c r="H3817" s="21"/>
      <c r="I3817" s="63" t="s">
        <v>3964</v>
      </c>
      <c r="J3817" s="21"/>
      <c r="K3817" s="21"/>
      <c r="L3817" s="21"/>
      <c r="M3817" s="21"/>
      <c r="N3817" s="22">
        <f t="shared" si="2"/>
        <v>46206</v>
      </c>
      <c r="O3817" s="23">
        <f>'RESOLUCIONES EPG'!$N3817-'RESOLUCIONES EPG'!$D3817</f>
        <v>2682</v>
      </c>
    </row>
    <row r="3818" ht="15.75" customHeight="1">
      <c r="A3818" s="101"/>
      <c r="B3818" s="21"/>
      <c r="C3818" s="24">
        <v>111.0</v>
      </c>
      <c r="D3818" s="69">
        <v>43524.0</v>
      </c>
      <c r="E3818" s="21" t="s">
        <v>3965</v>
      </c>
      <c r="F3818" s="69"/>
      <c r="G3818" s="21" t="s">
        <v>18</v>
      </c>
      <c r="H3818" s="21"/>
      <c r="I3818" s="63" t="s">
        <v>3966</v>
      </c>
      <c r="J3818" s="21"/>
      <c r="K3818" s="21"/>
      <c r="L3818" s="21"/>
      <c r="M3818" s="21"/>
      <c r="N3818" s="22">
        <f t="shared" si="2"/>
        <v>46206</v>
      </c>
      <c r="O3818" s="23">
        <f>'RESOLUCIONES EPG'!$N3818-'RESOLUCIONES EPG'!$D3818</f>
        <v>2682</v>
      </c>
    </row>
    <row r="3819" ht="16.5" customHeight="1">
      <c r="A3819" s="102"/>
      <c r="B3819" s="21"/>
      <c r="C3819" s="24">
        <v>115.0</v>
      </c>
      <c r="D3819" s="69">
        <v>43528.0</v>
      </c>
      <c r="E3819" s="21" t="s">
        <v>2765</v>
      </c>
      <c r="F3819" s="69"/>
      <c r="G3819" s="21" t="s">
        <v>50</v>
      </c>
      <c r="H3819" s="21"/>
      <c r="I3819" s="63" t="s">
        <v>3967</v>
      </c>
      <c r="J3819" s="21"/>
      <c r="K3819" s="21"/>
      <c r="L3819" s="21"/>
      <c r="M3819" s="21"/>
      <c r="N3819" s="22">
        <f t="shared" si="2"/>
        <v>46206</v>
      </c>
      <c r="O3819" s="23">
        <f>'RESOLUCIONES EPG'!$N3819-'RESOLUCIONES EPG'!$D3819</f>
        <v>2678</v>
      </c>
    </row>
    <row r="3820" ht="16.5" customHeight="1">
      <c r="A3820" s="102"/>
      <c r="B3820" s="21"/>
      <c r="C3820" s="24">
        <v>114.0</v>
      </c>
      <c r="D3820" s="69">
        <v>43528.0</v>
      </c>
      <c r="E3820" s="21" t="s">
        <v>3968</v>
      </c>
      <c r="F3820" s="69"/>
      <c r="G3820" s="21" t="s">
        <v>18</v>
      </c>
      <c r="H3820" s="21"/>
      <c r="I3820" s="63" t="s">
        <v>3969</v>
      </c>
      <c r="J3820" s="21"/>
      <c r="K3820" s="21"/>
      <c r="L3820" s="21"/>
      <c r="M3820" s="21"/>
      <c r="N3820" s="22">
        <f t="shared" si="2"/>
        <v>46206</v>
      </c>
      <c r="O3820" s="23">
        <f>'RESOLUCIONES EPG'!$N3820-'RESOLUCIONES EPG'!$D3820</f>
        <v>2678</v>
      </c>
    </row>
    <row r="3821" ht="15.75" customHeight="1">
      <c r="A3821" s="101"/>
      <c r="B3821" s="21"/>
      <c r="C3821" s="24">
        <v>119.0</v>
      </c>
      <c r="D3821" s="69">
        <v>43530.0</v>
      </c>
      <c r="E3821" s="21" t="s">
        <v>3058</v>
      </c>
      <c r="F3821" s="69"/>
      <c r="G3821" s="21" t="s">
        <v>577</v>
      </c>
      <c r="H3821" s="21"/>
      <c r="I3821" s="63" t="s">
        <v>3970</v>
      </c>
      <c r="J3821" s="21"/>
      <c r="K3821" s="21"/>
      <c r="L3821" s="21"/>
      <c r="M3821" s="21"/>
      <c r="N3821" s="22">
        <f t="shared" si="2"/>
        <v>46206</v>
      </c>
      <c r="O3821" s="23">
        <f>'RESOLUCIONES EPG'!$N3821-'RESOLUCIONES EPG'!$D3821</f>
        <v>2676</v>
      </c>
    </row>
    <row r="3822" ht="15.75" customHeight="1">
      <c r="A3822" s="101"/>
      <c r="B3822" s="166" t="s">
        <v>2535</v>
      </c>
      <c r="C3822" s="24">
        <v>120.0</v>
      </c>
      <c r="D3822" s="69">
        <v>43530.0</v>
      </c>
      <c r="E3822" s="21" t="s">
        <v>3897</v>
      </c>
      <c r="F3822" s="69"/>
      <c r="G3822" s="21" t="s">
        <v>1593</v>
      </c>
      <c r="H3822" s="172">
        <v>43530.0</v>
      </c>
      <c r="I3822" s="63" t="s">
        <v>3971</v>
      </c>
      <c r="J3822" s="21"/>
      <c r="K3822" s="63" t="s">
        <v>3972</v>
      </c>
      <c r="L3822" s="63" t="s">
        <v>3973</v>
      </c>
      <c r="M3822" s="21"/>
      <c r="N3822" s="22">
        <f t="shared" si="2"/>
        <v>46206</v>
      </c>
      <c r="O3822" s="23">
        <f>'RESOLUCIONES EPG'!$N3822-'RESOLUCIONES EPG'!$D3822</f>
        <v>2676</v>
      </c>
    </row>
    <row r="3823" ht="16.5" customHeight="1">
      <c r="A3823" s="101"/>
      <c r="B3823" s="21"/>
      <c r="C3823" s="24">
        <v>118.0</v>
      </c>
      <c r="D3823" s="69">
        <v>43530.0</v>
      </c>
      <c r="E3823" s="21" t="s">
        <v>3974</v>
      </c>
      <c r="F3823" s="69"/>
      <c r="G3823" s="21" t="s">
        <v>577</v>
      </c>
      <c r="H3823" s="21"/>
      <c r="I3823" s="63" t="s">
        <v>3975</v>
      </c>
      <c r="J3823" s="21"/>
      <c r="K3823" s="21"/>
      <c r="L3823" s="21"/>
      <c r="M3823" s="21"/>
      <c r="N3823" s="22">
        <f t="shared" si="2"/>
        <v>46206</v>
      </c>
      <c r="O3823" s="23">
        <f>'RESOLUCIONES EPG'!$N3823-'RESOLUCIONES EPG'!$D3823</f>
        <v>2676</v>
      </c>
    </row>
    <row r="3824" ht="16.5" customHeight="1">
      <c r="A3824" s="101"/>
      <c r="B3824" s="166" t="s">
        <v>2535</v>
      </c>
      <c r="C3824" s="24">
        <v>121.0</v>
      </c>
      <c r="D3824" s="69">
        <v>43530.0</v>
      </c>
      <c r="E3824" s="21" t="s">
        <v>3976</v>
      </c>
      <c r="F3824" s="69"/>
      <c r="G3824" s="21" t="s">
        <v>994</v>
      </c>
      <c r="H3824" s="21"/>
      <c r="I3824" s="63" t="s">
        <v>3977</v>
      </c>
      <c r="J3824" s="21"/>
      <c r="K3824" s="63" t="s">
        <v>3978</v>
      </c>
      <c r="L3824" s="63" t="s">
        <v>3979</v>
      </c>
      <c r="M3824" s="63" t="s">
        <v>3980</v>
      </c>
      <c r="N3824" s="22">
        <f t="shared" si="2"/>
        <v>46206</v>
      </c>
      <c r="O3824" s="23">
        <f>'RESOLUCIONES EPG'!$N3824-'RESOLUCIONES EPG'!$D3824</f>
        <v>2676</v>
      </c>
    </row>
    <row r="3825" ht="16.5" customHeight="1">
      <c r="A3825" s="101"/>
      <c r="B3825" s="21"/>
      <c r="C3825" s="24">
        <v>117.0</v>
      </c>
      <c r="D3825" s="69">
        <v>43530.0</v>
      </c>
      <c r="E3825" s="21" t="s">
        <v>2680</v>
      </c>
      <c r="F3825" s="69"/>
      <c r="G3825" s="21" t="s">
        <v>3981</v>
      </c>
      <c r="H3825" s="21"/>
      <c r="I3825" s="63" t="s">
        <v>3982</v>
      </c>
      <c r="J3825" s="21"/>
      <c r="K3825" s="63" t="s">
        <v>3983</v>
      </c>
      <c r="L3825" s="21"/>
      <c r="M3825" s="21"/>
      <c r="N3825" s="22">
        <f t="shared" si="2"/>
        <v>46206</v>
      </c>
      <c r="O3825" s="23">
        <f>'RESOLUCIONES EPG'!$N3825-'RESOLUCIONES EPG'!$D3825</f>
        <v>2676</v>
      </c>
    </row>
    <row r="3826" ht="15.75" customHeight="1">
      <c r="A3826" s="58"/>
      <c r="B3826" s="21"/>
      <c r="C3826" s="24">
        <v>129.0</v>
      </c>
      <c r="D3826" s="69">
        <v>43537.0</v>
      </c>
      <c r="E3826" s="21" t="s">
        <v>2515</v>
      </c>
      <c r="F3826" s="69"/>
      <c r="G3826" s="21" t="s">
        <v>2253</v>
      </c>
      <c r="H3826" s="21" t="s">
        <v>2824</v>
      </c>
      <c r="I3826" s="63" t="s">
        <v>3984</v>
      </c>
      <c r="J3826" s="21"/>
      <c r="K3826" s="63" t="s">
        <v>3985</v>
      </c>
      <c r="L3826" s="21"/>
      <c r="M3826" s="21"/>
      <c r="N3826" s="22">
        <f t="shared" si="2"/>
        <v>46206</v>
      </c>
      <c r="O3826" s="23">
        <f>'RESOLUCIONES EPG'!$N3826-'RESOLUCIONES EPG'!$D3826</f>
        <v>2669</v>
      </c>
    </row>
    <row r="3827" ht="15.75" customHeight="1">
      <c r="A3827" s="101"/>
      <c r="B3827" s="21"/>
      <c r="C3827" s="24">
        <v>122.0</v>
      </c>
      <c r="D3827" s="69">
        <v>43537.0</v>
      </c>
      <c r="E3827" s="21" t="s">
        <v>3172</v>
      </c>
      <c r="F3827" s="69"/>
      <c r="G3827" s="21" t="s">
        <v>3844</v>
      </c>
      <c r="H3827" s="21" t="s">
        <v>3986</v>
      </c>
      <c r="I3827" s="63" t="s">
        <v>3987</v>
      </c>
      <c r="J3827" s="21"/>
      <c r="K3827" s="63" t="s">
        <v>3988</v>
      </c>
      <c r="L3827" s="63" t="s">
        <v>3989</v>
      </c>
      <c r="M3827" s="63" t="s">
        <v>3990</v>
      </c>
      <c r="N3827" s="22">
        <f t="shared" si="2"/>
        <v>46206</v>
      </c>
      <c r="O3827" s="23">
        <f>'RESOLUCIONES EPG'!$N3827-'RESOLUCIONES EPG'!$D3827</f>
        <v>2669</v>
      </c>
    </row>
    <row r="3828" ht="15.75" customHeight="1">
      <c r="A3828" s="101"/>
      <c r="B3828" s="166" t="s">
        <v>2535</v>
      </c>
      <c r="C3828" s="24">
        <v>124.0</v>
      </c>
      <c r="D3828" s="69">
        <v>43537.0</v>
      </c>
      <c r="E3828" s="21" t="s">
        <v>3991</v>
      </c>
      <c r="F3828" s="69"/>
      <c r="G3828" s="21" t="s">
        <v>3844</v>
      </c>
      <c r="H3828" s="21"/>
      <c r="I3828" s="63" t="s">
        <v>3992</v>
      </c>
      <c r="J3828" s="21"/>
      <c r="K3828" s="63" t="s">
        <v>3993</v>
      </c>
      <c r="L3828" s="63" t="s">
        <v>3994</v>
      </c>
      <c r="M3828" s="21"/>
      <c r="N3828" s="22">
        <f t="shared" si="2"/>
        <v>46206</v>
      </c>
      <c r="O3828" s="23">
        <f>'RESOLUCIONES EPG'!$N3828-'RESOLUCIONES EPG'!$D3828</f>
        <v>2669</v>
      </c>
    </row>
    <row r="3829" ht="15.75" customHeight="1">
      <c r="A3829" s="58"/>
      <c r="B3829" s="21"/>
      <c r="C3829" s="24">
        <v>131.0</v>
      </c>
      <c r="D3829" s="69">
        <v>43537.0</v>
      </c>
      <c r="E3829" s="21" t="s">
        <v>1529</v>
      </c>
      <c r="F3829" s="69"/>
      <c r="G3829" s="21" t="s">
        <v>3995</v>
      </c>
      <c r="H3829" s="21"/>
      <c r="I3829" s="63" t="s">
        <v>3996</v>
      </c>
      <c r="J3829" s="21"/>
      <c r="K3829" s="63" t="s">
        <v>3997</v>
      </c>
      <c r="L3829" s="21"/>
      <c r="M3829" s="21"/>
      <c r="N3829" s="22">
        <f t="shared" si="2"/>
        <v>46206</v>
      </c>
      <c r="O3829" s="23">
        <f>'RESOLUCIONES EPG'!$N3829-'RESOLUCIONES EPG'!$D3829</f>
        <v>2669</v>
      </c>
    </row>
    <row r="3830" ht="15.75" customHeight="1">
      <c r="A3830" s="103"/>
      <c r="B3830" s="166" t="s">
        <v>2535</v>
      </c>
      <c r="C3830" s="24">
        <v>127.0</v>
      </c>
      <c r="D3830" s="69">
        <v>43537.0</v>
      </c>
      <c r="E3830" s="21" t="s">
        <v>3779</v>
      </c>
      <c r="F3830" s="69"/>
      <c r="G3830" s="21" t="s">
        <v>3844</v>
      </c>
      <c r="H3830" s="21" t="s">
        <v>3986</v>
      </c>
      <c r="I3830" s="63" t="s">
        <v>3998</v>
      </c>
      <c r="J3830" s="21"/>
      <c r="K3830" s="63" t="s">
        <v>3999</v>
      </c>
      <c r="L3830" s="63" t="s">
        <v>4000</v>
      </c>
      <c r="M3830" s="63" t="s">
        <v>3990</v>
      </c>
      <c r="N3830" s="22">
        <f t="shared" si="2"/>
        <v>46206</v>
      </c>
      <c r="O3830" s="23">
        <f>'RESOLUCIONES EPG'!$N3830-'RESOLUCIONES EPG'!$D3830</f>
        <v>2669</v>
      </c>
    </row>
    <row r="3831" ht="16.5" customHeight="1">
      <c r="A3831" s="58"/>
      <c r="B3831" s="166" t="s">
        <v>2535</v>
      </c>
      <c r="C3831" s="24">
        <v>123.0</v>
      </c>
      <c r="D3831" s="69">
        <v>43537.0</v>
      </c>
      <c r="E3831" s="21" t="s">
        <v>2540</v>
      </c>
      <c r="F3831" s="69"/>
      <c r="G3831" s="21" t="s">
        <v>1593</v>
      </c>
      <c r="H3831" s="21"/>
      <c r="I3831" s="63" t="s">
        <v>4001</v>
      </c>
      <c r="J3831" s="21"/>
      <c r="K3831" s="63" t="s">
        <v>4002</v>
      </c>
      <c r="L3831" s="21"/>
      <c r="M3831" s="21"/>
      <c r="N3831" s="22">
        <f t="shared" si="2"/>
        <v>46206</v>
      </c>
      <c r="O3831" s="23">
        <f>'RESOLUCIONES EPG'!$N3831-'RESOLUCIONES EPG'!$D3831</f>
        <v>2669</v>
      </c>
    </row>
    <row r="3832" ht="15.75" customHeight="1">
      <c r="A3832" s="103"/>
      <c r="B3832" s="166" t="s">
        <v>2535</v>
      </c>
      <c r="C3832" s="24">
        <v>126.0</v>
      </c>
      <c r="D3832" s="69">
        <v>43537.0</v>
      </c>
      <c r="E3832" s="73" t="s">
        <v>4003</v>
      </c>
      <c r="F3832" s="69" t="s">
        <v>3389</v>
      </c>
      <c r="G3832" s="21" t="s">
        <v>3844</v>
      </c>
      <c r="H3832" s="21"/>
      <c r="I3832" s="63" t="s">
        <v>4004</v>
      </c>
      <c r="J3832" s="21"/>
      <c r="K3832" s="63" t="s">
        <v>4005</v>
      </c>
      <c r="L3832" s="63" t="s">
        <v>4006</v>
      </c>
      <c r="M3832" s="21"/>
      <c r="N3832" s="22">
        <f t="shared" si="2"/>
        <v>46206</v>
      </c>
      <c r="O3832" s="23">
        <f>'RESOLUCIONES EPG'!$N3832-'RESOLUCIONES EPG'!$D3832</f>
        <v>2669</v>
      </c>
    </row>
    <row r="3833" ht="15.75" customHeight="1">
      <c r="A3833" s="101"/>
      <c r="B3833" s="166" t="s">
        <v>2535</v>
      </c>
      <c r="C3833" s="24">
        <v>125.0</v>
      </c>
      <c r="D3833" s="69">
        <v>43537.0</v>
      </c>
      <c r="E3833" s="21" t="s">
        <v>3442</v>
      </c>
      <c r="F3833" s="69" t="s">
        <v>3443</v>
      </c>
      <c r="G3833" s="21" t="s">
        <v>3844</v>
      </c>
      <c r="H3833" s="21"/>
      <c r="I3833" s="63" t="s">
        <v>4007</v>
      </c>
      <c r="J3833" s="21"/>
      <c r="K3833" s="63" t="s">
        <v>4008</v>
      </c>
      <c r="L3833" s="63" t="s">
        <v>4009</v>
      </c>
      <c r="M3833" s="21"/>
      <c r="N3833" s="22">
        <f t="shared" si="2"/>
        <v>46206</v>
      </c>
      <c r="O3833" s="23">
        <f>'RESOLUCIONES EPG'!$N3833-'RESOLUCIONES EPG'!$D3833</f>
        <v>2669</v>
      </c>
    </row>
    <row r="3834" ht="15.75" customHeight="1">
      <c r="A3834" s="58"/>
      <c r="B3834" s="21"/>
      <c r="C3834" s="24">
        <v>130.0</v>
      </c>
      <c r="D3834" s="69">
        <v>43537.0</v>
      </c>
      <c r="E3834" s="21" t="s">
        <v>4010</v>
      </c>
      <c r="F3834" s="69"/>
      <c r="G3834" s="21" t="s">
        <v>18</v>
      </c>
      <c r="H3834" s="21"/>
      <c r="I3834" s="63" t="s">
        <v>4011</v>
      </c>
      <c r="J3834" s="21"/>
      <c r="K3834" s="21"/>
      <c r="L3834" s="21"/>
      <c r="M3834" s="21"/>
      <c r="N3834" s="22">
        <f t="shared" si="2"/>
        <v>46206</v>
      </c>
      <c r="O3834" s="23">
        <f>'RESOLUCIONES EPG'!$N3834-'RESOLUCIONES EPG'!$D3834</f>
        <v>2669</v>
      </c>
    </row>
    <row r="3835" ht="16.5" customHeight="1">
      <c r="A3835" s="58"/>
      <c r="B3835" s="21"/>
      <c r="C3835" s="24">
        <v>132.0</v>
      </c>
      <c r="D3835" s="69">
        <v>43538.0</v>
      </c>
      <c r="E3835" s="21" t="s">
        <v>1969</v>
      </c>
      <c r="F3835" s="69"/>
      <c r="G3835" s="21" t="s">
        <v>1593</v>
      </c>
      <c r="H3835" s="21"/>
      <c r="I3835" s="63" t="s">
        <v>4012</v>
      </c>
      <c r="J3835" s="21"/>
      <c r="K3835" s="21"/>
      <c r="L3835" s="63" t="s">
        <v>4013</v>
      </c>
      <c r="M3835" s="21"/>
      <c r="N3835" s="22">
        <f t="shared" si="2"/>
        <v>46206</v>
      </c>
      <c r="O3835" s="23">
        <f>'RESOLUCIONES EPG'!$N3835-'RESOLUCIONES EPG'!$D3835</f>
        <v>2668</v>
      </c>
    </row>
    <row r="3836" ht="16.5" customHeight="1">
      <c r="A3836" s="58"/>
      <c r="B3836" s="21"/>
      <c r="C3836" s="24">
        <v>133.0</v>
      </c>
      <c r="D3836" s="69">
        <v>43539.0</v>
      </c>
      <c r="E3836" s="21" t="s">
        <v>2149</v>
      </c>
      <c r="F3836" s="69"/>
      <c r="G3836" s="21" t="s">
        <v>3695</v>
      </c>
      <c r="H3836" s="21"/>
      <c r="I3836" s="63" t="s">
        <v>4014</v>
      </c>
      <c r="J3836" s="21"/>
      <c r="K3836" s="21"/>
      <c r="L3836" s="21"/>
      <c r="M3836" s="21"/>
      <c r="N3836" s="22">
        <f t="shared" si="2"/>
        <v>46206</v>
      </c>
      <c r="O3836" s="23">
        <f>'RESOLUCIONES EPG'!$N3836-'RESOLUCIONES EPG'!$D3836</f>
        <v>2667</v>
      </c>
    </row>
    <row r="3837" ht="15.75" customHeight="1">
      <c r="A3837" s="58"/>
      <c r="B3837" s="21"/>
      <c r="C3837" s="24">
        <v>134.0</v>
      </c>
      <c r="D3837" s="69">
        <v>43539.0</v>
      </c>
      <c r="E3837" s="21" t="s">
        <v>4015</v>
      </c>
      <c r="F3837" s="69" t="s">
        <v>4016</v>
      </c>
      <c r="G3837" s="21" t="s">
        <v>18</v>
      </c>
      <c r="H3837" s="21"/>
      <c r="I3837" s="63" t="s">
        <v>4017</v>
      </c>
      <c r="J3837" s="21"/>
      <c r="K3837" s="21"/>
      <c r="L3837" s="21"/>
      <c r="M3837" s="21"/>
      <c r="N3837" s="22">
        <f t="shared" si="2"/>
        <v>46206</v>
      </c>
      <c r="O3837" s="23">
        <f>'RESOLUCIONES EPG'!$N3837-'RESOLUCIONES EPG'!$D3837</f>
        <v>2667</v>
      </c>
    </row>
    <row r="3838" ht="15.75" customHeight="1">
      <c r="A3838" s="58"/>
      <c r="B3838" s="21"/>
      <c r="C3838" s="24">
        <v>138.0</v>
      </c>
      <c r="D3838" s="69">
        <v>43539.0</v>
      </c>
      <c r="E3838" s="21" t="s">
        <v>2348</v>
      </c>
      <c r="F3838" s="69"/>
      <c r="G3838" s="21" t="s">
        <v>18</v>
      </c>
      <c r="H3838" s="21"/>
      <c r="I3838" s="63" t="s">
        <v>4018</v>
      </c>
      <c r="J3838" s="21"/>
      <c r="K3838" s="21"/>
      <c r="L3838" s="21"/>
      <c r="M3838" s="21"/>
      <c r="N3838" s="22">
        <f t="shared" si="2"/>
        <v>46206</v>
      </c>
      <c r="O3838" s="23">
        <f>'RESOLUCIONES EPG'!$N3838-'RESOLUCIONES EPG'!$D3838</f>
        <v>2667</v>
      </c>
    </row>
    <row r="3839" ht="16.5" customHeight="1">
      <c r="A3839" s="58"/>
      <c r="B3839" s="21"/>
      <c r="C3839" s="24">
        <v>137.0</v>
      </c>
      <c r="D3839" s="69">
        <v>43539.0</v>
      </c>
      <c r="E3839" s="21" t="s">
        <v>2853</v>
      </c>
      <c r="F3839" s="69"/>
      <c r="G3839" s="21" t="s">
        <v>50</v>
      </c>
      <c r="H3839" s="21"/>
      <c r="I3839" s="63" t="s">
        <v>4019</v>
      </c>
      <c r="J3839" s="21"/>
      <c r="K3839" s="21"/>
      <c r="L3839" s="21"/>
      <c r="M3839" s="21"/>
      <c r="N3839" s="22">
        <f t="shared" si="2"/>
        <v>46206</v>
      </c>
      <c r="O3839" s="23">
        <f>'RESOLUCIONES EPG'!$N3839-'RESOLUCIONES EPG'!$D3839</f>
        <v>2667</v>
      </c>
    </row>
    <row r="3840" ht="16.5" customHeight="1">
      <c r="A3840" s="102"/>
      <c r="B3840" s="21"/>
      <c r="C3840" s="24">
        <v>136.0</v>
      </c>
      <c r="D3840" s="69">
        <v>43539.0</v>
      </c>
      <c r="E3840" s="21" t="s">
        <v>4020</v>
      </c>
      <c r="F3840" s="69"/>
      <c r="G3840" s="21" t="s">
        <v>18</v>
      </c>
      <c r="H3840" s="21"/>
      <c r="I3840" s="63" t="s">
        <v>4021</v>
      </c>
      <c r="J3840" s="21"/>
      <c r="K3840" s="21"/>
      <c r="L3840" s="21"/>
      <c r="M3840" s="21"/>
      <c r="N3840" s="22">
        <f t="shared" si="2"/>
        <v>46206</v>
      </c>
      <c r="O3840" s="23">
        <f>'RESOLUCIONES EPG'!$N3840-'RESOLUCIONES EPG'!$D3840</f>
        <v>2667</v>
      </c>
    </row>
    <row r="3841" ht="15.75" customHeight="1">
      <c r="A3841" s="103"/>
      <c r="B3841" s="21"/>
      <c r="C3841" s="24">
        <v>151.0</v>
      </c>
      <c r="D3841" s="69">
        <v>43542.0</v>
      </c>
      <c r="E3841" s="21" t="s">
        <v>3806</v>
      </c>
      <c r="F3841" s="130" t="s">
        <v>3807</v>
      </c>
      <c r="G3841" s="21" t="s">
        <v>3844</v>
      </c>
      <c r="H3841" s="21"/>
      <c r="I3841" s="63" t="s">
        <v>4022</v>
      </c>
      <c r="J3841" s="21"/>
      <c r="K3841" s="63" t="s">
        <v>4023</v>
      </c>
      <c r="L3841" s="63" t="s">
        <v>4024</v>
      </c>
      <c r="M3841" s="21"/>
      <c r="N3841" s="22">
        <f t="shared" si="2"/>
        <v>46206</v>
      </c>
      <c r="O3841" s="23">
        <f>'RESOLUCIONES EPG'!$N3841-'RESOLUCIONES EPG'!$D3841</f>
        <v>2664</v>
      </c>
    </row>
    <row r="3842" ht="15.75" customHeight="1">
      <c r="A3842" s="101"/>
      <c r="B3842" s="21"/>
      <c r="C3842" s="24">
        <v>142.0</v>
      </c>
      <c r="D3842" s="69">
        <v>43542.0</v>
      </c>
      <c r="E3842" s="21" t="s">
        <v>4025</v>
      </c>
      <c r="F3842" s="69"/>
      <c r="G3842" s="21" t="s">
        <v>18</v>
      </c>
      <c r="H3842" s="21"/>
      <c r="I3842" s="63" t="s">
        <v>4026</v>
      </c>
      <c r="J3842" s="21"/>
      <c r="K3842" s="21"/>
      <c r="L3842" s="21"/>
      <c r="M3842" s="21"/>
      <c r="N3842" s="22">
        <f t="shared" si="2"/>
        <v>46206</v>
      </c>
      <c r="O3842" s="23">
        <f>'RESOLUCIONES EPG'!$N3842-'RESOLUCIONES EPG'!$D3842</f>
        <v>2664</v>
      </c>
    </row>
    <row r="3843" ht="16.5" customHeight="1">
      <c r="A3843" s="58"/>
      <c r="B3843" s="21"/>
      <c r="C3843" s="24">
        <v>150.0</v>
      </c>
      <c r="D3843" s="69">
        <v>43542.0</v>
      </c>
      <c r="E3843" s="21" t="s">
        <v>3837</v>
      </c>
      <c r="F3843" s="69"/>
      <c r="G3843" s="21" t="s">
        <v>3844</v>
      </c>
      <c r="H3843" s="21"/>
      <c r="I3843" s="63" t="s">
        <v>4027</v>
      </c>
      <c r="J3843" s="21"/>
      <c r="K3843" s="63" t="s">
        <v>4028</v>
      </c>
      <c r="L3843" s="63" t="s">
        <v>4029</v>
      </c>
      <c r="M3843" s="21"/>
      <c r="N3843" s="22">
        <f t="shared" si="2"/>
        <v>46206</v>
      </c>
      <c r="O3843" s="23">
        <f>'RESOLUCIONES EPG'!$N3843-'RESOLUCIONES EPG'!$D3843</f>
        <v>2664</v>
      </c>
    </row>
    <row r="3844" ht="16.5" customHeight="1">
      <c r="A3844" s="58"/>
      <c r="B3844" s="21"/>
      <c r="C3844" s="24">
        <v>139.0</v>
      </c>
      <c r="D3844" s="69">
        <v>43542.0</v>
      </c>
      <c r="E3844" s="21" t="s">
        <v>4030</v>
      </c>
      <c r="F3844" s="69"/>
      <c r="G3844" s="21" t="s">
        <v>3844</v>
      </c>
      <c r="H3844" s="21" t="s">
        <v>3986</v>
      </c>
      <c r="I3844" s="63" t="s">
        <v>4031</v>
      </c>
      <c r="J3844" s="21"/>
      <c r="K3844" s="63" t="s">
        <v>4032</v>
      </c>
      <c r="L3844" s="21"/>
      <c r="M3844" s="21"/>
      <c r="N3844" s="22">
        <f t="shared" si="2"/>
        <v>46206</v>
      </c>
      <c r="O3844" s="23">
        <f>'RESOLUCIONES EPG'!$N3844-'RESOLUCIONES EPG'!$D3844</f>
        <v>2664</v>
      </c>
    </row>
    <row r="3845" ht="15.75" customHeight="1">
      <c r="A3845" s="101"/>
      <c r="B3845" s="21"/>
      <c r="C3845" s="24">
        <v>145.0</v>
      </c>
      <c r="D3845" s="69">
        <v>43542.0</v>
      </c>
      <c r="E3845" s="21" t="s">
        <v>4033</v>
      </c>
      <c r="F3845" s="69"/>
      <c r="G3845" s="21" t="s">
        <v>18</v>
      </c>
      <c r="H3845" s="21"/>
      <c r="I3845" s="63" t="s">
        <v>4034</v>
      </c>
      <c r="J3845" s="21"/>
      <c r="K3845" s="21"/>
      <c r="L3845" s="21"/>
      <c r="M3845" s="21"/>
      <c r="N3845" s="22">
        <f t="shared" si="2"/>
        <v>46206</v>
      </c>
      <c r="O3845" s="23">
        <f>'RESOLUCIONES EPG'!$N3845-'RESOLUCIONES EPG'!$D3845</f>
        <v>2664</v>
      </c>
    </row>
    <row r="3846" ht="16.5" customHeight="1">
      <c r="A3846" s="58"/>
      <c r="B3846" s="21"/>
      <c r="C3846" s="24">
        <v>147.0</v>
      </c>
      <c r="D3846" s="69">
        <v>43542.0</v>
      </c>
      <c r="E3846" s="21" t="s">
        <v>2777</v>
      </c>
      <c r="F3846" s="69"/>
      <c r="G3846" s="21" t="s">
        <v>50</v>
      </c>
      <c r="H3846" s="21"/>
      <c r="I3846" s="63" t="s">
        <v>4035</v>
      </c>
      <c r="J3846" s="21"/>
      <c r="K3846" s="21"/>
      <c r="L3846" s="21"/>
      <c r="M3846" s="21"/>
      <c r="N3846" s="22">
        <f t="shared" si="2"/>
        <v>46206</v>
      </c>
      <c r="O3846" s="23">
        <f>'RESOLUCIONES EPG'!$N3846-'RESOLUCIONES EPG'!$D3846</f>
        <v>2664</v>
      </c>
    </row>
    <row r="3847" ht="15.75" customHeight="1">
      <c r="A3847" s="101"/>
      <c r="B3847" s="21"/>
      <c r="C3847" s="24">
        <v>141.0</v>
      </c>
      <c r="D3847" s="69">
        <v>43542.0</v>
      </c>
      <c r="E3847" s="21" t="s">
        <v>4036</v>
      </c>
      <c r="F3847" s="69"/>
      <c r="G3847" s="21" t="s">
        <v>18</v>
      </c>
      <c r="H3847" s="21"/>
      <c r="I3847" s="63" t="s">
        <v>4037</v>
      </c>
      <c r="J3847" s="21"/>
      <c r="K3847" s="21"/>
      <c r="L3847" s="21"/>
      <c r="M3847" s="21"/>
      <c r="N3847" s="22">
        <f t="shared" si="2"/>
        <v>46206</v>
      </c>
      <c r="O3847" s="23">
        <f>'RESOLUCIONES EPG'!$N3847-'RESOLUCIONES EPG'!$D3847</f>
        <v>2664</v>
      </c>
    </row>
    <row r="3848" ht="15.75" customHeight="1">
      <c r="A3848" s="103"/>
      <c r="B3848" s="21"/>
      <c r="C3848" s="24">
        <v>149.0</v>
      </c>
      <c r="D3848" s="69">
        <v>43542.0</v>
      </c>
      <c r="E3848" s="21" t="s">
        <v>4038</v>
      </c>
      <c r="F3848" s="69"/>
      <c r="G3848" s="21" t="s">
        <v>18</v>
      </c>
      <c r="H3848" s="21"/>
      <c r="I3848" s="63" t="s">
        <v>4039</v>
      </c>
      <c r="J3848" s="21"/>
      <c r="K3848" s="21"/>
      <c r="L3848" s="21"/>
      <c r="M3848" s="21"/>
      <c r="N3848" s="22">
        <f t="shared" si="2"/>
        <v>46206</v>
      </c>
      <c r="O3848" s="23">
        <f>'RESOLUCIONES EPG'!$N3848-'RESOLUCIONES EPG'!$D3848</f>
        <v>2664</v>
      </c>
    </row>
    <row r="3849" ht="15.75" customHeight="1">
      <c r="A3849" s="100"/>
      <c r="B3849" s="21"/>
      <c r="C3849" s="24">
        <v>148.0</v>
      </c>
      <c r="D3849" s="69">
        <v>43542.0</v>
      </c>
      <c r="E3849" s="21" t="s">
        <v>4040</v>
      </c>
      <c r="F3849" s="69"/>
      <c r="G3849" s="21" t="s">
        <v>18</v>
      </c>
      <c r="H3849" s="21"/>
      <c r="I3849" s="63" t="s">
        <v>4041</v>
      </c>
      <c r="J3849" s="21"/>
      <c r="K3849" s="21"/>
      <c r="L3849" s="21"/>
      <c r="M3849" s="21"/>
      <c r="N3849" s="22">
        <f t="shared" si="2"/>
        <v>46206</v>
      </c>
      <c r="O3849" s="23">
        <f>'RESOLUCIONES EPG'!$N3849-'RESOLUCIONES EPG'!$D3849</f>
        <v>2664</v>
      </c>
    </row>
    <row r="3850" ht="15.75" customHeight="1">
      <c r="A3850" s="101"/>
      <c r="B3850" s="21"/>
      <c r="C3850" s="24">
        <v>144.0</v>
      </c>
      <c r="D3850" s="69">
        <v>43542.0</v>
      </c>
      <c r="E3850" s="21" t="s">
        <v>4042</v>
      </c>
      <c r="F3850" s="69"/>
      <c r="G3850" s="21" t="s">
        <v>18</v>
      </c>
      <c r="H3850" s="21"/>
      <c r="I3850" s="63" t="s">
        <v>4043</v>
      </c>
      <c r="J3850" s="21"/>
      <c r="K3850" s="21"/>
      <c r="L3850" s="21"/>
      <c r="M3850" s="21"/>
      <c r="N3850" s="22">
        <f t="shared" si="2"/>
        <v>46206</v>
      </c>
      <c r="O3850" s="23">
        <f>'RESOLUCIONES EPG'!$N3850-'RESOLUCIONES EPG'!$D3850</f>
        <v>2664</v>
      </c>
    </row>
    <row r="3851" ht="15.75" customHeight="1">
      <c r="A3851" s="58"/>
      <c r="B3851" s="21"/>
      <c r="C3851" s="24">
        <v>143.0</v>
      </c>
      <c r="D3851" s="69">
        <v>43542.0</v>
      </c>
      <c r="E3851" s="21" t="s">
        <v>4044</v>
      </c>
      <c r="F3851" s="69"/>
      <c r="G3851" s="21" t="s">
        <v>18</v>
      </c>
      <c r="H3851" s="21"/>
      <c r="I3851" s="63" t="s">
        <v>4045</v>
      </c>
      <c r="J3851" s="21"/>
      <c r="K3851" s="21"/>
      <c r="L3851" s="21"/>
      <c r="M3851" s="21"/>
      <c r="N3851" s="22">
        <f t="shared" si="2"/>
        <v>46206</v>
      </c>
      <c r="O3851" s="23">
        <f>'RESOLUCIONES EPG'!$N3851-'RESOLUCIONES EPG'!$D3851</f>
        <v>2664</v>
      </c>
    </row>
    <row r="3852" ht="15.75" customHeight="1">
      <c r="A3852" s="101"/>
      <c r="B3852" s="21"/>
      <c r="C3852" s="24">
        <v>146.0</v>
      </c>
      <c r="D3852" s="69">
        <v>43542.0</v>
      </c>
      <c r="E3852" s="21" t="s">
        <v>2526</v>
      </c>
      <c r="F3852" s="69"/>
      <c r="G3852" s="21" t="s">
        <v>50</v>
      </c>
      <c r="H3852" s="21"/>
      <c r="I3852" s="63" t="s">
        <v>4046</v>
      </c>
      <c r="J3852" s="21"/>
      <c r="K3852" s="21"/>
      <c r="L3852" s="21"/>
      <c r="M3852" s="21"/>
      <c r="N3852" s="22">
        <f t="shared" si="2"/>
        <v>46206</v>
      </c>
      <c r="O3852" s="23">
        <f>'RESOLUCIONES EPG'!$N3852-'RESOLUCIONES EPG'!$D3852</f>
        <v>2664</v>
      </c>
    </row>
    <row r="3853" ht="16.5" customHeight="1">
      <c r="A3853" s="58"/>
      <c r="B3853" s="21"/>
      <c r="C3853" s="24">
        <v>140.0</v>
      </c>
      <c r="D3853" s="69">
        <v>43542.0</v>
      </c>
      <c r="E3853" s="21" t="s">
        <v>4047</v>
      </c>
      <c r="F3853" s="69"/>
      <c r="G3853" s="21" t="s">
        <v>18</v>
      </c>
      <c r="H3853" s="21"/>
      <c r="I3853" s="63" t="s">
        <v>4048</v>
      </c>
      <c r="J3853" s="21"/>
      <c r="K3853" s="21"/>
      <c r="L3853" s="21"/>
      <c r="M3853" s="21"/>
      <c r="N3853" s="22">
        <f t="shared" si="2"/>
        <v>46206</v>
      </c>
      <c r="O3853" s="23">
        <f>'RESOLUCIONES EPG'!$N3853-'RESOLUCIONES EPG'!$D3853</f>
        <v>2664</v>
      </c>
    </row>
    <row r="3854" ht="15.75" customHeight="1">
      <c r="A3854" s="58"/>
      <c r="B3854" s="21"/>
      <c r="C3854" s="24">
        <v>160.0</v>
      </c>
      <c r="D3854" s="69">
        <v>43543.0</v>
      </c>
      <c r="E3854" s="21" t="s">
        <v>3806</v>
      </c>
      <c r="F3854" s="130" t="s">
        <v>3807</v>
      </c>
      <c r="G3854" s="21" t="s">
        <v>4049</v>
      </c>
      <c r="H3854" s="21"/>
      <c r="I3854" s="63" t="s">
        <v>4050</v>
      </c>
      <c r="J3854" s="21"/>
      <c r="K3854" s="21"/>
      <c r="L3854" s="63" t="s">
        <v>4051</v>
      </c>
      <c r="M3854" s="21"/>
      <c r="N3854" s="22">
        <f t="shared" si="2"/>
        <v>46206</v>
      </c>
      <c r="O3854" s="23">
        <f>'RESOLUCIONES EPG'!$N3854-'RESOLUCIONES EPG'!$D3854</f>
        <v>2663</v>
      </c>
    </row>
    <row r="3855" ht="15.75" customHeight="1">
      <c r="A3855" s="103"/>
      <c r="B3855" s="21"/>
      <c r="C3855" s="24">
        <v>155.0</v>
      </c>
      <c r="D3855" s="69">
        <v>43543.0</v>
      </c>
      <c r="E3855" s="21" t="s">
        <v>4052</v>
      </c>
      <c r="F3855" s="69"/>
      <c r="G3855" s="21" t="s">
        <v>18</v>
      </c>
      <c r="H3855" s="21"/>
      <c r="I3855" s="63" t="s">
        <v>4053</v>
      </c>
      <c r="J3855" s="21"/>
      <c r="K3855" s="21"/>
      <c r="L3855" s="21"/>
      <c r="M3855" s="21"/>
      <c r="N3855" s="22">
        <f t="shared" si="2"/>
        <v>46206</v>
      </c>
      <c r="O3855" s="23">
        <f>'RESOLUCIONES EPG'!$N3855-'RESOLUCIONES EPG'!$D3855</f>
        <v>2663</v>
      </c>
    </row>
    <row r="3856" ht="15.75" customHeight="1">
      <c r="A3856" s="102"/>
      <c r="B3856" s="21"/>
      <c r="C3856" s="24">
        <v>163.0</v>
      </c>
      <c r="D3856" s="69">
        <v>43543.0</v>
      </c>
      <c r="E3856" s="21" t="s">
        <v>2515</v>
      </c>
      <c r="F3856" s="69"/>
      <c r="G3856" s="21" t="s">
        <v>4054</v>
      </c>
      <c r="H3856" s="21"/>
      <c r="I3856" s="63" t="s">
        <v>4055</v>
      </c>
      <c r="J3856" s="21"/>
      <c r="K3856" s="21"/>
      <c r="L3856" s="21"/>
      <c r="M3856" s="21"/>
      <c r="N3856" s="22">
        <f t="shared" si="2"/>
        <v>46206</v>
      </c>
      <c r="O3856" s="23">
        <f>'RESOLUCIONES EPG'!$N3856-'RESOLUCIONES EPG'!$D3856</f>
        <v>2663</v>
      </c>
    </row>
    <row r="3857" ht="15.75" customHeight="1">
      <c r="A3857" s="58"/>
      <c r="B3857" s="21"/>
      <c r="C3857" s="24">
        <v>156.0</v>
      </c>
      <c r="D3857" s="69">
        <v>43543.0</v>
      </c>
      <c r="E3857" s="21" t="s">
        <v>4056</v>
      </c>
      <c r="F3857" s="69"/>
      <c r="G3857" s="21" t="s">
        <v>18</v>
      </c>
      <c r="H3857" s="21"/>
      <c r="I3857" s="63" t="s">
        <v>4057</v>
      </c>
      <c r="J3857" s="21"/>
      <c r="K3857" s="21"/>
      <c r="L3857" s="21"/>
      <c r="M3857" s="21"/>
      <c r="N3857" s="22">
        <f t="shared" si="2"/>
        <v>46206</v>
      </c>
      <c r="O3857" s="23">
        <f>'RESOLUCIONES EPG'!$N3857-'RESOLUCIONES EPG'!$D3857</f>
        <v>2663</v>
      </c>
    </row>
    <row r="3858" ht="16.5" customHeight="1">
      <c r="A3858" s="101"/>
      <c r="B3858" s="21"/>
      <c r="C3858" s="24">
        <v>162.0</v>
      </c>
      <c r="D3858" s="69">
        <v>43543.0</v>
      </c>
      <c r="E3858" s="21" t="s">
        <v>2149</v>
      </c>
      <c r="F3858" s="69"/>
      <c r="G3858" s="21" t="s">
        <v>1593</v>
      </c>
      <c r="H3858" s="21"/>
      <c r="I3858" s="63" t="s">
        <v>4058</v>
      </c>
      <c r="J3858" s="21"/>
      <c r="K3858" s="63" t="s">
        <v>4059</v>
      </c>
      <c r="L3858" s="63" t="s">
        <v>4060</v>
      </c>
      <c r="M3858" s="63" t="s">
        <v>4061</v>
      </c>
      <c r="N3858" s="22">
        <f t="shared" si="2"/>
        <v>46206</v>
      </c>
      <c r="O3858" s="23">
        <f>'RESOLUCIONES EPG'!$N3858-'RESOLUCIONES EPG'!$D3858</f>
        <v>2663</v>
      </c>
    </row>
    <row r="3859" ht="16.5" customHeight="1">
      <c r="A3859" s="58"/>
      <c r="B3859" s="21"/>
      <c r="C3859" s="24">
        <v>157.0</v>
      </c>
      <c r="D3859" s="69">
        <v>43543.0</v>
      </c>
      <c r="E3859" s="21" t="s">
        <v>4062</v>
      </c>
      <c r="F3859" s="69"/>
      <c r="G3859" s="21" t="s">
        <v>4063</v>
      </c>
      <c r="H3859" s="21"/>
      <c r="I3859" s="63" t="s">
        <v>4064</v>
      </c>
      <c r="J3859" s="21"/>
      <c r="K3859" s="21"/>
      <c r="L3859" s="21"/>
      <c r="M3859" s="21"/>
      <c r="N3859" s="22">
        <f t="shared" si="2"/>
        <v>46206</v>
      </c>
      <c r="O3859" s="23">
        <f>'RESOLUCIONES EPG'!$N3859-'RESOLUCIONES EPG'!$D3859</f>
        <v>2663</v>
      </c>
    </row>
    <row r="3860" ht="16.5" customHeight="1">
      <c r="A3860" s="58"/>
      <c r="B3860" s="21"/>
      <c r="C3860" s="24">
        <v>158.0</v>
      </c>
      <c r="D3860" s="69">
        <v>43543.0</v>
      </c>
      <c r="E3860" s="21" t="s">
        <v>4065</v>
      </c>
      <c r="F3860" s="69"/>
      <c r="G3860" s="21" t="s">
        <v>18</v>
      </c>
      <c r="H3860" s="21"/>
      <c r="I3860" s="63" t="s">
        <v>4066</v>
      </c>
      <c r="J3860" s="21"/>
      <c r="K3860" s="21"/>
      <c r="L3860" s="21"/>
      <c r="M3860" s="21"/>
      <c r="N3860" s="22">
        <f t="shared" si="2"/>
        <v>46206</v>
      </c>
      <c r="O3860" s="23">
        <f>'RESOLUCIONES EPG'!$N3860-'RESOLUCIONES EPG'!$D3860</f>
        <v>2663</v>
      </c>
    </row>
    <row r="3861" ht="16.5" customHeight="1">
      <c r="A3861" s="58"/>
      <c r="B3861" s="21" t="s">
        <v>2535</v>
      </c>
      <c r="C3861" s="24">
        <v>159.0</v>
      </c>
      <c r="D3861" s="69">
        <v>43543.0</v>
      </c>
      <c r="E3861" s="21" t="s">
        <v>2765</v>
      </c>
      <c r="F3861" s="69"/>
      <c r="G3861" s="21" t="s">
        <v>4067</v>
      </c>
      <c r="H3861" s="21"/>
      <c r="I3861" s="63" t="s">
        <v>4068</v>
      </c>
      <c r="J3861" s="21"/>
      <c r="K3861" s="21"/>
      <c r="L3861" s="21"/>
      <c r="M3861" s="21"/>
      <c r="N3861" s="22">
        <f t="shared" si="2"/>
        <v>46206</v>
      </c>
      <c r="O3861" s="23">
        <f>'RESOLUCIONES EPG'!$N3861-'RESOLUCIONES EPG'!$D3861</f>
        <v>2663</v>
      </c>
    </row>
    <row r="3862" ht="16.5" customHeight="1">
      <c r="A3862" s="101"/>
      <c r="B3862" s="21"/>
      <c r="C3862" s="24">
        <v>153.0</v>
      </c>
      <c r="D3862" s="69">
        <v>43543.0</v>
      </c>
      <c r="E3862" s="21" t="s">
        <v>1776</v>
      </c>
      <c r="F3862" s="69" t="s">
        <v>4069</v>
      </c>
      <c r="G3862" s="21" t="s">
        <v>18</v>
      </c>
      <c r="H3862" s="21"/>
      <c r="I3862" s="63" t="s">
        <v>4070</v>
      </c>
      <c r="J3862" s="21"/>
      <c r="K3862" s="21"/>
      <c r="L3862" s="21"/>
      <c r="M3862" s="21"/>
      <c r="N3862" s="22">
        <f t="shared" si="2"/>
        <v>46206</v>
      </c>
      <c r="O3862" s="23">
        <f>'RESOLUCIONES EPG'!$N3862-'RESOLUCIONES EPG'!$D3862</f>
        <v>2663</v>
      </c>
    </row>
    <row r="3863" ht="16.5" customHeight="1">
      <c r="A3863" s="58"/>
      <c r="B3863" s="21"/>
      <c r="C3863" s="24">
        <v>161.0</v>
      </c>
      <c r="D3863" s="69">
        <v>43543.0</v>
      </c>
      <c r="E3863" s="21" t="s">
        <v>1364</v>
      </c>
      <c r="F3863" s="69"/>
      <c r="G3863" s="21" t="s">
        <v>1593</v>
      </c>
      <c r="H3863" s="150">
        <v>43553.0</v>
      </c>
      <c r="I3863" s="63" t="s">
        <v>4071</v>
      </c>
      <c r="J3863" s="21"/>
      <c r="K3863" s="63" t="s">
        <v>4072</v>
      </c>
      <c r="L3863" s="63" t="s">
        <v>4073</v>
      </c>
      <c r="M3863" s="21"/>
      <c r="N3863" s="22">
        <f t="shared" si="2"/>
        <v>46206</v>
      </c>
      <c r="O3863" s="23">
        <f>'RESOLUCIONES EPG'!$N3863-'RESOLUCIONES EPG'!$D3863</f>
        <v>2663</v>
      </c>
    </row>
    <row r="3864" ht="16.5" customHeight="1">
      <c r="A3864" s="103"/>
      <c r="B3864" s="21"/>
      <c r="C3864" s="24">
        <v>152.0</v>
      </c>
      <c r="D3864" s="69">
        <v>43543.0</v>
      </c>
      <c r="E3864" s="21" t="s">
        <v>4074</v>
      </c>
      <c r="F3864" s="69"/>
      <c r="G3864" s="21" t="s">
        <v>18</v>
      </c>
      <c r="H3864" s="21"/>
      <c r="I3864" s="63" t="s">
        <v>4075</v>
      </c>
      <c r="J3864" s="21"/>
      <c r="K3864" s="21"/>
      <c r="L3864" s="21"/>
      <c r="M3864" s="21"/>
      <c r="N3864" s="22">
        <f t="shared" si="2"/>
        <v>46206</v>
      </c>
      <c r="O3864" s="23">
        <f>'RESOLUCIONES EPG'!$N3864-'RESOLUCIONES EPG'!$D3864</f>
        <v>2663</v>
      </c>
    </row>
    <row r="3865" ht="16.5" customHeight="1">
      <c r="A3865" s="100"/>
      <c r="B3865" s="21"/>
      <c r="C3865" s="24">
        <v>154.0</v>
      </c>
      <c r="D3865" s="69">
        <v>43543.0</v>
      </c>
      <c r="E3865" s="21" t="s">
        <v>4076</v>
      </c>
      <c r="F3865" s="69"/>
      <c r="G3865" s="21" t="s">
        <v>18</v>
      </c>
      <c r="H3865" s="21"/>
      <c r="I3865" s="63" t="s">
        <v>4077</v>
      </c>
      <c r="J3865" s="21"/>
      <c r="K3865" s="21"/>
      <c r="L3865" s="21"/>
      <c r="M3865" s="21"/>
      <c r="N3865" s="22">
        <f t="shared" si="2"/>
        <v>46206</v>
      </c>
      <c r="O3865" s="23">
        <f>'RESOLUCIONES EPG'!$N3865-'RESOLUCIONES EPG'!$D3865</f>
        <v>2663</v>
      </c>
    </row>
    <row r="3866" ht="16.5" customHeight="1">
      <c r="A3866" s="101"/>
      <c r="B3866" s="21"/>
      <c r="C3866" s="24">
        <v>165.0</v>
      </c>
      <c r="D3866" s="69">
        <v>43544.0</v>
      </c>
      <c r="E3866" s="21" t="s">
        <v>1419</v>
      </c>
      <c r="F3866" s="69"/>
      <c r="G3866" s="21" t="s">
        <v>18</v>
      </c>
      <c r="H3866" s="21"/>
      <c r="I3866" s="63" t="s">
        <v>4078</v>
      </c>
      <c r="J3866" s="21"/>
      <c r="K3866" s="21"/>
      <c r="L3866" s="21"/>
      <c r="M3866" s="21"/>
      <c r="N3866" s="22">
        <f t="shared" si="2"/>
        <v>46206</v>
      </c>
      <c r="O3866" s="23">
        <f>'RESOLUCIONES EPG'!$N3866-'RESOLUCIONES EPG'!$D3866</f>
        <v>2662</v>
      </c>
    </row>
    <row r="3867" ht="16.5" customHeight="1">
      <c r="A3867" s="101"/>
      <c r="B3867" s="21"/>
      <c r="C3867" s="24">
        <v>167.0</v>
      </c>
      <c r="D3867" s="69">
        <v>43544.0</v>
      </c>
      <c r="E3867" s="21" t="s">
        <v>4079</v>
      </c>
      <c r="F3867" s="69"/>
      <c r="G3867" s="21" t="s">
        <v>18</v>
      </c>
      <c r="H3867" s="21"/>
      <c r="I3867" s="63" t="s">
        <v>4080</v>
      </c>
      <c r="J3867" s="21"/>
      <c r="K3867" s="21"/>
      <c r="L3867" s="21"/>
      <c r="M3867" s="21"/>
      <c r="N3867" s="22">
        <f t="shared" si="2"/>
        <v>46206</v>
      </c>
      <c r="O3867" s="23">
        <f>'RESOLUCIONES EPG'!$N3867-'RESOLUCIONES EPG'!$D3867</f>
        <v>2662</v>
      </c>
    </row>
    <row r="3868" ht="16.5" customHeight="1">
      <c r="A3868" s="101"/>
      <c r="B3868" s="21"/>
      <c r="C3868" s="24">
        <v>164.0</v>
      </c>
      <c r="D3868" s="69">
        <v>43544.0</v>
      </c>
      <c r="E3868" s="21" t="s">
        <v>1407</v>
      </c>
      <c r="F3868" s="69"/>
      <c r="G3868" s="21" t="s">
        <v>577</v>
      </c>
      <c r="H3868" s="21"/>
      <c r="I3868" s="63" t="s">
        <v>4081</v>
      </c>
      <c r="J3868" s="21"/>
      <c r="K3868" s="21"/>
      <c r="L3868" s="21"/>
      <c r="M3868" s="21"/>
      <c r="N3868" s="22">
        <f t="shared" si="2"/>
        <v>46206</v>
      </c>
      <c r="O3868" s="23">
        <f>'RESOLUCIONES EPG'!$N3868-'RESOLUCIONES EPG'!$D3868</f>
        <v>2662</v>
      </c>
    </row>
    <row r="3869" ht="16.5" customHeight="1">
      <c r="A3869" s="58"/>
      <c r="B3869" s="21"/>
      <c r="C3869" s="24">
        <v>168.0</v>
      </c>
      <c r="D3869" s="69">
        <v>43544.0</v>
      </c>
      <c r="E3869" s="21" t="s">
        <v>2502</v>
      </c>
      <c r="F3869" s="69"/>
      <c r="G3869" s="21" t="s">
        <v>994</v>
      </c>
      <c r="H3869" s="21"/>
      <c r="I3869" s="63" t="s">
        <v>4082</v>
      </c>
      <c r="J3869" s="21"/>
      <c r="K3869" s="63" t="s">
        <v>4083</v>
      </c>
      <c r="L3869" s="63" t="s">
        <v>4084</v>
      </c>
      <c r="M3869" s="21"/>
      <c r="N3869" s="22">
        <f t="shared" si="2"/>
        <v>46206</v>
      </c>
      <c r="O3869" s="23">
        <f>'RESOLUCIONES EPG'!$N3869-'RESOLUCIONES EPG'!$D3869</f>
        <v>2662</v>
      </c>
    </row>
    <row r="3870" ht="16.5" customHeight="1">
      <c r="A3870" s="101"/>
      <c r="B3870" s="21"/>
      <c r="C3870" s="24">
        <v>166.0</v>
      </c>
      <c r="D3870" s="69">
        <v>43544.0</v>
      </c>
      <c r="E3870" s="21" t="s">
        <v>4085</v>
      </c>
      <c r="F3870" s="69"/>
      <c r="G3870" s="21" t="s">
        <v>18</v>
      </c>
      <c r="H3870" s="21"/>
      <c r="I3870" s="63" t="s">
        <v>4086</v>
      </c>
      <c r="J3870" s="21"/>
      <c r="K3870" s="21"/>
      <c r="L3870" s="21"/>
      <c r="M3870" s="21"/>
      <c r="N3870" s="22">
        <f t="shared" si="2"/>
        <v>46206</v>
      </c>
      <c r="O3870" s="23">
        <f>'RESOLUCIONES EPG'!$N3870-'RESOLUCIONES EPG'!$D3870</f>
        <v>2662</v>
      </c>
    </row>
    <row r="3871" ht="15.75" customHeight="1">
      <c r="A3871" s="58"/>
      <c r="B3871" s="21" t="s">
        <v>2535</v>
      </c>
      <c r="C3871" s="24">
        <v>169.0</v>
      </c>
      <c r="D3871" s="69">
        <v>43546.0</v>
      </c>
      <c r="E3871" s="21" t="s">
        <v>2880</v>
      </c>
      <c r="F3871" s="69"/>
      <c r="G3871" s="21" t="s">
        <v>1313</v>
      </c>
      <c r="H3871" s="21"/>
      <c r="I3871" s="63" t="s">
        <v>4087</v>
      </c>
      <c r="J3871" s="21"/>
      <c r="K3871" s="63" t="s">
        <v>4088</v>
      </c>
      <c r="L3871" s="21"/>
      <c r="M3871" s="21"/>
      <c r="N3871" s="22">
        <f t="shared" si="2"/>
        <v>46206</v>
      </c>
      <c r="O3871" s="23">
        <f>'RESOLUCIONES EPG'!$N3871-'RESOLUCIONES EPG'!$D3871</f>
        <v>2660</v>
      </c>
    </row>
    <row r="3872" ht="16.5" customHeight="1">
      <c r="A3872" s="58"/>
      <c r="B3872" s="21"/>
      <c r="C3872" s="24">
        <v>171.0</v>
      </c>
      <c r="D3872" s="69">
        <v>43546.0</v>
      </c>
      <c r="E3872" s="21" t="s">
        <v>4089</v>
      </c>
      <c r="F3872" s="69"/>
      <c r="G3872" s="21" t="s">
        <v>4090</v>
      </c>
      <c r="H3872" s="21"/>
      <c r="I3872" s="21"/>
      <c r="J3872" s="21"/>
      <c r="K3872" s="63" t="s">
        <v>4091</v>
      </c>
      <c r="L3872" s="21"/>
      <c r="M3872" s="21"/>
      <c r="N3872" s="22">
        <f t="shared" si="2"/>
        <v>46206</v>
      </c>
      <c r="O3872" s="23">
        <f>'RESOLUCIONES EPG'!$N3872-'RESOLUCIONES EPG'!$D3872</f>
        <v>2660</v>
      </c>
    </row>
    <row r="3873" ht="15.75" customHeight="1">
      <c r="A3873" s="58"/>
      <c r="B3873" s="21" t="s">
        <v>2535</v>
      </c>
      <c r="C3873" s="24">
        <v>170.0</v>
      </c>
      <c r="D3873" s="69">
        <v>43546.0</v>
      </c>
      <c r="E3873" s="21" t="s">
        <v>4092</v>
      </c>
      <c r="F3873" s="69"/>
      <c r="G3873" s="21" t="s">
        <v>1200</v>
      </c>
      <c r="H3873" s="21"/>
      <c r="I3873" s="63" t="s">
        <v>4093</v>
      </c>
      <c r="J3873" s="21"/>
      <c r="K3873" s="63" t="s">
        <v>4094</v>
      </c>
      <c r="L3873" s="21"/>
      <c r="M3873" s="21"/>
      <c r="N3873" s="22">
        <f t="shared" si="2"/>
        <v>46206</v>
      </c>
      <c r="O3873" s="23">
        <f>'RESOLUCIONES EPG'!$N3873-'RESOLUCIONES EPG'!$D3873</f>
        <v>2660</v>
      </c>
    </row>
    <row r="3874" ht="16.5" customHeight="1">
      <c r="A3874" s="101"/>
      <c r="B3874" s="21"/>
      <c r="C3874" s="24">
        <v>184.0</v>
      </c>
      <c r="D3874" s="69">
        <v>43549.0</v>
      </c>
      <c r="E3874" s="21" t="s">
        <v>681</v>
      </c>
      <c r="F3874" s="69"/>
      <c r="G3874" s="21" t="s">
        <v>50</v>
      </c>
      <c r="H3874" s="21"/>
      <c r="I3874" s="63" t="s">
        <v>4095</v>
      </c>
      <c r="J3874" s="21"/>
      <c r="K3874" s="21"/>
      <c r="L3874" s="21"/>
      <c r="M3874" s="21"/>
      <c r="N3874" s="22">
        <f t="shared" si="2"/>
        <v>46206</v>
      </c>
      <c r="O3874" s="23">
        <f>'RESOLUCIONES EPG'!$N3874-'RESOLUCIONES EPG'!$D3874</f>
        <v>2657</v>
      </c>
    </row>
    <row r="3875" ht="16.5" customHeight="1">
      <c r="A3875" s="101"/>
      <c r="B3875" s="21"/>
      <c r="C3875" s="24">
        <v>182.0</v>
      </c>
      <c r="D3875" s="69">
        <v>43549.0</v>
      </c>
      <c r="E3875" s="21" t="s">
        <v>3164</v>
      </c>
      <c r="F3875" s="69"/>
      <c r="G3875" s="21" t="s">
        <v>50</v>
      </c>
      <c r="H3875" s="21"/>
      <c r="I3875" s="63" t="s">
        <v>4096</v>
      </c>
      <c r="J3875" s="21"/>
      <c r="K3875" s="21"/>
      <c r="L3875" s="21"/>
      <c r="M3875" s="21"/>
      <c r="N3875" s="22">
        <f t="shared" si="2"/>
        <v>46206</v>
      </c>
      <c r="O3875" s="23">
        <f>'RESOLUCIONES EPG'!$N3875-'RESOLUCIONES EPG'!$D3875</f>
        <v>2657</v>
      </c>
    </row>
    <row r="3876" ht="15.75" customHeight="1">
      <c r="A3876" s="101"/>
      <c r="B3876" s="21"/>
      <c r="C3876" s="24">
        <v>183.0</v>
      </c>
      <c r="D3876" s="69">
        <v>43549.0</v>
      </c>
      <c r="E3876" s="21" t="s">
        <v>4097</v>
      </c>
      <c r="F3876" s="69" t="s">
        <v>4098</v>
      </c>
      <c r="G3876" s="21" t="s">
        <v>18</v>
      </c>
      <c r="H3876" s="21"/>
      <c r="I3876" s="63" t="s">
        <v>4099</v>
      </c>
      <c r="J3876" s="21"/>
      <c r="K3876" s="21"/>
      <c r="L3876" s="21"/>
      <c r="M3876" s="21"/>
      <c r="N3876" s="22">
        <f t="shared" si="2"/>
        <v>46206</v>
      </c>
      <c r="O3876" s="23">
        <f>'RESOLUCIONES EPG'!$N3876-'RESOLUCIONES EPG'!$D3876</f>
        <v>2657</v>
      </c>
    </row>
    <row r="3877" ht="15.75" customHeight="1">
      <c r="A3877" s="101"/>
      <c r="B3877" s="21"/>
      <c r="C3877" s="24">
        <v>180.0</v>
      </c>
      <c r="D3877" s="69">
        <v>43549.0</v>
      </c>
      <c r="E3877" s="21" t="s">
        <v>4100</v>
      </c>
      <c r="F3877" s="69" t="s">
        <v>3001</v>
      </c>
      <c r="G3877" s="21" t="s">
        <v>577</v>
      </c>
      <c r="H3877" s="21"/>
      <c r="I3877" s="63" t="s">
        <v>4101</v>
      </c>
      <c r="J3877" s="21"/>
      <c r="K3877" s="21"/>
      <c r="L3877" s="21"/>
      <c r="M3877" s="21"/>
      <c r="N3877" s="22">
        <f t="shared" si="2"/>
        <v>46206</v>
      </c>
      <c r="O3877" s="23">
        <f>'RESOLUCIONES EPG'!$N3877-'RESOLUCIONES EPG'!$D3877</f>
        <v>2657</v>
      </c>
    </row>
    <row r="3878" ht="15.75" customHeight="1">
      <c r="A3878" s="58"/>
      <c r="B3878" s="21"/>
      <c r="C3878" s="24">
        <v>174.0</v>
      </c>
      <c r="D3878" s="69">
        <v>43549.0</v>
      </c>
      <c r="E3878" s="21" t="s">
        <v>2543</v>
      </c>
      <c r="F3878" s="69"/>
      <c r="G3878" s="21" t="s">
        <v>2253</v>
      </c>
      <c r="H3878" s="21" t="s">
        <v>2646</v>
      </c>
      <c r="I3878" s="63" t="s">
        <v>4102</v>
      </c>
      <c r="J3878" s="21"/>
      <c r="K3878" s="21"/>
      <c r="L3878" s="21"/>
      <c r="M3878" s="21"/>
      <c r="N3878" s="22">
        <f t="shared" si="2"/>
        <v>46206</v>
      </c>
      <c r="O3878" s="23">
        <f>'RESOLUCIONES EPG'!$N3878-'RESOLUCIONES EPG'!$D3878</f>
        <v>2657</v>
      </c>
    </row>
    <row r="3879" ht="16.5" customHeight="1">
      <c r="A3879" s="58"/>
      <c r="B3879" s="21"/>
      <c r="C3879" s="24">
        <v>175.0</v>
      </c>
      <c r="D3879" s="69">
        <v>43549.0</v>
      </c>
      <c r="E3879" s="21" t="s">
        <v>1627</v>
      </c>
      <c r="F3879" s="69"/>
      <c r="G3879" s="21" t="s">
        <v>1593</v>
      </c>
      <c r="H3879" s="21"/>
      <c r="I3879" s="63" t="s">
        <v>4103</v>
      </c>
      <c r="J3879" s="21"/>
      <c r="K3879" s="63" t="s">
        <v>4104</v>
      </c>
      <c r="L3879" s="63" t="s">
        <v>4105</v>
      </c>
      <c r="M3879" s="63" t="s">
        <v>4106</v>
      </c>
      <c r="N3879" s="22">
        <f t="shared" si="2"/>
        <v>46206</v>
      </c>
      <c r="O3879" s="23">
        <f>'RESOLUCIONES EPG'!$N3879-'RESOLUCIONES EPG'!$D3879</f>
        <v>2657</v>
      </c>
    </row>
    <row r="3880" ht="16.5" customHeight="1">
      <c r="A3880" s="101"/>
      <c r="B3880" s="21"/>
      <c r="C3880" s="24">
        <v>179.0</v>
      </c>
      <c r="D3880" s="69">
        <v>43549.0</v>
      </c>
      <c r="E3880" s="21" t="s">
        <v>4107</v>
      </c>
      <c r="F3880" s="69"/>
      <c r="G3880" s="21" t="s">
        <v>577</v>
      </c>
      <c r="H3880" s="21"/>
      <c r="I3880" s="63" t="s">
        <v>4108</v>
      </c>
      <c r="J3880" s="21"/>
      <c r="K3880" s="21"/>
      <c r="L3880" s="21"/>
      <c r="M3880" s="21"/>
      <c r="N3880" s="22">
        <f t="shared" si="2"/>
        <v>46206</v>
      </c>
      <c r="O3880" s="23">
        <f>'RESOLUCIONES EPG'!$N3880-'RESOLUCIONES EPG'!$D3880</f>
        <v>2657</v>
      </c>
    </row>
    <row r="3881" ht="16.5" customHeight="1">
      <c r="A3881" s="101"/>
      <c r="B3881" s="21" t="s">
        <v>2535</v>
      </c>
      <c r="C3881" s="24">
        <v>185.0</v>
      </c>
      <c r="D3881" s="69">
        <v>43549.0</v>
      </c>
      <c r="E3881" s="21" t="s">
        <v>2107</v>
      </c>
      <c r="F3881" s="69"/>
      <c r="G3881" s="21" t="s">
        <v>2253</v>
      </c>
      <c r="H3881" s="21" t="s">
        <v>90</v>
      </c>
      <c r="I3881" s="63" t="s">
        <v>4109</v>
      </c>
      <c r="J3881" s="21"/>
      <c r="K3881" s="21"/>
      <c r="L3881" s="21"/>
      <c r="M3881" s="21"/>
      <c r="N3881" s="22">
        <f t="shared" si="2"/>
        <v>46206</v>
      </c>
      <c r="O3881" s="23">
        <f>'RESOLUCIONES EPG'!$N3881-'RESOLUCIONES EPG'!$D3881</f>
        <v>2657</v>
      </c>
    </row>
    <row r="3882" ht="16.5" customHeight="1">
      <c r="A3882" s="103"/>
      <c r="B3882" s="21"/>
      <c r="C3882" s="24">
        <v>181.0</v>
      </c>
      <c r="D3882" s="69">
        <v>43549.0</v>
      </c>
      <c r="E3882" s="21" t="s">
        <v>2892</v>
      </c>
      <c r="F3882" s="69"/>
      <c r="G3882" s="21" t="s">
        <v>4110</v>
      </c>
      <c r="H3882" s="21"/>
      <c r="I3882" s="63" t="s">
        <v>4111</v>
      </c>
      <c r="J3882" s="21"/>
      <c r="K3882" s="63" t="s">
        <v>4112</v>
      </c>
      <c r="L3882" s="63"/>
      <c r="M3882" s="63"/>
      <c r="N3882" s="22">
        <f t="shared" si="2"/>
        <v>46206</v>
      </c>
      <c r="O3882" s="23">
        <f>'RESOLUCIONES EPG'!$N3882-'RESOLUCIONES EPG'!$D3882</f>
        <v>2657</v>
      </c>
    </row>
    <row r="3883" ht="15.75" customHeight="1">
      <c r="A3883" s="101"/>
      <c r="B3883" s="21"/>
      <c r="C3883" s="24">
        <v>177.0</v>
      </c>
      <c r="D3883" s="69">
        <v>43549.0</v>
      </c>
      <c r="E3883" s="21" t="s">
        <v>2663</v>
      </c>
      <c r="F3883" s="69"/>
      <c r="G3883" s="21" t="s">
        <v>2253</v>
      </c>
      <c r="H3883" s="21" t="s">
        <v>4113</v>
      </c>
      <c r="I3883" s="63" t="s">
        <v>4114</v>
      </c>
      <c r="J3883" s="21"/>
      <c r="K3883" s="21"/>
      <c r="L3883" s="21"/>
      <c r="M3883" s="21"/>
      <c r="N3883" s="22">
        <f t="shared" si="2"/>
        <v>46206</v>
      </c>
      <c r="O3883" s="23">
        <f>'RESOLUCIONES EPG'!$N3883-'RESOLUCIONES EPG'!$D3883</f>
        <v>2657</v>
      </c>
    </row>
    <row r="3884" ht="15.75" customHeight="1">
      <c r="A3884" s="101"/>
      <c r="B3884" s="21"/>
      <c r="C3884" s="24">
        <v>172.0</v>
      </c>
      <c r="D3884" s="69">
        <v>43549.0</v>
      </c>
      <c r="E3884" s="21" t="s">
        <v>1257</v>
      </c>
      <c r="F3884" s="69"/>
      <c r="G3884" s="21" t="s">
        <v>3844</v>
      </c>
      <c r="H3884" s="21"/>
      <c r="I3884" s="63" t="s">
        <v>4115</v>
      </c>
      <c r="J3884" s="21"/>
      <c r="K3884" s="63" t="s">
        <v>4116</v>
      </c>
      <c r="L3884" s="21"/>
      <c r="M3884" s="21"/>
      <c r="N3884" s="22">
        <f t="shared" si="2"/>
        <v>46206</v>
      </c>
      <c r="O3884" s="23">
        <f>'RESOLUCIONES EPG'!$N3884-'RESOLUCIONES EPG'!$D3884</f>
        <v>2657</v>
      </c>
    </row>
    <row r="3885" ht="15.75" customHeight="1">
      <c r="A3885" s="101"/>
      <c r="B3885" s="21"/>
      <c r="C3885" s="24">
        <v>191.0</v>
      </c>
      <c r="D3885" s="69">
        <v>43551.0</v>
      </c>
      <c r="E3885" s="21" t="s">
        <v>4117</v>
      </c>
      <c r="F3885" s="69"/>
      <c r="G3885" s="21" t="s">
        <v>18</v>
      </c>
      <c r="H3885" s="21"/>
      <c r="I3885" s="63" t="s">
        <v>4118</v>
      </c>
      <c r="J3885" s="21"/>
      <c r="K3885" s="21"/>
      <c r="L3885" s="21"/>
      <c r="M3885" s="21"/>
      <c r="N3885" s="22">
        <f t="shared" si="2"/>
        <v>46206</v>
      </c>
      <c r="O3885" s="23">
        <f>'RESOLUCIONES EPG'!$N3885-'RESOLUCIONES EPG'!$D3885</f>
        <v>2655</v>
      </c>
    </row>
    <row r="3886" ht="15.75" customHeight="1">
      <c r="A3886" s="102"/>
      <c r="B3886" s="21"/>
      <c r="C3886" s="24">
        <v>188.0</v>
      </c>
      <c r="D3886" s="69">
        <v>43551.0</v>
      </c>
      <c r="E3886" s="21" t="s">
        <v>3384</v>
      </c>
      <c r="F3886" s="69"/>
      <c r="G3886" s="21" t="s">
        <v>4119</v>
      </c>
      <c r="H3886" s="21"/>
      <c r="I3886" s="63" t="s">
        <v>4120</v>
      </c>
      <c r="J3886" s="21"/>
      <c r="K3886" s="21"/>
      <c r="L3886" s="21"/>
      <c r="M3886" s="21"/>
      <c r="N3886" s="22">
        <f t="shared" si="2"/>
        <v>46206</v>
      </c>
      <c r="O3886" s="23">
        <f>'RESOLUCIONES EPG'!$N3886-'RESOLUCIONES EPG'!$D3886</f>
        <v>2655</v>
      </c>
    </row>
    <row r="3887" ht="15.75" customHeight="1">
      <c r="A3887" s="101"/>
      <c r="B3887" s="21"/>
      <c r="C3887" s="24">
        <v>186.0</v>
      </c>
      <c r="D3887" s="69">
        <v>43551.0</v>
      </c>
      <c r="E3887" s="21" t="s">
        <v>3903</v>
      </c>
      <c r="F3887" s="69"/>
      <c r="G3887" s="21" t="s">
        <v>4121</v>
      </c>
      <c r="H3887" s="21"/>
      <c r="I3887" s="63" t="s">
        <v>4122</v>
      </c>
      <c r="J3887" s="21"/>
      <c r="K3887" s="21"/>
      <c r="L3887" s="21"/>
      <c r="M3887" s="21"/>
      <c r="N3887" s="22">
        <f t="shared" si="2"/>
        <v>46206</v>
      </c>
      <c r="O3887" s="23">
        <f>'RESOLUCIONES EPG'!$N3887-'RESOLUCIONES EPG'!$D3887</f>
        <v>2655</v>
      </c>
    </row>
    <row r="3888" ht="15.75" customHeight="1">
      <c r="A3888" s="101"/>
      <c r="B3888" s="21"/>
      <c r="C3888" s="24">
        <v>178.0</v>
      </c>
      <c r="D3888" s="69">
        <v>43551.0</v>
      </c>
      <c r="E3888" s="21" t="s">
        <v>4123</v>
      </c>
      <c r="F3888" s="69"/>
      <c r="G3888" s="21" t="s">
        <v>18</v>
      </c>
      <c r="H3888" s="21"/>
      <c r="I3888" s="63" t="s">
        <v>4124</v>
      </c>
      <c r="J3888" s="21"/>
      <c r="K3888" s="21"/>
      <c r="L3888" s="21"/>
      <c r="M3888" s="21"/>
      <c r="N3888" s="22">
        <f t="shared" si="2"/>
        <v>46206</v>
      </c>
      <c r="O3888" s="23">
        <f>'RESOLUCIONES EPG'!$N3888-'RESOLUCIONES EPG'!$D3888</f>
        <v>2655</v>
      </c>
    </row>
    <row r="3889" ht="16.5" customHeight="1">
      <c r="A3889" s="102"/>
      <c r="B3889" s="21"/>
      <c r="C3889" s="24">
        <v>190.0</v>
      </c>
      <c r="D3889" s="69">
        <v>43551.0</v>
      </c>
      <c r="E3889" s="21" t="s">
        <v>1692</v>
      </c>
      <c r="F3889" s="69"/>
      <c r="G3889" s="21" t="s">
        <v>4063</v>
      </c>
      <c r="H3889" s="21"/>
      <c r="I3889" s="63" t="s">
        <v>4125</v>
      </c>
      <c r="J3889" s="21"/>
      <c r="K3889" s="21"/>
      <c r="L3889" s="21"/>
      <c r="M3889" s="21"/>
      <c r="N3889" s="22">
        <f t="shared" si="2"/>
        <v>46206</v>
      </c>
      <c r="O3889" s="23">
        <f>'RESOLUCIONES EPG'!$N3889-'RESOLUCIONES EPG'!$D3889</f>
        <v>2655</v>
      </c>
    </row>
    <row r="3890" ht="16.5" customHeight="1">
      <c r="A3890" s="101"/>
      <c r="B3890" s="21"/>
      <c r="C3890" s="24">
        <v>192.0</v>
      </c>
      <c r="D3890" s="69">
        <v>43551.0</v>
      </c>
      <c r="E3890" s="21" t="s">
        <v>3375</v>
      </c>
      <c r="F3890" s="69"/>
      <c r="G3890" s="21" t="s">
        <v>577</v>
      </c>
      <c r="H3890" s="21"/>
      <c r="I3890" s="63" t="s">
        <v>4126</v>
      </c>
      <c r="J3890" s="21"/>
      <c r="K3890" s="21"/>
      <c r="L3890" s="21"/>
      <c r="M3890" s="21"/>
      <c r="N3890" s="22">
        <f t="shared" si="2"/>
        <v>46206</v>
      </c>
      <c r="O3890" s="23">
        <f>'RESOLUCIONES EPG'!$N3890-'RESOLUCIONES EPG'!$D3890</f>
        <v>2655</v>
      </c>
    </row>
    <row r="3891" ht="15.75" customHeight="1">
      <c r="A3891" s="102"/>
      <c r="B3891" s="21"/>
      <c r="C3891" s="24">
        <v>187.0</v>
      </c>
      <c r="D3891" s="69">
        <v>43551.0</v>
      </c>
      <c r="E3891" s="21" t="s">
        <v>4127</v>
      </c>
      <c r="F3891" s="69"/>
      <c r="G3891" s="21" t="s">
        <v>18</v>
      </c>
      <c r="H3891" s="21"/>
      <c r="I3891" s="63" t="s">
        <v>4128</v>
      </c>
      <c r="J3891" s="21"/>
      <c r="K3891" s="21"/>
      <c r="L3891" s="21"/>
      <c r="M3891" s="21"/>
      <c r="N3891" s="22">
        <f t="shared" si="2"/>
        <v>46206</v>
      </c>
      <c r="O3891" s="23">
        <f>'RESOLUCIONES EPG'!$N3891-'RESOLUCIONES EPG'!$D3891</f>
        <v>2655</v>
      </c>
    </row>
    <row r="3892" ht="15.75" customHeight="1">
      <c r="A3892" s="102"/>
      <c r="B3892" s="21"/>
      <c r="C3892" s="24">
        <v>189.0</v>
      </c>
      <c r="D3892" s="69">
        <v>43551.0</v>
      </c>
      <c r="E3892" s="21" t="s">
        <v>4129</v>
      </c>
      <c r="F3892" s="69"/>
      <c r="G3892" s="21" t="s">
        <v>18</v>
      </c>
      <c r="H3892" s="21"/>
      <c r="I3892" s="63" t="s">
        <v>4122</v>
      </c>
      <c r="J3892" s="21"/>
      <c r="K3892" s="21"/>
      <c r="L3892" s="21"/>
      <c r="M3892" s="21"/>
      <c r="N3892" s="22">
        <f t="shared" si="2"/>
        <v>46206</v>
      </c>
      <c r="O3892" s="23">
        <f>'RESOLUCIONES EPG'!$N3892-'RESOLUCIONES EPG'!$D3892</f>
        <v>2655</v>
      </c>
    </row>
    <row r="3893" ht="15.75" customHeight="1">
      <c r="A3893" s="102"/>
      <c r="B3893" s="21"/>
      <c r="C3893" s="24">
        <v>194.0</v>
      </c>
      <c r="D3893" s="69">
        <v>43553.0</v>
      </c>
      <c r="E3893" s="21" t="s">
        <v>4130</v>
      </c>
      <c r="F3893" s="69"/>
      <c r="G3893" s="21" t="s">
        <v>18</v>
      </c>
      <c r="H3893" s="21"/>
      <c r="I3893" s="63" t="s">
        <v>4131</v>
      </c>
      <c r="J3893" s="21"/>
      <c r="K3893" s="63" t="s">
        <v>4132</v>
      </c>
      <c r="L3893" s="21"/>
      <c r="M3893" s="21"/>
      <c r="N3893" s="22">
        <f t="shared" si="2"/>
        <v>46206</v>
      </c>
      <c r="O3893" s="23">
        <f>'RESOLUCIONES EPG'!$N3893-'RESOLUCIONES EPG'!$D3893</f>
        <v>2653</v>
      </c>
    </row>
    <row r="3894" ht="15.75" customHeight="1">
      <c r="A3894" s="101"/>
      <c r="B3894" s="21"/>
      <c r="C3894" s="24">
        <v>195.0</v>
      </c>
      <c r="D3894" s="69">
        <v>43553.0</v>
      </c>
      <c r="E3894" s="21" t="s">
        <v>2918</v>
      </c>
      <c r="F3894" s="69"/>
      <c r="G3894" s="21" t="s">
        <v>50</v>
      </c>
      <c r="H3894" s="21"/>
      <c r="I3894" s="63" t="s">
        <v>4133</v>
      </c>
      <c r="J3894" s="21"/>
      <c r="K3894" s="21"/>
      <c r="L3894" s="21"/>
      <c r="M3894" s="21"/>
      <c r="N3894" s="22">
        <f t="shared" si="2"/>
        <v>46206</v>
      </c>
      <c r="O3894" s="23">
        <f>'RESOLUCIONES EPG'!$N3894-'RESOLUCIONES EPG'!$D3894</f>
        <v>2653</v>
      </c>
    </row>
    <row r="3895" ht="15.75" customHeight="1">
      <c r="A3895" s="101"/>
      <c r="B3895" s="21"/>
      <c r="C3895" s="24">
        <v>196.0</v>
      </c>
      <c r="D3895" s="69">
        <v>43553.0</v>
      </c>
      <c r="E3895" s="21" t="s">
        <v>4134</v>
      </c>
      <c r="F3895" s="69"/>
      <c r="G3895" s="21" t="s">
        <v>18</v>
      </c>
      <c r="H3895" s="21"/>
      <c r="I3895" s="63" t="s">
        <v>4135</v>
      </c>
      <c r="J3895" s="21"/>
      <c r="K3895" s="21"/>
      <c r="L3895" s="21"/>
      <c r="M3895" s="21"/>
      <c r="N3895" s="22">
        <f t="shared" si="2"/>
        <v>46206</v>
      </c>
      <c r="O3895" s="23">
        <f>'RESOLUCIONES EPG'!$N3895-'RESOLUCIONES EPG'!$D3895</f>
        <v>2653</v>
      </c>
    </row>
    <row r="3896" ht="15.75" customHeight="1">
      <c r="A3896" s="102"/>
      <c r="B3896" s="21"/>
      <c r="C3896" s="24">
        <v>197.0</v>
      </c>
      <c r="D3896" s="69">
        <v>43553.0</v>
      </c>
      <c r="E3896" s="21" t="s">
        <v>2934</v>
      </c>
      <c r="F3896" s="69"/>
      <c r="G3896" s="21" t="s">
        <v>50</v>
      </c>
      <c r="H3896" s="21"/>
      <c r="I3896" s="63" t="s">
        <v>4136</v>
      </c>
      <c r="J3896" s="21"/>
      <c r="K3896" s="21"/>
      <c r="L3896" s="21"/>
      <c r="M3896" s="21"/>
      <c r="N3896" s="22">
        <f t="shared" si="2"/>
        <v>46206</v>
      </c>
      <c r="O3896" s="23">
        <f>'RESOLUCIONES EPG'!$N3896-'RESOLUCIONES EPG'!$D3896</f>
        <v>2653</v>
      </c>
    </row>
    <row r="3897" ht="16.5" customHeight="1">
      <c r="A3897" s="101"/>
      <c r="B3897" s="21"/>
      <c r="C3897" s="24">
        <v>193.0</v>
      </c>
      <c r="D3897" s="69">
        <v>43553.0</v>
      </c>
      <c r="E3897" s="21" t="s">
        <v>2902</v>
      </c>
      <c r="F3897" s="30"/>
      <c r="G3897" s="21" t="s">
        <v>1200</v>
      </c>
      <c r="H3897" s="21"/>
      <c r="I3897" s="63" t="s">
        <v>4137</v>
      </c>
      <c r="J3897" s="21"/>
      <c r="K3897" s="21"/>
      <c r="L3897" s="21"/>
      <c r="M3897" s="21"/>
      <c r="N3897" s="22">
        <f t="shared" si="2"/>
        <v>46206</v>
      </c>
      <c r="O3897" s="23">
        <f>'RESOLUCIONES EPG'!$N3897-'RESOLUCIONES EPG'!$D3897</f>
        <v>2653</v>
      </c>
    </row>
    <row r="3898" ht="15.75" customHeight="1">
      <c r="A3898" s="101"/>
      <c r="B3898" s="21"/>
      <c r="C3898" s="24">
        <v>200.0</v>
      </c>
      <c r="D3898" s="69">
        <v>43556.0</v>
      </c>
      <c r="E3898" s="21" t="s">
        <v>2557</v>
      </c>
      <c r="F3898" s="69"/>
      <c r="G3898" s="21" t="s">
        <v>1593</v>
      </c>
      <c r="H3898" s="21"/>
      <c r="I3898" s="63" t="s">
        <v>4138</v>
      </c>
      <c r="J3898" s="21"/>
      <c r="K3898" s="63" t="s">
        <v>4139</v>
      </c>
      <c r="L3898" s="63" t="s">
        <v>4140</v>
      </c>
      <c r="M3898" s="63" t="s">
        <v>4141</v>
      </c>
      <c r="N3898" s="22">
        <f t="shared" si="2"/>
        <v>46206</v>
      </c>
      <c r="O3898" s="23">
        <f>'RESOLUCIONES EPG'!$N3898-'RESOLUCIONES EPG'!$D3898</f>
        <v>2650</v>
      </c>
    </row>
    <row r="3899" ht="15.75" customHeight="1">
      <c r="A3899" s="101"/>
      <c r="B3899" s="21"/>
      <c r="C3899" s="24">
        <v>199.0</v>
      </c>
      <c r="D3899" s="69">
        <v>43556.0</v>
      </c>
      <c r="E3899" s="21" t="s">
        <v>4127</v>
      </c>
      <c r="F3899" s="69"/>
      <c r="G3899" s="21" t="s">
        <v>3844</v>
      </c>
      <c r="H3899" s="21"/>
      <c r="I3899" s="63" t="s">
        <v>4142</v>
      </c>
      <c r="J3899" s="21"/>
      <c r="K3899" s="21"/>
      <c r="L3899" s="21"/>
      <c r="M3899" s="21"/>
      <c r="N3899" s="22">
        <f t="shared" si="2"/>
        <v>46206</v>
      </c>
      <c r="O3899" s="23">
        <f>'RESOLUCIONES EPG'!$N3899-'RESOLUCIONES EPG'!$D3899</f>
        <v>2650</v>
      </c>
    </row>
    <row r="3900" ht="16.5" customHeight="1">
      <c r="A3900" s="101"/>
      <c r="B3900" s="21" t="s">
        <v>2535</v>
      </c>
      <c r="C3900" s="24">
        <v>202.0</v>
      </c>
      <c r="D3900" s="69">
        <v>43558.0</v>
      </c>
      <c r="E3900" s="21" t="s">
        <v>1218</v>
      </c>
      <c r="F3900" s="69"/>
      <c r="G3900" s="21" t="s">
        <v>2253</v>
      </c>
      <c r="H3900" s="21" t="s">
        <v>2623</v>
      </c>
      <c r="I3900" s="63" t="s">
        <v>4143</v>
      </c>
      <c r="J3900" s="21"/>
      <c r="K3900" s="21"/>
      <c r="L3900" s="21"/>
      <c r="M3900" s="21"/>
      <c r="N3900" s="22">
        <f t="shared" si="2"/>
        <v>46206</v>
      </c>
      <c r="O3900" s="23">
        <f>'RESOLUCIONES EPG'!$N3900-'RESOLUCIONES EPG'!$D3900</f>
        <v>2648</v>
      </c>
    </row>
    <row r="3901" ht="15.75" customHeight="1">
      <c r="A3901" s="101"/>
      <c r="B3901" s="21"/>
      <c r="C3901" s="24">
        <v>207.0</v>
      </c>
      <c r="D3901" s="69">
        <v>43558.0</v>
      </c>
      <c r="E3901" s="21" t="s">
        <v>1466</v>
      </c>
      <c r="F3901" s="69"/>
      <c r="G3901" s="21" t="s">
        <v>3844</v>
      </c>
      <c r="H3901" s="21"/>
      <c r="I3901" s="63" t="s">
        <v>4144</v>
      </c>
      <c r="J3901" s="21"/>
      <c r="K3901" s="21"/>
      <c r="L3901" s="21"/>
      <c r="M3901" s="21"/>
      <c r="N3901" s="22">
        <f t="shared" si="2"/>
        <v>46206</v>
      </c>
      <c r="O3901" s="23">
        <f>'RESOLUCIONES EPG'!$N3901-'RESOLUCIONES EPG'!$D3901</f>
        <v>2648</v>
      </c>
    </row>
    <row r="3902" ht="16.5" customHeight="1">
      <c r="A3902" s="102"/>
      <c r="B3902" s="21"/>
      <c r="C3902" s="24">
        <v>203.0</v>
      </c>
      <c r="D3902" s="69">
        <v>43558.0</v>
      </c>
      <c r="E3902" s="21" t="s">
        <v>3281</v>
      </c>
      <c r="F3902" s="69"/>
      <c r="G3902" s="21" t="s">
        <v>2253</v>
      </c>
      <c r="H3902" s="21" t="s">
        <v>3056</v>
      </c>
      <c r="I3902" s="63" t="s">
        <v>4145</v>
      </c>
      <c r="J3902" s="21"/>
      <c r="K3902" s="21"/>
      <c r="L3902" s="21"/>
      <c r="M3902" s="21"/>
      <c r="N3902" s="22">
        <f t="shared" si="2"/>
        <v>46206</v>
      </c>
      <c r="O3902" s="23">
        <f>'RESOLUCIONES EPG'!$N3902-'RESOLUCIONES EPG'!$D3902</f>
        <v>2648</v>
      </c>
    </row>
    <row r="3903" ht="16.5" customHeight="1">
      <c r="A3903" s="101"/>
      <c r="B3903" s="21"/>
      <c r="C3903" s="24">
        <v>206.0</v>
      </c>
      <c r="D3903" s="69">
        <v>43558.0</v>
      </c>
      <c r="E3903" s="21" t="s">
        <v>1709</v>
      </c>
      <c r="F3903" s="69"/>
      <c r="G3903" s="21" t="s">
        <v>50</v>
      </c>
      <c r="H3903" s="21"/>
      <c r="I3903" s="63" t="s">
        <v>4146</v>
      </c>
      <c r="J3903" s="21"/>
      <c r="K3903" s="21"/>
      <c r="L3903" s="21"/>
      <c r="M3903" s="21"/>
      <c r="N3903" s="22">
        <f t="shared" si="2"/>
        <v>46206</v>
      </c>
      <c r="O3903" s="23">
        <f>'RESOLUCIONES EPG'!$N3903-'RESOLUCIONES EPG'!$D3903</f>
        <v>2648</v>
      </c>
    </row>
    <row r="3904" ht="15.75" customHeight="1">
      <c r="A3904" s="102"/>
      <c r="B3904" s="21"/>
      <c r="C3904" s="24">
        <v>204.0</v>
      </c>
      <c r="D3904" s="69">
        <v>43558.0</v>
      </c>
      <c r="E3904" s="21" t="s">
        <v>1975</v>
      </c>
      <c r="F3904" s="69"/>
      <c r="G3904" s="21" t="s">
        <v>18</v>
      </c>
      <c r="H3904" s="21"/>
      <c r="I3904" s="63" t="s">
        <v>4147</v>
      </c>
      <c r="J3904" s="21"/>
      <c r="K3904" s="21"/>
      <c r="L3904" s="21"/>
      <c r="M3904" s="21"/>
      <c r="N3904" s="22">
        <f t="shared" si="2"/>
        <v>46206</v>
      </c>
      <c r="O3904" s="23">
        <f>'RESOLUCIONES EPG'!$N3904-'RESOLUCIONES EPG'!$D3904</f>
        <v>2648</v>
      </c>
    </row>
    <row r="3905" ht="16.5" customHeight="1">
      <c r="A3905" s="101"/>
      <c r="B3905" s="21"/>
      <c r="C3905" s="24">
        <v>205.0</v>
      </c>
      <c r="D3905" s="69">
        <v>43558.0</v>
      </c>
      <c r="E3905" s="21" t="s">
        <v>1859</v>
      </c>
      <c r="F3905" s="69"/>
      <c r="G3905" s="21" t="s">
        <v>1313</v>
      </c>
      <c r="H3905" s="21"/>
      <c r="I3905" s="63" t="s">
        <v>4148</v>
      </c>
      <c r="J3905" s="21"/>
      <c r="K3905" s="21"/>
      <c r="L3905" s="21"/>
      <c r="M3905" s="21"/>
      <c r="N3905" s="22">
        <f t="shared" si="2"/>
        <v>46206</v>
      </c>
      <c r="O3905" s="23">
        <f>'RESOLUCIONES EPG'!$N3905-'RESOLUCIONES EPG'!$D3905</f>
        <v>2648</v>
      </c>
    </row>
    <row r="3906" ht="16.5" customHeight="1">
      <c r="A3906" s="102"/>
      <c r="B3906" s="21"/>
      <c r="C3906" s="24">
        <v>201.0</v>
      </c>
      <c r="D3906" s="69">
        <v>43558.0</v>
      </c>
      <c r="E3906" s="21" t="s">
        <v>4149</v>
      </c>
      <c r="F3906" s="69"/>
      <c r="G3906" s="21" t="s">
        <v>4149</v>
      </c>
      <c r="H3906" s="21"/>
      <c r="I3906" s="63" t="s">
        <v>4150</v>
      </c>
      <c r="J3906" s="21"/>
      <c r="K3906" s="21"/>
      <c r="L3906" s="21"/>
      <c r="M3906" s="21"/>
      <c r="N3906" s="22">
        <f t="shared" si="2"/>
        <v>46206</v>
      </c>
      <c r="O3906" s="23">
        <f>'RESOLUCIONES EPG'!$N3906-'RESOLUCIONES EPG'!$D3906</f>
        <v>2648</v>
      </c>
    </row>
    <row r="3907" ht="16.5" customHeight="1">
      <c r="A3907" s="102"/>
      <c r="B3907" s="21"/>
      <c r="C3907" s="24">
        <v>211.0</v>
      </c>
      <c r="D3907" s="69">
        <v>43559.0</v>
      </c>
      <c r="E3907" s="21" t="s">
        <v>4151</v>
      </c>
      <c r="F3907" s="69"/>
      <c r="G3907" s="21" t="s">
        <v>18</v>
      </c>
      <c r="H3907" s="21"/>
      <c r="I3907" s="63" t="s">
        <v>4152</v>
      </c>
      <c r="J3907" s="21"/>
      <c r="K3907" s="21"/>
      <c r="L3907" s="21"/>
      <c r="M3907" s="21"/>
      <c r="N3907" s="22">
        <f t="shared" si="2"/>
        <v>46206</v>
      </c>
      <c r="O3907" s="23">
        <f>'RESOLUCIONES EPG'!$N3907-'RESOLUCIONES EPG'!$D3907</f>
        <v>2647</v>
      </c>
    </row>
    <row r="3908" ht="16.5" customHeight="1">
      <c r="A3908" s="101"/>
      <c r="B3908" s="21"/>
      <c r="C3908" s="24">
        <v>209.0</v>
      </c>
      <c r="D3908" s="69">
        <v>43559.0</v>
      </c>
      <c r="E3908" s="21" t="s">
        <v>4153</v>
      </c>
      <c r="F3908" s="69"/>
      <c r="G3908" s="21" t="s">
        <v>18</v>
      </c>
      <c r="H3908" s="21"/>
      <c r="I3908" s="63" t="s">
        <v>4154</v>
      </c>
      <c r="J3908" s="21"/>
      <c r="K3908" s="21"/>
      <c r="L3908" s="21"/>
      <c r="M3908" s="21"/>
      <c r="N3908" s="22">
        <f t="shared" si="2"/>
        <v>46206</v>
      </c>
      <c r="O3908" s="23">
        <f>'RESOLUCIONES EPG'!$N3908-'RESOLUCIONES EPG'!$D3908</f>
        <v>2647</v>
      </c>
    </row>
    <row r="3909" ht="15.75" customHeight="1">
      <c r="A3909" s="101"/>
      <c r="B3909" s="21"/>
      <c r="C3909" s="24">
        <v>210.0</v>
      </c>
      <c r="D3909" s="69">
        <v>43559.0</v>
      </c>
      <c r="E3909" s="21" t="s">
        <v>4155</v>
      </c>
      <c r="F3909" s="69"/>
      <c r="G3909" s="21" t="s">
        <v>18</v>
      </c>
      <c r="H3909" s="21" t="s">
        <v>4156</v>
      </c>
      <c r="I3909" s="63" t="s">
        <v>4157</v>
      </c>
      <c r="J3909" s="21"/>
      <c r="K3909" s="21"/>
      <c r="L3909" s="21"/>
      <c r="M3909" s="21"/>
      <c r="N3909" s="22">
        <f t="shared" si="2"/>
        <v>46206</v>
      </c>
      <c r="O3909" s="23">
        <f>'RESOLUCIONES EPG'!$N3909-'RESOLUCIONES EPG'!$D3909</f>
        <v>2647</v>
      </c>
    </row>
    <row r="3910" ht="15.75" customHeight="1">
      <c r="A3910" s="102"/>
      <c r="B3910" s="21"/>
      <c r="C3910" s="24">
        <v>212.0</v>
      </c>
      <c r="D3910" s="69">
        <v>43559.0</v>
      </c>
      <c r="E3910" s="21" t="s">
        <v>4158</v>
      </c>
      <c r="F3910" s="130" t="s">
        <v>4159</v>
      </c>
      <c r="G3910" s="21" t="s">
        <v>18</v>
      </c>
      <c r="H3910" s="21"/>
      <c r="I3910" s="63" t="s">
        <v>4160</v>
      </c>
      <c r="J3910" s="21"/>
      <c r="K3910" s="21"/>
      <c r="L3910" s="21"/>
      <c r="M3910" s="21"/>
      <c r="N3910" s="22">
        <f t="shared" si="2"/>
        <v>46206</v>
      </c>
      <c r="O3910" s="23">
        <f>'RESOLUCIONES EPG'!$N3910-'RESOLUCIONES EPG'!$D3910</f>
        <v>2647</v>
      </c>
    </row>
    <row r="3911" ht="15.75" customHeight="1">
      <c r="A3911" s="173"/>
      <c r="B3911" s="21"/>
      <c r="C3911" s="24">
        <v>213.0</v>
      </c>
      <c r="D3911" s="69">
        <v>43559.0</v>
      </c>
      <c r="E3911" s="21" t="s">
        <v>3692</v>
      </c>
      <c r="F3911" s="69" t="s">
        <v>3693</v>
      </c>
      <c r="G3911" s="21" t="s">
        <v>4161</v>
      </c>
      <c r="H3911" s="21"/>
      <c r="I3911" s="63" t="s">
        <v>4162</v>
      </c>
      <c r="J3911" s="21"/>
      <c r="K3911" s="21"/>
      <c r="L3911" s="21"/>
      <c r="M3911" s="21"/>
      <c r="N3911" s="22">
        <f t="shared" si="2"/>
        <v>46206</v>
      </c>
      <c r="O3911" s="23">
        <f>'RESOLUCIONES EPG'!$N3911-'RESOLUCIONES EPG'!$D3911</f>
        <v>2647</v>
      </c>
    </row>
    <row r="3912" ht="15.75" customHeight="1">
      <c r="A3912" s="101"/>
      <c r="B3912" s="21" t="s">
        <v>2535</v>
      </c>
      <c r="C3912" s="24">
        <v>208.0</v>
      </c>
      <c r="D3912" s="69">
        <v>43559.0</v>
      </c>
      <c r="E3912" s="21" t="s">
        <v>3769</v>
      </c>
      <c r="F3912" s="130" t="s">
        <v>3770</v>
      </c>
      <c r="G3912" s="21" t="s">
        <v>994</v>
      </c>
      <c r="H3912" s="21"/>
      <c r="I3912" s="63" t="s">
        <v>4163</v>
      </c>
      <c r="J3912" s="21"/>
      <c r="K3912" s="21"/>
      <c r="L3912" s="21"/>
      <c r="M3912" s="21"/>
      <c r="N3912" s="22">
        <f t="shared" si="2"/>
        <v>46206</v>
      </c>
      <c r="O3912" s="23">
        <f>'RESOLUCIONES EPG'!$N3912-'RESOLUCIONES EPG'!$D3912</f>
        <v>2647</v>
      </c>
    </row>
    <row r="3913" ht="15.75" customHeight="1">
      <c r="A3913" s="101"/>
      <c r="B3913" s="21"/>
      <c r="C3913" s="24">
        <v>216.0</v>
      </c>
      <c r="D3913" s="69">
        <v>43560.0</v>
      </c>
      <c r="E3913" s="21" t="s">
        <v>4164</v>
      </c>
      <c r="F3913" s="69" t="s">
        <v>4165</v>
      </c>
      <c r="G3913" s="21" t="s">
        <v>18</v>
      </c>
      <c r="H3913" s="21"/>
      <c r="I3913" s="63" t="s">
        <v>4166</v>
      </c>
      <c r="J3913" s="21"/>
      <c r="K3913" s="21"/>
      <c r="L3913" s="21"/>
      <c r="M3913" s="21"/>
      <c r="N3913" s="22">
        <f t="shared" si="2"/>
        <v>46206</v>
      </c>
      <c r="O3913" s="23">
        <f>'RESOLUCIONES EPG'!$N3913-'RESOLUCIONES EPG'!$D3913</f>
        <v>2646</v>
      </c>
    </row>
    <row r="3914" ht="16.5" customHeight="1">
      <c r="A3914" s="101"/>
      <c r="B3914" s="21"/>
      <c r="C3914" s="24">
        <v>215.0</v>
      </c>
      <c r="D3914" s="69">
        <v>43560.0</v>
      </c>
      <c r="E3914" s="21" t="s">
        <v>4167</v>
      </c>
      <c r="F3914" s="69"/>
      <c r="G3914" s="21" t="s">
        <v>4168</v>
      </c>
      <c r="H3914" s="21"/>
      <c r="I3914" s="63" t="s">
        <v>4169</v>
      </c>
      <c r="J3914" s="21"/>
      <c r="K3914" s="21"/>
      <c r="L3914" s="21"/>
      <c r="M3914" s="21"/>
      <c r="N3914" s="22">
        <f t="shared" si="2"/>
        <v>46206</v>
      </c>
      <c r="O3914" s="23">
        <f>'RESOLUCIONES EPG'!$N3914-'RESOLUCIONES EPG'!$D3914</f>
        <v>2646</v>
      </c>
    </row>
    <row r="3915" ht="15.75" customHeight="1">
      <c r="A3915" s="101"/>
      <c r="B3915" s="21"/>
      <c r="C3915" s="24">
        <v>222.0</v>
      </c>
      <c r="D3915" s="69">
        <v>43563.0</v>
      </c>
      <c r="E3915" s="21" t="s">
        <v>3941</v>
      </c>
      <c r="F3915" s="69"/>
      <c r="G3915" s="21" t="s">
        <v>4170</v>
      </c>
      <c r="H3915" s="21"/>
      <c r="I3915" s="63" t="s">
        <v>4171</v>
      </c>
      <c r="J3915" s="21"/>
      <c r="K3915" s="21"/>
      <c r="L3915" s="21"/>
      <c r="M3915" s="21"/>
      <c r="N3915" s="22">
        <f t="shared" si="2"/>
        <v>46206</v>
      </c>
      <c r="O3915" s="23">
        <f>'RESOLUCIONES EPG'!$N3915-'RESOLUCIONES EPG'!$D3915</f>
        <v>2643</v>
      </c>
    </row>
    <row r="3916" ht="16.5" customHeight="1">
      <c r="A3916" s="102"/>
      <c r="B3916" s="21"/>
      <c r="C3916" s="24">
        <v>220.0</v>
      </c>
      <c r="D3916" s="69">
        <v>43563.0</v>
      </c>
      <c r="E3916" s="21" t="s">
        <v>4172</v>
      </c>
      <c r="F3916" s="69"/>
      <c r="G3916" s="21" t="s">
        <v>18</v>
      </c>
      <c r="H3916" s="21"/>
      <c r="I3916" s="63" t="s">
        <v>4173</v>
      </c>
      <c r="J3916" s="21"/>
      <c r="K3916" s="21"/>
      <c r="L3916" s="21"/>
      <c r="M3916" s="21"/>
      <c r="N3916" s="22">
        <f t="shared" si="2"/>
        <v>46206</v>
      </c>
      <c r="O3916" s="23">
        <f>'RESOLUCIONES EPG'!$N3916-'RESOLUCIONES EPG'!$D3916</f>
        <v>2643</v>
      </c>
    </row>
    <row r="3917" ht="15.75" customHeight="1">
      <c r="A3917" s="101"/>
      <c r="B3917" s="21"/>
      <c r="C3917" s="24">
        <v>221.0</v>
      </c>
      <c r="D3917" s="69">
        <v>43563.0</v>
      </c>
      <c r="E3917" s="21" t="s">
        <v>3903</v>
      </c>
      <c r="F3917" s="69"/>
      <c r="G3917" s="21" t="s">
        <v>4174</v>
      </c>
      <c r="H3917" s="21"/>
      <c r="I3917" s="63" t="s">
        <v>4175</v>
      </c>
      <c r="J3917" s="21"/>
      <c r="K3917" s="21"/>
      <c r="L3917" s="21"/>
      <c r="M3917" s="21"/>
      <c r="N3917" s="22">
        <f t="shared" si="2"/>
        <v>46206</v>
      </c>
      <c r="O3917" s="23">
        <f>'RESOLUCIONES EPG'!$N3917-'RESOLUCIONES EPG'!$D3917</f>
        <v>2643</v>
      </c>
    </row>
    <row r="3918" ht="15.75" customHeight="1">
      <c r="A3918" s="101"/>
      <c r="B3918" s="21"/>
      <c r="C3918" s="24">
        <v>217.0</v>
      </c>
      <c r="D3918" s="69">
        <v>43563.0</v>
      </c>
      <c r="E3918" s="21" t="s">
        <v>1387</v>
      </c>
      <c r="F3918" s="69"/>
      <c r="G3918" s="21" t="s">
        <v>577</v>
      </c>
      <c r="H3918" s="21"/>
      <c r="I3918" s="63" t="s">
        <v>4176</v>
      </c>
      <c r="J3918" s="21"/>
      <c r="K3918" s="21"/>
      <c r="L3918" s="21"/>
      <c r="M3918" s="21"/>
      <c r="N3918" s="22">
        <f t="shared" si="2"/>
        <v>46206</v>
      </c>
      <c r="O3918" s="23">
        <f>'RESOLUCIONES EPG'!$N3918-'RESOLUCIONES EPG'!$D3918</f>
        <v>2643</v>
      </c>
    </row>
    <row r="3919" ht="15.75" customHeight="1">
      <c r="A3919" s="101"/>
      <c r="B3919" s="21"/>
      <c r="C3919" s="24">
        <v>219.0</v>
      </c>
      <c r="D3919" s="69">
        <v>43563.0</v>
      </c>
      <c r="E3919" s="21" t="s">
        <v>4177</v>
      </c>
      <c r="F3919" s="69"/>
      <c r="G3919" s="21" t="s">
        <v>4178</v>
      </c>
      <c r="H3919" s="21"/>
      <c r="I3919" s="63" t="s">
        <v>4179</v>
      </c>
      <c r="J3919" s="21"/>
      <c r="K3919" s="21"/>
      <c r="L3919" s="21"/>
      <c r="M3919" s="21"/>
      <c r="N3919" s="22">
        <f t="shared" si="2"/>
        <v>46206</v>
      </c>
      <c r="O3919" s="23">
        <f>'RESOLUCIONES EPG'!$N3919-'RESOLUCIONES EPG'!$D3919</f>
        <v>2643</v>
      </c>
    </row>
    <row r="3920" ht="15.75" customHeight="1">
      <c r="A3920" s="102"/>
      <c r="B3920" s="21"/>
      <c r="C3920" s="24">
        <v>218.0</v>
      </c>
      <c r="D3920" s="69">
        <v>43563.0</v>
      </c>
      <c r="E3920" s="21" t="s">
        <v>4180</v>
      </c>
      <c r="F3920" s="69"/>
      <c r="G3920" s="21" t="s">
        <v>18</v>
      </c>
      <c r="H3920" s="21"/>
      <c r="I3920" s="63" t="s">
        <v>4181</v>
      </c>
      <c r="J3920" s="21"/>
      <c r="K3920" s="21"/>
      <c r="L3920" s="21"/>
      <c r="M3920" s="21"/>
      <c r="N3920" s="22">
        <f t="shared" si="2"/>
        <v>46206</v>
      </c>
      <c r="O3920" s="23">
        <f>'RESOLUCIONES EPG'!$N3920-'RESOLUCIONES EPG'!$D3920</f>
        <v>2643</v>
      </c>
    </row>
    <row r="3921" ht="15.75" customHeight="1">
      <c r="A3921" s="101"/>
      <c r="B3921" s="21"/>
      <c r="C3921" s="24">
        <v>224.0</v>
      </c>
      <c r="D3921" s="69">
        <v>43565.0</v>
      </c>
      <c r="E3921" s="21" t="s">
        <v>3396</v>
      </c>
      <c r="F3921" s="69"/>
      <c r="G3921" s="21" t="s">
        <v>3844</v>
      </c>
      <c r="H3921" s="21"/>
      <c r="I3921" s="63" t="s">
        <v>4182</v>
      </c>
      <c r="J3921" s="21"/>
      <c r="K3921" s="21"/>
      <c r="L3921" s="21"/>
      <c r="M3921" s="21"/>
      <c r="N3921" s="22">
        <f t="shared" si="2"/>
        <v>46206</v>
      </c>
      <c r="O3921" s="23">
        <f>'RESOLUCIONES EPG'!$N3921-'RESOLUCIONES EPG'!$D3921</f>
        <v>2641</v>
      </c>
    </row>
    <row r="3922" ht="15.75" customHeight="1">
      <c r="A3922" s="101"/>
      <c r="B3922" s="21"/>
      <c r="C3922" s="24">
        <v>223.0</v>
      </c>
      <c r="D3922" s="69">
        <v>43565.0</v>
      </c>
      <c r="E3922" s="21" t="s">
        <v>3941</v>
      </c>
      <c r="F3922" s="69"/>
      <c r="G3922" s="21" t="s">
        <v>3844</v>
      </c>
      <c r="H3922" s="21"/>
      <c r="I3922" s="63" t="s">
        <v>4183</v>
      </c>
      <c r="J3922" s="21"/>
      <c r="K3922" s="21"/>
      <c r="L3922" s="21"/>
      <c r="M3922" s="21"/>
      <c r="N3922" s="22">
        <f t="shared" si="2"/>
        <v>46206</v>
      </c>
      <c r="O3922" s="23">
        <f>'RESOLUCIONES EPG'!$N3922-'RESOLUCIONES EPG'!$D3922</f>
        <v>2641</v>
      </c>
    </row>
    <row r="3923" ht="15.75" customHeight="1">
      <c r="A3923" s="101"/>
      <c r="B3923" s="21"/>
      <c r="C3923" s="24">
        <v>229.0</v>
      </c>
      <c r="D3923" s="69">
        <v>43565.0</v>
      </c>
      <c r="E3923" s="21" t="s">
        <v>4184</v>
      </c>
      <c r="F3923" s="69"/>
      <c r="G3923" s="21" t="s">
        <v>3390</v>
      </c>
      <c r="H3923" s="21"/>
      <c r="I3923" s="63" t="s">
        <v>4185</v>
      </c>
      <c r="J3923" s="21"/>
      <c r="K3923" s="21"/>
      <c r="L3923" s="21"/>
      <c r="M3923" s="21"/>
      <c r="N3923" s="22">
        <f t="shared" si="2"/>
        <v>46206</v>
      </c>
      <c r="O3923" s="23">
        <f>'RESOLUCIONES EPG'!$N3923-'RESOLUCIONES EPG'!$D3923</f>
        <v>2641</v>
      </c>
    </row>
    <row r="3924" ht="15.75" customHeight="1">
      <c r="A3924" s="101"/>
      <c r="B3924" s="21"/>
      <c r="C3924" s="24">
        <v>225.0</v>
      </c>
      <c r="D3924" s="69">
        <v>43565.0</v>
      </c>
      <c r="E3924" s="21" t="s">
        <v>3723</v>
      </c>
      <c r="F3924" s="69"/>
      <c r="G3924" s="21" t="s">
        <v>3844</v>
      </c>
      <c r="H3924" s="21"/>
      <c r="I3924" s="63" t="s">
        <v>4186</v>
      </c>
      <c r="J3924" s="21"/>
      <c r="K3924" s="21"/>
      <c r="L3924" s="21"/>
      <c r="M3924" s="21"/>
      <c r="N3924" s="22">
        <f t="shared" si="2"/>
        <v>46206</v>
      </c>
      <c r="O3924" s="23">
        <f>'RESOLUCIONES EPG'!$N3924-'RESOLUCIONES EPG'!$D3924</f>
        <v>2641</v>
      </c>
    </row>
    <row r="3925" ht="16.5" customHeight="1">
      <c r="A3925" s="102"/>
      <c r="B3925" s="21"/>
      <c r="C3925" s="24">
        <v>227.0</v>
      </c>
      <c r="D3925" s="69">
        <v>43565.0</v>
      </c>
      <c r="E3925" s="21" t="s">
        <v>4187</v>
      </c>
      <c r="F3925" s="69"/>
      <c r="G3925" s="21" t="s">
        <v>3844</v>
      </c>
      <c r="H3925" s="21"/>
      <c r="I3925" s="63" t="s">
        <v>4188</v>
      </c>
      <c r="J3925" s="21"/>
      <c r="K3925" s="21"/>
      <c r="L3925" s="21"/>
      <c r="M3925" s="21"/>
      <c r="N3925" s="22">
        <f t="shared" si="2"/>
        <v>46206</v>
      </c>
      <c r="O3925" s="23">
        <f>'RESOLUCIONES EPG'!$N3925-'RESOLUCIONES EPG'!$D3925</f>
        <v>2641</v>
      </c>
    </row>
    <row r="3926" ht="16.5" customHeight="1">
      <c r="A3926" s="101"/>
      <c r="B3926" s="21"/>
      <c r="C3926" s="24">
        <v>226.0</v>
      </c>
      <c r="D3926" s="69">
        <v>43565.0</v>
      </c>
      <c r="E3926" s="21" t="s">
        <v>1692</v>
      </c>
      <c r="F3926" s="69"/>
      <c r="G3926" s="21" t="s">
        <v>3844</v>
      </c>
      <c r="H3926" s="21"/>
      <c r="I3926" s="63" t="s">
        <v>4189</v>
      </c>
      <c r="J3926" s="21"/>
      <c r="K3926" s="21"/>
      <c r="L3926" s="21"/>
      <c r="M3926" s="21"/>
      <c r="N3926" s="22">
        <f t="shared" si="2"/>
        <v>46206</v>
      </c>
      <c r="O3926" s="23">
        <f>'RESOLUCIONES EPG'!$N3926-'RESOLUCIONES EPG'!$D3926</f>
        <v>2641</v>
      </c>
    </row>
    <row r="3927" ht="15.75" customHeight="1">
      <c r="A3927" s="101"/>
      <c r="B3927" s="21"/>
      <c r="C3927" s="24">
        <v>230.0</v>
      </c>
      <c r="D3927" s="69">
        <v>43565.0</v>
      </c>
      <c r="E3927" s="21" t="s">
        <v>4190</v>
      </c>
      <c r="F3927" s="69"/>
      <c r="G3927" s="21" t="s">
        <v>3390</v>
      </c>
      <c r="H3927" s="21"/>
      <c r="I3927" s="63" t="s">
        <v>4191</v>
      </c>
      <c r="J3927" s="21"/>
      <c r="K3927" s="21"/>
      <c r="L3927" s="21"/>
      <c r="M3927" s="21"/>
      <c r="N3927" s="22">
        <f t="shared" si="2"/>
        <v>46206</v>
      </c>
      <c r="O3927" s="23">
        <f>'RESOLUCIONES EPG'!$N3927-'RESOLUCIONES EPG'!$D3927</f>
        <v>2641</v>
      </c>
    </row>
    <row r="3928" ht="15.75" customHeight="1">
      <c r="A3928" s="101"/>
      <c r="B3928" s="21"/>
      <c r="C3928" s="24">
        <v>228.0</v>
      </c>
      <c r="D3928" s="69">
        <v>43565.0</v>
      </c>
      <c r="E3928" s="21" t="s">
        <v>3696</v>
      </c>
      <c r="F3928" s="69" t="s">
        <v>3697</v>
      </c>
      <c r="G3928" s="21" t="s">
        <v>3844</v>
      </c>
      <c r="H3928" s="21"/>
      <c r="I3928" s="63" t="s">
        <v>4192</v>
      </c>
      <c r="J3928" s="21"/>
      <c r="K3928" s="21"/>
      <c r="L3928" s="21"/>
      <c r="M3928" s="21"/>
      <c r="N3928" s="22">
        <f t="shared" si="2"/>
        <v>46206</v>
      </c>
      <c r="O3928" s="23">
        <f>'RESOLUCIONES EPG'!$N3928-'RESOLUCIONES EPG'!$D3928</f>
        <v>2641</v>
      </c>
    </row>
    <row r="3929" ht="16.5" customHeight="1">
      <c r="A3929" s="102"/>
      <c r="B3929" s="21"/>
      <c r="C3929" s="24">
        <v>231.0</v>
      </c>
      <c r="D3929" s="69">
        <v>43567.0</v>
      </c>
      <c r="E3929" s="21" t="s">
        <v>4193</v>
      </c>
      <c r="F3929" s="69"/>
      <c r="G3929" s="21" t="s">
        <v>1313</v>
      </c>
      <c r="H3929" s="21"/>
      <c r="I3929" s="63" t="s">
        <v>4194</v>
      </c>
      <c r="J3929" s="21"/>
      <c r="K3929" s="21"/>
      <c r="L3929" s="21"/>
      <c r="M3929" s="21"/>
      <c r="N3929" s="22">
        <f t="shared" si="2"/>
        <v>46206</v>
      </c>
      <c r="O3929" s="23">
        <f>'RESOLUCIONES EPG'!$N3929-'RESOLUCIONES EPG'!$D3929</f>
        <v>2639</v>
      </c>
    </row>
    <row r="3930" ht="15.75" customHeight="1">
      <c r="A3930" s="101"/>
      <c r="B3930" s="21"/>
      <c r="C3930" s="24">
        <v>234.0</v>
      </c>
      <c r="D3930" s="69">
        <v>43570.0</v>
      </c>
      <c r="E3930" s="21" t="s">
        <v>815</v>
      </c>
      <c r="F3930" s="69"/>
      <c r="G3930" s="21" t="s">
        <v>577</v>
      </c>
      <c r="H3930" s="21"/>
      <c r="I3930" s="63" t="s">
        <v>4195</v>
      </c>
      <c r="J3930" s="21"/>
      <c r="K3930" s="21"/>
      <c r="L3930" s="21"/>
      <c r="M3930" s="21"/>
      <c r="N3930" s="22">
        <f t="shared" si="2"/>
        <v>46206</v>
      </c>
      <c r="O3930" s="23">
        <f>'RESOLUCIONES EPG'!$N3930-'RESOLUCIONES EPG'!$D3930</f>
        <v>2636</v>
      </c>
    </row>
    <row r="3931" ht="15.75" customHeight="1">
      <c r="A3931" s="58"/>
      <c r="B3931" s="21"/>
      <c r="C3931" s="24">
        <v>7.0</v>
      </c>
      <c r="D3931" s="69">
        <v>43570.0</v>
      </c>
      <c r="E3931" s="21" t="s">
        <v>3421</v>
      </c>
      <c r="F3931" s="69"/>
      <c r="G3931" s="21" t="s">
        <v>158</v>
      </c>
      <c r="H3931" s="21"/>
      <c r="I3931" s="63"/>
      <c r="J3931" s="21"/>
      <c r="K3931" s="21" t="s">
        <v>1476</v>
      </c>
      <c r="L3931" s="21"/>
      <c r="M3931" s="21"/>
      <c r="N3931" s="22">
        <f t="shared" si="2"/>
        <v>46206</v>
      </c>
      <c r="O3931" s="23">
        <f>'RESOLUCIONES EPG'!$N3931-'RESOLUCIONES EPG'!$D3931</f>
        <v>2636</v>
      </c>
    </row>
    <row r="3932" ht="15.75" customHeight="1">
      <c r="A3932" s="102"/>
      <c r="B3932" s="21"/>
      <c r="C3932" s="24">
        <v>233.0</v>
      </c>
      <c r="D3932" s="69">
        <v>43570.0</v>
      </c>
      <c r="E3932" s="21" t="s">
        <v>1800</v>
      </c>
      <c r="F3932" s="69" t="s">
        <v>1801</v>
      </c>
      <c r="G3932" s="21" t="s">
        <v>1593</v>
      </c>
      <c r="H3932" s="21"/>
      <c r="I3932" s="63" t="s">
        <v>4196</v>
      </c>
      <c r="J3932" s="21"/>
      <c r="K3932" s="21"/>
      <c r="L3932" s="21"/>
      <c r="M3932" s="21"/>
      <c r="N3932" s="22">
        <f t="shared" si="2"/>
        <v>46206</v>
      </c>
      <c r="O3932" s="23">
        <f>'RESOLUCIONES EPG'!$N3932-'RESOLUCIONES EPG'!$D3932</f>
        <v>2636</v>
      </c>
    </row>
    <row r="3933" ht="16.5" customHeight="1">
      <c r="A3933" s="101"/>
      <c r="B3933" s="21"/>
      <c r="C3933" s="174">
        <v>235.0</v>
      </c>
      <c r="D3933" s="175">
        <v>43570.0</v>
      </c>
      <c r="E3933" s="176" t="s">
        <v>4197</v>
      </c>
      <c r="F3933" s="175"/>
      <c r="G3933" s="176" t="s">
        <v>4198</v>
      </c>
      <c r="H3933" s="176"/>
      <c r="I3933" s="177" t="s">
        <v>4199</v>
      </c>
      <c r="J3933" s="21"/>
      <c r="K3933" s="21"/>
      <c r="L3933" s="21"/>
      <c r="M3933" s="21"/>
      <c r="N3933" s="22">
        <f t="shared" si="2"/>
        <v>46206</v>
      </c>
      <c r="O3933" s="23">
        <f>'RESOLUCIONES EPG'!$N3933-'RESOLUCIONES EPG'!$D3933</f>
        <v>2636</v>
      </c>
    </row>
    <row r="3934" ht="15.75" customHeight="1">
      <c r="A3934" s="102"/>
      <c r="B3934" s="21"/>
      <c r="C3934" s="24">
        <v>236.0</v>
      </c>
      <c r="D3934" s="69">
        <v>43570.0</v>
      </c>
      <c r="E3934" s="21" t="s">
        <v>3790</v>
      </c>
      <c r="F3934" s="69"/>
      <c r="G3934" s="21" t="s">
        <v>4200</v>
      </c>
      <c r="H3934" s="21"/>
      <c r="I3934" s="63" t="s">
        <v>4201</v>
      </c>
      <c r="J3934" s="21"/>
      <c r="K3934" s="21"/>
      <c r="L3934" s="21"/>
      <c r="M3934" s="21"/>
      <c r="N3934" s="22">
        <f t="shared" si="2"/>
        <v>46206</v>
      </c>
      <c r="O3934" s="23">
        <f>'RESOLUCIONES EPG'!$N3934-'RESOLUCIONES EPG'!$D3934</f>
        <v>2636</v>
      </c>
    </row>
    <row r="3935" ht="15.75" customHeight="1">
      <c r="A3935" s="101"/>
      <c r="B3935" s="21"/>
      <c r="C3935" s="24">
        <v>237.0</v>
      </c>
      <c r="D3935" s="69">
        <v>43570.0</v>
      </c>
      <c r="E3935" s="21" t="s">
        <v>3790</v>
      </c>
      <c r="F3935" s="69"/>
      <c r="G3935" s="21" t="s">
        <v>4202</v>
      </c>
      <c r="H3935" s="21"/>
      <c r="I3935" s="63" t="s">
        <v>4203</v>
      </c>
      <c r="J3935" s="21"/>
      <c r="K3935" s="21"/>
      <c r="L3935" s="21"/>
      <c r="M3935" s="21"/>
      <c r="N3935" s="22">
        <f t="shared" si="2"/>
        <v>46206</v>
      </c>
      <c r="O3935" s="23">
        <f>'RESOLUCIONES EPG'!$N3935-'RESOLUCIONES EPG'!$D3935</f>
        <v>2636</v>
      </c>
    </row>
    <row r="3936" ht="15.75" customHeight="1">
      <c r="A3936" s="102"/>
      <c r="B3936" s="21"/>
      <c r="C3936" s="24">
        <v>232.0</v>
      </c>
      <c r="D3936" s="69">
        <v>43570.0</v>
      </c>
      <c r="E3936" s="21" t="s">
        <v>4204</v>
      </c>
      <c r="F3936" s="69"/>
      <c r="G3936" s="21" t="s">
        <v>1593</v>
      </c>
      <c r="H3936" s="21"/>
      <c r="I3936" s="63" t="s">
        <v>4205</v>
      </c>
      <c r="J3936" s="21"/>
      <c r="K3936" s="21"/>
      <c r="L3936" s="21"/>
      <c r="M3936" s="21"/>
      <c r="N3936" s="22">
        <f t="shared" si="2"/>
        <v>46206</v>
      </c>
      <c r="O3936" s="23">
        <f>'RESOLUCIONES EPG'!$N3936-'RESOLUCIONES EPG'!$D3936</f>
        <v>2636</v>
      </c>
    </row>
    <row r="3937" ht="15.75" customHeight="1">
      <c r="A3937" s="58"/>
      <c r="B3937" s="21"/>
      <c r="C3937" s="24">
        <v>241.0</v>
      </c>
      <c r="D3937" s="69">
        <v>43572.0</v>
      </c>
      <c r="E3937" s="21" t="s">
        <v>4206</v>
      </c>
      <c r="F3937" s="69"/>
      <c r="G3937" s="21" t="s">
        <v>3844</v>
      </c>
      <c r="H3937" s="21"/>
      <c r="I3937" s="63" t="s">
        <v>4207</v>
      </c>
      <c r="J3937" s="21"/>
      <c r="K3937" s="21"/>
      <c r="L3937" s="21"/>
      <c r="M3937" s="21"/>
      <c r="N3937" s="22">
        <f t="shared" si="2"/>
        <v>46206</v>
      </c>
      <c r="O3937" s="23">
        <f>'RESOLUCIONES EPG'!$N3937-'RESOLUCIONES EPG'!$D3937</f>
        <v>2634</v>
      </c>
    </row>
    <row r="3938" ht="15.75" customHeight="1">
      <c r="A3938" s="58"/>
      <c r="B3938" s="21"/>
      <c r="C3938" s="24">
        <v>244.0</v>
      </c>
      <c r="D3938" s="69">
        <v>43572.0</v>
      </c>
      <c r="E3938" s="21" t="s">
        <v>2880</v>
      </c>
      <c r="F3938" s="69"/>
      <c r="G3938" s="21" t="s">
        <v>18</v>
      </c>
      <c r="H3938" s="21"/>
      <c r="I3938" s="63" t="s">
        <v>4208</v>
      </c>
      <c r="J3938" s="21"/>
      <c r="K3938" s="21"/>
      <c r="L3938" s="21"/>
      <c r="M3938" s="21"/>
      <c r="N3938" s="22">
        <f t="shared" si="2"/>
        <v>46206</v>
      </c>
      <c r="O3938" s="23">
        <f>'RESOLUCIONES EPG'!$N3938-'RESOLUCIONES EPG'!$D3938</f>
        <v>2634</v>
      </c>
    </row>
    <row r="3939" ht="15.75" customHeight="1">
      <c r="A3939" s="103"/>
      <c r="B3939" s="21"/>
      <c r="C3939" s="24">
        <v>240.0</v>
      </c>
      <c r="D3939" s="69">
        <v>43572.0</v>
      </c>
      <c r="E3939" s="21" t="s">
        <v>3716</v>
      </c>
      <c r="F3939" s="69" t="s">
        <v>3717</v>
      </c>
      <c r="G3939" s="21" t="s">
        <v>1313</v>
      </c>
      <c r="H3939" s="21"/>
      <c r="I3939" s="63" t="s">
        <v>4209</v>
      </c>
      <c r="J3939" s="21"/>
      <c r="K3939" s="21"/>
      <c r="L3939" s="21"/>
      <c r="M3939" s="21"/>
      <c r="N3939" s="22">
        <f t="shared" si="2"/>
        <v>46206</v>
      </c>
      <c r="O3939" s="23">
        <f>'RESOLUCIONES EPG'!$N3939-'RESOLUCIONES EPG'!$D3939</f>
        <v>2634</v>
      </c>
    </row>
    <row r="3940" ht="15.75" customHeight="1">
      <c r="A3940" s="103"/>
      <c r="B3940" s="21"/>
      <c r="C3940" s="24">
        <v>242.0</v>
      </c>
      <c r="D3940" s="69">
        <v>43572.0</v>
      </c>
      <c r="E3940" s="21" t="s">
        <v>3192</v>
      </c>
      <c r="F3940" s="74" t="s">
        <v>3193</v>
      </c>
      <c r="G3940" s="21" t="s">
        <v>3844</v>
      </c>
      <c r="H3940" s="21"/>
      <c r="I3940" s="63" t="s">
        <v>4210</v>
      </c>
      <c r="J3940" s="21"/>
      <c r="K3940" s="21"/>
      <c r="L3940" s="21"/>
      <c r="M3940" s="21"/>
      <c r="N3940" s="22">
        <f t="shared" si="2"/>
        <v>46206</v>
      </c>
      <c r="O3940" s="23">
        <f>'RESOLUCIONES EPG'!$N3940-'RESOLUCIONES EPG'!$D3940</f>
        <v>2634</v>
      </c>
    </row>
    <row r="3941" ht="16.5" customHeight="1">
      <c r="A3941" s="103"/>
      <c r="B3941" s="21"/>
      <c r="C3941" s="24">
        <v>243.0</v>
      </c>
      <c r="D3941" s="69">
        <v>43572.0</v>
      </c>
      <c r="E3941" s="21" t="s">
        <v>1407</v>
      </c>
      <c r="F3941" s="69" t="s">
        <v>4211</v>
      </c>
      <c r="G3941" s="21" t="s">
        <v>50</v>
      </c>
      <c r="H3941" s="21"/>
      <c r="I3941" s="63" t="s">
        <v>4212</v>
      </c>
      <c r="J3941" s="21"/>
      <c r="K3941" s="21"/>
      <c r="L3941" s="21"/>
      <c r="M3941" s="21"/>
      <c r="N3941" s="22">
        <f t="shared" si="2"/>
        <v>46206</v>
      </c>
      <c r="O3941" s="23">
        <f>'RESOLUCIONES EPG'!$N3941-'RESOLUCIONES EPG'!$D3941</f>
        <v>2634</v>
      </c>
    </row>
    <row r="3942" ht="16.5" customHeight="1">
      <c r="A3942" s="103"/>
      <c r="B3942" s="21"/>
      <c r="C3942" s="24">
        <v>239.0</v>
      </c>
      <c r="D3942" s="69">
        <v>43572.0</v>
      </c>
      <c r="E3942" s="21" t="s">
        <v>3617</v>
      </c>
      <c r="F3942" s="69" t="s">
        <v>4213</v>
      </c>
      <c r="G3942" s="21" t="s">
        <v>18</v>
      </c>
      <c r="H3942" s="21" t="s">
        <v>4214</v>
      </c>
      <c r="I3942" s="63" t="s">
        <v>4215</v>
      </c>
      <c r="J3942" s="21"/>
      <c r="K3942" s="21"/>
      <c r="L3942" s="21"/>
      <c r="M3942" s="21"/>
      <c r="N3942" s="22">
        <f t="shared" si="2"/>
        <v>46206</v>
      </c>
      <c r="O3942" s="23">
        <f>'RESOLUCIONES EPG'!$N3942-'RESOLUCIONES EPG'!$D3942</f>
        <v>2634</v>
      </c>
    </row>
    <row r="3943" ht="16.5" customHeight="1">
      <c r="A3943" s="103"/>
      <c r="B3943" s="21"/>
      <c r="C3943" s="24">
        <v>252.0</v>
      </c>
      <c r="D3943" s="69">
        <v>43579.0</v>
      </c>
      <c r="E3943" s="21" t="s">
        <v>1529</v>
      </c>
      <c r="F3943" s="69"/>
      <c r="G3943" s="21" t="s">
        <v>1593</v>
      </c>
      <c r="H3943" s="21"/>
      <c r="I3943" s="63" t="s">
        <v>4216</v>
      </c>
      <c r="J3943" s="21"/>
      <c r="K3943" s="21"/>
      <c r="L3943" s="21"/>
      <c r="M3943" s="21"/>
      <c r="N3943" s="22">
        <f t="shared" si="2"/>
        <v>46206</v>
      </c>
      <c r="O3943" s="23">
        <f>'RESOLUCIONES EPG'!$N3943-'RESOLUCIONES EPG'!$D3943</f>
        <v>2627</v>
      </c>
    </row>
    <row r="3944" ht="15.75" customHeight="1">
      <c r="A3944" s="58"/>
      <c r="B3944" s="21"/>
      <c r="C3944" s="24">
        <v>248.0</v>
      </c>
      <c r="D3944" s="69">
        <v>43579.0</v>
      </c>
      <c r="E3944" s="21" t="s">
        <v>4217</v>
      </c>
      <c r="F3944" s="69"/>
      <c r="G3944" s="21" t="s">
        <v>994</v>
      </c>
      <c r="H3944" s="21"/>
      <c r="I3944" s="63" t="s">
        <v>4218</v>
      </c>
      <c r="J3944" s="21"/>
      <c r="K3944" s="21"/>
      <c r="L3944" s="21"/>
      <c r="M3944" s="21"/>
      <c r="N3944" s="22">
        <f t="shared" si="2"/>
        <v>46206</v>
      </c>
      <c r="O3944" s="23">
        <f>'RESOLUCIONES EPG'!$N3944-'RESOLUCIONES EPG'!$D3944</f>
        <v>2627</v>
      </c>
    </row>
    <row r="3945" ht="15.75" customHeight="1">
      <c r="A3945" s="58"/>
      <c r="B3945" s="21"/>
      <c r="C3945" s="24">
        <v>247.0</v>
      </c>
      <c r="D3945" s="69">
        <v>43579.0</v>
      </c>
      <c r="E3945" s="21" t="s">
        <v>2715</v>
      </c>
      <c r="F3945" s="69"/>
      <c r="G3945" s="21" t="s">
        <v>18</v>
      </c>
      <c r="H3945" s="21"/>
      <c r="I3945" s="63" t="s">
        <v>4219</v>
      </c>
      <c r="J3945" s="21"/>
      <c r="K3945" s="21"/>
      <c r="L3945" s="21"/>
      <c r="M3945" s="21"/>
      <c r="N3945" s="22">
        <f t="shared" si="2"/>
        <v>46206</v>
      </c>
      <c r="O3945" s="23">
        <f>'RESOLUCIONES EPG'!$N3945-'RESOLUCIONES EPG'!$D3945</f>
        <v>2627</v>
      </c>
    </row>
    <row r="3946" ht="15.75" customHeight="1">
      <c r="A3946" s="100"/>
      <c r="B3946" s="21"/>
      <c r="C3946" s="24">
        <v>251.0</v>
      </c>
      <c r="D3946" s="69">
        <v>43579.0</v>
      </c>
      <c r="E3946" s="21" t="s">
        <v>4220</v>
      </c>
      <c r="F3946" s="69"/>
      <c r="G3946" s="21" t="s">
        <v>3390</v>
      </c>
      <c r="H3946" s="21"/>
      <c r="I3946" s="63" t="s">
        <v>4221</v>
      </c>
      <c r="J3946" s="21"/>
      <c r="K3946" s="21"/>
      <c r="L3946" s="21"/>
      <c r="M3946" s="21"/>
      <c r="N3946" s="22">
        <f t="shared" si="2"/>
        <v>46206</v>
      </c>
      <c r="O3946" s="23">
        <f>'RESOLUCIONES EPG'!$N3946-'RESOLUCIONES EPG'!$D3946</f>
        <v>2627</v>
      </c>
    </row>
    <row r="3947" ht="16.5" customHeight="1">
      <c r="A3947" s="58"/>
      <c r="B3947" s="21"/>
      <c r="C3947" s="24">
        <v>245.0</v>
      </c>
      <c r="D3947" s="178">
        <v>43579.0</v>
      </c>
      <c r="E3947" s="146" t="s">
        <v>4222</v>
      </c>
      <c r="F3947" s="178"/>
      <c r="G3947" s="146" t="s">
        <v>4223</v>
      </c>
      <c r="H3947" s="21"/>
      <c r="I3947" s="63" t="s">
        <v>4224</v>
      </c>
      <c r="J3947" s="21"/>
      <c r="K3947" s="21"/>
      <c r="L3947" s="21"/>
      <c r="M3947" s="21"/>
      <c r="N3947" s="22">
        <f t="shared" si="2"/>
        <v>46206</v>
      </c>
      <c r="O3947" s="23">
        <f>'RESOLUCIONES EPG'!$N3947-'RESOLUCIONES EPG'!$D3947</f>
        <v>2627</v>
      </c>
    </row>
    <row r="3948" ht="16.5" customHeight="1">
      <c r="A3948" s="102"/>
      <c r="B3948" s="21"/>
      <c r="C3948" s="24">
        <v>249.0</v>
      </c>
      <c r="D3948" s="69">
        <v>43579.0</v>
      </c>
      <c r="E3948" s="21" t="s">
        <v>4225</v>
      </c>
      <c r="F3948" s="69" t="s">
        <v>2927</v>
      </c>
      <c r="G3948" s="21" t="s">
        <v>994</v>
      </c>
      <c r="H3948" s="21"/>
      <c r="I3948" s="63" t="s">
        <v>4226</v>
      </c>
      <c r="J3948" s="21"/>
      <c r="K3948" s="21"/>
      <c r="L3948" s="21"/>
      <c r="M3948" s="21"/>
      <c r="N3948" s="22">
        <f t="shared" si="2"/>
        <v>46206</v>
      </c>
      <c r="O3948" s="23">
        <f>'RESOLUCIONES EPG'!$N3948-'RESOLUCIONES EPG'!$D3948</f>
        <v>2627</v>
      </c>
    </row>
    <row r="3949" ht="16.5" customHeight="1">
      <c r="A3949" s="58"/>
      <c r="B3949" s="21"/>
      <c r="C3949" s="24">
        <v>246.0</v>
      </c>
      <c r="D3949" s="69">
        <v>43579.0</v>
      </c>
      <c r="E3949" s="21" t="s">
        <v>4227</v>
      </c>
      <c r="F3949" s="69"/>
      <c r="G3949" s="21" t="s">
        <v>18</v>
      </c>
      <c r="H3949" s="21"/>
      <c r="I3949" s="63" t="s">
        <v>4228</v>
      </c>
      <c r="J3949" s="21"/>
      <c r="K3949" s="21"/>
      <c r="L3949" s="21"/>
      <c r="M3949" s="21"/>
      <c r="N3949" s="22">
        <f t="shared" si="2"/>
        <v>46206</v>
      </c>
      <c r="O3949" s="23">
        <f>'RESOLUCIONES EPG'!$N3949-'RESOLUCIONES EPG'!$D3949</f>
        <v>2627</v>
      </c>
    </row>
    <row r="3950" ht="15.75" customHeight="1">
      <c r="A3950" s="101"/>
      <c r="B3950" s="21" t="s">
        <v>2535</v>
      </c>
      <c r="C3950" s="24">
        <v>255.0</v>
      </c>
      <c r="D3950" s="69">
        <v>43579.0</v>
      </c>
      <c r="E3950" s="21" t="s">
        <v>3055</v>
      </c>
      <c r="F3950" s="69"/>
      <c r="G3950" s="21" t="s">
        <v>2253</v>
      </c>
      <c r="H3950" s="21" t="s">
        <v>3869</v>
      </c>
      <c r="I3950" s="63" t="s">
        <v>4229</v>
      </c>
      <c r="J3950" s="21"/>
      <c r="K3950" s="21"/>
      <c r="L3950" s="21"/>
      <c r="M3950" s="21"/>
      <c r="N3950" s="22">
        <f t="shared" si="2"/>
        <v>46206</v>
      </c>
      <c r="O3950" s="23">
        <f>'RESOLUCIONES EPG'!$N3950-'RESOLUCIONES EPG'!$D3950</f>
        <v>2627</v>
      </c>
    </row>
    <row r="3951" ht="15.75" customHeight="1">
      <c r="A3951" s="100"/>
      <c r="B3951" s="21"/>
      <c r="C3951" s="24">
        <v>250.0</v>
      </c>
      <c r="D3951" s="69">
        <v>43579.0</v>
      </c>
      <c r="E3951" s="21" t="s">
        <v>4230</v>
      </c>
      <c r="F3951" s="69"/>
      <c r="G3951" s="21" t="s">
        <v>3390</v>
      </c>
      <c r="H3951" s="21"/>
      <c r="I3951" s="63" t="s">
        <v>4231</v>
      </c>
      <c r="J3951" s="21"/>
      <c r="K3951" s="21"/>
      <c r="L3951" s="21"/>
      <c r="M3951" s="21"/>
      <c r="N3951" s="22">
        <f t="shared" si="2"/>
        <v>46206</v>
      </c>
      <c r="O3951" s="23">
        <f>'RESOLUCIONES EPG'!$N3951-'RESOLUCIONES EPG'!$D3951</f>
        <v>2627</v>
      </c>
    </row>
    <row r="3952" ht="15.75" customHeight="1">
      <c r="A3952" s="58"/>
      <c r="B3952" s="21"/>
      <c r="C3952" s="24">
        <v>253.0</v>
      </c>
      <c r="D3952" s="69">
        <v>43579.0</v>
      </c>
      <c r="E3952" s="21" t="s">
        <v>2822</v>
      </c>
      <c r="F3952" s="69"/>
      <c r="G3952" s="21" t="s">
        <v>1593</v>
      </c>
      <c r="H3952" s="21"/>
      <c r="I3952" s="63" t="s">
        <v>4232</v>
      </c>
      <c r="J3952" s="21"/>
      <c r="K3952" s="21"/>
      <c r="L3952" s="21"/>
      <c r="M3952" s="21"/>
      <c r="N3952" s="22">
        <f t="shared" si="2"/>
        <v>46206</v>
      </c>
      <c r="O3952" s="23">
        <f>'RESOLUCIONES EPG'!$N3952-'RESOLUCIONES EPG'!$D3952</f>
        <v>2627</v>
      </c>
    </row>
    <row r="3953" ht="16.5" customHeight="1">
      <c r="A3953" s="58"/>
      <c r="B3953" s="21"/>
      <c r="C3953" s="24">
        <v>254.0</v>
      </c>
      <c r="D3953" s="69">
        <v>43581.0</v>
      </c>
      <c r="E3953" s="21" t="s">
        <v>4233</v>
      </c>
      <c r="F3953" s="69" t="s">
        <v>4234</v>
      </c>
      <c r="G3953" s="21" t="s">
        <v>3390</v>
      </c>
      <c r="H3953" s="21"/>
      <c r="I3953" s="63" t="s">
        <v>4235</v>
      </c>
      <c r="J3953" s="21"/>
      <c r="K3953" s="21"/>
      <c r="L3953" s="21"/>
      <c r="M3953" s="21"/>
      <c r="N3953" s="22">
        <f t="shared" si="2"/>
        <v>46206</v>
      </c>
      <c r="O3953" s="23">
        <f>'RESOLUCIONES EPG'!$N3953-'RESOLUCIONES EPG'!$D3953</f>
        <v>2625</v>
      </c>
    </row>
    <row r="3954" ht="16.5" customHeight="1">
      <c r="A3954" s="58"/>
      <c r="B3954" s="21"/>
      <c r="C3954" s="24">
        <v>257.0</v>
      </c>
      <c r="D3954" s="69">
        <v>43581.0</v>
      </c>
      <c r="E3954" s="21" t="s">
        <v>4236</v>
      </c>
      <c r="F3954" s="69"/>
      <c r="G3954" s="21" t="s">
        <v>18</v>
      </c>
      <c r="H3954" s="21"/>
      <c r="I3954" s="63" t="s">
        <v>4237</v>
      </c>
      <c r="J3954" s="21"/>
      <c r="K3954" s="21"/>
      <c r="L3954" s="21"/>
      <c r="M3954" s="21"/>
      <c r="N3954" s="22">
        <f t="shared" si="2"/>
        <v>46206</v>
      </c>
      <c r="O3954" s="23">
        <f>'RESOLUCIONES EPG'!$N3954-'RESOLUCIONES EPG'!$D3954</f>
        <v>2625</v>
      </c>
    </row>
    <row r="3955" ht="15.75" customHeight="1">
      <c r="A3955" s="103"/>
      <c r="B3955" s="21" t="s">
        <v>2535</v>
      </c>
      <c r="C3955" s="24">
        <v>258.0</v>
      </c>
      <c r="D3955" s="69">
        <v>43581.0</v>
      </c>
      <c r="E3955" s="21" t="s">
        <v>2348</v>
      </c>
      <c r="F3955" s="69"/>
      <c r="G3955" s="21" t="s">
        <v>1410</v>
      </c>
      <c r="H3955" s="21"/>
      <c r="I3955" s="63" t="s">
        <v>4238</v>
      </c>
      <c r="J3955" s="21"/>
      <c r="K3955" s="21"/>
      <c r="L3955" s="21"/>
      <c r="M3955" s="21"/>
      <c r="N3955" s="22">
        <f t="shared" si="2"/>
        <v>46206</v>
      </c>
      <c r="O3955" s="23">
        <f>'RESOLUCIONES EPG'!$N3955-'RESOLUCIONES EPG'!$D3955</f>
        <v>2625</v>
      </c>
    </row>
    <row r="3956" ht="15.75" customHeight="1">
      <c r="A3956" s="103"/>
      <c r="B3956" s="21" t="s">
        <v>2535</v>
      </c>
      <c r="C3956" s="24">
        <v>259.0</v>
      </c>
      <c r="D3956" s="69">
        <v>43581.0</v>
      </c>
      <c r="E3956" s="21" t="s">
        <v>3860</v>
      </c>
      <c r="F3956" s="69"/>
      <c r="G3956" s="21" t="s">
        <v>3390</v>
      </c>
      <c r="H3956" s="21"/>
      <c r="I3956" s="63" t="s">
        <v>4239</v>
      </c>
      <c r="J3956" s="21"/>
      <c r="K3956" s="21"/>
      <c r="L3956" s="21"/>
      <c r="M3956" s="21"/>
      <c r="N3956" s="22">
        <f t="shared" si="2"/>
        <v>46206</v>
      </c>
      <c r="O3956" s="23">
        <f>'RESOLUCIONES EPG'!$N3956-'RESOLUCIONES EPG'!$D3956</f>
        <v>2625</v>
      </c>
    </row>
    <row r="3957" ht="15.75" customHeight="1">
      <c r="A3957" s="58"/>
      <c r="B3957" s="21" t="s">
        <v>2535</v>
      </c>
      <c r="C3957" s="24">
        <v>261.0</v>
      </c>
      <c r="D3957" s="69">
        <v>43584.0</v>
      </c>
      <c r="E3957" s="21" t="s">
        <v>3357</v>
      </c>
      <c r="F3957" s="69"/>
      <c r="G3957" s="21" t="s">
        <v>1313</v>
      </c>
      <c r="H3957" s="21"/>
      <c r="I3957" s="63" t="s">
        <v>4240</v>
      </c>
      <c r="J3957" s="21"/>
      <c r="K3957" s="21"/>
      <c r="L3957" s="21"/>
      <c r="M3957" s="21"/>
      <c r="N3957" s="22">
        <f t="shared" si="2"/>
        <v>46206</v>
      </c>
      <c r="O3957" s="23">
        <f>'RESOLUCIONES EPG'!$N3957-'RESOLUCIONES EPG'!$D3957</f>
        <v>2622</v>
      </c>
    </row>
    <row r="3958" ht="15.75" customHeight="1">
      <c r="A3958" s="101"/>
      <c r="B3958" s="21"/>
      <c r="C3958" s="24">
        <v>266.0</v>
      </c>
      <c r="D3958" s="69">
        <v>43584.0</v>
      </c>
      <c r="E3958" s="21" t="s">
        <v>4241</v>
      </c>
      <c r="F3958" s="69"/>
      <c r="G3958" s="21" t="s">
        <v>18</v>
      </c>
      <c r="H3958" s="21"/>
      <c r="I3958" s="63" t="s">
        <v>4242</v>
      </c>
      <c r="J3958" s="21"/>
      <c r="K3958" s="21"/>
      <c r="L3958" s="21"/>
      <c r="M3958" s="21"/>
      <c r="N3958" s="22">
        <f t="shared" si="2"/>
        <v>46206</v>
      </c>
      <c r="O3958" s="23">
        <f>'RESOLUCIONES EPG'!$N3958-'RESOLUCIONES EPG'!$D3958</f>
        <v>2622</v>
      </c>
    </row>
    <row r="3959" ht="15.75" customHeight="1">
      <c r="A3959" s="101"/>
      <c r="B3959" s="21"/>
      <c r="C3959" s="24">
        <v>268.0</v>
      </c>
      <c r="D3959" s="69">
        <v>43584.0</v>
      </c>
      <c r="E3959" s="21" t="s">
        <v>1208</v>
      </c>
      <c r="F3959" s="69"/>
      <c r="G3959" s="21" t="s">
        <v>1593</v>
      </c>
      <c r="H3959" s="21"/>
      <c r="I3959" s="63" t="s">
        <v>4243</v>
      </c>
      <c r="J3959" s="21"/>
      <c r="K3959" s="21"/>
      <c r="L3959" s="21"/>
      <c r="M3959" s="21"/>
      <c r="N3959" s="22">
        <f t="shared" si="2"/>
        <v>46206</v>
      </c>
      <c r="O3959" s="23">
        <f>'RESOLUCIONES EPG'!$N3959-'RESOLUCIONES EPG'!$D3959</f>
        <v>2622</v>
      </c>
    </row>
    <row r="3960" ht="15.75" customHeight="1">
      <c r="A3960" s="102"/>
      <c r="B3960" s="21"/>
      <c r="C3960" s="24">
        <v>198.0</v>
      </c>
      <c r="D3960" s="69">
        <v>43584.0</v>
      </c>
      <c r="E3960" s="21" t="s">
        <v>2750</v>
      </c>
      <c r="F3960" s="69"/>
      <c r="G3960" s="21" t="s">
        <v>50</v>
      </c>
      <c r="H3960" s="21"/>
      <c r="I3960" s="63" t="s">
        <v>4244</v>
      </c>
      <c r="J3960" s="21"/>
      <c r="K3960" s="21"/>
      <c r="L3960" s="21"/>
      <c r="M3960" s="21"/>
      <c r="N3960" s="22">
        <f t="shared" si="2"/>
        <v>46206</v>
      </c>
      <c r="O3960" s="23">
        <f>'RESOLUCIONES EPG'!$N3960-'RESOLUCIONES EPG'!$D3960</f>
        <v>2622</v>
      </c>
    </row>
    <row r="3961" ht="15.75" customHeight="1">
      <c r="A3961" s="58"/>
      <c r="B3961" s="21"/>
      <c r="C3961" s="24">
        <v>270.0</v>
      </c>
      <c r="D3961" s="69">
        <v>43584.0</v>
      </c>
      <c r="E3961" s="21" t="s">
        <v>2962</v>
      </c>
      <c r="F3961" s="69"/>
      <c r="G3961" s="21" t="s">
        <v>2253</v>
      </c>
      <c r="H3961" s="21" t="s">
        <v>4245</v>
      </c>
      <c r="I3961" s="63" t="s">
        <v>4246</v>
      </c>
      <c r="J3961" s="21"/>
      <c r="K3961" s="21"/>
      <c r="L3961" s="21"/>
      <c r="M3961" s="21"/>
      <c r="N3961" s="22">
        <f t="shared" si="2"/>
        <v>46206</v>
      </c>
      <c r="O3961" s="23">
        <f>'RESOLUCIONES EPG'!$N3961-'RESOLUCIONES EPG'!$D3961</f>
        <v>2622</v>
      </c>
    </row>
    <row r="3962" ht="15.75" customHeight="1">
      <c r="A3962" s="101"/>
      <c r="B3962" s="21"/>
      <c r="C3962" s="24">
        <v>267.0</v>
      </c>
      <c r="D3962" s="69">
        <v>43584.0</v>
      </c>
      <c r="E3962" s="21" t="s">
        <v>1689</v>
      </c>
      <c r="F3962" s="69"/>
      <c r="G3962" s="21" t="s">
        <v>1593</v>
      </c>
      <c r="H3962" s="21"/>
      <c r="I3962" s="63" t="s">
        <v>4247</v>
      </c>
      <c r="J3962" s="21"/>
      <c r="K3962" s="21"/>
      <c r="L3962" s="21"/>
      <c r="M3962" s="21"/>
      <c r="N3962" s="22">
        <f t="shared" si="2"/>
        <v>46206</v>
      </c>
      <c r="O3962" s="23">
        <f>'RESOLUCIONES EPG'!$N3962-'RESOLUCIONES EPG'!$D3962</f>
        <v>2622</v>
      </c>
    </row>
    <row r="3963" ht="15.75" customHeight="1">
      <c r="A3963" s="102"/>
      <c r="B3963" s="21"/>
      <c r="C3963" s="24">
        <v>265.0</v>
      </c>
      <c r="D3963" s="69">
        <v>43584.0</v>
      </c>
      <c r="E3963" s="21" t="s">
        <v>2289</v>
      </c>
      <c r="F3963" s="69"/>
      <c r="G3963" s="21" t="s">
        <v>4248</v>
      </c>
      <c r="H3963" s="21"/>
      <c r="I3963" s="63" t="s">
        <v>4249</v>
      </c>
      <c r="J3963" s="21"/>
      <c r="K3963" s="21"/>
      <c r="L3963" s="21"/>
      <c r="M3963" s="21"/>
      <c r="N3963" s="22">
        <f t="shared" si="2"/>
        <v>46206</v>
      </c>
      <c r="O3963" s="23">
        <f>'RESOLUCIONES EPG'!$N3963-'RESOLUCIONES EPG'!$D3963</f>
        <v>2622</v>
      </c>
    </row>
    <row r="3964" ht="15.75" customHeight="1">
      <c r="A3964" s="58"/>
      <c r="B3964" s="21" t="s">
        <v>2535</v>
      </c>
      <c r="C3964" s="24">
        <v>260.0</v>
      </c>
      <c r="D3964" s="69">
        <v>43584.0</v>
      </c>
      <c r="E3964" s="21" t="s">
        <v>3741</v>
      </c>
      <c r="F3964" s="69"/>
      <c r="G3964" s="21" t="s">
        <v>1313</v>
      </c>
      <c r="H3964" s="21"/>
      <c r="I3964" s="63" t="s">
        <v>4250</v>
      </c>
      <c r="J3964" s="21"/>
      <c r="K3964" s="21"/>
      <c r="L3964" s="21"/>
      <c r="M3964" s="21"/>
      <c r="N3964" s="22">
        <f t="shared" si="2"/>
        <v>46206</v>
      </c>
      <c r="O3964" s="23">
        <f>'RESOLUCIONES EPG'!$N3964-'RESOLUCIONES EPG'!$D3964</f>
        <v>2622</v>
      </c>
    </row>
    <row r="3965" ht="15.75" customHeight="1">
      <c r="A3965" s="102"/>
      <c r="B3965" s="21"/>
      <c r="C3965" s="24">
        <v>271.0</v>
      </c>
      <c r="D3965" s="69">
        <v>43584.0</v>
      </c>
      <c r="E3965" s="21" t="s">
        <v>4190</v>
      </c>
      <c r="F3965" s="69"/>
      <c r="G3965" s="21" t="s">
        <v>4251</v>
      </c>
      <c r="H3965" s="21"/>
      <c r="I3965" s="63" t="s">
        <v>4252</v>
      </c>
      <c r="J3965" s="21"/>
      <c r="K3965" s="21"/>
      <c r="L3965" s="21"/>
      <c r="M3965" s="21"/>
      <c r="N3965" s="22">
        <f t="shared" si="2"/>
        <v>46206</v>
      </c>
      <c r="O3965" s="23">
        <f>'RESOLUCIONES EPG'!$N3965-'RESOLUCIONES EPG'!$D3965</f>
        <v>2622</v>
      </c>
    </row>
    <row r="3966" ht="15.75" customHeight="1">
      <c r="A3966" s="102"/>
      <c r="B3966" s="21"/>
      <c r="C3966" s="24">
        <v>262.0</v>
      </c>
      <c r="D3966" s="69">
        <v>43584.0</v>
      </c>
      <c r="E3966" s="21" t="s">
        <v>1975</v>
      </c>
      <c r="F3966" s="69"/>
      <c r="G3966" s="21" t="s">
        <v>4253</v>
      </c>
      <c r="H3966" s="21"/>
      <c r="I3966" s="63" t="s">
        <v>4254</v>
      </c>
      <c r="J3966" s="21"/>
      <c r="K3966" s="21"/>
      <c r="L3966" s="21"/>
      <c r="M3966" s="21"/>
      <c r="N3966" s="22">
        <f t="shared" si="2"/>
        <v>46206</v>
      </c>
      <c r="O3966" s="23">
        <f>'RESOLUCIONES EPG'!$N3966-'RESOLUCIONES EPG'!$D3966</f>
        <v>2622</v>
      </c>
    </row>
    <row r="3967" ht="15.75" customHeight="1">
      <c r="A3967" s="101"/>
      <c r="B3967" s="21"/>
      <c r="C3967" s="24">
        <v>263.0</v>
      </c>
      <c r="D3967" s="69">
        <v>43584.0</v>
      </c>
      <c r="E3967" s="21" t="s">
        <v>2848</v>
      </c>
      <c r="F3967" s="69"/>
      <c r="G3967" s="21" t="s">
        <v>1313</v>
      </c>
      <c r="H3967" s="21"/>
      <c r="I3967" s="63" t="s">
        <v>4255</v>
      </c>
      <c r="J3967" s="21"/>
      <c r="K3967" s="21"/>
      <c r="L3967" s="21"/>
      <c r="M3967" s="21"/>
      <c r="N3967" s="22">
        <f t="shared" si="2"/>
        <v>46206</v>
      </c>
      <c r="O3967" s="23">
        <f>'RESOLUCIONES EPG'!$N3967-'RESOLUCIONES EPG'!$D3967</f>
        <v>2622</v>
      </c>
    </row>
    <row r="3968" ht="15.75" customHeight="1">
      <c r="A3968" s="101"/>
      <c r="B3968" s="21"/>
      <c r="C3968" s="24">
        <v>264.0</v>
      </c>
      <c r="D3968" s="69">
        <v>43584.0</v>
      </c>
      <c r="E3968" s="21" t="s">
        <v>2819</v>
      </c>
      <c r="F3968" s="69"/>
      <c r="G3968" s="21" t="s">
        <v>50</v>
      </c>
      <c r="H3968" s="21"/>
      <c r="I3968" s="63" t="s">
        <v>4256</v>
      </c>
      <c r="J3968" s="21"/>
      <c r="K3968" s="21"/>
      <c r="L3968" s="21"/>
      <c r="M3968" s="21"/>
      <c r="N3968" s="22">
        <f t="shared" si="2"/>
        <v>46206</v>
      </c>
      <c r="O3968" s="23">
        <f>'RESOLUCIONES EPG'!$N3968-'RESOLUCIONES EPG'!$D3968</f>
        <v>2622</v>
      </c>
    </row>
    <row r="3969" ht="15.75" customHeight="1">
      <c r="A3969" s="58"/>
      <c r="B3969" s="21"/>
      <c r="C3969" s="24">
        <v>269.0</v>
      </c>
      <c r="D3969" s="69">
        <v>43584.0</v>
      </c>
      <c r="E3969" s="21" t="s">
        <v>3860</v>
      </c>
      <c r="F3969" s="69"/>
      <c r="G3969" s="21" t="s">
        <v>3844</v>
      </c>
      <c r="H3969" s="21"/>
      <c r="I3969" s="63" t="s">
        <v>4257</v>
      </c>
      <c r="J3969" s="21"/>
      <c r="K3969" s="21"/>
      <c r="L3969" s="21"/>
      <c r="M3969" s="21"/>
      <c r="N3969" s="22">
        <f t="shared" si="2"/>
        <v>46206</v>
      </c>
      <c r="O3969" s="23">
        <f>'RESOLUCIONES EPG'!$N3969-'RESOLUCIONES EPG'!$D3969</f>
        <v>2622</v>
      </c>
    </row>
    <row r="3970" ht="15.75" customHeight="1">
      <c r="A3970" s="103"/>
      <c r="B3970" s="21"/>
      <c r="C3970" s="24">
        <v>276.0</v>
      </c>
      <c r="D3970" s="69">
        <v>43587.0</v>
      </c>
      <c r="E3970" s="21" t="s">
        <v>3677</v>
      </c>
      <c r="F3970" s="69"/>
      <c r="G3970" s="21" t="s">
        <v>18</v>
      </c>
      <c r="H3970" s="21"/>
      <c r="I3970" s="63" t="s">
        <v>4258</v>
      </c>
      <c r="J3970" s="21"/>
      <c r="K3970" s="21"/>
      <c r="L3970" s="21"/>
      <c r="M3970" s="21"/>
      <c r="N3970" s="22">
        <f t="shared" si="2"/>
        <v>46206</v>
      </c>
      <c r="O3970" s="23">
        <f>'RESOLUCIONES EPG'!$N3970-'RESOLUCIONES EPG'!$D3970</f>
        <v>2619</v>
      </c>
    </row>
    <row r="3971" ht="15.75" customHeight="1">
      <c r="A3971" s="58"/>
      <c r="B3971" s="21"/>
      <c r="C3971" s="24">
        <v>274.0</v>
      </c>
      <c r="D3971" s="69">
        <v>43587.0</v>
      </c>
      <c r="E3971" s="21" t="s">
        <v>2344</v>
      </c>
      <c r="F3971" s="69"/>
      <c r="G3971" s="21" t="s">
        <v>577</v>
      </c>
      <c r="H3971" s="21"/>
      <c r="I3971" s="63" t="s">
        <v>4259</v>
      </c>
      <c r="J3971" s="21"/>
      <c r="K3971" s="21"/>
      <c r="L3971" s="21"/>
      <c r="M3971" s="21"/>
      <c r="N3971" s="22">
        <f t="shared" si="2"/>
        <v>46206</v>
      </c>
      <c r="O3971" s="23">
        <f>'RESOLUCIONES EPG'!$N3971-'RESOLUCIONES EPG'!$D3971</f>
        <v>2619</v>
      </c>
    </row>
    <row r="3972" ht="15.75" customHeight="1">
      <c r="A3972" s="103"/>
      <c r="B3972" s="21"/>
      <c r="C3972" s="24">
        <v>277.0</v>
      </c>
      <c r="D3972" s="69">
        <v>43587.0</v>
      </c>
      <c r="E3972" s="21" t="s">
        <v>3824</v>
      </c>
      <c r="F3972" s="69"/>
      <c r="G3972" s="21" t="s">
        <v>3844</v>
      </c>
      <c r="H3972" s="21"/>
      <c r="I3972" s="63" t="s">
        <v>4260</v>
      </c>
      <c r="J3972" s="21"/>
      <c r="K3972" s="21"/>
      <c r="L3972" s="21"/>
      <c r="M3972" s="21"/>
      <c r="N3972" s="22">
        <f t="shared" si="2"/>
        <v>46206</v>
      </c>
      <c r="O3972" s="23">
        <f>'RESOLUCIONES EPG'!$N3972-'RESOLUCIONES EPG'!$D3972</f>
        <v>2619</v>
      </c>
    </row>
    <row r="3973" ht="15.75" customHeight="1">
      <c r="A3973" s="58"/>
      <c r="B3973" s="21"/>
      <c r="C3973" s="24">
        <v>272.0</v>
      </c>
      <c r="D3973" s="69">
        <v>43587.0</v>
      </c>
      <c r="E3973" s="21" t="s">
        <v>2839</v>
      </c>
      <c r="F3973" s="69"/>
      <c r="G3973" s="21" t="s">
        <v>577</v>
      </c>
      <c r="H3973" s="21"/>
      <c r="I3973" s="63" t="s">
        <v>4261</v>
      </c>
      <c r="J3973" s="21"/>
      <c r="K3973" s="21"/>
      <c r="L3973" s="21"/>
      <c r="M3973" s="21"/>
      <c r="N3973" s="22">
        <f t="shared" si="2"/>
        <v>46206</v>
      </c>
      <c r="O3973" s="23">
        <f>'RESOLUCIONES EPG'!$N3973-'RESOLUCIONES EPG'!$D3973</f>
        <v>2619</v>
      </c>
    </row>
    <row r="3974" ht="15.75" customHeight="1">
      <c r="A3974" s="103"/>
      <c r="B3974" s="21"/>
      <c r="C3974" s="24">
        <v>275.0</v>
      </c>
      <c r="D3974" s="69">
        <v>43587.0</v>
      </c>
      <c r="E3974" s="21" t="s">
        <v>3262</v>
      </c>
      <c r="F3974" s="69"/>
      <c r="G3974" s="21" t="s">
        <v>577</v>
      </c>
      <c r="H3974" s="21"/>
      <c r="I3974" s="63" t="s">
        <v>4262</v>
      </c>
      <c r="J3974" s="21"/>
      <c r="K3974" s="21"/>
      <c r="L3974" s="21"/>
      <c r="M3974" s="21"/>
      <c r="N3974" s="22">
        <f t="shared" si="2"/>
        <v>46206</v>
      </c>
      <c r="O3974" s="23">
        <f>'RESOLUCIONES EPG'!$N3974-'RESOLUCIONES EPG'!$D3974</f>
        <v>2619</v>
      </c>
    </row>
    <row r="3975" ht="15.75" customHeight="1">
      <c r="A3975" s="103"/>
      <c r="B3975" s="21"/>
      <c r="C3975" s="24">
        <v>278.0</v>
      </c>
      <c r="D3975" s="69">
        <v>43587.0</v>
      </c>
      <c r="E3975" s="21" t="s">
        <v>3659</v>
      </c>
      <c r="F3975" s="69"/>
      <c r="G3975" s="21" t="s">
        <v>3844</v>
      </c>
      <c r="H3975" s="21"/>
      <c r="I3975" s="63" t="s">
        <v>4263</v>
      </c>
      <c r="J3975" s="21"/>
      <c r="K3975" s="21"/>
      <c r="L3975" s="21"/>
      <c r="M3975" s="21"/>
      <c r="N3975" s="22">
        <f t="shared" si="2"/>
        <v>46206</v>
      </c>
      <c r="O3975" s="23">
        <f>'RESOLUCIONES EPG'!$N3975-'RESOLUCIONES EPG'!$D3975</f>
        <v>2619</v>
      </c>
    </row>
    <row r="3976" ht="15.75" customHeight="1">
      <c r="A3976" s="58"/>
      <c r="B3976" s="21"/>
      <c r="C3976" s="24">
        <v>279.0</v>
      </c>
      <c r="D3976" s="69">
        <v>43588.0</v>
      </c>
      <c r="E3976" s="21" t="s">
        <v>3518</v>
      </c>
      <c r="F3976" s="69"/>
      <c r="G3976" s="21" t="s">
        <v>50</v>
      </c>
      <c r="H3976" s="21"/>
      <c r="I3976" s="63" t="s">
        <v>4264</v>
      </c>
      <c r="J3976" s="21"/>
      <c r="K3976" s="21"/>
      <c r="L3976" s="21"/>
      <c r="M3976" s="21"/>
      <c r="N3976" s="22">
        <f t="shared" si="2"/>
        <v>46206</v>
      </c>
      <c r="O3976" s="23">
        <f>'RESOLUCIONES EPG'!$N3976-'RESOLUCIONES EPG'!$D3976</f>
        <v>2618</v>
      </c>
    </row>
    <row r="3977" ht="15.75" customHeight="1">
      <c r="A3977" s="102"/>
      <c r="B3977" s="21"/>
      <c r="C3977" s="24">
        <v>282.0</v>
      </c>
      <c r="D3977" s="69">
        <v>43588.0</v>
      </c>
      <c r="E3977" s="21" t="s">
        <v>4265</v>
      </c>
      <c r="F3977" s="74" t="s">
        <v>4266</v>
      </c>
      <c r="G3977" s="21" t="s">
        <v>18</v>
      </c>
      <c r="H3977" s="21"/>
      <c r="I3977" s="63" t="s">
        <v>4267</v>
      </c>
      <c r="J3977" s="21"/>
      <c r="K3977" s="21"/>
      <c r="L3977" s="21"/>
      <c r="M3977" s="21"/>
      <c r="N3977" s="22">
        <f t="shared" si="2"/>
        <v>46206</v>
      </c>
      <c r="O3977" s="23">
        <f>'RESOLUCIONES EPG'!$N3977-'RESOLUCIONES EPG'!$D3977</f>
        <v>2618</v>
      </c>
    </row>
    <row r="3978" ht="15.75" customHeight="1">
      <c r="A3978" s="58"/>
      <c r="B3978" s="21"/>
      <c r="C3978" s="24">
        <v>286.0</v>
      </c>
      <c r="D3978" s="69">
        <v>43588.0</v>
      </c>
      <c r="E3978" s="21" t="s">
        <v>4268</v>
      </c>
      <c r="F3978" s="69"/>
      <c r="G3978" s="21" t="s">
        <v>18</v>
      </c>
      <c r="H3978" s="21"/>
      <c r="I3978" s="63" t="s">
        <v>4269</v>
      </c>
      <c r="J3978" s="21"/>
      <c r="K3978" s="21"/>
      <c r="L3978" s="21"/>
      <c r="M3978" s="21"/>
      <c r="N3978" s="22">
        <f t="shared" si="2"/>
        <v>46206</v>
      </c>
      <c r="O3978" s="23">
        <f>'RESOLUCIONES EPG'!$N3978-'RESOLUCIONES EPG'!$D3978</f>
        <v>2618</v>
      </c>
    </row>
    <row r="3979" ht="15.75" customHeight="1">
      <c r="A3979" s="58"/>
      <c r="B3979" s="21"/>
      <c r="C3979" s="24">
        <v>285.0</v>
      </c>
      <c r="D3979" s="69">
        <v>43588.0</v>
      </c>
      <c r="E3979" s="21" t="s">
        <v>4270</v>
      </c>
      <c r="F3979" s="69"/>
      <c r="G3979" s="21" t="s">
        <v>18</v>
      </c>
      <c r="H3979" s="21"/>
      <c r="I3979" s="63" t="s">
        <v>4271</v>
      </c>
      <c r="J3979" s="21"/>
      <c r="K3979" s="21"/>
      <c r="L3979" s="21"/>
      <c r="M3979" s="21"/>
      <c r="N3979" s="22">
        <f t="shared" si="2"/>
        <v>46206</v>
      </c>
      <c r="O3979" s="23">
        <f>'RESOLUCIONES EPG'!$N3979-'RESOLUCIONES EPG'!$D3979</f>
        <v>2618</v>
      </c>
    </row>
    <row r="3980" ht="15.75" customHeight="1">
      <c r="A3980" s="101"/>
      <c r="B3980" s="21"/>
      <c r="C3980" s="24">
        <v>291.0</v>
      </c>
      <c r="D3980" s="69">
        <v>43588.0</v>
      </c>
      <c r="E3980" s="21" t="s">
        <v>3606</v>
      </c>
      <c r="F3980" s="69" t="s">
        <v>3607</v>
      </c>
      <c r="G3980" s="21" t="s">
        <v>18</v>
      </c>
      <c r="H3980" s="21"/>
      <c r="I3980" s="63" t="s">
        <v>4272</v>
      </c>
      <c r="J3980" s="21"/>
      <c r="K3980" s="21"/>
      <c r="L3980" s="21"/>
      <c r="M3980" s="21"/>
      <c r="N3980" s="22">
        <f t="shared" si="2"/>
        <v>46206</v>
      </c>
      <c r="O3980" s="23">
        <f>'RESOLUCIONES EPG'!$N3980-'RESOLUCIONES EPG'!$D3980</f>
        <v>2618</v>
      </c>
    </row>
    <row r="3981" ht="15.75" customHeight="1">
      <c r="A3981" s="100"/>
      <c r="B3981" s="21"/>
      <c r="C3981" s="24">
        <v>292.0</v>
      </c>
      <c r="D3981" s="69">
        <v>43588.0</v>
      </c>
      <c r="E3981" s="21" t="s">
        <v>4273</v>
      </c>
      <c r="F3981" s="69"/>
      <c r="G3981" s="21" t="s">
        <v>18</v>
      </c>
      <c r="H3981" s="21"/>
      <c r="I3981" s="63" t="s">
        <v>4274</v>
      </c>
      <c r="J3981" s="21"/>
      <c r="K3981" s="21"/>
      <c r="L3981" s="21"/>
      <c r="M3981" s="21"/>
      <c r="N3981" s="22">
        <f t="shared" si="2"/>
        <v>46206</v>
      </c>
      <c r="O3981" s="23">
        <f>'RESOLUCIONES EPG'!$N3981-'RESOLUCIONES EPG'!$D3981</f>
        <v>2618</v>
      </c>
    </row>
    <row r="3982" ht="15.75" customHeight="1">
      <c r="A3982" s="58"/>
      <c r="B3982" s="21"/>
      <c r="C3982" s="24">
        <v>280.0</v>
      </c>
      <c r="D3982" s="69">
        <v>43588.0</v>
      </c>
      <c r="E3982" s="21" t="s">
        <v>4275</v>
      </c>
      <c r="F3982" s="69"/>
      <c r="G3982" s="21" t="s">
        <v>18</v>
      </c>
      <c r="H3982" s="21"/>
      <c r="I3982" s="63" t="s">
        <v>4276</v>
      </c>
      <c r="J3982" s="21"/>
      <c r="K3982" s="21"/>
      <c r="L3982" s="21"/>
      <c r="M3982" s="21"/>
      <c r="N3982" s="22">
        <f t="shared" si="2"/>
        <v>46206</v>
      </c>
      <c r="O3982" s="23">
        <f>'RESOLUCIONES EPG'!$N3982-'RESOLUCIONES EPG'!$D3982</f>
        <v>2618</v>
      </c>
    </row>
    <row r="3983" ht="15.75" customHeight="1">
      <c r="A3983" s="102"/>
      <c r="B3983" s="21"/>
      <c r="C3983" s="24">
        <v>281.0</v>
      </c>
      <c r="D3983" s="69">
        <v>43588.0</v>
      </c>
      <c r="E3983" s="21" t="s">
        <v>4277</v>
      </c>
      <c r="F3983" s="69"/>
      <c r="G3983" s="21" t="s">
        <v>18</v>
      </c>
      <c r="H3983" s="21"/>
      <c r="I3983" s="63" t="s">
        <v>4278</v>
      </c>
      <c r="J3983" s="21"/>
      <c r="K3983" s="21"/>
      <c r="L3983" s="21"/>
      <c r="M3983" s="21"/>
      <c r="N3983" s="22">
        <f t="shared" si="2"/>
        <v>46206</v>
      </c>
      <c r="O3983" s="23">
        <f>'RESOLUCIONES EPG'!$N3983-'RESOLUCIONES EPG'!$D3983</f>
        <v>2618</v>
      </c>
    </row>
    <row r="3984" ht="15.75" customHeight="1">
      <c r="A3984" s="58"/>
      <c r="B3984" s="21"/>
      <c r="C3984" s="24">
        <v>284.0</v>
      </c>
      <c r="D3984" s="69">
        <v>43588.0</v>
      </c>
      <c r="E3984" s="21" t="s">
        <v>1494</v>
      </c>
      <c r="F3984" s="69"/>
      <c r="G3984" s="21" t="s">
        <v>18</v>
      </c>
      <c r="H3984" s="21"/>
      <c r="I3984" s="63" t="s">
        <v>4279</v>
      </c>
      <c r="J3984" s="21"/>
      <c r="K3984" s="21"/>
      <c r="L3984" s="21"/>
      <c r="M3984" s="21"/>
      <c r="N3984" s="22">
        <f t="shared" si="2"/>
        <v>46206</v>
      </c>
      <c r="O3984" s="23">
        <f>'RESOLUCIONES EPG'!$N3984-'RESOLUCIONES EPG'!$D3984</f>
        <v>2618</v>
      </c>
    </row>
    <row r="3985" ht="16.5" customHeight="1">
      <c r="A3985" s="58"/>
      <c r="B3985" s="21"/>
      <c r="C3985" s="24">
        <v>283.0</v>
      </c>
      <c r="D3985" s="69">
        <v>43588.0</v>
      </c>
      <c r="E3985" s="21" t="s">
        <v>4280</v>
      </c>
      <c r="F3985" s="69"/>
      <c r="G3985" s="21" t="s">
        <v>18</v>
      </c>
      <c r="H3985" s="21"/>
      <c r="I3985" s="63" t="s">
        <v>4281</v>
      </c>
      <c r="J3985" s="21"/>
      <c r="K3985" s="21"/>
      <c r="L3985" s="21"/>
      <c r="M3985" s="21"/>
      <c r="N3985" s="22">
        <f t="shared" si="2"/>
        <v>46206</v>
      </c>
      <c r="O3985" s="23">
        <f>'RESOLUCIONES EPG'!$N3985-'RESOLUCIONES EPG'!$D3985</f>
        <v>2618</v>
      </c>
    </row>
    <row r="3986" ht="16.5" customHeight="1">
      <c r="A3986" s="102"/>
      <c r="B3986" s="21"/>
      <c r="C3986" s="24">
        <v>289.0</v>
      </c>
      <c r="D3986" s="69">
        <v>43588.0</v>
      </c>
      <c r="E3986" s="21" t="s">
        <v>4282</v>
      </c>
      <c r="F3986" s="69"/>
      <c r="G3986" s="21" t="s">
        <v>18</v>
      </c>
      <c r="H3986" s="21"/>
      <c r="I3986" s="63" t="s">
        <v>4283</v>
      </c>
      <c r="J3986" s="21"/>
      <c r="K3986" s="21"/>
      <c r="L3986" s="21"/>
      <c r="M3986" s="21"/>
      <c r="N3986" s="22">
        <f t="shared" si="2"/>
        <v>46206</v>
      </c>
      <c r="O3986" s="23">
        <f>'RESOLUCIONES EPG'!$N3986-'RESOLUCIONES EPG'!$D3986</f>
        <v>2618</v>
      </c>
    </row>
    <row r="3987" ht="16.5" customHeight="1">
      <c r="A3987" s="101"/>
      <c r="B3987" s="21"/>
      <c r="C3987" s="24">
        <v>290.0</v>
      </c>
      <c r="D3987" s="69">
        <v>43588.0</v>
      </c>
      <c r="E3987" s="21" t="s">
        <v>4284</v>
      </c>
      <c r="F3987" s="69"/>
      <c r="G3987" s="21" t="s">
        <v>18</v>
      </c>
      <c r="H3987" s="21"/>
      <c r="I3987" s="63" t="s">
        <v>4285</v>
      </c>
      <c r="J3987" s="21"/>
      <c r="K3987" s="21"/>
      <c r="L3987" s="21"/>
      <c r="M3987" s="21"/>
      <c r="N3987" s="22">
        <f t="shared" si="2"/>
        <v>46206</v>
      </c>
      <c r="O3987" s="23">
        <f>'RESOLUCIONES EPG'!$N3987-'RESOLUCIONES EPG'!$D3987</f>
        <v>2618</v>
      </c>
    </row>
    <row r="3988" ht="16.5" customHeight="1">
      <c r="A3988" s="58"/>
      <c r="B3988" s="21"/>
      <c r="C3988" s="24">
        <v>288.0</v>
      </c>
      <c r="D3988" s="69">
        <v>43588.0</v>
      </c>
      <c r="E3988" s="21" t="s">
        <v>4286</v>
      </c>
      <c r="F3988" s="69"/>
      <c r="G3988" s="21" t="s">
        <v>18</v>
      </c>
      <c r="H3988" s="21"/>
      <c r="I3988" s="63" t="s">
        <v>4287</v>
      </c>
      <c r="J3988" s="21"/>
      <c r="K3988" s="21"/>
      <c r="L3988" s="21"/>
      <c r="M3988" s="21"/>
      <c r="N3988" s="22">
        <f t="shared" si="2"/>
        <v>46206</v>
      </c>
      <c r="O3988" s="23">
        <f>'RESOLUCIONES EPG'!$N3988-'RESOLUCIONES EPG'!$D3988</f>
        <v>2618</v>
      </c>
    </row>
    <row r="3989" ht="15.75" customHeight="1">
      <c r="A3989" s="58"/>
      <c r="B3989" s="21"/>
      <c r="C3989" s="24">
        <v>287.0</v>
      </c>
      <c r="D3989" s="69">
        <v>43588.0</v>
      </c>
      <c r="E3989" s="21" t="s">
        <v>3612</v>
      </c>
      <c r="F3989" s="69" t="s">
        <v>3613</v>
      </c>
      <c r="G3989" s="21" t="s">
        <v>18</v>
      </c>
      <c r="H3989" s="21"/>
      <c r="I3989" s="63" t="s">
        <v>4288</v>
      </c>
      <c r="J3989" s="21"/>
      <c r="K3989" s="21"/>
      <c r="L3989" s="21"/>
      <c r="M3989" s="21"/>
      <c r="N3989" s="22">
        <f t="shared" si="2"/>
        <v>46206</v>
      </c>
      <c r="O3989" s="23">
        <f>'RESOLUCIONES EPG'!$N3989-'RESOLUCIONES EPG'!$D3989</f>
        <v>2618</v>
      </c>
    </row>
    <row r="3990" ht="15.75" customHeight="1">
      <c r="A3990" s="58"/>
      <c r="B3990" s="21"/>
      <c r="C3990" s="24">
        <v>295.0</v>
      </c>
      <c r="D3990" s="69">
        <v>43591.0</v>
      </c>
      <c r="E3990" s="21" t="s">
        <v>4289</v>
      </c>
      <c r="F3990" s="69" t="s">
        <v>4290</v>
      </c>
      <c r="G3990" s="21" t="s">
        <v>18</v>
      </c>
      <c r="H3990" s="21"/>
      <c r="I3990" s="63" t="s">
        <v>4291</v>
      </c>
      <c r="J3990" s="21"/>
      <c r="K3990" s="63" t="s">
        <v>4292</v>
      </c>
      <c r="L3990" s="21"/>
      <c r="M3990" s="21"/>
      <c r="N3990" s="22">
        <f t="shared" si="2"/>
        <v>46206</v>
      </c>
      <c r="O3990" s="23">
        <f>'RESOLUCIONES EPG'!$N3990-'RESOLUCIONES EPG'!$D3990</f>
        <v>2615</v>
      </c>
    </row>
    <row r="3991" ht="16.5" customHeight="1">
      <c r="A3991" s="103"/>
      <c r="B3991" s="21"/>
      <c r="C3991" s="24">
        <v>294.0</v>
      </c>
      <c r="D3991" s="69">
        <v>43591.0</v>
      </c>
      <c r="E3991" s="21" t="s">
        <v>2124</v>
      </c>
      <c r="F3991" s="69"/>
      <c r="G3991" s="21" t="s">
        <v>50</v>
      </c>
      <c r="H3991" s="21"/>
      <c r="I3991" s="63" t="s">
        <v>4293</v>
      </c>
      <c r="J3991" s="21"/>
      <c r="K3991" s="21"/>
      <c r="L3991" s="21"/>
      <c r="M3991" s="21"/>
      <c r="N3991" s="22">
        <f t="shared" si="2"/>
        <v>46206</v>
      </c>
      <c r="O3991" s="23">
        <f>'RESOLUCIONES EPG'!$N3991-'RESOLUCIONES EPG'!$D3991</f>
        <v>2615</v>
      </c>
    </row>
    <row r="3992" ht="16.5" customHeight="1">
      <c r="A3992" s="103"/>
      <c r="B3992" s="21"/>
      <c r="C3992" s="24">
        <v>293.0</v>
      </c>
      <c r="D3992" s="69">
        <v>43591.0</v>
      </c>
      <c r="E3992" s="21" t="s">
        <v>4294</v>
      </c>
      <c r="F3992" s="69"/>
      <c r="G3992" s="21" t="s">
        <v>18</v>
      </c>
      <c r="H3992" s="21"/>
      <c r="I3992" s="63" t="s">
        <v>4295</v>
      </c>
      <c r="J3992" s="21"/>
      <c r="K3992" s="21"/>
      <c r="L3992" s="21"/>
      <c r="M3992" s="21"/>
      <c r="N3992" s="22">
        <f t="shared" si="2"/>
        <v>46206</v>
      </c>
      <c r="O3992" s="23">
        <f>'RESOLUCIONES EPG'!$N3992-'RESOLUCIONES EPG'!$D3992</f>
        <v>2615</v>
      </c>
    </row>
    <row r="3993" ht="15.75" customHeight="1">
      <c r="A3993" s="101"/>
      <c r="B3993" s="21"/>
      <c r="C3993" s="24">
        <v>296.0</v>
      </c>
      <c r="D3993" s="69">
        <v>43591.0</v>
      </c>
      <c r="E3993" s="21" t="s">
        <v>4296</v>
      </c>
      <c r="F3993" s="69"/>
      <c r="G3993" s="21" t="s">
        <v>18</v>
      </c>
      <c r="H3993" s="21"/>
      <c r="I3993" s="63" t="s">
        <v>4297</v>
      </c>
      <c r="J3993" s="21"/>
      <c r="K3993" s="21"/>
      <c r="L3993" s="21"/>
      <c r="M3993" s="21"/>
      <c r="N3993" s="22">
        <f t="shared" si="2"/>
        <v>46206</v>
      </c>
      <c r="O3993" s="23">
        <f>'RESOLUCIONES EPG'!$N3993-'RESOLUCIONES EPG'!$D3993</f>
        <v>2615</v>
      </c>
    </row>
    <row r="3994" ht="15.75" customHeight="1">
      <c r="A3994" s="103"/>
      <c r="B3994" s="21"/>
      <c r="C3994" s="24">
        <v>305.0</v>
      </c>
      <c r="D3994" s="69">
        <v>43592.0</v>
      </c>
      <c r="E3994" s="21" t="s">
        <v>4298</v>
      </c>
      <c r="F3994" s="69"/>
      <c r="G3994" s="21" t="s">
        <v>18</v>
      </c>
      <c r="H3994" s="21"/>
      <c r="I3994" s="63" t="s">
        <v>4299</v>
      </c>
      <c r="J3994" s="21"/>
      <c r="K3994" s="21"/>
      <c r="L3994" s="21"/>
      <c r="M3994" s="21"/>
      <c r="N3994" s="22">
        <f t="shared" si="2"/>
        <v>46206</v>
      </c>
      <c r="O3994" s="23">
        <f>'RESOLUCIONES EPG'!$N3994-'RESOLUCIONES EPG'!$D3994</f>
        <v>2614</v>
      </c>
    </row>
    <row r="3995" ht="15.75" customHeight="1">
      <c r="A3995" s="103"/>
      <c r="B3995" s="21"/>
      <c r="C3995" s="24">
        <v>298.0</v>
      </c>
      <c r="D3995" s="69">
        <v>43592.0</v>
      </c>
      <c r="E3995" s="21" t="s">
        <v>3837</v>
      </c>
      <c r="F3995" s="69"/>
      <c r="G3995" s="21" t="s">
        <v>3390</v>
      </c>
      <c r="H3995" s="21"/>
      <c r="I3995" s="63" t="s">
        <v>4300</v>
      </c>
      <c r="J3995" s="21"/>
      <c r="K3995" s="21"/>
      <c r="L3995" s="21"/>
      <c r="M3995" s="21"/>
      <c r="N3995" s="22">
        <f t="shared" si="2"/>
        <v>46206</v>
      </c>
      <c r="O3995" s="23">
        <f>'RESOLUCIONES EPG'!$N3995-'RESOLUCIONES EPG'!$D3995</f>
        <v>2614</v>
      </c>
    </row>
    <row r="3996" ht="15.75" customHeight="1">
      <c r="A3996" s="100"/>
      <c r="B3996" s="21"/>
      <c r="C3996" s="24">
        <v>301.0</v>
      </c>
      <c r="D3996" s="69">
        <v>43592.0</v>
      </c>
      <c r="E3996" s="21" t="s">
        <v>4301</v>
      </c>
      <c r="F3996" s="69"/>
      <c r="G3996" s="21" t="s">
        <v>18</v>
      </c>
      <c r="H3996" s="21"/>
      <c r="I3996" s="63" t="s">
        <v>4302</v>
      </c>
      <c r="J3996" s="21"/>
      <c r="K3996" s="21"/>
      <c r="L3996" s="21"/>
      <c r="M3996" s="21"/>
      <c r="N3996" s="22">
        <f t="shared" si="2"/>
        <v>46206</v>
      </c>
      <c r="O3996" s="23">
        <f>'RESOLUCIONES EPG'!$N3996-'RESOLUCIONES EPG'!$D3996</f>
        <v>2614</v>
      </c>
    </row>
    <row r="3997" ht="16.5" customHeight="1">
      <c r="A3997" s="103"/>
      <c r="B3997" s="21"/>
      <c r="C3997" s="24">
        <v>303.0</v>
      </c>
      <c r="D3997" s="69">
        <v>43592.0</v>
      </c>
      <c r="E3997" s="21" t="s">
        <v>2159</v>
      </c>
      <c r="F3997" s="69"/>
      <c r="G3997" s="21" t="s">
        <v>18</v>
      </c>
      <c r="H3997" s="21"/>
      <c r="I3997" s="63" t="s">
        <v>4303</v>
      </c>
      <c r="J3997" s="21"/>
      <c r="K3997" s="21"/>
      <c r="L3997" s="21"/>
      <c r="M3997" s="21"/>
      <c r="N3997" s="22">
        <f t="shared" si="2"/>
        <v>46206</v>
      </c>
      <c r="O3997" s="23">
        <f>'RESOLUCIONES EPG'!$N3997-'RESOLUCIONES EPG'!$D3997</f>
        <v>2614</v>
      </c>
    </row>
    <row r="3998" ht="16.5" customHeight="1">
      <c r="A3998" s="58"/>
      <c r="B3998" s="21"/>
      <c r="C3998" s="24">
        <v>297.0</v>
      </c>
      <c r="D3998" s="69">
        <v>43592.0</v>
      </c>
      <c r="E3998" s="21" t="s">
        <v>4304</v>
      </c>
      <c r="F3998" s="69"/>
      <c r="G3998" s="21" t="s">
        <v>18</v>
      </c>
      <c r="H3998" s="21"/>
      <c r="I3998" s="63" t="s">
        <v>4305</v>
      </c>
      <c r="J3998" s="21"/>
      <c r="K3998" s="21"/>
      <c r="L3998" s="21"/>
      <c r="M3998" s="21"/>
      <c r="N3998" s="22">
        <f t="shared" si="2"/>
        <v>46206</v>
      </c>
      <c r="O3998" s="23">
        <f>'RESOLUCIONES EPG'!$N3998-'RESOLUCIONES EPG'!$D3998</f>
        <v>2614</v>
      </c>
    </row>
    <row r="3999" ht="16.5" customHeight="1">
      <c r="A3999" s="58"/>
      <c r="B3999" s="21"/>
      <c r="C3999" s="24">
        <v>299.0</v>
      </c>
      <c r="D3999" s="69">
        <v>43592.0</v>
      </c>
      <c r="E3999" s="21" t="s">
        <v>4306</v>
      </c>
      <c r="F3999" s="69"/>
      <c r="G3999" s="21" t="s">
        <v>18</v>
      </c>
      <c r="H3999" s="21"/>
      <c r="I3999" s="63" t="s">
        <v>4307</v>
      </c>
      <c r="J3999" s="21"/>
      <c r="K3999" s="21"/>
      <c r="L3999" s="21"/>
      <c r="M3999" s="21"/>
      <c r="N3999" s="22">
        <f t="shared" si="2"/>
        <v>46206</v>
      </c>
      <c r="O3999" s="23">
        <f>'RESOLUCIONES EPG'!$N3999-'RESOLUCIONES EPG'!$D3999</f>
        <v>2614</v>
      </c>
    </row>
    <row r="4000" ht="15.75" customHeight="1">
      <c r="A4000" s="58"/>
      <c r="B4000" s="21"/>
      <c r="C4000" s="24">
        <v>306.0</v>
      </c>
      <c r="D4000" s="69">
        <v>43592.0</v>
      </c>
      <c r="E4000" s="21" t="s">
        <v>3922</v>
      </c>
      <c r="F4000" s="69"/>
      <c r="G4000" s="21" t="s">
        <v>1313</v>
      </c>
      <c r="H4000" s="21"/>
      <c r="I4000" s="63" t="s">
        <v>4308</v>
      </c>
      <c r="J4000" s="21"/>
      <c r="K4000" s="21"/>
      <c r="L4000" s="21"/>
      <c r="M4000" s="21"/>
      <c r="N4000" s="22">
        <f t="shared" si="2"/>
        <v>46206</v>
      </c>
      <c r="O4000" s="23">
        <f>'RESOLUCIONES EPG'!$N4000-'RESOLUCIONES EPG'!$D4000</f>
        <v>2614</v>
      </c>
    </row>
    <row r="4001" ht="15.75" customHeight="1">
      <c r="A4001" s="58"/>
      <c r="B4001" s="21"/>
      <c r="C4001" s="24">
        <v>304.0</v>
      </c>
      <c r="D4001" s="69">
        <v>43592.0</v>
      </c>
      <c r="E4001" s="21" t="s">
        <v>4309</v>
      </c>
      <c r="F4001" s="69"/>
      <c r="G4001" s="21" t="s">
        <v>18</v>
      </c>
      <c r="H4001" s="21"/>
      <c r="I4001" s="63" t="s">
        <v>4310</v>
      </c>
      <c r="J4001" s="21"/>
      <c r="K4001" s="21"/>
      <c r="L4001" s="21"/>
      <c r="M4001" s="21"/>
      <c r="N4001" s="22">
        <f t="shared" si="2"/>
        <v>46206</v>
      </c>
      <c r="O4001" s="23">
        <f>'RESOLUCIONES EPG'!$N4001-'RESOLUCIONES EPG'!$D4001</f>
        <v>2614</v>
      </c>
    </row>
    <row r="4002" ht="15.75" customHeight="1">
      <c r="A4002" s="101"/>
      <c r="B4002" s="21"/>
      <c r="C4002" s="24">
        <v>300.0</v>
      </c>
      <c r="D4002" s="69">
        <v>43592.0</v>
      </c>
      <c r="E4002" s="21" t="s">
        <v>4311</v>
      </c>
      <c r="F4002" s="69"/>
      <c r="G4002" s="21" t="s">
        <v>18</v>
      </c>
      <c r="H4002" s="21"/>
      <c r="I4002" s="63" t="s">
        <v>4312</v>
      </c>
      <c r="J4002" s="21"/>
      <c r="K4002" s="21"/>
      <c r="L4002" s="21"/>
      <c r="M4002" s="21"/>
      <c r="N4002" s="22">
        <f t="shared" si="2"/>
        <v>46206</v>
      </c>
      <c r="O4002" s="23">
        <f>'RESOLUCIONES EPG'!$N4002-'RESOLUCIONES EPG'!$D4002</f>
        <v>2614</v>
      </c>
    </row>
    <row r="4003" ht="15.75" customHeight="1">
      <c r="A4003" s="103"/>
      <c r="B4003" s="21"/>
      <c r="C4003" s="24">
        <v>302.0</v>
      </c>
      <c r="D4003" s="69">
        <v>43592.0</v>
      </c>
      <c r="E4003" s="21" t="s">
        <v>4313</v>
      </c>
      <c r="F4003" s="69"/>
      <c r="G4003" s="21" t="s">
        <v>18</v>
      </c>
      <c r="H4003" s="21"/>
      <c r="I4003" s="63" t="s">
        <v>4314</v>
      </c>
      <c r="J4003" s="21"/>
      <c r="K4003" s="21"/>
      <c r="L4003" s="21"/>
      <c r="M4003" s="21"/>
      <c r="N4003" s="22">
        <f t="shared" si="2"/>
        <v>46206</v>
      </c>
      <c r="O4003" s="23">
        <f>'RESOLUCIONES EPG'!$N4003-'RESOLUCIONES EPG'!$D4003</f>
        <v>2614</v>
      </c>
    </row>
    <row r="4004" ht="15.75" customHeight="1">
      <c r="A4004" s="58"/>
      <c r="B4004" s="21"/>
      <c r="C4004" s="24">
        <v>307.0</v>
      </c>
      <c r="D4004" s="69">
        <v>43592.0</v>
      </c>
      <c r="E4004" s="21" t="s">
        <v>2611</v>
      </c>
      <c r="F4004" s="69" t="s">
        <v>2612</v>
      </c>
      <c r="G4004" s="21" t="s">
        <v>50</v>
      </c>
      <c r="H4004" s="21"/>
      <c r="I4004" s="63" t="s">
        <v>4315</v>
      </c>
      <c r="J4004" s="21"/>
      <c r="K4004" s="21"/>
      <c r="L4004" s="21"/>
      <c r="M4004" s="21"/>
      <c r="N4004" s="22">
        <f t="shared" si="2"/>
        <v>46206</v>
      </c>
      <c r="O4004" s="23">
        <f>'RESOLUCIONES EPG'!$N4004-'RESOLUCIONES EPG'!$D4004</f>
        <v>2614</v>
      </c>
    </row>
    <row r="4005" ht="15.75" customHeight="1">
      <c r="A4005" s="102"/>
      <c r="B4005" s="21"/>
      <c r="C4005" s="24">
        <v>319.0</v>
      </c>
      <c r="D4005" s="69">
        <v>43594.0</v>
      </c>
      <c r="E4005" s="21" t="s">
        <v>4316</v>
      </c>
      <c r="F4005" s="69"/>
      <c r="G4005" s="21" t="s">
        <v>18</v>
      </c>
      <c r="H4005" s="21"/>
      <c r="I4005" s="63" t="s">
        <v>4317</v>
      </c>
      <c r="J4005" s="21"/>
      <c r="K4005" s="21"/>
      <c r="L4005" s="21"/>
      <c r="M4005" s="21"/>
      <c r="N4005" s="22">
        <f t="shared" si="2"/>
        <v>46206</v>
      </c>
      <c r="O4005" s="23">
        <f>'RESOLUCIONES EPG'!$N4005-'RESOLUCIONES EPG'!$D4005</f>
        <v>2612</v>
      </c>
    </row>
    <row r="4006" ht="15.75" customHeight="1">
      <c r="A4006" s="101"/>
      <c r="B4006" s="21"/>
      <c r="C4006" s="24">
        <v>313.0</v>
      </c>
      <c r="D4006" s="69">
        <v>43594.0</v>
      </c>
      <c r="E4006" s="21" t="s">
        <v>3779</v>
      </c>
      <c r="F4006" s="69"/>
      <c r="G4006" s="21" t="s">
        <v>50</v>
      </c>
      <c r="H4006" s="21"/>
      <c r="I4006" s="63" t="s">
        <v>4318</v>
      </c>
      <c r="J4006" s="21"/>
      <c r="K4006" s="21"/>
      <c r="L4006" s="21"/>
      <c r="M4006" s="21"/>
      <c r="N4006" s="22">
        <f t="shared" si="2"/>
        <v>46206</v>
      </c>
      <c r="O4006" s="23">
        <f>'RESOLUCIONES EPG'!$N4006-'RESOLUCIONES EPG'!$D4006</f>
        <v>2612</v>
      </c>
    </row>
    <row r="4007" ht="16.5" customHeight="1">
      <c r="A4007" s="58"/>
      <c r="B4007" s="21"/>
      <c r="C4007" s="24">
        <v>322.0</v>
      </c>
      <c r="D4007" s="69">
        <v>43594.0</v>
      </c>
      <c r="E4007" s="21" t="s">
        <v>1925</v>
      </c>
      <c r="F4007" s="69"/>
      <c r="G4007" s="21" t="s">
        <v>2253</v>
      </c>
      <c r="H4007" s="21" t="s">
        <v>4245</v>
      </c>
      <c r="I4007" s="63" t="s">
        <v>4319</v>
      </c>
      <c r="J4007" s="21"/>
      <c r="K4007" s="21"/>
      <c r="L4007" s="21"/>
      <c r="M4007" s="21"/>
      <c r="N4007" s="22">
        <f t="shared" si="2"/>
        <v>46206</v>
      </c>
      <c r="O4007" s="23">
        <f>'RESOLUCIONES EPG'!$N4007-'RESOLUCIONES EPG'!$D4007</f>
        <v>2612</v>
      </c>
    </row>
    <row r="4008" ht="15.75" customHeight="1">
      <c r="A4008" s="58"/>
      <c r="B4008" s="21"/>
      <c r="C4008" s="24">
        <v>323.0</v>
      </c>
      <c r="D4008" s="69">
        <v>43594.0</v>
      </c>
      <c r="E4008" s="21" t="s">
        <v>1969</v>
      </c>
      <c r="F4008" s="69"/>
      <c r="G4008" s="21" t="s">
        <v>2253</v>
      </c>
      <c r="H4008" s="21" t="s">
        <v>4320</v>
      </c>
      <c r="I4008" s="63" t="s">
        <v>4321</v>
      </c>
      <c r="J4008" s="21"/>
      <c r="K4008" s="21"/>
      <c r="L4008" s="21"/>
      <c r="M4008" s="21"/>
      <c r="N4008" s="22">
        <f t="shared" si="2"/>
        <v>46206</v>
      </c>
      <c r="O4008" s="23">
        <f>'RESOLUCIONES EPG'!$N4008-'RESOLUCIONES EPG'!$D4008</f>
        <v>2612</v>
      </c>
    </row>
    <row r="4009" ht="15.75" customHeight="1">
      <c r="A4009" s="58"/>
      <c r="B4009" s="21"/>
      <c r="C4009" s="24">
        <v>308.0</v>
      </c>
      <c r="D4009" s="69">
        <v>43594.0</v>
      </c>
      <c r="E4009" s="21" t="s">
        <v>2941</v>
      </c>
      <c r="F4009" s="69"/>
      <c r="G4009" s="21" t="s">
        <v>1593</v>
      </c>
      <c r="H4009" s="21"/>
      <c r="I4009" s="63" t="s">
        <v>4322</v>
      </c>
      <c r="J4009" s="21"/>
      <c r="K4009" s="21"/>
      <c r="L4009" s="21"/>
      <c r="M4009" s="21"/>
      <c r="N4009" s="22">
        <f t="shared" si="2"/>
        <v>46206</v>
      </c>
      <c r="O4009" s="23">
        <f>'RESOLUCIONES EPG'!$N4009-'RESOLUCIONES EPG'!$D4009</f>
        <v>2612</v>
      </c>
    </row>
    <row r="4010" ht="15.75" customHeight="1">
      <c r="A4010" s="58"/>
      <c r="B4010" s="21"/>
      <c r="C4010" s="24">
        <v>312.0</v>
      </c>
      <c r="D4010" s="69">
        <v>43594.0</v>
      </c>
      <c r="E4010" s="21" t="s">
        <v>4187</v>
      </c>
      <c r="F4010" s="69"/>
      <c r="G4010" s="21" t="s">
        <v>4323</v>
      </c>
      <c r="H4010" s="21"/>
      <c r="I4010" s="63" t="s">
        <v>4324</v>
      </c>
      <c r="J4010" s="21"/>
      <c r="K4010" s="21"/>
      <c r="L4010" s="21"/>
      <c r="M4010" s="21"/>
      <c r="N4010" s="22">
        <f t="shared" si="2"/>
        <v>46206</v>
      </c>
      <c r="O4010" s="23">
        <f>'RESOLUCIONES EPG'!$N4010-'RESOLUCIONES EPG'!$D4010</f>
        <v>2612</v>
      </c>
    </row>
    <row r="4011" ht="15.75" customHeight="1">
      <c r="A4011" s="58"/>
      <c r="B4011" s="21"/>
      <c r="C4011" s="24">
        <v>309.0</v>
      </c>
      <c r="D4011" s="69">
        <v>43594.0</v>
      </c>
      <c r="E4011" s="21" t="s">
        <v>2869</v>
      </c>
      <c r="F4011" s="69"/>
      <c r="G4011" s="21" t="s">
        <v>1593</v>
      </c>
      <c r="H4011" s="21"/>
      <c r="I4011" s="63" t="s">
        <v>4325</v>
      </c>
      <c r="J4011" s="21"/>
      <c r="K4011" s="21"/>
      <c r="L4011" s="21"/>
      <c r="M4011" s="21"/>
      <c r="N4011" s="22">
        <f t="shared" si="2"/>
        <v>46206</v>
      </c>
      <c r="O4011" s="23">
        <f>'RESOLUCIONES EPG'!$N4011-'RESOLUCIONES EPG'!$D4011</f>
        <v>2612</v>
      </c>
    </row>
    <row r="4012" ht="15.75" customHeight="1">
      <c r="A4012" s="58"/>
      <c r="B4012" s="21"/>
      <c r="C4012" s="24">
        <v>311.0</v>
      </c>
      <c r="D4012" s="69">
        <v>43594.0</v>
      </c>
      <c r="E4012" s="21" t="s">
        <v>2575</v>
      </c>
      <c r="F4012" s="69"/>
      <c r="G4012" s="21" t="s">
        <v>50</v>
      </c>
      <c r="H4012" s="21"/>
      <c r="I4012" s="63" t="s">
        <v>4326</v>
      </c>
      <c r="J4012" s="21"/>
      <c r="K4012" s="21"/>
      <c r="L4012" s="21"/>
      <c r="M4012" s="21"/>
      <c r="N4012" s="22">
        <f t="shared" si="2"/>
        <v>46206</v>
      </c>
      <c r="O4012" s="23">
        <f>'RESOLUCIONES EPG'!$N4012-'RESOLUCIONES EPG'!$D4012</f>
        <v>2612</v>
      </c>
    </row>
    <row r="4013" ht="15.75" customHeight="1">
      <c r="A4013" s="101"/>
      <c r="B4013" s="21" t="s">
        <v>2535</v>
      </c>
      <c r="C4013" s="24">
        <v>316.0</v>
      </c>
      <c r="D4013" s="69">
        <v>43594.0</v>
      </c>
      <c r="E4013" s="21" t="s">
        <v>4327</v>
      </c>
      <c r="F4013" s="69"/>
      <c r="G4013" s="21" t="s">
        <v>994</v>
      </c>
      <c r="H4013" s="21"/>
      <c r="I4013" s="63" t="s">
        <v>4328</v>
      </c>
      <c r="J4013" s="21"/>
      <c r="K4013" s="21"/>
      <c r="L4013" s="21"/>
      <c r="M4013" s="21"/>
      <c r="N4013" s="22">
        <f t="shared" si="2"/>
        <v>46206</v>
      </c>
      <c r="O4013" s="23">
        <f>'RESOLUCIONES EPG'!$N4013-'RESOLUCIONES EPG'!$D4013</f>
        <v>2612</v>
      </c>
    </row>
    <row r="4014" ht="15.75" customHeight="1">
      <c r="A4014" s="102"/>
      <c r="B4014" s="21"/>
      <c r="C4014" s="24">
        <v>318.0</v>
      </c>
      <c r="D4014" s="69">
        <v>43594.0</v>
      </c>
      <c r="E4014" s="21" t="s">
        <v>4329</v>
      </c>
      <c r="F4014" s="69"/>
      <c r="G4014" s="21" t="s">
        <v>18</v>
      </c>
      <c r="H4014" s="21"/>
      <c r="I4014" s="63" t="s">
        <v>4330</v>
      </c>
      <c r="J4014" s="21"/>
      <c r="K4014" s="21"/>
      <c r="L4014" s="21"/>
      <c r="M4014" s="21"/>
      <c r="N4014" s="22">
        <f t="shared" si="2"/>
        <v>46206</v>
      </c>
      <c r="O4014" s="23">
        <f>'RESOLUCIONES EPG'!$N4014-'RESOLUCIONES EPG'!$D4014</f>
        <v>2612</v>
      </c>
    </row>
    <row r="4015" ht="15.75" customHeight="1">
      <c r="A4015" s="101"/>
      <c r="B4015" s="21"/>
      <c r="C4015" s="24">
        <v>314.0</v>
      </c>
      <c r="D4015" s="69">
        <v>43594.0</v>
      </c>
      <c r="E4015" s="21" t="s">
        <v>3012</v>
      </c>
      <c r="F4015" s="69"/>
      <c r="G4015" s="21" t="s">
        <v>50</v>
      </c>
      <c r="H4015" s="21"/>
      <c r="I4015" s="63" t="s">
        <v>4331</v>
      </c>
      <c r="J4015" s="21"/>
      <c r="K4015" s="21"/>
      <c r="L4015" s="21"/>
      <c r="M4015" s="21"/>
      <c r="N4015" s="22">
        <f t="shared" si="2"/>
        <v>46206</v>
      </c>
      <c r="O4015" s="23">
        <f>'RESOLUCIONES EPG'!$N4015-'RESOLUCIONES EPG'!$D4015</f>
        <v>2612</v>
      </c>
    </row>
    <row r="4016" ht="15.75" customHeight="1">
      <c r="A4016" s="100"/>
      <c r="B4016" s="21"/>
      <c r="C4016" s="24">
        <v>315.0</v>
      </c>
      <c r="D4016" s="69">
        <v>43594.0</v>
      </c>
      <c r="E4016" s="21" t="s">
        <v>2935</v>
      </c>
      <c r="F4016" s="69"/>
      <c r="G4016" s="21" t="s">
        <v>4332</v>
      </c>
      <c r="H4016" s="21"/>
      <c r="I4016" s="63" t="s">
        <v>4333</v>
      </c>
      <c r="J4016" s="21"/>
      <c r="K4016" s="21"/>
      <c r="L4016" s="21"/>
      <c r="M4016" s="21"/>
      <c r="N4016" s="22">
        <f t="shared" si="2"/>
        <v>46206</v>
      </c>
      <c r="O4016" s="23">
        <f>'RESOLUCIONES EPG'!$N4016-'RESOLUCIONES EPG'!$D4016</f>
        <v>2612</v>
      </c>
    </row>
    <row r="4017" ht="15.75" customHeight="1">
      <c r="A4017" s="103"/>
      <c r="B4017" s="21"/>
      <c r="C4017" s="24">
        <v>321.0</v>
      </c>
      <c r="D4017" s="69">
        <v>43594.0</v>
      </c>
      <c r="E4017" s="21" t="s">
        <v>2935</v>
      </c>
      <c r="F4017" s="69"/>
      <c r="G4017" s="21" t="s">
        <v>3844</v>
      </c>
      <c r="H4017" s="21"/>
      <c r="I4017" s="63" t="s">
        <v>4334</v>
      </c>
      <c r="J4017" s="21"/>
      <c r="K4017" s="21"/>
      <c r="L4017" s="21"/>
      <c r="M4017" s="21"/>
      <c r="N4017" s="22">
        <f t="shared" si="2"/>
        <v>46206</v>
      </c>
      <c r="O4017" s="23">
        <f>'RESOLUCIONES EPG'!$N4017-'RESOLUCIONES EPG'!$D4017</f>
        <v>2612</v>
      </c>
    </row>
    <row r="4018" ht="15.75" customHeight="1">
      <c r="A4018" s="58"/>
      <c r="B4018" s="21"/>
      <c r="C4018" s="24">
        <v>326.0</v>
      </c>
      <c r="D4018" s="69">
        <v>43594.0</v>
      </c>
      <c r="E4018" s="21" t="s">
        <v>4335</v>
      </c>
      <c r="F4018" s="69" t="s">
        <v>4336</v>
      </c>
      <c r="G4018" s="21" t="s">
        <v>50</v>
      </c>
      <c r="H4018" s="21"/>
      <c r="I4018" s="63" t="s">
        <v>4337</v>
      </c>
      <c r="J4018" s="21"/>
      <c r="K4018" s="21"/>
      <c r="L4018" s="21"/>
      <c r="M4018" s="21"/>
      <c r="N4018" s="22">
        <f t="shared" si="2"/>
        <v>46206</v>
      </c>
      <c r="O4018" s="23">
        <f>'RESOLUCIONES EPG'!$N4018-'RESOLUCIONES EPG'!$D4018</f>
        <v>2612</v>
      </c>
    </row>
    <row r="4019" ht="15.75" customHeight="1">
      <c r="A4019" s="102"/>
      <c r="B4019" s="21"/>
      <c r="C4019" s="24">
        <v>317.0</v>
      </c>
      <c r="D4019" s="69">
        <v>43594.0</v>
      </c>
      <c r="E4019" s="21" t="s">
        <v>4338</v>
      </c>
      <c r="F4019" s="69"/>
      <c r="G4019" s="21" t="s">
        <v>994</v>
      </c>
      <c r="H4019" s="21"/>
      <c r="I4019" s="61" t="s">
        <v>4339</v>
      </c>
      <c r="J4019" s="21"/>
      <c r="K4019" s="21"/>
      <c r="L4019" s="21"/>
      <c r="M4019" s="21"/>
      <c r="N4019" s="22">
        <f t="shared" si="2"/>
        <v>46206</v>
      </c>
      <c r="O4019" s="23">
        <f>'RESOLUCIONES EPG'!$N4019-'RESOLUCIONES EPG'!$D4019</f>
        <v>2612</v>
      </c>
    </row>
    <row r="4020" ht="15.75" customHeight="1">
      <c r="A4020" s="103"/>
      <c r="B4020" s="21"/>
      <c r="C4020" s="24">
        <v>327.0</v>
      </c>
      <c r="D4020" s="69">
        <v>43594.0</v>
      </c>
      <c r="E4020" s="21" t="s">
        <v>2902</v>
      </c>
      <c r="F4020" s="69"/>
      <c r="G4020" s="21" t="s">
        <v>50</v>
      </c>
      <c r="H4020" s="21"/>
      <c r="I4020" s="63" t="s">
        <v>4340</v>
      </c>
      <c r="J4020" s="21"/>
      <c r="K4020" s="21"/>
      <c r="L4020" s="21"/>
      <c r="M4020" s="21"/>
      <c r="N4020" s="22">
        <f t="shared" si="2"/>
        <v>46206</v>
      </c>
      <c r="O4020" s="23">
        <f>'RESOLUCIONES EPG'!$N4020-'RESOLUCIONES EPG'!$D4020</f>
        <v>2612</v>
      </c>
    </row>
    <row r="4021" ht="15.75" customHeight="1">
      <c r="A4021" s="58"/>
      <c r="B4021" s="21"/>
      <c r="C4021" s="24">
        <v>325.0</v>
      </c>
      <c r="D4021" s="69">
        <v>43594.0</v>
      </c>
      <c r="E4021" s="21" t="s">
        <v>2665</v>
      </c>
      <c r="F4021" s="69"/>
      <c r="G4021" s="21" t="s">
        <v>2253</v>
      </c>
      <c r="H4021" s="21" t="s">
        <v>90</v>
      </c>
      <c r="I4021" s="63" t="s">
        <v>4341</v>
      </c>
      <c r="J4021" s="21"/>
      <c r="K4021" s="21"/>
      <c r="L4021" s="21"/>
      <c r="M4021" s="21"/>
      <c r="N4021" s="22">
        <f t="shared" si="2"/>
        <v>46206</v>
      </c>
      <c r="O4021" s="23">
        <f>'RESOLUCIONES EPG'!$N4021-'RESOLUCIONES EPG'!$D4021</f>
        <v>2612</v>
      </c>
    </row>
    <row r="4022" ht="15.75" customHeight="1">
      <c r="A4022" s="58"/>
      <c r="B4022" s="21"/>
      <c r="C4022" s="24">
        <v>310.0</v>
      </c>
      <c r="D4022" s="69">
        <v>43594.0</v>
      </c>
      <c r="E4022" s="21" t="s">
        <v>4342</v>
      </c>
      <c r="F4022" s="69"/>
      <c r="G4022" s="21" t="s">
        <v>1200</v>
      </c>
      <c r="H4022" s="21"/>
      <c r="I4022" s="63" t="s">
        <v>4343</v>
      </c>
      <c r="J4022" s="21"/>
      <c r="K4022" s="21"/>
      <c r="L4022" s="21"/>
      <c r="M4022" s="21"/>
      <c r="N4022" s="22">
        <f t="shared" si="2"/>
        <v>46206</v>
      </c>
      <c r="O4022" s="23">
        <f>'RESOLUCIONES EPG'!$N4022-'RESOLUCIONES EPG'!$D4022</f>
        <v>2612</v>
      </c>
    </row>
    <row r="4023" ht="15.75" customHeight="1">
      <c r="A4023" s="103"/>
      <c r="B4023" s="21"/>
      <c r="C4023" s="24">
        <v>320.0</v>
      </c>
      <c r="D4023" s="69">
        <v>43594.0</v>
      </c>
      <c r="E4023" s="21" t="s">
        <v>4344</v>
      </c>
      <c r="F4023" s="69"/>
      <c r="G4023" s="21" t="s">
        <v>18</v>
      </c>
      <c r="H4023" s="21"/>
      <c r="I4023" s="63" t="s">
        <v>4345</v>
      </c>
      <c r="J4023" s="21"/>
      <c r="K4023" s="21"/>
      <c r="L4023" s="21"/>
      <c r="M4023" s="21"/>
      <c r="N4023" s="22">
        <f t="shared" si="2"/>
        <v>46206</v>
      </c>
      <c r="O4023" s="23">
        <f>'RESOLUCIONES EPG'!$N4023-'RESOLUCIONES EPG'!$D4023</f>
        <v>2612</v>
      </c>
    </row>
    <row r="4024" ht="15.75" customHeight="1">
      <c r="A4024" s="101"/>
      <c r="B4024" s="21"/>
      <c r="C4024" s="24">
        <v>334.0</v>
      </c>
      <c r="D4024" s="69">
        <v>43595.0</v>
      </c>
      <c r="E4024" s="21" t="s">
        <v>2939</v>
      </c>
      <c r="F4024" s="69"/>
      <c r="G4024" s="21" t="s">
        <v>3844</v>
      </c>
      <c r="H4024" s="21"/>
      <c r="I4024" s="63" t="s">
        <v>4346</v>
      </c>
      <c r="J4024" s="21"/>
      <c r="K4024" s="21"/>
      <c r="L4024" s="21"/>
      <c r="M4024" s="21"/>
      <c r="N4024" s="22">
        <f t="shared" si="2"/>
        <v>46206</v>
      </c>
      <c r="O4024" s="23">
        <f>'RESOLUCIONES EPG'!$N4024-'RESOLUCIONES EPG'!$D4024</f>
        <v>2611</v>
      </c>
    </row>
    <row r="4025" ht="15.75" customHeight="1">
      <c r="A4025" s="102"/>
      <c r="B4025" s="21"/>
      <c r="C4025" s="24">
        <v>335.0</v>
      </c>
      <c r="D4025" s="69">
        <v>43595.0</v>
      </c>
      <c r="E4025" s="21" t="s">
        <v>4289</v>
      </c>
      <c r="F4025" s="69" t="s">
        <v>4290</v>
      </c>
      <c r="G4025" s="21" t="s">
        <v>3844</v>
      </c>
      <c r="H4025" s="21"/>
      <c r="I4025" s="63" t="s">
        <v>4347</v>
      </c>
      <c r="J4025" s="21"/>
      <c r="K4025" s="21"/>
      <c r="L4025" s="21"/>
      <c r="M4025" s="21"/>
      <c r="N4025" s="22">
        <f t="shared" si="2"/>
        <v>46206</v>
      </c>
      <c r="O4025" s="23">
        <f>'RESOLUCIONES EPG'!$N4025-'RESOLUCIONES EPG'!$D4025</f>
        <v>2611</v>
      </c>
    </row>
    <row r="4026" ht="15.75" customHeight="1">
      <c r="A4026" s="58"/>
      <c r="B4026" s="21"/>
      <c r="C4026" s="24">
        <v>331.0</v>
      </c>
      <c r="D4026" s="69">
        <v>43595.0</v>
      </c>
      <c r="E4026" s="21" t="s">
        <v>2593</v>
      </c>
      <c r="F4026" s="69"/>
      <c r="G4026" s="21" t="s">
        <v>3844</v>
      </c>
      <c r="H4026" s="21"/>
      <c r="I4026" s="63" t="s">
        <v>4348</v>
      </c>
      <c r="J4026" s="21"/>
      <c r="K4026" s="21"/>
      <c r="L4026" s="21"/>
      <c r="M4026" s="21"/>
      <c r="N4026" s="22">
        <f t="shared" si="2"/>
        <v>46206</v>
      </c>
      <c r="O4026" s="23">
        <f>'RESOLUCIONES EPG'!$N4026-'RESOLUCIONES EPG'!$D4026</f>
        <v>2611</v>
      </c>
    </row>
    <row r="4027" ht="15.75" customHeight="1">
      <c r="A4027" s="101"/>
      <c r="B4027" s="21"/>
      <c r="C4027" s="24">
        <v>332.0</v>
      </c>
      <c r="D4027" s="69">
        <v>43595.0</v>
      </c>
      <c r="E4027" s="21" t="s">
        <v>3386</v>
      </c>
      <c r="F4027" s="179" t="s">
        <v>3387</v>
      </c>
      <c r="G4027" s="21" t="s">
        <v>3844</v>
      </c>
      <c r="H4027" s="21"/>
      <c r="I4027" s="63" t="s">
        <v>4349</v>
      </c>
      <c r="J4027" s="21"/>
      <c r="K4027" s="21"/>
      <c r="L4027" s="21"/>
      <c r="M4027" s="21"/>
      <c r="N4027" s="22">
        <f t="shared" si="2"/>
        <v>46206</v>
      </c>
      <c r="O4027" s="23">
        <f>'RESOLUCIONES EPG'!$N4027-'RESOLUCIONES EPG'!$D4027</f>
        <v>2611</v>
      </c>
    </row>
    <row r="4028" ht="15.75" customHeight="1">
      <c r="A4028" s="58"/>
      <c r="B4028" s="21"/>
      <c r="C4028" s="24">
        <v>329.0</v>
      </c>
      <c r="D4028" s="69">
        <v>43595.0</v>
      </c>
      <c r="E4028" s="21" t="s">
        <v>3747</v>
      </c>
      <c r="F4028" s="69"/>
      <c r="G4028" s="21" t="s">
        <v>3844</v>
      </c>
      <c r="H4028" s="21"/>
      <c r="I4028" s="63" t="s">
        <v>4350</v>
      </c>
      <c r="J4028" s="21"/>
      <c r="K4028" s="21"/>
      <c r="L4028" s="21"/>
      <c r="M4028" s="21"/>
      <c r="N4028" s="22">
        <f t="shared" si="2"/>
        <v>46206</v>
      </c>
      <c r="O4028" s="23">
        <f>'RESOLUCIONES EPG'!$N4028-'RESOLUCIONES EPG'!$D4028</f>
        <v>2611</v>
      </c>
    </row>
    <row r="4029" ht="15.75" customHeight="1">
      <c r="A4029" s="58"/>
      <c r="B4029" s="21"/>
      <c r="C4029" s="24">
        <v>328.0</v>
      </c>
      <c r="D4029" s="69">
        <v>43595.0</v>
      </c>
      <c r="E4029" s="21" t="s">
        <v>4351</v>
      </c>
      <c r="F4029" s="69" t="s">
        <v>524</v>
      </c>
      <c r="G4029" s="21" t="s">
        <v>4352</v>
      </c>
      <c r="H4029" s="21"/>
      <c r="I4029" s="63" t="s">
        <v>4353</v>
      </c>
      <c r="J4029" s="21"/>
      <c r="K4029" s="21"/>
      <c r="L4029" s="21"/>
      <c r="M4029" s="21"/>
      <c r="N4029" s="22">
        <f t="shared" si="2"/>
        <v>46206</v>
      </c>
      <c r="O4029" s="23">
        <f>'RESOLUCIONES EPG'!$N4029-'RESOLUCIONES EPG'!$D4029</f>
        <v>2611</v>
      </c>
    </row>
    <row r="4030" ht="15.75" customHeight="1">
      <c r="A4030" s="103"/>
      <c r="B4030" s="21"/>
      <c r="C4030" s="24">
        <v>333.0</v>
      </c>
      <c r="D4030" s="69">
        <v>43595.0</v>
      </c>
      <c r="E4030" s="21" t="s">
        <v>4294</v>
      </c>
      <c r="F4030" s="69"/>
      <c r="G4030" s="21" t="s">
        <v>3844</v>
      </c>
      <c r="H4030" s="21"/>
      <c r="I4030" s="63" t="s">
        <v>4354</v>
      </c>
      <c r="J4030" s="21"/>
      <c r="K4030" s="21"/>
      <c r="L4030" s="21"/>
      <c r="M4030" s="21"/>
      <c r="N4030" s="22">
        <f t="shared" si="2"/>
        <v>46206</v>
      </c>
      <c r="O4030" s="23">
        <f>'RESOLUCIONES EPG'!$N4030-'RESOLUCIONES EPG'!$D4030</f>
        <v>2611</v>
      </c>
    </row>
    <row r="4031" ht="15.75" customHeight="1">
      <c r="A4031" s="101"/>
      <c r="B4031" s="21"/>
      <c r="C4031" s="24">
        <v>336.0</v>
      </c>
      <c r="D4031" s="69">
        <v>43595.0</v>
      </c>
      <c r="E4031" s="21" t="s">
        <v>4277</v>
      </c>
      <c r="F4031" s="69"/>
      <c r="G4031" s="21" t="s">
        <v>3844</v>
      </c>
      <c r="H4031" s="21"/>
      <c r="I4031" s="63" t="s">
        <v>4355</v>
      </c>
      <c r="J4031" s="21"/>
      <c r="K4031" s="21"/>
      <c r="L4031" s="21"/>
      <c r="M4031" s="21"/>
      <c r="N4031" s="22">
        <f t="shared" si="2"/>
        <v>46206</v>
      </c>
      <c r="O4031" s="23">
        <f>'RESOLUCIONES EPG'!$N4031-'RESOLUCIONES EPG'!$D4031</f>
        <v>2611</v>
      </c>
    </row>
    <row r="4032" ht="15.75" customHeight="1">
      <c r="A4032" s="58"/>
      <c r="B4032" s="21"/>
      <c r="C4032" s="24">
        <v>330.0</v>
      </c>
      <c r="D4032" s="69">
        <v>43595.0</v>
      </c>
      <c r="E4032" s="21" t="s">
        <v>2048</v>
      </c>
      <c r="F4032" s="69" t="s">
        <v>96</v>
      </c>
      <c r="G4032" s="21" t="s">
        <v>3844</v>
      </c>
      <c r="H4032" s="21"/>
      <c r="I4032" s="63" t="s">
        <v>4356</v>
      </c>
      <c r="J4032" s="21"/>
      <c r="K4032" s="21"/>
      <c r="L4032" s="21"/>
      <c r="M4032" s="21"/>
      <c r="N4032" s="22">
        <f t="shared" si="2"/>
        <v>46206</v>
      </c>
      <c r="O4032" s="23">
        <f>'RESOLUCIONES EPG'!$N4032-'RESOLUCIONES EPG'!$D4032</f>
        <v>2611</v>
      </c>
    </row>
    <row r="4033" ht="16.5" customHeight="1">
      <c r="A4033" s="101"/>
      <c r="B4033" s="21"/>
      <c r="C4033" s="24">
        <v>337.0</v>
      </c>
      <c r="D4033" s="69">
        <v>43595.0</v>
      </c>
      <c r="E4033" s="21" t="s">
        <v>1452</v>
      </c>
      <c r="F4033" s="69"/>
      <c r="G4033" s="21" t="s">
        <v>3844</v>
      </c>
      <c r="H4033" s="21"/>
      <c r="I4033" s="63" t="s">
        <v>4357</v>
      </c>
      <c r="J4033" s="21"/>
      <c r="K4033" s="21"/>
      <c r="L4033" s="21"/>
      <c r="M4033" s="21"/>
      <c r="N4033" s="22">
        <f t="shared" si="2"/>
        <v>46206</v>
      </c>
      <c r="O4033" s="23">
        <f>'RESOLUCIONES EPG'!$N4033-'RESOLUCIONES EPG'!$D4033</f>
        <v>2611</v>
      </c>
    </row>
    <row r="4034" ht="15.75" customHeight="1">
      <c r="A4034" s="58"/>
      <c r="B4034" s="21"/>
      <c r="C4034" s="24">
        <v>342.0</v>
      </c>
      <c r="D4034" s="69">
        <v>43599.0</v>
      </c>
      <c r="E4034" s="21" t="s">
        <v>3675</v>
      </c>
      <c r="F4034" s="22" t="s">
        <v>3676</v>
      </c>
      <c r="G4034" s="21" t="s">
        <v>3844</v>
      </c>
      <c r="H4034" s="21"/>
      <c r="I4034" s="63" t="s">
        <v>4358</v>
      </c>
      <c r="J4034" s="21"/>
      <c r="K4034" s="21"/>
      <c r="L4034" s="21"/>
      <c r="M4034" s="21"/>
      <c r="N4034" s="22">
        <f t="shared" si="2"/>
        <v>46206</v>
      </c>
      <c r="O4034" s="23">
        <f>'RESOLUCIONES EPG'!$N4034-'RESOLUCIONES EPG'!$D4034</f>
        <v>2607</v>
      </c>
    </row>
    <row r="4035" ht="15.75" customHeight="1">
      <c r="A4035" s="58"/>
      <c r="B4035" s="21"/>
      <c r="C4035" s="24">
        <v>346.0</v>
      </c>
      <c r="D4035" s="69">
        <v>43599.0</v>
      </c>
      <c r="E4035" s="21" t="s">
        <v>4164</v>
      </c>
      <c r="F4035" s="69" t="s">
        <v>4165</v>
      </c>
      <c r="G4035" s="21" t="s">
        <v>3844</v>
      </c>
      <c r="H4035" s="21"/>
      <c r="I4035" s="63" t="s">
        <v>4359</v>
      </c>
      <c r="J4035" s="21"/>
      <c r="K4035" s="21"/>
      <c r="L4035" s="21"/>
      <c r="M4035" s="21"/>
      <c r="N4035" s="22">
        <f t="shared" si="2"/>
        <v>46206</v>
      </c>
      <c r="O4035" s="23">
        <f>'RESOLUCIONES EPG'!$N4035-'RESOLUCIONES EPG'!$D4035</f>
        <v>2607</v>
      </c>
    </row>
    <row r="4036" ht="15.75" customHeight="1">
      <c r="A4036" s="101"/>
      <c r="B4036" s="21"/>
      <c r="C4036" s="24">
        <v>339.0</v>
      </c>
      <c r="D4036" s="69">
        <v>43599.0</v>
      </c>
      <c r="E4036" s="21" t="s">
        <v>4275</v>
      </c>
      <c r="F4036" s="69"/>
      <c r="G4036" s="21" t="s">
        <v>3844</v>
      </c>
      <c r="H4036" s="21"/>
      <c r="I4036" s="63" t="s">
        <v>4360</v>
      </c>
      <c r="J4036" s="21"/>
      <c r="K4036" s="21"/>
      <c r="L4036" s="21"/>
      <c r="M4036" s="21"/>
      <c r="N4036" s="22">
        <f t="shared" si="2"/>
        <v>46206</v>
      </c>
      <c r="O4036" s="23">
        <f>'RESOLUCIONES EPG'!$N4036-'RESOLUCIONES EPG'!$D4036</f>
        <v>2607</v>
      </c>
    </row>
    <row r="4037" ht="15.75" customHeight="1">
      <c r="A4037" s="58"/>
      <c r="B4037" s="21"/>
      <c r="C4037" s="24">
        <v>344.0</v>
      </c>
      <c r="D4037" s="69">
        <v>43599.0</v>
      </c>
      <c r="E4037" s="21" t="s">
        <v>4361</v>
      </c>
      <c r="F4037" s="69"/>
      <c r="G4037" s="21" t="s">
        <v>3844</v>
      </c>
      <c r="H4037" s="21"/>
      <c r="I4037" s="63" t="s">
        <v>4362</v>
      </c>
      <c r="J4037" s="21"/>
      <c r="K4037" s="21"/>
      <c r="L4037" s="21"/>
      <c r="M4037" s="21"/>
      <c r="N4037" s="22">
        <f t="shared" si="2"/>
        <v>46206</v>
      </c>
      <c r="O4037" s="23">
        <f>'RESOLUCIONES EPG'!$N4037-'RESOLUCIONES EPG'!$D4037</f>
        <v>2607</v>
      </c>
    </row>
    <row r="4038" ht="15.75" customHeight="1">
      <c r="A4038" s="58"/>
      <c r="B4038" s="21"/>
      <c r="C4038" s="24">
        <v>349.0</v>
      </c>
      <c r="D4038" s="69">
        <v>43599.0</v>
      </c>
      <c r="E4038" s="21" t="s">
        <v>4363</v>
      </c>
      <c r="F4038" s="69"/>
      <c r="G4038" s="21" t="s">
        <v>18</v>
      </c>
      <c r="H4038" s="21"/>
      <c r="I4038" s="63" t="s">
        <v>4364</v>
      </c>
      <c r="J4038" s="21"/>
      <c r="K4038" s="21"/>
      <c r="L4038" s="21"/>
      <c r="M4038" s="21"/>
      <c r="N4038" s="22">
        <f t="shared" si="2"/>
        <v>46206</v>
      </c>
      <c r="O4038" s="23">
        <f>'RESOLUCIONES EPG'!$N4038-'RESOLUCIONES EPG'!$D4038</f>
        <v>2607</v>
      </c>
    </row>
    <row r="4039" ht="15.75" customHeight="1">
      <c r="A4039" s="58"/>
      <c r="B4039" s="21"/>
      <c r="C4039" s="24">
        <v>343.0</v>
      </c>
      <c r="D4039" s="69">
        <v>43599.0</v>
      </c>
      <c r="E4039" s="21" t="s">
        <v>3745</v>
      </c>
      <c r="F4039" s="69"/>
      <c r="G4039" s="21" t="s">
        <v>3844</v>
      </c>
      <c r="H4039" s="21"/>
      <c r="I4039" s="63" t="s">
        <v>4365</v>
      </c>
      <c r="J4039" s="21"/>
      <c r="K4039" s="21"/>
      <c r="L4039" s="21"/>
      <c r="M4039" s="21"/>
      <c r="N4039" s="22">
        <f t="shared" si="2"/>
        <v>46206</v>
      </c>
      <c r="O4039" s="23">
        <f>'RESOLUCIONES EPG'!$N4039-'RESOLUCIONES EPG'!$D4039</f>
        <v>2607</v>
      </c>
    </row>
    <row r="4040" ht="15.75" customHeight="1">
      <c r="A4040" s="102"/>
      <c r="B4040" s="21"/>
      <c r="C4040" s="24">
        <v>341.0</v>
      </c>
      <c r="D4040" s="69">
        <v>43599.0</v>
      </c>
      <c r="E4040" s="21" t="s">
        <v>1681</v>
      </c>
      <c r="F4040" s="69" t="s">
        <v>4366</v>
      </c>
      <c r="G4040" s="21" t="s">
        <v>3844</v>
      </c>
      <c r="H4040" s="21"/>
      <c r="I4040" s="63" t="s">
        <v>4367</v>
      </c>
      <c r="J4040" s="21"/>
      <c r="K4040" s="21"/>
      <c r="L4040" s="21"/>
      <c r="M4040" s="21"/>
      <c r="N4040" s="22">
        <f t="shared" si="2"/>
        <v>46206</v>
      </c>
      <c r="O4040" s="23">
        <f>'RESOLUCIONES EPG'!$N4040-'RESOLUCIONES EPG'!$D4040</f>
        <v>2607</v>
      </c>
    </row>
    <row r="4041" ht="15.75" customHeight="1">
      <c r="A4041" s="101"/>
      <c r="B4041" s="21"/>
      <c r="C4041" s="24">
        <v>338.0</v>
      </c>
      <c r="D4041" s="69">
        <v>43599.0</v>
      </c>
      <c r="E4041" s="21" t="s">
        <v>1975</v>
      </c>
      <c r="F4041" s="69"/>
      <c r="G4041" s="21" t="s">
        <v>3844</v>
      </c>
      <c r="H4041" s="21"/>
      <c r="I4041" s="63" t="s">
        <v>4368</v>
      </c>
      <c r="J4041" s="21"/>
      <c r="K4041" s="21"/>
      <c r="L4041" s="21"/>
      <c r="M4041" s="21"/>
      <c r="N4041" s="22">
        <f t="shared" si="2"/>
        <v>46206</v>
      </c>
      <c r="O4041" s="23">
        <f>'RESOLUCIONES EPG'!$N4041-'RESOLUCIONES EPG'!$D4041</f>
        <v>2607</v>
      </c>
    </row>
    <row r="4042" ht="16.5" customHeight="1">
      <c r="A4042" s="58"/>
      <c r="B4042" s="21"/>
      <c r="C4042" s="24">
        <v>347.0</v>
      </c>
      <c r="D4042" s="69">
        <v>43599.0</v>
      </c>
      <c r="E4042" s="21" t="s">
        <v>4369</v>
      </c>
      <c r="F4042" s="69"/>
      <c r="G4042" s="21" t="s">
        <v>18</v>
      </c>
      <c r="H4042" s="21"/>
      <c r="I4042" s="63" t="s">
        <v>4370</v>
      </c>
      <c r="J4042" s="21"/>
      <c r="K4042" s="21"/>
      <c r="L4042" s="21"/>
      <c r="M4042" s="21"/>
      <c r="N4042" s="22">
        <f t="shared" si="2"/>
        <v>46206</v>
      </c>
      <c r="O4042" s="23">
        <f>'RESOLUCIONES EPG'!$N4042-'RESOLUCIONES EPG'!$D4042</f>
        <v>2607</v>
      </c>
    </row>
    <row r="4043" ht="16.5" customHeight="1">
      <c r="A4043" s="58"/>
      <c r="B4043" s="21"/>
      <c r="C4043" s="24">
        <v>345.0</v>
      </c>
      <c r="D4043" s="69">
        <v>43599.0</v>
      </c>
      <c r="E4043" s="21" t="s">
        <v>3757</v>
      </c>
      <c r="F4043" s="69"/>
      <c r="G4043" s="21" t="s">
        <v>3844</v>
      </c>
      <c r="H4043" s="21"/>
      <c r="I4043" s="63" t="s">
        <v>4371</v>
      </c>
      <c r="J4043" s="21"/>
      <c r="K4043" s="21"/>
      <c r="L4043" s="21"/>
      <c r="M4043" s="21"/>
      <c r="N4043" s="22">
        <f t="shared" si="2"/>
        <v>46206</v>
      </c>
      <c r="O4043" s="23">
        <f>'RESOLUCIONES EPG'!$N4043-'RESOLUCIONES EPG'!$D4043</f>
        <v>2607</v>
      </c>
    </row>
    <row r="4044" ht="15.75" customHeight="1">
      <c r="A4044" s="58"/>
      <c r="B4044" s="21"/>
      <c r="C4044" s="24">
        <v>350.0</v>
      </c>
      <c r="D4044" s="69">
        <v>43599.0</v>
      </c>
      <c r="E4044" s="21" t="s">
        <v>2739</v>
      </c>
      <c r="F4044" s="69"/>
      <c r="G4044" s="21" t="s">
        <v>50</v>
      </c>
      <c r="H4044" s="21"/>
      <c r="I4044" s="63" t="s">
        <v>4372</v>
      </c>
      <c r="J4044" s="21"/>
      <c r="K4044" s="21"/>
      <c r="L4044" s="21"/>
      <c r="M4044" s="21"/>
      <c r="N4044" s="22">
        <f t="shared" si="2"/>
        <v>46206</v>
      </c>
      <c r="O4044" s="23">
        <f>'RESOLUCIONES EPG'!$N4044-'RESOLUCIONES EPG'!$D4044</f>
        <v>2607</v>
      </c>
    </row>
    <row r="4045" ht="15.75" customHeight="1">
      <c r="A4045" s="101"/>
      <c r="B4045" s="21"/>
      <c r="C4045" s="24">
        <v>340.0</v>
      </c>
      <c r="D4045" s="69">
        <v>43599.0</v>
      </c>
      <c r="E4045" s="21" t="s">
        <v>3408</v>
      </c>
      <c r="F4045" s="69" t="s">
        <v>3409</v>
      </c>
      <c r="G4045" s="21" t="s">
        <v>3844</v>
      </c>
      <c r="H4045" s="21"/>
      <c r="I4045" s="63" t="s">
        <v>4373</v>
      </c>
      <c r="J4045" s="21"/>
      <c r="K4045" s="21"/>
      <c r="L4045" s="21"/>
      <c r="M4045" s="21"/>
      <c r="N4045" s="22">
        <f t="shared" si="2"/>
        <v>46206</v>
      </c>
      <c r="O4045" s="23">
        <f>'RESOLUCIONES EPG'!$N4045-'RESOLUCIONES EPG'!$D4045</f>
        <v>2607</v>
      </c>
    </row>
    <row r="4046" ht="15.75" customHeight="1">
      <c r="A4046" s="58"/>
      <c r="B4046" s="21"/>
      <c r="C4046" s="24">
        <v>348.0</v>
      </c>
      <c r="D4046" s="69">
        <v>43599.0</v>
      </c>
      <c r="E4046" s="21" t="s">
        <v>4374</v>
      </c>
      <c r="F4046" s="30"/>
      <c r="G4046" s="21" t="s">
        <v>4375</v>
      </c>
      <c r="H4046" s="21"/>
      <c r="I4046" s="63" t="s">
        <v>4376</v>
      </c>
      <c r="J4046" s="21"/>
      <c r="K4046" s="21"/>
      <c r="L4046" s="21"/>
      <c r="M4046" s="21"/>
      <c r="N4046" s="22">
        <f t="shared" si="2"/>
        <v>46206</v>
      </c>
      <c r="O4046" s="23">
        <f>'RESOLUCIONES EPG'!$N4046-'RESOLUCIONES EPG'!$D4046</f>
        <v>2607</v>
      </c>
    </row>
    <row r="4047" ht="15.75" customHeight="1">
      <c r="A4047" s="103"/>
      <c r="B4047" s="21" t="s">
        <v>2535</v>
      </c>
      <c r="C4047" s="24">
        <v>351.0</v>
      </c>
      <c r="D4047" s="69">
        <v>43600.0</v>
      </c>
      <c r="E4047" s="21" t="s">
        <v>2443</v>
      </c>
      <c r="F4047" s="69"/>
      <c r="G4047" s="21" t="s">
        <v>1313</v>
      </c>
      <c r="H4047" s="21"/>
      <c r="I4047" s="63" t="s">
        <v>4377</v>
      </c>
      <c r="J4047" s="21"/>
      <c r="K4047" s="21"/>
      <c r="L4047" s="21"/>
      <c r="M4047" s="21"/>
      <c r="N4047" s="22">
        <f t="shared" si="2"/>
        <v>46206</v>
      </c>
      <c r="O4047" s="23">
        <f>'RESOLUCIONES EPG'!$N4047-'RESOLUCIONES EPG'!$D4047</f>
        <v>2606</v>
      </c>
    </row>
    <row r="4048" ht="16.5" customHeight="1">
      <c r="A4048" s="100"/>
      <c r="B4048" s="21"/>
      <c r="C4048" s="24">
        <v>357.0</v>
      </c>
      <c r="D4048" s="69">
        <v>43600.0</v>
      </c>
      <c r="E4048" s="21" t="s">
        <v>4316</v>
      </c>
      <c r="F4048" s="69"/>
      <c r="G4048" s="21" t="s">
        <v>3844</v>
      </c>
      <c r="H4048" s="21"/>
      <c r="I4048" s="63" t="s">
        <v>4378</v>
      </c>
      <c r="J4048" s="21"/>
      <c r="K4048" s="21"/>
      <c r="L4048" s="21"/>
      <c r="M4048" s="21"/>
      <c r="N4048" s="22">
        <f t="shared" si="2"/>
        <v>46206</v>
      </c>
      <c r="O4048" s="23">
        <f>'RESOLUCIONES EPG'!$N4048-'RESOLUCIONES EPG'!$D4048</f>
        <v>2606</v>
      </c>
    </row>
    <row r="4049" ht="16.5" customHeight="1">
      <c r="A4049" s="101"/>
      <c r="B4049" s="21" t="s">
        <v>2535</v>
      </c>
      <c r="C4049" s="24">
        <v>356.0</v>
      </c>
      <c r="D4049" s="69">
        <v>43600.0</v>
      </c>
      <c r="E4049" s="21" t="s">
        <v>2808</v>
      </c>
      <c r="F4049" s="69"/>
      <c r="G4049" s="21" t="s">
        <v>1313</v>
      </c>
      <c r="H4049" s="21"/>
      <c r="I4049" s="63" t="s">
        <v>4379</v>
      </c>
      <c r="J4049" s="21"/>
      <c r="K4049" s="21"/>
      <c r="L4049" s="21"/>
      <c r="M4049" s="21"/>
      <c r="N4049" s="22">
        <f t="shared" si="2"/>
        <v>46206</v>
      </c>
      <c r="O4049" s="23">
        <f>'RESOLUCIONES EPG'!$N4049-'RESOLUCIONES EPG'!$D4049</f>
        <v>2606</v>
      </c>
    </row>
    <row r="4050" ht="15.75" customHeight="1">
      <c r="A4050" s="103"/>
      <c r="B4050" s="21"/>
      <c r="C4050" s="24">
        <v>354.0</v>
      </c>
      <c r="D4050" s="69">
        <v>43600.0</v>
      </c>
      <c r="E4050" s="21" t="s">
        <v>3692</v>
      </c>
      <c r="F4050" s="69" t="s">
        <v>3693</v>
      </c>
      <c r="G4050" s="21" t="s">
        <v>3844</v>
      </c>
      <c r="H4050" s="21"/>
      <c r="I4050" s="63" t="s">
        <v>4380</v>
      </c>
      <c r="J4050" s="21"/>
      <c r="K4050" s="21"/>
      <c r="L4050" s="21"/>
      <c r="M4050" s="21"/>
      <c r="N4050" s="22">
        <f t="shared" si="2"/>
        <v>46206</v>
      </c>
      <c r="O4050" s="23">
        <f>'RESOLUCIONES EPG'!$N4050-'RESOLUCIONES EPG'!$D4050</f>
        <v>2606</v>
      </c>
    </row>
    <row r="4051" ht="15.75" customHeight="1">
      <c r="A4051" s="103"/>
      <c r="B4051" s="21" t="s">
        <v>2535</v>
      </c>
      <c r="C4051" s="24">
        <v>355.0</v>
      </c>
      <c r="D4051" s="69">
        <v>43600.0</v>
      </c>
      <c r="E4051" s="21" t="s">
        <v>3769</v>
      </c>
      <c r="F4051" s="130" t="s">
        <v>3770</v>
      </c>
      <c r="G4051" s="21" t="s">
        <v>1313</v>
      </c>
      <c r="H4051" s="21"/>
      <c r="I4051" s="63" t="s">
        <v>4381</v>
      </c>
      <c r="J4051" s="21"/>
      <c r="K4051" s="21"/>
      <c r="L4051" s="21"/>
      <c r="M4051" s="21"/>
      <c r="N4051" s="22">
        <f t="shared" si="2"/>
        <v>46206</v>
      </c>
      <c r="O4051" s="23">
        <f>'RESOLUCIONES EPG'!$N4051-'RESOLUCIONES EPG'!$D4051</f>
        <v>2606</v>
      </c>
    </row>
    <row r="4052" ht="16.5" customHeight="1">
      <c r="A4052" s="103"/>
      <c r="B4052" s="21"/>
      <c r="C4052" s="24">
        <v>353.0</v>
      </c>
      <c r="D4052" s="69">
        <v>43600.0</v>
      </c>
      <c r="E4052" s="21" t="s">
        <v>2692</v>
      </c>
      <c r="F4052" s="69" t="s">
        <v>2693</v>
      </c>
      <c r="G4052" s="21" t="s">
        <v>50</v>
      </c>
      <c r="H4052" s="21"/>
      <c r="I4052" s="63" t="s">
        <v>4382</v>
      </c>
      <c r="J4052" s="21"/>
      <c r="K4052" s="21"/>
      <c r="L4052" s="21"/>
      <c r="M4052" s="21"/>
      <c r="N4052" s="22">
        <f t="shared" si="2"/>
        <v>46206</v>
      </c>
      <c r="O4052" s="23">
        <f>'RESOLUCIONES EPG'!$N4052-'RESOLUCIONES EPG'!$D4052</f>
        <v>2606</v>
      </c>
    </row>
    <row r="4053" ht="16.5" customHeight="1">
      <c r="A4053" s="58"/>
      <c r="B4053" s="21" t="s">
        <v>2535</v>
      </c>
      <c r="C4053" s="24">
        <v>352.0</v>
      </c>
      <c r="D4053" s="69">
        <v>43600.0</v>
      </c>
      <c r="E4053" s="21" t="s">
        <v>4383</v>
      </c>
      <c r="F4053" s="69"/>
      <c r="G4053" s="21" t="s">
        <v>1313</v>
      </c>
      <c r="H4053" s="21"/>
      <c r="I4053" s="63" t="s">
        <v>4384</v>
      </c>
      <c r="J4053" s="21"/>
      <c r="K4053" s="21"/>
      <c r="L4053" s="21"/>
      <c r="M4053" s="21"/>
      <c r="N4053" s="22">
        <f t="shared" si="2"/>
        <v>46206</v>
      </c>
      <c r="O4053" s="23">
        <f>'RESOLUCIONES EPG'!$N4053-'RESOLUCIONES EPG'!$D4053</f>
        <v>2606</v>
      </c>
    </row>
    <row r="4054" ht="15.75" customHeight="1">
      <c r="A4054" s="58"/>
      <c r="B4054" s="21"/>
      <c r="C4054" s="24">
        <v>366.0</v>
      </c>
      <c r="D4054" s="69">
        <v>43602.0</v>
      </c>
      <c r="E4054" s="21" t="s">
        <v>2831</v>
      </c>
      <c r="F4054" s="69"/>
      <c r="G4054" s="21" t="s">
        <v>18</v>
      </c>
      <c r="H4054" s="21"/>
      <c r="I4054" s="63" t="s">
        <v>4385</v>
      </c>
      <c r="J4054" s="21"/>
      <c r="K4054" s="21"/>
      <c r="L4054" s="21"/>
      <c r="M4054" s="21"/>
      <c r="N4054" s="22">
        <f t="shared" si="2"/>
        <v>46206</v>
      </c>
      <c r="O4054" s="23">
        <f>'RESOLUCIONES EPG'!$N4054-'RESOLUCIONES EPG'!$D4054</f>
        <v>2604</v>
      </c>
    </row>
    <row r="4055" ht="15.75" customHeight="1">
      <c r="A4055" s="58"/>
      <c r="B4055" s="21"/>
      <c r="C4055" s="24">
        <v>367.0</v>
      </c>
      <c r="D4055" s="69">
        <v>43602.0</v>
      </c>
      <c r="E4055" s="21" t="s">
        <v>4386</v>
      </c>
      <c r="F4055" s="69"/>
      <c r="G4055" s="21" t="s">
        <v>18</v>
      </c>
      <c r="H4055" s="21"/>
      <c r="I4055" s="63" t="s">
        <v>4387</v>
      </c>
      <c r="J4055" s="21"/>
      <c r="K4055" s="21"/>
      <c r="L4055" s="21"/>
      <c r="M4055" s="21"/>
      <c r="N4055" s="22">
        <f t="shared" si="2"/>
        <v>46206</v>
      </c>
      <c r="O4055" s="23">
        <f>'RESOLUCIONES EPG'!$N4055-'RESOLUCIONES EPG'!$D4055</f>
        <v>2604</v>
      </c>
    </row>
    <row r="4056" ht="15.75" customHeight="1">
      <c r="A4056" s="58"/>
      <c r="B4056" s="21"/>
      <c r="C4056" s="24">
        <v>363.0</v>
      </c>
      <c r="D4056" s="69">
        <v>43602.0</v>
      </c>
      <c r="E4056" s="21" t="s">
        <v>4388</v>
      </c>
      <c r="F4056" s="69" t="s">
        <v>2386</v>
      </c>
      <c r="G4056" s="21" t="s">
        <v>577</v>
      </c>
      <c r="H4056" s="21"/>
      <c r="I4056" s="63" t="s">
        <v>4389</v>
      </c>
      <c r="J4056" s="21"/>
      <c r="K4056" s="21"/>
      <c r="L4056" s="21"/>
      <c r="M4056" s="21"/>
      <c r="N4056" s="22">
        <f t="shared" si="2"/>
        <v>46206</v>
      </c>
      <c r="O4056" s="23">
        <f>'RESOLUCIONES EPG'!$N4056-'RESOLUCIONES EPG'!$D4056</f>
        <v>2604</v>
      </c>
    </row>
    <row r="4057" ht="15.75" customHeight="1">
      <c r="A4057" s="58"/>
      <c r="B4057" s="21"/>
      <c r="C4057" s="24">
        <v>362.0</v>
      </c>
      <c r="D4057" s="69">
        <v>43602.0</v>
      </c>
      <c r="E4057" s="21" t="s">
        <v>1627</v>
      </c>
      <c r="F4057" s="69"/>
      <c r="G4057" s="21" t="s">
        <v>2253</v>
      </c>
      <c r="H4057" s="21" t="s">
        <v>90</v>
      </c>
      <c r="I4057" s="63" t="s">
        <v>4390</v>
      </c>
      <c r="J4057" s="21"/>
      <c r="K4057" s="21"/>
      <c r="L4057" s="21"/>
      <c r="M4057" s="21"/>
      <c r="N4057" s="22">
        <f t="shared" si="2"/>
        <v>46206</v>
      </c>
      <c r="O4057" s="23">
        <f>'RESOLUCIONES EPG'!$N4057-'RESOLUCIONES EPG'!$D4057</f>
        <v>2604</v>
      </c>
    </row>
    <row r="4058" ht="16.5" customHeight="1">
      <c r="A4058" s="58"/>
      <c r="B4058" s="21"/>
      <c r="C4058" s="180">
        <v>360.0</v>
      </c>
      <c r="D4058" s="181">
        <v>43602.0</v>
      </c>
      <c r="E4058" s="80" t="s">
        <v>2758</v>
      </c>
      <c r="F4058" s="181"/>
      <c r="G4058" s="80" t="s">
        <v>182</v>
      </c>
      <c r="H4058" s="80" t="s">
        <v>4391</v>
      </c>
      <c r="I4058" s="63" t="s">
        <v>4392</v>
      </c>
      <c r="J4058" s="21"/>
      <c r="K4058" s="21"/>
      <c r="L4058" s="21"/>
      <c r="M4058" s="21"/>
      <c r="N4058" s="22">
        <f t="shared" si="2"/>
        <v>46206</v>
      </c>
      <c r="O4058" s="23">
        <f>'RESOLUCIONES EPG'!$N4058-'RESOLUCIONES EPG'!$D4058</f>
        <v>2604</v>
      </c>
    </row>
    <row r="4059" ht="15.75" customHeight="1">
      <c r="A4059" s="103"/>
      <c r="B4059" s="21"/>
      <c r="C4059" s="24">
        <v>358.0</v>
      </c>
      <c r="D4059" s="69">
        <v>43602.0</v>
      </c>
      <c r="E4059" s="21" t="s">
        <v>3843</v>
      </c>
      <c r="F4059" s="69"/>
      <c r="G4059" s="21" t="s">
        <v>50</v>
      </c>
      <c r="H4059" s="21"/>
      <c r="I4059" s="63" t="s">
        <v>4393</v>
      </c>
      <c r="J4059" s="21"/>
      <c r="K4059" s="21"/>
      <c r="L4059" s="21"/>
      <c r="M4059" s="21"/>
      <c r="N4059" s="22">
        <f t="shared" si="2"/>
        <v>46206</v>
      </c>
      <c r="O4059" s="23">
        <f>'RESOLUCIONES EPG'!$N4059-'RESOLUCIONES EPG'!$D4059</f>
        <v>2604</v>
      </c>
    </row>
    <row r="4060" ht="15.75" customHeight="1">
      <c r="A4060" s="58"/>
      <c r="B4060" s="21"/>
      <c r="C4060" s="24">
        <v>359.0</v>
      </c>
      <c r="D4060" s="69">
        <v>43602.0</v>
      </c>
      <c r="E4060" s="21" t="s">
        <v>4394</v>
      </c>
      <c r="F4060" s="69"/>
      <c r="G4060" s="21" t="s">
        <v>3844</v>
      </c>
      <c r="H4060" s="21"/>
      <c r="I4060" s="63" t="s">
        <v>4395</v>
      </c>
      <c r="J4060" s="21"/>
      <c r="K4060" s="21"/>
      <c r="L4060" s="21"/>
      <c r="M4060" s="21"/>
      <c r="N4060" s="22">
        <f t="shared" si="2"/>
        <v>46206</v>
      </c>
      <c r="O4060" s="23">
        <f>'RESOLUCIONES EPG'!$N4060-'RESOLUCIONES EPG'!$D4060</f>
        <v>2604</v>
      </c>
    </row>
    <row r="4061" ht="15.75" customHeight="1">
      <c r="A4061" s="58"/>
      <c r="B4061" s="21"/>
      <c r="C4061" s="24">
        <v>368.0</v>
      </c>
      <c r="D4061" s="69">
        <v>43602.0</v>
      </c>
      <c r="E4061" s="21" t="s">
        <v>3572</v>
      </c>
      <c r="F4061" s="69"/>
      <c r="G4061" s="21" t="s">
        <v>50</v>
      </c>
      <c r="H4061" s="21"/>
      <c r="I4061" s="63" t="s">
        <v>4396</v>
      </c>
      <c r="J4061" s="21"/>
      <c r="K4061" s="21"/>
      <c r="L4061" s="21"/>
      <c r="M4061" s="21"/>
      <c r="N4061" s="22">
        <f t="shared" si="2"/>
        <v>46206</v>
      </c>
      <c r="O4061" s="23">
        <f>'RESOLUCIONES EPG'!$N4061-'RESOLUCIONES EPG'!$D4061</f>
        <v>2604</v>
      </c>
    </row>
    <row r="4062" ht="15.75" customHeight="1">
      <c r="A4062" s="103"/>
      <c r="B4062" s="21"/>
      <c r="C4062" s="24">
        <v>361.0</v>
      </c>
      <c r="D4062" s="69">
        <v>43602.0</v>
      </c>
      <c r="E4062" s="21" t="s">
        <v>1997</v>
      </c>
      <c r="F4062" s="69"/>
      <c r="G4062" s="21" t="s">
        <v>2253</v>
      </c>
      <c r="H4062" s="21" t="s">
        <v>4397</v>
      </c>
      <c r="I4062" s="63" t="s">
        <v>4398</v>
      </c>
      <c r="J4062" s="21"/>
      <c r="K4062" s="21"/>
      <c r="L4062" s="21"/>
      <c r="M4062" s="21"/>
      <c r="N4062" s="22">
        <f t="shared" si="2"/>
        <v>46206</v>
      </c>
      <c r="O4062" s="23">
        <f>'RESOLUCIONES EPG'!$N4062-'RESOLUCIONES EPG'!$D4062</f>
        <v>2604</v>
      </c>
    </row>
    <row r="4063" ht="15.75" customHeight="1">
      <c r="A4063" s="58"/>
      <c r="B4063" s="21"/>
      <c r="C4063" s="24">
        <v>365.0</v>
      </c>
      <c r="D4063" s="69">
        <v>43602.0</v>
      </c>
      <c r="E4063" s="21" t="s">
        <v>824</v>
      </c>
      <c r="F4063" s="69"/>
      <c r="G4063" s="21" t="s">
        <v>577</v>
      </c>
      <c r="H4063" s="21"/>
      <c r="I4063" s="63" t="s">
        <v>4399</v>
      </c>
      <c r="J4063" s="21"/>
      <c r="K4063" s="21"/>
      <c r="L4063" s="21"/>
      <c r="M4063" s="21"/>
      <c r="N4063" s="22">
        <f t="shared" si="2"/>
        <v>46206</v>
      </c>
      <c r="O4063" s="23">
        <f>'RESOLUCIONES EPG'!$N4063-'RESOLUCIONES EPG'!$D4063</f>
        <v>2604</v>
      </c>
    </row>
    <row r="4064" ht="15.75" customHeight="1">
      <c r="A4064" s="101"/>
      <c r="B4064" s="21"/>
      <c r="C4064" s="24">
        <v>369.0</v>
      </c>
      <c r="D4064" s="69">
        <v>43606.0</v>
      </c>
      <c r="E4064" s="21" t="s">
        <v>2557</v>
      </c>
      <c r="F4064" s="69"/>
      <c r="G4064" s="21" t="s">
        <v>2253</v>
      </c>
      <c r="H4064" s="21" t="s">
        <v>4400</v>
      </c>
      <c r="I4064" s="63" t="s">
        <v>4401</v>
      </c>
      <c r="J4064" s="21"/>
      <c r="K4064" s="21"/>
      <c r="L4064" s="21"/>
      <c r="M4064" s="21"/>
      <c r="N4064" s="22">
        <f t="shared" si="2"/>
        <v>46206</v>
      </c>
      <c r="O4064" s="23">
        <f>'RESOLUCIONES EPG'!$N4064-'RESOLUCIONES EPG'!$D4064</f>
        <v>2600</v>
      </c>
    </row>
    <row r="4065" ht="15.75" customHeight="1">
      <c r="A4065" s="101"/>
      <c r="B4065" s="21" t="s">
        <v>2535</v>
      </c>
      <c r="C4065" s="24">
        <v>370.0</v>
      </c>
      <c r="D4065" s="69">
        <v>43606.0</v>
      </c>
      <c r="E4065" s="21" t="s">
        <v>294</v>
      </c>
      <c r="F4065" s="69"/>
      <c r="G4065" s="21" t="s">
        <v>2253</v>
      </c>
      <c r="H4065" s="21" t="s">
        <v>2646</v>
      </c>
      <c r="I4065" s="63" t="s">
        <v>4402</v>
      </c>
      <c r="J4065" s="21"/>
      <c r="K4065" s="21"/>
      <c r="L4065" s="21"/>
      <c r="M4065" s="21"/>
      <c r="N4065" s="22">
        <f t="shared" si="2"/>
        <v>46206</v>
      </c>
      <c r="O4065" s="23">
        <f>'RESOLUCIONES EPG'!$N4065-'RESOLUCIONES EPG'!$D4065</f>
        <v>2600</v>
      </c>
    </row>
    <row r="4066" ht="15.75" customHeight="1">
      <c r="A4066" s="101"/>
      <c r="B4066" s="21"/>
      <c r="C4066" s="24">
        <v>371.0</v>
      </c>
      <c r="D4066" s="69">
        <v>43606.0</v>
      </c>
      <c r="E4066" s="21" t="s">
        <v>2684</v>
      </c>
      <c r="F4066" s="69"/>
      <c r="G4066" s="21" t="s">
        <v>1593</v>
      </c>
      <c r="H4066" s="21"/>
      <c r="I4066" s="63" t="s">
        <v>4403</v>
      </c>
      <c r="J4066" s="21"/>
      <c r="K4066" s="21"/>
      <c r="L4066" s="21"/>
      <c r="M4066" s="21"/>
      <c r="N4066" s="22">
        <f t="shared" si="2"/>
        <v>46206</v>
      </c>
      <c r="O4066" s="23">
        <f>'RESOLUCIONES EPG'!$N4066-'RESOLUCIONES EPG'!$D4066</f>
        <v>2600</v>
      </c>
    </row>
    <row r="4067" ht="15.75" customHeight="1">
      <c r="A4067" s="101"/>
      <c r="B4067" s="21"/>
      <c r="C4067" s="24">
        <v>372.0</v>
      </c>
      <c r="D4067" s="69">
        <v>43606.0</v>
      </c>
      <c r="E4067" s="21" t="s">
        <v>2056</v>
      </c>
      <c r="F4067" s="69"/>
      <c r="G4067" s="21" t="s">
        <v>1593</v>
      </c>
      <c r="H4067" s="21"/>
      <c r="I4067" s="63" t="s">
        <v>4404</v>
      </c>
      <c r="J4067" s="21"/>
      <c r="K4067" s="21"/>
      <c r="L4067" s="21"/>
      <c r="M4067" s="21"/>
      <c r="N4067" s="22">
        <f t="shared" si="2"/>
        <v>46206</v>
      </c>
      <c r="O4067" s="23">
        <f>'RESOLUCIONES EPG'!$N4067-'RESOLUCIONES EPG'!$D4067</f>
        <v>2600</v>
      </c>
    </row>
    <row r="4068" ht="15.75" customHeight="1">
      <c r="A4068" s="103"/>
      <c r="B4068" s="21"/>
      <c r="C4068" s="24">
        <v>373.0</v>
      </c>
      <c r="D4068" s="69">
        <v>43606.0</v>
      </c>
      <c r="E4068" s="21" t="s">
        <v>3620</v>
      </c>
      <c r="F4068" s="69"/>
      <c r="G4068" s="21" t="s">
        <v>4405</v>
      </c>
      <c r="H4068" s="21"/>
      <c r="I4068" s="63" t="s">
        <v>4406</v>
      </c>
      <c r="J4068" s="21"/>
      <c r="K4068" s="21"/>
      <c r="L4068" s="21"/>
      <c r="M4068" s="21"/>
      <c r="N4068" s="22">
        <f t="shared" si="2"/>
        <v>46206</v>
      </c>
      <c r="O4068" s="23">
        <f>'RESOLUCIONES EPG'!$N4068-'RESOLUCIONES EPG'!$D4068</f>
        <v>2600</v>
      </c>
    </row>
    <row r="4069" ht="15.75" customHeight="1">
      <c r="A4069" s="58"/>
      <c r="B4069" s="21"/>
      <c r="C4069" s="24">
        <v>380.0</v>
      </c>
      <c r="D4069" s="69">
        <v>43607.0</v>
      </c>
      <c r="E4069" s="21" t="s">
        <v>3677</v>
      </c>
      <c r="F4069" s="69"/>
      <c r="G4069" s="21" t="s">
        <v>3844</v>
      </c>
      <c r="H4069" s="21"/>
      <c r="I4069" s="63" t="s">
        <v>4407</v>
      </c>
      <c r="J4069" s="21"/>
      <c r="K4069" s="21"/>
      <c r="L4069" s="21"/>
      <c r="M4069" s="21"/>
      <c r="N4069" s="22">
        <f t="shared" si="2"/>
        <v>46206</v>
      </c>
      <c r="O4069" s="23">
        <f>'RESOLUCIONES EPG'!$N4069-'RESOLUCIONES EPG'!$D4069</f>
        <v>2599</v>
      </c>
    </row>
    <row r="4070" ht="15.75" customHeight="1">
      <c r="A4070" s="103"/>
      <c r="B4070" s="21" t="s">
        <v>2535</v>
      </c>
      <c r="C4070" s="24">
        <v>377.0</v>
      </c>
      <c r="D4070" s="69">
        <v>43607.0</v>
      </c>
      <c r="E4070" s="21" t="s">
        <v>1529</v>
      </c>
      <c r="F4070" s="69"/>
      <c r="G4070" s="21" t="s">
        <v>2253</v>
      </c>
      <c r="H4070" s="21" t="s">
        <v>2646</v>
      </c>
      <c r="I4070" s="63" t="s">
        <v>4408</v>
      </c>
      <c r="J4070" s="21"/>
      <c r="K4070" s="21"/>
      <c r="L4070" s="21"/>
      <c r="M4070" s="21"/>
      <c r="N4070" s="22">
        <f t="shared" si="2"/>
        <v>46206</v>
      </c>
      <c r="O4070" s="23">
        <f>'RESOLUCIONES EPG'!$N4070-'RESOLUCIONES EPG'!$D4070</f>
        <v>2599</v>
      </c>
    </row>
    <row r="4071" ht="15.75" customHeight="1">
      <c r="A4071" s="58"/>
      <c r="B4071" s="21"/>
      <c r="C4071" s="24">
        <v>374.0</v>
      </c>
      <c r="D4071" s="69">
        <v>43607.0</v>
      </c>
      <c r="E4071" s="21" t="s">
        <v>4409</v>
      </c>
      <c r="F4071" s="69"/>
      <c r="G4071" s="21" t="s">
        <v>18</v>
      </c>
      <c r="H4071" s="21"/>
      <c r="I4071" s="63" t="s">
        <v>4410</v>
      </c>
      <c r="J4071" s="21"/>
      <c r="K4071" s="21"/>
      <c r="L4071" s="21"/>
      <c r="M4071" s="21"/>
      <c r="N4071" s="22">
        <f t="shared" si="2"/>
        <v>46206</v>
      </c>
      <c r="O4071" s="23">
        <f>'RESOLUCIONES EPG'!$N4071-'RESOLUCIONES EPG'!$D4071</f>
        <v>2599</v>
      </c>
    </row>
    <row r="4072" ht="15.75" customHeight="1">
      <c r="A4072" s="103"/>
      <c r="B4072" s="21" t="s">
        <v>2535</v>
      </c>
      <c r="C4072" s="24">
        <v>376.0</v>
      </c>
      <c r="D4072" s="69">
        <v>43607.0</v>
      </c>
      <c r="E4072" s="21" t="s">
        <v>1224</v>
      </c>
      <c r="F4072" s="69"/>
      <c r="G4072" s="21" t="s">
        <v>2253</v>
      </c>
      <c r="H4072" s="21" t="s">
        <v>4411</v>
      </c>
      <c r="I4072" s="63" t="s">
        <v>4412</v>
      </c>
      <c r="J4072" s="21"/>
      <c r="K4072" s="21"/>
      <c r="L4072" s="21"/>
      <c r="M4072" s="21"/>
      <c r="N4072" s="22">
        <f t="shared" si="2"/>
        <v>46206</v>
      </c>
      <c r="O4072" s="23">
        <f>'RESOLUCIONES EPG'!$N4072-'RESOLUCIONES EPG'!$D4072</f>
        <v>2599</v>
      </c>
    </row>
    <row r="4073" ht="16.5" customHeight="1">
      <c r="A4073" s="58"/>
      <c r="B4073" s="21" t="s">
        <v>2535</v>
      </c>
      <c r="C4073" s="24">
        <v>379.0</v>
      </c>
      <c r="D4073" s="69">
        <v>43607.0</v>
      </c>
      <c r="E4073" s="21" t="s">
        <v>4413</v>
      </c>
      <c r="F4073" s="69"/>
      <c r="G4073" s="21" t="s">
        <v>3844</v>
      </c>
      <c r="H4073" s="21"/>
      <c r="I4073" s="63" t="s">
        <v>4414</v>
      </c>
      <c r="J4073" s="21"/>
      <c r="K4073" s="63" t="s">
        <v>4415</v>
      </c>
      <c r="L4073" s="21"/>
      <c r="M4073" s="21"/>
      <c r="N4073" s="22">
        <f t="shared" si="2"/>
        <v>46206</v>
      </c>
      <c r="O4073" s="23">
        <f>'RESOLUCIONES EPG'!$N4073-'RESOLUCIONES EPG'!$D4073</f>
        <v>2599</v>
      </c>
    </row>
    <row r="4074" ht="15.75" customHeight="1">
      <c r="A4074" s="101"/>
      <c r="B4074" s="21"/>
      <c r="C4074" s="24">
        <v>375.0</v>
      </c>
      <c r="D4074" s="69">
        <v>43607.0</v>
      </c>
      <c r="E4074" s="21" t="s">
        <v>4416</v>
      </c>
      <c r="F4074" s="69"/>
      <c r="G4074" s="21" t="s">
        <v>18</v>
      </c>
      <c r="H4074" s="21"/>
      <c r="I4074" s="63" t="s">
        <v>4417</v>
      </c>
      <c r="J4074" s="21"/>
      <c r="K4074" s="21"/>
      <c r="L4074" s="21"/>
      <c r="M4074" s="21"/>
      <c r="N4074" s="22">
        <f t="shared" si="2"/>
        <v>46206</v>
      </c>
      <c r="O4074" s="23">
        <f>'RESOLUCIONES EPG'!$N4074-'RESOLUCIONES EPG'!$D4074</f>
        <v>2599</v>
      </c>
    </row>
    <row r="4075" ht="15.75" customHeight="1">
      <c r="A4075" s="58"/>
      <c r="B4075" s="21"/>
      <c r="C4075" s="24">
        <v>381.0</v>
      </c>
      <c r="D4075" s="69">
        <v>43608.0</v>
      </c>
      <c r="E4075" s="21" t="s">
        <v>3192</v>
      </c>
      <c r="F4075" s="74" t="s">
        <v>3193</v>
      </c>
      <c r="G4075" s="21" t="s">
        <v>50</v>
      </c>
      <c r="H4075" s="21"/>
      <c r="I4075" s="63" t="s">
        <v>4418</v>
      </c>
      <c r="J4075" s="21"/>
      <c r="K4075" s="21"/>
      <c r="L4075" s="21"/>
      <c r="M4075" s="21"/>
      <c r="N4075" s="22">
        <f t="shared" si="2"/>
        <v>46206</v>
      </c>
      <c r="O4075" s="23">
        <f>'RESOLUCIONES EPG'!$N4075-'RESOLUCIONES EPG'!$D4075</f>
        <v>2598</v>
      </c>
    </row>
    <row r="4076" ht="15.75" customHeight="1">
      <c r="A4076" s="101"/>
      <c r="B4076" s="21"/>
      <c r="C4076" s="24">
        <v>382.0</v>
      </c>
      <c r="D4076" s="69">
        <v>43608.0</v>
      </c>
      <c r="E4076" s="21" t="s">
        <v>4361</v>
      </c>
      <c r="F4076" s="69"/>
      <c r="G4076" s="21" t="s">
        <v>4419</v>
      </c>
      <c r="H4076" s="21"/>
      <c r="I4076" s="63" t="s">
        <v>4420</v>
      </c>
      <c r="J4076" s="21"/>
      <c r="K4076" s="21"/>
      <c r="L4076" s="21"/>
      <c r="M4076" s="21"/>
      <c r="N4076" s="22">
        <f t="shared" si="2"/>
        <v>46206</v>
      </c>
      <c r="O4076" s="23">
        <f>'RESOLUCIONES EPG'!$N4076-'RESOLUCIONES EPG'!$D4076</f>
        <v>2598</v>
      </c>
    </row>
    <row r="4077" ht="15.75" customHeight="1">
      <c r="A4077" s="101"/>
      <c r="B4077" s="21"/>
      <c r="C4077" s="24">
        <v>383.0</v>
      </c>
      <c r="D4077" s="69">
        <v>43608.0</v>
      </c>
      <c r="E4077" s="21" t="s">
        <v>1692</v>
      </c>
      <c r="F4077" s="69"/>
      <c r="G4077" s="21" t="s">
        <v>4421</v>
      </c>
      <c r="H4077" s="21"/>
      <c r="I4077" s="63" t="s">
        <v>4422</v>
      </c>
      <c r="J4077" s="21"/>
      <c r="K4077" s="21"/>
      <c r="L4077" s="21"/>
      <c r="M4077" s="21"/>
      <c r="N4077" s="22">
        <f t="shared" si="2"/>
        <v>46206</v>
      </c>
      <c r="O4077" s="23">
        <f>'RESOLUCIONES EPG'!$N4077-'RESOLUCIONES EPG'!$D4077</f>
        <v>2598</v>
      </c>
    </row>
    <row r="4078" ht="15.75" customHeight="1">
      <c r="A4078" s="101"/>
      <c r="B4078" s="21"/>
      <c r="C4078" s="24">
        <v>385.0</v>
      </c>
      <c r="D4078" s="69">
        <v>43608.0</v>
      </c>
      <c r="E4078" s="21" t="s">
        <v>2295</v>
      </c>
      <c r="F4078" s="69"/>
      <c r="G4078" s="21" t="s">
        <v>577</v>
      </c>
      <c r="H4078" s="21"/>
      <c r="I4078" s="63" t="s">
        <v>4423</v>
      </c>
      <c r="J4078" s="21"/>
      <c r="K4078" s="21"/>
      <c r="L4078" s="21"/>
      <c r="M4078" s="21"/>
      <c r="N4078" s="22">
        <f t="shared" si="2"/>
        <v>46206</v>
      </c>
      <c r="O4078" s="23">
        <f>'RESOLUCIONES EPG'!$N4078-'RESOLUCIONES EPG'!$D4078</f>
        <v>2598</v>
      </c>
    </row>
    <row r="4079" ht="15.75" customHeight="1">
      <c r="A4079" s="101"/>
      <c r="B4079" s="21"/>
      <c r="C4079" s="24">
        <v>384.0</v>
      </c>
      <c r="D4079" s="69">
        <v>43608.0</v>
      </c>
      <c r="E4079" s="21" t="s">
        <v>101</v>
      </c>
      <c r="F4079" s="69"/>
      <c r="G4079" s="21" t="s">
        <v>577</v>
      </c>
      <c r="H4079" s="21"/>
      <c r="I4079" s="63" t="s">
        <v>4424</v>
      </c>
      <c r="J4079" s="21"/>
      <c r="K4079" s="21"/>
      <c r="L4079" s="21"/>
      <c r="M4079" s="21"/>
      <c r="N4079" s="22">
        <f t="shared" si="2"/>
        <v>46206</v>
      </c>
      <c r="O4079" s="23">
        <f>'RESOLUCIONES EPG'!$N4079-'RESOLUCIONES EPG'!$D4079</f>
        <v>2598</v>
      </c>
    </row>
    <row r="4080" ht="15.75" customHeight="1">
      <c r="A4080" s="101"/>
      <c r="B4080" s="21"/>
      <c r="C4080" s="24">
        <v>389.0</v>
      </c>
      <c r="D4080" s="69">
        <v>43612.0</v>
      </c>
      <c r="E4080" s="21" t="s">
        <v>4268</v>
      </c>
      <c r="F4080" s="69"/>
      <c r="G4080" s="21" t="s">
        <v>3844</v>
      </c>
      <c r="H4080" s="21"/>
      <c r="I4080" s="63" t="s">
        <v>4425</v>
      </c>
      <c r="J4080" s="21"/>
      <c r="K4080" s="21"/>
      <c r="L4080" s="21"/>
      <c r="M4080" s="21"/>
      <c r="N4080" s="22">
        <f t="shared" si="2"/>
        <v>46206</v>
      </c>
      <c r="O4080" s="23">
        <f>'RESOLUCIONES EPG'!$N4080-'RESOLUCIONES EPG'!$D4080</f>
        <v>2594</v>
      </c>
    </row>
    <row r="4081" ht="15.75" customHeight="1">
      <c r="A4081" s="102"/>
      <c r="B4081" s="21"/>
      <c r="C4081" s="24">
        <v>388.0</v>
      </c>
      <c r="D4081" s="69">
        <v>43612.0</v>
      </c>
      <c r="E4081" s="21" t="s">
        <v>1466</v>
      </c>
      <c r="F4081" s="69"/>
      <c r="G4081" s="21" t="s">
        <v>4426</v>
      </c>
      <c r="H4081" s="21"/>
      <c r="I4081" s="63" t="s">
        <v>4427</v>
      </c>
      <c r="J4081" s="21"/>
      <c r="K4081" s="21"/>
      <c r="L4081" s="21"/>
      <c r="M4081" s="21"/>
      <c r="N4081" s="22">
        <f t="shared" si="2"/>
        <v>46206</v>
      </c>
      <c r="O4081" s="23">
        <f>'RESOLUCIONES EPG'!$N4081-'RESOLUCIONES EPG'!$D4081</f>
        <v>2594</v>
      </c>
    </row>
    <row r="4082" ht="15.75" customHeight="1">
      <c r="A4082" s="101"/>
      <c r="B4082" s="21"/>
      <c r="C4082" s="24">
        <v>386.0</v>
      </c>
      <c r="D4082" s="69">
        <v>43612.0</v>
      </c>
      <c r="E4082" s="21" t="s">
        <v>2540</v>
      </c>
      <c r="F4082" s="69"/>
      <c r="G4082" s="21" t="s">
        <v>2253</v>
      </c>
      <c r="H4082" s="21" t="s">
        <v>4428</v>
      </c>
      <c r="I4082" s="63" t="s">
        <v>4429</v>
      </c>
      <c r="J4082" s="21"/>
      <c r="K4082" s="21"/>
      <c r="L4082" s="21"/>
      <c r="M4082" s="21"/>
      <c r="N4082" s="22">
        <f t="shared" si="2"/>
        <v>46206</v>
      </c>
      <c r="O4082" s="23">
        <f>'RESOLUCIONES EPG'!$N4082-'RESOLUCIONES EPG'!$D4082</f>
        <v>2594</v>
      </c>
    </row>
    <row r="4083" ht="15.75" customHeight="1">
      <c r="A4083" s="101"/>
      <c r="B4083" s="21"/>
      <c r="C4083" s="24">
        <v>387.0</v>
      </c>
      <c r="D4083" s="69">
        <v>43612.0</v>
      </c>
      <c r="E4083" s="21" t="s">
        <v>1715</v>
      </c>
      <c r="F4083" s="69"/>
      <c r="G4083" s="21" t="s">
        <v>2253</v>
      </c>
      <c r="H4083" s="21" t="s">
        <v>90</v>
      </c>
      <c r="I4083" s="63" t="s">
        <v>4430</v>
      </c>
      <c r="J4083" s="21"/>
      <c r="K4083" s="21"/>
      <c r="L4083" s="21"/>
      <c r="M4083" s="21"/>
      <c r="N4083" s="22">
        <f t="shared" si="2"/>
        <v>46206</v>
      </c>
      <c r="O4083" s="23">
        <f>'RESOLUCIONES EPG'!$N4083-'RESOLUCIONES EPG'!$D4083</f>
        <v>2594</v>
      </c>
    </row>
    <row r="4084" ht="15.75" customHeight="1">
      <c r="A4084" s="58"/>
      <c r="B4084" s="21" t="s">
        <v>2535</v>
      </c>
      <c r="C4084" s="24">
        <v>394.0</v>
      </c>
      <c r="D4084" s="69">
        <v>43615.0</v>
      </c>
      <c r="E4084" s="21" t="s">
        <v>3815</v>
      </c>
      <c r="F4084" s="69"/>
      <c r="G4084" s="21" t="s">
        <v>1313</v>
      </c>
      <c r="H4084" s="21"/>
      <c r="I4084" s="63" t="s">
        <v>4431</v>
      </c>
      <c r="J4084" s="21"/>
      <c r="K4084" s="21"/>
      <c r="L4084" s="21"/>
      <c r="M4084" s="21"/>
      <c r="N4084" s="22">
        <f t="shared" si="2"/>
        <v>46206</v>
      </c>
      <c r="O4084" s="23">
        <f>'RESOLUCIONES EPG'!$N4084-'RESOLUCIONES EPG'!$D4084</f>
        <v>2591</v>
      </c>
    </row>
    <row r="4085" ht="15.75" customHeight="1">
      <c r="A4085" s="101"/>
      <c r="B4085" s="21"/>
      <c r="C4085" s="24">
        <v>391.0</v>
      </c>
      <c r="D4085" s="69">
        <v>43615.0</v>
      </c>
      <c r="E4085" s="21" t="s">
        <v>816</v>
      </c>
      <c r="F4085" s="69"/>
      <c r="G4085" s="21" t="s">
        <v>50</v>
      </c>
      <c r="H4085" s="21"/>
      <c r="I4085" s="63" t="s">
        <v>4432</v>
      </c>
      <c r="J4085" s="21"/>
      <c r="K4085" s="21"/>
      <c r="L4085" s="21"/>
      <c r="M4085" s="21"/>
      <c r="N4085" s="22">
        <f t="shared" si="2"/>
        <v>46206</v>
      </c>
      <c r="O4085" s="23">
        <f>'RESOLUCIONES EPG'!$N4085-'RESOLUCIONES EPG'!$D4085</f>
        <v>2591</v>
      </c>
    </row>
    <row r="4086" ht="15.75" customHeight="1">
      <c r="A4086" s="58"/>
      <c r="B4086" s="21"/>
      <c r="C4086" s="24">
        <v>392.0</v>
      </c>
      <c r="D4086" s="69">
        <v>43615.0</v>
      </c>
      <c r="E4086" s="21" t="s">
        <v>2056</v>
      </c>
      <c r="F4086" s="69"/>
      <c r="G4086" s="21" t="s">
        <v>4433</v>
      </c>
      <c r="H4086" s="21"/>
      <c r="I4086" s="63" t="s">
        <v>4434</v>
      </c>
      <c r="J4086" s="21"/>
      <c r="K4086" s="21"/>
      <c r="L4086" s="21"/>
      <c r="M4086" s="21"/>
      <c r="N4086" s="22">
        <f t="shared" si="2"/>
        <v>46206</v>
      </c>
      <c r="O4086" s="23">
        <f>'RESOLUCIONES EPG'!$N4086-'RESOLUCIONES EPG'!$D4086</f>
        <v>2591</v>
      </c>
    </row>
    <row r="4087" ht="15.75" customHeight="1">
      <c r="A4087" s="101"/>
      <c r="B4087" s="21"/>
      <c r="C4087" s="24">
        <v>390.0</v>
      </c>
      <c r="D4087" s="69">
        <v>43615.0</v>
      </c>
      <c r="E4087" s="21" t="s">
        <v>1452</v>
      </c>
      <c r="F4087" s="69"/>
      <c r="G4087" s="21" t="s">
        <v>4435</v>
      </c>
      <c r="H4087" s="21"/>
      <c r="I4087" s="63" t="s">
        <v>4436</v>
      </c>
      <c r="J4087" s="21"/>
      <c r="K4087" s="21"/>
      <c r="L4087" s="21"/>
      <c r="M4087" s="21"/>
      <c r="N4087" s="22">
        <f t="shared" si="2"/>
        <v>46206</v>
      </c>
      <c r="O4087" s="23">
        <f>'RESOLUCIONES EPG'!$N4087-'RESOLUCIONES EPG'!$D4087</f>
        <v>2591</v>
      </c>
    </row>
    <row r="4088" ht="15.75" customHeight="1">
      <c r="A4088" s="58"/>
      <c r="B4088" s="21"/>
      <c r="C4088" s="24">
        <v>395.0</v>
      </c>
      <c r="D4088" s="69">
        <v>43616.0</v>
      </c>
      <c r="E4088" s="21" t="s">
        <v>1800</v>
      </c>
      <c r="F4088" s="69" t="s">
        <v>1801</v>
      </c>
      <c r="G4088" s="21" t="s">
        <v>2253</v>
      </c>
      <c r="H4088" s="21" t="s">
        <v>90</v>
      </c>
      <c r="I4088" s="63" t="s">
        <v>4437</v>
      </c>
      <c r="J4088" s="21"/>
      <c r="K4088" s="21"/>
      <c r="L4088" s="21"/>
      <c r="M4088" s="21"/>
      <c r="N4088" s="22">
        <f t="shared" si="2"/>
        <v>46206</v>
      </c>
      <c r="O4088" s="23">
        <f>'RESOLUCIONES EPG'!$N4088-'RESOLUCIONES EPG'!$D4088</f>
        <v>2590</v>
      </c>
    </row>
    <row r="4089" ht="15.75" customHeight="1">
      <c r="A4089" s="101"/>
      <c r="B4089" s="21"/>
      <c r="C4089" s="24">
        <v>399.0</v>
      </c>
      <c r="D4089" s="69">
        <v>43616.0</v>
      </c>
      <c r="E4089" s="21" t="s">
        <v>1918</v>
      </c>
      <c r="F4089" s="69"/>
      <c r="G4089" s="21" t="s">
        <v>2253</v>
      </c>
      <c r="H4089" s="21" t="s">
        <v>90</v>
      </c>
      <c r="I4089" s="63" t="s">
        <v>4438</v>
      </c>
      <c r="J4089" s="21"/>
      <c r="K4089" s="21"/>
      <c r="L4089" s="21"/>
      <c r="M4089" s="21"/>
      <c r="N4089" s="22">
        <f t="shared" si="2"/>
        <v>46206</v>
      </c>
      <c r="O4089" s="23">
        <f>'RESOLUCIONES EPG'!$N4089-'RESOLUCIONES EPG'!$D4089</f>
        <v>2590</v>
      </c>
    </row>
    <row r="4090" ht="15.75" customHeight="1">
      <c r="A4090" s="101"/>
      <c r="B4090" s="21"/>
      <c r="C4090" s="24">
        <v>398.0</v>
      </c>
      <c r="D4090" s="69">
        <v>43616.0</v>
      </c>
      <c r="E4090" s="21" t="s">
        <v>4155</v>
      </c>
      <c r="F4090" s="69"/>
      <c r="G4090" s="21" t="s">
        <v>3844</v>
      </c>
      <c r="H4090" s="21"/>
      <c r="I4090" s="63" t="s">
        <v>4439</v>
      </c>
      <c r="J4090" s="21"/>
      <c r="K4090" s="21"/>
      <c r="L4090" s="21"/>
      <c r="M4090" s="21"/>
      <c r="N4090" s="22">
        <f t="shared" si="2"/>
        <v>46206</v>
      </c>
      <c r="O4090" s="23">
        <f>'RESOLUCIONES EPG'!$N4090-'RESOLUCIONES EPG'!$D4090</f>
        <v>2590</v>
      </c>
    </row>
    <row r="4091" ht="16.5" customHeight="1">
      <c r="A4091" s="58"/>
      <c r="B4091" s="21"/>
      <c r="C4091" s="24">
        <v>396.0</v>
      </c>
      <c r="D4091" s="69">
        <v>43616.0</v>
      </c>
      <c r="E4091" s="21" t="s">
        <v>4440</v>
      </c>
      <c r="F4091" s="69"/>
      <c r="G4091" s="21" t="s">
        <v>577</v>
      </c>
      <c r="H4091" s="21"/>
      <c r="I4091" s="63" t="s">
        <v>4441</v>
      </c>
      <c r="J4091" s="21"/>
      <c r="K4091" s="21"/>
      <c r="L4091" s="21"/>
      <c r="M4091" s="21"/>
      <c r="N4091" s="22">
        <f t="shared" si="2"/>
        <v>46206</v>
      </c>
      <c r="O4091" s="23">
        <f>'RESOLUCIONES EPG'!$N4091-'RESOLUCIONES EPG'!$D4091</f>
        <v>2590</v>
      </c>
    </row>
    <row r="4092" ht="16.5" customHeight="1">
      <c r="A4092" s="58"/>
      <c r="B4092" s="21"/>
      <c r="C4092" s="24">
        <v>397.0</v>
      </c>
      <c r="D4092" s="69">
        <v>43616.0</v>
      </c>
      <c r="E4092" s="21" t="s">
        <v>2054</v>
      </c>
      <c r="F4092" s="130" t="s">
        <v>2815</v>
      </c>
      <c r="G4092" s="21" t="s">
        <v>3390</v>
      </c>
      <c r="H4092" s="21"/>
      <c r="I4092" s="63" t="s">
        <v>4442</v>
      </c>
      <c r="J4092" s="21"/>
      <c r="K4092" s="21"/>
      <c r="L4092" s="21"/>
      <c r="M4092" s="21"/>
      <c r="N4092" s="22">
        <f t="shared" si="2"/>
        <v>46206</v>
      </c>
      <c r="O4092" s="23">
        <f>'RESOLUCIONES EPG'!$N4092-'RESOLUCIONES EPG'!$D4092</f>
        <v>2590</v>
      </c>
    </row>
    <row r="4093" ht="16.5" customHeight="1">
      <c r="A4093" s="58"/>
      <c r="B4093" s="21"/>
      <c r="C4093" s="24">
        <v>401.0</v>
      </c>
      <c r="D4093" s="69">
        <v>43619.0</v>
      </c>
      <c r="E4093" s="21" t="s">
        <v>1683</v>
      </c>
      <c r="F4093" s="69"/>
      <c r="G4093" s="21" t="s">
        <v>50</v>
      </c>
      <c r="H4093" s="21"/>
      <c r="I4093" s="63" t="s">
        <v>4443</v>
      </c>
      <c r="J4093" s="21"/>
      <c r="K4093" s="21"/>
      <c r="L4093" s="21"/>
      <c r="M4093" s="21"/>
      <c r="N4093" s="22">
        <f t="shared" si="2"/>
        <v>46206</v>
      </c>
      <c r="O4093" s="23">
        <f>'RESOLUCIONES EPG'!$N4093-'RESOLUCIONES EPG'!$D4093</f>
        <v>2587</v>
      </c>
    </row>
    <row r="4094" ht="15.75" customHeight="1">
      <c r="A4094" s="102"/>
      <c r="B4094" s="182"/>
      <c r="C4094" s="183">
        <v>400.0</v>
      </c>
      <c r="D4094" s="69">
        <v>43619.0</v>
      </c>
      <c r="E4094" s="182" t="s">
        <v>1387</v>
      </c>
      <c r="F4094" s="69"/>
      <c r="G4094" s="182" t="s">
        <v>4444</v>
      </c>
      <c r="H4094" s="182"/>
      <c r="I4094" s="184" t="s">
        <v>4445</v>
      </c>
      <c r="J4094" s="21"/>
      <c r="K4094" s="21"/>
      <c r="L4094" s="21"/>
      <c r="M4094" s="21"/>
      <c r="N4094" s="22">
        <f t="shared" si="2"/>
        <v>46206</v>
      </c>
      <c r="O4094" s="23">
        <f>'RESOLUCIONES EPG'!$N4094-'RESOLUCIONES EPG'!$D4094</f>
        <v>2587</v>
      </c>
    </row>
    <row r="4095" ht="15.75" customHeight="1">
      <c r="A4095" s="101"/>
      <c r="B4095" s="21"/>
      <c r="C4095" s="24">
        <v>402.0</v>
      </c>
      <c r="D4095" s="69">
        <v>43619.0</v>
      </c>
      <c r="E4095" s="21" t="s">
        <v>4446</v>
      </c>
      <c r="F4095" s="69"/>
      <c r="G4095" s="21" t="s">
        <v>2253</v>
      </c>
      <c r="H4095" s="21" t="s">
        <v>4397</v>
      </c>
      <c r="I4095" s="63" t="s">
        <v>4447</v>
      </c>
      <c r="J4095" s="21"/>
      <c r="K4095" s="21"/>
      <c r="L4095" s="21"/>
      <c r="M4095" s="21"/>
      <c r="N4095" s="22">
        <f t="shared" si="2"/>
        <v>46206</v>
      </c>
      <c r="O4095" s="23">
        <f>'RESOLUCIONES EPG'!$N4095-'RESOLUCIONES EPG'!$D4095</f>
        <v>2587</v>
      </c>
    </row>
    <row r="4096" ht="15.75" customHeight="1">
      <c r="A4096" s="58"/>
      <c r="B4096" s="21"/>
      <c r="C4096" s="24">
        <v>406.0</v>
      </c>
      <c r="D4096" s="69">
        <v>43622.0</v>
      </c>
      <c r="E4096" s="21" t="s">
        <v>3707</v>
      </c>
      <c r="F4096" s="69"/>
      <c r="G4096" s="21" t="s">
        <v>1313</v>
      </c>
      <c r="H4096" s="21"/>
      <c r="I4096" s="63" t="s">
        <v>4448</v>
      </c>
      <c r="J4096" s="21"/>
      <c r="K4096" s="21"/>
      <c r="L4096" s="21"/>
      <c r="M4096" s="21"/>
      <c r="N4096" s="22">
        <f t="shared" si="2"/>
        <v>46206</v>
      </c>
      <c r="O4096" s="23">
        <f>'RESOLUCIONES EPG'!$N4096-'RESOLUCIONES EPG'!$D4096</f>
        <v>2584</v>
      </c>
    </row>
    <row r="4097" ht="15.75" customHeight="1">
      <c r="A4097" s="58"/>
      <c r="B4097" s="21"/>
      <c r="C4097" s="24">
        <v>407.0</v>
      </c>
      <c r="D4097" s="69">
        <v>43622.0</v>
      </c>
      <c r="E4097" s="21" t="s">
        <v>3711</v>
      </c>
      <c r="F4097" s="69"/>
      <c r="G4097" s="21" t="s">
        <v>1313</v>
      </c>
      <c r="H4097" s="21"/>
      <c r="I4097" s="63" t="s">
        <v>4449</v>
      </c>
      <c r="J4097" s="21"/>
      <c r="K4097" s="21"/>
      <c r="L4097" s="21"/>
      <c r="M4097" s="21"/>
      <c r="N4097" s="22">
        <f t="shared" si="2"/>
        <v>46206</v>
      </c>
      <c r="O4097" s="23">
        <f>'RESOLUCIONES EPG'!$N4097-'RESOLUCIONES EPG'!$D4097</f>
        <v>2584</v>
      </c>
    </row>
    <row r="4098" ht="15.75" customHeight="1">
      <c r="A4098" s="58"/>
      <c r="B4098" s="21"/>
      <c r="C4098" s="24">
        <v>405.0</v>
      </c>
      <c r="D4098" s="69">
        <v>43622.0</v>
      </c>
      <c r="E4098" s="21" t="s">
        <v>4450</v>
      </c>
      <c r="F4098" s="69" t="s">
        <v>4451</v>
      </c>
      <c r="G4098" s="21" t="s">
        <v>577</v>
      </c>
      <c r="H4098" s="21"/>
      <c r="I4098" s="63" t="s">
        <v>4452</v>
      </c>
      <c r="J4098" s="21"/>
      <c r="K4098" s="21"/>
      <c r="L4098" s="21"/>
      <c r="M4098" s="21"/>
      <c r="N4098" s="22">
        <f t="shared" si="2"/>
        <v>46206</v>
      </c>
      <c r="O4098" s="23">
        <f>'RESOLUCIONES EPG'!$N4098-'RESOLUCIONES EPG'!$D4098</f>
        <v>2584</v>
      </c>
    </row>
    <row r="4099" ht="15.75" customHeight="1">
      <c r="A4099" s="101"/>
      <c r="B4099" s="21"/>
      <c r="C4099" s="24">
        <v>403.0</v>
      </c>
      <c r="D4099" s="69">
        <v>43622.0</v>
      </c>
      <c r="E4099" s="21" t="s">
        <v>3222</v>
      </c>
      <c r="F4099" s="69"/>
      <c r="G4099" s="21" t="s">
        <v>577</v>
      </c>
      <c r="H4099" s="21"/>
      <c r="I4099" s="63" t="s">
        <v>4453</v>
      </c>
      <c r="J4099" s="21"/>
      <c r="K4099" s="21"/>
      <c r="L4099" s="21"/>
      <c r="M4099" s="21"/>
      <c r="N4099" s="22">
        <f t="shared" si="2"/>
        <v>46206</v>
      </c>
      <c r="O4099" s="23">
        <f>'RESOLUCIONES EPG'!$N4099-'RESOLUCIONES EPG'!$D4099</f>
        <v>2584</v>
      </c>
    </row>
    <row r="4100" ht="16.5" customHeight="1">
      <c r="A4100" s="58"/>
      <c r="B4100" s="21"/>
      <c r="C4100" s="24">
        <v>408.0</v>
      </c>
      <c r="D4100" s="69">
        <v>43622.0</v>
      </c>
      <c r="E4100" s="21" t="s">
        <v>3762</v>
      </c>
      <c r="F4100" s="69"/>
      <c r="G4100" s="21" t="s">
        <v>1313</v>
      </c>
      <c r="H4100" s="21"/>
      <c r="I4100" s="63" t="s">
        <v>4454</v>
      </c>
      <c r="J4100" s="21"/>
      <c r="K4100" s="21"/>
      <c r="L4100" s="21"/>
      <c r="M4100" s="21"/>
      <c r="N4100" s="22">
        <f t="shared" si="2"/>
        <v>46206</v>
      </c>
      <c r="O4100" s="23">
        <f>'RESOLUCIONES EPG'!$N4100-'RESOLUCIONES EPG'!$D4100</f>
        <v>2584</v>
      </c>
    </row>
    <row r="4101" ht="15.75" customHeight="1">
      <c r="A4101" s="58"/>
      <c r="B4101" s="21"/>
      <c r="C4101" s="24">
        <v>409.0</v>
      </c>
      <c r="D4101" s="69">
        <v>43623.0</v>
      </c>
      <c r="E4101" s="21" t="s">
        <v>3688</v>
      </c>
      <c r="F4101" s="69"/>
      <c r="G4101" s="21" t="s">
        <v>1593</v>
      </c>
      <c r="H4101" s="21"/>
      <c r="I4101" s="63" t="s">
        <v>4455</v>
      </c>
      <c r="J4101" s="21"/>
      <c r="K4101" s="21"/>
      <c r="L4101" s="21"/>
      <c r="M4101" s="21"/>
      <c r="N4101" s="22">
        <f t="shared" si="2"/>
        <v>46206</v>
      </c>
      <c r="O4101" s="23">
        <f>'RESOLUCIONES EPG'!$N4101-'RESOLUCIONES EPG'!$D4101</f>
        <v>2583</v>
      </c>
    </row>
    <row r="4102" ht="15.75" customHeight="1">
      <c r="A4102" s="103"/>
      <c r="B4102" s="21"/>
      <c r="C4102" s="24">
        <v>410.0</v>
      </c>
      <c r="D4102" s="69">
        <v>43623.0</v>
      </c>
      <c r="E4102" s="21" t="s">
        <v>2056</v>
      </c>
      <c r="F4102" s="69"/>
      <c r="G4102" s="21" t="s">
        <v>1593</v>
      </c>
      <c r="H4102" s="21"/>
      <c r="I4102" s="63" t="s">
        <v>4456</v>
      </c>
      <c r="J4102" s="21"/>
      <c r="K4102" s="21"/>
      <c r="L4102" s="21"/>
      <c r="M4102" s="21"/>
      <c r="N4102" s="22">
        <f t="shared" si="2"/>
        <v>46206</v>
      </c>
      <c r="O4102" s="23">
        <f>'RESOLUCIONES EPG'!$N4102-'RESOLUCIONES EPG'!$D4102</f>
        <v>2583</v>
      </c>
    </row>
    <row r="4103" ht="15.75" customHeight="1">
      <c r="A4103" s="101"/>
      <c r="B4103" s="21"/>
      <c r="C4103" s="24">
        <v>412.0</v>
      </c>
      <c r="D4103" s="69">
        <v>43626.0</v>
      </c>
      <c r="E4103" s="21" t="s">
        <v>2124</v>
      </c>
      <c r="F4103" s="69"/>
      <c r="G4103" s="21" t="s">
        <v>577</v>
      </c>
      <c r="H4103" s="21"/>
      <c r="I4103" s="63" t="s">
        <v>4457</v>
      </c>
      <c r="J4103" s="21"/>
      <c r="K4103" s="21"/>
      <c r="L4103" s="21"/>
      <c r="M4103" s="21"/>
      <c r="N4103" s="22">
        <f t="shared" si="2"/>
        <v>46206</v>
      </c>
      <c r="O4103" s="23">
        <f>'RESOLUCIONES EPG'!$N4103-'RESOLUCIONES EPG'!$D4103</f>
        <v>2580</v>
      </c>
    </row>
    <row r="4104" ht="15.75" customHeight="1">
      <c r="A4104" s="101"/>
      <c r="B4104" s="21"/>
      <c r="C4104" s="24">
        <v>411.0</v>
      </c>
      <c r="D4104" s="69">
        <v>43626.0</v>
      </c>
      <c r="E4104" s="21" t="s">
        <v>4374</v>
      </c>
      <c r="F4104" s="69"/>
      <c r="G4104" s="21" t="s">
        <v>3844</v>
      </c>
      <c r="H4104" s="21"/>
      <c r="I4104" s="63" t="s">
        <v>4458</v>
      </c>
      <c r="J4104" s="21"/>
      <c r="K4104" s="21"/>
      <c r="L4104" s="21"/>
      <c r="M4104" s="21"/>
      <c r="N4104" s="22">
        <f t="shared" si="2"/>
        <v>46206</v>
      </c>
      <c r="O4104" s="23">
        <f>'RESOLUCIONES EPG'!$N4104-'RESOLUCIONES EPG'!$D4104</f>
        <v>2580</v>
      </c>
    </row>
    <row r="4105" ht="15.75" customHeight="1">
      <c r="A4105" s="58"/>
      <c r="B4105" s="21"/>
      <c r="C4105" s="24">
        <v>413.0</v>
      </c>
      <c r="D4105" s="69">
        <v>43626.0</v>
      </c>
      <c r="E4105" s="21" t="s">
        <v>1798</v>
      </c>
      <c r="F4105" s="69"/>
      <c r="G4105" s="21" t="s">
        <v>577</v>
      </c>
      <c r="H4105" s="21"/>
      <c r="I4105" s="63" t="s">
        <v>4459</v>
      </c>
      <c r="J4105" s="21"/>
      <c r="K4105" s="21"/>
      <c r="L4105" s="21"/>
      <c r="M4105" s="21"/>
      <c r="N4105" s="22">
        <f t="shared" si="2"/>
        <v>46206</v>
      </c>
      <c r="O4105" s="23">
        <f>'RESOLUCIONES EPG'!$N4105-'RESOLUCIONES EPG'!$D4105</f>
        <v>2580</v>
      </c>
    </row>
    <row r="4106" ht="16.5" customHeight="1">
      <c r="A4106" s="103"/>
      <c r="B4106" s="21"/>
      <c r="C4106" s="24">
        <v>420.0</v>
      </c>
      <c r="D4106" s="69">
        <v>43630.0</v>
      </c>
      <c r="E4106" s="21" t="s">
        <v>3638</v>
      </c>
      <c r="F4106" s="69"/>
      <c r="G4106" s="21" t="s">
        <v>1313</v>
      </c>
      <c r="H4106" s="21"/>
      <c r="I4106" s="63" t="s">
        <v>4460</v>
      </c>
      <c r="J4106" s="21"/>
      <c r="K4106" s="21"/>
      <c r="L4106" s="21"/>
      <c r="M4106" s="21"/>
      <c r="N4106" s="22">
        <f t="shared" si="2"/>
        <v>46206</v>
      </c>
      <c r="O4106" s="23">
        <f>'RESOLUCIONES EPG'!$N4106-'RESOLUCIONES EPG'!$D4106</f>
        <v>2576</v>
      </c>
    </row>
    <row r="4107" ht="15.75" customHeight="1">
      <c r="A4107" s="58"/>
      <c r="B4107" s="21"/>
      <c r="C4107" s="24">
        <v>418.0</v>
      </c>
      <c r="D4107" s="69">
        <v>43630.0</v>
      </c>
      <c r="E4107" s="21" t="s">
        <v>3824</v>
      </c>
      <c r="F4107" s="69"/>
      <c r="G4107" s="21" t="s">
        <v>50</v>
      </c>
      <c r="H4107" s="21"/>
      <c r="I4107" s="63" t="s">
        <v>4461</v>
      </c>
      <c r="J4107" s="21"/>
      <c r="K4107" s="21"/>
      <c r="L4107" s="21"/>
      <c r="M4107" s="21"/>
      <c r="N4107" s="22">
        <f t="shared" si="2"/>
        <v>46206</v>
      </c>
      <c r="O4107" s="23">
        <f>'RESOLUCIONES EPG'!$N4107-'RESOLUCIONES EPG'!$D4107</f>
        <v>2576</v>
      </c>
    </row>
    <row r="4108" ht="15.75" customHeight="1">
      <c r="A4108" s="103"/>
      <c r="B4108" s="21" t="s">
        <v>2535</v>
      </c>
      <c r="C4108" s="24">
        <v>419.0</v>
      </c>
      <c r="D4108" s="69">
        <v>43630.0</v>
      </c>
      <c r="E4108" s="21" t="s">
        <v>4462</v>
      </c>
      <c r="F4108" s="69"/>
      <c r="G4108" s="21" t="s">
        <v>994</v>
      </c>
      <c r="H4108" s="21" t="s">
        <v>4463</v>
      </c>
      <c r="I4108" s="63" t="s">
        <v>4464</v>
      </c>
      <c r="J4108" s="21"/>
      <c r="K4108" s="21"/>
      <c r="L4108" s="21"/>
      <c r="M4108" s="21"/>
      <c r="N4108" s="22">
        <f t="shared" si="2"/>
        <v>46206</v>
      </c>
      <c r="O4108" s="23">
        <f>'RESOLUCIONES EPG'!$N4108-'RESOLUCIONES EPG'!$D4108</f>
        <v>2576</v>
      </c>
    </row>
    <row r="4109" ht="15.75" customHeight="1">
      <c r="A4109" s="58"/>
      <c r="B4109" s="21"/>
      <c r="C4109" s="24">
        <v>414.0</v>
      </c>
      <c r="D4109" s="69">
        <v>43630.0</v>
      </c>
      <c r="E4109" s="21" t="s">
        <v>3006</v>
      </c>
      <c r="F4109" s="69"/>
      <c r="G4109" s="21" t="s">
        <v>577</v>
      </c>
      <c r="H4109" s="21"/>
      <c r="I4109" s="63" t="s">
        <v>4465</v>
      </c>
      <c r="J4109" s="21"/>
      <c r="K4109" s="21"/>
      <c r="L4109" s="21"/>
      <c r="M4109" s="21"/>
      <c r="N4109" s="22">
        <f t="shared" si="2"/>
        <v>46206</v>
      </c>
      <c r="O4109" s="23">
        <f>'RESOLUCIONES EPG'!$N4109-'RESOLUCIONES EPG'!$D4109</f>
        <v>2576</v>
      </c>
    </row>
    <row r="4110" ht="15.75" customHeight="1">
      <c r="A4110" s="58"/>
      <c r="B4110" s="21"/>
      <c r="C4110" s="24">
        <v>415.0</v>
      </c>
      <c r="D4110" s="69">
        <v>43630.0</v>
      </c>
      <c r="E4110" s="21" t="s">
        <v>3572</v>
      </c>
      <c r="F4110" s="69"/>
      <c r="G4110" s="21" t="s">
        <v>577</v>
      </c>
      <c r="H4110" s="21"/>
      <c r="I4110" s="63" t="s">
        <v>4466</v>
      </c>
      <c r="J4110" s="21"/>
      <c r="K4110" s="21"/>
      <c r="L4110" s="21"/>
      <c r="M4110" s="21"/>
      <c r="N4110" s="22">
        <f t="shared" si="2"/>
        <v>46206</v>
      </c>
      <c r="O4110" s="23">
        <f>'RESOLUCIONES EPG'!$N4110-'RESOLUCIONES EPG'!$D4110</f>
        <v>2576</v>
      </c>
    </row>
    <row r="4111" ht="15.75" customHeight="1">
      <c r="A4111" s="58"/>
      <c r="B4111" s="21"/>
      <c r="C4111" s="24">
        <v>417.0</v>
      </c>
      <c r="D4111" s="69">
        <v>43630.0</v>
      </c>
      <c r="E4111" s="21" t="s">
        <v>1654</v>
      </c>
      <c r="F4111" s="69"/>
      <c r="G4111" s="21" t="s">
        <v>50</v>
      </c>
      <c r="H4111" s="21"/>
      <c r="I4111" s="63" t="s">
        <v>4467</v>
      </c>
      <c r="J4111" s="21"/>
      <c r="K4111" s="21"/>
      <c r="L4111" s="21"/>
      <c r="M4111" s="21"/>
      <c r="N4111" s="22">
        <f t="shared" si="2"/>
        <v>46206</v>
      </c>
      <c r="O4111" s="23">
        <f>'RESOLUCIONES EPG'!$N4111-'RESOLUCIONES EPG'!$D4111</f>
        <v>2576</v>
      </c>
    </row>
    <row r="4112" ht="15.75" customHeight="1">
      <c r="A4112" s="58"/>
      <c r="B4112" s="21"/>
      <c r="C4112" s="24">
        <v>416.0</v>
      </c>
      <c r="D4112" s="69">
        <v>43630.0</v>
      </c>
      <c r="E4112" s="21" t="s">
        <v>1786</v>
      </c>
      <c r="F4112" s="69" t="s">
        <v>4468</v>
      </c>
      <c r="G4112" s="21" t="s">
        <v>50</v>
      </c>
      <c r="H4112" s="21"/>
      <c r="I4112" s="63" t="s">
        <v>4469</v>
      </c>
      <c r="J4112" s="21"/>
      <c r="K4112" s="21"/>
      <c r="L4112" s="21"/>
      <c r="M4112" s="21"/>
      <c r="N4112" s="22">
        <f t="shared" si="2"/>
        <v>46206</v>
      </c>
      <c r="O4112" s="23">
        <f>'RESOLUCIONES EPG'!$N4112-'RESOLUCIONES EPG'!$D4112</f>
        <v>2576</v>
      </c>
    </row>
    <row r="4113" ht="15.75" customHeight="1">
      <c r="A4113" s="58"/>
      <c r="B4113" s="21"/>
      <c r="C4113" s="24">
        <v>423.0</v>
      </c>
      <c r="D4113" s="69">
        <v>43633.0</v>
      </c>
      <c r="E4113" s="21" t="s">
        <v>2149</v>
      </c>
      <c r="F4113" s="69"/>
      <c r="G4113" s="21" t="s">
        <v>2253</v>
      </c>
      <c r="H4113" s="21" t="s">
        <v>2646</v>
      </c>
      <c r="I4113" s="63" t="s">
        <v>4470</v>
      </c>
      <c r="J4113" s="21"/>
      <c r="K4113" s="21"/>
      <c r="L4113" s="21"/>
      <c r="M4113" s="21"/>
      <c r="N4113" s="22">
        <f t="shared" si="2"/>
        <v>46206</v>
      </c>
      <c r="O4113" s="23">
        <f>'RESOLUCIONES EPG'!$N4113-'RESOLUCIONES EPG'!$D4113</f>
        <v>2573</v>
      </c>
    </row>
    <row r="4114" ht="16.5" customHeight="1">
      <c r="A4114" s="58"/>
      <c r="B4114" s="21"/>
      <c r="C4114" s="24">
        <v>425.0</v>
      </c>
      <c r="D4114" s="69">
        <v>43633.0</v>
      </c>
      <c r="E4114" s="21" t="s">
        <v>1761</v>
      </c>
      <c r="F4114" s="69"/>
      <c r="G4114" s="21" t="s">
        <v>2253</v>
      </c>
      <c r="H4114" s="21" t="s">
        <v>90</v>
      </c>
      <c r="I4114" s="63" t="s">
        <v>4471</v>
      </c>
      <c r="J4114" s="21"/>
      <c r="K4114" s="21"/>
      <c r="L4114" s="21"/>
      <c r="M4114" s="21"/>
      <c r="N4114" s="22">
        <f t="shared" si="2"/>
        <v>46206</v>
      </c>
      <c r="O4114" s="23">
        <f>'RESOLUCIONES EPG'!$N4114-'RESOLUCIONES EPG'!$D4114</f>
        <v>2573</v>
      </c>
    </row>
    <row r="4115" ht="16.5" customHeight="1">
      <c r="A4115" s="58"/>
      <c r="B4115" s="21"/>
      <c r="C4115" s="24">
        <v>426.0</v>
      </c>
      <c r="D4115" s="69">
        <v>43633.0</v>
      </c>
      <c r="E4115" s="21" t="s">
        <v>1689</v>
      </c>
      <c r="F4115" s="69"/>
      <c r="G4115" s="21" t="s">
        <v>2253</v>
      </c>
      <c r="H4115" s="21" t="s">
        <v>90</v>
      </c>
      <c r="I4115" s="63" t="s">
        <v>4472</v>
      </c>
      <c r="J4115" s="21"/>
      <c r="K4115" s="21"/>
      <c r="L4115" s="21"/>
      <c r="M4115" s="21"/>
      <c r="N4115" s="22">
        <f t="shared" si="2"/>
        <v>46206</v>
      </c>
      <c r="O4115" s="23">
        <f>'RESOLUCIONES EPG'!$N4115-'RESOLUCIONES EPG'!$D4115</f>
        <v>2573</v>
      </c>
    </row>
    <row r="4116" ht="15.75" customHeight="1">
      <c r="A4116" s="103"/>
      <c r="B4116" s="21"/>
      <c r="C4116" s="185">
        <v>421.0</v>
      </c>
      <c r="D4116" s="130">
        <v>43633.0</v>
      </c>
      <c r="E4116" s="73" t="s">
        <v>4473</v>
      </c>
      <c r="F4116" s="130"/>
      <c r="G4116" s="73" t="s">
        <v>1593</v>
      </c>
      <c r="H4116" s="73"/>
      <c r="I4116" s="186" t="s">
        <v>4474</v>
      </c>
      <c r="J4116" s="21"/>
      <c r="K4116" s="21"/>
      <c r="L4116" s="21"/>
      <c r="M4116" s="21"/>
      <c r="N4116" s="22">
        <f t="shared" si="2"/>
        <v>46206</v>
      </c>
      <c r="O4116" s="23">
        <f>'RESOLUCIONES EPG'!$N4116-'RESOLUCIONES EPG'!$D4116</f>
        <v>2573</v>
      </c>
    </row>
    <row r="4117" ht="15.75" customHeight="1">
      <c r="A4117" s="58"/>
      <c r="B4117" s="21"/>
      <c r="C4117" s="24">
        <v>424.0</v>
      </c>
      <c r="D4117" s="69">
        <v>43633.0</v>
      </c>
      <c r="E4117" s="21" t="s">
        <v>2869</v>
      </c>
      <c r="F4117" s="69"/>
      <c r="G4117" s="21" t="s">
        <v>2253</v>
      </c>
      <c r="H4117" s="21" t="s">
        <v>90</v>
      </c>
      <c r="I4117" s="63" t="s">
        <v>4475</v>
      </c>
      <c r="J4117" s="21"/>
      <c r="K4117" s="21"/>
      <c r="L4117" s="21"/>
      <c r="M4117" s="21"/>
      <c r="N4117" s="22">
        <f t="shared" si="2"/>
        <v>46206</v>
      </c>
      <c r="O4117" s="23">
        <f>'RESOLUCIONES EPG'!$N4117-'RESOLUCIONES EPG'!$D4117</f>
        <v>2573</v>
      </c>
    </row>
    <row r="4118" ht="16.5" customHeight="1">
      <c r="A4118" s="103"/>
      <c r="B4118" s="21"/>
      <c r="C4118" s="24">
        <v>422.0</v>
      </c>
      <c r="D4118" s="69">
        <v>43633.0</v>
      </c>
      <c r="E4118" s="21" t="s">
        <v>1805</v>
      </c>
      <c r="F4118" s="69"/>
      <c r="G4118" s="21" t="s">
        <v>1593</v>
      </c>
      <c r="H4118" s="21"/>
      <c r="I4118" s="63" t="s">
        <v>4476</v>
      </c>
      <c r="J4118" s="21"/>
      <c r="K4118" s="21"/>
      <c r="L4118" s="21"/>
      <c r="M4118" s="21"/>
      <c r="N4118" s="22">
        <f t="shared" si="2"/>
        <v>46206</v>
      </c>
      <c r="O4118" s="23">
        <f>'RESOLUCIONES EPG'!$N4118-'RESOLUCIONES EPG'!$D4118</f>
        <v>2573</v>
      </c>
    </row>
    <row r="4119" ht="15.75" customHeight="1">
      <c r="A4119" s="58"/>
      <c r="B4119" s="21"/>
      <c r="C4119" s="24">
        <v>364.0</v>
      </c>
      <c r="D4119" s="69">
        <v>43633.0</v>
      </c>
      <c r="E4119" s="21" t="s">
        <v>4477</v>
      </c>
      <c r="F4119" s="69" t="s">
        <v>3455</v>
      </c>
      <c r="G4119" s="21" t="s">
        <v>4478</v>
      </c>
      <c r="H4119" s="21"/>
      <c r="I4119" s="63" t="s">
        <v>4479</v>
      </c>
      <c r="J4119" s="21"/>
      <c r="K4119" s="21"/>
      <c r="L4119" s="21"/>
      <c r="M4119" s="21"/>
      <c r="N4119" s="22">
        <f t="shared" si="2"/>
        <v>46206</v>
      </c>
      <c r="O4119" s="23">
        <f>'RESOLUCIONES EPG'!$N4119-'RESOLUCIONES EPG'!$D4119</f>
        <v>2573</v>
      </c>
    </row>
    <row r="4120" ht="15.75" customHeight="1">
      <c r="A4120" s="101"/>
      <c r="B4120" s="21"/>
      <c r="C4120" s="24">
        <v>427.0</v>
      </c>
      <c r="D4120" s="69">
        <v>43635.0</v>
      </c>
      <c r="E4120" s="21" t="s">
        <v>2705</v>
      </c>
      <c r="F4120" s="69"/>
      <c r="G4120" s="21" t="s">
        <v>577</v>
      </c>
      <c r="H4120" s="21"/>
      <c r="I4120" s="63" t="s">
        <v>4480</v>
      </c>
      <c r="J4120" s="21"/>
      <c r="K4120" s="21"/>
      <c r="L4120" s="21"/>
      <c r="M4120" s="21"/>
      <c r="N4120" s="22">
        <f t="shared" si="2"/>
        <v>46206</v>
      </c>
      <c r="O4120" s="23">
        <f>'RESOLUCIONES EPG'!$N4120-'RESOLUCIONES EPG'!$D4120</f>
        <v>2571</v>
      </c>
    </row>
    <row r="4121" ht="16.5" customHeight="1">
      <c r="A4121" s="101"/>
      <c r="B4121" s="21"/>
      <c r="C4121" s="24">
        <v>428.0</v>
      </c>
      <c r="D4121" s="69">
        <v>43635.0</v>
      </c>
      <c r="E4121" s="21" t="s">
        <v>2711</v>
      </c>
      <c r="F4121" s="69"/>
      <c r="G4121" s="21" t="s">
        <v>577</v>
      </c>
      <c r="H4121" s="21"/>
      <c r="I4121" s="63" t="s">
        <v>4481</v>
      </c>
      <c r="J4121" s="21" t="s">
        <v>2863</v>
      </c>
      <c r="K4121" s="21"/>
      <c r="L4121" s="21"/>
      <c r="M4121" s="21"/>
      <c r="N4121" s="22">
        <f t="shared" si="2"/>
        <v>46206</v>
      </c>
      <c r="O4121" s="23">
        <f>'RESOLUCIONES EPG'!$N4121-'RESOLUCIONES EPG'!$D4121</f>
        <v>2571</v>
      </c>
    </row>
    <row r="4122" ht="16.5" customHeight="1">
      <c r="A4122" s="101"/>
      <c r="B4122" s="21"/>
      <c r="C4122" s="24">
        <v>429.0</v>
      </c>
      <c r="D4122" s="69">
        <v>43636.0</v>
      </c>
      <c r="E4122" s="21" t="s">
        <v>4482</v>
      </c>
      <c r="F4122" s="69"/>
      <c r="G4122" s="21" t="s">
        <v>3844</v>
      </c>
      <c r="H4122" s="21"/>
      <c r="I4122" s="63" t="s">
        <v>4483</v>
      </c>
      <c r="J4122" s="21"/>
      <c r="K4122" s="21"/>
      <c r="L4122" s="21"/>
      <c r="M4122" s="21"/>
      <c r="N4122" s="22">
        <f t="shared" si="2"/>
        <v>46206</v>
      </c>
      <c r="O4122" s="23">
        <f>'RESOLUCIONES EPG'!$N4122-'RESOLUCIONES EPG'!$D4122</f>
        <v>2570</v>
      </c>
    </row>
    <row r="4123" ht="15.75" customHeight="1">
      <c r="A4123" s="58"/>
      <c r="B4123" s="21"/>
      <c r="C4123" s="24">
        <v>442.0</v>
      </c>
      <c r="D4123" s="69">
        <v>43641.0</v>
      </c>
      <c r="E4123" s="21" t="s">
        <v>4484</v>
      </c>
      <c r="F4123" s="69"/>
      <c r="G4123" s="21" t="s">
        <v>50</v>
      </c>
      <c r="H4123" s="21"/>
      <c r="I4123" s="63" t="s">
        <v>4485</v>
      </c>
      <c r="J4123" s="21"/>
      <c r="K4123" s="21"/>
      <c r="L4123" s="21"/>
      <c r="M4123" s="21"/>
      <c r="N4123" s="22">
        <f t="shared" si="2"/>
        <v>46206</v>
      </c>
      <c r="O4123" s="23">
        <f>'RESOLUCIONES EPG'!$N4123-'RESOLUCIONES EPG'!$D4123</f>
        <v>2565</v>
      </c>
    </row>
    <row r="4124" ht="16.5" customHeight="1">
      <c r="A4124" s="103"/>
      <c r="B4124" s="21"/>
      <c r="C4124" s="24">
        <v>434.0</v>
      </c>
      <c r="D4124" s="69">
        <v>43641.0</v>
      </c>
      <c r="E4124" s="21" t="s">
        <v>3705</v>
      </c>
      <c r="F4124" s="69"/>
      <c r="G4124" s="21" t="s">
        <v>1313</v>
      </c>
      <c r="H4124" s="21"/>
      <c r="I4124" s="63" t="s">
        <v>4486</v>
      </c>
      <c r="J4124" s="21"/>
      <c r="K4124" s="21"/>
      <c r="L4124" s="21"/>
      <c r="M4124" s="21"/>
      <c r="N4124" s="22">
        <f t="shared" si="2"/>
        <v>46206</v>
      </c>
      <c r="O4124" s="23">
        <f>'RESOLUCIONES EPG'!$N4124-'RESOLUCIONES EPG'!$D4124</f>
        <v>2565</v>
      </c>
    </row>
    <row r="4125" ht="15.75" customHeight="1">
      <c r="A4125" s="58"/>
      <c r="B4125" s="21"/>
      <c r="C4125" s="24">
        <v>431.0</v>
      </c>
      <c r="D4125" s="69">
        <v>43641.0</v>
      </c>
      <c r="E4125" s="21" t="s">
        <v>815</v>
      </c>
      <c r="F4125" s="69"/>
      <c r="G4125" s="21" t="s">
        <v>4487</v>
      </c>
      <c r="H4125" s="21"/>
      <c r="I4125" s="63" t="s">
        <v>4488</v>
      </c>
      <c r="J4125" s="21"/>
      <c r="K4125" s="21"/>
      <c r="L4125" s="21"/>
      <c r="M4125" s="21"/>
      <c r="N4125" s="22">
        <f t="shared" si="2"/>
        <v>46206</v>
      </c>
      <c r="O4125" s="23">
        <f>'RESOLUCIONES EPG'!$N4125-'RESOLUCIONES EPG'!$D4125</f>
        <v>2565</v>
      </c>
    </row>
    <row r="4126" ht="16.5" customHeight="1">
      <c r="A4126" s="101"/>
      <c r="B4126" s="21"/>
      <c r="C4126" s="24">
        <v>430.0</v>
      </c>
      <c r="D4126" s="69">
        <v>43641.0</v>
      </c>
      <c r="E4126" s="21" t="s">
        <v>3638</v>
      </c>
      <c r="F4126" s="69"/>
      <c r="G4126" s="21" t="s">
        <v>4489</v>
      </c>
      <c r="H4126" s="21"/>
      <c r="I4126" s="63" t="s">
        <v>4490</v>
      </c>
      <c r="J4126" s="21"/>
      <c r="K4126" s="21"/>
      <c r="L4126" s="21"/>
      <c r="M4126" s="21"/>
      <c r="N4126" s="22">
        <f t="shared" si="2"/>
        <v>46206</v>
      </c>
      <c r="O4126" s="23">
        <f>'RESOLUCIONES EPG'!$N4126-'RESOLUCIONES EPG'!$D4126</f>
        <v>2565</v>
      </c>
    </row>
    <row r="4127" ht="15.75" customHeight="1">
      <c r="A4127" s="58"/>
      <c r="B4127" s="21"/>
      <c r="C4127" s="24">
        <v>436.0</v>
      </c>
      <c r="D4127" s="69">
        <v>43641.0</v>
      </c>
      <c r="E4127" s="21" t="s">
        <v>4217</v>
      </c>
      <c r="F4127" s="69"/>
      <c r="G4127" s="21" t="s">
        <v>1313</v>
      </c>
      <c r="H4127" s="21"/>
      <c r="I4127" s="63" t="s">
        <v>4491</v>
      </c>
      <c r="J4127" s="21"/>
      <c r="K4127" s="21"/>
      <c r="L4127" s="21"/>
      <c r="M4127" s="21"/>
      <c r="N4127" s="22">
        <f t="shared" si="2"/>
        <v>46206</v>
      </c>
      <c r="O4127" s="23">
        <f>'RESOLUCIONES EPG'!$N4127-'RESOLUCIONES EPG'!$D4127</f>
        <v>2565</v>
      </c>
    </row>
    <row r="4128" ht="15.75" customHeight="1">
      <c r="A4128" s="101"/>
      <c r="B4128" s="21"/>
      <c r="C4128" s="24">
        <v>432.0</v>
      </c>
      <c r="D4128" s="69">
        <v>43641.0</v>
      </c>
      <c r="E4128" s="21" t="s">
        <v>2755</v>
      </c>
      <c r="F4128" s="69"/>
      <c r="G4128" s="21" t="s">
        <v>577</v>
      </c>
      <c r="H4128" s="21"/>
      <c r="I4128" s="63" t="s">
        <v>4492</v>
      </c>
      <c r="J4128" s="21"/>
      <c r="K4128" s="21"/>
      <c r="L4128" s="21"/>
      <c r="M4128" s="21"/>
      <c r="N4128" s="22">
        <f t="shared" si="2"/>
        <v>46206</v>
      </c>
      <c r="O4128" s="23">
        <f>'RESOLUCIONES EPG'!$N4128-'RESOLUCIONES EPG'!$D4128</f>
        <v>2565</v>
      </c>
    </row>
    <row r="4129" ht="15.75" customHeight="1">
      <c r="A4129" s="58"/>
      <c r="B4129" s="21"/>
      <c r="C4129" s="24">
        <v>438.0</v>
      </c>
      <c r="D4129" s="69">
        <v>43641.0</v>
      </c>
      <c r="E4129" s="21" t="s">
        <v>1644</v>
      </c>
      <c r="F4129" s="69"/>
      <c r="G4129" s="21" t="s">
        <v>2253</v>
      </c>
      <c r="H4129" s="21" t="s">
        <v>4493</v>
      </c>
      <c r="I4129" s="63" t="s">
        <v>4494</v>
      </c>
      <c r="J4129" s="21"/>
      <c r="K4129" s="21"/>
      <c r="L4129" s="21"/>
      <c r="M4129" s="21"/>
      <c r="N4129" s="22">
        <f t="shared" si="2"/>
        <v>46206</v>
      </c>
      <c r="O4129" s="23">
        <f>'RESOLUCIONES EPG'!$N4129-'RESOLUCIONES EPG'!$D4129</f>
        <v>2565</v>
      </c>
    </row>
    <row r="4130" ht="16.5" customHeight="1">
      <c r="A4130" s="103"/>
      <c r="B4130" s="21"/>
      <c r="C4130" s="24">
        <v>439.0</v>
      </c>
      <c r="D4130" s="69">
        <v>43641.0</v>
      </c>
      <c r="E4130" s="21" t="s">
        <v>4220</v>
      </c>
      <c r="F4130" s="69"/>
      <c r="G4130" s="21" t="s">
        <v>3844</v>
      </c>
      <c r="H4130" s="21"/>
      <c r="I4130" s="63" t="s">
        <v>4495</v>
      </c>
      <c r="J4130" s="21"/>
      <c r="K4130" s="21"/>
      <c r="L4130" s="21"/>
      <c r="M4130" s="21"/>
      <c r="N4130" s="22">
        <f t="shared" si="2"/>
        <v>46206</v>
      </c>
      <c r="O4130" s="23">
        <f>'RESOLUCIONES EPG'!$N4130-'RESOLUCIONES EPG'!$D4130</f>
        <v>2565</v>
      </c>
    </row>
    <row r="4131" ht="16.5" customHeight="1">
      <c r="A4131" s="58"/>
      <c r="B4131" s="21"/>
      <c r="C4131" s="24">
        <v>445.0</v>
      </c>
      <c r="D4131" s="69">
        <v>43641.0</v>
      </c>
      <c r="E4131" s="21" t="s">
        <v>3311</v>
      </c>
      <c r="F4131" s="69"/>
      <c r="G4131" s="21" t="s">
        <v>18</v>
      </c>
      <c r="H4131" s="21" t="s">
        <v>4496</v>
      </c>
      <c r="I4131" s="63" t="s">
        <v>4497</v>
      </c>
      <c r="J4131" s="21"/>
      <c r="K4131" s="21"/>
      <c r="L4131" s="21"/>
      <c r="M4131" s="21"/>
      <c r="N4131" s="22">
        <f t="shared" si="2"/>
        <v>46206</v>
      </c>
      <c r="O4131" s="23">
        <f>'RESOLUCIONES EPG'!$N4131-'RESOLUCIONES EPG'!$D4131</f>
        <v>2565</v>
      </c>
    </row>
    <row r="4132" ht="16.5" customHeight="1">
      <c r="A4132" s="58"/>
      <c r="B4132" s="21"/>
      <c r="C4132" s="24">
        <v>437.0</v>
      </c>
      <c r="D4132" s="69">
        <v>43641.0</v>
      </c>
      <c r="E4132" s="21" t="s">
        <v>2502</v>
      </c>
      <c r="F4132" s="69"/>
      <c r="G4132" s="21" t="s">
        <v>1313</v>
      </c>
      <c r="H4132" s="21"/>
      <c r="I4132" s="63" t="s">
        <v>4498</v>
      </c>
      <c r="J4132" s="21"/>
      <c r="K4132" s="21"/>
      <c r="L4132" s="21"/>
      <c r="M4132" s="21"/>
      <c r="N4132" s="22">
        <f t="shared" si="2"/>
        <v>46206</v>
      </c>
      <c r="O4132" s="23">
        <f>'RESOLUCIONES EPG'!$N4132-'RESOLUCIONES EPG'!$D4132</f>
        <v>2565</v>
      </c>
    </row>
    <row r="4133" ht="16.5" customHeight="1">
      <c r="A4133" s="103"/>
      <c r="B4133" s="21"/>
      <c r="C4133" s="24">
        <v>444.0</v>
      </c>
      <c r="D4133" s="69">
        <v>43641.0</v>
      </c>
      <c r="E4133" s="21" t="s">
        <v>3236</v>
      </c>
      <c r="F4133" s="69"/>
      <c r="G4133" s="21" t="s">
        <v>18</v>
      </c>
      <c r="H4133" s="21" t="s">
        <v>4496</v>
      </c>
      <c r="I4133" s="63" t="s">
        <v>4499</v>
      </c>
      <c r="J4133" s="21"/>
      <c r="K4133" s="21"/>
      <c r="L4133" s="21"/>
      <c r="M4133" s="21"/>
      <c r="N4133" s="22">
        <f t="shared" si="2"/>
        <v>46206</v>
      </c>
      <c r="O4133" s="23">
        <f>'RESOLUCIONES EPG'!$N4133-'RESOLUCIONES EPG'!$D4133</f>
        <v>2565</v>
      </c>
    </row>
    <row r="4134" ht="16.5" customHeight="1">
      <c r="A4134" s="103"/>
      <c r="B4134" s="21"/>
      <c r="C4134" s="24">
        <v>435.0</v>
      </c>
      <c r="D4134" s="69">
        <v>43641.0</v>
      </c>
      <c r="E4134" s="21" t="s">
        <v>3222</v>
      </c>
      <c r="F4134" s="69"/>
      <c r="G4134" s="21" t="s">
        <v>50</v>
      </c>
      <c r="H4134" s="21"/>
      <c r="I4134" s="63" t="s">
        <v>4500</v>
      </c>
      <c r="J4134" s="21"/>
      <c r="K4134" s="21"/>
      <c r="L4134" s="21"/>
      <c r="M4134" s="21"/>
      <c r="N4134" s="22">
        <f t="shared" si="2"/>
        <v>46206</v>
      </c>
      <c r="O4134" s="23">
        <f>'RESOLUCIONES EPG'!$N4134-'RESOLUCIONES EPG'!$D4134</f>
        <v>2565</v>
      </c>
    </row>
    <row r="4135" ht="16.5" customHeight="1">
      <c r="A4135" s="58"/>
      <c r="B4135" s="21"/>
      <c r="C4135" s="24">
        <v>441.0</v>
      </c>
      <c r="D4135" s="69">
        <v>43641.0</v>
      </c>
      <c r="E4135" s="21" t="s">
        <v>3077</v>
      </c>
      <c r="F4135" s="69"/>
      <c r="G4135" s="21" t="s">
        <v>50</v>
      </c>
      <c r="H4135" s="21"/>
      <c r="I4135" s="63" t="s">
        <v>4501</v>
      </c>
      <c r="J4135" s="21"/>
      <c r="K4135" s="21"/>
      <c r="L4135" s="21"/>
      <c r="M4135" s="21"/>
      <c r="N4135" s="22">
        <f t="shared" si="2"/>
        <v>46206</v>
      </c>
      <c r="O4135" s="23">
        <f>'RESOLUCIONES EPG'!$N4135-'RESOLUCIONES EPG'!$D4135</f>
        <v>2565</v>
      </c>
    </row>
    <row r="4136" ht="16.5" customHeight="1">
      <c r="A4136" s="100"/>
      <c r="B4136" s="21"/>
      <c r="C4136" s="24">
        <v>433.0</v>
      </c>
      <c r="D4136" s="69">
        <v>43641.0</v>
      </c>
      <c r="E4136" s="21" t="s">
        <v>2893</v>
      </c>
      <c r="F4136" s="69" t="s">
        <v>2894</v>
      </c>
      <c r="G4136" s="21" t="s">
        <v>4502</v>
      </c>
      <c r="H4136" s="21"/>
      <c r="I4136" s="63" t="s">
        <v>4503</v>
      </c>
      <c r="J4136" s="21"/>
      <c r="K4136" s="21"/>
      <c r="L4136" s="21"/>
      <c r="M4136" s="21"/>
      <c r="N4136" s="22">
        <f t="shared" si="2"/>
        <v>46206</v>
      </c>
      <c r="O4136" s="23">
        <f>'RESOLUCIONES EPG'!$N4136-'RESOLUCIONES EPG'!$D4136</f>
        <v>2565</v>
      </c>
    </row>
    <row r="4137" ht="16.5" customHeight="1">
      <c r="A4137" s="58"/>
      <c r="B4137" s="21"/>
      <c r="C4137" s="24">
        <v>440.0</v>
      </c>
      <c r="D4137" s="69">
        <v>43641.0</v>
      </c>
      <c r="E4137" s="21" t="s">
        <v>4127</v>
      </c>
      <c r="F4137" s="69"/>
      <c r="G4137" s="21" t="s">
        <v>50</v>
      </c>
      <c r="H4137" s="21"/>
      <c r="I4137" s="63" t="s">
        <v>4504</v>
      </c>
      <c r="J4137" s="21"/>
      <c r="K4137" s="21"/>
      <c r="L4137" s="21"/>
      <c r="M4137" s="21"/>
      <c r="N4137" s="22">
        <f t="shared" si="2"/>
        <v>46206</v>
      </c>
      <c r="O4137" s="23">
        <f>'RESOLUCIONES EPG'!$N4137-'RESOLUCIONES EPG'!$D4137</f>
        <v>2565</v>
      </c>
    </row>
    <row r="4138" ht="16.5" customHeight="1">
      <c r="A4138" s="103"/>
      <c r="B4138" s="21"/>
      <c r="C4138" s="24">
        <v>443.0</v>
      </c>
      <c r="D4138" s="69">
        <v>43641.0</v>
      </c>
      <c r="E4138" s="21" t="s">
        <v>3160</v>
      </c>
      <c r="F4138" s="69"/>
      <c r="G4138" s="21" t="s">
        <v>50</v>
      </c>
      <c r="H4138" s="21"/>
      <c r="I4138" s="63" t="s">
        <v>4505</v>
      </c>
      <c r="J4138" s="21"/>
      <c r="K4138" s="21"/>
      <c r="L4138" s="21"/>
      <c r="M4138" s="21"/>
      <c r="N4138" s="22">
        <f t="shared" si="2"/>
        <v>46206</v>
      </c>
      <c r="O4138" s="23">
        <f>'RESOLUCIONES EPG'!$N4138-'RESOLUCIONES EPG'!$D4138</f>
        <v>2565</v>
      </c>
    </row>
    <row r="4139" ht="16.5" customHeight="1">
      <c r="A4139" s="103"/>
      <c r="B4139" s="21"/>
      <c r="C4139" s="24">
        <v>462.0</v>
      </c>
      <c r="D4139" s="69">
        <v>43642.0</v>
      </c>
      <c r="E4139" s="21" t="s">
        <v>4506</v>
      </c>
      <c r="F4139" s="69" t="s">
        <v>4507</v>
      </c>
      <c r="G4139" s="21" t="s">
        <v>18</v>
      </c>
      <c r="H4139" s="21" t="s">
        <v>4508</v>
      </c>
      <c r="I4139" s="63" t="s">
        <v>4509</v>
      </c>
      <c r="J4139" s="21"/>
      <c r="K4139" s="21"/>
      <c r="L4139" s="21"/>
      <c r="M4139" s="21"/>
      <c r="N4139" s="22">
        <f t="shared" si="2"/>
        <v>46206</v>
      </c>
      <c r="O4139" s="23">
        <f>'RESOLUCIONES EPG'!$N4139-'RESOLUCIONES EPG'!$D4139</f>
        <v>2564</v>
      </c>
    </row>
    <row r="4140" ht="16.5" customHeight="1">
      <c r="A4140" s="103"/>
      <c r="B4140" s="21"/>
      <c r="C4140" s="24">
        <v>463.0</v>
      </c>
      <c r="D4140" s="69">
        <v>43642.0</v>
      </c>
      <c r="E4140" s="21" t="s">
        <v>4510</v>
      </c>
      <c r="F4140" s="69"/>
      <c r="G4140" s="21" t="s">
        <v>18</v>
      </c>
      <c r="H4140" s="21" t="s">
        <v>4511</v>
      </c>
      <c r="I4140" s="63" t="s">
        <v>4512</v>
      </c>
      <c r="J4140" s="21"/>
      <c r="K4140" s="21"/>
      <c r="L4140" s="21"/>
      <c r="M4140" s="21"/>
      <c r="N4140" s="22">
        <f t="shared" si="2"/>
        <v>46206</v>
      </c>
      <c r="O4140" s="23">
        <f>'RESOLUCIONES EPG'!$N4140-'RESOLUCIONES EPG'!$D4140</f>
        <v>2564</v>
      </c>
    </row>
    <row r="4141" ht="16.5" customHeight="1">
      <c r="A4141" s="58"/>
      <c r="B4141" s="21"/>
      <c r="C4141" s="24">
        <v>446.0</v>
      </c>
      <c r="D4141" s="69">
        <v>43642.0</v>
      </c>
      <c r="E4141" s="21" t="s">
        <v>1640</v>
      </c>
      <c r="F4141" s="69" t="s">
        <v>4513</v>
      </c>
      <c r="G4141" s="21" t="s">
        <v>18</v>
      </c>
      <c r="H4141" s="21" t="s">
        <v>4514</v>
      </c>
      <c r="I4141" s="63" t="s">
        <v>4515</v>
      </c>
      <c r="J4141" s="21"/>
      <c r="K4141" s="21"/>
      <c r="L4141" s="21"/>
      <c r="M4141" s="21"/>
      <c r="N4141" s="22">
        <f t="shared" si="2"/>
        <v>46206</v>
      </c>
      <c r="O4141" s="23">
        <f>'RESOLUCIONES EPG'!$N4141-'RESOLUCIONES EPG'!$D4141</f>
        <v>2564</v>
      </c>
    </row>
    <row r="4142" ht="15.75" customHeight="1">
      <c r="A4142" s="103"/>
      <c r="B4142" s="21"/>
      <c r="C4142" s="24">
        <v>450.0</v>
      </c>
      <c r="D4142" s="69">
        <v>43642.0</v>
      </c>
      <c r="E4142" s="21" t="s">
        <v>1477</v>
      </c>
      <c r="F4142" s="130" t="s">
        <v>4516</v>
      </c>
      <c r="G4142" s="21" t="s">
        <v>18</v>
      </c>
      <c r="H4142" s="21" t="s">
        <v>4517</v>
      </c>
      <c r="I4142" s="63" t="s">
        <v>4518</v>
      </c>
      <c r="J4142" s="21"/>
      <c r="K4142" s="21"/>
      <c r="L4142" s="21"/>
      <c r="M4142" s="21"/>
      <c r="N4142" s="22">
        <f t="shared" si="2"/>
        <v>46206</v>
      </c>
      <c r="O4142" s="23">
        <f>'RESOLUCIONES EPG'!$N4142-'RESOLUCIONES EPG'!$D4142</f>
        <v>2564</v>
      </c>
    </row>
    <row r="4143" ht="15.75" customHeight="1">
      <c r="A4143" s="100"/>
      <c r="B4143" s="21"/>
      <c r="C4143" s="24">
        <v>466.0</v>
      </c>
      <c r="D4143" s="69">
        <v>43642.0</v>
      </c>
      <c r="E4143" s="21" t="s">
        <v>4519</v>
      </c>
      <c r="F4143" s="69"/>
      <c r="G4143" s="21" t="s">
        <v>50</v>
      </c>
      <c r="H4143" s="21"/>
      <c r="I4143" s="63" t="s">
        <v>4520</v>
      </c>
      <c r="J4143" s="21"/>
      <c r="K4143" s="21"/>
      <c r="L4143" s="21"/>
      <c r="M4143" s="21"/>
      <c r="N4143" s="22">
        <f t="shared" si="2"/>
        <v>46206</v>
      </c>
      <c r="O4143" s="23">
        <f>'RESOLUCIONES EPG'!$N4143-'RESOLUCIONES EPG'!$D4143</f>
        <v>2564</v>
      </c>
    </row>
    <row r="4144" ht="15.75" customHeight="1">
      <c r="A4144" s="103"/>
      <c r="B4144" s="21"/>
      <c r="C4144" s="24">
        <v>455.0</v>
      </c>
      <c r="D4144" s="69">
        <v>43642.0</v>
      </c>
      <c r="E4144" s="21" t="s">
        <v>1798</v>
      </c>
      <c r="F4144" s="69"/>
      <c r="G4144" s="21" t="s">
        <v>3695</v>
      </c>
      <c r="H4144" s="21"/>
      <c r="I4144" s="63" t="s">
        <v>4521</v>
      </c>
      <c r="J4144" s="21"/>
      <c r="K4144" s="21"/>
      <c r="L4144" s="21"/>
      <c r="M4144" s="21"/>
      <c r="N4144" s="22">
        <f t="shared" si="2"/>
        <v>46206</v>
      </c>
      <c r="O4144" s="23">
        <f>'RESOLUCIONES EPG'!$N4144-'RESOLUCIONES EPG'!$D4144</f>
        <v>2564</v>
      </c>
    </row>
    <row r="4145" ht="16.5" customHeight="1">
      <c r="A4145" s="103"/>
      <c r="B4145" s="21"/>
      <c r="C4145" s="24">
        <v>451.0</v>
      </c>
      <c r="D4145" s="69">
        <v>43642.0</v>
      </c>
      <c r="E4145" s="21" t="s">
        <v>1218</v>
      </c>
      <c r="F4145" s="69"/>
      <c r="G4145" s="21" t="s">
        <v>18</v>
      </c>
      <c r="H4145" s="21" t="s">
        <v>4522</v>
      </c>
      <c r="I4145" s="63" t="s">
        <v>4523</v>
      </c>
      <c r="J4145" s="21"/>
      <c r="K4145" s="21"/>
      <c r="L4145" s="21"/>
      <c r="M4145" s="21"/>
      <c r="N4145" s="22">
        <f t="shared" si="2"/>
        <v>46206</v>
      </c>
      <c r="O4145" s="23">
        <f>'RESOLUCIONES EPG'!$N4145-'RESOLUCIONES EPG'!$D4145</f>
        <v>2564</v>
      </c>
    </row>
    <row r="4146" ht="15.75" customHeight="1">
      <c r="A4146" s="101"/>
      <c r="B4146" s="21"/>
      <c r="C4146" s="24">
        <v>454.0</v>
      </c>
      <c r="D4146" s="69">
        <v>43642.0</v>
      </c>
      <c r="E4146" s="21" t="s">
        <v>3603</v>
      </c>
      <c r="F4146" s="69"/>
      <c r="G4146" s="21" t="s">
        <v>50</v>
      </c>
      <c r="H4146" s="21"/>
      <c r="I4146" s="63" t="s">
        <v>4524</v>
      </c>
      <c r="J4146" s="21"/>
      <c r="K4146" s="21"/>
      <c r="L4146" s="21"/>
      <c r="M4146" s="21"/>
      <c r="N4146" s="22">
        <f t="shared" si="2"/>
        <v>46206</v>
      </c>
      <c r="O4146" s="23">
        <f>'RESOLUCIONES EPG'!$N4146-'RESOLUCIONES EPG'!$D4146</f>
        <v>2564</v>
      </c>
    </row>
    <row r="4147" ht="15.75" customHeight="1">
      <c r="A4147" s="103"/>
      <c r="B4147" s="21"/>
      <c r="C4147" s="24">
        <v>460.0</v>
      </c>
      <c r="D4147" s="69">
        <v>43642.0</v>
      </c>
      <c r="E4147" s="21" t="s">
        <v>4525</v>
      </c>
      <c r="F4147" s="69"/>
      <c r="G4147" s="21" t="s">
        <v>18</v>
      </c>
      <c r="H4147" s="21" t="s">
        <v>4517</v>
      </c>
      <c r="I4147" s="63" t="s">
        <v>4526</v>
      </c>
      <c r="J4147" s="21"/>
      <c r="K4147" s="21"/>
      <c r="L4147" s="21"/>
      <c r="M4147" s="21"/>
      <c r="N4147" s="22">
        <f t="shared" si="2"/>
        <v>46206</v>
      </c>
      <c r="O4147" s="23">
        <f>'RESOLUCIONES EPG'!$N4147-'RESOLUCIONES EPG'!$D4147</f>
        <v>2564</v>
      </c>
    </row>
    <row r="4148" ht="15.75" customHeight="1">
      <c r="A4148" s="102"/>
      <c r="B4148" s="21"/>
      <c r="C4148" s="24">
        <v>452.0</v>
      </c>
      <c r="D4148" s="69">
        <v>43642.0</v>
      </c>
      <c r="E4148" s="21" t="s">
        <v>3824</v>
      </c>
      <c r="F4148" s="69"/>
      <c r="G4148" s="21" t="s">
        <v>577</v>
      </c>
      <c r="H4148" s="21"/>
      <c r="I4148" s="63" t="s">
        <v>4527</v>
      </c>
      <c r="J4148" s="21"/>
      <c r="K4148" s="21"/>
      <c r="L4148" s="21"/>
      <c r="M4148" s="21"/>
      <c r="N4148" s="22">
        <f t="shared" si="2"/>
        <v>46206</v>
      </c>
      <c r="O4148" s="23">
        <f>'RESOLUCIONES EPG'!$N4148-'RESOLUCIONES EPG'!$D4148</f>
        <v>2564</v>
      </c>
    </row>
    <row r="4149" ht="16.5" customHeight="1">
      <c r="A4149" s="103"/>
      <c r="B4149" s="21"/>
      <c r="C4149" s="24">
        <v>456.0</v>
      </c>
      <c r="D4149" s="69">
        <v>43642.0</v>
      </c>
      <c r="E4149" s="21" t="s">
        <v>4528</v>
      </c>
      <c r="F4149" s="69"/>
      <c r="G4149" s="21" t="s">
        <v>18</v>
      </c>
      <c r="H4149" s="21" t="s">
        <v>4529</v>
      </c>
      <c r="I4149" s="63" t="s">
        <v>4530</v>
      </c>
      <c r="J4149" s="21"/>
      <c r="K4149" s="21"/>
      <c r="L4149" s="21"/>
      <c r="M4149" s="21"/>
      <c r="N4149" s="22">
        <f t="shared" si="2"/>
        <v>46206</v>
      </c>
      <c r="O4149" s="23">
        <f>'RESOLUCIONES EPG'!$N4149-'RESOLUCIONES EPG'!$D4149</f>
        <v>2564</v>
      </c>
    </row>
    <row r="4150" ht="15.75" customHeight="1">
      <c r="A4150" s="101"/>
      <c r="B4150" s="21"/>
      <c r="C4150" s="24">
        <v>465.0</v>
      </c>
      <c r="D4150" s="69">
        <v>43642.0</v>
      </c>
      <c r="E4150" s="21" t="s">
        <v>4531</v>
      </c>
      <c r="F4150" s="69"/>
      <c r="G4150" s="21" t="s">
        <v>18</v>
      </c>
      <c r="H4150" s="21" t="s">
        <v>4532</v>
      </c>
      <c r="I4150" s="63" t="s">
        <v>4533</v>
      </c>
      <c r="J4150" s="21"/>
      <c r="K4150" s="21"/>
      <c r="L4150" s="21"/>
      <c r="M4150" s="21"/>
      <c r="N4150" s="22">
        <f t="shared" si="2"/>
        <v>46206</v>
      </c>
      <c r="O4150" s="23">
        <f>'RESOLUCIONES EPG'!$N4150-'RESOLUCIONES EPG'!$D4150</f>
        <v>2564</v>
      </c>
    </row>
    <row r="4151" ht="15.75" customHeight="1">
      <c r="A4151" s="58"/>
      <c r="B4151" s="21"/>
      <c r="C4151" s="24">
        <v>449.0</v>
      </c>
      <c r="D4151" s="69">
        <v>43642.0</v>
      </c>
      <c r="E4151" s="21" t="s">
        <v>4534</v>
      </c>
      <c r="F4151" s="69"/>
      <c r="G4151" s="21" t="s">
        <v>18</v>
      </c>
      <c r="H4151" s="21" t="s">
        <v>4511</v>
      </c>
      <c r="I4151" s="63" t="s">
        <v>4535</v>
      </c>
      <c r="J4151" s="21"/>
      <c r="K4151" s="21"/>
      <c r="L4151" s="21"/>
      <c r="M4151" s="21"/>
      <c r="N4151" s="22">
        <f t="shared" si="2"/>
        <v>46206</v>
      </c>
      <c r="O4151" s="23">
        <f>'RESOLUCIONES EPG'!$N4151-'RESOLUCIONES EPG'!$D4151</f>
        <v>2564</v>
      </c>
    </row>
    <row r="4152" ht="15.75" customHeight="1">
      <c r="A4152" s="58"/>
      <c r="B4152" s="21"/>
      <c r="C4152" s="24">
        <v>448.0</v>
      </c>
      <c r="D4152" s="69">
        <v>43642.0</v>
      </c>
      <c r="E4152" s="21" t="s">
        <v>4536</v>
      </c>
      <c r="F4152" s="69"/>
      <c r="G4152" s="21" t="s">
        <v>18</v>
      </c>
      <c r="H4152" s="21" t="s">
        <v>4522</v>
      </c>
      <c r="I4152" s="63" t="s">
        <v>4537</v>
      </c>
      <c r="J4152" s="21"/>
      <c r="K4152" s="21"/>
      <c r="L4152" s="21"/>
      <c r="M4152" s="21"/>
      <c r="N4152" s="22">
        <f t="shared" si="2"/>
        <v>46206</v>
      </c>
      <c r="O4152" s="23">
        <f>'RESOLUCIONES EPG'!$N4152-'RESOLUCIONES EPG'!$D4152</f>
        <v>2564</v>
      </c>
    </row>
    <row r="4153" ht="15.75" customHeight="1">
      <c r="A4153" s="58"/>
      <c r="B4153" s="21"/>
      <c r="C4153" s="24">
        <v>453.0</v>
      </c>
      <c r="D4153" s="69">
        <v>43642.0</v>
      </c>
      <c r="E4153" s="21" t="s">
        <v>2930</v>
      </c>
      <c r="F4153" s="69"/>
      <c r="G4153" s="21" t="s">
        <v>3844</v>
      </c>
      <c r="H4153" s="21"/>
      <c r="I4153" s="63" t="s">
        <v>4538</v>
      </c>
      <c r="J4153" s="21"/>
      <c r="K4153" s="21"/>
      <c r="L4153" s="21"/>
      <c r="M4153" s="21"/>
      <c r="N4153" s="22">
        <f t="shared" si="2"/>
        <v>46206</v>
      </c>
      <c r="O4153" s="23">
        <f>'RESOLUCIONES EPG'!$N4153-'RESOLUCIONES EPG'!$D4153</f>
        <v>2564</v>
      </c>
    </row>
    <row r="4154" ht="15.75" customHeight="1">
      <c r="A4154" s="101"/>
      <c r="B4154" s="21"/>
      <c r="C4154" s="24">
        <v>464.0</v>
      </c>
      <c r="D4154" s="69">
        <v>43642.0</v>
      </c>
      <c r="E4154" s="21" t="s">
        <v>1962</v>
      </c>
      <c r="F4154" s="69"/>
      <c r="G4154" s="21" t="s">
        <v>18</v>
      </c>
      <c r="H4154" s="21" t="s">
        <v>4522</v>
      </c>
      <c r="I4154" s="63" t="s">
        <v>4539</v>
      </c>
      <c r="J4154" s="21"/>
      <c r="K4154" s="21"/>
      <c r="L4154" s="21"/>
      <c r="M4154" s="21"/>
      <c r="N4154" s="22">
        <f t="shared" si="2"/>
        <v>46206</v>
      </c>
      <c r="O4154" s="23">
        <f>'RESOLUCIONES EPG'!$N4154-'RESOLUCIONES EPG'!$D4154</f>
        <v>2564</v>
      </c>
    </row>
    <row r="4155" ht="16.5" customHeight="1">
      <c r="A4155" s="100"/>
      <c r="B4155" s="21"/>
      <c r="C4155" s="24">
        <v>461.0</v>
      </c>
      <c r="D4155" s="69">
        <v>43642.0</v>
      </c>
      <c r="E4155" s="21" t="s">
        <v>4540</v>
      </c>
      <c r="F4155" s="69"/>
      <c r="G4155" s="21" t="s">
        <v>18</v>
      </c>
      <c r="H4155" s="21" t="s">
        <v>4508</v>
      </c>
      <c r="I4155" s="63" t="s">
        <v>4541</v>
      </c>
      <c r="J4155" s="21"/>
      <c r="K4155" s="21"/>
      <c r="L4155" s="21"/>
      <c r="M4155" s="21"/>
      <c r="N4155" s="22">
        <f t="shared" si="2"/>
        <v>46206</v>
      </c>
      <c r="O4155" s="23">
        <f>'RESOLUCIONES EPG'!$N4155-'RESOLUCIONES EPG'!$D4155</f>
        <v>2564</v>
      </c>
    </row>
    <row r="4156" ht="15.75" customHeight="1">
      <c r="A4156" s="58"/>
      <c r="B4156" s="21"/>
      <c r="C4156" s="24">
        <v>457.0</v>
      </c>
      <c r="D4156" s="69">
        <v>43642.0</v>
      </c>
      <c r="E4156" s="21" t="s">
        <v>4542</v>
      </c>
      <c r="F4156" s="69"/>
      <c r="G4156" s="21" t="s">
        <v>18</v>
      </c>
      <c r="H4156" s="21" t="s">
        <v>4543</v>
      </c>
      <c r="I4156" s="63" t="s">
        <v>4544</v>
      </c>
      <c r="J4156" s="21"/>
      <c r="K4156" s="21"/>
      <c r="L4156" s="21"/>
      <c r="M4156" s="21"/>
      <c r="N4156" s="22">
        <f t="shared" si="2"/>
        <v>46206</v>
      </c>
      <c r="O4156" s="23">
        <f>'RESOLUCIONES EPG'!$N4156-'RESOLUCIONES EPG'!$D4156</f>
        <v>2564</v>
      </c>
    </row>
    <row r="4157" ht="15.75" customHeight="1">
      <c r="A4157" s="100"/>
      <c r="B4157" s="21"/>
      <c r="C4157" s="24">
        <v>459.0</v>
      </c>
      <c r="D4157" s="69">
        <v>43642.0</v>
      </c>
      <c r="E4157" s="21" t="s">
        <v>4545</v>
      </c>
      <c r="F4157" s="69"/>
      <c r="G4157" s="21" t="s">
        <v>18</v>
      </c>
      <c r="H4157" s="21" t="s">
        <v>4508</v>
      </c>
      <c r="I4157" s="63" t="s">
        <v>4546</v>
      </c>
      <c r="J4157" s="21"/>
      <c r="K4157" s="21"/>
      <c r="L4157" s="21"/>
      <c r="M4157" s="21"/>
      <c r="N4157" s="22">
        <f t="shared" si="2"/>
        <v>46206</v>
      </c>
      <c r="O4157" s="23">
        <f>'RESOLUCIONES EPG'!$N4157-'RESOLUCIONES EPG'!$D4157</f>
        <v>2564</v>
      </c>
    </row>
    <row r="4158" ht="15.75" customHeight="1">
      <c r="A4158" s="103"/>
      <c r="B4158" s="21"/>
      <c r="C4158" s="24">
        <v>469.0</v>
      </c>
      <c r="D4158" s="69">
        <v>43643.0</v>
      </c>
      <c r="E4158" s="21" t="s">
        <v>1353</v>
      </c>
      <c r="F4158" s="69"/>
      <c r="G4158" s="21" t="s">
        <v>50</v>
      </c>
      <c r="H4158" s="21"/>
      <c r="I4158" s="63" t="s">
        <v>4547</v>
      </c>
      <c r="J4158" s="21"/>
      <c r="K4158" s="21"/>
      <c r="L4158" s="21"/>
      <c r="M4158" s="21"/>
      <c r="N4158" s="22">
        <f t="shared" si="2"/>
        <v>46206</v>
      </c>
      <c r="O4158" s="23">
        <f>'RESOLUCIONES EPG'!$N4158-'RESOLUCIONES EPG'!$D4158</f>
        <v>2563</v>
      </c>
    </row>
    <row r="4159" ht="15.75" customHeight="1">
      <c r="A4159" s="102"/>
      <c r="B4159" s="21"/>
      <c r="C4159" s="24">
        <v>490.0</v>
      </c>
      <c r="D4159" s="69">
        <v>43643.0</v>
      </c>
      <c r="E4159" s="21" t="s">
        <v>2110</v>
      </c>
      <c r="F4159" s="69"/>
      <c r="G4159" s="21" t="s">
        <v>50</v>
      </c>
      <c r="H4159" s="21"/>
      <c r="I4159" s="63" t="s">
        <v>4548</v>
      </c>
      <c r="J4159" s="21"/>
      <c r="K4159" s="21"/>
      <c r="L4159" s="21"/>
      <c r="M4159" s="21"/>
      <c r="N4159" s="22">
        <f t="shared" si="2"/>
        <v>46206</v>
      </c>
      <c r="O4159" s="23">
        <f>'RESOLUCIONES EPG'!$N4159-'RESOLUCIONES EPG'!$D4159</f>
        <v>2563</v>
      </c>
    </row>
    <row r="4160" ht="16.5" customHeight="1">
      <c r="A4160" s="103"/>
      <c r="B4160" s="21"/>
      <c r="C4160" s="24">
        <v>480.0</v>
      </c>
      <c r="D4160" s="69">
        <v>43643.0</v>
      </c>
      <c r="E4160" s="21" t="s">
        <v>4549</v>
      </c>
      <c r="F4160" s="69"/>
      <c r="G4160" s="21" t="s">
        <v>18</v>
      </c>
      <c r="H4160" s="21" t="s">
        <v>4511</v>
      </c>
      <c r="I4160" s="63" t="s">
        <v>4550</v>
      </c>
      <c r="J4160" s="21"/>
      <c r="K4160" s="21"/>
      <c r="L4160" s="21"/>
      <c r="M4160" s="21"/>
      <c r="N4160" s="22">
        <f t="shared" si="2"/>
        <v>46206</v>
      </c>
      <c r="O4160" s="23">
        <f>'RESOLUCIONES EPG'!$N4160-'RESOLUCIONES EPG'!$D4160</f>
        <v>2563</v>
      </c>
    </row>
    <row r="4161" ht="16.5" customHeight="1">
      <c r="A4161" s="58"/>
      <c r="B4161" s="21"/>
      <c r="C4161" s="24">
        <v>475.0</v>
      </c>
      <c r="D4161" s="69">
        <v>43643.0</v>
      </c>
      <c r="E4161" s="21" t="s">
        <v>4551</v>
      </c>
      <c r="F4161" s="69"/>
      <c r="G4161" s="21" t="s">
        <v>18</v>
      </c>
      <c r="H4161" s="21" t="s">
        <v>4552</v>
      </c>
      <c r="I4161" s="63" t="s">
        <v>4553</v>
      </c>
      <c r="J4161" s="21"/>
      <c r="K4161" s="21"/>
      <c r="L4161" s="21"/>
      <c r="M4161" s="21"/>
      <c r="N4161" s="22">
        <f t="shared" si="2"/>
        <v>46206</v>
      </c>
      <c r="O4161" s="23">
        <f>'RESOLUCIONES EPG'!$N4161-'RESOLUCIONES EPG'!$D4161</f>
        <v>2563</v>
      </c>
    </row>
    <row r="4162" ht="15.75" customHeight="1">
      <c r="A4162" s="58"/>
      <c r="B4162" s="21"/>
      <c r="C4162" s="24">
        <v>471.0</v>
      </c>
      <c r="D4162" s="69">
        <v>43643.0</v>
      </c>
      <c r="E4162" s="21" t="s">
        <v>4554</v>
      </c>
      <c r="F4162" s="69"/>
      <c r="G4162" s="21" t="s">
        <v>18</v>
      </c>
      <c r="H4162" s="21" t="s">
        <v>3855</v>
      </c>
      <c r="I4162" s="63" t="s">
        <v>4555</v>
      </c>
      <c r="J4162" s="21"/>
      <c r="K4162" s="21"/>
      <c r="L4162" s="21"/>
      <c r="M4162" s="21"/>
      <c r="N4162" s="22">
        <f t="shared" si="2"/>
        <v>46206</v>
      </c>
      <c r="O4162" s="23">
        <f>'RESOLUCIONES EPG'!$N4162-'RESOLUCIONES EPG'!$D4162</f>
        <v>2563</v>
      </c>
    </row>
    <row r="4163" ht="15.75" customHeight="1">
      <c r="A4163" s="103"/>
      <c r="B4163" s="21"/>
      <c r="C4163" s="24">
        <v>482.0</v>
      </c>
      <c r="D4163" s="69">
        <v>43643.0</v>
      </c>
      <c r="E4163" s="21" t="s">
        <v>4556</v>
      </c>
      <c r="F4163" s="69"/>
      <c r="G4163" s="21" t="s">
        <v>18</v>
      </c>
      <c r="H4163" s="21" t="s">
        <v>4557</v>
      </c>
      <c r="I4163" s="63" t="s">
        <v>4558</v>
      </c>
      <c r="J4163" s="21"/>
      <c r="K4163" s="21"/>
      <c r="L4163" s="21"/>
      <c r="M4163" s="21"/>
      <c r="N4163" s="22">
        <f t="shared" si="2"/>
        <v>46206</v>
      </c>
      <c r="O4163" s="23">
        <f>'RESOLUCIONES EPG'!$N4163-'RESOLUCIONES EPG'!$D4163</f>
        <v>2563</v>
      </c>
    </row>
    <row r="4164" ht="15.75" customHeight="1">
      <c r="A4164" s="103"/>
      <c r="B4164" s="21"/>
      <c r="C4164" s="24">
        <v>483.0</v>
      </c>
      <c r="D4164" s="69">
        <v>43643.0</v>
      </c>
      <c r="E4164" s="21" t="s">
        <v>2869</v>
      </c>
      <c r="F4164" s="69"/>
      <c r="G4164" s="21" t="s">
        <v>18</v>
      </c>
      <c r="H4164" s="21" t="s">
        <v>4532</v>
      </c>
      <c r="I4164" s="63" t="s">
        <v>4559</v>
      </c>
      <c r="J4164" s="21"/>
      <c r="K4164" s="21"/>
      <c r="L4164" s="21"/>
      <c r="M4164" s="21"/>
      <c r="N4164" s="22">
        <f t="shared" si="2"/>
        <v>46206</v>
      </c>
      <c r="O4164" s="23">
        <f>'RESOLUCIONES EPG'!$N4164-'RESOLUCIONES EPG'!$D4164</f>
        <v>2563</v>
      </c>
    </row>
    <row r="4165" ht="16.5" customHeight="1">
      <c r="A4165" s="103"/>
      <c r="B4165" s="21"/>
      <c r="C4165" s="24">
        <v>479.0</v>
      </c>
      <c r="D4165" s="69">
        <v>43643.0</v>
      </c>
      <c r="E4165" s="21" t="s">
        <v>4560</v>
      </c>
      <c r="F4165" s="69"/>
      <c r="G4165" s="21" t="s">
        <v>18</v>
      </c>
      <c r="H4165" s="21" t="s">
        <v>4561</v>
      </c>
      <c r="I4165" s="63" t="s">
        <v>4562</v>
      </c>
      <c r="J4165" s="21"/>
      <c r="K4165" s="21"/>
      <c r="L4165" s="21"/>
      <c r="M4165" s="21"/>
      <c r="N4165" s="22">
        <f t="shared" si="2"/>
        <v>46206</v>
      </c>
      <c r="O4165" s="23">
        <f>'RESOLUCIONES EPG'!$N4165-'RESOLUCIONES EPG'!$D4165</f>
        <v>2563</v>
      </c>
    </row>
    <row r="4166" ht="16.5" customHeight="1">
      <c r="A4166" s="58"/>
      <c r="B4166" s="21"/>
      <c r="C4166" s="187">
        <v>485.0</v>
      </c>
      <c r="D4166" s="188">
        <v>43643.0</v>
      </c>
      <c r="E4166" s="189" t="s">
        <v>4563</v>
      </c>
      <c r="F4166" s="188"/>
      <c r="G4166" s="189" t="s">
        <v>18</v>
      </c>
      <c r="H4166" s="189" t="s">
        <v>4511</v>
      </c>
      <c r="I4166" s="63" t="s">
        <v>4564</v>
      </c>
      <c r="J4166" s="21"/>
      <c r="K4166" s="21"/>
      <c r="L4166" s="21"/>
      <c r="M4166" s="21"/>
      <c r="N4166" s="22">
        <f t="shared" si="2"/>
        <v>46206</v>
      </c>
      <c r="O4166" s="23">
        <f>'RESOLUCIONES EPG'!$N4166-'RESOLUCIONES EPG'!$D4166</f>
        <v>2563</v>
      </c>
    </row>
    <row r="4167" ht="16.5" customHeight="1">
      <c r="A4167" s="58"/>
      <c r="B4167" s="21"/>
      <c r="C4167" s="24">
        <v>484.0</v>
      </c>
      <c r="D4167" s="69">
        <v>43643.0</v>
      </c>
      <c r="E4167" s="21" t="s">
        <v>4565</v>
      </c>
      <c r="F4167" s="69"/>
      <c r="G4167" s="21" t="s">
        <v>18</v>
      </c>
      <c r="H4167" s="21" t="s">
        <v>4566</v>
      </c>
      <c r="I4167" s="63" t="s">
        <v>4567</v>
      </c>
      <c r="J4167" s="21"/>
      <c r="K4167" s="21"/>
      <c r="L4167" s="21"/>
      <c r="M4167" s="21"/>
      <c r="N4167" s="22">
        <f t="shared" si="2"/>
        <v>46206</v>
      </c>
      <c r="O4167" s="23">
        <f>'RESOLUCIONES EPG'!$N4167-'RESOLUCIONES EPG'!$D4167</f>
        <v>2563</v>
      </c>
    </row>
    <row r="4168" ht="15.75" customHeight="1">
      <c r="A4168" s="58"/>
      <c r="B4168" s="21"/>
      <c r="C4168" s="24">
        <v>499.0</v>
      </c>
      <c r="D4168" s="69">
        <v>43643.0</v>
      </c>
      <c r="E4168" s="21" t="s">
        <v>3156</v>
      </c>
      <c r="F4168" s="69"/>
      <c r="G4168" s="21" t="s">
        <v>3844</v>
      </c>
      <c r="H4168" s="21"/>
      <c r="I4168" s="63" t="s">
        <v>4568</v>
      </c>
      <c r="J4168" s="21"/>
      <c r="K4168" s="21"/>
      <c r="L4168" s="21"/>
      <c r="M4168" s="21"/>
      <c r="N4168" s="22">
        <f t="shared" si="2"/>
        <v>46206</v>
      </c>
      <c r="O4168" s="23">
        <f>'RESOLUCIONES EPG'!$N4168-'RESOLUCIONES EPG'!$D4168</f>
        <v>2563</v>
      </c>
    </row>
    <row r="4169" ht="15.75" customHeight="1">
      <c r="A4169" s="58"/>
      <c r="B4169" s="21"/>
      <c r="C4169" s="24">
        <v>489.0</v>
      </c>
      <c r="D4169" s="69">
        <v>43643.0</v>
      </c>
      <c r="E4169" s="21" t="s">
        <v>2846</v>
      </c>
      <c r="F4169" s="69"/>
      <c r="G4169" s="21" t="s">
        <v>50</v>
      </c>
      <c r="H4169" s="21"/>
      <c r="I4169" s="63" t="s">
        <v>4569</v>
      </c>
      <c r="J4169" s="21"/>
      <c r="K4169" s="21"/>
      <c r="L4169" s="21"/>
      <c r="M4169" s="21"/>
      <c r="N4169" s="22">
        <f t="shared" si="2"/>
        <v>46206</v>
      </c>
      <c r="O4169" s="23">
        <f>'RESOLUCIONES EPG'!$N4169-'RESOLUCIONES EPG'!$D4169</f>
        <v>2563</v>
      </c>
    </row>
    <row r="4170" ht="15.75" customHeight="1">
      <c r="A4170" s="58"/>
      <c r="B4170" s="21"/>
      <c r="C4170" s="24">
        <v>498.0</v>
      </c>
      <c r="D4170" s="69">
        <v>43643.0</v>
      </c>
      <c r="E4170" s="21" t="s">
        <v>4158</v>
      </c>
      <c r="F4170" s="130" t="s">
        <v>4159</v>
      </c>
      <c r="G4170" s="21" t="s">
        <v>3844</v>
      </c>
      <c r="H4170" s="21"/>
      <c r="I4170" s="61" t="s">
        <v>4570</v>
      </c>
      <c r="J4170" s="21"/>
      <c r="K4170" s="21"/>
      <c r="L4170" s="21"/>
      <c r="M4170" s="21"/>
      <c r="N4170" s="22">
        <f t="shared" si="2"/>
        <v>46206</v>
      </c>
      <c r="O4170" s="23">
        <f>'RESOLUCIONES EPG'!$N4170-'RESOLUCIONES EPG'!$D4170</f>
        <v>2563</v>
      </c>
    </row>
    <row r="4171" ht="15.75" customHeight="1">
      <c r="A4171" s="58"/>
      <c r="B4171" s="21"/>
      <c r="C4171" s="24">
        <v>474.0</v>
      </c>
      <c r="D4171" s="69">
        <v>43643.0</v>
      </c>
      <c r="E4171" s="21" t="s">
        <v>4571</v>
      </c>
      <c r="F4171" s="69"/>
      <c r="G4171" s="21" t="s">
        <v>18</v>
      </c>
      <c r="H4171" s="21" t="s">
        <v>4572</v>
      </c>
      <c r="I4171" s="63" t="s">
        <v>4573</v>
      </c>
      <c r="J4171" s="21"/>
      <c r="K4171" s="21"/>
      <c r="L4171" s="21"/>
      <c r="M4171" s="21"/>
      <c r="N4171" s="22">
        <f t="shared" si="2"/>
        <v>46206</v>
      </c>
      <c r="O4171" s="23">
        <f>'RESOLUCIONES EPG'!$N4171-'RESOLUCIONES EPG'!$D4171</f>
        <v>2563</v>
      </c>
    </row>
    <row r="4172" ht="15.75" customHeight="1">
      <c r="A4172" s="58"/>
      <c r="B4172" s="21"/>
      <c r="C4172" s="24">
        <v>470.0</v>
      </c>
      <c r="D4172" s="69">
        <v>43643.0</v>
      </c>
      <c r="E4172" s="21" t="s">
        <v>3499</v>
      </c>
      <c r="F4172" s="69"/>
      <c r="G4172" s="21" t="s">
        <v>3844</v>
      </c>
      <c r="H4172" s="21"/>
      <c r="I4172" s="63" t="s">
        <v>4574</v>
      </c>
      <c r="J4172" s="21"/>
      <c r="K4172" s="21"/>
      <c r="L4172" s="21"/>
      <c r="M4172" s="21"/>
      <c r="N4172" s="22">
        <f t="shared" si="2"/>
        <v>46206</v>
      </c>
      <c r="O4172" s="23">
        <f>'RESOLUCIONES EPG'!$N4172-'RESOLUCIONES EPG'!$D4172</f>
        <v>2563</v>
      </c>
    </row>
    <row r="4173" ht="16.5" customHeight="1">
      <c r="A4173" s="58"/>
      <c r="B4173" s="21"/>
      <c r="C4173" s="24">
        <v>473.0</v>
      </c>
      <c r="D4173" s="69">
        <v>43643.0</v>
      </c>
      <c r="E4173" s="21" t="s">
        <v>4575</v>
      </c>
      <c r="F4173" s="69"/>
      <c r="G4173" s="21" t="s">
        <v>18</v>
      </c>
      <c r="H4173" s="21" t="s">
        <v>304</v>
      </c>
      <c r="I4173" s="63" t="s">
        <v>4576</v>
      </c>
      <c r="J4173" s="21"/>
      <c r="K4173" s="21"/>
      <c r="L4173" s="21"/>
      <c r="M4173" s="21"/>
      <c r="N4173" s="22">
        <f t="shared" si="2"/>
        <v>46206</v>
      </c>
      <c r="O4173" s="23">
        <f>'RESOLUCIONES EPG'!$N4173-'RESOLUCIONES EPG'!$D4173</f>
        <v>2563</v>
      </c>
    </row>
    <row r="4174" ht="16.5" customHeight="1">
      <c r="A4174" s="58"/>
      <c r="B4174" s="21"/>
      <c r="C4174" s="24">
        <v>481.0</v>
      </c>
      <c r="D4174" s="69">
        <v>43643.0</v>
      </c>
      <c r="E4174" s="21" t="s">
        <v>4577</v>
      </c>
      <c r="F4174" s="69"/>
      <c r="G4174" s="21" t="s">
        <v>18</v>
      </c>
      <c r="H4174" s="21" t="s">
        <v>4561</v>
      </c>
      <c r="I4174" s="63" t="s">
        <v>4578</v>
      </c>
      <c r="J4174" s="21"/>
      <c r="K4174" s="21"/>
      <c r="L4174" s="21"/>
      <c r="M4174" s="21"/>
      <c r="N4174" s="22">
        <f t="shared" si="2"/>
        <v>46206</v>
      </c>
      <c r="O4174" s="23">
        <f>'RESOLUCIONES EPG'!$N4174-'RESOLUCIONES EPG'!$D4174</f>
        <v>2563</v>
      </c>
    </row>
    <row r="4175" ht="16.5" customHeight="1">
      <c r="A4175" s="103"/>
      <c r="B4175" s="21"/>
      <c r="C4175" s="24">
        <v>467.0</v>
      </c>
      <c r="D4175" s="69">
        <v>43643.0</v>
      </c>
      <c r="E4175" s="21" t="s">
        <v>2954</v>
      </c>
      <c r="F4175" s="69"/>
      <c r="G4175" s="21" t="s">
        <v>18</v>
      </c>
      <c r="H4175" s="21" t="s">
        <v>4511</v>
      </c>
      <c r="I4175" s="63" t="s">
        <v>4579</v>
      </c>
      <c r="J4175" s="21"/>
      <c r="K4175" s="21"/>
      <c r="L4175" s="21"/>
      <c r="M4175" s="21"/>
      <c r="N4175" s="22">
        <f t="shared" si="2"/>
        <v>46206</v>
      </c>
      <c r="O4175" s="23">
        <f>'RESOLUCIONES EPG'!$N4175-'RESOLUCIONES EPG'!$D4175</f>
        <v>2563</v>
      </c>
    </row>
    <row r="4176" ht="16.5" customHeight="1">
      <c r="A4176" s="58"/>
      <c r="B4176" s="21"/>
      <c r="C4176" s="24">
        <v>476.0</v>
      </c>
      <c r="D4176" s="69">
        <v>43643.0</v>
      </c>
      <c r="E4176" s="21" t="s">
        <v>4580</v>
      </c>
      <c r="F4176" s="69"/>
      <c r="G4176" s="21" t="s">
        <v>18</v>
      </c>
      <c r="H4176" s="21" t="s">
        <v>1071</v>
      </c>
      <c r="I4176" s="63" t="s">
        <v>4581</v>
      </c>
      <c r="J4176" s="21"/>
      <c r="K4176" s="21"/>
      <c r="L4176" s="21"/>
      <c r="M4176" s="21"/>
      <c r="N4176" s="22">
        <f t="shared" si="2"/>
        <v>46206</v>
      </c>
      <c r="O4176" s="23">
        <f>'RESOLUCIONES EPG'!$N4176-'RESOLUCIONES EPG'!$D4176</f>
        <v>2563</v>
      </c>
    </row>
    <row r="4177" ht="16.5" customHeight="1">
      <c r="A4177" s="58"/>
      <c r="B4177" s="21"/>
      <c r="C4177" s="24">
        <v>486.0</v>
      </c>
      <c r="D4177" s="69">
        <v>43643.0</v>
      </c>
      <c r="E4177" s="21" t="s">
        <v>4582</v>
      </c>
      <c r="F4177" s="69"/>
      <c r="G4177" s="21" t="s">
        <v>18</v>
      </c>
      <c r="H4177" s="21" t="s">
        <v>4583</v>
      </c>
      <c r="I4177" s="63" t="s">
        <v>4584</v>
      </c>
      <c r="J4177" s="21"/>
      <c r="K4177" s="21"/>
      <c r="L4177" s="21"/>
      <c r="M4177" s="21"/>
      <c r="N4177" s="22">
        <f t="shared" si="2"/>
        <v>46206</v>
      </c>
      <c r="O4177" s="23">
        <f>'RESOLUCIONES EPG'!$N4177-'RESOLUCIONES EPG'!$D4177</f>
        <v>2563</v>
      </c>
    </row>
    <row r="4178" ht="16.5" customHeight="1">
      <c r="A4178" s="58"/>
      <c r="B4178" s="21"/>
      <c r="C4178" s="24">
        <v>477.0</v>
      </c>
      <c r="D4178" s="69">
        <v>43643.0</v>
      </c>
      <c r="E4178" s="21" t="s">
        <v>4585</v>
      </c>
      <c r="F4178" s="69"/>
      <c r="G4178" s="21" t="s">
        <v>18</v>
      </c>
      <c r="H4178" s="21" t="s">
        <v>4586</v>
      </c>
      <c r="I4178" s="63" t="s">
        <v>4587</v>
      </c>
      <c r="J4178" s="21"/>
      <c r="K4178" s="21"/>
      <c r="L4178" s="21"/>
      <c r="M4178" s="21"/>
      <c r="N4178" s="22">
        <f t="shared" si="2"/>
        <v>46206</v>
      </c>
      <c r="O4178" s="23">
        <f>'RESOLUCIONES EPG'!$N4178-'RESOLUCIONES EPG'!$D4178</f>
        <v>2563</v>
      </c>
    </row>
    <row r="4179" ht="16.5" customHeight="1">
      <c r="A4179" s="103"/>
      <c r="B4179" s="21"/>
      <c r="C4179" s="24">
        <v>478.0</v>
      </c>
      <c r="D4179" s="69">
        <v>43643.0</v>
      </c>
      <c r="E4179" s="21" t="s">
        <v>4588</v>
      </c>
      <c r="F4179" s="69"/>
      <c r="G4179" s="21" t="s">
        <v>18</v>
      </c>
      <c r="H4179" s="21" t="s">
        <v>4586</v>
      </c>
      <c r="I4179" s="63" t="s">
        <v>4589</v>
      </c>
      <c r="J4179" s="21"/>
      <c r="K4179" s="21"/>
      <c r="L4179" s="21"/>
      <c r="M4179" s="21"/>
      <c r="N4179" s="22">
        <f t="shared" si="2"/>
        <v>46206</v>
      </c>
      <c r="O4179" s="23">
        <f>'RESOLUCIONES EPG'!$N4179-'RESOLUCIONES EPG'!$D4179</f>
        <v>2563</v>
      </c>
    </row>
    <row r="4180" ht="16.5" customHeight="1">
      <c r="A4180" s="103"/>
      <c r="B4180" s="21"/>
      <c r="C4180" s="24">
        <v>468.0</v>
      </c>
      <c r="D4180" s="69">
        <v>43643.0</v>
      </c>
      <c r="E4180" s="21" t="s">
        <v>1881</v>
      </c>
      <c r="F4180" s="97" t="s">
        <v>1882</v>
      </c>
      <c r="G4180" s="21" t="s">
        <v>18</v>
      </c>
      <c r="H4180" s="21" t="s">
        <v>4590</v>
      </c>
      <c r="I4180" s="63" t="s">
        <v>4591</v>
      </c>
      <c r="J4180" s="21"/>
      <c r="K4180" s="21"/>
      <c r="L4180" s="21"/>
      <c r="M4180" s="21"/>
      <c r="N4180" s="22">
        <f t="shared" si="2"/>
        <v>46206</v>
      </c>
      <c r="O4180" s="23">
        <f>'RESOLUCIONES EPG'!$N4180-'RESOLUCIONES EPG'!$D4180</f>
        <v>2563</v>
      </c>
    </row>
    <row r="4181" ht="16.5" customHeight="1">
      <c r="A4181" s="58"/>
      <c r="B4181" s="21"/>
      <c r="C4181" s="24">
        <v>472.0</v>
      </c>
      <c r="D4181" s="69">
        <v>43643.0</v>
      </c>
      <c r="E4181" s="21" t="s">
        <v>4592</v>
      </c>
      <c r="F4181" s="69"/>
      <c r="G4181" s="21" t="s">
        <v>18</v>
      </c>
      <c r="H4181" s="21" t="s">
        <v>4593</v>
      </c>
      <c r="I4181" s="63" t="s">
        <v>4594</v>
      </c>
      <c r="J4181" s="21"/>
      <c r="K4181" s="21"/>
      <c r="L4181" s="21"/>
      <c r="M4181" s="21"/>
      <c r="N4181" s="22">
        <f t="shared" si="2"/>
        <v>46206</v>
      </c>
      <c r="O4181" s="23">
        <f>'RESOLUCIONES EPG'!$N4181-'RESOLUCIONES EPG'!$D4181</f>
        <v>2563</v>
      </c>
    </row>
    <row r="4182" ht="16.5" customHeight="1">
      <c r="A4182" s="58"/>
      <c r="B4182" s="21"/>
      <c r="C4182" s="24">
        <v>487.0</v>
      </c>
      <c r="D4182" s="69">
        <v>43643.0</v>
      </c>
      <c r="E4182" s="21" t="s">
        <v>3612</v>
      </c>
      <c r="F4182" s="69" t="s">
        <v>3613</v>
      </c>
      <c r="G4182" s="21" t="s">
        <v>994</v>
      </c>
      <c r="H4182" s="21" t="s">
        <v>396</v>
      </c>
      <c r="I4182" s="63" t="s">
        <v>4595</v>
      </c>
      <c r="J4182" s="21"/>
      <c r="K4182" s="63" t="s">
        <v>4596</v>
      </c>
      <c r="L4182" s="21"/>
      <c r="M4182" s="21"/>
      <c r="N4182" s="22">
        <f t="shared" si="2"/>
        <v>46206</v>
      </c>
      <c r="O4182" s="23">
        <f>'RESOLUCIONES EPG'!$N4182-'RESOLUCIONES EPG'!$D4182</f>
        <v>2563</v>
      </c>
    </row>
    <row r="4183" ht="16.5" customHeight="1">
      <c r="A4183" s="58"/>
      <c r="B4183" s="21"/>
      <c r="C4183" s="24">
        <v>488.0</v>
      </c>
      <c r="D4183" s="69">
        <v>43643.0</v>
      </c>
      <c r="E4183" s="21" t="s">
        <v>2368</v>
      </c>
      <c r="F4183" s="69"/>
      <c r="G4183" s="146" t="s">
        <v>1200</v>
      </c>
      <c r="H4183" s="21"/>
      <c r="I4183" s="63" t="s">
        <v>4597</v>
      </c>
      <c r="J4183" s="21"/>
      <c r="K4183" s="63" t="s">
        <v>4598</v>
      </c>
      <c r="L4183" s="63" t="s">
        <v>4599</v>
      </c>
      <c r="M4183" s="21"/>
      <c r="N4183" s="22">
        <f t="shared" si="2"/>
        <v>46206</v>
      </c>
      <c r="O4183" s="23">
        <f>'RESOLUCIONES EPG'!$N4183-'RESOLUCIONES EPG'!$D4183</f>
        <v>2563</v>
      </c>
    </row>
    <row r="4184" ht="16.5" customHeight="1">
      <c r="A4184" s="58"/>
      <c r="B4184" s="21"/>
      <c r="C4184" s="24">
        <v>501.0</v>
      </c>
      <c r="D4184" s="69">
        <v>43644.0</v>
      </c>
      <c r="E4184" s="21" t="s">
        <v>4600</v>
      </c>
      <c r="F4184" s="69"/>
      <c r="G4184" s="21" t="s">
        <v>18</v>
      </c>
      <c r="H4184" s="21" t="s">
        <v>4601</v>
      </c>
      <c r="I4184" s="63" t="s">
        <v>4602</v>
      </c>
      <c r="J4184" s="21"/>
      <c r="K4184" s="21"/>
      <c r="L4184" s="21"/>
      <c r="M4184" s="21"/>
      <c r="N4184" s="22">
        <f t="shared" si="2"/>
        <v>46206</v>
      </c>
      <c r="O4184" s="23">
        <f>'RESOLUCIONES EPG'!$N4184-'RESOLUCIONES EPG'!$D4184</f>
        <v>2562</v>
      </c>
    </row>
    <row r="4185" ht="16.5" customHeight="1">
      <c r="A4185" s="58"/>
      <c r="B4185" s="21"/>
      <c r="C4185" s="24">
        <v>500.0</v>
      </c>
      <c r="D4185" s="69">
        <v>43644.0</v>
      </c>
      <c r="E4185" s="21" t="s">
        <v>3421</v>
      </c>
      <c r="F4185" s="69"/>
      <c r="G4185" s="21" t="s">
        <v>3844</v>
      </c>
      <c r="H4185" s="21"/>
      <c r="I4185" s="63" t="s">
        <v>4603</v>
      </c>
      <c r="J4185" s="21"/>
      <c r="K4185" s="63" t="s">
        <v>4604</v>
      </c>
      <c r="L4185" s="63" t="s">
        <v>4605</v>
      </c>
      <c r="M4185" s="21"/>
      <c r="N4185" s="22">
        <f t="shared" si="2"/>
        <v>46206</v>
      </c>
      <c r="O4185" s="23">
        <f>'RESOLUCIONES EPG'!$N4185-'RESOLUCIONES EPG'!$D4185</f>
        <v>2562</v>
      </c>
    </row>
    <row r="4186" ht="15.75" customHeight="1">
      <c r="A4186" s="103"/>
      <c r="B4186" s="21"/>
      <c r="C4186" s="24">
        <v>493.0</v>
      </c>
      <c r="D4186" s="69">
        <v>43644.0</v>
      </c>
      <c r="E4186" s="21" t="s">
        <v>4606</v>
      </c>
      <c r="F4186" s="69"/>
      <c r="G4186" s="146" t="s">
        <v>1200</v>
      </c>
      <c r="H4186" s="21"/>
      <c r="I4186" s="63" t="s">
        <v>4607</v>
      </c>
      <c r="J4186" s="21"/>
      <c r="K4186" s="63" t="s">
        <v>4608</v>
      </c>
      <c r="L4186" s="63" t="s">
        <v>4609</v>
      </c>
      <c r="M4186" s="21"/>
      <c r="N4186" s="22">
        <f t="shared" si="2"/>
        <v>46206</v>
      </c>
      <c r="O4186" s="23">
        <f>'RESOLUCIONES EPG'!$N4186-'RESOLUCIONES EPG'!$D4186</f>
        <v>2562</v>
      </c>
    </row>
    <row r="4187" ht="16.5" customHeight="1">
      <c r="A4187" s="101"/>
      <c r="B4187" s="21"/>
      <c r="C4187" s="24">
        <v>491.0</v>
      </c>
      <c r="D4187" s="69">
        <v>43644.0</v>
      </c>
      <c r="E4187" s="21" t="s">
        <v>4610</v>
      </c>
      <c r="F4187" s="69"/>
      <c r="G4187" s="21" t="s">
        <v>50</v>
      </c>
      <c r="H4187" s="21"/>
      <c r="I4187" s="63" t="s">
        <v>4611</v>
      </c>
      <c r="J4187" s="21"/>
      <c r="K4187" s="21"/>
      <c r="L4187" s="21"/>
      <c r="M4187" s="21"/>
      <c r="N4187" s="22">
        <f t="shared" si="2"/>
        <v>46206</v>
      </c>
      <c r="O4187" s="23">
        <f>'RESOLUCIONES EPG'!$N4187-'RESOLUCIONES EPG'!$D4187</f>
        <v>2562</v>
      </c>
    </row>
    <row r="4188" ht="16.5" customHeight="1">
      <c r="A4188" s="103"/>
      <c r="B4188" s="21"/>
      <c r="C4188" s="24">
        <v>497.0</v>
      </c>
      <c r="D4188" s="69">
        <v>43644.0</v>
      </c>
      <c r="E4188" s="21" t="s">
        <v>2758</v>
      </c>
      <c r="F4188" s="69"/>
      <c r="G4188" s="21" t="s">
        <v>577</v>
      </c>
      <c r="H4188" s="21"/>
      <c r="I4188" s="63" t="s">
        <v>4612</v>
      </c>
      <c r="J4188" s="21"/>
      <c r="K4188" s="21"/>
      <c r="L4188" s="21"/>
      <c r="M4188" s="21"/>
      <c r="N4188" s="22">
        <f t="shared" si="2"/>
        <v>46206</v>
      </c>
      <c r="O4188" s="23">
        <f>'RESOLUCIONES EPG'!$N4188-'RESOLUCIONES EPG'!$D4188</f>
        <v>2562</v>
      </c>
    </row>
    <row r="4189" ht="15.75" customHeight="1">
      <c r="A4189" s="103"/>
      <c r="B4189" s="21"/>
      <c r="C4189" s="24">
        <v>494.0</v>
      </c>
      <c r="D4189" s="69">
        <v>43644.0</v>
      </c>
      <c r="E4189" s="73" t="s">
        <v>4613</v>
      </c>
      <c r="F4189" s="69"/>
      <c r="G4189" s="73" t="s">
        <v>4614</v>
      </c>
      <c r="H4189" s="21"/>
      <c r="I4189" s="63" t="s">
        <v>4615</v>
      </c>
      <c r="J4189" s="21"/>
      <c r="K4189" s="21"/>
      <c r="L4189" s="21"/>
      <c r="M4189" s="21"/>
      <c r="N4189" s="22">
        <f t="shared" si="2"/>
        <v>46206</v>
      </c>
      <c r="O4189" s="23">
        <f>'RESOLUCIONES EPG'!$N4189-'RESOLUCIONES EPG'!$D4189</f>
        <v>2562</v>
      </c>
    </row>
    <row r="4190" ht="16.5" customHeight="1">
      <c r="A4190" s="58"/>
      <c r="B4190" s="21"/>
      <c r="C4190" s="24">
        <v>495.0</v>
      </c>
      <c r="D4190" s="69">
        <v>43644.0</v>
      </c>
      <c r="E4190" s="21" t="s">
        <v>4477</v>
      </c>
      <c r="F4190" s="69" t="s">
        <v>3455</v>
      </c>
      <c r="G4190" s="21" t="s">
        <v>577</v>
      </c>
      <c r="H4190" s="21"/>
      <c r="I4190" s="63" t="s">
        <v>4616</v>
      </c>
      <c r="J4190" s="21"/>
      <c r="K4190" s="21"/>
      <c r="L4190" s="21"/>
      <c r="M4190" s="21"/>
      <c r="N4190" s="22">
        <f t="shared" si="2"/>
        <v>46206</v>
      </c>
      <c r="O4190" s="23">
        <f>'RESOLUCIONES EPG'!$N4190-'RESOLUCIONES EPG'!$D4190</f>
        <v>2562</v>
      </c>
    </row>
    <row r="4191" ht="15.75" customHeight="1">
      <c r="A4191" s="103"/>
      <c r="B4191" s="21"/>
      <c r="C4191" s="24">
        <v>496.0</v>
      </c>
      <c r="D4191" s="69">
        <v>43644.0</v>
      </c>
      <c r="E4191" s="21" t="s">
        <v>2902</v>
      </c>
      <c r="F4191" s="69"/>
      <c r="G4191" s="21" t="s">
        <v>577</v>
      </c>
      <c r="H4191" s="21"/>
      <c r="I4191" s="63" t="s">
        <v>4617</v>
      </c>
      <c r="J4191" s="21"/>
      <c r="K4191" s="21"/>
      <c r="L4191" s="21"/>
      <c r="M4191" s="21"/>
      <c r="N4191" s="22">
        <f t="shared" si="2"/>
        <v>46206</v>
      </c>
      <c r="O4191" s="23">
        <f>'RESOLUCIONES EPG'!$N4191-'RESOLUCIONES EPG'!$D4191</f>
        <v>2562</v>
      </c>
    </row>
    <row r="4192" ht="15.75" customHeight="1">
      <c r="A4192" s="58"/>
      <c r="B4192" s="21"/>
      <c r="C4192" s="24">
        <v>492.0</v>
      </c>
      <c r="D4192" s="69">
        <v>43644.0</v>
      </c>
      <c r="E4192" s="21" t="s">
        <v>3620</v>
      </c>
      <c r="F4192" s="69"/>
      <c r="G4192" s="21" t="s">
        <v>1313</v>
      </c>
      <c r="H4192" s="21"/>
      <c r="I4192" s="63" t="s">
        <v>4618</v>
      </c>
      <c r="J4192" s="21"/>
      <c r="K4192" s="63" t="s">
        <v>4619</v>
      </c>
      <c r="L4192" s="21"/>
      <c r="M4192" s="21"/>
      <c r="N4192" s="22">
        <f t="shared" si="2"/>
        <v>46206</v>
      </c>
      <c r="O4192" s="23">
        <f>'RESOLUCIONES EPG'!$N4192-'RESOLUCIONES EPG'!$D4192</f>
        <v>2562</v>
      </c>
    </row>
    <row r="4193" ht="15.75" customHeight="1">
      <c r="A4193" s="58"/>
      <c r="B4193" s="21"/>
      <c r="C4193" s="24">
        <v>505.0</v>
      </c>
      <c r="D4193" s="69">
        <v>43679.0</v>
      </c>
      <c r="E4193" s="21" t="s">
        <v>4620</v>
      </c>
      <c r="F4193" s="69"/>
      <c r="G4193" s="21" t="s">
        <v>18</v>
      </c>
      <c r="H4193" s="21" t="s">
        <v>4621</v>
      </c>
      <c r="I4193" s="63" t="s">
        <v>4622</v>
      </c>
      <c r="J4193" s="21"/>
      <c r="K4193" s="21"/>
      <c r="L4193" s="21"/>
      <c r="M4193" s="21"/>
      <c r="N4193" s="22">
        <f t="shared" si="2"/>
        <v>46206</v>
      </c>
      <c r="O4193" s="23">
        <f>'RESOLUCIONES EPG'!$N4193-'RESOLUCIONES EPG'!$D4193</f>
        <v>2527</v>
      </c>
    </row>
    <row r="4194" ht="15.75" customHeight="1">
      <c r="A4194" s="58"/>
      <c r="B4194" s="21"/>
      <c r="C4194" s="24">
        <v>504.0</v>
      </c>
      <c r="D4194" s="69">
        <v>43679.0</v>
      </c>
      <c r="E4194" s="21" t="s">
        <v>2587</v>
      </c>
      <c r="F4194" s="69" t="s">
        <v>2588</v>
      </c>
      <c r="G4194" s="21" t="s">
        <v>1593</v>
      </c>
      <c r="H4194" s="150">
        <v>43693.0</v>
      </c>
      <c r="I4194" s="63" t="s">
        <v>4623</v>
      </c>
      <c r="J4194" s="21"/>
      <c r="K4194" s="63" t="s">
        <v>4624</v>
      </c>
      <c r="L4194" s="63" t="s">
        <v>4625</v>
      </c>
      <c r="M4194" s="63" t="s">
        <v>4626</v>
      </c>
      <c r="N4194" s="22">
        <f t="shared" si="2"/>
        <v>46206</v>
      </c>
      <c r="O4194" s="23">
        <f>'RESOLUCIONES EPG'!$N4194-'RESOLUCIONES EPG'!$D4194</f>
        <v>2527</v>
      </c>
    </row>
    <row r="4195" ht="16.5" customHeight="1">
      <c r="A4195" s="58"/>
      <c r="B4195" s="21" t="s">
        <v>4627</v>
      </c>
      <c r="C4195" s="24">
        <v>502.0</v>
      </c>
      <c r="D4195" s="69">
        <v>43679.0</v>
      </c>
      <c r="E4195" s="21" t="s">
        <v>1407</v>
      </c>
      <c r="F4195" s="69"/>
      <c r="G4195" s="21" t="s">
        <v>1593</v>
      </c>
      <c r="H4195" s="150">
        <v>43700.0</v>
      </c>
      <c r="I4195" s="63" t="s">
        <v>4628</v>
      </c>
      <c r="J4195" s="21"/>
      <c r="K4195" s="63" t="s">
        <v>4629</v>
      </c>
      <c r="L4195" s="63" t="s">
        <v>4630</v>
      </c>
      <c r="M4195" s="63" t="s">
        <v>4631</v>
      </c>
      <c r="N4195" s="22">
        <f t="shared" si="2"/>
        <v>46206</v>
      </c>
      <c r="O4195" s="23">
        <f>'RESOLUCIONES EPG'!$N4195-'RESOLUCIONES EPG'!$D4195</f>
        <v>2527</v>
      </c>
    </row>
    <row r="4196" ht="15.75" customHeight="1">
      <c r="A4196" s="58"/>
      <c r="B4196" s="21"/>
      <c r="C4196" s="24">
        <v>503.0</v>
      </c>
      <c r="D4196" s="69">
        <v>43679.0</v>
      </c>
      <c r="E4196" s="21" t="s">
        <v>1265</v>
      </c>
      <c r="F4196" s="69"/>
      <c r="G4196" s="21" t="s">
        <v>577</v>
      </c>
      <c r="H4196" s="21"/>
      <c r="I4196" s="63" t="s">
        <v>4632</v>
      </c>
      <c r="J4196" s="21"/>
      <c r="K4196" s="63"/>
      <c r="L4196" s="21"/>
      <c r="M4196" s="21"/>
      <c r="N4196" s="22">
        <f t="shared" si="2"/>
        <v>46206</v>
      </c>
      <c r="O4196" s="23">
        <f>'RESOLUCIONES EPG'!$N4196-'RESOLUCIONES EPG'!$D4196</f>
        <v>2527</v>
      </c>
    </row>
    <row r="4197" ht="15.75" customHeight="1">
      <c r="A4197" s="58"/>
      <c r="B4197" s="21"/>
      <c r="C4197" s="24">
        <v>511.0</v>
      </c>
      <c r="D4197" s="69">
        <v>43682.0</v>
      </c>
      <c r="E4197" s="21" t="s">
        <v>4633</v>
      </c>
      <c r="F4197" s="69"/>
      <c r="G4197" s="73" t="s">
        <v>1313</v>
      </c>
      <c r="H4197" s="21" t="s">
        <v>4508</v>
      </c>
      <c r="I4197" s="63" t="s">
        <v>4634</v>
      </c>
      <c r="J4197" s="21"/>
      <c r="K4197" s="63" t="s">
        <v>4635</v>
      </c>
      <c r="L4197" s="21"/>
      <c r="M4197" s="21"/>
      <c r="N4197" s="22">
        <f t="shared" si="2"/>
        <v>46206</v>
      </c>
      <c r="O4197" s="23">
        <f>'RESOLUCIONES EPG'!$N4197-'RESOLUCIONES EPG'!$D4197</f>
        <v>2524</v>
      </c>
    </row>
    <row r="4198" ht="15.75" customHeight="1">
      <c r="A4198" s="103"/>
      <c r="B4198" s="21"/>
      <c r="C4198" s="24">
        <v>506.0</v>
      </c>
      <c r="D4198" s="69">
        <v>43682.0</v>
      </c>
      <c r="E4198" s="21" t="s">
        <v>4636</v>
      </c>
      <c r="F4198" s="69"/>
      <c r="G4198" s="21" t="s">
        <v>994</v>
      </c>
      <c r="H4198" s="21" t="s">
        <v>1121</v>
      </c>
      <c r="I4198" s="63" t="s">
        <v>4637</v>
      </c>
      <c r="J4198" s="21"/>
      <c r="K4198" s="63" t="s">
        <v>4638</v>
      </c>
      <c r="L4198" s="21"/>
      <c r="M4198" s="21"/>
      <c r="N4198" s="22">
        <f t="shared" si="2"/>
        <v>46206</v>
      </c>
      <c r="O4198" s="23">
        <f>'RESOLUCIONES EPG'!$N4198-'RESOLUCIONES EPG'!$D4198</f>
        <v>2524</v>
      </c>
    </row>
    <row r="4199" ht="16.5" customHeight="1">
      <c r="A4199" s="58"/>
      <c r="B4199" s="21"/>
      <c r="C4199" s="24">
        <v>512.0</v>
      </c>
      <c r="D4199" s="69">
        <v>43682.0</v>
      </c>
      <c r="E4199" s="21" t="s">
        <v>4554</v>
      </c>
      <c r="F4199" s="69"/>
      <c r="G4199" s="73" t="s">
        <v>3390</v>
      </c>
      <c r="H4199" s="21"/>
      <c r="I4199" s="63" t="s">
        <v>4639</v>
      </c>
      <c r="J4199" s="21"/>
      <c r="K4199" s="63" t="s">
        <v>4640</v>
      </c>
      <c r="L4199" s="21"/>
      <c r="M4199" s="21"/>
      <c r="N4199" s="22">
        <f t="shared" si="2"/>
        <v>46206</v>
      </c>
      <c r="O4199" s="23">
        <f>'RESOLUCIONES EPG'!$N4199-'RESOLUCIONES EPG'!$D4199</f>
        <v>2524</v>
      </c>
    </row>
    <row r="4200" ht="16.5" customHeight="1">
      <c r="A4200" s="103"/>
      <c r="B4200" s="21"/>
      <c r="C4200" s="24">
        <v>516.0</v>
      </c>
      <c r="D4200" s="69">
        <v>43682.0</v>
      </c>
      <c r="E4200" s="21" t="s">
        <v>4641</v>
      </c>
      <c r="F4200" s="69"/>
      <c r="G4200" s="73" t="s">
        <v>994</v>
      </c>
      <c r="H4200" s="21" t="s">
        <v>4642</v>
      </c>
      <c r="I4200" s="63" t="s">
        <v>4643</v>
      </c>
      <c r="J4200" s="21"/>
      <c r="K4200" s="63" t="s">
        <v>4644</v>
      </c>
      <c r="L4200" s="63" t="s">
        <v>4645</v>
      </c>
      <c r="M4200" s="21"/>
      <c r="N4200" s="22">
        <f t="shared" si="2"/>
        <v>46206</v>
      </c>
      <c r="O4200" s="23">
        <f>'RESOLUCIONES EPG'!$N4200-'RESOLUCIONES EPG'!$D4200</f>
        <v>2524</v>
      </c>
    </row>
    <row r="4201" ht="16.5" customHeight="1">
      <c r="A4201" s="58"/>
      <c r="B4201" s="21"/>
      <c r="C4201" s="24">
        <v>522.0</v>
      </c>
      <c r="D4201" s="69">
        <v>43682.0</v>
      </c>
      <c r="E4201" s="21" t="s">
        <v>4646</v>
      </c>
      <c r="F4201" s="69"/>
      <c r="G4201" s="21" t="s">
        <v>18</v>
      </c>
      <c r="H4201" s="21" t="s">
        <v>4647</v>
      </c>
      <c r="I4201" s="63" t="s">
        <v>4648</v>
      </c>
      <c r="J4201" s="21"/>
      <c r="K4201" s="21"/>
      <c r="L4201" s="21"/>
      <c r="M4201" s="21" t="s">
        <v>4649</v>
      </c>
      <c r="N4201" s="22">
        <f t="shared" si="2"/>
        <v>46206</v>
      </c>
      <c r="O4201" s="23">
        <f>'RESOLUCIONES EPG'!$N4201-'RESOLUCIONES EPG'!$D4201</f>
        <v>2524</v>
      </c>
    </row>
    <row r="4202" ht="15.75" customHeight="1">
      <c r="A4202" s="103"/>
      <c r="B4202" s="21"/>
      <c r="C4202" s="24">
        <v>520.0</v>
      </c>
      <c r="D4202" s="69">
        <v>43682.0</v>
      </c>
      <c r="E4202" s="21" t="s">
        <v>4650</v>
      </c>
      <c r="F4202" s="69" t="s">
        <v>4651</v>
      </c>
      <c r="G4202" s="21" t="s">
        <v>18</v>
      </c>
      <c r="H4202" s="21" t="s">
        <v>4652</v>
      </c>
      <c r="I4202" s="63" t="s">
        <v>4653</v>
      </c>
      <c r="J4202" s="21"/>
      <c r="K4202" s="21"/>
      <c r="L4202" s="21"/>
      <c r="M4202" s="21"/>
      <c r="N4202" s="22">
        <f t="shared" si="2"/>
        <v>46206</v>
      </c>
      <c r="O4202" s="23">
        <f>'RESOLUCIONES EPG'!$N4202-'RESOLUCIONES EPG'!$D4202</f>
        <v>2524</v>
      </c>
    </row>
    <row r="4203" ht="15.75" customHeight="1">
      <c r="A4203" s="100"/>
      <c r="B4203" s="21"/>
      <c r="C4203" s="24">
        <v>513.0</v>
      </c>
      <c r="D4203" s="69">
        <v>43682.0</v>
      </c>
      <c r="E4203" s="21" t="s">
        <v>4654</v>
      </c>
      <c r="F4203" s="69" t="s">
        <v>4655</v>
      </c>
      <c r="G4203" s="73" t="s">
        <v>994</v>
      </c>
      <c r="H4203" s="21" t="s">
        <v>4656</v>
      </c>
      <c r="I4203" s="63" t="s">
        <v>4657</v>
      </c>
      <c r="J4203" s="21"/>
      <c r="K4203" s="63" t="s">
        <v>4658</v>
      </c>
      <c r="L4203" s="63" t="s">
        <v>4659</v>
      </c>
      <c r="M4203" s="21"/>
      <c r="N4203" s="22">
        <f t="shared" si="2"/>
        <v>46206</v>
      </c>
      <c r="O4203" s="23">
        <f>'RESOLUCIONES EPG'!$N4203-'RESOLUCIONES EPG'!$D4203</f>
        <v>2524</v>
      </c>
    </row>
    <row r="4204" ht="15.75" customHeight="1">
      <c r="A4204" s="103"/>
      <c r="B4204" s="21"/>
      <c r="C4204" s="24">
        <v>507.0</v>
      </c>
      <c r="D4204" s="69">
        <v>43682.0</v>
      </c>
      <c r="E4204" s="21" t="s">
        <v>3974</v>
      </c>
      <c r="F4204" s="69"/>
      <c r="G4204" s="21" t="s">
        <v>1593</v>
      </c>
      <c r="H4204" s="150">
        <v>43693.0</v>
      </c>
      <c r="I4204" s="63" t="s">
        <v>4660</v>
      </c>
      <c r="J4204" s="21"/>
      <c r="K4204" s="63" t="s">
        <v>4661</v>
      </c>
      <c r="L4204" s="63" t="s">
        <v>4662</v>
      </c>
      <c r="M4204" s="63" t="s">
        <v>4663</v>
      </c>
      <c r="N4204" s="22">
        <f t="shared" si="2"/>
        <v>46206</v>
      </c>
      <c r="O4204" s="23">
        <f>'RESOLUCIONES EPG'!$N4204-'RESOLUCIONES EPG'!$D4204</f>
        <v>2524</v>
      </c>
    </row>
    <row r="4205" ht="15.75" customHeight="1">
      <c r="A4205" s="58"/>
      <c r="B4205" s="21"/>
      <c r="C4205" s="24">
        <v>515.0</v>
      </c>
      <c r="D4205" s="69">
        <v>43682.0</v>
      </c>
      <c r="E4205" s="21" t="s">
        <v>4664</v>
      </c>
      <c r="F4205" s="69"/>
      <c r="G4205" s="73" t="s">
        <v>994</v>
      </c>
      <c r="H4205" s="21" t="s">
        <v>4665</v>
      </c>
      <c r="I4205" s="63" t="s">
        <v>4666</v>
      </c>
      <c r="J4205" s="21"/>
      <c r="K4205" s="63" t="s">
        <v>4667</v>
      </c>
      <c r="L4205" s="63" t="s">
        <v>4668</v>
      </c>
      <c r="M4205" s="63" t="s">
        <v>4669</v>
      </c>
      <c r="N4205" s="22">
        <f t="shared" si="2"/>
        <v>46206</v>
      </c>
      <c r="O4205" s="23">
        <f>'RESOLUCIONES EPG'!$N4205-'RESOLUCIONES EPG'!$D4205</f>
        <v>2524</v>
      </c>
    </row>
    <row r="4206" ht="15.75" customHeight="1">
      <c r="A4206" s="103"/>
      <c r="B4206" s="21"/>
      <c r="C4206" s="24">
        <v>509.0</v>
      </c>
      <c r="D4206" s="69">
        <v>43682.0</v>
      </c>
      <c r="E4206" s="21" t="s">
        <v>4187</v>
      </c>
      <c r="F4206" s="69"/>
      <c r="G4206" s="21" t="s">
        <v>50</v>
      </c>
      <c r="H4206" s="21"/>
      <c r="I4206" s="63" t="s">
        <v>4670</v>
      </c>
      <c r="J4206" s="21"/>
      <c r="K4206" s="21"/>
      <c r="L4206" s="21"/>
      <c r="M4206" s="21"/>
      <c r="N4206" s="22">
        <f t="shared" si="2"/>
        <v>46206</v>
      </c>
      <c r="O4206" s="23">
        <f>'RESOLUCIONES EPG'!$N4206-'RESOLUCIONES EPG'!$D4206</f>
        <v>2524</v>
      </c>
    </row>
    <row r="4207" ht="15.75" customHeight="1">
      <c r="A4207" s="103"/>
      <c r="B4207" s="21"/>
      <c r="C4207" s="24">
        <v>521.0</v>
      </c>
      <c r="D4207" s="69">
        <v>43682.0</v>
      </c>
      <c r="E4207" s="21" t="s">
        <v>4671</v>
      </c>
      <c r="F4207" s="69"/>
      <c r="G4207" s="21" t="s">
        <v>18</v>
      </c>
      <c r="H4207" s="21" t="s">
        <v>4652</v>
      </c>
      <c r="I4207" s="63" t="s">
        <v>4672</v>
      </c>
      <c r="J4207" s="21"/>
      <c r="K4207" s="21"/>
      <c r="L4207" s="21"/>
      <c r="M4207" s="21"/>
      <c r="N4207" s="22">
        <f t="shared" si="2"/>
        <v>46206</v>
      </c>
      <c r="O4207" s="23">
        <f>'RESOLUCIONES EPG'!$N4207-'RESOLUCIONES EPG'!$D4207</f>
        <v>2524</v>
      </c>
    </row>
    <row r="4208" ht="15.75" customHeight="1">
      <c r="A4208" s="103"/>
      <c r="B4208" s="21"/>
      <c r="C4208" s="24">
        <v>518.0</v>
      </c>
      <c r="D4208" s="69">
        <v>43682.0</v>
      </c>
      <c r="E4208" s="21" t="s">
        <v>4673</v>
      </c>
      <c r="F4208" s="69" t="s">
        <v>4674</v>
      </c>
      <c r="G4208" s="21" t="s">
        <v>18</v>
      </c>
      <c r="H4208" s="21" t="s">
        <v>4647</v>
      </c>
      <c r="I4208" s="63" t="s">
        <v>4675</v>
      </c>
      <c r="J4208" s="21"/>
      <c r="K4208" s="21"/>
      <c r="L4208" s="21"/>
      <c r="M4208" s="21"/>
      <c r="N4208" s="22">
        <f t="shared" si="2"/>
        <v>46206</v>
      </c>
      <c r="O4208" s="23">
        <f>'RESOLUCIONES EPG'!$N4208-'RESOLUCIONES EPG'!$D4208</f>
        <v>2524</v>
      </c>
    </row>
    <row r="4209" ht="15.75" customHeight="1">
      <c r="A4209" s="101"/>
      <c r="B4209" s="21"/>
      <c r="C4209" s="24">
        <v>523.0</v>
      </c>
      <c r="D4209" s="69">
        <v>43682.0</v>
      </c>
      <c r="E4209" s="21" t="s">
        <v>4676</v>
      </c>
      <c r="F4209" s="69"/>
      <c r="G4209" s="21" t="s">
        <v>18</v>
      </c>
      <c r="H4209" s="21" t="s">
        <v>4677</v>
      </c>
      <c r="I4209" s="63" t="s">
        <v>4678</v>
      </c>
      <c r="J4209" s="21"/>
      <c r="K4209" s="21"/>
      <c r="L4209" s="21"/>
      <c r="M4209" s="21"/>
      <c r="N4209" s="22">
        <f t="shared" si="2"/>
        <v>46206</v>
      </c>
      <c r="O4209" s="23">
        <f>'RESOLUCIONES EPG'!$N4209-'RESOLUCIONES EPG'!$D4209</f>
        <v>2524</v>
      </c>
    </row>
    <row r="4210" ht="15.75" customHeight="1">
      <c r="A4210" s="103"/>
      <c r="B4210" s="21"/>
      <c r="C4210" s="24">
        <v>508.0</v>
      </c>
      <c r="D4210" s="69">
        <v>43682.0</v>
      </c>
      <c r="E4210" s="21" t="s">
        <v>2293</v>
      </c>
      <c r="F4210" s="69"/>
      <c r="G4210" s="73" t="s">
        <v>1593</v>
      </c>
      <c r="H4210" s="150">
        <v>43700.0</v>
      </c>
      <c r="I4210" s="63" t="s">
        <v>4679</v>
      </c>
      <c r="J4210" s="21"/>
      <c r="K4210" s="63" t="s">
        <v>4680</v>
      </c>
      <c r="L4210" s="63" t="s">
        <v>4681</v>
      </c>
      <c r="M4210" s="63" t="s">
        <v>4682</v>
      </c>
      <c r="N4210" s="22">
        <f t="shared" si="2"/>
        <v>46206</v>
      </c>
      <c r="O4210" s="23">
        <f>'RESOLUCIONES EPG'!$N4210-'RESOLUCIONES EPG'!$D4210</f>
        <v>2524</v>
      </c>
    </row>
    <row r="4211" ht="15.75" customHeight="1">
      <c r="A4211" s="103"/>
      <c r="B4211" s="21"/>
      <c r="C4211" s="24">
        <v>514.0</v>
      </c>
      <c r="D4211" s="69">
        <v>43682.0</v>
      </c>
      <c r="E4211" s="21" t="s">
        <v>2547</v>
      </c>
      <c r="F4211" s="69"/>
      <c r="G4211" s="73" t="s">
        <v>994</v>
      </c>
      <c r="H4211" s="21" t="s">
        <v>4656</v>
      </c>
      <c r="I4211" s="63" t="s">
        <v>4683</v>
      </c>
      <c r="J4211" s="21"/>
      <c r="K4211" s="63" t="s">
        <v>4684</v>
      </c>
      <c r="L4211" s="63" t="s">
        <v>4685</v>
      </c>
      <c r="M4211" s="21"/>
      <c r="N4211" s="22">
        <f t="shared" si="2"/>
        <v>46206</v>
      </c>
      <c r="O4211" s="23">
        <f>'RESOLUCIONES EPG'!$N4211-'RESOLUCIONES EPG'!$D4211</f>
        <v>2524</v>
      </c>
    </row>
    <row r="4212" ht="15.75" customHeight="1">
      <c r="A4212" s="103"/>
      <c r="B4212" s="21"/>
      <c r="C4212" s="24">
        <v>519.0</v>
      </c>
      <c r="D4212" s="69">
        <v>43682.0</v>
      </c>
      <c r="E4212" s="21" t="s">
        <v>4686</v>
      </c>
      <c r="F4212" s="69"/>
      <c r="G4212" s="21" t="s">
        <v>18</v>
      </c>
      <c r="H4212" s="21" t="s">
        <v>4652</v>
      </c>
      <c r="I4212" s="63" t="s">
        <v>4687</v>
      </c>
      <c r="J4212" s="21"/>
      <c r="K4212" s="21"/>
      <c r="L4212" s="21"/>
      <c r="M4212" s="21"/>
      <c r="N4212" s="22">
        <f t="shared" si="2"/>
        <v>46206</v>
      </c>
      <c r="O4212" s="23">
        <f>'RESOLUCIONES EPG'!$N4212-'RESOLUCIONES EPG'!$D4212</f>
        <v>2524</v>
      </c>
    </row>
    <row r="4213" ht="15.75" customHeight="1">
      <c r="A4213" s="103"/>
      <c r="B4213" s="21"/>
      <c r="C4213" s="24">
        <v>510.0</v>
      </c>
      <c r="D4213" s="69">
        <v>43682.0</v>
      </c>
      <c r="E4213" s="21" t="s">
        <v>4688</v>
      </c>
      <c r="F4213" s="69"/>
      <c r="G4213" s="21" t="s">
        <v>18</v>
      </c>
      <c r="H4213" s="21" t="s">
        <v>4517</v>
      </c>
      <c r="I4213" s="63" t="s">
        <v>4689</v>
      </c>
      <c r="J4213" s="21"/>
      <c r="K4213" s="21"/>
      <c r="L4213" s="21"/>
      <c r="M4213" s="21"/>
      <c r="N4213" s="22">
        <f t="shared" si="2"/>
        <v>46206</v>
      </c>
      <c r="O4213" s="23">
        <f>'RESOLUCIONES EPG'!$N4213-'RESOLUCIONES EPG'!$D4213</f>
        <v>2524</v>
      </c>
    </row>
    <row r="4214" ht="15.75" customHeight="1">
      <c r="A4214" s="103"/>
      <c r="B4214" s="21"/>
      <c r="C4214" s="24">
        <v>517.0</v>
      </c>
      <c r="D4214" s="69">
        <v>43682.0</v>
      </c>
      <c r="E4214" s="21" t="s">
        <v>4690</v>
      </c>
      <c r="F4214" s="69"/>
      <c r="G4214" s="73" t="s">
        <v>994</v>
      </c>
      <c r="H4214" s="21" t="s">
        <v>4642</v>
      </c>
      <c r="I4214" s="63" t="s">
        <v>4691</v>
      </c>
      <c r="J4214" s="21"/>
      <c r="K4214" s="63" t="s">
        <v>4692</v>
      </c>
      <c r="L4214" s="63" t="s">
        <v>4693</v>
      </c>
      <c r="M4214" s="21"/>
      <c r="N4214" s="22">
        <f t="shared" si="2"/>
        <v>46206</v>
      </c>
      <c r="O4214" s="23">
        <f>'RESOLUCIONES EPG'!$N4214-'RESOLUCIONES EPG'!$D4214</f>
        <v>2524</v>
      </c>
    </row>
    <row r="4215" ht="15.75" customHeight="1">
      <c r="A4215" s="101"/>
      <c r="B4215" s="21"/>
      <c r="C4215" s="24">
        <v>524.0</v>
      </c>
      <c r="D4215" s="69">
        <v>43685.0</v>
      </c>
      <c r="E4215" s="21" t="s">
        <v>2994</v>
      </c>
      <c r="F4215" s="69"/>
      <c r="G4215" s="146" t="s">
        <v>3844</v>
      </c>
      <c r="H4215" s="21"/>
      <c r="I4215" s="63" t="s">
        <v>4694</v>
      </c>
      <c r="J4215" s="21"/>
      <c r="K4215" s="63" t="s">
        <v>4695</v>
      </c>
      <c r="L4215" s="21"/>
      <c r="M4215" s="21"/>
      <c r="N4215" s="22">
        <f t="shared" si="2"/>
        <v>46206</v>
      </c>
      <c r="O4215" s="23">
        <f>'RESOLUCIONES EPG'!$N4215-'RESOLUCIONES EPG'!$D4215</f>
        <v>2521</v>
      </c>
    </row>
    <row r="4216" ht="15.75" customHeight="1">
      <c r="A4216" s="100"/>
      <c r="B4216" s="21"/>
      <c r="C4216" s="24">
        <v>526.0</v>
      </c>
      <c r="D4216" s="69">
        <v>43685.0</v>
      </c>
      <c r="E4216" s="21" t="s">
        <v>1357</v>
      </c>
      <c r="F4216" s="69"/>
      <c r="G4216" s="21" t="s">
        <v>3695</v>
      </c>
      <c r="H4216" s="21"/>
      <c r="I4216" s="63" t="s">
        <v>4696</v>
      </c>
      <c r="J4216" s="21"/>
      <c r="K4216" s="21"/>
      <c r="L4216" s="21"/>
      <c r="M4216" s="21"/>
      <c r="N4216" s="22">
        <f t="shared" si="2"/>
        <v>46206</v>
      </c>
      <c r="O4216" s="23">
        <f>'RESOLUCIONES EPG'!$N4216-'RESOLUCIONES EPG'!$D4216</f>
        <v>2521</v>
      </c>
    </row>
    <row r="4217" ht="15.75" customHeight="1">
      <c r="A4217" s="101"/>
      <c r="B4217" s="21"/>
      <c r="C4217" s="24">
        <v>525.0</v>
      </c>
      <c r="D4217" s="69">
        <v>43685.0</v>
      </c>
      <c r="E4217" s="21" t="s">
        <v>2468</v>
      </c>
      <c r="F4217" s="69"/>
      <c r="G4217" s="146" t="s">
        <v>2253</v>
      </c>
      <c r="H4217" s="21" t="s">
        <v>2623</v>
      </c>
      <c r="I4217" s="63" t="s">
        <v>4697</v>
      </c>
      <c r="J4217" s="21"/>
      <c r="K4217" s="21"/>
      <c r="L4217" s="21"/>
      <c r="M4217" s="21"/>
      <c r="N4217" s="22">
        <f t="shared" si="2"/>
        <v>46206</v>
      </c>
      <c r="O4217" s="23">
        <f>'RESOLUCIONES EPG'!$N4217-'RESOLUCIONES EPG'!$D4217</f>
        <v>2521</v>
      </c>
    </row>
    <row r="4218" ht="16.5" customHeight="1">
      <c r="A4218" s="101"/>
      <c r="B4218" s="21"/>
      <c r="C4218" s="24">
        <v>528.0</v>
      </c>
      <c r="D4218" s="69">
        <v>43690.0</v>
      </c>
      <c r="E4218" s="21" t="s">
        <v>3529</v>
      </c>
      <c r="F4218" s="69"/>
      <c r="G4218" s="21" t="s">
        <v>3844</v>
      </c>
      <c r="H4218" s="21"/>
      <c r="I4218" s="63" t="s">
        <v>4698</v>
      </c>
      <c r="J4218" s="21"/>
      <c r="K4218" s="63" t="s">
        <v>4699</v>
      </c>
      <c r="L4218" s="21"/>
      <c r="M4218" s="21"/>
      <c r="N4218" s="22">
        <f t="shared" si="2"/>
        <v>46206</v>
      </c>
      <c r="O4218" s="23">
        <f>'RESOLUCIONES EPG'!$N4218-'RESOLUCIONES EPG'!$D4218</f>
        <v>2516</v>
      </c>
    </row>
    <row r="4219" ht="16.5" customHeight="1">
      <c r="A4219" s="101"/>
      <c r="B4219" s="21"/>
      <c r="C4219" s="24">
        <v>529.0</v>
      </c>
      <c r="D4219" s="69">
        <v>43690.0</v>
      </c>
      <c r="E4219" s="21" t="s">
        <v>3010</v>
      </c>
      <c r="F4219" s="69" t="s">
        <v>3011</v>
      </c>
      <c r="G4219" s="21" t="s">
        <v>1313</v>
      </c>
      <c r="H4219" s="21" t="s">
        <v>4656</v>
      </c>
      <c r="I4219" s="63" t="s">
        <v>4700</v>
      </c>
      <c r="J4219" s="21"/>
      <c r="K4219" s="63" t="s">
        <v>4701</v>
      </c>
      <c r="L4219" s="21"/>
      <c r="M4219" s="21"/>
      <c r="N4219" s="22">
        <f t="shared" si="2"/>
        <v>46206</v>
      </c>
      <c r="O4219" s="23">
        <f>'RESOLUCIONES EPG'!$N4219-'RESOLUCIONES EPG'!$D4219</f>
        <v>2516</v>
      </c>
    </row>
    <row r="4220" ht="15.75" customHeight="1">
      <c r="A4220" s="103"/>
      <c r="B4220" s="21"/>
      <c r="C4220" s="24">
        <v>530.0</v>
      </c>
      <c r="D4220" s="69">
        <v>43690.0</v>
      </c>
      <c r="E4220" s="21" t="s">
        <v>3013</v>
      </c>
      <c r="F4220" s="69"/>
      <c r="G4220" s="21" t="s">
        <v>1313</v>
      </c>
      <c r="H4220" s="21" t="s">
        <v>4656</v>
      </c>
      <c r="I4220" s="63" t="s">
        <v>4702</v>
      </c>
      <c r="J4220" s="21"/>
      <c r="K4220" s="63" t="s">
        <v>4703</v>
      </c>
      <c r="L4220" s="21"/>
      <c r="M4220" s="21"/>
      <c r="N4220" s="22">
        <f t="shared" si="2"/>
        <v>46206</v>
      </c>
      <c r="O4220" s="23">
        <f>'RESOLUCIONES EPG'!$N4220-'RESOLUCIONES EPG'!$D4220</f>
        <v>2516</v>
      </c>
    </row>
    <row r="4221" ht="15.75" customHeight="1">
      <c r="A4221" s="103"/>
      <c r="B4221" s="21"/>
      <c r="C4221" s="24">
        <v>531.0</v>
      </c>
      <c r="D4221" s="69">
        <v>43690.0</v>
      </c>
      <c r="E4221" s="21" t="s">
        <v>4704</v>
      </c>
      <c r="F4221" s="69" t="s">
        <v>3045</v>
      </c>
      <c r="G4221" s="21" t="s">
        <v>1313</v>
      </c>
      <c r="H4221" s="21" t="s">
        <v>4656</v>
      </c>
      <c r="I4221" s="63" t="s">
        <v>4705</v>
      </c>
      <c r="J4221" s="21"/>
      <c r="K4221" s="63" t="s">
        <v>4706</v>
      </c>
      <c r="L4221" s="21"/>
      <c r="M4221" s="21"/>
      <c r="N4221" s="22">
        <f t="shared" si="2"/>
        <v>46206</v>
      </c>
      <c r="O4221" s="23">
        <f>'RESOLUCIONES EPG'!$N4221-'RESOLUCIONES EPG'!$D4221</f>
        <v>2516</v>
      </c>
    </row>
    <row r="4222" ht="16.5" customHeight="1">
      <c r="A4222" s="58"/>
      <c r="B4222" s="21"/>
      <c r="C4222" s="24">
        <v>527.0</v>
      </c>
      <c r="D4222" s="69">
        <v>43690.0</v>
      </c>
      <c r="E4222" s="21" t="s">
        <v>4707</v>
      </c>
      <c r="F4222" s="69"/>
      <c r="G4222" s="21" t="s">
        <v>842</v>
      </c>
      <c r="H4222" s="21"/>
      <c r="I4222" s="63" t="s">
        <v>4708</v>
      </c>
      <c r="J4222" s="21"/>
      <c r="K4222" s="63" t="s">
        <v>4709</v>
      </c>
      <c r="L4222" s="63" t="s">
        <v>4708</v>
      </c>
      <c r="M4222" s="21"/>
      <c r="N4222" s="22">
        <f t="shared" si="2"/>
        <v>46206</v>
      </c>
      <c r="O4222" s="23">
        <f>'RESOLUCIONES EPG'!$N4222-'RESOLUCIONES EPG'!$D4222</f>
        <v>2516</v>
      </c>
    </row>
    <row r="4223" ht="16.5" customHeight="1">
      <c r="A4223" s="103"/>
      <c r="B4223" s="21"/>
      <c r="C4223" s="24">
        <v>537.0</v>
      </c>
      <c r="D4223" s="69">
        <v>43693.0</v>
      </c>
      <c r="E4223" s="21" t="s">
        <v>4710</v>
      </c>
      <c r="F4223" s="69"/>
      <c r="G4223" s="21" t="s">
        <v>3390</v>
      </c>
      <c r="H4223" s="21"/>
      <c r="I4223" s="63" t="s">
        <v>4711</v>
      </c>
      <c r="J4223" s="21"/>
      <c r="K4223" s="21"/>
      <c r="L4223" s="21"/>
      <c r="M4223" s="21"/>
      <c r="N4223" s="22">
        <f t="shared" si="2"/>
        <v>46206</v>
      </c>
      <c r="O4223" s="23">
        <f>'RESOLUCIONES EPG'!$N4223-'RESOLUCIONES EPG'!$D4223</f>
        <v>2513</v>
      </c>
    </row>
    <row r="4224" ht="15.75" customHeight="1">
      <c r="A4224" s="100"/>
      <c r="B4224" s="21"/>
      <c r="C4224" s="24">
        <v>536.0</v>
      </c>
      <c r="D4224" s="69">
        <v>43693.0</v>
      </c>
      <c r="E4224" s="21" t="s">
        <v>3654</v>
      </c>
      <c r="F4224" s="130" t="s">
        <v>3655</v>
      </c>
      <c r="G4224" s="21" t="s">
        <v>3390</v>
      </c>
      <c r="H4224" s="21"/>
      <c r="I4224" s="63" t="s">
        <v>4712</v>
      </c>
      <c r="J4224" s="21"/>
      <c r="K4224" s="21"/>
      <c r="L4224" s="21"/>
      <c r="M4224" s="21"/>
      <c r="N4224" s="22">
        <f t="shared" si="2"/>
        <v>46206</v>
      </c>
      <c r="O4224" s="23">
        <f>'RESOLUCIONES EPG'!$N4224-'RESOLUCIONES EPG'!$D4224</f>
        <v>2513</v>
      </c>
    </row>
    <row r="4225" ht="15.75" customHeight="1">
      <c r="A4225" s="102"/>
      <c r="B4225" s="21"/>
      <c r="C4225" s="24">
        <v>532.0</v>
      </c>
      <c r="D4225" s="69">
        <v>43693.0</v>
      </c>
      <c r="E4225" s="21" t="s">
        <v>3221</v>
      </c>
      <c r="F4225" s="69"/>
      <c r="G4225" s="21" t="s">
        <v>3844</v>
      </c>
      <c r="H4225" s="21"/>
      <c r="I4225" s="63" t="s">
        <v>4713</v>
      </c>
      <c r="J4225" s="21"/>
      <c r="K4225" s="63" t="s">
        <v>4714</v>
      </c>
      <c r="L4225" s="63" t="s">
        <v>4715</v>
      </c>
      <c r="M4225" s="21"/>
      <c r="N4225" s="22">
        <f t="shared" si="2"/>
        <v>46206</v>
      </c>
      <c r="O4225" s="23">
        <f>'RESOLUCIONES EPG'!$N4225-'RESOLUCIONES EPG'!$D4225</f>
        <v>2513</v>
      </c>
    </row>
    <row r="4226" ht="15.75" customHeight="1">
      <c r="A4226" s="101"/>
      <c r="B4226" s="21"/>
      <c r="C4226" s="24">
        <v>534.0</v>
      </c>
      <c r="D4226" s="69">
        <v>43693.0</v>
      </c>
      <c r="E4226" s="21" t="s">
        <v>2468</v>
      </c>
      <c r="F4226" s="69"/>
      <c r="G4226" s="21" t="s">
        <v>1197</v>
      </c>
      <c r="H4226" s="21"/>
      <c r="I4226" s="63" t="s">
        <v>4716</v>
      </c>
      <c r="J4226" s="21"/>
      <c r="K4226" s="21"/>
      <c r="L4226" s="21"/>
      <c r="M4226" s="21"/>
      <c r="N4226" s="22">
        <f t="shared" si="2"/>
        <v>46206</v>
      </c>
      <c r="O4226" s="23">
        <f>'RESOLUCIONES EPG'!$N4226-'RESOLUCIONES EPG'!$D4226</f>
        <v>2513</v>
      </c>
    </row>
    <row r="4227" ht="16.5" customHeight="1">
      <c r="A4227" s="58"/>
      <c r="B4227" s="21"/>
      <c r="C4227" s="24">
        <v>535.0</v>
      </c>
      <c r="D4227" s="69">
        <v>43693.0</v>
      </c>
      <c r="E4227" s="21" t="s">
        <v>3664</v>
      </c>
      <c r="F4227" s="69"/>
      <c r="G4227" s="21" t="s">
        <v>3390</v>
      </c>
      <c r="H4227" s="21"/>
      <c r="I4227" s="63" t="s">
        <v>4717</v>
      </c>
      <c r="J4227" s="21"/>
      <c r="K4227" s="21"/>
      <c r="L4227" s="21"/>
      <c r="M4227" s="21"/>
      <c r="N4227" s="22">
        <f t="shared" si="2"/>
        <v>46206</v>
      </c>
      <c r="O4227" s="23">
        <f>'RESOLUCIONES EPG'!$N4227-'RESOLUCIONES EPG'!$D4227</f>
        <v>2513</v>
      </c>
    </row>
    <row r="4228" ht="16.5" customHeight="1">
      <c r="A4228" s="58"/>
      <c r="B4228" s="182" t="s">
        <v>4718</v>
      </c>
      <c r="C4228" s="183">
        <v>548.0</v>
      </c>
      <c r="D4228" s="190">
        <v>43696.0</v>
      </c>
      <c r="E4228" s="182" t="s">
        <v>4172</v>
      </c>
      <c r="F4228" s="190"/>
      <c r="G4228" s="182" t="s">
        <v>994</v>
      </c>
      <c r="H4228" s="182" t="s">
        <v>4665</v>
      </c>
      <c r="I4228" s="184" t="s">
        <v>4719</v>
      </c>
      <c r="J4228" s="21"/>
      <c r="K4228" s="63" t="s">
        <v>4720</v>
      </c>
      <c r="L4228" s="63" t="s">
        <v>4721</v>
      </c>
      <c r="M4228" s="21"/>
      <c r="N4228" s="22">
        <f t="shared" si="2"/>
        <v>46206</v>
      </c>
      <c r="O4228" s="23">
        <f>'RESOLUCIONES EPG'!$N4228-'RESOLUCIONES EPG'!$D4228</f>
        <v>2510</v>
      </c>
    </row>
    <row r="4229" ht="16.5" customHeight="1">
      <c r="A4229" s="58"/>
      <c r="B4229" s="21"/>
      <c r="C4229" s="24">
        <v>545.0</v>
      </c>
      <c r="D4229" s="69">
        <v>43696.0</v>
      </c>
      <c r="E4229" s="21" t="s">
        <v>681</v>
      </c>
      <c r="F4229" s="69"/>
      <c r="G4229" s="21" t="s">
        <v>577</v>
      </c>
      <c r="H4229" s="21"/>
      <c r="I4229" s="63" t="s">
        <v>4722</v>
      </c>
      <c r="J4229" s="21" t="s">
        <v>1476</v>
      </c>
      <c r="K4229" s="21"/>
      <c r="L4229" s="21"/>
      <c r="M4229" s="21"/>
      <c r="N4229" s="22">
        <f t="shared" si="2"/>
        <v>46206</v>
      </c>
      <c r="O4229" s="23">
        <f>'RESOLUCIONES EPG'!$N4229-'RESOLUCIONES EPG'!$D4229</f>
        <v>2510</v>
      </c>
    </row>
    <row r="4230" ht="16.5" customHeight="1">
      <c r="A4230" s="58"/>
      <c r="B4230" s="21"/>
      <c r="C4230" s="24">
        <v>546.0</v>
      </c>
      <c r="D4230" s="69">
        <v>43696.0</v>
      </c>
      <c r="E4230" s="21" t="s">
        <v>2750</v>
      </c>
      <c r="F4230" s="69"/>
      <c r="G4230" s="21" t="s">
        <v>577</v>
      </c>
      <c r="H4230" s="21"/>
      <c r="I4230" s="63" t="s">
        <v>4723</v>
      </c>
      <c r="J4230" s="21"/>
      <c r="K4230" s="21"/>
      <c r="L4230" s="21"/>
      <c r="M4230" s="21"/>
      <c r="N4230" s="22">
        <f t="shared" si="2"/>
        <v>46206</v>
      </c>
      <c r="O4230" s="23">
        <f>'RESOLUCIONES EPG'!$N4230-'RESOLUCIONES EPG'!$D4230</f>
        <v>2510</v>
      </c>
    </row>
    <row r="4231" ht="15.75" customHeight="1">
      <c r="A4231" s="101"/>
      <c r="B4231" s="21"/>
      <c r="C4231" s="24">
        <v>551.0</v>
      </c>
      <c r="D4231" s="69">
        <v>43696.0</v>
      </c>
      <c r="E4231" s="21" t="s">
        <v>1218</v>
      </c>
      <c r="F4231" s="69"/>
      <c r="G4231" s="21" t="s">
        <v>18</v>
      </c>
      <c r="H4231" s="21" t="s">
        <v>4665</v>
      </c>
      <c r="I4231" s="63" t="s">
        <v>4724</v>
      </c>
      <c r="J4231" s="21"/>
      <c r="K4231" s="21"/>
      <c r="L4231" s="21"/>
      <c r="M4231" s="21"/>
      <c r="N4231" s="22">
        <f t="shared" si="2"/>
        <v>46206</v>
      </c>
      <c r="O4231" s="23">
        <f>'RESOLUCIONES EPG'!$N4231-'RESOLUCIONES EPG'!$D4231</f>
        <v>2510</v>
      </c>
    </row>
    <row r="4232" ht="16.5" customHeight="1">
      <c r="A4232" s="103"/>
      <c r="B4232" s="21"/>
      <c r="C4232" s="24">
        <v>544.0</v>
      </c>
      <c r="D4232" s="69">
        <v>43696.0</v>
      </c>
      <c r="E4232" s="21" t="s">
        <v>1763</v>
      </c>
      <c r="F4232" s="69" t="s">
        <v>1764</v>
      </c>
      <c r="G4232" s="21" t="s">
        <v>577</v>
      </c>
      <c r="H4232" s="21"/>
      <c r="I4232" s="63" t="s">
        <v>4725</v>
      </c>
      <c r="J4232" s="21"/>
      <c r="K4232" s="21"/>
      <c r="L4232" s="21"/>
      <c r="M4232" s="21"/>
      <c r="N4232" s="22">
        <f t="shared" si="2"/>
        <v>46206</v>
      </c>
      <c r="O4232" s="23">
        <f>'RESOLUCIONES EPG'!$N4232-'RESOLUCIONES EPG'!$D4232</f>
        <v>2510</v>
      </c>
    </row>
    <row r="4233" ht="16.5" customHeight="1">
      <c r="A4233" s="101"/>
      <c r="B4233" s="21"/>
      <c r="C4233" s="24">
        <v>542.0</v>
      </c>
      <c r="D4233" s="69">
        <v>43696.0</v>
      </c>
      <c r="E4233" s="21" t="s">
        <v>3192</v>
      </c>
      <c r="F4233" s="74" t="s">
        <v>3193</v>
      </c>
      <c r="G4233" s="21" t="s">
        <v>577</v>
      </c>
      <c r="H4233" s="21"/>
      <c r="I4233" s="63" t="s">
        <v>4726</v>
      </c>
      <c r="J4233" s="21"/>
      <c r="K4233" s="21"/>
      <c r="L4233" s="21"/>
      <c r="M4233" s="21"/>
      <c r="N4233" s="22">
        <f t="shared" si="2"/>
        <v>46206</v>
      </c>
      <c r="O4233" s="23">
        <f>'RESOLUCIONES EPG'!$N4233-'RESOLUCIONES EPG'!$D4233</f>
        <v>2510</v>
      </c>
    </row>
    <row r="4234" ht="15.75" customHeight="1">
      <c r="A4234" s="102"/>
      <c r="B4234" s="21"/>
      <c r="C4234" s="24">
        <v>538.0</v>
      </c>
      <c r="D4234" s="69">
        <v>43696.0</v>
      </c>
      <c r="E4234" s="21" t="s">
        <v>4134</v>
      </c>
      <c r="F4234" s="69"/>
      <c r="G4234" s="21" t="s">
        <v>3844</v>
      </c>
      <c r="H4234" s="21"/>
      <c r="I4234" s="63" t="s">
        <v>4727</v>
      </c>
      <c r="J4234" s="21"/>
      <c r="K4234" s="63" t="s">
        <v>4728</v>
      </c>
      <c r="L4234" s="63" t="s">
        <v>4729</v>
      </c>
      <c r="M4234" s="21"/>
      <c r="N4234" s="22">
        <f t="shared" si="2"/>
        <v>46206</v>
      </c>
      <c r="O4234" s="23">
        <f>'RESOLUCIONES EPG'!$N4234-'RESOLUCIONES EPG'!$D4234</f>
        <v>2510</v>
      </c>
    </row>
    <row r="4235" ht="16.5" customHeight="1">
      <c r="A4235" s="101"/>
      <c r="B4235" s="21"/>
      <c r="C4235" s="24">
        <v>541.0</v>
      </c>
      <c r="D4235" s="69">
        <v>43696.0</v>
      </c>
      <c r="E4235" s="21" t="s">
        <v>3012</v>
      </c>
      <c r="F4235" s="69"/>
      <c r="G4235" s="21" t="s">
        <v>577</v>
      </c>
      <c r="H4235" s="21"/>
      <c r="I4235" s="63" t="s">
        <v>4730</v>
      </c>
      <c r="J4235" s="21"/>
      <c r="K4235" s="21"/>
      <c r="L4235" s="21"/>
      <c r="M4235" s="21"/>
      <c r="N4235" s="22">
        <f t="shared" si="2"/>
        <v>46206</v>
      </c>
      <c r="O4235" s="23">
        <f>'RESOLUCIONES EPG'!$N4235-'RESOLUCIONES EPG'!$D4235</f>
        <v>2510</v>
      </c>
    </row>
    <row r="4236" ht="15.75" customHeight="1">
      <c r="A4236" s="102"/>
      <c r="B4236" s="22"/>
      <c r="C4236" s="24">
        <v>539.0</v>
      </c>
      <c r="D4236" s="69">
        <v>43696.0</v>
      </c>
      <c r="E4236" s="21" t="s">
        <v>1251</v>
      </c>
      <c r="F4236" s="69"/>
      <c r="G4236" s="21" t="s">
        <v>50</v>
      </c>
      <c r="H4236" s="21"/>
      <c r="I4236" s="63" t="s">
        <v>4731</v>
      </c>
      <c r="J4236" s="21"/>
      <c r="K4236" s="21"/>
      <c r="L4236" s="21"/>
      <c r="M4236" s="21"/>
      <c r="N4236" s="22">
        <f t="shared" si="2"/>
        <v>46206</v>
      </c>
      <c r="O4236" s="23">
        <f>'RESOLUCIONES EPG'!$N4236-'RESOLUCIONES EPG'!$D4236</f>
        <v>2510</v>
      </c>
    </row>
    <row r="4237" ht="15.75" customHeight="1">
      <c r="A4237" s="101"/>
      <c r="B4237" s="21"/>
      <c r="C4237" s="24">
        <v>550.0</v>
      </c>
      <c r="D4237" s="69">
        <v>43696.0</v>
      </c>
      <c r="E4237" s="21" t="s">
        <v>2737</v>
      </c>
      <c r="F4237" s="69"/>
      <c r="G4237" s="21" t="s">
        <v>18</v>
      </c>
      <c r="H4237" s="21" t="s">
        <v>4732</v>
      </c>
      <c r="I4237" s="63" t="s">
        <v>4733</v>
      </c>
      <c r="J4237" s="21"/>
      <c r="K4237" s="21"/>
      <c r="L4237" s="21"/>
      <c r="M4237" s="21"/>
      <c r="N4237" s="22">
        <f t="shared" si="2"/>
        <v>46206</v>
      </c>
      <c r="O4237" s="23">
        <f>'RESOLUCIONES EPG'!$N4237-'RESOLUCIONES EPG'!$D4237</f>
        <v>2510</v>
      </c>
    </row>
    <row r="4238" ht="15.75" customHeight="1">
      <c r="A4238" s="101"/>
      <c r="B4238" s="21"/>
      <c r="C4238" s="24">
        <v>540.0</v>
      </c>
      <c r="D4238" s="69">
        <v>43696.0</v>
      </c>
      <c r="E4238" s="21" t="s">
        <v>3066</v>
      </c>
      <c r="F4238" s="69" t="s">
        <v>4734</v>
      </c>
      <c r="G4238" s="21" t="s">
        <v>18</v>
      </c>
      <c r="H4238" s="21" t="s">
        <v>4735</v>
      </c>
      <c r="I4238" s="63" t="s">
        <v>4736</v>
      </c>
      <c r="J4238" s="21"/>
      <c r="K4238" s="21"/>
      <c r="L4238" s="21"/>
      <c r="M4238" s="21"/>
      <c r="N4238" s="22">
        <f t="shared" si="2"/>
        <v>46206</v>
      </c>
      <c r="O4238" s="23">
        <f>'RESOLUCIONES EPG'!$N4238-'RESOLUCIONES EPG'!$D4238</f>
        <v>2510</v>
      </c>
    </row>
    <row r="4239" ht="15.75" customHeight="1">
      <c r="A4239" s="101"/>
      <c r="B4239" s="21"/>
      <c r="C4239" s="24">
        <v>543.0</v>
      </c>
      <c r="D4239" s="69">
        <v>43696.0</v>
      </c>
      <c r="E4239" s="21" t="s">
        <v>2692</v>
      </c>
      <c r="F4239" s="69" t="s">
        <v>2693</v>
      </c>
      <c r="G4239" s="21" t="s">
        <v>577</v>
      </c>
      <c r="H4239" s="21"/>
      <c r="I4239" s="63" t="s">
        <v>4737</v>
      </c>
      <c r="J4239" s="21"/>
      <c r="K4239" s="21"/>
      <c r="L4239" s="21"/>
      <c r="M4239" s="21"/>
      <c r="N4239" s="22">
        <f t="shared" si="2"/>
        <v>46206</v>
      </c>
      <c r="O4239" s="23">
        <f>'RESOLUCIONES EPG'!$N4239-'RESOLUCIONES EPG'!$D4239</f>
        <v>2510</v>
      </c>
    </row>
    <row r="4240" ht="15.75" customHeight="1">
      <c r="A4240" s="101"/>
      <c r="B4240" s="21"/>
      <c r="C4240" s="24">
        <v>552.0</v>
      </c>
      <c r="D4240" s="69">
        <v>43696.0</v>
      </c>
      <c r="E4240" s="21" t="s">
        <v>1369</v>
      </c>
      <c r="F4240" s="74" t="s">
        <v>1007</v>
      </c>
      <c r="G4240" s="21" t="s">
        <v>18</v>
      </c>
      <c r="H4240" s="21" t="s">
        <v>4738</v>
      </c>
      <c r="I4240" s="63" t="s">
        <v>4739</v>
      </c>
      <c r="J4240" s="21"/>
      <c r="K4240" s="21"/>
      <c r="L4240" s="21"/>
      <c r="M4240" s="21"/>
      <c r="N4240" s="22">
        <f t="shared" si="2"/>
        <v>46206</v>
      </c>
      <c r="O4240" s="23">
        <f>'RESOLUCIONES EPG'!$N4240-'RESOLUCIONES EPG'!$D4240</f>
        <v>2510</v>
      </c>
    </row>
    <row r="4241" ht="15.75" customHeight="1">
      <c r="A4241" s="102"/>
      <c r="B4241" s="21"/>
      <c r="C4241" s="24">
        <v>549.0</v>
      </c>
      <c r="D4241" s="69">
        <v>43696.0</v>
      </c>
      <c r="E4241" s="21" t="s">
        <v>1366</v>
      </c>
      <c r="F4241" s="69" t="s">
        <v>4740</v>
      </c>
      <c r="G4241" s="21" t="s">
        <v>18</v>
      </c>
      <c r="H4241" s="21" t="s">
        <v>4741</v>
      </c>
      <c r="I4241" s="63" t="s">
        <v>4742</v>
      </c>
      <c r="J4241" s="21"/>
      <c r="K4241" s="21"/>
      <c r="L4241" s="21"/>
      <c r="M4241" s="21"/>
      <c r="N4241" s="22">
        <f t="shared" si="2"/>
        <v>46206</v>
      </c>
      <c r="O4241" s="23">
        <f>'RESOLUCIONES EPG'!$N4241-'RESOLUCIONES EPG'!$D4241</f>
        <v>2510</v>
      </c>
    </row>
    <row r="4242" ht="16.5" customHeight="1">
      <c r="A4242" s="58"/>
      <c r="B4242" s="21"/>
      <c r="C4242" s="24">
        <v>547.0</v>
      </c>
      <c r="D4242" s="69">
        <v>43696.0</v>
      </c>
      <c r="E4242" s="21" t="s">
        <v>4743</v>
      </c>
      <c r="F4242" s="69"/>
      <c r="G4242" s="21" t="s">
        <v>577</v>
      </c>
      <c r="H4242" s="21"/>
      <c r="I4242" s="63" t="s">
        <v>4744</v>
      </c>
      <c r="J4242" s="21"/>
      <c r="K4242" s="21"/>
      <c r="L4242" s="21"/>
      <c r="M4242" s="21"/>
      <c r="N4242" s="22">
        <f t="shared" si="2"/>
        <v>46206</v>
      </c>
      <c r="O4242" s="23">
        <f>'RESOLUCIONES EPG'!$N4242-'RESOLUCIONES EPG'!$D4242</f>
        <v>2510</v>
      </c>
    </row>
    <row r="4243" ht="16.5" customHeight="1">
      <c r="A4243" s="58"/>
      <c r="B4243" s="21"/>
      <c r="C4243" s="24">
        <v>560.0</v>
      </c>
      <c r="D4243" s="69">
        <v>43697.0</v>
      </c>
      <c r="E4243" s="21" t="s">
        <v>4164</v>
      </c>
      <c r="F4243" s="69" t="s">
        <v>4165</v>
      </c>
      <c r="G4243" s="21" t="s">
        <v>994</v>
      </c>
      <c r="H4243" s="21" t="s">
        <v>4665</v>
      </c>
      <c r="I4243" s="63" t="s">
        <v>4745</v>
      </c>
      <c r="J4243" s="21"/>
      <c r="K4243" s="63" t="s">
        <v>4746</v>
      </c>
      <c r="L4243" s="63" t="s">
        <v>4747</v>
      </c>
      <c r="M4243" s="21"/>
      <c r="N4243" s="22">
        <f t="shared" si="2"/>
        <v>46206</v>
      </c>
      <c r="O4243" s="23">
        <f>'RESOLUCIONES EPG'!$N4243-'RESOLUCIONES EPG'!$D4243</f>
        <v>2509</v>
      </c>
    </row>
    <row r="4244" ht="16.5" customHeight="1">
      <c r="A4244" s="103"/>
      <c r="B4244" s="21"/>
      <c r="C4244" s="24">
        <v>559.0</v>
      </c>
      <c r="D4244" s="69">
        <v>43697.0</v>
      </c>
      <c r="E4244" s="21" t="s">
        <v>4748</v>
      </c>
      <c r="F4244" s="69"/>
      <c r="G4244" s="21" t="s">
        <v>18</v>
      </c>
      <c r="H4244" s="21" t="s">
        <v>4749</v>
      </c>
      <c r="I4244" s="63" t="s">
        <v>4750</v>
      </c>
      <c r="J4244" s="21"/>
      <c r="K4244" s="21"/>
      <c r="L4244" s="21"/>
      <c r="M4244" s="21"/>
      <c r="N4244" s="22">
        <f t="shared" si="2"/>
        <v>46206</v>
      </c>
      <c r="O4244" s="23">
        <f>'RESOLUCIONES EPG'!$N4244-'RESOLUCIONES EPG'!$D4244</f>
        <v>2509</v>
      </c>
    </row>
    <row r="4245" ht="15.75" customHeight="1">
      <c r="A4245" s="102"/>
      <c r="B4245" s="21"/>
      <c r="C4245" s="24">
        <v>555.0</v>
      </c>
      <c r="D4245" s="69">
        <v>43697.0</v>
      </c>
      <c r="E4245" s="21" t="s">
        <v>4751</v>
      </c>
      <c r="F4245" s="69"/>
      <c r="G4245" s="21" t="s">
        <v>18</v>
      </c>
      <c r="H4245" s="21" t="s">
        <v>3754</v>
      </c>
      <c r="I4245" s="63" t="s">
        <v>4752</v>
      </c>
      <c r="J4245" s="21"/>
      <c r="K4245" s="21"/>
      <c r="L4245" s="21"/>
      <c r="M4245" s="21"/>
      <c r="N4245" s="22">
        <f t="shared" si="2"/>
        <v>46206</v>
      </c>
      <c r="O4245" s="23">
        <f>'RESOLUCIONES EPG'!$N4245-'RESOLUCIONES EPG'!$D4245</f>
        <v>2509</v>
      </c>
    </row>
    <row r="4246" ht="15.75" customHeight="1">
      <c r="A4246" s="101"/>
      <c r="B4246" s="21"/>
      <c r="C4246" s="24">
        <v>554.0</v>
      </c>
      <c r="D4246" s="69">
        <v>43697.0</v>
      </c>
      <c r="E4246" s="21" t="s">
        <v>3716</v>
      </c>
      <c r="F4246" s="69" t="s">
        <v>3717</v>
      </c>
      <c r="G4246" s="21" t="s">
        <v>18</v>
      </c>
      <c r="H4246" s="21" t="s">
        <v>4753</v>
      </c>
      <c r="I4246" s="63" t="s">
        <v>4754</v>
      </c>
      <c r="J4246" s="21"/>
      <c r="K4246" s="21"/>
      <c r="L4246" s="21"/>
      <c r="M4246" s="21"/>
      <c r="N4246" s="22">
        <f t="shared" si="2"/>
        <v>46206</v>
      </c>
      <c r="O4246" s="23">
        <f>'RESOLUCIONES EPG'!$N4246-'RESOLUCIONES EPG'!$D4246</f>
        <v>2509</v>
      </c>
    </row>
    <row r="4247" ht="15.75" customHeight="1">
      <c r="A4247" s="101"/>
      <c r="B4247" s="21"/>
      <c r="C4247" s="24">
        <v>557.0</v>
      </c>
      <c r="D4247" s="69">
        <v>43697.0</v>
      </c>
      <c r="E4247" s="21" t="s">
        <v>2776</v>
      </c>
      <c r="F4247" s="69"/>
      <c r="G4247" s="21" t="s">
        <v>50</v>
      </c>
      <c r="H4247" s="21"/>
      <c r="I4247" s="63" t="s">
        <v>4755</v>
      </c>
      <c r="J4247" s="21"/>
      <c r="K4247" s="21"/>
      <c r="L4247" s="21"/>
      <c r="M4247" s="21"/>
      <c r="N4247" s="22">
        <f t="shared" si="2"/>
        <v>46206</v>
      </c>
      <c r="O4247" s="23">
        <f>'RESOLUCIONES EPG'!$N4247-'RESOLUCIONES EPG'!$D4247</f>
        <v>2509</v>
      </c>
    </row>
    <row r="4248" ht="15.75" customHeight="1">
      <c r="A4248" s="101"/>
      <c r="B4248" s="21"/>
      <c r="C4248" s="24">
        <v>558.0</v>
      </c>
      <c r="D4248" s="69">
        <v>43697.0</v>
      </c>
      <c r="E4248" s="21" t="s">
        <v>1479</v>
      </c>
      <c r="F4248" s="69"/>
      <c r="G4248" s="21" t="s">
        <v>18</v>
      </c>
      <c r="H4248" s="21" t="s">
        <v>4673</v>
      </c>
      <c r="I4248" s="63" t="s">
        <v>4756</v>
      </c>
      <c r="J4248" s="21"/>
      <c r="K4248" s="21"/>
      <c r="L4248" s="21"/>
      <c r="M4248" s="21"/>
      <c r="N4248" s="22">
        <f t="shared" si="2"/>
        <v>46206</v>
      </c>
      <c r="O4248" s="23">
        <f>'RESOLUCIONES EPG'!$N4248-'RESOLUCIONES EPG'!$D4248</f>
        <v>2509</v>
      </c>
    </row>
    <row r="4249" ht="15.75" customHeight="1">
      <c r="A4249" s="101"/>
      <c r="B4249" s="21"/>
      <c r="C4249" s="24">
        <v>556.0</v>
      </c>
      <c r="D4249" s="69">
        <v>43697.0</v>
      </c>
      <c r="E4249" s="21" t="s">
        <v>4757</v>
      </c>
      <c r="F4249" s="130" t="s">
        <v>4758</v>
      </c>
      <c r="G4249" s="21" t="s">
        <v>18</v>
      </c>
      <c r="H4249" s="21" t="s">
        <v>4759</v>
      </c>
      <c r="I4249" s="63" t="s">
        <v>4760</v>
      </c>
      <c r="J4249" s="21"/>
      <c r="K4249" s="21"/>
      <c r="L4249" s="21"/>
      <c r="M4249" s="21"/>
      <c r="N4249" s="22">
        <f t="shared" si="2"/>
        <v>46206</v>
      </c>
      <c r="O4249" s="23">
        <f>'RESOLUCIONES EPG'!$N4249-'RESOLUCIONES EPG'!$D4249</f>
        <v>2509</v>
      </c>
    </row>
    <row r="4250" ht="15.75" customHeight="1">
      <c r="A4250" s="102"/>
      <c r="B4250" s="21"/>
      <c r="C4250" s="24">
        <v>553.0</v>
      </c>
      <c r="D4250" s="69">
        <v>43697.0</v>
      </c>
      <c r="E4250" s="21" t="s">
        <v>2554</v>
      </c>
      <c r="F4250" s="69"/>
      <c r="G4250" s="21" t="s">
        <v>18</v>
      </c>
      <c r="H4250" s="21" t="s">
        <v>3754</v>
      </c>
      <c r="I4250" s="63" t="s">
        <v>4761</v>
      </c>
      <c r="J4250" s="21"/>
      <c r="K4250" s="21"/>
      <c r="L4250" s="21"/>
      <c r="M4250" s="21"/>
      <c r="N4250" s="22">
        <f t="shared" si="2"/>
        <v>46206</v>
      </c>
      <c r="O4250" s="23">
        <f>'RESOLUCIONES EPG'!$N4250-'RESOLUCIONES EPG'!$D4250</f>
        <v>2509</v>
      </c>
    </row>
    <row r="4251" ht="15.75" customHeight="1">
      <c r="A4251" s="103"/>
      <c r="B4251" s="21"/>
      <c r="C4251" s="24">
        <v>562.0</v>
      </c>
      <c r="D4251" s="69">
        <v>43698.0</v>
      </c>
      <c r="E4251" s="21" t="s">
        <v>4316</v>
      </c>
      <c r="F4251" s="69"/>
      <c r="G4251" s="21" t="s">
        <v>994</v>
      </c>
      <c r="H4251" s="21" t="s">
        <v>4665</v>
      </c>
      <c r="I4251" s="63" t="s">
        <v>4762</v>
      </c>
      <c r="J4251" s="21"/>
      <c r="K4251" s="63" t="s">
        <v>4763</v>
      </c>
      <c r="L4251" s="63" t="s">
        <v>4764</v>
      </c>
      <c r="M4251" s="21"/>
      <c r="N4251" s="22">
        <f t="shared" si="2"/>
        <v>46206</v>
      </c>
      <c r="O4251" s="23">
        <f>'RESOLUCIONES EPG'!$N4251-'RESOLUCIONES EPG'!$D4251</f>
        <v>2508</v>
      </c>
    </row>
    <row r="4252" ht="16.5" customHeight="1">
      <c r="A4252" s="58"/>
      <c r="B4252" s="21"/>
      <c r="C4252" s="24">
        <v>564.0</v>
      </c>
      <c r="D4252" s="69">
        <v>43698.0</v>
      </c>
      <c r="E4252" s="21" t="s">
        <v>4765</v>
      </c>
      <c r="F4252" s="69"/>
      <c r="G4252" s="21" t="s">
        <v>18</v>
      </c>
      <c r="H4252" s="21" t="s">
        <v>3754</v>
      </c>
      <c r="I4252" s="63" t="s">
        <v>4766</v>
      </c>
      <c r="J4252" s="21"/>
      <c r="K4252" s="21"/>
      <c r="L4252" s="21"/>
      <c r="M4252" s="21"/>
      <c r="N4252" s="22">
        <f t="shared" si="2"/>
        <v>46206</v>
      </c>
      <c r="O4252" s="23">
        <f>'RESOLUCIONES EPG'!$N4252-'RESOLUCIONES EPG'!$D4252</f>
        <v>2508</v>
      </c>
    </row>
    <row r="4253" ht="16.5" customHeight="1">
      <c r="A4253" s="58"/>
      <c r="B4253" s="21">
        <v>37234.0</v>
      </c>
      <c r="C4253" s="24">
        <v>561.0</v>
      </c>
      <c r="D4253" s="69">
        <v>43698.0</v>
      </c>
      <c r="E4253" s="73" t="s">
        <v>4767</v>
      </c>
      <c r="F4253" s="69"/>
      <c r="G4253" s="21" t="s">
        <v>18</v>
      </c>
      <c r="H4253" s="21" t="s">
        <v>4749</v>
      </c>
      <c r="I4253" s="63" t="s">
        <v>4768</v>
      </c>
      <c r="J4253" s="21"/>
      <c r="K4253" s="21"/>
      <c r="L4253" s="21"/>
      <c r="M4253" s="21"/>
      <c r="N4253" s="22">
        <f t="shared" si="2"/>
        <v>46206</v>
      </c>
      <c r="O4253" s="23">
        <f>'RESOLUCIONES EPG'!$N4253-'RESOLUCIONES EPG'!$D4253</f>
        <v>2508</v>
      </c>
    </row>
    <row r="4254" ht="15.75" customHeight="1">
      <c r="A4254" s="103"/>
      <c r="B4254" s="21"/>
      <c r="C4254" s="24">
        <v>563.0</v>
      </c>
      <c r="D4254" s="69">
        <v>43698.0</v>
      </c>
      <c r="E4254" s="21" t="s">
        <v>1376</v>
      </c>
      <c r="F4254" s="74" t="s">
        <v>1162</v>
      </c>
      <c r="G4254" s="21" t="s">
        <v>18</v>
      </c>
      <c r="H4254" s="21" t="s">
        <v>4732</v>
      </c>
      <c r="I4254" s="63" t="s">
        <v>4769</v>
      </c>
      <c r="J4254" s="21"/>
      <c r="K4254" s="21"/>
      <c r="L4254" s="21"/>
      <c r="M4254" s="21"/>
      <c r="N4254" s="22">
        <f t="shared" si="2"/>
        <v>46206</v>
      </c>
      <c r="O4254" s="23">
        <f>'RESOLUCIONES EPG'!$N4254-'RESOLUCIONES EPG'!$D4254</f>
        <v>2508</v>
      </c>
    </row>
    <row r="4255" ht="15.75" customHeight="1">
      <c r="A4255" s="58"/>
      <c r="B4255" s="21"/>
      <c r="C4255" s="24">
        <v>566.0</v>
      </c>
      <c r="D4255" s="69">
        <v>43699.0</v>
      </c>
      <c r="E4255" s="21" t="s">
        <v>1992</v>
      </c>
      <c r="F4255" s="69"/>
      <c r="G4255" s="21" t="s">
        <v>18</v>
      </c>
      <c r="H4255" s="21" t="s">
        <v>4601</v>
      </c>
      <c r="I4255" s="63" t="s">
        <v>4770</v>
      </c>
      <c r="J4255" s="21"/>
      <c r="K4255" s="21"/>
      <c r="L4255" s="21"/>
      <c r="M4255" s="21"/>
      <c r="N4255" s="22">
        <f t="shared" si="2"/>
        <v>46206</v>
      </c>
      <c r="O4255" s="23">
        <f>'RESOLUCIONES EPG'!$N4255-'RESOLUCIONES EPG'!$D4255</f>
        <v>2507</v>
      </c>
    </row>
    <row r="4256" ht="16.5" customHeight="1">
      <c r="A4256" s="58"/>
      <c r="B4256" s="21"/>
      <c r="C4256" s="24">
        <v>568.0</v>
      </c>
      <c r="D4256" s="69">
        <v>43699.0</v>
      </c>
      <c r="E4256" s="21" t="s">
        <v>4771</v>
      </c>
      <c r="F4256" s="130" t="s">
        <v>4772</v>
      </c>
      <c r="G4256" s="21" t="s">
        <v>18</v>
      </c>
      <c r="H4256" s="21" t="s">
        <v>4673</v>
      </c>
      <c r="I4256" s="63" t="s">
        <v>4773</v>
      </c>
      <c r="J4256" s="21"/>
      <c r="K4256" s="21"/>
      <c r="L4256" s="21"/>
      <c r="M4256" s="21"/>
      <c r="N4256" s="22">
        <f t="shared" si="2"/>
        <v>46206</v>
      </c>
      <c r="O4256" s="23">
        <f>'RESOLUCIONES EPG'!$N4256-'RESOLUCIONES EPG'!$D4256</f>
        <v>2507</v>
      </c>
    </row>
    <row r="4257" ht="16.5" customHeight="1">
      <c r="A4257" s="58"/>
      <c r="B4257" s="21"/>
      <c r="C4257" s="24">
        <v>572.0</v>
      </c>
      <c r="D4257" s="69">
        <v>43699.0</v>
      </c>
      <c r="E4257" s="21" t="s">
        <v>4774</v>
      </c>
      <c r="F4257" s="69"/>
      <c r="G4257" s="21" t="s">
        <v>18</v>
      </c>
      <c r="H4257" s="21" t="s">
        <v>2151</v>
      </c>
      <c r="I4257" s="63" t="s">
        <v>4775</v>
      </c>
      <c r="J4257" s="21"/>
      <c r="K4257" s="21"/>
      <c r="L4257" s="21"/>
      <c r="M4257" s="21"/>
      <c r="N4257" s="22">
        <f t="shared" si="2"/>
        <v>46206</v>
      </c>
      <c r="O4257" s="23">
        <f>'RESOLUCIONES EPG'!$N4257-'RESOLUCIONES EPG'!$D4257</f>
        <v>2507</v>
      </c>
    </row>
    <row r="4258" ht="16.5" customHeight="1">
      <c r="A4258" s="58"/>
      <c r="B4258" s="21"/>
      <c r="C4258" s="24">
        <v>567.0</v>
      </c>
      <c r="D4258" s="69">
        <v>43699.0</v>
      </c>
      <c r="E4258" s="21" t="s">
        <v>4184</v>
      </c>
      <c r="F4258" s="69"/>
      <c r="G4258" s="21" t="s">
        <v>994</v>
      </c>
      <c r="H4258" s="21" t="s">
        <v>4656</v>
      </c>
      <c r="I4258" s="63" t="s">
        <v>4776</v>
      </c>
      <c r="J4258" s="21"/>
      <c r="K4258" s="63" t="s">
        <v>4777</v>
      </c>
      <c r="L4258" s="63" t="s">
        <v>4778</v>
      </c>
      <c r="M4258" s="63" t="s">
        <v>4779</v>
      </c>
      <c r="N4258" s="22">
        <f t="shared" si="2"/>
        <v>46206</v>
      </c>
      <c r="O4258" s="23">
        <f>'RESOLUCIONES EPG'!$N4258-'RESOLUCIONES EPG'!$D4258</f>
        <v>2507</v>
      </c>
    </row>
    <row r="4259" ht="16.5" customHeight="1">
      <c r="A4259" s="58"/>
      <c r="B4259" s="21"/>
      <c r="C4259" s="24">
        <v>574.0</v>
      </c>
      <c r="D4259" s="69">
        <v>43699.0</v>
      </c>
      <c r="E4259" s="21" t="s">
        <v>4780</v>
      </c>
      <c r="F4259" s="69"/>
      <c r="G4259" s="21" t="s">
        <v>18</v>
      </c>
      <c r="H4259" s="21" t="s">
        <v>4781</v>
      </c>
      <c r="I4259" s="63" t="s">
        <v>4782</v>
      </c>
      <c r="J4259" s="21"/>
      <c r="K4259" s="21"/>
      <c r="L4259" s="21"/>
      <c r="M4259" s="21"/>
      <c r="N4259" s="22">
        <f t="shared" si="2"/>
        <v>46206</v>
      </c>
      <c r="O4259" s="23">
        <f>'RESOLUCIONES EPG'!$N4259-'RESOLUCIONES EPG'!$D4259</f>
        <v>2507</v>
      </c>
    </row>
    <row r="4260" ht="15.75" customHeight="1">
      <c r="A4260" s="58"/>
      <c r="B4260" s="21">
        <v>38554.0</v>
      </c>
      <c r="C4260" s="24">
        <v>569.0</v>
      </c>
      <c r="D4260" s="69">
        <v>43699.0</v>
      </c>
      <c r="E4260" s="21" t="s">
        <v>4783</v>
      </c>
      <c r="F4260" s="69"/>
      <c r="G4260" s="21" t="s">
        <v>18</v>
      </c>
      <c r="H4260" s="21" t="s">
        <v>4784</v>
      </c>
      <c r="I4260" s="63" t="s">
        <v>4785</v>
      </c>
      <c r="J4260" s="21"/>
      <c r="K4260" s="21"/>
      <c r="L4260" s="21"/>
      <c r="M4260" s="21"/>
      <c r="N4260" s="22">
        <f t="shared" si="2"/>
        <v>46206</v>
      </c>
      <c r="O4260" s="23">
        <f>'RESOLUCIONES EPG'!$N4260-'RESOLUCIONES EPG'!$D4260</f>
        <v>2507</v>
      </c>
    </row>
    <row r="4261" ht="15.75" customHeight="1">
      <c r="A4261" s="58"/>
      <c r="B4261" s="21"/>
      <c r="C4261" s="24">
        <v>573.0</v>
      </c>
      <c r="D4261" s="69">
        <v>43699.0</v>
      </c>
      <c r="E4261" s="21" t="s">
        <v>1357</v>
      </c>
      <c r="F4261" s="69"/>
      <c r="G4261" s="21" t="s">
        <v>18</v>
      </c>
      <c r="H4261" s="21" t="s">
        <v>3572</v>
      </c>
      <c r="I4261" s="63" t="s">
        <v>4786</v>
      </c>
      <c r="J4261" s="21"/>
      <c r="K4261" s="21"/>
      <c r="L4261" s="21"/>
      <c r="M4261" s="21"/>
      <c r="N4261" s="22">
        <f t="shared" si="2"/>
        <v>46206</v>
      </c>
      <c r="O4261" s="23">
        <f>'RESOLUCIONES EPG'!$N4261-'RESOLUCIONES EPG'!$D4261</f>
        <v>2507</v>
      </c>
    </row>
    <row r="4262" ht="16.5" customHeight="1">
      <c r="A4262" s="58"/>
      <c r="B4262" s="21"/>
      <c r="C4262" s="24">
        <v>570.0</v>
      </c>
      <c r="D4262" s="69">
        <v>43699.0</v>
      </c>
      <c r="E4262" s="21" t="s">
        <v>4787</v>
      </c>
      <c r="F4262" s="69"/>
      <c r="G4262" s="21" t="s">
        <v>994</v>
      </c>
      <c r="H4262" s="21" t="s">
        <v>4753</v>
      </c>
      <c r="I4262" s="63" t="s">
        <v>4788</v>
      </c>
      <c r="J4262" s="21"/>
      <c r="K4262" s="63" t="s">
        <v>4789</v>
      </c>
      <c r="L4262" s="63" t="s">
        <v>4790</v>
      </c>
      <c r="M4262" s="21"/>
      <c r="N4262" s="22">
        <f t="shared" si="2"/>
        <v>46206</v>
      </c>
      <c r="O4262" s="23">
        <f>'RESOLUCIONES EPG'!$N4262-'RESOLUCIONES EPG'!$D4262</f>
        <v>2507</v>
      </c>
    </row>
    <row r="4263" ht="16.5" customHeight="1">
      <c r="A4263" s="103"/>
      <c r="B4263" s="21"/>
      <c r="C4263" s="24">
        <v>571.0</v>
      </c>
      <c r="D4263" s="69">
        <v>43699.0</v>
      </c>
      <c r="E4263" s="21" t="s">
        <v>4791</v>
      </c>
      <c r="F4263" s="69"/>
      <c r="G4263" s="21" t="s">
        <v>18</v>
      </c>
      <c r="H4263" s="21" t="s">
        <v>2151</v>
      </c>
      <c r="I4263" s="61" t="s">
        <v>4792</v>
      </c>
      <c r="J4263" s="21"/>
      <c r="K4263" s="21"/>
      <c r="L4263" s="21"/>
      <c r="M4263" s="21"/>
      <c r="N4263" s="22">
        <f t="shared" si="2"/>
        <v>46206</v>
      </c>
      <c r="O4263" s="23">
        <f>'RESOLUCIONES EPG'!$N4263-'RESOLUCIONES EPG'!$D4263</f>
        <v>2507</v>
      </c>
    </row>
    <row r="4264" ht="16.5" customHeight="1">
      <c r="A4264" s="58"/>
      <c r="B4264" s="21"/>
      <c r="C4264" s="24">
        <v>565.0</v>
      </c>
      <c r="D4264" s="69">
        <v>43699.0</v>
      </c>
      <c r="E4264" s="21" t="s">
        <v>4793</v>
      </c>
      <c r="F4264" s="69"/>
      <c r="G4264" s="21" t="s">
        <v>18</v>
      </c>
      <c r="H4264" s="21" t="s">
        <v>2821</v>
      </c>
      <c r="I4264" s="63" t="s">
        <v>4794</v>
      </c>
      <c r="J4264" s="21"/>
      <c r="K4264" s="21"/>
      <c r="L4264" s="21"/>
      <c r="M4264" s="21"/>
      <c r="N4264" s="22">
        <f t="shared" si="2"/>
        <v>46206</v>
      </c>
      <c r="O4264" s="23">
        <f>'RESOLUCIONES EPG'!$N4264-'RESOLUCIONES EPG'!$D4264</f>
        <v>2507</v>
      </c>
    </row>
    <row r="4265" ht="16.5" customHeight="1">
      <c r="A4265" s="103"/>
      <c r="B4265" s="21"/>
      <c r="C4265" s="24">
        <v>588.0</v>
      </c>
      <c r="D4265" s="69">
        <v>43700.0</v>
      </c>
      <c r="E4265" s="21" t="s">
        <v>3938</v>
      </c>
      <c r="F4265" s="74" t="s">
        <v>3939</v>
      </c>
      <c r="G4265" s="21" t="s">
        <v>3844</v>
      </c>
      <c r="H4265" s="21"/>
      <c r="I4265" s="63" t="s">
        <v>4795</v>
      </c>
      <c r="J4265" s="21"/>
      <c r="K4265" s="63" t="s">
        <v>4796</v>
      </c>
      <c r="L4265" s="63" t="s">
        <v>4797</v>
      </c>
      <c r="M4265" s="21"/>
      <c r="N4265" s="22">
        <f t="shared" si="2"/>
        <v>46206</v>
      </c>
      <c r="O4265" s="23">
        <f>'RESOLUCIONES EPG'!$N4265-'RESOLUCIONES EPG'!$D4265</f>
        <v>2506</v>
      </c>
    </row>
    <row r="4266" ht="16.5" customHeight="1">
      <c r="A4266" s="58"/>
      <c r="B4266" s="21"/>
      <c r="C4266" s="24">
        <v>579.0</v>
      </c>
      <c r="D4266" s="69">
        <v>43700.0</v>
      </c>
      <c r="E4266" s="21" t="s">
        <v>4798</v>
      </c>
      <c r="F4266" s="69"/>
      <c r="G4266" s="21" t="s">
        <v>3390</v>
      </c>
      <c r="H4266" s="21"/>
      <c r="I4266" s="63" t="s">
        <v>4799</v>
      </c>
      <c r="J4266" s="21"/>
      <c r="K4266" s="63" t="s">
        <v>4800</v>
      </c>
      <c r="L4266" s="21"/>
      <c r="M4266" s="21"/>
      <c r="N4266" s="22">
        <f t="shared" si="2"/>
        <v>46206</v>
      </c>
      <c r="O4266" s="23">
        <f>'RESOLUCIONES EPG'!$N4266-'RESOLUCIONES EPG'!$D4266</f>
        <v>2506</v>
      </c>
    </row>
    <row r="4267" ht="15.75" customHeight="1">
      <c r="A4267" s="103"/>
      <c r="B4267" s="21"/>
      <c r="C4267" s="24">
        <v>582.0</v>
      </c>
      <c r="D4267" s="69">
        <v>43700.0</v>
      </c>
      <c r="E4267" s="21" t="s">
        <v>4801</v>
      </c>
      <c r="F4267" s="69"/>
      <c r="G4267" s="21" t="s">
        <v>3390</v>
      </c>
      <c r="H4267" s="21"/>
      <c r="I4267" s="63" t="s">
        <v>4802</v>
      </c>
      <c r="J4267" s="21"/>
      <c r="K4267" s="63" t="s">
        <v>4803</v>
      </c>
      <c r="L4267" s="21"/>
      <c r="M4267" s="21"/>
      <c r="N4267" s="22">
        <f t="shared" si="2"/>
        <v>46206</v>
      </c>
      <c r="O4267" s="23">
        <f>'RESOLUCIONES EPG'!$N4267-'RESOLUCIONES EPG'!$D4267</f>
        <v>2506</v>
      </c>
    </row>
    <row r="4268" ht="15.75" customHeight="1">
      <c r="A4268" s="58"/>
      <c r="B4268" s="21"/>
      <c r="C4268" s="24">
        <v>578.0</v>
      </c>
      <c r="D4268" s="69">
        <v>43700.0</v>
      </c>
      <c r="E4268" s="21" t="s">
        <v>4804</v>
      </c>
      <c r="F4268" s="69"/>
      <c r="G4268" s="21" t="s">
        <v>3390</v>
      </c>
      <c r="H4268" s="21"/>
      <c r="I4268" s="63" t="s">
        <v>4805</v>
      </c>
      <c r="J4268" s="21"/>
      <c r="K4268" s="63" t="s">
        <v>4806</v>
      </c>
      <c r="L4268" s="21"/>
      <c r="M4268" s="21"/>
      <c r="N4268" s="22">
        <f t="shared" si="2"/>
        <v>46206</v>
      </c>
      <c r="O4268" s="23">
        <f>'RESOLUCIONES EPG'!$N4268-'RESOLUCIONES EPG'!$D4268</f>
        <v>2506</v>
      </c>
    </row>
    <row r="4269" ht="15.75" customHeight="1">
      <c r="A4269" s="100"/>
      <c r="B4269" s="21"/>
      <c r="C4269" s="24">
        <v>575.0</v>
      </c>
      <c r="D4269" s="69">
        <v>43700.0</v>
      </c>
      <c r="E4269" s="21" t="s">
        <v>3824</v>
      </c>
      <c r="F4269" s="69"/>
      <c r="G4269" s="21" t="s">
        <v>3844</v>
      </c>
      <c r="H4269" s="21"/>
      <c r="I4269" s="63" t="s">
        <v>4807</v>
      </c>
      <c r="J4269" s="21"/>
      <c r="K4269" s="63" t="s">
        <v>4808</v>
      </c>
      <c r="L4269" s="21"/>
      <c r="M4269" s="21"/>
      <c r="N4269" s="22">
        <f t="shared" si="2"/>
        <v>46206</v>
      </c>
      <c r="O4269" s="23">
        <f>'RESOLUCIONES EPG'!$N4269-'RESOLUCIONES EPG'!$D4269</f>
        <v>2506</v>
      </c>
    </row>
    <row r="4270" ht="16.5" customHeight="1">
      <c r="A4270" s="58"/>
      <c r="B4270" s="21"/>
      <c r="C4270" s="24">
        <v>583.0</v>
      </c>
      <c r="D4270" s="69">
        <v>43700.0</v>
      </c>
      <c r="E4270" s="21" t="s">
        <v>2715</v>
      </c>
      <c r="F4270" s="69"/>
      <c r="G4270" s="21" t="s">
        <v>3390</v>
      </c>
      <c r="H4270" s="21"/>
      <c r="I4270" s="63" t="s">
        <v>4809</v>
      </c>
      <c r="J4270" s="21"/>
      <c r="K4270" s="63" t="s">
        <v>4810</v>
      </c>
      <c r="L4270" s="21"/>
      <c r="M4270" s="21"/>
      <c r="N4270" s="22">
        <f t="shared" si="2"/>
        <v>46206</v>
      </c>
      <c r="O4270" s="23">
        <f>'RESOLUCIONES EPG'!$N4270-'RESOLUCIONES EPG'!$D4270</f>
        <v>2506</v>
      </c>
    </row>
    <row r="4271" ht="16.5" customHeight="1">
      <c r="A4271" s="58"/>
      <c r="B4271" s="21"/>
      <c r="C4271" s="24">
        <v>587.0</v>
      </c>
      <c r="D4271" s="69">
        <v>43700.0</v>
      </c>
      <c r="E4271" s="21" t="s">
        <v>2869</v>
      </c>
      <c r="F4271" s="69"/>
      <c r="G4271" s="21" t="s">
        <v>3844</v>
      </c>
      <c r="H4271" s="21"/>
      <c r="I4271" s="63" t="s">
        <v>4811</v>
      </c>
      <c r="J4271" s="21"/>
      <c r="K4271" s="63" t="s">
        <v>4812</v>
      </c>
      <c r="L4271" s="63" t="s">
        <v>4813</v>
      </c>
      <c r="M4271" s="21"/>
      <c r="N4271" s="22">
        <f t="shared" si="2"/>
        <v>46206</v>
      </c>
      <c r="O4271" s="23">
        <f>'RESOLUCIONES EPG'!$N4271-'RESOLUCIONES EPG'!$D4271</f>
        <v>2506</v>
      </c>
    </row>
    <row r="4272" ht="15.75" customHeight="1">
      <c r="A4272" s="100"/>
      <c r="B4272" s="21"/>
      <c r="C4272" s="24">
        <v>581.0</v>
      </c>
      <c r="D4272" s="69">
        <v>43700.0</v>
      </c>
      <c r="E4272" s="21" t="s">
        <v>4814</v>
      </c>
      <c r="F4272" s="69"/>
      <c r="G4272" s="21" t="s">
        <v>3390</v>
      </c>
      <c r="H4272" s="21"/>
      <c r="I4272" s="63" t="s">
        <v>4815</v>
      </c>
      <c r="J4272" s="21"/>
      <c r="K4272" s="63" t="s">
        <v>4816</v>
      </c>
      <c r="L4272" s="21"/>
      <c r="M4272" s="21"/>
      <c r="N4272" s="22">
        <f t="shared" si="2"/>
        <v>46206</v>
      </c>
      <c r="O4272" s="23">
        <f>'RESOLUCIONES EPG'!$N4272-'RESOLUCIONES EPG'!$D4272</f>
        <v>2506</v>
      </c>
    </row>
    <row r="4273" ht="15.75" customHeight="1">
      <c r="A4273" s="58"/>
      <c r="B4273" s="21"/>
      <c r="C4273" s="24">
        <v>576.0</v>
      </c>
      <c r="D4273" s="69">
        <v>43700.0</v>
      </c>
      <c r="E4273" s="21" t="s">
        <v>4817</v>
      </c>
      <c r="F4273" s="69"/>
      <c r="G4273" s="21" t="s">
        <v>1310</v>
      </c>
      <c r="H4273" s="21"/>
      <c r="I4273" s="63" t="s">
        <v>4818</v>
      </c>
      <c r="J4273" s="21"/>
      <c r="K4273" s="63" t="s">
        <v>4819</v>
      </c>
      <c r="L4273" s="21"/>
      <c r="M4273" s="21"/>
      <c r="N4273" s="22">
        <f t="shared" si="2"/>
        <v>46206</v>
      </c>
      <c r="O4273" s="23">
        <f>'RESOLUCIONES EPG'!$N4273-'RESOLUCIONES EPG'!$D4273</f>
        <v>2506</v>
      </c>
    </row>
    <row r="4274" ht="15.75" customHeight="1">
      <c r="A4274" s="101"/>
      <c r="B4274" s="21"/>
      <c r="C4274" s="24">
        <v>580.0</v>
      </c>
      <c r="D4274" s="69">
        <v>43700.0</v>
      </c>
      <c r="E4274" s="21" t="s">
        <v>2502</v>
      </c>
      <c r="F4274" s="69"/>
      <c r="G4274" s="21" t="s">
        <v>3390</v>
      </c>
      <c r="H4274" s="21"/>
      <c r="I4274" s="63" t="s">
        <v>4820</v>
      </c>
      <c r="J4274" s="21"/>
      <c r="K4274" s="63" t="s">
        <v>4821</v>
      </c>
      <c r="L4274" s="21"/>
      <c r="M4274" s="21"/>
      <c r="N4274" s="22">
        <f t="shared" si="2"/>
        <v>46206</v>
      </c>
      <c r="O4274" s="23">
        <f>'RESOLUCIONES EPG'!$N4274-'RESOLUCIONES EPG'!$D4274</f>
        <v>2506</v>
      </c>
    </row>
    <row r="4275" ht="16.5" customHeight="1">
      <c r="A4275" s="58"/>
      <c r="B4275" s="21"/>
      <c r="C4275" s="24">
        <v>584.0</v>
      </c>
      <c r="D4275" s="69">
        <v>43700.0</v>
      </c>
      <c r="E4275" s="21" t="s">
        <v>3617</v>
      </c>
      <c r="F4275" s="69"/>
      <c r="G4275" s="21" t="s">
        <v>1200</v>
      </c>
      <c r="H4275" s="21"/>
      <c r="I4275" s="63" t="s">
        <v>4822</v>
      </c>
      <c r="J4275" s="21"/>
      <c r="K4275" s="63" t="s">
        <v>4823</v>
      </c>
      <c r="L4275" s="21"/>
      <c r="M4275" s="21"/>
      <c r="N4275" s="22">
        <f t="shared" si="2"/>
        <v>46206</v>
      </c>
      <c r="O4275" s="23">
        <f>'RESOLUCIONES EPG'!$N4275-'RESOLUCIONES EPG'!$D4275</f>
        <v>2506</v>
      </c>
    </row>
    <row r="4276" ht="15.75" customHeight="1">
      <c r="A4276" s="58"/>
      <c r="B4276" s="21"/>
      <c r="C4276" s="24">
        <v>585.0</v>
      </c>
      <c r="D4276" s="69">
        <v>43700.0</v>
      </c>
      <c r="E4276" s="21" t="s">
        <v>2733</v>
      </c>
      <c r="F4276" s="69"/>
      <c r="G4276" s="21" t="s">
        <v>182</v>
      </c>
      <c r="H4276" s="21"/>
      <c r="I4276" s="63" t="s">
        <v>4824</v>
      </c>
      <c r="J4276" s="21"/>
      <c r="K4276" s="21"/>
      <c r="L4276" s="21"/>
      <c r="M4276" s="21"/>
      <c r="N4276" s="22">
        <f t="shared" si="2"/>
        <v>46206</v>
      </c>
      <c r="O4276" s="23">
        <f>'RESOLUCIONES EPG'!$N4276-'RESOLUCIONES EPG'!$D4276</f>
        <v>2506</v>
      </c>
    </row>
    <row r="4277" ht="15.75" customHeight="1">
      <c r="A4277" s="103"/>
      <c r="B4277" s="21"/>
      <c r="C4277" s="24">
        <v>586.0</v>
      </c>
      <c r="D4277" s="69">
        <v>43700.0</v>
      </c>
      <c r="E4277" s="21" t="s">
        <v>3790</v>
      </c>
      <c r="F4277" s="69"/>
      <c r="G4277" s="21" t="s">
        <v>3844</v>
      </c>
      <c r="H4277" s="21"/>
      <c r="I4277" s="63" t="s">
        <v>4825</v>
      </c>
      <c r="J4277" s="21"/>
      <c r="K4277" s="63" t="s">
        <v>4826</v>
      </c>
      <c r="L4277" s="21"/>
      <c r="M4277" s="21"/>
      <c r="N4277" s="22">
        <f t="shared" si="2"/>
        <v>46206</v>
      </c>
      <c r="O4277" s="23">
        <f>'RESOLUCIONES EPG'!$N4277-'RESOLUCIONES EPG'!$D4277</f>
        <v>2506</v>
      </c>
    </row>
    <row r="4278" ht="16.5" customHeight="1">
      <c r="A4278" s="101"/>
      <c r="B4278" s="21"/>
      <c r="C4278" s="24">
        <v>577.0</v>
      </c>
      <c r="D4278" s="69">
        <v>43700.0</v>
      </c>
      <c r="E4278" s="21" t="s">
        <v>4827</v>
      </c>
      <c r="F4278" s="69"/>
      <c r="G4278" s="21" t="s">
        <v>3390</v>
      </c>
      <c r="H4278" s="21"/>
      <c r="I4278" s="63" t="s">
        <v>4828</v>
      </c>
      <c r="J4278" s="21"/>
      <c r="K4278" s="63" t="s">
        <v>4829</v>
      </c>
      <c r="L4278" s="21"/>
      <c r="M4278" s="21"/>
      <c r="N4278" s="22">
        <f t="shared" si="2"/>
        <v>46206</v>
      </c>
      <c r="O4278" s="23">
        <f>'RESOLUCIONES EPG'!$N4278-'RESOLUCIONES EPG'!$D4278</f>
        <v>2506</v>
      </c>
    </row>
    <row r="4279" ht="16.5" customHeight="1">
      <c r="A4279" s="58"/>
      <c r="B4279" s="21"/>
      <c r="C4279" s="24">
        <v>590.0</v>
      </c>
      <c r="D4279" s="69">
        <v>43703.0</v>
      </c>
      <c r="E4279" s="21" t="s">
        <v>2831</v>
      </c>
      <c r="F4279" s="69"/>
      <c r="G4279" s="21" t="s">
        <v>3844</v>
      </c>
      <c r="H4279" s="21"/>
      <c r="I4279" s="63" t="s">
        <v>4830</v>
      </c>
      <c r="J4279" s="21"/>
      <c r="K4279" s="21"/>
      <c r="L4279" s="21"/>
      <c r="M4279" s="21"/>
      <c r="N4279" s="22">
        <f t="shared" si="2"/>
        <v>46206</v>
      </c>
      <c r="O4279" s="23">
        <f>'RESOLUCIONES EPG'!$N4279-'RESOLUCIONES EPG'!$D4279</f>
        <v>2503</v>
      </c>
    </row>
    <row r="4280" ht="15.75" customHeight="1">
      <c r="A4280" s="103"/>
      <c r="B4280" s="21"/>
      <c r="C4280" s="24">
        <v>591.0</v>
      </c>
      <c r="D4280" s="69">
        <v>43703.0</v>
      </c>
      <c r="E4280" s="21" t="s">
        <v>4831</v>
      </c>
      <c r="F4280" s="69"/>
      <c r="G4280" s="21" t="s">
        <v>3844</v>
      </c>
      <c r="H4280" s="21"/>
      <c r="I4280" s="63" t="s">
        <v>4832</v>
      </c>
      <c r="J4280" s="21"/>
      <c r="K4280" s="21"/>
      <c r="L4280" s="21"/>
      <c r="M4280" s="21"/>
      <c r="N4280" s="22">
        <f t="shared" si="2"/>
        <v>46206</v>
      </c>
      <c r="O4280" s="23">
        <f>'RESOLUCIONES EPG'!$N4280-'RESOLUCIONES EPG'!$D4280</f>
        <v>2503</v>
      </c>
    </row>
    <row r="4281" ht="15.75" customHeight="1">
      <c r="A4281" s="101"/>
      <c r="B4281" s="21"/>
      <c r="C4281" s="24">
        <v>593.0</v>
      </c>
      <c r="D4281" s="69">
        <v>43703.0</v>
      </c>
      <c r="E4281" s="21" t="s">
        <v>4153</v>
      </c>
      <c r="F4281" s="69"/>
      <c r="G4281" s="21" t="s">
        <v>3844</v>
      </c>
      <c r="H4281" s="21"/>
      <c r="I4281" s="63" t="s">
        <v>4833</v>
      </c>
      <c r="J4281" s="21"/>
      <c r="K4281" s="21"/>
      <c r="L4281" s="21"/>
      <c r="M4281" s="21"/>
      <c r="N4281" s="22">
        <f t="shared" si="2"/>
        <v>46206</v>
      </c>
      <c r="O4281" s="23">
        <f>'RESOLUCIONES EPG'!$N4281-'RESOLUCIONES EPG'!$D4281</f>
        <v>2503</v>
      </c>
    </row>
    <row r="4282" ht="15.75" customHeight="1">
      <c r="A4282" s="101"/>
      <c r="B4282" s="21"/>
      <c r="C4282" s="24">
        <v>594.0</v>
      </c>
      <c r="D4282" s="69">
        <v>43703.0</v>
      </c>
      <c r="E4282" s="21" t="s">
        <v>3903</v>
      </c>
      <c r="F4282" s="69"/>
      <c r="G4282" s="21" t="s">
        <v>3844</v>
      </c>
      <c r="H4282" s="21"/>
      <c r="I4282" s="63" t="s">
        <v>4834</v>
      </c>
      <c r="J4282" s="21"/>
      <c r="K4282" s="21"/>
      <c r="L4282" s="21"/>
      <c r="M4282" s="21"/>
      <c r="N4282" s="22">
        <f t="shared" si="2"/>
        <v>46206</v>
      </c>
      <c r="O4282" s="23">
        <f>'RESOLUCIONES EPG'!$N4282-'RESOLUCIONES EPG'!$D4282</f>
        <v>2503</v>
      </c>
    </row>
    <row r="4283" ht="16.5" customHeight="1">
      <c r="A4283" s="103"/>
      <c r="B4283" s="21"/>
      <c r="C4283" s="24">
        <v>592.0</v>
      </c>
      <c r="D4283" s="69">
        <v>43703.0</v>
      </c>
      <c r="E4283" s="21" t="s">
        <v>4528</v>
      </c>
      <c r="F4283" s="69"/>
      <c r="G4283" s="21" t="s">
        <v>3844</v>
      </c>
      <c r="H4283" s="21"/>
      <c r="I4283" s="63" t="s">
        <v>4835</v>
      </c>
      <c r="J4283" s="21"/>
      <c r="K4283" s="21"/>
      <c r="L4283" s="21"/>
      <c r="M4283" s="21"/>
      <c r="N4283" s="22">
        <f t="shared" si="2"/>
        <v>46206</v>
      </c>
      <c r="O4283" s="23">
        <f>'RESOLUCIONES EPG'!$N4283-'RESOLUCIONES EPG'!$D4283</f>
        <v>2503</v>
      </c>
    </row>
    <row r="4284" ht="15.75" customHeight="1">
      <c r="A4284" s="58"/>
      <c r="B4284" s="21"/>
      <c r="C4284" s="24">
        <v>589.0</v>
      </c>
      <c r="D4284" s="69">
        <v>43703.0</v>
      </c>
      <c r="E4284" s="21" t="s">
        <v>4580</v>
      </c>
      <c r="F4284" s="69" t="s">
        <v>4836</v>
      </c>
      <c r="G4284" s="21" t="s">
        <v>3844</v>
      </c>
      <c r="H4284" s="21"/>
      <c r="I4284" s="63" t="s">
        <v>4837</v>
      </c>
      <c r="J4284" s="21"/>
      <c r="K4284" s="21"/>
      <c r="L4284" s="21"/>
      <c r="M4284" s="21"/>
      <c r="N4284" s="22">
        <f t="shared" si="2"/>
        <v>46206</v>
      </c>
      <c r="O4284" s="23">
        <f>'RESOLUCIONES EPG'!$N4284-'RESOLUCIONES EPG'!$D4284</f>
        <v>2503</v>
      </c>
    </row>
    <row r="4285" ht="15.75" customHeight="1">
      <c r="A4285" s="58"/>
      <c r="B4285" s="21">
        <v>36082.0</v>
      </c>
      <c r="C4285" s="24">
        <v>595.0</v>
      </c>
      <c r="D4285" s="69">
        <v>43703.0</v>
      </c>
      <c r="E4285" s="21" t="s">
        <v>4838</v>
      </c>
      <c r="F4285" s="69"/>
      <c r="G4285" s="21" t="s">
        <v>3844</v>
      </c>
      <c r="H4285" s="21"/>
      <c r="I4285" s="63" t="s">
        <v>4839</v>
      </c>
      <c r="J4285" s="21"/>
      <c r="K4285" s="21"/>
      <c r="L4285" s="21"/>
      <c r="M4285" s="21"/>
      <c r="N4285" s="22">
        <f t="shared" si="2"/>
        <v>46206</v>
      </c>
      <c r="O4285" s="23">
        <f>'RESOLUCIONES EPG'!$N4285-'RESOLUCIONES EPG'!$D4285</f>
        <v>2503</v>
      </c>
    </row>
    <row r="4286" ht="15.75" customHeight="1">
      <c r="A4286" s="103"/>
      <c r="B4286" s="21"/>
      <c r="C4286" s="24">
        <v>605.0</v>
      </c>
      <c r="D4286" s="69">
        <v>43704.0</v>
      </c>
      <c r="E4286" s="21" t="s">
        <v>4840</v>
      </c>
      <c r="F4286" s="69"/>
      <c r="G4286" s="21" t="s">
        <v>18</v>
      </c>
      <c r="H4286" s="21" t="s">
        <v>4841</v>
      </c>
      <c r="I4286" s="63" t="s">
        <v>4842</v>
      </c>
      <c r="J4286" s="21"/>
      <c r="K4286" s="21"/>
      <c r="L4286" s="21"/>
      <c r="M4286" s="21"/>
      <c r="N4286" s="22">
        <f t="shared" si="2"/>
        <v>46206</v>
      </c>
      <c r="O4286" s="23">
        <f>'RESOLUCIONES EPG'!$N4286-'RESOLUCIONES EPG'!$D4286</f>
        <v>2502</v>
      </c>
    </row>
    <row r="4287" ht="15.75" customHeight="1">
      <c r="A4287" s="103"/>
      <c r="B4287" s="21"/>
      <c r="C4287" s="24">
        <v>617.0</v>
      </c>
      <c r="D4287" s="69">
        <v>43704.0</v>
      </c>
      <c r="E4287" s="21" t="s">
        <v>4843</v>
      </c>
      <c r="F4287" s="69" t="s">
        <v>4844</v>
      </c>
      <c r="G4287" s="21" t="s">
        <v>18</v>
      </c>
      <c r="H4287" s="21"/>
      <c r="I4287" s="63" t="s">
        <v>4845</v>
      </c>
      <c r="J4287" s="21"/>
      <c r="K4287" s="21"/>
      <c r="L4287" s="21"/>
      <c r="M4287" s="21"/>
      <c r="N4287" s="22">
        <f t="shared" si="2"/>
        <v>46206</v>
      </c>
      <c r="O4287" s="23">
        <f>'RESOLUCIONES EPG'!$N4287-'RESOLUCIONES EPG'!$D4287</f>
        <v>2502</v>
      </c>
    </row>
    <row r="4288" ht="16.5" customHeight="1">
      <c r="A4288" s="58"/>
      <c r="B4288" s="21"/>
      <c r="C4288" s="24">
        <v>629.0</v>
      </c>
      <c r="D4288" s="69">
        <v>43704.0</v>
      </c>
      <c r="E4288" s="21" t="s">
        <v>4117</v>
      </c>
      <c r="F4288" s="69"/>
      <c r="G4288" s="21" t="s">
        <v>994</v>
      </c>
      <c r="H4288" s="21" t="s">
        <v>4665</v>
      </c>
      <c r="I4288" s="63" t="s">
        <v>4846</v>
      </c>
      <c r="J4288" s="21"/>
      <c r="K4288" s="63" t="s">
        <v>4847</v>
      </c>
      <c r="L4288" s="21"/>
      <c r="M4288" s="21"/>
      <c r="N4288" s="22">
        <f t="shared" si="2"/>
        <v>46206</v>
      </c>
      <c r="O4288" s="23">
        <f>'RESOLUCIONES EPG'!$N4288-'RESOLUCIONES EPG'!$D4288</f>
        <v>2502</v>
      </c>
    </row>
    <row r="4289" ht="16.5" customHeight="1">
      <c r="A4289" s="58"/>
      <c r="B4289" s="21"/>
      <c r="C4289" s="24">
        <v>609.0</v>
      </c>
      <c r="D4289" s="69">
        <v>43704.0</v>
      </c>
      <c r="E4289" s="21" t="s">
        <v>4848</v>
      </c>
      <c r="F4289" s="69"/>
      <c r="G4289" s="21" t="s">
        <v>18</v>
      </c>
      <c r="H4289" s="21" t="s">
        <v>4849</v>
      </c>
      <c r="I4289" s="63" t="s">
        <v>4850</v>
      </c>
      <c r="J4289" s="21"/>
      <c r="K4289" s="21"/>
      <c r="L4289" s="21"/>
      <c r="M4289" s="21"/>
      <c r="N4289" s="22">
        <f t="shared" si="2"/>
        <v>46206</v>
      </c>
      <c r="O4289" s="23">
        <f>'RESOLUCIONES EPG'!$N4289-'RESOLUCIONES EPG'!$D4289</f>
        <v>2502</v>
      </c>
    </row>
    <row r="4290" ht="16.5" customHeight="1">
      <c r="A4290" s="58"/>
      <c r="B4290" s="21" t="s">
        <v>2535</v>
      </c>
      <c r="C4290" s="24">
        <v>621.0</v>
      </c>
      <c r="D4290" s="69">
        <v>43704.0</v>
      </c>
      <c r="E4290" s="21" t="s">
        <v>4172</v>
      </c>
      <c r="F4290" s="69"/>
      <c r="G4290" s="21" t="s">
        <v>994</v>
      </c>
      <c r="H4290" s="21" t="s">
        <v>4665</v>
      </c>
      <c r="I4290" s="63" t="s">
        <v>4851</v>
      </c>
      <c r="J4290" s="21"/>
      <c r="K4290" s="63" t="s">
        <v>4852</v>
      </c>
      <c r="L4290" s="21"/>
      <c r="M4290" s="21"/>
      <c r="N4290" s="22">
        <f t="shared" si="2"/>
        <v>46206</v>
      </c>
      <c r="O4290" s="23">
        <f>'RESOLUCIONES EPG'!$N4290-'RESOLUCIONES EPG'!$D4290</f>
        <v>2502</v>
      </c>
    </row>
    <row r="4291" ht="16.5" customHeight="1">
      <c r="A4291" s="58"/>
      <c r="B4291" s="21"/>
      <c r="C4291" s="24">
        <v>619.0</v>
      </c>
      <c r="D4291" s="69">
        <v>43704.0</v>
      </c>
      <c r="E4291" s="21" t="s">
        <v>4853</v>
      </c>
      <c r="F4291" s="69"/>
      <c r="G4291" s="21" t="s">
        <v>18</v>
      </c>
      <c r="H4291" s="21" t="s">
        <v>4854</v>
      </c>
      <c r="I4291" s="63" t="s">
        <v>4855</v>
      </c>
      <c r="J4291" s="21"/>
      <c r="K4291" s="21"/>
      <c r="L4291" s="21"/>
      <c r="M4291" s="21"/>
      <c r="N4291" s="22">
        <f t="shared" si="2"/>
        <v>46206</v>
      </c>
      <c r="O4291" s="23">
        <f>'RESOLUCIONES EPG'!$N4291-'RESOLUCIONES EPG'!$D4291</f>
        <v>2502</v>
      </c>
    </row>
    <row r="4292" ht="15.75" customHeight="1">
      <c r="A4292" s="101"/>
      <c r="B4292" s="21"/>
      <c r="C4292" s="24">
        <v>616.0</v>
      </c>
      <c r="D4292" s="69">
        <v>43704.0</v>
      </c>
      <c r="E4292" s="21" t="s">
        <v>3931</v>
      </c>
      <c r="F4292" s="69" t="s">
        <v>3932</v>
      </c>
      <c r="G4292" s="21" t="s">
        <v>3844</v>
      </c>
      <c r="H4292" s="21"/>
      <c r="I4292" s="63" t="s">
        <v>4856</v>
      </c>
      <c r="J4292" s="21"/>
      <c r="K4292" s="21"/>
      <c r="L4292" s="21"/>
      <c r="M4292" s="21"/>
      <c r="N4292" s="22">
        <f t="shared" si="2"/>
        <v>46206</v>
      </c>
      <c r="O4292" s="23">
        <f>'RESOLUCIONES EPG'!$N4292-'RESOLUCIONES EPG'!$D4292</f>
        <v>2502</v>
      </c>
    </row>
    <row r="4293" ht="16.5" customHeight="1">
      <c r="A4293" s="58"/>
      <c r="B4293" s="21"/>
      <c r="C4293" s="24">
        <v>623.0</v>
      </c>
      <c r="D4293" s="69">
        <v>43704.0</v>
      </c>
      <c r="E4293" s="21" t="s">
        <v>4857</v>
      </c>
      <c r="F4293" s="69"/>
      <c r="G4293" s="21" t="s">
        <v>18</v>
      </c>
      <c r="H4293" s="21" t="s">
        <v>4858</v>
      </c>
      <c r="I4293" s="63" t="s">
        <v>4859</v>
      </c>
      <c r="J4293" s="21"/>
      <c r="K4293" s="21"/>
      <c r="L4293" s="21"/>
      <c r="M4293" s="21"/>
      <c r="N4293" s="22">
        <f t="shared" si="2"/>
        <v>46206</v>
      </c>
      <c r="O4293" s="23">
        <f>'RESOLUCIONES EPG'!$N4293-'RESOLUCIONES EPG'!$D4293</f>
        <v>2502</v>
      </c>
    </row>
    <row r="4294" ht="15.75" customHeight="1">
      <c r="A4294" s="58"/>
      <c r="B4294" s="21"/>
      <c r="C4294" s="24">
        <v>628.0</v>
      </c>
      <c r="D4294" s="69">
        <v>43704.0</v>
      </c>
      <c r="E4294" s="21" t="s">
        <v>673</v>
      </c>
      <c r="F4294" s="69"/>
      <c r="G4294" s="21" t="s">
        <v>18</v>
      </c>
      <c r="H4294" s="21" t="s">
        <v>2515</v>
      </c>
      <c r="I4294" s="63" t="s">
        <v>4860</v>
      </c>
      <c r="J4294" s="21"/>
      <c r="K4294" s="21"/>
      <c r="L4294" s="21"/>
      <c r="M4294" s="21"/>
      <c r="N4294" s="22">
        <f t="shared" si="2"/>
        <v>46206</v>
      </c>
      <c r="O4294" s="23">
        <f>'RESOLUCIONES EPG'!$N4294-'RESOLUCIONES EPG'!$D4294</f>
        <v>2502</v>
      </c>
    </row>
    <row r="4295" ht="15.75" customHeight="1">
      <c r="A4295" s="58"/>
      <c r="B4295" s="21"/>
      <c r="C4295" s="24">
        <v>608.0</v>
      </c>
      <c r="D4295" s="69">
        <v>43704.0</v>
      </c>
      <c r="E4295" s="21" t="s">
        <v>4861</v>
      </c>
      <c r="F4295" s="69"/>
      <c r="G4295" s="21" t="s">
        <v>18</v>
      </c>
      <c r="H4295" s="21" t="s">
        <v>4862</v>
      </c>
      <c r="I4295" s="63" t="s">
        <v>4863</v>
      </c>
      <c r="J4295" s="21"/>
      <c r="K4295" s="21"/>
      <c r="L4295" s="21"/>
      <c r="M4295" s="21"/>
      <c r="N4295" s="22">
        <f t="shared" si="2"/>
        <v>46206</v>
      </c>
      <c r="O4295" s="23">
        <f>'RESOLUCIONES EPG'!$N4295-'RESOLUCIONES EPG'!$D4295</f>
        <v>2502</v>
      </c>
    </row>
    <row r="4296" ht="15.75" customHeight="1">
      <c r="A4296" s="58"/>
      <c r="B4296" s="21"/>
      <c r="C4296" s="24">
        <v>607.0</v>
      </c>
      <c r="D4296" s="69">
        <v>43704.0</v>
      </c>
      <c r="E4296" s="21" t="s">
        <v>4864</v>
      </c>
      <c r="F4296" s="69"/>
      <c r="G4296" s="21" t="s">
        <v>18</v>
      </c>
      <c r="H4296" s="21" t="s">
        <v>4865</v>
      </c>
      <c r="I4296" s="63" t="s">
        <v>4866</v>
      </c>
      <c r="J4296" s="21"/>
      <c r="K4296" s="21"/>
      <c r="L4296" s="21"/>
      <c r="M4296" s="21"/>
      <c r="N4296" s="22">
        <f t="shared" si="2"/>
        <v>46206</v>
      </c>
      <c r="O4296" s="23">
        <f>'RESOLUCIONES EPG'!$N4296-'RESOLUCIONES EPG'!$D4296</f>
        <v>2502</v>
      </c>
    </row>
    <row r="4297" ht="15.75" customHeight="1">
      <c r="A4297" s="103"/>
      <c r="B4297" s="21"/>
      <c r="C4297" s="24">
        <v>602.0</v>
      </c>
      <c r="D4297" s="69">
        <v>43704.0</v>
      </c>
      <c r="E4297" s="21" t="s">
        <v>690</v>
      </c>
      <c r="F4297" s="69"/>
      <c r="G4297" s="21" t="s">
        <v>577</v>
      </c>
      <c r="H4297" s="21"/>
      <c r="I4297" s="63" t="s">
        <v>4867</v>
      </c>
      <c r="J4297" s="21"/>
      <c r="K4297" s="21"/>
      <c r="L4297" s="21"/>
      <c r="M4297" s="21"/>
      <c r="N4297" s="22">
        <f t="shared" si="2"/>
        <v>46206</v>
      </c>
      <c r="O4297" s="23">
        <f>'RESOLUCIONES EPG'!$N4297-'RESOLUCIONES EPG'!$D4297</f>
        <v>2502</v>
      </c>
    </row>
    <row r="4298" ht="16.5" customHeight="1">
      <c r="A4298" s="58"/>
      <c r="B4298" s="21"/>
      <c r="C4298" s="24">
        <v>597.0</v>
      </c>
      <c r="D4298" s="69">
        <v>43704.0</v>
      </c>
      <c r="E4298" s="21" t="s">
        <v>4868</v>
      </c>
      <c r="F4298" s="69" t="s">
        <v>4016</v>
      </c>
      <c r="G4298" s="21" t="s">
        <v>3844</v>
      </c>
      <c r="H4298" s="21"/>
      <c r="I4298" s="191" t="s">
        <v>4869</v>
      </c>
      <c r="J4298" s="192" t="s">
        <v>4870</v>
      </c>
      <c r="K4298" s="21"/>
      <c r="L4298" s="21"/>
      <c r="M4298" s="21"/>
      <c r="N4298" s="22">
        <f t="shared" si="2"/>
        <v>46206</v>
      </c>
      <c r="O4298" s="23">
        <f>'RESOLUCIONES EPG'!$N4298-'RESOLUCIONES EPG'!$D4298</f>
        <v>2502</v>
      </c>
    </row>
    <row r="4299" ht="15.75" customHeight="1">
      <c r="A4299" s="58"/>
      <c r="B4299" s="21"/>
      <c r="C4299" s="24">
        <v>620.0</v>
      </c>
      <c r="D4299" s="69">
        <v>43704.0</v>
      </c>
      <c r="E4299" s="21" t="s">
        <v>4100</v>
      </c>
      <c r="F4299" s="69" t="s">
        <v>3001</v>
      </c>
      <c r="G4299" s="21" t="s">
        <v>4871</v>
      </c>
      <c r="H4299" s="21"/>
      <c r="I4299" s="63" t="s">
        <v>4872</v>
      </c>
      <c r="J4299" s="21"/>
      <c r="K4299" s="21"/>
      <c r="L4299" s="21"/>
      <c r="M4299" s="21"/>
      <c r="N4299" s="22">
        <f t="shared" si="2"/>
        <v>46206</v>
      </c>
      <c r="O4299" s="23">
        <f>'RESOLUCIONES EPG'!$N4299-'RESOLUCIONES EPG'!$D4299</f>
        <v>2502</v>
      </c>
    </row>
    <row r="4300" ht="15.75" customHeight="1">
      <c r="A4300" s="58"/>
      <c r="B4300" s="21"/>
      <c r="C4300" s="24">
        <v>622.0</v>
      </c>
      <c r="D4300" s="69">
        <v>43704.0</v>
      </c>
      <c r="E4300" s="21" t="s">
        <v>4873</v>
      </c>
      <c r="F4300" s="69"/>
      <c r="G4300" s="21" t="s">
        <v>18</v>
      </c>
      <c r="H4300" s="21" t="s">
        <v>4858</v>
      </c>
      <c r="I4300" s="63" t="s">
        <v>4874</v>
      </c>
      <c r="J4300" s="21"/>
      <c r="K4300" s="21"/>
      <c r="L4300" s="21"/>
      <c r="M4300" s="21"/>
      <c r="N4300" s="22">
        <f t="shared" si="2"/>
        <v>46206</v>
      </c>
      <c r="O4300" s="23">
        <f>'RESOLUCIONES EPG'!$N4300-'RESOLUCIONES EPG'!$D4300</f>
        <v>2502</v>
      </c>
    </row>
    <row r="4301" ht="15.75" customHeight="1">
      <c r="A4301" s="58"/>
      <c r="B4301" s="21"/>
      <c r="C4301" s="24">
        <v>599.0</v>
      </c>
      <c r="D4301" s="69">
        <v>43704.0</v>
      </c>
      <c r="E4301" s="21" t="s">
        <v>4294</v>
      </c>
      <c r="F4301" s="69"/>
      <c r="G4301" s="146" t="s">
        <v>3844</v>
      </c>
      <c r="H4301" s="21" t="s">
        <v>2751</v>
      </c>
      <c r="I4301" s="63" t="s">
        <v>4875</v>
      </c>
      <c r="J4301" s="21"/>
      <c r="K4301" s="21"/>
      <c r="L4301" s="21"/>
      <c r="M4301" s="21"/>
      <c r="N4301" s="22">
        <f t="shared" si="2"/>
        <v>46206</v>
      </c>
      <c r="O4301" s="23">
        <f>'RESOLUCIONES EPG'!$N4301-'RESOLUCIONES EPG'!$D4301</f>
        <v>2502</v>
      </c>
    </row>
    <row r="4302" ht="15.75" customHeight="1">
      <c r="A4302" s="101"/>
      <c r="B4302" s="21"/>
      <c r="C4302" s="24">
        <v>610.0</v>
      </c>
      <c r="D4302" s="69">
        <v>43704.0</v>
      </c>
      <c r="E4302" s="21" t="s">
        <v>3461</v>
      </c>
      <c r="F4302" s="69"/>
      <c r="G4302" s="21" t="s">
        <v>18</v>
      </c>
      <c r="H4302" s="21" t="s">
        <v>4876</v>
      </c>
      <c r="I4302" s="63" t="s">
        <v>4877</v>
      </c>
      <c r="J4302" s="21"/>
      <c r="K4302" s="21"/>
      <c r="L4302" s="21"/>
      <c r="M4302" s="21"/>
      <c r="N4302" s="22">
        <f t="shared" si="2"/>
        <v>46206</v>
      </c>
      <c r="O4302" s="23">
        <f>'RESOLUCIONES EPG'!$N4302-'RESOLUCIONES EPG'!$D4302</f>
        <v>2502</v>
      </c>
    </row>
    <row r="4303" ht="15.75" customHeight="1">
      <c r="A4303" s="58"/>
      <c r="B4303" s="148" t="s">
        <v>2535</v>
      </c>
      <c r="C4303" s="24">
        <v>627.0</v>
      </c>
      <c r="D4303" s="69">
        <v>43704.0</v>
      </c>
      <c r="E4303" s="21" t="s">
        <v>3461</v>
      </c>
      <c r="F4303" s="69"/>
      <c r="G4303" s="21" t="s">
        <v>994</v>
      </c>
      <c r="H4303" s="21" t="s">
        <v>4665</v>
      </c>
      <c r="I4303" s="63" t="s">
        <v>4878</v>
      </c>
      <c r="J4303" s="21"/>
      <c r="K4303" s="63" t="s">
        <v>4879</v>
      </c>
      <c r="L4303" s="63" t="s">
        <v>4880</v>
      </c>
      <c r="M4303" s="21"/>
      <c r="N4303" s="22">
        <f t="shared" si="2"/>
        <v>46206</v>
      </c>
      <c r="O4303" s="23">
        <f>'RESOLUCIONES EPG'!$N4303-'RESOLUCIONES EPG'!$D4303</f>
        <v>2502</v>
      </c>
    </row>
    <row r="4304" ht="16.5" customHeight="1">
      <c r="A4304" s="58"/>
      <c r="B4304" s="21"/>
      <c r="C4304" s="24">
        <v>615.0</v>
      </c>
      <c r="D4304" s="69">
        <v>43704.0</v>
      </c>
      <c r="E4304" s="21" t="s">
        <v>1895</v>
      </c>
      <c r="F4304" s="69"/>
      <c r="G4304" s="21" t="s">
        <v>3844</v>
      </c>
      <c r="H4304" s="21"/>
      <c r="I4304" s="63" t="s">
        <v>4881</v>
      </c>
      <c r="J4304" s="21"/>
      <c r="K4304" s="21"/>
      <c r="L4304" s="21"/>
      <c r="M4304" s="21"/>
      <c r="N4304" s="22">
        <f t="shared" si="2"/>
        <v>46206</v>
      </c>
      <c r="O4304" s="23">
        <f>'RESOLUCIONES EPG'!$N4304-'RESOLUCIONES EPG'!$D4304</f>
        <v>2502</v>
      </c>
    </row>
    <row r="4305" ht="16.5" customHeight="1">
      <c r="A4305" s="103"/>
      <c r="B4305" s="21"/>
      <c r="C4305" s="24">
        <v>618.0</v>
      </c>
      <c r="D4305" s="69">
        <v>43704.0</v>
      </c>
      <c r="E4305" s="21" t="s">
        <v>4882</v>
      </c>
      <c r="F4305" s="69"/>
      <c r="G4305" s="21" t="s">
        <v>994</v>
      </c>
      <c r="H4305" s="21" t="s">
        <v>4665</v>
      </c>
      <c r="I4305" s="63" t="s">
        <v>4883</v>
      </c>
      <c r="J4305" s="21"/>
      <c r="K4305" s="21"/>
      <c r="L4305" s="21"/>
      <c r="M4305" s="21"/>
      <c r="N4305" s="22">
        <f t="shared" si="2"/>
        <v>46206</v>
      </c>
      <c r="O4305" s="23">
        <f>'RESOLUCIONES EPG'!$N4305-'RESOLUCIONES EPG'!$D4305</f>
        <v>2502</v>
      </c>
    </row>
    <row r="4306" ht="16.5" customHeight="1">
      <c r="A4306" s="58"/>
      <c r="B4306" s="21"/>
      <c r="C4306" s="24">
        <v>626.0</v>
      </c>
      <c r="D4306" s="69">
        <v>43704.0</v>
      </c>
      <c r="E4306" s="21" t="s">
        <v>4394</v>
      </c>
      <c r="F4306" s="69"/>
      <c r="G4306" s="21" t="s">
        <v>50</v>
      </c>
      <c r="H4306" s="21"/>
      <c r="I4306" s="63" t="s">
        <v>4884</v>
      </c>
      <c r="J4306" s="21"/>
      <c r="K4306" s="21"/>
      <c r="L4306" s="21"/>
      <c r="M4306" s="21"/>
      <c r="N4306" s="22">
        <f t="shared" si="2"/>
        <v>46206</v>
      </c>
      <c r="O4306" s="23">
        <f>'RESOLUCIONES EPG'!$N4306-'RESOLUCIONES EPG'!$D4306</f>
        <v>2502</v>
      </c>
    </row>
    <row r="4307" ht="16.5" customHeight="1">
      <c r="A4307" s="58"/>
      <c r="B4307" s="21"/>
      <c r="C4307" s="24">
        <v>613.0</v>
      </c>
      <c r="D4307" s="69">
        <v>43704.0</v>
      </c>
      <c r="E4307" s="21" t="s">
        <v>4885</v>
      </c>
      <c r="F4307" s="69"/>
      <c r="G4307" s="21" t="s">
        <v>18</v>
      </c>
      <c r="H4307" s="21" t="s">
        <v>2151</v>
      </c>
      <c r="I4307" s="63" t="s">
        <v>4886</v>
      </c>
      <c r="J4307" s="21"/>
      <c r="K4307" s="21"/>
      <c r="L4307" s="21"/>
      <c r="M4307" s="21"/>
      <c r="N4307" s="22">
        <f t="shared" si="2"/>
        <v>46206</v>
      </c>
      <c r="O4307" s="23">
        <f>'RESOLUCIONES EPG'!$N4307-'RESOLUCIONES EPG'!$D4307</f>
        <v>2502</v>
      </c>
    </row>
    <row r="4308" ht="15.75" customHeight="1">
      <c r="A4308" s="103"/>
      <c r="B4308" s="21"/>
      <c r="C4308" s="24">
        <v>606.0</v>
      </c>
      <c r="D4308" s="69">
        <v>43704.0</v>
      </c>
      <c r="E4308" s="21" t="s">
        <v>4887</v>
      </c>
      <c r="F4308" s="69"/>
      <c r="G4308" s="21" t="s">
        <v>18</v>
      </c>
      <c r="H4308" s="21" t="s">
        <v>1407</v>
      </c>
      <c r="I4308" s="63" t="s">
        <v>4888</v>
      </c>
      <c r="J4308" s="21"/>
      <c r="K4308" s="21"/>
      <c r="L4308" s="21"/>
      <c r="M4308" s="21"/>
      <c r="N4308" s="22">
        <f t="shared" si="2"/>
        <v>46206</v>
      </c>
      <c r="O4308" s="23">
        <f>'RESOLUCIONES EPG'!$N4308-'RESOLUCIONES EPG'!$D4308</f>
        <v>2502</v>
      </c>
    </row>
    <row r="4309" ht="15.75" customHeight="1">
      <c r="A4309" s="100"/>
      <c r="B4309" s="21"/>
      <c r="C4309" s="24">
        <v>611.0</v>
      </c>
      <c r="D4309" s="69">
        <v>43704.0</v>
      </c>
      <c r="E4309" s="21" t="s">
        <v>4889</v>
      </c>
      <c r="F4309" s="69"/>
      <c r="G4309" s="21" t="s">
        <v>18</v>
      </c>
      <c r="H4309" s="21" t="s">
        <v>3754</v>
      </c>
      <c r="I4309" s="63" t="s">
        <v>4890</v>
      </c>
      <c r="J4309" s="21"/>
      <c r="K4309" s="21"/>
      <c r="L4309" s="21"/>
      <c r="M4309" s="21"/>
      <c r="N4309" s="22">
        <f t="shared" si="2"/>
        <v>46206</v>
      </c>
      <c r="O4309" s="23">
        <f>'RESOLUCIONES EPG'!$N4309-'RESOLUCIONES EPG'!$D4309</f>
        <v>2502</v>
      </c>
    </row>
    <row r="4310" ht="16.5" customHeight="1">
      <c r="A4310" s="58"/>
      <c r="B4310" s="21"/>
      <c r="C4310" s="24">
        <v>596.0</v>
      </c>
      <c r="D4310" s="69">
        <v>43704.0</v>
      </c>
      <c r="E4310" s="21" t="s">
        <v>3617</v>
      </c>
      <c r="F4310" s="69" t="s">
        <v>4213</v>
      </c>
      <c r="G4310" s="21" t="s">
        <v>3844</v>
      </c>
      <c r="H4310" s="21"/>
      <c r="I4310" s="63" t="s">
        <v>4891</v>
      </c>
      <c r="J4310" s="21"/>
      <c r="K4310" s="21"/>
      <c r="L4310" s="21"/>
      <c r="M4310" s="21"/>
      <c r="N4310" s="22">
        <f t="shared" si="2"/>
        <v>46206</v>
      </c>
      <c r="O4310" s="23">
        <f>'RESOLUCIONES EPG'!$N4310-'RESOLUCIONES EPG'!$D4310</f>
        <v>2502</v>
      </c>
    </row>
    <row r="4311" ht="15.75" customHeight="1">
      <c r="A4311" s="103"/>
      <c r="B4311" s="21"/>
      <c r="C4311" s="24">
        <v>604.0</v>
      </c>
      <c r="D4311" s="69">
        <v>43704.0</v>
      </c>
      <c r="E4311" s="21" t="s">
        <v>2394</v>
      </c>
      <c r="F4311" s="69"/>
      <c r="G4311" s="21" t="s">
        <v>577</v>
      </c>
      <c r="H4311" s="21"/>
      <c r="I4311" s="63" t="s">
        <v>4892</v>
      </c>
      <c r="J4311" s="21"/>
      <c r="K4311" s="21"/>
      <c r="L4311" s="21"/>
      <c r="M4311" s="21"/>
      <c r="N4311" s="22">
        <f t="shared" si="2"/>
        <v>46206</v>
      </c>
      <c r="O4311" s="23">
        <f>'RESOLUCIONES EPG'!$N4311-'RESOLUCIONES EPG'!$D4311</f>
        <v>2502</v>
      </c>
    </row>
    <row r="4312" ht="15.75" customHeight="1">
      <c r="A4312" s="58"/>
      <c r="B4312" s="21"/>
      <c r="C4312" s="24">
        <v>614.0</v>
      </c>
      <c r="D4312" s="69">
        <v>43704.0</v>
      </c>
      <c r="E4312" s="21" t="s">
        <v>3790</v>
      </c>
      <c r="F4312" s="69"/>
      <c r="G4312" s="21" t="s">
        <v>3844</v>
      </c>
      <c r="H4312" s="21"/>
      <c r="I4312" s="63" t="s">
        <v>4893</v>
      </c>
      <c r="J4312" s="21"/>
      <c r="K4312" s="21"/>
      <c r="L4312" s="21"/>
      <c r="M4312" s="21"/>
      <c r="N4312" s="22">
        <f t="shared" si="2"/>
        <v>46206</v>
      </c>
      <c r="O4312" s="23">
        <f>'RESOLUCIONES EPG'!$N4312-'RESOLUCIONES EPG'!$D4312</f>
        <v>2502</v>
      </c>
    </row>
    <row r="4313" ht="15.75" customHeight="1">
      <c r="A4313" s="103"/>
      <c r="B4313" s="21"/>
      <c r="C4313" s="24">
        <v>624.0</v>
      </c>
      <c r="D4313" s="69">
        <v>43704.0</v>
      </c>
      <c r="E4313" s="21" t="s">
        <v>2935</v>
      </c>
      <c r="F4313" s="69"/>
      <c r="G4313" s="21" t="s">
        <v>50</v>
      </c>
      <c r="H4313" s="21"/>
      <c r="I4313" s="63" t="s">
        <v>4894</v>
      </c>
      <c r="J4313" s="21"/>
      <c r="K4313" s="21"/>
      <c r="L4313" s="21"/>
      <c r="M4313" s="21"/>
      <c r="N4313" s="22">
        <f t="shared" si="2"/>
        <v>46206</v>
      </c>
      <c r="O4313" s="23">
        <f>'RESOLUCIONES EPG'!$N4313-'RESOLUCIONES EPG'!$D4313</f>
        <v>2502</v>
      </c>
    </row>
    <row r="4314" ht="16.5" customHeight="1">
      <c r="A4314" s="103"/>
      <c r="B4314" s="21"/>
      <c r="C4314" s="24">
        <v>612.0</v>
      </c>
      <c r="D4314" s="69">
        <v>43704.0</v>
      </c>
      <c r="E4314" s="21" t="s">
        <v>4895</v>
      </c>
      <c r="F4314" s="162" t="s">
        <v>4896</v>
      </c>
      <c r="G4314" s="21" t="s">
        <v>18</v>
      </c>
      <c r="H4314" s="21" t="s">
        <v>3754</v>
      </c>
      <c r="I4314" s="63" t="s">
        <v>4897</v>
      </c>
      <c r="J4314" s="21"/>
      <c r="K4314" s="21"/>
      <c r="L4314" s="21"/>
      <c r="M4314" s="21"/>
      <c r="N4314" s="22">
        <f t="shared" si="2"/>
        <v>46206</v>
      </c>
      <c r="O4314" s="23">
        <f>'RESOLUCIONES EPG'!$N4314-'RESOLUCIONES EPG'!$D4314</f>
        <v>2502</v>
      </c>
    </row>
    <row r="4315" ht="15.75" customHeight="1">
      <c r="A4315" s="101"/>
      <c r="B4315" s="21"/>
      <c r="C4315" s="24">
        <v>600.0</v>
      </c>
      <c r="D4315" s="69">
        <v>43704.0</v>
      </c>
      <c r="E4315" s="21" t="s">
        <v>4076</v>
      </c>
      <c r="F4315" s="69"/>
      <c r="G4315" s="21" t="s">
        <v>3844</v>
      </c>
      <c r="H4315" s="21"/>
      <c r="I4315" s="63" t="s">
        <v>4898</v>
      </c>
      <c r="J4315" s="21"/>
      <c r="K4315" s="21"/>
      <c r="L4315" s="21"/>
      <c r="M4315" s="21"/>
      <c r="N4315" s="22">
        <f t="shared" si="2"/>
        <v>46206</v>
      </c>
      <c r="O4315" s="23">
        <f>'RESOLUCIONES EPG'!$N4315-'RESOLUCIONES EPG'!$D4315</f>
        <v>2502</v>
      </c>
    </row>
    <row r="4316" ht="16.5" customHeight="1">
      <c r="A4316" s="101"/>
      <c r="B4316" s="21"/>
      <c r="C4316" s="24">
        <v>601.0</v>
      </c>
      <c r="D4316" s="69">
        <v>43704.0</v>
      </c>
      <c r="E4316" s="21" t="s">
        <v>4047</v>
      </c>
      <c r="F4316" s="69"/>
      <c r="G4316" s="21" t="s">
        <v>3844</v>
      </c>
      <c r="H4316" s="21"/>
      <c r="I4316" s="63" t="s">
        <v>4899</v>
      </c>
      <c r="J4316" s="21"/>
      <c r="K4316" s="21"/>
      <c r="L4316" s="21"/>
      <c r="M4316" s="21"/>
      <c r="N4316" s="22">
        <f t="shared" si="2"/>
        <v>46206</v>
      </c>
      <c r="O4316" s="23">
        <f>'RESOLUCIONES EPG'!$N4316-'RESOLUCIONES EPG'!$D4316</f>
        <v>2502</v>
      </c>
    </row>
    <row r="4317" ht="16.5" customHeight="1">
      <c r="A4317" s="58"/>
      <c r="B4317" s="21"/>
      <c r="C4317" s="24">
        <v>625.0</v>
      </c>
      <c r="D4317" s="69">
        <v>43704.0</v>
      </c>
      <c r="E4317" s="21" t="s">
        <v>1376</v>
      </c>
      <c r="F4317" s="74" t="s">
        <v>1162</v>
      </c>
      <c r="G4317" s="21" t="s">
        <v>3844</v>
      </c>
      <c r="H4317" s="21"/>
      <c r="I4317" s="63" t="s">
        <v>4900</v>
      </c>
      <c r="J4317" s="21"/>
      <c r="K4317" s="63" t="s">
        <v>4901</v>
      </c>
      <c r="L4317" s="21"/>
      <c r="M4317" s="21"/>
      <c r="N4317" s="22">
        <f t="shared" si="2"/>
        <v>46206</v>
      </c>
      <c r="O4317" s="23">
        <f>'RESOLUCIONES EPG'!$N4317-'RESOLUCIONES EPG'!$D4317</f>
        <v>2502</v>
      </c>
    </row>
    <row r="4318" ht="16.5" customHeight="1">
      <c r="A4318" s="58"/>
      <c r="B4318" s="21"/>
      <c r="C4318" s="24">
        <v>598.0</v>
      </c>
      <c r="D4318" s="69">
        <v>43704.0</v>
      </c>
      <c r="E4318" s="21" t="s">
        <v>4592</v>
      </c>
      <c r="F4318" s="69"/>
      <c r="G4318" s="21" t="s">
        <v>3844</v>
      </c>
      <c r="H4318" s="21"/>
      <c r="I4318" s="63" t="s">
        <v>4902</v>
      </c>
      <c r="J4318" s="21"/>
      <c r="K4318" s="21"/>
      <c r="L4318" s="21"/>
      <c r="M4318" s="21"/>
      <c r="N4318" s="22">
        <f t="shared" si="2"/>
        <v>46206</v>
      </c>
      <c r="O4318" s="23">
        <f>'RESOLUCIONES EPG'!$N4318-'RESOLUCIONES EPG'!$D4318</f>
        <v>2502</v>
      </c>
    </row>
    <row r="4319" ht="16.5" customHeight="1">
      <c r="A4319" s="103"/>
      <c r="B4319" s="21"/>
      <c r="C4319" s="24">
        <v>603.0</v>
      </c>
      <c r="D4319" s="69">
        <v>43704.0</v>
      </c>
      <c r="E4319" s="21" t="s">
        <v>4903</v>
      </c>
      <c r="F4319" s="69"/>
      <c r="G4319" s="21" t="s">
        <v>994</v>
      </c>
      <c r="H4319" s="21" t="s">
        <v>1121</v>
      </c>
      <c r="I4319" s="63" t="s">
        <v>4904</v>
      </c>
      <c r="J4319" s="21"/>
      <c r="K4319" s="21"/>
      <c r="L4319" s="21"/>
      <c r="M4319" s="21"/>
      <c r="N4319" s="22">
        <f t="shared" si="2"/>
        <v>46206</v>
      </c>
      <c r="O4319" s="23">
        <f>'RESOLUCIONES EPG'!$N4319-'RESOLUCIONES EPG'!$D4319</f>
        <v>2502</v>
      </c>
    </row>
    <row r="4320" ht="16.5" customHeight="1">
      <c r="A4320" s="58"/>
      <c r="B4320" s="21"/>
      <c r="C4320" s="24">
        <v>632.0</v>
      </c>
      <c r="D4320" s="69">
        <v>43705.0</v>
      </c>
      <c r="E4320" s="21" t="s">
        <v>4905</v>
      </c>
      <c r="F4320" s="69"/>
      <c r="G4320" s="21" t="s">
        <v>3390</v>
      </c>
      <c r="H4320" s="21"/>
      <c r="I4320" s="63" t="s">
        <v>4906</v>
      </c>
      <c r="J4320" s="21"/>
      <c r="K4320" s="21"/>
      <c r="L4320" s="21"/>
      <c r="M4320" s="21"/>
      <c r="N4320" s="22">
        <f t="shared" si="2"/>
        <v>46206</v>
      </c>
      <c r="O4320" s="23">
        <f>'RESOLUCIONES EPG'!$N4320-'RESOLUCIONES EPG'!$D4320</f>
        <v>2501</v>
      </c>
    </row>
    <row r="4321" ht="16.5" customHeight="1">
      <c r="A4321" s="58"/>
      <c r="B4321" s="21"/>
      <c r="C4321" s="24">
        <v>634.0</v>
      </c>
      <c r="D4321" s="69">
        <v>43705.0</v>
      </c>
      <c r="E4321" s="21" t="s">
        <v>4907</v>
      </c>
      <c r="F4321" s="69"/>
      <c r="G4321" s="21" t="s">
        <v>18</v>
      </c>
      <c r="H4321" s="21" t="s">
        <v>1407</v>
      </c>
      <c r="I4321" s="63" t="s">
        <v>4908</v>
      </c>
      <c r="J4321" s="21"/>
      <c r="K4321" s="21"/>
      <c r="L4321" s="21"/>
      <c r="M4321" s="21"/>
      <c r="N4321" s="22">
        <f t="shared" si="2"/>
        <v>46206</v>
      </c>
      <c r="O4321" s="23">
        <f>'RESOLUCIONES EPG'!$N4321-'RESOLUCIONES EPG'!$D4321</f>
        <v>2501</v>
      </c>
    </row>
    <row r="4322" ht="15.75" customHeight="1">
      <c r="A4322" s="100"/>
      <c r="B4322" s="21"/>
      <c r="C4322" s="24">
        <v>638.0</v>
      </c>
      <c r="D4322" s="69">
        <v>43705.0</v>
      </c>
      <c r="E4322" s="21" t="s">
        <v>4909</v>
      </c>
      <c r="F4322" s="69"/>
      <c r="G4322" s="21" t="s">
        <v>18</v>
      </c>
      <c r="H4322" s="21" t="s">
        <v>4910</v>
      </c>
      <c r="I4322" s="63" t="s">
        <v>4911</v>
      </c>
      <c r="J4322" s="21"/>
      <c r="K4322" s="21"/>
      <c r="L4322" s="21"/>
      <c r="M4322" s="21"/>
      <c r="N4322" s="22">
        <f t="shared" si="2"/>
        <v>46206</v>
      </c>
      <c r="O4322" s="23">
        <f>'RESOLUCIONES EPG'!$N4322-'RESOLUCIONES EPG'!$D4322</f>
        <v>2501</v>
      </c>
    </row>
    <row r="4323" ht="16.5" customHeight="1">
      <c r="A4323" s="58"/>
      <c r="B4323" s="21"/>
      <c r="C4323" s="24">
        <v>640.0</v>
      </c>
      <c r="D4323" s="69">
        <v>43705.0</v>
      </c>
      <c r="E4323" s="21" t="s">
        <v>4912</v>
      </c>
      <c r="F4323" s="69"/>
      <c r="G4323" s="21" t="s">
        <v>18</v>
      </c>
      <c r="H4323" s="21" t="s">
        <v>4508</v>
      </c>
      <c r="I4323" s="63" t="s">
        <v>4913</v>
      </c>
      <c r="J4323" s="21"/>
      <c r="K4323" s="21"/>
      <c r="L4323" s="21"/>
      <c r="M4323" s="21"/>
      <c r="N4323" s="22">
        <f t="shared" si="2"/>
        <v>46206</v>
      </c>
      <c r="O4323" s="23">
        <f>'RESOLUCIONES EPG'!$N4323-'RESOLUCIONES EPG'!$D4323</f>
        <v>2501</v>
      </c>
    </row>
    <row r="4324" ht="15.75" customHeight="1">
      <c r="A4324" s="58"/>
      <c r="B4324" s="21"/>
      <c r="C4324" s="24">
        <v>631.0</v>
      </c>
      <c r="D4324" s="69">
        <v>43705.0</v>
      </c>
      <c r="E4324" s="21" t="s">
        <v>4914</v>
      </c>
      <c r="F4324" s="69" t="s">
        <v>4915</v>
      </c>
      <c r="G4324" s="21" t="s">
        <v>3390</v>
      </c>
      <c r="H4324" s="21"/>
      <c r="I4324" s="63" t="s">
        <v>4916</v>
      </c>
      <c r="J4324" s="21"/>
      <c r="K4324" s="21"/>
      <c r="L4324" s="21"/>
      <c r="M4324" s="21"/>
      <c r="N4324" s="22">
        <f t="shared" si="2"/>
        <v>46206</v>
      </c>
      <c r="O4324" s="23">
        <f>'RESOLUCIONES EPG'!$N4324-'RESOLUCIONES EPG'!$D4324</f>
        <v>2501</v>
      </c>
    </row>
    <row r="4325" ht="15.75" customHeight="1">
      <c r="A4325" s="58"/>
      <c r="B4325" s="21"/>
      <c r="C4325" s="24">
        <v>637.0</v>
      </c>
      <c r="D4325" s="69">
        <v>43705.0</v>
      </c>
      <c r="E4325" s="21" t="s">
        <v>4917</v>
      </c>
      <c r="F4325" s="69"/>
      <c r="G4325" s="21" t="s">
        <v>18</v>
      </c>
      <c r="H4325" s="21" t="s">
        <v>1407</v>
      </c>
      <c r="I4325" s="63" t="s">
        <v>4918</v>
      </c>
      <c r="J4325" s="21"/>
      <c r="K4325" s="21"/>
      <c r="L4325" s="21"/>
      <c r="M4325" s="21"/>
      <c r="N4325" s="22">
        <f t="shared" si="2"/>
        <v>46206</v>
      </c>
      <c r="O4325" s="23">
        <f>'RESOLUCIONES EPG'!$N4325-'RESOLUCIONES EPG'!$D4325</f>
        <v>2501</v>
      </c>
    </row>
    <row r="4326" ht="15.75" customHeight="1">
      <c r="A4326" s="58"/>
      <c r="B4326" s="21"/>
      <c r="C4326" s="24">
        <v>633.0</v>
      </c>
      <c r="D4326" s="69">
        <v>43705.0</v>
      </c>
      <c r="E4326" s="21" t="s">
        <v>2286</v>
      </c>
      <c r="F4326" s="69"/>
      <c r="G4326" s="21" t="s">
        <v>50</v>
      </c>
      <c r="H4326" s="21"/>
      <c r="I4326" s="63" t="s">
        <v>4919</v>
      </c>
      <c r="J4326" s="21"/>
      <c r="K4326" s="21"/>
      <c r="L4326" s="21"/>
      <c r="M4326" s="21"/>
      <c r="N4326" s="22">
        <f t="shared" si="2"/>
        <v>46206</v>
      </c>
      <c r="O4326" s="23">
        <f>'RESOLUCIONES EPG'!$N4326-'RESOLUCIONES EPG'!$D4326</f>
        <v>2501</v>
      </c>
    </row>
    <row r="4327" ht="16.5" customHeight="1">
      <c r="A4327" s="103"/>
      <c r="B4327" s="21"/>
      <c r="C4327" s="24">
        <v>639.0</v>
      </c>
      <c r="D4327" s="69">
        <v>43705.0</v>
      </c>
      <c r="E4327" s="21" t="s">
        <v>4920</v>
      </c>
      <c r="F4327" s="69"/>
      <c r="G4327" s="21" t="s">
        <v>3695</v>
      </c>
      <c r="H4327" s="21"/>
      <c r="I4327" s="63" t="s">
        <v>4921</v>
      </c>
      <c r="J4327" s="21"/>
      <c r="K4327" s="21"/>
      <c r="L4327" s="21"/>
      <c r="M4327" s="21"/>
      <c r="N4327" s="22">
        <f t="shared" si="2"/>
        <v>46206</v>
      </c>
      <c r="O4327" s="23">
        <f>'RESOLUCIONES EPG'!$N4327-'RESOLUCIONES EPG'!$D4327</f>
        <v>2501</v>
      </c>
    </row>
    <row r="4328" ht="16.5" customHeight="1">
      <c r="A4328" s="103"/>
      <c r="B4328" s="21"/>
      <c r="C4328" s="24">
        <v>636.0</v>
      </c>
      <c r="D4328" s="69">
        <v>43705.0</v>
      </c>
      <c r="E4328" s="21" t="s">
        <v>4922</v>
      </c>
      <c r="F4328" s="69"/>
      <c r="G4328" s="21" t="s">
        <v>18</v>
      </c>
      <c r="H4328" s="21" t="s">
        <v>4923</v>
      </c>
      <c r="I4328" s="63" t="s">
        <v>4924</v>
      </c>
      <c r="J4328" s="21"/>
      <c r="K4328" s="21"/>
      <c r="L4328" s="21"/>
      <c r="M4328" s="21"/>
      <c r="N4328" s="22">
        <f t="shared" si="2"/>
        <v>46206</v>
      </c>
      <c r="O4328" s="23">
        <f>'RESOLUCIONES EPG'!$N4328-'RESOLUCIONES EPG'!$D4328</f>
        <v>2501</v>
      </c>
    </row>
    <row r="4329" ht="16.5" customHeight="1">
      <c r="A4329" s="58"/>
      <c r="B4329" s="21"/>
      <c r="C4329" s="24">
        <v>630.0</v>
      </c>
      <c r="D4329" s="69">
        <v>43705.0</v>
      </c>
      <c r="E4329" s="21" t="s">
        <v>4925</v>
      </c>
      <c r="F4329" s="69"/>
      <c r="G4329" s="21" t="s">
        <v>3390</v>
      </c>
      <c r="H4329" s="21"/>
      <c r="I4329" s="63" t="s">
        <v>4926</v>
      </c>
      <c r="J4329" s="21"/>
      <c r="K4329" s="21"/>
      <c r="L4329" s="21"/>
      <c r="M4329" s="21"/>
      <c r="N4329" s="22">
        <f t="shared" si="2"/>
        <v>46206</v>
      </c>
      <c r="O4329" s="23">
        <f>'RESOLUCIONES EPG'!$N4329-'RESOLUCIONES EPG'!$D4329</f>
        <v>2501</v>
      </c>
    </row>
    <row r="4330" ht="15.75" customHeight="1">
      <c r="A4330" s="100"/>
      <c r="B4330" s="21"/>
      <c r="C4330" s="24">
        <v>635.0</v>
      </c>
      <c r="D4330" s="69">
        <v>43705.0</v>
      </c>
      <c r="E4330" s="21" t="s">
        <v>4927</v>
      </c>
      <c r="F4330" s="69"/>
      <c r="G4330" s="21" t="s">
        <v>18</v>
      </c>
      <c r="H4330" s="21" t="s">
        <v>1407</v>
      </c>
      <c r="I4330" s="63" t="s">
        <v>4928</v>
      </c>
      <c r="J4330" s="21"/>
      <c r="K4330" s="21"/>
      <c r="L4330" s="21"/>
      <c r="M4330" s="21"/>
      <c r="N4330" s="22">
        <f t="shared" si="2"/>
        <v>46206</v>
      </c>
      <c r="O4330" s="23">
        <f>'RESOLUCIONES EPG'!$N4330-'RESOLUCIONES EPG'!$D4330</f>
        <v>2501</v>
      </c>
    </row>
    <row r="4331" ht="16.5" customHeight="1">
      <c r="A4331" s="103"/>
      <c r="B4331" s="21"/>
      <c r="C4331" s="24">
        <v>647.0</v>
      </c>
      <c r="D4331" s="69">
        <v>43710.0</v>
      </c>
      <c r="E4331" s="21" t="s">
        <v>1992</v>
      </c>
      <c r="F4331" s="69"/>
      <c r="G4331" s="21" t="s">
        <v>3844</v>
      </c>
      <c r="H4331" s="21"/>
      <c r="I4331" s="63" t="s">
        <v>4929</v>
      </c>
      <c r="J4331" s="21"/>
      <c r="K4331" s="21"/>
      <c r="L4331" s="21"/>
      <c r="M4331" s="21"/>
      <c r="N4331" s="22">
        <f t="shared" si="2"/>
        <v>46206</v>
      </c>
      <c r="O4331" s="23">
        <f>'RESOLUCIONES EPG'!$N4331-'RESOLUCIONES EPG'!$D4331</f>
        <v>2496</v>
      </c>
    </row>
    <row r="4332" ht="16.5" customHeight="1">
      <c r="A4332" s="58"/>
      <c r="B4332" s="21"/>
      <c r="C4332" s="24">
        <v>648.0</v>
      </c>
      <c r="D4332" s="69">
        <v>43710.0</v>
      </c>
      <c r="E4332" s="21" t="s">
        <v>4506</v>
      </c>
      <c r="F4332" s="69" t="s">
        <v>4507</v>
      </c>
      <c r="G4332" s="21" t="s">
        <v>3844</v>
      </c>
      <c r="H4332" s="21"/>
      <c r="I4332" s="63" t="s">
        <v>4930</v>
      </c>
      <c r="J4332" s="21"/>
      <c r="K4332" s="21"/>
      <c r="L4332" s="21"/>
      <c r="M4332" s="21"/>
      <c r="N4332" s="22">
        <f t="shared" si="2"/>
        <v>46206</v>
      </c>
      <c r="O4332" s="23">
        <f>'RESOLUCIONES EPG'!$N4332-'RESOLUCIONES EPG'!$D4332</f>
        <v>2496</v>
      </c>
    </row>
    <row r="4333" ht="16.5" customHeight="1">
      <c r="A4333" s="103"/>
      <c r="B4333" s="21"/>
      <c r="C4333" s="24">
        <v>644.0</v>
      </c>
      <c r="D4333" s="69">
        <v>43710.0</v>
      </c>
      <c r="E4333" s="21" t="s">
        <v>2533</v>
      </c>
      <c r="F4333" s="69"/>
      <c r="G4333" s="146" t="s">
        <v>1593</v>
      </c>
      <c r="H4333" s="150">
        <v>43721.0</v>
      </c>
      <c r="I4333" s="63" t="s">
        <v>4931</v>
      </c>
      <c r="J4333" s="21" t="s">
        <v>4932</v>
      </c>
      <c r="K4333" s="63" t="s">
        <v>3088</v>
      </c>
      <c r="L4333" s="63" t="s">
        <v>4933</v>
      </c>
      <c r="M4333" s="63" t="s">
        <v>4934</v>
      </c>
      <c r="N4333" s="22">
        <f t="shared" si="2"/>
        <v>46206</v>
      </c>
      <c r="O4333" s="23">
        <f>'RESOLUCIONES EPG'!$N4333-'RESOLUCIONES EPG'!$D4333</f>
        <v>2496</v>
      </c>
    </row>
    <row r="4334" ht="16.5" customHeight="1">
      <c r="A4334" s="58"/>
      <c r="B4334" s="21"/>
      <c r="C4334" s="24">
        <v>645.0</v>
      </c>
      <c r="D4334" s="69">
        <v>43710.0</v>
      </c>
      <c r="E4334" s="21" t="s">
        <v>3058</v>
      </c>
      <c r="F4334" s="69"/>
      <c r="G4334" s="146" t="s">
        <v>1593</v>
      </c>
      <c r="H4334" s="150">
        <v>43721.0</v>
      </c>
      <c r="I4334" s="63" t="s">
        <v>4935</v>
      </c>
      <c r="J4334" s="21"/>
      <c r="K4334" s="63" t="s">
        <v>4936</v>
      </c>
      <c r="L4334" s="63" t="s">
        <v>4937</v>
      </c>
      <c r="M4334" s="63" t="s">
        <v>4938</v>
      </c>
      <c r="N4334" s="22">
        <f t="shared" si="2"/>
        <v>46206</v>
      </c>
      <c r="O4334" s="23">
        <f>'RESOLUCIONES EPG'!$N4334-'RESOLUCIONES EPG'!$D4334</f>
        <v>2496</v>
      </c>
    </row>
    <row r="4335" ht="16.5" customHeight="1">
      <c r="A4335" s="58"/>
      <c r="B4335" s="21"/>
      <c r="C4335" s="24">
        <v>649.0</v>
      </c>
      <c r="D4335" s="69">
        <v>43710.0</v>
      </c>
      <c r="E4335" s="21" t="s">
        <v>4748</v>
      </c>
      <c r="F4335" s="69"/>
      <c r="G4335" s="21" t="s">
        <v>3844</v>
      </c>
      <c r="H4335" s="21"/>
      <c r="I4335" s="63" t="s">
        <v>4939</v>
      </c>
      <c r="J4335" s="21"/>
      <c r="K4335" s="21"/>
      <c r="L4335" s="21"/>
      <c r="M4335" s="21"/>
      <c r="N4335" s="22">
        <f t="shared" si="2"/>
        <v>46206</v>
      </c>
      <c r="O4335" s="23">
        <f>'RESOLUCIONES EPG'!$N4335-'RESOLUCIONES EPG'!$D4335</f>
        <v>2496</v>
      </c>
    </row>
    <row r="4336" ht="16.5" customHeight="1">
      <c r="A4336" s="58"/>
      <c r="B4336" s="21"/>
      <c r="C4336" s="24">
        <v>641.0</v>
      </c>
      <c r="D4336" s="69">
        <v>43710.0</v>
      </c>
      <c r="E4336" s="21" t="s">
        <v>816</v>
      </c>
      <c r="F4336" s="69"/>
      <c r="G4336" s="21" t="s">
        <v>577</v>
      </c>
      <c r="H4336" s="21"/>
      <c r="I4336" s="63" t="s">
        <v>4940</v>
      </c>
      <c r="J4336" s="21"/>
      <c r="K4336" s="21"/>
      <c r="L4336" s="21"/>
      <c r="M4336" s="21"/>
      <c r="N4336" s="22">
        <f t="shared" si="2"/>
        <v>46206</v>
      </c>
      <c r="O4336" s="23">
        <f>'RESOLUCIONES EPG'!$N4336-'RESOLUCIONES EPG'!$D4336</f>
        <v>2496</v>
      </c>
    </row>
    <row r="4337" ht="16.5" customHeight="1">
      <c r="A4337" s="58"/>
      <c r="B4337" s="21"/>
      <c r="C4337" s="24">
        <v>642.0</v>
      </c>
      <c r="D4337" s="69">
        <v>43710.0</v>
      </c>
      <c r="E4337" s="21" t="s">
        <v>4606</v>
      </c>
      <c r="F4337" s="69"/>
      <c r="G4337" s="21" t="s">
        <v>1197</v>
      </c>
      <c r="H4337" s="21"/>
      <c r="I4337" s="63" t="s">
        <v>4941</v>
      </c>
      <c r="J4337" s="21"/>
      <c r="K4337" s="63" t="s">
        <v>4942</v>
      </c>
      <c r="L4337" s="63"/>
      <c r="M4337" s="21"/>
      <c r="N4337" s="22">
        <f t="shared" si="2"/>
        <v>46206</v>
      </c>
      <c r="O4337" s="23">
        <f>'RESOLUCIONES EPG'!$N4337-'RESOLUCIONES EPG'!$D4337</f>
        <v>2496</v>
      </c>
    </row>
    <row r="4338" ht="16.5" customHeight="1">
      <c r="A4338" s="58"/>
      <c r="B4338" s="21" t="s">
        <v>2535</v>
      </c>
      <c r="C4338" s="24">
        <v>646.0</v>
      </c>
      <c r="D4338" s="69">
        <v>43710.0</v>
      </c>
      <c r="E4338" s="21" t="s">
        <v>4369</v>
      </c>
      <c r="F4338" s="69"/>
      <c r="G4338" s="21" t="s">
        <v>3844</v>
      </c>
      <c r="H4338" s="21"/>
      <c r="I4338" s="63" t="s">
        <v>4943</v>
      </c>
      <c r="J4338" s="21"/>
      <c r="K4338" s="63" t="s">
        <v>4944</v>
      </c>
      <c r="L4338" s="63" t="s">
        <v>4945</v>
      </c>
      <c r="M4338" s="21"/>
      <c r="N4338" s="22">
        <f t="shared" si="2"/>
        <v>46206</v>
      </c>
      <c r="O4338" s="23">
        <f>'RESOLUCIONES EPG'!$N4338-'RESOLUCIONES EPG'!$D4338</f>
        <v>2496</v>
      </c>
    </row>
    <row r="4339" ht="16.5" customHeight="1">
      <c r="A4339" s="103"/>
      <c r="B4339" s="21"/>
      <c r="C4339" s="24">
        <v>643.0</v>
      </c>
      <c r="D4339" s="69">
        <v>43710.0</v>
      </c>
      <c r="E4339" s="21" t="s">
        <v>2526</v>
      </c>
      <c r="F4339" s="69"/>
      <c r="G4339" s="21" t="s">
        <v>577</v>
      </c>
      <c r="H4339" s="21"/>
      <c r="I4339" s="63" t="s">
        <v>4946</v>
      </c>
      <c r="J4339" s="21"/>
      <c r="K4339" s="21"/>
      <c r="L4339" s="21"/>
      <c r="M4339" s="21"/>
      <c r="N4339" s="22">
        <f t="shared" si="2"/>
        <v>46206</v>
      </c>
      <c r="O4339" s="23">
        <f>'RESOLUCIONES EPG'!$N4339-'RESOLUCIONES EPG'!$D4339</f>
        <v>2496</v>
      </c>
    </row>
    <row r="4340" ht="16.5" customHeight="1">
      <c r="A4340" s="101"/>
      <c r="B4340" s="21"/>
      <c r="C4340" s="24">
        <v>655.0</v>
      </c>
      <c r="D4340" s="69">
        <v>43711.0</v>
      </c>
      <c r="E4340" s="21" t="s">
        <v>4947</v>
      </c>
      <c r="F4340" s="69"/>
      <c r="G4340" s="21" t="s">
        <v>994</v>
      </c>
      <c r="H4340" s="21" t="s">
        <v>573</v>
      </c>
      <c r="I4340" s="63" t="s">
        <v>4948</v>
      </c>
      <c r="J4340" s="21"/>
      <c r="K4340" s="63" t="s">
        <v>4949</v>
      </c>
      <c r="L4340" s="63" t="s">
        <v>4950</v>
      </c>
      <c r="M4340" s="21"/>
      <c r="N4340" s="22">
        <f t="shared" si="2"/>
        <v>46206</v>
      </c>
      <c r="O4340" s="23">
        <f>'RESOLUCIONES EPG'!$N4340-'RESOLUCIONES EPG'!$D4340</f>
        <v>2495</v>
      </c>
    </row>
    <row r="4341" ht="16.5" customHeight="1">
      <c r="A4341" s="58"/>
      <c r="B4341" s="21"/>
      <c r="C4341" s="24">
        <v>650.0</v>
      </c>
      <c r="D4341" s="69">
        <v>43711.0</v>
      </c>
      <c r="E4341" s="21" t="s">
        <v>2159</v>
      </c>
      <c r="F4341" s="69"/>
      <c r="G4341" s="21" t="s">
        <v>3844</v>
      </c>
      <c r="H4341" s="21"/>
      <c r="I4341" s="63" t="s">
        <v>4951</v>
      </c>
      <c r="J4341" s="21"/>
      <c r="K4341" s="21"/>
      <c r="L4341" s="21"/>
      <c r="M4341" s="21"/>
      <c r="N4341" s="22">
        <f t="shared" si="2"/>
        <v>46206</v>
      </c>
      <c r="O4341" s="23">
        <f>'RESOLUCIONES EPG'!$N4341-'RESOLUCIONES EPG'!$D4341</f>
        <v>2495</v>
      </c>
    </row>
    <row r="4342" ht="16.5" customHeight="1">
      <c r="A4342" s="101"/>
      <c r="B4342" s="21"/>
      <c r="C4342" s="24">
        <v>651.0</v>
      </c>
      <c r="D4342" s="69">
        <v>43711.0</v>
      </c>
      <c r="E4342" s="21" t="s">
        <v>4952</v>
      </c>
      <c r="F4342" s="69"/>
      <c r="G4342" s="21" t="s">
        <v>18</v>
      </c>
      <c r="H4342" s="21" t="s">
        <v>4910</v>
      </c>
      <c r="I4342" s="63" t="s">
        <v>4953</v>
      </c>
      <c r="J4342" s="21"/>
      <c r="K4342" s="21"/>
      <c r="L4342" s="21"/>
      <c r="M4342" s="21"/>
      <c r="N4342" s="22">
        <f t="shared" si="2"/>
        <v>46206</v>
      </c>
      <c r="O4342" s="23">
        <f>'RESOLUCIONES EPG'!$N4342-'RESOLUCIONES EPG'!$D4342</f>
        <v>2495</v>
      </c>
    </row>
    <row r="4343" ht="16.5" customHeight="1">
      <c r="A4343" s="101"/>
      <c r="B4343" s="148" t="s">
        <v>2535</v>
      </c>
      <c r="C4343" s="24">
        <v>654.0</v>
      </c>
      <c r="D4343" s="69">
        <v>43711.0</v>
      </c>
      <c r="E4343" s="21" t="s">
        <v>4954</v>
      </c>
      <c r="F4343" s="69"/>
      <c r="G4343" s="21" t="s">
        <v>994</v>
      </c>
      <c r="H4343" s="21" t="s">
        <v>4656</v>
      </c>
      <c r="I4343" s="63" t="s">
        <v>4955</v>
      </c>
      <c r="J4343" s="21"/>
      <c r="K4343" s="63" t="s">
        <v>4956</v>
      </c>
      <c r="L4343" s="63" t="s">
        <v>4957</v>
      </c>
      <c r="M4343" s="63" t="s">
        <v>4958</v>
      </c>
      <c r="N4343" s="22">
        <f t="shared" si="2"/>
        <v>46206</v>
      </c>
      <c r="O4343" s="23">
        <f>'RESOLUCIONES EPG'!$N4343-'RESOLUCIONES EPG'!$D4343</f>
        <v>2495</v>
      </c>
    </row>
    <row r="4344" ht="16.5" customHeight="1">
      <c r="A4344" s="102"/>
      <c r="B4344" s="21"/>
      <c r="C4344" s="24">
        <v>656.0</v>
      </c>
      <c r="D4344" s="69">
        <v>43712.0</v>
      </c>
      <c r="E4344" s="21" t="s">
        <v>4959</v>
      </c>
      <c r="F4344" s="69"/>
      <c r="G4344" s="21" t="s">
        <v>3390</v>
      </c>
      <c r="H4344" s="21"/>
      <c r="I4344" s="63" t="s">
        <v>4960</v>
      </c>
      <c r="J4344" s="21"/>
      <c r="K4344" s="63" t="s">
        <v>4961</v>
      </c>
      <c r="L4344" s="21"/>
      <c r="M4344" s="21"/>
      <c r="N4344" s="22">
        <f t="shared" si="2"/>
        <v>46206</v>
      </c>
      <c r="O4344" s="23">
        <f>'RESOLUCIONES EPG'!$N4344-'RESOLUCIONES EPG'!$D4344</f>
        <v>2494</v>
      </c>
    </row>
    <row r="4345" ht="16.5" customHeight="1">
      <c r="A4345" s="101"/>
      <c r="B4345" s="21"/>
      <c r="C4345" s="24">
        <v>657.0</v>
      </c>
      <c r="D4345" s="69">
        <v>43712.0</v>
      </c>
      <c r="E4345" s="21" t="s">
        <v>4962</v>
      </c>
      <c r="F4345" s="69"/>
      <c r="G4345" s="21" t="s">
        <v>3390</v>
      </c>
      <c r="H4345" s="21"/>
      <c r="I4345" s="63" t="s">
        <v>4963</v>
      </c>
      <c r="J4345" s="21"/>
      <c r="K4345" s="63" t="s">
        <v>4964</v>
      </c>
      <c r="L4345" s="21"/>
      <c r="M4345" s="21"/>
      <c r="N4345" s="22">
        <f t="shared" si="2"/>
        <v>46206</v>
      </c>
      <c r="O4345" s="23">
        <f>'RESOLUCIONES EPG'!$N4345-'RESOLUCIONES EPG'!$D4345</f>
        <v>2494</v>
      </c>
    </row>
    <row r="4346" ht="16.5" customHeight="1">
      <c r="A4346" s="102"/>
      <c r="B4346" s="21"/>
      <c r="C4346" s="24">
        <v>658.0</v>
      </c>
      <c r="D4346" s="69">
        <v>43712.0</v>
      </c>
      <c r="E4346" s="21" t="s">
        <v>1915</v>
      </c>
      <c r="F4346" s="69"/>
      <c r="G4346" s="21" t="s">
        <v>577</v>
      </c>
      <c r="H4346" s="21"/>
      <c r="I4346" s="63" t="s">
        <v>4965</v>
      </c>
      <c r="J4346" s="21"/>
      <c r="K4346" s="21"/>
      <c r="L4346" s="21"/>
      <c r="M4346" s="21"/>
      <c r="N4346" s="22">
        <f t="shared" si="2"/>
        <v>46206</v>
      </c>
      <c r="O4346" s="23">
        <f>'RESOLUCIONES EPG'!$N4346-'RESOLUCIONES EPG'!$D4346</f>
        <v>2494</v>
      </c>
    </row>
    <row r="4347" ht="16.5" customHeight="1">
      <c r="A4347" s="102"/>
      <c r="B4347" s="21"/>
      <c r="C4347" s="24">
        <v>659.0</v>
      </c>
      <c r="D4347" s="69">
        <v>43714.0</v>
      </c>
      <c r="E4347" s="21" t="s">
        <v>1992</v>
      </c>
      <c r="F4347" s="69"/>
      <c r="G4347" s="21" t="s">
        <v>1197</v>
      </c>
      <c r="H4347" s="21" t="s">
        <v>4966</v>
      </c>
      <c r="I4347" s="63" t="s">
        <v>4967</v>
      </c>
      <c r="J4347" s="21"/>
      <c r="K4347" s="21"/>
      <c r="L4347" s="21"/>
      <c r="M4347" s="21"/>
      <c r="N4347" s="22">
        <f t="shared" si="2"/>
        <v>46206</v>
      </c>
      <c r="O4347" s="23">
        <f>'RESOLUCIONES EPG'!$N4347-'RESOLUCIONES EPG'!$D4347</f>
        <v>2492</v>
      </c>
    </row>
    <row r="4348" ht="16.5" customHeight="1">
      <c r="A4348" s="101"/>
      <c r="B4348" s="21"/>
      <c r="C4348" s="24">
        <v>660.0</v>
      </c>
      <c r="D4348" s="69">
        <v>43714.0</v>
      </c>
      <c r="E4348" s="21" t="s">
        <v>1683</v>
      </c>
      <c r="F4348" s="69"/>
      <c r="G4348" s="21" t="s">
        <v>577</v>
      </c>
      <c r="H4348" s="21"/>
      <c r="I4348" s="63" t="s">
        <v>4968</v>
      </c>
      <c r="J4348" s="21"/>
      <c r="K4348" s="21"/>
      <c r="L4348" s="21"/>
      <c r="M4348" s="21"/>
      <c r="N4348" s="22">
        <f t="shared" si="2"/>
        <v>46206</v>
      </c>
      <c r="O4348" s="23">
        <f>'RESOLUCIONES EPG'!$N4348-'RESOLUCIONES EPG'!$D4348</f>
        <v>2492</v>
      </c>
    </row>
    <row r="4349" ht="16.5" customHeight="1">
      <c r="A4349" s="101"/>
      <c r="B4349" s="21"/>
      <c r="C4349" s="24">
        <v>661.0</v>
      </c>
      <c r="D4349" s="69">
        <v>43714.0</v>
      </c>
      <c r="E4349" s="21" t="s">
        <v>4187</v>
      </c>
      <c r="F4349" s="69"/>
      <c r="G4349" s="21" t="s">
        <v>577</v>
      </c>
      <c r="H4349" s="21"/>
      <c r="I4349" s="63" t="s">
        <v>4969</v>
      </c>
      <c r="J4349" s="21"/>
      <c r="K4349" s="21"/>
      <c r="L4349" s="21"/>
      <c r="M4349" s="21"/>
      <c r="N4349" s="22">
        <f t="shared" si="2"/>
        <v>46206</v>
      </c>
      <c r="O4349" s="23">
        <f>'RESOLUCIONES EPG'!$N4349-'RESOLUCIONES EPG'!$D4349</f>
        <v>2492</v>
      </c>
    </row>
    <row r="4350" ht="16.5" customHeight="1">
      <c r="A4350" s="58"/>
      <c r="B4350" s="21"/>
      <c r="C4350" s="24">
        <v>846.0</v>
      </c>
      <c r="D4350" s="69">
        <v>43717.0</v>
      </c>
      <c r="E4350" s="21" t="s">
        <v>3386</v>
      </c>
      <c r="F4350" s="30" t="s">
        <v>3387</v>
      </c>
      <c r="G4350" s="21" t="s">
        <v>3844</v>
      </c>
      <c r="H4350" s="21"/>
      <c r="I4350" s="63" t="s">
        <v>4970</v>
      </c>
      <c r="J4350" s="21"/>
      <c r="K4350" s="63" t="s">
        <v>4971</v>
      </c>
      <c r="L4350" s="21"/>
      <c r="M4350" s="21"/>
      <c r="N4350" s="22">
        <f t="shared" si="2"/>
        <v>46206</v>
      </c>
      <c r="O4350" s="23">
        <f>'RESOLUCIONES EPG'!$N4350-'RESOLUCIONES EPG'!$D4350</f>
        <v>2489</v>
      </c>
    </row>
    <row r="4351" ht="16.5" customHeight="1">
      <c r="A4351" s="100"/>
      <c r="B4351" s="21"/>
      <c r="C4351" s="24">
        <v>664.0</v>
      </c>
      <c r="D4351" s="69">
        <v>43718.0</v>
      </c>
      <c r="E4351" s="21" t="s">
        <v>4972</v>
      </c>
      <c r="F4351" s="69"/>
      <c r="G4351" s="21" t="s">
        <v>18</v>
      </c>
      <c r="H4351" s="21" t="s">
        <v>4973</v>
      </c>
      <c r="I4351" s="63" t="s">
        <v>4974</v>
      </c>
      <c r="J4351" s="21"/>
      <c r="K4351" s="21"/>
      <c r="L4351" s="21"/>
      <c r="M4351" s="21"/>
      <c r="N4351" s="22">
        <f t="shared" si="2"/>
        <v>46206</v>
      </c>
      <c r="O4351" s="23">
        <f>'RESOLUCIONES EPG'!$N4351-'RESOLUCIONES EPG'!$D4351</f>
        <v>2488</v>
      </c>
    </row>
    <row r="4352" ht="16.5" customHeight="1">
      <c r="A4352" s="58"/>
      <c r="B4352" s="21"/>
      <c r="C4352" s="24">
        <v>667.0</v>
      </c>
      <c r="D4352" s="69">
        <v>43718.0</v>
      </c>
      <c r="E4352" s="21" t="s">
        <v>2344</v>
      </c>
      <c r="F4352" s="69"/>
      <c r="G4352" s="21" t="s">
        <v>1593</v>
      </c>
      <c r="H4352" s="21"/>
      <c r="I4352" s="63" t="s">
        <v>4975</v>
      </c>
      <c r="J4352" s="21"/>
      <c r="K4352" s="21"/>
      <c r="L4352" s="21"/>
      <c r="M4352" s="21"/>
      <c r="N4352" s="22">
        <f t="shared" si="2"/>
        <v>46206</v>
      </c>
      <c r="O4352" s="23">
        <f>'RESOLUCIONES EPG'!$N4352-'RESOLUCIONES EPG'!$D4352</f>
        <v>2488</v>
      </c>
    </row>
    <row r="4353" ht="16.5" customHeight="1">
      <c r="A4353" s="101"/>
      <c r="B4353" s="21"/>
      <c r="C4353" s="24">
        <v>669.0</v>
      </c>
      <c r="D4353" s="69">
        <v>43718.0</v>
      </c>
      <c r="E4353" s="21" t="s">
        <v>2867</v>
      </c>
      <c r="F4353" s="69"/>
      <c r="G4353" s="21" t="s">
        <v>577</v>
      </c>
      <c r="H4353" s="21"/>
      <c r="I4353" s="63" t="s">
        <v>4976</v>
      </c>
      <c r="J4353" s="21"/>
      <c r="K4353" s="21"/>
      <c r="L4353" s="21"/>
      <c r="M4353" s="21"/>
      <c r="N4353" s="22">
        <f t="shared" si="2"/>
        <v>46206</v>
      </c>
      <c r="O4353" s="23">
        <f>'RESOLUCIONES EPG'!$N4353-'RESOLUCIONES EPG'!$D4353</f>
        <v>2488</v>
      </c>
    </row>
    <row r="4354" ht="16.5" customHeight="1">
      <c r="A4354" s="58"/>
      <c r="B4354" s="21"/>
      <c r="C4354" s="24">
        <v>662.0</v>
      </c>
      <c r="D4354" s="69">
        <v>43718.0</v>
      </c>
      <c r="E4354" s="21" t="s">
        <v>4977</v>
      </c>
      <c r="F4354" s="69"/>
      <c r="G4354" s="21" t="s">
        <v>18</v>
      </c>
      <c r="H4354" s="21" t="s">
        <v>4978</v>
      </c>
      <c r="I4354" s="63" t="s">
        <v>4979</v>
      </c>
      <c r="J4354" s="21"/>
      <c r="K4354" s="21"/>
      <c r="L4354" s="21"/>
      <c r="M4354" s="21"/>
      <c r="N4354" s="22">
        <f t="shared" si="2"/>
        <v>46206</v>
      </c>
      <c r="O4354" s="23">
        <f>'RESOLUCIONES EPG'!$N4354-'RESOLUCIONES EPG'!$D4354</f>
        <v>2488</v>
      </c>
    </row>
    <row r="4355" ht="16.5" customHeight="1">
      <c r="A4355" s="58"/>
      <c r="B4355" s="21"/>
      <c r="C4355" s="24">
        <v>663.0</v>
      </c>
      <c r="D4355" s="69">
        <v>43718.0</v>
      </c>
      <c r="E4355" s="21" t="s">
        <v>1024</v>
      </c>
      <c r="F4355" s="73" t="s">
        <v>1025</v>
      </c>
      <c r="G4355" s="21" t="s">
        <v>18</v>
      </c>
      <c r="H4355" s="21" t="s">
        <v>19</v>
      </c>
      <c r="I4355" s="63" t="s">
        <v>4980</v>
      </c>
      <c r="J4355" s="21"/>
      <c r="K4355" s="21"/>
      <c r="L4355" s="21"/>
      <c r="M4355" s="21"/>
      <c r="N4355" s="22">
        <f t="shared" si="2"/>
        <v>46206</v>
      </c>
      <c r="O4355" s="23">
        <f>'RESOLUCIONES EPG'!$N4355-'RESOLUCIONES EPG'!$D4355</f>
        <v>2488</v>
      </c>
    </row>
    <row r="4356" ht="15.75" customHeight="1">
      <c r="A4356" s="103"/>
      <c r="B4356" s="21"/>
      <c r="C4356" s="24">
        <v>665.0</v>
      </c>
      <c r="D4356" s="69">
        <v>43718.0</v>
      </c>
      <c r="E4356" s="21" t="s">
        <v>4981</v>
      </c>
      <c r="F4356" s="69" t="s">
        <v>4982</v>
      </c>
      <c r="G4356" s="21" t="s">
        <v>18</v>
      </c>
      <c r="H4356" s="21" t="s">
        <v>4983</v>
      </c>
      <c r="I4356" s="63" t="s">
        <v>4984</v>
      </c>
      <c r="J4356" s="21"/>
      <c r="K4356" s="21"/>
      <c r="L4356" s="21"/>
      <c r="M4356" s="21"/>
      <c r="N4356" s="22">
        <f t="shared" si="2"/>
        <v>46206</v>
      </c>
      <c r="O4356" s="23">
        <f>'RESOLUCIONES EPG'!$N4356-'RESOLUCIONES EPG'!$D4356</f>
        <v>2488</v>
      </c>
    </row>
    <row r="4357" ht="16.5" customHeight="1">
      <c r="A4357" s="103"/>
      <c r="B4357" s="21"/>
      <c r="C4357" s="24">
        <v>666.0</v>
      </c>
      <c r="D4357" s="69">
        <v>43718.0</v>
      </c>
      <c r="E4357" s="21" t="s">
        <v>3187</v>
      </c>
      <c r="F4357" s="69"/>
      <c r="G4357" s="21" t="s">
        <v>18</v>
      </c>
      <c r="H4357" s="21" t="s">
        <v>399</v>
      </c>
      <c r="I4357" s="63" t="s">
        <v>4985</v>
      </c>
      <c r="J4357" s="21"/>
      <c r="K4357" s="21"/>
      <c r="L4357" s="21"/>
      <c r="M4357" s="21"/>
      <c r="N4357" s="22">
        <f t="shared" si="2"/>
        <v>46206</v>
      </c>
      <c r="O4357" s="23">
        <f>'RESOLUCIONES EPG'!$N4357-'RESOLUCIONES EPG'!$D4357</f>
        <v>2488</v>
      </c>
    </row>
    <row r="4358" ht="16.5" customHeight="1">
      <c r="A4358" s="103"/>
      <c r="B4358" s="21"/>
      <c r="C4358" s="24">
        <v>671.0</v>
      </c>
      <c r="D4358" s="69">
        <v>43720.0</v>
      </c>
      <c r="E4358" s="21" t="s">
        <v>4986</v>
      </c>
      <c r="F4358" s="69"/>
      <c r="G4358" s="21" t="s">
        <v>18</v>
      </c>
      <c r="H4358" s="21" t="s">
        <v>4987</v>
      </c>
      <c r="I4358" s="63" t="s">
        <v>4988</v>
      </c>
      <c r="J4358" s="21"/>
      <c r="K4358" s="21"/>
      <c r="L4358" s="21"/>
      <c r="M4358" s="21"/>
      <c r="N4358" s="22">
        <f t="shared" si="2"/>
        <v>46206</v>
      </c>
      <c r="O4358" s="23">
        <f>'RESOLUCIONES EPG'!$N4358-'RESOLUCIONES EPG'!$D4358</f>
        <v>2486</v>
      </c>
    </row>
    <row r="4359" ht="16.5" customHeight="1">
      <c r="A4359" s="101"/>
      <c r="B4359" s="21"/>
      <c r="C4359" s="24">
        <v>676.0</v>
      </c>
      <c r="D4359" s="69">
        <v>43720.0</v>
      </c>
      <c r="E4359" s="21" t="s">
        <v>4989</v>
      </c>
      <c r="F4359" s="69"/>
      <c r="G4359" s="21" t="s">
        <v>18</v>
      </c>
      <c r="H4359" s="21" t="s">
        <v>4990</v>
      </c>
      <c r="I4359" s="63" t="s">
        <v>4991</v>
      </c>
      <c r="J4359" s="21"/>
      <c r="K4359" s="21"/>
      <c r="L4359" s="21"/>
      <c r="M4359" s="21"/>
      <c r="N4359" s="22">
        <f t="shared" si="2"/>
        <v>46206</v>
      </c>
      <c r="O4359" s="23">
        <f>'RESOLUCIONES EPG'!$N4359-'RESOLUCIONES EPG'!$D4359</f>
        <v>2486</v>
      </c>
    </row>
    <row r="4360" ht="15.75" customHeight="1">
      <c r="A4360" s="103"/>
      <c r="B4360" s="21"/>
      <c r="C4360" s="24">
        <v>677.0</v>
      </c>
      <c r="D4360" s="69">
        <v>43720.0</v>
      </c>
      <c r="E4360" s="21" t="s">
        <v>4992</v>
      </c>
      <c r="F4360" s="69"/>
      <c r="G4360" s="21" t="s">
        <v>18</v>
      </c>
      <c r="H4360" s="21" t="s">
        <v>4993</v>
      </c>
      <c r="I4360" s="63" t="s">
        <v>4994</v>
      </c>
      <c r="J4360" s="21"/>
      <c r="K4360" s="21"/>
      <c r="L4360" s="21"/>
      <c r="M4360" s="21"/>
      <c r="N4360" s="22">
        <f t="shared" si="2"/>
        <v>46206</v>
      </c>
      <c r="O4360" s="23">
        <f>'RESOLUCIONES EPG'!$N4360-'RESOLUCIONES EPG'!$D4360</f>
        <v>2486</v>
      </c>
    </row>
    <row r="4361" ht="16.5" customHeight="1">
      <c r="A4361" s="101"/>
      <c r="B4361" s="21"/>
      <c r="C4361" s="24">
        <v>673.0</v>
      </c>
      <c r="D4361" s="69">
        <v>43720.0</v>
      </c>
      <c r="E4361" s="21" t="s">
        <v>4995</v>
      </c>
      <c r="F4361" s="69"/>
      <c r="G4361" s="21" t="s">
        <v>18</v>
      </c>
      <c r="H4361" s="21" t="s">
        <v>4996</v>
      </c>
      <c r="I4361" s="63" t="s">
        <v>4997</v>
      </c>
      <c r="J4361" s="21"/>
      <c r="K4361" s="21"/>
      <c r="L4361" s="21"/>
      <c r="M4361" s="21"/>
      <c r="N4361" s="22">
        <f t="shared" si="2"/>
        <v>46206</v>
      </c>
      <c r="O4361" s="23">
        <f>'RESOLUCIONES EPG'!$N4361-'RESOLUCIONES EPG'!$D4361</f>
        <v>2486</v>
      </c>
    </row>
    <row r="4362" ht="16.5" customHeight="1">
      <c r="A4362" s="58"/>
      <c r="B4362" s="21"/>
      <c r="C4362" s="24">
        <v>680.0</v>
      </c>
      <c r="D4362" s="69">
        <v>43720.0</v>
      </c>
      <c r="E4362" s="21" t="s">
        <v>4998</v>
      </c>
      <c r="F4362" s="69"/>
      <c r="G4362" s="21" t="s">
        <v>994</v>
      </c>
      <c r="H4362" s="21" t="s">
        <v>4517</v>
      </c>
      <c r="I4362" s="63" t="s">
        <v>4999</v>
      </c>
      <c r="J4362" s="21"/>
      <c r="K4362" s="63" t="s">
        <v>5000</v>
      </c>
      <c r="L4362" s="63" t="s">
        <v>5001</v>
      </c>
      <c r="M4362" s="21"/>
      <c r="N4362" s="22">
        <f t="shared" si="2"/>
        <v>46206</v>
      </c>
      <c r="O4362" s="23">
        <f>'RESOLUCIONES EPG'!$N4362-'RESOLUCIONES EPG'!$D4362</f>
        <v>2486</v>
      </c>
    </row>
    <row r="4363" ht="16.5" customHeight="1">
      <c r="A4363" s="101"/>
      <c r="B4363" s="148" t="s">
        <v>2535</v>
      </c>
      <c r="C4363" s="24">
        <v>681.0</v>
      </c>
      <c r="D4363" s="69">
        <v>43720.0</v>
      </c>
      <c r="E4363" s="21" t="s">
        <v>5002</v>
      </c>
      <c r="F4363" s="69"/>
      <c r="G4363" s="21" t="s">
        <v>994</v>
      </c>
      <c r="H4363" s="21" t="s">
        <v>4511</v>
      </c>
      <c r="I4363" s="63" t="s">
        <v>5003</v>
      </c>
      <c r="J4363" s="21"/>
      <c r="K4363" s="63" t="s">
        <v>5004</v>
      </c>
      <c r="L4363" s="21"/>
      <c r="M4363" s="21"/>
      <c r="N4363" s="22">
        <f t="shared" si="2"/>
        <v>46206</v>
      </c>
      <c r="O4363" s="23">
        <f>'RESOLUCIONES EPG'!$N4363-'RESOLUCIONES EPG'!$D4363</f>
        <v>2486</v>
      </c>
    </row>
    <row r="4364" ht="16.5" customHeight="1">
      <c r="A4364" s="101"/>
      <c r="B4364" s="21"/>
      <c r="C4364" s="24">
        <v>675.0</v>
      </c>
      <c r="D4364" s="69">
        <v>43720.0</v>
      </c>
      <c r="E4364" s="21" t="s">
        <v>5005</v>
      </c>
      <c r="F4364" s="69"/>
      <c r="G4364" s="21" t="s">
        <v>18</v>
      </c>
      <c r="H4364" s="21" t="s">
        <v>4993</v>
      </c>
      <c r="I4364" s="63" t="s">
        <v>5006</v>
      </c>
      <c r="J4364" s="21"/>
      <c r="K4364" s="21"/>
      <c r="L4364" s="21"/>
      <c r="M4364" s="21"/>
      <c r="N4364" s="22">
        <f t="shared" si="2"/>
        <v>46206</v>
      </c>
      <c r="O4364" s="23">
        <f>'RESOLUCIONES EPG'!$N4364-'RESOLUCIONES EPG'!$D4364</f>
        <v>2486</v>
      </c>
    </row>
    <row r="4365" ht="16.5" customHeight="1">
      <c r="A4365" s="102"/>
      <c r="B4365" s="21"/>
      <c r="C4365" s="24">
        <v>670.0</v>
      </c>
      <c r="D4365" s="69">
        <v>43720.0</v>
      </c>
      <c r="E4365" s="21" t="s">
        <v>399</v>
      </c>
      <c r="F4365" s="69" t="s">
        <v>5007</v>
      </c>
      <c r="G4365" s="21" t="s">
        <v>18</v>
      </c>
      <c r="H4365" s="21" t="s">
        <v>5008</v>
      </c>
      <c r="I4365" s="63" t="s">
        <v>5009</v>
      </c>
      <c r="J4365" s="21"/>
      <c r="K4365" s="21"/>
      <c r="L4365" s="21"/>
      <c r="M4365" s="21"/>
      <c r="N4365" s="22">
        <f t="shared" si="2"/>
        <v>46206</v>
      </c>
      <c r="O4365" s="23">
        <f>'RESOLUCIONES EPG'!$N4365-'RESOLUCIONES EPG'!$D4365</f>
        <v>2486</v>
      </c>
    </row>
    <row r="4366" ht="16.5" customHeight="1">
      <c r="A4366" s="103"/>
      <c r="B4366" s="21"/>
      <c r="C4366" s="24">
        <v>679.0</v>
      </c>
      <c r="D4366" s="69">
        <v>43720.0</v>
      </c>
      <c r="E4366" s="21" t="s">
        <v>2848</v>
      </c>
      <c r="F4366" s="69"/>
      <c r="G4366" s="21" t="s">
        <v>50</v>
      </c>
      <c r="H4366" s="21"/>
      <c r="I4366" s="63" t="s">
        <v>5010</v>
      </c>
      <c r="J4366" s="21"/>
      <c r="K4366" s="21"/>
      <c r="L4366" s="21"/>
      <c r="M4366" s="21"/>
      <c r="N4366" s="22">
        <f t="shared" si="2"/>
        <v>46206</v>
      </c>
      <c r="O4366" s="23">
        <f>'RESOLUCIONES EPG'!$N4366-'RESOLUCIONES EPG'!$D4366</f>
        <v>2486</v>
      </c>
    </row>
    <row r="4367" ht="16.5" customHeight="1">
      <c r="A4367" s="58"/>
      <c r="B4367" s="21"/>
      <c r="C4367" s="24">
        <v>672.0</v>
      </c>
      <c r="D4367" s="69">
        <v>43720.0</v>
      </c>
      <c r="E4367" s="21" t="s">
        <v>4925</v>
      </c>
      <c r="F4367" s="69"/>
      <c r="G4367" s="21" t="s">
        <v>18</v>
      </c>
      <c r="H4367" s="21" t="s">
        <v>5011</v>
      </c>
      <c r="I4367" s="63" t="s">
        <v>5012</v>
      </c>
      <c r="J4367" s="21"/>
      <c r="K4367" s="21"/>
      <c r="L4367" s="21"/>
      <c r="M4367" s="21"/>
      <c r="N4367" s="22">
        <f t="shared" si="2"/>
        <v>46206</v>
      </c>
      <c r="O4367" s="23">
        <f>'RESOLUCIONES EPG'!$N4367-'RESOLUCIONES EPG'!$D4367</f>
        <v>2486</v>
      </c>
    </row>
    <row r="4368" ht="15.75" customHeight="1">
      <c r="A4368" s="103"/>
      <c r="B4368" s="21"/>
      <c r="C4368" s="24">
        <v>678.0</v>
      </c>
      <c r="D4368" s="69">
        <v>43720.0</v>
      </c>
      <c r="E4368" s="21" t="s">
        <v>1862</v>
      </c>
      <c r="F4368" s="69"/>
      <c r="G4368" s="21" t="s">
        <v>577</v>
      </c>
      <c r="H4368" s="21"/>
      <c r="I4368" s="63" t="s">
        <v>5013</v>
      </c>
      <c r="J4368" s="21"/>
      <c r="K4368" s="21"/>
      <c r="L4368" s="21"/>
      <c r="M4368" s="21"/>
      <c r="N4368" s="22">
        <f t="shared" si="2"/>
        <v>46206</v>
      </c>
      <c r="O4368" s="23">
        <f>'RESOLUCIONES EPG'!$N4368-'RESOLUCIONES EPG'!$D4368</f>
        <v>2486</v>
      </c>
    </row>
    <row r="4369" ht="16.5" customHeight="1">
      <c r="A4369" s="101"/>
      <c r="B4369" s="21"/>
      <c r="C4369" s="24">
        <v>674.0</v>
      </c>
      <c r="D4369" s="69">
        <v>43720.0</v>
      </c>
      <c r="E4369" s="21" t="s">
        <v>5014</v>
      </c>
      <c r="F4369" s="69"/>
      <c r="G4369" s="21" t="s">
        <v>18</v>
      </c>
      <c r="H4369" s="21" t="s">
        <v>5015</v>
      </c>
      <c r="I4369" s="63" t="s">
        <v>5016</v>
      </c>
      <c r="J4369" s="21"/>
      <c r="K4369" s="21"/>
      <c r="L4369" s="21"/>
      <c r="M4369" s="21"/>
      <c r="N4369" s="22">
        <f t="shared" si="2"/>
        <v>46206</v>
      </c>
      <c r="O4369" s="23">
        <f>'RESOLUCIONES EPG'!$N4369-'RESOLUCIONES EPG'!$D4369</f>
        <v>2486</v>
      </c>
    </row>
    <row r="4370" ht="16.5" customHeight="1">
      <c r="A4370" s="103"/>
      <c r="B4370" s="21"/>
      <c r="C4370" s="24">
        <v>683.0</v>
      </c>
      <c r="D4370" s="69">
        <v>43721.0</v>
      </c>
      <c r="E4370" s="21" t="s">
        <v>3058</v>
      </c>
      <c r="F4370" s="69"/>
      <c r="G4370" s="21" t="s">
        <v>1593</v>
      </c>
      <c r="H4370" s="150">
        <v>43727.0</v>
      </c>
      <c r="I4370" s="63" t="s">
        <v>5017</v>
      </c>
      <c r="J4370" s="21"/>
      <c r="K4370" s="63" t="s">
        <v>5018</v>
      </c>
      <c r="L4370" s="21"/>
      <c r="M4370" s="21"/>
      <c r="N4370" s="22">
        <f t="shared" si="2"/>
        <v>46206</v>
      </c>
      <c r="O4370" s="23">
        <f>'RESOLUCIONES EPG'!$N4370-'RESOLUCIONES EPG'!$D4370</f>
        <v>2485</v>
      </c>
    </row>
    <row r="4371" ht="16.5" customHeight="1">
      <c r="A4371" s="103"/>
      <c r="B4371" s="21"/>
      <c r="C4371" s="24">
        <v>684.0</v>
      </c>
      <c r="D4371" s="69">
        <v>43721.0</v>
      </c>
      <c r="E4371" s="21" t="s">
        <v>3058</v>
      </c>
      <c r="F4371" s="69"/>
      <c r="G4371" s="21" t="s">
        <v>5019</v>
      </c>
      <c r="H4371" s="21" t="s">
        <v>5020</v>
      </c>
      <c r="I4371" s="63" t="s">
        <v>5021</v>
      </c>
      <c r="J4371" s="21"/>
      <c r="K4371" s="21"/>
      <c r="L4371" s="21"/>
      <c r="M4371" s="21"/>
      <c r="N4371" s="22">
        <f t="shared" si="2"/>
        <v>46206</v>
      </c>
      <c r="O4371" s="23">
        <f>'RESOLUCIONES EPG'!$N4371-'RESOLUCIONES EPG'!$D4371</f>
        <v>2485</v>
      </c>
    </row>
    <row r="4372" ht="16.5" customHeight="1">
      <c r="A4372" s="103"/>
      <c r="B4372" s="21"/>
      <c r="C4372" s="24">
        <v>682.0</v>
      </c>
      <c r="D4372" s="69">
        <v>43721.0</v>
      </c>
      <c r="E4372" s="21" t="s">
        <v>4633</v>
      </c>
      <c r="F4372" s="69"/>
      <c r="G4372" s="21" t="s">
        <v>1197</v>
      </c>
      <c r="H4372" s="21"/>
      <c r="I4372" s="63" t="s">
        <v>5022</v>
      </c>
      <c r="J4372" s="21"/>
      <c r="K4372" s="21"/>
      <c r="L4372" s="21"/>
      <c r="M4372" s="21"/>
      <c r="N4372" s="22">
        <f t="shared" si="2"/>
        <v>46206</v>
      </c>
      <c r="O4372" s="23">
        <f>'RESOLUCIONES EPG'!$N4372-'RESOLUCIONES EPG'!$D4372</f>
        <v>2485</v>
      </c>
    </row>
    <row r="4373" ht="16.5" customHeight="1">
      <c r="A4373" s="58"/>
      <c r="B4373" s="21"/>
      <c r="C4373" s="24">
        <v>686.0</v>
      </c>
      <c r="D4373" s="69">
        <v>43721.0</v>
      </c>
      <c r="E4373" s="21" t="s">
        <v>5023</v>
      </c>
      <c r="F4373" s="69"/>
      <c r="G4373" s="21" t="s">
        <v>1593</v>
      </c>
      <c r="H4373" s="150">
        <v>43742.0</v>
      </c>
      <c r="I4373" s="63" t="s">
        <v>5024</v>
      </c>
      <c r="J4373" s="21"/>
      <c r="K4373" s="63" t="s">
        <v>5025</v>
      </c>
      <c r="L4373" s="63" t="s">
        <v>5026</v>
      </c>
      <c r="M4373" s="63" t="s">
        <v>5027</v>
      </c>
      <c r="N4373" s="22">
        <f t="shared" si="2"/>
        <v>46206</v>
      </c>
      <c r="O4373" s="23">
        <f>'RESOLUCIONES EPG'!$N4373-'RESOLUCIONES EPG'!$D4373</f>
        <v>2485</v>
      </c>
    </row>
    <row r="4374" ht="16.5" customHeight="1">
      <c r="A4374" s="58"/>
      <c r="B4374" s="21"/>
      <c r="C4374" s="24">
        <v>685.0</v>
      </c>
      <c r="D4374" s="69">
        <v>43721.0</v>
      </c>
      <c r="E4374" s="21" t="s">
        <v>5028</v>
      </c>
      <c r="F4374" s="69"/>
      <c r="G4374" s="21" t="s">
        <v>1593</v>
      </c>
      <c r="H4374" s="150">
        <v>43742.0</v>
      </c>
      <c r="I4374" s="63" t="s">
        <v>5029</v>
      </c>
      <c r="J4374" s="21"/>
      <c r="K4374" s="63" t="s">
        <v>5030</v>
      </c>
      <c r="L4374" s="63" t="s">
        <v>5031</v>
      </c>
      <c r="M4374" s="63" t="s">
        <v>5032</v>
      </c>
      <c r="N4374" s="22">
        <f t="shared" si="2"/>
        <v>46206</v>
      </c>
      <c r="O4374" s="23">
        <f>'RESOLUCIONES EPG'!$N4374-'RESOLUCIONES EPG'!$D4374</f>
        <v>2485</v>
      </c>
    </row>
    <row r="4375" ht="16.5" customHeight="1">
      <c r="A4375" s="101"/>
      <c r="B4375" s="21"/>
      <c r="C4375" s="24">
        <v>695.0</v>
      </c>
      <c r="D4375" s="69">
        <v>43725.0</v>
      </c>
      <c r="E4375" s="21" t="s">
        <v>5033</v>
      </c>
      <c r="F4375" s="69"/>
      <c r="G4375" s="21" t="s">
        <v>1200</v>
      </c>
      <c r="H4375" s="21" t="s">
        <v>5034</v>
      </c>
      <c r="I4375" s="63" t="s">
        <v>5035</v>
      </c>
      <c r="J4375" s="21"/>
      <c r="K4375" s="21"/>
      <c r="L4375" s="21"/>
      <c r="M4375" s="21"/>
      <c r="N4375" s="22">
        <f t="shared" si="2"/>
        <v>46206</v>
      </c>
      <c r="O4375" s="23">
        <f>'RESOLUCIONES EPG'!$N4375-'RESOLUCIONES EPG'!$D4375</f>
        <v>2481</v>
      </c>
    </row>
    <row r="4376" ht="16.5" customHeight="1">
      <c r="A4376" s="103"/>
      <c r="B4376" s="21"/>
      <c r="C4376" s="24">
        <v>696.0</v>
      </c>
      <c r="D4376" s="69">
        <v>43725.0</v>
      </c>
      <c r="E4376" s="21" t="s">
        <v>5036</v>
      </c>
      <c r="F4376" s="69"/>
      <c r="G4376" s="21" t="s">
        <v>1200</v>
      </c>
      <c r="H4376" s="21" t="s">
        <v>5034</v>
      </c>
      <c r="I4376" s="63" t="s">
        <v>5037</v>
      </c>
      <c r="J4376" s="21" t="s">
        <v>1476</v>
      </c>
      <c r="K4376" s="21"/>
      <c r="L4376" s="21"/>
      <c r="M4376" s="21"/>
      <c r="N4376" s="22">
        <f t="shared" si="2"/>
        <v>46206</v>
      </c>
      <c r="O4376" s="23">
        <f>'RESOLUCIONES EPG'!$N4376-'RESOLUCIONES EPG'!$D4376</f>
        <v>2481</v>
      </c>
    </row>
    <row r="4377" ht="16.5" customHeight="1">
      <c r="A4377" s="58"/>
      <c r="B4377" s="21"/>
      <c r="C4377" s="24">
        <v>690.0</v>
      </c>
      <c r="D4377" s="69">
        <v>43725.0</v>
      </c>
      <c r="E4377" s="21" t="s">
        <v>4065</v>
      </c>
      <c r="F4377" s="69"/>
      <c r="G4377" s="21" t="s">
        <v>994</v>
      </c>
      <c r="H4377" s="21" t="s">
        <v>439</v>
      </c>
      <c r="I4377" s="63" t="s">
        <v>5038</v>
      </c>
      <c r="J4377" s="21"/>
      <c r="K4377" s="63" t="s">
        <v>5039</v>
      </c>
      <c r="L4377" s="21"/>
      <c r="M4377" s="21"/>
      <c r="N4377" s="22">
        <f t="shared" si="2"/>
        <v>46206</v>
      </c>
      <c r="O4377" s="23">
        <f>'RESOLUCIONES EPG'!$N4377-'RESOLUCIONES EPG'!$D4377</f>
        <v>2481</v>
      </c>
    </row>
    <row r="4378" ht="16.5" customHeight="1">
      <c r="A4378" s="58"/>
      <c r="B4378" s="21"/>
      <c r="C4378" s="24">
        <v>694.0</v>
      </c>
      <c r="D4378" s="69">
        <v>43725.0</v>
      </c>
      <c r="E4378" s="21" t="s">
        <v>5040</v>
      </c>
      <c r="F4378" s="69"/>
      <c r="G4378" s="21" t="s">
        <v>1200</v>
      </c>
      <c r="H4378" s="21" t="s">
        <v>5034</v>
      </c>
      <c r="I4378" s="63" t="s">
        <v>5041</v>
      </c>
      <c r="J4378" s="21"/>
      <c r="K4378" s="21"/>
      <c r="L4378" s="21"/>
      <c r="M4378" s="21"/>
      <c r="N4378" s="22">
        <f t="shared" si="2"/>
        <v>46206</v>
      </c>
      <c r="O4378" s="23">
        <f>'RESOLUCIONES EPG'!$N4378-'RESOLUCIONES EPG'!$D4378</f>
        <v>2481</v>
      </c>
    </row>
    <row r="4379" ht="16.5" customHeight="1">
      <c r="A4379" s="58"/>
      <c r="B4379" s="21"/>
      <c r="C4379" s="24">
        <v>692.0</v>
      </c>
      <c r="D4379" s="69">
        <v>43725.0</v>
      </c>
      <c r="E4379" s="21" t="s">
        <v>5042</v>
      </c>
      <c r="F4379" s="69"/>
      <c r="G4379" s="21" t="s">
        <v>994</v>
      </c>
      <c r="H4379" s="21" t="s">
        <v>439</v>
      </c>
      <c r="I4379" s="63" t="s">
        <v>5043</v>
      </c>
      <c r="J4379" s="21"/>
      <c r="K4379" s="63" t="s">
        <v>5044</v>
      </c>
      <c r="L4379" s="21"/>
      <c r="M4379" s="21"/>
      <c r="N4379" s="22">
        <f t="shared" si="2"/>
        <v>46206</v>
      </c>
      <c r="O4379" s="23">
        <f>'RESOLUCIONES EPG'!$N4379-'RESOLUCIONES EPG'!$D4379</f>
        <v>2481</v>
      </c>
    </row>
    <row r="4380" ht="16.5" customHeight="1">
      <c r="A4380" s="58"/>
      <c r="B4380" s="21"/>
      <c r="C4380" s="24">
        <v>697.0</v>
      </c>
      <c r="D4380" s="69">
        <v>43725.0</v>
      </c>
      <c r="E4380" s="21" t="s">
        <v>5045</v>
      </c>
      <c r="F4380" s="69"/>
      <c r="G4380" s="146" t="s">
        <v>1593</v>
      </c>
      <c r="H4380" s="150">
        <v>43749.0</v>
      </c>
      <c r="I4380" s="63" t="s">
        <v>5046</v>
      </c>
      <c r="J4380" s="21"/>
      <c r="K4380" s="63" t="s">
        <v>5047</v>
      </c>
      <c r="L4380" s="63" t="s">
        <v>5048</v>
      </c>
      <c r="M4380" s="63" t="s">
        <v>5049</v>
      </c>
      <c r="N4380" s="22">
        <f t="shared" si="2"/>
        <v>46206</v>
      </c>
      <c r="O4380" s="23">
        <f>'RESOLUCIONES EPG'!$N4380-'RESOLUCIONES EPG'!$D4380</f>
        <v>2481</v>
      </c>
    </row>
    <row r="4381" ht="16.5" customHeight="1">
      <c r="A4381" s="58"/>
      <c r="B4381" s="21"/>
      <c r="C4381" s="24">
        <v>691.0</v>
      </c>
      <c r="D4381" s="69">
        <v>43725.0</v>
      </c>
      <c r="E4381" s="21" t="s">
        <v>5050</v>
      </c>
      <c r="F4381" s="69"/>
      <c r="G4381" s="21" t="s">
        <v>994</v>
      </c>
      <c r="H4381" s="21" t="s">
        <v>439</v>
      </c>
      <c r="I4381" s="63" t="s">
        <v>5051</v>
      </c>
      <c r="J4381" s="21"/>
      <c r="K4381" s="21"/>
      <c r="L4381" s="21"/>
      <c r="M4381" s="21"/>
      <c r="N4381" s="22">
        <f t="shared" si="2"/>
        <v>46206</v>
      </c>
      <c r="O4381" s="23">
        <f>'RESOLUCIONES EPG'!$N4381-'RESOLUCIONES EPG'!$D4381</f>
        <v>2481</v>
      </c>
    </row>
    <row r="4382" ht="16.5" customHeight="1">
      <c r="A4382" s="58"/>
      <c r="B4382" s="21"/>
      <c r="C4382" s="24">
        <v>693.0</v>
      </c>
      <c r="D4382" s="69">
        <v>43725.0</v>
      </c>
      <c r="E4382" s="21" t="s">
        <v>5052</v>
      </c>
      <c r="F4382" s="69"/>
      <c r="G4382" s="21" t="s">
        <v>1200</v>
      </c>
      <c r="H4382" s="21" t="s">
        <v>5034</v>
      </c>
      <c r="I4382" s="63" t="s">
        <v>5053</v>
      </c>
      <c r="J4382" s="21"/>
      <c r="K4382" s="21"/>
      <c r="L4382" s="21"/>
      <c r="M4382" s="21"/>
      <c r="N4382" s="22">
        <f t="shared" si="2"/>
        <v>46206</v>
      </c>
      <c r="O4382" s="23">
        <f>'RESOLUCIONES EPG'!$N4382-'RESOLUCIONES EPG'!$D4382</f>
        <v>2481</v>
      </c>
    </row>
    <row r="4383" ht="16.5" customHeight="1">
      <c r="A4383" s="58"/>
      <c r="B4383" s="21"/>
      <c r="C4383" s="24">
        <v>698.0</v>
      </c>
      <c r="D4383" s="69">
        <v>43725.0</v>
      </c>
      <c r="E4383" s="21" t="s">
        <v>2947</v>
      </c>
      <c r="F4383" s="69"/>
      <c r="G4383" s="21" t="s">
        <v>3844</v>
      </c>
      <c r="H4383" s="21"/>
      <c r="I4383" s="63" t="s">
        <v>5054</v>
      </c>
      <c r="J4383" s="21"/>
      <c r="K4383" s="63" t="s">
        <v>5055</v>
      </c>
      <c r="L4383" s="21"/>
      <c r="M4383" s="21"/>
      <c r="N4383" s="22">
        <f t="shared" si="2"/>
        <v>46206</v>
      </c>
      <c r="O4383" s="23">
        <f>'RESOLUCIONES EPG'!$N4383-'RESOLUCIONES EPG'!$D4383</f>
        <v>2481</v>
      </c>
    </row>
    <row r="4384" ht="16.5" customHeight="1">
      <c r="A4384" s="58"/>
      <c r="B4384" s="21"/>
      <c r="C4384" s="24">
        <v>689.0</v>
      </c>
      <c r="D4384" s="69">
        <v>43725.0</v>
      </c>
      <c r="E4384" s="21" t="s">
        <v>4010</v>
      </c>
      <c r="F4384" s="69"/>
      <c r="G4384" s="21" t="s">
        <v>994</v>
      </c>
      <c r="H4384" s="21" t="s">
        <v>439</v>
      </c>
      <c r="I4384" s="63" t="s">
        <v>5056</v>
      </c>
      <c r="J4384" s="21"/>
      <c r="K4384" s="63" t="s">
        <v>5057</v>
      </c>
      <c r="L4384" s="21"/>
      <c r="M4384" s="21"/>
      <c r="N4384" s="22">
        <f t="shared" si="2"/>
        <v>46206</v>
      </c>
      <c r="O4384" s="23">
        <f>'RESOLUCIONES EPG'!$N4384-'RESOLUCIONES EPG'!$D4384</f>
        <v>2481</v>
      </c>
    </row>
    <row r="4385" ht="16.5" customHeight="1">
      <c r="A4385" s="58"/>
      <c r="B4385" s="21"/>
      <c r="C4385" s="24">
        <v>699.0</v>
      </c>
      <c r="D4385" s="69">
        <v>43727.0</v>
      </c>
      <c r="E4385" s="21" t="s">
        <v>4265</v>
      </c>
      <c r="F4385" s="74" t="s">
        <v>4266</v>
      </c>
      <c r="G4385" s="21" t="s">
        <v>3844</v>
      </c>
      <c r="H4385" s="21"/>
      <c r="I4385" s="63" t="s">
        <v>5058</v>
      </c>
      <c r="J4385" s="21"/>
      <c r="K4385" s="63" t="s">
        <v>5059</v>
      </c>
      <c r="L4385" s="21"/>
      <c r="M4385" s="21"/>
      <c r="N4385" s="22">
        <f t="shared" si="2"/>
        <v>46206</v>
      </c>
      <c r="O4385" s="23">
        <f>'RESOLUCIONES EPG'!$N4385-'RESOLUCIONES EPG'!$D4385</f>
        <v>2479</v>
      </c>
    </row>
    <row r="4386" ht="16.5" customHeight="1">
      <c r="A4386" s="101"/>
      <c r="B4386" s="148" t="s">
        <v>2535</v>
      </c>
      <c r="C4386" s="24">
        <v>709.0</v>
      </c>
      <c r="D4386" s="69">
        <v>43727.0</v>
      </c>
      <c r="E4386" s="21" t="s">
        <v>5060</v>
      </c>
      <c r="F4386" s="69" t="s">
        <v>4165</v>
      </c>
      <c r="G4386" s="21" t="s">
        <v>1313</v>
      </c>
      <c r="H4386" s="21" t="s">
        <v>5061</v>
      </c>
      <c r="I4386" s="63" t="s">
        <v>5062</v>
      </c>
      <c r="J4386" s="21"/>
      <c r="K4386" s="63" t="s">
        <v>5063</v>
      </c>
      <c r="L4386" s="21"/>
      <c r="M4386" s="21"/>
      <c r="N4386" s="22">
        <f t="shared" si="2"/>
        <v>46206</v>
      </c>
      <c r="O4386" s="23">
        <f>'RESOLUCIONES EPG'!$N4386-'RESOLUCIONES EPG'!$D4386</f>
        <v>2479</v>
      </c>
    </row>
    <row r="4387" ht="16.5" customHeight="1">
      <c r="A4387" s="102"/>
      <c r="B4387" s="148" t="s">
        <v>2535</v>
      </c>
      <c r="C4387" s="24">
        <v>710.0</v>
      </c>
      <c r="D4387" s="69">
        <v>43727.0</v>
      </c>
      <c r="E4387" s="21" t="s">
        <v>4172</v>
      </c>
      <c r="F4387" s="69"/>
      <c r="G4387" s="21" t="s">
        <v>1313</v>
      </c>
      <c r="H4387" s="21" t="s">
        <v>5061</v>
      </c>
      <c r="I4387" s="63" t="s">
        <v>5064</v>
      </c>
      <c r="J4387" s="21"/>
      <c r="K4387" s="63" t="s">
        <v>5065</v>
      </c>
      <c r="L4387" s="21"/>
      <c r="M4387" s="21"/>
      <c r="N4387" s="22">
        <f t="shared" si="2"/>
        <v>46206</v>
      </c>
      <c r="O4387" s="23">
        <f>'RESOLUCIONES EPG'!$N4387-'RESOLUCIONES EPG'!$D4387</f>
        <v>2479</v>
      </c>
    </row>
    <row r="4388" ht="16.5" customHeight="1">
      <c r="A4388" s="101"/>
      <c r="B4388" s="21"/>
      <c r="C4388" s="24">
        <v>706.0</v>
      </c>
      <c r="D4388" s="69">
        <v>43727.0</v>
      </c>
      <c r="E4388" s="21" t="s">
        <v>5066</v>
      </c>
      <c r="F4388" s="69"/>
      <c r="G4388" s="21" t="s">
        <v>18</v>
      </c>
      <c r="H4388" s="21" t="s">
        <v>4910</v>
      </c>
      <c r="I4388" s="63" t="s">
        <v>5067</v>
      </c>
      <c r="J4388" s="21"/>
      <c r="K4388" s="21"/>
      <c r="L4388" s="21"/>
      <c r="M4388" s="21"/>
      <c r="N4388" s="22">
        <f t="shared" si="2"/>
        <v>46206</v>
      </c>
      <c r="O4388" s="23">
        <f>'RESOLUCIONES EPG'!$N4388-'RESOLUCIONES EPG'!$D4388</f>
        <v>2479</v>
      </c>
    </row>
    <row r="4389" ht="16.5" customHeight="1">
      <c r="A4389" s="58"/>
      <c r="B4389" s="21"/>
      <c r="C4389" s="24">
        <v>701.0</v>
      </c>
      <c r="D4389" s="69">
        <v>43727.0</v>
      </c>
      <c r="E4389" s="21" t="s">
        <v>5068</v>
      </c>
      <c r="F4389" s="69"/>
      <c r="G4389" s="21" t="s">
        <v>18</v>
      </c>
      <c r="H4389" s="21" t="s">
        <v>300</v>
      </c>
      <c r="I4389" s="63" t="s">
        <v>5069</v>
      </c>
      <c r="J4389" s="21"/>
      <c r="K4389" s="21"/>
      <c r="L4389" s="21"/>
      <c r="M4389" s="21"/>
      <c r="N4389" s="22">
        <f t="shared" si="2"/>
        <v>46206</v>
      </c>
      <c r="O4389" s="23">
        <f>'RESOLUCIONES EPG'!$N4389-'RESOLUCIONES EPG'!$D4389</f>
        <v>2479</v>
      </c>
    </row>
    <row r="4390" ht="16.5" customHeight="1">
      <c r="A4390" s="101"/>
      <c r="B4390" s="21"/>
      <c r="C4390" s="24">
        <v>705.0</v>
      </c>
      <c r="D4390" s="69">
        <v>43727.0</v>
      </c>
      <c r="E4390" s="21" t="s">
        <v>5070</v>
      </c>
      <c r="F4390" s="69"/>
      <c r="G4390" s="21" t="s">
        <v>994</v>
      </c>
      <c r="H4390" s="21" t="s">
        <v>4517</v>
      </c>
      <c r="I4390" s="63" t="s">
        <v>5071</v>
      </c>
      <c r="J4390" s="21"/>
      <c r="K4390" s="63" t="s">
        <v>5072</v>
      </c>
      <c r="L4390" s="63" t="s">
        <v>5073</v>
      </c>
      <c r="M4390" s="21"/>
      <c r="N4390" s="22">
        <f t="shared" si="2"/>
        <v>46206</v>
      </c>
      <c r="O4390" s="23">
        <f>'RESOLUCIONES EPG'!$N4390-'RESOLUCIONES EPG'!$D4390</f>
        <v>2479</v>
      </c>
    </row>
    <row r="4391" ht="16.5" customHeight="1">
      <c r="A4391" s="58"/>
      <c r="B4391" s="21"/>
      <c r="C4391" s="24">
        <v>700.0</v>
      </c>
      <c r="D4391" s="69">
        <v>43727.0</v>
      </c>
      <c r="E4391" s="21" t="s">
        <v>5074</v>
      </c>
      <c r="F4391" s="69"/>
      <c r="G4391" s="21" t="s">
        <v>18</v>
      </c>
      <c r="H4391" s="21" t="s">
        <v>5075</v>
      </c>
      <c r="I4391" s="63" t="s">
        <v>5076</v>
      </c>
      <c r="J4391" s="21"/>
      <c r="K4391" s="21"/>
      <c r="L4391" s="21"/>
      <c r="M4391" s="21"/>
      <c r="N4391" s="22">
        <f t="shared" si="2"/>
        <v>46206</v>
      </c>
      <c r="O4391" s="23">
        <f>'RESOLUCIONES EPG'!$N4391-'RESOLUCIONES EPG'!$D4391</f>
        <v>2479</v>
      </c>
    </row>
    <row r="4392" ht="16.5" customHeight="1">
      <c r="A4392" s="101"/>
      <c r="B4392" s="21"/>
      <c r="C4392" s="24">
        <v>707.0</v>
      </c>
      <c r="D4392" s="69">
        <v>43727.0</v>
      </c>
      <c r="E4392" s="21" t="s">
        <v>3317</v>
      </c>
      <c r="F4392" s="69" t="s">
        <v>969</v>
      </c>
      <c r="G4392" s="21" t="s">
        <v>50</v>
      </c>
      <c r="H4392" s="21"/>
      <c r="I4392" s="63" t="s">
        <v>5077</v>
      </c>
      <c r="J4392" s="21"/>
      <c r="K4392" s="21"/>
      <c r="L4392" s="21"/>
      <c r="M4392" s="21"/>
      <c r="N4392" s="22">
        <f t="shared" si="2"/>
        <v>46206</v>
      </c>
      <c r="O4392" s="23">
        <f>'RESOLUCIONES EPG'!$N4392-'RESOLUCIONES EPG'!$D4392</f>
        <v>2479</v>
      </c>
    </row>
    <row r="4393" ht="16.5" customHeight="1">
      <c r="A4393" s="101"/>
      <c r="B4393" s="21"/>
      <c r="C4393" s="24">
        <v>703.0</v>
      </c>
      <c r="D4393" s="69">
        <v>43727.0</v>
      </c>
      <c r="E4393" s="21" t="s">
        <v>5078</v>
      </c>
      <c r="F4393" s="69"/>
      <c r="G4393" s="21" t="s">
        <v>994</v>
      </c>
      <c r="H4393" s="21" t="s">
        <v>4517</v>
      </c>
      <c r="I4393" s="63" t="s">
        <v>5079</v>
      </c>
      <c r="J4393" s="21"/>
      <c r="K4393" s="63" t="s">
        <v>5080</v>
      </c>
      <c r="L4393" s="63" t="s">
        <v>5081</v>
      </c>
      <c r="M4393" s="63" t="s">
        <v>5082</v>
      </c>
      <c r="N4393" s="22">
        <f t="shared" si="2"/>
        <v>46206</v>
      </c>
      <c r="O4393" s="23">
        <f>'RESOLUCIONES EPG'!$N4393-'RESOLUCIONES EPG'!$D4393</f>
        <v>2479</v>
      </c>
    </row>
    <row r="4394" ht="16.5" customHeight="1">
      <c r="A4394" s="58"/>
      <c r="B4394" s="21"/>
      <c r="C4394" s="24">
        <v>702.0</v>
      </c>
      <c r="D4394" s="69">
        <v>43727.0</v>
      </c>
      <c r="E4394" s="21" t="s">
        <v>3408</v>
      </c>
      <c r="F4394" s="69" t="s">
        <v>3409</v>
      </c>
      <c r="G4394" s="21" t="s">
        <v>50</v>
      </c>
      <c r="H4394" s="21"/>
      <c r="I4394" s="63" t="s">
        <v>5083</v>
      </c>
      <c r="J4394" s="21"/>
      <c r="K4394" s="21"/>
      <c r="L4394" s="21"/>
      <c r="M4394" s="21"/>
      <c r="N4394" s="22">
        <f t="shared" si="2"/>
        <v>46206</v>
      </c>
      <c r="O4394" s="23">
        <f>'RESOLUCIONES EPG'!$N4394-'RESOLUCIONES EPG'!$D4394</f>
        <v>2479</v>
      </c>
    </row>
    <row r="4395" ht="16.5" customHeight="1">
      <c r="A4395" s="101"/>
      <c r="B4395" s="21"/>
      <c r="C4395" s="24">
        <v>704.0</v>
      </c>
      <c r="D4395" s="69">
        <v>43727.0</v>
      </c>
      <c r="E4395" s="21" t="s">
        <v>5084</v>
      </c>
      <c r="F4395" s="69"/>
      <c r="G4395" s="21" t="s">
        <v>994</v>
      </c>
      <c r="H4395" s="21" t="s">
        <v>4517</v>
      </c>
      <c r="I4395" s="63" t="s">
        <v>5085</v>
      </c>
      <c r="J4395" s="21"/>
      <c r="K4395" s="63" t="s">
        <v>5086</v>
      </c>
      <c r="L4395" s="63" t="s">
        <v>5087</v>
      </c>
      <c r="M4395" s="21"/>
      <c r="N4395" s="22">
        <f t="shared" si="2"/>
        <v>46206</v>
      </c>
      <c r="O4395" s="23">
        <f>'RESOLUCIONES EPG'!$N4395-'RESOLUCIONES EPG'!$D4395</f>
        <v>2479</v>
      </c>
    </row>
    <row r="4396" ht="16.5" customHeight="1">
      <c r="A4396" s="58"/>
      <c r="B4396" s="21"/>
      <c r="C4396" s="24">
        <v>713.0</v>
      </c>
      <c r="D4396" s="69">
        <v>43728.0</v>
      </c>
      <c r="E4396" s="21" t="s">
        <v>1456</v>
      </c>
      <c r="F4396" s="69"/>
      <c r="G4396" s="21" t="s">
        <v>3844</v>
      </c>
      <c r="H4396" s="21"/>
      <c r="I4396" s="63" t="s">
        <v>5088</v>
      </c>
      <c r="J4396" s="21"/>
      <c r="K4396" s="63" t="s">
        <v>5089</v>
      </c>
      <c r="L4396" s="63" t="s">
        <v>5090</v>
      </c>
      <c r="M4396" s="21"/>
      <c r="N4396" s="22">
        <f t="shared" si="2"/>
        <v>46206</v>
      </c>
      <c r="O4396" s="23">
        <f>'RESOLUCIONES EPG'!$N4396-'RESOLUCIONES EPG'!$D4396</f>
        <v>2478</v>
      </c>
    </row>
    <row r="4397" ht="16.5" customHeight="1">
      <c r="A4397" s="58"/>
      <c r="B4397" s="21"/>
      <c r="C4397" s="24">
        <v>712.0</v>
      </c>
      <c r="D4397" s="69">
        <v>43728.0</v>
      </c>
      <c r="E4397" s="21" t="s">
        <v>4641</v>
      </c>
      <c r="F4397" s="69"/>
      <c r="G4397" s="21" t="s">
        <v>1313</v>
      </c>
      <c r="H4397" s="21" t="s">
        <v>4642</v>
      </c>
      <c r="I4397" s="63" t="s">
        <v>5091</v>
      </c>
      <c r="J4397" s="21"/>
      <c r="K4397" s="63" t="s">
        <v>5092</v>
      </c>
      <c r="L4397" s="21"/>
      <c r="M4397" s="21"/>
      <c r="N4397" s="22">
        <f t="shared" si="2"/>
        <v>46206</v>
      </c>
      <c r="O4397" s="23">
        <f>'RESOLUCIONES EPG'!$N4397-'RESOLUCIONES EPG'!$D4397</f>
        <v>2478</v>
      </c>
    </row>
    <row r="4398" ht="16.5" customHeight="1">
      <c r="A4398" s="101"/>
      <c r="B4398" s="21"/>
      <c r="C4398" s="24">
        <v>711.0</v>
      </c>
      <c r="D4398" s="69">
        <v>43728.0</v>
      </c>
      <c r="E4398" s="21" t="s">
        <v>5093</v>
      </c>
      <c r="F4398" s="69"/>
      <c r="G4398" s="21" t="s">
        <v>18</v>
      </c>
      <c r="H4398" s="21" t="s">
        <v>2663</v>
      </c>
      <c r="I4398" s="63" t="s">
        <v>5094</v>
      </c>
      <c r="J4398" s="21"/>
      <c r="K4398" s="21"/>
      <c r="L4398" s="21"/>
      <c r="M4398" s="21"/>
      <c r="N4398" s="22">
        <f t="shared" si="2"/>
        <v>46206</v>
      </c>
      <c r="O4398" s="23">
        <f>'RESOLUCIONES EPG'!$N4398-'RESOLUCIONES EPG'!$D4398</f>
        <v>2478</v>
      </c>
    </row>
    <row r="4399" ht="16.5" customHeight="1">
      <c r="A4399" s="101"/>
      <c r="B4399" s="21"/>
      <c r="C4399" s="24">
        <v>708.0</v>
      </c>
      <c r="D4399" s="69">
        <v>43728.0</v>
      </c>
      <c r="E4399" s="21" t="s">
        <v>2755</v>
      </c>
      <c r="F4399" s="69"/>
      <c r="G4399" s="193" t="s">
        <v>1593</v>
      </c>
      <c r="H4399" s="150">
        <v>43755.0</v>
      </c>
      <c r="I4399" s="63" t="s">
        <v>5095</v>
      </c>
      <c r="J4399" s="21"/>
      <c r="K4399" s="63" t="s">
        <v>5096</v>
      </c>
      <c r="L4399" s="63" t="s">
        <v>5097</v>
      </c>
      <c r="M4399" s="63" t="s">
        <v>5098</v>
      </c>
      <c r="N4399" s="22">
        <f t="shared" si="2"/>
        <v>46206</v>
      </c>
      <c r="O4399" s="23">
        <f>'RESOLUCIONES EPG'!$N4399-'RESOLUCIONES EPG'!$D4399</f>
        <v>2478</v>
      </c>
    </row>
    <row r="4400" ht="16.5" customHeight="1">
      <c r="A4400" s="58"/>
      <c r="B4400" s="21"/>
      <c r="C4400" s="24">
        <v>714.0</v>
      </c>
      <c r="D4400" s="69">
        <v>43728.0</v>
      </c>
      <c r="E4400" s="21" t="s">
        <v>1494</v>
      </c>
      <c r="F4400" s="69"/>
      <c r="G4400" s="21" t="s">
        <v>3844</v>
      </c>
      <c r="H4400" s="21"/>
      <c r="I4400" s="63" t="s">
        <v>5099</v>
      </c>
      <c r="J4400" s="21"/>
      <c r="K4400" s="63" t="s">
        <v>5100</v>
      </c>
      <c r="L4400" s="63" t="s">
        <v>5101</v>
      </c>
      <c r="M4400" s="21"/>
      <c r="N4400" s="22">
        <f t="shared" si="2"/>
        <v>46206</v>
      </c>
      <c r="O4400" s="23">
        <f>'RESOLUCIONES EPG'!$N4400-'RESOLUCIONES EPG'!$D4400</f>
        <v>2478</v>
      </c>
    </row>
    <row r="4401" ht="16.5" customHeight="1">
      <c r="A4401" s="103"/>
      <c r="B4401" s="21"/>
      <c r="C4401" s="24">
        <v>720.0</v>
      </c>
      <c r="D4401" s="69">
        <v>43732.0</v>
      </c>
      <c r="E4401" s="21" t="s">
        <v>5102</v>
      </c>
      <c r="F4401" s="69"/>
      <c r="G4401" s="146" t="s">
        <v>1593</v>
      </c>
      <c r="H4401" s="150">
        <v>43749.0</v>
      </c>
      <c r="I4401" s="63" t="s">
        <v>5103</v>
      </c>
      <c r="J4401" s="21"/>
      <c r="K4401" s="63" t="s">
        <v>5104</v>
      </c>
      <c r="L4401" s="63" t="s">
        <v>5105</v>
      </c>
      <c r="M4401" s="63" t="s">
        <v>5106</v>
      </c>
      <c r="N4401" s="22">
        <f t="shared" si="2"/>
        <v>46206</v>
      </c>
      <c r="O4401" s="23">
        <f>'RESOLUCIONES EPG'!$N4401-'RESOLUCIONES EPG'!$D4401</f>
        <v>2474</v>
      </c>
    </row>
    <row r="4402" ht="16.5" customHeight="1">
      <c r="A4402" s="58"/>
      <c r="B4402" s="148" t="s">
        <v>2535</v>
      </c>
      <c r="C4402" s="24">
        <v>735.0</v>
      </c>
      <c r="D4402" s="69">
        <v>43732.0</v>
      </c>
      <c r="E4402" s="21" t="s">
        <v>3162</v>
      </c>
      <c r="F4402" s="69"/>
      <c r="G4402" s="21" t="s">
        <v>3844</v>
      </c>
      <c r="H4402" s="21"/>
      <c r="I4402" s="63" t="s">
        <v>5107</v>
      </c>
      <c r="J4402" s="21"/>
      <c r="K4402" s="63" t="s">
        <v>5108</v>
      </c>
      <c r="L4402" s="63" t="s">
        <v>5109</v>
      </c>
      <c r="M4402" s="21"/>
      <c r="N4402" s="22">
        <f t="shared" si="2"/>
        <v>46206</v>
      </c>
      <c r="O4402" s="23">
        <f>'RESOLUCIONES EPG'!$N4402-'RESOLUCIONES EPG'!$D4402</f>
        <v>2474</v>
      </c>
    </row>
    <row r="4403" ht="16.5" customHeight="1">
      <c r="A4403" s="58"/>
      <c r="B4403" s="21"/>
      <c r="C4403" s="24">
        <v>732.0</v>
      </c>
      <c r="D4403" s="69">
        <v>43732.0</v>
      </c>
      <c r="E4403" s="21" t="s">
        <v>4650</v>
      </c>
      <c r="F4403" s="69" t="s">
        <v>4651</v>
      </c>
      <c r="G4403" s="21" t="s">
        <v>18</v>
      </c>
      <c r="H4403" s="21" t="s">
        <v>5110</v>
      </c>
      <c r="I4403" s="63" t="s">
        <v>5111</v>
      </c>
      <c r="J4403" s="21"/>
      <c r="K4403" s="21"/>
      <c r="L4403" s="21"/>
      <c r="M4403" s="21"/>
      <c r="N4403" s="22">
        <f t="shared" si="2"/>
        <v>46206</v>
      </c>
      <c r="O4403" s="23">
        <f>'RESOLUCIONES EPG'!$N4403-'RESOLUCIONES EPG'!$D4403</f>
        <v>2474</v>
      </c>
    </row>
    <row r="4404" ht="16.5" customHeight="1">
      <c r="A4404" s="58"/>
      <c r="B4404" s="21"/>
      <c r="C4404" s="24">
        <v>716.0</v>
      </c>
      <c r="D4404" s="69">
        <v>43732.0</v>
      </c>
      <c r="E4404" s="21" t="s">
        <v>3974</v>
      </c>
      <c r="F4404" s="69"/>
      <c r="G4404" s="21" t="s">
        <v>2253</v>
      </c>
      <c r="H4404" s="21" t="s">
        <v>5112</v>
      </c>
      <c r="I4404" s="63" t="s">
        <v>5113</v>
      </c>
      <c r="J4404" s="21"/>
      <c r="K4404" s="21"/>
      <c r="L4404" s="21"/>
      <c r="M4404" s="21"/>
      <c r="N4404" s="22">
        <f t="shared" si="2"/>
        <v>46206</v>
      </c>
      <c r="O4404" s="23">
        <f>'RESOLUCIONES EPG'!$N4404-'RESOLUCIONES EPG'!$D4404</f>
        <v>2474</v>
      </c>
    </row>
    <row r="4405" ht="16.5" customHeight="1">
      <c r="A4405" s="58"/>
      <c r="B4405" s="21"/>
      <c r="C4405" s="24">
        <v>733.0</v>
      </c>
      <c r="D4405" s="69">
        <v>43732.0</v>
      </c>
      <c r="E4405" s="21" t="s">
        <v>2941</v>
      </c>
      <c r="F4405" s="69"/>
      <c r="G4405" s="21" t="s">
        <v>2253</v>
      </c>
      <c r="H4405" s="21" t="s">
        <v>2646</v>
      </c>
      <c r="I4405" s="63" t="s">
        <v>5114</v>
      </c>
      <c r="J4405" s="21"/>
      <c r="K4405" s="21"/>
      <c r="L4405" s="21"/>
      <c r="M4405" s="21"/>
      <c r="N4405" s="22">
        <f t="shared" si="2"/>
        <v>46206</v>
      </c>
      <c r="O4405" s="23">
        <f>'RESOLUCIONES EPG'!$N4405-'RESOLUCIONES EPG'!$D4405</f>
        <v>2474</v>
      </c>
    </row>
    <row r="4406" ht="16.5" customHeight="1">
      <c r="A4406" s="58"/>
      <c r="B4406" s="21"/>
      <c r="C4406" s="24">
        <v>718.0</v>
      </c>
      <c r="D4406" s="69">
        <v>43732.0</v>
      </c>
      <c r="E4406" s="21" t="s">
        <v>2587</v>
      </c>
      <c r="F4406" s="162" t="s">
        <v>2588</v>
      </c>
      <c r="G4406" s="21" t="s">
        <v>2253</v>
      </c>
      <c r="H4406" s="21" t="s">
        <v>3797</v>
      </c>
      <c r="I4406" s="63" t="s">
        <v>5115</v>
      </c>
      <c r="J4406" s="21"/>
      <c r="K4406" s="21"/>
      <c r="L4406" s="21"/>
      <c r="M4406" s="21"/>
      <c r="N4406" s="22">
        <f t="shared" si="2"/>
        <v>46206</v>
      </c>
      <c r="O4406" s="23">
        <f>'RESOLUCIONES EPG'!$N4406-'RESOLUCIONES EPG'!$D4406</f>
        <v>2474</v>
      </c>
    </row>
    <row r="4407" ht="16.5" customHeight="1">
      <c r="A4407" s="58"/>
      <c r="B4407" s="21"/>
      <c r="C4407" s="24">
        <v>730.0</v>
      </c>
      <c r="D4407" s="69">
        <v>43732.0</v>
      </c>
      <c r="E4407" s="21" t="s">
        <v>1357</v>
      </c>
      <c r="F4407" s="69"/>
      <c r="G4407" s="21" t="s">
        <v>577</v>
      </c>
      <c r="H4407" s="21"/>
      <c r="I4407" s="63" t="s">
        <v>5116</v>
      </c>
      <c r="J4407" s="21"/>
      <c r="K4407" s="21"/>
      <c r="L4407" s="21"/>
      <c r="M4407" s="21"/>
      <c r="N4407" s="22">
        <f t="shared" si="2"/>
        <v>46206</v>
      </c>
      <c r="O4407" s="23">
        <f>'RESOLUCIONES EPG'!$N4407-'RESOLUCIONES EPG'!$D4407</f>
        <v>2474</v>
      </c>
    </row>
    <row r="4408" ht="16.5" customHeight="1">
      <c r="A4408" s="58"/>
      <c r="B4408" s="21"/>
      <c r="C4408" s="24">
        <v>731.0</v>
      </c>
      <c r="D4408" s="69">
        <v>43732.0</v>
      </c>
      <c r="E4408" s="21" t="s">
        <v>5117</v>
      </c>
      <c r="F4408" s="69"/>
      <c r="G4408" s="21" t="s">
        <v>18</v>
      </c>
      <c r="H4408" s="21" t="s">
        <v>4966</v>
      </c>
      <c r="I4408" s="63" t="s">
        <v>5118</v>
      </c>
      <c r="J4408" s="21"/>
      <c r="K4408" s="21"/>
      <c r="L4408" s="21"/>
      <c r="M4408" s="21"/>
      <c r="N4408" s="22">
        <f t="shared" si="2"/>
        <v>46206</v>
      </c>
      <c r="O4408" s="23">
        <f>'RESOLUCIONES EPG'!$N4408-'RESOLUCIONES EPG'!$D4408</f>
        <v>2474</v>
      </c>
    </row>
    <row r="4409" ht="16.5" customHeight="1">
      <c r="A4409" s="194"/>
      <c r="B4409" s="21"/>
      <c r="C4409" s="24">
        <v>727.0</v>
      </c>
      <c r="D4409" s="69">
        <v>43732.0</v>
      </c>
      <c r="E4409" s="21" t="s">
        <v>5119</v>
      </c>
      <c r="F4409" s="69" t="s">
        <v>5120</v>
      </c>
      <c r="G4409" s="21" t="s">
        <v>18</v>
      </c>
      <c r="H4409" s="21" t="s">
        <v>5121</v>
      </c>
      <c r="I4409" s="63" t="s">
        <v>5122</v>
      </c>
      <c r="J4409" s="21"/>
      <c r="K4409" s="21"/>
      <c r="L4409" s="21"/>
      <c r="M4409" s="21"/>
      <c r="N4409" s="22">
        <f t="shared" si="2"/>
        <v>46206</v>
      </c>
      <c r="O4409" s="23">
        <f>'RESOLUCIONES EPG'!$N4409-'RESOLUCIONES EPG'!$D4409</f>
        <v>2474</v>
      </c>
    </row>
    <row r="4410" ht="16.5" customHeight="1">
      <c r="A4410" s="101"/>
      <c r="B4410" s="21"/>
      <c r="C4410" s="24">
        <v>725.0</v>
      </c>
      <c r="D4410" s="69">
        <v>43732.0</v>
      </c>
      <c r="E4410" s="21" t="s">
        <v>5123</v>
      </c>
      <c r="F4410" s="69"/>
      <c r="G4410" s="21" t="s">
        <v>18</v>
      </c>
      <c r="H4410" s="21" t="s">
        <v>1407</v>
      </c>
      <c r="I4410" s="63" t="s">
        <v>5124</v>
      </c>
      <c r="J4410" s="21"/>
      <c r="K4410" s="21"/>
      <c r="L4410" s="21"/>
      <c r="M4410" s="21"/>
      <c r="N4410" s="22">
        <f t="shared" si="2"/>
        <v>46206</v>
      </c>
      <c r="O4410" s="23">
        <f>'RESOLUCIONES EPG'!$N4410-'RESOLUCIONES EPG'!$D4410</f>
        <v>2474</v>
      </c>
    </row>
    <row r="4411" ht="16.5" customHeight="1">
      <c r="A4411" s="101"/>
      <c r="B4411" s="21"/>
      <c r="C4411" s="24">
        <v>723.0</v>
      </c>
      <c r="D4411" s="69">
        <v>43732.0</v>
      </c>
      <c r="E4411" s="21" t="s">
        <v>3461</v>
      </c>
      <c r="F4411" s="69"/>
      <c r="G4411" s="21" t="s">
        <v>50</v>
      </c>
      <c r="H4411" s="21"/>
      <c r="I4411" s="63" t="s">
        <v>5125</v>
      </c>
      <c r="J4411" s="21"/>
      <c r="K4411" s="21"/>
      <c r="L4411" s="21"/>
      <c r="M4411" s="21"/>
      <c r="N4411" s="22">
        <f t="shared" si="2"/>
        <v>46206</v>
      </c>
      <c r="O4411" s="23">
        <f>'RESOLUCIONES EPG'!$N4411-'RESOLUCIONES EPG'!$D4411</f>
        <v>2474</v>
      </c>
    </row>
    <row r="4412" ht="16.5" customHeight="1">
      <c r="A4412" s="101"/>
      <c r="B4412" s="21"/>
      <c r="C4412" s="24">
        <v>734.0</v>
      </c>
      <c r="D4412" s="69">
        <v>43732.0</v>
      </c>
      <c r="E4412" s="21" t="s">
        <v>1814</v>
      </c>
      <c r="F4412" s="69"/>
      <c r="G4412" s="21" t="s">
        <v>18</v>
      </c>
      <c r="H4412" s="21" t="s">
        <v>5126</v>
      </c>
      <c r="I4412" s="63" t="s">
        <v>5127</v>
      </c>
      <c r="J4412" s="21"/>
      <c r="K4412" s="21"/>
      <c r="L4412" s="21"/>
      <c r="M4412" s="21"/>
      <c r="N4412" s="22">
        <f t="shared" si="2"/>
        <v>46206</v>
      </c>
      <c r="O4412" s="23">
        <f>'RESOLUCIONES EPG'!$N4412-'RESOLUCIONES EPG'!$D4412</f>
        <v>2474</v>
      </c>
    </row>
    <row r="4413" ht="16.5" customHeight="1">
      <c r="A4413" s="195"/>
      <c r="B4413" s="21"/>
      <c r="C4413" s="24">
        <v>722.0</v>
      </c>
      <c r="D4413" s="69">
        <v>43732.0</v>
      </c>
      <c r="E4413" s="21" t="s">
        <v>1713</v>
      </c>
      <c r="F4413" s="69"/>
      <c r="G4413" s="21" t="s">
        <v>3695</v>
      </c>
      <c r="H4413" s="21"/>
      <c r="I4413" s="63" t="s">
        <v>5128</v>
      </c>
      <c r="J4413" s="21"/>
      <c r="K4413" s="21"/>
      <c r="L4413" s="21"/>
      <c r="M4413" s="21"/>
      <c r="N4413" s="22">
        <f t="shared" si="2"/>
        <v>46206</v>
      </c>
      <c r="O4413" s="23">
        <f>'RESOLUCIONES EPG'!$N4413-'RESOLUCIONES EPG'!$D4413</f>
        <v>2474</v>
      </c>
    </row>
    <row r="4414" ht="16.5" customHeight="1">
      <c r="A4414" s="58"/>
      <c r="B4414" s="21"/>
      <c r="C4414" s="24">
        <v>729.0</v>
      </c>
      <c r="D4414" s="69">
        <v>43732.0</v>
      </c>
      <c r="E4414" s="21" t="s">
        <v>2848</v>
      </c>
      <c r="F4414" s="69"/>
      <c r="G4414" s="21" t="s">
        <v>577</v>
      </c>
      <c r="H4414" s="21"/>
      <c r="I4414" s="63" t="s">
        <v>5129</v>
      </c>
      <c r="J4414" s="21"/>
      <c r="K4414" s="21"/>
      <c r="L4414" s="21"/>
      <c r="M4414" s="21"/>
      <c r="N4414" s="22">
        <f t="shared" si="2"/>
        <v>46206</v>
      </c>
      <c r="O4414" s="23">
        <f>'RESOLUCIONES EPG'!$N4414-'RESOLUCIONES EPG'!$D4414</f>
        <v>2474</v>
      </c>
    </row>
    <row r="4415" ht="16.5" customHeight="1">
      <c r="A4415" s="58"/>
      <c r="B4415" s="21"/>
      <c r="C4415" s="24">
        <v>728.0</v>
      </c>
      <c r="D4415" s="69">
        <v>43732.0</v>
      </c>
      <c r="E4415" s="21" t="s">
        <v>5130</v>
      </c>
      <c r="F4415" s="69"/>
      <c r="G4415" s="21" t="s">
        <v>18</v>
      </c>
      <c r="H4415" s="21" t="s">
        <v>4601</v>
      </c>
      <c r="I4415" s="63" t="s">
        <v>5131</v>
      </c>
      <c r="J4415" s="21"/>
      <c r="K4415" s="21"/>
      <c r="L4415" s="21"/>
      <c r="M4415" s="21"/>
      <c r="N4415" s="22">
        <f t="shared" si="2"/>
        <v>46206</v>
      </c>
      <c r="O4415" s="23">
        <f>'RESOLUCIONES EPG'!$N4415-'RESOLUCIONES EPG'!$D4415</f>
        <v>2474</v>
      </c>
    </row>
    <row r="4416" ht="16.5" customHeight="1">
      <c r="A4416" s="101"/>
      <c r="B4416" s="21"/>
      <c r="C4416" s="24">
        <v>724.0</v>
      </c>
      <c r="D4416" s="69">
        <v>43732.0</v>
      </c>
      <c r="E4416" s="21" t="s">
        <v>4338</v>
      </c>
      <c r="F4416" s="69"/>
      <c r="G4416" s="21" t="s">
        <v>18</v>
      </c>
      <c r="H4416" s="21" t="s">
        <v>1407</v>
      </c>
      <c r="I4416" s="63" t="s">
        <v>5132</v>
      </c>
      <c r="J4416" s="21"/>
      <c r="K4416" s="21"/>
      <c r="L4416" s="21"/>
      <c r="M4416" s="21"/>
      <c r="N4416" s="22">
        <f t="shared" si="2"/>
        <v>46206</v>
      </c>
      <c r="O4416" s="23">
        <f>'RESOLUCIONES EPG'!$N4416-'RESOLUCIONES EPG'!$D4416</f>
        <v>2474</v>
      </c>
    </row>
    <row r="4417" ht="16.5" customHeight="1">
      <c r="A4417" s="100"/>
      <c r="B4417" s="21"/>
      <c r="C4417" s="24">
        <v>726.0</v>
      </c>
      <c r="D4417" s="69">
        <v>43732.0</v>
      </c>
      <c r="E4417" s="21" t="s">
        <v>5133</v>
      </c>
      <c r="F4417" s="69"/>
      <c r="G4417" s="21" t="s">
        <v>18</v>
      </c>
      <c r="H4417" s="21" t="s">
        <v>742</v>
      </c>
      <c r="I4417" s="63" t="s">
        <v>5134</v>
      </c>
      <c r="J4417" s="21"/>
      <c r="K4417" s="21"/>
      <c r="L4417" s="21"/>
      <c r="M4417" s="21"/>
      <c r="N4417" s="22">
        <f t="shared" si="2"/>
        <v>46206</v>
      </c>
      <c r="O4417" s="23">
        <f>'RESOLUCIONES EPG'!$N4417-'RESOLUCIONES EPG'!$D4417</f>
        <v>2474</v>
      </c>
    </row>
    <row r="4418" ht="16.5" customHeight="1">
      <c r="A4418" s="58"/>
      <c r="B4418" s="148" t="s">
        <v>2535</v>
      </c>
      <c r="C4418" s="24">
        <v>721.0</v>
      </c>
      <c r="D4418" s="69">
        <v>43732.0</v>
      </c>
      <c r="E4418" s="21" t="s">
        <v>4690</v>
      </c>
      <c r="F4418" s="69"/>
      <c r="G4418" s="21" t="s">
        <v>1313</v>
      </c>
      <c r="H4418" s="21" t="s">
        <v>4642</v>
      </c>
      <c r="I4418" s="63" t="s">
        <v>5135</v>
      </c>
      <c r="J4418" s="21"/>
      <c r="K4418" s="63" t="s">
        <v>5136</v>
      </c>
      <c r="L4418" s="21"/>
      <c r="M4418" s="21"/>
      <c r="N4418" s="22">
        <f t="shared" si="2"/>
        <v>46206</v>
      </c>
      <c r="O4418" s="23">
        <f>'RESOLUCIONES EPG'!$N4418-'RESOLUCIONES EPG'!$D4418</f>
        <v>2474</v>
      </c>
    </row>
    <row r="4419" ht="16.5" customHeight="1">
      <c r="A4419" s="58"/>
      <c r="B4419" s="21"/>
      <c r="C4419" s="24">
        <v>717.0</v>
      </c>
      <c r="D4419" s="69">
        <v>43732.0</v>
      </c>
      <c r="E4419" s="21" t="s">
        <v>2822</v>
      </c>
      <c r="F4419" s="69"/>
      <c r="G4419" s="21" t="s">
        <v>2253</v>
      </c>
      <c r="H4419" s="21" t="s">
        <v>3678</v>
      </c>
      <c r="I4419" s="63" t="s">
        <v>5137</v>
      </c>
      <c r="J4419" s="21"/>
      <c r="K4419" s="21"/>
      <c r="L4419" s="21"/>
      <c r="M4419" s="21"/>
      <c r="N4419" s="22">
        <f t="shared" si="2"/>
        <v>46206</v>
      </c>
      <c r="O4419" s="23">
        <f>'RESOLUCIONES EPG'!$N4419-'RESOLUCIONES EPG'!$D4419</f>
        <v>2474</v>
      </c>
    </row>
    <row r="4420" ht="16.5" customHeight="1">
      <c r="A4420" s="58"/>
      <c r="B4420" s="21"/>
      <c r="C4420" s="24" t="s">
        <v>5138</v>
      </c>
      <c r="D4420" s="69">
        <v>43733.0</v>
      </c>
      <c r="E4420" s="21" t="s">
        <v>5139</v>
      </c>
      <c r="F4420" s="69"/>
      <c r="G4420" s="21" t="s">
        <v>18</v>
      </c>
      <c r="H4420" s="21" t="s">
        <v>5140</v>
      </c>
      <c r="I4420" s="63" t="s">
        <v>5141</v>
      </c>
      <c r="J4420" s="21"/>
      <c r="K4420" s="21"/>
      <c r="L4420" s="21"/>
      <c r="M4420" s="21"/>
      <c r="N4420" s="22">
        <f t="shared" si="2"/>
        <v>46206</v>
      </c>
      <c r="O4420" s="23">
        <f>'RESOLUCIONES EPG'!$N4420-'RESOLUCIONES EPG'!$D4420</f>
        <v>2473</v>
      </c>
    </row>
    <row r="4421" ht="16.5" customHeight="1">
      <c r="A4421" s="103"/>
      <c r="B4421" s="148" t="s">
        <v>2535</v>
      </c>
      <c r="C4421" s="24">
        <v>756.0</v>
      </c>
      <c r="D4421" s="69">
        <v>43736.0</v>
      </c>
      <c r="E4421" s="21" t="s">
        <v>5142</v>
      </c>
      <c r="F4421" s="69"/>
      <c r="G4421" s="21" t="s">
        <v>994</v>
      </c>
      <c r="H4421" s="21" t="s">
        <v>5143</v>
      </c>
      <c r="I4421" s="63" t="s">
        <v>5144</v>
      </c>
      <c r="J4421" s="21"/>
      <c r="K4421" s="63" t="s">
        <v>5145</v>
      </c>
      <c r="L4421" s="63" t="s">
        <v>5146</v>
      </c>
      <c r="M4421" s="21"/>
      <c r="N4421" s="22">
        <f t="shared" si="2"/>
        <v>46206</v>
      </c>
      <c r="O4421" s="23">
        <f>'RESOLUCIONES EPG'!$N4421-'RESOLUCIONES EPG'!$D4421</f>
        <v>2470</v>
      </c>
    </row>
    <row r="4422" ht="16.5" customHeight="1">
      <c r="A4422" s="58"/>
      <c r="B4422" s="21"/>
      <c r="C4422" s="24">
        <v>763.0</v>
      </c>
      <c r="D4422" s="69">
        <v>43736.0</v>
      </c>
      <c r="E4422" s="21" t="s">
        <v>5147</v>
      </c>
      <c r="F4422" s="69"/>
      <c r="G4422" s="21" t="s">
        <v>18</v>
      </c>
      <c r="H4422" s="21" t="s">
        <v>4738</v>
      </c>
      <c r="I4422" s="63" t="s">
        <v>5148</v>
      </c>
      <c r="J4422" s="21"/>
      <c r="K4422" s="21"/>
      <c r="L4422" s="21"/>
      <c r="M4422" s="21"/>
      <c r="N4422" s="22">
        <f t="shared" si="2"/>
        <v>46206</v>
      </c>
      <c r="O4422" s="23">
        <f>'RESOLUCIONES EPG'!$N4422-'RESOLUCIONES EPG'!$D4422</f>
        <v>2470</v>
      </c>
    </row>
    <row r="4423" ht="16.5" customHeight="1">
      <c r="A4423" s="103"/>
      <c r="B4423" s="21"/>
      <c r="C4423" s="24">
        <v>742.0</v>
      </c>
      <c r="D4423" s="69">
        <v>43736.0</v>
      </c>
      <c r="E4423" s="21" t="s">
        <v>5149</v>
      </c>
      <c r="F4423" s="69"/>
      <c r="G4423" s="21" t="s">
        <v>18</v>
      </c>
      <c r="H4423" s="21" t="s">
        <v>5150</v>
      </c>
      <c r="I4423" s="63" t="s">
        <v>5151</v>
      </c>
      <c r="J4423" s="21"/>
      <c r="K4423" s="21"/>
      <c r="L4423" s="21"/>
      <c r="M4423" s="21"/>
      <c r="N4423" s="22">
        <f t="shared" si="2"/>
        <v>46206</v>
      </c>
      <c r="O4423" s="23">
        <f>'RESOLUCIONES EPG'!$N4423-'RESOLUCIONES EPG'!$D4423</f>
        <v>2470</v>
      </c>
    </row>
    <row r="4424" ht="16.5" customHeight="1">
      <c r="A4424" s="103"/>
      <c r="B4424" s="21"/>
      <c r="C4424" s="24">
        <v>758.0</v>
      </c>
      <c r="D4424" s="69">
        <v>43736.0</v>
      </c>
      <c r="E4424" s="21" t="s">
        <v>4853</v>
      </c>
      <c r="F4424" s="69"/>
      <c r="G4424" s="21" t="s">
        <v>3844</v>
      </c>
      <c r="H4424" s="21"/>
      <c r="I4424" s="63" t="s">
        <v>5152</v>
      </c>
      <c r="J4424" s="21"/>
      <c r="K4424" s="63" t="s">
        <v>5153</v>
      </c>
      <c r="L4424" s="63" t="s">
        <v>5154</v>
      </c>
      <c r="M4424" s="21"/>
      <c r="N4424" s="22">
        <f t="shared" si="2"/>
        <v>46206</v>
      </c>
      <c r="O4424" s="23">
        <f>'RESOLUCIONES EPG'!$N4424-'RESOLUCIONES EPG'!$D4424</f>
        <v>2470</v>
      </c>
    </row>
    <row r="4425" ht="16.5" customHeight="1">
      <c r="A4425" s="58"/>
      <c r="B4425" s="21"/>
      <c r="C4425" s="24">
        <v>765.0</v>
      </c>
      <c r="D4425" s="69">
        <v>43736.0</v>
      </c>
      <c r="E4425" s="21" t="s">
        <v>2750</v>
      </c>
      <c r="F4425" s="69"/>
      <c r="G4425" s="21" t="s">
        <v>4871</v>
      </c>
      <c r="H4425" s="21"/>
      <c r="I4425" s="63" t="s">
        <v>5155</v>
      </c>
      <c r="J4425" s="21"/>
      <c r="K4425" s="63" t="s">
        <v>5156</v>
      </c>
      <c r="L4425" s="63" t="s">
        <v>5157</v>
      </c>
      <c r="M4425" s="21"/>
      <c r="N4425" s="22">
        <f t="shared" si="2"/>
        <v>46206</v>
      </c>
      <c r="O4425" s="23">
        <f>'RESOLUCIONES EPG'!$N4425-'RESOLUCIONES EPG'!$D4425</f>
        <v>2470</v>
      </c>
    </row>
    <row r="4426" ht="16.5" customHeight="1">
      <c r="A4426" s="103"/>
      <c r="B4426" s="148" t="s">
        <v>2535</v>
      </c>
      <c r="C4426" s="24">
        <v>754.0</v>
      </c>
      <c r="D4426" s="69">
        <v>43736.0</v>
      </c>
      <c r="E4426" s="21" t="s">
        <v>5158</v>
      </c>
      <c r="F4426" s="69"/>
      <c r="G4426" s="21" t="s">
        <v>994</v>
      </c>
      <c r="H4426" s="21" t="s">
        <v>4656</v>
      </c>
      <c r="I4426" s="63" t="s">
        <v>5159</v>
      </c>
      <c r="J4426" s="21"/>
      <c r="K4426" s="63" t="s">
        <v>5160</v>
      </c>
      <c r="L4426" s="63" t="s">
        <v>5161</v>
      </c>
      <c r="M4426" s="21"/>
      <c r="N4426" s="22">
        <f t="shared" si="2"/>
        <v>46206</v>
      </c>
      <c r="O4426" s="23">
        <f>'RESOLUCIONES EPG'!$N4426-'RESOLUCIONES EPG'!$D4426</f>
        <v>2470</v>
      </c>
    </row>
    <row r="4427" ht="16.5" customHeight="1">
      <c r="A4427" s="58"/>
      <c r="B4427" s="21"/>
      <c r="C4427" s="24">
        <v>762.0</v>
      </c>
      <c r="D4427" s="69">
        <v>43736.0</v>
      </c>
      <c r="E4427" s="21" t="s">
        <v>4636</v>
      </c>
      <c r="F4427" s="69"/>
      <c r="G4427" s="21" t="s">
        <v>1313</v>
      </c>
      <c r="H4427" s="21" t="s">
        <v>4749</v>
      </c>
      <c r="I4427" s="63" t="s">
        <v>5162</v>
      </c>
      <c r="J4427" s="21"/>
      <c r="K4427" s="63" t="s">
        <v>5163</v>
      </c>
      <c r="L4427" s="21"/>
      <c r="M4427" s="21"/>
      <c r="N4427" s="22">
        <f t="shared" si="2"/>
        <v>46206</v>
      </c>
      <c r="O4427" s="23">
        <f>'RESOLUCIONES EPG'!$N4427-'RESOLUCIONES EPG'!$D4427</f>
        <v>2470</v>
      </c>
    </row>
    <row r="4428" ht="16.5" customHeight="1">
      <c r="A4428" s="58"/>
      <c r="B4428" s="21"/>
      <c r="C4428" s="24">
        <v>760.0</v>
      </c>
      <c r="D4428" s="69">
        <v>43736.0</v>
      </c>
      <c r="E4428" s="21" t="s">
        <v>4482</v>
      </c>
      <c r="F4428" s="69"/>
      <c r="G4428" s="21" t="s">
        <v>50</v>
      </c>
      <c r="H4428" s="21"/>
      <c r="I4428" s="63" t="s">
        <v>5164</v>
      </c>
      <c r="J4428" s="21"/>
      <c r="K4428" s="21"/>
      <c r="L4428" s="21"/>
      <c r="M4428" s="21"/>
      <c r="N4428" s="22">
        <f t="shared" si="2"/>
        <v>46206</v>
      </c>
      <c r="O4428" s="23">
        <f>'RESOLUCIONES EPG'!$N4428-'RESOLUCIONES EPG'!$D4428</f>
        <v>2470</v>
      </c>
    </row>
    <row r="4429" ht="16.5" customHeight="1">
      <c r="A4429" s="58"/>
      <c r="B4429" s="21"/>
      <c r="C4429" s="24">
        <v>749.0</v>
      </c>
      <c r="D4429" s="69">
        <v>43736.0</v>
      </c>
      <c r="E4429" s="21" t="s">
        <v>4273</v>
      </c>
      <c r="F4429" s="69"/>
      <c r="G4429" s="21" t="s">
        <v>3844</v>
      </c>
      <c r="H4429" s="21"/>
      <c r="I4429" s="63" t="s">
        <v>5165</v>
      </c>
      <c r="J4429" s="21"/>
      <c r="K4429" s="63" t="s">
        <v>5166</v>
      </c>
      <c r="L4429" s="63" t="s">
        <v>5167</v>
      </c>
      <c r="M4429" s="21"/>
      <c r="N4429" s="22">
        <f t="shared" si="2"/>
        <v>46206</v>
      </c>
      <c r="O4429" s="23">
        <f>'RESOLUCIONES EPG'!$N4429-'RESOLUCIONES EPG'!$D4429</f>
        <v>2470</v>
      </c>
    </row>
    <row r="4430" ht="16.5" customHeight="1">
      <c r="A4430" s="58"/>
      <c r="B4430" s="21"/>
      <c r="C4430" s="24">
        <v>759.0</v>
      </c>
      <c r="D4430" s="69">
        <v>43736.0</v>
      </c>
      <c r="E4430" s="21" t="s">
        <v>5168</v>
      </c>
      <c r="F4430" s="69"/>
      <c r="G4430" s="21" t="s">
        <v>994</v>
      </c>
      <c r="H4430" s="21" t="s">
        <v>573</v>
      </c>
      <c r="I4430" s="63" t="s">
        <v>5169</v>
      </c>
      <c r="J4430" s="21"/>
      <c r="K4430" s="63" t="s">
        <v>5170</v>
      </c>
      <c r="L4430" s="63" t="s">
        <v>5171</v>
      </c>
      <c r="M4430" s="63" t="s">
        <v>5172</v>
      </c>
      <c r="N4430" s="22">
        <f t="shared" si="2"/>
        <v>46206</v>
      </c>
      <c r="O4430" s="23">
        <f>'RESOLUCIONES EPG'!$N4430-'RESOLUCIONES EPG'!$D4430</f>
        <v>2470</v>
      </c>
    </row>
    <row r="4431" ht="16.5" customHeight="1">
      <c r="A4431" s="101"/>
      <c r="B4431" s="21"/>
      <c r="C4431" s="24">
        <v>751.0</v>
      </c>
      <c r="D4431" s="69">
        <v>43736.0</v>
      </c>
      <c r="E4431" s="21" t="s">
        <v>4525</v>
      </c>
      <c r="F4431" s="69"/>
      <c r="G4431" s="21" t="s">
        <v>3844</v>
      </c>
      <c r="H4431" s="21"/>
      <c r="I4431" s="63" t="s">
        <v>5173</v>
      </c>
      <c r="J4431" s="21"/>
      <c r="K4431" s="63" t="s">
        <v>5174</v>
      </c>
      <c r="L4431" s="63" t="s">
        <v>5175</v>
      </c>
      <c r="M4431" s="21"/>
      <c r="N4431" s="22">
        <f t="shared" si="2"/>
        <v>46206</v>
      </c>
      <c r="O4431" s="23">
        <f>'RESOLUCIONES EPG'!$N4431-'RESOLUCIONES EPG'!$D4431</f>
        <v>2470</v>
      </c>
    </row>
    <row r="4432" ht="16.5" customHeight="1">
      <c r="A4432" s="58"/>
      <c r="B4432" s="21"/>
      <c r="C4432" s="24">
        <v>761.0</v>
      </c>
      <c r="D4432" s="69">
        <v>43736.0</v>
      </c>
      <c r="E4432" s="21" t="s">
        <v>5176</v>
      </c>
      <c r="F4432" s="69"/>
      <c r="G4432" s="21" t="s">
        <v>1313</v>
      </c>
      <c r="H4432" s="21" t="s">
        <v>4749</v>
      </c>
      <c r="I4432" s="63" t="s">
        <v>5177</v>
      </c>
      <c r="J4432" s="21"/>
      <c r="K4432" s="63" t="s">
        <v>5178</v>
      </c>
      <c r="L4432" s="21"/>
      <c r="M4432" s="21"/>
      <c r="N4432" s="22">
        <f t="shared" si="2"/>
        <v>46206</v>
      </c>
      <c r="O4432" s="23">
        <f>'RESOLUCIONES EPG'!$N4432-'RESOLUCIONES EPG'!$D4432</f>
        <v>2470</v>
      </c>
    </row>
    <row r="4433" ht="16.5" customHeight="1">
      <c r="A4433" s="103"/>
      <c r="B4433" s="21"/>
      <c r="C4433" s="24">
        <v>739.0</v>
      </c>
      <c r="D4433" s="69">
        <v>43736.0</v>
      </c>
      <c r="E4433" s="21" t="s">
        <v>2617</v>
      </c>
      <c r="F4433" s="69"/>
      <c r="G4433" s="21" t="s">
        <v>577</v>
      </c>
      <c r="H4433" s="21"/>
      <c r="I4433" s="63" t="s">
        <v>5179</v>
      </c>
      <c r="J4433" s="21"/>
      <c r="K4433" s="21"/>
      <c r="L4433" s="21"/>
      <c r="M4433" s="21"/>
      <c r="N4433" s="22">
        <f t="shared" si="2"/>
        <v>46206</v>
      </c>
      <c r="O4433" s="23">
        <f>'RESOLUCIONES EPG'!$N4433-'RESOLUCIONES EPG'!$D4433</f>
        <v>2470</v>
      </c>
    </row>
    <row r="4434" ht="16.5" customHeight="1">
      <c r="A4434" s="58"/>
      <c r="B4434" s="21"/>
      <c r="C4434" s="24">
        <v>745.0</v>
      </c>
      <c r="D4434" s="69">
        <v>43736.0</v>
      </c>
      <c r="E4434" s="21" t="s">
        <v>4531</v>
      </c>
      <c r="F4434" s="69"/>
      <c r="G4434" s="21" t="s">
        <v>3844</v>
      </c>
      <c r="H4434" s="21"/>
      <c r="I4434" s="63" t="s">
        <v>5180</v>
      </c>
      <c r="J4434" s="21"/>
      <c r="K4434" s="63" t="s">
        <v>5181</v>
      </c>
      <c r="L4434" s="63" t="s">
        <v>5182</v>
      </c>
      <c r="M4434" s="21"/>
      <c r="N4434" s="22">
        <f t="shared" si="2"/>
        <v>46206</v>
      </c>
      <c r="O4434" s="23">
        <f>'RESOLUCIONES EPG'!$N4434-'RESOLUCIONES EPG'!$D4434</f>
        <v>2470</v>
      </c>
    </row>
    <row r="4435" ht="16.5" customHeight="1">
      <c r="A4435" s="103"/>
      <c r="B4435" s="21"/>
      <c r="C4435" s="24">
        <v>757.0</v>
      </c>
      <c r="D4435" s="69">
        <v>43736.0</v>
      </c>
      <c r="E4435" s="21" t="s">
        <v>5117</v>
      </c>
      <c r="F4435" s="69"/>
      <c r="G4435" s="21" t="s">
        <v>3844</v>
      </c>
      <c r="H4435" s="21"/>
      <c r="I4435" s="63" t="s">
        <v>5183</v>
      </c>
      <c r="J4435" s="21"/>
      <c r="K4435" s="63" t="s">
        <v>5184</v>
      </c>
      <c r="L4435" s="63" t="s">
        <v>5185</v>
      </c>
      <c r="M4435" s="63" t="s">
        <v>5186</v>
      </c>
      <c r="N4435" s="22">
        <f t="shared" si="2"/>
        <v>46206</v>
      </c>
      <c r="O4435" s="23">
        <f>'RESOLUCIONES EPG'!$N4435-'RESOLUCIONES EPG'!$D4435</f>
        <v>2470</v>
      </c>
    </row>
    <row r="4436" ht="16.5" customHeight="1">
      <c r="A4436" s="100"/>
      <c r="B4436" s="21"/>
      <c r="C4436" s="24">
        <v>753.0</v>
      </c>
      <c r="D4436" s="69">
        <v>43736.0</v>
      </c>
      <c r="E4436" s="21" t="s">
        <v>5187</v>
      </c>
      <c r="F4436" s="69" t="s">
        <v>5188</v>
      </c>
      <c r="G4436" s="21" t="s">
        <v>994</v>
      </c>
      <c r="H4436" s="21" t="s">
        <v>573</v>
      </c>
      <c r="I4436" s="63" t="s">
        <v>5189</v>
      </c>
      <c r="J4436" s="21"/>
      <c r="K4436" s="63" t="s">
        <v>5190</v>
      </c>
      <c r="L4436" s="63" t="s">
        <v>5191</v>
      </c>
      <c r="M4436" s="21"/>
      <c r="N4436" s="22">
        <f t="shared" si="2"/>
        <v>46206</v>
      </c>
      <c r="O4436" s="23">
        <f>'RESOLUCIONES EPG'!$N4436-'RESOLUCIONES EPG'!$D4436</f>
        <v>2470</v>
      </c>
    </row>
    <row r="4437" ht="16.5" customHeight="1">
      <c r="A4437" s="103"/>
      <c r="B4437" s="21"/>
      <c r="C4437" s="24">
        <v>743.0</v>
      </c>
      <c r="D4437" s="69">
        <v>43736.0</v>
      </c>
      <c r="E4437" s="21" t="s">
        <v>5192</v>
      </c>
      <c r="F4437" s="69"/>
      <c r="G4437" s="21" t="s">
        <v>18</v>
      </c>
      <c r="H4437" s="21" t="s">
        <v>4753</v>
      </c>
      <c r="I4437" s="63" t="s">
        <v>5193</v>
      </c>
      <c r="J4437" s="21"/>
      <c r="K4437" s="21"/>
      <c r="L4437" s="21"/>
      <c r="M4437" s="21"/>
      <c r="N4437" s="22">
        <f t="shared" si="2"/>
        <v>46206</v>
      </c>
      <c r="O4437" s="23">
        <f>'RESOLUCIONES EPG'!$N4437-'RESOLUCIONES EPG'!$D4437</f>
        <v>2470</v>
      </c>
    </row>
    <row r="4438" ht="16.5" customHeight="1">
      <c r="A4438" s="103"/>
      <c r="B4438" s="148" t="s">
        <v>2535</v>
      </c>
      <c r="C4438" s="24">
        <v>755.0</v>
      </c>
      <c r="D4438" s="69">
        <v>43736.0</v>
      </c>
      <c r="E4438" s="21" t="s">
        <v>5194</v>
      </c>
      <c r="F4438" s="69"/>
      <c r="G4438" s="21" t="s">
        <v>994</v>
      </c>
      <c r="H4438" s="21" t="s">
        <v>5143</v>
      </c>
      <c r="I4438" s="63" t="s">
        <v>5195</v>
      </c>
      <c r="J4438" s="21"/>
      <c r="K4438" s="63" t="s">
        <v>5196</v>
      </c>
      <c r="L4438" s="63" t="s">
        <v>5197</v>
      </c>
      <c r="M4438" s="21"/>
      <c r="N4438" s="22">
        <f t="shared" si="2"/>
        <v>46206</v>
      </c>
      <c r="O4438" s="23">
        <f>'RESOLUCIONES EPG'!$N4438-'RESOLUCIONES EPG'!$D4438</f>
        <v>2470</v>
      </c>
    </row>
    <row r="4439" ht="16.5" customHeight="1">
      <c r="A4439" s="58"/>
      <c r="B4439" s="148" t="s">
        <v>2535</v>
      </c>
      <c r="C4439" s="24">
        <v>750.0</v>
      </c>
      <c r="D4439" s="69">
        <v>43736.0</v>
      </c>
      <c r="E4439" s="21" t="s">
        <v>4565</v>
      </c>
      <c r="F4439" s="69"/>
      <c r="G4439" s="21" t="s">
        <v>3844</v>
      </c>
      <c r="H4439" s="21"/>
      <c r="I4439" s="63" t="s">
        <v>5198</v>
      </c>
      <c r="J4439" s="21"/>
      <c r="K4439" s="63" t="s">
        <v>5199</v>
      </c>
      <c r="L4439" s="63" t="s">
        <v>5200</v>
      </c>
      <c r="M4439" s="21"/>
      <c r="N4439" s="22">
        <f t="shared" si="2"/>
        <v>46206</v>
      </c>
      <c r="O4439" s="23">
        <f>'RESOLUCIONES EPG'!$N4439-'RESOLUCIONES EPG'!$D4439</f>
        <v>2470</v>
      </c>
    </row>
    <row r="4440" ht="16.5" customHeight="1">
      <c r="A4440" s="58"/>
      <c r="B4440" s="21"/>
      <c r="C4440" s="24">
        <v>740.0</v>
      </c>
      <c r="D4440" s="69">
        <v>43736.0</v>
      </c>
      <c r="E4440" s="21" t="s">
        <v>5201</v>
      </c>
      <c r="F4440" s="69"/>
      <c r="G4440" s="21" t="s">
        <v>18</v>
      </c>
      <c r="H4440" s="21" t="s">
        <v>4580</v>
      </c>
      <c r="I4440" s="63" t="s">
        <v>5202</v>
      </c>
      <c r="J4440" s="21"/>
      <c r="K4440" s="21"/>
      <c r="L4440" s="21"/>
      <c r="M4440" s="21"/>
      <c r="N4440" s="22">
        <f t="shared" si="2"/>
        <v>46206</v>
      </c>
      <c r="O4440" s="23">
        <f>'RESOLUCIONES EPG'!$N4440-'RESOLUCIONES EPG'!$D4440</f>
        <v>2470</v>
      </c>
    </row>
    <row r="4441" ht="16.5" customHeight="1">
      <c r="A4441" s="58"/>
      <c r="B4441" s="21"/>
      <c r="C4441" s="24">
        <v>746.0</v>
      </c>
      <c r="D4441" s="69">
        <v>43736.0</v>
      </c>
      <c r="E4441" s="21" t="s">
        <v>4765</v>
      </c>
      <c r="F4441" s="69"/>
      <c r="G4441" s="21" t="s">
        <v>3844</v>
      </c>
      <c r="H4441" s="21"/>
      <c r="I4441" s="63" t="s">
        <v>5203</v>
      </c>
      <c r="J4441" s="21"/>
      <c r="K4441" s="63" t="s">
        <v>5204</v>
      </c>
      <c r="L4441" s="63" t="s">
        <v>5205</v>
      </c>
      <c r="M4441" s="63" t="s">
        <v>5206</v>
      </c>
      <c r="N4441" s="22">
        <f t="shared" si="2"/>
        <v>46206</v>
      </c>
      <c r="O4441" s="23">
        <f>'RESOLUCIONES EPG'!$N4441-'RESOLUCIONES EPG'!$D4441</f>
        <v>2470</v>
      </c>
    </row>
    <row r="4442" ht="16.5" customHeight="1">
      <c r="A4442" s="103"/>
      <c r="B4442" s="21"/>
      <c r="C4442" s="24">
        <v>738.0</v>
      </c>
      <c r="D4442" s="69">
        <v>43736.0</v>
      </c>
      <c r="E4442" s="21" t="s">
        <v>3048</v>
      </c>
      <c r="F4442" s="69"/>
      <c r="G4442" s="21" t="s">
        <v>577</v>
      </c>
      <c r="H4442" s="21"/>
      <c r="I4442" s="63" t="s">
        <v>5207</v>
      </c>
      <c r="J4442" s="21"/>
      <c r="K4442" s="21"/>
      <c r="L4442" s="21"/>
      <c r="M4442" s="21"/>
      <c r="N4442" s="22">
        <f t="shared" si="2"/>
        <v>46206</v>
      </c>
      <c r="O4442" s="23">
        <f>'RESOLUCIONES EPG'!$N4442-'RESOLUCIONES EPG'!$D4442</f>
        <v>2470</v>
      </c>
    </row>
    <row r="4443" ht="16.5" customHeight="1">
      <c r="A4443" s="58"/>
      <c r="B4443" s="21"/>
      <c r="C4443" s="24">
        <v>764.0</v>
      </c>
      <c r="D4443" s="69">
        <v>43736.0</v>
      </c>
      <c r="E4443" s="21" t="s">
        <v>5208</v>
      </c>
      <c r="F4443" s="69"/>
      <c r="G4443" s="21" t="s">
        <v>18</v>
      </c>
      <c r="H4443" s="21" t="s">
        <v>4738</v>
      </c>
      <c r="I4443" s="63" t="s">
        <v>5209</v>
      </c>
      <c r="J4443" s="21"/>
      <c r="K4443" s="21"/>
      <c r="L4443" s="21"/>
      <c r="M4443" s="21"/>
      <c r="N4443" s="22">
        <f t="shared" si="2"/>
        <v>46206</v>
      </c>
      <c r="O4443" s="23">
        <f>'RESOLUCIONES EPG'!$N4443-'RESOLUCIONES EPG'!$D4443</f>
        <v>2470</v>
      </c>
    </row>
    <row r="4444" ht="16.5" customHeight="1">
      <c r="A4444" s="103"/>
      <c r="B4444" s="148" t="s">
        <v>2535</v>
      </c>
      <c r="C4444" s="24">
        <v>737.0</v>
      </c>
      <c r="D4444" s="69">
        <v>43736.0</v>
      </c>
      <c r="E4444" s="21" t="s">
        <v>5210</v>
      </c>
      <c r="F4444" s="69"/>
      <c r="G4444" s="21" t="s">
        <v>994</v>
      </c>
      <c r="H4444" s="21" t="s">
        <v>4517</v>
      </c>
      <c r="I4444" s="63" t="s">
        <v>5211</v>
      </c>
      <c r="J4444" s="21"/>
      <c r="K4444" s="63" t="s">
        <v>5212</v>
      </c>
      <c r="L4444" s="63" t="s">
        <v>5213</v>
      </c>
      <c r="M4444" s="63" t="s">
        <v>5214</v>
      </c>
      <c r="N4444" s="22">
        <f t="shared" si="2"/>
        <v>46206</v>
      </c>
      <c r="O4444" s="23">
        <f>'RESOLUCIONES EPG'!$N4444-'RESOLUCIONES EPG'!$D4444</f>
        <v>2470</v>
      </c>
    </row>
    <row r="4445" ht="16.5" customHeight="1">
      <c r="A4445" s="103"/>
      <c r="B4445" s="21"/>
      <c r="C4445" s="24">
        <v>747.0</v>
      </c>
      <c r="D4445" s="69">
        <v>43736.0</v>
      </c>
      <c r="E4445" s="21" t="s">
        <v>4585</v>
      </c>
      <c r="F4445" s="69"/>
      <c r="G4445" s="21" t="s">
        <v>3844</v>
      </c>
      <c r="H4445" s="21"/>
      <c r="I4445" s="63" t="s">
        <v>5215</v>
      </c>
      <c r="J4445" s="21"/>
      <c r="K4445" s="63" t="s">
        <v>5216</v>
      </c>
      <c r="L4445" s="21"/>
      <c r="M4445" s="21"/>
      <c r="N4445" s="22">
        <f t="shared" si="2"/>
        <v>46206</v>
      </c>
      <c r="O4445" s="23">
        <f>'RESOLUCIONES EPG'!$N4445-'RESOLUCIONES EPG'!$D4445</f>
        <v>2470</v>
      </c>
    </row>
    <row r="4446" ht="16.5" customHeight="1">
      <c r="A4446" s="58"/>
      <c r="B4446" s="21"/>
      <c r="C4446" s="24">
        <v>748.0</v>
      </c>
      <c r="D4446" s="69">
        <v>43736.0</v>
      </c>
      <c r="E4446" s="21" t="s">
        <v>4542</v>
      </c>
      <c r="F4446" s="69"/>
      <c r="G4446" s="21" t="s">
        <v>3844</v>
      </c>
      <c r="H4446" s="21"/>
      <c r="I4446" s="63" t="s">
        <v>5217</v>
      </c>
      <c r="J4446" s="21"/>
      <c r="K4446" s="63" t="s">
        <v>5218</v>
      </c>
      <c r="L4446" s="63" t="s">
        <v>5219</v>
      </c>
      <c r="M4446" s="63" t="s">
        <v>5220</v>
      </c>
      <c r="N4446" s="22">
        <f t="shared" si="2"/>
        <v>46206</v>
      </c>
      <c r="O4446" s="23">
        <f>'RESOLUCIONES EPG'!$N4446-'RESOLUCIONES EPG'!$D4446</f>
        <v>2470</v>
      </c>
    </row>
    <row r="4447" ht="16.5" customHeight="1">
      <c r="A4447" s="58"/>
      <c r="B4447" s="21" t="s">
        <v>2535</v>
      </c>
      <c r="C4447" s="24">
        <v>744.0</v>
      </c>
      <c r="D4447" s="69">
        <v>43736.0</v>
      </c>
      <c r="E4447" s="21" t="s">
        <v>4588</v>
      </c>
      <c r="F4447" s="69"/>
      <c r="G4447" s="21" t="s">
        <v>3844</v>
      </c>
      <c r="H4447" s="21"/>
      <c r="I4447" s="63" t="s">
        <v>5221</v>
      </c>
      <c r="J4447" s="21"/>
      <c r="K4447" s="63" t="s">
        <v>5222</v>
      </c>
      <c r="L4447" s="63" t="s">
        <v>5223</v>
      </c>
      <c r="M4447" s="63"/>
      <c r="N4447" s="22">
        <f t="shared" si="2"/>
        <v>46206</v>
      </c>
      <c r="O4447" s="23">
        <f>'RESOLUCIONES EPG'!$N4447-'RESOLUCIONES EPG'!$D4447</f>
        <v>2470</v>
      </c>
    </row>
    <row r="4448" ht="16.5" customHeight="1">
      <c r="A4448" s="100"/>
      <c r="B4448" s="21"/>
      <c r="C4448" s="24">
        <v>752.0</v>
      </c>
      <c r="D4448" s="69">
        <v>43736.0</v>
      </c>
      <c r="E4448" s="21" t="s">
        <v>4545</v>
      </c>
      <c r="F4448" s="69"/>
      <c r="G4448" s="21" t="s">
        <v>3844</v>
      </c>
      <c r="H4448" s="21"/>
      <c r="I4448" s="63" t="s">
        <v>5224</v>
      </c>
      <c r="J4448" s="21"/>
      <c r="K4448" s="63" t="s">
        <v>5225</v>
      </c>
      <c r="L4448" s="63" t="s">
        <v>5226</v>
      </c>
      <c r="M4448" s="21"/>
      <c r="N4448" s="22">
        <f t="shared" si="2"/>
        <v>46206</v>
      </c>
      <c r="O4448" s="23">
        <f>'RESOLUCIONES EPG'!$N4448-'RESOLUCIONES EPG'!$D4448</f>
        <v>2470</v>
      </c>
    </row>
    <row r="4449" ht="16.5" customHeight="1">
      <c r="A4449" s="58"/>
      <c r="B4449" s="21"/>
      <c r="C4449" s="24">
        <v>736.0</v>
      </c>
      <c r="D4449" s="69">
        <v>43736.0</v>
      </c>
      <c r="E4449" s="21" t="s">
        <v>3620</v>
      </c>
      <c r="F4449" s="69"/>
      <c r="G4449" s="21" t="s">
        <v>50</v>
      </c>
      <c r="H4449" s="21"/>
      <c r="I4449" s="63" t="s">
        <v>5227</v>
      </c>
      <c r="J4449" s="21"/>
      <c r="K4449" s="21"/>
      <c r="L4449" s="21"/>
      <c r="M4449" s="21"/>
      <c r="N4449" s="22">
        <f t="shared" si="2"/>
        <v>46206</v>
      </c>
      <c r="O4449" s="23">
        <f>'RESOLUCIONES EPG'!$N4449-'RESOLUCIONES EPG'!$D4449</f>
        <v>2470</v>
      </c>
    </row>
    <row r="4450" ht="16.5" customHeight="1">
      <c r="A4450" s="58"/>
      <c r="B4450" s="148" t="s">
        <v>2535</v>
      </c>
      <c r="C4450" s="24">
        <v>770.0</v>
      </c>
      <c r="D4450" s="69">
        <v>43739.0</v>
      </c>
      <c r="E4450" s="21" t="s">
        <v>5228</v>
      </c>
      <c r="F4450" s="69" t="s">
        <v>5229</v>
      </c>
      <c r="G4450" s="21" t="s">
        <v>3844</v>
      </c>
      <c r="H4450" s="21"/>
      <c r="I4450" s="63" t="s">
        <v>5230</v>
      </c>
      <c r="J4450" s="21"/>
      <c r="K4450" s="63" t="s">
        <v>5231</v>
      </c>
      <c r="L4450" s="63" t="s">
        <v>5232</v>
      </c>
      <c r="M4450" s="21"/>
      <c r="N4450" s="22">
        <f t="shared" si="2"/>
        <v>46206</v>
      </c>
      <c r="O4450" s="23">
        <f>'RESOLUCIONES EPG'!$N4450-'RESOLUCIONES EPG'!$D4450</f>
        <v>2467</v>
      </c>
    </row>
    <row r="4451" ht="16.5" customHeight="1">
      <c r="A4451" s="58"/>
      <c r="B4451" s="148" t="s">
        <v>2535</v>
      </c>
      <c r="C4451" s="24">
        <v>768.0</v>
      </c>
      <c r="D4451" s="69">
        <v>43739.0</v>
      </c>
      <c r="E4451" s="21" t="s">
        <v>4117</v>
      </c>
      <c r="F4451" s="69"/>
      <c r="G4451" s="21" t="s">
        <v>3844</v>
      </c>
      <c r="H4451" s="21"/>
      <c r="I4451" s="63" t="s">
        <v>5233</v>
      </c>
      <c r="J4451" s="21"/>
      <c r="K4451" s="63" t="s">
        <v>5234</v>
      </c>
      <c r="L4451" s="63" t="s">
        <v>5235</v>
      </c>
      <c r="M4451" s="21"/>
      <c r="N4451" s="22">
        <f t="shared" si="2"/>
        <v>46206</v>
      </c>
      <c r="O4451" s="23">
        <f>'RESOLUCIONES EPG'!$N4451-'RESOLUCIONES EPG'!$D4451</f>
        <v>2467</v>
      </c>
    </row>
    <row r="4452" ht="16.5" customHeight="1">
      <c r="A4452" s="58"/>
      <c r="B4452" s="148" t="s">
        <v>2535</v>
      </c>
      <c r="C4452" s="24">
        <v>771.0</v>
      </c>
      <c r="D4452" s="69">
        <v>43739.0</v>
      </c>
      <c r="E4452" s="21" t="s">
        <v>5236</v>
      </c>
      <c r="F4452" s="69"/>
      <c r="G4452" s="21" t="s">
        <v>3844</v>
      </c>
      <c r="H4452" s="21"/>
      <c r="I4452" s="63" t="s">
        <v>5237</v>
      </c>
      <c r="J4452" s="21"/>
      <c r="K4452" s="63" t="s">
        <v>5238</v>
      </c>
      <c r="L4452" s="63" t="s">
        <v>5239</v>
      </c>
      <c r="M4452" s="21"/>
      <c r="N4452" s="22">
        <f t="shared" si="2"/>
        <v>46206</v>
      </c>
      <c r="O4452" s="23">
        <f>'RESOLUCIONES EPG'!$N4452-'RESOLUCIONES EPG'!$D4452</f>
        <v>2467</v>
      </c>
    </row>
    <row r="4453" ht="16.5" customHeight="1">
      <c r="A4453" s="58"/>
      <c r="B4453" s="148" t="s">
        <v>5240</v>
      </c>
      <c r="C4453" s="24">
        <v>767.0</v>
      </c>
      <c r="D4453" s="69">
        <v>43739.0</v>
      </c>
      <c r="E4453" s="21" t="s">
        <v>4551</v>
      </c>
      <c r="F4453" s="69"/>
      <c r="G4453" s="21" t="s">
        <v>3844</v>
      </c>
      <c r="H4453" s="21"/>
      <c r="I4453" s="63" t="s">
        <v>5241</v>
      </c>
      <c r="J4453" s="21"/>
      <c r="K4453" s="63" t="s">
        <v>5242</v>
      </c>
      <c r="L4453" s="63" t="s">
        <v>5243</v>
      </c>
      <c r="M4453" s="21"/>
      <c r="N4453" s="22">
        <f t="shared" si="2"/>
        <v>46206</v>
      </c>
      <c r="O4453" s="23">
        <f>'RESOLUCIONES EPG'!$N4453-'RESOLUCIONES EPG'!$D4453</f>
        <v>2467</v>
      </c>
    </row>
    <row r="4454" ht="16.5" customHeight="1">
      <c r="A4454" s="58"/>
      <c r="B4454" s="21"/>
      <c r="C4454" s="24">
        <v>772.0</v>
      </c>
      <c r="D4454" s="69">
        <v>43739.0</v>
      </c>
      <c r="E4454" s="21" t="s">
        <v>2490</v>
      </c>
      <c r="F4454" s="69"/>
      <c r="G4454" s="146" t="s">
        <v>1593</v>
      </c>
      <c r="H4454" s="150">
        <v>43755.0</v>
      </c>
      <c r="I4454" s="63" t="s">
        <v>5244</v>
      </c>
      <c r="J4454" s="21"/>
      <c r="K4454" s="21"/>
      <c r="L4454" s="63" t="s">
        <v>5245</v>
      </c>
      <c r="M4454" s="63" t="s">
        <v>5246</v>
      </c>
      <c r="N4454" s="22">
        <f t="shared" si="2"/>
        <v>46206</v>
      </c>
      <c r="O4454" s="23">
        <f>'RESOLUCIONES EPG'!$N4454-'RESOLUCIONES EPG'!$D4454</f>
        <v>2467</v>
      </c>
    </row>
    <row r="4455" ht="16.5" customHeight="1">
      <c r="A4455" s="101"/>
      <c r="B4455" s="21" t="s">
        <v>2535</v>
      </c>
      <c r="C4455" s="24">
        <v>777.0</v>
      </c>
      <c r="D4455" s="69">
        <v>43739.0</v>
      </c>
      <c r="E4455" s="21" t="s">
        <v>2755</v>
      </c>
      <c r="F4455" s="69"/>
      <c r="G4455" s="146" t="s">
        <v>1593</v>
      </c>
      <c r="H4455" s="21" t="s">
        <v>5247</v>
      </c>
      <c r="I4455" s="63" t="s">
        <v>5248</v>
      </c>
      <c r="J4455" s="21"/>
      <c r="K4455" s="63" t="s">
        <v>5249</v>
      </c>
      <c r="L4455" s="21"/>
      <c r="M4455" s="21"/>
      <c r="N4455" s="22">
        <f t="shared" si="2"/>
        <v>46206</v>
      </c>
      <c r="O4455" s="23">
        <f>'RESOLUCIONES EPG'!$N4455-'RESOLUCIONES EPG'!$D4455</f>
        <v>2467</v>
      </c>
    </row>
    <row r="4456" ht="16.5" customHeight="1">
      <c r="A4456" s="101"/>
      <c r="B4456" s="148"/>
      <c r="C4456" s="24">
        <v>778.0</v>
      </c>
      <c r="D4456" s="69">
        <v>43739.0</v>
      </c>
      <c r="E4456" s="21" t="s">
        <v>4787</v>
      </c>
      <c r="F4456" s="69"/>
      <c r="G4456" s="21" t="s">
        <v>1313</v>
      </c>
      <c r="H4456" s="21" t="s">
        <v>4753</v>
      </c>
      <c r="I4456" s="63" t="s">
        <v>5250</v>
      </c>
      <c r="J4456" s="21"/>
      <c r="K4456" s="63" t="s">
        <v>5251</v>
      </c>
      <c r="L4456" s="21"/>
      <c r="M4456" s="21"/>
      <c r="N4456" s="22">
        <f t="shared" si="2"/>
        <v>46206</v>
      </c>
      <c r="O4456" s="23">
        <f>'RESOLUCIONES EPG'!$N4456-'RESOLUCIONES EPG'!$D4456</f>
        <v>2467</v>
      </c>
    </row>
    <row r="4457" ht="16.5" customHeight="1">
      <c r="A4457" s="100"/>
      <c r="B4457" s="21"/>
      <c r="C4457" s="24">
        <v>779.0</v>
      </c>
      <c r="D4457" s="69">
        <v>43739.0</v>
      </c>
      <c r="E4457" s="21" t="s">
        <v>1895</v>
      </c>
      <c r="F4457" s="69" t="s">
        <v>2809</v>
      </c>
      <c r="G4457" s="21" t="s">
        <v>18</v>
      </c>
      <c r="H4457" s="21" t="s">
        <v>1997</v>
      </c>
      <c r="I4457" s="63" t="s">
        <v>5252</v>
      </c>
      <c r="J4457" s="21"/>
      <c r="K4457" s="21"/>
      <c r="L4457" s="21"/>
      <c r="M4457" s="21"/>
      <c r="N4457" s="22">
        <f t="shared" si="2"/>
        <v>46206</v>
      </c>
      <c r="O4457" s="23">
        <f>'RESOLUCIONES EPG'!$N4457-'RESOLUCIONES EPG'!$D4457</f>
        <v>2467</v>
      </c>
    </row>
    <row r="4458" ht="16.5" customHeight="1">
      <c r="A4458" s="58"/>
      <c r="B4458" s="21"/>
      <c r="C4458" s="24">
        <v>780.0</v>
      </c>
      <c r="D4458" s="69">
        <v>43739.0</v>
      </c>
      <c r="E4458" s="21" t="s">
        <v>5253</v>
      </c>
      <c r="F4458" s="74" t="s">
        <v>5254</v>
      </c>
      <c r="G4458" s="21" t="s">
        <v>18</v>
      </c>
      <c r="H4458" s="21" t="s">
        <v>5255</v>
      </c>
      <c r="I4458" s="63" t="s">
        <v>5256</v>
      </c>
      <c r="J4458" s="21"/>
      <c r="K4458" s="21"/>
      <c r="L4458" s="21"/>
      <c r="M4458" s="21"/>
      <c r="N4458" s="22">
        <f t="shared" si="2"/>
        <v>46206</v>
      </c>
      <c r="O4458" s="23">
        <f>'RESOLUCIONES EPG'!$N4458-'RESOLUCIONES EPG'!$D4458</f>
        <v>2467</v>
      </c>
    </row>
    <row r="4459" ht="16.5" customHeight="1">
      <c r="A4459" s="58"/>
      <c r="B4459" s="148" t="s">
        <v>2535</v>
      </c>
      <c r="C4459" s="24">
        <v>766.0</v>
      </c>
      <c r="D4459" s="69">
        <v>43739.0</v>
      </c>
      <c r="E4459" s="21" t="s">
        <v>4540</v>
      </c>
      <c r="F4459" s="69"/>
      <c r="G4459" s="21" t="s">
        <v>3844</v>
      </c>
      <c r="H4459" s="21"/>
      <c r="I4459" s="63" t="s">
        <v>5257</v>
      </c>
      <c r="J4459" s="21"/>
      <c r="K4459" s="63" t="s">
        <v>5258</v>
      </c>
      <c r="L4459" s="63" t="s">
        <v>5259</v>
      </c>
      <c r="M4459" s="21"/>
      <c r="N4459" s="22">
        <f t="shared" si="2"/>
        <v>46206</v>
      </c>
      <c r="O4459" s="23">
        <f>'RESOLUCIONES EPG'!$N4459-'RESOLUCIONES EPG'!$D4459</f>
        <v>2467</v>
      </c>
    </row>
    <row r="4460" ht="16.5" customHeight="1">
      <c r="A4460" s="58"/>
      <c r="B4460" s="148" t="s">
        <v>2535</v>
      </c>
      <c r="C4460" s="24">
        <v>769.0</v>
      </c>
      <c r="D4460" s="69">
        <v>43739.0</v>
      </c>
      <c r="E4460" s="21" t="s">
        <v>3066</v>
      </c>
      <c r="F4460" s="69" t="s">
        <v>4734</v>
      </c>
      <c r="G4460" s="21" t="s">
        <v>3844</v>
      </c>
      <c r="H4460" s="21"/>
      <c r="I4460" s="63" t="s">
        <v>5260</v>
      </c>
      <c r="J4460" s="21"/>
      <c r="K4460" s="63" t="s">
        <v>5261</v>
      </c>
      <c r="L4460" s="63" t="s">
        <v>5262</v>
      </c>
      <c r="M4460" s="21"/>
      <c r="N4460" s="22">
        <f t="shared" si="2"/>
        <v>46206</v>
      </c>
      <c r="O4460" s="23">
        <f>'RESOLUCIONES EPG'!$N4460-'RESOLUCIONES EPG'!$D4460</f>
        <v>2467</v>
      </c>
    </row>
    <row r="4461" ht="16.5" customHeight="1">
      <c r="A4461" s="58"/>
      <c r="B4461" s="148" t="s">
        <v>2535</v>
      </c>
      <c r="C4461" s="24">
        <v>781.0</v>
      </c>
      <c r="D4461" s="69">
        <v>43740.0</v>
      </c>
      <c r="E4461" s="21" t="s">
        <v>5263</v>
      </c>
      <c r="F4461" s="69"/>
      <c r="G4461" s="21" t="s">
        <v>994</v>
      </c>
      <c r="H4461" s="21" t="s">
        <v>4511</v>
      </c>
      <c r="I4461" s="63" t="s">
        <v>5264</v>
      </c>
      <c r="J4461" s="21"/>
      <c r="K4461" s="63" t="s">
        <v>5265</v>
      </c>
      <c r="L4461" s="63" t="s">
        <v>5266</v>
      </c>
      <c r="M4461" s="21"/>
      <c r="N4461" s="22">
        <f t="shared" si="2"/>
        <v>46206</v>
      </c>
      <c r="O4461" s="23">
        <f>'RESOLUCIONES EPG'!$N4461-'RESOLUCIONES EPG'!$D4461</f>
        <v>2466</v>
      </c>
    </row>
    <row r="4462" ht="16.5" customHeight="1">
      <c r="A4462" s="58"/>
      <c r="B4462" s="21"/>
      <c r="C4462" s="24">
        <v>784.0</v>
      </c>
      <c r="D4462" s="69">
        <v>43740.0</v>
      </c>
      <c r="E4462" s="21" t="s">
        <v>5267</v>
      </c>
      <c r="F4462" s="69"/>
      <c r="G4462" s="21" t="s">
        <v>18</v>
      </c>
      <c r="H4462" s="21" t="s">
        <v>4910</v>
      </c>
      <c r="I4462" s="63" t="s">
        <v>5268</v>
      </c>
      <c r="J4462" s="21"/>
      <c r="K4462" s="21"/>
      <c r="L4462" s="21"/>
      <c r="M4462" s="21"/>
      <c r="N4462" s="22">
        <f t="shared" si="2"/>
        <v>46206</v>
      </c>
      <c r="O4462" s="23">
        <f>'RESOLUCIONES EPG'!$N4462-'RESOLUCIONES EPG'!$D4462</f>
        <v>2466</v>
      </c>
    </row>
    <row r="4463" ht="16.5" customHeight="1">
      <c r="A4463" s="58"/>
      <c r="B4463" s="148" t="s">
        <v>2535</v>
      </c>
      <c r="C4463" s="24">
        <v>783.0</v>
      </c>
      <c r="D4463" s="69">
        <v>43740.0</v>
      </c>
      <c r="E4463" s="21" t="s">
        <v>1407</v>
      </c>
      <c r="F4463" s="69"/>
      <c r="G4463" s="21" t="s">
        <v>2253</v>
      </c>
      <c r="H4463" s="21" t="s">
        <v>5269</v>
      </c>
      <c r="I4463" s="63" t="s">
        <v>5270</v>
      </c>
      <c r="J4463" s="21"/>
      <c r="K4463" s="21"/>
      <c r="L4463" s="21"/>
      <c r="M4463" s="21"/>
      <c r="N4463" s="22">
        <f t="shared" si="2"/>
        <v>46206</v>
      </c>
      <c r="O4463" s="23">
        <f>'RESOLUCIONES EPG'!$N4463-'RESOLUCIONES EPG'!$D4463</f>
        <v>2466</v>
      </c>
    </row>
    <row r="4464" ht="16.5" customHeight="1">
      <c r="A4464" s="58"/>
      <c r="B4464" s="21"/>
      <c r="C4464" s="24">
        <v>782.0</v>
      </c>
      <c r="D4464" s="69">
        <v>43740.0</v>
      </c>
      <c r="E4464" s="21" t="s">
        <v>1681</v>
      </c>
      <c r="F4464" s="69" t="s">
        <v>4366</v>
      </c>
      <c r="G4464" s="21" t="s">
        <v>50</v>
      </c>
      <c r="H4464" s="21"/>
      <c r="I4464" s="63" t="s">
        <v>5271</v>
      </c>
      <c r="J4464" s="21"/>
      <c r="K4464" s="21"/>
      <c r="L4464" s="21"/>
      <c r="M4464" s="21"/>
      <c r="N4464" s="22">
        <f t="shared" si="2"/>
        <v>46206</v>
      </c>
      <c r="O4464" s="23">
        <f>'RESOLUCIONES EPG'!$N4464-'RESOLUCIONES EPG'!$D4464</f>
        <v>2466</v>
      </c>
    </row>
    <row r="4465" ht="16.5" customHeight="1">
      <c r="A4465" s="102"/>
      <c r="B4465" s="21"/>
      <c r="C4465" s="24">
        <v>785.0</v>
      </c>
      <c r="D4465" s="69">
        <v>43740.0</v>
      </c>
      <c r="E4465" s="21" t="s">
        <v>5272</v>
      </c>
      <c r="F4465" s="69"/>
      <c r="G4465" s="21" t="s">
        <v>18</v>
      </c>
      <c r="H4465" s="21" t="s">
        <v>4910</v>
      </c>
      <c r="I4465" s="63" t="s">
        <v>5273</v>
      </c>
      <c r="J4465" s="21"/>
      <c r="K4465" s="21"/>
      <c r="L4465" s="21"/>
      <c r="M4465" s="21"/>
      <c r="N4465" s="22">
        <f t="shared" si="2"/>
        <v>46206</v>
      </c>
      <c r="O4465" s="23">
        <f>'RESOLUCIONES EPG'!$N4465-'RESOLUCIONES EPG'!$D4465</f>
        <v>2466</v>
      </c>
    </row>
    <row r="4466" ht="16.5" customHeight="1">
      <c r="A4466" s="58"/>
      <c r="B4466" s="21"/>
      <c r="C4466" s="24">
        <v>792.0</v>
      </c>
      <c r="D4466" s="69">
        <v>43741.0</v>
      </c>
      <c r="E4466" s="21" t="s">
        <v>1946</v>
      </c>
      <c r="F4466" s="69"/>
      <c r="G4466" s="21" t="s">
        <v>577</v>
      </c>
      <c r="H4466" s="21"/>
      <c r="I4466" s="63" t="s">
        <v>5274</v>
      </c>
      <c r="J4466" s="21"/>
      <c r="K4466" s="21"/>
      <c r="L4466" s="21"/>
      <c r="M4466" s="21"/>
      <c r="N4466" s="22">
        <f t="shared" si="2"/>
        <v>46206</v>
      </c>
      <c r="O4466" s="23">
        <f>'RESOLUCIONES EPG'!$N4466-'RESOLUCIONES EPG'!$D4466</f>
        <v>2465</v>
      </c>
    </row>
    <row r="4467" ht="16.5" customHeight="1">
      <c r="A4467" s="101"/>
      <c r="B4467" s="21"/>
      <c r="C4467" s="24">
        <v>793.0</v>
      </c>
      <c r="D4467" s="69">
        <v>43741.0</v>
      </c>
      <c r="E4467" s="21" t="s">
        <v>2918</v>
      </c>
      <c r="F4467" s="69"/>
      <c r="G4467" s="21" t="s">
        <v>577</v>
      </c>
      <c r="H4467" s="21"/>
      <c r="I4467" s="63" t="s">
        <v>5275</v>
      </c>
      <c r="J4467" s="21"/>
      <c r="K4467" s="21"/>
      <c r="L4467" s="21"/>
      <c r="M4467" s="21"/>
      <c r="N4467" s="22">
        <f t="shared" si="2"/>
        <v>46206</v>
      </c>
      <c r="O4467" s="23">
        <f>'RESOLUCIONES EPG'!$N4467-'RESOLUCIONES EPG'!$D4467</f>
        <v>2465</v>
      </c>
    </row>
    <row r="4468" ht="16.5" customHeight="1">
      <c r="A4468" s="103"/>
      <c r="B4468" s="21"/>
      <c r="C4468" s="24">
        <v>789.0</v>
      </c>
      <c r="D4468" s="69">
        <v>43741.0</v>
      </c>
      <c r="E4468" s="21" t="s">
        <v>3711</v>
      </c>
      <c r="F4468" s="69"/>
      <c r="G4468" s="21" t="s">
        <v>18</v>
      </c>
      <c r="H4468" s="21" t="s">
        <v>3711</v>
      </c>
      <c r="I4468" s="63" t="s">
        <v>5276</v>
      </c>
      <c r="J4468" s="21"/>
      <c r="K4468" s="21"/>
      <c r="L4468" s="21"/>
      <c r="M4468" s="21"/>
      <c r="N4468" s="22">
        <f t="shared" si="2"/>
        <v>46206</v>
      </c>
      <c r="O4468" s="23">
        <f>'RESOLUCIONES EPG'!$N4468-'RESOLUCIONES EPG'!$D4468</f>
        <v>2465</v>
      </c>
    </row>
    <row r="4469" ht="16.5" customHeight="1">
      <c r="A4469" s="100"/>
      <c r="B4469" s="21"/>
      <c r="C4469" s="24">
        <v>790.0</v>
      </c>
      <c r="D4469" s="69">
        <v>43741.0</v>
      </c>
      <c r="E4469" s="21" t="s">
        <v>1466</v>
      </c>
      <c r="F4469" s="69"/>
      <c r="G4469" s="21" t="s">
        <v>50</v>
      </c>
      <c r="H4469" s="21"/>
      <c r="I4469" s="63" t="s">
        <v>5277</v>
      </c>
      <c r="J4469" s="21"/>
      <c r="K4469" s="21"/>
      <c r="L4469" s="21"/>
      <c r="M4469" s="21"/>
      <c r="N4469" s="22">
        <f t="shared" si="2"/>
        <v>46206</v>
      </c>
      <c r="O4469" s="23">
        <f>'RESOLUCIONES EPG'!$N4469-'RESOLUCIONES EPG'!$D4469</f>
        <v>2465</v>
      </c>
    </row>
    <row r="4470" ht="16.5" customHeight="1">
      <c r="A4470" s="103"/>
      <c r="B4470" s="21"/>
      <c r="C4470" s="24">
        <v>786.0</v>
      </c>
      <c r="D4470" s="69">
        <v>43741.0</v>
      </c>
      <c r="E4470" s="21" t="s">
        <v>4780</v>
      </c>
      <c r="F4470" s="69"/>
      <c r="G4470" s="21" t="s">
        <v>3844</v>
      </c>
      <c r="H4470" s="21"/>
      <c r="I4470" s="63" t="s">
        <v>5278</v>
      </c>
      <c r="J4470" s="21"/>
      <c r="K4470" s="63" t="s">
        <v>5279</v>
      </c>
      <c r="L4470" s="21"/>
      <c r="M4470" s="21"/>
      <c r="N4470" s="22">
        <f t="shared" si="2"/>
        <v>46206</v>
      </c>
      <c r="O4470" s="23">
        <f>'RESOLUCIONES EPG'!$N4470-'RESOLUCIONES EPG'!$D4470</f>
        <v>2465</v>
      </c>
    </row>
    <row r="4471" ht="16.5" customHeight="1">
      <c r="A4471" s="58"/>
      <c r="B4471" s="148" t="s">
        <v>2535</v>
      </c>
      <c r="C4471" s="24">
        <v>788.0</v>
      </c>
      <c r="D4471" s="69">
        <v>43741.0</v>
      </c>
      <c r="E4471" s="21" t="s">
        <v>2293</v>
      </c>
      <c r="F4471" s="69"/>
      <c r="G4471" s="21" t="s">
        <v>2253</v>
      </c>
      <c r="H4471" s="21" t="s">
        <v>90</v>
      </c>
      <c r="I4471" s="63" t="s">
        <v>5280</v>
      </c>
      <c r="J4471" s="21"/>
      <c r="K4471" s="21"/>
      <c r="L4471" s="21"/>
      <c r="M4471" s="21"/>
      <c r="N4471" s="22">
        <f t="shared" si="2"/>
        <v>46206</v>
      </c>
      <c r="O4471" s="23">
        <f>'RESOLUCIONES EPG'!$N4471-'RESOLUCIONES EPG'!$D4471</f>
        <v>2465</v>
      </c>
    </row>
    <row r="4472" ht="16.5" customHeight="1">
      <c r="A4472" s="101"/>
      <c r="B4472" s="21"/>
      <c r="C4472" s="24">
        <v>795.0</v>
      </c>
      <c r="D4472" s="69">
        <v>43741.0</v>
      </c>
      <c r="E4472" s="21" t="s">
        <v>2733</v>
      </c>
      <c r="F4472" s="69"/>
      <c r="G4472" s="21" t="s">
        <v>577</v>
      </c>
      <c r="H4472" s="21"/>
      <c r="I4472" s="63" t="s">
        <v>5281</v>
      </c>
      <c r="J4472" s="21"/>
      <c r="K4472" s="21"/>
      <c r="L4472" s="21"/>
      <c r="M4472" s="21"/>
      <c r="N4472" s="22">
        <f t="shared" si="2"/>
        <v>46206</v>
      </c>
      <c r="O4472" s="23">
        <f>'RESOLUCIONES EPG'!$N4472-'RESOLUCIONES EPG'!$D4472</f>
        <v>2465</v>
      </c>
    </row>
    <row r="4473" ht="16.5" customHeight="1">
      <c r="A4473" s="101"/>
      <c r="B4473" s="21"/>
      <c r="C4473" s="24">
        <v>794.0</v>
      </c>
      <c r="D4473" s="69">
        <v>43741.0</v>
      </c>
      <c r="E4473" s="21" t="s">
        <v>2935</v>
      </c>
      <c r="F4473" s="69"/>
      <c r="G4473" s="21" t="s">
        <v>577</v>
      </c>
      <c r="H4473" s="21"/>
      <c r="I4473" s="63" t="s">
        <v>5282</v>
      </c>
      <c r="J4473" s="21"/>
      <c r="K4473" s="21"/>
      <c r="L4473" s="21"/>
      <c r="M4473" s="21"/>
      <c r="N4473" s="22">
        <f t="shared" si="2"/>
        <v>46206</v>
      </c>
      <c r="O4473" s="23">
        <f>'RESOLUCIONES EPG'!$N4473-'RESOLUCIONES EPG'!$D4473</f>
        <v>2465</v>
      </c>
    </row>
    <row r="4474" ht="16.5" customHeight="1">
      <c r="A4474" s="103"/>
      <c r="B4474" s="21" t="s">
        <v>2535</v>
      </c>
      <c r="C4474" s="24">
        <v>791.0</v>
      </c>
      <c r="D4474" s="69">
        <v>43741.0</v>
      </c>
      <c r="E4474" s="21" t="s">
        <v>4369</v>
      </c>
      <c r="F4474" s="69"/>
      <c r="G4474" s="21" t="s">
        <v>3844</v>
      </c>
      <c r="H4474" s="21"/>
      <c r="I4474" s="63" t="s">
        <v>5283</v>
      </c>
      <c r="J4474" s="21"/>
      <c r="K4474" s="63" t="s">
        <v>5284</v>
      </c>
      <c r="L4474" s="63" t="s">
        <v>5285</v>
      </c>
      <c r="M4474" s="21"/>
      <c r="N4474" s="22">
        <f t="shared" si="2"/>
        <v>46206</v>
      </c>
      <c r="O4474" s="23">
        <f>'RESOLUCIONES EPG'!$N4474-'RESOLUCIONES EPG'!$D4474</f>
        <v>2465</v>
      </c>
    </row>
    <row r="4475" ht="16.5" customHeight="1">
      <c r="A4475" s="103"/>
      <c r="B4475" s="21" t="s">
        <v>2535</v>
      </c>
      <c r="C4475" s="24">
        <v>796.0</v>
      </c>
      <c r="D4475" s="69">
        <v>43743.0</v>
      </c>
      <c r="E4475" s="21" t="s">
        <v>1915</v>
      </c>
      <c r="F4475" s="69"/>
      <c r="G4475" s="146" t="s">
        <v>1593</v>
      </c>
      <c r="H4475" s="150">
        <v>43754.0</v>
      </c>
      <c r="I4475" s="63" t="s">
        <v>5286</v>
      </c>
      <c r="J4475" s="21"/>
      <c r="K4475" s="63" t="s">
        <v>5287</v>
      </c>
      <c r="L4475" s="63" t="s">
        <v>5288</v>
      </c>
      <c r="M4475" s="63" t="s">
        <v>5289</v>
      </c>
      <c r="N4475" s="22">
        <f t="shared" si="2"/>
        <v>46206</v>
      </c>
      <c r="O4475" s="23">
        <f>'RESOLUCIONES EPG'!$N4475-'RESOLUCIONES EPG'!$D4475</f>
        <v>2463</v>
      </c>
    </row>
    <row r="4476" ht="16.5" customHeight="1">
      <c r="A4476" s="101"/>
      <c r="B4476" s="21"/>
      <c r="C4476" s="24">
        <v>873.0</v>
      </c>
      <c r="D4476" s="69">
        <v>43744.0</v>
      </c>
      <c r="E4476" s="21" t="s">
        <v>5290</v>
      </c>
      <c r="F4476" s="69"/>
      <c r="G4476" s="21" t="s">
        <v>5291</v>
      </c>
      <c r="H4476" s="21"/>
      <c r="I4476" s="63" t="s">
        <v>5292</v>
      </c>
      <c r="J4476" s="21"/>
      <c r="K4476" s="21"/>
      <c r="L4476" s="21"/>
      <c r="M4476" s="21"/>
      <c r="N4476" s="22">
        <f t="shared" si="2"/>
        <v>46206</v>
      </c>
      <c r="O4476" s="23">
        <f>'RESOLUCIONES EPG'!$N4476-'RESOLUCIONES EPG'!$D4476</f>
        <v>2462</v>
      </c>
    </row>
    <row r="4477" ht="16.5" customHeight="1">
      <c r="A4477" s="58"/>
      <c r="B4477" s="21"/>
      <c r="C4477" s="24">
        <v>843.0</v>
      </c>
      <c r="D4477" s="69">
        <v>43747.0</v>
      </c>
      <c r="E4477" s="21" t="s">
        <v>5293</v>
      </c>
      <c r="F4477" s="69"/>
      <c r="G4477" s="21" t="s">
        <v>18</v>
      </c>
      <c r="H4477" s="21" t="s">
        <v>4601</v>
      </c>
      <c r="I4477" s="63" t="s">
        <v>5294</v>
      </c>
      <c r="J4477" s="21"/>
      <c r="K4477" s="21"/>
      <c r="L4477" s="21"/>
      <c r="M4477" s="21"/>
      <c r="N4477" s="22">
        <f t="shared" si="2"/>
        <v>46206</v>
      </c>
      <c r="O4477" s="23">
        <f>'RESOLUCIONES EPG'!$N4477-'RESOLUCIONES EPG'!$D4477</f>
        <v>2459</v>
      </c>
    </row>
    <row r="4478" ht="16.5" customHeight="1">
      <c r="A4478" s="103"/>
      <c r="B4478" s="21"/>
      <c r="C4478" s="24">
        <v>808.0</v>
      </c>
      <c r="D4478" s="69">
        <v>43747.0</v>
      </c>
      <c r="E4478" s="21" t="s">
        <v>4265</v>
      </c>
      <c r="F4478" s="74" t="s">
        <v>4266</v>
      </c>
      <c r="G4478" s="21" t="s">
        <v>50</v>
      </c>
      <c r="H4478" s="21"/>
      <c r="I4478" s="63" t="s">
        <v>5295</v>
      </c>
      <c r="J4478" s="21"/>
      <c r="K4478" s="21"/>
      <c r="L4478" s="21"/>
      <c r="M4478" s="21"/>
      <c r="N4478" s="22">
        <f t="shared" si="2"/>
        <v>46206</v>
      </c>
      <c r="O4478" s="23">
        <f>'RESOLUCIONES EPG'!$N4478-'RESOLUCIONES EPG'!$D4478</f>
        <v>2459</v>
      </c>
    </row>
    <row r="4479" ht="16.5" customHeight="1">
      <c r="A4479" s="103"/>
      <c r="B4479" s="21"/>
      <c r="C4479" s="24">
        <v>799.0</v>
      </c>
      <c r="D4479" s="69">
        <v>43747.0</v>
      </c>
      <c r="E4479" s="21" t="s">
        <v>4771</v>
      </c>
      <c r="F4479" s="130" t="s">
        <v>4772</v>
      </c>
      <c r="G4479" s="21" t="s">
        <v>3844</v>
      </c>
      <c r="H4479" s="21"/>
      <c r="I4479" s="63" t="s">
        <v>5296</v>
      </c>
      <c r="J4479" s="21"/>
      <c r="K4479" s="63" t="s">
        <v>5297</v>
      </c>
      <c r="L4479" s="63" t="s">
        <v>5298</v>
      </c>
      <c r="M4479" s="21"/>
      <c r="N4479" s="22">
        <f t="shared" si="2"/>
        <v>46206</v>
      </c>
      <c r="O4479" s="23">
        <f>'RESOLUCIONES EPG'!$N4479-'RESOLUCIONES EPG'!$D4479</f>
        <v>2459</v>
      </c>
    </row>
    <row r="4480" ht="16.5" customHeight="1">
      <c r="A4480" s="101"/>
      <c r="B4480" s="21"/>
      <c r="C4480" s="24">
        <v>832.0</v>
      </c>
      <c r="D4480" s="69">
        <v>43747.0</v>
      </c>
      <c r="E4480" s="21" t="s">
        <v>5299</v>
      </c>
      <c r="F4480" s="69"/>
      <c r="G4480" s="21" t="s">
        <v>18</v>
      </c>
      <c r="H4480" s="21" t="s">
        <v>4966</v>
      </c>
      <c r="I4480" s="63" t="s">
        <v>5300</v>
      </c>
      <c r="J4480" s="21"/>
      <c r="K4480" s="21"/>
      <c r="L4480" s="21"/>
      <c r="M4480" s="21"/>
      <c r="N4480" s="22">
        <f t="shared" si="2"/>
        <v>46206</v>
      </c>
      <c r="O4480" s="23">
        <f>'RESOLUCIONES EPG'!$N4480-'RESOLUCIONES EPG'!$D4480</f>
        <v>2459</v>
      </c>
    </row>
    <row r="4481" ht="16.5" customHeight="1">
      <c r="A4481" s="101"/>
      <c r="B4481" s="21"/>
      <c r="C4481" s="24">
        <v>839.0</v>
      </c>
      <c r="D4481" s="69">
        <v>43747.0</v>
      </c>
      <c r="E4481" s="21" t="s">
        <v>5301</v>
      </c>
      <c r="F4481" s="69" t="s">
        <v>5302</v>
      </c>
      <c r="G4481" s="21" t="s">
        <v>18</v>
      </c>
      <c r="H4481" s="21" t="s">
        <v>4966</v>
      </c>
      <c r="I4481" s="63" t="s">
        <v>5303</v>
      </c>
      <c r="J4481" s="21"/>
      <c r="K4481" s="21"/>
      <c r="L4481" s="21"/>
      <c r="M4481" s="21"/>
      <c r="N4481" s="22">
        <f t="shared" si="2"/>
        <v>46206</v>
      </c>
      <c r="O4481" s="23">
        <f>'RESOLUCIONES EPG'!$N4481-'RESOLUCIONES EPG'!$D4481</f>
        <v>2459</v>
      </c>
    </row>
    <row r="4482" ht="16.5" customHeight="1">
      <c r="A4482" s="101"/>
      <c r="B4482" s="21">
        <v>49112.0</v>
      </c>
      <c r="C4482" s="24">
        <v>849.0</v>
      </c>
      <c r="D4482" s="69">
        <v>43747.0</v>
      </c>
      <c r="E4482" s="21" t="s">
        <v>4848</v>
      </c>
      <c r="F4482" s="69"/>
      <c r="G4482" s="21" t="s">
        <v>3844</v>
      </c>
      <c r="H4482" s="21"/>
      <c r="I4482" s="63" t="s">
        <v>5304</v>
      </c>
      <c r="J4482" s="21"/>
      <c r="K4482" s="63" t="s">
        <v>5305</v>
      </c>
      <c r="L4482" s="63" t="s">
        <v>5306</v>
      </c>
      <c r="M4482" s="21"/>
      <c r="N4482" s="22">
        <f t="shared" si="2"/>
        <v>46206</v>
      </c>
      <c r="O4482" s="23">
        <f>'RESOLUCIONES EPG'!$N4482-'RESOLUCIONES EPG'!$D4482</f>
        <v>2459</v>
      </c>
    </row>
    <row r="4483" ht="16.5" customHeight="1">
      <c r="A4483" s="58"/>
      <c r="B4483" s="21"/>
      <c r="C4483" s="24">
        <v>844.0</v>
      </c>
      <c r="D4483" s="69">
        <v>43747.0</v>
      </c>
      <c r="E4483" s="21" t="s">
        <v>1621</v>
      </c>
      <c r="F4483" s="69"/>
      <c r="G4483" s="21" t="s">
        <v>18</v>
      </c>
      <c r="H4483" s="21" t="s">
        <v>4601</v>
      </c>
      <c r="I4483" s="63" t="s">
        <v>5307</v>
      </c>
      <c r="J4483" s="21"/>
      <c r="K4483" s="21"/>
      <c r="L4483" s="21"/>
      <c r="M4483" s="21"/>
      <c r="N4483" s="22">
        <f t="shared" si="2"/>
        <v>46206</v>
      </c>
      <c r="O4483" s="23">
        <f>'RESOLUCIONES EPG'!$N4483-'RESOLUCIONES EPG'!$D4483</f>
        <v>2459</v>
      </c>
    </row>
    <row r="4484" ht="16.5" customHeight="1">
      <c r="A4484" s="103"/>
      <c r="B4484" s="21"/>
      <c r="C4484" s="24">
        <v>820.0</v>
      </c>
      <c r="D4484" s="69">
        <v>43747.0</v>
      </c>
      <c r="E4484" s="21" t="s">
        <v>3384</v>
      </c>
      <c r="F4484" s="69"/>
      <c r="G4484" s="21" t="s">
        <v>3844</v>
      </c>
      <c r="H4484" s="21"/>
      <c r="I4484" s="63" t="s">
        <v>5308</v>
      </c>
      <c r="J4484" s="21"/>
      <c r="K4484" s="63" t="s">
        <v>5309</v>
      </c>
      <c r="L4484" s="63" t="s">
        <v>5310</v>
      </c>
      <c r="M4484" s="21"/>
      <c r="N4484" s="22">
        <f t="shared" si="2"/>
        <v>46206</v>
      </c>
      <c r="O4484" s="23">
        <f>'RESOLUCIONES EPG'!$N4484-'RESOLUCIONES EPG'!$D4484</f>
        <v>2459</v>
      </c>
    </row>
    <row r="4485" ht="16.5" customHeight="1">
      <c r="A4485" s="58"/>
      <c r="B4485" s="21"/>
      <c r="C4485" s="24">
        <v>821.0</v>
      </c>
      <c r="D4485" s="69">
        <v>43747.0</v>
      </c>
      <c r="E4485" s="21" t="s">
        <v>1774</v>
      </c>
      <c r="F4485" s="69"/>
      <c r="G4485" s="21" t="s">
        <v>18</v>
      </c>
      <c r="H4485" s="21" t="s">
        <v>4749</v>
      </c>
      <c r="I4485" s="63" t="s">
        <v>5311</v>
      </c>
      <c r="J4485" s="21"/>
      <c r="K4485" s="21"/>
      <c r="L4485" s="21"/>
      <c r="M4485" s="21"/>
      <c r="N4485" s="22">
        <f t="shared" si="2"/>
        <v>46206</v>
      </c>
      <c r="O4485" s="23">
        <f>'RESOLUCIONES EPG'!$N4485-'RESOLUCIONES EPG'!$D4485</f>
        <v>2459</v>
      </c>
    </row>
    <row r="4486" ht="16.5" customHeight="1">
      <c r="A4486" s="103"/>
      <c r="B4486" s="21"/>
      <c r="C4486" s="24">
        <v>800.0</v>
      </c>
      <c r="D4486" s="69">
        <v>43747.0</v>
      </c>
      <c r="E4486" s="21" t="s">
        <v>5312</v>
      </c>
      <c r="F4486" s="69"/>
      <c r="G4486" s="21" t="s">
        <v>18</v>
      </c>
      <c r="H4486" s="21" t="s">
        <v>4966</v>
      </c>
      <c r="I4486" s="63" t="s">
        <v>5313</v>
      </c>
      <c r="J4486" s="21"/>
      <c r="K4486" s="21"/>
      <c r="L4486" s="21"/>
      <c r="M4486" s="21"/>
      <c r="N4486" s="22">
        <f t="shared" si="2"/>
        <v>46206</v>
      </c>
      <c r="O4486" s="23">
        <f>'RESOLUCIONES EPG'!$N4486-'RESOLUCIONES EPG'!$D4486</f>
        <v>2459</v>
      </c>
    </row>
    <row r="4487" ht="16.5" customHeight="1">
      <c r="A4487" s="58"/>
      <c r="B4487" s="21"/>
      <c r="C4487" s="24">
        <v>851.0</v>
      </c>
      <c r="D4487" s="69">
        <v>43747.0</v>
      </c>
      <c r="E4487" s="21" t="s">
        <v>5314</v>
      </c>
      <c r="F4487" s="69"/>
      <c r="G4487" s="21" t="s">
        <v>3844</v>
      </c>
      <c r="H4487" s="21"/>
      <c r="I4487" s="63" t="s">
        <v>5315</v>
      </c>
      <c r="J4487" s="21"/>
      <c r="K4487" s="63" t="s">
        <v>5316</v>
      </c>
      <c r="L4487" s="63" t="s">
        <v>5317</v>
      </c>
      <c r="M4487" s="21"/>
      <c r="N4487" s="22">
        <f t="shared" si="2"/>
        <v>46206</v>
      </c>
      <c r="O4487" s="23">
        <f>'RESOLUCIONES EPG'!$N4487-'RESOLUCIONES EPG'!$D4487</f>
        <v>2459</v>
      </c>
    </row>
    <row r="4488" ht="16.5" customHeight="1">
      <c r="A4488" s="101"/>
      <c r="B4488" s="21"/>
      <c r="C4488" s="24">
        <v>828.0</v>
      </c>
      <c r="D4488" s="69">
        <v>43747.0</v>
      </c>
      <c r="E4488" s="21" t="s">
        <v>5318</v>
      </c>
      <c r="F4488" s="69" t="s">
        <v>5319</v>
      </c>
      <c r="G4488" s="21" t="s">
        <v>18</v>
      </c>
      <c r="H4488" s="21" t="s">
        <v>4749</v>
      </c>
      <c r="I4488" s="63" t="s">
        <v>5320</v>
      </c>
      <c r="J4488" s="21"/>
      <c r="K4488" s="21"/>
      <c r="L4488" s="21"/>
      <c r="M4488" s="21"/>
      <c r="N4488" s="22">
        <f t="shared" si="2"/>
        <v>46206</v>
      </c>
      <c r="O4488" s="23">
        <f>'RESOLUCIONES EPG'!$N4488-'RESOLUCIONES EPG'!$D4488</f>
        <v>2459</v>
      </c>
    </row>
    <row r="4489" ht="16.5" customHeight="1">
      <c r="A4489" s="58"/>
      <c r="B4489" s="21"/>
      <c r="C4489" s="24">
        <v>831.0</v>
      </c>
      <c r="D4489" s="69">
        <v>43747.0</v>
      </c>
      <c r="E4489" s="21" t="s">
        <v>5321</v>
      </c>
      <c r="F4489" s="69"/>
      <c r="G4489" s="21" t="s">
        <v>18</v>
      </c>
      <c r="H4489" s="21" t="s">
        <v>4749</v>
      </c>
      <c r="I4489" s="63" t="s">
        <v>5322</v>
      </c>
      <c r="J4489" s="21"/>
      <c r="K4489" s="21"/>
      <c r="L4489" s="21"/>
      <c r="M4489" s="21"/>
      <c r="N4489" s="22">
        <f t="shared" si="2"/>
        <v>46206</v>
      </c>
      <c r="O4489" s="23">
        <f>'RESOLUCIONES EPG'!$N4489-'RESOLUCIONES EPG'!$D4489</f>
        <v>2459</v>
      </c>
    </row>
    <row r="4490" ht="16.5" customHeight="1">
      <c r="A4490" s="103"/>
      <c r="B4490" s="21"/>
      <c r="C4490" s="24">
        <v>824.0</v>
      </c>
      <c r="D4490" s="69">
        <v>43747.0</v>
      </c>
      <c r="E4490" s="21" t="s">
        <v>5323</v>
      </c>
      <c r="F4490" s="69"/>
      <c r="G4490" s="21" t="s">
        <v>18</v>
      </c>
      <c r="H4490" s="21" t="s">
        <v>5324</v>
      </c>
      <c r="I4490" s="63" t="s">
        <v>5325</v>
      </c>
      <c r="J4490" s="21"/>
      <c r="K4490" s="21"/>
      <c r="L4490" s="21"/>
      <c r="M4490" s="21"/>
      <c r="N4490" s="22">
        <f t="shared" si="2"/>
        <v>46206</v>
      </c>
      <c r="O4490" s="23">
        <f>'RESOLUCIONES EPG'!$N4490-'RESOLUCIONES EPG'!$D4490</f>
        <v>2459</v>
      </c>
    </row>
    <row r="4491" ht="16.5" customHeight="1">
      <c r="A4491" s="101"/>
      <c r="B4491" s="21"/>
      <c r="C4491" s="24">
        <v>819.0</v>
      </c>
      <c r="D4491" s="69">
        <v>43747.0</v>
      </c>
      <c r="E4491" s="21" t="s">
        <v>3711</v>
      </c>
      <c r="F4491" s="69"/>
      <c r="G4491" s="21" t="s">
        <v>3844</v>
      </c>
      <c r="H4491" s="21"/>
      <c r="I4491" s="63" t="s">
        <v>5326</v>
      </c>
      <c r="J4491" s="21"/>
      <c r="K4491" s="63" t="s">
        <v>5327</v>
      </c>
      <c r="L4491" s="63" t="s">
        <v>5328</v>
      </c>
      <c r="M4491" s="21"/>
      <c r="N4491" s="22">
        <f t="shared" si="2"/>
        <v>46206</v>
      </c>
      <c r="O4491" s="23">
        <f>'RESOLUCIONES EPG'!$N4491-'RESOLUCIONES EPG'!$D4491</f>
        <v>2459</v>
      </c>
    </row>
    <row r="4492" ht="16.5" customHeight="1">
      <c r="A4492" s="58"/>
      <c r="B4492" s="21"/>
      <c r="C4492" s="24">
        <v>801.0</v>
      </c>
      <c r="D4492" s="69">
        <v>43747.0</v>
      </c>
      <c r="E4492" s="21" t="s">
        <v>5329</v>
      </c>
      <c r="F4492" s="69"/>
      <c r="G4492" s="21" t="s">
        <v>18</v>
      </c>
      <c r="H4492" s="21" t="s">
        <v>4966</v>
      </c>
      <c r="I4492" s="63" t="s">
        <v>5330</v>
      </c>
      <c r="J4492" s="21"/>
      <c r="K4492" s="21"/>
      <c r="L4492" s="21"/>
      <c r="M4492" s="21"/>
      <c r="N4492" s="22">
        <f t="shared" si="2"/>
        <v>46206</v>
      </c>
      <c r="O4492" s="23">
        <f>'RESOLUCIONES EPG'!$N4492-'RESOLUCIONES EPG'!$D4492</f>
        <v>2459</v>
      </c>
    </row>
    <row r="4493" ht="16.5" customHeight="1">
      <c r="A4493" s="58"/>
      <c r="B4493" s="21"/>
      <c r="C4493" s="24">
        <v>816.0</v>
      </c>
      <c r="D4493" s="69">
        <v>43747.0</v>
      </c>
      <c r="E4493" s="21" t="s">
        <v>5331</v>
      </c>
      <c r="F4493" s="69"/>
      <c r="G4493" s="21" t="s">
        <v>18</v>
      </c>
      <c r="H4493" s="21" t="s">
        <v>4749</v>
      </c>
      <c r="I4493" s="63" t="s">
        <v>5332</v>
      </c>
      <c r="J4493" s="21"/>
      <c r="K4493" s="21"/>
      <c r="L4493" s="21"/>
      <c r="M4493" s="21"/>
      <c r="N4493" s="22">
        <f t="shared" si="2"/>
        <v>46206</v>
      </c>
      <c r="O4493" s="23">
        <f>'RESOLUCIONES EPG'!$N4493-'RESOLUCIONES EPG'!$D4493</f>
        <v>2459</v>
      </c>
    </row>
    <row r="4494" ht="16.5" customHeight="1">
      <c r="A4494" s="103"/>
      <c r="B4494" s="21"/>
      <c r="C4494" s="24">
        <v>823.0</v>
      </c>
      <c r="D4494" s="69">
        <v>43747.0</v>
      </c>
      <c r="E4494" s="21" t="s">
        <v>3421</v>
      </c>
      <c r="F4494" s="69"/>
      <c r="G4494" s="21" t="s">
        <v>50</v>
      </c>
      <c r="H4494" s="21"/>
      <c r="I4494" s="63" t="s">
        <v>5333</v>
      </c>
      <c r="J4494" s="21"/>
      <c r="K4494" s="21"/>
      <c r="L4494" s="21"/>
      <c r="M4494" s="21"/>
      <c r="N4494" s="22">
        <f t="shared" si="2"/>
        <v>46206</v>
      </c>
      <c r="O4494" s="23">
        <f>'RESOLUCIONES EPG'!$N4494-'RESOLUCIONES EPG'!$D4494</f>
        <v>2459</v>
      </c>
    </row>
    <row r="4495" ht="16.5" customHeight="1">
      <c r="A4495" s="103"/>
      <c r="B4495" s="21"/>
      <c r="C4495" s="24">
        <v>837.0</v>
      </c>
      <c r="D4495" s="69">
        <v>43747.0</v>
      </c>
      <c r="E4495" s="21" t="s">
        <v>5334</v>
      </c>
      <c r="F4495" s="69"/>
      <c r="G4495" s="21" t="s">
        <v>18</v>
      </c>
      <c r="H4495" s="21" t="s">
        <v>4966</v>
      </c>
      <c r="I4495" s="63" t="s">
        <v>5335</v>
      </c>
      <c r="J4495" s="21"/>
      <c r="K4495" s="21"/>
      <c r="L4495" s="21"/>
      <c r="M4495" s="21"/>
      <c r="N4495" s="22">
        <f t="shared" si="2"/>
        <v>46206</v>
      </c>
      <c r="O4495" s="23">
        <f>'RESOLUCIONES EPG'!$N4495-'RESOLUCIONES EPG'!$D4495</f>
        <v>2459</v>
      </c>
    </row>
    <row r="4496" ht="16.5" customHeight="1">
      <c r="A4496" s="58"/>
      <c r="B4496" s="21"/>
      <c r="C4496" s="24">
        <v>835.0</v>
      </c>
      <c r="D4496" s="69">
        <v>43747.0</v>
      </c>
      <c r="E4496" s="21" t="s">
        <v>5336</v>
      </c>
      <c r="F4496" s="69"/>
      <c r="G4496" s="21" t="s">
        <v>18</v>
      </c>
      <c r="H4496" s="21" t="s">
        <v>4966</v>
      </c>
      <c r="I4496" s="63" t="s">
        <v>5337</v>
      </c>
      <c r="J4496" s="21"/>
      <c r="K4496" s="21"/>
      <c r="L4496" s="21"/>
      <c r="M4496" s="21"/>
      <c r="N4496" s="22">
        <f t="shared" si="2"/>
        <v>46206</v>
      </c>
      <c r="O4496" s="23">
        <f>'RESOLUCIONES EPG'!$N4496-'RESOLUCIONES EPG'!$D4496</f>
        <v>2459</v>
      </c>
    </row>
    <row r="4497" ht="16.5" customHeight="1">
      <c r="A4497" s="103"/>
      <c r="B4497" s="21"/>
      <c r="C4497" s="24">
        <v>836.0</v>
      </c>
      <c r="D4497" s="69">
        <v>43747.0</v>
      </c>
      <c r="E4497" s="21" t="s">
        <v>5338</v>
      </c>
      <c r="F4497" s="69"/>
      <c r="G4497" s="21" t="s">
        <v>18</v>
      </c>
      <c r="H4497" s="21" t="s">
        <v>4966</v>
      </c>
      <c r="I4497" s="63" t="s">
        <v>5339</v>
      </c>
      <c r="J4497" s="21"/>
      <c r="K4497" s="21"/>
      <c r="L4497" s="21"/>
      <c r="M4497" s="21"/>
      <c r="N4497" s="22">
        <f t="shared" si="2"/>
        <v>46206</v>
      </c>
      <c r="O4497" s="23">
        <f>'RESOLUCIONES EPG'!$N4497-'RESOLUCIONES EPG'!$D4497</f>
        <v>2459</v>
      </c>
    </row>
    <row r="4498" ht="16.5" customHeight="1">
      <c r="A4498" s="58"/>
      <c r="B4498" s="21"/>
      <c r="C4498" s="24">
        <v>817.0</v>
      </c>
      <c r="D4498" s="69">
        <v>43747.0</v>
      </c>
      <c r="E4498" s="21" t="s">
        <v>5340</v>
      </c>
      <c r="F4498" s="69"/>
      <c r="G4498" s="21" t="s">
        <v>18</v>
      </c>
      <c r="H4498" s="21" t="s">
        <v>4749</v>
      </c>
      <c r="I4498" s="63" t="s">
        <v>5341</v>
      </c>
      <c r="J4498" s="21"/>
      <c r="K4498" s="21"/>
      <c r="L4498" s="21"/>
      <c r="M4498" s="21"/>
      <c r="N4498" s="22">
        <f t="shared" si="2"/>
        <v>46206</v>
      </c>
      <c r="O4498" s="23">
        <f>'RESOLUCIONES EPG'!$N4498-'RESOLUCIONES EPG'!$D4498</f>
        <v>2459</v>
      </c>
    </row>
    <row r="4499" ht="16.5" customHeight="1">
      <c r="A4499" s="103"/>
      <c r="B4499" s="21">
        <v>48933.0</v>
      </c>
      <c r="C4499" s="24">
        <v>812.0</v>
      </c>
      <c r="D4499" s="69">
        <v>43747.0</v>
      </c>
      <c r="E4499" s="21" t="s">
        <v>5342</v>
      </c>
      <c r="F4499" s="69"/>
      <c r="G4499" s="21" t="s">
        <v>18</v>
      </c>
      <c r="H4499" s="21" t="s">
        <v>4966</v>
      </c>
      <c r="I4499" s="63" t="s">
        <v>5343</v>
      </c>
      <c r="J4499" s="21"/>
      <c r="K4499" s="21"/>
      <c r="L4499" s="21"/>
      <c r="M4499" s="21"/>
      <c r="N4499" s="22">
        <f t="shared" si="2"/>
        <v>46206</v>
      </c>
      <c r="O4499" s="23">
        <f>'RESOLUCIONES EPG'!$N4499-'RESOLUCIONES EPG'!$D4499</f>
        <v>2459</v>
      </c>
    </row>
    <row r="4500" ht="16.5" customHeight="1">
      <c r="A4500" s="58"/>
      <c r="B4500" s="21"/>
      <c r="C4500" s="24">
        <v>805.0</v>
      </c>
      <c r="D4500" s="69">
        <v>43747.0</v>
      </c>
      <c r="E4500" s="21" t="s">
        <v>5344</v>
      </c>
      <c r="F4500" s="69"/>
      <c r="G4500" s="21" t="s">
        <v>18</v>
      </c>
      <c r="H4500" s="21" t="s">
        <v>5345</v>
      </c>
      <c r="I4500" s="63" t="s">
        <v>5346</v>
      </c>
      <c r="J4500" s="21"/>
      <c r="K4500" s="21"/>
      <c r="L4500" s="21"/>
      <c r="M4500" s="21"/>
      <c r="N4500" s="22">
        <f t="shared" si="2"/>
        <v>46206</v>
      </c>
      <c r="O4500" s="23">
        <f>'RESOLUCIONES EPG'!$N4500-'RESOLUCIONES EPG'!$D4500</f>
        <v>2459</v>
      </c>
    </row>
    <row r="4501" ht="16.5" customHeight="1">
      <c r="A4501" s="101"/>
      <c r="B4501" s="21"/>
      <c r="C4501" s="24">
        <v>804.0</v>
      </c>
      <c r="D4501" s="69">
        <v>43747.0</v>
      </c>
      <c r="E4501" s="21" t="s">
        <v>5347</v>
      </c>
      <c r="F4501" s="69"/>
      <c r="G4501" s="21" t="s">
        <v>18</v>
      </c>
      <c r="H4501" s="21" t="s">
        <v>3754</v>
      </c>
      <c r="I4501" s="63" t="s">
        <v>5348</v>
      </c>
      <c r="J4501" s="21"/>
      <c r="K4501" s="21"/>
      <c r="L4501" s="21"/>
      <c r="M4501" s="21"/>
      <c r="N4501" s="22">
        <f t="shared" si="2"/>
        <v>46206</v>
      </c>
      <c r="O4501" s="23">
        <f>'RESOLUCIONES EPG'!$N4501-'RESOLUCIONES EPG'!$D4501</f>
        <v>2459</v>
      </c>
    </row>
    <row r="4502" ht="16.5" customHeight="1">
      <c r="A4502" s="58"/>
      <c r="B4502" s="21">
        <v>48932.0</v>
      </c>
      <c r="C4502" s="24">
        <v>810.0</v>
      </c>
      <c r="D4502" s="69">
        <v>43747.0</v>
      </c>
      <c r="E4502" s="21" t="s">
        <v>5349</v>
      </c>
      <c r="F4502" s="69"/>
      <c r="G4502" s="21" t="s">
        <v>18</v>
      </c>
      <c r="H4502" s="21" t="s">
        <v>4966</v>
      </c>
      <c r="I4502" s="63" t="s">
        <v>5350</v>
      </c>
      <c r="J4502" s="21"/>
      <c r="K4502" s="21"/>
      <c r="L4502" s="21"/>
      <c r="M4502" s="21"/>
      <c r="N4502" s="22">
        <f t="shared" si="2"/>
        <v>46206</v>
      </c>
      <c r="O4502" s="23">
        <f>'RESOLUCIONES EPG'!$N4502-'RESOLUCIONES EPG'!$D4502</f>
        <v>2459</v>
      </c>
    </row>
    <row r="4503" ht="16.5" customHeight="1">
      <c r="A4503" s="196"/>
      <c r="B4503" s="21">
        <v>49165.0</v>
      </c>
      <c r="C4503" s="24">
        <v>829.0</v>
      </c>
      <c r="D4503" s="69">
        <v>43747.0</v>
      </c>
      <c r="E4503" s="21" t="s">
        <v>5351</v>
      </c>
      <c r="F4503" s="69"/>
      <c r="G4503" s="21" t="s">
        <v>18</v>
      </c>
      <c r="H4503" s="21" t="s">
        <v>4749</v>
      </c>
      <c r="I4503" s="63" t="s">
        <v>5352</v>
      </c>
      <c r="J4503" s="21"/>
      <c r="K4503" s="21"/>
      <c r="L4503" s="21"/>
      <c r="M4503" s="21"/>
      <c r="N4503" s="22">
        <f t="shared" si="2"/>
        <v>46206</v>
      </c>
      <c r="O4503" s="23">
        <f>'RESOLUCIONES EPG'!$N4503-'RESOLUCIONES EPG'!$D4503</f>
        <v>2459</v>
      </c>
    </row>
    <row r="4504" ht="16.5" customHeight="1">
      <c r="A4504" s="58"/>
      <c r="B4504" s="21"/>
      <c r="C4504" s="24">
        <v>826.0</v>
      </c>
      <c r="D4504" s="69">
        <v>43747.0</v>
      </c>
      <c r="E4504" s="21" t="s">
        <v>5353</v>
      </c>
      <c r="F4504" s="69"/>
      <c r="G4504" s="21" t="s">
        <v>18</v>
      </c>
      <c r="H4504" s="21" t="s">
        <v>4749</v>
      </c>
      <c r="I4504" s="63" t="s">
        <v>5354</v>
      </c>
      <c r="J4504" s="21"/>
      <c r="K4504" s="21"/>
      <c r="L4504" s="21"/>
      <c r="M4504" s="21"/>
      <c r="N4504" s="22">
        <f t="shared" si="2"/>
        <v>46206</v>
      </c>
      <c r="O4504" s="23">
        <f>'RESOLUCIONES EPG'!$N4504-'RESOLUCIONES EPG'!$D4504</f>
        <v>2459</v>
      </c>
    </row>
    <row r="4505" ht="16.5" customHeight="1">
      <c r="A4505" s="101"/>
      <c r="B4505" s="21"/>
      <c r="C4505" s="24">
        <v>806.0</v>
      </c>
      <c r="D4505" s="69">
        <v>43747.0</v>
      </c>
      <c r="E4505" s="21" t="s">
        <v>5355</v>
      </c>
      <c r="F4505" s="69"/>
      <c r="G4505" s="21" t="s">
        <v>18</v>
      </c>
      <c r="H4505" s="21" t="s">
        <v>4508</v>
      </c>
      <c r="I4505" s="63" t="s">
        <v>5356</v>
      </c>
      <c r="J4505" s="21"/>
      <c r="K4505" s="21"/>
      <c r="L4505" s="21"/>
      <c r="M4505" s="21"/>
      <c r="N4505" s="22">
        <f t="shared" si="2"/>
        <v>46206</v>
      </c>
      <c r="O4505" s="23">
        <f>'RESOLUCIONES EPG'!$N4505-'RESOLUCIONES EPG'!$D4505</f>
        <v>2459</v>
      </c>
    </row>
    <row r="4506" ht="16.5" customHeight="1">
      <c r="A4506" s="58"/>
      <c r="B4506" s="21"/>
      <c r="C4506" s="24">
        <v>802.0</v>
      </c>
      <c r="D4506" s="69">
        <v>43747.0</v>
      </c>
      <c r="E4506" s="21" t="s">
        <v>5357</v>
      </c>
      <c r="F4506" s="69"/>
      <c r="G4506" s="21" t="s">
        <v>18</v>
      </c>
      <c r="H4506" s="21" t="s">
        <v>4966</v>
      </c>
      <c r="I4506" s="63" t="s">
        <v>5358</v>
      </c>
      <c r="J4506" s="21"/>
      <c r="K4506" s="21"/>
      <c r="L4506" s="21"/>
      <c r="M4506" s="21"/>
      <c r="N4506" s="22">
        <f t="shared" si="2"/>
        <v>46206</v>
      </c>
      <c r="O4506" s="23">
        <f>'RESOLUCIONES EPG'!$N4506-'RESOLUCIONES EPG'!$D4506</f>
        <v>2459</v>
      </c>
    </row>
    <row r="4507" ht="16.5" customHeight="1">
      <c r="A4507" s="58"/>
      <c r="B4507" s="21"/>
      <c r="C4507" s="24">
        <v>809.0</v>
      </c>
      <c r="D4507" s="69">
        <v>43747.0</v>
      </c>
      <c r="E4507" s="21" t="s">
        <v>4134</v>
      </c>
      <c r="F4507" s="69"/>
      <c r="G4507" s="21" t="s">
        <v>50</v>
      </c>
      <c r="H4507" s="21"/>
      <c r="I4507" s="63" t="s">
        <v>5359</v>
      </c>
      <c r="J4507" s="21"/>
      <c r="K4507" s="21"/>
      <c r="L4507" s="21"/>
      <c r="M4507" s="21"/>
      <c r="N4507" s="22">
        <f t="shared" si="2"/>
        <v>46206</v>
      </c>
      <c r="O4507" s="23">
        <f>'RESOLUCIONES EPG'!$N4507-'RESOLUCIONES EPG'!$D4507</f>
        <v>2459</v>
      </c>
    </row>
    <row r="4508" ht="16.5" customHeight="1">
      <c r="A4508" s="101"/>
      <c r="B4508" s="21"/>
      <c r="C4508" s="24">
        <v>840.0</v>
      </c>
      <c r="D4508" s="69">
        <v>43747.0</v>
      </c>
      <c r="E4508" s="21" t="s">
        <v>2779</v>
      </c>
      <c r="F4508" s="74" t="s">
        <v>2780</v>
      </c>
      <c r="G4508" s="21" t="s">
        <v>18</v>
      </c>
      <c r="H4508" s="21" t="s">
        <v>4601</v>
      </c>
      <c r="I4508" s="63" t="s">
        <v>5360</v>
      </c>
      <c r="J4508" s="21"/>
      <c r="K4508" s="21"/>
      <c r="L4508" s="21"/>
      <c r="M4508" s="21"/>
      <c r="N4508" s="22">
        <f t="shared" si="2"/>
        <v>46206</v>
      </c>
      <c r="O4508" s="23">
        <f>'RESOLUCIONES EPG'!$N4508-'RESOLUCIONES EPG'!$D4508</f>
        <v>2459</v>
      </c>
    </row>
    <row r="4509" ht="16.5" customHeight="1">
      <c r="A4509" s="103"/>
      <c r="B4509" s="21"/>
      <c r="C4509" s="24">
        <v>850.0</v>
      </c>
      <c r="D4509" s="69">
        <v>43747.0</v>
      </c>
      <c r="E4509" s="21" t="s">
        <v>4873</v>
      </c>
      <c r="F4509" s="69"/>
      <c r="G4509" s="21" t="s">
        <v>3844</v>
      </c>
      <c r="H4509" s="21"/>
      <c r="I4509" s="63" t="s">
        <v>5361</v>
      </c>
      <c r="J4509" s="21"/>
      <c r="K4509" s="63" t="s">
        <v>5362</v>
      </c>
      <c r="L4509" s="63" t="s">
        <v>5363</v>
      </c>
      <c r="M4509" s="21"/>
      <c r="N4509" s="22">
        <f t="shared" si="2"/>
        <v>46206</v>
      </c>
      <c r="O4509" s="23">
        <f>'RESOLUCIONES EPG'!$N4509-'RESOLUCIONES EPG'!$D4509</f>
        <v>2459</v>
      </c>
    </row>
    <row r="4510" ht="16.5" customHeight="1">
      <c r="A4510" s="103"/>
      <c r="B4510" s="21">
        <v>49164.0</v>
      </c>
      <c r="C4510" s="24">
        <v>830.0</v>
      </c>
      <c r="D4510" s="69">
        <v>43747.0</v>
      </c>
      <c r="E4510" s="21" t="s">
        <v>5364</v>
      </c>
      <c r="F4510" s="130" t="s">
        <v>5365</v>
      </c>
      <c r="G4510" s="21" t="s">
        <v>18</v>
      </c>
      <c r="H4510" s="21" t="s">
        <v>4749</v>
      </c>
      <c r="I4510" s="63" t="s">
        <v>5366</v>
      </c>
      <c r="J4510" s="21"/>
      <c r="K4510" s="21"/>
      <c r="L4510" s="21"/>
      <c r="M4510" s="21"/>
      <c r="N4510" s="22">
        <f t="shared" si="2"/>
        <v>46206</v>
      </c>
      <c r="O4510" s="23">
        <f>'RESOLUCIONES EPG'!$N4510-'RESOLUCIONES EPG'!$D4510</f>
        <v>2459</v>
      </c>
    </row>
    <row r="4511" ht="16.5" customHeight="1">
      <c r="A4511" s="58"/>
      <c r="B4511" s="21"/>
      <c r="C4511" s="24">
        <v>822.0</v>
      </c>
      <c r="D4511" s="69">
        <v>43747.0</v>
      </c>
      <c r="E4511" s="21" t="s">
        <v>2048</v>
      </c>
      <c r="F4511" s="69" t="s">
        <v>96</v>
      </c>
      <c r="G4511" s="21" t="s">
        <v>50</v>
      </c>
      <c r="H4511" s="21"/>
      <c r="I4511" s="63" t="s">
        <v>5367</v>
      </c>
      <c r="J4511" s="21"/>
      <c r="K4511" s="21"/>
      <c r="L4511" s="21"/>
      <c r="M4511" s="21"/>
      <c r="N4511" s="22">
        <f t="shared" si="2"/>
        <v>46206</v>
      </c>
      <c r="O4511" s="23">
        <f>'RESOLUCIONES EPG'!$N4511-'RESOLUCIONES EPG'!$D4511</f>
        <v>2459</v>
      </c>
    </row>
    <row r="4512" ht="16.5" customHeight="1">
      <c r="A4512" s="58"/>
      <c r="B4512" s="21">
        <v>48290.0</v>
      </c>
      <c r="C4512" s="24">
        <v>803.0</v>
      </c>
      <c r="D4512" s="69">
        <v>43747.0</v>
      </c>
      <c r="E4512" s="21" t="s">
        <v>5368</v>
      </c>
      <c r="F4512" s="69"/>
      <c r="G4512" s="21" t="s">
        <v>18</v>
      </c>
      <c r="H4512" s="21" t="s">
        <v>4910</v>
      </c>
      <c r="I4512" s="63" t="s">
        <v>5369</v>
      </c>
      <c r="J4512" s="21"/>
      <c r="K4512" s="21"/>
      <c r="L4512" s="21"/>
      <c r="M4512" s="21"/>
      <c r="N4512" s="22">
        <f t="shared" si="2"/>
        <v>46206</v>
      </c>
      <c r="O4512" s="23">
        <f>'RESOLUCIONES EPG'!$N4512-'RESOLUCIONES EPG'!$D4512</f>
        <v>2459</v>
      </c>
    </row>
    <row r="4513" ht="16.5" customHeight="1">
      <c r="A4513" s="58"/>
      <c r="B4513" s="21"/>
      <c r="C4513" s="24">
        <v>842.0</v>
      </c>
      <c r="D4513" s="69">
        <v>43747.0</v>
      </c>
      <c r="E4513" s="21" t="s">
        <v>5370</v>
      </c>
      <c r="F4513" s="69"/>
      <c r="G4513" s="21" t="s">
        <v>18</v>
      </c>
      <c r="H4513" s="21" t="s">
        <v>4601</v>
      </c>
      <c r="I4513" s="63" t="s">
        <v>5371</v>
      </c>
      <c r="J4513" s="21"/>
      <c r="K4513" s="21"/>
      <c r="L4513" s="21"/>
      <c r="M4513" s="21"/>
      <c r="N4513" s="22">
        <f t="shared" si="2"/>
        <v>46206</v>
      </c>
      <c r="O4513" s="23">
        <f>'RESOLUCIONES EPG'!$N4513-'RESOLUCIONES EPG'!$D4513</f>
        <v>2459</v>
      </c>
    </row>
    <row r="4514" ht="16.5" customHeight="1">
      <c r="A4514" s="58"/>
      <c r="B4514" s="21"/>
      <c r="C4514" s="24">
        <v>845.0</v>
      </c>
      <c r="D4514" s="69">
        <v>43747.0</v>
      </c>
      <c r="E4514" s="21" t="s">
        <v>2678</v>
      </c>
      <c r="F4514" s="69"/>
      <c r="G4514" s="21" t="s">
        <v>18</v>
      </c>
      <c r="H4514" s="21" t="s">
        <v>4601</v>
      </c>
      <c r="I4514" s="63" t="s">
        <v>5372</v>
      </c>
      <c r="J4514" s="21"/>
      <c r="K4514" s="21"/>
      <c r="L4514" s="21"/>
      <c r="M4514" s="21"/>
      <c r="N4514" s="22">
        <f t="shared" si="2"/>
        <v>46206</v>
      </c>
      <c r="O4514" s="23">
        <f>'RESOLUCIONES EPG'!$N4514-'RESOLUCIONES EPG'!$D4514</f>
        <v>2459</v>
      </c>
    </row>
    <row r="4515" ht="16.5" customHeight="1">
      <c r="A4515" s="101"/>
      <c r="B4515" s="21">
        <v>49323.0</v>
      </c>
      <c r="C4515" s="24">
        <v>841.0</v>
      </c>
      <c r="D4515" s="69">
        <v>43747.0</v>
      </c>
      <c r="E4515" s="21" t="s">
        <v>5373</v>
      </c>
      <c r="F4515" s="69" t="s">
        <v>3452</v>
      </c>
      <c r="G4515" s="21" t="s">
        <v>18</v>
      </c>
      <c r="H4515" s="21" t="s">
        <v>4601</v>
      </c>
      <c r="I4515" s="63" t="s">
        <v>5374</v>
      </c>
      <c r="J4515" s="21"/>
      <c r="K4515" s="21"/>
      <c r="L4515" s="21"/>
      <c r="M4515" s="21"/>
      <c r="N4515" s="22">
        <f t="shared" si="2"/>
        <v>46206</v>
      </c>
      <c r="O4515" s="23">
        <f>'RESOLUCIONES EPG'!$N4515-'RESOLUCIONES EPG'!$D4515</f>
        <v>2459</v>
      </c>
    </row>
    <row r="4516" ht="16.5" customHeight="1">
      <c r="A4516" s="100"/>
      <c r="B4516" s="21"/>
      <c r="C4516" s="24">
        <v>834.0</v>
      </c>
      <c r="D4516" s="69">
        <v>43747.0</v>
      </c>
      <c r="E4516" s="21" t="s">
        <v>5375</v>
      </c>
      <c r="F4516" s="69" t="s">
        <v>5376</v>
      </c>
      <c r="G4516" s="21" t="s">
        <v>18</v>
      </c>
      <c r="H4516" s="21" t="s">
        <v>4966</v>
      </c>
      <c r="I4516" s="63" t="s">
        <v>5377</v>
      </c>
      <c r="J4516" s="21"/>
      <c r="K4516" s="21"/>
      <c r="L4516" s="21"/>
      <c r="M4516" s="21"/>
      <c r="N4516" s="22">
        <f t="shared" si="2"/>
        <v>46206</v>
      </c>
      <c r="O4516" s="23">
        <f>'RESOLUCIONES EPG'!$N4516-'RESOLUCIONES EPG'!$D4516</f>
        <v>2459</v>
      </c>
    </row>
    <row r="4517" ht="16.5" customHeight="1">
      <c r="A4517" s="103"/>
      <c r="B4517" s="21"/>
      <c r="C4517" s="24">
        <v>814.0</v>
      </c>
      <c r="D4517" s="69">
        <v>43747.0</v>
      </c>
      <c r="E4517" s="21" t="s">
        <v>5378</v>
      </c>
      <c r="F4517" s="69"/>
      <c r="G4517" s="21" t="s">
        <v>18</v>
      </c>
      <c r="H4517" s="21" t="s">
        <v>4966</v>
      </c>
      <c r="I4517" s="63" t="s">
        <v>5379</v>
      </c>
      <c r="J4517" s="21"/>
      <c r="K4517" s="21"/>
      <c r="L4517" s="21"/>
      <c r="M4517" s="21"/>
      <c r="N4517" s="22">
        <f t="shared" si="2"/>
        <v>46206</v>
      </c>
      <c r="O4517" s="23">
        <f>'RESOLUCIONES EPG'!$N4517-'RESOLUCIONES EPG'!$D4517</f>
        <v>2459</v>
      </c>
    </row>
    <row r="4518" ht="16.5" customHeight="1">
      <c r="A4518" s="101"/>
      <c r="B4518" s="21"/>
      <c r="C4518" s="24">
        <v>848.0</v>
      </c>
      <c r="D4518" s="69">
        <v>43747.0</v>
      </c>
      <c r="E4518" s="21" t="s">
        <v>2279</v>
      </c>
      <c r="F4518" s="69"/>
      <c r="G4518" s="21" t="s">
        <v>3844</v>
      </c>
      <c r="H4518" s="21"/>
      <c r="I4518" s="63" t="s">
        <v>5380</v>
      </c>
      <c r="J4518" s="21"/>
      <c r="K4518" s="63" t="s">
        <v>5381</v>
      </c>
      <c r="L4518" s="63" t="s">
        <v>5382</v>
      </c>
      <c r="M4518" s="21"/>
      <c r="N4518" s="22">
        <f t="shared" si="2"/>
        <v>46206</v>
      </c>
      <c r="O4518" s="23">
        <f>'RESOLUCIONES EPG'!$N4518-'RESOLUCIONES EPG'!$D4518</f>
        <v>2459</v>
      </c>
    </row>
    <row r="4519" ht="16.5" customHeight="1">
      <c r="A4519" s="58"/>
      <c r="B4519" s="21"/>
      <c r="C4519" s="24">
        <v>815.0</v>
      </c>
      <c r="D4519" s="69">
        <v>43747.0</v>
      </c>
      <c r="E4519" s="21" t="s">
        <v>3093</v>
      </c>
      <c r="F4519" s="69"/>
      <c r="G4519" s="21" t="s">
        <v>18</v>
      </c>
      <c r="H4519" s="21" t="s">
        <v>4966</v>
      </c>
      <c r="I4519" s="63" t="s">
        <v>5383</v>
      </c>
      <c r="J4519" s="21"/>
      <c r="K4519" s="21"/>
      <c r="L4519" s="21"/>
      <c r="M4519" s="21"/>
      <c r="N4519" s="22">
        <f t="shared" si="2"/>
        <v>46206</v>
      </c>
      <c r="O4519" s="23">
        <f>'RESOLUCIONES EPG'!$N4519-'RESOLUCIONES EPG'!$D4519</f>
        <v>2459</v>
      </c>
    </row>
    <row r="4520" ht="16.5" customHeight="1">
      <c r="A4520" s="103"/>
      <c r="B4520" s="21"/>
      <c r="C4520" s="24">
        <v>813.0</v>
      </c>
      <c r="D4520" s="69">
        <v>43747.0</v>
      </c>
      <c r="E4520" s="21" t="s">
        <v>5384</v>
      </c>
      <c r="F4520" s="69"/>
      <c r="G4520" s="21" t="s">
        <v>18</v>
      </c>
      <c r="H4520" s="21" t="s">
        <v>4966</v>
      </c>
      <c r="I4520" s="63" t="s">
        <v>5385</v>
      </c>
      <c r="J4520" s="21"/>
      <c r="K4520" s="21"/>
      <c r="L4520" s="21"/>
      <c r="M4520" s="21"/>
      <c r="N4520" s="22">
        <f t="shared" si="2"/>
        <v>46206</v>
      </c>
      <c r="O4520" s="23">
        <f>'RESOLUCIONES EPG'!$N4520-'RESOLUCIONES EPG'!$D4520</f>
        <v>2459</v>
      </c>
    </row>
    <row r="4521" ht="16.5" customHeight="1">
      <c r="A4521" s="101"/>
      <c r="B4521" s="21"/>
      <c r="C4521" s="24">
        <v>833.0</v>
      </c>
      <c r="D4521" s="69">
        <v>43747.0</v>
      </c>
      <c r="E4521" s="21" t="s">
        <v>5386</v>
      </c>
      <c r="F4521" s="69"/>
      <c r="G4521" s="21" t="s">
        <v>18</v>
      </c>
      <c r="H4521" s="21" t="s">
        <v>4966</v>
      </c>
      <c r="I4521" s="63" t="s">
        <v>5387</v>
      </c>
      <c r="J4521" s="21"/>
      <c r="K4521" s="21"/>
      <c r="L4521" s="21"/>
      <c r="M4521" s="21"/>
      <c r="N4521" s="22">
        <f t="shared" si="2"/>
        <v>46206</v>
      </c>
      <c r="O4521" s="23">
        <f>'RESOLUCIONES EPG'!$N4521-'RESOLUCIONES EPG'!$D4521</f>
        <v>2459</v>
      </c>
    </row>
    <row r="4522" ht="16.5" customHeight="1">
      <c r="A4522" s="58"/>
      <c r="B4522" s="21"/>
      <c r="C4522" s="24">
        <v>797.0</v>
      </c>
      <c r="D4522" s="69">
        <v>43747.0</v>
      </c>
      <c r="E4522" s="21" t="s">
        <v>4791</v>
      </c>
      <c r="F4522" s="69"/>
      <c r="G4522" s="21" t="s">
        <v>3844</v>
      </c>
      <c r="H4522" s="21"/>
      <c r="I4522" s="63" t="s">
        <v>5388</v>
      </c>
      <c r="J4522" s="21"/>
      <c r="K4522" s="63" t="s">
        <v>5389</v>
      </c>
      <c r="L4522" s="63" t="s">
        <v>5390</v>
      </c>
      <c r="M4522" s="21"/>
      <c r="N4522" s="22">
        <f t="shared" si="2"/>
        <v>46206</v>
      </c>
      <c r="O4522" s="23">
        <f>'RESOLUCIONES EPG'!$N4522-'RESOLUCIONES EPG'!$D4522</f>
        <v>2459</v>
      </c>
    </row>
    <row r="4523" ht="16.5" customHeight="1">
      <c r="A4523" s="58"/>
      <c r="B4523" s="21"/>
      <c r="C4523" s="24">
        <v>847.0</v>
      </c>
      <c r="D4523" s="69">
        <v>43747.0</v>
      </c>
      <c r="E4523" s="21" t="s">
        <v>5391</v>
      </c>
      <c r="F4523" s="73" t="s">
        <v>1025</v>
      </c>
      <c r="G4523" s="21" t="s">
        <v>3844</v>
      </c>
      <c r="H4523" s="21"/>
      <c r="I4523" s="63" t="s">
        <v>5392</v>
      </c>
      <c r="J4523" s="21"/>
      <c r="K4523" s="63" t="s">
        <v>5393</v>
      </c>
      <c r="L4523" s="63" t="s">
        <v>5394</v>
      </c>
      <c r="M4523" s="21"/>
      <c r="N4523" s="22">
        <f t="shared" si="2"/>
        <v>46206</v>
      </c>
      <c r="O4523" s="23">
        <f>'RESOLUCIONES EPG'!$N4523-'RESOLUCIONES EPG'!$D4523</f>
        <v>2459</v>
      </c>
    </row>
    <row r="4524" ht="16.5" customHeight="1">
      <c r="A4524" s="58"/>
      <c r="B4524" s="21"/>
      <c r="C4524" s="24">
        <v>825.0</v>
      </c>
      <c r="D4524" s="69">
        <v>43747.0</v>
      </c>
      <c r="E4524" s="21" t="s">
        <v>5395</v>
      </c>
      <c r="F4524" s="69" t="s">
        <v>5396</v>
      </c>
      <c r="G4524" s="21" t="s">
        <v>18</v>
      </c>
      <c r="H4524" s="21" t="s">
        <v>3057</v>
      </c>
      <c r="I4524" s="63" t="s">
        <v>5397</v>
      </c>
      <c r="J4524" s="21"/>
      <c r="K4524" s="21"/>
      <c r="L4524" s="21"/>
      <c r="M4524" s="21"/>
      <c r="N4524" s="22">
        <f t="shared" si="2"/>
        <v>46206</v>
      </c>
      <c r="O4524" s="23">
        <f>'RESOLUCIONES EPG'!$N4524-'RESOLUCIONES EPG'!$D4524</f>
        <v>2459</v>
      </c>
    </row>
    <row r="4525" ht="16.5" customHeight="1">
      <c r="A4525" s="100"/>
      <c r="B4525" s="21"/>
      <c r="C4525" s="24">
        <v>807.0</v>
      </c>
      <c r="D4525" s="69">
        <v>43747.0</v>
      </c>
      <c r="E4525" s="21" t="s">
        <v>1365</v>
      </c>
      <c r="F4525" s="69"/>
      <c r="G4525" s="21" t="s">
        <v>50</v>
      </c>
      <c r="H4525" s="21"/>
      <c r="I4525" s="63" t="s">
        <v>5398</v>
      </c>
      <c r="J4525" s="21"/>
      <c r="K4525" s="21"/>
      <c r="L4525" s="21"/>
      <c r="M4525" s="21"/>
      <c r="N4525" s="22">
        <f t="shared" si="2"/>
        <v>46206</v>
      </c>
      <c r="O4525" s="23">
        <f>'RESOLUCIONES EPG'!$N4525-'RESOLUCIONES EPG'!$D4525</f>
        <v>2459</v>
      </c>
    </row>
    <row r="4526" ht="16.5" customHeight="1">
      <c r="A4526" s="101"/>
      <c r="B4526" s="21"/>
      <c r="C4526" s="24">
        <v>827.0</v>
      </c>
      <c r="D4526" s="69">
        <v>43747.0</v>
      </c>
      <c r="E4526" s="21" t="s">
        <v>5399</v>
      </c>
      <c r="F4526" s="69"/>
      <c r="G4526" s="21" t="s">
        <v>18</v>
      </c>
      <c r="H4526" s="21" t="s">
        <v>4749</v>
      </c>
      <c r="I4526" s="63" t="s">
        <v>5400</v>
      </c>
      <c r="J4526" s="21"/>
      <c r="K4526" s="21"/>
      <c r="L4526" s="21"/>
      <c r="M4526" s="21"/>
      <c r="N4526" s="22">
        <f t="shared" si="2"/>
        <v>46206</v>
      </c>
      <c r="O4526" s="23">
        <f>'RESOLUCIONES EPG'!$N4526-'RESOLUCIONES EPG'!$D4526</f>
        <v>2459</v>
      </c>
    </row>
    <row r="4527" ht="16.5" customHeight="1">
      <c r="A4527" s="103"/>
      <c r="B4527" s="21"/>
      <c r="C4527" s="24">
        <v>811.0</v>
      </c>
      <c r="D4527" s="69">
        <v>43747.0</v>
      </c>
      <c r="E4527" s="21" t="s">
        <v>4757</v>
      </c>
      <c r="F4527" s="130" t="s">
        <v>4758</v>
      </c>
      <c r="G4527" s="21" t="s">
        <v>3844</v>
      </c>
      <c r="H4527" s="21"/>
      <c r="I4527" s="63" t="s">
        <v>5401</v>
      </c>
      <c r="J4527" s="21"/>
      <c r="K4527" s="63" t="s">
        <v>5402</v>
      </c>
      <c r="L4527" s="63" t="s">
        <v>5403</v>
      </c>
      <c r="M4527" s="21"/>
      <c r="N4527" s="22">
        <f t="shared" si="2"/>
        <v>46206</v>
      </c>
      <c r="O4527" s="23">
        <f>'RESOLUCIONES EPG'!$N4527-'RESOLUCIONES EPG'!$D4527</f>
        <v>2459</v>
      </c>
    </row>
    <row r="4528" ht="16.5" customHeight="1">
      <c r="A4528" s="103"/>
      <c r="B4528" s="21"/>
      <c r="C4528" s="24">
        <v>838.0</v>
      </c>
      <c r="D4528" s="69">
        <v>43747.0</v>
      </c>
      <c r="E4528" s="21" t="s">
        <v>5404</v>
      </c>
      <c r="F4528" s="69"/>
      <c r="G4528" s="21" t="s">
        <v>18</v>
      </c>
      <c r="H4528" s="21" t="s">
        <v>4966</v>
      </c>
      <c r="I4528" s="63" t="s">
        <v>5405</v>
      </c>
      <c r="J4528" s="21"/>
      <c r="K4528" s="21"/>
      <c r="L4528" s="21"/>
      <c r="M4528" s="21"/>
      <c r="N4528" s="22">
        <f t="shared" si="2"/>
        <v>46206</v>
      </c>
      <c r="O4528" s="23">
        <f>'RESOLUCIONES EPG'!$N4528-'RESOLUCIONES EPG'!$D4528</f>
        <v>2459</v>
      </c>
    </row>
    <row r="4529" ht="16.5" customHeight="1">
      <c r="A4529" s="103"/>
      <c r="B4529" s="21"/>
      <c r="C4529" s="24">
        <v>818.0</v>
      </c>
      <c r="D4529" s="69">
        <v>43747.0</v>
      </c>
      <c r="E4529" s="21" t="s">
        <v>5406</v>
      </c>
      <c r="F4529" s="69"/>
      <c r="G4529" s="21" t="s">
        <v>18</v>
      </c>
      <c r="H4529" s="21" t="s">
        <v>4817</v>
      </c>
      <c r="I4529" s="63" t="s">
        <v>5407</v>
      </c>
      <c r="J4529" s="21"/>
      <c r="K4529" s="21"/>
      <c r="L4529" s="21"/>
      <c r="M4529" s="21"/>
      <c r="N4529" s="22">
        <f t="shared" si="2"/>
        <v>46206</v>
      </c>
      <c r="O4529" s="23">
        <f>'RESOLUCIONES EPG'!$N4529-'RESOLUCIONES EPG'!$D4529</f>
        <v>2459</v>
      </c>
    </row>
    <row r="4530" ht="16.5" customHeight="1">
      <c r="A4530" s="103"/>
      <c r="B4530" s="21"/>
      <c r="C4530" s="24">
        <v>798.0</v>
      </c>
      <c r="D4530" s="69">
        <v>43748.0</v>
      </c>
      <c r="E4530" s="21" t="s">
        <v>5408</v>
      </c>
      <c r="F4530" s="69"/>
      <c r="G4530" s="21" t="s">
        <v>3844</v>
      </c>
      <c r="H4530" s="21"/>
      <c r="I4530" s="63" t="s">
        <v>5409</v>
      </c>
      <c r="J4530" s="21"/>
      <c r="K4530" s="63" t="s">
        <v>5410</v>
      </c>
      <c r="L4530" s="63" t="s">
        <v>5411</v>
      </c>
      <c r="M4530" s="21"/>
      <c r="N4530" s="22">
        <f t="shared" si="2"/>
        <v>46206</v>
      </c>
      <c r="O4530" s="23">
        <f>'RESOLUCIONES EPG'!$N4530-'RESOLUCIONES EPG'!$D4530</f>
        <v>2458</v>
      </c>
    </row>
    <row r="4531" ht="16.5" customHeight="1">
      <c r="A4531" s="58"/>
      <c r="B4531" s="21"/>
      <c r="C4531" s="24">
        <v>859.0</v>
      </c>
      <c r="D4531" s="69">
        <v>43748.0</v>
      </c>
      <c r="E4531" s="21" t="s">
        <v>5412</v>
      </c>
      <c r="F4531" s="69"/>
      <c r="G4531" s="21" t="s">
        <v>18</v>
      </c>
      <c r="H4531" s="21" t="s">
        <v>4749</v>
      </c>
      <c r="I4531" s="63" t="s">
        <v>5413</v>
      </c>
      <c r="J4531" s="21"/>
      <c r="K4531" s="21"/>
      <c r="L4531" s="21"/>
      <c r="M4531" s="21"/>
      <c r="N4531" s="22">
        <f t="shared" si="2"/>
        <v>46206</v>
      </c>
      <c r="O4531" s="23">
        <f>'RESOLUCIONES EPG'!$N4531-'RESOLUCIONES EPG'!$D4531</f>
        <v>2458</v>
      </c>
    </row>
    <row r="4532" ht="16.5" customHeight="1">
      <c r="A4532" s="58"/>
      <c r="B4532" s="21"/>
      <c r="C4532" s="24">
        <v>853.0</v>
      </c>
      <c r="D4532" s="69">
        <v>43748.0</v>
      </c>
      <c r="E4532" s="21" t="s">
        <v>3824</v>
      </c>
      <c r="F4532" s="69"/>
      <c r="G4532" s="21" t="s">
        <v>1593</v>
      </c>
      <c r="H4532" s="150">
        <v>43784.0</v>
      </c>
      <c r="I4532" s="63" t="s">
        <v>5414</v>
      </c>
      <c r="J4532" s="21"/>
      <c r="K4532" s="63" t="s">
        <v>5415</v>
      </c>
      <c r="L4532" s="63" t="s">
        <v>5416</v>
      </c>
      <c r="M4532" s="63" t="s">
        <v>5417</v>
      </c>
      <c r="N4532" s="22">
        <f t="shared" si="2"/>
        <v>46206</v>
      </c>
      <c r="O4532" s="23">
        <f>'RESOLUCIONES EPG'!$N4532-'RESOLUCIONES EPG'!$D4532</f>
        <v>2458</v>
      </c>
    </row>
    <row r="4533" ht="16.5" customHeight="1">
      <c r="A4533" s="58"/>
      <c r="B4533" s="21"/>
      <c r="C4533" s="24">
        <v>854.0</v>
      </c>
      <c r="D4533" s="69">
        <v>43748.0</v>
      </c>
      <c r="E4533" s="21" t="s">
        <v>1994</v>
      </c>
      <c r="F4533" s="69"/>
      <c r="G4533" s="21" t="s">
        <v>1593</v>
      </c>
      <c r="H4533" s="150">
        <v>43763.0</v>
      </c>
      <c r="I4533" s="63" t="s">
        <v>5418</v>
      </c>
      <c r="J4533" s="21"/>
      <c r="K4533" s="63" t="s">
        <v>5419</v>
      </c>
      <c r="L4533" s="63" t="s">
        <v>5420</v>
      </c>
      <c r="M4533" s="63" t="s">
        <v>5421</v>
      </c>
      <c r="N4533" s="22">
        <f t="shared" si="2"/>
        <v>46206</v>
      </c>
      <c r="O4533" s="23">
        <f>'RESOLUCIONES EPG'!$N4533-'RESOLUCIONES EPG'!$D4533</f>
        <v>2458</v>
      </c>
    </row>
    <row r="4534" ht="16.5" customHeight="1">
      <c r="A4534" s="58"/>
      <c r="B4534" s="21"/>
      <c r="C4534" s="24">
        <v>857.0</v>
      </c>
      <c r="D4534" s="69">
        <v>43748.0</v>
      </c>
      <c r="E4534" s="21" t="s">
        <v>5422</v>
      </c>
      <c r="F4534" s="69"/>
      <c r="G4534" s="21" t="s">
        <v>18</v>
      </c>
      <c r="H4534" s="150" t="s">
        <v>4601</v>
      </c>
      <c r="I4534" s="63" t="s">
        <v>5423</v>
      </c>
      <c r="J4534" s="21"/>
      <c r="K4534" s="21"/>
      <c r="L4534" s="21"/>
      <c r="M4534" s="21"/>
      <c r="N4534" s="22">
        <f t="shared" si="2"/>
        <v>46206</v>
      </c>
      <c r="O4534" s="23">
        <f>'RESOLUCIONES EPG'!$N4534-'RESOLUCIONES EPG'!$D4534</f>
        <v>2458</v>
      </c>
    </row>
    <row r="4535" ht="16.5" customHeight="1">
      <c r="A4535" s="58"/>
      <c r="B4535" s="21"/>
      <c r="C4535" s="24">
        <v>852.0</v>
      </c>
      <c r="D4535" s="69">
        <v>43748.0</v>
      </c>
      <c r="E4535" s="21" t="s">
        <v>816</v>
      </c>
      <c r="F4535" s="69"/>
      <c r="G4535" s="21" t="s">
        <v>1593</v>
      </c>
      <c r="H4535" s="150">
        <v>43784.0</v>
      </c>
      <c r="I4535" s="63" t="s">
        <v>5424</v>
      </c>
      <c r="J4535" s="21"/>
      <c r="K4535" s="63" t="s">
        <v>5425</v>
      </c>
      <c r="L4535" s="63" t="s">
        <v>5426</v>
      </c>
      <c r="M4535" s="63" t="s">
        <v>5427</v>
      </c>
      <c r="N4535" s="22">
        <f t="shared" si="2"/>
        <v>46206</v>
      </c>
      <c r="O4535" s="23">
        <f>'RESOLUCIONES EPG'!$N4535-'RESOLUCIONES EPG'!$D4535</f>
        <v>2458</v>
      </c>
    </row>
    <row r="4536" ht="16.5" customHeight="1">
      <c r="A4536" s="58"/>
      <c r="B4536" s="21"/>
      <c r="C4536" s="24">
        <v>860.0</v>
      </c>
      <c r="D4536" s="69">
        <v>43748.0</v>
      </c>
      <c r="E4536" s="21" t="s">
        <v>1494</v>
      </c>
      <c r="F4536" s="69"/>
      <c r="G4536" s="21" t="s">
        <v>50</v>
      </c>
      <c r="H4536" s="21"/>
      <c r="I4536" s="63" t="s">
        <v>5428</v>
      </c>
      <c r="J4536" s="21"/>
      <c r="K4536" s="21"/>
      <c r="L4536" s="21"/>
      <c r="M4536" s="21"/>
      <c r="N4536" s="22">
        <f t="shared" si="2"/>
        <v>46206</v>
      </c>
      <c r="O4536" s="23">
        <f>'RESOLUCIONES EPG'!$N4536-'RESOLUCIONES EPG'!$D4536</f>
        <v>2458</v>
      </c>
    </row>
    <row r="4537" ht="16.5" customHeight="1">
      <c r="A4537" s="58"/>
      <c r="B4537" s="21"/>
      <c r="C4537" s="24">
        <v>856.0</v>
      </c>
      <c r="D4537" s="69">
        <v>43748.0</v>
      </c>
      <c r="E4537" s="21" t="s">
        <v>3529</v>
      </c>
      <c r="F4537" s="69"/>
      <c r="G4537" s="21" t="s">
        <v>1593</v>
      </c>
      <c r="H4537" s="150">
        <v>43769.0</v>
      </c>
      <c r="I4537" s="63" t="s">
        <v>5429</v>
      </c>
      <c r="J4537" s="21"/>
      <c r="K4537" s="63" t="s">
        <v>5430</v>
      </c>
      <c r="L4537" s="63" t="s">
        <v>5431</v>
      </c>
      <c r="M4537" s="63" t="s">
        <v>5432</v>
      </c>
      <c r="N4537" s="22">
        <f t="shared" si="2"/>
        <v>46206</v>
      </c>
      <c r="O4537" s="23">
        <f>'RESOLUCIONES EPG'!$N4537-'RESOLUCIONES EPG'!$D4537</f>
        <v>2458</v>
      </c>
    </row>
    <row r="4538" ht="16.5" customHeight="1">
      <c r="A4538" s="58"/>
      <c r="B4538" s="21"/>
      <c r="C4538" s="24">
        <v>861.0</v>
      </c>
      <c r="D4538" s="69">
        <v>43748.0</v>
      </c>
      <c r="E4538" s="21" t="s">
        <v>2846</v>
      </c>
      <c r="F4538" s="69"/>
      <c r="G4538" s="21" t="s">
        <v>577</v>
      </c>
      <c r="H4538" s="21"/>
      <c r="I4538" s="63" t="s">
        <v>5433</v>
      </c>
      <c r="J4538" s="21"/>
      <c r="K4538" s="21"/>
      <c r="L4538" s="21"/>
      <c r="M4538" s="21"/>
      <c r="N4538" s="22">
        <f t="shared" si="2"/>
        <v>46206</v>
      </c>
      <c r="O4538" s="23">
        <f>'RESOLUCIONES EPG'!$N4538-'RESOLUCIONES EPG'!$D4538</f>
        <v>2458</v>
      </c>
    </row>
    <row r="4539" ht="16.5" customHeight="1">
      <c r="A4539" s="58"/>
      <c r="B4539" s="21"/>
      <c r="C4539" s="24">
        <v>858.0</v>
      </c>
      <c r="D4539" s="69">
        <v>43748.0</v>
      </c>
      <c r="E4539" s="21" t="s">
        <v>5434</v>
      </c>
      <c r="F4539" s="69"/>
      <c r="G4539" s="21" t="s">
        <v>18</v>
      </c>
      <c r="H4539" s="21" t="s">
        <v>5435</v>
      </c>
      <c r="I4539" s="63" t="s">
        <v>5436</v>
      </c>
      <c r="J4539" s="21"/>
      <c r="K4539" s="21"/>
      <c r="L4539" s="21"/>
      <c r="M4539" s="21"/>
      <c r="N4539" s="22">
        <f t="shared" si="2"/>
        <v>46206</v>
      </c>
      <c r="O4539" s="23">
        <f>'RESOLUCIONES EPG'!$N4539-'RESOLUCIONES EPG'!$D4539</f>
        <v>2458</v>
      </c>
    </row>
    <row r="4540" ht="16.5" customHeight="1">
      <c r="A4540" s="58"/>
      <c r="B4540" s="21"/>
      <c r="C4540" s="24">
        <v>855.0</v>
      </c>
      <c r="D4540" s="69">
        <v>43748.0</v>
      </c>
      <c r="E4540" s="21" t="s">
        <v>2397</v>
      </c>
      <c r="F4540" s="69"/>
      <c r="G4540" s="146" t="s">
        <v>1593</v>
      </c>
      <c r="H4540" s="150">
        <v>43763.0</v>
      </c>
      <c r="I4540" s="63" t="s">
        <v>5437</v>
      </c>
      <c r="J4540" s="21"/>
      <c r="K4540" s="63" t="s">
        <v>5438</v>
      </c>
      <c r="L4540" s="63" t="s">
        <v>5439</v>
      </c>
      <c r="M4540" s="63" t="s">
        <v>5440</v>
      </c>
      <c r="N4540" s="22">
        <f t="shared" si="2"/>
        <v>46206</v>
      </c>
      <c r="O4540" s="23">
        <f>'RESOLUCIONES EPG'!$N4540-'RESOLUCIONES EPG'!$D4540</f>
        <v>2458</v>
      </c>
    </row>
    <row r="4541" ht="16.5" customHeight="1">
      <c r="A4541" s="103"/>
      <c r="B4541" s="21" t="s">
        <v>5441</v>
      </c>
      <c r="C4541" s="24">
        <v>862.0</v>
      </c>
      <c r="D4541" s="69">
        <v>43749.0</v>
      </c>
      <c r="E4541" s="21" t="s">
        <v>5442</v>
      </c>
      <c r="F4541" s="69"/>
      <c r="G4541" s="21" t="s">
        <v>3844</v>
      </c>
      <c r="H4541" s="21"/>
      <c r="I4541" s="63" t="s">
        <v>5443</v>
      </c>
      <c r="J4541" s="21"/>
      <c r="K4541" s="63" t="s">
        <v>5444</v>
      </c>
      <c r="L4541" s="63" t="s">
        <v>5445</v>
      </c>
      <c r="M4541" s="21"/>
      <c r="N4541" s="22">
        <f t="shared" si="2"/>
        <v>46206</v>
      </c>
      <c r="O4541" s="23">
        <f>'RESOLUCIONES EPG'!$N4541-'RESOLUCIONES EPG'!$D4541</f>
        <v>2457</v>
      </c>
    </row>
    <row r="4542" ht="16.5" customHeight="1">
      <c r="A4542" s="101"/>
      <c r="B4542" s="21"/>
      <c r="C4542" s="24">
        <v>863.0</v>
      </c>
      <c r="D4542" s="69">
        <v>43750.0</v>
      </c>
      <c r="E4542" s="21" t="s">
        <v>5446</v>
      </c>
      <c r="F4542" s="69"/>
      <c r="G4542" s="21" t="s">
        <v>18</v>
      </c>
      <c r="H4542" s="21" t="s">
        <v>742</v>
      </c>
      <c r="I4542" s="63" t="s">
        <v>5447</v>
      </c>
      <c r="J4542" s="21"/>
      <c r="K4542" s="21"/>
      <c r="L4542" s="21"/>
      <c r="M4542" s="21"/>
      <c r="N4542" s="22">
        <f t="shared" si="2"/>
        <v>46206</v>
      </c>
      <c r="O4542" s="23">
        <f>'RESOLUCIONES EPG'!$N4542-'RESOLUCIONES EPG'!$D4542</f>
        <v>2456</v>
      </c>
    </row>
    <row r="4543" ht="16.5" customHeight="1">
      <c r="A4543" s="101"/>
      <c r="B4543" s="21"/>
      <c r="C4543" s="24">
        <v>867.0</v>
      </c>
      <c r="D4543" s="69">
        <v>43750.0</v>
      </c>
      <c r="E4543" s="21" t="s">
        <v>5448</v>
      </c>
      <c r="F4543" s="69" t="s">
        <v>4651</v>
      </c>
      <c r="G4543" s="21" t="s">
        <v>3844</v>
      </c>
      <c r="H4543" s="21"/>
      <c r="I4543" s="63" t="s">
        <v>5449</v>
      </c>
      <c r="J4543" s="21"/>
      <c r="K4543" s="63" t="s">
        <v>5450</v>
      </c>
      <c r="L4543" s="63" t="s">
        <v>5451</v>
      </c>
      <c r="M4543" s="21"/>
      <c r="N4543" s="22">
        <f t="shared" si="2"/>
        <v>46206</v>
      </c>
      <c r="O4543" s="23">
        <f>'RESOLUCIONES EPG'!$N4543-'RESOLUCIONES EPG'!$D4543</f>
        <v>2456</v>
      </c>
    </row>
    <row r="4544" ht="16.5" customHeight="1">
      <c r="A4544" s="101"/>
      <c r="B4544" s="21"/>
      <c r="C4544" s="24">
        <v>866.0</v>
      </c>
      <c r="D4544" s="69">
        <v>43750.0</v>
      </c>
      <c r="E4544" s="21" t="s">
        <v>5452</v>
      </c>
      <c r="F4544" s="69"/>
      <c r="G4544" s="21" t="s">
        <v>18</v>
      </c>
      <c r="H4544" s="21" t="s">
        <v>5126</v>
      </c>
      <c r="I4544" s="63" t="s">
        <v>5453</v>
      </c>
      <c r="J4544" s="21"/>
      <c r="K4544" s="21"/>
      <c r="L4544" s="21"/>
      <c r="M4544" s="21"/>
      <c r="N4544" s="22">
        <f t="shared" si="2"/>
        <v>46206</v>
      </c>
      <c r="O4544" s="23">
        <f>'RESOLUCIONES EPG'!$N4544-'RESOLUCIONES EPG'!$D4544</f>
        <v>2456</v>
      </c>
    </row>
    <row r="4545" ht="16.5" customHeight="1">
      <c r="A4545" s="101"/>
      <c r="B4545" s="21"/>
      <c r="C4545" s="24">
        <v>872.0</v>
      </c>
      <c r="D4545" s="69">
        <v>43750.0</v>
      </c>
      <c r="E4545" s="21" t="s">
        <v>2538</v>
      </c>
      <c r="F4545" s="69"/>
      <c r="G4545" s="21" t="s">
        <v>1310</v>
      </c>
      <c r="H4545" s="21"/>
      <c r="I4545" s="63" t="s">
        <v>5454</v>
      </c>
      <c r="J4545" s="21"/>
      <c r="K4545" s="21"/>
      <c r="L4545" s="21"/>
      <c r="M4545" s="21"/>
      <c r="N4545" s="22">
        <f t="shared" si="2"/>
        <v>46206</v>
      </c>
      <c r="O4545" s="23">
        <f>'RESOLUCIONES EPG'!$N4545-'RESOLUCIONES EPG'!$D4545</f>
        <v>2456</v>
      </c>
    </row>
    <row r="4546" ht="16.5" customHeight="1">
      <c r="A4546" s="101"/>
      <c r="B4546" s="21">
        <v>49803.0</v>
      </c>
      <c r="C4546" s="24">
        <v>864.0</v>
      </c>
      <c r="D4546" s="69">
        <v>43750.0</v>
      </c>
      <c r="E4546" s="21" t="s">
        <v>5455</v>
      </c>
      <c r="F4546" s="69"/>
      <c r="G4546" s="21" t="s">
        <v>18</v>
      </c>
      <c r="H4546" s="21" t="s">
        <v>742</v>
      </c>
      <c r="I4546" s="63" t="s">
        <v>5456</v>
      </c>
      <c r="J4546" s="21"/>
      <c r="K4546" s="21"/>
      <c r="L4546" s="21"/>
      <c r="M4546" s="21"/>
      <c r="N4546" s="22">
        <f t="shared" si="2"/>
        <v>46206</v>
      </c>
      <c r="O4546" s="23">
        <f>'RESOLUCIONES EPG'!$N4546-'RESOLUCIONES EPG'!$D4546</f>
        <v>2456</v>
      </c>
    </row>
    <row r="4547" ht="16.5" customHeight="1">
      <c r="A4547" s="101"/>
      <c r="B4547" s="21"/>
      <c r="C4547" s="24">
        <v>868.0</v>
      </c>
      <c r="D4547" s="69">
        <v>43750.0</v>
      </c>
      <c r="E4547" s="21" t="s">
        <v>5457</v>
      </c>
      <c r="F4547" s="69"/>
      <c r="G4547" s="21" t="s">
        <v>994</v>
      </c>
      <c r="H4547" s="21" t="s">
        <v>5126</v>
      </c>
      <c r="I4547" s="63" t="s">
        <v>5458</v>
      </c>
      <c r="J4547" s="21"/>
      <c r="K4547" s="63" t="s">
        <v>5459</v>
      </c>
      <c r="L4547" s="63" t="s">
        <v>5460</v>
      </c>
      <c r="M4547" s="21"/>
      <c r="N4547" s="22">
        <f t="shared" si="2"/>
        <v>46206</v>
      </c>
      <c r="O4547" s="23">
        <f>'RESOLUCIONES EPG'!$N4547-'RESOLUCIONES EPG'!$D4547</f>
        <v>2456</v>
      </c>
    </row>
    <row r="4548" ht="16.5" customHeight="1">
      <c r="A4548" s="58"/>
      <c r="B4548" s="21"/>
      <c r="C4548" s="24">
        <v>870.0</v>
      </c>
      <c r="D4548" s="69">
        <v>43750.0</v>
      </c>
      <c r="E4548" s="21" t="s">
        <v>5461</v>
      </c>
      <c r="F4548" s="69"/>
      <c r="G4548" s="21" t="s">
        <v>994</v>
      </c>
      <c r="H4548" s="21" t="s">
        <v>5462</v>
      </c>
      <c r="I4548" s="63" t="s">
        <v>5463</v>
      </c>
      <c r="J4548" s="21"/>
      <c r="K4548" s="63" t="s">
        <v>5464</v>
      </c>
      <c r="L4548" s="63" t="s">
        <v>5465</v>
      </c>
      <c r="M4548" s="63" t="s">
        <v>5466</v>
      </c>
      <c r="N4548" s="22">
        <f t="shared" si="2"/>
        <v>46206</v>
      </c>
      <c r="O4548" s="23">
        <f>'RESOLUCIONES EPG'!$N4548-'RESOLUCIONES EPG'!$D4548</f>
        <v>2456</v>
      </c>
    </row>
    <row r="4549" ht="16.5" customHeight="1">
      <c r="A4549" s="101"/>
      <c r="B4549" s="21"/>
      <c r="C4549" s="24">
        <v>869.0</v>
      </c>
      <c r="D4549" s="69">
        <v>43750.0</v>
      </c>
      <c r="E4549" s="73" t="s">
        <v>3705</v>
      </c>
      <c r="F4549" s="69"/>
      <c r="G4549" s="21" t="s">
        <v>994</v>
      </c>
      <c r="H4549" s="21" t="s">
        <v>4753</v>
      </c>
      <c r="I4549" s="63" t="s">
        <v>5467</v>
      </c>
      <c r="J4549" s="21"/>
      <c r="K4549" s="63" t="s">
        <v>5468</v>
      </c>
      <c r="L4549" s="63" t="s">
        <v>5469</v>
      </c>
      <c r="M4549" s="21"/>
      <c r="N4549" s="22">
        <f t="shared" si="2"/>
        <v>46206</v>
      </c>
      <c r="O4549" s="23">
        <f>'RESOLUCIONES EPG'!$N4549-'RESOLUCIONES EPG'!$D4549</f>
        <v>2456</v>
      </c>
    </row>
    <row r="4550" ht="16.5" customHeight="1">
      <c r="A4550" s="58"/>
      <c r="B4550" s="21"/>
      <c r="C4550" s="24">
        <v>871.0</v>
      </c>
      <c r="D4550" s="69">
        <v>43750.0</v>
      </c>
      <c r="E4550" s="21" t="s">
        <v>3574</v>
      </c>
      <c r="F4550" s="69" t="s">
        <v>2815</v>
      </c>
      <c r="G4550" s="21" t="s">
        <v>5470</v>
      </c>
      <c r="H4550" s="21"/>
      <c r="I4550" s="63" t="s">
        <v>5471</v>
      </c>
      <c r="J4550" s="21"/>
      <c r="K4550" s="21"/>
      <c r="L4550" s="21"/>
      <c r="M4550" s="21"/>
      <c r="N4550" s="22">
        <f t="shared" si="2"/>
        <v>46206</v>
      </c>
      <c r="O4550" s="23">
        <f>'RESOLUCIONES EPG'!$N4550-'RESOLUCIONES EPG'!$D4550</f>
        <v>2456</v>
      </c>
    </row>
    <row r="4551" ht="16.5" customHeight="1">
      <c r="A4551" s="102"/>
      <c r="B4551" s="21"/>
      <c r="C4551" s="24">
        <v>865.0</v>
      </c>
      <c r="D4551" s="69">
        <v>43750.0</v>
      </c>
      <c r="E4551" s="21" t="s">
        <v>5472</v>
      </c>
      <c r="F4551" s="69"/>
      <c r="G4551" s="21" t="s">
        <v>18</v>
      </c>
      <c r="H4551" s="21" t="s">
        <v>5126</v>
      </c>
      <c r="I4551" s="63" t="s">
        <v>5473</v>
      </c>
      <c r="J4551" s="21"/>
      <c r="K4551" s="21"/>
      <c r="L4551" s="21"/>
      <c r="M4551" s="21"/>
      <c r="N4551" s="22">
        <f t="shared" si="2"/>
        <v>46206</v>
      </c>
      <c r="O4551" s="23">
        <f>'RESOLUCIONES EPG'!$N4551-'RESOLUCIONES EPG'!$D4551</f>
        <v>2456</v>
      </c>
    </row>
    <row r="4552" ht="16.5" customHeight="1">
      <c r="A4552" s="101"/>
      <c r="B4552" s="21"/>
      <c r="C4552" s="24">
        <v>883.0</v>
      </c>
      <c r="D4552" s="69">
        <v>43756.0</v>
      </c>
      <c r="E4552" s="21" t="s">
        <v>3396</v>
      </c>
      <c r="F4552" s="69"/>
      <c r="G4552" s="21" t="s">
        <v>50</v>
      </c>
      <c r="H4552" s="21"/>
      <c r="I4552" s="63" t="s">
        <v>5474</v>
      </c>
      <c r="J4552" s="21"/>
      <c r="K4552" s="21"/>
      <c r="L4552" s="21"/>
      <c r="M4552" s="21"/>
      <c r="N4552" s="22">
        <f t="shared" si="2"/>
        <v>46206</v>
      </c>
      <c r="O4552" s="23">
        <f>'RESOLUCIONES EPG'!$N4552-'RESOLUCIONES EPG'!$D4552</f>
        <v>2450</v>
      </c>
    </row>
    <row r="4553" ht="16.5" customHeight="1">
      <c r="A4553" s="58"/>
      <c r="B4553" s="21"/>
      <c r="C4553" s="24">
        <v>874.0</v>
      </c>
      <c r="D4553" s="69">
        <v>43756.0</v>
      </c>
      <c r="E4553" s="21" t="s">
        <v>2533</v>
      </c>
      <c r="F4553" s="69"/>
      <c r="G4553" s="21" t="s">
        <v>2253</v>
      </c>
      <c r="H4553" s="21" t="s">
        <v>5475</v>
      </c>
      <c r="I4553" s="63" t="s">
        <v>5476</v>
      </c>
      <c r="J4553" s="21"/>
      <c r="K4553" s="21"/>
      <c r="L4553" s="21"/>
      <c r="M4553" s="21"/>
      <c r="N4553" s="22">
        <f t="shared" si="2"/>
        <v>46206</v>
      </c>
      <c r="O4553" s="23">
        <f>'RESOLUCIONES EPG'!$N4553-'RESOLUCIONES EPG'!$D4553</f>
        <v>2450</v>
      </c>
    </row>
    <row r="4554" ht="16.5" customHeight="1">
      <c r="A4554" s="58"/>
      <c r="B4554" s="21"/>
      <c r="C4554" s="24">
        <v>882.0</v>
      </c>
      <c r="D4554" s="69">
        <v>43756.0</v>
      </c>
      <c r="E4554" s="21" t="s">
        <v>4268</v>
      </c>
      <c r="F4554" s="69"/>
      <c r="G4554" s="21" t="s">
        <v>50</v>
      </c>
      <c r="H4554" s="21"/>
      <c r="I4554" s="63" t="s">
        <v>5477</v>
      </c>
      <c r="J4554" s="21"/>
      <c r="K4554" s="21"/>
      <c r="L4554" s="21"/>
      <c r="M4554" s="21"/>
      <c r="N4554" s="22">
        <f t="shared" si="2"/>
        <v>46206</v>
      </c>
      <c r="O4554" s="23">
        <f>'RESOLUCIONES EPG'!$N4554-'RESOLUCIONES EPG'!$D4554</f>
        <v>2450</v>
      </c>
    </row>
    <row r="4555" ht="16.5" customHeight="1">
      <c r="A4555" s="102"/>
      <c r="B4555" s="21"/>
      <c r="C4555" s="24">
        <v>877.0</v>
      </c>
      <c r="D4555" s="69">
        <v>43756.0</v>
      </c>
      <c r="E4555" s="21" t="s">
        <v>4473</v>
      </c>
      <c r="F4555" s="69"/>
      <c r="G4555" s="21" t="s">
        <v>2253</v>
      </c>
      <c r="H4555" s="21" t="s">
        <v>90</v>
      </c>
      <c r="I4555" s="63" t="s">
        <v>5478</v>
      </c>
      <c r="J4555" s="21"/>
      <c r="K4555" s="21"/>
      <c r="L4555" s="21"/>
      <c r="M4555" s="21"/>
      <c r="N4555" s="22">
        <f t="shared" si="2"/>
        <v>46206</v>
      </c>
      <c r="O4555" s="23">
        <f>'RESOLUCIONES EPG'!$N4555-'RESOLUCIONES EPG'!$D4555</f>
        <v>2450</v>
      </c>
    </row>
    <row r="4556" ht="16.5" customHeight="1">
      <c r="A4556" s="102"/>
      <c r="B4556" s="21"/>
      <c r="C4556" s="24">
        <v>878.0</v>
      </c>
      <c r="D4556" s="69">
        <v>43756.0</v>
      </c>
      <c r="E4556" s="21" t="s">
        <v>4394</v>
      </c>
      <c r="F4556" s="69"/>
      <c r="G4556" s="21" t="s">
        <v>577</v>
      </c>
      <c r="H4556" s="21"/>
      <c r="I4556" s="63" t="s">
        <v>5479</v>
      </c>
      <c r="J4556" s="21"/>
      <c r="K4556" s="21"/>
      <c r="L4556" s="21"/>
      <c r="M4556" s="21"/>
      <c r="N4556" s="22">
        <f t="shared" si="2"/>
        <v>46206</v>
      </c>
      <c r="O4556" s="23">
        <f>'RESOLUCIONES EPG'!$N4556-'RESOLUCIONES EPG'!$D4556</f>
        <v>2450</v>
      </c>
    </row>
    <row r="4557" ht="16.5" customHeight="1">
      <c r="A4557" s="102"/>
      <c r="B4557" s="21"/>
      <c r="C4557" s="24">
        <v>880.0</v>
      </c>
      <c r="D4557" s="69">
        <v>43756.0</v>
      </c>
      <c r="E4557" s="21" t="s">
        <v>5480</v>
      </c>
      <c r="F4557" s="69"/>
      <c r="G4557" s="21" t="s">
        <v>18</v>
      </c>
      <c r="H4557" s="21" t="s">
        <v>5481</v>
      </c>
      <c r="I4557" s="63" t="s">
        <v>5482</v>
      </c>
      <c r="J4557" s="21"/>
      <c r="K4557" s="21"/>
      <c r="L4557" s="21"/>
      <c r="M4557" s="21"/>
      <c r="N4557" s="22">
        <f t="shared" si="2"/>
        <v>46206</v>
      </c>
      <c r="O4557" s="23">
        <f>'RESOLUCIONES EPG'!$N4557-'RESOLUCIONES EPG'!$D4557</f>
        <v>2450</v>
      </c>
    </row>
    <row r="4558" ht="16.5" customHeight="1">
      <c r="A4558" s="102"/>
      <c r="B4558" s="21"/>
      <c r="C4558" s="24">
        <v>879.0</v>
      </c>
      <c r="D4558" s="69">
        <v>43756.0</v>
      </c>
      <c r="E4558" s="21" t="s">
        <v>2054</v>
      </c>
      <c r="F4558" s="130" t="s">
        <v>2815</v>
      </c>
      <c r="G4558" s="21" t="s">
        <v>577</v>
      </c>
      <c r="H4558" s="21"/>
      <c r="I4558" s="63" t="s">
        <v>5483</v>
      </c>
      <c r="J4558" s="21"/>
      <c r="K4558" s="21"/>
      <c r="L4558" s="21"/>
      <c r="M4558" s="21"/>
      <c r="N4558" s="22">
        <f t="shared" si="2"/>
        <v>46206</v>
      </c>
      <c r="O4558" s="23">
        <f>'RESOLUCIONES EPG'!$N4558-'RESOLUCIONES EPG'!$D4558</f>
        <v>2450</v>
      </c>
    </row>
    <row r="4559" ht="16.5" customHeight="1">
      <c r="A4559" s="58"/>
      <c r="B4559" s="21"/>
      <c r="C4559" s="24">
        <v>881.0</v>
      </c>
      <c r="D4559" s="69">
        <v>43756.0</v>
      </c>
      <c r="E4559" s="21" t="s">
        <v>3043</v>
      </c>
      <c r="F4559" s="69"/>
      <c r="G4559" s="21" t="s">
        <v>50</v>
      </c>
      <c r="H4559" s="21"/>
      <c r="I4559" s="63" t="s">
        <v>5484</v>
      </c>
      <c r="J4559" s="21"/>
      <c r="K4559" s="21"/>
      <c r="L4559" s="21"/>
      <c r="M4559" s="21"/>
      <c r="N4559" s="22">
        <f t="shared" si="2"/>
        <v>46206</v>
      </c>
      <c r="O4559" s="23">
        <f>'RESOLUCIONES EPG'!$N4559-'RESOLUCIONES EPG'!$D4559</f>
        <v>2450</v>
      </c>
    </row>
    <row r="4560" ht="16.5" customHeight="1">
      <c r="A4560" s="101"/>
      <c r="B4560" s="21"/>
      <c r="C4560" s="24">
        <v>902.0</v>
      </c>
      <c r="D4560" s="69">
        <v>43757.0</v>
      </c>
      <c r="E4560" s="21" t="s">
        <v>5485</v>
      </c>
      <c r="F4560" s="69" t="s">
        <v>5486</v>
      </c>
      <c r="G4560" s="21" t="s">
        <v>18</v>
      </c>
      <c r="H4560" s="21" t="s">
        <v>5487</v>
      </c>
      <c r="I4560" s="63" t="s">
        <v>5488</v>
      </c>
      <c r="J4560" s="21"/>
      <c r="K4560" s="21"/>
      <c r="L4560" s="21"/>
      <c r="M4560" s="21"/>
      <c r="N4560" s="22">
        <f t="shared" si="2"/>
        <v>46206</v>
      </c>
      <c r="O4560" s="23">
        <f>'RESOLUCIONES EPG'!$N4560-'RESOLUCIONES EPG'!$D4560</f>
        <v>2449</v>
      </c>
    </row>
    <row r="4561" ht="16.5" customHeight="1">
      <c r="A4561" s="101"/>
      <c r="B4561" s="21"/>
      <c r="C4561" s="24" t="s">
        <v>5489</v>
      </c>
      <c r="D4561" s="69">
        <v>43757.0</v>
      </c>
      <c r="E4561" s="21" t="s">
        <v>5490</v>
      </c>
      <c r="F4561" s="69"/>
      <c r="G4561" s="21" t="s">
        <v>18</v>
      </c>
      <c r="H4561" s="21" t="s">
        <v>1997</v>
      </c>
      <c r="I4561" s="63"/>
      <c r="J4561" s="21"/>
      <c r="K4561" s="21"/>
      <c r="L4561" s="21"/>
      <c r="M4561" s="21"/>
      <c r="N4561" s="22">
        <f t="shared" si="2"/>
        <v>46206</v>
      </c>
      <c r="O4561" s="23">
        <f>'RESOLUCIONES EPG'!$N4561-'RESOLUCIONES EPG'!$D4561</f>
        <v>2449</v>
      </c>
    </row>
    <row r="4562" ht="16.5" customHeight="1">
      <c r="A4562" s="103"/>
      <c r="B4562" s="21"/>
      <c r="C4562" s="24">
        <v>885.0</v>
      </c>
      <c r="D4562" s="69">
        <v>43757.0</v>
      </c>
      <c r="E4562" s="21" t="s">
        <v>5491</v>
      </c>
      <c r="F4562" s="69"/>
      <c r="G4562" s="21" t="s">
        <v>18</v>
      </c>
      <c r="H4562" s="21" t="s">
        <v>5492</v>
      </c>
      <c r="I4562" s="63" t="s">
        <v>5493</v>
      </c>
      <c r="J4562" s="21"/>
      <c r="K4562" s="21"/>
      <c r="L4562" s="21"/>
      <c r="M4562" s="21"/>
      <c r="N4562" s="22">
        <f t="shared" si="2"/>
        <v>46206</v>
      </c>
      <c r="O4562" s="23">
        <f>'RESOLUCIONES EPG'!$N4562-'RESOLUCIONES EPG'!$D4562</f>
        <v>2449</v>
      </c>
    </row>
    <row r="4563" ht="16.5" customHeight="1">
      <c r="A4563" s="101"/>
      <c r="B4563" s="21"/>
      <c r="C4563" s="24">
        <v>896.0</v>
      </c>
      <c r="D4563" s="69">
        <v>43757.0</v>
      </c>
      <c r="E4563" s="21" t="s">
        <v>5494</v>
      </c>
      <c r="F4563" s="69"/>
      <c r="G4563" s="21" t="s">
        <v>18</v>
      </c>
      <c r="H4563" s="21" t="s">
        <v>1997</v>
      </c>
      <c r="I4563" s="63" t="s">
        <v>5495</v>
      </c>
      <c r="J4563" s="21"/>
      <c r="K4563" s="21"/>
      <c r="L4563" s="21"/>
      <c r="M4563" s="21"/>
      <c r="N4563" s="22">
        <f t="shared" si="2"/>
        <v>46206</v>
      </c>
      <c r="O4563" s="23">
        <f>'RESOLUCIONES EPG'!$N4563-'RESOLUCIONES EPG'!$D4563</f>
        <v>2449</v>
      </c>
    </row>
    <row r="4564" ht="16.5" customHeight="1">
      <c r="A4564" s="101"/>
      <c r="B4564" s="21"/>
      <c r="C4564" s="24">
        <v>892.0</v>
      </c>
      <c r="D4564" s="69">
        <v>43757.0</v>
      </c>
      <c r="E4564" s="21" t="s">
        <v>5496</v>
      </c>
      <c r="F4564" s="69"/>
      <c r="G4564" s="21" t="s">
        <v>18</v>
      </c>
      <c r="H4564" s="21" t="s">
        <v>5497</v>
      </c>
      <c r="I4564" s="63" t="s">
        <v>5498</v>
      </c>
      <c r="J4564" s="21"/>
      <c r="K4564" s="21"/>
      <c r="L4564" s="21"/>
      <c r="M4564" s="21"/>
      <c r="N4564" s="22">
        <f t="shared" si="2"/>
        <v>46206</v>
      </c>
      <c r="O4564" s="23">
        <f>'RESOLUCIONES EPG'!$N4564-'RESOLUCIONES EPG'!$D4564</f>
        <v>2449</v>
      </c>
    </row>
    <row r="4565" ht="16.5" customHeight="1">
      <c r="A4565" s="103"/>
      <c r="B4565" s="21"/>
      <c r="C4565" s="24">
        <v>921.0</v>
      </c>
      <c r="D4565" s="69">
        <v>43757.0</v>
      </c>
      <c r="E4565" s="21" t="s">
        <v>4843</v>
      </c>
      <c r="F4565" s="69" t="s">
        <v>4844</v>
      </c>
      <c r="G4565" s="21" t="s">
        <v>3844</v>
      </c>
      <c r="H4565" s="21"/>
      <c r="I4565" s="63" t="s">
        <v>5499</v>
      </c>
      <c r="J4565" s="21"/>
      <c r="K4565" s="63" t="s">
        <v>5500</v>
      </c>
      <c r="L4565" s="63" t="s">
        <v>5501</v>
      </c>
      <c r="M4565" s="21"/>
      <c r="N4565" s="22">
        <f t="shared" si="2"/>
        <v>46206</v>
      </c>
      <c r="O4565" s="23">
        <f>'RESOLUCIONES EPG'!$N4565-'RESOLUCIONES EPG'!$D4565</f>
        <v>2449</v>
      </c>
    </row>
    <row r="4566" ht="16.5" customHeight="1">
      <c r="A4566" s="101"/>
      <c r="B4566" s="21"/>
      <c r="C4566" s="24">
        <v>916.0</v>
      </c>
      <c r="D4566" s="69">
        <v>43757.0</v>
      </c>
      <c r="E4566" s="21" t="s">
        <v>5502</v>
      </c>
      <c r="F4566" s="69" t="s">
        <v>5503</v>
      </c>
      <c r="G4566" s="21" t="s">
        <v>18</v>
      </c>
      <c r="H4566" s="21" t="s">
        <v>3057</v>
      </c>
      <c r="I4566" s="63" t="s">
        <v>5504</v>
      </c>
      <c r="J4566" s="21"/>
      <c r="K4566" s="21"/>
      <c r="L4566" s="21"/>
      <c r="M4566" s="21"/>
      <c r="N4566" s="22">
        <f t="shared" si="2"/>
        <v>46206</v>
      </c>
      <c r="O4566" s="23">
        <f>'RESOLUCIONES EPG'!$N4566-'RESOLUCIONES EPG'!$D4566</f>
        <v>2449</v>
      </c>
    </row>
    <row r="4567" ht="16.5" customHeight="1">
      <c r="A4567" s="101"/>
      <c r="B4567" s="21"/>
      <c r="C4567" s="24">
        <v>914.0</v>
      </c>
      <c r="D4567" s="69">
        <v>43757.0</v>
      </c>
      <c r="E4567" s="21" t="s">
        <v>5505</v>
      </c>
      <c r="F4567" s="69"/>
      <c r="G4567" s="21" t="s">
        <v>18</v>
      </c>
      <c r="H4567" s="21" t="s">
        <v>1997</v>
      </c>
      <c r="I4567" s="63" t="s">
        <v>5506</v>
      </c>
      <c r="J4567" s="21"/>
      <c r="K4567" s="21"/>
      <c r="L4567" s="21"/>
      <c r="M4567" s="21"/>
      <c r="N4567" s="22">
        <f t="shared" si="2"/>
        <v>46206</v>
      </c>
      <c r="O4567" s="23">
        <f>'RESOLUCIONES EPG'!$N4567-'RESOLUCIONES EPG'!$D4567</f>
        <v>2449</v>
      </c>
    </row>
    <row r="4568" ht="16.5" customHeight="1">
      <c r="A4568" s="102"/>
      <c r="B4568" s="21"/>
      <c r="C4568" s="24">
        <v>911.0</v>
      </c>
      <c r="D4568" s="69">
        <v>43757.0</v>
      </c>
      <c r="E4568" s="21" t="s">
        <v>5507</v>
      </c>
      <c r="F4568" s="69"/>
      <c r="G4568" s="21" t="s">
        <v>18</v>
      </c>
      <c r="H4568" s="21" t="s">
        <v>4966</v>
      </c>
      <c r="I4568" s="63" t="s">
        <v>5508</v>
      </c>
      <c r="J4568" s="21"/>
      <c r="K4568" s="21"/>
      <c r="L4568" s="21"/>
      <c r="M4568" s="21"/>
      <c r="N4568" s="22">
        <f t="shared" si="2"/>
        <v>46206</v>
      </c>
      <c r="O4568" s="23">
        <f>'RESOLUCIONES EPG'!$N4568-'RESOLUCIONES EPG'!$D4568</f>
        <v>2449</v>
      </c>
    </row>
    <row r="4569" ht="16.5" customHeight="1">
      <c r="A4569" s="103"/>
      <c r="B4569" s="21"/>
      <c r="C4569" s="24">
        <v>890.0</v>
      </c>
      <c r="D4569" s="69">
        <v>43757.0</v>
      </c>
      <c r="E4569" s="21" t="s">
        <v>5509</v>
      </c>
      <c r="F4569" s="69"/>
      <c r="G4569" s="21" t="s">
        <v>18</v>
      </c>
      <c r="H4569" s="21" t="s">
        <v>5324</v>
      </c>
      <c r="I4569" s="63" t="s">
        <v>5510</v>
      </c>
      <c r="J4569" s="21"/>
      <c r="K4569" s="21"/>
      <c r="L4569" s="21"/>
      <c r="M4569" s="21"/>
      <c r="N4569" s="22">
        <f t="shared" si="2"/>
        <v>46206</v>
      </c>
      <c r="O4569" s="23">
        <f>'RESOLUCIONES EPG'!$N4569-'RESOLUCIONES EPG'!$D4569</f>
        <v>2449</v>
      </c>
    </row>
    <row r="4570" ht="16.5" customHeight="1">
      <c r="A4570" s="101"/>
      <c r="B4570" s="21"/>
      <c r="C4570" s="24">
        <v>886.0</v>
      </c>
      <c r="D4570" s="69">
        <v>43757.0</v>
      </c>
      <c r="E4570" s="21" t="s">
        <v>5511</v>
      </c>
      <c r="F4570" s="69"/>
      <c r="G4570" s="21" t="s">
        <v>18</v>
      </c>
      <c r="H4570" s="21" t="s">
        <v>4508</v>
      </c>
      <c r="I4570" s="63" t="s">
        <v>5512</v>
      </c>
      <c r="J4570" s="21"/>
      <c r="K4570" s="21"/>
      <c r="L4570" s="21"/>
      <c r="M4570" s="21"/>
      <c r="N4570" s="22">
        <f t="shared" si="2"/>
        <v>46206</v>
      </c>
      <c r="O4570" s="23">
        <f>'RESOLUCIONES EPG'!$N4570-'RESOLUCIONES EPG'!$D4570</f>
        <v>2449</v>
      </c>
    </row>
    <row r="4571" ht="16.5" customHeight="1">
      <c r="A4571" s="101"/>
      <c r="B4571" s="21"/>
      <c r="C4571" s="24">
        <v>908.0</v>
      </c>
      <c r="D4571" s="69">
        <v>43757.0</v>
      </c>
      <c r="E4571" s="21" t="s">
        <v>5513</v>
      </c>
      <c r="F4571" s="69" t="s">
        <v>5514</v>
      </c>
      <c r="G4571" s="21" t="s">
        <v>18</v>
      </c>
      <c r="H4571" s="21" t="s">
        <v>2502</v>
      </c>
      <c r="I4571" s="63" t="s">
        <v>5515</v>
      </c>
      <c r="J4571" s="21"/>
      <c r="K4571" s="21"/>
      <c r="L4571" s="21"/>
      <c r="M4571" s="21"/>
      <c r="N4571" s="22">
        <f t="shared" si="2"/>
        <v>46206</v>
      </c>
      <c r="O4571" s="23">
        <f>'RESOLUCIONES EPG'!$N4571-'RESOLUCIONES EPG'!$D4571</f>
        <v>2449</v>
      </c>
    </row>
    <row r="4572" ht="16.5" customHeight="1">
      <c r="A4572" s="103"/>
      <c r="B4572" s="21" t="s">
        <v>5240</v>
      </c>
      <c r="C4572" s="24">
        <v>888.0</v>
      </c>
      <c r="D4572" s="69">
        <v>43757.0</v>
      </c>
      <c r="E4572" s="21" t="s">
        <v>5516</v>
      </c>
      <c r="F4572" s="69"/>
      <c r="G4572" s="21" t="s">
        <v>18</v>
      </c>
      <c r="H4572" s="21" t="s">
        <v>4601</v>
      </c>
      <c r="I4572" s="63" t="s">
        <v>5517</v>
      </c>
      <c r="J4572" s="21"/>
      <c r="K4572" s="21"/>
      <c r="L4572" s="21"/>
      <c r="M4572" s="21"/>
      <c r="N4572" s="22">
        <f t="shared" si="2"/>
        <v>46206</v>
      </c>
      <c r="O4572" s="23">
        <f>'RESOLUCIONES EPG'!$N4572-'RESOLUCIONES EPG'!$D4572</f>
        <v>2449</v>
      </c>
    </row>
    <row r="4573" ht="16.5" customHeight="1">
      <c r="A4573" s="100"/>
      <c r="B4573" s="21"/>
      <c r="C4573" s="24">
        <v>919.0</v>
      </c>
      <c r="D4573" s="69">
        <v>43757.0</v>
      </c>
      <c r="E4573" s="21" t="s">
        <v>2593</v>
      </c>
      <c r="F4573" s="69"/>
      <c r="G4573" s="21" t="s">
        <v>50</v>
      </c>
      <c r="H4573" s="21"/>
      <c r="I4573" s="63" t="s">
        <v>5518</v>
      </c>
      <c r="J4573" s="21"/>
      <c r="K4573" s="21"/>
      <c r="L4573" s="21"/>
      <c r="M4573" s="21"/>
      <c r="N4573" s="22">
        <f t="shared" si="2"/>
        <v>46206</v>
      </c>
      <c r="O4573" s="23">
        <f>'RESOLUCIONES EPG'!$N4573-'RESOLUCIONES EPG'!$D4573</f>
        <v>2449</v>
      </c>
    </row>
    <row r="4574" ht="16.5" customHeight="1">
      <c r="A4574" s="103"/>
      <c r="B4574" s="21"/>
      <c r="C4574" s="24">
        <v>923.0</v>
      </c>
      <c r="D4574" s="69">
        <v>43757.0</v>
      </c>
      <c r="E4574" s="21" t="s">
        <v>1774</v>
      </c>
      <c r="F4574" s="69"/>
      <c r="G4574" s="21" t="s">
        <v>3844</v>
      </c>
      <c r="H4574" s="21" t="s">
        <v>5519</v>
      </c>
      <c r="I4574" s="63" t="s">
        <v>5520</v>
      </c>
      <c r="J4574" s="21"/>
      <c r="K4574" s="63" t="s">
        <v>5521</v>
      </c>
      <c r="L4574" s="63" t="s">
        <v>5522</v>
      </c>
      <c r="M4574" s="21"/>
      <c r="N4574" s="22">
        <f t="shared" si="2"/>
        <v>46206</v>
      </c>
      <c r="O4574" s="23">
        <f>'RESOLUCIONES EPG'!$N4574-'RESOLUCIONES EPG'!$D4574</f>
        <v>2449</v>
      </c>
    </row>
    <row r="4575" ht="16.5" customHeight="1">
      <c r="A4575" s="58"/>
      <c r="B4575" s="21"/>
      <c r="C4575" s="24">
        <v>898.0</v>
      </c>
      <c r="D4575" s="69">
        <v>43757.0</v>
      </c>
      <c r="E4575" s="21" t="s">
        <v>5523</v>
      </c>
      <c r="F4575" s="69"/>
      <c r="G4575" s="21" t="s">
        <v>18</v>
      </c>
      <c r="H4575" s="21" t="s">
        <v>4966</v>
      </c>
      <c r="I4575" s="63" t="s">
        <v>5524</v>
      </c>
      <c r="J4575" s="21"/>
      <c r="K4575" s="21"/>
      <c r="L4575" s="21"/>
      <c r="M4575" s="21"/>
      <c r="N4575" s="22">
        <f t="shared" si="2"/>
        <v>46206</v>
      </c>
      <c r="O4575" s="23">
        <f>'RESOLUCIONES EPG'!$N4575-'RESOLUCIONES EPG'!$D4575</f>
        <v>2449</v>
      </c>
    </row>
    <row r="4576" ht="16.5" customHeight="1">
      <c r="A4576" s="58"/>
      <c r="B4576" s="21"/>
      <c r="C4576" s="24">
        <v>897.0</v>
      </c>
      <c r="D4576" s="69">
        <v>43757.0</v>
      </c>
      <c r="E4576" s="21" t="s">
        <v>5525</v>
      </c>
      <c r="F4576" s="69"/>
      <c r="G4576" s="21" t="s">
        <v>18</v>
      </c>
      <c r="H4576" s="21" t="s">
        <v>4753</v>
      </c>
      <c r="I4576" s="63" t="s">
        <v>5526</v>
      </c>
      <c r="J4576" s="21"/>
      <c r="K4576" s="21"/>
      <c r="L4576" s="21"/>
      <c r="M4576" s="21"/>
      <c r="N4576" s="22">
        <f t="shared" si="2"/>
        <v>46206</v>
      </c>
      <c r="O4576" s="23">
        <f>'RESOLUCIONES EPG'!$N4576-'RESOLUCIONES EPG'!$D4576</f>
        <v>2449</v>
      </c>
    </row>
    <row r="4577" ht="16.5" customHeight="1">
      <c r="A4577" s="101"/>
      <c r="B4577" s="21">
        <v>50345.0</v>
      </c>
      <c r="C4577" s="24">
        <v>899.0</v>
      </c>
      <c r="D4577" s="69">
        <v>43757.0</v>
      </c>
      <c r="E4577" s="21" t="s">
        <v>5527</v>
      </c>
      <c r="F4577" s="73" t="s">
        <v>5528</v>
      </c>
      <c r="G4577" s="21" t="s">
        <v>18</v>
      </c>
      <c r="H4577" s="21" t="s">
        <v>5529</v>
      </c>
      <c r="I4577" s="63" t="s">
        <v>5530</v>
      </c>
      <c r="J4577" s="21"/>
      <c r="K4577" s="21"/>
      <c r="L4577" s="21"/>
      <c r="M4577" s="21"/>
      <c r="N4577" s="22">
        <f t="shared" si="2"/>
        <v>46206</v>
      </c>
      <c r="O4577" s="23">
        <f>'RESOLUCIONES EPG'!$N4577-'RESOLUCIONES EPG'!$D4577</f>
        <v>2449</v>
      </c>
    </row>
    <row r="4578" ht="16.5" customHeight="1">
      <c r="A4578" s="101"/>
      <c r="B4578" s="21"/>
      <c r="C4578" s="24">
        <v>918.0</v>
      </c>
      <c r="D4578" s="69">
        <v>43757.0</v>
      </c>
      <c r="E4578" s="21" t="s">
        <v>5531</v>
      </c>
      <c r="F4578" s="69"/>
      <c r="G4578" s="21" t="s">
        <v>18</v>
      </c>
      <c r="H4578" s="21" t="s">
        <v>4673</v>
      </c>
      <c r="I4578" s="63" t="s">
        <v>5532</v>
      </c>
      <c r="J4578" s="21"/>
      <c r="K4578" s="21"/>
      <c r="L4578" s="21"/>
      <c r="M4578" s="21"/>
      <c r="N4578" s="22">
        <f t="shared" si="2"/>
        <v>46206</v>
      </c>
      <c r="O4578" s="23">
        <f>'RESOLUCIONES EPG'!$N4578-'RESOLUCIONES EPG'!$D4578</f>
        <v>2449</v>
      </c>
    </row>
    <row r="4579" ht="16.5" customHeight="1">
      <c r="A4579" s="101"/>
      <c r="B4579" s="21"/>
      <c r="C4579" s="24">
        <v>913.0</v>
      </c>
      <c r="D4579" s="69">
        <v>43757.0</v>
      </c>
      <c r="E4579" s="21" t="s">
        <v>5533</v>
      </c>
      <c r="F4579" s="69" t="s">
        <v>5534</v>
      </c>
      <c r="G4579" s="21" t="s">
        <v>18</v>
      </c>
      <c r="H4579" s="21" t="s">
        <v>5535</v>
      </c>
      <c r="I4579" s="63" t="s">
        <v>5536</v>
      </c>
      <c r="J4579" s="21"/>
      <c r="K4579" s="21"/>
      <c r="L4579" s="21"/>
      <c r="M4579" s="21"/>
      <c r="N4579" s="22">
        <f t="shared" si="2"/>
        <v>46206</v>
      </c>
      <c r="O4579" s="23">
        <f>'RESOLUCIONES EPG'!$N4579-'RESOLUCIONES EPG'!$D4579</f>
        <v>2449</v>
      </c>
    </row>
    <row r="4580" ht="16.5" customHeight="1">
      <c r="A4580" s="102"/>
      <c r="B4580" s="21" t="s">
        <v>5441</v>
      </c>
      <c r="C4580" s="24">
        <v>909.0</v>
      </c>
      <c r="D4580" s="69">
        <v>43757.0</v>
      </c>
      <c r="E4580" s="21" t="s">
        <v>5537</v>
      </c>
      <c r="F4580" s="69"/>
      <c r="G4580" s="21" t="s">
        <v>18</v>
      </c>
      <c r="H4580" s="21" t="s">
        <v>4741</v>
      </c>
      <c r="I4580" s="63" t="s">
        <v>5538</v>
      </c>
      <c r="J4580" s="21"/>
      <c r="K4580" s="21"/>
      <c r="L4580" s="21"/>
      <c r="M4580" s="21"/>
      <c r="N4580" s="22">
        <f t="shared" si="2"/>
        <v>46206</v>
      </c>
      <c r="O4580" s="23">
        <f>'RESOLUCIONES EPG'!$N4580-'RESOLUCIONES EPG'!$D4580</f>
        <v>2449</v>
      </c>
    </row>
    <row r="4581" ht="16.5" customHeight="1">
      <c r="A4581" s="101"/>
      <c r="B4581" s="21"/>
      <c r="C4581" s="24">
        <v>904.0</v>
      </c>
      <c r="D4581" s="69">
        <v>43757.0</v>
      </c>
      <c r="E4581" s="21" t="s">
        <v>3053</v>
      </c>
      <c r="F4581" s="69"/>
      <c r="G4581" s="21" t="s">
        <v>18</v>
      </c>
      <c r="H4581" s="21" t="s">
        <v>4601</v>
      </c>
      <c r="I4581" s="63" t="s">
        <v>5539</v>
      </c>
      <c r="J4581" s="21"/>
      <c r="K4581" s="21"/>
      <c r="L4581" s="21"/>
      <c r="M4581" s="21"/>
      <c r="N4581" s="22">
        <f t="shared" si="2"/>
        <v>46206</v>
      </c>
      <c r="O4581" s="23">
        <f>'RESOLUCIONES EPG'!$N4581-'RESOLUCIONES EPG'!$D4581</f>
        <v>2449</v>
      </c>
    </row>
    <row r="4582" ht="16.5" customHeight="1">
      <c r="A4582" s="103"/>
      <c r="B4582" s="21"/>
      <c r="C4582" s="24">
        <v>889.0</v>
      </c>
      <c r="D4582" s="69">
        <v>43757.0</v>
      </c>
      <c r="E4582" s="21" t="s">
        <v>2494</v>
      </c>
      <c r="F4582" s="69"/>
      <c r="G4582" s="21" t="s">
        <v>18</v>
      </c>
      <c r="H4582" s="21" t="s">
        <v>4601</v>
      </c>
      <c r="I4582" s="63" t="s">
        <v>5540</v>
      </c>
      <c r="J4582" s="21"/>
      <c r="K4582" s="21"/>
      <c r="L4582" s="21"/>
      <c r="M4582" s="21"/>
      <c r="N4582" s="22">
        <f t="shared" si="2"/>
        <v>46206</v>
      </c>
      <c r="O4582" s="23">
        <f>'RESOLUCIONES EPG'!$N4582-'RESOLUCIONES EPG'!$D4582</f>
        <v>2449</v>
      </c>
    </row>
    <row r="4583" ht="16.5" customHeight="1">
      <c r="A4583" s="103"/>
      <c r="B4583" s="21"/>
      <c r="C4583" s="24">
        <v>893.0</v>
      </c>
      <c r="D4583" s="69">
        <v>43757.0</v>
      </c>
      <c r="E4583" s="21" t="s">
        <v>5541</v>
      </c>
      <c r="F4583" s="69"/>
      <c r="G4583" s="21" t="s">
        <v>18</v>
      </c>
      <c r="H4583" s="21" t="s">
        <v>4601</v>
      </c>
      <c r="I4583" s="63" t="s">
        <v>5542</v>
      </c>
      <c r="J4583" s="21"/>
      <c r="K4583" s="21"/>
      <c r="L4583" s="21"/>
      <c r="M4583" s="21"/>
      <c r="N4583" s="22">
        <f t="shared" si="2"/>
        <v>46206</v>
      </c>
      <c r="O4583" s="23">
        <f>'RESOLUCIONES EPG'!$N4583-'RESOLUCIONES EPG'!$D4583</f>
        <v>2449</v>
      </c>
    </row>
    <row r="4584" ht="16.5" customHeight="1">
      <c r="A4584" s="102"/>
      <c r="B4584" s="21">
        <v>50066.0</v>
      </c>
      <c r="C4584" s="24">
        <v>907.0</v>
      </c>
      <c r="D4584" s="69">
        <v>43757.0</v>
      </c>
      <c r="E4584" s="21" t="s">
        <v>5543</v>
      </c>
      <c r="F4584" s="69"/>
      <c r="G4584" s="21" t="s">
        <v>18</v>
      </c>
      <c r="H4584" s="21" t="s">
        <v>4601</v>
      </c>
      <c r="I4584" s="63" t="s">
        <v>5544</v>
      </c>
      <c r="J4584" s="21"/>
      <c r="K4584" s="21"/>
      <c r="L4584" s="21"/>
      <c r="M4584" s="21"/>
      <c r="N4584" s="22">
        <f t="shared" si="2"/>
        <v>46206</v>
      </c>
      <c r="O4584" s="23">
        <f>'RESOLUCIONES EPG'!$N4584-'RESOLUCIONES EPG'!$D4584</f>
        <v>2449</v>
      </c>
    </row>
    <row r="4585" ht="16.5" customHeight="1">
      <c r="A4585" s="102"/>
      <c r="B4585" s="21"/>
      <c r="C4585" s="24">
        <v>906.0</v>
      </c>
      <c r="D4585" s="69">
        <v>43757.0</v>
      </c>
      <c r="E4585" s="21" t="s">
        <v>5545</v>
      </c>
      <c r="F4585" s="69"/>
      <c r="G4585" s="21" t="s">
        <v>18</v>
      </c>
      <c r="H4585" s="21" t="s">
        <v>5546</v>
      </c>
      <c r="I4585" s="63" t="s">
        <v>5547</v>
      </c>
      <c r="J4585" s="21"/>
      <c r="K4585" s="21"/>
      <c r="L4585" s="21"/>
      <c r="M4585" s="21"/>
      <c r="N4585" s="22">
        <f t="shared" si="2"/>
        <v>46206</v>
      </c>
      <c r="O4585" s="23">
        <f>'RESOLUCIONES EPG'!$N4585-'RESOLUCIONES EPG'!$D4585</f>
        <v>2449</v>
      </c>
    </row>
    <row r="4586" ht="16.5" customHeight="1">
      <c r="A4586" s="102"/>
      <c r="B4586" s="21"/>
      <c r="C4586" s="24">
        <v>905.0</v>
      </c>
      <c r="D4586" s="69">
        <v>43757.0</v>
      </c>
      <c r="E4586" s="21" t="s">
        <v>5548</v>
      </c>
      <c r="F4586" s="30" t="s">
        <v>5549</v>
      </c>
      <c r="G4586" s="21" t="s">
        <v>18</v>
      </c>
      <c r="H4586" s="21" t="s">
        <v>2075</v>
      </c>
      <c r="I4586" s="63" t="s">
        <v>5550</v>
      </c>
      <c r="J4586" s="21"/>
      <c r="K4586" s="21"/>
      <c r="L4586" s="21"/>
      <c r="M4586" s="21"/>
      <c r="N4586" s="22">
        <f t="shared" si="2"/>
        <v>46206</v>
      </c>
      <c r="O4586" s="23">
        <f>'RESOLUCIONES EPG'!$N4586-'RESOLUCIONES EPG'!$D4586</f>
        <v>2449</v>
      </c>
    </row>
    <row r="4587" ht="16.5" customHeight="1">
      <c r="A4587" s="100"/>
      <c r="B4587" s="21"/>
      <c r="C4587" s="24">
        <v>920.0</v>
      </c>
      <c r="D4587" s="69">
        <v>43757.0</v>
      </c>
      <c r="E4587" s="21" t="s">
        <v>4294</v>
      </c>
      <c r="F4587" s="69"/>
      <c r="G4587" s="21" t="s">
        <v>50</v>
      </c>
      <c r="H4587" s="21"/>
      <c r="I4587" s="63" t="s">
        <v>5551</v>
      </c>
      <c r="J4587" s="21"/>
      <c r="K4587" s="21"/>
      <c r="L4587" s="21"/>
      <c r="M4587" s="21"/>
      <c r="N4587" s="22">
        <f t="shared" si="2"/>
        <v>46206</v>
      </c>
      <c r="O4587" s="23">
        <f>'RESOLUCIONES EPG'!$N4587-'RESOLUCIONES EPG'!$D4587</f>
        <v>2449</v>
      </c>
    </row>
    <row r="4588" ht="16.5" customHeight="1">
      <c r="A4588" s="102"/>
      <c r="B4588" s="21"/>
      <c r="C4588" s="24">
        <v>910.0</v>
      </c>
      <c r="D4588" s="69">
        <v>43757.0</v>
      </c>
      <c r="E4588" s="21" t="s">
        <v>2064</v>
      </c>
      <c r="F4588" s="74" t="s">
        <v>5552</v>
      </c>
      <c r="G4588" s="21" t="s">
        <v>18</v>
      </c>
      <c r="H4588" s="21" t="s">
        <v>4749</v>
      </c>
      <c r="I4588" s="63" t="s">
        <v>5553</v>
      </c>
      <c r="J4588" s="21"/>
      <c r="K4588" s="21"/>
      <c r="L4588" s="21"/>
      <c r="M4588" s="21"/>
      <c r="N4588" s="22">
        <f t="shared" si="2"/>
        <v>46206</v>
      </c>
      <c r="O4588" s="23">
        <f>'RESOLUCIONES EPG'!$N4588-'RESOLUCIONES EPG'!$D4588</f>
        <v>2449</v>
      </c>
    </row>
    <row r="4589" ht="16.5" customHeight="1">
      <c r="A4589" s="103"/>
      <c r="B4589" s="21"/>
      <c r="C4589" s="24">
        <v>922.0</v>
      </c>
      <c r="D4589" s="69">
        <v>43757.0</v>
      </c>
      <c r="E4589" s="21" t="s">
        <v>2064</v>
      </c>
      <c r="F4589" s="74" t="s">
        <v>5552</v>
      </c>
      <c r="G4589" s="21" t="s">
        <v>3844</v>
      </c>
      <c r="H4589" s="21" t="s">
        <v>5519</v>
      </c>
      <c r="I4589" s="63" t="s">
        <v>5554</v>
      </c>
      <c r="J4589" s="21"/>
      <c r="K4589" s="63" t="s">
        <v>5555</v>
      </c>
      <c r="L4589" s="63" t="s">
        <v>5556</v>
      </c>
      <c r="M4589" s="21"/>
      <c r="N4589" s="22">
        <f t="shared" si="2"/>
        <v>46206</v>
      </c>
      <c r="O4589" s="23">
        <f>'RESOLUCIONES EPG'!$N4589-'RESOLUCIONES EPG'!$D4589</f>
        <v>2449</v>
      </c>
    </row>
    <row r="4590" ht="16.5" customHeight="1">
      <c r="A4590" s="58"/>
      <c r="B4590" s="21"/>
      <c r="C4590" s="24">
        <v>900.0</v>
      </c>
      <c r="D4590" s="69">
        <v>43757.0</v>
      </c>
      <c r="E4590" s="21" t="s">
        <v>5557</v>
      </c>
      <c r="F4590" s="69"/>
      <c r="G4590" s="21" t="s">
        <v>18</v>
      </c>
      <c r="H4590" s="21" t="s">
        <v>5558</v>
      </c>
      <c r="I4590" s="63" t="s">
        <v>5559</v>
      </c>
      <c r="J4590" s="21"/>
      <c r="K4590" s="21"/>
      <c r="L4590" s="21"/>
      <c r="M4590" s="21"/>
      <c r="N4590" s="22">
        <f t="shared" si="2"/>
        <v>46206</v>
      </c>
      <c r="O4590" s="23">
        <f>'RESOLUCIONES EPG'!$N4590-'RESOLUCIONES EPG'!$D4590</f>
        <v>2449</v>
      </c>
    </row>
    <row r="4591" ht="16.5" customHeight="1">
      <c r="A4591" s="102"/>
      <c r="B4591" s="21"/>
      <c r="C4591" s="24">
        <v>901.0</v>
      </c>
      <c r="D4591" s="69">
        <v>43757.0</v>
      </c>
      <c r="E4591" s="21" t="s">
        <v>5560</v>
      </c>
      <c r="F4591" s="69" t="s">
        <v>5561</v>
      </c>
      <c r="G4591" s="21" t="s">
        <v>18</v>
      </c>
      <c r="H4591" s="21" t="s">
        <v>5562</v>
      </c>
      <c r="I4591" s="63" t="s">
        <v>5563</v>
      </c>
      <c r="J4591" s="21"/>
      <c r="K4591" s="21"/>
      <c r="L4591" s="21"/>
      <c r="M4591" s="21"/>
      <c r="N4591" s="22">
        <f t="shared" si="2"/>
        <v>46206</v>
      </c>
      <c r="O4591" s="23">
        <f>'RESOLUCIONES EPG'!$N4591-'RESOLUCIONES EPG'!$D4591</f>
        <v>2449</v>
      </c>
    </row>
    <row r="4592" ht="16.5" customHeight="1">
      <c r="A4592" s="101"/>
      <c r="B4592" s="21"/>
      <c r="C4592" s="24">
        <v>887.0</v>
      </c>
      <c r="D4592" s="69">
        <v>43757.0</v>
      </c>
      <c r="E4592" s="21" t="s">
        <v>5564</v>
      </c>
      <c r="F4592" s="69" t="s">
        <v>5565</v>
      </c>
      <c r="G4592" s="21" t="s">
        <v>18</v>
      </c>
      <c r="H4592" s="21" t="s">
        <v>1997</v>
      </c>
      <c r="I4592" s="63" t="s">
        <v>5566</v>
      </c>
      <c r="J4592" s="21"/>
      <c r="K4592" s="21"/>
      <c r="L4592" s="21"/>
      <c r="M4592" s="21"/>
      <c r="N4592" s="22">
        <f t="shared" si="2"/>
        <v>46206</v>
      </c>
      <c r="O4592" s="23">
        <f>'RESOLUCIONES EPG'!$N4592-'RESOLUCIONES EPG'!$D4592</f>
        <v>2449</v>
      </c>
    </row>
    <row r="4593" ht="16.5" customHeight="1">
      <c r="A4593" s="103"/>
      <c r="B4593" s="21"/>
      <c r="C4593" s="24">
        <v>927.0</v>
      </c>
      <c r="D4593" s="69">
        <v>43757.0</v>
      </c>
      <c r="E4593" s="21" t="s">
        <v>2502</v>
      </c>
      <c r="F4593" s="69"/>
      <c r="G4593" s="21" t="s">
        <v>1313</v>
      </c>
      <c r="H4593" s="21" t="s">
        <v>4511</v>
      </c>
      <c r="I4593" s="63" t="s">
        <v>5567</v>
      </c>
      <c r="J4593" s="21"/>
      <c r="K4593" s="63" t="s">
        <v>5568</v>
      </c>
      <c r="L4593" s="63" t="s">
        <v>5569</v>
      </c>
      <c r="M4593" s="21"/>
      <c r="N4593" s="22">
        <f t="shared" si="2"/>
        <v>46206</v>
      </c>
      <c r="O4593" s="23">
        <f>'RESOLUCIONES EPG'!$N4593-'RESOLUCIONES EPG'!$D4593</f>
        <v>2449</v>
      </c>
    </row>
    <row r="4594" ht="16.5" customHeight="1">
      <c r="A4594" s="103"/>
      <c r="B4594" s="21"/>
      <c r="C4594" s="24">
        <v>924.0</v>
      </c>
      <c r="D4594" s="69">
        <v>43757.0</v>
      </c>
      <c r="E4594" s="21" t="s">
        <v>2678</v>
      </c>
      <c r="F4594" s="69"/>
      <c r="G4594" s="21" t="s">
        <v>3844</v>
      </c>
      <c r="H4594" s="21" t="s">
        <v>5519</v>
      </c>
      <c r="I4594" s="63" t="s">
        <v>5570</v>
      </c>
      <c r="J4594" s="21"/>
      <c r="K4594" s="63" t="s">
        <v>5571</v>
      </c>
      <c r="L4594" s="63" t="s">
        <v>5572</v>
      </c>
      <c r="M4594" s="21"/>
      <c r="N4594" s="22">
        <f t="shared" si="2"/>
        <v>46206</v>
      </c>
      <c r="O4594" s="23">
        <f>'RESOLUCIONES EPG'!$N4594-'RESOLUCIONES EPG'!$D4594</f>
        <v>2449</v>
      </c>
    </row>
    <row r="4595" ht="16.5" customHeight="1">
      <c r="A4595" s="103"/>
      <c r="B4595" s="21"/>
      <c r="C4595" s="24">
        <v>894.0</v>
      </c>
      <c r="D4595" s="69">
        <v>43757.0</v>
      </c>
      <c r="E4595" s="21" t="s">
        <v>5573</v>
      </c>
      <c r="F4595" s="69"/>
      <c r="G4595" s="21" t="s">
        <v>18</v>
      </c>
      <c r="H4595" s="21" t="s">
        <v>5574</v>
      </c>
      <c r="I4595" s="63" t="s">
        <v>5575</v>
      </c>
      <c r="J4595" s="21"/>
      <c r="K4595" s="21"/>
      <c r="L4595" s="21"/>
      <c r="M4595" s="21"/>
      <c r="N4595" s="22">
        <f t="shared" si="2"/>
        <v>46206</v>
      </c>
      <c r="O4595" s="23">
        <f>'RESOLUCIONES EPG'!$N4595-'RESOLUCIONES EPG'!$D4595</f>
        <v>2449</v>
      </c>
    </row>
    <row r="4596" ht="16.5" customHeight="1">
      <c r="A4596" s="101"/>
      <c r="B4596" s="21"/>
      <c r="C4596" s="24">
        <v>915.0</v>
      </c>
      <c r="D4596" s="69">
        <v>43757.0</v>
      </c>
      <c r="E4596" s="21" t="s">
        <v>3010</v>
      </c>
      <c r="F4596" s="69" t="s">
        <v>3011</v>
      </c>
      <c r="G4596" s="21" t="s">
        <v>18</v>
      </c>
      <c r="H4596" s="21" t="s">
        <v>4749</v>
      </c>
      <c r="I4596" s="63" t="s">
        <v>5576</v>
      </c>
      <c r="J4596" s="21"/>
      <c r="K4596" s="21"/>
      <c r="L4596" s="21"/>
      <c r="M4596" s="21"/>
      <c r="N4596" s="22">
        <f t="shared" si="2"/>
        <v>46206</v>
      </c>
      <c r="O4596" s="23">
        <f>'RESOLUCIONES EPG'!$N4596-'RESOLUCIONES EPG'!$D4596</f>
        <v>2449</v>
      </c>
    </row>
    <row r="4597" ht="16.5" customHeight="1">
      <c r="A4597" s="101"/>
      <c r="B4597" s="21"/>
      <c r="C4597" s="24">
        <v>917.0</v>
      </c>
      <c r="D4597" s="69">
        <v>43757.0</v>
      </c>
      <c r="E4597" s="21" t="s">
        <v>5577</v>
      </c>
      <c r="F4597" s="69"/>
      <c r="G4597" s="21" t="s">
        <v>18</v>
      </c>
      <c r="H4597" s="21" t="s">
        <v>4601</v>
      </c>
      <c r="I4597" s="63" t="s">
        <v>5578</v>
      </c>
      <c r="J4597" s="21"/>
      <c r="K4597" s="21"/>
      <c r="L4597" s="21"/>
      <c r="M4597" s="21"/>
      <c r="N4597" s="22">
        <f t="shared" si="2"/>
        <v>46206</v>
      </c>
      <c r="O4597" s="23">
        <f>'RESOLUCIONES EPG'!$N4597-'RESOLUCIONES EPG'!$D4597</f>
        <v>2449</v>
      </c>
    </row>
    <row r="4598" ht="16.5" customHeight="1">
      <c r="A4598" s="103"/>
      <c r="B4598" s="21"/>
      <c r="C4598" s="24">
        <v>925.0</v>
      </c>
      <c r="D4598" s="69">
        <v>43757.0</v>
      </c>
      <c r="E4598" s="21" t="s">
        <v>3093</v>
      </c>
      <c r="F4598" s="69"/>
      <c r="G4598" s="21" t="s">
        <v>3844</v>
      </c>
      <c r="H4598" s="21" t="s">
        <v>5519</v>
      </c>
      <c r="I4598" s="63" t="s">
        <v>5579</v>
      </c>
      <c r="J4598" s="21"/>
      <c r="K4598" s="63" t="s">
        <v>5580</v>
      </c>
      <c r="L4598" s="63" t="s">
        <v>5581</v>
      </c>
      <c r="M4598" s="21"/>
      <c r="N4598" s="22">
        <f t="shared" si="2"/>
        <v>46206</v>
      </c>
      <c r="O4598" s="23">
        <f>'RESOLUCIONES EPG'!$N4598-'RESOLUCIONES EPG'!$D4598</f>
        <v>2449</v>
      </c>
    </row>
    <row r="4599" ht="16.5" customHeight="1">
      <c r="A4599" s="102"/>
      <c r="B4599" s="21"/>
      <c r="C4599" s="24">
        <v>912.0</v>
      </c>
      <c r="D4599" s="69">
        <v>43757.0</v>
      </c>
      <c r="E4599" s="21" t="s">
        <v>5582</v>
      </c>
      <c r="F4599" s="69"/>
      <c r="G4599" s="21" t="s">
        <v>18</v>
      </c>
      <c r="H4599" s="21" t="s">
        <v>4966</v>
      </c>
      <c r="I4599" s="63" t="s">
        <v>5583</v>
      </c>
      <c r="J4599" s="21"/>
      <c r="K4599" s="21"/>
      <c r="L4599" s="21"/>
      <c r="M4599" s="21"/>
      <c r="N4599" s="22">
        <f t="shared" si="2"/>
        <v>46206</v>
      </c>
      <c r="O4599" s="23">
        <f>'RESOLUCIONES EPG'!$N4599-'RESOLUCIONES EPG'!$D4599</f>
        <v>2449</v>
      </c>
    </row>
    <row r="4600" ht="16.5" customHeight="1">
      <c r="A4600" s="102"/>
      <c r="B4600" s="21"/>
      <c r="C4600" s="24">
        <v>895.0</v>
      </c>
      <c r="D4600" s="69">
        <v>43757.0</v>
      </c>
      <c r="E4600" s="21" t="s">
        <v>5584</v>
      </c>
      <c r="F4600" s="69"/>
      <c r="G4600" s="21" t="s">
        <v>18</v>
      </c>
      <c r="H4600" s="21" t="s">
        <v>5585</v>
      </c>
      <c r="I4600" s="63" t="s">
        <v>5586</v>
      </c>
      <c r="J4600" s="21"/>
      <c r="K4600" s="21"/>
      <c r="L4600" s="21"/>
      <c r="M4600" s="21"/>
      <c r="N4600" s="22">
        <f t="shared" si="2"/>
        <v>46206</v>
      </c>
      <c r="O4600" s="23">
        <f>'RESOLUCIONES EPG'!$N4600-'RESOLUCIONES EPG'!$D4600</f>
        <v>2449</v>
      </c>
    </row>
    <row r="4601" ht="16.5" customHeight="1">
      <c r="A4601" s="103"/>
      <c r="B4601" s="21"/>
      <c r="C4601" s="24">
        <v>884.0</v>
      </c>
      <c r="D4601" s="69">
        <v>43757.0</v>
      </c>
      <c r="E4601" s="21" t="s">
        <v>5587</v>
      </c>
      <c r="F4601" s="69" t="s">
        <v>5588</v>
      </c>
      <c r="G4601" s="21" t="s">
        <v>18</v>
      </c>
      <c r="H4601" s="21" t="s">
        <v>4508</v>
      </c>
      <c r="I4601" s="63" t="s">
        <v>5589</v>
      </c>
      <c r="J4601" s="21"/>
      <c r="K4601" s="21"/>
      <c r="L4601" s="21"/>
      <c r="M4601" s="21"/>
      <c r="N4601" s="22">
        <f t="shared" si="2"/>
        <v>46206</v>
      </c>
      <c r="O4601" s="23">
        <f>'RESOLUCIONES EPG'!$N4601-'RESOLUCIONES EPG'!$D4601</f>
        <v>2449</v>
      </c>
    </row>
    <row r="4602" ht="16.5" customHeight="1">
      <c r="A4602" s="103"/>
      <c r="B4602" s="21"/>
      <c r="C4602" s="24">
        <v>926.0</v>
      </c>
      <c r="D4602" s="69">
        <v>43757.0</v>
      </c>
      <c r="E4602" s="21" t="s">
        <v>4020</v>
      </c>
      <c r="F4602" s="69"/>
      <c r="G4602" s="21" t="s">
        <v>5590</v>
      </c>
      <c r="H4602" s="21" t="s">
        <v>5591</v>
      </c>
      <c r="I4602" s="63" t="s">
        <v>5592</v>
      </c>
      <c r="J4602" s="21"/>
      <c r="K4602" s="63" t="s">
        <v>5593</v>
      </c>
      <c r="L4602" s="63" t="s">
        <v>5594</v>
      </c>
      <c r="M4602" s="21"/>
      <c r="N4602" s="22">
        <f t="shared" si="2"/>
        <v>46206</v>
      </c>
      <c r="O4602" s="23">
        <f>'RESOLUCIONES EPG'!$N4602-'RESOLUCIONES EPG'!$D4602</f>
        <v>2449</v>
      </c>
    </row>
    <row r="4603" ht="16.5" customHeight="1">
      <c r="A4603" s="102"/>
      <c r="B4603" s="21"/>
      <c r="C4603" s="24">
        <v>891.0</v>
      </c>
      <c r="D4603" s="69">
        <v>43757.0</v>
      </c>
      <c r="E4603" s="21" t="s">
        <v>5595</v>
      </c>
      <c r="F4603" s="69"/>
      <c r="G4603" s="21" t="s">
        <v>18</v>
      </c>
      <c r="H4603" s="21" t="s">
        <v>5324</v>
      </c>
      <c r="I4603" s="63" t="s">
        <v>5596</v>
      </c>
      <c r="J4603" s="21"/>
      <c r="K4603" s="21"/>
      <c r="L4603" s="21"/>
      <c r="M4603" s="21"/>
      <c r="N4603" s="22">
        <f t="shared" si="2"/>
        <v>46206</v>
      </c>
      <c r="O4603" s="23">
        <f>'RESOLUCIONES EPG'!$N4603-'RESOLUCIONES EPG'!$D4603</f>
        <v>2449</v>
      </c>
    </row>
    <row r="4604" ht="16.5" customHeight="1">
      <c r="A4604" s="101"/>
      <c r="B4604" s="21"/>
      <c r="C4604" s="24">
        <v>903.0</v>
      </c>
      <c r="D4604" s="69">
        <v>43757.0</v>
      </c>
      <c r="E4604" s="21" t="s">
        <v>5597</v>
      </c>
      <c r="F4604" s="69"/>
      <c r="G4604" s="21" t="s">
        <v>18</v>
      </c>
      <c r="H4604" s="21" t="s">
        <v>5598</v>
      </c>
      <c r="I4604" s="63" t="s">
        <v>5599</v>
      </c>
      <c r="J4604" s="21"/>
      <c r="K4604" s="21"/>
      <c r="L4604" s="21"/>
      <c r="M4604" s="21"/>
      <c r="N4604" s="22">
        <f t="shared" si="2"/>
        <v>46206</v>
      </c>
      <c r="O4604" s="23">
        <f>'RESOLUCIONES EPG'!$N4604-'RESOLUCIONES EPG'!$D4604</f>
        <v>2449</v>
      </c>
    </row>
    <row r="4605" ht="16.5" customHeight="1">
      <c r="A4605" s="101"/>
      <c r="B4605" s="21"/>
      <c r="C4605" s="24">
        <v>948.0</v>
      </c>
      <c r="D4605" s="69">
        <v>43762.0</v>
      </c>
      <c r="E4605" s="21" t="s">
        <v>5600</v>
      </c>
      <c r="F4605" s="69"/>
      <c r="G4605" s="21" t="s">
        <v>18</v>
      </c>
      <c r="H4605" s="21" t="s">
        <v>5601</v>
      </c>
      <c r="I4605" s="63" t="s">
        <v>5602</v>
      </c>
      <c r="J4605" s="21"/>
      <c r="K4605" s="21"/>
      <c r="L4605" s="21"/>
      <c r="M4605" s="21"/>
      <c r="N4605" s="22">
        <f t="shared" si="2"/>
        <v>46206</v>
      </c>
      <c r="O4605" s="23">
        <f>'RESOLUCIONES EPG'!$N4605-'RESOLUCIONES EPG'!$D4605</f>
        <v>2444</v>
      </c>
    </row>
    <row r="4606" ht="16.5" customHeight="1">
      <c r="A4606" s="101"/>
      <c r="B4606" s="21"/>
      <c r="C4606" s="24">
        <v>950.0</v>
      </c>
      <c r="D4606" s="69">
        <v>43762.0</v>
      </c>
      <c r="E4606" s="21" t="s">
        <v>5603</v>
      </c>
      <c r="F4606" s="69"/>
      <c r="G4606" s="21" t="s">
        <v>18</v>
      </c>
      <c r="H4606" s="21" t="s">
        <v>1452</v>
      </c>
      <c r="I4606" s="63" t="s">
        <v>5604</v>
      </c>
      <c r="J4606" s="21"/>
      <c r="K4606" s="21"/>
      <c r="L4606" s="21"/>
      <c r="M4606" s="21"/>
      <c r="N4606" s="22">
        <f t="shared" si="2"/>
        <v>46206</v>
      </c>
      <c r="O4606" s="23">
        <f>'RESOLUCIONES EPG'!$N4606-'RESOLUCIONES EPG'!$D4606</f>
        <v>2444</v>
      </c>
    </row>
    <row r="4607" ht="16.5" customHeight="1">
      <c r="A4607" s="101"/>
      <c r="B4607" s="21" t="s">
        <v>5441</v>
      </c>
      <c r="C4607" s="24">
        <v>947.0</v>
      </c>
      <c r="D4607" s="69">
        <v>43762.0</v>
      </c>
      <c r="E4607" s="21" t="s">
        <v>5605</v>
      </c>
      <c r="F4607" s="130" t="s">
        <v>5606</v>
      </c>
      <c r="G4607" s="21" t="s">
        <v>18</v>
      </c>
      <c r="H4607" s="21" t="s">
        <v>3057</v>
      </c>
      <c r="I4607" s="63" t="s">
        <v>5607</v>
      </c>
      <c r="J4607" s="21"/>
      <c r="K4607" s="21"/>
      <c r="L4607" s="21"/>
      <c r="M4607" s="21"/>
      <c r="N4607" s="22">
        <f t="shared" si="2"/>
        <v>46206</v>
      </c>
      <c r="O4607" s="23">
        <f>'RESOLUCIONES EPG'!$N4607-'RESOLUCIONES EPG'!$D4607</f>
        <v>2444</v>
      </c>
    </row>
    <row r="4608" ht="16.5" customHeight="1">
      <c r="A4608" s="101"/>
      <c r="B4608" s="21"/>
      <c r="C4608" s="24">
        <v>940.0</v>
      </c>
      <c r="D4608" s="69">
        <v>43762.0</v>
      </c>
      <c r="E4608" s="21" t="s">
        <v>5608</v>
      </c>
      <c r="F4608" s="69"/>
      <c r="G4608" s="21" t="s">
        <v>18</v>
      </c>
      <c r="H4608" s="21" t="s">
        <v>1463</v>
      </c>
      <c r="I4608" s="63" t="s">
        <v>5609</v>
      </c>
      <c r="J4608" s="21"/>
      <c r="K4608" s="21"/>
      <c r="L4608" s="21"/>
      <c r="M4608" s="21"/>
      <c r="N4608" s="22">
        <f t="shared" si="2"/>
        <v>46206</v>
      </c>
      <c r="O4608" s="23">
        <f>'RESOLUCIONES EPG'!$N4608-'RESOLUCIONES EPG'!$D4608</f>
        <v>2444</v>
      </c>
    </row>
    <row r="4609" ht="16.5" customHeight="1">
      <c r="A4609" s="58"/>
      <c r="B4609" s="21"/>
      <c r="C4609" s="24">
        <v>934.0</v>
      </c>
      <c r="D4609" s="69">
        <v>43762.0</v>
      </c>
      <c r="E4609" s="21" t="s">
        <v>2994</v>
      </c>
      <c r="F4609" s="69"/>
      <c r="G4609" s="21" t="s">
        <v>1593</v>
      </c>
      <c r="H4609" s="150">
        <v>43798.0</v>
      </c>
      <c r="I4609" s="63" t="s">
        <v>5610</v>
      </c>
      <c r="J4609" s="21"/>
      <c r="K4609" s="63" t="s">
        <v>5611</v>
      </c>
      <c r="L4609" s="63" t="s">
        <v>5612</v>
      </c>
      <c r="M4609" s="63" t="s">
        <v>5613</v>
      </c>
      <c r="N4609" s="22">
        <f t="shared" si="2"/>
        <v>46206</v>
      </c>
      <c r="O4609" s="23">
        <f>'RESOLUCIONES EPG'!$N4609-'RESOLUCIONES EPG'!$D4609</f>
        <v>2444</v>
      </c>
    </row>
    <row r="4610" ht="16.5" customHeight="1">
      <c r="A4610" s="102"/>
      <c r="B4610" s="21"/>
      <c r="C4610" s="24">
        <v>943.0</v>
      </c>
      <c r="D4610" s="69">
        <v>43762.0</v>
      </c>
      <c r="E4610" s="21" t="s">
        <v>5614</v>
      </c>
      <c r="F4610" s="69"/>
      <c r="G4610" s="21" t="s">
        <v>18</v>
      </c>
      <c r="H4610" s="21" t="s">
        <v>5615</v>
      </c>
      <c r="I4610" s="63" t="s">
        <v>5616</v>
      </c>
      <c r="J4610" s="21"/>
      <c r="K4610" s="21"/>
      <c r="L4610" s="21"/>
      <c r="M4610" s="21"/>
      <c r="N4610" s="22">
        <f t="shared" si="2"/>
        <v>46206</v>
      </c>
      <c r="O4610" s="23">
        <f>'RESOLUCIONES EPG'!$N4610-'RESOLUCIONES EPG'!$D4610</f>
        <v>2444</v>
      </c>
    </row>
    <row r="4611" ht="16.5" customHeight="1">
      <c r="A4611" s="101"/>
      <c r="B4611" s="21"/>
      <c r="C4611" s="24">
        <v>945.0</v>
      </c>
      <c r="D4611" s="69">
        <v>43762.0</v>
      </c>
      <c r="E4611" s="21" t="s">
        <v>5617</v>
      </c>
      <c r="F4611" s="69"/>
      <c r="G4611" s="21" t="s">
        <v>18</v>
      </c>
      <c r="H4611" s="21" t="s">
        <v>4966</v>
      </c>
      <c r="I4611" s="63" t="s">
        <v>5618</v>
      </c>
      <c r="J4611" s="21"/>
      <c r="K4611" s="21"/>
      <c r="L4611" s="21"/>
      <c r="M4611" s="21"/>
      <c r="N4611" s="22">
        <f t="shared" si="2"/>
        <v>46206</v>
      </c>
      <c r="O4611" s="23">
        <f>'RESOLUCIONES EPG'!$N4611-'RESOLUCIONES EPG'!$D4611</f>
        <v>2444</v>
      </c>
    </row>
    <row r="4612" ht="16.5" customHeight="1">
      <c r="A4612" s="58"/>
      <c r="B4612" s="21"/>
      <c r="C4612" s="24">
        <v>932.0</v>
      </c>
      <c r="D4612" s="69">
        <v>43762.0</v>
      </c>
      <c r="E4612" s="21" t="s">
        <v>5619</v>
      </c>
      <c r="F4612" s="69"/>
      <c r="G4612" s="21" t="s">
        <v>1593</v>
      </c>
      <c r="H4612" s="150">
        <v>43791.0</v>
      </c>
      <c r="I4612" s="63" t="s">
        <v>5620</v>
      </c>
      <c r="J4612" s="21"/>
      <c r="K4612" s="63" t="s">
        <v>5621</v>
      </c>
      <c r="L4612" s="63" t="s">
        <v>5622</v>
      </c>
      <c r="M4612" s="63" t="s">
        <v>5623</v>
      </c>
      <c r="N4612" s="22">
        <f t="shared" si="2"/>
        <v>46206</v>
      </c>
      <c r="O4612" s="23">
        <f>'RESOLUCIONES EPG'!$N4612-'RESOLUCIONES EPG'!$D4612</f>
        <v>2444</v>
      </c>
    </row>
    <row r="4613" ht="16.5" customHeight="1">
      <c r="A4613" s="103"/>
      <c r="B4613" s="21"/>
      <c r="C4613" s="24">
        <v>937.0</v>
      </c>
      <c r="D4613" s="69">
        <v>43762.0</v>
      </c>
      <c r="E4613" s="21" t="s">
        <v>1357</v>
      </c>
      <c r="F4613" s="69"/>
      <c r="G4613" s="21" t="s">
        <v>5624</v>
      </c>
      <c r="H4613" s="21"/>
      <c r="I4613" s="63" t="s">
        <v>5625</v>
      </c>
      <c r="J4613" s="21"/>
      <c r="K4613" s="63" t="s">
        <v>5626</v>
      </c>
      <c r="L4613" s="21"/>
      <c r="M4613" s="21"/>
      <c r="N4613" s="22">
        <f t="shared" si="2"/>
        <v>46206</v>
      </c>
      <c r="O4613" s="23">
        <f>'RESOLUCIONES EPG'!$N4613-'RESOLUCIONES EPG'!$D4613</f>
        <v>2444</v>
      </c>
    </row>
    <row r="4614" ht="16.5" customHeight="1">
      <c r="A4614" s="58"/>
      <c r="B4614" s="21"/>
      <c r="C4614" s="24">
        <v>933.0</v>
      </c>
      <c r="D4614" s="69">
        <v>43762.0</v>
      </c>
      <c r="E4614" s="21" t="s">
        <v>2839</v>
      </c>
      <c r="F4614" s="69"/>
      <c r="G4614" s="21" t="s">
        <v>1593</v>
      </c>
      <c r="H4614" s="150">
        <v>43798.0</v>
      </c>
      <c r="I4614" s="63" t="s">
        <v>5627</v>
      </c>
      <c r="J4614" s="21"/>
      <c r="K4614" s="63" t="s">
        <v>5628</v>
      </c>
      <c r="L4614" s="63" t="s">
        <v>5629</v>
      </c>
      <c r="M4614" s="63" t="s">
        <v>5630</v>
      </c>
      <c r="N4614" s="22">
        <f t="shared" si="2"/>
        <v>46206</v>
      </c>
      <c r="O4614" s="23">
        <f>'RESOLUCIONES EPG'!$N4614-'RESOLUCIONES EPG'!$D4614</f>
        <v>2444</v>
      </c>
    </row>
    <row r="4615" ht="16.5" customHeight="1">
      <c r="A4615" s="102"/>
      <c r="B4615" s="21"/>
      <c r="C4615" s="24">
        <v>941.0</v>
      </c>
      <c r="D4615" s="69">
        <v>43762.0</v>
      </c>
      <c r="E4615" s="21" t="s">
        <v>5631</v>
      </c>
      <c r="F4615" s="69"/>
      <c r="G4615" s="21" t="s">
        <v>18</v>
      </c>
      <c r="H4615" s="21" t="s">
        <v>4677</v>
      </c>
      <c r="I4615" s="63" t="s">
        <v>5632</v>
      </c>
      <c r="J4615" s="21"/>
      <c r="K4615" s="21"/>
      <c r="L4615" s="21"/>
      <c r="M4615" s="21"/>
      <c r="N4615" s="22">
        <f t="shared" si="2"/>
        <v>46206</v>
      </c>
      <c r="O4615" s="23">
        <f>'RESOLUCIONES EPG'!$N4615-'RESOLUCIONES EPG'!$D4615</f>
        <v>2444</v>
      </c>
    </row>
    <row r="4616" ht="16.5" customHeight="1">
      <c r="A4616" s="58"/>
      <c r="B4616" s="21"/>
      <c r="C4616" s="24">
        <v>935.0</v>
      </c>
      <c r="D4616" s="69">
        <v>43762.0</v>
      </c>
      <c r="E4616" s="21" t="s">
        <v>1692</v>
      </c>
      <c r="F4616" s="69"/>
      <c r="G4616" s="21" t="s">
        <v>5624</v>
      </c>
      <c r="H4616" s="21"/>
      <c r="I4616" s="63" t="s">
        <v>5633</v>
      </c>
      <c r="J4616" s="21"/>
      <c r="K4616" s="63" t="s">
        <v>5634</v>
      </c>
      <c r="L4616" s="63"/>
      <c r="M4616" s="21"/>
      <c r="N4616" s="22">
        <f t="shared" si="2"/>
        <v>46206</v>
      </c>
      <c r="O4616" s="23">
        <f>'RESOLUCIONES EPG'!$N4616-'RESOLUCIONES EPG'!$D4616</f>
        <v>2444</v>
      </c>
    </row>
    <row r="4617" ht="16.5" customHeight="1">
      <c r="A4617" s="58"/>
      <c r="B4617" s="21"/>
      <c r="C4617" s="24">
        <v>930.0</v>
      </c>
      <c r="D4617" s="69">
        <v>43762.0</v>
      </c>
      <c r="E4617" s="21" t="s">
        <v>4440</v>
      </c>
      <c r="F4617" s="69"/>
      <c r="G4617" s="21" t="s">
        <v>1593</v>
      </c>
      <c r="H4617" s="150">
        <v>43790.0</v>
      </c>
      <c r="I4617" s="63" t="s">
        <v>5635</v>
      </c>
      <c r="J4617" s="21"/>
      <c r="K4617" s="63" t="s">
        <v>5636</v>
      </c>
      <c r="L4617" s="63" t="s">
        <v>5637</v>
      </c>
      <c r="M4617" s="63" t="s">
        <v>5638</v>
      </c>
      <c r="N4617" s="22">
        <f t="shared" si="2"/>
        <v>46206</v>
      </c>
      <c r="O4617" s="23">
        <f>'RESOLUCIONES EPG'!$N4617-'RESOLUCIONES EPG'!$D4617</f>
        <v>2444</v>
      </c>
    </row>
    <row r="4618" ht="16.5" customHeight="1">
      <c r="A4618" s="103"/>
      <c r="B4618" s="21"/>
      <c r="C4618" s="24">
        <v>929.0</v>
      </c>
      <c r="D4618" s="69">
        <v>43762.0</v>
      </c>
      <c r="E4618" s="21" t="s">
        <v>3572</v>
      </c>
      <c r="F4618" s="69"/>
      <c r="G4618" s="21" t="s">
        <v>1593</v>
      </c>
      <c r="H4618" s="150">
        <v>43776.0</v>
      </c>
      <c r="I4618" s="63" t="s">
        <v>5639</v>
      </c>
      <c r="J4618" s="21"/>
      <c r="K4618" s="63" t="s">
        <v>5640</v>
      </c>
      <c r="L4618" s="63" t="s">
        <v>5641</v>
      </c>
      <c r="M4618" s="63" t="s">
        <v>5642</v>
      </c>
      <c r="N4618" s="22">
        <f t="shared" si="2"/>
        <v>46206</v>
      </c>
      <c r="O4618" s="23">
        <f>'RESOLUCIONES EPG'!$N4618-'RESOLUCIONES EPG'!$D4618</f>
        <v>2444</v>
      </c>
    </row>
    <row r="4619" ht="16.5" customHeight="1">
      <c r="A4619" s="102"/>
      <c r="B4619" s="21" t="s">
        <v>5441</v>
      </c>
      <c r="C4619" s="24">
        <v>946.0</v>
      </c>
      <c r="D4619" s="69">
        <v>43762.0</v>
      </c>
      <c r="E4619" s="21" t="s">
        <v>5643</v>
      </c>
      <c r="F4619" s="69"/>
      <c r="G4619" s="21" t="s">
        <v>18</v>
      </c>
      <c r="H4619" s="21" t="s">
        <v>673</v>
      </c>
      <c r="I4619" s="63" t="s">
        <v>5644</v>
      </c>
      <c r="J4619" s="21"/>
      <c r="K4619" s="21"/>
      <c r="L4619" s="21"/>
      <c r="M4619" s="21"/>
      <c r="N4619" s="22">
        <f t="shared" si="2"/>
        <v>46206</v>
      </c>
      <c r="O4619" s="23">
        <f>'RESOLUCIONES EPG'!$N4619-'RESOLUCIONES EPG'!$D4619</f>
        <v>2444</v>
      </c>
    </row>
    <row r="4620" ht="16.5" customHeight="1">
      <c r="A4620" s="102"/>
      <c r="B4620" s="21"/>
      <c r="C4620" s="24">
        <v>942.0</v>
      </c>
      <c r="D4620" s="69">
        <v>43762.0</v>
      </c>
      <c r="E4620" s="21" t="s">
        <v>5384</v>
      </c>
      <c r="F4620" s="69"/>
      <c r="G4620" s="21" t="s">
        <v>3844</v>
      </c>
      <c r="H4620" s="21" t="s">
        <v>5519</v>
      </c>
      <c r="I4620" s="63" t="s">
        <v>5645</v>
      </c>
      <c r="J4620" s="21"/>
      <c r="K4620" s="63" t="s">
        <v>5646</v>
      </c>
      <c r="L4620" s="63" t="s">
        <v>5647</v>
      </c>
      <c r="M4620" s="21"/>
      <c r="N4620" s="22">
        <f t="shared" si="2"/>
        <v>46206</v>
      </c>
      <c r="O4620" s="23">
        <f>'RESOLUCIONES EPG'!$N4620-'RESOLUCIONES EPG'!$D4620</f>
        <v>2444</v>
      </c>
    </row>
    <row r="4621" ht="16.5" customHeight="1">
      <c r="A4621" s="58"/>
      <c r="B4621" s="21"/>
      <c r="C4621" s="24">
        <v>931.0</v>
      </c>
      <c r="D4621" s="69">
        <v>43762.0</v>
      </c>
      <c r="E4621" s="21" t="s">
        <v>101</v>
      </c>
      <c r="F4621" s="69"/>
      <c r="G4621" s="21" t="s">
        <v>1593</v>
      </c>
      <c r="H4621" s="150">
        <v>43791.0</v>
      </c>
      <c r="I4621" s="63" t="s">
        <v>5648</v>
      </c>
      <c r="J4621" s="21"/>
      <c r="K4621" s="63" t="s">
        <v>5649</v>
      </c>
      <c r="L4621" s="63" t="s">
        <v>5650</v>
      </c>
      <c r="M4621" s="63" t="s">
        <v>5651</v>
      </c>
      <c r="N4621" s="22">
        <f t="shared" si="2"/>
        <v>46206</v>
      </c>
      <c r="O4621" s="23">
        <f>'RESOLUCIONES EPG'!$N4621-'RESOLUCIONES EPG'!$D4621</f>
        <v>2444</v>
      </c>
    </row>
    <row r="4622" ht="16.5" customHeight="1">
      <c r="A4622" s="101"/>
      <c r="B4622" s="21"/>
      <c r="C4622" s="24">
        <v>939.0</v>
      </c>
      <c r="D4622" s="69">
        <v>43762.0</v>
      </c>
      <c r="E4622" s="21" t="s">
        <v>1786</v>
      </c>
      <c r="F4622" s="69" t="s">
        <v>4468</v>
      </c>
      <c r="G4622" s="21" t="s">
        <v>577</v>
      </c>
      <c r="H4622" s="21"/>
      <c r="I4622" s="63" t="s">
        <v>5652</v>
      </c>
      <c r="J4622" s="21"/>
      <c r="K4622" s="21"/>
      <c r="L4622" s="21"/>
      <c r="M4622" s="21"/>
      <c r="N4622" s="22">
        <f t="shared" si="2"/>
        <v>46206</v>
      </c>
      <c r="O4622" s="23">
        <f>'RESOLUCIONES EPG'!$N4622-'RESOLUCIONES EPG'!$D4622</f>
        <v>2444</v>
      </c>
    </row>
    <row r="4623" ht="16.5" customHeight="1">
      <c r="A4623" s="101"/>
      <c r="B4623" s="21"/>
      <c r="C4623" s="24">
        <v>949.0</v>
      </c>
      <c r="D4623" s="69">
        <v>43762.0</v>
      </c>
      <c r="E4623" s="21" t="s">
        <v>5653</v>
      </c>
      <c r="F4623" s="69"/>
      <c r="G4623" s="21" t="s">
        <v>18</v>
      </c>
      <c r="H4623" s="21" t="s">
        <v>5654</v>
      </c>
      <c r="I4623" s="63" t="s">
        <v>5655</v>
      </c>
      <c r="J4623" s="21"/>
      <c r="K4623" s="21"/>
      <c r="L4623" s="21"/>
      <c r="M4623" s="21"/>
      <c r="N4623" s="22">
        <f t="shared" si="2"/>
        <v>46206</v>
      </c>
      <c r="O4623" s="23">
        <f>'RESOLUCIONES EPG'!$N4623-'RESOLUCIONES EPG'!$D4623</f>
        <v>2444</v>
      </c>
    </row>
    <row r="4624" ht="16.5" customHeight="1">
      <c r="A4624" s="101"/>
      <c r="B4624" s="21"/>
      <c r="C4624" s="24">
        <v>944.0</v>
      </c>
      <c r="D4624" s="69">
        <v>43762.0</v>
      </c>
      <c r="E4624" s="21" t="s">
        <v>5656</v>
      </c>
      <c r="F4624" s="69"/>
      <c r="G4624" s="21" t="s">
        <v>18</v>
      </c>
      <c r="H4624" s="21" t="s">
        <v>4508</v>
      </c>
      <c r="I4624" s="63" t="s">
        <v>5657</v>
      </c>
      <c r="J4624" s="21"/>
      <c r="K4624" s="21"/>
      <c r="L4624" s="21"/>
      <c r="M4624" s="21"/>
      <c r="N4624" s="22">
        <f t="shared" si="2"/>
        <v>46206</v>
      </c>
      <c r="O4624" s="23">
        <f>'RESOLUCIONES EPG'!$N4624-'RESOLUCIONES EPG'!$D4624</f>
        <v>2444</v>
      </c>
    </row>
    <row r="4625" ht="16.5" customHeight="1">
      <c r="A4625" s="103"/>
      <c r="B4625" s="21"/>
      <c r="C4625" s="24">
        <v>938.0</v>
      </c>
      <c r="D4625" s="69">
        <v>43762.0</v>
      </c>
      <c r="E4625" s="21" t="s">
        <v>4127</v>
      </c>
      <c r="F4625" s="69"/>
      <c r="G4625" s="21" t="s">
        <v>577</v>
      </c>
      <c r="H4625" s="21"/>
      <c r="I4625" s="63" t="s">
        <v>5658</v>
      </c>
      <c r="J4625" s="21"/>
      <c r="K4625" s="21"/>
      <c r="L4625" s="21"/>
      <c r="M4625" s="21"/>
      <c r="N4625" s="22">
        <f t="shared" si="2"/>
        <v>46206</v>
      </c>
      <c r="O4625" s="23">
        <f>'RESOLUCIONES EPG'!$N4625-'RESOLUCIONES EPG'!$D4625</f>
        <v>2444</v>
      </c>
    </row>
    <row r="4626" ht="16.5" customHeight="1">
      <c r="A4626" s="58"/>
      <c r="B4626" s="21"/>
      <c r="C4626" s="24">
        <v>936.0</v>
      </c>
      <c r="D4626" s="69">
        <v>43762.0</v>
      </c>
      <c r="E4626" s="21" t="s">
        <v>1915</v>
      </c>
      <c r="F4626" s="30"/>
      <c r="G4626" s="21" t="s">
        <v>5659</v>
      </c>
      <c r="H4626" s="21"/>
      <c r="I4626" s="63" t="s">
        <v>5660</v>
      </c>
      <c r="J4626" s="21"/>
      <c r="K4626" s="21"/>
      <c r="L4626" s="21"/>
      <c r="M4626" s="21"/>
      <c r="N4626" s="22">
        <f t="shared" si="2"/>
        <v>46206</v>
      </c>
      <c r="O4626" s="23">
        <f>'RESOLUCIONES EPG'!$N4626-'RESOLUCIONES EPG'!$D4626</f>
        <v>2444</v>
      </c>
    </row>
    <row r="4627" ht="16.5" customHeight="1">
      <c r="A4627" s="103"/>
      <c r="B4627" s="21"/>
      <c r="C4627" s="24">
        <v>966.0</v>
      </c>
      <c r="D4627" s="69">
        <v>43763.0</v>
      </c>
      <c r="E4627" s="21" t="s">
        <v>5661</v>
      </c>
      <c r="F4627" s="69"/>
      <c r="G4627" s="21" t="s">
        <v>18</v>
      </c>
      <c r="H4627" s="21" t="s">
        <v>5662</v>
      </c>
      <c r="I4627" s="63" t="s">
        <v>5663</v>
      </c>
      <c r="J4627" s="21"/>
      <c r="K4627" s="21"/>
      <c r="L4627" s="21"/>
      <c r="M4627" s="21"/>
      <c r="N4627" s="22">
        <f t="shared" si="2"/>
        <v>46206</v>
      </c>
      <c r="O4627" s="23">
        <f>'RESOLUCIONES EPG'!$N4627-'RESOLUCIONES EPG'!$D4627</f>
        <v>2443</v>
      </c>
    </row>
    <row r="4628" ht="16.5" customHeight="1">
      <c r="A4628" s="101"/>
      <c r="B4628" s="21"/>
      <c r="C4628" s="24">
        <v>956.0</v>
      </c>
      <c r="D4628" s="69">
        <v>43763.0</v>
      </c>
      <c r="E4628" s="21" t="s">
        <v>2341</v>
      </c>
      <c r="F4628" s="69"/>
      <c r="G4628" s="21" t="s">
        <v>3844</v>
      </c>
      <c r="H4628" s="21" t="s">
        <v>5519</v>
      </c>
      <c r="I4628" s="63" t="s">
        <v>5664</v>
      </c>
      <c r="J4628" s="21"/>
      <c r="K4628" s="63" t="s">
        <v>5665</v>
      </c>
      <c r="L4628" s="63" t="s">
        <v>5666</v>
      </c>
      <c r="M4628" s="21"/>
      <c r="N4628" s="22">
        <f t="shared" si="2"/>
        <v>46206</v>
      </c>
      <c r="O4628" s="23">
        <f>'RESOLUCIONES EPG'!$N4628-'RESOLUCIONES EPG'!$D4628</f>
        <v>2443</v>
      </c>
    </row>
    <row r="4629" ht="16.5" customHeight="1">
      <c r="A4629" s="101"/>
      <c r="B4629" s="21"/>
      <c r="C4629" s="24">
        <v>971.0</v>
      </c>
      <c r="D4629" s="69">
        <v>43763.0</v>
      </c>
      <c r="E4629" s="21" t="s">
        <v>5667</v>
      </c>
      <c r="F4629" s="69"/>
      <c r="G4629" s="21" t="s">
        <v>18</v>
      </c>
      <c r="H4629" s="21" t="s">
        <v>4647</v>
      </c>
      <c r="I4629" s="63" t="s">
        <v>5668</v>
      </c>
      <c r="J4629" s="21"/>
      <c r="K4629" s="21"/>
      <c r="L4629" s="21"/>
      <c r="M4629" s="21"/>
      <c r="N4629" s="22">
        <f t="shared" si="2"/>
        <v>46206</v>
      </c>
      <c r="O4629" s="23">
        <f>'RESOLUCIONES EPG'!$N4629-'RESOLUCIONES EPG'!$D4629</f>
        <v>2443</v>
      </c>
    </row>
    <row r="4630" ht="16.5" customHeight="1">
      <c r="A4630" s="58"/>
      <c r="B4630" s="21"/>
      <c r="C4630" s="24">
        <v>960.0</v>
      </c>
      <c r="D4630" s="69">
        <v>43763.0</v>
      </c>
      <c r="E4630" s="21" t="s">
        <v>5331</v>
      </c>
      <c r="F4630" s="69"/>
      <c r="G4630" s="21" t="s">
        <v>3844</v>
      </c>
      <c r="H4630" s="21" t="s">
        <v>5519</v>
      </c>
      <c r="I4630" s="63" t="s">
        <v>5669</v>
      </c>
      <c r="J4630" s="21"/>
      <c r="K4630" s="63" t="s">
        <v>5670</v>
      </c>
      <c r="L4630" s="63" t="s">
        <v>5671</v>
      </c>
      <c r="M4630" s="21"/>
      <c r="N4630" s="22">
        <f t="shared" si="2"/>
        <v>46206</v>
      </c>
      <c r="O4630" s="23">
        <f>'RESOLUCIONES EPG'!$N4630-'RESOLUCIONES EPG'!$D4630</f>
        <v>2443</v>
      </c>
    </row>
    <row r="4631" ht="16.5" customHeight="1">
      <c r="A4631" s="58"/>
      <c r="B4631" s="21"/>
      <c r="C4631" s="24">
        <v>967.0</v>
      </c>
      <c r="D4631" s="69">
        <v>43763.0</v>
      </c>
      <c r="E4631" s="21" t="s">
        <v>5672</v>
      </c>
      <c r="F4631" s="69" t="s">
        <v>5673</v>
      </c>
      <c r="G4631" s="21" t="s">
        <v>18</v>
      </c>
      <c r="H4631" s="21" t="s">
        <v>4910</v>
      </c>
      <c r="I4631" s="63" t="s">
        <v>5674</v>
      </c>
      <c r="J4631" s="21"/>
      <c r="K4631" s="21"/>
      <c r="L4631" s="21"/>
      <c r="M4631" s="21"/>
      <c r="N4631" s="22">
        <f t="shared" si="2"/>
        <v>46206</v>
      </c>
      <c r="O4631" s="23">
        <f>'RESOLUCIONES EPG'!$N4631-'RESOLUCIONES EPG'!$D4631</f>
        <v>2443</v>
      </c>
    </row>
    <row r="4632" ht="16.5" customHeight="1">
      <c r="A4632" s="58"/>
      <c r="B4632" s="21">
        <v>52065.0</v>
      </c>
      <c r="C4632" s="24">
        <v>958.0</v>
      </c>
      <c r="D4632" s="69">
        <v>43763.0</v>
      </c>
      <c r="E4632" s="21" t="s">
        <v>5412</v>
      </c>
      <c r="F4632" s="69"/>
      <c r="G4632" s="21" t="s">
        <v>3844</v>
      </c>
      <c r="H4632" s="21" t="s">
        <v>5519</v>
      </c>
      <c r="I4632" s="63" t="s">
        <v>5675</v>
      </c>
      <c r="J4632" s="21"/>
      <c r="K4632" s="63" t="s">
        <v>5676</v>
      </c>
      <c r="L4632" s="63" t="s">
        <v>5677</v>
      </c>
      <c r="M4632" s="21"/>
      <c r="N4632" s="22">
        <f t="shared" si="2"/>
        <v>46206</v>
      </c>
      <c r="O4632" s="23">
        <f>'RESOLUCIONES EPG'!$N4632-'RESOLUCIONES EPG'!$D4632</f>
        <v>2443</v>
      </c>
    </row>
    <row r="4633" ht="16.5" customHeight="1">
      <c r="A4633" s="103"/>
      <c r="B4633" s="21"/>
      <c r="C4633" s="24">
        <v>964.0</v>
      </c>
      <c r="D4633" s="69">
        <v>43763.0</v>
      </c>
      <c r="E4633" s="21" t="s">
        <v>5678</v>
      </c>
      <c r="F4633" s="69"/>
      <c r="G4633" s="21" t="s">
        <v>18</v>
      </c>
      <c r="H4633" s="21" t="s">
        <v>5679</v>
      </c>
      <c r="I4633" s="63" t="s">
        <v>5680</v>
      </c>
      <c r="J4633" s="21"/>
      <c r="K4633" s="21"/>
      <c r="L4633" s="21"/>
      <c r="M4633" s="21"/>
      <c r="N4633" s="22">
        <f t="shared" si="2"/>
        <v>46206</v>
      </c>
      <c r="O4633" s="23">
        <f>'RESOLUCIONES EPG'!$N4633-'RESOLUCIONES EPG'!$D4633</f>
        <v>2443</v>
      </c>
    </row>
    <row r="4634" ht="16.5" customHeight="1">
      <c r="A4634" s="58"/>
      <c r="B4634" s="21">
        <v>51670.0</v>
      </c>
      <c r="C4634" s="24">
        <v>961.0</v>
      </c>
      <c r="D4634" s="69">
        <v>43763.0</v>
      </c>
      <c r="E4634" s="21" t="s">
        <v>4912</v>
      </c>
      <c r="F4634" s="69"/>
      <c r="G4634" s="21" t="s">
        <v>3844</v>
      </c>
      <c r="H4634" s="21"/>
      <c r="I4634" s="63" t="s">
        <v>5681</v>
      </c>
      <c r="J4634" s="21"/>
      <c r="K4634" s="63" t="s">
        <v>5682</v>
      </c>
      <c r="L4634" s="63" t="s">
        <v>5683</v>
      </c>
      <c r="M4634" s="21"/>
      <c r="N4634" s="22">
        <f t="shared" si="2"/>
        <v>46206</v>
      </c>
      <c r="O4634" s="23">
        <f>'RESOLUCIONES EPG'!$N4634-'RESOLUCIONES EPG'!$D4634</f>
        <v>2443</v>
      </c>
    </row>
    <row r="4635" ht="16.5" customHeight="1">
      <c r="A4635" s="101"/>
      <c r="B4635" s="21"/>
      <c r="C4635" s="24">
        <v>953.0</v>
      </c>
      <c r="D4635" s="69">
        <v>43763.0</v>
      </c>
      <c r="E4635" s="21" t="s">
        <v>5340</v>
      </c>
      <c r="F4635" s="69"/>
      <c r="G4635" s="21" t="s">
        <v>3844</v>
      </c>
      <c r="H4635" s="21" t="s">
        <v>5519</v>
      </c>
      <c r="I4635" s="63" t="s">
        <v>5684</v>
      </c>
      <c r="J4635" s="21"/>
      <c r="K4635" s="63" t="s">
        <v>5685</v>
      </c>
      <c r="L4635" s="63" t="s">
        <v>5686</v>
      </c>
      <c r="M4635" s="21"/>
      <c r="N4635" s="22">
        <f t="shared" si="2"/>
        <v>46206</v>
      </c>
      <c r="O4635" s="23">
        <f>'RESOLUCIONES EPG'!$N4635-'RESOLUCIONES EPG'!$D4635</f>
        <v>2443</v>
      </c>
    </row>
    <row r="4636" ht="16.5" customHeight="1">
      <c r="A4636" s="101"/>
      <c r="B4636" s="21"/>
      <c r="C4636" s="24">
        <v>973.0</v>
      </c>
      <c r="D4636" s="69">
        <v>43763.0</v>
      </c>
      <c r="E4636" s="21" t="s">
        <v>3386</v>
      </c>
      <c r="F4636" s="30" t="s">
        <v>3387</v>
      </c>
      <c r="G4636" s="21" t="s">
        <v>50</v>
      </c>
      <c r="H4636" s="21"/>
      <c r="I4636" s="63" t="s">
        <v>5687</v>
      </c>
      <c r="J4636" s="21"/>
      <c r="K4636" s="21"/>
      <c r="L4636" s="21"/>
      <c r="M4636" s="21"/>
      <c r="N4636" s="22">
        <f t="shared" si="2"/>
        <v>46206</v>
      </c>
      <c r="O4636" s="23">
        <f>'RESOLUCIONES EPG'!$N4636-'RESOLUCIONES EPG'!$D4636</f>
        <v>2443</v>
      </c>
    </row>
    <row r="4637" ht="16.5" customHeight="1">
      <c r="A4637" s="58"/>
      <c r="B4637" s="21"/>
      <c r="C4637" s="183">
        <v>962.0</v>
      </c>
      <c r="D4637" s="190">
        <v>43763.0</v>
      </c>
      <c r="E4637" s="182" t="s">
        <v>2861</v>
      </c>
      <c r="F4637" s="190"/>
      <c r="G4637" s="182" t="s">
        <v>3844</v>
      </c>
      <c r="H4637" s="182" t="s">
        <v>5688</v>
      </c>
      <c r="I4637" s="184" t="s">
        <v>5689</v>
      </c>
      <c r="J4637" s="21"/>
      <c r="K4637" s="63" t="s">
        <v>5690</v>
      </c>
      <c r="L4637" s="63" t="s">
        <v>5691</v>
      </c>
      <c r="M4637" s="21"/>
      <c r="N4637" s="22">
        <f t="shared" si="2"/>
        <v>46206</v>
      </c>
      <c r="O4637" s="23">
        <f>'RESOLUCIONES EPG'!$N4637-'RESOLUCIONES EPG'!$D4637</f>
        <v>2443</v>
      </c>
    </row>
    <row r="4638" ht="16.5" customHeight="1">
      <c r="A4638" s="103"/>
      <c r="B4638" s="21">
        <v>51669.0</v>
      </c>
      <c r="C4638" s="24">
        <v>957.0</v>
      </c>
      <c r="D4638" s="69">
        <v>43763.0</v>
      </c>
      <c r="E4638" s="21" t="s">
        <v>5351</v>
      </c>
      <c r="F4638" s="69"/>
      <c r="G4638" s="21" t="s">
        <v>3844</v>
      </c>
      <c r="H4638" s="21" t="s">
        <v>5519</v>
      </c>
      <c r="I4638" s="63" t="s">
        <v>5692</v>
      </c>
      <c r="J4638" s="21"/>
      <c r="K4638" s="63" t="s">
        <v>5693</v>
      </c>
      <c r="L4638" s="63" t="s">
        <v>5694</v>
      </c>
      <c r="M4638" s="21"/>
      <c r="N4638" s="22">
        <f t="shared" si="2"/>
        <v>46206</v>
      </c>
      <c r="O4638" s="23">
        <f>'RESOLUCIONES EPG'!$N4638-'RESOLUCIONES EPG'!$D4638</f>
        <v>2443</v>
      </c>
    </row>
    <row r="4639" ht="16.5" customHeight="1">
      <c r="A4639" s="101"/>
      <c r="B4639" s="21"/>
      <c r="C4639" s="24">
        <v>955.0</v>
      </c>
      <c r="D4639" s="69">
        <v>43763.0</v>
      </c>
      <c r="E4639" s="21" t="s">
        <v>2779</v>
      </c>
      <c r="F4639" s="74" t="s">
        <v>2780</v>
      </c>
      <c r="G4639" s="21" t="s">
        <v>3844</v>
      </c>
      <c r="H4639" s="21" t="s">
        <v>5519</v>
      </c>
      <c r="I4639" s="63" t="s">
        <v>5695</v>
      </c>
      <c r="J4639" s="21"/>
      <c r="K4639" s="63" t="s">
        <v>5696</v>
      </c>
      <c r="L4639" s="63" t="s">
        <v>5697</v>
      </c>
      <c r="M4639" s="21"/>
      <c r="N4639" s="22">
        <f t="shared" si="2"/>
        <v>46206</v>
      </c>
      <c r="O4639" s="23">
        <f>'RESOLUCIONES EPG'!$N4639-'RESOLUCIONES EPG'!$D4639</f>
        <v>2443</v>
      </c>
    </row>
    <row r="4640" ht="16.5" customHeight="1">
      <c r="A4640" s="58"/>
      <c r="B4640" s="21"/>
      <c r="C4640" s="24">
        <v>954.0</v>
      </c>
      <c r="D4640" s="69">
        <v>43763.0</v>
      </c>
      <c r="E4640" s="21" t="s">
        <v>5541</v>
      </c>
      <c r="F4640" s="69"/>
      <c r="G4640" s="21" t="s">
        <v>3844</v>
      </c>
      <c r="H4640" s="21" t="s">
        <v>5519</v>
      </c>
      <c r="I4640" s="63" t="s">
        <v>5698</v>
      </c>
      <c r="J4640" s="21"/>
      <c r="K4640" s="63" t="s">
        <v>5699</v>
      </c>
      <c r="L4640" s="63" t="s">
        <v>5700</v>
      </c>
      <c r="M4640" s="21"/>
      <c r="N4640" s="22">
        <f t="shared" si="2"/>
        <v>46206</v>
      </c>
      <c r="O4640" s="23">
        <f>'RESOLUCIONES EPG'!$N4640-'RESOLUCIONES EPG'!$D4640</f>
        <v>2443</v>
      </c>
    </row>
    <row r="4641" ht="16.5" customHeight="1">
      <c r="A4641" s="58"/>
      <c r="B4641" s="21">
        <v>51742.0</v>
      </c>
      <c r="C4641" s="24">
        <v>968.0</v>
      </c>
      <c r="D4641" s="69">
        <v>43763.0</v>
      </c>
      <c r="E4641" s="21" t="s">
        <v>5701</v>
      </c>
      <c r="F4641" s="69"/>
      <c r="G4641" s="21" t="s">
        <v>18</v>
      </c>
      <c r="H4641" s="21" t="s">
        <v>4966</v>
      </c>
      <c r="I4641" s="63" t="s">
        <v>5702</v>
      </c>
      <c r="J4641" s="21"/>
      <c r="K4641" s="21"/>
      <c r="L4641" s="21"/>
      <c r="M4641" s="21"/>
      <c r="N4641" s="22">
        <f t="shared" si="2"/>
        <v>46206</v>
      </c>
      <c r="O4641" s="23">
        <f>'RESOLUCIONES EPG'!$N4641-'RESOLUCIONES EPG'!$D4641</f>
        <v>2443</v>
      </c>
    </row>
    <row r="4642" ht="16.5" customHeight="1">
      <c r="A4642" s="101"/>
      <c r="B4642" s="21" t="s">
        <v>5441</v>
      </c>
      <c r="C4642" s="24">
        <v>972.0</v>
      </c>
      <c r="D4642" s="69">
        <v>43763.0</v>
      </c>
      <c r="E4642" s="21" t="s">
        <v>5703</v>
      </c>
      <c r="F4642" s="69"/>
      <c r="G4642" s="21" t="s">
        <v>18</v>
      </c>
      <c r="H4642" s="21" t="s">
        <v>3057</v>
      </c>
      <c r="I4642" s="63" t="s">
        <v>5704</v>
      </c>
      <c r="J4642" s="21"/>
      <c r="K4642" s="21"/>
      <c r="L4642" s="21"/>
      <c r="M4642" s="21"/>
      <c r="N4642" s="22">
        <f t="shared" si="2"/>
        <v>46206</v>
      </c>
      <c r="O4642" s="23">
        <f>'RESOLUCIONES EPG'!$N4642-'RESOLUCIONES EPG'!$D4642</f>
        <v>2443</v>
      </c>
    </row>
    <row r="4643" ht="16.5" customHeight="1">
      <c r="A4643" s="102"/>
      <c r="B4643" s="21"/>
      <c r="C4643" s="24">
        <v>952.0</v>
      </c>
      <c r="D4643" s="69">
        <v>43763.0</v>
      </c>
      <c r="E4643" s="21" t="s">
        <v>5378</v>
      </c>
      <c r="F4643" s="69"/>
      <c r="G4643" s="21" t="s">
        <v>3844</v>
      </c>
      <c r="H4643" s="21" t="s">
        <v>5519</v>
      </c>
      <c r="I4643" s="63" t="s">
        <v>5705</v>
      </c>
      <c r="J4643" s="21"/>
      <c r="K4643" s="63" t="s">
        <v>5706</v>
      </c>
      <c r="L4643" s="21"/>
      <c r="M4643" s="21"/>
      <c r="N4643" s="22">
        <f t="shared" si="2"/>
        <v>46206</v>
      </c>
      <c r="O4643" s="23">
        <f>'RESOLUCIONES EPG'!$N4643-'RESOLUCIONES EPG'!$D4643</f>
        <v>2443</v>
      </c>
    </row>
    <row r="4644" ht="16.5" customHeight="1">
      <c r="A4644" s="58"/>
      <c r="B4644" s="21"/>
      <c r="C4644" s="24">
        <v>969.0</v>
      </c>
      <c r="D4644" s="69">
        <v>43763.0</v>
      </c>
      <c r="E4644" s="21" t="s">
        <v>5707</v>
      </c>
      <c r="F4644" s="69"/>
      <c r="G4644" s="21" t="s">
        <v>18</v>
      </c>
      <c r="H4644" s="21" t="s">
        <v>5708</v>
      </c>
      <c r="I4644" s="63" t="s">
        <v>5709</v>
      </c>
      <c r="J4644" s="21"/>
      <c r="K4644" s="21"/>
      <c r="L4644" s="21"/>
      <c r="M4644" s="21"/>
      <c r="N4644" s="22">
        <f t="shared" si="2"/>
        <v>46206</v>
      </c>
      <c r="O4644" s="23">
        <f>'RESOLUCIONES EPG'!$N4644-'RESOLUCIONES EPG'!$D4644</f>
        <v>2443</v>
      </c>
    </row>
    <row r="4645" ht="16.5" customHeight="1">
      <c r="A4645" s="101"/>
      <c r="B4645" s="21" t="s">
        <v>5441</v>
      </c>
      <c r="C4645" s="24">
        <v>951.0</v>
      </c>
      <c r="D4645" s="69">
        <v>43763.0</v>
      </c>
      <c r="E4645" s="21" t="s">
        <v>5643</v>
      </c>
      <c r="F4645" s="69"/>
      <c r="G4645" s="21" t="s">
        <v>3844</v>
      </c>
      <c r="H4645" s="21"/>
      <c r="I4645" s="63" t="s">
        <v>5710</v>
      </c>
      <c r="J4645" s="21"/>
      <c r="K4645" s="63" t="s">
        <v>5711</v>
      </c>
      <c r="L4645" s="63" t="s">
        <v>5712</v>
      </c>
      <c r="M4645" s="21"/>
      <c r="N4645" s="22">
        <f t="shared" si="2"/>
        <v>46206</v>
      </c>
      <c r="O4645" s="23">
        <f>'RESOLUCIONES EPG'!$N4645-'RESOLUCIONES EPG'!$D4645</f>
        <v>2443</v>
      </c>
    </row>
    <row r="4646" ht="16.5" customHeight="1">
      <c r="A4646" s="58"/>
      <c r="B4646" s="21"/>
      <c r="C4646" s="24">
        <v>963.0</v>
      </c>
      <c r="D4646" s="69">
        <v>43763.0</v>
      </c>
      <c r="E4646" s="21" t="s">
        <v>4282</v>
      </c>
      <c r="F4646" s="69"/>
      <c r="G4646" s="21" t="s">
        <v>3844</v>
      </c>
      <c r="H4646" s="21"/>
      <c r="I4646" s="63" t="s">
        <v>5713</v>
      </c>
      <c r="J4646" s="21"/>
      <c r="K4646" s="63" t="s">
        <v>5714</v>
      </c>
      <c r="L4646" s="63" t="s">
        <v>5715</v>
      </c>
      <c r="M4646" s="21"/>
      <c r="N4646" s="22">
        <f t="shared" si="2"/>
        <v>46206</v>
      </c>
      <c r="O4646" s="23">
        <f>'RESOLUCIONES EPG'!$N4646-'RESOLUCIONES EPG'!$D4646</f>
        <v>2443</v>
      </c>
    </row>
    <row r="4647" ht="16.5" customHeight="1">
      <c r="A4647" s="58"/>
      <c r="B4647" s="21"/>
      <c r="C4647" s="24">
        <v>959.0</v>
      </c>
      <c r="D4647" s="69">
        <v>43763.0</v>
      </c>
      <c r="E4647" s="21" t="s">
        <v>5716</v>
      </c>
      <c r="F4647" s="69"/>
      <c r="G4647" s="21" t="s">
        <v>3844</v>
      </c>
      <c r="H4647" s="21" t="s">
        <v>5519</v>
      </c>
      <c r="I4647" s="63" t="s">
        <v>5717</v>
      </c>
      <c r="J4647" s="21"/>
      <c r="K4647" s="63" t="s">
        <v>5718</v>
      </c>
      <c r="L4647" s="63" t="s">
        <v>5719</v>
      </c>
      <c r="M4647" s="21"/>
      <c r="N4647" s="22">
        <f t="shared" si="2"/>
        <v>46206</v>
      </c>
      <c r="O4647" s="23">
        <f>'RESOLUCIONES EPG'!$N4647-'RESOLUCIONES EPG'!$D4647</f>
        <v>2443</v>
      </c>
    </row>
    <row r="4648" ht="16.5" customHeight="1">
      <c r="A4648" s="103"/>
      <c r="B4648" s="21"/>
      <c r="C4648" s="24">
        <v>928.0</v>
      </c>
      <c r="D4648" s="69">
        <v>43763.0</v>
      </c>
      <c r="E4648" s="21" t="s">
        <v>3017</v>
      </c>
      <c r="F4648" s="69"/>
      <c r="G4648" s="21" t="s">
        <v>1200</v>
      </c>
      <c r="H4648" s="21" t="s">
        <v>5720</v>
      </c>
      <c r="I4648" s="63" t="s">
        <v>5721</v>
      </c>
      <c r="J4648" s="21"/>
      <c r="K4648" s="63" t="s">
        <v>5722</v>
      </c>
      <c r="L4648" s="21"/>
      <c r="M4648" s="21"/>
      <c r="N4648" s="22">
        <f t="shared" si="2"/>
        <v>46206</v>
      </c>
      <c r="O4648" s="23">
        <f>'RESOLUCIONES EPG'!$N4648-'RESOLUCIONES EPG'!$D4648</f>
        <v>2443</v>
      </c>
    </row>
    <row r="4649" ht="16.5" customHeight="1">
      <c r="A4649" s="101"/>
      <c r="B4649" s="21"/>
      <c r="C4649" s="24">
        <v>970.0</v>
      </c>
      <c r="D4649" s="69">
        <v>43763.0</v>
      </c>
      <c r="E4649" s="21" t="s">
        <v>4383</v>
      </c>
      <c r="F4649" s="69"/>
      <c r="G4649" s="21" t="s">
        <v>18</v>
      </c>
      <c r="H4649" s="21" t="s">
        <v>5708</v>
      </c>
      <c r="I4649" s="63" t="s">
        <v>5723</v>
      </c>
      <c r="J4649" s="21"/>
      <c r="K4649" s="21"/>
      <c r="L4649" s="21"/>
      <c r="M4649" s="21"/>
      <c r="N4649" s="22">
        <f t="shared" si="2"/>
        <v>46206</v>
      </c>
      <c r="O4649" s="23">
        <f>'RESOLUCIONES EPG'!$N4649-'RESOLUCIONES EPG'!$D4649</f>
        <v>2443</v>
      </c>
    </row>
    <row r="4650" ht="16.5" customHeight="1">
      <c r="A4650" s="103"/>
      <c r="B4650" s="21"/>
      <c r="C4650" s="24">
        <v>965.0</v>
      </c>
      <c r="D4650" s="69">
        <v>43763.0</v>
      </c>
      <c r="E4650" s="21" t="s">
        <v>5724</v>
      </c>
      <c r="F4650" s="69"/>
      <c r="G4650" s="21" t="s">
        <v>18</v>
      </c>
      <c r="H4650" s="21" t="s">
        <v>4508</v>
      </c>
      <c r="I4650" s="63" t="s">
        <v>5725</v>
      </c>
      <c r="J4650" s="21"/>
      <c r="K4650" s="21"/>
      <c r="L4650" s="21"/>
      <c r="M4650" s="21"/>
      <c r="N4650" s="22">
        <f t="shared" si="2"/>
        <v>46206</v>
      </c>
      <c r="O4650" s="23">
        <f>'RESOLUCIONES EPG'!$N4650-'RESOLUCIONES EPG'!$D4650</f>
        <v>2443</v>
      </c>
    </row>
    <row r="4651" ht="16.5" customHeight="1">
      <c r="A4651" s="102"/>
      <c r="B4651" s="21"/>
      <c r="C4651" s="24">
        <v>980.0</v>
      </c>
      <c r="D4651" s="69">
        <v>43764.0</v>
      </c>
      <c r="E4651" s="21" t="s">
        <v>2797</v>
      </c>
      <c r="F4651" s="69"/>
      <c r="G4651" s="21" t="s">
        <v>50</v>
      </c>
      <c r="H4651" s="21"/>
      <c r="I4651" s="186" t="s">
        <v>5726</v>
      </c>
      <c r="J4651" s="21"/>
      <c r="K4651" s="21"/>
      <c r="L4651" s="21"/>
      <c r="M4651" s="21"/>
      <c r="N4651" s="22">
        <f t="shared" si="2"/>
        <v>46206</v>
      </c>
      <c r="O4651" s="23">
        <f>'RESOLUCIONES EPG'!$N4651-'RESOLUCIONES EPG'!$D4651</f>
        <v>2442</v>
      </c>
    </row>
    <row r="4652" ht="16.5" customHeight="1">
      <c r="A4652" s="102"/>
      <c r="B4652" s="21">
        <v>52066.0</v>
      </c>
      <c r="C4652" s="24">
        <v>981.0</v>
      </c>
      <c r="D4652" s="69">
        <v>43764.0</v>
      </c>
      <c r="E4652" s="21" t="s">
        <v>2443</v>
      </c>
      <c r="F4652" s="69"/>
      <c r="G4652" s="21" t="s">
        <v>577</v>
      </c>
      <c r="H4652" s="21"/>
      <c r="I4652" s="186" t="s">
        <v>5727</v>
      </c>
      <c r="J4652" s="21"/>
      <c r="K4652" s="21"/>
      <c r="L4652" s="21"/>
      <c r="M4652" s="21"/>
      <c r="N4652" s="22">
        <f t="shared" si="2"/>
        <v>46206</v>
      </c>
      <c r="O4652" s="23">
        <f>'RESOLUCIONES EPG'!$N4652-'RESOLUCIONES EPG'!$D4652</f>
        <v>2442</v>
      </c>
    </row>
    <row r="4653" ht="16.5" customHeight="1">
      <c r="A4653" s="101"/>
      <c r="B4653" s="21"/>
      <c r="C4653" s="24">
        <v>976.0</v>
      </c>
      <c r="D4653" s="69">
        <v>43764.0</v>
      </c>
      <c r="E4653" s="21" t="s">
        <v>45</v>
      </c>
      <c r="F4653" s="69"/>
      <c r="G4653" s="21" t="s">
        <v>5728</v>
      </c>
      <c r="H4653" s="21"/>
      <c r="I4653" s="186" t="s">
        <v>5729</v>
      </c>
      <c r="J4653" s="21"/>
      <c r="K4653" s="21"/>
      <c r="L4653" s="21"/>
      <c r="M4653" s="21"/>
      <c r="N4653" s="22">
        <f t="shared" si="2"/>
        <v>46206</v>
      </c>
      <c r="O4653" s="23">
        <f>'RESOLUCIONES EPG'!$N4653-'RESOLUCIONES EPG'!$D4653</f>
        <v>2442</v>
      </c>
    </row>
    <row r="4654" ht="16.5" customHeight="1">
      <c r="A4654" s="102"/>
      <c r="B4654" s="21"/>
      <c r="C4654" s="24">
        <v>977.0</v>
      </c>
      <c r="D4654" s="69">
        <v>43764.0</v>
      </c>
      <c r="E4654" s="21" t="s">
        <v>5730</v>
      </c>
      <c r="F4654" s="69" t="s">
        <v>5731</v>
      </c>
      <c r="G4654" s="21" t="s">
        <v>18</v>
      </c>
      <c r="H4654" s="21" t="s">
        <v>4511</v>
      </c>
      <c r="I4654" s="186" t="s">
        <v>5732</v>
      </c>
      <c r="J4654" s="21"/>
      <c r="K4654" s="21"/>
      <c r="L4654" s="21"/>
      <c r="M4654" s="21"/>
      <c r="N4654" s="22">
        <f t="shared" si="2"/>
        <v>46206</v>
      </c>
      <c r="O4654" s="23">
        <f>'RESOLUCIONES EPG'!$N4654-'RESOLUCIONES EPG'!$D4654</f>
        <v>2442</v>
      </c>
    </row>
    <row r="4655" ht="16.5" customHeight="1">
      <c r="A4655" s="101"/>
      <c r="B4655" s="21"/>
      <c r="C4655" s="24">
        <v>978.0</v>
      </c>
      <c r="D4655" s="69">
        <v>43764.0</v>
      </c>
      <c r="E4655" s="21" t="s">
        <v>5733</v>
      </c>
      <c r="F4655" s="69"/>
      <c r="G4655" s="21" t="s">
        <v>1200</v>
      </c>
      <c r="H4655" s="21" t="s">
        <v>5734</v>
      </c>
      <c r="I4655" s="186" t="s">
        <v>5735</v>
      </c>
      <c r="J4655" s="21"/>
      <c r="K4655" s="63" t="s">
        <v>5736</v>
      </c>
      <c r="L4655" s="21"/>
      <c r="M4655" s="21"/>
      <c r="N4655" s="22">
        <f t="shared" si="2"/>
        <v>46206</v>
      </c>
      <c r="O4655" s="23">
        <f>'RESOLUCIONES EPG'!$N4655-'RESOLUCIONES EPG'!$D4655</f>
        <v>2442</v>
      </c>
    </row>
    <row r="4656" ht="16.5" customHeight="1">
      <c r="A4656" s="101"/>
      <c r="B4656" s="21"/>
      <c r="C4656" s="24">
        <v>979.0</v>
      </c>
      <c r="D4656" s="69">
        <v>43764.0</v>
      </c>
      <c r="E4656" s="21" t="s">
        <v>3014</v>
      </c>
      <c r="F4656" s="69"/>
      <c r="G4656" s="21" t="s">
        <v>1313</v>
      </c>
      <c r="H4656" s="21" t="s">
        <v>5737</v>
      </c>
      <c r="I4656" s="186" t="s">
        <v>5738</v>
      </c>
      <c r="J4656" s="21"/>
      <c r="K4656" s="63" t="s">
        <v>5739</v>
      </c>
      <c r="L4656" s="21"/>
      <c r="M4656" s="21"/>
      <c r="N4656" s="22">
        <f t="shared" si="2"/>
        <v>46206</v>
      </c>
      <c r="O4656" s="23">
        <f>'RESOLUCIONES EPG'!$N4656-'RESOLUCIONES EPG'!$D4656</f>
        <v>2442</v>
      </c>
    </row>
    <row r="4657" ht="16.5" customHeight="1">
      <c r="A4657" s="101"/>
      <c r="B4657" s="21"/>
      <c r="C4657" s="24">
        <v>974.0</v>
      </c>
      <c r="D4657" s="69">
        <v>43764.0</v>
      </c>
      <c r="E4657" s="21" t="s">
        <v>5740</v>
      </c>
      <c r="F4657" s="69"/>
      <c r="G4657" s="21" t="s">
        <v>184</v>
      </c>
      <c r="H4657" s="21" t="s">
        <v>4749</v>
      </c>
      <c r="I4657" s="186" t="s">
        <v>5741</v>
      </c>
      <c r="J4657" s="21"/>
      <c r="K4657" s="21"/>
      <c r="L4657" s="21"/>
      <c r="M4657" s="21"/>
      <c r="N4657" s="22">
        <f t="shared" si="2"/>
        <v>46206</v>
      </c>
      <c r="O4657" s="23">
        <f>'RESOLUCIONES EPG'!$N4657-'RESOLUCIONES EPG'!$D4657</f>
        <v>2442</v>
      </c>
    </row>
    <row r="4658" ht="16.5" customHeight="1">
      <c r="A4658" s="101"/>
      <c r="B4658" s="21" t="s">
        <v>5742</v>
      </c>
      <c r="C4658" s="24">
        <v>988.0</v>
      </c>
      <c r="D4658" s="69">
        <v>43767.0</v>
      </c>
      <c r="E4658" s="21" t="s">
        <v>5743</v>
      </c>
      <c r="F4658" s="69" t="s">
        <v>5744</v>
      </c>
      <c r="G4658" s="21" t="s">
        <v>3844</v>
      </c>
      <c r="H4658" s="21"/>
      <c r="I4658" s="186" t="s">
        <v>5745</v>
      </c>
      <c r="J4658" s="21"/>
      <c r="K4658" s="21"/>
      <c r="L4658" s="21"/>
      <c r="M4658" s="21"/>
      <c r="N4658" s="22">
        <f t="shared" si="2"/>
        <v>46206</v>
      </c>
      <c r="O4658" s="23">
        <f>'RESOLUCIONES EPG'!$N4658-'RESOLUCIONES EPG'!$D4658</f>
        <v>2439</v>
      </c>
    </row>
    <row r="4659" ht="16.5" customHeight="1">
      <c r="A4659" s="101"/>
      <c r="B4659" s="21"/>
      <c r="C4659" s="24">
        <v>1012.0</v>
      </c>
      <c r="D4659" s="69">
        <v>43767.0</v>
      </c>
      <c r="E4659" s="21" t="s">
        <v>4052</v>
      </c>
      <c r="F4659" s="69"/>
      <c r="G4659" s="21" t="s">
        <v>50</v>
      </c>
      <c r="H4659" s="21"/>
      <c r="I4659" s="186" t="s">
        <v>5746</v>
      </c>
      <c r="J4659" s="21"/>
      <c r="K4659" s="21"/>
      <c r="L4659" s="21"/>
      <c r="M4659" s="21"/>
      <c r="N4659" s="22">
        <f t="shared" si="2"/>
        <v>46206</v>
      </c>
      <c r="O4659" s="23">
        <f>'RESOLUCIONES EPG'!$N4659-'RESOLUCIONES EPG'!$D4659</f>
        <v>2439</v>
      </c>
    </row>
    <row r="4660" ht="16.5" customHeight="1">
      <c r="A4660" s="101"/>
      <c r="B4660" s="21"/>
      <c r="C4660" s="24">
        <v>1004.0</v>
      </c>
      <c r="D4660" s="69">
        <v>43767.0</v>
      </c>
      <c r="E4660" s="21" t="s">
        <v>5747</v>
      </c>
      <c r="F4660" s="69"/>
      <c r="G4660" s="21" t="s">
        <v>18</v>
      </c>
      <c r="H4660" s="21" t="s">
        <v>4749</v>
      </c>
      <c r="I4660" s="186" t="s">
        <v>5748</v>
      </c>
      <c r="J4660" s="21"/>
      <c r="K4660" s="21"/>
      <c r="L4660" s="21"/>
      <c r="M4660" s="21"/>
      <c r="N4660" s="22">
        <f t="shared" si="2"/>
        <v>46206</v>
      </c>
      <c r="O4660" s="23">
        <f>'RESOLUCIONES EPG'!$N4660-'RESOLUCIONES EPG'!$D4660</f>
        <v>2439</v>
      </c>
    </row>
    <row r="4661" ht="16.5" customHeight="1">
      <c r="A4661" s="102"/>
      <c r="B4661" s="21" t="s">
        <v>5742</v>
      </c>
      <c r="C4661" s="24">
        <v>990.0</v>
      </c>
      <c r="D4661" s="69">
        <v>43767.0</v>
      </c>
      <c r="E4661" s="21" t="s">
        <v>5299</v>
      </c>
      <c r="F4661" s="69"/>
      <c r="G4661" s="21" t="s">
        <v>3844</v>
      </c>
      <c r="H4661" s="21"/>
      <c r="I4661" s="186" t="s">
        <v>5749</v>
      </c>
      <c r="J4661" s="21"/>
      <c r="K4661" s="63" t="s">
        <v>5750</v>
      </c>
      <c r="L4661" s="63" t="s">
        <v>5751</v>
      </c>
      <c r="M4661" s="21"/>
      <c r="N4661" s="22">
        <f t="shared" si="2"/>
        <v>46206</v>
      </c>
      <c r="O4661" s="23">
        <f>'RESOLUCIONES EPG'!$N4661-'RESOLUCIONES EPG'!$D4661</f>
        <v>2439</v>
      </c>
    </row>
    <row r="4662" ht="16.5" customHeight="1">
      <c r="A4662" s="101"/>
      <c r="B4662" s="21"/>
      <c r="C4662" s="24">
        <v>999.0</v>
      </c>
      <c r="D4662" s="69">
        <v>43767.0</v>
      </c>
      <c r="E4662" s="21" t="s">
        <v>5752</v>
      </c>
      <c r="F4662" s="69" t="s">
        <v>5753</v>
      </c>
      <c r="G4662" s="21" t="s">
        <v>18</v>
      </c>
      <c r="H4662" s="21" t="s">
        <v>3057</v>
      </c>
      <c r="I4662" s="186" t="s">
        <v>5754</v>
      </c>
      <c r="J4662" s="21"/>
      <c r="K4662" s="21"/>
      <c r="L4662" s="21"/>
      <c r="M4662" s="21"/>
      <c r="N4662" s="22">
        <f t="shared" si="2"/>
        <v>46206</v>
      </c>
      <c r="O4662" s="23">
        <f>'RESOLUCIONES EPG'!$N4662-'RESOLUCIONES EPG'!$D4662</f>
        <v>2439</v>
      </c>
    </row>
    <row r="4663" ht="16.5" customHeight="1">
      <c r="A4663" s="101"/>
      <c r="B4663" s="21" t="s">
        <v>5742</v>
      </c>
      <c r="C4663" s="24">
        <v>986.0</v>
      </c>
      <c r="D4663" s="69">
        <v>43767.0</v>
      </c>
      <c r="E4663" s="21" t="s">
        <v>1621</v>
      </c>
      <c r="F4663" s="69"/>
      <c r="G4663" s="21" t="s">
        <v>3844</v>
      </c>
      <c r="H4663" s="21"/>
      <c r="I4663" s="186" t="s">
        <v>5755</v>
      </c>
      <c r="J4663" s="21"/>
      <c r="K4663" s="63" t="s">
        <v>5756</v>
      </c>
      <c r="L4663" s="63" t="s">
        <v>5757</v>
      </c>
      <c r="M4663" s="21"/>
      <c r="N4663" s="22">
        <f t="shared" si="2"/>
        <v>46206</v>
      </c>
      <c r="O4663" s="23">
        <f>'RESOLUCIONES EPG'!$N4663-'RESOLUCIONES EPG'!$D4663</f>
        <v>2439</v>
      </c>
    </row>
    <row r="4664" ht="16.5" customHeight="1">
      <c r="A4664" s="101"/>
      <c r="B4664" s="21"/>
      <c r="C4664" s="24">
        <v>982.0</v>
      </c>
      <c r="D4664" s="69">
        <v>43767.0</v>
      </c>
      <c r="E4664" s="21" t="s">
        <v>1208</v>
      </c>
      <c r="F4664" s="30"/>
      <c r="G4664" s="21" t="s">
        <v>2253</v>
      </c>
      <c r="H4664" s="21" t="s">
        <v>5758</v>
      </c>
      <c r="I4664" s="186" t="s">
        <v>5759</v>
      </c>
      <c r="J4664" s="21"/>
      <c r="K4664" s="21"/>
      <c r="L4664" s="21"/>
      <c r="M4664" s="21"/>
      <c r="N4664" s="22">
        <f t="shared" si="2"/>
        <v>46206</v>
      </c>
      <c r="O4664" s="23">
        <f>'RESOLUCIONES EPG'!$N4664-'RESOLUCIONES EPG'!$D4664</f>
        <v>2439</v>
      </c>
    </row>
    <row r="4665" ht="16.5" customHeight="1">
      <c r="A4665" s="101"/>
      <c r="B4665" s="21" t="s">
        <v>5742</v>
      </c>
      <c r="C4665" s="24">
        <v>993.0</v>
      </c>
      <c r="D4665" s="69">
        <v>43767.0</v>
      </c>
      <c r="E4665" s="21" t="s">
        <v>2669</v>
      </c>
      <c r="F4665" s="69"/>
      <c r="G4665" s="21" t="s">
        <v>3844</v>
      </c>
      <c r="H4665" s="21"/>
      <c r="I4665" s="186" t="s">
        <v>5760</v>
      </c>
      <c r="J4665" s="21"/>
      <c r="K4665" s="63" t="s">
        <v>5761</v>
      </c>
      <c r="L4665" s="63" t="s">
        <v>5762</v>
      </c>
      <c r="M4665" s="63" t="s">
        <v>5763</v>
      </c>
      <c r="N4665" s="22">
        <f t="shared" si="2"/>
        <v>46206</v>
      </c>
      <c r="O4665" s="23">
        <f>'RESOLUCIONES EPG'!$N4665-'RESOLUCIONES EPG'!$D4665</f>
        <v>2439</v>
      </c>
    </row>
    <row r="4666" ht="16.5" customHeight="1">
      <c r="A4666" s="102"/>
      <c r="B4666" s="21"/>
      <c r="C4666" s="24">
        <v>1013.0</v>
      </c>
      <c r="D4666" s="69">
        <v>43767.0</v>
      </c>
      <c r="E4666" s="21" t="s">
        <v>3384</v>
      </c>
      <c r="F4666" s="69"/>
      <c r="G4666" s="21" t="s">
        <v>50</v>
      </c>
      <c r="H4666" s="21"/>
      <c r="I4666" s="186" t="s">
        <v>5764</v>
      </c>
      <c r="J4666" s="21"/>
      <c r="K4666" s="21"/>
      <c r="L4666" s="21"/>
      <c r="M4666" s="21"/>
      <c r="N4666" s="22">
        <f t="shared" si="2"/>
        <v>46206</v>
      </c>
      <c r="O4666" s="23">
        <f>'RESOLUCIONES EPG'!$N4666-'RESOLUCIONES EPG'!$D4666</f>
        <v>2439</v>
      </c>
    </row>
    <row r="4667" ht="16.5" customHeight="1">
      <c r="A4667" s="101"/>
      <c r="B4667" s="21"/>
      <c r="C4667" s="24">
        <v>1003.0</v>
      </c>
      <c r="D4667" s="69">
        <v>43767.0</v>
      </c>
      <c r="E4667" s="21" t="s">
        <v>5765</v>
      </c>
      <c r="F4667" s="130" t="s">
        <v>5766</v>
      </c>
      <c r="G4667" s="21" t="s">
        <v>18</v>
      </c>
      <c r="H4667" s="21" t="s">
        <v>4749</v>
      </c>
      <c r="I4667" s="186" t="s">
        <v>5767</v>
      </c>
      <c r="J4667" s="21"/>
      <c r="K4667" s="21"/>
      <c r="L4667" s="21"/>
      <c r="M4667" s="21"/>
      <c r="N4667" s="22">
        <f t="shared" si="2"/>
        <v>46206</v>
      </c>
      <c r="O4667" s="23">
        <f>'RESOLUCIONES EPG'!$N4667-'RESOLUCIONES EPG'!$D4667</f>
        <v>2439</v>
      </c>
    </row>
    <row r="4668" ht="16.5" customHeight="1">
      <c r="A4668" s="102"/>
      <c r="B4668" s="21"/>
      <c r="C4668" s="24">
        <v>985.0</v>
      </c>
      <c r="D4668" s="69">
        <v>43767.0</v>
      </c>
      <c r="E4668" s="21" t="s">
        <v>5318</v>
      </c>
      <c r="F4668" s="30" t="s">
        <v>5319</v>
      </c>
      <c r="G4668" s="21" t="s">
        <v>3844</v>
      </c>
      <c r="H4668" s="21"/>
      <c r="I4668" s="186" t="s">
        <v>5768</v>
      </c>
      <c r="J4668" s="21"/>
      <c r="K4668" s="63" t="s">
        <v>5769</v>
      </c>
      <c r="L4668" s="63" t="s">
        <v>5770</v>
      </c>
      <c r="M4668" s="21"/>
      <c r="N4668" s="22">
        <f t="shared" si="2"/>
        <v>46206</v>
      </c>
      <c r="O4668" s="23">
        <f>'RESOLUCIONES EPG'!$N4668-'RESOLUCIONES EPG'!$D4668</f>
        <v>2439</v>
      </c>
    </row>
    <row r="4669" ht="16.5" customHeight="1">
      <c r="A4669" s="101"/>
      <c r="B4669" s="21"/>
      <c r="C4669" s="24">
        <v>1011.0</v>
      </c>
      <c r="D4669" s="69">
        <v>43767.0</v>
      </c>
      <c r="E4669" s="21" t="s">
        <v>5771</v>
      </c>
      <c r="F4669" s="69"/>
      <c r="G4669" s="21" t="s">
        <v>18</v>
      </c>
      <c r="H4669" s="21" t="s">
        <v>5772</v>
      </c>
      <c r="I4669" s="186" t="s">
        <v>5773</v>
      </c>
      <c r="J4669" s="21"/>
      <c r="K4669" s="21"/>
      <c r="L4669" s="21"/>
      <c r="M4669" s="21"/>
      <c r="N4669" s="22">
        <f t="shared" si="2"/>
        <v>46206</v>
      </c>
      <c r="O4669" s="23">
        <f>'RESOLUCIONES EPG'!$N4669-'RESOLUCIONES EPG'!$D4669</f>
        <v>2439</v>
      </c>
    </row>
    <row r="4670" ht="16.5" customHeight="1">
      <c r="A4670" s="101"/>
      <c r="B4670" s="21"/>
      <c r="C4670" s="24">
        <v>1010.0</v>
      </c>
      <c r="D4670" s="69">
        <v>43767.0</v>
      </c>
      <c r="E4670" s="21" t="s">
        <v>5774</v>
      </c>
      <c r="F4670" s="69"/>
      <c r="G4670" s="21" t="s">
        <v>18</v>
      </c>
      <c r="H4670" s="21" t="s">
        <v>4575</v>
      </c>
      <c r="I4670" s="186" t="s">
        <v>5775</v>
      </c>
      <c r="J4670" s="21"/>
      <c r="K4670" s="21"/>
      <c r="L4670" s="21"/>
      <c r="M4670" s="21"/>
      <c r="N4670" s="22">
        <f t="shared" si="2"/>
        <v>46206</v>
      </c>
      <c r="O4670" s="23">
        <f>'RESOLUCIONES EPG'!$N4670-'RESOLUCIONES EPG'!$D4670</f>
        <v>2439</v>
      </c>
    </row>
    <row r="4671" ht="16.5" customHeight="1">
      <c r="A4671" s="101"/>
      <c r="B4671" s="21"/>
      <c r="C4671" s="24">
        <v>1009.0</v>
      </c>
      <c r="D4671" s="69">
        <v>43767.0</v>
      </c>
      <c r="E4671" s="21" t="s">
        <v>5776</v>
      </c>
      <c r="F4671" s="69"/>
      <c r="G4671" s="21" t="s">
        <v>18</v>
      </c>
      <c r="H4671" s="21" t="s">
        <v>4575</v>
      </c>
      <c r="I4671" s="186" t="s">
        <v>5777</v>
      </c>
      <c r="J4671" s="21"/>
      <c r="K4671" s="63" t="s">
        <v>5778</v>
      </c>
      <c r="L4671" s="21"/>
      <c r="M4671" s="21"/>
      <c r="N4671" s="22">
        <f t="shared" si="2"/>
        <v>46206</v>
      </c>
      <c r="O4671" s="23">
        <f>'RESOLUCIONES EPG'!$N4671-'RESOLUCIONES EPG'!$D4671</f>
        <v>2439</v>
      </c>
    </row>
    <row r="4672" ht="16.5" customHeight="1">
      <c r="A4672" s="101"/>
      <c r="B4672" s="21"/>
      <c r="C4672" s="24">
        <v>983.0</v>
      </c>
      <c r="D4672" s="69">
        <v>43767.0</v>
      </c>
      <c r="E4672" s="21" t="s">
        <v>2344</v>
      </c>
      <c r="F4672" s="69"/>
      <c r="G4672" s="21" t="s">
        <v>2253</v>
      </c>
      <c r="H4672" s="21" t="s">
        <v>3869</v>
      </c>
      <c r="I4672" s="186" t="s">
        <v>5779</v>
      </c>
      <c r="J4672" s="21"/>
      <c r="K4672" s="21"/>
      <c r="L4672" s="21"/>
      <c r="M4672" s="21"/>
      <c r="N4672" s="22">
        <f t="shared" si="2"/>
        <v>46206</v>
      </c>
      <c r="O4672" s="23">
        <f>'RESOLUCIONES EPG'!$N4672-'RESOLUCIONES EPG'!$D4672</f>
        <v>2439</v>
      </c>
    </row>
    <row r="4673" ht="16.5" customHeight="1">
      <c r="A4673" s="101"/>
      <c r="B4673" s="21"/>
      <c r="C4673" s="24">
        <v>1006.0</v>
      </c>
      <c r="D4673" s="69">
        <v>43767.0</v>
      </c>
      <c r="E4673" s="21" t="s">
        <v>2712</v>
      </c>
      <c r="F4673" s="69"/>
      <c r="G4673" s="21" t="s">
        <v>18</v>
      </c>
      <c r="H4673" s="21" t="s">
        <v>4621</v>
      </c>
      <c r="I4673" s="186" t="s">
        <v>5780</v>
      </c>
      <c r="J4673" s="21"/>
      <c r="K4673" s="21"/>
      <c r="L4673" s="21"/>
      <c r="M4673" s="21"/>
      <c r="N4673" s="22">
        <f t="shared" si="2"/>
        <v>46206</v>
      </c>
      <c r="O4673" s="23">
        <f>'RESOLUCIONES EPG'!$N4673-'RESOLUCIONES EPG'!$D4673</f>
        <v>2439</v>
      </c>
    </row>
    <row r="4674" ht="16.5" customHeight="1">
      <c r="A4674" s="58"/>
      <c r="B4674" s="21"/>
      <c r="C4674" s="24">
        <v>997.0</v>
      </c>
      <c r="D4674" s="69">
        <v>43767.0</v>
      </c>
      <c r="E4674" s="21" t="s">
        <v>5781</v>
      </c>
      <c r="F4674" s="69"/>
      <c r="G4674" s="21" t="s">
        <v>18</v>
      </c>
      <c r="H4674" s="21" t="s">
        <v>5782</v>
      </c>
      <c r="I4674" s="186" t="s">
        <v>5783</v>
      </c>
      <c r="J4674" s="21"/>
      <c r="K4674" s="21"/>
      <c r="L4674" s="21"/>
      <c r="M4674" s="21"/>
      <c r="N4674" s="22">
        <f t="shared" si="2"/>
        <v>46206</v>
      </c>
      <c r="O4674" s="23">
        <f>'RESOLUCIONES EPG'!$N4674-'RESOLUCIONES EPG'!$D4674</f>
        <v>2439</v>
      </c>
    </row>
    <row r="4675" ht="16.5" customHeight="1">
      <c r="A4675" s="101"/>
      <c r="B4675" s="21"/>
      <c r="C4675" s="24">
        <v>989.0</v>
      </c>
      <c r="D4675" s="69">
        <v>43767.0</v>
      </c>
      <c r="E4675" s="171" t="s">
        <v>5353</v>
      </c>
      <c r="F4675" s="69"/>
      <c r="G4675" s="21" t="s">
        <v>3844</v>
      </c>
      <c r="H4675" s="21"/>
      <c r="I4675" s="186" t="s">
        <v>5784</v>
      </c>
      <c r="J4675" s="21"/>
      <c r="K4675" s="63" t="s">
        <v>5785</v>
      </c>
      <c r="L4675" s="63" t="s">
        <v>5786</v>
      </c>
      <c r="M4675" s="21"/>
      <c r="N4675" s="22">
        <f t="shared" si="2"/>
        <v>46206</v>
      </c>
      <c r="O4675" s="23">
        <f>'RESOLUCIONES EPG'!$N4675-'RESOLUCIONES EPG'!$D4675</f>
        <v>2439</v>
      </c>
    </row>
    <row r="4676" ht="16.5" customHeight="1">
      <c r="A4676" s="101"/>
      <c r="B4676" s="21">
        <v>52480.0</v>
      </c>
      <c r="C4676" s="24">
        <v>994.0</v>
      </c>
      <c r="D4676" s="69">
        <v>43767.0</v>
      </c>
      <c r="E4676" s="21" t="s">
        <v>2494</v>
      </c>
      <c r="F4676" s="69"/>
      <c r="G4676" s="21" t="s">
        <v>3844</v>
      </c>
      <c r="H4676" s="21"/>
      <c r="I4676" s="186" t="s">
        <v>5787</v>
      </c>
      <c r="J4676" s="21"/>
      <c r="K4676" s="63" t="s">
        <v>5788</v>
      </c>
      <c r="L4676" s="63" t="s">
        <v>5789</v>
      </c>
      <c r="M4676" s="21"/>
      <c r="N4676" s="22">
        <f t="shared" si="2"/>
        <v>46206</v>
      </c>
      <c r="O4676" s="23">
        <f>'RESOLUCIONES EPG'!$N4676-'RESOLUCIONES EPG'!$D4676</f>
        <v>2439</v>
      </c>
    </row>
    <row r="4677" ht="16.5" customHeight="1">
      <c r="A4677" s="102"/>
      <c r="B4677" s="21"/>
      <c r="C4677" s="24">
        <v>1007.0</v>
      </c>
      <c r="D4677" s="69">
        <v>43767.0</v>
      </c>
      <c r="E4677" s="21" t="s">
        <v>5790</v>
      </c>
      <c r="F4677" s="69"/>
      <c r="G4677" s="21" t="s">
        <v>18</v>
      </c>
      <c r="H4677" s="21" t="s">
        <v>5791</v>
      </c>
      <c r="I4677" s="186" t="s">
        <v>5792</v>
      </c>
      <c r="J4677" s="21"/>
      <c r="K4677" s="21"/>
      <c r="L4677" s="21"/>
      <c r="M4677" s="21"/>
      <c r="N4677" s="22">
        <f t="shared" si="2"/>
        <v>46206</v>
      </c>
      <c r="O4677" s="23">
        <f>'RESOLUCIONES EPG'!$N4677-'RESOLUCIONES EPG'!$D4677</f>
        <v>2439</v>
      </c>
    </row>
    <row r="4678" ht="16.5" customHeight="1">
      <c r="A4678" s="101"/>
      <c r="B4678" s="21"/>
      <c r="C4678" s="24">
        <v>984.0</v>
      </c>
      <c r="D4678" s="69">
        <v>43767.0</v>
      </c>
      <c r="E4678" s="21" t="s">
        <v>3688</v>
      </c>
      <c r="F4678" s="69"/>
      <c r="G4678" s="21" t="s">
        <v>2253</v>
      </c>
      <c r="H4678" s="21" t="s">
        <v>90</v>
      </c>
      <c r="I4678" s="186" t="s">
        <v>5793</v>
      </c>
      <c r="J4678" s="21"/>
      <c r="K4678" s="21"/>
      <c r="L4678" s="21"/>
      <c r="M4678" s="21"/>
      <c r="N4678" s="22">
        <f t="shared" si="2"/>
        <v>46206</v>
      </c>
      <c r="O4678" s="23">
        <f>'RESOLUCIONES EPG'!$N4678-'RESOLUCIONES EPG'!$D4678</f>
        <v>2439</v>
      </c>
    </row>
    <row r="4679" ht="16.5" customHeight="1">
      <c r="A4679" s="101"/>
      <c r="B4679" s="21"/>
      <c r="C4679" s="24">
        <v>1005.0</v>
      </c>
      <c r="D4679" s="69">
        <v>43767.0</v>
      </c>
      <c r="E4679" s="21" t="s">
        <v>5794</v>
      </c>
      <c r="F4679" s="69"/>
      <c r="G4679" s="21" t="s">
        <v>18</v>
      </c>
      <c r="H4679" s="21" t="s">
        <v>4621</v>
      </c>
      <c r="I4679" s="186" t="s">
        <v>5795</v>
      </c>
      <c r="J4679" s="21"/>
      <c r="K4679" s="21"/>
      <c r="L4679" s="21"/>
      <c r="M4679" s="21"/>
      <c r="N4679" s="22">
        <f t="shared" si="2"/>
        <v>46206</v>
      </c>
      <c r="O4679" s="23">
        <f>'RESOLUCIONES EPG'!$N4679-'RESOLUCIONES EPG'!$D4679</f>
        <v>2439</v>
      </c>
    </row>
    <row r="4680" ht="16.5" customHeight="1">
      <c r="A4680" s="102"/>
      <c r="B4680" s="21"/>
      <c r="C4680" s="24">
        <v>1014.0</v>
      </c>
      <c r="D4680" s="69">
        <v>43767.0</v>
      </c>
      <c r="E4680" s="21" t="s">
        <v>5796</v>
      </c>
      <c r="F4680" s="69"/>
      <c r="G4680" s="21" t="s">
        <v>50</v>
      </c>
      <c r="H4680" s="21"/>
      <c r="I4680" s="186" t="s">
        <v>5797</v>
      </c>
      <c r="J4680" s="21"/>
      <c r="K4680" s="21"/>
      <c r="L4680" s="21"/>
      <c r="M4680" s="21"/>
      <c r="N4680" s="22">
        <f t="shared" si="2"/>
        <v>46206</v>
      </c>
      <c r="O4680" s="23">
        <f>'RESOLUCIONES EPG'!$N4680-'RESOLUCIONES EPG'!$D4680</f>
        <v>2439</v>
      </c>
    </row>
    <row r="4681" ht="16.5" customHeight="1">
      <c r="A4681" s="102"/>
      <c r="B4681" s="21"/>
      <c r="C4681" s="24">
        <v>992.0</v>
      </c>
      <c r="D4681" s="69">
        <v>43767.0</v>
      </c>
      <c r="E4681" s="21" t="s">
        <v>3010</v>
      </c>
      <c r="F4681" s="30" t="s">
        <v>3011</v>
      </c>
      <c r="G4681" s="21" t="s">
        <v>3844</v>
      </c>
      <c r="H4681" s="21"/>
      <c r="I4681" s="186" t="s">
        <v>5798</v>
      </c>
      <c r="J4681" s="21"/>
      <c r="K4681" s="63" t="s">
        <v>5799</v>
      </c>
      <c r="L4681" s="63" t="s">
        <v>5800</v>
      </c>
      <c r="M4681" s="21"/>
      <c r="N4681" s="22">
        <f t="shared" si="2"/>
        <v>46206</v>
      </c>
      <c r="O4681" s="23">
        <f>'RESOLUCIONES EPG'!$N4681-'RESOLUCIONES EPG'!$D4681</f>
        <v>2439</v>
      </c>
    </row>
    <row r="4682" ht="16.5" customHeight="1">
      <c r="A4682" s="102"/>
      <c r="B4682" s="21"/>
      <c r="C4682" s="24">
        <v>1000.0</v>
      </c>
      <c r="D4682" s="69">
        <v>43767.0</v>
      </c>
      <c r="E4682" s="21" t="s">
        <v>5801</v>
      </c>
      <c r="F4682" s="69" t="s">
        <v>5802</v>
      </c>
      <c r="G4682" s="21" t="s">
        <v>18</v>
      </c>
      <c r="H4682" s="21" t="s">
        <v>3057</v>
      </c>
      <c r="I4682" s="186" t="s">
        <v>5803</v>
      </c>
      <c r="J4682" s="21"/>
      <c r="K4682" s="21"/>
      <c r="L4682" s="21"/>
      <c r="M4682" s="21"/>
      <c r="N4682" s="22">
        <f t="shared" si="2"/>
        <v>46206</v>
      </c>
      <c r="O4682" s="23">
        <f>'RESOLUCIONES EPG'!$N4682-'RESOLUCIONES EPG'!$D4682</f>
        <v>2439</v>
      </c>
    </row>
    <row r="4683" ht="16.5" customHeight="1">
      <c r="A4683" s="58"/>
      <c r="B4683" s="21"/>
      <c r="C4683" s="24">
        <v>995.0</v>
      </c>
      <c r="D4683" s="69">
        <v>43767.0</v>
      </c>
      <c r="E4683" s="21" t="s">
        <v>5384</v>
      </c>
      <c r="F4683" s="69"/>
      <c r="G4683" s="21" t="s">
        <v>18</v>
      </c>
      <c r="H4683" s="21" t="s">
        <v>4966</v>
      </c>
      <c r="I4683" s="186" t="s">
        <v>5804</v>
      </c>
      <c r="J4683" s="21"/>
      <c r="K4683" s="21"/>
      <c r="L4683" s="21"/>
      <c r="M4683" s="21"/>
      <c r="N4683" s="22">
        <f t="shared" si="2"/>
        <v>46206</v>
      </c>
      <c r="O4683" s="23">
        <f>'RESOLUCIONES EPG'!$N4683-'RESOLUCIONES EPG'!$D4683</f>
        <v>2439</v>
      </c>
    </row>
    <row r="4684" ht="16.5" customHeight="1">
      <c r="A4684" s="101"/>
      <c r="B4684" s="21" t="s">
        <v>5742</v>
      </c>
      <c r="C4684" s="24">
        <v>991.0</v>
      </c>
      <c r="D4684" s="69">
        <v>43767.0</v>
      </c>
      <c r="E4684" s="21" t="s">
        <v>5386</v>
      </c>
      <c r="F4684" s="69"/>
      <c r="G4684" s="21" t="s">
        <v>3844</v>
      </c>
      <c r="H4684" s="21"/>
      <c r="I4684" s="186" t="s">
        <v>5805</v>
      </c>
      <c r="J4684" s="21"/>
      <c r="K4684" s="63" t="s">
        <v>5806</v>
      </c>
      <c r="L4684" s="63" t="s">
        <v>5807</v>
      </c>
      <c r="M4684" s="21"/>
      <c r="N4684" s="22">
        <f t="shared" si="2"/>
        <v>46206</v>
      </c>
      <c r="O4684" s="23">
        <f>'RESOLUCIONES EPG'!$N4684-'RESOLUCIONES EPG'!$D4684</f>
        <v>2439</v>
      </c>
    </row>
    <row r="4685" ht="16.5" customHeight="1">
      <c r="A4685" s="101"/>
      <c r="B4685" s="21"/>
      <c r="C4685" s="24">
        <v>996.0</v>
      </c>
      <c r="D4685" s="69">
        <v>43767.0</v>
      </c>
      <c r="E4685" s="21" t="s">
        <v>5808</v>
      </c>
      <c r="F4685" s="69"/>
      <c r="G4685" s="21" t="s">
        <v>18</v>
      </c>
      <c r="H4685" s="21" t="s">
        <v>5809</v>
      </c>
      <c r="I4685" s="186" t="s">
        <v>5810</v>
      </c>
      <c r="J4685" s="21"/>
      <c r="K4685" s="21"/>
      <c r="L4685" s="21"/>
      <c r="M4685" s="21"/>
      <c r="N4685" s="22">
        <f t="shared" si="2"/>
        <v>46206</v>
      </c>
      <c r="O4685" s="23">
        <f>'RESOLUCIONES EPG'!$N4685-'RESOLUCIONES EPG'!$D4685</f>
        <v>2439</v>
      </c>
    </row>
    <row r="4686" ht="16.5" customHeight="1">
      <c r="A4686" s="101"/>
      <c r="B4686" s="21" t="s">
        <v>5742</v>
      </c>
      <c r="C4686" s="24">
        <v>987.0</v>
      </c>
      <c r="D4686" s="69">
        <v>43767.0</v>
      </c>
      <c r="E4686" s="21" t="s">
        <v>5395</v>
      </c>
      <c r="F4686" s="69" t="s">
        <v>5396</v>
      </c>
      <c r="G4686" s="21" t="s">
        <v>3844</v>
      </c>
      <c r="H4686" s="21"/>
      <c r="I4686" s="186" t="s">
        <v>5811</v>
      </c>
      <c r="J4686" s="21"/>
      <c r="K4686" s="63" t="s">
        <v>5812</v>
      </c>
      <c r="L4686" s="63" t="s">
        <v>5813</v>
      </c>
      <c r="M4686" s="21"/>
      <c r="N4686" s="22">
        <f t="shared" si="2"/>
        <v>46206</v>
      </c>
      <c r="O4686" s="23">
        <f>'RESOLUCIONES EPG'!$N4686-'RESOLUCIONES EPG'!$D4686</f>
        <v>2439</v>
      </c>
    </row>
    <row r="4687" ht="16.5" customHeight="1">
      <c r="A4687" s="101"/>
      <c r="B4687" s="21"/>
      <c r="C4687" s="24">
        <v>1008.0</v>
      </c>
      <c r="D4687" s="69">
        <v>43767.0</v>
      </c>
      <c r="E4687" s="21" t="s">
        <v>5814</v>
      </c>
      <c r="F4687" s="69"/>
      <c r="G4687" s="21" t="s">
        <v>18</v>
      </c>
      <c r="H4687" s="21" t="s">
        <v>1494</v>
      </c>
      <c r="I4687" s="186" t="s">
        <v>5815</v>
      </c>
      <c r="J4687" s="21"/>
      <c r="K4687" s="21"/>
      <c r="L4687" s="21"/>
      <c r="M4687" s="21"/>
      <c r="N4687" s="22">
        <f t="shared" si="2"/>
        <v>46206</v>
      </c>
      <c r="O4687" s="23">
        <f>'RESOLUCIONES EPG'!$N4687-'RESOLUCIONES EPG'!$D4687</f>
        <v>2439</v>
      </c>
    </row>
    <row r="4688" ht="16.5" customHeight="1">
      <c r="A4688" s="101"/>
      <c r="B4688" s="21"/>
      <c r="C4688" s="24">
        <v>998.0</v>
      </c>
      <c r="D4688" s="69">
        <v>43767.0</v>
      </c>
      <c r="E4688" s="21" t="s">
        <v>5816</v>
      </c>
      <c r="F4688" s="69" t="s">
        <v>5817</v>
      </c>
      <c r="G4688" s="21" t="s">
        <v>18</v>
      </c>
      <c r="H4688" s="21" t="s">
        <v>4732</v>
      </c>
      <c r="I4688" s="186" t="s">
        <v>5818</v>
      </c>
      <c r="J4688" s="21"/>
      <c r="K4688" s="63" t="s">
        <v>5819</v>
      </c>
      <c r="L4688" s="63" t="s">
        <v>5820</v>
      </c>
      <c r="M4688" s="21"/>
      <c r="N4688" s="22">
        <f t="shared" si="2"/>
        <v>46206</v>
      </c>
      <c r="O4688" s="23">
        <f>'RESOLUCIONES EPG'!$N4688-'RESOLUCIONES EPG'!$D4688</f>
        <v>2439</v>
      </c>
    </row>
    <row r="4689" ht="16.5" customHeight="1">
      <c r="A4689" s="101"/>
      <c r="B4689" s="21"/>
      <c r="C4689" s="24">
        <v>1001.0</v>
      </c>
      <c r="D4689" s="69">
        <v>43767.0</v>
      </c>
      <c r="E4689" s="21" t="s">
        <v>5821</v>
      </c>
      <c r="F4689" s="69"/>
      <c r="G4689" s="21" t="s">
        <v>18</v>
      </c>
      <c r="H4689" s="21" t="s">
        <v>5822</v>
      </c>
      <c r="I4689" s="186" t="s">
        <v>5823</v>
      </c>
      <c r="J4689" s="21"/>
      <c r="K4689" s="21"/>
      <c r="L4689" s="21"/>
      <c r="M4689" s="21"/>
      <c r="N4689" s="22">
        <f t="shared" si="2"/>
        <v>46206</v>
      </c>
      <c r="O4689" s="23">
        <f>'RESOLUCIONES EPG'!$N4689-'RESOLUCIONES EPG'!$D4689</f>
        <v>2439</v>
      </c>
    </row>
    <row r="4690" ht="16.5" customHeight="1">
      <c r="A4690" s="102"/>
      <c r="B4690" s="21"/>
      <c r="C4690" s="24">
        <v>1002.0</v>
      </c>
      <c r="D4690" s="69">
        <v>43767.0</v>
      </c>
      <c r="E4690" s="21" t="s">
        <v>5824</v>
      </c>
      <c r="F4690" s="69"/>
      <c r="G4690" s="21" t="s">
        <v>18</v>
      </c>
      <c r="H4690" s="21" t="s">
        <v>4849</v>
      </c>
      <c r="I4690" s="186" t="s">
        <v>5825</v>
      </c>
      <c r="J4690" s="21"/>
      <c r="K4690" s="21"/>
      <c r="L4690" s="21"/>
      <c r="M4690" s="21"/>
      <c r="N4690" s="22">
        <f t="shared" si="2"/>
        <v>46206</v>
      </c>
      <c r="O4690" s="23">
        <f>'RESOLUCIONES EPG'!$N4690-'RESOLUCIONES EPG'!$D4690</f>
        <v>2439</v>
      </c>
    </row>
    <row r="4691" ht="16.5" customHeight="1">
      <c r="A4691" s="101"/>
      <c r="B4691" s="21"/>
      <c r="C4691" s="24">
        <v>1016.0</v>
      </c>
      <c r="D4691" s="69">
        <v>43768.0</v>
      </c>
      <c r="E4691" s="21" t="s">
        <v>1509</v>
      </c>
      <c r="F4691" s="69" t="s">
        <v>1510</v>
      </c>
      <c r="G4691" s="21" t="s">
        <v>5826</v>
      </c>
      <c r="H4691" s="21"/>
      <c r="I4691" s="186" t="s">
        <v>5827</v>
      </c>
      <c r="J4691" s="21"/>
      <c r="K4691" s="21"/>
      <c r="L4691" s="21"/>
      <c r="M4691" s="21"/>
      <c r="N4691" s="22">
        <f t="shared" si="2"/>
        <v>46206</v>
      </c>
      <c r="O4691" s="23">
        <f>'RESOLUCIONES EPG'!$N4691-'RESOLUCIONES EPG'!$D4691</f>
        <v>2438</v>
      </c>
    </row>
    <row r="4692" ht="16.5" customHeight="1">
      <c r="A4692" s="101"/>
      <c r="B4692" s="21"/>
      <c r="C4692" s="24">
        <v>1017.0</v>
      </c>
      <c r="D4692" s="69">
        <v>43768.0</v>
      </c>
      <c r="E4692" s="21" t="s">
        <v>5828</v>
      </c>
      <c r="F4692" s="69"/>
      <c r="G4692" s="21" t="s">
        <v>5590</v>
      </c>
      <c r="H4692" s="21" t="s">
        <v>4910</v>
      </c>
      <c r="I4692" s="186" t="s">
        <v>5829</v>
      </c>
      <c r="J4692" s="21"/>
      <c r="K4692" s="63" t="s">
        <v>5830</v>
      </c>
      <c r="L4692" s="63" t="s">
        <v>5831</v>
      </c>
      <c r="M4692" s="21"/>
      <c r="N4692" s="22">
        <f t="shared" si="2"/>
        <v>46206</v>
      </c>
      <c r="O4692" s="23">
        <f>'RESOLUCIONES EPG'!$N4692-'RESOLUCIONES EPG'!$D4692</f>
        <v>2438</v>
      </c>
    </row>
    <row r="4693" ht="16.5" customHeight="1">
      <c r="A4693" s="58"/>
      <c r="B4693" s="21"/>
      <c r="C4693" s="24">
        <v>1019.0</v>
      </c>
      <c r="D4693" s="69">
        <v>43768.0</v>
      </c>
      <c r="E4693" s="21" t="s">
        <v>4650</v>
      </c>
      <c r="F4693" s="69" t="s">
        <v>4651</v>
      </c>
      <c r="G4693" s="21" t="s">
        <v>5624</v>
      </c>
      <c r="H4693" s="21"/>
      <c r="I4693" s="186" t="s">
        <v>5832</v>
      </c>
      <c r="J4693" s="21"/>
      <c r="K4693" s="63" t="s">
        <v>5833</v>
      </c>
      <c r="L4693" s="21"/>
      <c r="M4693" s="21"/>
      <c r="N4693" s="22">
        <f t="shared" si="2"/>
        <v>46206</v>
      </c>
      <c r="O4693" s="23">
        <f>'RESOLUCIONES EPG'!$N4693-'RESOLUCIONES EPG'!$D4693</f>
        <v>2438</v>
      </c>
    </row>
    <row r="4694" ht="16.5" customHeight="1">
      <c r="A4694" s="102"/>
      <c r="B4694" s="21"/>
      <c r="C4694" s="24">
        <v>1015.0</v>
      </c>
      <c r="D4694" s="69">
        <v>43768.0</v>
      </c>
      <c r="E4694" s="21" t="s">
        <v>1623</v>
      </c>
      <c r="F4694" s="69"/>
      <c r="G4694" s="21" t="s">
        <v>5826</v>
      </c>
      <c r="H4694" s="21"/>
      <c r="I4694" s="186" t="s">
        <v>5834</v>
      </c>
      <c r="J4694" s="21"/>
      <c r="K4694" s="21"/>
      <c r="L4694" s="21"/>
      <c r="M4694" s="21"/>
      <c r="N4694" s="22">
        <f t="shared" si="2"/>
        <v>46206</v>
      </c>
      <c r="O4694" s="23">
        <f>'RESOLUCIONES EPG'!$N4694-'RESOLUCIONES EPG'!$D4694</f>
        <v>2438</v>
      </c>
    </row>
    <row r="4695" ht="16.5" customHeight="1">
      <c r="A4695" s="101"/>
      <c r="B4695" s="21"/>
      <c r="C4695" s="24">
        <v>1018.0</v>
      </c>
      <c r="D4695" s="69">
        <v>43768.0</v>
      </c>
      <c r="E4695" s="21" t="s">
        <v>2861</v>
      </c>
      <c r="F4695" s="69"/>
      <c r="G4695" s="21" t="s">
        <v>5826</v>
      </c>
      <c r="H4695" s="21"/>
      <c r="I4695" s="186" t="s">
        <v>5835</v>
      </c>
      <c r="J4695" s="21"/>
      <c r="K4695" s="21"/>
      <c r="L4695" s="21"/>
      <c r="M4695" s="21"/>
      <c r="N4695" s="22">
        <f t="shared" si="2"/>
        <v>46206</v>
      </c>
      <c r="O4695" s="23">
        <f>'RESOLUCIONES EPG'!$N4695-'RESOLUCIONES EPG'!$D4695</f>
        <v>2438</v>
      </c>
    </row>
    <row r="4696" ht="16.5" customHeight="1">
      <c r="A4696" s="102"/>
      <c r="B4696" s="21"/>
      <c r="C4696" s="24">
        <v>1020.0</v>
      </c>
      <c r="D4696" s="69">
        <v>43769.0</v>
      </c>
      <c r="E4696" s="21" t="s">
        <v>2765</v>
      </c>
      <c r="F4696" s="30"/>
      <c r="G4696" s="21" t="s">
        <v>577</v>
      </c>
      <c r="H4696" s="21"/>
      <c r="I4696" s="186" t="s">
        <v>5836</v>
      </c>
      <c r="J4696" s="21"/>
      <c r="K4696" s="21"/>
      <c r="L4696" s="21"/>
      <c r="M4696" s="21"/>
      <c r="N4696" s="22">
        <f t="shared" si="2"/>
        <v>46206</v>
      </c>
      <c r="O4696" s="23">
        <f>'RESOLUCIONES EPG'!$N4696-'RESOLUCIONES EPG'!$D4696</f>
        <v>2437</v>
      </c>
    </row>
    <row r="4697" ht="16.5" customHeight="1">
      <c r="A4697" s="102"/>
      <c r="B4697" s="21">
        <v>53315.0</v>
      </c>
      <c r="C4697" s="24">
        <v>1033.0</v>
      </c>
      <c r="D4697" s="69">
        <v>43774.0</v>
      </c>
      <c r="E4697" s="21" t="s">
        <v>5502</v>
      </c>
      <c r="F4697" s="69" t="s">
        <v>5503</v>
      </c>
      <c r="G4697" s="21" t="s">
        <v>1725</v>
      </c>
      <c r="H4697" s="21"/>
      <c r="I4697" s="186" t="s">
        <v>5837</v>
      </c>
      <c r="J4697" s="21"/>
      <c r="K4697" s="63" t="s">
        <v>5838</v>
      </c>
      <c r="L4697" s="63" t="s">
        <v>5839</v>
      </c>
      <c r="M4697" s="21"/>
      <c r="N4697" s="22">
        <f t="shared" si="2"/>
        <v>46206</v>
      </c>
      <c r="O4697" s="23">
        <f>'RESOLUCIONES EPG'!$N4697-'RESOLUCIONES EPG'!$D4697</f>
        <v>2432</v>
      </c>
    </row>
    <row r="4698" ht="16.5" customHeight="1">
      <c r="A4698" s="101"/>
      <c r="B4698" s="21"/>
      <c r="C4698" s="24">
        <v>1030.0</v>
      </c>
      <c r="D4698" s="69">
        <v>43774.0</v>
      </c>
      <c r="E4698" s="21" t="s">
        <v>5507</v>
      </c>
      <c r="F4698" s="30"/>
      <c r="G4698" s="21" t="s">
        <v>1725</v>
      </c>
      <c r="H4698" s="21"/>
      <c r="I4698" s="186" t="s">
        <v>5840</v>
      </c>
      <c r="J4698" s="21"/>
      <c r="K4698" s="63" t="s">
        <v>5841</v>
      </c>
      <c r="L4698" s="63" t="s">
        <v>5842</v>
      </c>
      <c r="M4698" s="21"/>
      <c r="N4698" s="22">
        <f t="shared" si="2"/>
        <v>46206</v>
      </c>
      <c r="O4698" s="23">
        <f>'RESOLUCIONES EPG'!$N4698-'RESOLUCIONES EPG'!$D4698</f>
        <v>2432</v>
      </c>
    </row>
    <row r="4699" ht="16.5" customHeight="1">
      <c r="A4699" s="101"/>
      <c r="B4699" s="21"/>
      <c r="C4699" s="24">
        <v>1034.0</v>
      </c>
      <c r="D4699" s="69">
        <v>43774.0</v>
      </c>
      <c r="E4699" s="21" t="s">
        <v>5765</v>
      </c>
      <c r="F4699" s="130" t="s">
        <v>5766</v>
      </c>
      <c r="G4699" s="21" t="s">
        <v>1725</v>
      </c>
      <c r="H4699" s="21"/>
      <c r="I4699" s="186" t="s">
        <v>5843</v>
      </c>
      <c r="J4699" s="21"/>
      <c r="K4699" s="63" t="s">
        <v>5844</v>
      </c>
      <c r="L4699" s="21"/>
      <c r="M4699" s="21"/>
      <c r="N4699" s="22">
        <f t="shared" si="2"/>
        <v>46206</v>
      </c>
      <c r="O4699" s="23">
        <f>'RESOLUCIONES EPG'!$N4699-'RESOLUCIONES EPG'!$D4699</f>
        <v>2432</v>
      </c>
    </row>
    <row r="4700" ht="16.5" customHeight="1">
      <c r="A4700" s="101"/>
      <c r="B4700" s="21"/>
      <c r="C4700" s="24">
        <v>1035.0</v>
      </c>
      <c r="D4700" s="69">
        <v>43774.0</v>
      </c>
      <c r="E4700" s="21" t="s">
        <v>3723</v>
      </c>
      <c r="F4700" s="30"/>
      <c r="G4700" s="21" t="s">
        <v>5624</v>
      </c>
      <c r="H4700" s="21"/>
      <c r="I4700" s="186" t="s">
        <v>5845</v>
      </c>
      <c r="J4700" s="21"/>
      <c r="K4700" s="63" t="s">
        <v>5846</v>
      </c>
      <c r="L4700" s="21"/>
      <c r="M4700" s="21"/>
      <c r="N4700" s="22">
        <f t="shared" si="2"/>
        <v>46206</v>
      </c>
      <c r="O4700" s="23">
        <f>'RESOLUCIONES EPG'!$N4700-'RESOLUCIONES EPG'!$D4700</f>
        <v>2432</v>
      </c>
    </row>
    <row r="4701" ht="16.5" customHeight="1">
      <c r="A4701" s="102"/>
      <c r="B4701" s="21">
        <v>53119.0</v>
      </c>
      <c r="C4701" s="24">
        <v>1024.0</v>
      </c>
      <c r="D4701" s="69">
        <v>43774.0</v>
      </c>
      <c r="E4701" s="21" t="s">
        <v>5847</v>
      </c>
      <c r="F4701" s="30"/>
      <c r="G4701" s="21" t="s">
        <v>18</v>
      </c>
      <c r="H4701" s="21" t="s">
        <v>4601</v>
      </c>
      <c r="I4701" s="186" t="s">
        <v>5848</v>
      </c>
      <c r="J4701" s="21"/>
      <c r="K4701" s="21"/>
      <c r="L4701" s="21"/>
      <c r="M4701" s="21"/>
      <c r="N4701" s="22">
        <f t="shared" si="2"/>
        <v>46206</v>
      </c>
      <c r="O4701" s="23">
        <f>'RESOLUCIONES EPG'!$N4701-'RESOLUCIONES EPG'!$D4701</f>
        <v>2432</v>
      </c>
    </row>
    <row r="4702" ht="16.5" customHeight="1">
      <c r="A4702" s="101"/>
      <c r="B4702" s="21"/>
      <c r="C4702" s="24">
        <v>1040.0</v>
      </c>
      <c r="D4702" s="69">
        <v>43774.0</v>
      </c>
      <c r="E4702" s="21" t="s">
        <v>5342</v>
      </c>
      <c r="F4702" s="30"/>
      <c r="G4702" s="21" t="s">
        <v>1725</v>
      </c>
      <c r="H4702" s="21"/>
      <c r="I4702" s="186" t="s">
        <v>5849</v>
      </c>
      <c r="J4702" s="21"/>
      <c r="K4702" s="63" t="s">
        <v>5850</v>
      </c>
      <c r="L4702" s="63" t="s">
        <v>5851</v>
      </c>
      <c r="M4702" s="21"/>
      <c r="N4702" s="22">
        <f t="shared" si="2"/>
        <v>46206</v>
      </c>
      <c r="O4702" s="23">
        <f>'RESOLUCIONES EPG'!$N4702-'RESOLUCIONES EPG'!$D4702</f>
        <v>2432</v>
      </c>
    </row>
    <row r="4703" ht="16.5" customHeight="1">
      <c r="A4703" s="101"/>
      <c r="B4703" s="21"/>
      <c r="C4703" s="24">
        <v>1028.0</v>
      </c>
      <c r="D4703" s="69">
        <v>43774.0</v>
      </c>
      <c r="E4703" s="21" t="s">
        <v>5349</v>
      </c>
      <c r="F4703" s="30"/>
      <c r="G4703" s="21" t="s">
        <v>3844</v>
      </c>
      <c r="H4703" s="21"/>
      <c r="I4703" s="186" t="s">
        <v>5852</v>
      </c>
      <c r="J4703" s="21"/>
      <c r="K4703" s="63" t="s">
        <v>5853</v>
      </c>
      <c r="L4703" s="63" t="s">
        <v>5854</v>
      </c>
      <c r="M4703" s="21"/>
      <c r="N4703" s="22">
        <f t="shared" si="2"/>
        <v>46206</v>
      </c>
      <c r="O4703" s="23">
        <f>'RESOLUCIONES EPG'!$N4703-'RESOLUCIONES EPG'!$D4703</f>
        <v>2432</v>
      </c>
    </row>
    <row r="4704" ht="16.5" customHeight="1">
      <c r="A4704" s="101"/>
      <c r="B4704" s="21"/>
      <c r="C4704" s="24">
        <v>1025.0</v>
      </c>
      <c r="D4704" s="69">
        <v>43774.0</v>
      </c>
      <c r="E4704" s="21" t="s">
        <v>5855</v>
      </c>
      <c r="F4704" s="30" t="s">
        <v>5856</v>
      </c>
      <c r="G4704" s="21" t="s">
        <v>18</v>
      </c>
      <c r="H4704" s="21" t="s">
        <v>4966</v>
      </c>
      <c r="I4704" s="186" t="s">
        <v>5857</v>
      </c>
      <c r="J4704" s="21"/>
      <c r="K4704" s="21"/>
      <c r="L4704" s="21"/>
      <c r="M4704" s="21"/>
      <c r="N4704" s="22">
        <f t="shared" si="2"/>
        <v>46206</v>
      </c>
      <c r="O4704" s="23">
        <f>'RESOLUCIONES EPG'!$N4704-'RESOLUCIONES EPG'!$D4704</f>
        <v>2432</v>
      </c>
    </row>
    <row r="4705" ht="16.5" customHeight="1">
      <c r="A4705" s="101"/>
      <c r="B4705" s="21"/>
      <c r="C4705" s="24">
        <v>1029.0</v>
      </c>
      <c r="D4705" s="69">
        <v>43774.0</v>
      </c>
      <c r="E4705" s="21" t="s">
        <v>5855</v>
      </c>
      <c r="F4705" s="30" t="s">
        <v>5856</v>
      </c>
      <c r="G4705" s="21" t="s">
        <v>1725</v>
      </c>
      <c r="H4705" s="21"/>
      <c r="I4705" s="186" t="s">
        <v>5858</v>
      </c>
      <c r="J4705" s="21"/>
      <c r="K4705" s="63" t="s">
        <v>5859</v>
      </c>
      <c r="L4705" s="63" t="s">
        <v>5860</v>
      </c>
      <c r="M4705" s="21"/>
      <c r="N4705" s="22">
        <f t="shared" si="2"/>
        <v>46206</v>
      </c>
      <c r="O4705" s="23">
        <f>'RESOLUCIONES EPG'!$N4705-'RESOLUCIONES EPG'!$D4705</f>
        <v>2432</v>
      </c>
    </row>
    <row r="4706" ht="16.5" customHeight="1">
      <c r="A4706" s="101"/>
      <c r="B4706" s="21"/>
      <c r="C4706" s="24">
        <v>1039.0</v>
      </c>
      <c r="D4706" s="69">
        <v>43774.0</v>
      </c>
      <c r="E4706" s="21" t="s">
        <v>3053</v>
      </c>
      <c r="F4706" s="30"/>
      <c r="G4706" s="21" t="s">
        <v>1725</v>
      </c>
      <c r="H4706" s="21"/>
      <c r="I4706" s="186" t="s">
        <v>5861</v>
      </c>
      <c r="J4706" s="21"/>
      <c r="K4706" s="63" t="s">
        <v>5862</v>
      </c>
      <c r="L4706" s="63" t="s">
        <v>5863</v>
      </c>
      <c r="M4706" s="21"/>
      <c r="N4706" s="22">
        <f t="shared" si="2"/>
        <v>46206</v>
      </c>
      <c r="O4706" s="23">
        <f>'RESOLUCIONES EPG'!$N4706-'RESOLUCIONES EPG'!$D4706</f>
        <v>2432</v>
      </c>
    </row>
    <row r="4707" ht="16.5" customHeight="1">
      <c r="A4707" s="102"/>
      <c r="B4707" s="21"/>
      <c r="C4707" s="24">
        <v>1037.0</v>
      </c>
      <c r="D4707" s="69">
        <v>43774.0</v>
      </c>
      <c r="E4707" s="21" t="s">
        <v>5864</v>
      </c>
      <c r="F4707" s="30"/>
      <c r="G4707" s="21" t="s">
        <v>18</v>
      </c>
      <c r="H4707" s="21" t="s">
        <v>5865</v>
      </c>
      <c r="I4707" s="186" t="s">
        <v>5866</v>
      </c>
      <c r="J4707" s="21"/>
      <c r="K4707" s="21"/>
      <c r="L4707" s="21"/>
      <c r="M4707" s="21"/>
      <c r="N4707" s="22">
        <f t="shared" si="2"/>
        <v>46206</v>
      </c>
      <c r="O4707" s="23">
        <f>'RESOLUCIONES EPG'!$N4707-'RESOLUCIONES EPG'!$D4707</f>
        <v>2432</v>
      </c>
    </row>
    <row r="4708" ht="16.5" customHeight="1">
      <c r="A4708" s="101"/>
      <c r="B4708" s="21"/>
      <c r="C4708" s="24">
        <v>1038.0</v>
      </c>
      <c r="D4708" s="69">
        <v>43774.0</v>
      </c>
      <c r="E4708" s="21" t="s">
        <v>5557</v>
      </c>
      <c r="F4708" s="30"/>
      <c r="G4708" s="21" t="s">
        <v>1725</v>
      </c>
      <c r="H4708" s="21"/>
      <c r="I4708" s="186" t="s">
        <v>5867</v>
      </c>
      <c r="J4708" s="21"/>
      <c r="K4708" s="63" t="s">
        <v>5868</v>
      </c>
      <c r="L4708" s="63" t="s">
        <v>5869</v>
      </c>
      <c r="M4708" s="21"/>
      <c r="N4708" s="22">
        <f t="shared" si="2"/>
        <v>46206</v>
      </c>
      <c r="O4708" s="23">
        <f>'RESOLUCIONES EPG'!$N4708-'RESOLUCIONES EPG'!$D4708</f>
        <v>2432</v>
      </c>
    </row>
    <row r="4709" ht="16.5" customHeight="1">
      <c r="A4709" s="102"/>
      <c r="B4709" s="21"/>
      <c r="C4709" s="24">
        <v>1027.0</v>
      </c>
      <c r="D4709" s="69">
        <v>43774.0</v>
      </c>
      <c r="E4709" s="21" t="s">
        <v>5870</v>
      </c>
      <c r="F4709" s="30"/>
      <c r="G4709" s="21" t="s">
        <v>5590</v>
      </c>
      <c r="H4709" s="21" t="s">
        <v>5871</v>
      </c>
      <c r="I4709" s="186" t="s">
        <v>5872</v>
      </c>
      <c r="J4709" s="21"/>
      <c r="K4709" s="63" t="s">
        <v>5873</v>
      </c>
      <c r="L4709" s="21"/>
      <c r="M4709" s="21" t="s">
        <v>5874</v>
      </c>
      <c r="N4709" s="22">
        <f t="shared" si="2"/>
        <v>46206</v>
      </c>
      <c r="O4709" s="23">
        <f>'RESOLUCIONES EPG'!$N4709-'RESOLUCIONES EPG'!$D4709</f>
        <v>2432</v>
      </c>
    </row>
    <row r="4710" ht="16.5" customHeight="1">
      <c r="A4710" s="102"/>
      <c r="B4710" s="21"/>
      <c r="C4710" s="24">
        <v>1042.0</v>
      </c>
      <c r="D4710" s="69">
        <v>43774.0</v>
      </c>
      <c r="E4710" s="21" t="s">
        <v>5875</v>
      </c>
      <c r="F4710" s="30"/>
      <c r="G4710" s="21" t="s">
        <v>18</v>
      </c>
      <c r="H4710" s="21" t="s">
        <v>4601</v>
      </c>
      <c r="I4710" s="186" t="s">
        <v>5876</v>
      </c>
      <c r="J4710" s="21"/>
      <c r="K4710" s="21"/>
      <c r="L4710" s="21"/>
      <c r="M4710" s="21"/>
      <c r="N4710" s="22">
        <f t="shared" si="2"/>
        <v>46206</v>
      </c>
      <c r="O4710" s="23">
        <f>'RESOLUCIONES EPG'!$N4710-'RESOLUCIONES EPG'!$D4710</f>
        <v>2432</v>
      </c>
    </row>
    <row r="4711" ht="16.5" customHeight="1">
      <c r="A4711" s="101"/>
      <c r="B4711" s="21">
        <v>53248.0</v>
      </c>
      <c r="C4711" s="24">
        <v>1031.0</v>
      </c>
      <c r="D4711" s="69">
        <v>43774.0</v>
      </c>
      <c r="E4711" s="21" t="s">
        <v>5577</v>
      </c>
      <c r="F4711" s="30"/>
      <c r="G4711" s="21" t="s">
        <v>1725</v>
      </c>
      <c r="H4711" s="21"/>
      <c r="I4711" s="186" t="s">
        <v>5877</v>
      </c>
      <c r="J4711" s="21"/>
      <c r="K4711" s="63" t="s">
        <v>5878</v>
      </c>
      <c r="L4711" s="63" t="s">
        <v>5879</v>
      </c>
      <c r="M4711" s="21"/>
      <c r="N4711" s="22">
        <f t="shared" si="2"/>
        <v>46206</v>
      </c>
      <c r="O4711" s="23">
        <f>'RESOLUCIONES EPG'!$N4711-'RESOLUCIONES EPG'!$D4711</f>
        <v>2432</v>
      </c>
    </row>
    <row r="4712" ht="16.5" customHeight="1">
      <c r="A4712" s="101"/>
      <c r="B4712" s="21"/>
      <c r="C4712" s="24">
        <v>1026.0</v>
      </c>
      <c r="D4712" s="69">
        <v>43774.0</v>
      </c>
      <c r="E4712" s="21" t="s">
        <v>4369</v>
      </c>
      <c r="F4712" s="30"/>
      <c r="G4712" s="21" t="s">
        <v>1596</v>
      </c>
      <c r="H4712" s="21"/>
      <c r="I4712" s="186" t="s">
        <v>5880</v>
      </c>
      <c r="J4712" s="21"/>
      <c r="K4712" s="21"/>
      <c r="L4712" s="21"/>
      <c r="M4712" s="21"/>
      <c r="N4712" s="22">
        <f t="shared" si="2"/>
        <v>46206</v>
      </c>
      <c r="O4712" s="23">
        <f>'RESOLUCIONES EPG'!$N4712-'RESOLUCIONES EPG'!$D4712</f>
        <v>2432</v>
      </c>
    </row>
    <row r="4713" ht="16.5" customHeight="1">
      <c r="A4713" s="101"/>
      <c r="B4713" s="21"/>
      <c r="C4713" s="24">
        <v>1022.0</v>
      </c>
      <c r="D4713" s="69">
        <v>43774.0</v>
      </c>
      <c r="E4713" s="21" t="s">
        <v>3014</v>
      </c>
      <c r="F4713" s="30"/>
      <c r="G4713" s="21" t="s">
        <v>5590</v>
      </c>
      <c r="H4713" s="21" t="s">
        <v>5881</v>
      </c>
      <c r="I4713" s="186" t="s">
        <v>5882</v>
      </c>
      <c r="J4713" s="21"/>
      <c r="K4713" s="63" t="s">
        <v>5883</v>
      </c>
      <c r="L4713" s="63" t="s">
        <v>5884</v>
      </c>
      <c r="M4713" s="21" t="s">
        <v>5874</v>
      </c>
      <c r="N4713" s="22">
        <f t="shared" si="2"/>
        <v>46206</v>
      </c>
      <c r="O4713" s="23">
        <f>'RESOLUCIONES EPG'!$N4713-'RESOLUCIONES EPG'!$D4713</f>
        <v>2432</v>
      </c>
    </row>
    <row r="4714" ht="16.5" customHeight="1">
      <c r="A4714" s="101"/>
      <c r="B4714" s="21"/>
      <c r="C4714" s="24">
        <v>1023.0</v>
      </c>
      <c r="D4714" s="69">
        <v>43774.0</v>
      </c>
      <c r="E4714" s="21" t="s">
        <v>692</v>
      </c>
      <c r="F4714" s="30"/>
      <c r="G4714" s="21" t="s">
        <v>18</v>
      </c>
      <c r="H4714" s="21" t="s">
        <v>4966</v>
      </c>
      <c r="I4714" s="186" t="s">
        <v>5885</v>
      </c>
      <c r="J4714" s="21"/>
      <c r="K4714" s="21"/>
      <c r="L4714" s="21"/>
      <c r="M4714" s="21"/>
      <c r="N4714" s="22">
        <f t="shared" si="2"/>
        <v>46206</v>
      </c>
      <c r="O4714" s="23">
        <f>'RESOLUCIONES EPG'!$N4714-'RESOLUCIONES EPG'!$D4714</f>
        <v>2432</v>
      </c>
    </row>
    <row r="4715" ht="16.5" customHeight="1">
      <c r="A4715" s="101"/>
      <c r="B4715" s="21"/>
      <c r="C4715" s="24">
        <v>1036.0</v>
      </c>
      <c r="D4715" s="69">
        <v>43774.0</v>
      </c>
      <c r="E4715" s="21" t="s">
        <v>5886</v>
      </c>
      <c r="F4715" s="30"/>
      <c r="G4715" s="21" t="s">
        <v>18</v>
      </c>
      <c r="H4715" s="21" t="s">
        <v>2151</v>
      </c>
      <c r="I4715" s="186" t="s">
        <v>5887</v>
      </c>
      <c r="J4715" s="21"/>
      <c r="K4715" s="21"/>
      <c r="L4715" s="21"/>
      <c r="M4715" s="21"/>
      <c r="N4715" s="22">
        <f t="shared" si="2"/>
        <v>46206</v>
      </c>
      <c r="O4715" s="23">
        <f>'RESOLUCIONES EPG'!$N4715-'RESOLUCIONES EPG'!$D4715</f>
        <v>2432</v>
      </c>
    </row>
    <row r="4716" ht="16.5" customHeight="1">
      <c r="A4716" s="101"/>
      <c r="B4716" s="21"/>
      <c r="C4716" s="24">
        <v>1032.0</v>
      </c>
      <c r="D4716" s="69">
        <v>43774.0</v>
      </c>
      <c r="E4716" s="21" t="s">
        <v>5888</v>
      </c>
      <c r="F4716" s="30"/>
      <c r="G4716" s="21" t="s">
        <v>1725</v>
      </c>
      <c r="H4716" s="21"/>
      <c r="I4716" s="186" t="s">
        <v>5889</v>
      </c>
      <c r="J4716" s="21"/>
      <c r="K4716" s="63" t="s">
        <v>5890</v>
      </c>
      <c r="L4716" s="63" t="s">
        <v>5891</v>
      </c>
      <c r="M4716" s="21"/>
      <c r="N4716" s="22">
        <f t="shared" si="2"/>
        <v>46206</v>
      </c>
      <c r="O4716" s="23">
        <f>'RESOLUCIONES EPG'!$N4716-'RESOLUCIONES EPG'!$D4716</f>
        <v>2432</v>
      </c>
    </row>
    <row r="4717" ht="16.5" customHeight="1">
      <c r="A4717" s="101"/>
      <c r="B4717" s="21"/>
      <c r="C4717" s="24">
        <v>1041.0</v>
      </c>
      <c r="D4717" s="69">
        <v>43774.0</v>
      </c>
      <c r="E4717" s="21" t="s">
        <v>5892</v>
      </c>
      <c r="F4717" s="130" t="s">
        <v>5365</v>
      </c>
      <c r="G4717" s="21" t="s">
        <v>1725</v>
      </c>
      <c r="H4717" s="21"/>
      <c r="I4717" s="186" t="s">
        <v>5893</v>
      </c>
      <c r="J4717" s="21"/>
      <c r="K4717" s="63" t="s">
        <v>5894</v>
      </c>
      <c r="L4717" s="63" t="s">
        <v>5895</v>
      </c>
      <c r="M4717" s="21"/>
      <c r="N4717" s="22">
        <f t="shared" si="2"/>
        <v>46206</v>
      </c>
      <c r="O4717" s="23">
        <f>'RESOLUCIONES EPG'!$N4717-'RESOLUCIONES EPG'!$D4717</f>
        <v>2432</v>
      </c>
    </row>
    <row r="4718" ht="16.5" customHeight="1">
      <c r="A4718" s="101"/>
      <c r="B4718" s="21"/>
      <c r="C4718" s="24">
        <v>1047.0</v>
      </c>
      <c r="D4718" s="69">
        <v>43776.0</v>
      </c>
      <c r="E4718" s="21" t="s">
        <v>5896</v>
      </c>
      <c r="F4718" s="30"/>
      <c r="G4718" s="21" t="s">
        <v>577</v>
      </c>
      <c r="H4718" s="21"/>
      <c r="I4718" s="186" t="s">
        <v>5897</v>
      </c>
      <c r="J4718" s="21"/>
      <c r="K4718" s="21"/>
      <c r="L4718" s="21"/>
      <c r="M4718" s="21"/>
      <c r="N4718" s="22">
        <f t="shared" si="2"/>
        <v>46206</v>
      </c>
      <c r="O4718" s="23">
        <f>'RESOLUCIONES EPG'!$N4718-'RESOLUCIONES EPG'!$D4718</f>
        <v>2430</v>
      </c>
    </row>
    <row r="4719" ht="16.5" customHeight="1">
      <c r="A4719" s="101"/>
      <c r="B4719" s="21"/>
      <c r="C4719" s="24">
        <v>1050.0</v>
      </c>
      <c r="D4719" s="69">
        <v>43776.0</v>
      </c>
      <c r="E4719" s="21" t="s">
        <v>4206</v>
      </c>
      <c r="F4719" s="30"/>
      <c r="G4719" s="21" t="s">
        <v>577</v>
      </c>
      <c r="H4719" s="21"/>
      <c r="I4719" s="186" t="s">
        <v>5898</v>
      </c>
      <c r="J4719" s="21"/>
      <c r="K4719" s="21"/>
      <c r="L4719" s="21"/>
      <c r="M4719" s="21"/>
      <c r="N4719" s="22">
        <f t="shared" si="2"/>
        <v>46206</v>
      </c>
      <c r="O4719" s="23">
        <f>'RESOLUCIONES EPG'!$N4719-'RESOLUCIONES EPG'!$D4719</f>
        <v>2430</v>
      </c>
    </row>
    <row r="4720" ht="16.5" customHeight="1">
      <c r="A4720" s="101"/>
      <c r="B4720" s="21"/>
      <c r="C4720" s="24">
        <v>1052.0</v>
      </c>
      <c r="D4720" s="69">
        <v>43776.0</v>
      </c>
      <c r="E4720" s="21" t="s">
        <v>5737</v>
      </c>
      <c r="F4720" s="30"/>
      <c r="G4720" s="21" t="s">
        <v>1370</v>
      </c>
      <c r="H4720" s="21"/>
      <c r="I4720" s="186" t="s">
        <v>5899</v>
      </c>
      <c r="J4720" s="21"/>
      <c r="K4720" s="63" t="s">
        <v>5900</v>
      </c>
      <c r="L4720" s="21"/>
      <c r="M4720" s="21"/>
      <c r="N4720" s="22">
        <f t="shared" si="2"/>
        <v>46206</v>
      </c>
      <c r="O4720" s="23">
        <f>'RESOLUCIONES EPG'!$N4720-'RESOLUCIONES EPG'!$D4720</f>
        <v>2430</v>
      </c>
    </row>
    <row r="4721" ht="16.5" customHeight="1">
      <c r="A4721" s="102"/>
      <c r="B4721" s="21"/>
      <c r="C4721" s="24">
        <v>1051.0</v>
      </c>
      <c r="D4721" s="69">
        <v>43776.0</v>
      </c>
      <c r="E4721" s="21" t="s">
        <v>3603</v>
      </c>
      <c r="F4721" s="30"/>
      <c r="G4721" s="21" t="s">
        <v>577</v>
      </c>
      <c r="H4721" s="21"/>
      <c r="I4721" s="186" t="s">
        <v>5901</v>
      </c>
      <c r="J4721" s="21"/>
      <c r="K4721" s="21"/>
      <c r="L4721" s="21"/>
      <c r="M4721" s="21"/>
      <c r="N4721" s="22">
        <f t="shared" si="2"/>
        <v>46206</v>
      </c>
      <c r="O4721" s="23">
        <f>'RESOLUCIONES EPG'!$N4721-'RESOLUCIONES EPG'!$D4721</f>
        <v>2430</v>
      </c>
    </row>
    <row r="4722" ht="16.5" customHeight="1">
      <c r="A4722" s="101"/>
      <c r="B4722" s="21"/>
      <c r="C4722" s="24">
        <v>1044.0</v>
      </c>
      <c r="D4722" s="69">
        <v>43776.0</v>
      </c>
      <c r="E4722" s="21" t="s">
        <v>5422</v>
      </c>
      <c r="F4722" s="69"/>
      <c r="G4722" s="21" t="s">
        <v>1725</v>
      </c>
      <c r="H4722" s="21"/>
      <c r="I4722" s="186" t="s">
        <v>5902</v>
      </c>
      <c r="J4722" s="21"/>
      <c r="K4722" s="63" t="s">
        <v>5903</v>
      </c>
      <c r="L4722" s="63" t="s">
        <v>5904</v>
      </c>
      <c r="M4722" s="21"/>
      <c r="N4722" s="22">
        <f t="shared" si="2"/>
        <v>46206</v>
      </c>
      <c r="O4722" s="23">
        <f>'RESOLUCIONES EPG'!$N4722-'RESOLUCIONES EPG'!$D4722</f>
        <v>2430</v>
      </c>
    </row>
    <row r="4723" ht="16.5" customHeight="1">
      <c r="A4723" s="102"/>
      <c r="B4723" s="21">
        <v>53637.0</v>
      </c>
      <c r="C4723" s="24">
        <v>1049.0</v>
      </c>
      <c r="D4723" s="69">
        <v>43776.0</v>
      </c>
      <c r="E4723" s="21" t="s">
        <v>5905</v>
      </c>
      <c r="F4723" s="30"/>
      <c r="G4723" s="21" t="s">
        <v>577</v>
      </c>
      <c r="H4723" s="21"/>
      <c r="I4723" s="186" t="s">
        <v>5906</v>
      </c>
      <c r="J4723" s="21"/>
      <c r="K4723" s="21"/>
      <c r="L4723" s="21"/>
      <c r="M4723" s="21"/>
      <c r="N4723" s="22">
        <f t="shared" si="2"/>
        <v>46206</v>
      </c>
      <c r="O4723" s="23">
        <f>'RESOLUCIONES EPG'!$N4723-'RESOLUCIONES EPG'!$D4723</f>
        <v>2430</v>
      </c>
    </row>
    <row r="4724" ht="16.5" customHeight="1">
      <c r="A4724" s="102"/>
      <c r="B4724" s="21"/>
      <c r="C4724" s="24">
        <v>1043.0</v>
      </c>
      <c r="D4724" s="69">
        <v>43776.0</v>
      </c>
      <c r="E4724" s="21" t="s">
        <v>3747</v>
      </c>
      <c r="F4724" s="30"/>
      <c r="G4724" s="21" t="s">
        <v>50</v>
      </c>
      <c r="H4724" s="21"/>
      <c r="I4724" s="186" t="s">
        <v>5907</v>
      </c>
      <c r="J4724" s="21"/>
      <c r="K4724" s="21"/>
      <c r="L4724" s="21"/>
      <c r="M4724" s="21"/>
      <c r="N4724" s="22">
        <f t="shared" si="2"/>
        <v>46206</v>
      </c>
      <c r="O4724" s="23">
        <f>'RESOLUCIONES EPG'!$N4724-'RESOLUCIONES EPG'!$D4724</f>
        <v>2430</v>
      </c>
    </row>
    <row r="4725" ht="16.5" customHeight="1">
      <c r="A4725" s="101"/>
      <c r="B4725" s="21"/>
      <c r="C4725" s="24">
        <v>1045.0</v>
      </c>
      <c r="D4725" s="69">
        <v>43776.0</v>
      </c>
      <c r="E4725" s="21" t="s">
        <v>3451</v>
      </c>
      <c r="F4725" s="69" t="s">
        <v>3452</v>
      </c>
      <c r="G4725" s="21" t="s">
        <v>1725</v>
      </c>
      <c r="H4725" s="21"/>
      <c r="I4725" s="186" t="s">
        <v>5908</v>
      </c>
      <c r="J4725" s="21"/>
      <c r="K4725" s="63" t="s">
        <v>5909</v>
      </c>
      <c r="L4725" s="63" t="s">
        <v>5910</v>
      </c>
      <c r="M4725" s="21"/>
      <c r="N4725" s="22">
        <f t="shared" si="2"/>
        <v>46206</v>
      </c>
      <c r="O4725" s="23">
        <f>'RESOLUCIONES EPG'!$N4725-'RESOLUCIONES EPG'!$D4725</f>
        <v>2430</v>
      </c>
    </row>
    <row r="4726" ht="16.5" customHeight="1">
      <c r="A4726" s="103"/>
      <c r="B4726" s="21"/>
      <c r="C4726" s="24">
        <v>1054.0</v>
      </c>
      <c r="D4726" s="69">
        <v>43776.0</v>
      </c>
      <c r="E4726" s="21" t="s">
        <v>2684</v>
      </c>
      <c r="F4726" s="30"/>
      <c r="G4726" s="21" t="s">
        <v>5911</v>
      </c>
      <c r="H4726" s="21"/>
      <c r="I4726" s="186" t="s">
        <v>5912</v>
      </c>
      <c r="J4726" s="21"/>
      <c r="K4726" s="21"/>
      <c r="L4726" s="21"/>
      <c r="M4726" s="21"/>
      <c r="N4726" s="22">
        <f t="shared" si="2"/>
        <v>46206</v>
      </c>
      <c r="O4726" s="23">
        <f>'RESOLUCIONES EPG'!$N4726-'RESOLUCIONES EPG'!$D4726</f>
        <v>2430</v>
      </c>
    </row>
    <row r="4727" ht="16.5" customHeight="1">
      <c r="A4727" s="101"/>
      <c r="B4727" s="21"/>
      <c r="C4727" s="24">
        <v>1046.0</v>
      </c>
      <c r="D4727" s="69">
        <v>43776.0</v>
      </c>
      <c r="E4727" s="21" t="s">
        <v>4335</v>
      </c>
      <c r="F4727" s="30" t="s">
        <v>4336</v>
      </c>
      <c r="G4727" s="21" t="s">
        <v>577</v>
      </c>
      <c r="H4727" s="21"/>
      <c r="I4727" s="186" t="s">
        <v>5913</v>
      </c>
      <c r="J4727" s="21"/>
      <c r="K4727" s="21"/>
      <c r="L4727" s="21"/>
      <c r="M4727" s="21"/>
      <c r="N4727" s="22">
        <f t="shared" si="2"/>
        <v>46206</v>
      </c>
      <c r="O4727" s="23">
        <f>'RESOLUCIONES EPG'!$N4727-'RESOLUCIONES EPG'!$D4727</f>
        <v>2430</v>
      </c>
    </row>
    <row r="4728" ht="16.5" customHeight="1">
      <c r="A4728" s="101"/>
      <c r="B4728" s="21">
        <v>53103.0</v>
      </c>
      <c r="C4728" s="24">
        <v>1048.0</v>
      </c>
      <c r="D4728" s="69">
        <v>43776.0</v>
      </c>
      <c r="E4728" s="21" t="s">
        <v>3317</v>
      </c>
      <c r="F4728" s="69" t="s">
        <v>969</v>
      </c>
      <c r="G4728" s="21" t="s">
        <v>577</v>
      </c>
      <c r="H4728" s="21"/>
      <c r="I4728" s="186" t="s">
        <v>5914</v>
      </c>
      <c r="J4728" s="21"/>
      <c r="K4728" s="21"/>
      <c r="L4728" s="21"/>
      <c r="M4728" s="21"/>
      <c r="N4728" s="22">
        <f t="shared" si="2"/>
        <v>46206</v>
      </c>
      <c r="O4728" s="23">
        <f>'RESOLUCIONES EPG'!$N4728-'RESOLUCIONES EPG'!$D4728</f>
        <v>2430</v>
      </c>
    </row>
    <row r="4729" ht="16.5" customHeight="1">
      <c r="A4729" s="101"/>
      <c r="B4729" s="21"/>
      <c r="C4729" s="24">
        <v>1053.0</v>
      </c>
      <c r="D4729" s="69">
        <v>43776.0</v>
      </c>
      <c r="E4729" s="21" t="s">
        <v>5915</v>
      </c>
      <c r="F4729" s="30"/>
      <c r="G4729" s="21" t="s">
        <v>5911</v>
      </c>
      <c r="H4729" s="21"/>
      <c r="I4729" s="186" t="s">
        <v>5916</v>
      </c>
      <c r="J4729" s="21"/>
      <c r="K4729" s="21"/>
      <c r="L4729" s="21"/>
      <c r="M4729" s="21"/>
      <c r="N4729" s="22">
        <f t="shared" si="2"/>
        <v>46206</v>
      </c>
      <c r="O4729" s="23">
        <f>'RESOLUCIONES EPG'!$N4729-'RESOLUCIONES EPG'!$D4729</f>
        <v>2430</v>
      </c>
    </row>
    <row r="4730" ht="16.5" customHeight="1">
      <c r="A4730" s="58"/>
      <c r="B4730" s="21"/>
      <c r="C4730" s="24">
        <v>1055.0</v>
      </c>
      <c r="D4730" s="69">
        <v>43777.0</v>
      </c>
      <c r="E4730" s="21" t="s">
        <v>2684</v>
      </c>
      <c r="F4730" s="30"/>
      <c r="G4730" s="21" t="s">
        <v>2253</v>
      </c>
      <c r="H4730" s="21" t="s">
        <v>3678</v>
      </c>
      <c r="I4730" s="186" t="s">
        <v>5917</v>
      </c>
      <c r="J4730" s="21"/>
      <c r="K4730" s="21"/>
      <c r="L4730" s="21"/>
      <c r="M4730" s="21"/>
      <c r="N4730" s="22">
        <f t="shared" si="2"/>
        <v>46206</v>
      </c>
      <c r="O4730" s="23">
        <f>'RESOLUCIONES EPG'!$N4730-'RESOLUCIONES EPG'!$D4730</f>
        <v>2429</v>
      </c>
    </row>
    <row r="4731" ht="16.5" customHeight="1">
      <c r="A4731" s="101"/>
      <c r="B4731" s="21"/>
      <c r="C4731" s="24">
        <v>1057.0</v>
      </c>
      <c r="D4731" s="69">
        <v>43781.0</v>
      </c>
      <c r="E4731" s="21" t="s">
        <v>4316</v>
      </c>
      <c r="F4731" s="30" t="s">
        <v>5918</v>
      </c>
      <c r="G4731" s="21" t="s">
        <v>1370</v>
      </c>
      <c r="H4731" s="21"/>
      <c r="I4731" s="186" t="s">
        <v>5919</v>
      </c>
      <c r="J4731" s="21"/>
      <c r="K4731" s="63" t="s">
        <v>5920</v>
      </c>
      <c r="L4731" s="21"/>
      <c r="M4731" s="21"/>
      <c r="N4731" s="22">
        <f t="shared" si="2"/>
        <v>46206</v>
      </c>
      <c r="O4731" s="23">
        <f>'RESOLUCIONES EPG'!$N4731-'RESOLUCIONES EPG'!$D4731</f>
        <v>2425</v>
      </c>
    </row>
    <row r="4732" ht="16.5" customHeight="1">
      <c r="A4732" s="102"/>
      <c r="B4732" s="21"/>
      <c r="C4732" s="24">
        <v>1058.0</v>
      </c>
      <c r="D4732" s="69">
        <v>43781.0</v>
      </c>
      <c r="E4732" s="21" t="s">
        <v>2271</v>
      </c>
      <c r="F4732" s="30" t="s">
        <v>2272</v>
      </c>
      <c r="G4732" s="21" t="s">
        <v>184</v>
      </c>
      <c r="H4732" s="21" t="s">
        <v>5921</v>
      </c>
      <c r="I4732" s="186" t="s">
        <v>5922</v>
      </c>
      <c r="J4732" s="21"/>
      <c r="K4732" s="21"/>
      <c r="L4732" s="21"/>
      <c r="M4732" s="21"/>
      <c r="N4732" s="22">
        <f t="shared" si="2"/>
        <v>46206</v>
      </c>
      <c r="O4732" s="23">
        <f>'RESOLUCIONES EPG'!$N4732-'RESOLUCIONES EPG'!$D4732</f>
        <v>2425</v>
      </c>
    </row>
    <row r="4733" ht="16.5" customHeight="1">
      <c r="A4733" s="101"/>
      <c r="B4733" s="21"/>
      <c r="C4733" s="24">
        <v>1056.0</v>
      </c>
      <c r="D4733" s="69">
        <v>43781.0</v>
      </c>
      <c r="E4733" s="21" t="s">
        <v>193</v>
      </c>
      <c r="F4733" s="30"/>
      <c r="G4733" s="21" t="s">
        <v>1593</v>
      </c>
      <c r="H4733" s="150">
        <v>43797.0</v>
      </c>
      <c r="I4733" s="186" t="s">
        <v>5923</v>
      </c>
      <c r="J4733" s="21"/>
      <c r="K4733" s="63" t="s">
        <v>5924</v>
      </c>
      <c r="L4733" s="63" t="s">
        <v>5925</v>
      </c>
      <c r="M4733" s="63" t="s">
        <v>5926</v>
      </c>
      <c r="N4733" s="22">
        <f t="shared" si="2"/>
        <v>46206</v>
      </c>
      <c r="O4733" s="23">
        <f>'RESOLUCIONES EPG'!$N4733-'RESOLUCIONES EPG'!$D4733</f>
        <v>2425</v>
      </c>
    </row>
    <row r="4734" ht="16.5" customHeight="1">
      <c r="A4734" s="101"/>
      <c r="B4734" s="21"/>
      <c r="C4734" s="24">
        <v>1075.0</v>
      </c>
      <c r="D4734" s="69">
        <v>43783.0</v>
      </c>
      <c r="E4734" s="21" t="s">
        <v>5490</v>
      </c>
      <c r="F4734" s="30" t="s">
        <v>5927</v>
      </c>
      <c r="G4734" s="21" t="s">
        <v>1725</v>
      </c>
      <c r="H4734" s="21"/>
      <c r="I4734" s="186" t="s">
        <v>5928</v>
      </c>
      <c r="J4734" s="21"/>
      <c r="K4734" s="63" t="s">
        <v>5929</v>
      </c>
      <c r="L4734" s="63" t="s">
        <v>5930</v>
      </c>
      <c r="M4734" s="21"/>
      <c r="N4734" s="22">
        <f t="shared" si="2"/>
        <v>46206</v>
      </c>
      <c r="O4734" s="23">
        <f>'RESOLUCIONES EPG'!$N4734-'RESOLUCIONES EPG'!$D4734</f>
        <v>2423</v>
      </c>
    </row>
    <row r="4735" ht="16.5" customHeight="1">
      <c r="A4735" s="103"/>
      <c r="B4735" s="21"/>
      <c r="C4735" s="24">
        <v>1084.0</v>
      </c>
      <c r="D4735" s="69">
        <v>43783.0</v>
      </c>
      <c r="E4735" s="21" t="s">
        <v>5491</v>
      </c>
      <c r="F4735" s="30" t="s">
        <v>5931</v>
      </c>
      <c r="G4735" s="21" t="s">
        <v>1725</v>
      </c>
      <c r="H4735" s="21"/>
      <c r="I4735" s="186" t="s">
        <v>5932</v>
      </c>
      <c r="J4735" s="21"/>
      <c r="K4735" s="63" t="s">
        <v>5933</v>
      </c>
      <c r="L4735" s="63" t="s">
        <v>5934</v>
      </c>
      <c r="M4735" s="21"/>
      <c r="N4735" s="22">
        <f t="shared" si="2"/>
        <v>46206</v>
      </c>
      <c r="O4735" s="23">
        <f>'RESOLUCIONES EPG'!$N4735-'RESOLUCIONES EPG'!$D4735</f>
        <v>2423</v>
      </c>
    </row>
    <row r="4736" ht="16.5" customHeight="1">
      <c r="A4736" s="101"/>
      <c r="B4736" s="21"/>
      <c r="C4736" s="24">
        <v>1059.0</v>
      </c>
      <c r="D4736" s="69">
        <v>43783.0</v>
      </c>
      <c r="E4736" s="21" t="s">
        <v>5293</v>
      </c>
      <c r="F4736" s="30" t="s">
        <v>5935</v>
      </c>
      <c r="G4736" s="21" t="s">
        <v>1725</v>
      </c>
      <c r="H4736" s="21"/>
      <c r="I4736" s="186" t="s">
        <v>5936</v>
      </c>
      <c r="J4736" s="21"/>
      <c r="K4736" s="63" t="s">
        <v>5937</v>
      </c>
      <c r="L4736" s="63" t="s">
        <v>5938</v>
      </c>
      <c r="M4736" s="21"/>
      <c r="N4736" s="22">
        <f t="shared" si="2"/>
        <v>46206</v>
      </c>
      <c r="O4736" s="23">
        <f>'RESOLUCIONES EPG'!$N4736-'RESOLUCIONES EPG'!$D4736</f>
        <v>2423</v>
      </c>
    </row>
    <row r="4737" ht="16.5" customHeight="1">
      <c r="A4737" s="101"/>
      <c r="B4737" s="21"/>
      <c r="C4737" s="24">
        <v>1074.0</v>
      </c>
      <c r="D4737" s="69">
        <v>43783.0</v>
      </c>
      <c r="E4737" s="21" t="s">
        <v>5509</v>
      </c>
      <c r="F4737" s="30" t="s">
        <v>5939</v>
      </c>
      <c r="G4737" s="21" t="s">
        <v>1725</v>
      </c>
      <c r="H4737" s="21"/>
      <c r="I4737" s="186" t="s">
        <v>5940</v>
      </c>
      <c r="J4737" s="21"/>
      <c r="K4737" s="63" t="s">
        <v>5941</v>
      </c>
      <c r="L4737" s="63" t="s">
        <v>5942</v>
      </c>
      <c r="M4737" s="21"/>
      <c r="N4737" s="22">
        <f t="shared" si="2"/>
        <v>46206</v>
      </c>
      <c r="O4737" s="23">
        <f>'RESOLUCIONES EPG'!$N4737-'RESOLUCIONES EPG'!$D4737</f>
        <v>2423</v>
      </c>
    </row>
    <row r="4738" ht="16.5" customHeight="1">
      <c r="A4738" s="102"/>
      <c r="B4738" s="21"/>
      <c r="C4738" s="24">
        <v>1077.0</v>
      </c>
      <c r="D4738" s="69">
        <v>43783.0</v>
      </c>
      <c r="E4738" s="21" t="s">
        <v>1394</v>
      </c>
      <c r="F4738" s="30" t="s">
        <v>5943</v>
      </c>
      <c r="G4738" s="21" t="s">
        <v>5944</v>
      </c>
      <c r="H4738" s="21"/>
      <c r="I4738" s="186" t="s">
        <v>5945</v>
      </c>
      <c r="J4738" s="21"/>
      <c r="K4738" s="21"/>
      <c r="L4738" s="21"/>
      <c r="M4738" s="21"/>
      <c r="N4738" s="22">
        <f t="shared" si="2"/>
        <v>46206</v>
      </c>
      <c r="O4738" s="23">
        <f>'RESOLUCIONES EPG'!$N4738-'RESOLUCIONES EPG'!$D4738</f>
        <v>2423</v>
      </c>
    </row>
    <row r="4739" ht="16.5" customHeight="1">
      <c r="A4739" s="101"/>
      <c r="B4739" s="21"/>
      <c r="C4739" s="24">
        <v>1076.0</v>
      </c>
      <c r="D4739" s="69">
        <v>43783.0</v>
      </c>
      <c r="E4739" s="21" t="s">
        <v>5323</v>
      </c>
      <c r="F4739" s="30" t="s">
        <v>5946</v>
      </c>
      <c r="G4739" s="21" t="s">
        <v>1725</v>
      </c>
      <c r="H4739" s="21"/>
      <c r="I4739" s="186" t="s">
        <v>5947</v>
      </c>
      <c r="J4739" s="21"/>
      <c r="K4739" s="63" t="s">
        <v>5948</v>
      </c>
      <c r="L4739" s="63" t="s">
        <v>5949</v>
      </c>
      <c r="M4739" s="21"/>
      <c r="N4739" s="22">
        <f t="shared" si="2"/>
        <v>46206</v>
      </c>
      <c r="O4739" s="23">
        <f>'RESOLUCIONES EPG'!$N4739-'RESOLUCIONES EPG'!$D4739</f>
        <v>2423</v>
      </c>
    </row>
    <row r="4740" ht="16.5" customHeight="1">
      <c r="A4740" s="101"/>
      <c r="B4740" s="21"/>
      <c r="C4740" s="24">
        <v>1069.0</v>
      </c>
      <c r="D4740" s="69">
        <v>43783.0</v>
      </c>
      <c r="E4740" s="21" t="s">
        <v>5950</v>
      </c>
      <c r="F4740" s="30" t="s">
        <v>5951</v>
      </c>
      <c r="G4740" s="21" t="s">
        <v>18</v>
      </c>
      <c r="H4740" s="21"/>
      <c r="I4740" s="186" t="s">
        <v>5952</v>
      </c>
      <c r="J4740" s="21"/>
      <c r="K4740" s="21"/>
      <c r="L4740" s="21"/>
      <c r="M4740" s="21"/>
      <c r="N4740" s="22">
        <f t="shared" si="2"/>
        <v>46206</v>
      </c>
      <c r="O4740" s="23">
        <f>'RESOLUCIONES EPG'!$N4740-'RESOLUCIONES EPG'!$D4740</f>
        <v>2423</v>
      </c>
    </row>
    <row r="4741" ht="16.5" customHeight="1">
      <c r="A4741" s="101"/>
      <c r="B4741" s="21"/>
      <c r="C4741" s="24">
        <v>1062.0</v>
      </c>
      <c r="D4741" s="69">
        <v>43783.0</v>
      </c>
      <c r="E4741" s="21" t="s">
        <v>5523</v>
      </c>
      <c r="F4741" s="30" t="s">
        <v>5953</v>
      </c>
      <c r="G4741" s="21" t="s">
        <v>1725</v>
      </c>
      <c r="H4741" s="21"/>
      <c r="I4741" s="186" t="s">
        <v>5954</v>
      </c>
      <c r="J4741" s="21"/>
      <c r="K4741" s="63" t="s">
        <v>5955</v>
      </c>
      <c r="L4741" s="63" t="s">
        <v>5956</v>
      </c>
      <c r="M4741" s="21"/>
      <c r="N4741" s="22">
        <f t="shared" si="2"/>
        <v>46206</v>
      </c>
      <c r="O4741" s="23">
        <f>'RESOLUCIONES EPG'!$N4741-'RESOLUCIONES EPG'!$D4741</f>
        <v>2423</v>
      </c>
    </row>
    <row r="4742" ht="16.5" customHeight="1">
      <c r="A4742" s="101"/>
      <c r="B4742" s="21"/>
      <c r="C4742" s="24">
        <v>1067.0</v>
      </c>
      <c r="D4742" s="69">
        <v>43783.0</v>
      </c>
      <c r="E4742" s="21" t="s">
        <v>5066</v>
      </c>
      <c r="F4742" s="30" t="s">
        <v>5957</v>
      </c>
      <c r="G4742" s="21" t="s">
        <v>1725</v>
      </c>
      <c r="H4742" s="21"/>
      <c r="I4742" s="186" t="s">
        <v>5958</v>
      </c>
      <c r="J4742" s="21"/>
      <c r="K4742" s="63" t="s">
        <v>5959</v>
      </c>
      <c r="L4742" s="63" t="s">
        <v>5960</v>
      </c>
      <c r="M4742" s="21"/>
      <c r="N4742" s="22">
        <f t="shared" si="2"/>
        <v>46206</v>
      </c>
      <c r="O4742" s="23">
        <f>'RESOLUCIONES EPG'!$N4742-'RESOLUCIONES EPG'!$D4742</f>
        <v>2423</v>
      </c>
    </row>
    <row r="4743" ht="16.5" customHeight="1">
      <c r="A4743" s="101"/>
      <c r="B4743" s="21"/>
      <c r="C4743" s="24">
        <v>1079.0</v>
      </c>
      <c r="D4743" s="69">
        <v>43783.0</v>
      </c>
      <c r="E4743" s="21" t="s">
        <v>2763</v>
      </c>
      <c r="F4743" s="30" t="s">
        <v>5961</v>
      </c>
      <c r="G4743" s="21" t="s">
        <v>18</v>
      </c>
      <c r="H4743" s="21"/>
      <c r="I4743" s="186" t="s">
        <v>5962</v>
      </c>
      <c r="J4743" s="21"/>
      <c r="K4743" s="21"/>
      <c r="L4743" s="21"/>
      <c r="M4743" s="21"/>
      <c r="N4743" s="22">
        <f t="shared" si="2"/>
        <v>46206</v>
      </c>
      <c r="O4743" s="23">
        <f>'RESOLUCIONES EPG'!$N4743-'RESOLUCIONES EPG'!$D4743</f>
        <v>2423</v>
      </c>
    </row>
    <row r="4744" ht="16.5" customHeight="1">
      <c r="A4744" s="102"/>
      <c r="B4744" s="21"/>
      <c r="C4744" s="24">
        <v>1080.0</v>
      </c>
      <c r="D4744" s="69">
        <v>43783.0</v>
      </c>
      <c r="E4744" s="21" t="s">
        <v>5963</v>
      </c>
      <c r="F4744" s="30" t="s">
        <v>5964</v>
      </c>
      <c r="G4744" s="21" t="s">
        <v>18</v>
      </c>
      <c r="H4744" s="21"/>
      <c r="I4744" s="186" t="s">
        <v>5965</v>
      </c>
      <c r="J4744" s="21"/>
      <c r="K4744" s="21"/>
      <c r="L4744" s="21"/>
      <c r="M4744" s="21"/>
      <c r="N4744" s="22">
        <f t="shared" si="2"/>
        <v>46206</v>
      </c>
      <c r="O4744" s="23">
        <f>'RESOLUCIONES EPG'!$N4744-'RESOLUCIONES EPG'!$D4744</f>
        <v>2423</v>
      </c>
    </row>
    <row r="4745" ht="16.5" customHeight="1">
      <c r="A4745" s="102"/>
      <c r="B4745" s="21"/>
      <c r="C4745" s="24">
        <v>1082.0</v>
      </c>
      <c r="D4745" s="69">
        <v>43783.0</v>
      </c>
      <c r="E4745" s="21" t="s">
        <v>5966</v>
      </c>
      <c r="F4745" s="30" t="s">
        <v>5967</v>
      </c>
      <c r="G4745" s="21" t="s">
        <v>1725</v>
      </c>
      <c r="H4745" s="21"/>
      <c r="I4745" s="186" t="s">
        <v>5968</v>
      </c>
      <c r="J4745" s="21"/>
      <c r="K4745" s="63" t="s">
        <v>5969</v>
      </c>
      <c r="L4745" s="63" t="s">
        <v>5970</v>
      </c>
      <c r="M4745" s="21"/>
      <c r="N4745" s="22">
        <f t="shared" si="2"/>
        <v>46206</v>
      </c>
      <c r="O4745" s="23">
        <f>'RESOLUCIONES EPG'!$N4745-'RESOLUCIONES EPG'!$D4745</f>
        <v>2423</v>
      </c>
    </row>
    <row r="4746" ht="16.5" customHeight="1">
      <c r="A4746" s="102"/>
      <c r="B4746" s="21"/>
      <c r="C4746" s="24">
        <v>1066.0</v>
      </c>
      <c r="D4746" s="69">
        <v>43783.0</v>
      </c>
      <c r="E4746" s="21" t="s">
        <v>5548</v>
      </c>
      <c r="F4746" s="30" t="s">
        <v>5549</v>
      </c>
      <c r="G4746" s="21" t="s">
        <v>1725</v>
      </c>
      <c r="H4746" s="21"/>
      <c r="I4746" s="186" t="s">
        <v>5971</v>
      </c>
      <c r="J4746" s="21"/>
      <c r="K4746" s="63" t="s">
        <v>5972</v>
      </c>
      <c r="L4746" s="63" t="s">
        <v>5973</v>
      </c>
      <c r="M4746" s="21"/>
      <c r="N4746" s="22">
        <f t="shared" si="2"/>
        <v>46206</v>
      </c>
      <c r="O4746" s="23">
        <f>'RESOLUCIONES EPG'!$N4746-'RESOLUCIONES EPG'!$D4746</f>
        <v>2423</v>
      </c>
    </row>
    <row r="4747" ht="16.5" customHeight="1">
      <c r="A4747" s="101"/>
      <c r="B4747" s="21"/>
      <c r="C4747" s="24">
        <v>1065.0</v>
      </c>
      <c r="D4747" s="69">
        <v>43783.0</v>
      </c>
      <c r="E4747" s="21" t="s">
        <v>1479</v>
      </c>
      <c r="F4747" s="30" t="s">
        <v>5974</v>
      </c>
      <c r="G4747" s="21" t="s">
        <v>1725</v>
      </c>
      <c r="H4747" s="21"/>
      <c r="I4747" s="186" t="s">
        <v>5975</v>
      </c>
      <c r="J4747" s="21"/>
      <c r="K4747" s="63" t="s">
        <v>5976</v>
      </c>
      <c r="L4747" s="63" t="s">
        <v>5977</v>
      </c>
      <c r="M4747" s="21"/>
      <c r="N4747" s="22">
        <f t="shared" si="2"/>
        <v>46206</v>
      </c>
      <c r="O4747" s="23">
        <f>'RESOLUCIONES EPG'!$N4747-'RESOLUCIONES EPG'!$D4747</f>
        <v>2423</v>
      </c>
    </row>
    <row r="4748" ht="16.5" customHeight="1">
      <c r="A4748" s="102"/>
      <c r="B4748" s="21"/>
      <c r="C4748" s="24">
        <v>1078.0</v>
      </c>
      <c r="D4748" s="69">
        <v>43783.0</v>
      </c>
      <c r="E4748" s="21" t="s">
        <v>5978</v>
      </c>
      <c r="F4748" s="30" t="s">
        <v>5979</v>
      </c>
      <c r="G4748" s="21" t="s">
        <v>18</v>
      </c>
      <c r="H4748" s="21"/>
      <c r="I4748" s="186" t="s">
        <v>5980</v>
      </c>
      <c r="J4748" s="21"/>
      <c r="K4748" s="21"/>
      <c r="L4748" s="21"/>
      <c r="M4748" s="21"/>
      <c r="N4748" s="22">
        <f t="shared" si="2"/>
        <v>46206</v>
      </c>
      <c r="O4748" s="23">
        <f>'RESOLUCIONES EPG'!$N4748-'RESOLUCIONES EPG'!$D4748</f>
        <v>2423</v>
      </c>
    </row>
    <row r="4749" ht="16.5" customHeight="1">
      <c r="A4749" s="101"/>
      <c r="B4749" s="21"/>
      <c r="C4749" s="24">
        <v>1060.0</v>
      </c>
      <c r="D4749" s="69">
        <v>43783.0</v>
      </c>
      <c r="E4749" s="21" t="s">
        <v>5981</v>
      </c>
      <c r="F4749" s="30" t="s">
        <v>5982</v>
      </c>
      <c r="G4749" s="21" t="s">
        <v>18</v>
      </c>
      <c r="H4749" s="21"/>
      <c r="I4749" s="186" t="s">
        <v>5983</v>
      </c>
      <c r="J4749" s="21"/>
      <c r="K4749" s="21"/>
      <c r="L4749" s="21"/>
      <c r="M4749" s="21"/>
      <c r="N4749" s="22">
        <f t="shared" si="2"/>
        <v>46206</v>
      </c>
      <c r="O4749" s="23">
        <f>'RESOLUCIONES EPG'!$N4749-'RESOLUCIONES EPG'!$D4749</f>
        <v>2423</v>
      </c>
    </row>
    <row r="4750" ht="16.5" customHeight="1">
      <c r="A4750" s="101"/>
      <c r="B4750" s="21"/>
      <c r="C4750" s="24">
        <v>1070.0</v>
      </c>
      <c r="D4750" s="69">
        <v>43783.0</v>
      </c>
      <c r="E4750" s="21" t="s">
        <v>5984</v>
      </c>
      <c r="F4750" s="30" t="s">
        <v>5985</v>
      </c>
      <c r="G4750" s="21" t="s">
        <v>18</v>
      </c>
      <c r="H4750" s="21"/>
      <c r="I4750" s="186" t="s">
        <v>5986</v>
      </c>
      <c r="J4750" s="21"/>
      <c r="K4750" s="21"/>
      <c r="L4750" s="21"/>
      <c r="M4750" s="21"/>
      <c r="N4750" s="22">
        <f t="shared" si="2"/>
        <v>46206</v>
      </c>
      <c r="O4750" s="23">
        <f>'RESOLUCIONES EPG'!$N4750-'RESOLUCIONES EPG'!$D4750</f>
        <v>2423</v>
      </c>
    </row>
    <row r="4751" ht="16.5" customHeight="1">
      <c r="A4751" s="101"/>
      <c r="B4751" s="21"/>
      <c r="C4751" s="24">
        <v>1068.0</v>
      </c>
      <c r="D4751" s="69">
        <v>43783.0</v>
      </c>
      <c r="E4751" s="21" t="s">
        <v>5375</v>
      </c>
      <c r="F4751" s="30" t="s">
        <v>5376</v>
      </c>
      <c r="G4751" s="21" t="s">
        <v>1725</v>
      </c>
      <c r="H4751" s="21"/>
      <c r="I4751" s="186" t="s">
        <v>5987</v>
      </c>
      <c r="J4751" s="21"/>
      <c r="K4751" s="63" t="s">
        <v>5988</v>
      </c>
      <c r="L4751" s="63" t="s">
        <v>5989</v>
      </c>
      <c r="M4751" s="21"/>
      <c r="N4751" s="22">
        <f t="shared" si="2"/>
        <v>46206</v>
      </c>
      <c r="O4751" s="23">
        <f>'RESOLUCIONES EPG'!$N4751-'RESOLUCIONES EPG'!$D4751</f>
        <v>2423</v>
      </c>
    </row>
    <row r="4752" ht="16.5" customHeight="1">
      <c r="A4752" s="101"/>
      <c r="B4752" s="21"/>
      <c r="C4752" s="24">
        <v>1063.0</v>
      </c>
      <c r="D4752" s="69">
        <v>43783.0</v>
      </c>
      <c r="E4752" s="21" t="s">
        <v>3617</v>
      </c>
      <c r="F4752" s="69" t="s">
        <v>4213</v>
      </c>
      <c r="G4752" s="21" t="s">
        <v>108</v>
      </c>
      <c r="H4752" s="21"/>
      <c r="I4752" s="186" t="s">
        <v>5990</v>
      </c>
      <c r="J4752" s="21"/>
      <c r="K4752" s="63" t="s">
        <v>5991</v>
      </c>
      <c r="L4752" s="21"/>
      <c r="M4752" s="21"/>
      <c r="N4752" s="22">
        <f t="shared" si="2"/>
        <v>46206</v>
      </c>
      <c r="O4752" s="23">
        <f>'RESOLUCIONES EPG'!$N4752-'RESOLUCIONES EPG'!$D4752</f>
        <v>2423</v>
      </c>
    </row>
    <row r="4753" ht="16.5" customHeight="1">
      <c r="A4753" s="58"/>
      <c r="B4753" s="21"/>
      <c r="C4753" s="24">
        <v>1071.0</v>
      </c>
      <c r="D4753" s="69">
        <v>43783.0</v>
      </c>
      <c r="E4753" s="21" t="s">
        <v>1876</v>
      </c>
      <c r="F4753" s="30" t="s">
        <v>5992</v>
      </c>
      <c r="G4753" s="21" t="s">
        <v>18</v>
      </c>
      <c r="H4753" s="21"/>
      <c r="I4753" s="186" t="s">
        <v>5993</v>
      </c>
      <c r="J4753" s="21"/>
      <c r="K4753" s="21"/>
      <c r="L4753" s="21"/>
      <c r="M4753" s="21"/>
      <c r="N4753" s="22">
        <f t="shared" si="2"/>
        <v>46206</v>
      </c>
      <c r="O4753" s="23">
        <f>'RESOLUCIONES EPG'!$N4753-'RESOLUCIONES EPG'!$D4753</f>
        <v>2423</v>
      </c>
    </row>
    <row r="4754" ht="16.5" customHeight="1">
      <c r="A4754" s="102"/>
      <c r="B4754" s="21"/>
      <c r="C4754" s="24">
        <v>1072.0</v>
      </c>
      <c r="D4754" s="69">
        <v>43783.0</v>
      </c>
      <c r="E4754" s="21" t="s">
        <v>5584</v>
      </c>
      <c r="F4754" s="30" t="s">
        <v>5994</v>
      </c>
      <c r="G4754" s="21" t="s">
        <v>1725</v>
      </c>
      <c r="H4754" s="21"/>
      <c r="I4754" s="186" t="s">
        <v>5995</v>
      </c>
      <c r="J4754" s="21"/>
      <c r="K4754" s="63" t="s">
        <v>5996</v>
      </c>
      <c r="L4754" s="63" t="s">
        <v>5997</v>
      </c>
      <c r="M4754" s="21"/>
      <c r="N4754" s="22">
        <f t="shared" si="2"/>
        <v>46206</v>
      </c>
      <c r="O4754" s="23">
        <f>'RESOLUCIONES EPG'!$N4754-'RESOLUCIONES EPG'!$D4754</f>
        <v>2423</v>
      </c>
    </row>
    <row r="4755" ht="16.5" customHeight="1">
      <c r="A4755" s="58"/>
      <c r="B4755" s="21"/>
      <c r="C4755" s="24">
        <v>1081.0</v>
      </c>
      <c r="D4755" s="69">
        <v>43783.0</v>
      </c>
      <c r="E4755" s="21" t="s">
        <v>5564</v>
      </c>
      <c r="F4755" s="30" t="s">
        <v>5998</v>
      </c>
      <c r="G4755" s="21" t="s">
        <v>1725</v>
      </c>
      <c r="H4755" s="21"/>
      <c r="I4755" s="186" t="s">
        <v>5999</v>
      </c>
      <c r="J4755" s="21"/>
      <c r="K4755" s="63" t="s">
        <v>6000</v>
      </c>
      <c r="L4755" s="63" t="s">
        <v>6001</v>
      </c>
      <c r="M4755" s="21"/>
      <c r="N4755" s="22">
        <f t="shared" si="2"/>
        <v>46206</v>
      </c>
      <c r="O4755" s="23">
        <f>'RESOLUCIONES EPG'!$N4755-'RESOLUCIONES EPG'!$D4755</f>
        <v>2423</v>
      </c>
    </row>
    <row r="4756" ht="16.5" customHeight="1">
      <c r="A4756" s="101"/>
      <c r="B4756" s="21"/>
      <c r="C4756" s="24">
        <v>1073.0</v>
      </c>
      <c r="D4756" s="69">
        <v>43783.0</v>
      </c>
      <c r="E4756" s="21" t="s">
        <v>5595</v>
      </c>
      <c r="F4756" s="30" t="s">
        <v>6002</v>
      </c>
      <c r="G4756" s="21" t="s">
        <v>1725</v>
      </c>
      <c r="H4756" s="21"/>
      <c r="I4756" s="186" t="s">
        <v>6003</v>
      </c>
      <c r="J4756" s="21"/>
      <c r="K4756" s="63" t="s">
        <v>6004</v>
      </c>
      <c r="L4756" s="63" t="s">
        <v>6005</v>
      </c>
      <c r="M4756" s="21"/>
      <c r="N4756" s="22">
        <f t="shared" si="2"/>
        <v>46206</v>
      </c>
      <c r="O4756" s="23">
        <f>'RESOLUCIONES EPG'!$N4756-'RESOLUCIONES EPG'!$D4756</f>
        <v>2423</v>
      </c>
    </row>
    <row r="4757" ht="16.5" customHeight="1">
      <c r="A4757" s="101"/>
      <c r="B4757" s="21"/>
      <c r="C4757" s="24">
        <v>1064.0</v>
      </c>
      <c r="D4757" s="69">
        <v>43783.0</v>
      </c>
      <c r="E4757" s="21" t="s">
        <v>5597</v>
      </c>
      <c r="F4757" s="30" t="s">
        <v>6006</v>
      </c>
      <c r="G4757" s="21" t="s">
        <v>1725</v>
      </c>
      <c r="H4757" s="21"/>
      <c r="I4757" s="186" t="s">
        <v>6007</v>
      </c>
      <c r="J4757" s="21"/>
      <c r="K4757" s="63" t="s">
        <v>6008</v>
      </c>
      <c r="L4757" s="63" t="s">
        <v>6009</v>
      </c>
      <c r="M4757" s="21"/>
      <c r="N4757" s="22">
        <f t="shared" si="2"/>
        <v>46206</v>
      </c>
      <c r="O4757" s="23">
        <f>'RESOLUCIONES EPG'!$N4757-'RESOLUCIONES EPG'!$D4757</f>
        <v>2423</v>
      </c>
    </row>
    <row r="4758" ht="16.5" customHeight="1">
      <c r="A4758" s="101"/>
      <c r="B4758" s="21"/>
      <c r="C4758" s="24">
        <v>1061.0</v>
      </c>
      <c r="D4758" s="69">
        <v>43783.0</v>
      </c>
      <c r="E4758" s="21" t="s">
        <v>6010</v>
      </c>
      <c r="F4758" s="30" t="s">
        <v>6011</v>
      </c>
      <c r="G4758" s="21" t="s">
        <v>1725</v>
      </c>
      <c r="H4758" s="21"/>
      <c r="I4758" s="186" t="s">
        <v>6012</v>
      </c>
      <c r="J4758" s="21"/>
      <c r="K4758" s="63" t="s">
        <v>6013</v>
      </c>
      <c r="L4758" s="63" t="s">
        <v>6014</v>
      </c>
      <c r="M4758" s="21"/>
      <c r="N4758" s="22">
        <f t="shared" si="2"/>
        <v>46206</v>
      </c>
      <c r="O4758" s="23">
        <f>'RESOLUCIONES EPG'!$N4758-'RESOLUCIONES EPG'!$D4758</f>
        <v>2423</v>
      </c>
    </row>
    <row r="4759" ht="16.5" customHeight="1">
      <c r="A4759" s="101"/>
      <c r="B4759" s="21"/>
      <c r="C4759" s="24">
        <v>1083.0</v>
      </c>
      <c r="D4759" s="69">
        <v>43783.0</v>
      </c>
      <c r="E4759" s="21" t="s">
        <v>5406</v>
      </c>
      <c r="F4759" s="30" t="s">
        <v>6015</v>
      </c>
      <c r="G4759" s="21" t="s">
        <v>1725</v>
      </c>
      <c r="H4759" s="21"/>
      <c r="I4759" s="186" t="s">
        <v>6016</v>
      </c>
      <c r="J4759" s="21"/>
      <c r="K4759" s="63" t="s">
        <v>6017</v>
      </c>
      <c r="L4759" s="63" t="s">
        <v>6017</v>
      </c>
      <c r="M4759" s="21"/>
      <c r="N4759" s="22">
        <f t="shared" si="2"/>
        <v>46206</v>
      </c>
      <c r="O4759" s="23">
        <f>'RESOLUCIONES EPG'!$N4759-'RESOLUCIONES EPG'!$D4759</f>
        <v>2423</v>
      </c>
    </row>
    <row r="4760" ht="16.5" customHeight="1">
      <c r="A4760" s="101"/>
      <c r="B4760" s="21"/>
      <c r="C4760" s="24">
        <v>1087.0</v>
      </c>
      <c r="D4760" s="69">
        <v>43784.0</v>
      </c>
      <c r="E4760" s="21" t="s">
        <v>6018</v>
      </c>
      <c r="F4760" s="30" t="s">
        <v>6019</v>
      </c>
      <c r="G4760" s="21" t="s">
        <v>1725</v>
      </c>
      <c r="H4760" s="21"/>
      <c r="I4760" s="186" t="s">
        <v>6020</v>
      </c>
      <c r="J4760" s="21"/>
      <c r="K4760" s="63" t="s">
        <v>6021</v>
      </c>
      <c r="L4760" s="63" t="s">
        <v>6022</v>
      </c>
      <c r="M4760" s="21"/>
      <c r="N4760" s="22">
        <f t="shared" si="2"/>
        <v>46206</v>
      </c>
      <c r="O4760" s="23">
        <f>'RESOLUCIONES EPG'!$N4760-'RESOLUCIONES EPG'!$D4760</f>
        <v>2422</v>
      </c>
    </row>
    <row r="4761" ht="16.5" customHeight="1">
      <c r="A4761" s="103"/>
      <c r="B4761" s="21"/>
      <c r="C4761" s="24">
        <v>1085.0</v>
      </c>
      <c r="D4761" s="69">
        <v>43784.0</v>
      </c>
      <c r="E4761" s="21" t="s">
        <v>5446</v>
      </c>
      <c r="F4761" s="30">
        <v>1.9200195E7</v>
      </c>
      <c r="G4761" s="21" t="s">
        <v>1725</v>
      </c>
      <c r="H4761" s="21"/>
      <c r="I4761" s="186" t="s">
        <v>6023</v>
      </c>
      <c r="J4761" s="21"/>
      <c r="K4761" s="63" t="s">
        <v>6024</v>
      </c>
      <c r="L4761" s="63" t="s">
        <v>6025</v>
      </c>
      <c r="M4761" s="21"/>
      <c r="N4761" s="22">
        <f t="shared" si="2"/>
        <v>46206</v>
      </c>
      <c r="O4761" s="23">
        <f>'RESOLUCIONES EPG'!$N4761-'RESOLUCIONES EPG'!$D4761</f>
        <v>2422</v>
      </c>
    </row>
    <row r="4762" ht="16.5" customHeight="1">
      <c r="A4762" s="58"/>
      <c r="B4762" s="21"/>
      <c r="C4762" s="24">
        <v>1091.0</v>
      </c>
      <c r="D4762" s="69">
        <v>43784.0</v>
      </c>
      <c r="E4762" s="21" t="s">
        <v>6026</v>
      </c>
      <c r="F4762" s="30" t="s">
        <v>6027</v>
      </c>
      <c r="G4762" s="21" t="s">
        <v>18</v>
      </c>
      <c r="H4762" s="21"/>
      <c r="I4762" s="186" t="s">
        <v>6028</v>
      </c>
      <c r="J4762" s="21"/>
      <c r="K4762" s="21"/>
      <c r="L4762" s="21"/>
      <c r="M4762" s="21"/>
      <c r="N4762" s="22">
        <f t="shared" si="2"/>
        <v>46206</v>
      </c>
      <c r="O4762" s="23">
        <f>'RESOLUCIONES EPG'!$N4762-'RESOLUCIONES EPG'!$D4762</f>
        <v>2422</v>
      </c>
    </row>
    <row r="4763" ht="16.5" customHeight="1">
      <c r="A4763" s="103"/>
      <c r="B4763" s="21"/>
      <c r="C4763" s="24">
        <v>1090.0</v>
      </c>
      <c r="D4763" s="69">
        <v>43784.0</v>
      </c>
      <c r="E4763" s="21" t="s">
        <v>5527</v>
      </c>
      <c r="F4763" s="30" t="s">
        <v>5528</v>
      </c>
      <c r="G4763" s="21" t="s">
        <v>2659</v>
      </c>
      <c r="H4763" s="21"/>
      <c r="I4763" s="186" t="s">
        <v>6029</v>
      </c>
      <c r="J4763" s="21"/>
      <c r="K4763" s="63" t="s">
        <v>6030</v>
      </c>
      <c r="L4763" s="63" t="s">
        <v>6031</v>
      </c>
      <c r="M4763" s="21"/>
      <c r="N4763" s="22">
        <f t="shared" si="2"/>
        <v>46206</v>
      </c>
      <c r="O4763" s="23">
        <f>'RESOLUCIONES EPG'!$N4763-'RESOLUCIONES EPG'!$D4763</f>
        <v>2422</v>
      </c>
    </row>
    <row r="4764" ht="16.5" customHeight="1">
      <c r="A4764" s="102"/>
      <c r="B4764" s="21"/>
      <c r="C4764" s="24">
        <v>1086.0</v>
      </c>
      <c r="D4764" s="69">
        <v>43784.0</v>
      </c>
      <c r="E4764" s="21" t="s">
        <v>5336</v>
      </c>
      <c r="F4764" s="30" t="s">
        <v>6032</v>
      </c>
      <c r="G4764" s="21" t="s">
        <v>1725</v>
      </c>
      <c r="H4764" s="21"/>
      <c r="I4764" s="186" t="s">
        <v>6033</v>
      </c>
      <c r="J4764" s="21"/>
      <c r="K4764" s="63" t="s">
        <v>6034</v>
      </c>
      <c r="L4764" s="63" t="s">
        <v>6035</v>
      </c>
      <c r="M4764" s="21"/>
      <c r="N4764" s="22">
        <f t="shared" si="2"/>
        <v>46206</v>
      </c>
      <c r="O4764" s="23">
        <f>'RESOLUCIONES EPG'!$N4764-'RESOLUCIONES EPG'!$D4764</f>
        <v>2422</v>
      </c>
    </row>
    <row r="4765" ht="16.5" customHeight="1">
      <c r="A4765" s="101"/>
      <c r="B4765" s="146" t="s">
        <v>6036</v>
      </c>
      <c r="C4765" s="74">
        <v>1093.0</v>
      </c>
      <c r="D4765" s="181">
        <v>43784.0</v>
      </c>
      <c r="E4765" s="21" t="s">
        <v>1709</v>
      </c>
      <c r="F4765" s="30" t="s">
        <v>6037</v>
      </c>
      <c r="G4765" s="146" t="s">
        <v>577</v>
      </c>
      <c r="H4765" s="146" t="s">
        <v>6038</v>
      </c>
      <c r="I4765" s="186"/>
      <c r="J4765" s="21"/>
      <c r="K4765" s="63"/>
      <c r="L4765" s="63"/>
      <c r="M4765" s="21"/>
      <c r="N4765" s="22">
        <f t="shared" si="2"/>
        <v>46206</v>
      </c>
      <c r="O4765" s="23">
        <f>'RESOLUCIONES EPG'!$N4765-'RESOLUCIONES EPG'!$D4765</f>
        <v>2422</v>
      </c>
    </row>
    <row r="4766" ht="16.5" customHeight="1">
      <c r="A4766" s="101"/>
      <c r="B4766" s="146"/>
      <c r="C4766" s="24">
        <v>1140.0</v>
      </c>
      <c r="D4766" s="181">
        <v>43784.0</v>
      </c>
      <c r="E4766" s="21" t="s">
        <v>1709</v>
      </c>
      <c r="F4766" s="30" t="s">
        <v>6037</v>
      </c>
      <c r="G4766" s="21" t="s">
        <v>577</v>
      </c>
      <c r="H4766" s="21"/>
      <c r="I4766" s="63" t="s">
        <v>6039</v>
      </c>
      <c r="J4766" s="21"/>
      <c r="K4766" s="21"/>
      <c r="L4766" s="21"/>
      <c r="M4766" s="21"/>
      <c r="N4766" s="22">
        <f t="shared" si="2"/>
        <v>46206</v>
      </c>
      <c r="O4766" s="23">
        <f>'RESOLUCIONES EPG'!$N4766-'RESOLUCIONES EPG'!$D4766</f>
        <v>2422</v>
      </c>
    </row>
    <row r="4767" ht="16.5" customHeight="1">
      <c r="A4767" s="101"/>
      <c r="B4767" s="21"/>
      <c r="C4767" s="24">
        <v>1088.0</v>
      </c>
      <c r="D4767" s="69">
        <v>43784.0</v>
      </c>
      <c r="E4767" s="21" t="s">
        <v>5701</v>
      </c>
      <c r="F4767" s="30" t="s">
        <v>6040</v>
      </c>
      <c r="G4767" s="21" t="s">
        <v>1725</v>
      </c>
      <c r="H4767" s="21"/>
      <c r="I4767" s="186" t="s">
        <v>6041</v>
      </c>
      <c r="J4767" s="21"/>
      <c r="K4767" s="63" t="s">
        <v>6042</v>
      </c>
      <c r="L4767" s="63" t="s">
        <v>6043</v>
      </c>
      <c r="M4767" s="21"/>
      <c r="N4767" s="22">
        <f t="shared" si="2"/>
        <v>46206</v>
      </c>
      <c r="O4767" s="23">
        <f>'RESOLUCIONES EPG'!$N4767-'RESOLUCIONES EPG'!$D4767</f>
        <v>2422</v>
      </c>
    </row>
    <row r="4768" ht="16.5" customHeight="1">
      <c r="A4768" s="103"/>
      <c r="B4768" s="21"/>
      <c r="C4768" s="24">
        <v>1089.0</v>
      </c>
      <c r="D4768" s="69">
        <v>43784.0</v>
      </c>
      <c r="E4768" s="21" t="s">
        <v>5560</v>
      </c>
      <c r="F4768" s="30" t="s">
        <v>5561</v>
      </c>
      <c r="G4768" s="21" t="s">
        <v>1725</v>
      </c>
      <c r="H4768" s="21"/>
      <c r="I4768" s="186" t="s">
        <v>6044</v>
      </c>
      <c r="J4768" s="21"/>
      <c r="K4768" s="63" t="s">
        <v>6045</v>
      </c>
      <c r="L4768" s="63" t="s">
        <v>6046</v>
      </c>
      <c r="M4768" s="21"/>
      <c r="N4768" s="22">
        <f t="shared" si="2"/>
        <v>46206</v>
      </c>
      <c r="O4768" s="23">
        <f>'RESOLUCIONES EPG'!$N4768-'RESOLUCIONES EPG'!$D4768</f>
        <v>2422</v>
      </c>
    </row>
    <row r="4769" ht="16.5" customHeight="1">
      <c r="A4769" s="102"/>
      <c r="B4769" s="73"/>
      <c r="C4769" s="74">
        <v>1093.0</v>
      </c>
      <c r="D4769" s="130">
        <v>43784.0</v>
      </c>
      <c r="E4769" s="73" t="s">
        <v>2526</v>
      </c>
      <c r="F4769" s="197" t="s">
        <v>6047</v>
      </c>
      <c r="G4769" s="73" t="s">
        <v>1593</v>
      </c>
      <c r="H4769" s="150">
        <v>43804.0</v>
      </c>
      <c r="I4769" s="186" t="s">
        <v>6048</v>
      </c>
      <c r="J4769" s="73"/>
      <c r="K4769" s="186" t="s">
        <v>6049</v>
      </c>
      <c r="L4769" s="186" t="s">
        <v>6049</v>
      </c>
      <c r="M4769" s="186" t="s">
        <v>6050</v>
      </c>
      <c r="N4769" s="22">
        <f t="shared" si="2"/>
        <v>46206</v>
      </c>
      <c r="O4769" s="23">
        <f>'RESOLUCIONES EPG'!$N4769-'RESOLUCIONES EPG'!$D4769</f>
        <v>2422</v>
      </c>
    </row>
    <row r="4770" ht="16.5" customHeight="1">
      <c r="A4770" s="58"/>
      <c r="B4770" s="21"/>
      <c r="C4770" s="24">
        <v>1092.0</v>
      </c>
      <c r="D4770" s="69">
        <v>43784.0</v>
      </c>
      <c r="E4770" s="21" t="s">
        <v>6051</v>
      </c>
      <c r="F4770" s="30" t="s">
        <v>6052</v>
      </c>
      <c r="G4770" s="21" t="s">
        <v>994</v>
      </c>
      <c r="H4770" s="21" t="s">
        <v>5871</v>
      </c>
      <c r="I4770" s="186" t="s">
        <v>6053</v>
      </c>
      <c r="J4770" s="21"/>
      <c r="K4770" s="63" t="s">
        <v>6054</v>
      </c>
      <c r="L4770" s="63" t="s">
        <v>6055</v>
      </c>
      <c r="M4770" s="21" t="s">
        <v>5874</v>
      </c>
      <c r="N4770" s="22">
        <f t="shared" si="2"/>
        <v>46206</v>
      </c>
      <c r="O4770" s="23">
        <f>'RESOLUCIONES EPG'!$N4770-'RESOLUCIONES EPG'!$D4770</f>
        <v>2422</v>
      </c>
    </row>
    <row r="4771" ht="16.5" customHeight="1">
      <c r="A4771" s="101"/>
      <c r="B4771" s="21"/>
      <c r="C4771" s="24">
        <v>1101.0</v>
      </c>
      <c r="D4771" s="69">
        <v>43790.0</v>
      </c>
      <c r="E4771" s="21" t="s">
        <v>2271</v>
      </c>
      <c r="F4771" s="30" t="s">
        <v>2272</v>
      </c>
      <c r="G4771" s="21" t="s">
        <v>577</v>
      </c>
      <c r="H4771" s="21"/>
      <c r="I4771" s="186" t="s">
        <v>6056</v>
      </c>
      <c r="J4771" s="21"/>
      <c r="K4771" s="21"/>
      <c r="L4771" s="21"/>
      <c r="M4771" s="21"/>
      <c r="N4771" s="22">
        <f t="shared" si="2"/>
        <v>46206</v>
      </c>
      <c r="O4771" s="23">
        <f>'RESOLUCIONES EPG'!$N4771-'RESOLUCIONES EPG'!$D4771</f>
        <v>2416</v>
      </c>
    </row>
    <row r="4772" ht="16.5" customHeight="1">
      <c r="A4772" s="58"/>
      <c r="B4772" s="21"/>
      <c r="C4772" s="24">
        <v>1094.0</v>
      </c>
      <c r="D4772" s="69">
        <v>43790.0</v>
      </c>
      <c r="E4772" s="21" t="s">
        <v>3421</v>
      </c>
      <c r="F4772" s="30"/>
      <c r="G4772" s="21" t="s">
        <v>1593</v>
      </c>
      <c r="H4772" s="150">
        <v>43804.0</v>
      </c>
      <c r="I4772" s="186" t="s">
        <v>6057</v>
      </c>
      <c r="J4772" s="21"/>
      <c r="K4772" s="63" t="s">
        <v>6058</v>
      </c>
      <c r="L4772" s="63" t="s">
        <v>6059</v>
      </c>
      <c r="M4772" s="63" t="s">
        <v>6060</v>
      </c>
      <c r="N4772" s="22">
        <f t="shared" si="2"/>
        <v>46206</v>
      </c>
      <c r="O4772" s="23">
        <f>'RESOLUCIONES EPG'!$N4772-'RESOLUCIONES EPG'!$D4772</f>
        <v>2416</v>
      </c>
    </row>
    <row r="4773" ht="16.5" customHeight="1">
      <c r="A4773" s="58"/>
      <c r="B4773" s="21"/>
      <c r="C4773" s="24">
        <v>1098.0</v>
      </c>
      <c r="D4773" s="69">
        <v>43790.0</v>
      </c>
      <c r="E4773" s="21" t="s">
        <v>6061</v>
      </c>
      <c r="F4773" s="30"/>
      <c r="G4773" s="21" t="s">
        <v>18</v>
      </c>
      <c r="H4773" s="21"/>
      <c r="I4773" s="186" t="s">
        <v>6062</v>
      </c>
      <c r="J4773" s="21"/>
      <c r="K4773" s="21"/>
      <c r="L4773" s="21"/>
      <c r="M4773" s="21"/>
      <c r="N4773" s="22">
        <f t="shared" si="2"/>
        <v>46206</v>
      </c>
      <c r="O4773" s="23">
        <f>'RESOLUCIONES EPG'!$N4773-'RESOLUCIONES EPG'!$D4773</f>
        <v>2416</v>
      </c>
    </row>
    <row r="4774" ht="16.5" customHeight="1">
      <c r="A4774" s="58"/>
      <c r="B4774" s="21"/>
      <c r="C4774" s="24">
        <v>1095.0</v>
      </c>
      <c r="D4774" s="69">
        <v>43790.0</v>
      </c>
      <c r="E4774" s="21" t="s">
        <v>2861</v>
      </c>
      <c r="F4774" s="30"/>
      <c r="G4774" s="21" t="s">
        <v>1593</v>
      </c>
      <c r="H4774" s="150">
        <v>43805.0</v>
      </c>
      <c r="I4774" s="186" t="s">
        <v>6063</v>
      </c>
      <c r="J4774" s="21"/>
      <c r="K4774" s="63" t="s">
        <v>6064</v>
      </c>
      <c r="L4774" s="63" t="s">
        <v>6065</v>
      </c>
      <c r="M4774" s="63" t="s">
        <v>6066</v>
      </c>
      <c r="N4774" s="22">
        <f t="shared" si="2"/>
        <v>46206</v>
      </c>
      <c r="O4774" s="23">
        <f>'RESOLUCIONES EPG'!$N4774-'RESOLUCIONES EPG'!$D4774</f>
        <v>2416</v>
      </c>
    </row>
    <row r="4775" ht="16.5" customHeight="1">
      <c r="A4775" s="58"/>
      <c r="B4775" s="21"/>
      <c r="C4775" s="24">
        <v>1099.0</v>
      </c>
      <c r="D4775" s="69">
        <v>43790.0</v>
      </c>
      <c r="E4775" s="21" t="s">
        <v>2048</v>
      </c>
      <c r="F4775" s="30" t="s">
        <v>96</v>
      </c>
      <c r="G4775" s="21" t="s">
        <v>577</v>
      </c>
      <c r="H4775" s="21"/>
      <c r="I4775" s="186" t="s">
        <v>6067</v>
      </c>
      <c r="J4775" s="21"/>
      <c r="K4775" s="21"/>
      <c r="L4775" s="21"/>
      <c r="M4775" s="21"/>
      <c r="N4775" s="22">
        <f t="shared" si="2"/>
        <v>46206</v>
      </c>
      <c r="O4775" s="23">
        <f>'RESOLUCIONES EPG'!$N4775-'RESOLUCIONES EPG'!$D4775</f>
        <v>2416</v>
      </c>
    </row>
    <row r="4776" ht="16.5" customHeight="1">
      <c r="A4776" s="102"/>
      <c r="B4776" s="21"/>
      <c r="C4776" s="24">
        <v>1097.0</v>
      </c>
      <c r="D4776" s="69">
        <v>43790.0</v>
      </c>
      <c r="E4776" s="21" t="s">
        <v>2733</v>
      </c>
      <c r="F4776" s="30"/>
      <c r="G4776" s="21" t="s">
        <v>1593</v>
      </c>
      <c r="H4776" s="150">
        <v>43811.0</v>
      </c>
      <c r="I4776" s="186" t="s">
        <v>6068</v>
      </c>
      <c r="J4776" s="21"/>
      <c r="K4776" s="63" t="s">
        <v>6069</v>
      </c>
      <c r="L4776" s="63" t="s">
        <v>6070</v>
      </c>
      <c r="M4776" s="63" t="s">
        <v>6071</v>
      </c>
      <c r="N4776" s="22">
        <f t="shared" si="2"/>
        <v>46206</v>
      </c>
      <c r="O4776" s="23">
        <f>'RESOLUCIONES EPG'!$N4776-'RESOLUCIONES EPG'!$D4776</f>
        <v>2416</v>
      </c>
    </row>
    <row r="4777" ht="16.5" customHeight="1">
      <c r="A4777" s="101"/>
      <c r="B4777" s="21"/>
      <c r="C4777" s="24">
        <v>1100.0</v>
      </c>
      <c r="D4777" s="69">
        <v>43790.0</v>
      </c>
      <c r="E4777" s="21" t="s">
        <v>4369</v>
      </c>
      <c r="F4777" s="30"/>
      <c r="G4777" s="21" t="s">
        <v>577</v>
      </c>
      <c r="H4777" s="21"/>
      <c r="I4777" s="186" t="s">
        <v>6072</v>
      </c>
      <c r="J4777" s="21"/>
      <c r="K4777" s="21"/>
      <c r="L4777" s="21"/>
      <c r="M4777" s="21"/>
      <c r="N4777" s="22">
        <f t="shared" si="2"/>
        <v>46206</v>
      </c>
      <c r="O4777" s="23">
        <f>'RESOLUCIONES EPG'!$N4777-'RESOLUCIONES EPG'!$D4777</f>
        <v>2416</v>
      </c>
    </row>
    <row r="4778" ht="16.5" customHeight="1">
      <c r="A4778" s="102"/>
      <c r="B4778" s="21"/>
      <c r="C4778" s="24">
        <v>1096.0</v>
      </c>
      <c r="D4778" s="69">
        <v>43790.0</v>
      </c>
      <c r="E4778" s="21" t="s">
        <v>824</v>
      </c>
      <c r="F4778" s="30"/>
      <c r="G4778" s="21" t="s">
        <v>1593</v>
      </c>
      <c r="H4778" s="150">
        <v>43811.0</v>
      </c>
      <c r="I4778" s="186" t="s">
        <v>6073</v>
      </c>
      <c r="J4778" s="21"/>
      <c r="K4778" s="63" t="s">
        <v>6074</v>
      </c>
      <c r="L4778" s="63" t="s">
        <v>6075</v>
      </c>
      <c r="M4778" s="63" t="s">
        <v>6076</v>
      </c>
      <c r="N4778" s="22">
        <f t="shared" si="2"/>
        <v>46206</v>
      </c>
      <c r="O4778" s="23">
        <f>'RESOLUCIONES EPG'!$N4778-'RESOLUCIONES EPG'!$D4778</f>
        <v>2416</v>
      </c>
    </row>
    <row r="4779" ht="16.5" customHeight="1">
      <c r="A4779" s="101"/>
      <c r="B4779" s="21"/>
      <c r="C4779" s="24">
        <v>1102.0</v>
      </c>
      <c r="D4779" s="69">
        <v>43791.0</v>
      </c>
      <c r="E4779" s="21" t="s">
        <v>1803</v>
      </c>
      <c r="F4779" s="30"/>
      <c r="G4779" s="21" t="s">
        <v>2253</v>
      </c>
      <c r="H4779" s="21" t="s">
        <v>90</v>
      </c>
      <c r="I4779" s="186" t="s">
        <v>6077</v>
      </c>
      <c r="J4779" s="21"/>
      <c r="K4779" s="21"/>
      <c r="L4779" s="21"/>
      <c r="M4779" s="21"/>
      <c r="N4779" s="22">
        <f t="shared" si="2"/>
        <v>46206</v>
      </c>
      <c r="O4779" s="23">
        <f>'RESOLUCIONES EPG'!$N4779-'RESOLUCIONES EPG'!$D4779</f>
        <v>2415</v>
      </c>
    </row>
    <row r="4780" ht="16.5" customHeight="1">
      <c r="A4780" s="101"/>
      <c r="B4780" s="21"/>
      <c r="C4780" s="24">
        <v>1104.0</v>
      </c>
      <c r="D4780" s="69">
        <v>43791.0</v>
      </c>
      <c r="E4780" s="21" t="s">
        <v>3572</v>
      </c>
      <c r="F4780" s="30"/>
      <c r="G4780" s="21" t="s">
        <v>2253</v>
      </c>
      <c r="H4780" s="21" t="s">
        <v>5269</v>
      </c>
      <c r="I4780" s="186" t="s">
        <v>6078</v>
      </c>
      <c r="J4780" s="21"/>
      <c r="K4780" s="21"/>
      <c r="L4780" s="21"/>
      <c r="M4780" s="21"/>
      <c r="N4780" s="22">
        <f t="shared" si="2"/>
        <v>46206</v>
      </c>
      <c r="O4780" s="23">
        <f>'RESOLUCIONES EPG'!$N4780-'RESOLUCIONES EPG'!$D4780</f>
        <v>2415</v>
      </c>
    </row>
    <row r="4781" ht="16.5" customHeight="1">
      <c r="A4781" s="103"/>
      <c r="B4781" s="21"/>
      <c r="C4781" s="24">
        <v>1103.0</v>
      </c>
      <c r="D4781" s="69">
        <v>43791.0</v>
      </c>
      <c r="E4781" s="21" t="s">
        <v>6079</v>
      </c>
      <c r="F4781" s="30"/>
      <c r="G4781" s="21" t="s">
        <v>2253</v>
      </c>
      <c r="H4781" s="21" t="s">
        <v>90</v>
      </c>
      <c r="I4781" s="186" t="s">
        <v>6080</v>
      </c>
      <c r="J4781" s="21"/>
      <c r="K4781" s="21"/>
      <c r="L4781" s="21"/>
      <c r="M4781" s="21"/>
      <c r="N4781" s="22">
        <f t="shared" si="2"/>
        <v>46206</v>
      </c>
      <c r="O4781" s="23">
        <f>'RESOLUCIONES EPG'!$N4781-'RESOLUCIONES EPG'!$D4781</f>
        <v>2415</v>
      </c>
    </row>
    <row r="4782" ht="16.5" customHeight="1">
      <c r="A4782" s="58"/>
      <c r="B4782" s="21"/>
      <c r="C4782" s="24">
        <v>1105.0</v>
      </c>
      <c r="D4782" s="69">
        <v>43794.0</v>
      </c>
      <c r="E4782" s="21" t="s">
        <v>3938</v>
      </c>
      <c r="F4782" s="74" t="s">
        <v>3939</v>
      </c>
      <c r="G4782" s="21" t="s">
        <v>108</v>
      </c>
      <c r="H4782" s="21"/>
      <c r="I4782" s="186" t="s">
        <v>6081</v>
      </c>
      <c r="J4782" s="21"/>
      <c r="K4782" s="63" t="s">
        <v>6082</v>
      </c>
      <c r="L4782" s="21"/>
      <c r="M4782" s="21"/>
      <c r="N4782" s="22">
        <f t="shared" si="2"/>
        <v>46206</v>
      </c>
      <c r="O4782" s="23">
        <f>'RESOLUCIONES EPG'!$N4782-'RESOLUCIONES EPG'!$D4782</f>
        <v>2412</v>
      </c>
    </row>
    <row r="4783" ht="16.5" customHeight="1">
      <c r="A4783" s="58"/>
      <c r="B4783" s="21"/>
      <c r="C4783" s="24">
        <v>1106.0</v>
      </c>
      <c r="D4783" s="69">
        <v>43794.0</v>
      </c>
      <c r="E4783" s="21" t="s">
        <v>1940</v>
      </c>
      <c r="F4783" s="30" t="s">
        <v>6083</v>
      </c>
      <c r="G4783" s="21" t="s">
        <v>1725</v>
      </c>
      <c r="H4783" s="21"/>
      <c r="I4783" s="186" t="s">
        <v>6084</v>
      </c>
      <c r="J4783" s="21"/>
      <c r="K4783" s="63" t="s">
        <v>6085</v>
      </c>
      <c r="L4783" s="63" t="s">
        <v>6086</v>
      </c>
      <c r="M4783" s="21"/>
      <c r="N4783" s="22">
        <f t="shared" si="2"/>
        <v>46206</v>
      </c>
      <c r="O4783" s="23">
        <f>'RESOLUCIONES EPG'!$N4783-'RESOLUCIONES EPG'!$D4783</f>
        <v>2412</v>
      </c>
    </row>
    <row r="4784" ht="16.5" customHeight="1">
      <c r="A4784" s="101"/>
      <c r="B4784" s="21"/>
      <c r="C4784" s="24">
        <v>1107.0</v>
      </c>
      <c r="D4784" s="69">
        <v>43794.0</v>
      </c>
      <c r="E4784" s="21" t="s">
        <v>4565</v>
      </c>
      <c r="F4784" s="30" t="s">
        <v>6087</v>
      </c>
      <c r="G4784" s="21" t="s">
        <v>6088</v>
      </c>
      <c r="H4784" s="21"/>
      <c r="I4784" s="186" t="s">
        <v>6089</v>
      </c>
      <c r="J4784" s="21"/>
      <c r="K4784" s="63" t="s">
        <v>6090</v>
      </c>
      <c r="L4784" s="21"/>
      <c r="M4784" s="21"/>
      <c r="N4784" s="22">
        <f t="shared" si="2"/>
        <v>46206</v>
      </c>
      <c r="O4784" s="23">
        <f>'RESOLUCIONES EPG'!$N4784-'RESOLUCIONES EPG'!$D4784</f>
        <v>2412</v>
      </c>
    </row>
    <row r="4785" ht="16.5" customHeight="1">
      <c r="A4785" s="101"/>
      <c r="B4785" s="21"/>
      <c r="C4785" s="24">
        <v>1108.0</v>
      </c>
      <c r="D4785" s="69">
        <v>43794.0</v>
      </c>
      <c r="E4785" s="21" t="s">
        <v>4286</v>
      </c>
      <c r="F4785" s="30" t="s">
        <v>6091</v>
      </c>
      <c r="G4785" s="21" t="s">
        <v>1725</v>
      </c>
      <c r="H4785" s="21"/>
      <c r="I4785" s="186" t="s">
        <v>6092</v>
      </c>
      <c r="J4785" s="21"/>
      <c r="K4785" s="63" t="s">
        <v>6093</v>
      </c>
      <c r="L4785" s="63" t="s">
        <v>6094</v>
      </c>
      <c r="M4785" s="21"/>
      <c r="N4785" s="22">
        <f t="shared" si="2"/>
        <v>46206</v>
      </c>
      <c r="O4785" s="23">
        <f>'RESOLUCIONES EPG'!$N4785-'RESOLUCIONES EPG'!$D4785</f>
        <v>2412</v>
      </c>
    </row>
    <row r="4786" ht="16.5" customHeight="1">
      <c r="A4786" s="58"/>
      <c r="B4786" s="21"/>
      <c r="C4786" s="24">
        <v>1109.0</v>
      </c>
      <c r="D4786" s="69">
        <v>43794.0</v>
      </c>
      <c r="E4786" s="21" t="s">
        <v>692</v>
      </c>
      <c r="F4786" s="30" t="s">
        <v>6095</v>
      </c>
      <c r="G4786" s="21" t="s">
        <v>1725</v>
      </c>
      <c r="H4786" s="21"/>
      <c r="I4786" s="186" t="s">
        <v>6096</v>
      </c>
      <c r="J4786" s="21"/>
      <c r="K4786" s="63" t="s">
        <v>5778</v>
      </c>
      <c r="L4786" s="63" t="s">
        <v>6097</v>
      </c>
      <c r="M4786" s="21"/>
      <c r="N4786" s="22">
        <f t="shared" si="2"/>
        <v>46206</v>
      </c>
      <c r="O4786" s="23">
        <f>'RESOLUCIONES EPG'!$N4786-'RESOLUCIONES EPG'!$D4786</f>
        <v>2412</v>
      </c>
    </row>
    <row r="4787" ht="16.5" customHeight="1">
      <c r="A4787" s="58"/>
      <c r="B4787" s="21"/>
      <c r="C4787" s="24">
        <v>1120.0</v>
      </c>
      <c r="D4787" s="69">
        <v>43795.0</v>
      </c>
      <c r="E4787" s="21" t="s">
        <v>6098</v>
      </c>
      <c r="F4787" s="30" t="s">
        <v>6099</v>
      </c>
      <c r="G4787" s="21" t="s">
        <v>18</v>
      </c>
      <c r="H4787" s="21" t="s">
        <v>6100</v>
      </c>
      <c r="I4787" s="186" t="s">
        <v>6101</v>
      </c>
      <c r="J4787" s="21"/>
      <c r="K4787" s="21"/>
      <c r="L4787" s="21"/>
      <c r="M4787" s="21"/>
      <c r="N4787" s="22">
        <f t="shared" si="2"/>
        <v>46206</v>
      </c>
      <c r="O4787" s="23">
        <f>'RESOLUCIONES EPG'!$N4787-'RESOLUCIONES EPG'!$D4787</f>
        <v>2411</v>
      </c>
    </row>
    <row r="4788" ht="16.5" customHeight="1">
      <c r="A4788" s="100"/>
      <c r="B4788" s="21"/>
      <c r="C4788" s="24">
        <v>1113.0</v>
      </c>
      <c r="D4788" s="69">
        <v>43795.0</v>
      </c>
      <c r="E4788" s="21" t="s">
        <v>5511</v>
      </c>
      <c r="F4788" s="30" t="s">
        <v>6102</v>
      </c>
      <c r="G4788" s="21" t="s">
        <v>1725</v>
      </c>
      <c r="H4788" s="21"/>
      <c r="I4788" s="186" t="s">
        <v>6103</v>
      </c>
      <c r="J4788" s="21"/>
      <c r="K4788" s="63" t="s">
        <v>6104</v>
      </c>
      <c r="L4788" s="21"/>
      <c r="M4788" s="21"/>
      <c r="N4788" s="22">
        <f t="shared" si="2"/>
        <v>46206</v>
      </c>
      <c r="O4788" s="23">
        <f>'RESOLUCIONES EPG'!$N4788-'RESOLUCIONES EPG'!$D4788</f>
        <v>2411</v>
      </c>
    </row>
    <row r="4789" ht="16.5" customHeight="1">
      <c r="A4789" s="103"/>
      <c r="B4789" s="21"/>
      <c r="C4789" s="24">
        <v>1117.0</v>
      </c>
      <c r="D4789" s="69">
        <v>43795.0</v>
      </c>
      <c r="E4789" s="21" t="s">
        <v>5661</v>
      </c>
      <c r="F4789" s="30" t="s">
        <v>6105</v>
      </c>
      <c r="G4789" s="21" t="s">
        <v>1725</v>
      </c>
      <c r="H4789" s="21"/>
      <c r="I4789" s="186" t="s">
        <v>6106</v>
      </c>
      <c r="J4789" s="21"/>
      <c r="K4789" s="63" t="s">
        <v>6107</v>
      </c>
      <c r="L4789" s="63" t="s">
        <v>6108</v>
      </c>
      <c r="M4789" s="21"/>
      <c r="N4789" s="22">
        <f t="shared" si="2"/>
        <v>46206</v>
      </c>
      <c r="O4789" s="23">
        <f>'RESOLUCIONES EPG'!$N4789-'RESOLUCIONES EPG'!$D4789</f>
        <v>2411</v>
      </c>
    </row>
    <row r="4790" ht="16.5" customHeight="1">
      <c r="A4790" s="58"/>
      <c r="B4790" s="166" t="s">
        <v>2535</v>
      </c>
      <c r="C4790" s="24">
        <v>6.0</v>
      </c>
      <c r="D4790" s="69">
        <v>43795.0</v>
      </c>
      <c r="E4790" s="26" t="s">
        <v>4193</v>
      </c>
      <c r="F4790" s="69"/>
      <c r="G4790" s="134" t="s">
        <v>994</v>
      </c>
      <c r="H4790" s="167"/>
      <c r="I4790" s="63" t="s">
        <v>6109</v>
      </c>
      <c r="J4790" s="21"/>
      <c r="K4790" s="21"/>
      <c r="L4790" s="21"/>
      <c r="M4790" s="21"/>
      <c r="N4790" s="22">
        <f t="shared" si="2"/>
        <v>46206</v>
      </c>
      <c r="O4790" s="23">
        <f>'RESOLUCIONES EPG'!$N4790-'RESOLUCIONES EPG'!$D4790</f>
        <v>2411</v>
      </c>
    </row>
    <row r="4791" ht="16.5" customHeight="1">
      <c r="A4791" s="58"/>
      <c r="B4791" s="21"/>
      <c r="C4791" s="24">
        <v>1115.0</v>
      </c>
      <c r="D4791" s="69">
        <v>43795.0</v>
      </c>
      <c r="E4791" s="21" t="s">
        <v>5516</v>
      </c>
      <c r="F4791" s="30" t="s">
        <v>6110</v>
      </c>
      <c r="G4791" s="21" t="s">
        <v>1725</v>
      </c>
      <c r="H4791" s="21"/>
      <c r="I4791" s="186" t="s">
        <v>6111</v>
      </c>
      <c r="J4791" s="21"/>
      <c r="K4791" s="63" t="s">
        <v>6112</v>
      </c>
      <c r="L4791" s="63" t="s">
        <v>6113</v>
      </c>
      <c r="M4791" s="63"/>
      <c r="N4791" s="22">
        <f t="shared" si="2"/>
        <v>46206</v>
      </c>
      <c r="O4791" s="23">
        <f>'RESOLUCIONES EPG'!$N4791-'RESOLUCIONES EPG'!$D4791</f>
        <v>2411</v>
      </c>
    </row>
    <row r="4792" ht="16.5" customHeight="1">
      <c r="A4792" s="102"/>
      <c r="B4792" s="21"/>
      <c r="C4792" s="24">
        <v>1112.0</v>
      </c>
      <c r="D4792" s="69">
        <v>43795.0</v>
      </c>
      <c r="E4792" s="21" t="s">
        <v>5847</v>
      </c>
      <c r="F4792" s="30" t="s">
        <v>6114</v>
      </c>
      <c r="G4792" s="21" t="s">
        <v>1725</v>
      </c>
      <c r="H4792" s="21"/>
      <c r="I4792" s="186" t="s">
        <v>6115</v>
      </c>
      <c r="J4792" s="21"/>
      <c r="K4792" s="63" t="s">
        <v>6116</v>
      </c>
      <c r="L4792" s="21"/>
      <c r="M4792" s="21"/>
      <c r="N4792" s="22">
        <f t="shared" si="2"/>
        <v>46206</v>
      </c>
      <c r="O4792" s="23">
        <f>'RESOLUCIONES EPG'!$N4792-'RESOLUCIONES EPG'!$D4792</f>
        <v>2411</v>
      </c>
    </row>
    <row r="4793" ht="16.5" customHeight="1">
      <c r="A4793" s="58"/>
      <c r="B4793" s="21"/>
      <c r="C4793" s="24">
        <v>1125.0</v>
      </c>
      <c r="D4793" s="69">
        <v>43795.0</v>
      </c>
      <c r="E4793" s="141" t="s">
        <v>2265</v>
      </c>
      <c r="F4793" s="30" t="s">
        <v>6117</v>
      </c>
      <c r="G4793" s="21" t="s">
        <v>18</v>
      </c>
      <c r="H4793" s="21" t="s">
        <v>6118</v>
      </c>
      <c r="I4793" s="125" t="s">
        <v>640</v>
      </c>
      <c r="J4793" s="21"/>
      <c r="K4793" s="21"/>
      <c r="L4793" s="21"/>
      <c r="M4793" s="21"/>
      <c r="N4793" s="22">
        <f t="shared" si="2"/>
        <v>46206</v>
      </c>
      <c r="O4793" s="23">
        <f>'RESOLUCIONES EPG'!$N4793-'RESOLUCIONES EPG'!$D4793</f>
        <v>2411</v>
      </c>
    </row>
    <row r="4794" ht="16.5" customHeight="1">
      <c r="A4794" s="101"/>
      <c r="B4794" s="21"/>
      <c r="C4794" s="24">
        <v>1114.0</v>
      </c>
      <c r="D4794" s="69">
        <v>43795.0</v>
      </c>
      <c r="E4794" s="21" t="s">
        <v>5344</v>
      </c>
      <c r="F4794" s="30" t="s">
        <v>6119</v>
      </c>
      <c r="G4794" s="21" t="s">
        <v>1725</v>
      </c>
      <c r="H4794" s="21"/>
      <c r="I4794" s="186" t="s">
        <v>6120</v>
      </c>
      <c r="J4794" s="21"/>
      <c r="K4794" s="63" t="s">
        <v>6121</v>
      </c>
      <c r="L4794" s="63" t="s">
        <v>6122</v>
      </c>
      <c r="M4794" s="21"/>
      <c r="N4794" s="22">
        <f t="shared" si="2"/>
        <v>46206</v>
      </c>
      <c r="O4794" s="23">
        <f>'RESOLUCIONES EPG'!$N4794-'RESOLUCIONES EPG'!$D4794</f>
        <v>2411</v>
      </c>
    </row>
    <row r="4795" ht="16.5" customHeight="1">
      <c r="A4795" s="58"/>
      <c r="B4795" s="21"/>
      <c r="C4795" s="24">
        <v>1124.0</v>
      </c>
      <c r="D4795" s="69">
        <v>43795.0</v>
      </c>
      <c r="E4795" s="21" t="s">
        <v>2720</v>
      </c>
      <c r="F4795" s="30" t="s">
        <v>6123</v>
      </c>
      <c r="G4795" s="21" t="s">
        <v>18</v>
      </c>
      <c r="H4795" s="21" t="s">
        <v>4511</v>
      </c>
      <c r="I4795" s="186" t="s">
        <v>6124</v>
      </c>
      <c r="J4795" s="21"/>
      <c r="K4795" s="21"/>
      <c r="L4795" s="21"/>
      <c r="M4795" s="21"/>
      <c r="N4795" s="22">
        <f t="shared" si="2"/>
        <v>46206</v>
      </c>
      <c r="O4795" s="23">
        <f>'RESOLUCIONES EPG'!$N4795-'RESOLUCIONES EPG'!$D4795</f>
        <v>2411</v>
      </c>
    </row>
    <row r="4796" ht="16.5" customHeight="1">
      <c r="A4796" s="58"/>
      <c r="B4796" s="21"/>
      <c r="C4796" s="24">
        <v>1116.0</v>
      </c>
      <c r="D4796" s="69">
        <v>43795.0</v>
      </c>
      <c r="E4796" s="21" t="s">
        <v>5545</v>
      </c>
      <c r="F4796" s="30" t="s">
        <v>6125</v>
      </c>
      <c r="G4796" s="21" t="s">
        <v>1725</v>
      </c>
      <c r="H4796" s="21"/>
      <c r="I4796" s="186" t="s">
        <v>6126</v>
      </c>
      <c r="J4796" s="21"/>
      <c r="K4796" s="63" t="s">
        <v>6127</v>
      </c>
      <c r="L4796" s="63" t="s">
        <v>6128</v>
      </c>
      <c r="M4796" s="21"/>
      <c r="N4796" s="22">
        <f t="shared" si="2"/>
        <v>46206</v>
      </c>
      <c r="O4796" s="23">
        <f>'RESOLUCIONES EPG'!$N4796-'RESOLUCIONES EPG'!$D4796</f>
        <v>2411</v>
      </c>
    </row>
    <row r="4797" ht="16.5" customHeight="1">
      <c r="A4797" s="101"/>
      <c r="B4797" s="21"/>
      <c r="C4797" s="24">
        <v>1111.0</v>
      </c>
      <c r="D4797" s="69">
        <v>43795.0</v>
      </c>
      <c r="E4797" s="21" t="s">
        <v>5573</v>
      </c>
      <c r="F4797" s="30" t="s">
        <v>6129</v>
      </c>
      <c r="G4797" s="21" t="s">
        <v>1725</v>
      </c>
      <c r="H4797" s="21"/>
      <c r="I4797" s="186" t="s">
        <v>6130</v>
      </c>
      <c r="J4797" s="21"/>
      <c r="K4797" s="63" t="s">
        <v>6131</v>
      </c>
      <c r="L4797" s="63" t="s">
        <v>6132</v>
      </c>
      <c r="M4797" s="21"/>
      <c r="N4797" s="22">
        <f t="shared" si="2"/>
        <v>46206</v>
      </c>
      <c r="O4797" s="23">
        <f>'RESOLUCIONES EPG'!$N4797-'RESOLUCIONES EPG'!$D4797</f>
        <v>2411</v>
      </c>
    </row>
    <row r="4798" ht="16.5" customHeight="1">
      <c r="A4798" s="101"/>
      <c r="B4798" s="21"/>
      <c r="C4798" s="24">
        <v>1110.0</v>
      </c>
      <c r="D4798" s="69">
        <v>43795.0</v>
      </c>
      <c r="E4798" s="21" t="s">
        <v>5434</v>
      </c>
      <c r="F4798" s="30" t="s">
        <v>6133</v>
      </c>
      <c r="G4798" s="21" t="s">
        <v>1725</v>
      </c>
      <c r="H4798" s="21"/>
      <c r="I4798" s="186" t="s">
        <v>6134</v>
      </c>
      <c r="J4798" s="21"/>
      <c r="K4798" s="63" t="s">
        <v>6135</v>
      </c>
      <c r="L4798" s="63" t="s">
        <v>6136</v>
      </c>
      <c r="M4798" s="21"/>
      <c r="N4798" s="22">
        <f t="shared" si="2"/>
        <v>46206</v>
      </c>
      <c r="O4798" s="23">
        <f>'RESOLUCIONES EPG'!$N4798-'RESOLUCIONES EPG'!$D4798</f>
        <v>2411</v>
      </c>
    </row>
    <row r="4799" ht="16.5" customHeight="1">
      <c r="A4799" s="58"/>
      <c r="B4799" s="21"/>
      <c r="C4799" s="24">
        <v>1121.0</v>
      </c>
      <c r="D4799" s="69">
        <v>43795.0</v>
      </c>
      <c r="E4799" s="21" t="s">
        <v>6137</v>
      </c>
      <c r="F4799" s="30" t="s">
        <v>6138</v>
      </c>
      <c r="G4799" s="21" t="s">
        <v>18</v>
      </c>
      <c r="H4799" s="21" t="s">
        <v>6139</v>
      </c>
      <c r="I4799" s="186" t="s">
        <v>6140</v>
      </c>
      <c r="J4799" s="21"/>
      <c r="K4799" s="21"/>
      <c r="L4799" s="21"/>
      <c r="M4799" s="21"/>
      <c r="N4799" s="22">
        <f t="shared" si="2"/>
        <v>46206</v>
      </c>
      <c r="O4799" s="23">
        <f>'RESOLUCIONES EPG'!$N4799-'RESOLUCIONES EPG'!$D4799</f>
        <v>2411</v>
      </c>
    </row>
    <row r="4800" ht="16.5" customHeight="1">
      <c r="A4800" s="58"/>
      <c r="B4800" s="21"/>
      <c r="C4800" s="24">
        <v>1119.0</v>
      </c>
      <c r="D4800" s="69">
        <v>43795.0</v>
      </c>
      <c r="E4800" s="21" t="s">
        <v>5587</v>
      </c>
      <c r="F4800" s="30" t="s">
        <v>6141</v>
      </c>
      <c r="G4800" s="21" t="s">
        <v>1725</v>
      </c>
      <c r="H4800" s="21"/>
      <c r="I4800" s="186" t="s">
        <v>6142</v>
      </c>
      <c r="J4800" s="21"/>
      <c r="K4800" s="63" t="s">
        <v>6143</v>
      </c>
      <c r="L4800" s="63" t="s">
        <v>6144</v>
      </c>
      <c r="M4800" s="21"/>
      <c r="N4800" s="22">
        <f t="shared" si="2"/>
        <v>46206</v>
      </c>
      <c r="O4800" s="23">
        <f>'RESOLUCIONES EPG'!$N4800-'RESOLUCIONES EPG'!$D4800</f>
        <v>2411</v>
      </c>
    </row>
    <row r="4801" ht="16.5" customHeight="1">
      <c r="A4801" s="58"/>
      <c r="B4801" s="21"/>
      <c r="C4801" s="24">
        <v>1123.0</v>
      </c>
      <c r="D4801" s="69">
        <v>43795.0</v>
      </c>
      <c r="E4801" s="21" t="s">
        <v>6145</v>
      </c>
      <c r="F4801" s="30" t="s">
        <v>6146</v>
      </c>
      <c r="G4801" s="21" t="s">
        <v>18</v>
      </c>
      <c r="H4801" s="21" t="s">
        <v>19</v>
      </c>
      <c r="I4801" s="186" t="s">
        <v>6147</v>
      </c>
      <c r="J4801" s="21"/>
      <c r="K4801" s="21"/>
      <c r="L4801" s="21"/>
      <c r="M4801" s="21"/>
      <c r="N4801" s="22">
        <f t="shared" si="2"/>
        <v>46206</v>
      </c>
      <c r="O4801" s="23">
        <f>'RESOLUCIONES EPG'!$N4801-'RESOLUCIONES EPG'!$D4801</f>
        <v>2411</v>
      </c>
    </row>
    <row r="4802" ht="16.5" customHeight="1">
      <c r="A4802" s="103"/>
      <c r="B4802" s="21"/>
      <c r="C4802" s="24">
        <v>1122.0</v>
      </c>
      <c r="D4802" s="69">
        <v>43795.0</v>
      </c>
      <c r="E4802" s="21" t="s">
        <v>6148</v>
      </c>
      <c r="F4802" s="30" t="s">
        <v>6149</v>
      </c>
      <c r="G4802" s="21" t="s">
        <v>18</v>
      </c>
      <c r="H4802" s="21" t="s">
        <v>6150</v>
      </c>
      <c r="I4802" s="186" t="s">
        <v>6151</v>
      </c>
      <c r="J4802" s="21"/>
      <c r="K4802" s="21"/>
      <c r="L4802" s="21"/>
      <c r="M4802" s="21"/>
      <c r="N4802" s="22">
        <f t="shared" si="2"/>
        <v>46206</v>
      </c>
      <c r="O4802" s="23">
        <f>'RESOLUCIONES EPG'!$N4802-'RESOLUCIONES EPG'!$D4802</f>
        <v>2411</v>
      </c>
    </row>
    <row r="4803" ht="16.5" customHeight="1">
      <c r="A4803" s="103"/>
      <c r="B4803" s="21"/>
      <c r="C4803" s="24">
        <v>1118.0</v>
      </c>
      <c r="D4803" s="69">
        <v>43795.0</v>
      </c>
      <c r="E4803" s="21" t="s">
        <v>6152</v>
      </c>
      <c r="F4803" s="30" t="s">
        <v>6153</v>
      </c>
      <c r="G4803" s="21" t="s">
        <v>18</v>
      </c>
      <c r="H4803" s="21" t="s">
        <v>737</v>
      </c>
      <c r="I4803" s="73"/>
      <c r="J4803" s="21"/>
      <c r="K4803" s="21"/>
      <c r="L4803" s="21"/>
      <c r="M4803" s="21"/>
      <c r="N4803" s="22">
        <f t="shared" si="2"/>
        <v>46206</v>
      </c>
      <c r="O4803" s="23">
        <f>'RESOLUCIONES EPG'!$N4803-'RESOLUCIONES EPG'!$D4803</f>
        <v>2411</v>
      </c>
    </row>
    <row r="4804" ht="16.5" customHeight="1">
      <c r="A4804" s="103"/>
      <c r="B4804" s="21"/>
      <c r="C4804" s="24">
        <v>1133.0</v>
      </c>
      <c r="D4804" s="69">
        <v>43796.0</v>
      </c>
      <c r="E4804" s="21" t="s">
        <v>5507</v>
      </c>
      <c r="F4804" s="30" t="s">
        <v>6154</v>
      </c>
      <c r="G4804" s="21" t="s">
        <v>6155</v>
      </c>
      <c r="H4804" s="21"/>
      <c r="I4804" s="63" t="s">
        <v>6156</v>
      </c>
      <c r="J4804" s="21"/>
      <c r="K4804" s="21"/>
      <c r="L4804" s="21"/>
      <c r="M4804" s="21"/>
      <c r="N4804" s="22">
        <f t="shared" si="2"/>
        <v>46206</v>
      </c>
      <c r="O4804" s="23">
        <f>'RESOLUCIONES EPG'!$N4804-'RESOLUCIONES EPG'!$D4804</f>
        <v>2410</v>
      </c>
    </row>
    <row r="4805" ht="16.5" customHeight="1">
      <c r="A4805" s="103"/>
      <c r="B4805" s="21"/>
      <c r="C4805" s="24">
        <v>1136.0</v>
      </c>
      <c r="D4805" s="69">
        <v>43796.0</v>
      </c>
      <c r="E4805" s="21" t="s">
        <v>5299</v>
      </c>
      <c r="F4805" s="30" t="s">
        <v>6157</v>
      </c>
      <c r="G4805" s="21" t="s">
        <v>6155</v>
      </c>
      <c r="H4805" s="21"/>
      <c r="I4805" s="63" t="s">
        <v>6158</v>
      </c>
      <c r="J4805" s="21"/>
      <c r="K4805" s="21"/>
      <c r="L4805" s="21"/>
      <c r="M4805" s="21"/>
      <c r="N4805" s="22">
        <f t="shared" si="2"/>
        <v>46206</v>
      </c>
      <c r="O4805" s="23">
        <f>'RESOLUCIONES EPG'!$N4805-'RESOLUCIONES EPG'!$D4805</f>
        <v>2410</v>
      </c>
    </row>
    <row r="4806" ht="15.75" customHeight="1">
      <c r="A4806" s="58"/>
      <c r="B4806" s="21"/>
      <c r="C4806" s="24">
        <v>1134.0</v>
      </c>
      <c r="D4806" s="69">
        <v>43796.0</v>
      </c>
      <c r="E4806" s="21" t="s">
        <v>5236</v>
      </c>
      <c r="F4806" s="30" t="s">
        <v>6159</v>
      </c>
      <c r="G4806" s="21" t="s">
        <v>6155</v>
      </c>
      <c r="H4806" s="21"/>
      <c r="I4806" s="63" t="s">
        <v>6160</v>
      </c>
      <c r="J4806" s="21"/>
      <c r="K4806" s="21"/>
      <c r="L4806" s="21"/>
      <c r="M4806" s="21"/>
      <c r="N4806" s="22">
        <f t="shared" si="2"/>
        <v>46206</v>
      </c>
      <c r="O4806" s="23">
        <f>'RESOLUCIONES EPG'!$N4806-'RESOLUCIONES EPG'!$D4806</f>
        <v>2410</v>
      </c>
    </row>
    <row r="4807" ht="16.5" customHeight="1">
      <c r="A4807" s="58"/>
      <c r="B4807" s="21"/>
      <c r="C4807" s="24">
        <v>1128.0</v>
      </c>
      <c r="D4807" s="69">
        <v>43796.0</v>
      </c>
      <c r="E4807" s="21" t="s">
        <v>1774</v>
      </c>
      <c r="F4807" s="30"/>
      <c r="G4807" s="21" t="s">
        <v>6155</v>
      </c>
      <c r="H4807" s="21"/>
      <c r="I4807" s="186" t="s">
        <v>6161</v>
      </c>
      <c r="J4807" s="21"/>
      <c r="K4807" s="21"/>
      <c r="L4807" s="21"/>
      <c r="M4807" s="21"/>
      <c r="N4807" s="22">
        <f t="shared" si="2"/>
        <v>46206</v>
      </c>
      <c r="O4807" s="23">
        <f>'RESOLUCIONES EPG'!$N4807-'RESOLUCIONES EPG'!$D4807</f>
        <v>2410</v>
      </c>
    </row>
    <row r="4808" ht="16.5" customHeight="1">
      <c r="A4808" s="58"/>
      <c r="B4808" s="21"/>
      <c r="C4808" s="24">
        <v>1138.0</v>
      </c>
      <c r="D4808" s="69">
        <v>43796.0</v>
      </c>
      <c r="E4808" s="21" t="s">
        <v>3711</v>
      </c>
      <c r="F4808" s="30" t="s">
        <v>6162</v>
      </c>
      <c r="G4808" s="21" t="s">
        <v>6155</v>
      </c>
      <c r="H4808" s="21"/>
      <c r="I4808" s="63" t="s">
        <v>6163</v>
      </c>
      <c r="J4808" s="21"/>
      <c r="K4808" s="21"/>
      <c r="L4808" s="21"/>
      <c r="M4808" s="21"/>
      <c r="N4808" s="22">
        <f t="shared" si="2"/>
        <v>46206</v>
      </c>
      <c r="O4808" s="23">
        <f>'RESOLUCIONES EPG'!$N4808-'RESOLUCIONES EPG'!$D4808</f>
        <v>2410</v>
      </c>
    </row>
    <row r="4809" ht="16.5" customHeight="1">
      <c r="A4809" s="103"/>
      <c r="B4809" s="21"/>
      <c r="C4809" s="24">
        <v>1132.0</v>
      </c>
      <c r="D4809" s="69">
        <v>43796.0</v>
      </c>
      <c r="E4809" s="21" t="s">
        <v>2263</v>
      </c>
      <c r="F4809" s="30" t="s">
        <v>6164</v>
      </c>
      <c r="G4809" s="21" t="s">
        <v>6155</v>
      </c>
      <c r="H4809" s="21"/>
      <c r="I4809" s="63" t="s">
        <v>6165</v>
      </c>
      <c r="J4809" s="21"/>
      <c r="K4809" s="21"/>
      <c r="L4809" s="21"/>
      <c r="M4809" s="21"/>
      <c r="N4809" s="22">
        <f t="shared" si="2"/>
        <v>46206</v>
      </c>
      <c r="O4809" s="23">
        <f>'RESOLUCIONES EPG'!$N4809-'RESOLUCIONES EPG'!$D4809</f>
        <v>2410</v>
      </c>
    </row>
    <row r="4810" ht="16.5" customHeight="1">
      <c r="A4810" s="58"/>
      <c r="B4810" s="21"/>
      <c r="C4810" s="24">
        <v>1131.0</v>
      </c>
      <c r="D4810" s="69">
        <v>43796.0</v>
      </c>
      <c r="E4810" s="21" t="s">
        <v>5412</v>
      </c>
      <c r="F4810" s="30" t="s">
        <v>6166</v>
      </c>
      <c r="G4810" s="21" t="s">
        <v>6155</v>
      </c>
      <c r="H4810" s="21"/>
      <c r="I4810" s="63" t="s">
        <v>6167</v>
      </c>
      <c r="J4810" s="21"/>
      <c r="K4810" s="21"/>
      <c r="L4810" s="21"/>
      <c r="M4810" s="21"/>
      <c r="N4810" s="22">
        <f t="shared" si="2"/>
        <v>46206</v>
      </c>
      <c r="O4810" s="23">
        <f>'RESOLUCIONES EPG'!$N4810-'RESOLUCIONES EPG'!$D4810</f>
        <v>2410</v>
      </c>
    </row>
    <row r="4811" ht="16.5" customHeight="1">
      <c r="A4811" s="58"/>
      <c r="B4811" s="21"/>
      <c r="C4811" s="24">
        <v>1135.0</v>
      </c>
      <c r="D4811" s="69">
        <v>43796.0</v>
      </c>
      <c r="E4811" s="21" t="s">
        <v>2779</v>
      </c>
      <c r="F4811" s="30" t="s">
        <v>6168</v>
      </c>
      <c r="G4811" s="21" t="s">
        <v>6155</v>
      </c>
      <c r="H4811" s="21"/>
      <c r="I4811" s="63" t="s">
        <v>6169</v>
      </c>
      <c r="J4811" s="21"/>
      <c r="K4811" s="21"/>
      <c r="L4811" s="21"/>
      <c r="M4811" s="21"/>
      <c r="N4811" s="22">
        <f t="shared" si="2"/>
        <v>46206</v>
      </c>
      <c r="O4811" s="23">
        <f>'RESOLUCIONES EPG'!$N4811-'RESOLUCIONES EPG'!$D4811</f>
        <v>2410</v>
      </c>
    </row>
    <row r="4812" ht="16.5" customHeight="1">
      <c r="A4812" s="58"/>
      <c r="B4812" s="21"/>
      <c r="C4812" s="24">
        <v>1139.0</v>
      </c>
      <c r="D4812" s="69">
        <v>43796.0</v>
      </c>
      <c r="E4812" s="21" t="s">
        <v>2678</v>
      </c>
      <c r="F4812" s="30" t="s">
        <v>6170</v>
      </c>
      <c r="G4812" s="21" t="s">
        <v>6155</v>
      </c>
      <c r="H4812" s="21"/>
      <c r="I4812" s="63" t="s">
        <v>6171</v>
      </c>
      <c r="J4812" s="21"/>
      <c r="K4812" s="21"/>
      <c r="L4812" s="21"/>
      <c r="M4812" s="21"/>
      <c r="N4812" s="22">
        <f t="shared" si="2"/>
        <v>46206</v>
      </c>
      <c r="O4812" s="23">
        <f>'RESOLUCIONES EPG'!$N4812-'RESOLUCIONES EPG'!$D4812</f>
        <v>2410</v>
      </c>
    </row>
    <row r="4813" ht="16.5" customHeight="1">
      <c r="A4813" s="102"/>
      <c r="B4813" s="21"/>
      <c r="C4813" s="24">
        <v>1127.0</v>
      </c>
      <c r="D4813" s="69">
        <v>43796.0</v>
      </c>
      <c r="E4813" s="21" t="s">
        <v>5378</v>
      </c>
      <c r="F4813" s="30"/>
      <c r="G4813" s="21" t="s">
        <v>6155</v>
      </c>
      <c r="H4813" s="21"/>
      <c r="I4813" s="73"/>
      <c r="J4813" s="21"/>
      <c r="K4813" s="21"/>
      <c r="L4813" s="21"/>
      <c r="M4813" s="21"/>
      <c r="N4813" s="22">
        <f t="shared" si="2"/>
        <v>46206</v>
      </c>
      <c r="O4813" s="23">
        <f>'RESOLUCIONES EPG'!$N4813-'RESOLUCIONES EPG'!$D4813</f>
        <v>2410</v>
      </c>
    </row>
    <row r="4814" ht="16.5" customHeight="1">
      <c r="A4814" s="58"/>
      <c r="B4814" s="21"/>
      <c r="C4814" s="24">
        <v>1129.0</v>
      </c>
      <c r="D4814" s="69">
        <v>43796.0</v>
      </c>
      <c r="E4814" s="21" t="s">
        <v>3093</v>
      </c>
      <c r="F4814" s="30" t="s">
        <v>6172</v>
      </c>
      <c r="G4814" s="21" t="s">
        <v>6155</v>
      </c>
      <c r="H4814" s="21"/>
      <c r="I4814" s="63" t="s">
        <v>6173</v>
      </c>
      <c r="J4814" s="21"/>
      <c r="K4814" s="21"/>
      <c r="L4814" s="21"/>
      <c r="M4814" s="21"/>
      <c r="N4814" s="22">
        <f t="shared" si="2"/>
        <v>46206</v>
      </c>
      <c r="O4814" s="23">
        <f>'RESOLUCIONES EPG'!$N4814-'RESOLUCIONES EPG'!$D4814</f>
        <v>2410</v>
      </c>
    </row>
    <row r="4815" ht="16.5" customHeight="1">
      <c r="A4815" s="58"/>
      <c r="B4815" s="21"/>
      <c r="C4815" s="24">
        <v>1130.0</v>
      </c>
      <c r="D4815" s="181">
        <v>43796.0</v>
      </c>
      <c r="E4815" s="21" t="s">
        <v>5384</v>
      </c>
      <c r="F4815" s="30"/>
      <c r="G4815" s="21" t="s">
        <v>6155</v>
      </c>
      <c r="H4815" s="21"/>
      <c r="I4815" s="63" t="s">
        <v>6174</v>
      </c>
      <c r="J4815" s="21"/>
      <c r="K4815" s="21"/>
      <c r="L4815" s="21"/>
      <c r="M4815" s="21"/>
      <c r="N4815" s="22">
        <f t="shared" si="2"/>
        <v>46206</v>
      </c>
      <c r="O4815" s="23">
        <f>'RESOLUCIONES EPG'!$N4815-'RESOLUCIONES EPG'!$D4815</f>
        <v>2410</v>
      </c>
    </row>
    <row r="4816" ht="16.5" customHeight="1">
      <c r="A4816" s="102"/>
      <c r="B4816" s="21"/>
      <c r="C4816" s="24">
        <v>1137.0</v>
      </c>
      <c r="D4816" s="69">
        <v>43796.0</v>
      </c>
      <c r="E4816" s="21" t="s">
        <v>5386</v>
      </c>
      <c r="F4816" s="30" t="s">
        <v>6175</v>
      </c>
      <c r="G4816" s="21" t="s">
        <v>6155</v>
      </c>
      <c r="H4816" s="21"/>
      <c r="I4816" s="63" t="s">
        <v>6176</v>
      </c>
      <c r="J4816" s="21"/>
      <c r="K4816" s="21"/>
      <c r="L4816" s="21"/>
      <c r="M4816" s="21"/>
      <c r="N4816" s="22">
        <f t="shared" si="2"/>
        <v>46206</v>
      </c>
      <c r="O4816" s="23">
        <f>'RESOLUCIONES EPG'!$N4816-'RESOLUCIONES EPG'!$D4816</f>
        <v>2410</v>
      </c>
    </row>
    <row r="4817" ht="16.5" customHeight="1">
      <c r="A4817" s="58"/>
      <c r="B4817" s="21"/>
      <c r="C4817" s="24">
        <v>1141.0</v>
      </c>
      <c r="D4817" s="69">
        <v>43796.0</v>
      </c>
      <c r="E4817" s="21" t="s">
        <v>5888</v>
      </c>
      <c r="F4817" s="30" t="s">
        <v>6177</v>
      </c>
      <c r="G4817" s="21" t="s">
        <v>6155</v>
      </c>
      <c r="H4817" s="21"/>
      <c r="I4817" s="63" t="s">
        <v>6178</v>
      </c>
      <c r="J4817" s="21"/>
      <c r="K4817" s="21"/>
      <c r="L4817" s="21"/>
      <c r="M4817" s="21"/>
      <c r="N4817" s="22">
        <f t="shared" si="2"/>
        <v>46206</v>
      </c>
      <c r="O4817" s="23">
        <f>'RESOLUCIONES EPG'!$N4817-'RESOLUCIONES EPG'!$D4817</f>
        <v>2410</v>
      </c>
    </row>
    <row r="4818" ht="16.5" customHeight="1">
      <c r="A4818" s="58"/>
      <c r="B4818" s="21"/>
      <c r="C4818" s="24">
        <v>1126.0</v>
      </c>
      <c r="D4818" s="69">
        <v>43796.0</v>
      </c>
      <c r="E4818" s="73" t="s">
        <v>2730</v>
      </c>
      <c r="F4818" s="30"/>
      <c r="G4818" s="21" t="s">
        <v>6155</v>
      </c>
      <c r="H4818" s="21"/>
      <c r="I4818" s="186" t="s">
        <v>6179</v>
      </c>
      <c r="J4818" s="21"/>
      <c r="K4818" s="21"/>
      <c r="L4818" s="21"/>
      <c r="M4818" s="21"/>
      <c r="N4818" s="22">
        <f t="shared" si="2"/>
        <v>46206</v>
      </c>
      <c r="O4818" s="23">
        <f>'RESOLUCIONES EPG'!$N4818-'RESOLUCIONES EPG'!$D4818</f>
        <v>2410</v>
      </c>
    </row>
    <row r="4819" ht="16.5" customHeight="1">
      <c r="A4819" s="58"/>
      <c r="B4819" s="21"/>
      <c r="C4819" s="24">
        <v>1142.0</v>
      </c>
      <c r="D4819" s="69">
        <v>43797.0</v>
      </c>
      <c r="E4819" s="21" t="s">
        <v>6180</v>
      </c>
      <c r="F4819" s="30" t="s">
        <v>6181</v>
      </c>
      <c r="G4819" s="21" t="s">
        <v>18</v>
      </c>
      <c r="H4819" s="21" t="s">
        <v>98</v>
      </c>
      <c r="I4819" s="63" t="s">
        <v>6182</v>
      </c>
      <c r="J4819" s="21"/>
      <c r="K4819" s="21"/>
      <c r="L4819" s="21"/>
      <c r="M4819" s="21"/>
      <c r="N4819" s="22">
        <f t="shared" si="2"/>
        <v>46206</v>
      </c>
      <c r="O4819" s="23">
        <f>'RESOLUCIONES EPG'!$N4819-'RESOLUCIONES EPG'!$D4819</f>
        <v>2409</v>
      </c>
    </row>
    <row r="4820" ht="16.5" customHeight="1">
      <c r="A4820" s="58"/>
      <c r="B4820" s="21"/>
      <c r="C4820" s="24">
        <v>1152.0</v>
      </c>
      <c r="D4820" s="69">
        <v>43797.0</v>
      </c>
      <c r="E4820" s="21" t="s">
        <v>6183</v>
      </c>
      <c r="F4820" s="30" t="s">
        <v>6184</v>
      </c>
      <c r="G4820" s="21" t="s">
        <v>18</v>
      </c>
      <c r="H4820" s="21" t="s">
        <v>6185</v>
      </c>
      <c r="I4820" s="63" t="s">
        <v>6186</v>
      </c>
      <c r="J4820" s="21"/>
      <c r="K4820" s="21"/>
      <c r="L4820" s="21"/>
      <c r="M4820" s="21"/>
      <c r="N4820" s="22">
        <f t="shared" si="2"/>
        <v>46206</v>
      </c>
      <c r="O4820" s="23">
        <f>'RESOLUCIONES EPG'!$N4820-'RESOLUCIONES EPG'!$D4820</f>
        <v>2409</v>
      </c>
    </row>
    <row r="4821" ht="16.5" customHeight="1">
      <c r="A4821" s="101"/>
      <c r="B4821" s="21"/>
      <c r="C4821" s="24">
        <v>1157.0</v>
      </c>
      <c r="D4821" s="69">
        <v>43797.0</v>
      </c>
      <c r="E4821" s="21" t="s">
        <v>5608</v>
      </c>
      <c r="F4821" s="30" t="s">
        <v>6187</v>
      </c>
      <c r="G4821" s="21" t="s">
        <v>1725</v>
      </c>
      <c r="H4821" s="21"/>
      <c r="I4821" s="63" t="s">
        <v>6188</v>
      </c>
      <c r="J4821" s="21"/>
      <c r="K4821" s="63" t="s">
        <v>6189</v>
      </c>
      <c r="L4821" s="21"/>
      <c r="M4821" s="21"/>
      <c r="N4821" s="22">
        <f t="shared" si="2"/>
        <v>46206</v>
      </c>
      <c r="O4821" s="23">
        <f>'RESOLUCIONES EPG'!$N4821-'RESOLUCIONES EPG'!$D4821</f>
        <v>2409</v>
      </c>
    </row>
    <row r="4822" ht="16.5" customHeight="1">
      <c r="A4822" s="101"/>
      <c r="B4822" s="21"/>
      <c r="C4822" s="24">
        <v>1155.0</v>
      </c>
      <c r="D4822" s="69">
        <v>43797.0</v>
      </c>
      <c r="E4822" s="21" t="s">
        <v>5614</v>
      </c>
      <c r="F4822" s="30" t="s">
        <v>6190</v>
      </c>
      <c r="G4822" s="21" t="s">
        <v>1725</v>
      </c>
      <c r="H4822" s="21"/>
      <c r="I4822" s="63" t="s">
        <v>6191</v>
      </c>
      <c r="J4822" s="21"/>
      <c r="K4822" s="63" t="s">
        <v>6192</v>
      </c>
      <c r="L4822" s="63" t="s">
        <v>6193</v>
      </c>
      <c r="M4822" s="21"/>
      <c r="N4822" s="22">
        <f t="shared" si="2"/>
        <v>46206</v>
      </c>
      <c r="O4822" s="23">
        <f>'RESOLUCIONES EPG'!$N4822-'RESOLUCIONES EPG'!$D4822</f>
        <v>2409</v>
      </c>
    </row>
    <row r="4823" ht="16.5" customHeight="1">
      <c r="A4823" s="103"/>
      <c r="B4823" s="21"/>
      <c r="C4823" s="24">
        <v>1161.0</v>
      </c>
      <c r="D4823" s="69">
        <v>43797.0</v>
      </c>
      <c r="E4823" s="21" t="s">
        <v>5525</v>
      </c>
      <c r="F4823" s="30" t="s">
        <v>6194</v>
      </c>
      <c r="G4823" s="21" t="s">
        <v>1725</v>
      </c>
      <c r="H4823" s="21"/>
      <c r="I4823" s="63" t="s">
        <v>6195</v>
      </c>
      <c r="J4823" s="21"/>
      <c r="K4823" s="63" t="s">
        <v>6196</v>
      </c>
      <c r="L4823" s="21"/>
      <c r="M4823" s="21"/>
      <c r="N4823" s="22">
        <f t="shared" si="2"/>
        <v>46206</v>
      </c>
      <c r="O4823" s="23">
        <f>'RESOLUCIONES EPG'!$N4823-'RESOLUCIONES EPG'!$D4823</f>
        <v>2409</v>
      </c>
    </row>
    <row r="4824" ht="16.5" customHeight="1">
      <c r="A4824" s="58"/>
      <c r="B4824" s="21"/>
      <c r="C4824" s="24">
        <v>1146.0</v>
      </c>
      <c r="D4824" s="69">
        <v>43797.0</v>
      </c>
      <c r="E4824" s="21" t="s">
        <v>6197</v>
      </c>
      <c r="F4824" s="30" t="s">
        <v>6198</v>
      </c>
      <c r="G4824" s="21" t="s">
        <v>18</v>
      </c>
      <c r="H4824" s="21" t="s">
        <v>6185</v>
      </c>
      <c r="I4824" s="63" t="s">
        <v>6199</v>
      </c>
      <c r="J4824" s="21"/>
      <c r="K4824" s="21"/>
      <c r="L4824" s="21"/>
      <c r="M4824" s="21"/>
      <c r="N4824" s="22">
        <f t="shared" si="2"/>
        <v>46206</v>
      </c>
      <c r="O4824" s="23">
        <f>'RESOLUCIONES EPG'!$N4824-'RESOLUCIONES EPG'!$D4824</f>
        <v>2409</v>
      </c>
    </row>
    <row r="4825" ht="16.5" customHeight="1">
      <c r="A4825" s="103"/>
      <c r="B4825" s="21"/>
      <c r="C4825" s="24">
        <v>1147.0</v>
      </c>
      <c r="D4825" s="69">
        <v>43797.0</v>
      </c>
      <c r="E4825" s="21" t="s">
        <v>2807</v>
      </c>
      <c r="F4825" s="30" t="s">
        <v>6200</v>
      </c>
      <c r="G4825" s="21" t="s">
        <v>18</v>
      </c>
      <c r="H4825" s="21" t="s">
        <v>1323</v>
      </c>
      <c r="I4825" s="63" t="s">
        <v>6201</v>
      </c>
      <c r="J4825" s="21"/>
      <c r="K4825" s="21"/>
      <c r="L4825" s="21"/>
      <c r="M4825" s="21"/>
      <c r="N4825" s="22">
        <f t="shared" si="2"/>
        <v>46206</v>
      </c>
      <c r="O4825" s="23">
        <f>'RESOLUCIONES EPG'!$N4825-'RESOLUCIONES EPG'!$D4825</f>
        <v>2409</v>
      </c>
    </row>
    <row r="4826" ht="16.5" customHeight="1">
      <c r="A4826" s="101"/>
      <c r="B4826" s="21"/>
      <c r="C4826" s="24">
        <v>1156.0</v>
      </c>
      <c r="D4826" s="69">
        <v>43797.0</v>
      </c>
      <c r="E4826" s="21" t="s">
        <v>3082</v>
      </c>
      <c r="F4826" s="30" t="s">
        <v>6202</v>
      </c>
      <c r="G4826" s="21" t="s">
        <v>1725</v>
      </c>
      <c r="H4826" s="21"/>
      <c r="I4826" s="63" t="s">
        <v>6203</v>
      </c>
      <c r="J4826" s="21"/>
      <c r="K4826" s="63" t="s">
        <v>6204</v>
      </c>
      <c r="L4826" s="21"/>
      <c r="M4826" s="21"/>
      <c r="N4826" s="22">
        <f t="shared" si="2"/>
        <v>46206</v>
      </c>
      <c r="O4826" s="23">
        <f>'RESOLUCIONES EPG'!$N4826-'RESOLUCIONES EPG'!$D4826</f>
        <v>2409</v>
      </c>
    </row>
    <row r="4827" ht="16.5" customHeight="1">
      <c r="A4827" s="58"/>
      <c r="B4827" s="21"/>
      <c r="C4827" s="24">
        <v>1149.0</v>
      </c>
      <c r="D4827" s="69">
        <v>43797.0</v>
      </c>
      <c r="E4827" s="21" t="s">
        <v>6205</v>
      </c>
      <c r="F4827" s="30" t="s">
        <v>6206</v>
      </c>
      <c r="G4827" s="21" t="s">
        <v>18</v>
      </c>
      <c r="H4827" s="21" t="s">
        <v>98</v>
      </c>
      <c r="I4827" s="63" t="s">
        <v>6207</v>
      </c>
      <c r="J4827" s="21"/>
      <c r="K4827" s="21"/>
      <c r="L4827" s="21"/>
      <c r="M4827" s="21"/>
      <c r="N4827" s="22">
        <f t="shared" si="2"/>
        <v>46206</v>
      </c>
      <c r="O4827" s="23">
        <f>'RESOLUCIONES EPG'!$N4827-'RESOLUCIONES EPG'!$D4827</f>
        <v>2409</v>
      </c>
    </row>
    <row r="4828" ht="16.5" customHeight="1">
      <c r="A4828" s="58"/>
      <c r="B4828" s="21"/>
      <c r="C4828" s="24">
        <v>1145.0</v>
      </c>
      <c r="D4828" s="69">
        <v>43797.0</v>
      </c>
      <c r="E4828" s="21" t="s">
        <v>6208</v>
      </c>
      <c r="F4828" s="30" t="s">
        <v>6209</v>
      </c>
      <c r="G4828" s="21" t="s">
        <v>18</v>
      </c>
      <c r="H4828" s="21" t="s">
        <v>4511</v>
      </c>
      <c r="I4828" s="63" t="s">
        <v>6210</v>
      </c>
      <c r="J4828" s="21"/>
      <c r="K4828" s="21"/>
      <c r="L4828" s="21"/>
      <c r="M4828" s="21"/>
      <c r="N4828" s="22">
        <f t="shared" si="2"/>
        <v>46206</v>
      </c>
      <c r="O4828" s="23">
        <f>'RESOLUCIONES EPG'!$N4828-'RESOLUCIONES EPG'!$D4828</f>
        <v>2409</v>
      </c>
    </row>
    <row r="4829" ht="16.5" customHeight="1">
      <c r="A4829" s="58"/>
      <c r="B4829" s="21"/>
      <c r="C4829" s="24">
        <v>1162.0</v>
      </c>
      <c r="D4829" s="69">
        <v>43797.0</v>
      </c>
      <c r="E4829" s="21" t="s">
        <v>5543</v>
      </c>
      <c r="F4829" s="30" t="s">
        <v>6211</v>
      </c>
      <c r="G4829" s="21" t="s">
        <v>1725</v>
      </c>
      <c r="H4829" s="21"/>
      <c r="I4829" s="63" t="s">
        <v>6212</v>
      </c>
      <c r="J4829" s="21"/>
      <c r="K4829" s="63" t="s">
        <v>6213</v>
      </c>
      <c r="L4829" s="63" t="s">
        <v>6213</v>
      </c>
      <c r="M4829" s="21"/>
      <c r="N4829" s="22">
        <f t="shared" si="2"/>
        <v>46206</v>
      </c>
      <c r="O4829" s="23">
        <f>'RESOLUCIONES EPG'!$N4829-'RESOLUCIONES EPG'!$D4829</f>
        <v>2409</v>
      </c>
    </row>
    <row r="4830" ht="16.5" customHeight="1">
      <c r="A4830" s="58"/>
      <c r="B4830" s="21"/>
      <c r="C4830" s="24">
        <v>1158.0</v>
      </c>
      <c r="D4830" s="69">
        <v>43797.0</v>
      </c>
      <c r="E4830" s="21" t="s">
        <v>5790</v>
      </c>
      <c r="F4830" s="30" t="s">
        <v>6214</v>
      </c>
      <c r="G4830" s="21" t="s">
        <v>1725</v>
      </c>
      <c r="H4830" s="21"/>
      <c r="I4830" s="63" t="s">
        <v>6215</v>
      </c>
      <c r="J4830" s="21"/>
      <c r="K4830" s="63" t="s">
        <v>6216</v>
      </c>
      <c r="L4830" s="63" t="s">
        <v>6217</v>
      </c>
      <c r="M4830" s="21"/>
      <c r="N4830" s="22">
        <f t="shared" si="2"/>
        <v>46206</v>
      </c>
      <c r="O4830" s="23">
        <f>'RESOLUCIONES EPG'!$N4830-'RESOLUCIONES EPG'!$D4830</f>
        <v>2409</v>
      </c>
    </row>
    <row r="4831" ht="16.5" customHeight="1">
      <c r="A4831" s="103"/>
      <c r="B4831" s="21"/>
      <c r="C4831" s="24">
        <v>1148.0</v>
      </c>
      <c r="D4831" s="69">
        <v>43797.0</v>
      </c>
      <c r="E4831" s="21" t="s">
        <v>4787</v>
      </c>
      <c r="F4831" s="30" t="s">
        <v>6218</v>
      </c>
      <c r="G4831" s="21" t="s">
        <v>18</v>
      </c>
      <c r="H4831" s="21" t="s">
        <v>4561</v>
      </c>
      <c r="I4831" s="63" t="s">
        <v>6219</v>
      </c>
      <c r="J4831" s="21"/>
      <c r="K4831" s="21"/>
      <c r="L4831" s="21"/>
      <c r="M4831" s="21"/>
      <c r="N4831" s="22">
        <f t="shared" si="2"/>
        <v>46206</v>
      </c>
      <c r="O4831" s="23">
        <f>'RESOLUCIONES EPG'!$N4831-'RESOLUCIONES EPG'!$D4831</f>
        <v>2409</v>
      </c>
    </row>
    <row r="4832" ht="16.5" customHeight="1">
      <c r="A4832" s="101"/>
      <c r="B4832" s="21"/>
      <c r="C4832" s="24">
        <v>1159.0</v>
      </c>
      <c r="D4832" s="69">
        <v>43797.0</v>
      </c>
      <c r="E4832" s="21" t="s">
        <v>4885</v>
      </c>
      <c r="F4832" s="30" t="s">
        <v>6220</v>
      </c>
      <c r="G4832" s="21" t="s">
        <v>1725</v>
      </c>
      <c r="H4832" s="21"/>
      <c r="I4832" s="63" t="s">
        <v>6221</v>
      </c>
      <c r="J4832" s="21"/>
      <c r="K4832" s="63" t="s">
        <v>6222</v>
      </c>
      <c r="L4832" s="63" t="s">
        <v>6223</v>
      </c>
      <c r="M4832" s="21"/>
      <c r="N4832" s="22">
        <f t="shared" si="2"/>
        <v>46206</v>
      </c>
      <c r="O4832" s="23">
        <f>'RESOLUCIONES EPG'!$N4832-'RESOLUCIONES EPG'!$D4832</f>
        <v>2409</v>
      </c>
    </row>
    <row r="4833" ht="16.5" customHeight="1">
      <c r="A4833" s="100"/>
      <c r="B4833" s="21"/>
      <c r="C4833" s="24">
        <v>1160.0</v>
      </c>
      <c r="D4833" s="69">
        <v>43797.0</v>
      </c>
      <c r="E4833" s="73" t="s">
        <v>4767</v>
      </c>
      <c r="F4833" s="30" t="s">
        <v>6224</v>
      </c>
      <c r="G4833" s="21" t="s">
        <v>1725</v>
      </c>
      <c r="H4833" s="21"/>
      <c r="I4833" s="63" t="s">
        <v>6225</v>
      </c>
      <c r="J4833" s="21"/>
      <c r="K4833" s="63" t="s">
        <v>6226</v>
      </c>
      <c r="L4833" s="63" t="s">
        <v>6227</v>
      </c>
      <c r="M4833" s="21"/>
      <c r="N4833" s="22">
        <f t="shared" si="2"/>
        <v>46206</v>
      </c>
      <c r="O4833" s="23">
        <f>'RESOLUCIONES EPG'!$N4833-'RESOLUCIONES EPG'!$D4833</f>
        <v>2409</v>
      </c>
    </row>
    <row r="4834" ht="16.5" customHeight="1">
      <c r="A4834" s="58"/>
      <c r="B4834" s="21"/>
      <c r="C4834" s="24">
        <v>1143.0</v>
      </c>
      <c r="D4834" s="69">
        <v>43797.0</v>
      </c>
      <c r="E4834" s="21" t="s">
        <v>6228</v>
      </c>
      <c r="F4834" s="30" t="s">
        <v>6229</v>
      </c>
      <c r="G4834" s="21" t="s">
        <v>18</v>
      </c>
      <c r="H4834" s="21" t="s">
        <v>98</v>
      </c>
      <c r="I4834" s="63" t="s">
        <v>6230</v>
      </c>
      <c r="J4834" s="21"/>
      <c r="K4834" s="21"/>
      <c r="L4834" s="21"/>
      <c r="M4834" s="21"/>
      <c r="N4834" s="22">
        <f t="shared" si="2"/>
        <v>46206</v>
      </c>
      <c r="O4834" s="23">
        <f>'RESOLUCIONES EPG'!$N4834-'RESOLUCIONES EPG'!$D4834</f>
        <v>2409</v>
      </c>
    </row>
    <row r="4835" ht="16.5" customHeight="1">
      <c r="A4835" s="102"/>
      <c r="B4835" s="21"/>
      <c r="C4835" s="24">
        <v>1154.0</v>
      </c>
      <c r="D4835" s="69">
        <v>43797.0</v>
      </c>
      <c r="E4835" s="21" t="s">
        <v>5399</v>
      </c>
      <c r="F4835" s="30" t="s">
        <v>6231</v>
      </c>
      <c r="G4835" s="21" t="s">
        <v>1725</v>
      </c>
      <c r="H4835" s="21"/>
      <c r="I4835" s="63" t="s">
        <v>6232</v>
      </c>
      <c r="J4835" s="21"/>
      <c r="K4835" s="63" t="s">
        <v>6233</v>
      </c>
      <c r="L4835" s="63" t="s">
        <v>6234</v>
      </c>
      <c r="M4835" s="21"/>
      <c r="N4835" s="22">
        <f t="shared" si="2"/>
        <v>46206</v>
      </c>
      <c r="O4835" s="23">
        <f>'RESOLUCIONES EPG'!$N4835-'RESOLUCIONES EPG'!$D4835</f>
        <v>2409</v>
      </c>
    </row>
    <row r="4836" ht="16.5" customHeight="1">
      <c r="A4836" s="58"/>
      <c r="B4836" s="21"/>
      <c r="C4836" s="24">
        <v>1153.0</v>
      </c>
      <c r="D4836" s="69">
        <v>43797.0</v>
      </c>
      <c r="E4836" s="21" t="s">
        <v>6235</v>
      </c>
      <c r="F4836" s="30" t="s">
        <v>6236</v>
      </c>
      <c r="G4836" s="21" t="s">
        <v>18</v>
      </c>
      <c r="H4836" s="21" t="s">
        <v>19</v>
      </c>
      <c r="I4836" s="63" t="s">
        <v>6237</v>
      </c>
      <c r="J4836" s="21"/>
      <c r="K4836" s="21"/>
      <c r="L4836" s="21"/>
      <c r="M4836" s="21"/>
      <c r="N4836" s="22">
        <f t="shared" si="2"/>
        <v>46206</v>
      </c>
      <c r="O4836" s="23">
        <f>'RESOLUCIONES EPG'!$N4836-'RESOLUCIONES EPG'!$D4836</f>
        <v>2409</v>
      </c>
    </row>
    <row r="4837" ht="16.5" customHeight="1">
      <c r="A4837" s="58"/>
      <c r="B4837" s="21"/>
      <c r="C4837" s="24">
        <v>1163.0</v>
      </c>
      <c r="D4837" s="69">
        <v>43797.0</v>
      </c>
      <c r="E4837" s="21" t="s">
        <v>5740</v>
      </c>
      <c r="F4837" s="30" t="s">
        <v>6238</v>
      </c>
      <c r="G4837" s="21" t="s">
        <v>1725</v>
      </c>
      <c r="H4837" s="21"/>
      <c r="I4837" s="63" t="s">
        <v>6239</v>
      </c>
      <c r="J4837" s="21"/>
      <c r="K4837" s="63" t="s">
        <v>6240</v>
      </c>
      <c r="L4837" s="63" t="s">
        <v>6241</v>
      </c>
      <c r="M4837" s="21"/>
      <c r="N4837" s="22">
        <f t="shared" si="2"/>
        <v>46206</v>
      </c>
      <c r="O4837" s="23">
        <f>'RESOLUCIONES EPG'!$N4837-'RESOLUCIONES EPG'!$D4837</f>
        <v>2409</v>
      </c>
    </row>
    <row r="4838" ht="16.5" customHeight="1">
      <c r="A4838" s="58"/>
      <c r="B4838" s="21"/>
      <c r="C4838" s="24">
        <v>1144.0</v>
      </c>
      <c r="D4838" s="69">
        <v>43797.0</v>
      </c>
      <c r="E4838" s="21" t="s">
        <v>6242</v>
      </c>
      <c r="F4838" s="30" t="s">
        <v>6243</v>
      </c>
      <c r="G4838" s="21" t="s">
        <v>18</v>
      </c>
      <c r="H4838" s="21" t="s">
        <v>6185</v>
      </c>
      <c r="I4838" s="63" t="s">
        <v>6244</v>
      </c>
      <c r="J4838" s="21"/>
      <c r="K4838" s="21"/>
      <c r="L4838" s="21"/>
      <c r="M4838" s="21"/>
      <c r="N4838" s="22">
        <f t="shared" si="2"/>
        <v>46206</v>
      </c>
      <c r="O4838" s="23">
        <f>'RESOLUCIONES EPG'!$N4838-'RESOLUCIONES EPG'!$D4838</f>
        <v>2409</v>
      </c>
    </row>
    <row r="4839" ht="16.5" customHeight="1">
      <c r="A4839" s="58"/>
      <c r="B4839" s="21"/>
      <c r="C4839" s="24">
        <v>1150.0</v>
      </c>
      <c r="D4839" s="69">
        <v>43797.0</v>
      </c>
      <c r="E4839" s="21" t="s">
        <v>6245</v>
      </c>
      <c r="F4839" s="30" t="s">
        <v>6246</v>
      </c>
      <c r="G4839" s="21" t="s">
        <v>18</v>
      </c>
      <c r="H4839" s="21" t="s">
        <v>19</v>
      </c>
      <c r="I4839" s="63" t="s">
        <v>6247</v>
      </c>
      <c r="J4839" s="21"/>
      <c r="K4839" s="21"/>
      <c r="L4839" s="21"/>
      <c r="M4839" s="21"/>
      <c r="N4839" s="22">
        <f t="shared" si="2"/>
        <v>46206</v>
      </c>
      <c r="O4839" s="23">
        <f>'RESOLUCIONES EPG'!$N4839-'RESOLUCIONES EPG'!$D4839</f>
        <v>2409</v>
      </c>
    </row>
    <row r="4840" ht="16.5" customHeight="1">
      <c r="A4840" s="58"/>
      <c r="B4840" s="21"/>
      <c r="C4840" s="24">
        <v>1151.0</v>
      </c>
      <c r="D4840" s="69">
        <v>43797.0</v>
      </c>
      <c r="E4840" s="21" t="s">
        <v>6248</v>
      </c>
      <c r="F4840" s="30" t="s">
        <v>6249</v>
      </c>
      <c r="G4840" s="21" t="s">
        <v>18</v>
      </c>
      <c r="H4840" s="21" t="s">
        <v>5446</v>
      </c>
      <c r="I4840" s="63" t="s">
        <v>6250</v>
      </c>
      <c r="J4840" s="21"/>
      <c r="K4840" s="21"/>
      <c r="L4840" s="21"/>
      <c r="M4840" s="21"/>
      <c r="N4840" s="22">
        <f t="shared" si="2"/>
        <v>46206</v>
      </c>
      <c r="O4840" s="23">
        <f>'RESOLUCIONES EPG'!$N4840-'RESOLUCIONES EPG'!$D4840</f>
        <v>2409</v>
      </c>
    </row>
    <row r="4841" ht="16.5" customHeight="1">
      <c r="A4841" s="103"/>
      <c r="B4841" s="21"/>
      <c r="C4841" s="24">
        <v>1165.0</v>
      </c>
      <c r="D4841" s="69">
        <v>43798.0</v>
      </c>
      <c r="E4841" s="21" t="s">
        <v>5408</v>
      </c>
      <c r="F4841" s="30"/>
      <c r="G4841" s="21" t="s">
        <v>108</v>
      </c>
      <c r="H4841" s="21"/>
      <c r="I4841" s="63" t="s">
        <v>6251</v>
      </c>
      <c r="J4841" s="21"/>
      <c r="K4841" s="21"/>
      <c r="L4841" s="21"/>
      <c r="M4841" s="21"/>
      <c r="N4841" s="22">
        <f t="shared" si="2"/>
        <v>46206</v>
      </c>
      <c r="O4841" s="23">
        <f>'RESOLUCIONES EPG'!$N4841-'RESOLUCIONES EPG'!$D4841</f>
        <v>2408</v>
      </c>
    </row>
    <row r="4842" ht="16.5" customHeight="1">
      <c r="A4842" s="58"/>
      <c r="B4842" s="21"/>
      <c r="C4842" s="24">
        <v>1170.0</v>
      </c>
      <c r="D4842" s="69">
        <v>43798.0</v>
      </c>
      <c r="E4842" s="21" t="s">
        <v>6252</v>
      </c>
      <c r="F4842" s="30"/>
      <c r="G4842" s="21" t="s">
        <v>6253</v>
      </c>
      <c r="H4842" s="21"/>
      <c r="I4842" s="63" t="s">
        <v>6254</v>
      </c>
      <c r="J4842" s="21"/>
      <c r="K4842" s="21"/>
      <c r="L4842" s="21"/>
      <c r="M4842" s="21"/>
      <c r="N4842" s="22">
        <f t="shared" si="2"/>
        <v>46206</v>
      </c>
      <c r="O4842" s="23">
        <f>'RESOLUCIONES EPG'!$N4842-'RESOLUCIONES EPG'!$D4842</f>
        <v>2408</v>
      </c>
    </row>
    <row r="4843" ht="16.5" customHeight="1">
      <c r="A4843" s="58"/>
      <c r="B4843" s="21"/>
      <c r="C4843" s="24">
        <v>1168.0</v>
      </c>
      <c r="D4843" s="69">
        <v>43798.0</v>
      </c>
      <c r="E4843" s="21" t="s">
        <v>6255</v>
      </c>
      <c r="F4843" s="30"/>
      <c r="G4843" s="21" t="s">
        <v>18</v>
      </c>
      <c r="H4843" s="21" t="s">
        <v>5535</v>
      </c>
      <c r="I4843" s="63" t="s">
        <v>6256</v>
      </c>
      <c r="J4843" s="21"/>
      <c r="K4843" s="21"/>
      <c r="L4843" s="21"/>
      <c r="M4843" s="21"/>
      <c r="N4843" s="22">
        <f t="shared" si="2"/>
        <v>46206</v>
      </c>
      <c r="O4843" s="23">
        <f>'RESOLUCIONES EPG'!$N4843-'RESOLUCIONES EPG'!$D4843</f>
        <v>2408</v>
      </c>
    </row>
    <row r="4844" ht="16.5" customHeight="1">
      <c r="A4844" s="102"/>
      <c r="B4844" s="21"/>
      <c r="C4844" s="24">
        <v>1174.0</v>
      </c>
      <c r="D4844" s="69">
        <v>43798.0</v>
      </c>
      <c r="E4844" s="21" t="s">
        <v>5158</v>
      </c>
      <c r="F4844" s="30"/>
      <c r="G4844" s="21" t="s">
        <v>6257</v>
      </c>
      <c r="H4844" s="21" t="s">
        <v>6258</v>
      </c>
      <c r="I4844" s="63" t="s">
        <v>6259</v>
      </c>
      <c r="J4844" s="21"/>
      <c r="K4844" s="63" t="s">
        <v>6260</v>
      </c>
      <c r="L4844" s="21"/>
      <c r="M4844" s="21"/>
      <c r="N4844" s="22">
        <f t="shared" si="2"/>
        <v>46206</v>
      </c>
      <c r="O4844" s="23">
        <f>'RESOLUCIONES EPG'!$N4844-'RESOLUCIONES EPG'!$D4844</f>
        <v>2408</v>
      </c>
    </row>
    <row r="4845" ht="16.5" customHeight="1">
      <c r="A4845" s="102"/>
      <c r="B4845" s="21"/>
      <c r="C4845" s="24">
        <v>1173.0</v>
      </c>
      <c r="D4845" s="69">
        <v>43798.0</v>
      </c>
      <c r="E4845" s="21" t="s">
        <v>3603</v>
      </c>
      <c r="F4845" s="30"/>
      <c r="G4845" s="21" t="s">
        <v>108</v>
      </c>
      <c r="H4845" s="21"/>
      <c r="I4845" s="63" t="s">
        <v>6261</v>
      </c>
      <c r="J4845" s="21"/>
      <c r="K4845" s="21"/>
      <c r="L4845" s="21"/>
      <c r="M4845" s="21"/>
      <c r="N4845" s="22">
        <f t="shared" si="2"/>
        <v>46206</v>
      </c>
      <c r="O4845" s="23">
        <f>'RESOLUCIONES EPG'!$N4845-'RESOLUCIONES EPG'!$D4845</f>
        <v>2408</v>
      </c>
    </row>
    <row r="4846" ht="16.5" customHeight="1">
      <c r="A4846" s="58"/>
      <c r="B4846" s="21"/>
      <c r="C4846" s="24">
        <v>1169.0</v>
      </c>
      <c r="D4846" s="69">
        <v>43798.0</v>
      </c>
      <c r="E4846" s="21" t="s">
        <v>3529</v>
      </c>
      <c r="F4846" s="30" t="s">
        <v>6262</v>
      </c>
      <c r="G4846" s="21" t="s">
        <v>2253</v>
      </c>
      <c r="H4846" s="21" t="s">
        <v>3869</v>
      </c>
      <c r="I4846" s="63" t="s">
        <v>6263</v>
      </c>
      <c r="J4846" s="21"/>
      <c r="K4846" s="21"/>
      <c r="L4846" s="21"/>
      <c r="M4846" s="21"/>
      <c r="N4846" s="22">
        <f t="shared" si="2"/>
        <v>46206</v>
      </c>
      <c r="O4846" s="23">
        <f>'RESOLUCIONES EPG'!$N4846-'RESOLUCIONES EPG'!$D4846</f>
        <v>2408</v>
      </c>
    </row>
    <row r="4847" ht="16.5" customHeight="1">
      <c r="A4847" s="103"/>
      <c r="B4847" s="21"/>
      <c r="C4847" s="24">
        <v>1164.0</v>
      </c>
      <c r="D4847" s="69">
        <v>43798.0</v>
      </c>
      <c r="E4847" s="21" t="s">
        <v>5480</v>
      </c>
      <c r="F4847" s="30" t="s">
        <v>6264</v>
      </c>
      <c r="G4847" s="21" t="s">
        <v>1725</v>
      </c>
      <c r="H4847" s="21"/>
      <c r="I4847" s="63" t="s">
        <v>6265</v>
      </c>
      <c r="J4847" s="21"/>
      <c r="K4847" s="63" t="s">
        <v>6266</v>
      </c>
      <c r="L4847" s="63" t="s">
        <v>6266</v>
      </c>
      <c r="M4847" s="21"/>
      <c r="N4847" s="22">
        <f t="shared" si="2"/>
        <v>46206</v>
      </c>
      <c r="O4847" s="23">
        <f>'RESOLUCIONES EPG'!$N4847-'RESOLUCIONES EPG'!$D4847</f>
        <v>2408</v>
      </c>
    </row>
    <row r="4848" ht="16.5" customHeight="1">
      <c r="A4848" s="102"/>
      <c r="B4848" s="21"/>
      <c r="C4848" s="24">
        <v>1175.0</v>
      </c>
      <c r="D4848" s="69">
        <v>43798.0</v>
      </c>
      <c r="E4848" s="21" t="s">
        <v>6267</v>
      </c>
      <c r="F4848" s="30"/>
      <c r="G4848" s="21" t="s">
        <v>18</v>
      </c>
      <c r="H4848" s="21" t="s">
        <v>6268</v>
      </c>
      <c r="I4848" s="63" t="s">
        <v>6269</v>
      </c>
      <c r="J4848" s="21"/>
      <c r="K4848" s="21"/>
      <c r="L4848" s="21"/>
      <c r="M4848" s="21"/>
      <c r="N4848" s="22">
        <f t="shared" si="2"/>
        <v>46206</v>
      </c>
      <c r="O4848" s="23">
        <f>'RESOLUCIONES EPG'!$N4848-'RESOLUCIONES EPG'!$D4848</f>
        <v>2408</v>
      </c>
    </row>
    <row r="4849" ht="16.5" customHeight="1">
      <c r="A4849" s="58"/>
      <c r="B4849" s="21"/>
      <c r="C4849" s="24">
        <v>1166.0</v>
      </c>
      <c r="D4849" s="69">
        <v>43798.0</v>
      </c>
      <c r="E4849" s="21" t="s">
        <v>6270</v>
      </c>
      <c r="F4849" s="30" t="s">
        <v>6271</v>
      </c>
      <c r="G4849" s="21" t="s">
        <v>577</v>
      </c>
      <c r="H4849" s="21"/>
      <c r="I4849" s="63" t="s">
        <v>6272</v>
      </c>
      <c r="J4849" s="21"/>
      <c r="K4849" s="21"/>
      <c r="L4849" s="21"/>
      <c r="M4849" s="21"/>
      <c r="N4849" s="22">
        <f t="shared" si="2"/>
        <v>46206</v>
      </c>
      <c r="O4849" s="23">
        <f>'RESOLUCIONES EPG'!$N4849-'RESOLUCIONES EPG'!$D4849</f>
        <v>2408</v>
      </c>
    </row>
    <row r="4850" ht="16.5" customHeight="1">
      <c r="A4850" s="102"/>
      <c r="B4850" s="21"/>
      <c r="C4850" s="24">
        <v>1172.0</v>
      </c>
      <c r="D4850" s="69">
        <v>43798.0</v>
      </c>
      <c r="E4850" s="21" t="s">
        <v>6273</v>
      </c>
      <c r="F4850" s="30" t="s">
        <v>6274</v>
      </c>
      <c r="G4850" s="21" t="s">
        <v>2253</v>
      </c>
      <c r="H4850" s="21" t="s">
        <v>6275</v>
      </c>
      <c r="I4850" s="63" t="s">
        <v>6276</v>
      </c>
      <c r="J4850" s="21"/>
      <c r="K4850" s="21"/>
      <c r="L4850" s="21"/>
      <c r="M4850" s="21"/>
      <c r="N4850" s="22">
        <f t="shared" si="2"/>
        <v>46206</v>
      </c>
      <c r="O4850" s="23">
        <f>'RESOLUCIONES EPG'!$N4850-'RESOLUCIONES EPG'!$D4850</f>
        <v>2408</v>
      </c>
    </row>
    <row r="4851" ht="16.5" customHeight="1">
      <c r="A4851" s="58"/>
      <c r="B4851" s="21"/>
      <c r="C4851" s="24">
        <v>1167.0</v>
      </c>
      <c r="D4851" s="69">
        <v>43798.0</v>
      </c>
      <c r="E4851" s="21" t="s">
        <v>2818</v>
      </c>
      <c r="F4851" s="30" t="s">
        <v>6277</v>
      </c>
      <c r="G4851" s="21" t="s">
        <v>577</v>
      </c>
      <c r="H4851" s="21"/>
      <c r="I4851" s="63" t="s">
        <v>6278</v>
      </c>
      <c r="J4851" s="21"/>
      <c r="K4851" s="21"/>
      <c r="L4851" s="21"/>
      <c r="M4851" s="21"/>
      <c r="N4851" s="22">
        <f t="shared" si="2"/>
        <v>46206</v>
      </c>
      <c r="O4851" s="23">
        <f>'RESOLUCIONES EPG'!$N4851-'RESOLUCIONES EPG'!$D4851</f>
        <v>2408</v>
      </c>
    </row>
    <row r="4852" ht="16.5" customHeight="1">
      <c r="A4852" s="58"/>
      <c r="B4852" s="21"/>
      <c r="C4852" s="24">
        <v>1171.0</v>
      </c>
      <c r="D4852" s="69">
        <v>43798.0</v>
      </c>
      <c r="E4852" s="21" t="s">
        <v>6279</v>
      </c>
      <c r="F4852" s="30"/>
      <c r="G4852" s="21" t="s">
        <v>577</v>
      </c>
      <c r="H4852" s="21"/>
      <c r="I4852" s="63" t="s">
        <v>6280</v>
      </c>
      <c r="J4852" s="21"/>
      <c r="K4852" s="21"/>
      <c r="L4852" s="21"/>
      <c r="M4852" s="21"/>
      <c r="N4852" s="22">
        <f t="shared" si="2"/>
        <v>46206</v>
      </c>
      <c r="O4852" s="23">
        <f>'RESOLUCIONES EPG'!$N4852-'RESOLUCIONES EPG'!$D4852</f>
        <v>2408</v>
      </c>
    </row>
    <row r="4853" ht="16.5" customHeight="1">
      <c r="A4853" s="102"/>
      <c r="B4853" s="21"/>
      <c r="C4853" s="24">
        <v>1177.0</v>
      </c>
      <c r="D4853" s="69">
        <v>43802.0</v>
      </c>
      <c r="E4853" s="21" t="s">
        <v>372</v>
      </c>
      <c r="F4853" s="30"/>
      <c r="G4853" s="21" t="s">
        <v>18</v>
      </c>
      <c r="H4853" s="21" t="s">
        <v>3057</v>
      </c>
      <c r="I4853" s="63" t="s">
        <v>6281</v>
      </c>
      <c r="J4853" s="21"/>
      <c r="K4853" s="21"/>
      <c r="L4853" s="21"/>
      <c r="M4853" s="21"/>
      <c r="N4853" s="22">
        <f t="shared" si="2"/>
        <v>46206</v>
      </c>
      <c r="O4853" s="23">
        <f>'RESOLUCIONES EPG'!$N4853-'RESOLUCIONES EPG'!$D4853</f>
        <v>2404</v>
      </c>
    </row>
    <row r="4854" ht="16.5" customHeight="1">
      <c r="A4854" s="101"/>
      <c r="B4854" s="21"/>
      <c r="C4854" s="24">
        <v>1178.0</v>
      </c>
      <c r="D4854" s="69">
        <v>43802.0</v>
      </c>
      <c r="E4854" s="21" t="s">
        <v>6282</v>
      </c>
      <c r="F4854" s="30"/>
      <c r="G4854" s="21" t="s">
        <v>18</v>
      </c>
      <c r="H4854" s="21" t="s">
        <v>5865</v>
      </c>
      <c r="I4854" s="63" t="s">
        <v>6283</v>
      </c>
      <c r="J4854" s="21"/>
      <c r="K4854" s="21"/>
      <c r="L4854" s="21"/>
      <c r="M4854" s="21"/>
      <c r="N4854" s="22">
        <f t="shared" si="2"/>
        <v>46206</v>
      </c>
      <c r="O4854" s="23">
        <f>'RESOLUCIONES EPG'!$N4854-'RESOLUCIONES EPG'!$D4854</f>
        <v>2404</v>
      </c>
    </row>
    <row r="4855" ht="16.5" customHeight="1">
      <c r="A4855" s="102"/>
      <c r="B4855" s="21"/>
      <c r="C4855" s="24">
        <v>1179.0</v>
      </c>
      <c r="D4855" s="69">
        <v>43802.0</v>
      </c>
      <c r="E4855" s="21" t="s">
        <v>6284</v>
      </c>
      <c r="F4855" s="30" t="s">
        <v>6285</v>
      </c>
      <c r="G4855" s="21" t="s">
        <v>18</v>
      </c>
      <c r="H4855" s="21" t="s">
        <v>6286</v>
      </c>
      <c r="I4855" s="63" t="s">
        <v>6287</v>
      </c>
      <c r="J4855" s="21"/>
      <c r="K4855" s="21"/>
      <c r="L4855" s="21"/>
      <c r="M4855" s="21"/>
      <c r="N4855" s="22">
        <f t="shared" si="2"/>
        <v>46206</v>
      </c>
      <c r="O4855" s="23">
        <f>'RESOLUCIONES EPG'!$N4855-'RESOLUCIONES EPG'!$D4855</f>
        <v>2404</v>
      </c>
    </row>
    <row r="4856" ht="16.5" customHeight="1">
      <c r="A4856" s="101"/>
      <c r="B4856" s="21"/>
      <c r="C4856" s="24">
        <v>1176.0</v>
      </c>
      <c r="D4856" s="69">
        <v>43802.0</v>
      </c>
      <c r="E4856" s="21" t="s">
        <v>4710</v>
      </c>
      <c r="F4856" s="30"/>
      <c r="G4856" s="21" t="s">
        <v>18</v>
      </c>
      <c r="H4856" s="21" t="s">
        <v>4732</v>
      </c>
      <c r="I4856" s="63" t="s">
        <v>6288</v>
      </c>
      <c r="J4856" s="21"/>
      <c r="K4856" s="21"/>
      <c r="L4856" s="21"/>
      <c r="M4856" s="21"/>
      <c r="N4856" s="22">
        <f t="shared" si="2"/>
        <v>46206</v>
      </c>
      <c r="O4856" s="23">
        <f>'RESOLUCIONES EPG'!$N4856-'RESOLUCIONES EPG'!$D4856</f>
        <v>2404</v>
      </c>
    </row>
    <row r="4857" ht="16.5" customHeight="1">
      <c r="A4857" s="58"/>
      <c r="B4857" s="21"/>
      <c r="C4857" s="24">
        <v>1180.0</v>
      </c>
      <c r="D4857" s="69">
        <v>43802.0</v>
      </c>
      <c r="E4857" s="21" t="s">
        <v>6289</v>
      </c>
      <c r="F4857" s="30" t="s">
        <v>6290</v>
      </c>
      <c r="G4857" s="21" t="s">
        <v>18</v>
      </c>
      <c r="H4857" s="21" t="s">
        <v>6291</v>
      </c>
      <c r="I4857" s="63" t="s">
        <v>6292</v>
      </c>
      <c r="J4857" s="21"/>
      <c r="K4857" s="21"/>
      <c r="L4857" s="21"/>
      <c r="M4857" s="21"/>
      <c r="N4857" s="22">
        <f t="shared" si="2"/>
        <v>46206</v>
      </c>
      <c r="O4857" s="23">
        <f>'RESOLUCIONES EPG'!$N4857-'RESOLUCIONES EPG'!$D4857</f>
        <v>2404</v>
      </c>
    </row>
    <row r="4858" ht="16.5" customHeight="1">
      <c r="A4858" s="101"/>
      <c r="B4858" s="21"/>
      <c r="C4858" s="24">
        <v>1181.0</v>
      </c>
      <c r="D4858" s="69">
        <v>43802.0</v>
      </c>
      <c r="E4858" s="21" t="s">
        <v>6293</v>
      </c>
      <c r="F4858" s="30" t="s">
        <v>6294</v>
      </c>
      <c r="G4858" s="21" t="s">
        <v>18</v>
      </c>
      <c r="H4858" s="21" t="s">
        <v>6295</v>
      </c>
      <c r="I4858" s="63" t="s">
        <v>6296</v>
      </c>
      <c r="J4858" s="21"/>
      <c r="K4858" s="21"/>
      <c r="L4858" s="21"/>
      <c r="M4858" s="21"/>
      <c r="N4858" s="22">
        <f t="shared" si="2"/>
        <v>46206</v>
      </c>
      <c r="O4858" s="23">
        <f>'RESOLUCIONES EPG'!$N4858-'RESOLUCIONES EPG'!$D4858</f>
        <v>2404</v>
      </c>
    </row>
    <row r="4859" ht="16.5" customHeight="1">
      <c r="A4859" s="101"/>
      <c r="B4859" s="21"/>
      <c r="C4859" s="24">
        <v>1183.0</v>
      </c>
      <c r="D4859" s="69">
        <v>43803.0</v>
      </c>
      <c r="E4859" s="21" t="s">
        <v>6297</v>
      </c>
      <c r="F4859" s="30" t="s">
        <v>5302</v>
      </c>
      <c r="G4859" s="21" t="s">
        <v>1725</v>
      </c>
      <c r="H4859" s="21"/>
      <c r="I4859" s="63" t="s">
        <v>6298</v>
      </c>
      <c r="J4859" s="21"/>
      <c r="K4859" s="63" t="s">
        <v>6017</v>
      </c>
      <c r="L4859" s="63" t="s">
        <v>6299</v>
      </c>
      <c r="M4859" s="21"/>
      <c r="N4859" s="22">
        <f t="shared" si="2"/>
        <v>46206</v>
      </c>
      <c r="O4859" s="23">
        <f>'RESOLUCIONES EPG'!$N4859-'RESOLUCIONES EPG'!$D4859</f>
        <v>2403</v>
      </c>
    </row>
    <row r="4860" ht="16.5" customHeight="1">
      <c r="A4860" s="102"/>
      <c r="B4860" s="21"/>
      <c r="C4860" s="24">
        <v>1184.0</v>
      </c>
      <c r="D4860" s="69">
        <v>43803.0</v>
      </c>
      <c r="E4860" s="21" t="s">
        <v>4922</v>
      </c>
      <c r="F4860" s="30"/>
      <c r="G4860" s="21" t="s">
        <v>1725</v>
      </c>
      <c r="H4860" s="21"/>
      <c r="I4860" s="63" t="s">
        <v>6300</v>
      </c>
      <c r="J4860" s="21"/>
      <c r="K4860" s="63" t="s">
        <v>6301</v>
      </c>
      <c r="L4860" s="63" t="s">
        <v>5934</v>
      </c>
      <c r="M4860" s="21"/>
      <c r="N4860" s="22">
        <f t="shared" si="2"/>
        <v>46206</v>
      </c>
      <c r="O4860" s="23">
        <f>'RESOLUCIONES EPG'!$N4860-'RESOLUCIONES EPG'!$D4860</f>
        <v>2403</v>
      </c>
    </row>
    <row r="4861" ht="16.5" customHeight="1">
      <c r="A4861" s="102"/>
      <c r="B4861" s="21"/>
      <c r="C4861" s="24">
        <v>1185.0</v>
      </c>
      <c r="D4861" s="69">
        <v>43804.0</v>
      </c>
      <c r="E4861" s="21" t="s">
        <v>5340</v>
      </c>
      <c r="F4861" s="30"/>
      <c r="G4861" s="21" t="s">
        <v>1624</v>
      </c>
      <c r="H4861" s="21"/>
      <c r="I4861" s="63" t="s">
        <v>6302</v>
      </c>
      <c r="J4861" s="21"/>
      <c r="K4861" s="21"/>
      <c r="L4861" s="21"/>
      <c r="M4861" s="21"/>
      <c r="N4861" s="22">
        <f t="shared" si="2"/>
        <v>46206</v>
      </c>
      <c r="O4861" s="23">
        <f>'RESOLUCIONES EPG'!$N4861-'RESOLUCIONES EPG'!$D4861</f>
        <v>2402</v>
      </c>
    </row>
    <row r="4862" ht="16.5" customHeight="1">
      <c r="A4862" s="101"/>
      <c r="B4862" s="21"/>
      <c r="C4862" s="24">
        <v>1190.0</v>
      </c>
      <c r="D4862" s="69">
        <v>43805.0</v>
      </c>
      <c r="E4862" s="21" t="s">
        <v>4440</v>
      </c>
      <c r="F4862" s="30"/>
      <c r="G4862" s="21" t="s">
        <v>2253</v>
      </c>
      <c r="H4862" s="21" t="s">
        <v>3056</v>
      </c>
      <c r="I4862" s="63" t="s">
        <v>6303</v>
      </c>
      <c r="J4862" s="21"/>
      <c r="K4862" s="21"/>
      <c r="L4862" s="21"/>
      <c r="M4862" s="21"/>
      <c r="N4862" s="22">
        <f t="shared" si="2"/>
        <v>46206</v>
      </c>
      <c r="O4862" s="23">
        <f>'RESOLUCIONES EPG'!$N4862-'RESOLUCIONES EPG'!$D4862</f>
        <v>2401</v>
      </c>
    </row>
    <row r="4863" ht="16.5" customHeight="1">
      <c r="A4863" s="101"/>
      <c r="B4863" s="21"/>
      <c r="C4863" s="24">
        <v>1187.0</v>
      </c>
      <c r="D4863" s="69">
        <v>43805.0</v>
      </c>
      <c r="E4863" s="21" t="s">
        <v>6304</v>
      </c>
      <c r="F4863" s="30"/>
      <c r="G4863" s="21" t="s">
        <v>1370</v>
      </c>
      <c r="H4863" s="21" t="s">
        <v>5126</v>
      </c>
      <c r="I4863" s="63" t="s">
        <v>6305</v>
      </c>
      <c r="J4863" s="21"/>
      <c r="K4863" s="63" t="s">
        <v>6306</v>
      </c>
      <c r="L4863" s="21"/>
      <c r="M4863" s="21"/>
      <c r="N4863" s="22">
        <f t="shared" si="2"/>
        <v>46206</v>
      </c>
      <c r="O4863" s="23">
        <f>'RESOLUCIONES EPG'!$N4863-'RESOLUCIONES EPG'!$D4863</f>
        <v>2401</v>
      </c>
    </row>
    <row r="4864" ht="16.5" customHeight="1">
      <c r="A4864" s="102"/>
      <c r="B4864" s="21"/>
      <c r="C4864" s="24">
        <v>1186.0</v>
      </c>
      <c r="D4864" s="69">
        <v>43805.0</v>
      </c>
      <c r="E4864" s="21" t="s">
        <v>6307</v>
      </c>
      <c r="F4864" s="30"/>
      <c r="G4864" s="21" t="s">
        <v>18</v>
      </c>
      <c r="H4864" s="21" t="s">
        <v>6308</v>
      </c>
      <c r="I4864" s="63" t="s">
        <v>6309</v>
      </c>
      <c r="J4864" s="21"/>
      <c r="K4864" s="21"/>
      <c r="L4864" s="21"/>
      <c r="M4864" s="21"/>
      <c r="N4864" s="22">
        <f t="shared" si="2"/>
        <v>46206</v>
      </c>
      <c r="O4864" s="23">
        <f>'RESOLUCIONES EPG'!$N4864-'RESOLUCIONES EPG'!$D4864</f>
        <v>2401</v>
      </c>
    </row>
    <row r="4865" ht="16.5" customHeight="1">
      <c r="A4865" s="102"/>
      <c r="B4865" s="21"/>
      <c r="C4865" s="24">
        <v>1188.0</v>
      </c>
      <c r="D4865" s="69">
        <v>43805.0</v>
      </c>
      <c r="E4865" s="21" t="s">
        <v>2295</v>
      </c>
      <c r="F4865" s="30"/>
      <c r="G4865" s="21" t="s">
        <v>2253</v>
      </c>
      <c r="H4865" s="21" t="s">
        <v>90</v>
      </c>
      <c r="I4865" s="63" t="s">
        <v>6310</v>
      </c>
      <c r="J4865" s="21"/>
      <c r="K4865" s="21"/>
      <c r="L4865" s="21"/>
      <c r="M4865" s="21"/>
      <c r="N4865" s="22">
        <f t="shared" si="2"/>
        <v>46206</v>
      </c>
      <c r="O4865" s="23">
        <f>'RESOLUCIONES EPG'!$N4865-'RESOLUCIONES EPG'!$D4865</f>
        <v>2401</v>
      </c>
    </row>
    <row r="4866" ht="16.5" customHeight="1">
      <c r="A4866" s="101"/>
      <c r="B4866" s="21"/>
      <c r="C4866" s="24">
        <v>1189.0</v>
      </c>
      <c r="D4866" s="69">
        <v>43805.0</v>
      </c>
      <c r="E4866" s="21" t="s">
        <v>193</v>
      </c>
      <c r="F4866" s="30"/>
      <c r="G4866" s="21" t="s">
        <v>2253</v>
      </c>
      <c r="H4866" s="21" t="s">
        <v>878</v>
      </c>
      <c r="I4866" s="63" t="s">
        <v>6311</v>
      </c>
      <c r="J4866" s="21"/>
      <c r="K4866" s="21"/>
      <c r="L4866" s="21"/>
      <c r="M4866" s="21"/>
      <c r="N4866" s="22">
        <f t="shared" si="2"/>
        <v>46206</v>
      </c>
      <c r="O4866" s="23">
        <f>'RESOLUCIONES EPG'!$N4866-'RESOLUCIONES EPG'!$D4866</f>
        <v>2401</v>
      </c>
    </row>
    <row r="4867" ht="16.5" customHeight="1">
      <c r="A4867" s="58"/>
      <c r="B4867" s="21"/>
      <c r="C4867" s="24">
        <v>1194.0</v>
      </c>
      <c r="D4867" s="69">
        <v>43809.0</v>
      </c>
      <c r="E4867" s="21" t="s">
        <v>6312</v>
      </c>
      <c r="F4867" s="30"/>
      <c r="G4867" s="21" t="s">
        <v>18</v>
      </c>
      <c r="H4867" s="21" t="s">
        <v>6185</v>
      </c>
      <c r="I4867" s="63" t="s">
        <v>6313</v>
      </c>
      <c r="J4867" s="21"/>
      <c r="K4867" s="21"/>
      <c r="L4867" s="21"/>
      <c r="M4867" s="21"/>
      <c r="N4867" s="22">
        <f t="shared" si="2"/>
        <v>46206</v>
      </c>
      <c r="O4867" s="23">
        <f>'RESOLUCIONES EPG'!$N4867-'RESOLUCIONES EPG'!$D4867</f>
        <v>2397</v>
      </c>
    </row>
    <row r="4868" ht="16.5" customHeight="1">
      <c r="A4868" s="58"/>
      <c r="B4868" s="21"/>
      <c r="C4868" s="24">
        <v>1197.0</v>
      </c>
      <c r="D4868" s="69">
        <v>43809.0</v>
      </c>
      <c r="E4868" s="21" t="s">
        <v>6314</v>
      </c>
      <c r="F4868" s="30"/>
      <c r="G4868" s="21" t="s">
        <v>18</v>
      </c>
      <c r="H4868" s="21" t="s">
        <v>671</v>
      </c>
      <c r="I4868" s="63" t="s">
        <v>6315</v>
      </c>
      <c r="J4868" s="21"/>
      <c r="K4868" s="21"/>
      <c r="L4868" s="21"/>
      <c r="M4868" s="21"/>
      <c r="N4868" s="22">
        <f t="shared" si="2"/>
        <v>46206</v>
      </c>
      <c r="O4868" s="23">
        <f>'RESOLUCIONES EPG'!$N4868-'RESOLUCIONES EPG'!$D4868</f>
        <v>2397</v>
      </c>
    </row>
    <row r="4869" ht="16.5" customHeight="1">
      <c r="A4869" s="58"/>
      <c r="B4869" s="21"/>
      <c r="C4869" s="24">
        <v>1193.0</v>
      </c>
      <c r="D4869" s="69">
        <v>43809.0</v>
      </c>
      <c r="E4869" s="21" t="s">
        <v>4184</v>
      </c>
      <c r="F4869" s="30"/>
      <c r="G4869" s="21" t="s">
        <v>1370</v>
      </c>
      <c r="H4869" s="21" t="s">
        <v>6316</v>
      </c>
      <c r="I4869" s="63" t="s">
        <v>6317</v>
      </c>
      <c r="J4869" s="21"/>
      <c r="K4869" s="63" t="s">
        <v>6318</v>
      </c>
      <c r="L4869" s="21"/>
      <c r="M4869" s="21"/>
      <c r="N4869" s="22">
        <f t="shared" si="2"/>
        <v>46206</v>
      </c>
      <c r="O4869" s="23">
        <f>'RESOLUCIONES EPG'!$N4869-'RESOLUCIONES EPG'!$D4869</f>
        <v>2397</v>
      </c>
    </row>
    <row r="4870" ht="16.5" customHeight="1">
      <c r="A4870" s="58"/>
      <c r="B4870" s="21"/>
      <c r="C4870" s="24">
        <v>1198.0</v>
      </c>
      <c r="D4870" s="69">
        <v>43809.0</v>
      </c>
      <c r="E4870" s="21" t="s">
        <v>5355</v>
      </c>
      <c r="F4870" s="30"/>
      <c r="G4870" s="21" t="s">
        <v>6319</v>
      </c>
      <c r="H4870" s="21"/>
      <c r="I4870" s="63" t="s">
        <v>6320</v>
      </c>
      <c r="J4870" s="21"/>
      <c r="K4870" s="63" t="s">
        <v>6321</v>
      </c>
      <c r="L4870" s="21"/>
      <c r="M4870" s="21"/>
      <c r="N4870" s="22">
        <f t="shared" si="2"/>
        <v>46206</v>
      </c>
      <c r="O4870" s="23">
        <f>'RESOLUCIONES EPG'!$N4870-'RESOLUCIONES EPG'!$D4870</f>
        <v>2397</v>
      </c>
    </row>
    <row r="4871" ht="16.5" customHeight="1">
      <c r="A4871" s="103"/>
      <c r="B4871" s="21"/>
      <c r="C4871" s="24">
        <v>1191.0</v>
      </c>
      <c r="D4871" s="69">
        <v>43809.0</v>
      </c>
      <c r="E4871" s="21" t="s">
        <v>6322</v>
      </c>
      <c r="F4871" s="30"/>
      <c r="G4871" s="21" t="s">
        <v>18</v>
      </c>
      <c r="H4871" s="21" t="s">
        <v>6323</v>
      </c>
      <c r="I4871" s="63" t="s">
        <v>6324</v>
      </c>
      <c r="J4871" s="21"/>
      <c r="K4871" s="21"/>
      <c r="L4871" s="21"/>
      <c r="M4871" s="21"/>
      <c r="N4871" s="22">
        <f t="shared" si="2"/>
        <v>46206</v>
      </c>
      <c r="O4871" s="23">
        <f>'RESOLUCIONES EPG'!$N4871-'RESOLUCIONES EPG'!$D4871</f>
        <v>2397</v>
      </c>
    </row>
    <row r="4872" ht="16.5" customHeight="1">
      <c r="A4872" s="58"/>
      <c r="B4872" s="21"/>
      <c r="C4872" s="24">
        <v>1196.0</v>
      </c>
      <c r="D4872" s="69">
        <v>43809.0</v>
      </c>
      <c r="E4872" s="21" t="s">
        <v>4887</v>
      </c>
      <c r="F4872" s="30"/>
      <c r="G4872" s="21" t="s">
        <v>1725</v>
      </c>
      <c r="H4872" s="21"/>
      <c r="I4872" s="63" t="s">
        <v>6325</v>
      </c>
      <c r="J4872" s="21"/>
      <c r="K4872" s="63" t="s">
        <v>6326</v>
      </c>
      <c r="L4872" s="21"/>
      <c r="M4872" s="21"/>
      <c r="N4872" s="22">
        <f t="shared" si="2"/>
        <v>46206</v>
      </c>
      <c r="O4872" s="23">
        <f>'RESOLUCIONES EPG'!$N4872-'RESOLUCIONES EPG'!$D4872</f>
        <v>2397</v>
      </c>
    </row>
    <row r="4873" ht="16.5" customHeight="1">
      <c r="A4873" s="58"/>
      <c r="B4873" s="21"/>
      <c r="C4873" s="24">
        <v>1192.0</v>
      </c>
      <c r="D4873" s="69">
        <v>43809.0</v>
      </c>
      <c r="E4873" s="21" t="s">
        <v>4954</v>
      </c>
      <c r="F4873" s="30"/>
      <c r="G4873" s="21" t="s">
        <v>1370</v>
      </c>
      <c r="H4873" s="21" t="s">
        <v>6316</v>
      </c>
      <c r="I4873" s="63" t="s">
        <v>6327</v>
      </c>
      <c r="J4873" s="21"/>
      <c r="K4873" s="63" t="s">
        <v>6328</v>
      </c>
      <c r="L4873" s="21"/>
      <c r="M4873" s="21"/>
      <c r="N4873" s="22">
        <f t="shared" si="2"/>
        <v>46206</v>
      </c>
      <c r="O4873" s="23">
        <f>'RESOLUCIONES EPG'!$N4873-'RESOLUCIONES EPG'!$D4873</f>
        <v>2397</v>
      </c>
    </row>
    <row r="4874" ht="16.5" customHeight="1">
      <c r="A4874" s="58"/>
      <c r="B4874" s="21"/>
      <c r="C4874" s="24">
        <v>1195.0</v>
      </c>
      <c r="D4874" s="69">
        <v>43809.0</v>
      </c>
      <c r="E4874" s="21" t="s">
        <v>6329</v>
      </c>
      <c r="F4874" s="30"/>
      <c r="G4874" s="21" t="s">
        <v>6330</v>
      </c>
      <c r="H4874" s="21"/>
      <c r="I4874" s="63" t="s">
        <v>6331</v>
      </c>
      <c r="J4874" s="21"/>
      <c r="K4874" s="63" t="s">
        <v>6332</v>
      </c>
      <c r="L4874" s="21"/>
      <c r="M4874" s="21"/>
      <c r="N4874" s="22">
        <f t="shared" si="2"/>
        <v>46206</v>
      </c>
      <c r="O4874" s="23">
        <f>'RESOLUCIONES EPG'!$N4874-'RESOLUCIONES EPG'!$D4874</f>
        <v>2397</v>
      </c>
    </row>
    <row r="4875" ht="16.5" customHeight="1">
      <c r="A4875" s="103"/>
      <c r="B4875" s="21"/>
      <c r="C4875" s="24">
        <v>1199.0</v>
      </c>
      <c r="D4875" s="69">
        <v>43810.0</v>
      </c>
      <c r="E4875" s="21" t="s">
        <v>6333</v>
      </c>
      <c r="F4875" s="30" t="s">
        <v>5753</v>
      </c>
      <c r="G4875" s="21" t="s">
        <v>1725</v>
      </c>
      <c r="H4875" s="21"/>
      <c r="I4875" s="63" t="s">
        <v>6334</v>
      </c>
      <c r="J4875" s="21"/>
      <c r="K4875" s="63" t="s">
        <v>6335</v>
      </c>
      <c r="L4875" s="21"/>
      <c r="M4875" s="21"/>
      <c r="N4875" s="22">
        <f t="shared" si="2"/>
        <v>46206</v>
      </c>
      <c r="O4875" s="23">
        <f>'RESOLUCIONES EPG'!$N4875-'RESOLUCIONES EPG'!$D4875</f>
        <v>2396</v>
      </c>
    </row>
    <row r="4876" ht="16.5" customHeight="1">
      <c r="A4876" s="103"/>
      <c r="B4876" s="21"/>
      <c r="C4876" s="24">
        <v>1202.0</v>
      </c>
      <c r="D4876" s="69">
        <v>43810.0</v>
      </c>
      <c r="E4876" s="21" t="s">
        <v>6336</v>
      </c>
      <c r="F4876" s="30"/>
      <c r="G4876" s="21" t="s">
        <v>18</v>
      </c>
      <c r="H4876" s="21" t="s">
        <v>6337</v>
      </c>
      <c r="I4876" s="63" t="s">
        <v>6338</v>
      </c>
      <c r="J4876" s="21"/>
      <c r="K4876" s="21"/>
      <c r="L4876" s="21"/>
      <c r="M4876" s="21"/>
      <c r="N4876" s="22">
        <f t="shared" si="2"/>
        <v>46206</v>
      </c>
      <c r="O4876" s="23">
        <f>'RESOLUCIONES EPG'!$N4876-'RESOLUCIONES EPG'!$D4876</f>
        <v>2396</v>
      </c>
    </row>
    <row r="4877" ht="16.5" customHeight="1">
      <c r="A4877" s="103"/>
      <c r="B4877" s="21"/>
      <c r="C4877" s="24">
        <v>1209.0</v>
      </c>
      <c r="D4877" s="69">
        <v>43810.0</v>
      </c>
      <c r="E4877" s="21" t="s">
        <v>1727</v>
      </c>
      <c r="F4877" s="30"/>
      <c r="G4877" s="21" t="s">
        <v>6339</v>
      </c>
      <c r="H4877" s="21"/>
      <c r="I4877" s="63" t="s">
        <v>6340</v>
      </c>
      <c r="J4877" s="21"/>
      <c r="K4877" s="21"/>
      <c r="L4877" s="21"/>
      <c r="M4877" s="21"/>
      <c r="N4877" s="22">
        <f t="shared" si="2"/>
        <v>46206</v>
      </c>
      <c r="O4877" s="23">
        <f>'RESOLUCIONES EPG'!$N4877-'RESOLUCIONES EPG'!$D4877</f>
        <v>2396</v>
      </c>
    </row>
    <row r="4878" ht="16.5" customHeight="1">
      <c r="A4878" s="58"/>
      <c r="B4878" s="21"/>
      <c r="C4878" s="24">
        <v>1211.0</v>
      </c>
      <c r="D4878" s="69">
        <v>43810.0</v>
      </c>
      <c r="E4878" s="21" t="s">
        <v>3723</v>
      </c>
      <c r="F4878" s="30"/>
      <c r="G4878" s="21" t="s">
        <v>1624</v>
      </c>
      <c r="H4878" s="21"/>
      <c r="I4878" s="63" t="s">
        <v>6341</v>
      </c>
      <c r="J4878" s="21"/>
      <c r="K4878" s="21"/>
      <c r="L4878" s="21"/>
      <c r="M4878" s="21"/>
      <c r="N4878" s="22">
        <f t="shared" si="2"/>
        <v>46206</v>
      </c>
      <c r="O4878" s="23">
        <f>'RESOLUCIONES EPG'!$N4878-'RESOLUCIONES EPG'!$D4878</f>
        <v>2396</v>
      </c>
    </row>
    <row r="4879" ht="16.5" customHeight="1">
      <c r="A4879" s="58"/>
      <c r="B4879" s="21"/>
      <c r="C4879" s="24">
        <v>1203.0</v>
      </c>
      <c r="D4879" s="69">
        <v>43810.0</v>
      </c>
      <c r="E4879" s="21" t="s">
        <v>4327</v>
      </c>
      <c r="F4879" s="30"/>
      <c r="G4879" s="21" t="s">
        <v>18</v>
      </c>
      <c r="H4879" s="21" t="s">
        <v>1407</v>
      </c>
      <c r="I4879" s="63" t="s">
        <v>6342</v>
      </c>
      <c r="J4879" s="21"/>
      <c r="K4879" s="21"/>
      <c r="L4879" s="21"/>
      <c r="M4879" s="21"/>
      <c r="N4879" s="22">
        <f t="shared" si="2"/>
        <v>46206</v>
      </c>
      <c r="O4879" s="23">
        <f>'RESOLUCIONES EPG'!$N4879-'RESOLUCIONES EPG'!$D4879</f>
        <v>2396</v>
      </c>
    </row>
    <row r="4880" ht="16.5" customHeight="1">
      <c r="A4880" s="58"/>
      <c r="B4880" s="21"/>
      <c r="C4880" s="24">
        <v>1210.0</v>
      </c>
      <c r="D4880" s="69">
        <v>43810.0</v>
      </c>
      <c r="E4880" s="21" t="s">
        <v>3053</v>
      </c>
      <c r="F4880" s="30"/>
      <c r="G4880" s="21" t="s">
        <v>1624</v>
      </c>
      <c r="H4880" s="21"/>
      <c r="I4880" s="63" t="s">
        <v>6343</v>
      </c>
      <c r="J4880" s="21"/>
      <c r="K4880" s="21"/>
      <c r="L4880" s="21"/>
      <c r="M4880" s="21"/>
      <c r="N4880" s="22">
        <f t="shared" si="2"/>
        <v>46206</v>
      </c>
      <c r="O4880" s="23">
        <f>'RESOLUCIONES EPG'!$N4880-'RESOLUCIONES EPG'!$D4880</f>
        <v>2396</v>
      </c>
    </row>
    <row r="4881" ht="16.5" customHeight="1">
      <c r="A4881" s="103"/>
      <c r="B4881" s="21"/>
      <c r="C4881" s="24">
        <v>1201.0</v>
      </c>
      <c r="D4881" s="69">
        <v>43810.0</v>
      </c>
      <c r="E4881" s="21" t="s">
        <v>2064</v>
      </c>
      <c r="F4881" s="74" t="s">
        <v>5552</v>
      </c>
      <c r="G4881" s="21" t="s">
        <v>1624</v>
      </c>
      <c r="H4881" s="21"/>
      <c r="I4881" s="63" t="s">
        <v>6344</v>
      </c>
      <c r="J4881" s="21"/>
      <c r="K4881" s="21"/>
      <c r="L4881" s="21"/>
      <c r="M4881" s="21"/>
      <c r="N4881" s="22">
        <f t="shared" si="2"/>
        <v>46206</v>
      </c>
      <c r="O4881" s="23">
        <f>'RESOLUCIONES EPG'!$N4881-'RESOLUCIONES EPG'!$D4881</f>
        <v>2396</v>
      </c>
    </row>
    <row r="4882" ht="16.5" customHeight="1">
      <c r="A4882" s="58"/>
      <c r="B4882" s="21"/>
      <c r="C4882" s="24">
        <v>1200.0</v>
      </c>
      <c r="D4882" s="69">
        <v>43810.0</v>
      </c>
      <c r="E4882" s="21" t="s">
        <v>1895</v>
      </c>
      <c r="F4882" s="30"/>
      <c r="G4882" s="21" t="s">
        <v>1624</v>
      </c>
      <c r="H4882" s="21"/>
      <c r="I4882" s="63" t="s">
        <v>6345</v>
      </c>
      <c r="J4882" s="21"/>
      <c r="K4882" s="21"/>
      <c r="L4882" s="21"/>
      <c r="M4882" s="21"/>
      <c r="N4882" s="22">
        <f t="shared" si="2"/>
        <v>46206</v>
      </c>
      <c r="O4882" s="23">
        <f>'RESOLUCIONES EPG'!$N4882-'RESOLUCIONES EPG'!$D4882</f>
        <v>2396</v>
      </c>
    </row>
    <row r="4883" ht="16.5" customHeight="1">
      <c r="A4883" s="58"/>
      <c r="B4883" s="21"/>
      <c r="C4883" s="24">
        <v>1205.0</v>
      </c>
      <c r="D4883" s="69">
        <v>43810.0</v>
      </c>
      <c r="E4883" s="21" t="s">
        <v>6346</v>
      </c>
      <c r="F4883" s="30"/>
      <c r="G4883" s="21" t="s">
        <v>1725</v>
      </c>
      <c r="H4883" s="21"/>
      <c r="I4883" s="63" t="s">
        <v>6347</v>
      </c>
      <c r="J4883" s="21"/>
      <c r="K4883" s="63" t="s">
        <v>6348</v>
      </c>
      <c r="L4883" s="63" t="s">
        <v>6349</v>
      </c>
      <c r="M4883" s="21"/>
      <c r="N4883" s="22">
        <f t="shared" si="2"/>
        <v>46206</v>
      </c>
      <c r="O4883" s="23">
        <f>'RESOLUCIONES EPG'!$N4883-'RESOLUCIONES EPG'!$D4883</f>
        <v>2396</v>
      </c>
    </row>
    <row r="4884" ht="16.5" customHeight="1">
      <c r="A4884" s="101"/>
      <c r="B4884" s="21"/>
      <c r="C4884" s="24">
        <v>1206.0</v>
      </c>
      <c r="D4884" s="69">
        <v>43810.0</v>
      </c>
      <c r="E4884" s="21" t="s">
        <v>300</v>
      </c>
      <c r="F4884" s="30" t="s">
        <v>5007</v>
      </c>
      <c r="G4884" s="21" t="s">
        <v>1725</v>
      </c>
      <c r="H4884" s="21"/>
      <c r="I4884" s="63" t="s">
        <v>6350</v>
      </c>
      <c r="J4884" s="21"/>
      <c r="K4884" s="21"/>
      <c r="L4884" s="21"/>
      <c r="M4884" s="21"/>
      <c r="N4884" s="22">
        <f t="shared" si="2"/>
        <v>46206</v>
      </c>
      <c r="O4884" s="23">
        <f>'RESOLUCIONES EPG'!$N4884-'RESOLUCIONES EPG'!$D4884</f>
        <v>2396</v>
      </c>
    </row>
    <row r="4885" ht="16.5" customHeight="1">
      <c r="A4885" s="103"/>
      <c r="B4885" s="21"/>
      <c r="C4885" s="24">
        <v>1208.0</v>
      </c>
      <c r="D4885" s="69">
        <v>43810.0</v>
      </c>
      <c r="E4885" s="21" t="s">
        <v>6351</v>
      </c>
      <c r="F4885" s="30" t="s">
        <v>6352</v>
      </c>
      <c r="G4885" s="21" t="s">
        <v>18</v>
      </c>
      <c r="H4885" s="21" t="s">
        <v>6353</v>
      </c>
      <c r="I4885" s="63" t="s">
        <v>6354</v>
      </c>
      <c r="J4885" s="21"/>
      <c r="K4885" s="21"/>
      <c r="L4885" s="21"/>
      <c r="M4885" s="21"/>
      <c r="N4885" s="22">
        <f t="shared" si="2"/>
        <v>46206</v>
      </c>
      <c r="O4885" s="23">
        <f>'RESOLUCIONES EPG'!$N4885-'RESOLUCIONES EPG'!$D4885</f>
        <v>2396</v>
      </c>
    </row>
    <row r="4886" ht="16.5" customHeight="1">
      <c r="A4886" s="103"/>
      <c r="B4886" s="21"/>
      <c r="C4886" s="24">
        <v>1212.0</v>
      </c>
      <c r="D4886" s="69">
        <v>43810.0</v>
      </c>
      <c r="E4886" s="21" t="s">
        <v>5391</v>
      </c>
      <c r="F4886" s="73" t="s">
        <v>1025</v>
      </c>
      <c r="G4886" s="21" t="s">
        <v>1624</v>
      </c>
      <c r="H4886" s="21"/>
      <c r="I4886" s="63" t="s">
        <v>6355</v>
      </c>
      <c r="J4886" s="21"/>
      <c r="K4886" s="21"/>
      <c r="L4886" s="21"/>
      <c r="M4886" s="21"/>
      <c r="N4886" s="22">
        <f t="shared" si="2"/>
        <v>46206</v>
      </c>
      <c r="O4886" s="23">
        <f>'RESOLUCIONES EPG'!$N4886-'RESOLUCIONES EPG'!$D4886</f>
        <v>2396</v>
      </c>
    </row>
    <row r="4887" ht="16.5" customHeight="1">
      <c r="A4887" s="58"/>
      <c r="B4887" s="21"/>
      <c r="C4887" s="24">
        <v>1204.0</v>
      </c>
      <c r="D4887" s="69">
        <v>43810.0</v>
      </c>
      <c r="E4887" s="21" t="s">
        <v>6148</v>
      </c>
      <c r="F4887" s="30"/>
      <c r="G4887" s="21" t="s">
        <v>1725</v>
      </c>
      <c r="H4887" s="21"/>
      <c r="I4887" s="63" t="s">
        <v>6356</v>
      </c>
      <c r="J4887" s="21"/>
      <c r="K4887" s="63" t="s">
        <v>6357</v>
      </c>
      <c r="L4887" s="63" t="s">
        <v>6358</v>
      </c>
      <c r="M4887" s="21"/>
      <c r="N4887" s="22">
        <f t="shared" si="2"/>
        <v>46206</v>
      </c>
      <c r="O4887" s="23">
        <f>'RESOLUCIONES EPG'!$N4887-'RESOLUCIONES EPG'!$D4887</f>
        <v>2396</v>
      </c>
    </row>
    <row r="4888" ht="16.5" customHeight="1">
      <c r="A4888" s="101"/>
      <c r="B4888" s="21"/>
      <c r="C4888" s="24">
        <v>1207.0</v>
      </c>
      <c r="D4888" s="69">
        <v>43810.0</v>
      </c>
      <c r="E4888" s="21"/>
      <c r="F4888" s="30"/>
      <c r="G4888" s="21"/>
      <c r="H4888" s="21"/>
      <c r="I4888" s="21"/>
      <c r="J4888" s="21"/>
      <c r="K4888" s="21"/>
      <c r="L4888" s="21"/>
      <c r="M4888" s="21"/>
      <c r="N4888" s="22">
        <f t="shared" si="2"/>
        <v>46206</v>
      </c>
      <c r="O4888" s="23">
        <f>'RESOLUCIONES EPG'!$N4888-'RESOLUCIONES EPG'!$D4888</f>
        <v>2396</v>
      </c>
    </row>
    <row r="4889" ht="16.5" customHeight="1">
      <c r="A4889" s="103"/>
      <c r="B4889" s="21"/>
      <c r="C4889" s="24">
        <v>1213.0</v>
      </c>
      <c r="D4889" s="69">
        <v>43811.0</v>
      </c>
      <c r="E4889" s="21" t="s">
        <v>1786</v>
      </c>
      <c r="F4889" s="30" t="s">
        <v>4468</v>
      </c>
      <c r="G4889" s="146" t="s">
        <v>108</v>
      </c>
      <c r="H4889" s="21"/>
      <c r="I4889" s="63" t="s">
        <v>6359</v>
      </c>
      <c r="J4889" s="21"/>
      <c r="K4889" s="21"/>
      <c r="L4889" s="21"/>
      <c r="M4889" s="21"/>
      <c r="N4889" s="22">
        <f t="shared" si="2"/>
        <v>46206</v>
      </c>
      <c r="O4889" s="23">
        <f>'RESOLUCIONES EPG'!$N4889-'RESOLUCIONES EPG'!$D4889</f>
        <v>2395</v>
      </c>
    </row>
    <row r="4890" ht="16.5" customHeight="1">
      <c r="A4890" s="103"/>
      <c r="B4890" s="21"/>
      <c r="C4890" s="24">
        <v>1215.0</v>
      </c>
      <c r="D4890" s="69">
        <v>43812.0</v>
      </c>
      <c r="E4890" s="21" t="s">
        <v>2848</v>
      </c>
      <c r="F4890" s="30"/>
      <c r="G4890" s="21" t="s">
        <v>1593</v>
      </c>
      <c r="H4890" s="150">
        <v>43819.0</v>
      </c>
      <c r="I4890" s="63" t="s">
        <v>6360</v>
      </c>
      <c r="J4890" s="21"/>
      <c r="K4890" s="63" t="s">
        <v>6361</v>
      </c>
      <c r="L4890" s="63" t="s">
        <v>6362</v>
      </c>
      <c r="M4890" s="63" t="s">
        <v>6363</v>
      </c>
      <c r="N4890" s="22">
        <f t="shared" si="2"/>
        <v>46206</v>
      </c>
      <c r="O4890" s="23">
        <f>'RESOLUCIONES EPG'!$N4890-'RESOLUCIONES EPG'!$D4890</f>
        <v>2394</v>
      </c>
    </row>
    <row r="4891" ht="16.5" customHeight="1">
      <c r="A4891" s="103"/>
      <c r="B4891" s="21"/>
      <c r="C4891" s="24">
        <v>1214.0</v>
      </c>
      <c r="D4891" s="69">
        <v>43812.0</v>
      </c>
      <c r="E4891" s="21" t="s">
        <v>4127</v>
      </c>
      <c r="F4891" s="30"/>
      <c r="G4891" s="21" t="s">
        <v>1593</v>
      </c>
      <c r="H4891" s="150">
        <v>43819.0</v>
      </c>
      <c r="I4891" s="63" t="s">
        <v>6364</v>
      </c>
      <c r="J4891" s="21"/>
      <c r="K4891" s="63" t="s">
        <v>6365</v>
      </c>
      <c r="L4891" s="63" t="s">
        <v>6366</v>
      </c>
      <c r="M4891" s="63" t="s">
        <v>6367</v>
      </c>
      <c r="N4891" s="22">
        <f t="shared" si="2"/>
        <v>46206</v>
      </c>
      <c r="O4891" s="23">
        <f>'RESOLUCIONES EPG'!$N4891-'RESOLUCIONES EPG'!$D4891</f>
        <v>2394</v>
      </c>
    </row>
    <row r="4892" ht="16.5" customHeight="1">
      <c r="A4892" s="103"/>
      <c r="B4892" s="21"/>
      <c r="C4892" s="24">
        <v>1216.0</v>
      </c>
      <c r="D4892" s="69">
        <v>43815.0</v>
      </c>
      <c r="E4892" s="21" t="s">
        <v>6368</v>
      </c>
      <c r="F4892" s="30"/>
      <c r="G4892" s="21" t="s">
        <v>6369</v>
      </c>
      <c r="H4892" s="21"/>
      <c r="I4892" s="63" t="s">
        <v>6370</v>
      </c>
      <c r="J4892" s="21"/>
      <c r="K4892" s="21"/>
      <c r="L4892" s="21"/>
      <c r="M4892" s="21"/>
      <c r="N4892" s="22">
        <f t="shared" si="2"/>
        <v>46206</v>
      </c>
      <c r="O4892" s="23">
        <f>'RESOLUCIONES EPG'!$N4892-'RESOLUCIONES EPG'!$D4892</f>
        <v>2391</v>
      </c>
    </row>
    <row r="4893" ht="16.5" customHeight="1">
      <c r="A4893" s="103"/>
      <c r="B4893" s="21"/>
      <c r="C4893" s="24">
        <v>1217.0</v>
      </c>
      <c r="D4893" s="69">
        <v>43815.0</v>
      </c>
      <c r="E4893" s="21" t="s">
        <v>6371</v>
      </c>
      <c r="F4893" s="30"/>
      <c r="G4893" s="21" t="s">
        <v>6372</v>
      </c>
      <c r="H4893" s="21"/>
      <c r="I4893" s="63" t="s">
        <v>6373</v>
      </c>
      <c r="J4893" s="21"/>
      <c r="K4893" s="21"/>
      <c r="L4893" s="21"/>
      <c r="M4893" s="21"/>
      <c r="N4893" s="22">
        <f t="shared" si="2"/>
        <v>46206</v>
      </c>
      <c r="O4893" s="23">
        <f>'RESOLUCIONES EPG'!$N4893-'RESOLUCIONES EPG'!$D4893</f>
        <v>2391</v>
      </c>
    </row>
    <row r="4894" ht="16.5" customHeight="1">
      <c r="A4894" s="103"/>
      <c r="B4894" s="21"/>
      <c r="C4894" s="24">
        <v>1218.0</v>
      </c>
      <c r="D4894" s="69">
        <v>43815.0</v>
      </c>
      <c r="E4894" s="21" t="s">
        <v>6371</v>
      </c>
      <c r="F4894" s="30"/>
      <c r="G4894" s="21" t="s">
        <v>6374</v>
      </c>
      <c r="H4894" s="21"/>
      <c r="I4894" s="63" t="s">
        <v>6375</v>
      </c>
      <c r="J4894" s="21"/>
      <c r="K4894" s="21"/>
      <c r="L4894" s="21"/>
      <c r="M4894" s="21"/>
      <c r="N4894" s="22">
        <f t="shared" si="2"/>
        <v>46206</v>
      </c>
      <c r="O4894" s="23">
        <f>'RESOLUCIONES EPG'!$N4894-'RESOLUCIONES EPG'!$D4894</f>
        <v>2391</v>
      </c>
    </row>
    <row r="4895" ht="16.5" customHeight="1">
      <c r="A4895" s="103"/>
      <c r="B4895" s="21"/>
      <c r="C4895" s="24">
        <v>1219.0</v>
      </c>
      <c r="D4895" s="69">
        <v>43816.0</v>
      </c>
      <c r="E4895" s="21" t="s">
        <v>6376</v>
      </c>
      <c r="F4895" s="30"/>
      <c r="G4895" s="21" t="s">
        <v>6377</v>
      </c>
      <c r="H4895" s="21"/>
      <c r="I4895" s="63" t="s">
        <v>6378</v>
      </c>
      <c r="J4895" s="21"/>
      <c r="K4895" s="21"/>
      <c r="L4895" s="21"/>
      <c r="M4895" s="21"/>
      <c r="N4895" s="22">
        <f t="shared" si="2"/>
        <v>46206</v>
      </c>
      <c r="O4895" s="23">
        <f>'RESOLUCIONES EPG'!$N4895-'RESOLUCIONES EPG'!$D4895</f>
        <v>2390</v>
      </c>
    </row>
    <row r="4896" ht="16.5" customHeight="1">
      <c r="A4896" s="58"/>
      <c r="B4896" s="21"/>
      <c r="C4896" s="24">
        <v>1221.0</v>
      </c>
      <c r="D4896" s="69">
        <v>43817.0</v>
      </c>
      <c r="E4896" s="21" t="s">
        <v>6379</v>
      </c>
      <c r="F4896" s="30"/>
      <c r="G4896" s="146" t="s">
        <v>3390</v>
      </c>
      <c r="H4896" s="21"/>
      <c r="I4896" s="63" t="s">
        <v>6380</v>
      </c>
      <c r="J4896" s="21"/>
      <c r="K4896" s="63" t="s">
        <v>6381</v>
      </c>
      <c r="L4896" s="21"/>
      <c r="M4896" s="21"/>
      <c r="N4896" s="22">
        <f t="shared" si="2"/>
        <v>46206</v>
      </c>
      <c r="O4896" s="23">
        <f>'RESOLUCIONES EPG'!$N4896-'RESOLUCIONES EPG'!$D4896</f>
        <v>2389</v>
      </c>
    </row>
    <row r="4897" ht="16.5" customHeight="1">
      <c r="A4897" s="103"/>
      <c r="B4897" s="21"/>
      <c r="C4897" s="24">
        <v>1224.0</v>
      </c>
      <c r="D4897" s="69">
        <v>43817.0</v>
      </c>
      <c r="E4897" s="21" t="s">
        <v>6382</v>
      </c>
      <c r="F4897" s="30"/>
      <c r="G4897" s="146" t="s">
        <v>1310</v>
      </c>
      <c r="H4897" s="21"/>
      <c r="I4897" s="63" t="s">
        <v>6383</v>
      </c>
      <c r="J4897" s="21"/>
      <c r="K4897" s="63" t="s">
        <v>6384</v>
      </c>
      <c r="L4897" s="21"/>
      <c r="M4897" s="21"/>
      <c r="N4897" s="22">
        <f t="shared" si="2"/>
        <v>46206</v>
      </c>
      <c r="O4897" s="23">
        <f>'RESOLUCIONES EPG'!$N4897-'RESOLUCIONES EPG'!$D4897</f>
        <v>2389</v>
      </c>
    </row>
    <row r="4898" ht="16.5" customHeight="1">
      <c r="A4898" s="58"/>
      <c r="B4898" s="21"/>
      <c r="C4898" s="24">
        <v>1222.0</v>
      </c>
      <c r="D4898" s="69">
        <v>43817.0</v>
      </c>
      <c r="E4898" s="21" t="s">
        <v>6385</v>
      </c>
      <c r="F4898" s="30"/>
      <c r="G4898" s="146" t="s">
        <v>3390</v>
      </c>
      <c r="H4898" s="21"/>
      <c r="I4898" s="63" t="s">
        <v>6386</v>
      </c>
      <c r="J4898" s="21"/>
      <c r="K4898" s="63" t="s">
        <v>6387</v>
      </c>
      <c r="L4898" s="21"/>
      <c r="M4898" s="21"/>
      <c r="N4898" s="22">
        <f t="shared" si="2"/>
        <v>46206</v>
      </c>
      <c r="O4898" s="23">
        <f>'RESOLUCIONES EPG'!$N4898-'RESOLUCIONES EPG'!$D4898</f>
        <v>2389</v>
      </c>
    </row>
    <row r="4899" ht="16.5" customHeight="1">
      <c r="A4899" s="103"/>
      <c r="B4899" s="21"/>
      <c r="C4899" s="24">
        <v>1225.0</v>
      </c>
      <c r="D4899" s="69">
        <v>43817.0</v>
      </c>
      <c r="E4899" s="21" t="s">
        <v>2845</v>
      </c>
      <c r="F4899" s="30"/>
      <c r="G4899" s="21" t="s">
        <v>6388</v>
      </c>
      <c r="H4899" s="21"/>
      <c r="I4899" s="63" t="s">
        <v>6389</v>
      </c>
      <c r="J4899" s="21"/>
      <c r="K4899" s="21"/>
      <c r="L4899" s="21"/>
      <c r="M4899" s="21"/>
      <c r="N4899" s="22">
        <f t="shared" si="2"/>
        <v>46206</v>
      </c>
      <c r="O4899" s="23">
        <f>'RESOLUCIONES EPG'!$N4899-'RESOLUCIONES EPG'!$D4899</f>
        <v>2389</v>
      </c>
    </row>
    <row r="4900" ht="16.5" customHeight="1">
      <c r="A4900" s="103"/>
      <c r="B4900" s="21"/>
      <c r="C4900" s="24">
        <v>1223.0</v>
      </c>
      <c r="D4900" s="69">
        <v>43817.0</v>
      </c>
      <c r="E4900" s="21" t="s">
        <v>2739</v>
      </c>
      <c r="F4900" s="30"/>
      <c r="G4900" s="146" t="s">
        <v>1310</v>
      </c>
      <c r="H4900" s="21"/>
      <c r="I4900" s="63" t="s">
        <v>6390</v>
      </c>
      <c r="J4900" s="21"/>
      <c r="K4900" s="63" t="s">
        <v>6391</v>
      </c>
      <c r="L4900" s="21"/>
      <c r="M4900" s="21"/>
      <c r="N4900" s="22">
        <f t="shared" si="2"/>
        <v>46206</v>
      </c>
      <c r="O4900" s="23">
        <f>'RESOLUCIONES EPG'!$N4900-'RESOLUCIONES EPG'!$D4900</f>
        <v>2389</v>
      </c>
    </row>
    <row r="4901" ht="16.5" customHeight="1">
      <c r="A4901" s="103"/>
      <c r="B4901" s="21"/>
      <c r="C4901" s="24">
        <v>1220.0</v>
      </c>
      <c r="D4901" s="69">
        <v>43817.0</v>
      </c>
      <c r="E4901" s="21" t="s">
        <v>6392</v>
      </c>
      <c r="F4901" s="30"/>
      <c r="G4901" s="146" t="s">
        <v>3390</v>
      </c>
      <c r="H4901" s="21"/>
      <c r="I4901" s="63" t="s">
        <v>6393</v>
      </c>
      <c r="J4901" s="21"/>
      <c r="K4901" s="63" t="s">
        <v>6394</v>
      </c>
      <c r="L4901" s="21"/>
      <c r="M4901" s="21"/>
      <c r="N4901" s="22">
        <f t="shared" si="2"/>
        <v>46206</v>
      </c>
      <c r="O4901" s="23">
        <f>'RESOLUCIONES EPG'!$N4901-'RESOLUCIONES EPG'!$D4901</f>
        <v>2389</v>
      </c>
    </row>
    <row r="4902" ht="16.5" customHeight="1">
      <c r="A4902" s="58"/>
      <c r="B4902" s="21"/>
      <c r="C4902" s="24">
        <v>1227.0</v>
      </c>
      <c r="D4902" s="69">
        <v>43818.0</v>
      </c>
      <c r="E4902" s="21" t="s">
        <v>2533</v>
      </c>
      <c r="F4902" s="30"/>
      <c r="G4902" s="146" t="s">
        <v>6395</v>
      </c>
      <c r="H4902" s="21"/>
      <c r="I4902" s="63" t="s">
        <v>6396</v>
      </c>
      <c r="J4902" s="21"/>
      <c r="K4902" s="63" t="s">
        <v>6397</v>
      </c>
      <c r="L4902" s="21"/>
      <c r="M4902" s="21"/>
      <c r="N4902" s="22">
        <f t="shared" si="2"/>
        <v>46206</v>
      </c>
      <c r="O4902" s="23">
        <f>'RESOLUCIONES EPG'!$N4902-'RESOLUCIONES EPG'!$D4902</f>
        <v>2388</v>
      </c>
    </row>
    <row r="4903" ht="16.5" customHeight="1">
      <c r="A4903" s="58"/>
      <c r="B4903" s="21"/>
      <c r="C4903" s="24">
        <v>1226.0</v>
      </c>
      <c r="D4903" s="69">
        <v>43818.0</v>
      </c>
      <c r="E4903" s="21" t="s">
        <v>2845</v>
      </c>
      <c r="F4903" s="30"/>
      <c r="G4903" s="21" t="s">
        <v>1593</v>
      </c>
      <c r="H4903" s="150">
        <v>43826.0</v>
      </c>
      <c r="I4903" s="63" t="s">
        <v>6398</v>
      </c>
      <c r="J4903" s="21"/>
      <c r="K4903" s="21"/>
      <c r="L4903" s="21"/>
      <c r="M4903" s="21"/>
      <c r="N4903" s="22">
        <f t="shared" si="2"/>
        <v>46206</v>
      </c>
      <c r="O4903" s="23">
        <f>'RESOLUCIONES EPG'!$N4903-'RESOLUCIONES EPG'!$D4903</f>
        <v>2388</v>
      </c>
    </row>
    <row r="4904" ht="16.5" customHeight="1">
      <c r="A4904" s="58"/>
      <c r="B4904" s="21"/>
      <c r="C4904" s="24">
        <v>1228.0</v>
      </c>
      <c r="D4904" s="69">
        <v>43818.0</v>
      </c>
      <c r="E4904" s="21" t="s">
        <v>2857</v>
      </c>
      <c r="F4904" s="30"/>
      <c r="G4904" s="146" t="s">
        <v>6395</v>
      </c>
      <c r="H4904" s="21"/>
      <c r="I4904" s="63" t="s">
        <v>6399</v>
      </c>
      <c r="J4904" s="21"/>
      <c r="K4904" s="63" t="s">
        <v>6400</v>
      </c>
      <c r="L4904" s="21"/>
      <c r="M4904" s="21"/>
      <c r="N4904" s="22">
        <f t="shared" si="2"/>
        <v>46206</v>
      </c>
      <c r="O4904" s="23">
        <f>'RESOLUCIONES EPG'!$N4904-'RESOLUCIONES EPG'!$D4904</f>
        <v>2388</v>
      </c>
    </row>
    <row r="4905" ht="16.5" customHeight="1">
      <c r="A4905" s="101"/>
      <c r="B4905" s="21"/>
      <c r="C4905" s="24">
        <v>1239.0</v>
      </c>
      <c r="D4905" s="69">
        <v>43819.0</v>
      </c>
      <c r="E4905" s="21" t="s">
        <v>6401</v>
      </c>
      <c r="F4905" s="30"/>
      <c r="G4905" s="21" t="s">
        <v>18</v>
      </c>
      <c r="H4905" s="21" t="s">
        <v>6402</v>
      </c>
      <c r="I4905" s="63" t="s">
        <v>6403</v>
      </c>
      <c r="J4905" s="21"/>
      <c r="K4905" s="21"/>
      <c r="L4905" s="21"/>
      <c r="M4905" s="21"/>
      <c r="N4905" s="22">
        <f t="shared" si="2"/>
        <v>46206</v>
      </c>
      <c r="O4905" s="23">
        <f>'RESOLUCIONES EPG'!$N4905-'RESOLUCIONES EPG'!$D4905</f>
        <v>2387</v>
      </c>
    </row>
    <row r="4906" ht="16.5" customHeight="1">
      <c r="A4906" s="58"/>
      <c r="B4906" s="21"/>
      <c r="C4906" s="24">
        <v>1236.0</v>
      </c>
      <c r="D4906" s="69">
        <v>43819.0</v>
      </c>
      <c r="E4906" s="21" t="s">
        <v>1937</v>
      </c>
      <c r="F4906" s="30"/>
      <c r="G4906" s="21" t="s">
        <v>6388</v>
      </c>
      <c r="H4906" s="21"/>
      <c r="I4906" s="63" t="s">
        <v>6404</v>
      </c>
      <c r="J4906" s="21"/>
      <c r="K4906" s="21"/>
      <c r="L4906" s="21"/>
      <c r="M4906" s="21"/>
      <c r="N4906" s="22">
        <f t="shared" si="2"/>
        <v>46206</v>
      </c>
      <c r="O4906" s="23">
        <f>'RESOLUCIONES EPG'!$N4906-'RESOLUCIONES EPG'!$D4906</f>
        <v>2387</v>
      </c>
    </row>
    <row r="4907" ht="16.5" customHeight="1">
      <c r="A4907" s="101"/>
      <c r="B4907" s="21"/>
      <c r="C4907" s="24">
        <v>1231.0</v>
      </c>
      <c r="D4907" s="69">
        <v>43819.0</v>
      </c>
      <c r="E4907" s="21" t="s">
        <v>2994</v>
      </c>
      <c r="F4907" s="30"/>
      <c r="G4907" s="21" t="s">
        <v>2253</v>
      </c>
      <c r="H4907" s="21" t="s">
        <v>5269</v>
      </c>
      <c r="I4907" s="63" t="s">
        <v>6405</v>
      </c>
      <c r="J4907" s="21"/>
      <c r="K4907" s="21"/>
      <c r="L4907" s="21"/>
      <c r="M4907" s="21"/>
      <c r="N4907" s="22">
        <f t="shared" si="2"/>
        <v>46206</v>
      </c>
      <c r="O4907" s="23">
        <f>'RESOLUCIONES EPG'!$N4907-'RESOLUCIONES EPG'!$D4907</f>
        <v>2387</v>
      </c>
    </row>
    <row r="4908" ht="16.5" customHeight="1">
      <c r="A4908" s="101"/>
      <c r="B4908" s="21"/>
      <c r="C4908" s="24">
        <v>1270.0</v>
      </c>
      <c r="D4908" s="69">
        <v>43819.0</v>
      </c>
      <c r="E4908" s="21" t="s">
        <v>6406</v>
      </c>
      <c r="F4908" s="30"/>
      <c r="G4908" s="21" t="s">
        <v>18</v>
      </c>
      <c r="H4908" s="21" t="s">
        <v>6407</v>
      </c>
      <c r="I4908" s="63" t="s">
        <v>6408</v>
      </c>
      <c r="J4908" s="21"/>
      <c r="K4908" s="21"/>
      <c r="L4908" s="21"/>
      <c r="M4908" s="21"/>
      <c r="N4908" s="22">
        <f t="shared" si="2"/>
        <v>46206</v>
      </c>
      <c r="O4908" s="23">
        <f>'RESOLUCIONES EPG'!$N4908-'RESOLUCIONES EPG'!$D4908</f>
        <v>2387</v>
      </c>
    </row>
    <row r="4909" ht="16.5" customHeight="1">
      <c r="A4909" s="58"/>
      <c r="B4909" s="21"/>
      <c r="C4909" s="24">
        <v>1237.0</v>
      </c>
      <c r="D4909" s="69">
        <v>43819.0</v>
      </c>
      <c r="E4909" s="21" t="s">
        <v>5950</v>
      </c>
      <c r="F4909" s="30"/>
      <c r="G4909" s="21" t="s">
        <v>1725</v>
      </c>
      <c r="H4909" s="21"/>
      <c r="I4909" s="63" t="s">
        <v>6409</v>
      </c>
      <c r="J4909" s="21"/>
      <c r="K4909" s="21" t="s">
        <v>6410</v>
      </c>
      <c r="L4909" s="21" t="s">
        <v>6410</v>
      </c>
      <c r="M4909" s="21"/>
      <c r="N4909" s="22">
        <f t="shared" si="2"/>
        <v>46206</v>
      </c>
      <c r="O4909" s="23">
        <f>'RESOLUCIONES EPG'!$N4909-'RESOLUCIONES EPG'!$D4909</f>
        <v>2387</v>
      </c>
    </row>
    <row r="4910" ht="16.5" customHeight="1">
      <c r="A4910" s="58"/>
      <c r="B4910" s="21"/>
      <c r="C4910" s="24">
        <v>1275.0</v>
      </c>
      <c r="D4910" s="69">
        <v>43819.0</v>
      </c>
      <c r="E4910" s="21" t="s">
        <v>6289</v>
      </c>
      <c r="F4910" s="30" t="s">
        <v>6290</v>
      </c>
      <c r="G4910" s="21" t="s">
        <v>1725</v>
      </c>
      <c r="H4910" s="21"/>
      <c r="I4910" s="63" t="s">
        <v>6411</v>
      </c>
      <c r="J4910" s="21"/>
      <c r="K4910" s="21"/>
      <c r="L4910" s="21"/>
      <c r="M4910" s="21"/>
      <c r="N4910" s="22">
        <f t="shared" si="2"/>
        <v>46206</v>
      </c>
      <c r="O4910" s="23">
        <f>'RESOLUCIONES EPG'!$N4910-'RESOLUCIONES EPG'!$D4910</f>
        <v>2387</v>
      </c>
    </row>
    <row r="4911" ht="16.5" customHeight="1">
      <c r="A4911" s="58"/>
      <c r="B4911" s="21"/>
      <c r="C4911" s="24">
        <v>1274.0</v>
      </c>
      <c r="D4911" s="69">
        <v>43819.0</v>
      </c>
      <c r="E4911" s="21" t="s">
        <v>6412</v>
      </c>
      <c r="F4911" s="74" t="s">
        <v>6413</v>
      </c>
      <c r="G4911" s="21" t="s">
        <v>18</v>
      </c>
      <c r="H4911" s="21" t="s">
        <v>6414</v>
      </c>
      <c r="I4911" s="63" t="s">
        <v>6415</v>
      </c>
      <c r="J4911" s="21"/>
      <c r="K4911" s="21"/>
      <c r="L4911" s="21"/>
      <c r="M4911" s="21"/>
      <c r="N4911" s="22">
        <f t="shared" si="2"/>
        <v>46206</v>
      </c>
      <c r="O4911" s="23">
        <f>'RESOLUCIONES EPG'!$N4911-'RESOLUCIONES EPG'!$D4911</f>
        <v>2387</v>
      </c>
    </row>
    <row r="4912" ht="16.5" customHeight="1">
      <c r="A4912" s="58"/>
      <c r="B4912" s="21"/>
      <c r="C4912" s="24">
        <v>1235.0</v>
      </c>
      <c r="D4912" s="69">
        <v>43819.0</v>
      </c>
      <c r="E4912" s="21" t="s">
        <v>5340</v>
      </c>
      <c r="F4912" s="30"/>
      <c r="G4912" s="21" t="s">
        <v>6388</v>
      </c>
      <c r="H4912" s="21"/>
      <c r="I4912" s="63" t="s">
        <v>6416</v>
      </c>
      <c r="J4912" s="21"/>
      <c r="K4912" s="21"/>
      <c r="L4912" s="21"/>
      <c r="M4912" s="21"/>
      <c r="N4912" s="22">
        <f t="shared" si="2"/>
        <v>46206</v>
      </c>
      <c r="O4912" s="23">
        <f>'RESOLUCIONES EPG'!$N4912-'RESOLUCIONES EPG'!$D4912</f>
        <v>2387</v>
      </c>
    </row>
    <row r="4913" ht="16.5" customHeight="1">
      <c r="A4913" s="101"/>
      <c r="B4913" s="21"/>
      <c r="C4913" s="24">
        <v>1251.0</v>
      </c>
      <c r="D4913" s="69">
        <v>43819.0</v>
      </c>
      <c r="E4913" s="21" t="s">
        <v>6152</v>
      </c>
      <c r="F4913" s="30"/>
      <c r="G4913" s="21" t="s">
        <v>1725</v>
      </c>
      <c r="H4913" s="21"/>
      <c r="I4913" s="63" t="s">
        <v>6417</v>
      </c>
      <c r="J4913" s="21"/>
      <c r="K4913" s="21" t="s">
        <v>6410</v>
      </c>
      <c r="L4913" s="21"/>
      <c r="M4913" s="21"/>
      <c r="N4913" s="22">
        <f t="shared" si="2"/>
        <v>46206</v>
      </c>
      <c r="O4913" s="23">
        <f>'RESOLUCIONES EPG'!$N4913-'RESOLUCIONES EPG'!$D4913</f>
        <v>2387</v>
      </c>
    </row>
    <row r="4914" ht="16.5" customHeight="1">
      <c r="A4914" s="101"/>
      <c r="B4914" s="21"/>
      <c r="C4914" s="24">
        <v>1253.0</v>
      </c>
      <c r="D4914" s="69">
        <v>43819.0</v>
      </c>
      <c r="E4914" s="21" t="s">
        <v>6418</v>
      </c>
      <c r="F4914" s="30"/>
      <c r="G4914" s="21" t="s">
        <v>18</v>
      </c>
      <c r="H4914" s="21" t="s">
        <v>399</v>
      </c>
      <c r="I4914" s="63" t="s">
        <v>6419</v>
      </c>
      <c r="J4914" s="21"/>
      <c r="K4914" s="21"/>
      <c r="L4914" s="21"/>
      <c r="M4914" s="21"/>
      <c r="N4914" s="22">
        <f t="shared" si="2"/>
        <v>46206</v>
      </c>
      <c r="O4914" s="23">
        <f>'RESOLUCIONES EPG'!$N4914-'RESOLUCIONES EPG'!$D4914</f>
        <v>2387</v>
      </c>
    </row>
    <row r="4915" ht="16.5" customHeight="1">
      <c r="A4915" s="101"/>
      <c r="B4915" s="21"/>
      <c r="C4915" s="24">
        <v>1258.0</v>
      </c>
      <c r="D4915" s="69">
        <v>43819.0</v>
      </c>
      <c r="E4915" s="21" t="s">
        <v>6418</v>
      </c>
      <c r="F4915" s="30"/>
      <c r="G4915" s="21" t="s">
        <v>1725</v>
      </c>
      <c r="H4915" s="21"/>
      <c r="I4915" s="63" t="s">
        <v>6420</v>
      </c>
      <c r="J4915" s="21"/>
      <c r="K4915" s="21"/>
      <c r="L4915" s="21"/>
      <c r="M4915" s="21"/>
      <c r="N4915" s="22">
        <f t="shared" si="2"/>
        <v>46206</v>
      </c>
      <c r="O4915" s="23">
        <f>'RESOLUCIONES EPG'!$N4915-'RESOLUCIONES EPG'!$D4915</f>
        <v>2387</v>
      </c>
    </row>
    <row r="4916" ht="16.5" customHeight="1">
      <c r="A4916" s="58"/>
      <c r="B4916" s="21"/>
      <c r="C4916" s="24">
        <v>1266.0</v>
      </c>
      <c r="D4916" s="69">
        <v>43819.0</v>
      </c>
      <c r="E4916" s="21" t="s">
        <v>6421</v>
      </c>
      <c r="F4916" s="30"/>
      <c r="G4916" s="21" t="s">
        <v>18</v>
      </c>
      <c r="H4916" s="21" t="s">
        <v>6185</v>
      </c>
      <c r="I4916" s="63" t="s">
        <v>6422</v>
      </c>
      <c r="J4916" s="21"/>
      <c r="K4916" s="21"/>
      <c r="L4916" s="21"/>
      <c r="M4916" s="21"/>
      <c r="N4916" s="22">
        <f t="shared" si="2"/>
        <v>46206</v>
      </c>
      <c r="O4916" s="23">
        <f>'RESOLUCIONES EPG'!$N4916-'RESOLUCIONES EPG'!$D4916</f>
        <v>2387</v>
      </c>
    </row>
    <row r="4917" ht="16.5" customHeight="1">
      <c r="A4917" s="101"/>
      <c r="B4917" s="21"/>
      <c r="C4917" s="24">
        <v>1249.0</v>
      </c>
      <c r="D4917" s="69">
        <v>43819.0</v>
      </c>
      <c r="E4917" s="21" t="s">
        <v>5042</v>
      </c>
      <c r="F4917" s="30"/>
      <c r="G4917" s="21" t="s">
        <v>994</v>
      </c>
      <c r="H4917" s="140" t="s">
        <v>6423</v>
      </c>
      <c r="I4917" s="63" t="s">
        <v>6424</v>
      </c>
      <c r="J4917" s="21"/>
      <c r="K4917" s="21" t="s">
        <v>6425</v>
      </c>
      <c r="L4917" s="21"/>
      <c r="M4917" s="21"/>
      <c r="N4917" s="22">
        <f t="shared" si="2"/>
        <v>46206</v>
      </c>
      <c r="O4917" s="23">
        <f>'RESOLUCIONES EPG'!$N4917-'RESOLUCIONES EPG'!$D4917</f>
        <v>2387</v>
      </c>
    </row>
    <row r="4918" ht="16.5" customHeight="1">
      <c r="A4918" s="102"/>
      <c r="B4918" s="21"/>
      <c r="C4918" s="24">
        <v>1244.0</v>
      </c>
      <c r="D4918" s="69">
        <v>43819.0</v>
      </c>
      <c r="E4918" s="21" t="s">
        <v>5050</v>
      </c>
      <c r="F4918" s="30"/>
      <c r="G4918" s="21" t="s">
        <v>994</v>
      </c>
      <c r="H4918" s="140" t="s">
        <v>6423</v>
      </c>
      <c r="I4918" s="63" t="s">
        <v>6426</v>
      </c>
      <c r="J4918" s="21"/>
      <c r="K4918" s="21" t="s">
        <v>6425</v>
      </c>
      <c r="L4918" s="21"/>
      <c r="M4918" s="21"/>
      <c r="N4918" s="22">
        <f t="shared" si="2"/>
        <v>46206</v>
      </c>
      <c r="O4918" s="23">
        <f>'RESOLUCIONES EPG'!$N4918-'RESOLUCIONES EPG'!$D4918</f>
        <v>2387</v>
      </c>
    </row>
    <row r="4919" ht="16.5" customHeight="1">
      <c r="A4919" s="102"/>
      <c r="B4919" s="21"/>
      <c r="C4919" s="24">
        <v>1250.0</v>
      </c>
      <c r="D4919" s="69">
        <v>43819.0</v>
      </c>
      <c r="E4919" s="21" t="s">
        <v>5050</v>
      </c>
      <c r="F4919" s="30"/>
      <c r="G4919" s="21" t="s">
        <v>994</v>
      </c>
      <c r="H4919" s="140" t="s">
        <v>439</v>
      </c>
      <c r="I4919" s="63" t="s">
        <v>6427</v>
      </c>
      <c r="J4919" s="21"/>
      <c r="K4919" s="21" t="s">
        <v>6425</v>
      </c>
      <c r="L4919" s="21"/>
      <c r="M4919" s="21"/>
      <c r="N4919" s="22">
        <f t="shared" si="2"/>
        <v>46206</v>
      </c>
      <c r="O4919" s="23">
        <f>'RESOLUCIONES EPG'!$N4919-'RESOLUCIONES EPG'!$D4919</f>
        <v>2387</v>
      </c>
    </row>
    <row r="4920" ht="16.5" customHeight="1">
      <c r="A4920" s="58"/>
      <c r="B4920" s="21"/>
      <c r="C4920" s="24">
        <v>1267.0</v>
      </c>
      <c r="D4920" s="69">
        <v>43819.0</v>
      </c>
      <c r="E4920" s="21" t="s">
        <v>6428</v>
      </c>
      <c r="F4920" s="30"/>
      <c r="G4920" s="21" t="s">
        <v>18</v>
      </c>
      <c r="H4920" s="21" t="s">
        <v>1275</v>
      </c>
      <c r="I4920" s="63" t="s">
        <v>6429</v>
      </c>
      <c r="J4920" s="21"/>
      <c r="K4920" s="21"/>
      <c r="L4920" s="21"/>
      <c r="M4920" s="21"/>
      <c r="N4920" s="22">
        <f t="shared" si="2"/>
        <v>46206</v>
      </c>
      <c r="O4920" s="23">
        <f>'RESOLUCIONES EPG'!$N4920-'RESOLUCIONES EPG'!$D4920</f>
        <v>2387</v>
      </c>
    </row>
    <row r="4921" ht="16.5" customHeight="1">
      <c r="A4921" s="58"/>
      <c r="B4921" s="21"/>
      <c r="C4921" s="24">
        <v>1256.0</v>
      </c>
      <c r="D4921" s="69">
        <v>43819.0</v>
      </c>
      <c r="E4921" s="21" t="s">
        <v>6208</v>
      </c>
      <c r="F4921" s="30"/>
      <c r="G4921" s="21" t="s">
        <v>1725</v>
      </c>
      <c r="H4921" s="21"/>
      <c r="I4921" s="63" t="s">
        <v>6430</v>
      </c>
      <c r="J4921" s="21"/>
      <c r="K4921" s="21"/>
      <c r="L4921" s="21"/>
      <c r="M4921" s="21"/>
      <c r="N4921" s="22">
        <f t="shared" si="2"/>
        <v>46206</v>
      </c>
      <c r="O4921" s="23">
        <f>'RESOLUCIONES EPG'!$N4921-'RESOLUCIONES EPG'!$D4921</f>
        <v>2387</v>
      </c>
    </row>
    <row r="4922" ht="16.5" customHeight="1">
      <c r="A4922" s="103"/>
      <c r="B4922" s="21"/>
      <c r="C4922" s="24">
        <v>1272.0</v>
      </c>
      <c r="D4922" s="69">
        <v>43819.0</v>
      </c>
      <c r="E4922" s="21" t="s">
        <v>6431</v>
      </c>
      <c r="F4922" s="30"/>
      <c r="G4922" s="21" t="s">
        <v>18</v>
      </c>
      <c r="H4922" s="21" t="s">
        <v>76</v>
      </c>
      <c r="I4922" s="63" t="s">
        <v>6432</v>
      </c>
      <c r="J4922" s="21"/>
      <c r="K4922" s="21"/>
      <c r="L4922" s="21"/>
      <c r="M4922" s="21"/>
      <c r="N4922" s="22">
        <f t="shared" si="2"/>
        <v>46206</v>
      </c>
      <c r="O4922" s="23">
        <f>'RESOLUCIONES EPG'!$N4922-'RESOLUCIONES EPG'!$D4922</f>
        <v>2387</v>
      </c>
    </row>
    <row r="4923" ht="16.5" customHeight="1">
      <c r="A4923" s="101"/>
      <c r="B4923" s="21"/>
      <c r="C4923" s="24">
        <v>1260.0</v>
      </c>
      <c r="D4923" s="69">
        <v>43819.0</v>
      </c>
      <c r="E4923" s="21" t="s">
        <v>5068</v>
      </c>
      <c r="F4923" s="30"/>
      <c r="G4923" s="21" t="s">
        <v>1725</v>
      </c>
      <c r="H4923" s="21"/>
      <c r="I4923" s="63" t="s">
        <v>6433</v>
      </c>
      <c r="J4923" s="21"/>
      <c r="K4923" s="21"/>
      <c r="L4923" s="21"/>
      <c r="M4923" s="21"/>
      <c r="N4923" s="22">
        <f t="shared" si="2"/>
        <v>46206</v>
      </c>
      <c r="O4923" s="23">
        <f>'RESOLUCIONES EPG'!$N4923-'RESOLUCIONES EPG'!$D4923</f>
        <v>2387</v>
      </c>
    </row>
    <row r="4924" ht="16.5" customHeight="1">
      <c r="A4924" s="102"/>
      <c r="B4924" s="21"/>
      <c r="C4924" s="24">
        <v>1240.0</v>
      </c>
      <c r="D4924" s="69">
        <v>43819.0</v>
      </c>
      <c r="E4924" s="21" t="s">
        <v>2494</v>
      </c>
      <c r="F4924" s="30"/>
      <c r="G4924" s="21" t="s">
        <v>50</v>
      </c>
      <c r="H4924" s="21"/>
      <c r="I4924" s="63" t="s">
        <v>6434</v>
      </c>
      <c r="J4924" s="21"/>
      <c r="K4924" s="21"/>
      <c r="L4924" s="21"/>
      <c r="M4924" s="21"/>
      <c r="N4924" s="22">
        <f t="shared" si="2"/>
        <v>46206</v>
      </c>
      <c r="O4924" s="23">
        <f>'RESOLUCIONES EPG'!$N4924-'RESOLUCIONES EPG'!$D4924</f>
        <v>2387</v>
      </c>
    </row>
    <row r="4925" ht="16.5" customHeight="1">
      <c r="A4925" s="58"/>
      <c r="B4925" s="21"/>
      <c r="C4925" s="24">
        <v>1257.0</v>
      </c>
      <c r="D4925" s="69">
        <v>43819.0</v>
      </c>
      <c r="E4925" s="21" t="s">
        <v>5119</v>
      </c>
      <c r="F4925" s="30" t="s">
        <v>5120</v>
      </c>
      <c r="G4925" s="21" t="s">
        <v>1725</v>
      </c>
      <c r="H4925" s="21"/>
      <c r="I4925" s="63" t="s">
        <v>6435</v>
      </c>
      <c r="J4925" s="21"/>
      <c r="K4925" s="21"/>
      <c r="L4925" s="21"/>
      <c r="M4925" s="21"/>
      <c r="N4925" s="22">
        <f t="shared" si="2"/>
        <v>46206</v>
      </c>
      <c r="O4925" s="23">
        <f>'RESOLUCIONES EPG'!$N4925-'RESOLUCIONES EPG'!$D4925</f>
        <v>2387</v>
      </c>
    </row>
    <row r="4926" ht="16.5" customHeight="1">
      <c r="A4926" s="100"/>
      <c r="B4926" s="21"/>
      <c r="C4926" s="24">
        <v>1261.0</v>
      </c>
      <c r="D4926" s="69">
        <v>43819.0</v>
      </c>
      <c r="E4926" s="21" t="s">
        <v>6436</v>
      </c>
      <c r="F4926" s="30"/>
      <c r="G4926" s="21" t="s">
        <v>1725</v>
      </c>
      <c r="H4926" s="21"/>
      <c r="I4926" s="63" t="s">
        <v>6437</v>
      </c>
      <c r="J4926" s="21"/>
      <c r="K4926" s="21"/>
      <c r="L4926" s="21"/>
      <c r="M4926" s="21"/>
      <c r="N4926" s="22">
        <f t="shared" si="2"/>
        <v>46206</v>
      </c>
      <c r="O4926" s="23">
        <f>'RESOLUCIONES EPG'!$N4926-'RESOLUCIONES EPG'!$D4926</f>
        <v>2387</v>
      </c>
    </row>
    <row r="4927" ht="16.5" customHeight="1">
      <c r="A4927" s="101"/>
      <c r="B4927" s="21"/>
      <c r="C4927" s="24">
        <v>1254.0</v>
      </c>
      <c r="D4927" s="69">
        <v>43819.0</v>
      </c>
      <c r="E4927" s="21" t="s">
        <v>1692</v>
      </c>
      <c r="F4927" s="30"/>
      <c r="G4927" s="21" t="s">
        <v>6438</v>
      </c>
      <c r="H4927" s="21"/>
      <c r="I4927" s="63" t="s">
        <v>6439</v>
      </c>
      <c r="J4927" s="21"/>
      <c r="K4927" s="21"/>
      <c r="L4927" s="21"/>
      <c r="M4927" s="21"/>
      <c r="N4927" s="22">
        <f t="shared" si="2"/>
        <v>46206</v>
      </c>
      <c r="O4927" s="23">
        <f>'RESOLUCIONES EPG'!$N4927-'RESOLUCIONES EPG'!$D4927</f>
        <v>2387</v>
      </c>
    </row>
    <row r="4928" ht="16.5" customHeight="1">
      <c r="A4928" s="101"/>
      <c r="B4928" s="21"/>
      <c r="C4928" s="24">
        <v>1268.0</v>
      </c>
      <c r="D4928" s="69">
        <v>43819.0</v>
      </c>
      <c r="E4928" s="21" t="s">
        <v>6440</v>
      </c>
      <c r="F4928" s="30"/>
      <c r="G4928" s="21" t="s">
        <v>18</v>
      </c>
      <c r="H4928" s="21" t="s">
        <v>6185</v>
      </c>
      <c r="I4928" s="63" t="s">
        <v>6441</v>
      </c>
      <c r="J4928" s="21"/>
      <c r="K4928" s="21"/>
      <c r="L4928" s="21"/>
      <c r="M4928" s="21"/>
      <c r="N4928" s="22">
        <f t="shared" si="2"/>
        <v>46206</v>
      </c>
      <c r="O4928" s="23">
        <f>'RESOLUCIONES EPG'!$N4928-'RESOLUCIONES EPG'!$D4928</f>
        <v>2387</v>
      </c>
    </row>
    <row r="4929" ht="16.5" customHeight="1">
      <c r="A4929" s="58"/>
      <c r="B4929" s="21"/>
      <c r="C4929" s="24">
        <v>1229.0</v>
      </c>
      <c r="D4929" s="69">
        <v>43819.0</v>
      </c>
      <c r="E4929" s="21" t="s">
        <v>1387</v>
      </c>
      <c r="F4929" s="30"/>
      <c r="G4929" s="21" t="s">
        <v>2253</v>
      </c>
      <c r="H4929" s="21" t="s">
        <v>3056</v>
      </c>
      <c r="I4929" s="63" t="s">
        <v>6442</v>
      </c>
      <c r="J4929" s="21"/>
      <c r="K4929" s="21"/>
      <c r="L4929" s="21"/>
      <c r="M4929" s="21"/>
      <c r="N4929" s="22">
        <f t="shared" si="2"/>
        <v>46206</v>
      </c>
      <c r="O4929" s="23">
        <f>'RESOLUCIONES EPG'!$N4929-'RESOLUCIONES EPG'!$D4929</f>
        <v>2387</v>
      </c>
    </row>
    <row r="4930" ht="16.5" customHeight="1">
      <c r="A4930" s="58"/>
      <c r="B4930" s="21"/>
      <c r="C4930" s="24">
        <v>1265.0</v>
      </c>
      <c r="D4930" s="69">
        <v>43819.0</v>
      </c>
      <c r="E4930" s="21" t="s">
        <v>6443</v>
      </c>
      <c r="F4930" s="30"/>
      <c r="G4930" s="21" t="s">
        <v>18</v>
      </c>
      <c r="H4930" s="21" t="s">
        <v>6185</v>
      </c>
      <c r="I4930" s="63" t="s">
        <v>6444</v>
      </c>
      <c r="J4930" s="21"/>
      <c r="K4930" s="21"/>
      <c r="L4930" s="21"/>
      <c r="M4930" s="21"/>
      <c r="N4930" s="22">
        <f t="shared" si="2"/>
        <v>46206</v>
      </c>
      <c r="O4930" s="23">
        <f>'RESOLUCIONES EPG'!$N4930-'RESOLUCIONES EPG'!$D4930</f>
        <v>2387</v>
      </c>
    </row>
    <row r="4931" ht="16.5" customHeight="1">
      <c r="A4931" s="102"/>
      <c r="B4931" s="21"/>
      <c r="C4931" s="24">
        <v>1252.0</v>
      </c>
      <c r="D4931" s="69">
        <v>43819.0</v>
      </c>
      <c r="E4931" s="21" t="s">
        <v>5978</v>
      </c>
      <c r="F4931" s="30"/>
      <c r="G4931" s="21" t="s">
        <v>1725</v>
      </c>
      <c r="H4931" s="21"/>
      <c r="I4931" s="63" t="s">
        <v>6445</v>
      </c>
      <c r="J4931" s="21"/>
      <c r="K4931" s="21"/>
      <c r="L4931" s="21"/>
      <c r="M4931" s="21"/>
      <c r="N4931" s="22">
        <f t="shared" si="2"/>
        <v>46206</v>
      </c>
      <c r="O4931" s="23">
        <f>'RESOLUCIONES EPG'!$N4931-'RESOLUCIONES EPG'!$D4931</f>
        <v>2387</v>
      </c>
    </row>
    <row r="4932" ht="16.5" customHeight="1">
      <c r="A4932" s="58"/>
      <c r="B4932" s="21"/>
      <c r="C4932" s="24">
        <v>1255.0</v>
      </c>
      <c r="D4932" s="69">
        <v>43819.0</v>
      </c>
      <c r="E4932" s="21" t="s">
        <v>6446</v>
      </c>
      <c r="F4932" s="30"/>
      <c r="G4932" s="21" t="s">
        <v>18</v>
      </c>
      <c r="H4932" s="21" t="s">
        <v>6185</v>
      </c>
      <c r="I4932" s="63" t="s">
        <v>6447</v>
      </c>
      <c r="J4932" s="21"/>
      <c r="K4932" s="21"/>
      <c r="L4932" s="21"/>
      <c r="M4932" s="21"/>
      <c r="N4932" s="22">
        <f t="shared" si="2"/>
        <v>46206</v>
      </c>
      <c r="O4932" s="23">
        <f>'RESOLUCIONES EPG'!$N4932-'RESOLUCIONES EPG'!$D4932</f>
        <v>2387</v>
      </c>
    </row>
    <row r="4933" ht="16.5" customHeight="1">
      <c r="A4933" s="101"/>
      <c r="B4933" s="21"/>
      <c r="C4933" s="24">
        <v>1269.0</v>
      </c>
      <c r="D4933" s="69">
        <v>43819.0</v>
      </c>
      <c r="E4933" s="21" t="s">
        <v>6448</v>
      </c>
      <c r="F4933" s="30"/>
      <c r="G4933" s="21" t="s">
        <v>18</v>
      </c>
      <c r="H4933" s="21" t="s">
        <v>6449</v>
      </c>
      <c r="I4933" s="63" t="s">
        <v>6450</v>
      </c>
      <c r="J4933" s="21"/>
      <c r="K4933" s="21"/>
      <c r="L4933" s="21"/>
      <c r="M4933" s="21"/>
      <c r="N4933" s="22">
        <f t="shared" si="2"/>
        <v>46206</v>
      </c>
      <c r="O4933" s="23">
        <f>'RESOLUCIONES EPG'!$N4933-'RESOLUCIONES EPG'!$D4933</f>
        <v>2387</v>
      </c>
    </row>
    <row r="4934" ht="16.5" customHeight="1">
      <c r="A4934" s="103"/>
      <c r="B4934" s="21"/>
      <c r="C4934" s="24">
        <v>1273.0</v>
      </c>
      <c r="D4934" s="69">
        <v>43819.0</v>
      </c>
      <c r="E4934" s="21" t="s">
        <v>2107</v>
      </c>
      <c r="F4934" s="30"/>
      <c r="G4934" s="21" t="s">
        <v>18</v>
      </c>
      <c r="H4934" s="21" t="s">
        <v>742</v>
      </c>
      <c r="I4934" s="63" t="s">
        <v>6451</v>
      </c>
      <c r="J4934" s="21"/>
      <c r="K4934" s="21"/>
      <c r="L4934" s="21"/>
      <c r="M4934" s="21"/>
      <c r="N4934" s="22">
        <f t="shared" si="2"/>
        <v>46206</v>
      </c>
      <c r="O4934" s="23">
        <f>'RESOLUCIONES EPG'!$N4934-'RESOLUCIONES EPG'!$D4934</f>
        <v>2387</v>
      </c>
    </row>
    <row r="4935" ht="16.5" customHeight="1">
      <c r="A4935" s="103"/>
      <c r="B4935" s="21"/>
      <c r="C4935" s="24">
        <v>1262.0</v>
      </c>
      <c r="D4935" s="69">
        <v>43819.0</v>
      </c>
      <c r="E4935" s="21" t="s">
        <v>4889</v>
      </c>
      <c r="F4935" s="30"/>
      <c r="G4935" s="21" t="s">
        <v>1725</v>
      </c>
      <c r="H4935" s="21"/>
      <c r="I4935" s="63" t="s">
        <v>6452</v>
      </c>
      <c r="J4935" s="21"/>
      <c r="K4935" s="21"/>
      <c r="L4935" s="21"/>
      <c r="M4935" s="21"/>
      <c r="N4935" s="22">
        <f t="shared" si="2"/>
        <v>46206</v>
      </c>
      <c r="O4935" s="23">
        <f>'RESOLUCIONES EPG'!$N4935-'RESOLUCIONES EPG'!$D4935</f>
        <v>2387</v>
      </c>
    </row>
    <row r="4936" ht="16.5" customHeight="1">
      <c r="A4936" s="101"/>
      <c r="B4936" s="21"/>
      <c r="C4936" s="24">
        <v>1238.0</v>
      </c>
      <c r="D4936" s="69">
        <v>43819.0</v>
      </c>
      <c r="E4936" s="21" t="s">
        <v>6453</v>
      </c>
      <c r="F4936" s="30"/>
      <c r="G4936" s="21" t="s">
        <v>18</v>
      </c>
      <c r="H4936" s="21" t="s">
        <v>6454</v>
      </c>
      <c r="I4936" s="63" t="s">
        <v>6455</v>
      </c>
      <c r="J4936" s="21"/>
      <c r="K4936" s="21"/>
      <c r="L4936" s="21"/>
      <c r="M4936" s="21"/>
      <c r="N4936" s="22">
        <f t="shared" si="2"/>
        <v>46206</v>
      </c>
      <c r="O4936" s="23">
        <f>'RESOLUCIONES EPG'!$N4936-'RESOLUCIONES EPG'!$D4936</f>
        <v>2387</v>
      </c>
    </row>
    <row r="4937" ht="16.5" customHeight="1">
      <c r="A4937" s="103"/>
      <c r="B4937" s="21"/>
      <c r="C4937" s="24">
        <v>1232.0</v>
      </c>
      <c r="D4937" s="69">
        <v>43819.0</v>
      </c>
      <c r="E4937" s="21" t="s">
        <v>2733</v>
      </c>
      <c r="F4937" s="30"/>
      <c r="G4937" s="146" t="s">
        <v>2253</v>
      </c>
      <c r="H4937" s="21" t="s">
        <v>90</v>
      </c>
      <c r="I4937" s="63" t="s">
        <v>6456</v>
      </c>
      <c r="J4937" s="21"/>
      <c r="K4937" s="21"/>
      <c r="L4937" s="21"/>
      <c r="M4937" s="21"/>
      <c r="N4937" s="22">
        <f t="shared" si="2"/>
        <v>46206</v>
      </c>
      <c r="O4937" s="23">
        <f>'RESOLUCIONES EPG'!$N4937-'RESOLUCIONES EPG'!$D4937</f>
        <v>2387</v>
      </c>
    </row>
    <row r="4938" ht="16.5" customHeight="1">
      <c r="A4938" s="103"/>
      <c r="B4938" s="21"/>
      <c r="C4938" s="24">
        <v>1233.0</v>
      </c>
      <c r="D4938" s="69">
        <v>43819.0</v>
      </c>
      <c r="E4938" s="21" t="s">
        <v>2078</v>
      </c>
      <c r="F4938" s="30"/>
      <c r="G4938" s="21" t="s">
        <v>18</v>
      </c>
      <c r="H4938" s="21" t="s">
        <v>4511</v>
      </c>
      <c r="I4938" s="63" t="s">
        <v>6457</v>
      </c>
      <c r="J4938" s="21"/>
      <c r="K4938" s="21"/>
      <c r="L4938" s="21"/>
      <c r="M4938" s="21"/>
      <c r="N4938" s="22">
        <f t="shared" si="2"/>
        <v>46206</v>
      </c>
      <c r="O4938" s="23">
        <f>'RESOLUCIONES EPG'!$N4938-'RESOLUCIONES EPG'!$D4938</f>
        <v>2387</v>
      </c>
    </row>
    <row r="4939" ht="16.5" customHeight="1">
      <c r="A4939" s="103"/>
      <c r="B4939" s="21"/>
      <c r="C4939" s="24">
        <v>1234.0</v>
      </c>
      <c r="D4939" s="69">
        <v>43819.0</v>
      </c>
      <c r="E4939" s="21" t="s">
        <v>2078</v>
      </c>
      <c r="F4939" s="30"/>
      <c r="G4939" s="21" t="s">
        <v>1725</v>
      </c>
      <c r="H4939" s="21"/>
      <c r="I4939" s="63" t="s">
        <v>6458</v>
      </c>
      <c r="J4939" s="21"/>
      <c r="K4939" s="21"/>
      <c r="L4939" s="63" t="s">
        <v>6459</v>
      </c>
      <c r="M4939" s="21"/>
      <c r="N4939" s="22">
        <f t="shared" si="2"/>
        <v>46206</v>
      </c>
      <c r="O4939" s="23">
        <f>'RESOLUCIONES EPG'!$N4939-'RESOLUCIONES EPG'!$D4939</f>
        <v>2387</v>
      </c>
    </row>
    <row r="4940" ht="16.5" customHeight="1">
      <c r="A4940" s="103"/>
      <c r="B4940" s="21"/>
      <c r="C4940" s="24">
        <v>1271.0</v>
      </c>
      <c r="D4940" s="69">
        <v>43819.0</v>
      </c>
      <c r="E4940" s="21" t="s">
        <v>1876</v>
      </c>
      <c r="F4940" s="30"/>
      <c r="G4940" s="21" t="s">
        <v>1725</v>
      </c>
      <c r="H4940" s="21"/>
      <c r="I4940" s="63" t="s">
        <v>6460</v>
      </c>
      <c r="J4940" s="21"/>
      <c r="K4940" s="21"/>
      <c r="L4940" s="21"/>
      <c r="M4940" s="21"/>
      <c r="N4940" s="22">
        <f t="shared" si="2"/>
        <v>46206</v>
      </c>
      <c r="O4940" s="23">
        <f>'RESOLUCIONES EPG'!$N4940-'RESOLUCIONES EPG'!$D4940</f>
        <v>2387</v>
      </c>
    </row>
    <row r="4941" ht="16.5" customHeight="1">
      <c r="A4941" s="101"/>
      <c r="B4941" s="21"/>
      <c r="C4941" s="24">
        <v>1247.0</v>
      </c>
      <c r="D4941" s="69">
        <v>43819.0</v>
      </c>
      <c r="E4941" s="21" t="s">
        <v>4042</v>
      </c>
      <c r="F4941" s="30"/>
      <c r="G4941" s="21" t="s">
        <v>994</v>
      </c>
      <c r="H4941" s="140" t="s">
        <v>439</v>
      </c>
      <c r="I4941" s="63" t="s">
        <v>6461</v>
      </c>
      <c r="J4941" s="21"/>
      <c r="K4941" s="21" t="s">
        <v>6425</v>
      </c>
      <c r="L4941" s="21"/>
      <c r="M4941" s="21"/>
      <c r="N4941" s="22">
        <f t="shared" si="2"/>
        <v>46206</v>
      </c>
      <c r="O4941" s="23">
        <f>'RESOLUCIONES EPG'!$N4941-'RESOLUCIONES EPG'!$D4941</f>
        <v>2387</v>
      </c>
    </row>
    <row r="4942" ht="16.5" customHeight="1">
      <c r="A4942" s="101"/>
      <c r="B4942" s="21"/>
      <c r="C4942" s="24">
        <v>1248.0</v>
      </c>
      <c r="D4942" s="69">
        <v>43819.0</v>
      </c>
      <c r="E4942" s="21" t="s">
        <v>4044</v>
      </c>
      <c r="F4942" s="30"/>
      <c r="G4942" s="21" t="s">
        <v>994</v>
      </c>
      <c r="H4942" s="140" t="s">
        <v>439</v>
      </c>
      <c r="I4942" s="63" t="s">
        <v>6462</v>
      </c>
      <c r="J4942" s="21"/>
      <c r="K4942" s="21" t="s">
        <v>6425</v>
      </c>
      <c r="L4942" s="21"/>
      <c r="M4942" s="21"/>
      <c r="N4942" s="22">
        <f t="shared" si="2"/>
        <v>46206</v>
      </c>
      <c r="O4942" s="23">
        <f>'RESOLUCIONES EPG'!$N4942-'RESOLUCIONES EPG'!$D4942</f>
        <v>2387</v>
      </c>
    </row>
    <row r="4943" ht="16.5" customHeight="1">
      <c r="A4943" s="58"/>
      <c r="B4943" s="21"/>
      <c r="C4943" s="24">
        <v>1230.0</v>
      </c>
      <c r="D4943" s="69">
        <v>43819.0</v>
      </c>
      <c r="E4943" s="21" t="s">
        <v>2526</v>
      </c>
      <c r="F4943" s="30"/>
      <c r="G4943" s="21" t="s">
        <v>2253</v>
      </c>
      <c r="H4943" s="21" t="s">
        <v>4397</v>
      </c>
      <c r="I4943" s="63" t="s">
        <v>6463</v>
      </c>
      <c r="J4943" s="21"/>
      <c r="K4943" s="21"/>
      <c r="L4943" s="21"/>
      <c r="M4943" s="21"/>
      <c r="N4943" s="22">
        <f t="shared" si="2"/>
        <v>46206</v>
      </c>
      <c r="O4943" s="23">
        <f>'RESOLUCIONES EPG'!$N4943-'RESOLUCIONES EPG'!$D4943</f>
        <v>2387</v>
      </c>
    </row>
    <row r="4944" ht="16.5" customHeight="1">
      <c r="A4944" s="103"/>
      <c r="B4944" s="21"/>
      <c r="C4944" s="24">
        <v>1264.0</v>
      </c>
      <c r="D4944" s="69">
        <v>43819.0</v>
      </c>
      <c r="E4944" s="21" t="s">
        <v>5139</v>
      </c>
      <c r="F4944" s="30"/>
      <c r="G4944" s="21" t="s">
        <v>1725</v>
      </c>
      <c r="H4944" s="21"/>
      <c r="I4944" s="63" t="s">
        <v>6464</v>
      </c>
      <c r="J4944" s="21"/>
      <c r="K4944" s="21"/>
      <c r="L4944" s="21"/>
      <c r="M4944" s="21"/>
      <c r="N4944" s="22">
        <f t="shared" si="2"/>
        <v>46206</v>
      </c>
      <c r="O4944" s="23">
        <f>'RESOLUCIONES EPG'!$N4944-'RESOLUCIONES EPG'!$D4944</f>
        <v>2387</v>
      </c>
    </row>
    <row r="4945" ht="16.5" customHeight="1">
      <c r="A4945" s="101"/>
      <c r="B4945" s="21"/>
      <c r="C4945" s="24">
        <v>1241.0</v>
      </c>
      <c r="D4945" s="69">
        <v>43819.0</v>
      </c>
      <c r="E4945" s="21" t="s">
        <v>6465</v>
      </c>
      <c r="F4945" s="30"/>
      <c r="G4945" s="21" t="s">
        <v>994</v>
      </c>
      <c r="H4945" s="140" t="s">
        <v>6423</v>
      </c>
      <c r="I4945" s="63" t="s">
        <v>6466</v>
      </c>
      <c r="J4945" s="21"/>
      <c r="K4945" s="21" t="s">
        <v>6425</v>
      </c>
      <c r="L4945" s="21"/>
      <c r="M4945" s="21"/>
      <c r="N4945" s="22">
        <f t="shared" si="2"/>
        <v>46206</v>
      </c>
      <c r="O4945" s="23">
        <f>'RESOLUCIONES EPG'!$N4945-'RESOLUCIONES EPG'!$D4945</f>
        <v>2387</v>
      </c>
    </row>
    <row r="4946" ht="15.75" customHeight="1">
      <c r="A4946" s="101"/>
      <c r="B4946" s="21"/>
      <c r="C4946" s="24">
        <v>1246.0</v>
      </c>
      <c r="D4946" s="69">
        <v>43819.0</v>
      </c>
      <c r="E4946" s="21" t="s">
        <v>4047</v>
      </c>
      <c r="F4946" s="30"/>
      <c r="G4946" s="21" t="s">
        <v>994</v>
      </c>
      <c r="H4946" s="140" t="s">
        <v>439</v>
      </c>
      <c r="I4946" s="63" t="s">
        <v>6467</v>
      </c>
      <c r="J4946" s="21"/>
      <c r="K4946" s="21" t="s">
        <v>6425</v>
      </c>
      <c r="L4946" s="21"/>
      <c r="M4946" s="21"/>
      <c r="N4946" s="22">
        <f t="shared" si="2"/>
        <v>46206</v>
      </c>
      <c r="O4946" s="23">
        <f>'RESOLUCIONES EPG'!$N4946-'RESOLUCIONES EPG'!$D4946</f>
        <v>2387</v>
      </c>
    </row>
    <row r="4947" ht="16.5" customHeight="1">
      <c r="A4947" s="101"/>
      <c r="B4947" s="21"/>
      <c r="C4947" s="24">
        <v>1245.0</v>
      </c>
      <c r="D4947" s="69">
        <v>43819.0</v>
      </c>
      <c r="E4947" s="21" t="s">
        <v>6468</v>
      </c>
      <c r="F4947" s="30"/>
      <c r="G4947" s="21" t="s">
        <v>994</v>
      </c>
      <c r="H4947" s="140" t="s">
        <v>439</v>
      </c>
      <c r="I4947" s="63" t="s">
        <v>6469</v>
      </c>
      <c r="J4947" s="21"/>
      <c r="K4947" s="21" t="s">
        <v>6425</v>
      </c>
      <c r="L4947" s="21"/>
      <c r="M4947" s="21"/>
      <c r="N4947" s="22">
        <f t="shared" si="2"/>
        <v>46206</v>
      </c>
      <c r="O4947" s="23">
        <f>'RESOLUCIONES EPG'!$N4947-'RESOLUCIONES EPG'!$D4947</f>
        <v>2387</v>
      </c>
    </row>
    <row r="4948" ht="16.5" customHeight="1">
      <c r="A4948" s="101"/>
      <c r="B4948" s="21"/>
      <c r="C4948" s="24">
        <v>1242.0</v>
      </c>
      <c r="D4948" s="69">
        <v>43819.0</v>
      </c>
      <c r="E4948" s="21" t="s">
        <v>3965</v>
      </c>
      <c r="F4948" s="30"/>
      <c r="G4948" s="21" t="s">
        <v>994</v>
      </c>
      <c r="H4948" s="140" t="s">
        <v>6423</v>
      </c>
      <c r="I4948" s="63" t="s">
        <v>6470</v>
      </c>
      <c r="J4948" s="21"/>
      <c r="K4948" s="21" t="s">
        <v>6425</v>
      </c>
      <c r="L4948" s="21"/>
      <c r="M4948" s="21"/>
      <c r="N4948" s="22">
        <f t="shared" si="2"/>
        <v>46206</v>
      </c>
      <c r="O4948" s="23">
        <f>'RESOLUCIONES EPG'!$N4948-'RESOLUCIONES EPG'!$D4948</f>
        <v>2387</v>
      </c>
    </row>
    <row r="4949" ht="15.75" customHeight="1">
      <c r="A4949" s="101"/>
      <c r="B4949" s="21"/>
      <c r="C4949" s="24">
        <v>1259.0</v>
      </c>
      <c r="D4949" s="69">
        <v>43819.0</v>
      </c>
      <c r="E4949" s="21" t="s">
        <v>3187</v>
      </c>
      <c r="F4949" s="30"/>
      <c r="G4949" s="21" t="s">
        <v>1725</v>
      </c>
      <c r="H4949" s="21"/>
      <c r="I4949" s="63" t="s">
        <v>6471</v>
      </c>
      <c r="J4949" s="21"/>
      <c r="K4949" s="21"/>
      <c r="L4949" s="21"/>
      <c r="M4949" s="21"/>
      <c r="N4949" s="22">
        <f t="shared" si="2"/>
        <v>46206</v>
      </c>
      <c r="O4949" s="23">
        <f>'RESOLUCIONES EPG'!$N4949-'RESOLUCIONES EPG'!$D4949</f>
        <v>2387</v>
      </c>
    </row>
    <row r="4950" ht="16.5" customHeight="1">
      <c r="A4950" s="101"/>
      <c r="B4950" s="21"/>
      <c r="C4950" s="24">
        <v>1243.0</v>
      </c>
      <c r="D4950" s="69">
        <v>43819.0</v>
      </c>
      <c r="E4950" s="21"/>
      <c r="F4950" s="30"/>
      <c r="G4950" s="21"/>
      <c r="H4950" s="21"/>
      <c r="I4950" s="21"/>
      <c r="J4950" s="21"/>
      <c r="K4950" s="21"/>
      <c r="L4950" s="21"/>
      <c r="M4950" s="21"/>
      <c r="N4950" s="22">
        <f t="shared" si="2"/>
        <v>46206</v>
      </c>
      <c r="O4950" s="23">
        <f>'RESOLUCIONES EPG'!$N4950-'RESOLUCIONES EPG'!$D4950</f>
        <v>2387</v>
      </c>
    </row>
    <row r="4951" ht="16.5" customHeight="1">
      <c r="A4951" s="103"/>
      <c r="B4951" s="21"/>
      <c r="C4951" s="24">
        <v>1263.0</v>
      </c>
      <c r="D4951" s="69">
        <v>43819.0</v>
      </c>
      <c r="E4951" s="21"/>
      <c r="F4951" s="30"/>
      <c r="G4951" s="21"/>
      <c r="H4951" s="21"/>
      <c r="I4951" s="63"/>
      <c r="J4951" s="21"/>
      <c r="K4951" s="21"/>
      <c r="L4951" s="21"/>
      <c r="M4951" s="21"/>
      <c r="N4951" s="22">
        <f t="shared" si="2"/>
        <v>46206</v>
      </c>
      <c r="O4951" s="23">
        <f>'RESOLUCIONES EPG'!$N4951-'RESOLUCIONES EPG'!$D4951</f>
        <v>2387</v>
      </c>
    </row>
    <row r="4952" ht="15.75" customHeight="1">
      <c r="A4952" s="58"/>
      <c r="B4952" s="21"/>
      <c r="C4952" s="24">
        <v>1283.0</v>
      </c>
      <c r="D4952" s="69">
        <v>43826.0</v>
      </c>
      <c r="E4952" s="21" t="s">
        <v>4748</v>
      </c>
      <c r="F4952" s="30"/>
      <c r="G4952" s="21" t="s">
        <v>6472</v>
      </c>
      <c r="H4952" s="21"/>
      <c r="I4952" s="63" t="s">
        <v>6473</v>
      </c>
      <c r="J4952" s="21"/>
      <c r="K4952" s="21"/>
      <c r="L4952" s="21"/>
      <c r="M4952" s="21"/>
      <c r="N4952" s="22">
        <f t="shared" si="2"/>
        <v>46206</v>
      </c>
      <c r="O4952" s="23">
        <f>'RESOLUCIONES EPG'!$N4952-'RESOLUCIONES EPG'!$D4952</f>
        <v>2380</v>
      </c>
    </row>
    <row r="4953" ht="16.5" customHeight="1">
      <c r="A4953" s="58"/>
      <c r="B4953" s="21"/>
      <c r="C4953" s="24">
        <v>1282.0</v>
      </c>
      <c r="D4953" s="69">
        <v>43826.0</v>
      </c>
      <c r="E4953" s="21" t="s">
        <v>6474</v>
      </c>
      <c r="F4953" s="30"/>
      <c r="G4953" s="146" t="s">
        <v>1370</v>
      </c>
      <c r="H4953" s="140" t="s">
        <v>6475</v>
      </c>
      <c r="I4953" s="63" t="s">
        <v>6476</v>
      </c>
      <c r="J4953" s="21"/>
      <c r="K4953" s="21" t="s">
        <v>6425</v>
      </c>
      <c r="L4953" s="21"/>
      <c r="M4953" s="21"/>
      <c r="N4953" s="22">
        <f t="shared" si="2"/>
        <v>46206</v>
      </c>
      <c r="O4953" s="23">
        <f>'RESOLUCIONES EPG'!$N4953-'RESOLUCIONES EPG'!$D4953</f>
        <v>2380</v>
      </c>
    </row>
    <row r="4954" ht="16.5" customHeight="1">
      <c r="A4954" s="58"/>
      <c r="B4954" s="21"/>
      <c r="C4954" s="24">
        <v>1277.0</v>
      </c>
      <c r="D4954" s="69">
        <v>43826.0</v>
      </c>
      <c r="E4954" s="21" t="s">
        <v>3603</v>
      </c>
      <c r="F4954" s="30"/>
      <c r="G4954" s="146" t="s">
        <v>108</v>
      </c>
      <c r="H4954" s="21"/>
      <c r="I4954" s="63" t="s">
        <v>6477</v>
      </c>
      <c r="J4954" s="21"/>
      <c r="K4954" s="21"/>
      <c r="L4954" s="21"/>
      <c r="M4954" s="21"/>
      <c r="N4954" s="22">
        <f t="shared" si="2"/>
        <v>46206</v>
      </c>
      <c r="O4954" s="23">
        <f>'RESOLUCIONES EPG'!$N4954-'RESOLUCIONES EPG'!$D4954</f>
        <v>2380</v>
      </c>
    </row>
    <row r="4955" ht="16.5" customHeight="1">
      <c r="A4955" s="58"/>
      <c r="B4955" s="21"/>
      <c r="C4955" s="24">
        <v>1280.0</v>
      </c>
      <c r="D4955" s="69">
        <v>43826.0</v>
      </c>
      <c r="E4955" s="21" t="s">
        <v>5733</v>
      </c>
      <c r="F4955" s="30"/>
      <c r="G4955" s="146" t="s">
        <v>1200</v>
      </c>
      <c r="H4955" s="21" t="s">
        <v>6478</v>
      </c>
      <c r="I4955" s="63" t="s">
        <v>6479</v>
      </c>
      <c r="J4955" s="21"/>
      <c r="K4955" s="21" t="s">
        <v>6425</v>
      </c>
      <c r="L4955" s="21"/>
      <c r="M4955" s="21"/>
      <c r="N4955" s="22">
        <f t="shared" si="2"/>
        <v>46206</v>
      </c>
      <c r="O4955" s="23">
        <f>'RESOLUCIONES EPG'!$N4955-'RESOLUCIONES EPG'!$D4955</f>
        <v>2380</v>
      </c>
    </row>
    <row r="4956" ht="16.5" customHeight="1">
      <c r="A4956" s="58"/>
      <c r="B4956" s="21"/>
      <c r="C4956" s="24">
        <v>1278.0</v>
      </c>
      <c r="D4956" s="69">
        <v>43826.0</v>
      </c>
      <c r="E4956" s="21" t="s">
        <v>6480</v>
      </c>
      <c r="F4956" s="30"/>
      <c r="G4956" s="21" t="s">
        <v>18</v>
      </c>
      <c r="H4956" s="21" t="s">
        <v>6185</v>
      </c>
      <c r="I4956" s="63" t="s">
        <v>6481</v>
      </c>
      <c r="J4956" s="21"/>
      <c r="K4956" s="21"/>
      <c r="L4956" s="21"/>
      <c r="M4956" s="21"/>
      <c r="N4956" s="22">
        <f t="shared" si="2"/>
        <v>46206</v>
      </c>
      <c r="O4956" s="23">
        <f>'RESOLUCIONES EPG'!$N4956-'RESOLUCIONES EPG'!$D4956</f>
        <v>2380</v>
      </c>
    </row>
    <row r="4957" ht="16.5" customHeight="1">
      <c r="A4957" s="103"/>
      <c r="B4957" s="21"/>
      <c r="C4957" s="24">
        <v>1284.0</v>
      </c>
      <c r="D4957" s="69">
        <v>43826.0</v>
      </c>
      <c r="E4957" s="21" t="s">
        <v>5078</v>
      </c>
      <c r="F4957" s="30"/>
      <c r="G4957" s="146" t="s">
        <v>1370</v>
      </c>
      <c r="H4957" s="21" t="s">
        <v>6475</v>
      </c>
      <c r="I4957" s="63" t="s">
        <v>6482</v>
      </c>
      <c r="J4957" s="21"/>
      <c r="K4957" s="21" t="s">
        <v>6425</v>
      </c>
      <c r="L4957" s="21"/>
      <c r="M4957" s="21"/>
      <c r="N4957" s="22">
        <f t="shared" si="2"/>
        <v>46206</v>
      </c>
      <c r="O4957" s="23">
        <f>'RESOLUCIONES EPG'!$N4957-'RESOLUCIONES EPG'!$D4957</f>
        <v>2380</v>
      </c>
    </row>
    <row r="4958" ht="16.5" customHeight="1">
      <c r="A4958" s="58"/>
      <c r="B4958" s="21"/>
      <c r="C4958" s="24">
        <v>1281.0</v>
      </c>
      <c r="D4958" s="69">
        <v>43826.0</v>
      </c>
      <c r="E4958" s="21" t="s">
        <v>4311</v>
      </c>
      <c r="F4958" s="30"/>
      <c r="G4958" s="21" t="s">
        <v>994</v>
      </c>
      <c r="H4958" s="140" t="s">
        <v>396</v>
      </c>
      <c r="I4958" s="63" t="s">
        <v>6483</v>
      </c>
      <c r="J4958" s="21"/>
      <c r="K4958" s="21" t="s">
        <v>6425</v>
      </c>
      <c r="L4958" s="21" t="s">
        <v>6484</v>
      </c>
      <c r="M4958" s="21"/>
      <c r="N4958" s="22">
        <f t="shared" si="2"/>
        <v>46206</v>
      </c>
      <c r="O4958" s="23">
        <f>'RESOLUCIONES EPG'!$N4958-'RESOLUCIONES EPG'!$D4958</f>
        <v>2380</v>
      </c>
    </row>
    <row r="4959" ht="16.5" customHeight="1">
      <c r="A4959" s="58"/>
      <c r="B4959" s="21"/>
      <c r="C4959" s="24">
        <v>1276.0</v>
      </c>
      <c r="D4959" s="69">
        <v>43826.0</v>
      </c>
      <c r="E4959" s="21" t="s">
        <v>1371</v>
      </c>
      <c r="F4959" s="30"/>
      <c r="G4959" s="21" t="s">
        <v>6388</v>
      </c>
      <c r="H4959" s="21"/>
      <c r="I4959" s="63" t="s">
        <v>6485</v>
      </c>
      <c r="J4959" s="21"/>
      <c r="K4959" s="21"/>
      <c r="L4959" s="21"/>
      <c r="M4959" s="21"/>
      <c r="N4959" s="22">
        <f t="shared" si="2"/>
        <v>46206</v>
      </c>
      <c r="O4959" s="23">
        <f>'RESOLUCIONES EPG'!$N4959-'RESOLUCIONES EPG'!$D4959</f>
        <v>2380</v>
      </c>
    </row>
    <row r="4960" ht="16.5" customHeight="1">
      <c r="A4960" s="58"/>
      <c r="B4960" s="21"/>
      <c r="C4960" s="24">
        <v>1279.0</v>
      </c>
      <c r="D4960" s="69">
        <v>43826.0</v>
      </c>
      <c r="E4960" s="21"/>
      <c r="F4960" s="30"/>
      <c r="G4960" s="21"/>
      <c r="H4960" s="21"/>
      <c r="I4960" s="21"/>
      <c r="J4960" s="21"/>
      <c r="K4960" s="21"/>
      <c r="L4960" s="21"/>
      <c r="M4960" s="21"/>
      <c r="N4960" s="22">
        <f t="shared" si="2"/>
        <v>46206</v>
      </c>
      <c r="O4960" s="23">
        <f>'RESOLUCIONES EPG'!$N4960-'RESOLUCIONES EPG'!$D4960</f>
        <v>2380</v>
      </c>
    </row>
    <row r="4961" ht="16.5" customHeight="1">
      <c r="A4961" s="103"/>
      <c r="B4961" s="21"/>
      <c r="C4961" s="24">
        <v>1295.0</v>
      </c>
      <c r="D4961" s="69">
        <v>43829.0</v>
      </c>
      <c r="E4961" s="21" t="s">
        <v>4923</v>
      </c>
      <c r="F4961" s="30"/>
      <c r="G4961" s="21" t="s">
        <v>18</v>
      </c>
      <c r="H4961" s="21" t="s">
        <v>6486</v>
      </c>
      <c r="I4961" s="63" t="s">
        <v>6487</v>
      </c>
      <c r="J4961" s="21"/>
      <c r="K4961" s="21"/>
      <c r="L4961" s="21"/>
      <c r="M4961" s="21"/>
      <c r="N4961" s="22">
        <f t="shared" si="2"/>
        <v>46206</v>
      </c>
      <c r="O4961" s="23">
        <f>'RESOLUCIONES EPG'!$N4961-'RESOLUCIONES EPG'!$D4961</f>
        <v>2377</v>
      </c>
    </row>
    <row r="4962" ht="16.5" customHeight="1">
      <c r="A4962" s="101"/>
      <c r="B4962" s="21"/>
      <c r="C4962" s="24">
        <v>1337.0</v>
      </c>
      <c r="D4962" s="69">
        <v>43829.0</v>
      </c>
      <c r="E4962" s="170" t="s">
        <v>6488</v>
      </c>
      <c r="F4962" s="30"/>
      <c r="G4962" s="21" t="s">
        <v>1370</v>
      </c>
      <c r="H4962" s="21" t="s">
        <v>6489</v>
      </c>
      <c r="I4962" s="63" t="s">
        <v>6490</v>
      </c>
      <c r="J4962" s="21"/>
      <c r="K4962" s="21" t="s">
        <v>6425</v>
      </c>
      <c r="L4962" s="21"/>
      <c r="M4962" s="21"/>
      <c r="N4962" s="22">
        <f t="shared" si="2"/>
        <v>46206</v>
      </c>
      <c r="O4962" s="23">
        <f>'RESOLUCIONES EPG'!$N4962-'RESOLUCIONES EPG'!$D4962</f>
        <v>2377</v>
      </c>
    </row>
    <row r="4963" ht="16.5" customHeight="1">
      <c r="A4963" s="58"/>
      <c r="B4963" s="21"/>
      <c r="C4963" s="24">
        <v>1292.0</v>
      </c>
      <c r="D4963" s="69">
        <v>43829.0</v>
      </c>
      <c r="E4963" s="21" t="s">
        <v>6314</v>
      </c>
      <c r="F4963" s="30"/>
      <c r="G4963" s="21" t="s">
        <v>18</v>
      </c>
      <c r="H4963" s="21" t="s">
        <v>6491</v>
      </c>
      <c r="I4963" s="63" t="s">
        <v>6492</v>
      </c>
      <c r="J4963" s="21"/>
      <c r="K4963" s="21"/>
      <c r="L4963" s="21"/>
      <c r="M4963" s="21"/>
      <c r="N4963" s="22">
        <f t="shared" si="2"/>
        <v>46206</v>
      </c>
      <c r="O4963" s="23">
        <f>'RESOLUCIONES EPG'!$N4963-'RESOLUCIONES EPG'!$D4963</f>
        <v>2377</v>
      </c>
    </row>
    <row r="4964" ht="16.5" customHeight="1">
      <c r="A4964" s="103"/>
      <c r="B4964" s="21"/>
      <c r="C4964" s="24">
        <v>1326.0</v>
      </c>
      <c r="D4964" s="69">
        <v>43829.0</v>
      </c>
      <c r="E4964" s="21" t="s">
        <v>6493</v>
      </c>
      <c r="F4964" s="74" t="s">
        <v>3939</v>
      </c>
      <c r="G4964" s="21" t="s">
        <v>50</v>
      </c>
      <c r="H4964" s="21"/>
      <c r="I4964" s="63" t="s">
        <v>6494</v>
      </c>
      <c r="J4964" s="21"/>
      <c r="K4964" s="21"/>
      <c r="L4964" s="21"/>
      <c r="M4964" s="21"/>
      <c r="N4964" s="22">
        <f t="shared" si="2"/>
        <v>46206</v>
      </c>
      <c r="O4964" s="23">
        <f>'RESOLUCIONES EPG'!$N4964-'RESOLUCIONES EPG'!$D4964</f>
        <v>2377</v>
      </c>
    </row>
    <row r="4965" ht="16.5" customHeight="1">
      <c r="A4965" s="103"/>
      <c r="B4965" s="21"/>
      <c r="C4965" s="24">
        <v>1305.0</v>
      </c>
      <c r="D4965" s="69">
        <v>43829.0</v>
      </c>
      <c r="E4965" s="21" t="s">
        <v>6495</v>
      </c>
      <c r="F4965" s="30"/>
      <c r="G4965" s="21" t="s">
        <v>18</v>
      </c>
      <c r="H4965" s="21" t="s">
        <v>6496</v>
      </c>
      <c r="I4965" s="63" t="s">
        <v>6497</v>
      </c>
      <c r="J4965" s="21"/>
      <c r="K4965" s="21"/>
      <c r="L4965" s="21"/>
      <c r="M4965" s="21"/>
      <c r="N4965" s="22">
        <f t="shared" si="2"/>
        <v>46206</v>
      </c>
      <c r="O4965" s="23">
        <f>'RESOLUCIONES EPG'!$N4965-'RESOLUCIONES EPG'!$D4965</f>
        <v>2377</v>
      </c>
    </row>
    <row r="4966" ht="16.5" customHeight="1">
      <c r="A4966" s="103"/>
      <c r="B4966" s="21"/>
      <c r="C4966" s="24">
        <v>1294.0</v>
      </c>
      <c r="D4966" s="69">
        <v>43829.0</v>
      </c>
      <c r="E4966" s="21" t="s">
        <v>6498</v>
      </c>
      <c r="F4966" s="30"/>
      <c r="G4966" s="21" t="s">
        <v>18</v>
      </c>
      <c r="H4966" s="21" t="s">
        <v>573</v>
      </c>
      <c r="I4966" s="63" t="s">
        <v>6499</v>
      </c>
      <c r="J4966" s="21"/>
      <c r="K4966" s="21"/>
      <c r="L4966" s="21"/>
      <c r="M4966" s="21"/>
      <c r="N4966" s="22">
        <f t="shared" si="2"/>
        <v>46206</v>
      </c>
      <c r="O4966" s="23">
        <f>'RESOLUCIONES EPG'!$N4966-'RESOLUCIONES EPG'!$D4966</f>
        <v>2377</v>
      </c>
    </row>
    <row r="4967" ht="16.5" customHeight="1">
      <c r="A4967" s="103"/>
      <c r="B4967" s="21"/>
      <c r="C4967" s="24">
        <v>1301.0</v>
      </c>
      <c r="D4967" s="69">
        <v>43829.0</v>
      </c>
      <c r="E4967" s="21" t="s">
        <v>6500</v>
      </c>
      <c r="F4967" s="30"/>
      <c r="G4967" s="21" t="s">
        <v>18</v>
      </c>
      <c r="H4967" s="21" t="s">
        <v>6501</v>
      </c>
      <c r="I4967" s="63" t="s">
        <v>6502</v>
      </c>
      <c r="J4967" s="21"/>
      <c r="K4967" s="21"/>
      <c r="L4967" s="21"/>
      <c r="M4967" s="21"/>
      <c r="N4967" s="22">
        <f t="shared" si="2"/>
        <v>46206</v>
      </c>
      <c r="O4967" s="23">
        <f>'RESOLUCIONES EPG'!$N4967-'RESOLUCIONES EPG'!$D4967</f>
        <v>2377</v>
      </c>
    </row>
    <row r="4968" ht="16.5" customHeight="1">
      <c r="A4968" s="58"/>
      <c r="B4968" s="21"/>
      <c r="C4968" s="24">
        <v>1298.0</v>
      </c>
      <c r="D4968" s="69">
        <v>43829.0</v>
      </c>
      <c r="E4968" s="21" t="s">
        <v>6503</v>
      </c>
      <c r="F4968" s="30"/>
      <c r="G4968" s="21" t="s">
        <v>18</v>
      </c>
      <c r="H4968" s="21" t="s">
        <v>6185</v>
      </c>
      <c r="I4968" s="63" t="s">
        <v>6504</v>
      </c>
      <c r="J4968" s="21"/>
      <c r="K4968" s="21"/>
      <c r="L4968" s="21"/>
      <c r="M4968" s="21"/>
      <c r="N4968" s="22">
        <f t="shared" si="2"/>
        <v>46206</v>
      </c>
      <c r="O4968" s="23">
        <f>'RESOLUCIONES EPG'!$N4968-'RESOLUCIONES EPG'!$D4968</f>
        <v>2377</v>
      </c>
    </row>
    <row r="4969" ht="16.5" customHeight="1">
      <c r="A4969" s="58"/>
      <c r="B4969" s="21"/>
      <c r="C4969" s="24">
        <v>1291.0</v>
      </c>
      <c r="D4969" s="69">
        <v>43829.0</v>
      </c>
      <c r="E4969" s="21" t="s">
        <v>5765</v>
      </c>
      <c r="F4969" s="130" t="s">
        <v>5766</v>
      </c>
      <c r="G4969" s="21" t="s">
        <v>6438</v>
      </c>
      <c r="H4969" s="21"/>
      <c r="I4969" s="63" t="s">
        <v>6505</v>
      </c>
      <c r="J4969" s="21"/>
      <c r="K4969" s="21"/>
      <c r="L4969" s="21"/>
      <c r="M4969" s="21"/>
      <c r="N4969" s="22">
        <f t="shared" si="2"/>
        <v>46206</v>
      </c>
      <c r="O4969" s="23">
        <f>'RESOLUCIONES EPG'!$N4969-'RESOLUCIONES EPG'!$D4969</f>
        <v>2377</v>
      </c>
    </row>
    <row r="4970" ht="16.5" customHeight="1">
      <c r="A4970" s="103"/>
      <c r="B4970" s="21"/>
      <c r="C4970" s="24">
        <v>1327.0</v>
      </c>
      <c r="D4970" s="69">
        <v>43829.0</v>
      </c>
      <c r="E4970" s="21" t="s">
        <v>6506</v>
      </c>
      <c r="F4970" s="30"/>
      <c r="G4970" s="21" t="s">
        <v>18</v>
      </c>
      <c r="H4970" s="21" t="s">
        <v>960</v>
      </c>
      <c r="I4970" s="63" t="s">
        <v>6507</v>
      </c>
      <c r="J4970" s="21"/>
      <c r="K4970" s="21"/>
      <c r="L4970" s="21"/>
      <c r="M4970" s="21"/>
      <c r="N4970" s="22">
        <f t="shared" si="2"/>
        <v>46206</v>
      </c>
      <c r="O4970" s="23">
        <f>'RESOLUCIONES EPG'!$N4970-'RESOLUCIONES EPG'!$D4970</f>
        <v>2377</v>
      </c>
    </row>
    <row r="4971" ht="16.5" customHeight="1">
      <c r="A4971" s="58"/>
      <c r="B4971" s="21"/>
      <c r="C4971" s="24">
        <v>1320.0</v>
      </c>
      <c r="D4971" s="69">
        <v>43829.0</v>
      </c>
      <c r="E4971" s="21" t="s">
        <v>4998</v>
      </c>
      <c r="F4971" s="30"/>
      <c r="G4971" s="21" t="s">
        <v>1370</v>
      </c>
      <c r="H4971" s="21" t="s">
        <v>4517</v>
      </c>
      <c r="I4971" s="63" t="s">
        <v>6508</v>
      </c>
      <c r="J4971" s="21"/>
      <c r="K4971" s="21" t="s">
        <v>6425</v>
      </c>
      <c r="L4971" s="21"/>
      <c r="M4971" s="21"/>
      <c r="N4971" s="22">
        <f t="shared" si="2"/>
        <v>46206</v>
      </c>
      <c r="O4971" s="23">
        <f>'RESOLUCIONES EPG'!$N4971-'RESOLUCIONES EPG'!$D4971</f>
        <v>2377</v>
      </c>
    </row>
    <row r="4972" ht="16.5" customHeight="1">
      <c r="A4972" s="58"/>
      <c r="B4972" s="21"/>
      <c r="C4972" s="24">
        <v>1329.0</v>
      </c>
      <c r="D4972" s="69">
        <v>43829.0</v>
      </c>
      <c r="E4972" s="21" t="s">
        <v>6509</v>
      </c>
      <c r="F4972" s="30"/>
      <c r="G4972" s="21" t="s">
        <v>18</v>
      </c>
      <c r="H4972" s="21" t="s">
        <v>6510</v>
      </c>
      <c r="I4972" s="63" t="s">
        <v>6511</v>
      </c>
      <c r="J4972" s="21"/>
      <c r="K4972" s="21"/>
      <c r="L4972" s="21"/>
      <c r="M4972" s="21"/>
      <c r="N4972" s="22">
        <f t="shared" si="2"/>
        <v>46206</v>
      </c>
      <c r="O4972" s="23">
        <f>'RESOLUCIONES EPG'!$N4972-'RESOLUCIONES EPG'!$D4972</f>
        <v>2377</v>
      </c>
    </row>
    <row r="4973" ht="16.5" customHeight="1">
      <c r="A4973" s="103"/>
      <c r="B4973" s="21"/>
      <c r="C4973" s="24">
        <v>1311.0</v>
      </c>
      <c r="D4973" s="69">
        <v>43829.0</v>
      </c>
      <c r="E4973" s="21" t="s">
        <v>6512</v>
      </c>
      <c r="F4973" s="30"/>
      <c r="G4973" s="21" t="s">
        <v>18</v>
      </c>
      <c r="H4973" s="21" t="s">
        <v>6513</v>
      </c>
      <c r="I4973" s="63" t="s">
        <v>6514</v>
      </c>
      <c r="J4973" s="21"/>
      <c r="K4973" s="21"/>
      <c r="L4973" s="21"/>
      <c r="M4973" s="21"/>
      <c r="N4973" s="22">
        <f t="shared" si="2"/>
        <v>46206</v>
      </c>
      <c r="O4973" s="23">
        <f>'RESOLUCIONES EPG'!$N4973-'RESOLUCIONES EPG'!$D4973</f>
        <v>2377</v>
      </c>
    </row>
    <row r="4974" ht="16.5" customHeight="1">
      <c r="A4974" s="58"/>
      <c r="B4974" s="21"/>
      <c r="C4974" s="24">
        <v>1314.0</v>
      </c>
      <c r="D4974" s="69">
        <v>43829.0</v>
      </c>
      <c r="E4974" s="21" t="s">
        <v>6515</v>
      </c>
      <c r="F4974" s="30"/>
      <c r="G4974" s="21" t="s">
        <v>18</v>
      </c>
      <c r="H4974" s="21" t="s">
        <v>6516</v>
      </c>
      <c r="I4974" s="63" t="s">
        <v>6517</v>
      </c>
      <c r="J4974" s="21"/>
      <c r="K4974" s="21"/>
      <c r="L4974" s="21"/>
      <c r="M4974" s="21"/>
      <c r="N4974" s="22">
        <f t="shared" si="2"/>
        <v>46206</v>
      </c>
      <c r="O4974" s="23">
        <f>'RESOLUCIONES EPG'!$N4974-'RESOLUCIONES EPG'!$D4974</f>
        <v>2377</v>
      </c>
    </row>
    <row r="4975" ht="16.5" customHeight="1">
      <c r="A4975" s="58"/>
      <c r="B4975" s="21"/>
      <c r="C4975" s="24">
        <v>1330.0</v>
      </c>
      <c r="D4975" s="69">
        <v>43829.0</v>
      </c>
      <c r="E4975" s="21" t="s">
        <v>6518</v>
      </c>
      <c r="F4975" s="30"/>
      <c r="G4975" s="21" t="s">
        <v>18</v>
      </c>
      <c r="H4975" s="21" t="s">
        <v>6519</v>
      </c>
      <c r="I4975" s="63" t="s">
        <v>6520</v>
      </c>
      <c r="J4975" s="21"/>
      <c r="K4975" s="21"/>
      <c r="L4975" s="21"/>
      <c r="M4975" s="21"/>
      <c r="N4975" s="22">
        <f t="shared" si="2"/>
        <v>46206</v>
      </c>
      <c r="O4975" s="23">
        <f>'RESOLUCIONES EPG'!$N4975-'RESOLUCIONES EPG'!$D4975</f>
        <v>2377</v>
      </c>
    </row>
    <row r="4976" ht="16.5" customHeight="1">
      <c r="A4976" s="58"/>
      <c r="B4976" s="21"/>
      <c r="C4976" s="24">
        <v>1315.0</v>
      </c>
      <c r="D4976" s="69">
        <v>43829.0</v>
      </c>
      <c r="E4976" s="21" t="s">
        <v>6521</v>
      </c>
      <c r="F4976" s="30"/>
      <c r="G4976" s="21" t="s">
        <v>18</v>
      </c>
      <c r="H4976" s="21" t="s">
        <v>6522</v>
      </c>
      <c r="I4976" s="63" t="s">
        <v>6523</v>
      </c>
      <c r="J4976" s="21"/>
      <c r="K4976" s="21"/>
      <c r="L4976" s="21"/>
      <c r="M4976" s="21"/>
      <c r="N4976" s="22">
        <f t="shared" si="2"/>
        <v>46206</v>
      </c>
      <c r="O4976" s="23">
        <f>'RESOLUCIONES EPG'!$N4976-'RESOLUCIONES EPG'!$D4976</f>
        <v>2377</v>
      </c>
    </row>
    <row r="4977" ht="16.5" customHeight="1">
      <c r="A4977" s="103"/>
      <c r="B4977" s="21"/>
      <c r="C4977" s="24">
        <v>1309.0</v>
      </c>
      <c r="D4977" s="69">
        <v>43829.0</v>
      </c>
      <c r="E4977" s="21" t="s">
        <v>6524</v>
      </c>
      <c r="F4977" s="30"/>
      <c r="G4977" s="21" t="s">
        <v>18</v>
      </c>
      <c r="H4977" s="21" t="s">
        <v>6525</v>
      </c>
      <c r="I4977" s="63" t="s">
        <v>6526</v>
      </c>
      <c r="J4977" s="21"/>
      <c r="K4977" s="21"/>
      <c r="L4977" s="21"/>
      <c r="M4977" s="21"/>
      <c r="N4977" s="22">
        <f t="shared" si="2"/>
        <v>46206</v>
      </c>
      <c r="O4977" s="23">
        <f>'RESOLUCIONES EPG'!$N4977-'RESOLUCIONES EPG'!$D4977</f>
        <v>2377</v>
      </c>
    </row>
    <row r="4978" ht="16.5" customHeight="1">
      <c r="A4978" s="58"/>
      <c r="B4978" s="21"/>
      <c r="C4978" s="24">
        <v>1299.0</v>
      </c>
      <c r="D4978" s="69">
        <v>43829.0</v>
      </c>
      <c r="E4978" s="21" t="s">
        <v>4804</v>
      </c>
      <c r="F4978" s="30"/>
      <c r="G4978" s="21" t="s">
        <v>18</v>
      </c>
      <c r="H4978" s="21" t="s">
        <v>6527</v>
      </c>
      <c r="I4978" s="63" t="s">
        <v>6528</v>
      </c>
      <c r="J4978" s="21"/>
      <c r="K4978" s="21"/>
      <c r="L4978" s="21"/>
      <c r="M4978" s="21"/>
      <c r="N4978" s="22">
        <f t="shared" si="2"/>
        <v>46206</v>
      </c>
      <c r="O4978" s="23">
        <f>'RESOLUCIONES EPG'!$N4978-'RESOLUCIONES EPG'!$D4978</f>
        <v>2377</v>
      </c>
    </row>
    <row r="4979" ht="16.5" customHeight="1">
      <c r="A4979" s="103"/>
      <c r="B4979" s="21"/>
      <c r="C4979" s="24">
        <v>1322.0</v>
      </c>
      <c r="D4979" s="69">
        <v>43829.0</v>
      </c>
      <c r="E4979" s="21" t="s">
        <v>4914</v>
      </c>
      <c r="F4979" s="30" t="s">
        <v>4915</v>
      </c>
      <c r="G4979" s="21" t="s">
        <v>18</v>
      </c>
      <c r="H4979" s="21" t="s">
        <v>6529</v>
      </c>
      <c r="I4979" s="63" t="s">
        <v>6530</v>
      </c>
      <c r="J4979" s="21"/>
      <c r="K4979" s="21"/>
      <c r="L4979" s="21"/>
      <c r="M4979" s="21"/>
      <c r="N4979" s="22">
        <f t="shared" si="2"/>
        <v>46206</v>
      </c>
      <c r="O4979" s="23">
        <f>'RESOLUCIONES EPG'!$N4979-'RESOLUCIONES EPG'!$D4979</f>
        <v>2377</v>
      </c>
    </row>
    <row r="4980" ht="16.5" customHeight="1">
      <c r="A4980" s="101"/>
      <c r="B4980" s="21"/>
      <c r="C4980" s="24">
        <v>1325.0</v>
      </c>
      <c r="D4980" s="69">
        <v>43829.0</v>
      </c>
      <c r="E4980" s="21" t="s">
        <v>6531</v>
      </c>
      <c r="F4980" s="30"/>
      <c r="G4980" s="21" t="s">
        <v>6388</v>
      </c>
      <c r="H4980" s="21"/>
      <c r="I4980" s="63" t="s">
        <v>6532</v>
      </c>
      <c r="J4980" s="21"/>
      <c r="K4980" s="21"/>
      <c r="L4980" s="21"/>
      <c r="M4980" s="21"/>
      <c r="N4980" s="22">
        <f t="shared" si="2"/>
        <v>46206</v>
      </c>
      <c r="O4980" s="23">
        <f>'RESOLUCIONES EPG'!$N4980-'RESOLUCIONES EPG'!$D4980</f>
        <v>2377</v>
      </c>
    </row>
    <row r="4981" ht="16.5" customHeight="1">
      <c r="A4981" s="103"/>
      <c r="B4981" s="21"/>
      <c r="C4981" s="24">
        <v>1289.0</v>
      </c>
      <c r="D4981" s="69">
        <v>43829.0</v>
      </c>
      <c r="E4981" s="21" t="s">
        <v>6533</v>
      </c>
      <c r="F4981" s="69" t="s">
        <v>6534</v>
      </c>
      <c r="G4981" s="21" t="s">
        <v>6438</v>
      </c>
      <c r="H4981" s="21"/>
      <c r="I4981" s="63" t="s">
        <v>6535</v>
      </c>
      <c r="J4981" s="21"/>
      <c r="K4981" s="21"/>
      <c r="L4981" s="21"/>
      <c r="M4981" s="21"/>
      <c r="N4981" s="22">
        <f t="shared" si="2"/>
        <v>46206</v>
      </c>
      <c r="O4981" s="23">
        <f>'RESOLUCIONES EPG'!$N4981-'RESOLUCIONES EPG'!$D4981</f>
        <v>2377</v>
      </c>
    </row>
    <row r="4982" ht="16.5" customHeight="1">
      <c r="A4982" s="58"/>
      <c r="B4982" s="21"/>
      <c r="C4982" s="24">
        <v>1328.0</v>
      </c>
      <c r="D4982" s="69">
        <v>43829.0</v>
      </c>
      <c r="E4982" s="21" t="s">
        <v>6536</v>
      </c>
      <c r="F4982" s="30"/>
      <c r="G4982" s="21" t="s">
        <v>18</v>
      </c>
      <c r="H4982" s="21" t="s">
        <v>304</v>
      </c>
      <c r="I4982" s="63" t="s">
        <v>6537</v>
      </c>
      <c r="J4982" s="21"/>
      <c r="K4982" s="21"/>
      <c r="L4982" s="21"/>
      <c r="M4982" s="21"/>
      <c r="N4982" s="22">
        <f t="shared" si="2"/>
        <v>46206</v>
      </c>
      <c r="O4982" s="23">
        <f>'RESOLUCIONES EPG'!$N4982-'RESOLUCIONES EPG'!$D4982</f>
        <v>2377</v>
      </c>
    </row>
    <row r="4983" ht="16.5" customHeight="1">
      <c r="A4983" s="58"/>
      <c r="B4983" s="21"/>
      <c r="C4983" s="24">
        <v>1333.0</v>
      </c>
      <c r="D4983" s="69">
        <v>43829.0</v>
      </c>
      <c r="E4983" s="21" t="s">
        <v>6538</v>
      </c>
      <c r="F4983" s="30"/>
      <c r="G4983" s="21" t="s">
        <v>18</v>
      </c>
      <c r="H4983" s="21" t="s">
        <v>6539</v>
      </c>
      <c r="I4983" s="63" t="s">
        <v>6540</v>
      </c>
      <c r="J4983" s="21"/>
      <c r="K4983" s="21"/>
      <c r="L4983" s="21"/>
      <c r="M4983" s="21"/>
      <c r="N4983" s="22">
        <f t="shared" si="2"/>
        <v>46206</v>
      </c>
      <c r="O4983" s="23">
        <f>'RESOLUCIONES EPG'!$N4983-'RESOLUCIONES EPG'!$D4983</f>
        <v>2377</v>
      </c>
    </row>
    <row r="4984" ht="16.5" customHeight="1">
      <c r="A4984" s="58"/>
      <c r="B4984" s="21"/>
      <c r="C4984" s="24">
        <v>1331.0</v>
      </c>
      <c r="D4984" s="69">
        <v>43829.0</v>
      </c>
      <c r="E4984" s="21" t="s">
        <v>6541</v>
      </c>
      <c r="F4984" s="30"/>
      <c r="G4984" s="21" t="s">
        <v>18</v>
      </c>
      <c r="H4984" s="21" t="s">
        <v>396</v>
      </c>
      <c r="I4984" s="63" t="s">
        <v>6542</v>
      </c>
      <c r="J4984" s="21"/>
      <c r="K4984" s="21"/>
      <c r="L4984" s="21"/>
      <c r="M4984" s="21"/>
      <c r="N4984" s="22">
        <f t="shared" si="2"/>
        <v>46206</v>
      </c>
      <c r="O4984" s="23">
        <f>'RESOLUCIONES EPG'!$N4984-'RESOLUCIONES EPG'!$D4984</f>
        <v>2377</v>
      </c>
    </row>
    <row r="4985" ht="16.5" customHeight="1">
      <c r="A4985" s="103"/>
      <c r="B4985" s="21"/>
      <c r="C4985" s="24">
        <v>1304.0</v>
      </c>
      <c r="D4985" s="69">
        <v>43829.0</v>
      </c>
      <c r="E4985" s="21" t="s">
        <v>6543</v>
      </c>
      <c r="F4985" s="30"/>
      <c r="G4985" s="21" t="s">
        <v>18</v>
      </c>
      <c r="H4985" s="21" t="s">
        <v>573</v>
      </c>
      <c r="I4985" s="63" t="s">
        <v>6544</v>
      </c>
      <c r="J4985" s="21"/>
      <c r="K4985" s="21"/>
      <c r="L4985" s="21"/>
      <c r="M4985" s="21"/>
      <c r="N4985" s="22">
        <f t="shared" si="2"/>
        <v>46206</v>
      </c>
      <c r="O4985" s="23">
        <f>'RESOLUCIONES EPG'!$N4985-'RESOLUCIONES EPG'!$D4985</f>
        <v>2377</v>
      </c>
    </row>
    <row r="4986" ht="16.5" customHeight="1">
      <c r="A4986" s="58"/>
      <c r="B4986" s="21"/>
      <c r="C4986" s="24">
        <v>1324.0</v>
      </c>
      <c r="D4986" s="69">
        <v>43829.0</v>
      </c>
      <c r="E4986" s="21" t="s">
        <v>1692</v>
      </c>
      <c r="F4986" s="30"/>
      <c r="G4986" s="21" t="s">
        <v>6388</v>
      </c>
      <c r="H4986" s="21"/>
      <c r="I4986" s="63" t="s">
        <v>6545</v>
      </c>
      <c r="J4986" s="21"/>
      <c r="K4986" s="21"/>
      <c r="L4986" s="21"/>
      <c r="M4986" s="21"/>
      <c r="N4986" s="22">
        <f t="shared" si="2"/>
        <v>46206</v>
      </c>
      <c r="O4986" s="23">
        <f>'RESOLUCIONES EPG'!$N4986-'RESOLUCIONES EPG'!$D4986</f>
        <v>2377</v>
      </c>
    </row>
    <row r="4987" ht="16.5" customHeight="1">
      <c r="A4987" s="103"/>
      <c r="B4987" s="21"/>
      <c r="C4987" s="24">
        <v>1285.0</v>
      </c>
      <c r="D4987" s="69">
        <v>43829.0</v>
      </c>
      <c r="E4987" s="21" t="s">
        <v>4351</v>
      </c>
      <c r="F4987" s="30" t="s">
        <v>524</v>
      </c>
      <c r="G4987" s="21" t="s">
        <v>6438</v>
      </c>
      <c r="H4987" s="21"/>
      <c r="I4987" s="63" t="s">
        <v>6546</v>
      </c>
      <c r="J4987" s="21"/>
      <c r="K4987" s="21"/>
      <c r="L4987" s="21"/>
      <c r="M4987" s="21"/>
      <c r="N4987" s="22">
        <f t="shared" si="2"/>
        <v>46206</v>
      </c>
      <c r="O4987" s="23">
        <f>'RESOLUCIONES EPG'!$N4987-'RESOLUCIONES EPG'!$D4987</f>
        <v>2377</v>
      </c>
    </row>
    <row r="4988" ht="16.5" customHeight="1">
      <c r="A4988" s="103"/>
      <c r="B4988" s="21"/>
      <c r="C4988" s="24">
        <v>1334.0</v>
      </c>
      <c r="D4988" s="69">
        <v>43829.0</v>
      </c>
      <c r="E4988" s="21" t="s">
        <v>6547</v>
      </c>
      <c r="F4988" s="30"/>
      <c r="G4988" s="21" t="s">
        <v>18</v>
      </c>
      <c r="H4988" s="21" t="s">
        <v>819</v>
      </c>
      <c r="I4988" s="63" t="s">
        <v>6548</v>
      </c>
      <c r="J4988" s="21"/>
      <c r="K4988" s="21"/>
      <c r="L4988" s="21"/>
      <c r="M4988" s="21"/>
      <c r="N4988" s="22">
        <f t="shared" si="2"/>
        <v>46206</v>
      </c>
      <c r="O4988" s="23">
        <f>'RESOLUCIONES EPG'!$N4988-'RESOLUCIONES EPG'!$D4988</f>
        <v>2377</v>
      </c>
    </row>
    <row r="4989" ht="16.5" customHeight="1">
      <c r="A4989" s="103"/>
      <c r="B4989" s="21"/>
      <c r="C4989" s="24">
        <v>1302.0</v>
      </c>
      <c r="D4989" s="69">
        <v>43829.0</v>
      </c>
      <c r="E4989" s="21" t="s">
        <v>6549</v>
      </c>
      <c r="F4989" s="30"/>
      <c r="G4989" s="21" t="s">
        <v>18</v>
      </c>
      <c r="H4989" s="21" t="s">
        <v>573</v>
      </c>
      <c r="I4989" s="63" t="s">
        <v>6550</v>
      </c>
      <c r="J4989" s="21"/>
      <c r="K4989" s="21"/>
      <c r="L4989" s="21"/>
      <c r="M4989" s="21"/>
      <c r="N4989" s="22">
        <f t="shared" si="2"/>
        <v>46206</v>
      </c>
      <c r="O4989" s="23">
        <f>'RESOLUCIONES EPG'!$N4989-'RESOLUCIONES EPG'!$D4989</f>
        <v>2377</v>
      </c>
    </row>
    <row r="4990" ht="16.5" customHeight="1">
      <c r="A4990" s="58"/>
      <c r="B4990" s="21"/>
      <c r="C4990" s="24">
        <v>1317.0</v>
      </c>
      <c r="D4990" s="69">
        <v>43829.0</v>
      </c>
      <c r="E4990" s="21" t="s">
        <v>6551</v>
      </c>
      <c r="F4990" s="30" t="s">
        <v>6552</v>
      </c>
      <c r="G4990" s="21" t="s">
        <v>18</v>
      </c>
      <c r="H4990" s="21" t="s">
        <v>19</v>
      </c>
      <c r="I4990" s="63" t="s">
        <v>6553</v>
      </c>
      <c r="J4990" s="21"/>
      <c r="K4990" s="21"/>
      <c r="L4990" s="21"/>
      <c r="M4990" s="21"/>
      <c r="N4990" s="22">
        <f t="shared" si="2"/>
        <v>46206</v>
      </c>
      <c r="O4990" s="23">
        <f>'RESOLUCIONES EPG'!$N4990-'RESOLUCIONES EPG'!$D4990</f>
        <v>2377</v>
      </c>
    </row>
    <row r="4991" ht="16.5" customHeight="1">
      <c r="A4991" s="58"/>
      <c r="B4991" s="21"/>
      <c r="C4991" s="24">
        <v>1308.0</v>
      </c>
      <c r="D4991" s="69">
        <v>43829.0</v>
      </c>
      <c r="E4991" s="21" t="s">
        <v>6554</v>
      </c>
      <c r="F4991" s="30" t="s">
        <v>6555</v>
      </c>
      <c r="G4991" s="21" t="s">
        <v>18</v>
      </c>
      <c r="H4991" s="21" t="s">
        <v>6556</v>
      </c>
      <c r="I4991" s="63" t="s">
        <v>6557</v>
      </c>
      <c r="J4991" s="21"/>
      <c r="K4991" s="21"/>
      <c r="L4991" s="21"/>
      <c r="M4991" s="21"/>
      <c r="N4991" s="22">
        <f t="shared" si="2"/>
        <v>46206</v>
      </c>
      <c r="O4991" s="23">
        <f>'RESOLUCIONES EPG'!$N4991-'RESOLUCIONES EPG'!$D4991</f>
        <v>2377</v>
      </c>
    </row>
    <row r="4992" ht="16.5" customHeight="1">
      <c r="A4992" s="101"/>
      <c r="B4992" s="21"/>
      <c r="C4992" s="24">
        <v>1338.0</v>
      </c>
      <c r="D4992" s="69">
        <v>43829.0</v>
      </c>
      <c r="E4992" s="21" t="s">
        <v>6558</v>
      </c>
      <c r="F4992" s="69"/>
      <c r="G4992" s="21" t="s">
        <v>6559</v>
      </c>
      <c r="H4992" s="21"/>
      <c r="I4992" s="21"/>
      <c r="J4992" s="21"/>
      <c r="K4992" s="21"/>
      <c r="L4992" s="21"/>
      <c r="M4992" s="21"/>
      <c r="N4992" s="22">
        <f t="shared" si="2"/>
        <v>46206</v>
      </c>
      <c r="O4992" s="23">
        <f>'RESOLUCIONES EPG'!$N4992-'RESOLUCIONES EPG'!$D4992</f>
        <v>2377</v>
      </c>
    </row>
    <row r="4993" ht="16.5" customHeight="1">
      <c r="A4993" s="58"/>
      <c r="B4993" s="21"/>
      <c r="C4993" s="24">
        <v>1293.0</v>
      </c>
      <c r="D4993" s="69">
        <v>43829.0</v>
      </c>
      <c r="E4993" s="21" t="s">
        <v>6560</v>
      </c>
      <c r="F4993" s="30"/>
      <c r="G4993" s="21" t="s">
        <v>18</v>
      </c>
      <c r="H4993" s="21" t="s">
        <v>304</v>
      </c>
      <c r="I4993" s="63" t="s">
        <v>6561</v>
      </c>
      <c r="J4993" s="21"/>
      <c r="K4993" s="21"/>
      <c r="L4993" s="21"/>
      <c r="M4993" s="21"/>
      <c r="N4993" s="22">
        <f t="shared" si="2"/>
        <v>46206</v>
      </c>
      <c r="O4993" s="23">
        <f>'RESOLUCIONES EPG'!$N4993-'RESOLUCIONES EPG'!$D4993</f>
        <v>2377</v>
      </c>
    </row>
    <row r="4994" ht="16.5" customHeight="1">
      <c r="A4994" s="103"/>
      <c r="B4994" s="21"/>
      <c r="C4994" s="24">
        <v>1287.0</v>
      </c>
      <c r="D4994" s="69">
        <v>43829.0</v>
      </c>
      <c r="E4994" s="21" t="s">
        <v>4158</v>
      </c>
      <c r="F4994" s="130" t="s">
        <v>4159</v>
      </c>
      <c r="G4994" s="21" t="s">
        <v>6438</v>
      </c>
      <c r="H4994" s="21"/>
      <c r="I4994" s="63" t="s">
        <v>6562</v>
      </c>
      <c r="J4994" s="21"/>
      <c r="K4994" s="21"/>
      <c r="L4994" s="21"/>
      <c r="M4994" s="21"/>
      <c r="N4994" s="22">
        <f t="shared" si="2"/>
        <v>46206</v>
      </c>
      <c r="O4994" s="23">
        <f>'RESOLUCIONES EPG'!$N4994-'RESOLUCIONES EPG'!$D4994</f>
        <v>2377</v>
      </c>
    </row>
    <row r="4995" ht="16.5" customHeight="1">
      <c r="A4995" s="103"/>
      <c r="B4995" s="21"/>
      <c r="C4995" s="24">
        <v>1303.0</v>
      </c>
      <c r="D4995" s="69">
        <v>43829.0</v>
      </c>
      <c r="E4995" s="21" t="s">
        <v>2054</v>
      </c>
      <c r="F4995" s="35" t="s">
        <v>455</v>
      </c>
      <c r="G4995" s="21" t="s">
        <v>18</v>
      </c>
      <c r="H4995" s="21" t="s">
        <v>776</v>
      </c>
      <c r="I4995" s="63" t="s">
        <v>6563</v>
      </c>
      <c r="J4995" s="21"/>
      <c r="K4995" s="21"/>
      <c r="L4995" s="21"/>
      <c r="M4995" s="21"/>
      <c r="N4995" s="22">
        <f t="shared" si="2"/>
        <v>46206</v>
      </c>
      <c r="O4995" s="23">
        <f>'RESOLUCIONES EPG'!$N4995-'RESOLUCIONES EPG'!$D4995</f>
        <v>2377</v>
      </c>
    </row>
    <row r="4996" ht="16.5" customHeight="1">
      <c r="A4996" s="58"/>
      <c r="B4996" s="21"/>
      <c r="C4996" s="24">
        <v>1335.0</v>
      </c>
      <c r="D4996" s="69">
        <v>43829.0</v>
      </c>
      <c r="E4996" s="21" t="s">
        <v>1251</v>
      </c>
      <c r="F4996" s="30"/>
      <c r="G4996" s="21" t="s">
        <v>6388</v>
      </c>
      <c r="H4996" s="21"/>
      <c r="I4996" s="63" t="s">
        <v>6564</v>
      </c>
      <c r="J4996" s="21"/>
      <c r="K4996" s="21"/>
      <c r="L4996" s="21"/>
      <c r="M4996" s="21"/>
      <c r="N4996" s="22">
        <f t="shared" si="2"/>
        <v>46206</v>
      </c>
      <c r="O4996" s="23">
        <f>'RESOLUCIONES EPG'!$N4996-'RESOLUCIONES EPG'!$D4996</f>
        <v>2377</v>
      </c>
    </row>
    <row r="4997" ht="16.5" customHeight="1">
      <c r="A4997" s="58"/>
      <c r="B4997" s="21"/>
      <c r="C4997" s="24">
        <v>1316.0</v>
      </c>
      <c r="D4997" s="69">
        <v>43829.0</v>
      </c>
      <c r="E4997" s="21" t="s">
        <v>6565</v>
      </c>
      <c r="F4997" s="30"/>
      <c r="G4997" s="21" t="s">
        <v>18</v>
      </c>
      <c r="H4997" s="21" t="s">
        <v>6516</v>
      </c>
      <c r="I4997" s="63" t="s">
        <v>6566</v>
      </c>
      <c r="J4997" s="21"/>
      <c r="K4997" s="21"/>
      <c r="L4997" s="21"/>
      <c r="M4997" s="21"/>
      <c r="N4997" s="22">
        <f t="shared" si="2"/>
        <v>46206</v>
      </c>
      <c r="O4997" s="23">
        <f>'RESOLUCIONES EPG'!$N4997-'RESOLUCIONES EPG'!$D4997</f>
        <v>2377</v>
      </c>
    </row>
    <row r="4998" ht="16.5" customHeight="1">
      <c r="A4998" s="58"/>
      <c r="B4998" s="21"/>
      <c r="C4998" s="24">
        <v>1307.0</v>
      </c>
      <c r="D4998" s="69">
        <v>43829.0</v>
      </c>
      <c r="E4998" s="21" t="s">
        <v>6567</v>
      </c>
      <c r="F4998" s="30"/>
      <c r="G4998" s="21" t="s">
        <v>18</v>
      </c>
      <c r="H4998" s="21" t="s">
        <v>6150</v>
      </c>
      <c r="I4998" s="63" t="s">
        <v>6568</v>
      </c>
      <c r="J4998" s="21"/>
      <c r="K4998" s="21"/>
      <c r="L4998" s="21"/>
      <c r="M4998" s="21"/>
      <c r="N4998" s="22">
        <f t="shared" si="2"/>
        <v>46206</v>
      </c>
      <c r="O4998" s="23">
        <f>'RESOLUCIONES EPG'!$N4998-'RESOLUCIONES EPG'!$D4998</f>
        <v>2377</v>
      </c>
    </row>
    <row r="4999" ht="16.5" customHeight="1">
      <c r="A4999" s="58"/>
      <c r="B4999" s="21"/>
      <c r="C4999" s="24">
        <v>1332.0</v>
      </c>
      <c r="D4999" s="69">
        <v>43829.0</v>
      </c>
      <c r="E4999" s="21" t="s">
        <v>6569</v>
      </c>
      <c r="F4999" s="30"/>
      <c r="G4999" s="21" t="s">
        <v>18</v>
      </c>
      <c r="H4999" s="21" t="s">
        <v>960</v>
      </c>
      <c r="I4999" s="63" t="s">
        <v>6570</v>
      </c>
      <c r="J4999" s="21"/>
      <c r="K4999" s="21"/>
      <c r="L4999" s="21"/>
      <c r="M4999" s="21"/>
      <c r="N4999" s="22">
        <f t="shared" si="2"/>
        <v>46206</v>
      </c>
      <c r="O4999" s="23">
        <f>'RESOLUCIONES EPG'!$N4999-'RESOLUCIONES EPG'!$D4999</f>
        <v>2377</v>
      </c>
    </row>
    <row r="5000" ht="16.5" customHeight="1">
      <c r="A5000" s="103"/>
      <c r="B5000" s="21"/>
      <c r="C5000" s="24">
        <v>1323.0</v>
      </c>
      <c r="D5000" s="69">
        <v>43829.0</v>
      </c>
      <c r="E5000" s="21" t="s">
        <v>5384</v>
      </c>
      <c r="F5000" s="30"/>
      <c r="G5000" s="21" t="s">
        <v>6388</v>
      </c>
      <c r="H5000" s="21"/>
      <c r="I5000" s="63" t="s">
        <v>6571</v>
      </c>
      <c r="J5000" s="21"/>
      <c r="K5000" s="21"/>
      <c r="L5000" s="21"/>
      <c r="M5000" s="21"/>
      <c r="N5000" s="22">
        <f t="shared" si="2"/>
        <v>46206</v>
      </c>
      <c r="O5000" s="23">
        <f>'RESOLUCIONES EPG'!$N5000-'RESOLUCIONES EPG'!$D5000</f>
        <v>2377</v>
      </c>
    </row>
    <row r="5001" ht="16.5" customHeight="1">
      <c r="A5001" s="103"/>
      <c r="B5001" s="21"/>
      <c r="C5001" s="24">
        <v>1290.0</v>
      </c>
      <c r="D5001" s="69">
        <v>43829.0</v>
      </c>
      <c r="E5001" s="21" t="s">
        <v>2760</v>
      </c>
      <c r="F5001" s="74" t="s">
        <v>2761</v>
      </c>
      <c r="G5001" s="21" t="s">
        <v>6438</v>
      </c>
      <c r="H5001" s="21"/>
      <c r="I5001" s="63" t="s">
        <v>6572</v>
      </c>
      <c r="J5001" s="21"/>
      <c r="K5001" s="21"/>
      <c r="L5001" s="21"/>
      <c r="M5001" s="21"/>
      <c r="N5001" s="22">
        <f t="shared" si="2"/>
        <v>46206</v>
      </c>
      <c r="O5001" s="23">
        <f>'RESOLUCIONES EPG'!$N5001-'RESOLUCIONES EPG'!$D5001</f>
        <v>2377</v>
      </c>
    </row>
    <row r="5002" ht="16.5" customHeight="1">
      <c r="A5002" s="103"/>
      <c r="B5002" s="21"/>
      <c r="C5002" s="24">
        <v>1286.0</v>
      </c>
      <c r="D5002" s="69">
        <v>43829.0</v>
      </c>
      <c r="E5002" s="21" t="s">
        <v>6573</v>
      </c>
      <c r="F5002" s="30"/>
      <c r="G5002" s="21" t="s">
        <v>6438</v>
      </c>
      <c r="H5002" s="21"/>
      <c r="I5002" s="63" t="s">
        <v>6574</v>
      </c>
      <c r="J5002" s="21"/>
      <c r="K5002" s="21"/>
      <c r="L5002" s="21"/>
      <c r="M5002" s="21"/>
      <c r="N5002" s="22">
        <f t="shared" si="2"/>
        <v>46206</v>
      </c>
      <c r="O5002" s="23">
        <f>'RESOLUCIONES EPG'!$N5002-'RESOLUCIONES EPG'!$D5002</f>
        <v>2377</v>
      </c>
    </row>
    <row r="5003" ht="16.5" customHeight="1">
      <c r="A5003" s="58"/>
      <c r="B5003" s="21"/>
      <c r="C5003" s="24">
        <v>1306.0</v>
      </c>
      <c r="D5003" s="69">
        <v>43829.0</v>
      </c>
      <c r="E5003" s="21" t="s">
        <v>6575</v>
      </c>
      <c r="F5003" s="30"/>
      <c r="G5003" s="21" t="s">
        <v>18</v>
      </c>
      <c r="H5003" s="21" t="s">
        <v>396</v>
      </c>
      <c r="I5003" s="63" t="s">
        <v>6576</v>
      </c>
      <c r="J5003" s="21"/>
      <c r="K5003" s="21"/>
      <c r="L5003" s="21"/>
      <c r="M5003" s="21"/>
      <c r="N5003" s="22">
        <f t="shared" si="2"/>
        <v>46206</v>
      </c>
      <c r="O5003" s="23">
        <f>'RESOLUCIONES EPG'!$N5003-'RESOLUCIONES EPG'!$D5003</f>
        <v>2377</v>
      </c>
    </row>
    <row r="5004" ht="16.5" customHeight="1">
      <c r="A5004" s="58"/>
      <c r="B5004" s="21"/>
      <c r="C5004" s="24">
        <v>1296.0</v>
      </c>
      <c r="D5004" s="69">
        <v>43829.0</v>
      </c>
      <c r="E5004" s="21" t="s">
        <v>1257</v>
      </c>
      <c r="F5004" s="30"/>
      <c r="G5004" s="21" t="s">
        <v>18</v>
      </c>
      <c r="H5004" s="21" t="s">
        <v>6577</v>
      </c>
      <c r="I5004" s="63" t="s">
        <v>6578</v>
      </c>
      <c r="J5004" s="21"/>
      <c r="K5004" s="21"/>
      <c r="L5004" s="21"/>
      <c r="M5004" s="21"/>
      <c r="N5004" s="22">
        <f t="shared" si="2"/>
        <v>46206</v>
      </c>
      <c r="O5004" s="23">
        <f>'RESOLUCIONES EPG'!$N5004-'RESOLUCIONES EPG'!$D5004</f>
        <v>2377</v>
      </c>
    </row>
    <row r="5005" ht="16.5" customHeight="1">
      <c r="A5005" s="58"/>
      <c r="B5005" s="21"/>
      <c r="C5005" s="24">
        <v>1313.0</v>
      </c>
      <c r="D5005" s="69">
        <v>43829.0</v>
      </c>
      <c r="E5005" s="21" t="s">
        <v>6579</v>
      </c>
      <c r="F5005" s="30"/>
      <c r="G5005" s="21" t="s">
        <v>18</v>
      </c>
      <c r="H5005" s="21" t="s">
        <v>960</v>
      </c>
      <c r="I5005" s="63" t="s">
        <v>6580</v>
      </c>
      <c r="J5005" s="21"/>
      <c r="K5005" s="21"/>
      <c r="L5005" s="21"/>
      <c r="M5005" s="21"/>
      <c r="N5005" s="22">
        <f t="shared" si="2"/>
        <v>46206</v>
      </c>
      <c r="O5005" s="23">
        <f>'RESOLUCIONES EPG'!$N5005-'RESOLUCIONES EPG'!$D5005</f>
        <v>2377</v>
      </c>
    </row>
    <row r="5006" ht="16.5" customHeight="1">
      <c r="A5006" s="102"/>
      <c r="B5006" s="21"/>
      <c r="C5006" s="24">
        <v>1288.0</v>
      </c>
      <c r="D5006" s="69">
        <v>43829.0</v>
      </c>
      <c r="E5006" s="21" t="s">
        <v>4757</v>
      </c>
      <c r="F5006" s="130" t="s">
        <v>4758</v>
      </c>
      <c r="G5006" s="21" t="s">
        <v>6438</v>
      </c>
      <c r="H5006" s="21"/>
      <c r="I5006" s="63" t="s">
        <v>6581</v>
      </c>
      <c r="J5006" s="21"/>
      <c r="K5006" s="21"/>
      <c r="L5006" s="21"/>
      <c r="M5006" s="21"/>
      <c r="N5006" s="22">
        <f t="shared" si="2"/>
        <v>46206</v>
      </c>
      <c r="O5006" s="23">
        <f>'RESOLUCIONES EPG'!$N5006-'RESOLUCIONES EPG'!$D5006</f>
        <v>2377</v>
      </c>
    </row>
    <row r="5007" ht="16.5" customHeight="1">
      <c r="A5007" s="101"/>
      <c r="B5007" s="21"/>
      <c r="C5007" s="24">
        <v>1300.0</v>
      </c>
      <c r="D5007" s="69">
        <v>43829.0</v>
      </c>
      <c r="E5007" s="21" t="s">
        <v>6582</v>
      </c>
      <c r="F5007" s="30"/>
      <c r="G5007" s="21" t="s">
        <v>18</v>
      </c>
      <c r="H5007" s="21" t="s">
        <v>742</v>
      </c>
      <c r="I5007" s="63" t="s">
        <v>6583</v>
      </c>
      <c r="J5007" s="21"/>
      <c r="K5007" s="21"/>
      <c r="L5007" s="21"/>
      <c r="M5007" s="21"/>
      <c r="N5007" s="22">
        <f t="shared" si="2"/>
        <v>46206</v>
      </c>
      <c r="O5007" s="23">
        <f>'RESOLUCIONES EPG'!$N5007-'RESOLUCIONES EPG'!$D5007</f>
        <v>2377</v>
      </c>
    </row>
    <row r="5008" ht="16.5" customHeight="1">
      <c r="A5008" s="58"/>
      <c r="B5008" s="21"/>
      <c r="C5008" s="24">
        <v>1319.0</v>
      </c>
      <c r="D5008" s="69">
        <v>43829.0</v>
      </c>
      <c r="E5008" s="21" t="s">
        <v>6584</v>
      </c>
      <c r="F5008" s="30"/>
      <c r="G5008" s="21" t="s">
        <v>18</v>
      </c>
      <c r="H5008" s="21" t="s">
        <v>6585</v>
      </c>
      <c r="I5008" s="63" t="s">
        <v>6586</v>
      </c>
      <c r="J5008" s="21"/>
      <c r="K5008" s="21"/>
      <c r="L5008" s="21"/>
      <c r="M5008" s="21"/>
      <c r="N5008" s="22">
        <f t="shared" si="2"/>
        <v>46206</v>
      </c>
      <c r="O5008" s="23">
        <f>'RESOLUCIONES EPG'!$N5008-'RESOLUCIONES EPG'!$D5008</f>
        <v>2377</v>
      </c>
    </row>
    <row r="5009" ht="16.5" customHeight="1">
      <c r="A5009" s="103"/>
      <c r="B5009" s="21"/>
      <c r="C5009" s="24">
        <v>1321.0</v>
      </c>
      <c r="D5009" s="69">
        <v>43829.0</v>
      </c>
      <c r="E5009" s="21" t="s">
        <v>5084</v>
      </c>
      <c r="F5009" s="30"/>
      <c r="G5009" s="21" t="s">
        <v>1370</v>
      </c>
      <c r="H5009" s="21" t="s">
        <v>4517</v>
      </c>
      <c r="I5009" s="63" t="s">
        <v>6587</v>
      </c>
      <c r="J5009" s="21"/>
      <c r="K5009" s="21" t="s">
        <v>6425</v>
      </c>
      <c r="L5009" s="21"/>
      <c r="M5009" s="21"/>
      <c r="N5009" s="22">
        <f t="shared" si="2"/>
        <v>46206</v>
      </c>
      <c r="O5009" s="23">
        <f>'RESOLUCIONES EPG'!$N5009-'RESOLUCIONES EPG'!$D5009</f>
        <v>2377</v>
      </c>
    </row>
    <row r="5010" ht="16.5" customHeight="1">
      <c r="A5010" s="58"/>
      <c r="B5010" s="21"/>
      <c r="C5010" s="24">
        <v>1318.0</v>
      </c>
      <c r="D5010" s="69">
        <v>43829.0</v>
      </c>
      <c r="E5010" s="21" t="s">
        <v>6588</v>
      </c>
      <c r="F5010" s="30"/>
      <c r="G5010" s="21" t="s">
        <v>18</v>
      </c>
      <c r="H5010" s="21" t="s">
        <v>6585</v>
      </c>
      <c r="I5010" s="63" t="s">
        <v>6589</v>
      </c>
      <c r="J5010" s="21"/>
      <c r="K5010" s="21"/>
      <c r="L5010" s="21"/>
      <c r="M5010" s="21"/>
      <c r="N5010" s="22">
        <f t="shared" si="2"/>
        <v>46206</v>
      </c>
      <c r="O5010" s="23">
        <f>'RESOLUCIONES EPG'!$N5010-'RESOLUCIONES EPG'!$D5010</f>
        <v>2377</v>
      </c>
    </row>
    <row r="5011" ht="16.5" customHeight="1">
      <c r="A5011" s="103"/>
      <c r="B5011" s="21"/>
      <c r="C5011" s="24">
        <v>1310.0</v>
      </c>
      <c r="D5011" s="69">
        <v>43829.0</v>
      </c>
      <c r="E5011" s="21" t="s">
        <v>6590</v>
      </c>
      <c r="F5011" s="30"/>
      <c r="G5011" s="21" t="s">
        <v>18</v>
      </c>
      <c r="H5011" s="21" t="s">
        <v>6591</v>
      </c>
      <c r="I5011" s="63" t="s">
        <v>6592</v>
      </c>
      <c r="J5011" s="21"/>
      <c r="K5011" s="21"/>
      <c r="L5011" s="21"/>
      <c r="M5011" s="21"/>
      <c r="N5011" s="22">
        <f t="shared" si="2"/>
        <v>46206</v>
      </c>
      <c r="O5011" s="23">
        <f>'RESOLUCIONES EPG'!$N5011-'RESOLUCIONES EPG'!$D5011</f>
        <v>2377</v>
      </c>
    </row>
    <row r="5012" ht="16.5" customHeight="1">
      <c r="A5012" s="58"/>
      <c r="B5012" s="21"/>
      <c r="C5012" s="24">
        <v>1297.0</v>
      </c>
      <c r="D5012" s="69">
        <v>43829.0</v>
      </c>
      <c r="E5012" s="21"/>
      <c r="F5012" s="30"/>
      <c r="G5012" s="21"/>
      <c r="H5012" s="21"/>
      <c r="I5012" s="21"/>
      <c r="J5012" s="21"/>
      <c r="K5012" s="21"/>
      <c r="L5012" s="21"/>
      <c r="M5012" s="21"/>
      <c r="N5012" s="22">
        <f t="shared" si="2"/>
        <v>46206</v>
      </c>
      <c r="O5012" s="23">
        <f>'RESOLUCIONES EPG'!$N5012-'RESOLUCIONES EPG'!$D5012</f>
        <v>2377</v>
      </c>
    </row>
    <row r="5013" ht="16.5" customHeight="1">
      <c r="A5013" s="58"/>
      <c r="B5013" s="21"/>
      <c r="C5013" s="24">
        <v>1312.0</v>
      </c>
      <c r="D5013" s="69">
        <v>43829.0</v>
      </c>
      <c r="E5013" s="21"/>
      <c r="F5013" s="30"/>
      <c r="G5013" s="21"/>
      <c r="H5013" s="21"/>
      <c r="I5013" s="21"/>
      <c r="J5013" s="21"/>
      <c r="K5013" s="21"/>
      <c r="L5013" s="21"/>
      <c r="M5013" s="21"/>
      <c r="N5013" s="22">
        <f t="shared" si="2"/>
        <v>46206</v>
      </c>
      <c r="O5013" s="23">
        <f>'RESOLUCIONES EPG'!$N5013-'RESOLUCIONES EPG'!$D5013</f>
        <v>2377</v>
      </c>
    </row>
    <row r="5014" ht="16.5" customHeight="1">
      <c r="A5014" s="102"/>
      <c r="B5014" s="21"/>
      <c r="C5014" s="24">
        <v>1336.0</v>
      </c>
      <c r="D5014" s="69">
        <v>43829.0</v>
      </c>
      <c r="E5014" s="21"/>
      <c r="F5014" s="30"/>
      <c r="G5014" s="21"/>
      <c r="H5014" s="21"/>
      <c r="I5014" s="21"/>
      <c r="J5014" s="21"/>
      <c r="K5014" s="21"/>
      <c r="L5014" s="21"/>
      <c r="M5014" s="21"/>
      <c r="N5014" s="22">
        <f t="shared" si="2"/>
        <v>46206</v>
      </c>
      <c r="O5014" s="23">
        <f>'RESOLUCIONES EPG'!$N5014-'RESOLUCIONES EPG'!$D5014</f>
        <v>2377</v>
      </c>
    </row>
    <row r="5015" ht="16.5" customHeight="1">
      <c r="A5015" s="58"/>
      <c r="B5015" s="73"/>
      <c r="C5015" s="24">
        <v>42.0</v>
      </c>
      <c r="D5015" s="69">
        <v>43864.0</v>
      </c>
      <c r="E5015" s="21" t="s">
        <v>6593</v>
      </c>
      <c r="F5015" s="69"/>
      <c r="G5015" s="21" t="s">
        <v>6594</v>
      </c>
      <c r="H5015" s="165"/>
      <c r="I5015" s="63" t="s">
        <v>6595</v>
      </c>
      <c r="J5015" s="21"/>
      <c r="K5015" s="21"/>
      <c r="L5015" s="21"/>
      <c r="M5015" s="21"/>
      <c r="N5015" s="22">
        <f t="shared" si="2"/>
        <v>46206</v>
      </c>
      <c r="O5015" s="23">
        <f>'RESOLUCIONES EPG'!$N5015-'RESOLUCIONES EPG'!$D5015</f>
        <v>2342</v>
      </c>
    </row>
    <row r="5016" ht="16.5" customHeight="1">
      <c r="A5016" s="101"/>
      <c r="B5016" s="73"/>
      <c r="C5016" s="24">
        <v>40.0</v>
      </c>
      <c r="D5016" s="69">
        <v>43864.0</v>
      </c>
      <c r="E5016" s="21" t="s">
        <v>6596</v>
      </c>
      <c r="F5016" s="69" t="s">
        <v>4915</v>
      </c>
      <c r="G5016" s="21" t="s">
        <v>6597</v>
      </c>
      <c r="H5016" s="165"/>
      <c r="I5016" s="63" t="s">
        <v>6598</v>
      </c>
      <c r="J5016" s="21"/>
      <c r="K5016" s="63" t="s">
        <v>6599</v>
      </c>
      <c r="L5016" s="63" t="s">
        <v>6600</v>
      </c>
      <c r="M5016" s="21"/>
      <c r="N5016" s="22">
        <f t="shared" si="2"/>
        <v>46206</v>
      </c>
      <c r="O5016" s="23">
        <f>'RESOLUCIONES EPG'!$N5016-'RESOLUCIONES EPG'!$D5016</f>
        <v>2342</v>
      </c>
    </row>
    <row r="5017" ht="16.5" customHeight="1">
      <c r="A5017" s="58"/>
      <c r="B5017" s="73"/>
      <c r="C5017" s="24" t="s">
        <v>6601</v>
      </c>
      <c r="D5017" s="69">
        <v>43864.0</v>
      </c>
      <c r="E5017" s="73" t="s">
        <v>6314</v>
      </c>
      <c r="F5017" s="69"/>
      <c r="G5017" s="21" t="s">
        <v>158</v>
      </c>
      <c r="H5017" s="165"/>
      <c r="I5017" s="63"/>
      <c r="J5017" s="21"/>
      <c r="K5017" s="63"/>
      <c r="L5017" s="21"/>
      <c r="M5017" s="21"/>
      <c r="N5017" s="22">
        <f t="shared" si="2"/>
        <v>46206</v>
      </c>
      <c r="O5017" s="23">
        <f>'RESOLUCIONES EPG'!$N5017-'RESOLUCIONES EPG'!$D5017</f>
        <v>2342</v>
      </c>
    </row>
    <row r="5018" ht="16.5" customHeight="1">
      <c r="A5018" s="102"/>
      <c r="B5018" s="73"/>
      <c r="C5018" s="24" t="s">
        <v>6602</v>
      </c>
      <c r="D5018" s="69">
        <v>43864.0</v>
      </c>
      <c r="E5018" s="73" t="s">
        <v>6603</v>
      </c>
      <c r="F5018" s="69"/>
      <c r="G5018" s="21" t="s">
        <v>158</v>
      </c>
      <c r="H5018" s="165"/>
      <c r="I5018" s="63"/>
      <c r="J5018" s="21"/>
      <c r="K5018" s="63"/>
      <c r="L5018" s="21"/>
      <c r="M5018" s="21"/>
      <c r="N5018" s="22">
        <f t="shared" si="2"/>
        <v>46206</v>
      </c>
      <c r="O5018" s="23">
        <f>'RESOLUCIONES EPG'!$N5018-'RESOLUCIONES EPG'!$D5018</f>
        <v>2342</v>
      </c>
    </row>
    <row r="5019" ht="16.5" customHeight="1">
      <c r="A5019" s="101"/>
      <c r="B5019" s="73"/>
      <c r="C5019" s="24">
        <v>14.0</v>
      </c>
      <c r="D5019" s="69">
        <v>43864.0</v>
      </c>
      <c r="E5019" s="21" t="s">
        <v>6604</v>
      </c>
      <c r="F5019" s="69"/>
      <c r="G5019" s="21" t="s">
        <v>6597</v>
      </c>
      <c r="H5019" s="165"/>
      <c r="I5019" s="63" t="s">
        <v>6605</v>
      </c>
      <c r="J5019" s="21"/>
      <c r="K5019" s="63" t="s">
        <v>6606</v>
      </c>
      <c r="L5019" s="63" t="s">
        <v>6607</v>
      </c>
      <c r="M5019" s="21"/>
      <c r="N5019" s="22">
        <f t="shared" si="2"/>
        <v>46206</v>
      </c>
      <c r="O5019" s="23">
        <f>'RESOLUCIONES EPG'!$N5019-'RESOLUCIONES EPG'!$D5019</f>
        <v>2342</v>
      </c>
    </row>
    <row r="5020" ht="16.5" customHeight="1">
      <c r="A5020" s="58"/>
      <c r="B5020" s="73"/>
      <c r="C5020" s="24">
        <v>39.0</v>
      </c>
      <c r="D5020" s="69">
        <v>43864.0</v>
      </c>
      <c r="E5020" s="21" t="s">
        <v>6608</v>
      </c>
      <c r="F5020" s="69"/>
      <c r="G5020" s="21" t="s">
        <v>1593</v>
      </c>
      <c r="H5020" s="198">
        <v>43875.0</v>
      </c>
      <c r="I5020" s="63" t="s">
        <v>6609</v>
      </c>
      <c r="J5020" s="21"/>
      <c r="K5020" s="21"/>
      <c r="L5020" s="63" t="s">
        <v>6610</v>
      </c>
      <c r="M5020" s="63" t="s">
        <v>6611</v>
      </c>
      <c r="N5020" s="22">
        <f t="shared" si="2"/>
        <v>46206</v>
      </c>
      <c r="O5020" s="23">
        <f>'RESOLUCIONES EPG'!$N5020-'RESOLUCIONES EPG'!$D5020</f>
        <v>2342</v>
      </c>
    </row>
    <row r="5021" ht="16.5" customHeight="1">
      <c r="A5021" s="101"/>
      <c r="B5021" s="73"/>
      <c r="C5021" s="24" t="s">
        <v>6612</v>
      </c>
      <c r="D5021" s="69">
        <v>43864.0</v>
      </c>
      <c r="E5021" s="73" t="s">
        <v>2271</v>
      </c>
      <c r="F5021" s="69" t="s">
        <v>2272</v>
      </c>
      <c r="G5021" s="21" t="s">
        <v>158</v>
      </c>
      <c r="H5021" s="165"/>
      <c r="I5021" s="63"/>
      <c r="J5021" s="21"/>
      <c r="K5021" s="63"/>
      <c r="L5021" s="63" t="s">
        <v>6613</v>
      </c>
      <c r="M5021" s="21"/>
      <c r="N5021" s="22">
        <f t="shared" si="2"/>
        <v>46206</v>
      </c>
      <c r="O5021" s="23">
        <f>'RESOLUCIONES EPG'!$N5021-'RESOLUCIONES EPG'!$D5021</f>
        <v>2342</v>
      </c>
    </row>
    <row r="5022" ht="16.5" customHeight="1">
      <c r="A5022" s="58"/>
      <c r="B5022" s="73"/>
      <c r="C5022" s="24">
        <v>9.0</v>
      </c>
      <c r="D5022" s="69">
        <v>43864.0</v>
      </c>
      <c r="E5022" s="21" t="s">
        <v>6614</v>
      </c>
      <c r="F5022" s="69" t="s">
        <v>4674</v>
      </c>
      <c r="G5022" s="21" t="s">
        <v>6597</v>
      </c>
      <c r="H5022" s="165"/>
      <c r="I5022" s="63" t="s">
        <v>6615</v>
      </c>
      <c r="J5022" s="21"/>
      <c r="K5022" s="63" t="s">
        <v>6616</v>
      </c>
      <c r="L5022" s="63" t="s">
        <v>6617</v>
      </c>
      <c r="M5022" s="21"/>
      <c r="N5022" s="22">
        <f t="shared" si="2"/>
        <v>46206</v>
      </c>
      <c r="O5022" s="23">
        <f>'RESOLUCIONES EPG'!$N5022-'RESOLUCIONES EPG'!$D5022</f>
        <v>2342</v>
      </c>
    </row>
    <row r="5023" ht="16.5" customHeight="1">
      <c r="A5023" s="58"/>
      <c r="B5023" s="73"/>
      <c r="C5023" s="24" t="s">
        <v>6618</v>
      </c>
      <c r="D5023" s="69">
        <v>43864.0</v>
      </c>
      <c r="E5023" s="73" t="s">
        <v>6619</v>
      </c>
      <c r="F5023" s="69"/>
      <c r="G5023" s="21" t="s">
        <v>158</v>
      </c>
      <c r="H5023" s="165"/>
      <c r="I5023" s="63"/>
      <c r="J5023" s="21"/>
      <c r="K5023" s="63"/>
      <c r="L5023" s="21"/>
      <c r="M5023" s="21"/>
      <c r="N5023" s="22">
        <f t="shared" si="2"/>
        <v>46206</v>
      </c>
      <c r="O5023" s="23">
        <f>'RESOLUCIONES EPG'!$N5023-'RESOLUCIONES EPG'!$D5023</f>
        <v>2342</v>
      </c>
    </row>
    <row r="5024" ht="16.5" customHeight="1">
      <c r="A5024" s="58"/>
      <c r="B5024" s="73"/>
      <c r="C5024" s="24" t="s">
        <v>6620</v>
      </c>
      <c r="D5024" s="69">
        <v>43864.0</v>
      </c>
      <c r="E5024" s="73" t="s">
        <v>2622</v>
      </c>
      <c r="F5024" s="69"/>
      <c r="G5024" s="21" t="s">
        <v>158</v>
      </c>
      <c r="H5024" s="165"/>
      <c r="I5024" s="63"/>
      <c r="J5024" s="21"/>
      <c r="K5024" s="63"/>
      <c r="L5024" s="21"/>
      <c r="M5024" s="21"/>
      <c r="N5024" s="22">
        <f t="shared" si="2"/>
        <v>46206</v>
      </c>
      <c r="O5024" s="23">
        <f>'RESOLUCIONES EPG'!$N5024-'RESOLUCIONES EPG'!$D5024</f>
        <v>2342</v>
      </c>
    </row>
    <row r="5025" ht="16.5" customHeight="1">
      <c r="A5025" s="58"/>
      <c r="B5025" s="73"/>
      <c r="C5025" s="24">
        <v>5.0</v>
      </c>
      <c r="D5025" s="69">
        <v>43864.0</v>
      </c>
      <c r="E5025" s="134" t="s">
        <v>6621</v>
      </c>
      <c r="F5025" s="69" t="s">
        <v>3409</v>
      </c>
      <c r="G5025" s="134" t="s">
        <v>6388</v>
      </c>
      <c r="H5025" s="167"/>
      <c r="I5025" s="63"/>
      <c r="J5025" s="21"/>
      <c r="K5025" s="63"/>
      <c r="L5025" s="21"/>
      <c r="M5025" s="21"/>
      <c r="N5025" s="22">
        <f t="shared" si="2"/>
        <v>46206</v>
      </c>
      <c r="O5025" s="23">
        <f>'RESOLUCIONES EPG'!$N5025-'RESOLUCIONES EPG'!$D5025</f>
        <v>2342</v>
      </c>
    </row>
    <row r="5026" ht="16.5" customHeight="1">
      <c r="A5026" s="101"/>
      <c r="B5026" s="73"/>
      <c r="C5026" s="24">
        <v>15.0</v>
      </c>
      <c r="D5026" s="69">
        <v>43864.0</v>
      </c>
      <c r="E5026" s="21" t="s">
        <v>6622</v>
      </c>
      <c r="F5026" s="69"/>
      <c r="G5026" s="21" t="s">
        <v>6597</v>
      </c>
      <c r="H5026" s="165"/>
      <c r="I5026" s="63" t="s">
        <v>6623</v>
      </c>
      <c r="J5026" s="21"/>
      <c r="K5026" s="63" t="s">
        <v>6624</v>
      </c>
      <c r="L5026" s="63" t="s">
        <v>6625</v>
      </c>
      <c r="M5026" s="21"/>
      <c r="N5026" s="22">
        <f t="shared" si="2"/>
        <v>46206</v>
      </c>
      <c r="O5026" s="23">
        <f>'RESOLUCIONES EPG'!$N5026-'RESOLUCIONES EPG'!$D5026</f>
        <v>2342</v>
      </c>
    </row>
    <row r="5027" ht="16.5" customHeight="1">
      <c r="A5027" s="58"/>
      <c r="B5027" s="73"/>
      <c r="C5027" s="24" t="s">
        <v>6626</v>
      </c>
      <c r="D5027" s="69">
        <v>43864.0</v>
      </c>
      <c r="E5027" s="73" t="s">
        <v>6428</v>
      </c>
      <c r="F5027" s="69"/>
      <c r="G5027" s="21" t="s">
        <v>158</v>
      </c>
      <c r="H5027" s="165"/>
      <c r="I5027" s="63"/>
      <c r="J5027" s="21"/>
      <c r="K5027" s="63"/>
      <c r="L5027" s="21"/>
      <c r="M5027" s="21"/>
      <c r="N5027" s="22">
        <f t="shared" si="2"/>
        <v>46206</v>
      </c>
      <c r="O5027" s="23">
        <f>'RESOLUCIONES EPG'!$N5027-'RESOLUCIONES EPG'!$D5027</f>
        <v>2342</v>
      </c>
    </row>
    <row r="5028" ht="16.5" customHeight="1">
      <c r="A5028" s="58"/>
      <c r="B5028" s="73"/>
      <c r="C5028" s="24" t="s">
        <v>6627</v>
      </c>
      <c r="D5028" s="69">
        <v>43864.0</v>
      </c>
      <c r="E5028" s="73" t="s">
        <v>6628</v>
      </c>
      <c r="F5028" s="69"/>
      <c r="G5028" s="21" t="s">
        <v>158</v>
      </c>
      <c r="H5028" s="165"/>
      <c r="I5028" s="63"/>
      <c r="J5028" s="21"/>
      <c r="K5028" s="63"/>
      <c r="L5028" s="21"/>
      <c r="M5028" s="21"/>
      <c r="N5028" s="22">
        <f t="shared" si="2"/>
        <v>46206</v>
      </c>
      <c r="O5028" s="23">
        <f>'RESOLUCIONES EPG'!$N5028-'RESOLUCIONES EPG'!$D5028</f>
        <v>2342</v>
      </c>
    </row>
    <row r="5029" ht="16.5" customHeight="1">
      <c r="A5029" s="100"/>
      <c r="B5029" s="73"/>
      <c r="C5029" s="24">
        <v>41.0</v>
      </c>
      <c r="D5029" s="69">
        <v>43864.0</v>
      </c>
      <c r="E5029" s="21" t="s">
        <v>1178</v>
      </c>
      <c r="F5029" s="69"/>
      <c r="G5029" s="21" t="s">
        <v>1593</v>
      </c>
      <c r="H5029" s="198">
        <v>43882.0</v>
      </c>
      <c r="I5029" s="63" t="s">
        <v>6629</v>
      </c>
      <c r="J5029" s="21"/>
      <c r="K5029" s="21"/>
      <c r="L5029" s="63" t="s">
        <v>6630</v>
      </c>
      <c r="M5029" s="63" t="s">
        <v>6631</v>
      </c>
      <c r="N5029" s="22">
        <f t="shared" si="2"/>
        <v>46206</v>
      </c>
      <c r="O5029" s="23">
        <f>'RESOLUCIONES EPG'!$N5029-'RESOLUCIONES EPG'!$D5029</f>
        <v>2342</v>
      </c>
    </row>
    <row r="5030" ht="16.5" customHeight="1">
      <c r="A5030" s="58"/>
      <c r="B5030" s="73"/>
      <c r="C5030" s="24" t="s">
        <v>6632</v>
      </c>
      <c r="D5030" s="69">
        <v>43864.0</v>
      </c>
      <c r="E5030" s="73" t="s">
        <v>2839</v>
      </c>
      <c r="F5030" s="69"/>
      <c r="G5030" s="21" t="s">
        <v>6633</v>
      </c>
      <c r="H5030" s="165"/>
      <c r="I5030" s="63"/>
      <c r="J5030" s="21"/>
      <c r="K5030" s="63" t="s">
        <v>6634</v>
      </c>
      <c r="L5030" s="21"/>
      <c r="M5030" s="63" t="s">
        <v>6635</v>
      </c>
      <c r="N5030" s="22">
        <f t="shared" si="2"/>
        <v>46206</v>
      </c>
      <c r="O5030" s="23">
        <f>'RESOLUCIONES EPG'!$N5030-'RESOLUCIONES EPG'!$D5030</f>
        <v>2342</v>
      </c>
    </row>
    <row r="5031" ht="16.5" customHeight="1">
      <c r="A5031" s="103"/>
      <c r="B5031" s="73"/>
      <c r="C5031" s="24" t="s">
        <v>6636</v>
      </c>
      <c r="D5031" s="69">
        <v>43864.0</v>
      </c>
      <c r="E5031" s="73" t="s">
        <v>6637</v>
      </c>
      <c r="F5031" s="69"/>
      <c r="G5031" s="21" t="s">
        <v>158</v>
      </c>
      <c r="H5031" s="165"/>
      <c r="I5031" s="63"/>
      <c r="J5031" s="21"/>
      <c r="K5031" s="63"/>
      <c r="L5031" s="21"/>
      <c r="M5031" s="21"/>
      <c r="N5031" s="22">
        <f t="shared" si="2"/>
        <v>46206</v>
      </c>
      <c r="O5031" s="23">
        <f>'RESOLUCIONES EPG'!$N5031-'RESOLUCIONES EPG'!$D5031</f>
        <v>2342</v>
      </c>
    </row>
    <row r="5032" ht="16.5" customHeight="1">
      <c r="A5032" s="58"/>
      <c r="B5032" s="73"/>
      <c r="C5032" s="24">
        <v>7.0</v>
      </c>
      <c r="D5032" s="69">
        <v>43864.0</v>
      </c>
      <c r="E5032" s="21" t="s">
        <v>6638</v>
      </c>
      <c r="F5032" s="69" t="s">
        <v>3702</v>
      </c>
      <c r="G5032" s="21" t="s">
        <v>6597</v>
      </c>
      <c r="H5032" s="21"/>
      <c r="I5032" s="63" t="s">
        <v>6639</v>
      </c>
      <c r="J5032" s="21"/>
      <c r="K5032" s="21"/>
      <c r="L5032" s="63" t="s">
        <v>6640</v>
      </c>
      <c r="M5032" s="21"/>
      <c r="N5032" s="22">
        <f t="shared" si="2"/>
        <v>46206</v>
      </c>
      <c r="O5032" s="23">
        <f>'RESOLUCIONES EPG'!$N5032-'RESOLUCIONES EPG'!$D5032</f>
        <v>2342</v>
      </c>
    </row>
    <row r="5033" ht="16.5" customHeight="1">
      <c r="A5033" s="58"/>
      <c r="B5033" s="73"/>
      <c r="C5033" s="24">
        <v>6.0</v>
      </c>
      <c r="D5033" s="69">
        <v>43864.0</v>
      </c>
      <c r="E5033" s="199" t="s">
        <v>603</v>
      </c>
      <c r="F5033" s="69"/>
      <c r="G5033" s="134" t="s">
        <v>6388</v>
      </c>
      <c r="H5033" s="167"/>
      <c r="I5033" s="63"/>
      <c r="J5033" s="21"/>
      <c r="K5033" s="21"/>
      <c r="L5033" s="21"/>
      <c r="M5033" s="21"/>
      <c r="N5033" s="22">
        <f t="shared" si="2"/>
        <v>46206</v>
      </c>
      <c r="O5033" s="23">
        <f>'RESOLUCIONES EPG'!$N5033-'RESOLUCIONES EPG'!$D5033</f>
        <v>2342</v>
      </c>
    </row>
    <row r="5034" ht="16.5" customHeight="1">
      <c r="A5034" s="103"/>
      <c r="B5034" s="73"/>
      <c r="C5034" s="24" t="s">
        <v>6641</v>
      </c>
      <c r="D5034" s="69">
        <v>43864.0</v>
      </c>
      <c r="E5034" s="73" t="s">
        <v>4977</v>
      </c>
      <c r="F5034" s="69"/>
      <c r="G5034" s="21" t="s">
        <v>158</v>
      </c>
      <c r="H5034" s="165" t="s">
        <v>1476</v>
      </c>
      <c r="I5034" s="63"/>
      <c r="J5034" s="21"/>
      <c r="K5034" s="63"/>
      <c r="L5034" s="21"/>
      <c r="M5034" s="21"/>
      <c r="N5034" s="22">
        <f t="shared" si="2"/>
        <v>46206</v>
      </c>
      <c r="O5034" s="23">
        <f>'RESOLUCIONES EPG'!$N5034-'RESOLUCIONES EPG'!$D5034</f>
        <v>2342</v>
      </c>
    </row>
    <row r="5035" ht="16.5" customHeight="1">
      <c r="A5035" s="58"/>
      <c r="B5035" s="73"/>
      <c r="C5035" s="24" t="s">
        <v>6642</v>
      </c>
      <c r="D5035" s="69">
        <v>43864.0</v>
      </c>
      <c r="E5035" s="73" t="s">
        <v>6643</v>
      </c>
      <c r="F5035" s="69" t="s">
        <v>6352</v>
      </c>
      <c r="G5035" s="21" t="s">
        <v>158</v>
      </c>
      <c r="H5035" s="165"/>
      <c r="I5035" s="63"/>
      <c r="J5035" s="21"/>
      <c r="K5035" s="63"/>
      <c r="L5035" s="21"/>
      <c r="M5035" s="21"/>
      <c r="N5035" s="22">
        <f t="shared" si="2"/>
        <v>46206</v>
      </c>
      <c r="O5035" s="23">
        <f>'RESOLUCIONES EPG'!$N5035-'RESOLUCIONES EPG'!$D5035</f>
        <v>2342</v>
      </c>
    </row>
    <row r="5036" ht="16.5" customHeight="1">
      <c r="A5036" s="58"/>
      <c r="B5036" s="73"/>
      <c r="C5036" s="24" t="s">
        <v>6644</v>
      </c>
      <c r="D5036" s="69">
        <v>43864.0</v>
      </c>
      <c r="E5036" s="73" t="s">
        <v>6645</v>
      </c>
      <c r="F5036" s="69"/>
      <c r="G5036" s="21" t="s">
        <v>158</v>
      </c>
      <c r="H5036" s="165"/>
      <c r="I5036" s="63"/>
      <c r="J5036" s="21"/>
      <c r="K5036" s="63"/>
      <c r="L5036" s="21"/>
      <c r="M5036" s="21"/>
      <c r="N5036" s="22">
        <f t="shared" si="2"/>
        <v>46206</v>
      </c>
      <c r="O5036" s="23">
        <f>'RESOLUCIONES EPG'!$N5036-'RESOLUCIONES EPG'!$D5036</f>
        <v>2342</v>
      </c>
    </row>
    <row r="5037" ht="16.5" customHeight="1">
      <c r="A5037" s="101"/>
      <c r="B5037" s="73"/>
      <c r="C5037" s="24">
        <v>3.0</v>
      </c>
      <c r="D5037" s="69">
        <v>43864.0</v>
      </c>
      <c r="E5037" s="26" t="s">
        <v>540</v>
      </c>
      <c r="F5037" s="69"/>
      <c r="G5037" s="134" t="s">
        <v>6597</v>
      </c>
      <c r="H5037" s="167"/>
      <c r="I5037" s="63" t="s">
        <v>6646</v>
      </c>
      <c r="J5037" s="21"/>
      <c r="K5037" s="63" t="s">
        <v>6647</v>
      </c>
      <c r="L5037" s="63" t="s">
        <v>6648</v>
      </c>
      <c r="M5037" s="21"/>
      <c r="N5037" s="22">
        <f t="shared" si="2"/>
        <v>46206</v>
      </c>
      <c r="O5037" s="23">
        <f>'RESOLUCIONES EPG'!$N5037-'RESOLUCIONES EPG'!$D5037</f>
        <v>2342</v>
      </c>
    </row>
    <row r="5038" ht="16.5" customHeight="1">
      <c r="A5038" s="101"/>
      <c r="B5038" s="73"/>
      <c r="C5038" s="24" t="s">
        <v>6649</v>
      </c>
      <c r="D5038" s="69">
        <v>43864.0</v>
      </c>
      <c r="E5038" s="73" t="s">
        <v>6650</v>
      </c>
      <c r="F5038" s="69"/>
      <c r="G5038" s="21" t="s">
        <v>158</v>
      </c>
      <c r="H5038" s="165"/>
      <c r="I5038" s="63"/>
      <c r="J5038" s="21"/>
      <c r="K5038" s="63"/>
      <c r="L5038" s="21"/>
      <c r="M5038" s="21"/>
      <c r="N5038" s="22">
        <f t="shared" si="2"/>
        <v>46206</v>
      </c>
      <c r="O5038" s="23">
        <f>'RESOLUCIONES EPG'!$N5038-'RESOLUCIONES EPG'!$D5038</f>
        <v>2342</v>
      </c>
    </row>
    <row r="5039" ht="16.5" customHeight="1">
      <c r="A5039" s="103"/>
      <c r="B5039" s="73"/>
      <c r="C5039" s="24" t="s">
        <v>6651</v>
      </c>
      <c r="D5039" s="69">
        <v>43864.0</v>
      </c>
      <c r="E5039" s="73" t="s">
        <v>5123</v>
      </c>
      <c r="F5039" s="69"/>
      <c r="G5039" s="21" t="s">
        <v>158</v>
      </c>
      <c r="H5039" s="165"/>
      <c r="I5039" s="63"/>
      <c r="J5039" s="21"/>
      <c r="K5039" s="63"/>
      <c r="L5039" s="21"/>
      <c r="M5039" s="21"/>
      <c r="N5039" s="22">
        <f t="shared" si="2"/>
        <v>46206</v>
      </c>
      <c r="O5039" s="23">
        <f>'RESOLUCIONES EPG'!$N5039-'RESOLUCIONES EPG'!$D5039</f>
        <v>2342</v>
      </c>
    </row>
    <row r="5040" ht="16.5" customHeight="1">
      <c r="A5040" s="102"/>
      <c r="B5040" s="73"/>
      <c r="C5040" s="24" t="s">
        <v>6652</v>
      </c>
      <c r="D5040" s="69">
        <v>43864.0</v>
      </c>
      <c r="E5040" s="73" t="s">
        <v>6653</v>
      </c>
      <c r="F5040" s="69"/>
      <c r="G5040" s="21" t="s">
        <v>158</v>
      </c>
      <c r="H5040" s="165"/>
      <c r="I5040" s="63"/>
      <c r="J5040" s="21"/>
      <c r="K5040" s="63"/>
      <c r="L5040" s="21"/>
      <c r="M5040" s="21"/>
      <c r="N5040" s="22">
        <f t="shared" si="2"/>
        <v>46206</v>
      </c>
      <c r="O5040" s="23">
        <f>'RESOLUCIONES EPG'!$N5040-'RESOLUCIONES EPG'!$D5040</f>
        <v>2342</v>
      </c>
    </row>
    <row r="5041" ht="16.5" customHeight="1">
      <c r="A5041" s="58"/>
      <c r="B5041" s="73"/>
      <c r="C5041" s="24" t="s">
        <v>6654</v>
      </c>
      <c r="D5041" s="69">
        <v>43864.0</v>
      </c>
      <c r="E5041" s="73" t="s">
        <v>34</v>
      </c>
      <c r="F5041" s="69"/>
      <c r="G5041" s="21" t="s">
        <v>158</v>
      </c>
      <c r="H5041" s="165"/>
      <c r="I5041" s="63"/>
      <c r="J5041" s="21"/>
      <c r="K5041" s="63"/>
      <c r="L5041" s="21"/>
      <c r="M5041" s="21"/>
      <c r="N5041" s="22">
        <f t="shared" si="2"/>
        <v>46206</v>
      </c>
      <c r="O5041" s="23">
        <f>'RESOLUCIONES EPG'!$N5041-'RESOLUCIONES EPG'!$D5041</f>
        <v>2342</v>
      </c>
    </row>
    <row r="5042" ht="16.5" customHeight="1">
      <c r="A5042" s="101"/>
      <c r="B5042" s="73"/>
      <c r="C5042" s="24" t="s">
        <v>6655</v>
      </c>
      <c r="D5042" s="69">
        <v>43864.0</v>
      </c>
      <c r="E5042" s="73" t="s">
        <v>6656</v>
      </c>
      <c r="F5042" s="69"/>
      <c r="G5042" s="21" t="s">
        <v>158</v>
      </c>
      <c r="H5042" s="165" t="s">
        <v>6657</v>
      </c>
      <c r="I5042" s="63"/>
      <c r="J5042" s="21"/>
      <c r="K5042" s="63"/>
      <c r="L5042" s="21"/>
      <c r="M5042" s="21"/>
      <c r="N5042" s="22">
        <f t="shared" si="2"/>
        <v>46206</v>
      </c>
      <c r="O5042" s="23">
        <f>'RESOLUCIONES EPG'!$N5042-'RESOLUCIONES EPG'!$D5042</f>
        <v>2342</v>
      </c>
    </row>
    <row r="5043" ht="16.5" customHeight="1">
      <c r="A5043" s="58"/>
      <c r="B5043" s="73"/>
      <c r="C5043" s="24" t="s">
        <v>6658</v>
      </c>
      <c r="D5043" s="69">
        <v>43864.0</v>
      </c>
      <c r="E5043" s="73" t="s">
        <v>2579</v>
      </c>
      <c r="F5043" s="69"/>
      <c r="G5043" s="21" t="s">
        <v>158</v>
      </c>
      <c r="H5043" s="165"/>
      <c r="I5043" s="63"/>
      <c r="J5043" s="21"/>
      <c r="K5043" s="63"/>
      <c r="L5043" s="21"/>
      <c r="M5043" s="21"/>
      <c r="N5043" s="22">
        <f t="shared" si="2"/>
        <v>46206</v>
      </c>
      <c r="O5043" s="23">
        <f>'RESOLUCIONES EPG'!$N5043-'RESOLUCIONES EPG'!$D5043</f>
        <v>2342</v>
      </c>
    </row>
    <row r="5044" ht="16.5" customHeight="1">
      <c r="A5044" s="58"/>
      <c r="B5044" s="73"/>
      <c r="C5044" s="24" t="s">
        <v>6659</v>
      </c>
      <c r="D5044" s="69">
        <v>43864.0</v>
      </c>
      <c r="E5044" s="73" t="s">
        <v>6660</v>
      </c>
      <c r="F5044" s="69"/>
      <c r="G5044" s="21" t="s">
        <v>158</v>
      </c>
      <c r="H5044" s="165"/>
      <c r="I5044" s="63"/>
      <c r="J5044" s="21"/>
      <c r="K5044" s="63"/>
      <c r="L5044" s="21"/>
      <c r="M5044" s="21"/>
      <c r="N5044" s="22">
        <f t="shared" si="2"/>
        <v>46206</v>
      </c>
      <c r="O5044" s="23">
        <f>'RESOLUCIONES EPG'!$N5044-'RESOLUCIONES EPG'!$D5044</f>
        <v>2342</v>
      </c>
    </row>
    <row r="5045" ht="16.5" customHeight="1">
      <c r="A5045" s="101"/>
      <c r="B5045" s="73"/>
      <c r="C5045" s="24">
        <v>4.0</v>
      </c>
      <c r="D5045" s="69">
        <v>43864.0</v>
      </c>
      <c r="E5045" s="26" t="s">
        <v>6661</v>
      </c>
      <c r="F5045" s="69" t="s">
        <v>6662</v>
      </c>
      <c r="G5045" s="134" t="s">
        <v>6597</v>
      </c>
      <c r="H5045" s="167"/>
      <c r="I5045" s="63" t="s">
        <v>6663</v>
      </c>
      <c r="J5045" s="21"/>
      <c r="K5045" s="63" t="s">
        <v>6664</v>
      </c>
      <c r="L5045" s="63" t="s">
        <v>6665</v>
      </c>
      <c r="M5045" s="21"/>
      <c r="N5045" s="22">
        <f t="shared" si="2"/>
        <v>46206</v>
      </c>
      <c r="O5045" s="23">
        <f>'RESOLUCIONES EPG'!$N5045-'RESOLUCIONES EPG'!$D5045</f>
        <v>2342</v>
      </c>
    </row>
    <row r="5046" ht="16.5" customHeight="1">
      <c r="A5046" s="58"/>
      <c r="B5046" s="73"/>
      <c r="C5046" s="24" t="s">
        <v>6666</v>
      </c>
      <c r="D5046" s="69">
        <v>43864.0</v>
      </c>
      <c r="E5046" s="73" t="s">
        <v>5984</v>
      </c>
      <c r="F5046" s="69"/>
      <c r="G5046" s="21" t="s">
        <v>158</v>
      </c>
      <c r="H5046" s="165"/>
      <c r="I5046" s="63"/>
      <c r="J5046" s="21"/>
      <c r="K5046" s="63"/>
      <c r="L5046" s="21"/>
      <c r="M5046" s="21"/>
      <c r="N5046" s="22">
        <f t="shared" si="2"/>
        <v>46206</v>
      </c>
      <c r="O5046" s="23">
        <f>'RESOLUCIONES EPG'!$N5046-'RESOLUCIONES EPG'!$D5046</f>
        <v>2342</v>
      </c>
    </row>
    <row r="5047" ht="16.5" customHeight="1">
      <c r="A5047" s="103"/>
      <c r="B5047" s="73"/>
      <c r="C5047" s="24">
        <v>38.0</v>
      </c>
      <c r="D5047" s="69">
        <v>43864.0</v>
      </c>
      <c r="E5047" s="21" t="s">
        <v>6667</v>
      </c>
      <c r="F5047" s="69"/>
      <c r="G5047" s="21" t="s">
        <v>1593</v>
      </c>
      <c r="H5047" s="198">
        <v>43875.0</v>
      </c>
      <c r="I5047" s="63" t="s">
        <v>6668</v>
      </c>
      <c r="J5047" s="21"/>
      <c r="K5047" s="63" t="s">
        <v>6669</v>
      </c>
      <c r="L5047" s="63" t="s">
        <v>6670</v>
      </c>
      <c r="M5047" s="21"/>
      <c r="N5047" s="22">
        <f t="shared" si="2"/>
        <v>46206</v>
      </c>
      <c r="O5047" s="23">
        <f>'RESOLUCIONES EPG'!$N5047-'RESOLUCIONES EPG'!$D5047</f>
        <v>2342</v>
      </c>
    </row>
    <row r="5048" ht="16.5" customHeight="1">
      <c r="A5048" s="103"/>
      <c r="B5048" s="73"/>
      <c r="C5048" s="24" t="s">
        <v>6671</v>
      </c>
      <c r="D5048" s="69">
        <v>43864.0</v>
      </c>
      <c r="E5048" s="73" t="s">
        <v>6672</v>
      </c>
      <c r="F5048" s="69"/>
      <c r="G5048" s="21" t="s">
        <v>158</v>
      </c>
      <c r="H5048" s="165"/>
      <c r="I5048" s="63"/>
      <c r="J5048" s="21"/>
      <c r="K5048" s="63"/>
      <c r="L5048" s="21"/>
      <c r="M5048" s="21"/>
      <c r="N5048" s="22">
        <f t="shared" si="2"/>
        <v>46206</v>
      </c>
      <c r="O5048" s="23">
        <f>'RESOLUCIONES EPG'!$N5048-'RESOLUCIONES EPG'!$D5048</f>
        <v>2342</v>
      </c>
    </row>
    <row r="5049" ht="16.5" customHeight="1">
      <c r="A5049" s="58"/>
      <c r="B5049" s="73"/>
      <c r="C5049" s="24">
        <v>10.0</v>
      </c>
      <c r="D5049" s="69">
        <v>43864.0</v>
      </c>
      <c r="E5049" s="21" t="s">
        <v>6673</v>
      </c>
      <c r="F5049" s="69"/>
      <c r="G5049" s="21" t="s">
        <v>6597</v>
      </c>
      <c r="H5049" s="165"/>
      <c r="I5049" s="63" t="s">
        <v>6674</v>
      </c>
      <c r="J5049" s="21"/>
      <c r="K5049" s="63" t="s">
        <v>6675</v>
      </c>
      <c r="L5049" s="63" t="s">
        <v>6676</v>
      </c>
      <c r="M5049" s="21"/>
      <c r="N5049" s="22">
        <f t="shared" si="2"/>
        <v>46206</v>
      </c>
      <c r="O5049" s="23">
        <f>'RESOLUCIONES EPG'!$N5049-'RESOLUCIONES EPG'!$D5049</f>
        <v>2342</v>
      </c>
    </row>
    <row r="5050" ht="16.5" customHeight="1">
      <c r="A5050" s="101"/>
      <c r="B5050" s="73"/>
      <c r="C5050" s="24" t="s">
        <v>6677</v>
      </c>
      <c r="D5050" s="69">
        <v>43864.0</v>
      </c>
      <c r="E5050" s="73" t="s">
        <v>6678</v>
      </c>
      <c r="F5050" s="69"/>
      <c r="G5050" s="21" t="s">
        <v>158</v>
      </c>
      <c r="H5050" s="165"/>
      <c r="I5050" s="63"/>
      <c r="J5050" s="21"/>
      <c r="K5050" s="63"/>
      <c r="L5050" s="21"/>
      <c r="M5050" s="21"/>
      <c r="N5050" s="22">
        <f t="shared" si="2"/>
        <v>46206</v>
      </c>
      <c r="O5050" s="23">
        <f>'RESOLUCIONES EPG'!$N5050-'RESOLUCIONES EPG'!$D5050</f>
        <v>2342</v>
      </c>
    </row>
    <row r="5051" ht="16.5" customHeight="1">
      <c r="A5051" s="101"/>
      <c r="B5051" s="73"/>
      <c r="C5051" s="24" t="s">
        <v>6679</v>
      </c>
      <c r="D5051" s="69">
        <v>43864.0</v>
      </c>
      <c r="E5051" s="73" t="s">
        <v>6680</v>
      </c>
      <c r="F5051" s="69"/>
      <c r="G5051" s="21" t="s">
        <v>158</v>
      </c>
      <c r="H5051" s="165"/>
      <c r="I5051" s="63"/>
      <c r="J5051" s="21"/>
      <c r="K5051" s="63"/>
      <c r="L5051" s="21"/>
      <c r="M5051" s="21"/>
      <c r="N5051" s="22">
        <f t="shared" si="2"/>
        <v>46206</v>
      </c>
      <c r="O5051" s="23">
        <f>'RESOLUCIONES EPG'!$N5051-'RESOLUCIONES EPG'!$D5051</f>
        <v>2342</v>
      </c>
    </row>
    <row r="5052" ht="16.5" customHeight="1">
      <c r="A5052" s="103"/>
      <c r="B5052" s="73"/>
      <c r="C5052" s="24">
        <v>12.0</v>
      </c>
      <c r="D5052" s="69">
        <v>43864.0</v>
      </c>
      <c r="E5052" s="21" t="s">
        <v>6681</v>
      </c>
      <c r="F5052" s="162" t="s">
        <v>4896</v>
      </c>
      <c r="G5052" s="21" t="s">
        <v>6597</v>
      </c>
      <c r="H5052" s="165"/>
      <c r="I5052" s="63" t="s">
        <v>6682</v>
      </c>
      <c r="J5052" s="21"/>
      <c r="K5052" s="63" t="s">
        <v>6683</v>
      </c>
      <c r="L5052" s="21"/>
      <c r="M5052" s="21"/>
      <c r="N5052" s="22">
        <f t="shared" si="2"/>
        <v>46206</v>
      </c>
      <c r="O5052" s="23">
        <f>'RESOLUCIONES EPG'!$N5052-'RESOLUCIONES EPG'!$D5052</f>
        <v>2342</v>
      </c>
    </row>
    <row r="5053" ht="16.5" customHeight="1">
      <c r="A5053" s="58"/>
      <c r="B5053" s="73"/>
      <c r="C5053" s="24" t="s">
        <v>6684</v>
      </c>
      <c r="D5053" s="69">
        <v>43864.0</v>
      </c>
      <c r="E5053" s="73" t="s">
        <v>5801</v>
      </c>
      <c r="F5053" s="69"/>
      <c r="G5053" s="21" t="s">
        <v>158</v>
      </c>
      <c r="H5053" s="165"/>
      <c r="I5053" s="63"/>
      <c r="J5053" s="21"/>
      <c r="K5053" s="63"/>
      <c r="L5053" s="21"/>
      <c r="M5053" s="21"/>
      <c r="N5053" s="22">
        <f t="shared" si="2"/>
        <v>46206</v>
      </c>
      <c r="O5053" s="23">
        <f>'RESOLUCIONES EPG'!$N5053-'RESOLUCIONES EPG'!$D5053</f>
        <v>2342</v>
      </c>
    </row>
    <row r="5054" ht="16.5" customHeight="1">
      <c r="A5054" s="101"/>
      <c r="B5054" s="73"/>
      <c r="C5054" s="24">
        <v>13.0</v>
      </c>
      <c r="D5054" s="69">
        <v>43864.0</v>
      </c>
      <c r="E5054" s="21" t="s">
        <v>6685</v>
      </c>
      <c r="F5054" s="69"/>
      <c r="G5054" s="21" t="s">
        <v>6597</v>
      </c>
      <c r="H5054" s="165"/>
      <c r="I5054" s="63" t="s">
        <v>6686</v>
      </c>
      <c r="J5054" s="21"/>
      <c r="K5054" s="63" t="s">
        <v>6687</v>
      </c>
      <c r="L5054" s="63" t="s">
        <v>6688</v>
      </c>
      <c r="M5054" s="21"/>
      <c r="N5054" s="22">
        <f t="shared" si="2"/>
        <v>46206</v>
      </c>
      <c r="O5054" s="23">
        <f>'RESOLUCIONES EPG'!$N5054-'RESOLUCIONES EPG'!$D5054</f>
        <v>2342</v>
      </c>
    </row>
    <row r="5055" ht="16.5" customHeight="1">
      <c r="A5055" s="102"/>
      <c r="B5055" s="73"/>
      <c r="C5055" s="24" t="s">
        <v>6689</v>
      </c>
      <c r="D5055" s="69">
        <v>43864.0</v>
      </c>
      <c r="E5055" s="73" t="s">
        <v>6690</v>
      </c>
      <c r="F5055" s="69"/>
      <c r="G5055" s="21" t="s">
        <v>158</v>
      </c>
      <c r="H5055" s="165"/>
      <c r="I5055" s="63"/>
      <c r="J5055" s="21"/>
      <c r="K5055" s="63"/>
      <c r="L5055" s="21"/>
      <c r="M5055" s="21"/>
      <c r="N5055" s="22">
        <f t="shared" si="2"/>
        <v>46206</v>
      </c>
      <c r="O5055" s="23">
        <f>'RESOLUCIONES EPG'!$N5055-'RESOLUCIONES EPG'!$D5055</f>
        <v>2342</v>
      </c>
    </row>
    <row r="5056" ht="16.5" customHeight="1">
      <c r="A5056" s="58"/>
      <c r="B5056" s="73"/>
      <c r="C5056" s="24">
        <v>11.0</v>
      </c>
      <c r="D5056" s="69">
        <v>43864.0</v>
      </c>
      <c r="E5056" s="21" t="s">
        <v>6691</v>
      </c>
      <c r="F5056" s="69"/>
      <c r="G5056" s="21" t="s">
        <v>6597</v>
      </c>
      <c r="H5056" s="165"/>
      <c r="I5056" s="63" t="s">
        <v>6692</v>
      </c>
      <c r="J5056" s="21"/>
      <c r="K5056" s="63" t="s">
        <v>6693</v>
      </c>
      <c r="L5056" s="63" t="s">
        <v>6694</v>
      </c>
      <c r="M5056" s="21"/>
      <c r="N5056" s="22">
        <f t="shared" si="2"/>
        <v>46206</v>
      </c>
      <c r="O5056" s="23">
        <f>'RESOLUCIONES EPG'!$N5056-'RESOLUCIONES EPG'!$D5056</f>
        <v>2342</v>
      </c>
    </row>
    <row r="5057" ht="16.5" customHeight="1">
      <c r="A5057" s="58"/>
      <c r="B5057" s="73"/>
      <c r="C5057" s="24" t="s">
        <v>6695</v>
      </c>
      <c r="D5057" s="69">
        <v>43864.0</v>
      </c>
      <c r="E5057" s="73" t="s">
        <v>6696</v>
      </c>
      <c r="F5057" s="69" t="s">
        <v>6697</v>
      </c>
      <c r="G5057" s="21" t="s">
        <v>158</v>
      </c>
      <c r="H5057" s="165"/>
      <c r="I5057" s="63"/>
      <c r="J5057" s="21"/>
      <c r="K5057" s="63"/>
      <c r="L5057" s="21"/>
      <c r="M5057" s="21"/>
      <c r="N5057" s="22">
        <f t="shared" si="2"/>
        <v>46206</v>
      </c>
      <c r="O5057" s="23">
        <f>'RESOLUCIONES EPG'!$N5057-'RESOLUCIONES EPG'!$D5057</f>
        <v>2342</v>
      </c>
    </row>
    <row r="5058" ht="16.5" customHeight="1">
      <c r="A5058" s="58"/>
      <c r="B5058" s="73"/>
      <c r="C5058" s="24" t="s">
        <v>6698</v>
      </c>
      <c r="D5058" s="69">
        <v>43864.0</v>
      </c>
      <c r="E5058" s="73" t="s">
        <v>6699</v>
      </c>
      <c r="F5058" s="69"/>
      <c r="G5058" s="21" t="s">
        <v>158</v>
      </c>
      <c r="H5058" s="165"/>
      <c r="I5058" s="63"/>
      <c r="J5058" s="21"/>
      <c r="K5058" s="63"/>
      <c r="L5058" s="21"/>
      <c r="M5058" s="21"/>
      <c r="N5058" s="22">
        <f t="shared" si="2"/>
        <v>46206</v>
      </c>
      <c r="O5058" s="23">
        <f>'RESOLUCIONES EPG'!$N5058-'RESOLUCIONES EPG'!$D5058</f>
        <v>2342</v>
      </c>
    </row>
    <row r="5059" ht="16.5" customHeight="1">
      <c r="A5059" s="102"/>
      <c r="B5059" s="73"/>
      <c r="C5059" s="24" t="s">
        <v>6700</v>
      </c>
      <c r="D5059" s="69">
        <v>43864.0</v>
      </c>
      <c r="E5059" s="73" t="s">
        <v>6701</v>
      </c>
      <c r="F5059" s="69"/>
      <c r="G5059" s="21" t="s">
        <v>158</v>
      </c>
      <c r="H5059" s="165"/>
      <c r="I5059" s="63"/>
      <c r="J5059" s="21"/>
      <c r="K5059" s="63"/>
      <c r="L5059" s="21"/>
      <c r="M5059" s="21"/>
      <c r="N5059" s="22">
        <f t="shared" si="2"/>
        <v>46206</v>
      </c>
      <c r="O5059" s="23">
        <f>'RESOLUCIONES EPG'!$N5059-'RESOLUCIONES EPG'!$D5059</f>
        <v>2342</v>
      </c>
    </row>
    <row r="5060" ht="16.5" customHeight="1">
      <c r="A5060" s="101"/>
      <c r="B5060" s="73"/>
      <c r="C5060" s="24">
        <v>16.0</v>
      </c>
      <c r="D5060" s="69">
        <v>43864.0</v>
      </c>
      <c r="E5060" s="21" t="s">
        <v>5472</v>
      </c>
      <c r="F5060" s="69"/>
      <c r="G5060" s="21" t="s">
        <v>6597</v>
      </c>
      <c r="H5060" s="165"/>
      <c r="I5060" s="63" t="s">
        <v>6702</v>
      </c>
      <c r="J5060" s="21"/>
      <c r="K5060" s="63" t="s">
        <v>6703</v>
      </c>
      <c r="L5060" s="63" t="s">
        <v>6704</v>
      </c>
      <c r="M5060" s="21"/>
      <c r="N5060" s="22">
        <f t="shared" si="2"/>
        <v>46206</v>
      </c>
      <c r="O5060" s="23">
        <f>'RESOLUCIONES EPG'!$N5060-'RESOLUCIONES EPG'!$D5060</f>
        <v>2342</v>
      </c>
    </row>
    <row r="5061" ht="16.5" customHeight="1">
      <c r="A5061" s="101"/>
      <c r="B5061" s="73"/>
      <c r="C5061" s="24">
        <v>46.0</v>
      </c>
      <c r="D5061" s="69">
        <v>43865.0</v>
      </c>
      <c r="E5061" s="21" t="s">
        <v>6705</v>
      </c>
      <c r="F5061" s="69"/>
      <c r="G5061" s="21" t="s">
        <v>6706</v>
      </c>
      <c r="H5061" s="198">
        <v>43882.0</v>
      </c>
      <c r="I5061" s="63" t="s">
        <v>6707</v>
      </c>
      <c r="J5061" s="21"/>
      <c r="K5061" s="21"/>
      <c r="L5061" s="63" t="s">
        <v>6708</v>
      </c>
      <c r="M5061" s="63" t="s">
        <v>6709</v>
      </c>
      <c r="N5061" s="22">
        <f t="shared" si="2"/>
        <v>46206</v>
      </c>
      <c r="O5061" s="23">
        <f>'RESOLUCIONES EPG'!$N5061-'RESOLUCIONES EPG'!$D5061</f>
        <v>2341</v>
      </c>
    </row>
    <row r="5062" ht="16.5" customHeight="1">
      <c r="A5062" s="100"/>
      <c r="B5062" s="73"/>
      <c r="C5062" s="24">
        <v>23.0</v>
      </c>
      <c r="D5062" s="69">
        <v>43868.0</v>
      </c>
      <c r="E5062" s="21" t="s">
        <v>6710</v>
      </c>
      <c r="F5062" s="69"/>
      <c r="G5062" s="21" t="s">
        <v>761</v>
      </c>
      <c r="H5062" s="165" t="s">
        <v>6185</v>
      </c>
      <c r="I5062" s="63" t="s">
        <v>6711</v>
      </c>
      <c r="J5062" s="21"/>
      <c r="K5062" s="21"/>
      <c r="L5062" s="21"/>
      <c r="M5062" s="21"/>
      <c r="N5062" s="22">
        <f t="shared" si="2"/>
        <v>46206</v>
      </c>
      <c r="O5062" s="23">
        <f>'RESOLUCIONES EPG'!$N5062-'RESOLUCIONES EPG'!$D5062</f>
        <v>2338</v>
      </c>
    </row>
    <row r="5063" ht="16.5" customHeight="1">
      <c r="A5063" s="103"/>
      <c r="B5063" s="73"/>
      <c r="C5063" s="24">
        <v>17.0</v>
      </c>
      <c r="D5063" s="69">
        <v>43868.0</v>
      </c>
      <c r="E5063" s="21" t="s">
        <v>2959</v>
      </c>
      <c r="F5063" s="69"/>
      <c r="G5063" s="21" t="s">
        <v>761</v>
      </c>
      <c r="H5063" s="165" t="s">
        <v>6712</v>
      </c>
      <c r="I5063" s="63" t="s">
        <v>6713</v>
      </c>
      <c r="J5063" s="21"/>
      <c r="K5063" s="21"/>
      <c r="L5063" s="21"/>
      <c r="M5063" s="21"/>
      <c r="N5063" s="22">
        <f t="shared" si="2"/>
        <v>46206</v>
      </c>
      <c r="O5063" s="23">
        <f>'RESOLUCIONES EPG'!$N5063-'RESOLUCIONES EPG'!$D5063</f>
        <v>2338</v>
      </c>
    </row>
    <row r="5064" ht="16.5" customHeight="1">
      <c r="A5064" s="103"/>
      <c r="B5064" s="73"/>
      <c r="C5064" s="24">
        <v>26.0</v>
      </c>
      <c r="D5064" s="69">
        <v>43868.0</v>
      </c>
      <c r="E5064" s="21" t="s">
        <v>6714</v>
      </c>
      <c r="F5064" s="69"/>
      <c r="G5064" s="21" t="s">
        <v>761</v>
      </c>
      <c r="H5064" s="165" t="s">
        <v>6715</v>
      </c>
      <c r="I5064" s="63" t="s">
        <v>6716</v>
      </c>
      <c r="J5064" s="21"/>
      <c r="K5064" s="21"/>
      <c r="L5064" s="21" t="s">
        <v>1476</v>
      </c>
      <c r="M5064" s="21"/>
      <c r="N5064" s="22">
        <f t="shared" si="2"/>
        <v>46206</v>
      </c>
      <c r="O5064" s="23">
        <f>'RESOLUCIONES EPG'!$N5064-'RESOLUCIONES EPG'!$D5064</f>
        <v>2338</v>
      </c>
    </row>
    <row r="5065" ht="16.5" customHeight="1">
      <c r="A5065" s="58"/>
      <c r="B5065" s="73"/>
      <c r="C5065" s="24">
        <v>22.0</v>
      </c>
      <c r="D5065" s="69">
        <v>43868.0</v>
      </c>
      <c r="E5065" s="21" t="s">
        <v>6717</v>
      </c>
      <c r="F5065" s="69"/>
      <c r="G5065" s="21" t="s">
        <v>761</v>
      </c>
      <c r="H5065" s="165" t="s">
        <v>6718</v>
      </c>
      <c r="I5065" s="63" t="s">
        <v>6719</v>
      </c>
      <c r="J5065" s="21"/>
      <c r="K5065" s="21"/>
      <c r="L5065" s="21"/>
      <c r="M5065" s="21"/>
      <c r="N5065" s="22">
        <f t="shared" si="2"/>
        <v>46206</v>
      </c>
      <c r="O5065" s="23">
        <f>'RESOLUCIONES EPG'!$N5065-'RESOLUCIONES EPG'!$D5065</f>
        <v>2338</v>
      </c>
    </row>
    <row r="5066" ht="16.5" customHeight="1">
      <c r="A5066" s="103"/>
      <c r="B5066" s="73"/>
      <c r="C5066" s="24">
        <v>21.0</v>
      </c>
      <c r="D5066" s="69">
        <v>43868.0</v>
      </c>
      <c r="E5066" s="21" t="s">
        <v>4654</v>
      </c>
      <c r="F5066" s="69" t="s">
        <v>4655</v>
      </c>
      <c r="G5066" s="21" t="s">
        <v>761</v>
      </c>
      <c r="H5066" s="165" t="s">
        <v>6185</v>
      </c>
      <c r="I5066" s="63" t="s">
        <v>6720</v>
      </c>
      <c r="J5066" s="21"/>
      <c r="K5066" s="21"/>
      <c r="L5066" s="21"/>
      <c r="M5066" s="21"/>
      <c r="N5066" s="22">
        <f t="shared" si="2"/>
        <v>46206</v>
      </c>
      <c r="O5066" s="23">
        <f>'RESOLUCIONES EPG'!$N5066-'RESOLUCIONES EPG'!$D5066</f>
        <v>2338</v>
      </c>
    </row>
    <row r="5067" ht="16.5" customHeight="1">
      <c r="A5067" s="103"/>
      <c r="B5067" s="73"/>
      <c r="C5067" s="24">
        <v>18.0</v>
      </c>
      <c r="D5067" s="69">
        <v>43868.0</v>
      </c>
      <c r="E5067" s="21" t="s">
        <v>6721</v>
      </c>
      <c r="F5067" s="69"/>
      <c r="G5067" s="21" t="s">
        <v>761</v>
      </c>
      <c r="H5067" s="165" t="s">
        <v>6722</v>
      </c>
      <c r="I5067" s="63" t="s">
        <v>6723</v>
      </c>
      <c r="J5067" s="21"/>
      <c r="K5067" s="21"/>
      <c r="L5067" s="21"/>
      <c r="M5067" s="21"/>
      <c r="N5067" s="22">
        <f t="shared" si="2"/>
        <v>46206</v>
      </c>
      <c r="O5067" s="23">
        <f>'RESOLUCIONES EPG'!$N5067-'RESOLUCIONES EPG'!$D5067</f>
        <v>2338</v>
      </c>
    </row>
    <row r="5068" ht="16.5" customHeight="1">
      <c r="A5068" s="58"/>
      <c r="B5068" s="73"/>
      <c r="C5068" s="24">
        <v>36.0</v>
      </c>
      <c r="D5068" s="69">
        <v>43868.0</v>
      </c>
      <c r="E5068" s="21" t="s">
        <v>5353</v>
      </c>
      <c r="F5068" s="69"/>
      <c r="G5068" s="21" t="s">
        <v>2923</v>
      </c>
      <c r="H5068" s="165"/>
      <c r="I5068" s="63" t="s">
        <v>6724</v>
      </c>
      <c r="J5068" s="21"/>
      <c r="K5068" s="21"/>
      <c r="L5068" s="21"/>
      <c r="M5068" s="21"/>
      <c r="N5068" s="22">
        <f t="shared" si="2"/>
        <v>46206</v>
      </c>
      <c r="O5068" s="23">
        <f>'RESOLUCIONES EPG'!$N5068-'RESOLUCIONES EPG'!$D5068</f>
        <v>2338</v>
      </c>
    </row>
    <row r="5069" ht="16.5" customHeight="1">
      <c r="A5069" s="58"/>
      <c r="B5069" s="73"/>
      <c r="C5069" s="24">
        <v>19.0</v>
      </c>
      <c r="D5069" s="69">
        <v>43868.0</v>
      </c>
      <c r="E5069" s="21" t="s">
        <v>6725</v>
      </c>
      <c r="F5069" s="69"/>
      <c r="G5069" s="21" t="s">
        <v>761</v>
      </c>
      <c r="H5069" s="165" t="s">
        <v>6726</v>
      </c>
      <c r="I5069" s="63" t="s">
        <v>6727</v>
      </c>
      <c r="J5069" s="21"/>
      <c r="K5069" s="21"/>
      <c r="L5069" s="21"/>
      <c r="M5069" s="21"/>
      <c r="N5069" s="22">
        <f t="shared" si="2"/>
        <v>46206</v>
      </c>
      <c r="O5069" s="23">
        <f>'RESOLUCIONES EPG'!$N5069-'RESOLUCIONES EPG'!$D5069</f>
        <v>2338</v>
      </c>
    </row>
    <row r="5070" ht="16.5" customHeight="1">
      <c r="A5070" s="103"/>
      <c r="B5070" s="73"/>
      <c r="C5070" s="24">
        <v>25.0</v>
      </c>
      <c r="D5070" s="69">
        <v>43868.0</v>
      </c>
      <c r="E5070" s="21" t="s">
        <v>6728</v>
      </c>
      <c r="F5070" s="69"/>
      <c r="G5070" s="21" t="s">
        <v>761</v>
      </c>
      <c r="H5070" s="165" t="s">
        <v>6729</v>
      </c>
      <c r="I5070" s="63" t="s">
        <v>6730</v>
      </c>
      <c r="J5070" s="21"/>
      <c r="K5070" s="21"/>
      <c r="L5070" s="21"/>
      <c r="M5070" s="21"/>
      <c r="N5070" s="22">
        <f t="shared" si="2"/>
        <v>46206</v>
      </c>
      <c r="O5070" s="23">
        <f>'RESOLUCIONES EPG'!$N5070-'RESOLUCIONES EPG'!$D5070</f>
        <v>2338</v>
      </c>
    </row>
    <row r="5071" ht="16.5" customHeight="1">
      <c r="A5071" s="103"/>
      <c r="B5071" s="73"/>
      <c r="C5071" s="24">
        <v>20.0</v>
      </c>
      <c r="D5071" s="69">
        <v>43868.0</v>
      </c>
      <c r="E5071" s="21" t="s">
        <v>1711</v>
      </c>
      <c r="F5071" s="69"/>
      <c r="G5071" s="21" t="s">
        <v>761</v>
      </c>
      <c r="H5071" s="165" t="s">
        <v>6731</v>
      </c>
      <c r="I5071" s="63" t="s">
        <v>6732</v>
      </c>
      <c r="J5071" s="21"/>
      <c r="K5071" s="21"/>
      <c r="L5071" s="21"/>
      <c r="M5071" s="21"/>
      <c r="N5071" s="22">
        <f t="shared" si="2"/>
        <v>46206</v>
      </c>
      <c r="O5071" s="23">
        <f>'RESOLUCIONES EPG'!$N5071-'RESOLUCIONES EPG'!$D5071</f>
        <v>2338</v>
      </c>
    </row>
    <row r="5072" ht="16.5" customHeight="1">
      <c r="A5072" s="103"/>
      <c r="B5072" s="73"/>
      <c r="C5072" s="24">
        <v>24.0</v>
      </c>
      <c r="D5072" s="69">
        <v>43868.0</v>
      </c>
      <c r="E5072" s="21" t="s">
        <v>6733</v>
      </c>
      <c r="F5072" s="69"/>
      <c r="G5072" s="21" t="s">
        <v>761</v>
      </c>
      <c r="H5072" s="165" t="s">
        <v>6734</v>
      </c>
      <c r="I5072" s="63" t="s">
        <v>6735</v>
      </c>
      <c r="J5072" s="21"/>
      <c r="K5072" s="21"/>
      <c r="L5072" s="21"/>
      <c r="M5072" s="21"/>
      <c r="N5072" s="22">
        <f t="shared" si="2"/>
        <v>46206</v>
      </c>
      <c r="O5072" s="23">
        <f>'RESOLUCIONES EPG'!$N5072-'RESOLUCIONES EPG'!$D5072</f>
        <v>2338</v>
      </c>
    </row>
    <row r="5073" ht="16.5" customHeight="1">
      <c r="A5073" s="58"/>
      <c r="B5073" s="73"/>
      <c r="C5073" s="24">
        <v>31.0</v>
      </c>
      <c r="D5073" s="69">
        <v>43868.0</v>
      </c>
      <c r="E5073" s="21" t="s">
        <v>6736</v>
      </c>
      <c r="F5073" s="69"/>
      <c r="G5073" s="21" t="s">
        <v>761</v>
      </c>
      <c r="H5073" s="165" t="s">
        <v>6726</v>
      </c>
      <c r="I5073" s="63" t="s">
        <v>6737</v>
      </c>
      <c r="J5073" s="21"/>
      <c r="K5073" s="21"/>
      <c r="L5073" s="21"/>
      <c r="M5073" s="21"/>
      <c r="N5073" s="22">
        <f t="shared" si="2"/>
        <v>46206</v>
      </c>
      <c r="O5073" s="23">
        <f>'RESOLUCIONES EPG'!$N5073-'RESOLUCIONES EPG'!$D5073</f>
        <v>2338</v>
      </c>
    </row>
    <row r="5074" ht="16.5" customHeight="1">
      <c r="A5074" s="101"/>
      <c r="B5074" s="73"/>
      <c r="C5074" s="24">
        <v>30.0</v>
      </c>
      <c r="D5074" s="69">
        <v>43868.0</v>
      </c>
      <c r="E5074" s="21" t="s">
        <v>6738</v>
      </c>
      <c r="F5074" s="69"/>
      <c r="G5074" s="21" t="s">
        <v>761</v>
      </c>
      <c r="H5074" s="165" t="s">
        <v>6739</v>
      </c>
      <c r="I5074" s="63" t="s">
        <v>6740</v>
      </c>
      <c r="J5074" s="21"/>
      <c r="K5074" s="21"/>
      <c r="L5074" s="21"/>
      <c r="M5074" s="21"/>
      <c r="N5074" s="22">
        <f t="shared" si="2"/>
        <v>46206</v>
      </c>
      <c r="O5074" s="23">
        <f>'RESOLUCIONES EPG'!$N5074-'RESOLUCIONES EPG'!$D5074</f>
        <v>2338</v>
      </c>
    </row>
    <row r="5075" ht="16.5" customHeight="1">
      <c r="A5075" s="58"/>
      <c r="B5075" s="73"/>
      <c r="C5075" s="24">
        <v>27.0</v>
      </c>
      <c r="D5075" s="69">
        <v>43868.0</v>
      </c>
      <c r="E5075" s="21" t="s">
        <v>6741</v>
      </c>
      <c r="F5075" s="69" t="s">
        <v>6742</v>
      </c>
      <c r="G5075" s="21" t="s">
        <v>761</v>
      </c>
      <c r="H5075" s="165" t="s">
        <v>4511</v>
      </c>
      <c r="I5075" s="63" t="s">
        <v>6743</v>
      </c>
      <c r="J5075" s="21"/>
      <c r="K5075" s="21"/>
      <c r="L5075" s="21"/>
      <c r="M5075" s="21"/>
      <c r="N5075" s="22">
        <f t="shared" si="2"/>
        <v>46206</v>
      </c>
      <c r="O5075" s="23">
        <f>'RESOLUCIONES EPG'!$N5075-'RESOLUCIONES EPG'!$D5075</f>
        <v>2338</v>
      </c>
    </row>
    <row r="5076" ht="16.5" customHeight="1">
      <c r="A5076" s="58"/>
      <c r="B5076" s="73"/>
      <c r="C5076" s="24">
        <v>28.0</v>
      </c>
      <c r="D5076" s="69">
        <v>43868.0</v>
      </c>
      <c r="E5076" s="21" t="s">
        <v>6744</v>
      </c>
      <c r="F5076" s="69" t="s">
        <v>6745</v>
      </c>
      <c r="G5076" s="21" t="s">
        <v>761</v>
      </c>
      <c r="H5076" s="165" t="s">
        <v>4511</v>
      </c>
      <c r="I5076" s="63" t="s">
        <v>6746</v>
      </c>
      <c r="J5076" s="21"/>
      <c r="K5076" s="21"/>
      <c r="L5076" s="21"/>
      <c r="M5076" s="21"/>
      <c r="N5076" s="22">
        <f t="shared" si="2"/>
        <v>46206</v>
      </c>
      <c r="O5076" s="23">
        <f>'RESOLUCIONES EPG'!$N5076-'RESOLUCIONES EPG'!$D5076</f>
        <v>2338</v>
      </c>
    </row>
    <row r="5077" ht="16.5" customHeight="1">
      <c r="A5077" s="58"/>
      <c r="B5077" s="73"/>
      <c r="C5077" s="24">
        <v>34.0</v>
      </c>
      <c r="D5077" s="69">
        <v>43868.0</v>
      </c>
      <c r="E5077" s="21" t="s">
        <v>4588</v>
      </c>
      <c r="F5077" s="69"/>
      <c r="G5077" s="21" t="s">
        <v>2923</v>
      </c>
      <c r="H5077" s="165"/>
      <c r="I5077" s="63" t="s">
        <v>6747</v>
      </c>
      <c r="J5077" s="21"/>
      <c r="K5077" s="21"/>
      <c r="L5077" s="21"/>
      <c r="M5077" s="21"/>
      <c r="N5077" s="22">
        <f t="shared" si="2"/>
        <v>46206</v>
      </c>
      <c r="O5077" s="23">
        <f>'RESOLUCIONES EPG'!$N5077-'RESOLUCIONES EPG'!$D5077</f>
        <v>2338</v>
      </c>
    </row>
    <row r="5078" ht="16.5" customHeight="1">
      <c r="A5078" s="103"/>
      <c r="B5078" s="73"/>
      <c r="C5078" s="24">
        <v>29.0</v>
      </c>
      <c r="D5078" s="69">
        <v>43868.0</v>
      </c>
      <c r="E5078" s="21" t="s">
        <v>6748</v>
      </c>
      <c r="F5078" s="69"/>
      <c r="G5078" s="21" t="s">
        <v>761</v>
      </c>
      <c r="H5078" s="165" t="s">
        <v>4511</v>
      </c>
      <c r="I5078" s="63" t="s">
        <v>6749</v>
      </c>
      <c r="J5078" s="21"/>
      <c r="K5078" s="21"/>
      <c r="L5078" s="21"/>
      <c r="M5078" s="21"/>
      <c r="N5078" s="22">
        <f t="shared" si="2"/>
        <v>46206</v>
      </c>
      <c r="O5078" s="23">
        <f>'RESOLUCIONES EPG'!$N5078-'RESOLUCIONES EPG'!$D5078</f>
        <v>2338</v>
      </c>
    </row>
    <row r="5079" ht="16.5" customHeight="1">
      <c r="A5079" s="58"/>
      <c r="B5079" s="73"/>
      <c r="C5079" s="24">
        <v>35.0</v>
      </c>
      <c r="D5079" s="69">
        <v>43868.0</v>
      </c>
      <c r="E5079" s="21" t="s">
        <v>6750</v>
      </c>
      <c r="F5079" s="69"/>
      <c r="G5079" s="21" t="s">
        <v>2923</v>
      </c>
      <c r="H5079" s="165"/>
      <c r="I5079" s="63" t="s">
        <v>6751</v>
      </c>
      <c r="J5079" s="21"/>
      <c r="K5079" s="21"/>
      <c r="L5079" s="21"/>
      <c r="M5079" s="21"/>
      <c r="N5079" s="22">
        <f t="shared" si="2"/>
        <v>46206</v>
      </c>
      <c r="O5079" s="23">
        <f>'RESOLUCIONES EPG'!$N5079-'RESOLUCIONES EPG'!$D5079</f>
        <v>2338</v>
      </c>
    </row>
    <row r="5080" ht="16.5" customHeight="1">
      <c r="A5080" s="103"/>
      <c r="B5080" s="73"/>
      <c r="C5080" s="24">
        <v>8.0</v>
      </c>
      <c r="D5080" s="69">
        <v>43869.0</v>
      </c>
      <c r="E5080" s="33" t="s">
        <v>4650</v>
      </c>
      <c r="F5080" s="69" t="s">
        <v>4651</v>
      </c>
      <c r="G5080" s="21" t="s">
        <v>6752</v>
      </c>
      <c r="H5080" s="167"/>
      <c r="I5080" s="63" t="s">
        <v>6753</v>
      </c>
      <c r="J5080" s="21"/>
      <c r="K5080" s="63" t="s">
        <v>6754</v>
      </c>
      <c r="L5080" s="21"/>
      <c r="M5080" s="21"/>
      <c r="N5080" s="22">
        <f t="shared" si="2"/>
        <v>46206</v>
      </c>
      <c r="O5080" s="23">
        <f>'RESOLUCIONES EPG'!$N5080-'RESOLUCIONES EPG'!$D5080</f>
        <v>2337</v>
      </c>
    </row>
    <row r="5081" ht="16.5" customHeight="1">
      <c r="A5081" s="58"/>
      <c r="B5081" s="73"/>
      <c r="C5081" s="24">
        <v>52.0</v>
      </c>
      <c r="D5081" s="69">
        <v>43871.0</v>
      </c>
      <c r="E5081" s="21" t="s">
        <v>2490</v>
      </c>
      <c r="F5081" s="69"/>
      <c r="G5081" s="21" t="s">
        <v>2253</v>
      </c>
      <c r="H5081" s="165" t="s">
        <v>1083</v>
      </c>
      <c r="I5081" s="63" t="s">
        <v>6755</v>
      </c>
      <c r="J5081" s="21"/>
      <c r="K5081" s="21"/>
      <c r="L5081" s="21"/>
      <c r="M5081" s="21"/>
      <c r="N5081" s="22">
        <f t="shared" si="2"/>
        <v>46206</v>
      </c>
      <c r="O5081" s="23">
        <f>'RESOLUCIONES EPG'!$N5081-'RESOLUCIONES EPG'!$D5081</f>
        <v>2335</v>
      </c>
    </row>
    <row r="5082" ht="16.5" customHeight="1">
      <c r="A5082" s="101"/>
      <c r="B5082" s="73"/>
      <c r="C5082" s="24">
        <v>45.0</v>
      </c>
      <c r="D5082" s="69">
        <v>43871.0</v>
      </c>
      <c r="E5082" s="21" t="s">
        <v>6756</v>
      </c>
      <c r="F5082" s="69"/>
      <c r="G5082" s="21" t="s">
        <v>2253</v>
      </c>
      <c r="H5082" s="165" t="s">
        <v>6757</v>
      </c>
      <c r="I5082" s="63" t="s">
        <v>6758</v>
      </c>
      <c r="J5082" s="21"/>
      <c r="K5082" s="21"/>
      <c r="L5082" s="21"/>
      <c r="M5082" s="21"/>
      <c r="N5082" s="22">
        <f t="shared" si="2"/>
        <v>46206</v>
      </c>
      <c r="O5082" s="23">
        <f>'RESOLUCIONES EPG'!$N5082-'RESOLUCIONES EPG'!$D5082</f>
        <v>2335</v>
      </c>
    </row>
    <row r="5083" ht="16.5" customHeight="1">
      <c r="A5083" s="58"/>
      <c r="B5083" s="73"/>
      <c r="C5083" s="24">
        <v>44.0</v>
      </c>
      <c r="D5083" s="69">
        <v>43871.0</v>
      </c>
      <c r="E5083" s="21" t="s">
        <v>2861</v>
      </c>
      <c r="F5083" s="69"/>
      <c r="G5083" s="21" t="s">
        <v>2253</v>
      </c>
      <c r="H5083" s="165" t="s">
        <v>6759</v>
      </c>
      <c r="I5083" s="63" t="s">
        <v>6760</v>
      </c>
      <c r="J5083" s="21"/>
      <c r="K5083" s="21"/>
      <c r="L5083" s="21"/>
      <c r="M5083" s="21"/>
      <c r="N5083" s="22">
        <f t="shared" si="2"/>
        <v>46206</v>
      </c>
      <c r="O5083" s="23">
        <f>'RESOLUCIONES EPG'!$N5083-'RESOLUCIONES EPG'!$D5083</f>
        <v>2335</v>
      </c>
    </row>
    <row r="5084" ht="16.5" customHeight="1">
      <c r="A5084" s="58"/>
      <c r="B5084" s="73"/>
      <c r="C5084" s="24">
        <v>51.0</v>
      </c>
      <c r="D5084" s="69">
        <v>43871.0</v>
      </c>
      <c r="E5084" s="21" t="s">
        <v>1805</v>
      </c>
      <c r="F5084" s="69"/>
      <c r="G5084" s="21" t="s">
        <v>2253</v>
      </c>
      <c r="H5084" s="165" t="s">
        <v>1083</v>
      </c>
      <c r="I5084" s="63" t="s">
        <v>6761</v>
      </c>
      <c r="J5084" s="21"/>
      <c r="K5084" s="21"/>
      <c r="L5084" s="21"/>
      <c r="M5084" s="21"/>
      <c r="N5084" s="22">
        <f t="shared" si="2"/>
        <v>46206</v>
      </c>
      <c r="O5084" s="23">
        <f>'RESOLUCIONES EPG'!$N5084-'RESOLUCIONES EPG'!$D5084</f>
        <v>2335</v>
      </c>
    </row>
    <row r="5085" ht="16.5" customHeight="1">
      <c r="A5085" s="101"/>
      <c r="B5085" s="73"/>
      <c r="C5085" s="24">
        <v>43.0</v>
      </c>
      <c r="D5085" s="69">
        <v>43871.0</v>
      </c>
      <c r="E5085" s="21" t="s">
        <v>816</v>
      </c>
      <c r="F5085" s="69"/>
      <c r="G5085" s="146" t="s">
        <v>2253</v>
      </c>
      <c r="H5085" s="165" t="s">
        <v>6762</v>
      </c>
      <c r="I5085" s="63" t="s">
        <v>6763</v>
      </c>
      <c r="J5085" s="21"/>
      <c r="K5085" s="21"/>
      <c r="L5085" s="21"/>
      <c r="M5085" s="21"/>
      <c r="N5085" s="22">
        <f t="shared" si="2"/>
        <v>46206</v>
      </c>
      <c r="O5085" s="23">
        <f>'RESOLUCIONES EPG'!$N5085-'RESOLUCIONES EPG'!$D5085</f>
        <v>2335</v>
      </c>
    </row>
    <row r="5086" ht="16.5" customHeight="1">
      <c r="A5086" s="103"/>
      <c r="B5086" s="73"/>
      <c r="C5086" s="24">
        <v>47.0</v>
      </c>
      <c r="D5086" s="69">
        <v>43871.0</v>
      </c>
      <c r="E5086" s="21" t="s">
        <v>2848</v>
      </c>
      <c r="F5086" s="69"/>
      <c r="G5086" s="21" t="s">
        <v>2253</v>
      </c>
      <c r="H5086" s="165" t="s">
        <v>1083</v>
      </c>
      <c r="I5086" s="63" t="s">
        <v>6764</v>
      </c>
      <c r="J5086" s="21"/>
      <c r="K5086" s="21"/>
      <c r="L5086" s="21"/>
      <c r="M5086" s="21"/>
      <c r="N5086" s="22">
        <f t="shared" si="2"/>
        <v>46206</v>
      </c>
      <c r="O5086" s="23">
        <f>'RESOLUCIONES EPG'!$N5086-'RESOLUCIONES EPG'!$D5086</f>
        <v>2335</v>
      </c>
    </row>
    <row r="5087" ht="16.5" customHeight="1">
      <c r="A5087" s="58"/>
      <c r="B5087" s="73"/>
      <c r="C5087" s="24">
        <v>49.0</v>
      </c>
      <c r="D5087" s="69">
        <v>43871.0</v>
      </c>
      <c r="E5087" s="21" t="s">
        <v>101</v>
      </c>
      <c r="F5087" s="69"/>
      <c r="G5087" s="21" t="s">
        <v>2253</v>
      </c>
      <c r="H5087" s="165" t="s">
        <v>6765</v>
      </c>
      <c r="I5087" s="63" t="s">
        <v>6766</v>
      </c>
      <c r="J5087" s="21"/>
      <c r="K5087" s="21"/>
      <c r="L5087" s="21"/>
      <c r="M5087" s="21"/>
      <c r="N5087" s="22">
        <f t="shared" si="2"/>
        <v>46206</v>
      </c>
      <c r="O5087" s="23">
        <f>'RESOLUCIONES EPG'!$N5087-'RESOLUCIONES EPG'!$D5087</f>
        <v>2335</v>
      </c>
    </row>
    <row r="5088" ht="16.5" customHeight="1">
      <c r="A5088" s="58"/>
      <c r="B5088" s="73"/>
      <c r="C5088" s="24">
        <v>50.0</v>
      </c>
      <c r="D5088" s="69">
        <v>43871.0</v>
      </c>
      <c r="E5088" s="21" t="s">
        <v>6767</v>
      </c>
      <c r="F5088" s="69"/>
      <c r="G5088" s="21" t="s">
        <v>2253</v>
      </c>
      <c r="H5088" s="165" t="s">
        <v>6768</v>
      </c>
      <c r="I5088" s="63" t="s">
        <v>6769</v>
      </c>
      <c r="J5088" s="21"/>
      <c r="K5088" s="21"/>
      <c r="L5088" s="21"/>
      <c r="M5088" s="21"/>
      <c r="N5088" s="22">
        <f t="shared" si="2"/>
        <v>46206</v>
      </c>
      <c r="O5088" s="23">
        <f>'RESOLUCIONES EPG'!$N5088-'RESOLUCIONES EPG'!$D5088</f>
        <v>2335</v>
      </c>
    </row>
    <row r="5089" ht="16.5" customHeight="1">
      <c r="A5089" s="103"/>
      <c r="B5089" s="73"/>
      <c r="C5089" s="24">
        <v>48.0</v>
      </c>
      <c r="D5089" s="69">
        <v>43871.0</v>
      </c>
      <c r="E5089" s="21" t="s">
        <v>4127</v>
      </c>
      <c r="F5089" s="69"/>
      <c r="G5089" s="21" t="s">
        <v>2253</v>
      </c>
      <c r="H5089" s="165" t="s">
        <v>6759</v>
      </c>
      <c r="I5089" s="63" t="s">
        <v>6770</v>
      </c>
      <c r="J5089" s="21"/>
      <c r="K5089" s="21"/>
      <c r="L5089" s="21"/>
      <c r="M5089" s="21"/>
      <c r="N5089" s="22">
        <f t="shared" si="2"/>
        <v>46206</v>
      </c>
      <c r="O5089" s="23">
        <f>'RESOLUCIONES EPG'!$N5089-'RESOLUCIONES EPG'!$D5089</f>
        <v>2335</v>
      </c>
    </row>
    <row r="5090" ht="16.5" customHeight="1">
      <c r="A5090" s="58"/>
      <c r="B5090" s="73"/>
      <c r="C5090" s="24">
        <v>54.0</v>
      </c>
      <c r="D5090" s="69">
        <v>43873.0</v>
      </c>
      <c r="E5090" s="21" t="s">
        <v>372</v>
      </c>
      <c r="F5090" s="69"/>
      <c r="G5090" s="21" t="s">
        <v>6597</v>
      </c>
      <c r="H5090" s="165"/>
      <c r="I5090" s="63" t="s">
        <v>6771</v>
      </c>
      <c r="J5090" s="21"/>
      <c r="K5090" s="63" t="s">
        <v>6772</v>
      </c>
      <c r="L5090" s="63" t="s">
        <v>6773</v>
      </c>
      <c r="M5090" s="21"/>
      <c r="N5090" s="22">
        <f t="shared" si="2"/>
        <v>46206</v>
      </c>
      <c r="O5090" s="23">
        <f>'RESOLUCIONES EPG'!$N5090-'RESOLUCIONES EPG'!$D5090</f>
        <v>2333</v>
      </c>
    </row>
    <row r="5091" ht="16.5" customHeight="1">
      <c r="A5091" s="58"/>
      <c r="B5091" s="73"/>
      <c r="C5091" s="24">
        <v>53.0</v>
      </c>
      <c r="D5091" s="69">
        <v>43873.0</v>
      </c>
      <c r="E5091" s="21" t="s">
        <v>6774</v>
      </c>
      <c r="F5091" s="69"/>
      <c r="G5091" s="21" t="s">
        <v>6597</v>
      </c>
      <c r="H5091" s="165"/>
      <c r="I5091" s="63" t="s">
        <v>6775</v>
      </c>
      <c r="J5091" s="21"/>
      <c r="K5091" s="63" t="s">
        <v>6776</v>
      </c>
      <c r="L5091" s="63" t="s">
        <v>6777</v>
      </c>
      <c r="M5091" s="21"/>
      <c r="N5091" s="22">
        <f t="shared" si="2"/>
        <v>46206</v>
      </c>
      <c r="O5091" s="23">
        <f>'RESOLUCIONES EPG'!$N5091-'RESOLUCIONES EPG'!$D5091</f>
        <v>2333</v>
      </c>
    </row>
    <row r="5092" ht="16.5" customHeight="1">
      <c r="A5092" s="103"/>
      <c r="B5092" s="73"/>
      <c r="C5092" s="24" t="s">
        <v>6778</v>
      </c>
      <c r="D5092" s="69">
        <v>43873.0</v>
      </c>
      <c r="E5092" s="73" t="s">
        <v>2622</v>
      </c>
      <c r="F5092" s="69"/>
      <c r="G5092" s="21" t="s">
        <v>158</v>
      </c>
      <c r="H5092" s="165"/>
      <c r="I5092" s="63"/>
      <c r="J5092" s="21"/>
      <c r="K5092" s="63"/>
      <c r="L5092" s="63"/>
      <c r="M5092" s="21"/>
      <c r="N5092" s="22">
        <f t="shared" si="2"/>
        <v>46206</v>
      </c>
      <c r="O5092" s="23">
        <f>'RESOLUCIONES EPG'!$N5092-'RESOLUCIONES EPG'!$D5092</f>
        <v>2333</v>
      </c>
    </row>
    <row r="5093" ht="16.5" customHeight="1">
      <c r="A5093" s="103"/>
      <c r="B5093" s="73"/>
      <c r="C5093" s="24" t="s">
        <v>1950</v>
      </c>
      <c r="D5093" s="69">
        <v>43873.0</v>
      </c>
      <c r="E5093" s="73" t="s">
        <v>1251</v>
      </c>
      <c r="F5093" s="69"/>
      <c r="G5093" s="21" t="s">
        <v>158</v>
      </c>
      <c r="H5093" s="165"/>
      <c r="I5093" s="63"/>
      <c r="J5093" s="21"/>
      <c r="K5093" s="63"/>
      <c r="L5093" s="63"/>
      <c r="M5093" s="21"/>
      <c r="N5093" s="22">
        <f t="shared" si="2"/>
        <v>46206</v>
      </c>
      <c r="O5093" s="23">
        <f>'RESOLUCIONES EPG'!$N5093-'RESOLUCIONES EPG'!$D5093</f>
        <v>2333</v>
      </c>
    </row>
    <row r="5094" ht="16.5" customHeight="1">
      <c r="A5094" s="103"/>
      <c r="B5094" s="73"/>
      <c r="C5094" s="24" t="s">
        <v>1950</v>
      </c>
      <c r="D5094" s="69">
        <v>43873.0</v>
      </c>
      <c r="E5094" s="73" t="s">
        <v>1251</v>
      </c>
      <c r="F5094" s="69"/>
      <c r="G5094" s="21" t="s">
        <v>158</v>
      </c>
      <c r="H5094" s="165"/>
      <c r="I5094" s="63"/>
      <c r="J5094" s="21"/>
      <c r="K5094" s="63"/>
      <c r="L5094" s="63"/>
      <c r="M5094" s="21"/>
      <c r="N5094" s="22">
        <f t="shared" si="2"/>
        <v>46206</v>
      </c>
      <c r="O5094" s="23">
        <f>'RESOLUCIONES EPG'!$N5094-'RESOLUCIONES EPG'!$D5094</f>
        <v>2333</v>
      </c>
    </row>
    <row r="5095" ht="16.5" customHeight="1">
      <c r="A5095" s="58"/>
      <c r="B5095" s="73"/>
      <c r="C5095" s="24">
        <v>55.0</v>
      </c>
      <c r="D5095" s="69">
        <v>43873.0</v>
      </c>
      <c r="E5095" s="21" t="s">
        <v>6779</v>
      </c>
      <c r="F5095" s="69"/>
      <c r="G5095" s="21" t="s">
        <v>6597</v>
      </c>
      <c r="H5095" s="165"/>
      <c r="I5095" s="63" t="s">
        <v>6780</v>
      </c>
      <c r="J5095" s="21"/>
      <c r="K5095" s="63" t="s">
        <v>6781</v>
      </c>
      <c r="L5095" s="63" t="s">
        <v>6782</v>
      </c>
      <c r="M5095" s="21"/>
      <c r="N5095" s="22">
        <f t="shared" si="2"/>
        <v>46206</v>
      </c>
      <c r="O5095" s="23">
        <f>'RESOLUCIONES EPG'!$N5095-'RESOLUCIONES EPG'!$D5095</f>
        <v>2333</v>
      </c>
    </row>
    <row r="5096" ht="16.5" customHeight="1">
      <c r="A5096" s="103"/>
      <c r="B5096" s="73"/>
      <c r="C5096" s="24">
        <v>62.0</v>
      </c>
      <c r="D5096" s="69">
        <v>43874.0</v>
      </c>
      <c r="E5096" s="21" t="s">
        <v>6783</v>
      </c>
      <c r="F5096" s="69"/>
      <c r="G5096" s="21" t="s">
        <v>2923</v>
      </c>
      <c r="H5096" s="165"/>
      <c r="I5096" s="63" t="s">
        <v>6784</v>
      </c>
      <c r="J5096" s="21"/>
      <c r="K5096" s="21"/>
      <c r="L5096" s="21"/>
      <c r="M5096" s="21"/>
      <c r="N5096" s="22">
        <f t="shared" si="2"/>
        <v>46206</v>
      </c>
      <c r="O5096" s="23">
        <f>'RESOLUCIONES EPG'!$N5096-'RESOLUCIONES EPG'!$D5096</f>
        <v>2332</v>
      </c>
    </row>
    <row r="5097" ht="16.5" customHeight="1">
      <c r="A5097" s="58"/>
      <c r="B5097" s="73"/>
      <c r="C5097" s="24">
        <v>66.0</v>
      </c>
      <c r="D5097" s="69">
        <v>43874.0</v>
      </c>
      <c r="E5097" s="21" t="s">
        <v>5293</v>
      </c>
      <c r="F5097" s="69"/>
      <c r="G5097" s="21" t="s">
        <v>2923</v>
      </c>
      <c r="H5097" s="165"/>
      <c r="I5097" s="63" t="s">
        <v>6785</v>
      </c>
      <c r="J5097" s="21"/>
      <c r="K5097" s="21"/>
      <c r="L5097" s="21"/>
      <c r="M5097" s="21"/>
      <c r="N5097" s="22">
        <f t="shared" si="2"/>
        <v>46206</v>
      </c>
      <c r="O5097" s="23">
        <f>'RESOLUCIONES EPG'!$N5097-'RESOLUCIONES EPG'!$D5097</f>
        <v>2332</v>
      </c>
    </row>
    <row r="5098" ht="16.5" customHeight="1">
      <c r="A5098" s="101"/>
      <c r="B5098" s="73"/>
      <c r="C5098" s="24">
        <v>57.0</v>
      </c>
      <c r="D5098" s="69">
        <v>43874.0</v>
      </c>
      <c r="E5098" s="21" t="s">
        <v>6786</v>
      </c>
      <c r="F5098" s="69" t="s">
        <v>6787</v>
      </c>
      <c r="G5098" s="21" t="s">
        <v>2923</v>
      </c>
      <c r="H5098" s="165"/>
      <c r="I5098" s="63" t="s">
        <v>6788</v>
      </c>
      <c r="J5098" s="21"/>
      <c r="K5098" s="21"/>
      <c r="L5098" s="21"/>
      <c r="M5098" s="21"/>
      <c r="N5098" s="22">
        <f t="shared" si="2"/>
        <v>46206</v>
      </c>
      <c r="O5098" s="23">
        <f>'RESOLUCIONES EPG'!$N5098-'RESOLUCIONES EPG'!$D5098</f>
        <v>2332</v>
      </c>
    </row>
    <row r="5099" ht="16.5" customHeight="1">
      <c r="A5099" s="58"/>
      <c r="B5099" s="73"/>
      <c r="C5099" s="24">
        <v>60.0</v>
      </c>
      <c r="D5099" s="69">
        <v>43874.0</v>
      </c>
      <c r="E5099" s="21" t="s">
        <v>5342</v>
      </c>
      <c r="F5099" s="69" t="s">
        <v>6789</v>
      </c>
      <c r="G5099" s="21" t="s">
        <v>2923</v>
      </c>
      <c r="H5099" s="165"/>
      <c r="I5099" s="63" t="s">
        <v>6790</v>
      </c>
      <c r="J5099" s="21"/>
      <c r="K5099" s="21"/>
      <c r="L5099" s="21"/>
      <c r="M5099" s="21"/>
      <c r="N5099" s="22">
        <f t="shared" si="2"/>
        <v>46206</v>
      </c>
      <c r="O5099" s="23">
        <f>'RESOLUCIONES EPG'!$N5099-'RESOLUCIONES EPG'!$D5099</f>
        <v>2332</v>
      </c>
    </row>
    <row r="5100" ht="16.5" customHeight="1">
      <c r="A5100" s="58"/>
      <c r="B5100" s="73"/>
      <c r="C5100" s="24">
        <v>59.0</v>
      </c>
      <c r="D5100" s="69">
        <v>43874.0</v>
      </c>
      <c r="E5100" s="21" t="s">
        <v>5349</v>
      </c>
      <c r="F5100" s="69"/>
      <c r="G5100" s="21" t="s">
        <v>2923</v>
      </c>
      <c r="H5100" s="165"/>
      <c r="I5100" s="63" t="s">
        <v>6791</v>
      </c>
      <c r="J5100" s="21"/>
      <c r="K5100" s="21"/>
      <c r="L5100" s="21"/>
      <c r="M5100" s="21"/>
      <c r="N5100" s="22">
        <f t="shared" si="2"/>
        <v>46206</v>
      </c>
      <c r="O5100" s="23">
        <f>'RESOLUCIONES EPG'!$N5100-'RESOLUCIONES EPG'!$D5100</f>
        <v>2332</v>
      </c>
    </row>
    <row r="5101" ht="16.5" customHeight="1">
      <c r="A5101" s="101"/>
      <c r="B5101" s="73"/>
      <c r="C5101" s="24">
        <v>56.0</v>
      </c>
      <c r="D5101" s="69">
        <v>43874.0</v>
      </c>
      <c r="E5101" s="21" t="s">
        <v>2114</v>
      </c>
      <c r="F5101" s="69"/>
      <c r="G5101" s="21" t="s">
        <v>2923</v>
      </c>
      <c r="H5101" s="165"/>
      <c r="I5101" s="63" t="s">
        <v>6792</v>
      </c>
      <c r="J5101" s="21"/>
      <c r="K5101" s="21"/>
      <c r="L5101" s="21"/>
      <c r="M5101" s="21"/>
      <c r="N5101" s="22">
        <f t="shared" si="2"/>
        <v>46206</v>
      </c>
      <c r="O5101" s="23">
        <f>'RESOLUCIONES EPG'!$N5101-'RESOLUCIONES EPG'!$D5101</f>
        <v>2332</v>
      </c>
    </row>
    <row r="5102" ht="16.5" customHeight="1">
      <c r="A5102" s="58"/>
      <c r="B5102" s="73"/>
      <c r="C5102" s="24">
        <v>67.0</v>
      </c>
      <c r="D5102" s="69">
        <v>43874.0</v>
      </c>
      <c r="E5102" s="21" t="s">
        <v>6793</v>
      </c>
      <c r="F5102" s="69"/>
      <c r="G5102" s="21" t="s">
        <v>2923</v>
      </c>
      <c r="H5102" s="165"/>
      <c r="I5102" s="63" t="s">
        <v>6794</v>
      </c>
      <c r="J5102" s="21"/>
      <c r="K5102" s="21"/>
      <c r="L5102" s="21"/>
      <c r="M5102" s="21"/>
      <c r="N5102" s="22">
        <f t="shared" si="2"/>
        <v>46206</v>
      </c>
      <c r="O5102" s="23">
        <f>'RESOLUCIONES EPG'!$N5102-'RESOLUCIONES EPG'!$D5102</f>
        <v>2332</v>
      </c>
    </row>
    <row r="5103" ht="16.5" customHeight="1">
      <c r="A5103" s="103"/>
      <c r="B5103" s="73"/>
      <c r="C5103" s="24">
        <v>64.0</v>
      </c>
      <c r="D5103" s="69">
        <v>43874.0</v>
      </c>
      <c r="E5103" s="21" t="s">
        <v>5543</v>
      </c>
      <c r="F5103" s="69"/>
      <c r="G5103" s="21" t="s">
        <v>2923</v>
      </c>
      <c r="H5103" s="165"/>
      <c r="I5103" s="63" t="s">
        <v>6795</v>
      </c>
      <c r="J5103" s="21"/>
      <c r="K5103" s="21"/>
      <c r="L5103" s="21"/>
      <c r="M5103" s="21"/>
      <c r="N5103" s="22">
        <f t="shared" si="2"/>
        <v>46206</v>
      </c>
      <c r="O5103" s="23">
        <f>'RESOLUCIONES EPG'!$N5103-'RESOLUCIONES EPG'!$D5103</f>
        <v>2332</v>
      </c>
    </row>
    <row r="5104" ht="16.5" customHeight="1">
      <c r="A5104" s="103"/>
      <c r="B5104" s="73"/>
      <c r="C5104" s="24">
        <v>63.0</v>
      </c>
      <c r="D5104" s="69">
        <v>43874.0</v>
      </c>
      <c r="E5104" s="21" t="s">
        <v>6796</v>
      </c>
      <c r="F5104" s="69"/>
      <c r="G5104" s="21" t="s">
        <v>2923</v>
      </c>
      <c r="H5104" s="165"/>
      <c r="I5104" s="63" t="s">
        <v>6797</v>
      </c>
      <c r="J5104" s="21"/>
      <c r="K5104" s="21"/>
      <c r="L5104" s="21"/>
      <c r="M5104" s="21"/>
      <c r="N5104" s="22">
        <f t="shared" si="2"/>
        <v>46206</v>
      </c>
      <c r="O5104" s="23">
        <f>'RESOLUCIONES EPG'!$N5104-'RESOLUCIONES EPG'!$D5104</f>
        <v>2332</v>
      </c>
    </row>
    <row r="5105" ht="16.5" customHeight="1">
      <c r="A5105" s="58"/>
      <c r="B5105" s="73"/>
      <c r="C5105" s="24">
        <v>68.0</v>
      </c>
      <c r="D5105" s="69">
        <v>43874.0</v>
      </c>
      <c r="E5105" s="21" t="s">
        <v>3451</v>
      </c>
      <c r="F5105" s="69" t="s">
        <v>3452</v>
      </c>
      <c r="G5105" s="21" t="s">
        <v>2923</v>
      </c>
      <c r="H5105" s="165"/>
      <c r="I5105" s="63" t="s">
        <v>6798</v>
      </c>
      <c r="J5105" s="21"/>
      <c r="K5105" s="21"/>
      <c r="L5105" s="21"/>
      <c r="M5105" s="21"/>
      <c r="N5105" s="22">
        <f t="shared" si="2"/>
        <v>46206</v>
      </c>
      <c r="O5105" s="23">
        <f>'RESOLUCIONES EPG'!$N5105-'RESOLUCIONES EPG'!$D5105</f>
        <v>2332</v>
      </c>
    </row>
    <row r="5106" ht="16.5" customHeight="1">
      <c r="A5106" s="58"/>
      <c r="B5106" s="73"/>
      <c r="C5106" s="24">
        <v>71.0</v>
      </c>
      <c r="D5106" s="69">
        <v>43874.0</v>
      </c>
      <c r="E5106" s="21" t="s">
        <v>2078</v>
      </c>
      <c r="F5106" s="69"/>
      <c r="G5106" s="21" t="s">
        <v>2923</v>
      </c>
      <c r="H5106" s="165"/>
      <c r="I5106" s="63" t="s">
        <v>6799</v>
      </c>
      <c r="J5106" s="21"/>
      <c r="K5106" s="21"/>
      <c r="L5106" s="21"/>
      <c r="M5106" s="21"/>
      <c r="N5106" s="22">
        <f t="shared" si="2"/>
        <v>46206</v>
      </c>
      <c r="O5106" s="23">
        <f>'RESOLUCIONES EPG'!$N5106-'RESOLUCIONES EPG'!$D5106</f>
        <v>2332</v>
      </c>
    </row>
    <row r="5107" ht="16.5" customHeight="1">
      <c r="A5107" s="101"/>
      <c r="B5107" s="73"/>
      <c r="C5107" s="24">
        <v>58.0</v>
      </c>
      <c r="D5107" s="69">
        <v>43874.0</v>
      </c>
      <c r="E5107" s="21"/>
      <c r="F5107" s="69"/>
      <c r="G5107" s="21"/>
      <c r="H5107" s="165"/>
      <c r="I5107" s="63"/>
      <c r="J5107" s="21"/>
      <c r="K5107" s="21"/>
      <c r="L5107" s="21"/>
      <c r="M5107" s="21"/>
      <c r="N5107" s="22">
        <f t="shared" si="2"/>
        <v>46206</v>
      </c>
      <c r="O5107" s="23">
        <f>'RESOLUCIONES EPG'!$N5107-'RESOLUCIONES EPG'!$D5107</f>
        <v>2332</v>
      </c>
    </row>
    <row r="5108" ht="16.5" customHeight="1">
      <c r="A5108" s="58"/>
      <c r="B5108" s="73"/>
      <c r="C5108" s="24">
        <v>61.0</v>
      </c>
      <c r="D5108" s="69">
        <v>43874.0</v>
      </c>
      <c r="E5108" s="21"/>
      <c r="F5108" s="69"/>
      <c r="G5108" s="21"/>
      <c r="H5108" s="165"/>
      <c r="I5108" s="63"/>
      <c r="J5108" s="21"/>
      <c r="K5108" s="21"/>
      <c r="L5108" s="21"/>
      <c r="M5108" s="21"/>
      <c r="N5108" s="22">
        <f t="shared" si="2"/>
        <v>46206</v>
      </c>
      <c r="O5108" s="23">
        <f>'RESOLUCIONES EPG'!$N5108-'RESOLUCIONES EPG'!$D5108</f>
        <v>2332</v>
      </c>
    </row>
    <row r="5109" ht="16.5" customHeight="1">
      <c r="A5109" s="103"/>
      <c r="B5109" s="73"/>
      <c r="C5109" s="24">
        <v>65.0</v>
      </c>
      <c r="D5109" s="69">
        <v>43874.0</v>
      </c>
      <c r="E5109" s="21"/>
      <c r="F5109" s="69"/>
      <c r="G5109" s="21"/>
      <c r="H5109" s="165"/>
      <c r="I5109" s="63"/>
      <c r="J5109" s="21"/>
      <c r="K5109" s="21"/>
      <c r="L5109" s="21"/>
      <c r="M5109" s="21"/>
      <c r="N5109" s="22">
        <f t="shared" si="2"/>
        <v>46206</v>
      </c>
      <c r="O5109" s="23">
        <f>'RESOLUCIONES EPG'!$N5109-'RESOLUCIONES EPG'!$D5109</f>
        <v>2332</v>
      </c>
    </row>
    <row r="5110" ht="16.5" customHeight="1">
      <c r="A5110" s="58"/>
      <c r="B5110" s="73"/>
      <c r="C5110" s="24">
        <v>69.0</v>
      </c>
      <c r="D5110" s="69">
        <v>43874.0</v>
      </c>
      <c r="E5110" s="21"/>
      <c r="F5110" s="69"/>
      <c r="G5110" s="21"/>
      <c r="H5110" s="165"/>
      <c r="I5110" s="63"/>
      <c r="J5110" s="21"/>
      <c r="K5110" s="21"/>
      <c r="L5110" s="21"/>
      <c r="M5110" s="21"/>
      <c r="N5110" s="22">
        <f t="shared" si="2"/>
        <v>46206</v>
      </c>
      <c r="O5110" s="23">
        <f>'RESOLUCIONES EPG'!$N5110-'RESOLUCIONES EPG'!$D5110</f>
        <v>2332</v>
      </c>
    </row>
    <row r="5111" ht="16.5" customHeight="1">
      <c r="A5111" s="58"/>
      <c r="B5111" s="73"/>
      <c r="C5111" s="24">
        <v>70.0</v>
      </c>
      <c r="D5111" s="69">
        <v>43874.0</v>
      </c>
      <c r="E5111" s="21"/>
      <c r="F5111" s="69"/>
      <c r="G5111" s="21"/>
      <c r="H5111" s="165"/>
      <c r="I5111" s="63"/>
      <c r="J5111" s="21"/>
      <c r="K5111" s="21"/>
      <c r="L5111" s="21"/>
      <c r="M5111" s="21"/>
      <c r="N5111" s="22">
        <f t="shared" si="2"/>
        <v>46206</v>
      </c>
      <c r="O5111" s="23">
        <f>'RESOLUCIONES EPG'!$N5111-'RESOLUCIONES EPG'!$D5111</f>
        <v>2332</v>
      </c>
    </row>
    <row r="5112" ht="16.5" customHeight="1">
      <c r="A5112" s="103"/>
      <c r="B5112" s="73"/>
      <c r="C5112" s="24">
        <v>90.0</v>
      </c>
      <c r="D5112" s="69">
        <v>43878.0</v>
      </c>
      <c r="E5112" s="21" t="s">
        <v>6800</v>
      </c>
      <c r="F5112" s="69"/>
      <c r="G5112" s="21" t="s">
        <v>761</v>
      </c>
      <c r="H5112" s="165" t="s">
        <v>6185</v>
      </c>
      <c r="I5112" s="63" t="s">
        <v>6801</v>
      </c>
      <c r="J5112" s="21"/>
      <c r="K5112" s="21"/>
      <c r="L5112" s="21"/>
      <c r="M5112" s="21"/>
      <c r="N5112" s="22">
        <f t="shared" si="2"/>
        <v>46206</v>
      </c>
      <c r="O5112" s="23">
        <f>'RESOLUCIONES EPG'!$N5112-'RESOLUCIONES EPG'!$D5112</f>
        <v>2328</v>
      </c>
    </row>
    <row r="5113" ht="16.5" customHeight="1">
      <c r="A5113" s="58"/>
      <c r="B5113" s="73"/>
      <c r="C5113" s="24">
        <v>84.0</v>
      </c>
      <c r="D5113" s="69">
        <v>43878.0</v>
      </c>
      <c r="E5113" s="21" t="s">
        <v>6802</v>
      </c>
      <c r="F5113" s="69"/>
      <c r="G5113" s="21" t="s">
        <v>761</v>
      </c>
      <c r="H5113" s="165" t="s">
        <v>6803</v>
      </c>
      <c r="I5113" s="63" t="s">
        <v>6804</v>
      </c>
      <c r="J5113" s="21"/>
      <c r="K5113" s="21"/>
      <c r="L5113" s="21"/>
      <c r="M5113" s="21"/>
      <c r="N5113" s="22">
        <f t="shared" si="2"/>
        <v>46206</v>
      </c>
      <c r="O5113" s="23">
        <f>'RESOLUCIONES EPG'!$N5113-'RESOLUCIONES EPG'!$D5113</f>
        <v>2328</v>
      </c>
    </row>
    <row r="5114" ht="16.5" customHeight="1">
      <c r="A5114" s="103"/>
      <c r="B5114" s="73"/>
      <c r="C5114" s="24">
        <v>76.0</v>
      </c>
      <c r="D5114" s="69">
        <v>43878.0</v>
      </c>
      <c r="E5114" s="21" t="s">
        <v>6805</v>
      </c>
      <c r="F5114" s="69"/>
      <c r="G5114" s="21" t="s">
        <v>761</v>
      </c>
      <c r="H5114" s="165" t="s">
        <v>4732</v>
      </c>
      <c r="I5114" s="63" t="s">
        <v>6806</v>
      </c>
      <c r="J5114" s="21"/>
      <c r="K5114" s="21"/>
      <c r="L5114" s="21"/>
      <c r="M5114" s="21"/>
      <c r="N5114" s="22">
        <f t="shared" si="2"/>
        <v>46206</v>
      </c>
      <c r="O5114" s="23">
        <f>'RESOLUCIONES EPG'!$N5114-'RESOLUCIONES EPG'!$D5114</f>
        <v>2328</v>
      </c>
    </row>
    <row r="5115" ht="16.5" customHeight="1">
      <c r="A5115" s="101"/>
      <c r="B5115" s="73"/>
      <c r="C5115" s="24">
        <v>74.0</v>
      </c>
      <c r="D5115" s="69">
        <v>43878.0</v>
      </c>
      <c r="E5115" s="21" t="s">
        <v>1948</v>
      </c>
      <c r="F5115" s="69"/>
      <c r="G5115" s="21" t="s">
        <v>761</v>
      </c>
      <c r="H5115" s="165" t="s">
        <v>6807</v>
      </c>
      <c r="I5115" s="63" t="s">
        <v>6808</v>
      </c>
      <c r="J5115" s="21"/>
      <c r="K5115" s="21"/>
      <c r="L5115" s="21"/>
      <c r="M5115" s="21"/>
      <c r="N5115" s="22">
        <f t="shared" si="2"/>
        <v>46206</v>
      </c>
      <c r="O5115" s="23">
        <f>'RESOLUCIONES EPG'!$N5115-'RESOLUCIONES EPG'!$D5115</f>
        <v>2328</v>
      </c>
    </row>
    <row r="5116" ht="16.5" customHeight="1">
      <c r="A5116" s="58"/>
      <c r="B5116" s="73"/>
      <c r="C5116" s="24">
        <v>77.0</v>
      </c>
      <c r="D5116" s="69">
        <v>43878.0</v>
      </c>
      <c r="E5116" s="21" t="s">
        <v>6809</v>
      </c>
      <c r="F5116" s="69" t="s">
        <v>6810</v>
      </c>
      <c r="G5116" s="21" t="s">
        <v>761</v>
      </c>
      <c r="H5116" s="165" t="s">
        <v>6807</v>
      </c>
      <c r="I5116" s="63" t="s">
        <v>6811</v>
      </c>
      <c r="J5116" s="21"/>
      <c r="K5116" s="21"/>
      <c r="L5116" s="21"/>
      <c r="M5116" s="21"/>
      <c r="N5116" s="22">
        <f t="shared" si="2"/>
        <v>46206</v>
      </c>
      <c r="O5116" s="23">
        <f>'RESOLUCIONES EPG'!$N5116-'RESOLUCIONES EPG'!$D5116</f>
        <v>2328</v>
      </c>
    </row>
    <row r="5117" ht="16.5" customHeight="1">
      <c r="A5117" s="58"/>
      <c r="B5117" s="73"/>
      <c r="C5117" s="24" t="s">
        <v>6812</v>
      </c>
      <c r="D5117" s="69">
        <v>43878.0</v>
      </c>
      <c r="E5117" s="73" t="s">
        <v>4172</v>
      </c>
      <c r="F5117" s="69"/>
      <c r="G5117" s="21" t="s">
        <v>158</v>
      </c>
      <c r="H5117" s="165"/>
      <c r="I5117" s="63"/>
      <c r="J5117" s="21"/>
      <c r="K5117" s="63"/>
      <c r="L5117" s="63"/>
      <c r="M5117" s="21"/>
      <c r="N5117" s="22">
        <f t="shared" si="2"/>
        <v>46206</v>
      </c>
      <c r="O5117" s="23">
        <f>'RESOLUCIONES EPG'!$N5117-'RESOLUCIONES EPG'!$D5117</f>
        <v>2328</v>
      </c>
    </row>
    <row r="5118" ht="16.5" customHeight="1">
      <c r="A5118" s="58"/>
      <c r="B5118" s="73"/>
      <c r="C5118" s="110" t="s">
        <v>6813</v>
      </c>
      <c r="D5118" s="69">
        <v>43878.0</v>
      </c>
      <c r="E5118" s="73" t="s">
        <v>1758</v>
      </c>
      <c r="F5118" s="69"/>
      <c r="G5118" s="21" t="s">
        <v>158</v>
      </c>
      <c r="H5118" s="165"/>
      <c r="I5118" s="63"/>
      <c r="J5118" s="21"/>
      <c r="K5118" s="63" t="s">
        <v>6814</v>
      </c>
      <c r="L5118" s="63" t="s">
        <v>6815</v>
      </c>
      <c r="M5118" s="21"/>
      <c r="N5118" s="22">
        <f t="shared" si="2"/>
        <v>46206</v>
      </c>
      <c r="O5118" s="23">
        <f>'RESOLUCIONES EPG'!$N5118-'RESOLUCIONES EPG'!$D5118</f>
        <v>2328</v>
      </c>
    </row>
    <row r="5119" ht="16.5" customHeight="1">
      <c r="A5119" s="103"/>
      <c r="B5119" s="73"/>
      <c r="C5119" s="24" t="s">
        <v>6816</v>
      </c>
      <c r="D5119" s="69">
        <v>43878.0</v>
      </c>
      <c r="E5119" s="73" t="s">
        <v>6817</v>
      </c>
      <c r="F5119" s="69"/>
      <c r="G5119" s="21" t="s">
        <v>158</v>
      </c>
      <c r="H5119" s="165"/>
      <c r="I5119" s="63"/>
      <c r="J5119" s="21"/>
      <c r="K5119" s="63"/>
      <c r="L5119" s="63"/>
      <c r="M5119" s="21"/>
      <c r="N5119" s="22">
        <f t="shared" si="2"/>
        <v>46206</v>
      </c>
      <c r="O5119" s="23">
        <f>'RESOLUCIONES EPG'!$N5119-'RESOLUCIONES EPG'!$D5119</f>
        <v>2328</v>
      </c>
    </row>
    <row r="5120" ht="16.5" customHeight="1">
      <c r="A5120" s="103"/>
      <c r="B5120" s="73"/>
      <c r="C5120" s="24">
        <v>94.0</v>
      </c>
      <c r="D5120" s="69">
        <v>43878.0</v>
      </c>
      <c r="E5120" s="21" t="s">
        <v>6818</v>
      </c>
      <c r="F5120" s="69"/>
      <c r="G5120" s="21" t="s">
        <v>761</v>
      </c>
      <c r="H5120" s="165" t="s">
        <v>6819</v>
      </c>
      <c r="I5120" s="63" t="s">
        <v>6820</v>
      </c>
      <c r="J5120" s="21"/>
      <c r="K5120" s="21"/>
      <c r="L5120" s="21"/>
      <c r="M5120" s="21"/>
      <c r="N5120" s="22">
        <f t="shared" si="2"/>
        <v>46206</v>
      </c>
      <c r="O5120" s="23">
        <f>'RESOLUCIONES EPG'!$N5120-'RESOLUCIONES EPG'!$D5120</f>
        <v>2328</v>
      </c>
    </row>
    <row r="5121" ht="16.5" customHeight="1">
      <c r="A5121" s="58"/>
      <c r="B5121" s="73"/>
      <c r="C5121" s="24">
        <v>85.0</v>
      </c>
      <c r="D5121" s="69">
        <v>43878.0</v>
      </c>
      <c r="E5121" s="21" t="s">
        <v>6821</v>
      </c>
      <c r="F5121" s="69"/>
      <c r="G5121" s="21" t="s">
        <v>761</v>
      </c>
      <c r="H5121" s="165" t="s">
        <v>6822</v>
      </c>
      <c r="I5121" s="63" t="s">
        <v>6823</v>
      </c>
      <c r="J5121" s="21"/>
      <c r="K5121" s="21"/>
      <c r="L5121" s="21"/>
      <c r="M5121" s="21"/>
      <c r="N5121" s="22">
        <f t="shared" si="2"/>
        <v>46206</v>
      </c>
      <c r="O5121" s="23">
        <f>'RESOLUCIONES EPG'!$N5121-'RESOLUCIONES EPG'!$D5121</f>
        <v>2328</v>
      </c>
    </row>
    <row r="5122" ht="16.5" customHeight="1">
      <c r="A5122" s="101"/>
      <c r="B5122" s="73"/>
      <c r="C5122" s="24">
        <v>86.0</v>
      </c>
      <c r="D5122" s="69">
        <v>43878.0</v>
      </c>
      <c r="E5122" s="21" t="s">
        <v>6824</v>
      </c>
      <c r="F5122" s="69"/>
      <c r="G5122" s="21" t="s">
        <v>761</v>
      </c>
      <c r="H5122" s="165" t="s">
        <v>6825</v>
      </c>
      <c r="I5122" s="63" t="s">
        <v>6826</v>
      </c>
      <c r="J5122" s="21"/>
      <c r="K5122" s="21"/>
      <c r="L5122" s="21"/>
      <c r="M5122" s="21"/>
      <c r="N5122" s="22">
        <f t="shared" si="2"/>
        <v>46206</v>
      </c>
      <c r="O5122" s="23">
        <f>'RESOLUCIONES EPG'!$N5122-'RESOLUCIONES EPG'!$D5122</f>
        <v>2328</v>
      </c>
    </row>
    <row r="5123" ht="16.5" customHeight="1">
      <c r="A5123" s="58"/>
      <c r="B5123" s="73"/>
      <c r="C5123" s="24">
        <v>78.0</v>
      </c>
      <c r="D5123" s="69">
        <v>43878.0</v>
      </c>
      <c r="E5123" s="21" t="s">
        <v>6827</v>
      </c>
      <c r="F5123" s="130" t="s">
        <v>6828</v>
      </c>
      <c r="G5123" s="21" t="s">
        <v>761</v>
      </c>
      <c r="H5123" s="165" t="s">
        <v>6829</v>
      </c>
      <c r="I5123" s="63" t="s">
        <v>6830</v>
      </c>
      <c r="J5123" s="21"/>
      <c r="K5123" s="21"/>
      <c r="L5123" s="21"/>
      <c r="M5123" s="21"/>
      <c r="N5123" s="22">
        <f t="shared" si="2"/>
        <v>46206</v>
      </c>
      <c r="O5123" s="23">
        <f>'RESOLUCIONES EPG'!$N5123-'RESOLUCIONES EPG'!$D5123</f>
        <v>2328</v>
      </c>
    </row>
    <row r="5124" ht="16.5" customHeight="1">
      <c r="A5124" s="58"/>
      <c r="B5124" s="73"/>
      <c r="C5124" s="24" t="s">
        <v>6831</v>
      </c>
      <c r="D5124" s="69">
        <v>43878.0</v>
      </c>
      <c r="E5124" s="21" t="s">
        <v>6832</v>
      </c>
      <c r="F5124" s="69"/>
      <c r="G5124" s="21" t="s">
        <v>158</v>
      </c>
      <c r="H5124" s="165"/>
      <c r="I5124" s="63"/>
      <c r="J5124" s="21"/>
      <c r="K5124" s="63"/>
      <c r="L5124" s="63"/>
      <c r="M5124" s="21"/>
      <c r="N5124" s="22">
        <f t="shared" si="2"/>
        <v>46206</v>
      </c>
      <c r="O5124" s="23">
        <f>'RESOLUCIONES EPG'!$N5124-'RESOLUCIONES EPG'!$D5124</f>
        <v>2328</v>
      </c>
    </row>
    <row r="5125" ht="16.5" customHeight="1">
      <c r="A5125" s="58"/>
      <c r="B5125" s="73"/>
      <c r="C5125" s="24">
        <v>83.0</v>
      </c>
      <c r="D5125" s="69">
        <v>43878.0</v>
      </c>
      <c r="E5125" s="21" t="s">
        <v>6832</v>
      </c>
      <c r="F5125" s="69"/>
      <c r="G5125" s="21" t="s">
        <v>761</v>
      </c>
      <c r="H5125" s="165" t="s">
        <v>6833</v>
      </c>
      <c r="I5125" s="63" t="s">
        <v>6834</v>
      </c>
      <c r="J5125" s="21"/>
      <c r="K5125" s="21"/>
      <c r="L5125" s="21"/>
      <c r="M5125" s="21"/>
      <c r="N5125" s="22">
        <f t="shared" si="2"/>
        <v>46206</v>
      </c>
      <c r="O5125" s="23">
        <f>'RESOLUCIONES EPG'!$N5125-'RESOLUCIONES EPG'!$D5125</f>
        <v>2328</v>
      </c>
    </row>
    <row r="5126" ht="16.5" customHeight="1">
      <c r="A5126" s="103"/>
      <c r="B5126" s="73"/>
      <c r="C5126" s="24" t="s">
        <v>6835</v>
      </c>
      <c r="D5126" s="69">
        <v>43878.0</v>
      </c>
      <c r="E5126" s="73" t="s">
        <v>6836</v>
      </c>
      <c r="F5126" s="69"/>
      <c r="G5126" s="21" t="s">
        <v>158</v>
      </c>
      <c r="H5126" s="165"/>
      <c r="I5126" s="63"/>
      <c r="J5126" s="21"/>
      <c r="K5126" s="63"/>
      <c r="L5126" s="63"/>
      <c r="M5126" s="21"/>
      <c r="N5126" s="22">
        <f t="shared" si="2"/>
        <v>46206</v>
      </c>
      <c r="O5126" s="23">
        <f>'RESOLUCIONES EPG'!$N5126-'RESOLUCIONES EPG'!$D5126</f>
        <v>2328</v>
      </c>
    </row>
    <row r="5127" ht="16.5" customHeight="1">
      <c r="A5127" s="103"/>
      <c r="B5127" s="73"/>
      <c r="C5127" s="24">
        <v>92.0</v>
      </c>
      <c r="D5127" s="69">
        <v>43878.0</v>
      </c>
      <c r="E5127" s="21" t="s">
        <v>6837</v>
      </c>
      <c r="F5127" s="69" t="s">
        <v>2564</v>
      </c>
      <c r="G5127" s="21" t="s">
        <v>6752</v>
      </c>
      <c r="H5127" s="165"/>
      <c r="I5127" s="63" t="s">
        <v>6838</v>
      </c>
      <c r="J5127" s="21"/>
      <c r="K5127" s="21"/>
      <c r="L5127" s="21"/>
      <c r="M5127" s="21"/>
      <c r="N5127" s="22">
        <f t="shared" si="2"/>
        <v>46206</v>
      </c>
      <c r="O5127" s="23">
        <f>'RESOLUCIONES EPG'!$N5127-'RESOLUCIONES EPG'!$D5127</f>
        <v>2328</v>
      </c>
    </row>
    <row r="5128" ht="16.5" customHeight="1">
      <c r="A5128" s="103"/>
      <c r="B5128" s="73"/>
      <c r="C5128" s="24">
        <v>93.0</v>
      </c>
      <c r="D5128" s="69">
        <v>43878.0</v>
      </c>
      <c r="E5128" s="21" t="s">
        <v>6839</v>
      </c>
      <c r="F5128" s="69" t="s">
        <v>4982</v>
      </c>
      <c r="G5128" s="21" t="s">
        <v>6597</v>
      </c>
      <c r="H5128" s="165"/>
      <c r="I5128" s="63" t="s">
        <v>6840</v>
      </c>
      <c r="J5128" s="21"/>
      <c r="K5128" s="63" t="s">
        <v>6841</v>
      </c>
      <c r="L5128" s="63" t="s">
        <v>6842</v>
      </c>
      <c r="M5128" s="21"/>
      <c r="N5128" s="22">
        <f t="shared" si="2"/>
        <v>46206</v>
      </c>
      <c r="O5128" s="23">
        <f>'RESOLUCIONES EPG'!$N5128-'RESOLUCIONES EPG'!$D5128</f>
        <v>2328</v>
      </c>
    </row>
    <row r="5129" ht="16.5" customHeight="1">
      <c r="A5129" s="58"/>
      <c r="B5129" s="73"/>
      <c r="C5129" s="24">
        <v>82.0</v>
      </c>
      <c r="D5129" s="69">
        <v>43878.0</v>
      </c>
      <c r="E5129" s="21" t="s">
        <v>6843</v>
      </c>
      <c r="F5129" s="69"/>
      <c r="G5129" s="21" t="s">
        <v>761</v>
      </c>
      <c r="H5129" s="165" t="s">
        <v>80</v>
      </c>
      <c r="I5129" s="63" t="s">
        <v>6844</v>
      </c>
      <c r="J5129" s="21"/>
      <c r="K5129" s="21"/>
      <c r="L5129" s="21"/>
      <c r="M5129" s="21"/>
      <c r="N5129" s="22">
        <f t="shared" si="2"/>
        <v>46206</v>
      </c>
      <c r="O5129" s="23">
        <f>'RESOLUCIONES EPG'!$N5129-'RESOLUCIONES EPG'!$D5129</f>
        <v>2328</v>
      </c>
    </row>
    <row r="5130" ht="16.5" customHeight="1">
      <c r="A5130" s="103"/>
      <c r="B5130" s="73"/>
      <c r="C5130" s="24">
        <v>80.0</v>
      </c>
      <c r="D5130" s="69">
        <v>43878.0</v>
      </c>
      <c r="E5130" s="21" t="s">
        <v>6845</v>
      </c>
      <c r="F5130" s="69"/>
      <c r="G5130" s="21" t="s">
        <v>761</v>
      </c>
      <c r="H5130" s="165" t="s">
        <v>6846</v>
      </c>
      <c r="I5130" s="63" t="s">
        <v>6847</v>
      </c>
      <c r="J5130" s="21"/>
      <c r="K5130" s="21"/>
      <c r="L5130" s="21"/>
      <c r="M5130" s="21"/>
      <c r="N5130" s="22">
        <f t="shared" si="2"/>
        <v>46206</v>
      </c>
      <c r="O5130" s="23">
        <f>'RESOLUCIONES EPG'!$N5130-'RESOLUCIONES EPG'!$D5130</f>
        <v>2328</v>
      </c>
    </row>
    <row r="5131" ht="16.5" customHeight="1">
      <c r="A5131" s="103"/>
      <c r="B5131" s="73"/>
      <c r="C5131" s="24">
        <v>89.0</v>
      </c>
      <c r="D5131" s="69">
        <v>43878.0</v>
      </c>
      <c r="E5131" s="21" t="s">
        <v>6848</v>
      </c>
      <c r="F5131" s="69"/>
      <c r="G5131" s="21" t="s">
        <v>761</v>
      </c>
      <c r="H5131" s="165" t="s">
        <v>6849</v>
      </c>
      <c r="I5131" s="63" t="s">
        <v>6850</v>
      </c>
      <c r="J5131" s="21"/>
      <c r="K5131" s="21"/>
      <c r="L5131" s="21"/>
      <c r="M5131" s="21"/>
      <c r="N5131" s="22">
        <f t="shared" si="2"/>
        <v>46206</v>
      </c>
      <c r="O5131" s="23">
        <f>'RESOLUCIONES EPG'!$N5131-'RESOLUCIONES EPG'!$D5131</f>
        <v>2328</v>
      </c>
    </row>
    <row r="5132" ht="16.5" customHeight="1">
      <c r="A5132" s="103"/>
      <c r="B5132" s="73"/>
      <c r="C5132" s="24">
        <v>79.0</v>
      </c>
      <c r="D5132" s="69">
        <v>43878.0</v>
      </c>
      <c r="E5132" s="21" t="s">
        <v>6851</v>
      </c>
      <c r="F5132" s="69" t="s">
        <v>6852</v>
      </c>
      <c r="G5132" s="21" t="s">
        <v>761</v>
      </c>
      <c r="H5132" s="165" t="s">
        <v>6734</v>
      </c>
      <c r="I5132" s="63" t="s">
        <v>6853</v>
      </c>
      <c r="J5132" s="21"/>
      <c r="K5132" s="21"/>
      <c r="L5132" s="21"/>
      <c r="M5132" s="21"/>
      <c r="N5132" s="22">
        <f t="shared" si="2"/>
        <v>46206</v>
      </c>
      <c r="O5132" s="23">
        <f>'RESOLUCIONES EPG'!$N5132-'RESOLUCIONES EPG'!$D5132</f>
        <v>2328</v>
      </c>
    </row>
    <row r="5133" ht="16.5" customHeight="1">
      <c r="A5133" s="58"/>
      <c r="B5133" s="73"/>
      <c r="C5133" s="24" t="s">
        <v>6854</v>
      </c>
      <c r="D5133" s="69">
        <v>43878.0</v>
      </c>
      <c r="E5133" s="73" t="s">
        <v>6855</v>
      </c>
      <c r="F5133" s="69"/>
      <c r="G5133" s="21" t="s">
        <v>158</v>
      </c>
      <c r="H5133" s="165"/>
      <c r="I5133" s="63"/>
      <c r="J5133" s="21"/>
      <c r="K5133" s="63"/>
      <c r="L5133" s="63"/>
      <c r="M5133" s="21"/>
      <c r="N5133" s="22">
        <f t="shared" si="2"/>
        <v>46206</v>
      </c>
      <c r="O5133" s="23">
        <f>'RESOLUCIONES EPG'!$N5133-'RESOLUCIONES EPG'!$D5133</f>
        <v>2328</v>
      </c>
    </row>
    <row r="5134" ht="16.5" customHeight="1">
      <c r="A5134" s="103"/>
      <c r="B5134" s="73"/>
      <c r="C5134" s="24">
        <v>81.0</v>
      </c>
      <c r="D5134" s="69">
        <v>43878.0</v>
      </c>
      <c r="E5134" s="21" t="s">
        <v>2853</v>
      </c>
      <c r="F5134" s="69"/>
      <c r="G5134" s="21" t="s">
        <v>761</v>
      </c>
      <c r="H5134" s="165" t="s">
        <v>181</v>
      </c>
      <c r="I5134" s="63" t="s">
        <v>6856</v>
      </c>
      <c r="J5134" s="21"/>
      <c r="K5134" s="21"/>
      <c r="L5134" s="21"/>
      <c r="M5134" s="21"/>
      <c r="N5134" s="22">
        <f t="shared" si="2"/>
        <v>46206</v>
      </c>
      <c r="O5134" s="23">
        <f>'RESOLUCIONES EPG'!$N5134-'RESOLUCIONES EPG'!$D5134</f>
        <v>2328</v>
      </c>
    </row>
    <row r="5135" ht="16.5" customHeight="1">
      <c r="A5135" s="58"/>
      <c r="B5135" s="73"/>
      <c r="C5135" s="24">
        <v>91.0</v>
      </c>
      <c r="D5135" s="69">
        <v>43878.0</v>
      </c>
      <c r="E5135" s="21" t="s">
        <v>3664</v>
      </c>
      <c r="F5135" s="69" t="s">
        <v>6857</v>
      </c>
      <c r="G5135" s="21" t="s">
        <v>761</v>
      </c>
      <c r="H5135" s="165" t="s">
        <v>6858</v>
      </c>
      <c r="I5135" s="63" t="s">
        <v>6859</v>
      </c>
      <c r="J5135" s="21"/>
      <c r="K5135" s="21"/>
      <c r="L5135" s="21"/>
      <c r="M5135" s="21"/>
      <c r="N5135" s="22">
        <f t="shared" si="2"/>
        <v>46206</v>
      </c>
      <c r="O5135" s="23">
        <f>'RESOLUCIONES EPG'!$N5135-'RESOLUCIONES EPG'!$D5135</f>
        <v>2328</v>
      </c>
    </row>
    <row r="5136" ht="16.5" customHeight="1">
      <c r="A5136" s="58"/>
      <c r="B5136" s="73"/>
      <c r="C5136" s="24">
        <v>88.0</v>
      </c>
      <c r="D5136" s="69">
        <v>43878.0</v>
      </c>
      <c r="E5136" s="21" t="s">
        <v>3767</v>
      </c>
      <c r="F5136" s="69" t="s">
        <v>3768</v>
      </c>
      <c r="G5136" s="21" t="s">
        <v>761</v>
      </c>
      <c r="H5136" s="165" t="s">
        <v>6860</v>
      </c>
      <c r="I5136" s="63" t="s">
        <v>6861</v>
      </c>
      <c r="J5136" s="21"/>
      <c r="K5136" s="21"/>
      <c r="L5136" s="21"/>
      <c r="M5136" s="21"/>
      <c r="N5136" s="22">
        <f t="shared" si="2"/>
        <v>46206</v>
      </c>
      <c r="O5136" s="23">
        <f>'RESOLUCIONES EPG'!$N5136-'RESOLUCIONES EPG'!$D5136</f>
        <v>2328</v>
      </c>
    </row>
    <row r="5137" ht="16.5" customHeight="1">
      <c r="A5137" s="58"/>
      <c r="B5137" s="73"/>
      <c r="C5137" s="24">
        <v>87.0</v>
      </c>
      <c r="D5137" s="69">
        <v>43878.0</v>
      </c>
      <c r="E5137" s="21" t="s">
        <v>6862</v>
      </c>
      <c r="F5137" s="69"/>
      <c r="G5137" s="21" t="s">
        <v>761</v>
      </c>
      <c r="H5137" s="165" t="s">
        <v>6863</v>
      </c>
      <c r="I5137" s="63" t="s">
        <v>6864</v>
      </c>
      <c r="J5137" s="21"/>
      <c r="K5137" s="21"/>
      <c r="L5137" s="21"/>
      <c r="M5137" s="21"/>
      <c r="N5137" s="22">
        <f t="shared" si="2"/>
        <v>46206</v>
      </c>
      <c r="O5137" s="23">
        <f>'RESOLUCIONES EPG'!$N5137-'RESOLUCIONES EPG'!$D5137</f>
        <v>2328</v>
      </c>
    </row>
    <row r="5138" ht="16.5" customHeight="1">
      <c r="A5138" s="58"/>
      <c r="B5138" s="73"/>
      <c r="C5138" s="24">
        <v>75.0</v>
      </c>
      <c r="D5138" s="69">
        <v>43878.0</v>
      </c>
      <c r="E5138" s="21" t="s">
        <v>6865</v>
      </c>
      <c r="F5138" s="130" t="s">
        <v>6866</v>
      </c>
      <c r="G5138" s="21" t="s">
        <v>761</v>
      </c>
      <c r="H5138" s="165" t="s">
        <v>6867</v>
      </c>
      <c r="I5138" s="63" t="s">
        <v>6868</v>
      </c>
      <c r="J5138" s="21"/>
      <c r="K5138" s="21"/>
      <c r="L5138" s="21"/>
      <c r="M5138" s="21"/>
      <c r="N5138" s="22">
        <f t="shared" si="2"/>
        <v>46206</v>
      </c>
      <c r="O5138" s="23">
        <f>'RESOLUCIONES EPG'!$N5138-'RESOLUCIONES EPG'!$D5138</f>
        <v>2328</v>
      </c>
    </row>
    <row r="5139" ht="16.5" customHeight="1">
      <c r="A5139" s="58"/>
      <c r="B5139" s="73"/>
      <c r="C5139" s="24">
        <v>96.0</v>
      </c>
      <c r="D5139" s="69">
        <v>43879.0</v>
      </c>
      <c r="E5139" s="21" t="s">
        <v>6869</v>
      </c>
      <c r="F5139" s="69" t="s">
        <v>6870</v>
      </c>
      <c r="G5139" s="21" t="s">
        <v>761</v>
      </c>
      <c r="H5139" s="165" t="s">
        <v>6871</v>
      </c>
      <c r="I5139" s="63" t="s">
        <v>6872</v>
      </c>
      <c r="J5139" s="21"/>
      <c r="K5139" s="21"/>
      <c r="L5139" s="21"/>
      <c r="M5139" s="21"/>
      <c r="N5139" s="22">
        <f t="shared" si="2"/>
        <v>46206</v>
      </c>
      <c r="O5139" s="23">
        <f>'RESOLUCIONES EPG'!$N5139-'RESOLUCIONES EPG'!$D5139</f>
        <v>2327</v>
      </c>
    </row>
    <row r="5140" ht="16.5" customHeight="1">
      <c r="A5140" s="58"/>
      <c r="B5140" s="73"/>
      <c r="C5140" s="24" t="s">
        <v>6873</v>
      </c>
      <c r="D5140" s="69">
        <v>43879.0</v>
      </c>
      <c r="E5140" s="21" t="s">
        <v>6728</v>
      </c>
      <c r="F5140" s="69"/>
      <c r="G5140" s="21" t="s">
        <v>158</v>
      </c>
      <c r="H5140" s="165"/>
      <c r="I5140" s="63"/>
      <c r="J5140" s="21"/>
      <c r="K5140" s="63"/>
      <c r="L5140" s="63"/>
      <c r="M5140" s="21"/>
      <c r="N5140" s="22">
        <f t="shared" si="2"/>
        <v>46206</v>
      </c>
      <c r="O5140" s="23">
        <f>'RESOLUCIONES EPG'!$N5140-'RESOLUCIONES EPG'!$D5140</f>
        <v>2327</v>
      </c>
    </row>
    <row r="5141" ht="16.5" customHeight="1">
      <c r="A5141" s="101"/>
      <c r="B5141" s="73"/>
      <c r="C5141" s="24">
        <v>97.0</v>
      </c>
      <c r="D5141" s="69">
        <v>43879.0</v>
      </c>
      <c r="E5141" s="21" t="s">
        <v>5801</v>
      </c>
      <c r="F5141" s="69" t="s">
        <v>5802</v>
      </c>
      <c r="G5141" s="21" t="s">
        <v>6597</v>
      </c>
      <c r="H5141" s="165"/>
      <c r="I5141" s="63" t="s">
        <v>6874</v>
      </c>
      <c r="J5141" s="21"/>
      <c r="K5141" s="63" t="s">
        <v>6875</v>
      </c>
      <c r="L5141" s="63" t="s">
        <v>6876</v>
      </c>
      <c r="M5141" s="21"/>
      <c r="N5141" s="22">
        <f t="shared" si="2"/>
        <v>46206</v>
      </c>
      <c r="O5141" s="23">
        <f>'RESOLUCIONES EPG'!$N5141-'RESOLUCIONES EPG'!$D5141</f>
        <v>2327</v>
      </c>
    </row>
    <row r="5142" ht="16.5" customHeight="1">
      <c r="A5142" s="101"/>
      <c r="B5142" s="73"/>
      <c r="C5142" s="24">
        <v>100.0</v>
      </c>
      <c r="D5142" s="69">
        <v>43880.0</v>
      </c>
      <c r="E5142" s="21" t="s">
        <v>6877</v>
      </c>
      <c r="F5142" s="69"/>
      <c r="G5142" s="21" t="s">
        <v>761</v>
      </c>
      <c r="H5142" s="165" t="s">
        <v>6878</v>
      </c>
      <c r="I5142" s="63" t="s">
        <v>6879</v>
      </c>
      <c r="J5142" s="21"/>
      <c r="K5142" s="21"/>
      <c r="L5142" s="21"/>
      <c r="M5142" s="21"/>
      <c r="N5142" s="22">
        <f t="shared" si="2"/>
        <v>46206</v>
      </c>
      <c r="O5142" s="23">
        <f>'RESOLUCIONES EPG'!$N5142-'RESOLUCIONES EPG'!$D5142</f>
        <v>2326</v>
      </c>
    </row>
    <row r="5143" ht="16.5" customHeight="1">
      <c r="A5143" s="102"/>
      <c r="B5143" s="73"/>
      <c r="C5143" s="24">
        <v>99.0</v>
      </c>
      <c r="D5143" s="69">
        <v>43880.0</v>
      </c>
      <c r="E5143" s="21" t="s">
        <v>6855</v>
      </c>
      <c r="F5143" s="69"/>
      <c r="G5143" s="21" t="s">
        <v>761</v>
      </c>
      <c r="H5143" s="165" t="s">
        <v>6880</v>
      </c>
      <c r="I5143" s="63" t="s">
        <v>6881</v>
      </c>
      <c r="J5143" s="21"/>
      <c r="K5143" s="21"/>
      <c r="L5143" s="21"/>
      <c r="M5143" s="21"/>
      <c r="N5143" s="22">
        <f t="shared" si="2"/>
        <v>46206</v>
      </c>
      <c r="O5143" s="23">
        <f>'RESOLUCIONES EPG'!$N5143-'RESOLUCIONES EPG'!$D5143</f>
        <v>2326</v>
      </c>
    </row>
    <row r="5144" ht="16.5" customHeight="1">
      <c r="A5144" s="103"/>
      <c r="B5144" s="73"/>
      <c r="C5144" s="24">
        <v>106.0</v>
      </c>
      <c r="D5144" s="69">
        <v>43881.0</v>
      </c>
      <c r="E5144" s="21" t="s">
        <v>6882</v>
      </c>
      <c r="F5144" s="69"/>
      <c r="G5144" s="21" t="s">
        <v>6597</v>
      </c>
      <c r="H5144" s="165"/>
      <c r="I5144" s="63" t="s">
        <v>6883</v>
      </c>
      <c r="J5144" s="21"/>
      <c r="K5144" s="63" t="s">
        <v>6884</v>
      </c>
      <c r="L5144" s="63" t="s">
        <v>6885</v>
      </c>
      <c r="M5144" s="21"/>
      <c r="N5144" s="22">
        <f t="shared" si="2"/>
        <v>46206</v>
      </c>
      <c r="O5144" s="23">
        <f>'RESOLUCIONES EPG'!$N5144-'RESOLUCIONES EPG'!$D5144</f>
        <v>2325</v>
      </c>
    </row>
    <row r="5145" ht="16.5" customHeight="1">
      <c r="A5145" s="58"/>
      <c r="B5145" s="73"/>
      <c r="C5145" s="24">
        <v>104.0</v>
      </c>
      <c r="D5145" s="69">
        <v>43881.0</v>
      </c>
      <c r="E5145" s="21" t="s">
        <v>5344</v>
      </c>
      <c r="F5145" s="69"/>
      <c r="G5145" s="21" t="s">
        <v>2923</v>
      </c>
      <c r="H5145" s="165"/>
      <c r="I5145" s="63" t="s">
        <v>6886</v>
      </c>
      <c r="J5145" s="21"/>
      <c r="K5145" s="21"/>
      <c r="L5145" s="21"/>
      <c r="M5145" s="21"/>
      <c r="N5145" s="22">
        <f t="shared" si="2"/>
        <v>46206</v>
      </c>
      <c r="O5145" s="23">
        <f>'RESOLUCIONES EPG'!$N5145-'RESOLUCIONES EPG'!$D5145</f>
        <v>2325</v>
      </c>
    </row>
    <row r="5146" ht="16.5" customHeight="1">
      <c r="A5146" s="103"/>
      <c r="B5146" s="73"/>
      <c r="C5146" s="24">
        <v>107.0</v>
      </c>
      <c r="D5146" s="69">
        <v>43881.0</v>
      </c>
      <c r="E5146" s="21" t="s">
        <v>6887</v>
      </c>
      <c r="F5146" s="69"/>
      <c r="G5146" s="21" t="s">
        <v>6752</v>
      </c>
      <c r="H5146" s="165"/>
      <c r="I5146" s="63" t="s">
        <v>6888</v>
      </c>
      <c r="J5146" s="21"/>
      <c r="K5146" s="63" t="s">
        <v>6889</v>
      </c>
      <c r="L5146" s="21"/>
      <c r="M5146" s="21"/>
      <c r="N5146" s="22">
        <f t="shared" si="2"/>
        <v>46206</v>
      </c>
      <c r="O5146" s="23">
        <f>'RESOLUCIONES EPG'!$N5146-'RESOLUCIONES EPG'!$D5146</f>
        <v>2325</v>
      </c>
    </row>
    <row r="5147" ht="16.5" customHeight="1">
      <c r="A5147" s="103"/>
      <c r="B5147" s="73"/>
      <c r="C5147" s="24">
        <v>105.0</v>
      </c>
      <c r="D5147" s="69">
        <v>43881.0</v>
      </c>
      <c r="E5147" s="21" t="s">
        <v>6890</v>
      </c>
      <c r="F5147" s="69"/>
      <c r="G5147" s="21" t="s">
        <v>761</v>
      </c>
      <c r="H5147" s="165" t="s">
        <v>6891</v>
      </c>
      <c r="I5147" s="63" t="s">
        <v>6892</v>
      </c>
      <c r="J5147" s="21"/>
      <c r="K5147" s="21"/>
      <c r="L5147" s="21"/>
      <c r="M5147" s="21"/>
      <c r="N5147" s="22">
        <f t="shared" si="2"/>
        <v>46206</v>
      </c>
      <c r="O5147" s="23">
        <f>'RESOLUCIONES EPG'!$N5147-'RESOLUCIONES EPG'!$D5147</f>
        <v>2325</v>
      </c>
    </row>
    <row r="5148" ht="16.5" customHeight="1">
      <c r="A5148" s="102"/>
      <c r="B5148" s="73"/>
      <c r="C5148" s="24">
        <v>117.0</v>
      </c>
      <c r="D5148" s="69">
        <v>43882.0</v>
      </c>
      <c r="E5148" s="21" t="s">
        <v>2755</v>
      </c>
      <c r="F5148" s="69"/>
      <c r="G5148" s="21" t="s">
        <v>2253</v>
      </c>
      <c r="H5148" s="165" t="s">
        <v>6893</v>
      </c>
      <c r="I5148" s="63" t="s">
        <v>6894</v>
      </c>
      <c r="J5148" s="21"/>
      <c r="K5148" s="21"/>
      <c r="L5148" s="21"/>
      <c r="M5148" s="21"/>
      <c r="N5148" s="22">
        <f t="shared" si="2"/>
        <v>46206</v>
      </c>
      <c r="O5148" s="23">
        <f>'RESOLUCIONES EPG'!$N5148-'RESOLUCIONES EPG'!$D5148</f>
        <v>2324</v>
      </c>
    </row>
    <row r="5149" ht="16.5" customHeight="1">
      <c r="A5149" s="101"/>
      <c r="B5149" s="73"/>
      <c r="C5149" s="24">
        <v>118.0</v>
      </c>
      <c r="D5149" s="69">
        <v>43882.0</v>
      </c>
      <c r="E5149" s="21" t="s">
        <v>1994</v>
      </c>
      <c r="F5149" s="69"/>
      <c r="G5149" s="21" t="s">
        <v>2253</v>
      </c>
      <c r="H5149" s="165" t="s">
        <v>1030</v>
      </c>
      <c r="I5149" s="63" t="s">
        <v>6895</v>
      </c>
      <c r="J5149" s="21"/>
      <c r="K5149" s="21"/>
      <c r="L5149" s="21"/>
      <c r="M5149" s="21"/>
      <c r="N5149" s="22">
        <f t="shared" si="2"/>
        <v>46206</v>
      </c>
      <c r="O5149" s="23">
        <f>'RESOLUCIONES EPG'!$N5149-'RESOLUCIONES EPG'!$D5149</f>
        <v>2324</v>
      </c>
    </row>
    <row r="5150" ht="16.5" customHeight="1">
      <c r="A5150" s="58"/>
      <c r="B5150" s="73"/>
      <c r="C5150" s="24">
        <v>111.0</v>
      </c>
      <c r="D5150" s="69">
        <v>43882.0</v>
      </c>
      <c r="E5150" s="21" t="s">
        <v>2575</v>
      </c>
      <c r="F5150" s="69"/>
      <c r="G5150" s="21" t="s">
        <v>6388</v>
      </c>
      <c r="H5150" s="165"/>
      <c r="I5150" s="63" t="s">
        <v>6896</v>
      </c>
      <c r="J5150" s="21"/>
      <c r="K5150" s="21"/>
      <c r="L5150" s="21"/>
      <c r="M5150" s="21"/>
      <c r="N5150" s="22">
        <f t="shared" si="2"/>
        <v>46206</v>
      </c>
      <c r="O5150" s="23">
        <f>'RESOLUCIONES EPG'!$N5150-'RESOLUCIONES EPG'!$D5150</f>
        <v>2324</v>
      </c>
    </row>
    <row r="5151" ht="16.5" customHeight="1">
      <c r="A5151" s="101"/>
      <c r="B5151" s="73"/>
      <c r="C5151" s="24">
        <v>115.0</v>
      </c>
      <c r="D5151" s="69">
        <v>43882.0</v>
      </c>
      <c r="E5151" s="21" t="s">
        <v>2678</v>
      </c>
      <c r="F5151" s="69"/>
      <c r="G5151" s="21" t="s">
        <v>6388</v>
      </c>
      <c r="H5151" s="165"/>
      <c r="I5151" s="63" t="s">
        <v>6897</v>
      </c>
      <c r="J5151" s="21"/>
      <c r="K5151" s="21"/>
      <c r="L5151" s="21"/>
      <c r="M5151" s="21"/>
      <c r="N5151" s="22">
        <f t="shared" si="2"/>
        <v>46206</v>
      </c>
      <c r="O5151" s="23">
        <f>'RESOLUCIONES EPG'!$N5151-'RESOLUCIONES EPG'!$D5151</f>
        <v>2324</v>
      </c>
    </row>
    <row r="5152" ht="16.5" customHeight="1">
      <c r="A5152" s="101"/>
      <c r="B5152" s="73"/>
      <c r="C5152" s="24">
        <v>112.0</v>
      </c>
      <c r="D5152" s="69">
        <v>43882.0</v>
      </c>
      <c r="E5152" s="21" t="s">
        <v>3032</v>
      </c>
      <c r="F5152" s="69"/>
      <c r="G5152" s="21" t="s">
        <v>6388</v>
      </c>
      <c r="H5152" s="165"/>
      <c r="I5152" s="63" t="s">
        <v>6898</v>
      </c>
      <c r="J5152" s="21"/>
      <c r="K5152" s="21"/>
      <c r="L5152" s="21"/>
      <c r="M5152" s="21"/>
      <c r="N5152" s="22">
        <f t="shared" si="2"/>
        <v>46206</v>
      </c>
      <c r="O5152" s="23">
        <f>'RESOLUCIONES EPG'!$N5152-'RESOLUCIONES EPG'!$D5152</f>
        <v>2324</v>
      </c>
    </row>
    <row r="5153" ht="16.5" customHeight="1">
      <c r="A5153" s="58"/>
      <c r="B5153" s="73"/>
      <c r="C5153" s="24">
        <v>120.0</v>
      </c>
      <c r="D5153" s="69">
        <v>43882.0</v>
      </c>
      <c r="E5153" s="21" t="s">
        <v>3105</v>
      </c>
      <c r="F5153" s="69"/>
      <c r="G5153" s="21" t="s">
        <v>6752</v>
      </c>
      <c r="H5153" s="165"/>
      <c r="I5153" s="63" t="s">
        <v>6899</v>
      </c>
      <c r="J5153" s="21"/>
      <c r="K5153" s="63" t="s">
        <v>6900</v>
      </c>
      <c r="L5153" s="21"/>
      <c r="M5153" s="21"/>
      <c r="N5153" s="22">
        <f t="shared" si="2"/>
        <v>46206</v>
      </c>
      <c r="O5153" s="23">
        <f>'RESOLUCIONES EPG'!$N5153-'RESOLUCIONES EPG'!$D5153</f>
        <v>2324</v>
      </c>
    </row>
    <row r="5154" ht="16.5" customHeight="1">
      <c r="A5154" s="58"/>
      <c r="B5154" s="73"/>
      <c r="C5154" s="24" t="s">
        <v>6901</v>
      </c>
      <c r="D5154" s="69">
        <v>43882.0</v>
      </c>
      <c r="E5154" s="73" t="s">
        <v>3093</v>
      </c>
      <c r="F5154" s="69"/>
      <c r="G5154" s="21" t="s">
        <v>158</v>
      </c>
      <c r="H5154" s="165"/>
      <c r="I5154" s="63"/>
      <c r="J5154" s="21"/>
      <c r="K5154" s="63"/>
      <c r="L5154" s="63"/>
      <c r="M5154" s="21"/>
      <c r="N5154" s="22">
        <f t="shared" si="2"/>
        <v>46206</v>
      </c>
      <c r="O5154" s="23">
        <f>'RESOLUCIONES EPG'!$N5154-'RESOLUCIONES EPG'!$D5154</f>
        <v>2324</v>
      </c>
    </row>
    <row r="5155" ht="16.5" customHeight="1">
      <c r="A5155" s="103"/>
      <c r="B5155" s="73"/>
      <c r="C5155" s="24" t="s">
        <v>6901</v>
      </c>
      <c r="D5155" s="69">
        <v>43882.0</v>
      </c>
      <c r="E5155" s="73" t="s">
        <v>3093</v>
      </c>
      <c r="F5155" s="69"/>
      <c r="G5155" s="21" t="s">
        <v>158</v>
      </c>
      <c r="H5155" s="165"/>
      <c r="I5155" s="63"/>
      <c r="J5155" s="21"/>
      <c r="K5155" s="63"/>
      <c r="L5155" s="63"/>
      <c r="M5155" s="21"/>
      <c r="N5155" s="22">
        <f t="shared" si="2"/>
        <v>46206</v>
      </c>
      <c r="O5155" s="23">
        <f>'RESOLUCIONES EPG'!$N5155-'RESOLUCIONES EPG'!$D5155</f>
        <v>2324</v>
      </c>
    </row>
    <row r="5156" ht="16.5" customHeight="1">
      <c r="A5156" s="58"/>
      <c r="B5156" s="73"/>
      <c r="C5156" s="24">
        <v>110.0</v>
      </c>
      <c r="D5156" s="69">
        <v>43882.0</v>
      </c>
      <c r="E5156" s="21" t="s">
        <v>3093</v>
      </c>
      <c r="F5156" s="69"/>
      <c r="G5156" s="21" t="s">
        <v>6388</v>
      </c>
      <c r="H5156" s="165"/>
      <c r="I5156" s="63" t="s">
        <v>6902</v>
      </c>
      <c r="J5156" s="21"/>
      <c r="K5156" s="21"/>
      <c r="L5156" s="21"/>
      <c r="M5156" s="21"/>
      <c r="N5156" s="22">
        <f t="shared" si="2"/>
        <v>46206</v>
      </c>
      <c r="O5156" s="23">
        <f>'RESOLUCIONES EPG'!$N5156-'RESOLUCIONES EPG'!$D5156</f>
        <v>2324</v>
      </c>
    </row>
    <row r="5157" ht="16.5" customHeight="1">
      <c r="A5157" s="58"/>
      <c r="B5157" s="73"/>
      <c r="C5157" s="24" t="s">
        <v>6903</v>
      </c>
      <c r="D5157" s="69">
        <v>43882.0</v>
      </c>
      <c r="E5157" s="73" t="s">
        <v>5384</v>
      </c>
      <c r="F5157" s="69"/>
      <c r="G5157" s="21" t="s">
        <v>158</v>
      </c>
      <c r="H5157" s="165"/>
      <c r="I5157" s="63"/>
      <c r="J5157" s="21"/>
      <c r="K5157" s="63"/>
      <c r="L5157" s="63"/>
      <c r="M5157" s="21"/>
      <c r="N5157" s="22">
        <f t="shared" si="2"/>
        <v>46206</v>
      </c>
      <c r="O5157" s="23">
        <f>'RESOLUCIONES EPG'!$N5157-'RESOLUCIONES EPG'!$D5157</f>
        <v>2324</v>
      </c>
    </row>
    <row r="5158" ht="16.5" customHeight="1">
      <c r="A5158" s="103"/>
      <c r="B5158" s="73"/>
      <c r="C5158" s="24" t="s">
        <v>6903</v>
      </c>
      <c r="D5158" s="69">
        <v>43882.0</v>
      </c>
      <c r="E5158" s="73" t="s">
        <v>5384</v>
      </c>
      <c r="F5158" s="69"/>
      <c r="G5158" s="21" t="s">
        <v>158</v>
      </c>
      <c r="H5158" s="165"/>
      <c r="I5158" s="63"/>
      <c r="J5158" s="21"/>
      <c r="K5158" s="63"/>
      <c r="L5158" s="63"/>
      <c r="M5158" s="21"/>
      <c r="N5158" s="22">
        <f t="shared" si="2"/>
        <v>46206</v>
      </c>
      <c r="O5158" s="23">
        <f>'RESOLUCIONES EPG'!$N5158-'RESOLUCIONES EPG'!$D5158</f>
        <v>2324</v>
      </c>
    </row>
    <row r="5159" ht="16.5" customHeight="1">
      <c r="A5159" s="58"/>
      <c r="B5159" s="73"/>
      <c r="C5159" s="24">
        <v>122.0</v>
      </c>
      <c r="D5159" s="69">
        <v>43885.0</v>
      </c>
      <c r="E5159" s="21" t="s">
        <v>6904</v>
      </c>
      <c r="F5159" s="69"/>
      <c r="G5159" s="21" t="s">
        <v>6597</v>
      </c>
      <c r="H5159" s="165"/>
      <c r="I5159" s="63" t="s">
        <v>6905</v>
      </c>
      <c r="J5159" s="21"/>
      <c r="K5159" s="21"/>
      <c r="L5159" s="63" t="s">
        <v>6906</v>
      </c>
      <c r="M5159" s="21"/>
      <c r="N5159" s="22">
        <f t="shared" si="2"/>
        <v>46206</v>
      </c>
      <c r="O5159" s="23">
        <f>'RESOLUCIONES EPG'!$N5159-'RESOLUCIONES EPG'!$D5159</f>
        <v>2321</v>
      </c>
    </row>
    <row r="5160" ht="16.5" customHeight="1">
      <c r="A5160" s="58"/>
      <c r="B5160" s="73"/>
      <c r="C5160" s="24">
        <v>103.0</v>
      </c>
      <c r="D5160" s="69">
        <v>43887.0</v>
      </c>
      <c r="E5160" s="21" t="s">
        <v>2750</v>
      </c>
      <c r="F5160" s="69"/>
      <c r="G5160" s="21" t="s">
        <v>1593</v>
      </c>
      <c r="H5160" s="198">
        <v>43896.0</v>
      </c>
      <c r="I5160" s="63" t="s">
        <v>6907</v>
      </c>
      <c r="J5160" s="21"/>
      <c r="K5160" s="21"/>
      <c r="L5160" s="63" t="s">
        <v>6908</v>
      </c>
      <c r="M5160" s="63" t="s">
        <v>6909</v>
      </c>
      <c r="N5160" s="22">
        <f t="shared" si="2"/>
        <v>46206</v>
      </c>
      <c r="O5160" s="23">
        <f>'RESOLUCIONES EPG'!$N5160-'RESOLUCIONES EPG'!$D5160</f>
        <v>2319</v>
      </c>
    </row>
    <row r="5161" ht="16.5" customHeight="1">
      <c r="A5161" s="101"/>
      <c r="B5161" s="73"/>
      <c r="C5161" s="24">
        <v>125.0</v>
      </c>
      <c r="D5161" s="69">
        <v>43887.0</v>
      </c>
      <c r="E5161" s="21" t="s">
        <v>1357</v>
      </c>
      <c r="F5161" s="69"/>
      <c r="G5161" s="21" t="s">
        <v>1593</v>
      </c>
      <c r="H5161" s="198">
        <v>43896.0</v>
      </c>
      <c r="I5161" s="63" t="s">
        <v>6910</v>
      </c>
      <c r="J5161" s="21"/>
      <c r="K5161" s="21"/>
      <c r="L5161" s="63" t="s">
        <v>6911</v>
      </c>
      <c r="M5161" s="63" t="s">
        <v>6912</v>
      </c>
      <c r="N5161" s="22">
        <f t="shared" si="2"/>
        <v>46206</v>
      </c>
      <c r="O5161" s="23">
        <f>'RESOLUCIONES EPG'!$N5161-'RESOLUCIONES EPG'!$D5161</f>
        <v>2319</v>
      </c>
    </row>
    <row r="5162" ht="16.5" customHeight="1">
      <c r="A5162" s="101"/>
      <c r="B5162" s="73"/>
      <c r="C5162" s="24">
        <v>126.0</v>
      </c>
      <c r="D5162" s="69">
        <v>43887.0</v>
      </c>
      <c r="E5162" s="21" t="s">
        <v>2758</v>
      </c>
      <c r="F5162" s="69"/>
      <c r="G5162" s="21" t="s">
        <v>1593</v>
      </c>
      <c r="H5162" s="198">
        <v>43896.0</v>
      </c>
      <c r="I5162" s="63" t="s">
        <v>6913</v>
      </c>
      <c r="J5162" s="21"/>
      <c r="K5162" s="21"/>
      <c r="L5162" s="63" t="s">
        <v>6914</v>
      </c>
      <c r="M5162" s="63" t="s">
        <v>6915</v>
      </c>
      <c r="N5162" s="22">
        <f t="shared" si="2"/>
        <v>46206</v>
      </c>
      <c r="O5162" s="23">
        <f>'RESOLUCIONES EPG'!$N5162-'RESOLUCIONES EPG'!$D5162</f>
        <v>2319</v>
      </c>
    </row>
    <row r="5163" ht="16.5" customHeight="1">
      <c r="A5163" s="58"/>
      <c r="B5163" s="73"/>
      <c r="C5163" s="24" t="s">
        <v>6916</v>
      </c>
      <c r="D5163" s="69">
        <v>43887.0</v>
      </c>
      <c r="E5163" s="73" t="s">
        <v>3375</v>
      </c>
      <c r="F5163" s="69"/>
      <c r="G5163" s="21" t="s">
        <v>158</v>
      </c>
      <c r="H5163" s="165"/>
      <c r="I5163" s="61"/>
      <c r="J5163" s="21"/>
      <c r="K5163" s="63"/>
      <c r="L5163" s="63"/>
      <c r="M5163" s="21"/>
      <c r="N5163" s="22">
        <f t="shared" si="2"/>
        <v>46206</v>
      </c>
      <c r="O5163" s="23">
        <f>'RESOLUCIONES EPG'!$N5163-'RESOLUCIONES EPG'!$D5163</f>
        <v>2319</v>
      </c>
    </row>
    <row r="5164" ht="16.5" customHeight="1">
      <c r="A5164" s="58"/>
      <c r="B5164" s="73"/>
      <c r="C5164" s="24" t="s">
        <v>6916</v>
      </c>
      <c r="D5164" s="69">
        <v>43887.0</v>
      </c>
      <c r="E5164" s="73" t="s">
        <v>3375</v>
      </c>
      <c r="F5164" s="69"/>
      <c r="G5164" s="21" t="s">
        <v>158</v>
      </c>
      <c r="H5164" s="165"/>
      <c r="I5164" s="63"/>
      <c r="J5164" s="21"/>
      <c r="K5164" s="63"/>
      <c r="L5164" s="63"/>
      <c r="M5164" s="21"/>
      <c r="N5164" s="22">
        <f t="shared" si="2"/>
        <v>46206</v>
      </c>
      <c r="O5164" s="23">
        <f>'RESOLUCIONES EPG'!$N5164-'RESOLUCIONES EPG'!$D5164</f>
        <v>2319</v>
      </c>
    </row>
    <row r="5165" ht="16.5" customHeight="1">
      <c r="A5165" s="58"/>
      <c r="B5165" s="73"/>
      <c r="C5165" s="24">
        <v>124.0</v>
      </c>
      <c r="D5165" s="69">
        <v>43887.0</v>
      </c>
      <c r="E5165" s="21" t="s">
        <v>4394</v>
      </c>
      <c r="F5165" s="69"/>
      <c r="G5165" s="21" t="s">
        <v>1593</v>
      </c>
      <c r="H5165" s="198">
        <v>43896.0</v>
      </c>
      <c r="I5165" s="63" t="s">
        <v>6917</v>
      </c>
      <c r="J5165" s="21"/>
      <c r="K5165" s="21"/>
      <c r="L5165" s="63" t="s">
        <v>6918</v>
      </c>
      <c r="M5165" s="21"/>
      <c r="N5165" s="22">
        <f t="shared" si="2"/>
        <v>46206</v>
      </c>
      <c r="O5165" s="23">
        <f>'RESOLUCIONES EPG'!$N5165-'RESOLUCIONES EPG'!$D5165</f>
        <v>2319</v>
      </c>
    </row>
    <row r="5166" ht="16.5" customHeight="1">
      <c r="A5166" s="103"/>
      <c r="B5166" s="73"/>
      <c r="C5166" s="24">
        <v>129.0</v>
      </c>
      <c r="D5166" s="69">
        <v>43889.0</v>
      </c>
      <c r="E5166" s="21" t="s">
        <v>3048</v>
      </c>
      <c r="F5166" s="69"/>
      <c r="G5166" s="21" t="s">
        <v>1593</v>
      </c>
      <c r="H5166" s="198">
        <v>43903.0</v>
      </c>
      <c r="I5166" s="63" t="s">
        <v>6919</v>
      </c>
      <c r="J5166" s="21"/>
      <c r="K5166" s="63" t="s">
        <v>6920</v>
      </c>
      <c r="L5166" s="63" t="s">
        <v>6921</v>
      </c>
      <c r="M5166" s="63" t="s">
        <v>6922</v>
      </c>
      <c r="N5166" s="22">
        <f t="shared" si="2"/>
        <v>46206</v>
      </c>
      <c r="O5166" s="23">
        <f>'RESOLUCIONES EPG'!$N5166-'RESOLUCIONES EPG'!$D5166</f>
        <v>2317</v>
      </c>
    </row>
    <row r="5167" ht="16.5" customHeight="1">
      <c r="A5167" s="103"/>
      <c r="B5167" s="73"/>
      <c r="C5167" s="24">
        <v>128.0</v>
      </c>
      <c r="D5167" s="69">
        <v>43889.0</v>
      </c>
      <c r="E5167" s="21" t="s">
        <v>2935</v>
      </c>
      <c r="F5167" s="69"/>
      <c r="G5167" s="21" t="s">
        <v>1593</v>
      </c>
      <c r="H5167" s="198">
        <v>43903.0</v>
      </c>
      <c r="I5167" s="63" t="s">
        <v>6923</v>
      </c>
      <c r="J5167" s="21"/>
      <c r="K5167" s="63" t="s">
        <v>6924</v>
      </c>
      <c r="L5167" s="63" t="s">
        <v>6925</v>
      </c>
      <c r="M5167" s="63" t="s">
        <v>6926</v>
      </c>
      <c r="N5167" s="22">
        <f t="shared" si="2"/>
        <v>46206</v>
      </c>
      <c r="O5167" s="23">
        <f>'RESOLUCIONES EPG'!$N5167-'RESOLUCIONES EPG'!$D5167</f>
        <v>2317</v>
      </c>
    </row>
    <row r="5168" ht="16.5" customHeight="1">
      <c r="A5168" s="103"/>
      <c r="B5168" s="73"/>
      <c r="C5168" s="24">
        <v>130.0</v>
      </c>
      <c r="D5168" s="69">
        <v>43892.0</v>
      </c>
      <c r="E5168" s="21" t="s">
        <v>2394</v>
      </c>
      <c r="F5168" s="69"/>
      <c r="G5168" s="21" t="s">
        <v>2253</v>
      </c>
      <c r="H5168" s="165" t="s">
        <v>6762</v>
      </c>
      <c r="I5168" s="63" t="s">
        <v>6927</v>
      </c>
      <c r="J5168" s="21"/>
      <c r="K5168" s="21"/>
      <c r="L5168" s="21"/>
      <c r="M5168" s="21"/>
      <c r="N5168" s="22">
        <f t="shared" si="2"/>
        <v>46206</v>
      </c>
      <c r="O5168" s="23">
        <f>'RESOLUCIONES EPG'!$N5168-'RESOLUCIONES EPG'!$D5168</f>
        <v>2314</v>
      </c>
    </row>
    <row r="5169" ht="16.5" customHeight="1">
      <c r="A5169" s="103"/>
      <c r="B5169" s="73"/>
      <c r="C5169" s="24">
        <v>131.0</v>
      </c>
      <c r="D5169" s="69">
        <v>43893.0</v>
      </c>
      <c r="E5169" s="21" t="s">
        <v>6928</v>
      </c>
      <c r="F5169" s="69"/>
      <c r="G5169" s="21" t="s">
        <v>2923</v>
      </c>
      <c r="H5169" s="165"/>
      <c r="I5169" s="63" t="s">
        <v>6929</v>
      </c>
      <c r="J5169" s="21"/>
      <c r="K5169" s="21"/>
      <c r="L5169" s="21"/>
      <c r="M5169" s="21"/>
      <c r="N5169" s="22">
        <f t="shared" si="2"/>
        <v>46206</v>
      </c>
      <c r="O5169" s="23">
        <f>'RESOLUCIONES EPG'!$N5169-'RESOLUCIONES EPG'!$D5169</f>
        <v>2313</v>
      </c>
    </row>
    <row r="5170" ht="16.5" customHeight="1">
      <c r="A5170" s="103"/>
      <c r="B5170" s="73"/>
      <c r="C5170" s="24">
        <v>134.0</v>
      </c>
      <c r="D5170" s="69">
        <v>43893.0</v>
      </c>
      <c r="E5170" s="21" t="s">
        <v>4959</v>
      </c>
      <c r="F5170" s="69"/>
      <c r="G5170" s="21" t="s">
        <v>6597</v>
      </c>
      <c r="H5170" s="165"/>
      <c r="I5170" s="63" t="s">
        <v>6930</v>
      </c>
      <c r="J5170" s="21"/>
      <c r="K5170" s="63" t="s">
        <v>6931</v>
      </c>
      <c r="L5170" s="63" t="s">
        <v>6932</v>
      </c>
      <c r="M5170" s="21"/>
      <c r="N5170" s="22">
        <f t="shared" si="2"/>
        <v>46206</v>
      </c>
      <c r="O5170" s="23">
        <f>'RESOLUCIONES EPG'!$N5170-'RESOLUCIONES EPG'!$D5170</f>
        <v>2313</v>
      </c>
    </row>
    <row r="5171" ht="16.5" customHeight="1">
      <c r="A5171" s="102"/>
      <c r="B5171" s="73"/>
      <c r="C5171" s="24">
        <v>137.0</v>
      </c>
      <c r="D5171" s="69">
        <v>43893.0</v>
      </c>
      <c r="E5171" s="21" t="s">
        <v>6933</v>
      </c>
      <c r="F5171" s="69"/>
      <c r="G5171" s="21" t="s">
        <v>761</v>
      </c>
      <c r="H5171" s="165" t="s">
        <v>6934</v>
      </c>
      <c r="I5171" s="63" t="s">
        <v>6935</v>
      </c>
      <c r="J5171" s="21"/>
      <c r="K5171" s="21"/>
      <c r="L5171" s="21"/>
      <c r="M5171" s="21"/>
      <c r="N5171" s="22">
        <f t="shared" si="2"/>
        <v>46206</v>
      </c>
      <c r="O5171" s="23">
        <f>'RESOLUCIONES EPG'!$N5171-'RESOLUCIONES EPG'!$D5171</f>
        <v>2313</v>
      </c>
    </row>
    <row r="5172" ht="16.5" customHeight="1">
      <c r="A5172" s="103"/>
      <c r="B5172" s="73"/>
      <c r="C5172" s="24">
        <v>141.0</v>
      </c>
      <c r="D5172" s="69">
        <v>43893.0</v>
      </c>
      <c r="E5172" s="21" t="s">
        <v>6936</v>
      </c>
      <c r="F5172" s="69"/>
      <c r="G5172" s="21" t="s">
        <v>761</v>
      </c>
      <c r="H5172" s="165" t="s">
        <v>1496</v>
      </c>
      <c r="I5172" s="63" t="s">
        <v>6937</v>
      </c>
      <c r="J5172" s="21"/>
      <c r="K5172" s="21"/>
      <c r="L5172" s="21"/>
      <c r="M5172" s="21"/>
      <c r="N5172" s="22">
        <f t="shared" si="2"/>
        <v>46206</v>
      </c>
      <c r="O5172" s="23">
        <f>'RESOLUCIONES EPG'!$N5172-'RESOLUCIONES EPG'!$D5172</f>
        <v>2313</v>
      </c>
    </row>
    <row r="5173" ht="16.5" customHeight="1">
      <c r="A5173" s="102"/>
      <c r="B5173" s="73"/>
      <c r="C5173" s="24">
        <v>136.0</v>
      </c>
      <c r="D5173" s="69">
        <v>43893.0</v>
      </c>
      <c r="E5173" s="21" t="s">
        <v>6938</v>
      </c>
      <c r="F5173" s="69"/>
      <c r="G5173" s="21" t="s">
        <v>761</v>
      </c>
      <c r="H5173" s="165" t="s">
        <v>6353</v>
      </c>
      <c r="I5173" s="63" t="s">
        <v>6939</v>
      </c>
      <c r="J5173" s="21"/>
      <c r="K5173" s="21"/>
      <c r="L5173" s="21"/>
      <c r="M5173" s="21"/>
      <c r="N5173" s="22">
        <f t="shared" si="2"/>
        <v>46206</v>
      </c>
      <c r="O5173" s="23">
        <f>'RESOLUCIONES EPG'!$N5173-'RESOLUCIONES EPG'!$D5173</f>
        <v>2313</v>
      </c>
    </row>
    <row r="5174" ht="16.5" customHeight="1">
      <c r="A5174" s="103"/>
      <c r="B5174" s="73"/>
      <c r="C5174" s="24">
        <v>139.0</v>
      </c>
      <c r="D5174" s="69">
        <v>43893.0</v>
      </c>
      <c r="E5174" s="21" t="s">
        <v>6940</v>
      </c>
      <c r="F5174" s="69"/>
      <c r="G5174" s="21" t="s">
        <v>761</v>
      </c>
      <c r="H5174" s="165" t="s">
        <v>4601</v>
      </c>
      <c r="I5174" s="63" t="s">
        <v>6941</v>
      </c>
      <c r="J5174" s="21"/>
      <c r="K5174" s="21"/>
      <c r="L5174" s="21"/>
      <c r="M5174" s="21"/>
      <c r="N5174" s="22">
        <f t="shared" si="2"/>
        <v>46206</v>
      </c>
      <c r="O5174" s="23">
        <f>'RESOLUCIONES EPG'!$N5174-'RESOLUCIONES EPG'!$D5174</f>
        <v>2313</v>
      </c>
    </row>
    <row r="5175" ht="16.5" customHeight="1">
      <c r="A5175" s="103"/>
      <c r="B5175" s="73"/>
      <c r="C5175" s="24">
        <v>140.0</v>
      </c>
      <c r="D5175" s="69">
        <v>43893.0</v>
      </c>
      <c r="E5175" s="21" t="s">
        <v>6942</v>
      </c>
      <c r="F5175" s="69" t="s">
        <v>6697</v>
      </c>
      <c r="G5175" s="21" t="s">
        <v>761</v>
      </c>
      <c r="H5175" s="165" t="s">
        <v>6943</v>
      </c>
      <c r="I5175" s="63" t="s">
        <v>6944</v>
      </c>
      <c r="J5175" s="21"/>
      <c r="K5175" s="21"/>
      <c r="L5175" s="21"/>
      <c r="M5175" s="21"/>
      <c r="N5175" s="22">
        <f t="shared" si="2"/>
        <v>46206</v>
      </c>
      <c r="O5175" s="23">
        <f>'RESOLUCIONES EPG'!$N5175-'RESOLUCIONES EPG'!$D5175</f>
        <v>2313</v>
      </c>
    </row>
    <row r="5176" ht="16.5" customHeight="1">
      <c r="A5176" s="58"/>
      <c r="B5176" s="73"/>
      <c r="C5176" s="24">
        <v>132.0</v>
      </c>
      <c r="D5176" s="69">
        <v>43893.0</v>
      </c>
      <c r="E5176" s="21" t="s">
        <v>1479</v>
      </c>
      <c r="F5176" s="69"/>
      <c r="G5176" s="21" t="s">
        <v>2923</v>
      </c>
      <c r="H5176" s="165"/>
      <c r="I5176" s="63" t="s">
        <v>6945</v>
      </c>
      <c r="J5176" s="21"/>
      <c r="K5176" s="21"/>
      <c r="L5176" s="21"/>
      <c r="M5176" s="21"/>
      <c r="N5176" s="22">
        <f t="shared" si="2"/>
        <v>46206</v>
      </c>
      <c r="O5176" s="23">
        <f>'RESOLUCIONES EPG'!$N5176-'RESOLUCIONES EPG'!$D5176</f>
        <v>2313</v>
      </c>
    </row>
    <row r="5177" ht="16.5" customHeight="1">
      <c r="A5177" s="101"/>
      <c r="B5177" s="73"/>
      <c r="C5177" s="24">
        <v>138.0</v>
      </c>
      <c r="D5177" s="69">
        <v>43893.0</v>
      </c>
      <c r="E5177" s="21" t="s">
        <v>6946</v>
      </c>
      <c r="F5177" s="69" t="s">
        <v>6947</v>
      </c>
      <c r="G5177" s="21" t="s">
        <v>761</v>
      </c>
      <c r="H5177" s="165" t="s">
        <v>6948</v>
      </c>
      <c r="I5177" s="63" t="s">
        <v>6949</v>
      </c>
      <c r="J5177" s="21"/>
      <c r="K5177" s="21"/>
      <c r="L5177" s="21"/>
      <c r="M5177" s="21"/>
      <c r="N5177" s="22">
        <f t="shared" si="2"/>
        <v>46206</v>
      </c>
      <c r="O5177" s="23">
        <f>'RESOLUCIONES EPG'!$N5177-'RESOLUCIONES EPG'!$D5177</f>
        <v>2313</v>
      </c>
    </row>
    <row r="5178" ht="16.5" customHeight="1">
      <c r="A5178" s="103"/>
      <c r="B5178" s="73" t="s">
        <v>2535</v>
      </c>
      <c r="C5178" s="24">
        <v>145.0</v>
      </c>
      <c r="D5178" s="69">
        <v>43894.0</v>
      </c>
      <c r="E5178" s="148" t="s">
        <v>4664</v>
      </c>
      <c r="F5178" s="200"/>
      <c r="G5178" s="148" t="s">
        <v>6950</v>
      </c>
      <c r="H5178" s="165" t="s">
        <v>6489</v>
      </c>
      <c r="I5178" s="63" t="s">
        <v>6951</v>
      </c>
      <c r="J5178" s="21"/>
      <c r="K5178" s="21"/>
      <c r="L5178" s="21"/>
      <c r="M5178" s="21"/>
      <c r="N5178" s="22">
        <f t="shared" si="2"/>
        <v>46206</v>
      </c>
      <c r="O5178" s="23">
        <f>'RESOLUCIONES EPG'!$N5178-'RESOLUCIONES EPG'!$D5178</f>
        <v>2312</v>
      </c>
    </row>
    <row r="5179" ht="16.5" customHeight="1">
      <c r="A5179" s="100"/>
      <c r="B5179" s="73" t="s">
        <v>2535</v>
      </c>
      <c r="C5179" s="24">
        <v>144.0</v>
      </c>
      <c r="D5179" s="69">
        <v>43894.0</v>
      </c>
      <c r="E5179" s="148" t="s">
        <v>4882</v>
      </c>
      <c r="F5179" s="200"/>
      <c r="G5179" s="148" t="s">
        <v>6950</v>
      </c>
      <c r="H5179" s="165" t="s">
        <v>6489</v>
      </c>
      <c r="I5179" s="63" t="s">
        <v>6952</v>
      </c>
      <c r="J5179" s="21"/>
      <c r="K5179" s="21"/>
      <c r="L5179" s="21"/>
      <c r="M5179" s="21"/>
      <c r="N5179" s="22">
        <f t="shared" si="2"/>
        <v>46206</v>
      </c>
      <c r="O5179" s="23">
        <f>'RESOLUCIONES EPG'!$N5179-'RESOLUCIONES EPG'!$D5179</f>
        <v>2312</v>
      </c>
    </row>
    <row r="5180" ht="16.5" customHeight="1">
      <c r="A5180" s="58"/>
      <c r="B5180" s="73"/>
      <c r="C5180" s="24">
        <v>148.0</v>
      </c>
      <c r="D5180" s="69">
        <v>43899.0</v>
      </c>
      <c r="E5180" s="21" t="s">
        <v>1946</v>
      </c>
      <c r="F5180" s="69"/>
      <c r="G5180" s="21" t="s">
        <v>1593</v>
      </c>
      <c r="H5180" s="198">
        <v>43906.0</v>
      </c>
      <c r="I5180" s="63" t="s">
        <v>6953</v>
      </c>
      <c r="J5180" s="21"/>
      <c r="K5180" s="21"/>
      <c r="L5180" s="21"/>
      <c r="M5180" s="21"/>
      <c r="N5180" s="22">
        <f t="shared" si="2"/>
        <v>46206</v>
      </c>
      <c r="O5180" s="23">
        <f>'RESOLUCIONES EPG'!$N5180-'RESOLUCIONES EPG'!$D5180</f>
        <v>2307</v>
      </c>
    </row>
    <row r="5181" ht="16.5" customHeight="1">
      <c r="A5181" s="58"/>
      <c r="B5181" s="73"/>
      <c r="C5181" s="24">
        <v>150.0</v>
      </c>
      <c r="D5181" s="69">
        <v>43899.0</v>
      </c>
      <c r="E5181" s="21" t="s">
        <v>3603</v>
      </c>
      <c r="F5181" s="69"/>
      <c r="G5181" s="21" t="s">
        <v>1593</v>
      </c>
      <c r="H5181" s="198">
        <v>43906.0</v>
      </c>
      <c r="I5181" s="63" t="s">
        <v>6954</v>
      </c>
      <c r="J5181" s="21"/>
      <c r="K5181" s="21"/>
      <c r="L5181" s="63" t="s">
        <v>6955</v>
      </c>
      <c r="M5181" s="63" t="s">
        <v>6956</v>
      </c>
      <c r="N5181" s="22">
        <f t="shared" si="2"/>
        <v>46206</v>
      </c>
      <c r="O5181" s="23">
        <f>'RESOLUCIONES EPG'!$N5181-'RESOLUCIONES EPG'!$D5181</f>
        <v>2307</v>
      </c>
    </row>
    <row r="5182" ht="16.5" customHeight="1">
      <c r="A5182" s="58"/>
      <c r="B5182" s="73"/>
      <c r="C5182" s="24">
        <v>151.0</v>
      </c>
      <c r="D5182" s="69">
        <v>43899.0</v>
      </c>
      <c r="E5182" s="21" t="s">
        <v>5340</v>
      </c>
      <c r="F5182" s="69"/>
      <c r="G5182" s="21" t="s">
        <v>1593</v>
      </c>
      <c r="H5182" s="198">
        <v>43906.0</v>
      </c>
      <c r="I5182" s="63" t="s">
        <v>6957</v>
      </c>
      <c r="J5182" s="21"/>
      <c r="K5182" s="21"/>
      <c r="L5182" s="63" t="s">
        <v>6958</v>
      </c>
      <c r="M5182" s="21"/>
      <c r="N5182" s="22">
        <f t="shared" si="2"/>
        <v>46206</v>
      </c>
      <c r="O5182" s="23">
        <f>'RESOLUCIONES EPG'!$N5182-'RESOLUCIONES EPG'!$D5182</f>
        <v>2307</v>
      </c>
    </row>
    <row r="5183" ht="16.5" customHeight="1">
      <c r="A5183" s="58"/>
      <c r="B5183" s="73"/>
      <c r="C5183" s="24">
        <v>146.0</v>
      </c>
      <c r="D5183" s="69">
        <v>43899.0</v>
      </c>
      <c r="E5183" s="21" t="s">
        <v>2114</v>
      </c>
      <c r="F5183" s="69"/>
      <c r="G5183" s="21" t="s">
        <v>6388</v>
      </c>
      <c r="H5183" s="165"/>
      <c r="I5183" s="63" t="s">
        <v>6959</v>
      </c>
      <c r="J5183" s="21"/>
      <c r="K5183" s="21"/>
      <c r="L5183" s="21"/>
      <c r="M5183" s="21"/>
      <c r="N5183" s="22">
        <f t="shared" si="2"/>
        <v>46206</v>
      </c>
      <c r="O5183" s="23">
        <f>'RESOLUCIONES EPG'!$N5183-'RESOLUCIONES EPG'!$D5183</f>
        <v>2307</v>
      </c>
    </row>
    <row r="5184" ht="16.5" customHeight="1">
      <c r="A5184" s="58"/>
      <c r="B5184" s="73"/>
      <c r="C5184" s="24">
        <v>149.0</v>
      </c>
      <c r="D5184" s="69">
        <v>43899.0</v>
      </c>
      <c r="E5184" s="21" t="s">
        <v>4187</v>
      </c>
      <c r="F5184" s="69" t="s">
        <v>6960</v>
      </c>
      <c r="G5184" s="21" t="s">
        <v>1593</v>
      </c>
      <c r="H5184" s="198">
        <v>43906.0</v>
      </c>
      <c r="I5184" s="63" t="s">
        <v>6961</v>
      </c>
      <c r="J5184" s="21"/>
      <c r="K5184" s="21"/>
      <c r="L5184" s="21"/>
      <c r="M5184" s="63" t="s">
        <v>6962</v>
      </c>
      <c r="N5184" s="22">
        <f t="shared" si="2"/>
        <v>46206</v>
      </c>
      <c r="O5184" s="23">
        <f>'RESOLUCIONES EPG'!$N5184-'RESOLUCIONES EPG'!$D5184</f>
        <v>2307</v>
      </c>
    </row>
    <row r="5185" ht="16.5" customHeight="1">
      <c r="A5185" s="58"/>
      <c r="B5185" s="73"/>
      <c r="C5185" s="24">
        <v>147.0</v>
      </c>
      <c r="D5185" s="69">
        <v>43899.0</v>
      </c>
      <c r="E5185" s="21" t="s">
        <v>2779</v>
      </c>
      <c r="F5185" s="74" t="s">
        <v>2780</v>
      </c>
      <c r="G5185" s="21" t="s">
        <v>6388</v>
      </c>
      <c r="H5185" s="165"/>
      <c r="I5185" s="63" t="s">
        <v>6963</v>
      </c>
      <c r="J5185" s="21"/>
      <c r="K5185" s="21"/>
      <c r="L5185" s="21"/>
      <c r="M5185" s="21"/>
      <c r="N5185" s="22">
        <f t="shared" si="2"/>
        <v>46206</v>
      </c>
      <c r="O5185" s="23">
        <f>'RESOLUCIONES EPG'!$N5185-'RESOLUCIONES EPG'!$D5185</f>
        <v>2307</v>
      </c>
    </row>
    <row r="5186" ht="16.5" customHeight="1">
      <c r="A5186" s="103"/>
      <c r="B5186" s="73"/>
      <c r="C5186" s="24">
        <v>157.0</v>
      </c>
      <c r="D5186" s="69">
        <v>43901.0</v>
      </c>
      <c r="E5186" s="21" t="s">
        <v>2441</v>
      </c>
      <c r="F5186" s="69"/>
      <c r="G5186" s="21" t="s">
        <v>6388</v>
      </c>
      <c r="H5186" s="165"/>
      <c r="I5186" s="63" t="s">
        <v>6964</v>
      </c>
      <c r="J5186" s="21"/>
      <c r="K5186" s="21"/>
      <c r="L5186" s="21"/>
      <c r="M5186" s="21"/>
      <c r="N5186" s="22">
        <f t="shared" si="2"/>
        <v>46206</v>
      </c>
      <c r="O5186" s="23">
        <f>'RESOLUCIONES EPG'!$N5186-'RESOLUCIONES EPG'!$D5186</f>
        <v>2305</v>
      </c>
    </row>
    <row r="5187" ht="16.5" customHeight="1">
      <c r="A5187" s="58"/>
      <c r="B5187" s="73"/>
      <c r="C5187" s="24">
        <v>156.0</v>
      </c>
      <c r="D5187" s="69">
        <v>43901.0</v>
      </c>
      <c r="E5187" s="21" t="s">
        <v>5293</v>
      </c>
      <c r="F5187" s="69"/>
      <c r="G5187" s="21" t="s">
        <v>6388</v>
      </c>
      <c r="H5187" s="165"/>
      <c r="I5187" s="63" t="s">
        <v>6965</v>
      </c>
      <c r="J5187" s="21"/>
      <c r="K5187" s="21"/>
      <c r="L5187" s="21"/>
      <c r="M5187" s="21"/>
      <c r="N5187" s="22">
        <f t="shared" si="2"/>
        <v>46206</v>
      </c>
      <c r="O5187" s="23">
        <f>'RESOLUCIONES EPG'!$N5187-'RESOLUCIONES EPG'!$D5187</f>
        <v>2305</v>
      </c>
    </row>
    <row r="5188" ht="16.5" customHeight="1">
      <c r="A5188" s="58"/>
      <c r="B5188" s="73"/>
      <c r="C5188" s="24">
        <v>155.0</v>
      </c>
      <c r="D5188" s="69">
        <v>43901.0</v>
      </c>
      <c r="E5188" s="21" t="s">
        <v>5378</v>
      </c>
      <c r="F5188" s="69"/>
      <c r="G5188" s="21" t="s">
        <v>6388</v>
      </c>
      <c r="H5188" s="165"/>
      <c r="I5188" s="63" t="s">
        <v>6966</v>
      </c>
      <c r="J5188" s="21"/>
      <c r="K5188" s="21"/>
      <c r="L5188" s="21"/>
      <c r="M5188" s="21"/>
      <c r="N5188" s="22">
        <f t="shared" si="2"/>
        <v>46206</v>
      </c>
      <c r="O5188" s="23">
        <f>'RESOLUCIONES EPG'!$N5188-'RESOLUCIONES EPG'!$D5188</f>
        <v>2305</v>
      </c>
    </row>
    <row r="5189" ht="16.5" customHeight="1">
      <c r="A5189" s="58"/>
      <c r="B5189" s="73"/>
      <c r="C5189" s="24">
        <v>152.0</v>
      </c>
      <c r="D5189" s="69">
        <v>43902.0</v>
      </c>
      <c r="E5189" s="21" t="s">
        <v>2850</v>
      </c>
      <c r="F5189" s="69"/>
      <c r="G5189" s="21" t="s">
        <v>6388</v>
      </c>
      <c r="H5189" s="165"/>
      <c r="I5189" s="63" t="s">
        <v>6967</v>
      </c>
      <c r="J5189" s="21"/>
      <c r="K5189" s="21"/>
      <c r="L5189" s="21"/>
      <c r="M5189" s="21"/>
      <c r="N5189" s="22">
        <f t="shared" si="2"/>
        <v>46206</v>
      </c>
      <c r="O5189" s="23">
        <f>'RESOLUCIONES EPG'!$N5189-'RESOLUCIONES EPG'!$D5189</f>
        <v>2304</v>
      </c>
    </row>
    <row r="5190" ht="16.5" customHeight="1">
      <c r="A5190" s="58"/>
      <c r="B5190" s="73"/>
      <c r="C5190" s="24">
        <v>160.0</v>
      </c>
      <c r="D5190" s="69">
        <v>43950.0</v>
      </c>
      <c r="E5190" s="21" t="s">
        <v>5340</v>
      </c>
      <c r="F5190" s="130"/>
      <c r="G5190" s="21" t="s">
        <v>1593</v>
      </c>
      <c r="H5190" s="165" t="s">
        <v>6968</v>
      </c>
      <c r="I5190" s="63" t="s">
        <v>6969</v>
      </c>
      <c r="J5190" s="21"/>
      <c r="K5190" s="21"/>
      <c r="L5190" s="21"/>
      <c r="M5190" s="21"/>
      <c r="N5190" s="22">
        <f t="shared" si="2"/>
        <v>46206</v>
      </c>
      <c r="O5190" s="23">
        <f>'RESOLUCIONES EPG'!$N5190-'RESOLUCIONES EPG'!$D5190</f>
        <v>2256</v>
      </c>
    </row>
    <row r="5191" ht="16.5" customHeight="1">
      <c r="A5191" s="58"/>
      <c r="B5191" s="73"/>
      <c r="C5191" s="24">
        <v>153.0</v>
      </c>
      <c r="D5191" s="69">
        <v>43951.0</v>
      </c>
      <c r="E5191" s="21" t="s">
        <v>6970</v>
      </c>
      <c r="F5191" s="130"/>
      <c r="G5191" s="21" t="s">
        <v>6971</v>
      </c>
      <c r="H5191" s="165"/>
      <c r="I5191" s="63" t="s">
        <v>6972</v>
      </c>
      <c r="J5191" s="21"/>
      <c r="K5191" s="21"/>
      <c r="L5191" s="21"/>
      <c r="M5191" s="21"/>
      <c r="N5191" s="22">
        <f t="shared" si="2"/>
        <v>46206</v>
      </c>
      <c r="O5191" s="23">
        <f>'RESOLUCIONES EPG'!$N5191-'RESOLUCIONES EPG'!$D5191</f>
        <v>2255</v>
      </c>
    </row>
    <row r="5192" ht="16.5" customHeight="1">
      <c r="A5192" s="103"/>
      <c r="B5192" s="73" t="s">
        <v>2535</v>
      </c>
      <c r="C5192" s="24">
        <v>143.0</v>
      </c>
      <c r="D5192" s="69">
        <v>43955.0</v>
      </c>
      <c r="E5192" s="182" t="s">
        <v>6098</v>
      </c>
      <c r="F5192" s="201" t="s">
        <v>6973</v>
      </c>
      <c r="G5192" s="21" t="s">
        <v>994</v>
      </c>
      <c r="H5192" s="165" t="s">
        <v>6974</v>
      </c>
      <c r="I5192" s="63" t="s">
        <v>6975</v>
      </c>
      <c r="J5192" s="21"/>
      <c r="K5192" s="21"/>
      <c r="L5192" s="21"/>
      <c r="M5192" s="21"/>
      <c r="N5192" s="22">
        <f t="shared" si="2"/>
        <v>46206</v>
      </c>
      <c r="O5192" s="23">
        <f>'RESOLUCIONES EPG'!$N5192-'RESOLUCIONES EPG'!$D5192</f>
        <v>2251</v>
      </c>
    </row>
    <row r="5193" ht="16.5" customHeight="1">
      <c r="A5193" s="100"/>
      <c r="B5193" s="73" t="s">
        <v>2535</v>
      </c>
      <c r="C5193" s="24">
        <v>191.0</v>
      </c>
      <c r="D5193" s="69">
        <v>43955.0</v>
      </c>
      <c r="E5193" s="148" t="s">
        <v>3705</v>
      </c>
      <c r="F5193" s="200"/>
      <c r="G5193" s="148" t="s">
        <v>6950</v>
      </c>
      <c r="H5193" s="165" t="s">
        <v>4753</v>
      </c>
      <c r="I5193" s="63" t="s">
        <v>6976</v>
      </c>
      <c r="J5193" s="21"/>
      <c r="K5193" s="21"/>
      <c r="L5193" s="21"/>
      <c r="M5193" s="21"/>
      <c r="N5193" s="22">
        <f t="shared" si="2"/>
        <v>46206</v>
      </c>
      <c r="O5193" s="23">
        <f>'RESOLUCIONES EPG'!$N5193-'RESOLUCIONES EPG'!$D5193</f>
        <v>2251</v>
      </c>
    </row>
    <row r="5194" ht="16.5" customHeight="1">
      <c r="A5194" s="101"/>
      <c r="B5194" s="73" t="s">
        <v>2535</v>
      </c>
      <c r="C5194" s="24">
        <v>190.0</v>
      </c>
      <c r="D5194" s="69">
        <v>43955.0</v>
      </c>
      <c r="E5194" s="148" t="s">
        <v>5828</v>
      </c>
      <c r="F5194" s="200"/>
      <c r="G5194" s="148" t="s">
        <v>6950</v>
      </c>
      <c r="H5194" s="165" t="s">
        <v>5871</v>
      </c>
      <c r="I5194" s="63" t="s">
        <v>6977</v>
      </c>
      <c r="J5194" s="21"/>
      <c r="K5194" s="21"/>
      <c r="L5194" s="21"/>
      <c r="M5194" s="21"/>
      <c r="N5194" s="22">
        <f t="shared" si="2"/>
        <v>46206</v>
      </c>
      <c r="O5194" s="23">
        <f>'RESOLUCIONES EPG'!$N5194-'RESOLUCIONES EPG'!$D5194</f>
        <v>2251</v>
      </c>
    </row>
    <row r="5195" ht="16.5" customHeight="1">
      <c r="A5195" s="100"/>
      <c r="B5195" s="73" t="s">
        <v>2535</v>
      </c>
      <c r="C5195" s="24">
        <v>172.0</v>
      </c>
      <c r="D5195" s="69">
        <v>43955.0</v>
      </c>
      <c r="E5195" s="73" t="s">
        <v>5158</v>
      </c>
      <c r="F5195" s="202" t="s">
        <v>6978</v>
      </c>
      <c r="G5195" s="73" t="s">
        <v>994</v>
      </c>
      <c r="H5195" s="203" t="s">
        <v>6979</v>
      </c>
      <c r="I5195" s="63" t="s">
        <v>6980</v>
      </c>
      <c r="J5195" s="21"/>
      <c r="K5195" s="21"/>
      <c r="L5195" s="21"/>
      <c r="M5195" s="21"/>
      <c r="N5195" s="22">
        <f t="shared" si="2"/>
        <v>46206</v>
      </c>
      <c r="O5195" s="23">
        <f>'RESOLUCIONES EPG'!$N5195-'RESOLUCIONES EPG'!$D5195</f>
        <v>2251</v>
      </c>
    </row>
    <row r="5196" ht="16.5" customHeight="1">
      <c r="A5196" s="101"/>
      <c r="B5196" s="73" t="s">
        <v>2535</v>
      </c>
      <c r="C5196" s="24">
        <v>174.0</v>
      </c>
      <c r="D5196" s="69">
        <v>43955.0</v>
      </c>
      <c r="E5196" s="73" t="s">
        <v>4641</v>
      </c>
      <c r="F5196" s="204" t="s">
        <v>6978</v>
      </c>
      <c r="G5196" s="73" t="s">
        <v>994</v>
      </c>
      <c r="H5196" s="165" t="s">
        <v>6981</v>
      </c>
      <c r="I5196" s="63" t="s">
        <v>6982</v>
      </c>
      <c r="J5196" s="21"/>
      <c r="K5196" s="21"/>
      <c r="L5196" s="21"/>
      <c r="M5196" s="21"/>
      <c r="N5196" s="22">
        <f t="shared" si="2"/>
        <v>46206</v>
      </c>
      <c r="O5196" s="23">
        <f>'RESOLUCIONES EPG'!$N5196-'RESOLUCIONES EPG'!$D5196</f>
        <v>2251</v>
      </c>
    </row>
    <row r="5197" ht="16.5" customHeight="1">
      <c r="A5197" s="58"/>
      <c r="B5197" s="73" t="s">
        <v>2535</v>
      </c>
      <c r="C5197" s="24">
        <v>180.0</v>
      </c>
      <c r="D5197" s="69">
        <v>43955.0</v>
      </c>
      <c r="E5197" s="148" t="s">
        <v>5614</v>
      </c>
      <c r="F5197" s="200" t="s">
        <v>6983</v>
      </c>
      <c r="G5197" s="148" t="s">
        <v>6984</v>
      </c>
      <c r="H5197" s="165" t="s">
        <v>6985</v>
      </c>
      <c r="I5197" s="63" t="s">
        <v>6986</v>
      </c>
      <c r="J5197" s="21"/>
      <c r="K5197" s="21"/>
      <c r="L5197" s="21"/>
      <c r="M5197" s="21"/>
      <c r="N5197" s="22">
        <f t="shared" si="2"/>
        <v>46206</v>
      </c>
      <c r="O5197" s="23">
        <f>'RESOLUCIONES EPG'!$N5197-'RESOLUCIONES EPG'!$D5197</f>
        <v>2251</v>
      </c>
    </row>
    <row r="5198" ht="16.5" customHeight="1">
      <c r="A5198" s="58"/>
      <c r="B5198" s="73" t="s">
        <v>2535</v>
      </c>
      <c r="C5198" s="24">
        <v>176.0</v>
      </c>
      <c r="D5198" s="69">
        <v>43955.0</v>
      </c>
      <c r="E5198" s="148" t="s">
        <v>4065</v>
      </c>
      <c r="F5198" s="200"/>
      <c r="G5198" s="148" t="s">
        <v>6950</v>
      </c>
      <c r="H5198" s="165" t="s">
        <v>439</v>
      </c>
      <c r="I5198" s="63" t="s">
        <v>6987</v>
      </c>
      <c r="J5198" s="21"/>
      <c r="K5198" s="21"/>
      <c r="L5198" s="21"/>
      <c r="M5198" s="21"/>
      <c r="N5198" s="22">
        <f t="shared" si="2"/>
        <v>46206</v>
      </c>
      <c r="O5198" s="23">
        <f>'RESOLUCIONES EPG'!$N5198-'RESOLUCIONES EPG'!$D5198</f>
        <v>2251</v>
      </c>
    </row>
    <row r="5199" ht="16.5" customHeight="1">
      <c r="A5199" s="103"/>
      <c r="B5199" s="73" t="s">
        <v>2535</v>
      </c>
      <c r="C5199" s="24">
        <v>192.0</v>
      </c>
      <c r="D5199" s="69">
        <v>43955.0</v>
      </c>
      <c r="E5199" s="148" t="s">
        <v>4654</v>
      </c>
      <c r="F5199" s="200" t="s">
        <v>4655</v>
      </c>
      <c r="G5199" s="148" t="s">
        <v>6950</v>
      </c>
      <c r="H5199" s="165" t="s">
        <v>4656</v>
      </c>
      <c r="I5199" s="63" t="s">
        <v>6988</v>
      </c>
      <c r="J5199" s="21"/>
      <c r="K5199" s="21"/>
      <c r="L5199" s="21"/>
      <c r="M5199" s="21"/>
      <c r="N5199" s="22">
        <f t="shared" si="2"/>
        <v>46206</v>
      </c>
      <c r="O5199" s="23">
        <f>'RESOLUCIONES EPG'!$N5199-'RESOLUCIONES EPG'!$D5199</f>
        <v>2251</v>
      </c>
    </row>
    <row r="5200" ht="16.5" customHeight="1">
      <c r="A5200" s="58"/>
      <c r="B5200" s="73" t="s">
        <v>2535</v>
      </c>
      <c r="C5200" s="74">
        <v>195.0</v>
      </c>
      <c r="D5200" s="69">
        <v>43955.0</v>
      </c>
      <c r="E5200" s="146" t="s">
        <v>5533</v>
      </c>
      <c r="F5200" s="202" t="s">
        <v>6978</v>
      </c>
      <c r="G5200" s="73" t="s">
        <v>994</v>
      </c>
      <c r="H5200" s="203" t="s">
        <v>4508</v>
      </c>
      <c r="I5200" s="63" t="s">
        <v>6989</v>
      </c>
      <c r="J5200" s="21"/>
      <c r="K5200" s="21"/>
      <c r="L5200" s="21"/>
      <c r="M5200" s="21"/>
      <c r="N5200" s="22">
        <f t="shared" si="2"/>
        <v>46206</v>
      </c>
      <c r="O5200" s="23">
        <f>'RESOLUCIONES EPG'!$N5200-'RESOLUCIONES EPG'!$D5200</f>
        <v>2251</v>
      </c>
    </row>
    <row r="5201" ht="16.5" customHeight="1">
      <c r="A5201" s="58"/>
      <c r="B5201" s="73" t="s">
        <v>2535</v>
      </c>
      <c r="C5201" s="24">
        <v>178.0</v>
      </c>
      <c r="D5201" s="69">
        <v>43955.0</v>
      </c>
      <c r="E5201" s="148" t="s">
        <v>6990</v>
      </c>
      <c r="F5201" s="200" t="s">
        <v>6983</v>
      </c>
      <c r="G5201" s="148" t="s">
        <v>6984</v>
      </c>
      <c r="H5201" s="165" t="s">
        <v>6991</v>
      </c>
      <c r="I5201" s="63" t="s">
        <v>6992</v>
      </c>
      <c r="J5201" s="21"/>
      <c r="K5201" s="21"/>
      <c r="L5201" s="21"/>
      <c r="M5201" s="21"/>
      <c r="N5201" s="22">
        <f t="shared" si="2"/>
        <v>46206</v>
      </c>
      <c r="O5201" s="23">
        <f>'RESOLUCIONES EPG'!$N5201-'RESOLUCIONES EPG'!$D5201</f>
        <v>2251</v>
      </c>
    </row>
    <row r="5202" ht="16.5" customHeight="1">
      <c r="A5202" s="58"/>
      <c r="B5202" s="73" t="s">
        <v>2535</v>
      </c>
      <c r="C5202" s="24">
        <v>183.0</v>
      </c>
      <c r="D5202" s="130">
        <v>43955.0</v>
      </c>
      <c r="E5202" s="73" t="s">
        <v>6993</v>
      </c>
      <c r="F5202" s="201" t="s">
        <v>6973</v>
      </c>
      <c r="G5202" s="73" t="s">
        <v>6984</v>
      </c>
      <c r="H5202" s="165" t="s">
        <v>4496</v>
      </c>
      <c r="I5202" s="63" t="s">
        <v>6994</v>
      </c>
      <c r="J5202" s="21"/>
      <c r="K5202" s="21"/>
      <c r="L5202" s="21"/>
      <c r="M5202" s="21"/>
      <c r="N5202" s="22">
        <f t="shared" si="2"/>
        <v>46206</v>
      </c>
      <c r="O5202" s="23">
        <f>'RESOLUCIONES EPG'!$N5202-'RESOLUCIONES EPG'!$D5202</f>
        <v>2251</v>
      </c>
    </row>
    <row r="5203" ht="16.5" customHeight="1">
      <c r="A5203" s="58"/>
      <c r="B5203" s="73" t="s">
        <v>2535</v>
      </c>
      <c r="C5203" s="24">
        <v>181.0</v>
      </c>
      <c r="D5203" s="69">
        <v>43955.0</v>
      </c>
      <c r="E5203" s="146" t="s">
        <v>6995</v>
      </c>
      <c r="F5203" s="204" t="s">
        <v>6978</v>
      </c>
      <c r="G5203" s="73" t="s">
        <v>6984</v>
      </c>
      <c r="H5203" s="165" t="s">
        <v>1121</v>
      </c>
      <c r="I5203" s="63" t="s">
        <v>6996</v>
      </c>
      <c r="J5203" s="21"/>
      <c r="K5203" s="21"/>
      <c r="L5203" s="21"/>
      <c r="M5203" s="21"/>
      <c r="N5203" s="22">
        <f t="shared" si="2"/>
        <v>46206</v>
      </c>
      <c r="O5203" s="23">
        <f>'RESOLUCIONES EPG'!$N5203-'RESOLUCIONES EPG'!$D5203</f>
        <v>2251</v>
      </c>
    </row>
    <row r="5204" ht="16.5" customHeight="1">
      <c r="A5204" s="103"/>
      <c r="B5204" s="73" t="s">
        <v>2535</v>
      </c>
      <c r="C5204" s="24">
        <v>173.0</v>
      </c>
      <c r="D5204" s="69">
        <v>43955.0</v>
      </c>
      <c r="E5204" s="73" t="s">
        <v>6997</v>
      </c>
      <c r="F5204" s="202" t="s">
        <v>6978</v>
      </c>
      <c r="G5204" s="73" t="s">
        <v>994</v>
      </c>
      <c r="H5204" s="203" t="s">
        <v>4508</v>
      </c>
      <c r="I5204" s="63" t="s">
        <v>6998</v>
      </c>
      <c r="J5204" s="21"/>
      <c r="K5204" s="21"/>
      <c r="L5204" s="21"/>
      <c r="M5204" s="21"/>
      <c r="N5204" s="22">
        <f t="shared" si="2"/>
        <v>46206</v>
      </c>
      <c r="O5204" s="23">
        <f>'RESOLUCIONES EPG'!$N5204-'RESOLUCIONES EPG'!$D5204</f>
        <v>2251</v>
      </c>
    </row>
    <row r="5205" ht="16.5" customHeight="1">
      <c r="A5205" s="101"/>
      <c r="B5205" s="73" t="s">
        <v>2535</v>
      </c>
      <c r="C5205" s="24">
        <v>189.0</v>
      </c>
      <c r="D5205" s="69">
        <v>43955.0</v>
      </c>
      <c r="E5205" s="148" t="s">
        <v>5870</v>
      </c>
      <c r="F5205" s="200"/>
      <c r="G5205" s="148" t="s">
        <v>6950</v>
      </c>
      <c r="H5205" s="165" t="s">
        <v>5871</v>
      </c>
      <c r="I5205" s="63" t="s">
        <v>6999</v>
      </c>
      <c r="J5205" s="21"/>
      <c r="K5205" s="21"/>
      <c r="L5205" s="21"/>
      <c r="M5205" s="21"/>
      <c r="N5205" s="22">
        <f t="shared" si="2"/>
        <v>46206</v>
      </c>
      <c r="O5205" s="23">
        <f>'RESOLUCIONES EPG'!$N5205-'RESOLUCIONES EPG'!$D5205</f>
        <v>2251</v>
      </c>
    </row>
    <row r="5206" ht="16.5" customHeight="1">
      <c r="A5206" s="58"/>
      <c r="B5206" s="73" t="s">
        <v>2535</v>
      </c>
      <c r="C5206" s="24">
        <v>179.0</v>
      </c>
      <c r="D5206" s="69">
        <v>43955.0</v>
      </c>
      <c r="E5206" s="146" t="s">
        <v>5703</v>
      </c>
      <c r="F5206" s="202" t="s">
        <v>6978</v>
      </c>
      <c r="G5206" s="73" t="s">
        <v>6984</v>
      </c>
      <c r="H5206" s="169" t="s">
        <v>7000</v>
      </c>
      <c r="I5206" s="63" t="s">
        <v>7001</v>
      </c>
      <c r="J5206" s="21"/>
      <c r="K5206" s="21"/>
      <c r="L5206" s="21"/>
      <c r="M5206" s="21"/>
      <c r="N5206" s="22">
        <f t="shared" si="2"/>
        <v>46206</v>
      </c>
      <c r="O5206" s="23">
        <f>'RESOLUCIONES EPG'!$N5206-'RESOLUCIONES EPG'!$D5206</f>
        <v>2251</v>
      </c>
    </row>
    <row r="5207" ht="16.5" customHeight="1">
      <c r="A5207" s="103"/>
      <c r="B5207" s="73" t="s">
        <v>2535</v>
      </c>
      <c r="C5207" s="24">
        <v>142.0</v>
      </c>
      <c r="D5207" s="69">
        <v>43955.0</v>
      </c>
      <c r="E5207" s="182" t="s">
        <v>7002</v>
      </c>
      <c r="F5207" s="201" t="s">
        <v>6973</v>
      </c>
      <c r="G5207" s="21" t="s">
        <v>994</v>
      </c>
      <c r="H5207" s="165" t="s">
        <v>6974</v>
      </c>
      <c r="I5207" s="63" t="s">
        <v>7003</v>
      </c>
      <c r="J5207" s="21"/>
      <c r="K5207" s="21"/>
      <c r="L5207" s="21"/>
      <c r="M5207" s="21"/>
      <c r="N5207" s="22">
        <f t="shared" si="2"/>
        <v>46206</v>
      </c>
      <c r="O5207" s="23">
        <f>'RESOLUCIONES EPG'!$N5207-'RESOLUCIONES EPG'!$D5207</f>
        <v>2251</v>
      </c>
    </row>
    <row r="5208" ht="16.5" customHeight="1">
      <c r="A5208" s="58"/>
      <c r="B5208" s="73" t="s">
        <v>2535</v>
      </c>
      <c r="C5208" s="24">
        <v>171.0</v>
      </c>
      <c r="D5208" s="69">
        <v>43955.0</v>
      </c>
      <c r="E5208" s="73" t="s">
        <v>2954</v>
      </c>
      <c r="F5208" s="204" t="s">
        <v>7004</v>
      </c>
      <c r="G5208" s="21" t="s">
        <v>994</v>
      </c>
      <c r="H5208" s="165" t="s">
        <v>6985</v>
      </c>
      <c r="I5208" s="63" t="s">
        <v>7005</v>
      </c>
      <c r="J5208" s="21"/>
      <c r="K5208" s="21"/>
      <c r="L5208" s="21"/>
      <c r="M5208" s="21"/>
      <c r="N5208" s="22">
        <f t="shared" si="2"/>
        <v>46206</v>
      </c>
      <c r="O5208" s="23">
        <f>'RESOLUCIONES EPG'!$N5208-'RESOLUCIONES EPG'!$D5208</f>
        <v>2251</v>
      </c>
    </row>
    <row r="5209" ht="16.5" customHeight="1">
      <c r="A5209" s="58"/>
      <c r="B5209" s="73" t="s">
        <v>2535</v>
      </c>
      <c r="C5209" s="24">
        <v>184.0</v>
      </c>
      <c r="D5209" s="69">
        <v>43955.0</v>
      </c>
      <c r="E5209" s="148" t="s">
        <v>4311</v>
      </c>
      <c r="F5209" s="200"/>
      <c r="G5209" s="148" t="s">
        <v>6950</v>
      </c>
      <c r="H5209" s="165" t="s">
        <v>396</v>
      </c>
      <c r="I5209" s="63" t="s">
        <v>7006</v>
      </c>
      <c r="J5209" s="21"/>
      <c r="K5209" s="21"/>
      <c r="L5209" s="21"/>
      <c r="M5209" s="21"/>
      <c r="N5209" s="22">
        <f t="shared" si="2"/>
        <v>46206</v>
      </c>
      <c r="O5209" s="23">
        <f>'RESOLUCIONES EPG'!$N5209-'RESOLUCIONES EPG'!$D5209</f>
        <v>2251</v>
      </c>
    </row>
    <row r="5210" ht="16.5" customHeight="1">
      <c r="A5210" s="58"/>
      <c r="B5210" s="73" t="s">
        <v>2535</v>
      </c>
      <c r="C5210" s="24">
        <v>182.0</v>
      </c>
      <c r="D5210" s="130">
        <v>43955.0</v>
      </c>
      <c r="E5210" s="73" t="s">
        <v>2741</v>
      </c>
      <c r="F5210" s="201" t="s">
        <v>6973</v>
      </c>
      <c r="G5210" s="73" t="s">
        <v>6984</v>
      </c>
      <c r="H5210" s="165" t="s">
        <v>4665</v>
      </c>
      <c r="I5210" s="63" t="s">
        <v>7007</v>
      </c>
      <c r="J5210" s="21"/>
      <c r="K5210" s="21"/>
      <c r="L5210" s="21"/>
      <c r="M5210" s="21"/>
      <c r="N5210" s="22">
        <f t="shared" si="2"/>
        <v>46206</v>
      </c>
      <c r="O5210" s="23">
        <f>'RESOLUCIONES EPG'!$N5210-'RESOLUCIONES EPG'!$D5210</f>
        <v>2251</v>
      </c>
    </row>
    <row r="5211" ht="16.5" customHeight="1">
      <c r="A5211" s="58"/>
      <c r="B5211" s="73" t="s">
        <v>2535</v>
      </c>
      <c r="C5211" s="24">
        <v>177.0</v>
      </c>
      <c r="D5211" s="69">
        <v>43955.0</v>
      </c>
      <c r="E5211" s="148" t="s">
        <v>4010</v>
      </c>
      <c r="F5211" s="200"/>
      <c r="G5211" s="148" t="s">
        <v>6950</v>
      </c>
      <c r="H5211" s="165" t="s">
        <v>439</v>
      </c>
      <c r="I5211" s="63" t="s">
        <v>7008</v>
      </c>
      <c r="J5211" s="21"/>
      <c r="K5211" s="21"/>
      <c r="L5211" s="21"/>
      <c r="M5211" s="21"/>
      <c r="N5211" s="22">
        <f t="shared" si="2"/>
        <v>46206</v>
      </c>
      <c r="O5211" s="23">
        <f>'RESOLUCIONES EPG'!$N5211-'RESOLUCIONES EPG'!$D5211</f>
        <v>2251</v>
      </c>
    </row>
    <row r="5212" ht="16.5" customHeight="1">
      <c r="A5212" s="58"/>
      <c r="B5212" s="73" t="s">
        <v>2535</v>
      </c>
      <c r="C5212" s="24">
        <v>185.0</v>
      </c>
      <c r="D5212" s="69">
        <v>43955.0</v>
      </c>
      <c r="E5212" s="148" t="s">
        <v>7009</v>
      </c>
      <c r="F5212" s="200"/>
      <c r="G5212" s="148" t="s">
        <v>6950</v>
      </c>
      <c r="H5212" s="165" t="s">
        <v>6423</v>
      </c>
      <c r="I5212" s="63" t="s">
        <v>7010</v>
      </c>
      <c r="J5212" s="21"/>
      <c r="K5212" s="21"/>
      <c r="L5212" s="21"/>
      <c r="M5212" s="21"/>
      <c r="N5212" s="22">
        <f t="shared" si="2"/>
        <v>46206</v>
      </c>
      <c r="O5212" s="23">
        <f>'RESOLUCIONES EPG'!$N5212-'RESOLUCIONES EPG'!$D5212</f>
        <v>2251</v>
      </c>
    </row>
    <row r="5213" ht="16.5" customHeight="1">
      <c r="A5213" s="58"/>
      <c r="B5213" s="73" t="s">
        <v>2535</v>
      </c>
      <c r="C5213" s="24">
        <v>175.0</v>
      </c>
      <c r="D5213" s="69">
        <v>43955.0</v>
      </c>
      <c r="E5213" s="73" t="s">
        <v>4690</v>
      </c>
      <c r="F5213" s="204" t="s">
        <v>6978</v>
      </c>
      <c r="G5213" s="73" t="s">
        <v>994</v>
      </c>
      <c r="H5213" s="165" t="s">
        <v>6981</v>
      </c>
      <c r="I5213" s="63" t="s">
        <v>7011</v>
      </c>
      <c r="J5213" s="21"/>
      <c r="K5213" s="21"/>
      <c r="L5213" s="21"/>
      <c r="M5213" s="21"/>
      <c r="N5213" s="22">
        <f t="shared" si="2"/>
        <v>46206</v>
      </c>
      <c r="O5213" s="23">
        <f>'RESOLUCIONES EPG'!$N5213-'RESOLUCIONES EPG'!$D5213</f>
        <v>2251</v>
      </c>
    </row>
    <row r="5214" ht="16.5" customHeight="1">
      <c r="A5214" s="101"/>
      <c r="B5214" s="73" t="s">
        <v>2535</v>
      </c>
      <c r="C5214" s="24">
        <v>188.0</v>
      </c>
      <c r="D5214" s="69">
        <v>43955.0</v>
      </c>
      <c r="E5214" s="148" t="s">
        <v>6051</v>
      </c>
      <c r="F5214" s="200"/>
      <c r="G5214" s="148" t="s">
        <v>6950</v>
      </c>
      <c r="H5214" s="165" t="s">
        <v>5871</v>
      </c>
      <c r="I5214" s="63" t="s">
        <v>7012</v>
      </c>
      <c r="J5214" s="21"/>
      <c r="K5214" s="21"/>
      <c r="L5214" s="21"/>
      <c r="M5214" s="21"/>
      <c r="N5214" s="22">
        <f t="shared" si="2"/>
        <v>46206</v>
      </c>
      <c r="O5214" s="23">
        <f>'RESOLUCIONES EPG'!$N5214-'RESOLUCIONES EPG'!$D5214</f>
        <v>2251</v>
      </c>
    </row>
    <row r="5215" ht="16.5" customHeight="1">
      <c r="A5215" s="101"/>
      <c r="B5215" s="73" t="s">
        <v>2535</v>
      </c>
      <c r="C5215" s="24">
        <v>187.0</v>
      </c>
      <c r="D5215" s="69">
        <v>43955.0</v>
      </c>
      <c r="E5215" s="148" t="s">
        <v>7013</v>
      </c>
      <c r="F5215" s="200"/>
      <c r="G5215" s="148" t="s">
        <v>6950</v>
      </c>
      <c r="H5215" s="165" t="s">
        <v>6423</v>
      </c>
      <c r="I5215" s="63" t="s">
        <v>7014</v>
      </c>
      <c r="J5215" s="21"/>
      <c r="K5215" s="21"/>
      <c r="L5215" s="21"/>
      <c r="M5215" s="21"/>
      <c r="N5215" s="22">
        <f t="shared" si="2"/>
        <v>46206</v>
      </c>
      <c r="O5215" s="23">
        <f>'RESOLUCIONES EPG'!$N5215-'RESOLUCIONES EPG'!$D5215</f>
        <v>2251</v>
      </c>
    </row>
    <row r="5216" ht="16.5" customHeight="1">
      <c r="A5216" s="58"/>
      <c r="B5216" s="73" t="s">
        <v>2535</v>
      </c>
      <c r="C5216" s="24">
        <v>186.0</v>
      </c>
      <c r="D5216" s="69">
        <v>43955.0</v>
      </c>
      <c r="E5216" s="148" t="s">
        <v>3965</v>
      </c>
      <c r="F5216" s="200"/>
      <c r="G5216" s="148" t="s">
        <v>6950</v>
      </c>
      <c r="H5216" s="165" t="s">
        <v>6423</v>
      </c>
      <c r="I5216" s="63" t="s">
        <v>7015</v>
      </c>
      <c r="J5216" s="21"/>
      <c r="K5216" s="21"/>
      <c r="L5216" s="21"/>
      <c r="M5216" s="21"/>
      <c r="N5216" s="22">
        <f t="shared" si="2"/>
        <v>46206</v>
      </c>
      <c r="O5216" s="23">
        <f>'RESOLUCIONES EPG'!$N5216-'RESOLUCIONES EPG'!$D5216</f>
        <v>2251</v>
      </c>
    </row>
    <row r="5217" ht="16.5" customHeight="1">
      <c r="A5217" s="58"/>
      <c r="B5217" s="73" t="s">
        <v>2535</v>
      </c>
      <c r="C5217" s="24">
        <v>196.0</v>
      </c>
      <c r="D5217" s="69">
        <v>43956.0</v>
      </c>
      <c r="E5217" s="73" t="s">
        <v>4959</v>
      </c>
      <c r="F5217" s="130"/>
      <c r="G5217" s="21" t="s">
        <v>1200</v>
      </c>
      <c r="H5217" s="165" t="s">
        <v>1121</v>
      </c>
      <c r="I5217" s="63" t="s">
        <v>7016</v>
      </c>
      <c r="J5217" s="21"/>
      <c r="K5217" s="21"/>
      <c r="L5217" s="21"/>
      <c r="M5217" s="21"/>
      <c r="N5217" s="22">
        <f t="shared" si="2"/>
        <v>46206</v>
      </c>
      <c r="O5217" s="23">
        <f>'RESOLUCIONES EPG'!$N5217-'RESOLUCIONES EPG'!$D5217</f>
        <v>2250</v>
      </c>
    </row>
    <row r="5218" ht="16.5" customHeight="1">
      <c r="A5218" s="103"/>
      <c r="B5218" s="73" t="s">
        <v>2535</v>
      </c>
      <c r="C5218" s="24">
        <v>194.0</v>
      </c>
      <c r="D5218" s="69">
        <v>43956.0</v>
      </c>
      <c r="E5218" s="21" t="s">
        <v>6406</v>
      </c>
      <c r="F5218" s="130"/>
      <c r="G5218" s="21" t="s">
        <v>1200</v>
      </c>
      <c r="H5218" s="165" t="s">
        <v>396</v>
      </c>
      <c r="I5218" s="63" t="s">
        <v>7017</v>
      </c>
      <c r="J5218" s="21"/>
      <c r="K5218" s="21"/>
      <c r="L5218" s="21"/>
      <c r="M5218" s="21"/>
      <c r="N5218" s="22">
        <f t="shared" si="2"/>
        <v>46206</v>
      </c>
      <c r="O5218" s="23">
        <f>'RESOLUCIONES EPG'!$N5218-'RESOLUCIONES EPG'!$D5218</f>
        <v>2250</v>
      </c>
    </row>
    <row r="5219" ht="16.5" customHeight="1">
      <c r="A5219" s="58"/>
      <c r="B5219" s="73" t="s">
        <v>2535</v>
      </c>
      <c r="C5219" s="24">
        <v>197.0</v>
      </c>
      <c r="D5219" s="69">
        <v>43956.0</v>
      </c>
      <c r="E5219" s="73" t="s">
        <v>7018</v>
      </c>
      <c r="F5219" s="130"/>
      <c r="G5219" s="21" t="s">
        <v>1200</v>
      </c>
      <c r="H5219" s="165" t="s">
        <v>4665</v>
      </c>
      <c r="I5219" s="63" t="s">
        <v>7019</v>
      </c>
      <c r="J5219" s="21"/>
      <c r="K5219" s="21"/>
      <c r="L5219" s="21"/>
      <c r="M5219" s="21"/>
      <c r="N5219" s="22">
        <f t="shared" si="2"/>
        <v>46206</v>
      </c>
      <c r="O5219" s="23">
        <f>'RESOLUCIONES EPG'!$N5219-'RESOLUCIONES EPG'!$D5219</f>
        <v>2250</v>
      </c>
    </row>
    <row r="5220" ht="16.5" customHeight="1">
      <c r="A5220" s="58"/>
      <c r="B5220" s="73" t="s">
        <v>2535</v>
      </c>
      <c r="C5220" s="24">
        <v>198.0</v>
      </c>
      <c r="D5220" s="130">
        <v>43958.0</v>
      </c>
      <c r="E5220" s="146" t="s">
        <v>6503</v>
      </c>
      <c r="F5220" s="204" t="s">
        <v>6978</v>
      </c>
      <c r="G5220" s="73" t="s">
        <v>994</v>
      </c>
      <c r="H5220" s="169" t="s">
        <v>7020</v>
      </c>
      <c r="I5220" s="63" t="s">
        <v>7021</v>
      </c>
      <c r="J5220" s="21"/>
      <c r="K5220" s="21"/>
      <c r="L5220" s="21"/>
      <c r="M5220" s="21"/>
      <c r="N5220" s="22">
        <f t="shared" si="2"/>
        <v>46206</v>
      </c>
      <c r="O5220" s="23">
        <f>'RESOLUCIONES EPG'!$N5220-'RESOLUCIONES EPG'!$D5220</f>
        <v>2248</v>
      </c>
    </row>
    <row r="5221" ht="16.5" customHeight="1">
      <c r="A5221" s="58"/>
      <c r="B5221" s="73" t="s">
        <v>2535</v>
      </c>
      <c r="C5221" s="24">
        <v>200.0</v>
      </c>
      <c r="D5221" s="69">
        <v>43959.0</v>
      </c>
      <c r="E5221" s="146" t="s">
        <v>7022</v>
      </c>
      <c r="F5221" s="204" t="s">
        <v>6978</v>
      </c>
      <c r="G5221" s="73" t="s">
        <v>994</v>
      </c>
      <c r="H5221" s="165" t="s">
        <v>4656</v>
      </c>
      <c r="I5221" s="63" t="s">
        <v>7023</v>
      </c>
      <c r="J5221" s="21"/>
      <c r="K5221" s="21"/>
      <c r="L5221" s="21"/>
      <c r="M5221" s="21"/>
      <c r="N5221" s="22">
        <f t="shared" si="2"/>
        <v>46206</v>
      </c>
      <c r="O5221" s="23">
        <f>'RESOLUCIONES EPG'!$N5221-'RESOLUCIONES EPG'!$D5221</f>
        <v>2247</v>
      </c>
    </row>
    <row r="5222" ht="16.5" customHeight="1">
      <c r="A5222" s="58"/>
      <c r="B5222" s="73" t="s">
        <v>2535</v>
      </c>
      <c r="C5222" s="24">
        <v>205.0</v>
      </c>
      <c r="D5222" s="69">
        <v>43959.0</v>
      </c>
      <c r="E5222" s="73" t="s">
        <v>7024</v>
      </c>
      <c r="F5222" s="69"/>
      <c r="G5222" s="157" t="s">
        <v>7025</v>
      </c>
      <c r="H5222" s="165"/>
      <c r="I5222" s="63" t="s">
        <v>7026</v>
      </c>
      <c r="J5222" s="21"/>
      <c r="K5222" s="21"/>
      <c r="L5222" s="21"/>
      <c r="M5222" s="21"/>
      <c r="N5222" s="22">
        <f t="shared" si="2"/>
        <v>46206</v>
      </c>
      <c r="O5222" s="23">
        <f>'RESOLUCIONES EPG'!$N5222-'RESOLUCIONES EPG'!$D5222</f>
        <v>2247</v>
      </c>
    </row>
    <row r="5223" ht="16.5" customHeight="1">
      <c r="A5223" s="58"/>
      <c r="B5223" s="73"/>
      <c r="C5223" s="24">
        <v>201.0</v>
      </c>
      <c r="D5223" s="69">
        <v>43959.0</v>
      </c>
      <c r="E5223" s="21" t="s">
        <v>3603</v>
      </c>
      <c r="F5223" s="130"/>
      <c r="G5223" s="21" t="s">
        <v>1593</v>
      </c>
      <c r="H5223" s="165"/>
      <c r="I5223" s="63" t="s">
        <v>7027</v>
      </c>
      <c r="J5223" s="21"/>
      <c r="K5223" s="21"/>
      <c r="L5223" s="21"/>
      <c r="M5223" s="21"/>
      <c r="N5223" s="22">
        <f t="shared" si="2"/>
        <v>46206</v>
      </c>
      <c r="O5223" s="23">
        <f>'RESOLUCIONES EPG'!$N5223-'RESOLUCIONES EPG'!$D5223</f>
        <v>2247</v>
      </c>
    </row>
    <row r="5224" ht="16.5" customHeight="1">
      <c r="A5224" s="58"/>
      <c r="B5224" s="73"/>
      <c r="C5224" s="24">
        <v>213.0</v>
      </c>
      <c r="D5224" s="69">
        <v>43959.0</v>
      </c>
      <c r="E5224" s="80" t="s">
        <v>6289</v>
      </c>
      <c r="F5224" s="69"/>
      <c r="G5224" s="157" t="s">
        <v>3390</v>
      </c>
      <c r="H5224" s="205" t="s">
        <v>7028</v>
      </c>
      <c r="I5224" s="63" t="s">
        <v>7029</v>
      </c>
      <c r="J5224" s="21"/>
      <c r="K5224" s="21"/>
      <c r="L5224" s="21"/>
      <c r="M5224" s="21"/>
      <c r="N5224" s="22">
        <f t="shared" si="2"/>
        <v>46206</v>
      </c>
      <c r="O5224" s="23">
        <f>'RESOLUCIONES EPG'!$N5224-'RESOLUCIONES EPG'!$D5224</f>
        <v>2247</v>
      </c>
    </row>
    <row r="5225" ht="16.5" customHeight="1">
      <c r="A5225" s="101"/>
      <c r="B5225" s="73" t="s">
        <v>2535</v>
      </c>
      <c r="C5225" s="24">
        <v>210.0</v>
      </c>
      <c r="D5225" s="69">
        <v>43959.0</v>
      </c>
      <c r="E5225" s="73" t="s">
        <v>5357</v>
      </c>
      <c r="F5225" s="69"/>
      <c r="G5225" s="21" t="s">
        <v>3390</v>
      </c>
      <c r="H5225" s="165"/>
      <c r="I5225" s="63" t="s">
        <v>7030</v>
      </c>
      <c r="J5225" s="21"/>
      <c r="K5225" s="21"/>
      <c r="L5225" s="21"/>
      <c r="M5225" s="21"/>
      <c r="N5225" s="22">
        <f t="shared" si="2"/>
        <v>46206</v>
      </c>
      <c r="O5225" s="23">
        <f>'RESOLUCIONES EPG'!$N5225-'RESOLUCIONES EPG'!$D5225</f>
        <v>2247</v>
      </c>
    </row>
    <row r="5226" ht="16.5" customHeight="1">
      <c r="A5226" s="101"/>
      <c r="B5226" s="73"/>
      <c r="C5226" s="24">
        <v>203.0</v>
      </c>
      <c r="D5226" s="69">
        <v>43959.0</v>
      </c>
      <c r="E5226" s="73" t="s">
        <v>7031</v>
      </c>
      <c r="F5226" s="69"/>
      <c r="G5226" s="21" t="s">
        <v>7032</v>
      </c>
      <c r="H5226" s="165"/>
      <c r="I5226" s="63" t="s">
        <v>7033</v>
      </c>
      <c r="J5226" s="21"/>
      <c r="K5226" s="21"/>
      <c r="L5226" s="21"/>
      <c r="M5226" s="21"/>
      <c r="N5226" s="22">
        <f t="shared" si="2"/>
        <v>46206</v>
      </c>
      <c r="O5226" s="23">
        <f>'RESOLUCIONES EPG'!$N5226-'RESOLUCIONES EPG'!$D5226</f>
        <v>2247</v>
      </c>
    </row>
    <row r="5227" ht="16.5" customHeight="1">
      <c r="A5227" s="101"/>
      <c r="B5227" s="73" t="s">
        <v>2535</v>
      </c>
      <c r="C5227" s="24">
        <v>204.0</v>
      </c>
      <c r="D5227" s="69">
        <v>43959.0</v>
      </c>
      <c r="E5227" s="73" t="s">
        <v>1738</v>
      </c>
      <c r="F5227" s="69"/>
      <c r="G5227" s="157" t="s">
        <v>7025</v>
      </c>
      <c r="H5227" s="165"/>
      <c r="I5227" s="63" t="s">
        <v>7034</v>
      </c>
      <c r="J5227" s="21"/>
      <c r="K5227" s="21"/>
      <c r="L5227" s="21"/>
      <c r="M5227" s="21"/>
      <c r="N5227" s="22">
        <f t="shared" si="2"/>
        <v>46206</v>
      </c>
      <c r="O5227" s="23">
        <f>'RESOLUCIONES EPG'!$N5227-'RESOLUCIONES EPG'!$D5227</f>
        <v>2247</v>
      </c>
    </row>
    <row r="5228" ht="16.5" customHeight="1">
      <c r="A5228" s="103"/>
      <c r="B5228" s="73" t="s">
        <v>2535</v>
      </c>
      <c r="C5228" s="24">
        <v>208.0</v>
      </c>
      <c r="D5228" s="69">
        <v>43959.0</v>
      </c>
      <c r="E5228" s="73" t="s">
        <v>7035</v>
      </c>
      <c r="F5228" s="69"/>
      <c r="G5228" s="21" t="s">
        <v>7036</v>
      </c>
      <c r="H5228" s="165"/>
      <c r="I5228" s="63" t="s">
        <v>7037</v>
      </c>
      <c r="J5228" s="21"/>
      <c r="K5228" s="21"/>
      <c r="L5228" s="21"/>
      <c r="M5228" s="21"/>
      <c r="N5228" s="22">
        <f t="shared" si="2"/>
        <v>46206</v>
      </c>
      <c r="O5228" s="23">
        <f>'RESOLUCIONES EPG'!$N5228-'RESOLUCIONES EPG'!$D5228</f>
        <v>2247</v>
      </c>
    </row>
    <row r="5229" ht="16.5" customHeight="1">
      <c r="A5229" s="101"/>
      <c r="B5229" s="73" t="s">
        <v>2535</v>
      </c>
      <c r="C5229" s="24">
        <v>209.0</v>
      </c>
      <c r="D5229" s="69">
        <v>43959.0</v>
      </c>
      <c r="E5229" s="73" t="s">
        <v>7038</v>
      </c>
      <c r="F5229" s="69"/>
      <c r="G5229" s="21" t="s">
        <v>3390</v>
      </c>
      <c r="H5229" s="165"/>
      <c r="I5229" s="63" t="s">
        <v>7039</v>
      </c>
      <c r="J5229" s="21"/>
      <c r="K5229" s="21"/>
      <c r="L5229" s="21"/>
      <c r="M5229" s="21"/>
      <c r="N5229" s="22">
        <f t="shared" si="2"/>
        <v>46206</v>
      </c>
      <c r="O5229" s="23">
        <f>'RESOLUCIONES EPG'!$N5229-'RESOLUCIONES EPG'!$D5229</f>
        <v>2247</v>
      </c>
    </row>
    <row r="5230" ht="16.5" customHeight="1">
      <c r="A5230" s="58"/>
      <c r="B5230" s="73"/>
      <c r="C5230" s="24">
        <v>211.0</v>
      </c>
      <c r="D5230" s="69">
        <v>43959.0</v>
      </c>
      <c r="E5230" s="80" t="s">
        <v>5703</v>
      </c>
      <c r="F5230" s="130"/>
      <c r="G5230" s="21" t="s">
        <v>3390</v>
      </c>
      <c r="H5230" s="205" t="s">
        <v>7040</v>
      </c>
      <c r="I5230" s="63" t="s">
        <v>7041</v>
      </c>
      <c r="J5230" s="21"/>
      <c r="K5230" s="21"/>
      <c r="L5230" s="21"/>
      <c r="M5230" s="21"/>
      <c r="N5230" s="22">
        <f t="shared" si="2"/>
        <v>46206</v>
      </c>
      <c r="O5230" s="23">
        <f>'RESOLUCIONES EPG'!$N5230-'RESOLUCIONES EPG'!$D5230</f>
        <v>2247</v>
      </c>
    </row>
    <row r="5231" ht="16.5" customHeight="1">
      <c r="A5231" s="101"/>
      <c r="B5231" s="73"/>
      <c r="C5231" s="24">
        <v>202.0</v>
      </c>
      <c r="D5231" s="69">
        <v>43959.0</v>
      </c>
      <c r="E5231" s="21" t="s">
        <v>3048</v>
      </c>
      <c r="F5231" s="130"/>
      <c r="G5231" s="21" t="s">
        <v>1593</v>
      </c>
      <c r="H5231" s="165"/>
      <c r="I5231" s="63" t="s">
        <v>7042</v>
      </c>
      <c r="J5231" s="21"/>
      <c r="K5231" s="21"/>
      <c r="L5231" s="21"/>
      <c r="M5231" s="21"/>
      <c r="N5231" s="22">
        <f t="shared" si="2"/>
        <v>46206</v>
      </c>
      <c r="O5231" s="23">
        <f>'RESOLUCIONES EPG'!$N5231-'RESOLUCIONES EPG'!$D5231</f>
        <v>2247</v>
      </c>
    </row>
    <row r="5232" ht="16.5" customHeight="1">
      <c r="A5232" s="103"/>
      <c r="B5232" s="73" t="s">
        <v>2535</v>
      </c>
      <c r="C5232" s="24">
        <v>212.0</v>
      </c>
      <c r="D5232" s="69">
        <v>43959.0</v>
      </c>
      <c r="E5232" s="73" t="s">
        <v>7043</v>
      </c>
      <c r="F5232" s="69"/>
      <c r="G5232" s="21" t="s">
        <v>3390</v>
      </c>
      <c r="H5232" s="165"/>
      <c r="I5232" s="63" t="s">
        <v>7044</v>
      </c>
      <c r="J5232" s="21"/>
      <c r="K5232" s="21"/>
      <c r="L5232" s="21"/>
      <c r="M5232" s="21"/>
      <c r="N5232" s="22">
        <f t="shared" si="2"/>
        <v>46206</v>
      </c>
      <c r="O5232" s="23">
        <f>'RESOLUCIONES EPG'!$N5232-'RESOLUCIONES EPG'!$D5232</f>
        <v>2247</v>
      </c>
    </row>
    <row r="5233" ht="16.5" customHeight="1">
      <c r="A5233" s="58"/>
      <c r="B5233" s="73" t="s">
        <v>2535</v>
      </c>
      <c r="C5233" s="24">
        <v>207.0</v>
      </c>
      <c r="D5233" s="69">
        <v>43959.0</v>
      </c>
      <c r="E5233" s="73" t="s">
        <v>7045</v>
      </c>
      <c r="F5233" s="69"/>
      <c r="G5233" s="157" t="s">
        <v>7025</v>
      </c>
      <c r="H5233" s="165"/>
      <c r="I5233" s="63" t="s">
        <v>7046</v>
      </c>
      <c r="J5233" s="21"/>
      <c r="K5233" s="21"/>
      <c r="L5233" s="21"/>
      <c r="M5233" s="21"/>
      <c r="N5233" s="22">
        <f t="shared" si="2"/>
        <v>46206</v>
      </c>
      <c r="O5233" s="23">
        <f>'RESOLUCIONES EPG'!$N5233-'RESOLUCIONES EPG'!$D5233</f>
        <v>2247</v>
      </c>
    </row>
    <row r="5234" ht="16.5" customHeight="1">
      <c r="A5234" s="58"/>
      <c r="B5234" s="73" t="s">
        <v>2535</v>
      </c>
      <c r="C5234" s="24">
        <v>206.0</v>
      </c>
      <c r="D5234" s="69">
        <v>43959.0</v>
      </c>
      <c r="E5234" s="73" t="s">
        <v>7047</v>
      </c>
      <c r="F5234" s="69"/>
      <c r="G5234" s="157" t="s">
        <v>7025</v>
      </c>
      <c r="H5234" s="165"/>
      <c r="I5234" s="63" t="s">
        <v>7048</v>
      </c>
      <c r="J5234" s="21"/>
      <c r="K5234" s="21"/>
      <c r="L5234" s="21"/>
      <c r="M5234" s="21"/>
      <c r="N5234" s="22">
        <f t="shared" si="2"/>
        <v>46206</v>
      </c>
      <c r="O5234" s="23">
        <f>'RESOLUCIONES EPG'!$N5234-'RESOLUCIONES EPG'!$D5234</f>
        <v>2247</v>
      </c>
    </row>
    <row r="5235" ht="16.5" customHeight="1">
      <c r="A5235" s="58"/>
      <c r="B5235" s="73"/>
      <c r="C5235" s="40">
        <v>250.0</v>
      </c>
      <c r="D5235" s="69">
        <v>43992.0</v>
      </c>
      <c r="E5235" s="21" t="s">
        <v>2443</v>
      </c>
      <c r="F5235" s="69"/>
      <c r="G5235" s="21" t="s">
        <v>1593</v>
      </c>
      <c r="H5235" s="165" t="s">
        <v>7049</v>
      </c>
      <c r="I5235" s="63" t="s">
        <v>7050</v>
      </c>
      <c r="J5235" s="21"/>
      <c r="K5235" s="21"/>
      <c r="L5235" s="21"/>
      <c r="M5235" s="21"/>
      <c r="N5235" s="22">
        <f t="shared" si="2"/>
        <v>46206</v>
      </c>
      <c r="O5235" s="23">
        <f>'RESOLUCIONES EPG'!$N5235-'RESOLUCIONES EPG'!$D5235</f>
        <v>2214</v>
      </c>
    </row>
    <row r="5236" ht="16.5" customHeight="1">
      <c r="A5236" s="58"/>
      <c r="B5236" s="73" t="s">
        <v>2535</v>
      </c>
      <c r="C5236" s="74">
        <v>225.0</v>
      </c>
      <c r="D5236" s="206">
        <v>43992.0</v>
      </c>
      <c r="E5236" s="21" t="s">
        <v>7051</v>
      </c>
      <c r="F5236" s="69"/>
      <c r="G5236" s="21" t="s">
        <v>761</v>
      </c>
      <c r="H5236" s="165" t="s">
        <v>6849</v>
      </c>
      <c r="I5236" s="63" t="s">
        <v>7052</v>
      </c>
      <c r="J5236" s="21"/>
      <c r="K5236" s="21"/>
      <c r="L5236" s="21"/>
      <c r="M5236" s="21"/>
      <c r="N5236" s="22">
        <f t="shared" si="2"/>
        <v>46206</v>
      </c>
      <c r="O5236" s="23">
        <f>'RESOLUCIONES EPG'!$N5236-'RESOLUCIONES EPG'!$D5236</f>
        <v>2214</v>
      </c>
    </row>
    <row r="5237" ht="16.5" customHeight="1">
      <c r="A5237" s="101"/>
      <c r="B5237" s="73" t="s">
        <v>2535</v>
      </c>
      <c r="C5237" s="74" t="s">
        <v>7053</v>
      </c>
      <c r="D5237" s="69">
        <v>43992.0</v>
      </c>
      <c r="E5237" s="21" t="s">
        <v>1937</v>
      </c>
      <c r="F5237" s="69"/>
      <c r="G5237" s="21" t="s">
        <v>131</v>
      </c>
      <c r="H5237" s="165"/>
      <c r="I5237" s="63" t="s">
        <v>7054</v>
      </c>
      <c r="J5237" s="21"/>
      <c r="K5237" s="21"/>
      <c r="L5237" s="21"/>
      <c r="M5237" s="21"/>
      <c r="N5237" s="22">
        <f t="shared" si="2"/>
        <v>46206</v>
      </c>
      <c r="O5237" s="23">
        <f>'RESOLUCIONES EPG'!$N5237-'RESOLUCIONES EPG'!$D5237</f>
        <v>2214</v>
      </c>
    </row>
    <row r="5238" ht="16.5" customHeight="1">
      <c r="A5238" s="58"/>
      <c r="B5238" s="73" t="s">
        <v>2535</v>
      </c>
      <c r="C5238" s="74">
        <v>234.0</v>
      </c>
      <c r="D5238" s="69">
        <v>43992.0</v>
      </c>
      <c r="E5238" s="21" t="s">
        <v>4853</v>
      </c>
      <c r="F5238" s="69" t="s">
        <v>7055</v>
      </c>
      <c r="G5238" s="21" t="s">
        <v>2923</v>
      </c>
      <c r="H5238" s="165"/>
      <c r="I5238" s="63" t="s">
        <v>7056</v>
      </c>
      <c r="J5238" s="21"/>
      <c r="K5238" s="21"/>
      <c r="L5238" s="21"/>
      <c r="M5238" s="21"/>
      <c r="N5238" s="22">
        <f t="shared" si="2"/>
        <v>46206</v>
      </c>
      <c r="O5238" s="23">
        <f>'RESOLUCIONES EPG'!$N5238-'RESOLUCIONES EPG'!$D5238</f>
        <v>2214</v>
      </c>
    </row>
    <row r="5239" ht="16.5" customHeight="1">
      <c r="A5239" s="58"/>
      <c r="B5239" s="73" t="s">
        <v>2535</v>
      </c>
      <c r="C5239" s="74" t="s">
        <v>7057</v>
      </c>
      <c r="D5239" s="69">
        <v>43992.0</v>
      </c>
      <c r="E5239" s="21" t="s">
        <v>7058</v>
      </c>
      <c r="F5239" s="74" t="s">
        <v>2780</v>
      </c>
      <c r="G5239" s="21" t="s">
        <v>131</v>
      </c>
      <c r="H5239" s="165"/>
      <c r="I5239" s="63" t="s">
        <v>7059</v>
      </c>
      <c r="J5239" s="21"/>
      <c r="K5239" s="21"/>
      <c r="L5239" s="21"/>
      <c r="M5239" s="21"/>
      <c r="N5239" s="22">
        <f t="shared" si="2"/>
        <v>46206</v>
      </c>
      <c r="O5239" s="23">
        <f>'RESOLUCIONES EPG'!$N5239-'RESOLUCIONES EPG'!$D5239</f>
        <v>2214</v>
      </c>
    </row>
    <row r="5240" ht="16.5" customHeight="1">
      <c r="A5240" s="101"/>
      <c r="B5240" s="73" t="s">
        <v>2535</v>
      </c>
      <c r="C5240" s="74">
        <v>246.0</v>
      </c>
      <c r="D5240" s="69">
        <v>43992.0</v>
      </c>
      <c r="E5240" s="21" t="s">
        <v>1774</v>
      </c>
      <c r="F5240" s="69"/>
      <c r="G5240" s="21" t="s">
        <v>6388</v>
      </c>
      <c r="H5240" s="165"/>
      <c r="I5240" s="63" t="s">
        <v>7060</v>
      </c>
      <c r="J5240" s="21"/>
      <c r="K5240" s="21"/>
      <c r="L5240" s="21"/>
      <c r="M5240" s="21"/>
      <c r="N5240" s="22">
        <f t="shared" si="2"/>
        <v>46206</v>
      </c>
      <c r="O5240" s="23">
        <f>'RESOLUCIONES EPG'!$N5240-'RESOLUCIONES EPG'!$D5240</f>
        <v>2214</v>
      </c>
    </row>
    <row r="5241" ht="16.5" customHeight="1">
      <c r="A5241" s="58"/>
      <c r="B5241" s="73" t="s">
        <v>2535</v>
      </c>
      <c r="C5241" s="74">
        <v>238.0</v>
      </c>
      <c r="D5241" s="69">
        <v>43992.0</v>
      </c>
      <c r="E5241" s="21" t="s">
        <v>7061</v>
      </c>
      <c r="F5241" s="69" t="s">
        <v>6662</v>
      </c>
      <c r="G5241" s="21" t="s">
        <v>2923</v>
      </c>
      <c r="H5241" s="165"/>
      <c r="I5241" s="63" t="s">
        <v>7062</v>
      </c>
      <c r="J5241" s="21"/>
      <c r="K5241" s="21"/>
      <c r="L5241" s="21"/>
      <c r="M5241" s="21"/>
      <c r="N5241" s="22">
        <f t="shared" si="2"/>
        <v>46206</v>
      </c>
      <c r="O5241" s="23">
        <f>'RESOLUCIONES EPG'!$N5241-'RESOLUCIONES EPG'!$D5241</f>
        <v>2214</v>
      </c>
    </row>
    <row r="5242" ht="16.5" customHeight="1">
      <c r="A5242" s="103"/>
      <c r="B5242" s="73" t="s">
        <v>2535</v>
      </c>
      <c r="C5242" s="74">
        <v>243.0</v>
      </c>
      <c r="D5242" s="69">
        <v>43992.0</v>
      </c>
      <c r="E5242" s="21" t="s">
        <v>5318</v>
      </c>
      <c r="F5242" s="69" t="s">
        <v>5319</v>
      </c>
      <c r="G5242" s="21" t="s">
        <v>2923</v>
      </c>
      <c r="H5242" s="165"/>
      <c r="I5242" s="63" t="s">
        <v>7063</v>
      </c>
      <c r="J5242" s="21"/>
      <c r="K5242" s="21"/>
      <c r="L5242" s="21"/>
      <c r="M5242" s="21"/>
      <c r="N5242" s="22">
        <f t="shared" si="2"/>
        <v>46206</v>
      </c>
      <c r="O5242" s="23">
        <f>'RESOLUCIONES EPG'!$N5242-'RESOLUCIONES EPG'!$D5242</f>
        <v>2214</v>
      </c>
    </row>
    <row r="5243" ht="16.5" customHeight="1">
      <c r="A5243" s="103"/>
      <c r="B5243" s="73" t="s">
        <v>2535</v>
      </c>
      <c r="C5243" s="74">
        <v>236.0</v>
      </c>
      <c r="D5243" s="69">
        <v>43992.0</v>
      </c>
      <c r="E5243" s="21" t="s">
        <v>2885</v>
      </c>
      <c r="F5243" s="69"/>
      <c r="G5243" s="21" t="s">
        <v>2923</v>
      </c>
      <c r="H5243" s="165"/>
      <c r="I5243" s="63" t="s">
        <v>7064</v>
      </c>
      <c r="J5243" s="21"/>
      <c r="K5243" s="21"/>
      <c r="L5243" s="21"/>
      <c r="M5243" s="21"/>
      <c r="N5243" s="22">
        <f t="shared" si="2"/>
        <v>46206</v>
      </c>
      <c r="O5243" s="23">
        <f>'RESOLUCIONES EPG'!$N5243-'RESOLUCIONES EPG'!$D5243</f>
        <v>2214</v>
      </c>
    </row>
    <row r="5244" ht="16.5" customHeight="1">
      <c r="A5244" s="58"/>
      <c r="B5244" s="73" t="s">
        <v>2535</v>
      </c>
      <c r="C5244" s="74">
        <v>229.0</v>
      </c>
      <c r="D5244" s="69">
        <v>43992.0</v>
      </c>
      <c r="E5244" s="21" t="s">
        <v>7065</v>
      </c>
      <c r="F5244" s="69" t="s">
        <v>7066</v>
      </c>
      <c r="G5244" s="73" t="s">
        <v>761</v>
      </c>
      <c r="H5244" s="165" t="s">
        <v>6185</v>
      </c>
      <c r="I5244" s="63" t="s">
        <v>7067</v>
      </c>
      <c r="J5244" s="21"/>
      <c r="K5244" s="21"/>
      <c r="L5244" s="21"/>
      <c r="M5244" s="21"/>
      <c r="N5244" s="22">
        <f t="shared" si="2"/>
        <v>46206</v>
      </c>
      <c r="O5244" s="23">
        <f>'RESOLUCIONES EPG'!$N5244-'RESOLUCIONES EPG'!$D5244</f>
        <v>2214</v>
      </c>
    </row>
    <row r="5245" ht="16.5" customHeight="1">
      <c r="A5245" s="58"/>
      <c r="B5245" s="73" t="s">
        <v>2535</v>
      </c>
      <c r="C5245" s="74">
        <v>232.0</v>
      </c>
      <c r="D5245" s="69">
        <v>43992.0</v>
      </c>
      <c r="E5245" s="21" t="s">
        <v>4947</v>
      </c>
      <c r="F5245" s="22"/>
      <c r="G5245" s="21" t="s">
        <v>1370</v>
      </c>
      <c r="H5245" s="165" t="s">
        <v>5462</v>
      </c>
      <c r="I5245" s="63" t="s">
        <v>7068</v>
      </c>
      <c r="J5245" s="21"/>
      <c r="K5245" s="21"/>
      <c r="L5245" s="21"/>
      <c r="M5245" s="21"/>
      <c r="N5245" s="22">
        <f t="shared" si="2"/>
        <v>46206</v>
      </c>
      <c r="O5245" s="23">
        <f>'RESOLUCIONES EPG'!$N5245-'RESOLUCIONES EPG'!$D5245</f>
        <v>2214</v>
      </c>
    </row>
    <row r="5246" ht="16.5" customHeight="1">
      <c r="A5246" s="103"/>
      <c r="B5246" s="73" t="s">
        <v>2535</v>
      </c>
      <c r="C5246" s="74">
        <v>219.0</v>
      </c>
      <c r="D5246" s="69">
        <v>43992.0</v>
      </c>
      <c r="E5246" s="21" t="s">
        <v>7069</v>
      </c>
      <c r="F5246" s="207" t="s">
        <v>6983</v>
      </c>
      <c r="G5246" s="80" t="s">
        <v>994</v>
      </c>
      <c r="H5246" s="165" t="s">
        <v>7070</v>
      </c>
      <c r="I5246" s="63" t="s">
        <v>7071</v>
      </c>
      <c r="J5246" s="21"/>
      <c r="K5246" s="21"/>
      <c r="L5246" s="21"/>
      <c r="M5246" s="21"/>
      <c r="N5246" s="22">
        <f t="shared" si="2"/>
        <v>46206</v>
      </c>
      <c r="O5246" s="23">
        <f>'RESOLUCIONES EPG'!$N5246-'RESOLUCIONES EPG'!$D5246</f>
        <v>2214</v>
      </c>
    </row>
    <row r="5247" ht="16.5" customHeight="1">
      <c r="A5247" s="58"/>
      <c r="B5247" s="73" t="s">
        <v>2535</v>
      </c>
      <c r="C5247" s="74">
        <v>239.0</v>
      </c>
      <c r="D5247" s="69">
        <v>43992.0</v>
      </c>
      <c r="E5247" s="21" t="s">
        <v>6152</v>
      </c>
      <c r="F5247" s="69" t="s">
        <v>7072</v>
      </c>
      <c r="G5247" s="21" t="s">
        <v>2923</v>
      </c>
      <c r="H5247" s="165"/>
      <c r="I5247" s="63" t="s">
        <v>7073</v>
      </c>
      <c r="J5247" s="21"/>
      <c r="K5247" s="21"/>
      <c r="L5247" s="21"/>
      <c r="M5247" s="21"/>
      <c r="N5247" s="22">
        <f t="shared" si="2"/>
        <v>46206</v>
      </c>
      <c r="O5247" s="23">
        <f>'RESOLUCIONES EPG'!$N5247-'RESOLUCIONES EPG'!$D5247</f>
        <v>2214</v>
      </c>
    </row>
    <row r="5248" ht="16.5" customHeight="1">
      <c r="A5248" s="101"/>
      <c r="B5248" s="73"/>
      <c r="C5248" s="40">
        <v>251.0</v>
      </c>
      <c r="D5248" s="69">
        <v>43992.0</v>
      </c>
      <c r="E5248" s="21" t="s">
        <v>2867</v>
      </c>
      <c r="F5248" s="69"/>
      <c r="G5248" s="21" t="s">
        <v>1593</v>
      </c>
      <c r="H5248" s="165" t="s">
        <v>7049</v>
      </c>
      <c r="I5248" s="63" t="s">
        <v>7074</v>
      </c>
      <c r="J5248" s="21"/>
      <c r="K5248" s="21"/>
      <c r="L5248" s="21"/>
      <c r="M5248" s="21"/>
      <c r="N5248" s="22">
        <f t="shared" si="2"/>
        <v>46206</v>
      </c>
      <c r="O5248" s="23">
        <f>'RESOLUCIONES EPG'!$N5248-'RESOLUCIONES EPG'!$D5248</f>
        <v>2214</v>
      </c>
    </row>
    <row r="5249" ht="16.5" customHeight="1">
      <c r="A5249" s="103"/>
      <c r="B5249" s="73" t="s">
        <v>2535</v>
      </c>
      <c r="C5249" s="74">
        <v>244.0</v>
      </c>
      <c r="D5249" s="69">
        <v>43992.0</v>
      </c>
      <c r="E5249" s="21" t="s">
        <v>6421</v>
      </c>
      <c r="F5249" s="69"/>
      <c r="G5249" s="21" t="s">
        <v>2923</v>
      </c>
      <c r="H5249" s="165"/>
      <c r="I5249" s="63" t="s">
        <v>7075</v>
      </c>
      <c r="J5249" s="21"/>
      <c r="K5249" s="21"/>
      <c r="L5249" s="21"/>
      <c r="M5249" s="21"/>
      <c r="N5249" s="22">
        <f t="shared" si="2"/>
        <v>46206</v>
      </c>
      <c r="O5249" s="23">
        <f>'RESOLUCIONES EPG'!$N5249-'RESOLUCIONES EPG'!$D5249</f>
        <v>2214</v>
      </c>
    </row>
    <row r="5250" ht="16.5" customHeight="1">
      <c r="A5250" s="58"/>
      <c r="B5250" s="73" t="s">
        <v>2535</v>
      </c>
      <c r="C5250" s="74" t="s">
        <v>7076</v>
      </c>
      <c r="D5250" s="69">
        <v>43992.0</v>
      </c>
      <c r="E5250" s="21" t="s">
        <v>2114</v>
      </c>
      <c r="F5250" s="69"/>
      <c r="G5250" s="21" t="s">
        <v>131</v>
      </c>
      <c r="H5250" s="165"/>
      <c r="I5250" s="63" t="s">
        <v>7077</v>
      </c>
      <c r="J5250" s="21"/>
      <c r="K5250" s="21"/>
      <c r="L5250" s="21"/>
      <c r="M5250" s="21"/>
      <c r="N5250" s="22">
        <f t="shared" si="2"/>
        <v>46206</v>
      </c>
      <c r="O5250" s="23">
        <f>'RESOLUCIONES EPG'!$N5250-'RESOLUCIONES EPG'!$D5250</f>
        <v>2214</v>
      </c>
    </row>
    <row r="5251" ht="16.5" customHeight="1">
      <c r="A5251" s="58"/>
      <c r="B5251" s="73" t="s">
        <v>2535</v>
      </c>
      <c r="C5251" s="74">
        <v>224.0</v>
      </c>
      <c r="D5251" s="69">
        <v>43992.0</v>
      </c>
      <c r="E5251" s="21" t="s">
        <v>7078</v>
      </c>
      <c r="F5251" s="69"/>
      <c r="G5251" s="73" t="s">
        <v>761</v>
      </c>
      <c r="H5251" s="165" t="s">
        <v>367</v>
      </c>
      <c r="I5251" s="63" t="s">
        <v>7079</v>
      </c>
      <c r="J5251" s="21"/>
      <c r="K5251" s="21"/>
      <c r="L5251" s="21"/>
      <c r="M5251" s="21"/>
      <c r="N5251" s="22">
        <f t="shared" si="2"/>
        <v>46206</v>
      </c>
      <c r="O5251" s="23">
        <f>'RESOLUCIONES EPG'!$N5251-'RESOLUCIONES EPG'!$D5251</f>
        <v>2214</v>
      </c>
    </row>
    <row r="5252" ht="16.5" customHeight="1">
      <c r="A5252" s="58"/>
      <c r="B5252" s="73" t="s">
        <v>2535</v>
      </c>
      <c r="C5252" s="74">
        <v>248.0</v>
      </c>
      <c r="D5252" s="69">
        <v>43992.0</v>
      </c>
      <c r="E5252" s="21" t="s">
        <v>5353</v>
      </c>
      <c r="F5252" s="69"/>
      <c r="G5252" s="21" t="s">
        <v>6388</v>
      </c>
      <c r="H5252" s="165"/>
      <c r="I5252" s="63" t="s">
        <v>7080</v>
      </c>
      <c r="J5252" s="21"/>
      <c r="K5252" s="21"/>
      <c r="L5252" s="21"/>
      <c r="M5252" s="21"/>
      <c r="N5252" s="22">
        <f t="shared" si="2"/>
        <v>46206</v>
      </c>
      <c r="O5252" s="23">
        <f>'RESOLUCIONES EPG'!$N5252-'RESOLUCIONES EPG'!$D5252</f>
        <v>2214</v>
      </c>
    </row>
    <row r="5253" ht="16.5" customHeight="1">
      <c r="A5253" s="58"/>
      <c r="B5253" s="73" t="s">
        <v>2535</v>
      </c>
      <c r="C5253" s="74">
        <v>228.0</v>
      </c>
      <c r="D5253" s="69">
        <v>43992.0</v>
      </c>
      <c r="E5253" s="21" t="s">
        <v>7081</v>
      </c>
      <c r="F5253" s="69" t="s">
        <v>7082</v>
      </c>
      <c r="G5253" s="73" t="s">
        <v>761</v>
      </c>
      <c r="H5253" s="165" t="s">
        <v>6185</v>
      </c>
      <c r="I5253" s="63" t="s">
        <v>7083</v>
      </c>
      <c r="J5253" s="21"/>
      <c r="K5253" s="21"/>
      <c r="L5253" s="21"/>
      <c r="M5253" s="21"/>
      <c r="N5253" s="22">
        <f t="shared" si="2"/>
        <v>46206</v>
      </c>
      <c r="O5253" s="23">
        <f>'RESOLUCIONES EPG'!$N5253-'RESOLUCIONES EPG'!$D5253</f>
        <v>2214</v>
      </c>
    </row>
    <row r="5254" ht="16.5" customHeight="1">
      <c r="A5254" s="101"/>
      <c r="B5254" s="73"/>
      <c r="C5254" s="40">
        <v>252.0</v>
      </c>
      <c r="D5254" s="69">
        <v>43992.0</v>
      </c>
      <c r="E5254" s="21" t="s">
        <v>3839</v>
      </c>
      <c r="F5254" s="69"/>
      <c r="G5254" s="21" t="s">
        <v>1593</v>
      </c>
      <c r="H5254" s="165" t="s">
        <v>7049</v>
      </c>
      <c r="I5254" s="63" t="s">
        <v>7084</v>
      </c>
      <c r="J5254" s="21"/>
      <c r="K5254" s="21"/>
      <c r="L5254" s="21"/>
      <c r="M5254" s="21"/>
      <c r="N5254" s="22">
        <f t="shared" si="2"/>
        <v>46206</v>
      </c>
      <c r="O5254" s="23">
        <f>'RESOLUCIONES EPG'!$N5254-'RESOLUCIONES EPG'!$D5254</f>
        <v>2214</v>
      </c>
    </row>
    <row r="5255" ht="16.5" customHeight="1">
      <c r="A5255" s="58"/>
      <c r="B5255" s="73" t="s">
        <v>2535</v>
      </c>
      <c r="C5255" s="74">
        <v>247.0</v>
      </c>
      <c r="D5255" s="69">
        <v>43992.0</v>
      </c>
      <c r="E5255" s="21" t="s">
        <v>6533</v>
      </c>
      <c r="F5255" s="69" t="s">
        <v>7085</v>
      </c>
      <c r="G5255" s="21" t="s">
        <v>6388</v>
      </c>
      <c r="H5255" s="165"/>
      <c r="I5255" s="63" t="s">
        <v>7086</v>
      </c>
      <c r="J5255" s="21"/>
      <c r="K5255" s="21"/>
      <c r="L5255" s="21"/>
      <c r="M5255" s="21"/>
      <c r="N5255" s="22">
        <f t="shared" si="2"/>
        <v>46206</v>
      </c>
      <c r="O5255" s="23">
        <f>'RESOLUCIONES EPG'!$N5255-'RESOLUCIONES EPG'!$D5255</f>
        <v>2214</v>
      </c>
    </row>
    <row r="5256" ht="16.5" customHeight="1">
      <c r="A5256" s="103"/>
      <c r="B5256" s="73" t="s">
        <v>2535</v>
      </c>
      <c r="C5256" s="74">
        <v>231.0</v>
      </c>
      <c r="D5256" s="69">
        <v>43992.0</v>
      </c>
      <c r="E5256" s="21" t="s">
        <v>5267</v>
      </c>
      <c r="F5256" s="69" t="s">
        <v>7087</v>
      </c>
      <c r="G5256" s="73" t="s">
        <v>761</v>
      </c>
      <c r="H5256" s="165" t="s">
        <v>324</v>
      </c>
      <c r="I5256" s="63" t="s">
        <v>7088</v>
      </c>
      <c r="J5256" s="21"/>
      <c r="K5256" s="21"/>
      <c r="L5256" s="21"/>
      <c r="M5256" s="21"/>
      <c r="N5256" s="22">
        <f t="shared" si="2"/>
        <v>46206</v>
      </c>
      <c r="O5256" s="23">
        <f>'RESOLUCIONES EPG'!$N5256-'RESOLUCIONES EPG'!$D5256</f>
        <v>2214</v>
      </c>
    </row>
    <row r="5257" ht="16.5" customHeight="1">
      <c r="A5257" s="58"/>
      <c r="B5257" s="73" t="s">
        <v>2535</v>
      </c>
      <c r="C5257" s="74">
        <v>227.0</v>
      </c>
      <c r="D5257" s="69">
        <v>43992.0</v>
      </c>
      <c r="E5257" s="21" t="s">
        <v>1805</v>
      </c>
      <c r="F5257" s="69" t="s">
        <v>7089</v>
      </c>
      <c r="G5257" s="73" t="s">
        <v>761</v>
      </c>
      <c r="H5257" s="165" t="s">
        <v>7090</v>
      </c>
      <c r="I5257" s="63" t="s">
        <v>7091</v>
      </c>
      <c r="J5257" s="21"/>
      <c r="K5257" s="21"/>
      <c r="L5257" s="21"/>
      <c r="M5257" s="21"/>
      <c r="N5257" s="22">
        <f t="shared" si="2"/>
        <v>46206</v>
      </c>
      <c r="O5257" s="23">
        <f>'RESOLUCIONES EPG'!$N5257-'RESOLUCIONES EPG'!$D5257</f>
        <v>2214</v>
      </c>
    </row>
    <row r="5258" ht="16.5" customHeight="1">
      <c r="A5258" s="58"/>
      <c r="B5258" s="73" t="s">
        <v>2535</v>
      </c>
      <c r="C5258" s="74">
        <v>218.0</v>
      </c>
      <c r="D5258" s="69">
        <v>43992.0</v>
      </c>
      <c r="E5258" s="21" t="s">
        <v>3461</v>
      </c>
      <c r="F5258" s="164" t="s">
        <v>7092</v>
      </c>
      <c r="G5258" s="21" t="s">
        <v>1370</v>
      </c>
      <c r="H5258" s="165" t="s">
        <v>6489</v>
      </c>
      <c r="I5258" s="63" t="s">
        <v>7093</v>
      </c>
      <c r="J5258" s="21"/>
      <c r="K5258" s="21"/>
      <c r="L5258" s="21"/>
      <c r="M5258" s="21"/>
      <c r="N5258" s="22">
        <f t="shared" si="2"/>
        <v>46206</v>
      </c>
      <c r="O5258" s="23">
        <f>'RESOLUCIONES EPG'!$N5258-'RESOLUCIONES EPG'!$D5258</f>
        <v>2214</v>
      </c>
    </row>
    <row r="5259" ht="16.5" customHeight="1">
      <c r="A5259" s="103"/>
      <c r="B5259" s="73" t="s">
        <v>2535</v>
      </c>
      <c r="C5259" s="74">
        <v>237.0</v>
      </c>
      <c r="D5259" s="69">
        <v>43992.0</v>
      </c>
      <c r="E5259" s="21" t="s">
        <v>5978</v>
      </c>
      <c r="F5259" s="69"/>
      <c r="G5259" s="21" t="s">
        <v>2923</v>
      </c>
      <c r="H5259" s="165"/>
      <c r="I5259" s="63" t="s">
        <v>7094</v>
      </c>
      <c r="J5259" s="21"/>
      <c r="K5259" s="21"/>
      <c r="L5259" s="21"/>
      <c r="M5259" s="21"/>
      <c r="N5259" s="22">
        <f t="shared" si="2"/>
        <v>46206</v>
      </c>
      <c r="O5259" s="23">
        <f>'RESOLUCIONES EPG'!$N5259-'RESOLUCIONES EPG'!$D5259</f>
        <v>2214</v>
      </c>
    </row>
    <row r="5260" ht="16.5" customHeight="1">
      <c r="A5260" s="103"/>
      <c r="B5260" s="73" t="s">
        <v>2535</v>
      </c>
      <c r="C5260" s="74">
        <v>230.0</v>
      </c>
      <c r="D5260" s="69">
        <v>43992.0</v>
      </c>
      <c r="E5260" s="21" t="s">
        <v>5368</v>
      </c>
      <c r="F5260" s="69" t="s">
        <v>7095</v>
      </c>
      <c r="G5260" s="73" t="s">
        <v>761</v>
      </c>
      <c r="H5260" s="165" t="s">
        <v>324</v>
      </c>
      <c r="I5260" s="63" t="s">
        <v>7096</v>
      </c>
      <c r="J5260" s="21"/>
      <c r="K5260" s="21"/>
      <c r="L5260" s="21"/>
      <c r="M5260" s="21"/>
      <c r="N5260" s="22">
        <f t="shared" si="2"/>
        <v>46206</v>
      </c>
      <c r="O5260" s="23">
        <f>'RESOLUCIONES EPG'!$N5260-'RESOLUCIONES EPG'!$D5260</f>
        <v>2214</v>
      </c>
    </row>
    <row r="5261" ht="16.5" customHeight="1">
      <c r="A5261" s="58"/>
      <c r="B5261" s="73"/>
      <c r="C5261" s="40">
        <v>249.0</v>
      </c>
      <c r="D5261" s="69">
        <v>43992.0</v>
      </c>
      <c r="E5261" s="21" t="s">
        <v>2759</v>
      </c>
      <c r="F5261" s="69"/>
      <c r="G5261" s="21" t="s">
        <v>1593</v>
      </c>
      <c r="H5261" s="165" t="s">
        <v>7049</v>
      </c>
      <c r="I5261" s="63" t="s">
        <v>7097</v>
      </c>
      <c r="J5261" s="21"/>
      <c r="K5261" s="21"/>
      <c r="L5261" s="21"/>
      <c r="M5261" s="21"/>
      <c r="N5261" s="22">
        <f t="shared" si="2"/>
        <v>46206</v>
      </c>
      <c r="O5261" s="23">
        <f>'RESOLUCIONES EPG'!$N5261-'RESOLUCIONES EPG'!$D5261</f>
        <v>2214</v>
      </c>
    </row>
    <row r="5262" ht="16.5" customHeight="1">
      <c r="A5262" s="58"/>
      <c r="B5262" s="73" t="s">
        <v>2535</v>
      </c>
      <c r="C5262" s="74">
        <v>222.0</v>
      </c>
      <c r="D5262" s="69">
        <v>43992.0</v>
      </c>
      <c r="E5262" s="21" t="s">
        <v>1652</v>
      </c>
      <c r="F5262" s="69"/>
      <c r="G5262" s="73" t="s">
        <v>761</v>
      </c>
      <c r="H5262" s="165" t="s">
        <v>7098</v>
      </c>
      <c r="I5262" s="63" t="s">
        <v>7099</v>
      </c>
      <c r="J5262" s="21"/>
      <c r="K5262" s="21"/>
      <c r="L5262" s="21"/>
      <c r="M5262" s="21"/>
      <c r="N5262" s="22">
        <f t="shared" si="2"/>
        <v>46206</v>
      </c>
      <c r="O5262" s="23">
        <f>'RESOLUCIONES EPG'!$N5262-'RESOLUCIONES EPG'!$D5262</f>
        <v>2214</v>
      </c>
    </row>
    <row r="5263" ht="16.5" customHeight="1">
      <c r="A5263" s="58"/>
      <c r="B5263" s="73" t="s">
        <v>2535</v>
      </c>
      <c r="C5263" s="74">
        <v>240.0</v>
      </c>
      <c r="D5263" s="69">
        <v>43992.0</v>
      </c>
      <c r="E5263" s="21" t="s">
        <v>2279</v>
      </c>
      <c r="F5263" s="69" t="s">
        <v>7100</v>
      </c>
      <c r="G5263" s="21" t="s">
        <v>2923</v>
      </c>
      <c r="H5263" s="165"/>
      <c r="I5263" s="63" t="s">
        <v>7101</v>
      </c>
      <c r="J5263" s="21"/>
      <c r="K5263" s="21"/>
      <c r="L5263" s="21"/>
      <c r="M5263" s="21"/>
      <c r="N5263" s="22">
        <f t="shared" si="2"/>
        <v>46206</v>
      </c>
      <c r="O5263" s="23">
        <f>'RESOLUCIONES EPG'!$N5263-'RESOLUCIONES EPG'!$D5263</f>
        <v>2214</v>
      </c>
    </row>
    <row r="5264" ht="16.5" customHeight="1">
      <c r="A5264" s="58"/>
      <c r="B5264" s="73" t="s">
        <v>2535</v>
      </c>
      <c r="C5264" s="74">
        <v>223.0</v>
      </c>
      <c r="D5264" s="69">
        <v>43992.0</v>
      </c>
      <c r="E5264" s="21" t="s">
        <v>7102</v>
      </c>
      <c r="F5264" s="69"/>
      <c r="G5264" s="73" t="s">
        <v>761</v>
      </c>
      <c r="H5264" s="165" t="s">
        <v>5126</v>
      </c>
      <c r="I5264" s="63" t="s">
        <v>7103</v>
      </c>
      <c r="J5264" s="21"/>
      <c r="K5264" s="21"/>
      <c r="L5264" s="21"/>
      <c r="M5264" s="21"/>
      <c r="N5264" s="22">
        <f t="shared" si="2"/>
        <v>46206</v>
      </c>
      <c r="O5264" s="23">
        <f>'RESOLUCIONES EPG'!$N5264-'RESOLUCIONES EPG'!$D5264</f>
        <v>2214</v>
      </c>
    </row>
    <row r="5265" ht="16.5" customHeight="1">
      <c r="A5265" s="58"/>
      <c r="B5265" s="73"/>
      <c r="C5265" s="24">
        <v>211.0</v>
      </c>
      <c r="D5265" s="69">
        <v>43992.0</v>
      </c>
      <c r="E5265" s="73" t="s">
        <v>7104</v>
      </c>
      <c r="F5265" s="69"/>
      <c r="G5265" s="73" t="s">
        <v>7105</v>
      </c>
      <c r="H5265" s="169"/>
      <c r="I5265" s="186" t="s">
        <v>7106</v>
      </c>
      <c r="J5265" s="21"/>
      <c r="K5265" s="21"/>
      <c r="L5265" s="21"/>
      <c r="M5265" s="21"/>
      <c r="N5265" s="22">
        <f t="shared" si="2"/>
        <v>46206</v>
      </c>
      <c r="O5265" s="23">
        <f>'RESOLUCIONES EPG'!$N5265-'RESOLUCIONES EPG'!$D5265</f>
        <v>2214</v>
      </c>
    </row>
    <row r="5266" ht="16.5" customHeight="1">
      <c r="A5266" s="58"/>
      <c r="B5266" s="73" t="s">
        <v>2535</v>
      </c>
      <c r="C5266" s="74" t="s">
        <v>7107</v>
      </c>
      <c r="D5266" s="69">
        <v>43992.0</v>
      </c>
      <c r="E5266" s="21" t="s">
        <v>2850</v>
      </c>
      <c r="F5266" s="69"/>
      <c r="G5266" s="21" t="s">
        <v>131</v>
      </c>
      <c r="H5266" s="165"/>
      <c r="I5266" s="63" t="s">
        <v>7108</v>
      </c>
      <c r="J5266" s="21"/>
      <c r="K5266" s="21"/>
      <c r="L5266" s="21"/>
      <c r="M5266" s="21"/>
      <c r="N5266" s="22">
        <f t="shared" si="2"/>
        <v>46206</v>
      </c>
      <c r="O5266" s="23">
        <f>'RESOLUCIONES EPG'!$N5266-'RESOLUCIONES EPG'!$D5266</f>
        <v>2214</v>
      </c>
    </row>
    <row r="5267" ht="16.5" customHeight="1">
      <c r="A5267" s="58"/>
      <c r="B5267" s="73" t="s">
        <v>2535</v>
      </c>
      <c r="C5267" s="74">
        <v>220.0</v>
      </c>
      <c r="D5267" s="69">
        <v>43992.0</v>
      </c>
      <c r="E5267" s="21" t="s">
        <v>7109</v>
      </c>
      <c r="F5267" s="69"/>
      <c r="G5267" s="21" t="s">
        <v>1200</v>
      </c>
      <c r="H5267" s="165" t="s">
        <v>7110</v>
      </c>
      <c r="I5267" s="63" t="s">
        <v>7111</v>
      </c>
      <c r="J5267" s="21"/>
      <c r="K5267" s="21"/>
      <c r="L5267" s="21"/>
      <c r="M5267" s="21"/>
      <c r="N5267" s="22">
        <f t="shared" si="2"/>
        <v>46206</v>
      </c>
      <c r="O5267" s="23">
        <f>'RESOLUCIONES EPG'!$N5267-'RESOLUCIONES EPG'!$D5267</f>
        <v>2214</v>
      </c>
    </row>
    <row r="5268" ht="16.5" customHeight="1">
      <c r="A5268" s="58"/>
      <c r="B5268" s="73" t="s">
        <v>2535</v>
      </c>
      <c r="C5268" s="74">
        <v>233.0</v>
      </c>
      <c r="D5268" s="69">
        <v>43992.0</v>
      </c>
      <c r="E5268" s="146" t="s">
        <v>2954</v>
      </c>
      <c r="F5268" s="181" t="s">
        <v>6978</v>
      </c>
      <c r="G5268" s="21" t="s">
        <v>7112</v>
      </c>
      <c r="H5268" s="165" t="s">
        <v>4508</v>
      </c>
      <c r="I5268" s="63" t="s">
        <v>7113</v>
      </c>
      <c r="J5268" s="21"/>
      <c r="K5268" s="21"/>
      <c r="L5268" s="21"/>
      <c r="M5268" s="21"/>
      <c r="N5268" s="22">
        <f t="shared" si="2"/>
        <v>46206</v>
      </c>
      <c r="O5268" s="23">
        <f>'RESOLUCIONES EPG'!$N5268-'RESOLUCIONES EPG'!$D5268</f>
        <v>2214</v>
      </c>
    </row>
    <row r="5269" ht="16.5" customHeight="1">
      <c r="A5269" s="101"/>
      <c r="B5269" s="73" t="s">
        <v>2535</v>
      </c>
      <c r="C5269" s="74">
        <v>242.0</v>
      </c>
      <c r="D5269" s="69">
        <v>43992.0</v>
      </c>
      <c r="E5269" s="21" t="s">
        <v>4791</v>
      </c>
      <c r="F5269" s="69"/>
      <c r="G5269" s="21" t="s">
        <v>2923</v>
      </c>
      <c r="H5269" s="165"/>
      <c r="I5269" s="63" t="s">
        <v>7114</v>
      </c>
      <c r="J5269" s="21"/>
      <c r="K5269" s="21"/>
      <c r="L5269" s="21"/>
      <c r="M5269" s="21"/>
      <c r="N5269" s="22">
        <f t="shared" si="2"/>
        <v>46206</v>
      </c>
      <c r="O5269" s="23">
        <f>'RESOLUCIONES EPG'!$N5269-'RESOLUCIONES EPG'!$D5269</f>
        <v>2214</v>
      </c>
    </row>
    <row r="5270" ht="16.5" customHeight="1">
      <c r="A5270" s="58"/>
      <c r="B5270" s="73" t="s">
        <v>2535</v>
      </c>
      <c r="C5270" s="74">
        <v>245.0</v>
      </c>
      <c r="D5270" s="69">
        <v>43992.0</v>
      </c>
      <c r="E5270" s="21" t="s">
        <v>2092</v>
      </c>
      <c r="F5270" s="69" t="s">
        <v>1328</v>
      </c>
      <c r="G5270" s="21" t="s">
        <v>6388</v>
      </c>
      <c r="H5270" s="165"/>
      <c r="I5270" s="63" t="s">
        <v>7115</v>
      </c>
      <c r="J5270" s="21"/>
      <c r="K5270" s="21"/>
      <c r="L5270" s="21"/>
      <c r="M5270" s="21"/>
      <c r="N5270" s="22">
        <f t="shared" si="2"/>
        <v>46206</v>
      </c>
      <c r="O5270" s="23">
        <f>'RESOLUCIONES EPG'!$N5270-'RESOLUCIONES EPG'!$D5270</f>
        <v>2214</v>
      </c>
    </row>
    <row r="5271" ht="16.5" customHeight="1">
      <c r="A5271" s="58"/>
      <c r="B5271" s="73" t="s">
        <v>2535</v>
      </c>
      <c r="C5271" s="74">
        <v>241.0</v>
      </c>
      <c r="D5271" s="69">
        <v>43992.0</v>
      </c>
      <c r="E5271" s="21" t="s">
        <v>2510</v>
      </c>
      <c r="F5271" s="69" t="s">
        <v>7116</v>
      </c>
      <c r="G5271" s="21" t="s">
        <v>2923</v>
      </c>
      <c r="H5271" s="165"/>
      <c r="I5271" s="63" t="s">
        <v>7117</v>
      </c>
      <c r="J5271" s="21"/>
      <c r="K5271" s="21"/>
      <c r="L5271" s="21"/>
      <c r="M5271" s="21"/>
      <c r="N5271" s="22">
        <f t="shared" si="2"/>
        <v>46206</v>
      </c>
      <c r="O5271" s="23">
        <f>'RESOLUCIONES EPG'!$N5271-'RESOLUCIONES EPG'!$D5271</f>
        <v>2214</v>
      </c>
    </row>
    <row r="5272" ht="16.5" customHeight="1">
      <c r="A5272" s="58"/>
      <c r="B5272" s="73" t="s">
        <v>2535</v>
      </c>
      <c r="C5272" s="74">
        <v>226.0</v>
      </c>
      <c r="D5272" s="69">
        <v>43992.0</v>
      </c>
      <c r="E5272" s="21" t="s">
        <v>5406</v>
      </c>
      <c r="F5272" s="69"/>
      <c r="G5272" s="21" t="s">
        <v>2374</v>
      </c>
      <c r="H5272" s="165"/>
      <c r="I5272" s="63" t="s">
        <v>7118</v>
      </c>
      <c r="J5272" s="21"/>
      <c r="K5272" s="21"/>
      <c r="L5272" s="21"/>
      <c r="M5272" s="21"/>
      <c r="N5272" s="22">
        <f t="shared" si="2"/>
        <v>46206</v>
      </c>
      <c r="O5272" s="23">
        <f>'RESOLUCIONES EPG'!$N5272-'RESOLUCIONES EPG'!$D5272</f>
        <v>2214</v>
      </c>
    </row>
    <row r="5273" ht="16.5" customHeight="1">
      <c r="A5273" s="58"/>
      <c r="B5273" s="73"/>
      <c r="C5273" s="24">
        <v>221.0</v>
      </c>
      <c r="D5273" s="69">
        <v>43992.0</v>
      </c>
      <c r="E5273" s="21"/>
      <c r="F5273" s="69"/>
      <c r="G5273" s="21"/>
      <c r="H5273" s="165"/>
      <c r="I5273" s="63"/>
      <c r="J5273" s="21"/>
      <c r="K5273" s="21"/>
      <c r="L5273" s="21"/>
      <c r="M5273" s="21"/>
      <c r="N5273" s="22">
        <f t="shared" si="2"/>
        <v>46206</v>
      </c>
      <c r="O5273" s="23">
        <f>'RESOLUCIONES EPG'!$N5273-'RESOLUCIONES EPG'!$D5273</f>
        <v>2214</v>
      </c>
    </row>
    <row r="5274" ht="16.5" customHeight="1">
      <c r="A5274" s="58"/>
      <c r="B5274" s="73" t="s">
        <v>2535</v>
      </c>
      <c r="C5274" s="74">
        <v>260.0</v>
      </c>
      <c r="D5274" s="206">
        <v>43994.0</v>
      </c>
      <c r="E5274" s="21" t="s">
        <v>4506</v>
      </c>
      <c r="F5274" s="69" t="s">
        <v>4507</v>
      </c>
      <c r="G5274" s="21" t="s">
        <v>2923</v>
      </c>
      <c r="H5274" s="165"/>
      <c r="I5274" s="63" t="s">
        <v>7119</v>
      </c>
      <c r="J5274" s="21"/>
      <c r="K5274" s="21"/>
      <c r="L5274" s="21"/>
      <c r="M5274" s="21"/>
      <c r="N5274" s="22">
        <f t="shared" si="2"/>
        <v>46206</v>
      </c>
      <c r="O5274" s="23">
        <f>'RESOLUCIONES EPG'!$N5274-'RESOLUCIONES EPG'!$D5274</f>
        <v>2212</v>
      </c>
    </row>
    <row r="5275" ht="16.5" customHeight="1">
      <c r="A5275" s="103"/>
      <c r="B5275" s="73" t="s">
        <v>2535</v>
      </c>
      <c r="C5275" s="74">
        <v>263.0</v>
      </c>
      <c r="D5275" s="206">
        <v>43994.0</v>
      </c>
      <c r="E5275" s="21" t="s">
        <v>673</v>
      </c>
      <c r="F5275" s="69"/>
      <c r="G5275" s="21" t="s">
        <v>6594</v>
      </c>
      <c r="H5275" s="165"/>
      <c r="I5275" s="63" t="s">
        <v>7120</v>
      </c>
      <c r="J5275" s="21"/>
      <c r="K5275" s="21"/>
      <c r="L5275" s="21"/>
      <c r="M5275" s="21"/>
      <c r="N5275" s="22">
        <f t="shared" si="2"/>
        <v>46206</v>
      </c>
      <c r="O5275" s="23">
        <f>'RESOLUCIONES EPG'!$N5275-'RESOLUCIONES EPG'!$D5275</f>
        <v>2212</v>
      </c>
    </row>
    <row r="5276" ht="16.5" customHeight="1">
      <c r="A5276" s="58"/>
      <c r="B5276" s="73" t="s">
        <v>2535</v>
      </c>
      <c r="C5276" s="74">
        <v>255.0</v>
      </c>
      <c r="D5276" s="206">
        <v>43994.0</v>
      </c>
      <c r="E5276" s="21" t="s">
        <v>6824</v>
      </c>
      <c r="F5276" s="69"/>
      <c r="G5276" s="21" t="s">
        <v>6597</v>
      </c>
      <c r="H5276" s="165"/>
      <c r="I5276" s="63" t="s">
        <v>7121</v>
      </c>
      <c r="J5276" s="21"/>
      <c r="K5276" s="21"/>
      <c r="L5276" s="21"/>
      <c r="M5276" s="21"/>
      <c r="N5276" s="22">
        <f t="shared" si="2"/>
        <v>46206</v>
      </c>
      <c r="O5276" s="23">
        <f>'RESOLUCIONES EPG'!$N5276-'RESOLUCIONES EPG'!$D5276</f>
        <v>2212</v>
      </c>
    </row>
    <row r="5277" ht="16.5" customHeight="1">
      <c r="A5277" s="101"/>
      <c r="B5277" s="73" t="s">
        <v>2535</v>
      </c>
      <c r="C5277" s="74">
        <v>256.0</v>
      </c>
      <c r="D5277" s="206">
        <v>43994.0</v>
      </c>
      <c r="E5277" s="21" t="s">
        <v>5614</v>
      </c>
      <c r="F5277" s="22"/>
      <c r="G5277" s="21" t="s">
        <v>1370</v>
      </c>
      <c r="H5277" s="165" t="s">
        <v>7122</v>
      </c>
      <c r="I5277" s="63" t="s">
        <v>7123</v>
      </c>
      <c r="J5277" s="21"/>
      <c r="K5277" s="21"/>
      <c r="L5277" s="21"/>
      <c r="M5277" s="21"/>
      <c r="N5277" s="22">
        <f t="shared" si="2"/>
        <v>46206</v>
      </c>
      <c r="O5277" s="23">
        <f>'RESOLUCIONES EPG'!$N5277-'RESOLUCIONES EPG'!$D5277</f>
        <v>2212</v>
      </c>
    </row>
    <row r="5278" ht="16.5" customHeight="1">
      <c r="A5278" s="103"/>
      <c r="B5278" s="73" t="s">
        <v>2535</v>
      </c>
      <c r="C5278" s="74">
        <v>258.0</v>
      </c>
      <c r="D5278" s="206">
        <v>43994.0</v>
      </c>
      <c r="E5278" s="21" t="s">
        <v>6412</v>
      </c>
      <c r="F5278" s="69" t="s">
        <v>7124</v>
      </c>
      <c r="G5278" s="21" t="s">
        <v>6597</v>
      </c>
      <c r="H5278" s="165"/>
      <c r="I5278" s="63" t="s">
        <v>7125</v>
      </c>
      <c r="J5278" s="21"/>
      <c r="K5278" s="21"/>
      <c r="L5278" s="21"/>
      <c r="M5278" s="21"/>
      <c r="N5278" s="22">
        <f t="shared" si="2"/>
        <v>46206</v>
      </c>
      <c r="O5278" s="23">
        <f>'RESOLUCIONES EPG'!$N5278-'RESOLUCIONES EPG'!$D5278</f>
        <v>2212</v>
      </c>
    </row>
    <row r="5279" ht="16.5" customHeight="1">
      <c r="A5279" s="58"/>
      <c r="B5279" s="73" t="s">
        <v>2535</v>
      </c>
      <c r="C5279" s="74">
        <v>261.0</v>
      </c>
      <c r="D5279" s="206">
        <v>43994.0</v>
      </c>
      <c r="E5279" s="21" t="s">
        <v>7126</v>
      </c>
      <c r="F5279" s="69"/>
      <c r="G5279" s="21" t="s">
        <v>2923</v>
      </c>
      <c r="H5279" s="165"/>
      <c r="I5279" s="63" t="s">
        <v>7127</v>
      </c>
      <c r="J5279" s="21"/>
      <c r="K5279" s="21"/>
      <c r="L5279" s="21"/>
      <c r="M5279" s="21"/>
      <c r="N5279" s="22">
        <f t="shared" si="2"/>
        <v>46206</v>
      </c>
      <c r="O5279" s="23">
        <f>'RESOLUCIONES EPG'!$N5279-'RESOLUCIONES EPG'!$D5279</f>
        <v>2212</v>
      </c>
    </row>
    <row r="5280" ht="16.5" customHeight="1">
      <c r="A5280" s="58"/>
      <c r="B5280" s="73" t="s">
        <v>2535</v>
      </c>
      <c r="C5280" s="74">
        <v>262.0</v>
      </c>
      <c r="D5280" s="206">
        <v>43994.0</v>
      </c>
      <c r="E5280" s="21" t="s">
        <v>2897</v>
      </c>
      <c r="F5280" s="69"/>
      <c r="G5280" s="21" t="s">
        <v>6594</v>
      </c>
      <c r="H5280" s="165"/>
      <c r="I5280" s="63" t="s">
        <v>7128</v>
      </c>
      <c r="J5280" s="21"/>
      <c r="K5280" s="21"/>
      <c r="L5280" s="21"/>
      <c r="M5280" s="21"/>
      <c r="N5280" s="22">
        <f t="shared" si="2"/>
        <v>46206</v>
      </c>
      <c r="O5280" s="23">
        <f>'RESOLUCIONES EPG'!$N5280-'RESOLUCIONES EPG'!$D5280</f>
        <v>2212</v>
      </c>
    </row>
    <row r="5281" ht="16.5" customHeight="1">
      <c r="A5281" s="58"/>
      <c r="B5281" s="73" t="s">
        <v>2535</v>
      </c>
      <c r="C5281" s="74">
        <v>264.0</v>
      </c>
      <c r="D5281" s="206">
        <v>43994.0</v>
      </c>
      <c r="E5281" s="21" t="s">
        <v>3179</v>
      </c>
      <c r="F5281" s="69"/>
      <c r="G5281" s="21" t="s">
        <v>6597</v>
      </c>
      <c r="H5281" s="165"/>
      <c r="I5281" s="63" t="s">
        <v>7129</v>
      </c>
      <c r="J5281" s="21"/>
      <c r="K5281" s="21"/>
      <c r="L5281" s="21"/>
      <c r="M5281" s="21"/>
      <c r="N5281" s="22">
        <f t="shared" si="2"/>
        <v>46206</v>
      </c>
      <c r="O5281" s="23">
        <f>'RESOLUCIONES EPG'!$N5281-'RESOLUCIONES EPG'!$D5281</f>
        <v>2212</v>
      </c>
    </row>
    <row r="5282" ht="16.5" customHeight="1">
      <c r="A5282" s="103"/>
      <c r="B5282" s="73" t="s">
        <v>2535</v>
      </c>
      <c r="C5282" s="74">
        <v>254.0</v>
      </c>
      <c r="D5282" s="206">
        <v>43994.0</v>
      </c>
      <c r="E5282" s="21" t="s">
        <v>2678</v>
      </c>
      <c r="F5282" s="69"/>
      <c r="G5282" s="21" t="s">
        <v>131</v>
      </c>
      <c r="H5282" s="165"/>
      <c r="I5282" s="63" t="s">
        <v>7130</v>
      </c>
      <c r="J5282" s="21"/>
      <c r="K5282" s="21"/>
      <c r="L5282" s="21"/>
      <c r="M5282" s="21"/>
      <c r="N5282" s="22">
        <f t="shared" si="2"/>
        <v>46206</v>
      </c>
      <c r="O5282" s="23">
        <f>'RESOLUCIONES EPG'!$N5282-'RESOLUCIONES EPG'!$D5282</f>
        <v>2212</v>
      </c>
    </row>
    <row r="5283" ht="16.5" customHeight="1">
      <c r="A5283" s="103"/>
      <c r="B5283" s="73" t="s">
        <v>2535</v>
      </c>
      <c r="C5283" s="74">
        <v>257.0</v>
      </c>
      <c r="D5283" s="206">
        <v>43994.0</v>
      </c>
      <c r="E5283" s="21" t="s">
        <v>1257</v>
      </c>
      <c r="F5283" s="69"/>
      <c r="G5283" s="21" t="s">
        <v>6597</v>
      </c>
      <c r="H5283" s="165"/>
      <c r="I5283" s="63" t="s">
        <v>7131</v>
      </c>
      <c r="J5283" s="21"/>
      <c r="K5283" s="21"/>
      <c r="L5283" s="21"/>
      <c r="M5283" s="21"/>
      <c r="N5283" s="22">
        <f t="shared" si="2"/>
        <v>46206</v>
      </c>
      <c r="O5283" s="23">
        <f>'RESOLUCIONES EPG'!$N5283-'RESOLUCIONES EPG'!$D5283</f>
        <v>2212</v>
      </c>
    </row>
    <row r="5284" ht="16.5" customHeight="1">
      <c r="A5284" s="103"/>
      <c r="B5284" s="73" t="s">
        <v>2535</v>
      </c>
      <c r="C5284" s="74">
        <v>253.0</v>
      </c>
      <c r="D5284" s="206">
        <v>43994.0</v>
      </c>
      <c r="E5284" s="21" t="s">
        <v>6855</v>
      </c>
      <c r="F5284" s="69"/>
      <c r="G5284" s="21" t="s">
        <v>6597</v>
      </c>
      <c r="H5284" s="165"/>
      <c r="I5284" s="63" t="s">
        <v>7132</v>
      </c>
      <c r="J5284" s="21"/>
      <c r="K5284" s="21"/>
      <c r="L5284" s="21"/>
      <c r="M5284" s="21"/>
      <c r="N5284" s="22">
        <f t="shared" si="2"/>
        <v>46206</v>
      </c>
      <c r="O5284" s="23">
        <f>'RESOLUCIONES EPG'!$N5284-'RESOLUCIONES EPG'!$D5284</f>
        <v>2212</v>
      </c>
    </row>
    <row r="5285" ht="16.5" customHeight="1">
      <c r="A5285" s="103"/>
      <c r="B5285" s="73" t="s">
        <v>2535</v>
      </c>
      <c r="C5285" s="74">
        <v>259.0</v>
      </c>
      <c r="D5285" s="206">
        <v>43994.0</v>
      </c>
      <c r="E5285" s="21" t="s">
        <v>1366</v>
      </c>
      <c r="F5285" s="69" t="s">
        <v>4740</v>
      </c>
      <c r="G5285" s="21" t="s">
        <v>6597</v>
      </c>
      <c r="H5285" s="165"/>
      <c r="I5285" s="63" t="s">
        <v>6791</v>
      </c>
      <c r="J5285" s="21"/>
      <c r="K5285" s="21"/>
      <c r="L5285" s="21"/>
      <c r="M5285" s="21"/>
      <c r="N5285" s="22">
        <f t="shared" si="2"/>
        <v>46206</v>
      </c>
      <c r="O5285" s="23">
        <f>'RESOLUCIONES EPG'!$N5285-'RESOLUCIONES EPG'!$D5285</f>
        <v>2212</v>
      </c>
    </row>
    <row r="5286" ht="16.5" customHeight="1">
      <c r="A5286" s="58"/>
      <c r="B5286" s="73" t="s">
        <v>2535</v>
      </c>
      <c r="C5286" s="40">
        <v>265.0</v>
      </c>
      <c r="D5286" s="181">
        <v>43997.0</v>
      </c>
      <c r="E5286" s="21" t="s">
        <v>6488</v>
      </c>
      <c r="F5286" s="69"/>
      <c r="G5286" s="21" t="s">
        <v>6597</v>
      </c>
      <c r="H5286" s="165"/>
      <c r="I5286" s="63" t="s">
        <v>7133</v>
      </c>
      <c r="J5286" s="21"/>
      <c r="K5286" s="21"/>
      <c r="L5286" s="21"/>
      <c r="M5286" s="21"/>
      <c r="N5286" s="22">
        <f t="shared" si="2"/>
        <v>46206</v>
      </c>
      <c r="O5286" s="23">
        <f>'RESOLUCIONES EPG'!$N5286-'RESOLUCIONES EPG'!$D5286</f>
        <v>2209</v>
      </c>
    </row>
    <row r="5287" ht="16.5" customHeight="1">
      <c r="A5287" s="101"/>
      <c r="B5287" s="73"/>
      <c r="C5287" s="24">
        <v>214.0</v>
      </c>
      <c r="D5287" s="69">
        <v>43997.0</v>
      </c>
      <c r="E5287" s="73" t="s">
        <v>7105</v>
      </c>
      <c r="F5287" s="69"/>
      <c r="G5287" s="73"/>
      <c r="H5287" s="169"/>
      <c r="I5287" s="186" t="s">
        <v>7134</v>
      </c>
      <c r="J5287" s="21"/>
      <c r="K5287" s="21"/>
      <c r="L5287" s="21"/>
      <c r="M5287" s="21"/>
      <c r="N5287" s="22">
        <f t="shared" si="2"/>
        <v>46206</v>
      </c>
      <c r="O5287" s="23">
        <f>'RESOLUCIONES EPG'!$N5287-'RESOLUCIONES EPG'!$D5287</f>
        <v>2209</v>
      </c>
    </row>
    <row r="5288" ht="16.5" customHeight="1">
      <c r="A5288" s="103"/>
      <c r="B5288" s="73" t="s">
        <v>2535</v>
      </c>
      <c r="C5288" s="40">
        <v>270.0</v>
      </c>
      <c r="D5288" s="181">
        <v>43999.0</v>
      </c>
      <c r="E5288" s="21" t="s">
        <v>2441</v>
      </c>
      <c r="F5288" s="69"/>
      <c r="G5288" s="21" t="s">
        <v>131</v>
      </c>
      <c r="H5288" s="165"/>
      <c r="I5288" s="63" t="s">
        <v>7135</v>
      </c>
      <c r="J5288" s="21"/>
      <c r="K5288" s="21"/>
      <c r="L5288" s="21"/>
      <c r="M5288" s="21"/>
      <c r="N5288" s="22">
        <f t="shared" si="2"/>
        <v>46206</v>
      </c>
      <c r="O5288" s="23">
        <f>'RESOLUCIONES EPG'!$N5288-'RESOLUCIONES EPG'!$D5288</f>
        <v>2207</v>
      </c>
    </row>
    <row r="5289" ht="16.5" customHeight="1">
      <c r="A5289" s="58"/>
      <c r="B5289" s="73"/>
      <c r="C5289" s="24">
        <v>274.0</v>
      </c>
      <c r="D5289" s="181">
        <v>43999.0</v>
      </c>
      <c r="E5289" s="21" t="s">
        <v>7136</v>
      </c>
      <c r="F5289" s="69"/>
      <c r="G5289" s="21" t="s">
        <v>1593</v>
      </c>
      <c r="H5289" s="198">
        <v>44008.0</v>
      </c>
      <c r="I5289" s="63" t="s">
        <v>7137</v>
      </c>
      <c r="J5289" s="21"/>
      <c r="K5289" s="21"/>
      <c r="L5289" s="21"/>
      <c r="M5289" s="21"/>
      <c r="N5289" s="22">
        <f t="shared" si="2"/>
        <v>46206</v>
      </c>
      <c r="O5289" s="23">
        <f>'RESOLUCIONES EPG'!$N5289-'RESOLUCIONES EPG'!$D5289</f>
        <v>2207</v>
      </c>
    </row>
    <row r="5290" ht="16.5" customHeight="1">
      <c r="A5290" s="58"/>
      <c r="B5290" s="73" t="s">
        <v>2535</v>
      </c>
      <c r="C5290" s="40">
        <v>277.0</v>
      </c>
      <c r="D5290" s="181">
        <v>43999.0</v>
      </c>
      <c r="E5290" s="21" t="s">
        <v>6821</v>
      </c>
      <c r="F5290" s="69"/>
      <c r="G5290" s="21" t="s">
        <v>6597</v>
      </c>
      <c r="H5290" s="165"/>
      <c r="I5290" s="63" t="s">
        <v>7138</v>
      </c>
      <c r="J5290" s="21"/>
      <c r="K5290" s="21"/>
      <c r="L5290" s="21"/>
      <c r="M5290" s="21"/>
      <c r="N5290" s="22">
        <f t="shared" si="2"/>
        <v>46206</v>
      </c>
      <c r="O5290" s="23">
        <f>'RESOLUCIONES EPG'!$N5290-'RESOLUCIONES EPG'!$D5290</f>
        <v>2207</v>
      </c>
    </row>
    <row r="5291" ht="16.5" customHeight="1">
      <c r="A5291" s="58"/>
      <c r="B5291" s="73" t="s">
        <v>2535</v>
      </c>
      <c r="C5291" s="40">
        <v>278.0</v>
      </c>
      <c r="D5291" s="181">
        <v>43999.0</v>
      </c>
      <c r="E5291" s="21" t="s">
        <v>2807</v>
      </c>
      <c r="F5291" s="69"/>
      <c r="G5291" s="21" t="s">
        <v>6594</v>
      </c>
      <c r="H5291" s="165"/>
      <c r="I5291" s="63" t="s">
        <v>7139</v>
      </c>
      <c r="J5291" s="21"/>
      <c r="K5291" s="21"/>
      <c r="L5291" s="21"/>
      <c r="M5291" s="21"/>
      <c r="N5291" s="22">
        <f t="shared" si="2"/>
        <v>46206</v>
      </c>
      <c r="O5291" s="23">
        <f>'RESOLUCIONES EPG'!$N5291-'RESOLUCIONES EPG'!$D5291</f>
        <v>2207</v>
      </c>
    </row>
    <row r="5292" ht="16.5" customHeight="1">
      <c r="A5292" s="58"/>
      <c r="B5292" s="73" t="s">
        <v>2535</v>
      </c>
      <c r="C5292" s="40">
        <v>266.0</v>
      </c>
      <c r="D5292" s="181">
        <v>43999.0</v>
      </c>
      <c r="E5292" s="21" t="s">
        <v>6827</v>
      </c>
      <c r="F5292" s="130" t="s">
        <v>6828</v>
      </c>
      <c r="G5292" s="21" t="s">
        <v>6597</v>
      </c>
      <c r="H5292" s="165"/>
      <c r="I5292" s="63" t="s">
        <v>7140</v>
      </c>
      <c r="J5292" s="21"/>
      <c r="K5292" s="21"/>
      <c r="L5292" s="21"/>
      <c r="M5292" s="21"/>
      <c r="N5292" s="22">
        <f t="shared" si="2"/>
        <v>46206</v>
      </c>
      <c r="O5292" s="23">
        <f>'RESOLUCIONES EPG'!$N5292-'RESOLUCIONES EPG'!$D5292</f>
        <v>2207</v>
      </c>
    </row>
    <row r="5293" ht="16.5" customHeight="1">
      <c r="A5293" s="102"/>
      <c r="B5293" s="73" t="s">
        <v>2535</v>
      </c>
      <c r="C5293" s="40">
        <v>268.0</v>
      </c>
      <c r="D5293" s="181">
        <v>43999.0</v>
      </c>
      <c r="E5293" s="21" t="s">
        <v>3196</v>
      </c>
      <c r="F5293" s="69"/>
      <c r="G5293" s="21" t="s">
        <v>1779</v>
      </c>
      <c r="H5293" s="165" t="s">
        <v>7141</v>
      </c>
      <c r="I5293" s="63" t="s">
        <v>7142</v>
      </c>
      <c r="J5293" s="21"/>
      <c r="K5293" s="21"/>
      <c r="L5293" s="21"/>
      <c r="M5293" s="21"/>
      <c r="N5293" s="22">
        <f t="shared" si="2"/>
        <v>46206</v>
      </c>
      <c r="O5293" s="23">
        <f>'RESOLUCIONES EPG'!$N5293-'RESOLUCIONES EPG'!$D5293</f>
        <v>2207</v>
      </c>
    </row>
    <row r="5294" ht="16.5" customHeight="1">
      <c r="A5294" s="58"/>
      <c r="B5294" s="73" t="s">
        <v>2535</v>
      </c>
      <c r="C5294" s="40">
        <v>271.0</v>
      </c>
      <c r="D5294" s="181">
        <v>43999.0</v>
      </c>
      <c r="E5294" s="21" t="s">
        <v>5353</v>
      </c>
      <c r="F5294" s="69"/>
      <c r="G5294" s="21" t="s">
        <v>131</v>
      </c>
      <c r="H5294" s="165"/>
      <c r="I5294" s="63" t="s">
        <v>7143</v>
      </c>
      <c r="J5294" s="21"/>
      <c r="K5294" s="21"/>
      <c r="L5294" s="21"/>
      <c r="M5294" s="21"/>
      <c r="N5294" s="22">
        <f t="shared" si="2"/>
        <v>46206</v>
      </c>
      <c r="O5294" s="23">
        <f>'RESOLUCIONES EPG'!$N5294-'RESOLUCIONES EPG'!$D5294</f>
        <v>2207</v>
      </c>
    </row>
    <row r="5295" ht="16.5" customHeight="1">
      <c r="A5295" s="102"/>
      <c r="B5295" s="73"/>
      <c r="C5295" s="24">
        <v>273.0</v>
      </c>
      <c r="D5295" s="181">
        <v>43999.0</v>
      </c>
      <c r="E5295" s="21" t="s">
        <v>3000</v>
      </c>
      <c r="F5295" s="69" t="s">
        <v>3001</v>
      </c>
      <c r="G5295" s="21" t="s">
        <v>1593</v>
      </c>
      <c r="H5295" s="198">
        <v>44008.0</v>
      </c>
      <c r="I5295" s="63" t="s">
        <v>7144</v>
      </c>
      <c r="J5295" s="21"/>
      <c r="K5295" s="21"/>
      <c r="L5295" s="21"/>
      <c r="M5295" s="21"/>
      <c r="N5295" s="22">
        <f t="shared" si="2"/>
        <v>46206</v>
      </c>
      <c r="O5295" s="23">
        <f>'RESOLUCIONES EPG'!$N5295-'RESOLUCIONES EPG'!$D5295</f>
        <v>2207</v>
      </c>
    </row>
    <row r="5296" ht="16.5" customHeight="1">
      <c r="A5296" s="101"/>
      <c r="B5296" s="73" t="s">
        <v>2535</v>
      </c>
      <c r="C5296" s="40">
        <v>269.0</v>
      </c>
      <c r="D5296" s="181">
        <v>43999.0</v>
      </c>
      <c r="E5296" s="208" t="s">
        <v>7145</v>
      </c>
      <c r="F5296" s="22"/>
      <c r="G5296" s="21" t="s">
        <v>6950</v>
      </c>
      <c r="H5296" s="165" t="s">
        <v>6991</v>
      </c>
      <c r="I5296" s="63" t="s">
        <v>7146</v>
      </c>
      <c r="J5296" s="21"/>
      <c r="K5296" s="21"/>
      <c r="L5296" s="21"/>
      <c r="M5296" s="21"/>
      <c r="N5296" s="22">
        <f t="shared" si="2"/>
        <v>46206</v>
      </c>
      <c r="O5296" s="23">
        <f>'RESOLUCIONES EPG'!$N5296-'RESOLUCIONES EPG'!$D5296</f>
        <v>2207</v>
      </c>
    </row>
    <row r="5297" ht="16.5" customHeight="1">
      <c r="A5297" s="58"/>
      <c r="B5297" s="73" t="s">
        <v>2535</v>
      </c>
      <c r="C5297" s="40">
        <v>267.0</v>
      </c>
      <c r="D5297" s="181">
        <v>43999.0</v>
      </c>
      <c r="E5297" s="21" t="s">
        <v>6554</v>
      </c>
      <c r="F5297" s="69" t="s">
        <v>6555</v>
      </c>
      <c r="G5297" s="21" t="s">
        <v>6597</v>
      </c>
      <c r="H5297" s="165"/>
      <c r="I5297" s="63" t="s">
        <v>7147</v>
      </c>
      <c r="J5297" s="21"/>
      <c r="K5297" s="21"/>
      <c r="L5297" s="21"/>
      <c r="M5297" s="21"/>
      <c r="N5297" s="22">
        <f t="shared" si="2"/>
        <v>46206</v>
      </c>
      <c r="O5297" s="23">
        <f>'RESOLUCIONES EPG'!$N5297-'RESOLUCIONES EPG'!$D5297</f>
        <v>2207</v>
      </c>
    </row>
    <row r="5298" ht="16.5" customHeight="1">
      <c r="A5298" s="58"/>
      <c r="B5298" s="73"/>
      <c r="C5298" s="24">
        <v>276.0</v>
      </c>
      <c r="D5298" s="181">
        <v>43999.0</v>
      </c>
      <c r="E5298" s="21" t="s">
        <v>7148</v>
      </c>
      <c r="F5298" s="69" t="s">
        <v>6960</v>
      </c>
      <c r="G5298" s="21" t="s">
        <v>1593</v>
      </c>
      <c r="H5298" s="198">
        <v>44008.0</v>
      </c>
      <c r="I5298" s="63" t="s">
        <v>7149</v>
      </c>
      <c r="J5298" s="21"/>
      <c r="K5298" s="21"/>
      <c r="L5298" s="21"/>
      <c r="M5298" s="21"/>
      <c r="N5298" s="22">
        <f t="shared" si="2"/>
        <v>46206</v>
      </c>
      <c r="O5298" s="23">
        <f>'RESOLUCIONES EPG'!$N5298-'RESOLUCIONES EPG'!$D5298</f>
        <v>2207</v>
      </c>
    </row>
    <row r="5299" ht="16.5" customHeight="1">
      <c r="A5299" s="58"/>
      <c r="B5299" s="73"/>
      <c r="C5299" s="24">
        <v>275.0</v>
      </c>
      <c r="D5299" s="181">
        <v>43999.0</v>
      </c>
      <c r="E5299" s="21" t="s">
        <v>2934</v>
      </c>
      <c r="F5299" s="69"/>
      <c r="G5299" s="21" t="s">
        <v>1593</v>
      </c>
      <c r="H5299" s="198">
        <v>44008.0</v>
      </c>
      <c r="I5299" s="63" t="s">
        <v>7150</v>
      </c>
      <c r="J5299" s="21"/>
      <c r="K5299" s="21"/>
      <c r="L5299" s="21"/>
      <c r="M5299" s="21"/>
      <c r="N5299" s="22">
        <f t="shared" si="2"/>
        <v>46206</v>
      </c>
      <c r="O5299" s="23">
        <f>'RESOLUCIONES EPG'!$N5299-'RESOLUCIONES EPG'!$D5299</f>
        <v>2207</v>
      </c>
    </row>
    <row r="5300" ht="16.5" customHeight="1">
      <c r="A5300" s="58"/>
      <c r="B5300" s="73" t="s">
        <v>2535</v>
      </c>
      <c r="C5300" s="40">
        <v>272.0</v>
      </c>
      <c r="D5300" s="181">
        <v>43999.0</v>
      </c>
      <c r="E5300" s="21" t="s">
        <v>6480</v>
      </c>
      <c r="F5300" s="69"/>
      <c r="G5300" s="21" t="s">
        <v>6597</v>
      </c>
      <c r="H5300" s="165"/>
      <c r="I5300" s="63" t="s">
        <v>7151</v>
      </c>
      <c r="J5300" s="21"/>
      <c r="K5300" s="21"/>
      <c r="L5300" s="21"/>
      <c r="M5300" s="21"/>
      <c r="N5300" s="22">
        <f t="shared" si="2"/>
        <v>46206</v>
      </c>
      <c r="O5300" s="23">
        <f>'RESOLUCIONES EPG'!$N5300-'RESOLUCIONES EPG'!$D5300</f>
        <v>2207</v>
      </c>
    </row>
    <row r="5301" ht="16.5" customHeight="1">
      <c r="A5301" s="101"/>
      <c r="B5301" s="73" t="s">
        <v>2535</v>
      </c>
      <c r="C5301" s="24">
        <v>282.0</v>
      </c>
      <c r="D5301" s="178">
        <v>44013.0</v>
      </c>
      <c r="E5301" s="21" t="s">
        <v>7152</v>
      </c>
      <c r="F5301" s="69"/>
      <c r="G5301" s="21" t="s">
        <v>761</v>
      </c>
      <c r="H5301" s="165" t="s">
        <v>6858</v>
      </c>
      <c r="I5301" s="63" t="s">
        <v>7153</v>
      </c>
      <c r="J5301" s="21"/>
      <c r="K5301" s="21"/>
      <c r="L5301" s="21"/>
      <c r="M5301" s="21"/>
      <c r="N5301" s="22">
        <f t="shared" si="2"/>
        <v>46206</v>
      </c>
      <c r="O5301" s="23">
        <f>'RESOLUCIONES EPG'!$N5301-'RESOLUCIONES EPG'!$D5301</f>
        <v>2193</v>
      </c>
    </row>
    <row r="5302" ht="16.5" customHeight="1">
      <c r="A5302" s="100"/>
      <c r="B5302" s="73" t="s">
        <v>2535</v>
      </c>
      <c r="C5302" s="24">
        <v>286.0</v>
      </c>
      <c r="D5302" s="178">
        <v>44013.0</v>
      </c>
      <c r="E5302" s="21" t="s">
        <v>6503</v>
      </c>
      <c r="F5302" s="69"/>
      <c r="G5302" s="21" t="s">
        <v>1370</v>
      </c>
      <c r="H5302" s="165" t="s">
        <v>7154</v>
      </c>
      <c r="I5302" s="63" t="s">
        <v>7155</v>
      </c>
      <c r="J5302" s="21"/>
      <c r="K5302" s="21"/>
      <c r="L5302" s="21"/>
      <c r="M5302" s="21"/>
      <c r="N5302" s="22">
        <f t="shared" si="2"/>
        <v>46206</v>
      </c>
      <c r="O5302" s="23">
        <f>'RESOLUCIONES EPG'!$N5302-'RESOLUCIONES EPG'!$D5302</f>
        <v>2193</v>
      </c>
    </row>
    <row r="5303" ht="16.5" customHeight="1">
      <c r="A5303" s="101"/>
      <c r="B5303" s="73" t="s">
        <v>2535</v>
      </c>
      <c r="C5303" s="24">
        <v>284.0</v>
      </c>
      <c r="D5303" s="178">
        <v>44013.0</v>
      </c>
      <c r="E5303" s="21" t="s">
        <v>4641</v>
      </c>
      <c r="F5303" s="69"/>
      <c r="G5303" s="21" t="s">
        <v>1370</v>
      </c>
      <c r="H5303" s="165" t="s">
        <v>5126</v>
      </c>
      <c r="I5303" s="63" t="s">
        <v>7156</v>
      </c>
      <c r="J5303" s="21"/>
      <c r="K5303" s="21"/>
      <c r="L5303" s="21"/>
      <c r="M5303" s="21"/>
      <c r="N5303" s="22">
        <f t="shared" si="2"/>
        <v>46206</v>
      </c>
      <c r="O5303" s="23">
        <f>'RESOLUCIONES EPG'!$N5303-'RESOLUCIONES EPG'!$D5303</f>
        <v>2193</v>
      </c>
    </row>
    <row r="5304" ht="16.5" customHeight="1">
      <c r="A5304" s="58"/>
      <c r="B5304" s="182" t="s">
        <v>7157</v>
      </c>
      <c r="C5304" s="74">
        <v>235.0</v>
      </c>
      <c r="D5304" s="69">
        <v>44013.0</v>
      </c>
      <c r="E5304" s="21" t="s">
        <v>7158</v>
      </c>
      <c r="F5304" s="69" t="s">
        <v>7159</v>
      </c>
      <c r="G5304" s="21" t="s">
        <v>2923</v>
      </c>
      <c r="H5304" s="165"/>
      <c r="I5304" s="63" t="s">
        <v>7160</v>
      </c>
      <c r="J5304" s="21"/>
      <c r="K5304" s="21"/>
      <c r="L5304" s="21"/>
      <c r="M5304" s="21"/>
      <c r="N5304" s="22">
        <f t="shared" si="2"/>
        <v>46206</v>
      </c>
      <c r="O5304" s="23">
        <f>'RESOLUCIONES EPG'!$N5304-'RESOLUCIONES EPG'!$D5304</f>
        <v>2193</v>
      </c>
    </row>
    <row r="5305" ht="16.5" customHeight="1">
      <c r="A5305" s="58"/>
      <c r="B5305" s="73"/>
      <c r="C5305" s="24">
        <v>279.0</v>
      </c>
      <c r="D5305" s="178">
        <v>44013.0</v>
      </c>
      <c r="E5305" s="21" t="s">
        <v>690</v>
      </c>
      <c r="F5305" s="69"/>
      <c r="G5305" s="21" t="s">
        <v>1593</v>
      </c>
      <c r="H5305" s="165"/>
      <c r="I5305" s="61" t="s">
        <v>7161</v>
      </c>
      <c r="J5305" s="21"/>
      <c r="K5305" s="21"/>
      <c r="L5305" s="21"/>
      <c r="M5305" s="21"/>
      <c r="N5305" s="22">
        <f t="shared" si="2"/>
        <v>46206</v>
      </c>
      <c r="O5305" s="23">
        <f>'RESOLUCIONES EPG'!$N5305-'RESOLUCIONES EPG'!$D5305</f>
        <v>2193</v>
      </c>
    </row>
    <row r="5306" ht="16.5" customHeight="1">
      <c r="A5306" s="58"/>
      <c r="B5306" s="73"/>
      <c r="C5306" s="24">
        <v>281.0</v>
      </c>
      <c r="D5306" s="178">
        <v>44013.0</v>
      </c>
      <c r="E5306" s="21" t="s">
        <v>2839</v>
      </c>
      <c r="F5306" s="69"/>
      <c r="G5306" s="21" t="s">
        <v>1593</v>
      </c>
      <c r="H5306" s="165"/>
      <c r="I5306" s="63" t="s">
        <v>7162</v>
      </c>
      <c r="J5306" s="21"/>
      <c r="K5306" s="21"/>
      <c r="L5306" s="21"/>
      <c r="M5306" s="21"/>
      <c r="N5306" s="22">
        <f t="shared" si="2"/>
        <v>46206</v>
      </c>
      <c r="O5306" s="23">
        <f>'RESOLUCIONES EPG'!$N5306-'RESOLUCIONES EPG'!$D5306</f>
        <v>2193</v>
      </c>
    </row>
    <row r="5307" ht="16.5" customHeight="1">
      <c r="A5307" s="101"/>
      <c r="B5307" s="73" t="s">
        <v>2535</v>
      </c>
      <c r="C5307" s="24">
        <v>283.0</v>
      </c>
      <c r="D5307" s="178">
        <v>44013.0</v>
      </c>
      <c r="E5307" s="21" t="s">
        <v>3179</v>
      </c>
      <c r="F5307" s="69"/>
      <c r="G5307" s="21" t="s">
        <v>108</v>
      </c>
      <c r="H5307" s="165"/>
      <c r="I5307" s="63" t="s">
        <v>7163</v>
      </c>
      <c r="J5307" s="21"/>
      <c r="K5307" s="21"/>
      <c r="L5307" s="21"/>
      <c r="M5307" s="21"/>
      <c r="N5307" s="22">
        <f t="shared" si="2"/>
        <v>46206</v>
      </c>
      <c r="O5307" s="23">
        <f>'RESOLUCIONES EPG'!$N5307-'RESOLUCIONES EPG'!$D5307</f>
        <v>2193</v>
      </c>
    </row>
    <row r="5308" ht="16.5" customHeight="1">
      <c r="A5308" s="58"/>
      <c r="B5308" s="182"/>
      <c r="C5308" s="209">
        <v>278.0</v>
      </c>
      <c r="D5308" s="190">
        <v>44013.0</v>
      </c>
      <c r="E5308" s="182" t="s">
        <v>2846</v>
      </c>
      <c r="F5308" s="190" t="s">
        <v>7164</v>
      </c>
      <c r="G5308" s="182" t="s">
        <v>1593</v>
      </c>
      <c r="H5308" s="210"/>
      <c r="I5308" s="211"/>
      <c r="J5308" s="21"/>
      <c r="K5308" s="21"/>
      <c r="L5308" s="21"/>
      <c r="M5308" s="21"/>
      <c r="N5308" s="22">
        <f t="shared" si="2"/>
        <v>46206</v>
      </c>
      <c r="O5308" s="23">
        <f>'RESOLUCIONES EPG'!$N5308-'RESOLUCIONES EPG'!$D5308</f>
        <v>2193</v>
      </c>
    </row>
    <row r="5309" ht="16.5" customHeight="1">
      <c r="A5309" s="102"/>
      <c r="B5309" s="73"/>
      <c r="C5309" s="24">
        <v>280.0</v>
      </c>
      <c r="D5309" s="178">
        <v>44013.0</v>
      </c>
      <c r="E5309" s="21" t="s">
        <v>2818</v>
      </c>
      <c r="F5309" s="69"/>
      <c r="G5309" s="21" t="s">
        <v>1593</v>
      </c>
      <c r="H5309" s="165"/>
      <c r="I5309" s="63" t="s">
        <v>7165</v>
      </c>
      <c r="J5309" s="21"/>
      <c r="K5309" s="21"/>
      <c r="L5309" s="21"/>
      <c r="M5309" s="21"/>
      <c r="N5309" s="22">
        <f t="shared" si="2"/>
        <v>46206</v>
      </c>
      <c r="O5309" s="23">
        <f>'RESOLUCIONES EPG'!$N5309-'RESOLUCIONES EPG'!$D5309</f>
        <v>2193</v>
      </c>
    </row>
    <row r="5310" ht="16.5" customHeight="1">
      <c r="A5310" s="101"/>
      <c r="B5310" s="73" t="s">
        <v>2535</v>
      </c>
      <c r="C5310" s="24">
        <v>285.0</v>
      </c>
      <c r="D5310" s="178">
        <v>44013.0</v>
      </c>
      <c r="E5310" s="21" t="s">
        <v>4690</v>
      </c>
      <c r="F5310" s="69"/>
      <c r="G5310" s="21" t="s">
        <v>1370</v>
      </c>
      <c r="H5310" s="165" t="s">
        <v>5126</v>
      </c>
      <c r="I5310" s="63" t="s">
        <v>7166</v>
      </c>
      <c r="J5310" s="21"/>
      <c r="K5310" s="21"/>
      <c r="L5310" s="21"/>
      <c r="M5310" s="21"/>
      <c r="N5310" s="22">
        <f t="shared" si="2"/>
        <v>46206</v>
      </c>
      <c r="O5310" s="23">
        <f>'RESOLUCIONES EPG'!$N5310-'RESOLUCIONES EPG'!$D5310</f>
        <v>2193</v>
      </c>
    </row>
    <row r="5311" ht="16.5" customHeight="1">
      <c r="A5311" s="103"/>
      <c r="B5311" s="73" t="s">
        <v>2535</v>
      </c>
      <c r="C5311" s="24">
        <v>289.0</v>
      </c>
      <c r="D5311" s="178">
        <v>44015.0</v>
      </c>
      <c r="E5311" s="21" t="s">
        <v>7167</v>
      </c>
      <c r="F5311" s="69"/>
      <c r="G5311" s="21" t="s">
        <v>761</v>
      </c>
      <c r="H5311" s="165" t="s">
        <v>7168</v>
      </c>
      <c r="I5311" s="63" t="s">
        <v>7169</v>
      </c>
      <c r="J5311" s="21"/>
      <c r="K5311" s="21"/>
      <c r="L5311" s="21"/>
      <c r="M5311" s="21"/>
      <c r="N5311" s="22">
        <f t="shared" si="2"/>
        <v>46206</v>
      </c>
      <c r="O5311" s="23">
        <f>'RESOLUCIONES EPG'!$N5311-'RESOLUCIONES EPG'!$D5311</f>
        <v>2191</v>
      </c>
    </row>
    <row r="5312" ht="16.5" customHeight="1">
      <c r="A5312" s="58"/>
      <c r="B5312" s="73" t="s">
        <v>2535</v>
      </c>
      <c r="C5312" s="24">
        <v>290.0</v>
      </c>
      <c r="D5312" s="178">
        <v>44015.0</v>
      </c>
      <c r="E5312" s="21" t="s">
        <v>1940</v>
      </c>
      <c r="F5312" s="69" t="s">
        <v>7170</v>
      </c>
      <c r="G5312" s="21" t="s">
        <v>2923</v>
      </c>
      <c r="H5312" s="165"/>
      <c r="I5312" s="63" t="s">
        <v>7171</v>
      </c>
      <c r="J5312" s="21"/>
      <c r="K5312" s="21"/>
      <c r="L5312" s="21"/>
      <c r="M5312" s="21"/>
      <c r="N5312" s="22">
        <f t="shared" si="2"/>
        <v>46206</v>
      </c>
      <c r="O5312" s="23">
        <f>'RESOLUCIONES EPG'!$N5312-'RESOLUCIONES EPG'!$D5312</f>
        <v>2191</v>
      </c>
    </row>
    <row r="5313" ht="16.5" customHeight="1">
      <c r="A5313" s="58"/>
      <c r="B5313" s="73" t="s">
        <v>2535</v>
      </c>
      <c r="C5313" s="24">
        <v>292.0</v>
      </c>
      <c r="D5313" s="178">
        <v>44015.0</v>
      </c>
      <c r="E5313" s="21" t="s">
        <v>5548</v>
      </c>
      <c r="F5313" s="30" t="s">
        <v>5549</v>
      </c>
      <c r="G5313" s="21" t="s">
        <v>2374</v>
      </c>
      <c r="H5313" s="165"/>
      <c r="I5313" s="63" t="s">
        <v>7172</v>
      </c>
      <c r="J5313" s="21"/>
      <c r="K5313" s="21"/>
      <c r="L5313" s="21"/>
      <c r="M5313" s="21"/>
      <c r="N5313" s="22">
        <f t="shared" si="2"/>
        <v>46206</v>
      </c>
      <c r="O5313" s="23">
        <f>'RESOLUCIONES EPG'!$N5313-'RESOLUCIONES EPG'!$D5313</f>
        <v>2191</v>
      </c>
    </row>
    <row r="5314" ht="16.5" customHeight="1">
      <c r="A5314" s="100"/>
      <c r="B5314" s="73" t="s">
        <v>2535</v>
      </c>
      <c r="C5314" s="24">
        <v>288.0</v>
      </c>
      <c r="D5314" s="178">
        <v>44015.0</v>
      </c>
      <c r="E5314" s="21" t="s">
        <v>5192</v>
      </c>
      <c r="F5314" s="69"/>
      <c r="G5314" s="21" t="s">
        <v>6597</v>
      </c>
      <c r="H5314" s="165"/>
      <c r="I5314" s="63" t="s">
        <v>7173</v>
      </c>
      <c r="J5314" s="21"/>
      <c r="K5314" s="21"/>
      <c r="L5314" s="21"/>
      <c r="M5314" s="21"/>
      <c r="N5314" s="22">
        <f t="shared" si="2"/>
        <v>46206</v>
      </c>
      <c r="O5314" s="23">
        <f>'RESOLUCIONES EPG'!$N5314-'RESOLUCIONES EPG'!$D5314</f>
        <v>2191</v>
      </c>
    </row>
    <row r="5315" ht="16.5" customHeight="1">
      <c r="A5315" s="58"/>
      <c r="B5315" s="73" t="s">
        <v>2535</v>
      </c>
      <c r="C5315" s="24">
        <v>291.0</v>
      </c>
      <c r="D5315" s="178">
        <v>44015.0</v>
      </c>
      <c r="E5315" s="21" t="s">
        <v>3032</v>
      </c>
      <c r="F5315" s="69"/>
      <c r="G5315" s="21" t="s">
        <v>131</v>
      </c>
      <c r="H5315" s="165"/>
      <c r="I5315" s="63" t="s">
        <v>7174</v>
      </c>
      <c r="J5315" s="21"/>
      <c r="K5315" s="21"/>
      <c r="L5315" s="21"/>
      <c r="M5315" s="21"/>
      <c r="N5315" s="22">
        <f t="shared" si="2"/>
        <v>46206</v>
      </c>
      <c r="O5315" s="23">
        <f>'RESOLUCIONES EPG'!$N5315-'RESOLUCIONES EPG'!$D5315</f>
        <v>2191</v>
      </c>
    </row>
    <row r="5316" ht="16.5" customHeight="1">
      <c r="A5316" s="58"/>
      <c r="B5316" s="73" t="s">
        <v>2535</v>
      </c>
      <c r="C5316" s="24">
        <v>295.0</v>
      </c>
      <c r="D5316" s="212">
        <v>44022.0</v>
      </c>
      <c r="E5316" s="21" t="s">
        <v>4771</v>
      </c>
      <c r="F5316" s="130" t="s">
        <v>4772</v>
      </c>
      <c r="G5316" s="21" t="s">
        <v>2923</v>
      </c>
      <c r="H5316" s="165"/>
      <c r="I5316" s="63" t="s">
        <v>7175</v>
      </c>
      <c r="J5316" s="21"/>
      <c r="K5316" s="21"/>
      <c r="L5316" s="21"/>
      <c r="M5316" s="21"/>
      <c r="N5316" s="22">
        <f t="shared" si="2"/>
        <v>46206</v>
      </c>
      <c r="O5316" s="23">
        <f>'RESOLUCIONES EPG'!$N5316-'RESOLUCIONES EPG'!$D5316</f>
        <v>2184</v>
      </c>
    </row>
    <row r="5317" ht="16.5" customHeight="1">
      <c r="A5317" s="58"/>
      <c r="B5317" s="73" t="s">
        <v>2535</v>
      </c>
      <c r="C5317" s="24">
        <v>297.0</v>
      </c>
      <c r="D5317" s="212">
        <v>44022.0</v>
      </c>
      <c r="E5317" s="21" t="s">
        <v>7176</v>
      </c>
      <c r="F5317" s="69" t="s">
        <v>7177</v>
      </c>
      <c r="G5317" s="21" t="s">
        <v>761</v>
      </c>
      <c r="H5317" s="165" t="s">
        <v>378</v>
      </c>
      <c r="I5317" s="63" t="s">
        <v>7178</v>
      </c>
      <c r="J5317" s="21"/>
      <c r="K5317" s="21"/>
      <c r="L5317" s="21"/>
      <c r="M5317" s="21"/>
      <c r="N5317" s="22">
        <f t="shared" si="2"/>
        <v>46206</v>
      </c>
      <c r="O5317" s="23">
        <f>'RESOLUCIONES EPG'!$N5317-'RESOLUCIONES EPG'!$D5317</f>
        <v>2184</v>
      </c>
    </row>
    <row r="5318" ht="16.5" customHeight="1">
      <c r="A5318" s="58"/>
      <c r="B5318" s="73" t="s">
        <v>2535</v>
      </c>
      <c r="C5318" s="24">
        <v>299.0</v>
      </c>
      <c r="D5318" s="212">
        <v>44022.0</v>
      </c>
      <c r="E5318" s="21" t="s">
        <v>7179</v>
      </c>
      <c r="F5318" s="69" t="s">
        <v>6745</v>
      </c>
      <c r="G5318" s="21" t="s">
        <v>994</v>
      </c>
      <c r="H5318" s="165" t="s">
        <v>7180</v>
      </c>
      <c r="I5318" s="63" t="s">
        <v>7181</v>
      </c>
      <c r="J5318" s="21"/>
      <c r="K5318" s="21"/>
      <c r="L5318" s="21"/>
      <c r="M5318" s="21"/>
      <c r="N5318" s="22">
        <f t="shared" si="2"/>
        <v>46206</v>
      </c>
      <c r="O5318" s="23">
        <f>'RESOLUCIONES EPG'!$N5318-'RESOLUCIONES EPG'!$D5318</f>
        <v>2184</v>
      </c>
    </row>
    <row r="5319" ht="16.5" customHeight="1">
      <c r="A5319" s="58"/>
      <c r="B5319" s="73" t="s">
        <v>2535</v>
      </c>
      <c r="C5319" s="24">
        <v>298.0</v>
      </c>
      <c r="D5319" s="212">
        <v>44022.0</v>
      </c>
      <c r="E5319" s="21" t="s">
        <v>2575</v>
      </c>
      <c r="F5319" s="69"/>
      <c r="G5319" s="21" t="s">
        <v>131</v>
      </c>
      <c r="H5319" s="165"/>
      <c r="I5319" s="63" t="s">
        <v>7182</v>
      </c>
      <c r="J5319" s="21"/>
      <c r="K5319" s="21"/>
      <c r="L5319" s="21"/>
      <c r="M5319" s="21"/>
      <c r="N5319" s="22">
        <f t="shared" si="2"/>
        <v>46206</v>
      </c>
      <c r="O5319" s="23">
        <f>'RESOLUCIONES EPG'!$N5319-'RESOLUCIONES EPG'!$D5319</f>
        <v>2184</v>
      </c>
    </row>
    <row r="5320" ht="16.5" customHeight="1">
      <c r="A5320" s="58"/>
      <c r="B5320" s="73" t="s">
        <v>2535</v>
      </c>
      <c r="C5320" s="24">
        <v>303.0</v>
      </c>
      <c r="D5320" s="212">
        <v>44022.0</v>
      </c>
      <c r="E5320" s="21" t="s">
        <v>2062</v>
      </c>
      <c r="F5320" s="69" t="s">
        <v>6983</v>
      </c>
      <c r="G5320" s="73" t="s">
        <v>994</v>
      </c>
      <c r="H5320" s="165" t="s">
        <v>7180</v>
      </c>
      <c r="I5320" s="63" t="s">
        <v>7183</v>
      </c>
      <c r="J5320" s="21"/>
      <c r="K5320" s="21"/>
      <c r="L5320" s="21"/>
      <c r="M5320" s="21"/>
      <c r="N5320" s="22">
        <f t="shared" si="2"/>
        <v>46206</v>
      </c>
      <c r="O5320" s="23">
        <f>'RESOLUCIONES EPG'!$N5320-'RESOLUCIONES EPG'!$D5320</f>
        <v>2184</v>
      </c>
    </row>
    <row r="5321" ht="16.5" customHeight="1">
      <c r="A5321" s="58"/>
      <c r="B5321" s="73" t="s">
        <v>2535</v>
      </c>
      <c r="C5321" s="24">
        <v>294.0</v>
      </c>
      <c r="D5321" s="212">
        <v>44022.0</v>
      </c>
      <c r="E5321" s="21" t="s">
        <v>4887</v>
      </c>
      <c r="F5321" s="69"/>
      <c r="G5321" s="21" t="s">
        <v>2923</v>
      </c>
      <c r="H5321" s="165"/>
      <c r="I5321" s="63" t="s">
        <v>7184</v>
      </c>
      <c r="J5321" s="21"/>
      <c r="K5321" s="21"/>
      <c r="L5321" s="21"/>
      <c r="M5321" s="21"/>
      <c r="N5321" s="22">
        <f t="shared" si="2"/>
        <v>46206</v>
      </c>
      <c r="O5321" s="23">
        <f>'RESOLUCIONES EPG'!$N5321-'RESOLUCIONES EPG'!$D5321</f>
        <v>2184</v>
      </c>
    </row>
    <row r="5322" ht="16.5" customHeight="1">
      <c r="A5322" s="58"/>
      <c r="B5322" s="73" t="s">
        <v>2535</v>
      </c>
      <c r="C5322" s="24">
        <v>302.0</v>
      </c>
      <c r="D5322" s="212">
        <v>44022.0</v>
      </c>
      <c r="E5322" s="21" t="s">
        <v>6741</v>
      </c>
      <c r="F5322" s="162" t="s">
        <v>6742</v>
      </c>
      <c r="G5322" s="21" t="s">
        <v>994</v>
      </c>
      <c r="H5322" s="165" t="s">
        <v>7180</v>
      </c>
      <c r="I5322" s="63" t="s">
        <v>7185</v>
      </c>
      <c r="J5322" s="21"/>
      <c r="K5322" s="21"/>
      <c r="L5322" s="21"/>
      <c r="M5322" s="21"/>
      <c r="N5322" s="22">
        <f t="shared" si="2"/>
        <v>46206</v>
      </c>
      <c r="O5322" s="23">
        <f>'RESOLUCIONES EPG'!$N5322-'RESOLUCIONES EPG'!$D5322</f>
        <v>2184</v>
      </c>
    </row>
    <row r="5323" ht="16.5" customHeight="1">
      <c r="A5323" s="101"/>
      <c r="B5323" s="73" t="s">
        <v>2535</v>
      </c>
      <c r="C5323" s="24">
        <v>301.0</v>
      </c>
      <c r="D5323" s="212">
        <v>44022.0</v>
      </c>
      <c r="E5323" s="157" t="s">
        <v>6744</v>
      </c>
      <c r="F5323" s="213" t="s">
        <v>7186</v>
      </c>
      <c r="G5323" s="157" t="s">
        <v>994</v>
      </c>
      <c r="H5323" s="165"/>
      <c r="I5323" s="63" t="s">
        <v>7187</v>
      </c>
      <c r="J5323" s="21"/>
      <c r="K5323" s="21"/>
      <c r="L5323" s="21"/>
      <c r="M5323" s="21"/>
      <c r="N5323" s="22">
        <f t="shared" si="2"/>
        <v>46206</v>
      </c>
      <c r="O5323" s="23">
        <f>'RESOLUCIONES EPG'!$N5323-'RESOLUCIONES EPG'!$D5323</f>
        <v>2184</v>
      </c>
    </row>
    <row r="5324" ht="16.5" customHeight="1">
      <c r="A5324" s="58"/>
      <c r="B5324" s="73" t="s">
        <v>2535</v>
      </c>
      <c r="C5324" s="24">
        <v>300.0</v>
      </c>
      <c r="D5324" s="212">
        <v>44022.0</v>
      </c>
      <c r="E5324" s="21" t="s">
        <v>6851</v>
      </c>
      <c r="F5324" s="69" t="s">
        <v>6852</v>
      </c>
      <c r="G5324" s="21" t="s">
        <v>994</v>
      </c>
      <c r="H5324" s="165" t="s">
        <v>7180</v>
      </c>
      <c r="I5324" s="63" t="s">
        <v>7188</v>
      </c>
      <c r="J5324" s="21"/>
      <c r="K5324" s="21"/>
      <c r="L5324" s="21"/>
      <c r="M5324" s="21"/>
      <c r="N5324" s="22">
        <f t="shared" si="2"/>
        <v>46206</v>
      </c>
      <c r="O5324" s="23">
        <f>'RESOLUCIONES EPG'!$N5324-'RESOLUCIONES EPG'!$D5324</f>
        <v>2184</v>
      </c>
    </row>
    <row r="5325" ht="16.5" customHeight="1">
      <c r="A5325" s="58"/>
      <c r="B5325" s="73" t="s">
        <v>2535</v>
      </c>
      <c r="C5325" s="24">
        <v>293.0</v>
      </c>
      <c r="D5325" s="212">
        <v>44022.0</v>
      </c>
      <c r="E5325" s="21" t="s">
        <v>6242</v>
      </c>
      <c r="F5325" s="69" t="s">
        <v>7189</v>
      </c>
      <c r="G5325" s="21" t="s">
        <v>2923</v>
      </c>
      <c r="H5325" s="165"/>
      <c r="I5325" s="61" t="s">
        <v>7190</v>
      </c>
      <c r="J5325" s="21"/>
      <c r="K5325" s="21"/>
      <c r="L5325" s="21"/>
      <c r="M5325" s="21"/>
      <c r="N5325" s="22">
        <f t="shared" si="2"/>
        <v>46206</v>
      </c>
      <c r="O5325" s="23">
        <f>'RESOLUCIONES EPG'!$N5325-'RESOLUCIONES EPG'!$D5325</f>
        <v>2184</v>
      </c>
    </row>
    <row r="5326" ht="16.5" customHeight="1">
      <c r="A5326" s="58"/>
      <c r="B5326" s="73" t="s">
        <v>2535</v>
      </c>
      <c r="C5326" s="24">
        <v>296.0</v>
      </c>
      <c r="D5326" s="212">
        <v>44022.0</v>
      </c>
      <c r="E5326" s="21" t="s">
        <v>7191</v>
      </c>
      <c r="F5326" s="69" t="s">
        <v>7192</v>
      </c>
      <c r="G5326" s="21" t="s">
        <v>761</v>
      </c>
      <c r="H5326" s="165" t="s">
        <v>7193</v>
      </c>
      <c r="I5326" s="63" t="s">
        <v>7194</v>
      </c>
      <c r="J5326" s="21"/>
      <c r="K5326" s="21"/>
      <c r="L5326" s="21"/>
      <c r="M5326" s="21"/>
      <c r="N5326" s="22">
        <f t="shared" si="2"/>
        <v>46206</v>
      </c>
      <c r="O5326" s="23">
        <f>'RESOLUCIONES EPG'!$N5326-'RESOLUCIONES EPG'!$D5326</f>
        <v>2184</v>
      </c>
    </row>
    <row r="5327" ht="16.5" customHeight="1">
      <c r="A5327" s="58"/>
      <c r="B5327" s="73" t="s">
        <v>2535</v>
      </c>
      <c r="C5327" s="24">
        <v>306.0</v>
      </c>
      <c r="D5327" s="175">
        <v>44026.0</v>
      </c>
      <c r="E5327" s="21" t="s">
        <v>7195</v>
      </c>
      <c r="F5327" s="69"/>
      <c r="G5327" s="73" t="s">
        <v>761</v>
      </c>
      <c r="H5327" s="165" t="s">
        <v>6858</v>
      </c>
      <c r="I5327" s="63"/>
      <c r="J5327" s="21"/>
      <c r="K5327" s="21"/>
      <c r="L5327" s="21"/>
      <c r="M5327" s="21"/>
      <c r="N5327" s="22">
        <f t="shared" si="2"/>
        <v>46206</v>
      </c>
      <c r="O5327" s="23">
        <f>'RESOLUCIONES EPG'!$N5327-'RESOLUCIONES EPG'!$D5327</f>
        <v>2180</v>
      </c>
    </row>
    <row r="5328" ht="16.5" customHeight="1">
      <c r="A5328" s="103"/>
      <c r="B5328" s="73" t="s">
        <v>2535</v>
      </c>
      <c r="C5328" s="24">
        <v>305.0</v>
      </c>
      <c r="D5328" s="175">
        <v>44026.0</v>
      </c>
      <c r="E5328" s="21" t="s">
        <v>4909</v>
      </c>
      <c r="F5328" s="69"/>
      <c r="G5328" s="73" t="s">
        <v>6597</v>
      </c>
      <c r="H5328" s="165"/>
      <c r="I5328" s="63"/>
      <c r="J5328" s="21"/>
      <c r="K5328" s="21"/>
      <c r="L5328" s="21"/>
      <c r="M5328" s="21"/>
      <c r="N5328" s="22">
        <f t="shared" si="2"/>
        <v>46206</v>
      </c>
      <c r="O5328" s="23">
        <f>'RESOLUCIONES EPG'!$N5328-'RESOLUCIONES EPG'!$D5328</f>
        <v>2180</v>
      </c>
    </row>
    <row r="5329" ht="16.5" customHeight="1">
      <c r="A5329" s="58"/>
      <c r="B5329" s="73" t="s">
        <v>2535</v>
      </c>
      <c r="C5329" s="24">
        <v>307.0</v>
      </c>
      <c r="D5329" s="175">
        <v>44026.0</v>
      </c>
      <c r="E5329" s="21" t="s">
        <v>7196</v>
      </c>
      <c r="F5329" s="69"/>
      <c r="G5329" s="73" t="s">
        <v>1200</v>
      </c>
      <c r="H5329" s="165" t="s">
        <v>7180</v>
      </c>
      <c r="I5329" s="63"/>
      <c r="J5329" s="21"/>
      <c r="K5329" s="21"/>
      <c r="L5329" s="21"/>
      <c r="M5329" s="21"/>
      <c r="N5329" s="22">
        <f t="shared" si="2"/>
        <v>46206</v>
      </c>
      <c r="O5329" s="23">
        <f>'RESOLUCIONES EPG'!$N5329-'RESOLUCIONES EPG'!$D5329</f>
        <v>2180</v>
      </c>
    </row>
    <row r="5330" ht="16.5" customHeight="1">
      <c r="A5330" s="103"/>
      <c r="B5330" s="73" t="s">
        <v>2535</v>
      </c>
      <c r="C5330" s="24">
        <v>309.0</v>
      </c>
      <c r="D5330" s="175">
        <v>44026.0</v>
      </c>
      <c r="E5330" s="21" t="s">
        <v>7158</v>
      </c>
      <c r="F5330" s="69"/>
      <c r="G5330" s="73" t="s">
        <v>6388</v>
      </c>
      <c r="H5330" s="165"/>
      <c r="I5330" s="63"/>
      <c r="J5330" s="21"/>
      <c r="K5330" s="21"/>
      <c r="L5330" s="21"/>
      <c r="M5330" s="21"/>
      <c r="N5330" s="22">
        <f t="shared" si="2"/>
        <v>46206</v>
      </c>
      <c r="O5330" s="23">
        <f>'RESOLUCIONES EPG'!$N5330-'RESOLUCIONES EPG'!$D5330</f>
        <v>2180</v>
      </c>
    </row>
    <row r="5331" ht="16.5" customHeight="1">
      <c r="A5331" s="58"/>
      <c r="B5331" s="73" t="s">
        <v>2535</v>
      </c>
      <c r="C5331" s="24">
        <v>311.0</v>
      </c>
      <c r="D5331" s="175">
        <v>44026.0</v>
      </c>
      <c r="E5331" s="21" t="s">
        <v>4912</v>
      </c>
      <c r="F5331" s="69"/>
      <c r="G5331" s="73" t="s">
        <v>2923</v>
      </c>
      <c r="H5331" s="165"/>
      <c r="I5331" s="63"/>
      <c r="J5331" s="21"/>
      <c r="K5331" s="21"/>
      <c r="L5331" s="21"/>
      <c r="M5331" s="21"/>
      <c r="N5331" s="22">
        <f t="shared" si="2"/>
        <v>46206</v>
      </c>
      <c r="O5331" s="23">
        <f>'RESOLUCIONES EPG'!$N5331-'RESOLUCIONES EPG'!$D5331</f>
        <v>2180</v>
      </c>
    </row>
    <row r="5332" ht="16.5" customHeight="1">
      <c r="A5332" s="58"/>
      <c r="B5332" s="73" t="s">
        <v>2535</v>
      </c>
      <c r="C5332" s="24">
        <v>312.0</v>
      </c>
      <c r="D5332" s="175">
        <v>44026.0</v>
      </c>
      <c r="E5332" s="21" t="s">
        <v>5355</v>
      </c>
      <c r="F5332" s="69"/>
      <c r="G5332" s="73" t="s">
        <v>108</v>
      </c>
      <c r="H5332" s="165"/>
      <c r="I5332" s="63" t="s">
        <v>7197</v>
      </c>
      <c r="J5332" s="21"/>
      <c r="K5332" s="21"/>
      <c r="L5332" s="21"/>
      <c r="M5332" s="21"/>
      <c r="N5332" s="22">
        <f t="shared" si="2"/>
        <v>46206</v>
      </c>
      <c r="O5332" s="23">
        <f>'RESOLUCIONES EPG'!$N5332-'RESOLUCIONES EPG'!$D5332</f>
        <v>2180</v>
      </c>
    </row>
    <row r="5333" ht="16.5" customHeight="1">
      <c r="A5333" s="103"/>
      <c r="B5333" s="73" t="s">
        <v>2535</v>
      </c>
      <c r="C5333" s="24">
        <v>310.0</v>
      </c>
      <c r="D5333" s="175">
        <v>44026.0</v>
      </c>
      <c r="E5333" s="21" t="s">
        <v>6793</v>
      </c>
      <c r="F5333" s="69"/>
      <c r="G5333" s="73" t="s">
        <v>6388</v>
      </c>
      <c r="H5333" s="165"/>
      <c r="I5333" s="63"/>
      <c r="J5333" s="21"/>
      <c r="K5333" s="21"/>
      <c r="L5333" s="21"/>
      <c r="M5333" s="21"/>
      <c r="N5333" s="22">
        <f t="shared" si="2"/>
        <v>46206</v>
      </c>
      <c r="O5333" s="23">
        <f>'RESOLUCIONES EPG'!$N5333-'RESOLUCIONES EPG'!$D5333</f>
        <v>2180</v>
      </c>
    </row>
    <row r="5334" ht="16.5" customHeight="1">
      <c r="A5334" s="58"/>
      <c r="B5334" s="73" t="s">
        <v>2535</v>
      </c>
      <c r="C5334" s="24">
        <v>313.0</v>
      </c>
      <c r="D5334" s="175">
        <v>44026.0</v>
      </c>
      <c r="E5334" s="21" t="s">
        <v>2048</v>
      </c>
      <c r="F5334" s="30" t="s">
        <v>96</v>
      </c>
      <c r="G5334" s="73" t="s">
        <v>131</v>
      </c>
      <c r="H5334" s="165"/>
      <c r="I5334" s="63"/>
      <c r="J5334" s="21"/>
      <c r="K5334" s="21"/>
      <c r="L5334" s="21"/>
      <c r="M5334" s="21"/>
      <c r="N5334" s="22">
        <f t="shared" si="2"/>
        <v>46206</v>
      </c>
      <c r="O5334" s="23">
        <f>'RESOLUCIONES EPG'!$N5334-'RESOLUCIONES EPG'!$D5334</f>
        <v>2180</v>
      </c>
    </row>
    <row r="5335" ht="16.5" customHeight="1">
      <c r="A5335" s="103"/>
      <c r="B5335" s="73" t="s">
        <v>2535</v>
      </c>
      <c r="C5335" s="24">
        <v>304.0</v>
      </c>
      <c r="D5335" s="175">
        <v>44026.0</v>
      </c>
      <c r="E5335" s="21" t="s">
        <v>6738</v>
      </c>
      <c r="F5335" s="69"/>
      <c r="G5335" s="73" t="s">
        <v>6597</v>
      </c>
      <c r="H5335" s="165"/>
      <c r="I5335" s="63" t="s">
        <v>7198</v>
      </c>
      <c r="J5335" s="21"/>
      <c r="K5335" s="21"/>
      <c r="L5335" s="21"/>
      <c r="M5335" s="21"/>
      <c r="N5335" s="22">
        <f t="shared" si="2"/>
        <v>46206</v>
      </c>
      <c r="O5335" s="23">
        <f>'RESOLUCIONES EPG'!$N5335-'RESOLUCIONES EPG'!$D5335</f>
        <v>2180</v>
      </c>
    </row>
    <row r="5336" ht="16.5" customHeight="1">
      <c r="A5336" s="101"/>
      <c r="B5336" s="73" t="s">
        <v>2535</v>
      </c>
      <c r="C5336" s="24">
        <v>314.0</v>
      </c>
      <c r="D5336" s="175">
        <v>44026.0</v>
      </c>
      <c r="E5336" s="21" t="s">
        <v>6779</v>
      </c>
      <c r="F5336" s="69"/>
      <c r="G5336" s="73" t="s">
        <v>2923</v>
      </c>
      <c r="H5336" s="165"/>
      <c r="I5336" s="63"/>
      <c r="J5336" s="21"/>
      <c r="K5336" s="21"/>
      <c r="L5336" s="21"/>
      <c r="M5336" s="21"/>
      <c r="N5336" s="22">
        <f t="shared" si="2"/>
        <v>46206</v>
      </c>
      <c r="O5336" s="23">
        <f>'RESOLUCIONES EPG'!$N5336-'RESOLUCIONES EPG'!$D5336</f>
        <v>2180</v>
      </c>
    </row>
    <row r="5337" ht="16.5" customHeight="1">
      <c r="A5337" s="58"/>
      <c r="B5337" s="73" t="s">
        <v>2535</v>
      </c>
      <c r="C5337" s="24">
        <v>308.0</v>
      </c>
      <c r="D5337" s="175">
        <v>44026.0</v>
      </c>
      <c r="E5337" s="21" t="s">
        <v>6480</v>
      </c>
      <c r="F5337" s="69"/>
      <c r="G5337" s="73" t="s">
        <v>2923</v>
      </c>
      <c r="H5337" s="165"/>
      <c r="I5337" s="63"/>
      <c r="J5337" s="21"/>
      <c r="K5337" s="21"/>
      <c r="L5337" s="21"/>
      <c r="M5337" s="21"/>
      <c r="N5337" s="22">
        <f t="shared" si="2"/>
        <v>46206</v>
      </c>
      <c r="O5337" s="23">
        <f>'RESOLUCIONES EPG'!$N5337-'RESOLUCIONES EPG'!$D5337</f>
        <v>2180</v>
      </c>
    </row>
    <row r="5338" ht="16.5" customHeight="1">
      <c r="A5338" s="102"/>
      <c r="B5338" s="73" t="s">
        <v>2535</v>
      </c>
      <c r="C5338" s="214">
        <v>334.0</v>
      </c>
      <c r="D5338" s="69">
        <v>44027.0</v>
      </c>
      <c r="E5338" s="21" t="s">
        <v>6710</v>
      </c>
      <c r="F5338" s="69"/>
      <c r="G5338" s="21" t="s">
        <v>3844</v>
      </c>
      <c r="H5338" s="165"/>
      <c r="I5338" s="63"/>
      <c r="J5338" s="21"/>
      <c r="K5338" s="21"/>
      <c r="L5338" s="21"/>
      <c r="M5338" s="21"/>
      <c r="N5338" s="22">
        <f t="shared" si="2"/>
        <v>46206</v>
      </c>
      <c r="O5338" s="23">
        <f>'RESOLUCIONES EPG'!$N5338-'RESOLUCIONES EPG'!$D5338</f>
        <v>2179</v>
      </c>
    </row>
    <row r="5339" ht="16.5" customHeight="1">
      <c r="A5339" s="101"/>
      <c r="B5339" s="73" t="s">
        <v>2535</v>
      </c>
      <c r="C5339" s="92">
        <v>330.0</v>
      </c>
      <c r="D5339" s="130">
        <v>44027.0</v>
      </c>
      <c r="E5339" s="73" t="s">
        <v>7199</v>
      </c>
      <c r="F5339" s="215" t="s">
        <v>6810</v>
      </c>
      <c r="G5339" s="73" t="s">
        <v>3844</v>
      </c>
      <c r="H5339" s="165"/>
      <c r="I5339" s="63"/>
      <c r="J5339" s="21"/>
      <c r="K5339" s="21"/>
      <c r="L5339" s="21"/>
      <c r="M5339" s="21"/>
      <c r="N5339" s="22">
        <f t="shared" si="2"/>
        <v>46206</v>
      </c>
      <c r="O5339" s="23">
        <f>'RESOLUCIONES EPG'!$N5339-'RESOLUCIONES EPG'!$D5339</f>
        <v>2179</v>
      </c>
    </row>
    <row r="5340" ht="16.5" customHeight="1">
      <c r="A5340" s="58"/>
      <c r="B5340" s="73" t="s">
        <v>2535</v>
      </c>
      <c r="C5340" s="142">
        <v>327.0</v>
      </c>
      <c r="D5340" s="69">
        <v>44027.0</v>
      </c>
      <c r="E5340" s="21" t="s">
        <v>1774</v>
      </c>
      <c r="F5340" s="69"/>
      <c r="G5340" s="21" t="s">
        <v>7200</v>
      </c>
      <c r="H5340" s="165"/>
      <c r="I5340" s="63" t="s">
        <v>7201</v>
      </c>
      <c r="J5340" s="21"/>
      <c r="K5340" s="21"/>
      <c r="L5340" s="21"/>
      <c r="M5340" s="21"/>
      <c r="N5340" s="22">
        <f t="shared" si="2"/>
        <v>46206</v>
      </c>
      <c r="O5340" s="23">
        <f>'RESOLUCIONES EPG'!$N5340-'RESOLUCIONES EPG'!$D5340</f>
        <v>2179</v>
      </c>
    </row>
    <row r="5341" ht="16.5" customHeight="1">
      <c r="A5341" s="101"/>
      <c r="B5341" s="73" t="s">
        <v>2535</v>
      </c>
      <c r="C5341" s="214">
        <v>333.0</v>
      </c>
      <c r="D5341" s="69">
        <v>44027.0</v>
      </c>
      <c r="E5341" s="21" t="s">
        <v>7158</v>
      </c>
      <c r="F5341" s="69"/>
      <c r="G5341" s="21" t="s">
        <v>131</v>
      </c>
      <c r="H5341" s="165"/>
      <c r="I5341" s="63"/>
      <c r="J5341" s="21"/>
      <c r="K5341" s="21"/>
      <c r="L5341" s="21"/>
      <c r="M5341" s="21"/>
      <c r="N5341" s="22">
        <f t="shared" si="2"/>
        <v>46206</v>
      </c>
      <c r="O5341" s="23">
        <f>'RESOLUCIONES EPG'!$N5341-'RESOLUCIONES EPG'!$D5341</f>
        <v>2179</v>
      </c>
    </row>
    <row r="5342" ht="16.5" customHeight="1">
      <c r="A5342" s="101"/>
      <c r="B5342" s="73" t="s">
        <v>2535</v>
      </c>
      <c r="C5342" s="214">
        <v>328.0</v>
      </c>
      <c r="D5342" s="69">
        <v>44027.0</v>
      </c>
      <c r="E5342" s="21" t="s">
        <v>5412</v>
      </c>
      <c r="F5342" s="69"/>
      <c r="G5342" s="21" t="s">
        <v>6388</v>
      </c>
      <c r="H5342" s="165"/>
      <c r="I5342" s="63"/>
      <c r="J5342" s="21"/>
      <c r="K5342" s="21"/>
      <c r="L5342" s="21"/>
      <c r="M5342" s="21"/>
      <c r="N5342" s="22">
        <f t="shared" si="2"/>
        <v>46206</v>
      </c>
      <c r="O5342" s="23">
        <f>'RESOLUCIONES EPG'!$N5342-'RESOLUCIONES EPG'!$D5342</f>
        <v>2179</v>
      </c>
    </row>
    <row r="5343" ht="16.5" customHeight="1">
      <c r="A5343" s="58"/>
      <c r="B5343" s="73" t="s">
        <v>2535</v>
      </c>
      <c r="C5343" s="24">
        <v>316.0</v>
      </c>
      <c r="D5343" s="175">
        <v>44027.0</v>
      </c>
      <c r="E5343" s="21" t="s">
        <v>7069</v>
      </c>
      <c r="F5343" s="69"/>
      <c r="G5343" s="73" t="s">
        <v>1370</v>
      </c>
      <c r="H5343" s="165"/>
      <c r="I5343" s="63"/>
      <c r="J5343" s="21"/>
      <c r="K5343" s="21"/>
      <c r="L5343" s="21"/>
      <c r="M5343" s="21"/>
      <c r="N5343" s="22">
        <f t="shared" si="2"/>
        <v>46206</v>
      </c>
      <c r="O5343" s="23">
        <f>'RESOLUCIONES EPG'!$N5343-'RESOLUCIONES EPG'!$D5343</f>
        <v>2179</v>
      </c>
    </row>
    <row r="5344" ht="16.5" customHeight="1">
      <c r="A5344" s="101"/>
      <c r="B5344" s="73" t="s">
        <v>2535</v>
      </c>
      <c r="C5344" s="214">
        <v>336.0</v>
      </c>
      <c r="D5344" s="69">
        <v>44027.0</v>
      </c>
      <c r="E5344" s="80" t="s">
        <v>7202</v>
      </c>
      <c r="F5344" s="69" t="s">
        <v>7203</v>
      </c>
      <c r="G5344" s="80" t="s">
        <v>994</v>
      </c>
      <c r="H5344" s="203" t="s">
        <v>671</v>
      </c>
      <c r="I5344" s="63"/>
      <c r="J5344" s="21"/>
      <c r="K5344" s="21"/>
      <c r="L5344" s="21"/>
      <c r="M5344" s="21"/>
      <c r="N5344" s="22">
        <f t="shared" si="2"/>
        <v>46206</v>
      </c>
      <c r="O5344" s="23">
        <f>'RESOLUCIONES EPG'!$N5344-'RESOLUCIONES EPG'!$D5344</f>
        <v>2179</v>
      </c>
    </row>
    <row r="5345" ht="16.5" customHeight="1">
      <c r="A5345" s="101"/>
      <c r="B5345" s="73" t="s">
        <v>2535</v>
      </c>
      <c r="C5345" s="214">
        <v>329.0</v>
      </c>
      <c r="D5345" s="69">
        <v>44027.0</v>
      </c>
      <c r="E5345" s="21" t="s">
        <v>2494</v>
      </c>
      <c r="F5345" s="69" t="s">
        <v>7204</v>
      </c>
      <c r="G5345" s="21" t="s">
        <v>6388</v>
      </c>
      <c r="H5345" s="165"/>
      <c r="I5345" s="63"/>
      <c r="J5345" s="21"/>
      <c r="K5345" s="21"/>
      <c r="L5345" s="21"/>
      <c r="M5345" s="21"/>
      <c r="N5345" s="22">
        <f t="shared" si="2"/>
        <v>46206</v>
      </c>
      <c r="O5345" s="23">
        <f>'RESOLUCIONES EPG'!$N5345-'RESOLUCIONES EPG'!$D5345</f>
        <v>2179</v>
      </c>
    </row>
    <row r="5346" ht="16.5" customHeight="1">
      <c r="A5346" s="58"/>
      <c r="B5346" s="73" t="s">
        <v>2535</v>
      </c>
      <c r="C5346" s="24">
        <v>317.0</v>
      </c>
      <c r="D5346" s="175">
        <v>44027.0</v>
      </c>
      <c r="E5346" s="21" t="s">
        <v>6725</v>
      </c>
      <c r="F5346" s="69"/>
      <c r="G5346" s="73" t="s">
        <v>6597</v>
      </c>
      <c r="H5346" s="165"/>
      <c r="I5346" s="63" t="s">
        <v>7205</v>
      </c>
      <c r="J5346" s="21"/>
      <c r="K5346" s="21"/>
      <c r="L5346" s="21"/>
      <c r="M5346" s="21"/>
      <c r="N5346" s="22">
        <f t="shared" si="2"/>
        <v>46206</v>
      </c>
      <c r="O5346" s="23">
        <f>'RESOLUCIONES EPG'!$N5346-'RESOLUCIONES EPG'!$D5346</f>
        <v>2179</v>
      </c>
    </row>
    <row r="5347" ht="16.5" customHeight="1">
      <c r="A5347" s="102"/>
      <c r="B5347" s="73" t="s">
        <v>2535</v>
      </c>
      <c r="C5347" s="214">
        <v>335.0</v>
      </c>
      <c r="D5347" s="69">
        <v>44027.0</v>
      </c>
      <c r="E5347" s="21" t="s">
        <v>3461</v>
      </c>
      <c r="F5347" s="69" t="s">
        <v>7092</v>
      </c>
      <c r="G5347" s="21" t="s">
        <v>6388</v>
      </c>
      <c r="H5347" s="165"/>
      <c r="I5347" s="63"/>
      <c r="J5347" s="21"/>
      <c r="K5347" s="21"/>
      <c r="L5347" s="21"/>
      <c r="M5347" s="21"/>
      <c r="N5347" s="22">
        <f t="shared" si="2"/>
        <v>46206</v>
      </c>
      <c r="O5347" s="23">
        <f>'RESOLUCIONES EPG'!$N5347-'RESOLUCIONES EPG'!$D5347</f>
        <v>2179</v>
      </c>
    </row>
    <row r="5348" ht="16.5" customHeight="1">
      <c r="A5348" s="102"/>
      <c r="B5348" s="73"/>
      <c r="C5348" s="24">
        <v>326.0</v>
      </c>
      <c r="D5348" s="69">
        <v>44027.0</v>
      </c>
      <c r="E5348" s="21" t="s">
        <v>7206</v>
      </c>
      <c r="F5348" s="69"/>
      <c r="G5348" s="21" t="s">
        <v>7207</v>
      </c>
      <c r="H5348" s="165"/>
      <c r="I5348" s="63"/>
      <c r="J5348" s="21"/>
      <c r="K5348" s="21"/>
      <c r="L5348" s="21"/>
      <c r="M5348" s="21"/>
      <c r="N5348" s="22">
        <f t="shared" si="2"/>
        <v>46206</v>
      </c>
      <c r="O5348" s="23">
        <f>'RESOLUCIONES EPG'!$N5348-'RESOLUCIONES EPG'!$D5348</f>
        <v>2179</v>
      </c>
    </row>
    <row r="5349" ht="16.5" customHeight="1">
      <c r="A5349" s="102"/>
      <c r="B5349" s="73" t="s">
        <v>2535</v>
      </c>
      <c r="C5349" s="214">
        <v>332.0</v>
      </c>
      <c r="D5349" s="69">
        <v>44027.0</v>
      </c>
      <c r="E5349" s="21" t="s">
        <v>7208</v>
      </c>
      <c r="F5349" s="69"/>
      <c r="G5349" s="21" t="s">
        <v>761</v>
      </c>
      <c r="H5349" s="165" t="s">
        <v>5143</v>
      </c>
      <c r="I5349" s="63"/>
      <c r="J5349" s="21"/>
      <c r="K5349" s="21"/>
      <c r="L5349" s="21"/>
      <c r="M5349" s="21"/>
      <c r="N5349" s="22">
        <f t="shared" si="2"/>
        <v>46206</v>
      </c>
      <c r="O5349" s="23">
        <f>'RESOLUCIONES EPG'!$N5349-'RESOLUCIONES EPG'!$D5349</f>
        <v>2179</v>
      </c>
    </row>
    <row r="5350" ht="16.5" customHeight="1">
      <c r="A5350" s="103"/>
      <c r="B5350" s="73" t="s">
        <v>2535</v>
      </c>
      <c r="C5350" s="24">
        <v>315.0</v>
      </c>
      <c r="D5350" s="175">
        <v>44027.0</v>
      </c>
      <c r="E5350" s="21" t="s">
        <v>1257</v>
      </c>
      <c r="F5350" s="69"/>
      <c r="G5350" s="73" t="s">
        <v>2923</v>
      </c>
      <c r="H5350" s="165"/>
      <c r="I5350" s="63"/>
      <c r="J5350" s="21"/>
      <c r="K5350" s="21"/>
      <c r="L5350" s="21"/>
      <c r="M5350" s="21"/>
      <c r="N5350" s="22">
        <f t="shared" si="2"/>
        <v>46206</v>
      </c>
      <c r="O5350" s="23">
        <f>'RESOLUCIONES EPG'!$N5350-'RESOLUCIONES EPG'!$D5350</f>
        <v>2179</v>
      </c>
    </row>
    <row r="5351" ht="16.5" customHeight="1">
      <c r="A5351" s="101"/>
      <c r="B5351" s="73" t="s">
        <v>2535</v>
      </c>
      <c r="C5351" s="214">
        <v>331.0</v>
      </c>
      <c r="D5351" s="69">
        <v>44027.0</v>
      </c>
      <c r="E5351" s="21" t="s">
        <v>7209</v>
      </c>
      <c r="F5351" s="74" t="s">
        <v>7210</v>
      </c>
      <c r="G5351" s="21" t="s">
        <v>761</v>
      </c>
      <c r="H5351" s="165" t="s">
        <v>4517</v>
      </c>
      <c r="I5351" s="63"/>
      <c r="J5351" s="21"/>
      <c r="K5351" s="21"/>
      <c r="L5351" s="21"/>
      <c r="M5351" s="21"/>
      <c r="N5351" s="22">
        <f t="shared" si="2"/>
        <v>46206</v>
      </c>
      <c r="O5351" s="23">
        <f>'RESOLUCIONES EPG'!$N5351-'RESOLUCIONES EPG'!$D5351</f>
        <v>2179</v>
      </c>
    </row>
    <row r="5352" ht="16.5" customHeight="1">
      <c r="A5352" s="58"/>
      <c r="B5352" s="73" t="s">
        <v>2535</v>
      </c>
      <c r="C5352" s="24">
        <v>318.0</v>
      </c>
      <c r="D5352" s="175">
        <v>44028.0</v>
      </c>
      <c r="E5352" s="21" t="s">
        <v>7211</v>
      </c>
      <c r="F5352" s="69" t="s">
        <v>7212</v>
      </c>
      <c r="G5352" s="73" t="s">
        <v>761</v>
      </c>
      <c r="H5352" s="165" t="s">
        <v>6860</v>
      </c>
      <c r="I5352" s="63"/>
      <c r="J5352" s="21"/>
      <c r="K5352" s="21"/>
      <c r="L5352" s="21"/>
      <c r="M5352" s="21"/>
      <c r="N5352" s="22">
        <f t="shared" si="2"/>
        <v>46206</v>
      </c>
      <c r="O5352" s="23">
        <f>'RESOLUCIONES EPG'!$N5352-'RESOLUCIONES EPG'!$D5352</f>
        <v>2178</v>
      </c>
    </row>
    <row r="5353" ht="16.5" customHeight="1">
      <c r="A5353" s="101"/>
      <c r="B5353" s="73" t="s">
        <v>2535</v>
      </c>
      <c r="C5353" s="92">
        <v>340.0</v>
      </c>
      <c r="D5353" s="69">
        <v>44049.0</v>
      </c>
      <c r="E5353" s="21" t="s">
        <v>7213</v>
      </c>
      <c r="F5353" s="69"/>
      <c r="G5353" s="21" t="s">
        <v>761</v>
      </c>
      <c r="H5353" s="165" t="s">
        <v>7214</v>
      </c>
      <c r="I5353" s="63"/>
      <c r="J5353" s="21"/>
      <c r="K5353" s="21"/>
      <c r="L5353" s="21"/>
      <c r="M5353" s="21"/>
      <c r="N5353" s="22">
        <f t="shared" si="2"/>
        <v>46206</v>
      </c>
      <c r="O5353" s="23">
        <f>'RESOLUCIONES EPG'!$N5353-'RESOLUCIONES EPG'!$D5353</f>
        <v>2157</v>
      </c>
    </row>
    <row r="5354" ht="16.5" customHeight="1">
      <c r="A5354" s="101"/>
      <c r="B5354" s="73" t="s">
        <v>2535</v>
      </c>
      <c r="C5354" s="92">
        <v>339.0</v>
      </c>
      <c r="D5354" s="69">
        <v>44049.0</v>
      </c>
      <c r="E5354" s="21" t="s">
        <v>7215</v>
      </c>
      <c r="F5354" s="130" t="s">
        <v>5766</v>
      </c>
      <c r="G5354" s="21" t="s">
        <v>6388</v>
      </c>
      <c r="H5354" s="165"/>
      <c r="I5354" s="63"/>
      <c r="J5354" s="21"/>
      <c r="K5354" s="21"/>
      <c r="L5354" s="21"/>
      <c r="M5354" s="21"/>
      <c r="N5354" s="22">
        <f t="shared" si="2"/>
        <v>46206</v>
      </c>
      <c r="O5354" s="23">
        <f>'RESOLUCIONES EPG'!$N5354-'RESOLUCIONES EPG'!$D5354</f>
        <v>2157</v>
      </c>
    </row>
    <row r="5355" ht="16.5" customHeight="1">
      <c r="A5355" s="101"/>
      <c r="B5355" s="73" t="s">
        <v>2535</v>
      </c>
      <c r="C5355" s="92">
        <v>337.0</v>
      </c>
      <c r="D5355" s="69">
        <v>44049.0</v>
      </c>
      <c r="E5355" s="21" t="s">
        <v>7216</v>
      </c>
      <c r="F5355" s="69"/>
      <c r="G5355" s="21" t="s">
        <v>761</v>
      </c>
      <c r="H5355" s="165" t="s">
        <v>6185</v>
      </c>
      <c r="I5355" s="63"/>
      <c r="J5355" s="21"/>
      <c r="K5355" s="21"/>
      <c r="L5355" s="21"/>
      <c r="M5355" s="21"/>
      <c r="N5355" s="22">
        <f t="shared" si="2"/>
        <v>46206</v>
      </c>
      <c r="O5355" s="23">
        <f>'RESOLUCIONES EPG'!$N5355-'RESOLUCIONES EPG'!$D5355</f>
        <v>2157</v>
      </c>
    </row>
    <row r="5356" ht="16.5" customHeight="1">
      <c r="A5356" s="101"/>
      <c r="B5356" s="73" t="s">
        <v>2535</v>
      </c>
      <c r="C5356" s="92">
        <v>345.0</v>
      </c>
      <c r="D5356" s="69">
        <v>44049.0</v>
      </c>
      <c r="E5356" s="21" t="s">
        <v>7217</v>
      </c>
      <c r="F5356" s="216"/>
      <c r="G5356" s="21" t="s">
        <v>7218</v>
      </c>
      <c r="H5356" s="165"/>
      <c r="I5356" s="63" t="s">
        <v>7219</v>
      </c>
      <c r="J5356" s="21"/>
      <c r="K5356" s="21"/>
      <c r="L5356" s="21"/>
      <c r="M5356" s="21"/>
      <c r="N5356" s="22">
        <f t="shared" si="2"/>
        <v>46206</v>
      </c>
      <c r="O5356" s="23">
        <f>'RESOLUCIONES EPG'!$N5356-'RESOLUCIONES EPG'!$D5356</f>
        <v>2157</v>
      </c>
    </row>
    <row r="5357" ht="16.5" customHeight="1">
      <c r="A5357" s="101"/>
      <c r="B5357" s="73" t="s">
        <v>2535</v>
      </c>
      <c r="C5357" s="92">
        <v>346.0</v>
      </c>
      <c r="D5357" s="69">
        <v>44049.0</v>
      </c>
      <c r="E5357" s="21" t="s">
        <v>7220</v>
      </c>
      <c r="F5357" s="216"/>
      <c r="G5357" s="21" t="s">
        <v>7218</v>
      </c>
      <c r="H5357" s="165"/>
      <c r="I5357" s="63" t="s">
        <v>7221</v>
      </c>
      <c r="J5357" s="21"/>
      <c r="K5357" s="21"/>
      <c r="L5357" s="21"/>
      <c r="M5357" s="21"/>
      <c r="N5357" s="22">
        <f t="shared" si="2"/>
        <v>46206</v>
      </c>
      <c r="O5357" s="23">
        <f>'RESOLUCIONES EPG'!$N5357-'RESOLUCIONES EPG'!$D5357</f>
        <v>2157</v>
      </c>
    </row>
    <row r="5358" ht="16.5" customHeight="1">
      <c r="A5358" s="101"/>
      <c r="B5358" s="73" t="s">
        <v>2535</v>
      </c>
      <c r="C5358" s="92">
        <v>341.0</v>
      </c>
      <c r="D5358" s="69">
        <v>44049.0</v>
      </c>
      <c r="E5358" s="21" t="s">
        <v>1940</v>
      </c>
      <c r="F5358" s="69" t="s">
        <v>7170</v>
      </c>
      <c r="G5358" s="21" t="s">
        <v>6388</v>
      </c>
      <c r="H5358" s="165"/>
      <c r="I5358" s="63"/>
      <c r="J5358" s="21"/>
      <c r="K5358" s="21"/>
      <c r="L5358" s="21"/>
      <c r="M5358" s="21"/>
      <c r="N5358" s="22">
        <f t="shared" si="2"/>
        <v>46206</v>
      </c>
      <c r="O5358" s="23">
        <f>'RESOLUCIONES EPG'!$N5358-'RESOLUCIONES EPG'!$D5358</f>
        <v>2157</v>
      </c>
    </row>
    <row r="5359" ht="16.5" customHeight="1">
      <c r="A5359" s="101"/>
      <c r="B5359" s="73" t="s">
        <v>2535</v>
      </c>
      <c r="C5359" s="92">
        <v>344.0</v>
      </c>
      <c r="D5359" s="69">
        <v>44049.0</v>
      </c>
      <c r="E5359" s="21" t="s">
        <v>7222</v>
      </c>
      <c r="F5359" s="216"/>
      <c r="G5359" s="21" t="s">
        <v>7218</v>
      </c>
      <c r="H5359" s="165"/>
      <c r="I5359" s="63" t="s">
        <v>7223</v>
      </c>
      <c r="J5359" s="21"/>
      <c r="K5359" s="21"/>
      <c r="L5359" s="21"/>
      <c r="M5359" s="21"/>
      <c r="N5359" s="22">
        <f t="shared" si="2"/>
        <v>46206</v>
      </c>
      <c r="O5359" s="23">
        <f>'RESOLUCIONES EPG'!$N5359-'RESOLUCIONES EPG'!$D5359</f>
        <v>2157</v>
      </c>
    </row>
    <row r="5360" ht="16.5" customHeight="1">
      <c r="A5360" s="101"/>
      <c r="B5360" s="73" t="s">
        <v>2535</v>
      </c>
      <c r="C5360" s="92">
        <v>338.0</v>
      </c>
      <c r="D5360" s="69">
        <v>44049.0</v>
      </c>
      <c r="E5360" s="21" t="s">
        <v>7224</v>
      </c>
      <c r="F5360" s="69" t="s">
        <v>7225</v>
      </c>
      <c r="G5360" s="21" t="s">
        <v>761</v>
      </c>
      <c r="H5360" s="165" t="s">
        <v>6489</v>
      </c>
      <c r="I5360" s="63"/>
      <c r="J5360" s="21"/>
      <c r="K5360" s="21"/>
      <c r="L5360" s="21"/>
      <c r="M5360" s="21"/>
      <c r="N5360" s="22">
        <f t="shared" si="2"/>
        <v>46206</v>
      </c>
      <c r="O5360" s="23">
        <f>'RESOLUCIONES EPG'!$N5360-'RESOLUCIONES EPG'!$D5360</f>
        <v>2157</v>
      </c>
    </row>
    <row r="5361" ht="16.5" customHeight="1">
      <c r="A5361" s="101"/>
      <c r="B5361" s="73" t="s">
        <v>2535</v>
      </c>
      <c r="C5361" s="92">
        <v>343.0</v>
      </c>
      <c r="D5361" s="69">
        <v>44049.0</v>
      </c>
      <c r="E5361" s="21" t="s">
        <v>1257</v>
      </c>
      <c r="F5361" s="69"/>
      <c r="G5361" s="21" t="s">
        <v>6388</v>
      </c>
      <c r="H5361" s="165"/>
      <c r="I5361" s="63"/>
      <c r="J5361" s="21"/>
      <c r="K5361" s="21"/>
      <c r="L5361" s="21"/>
      <c r="M5361" s="21"/>
      <c r="N5361" s="22">
        <f t="shared" si="2"/>
        <v>46206</v>
      </c>
      <c r="O5361" s="23">
        <f>'RESOLUCIONES EPG'!$N5361-'RESOLUCIONES EPG'!$D5361</f>
        <v>2157</v>
      </c>
    </row>
    <row r="5362" ht="16.5" customHeight="1">
      <c r="A5362" s="101"/>
      <c r="B5362" s="73"/>
      <c r="C5362" s="183">
        <v>336.0</v>
      </c>
      <c r="D5362" s="190">
        <v>44049.0</v>
      </c>
      <c r="E5362" s="182" t="s">
        <v>7209</v>
      </c>
      <c r="F5362" s="74" t="s">
        <v>7210</v>
      </c>
      <c r="G5362" s="182" t="s">
        <v>761</v>
      </c>
      <c r="H5362" s="165" t="s">
        <v>7226</v>
      </c>
      <c r="I5362" s="63"/>
      <c r="J5362" s="21"/>
      <c r="K5362" s="21"/>
      <c r="L5362" s="21"/>
      <c r="M5362" s="21"/>
      <c r="N5362" s="22">
        <f t="shared" si="2"/>
        <v>46206</v>
      </c>
      <c r="O5362" s="23">
        <f>'RESOLUCIONES EPG'!$N5362-'RESOLUCIONES EPG'!$D5362</f>
        <v>2157</v>
      </c>
    </row>
    <row r="5363" ht="16.5" customHeight="1">
      <c r="A5363" s="101"/>
      <c r="B5363" s="73" t="s">
        <v>2535</v>
      </c>
      <c r="C5363" s="92">
        <v>342.0</v>
      </c>
      <c r="D5363" s="69">
        <v>44049.0</v>
      </c>
      <c r="E5363" s="21" t="s">
        <v>3664</v>
      </c>
      <c r="F5363" s="69" t="s">
        <v>6857</v>
      </c>
      <c r="G5363" s="21" t="s">
        <v>3844</v>
      </c>
      <c r="H5363" s="165"/>
      <c r="I5363" s="63"/>
      <c r="J5363" s="21"/>
      <c r="K5363" s="21"/>
      <c r="L5363" s="21"/>
      <c r="M5363" s="21"/>
      <c r="N5363" s="22">
        <f t="shared" si="2"/>
        <v>46206</v>
      </c>
      <c r="O5363" s="23">
        <f>'RESOLUCIONES EPG'!$N5363-'RESOLUCIONES EPG'!$D5363</f>
        <v>2157</v>
      </c>
    </row>
    <row r="5364" ht="16.5" customHeight="1">
      <c r="A5364" s="102"/>
      <c r="B5364" s="73" t="s">
        <v>2535</v>
      </c>
      <c r="C5364" s="40">
        <v>347.0</v>
      </c>
      <c r="D5364" s="69">
        <v>44055.0</v>
      </c>
      <c r="E5364" s="21" t="s">
        <v>7227</v>
      </c>
      <c r="F5364" s="216"/>
      <c r="G5364" s="21" t="s">
        <v>7228</v>
      </c>
      <c r="H5364" s="165"/>
      <c r="I5364" s="63" t="s">
        <v>7229</v>
      </c>
      <c r="J5364" s="21"/>
      <c r="K5364" s="21"/>
      <c r="L5364" s="21"/>
      <c r="M5364" s="21"/>
      <c r="N5364" s="22">
        <f t="shared" si="2"/>
        <v>46206</v>
      </c>
      <c r="O5364" s="23">
        <f>'RESOLUCIONES EPG'!$N5364-'RESOLUCIONES EPG'!$D5364</f>
        <v>2151</v>
      </c>
    </row>
    <row r="5365" ht="16.5" customHeight="1">
      <c r="A5365" s="58"/>
      <c r="B5365" s="73"/>
      <c r="C5365" s="74">
        <v>606.0</v>
      </c>
      <c r="D5365" s="130">
        <v>44056.0</v>
      </c>
      <c r="E5365" s="73" t="s">
        <v>7230</v>
      </c>
      <c r="F5365" s="130"/>
      <c r="G5365" s="73" t="s">
        <v>7231</v>
      </c>
      <c r="H5365" s="169"/>
      <c r="I5365" s="186" t="s">
        <v>7232</v>
      </c>
      <c r="J5365" s="21"/>
      <c r="K5365" s="21"/>
      <c r="L5365" s="21"/>
      <c r="M5365" s="21"/>
      <c r="N5365" s="22">
        <f t="shared" si="2"/>
        <v>46206</v>
      </c>
      <c r="O5365" s="23">
        <f>'RESOLUCIONES EPG'!$N5365-'RESOLUCIONES EPG'!$D5365</f>
        <v>2150</v>
      </c>
    </row>
    <row r="5366" ht="16.5" customHeight="1">
      <c r="A5366" s="58"/>
      <c r="B5366" s="73" t="s">
        <v>2535</v>
      </c>
      <c r="C5366" s="92">
        <v>360.0</v>
      </c>
      <c r="D5366" s="130">
        <v>44060.0</v>
      </c>
      <c r="E5366" s="21" t="s">
        <v>5490</v>
      </c>
      <c r="F5366" s="130"/>
      <c r="G5366" s="73" t="s">
        <v>7233</v>
      </c>
      <c r="H5366" s="165"/>
      <c r="I5366" s="63" t="s">
        <v>7234</v>
      </c>
      <c r="J5366" s="21"/>
      <c r="K5366" s="21"/>
      <c r="L5366" s="21"/>
      <c r="M5366" s="21"/>
      <c r="N5366" s="22">
        <f t="shared" si="2"/>
        <v>46206</v>
      </c>
      <c r="O5366" s="23">
        <f>'RESOLUCIONES EPG'!$N5366-'RESOLUCIONES EPG'!$D5366</f>
        <v>2146</v>
      </c>
    </row>
    <row r="5367" ht="16.5" customHeight="1">
      <c r="A5367" s="102"/>
      <c r="B5367" s="73" t="s">
        <v>2535</v>
      </c>
      <c r="C5367" s="183">
        <v>356.0</v>
      </c>
      <c r="D5367" s="190">
        <v>44060.0</v>
      </c>
      <c r="E5367" s="182" t="s">
        <v>7235</v>
      </c>
      <c r="F5367" s="190"/>
      <c r="G5367" s="182" t="s">
        <v>7233</v>
      </c>
      <c r="H5367" s="165"/>
      <c r="I5367" s="63" t="s">
        <v>7236</v>
      </c>
      <c r="J5367" s="21"/>
      <c r="K5367" s="21"/>
      <c r="L5367" s="21"/>
      <c r="M5367" s="21"/>
      <c r="N5367" s="22">
        <f t="shared" si="2"/>
        <v>46206</v>
      </c>
      <c r="O5367" s="23">
        <f>'RESOLUCIONES EPG'!$N5367-'RESOLUCIONES EPG'!$D5367</f>
        <v>2146</v>
      </c>
    </row>
    <row r="5368" ht="16.5" customHeight="1">
      <c r="A5368" s="101"/>
      <c r="B5368" s="73" t="s">
        <v>2535</v>
      </c>
      <c r="C5368" s="92">
        <v>370.0</v>
      </c>
      <c r="D5368" s="69">
        <v>44060.0</v>
      </c>
      <c r="E5368" s="21" t="s">
        <v>7051</v>
      </c>
      <c r="F5368" s="216" t="s">
        <v>7237</v>
      </c>
      <c r="G5368" s="21" t="s">
        <v>6597</v>
      </c>
      <c r="H5368" s="165"/>
      <c r="I5368" s="63" t="s">
        <v>7238</v>
      </c>
      <c r="J5368" s="21"/>
      <c r="K5368" s="21"/>
      <c r="L5368" s="21"/>
      <c r="M5368" s="21"/>
      <c r="N5368" s="22">
        <f t="shared" si="2"/>
        <v>46206</v>
      </c>
      <c r="O5368" s="23">
        <f>'RESOLUCIONES EPG'!$N5368-'RESOLUCIONES EPG'!$D5368</f>
        <v>2146</v>
      </c>
    </row>
    <row r="5369" ht="16.5" customHeight="1">
      <c r="A5369" s="101"/>
      <c r="B5369" s="73" t="s">
        <v>2535</v>
      </c>
      <c r="C5369" s="92">
        <v>349.0</v>
      </c>
      <c r="D5369" s="69">
        <v>44060.0</v>
      </c>
      <c r="E5369" s="217" t="s">
        <v>2151</v>
      </c>
      <c r="F5369" s="216" t="s">
        <v>7239</v>
      </c>
      <c r="G5369" s="21" t="s">
        <v>738</v>
      </c>
      <c r="H5369" s="165"/>
      <c r="I5369" s="63" t="s">
        <v>7240</v>
      </c>
      <c r="J5369" s="21"/>
      <c r="K5369" s="21"/>
      <c r="L5369" s="21"/>
      <c r="M5369" s="21"/>
      <c r="N5369" s="22">
        <f t="shared" si="2"/>
        <v>46206</v>
      </c>
      <c r="O5369" s="23">
        <f>'RESOLUCIONES EPG'!$N5369-'RESOLUCIONES EPG'!$D5369</f>
        <v>2146</v>
      </c>
    </row>
    <row r="5370" ht="16.5" customHeight="1">
      <c r="A5370" s="100"/>
      <c r="B5370" s="73" t="s">
        <v>2535</v>
      </c>
      <c r="C5370" s="92">
        <v>364.0</v>
      </c>
      <c r="D5370" s="69">
        <v>44060.0</v>
      </c>
      <c r="E5370" s="21" t="s">
        <v>6503</v>
      </c>
      <c r="F5370" s="130" t="s">
        <v>7241</v>
      </c>
      <c r="G5370" s="21" t="s">
        <v>6597</v>
      </c>
      <c r="H5370" s="165"/>
      <c r="I5370" s="63" t="s">
        <v>7242</v>
      </c>
      <c r="J5370" s="21"/>
      <c r="K5370" s="21"/>
      <c r="L5370" s="21"/>
      <c r="M5370" s="21"/>
      <c r="N5370" s="22">
        <f t="shared" si="2"/>
        <v>46206</v>
      </c>
      <c r="O5370" s="23">
        <f>'RESOLUCIONES EPG'!$N5370-'RESOLUCIONES EPG'!$D5370</f>
        <v>2146</v>
      </c>
    </row>
    <row r="5371" ht="16.5" customHeight="1">
      <c r="A5371" s="58"/>
      <c r="B5371" s="73" t="s">
        <v>2535</v>
      </c>
      <c r="C5371" s="92">
        <v>352.0</v>
      </c>
      <c r="D5371" s="69">
        <v>44060.0</v>
      </c>
      <c r="E5371" s="217" t="s">
        <v>3606</v>
      </c>
      <c r="F5371" s="216" t="s">
        <v>3607</v>
      </c>
      <c r="G5371" s="21" t="s">
        <v>7233</v>
      </c>
      <c r="H5371" s="165"/>
      <c r="I5371" s="63" t="s">
        <v>7243</v>
      </c>
      <c r="J5371" s="21"/>
      <c r="K5371" s="21"/>
      <c r="L5371" s="21"/>
      <c r="M5371" s="21"/>
      <c r="N5371" s="22">
        <f t="shared" si="2"/>
        <v>46206</v>
      </c>
      <c r="O5371" s="23">
        <f>'RESOLUCIONES EPG'!$N5371-'RESOLUCIONES EPG'!$D5371</f>
        <v>2146</v>
      </c>
    </row>
    <row r="5372" ht="16.5" customHeight="1">
      <c r="A5372" s="103"/>
      <c r="B5372" s="73" t="s">
        <v>2535</v>
      </c>
      <c r="C5372" s="92">
        <v>372.0</v>
      </c>
      <c r="D5372" s="69">
        <v>44060.0</v>
      </c>
      <c r="E5372" s="148" t="s">
        <v>1763</v>
      </c>
      <c r="F5372" s="92" t="s">
        <v>7244</v>
      </c>
      <c r="G5372" s="148" t="s">
        <v>1370</v>
      </c>
      <c r="H5372" s="165" t="s">
        <v>7180</v>
      </c>
      <c r="I5372" s="63" t="s">
        <v>7245</v>
      </c>
      <c r="J5372" s="21"/>
      <c r="K5372" s="21"/>
      <c r="L5372" s="21"/>
      <c r="M5372" s="21"/>
      <c r="N5372" s="22">
        <f t="shared" si="2"/>
        <v>46206</v>
      </c>
      <c r="O5372" s="23">
        <f>'RESOLUCIONES EPG'!$N5372-'RESOLUCIONES EPG'!$D5372</f>
        <v>2146</v>
      </c>
    </row>
    <row r="5373" ht="16.5" customHeight="1">
      <c r="A5373" s="103"/>
      <c r="B5373" s="73" t="s">
        <v>2535</v>
      </c>
      <c r="C5373" s="183">
        <v>357.0</v>
      </c>
      <c r="D5373" s="190">
        <v>44060.0</v>
      </c>
      <c r="E5373" s="148" t="s">
        <v>4947</v>
      </c>
      <c r="F5373" s="190"/>
      <c r="G5373" s="182" t="s">
        <v>7233</v>
      </c>
      <c r="H5373" s="165"/>
      <c r="I5373" s="63" t="s">
        <v>7246</v>
      </c>
      <c r="J5373" s="21"/>
      <c r="K5373" s="21"/>
      <c r="L5373" s="21"/>
      <c r="M5373" s="21"/>
      <c r="N5373" s="22">
        <f t="shared" si="2"/>
        <v>46206</v>
      </c>
      <c r="O5373" s="23">
        <f>'RESOLUCIONES EPG'!$N5373-'RESOLUCIONES EPG'!$D5373</f>
        <v>2146</v>
      </c>
    </row>
    <row r="5374" ht="16.5" customHeight="1">
      <c r="A5374" s="103"/>
      <c r="B5374" s="73" t="s">
        <v>2535</v>
      </c>
      <c r="C5374" s="92">
        <v>368.0</v>
      </c>
      <c r="D5374" s="69">
        <v>44060.0</v>
      </c>
      <c r="E5374" s="21" t="s">
        <v>1915</v>
      </c>
      <c r="F5374" s="216"/>
      <c r="G5374" s="21" t="s">
        <v>761</v>
      </c>
      <c r="H5374" s="165" t="s">
        <v>4511</v>
      </c>
      <c r="I5374" s="63" t="s">
        <v>7247</v>
      </c>
      <c r="J5374" s="21"/>
      <c r="K5374" s="21"/>
      <c r="L5374" s="21"/>
      <c r="M5374" s="21"/>
      <c r="N5374" s="22">
        <f t="shared" si="2"/>
        <v>46206</v>
      </c>
      <c r="O5374" s="23">
        <f>'RESOLUCIONES EPG'!$N5374-'RESOLUCIONES EPG'!$D5374</f>
        <v>2146</v>
      </c>
    </row>
    <row r="5375" ht="16.5" customHeight="1">
      <c r="A5375" s="101"/>
      <c r="B5375" s="73" t="s">
        <v>2535</v>
      </c>
      <c r="C5375" s="92">
        <v>363.0</v>
      </c>
      <c r="D5375" s="69">
        <v>44060.0</v>
      </c>
      <c r="E5375" s="21" t="s">
        <v>7167</v>
      </c>
      <c r="F5375" s="216"/>
      <c r="G5375" s="21" t="s">
        <v>6597</v>
      </c>
      <c r="H5375" s="165"/>
      <c r="I5375" s="63" t="s">
        <v>7248</v>
      </c>
      <c r="J5375" s="21"/>
      <c r="K5375" s="21"/>
      <c r="L5375" s="21"/>
      <c r="M5375" s="21"/>
      <c r="N5375" s="22">
        <f t="shared" si="2"/>
        <v>46206</v>
      </c>
      <c r="O5375" s="23">
        <f>'RESOLUCIONES EPG'!$N5375-'RESOLUCIONES EPG'!$D5375</f>
        <v>2146</v>
      </c>
    </row>
    <row r="5376" ht="16.5" customHeight="1">
      <c r="A5376" s="103"/>
      <c r="B5376" s="73" t="s">
        <v>2535</v>
      </c>
      <c r="C5376" s="92">
        <v>362.0</v>
      </c>
      <c r="D5376" s="69">
        <v>44060.0</v>
      </c>
      <c r="E5376" s="21" t="s">
        <v>1940</v>
      </c>
      <c r="F5376" s="216" t="s">
        <v>7170</v>
      </c>
      <c r="G5376" s="21" t="s">
        <v>131</v>
      </c>
      <c r="H5376" s="165"/>
      <c r="I5376" s="63" t="s">
        <v>7249</v>
      </c>
      <c r="J5376" s="21"/>
      <c r="K5376" s="21" t="s">
        <v>7250</v>
      </c>
      <c r="L5376" s="21"/>
      <c r="M5376" s="21"/>
      <c r="N5376" s="22">
        <f t="shared" si="2"/>
        <v>46206</v>
      </c>
      <c r="O5376" s="23">
        <f>'RESOLUCIONES EPG'!$N5376-'RESOLUCIONES EPG'!$D5376</f>
        <v>2146</v>
      </c>
    </row>
    <row r="5377" ht="16.5" customHeight="1">
      <c r="A5377" s="58"/>
      <c r="B5377" s="73" t="s">
        <v>2535</v>
      </c>
      <c r="C5377" s="92">
        <v>365.0</v>
      </c>
      <c r="D5377" s="69">
        <v>44060.0</v>
      </c>
      <c r="E5377" s="21" t="s">
        <v>7035</v>
      </c>
      <c r="F5377" s="216"/>
      <c r="G5377" s="21" t="s">
        <v>761</v>
      </c>
      <c r="H5377" s="165" t="s">
        <v>6489</v>
      </c>
      <c r="I5377" s="63" t="s">
        <v>7251</v>
      </c>
      <c r="J5377" s="21"/>
      <c r="K5377" s="21"/>
      <c r="L5377" s="21"/>
      <c r="M5377" s="21"/>
      <c r="N5377" s="22">
        <f t="shared" si="2"/>
        <v>46206</v>
      </c>
      <c r="O5377" s="23">
        <f>'RESOLUCIONES EPG'!$N5377-'RESOLUCIONES EPG'!$D5377</f>
        <v>2146</v>
      </c>
    </row>
    <row r="5378" ht="16.5" customHeight="1">
      <c r="A5378" s="103"/>
      <c r="B5378" s="73" t="s">
        <v>2535</v>
      </c>
      <c r="C5378" s="92">
        <v>374.0</v>
      </c>
      <c r="D5378" s="69">
        <v>44060.0</v>
      </c>
      <c r="E5378" s="148" t="s">
        <v>2062</v>
      </c>
      <c r="F5378" s="92" t="s">
        <v>7252</v>
      </c>
      <c r="G5378" s="148" t="s">
        <v>1370</v>
      </c>
      <c r="H5378" s="165" t="s">
        <v>7180</v>
      </c>
      <c r="I5378" s="63" t="s">
        <v>7253</v>
      </c>
      <c r="J5378" s="21"/>
      <c r="K5378" s="21"/>
      <c r="L5378" s="21"/>
      <c r="M5378" s="21"/>
      <c r="N5378" s="22">
        <f t="shared" si="2"/>
        <v>46206</v>
      </c>
      <c r="O5378" s="23">
        <f>'RESOLUCIONES EPG'!$N5378-'RESOLUCIONES EPG'!$D5378</f>
        <v>2146</v>
      </c>
    </row>
    <row r="5379" ht="16.5" customHeight="1">
      <c r="A5379" s="58"/>
      <c r="B5379" s="73"/>
      <c r="C5379" s="209">
        <v>358.0</v>
      </c>
      <c r="D5379" s="190">
        <v>44060.0</v>
      </c>
      <c r="E5379" s="182" t="s">
        <v>7254</v>
      </c>
      <c r="F5379" s="190"/>
      <c r="G5379" s="182" t="s">
        <v>7233</v>
      </c>
      <c r="H5379" s="165"/>
      <c r="I5379" s="63"/>
      <c r="J5379" s="21"/>
      <c r="K5379" s="21"/>
      <c r="L5379" s="21"/>
      <c r="M5379" s="21"/>
      <c r="N5379" s="22">
        <f t="shared" si="2"/>
        <v>46206</v>
      </c>
      <c r="O5379" s="23">
        <f>'RESOLUCIONES EPG'!$N5379-'RESOLUCIONES EPG'!$D5379</f>
        <v>2146</v>
      </c>
    </row>
    <row r="5380" ht="16.5" customHeight="1">
      <c r="A5380" s="58"/>
      <c r="B5380" s="73" t="s">
        <v>2535</v>
      </c>
      <c r="C5380" s="92">
        <v>367.0</v>
      </c>
      <c r="D5380" s="69">
        <v>44060.0</v>
      </c>
      <c r="E5380" s="21" t="s">
        <v>3654</v>
      </c>
      <c r="F5380" s="130" t="s">
        <v>3655</v>
      </c>
      <c r="G5380" s="21" t="s">
        <v>761</v>
      </c>
      <c r="H5380" s="165" t="s">
        <v>6858</v>
      </c>
      <c r="I5380" s="63" t="s">
        <v>7255</v>
      </c>
      <c r="J5380" s="21"/>
      <c r="K5380" s="21"/>
      <c r="L5380" s="21"/>
      <c r="M5380" s="21"/>
      <c r="N5380" s="22">
        <f t="shared" si="2"/>
        <v>46206</v>
      </c>
      <c r="O5380" s="23">
        <f>'RESOLUCIONES EPG'!$N5380-'RESOLUCIONES EPG'!$D5380</f>
        <v>2146</v>
      </c>
    </row>
    <row r="5381" ht="16.5" customHeight="1">
      <c r="A5381" s="101"/>
      <c r="B5381" s="73" t="s">
        <v>2535</v>
      </c>
      <c r="C5381" s="92">
        <v>348.0</v>
      </c>
      <c r="D5381" s="69">
        <v>44060.0</v>
      </c>
      <c r="E5381" s="217" t="s">
        <v>7256</v>
      </c>
      <c r="F5381" s="216"/>
      <c r="G5381" s="21" t="s">
        <v>738</v>
      </c>
      <c r="H5381" s="165"/>
      <c r="I5381" s="63" t="s">
        <v>7257</v>
      </c>
      <c r="J5381" s="21"/>
      <c r="K5381" s="21"/>
      <c r="L5381" s="21"/>
      <c r="M5381" s="21"/>
      <c r="N5381" s="22">
        <f t="shared" si="2"/>
        <v>46206</v>
      </c>
      <c r="O5381" s="23">
        <f>'RESOLUCIONES EPG'!$N5381-'RESOLUCIONES EPG'!$D5381</f>
        <v>2146</v>
      </c>
    </row>
    <row r="5382" ht="16.5" customHeight="1">
      <c r="A5382" s="58"/>
      <c r="B5382" s="73" t="s">
        <v>2535</v>
      </c>
      <c r="C5382" s="92">
        <v>354.0</v>
      </c>
      <c r="D5382" s="69">
        <v>44060.0</v>
      </c>
      <c r="E5382" s="217" t="s">
        <v>7258</v>
      </c>
      <c r="F5382" s="216"/>
      <c r="G5382" s="21" t="s">
        <v>7259</v>
      </c>
      <c r="H5382" s="165"/>
      <c r="I5382" s="63" t="s">
        <v>7260</v>
      </c>
      <c r="J5382" s="21"/>
      <c r="K5382" s="21"/>
      <c r="L5382" s="21"/>
      <c r="M5382" s="21"/>
      <c r="N5382" s="22">
        <f t="shared" si="2"/>
        <v>46206</v>
      </c>
      <c r="O5382" s="23">
        <f>'RESOLUCIONES EPG'!$N5382-'RESOLUCIONES EPG'!$D5382</f>
        <v>2146</v>
      </c>
    </row>
    <row r="5383" ht="16.5" customHeight="1">
      <c r="A5383" s="103"/>
      <c r="B5383" s="73" t="s">
        <v>2535</v>
      </c>
      <c r="C5383" s="92">
        <v>351.0</v>
      </c>
      <c r="D5383" s="69">
        <v>44060.0</v>
      </c>
      <c r="E5383" s="217" t="s">
        <v>3617</v>
      </c>
      <c r="F5383" s="216"/>
      <c r="G5383" s="21" t="s">
        <v>7233</v>
      </c>
      <c r="H5383" s="165"/>
      <c r="I5383" s="63" t="s">
        <v>7261</v>
      </c>
      <c r="J5383" s="21"/>
      <c r="K5383" s="21"/>
      <c r="L5383" s="21"/>
      <c r="M5383" s="21"/>
      <c r="N5383" s="22">
        <f t="shared" si="2"/>
        <v>46206</v>
      </c>
      <c r="O5383" s="23">
        <f>'RESOLUCIONES EPG'!$N5383-'RESOLUCIONES EPG'!$D5383</f>
        <v>2146</v>
      </c>
    </row>
    <row r="5384" ht="16.5" customHeight="1">
      <c r="A5384" s="103"/>
      <c r="B5384" s="73" t="s">
        <v>2535</v>
      </c>
      <c r="C5384" s="92">
        <v>373.0</v>
      </c>
      <c r="D5384" s="69">
        <v>44060.0</v>
      </c>
      <c r="E5384" s="148" t="s">
        <v>6741</v>
      </c>
      <c r="F5384" s="92" t="s">
        <v>6742</v>
      </c>
      <c r="G5384" s="148" t="s">
        <v>1370</v>
      </c>
      <c r="H5384" s="165" t="s">
        <v>7180</v>
      </c>
      <c r="I5384" s="63" t="s">
        <v>7262</v>
      </c>
      <c r="J5384" s="21"/>
      <c r="K5384" s="21"/>
      <c r="L5384" s="21"/>
      <c r="M5384" s="21"/>
      <c r="N5384" s="22">
        <f t="shared" si="2"/>
        <v>46206</v>
      </c>
      <c r="O5384" s="23">
        <f>'RESOLUCIONES EPG'!$N5384-'RESOLUCIONES EPG'!$D5384</f>
        <v>2146</v>
      </c>
    </row>
    <row r="5385" ht="16.5" customHeight="1">
      <c r="A5385" s="58"/>
      <c r="B5385" s="73" t="s">
        <v>2535</v>
      </c>
      <c r="C5385" s="183">
        <v>359.0</v>
      </c>
      <c r="D5385" s="190">
        <v>44060.0</v>
      </c>
      <c r="E5385" s="182" t="s">
        <v>2302</v>
      </c>
      <c r="F5385" s="190"/>
      <c r="G5385" s="182" t="s">
        <v>7233</v>
      </c>
      <c r="H5385" s="165"/>
      <c r="I5385" s="63" t="s">
        <v>7263</v>
      </c>
      <c r="J5385" s="21"/>
      <c r="K5385" s="21"/>
      <c r="L5385" s="21"/>
      <c r="M5385" s="21"/>
      <c r="N5385" s="22">
        <f t="shared" si="2"/>
        <v>46206</v>
      </c>
      <c r="O5385" s="23">
        <f>'RESOLUCIONES EPG'!$N5385-'RESOLUCIONES EPG'!$D5385</f>
        <v>2146</v>
      </c>
    </row>
    <row r="5386" ht="16.5" customHeight="1">
      <c r="A5386" s="100"/>
      <c r="B5386" s="73" t="s">
        <v>2535</v>
      </c>
      <c r="C5386" s="92">
        <v>371.0</v>
      </c>
      <c r="D5386" s="69">
        <v>44060.0</v>
      </c>
      <c r="E5386" s="148" t="s">
        <v>6851</v>
      </c>
      <c r="F5386" s="92" t="s">
        <v>6852</v>
      </c>
      <c r="G5386" s="148" t="s">
        <v>1370</v>
      </c>
      <c r="H5386" s="165" t="s">
        <v>7180</v>
      </c>
      <c r="I5386" s="63" t="s">
        <v>7264</v>
      </c>
      <c r="J5386" s="21"/>
      <c r="K5386" s="21"/>
      <c r="L5386" s="21"/>
      <c r="M5386" s="21"/>
      <c r="N5386" s="22">
        <f t="shared" si="2"/>
        <v>46206</v>
      </c>
      <c r="O5386" s="23">
        <f>'RESOLUCIONES EPG'!$N5386-'RESOLUCIONES EPG'!$D5386</f>
        <v>2146</v>
      </c>
    </row>
    <row r="5387" ht="16.5" customHeight="1">
      <c r="A5387" s="102"/>
      <c r="B5387" s="73" t="s">
        <v>2535</v>
      </c>
      <c r="C5387" s="92">
        <v>369.0</v>
      </c>
      <c r="D5387" s="69">
        <v>44060.0</v>
      </c>
      <c r="E5387" s="73" t="s">
        <v>7265</v>
      </c>
      <c r="F5387" s="69" t="s">
        <v>7266</v>
      </c>
      <c r="G5387" s="73" t="s">
        <v>761</v>
      </c>
      <c r="H5387" s="169" t="s">
        <v>4517</v>
      </c>
      <c r="I5387" s="63" t="s">
        <v>7267</v>
      </c>
      <c r="J5387" s="21"/>
      <c r="K5387" s="21"/>
      <c r="L5387" s="21"/>
      <c r="M5387" s="21"/>
      <c r="N5387" s="22">
        <f t="shared" si="2"/>
        <v>46206</v>
      </c>
      <c r="O5387" s="23">
        <f>'RESOLUCIONES EPG'!$N5387-'RESOLUCIONES EPG'!$D5387</f>
        <v>2146</v>
      </c>
    </row>
    <row r="5388" ht="16.5" customHeight="1">
      <c r="A5388" s="103"/>
      <c r="B5388" s="73" t="s">
        <v>2535</v>
      </c>
      <c r="C5388" s="92">
        <v>353.0</v>
      </c>
      <c r="D5388" s="69">
        <v>44060.0</v>
      </c>
      <c r="E5388" s="217" t="s">
        <v>7268</v>
      </c>
      <c r="F5388" s="216"/>
      <c r="G5388" s="21" t="s">
        <v>7233</v>
      </c>
      <c r="H5388" s="165"/>
      <c r="I5388" s="63" t="s">
        <v>7269</v>
      </c>
      <c r="J5388" s="21"/>
      <c r="K5388" s="21"/>
      <c r="L5388" s="21"/>
      <c r="M5388" s="21"/>
      <c r="N5388" s="22">
        <f t="shared" si="2"/>
        <v>46206</v>
      </c>
      <c r="O5388" s="23">
        <f>'RESOLUCIONES EPG'!$N5388-'RESOLUCIONES EPG'!$D5388</f>
        <v>2146</v>
      </c>
    </row>
    <row r="5389" ht="16.5" customHeight="1">
      <c r="A5389" s="58"/>
      <c r="B5389" s="73" t="s">
        <v>2535</v>
      </c>
      <c r="C5389" s="92">
        <v>366.0</v>
      </c>
      <c r="D5389" s="69">
        <v>44060.0</v>
      </c>
      <c r="E5389" s="21" t="s">
        <v>7209</v>
      </c>
      <c r="F5389" s="74" t="s">
        <v>7210</v>
      </c>
      <c r="G5389" s="21" t="s">
        <v>3844</v>
      </c>
      <c r="H5389" s="165"/>
      <c r="I5389" s="63" t="s">
        <v>7270</v>
      </c>
      <c r="J5389" s="21"/>
      <c r="K5389" s="21"/>
      <c r="L5389" s="21"/>
      <c r="M5389" s="21"/>
      <c r="N5389" s="22">
        <f t="shared" si="2"/>
        <v>46206</v>
      </c>
      <c r="O5389" s="23">
        <f>'RESOLUCIONES EPG'!$N5389-'RESOLUCIONES EPG'!$D5389</f>
        <v>2146</v>
      </c>
    </row>
    <row r="5390" ht="16.5" customHeight="1">
      <c r="A5390" s="102"/>
      <c r="B5390" s="73" t="s">
        <v>2535</v>
      </c>
      <c r="C5390" s="183">
        <v>350.0</v>
      </c>
      <c r="D5390" s="190">
        <v>44060.0</v>
      </c>
      <c r="E5390" s="182" t="s">
        <v>3187</v>
      </c>
      <c r="F5390" s="190"/>
      <c r="G5390" s="182" t="s">
        <v>7233</v>
      </c>
      <c r="H5390" s="165" t="s">
        <v>7271</v>
      </c>
      <c r="I5390" s="63" t="s">
        <v>7272</v>
      </c>
      <c r="J5390" s="21"/>
      <c r="K5390" s="21"/>
      <c r="L5390" s="21"/>
      <c r="M5390" s="21"/>
      <c r="N5390" s="22">
        <f t="shared" si="2"/>
        <v>46206</v>
      </c>
      <c r="O5390" s="23">
        <f>'RESOLUCIONES EPG'!$N5390-'RESOLUCIONES EPG'!$D5390</f>
        <v>2146</v>
      </c>
    </row>
    <row r="5391" ht="16.5" customHeight="1">
      <c r="A5391" s="101"/>
      <c r="B5391" s="73" t="s">
        <v>2535</v>
      </c>
      <c r="C5391" s="92">
        <v>355.0</v>
      </c>
      <c r="D5391" s="69">
        <v>44060.0</v>
      </c>
      <c r="E5391" s="217" t="s">
        <v>7273</v>
      </c>
      <c r="F5391" s="216"/>
      <c r="G5391" s="21" t="s">
        <v>7233</v>
      </c>
      <c r="H5391" s="165"/>
      <c r="I5391" s="63" t="s">
        <v>7274</v>
      </c>
      <c r="J5391" s="21"/>
      <c r="K5391" s="21"/>
      <c r="L5391" s="21"/>
      <c r="M5391" s="21"/>
      <c r="N5391" s="22">
        <f t="shared" si="2"/>
        <v>46206</v>
      </c>
      <c r="O5391" s="23">
        <f>'RESOLUCIONES EPG'!$N5391-'RESOLUCIONES EPG'!$D5391</f>
        <v>2146</v>
      </c>
    </row>
    <row r="5392" ht="16.5" customHeight="1">
      <c r="A5392" s="58"/>
      <c r="B5392" s="73" t="s">
        <v>2535</v>
      </c>
      <c r="C5392" s="92">
        <v>375.0</v>
      </c>
      <c r="D5392" s="69">
        <v>44063.0</v>
      </c>
      <c r="E5392" s="21" t="s">
        <v>7275</v>
      </c>
      <c r="F5392" s="69"/>
      <c r="G5392" s="21" t="s">
        <v>7276</v>
      </c>
      <c r="H5392" s="165"/>
      <c r="I5392" s="63" t="s">
        <v>7277</v>
      </c>
      <c r="J5392" s="21"/>
      <c r="K5392" s="21"/>
      <c r="L5392" s="21"/>
      <c r="M5392" s="21"/>
      <c r="N5392" s="22">
        <f t="shared" si="2"/>
        <v>46206</v>
      </c>
      <c r="O5392" s="23">
        <f>'RESOLUCIONES EPG'!$N5392-'RESOLUCIONES EPG'!$D5392</f>
        <v>2143</v>
      </c>
    </row>
    <row r="5393" ht="16.5" customHeight="1">
      <c r="A5393" s="58"/>
      <c r="B5393" s="73" t="s">
        <v>2535</v>
      </c>
      <c r="C5393" s="92">
        <v>376.0</v>
      </c>
      <c r="D5393" s="69">
        <v>44063.0</v>
      </c>
      <c r="E5393" s="21" t="s">
        <v>7275</v>
      </c>
      <c r="F5393" s="69"/>
      <c r="G5393" s="21" t="s">
        <v>7276</v>
      </c>
      <c r="H5393" s="165"/>
      <c r="I5393" s="63" t="s">
        <v>7278</v>
      </c>
      <c r="J5393" s="21"/>
      <c r="K5393" s="21"/>
      <c r="L5393" s="21"/>
      <c r="M5393" s="21"/>
      <c r="N5393" s="22">
        <f t="shared" si="2"/>
        <v>46206</v>
      </c>
      <c r="O5393" s="23">
        <f>'RESOLUCIONES EPG'!$N5393-'RESOLUCIONES EPG'!$D5393</f>
        <v>2143</v>
      </c>
    </row>
    <row r="5394" ht="16.5" customHeight="1">
      <c r="A5394" s="58"/>
      <c r="B5394" s="73" t="s">
        <v>2535</v>
      </c>
      <c r="C5394" s="92">
        <v>377.0</v>
      </c>
      <c r="D5394" s="69">
        <v>44063.0</v>
      </c>
      <c r="E5394" s="21" t="s">
        <v>7275</v>
      </c>
      <c r="F5394" s="69"/>
      <c r="G5394" s="21" t="s">
        <v>7276</v>
      </c>
      <c r="H5394" s="165"/>
      <c r="I5394" s="63" t="s">
        <v>7279</v>
      </c>
      <c r="J5394" s="21"/>
      <c r="K5394" s="21"/>
      <c r="L5394" s="21"/>
      <c r="M5394" s="21"/>
      <c r="N5394" s="22">
        <f t="shared" si="2"/>
        <v>46206</v>
      </c>
      <c r="O5394" s="23">
        <f>'RESOLUCIONES EPG'!$N5394-'RESOLUCIONES EPG'!$D5394</f>
        <v>2143</v>
      </c>
    </row>
    <row r="5395" ht="16.5" customHeight="1">
      <c r="A5395" s="58"/>
      <c r="B5395" s="73" t="s">
        <v>2535</v>
      </c>
      <c r="C5395" s="218">
        <v>390.0</v>
      </c>
      <c r="D5395" s="69">
        <v>44071.0</v>
      </c>
      <c r="E5395" s="21" t="s">
        <v>7280</v>
      </c>
      <c r="F5395" s="69"/>
      <c r="G5395" s="21" t="s">
        <v>761</v>
      </c>
      <c r="H5395" s="165" t="s">
        <v>4517</v>
      </c>
      <c r="I5395" s="63" t="s">
        <v>7281</v>
      </c>
      <c r="J5395" s="21"/>
      <c r="K5395" s="21"/>
      <c r="L5395" s="21"/>
      <c r="M5395" s="21"/>
      <c r="N5395" s="22">
        <f t="shared" si="2"/>
        <v>46206</v>
      </c>
      <c r="O5395" s="23">
        <f>'RESOLUCIONES EPG'!$N5395-'RESOLUCIONES EPG'!$D5395</f>
        <v>2135</v>
      </c>
    </row>
    <row r="5396" ht="16.5" customHeight="1">
      <c r="A5396" s="58"/>
      <c r="B5396" s="73" t="s">
        <v>2535</v>
      </c>
      <c r="C5396" s="218">
        <v>378.0</v>
      </c>
      <c r="D5396" s="69">
        <v>44071.0</v>
      </c>
      <c r="E5396" s="21" t="s">
        <v>4998</v>
      </c>
      <c r="F5396" s="69"/>
      <c r="G5396" s="21" t="s">
        <v>761</v>
      </c>
      <c r="H5396" s="165" t="s">
        <v>5126</v>
      </c>
      <c r="I5396" s="63" t="s">
        <v>7282</v>
      </c>
      <c r="J5396" s="21"/>
      <c r="K5396" s="21"/>
      <c r="L5396" s="21"/>
      <c r="M5396" s="21"/>
      <c r="N5396" s="22">
        <f t="shared" si="2"/>
        <v>46206</v>
      </c>
      <c r="O5396" s="23">
        <f>'RESOLUCIONES EPG'!$N5396-'RESOLUCIONES EPG'!$D5396</f>
        <v>2135</v>
      </c>
    </row>
    <row r="5397" ht="16.5" customHeight="1">
      <c r="A5397" s="103"/>
      <c r="B5397" s="73"/>
      <c r="C5397" s="183">
        <v>388.0</v>
      </c>
      <c r="D5397" s="190">
        <v>44071.0</v>
      </c>
      <c r="E5397" s="182" t="s">
        <v>3059</v>
      </c>
      <c r="F5397" s="190"/>
      <c r="G5397" s="182" t="s">
        <v>7283</v>
      </c>
      <c r="H5397" s="165"/>
      <c r="I5397" s="63" t="s">
        <v>7284</v>
      </c>
      <c r="J5397" s="21"/>
      <c r="K5397" s="21"/>
      <c r="L5397" s="21"/>
      <c r="M5397" s="21"/>
      <c r="N5397" s="22">
        <f t="shared" si="2"/>
        <v>46206</v>
      </c>
      <c r="O5397" s="23">
        <f>'RESOLUCIONES EPG'!$N5397-'RESOLUCIONES EPG'!$D5397</f>
        <v>2135</v>
      </c>
    </row>
    <row r="5398" ht="16.5" customHeight="1">
      <c r="A5398" s="103"/>
      <c r="B5398" s="73" t="s">
        <v>2535</v>
      </c>
      <c r="C5398" s="218">
        <v>380.0</v>
      </c>
      <c r="D5398" s="69">
        <v>44071.0</v>
      </c>
      <c r="E5398" s="21" t="s">
        <v>5066</v>
      </c>
      <c r="F5398" s="69"/>
      <c r="G5398" s="21" t="s">
        <v>2923</v>
      </c>
      <c r="H5398" s="165"/>
      <c r="I5398" s="63" t="s">
        <v>7285</v>
      </c>
      <c r="J5398" s="21"/>
      <c r="K5398" s="21"/>
      <c r="L5398" s="21"/>
      <c r="M5398" s="21"/>
      <c r="N5398" s="22">
        <f t="shared" si="2"/>
        <v>46206</v>
      </c>
      <c r="O5398" s="23">
        <f>'RESOLUCIONES EPG'!$N5398-'RESOLUCIONES EPG'!$D5398</f>
        <v>2135</v>
      </c>
    </row>
    <row r="5399" ht="16.5" customHeight="1">
      <c r="A5399" s="58"/>
      <c r="B5399" s="73" t="s">
        <v>2535</v>
      </c>
      <c r="C5399" s="218">
        <v>396.0</v>
      </c>
      <c r="D5399" s="69">
        <v>44071.0</v>
      </c>
      <c r="E5399" s="73" t="s">
        <v>1763</v>
      </c>
      <c r="F5399" s="69" t="s">
        <v>6745</v>
      </c>
      <c r="G5399" s="73" t="s">
        <v>1370</v>
      </c>
      <c r="H5399" s="165" t="s">
        <v>7180</v>
      </c>
      <c r="I5399" s="63" t="s">
        <v>7286</v>
      </c>
      <c r="J5399" s="21"/>
      <c r="K5399" s="21"/>
      <c r="L5399" s="21"/>
      <c r="M5399" s="21"/>
      <c r="N5399" s="22">
        <f t="shared" si="2"/>
        <v>46206</v>
      </c>
      <c r="O5399" s="23">
        <f>'RESOLUCIONES EPG'!$N5399-'RESOLUCIONES EPG'!$D5399</f>
        <v>2135</v>
      </c>
    </row>
    <row r="5400" ht="16.5" customHeight="1">
      <c r="A5400" s="58"/>
      <c r="B5400" s="73" t="s">
        <v>2535</v>
      </c>
      <c r="C5400" s="218">
        <v>381.0</v>
      </c>
      <c r="D5400" s="69">
        <v>44071.0</v>
      </c>
      <c r="E5400" s="21" t="s">
        <v>4650</v>
      </c>
      <c r="F5400" s="69" t="s">
        <v>4651</v>
      </c>
      <c r="G5400" s="21" t="s">
        <v>2923</v>
      </c>
      <c r="H5400" s="165"/>
      <c r="I5400" s="63" t="s">
        <v>7287</v>
      </c>
      <c r="J5400" s="21"/>
      <c r="K5400" s="21"/>
      <c r="L5400" s="21"/>
      <c r="M5400" s="21"/>
      <c r="N5400" s="22">
        <f t="shared" si="2"/>
        <v>46206</v>
      </c>
      <c r="O5400" s="23">
        <f>'RESOLUCIONES EPG'!$N5400-'RESOLUCIONES EPG'!$D5400</f>
        <v>2135</v>
      </c>
    </row>
    <row r="5401" ht="16.5" customHeight="1">
      <c r="A5401" s="102"/>
      <c r="B5401" s="73" t="s">
        <v>2535</v>
      </c>
      <c r="C5401" s="218">
        <v>391.0</v>
      </c>
      <c r="D5401" s="69">
        <v>44071.0</v>
      </c>
      <c r="E5401" s="21" t="s">
        <v>7288</v>
      </c>
      <c r="F5401" s="69"/>
      <c r="G5401" s="21" t="s">
        <v>761</v>
      </c>
      <c r="H5401" s="165" t="s">
        <v>7289</v>
      </c>
      <c r="I5401" s="63" t="s">
        <v>7290</v>
      </c>
      <c r="J5401" s="21"/>
      <c r="K5401" s="21"/>
      <c r="L5401" s="21"/>
      <c r="M5401" s="21"/>
      <c r="N5401" s="22">
        <f t="shared" si="2"/>
        <v>46206</v>
      </c>
      <c r="O5401" s="23">
        <f>'RESOLUCIONES EPG'!$N5401-'RESOLUCIONES EPG'!$D5401</f>
        <v>2135</v>
      </c>
    </row>
    <row r="5402" ht="16.5" customHeight="1">
      <c r="A5402" s="58"/>
      <c r="B5402" s="73" t="s">
        <v>2535</v>
      </c>
      <c r="C5402" s="218">
        <v>384.0</v>
      </c>
      <c r="D5402" s="69">
        <v>44071.0</v>
      </c>
      <c r="E5402" s="21" t="s">
        <v>7202</v>
      </c>
      <c r="F5402" s="69" t="s">
        <v>7203</v>
      </c>
      <c r="G5402" s="21" t="s">
        <v>7291</v>
      </c>
      <c r="H5402" s="165" t="s">
        <v>396</v>
      </c>
      <c r="I5402" s="63" t="s">
        <v>7292</v>
      </c>
      <c r="J5402" s="21"/>
      <c r="K5402" s="21"/>
      <c r="L5402" s="21"/>
      <c r="M5402" s="21"/>
      <c r="N5402" s="22">
        <f t="shared" si="2"/>
        <v>46206</v>
      </c>
      <c r="O5402" s="23">
        <f>'RESOLUCIONES EPG'!$N5402-'RESOLUCIONES EPG'!$D5402</f>
        <v>2135</v>
      </c>
    </row>
    <row r="5403" ht="16.5" customHeight="1">
      <c r="A5403" s="58"/>
      <c r="B5403" s="73" t="s">
        <v>2535</v>
      </c>
      <c r="C5403" s="218">
        <v>395.0</v>
      </c>
      <c r="D5403" s="69">
        <v>44071.0</v>
      </c>
      <c r="E5403" s="21" t="s">
        <v>2810</v>
      </c>
      <c r="F5403" s="69"/>
      <c r="G5403" s="21" t="s">
        <v>2923</v>
      </c>
      <c r="H5403" s="165"/>
      <c r="I5403" s="63" t="s">
        <v>7293</v>
      </c>
      <c r="J5403" s="21"/>
      <c r="K5403" s="21"/>
      <c r="L5403" s="21"/>
      <c r="M5403" s="21"/>
      <c r="N5403" s="22">
        <f t="shared" si="2"/>
        <v>46206</v>
      </c>
      <c r="O5403" s="23">
        <f>'RESOLUCIONES EPG'!$N5403-'RESOLUCIONES EPG'!$D5403</f>
        <v>2135</v>
      </c>
    </row>
    <row r="5404" ht="16.5" customHeight="1">
      <c r="A5404" s="103"/>
      <c r="B5404" s="73" t="s">
        <v>2535</v>
      </c>
      <c r="C5404" s="218">
        <v>387.0</v>
      </c>
      <c r="D5404" s="69">
        <v>44071.0</v>
      </c>
      <c r="E5404" s="21" t="s">
        <v>2165</v>
      </c>
      <c r="F5404" s="69"/>
      <c r="G5404" s="21" t="s">
        <v>6388</v>
      </c>
      <c r="H5404" s="165"/>
      <c r="I5404" s="63" t="s">
        <v>7294</v>
      </c>
      <c r="J5404" s="21"/>
      <c r="K5404" s="21"/>
      <c r="L5404" s="21"/>
      <c r="M5404" s="21"/>
      <c r="N5404" s="22">
        <f t="shared" si="2"/>
        <v>46206</v>
      </c>
      <c r="O5404" s="23">
        <f>'RESOLUCIONES EPG'!$N5404-'RESOLUCIONES EPG'!$D5404</f>
        <v>2135</v>
      </c>
    </row>
    <row r="5405" ht="16.5" customHeight="1">
      <c r="A5405" s="100"/>
      <c r="B5405" s="73" t="s">
        <v>2535</v>
      </c>
      <c r="C5405" s="218">
        <v>379.0</v>
      </c>
      <c r="D5405" s="69">
        <v>44071.0</v>
      </c>
      <c r="E5405" s="21" t="s">
        <v>4873</v>
      </c>
      <c r="F5405" s="69"/>
      <c r="G5405" s="21" t="s">
        <v>2923</v>
      </c>
      <c r="H5405" s="165"/>
      <c r="I5405" s="63" t="s">
        <v>7295</v>
      </c>
      <c r="J5405" s="21"/>
      <c r="K5405" s="21"/>
      <c r="L5405" s="21"/>
      <c r="M5405" s="21"/>
      <c r="N5405" s="22">
        <f t="shared" si="2"/>
        <v>46206</v>
      </c>
      <c r="O5405" s="23">
        <f>'RESOLUCIONES EPG'!$N5405-'RESOLUCIONES EPG'!$D5405</f>
        <v>2135</v>
      </c>
    </row>
    <row r="5406" ht="16.5" customHeight="1">
      <c r="A5406" s="58"/>
      <c r="B5406" s="73" t="s">
        <v>2535</v>
      </c>
      <c r="C5406" s="218">
        <v>394.0</v>
      </c>
      <c r="D5406" s="69">
        <v>44071.0</v>
      </c>
      <c r="E5406" s="219" t="s">
        <v>4787</v>
      </c>
      <c r="F5406" s="69"/>
      <c r="G5406" s="21" t="s">
        <v>6597</v>
      </c>
      <c r="H5406" s="165"/>
      <c r="I5406" s="63" t="s">
        <v>7296</v>
      </c>
      <c r="J5406" s="21"/>
      <c r="K5406" s="21"/>
      <c r="L5406" s="21"/>
      <c r="M5406" s="21"/>
      <c r="N5406" s="22">
        <f t="shared" si="2"/>
        <v>46206</v>
      </c>
      <c r="O5406" s="23">
        <f>'RESOLUCIONES EPG'!$N5406-'RESOLUCIONES EPG'!$D5406</f>
        <v>2135</v>
      </c>
    </row>
    <row r="5407" ht="16.5" customHeight="1">
      <c r="A5407" s="102"/>
      <c r="B5407" s="73" t="s">
        <v>2535</v>
      </c>
      <c r="C5407" s="218">
        <v>392.0</v>
      </c>
      <c r="D5407" s="69">
        <v>44071.0</v>
      </c>
      <c r="E5407" s="21" t="s">
        <v>2062</v>
      </c>
      <c r="F5407" s="69" t="s">
        <v>7252</v>
      </c>
      <c r="G5407" s="21" t="s">
        <v>761</v>
      </c>
      <c r="H5407" s="165" t="s">
        <v>7297</v>
      </c>
      <c r="I5407" s="63" t="s">
        <v>7298</v>
      </c>
      <c r="J5407" s="21"/>
      <c r="K5407" s="21"/>
      <c r="L5407" s="21"/>
      <c r="M5407" s="21"/>
      <c r="N5407" s="22">
        <f t="shared" si="2"/>
        <v>46206</v>
      </c>
      <c r="O5407" s="23">
        <f>'RESOLUCIONES EPG'!$N5407-'RESOLUCIONES EPG'!$D5407</f>
        <v>2135</v>
      </c>
    </row>
    <row r="5408" ht="16.5" customHeight="1">
      <c r="A5408" s="58"/>
      <c r="B5408" s="73" t="s">
        <v>2535</v>
      </c>
      <c r="C5408" s="218">
        <v>393.0</v>
      </c>
      <c r="D5408" s="69">
        <v>44071.0</v>
      </c>
      <c r="E5408" s="21" t="s">
        <v>6446</v>
      </c>
      <c r="F5408" s="69"/>
      <c r="G5408" s="21" t="s">
        <v>761</v>
      </c>
      <c r="H5408" s="165" t="s">
        <v>4517</v>
      </c>
      <c r="I5408" s="63" t="s">
        <v>7299</v>
      </c>
      <c r="J5408" s="21"/>
      <c r="K5408" s="21"/>
      <c r="L5408" s="21"/>
      <c r="M5408" s="21"/>
      <c r="N5408" s="22">
        <f t="shared" si="2"/>
        <v>46206</v>
      </c>
      <c r="O5408" s="23">
        <f>'RESOLUCIONES EPG'!$N5408-'RESOLUCIONES EPG'!$D5408</f>
        <v>2135</v>
      </c>
    </row>
    <row r="5409" ht="16.5" customHeight="1">
      <c r="A5409" s="103"/>
      <c r="B5409" s="73" t="s">
        <v>2535</v>
      </c>
      <c r="C5409" s="218">
        <v>385.0</v>
      </c>
      <c r="D5409" s="69">
        <v>44071.0</v>
      </c>
      <c r="E5409" s="21" t="s">
        <v>4887</v>
      </c>
      <c r="F5409" s="69"/>
      <c r="G5409" s="21" t="s">
        <v>6388</v>
      </c>
      <c r="H5409" s="165"/>
      <c r="I5409" s="63" t="s">
        <v>7300</v>
      </c>
      <c r="J5409" s="21"/>
      <c r="K5409" s="21"/>
      <c r="L5409" s="21"/>
      <c r="M5409" s="21"/>
      <c r="N5409" s="22">
        <f t="shared" si="2"/>
        <v>46206</v>
      </c>
      <c r="O5409" s="23">
        <f>'RESOLUCIONES EPG'!$N5409-'RESOLUCIONES EPG'!$D5409</f>
        <v>2135</v>
      </c>
    </row>
    <row r="5410" ht="16.5" customHeight="1">
      <c r="A5410" s="58"/>
      <c r="B5410" s="73" t="s">
        <v>2535</v>
      </c>
      <c r="C5410" s="218">
        <v>397.0</v>
      </c>
      <c r="D5410" s="69">
        <v>44071.0</v>
      </c>
      <c r="E5410" s="21" t="s">
        <v>2335</v>
      </c>
      <c r="F5410" s="69"/>
      <c r="G5410" s="21" t="s">
        <v>6388</v>
      </c>
      <c r="H5410" s="165"/>
      <c r="I5410" s="63" t="s">
        <v>7301</v>
      </c>
      <c r="J5410" s="21"/>
      <c r="K5410" s="21"/>
      <c r="L5410" s="21"/>
      <c r="M5410" s="21"/>
      <c r="N5410" s="22">
        <f t="shared" si="2"/>
        <v>46206</v>
      </c>
      <c r="O5410" s="23">
        <f>'RESOLUCIONES EPG'!$N5410-'RESOLUCIONES EPG'!$D5410</f>
        <v>2135</v>
      </c>
    </row>
    <row r="5411" ht="16.5" customHeight="1">
      <c r="A5411" s="58"/>
      <c r="B5411" s="73" t="s">
        <v>2535</v>
      </c>
      <c r="C5411" s="218">
        <v>383.0</v>
      </c>
      <c r="D5411" s="69">
        <v>44071.0</v>
      </c>
      <c r="E5411" s="219" t="s">
        <v>4369</v>
      </c>
      <c r="F5411" s="69"/>
      <c r="G5411" s="21" t="s">
        <v>131</v>
      </c>
      <c r="H5411" s="165"/>
      <c r="I5411" s="63" t="s">
        <v>7302</v>
      </c>
      <c r="J5411" s="21"/>
      <c r="K5411" s="21"/>
      <c r="L5411" s="21"/>
      <c r="M5411" s="21"/>
      <c r="N5411" s="22">
        <f t="shared" si="2"/>
        <v>46206</v>
      </c>
      <c r="O5411" s="23">
        <f>'RESOLUCIONES EPG'!$N5411-'RESOLUCIONES EPG'!$D5411</f>
        <v>2135</v>
      </c>
    </row>
    <row r="5412" ht="16.5" customHeight="1">
      <c r="A5412" s="101"/>
      <c r="B5412" s="73" t="s">
        <v>2535</v>
      </c>
      <c r="C5412" s="218">
        <v>382.0</v>
      </c>
      <c r="D5412" s="69">
        <v>44071.0</v>
      </c>
      <c r="E5412" s="21" t="s">
        <v>1257</v>
      </c>
      <c r="F5412" s="69"/>
      <c r="G5412" s="21" t="s">
        <v>131</v>
      </c>
      <c r="H5412" s="165"/>
      <c r="I5412" s="63" t="s">
        <v>7303</v>
      </c>
      <c r="J5412" s="21"/>
      <c r="K5412" s="21"/>
      <c r="L5412" s="21"/>
      <c r="M5412" s="21"/>
      <c r="N5412" s="22">
        <f t="shared" si="2"/>
        <v>46206</v>
      </c>
      <c r="O5412" s="23">
        <f>'RESOLUCIONES EPG'!$N5412-'RESOLUCIONES EPG'!$D5412</f>
        <v>2135</v>
      </c>
    </row>
    <row r="5413" ht="16.5" customHeight="1">
      <c r="A5413" s="58"/>
      <c r="B5413" s="73" t="s">
        <v>2535</v>
      </c>
      <c r="C5413" s="218">
        <v>389.0</v>
      </c>
      <c r="D5413" s="69">
        <v>44071.0</v>
      </c>
      <c r="E5413" s="21" t="s">
        <v>7304</v>
      </c>
      <c r="F5413" s="69" t="s">
        <v>7305</v>
      </c>
      <c r="G5413" s="21" t="s">
        <v>761</v>
      </c>
      <c r="H5413" s="165" t="s">
        <v>6858</v>
      </c>
      <c r="I5413" s="63" t="s">
        <v>7306</v>
      </c>
      <c r="J5413" s="21"/>
      <c r="K5413" s="21"/>
      <c r="L5413" s="21"/>
      <c r="M5413" s="21"/>
      <c r="N5413" s="22">
        <f t="shared" si="2"/>
        <v>46206</v>
      </c>
      <c r="O5413" s="23">
        <f>'RESOLUCIONES EPG'!$N5413-'RESOLUCIONES EPG'!$D5413</f>
        <v>2135</v>
      </c>
    </row>
    <row r="5414" ht="16.5" customHeight="1">
      <c r="A5414" s="103"/>
      <c r="B5414" s="73" t="s">
        <v>2535</v>
      </c>
      <c r="C5414" s="218">
        <v>386.0</v>
      </c>
      <c r="D5414" s="69">
        <v>44071.0</v>
      </c>
      <c r="E5414" s="21" t="s">
        <v>3620</v>
      </c>
      <c r="F5414" s="69"/>
      <c r="G5414" s="21" t="s">
        <v>6388</v>
      </c>
      <c r="H5414" s="165"/>
      <c r="I5414" s="63" t="s">
        <v>7307</v>
      </c>
      <c r="J5414" s="21"/>
      <c r="K5414" s="21"/>
      <c r="L5414" s="21"/>
      <c r="M5414" s="21"/>
      <c r="N5414" s="22">
        <f t="shared" si="2"/>
        <v>46206</v>
      </c>
      <c r="O5414" s="23">
        <f>'RESOLUCIONES EPG'!$N5414-'RESOLUCIONES EPG'!$D5414</f>
        <v>2135</v>
      </c>
    </row>
    <row r="5415" ht="16.5" customHeight="1">
      <c r="A5415" s="103"/>
      <c r="B5415" s="73" t="s">
        <v>2535</v>
      </c>
      <c r="C5415" s="218">
        <v>398.0</v>
      </c>
      <c r="D5415" s="69">
        <v>44075.0</v>
      </c>
      <c r="E5415" s="21" t="s">
        <v>7308</v>
      </c>
      <c r="F5415" s="69"/>
      <c r="G5415" s="21" t="s">
        <v>761</v>
      </c>
      <c r="H5415" s="165" t="s">
        <v>6858</v>
      </c>
      <c r="I5415" s="63" t="s">
        <v>7309</v>
      </c>
      <c r="J5415" s="21"/>
      <c r="K5415" s="21"/>
      <c r="L5415" s="21"/>
      <c r="M5415" s="21"/>
      <c r="N5415" s="22">
        <f t="shared" si="2"/>
        <v>46206</v>
      </c>
      <c r="O5415" s="23">
        <f>'RESOLUCIONES EPG'!$N5415-'RESOLUCIONES EPG'!$D5415</f>
        <v>2131</v>
      </c>
    </row>
    <row r="5416" ht="16.5" customHeight="1">
      <c r="A5416" s="101"/>
      <c r="B5416" s="73" t="s">
        <v>2535</v>
      </c>
      <c r="C5416" s="218">
        <v>401.0</v>
      </c>
      <c r="D5416" s="69">
        <v>44075.0</v>
      </c>
      <c r="E5416" s="21" t="s">
        <v>7310</v>
      </c>
      <c r="F5416" s="69"/>
      <c r="G5416" s="21" t="s">
        <v>761</v>
      </c>
      <c r="H5416" s="165" t="s">
        <v>7311</v>
      </c>
      <c r="I5416" s="63" t="s">
        <v>7312</v>
      </c>
      <c r="J5416" s="21"/>
      <c r="K5416" s="21"/>
      <c r="L5416" s="21"/>
      <c r="M5416" s="21"/>
      <c r="N5416" s="22">
        <f t="shared" si="2"/>
        <v>46206</v>
      </c>
      <c r="O5416" s="23">
        <f>'RESOLUCIONES EPG'!$N5416-'RESOLUCIONES EPG'!$D5416</f>
        <v>2131</v>
      </c>
    </row>
    <row r="5417" ht="16.5" customHeight="1">
      <c r="A5417" s="58"/>
      <c r="B5417" s="73" t="s">
        <v>2535</v>
      </c>
      <c r="C5417" s="218">
        <v>399.0</v>
      </c>
      <c r="D5417" s="69">
        <v>44075.0</v>
      </c>
      <c r="E5417" s="21" t="s">
        <v>7313</v>
      </c>
      <c r="F5417" s="69"/>
      <c r="G5417" s="21" t="s">
        <v>761</v>
      </c>
      <c r="H5417" s="165" t="s">
        <v>4511</v>
      </c>
      <c r="I5417" s="63" t="s">
        <v>7314</v>
      </c>
      <c r="J5417" s="21"/>
      <c r="K5417" s="21"/>
      <c r="L5417" s="21"/>
      <c r="M5417" s="21"/>
      <c r="N5417" s="22">
        <f t="shared" si="2"/>
        <v>46206</v>
      </c>
      <c r="O5417" s="23">
        <f>'RESOLUCIONES EPG'!$N5417-'RESOLUCIONES EPG'!$D5417</f>
        <v>2131</v>
      </c>
    </row>
    <row r="5418" ht="16.5" customHeight="1">
      <c r="A5418" s="58"/>
      <c r="B5418" s="73" t="s">
        <v>2535</v>
      </c>
      <c r="C5418" s="218">
        <v>400.0</v>
      </c>
      <c r="D5418" s="69">
        <v>44075.0</v>
      </c>
      <c r="E5418" s="21" t="s">
        <v>7304</v>
      </c>
      <c r="F5418" s="69" t="s">
        <v>7305</v>
      </c>
      <c r="G5418" s="21" t="s">
        <v>761</v>
      </c>
      <c r="H5418" s="165" t="s">
        <v>6858</v>
      </c>
      <c r="I5418" s="63" t="s">
        <v>7315</v>
      </c>
      <c r="J5418" s="21"/>
      <c r="K5418" s="21"/>
      <c r="L5418" s="21"/>
      <c r="M5418" s="21"/>
      <c r="N5418" s="22">
        <f t="shared" si="2"/>
        <v>46206</v>
      </c>
      <c r="O5418" s="23">
        <f>'RESOLUCIONES EPG'!$N5418-'RESOLUCIONES EPG'!$D5418</f>
        <v>2131</v>
      </c>
    </row>
    <row r="5419" ht="16.5" customHeight="1">
      <c r="A5419" s="101"/>
      <c r="B5419" s="73" t="s">
        <v>2535</v>
      </c>
      <c r="C5419" s="218">
        <v>403.0</v>
      </c>
      <c r="D5419" s="69">
        <v>44076.0</v>
      </c>
      <c r="E5419" s="219" t="s">
        <v>7316</v>
      </c>
      <c r="F5419" s="69" t="s">
        <v>7317</v>
      </c>
      <c r="G5419" s="21" t="s">
        <v>6597</v>
      </c>
      <c r="H5419" s="165"/>
      <c r="I5419" s="63" t="s">
        <v>7318</v>
      </c>
      <c r="J5419" s="21"/>
      <c r="K5419" s="21"/>
      <c r="L5419" s="21"/>
      <c r="M5419" s="21"/>
      <c r="N5419" s="22">
        <f t="shared" si="2"/>
        <v>46206</v>
      </c>
      <c r="O5419" s="23">
        <f>'RESOLUCIONES EPG'!$N5419-'RESOLUCIONES EPG'!$D5419</f>
        <v>2130</v>
      </c>
    </row>
    <row r="5420" ht="16.5" customHeight="1">
      <c r="A5420" s="103"/>
      <c r="B5420" s="73" t="s">
        <v>2535</v>
      </c>
      <c r="C5420" s="218">
        <v>407.0</v>
      </c>
      <c r="D5420" s="69">
        <v>44076.0</v>
      </c>
      <c r="E5420" s="21" t="s">
        <v>4998</v>
      </c>
      <c r="F5420" s="69"/>
      <c r="G5420" s="21" t="s">
        <v>761</v>
      </c>
      <c r="H5420" s="165" t="s">
        <v>4517</v>
      </c>
      <c r="I5420" s="63" t="s">
        <v>7319</v>
      </c>
      <c r="J5420" s="21"/>
      <c r="K5420" s="21"/>
      <c r="L5420" s="21"/>
      <c r="M5420" s="21"/>
      <c r="N5420" s="22">
        <f t="shared" si="2"/>
        <v>46206</v>
      </c>
      <c r="O5420" s="23">
        <f>'RESOLUCIONES EPG'!$N5420-'RESOLUCIONES EPG'!$D5420</f>
        <v>2130</v>
      </c>
    </row>
    <row r="5421" ht="16.5" customHeight="1">
      <c r="A5421" s="101"/>
      <c r="B5421" s="73" t="s">
        <v>2535</v>
      </c>
      <c r="C5421" s="218">
        <v>405.0</v>
      </c>
      <c r="D5421" s="69">
        <v>44076.0</v>
      </c>
      <c r="E5421" s="21" t="s">
        <v>4554</v>
      </c>
      <c r="F5421" s="69"/>
      <c r="G5421" s="21" t="s">
        <v>761</v>
      </c>
      <c r="H5421" s="165" t="s">
        <v>6858</v>
      </c>
      <c r="I5421" s="63" t="s">
        <v>7320</v>
      </c>
      <c r="J5421" s="21"/>
      <c r="K5421" s="21"/>
      <c r="L5421" s="21"/>
      <c r="M5421" s="21"/>
      <c r="N5421" s="22">
        <f t="shared" si="2"/>
        <v>46206</v>
      </c>
      <c r="O5421" s="23">
        <f>'RESOLUCIONES EPG'!$N5421-'RESOLUCIONES EPG'!$D5421</f>
        <v>2130</v>
      </c>
    </row>
    <row r="5422" ht="16.5" customHeight="1">
      <c r="A5422" s="103"/>
      <c r="B5422" s="73" t="s">
        <v>2535</v>
      </c>
      <c r="C5422" s="218">
        <v>408.0</v>
      </c>
      <c r="D5422" s="69">
        <v>44076.0</v>
      </c>
      <c r="E5422" s="21" t="s">
        <v>1763</v>
      </c>
      <c r="F5422" s="69" t="s">
        <v>7321</v>
      </c>
      <c r="G5422" s="21" t="s">
        <v>761</v>
      </c>
      <c r="H5422" s="165" t="s">
        <v>4511</v>
      </c>
      <c r="I5422" s="63" t="s">
        <v>7322</v>
      </c>
      <c r="J5422" s="21"/>
      <c r="K5422" s="21"/>
      <c r="L5422" s="21"/>
      <c r="M5422" s="21"/>
      <c r="N5422" s="22">
        <f t="shared" si="2"/>
        <v>46206</v>
      </c>
      <c r="O5422" s="23">
        <f>'RESOLUCIONES EPG'!$N5422-'RESOLUCIONES EPG'!$D5422</f>
        <v>2130</v>
      </c>
    </row>
    <row r="5423" ht="16.5" customHeight="1">
      <c r="A5423" s="101"/>
      <c r="B5423" s="73" t="s">
        <v>2535</v>
      </c>
      <c r="C5423" s="218">
        <v>404.0</v>
      </c>
      <c r="D5423" s="69">
        <v>44076.0</v>
      </c>
      <c r="E5423" s="21" t="s">
        <v>7323</v>
      </c>
      <c r="F5423" s="69"/>
      <c r="G5423" s="21" t="s">
        <v>761</v>
      </c>
      <c r="H5423" s="165" t="s">
        <v>7324</v>
      </c>
      <c r="I5423" s="63" t="s">
        <v>7325</v>
      </c>
      <c r="J5423" s="21"/>
      <c r="K5423" s="21"/>
      <c r="L5423" s="21"/>
      <c r="M5423" s="21"/>
      <c r="N5423" s="22">
        <f t="shared" si="2"/>
        <v>46206</v>
      </c>
      <c r="O5423" s="23">
        <f>'RESOLUCIONES EPG'!$N5423-'RESOLUCIONES EPG'!$D5423</f>
        <v>2130</v>
      </c>
    </row>
    <row r="5424" ht="16.5" customHeight="1">
      <c r="A5424" s="103"/>
      <c r="B5424" s="73"/>
      <c r="C5424" s="24">
        <v>415.0</v>
      </c>
      <c r="D5424" s="69">
        <v>44076.0</v>
      </c>
      <c r="E5424" s="21" t="s">
        <v>5045</v>
      </c>
      <c r="F5424" s="69"/>
      <c r="G5424" s="21" t="s">
        <v>7326</v>
      </c>
      <c r="H5424" s="198">
        <v>44085.0</v>
      </c>
      <c r="I5424" s="63" t="s">
        <v>7327</v>
      </c>
      <c r="J5424" s="21"/>
      <c r="K5424" s="21"/>
      <c r="L5424" s="21"/>
      <c r="M5424" s="21"/>
      <c r="N5424" s="22">
        <f t="shared" si="2"/>
        <v>46206</v>
      </c>
      <c r="O5424" s="23">
        <f>'RESOLUCIONES EPG'!$N5424-'RESOLUCIONES EPG'!$D5424</f>
        <v>2130</v>
      </c>
    </row>
    <row r="5425" ht="16.5" customHeight="1">
      <c r="A5425" s="102"/>
      <c r="B5425" s="73" t="s">
        <v>2535</v>
      </c>
      <c r="C5425" s="218">
        <v>412.0</v>
      </c>
      <c r="D5425" s="69">
        <v>44076.0</v>
      </c>
      <c r="E5425" s="148" t="s">
        <v>7202</v>
      </c>
      <c r="F5425" s="206" t="s">
        <v>7203</v>
      </c>
      <c r="G5425" s="148" t="s">
        <v>1370</v>
      </c>
      <c r="H5425" s="165" t="s">
        <v>671</v>
      </c>
      <c r="I5425" s="63" t="s">
        <v>7328</v>
      </c>
      <c r="J5425" s="21"/>
      <c r="K5425" s="21"/>
      <c r="L5425" s="21"/>
      <c r="M5425" s="21"/>
      <c r="N5425" s="22">
        <f t="shared" si="2"/>
        <v>46206</v>
      </c>
      <c r="O5425" s="23">
        <f>'RESOLUCIONES EPG'!$N5425-'RESOLUCIONES EPG'!$D5425</f>
        <v>2130</v>
      </c>
    </row>
    <row r="5426" ht="16.5" customHeight="1">
      <c r="A5426" s="58"/>
      <c r="B5426" s="73" t="s">
        <v>2535</v>
      </c>
      <c r="C5426" s="218">
        <v>411.0</v>
      </c>
      <c r="D5426" s="69">
        <v>44076.0</v>
      </c>
      <c r="E5426" s="21" t="s">
        <v>5790</v>
      </c>
      <c r="F5426" s="69"/>
      <c r="G5426" s="21" t="s">
        <v>2923</v>
      </c>
      <c r="H5426" s="165"/>
      <c r="I5426" s="63" t="s">
        <v>7329</v>
      </c>
      <c r="J5426" s="21"/>
      <c r="K5426" s="21"/>
      <c r="L5426" s="21"/>
      <c r="M5426" s="21"/>
      <c r="N5426" s="22">
        <f t="shared" si="2"/>
        <v>46206</v>
      </c>
      <c r="O5426" s="23">
        <f>'RESOLUCIONES EPG'!$N5426-'RESOLUCIONES EPG'!$D5426</f>
        <v>2130</v>
      </c>
    </row>
    <row r="5427" ht="16.5" customHeight="1">
      <c r="A5427" s="58"/>
      <c r="B5427" s="73" t="s">
        <v>2535</v>
      </c>
      <c r="C5427" s="218">
        <v>410.0</v>
      </c>
      <c r="D5427" s="69">
        <v>44076.0</v>
      </c>
      <c r="E5427" s="21" t="s">
        <v>5701</v>
      </c>
      <c r="F5427" s="69"/>
      <c r="G5427" s="21" t="s">
        <v>2923</v>
      </c>
      <c r="H5427" s="165"/>
      <c r="I5427" s="63" t="s">
        <v>7330</v>
      </c>
      <c r="J5427" s="21"/>
      <c r="K5427" s="21"/>
      <c r="L5427" s="21"/>
      <c r="M5427" s="21"/>
      <c r="N5427" s="22">
        <f t="shared" si="2"/>
        <v>46206</v>
      </c>
      <c r="O5427" s="23">
        <f>'RESOLUCIONES EPG'!$N5427-'RESOLUCIONES EPG'!$D5427</f>
        <v>2130</v>
      </c>
    </row>
    <row r="5428" ht="16.5" customHeight="1">
      <c r="A5428" s="58"/>
      <c r="B5428" s="73" t="s">
        <v>2535</v>
      </c>
      <c r="C5428" s="218">
        <v>406.0</v>
      </c>
      <c r="D5428" s="69">
        <v>44076.0</v>
      </c>
      <c r="E5428" s="21" t="s">
        <v>7331</v>
      </c>
      <c r="F5428" s="69"/>
      <c r="G5428" s="21" t="s">
        <v>761</v>
      </c>
      <c r="H5428" s="165" t="s">
        <v>5462</v>
      </c>
      <c r="I5428" s="63" t="s">
        <v>7332</v>
      </c>
      <c r="J5428" s="21"/>
      <c r="K5428" s="21"/>
      <c r="L5428" s="21"/>
      <c r="M5428" s="21"/>
      <c r="N5428" s="22">
        <f t="shared" si="2"/>
        <v>46206</v>
      </c>
      <c r="O5428" s="23">
        <f>'RESOLUCIONES EPG'!$N5428-'RESOLUCIONES EPG'!$D5428</f>
        <v>2130</v>
      </c>
    </row>
    <row r="5429" ht="16.5" customHeight="1">
      <c r="A5429" s="58"/>
      <c r="B5429" s="73" t="s">
        <v>2535</v>
      </c>
      <c r="C5429" s="218">
        <v>416.0</v>
      </c>
      <c r="D5429" s="69">
        <v>44076.0</v>
      </c>
      <c r="E5429" s="21" t="s">
        <v>7275</v>
      </c>
      <c r="F5429" s="69"/>
      <c r="G5429" s="21" t="s">
        <v>7333</v>
      </c>
      <c r="H5429" s="165"/>
      <c r="I5429" s="63" t="s">
        <v>7334</v>
      </c>
      <c r="J5429" s="21"/>
      <c r="K5429" s="21"/>
      <c r="L5429" s="21"/>
      <c r="M5429" s="21"/>
      <c r="N5429" s="22">
        <f t="shared" si="2"/>
        <v>46206</v>
      </c>
      <c r="O5429" s="23">
        <f>'RESOLUCIONES EPG'!$N5429-'RESOLUCIONES EPG'!$D5429</f>
        <v>2130</v>
      </c>
    </row>
    <row r="5430" ht="16.5" customHeight="1">
      <c r="A5430" s="103"/>
      <c r="B5430" s="73"/>
      <c r="C5430" s="24">
        <v>414.0</v>
      </c>
      <c r="D5430" s="69">
        <v>44076.0</v>
      </c>
      <c r="E5430" s="21" t="s">
        <v>3093</v>
      </c>
      <c r="F5430" s="69"/>
      <c r="G5430" s="21" t="s">
        <v>7335</v>
      </c>
      <c r="H5430" s="198">
        <v>44085.0</v>
      </c>
      <c r="I5430" s="63" t="s">
        <v>7336</v>
      </c>
      <c r="J5430" s="21"/>
      <c r="K5430" s="21"/>
      <c r="L5430" s="21"/>
      <c r="M5430" s="21"/>
      <c r="N5430" s="22">
        <f t="shared" si="2"/>
        <v>46206</v>
      </c>
      <c r="O5430" s="23">
        <f>'RESOLUCIONES EPG'!$N5430-'RESOLUCIONES EPG'!$D5430</f>
        <v>2130</v>
      </c>
    </row>
    <row r="5431" ht="16.5" customHeight="1">
      <c r="A5431" s="58"/>
      <c r="B5431" s="73" t="s">
        <v>2535</v>
      </c>
      <c r="C5431" s="218">
        <v>409.0</v>
      </c>
      <c r="D5431" s="69">
        <v>44076.0</v>
      </c>
      <c r="E5431" s="21" t="s">
        <v>2786</v>
      </c>
      <c r="F5431" s="69"/>
      <c r="G5431" s="21" t="s">
        <v>2923</v>
      </c>
      <c r="H5431" s="165"/>
      <c r="I5431" s="63" t="s">
        <v>7337</v>
      </c>
      <c r="J5431" s="21" t="s">
        <v>2863</v>
      </c>
      <c r="K5431" s="21"/>
      <c r="L5431" s="21"/>
      <c r="M5431" s="21"/>
      <c r="N5431" s="22">
        <f t="shared" si="2"/>
        <v>46206</v>
      </c>
      <c r="O5431" s="23">
        <f>'RESOLUCIONES EPG'!$N5431-'RESOLUCIONES EPG'!$D5431</f>
        <v>2130</v>
      </c>
    </row>
    <row r="5432" ht="16.5" customHeight="1">
      <c r="A5432" s="103"/>
      <c r="B5432" s="73"/>
      <c r="C5432" s="24">
        <v>413.0</v>
      </c>
      <c r="D5432" s="69">
        <v>44076.0</v>
      </c>
      <c r="E5432" s="21" t="s">
        <v>5384</v>
      </c>
      <c r="F5432" s="69"/>
      <c r="G5432" s="21" t="s">
        <v>7335</v>
      </c>
      <c r="H5432" s="198">
        <v>44085.0</v>
      </c>
      <c r="I5432" s="63" t="s">
        <v>7338</v>
      </c>
      <c r="J5432" s="21"/>
      <c r="K5432" s="21"/>
      <c r="L5432" s="21"/>
      <c r="M5432" s="21"/>
      <c r="N5432" s="22">
        <f t="shared" si="2"/>
        <v>46206</v>
      </c>
      <c r="O5432" s="23">
        <f>'RESOLUCIONES EPG'!$N5432-'RESOLUCIONES EPG'!$D5432</f>
        <v>2130</v>
      </c>
    </row>
    <row r="5433" ht="16.5" customHeight="1">
      <c r="A5433" s="101"/>
      <c r="B5433" s="73" t="s">
        <v>2535</v>
      </c>
      <c r="C5433" s="218">
        <v>402.0</v>
      </c>
      <c r="D5433" s="69">
        <v>44076.0</v>
      </c>
      <c r="E5433" s="219" t="s">
        <v>6741</v>
      </c>
      <c r="F5433" s="162" t="s">
        <v>6742</v>
      </c>
      <c r="G5433" s="21" t="s">
        <v>6597</v>
      </c>
      <c r="H5433" s="165"/>
      <c r="I5433" s="63" t="s">
        <v>7339</v>
      </c>
      <c r="J5433" s="21"/>
      <c r="K5433" s="21"/>
      <c r="L5433" s="21"/>
      <c r="M5433" s="21"/>
      <c r="N5433" s="22">
        <f t="shared" si="2"/>
        <v>46206</v>
      </c>
      <c r="O5433" s="23">
        <f>'RESOLUCIONES EPG'!$N5433-'RESOLUCIONES EPG'!$D5433</f>
        <v>2130</v>
      </c>
    </row>
    <row r="5434" ht="16.5" customHeight="1">
      <c r="A5434" s="58"/>
      <c r="B5434" s="73" t="s">
        <v>2535</v>
      </c>
      <c r="C5434" s="214">
        <v>419.0</v>
      </c>
      <c r="D5434" s="69">
        <v>44081.0</v>
      </c>
      <c r="E5434" s="21" t="s">
        <v>7340</v>
      </c>
      <c r="F5434" s="130" t="s">
        <v>7341</v>
      </c>
      <c r="G5434" s="21" t="s">
        <v>761</v>
      </c>
      <c r="H5434" s="165" t="s">
        <v>497</v>
      </c>
      <c r="I5434" s="63" t="s">
        <v>7342</v>
      </c>
      <c r="J5434" s="21"/>
      <c r="K5434" s="21"/>
      <c r="L5434" s="21"/>
      <c r="M5434" s="21"/>
      <c r="N5434" s="22">
        <f t="shared" si="2"/>
        <v>46206</v>
      </c>
      <c r="O5434" s="23">
        <f>'RESOLUCIONES EPG'!$N5434-'RESOLUCIONES EPG'!$D5434</f>
        <v>2125</v>
      </c>
    </row>
    <row r="5435" ht="16.5" customHeight="1">
      <c r="A5435" s="58"/>
      <c r="B5435" s="73" t="s">
        <v>2535</v>
      </c>
      <c r="C5435" s="214">
        <v>424.0</v>
      </c>
      <c r="D5435" s="69">
        <v>44081.0</v>
      </c>
      <c r="E5435" s="219" t="s">
        <v>6714</v>
      </c>
      <c r="F5435" s="130"/>
      <c r="G5435" s="21" t="s">
        <v>6597</v>
      </c>
      <c r="H5435" s="165"/>
      <c r="I5435" s="63" t="s">
        <v>7343</v>
      </c>
      <c r="J5435" s="21"/>
      <c r="K5435" s="21"/>
      <c r="L5435" s="21"/>
      <c r="M5435" s="21"/>
      <c r="N5435" s="22">
        <f t="shared" si="2"/>
        <v>46206</v>
      </c>
      <c r="O5435" s="23">
        <f>'RESOLUCIONES EPG'!$N5435-'RESOLUCIONES EPG'!$D5435</f>
        <v>2125</v>
      </c>
    </row>
    <row r="5436" ht="16.5" customHeight="1">
      <c r="A5436" s="103"/>
      <c r="B5436" s="73" t="s">
        <v>2535</v>
      </c>
      <c r="C5436" s="214">
        <v>427.0</v>
      </c>
      <c r="D5436" s="69">
        <v>44081.0</v>
      </c>
      <c r="E5436" s="21" t="s">
        <v>7344</v>
      </c>
      <c r="F5436" s="130" t="s">
        <v>7345</v>
      </c>
      <c r="G5436" s="21" t="s">
        <v>761</v>
      </c>
      <c r="H5436" s="165" t="s">
        <v>6726</v>
      </c>
      <c r="I5436" s="63" t="s">
        <v>7346</v>
      </c>
      <c r="J5436" s="21"/>
      <c r="K5436" s="21"/>
      <c r="L5436" s="21"/>
      <c r="M5436" s="21"/>
      <c r="N5436" s="22">
        <f t="shared" si="2"/>
        <v>46206</v>
      </c>
      <c r="O5436" s="23">
        <f>'RESOLUCIONES EPG'!$N5436-'RESOLUCIONES EPG'!$D5436</f>
        <v>2125</v>
      </c>
    </row>
    <row r="5437" ht="16.5" customHeight="1">
      <c r="A5437" s="58"/>
      <c r="B5437" s="73" t="s">
        <v>2535</v>
      </c>
      <c r="C5437" s="214">
        <v>421.0</v>
      </c>
      <c r="D5437" s="69">
        <v>44081.0</v>
      </c>
      <c r="E5437" s="21" t="s">
        <v>7347</v>
      </c>
      <c r="F5437" s="130"/>
      <c r="G5437" s="21" t="s">
        <v>761</v>
      </c>
      <c r="H5437" s="165" t="s">
        <v>6185</v>
      </c>
      <c r="I5437" s="63" t="s">
        <v>7348</v>
      </c>
      <c r="J5437" s="21"/>
      <c r="K5437" s="21"/>
      <c r="L5437" s="21"/>
      <c r="M5437" s="21"/>
      <c r="N5437" s="22">
        <f t="shared" si="2"/>
        <v>46206</v>
      </c>
      <c r="O5437" s="23">
        <f>'RESOLUCIONES EPG'!$N5437-'RESOLUCIONES EPG'!$D5437</f>
        <v>2125</v>
      </c>
    </row>
    <row r="5438" ht="16.5" customHeight="1">
      <c r="A5438" s="58"/>
      <c r="B5438" s="73" t="s">
        <v>2535</v>
      </c>
      <c r="C5438" s="214">
        <v>422.0</v>
      </c>
      <c r="D5438" s="69">
        <v>44081.0</v>
      </c>
      <c r="E5438" s="219" t="s">
        <v>3461</v>
      </c>
      <c r="F5438" s="130" t="s">
        <v>7092</v>
      </c>
      <c r="G5438" s="21" t="s">
        <v>131</v>
      </c>
      <c r="H5438" s="165"/>
      <c r="I5438" s="63" t="s">
        <v>7349</v>
      </c>
      <c r="J5438" s="21"/>
      <c r="K5438" s="21" t="s">
        <v>7350</v>
      </c>
      <c r="L5438" s="21"/>
      <c r="M5438" s="21"/>
      <c r="N5438" s="22">
        <f t="shared" si="2"/>
        <v>46206</v>
      </c>
      <c r="O5438" s="23">
        <f>'RESOLUCIONES EPG'!$N5438-'RESOLUCIONES EPG'!$D5438</f>
        <v>2125</v>
      </c>
    </row>
    <row r="5439" ht="16.5" customHeight="1">
      <c r="A5439" s="101"/>
      <c r="B5439" s="73" t="s">
        <v>2535</v>
      </c>
      <c r="C5439" s="214">
        <v>426.0</v>
      </c>
      <c r="D5439" s="69">
        <v>44081.0</v>
      </c>
      <c r="E5439" s="219" t="s">
        <v>1711</v>
      </c>
      <c r="F5439" s="130"/>
      <c r="G5439" s="21" t="s">
        <v>6597</v>
      </c>
      <c r="H5439" s="165"/>
      <c r="I5439" s="63" t="s">
        <v>7351</v>
      </c>
      <c r="J5439" s="21"/>
      <c r="K5439" s="21"/>
      <c r="L5439" s="21"/>
      <c r="M5439" s="21"/>
      <c r="N5439" s="22">
        <f t="shared" si="2"/>
        <v>46206</v>
      </c>
      <c r="O5439" s="23">
        <f>'RESOLUCIONES EPG'!$N5439-'RESOLUCIONES EPG'!$D5439</f>
        <v>2125</v>
      </c>
    </row>
    <row r="5440" ht="16.5" customHeight="1">
      <c r="A5440" s="58"/>
      <c r="B5440" s="73" t="s">
        <v>2535</v>
      </c>
      <c r="C5440" s="214">
        <v>417.0</v>
      </c>
      <c r="D5440" s="69">
        <v>44081.0</v>
      </c>
      <c r="E5440" s="219" t="s">
        <v>6744</v>
      </c>
      <c r="F5440" s="130" t="s">
        <v>6745</v>
      </c>
      <c r="G5440" s="21" t="s">
        <v>6597</v>
      </c>
      <c r="H5440" s="165"/>
      <c r="I5440" s="63" t="s">
        <v>7352</v>
      </c>
      <c r="J5440" s="21"/>
      <c r="K5440" s="21"/>
      <c r="L5440" s="21"/>
      <c r="M5440" s="21"/>
      <c r="N5440" s="22">
        <f t="shared" si="2"/>
        <v>46206</v>
      </c>
      <c r="O5440" s="23">
        <f>'RESOLUCIONES EPG'!$N5440-'RESOLUCIONES EPG'!$D5440</f>
        <v>2125</v>
      </c>
    </row>
    <row r="5441" ht="16.5" customHeight="1">
      <c r="A5441" s="58"/>
      <c r="B5441" s="73" t="s">
        <v>2535</v>
      </c>
      <c r="C5441" s="214">
        <v>418.0</v>
      </c>
      <c r="D5441" s="69">
        <v>44081.0</v>
      </c>
      <c r="E5441" s="219" t="s">
        <v>1376</v>
      </c>
      <c r="F5441" s="74" t="s">
        <v>1162</v>
      </c>
      <c r="G5441" s="21" t="s">
        <v>6597</v>
      </c>
      <c r="H5441" s="165"/>
      <c r="I5441" s="63" t="s">
        <v>7353</v>
      </c>
      <c r="J5441" s="21"/>
      <c r="K5441" s="21"/>
      <c r="L5441" s="21"/>
      <c r="M5441" s="21"/>
      <c r="N5441" s="22">
        <f t="shared" si="2"/>
        <v>46206</v>
      </c>
      <c r="O5441" s="23">
        <f>'RESOLUCIONES EPG'!$N5441-'RESOLUCIONES EPG'!$D5441</f>
        <v>2125</v>
      </c>
    </row>
    <row r="5442" ht="16.5" customHeight="1">
      <c r="A5442" s="58"/>
      <c r="B5442" s="73" t="s">
        <v>2535</v>
      </c>
      <c r="C5442" s="214">
        <v>423.0</v>
      </c>
      <c r="D5442" s="69">
        <v>44081.0</v>
      </c>
      <c r="E5442" s="21" t="s">
        <v>7354</v>
      </c>
      <c r="F5442" s="130"/>
      <c r="G5442" s="21" t="s">
        <v>761</v>
      </c>
      <c r="H5442" s="165" t="s">
        <v>7355</v>
      </c>
      <c r="I5442" s="63" t="s">
        <v>7356</v>
      </c>
      <c r="J5442" s="21"/>
      <c r="K5442" s="21"/>
      <c r="L5442" s="21"/>
      <c r="M5442" s="21"/>
      <c r="N5442" s="22">
        <f t="shared" si="2"/>
        <v>46206</v>
      </c>
      <c r="O5442" s="23">
        <f>'RESOLUCIONES EPG'!$N5442-'RESOLUCIONES EPG'!$D5442</f>
        <v>2125</v>
      </c>
    </row>
    <row r="5443" ht="16.5" customHeight="1">
      <c r="A5443" s="58"/>
      <c r="B5443" s="73" t="s">
        <v>2535</v>
      </c>
      <c r="C5443" s="214">
        <v>420.0</v>
      </c>
      <c r="D5443" s="69">
        <v>44081.0</v>
      </c>
      <c r="E5443" s="219" t="s">
        <v>1369</v>
      </c>
      <c r="F5443" s="74" t="s">
        <v>1007</v>
      </c>
      <c r="G5443" s="21" t="s">
        <v>6597</v>
      </c>
      <c r="H5443" s="165"/>
      <c r="I5443" s="63" t="s">
        <v>7357</v>
      </c>
      <c r="J5443" s="21"/>
      <c r="K5443" s="21"/>
      <c r="L5443" s="21"/>
      <c r="M5443" s="21"/>
      <c r="N5443" s="22">
        <f t="shared" si="2"/>
        <v>46206</v>
      </c>
      <c r="O5443" s="23">
        <f>'RESOLUCIONES EPG'!$N5443-'RESOLUCIONES EPG'!$D5443</f>
        <v>2125</v>
      </c>
    </row>
    <row r="5444" ht="16.5" customHeight="1">
      <c r="A5444" s="58"/>
      <c r="B5444" s="73" t="s">
        <v>2535</v>
      </c>
      <c r="C5444" s="214">
        <v>425.0</v>
      </c>
      <c r="D5444" s="69">
        <v>44081.0</v>
      </c>
      <c r="E5444" s="219" t="s">
        <v>6865</v>
      </c>
      <c r="F5444" s="130" t="s">
        <v>6866</v>
      </c>
      <c r="G5444" s="21" t="s">
        <v>6597</v>
      </c>
      <c r="H5444" s="165"/>
      <c r="I5444" s="63" t="s">
        <v>7358</v>
      </c>
      <c r="J5444" s="21"/>
      <c r="K5444" s="21"/>
      <c r="L5444" s="21"/>
      <c r="M5444" s="21"/>
      <c r="N5444" s="22">
        <f t="shared" si="2"/>
        <v>46206</v>
      </c>
      <c r="O5444" s="23">
        <f>'RESOLUCIONES EPG'!$N5444-'RESOLUCIONES EPG'!$D5444</f>
        <v>2125</v>
      </c>
    </row>
    <row r="5445" ht="16.5" customHeight="1">
      <c r="A5445" s="103"/>
      <c r="B5445" s="73"/>
      <c r="C5445" s="24">
        <v>431.0</v>
      </c>
      <c r="D5445" s="69">
        <v>44082.0</v>
      </c>
      <c r="E5445" s="21" t="s">
        <v>2441</v>
      </c>
      <c r="F5445" s="130"/>
      <c r="G5445" s="21" t="s">
        <v>7335</v>
      </c>
      <c r="H5445" s="198">
        <v>44092.0</v>
      </c>
      <c r="I5445" s="63" t="s">
        <v>7359</v>
      </c>
      <c r="J5445" s="21"/>
      <c r="K5445" s="21"/>
      <c r="L5445" s="21"/>
      <c r="M5445" s="21"/>
      <c r="N5445" s="22">
        <f t="shared" si="2"/>
        <v>46206</v>
      </c>
      <c r="O5445" s="23">
        <f>'RESOLUCIONES EPG'!$N5445-'RESOLUCIONES EPG'!$D5445</f>
        <v>2124</v>
      </c>
    </row>
    <row r="5446" ht="16.5" customHeight="1">
      <c r="A5446" s="58"/>
      <c r="B5446" s="73"/>
      <c r="C5446" s="24">
        <v>430.0</v>
      </c>
      <c r="D5446" s="69">
        <v>44082.0</v>
      </c>
      <c r="E5446" s="21" t="s">
        <v>2124</v>
      </c>
      <c r="F5446" s="130"/>
      <c r="G5446" s="21" t="s">
        <v>7335</v>
      </c>
      <c r="H5446" s="198">
        <v>44092.0</v>
      </c>
      <c r="I5446" s="63" t="s">
        <v>7360</v>
      </c>
      <c r="J5446" s="21"/>
      <c r="K5446" s="21"/>
      <c r="L5446" s="21"/>
      <c r="M5446" s="21"/>
      <c r="N5446" s="22">
        <f t="shared" si="2"/>
        <v>46206</v>
      </c>
      <c r="O5446" s="23">
        <f>'RESOLUCIONES EPG'!$N5446-'RESOLUCIONES EPG'!$D5446</f>
        <v>2124</v>
      </c>
    </row>
    <row r="5447" ht="16.5" customHeight="1">
      <c r="A5447" s="101"/>
      <c r="B5447" s="73"/>
      <c r="C5447" s="24">
        <v>432.0</v>
      </c>
      <c r="D5447" s="69">
        <v>44082.0</v>
      </c>
      <c r="E5447" s="21" t="s">
        <v>1798</v>
      </c>
      <c r="F5447" s="130"/>
      <c r="G5447" s="21" t="s">
        <v>7335</v>
      </c>
      <c r="H5447" s="198">
        <v>44092.0</v>
      </c>
      <c r="I5447" s="63" t="s">
        <v>7361</v>
      </c>
      <c r="J5447" s="21"/>
      <c r="K5447" s="21"/>
      <c r="L5447" s="21"/>
      <c r="M5447" s="21"/>
      <c r="N5447" s="22">
        <f t="shared" si="2"/>
        <v>46206</v>
      </c>
      <c r="O5447" s="23">
        <f>'RESOLUCIONES EPG'!$N5447-'RESOLUCIONES EPG'!$D5447</f>
        <v>2124</v>
      </c>
    </row>
    <row r="5448" ht="16.5" customHeight="1">
      <c r="A5448" s="58"/>
      <c r="B5448" s="73" t="s">
        <v>2535</v>
      </c>
      <c r="C5448" s="214">
        <v>429.0</v>
      </c>
      <c r="D5448" s="69">
        <v>44082.0</v>
      </c>
      <c r="E5448" s="21" t="s">
        <v>1895</v>
      </c>
      <c r="F5448" s="130"/>
      <c r="G5448" s="21" t="s">
        <v>6388</v>
      </c>
      <c r="H5448" s="165"/>
      <c r="I5448" s="63" t="s">
        <v>7362</v>
      </c>
      <c r="J5448" s="21"/>
      <c r="K5448" s="21"/>
      <c r="L5448" s="21"/>
      <c r="M5448" s="21"/>
      <c r="N5448" s="22">
        <f t="shared" si="2"/>
        <v>46206</v>
      </c>
      <c r="O5448" s="23">
        <f>'RESOLUCIONES EPG'!$N5448-'RESOLUCIONES EPG'!$D5448</f>
        <v>2124</v>
      </c>
    </row>
    <row r="5449" ht="16.5" customHeight="1">
      <c r="A5449" s="101"/>
      <c r="B5449" s="73" t="s">
        <v>2535</v>
      </c>
      <c r="C5449" s="187">
        <v>433.0</v>
      </c>
      <c r="D5449" s="130">
        <v>44085.0</v>
      </c>
      <c r="E5449" s="21" t="s">
        <v>3331</v>
      </c>
      <c r="F5449" s="74" t="s">
        <v>7363</v>
      </c>
      <c r="G5449" s="21" t="s">
        <v>761</v>
      </c>
      <c r="H5449" s="165" t="s">
        <v>5462</v>
      </c>
      <c r="I5449" s="63" t="s">
        <v>7364</v>
      </c>
      <c r="J5449" s="21"/>
      <c r="K5449" s="21"/>
      <c r="L5449" s="21"/>
      <c r="M5449" s="21"/>
      <c r="N5449" s="22">
        <f t="shared" si="2"/>
        <v>46206</v>
      </c>
      <c r="O5449" s="23">
        <f>'RESOLUCIONES EPG'!$N5449-'RESOLUCIONES EPG'!$D5449</f>
        <v>2121</v>
      </c>
    </row>
    <row r="5450" ht="16.5" customHeight="1">
      <c r="A5450" s="58"/>
      <c r="B5450" s="73" t="s">
        <v>2535</v>
      </c>
      <c r="C5450" s="187">
        <v>443.0</v>
      </c>
      <c r="D5450" s="130">
        <v>44085.0</v>
      </c>
      <c r="E5450" s="21" t="s">
        <v>2703</v>
      </c>
      <c r="F5450" s="69"/>
      <c r="G5450" s="21" t="s">
        <v>6594</v>
      </c>
      <c r="H5450" s="165"/>
      <c r="I5450" s="63" t="s">
        <v>7365</v>
      </c>
      <c r="J5450" s="21"/>
      <c r="K5450" s="21"/>
      <c r="L5450" s="21"/>
      <c r="M5450" s="21"/>
      <c r="N5450" s="22">
        <f t="shared" si="2"/>
        <v>46206</v>
      </c>
      <c r="O5450" s="23">
        <f>'RESOLUCIONES EPG'!$N5450-'RESOLUCIONES EPG'!$D5450</f>
        <v>2121</v>
      </c>
    </row>
    <row r="5451" ht="16.5" customHeight="1">
      <c r="A5451" s="103"/>
      <c r="B5451" s="73" t="s">
        <v>2535</v>
      </c>
      <c r="C5451" s="187">
        <v>434.0</v>
      </c>
      <c r="D5451" s="130">
        <v>44085.0</v>
      </c>
      <c r="E5451" s="21" t="s">
        <v>7366</v>
      </c>
      <c r="F5451" s="130"/>
      <c r="G5451" s="21" t="s">
        <v>761</v>
      </c>
      <c r="H5451" s="165" t="s">
        <v>4656</v>
      </c>
      <c r="I5451" s="63" t="s">
        <v>7367</v>
      </c>
      <c r="J5451" s="21"/>
      <c r="K5451" s="21"/>
      <c r="L5451" s="21"/>
      <c r="M5451" s="21"/>
      <c r="N5451" s="22">
        <f t="shared" si="2"/>
        <v>46206</v>
      </c>
      <c r="O5451" s="23">
        <f>'RESOLUCIONES EPG'!$N5451-'RESOLUCIONES EPG'!$D5451</f>
        <v>2121</v>
      </c>
    </row>
    <row r="5452" ht="16.5" customHeight="1">
      <c r="A5452" s="58"/>
      <c r="B5452" s="73" t="s">
        <v>2535</v>
      </c>
      <c r="C5452" s="187">
        <v>436.0</v>
      </c>
      <c r="D5452" s="130">
        <v>44085.0</v>
      </c>
      <c r="E5452" s="219" t="s">
        <v>7176</v>
      </c>
      <c r="F5452" s="69" t="s">
        <v>7177</v>
      </c>
      <c r="G5452" s="21" t="s">
        <v>3844</v>
      </c>
      <c r="H5452" s="165"/>
      <c r="I5452" s="63" t="s">
        <v>7368</v>
      </c>
      <c r="J5452" s="21"/>
      <c r="K5452" s="21"/>
      <c r="L5452" s="21"/>
      <c r="M5452" s="21"/>
      <c r="N5452" s="22">
        <f t="shared" si="2"/>
        <v>46206</v>
      </c>
      <c r="O5452" s="23">
        <f>'RESOLUCIONES EPG'!$N5452-'RESOLUCIONES EPG'!$D5452</f>
        <v>2121</v>
      </c>
    </row>
    <row r="5453" ht="16.5" customHeight="1">
      <c r="A5453" s="101"/>
      <c r="B5453" s="73" t="s">
        <v>2535</v>
      </c>
      <c r="C5453" s="187">
        <v>445.0</v>
      </c>
      <c r="D5453" s="130">
        <v>44085.0</v>
      </c>
      <c r="E5453" s="21" t="s">
        <v>7369</v>
      </c>
      <c r="F5453" s="69"/>
      <c r="G5453" s="21" t="s">
        <v>994</v>
      </c>
      <c r="H5453" s="165" t="s">
        <v>7370</v>
      </c>
      <c r="I5453" s="63" t="s">
        <v>7371</v>
      </c>
      <c r="J5453" s="21"/>
      <c r="K5453" s="21"/>
      <c r="L5453" s="21"/>
      <c r="M5453" s="21"/>
      <c r="N5453" s="22">
        <f t="shared" si="2"/>
        <v>46206</v>
      </c>
      <c r="O5453" s="23">
        <f>'RESOLUCIONES EPG'!$N5453-'RESOLUCIONES EPG'!$D5453</f>
        <v>2121</v>
      </c>
    </row>
    <row r="5454" ht="16.5" customHeight="1">
      <c r="A5454" s="58"/>
      <c r="B5454" s="73" t="s">
        <v>2535</v>
      </c>
      <c r="C5454" s="187">
        <v>437.0</v>
      </c>
      <c r="D5454" s="130">
        <v>44085.0</v>
      </c>
      <c r="E5454" s="219" t="s">
        <v>4654</v>
      </c>
      <c r="F5454" s="69" t="s">
        <v>4655</v>
      </c>
      <c r="G5454" s="21" t="s">
        <v>3844</v>
      </c>
      <c r="H5454" s="165"/>
      <c r="I5454" s="63" t="s">
        <v>7372</v>
      </c>
      <c r="J5454" s="21"/>
      <c r="K5454" s="21"/>
      <c r="L5454" s="21"/>
      <c r="M5454" s="21"/>
      <c r="N5454" s="22">
        <f t="shared" si="2"/>
        <v>46206</v>
      </c>
      <c r="O5454" s="23">
        <f>'RESOLUCIONES EPG'!$N5454-'RESOLUCIONES EPG'!$D5454</f>
        <v>2121</v>
      </c>
    </row>
    <row r="5455" ht="16.5" customHeight="1">
      <c r="A5455" s="58"/>
      <c r="B5455" s="73" t="s">
        <v>2535</v>
      </c>
      <c r="C5455" s="187">
        <v>444.0</v>
      </c>
      <c r="D5455" s="130">
        <v>44085.0</v>
      </c>
      <c r="E5455" s="21" t="s">
        <v>3213</v>
      </c>
      <c r="F5455" s="69"/>
      <c r="G5455" s="21" t="s">
        <v>994</v>
      </c>
      <c r="H5455" s="165" t="s">
        <v>7370</v>
      </c>
      <c r="I5455" s="63" t="s">
        <v>7373</v>
      </c>
      <c r="J5455" s="21"/>
      <c r="K5455" s="21"/>
      <c r="L5455" s="21"/>
      <c r="M5455" s="21"/>
      <c r="N5455" s="22">
        <f t="shared" si="2"/>
        <v>46206</v>
      </c>
      <c r="O5455" s="23">
        <f>'RESOLUCIONES EPG'!$N5455-'RESOLUCIONES EPG'!$D5455</f>
        <v>2121</v>
      </c>
    </row>
    <row r="5456" ht="16.5" customHeight="1">
      <c r="A5456" s="58"/>
      <c r="B5456" s="73" t="s">
        <v>2535</v>
      </c>
      <c r="C5456" s="187">
        <v>438.0</v>
      </c>
      <c r="D5456" s="130">
        <v>44085.0</v>
      </c>
      <c r="E5456" s="219" t="s">
        <v>7211</v>
      </c>
      <c r="F5456" s="69" t="s">
        <v>7212</v>
      </c>
      <c r="G5456" s="21" t="s">
        <v>3844</v>
      </c>
      <c r="H5456" s="165"/>
      <c r="I5456" s="63" t="s">
        <v>7374</v>
      </c>
      <c r="J5456" s="21"/>
      <c r="K5456" s="21"/>
      <c r="L5456" s="21"/>
      <c r="M5456" s="21"/>
      <c r="N5456" s="22">
        <f t="shared" si="2"/>
        <v>46206</v>
      </c>
      <c r="O5456" s="23">
        <f>'RESOLUCIONES EPG'!$N5456-'RESOLUCIONES EPG'!$D5456</f>
        <v>2121</v>
      </c>
    </row>
    <row r="5457" ht="16.5" customHeight="1">
      <c r="A5457" s="101"/>
      <c r="B5457" s="73" t="s">
        <v>2535</v>
      </c>
      <c r="C5457" s="187">
        <v>439.0</v>
      </c>
      <c r="D5457" s="130">
        <v>44085.0</v>
      </c>
      <c r="E5457" s="219" t="s">
        <v>2062</v>
      </c>
      <c r="F5457" s="69" t="s">
        <v>7252</v>
      </c>
      <c r="G5457" s="21" t="s">
        <v>3844</v>
      </c>
      <c r="H5457" s="165"/>
      <c r="I5457" s="63" t="s">
        <v>7375</v>
      </c>
      <c r="J5457" s="21"/>
      <c r="K5457" s="21"/>
      <c r="L5457" s="21"/>
      <c r="M5457" s="21"/>
      <c r="N5457" s="22">
        <f t="shared" si="2"/>
        <v>46206</v>
      </c>
      <c r="O5457" s="23">
        <f>'RESOLUCIONES EPG'!$N5457-'RESOLUCIONES EPG'!$D5457</f>
        <v>2121</v>
      </c>
    </row>
    <row r="5458" ht="16.5" customHeight="1">
      <c r="A5458" s="58"/>
      <c r="B5458" s="73" t="s">
        <v>2535</v>
      </c>
      <c r="C5458" s="187">
        <v>435.0</v>
      </c>
      <c r="D5458" s="130">
        <v>44085.0</v>
      </c>
      <c r="E5458" s="21" t="s">
        <v>2650</v>
      </c>
      <c r="F5458" s="69"/>
      <c r="G5458" s="21" t="s">
        <v>761</v>
      </c>
      <c r="H5458" s="165" t="s">
        <v>7376</v>
      </c>
      <c r="I5458" s="63" t="s">
        <v>7377</v>
      </c>
      <c r="J5458" s="21"/>
      <c r="K5458" s="21"/>
      <c r="L5458" s="21"/>
      <c r="M5458" s="21"/>
      <c r="N5458" s="22">
        <f t="shared" si="2"/>
        <v>46206</v>
      </c>
      <c r="O5458" s="23">
        <f>'RESOLUCIONES EPG'!$N5458-'RESOLUCIONES EPG'!$D5458</f>
        <v>2121</v>
      </c>
    </row>
    <row r="5459" ht="16.5" customHeight="1">
      <c r="A5459" s="58"/>
      <c r="B5459" s="73" t="s">
        <v>2535</v>
      </c>
      <c r="C5459" s="187">
        <v>440.0</v>
      </c>
      <c r="D5459" s="130">
        <v>44085.0</v>
      </c>
      <c r="E5459" s="219" t="s">
        <v>6851</v>
      </c>
      <c r="F5459" s="69" t="s">
        <v>6852</v>
      </c>
      <c r="G5459" s="21" t="s">
        <v>3844</v>
      </c>
      <c r="H5459" s="165"/>
      <c r="I5459" s="63" t="s">
        <v>7378</v>
      </c>
      <c r="J5459" s="21"/>
      <c r="K5459" s="21"/>
      <c r="L5459" s="21"/>
      <c r="M5459" s="21"/>
      <c r="N5459" s="22">
        <f t="shared" si="2"/>
        <v>46206</v>
      </c>
      <c r="O5459" s="23">
        <f>'RESOLUCIONES EPG'!$N5459-'RESOLUCIONES EPG'!$D5459</f>
        <v>2121</v>
      </c>
    </row>
    <row r="5460" ht="16.5" customHeight="1">
      <c r="A5460" s="58"/>
      <c r="B5460" s="73" t="s">
        <v>2535</v>
      </c>
      <c r="C5460" s="187">
        <v>442.0</v>
      </c>
      <c r="D5460" s="130">
        <v>44085.0</v>
      </c>
      <c r="E5460" s="21" t="s">
        <v>5133</v>
      </c>
      <c r="F5460" s="69"/>
      <c r="G5460" s="21" t="s">
        <v>2923</v>
      </c>
      <c r="H5460" s="165"/>
      <c r="I5460" s="63" t="s">
        <v>7379</v>
      </c>
      <c r="J5460" s="21"/>
      <c r="K5460" s="21"/>
      <c r="L5460" s="21"/>
      <c r="M5460" s="21"/>
      <c r="N5460" s="22">
        <f t="shared" si="2"/>
        <v>46206</v>
      </c>
      <c r="O5460" s="23">
        <f>'RESOLUCIONES EPG'!$N5460-'RESOLUCIONES EPG'!$D5460</f>
        <v>2121</v>
      </c>
    </row>
    <row r="5461" ht="16.5" customHeight="1">
      <c r="A5461" s="58"/>
      <c r="B5461" s="73" t="s">
        <v>2535</v>
      </c>
      <c r="C5461" s="187">
        <v>441.0</v>
      </c>
      <c r="D5461" s="130">
        <v>44085.0</v>
      </c>
      <c r="E5461" s="219" t="s">
        <v>3620</v>
      </c>
      <c r="F5461" s="69"/>
      <c r="G5461" s="21" t="s">
        <v>131</v>
      </c>
      <c r="H5461" s="165"/>
      <c r="I5461" s="63" t="s">
        <v>7380</v>
      </c>
      <c r="J5461" s="21"/>
      <c r="K5461" s="21"/>
      <c r="L5461" s="21"/>
      <c r="M5461" s="21"/>
      <c r="N5461" s="22">
        <f t="shared" si="2"/>
        <v>46206</v>
      </c>
      <c r="O5461" s="23">
        <f>'RESOLUCIONES EPG'!$N5461-'RESOLUCIONES EPG'!$D5461</f>
        <v>2121</v>
      </c>
    </row>
    <row r="5462" ht="16.5" customHeight="1">
      <c r="A5462" s="58"/>
      <c r="B5462" s="73" t="s">
        <v>2535</v>
      </c>
      <c r="C5462" s="220">
        <v>460.0</v>
      </c>
      <c r="D5462" s="130">
        <v>44092.0</v>
      </c>
      <c r="E5462" s="219" t="s">
        <v>7340</v>
      </c>
      <c r="F5462" s="130" t="s">
        <v>7341</v>
      </c>
      <c r="G5462" s="21" t="s">
        <v>3844</v>
      </c>
      <c r="H5462" s="165"/>
      <c r="I5462" s="63" t="s">
        <v>7381</v>
      </c>
      <c r="J5462" s="21"/>
      <c r="K5462" s="21"/>
      <c r="L5462" s="21"/>
      <c r="M5462" s="21"/>
      <c r="N5462" s="22">
        <f t="shared" si="2"/>
        <v>46206</v>
      </c>
      <c r="O5462" s="23">
        <f>'RESOLUCIONES EPG'!$N5462-'RESOLUCIONES EPG'!$D5462</f>
        <v>2114</v>
      </c>
    </row>
    <row r="5463" ht="16.5" customHeight="1">
      <c r="A5463" s="101"/>
      <c r="B5463" s="73" t="s">
        <v>2535</v>
      </c>
      <c r="C5463" s="220">
        <v>450.0</v>
      </c>
      <c r="D5463" s="130">
        <v>44092.0</v>
      </c>
      <c r="E5463" s="73" t="s">
        <v>7382</v>
      </c>
      <c r="F5463" s="130" t="s">
        <v>7383</v>
      </c>
      <c r="G5463" s="73" t="s">
        <v>7291</v>
      </c>
      <c r="H5463" s="165" t="s">
        <v>7384</v>
      </c>
      <c r="I5463" s="63" t="s">
        <v>7385</v>
      </c>
      <c r="J5463" s="21"/>
      <c r="K5463" s="21"/>
      <c r="L5463" s="21"/>
      <c r="M5463" s="21"/>
      <c r="N5463" s="22">
        <f t="shared" si="2"/>
        <v>46206</v>
      </c>
      <c r="O5463" s="23">
        <f>'RESOLUCIONES EPG'!$N5463-'RESOLUCIONES EPG'!$D5463</f>
        <v>2114</v>
      </c>
    </row>
    <row r="5464" ht="16.5" customHeight="1">
      <c r="A5464" s="101"/>
      <c r="B5464" s="73" t="s">
        <v>2535</v>
      </c>
      <c r="C5464" s="220">
        <v>470.0</v>
      </c>
      <c r="D5464" s="130">
        <v>44092.0</v>
      </c>
      <c r="E5464" s="21" t="s">
        <v>2433</v>
      </c>
      <c r="F5464" s="130" t="s">
        <v>7386</v>
      </c>
      <c r="G5464" s="21" t="s">
        <v>6594</v>
      </c>
      <c r="H5464" s="165"/>
      <c r="I5464" s="63" t="s">
        <v>7387</v>
      </c>
      <c r="J5464" s="21"/>
      <c r="K5464" s="21"/>
      <c r="L5464" s="21"/>
      <c r="M5464" s="21"/>
      <c r="N5464" s="22">
        <f t="shared" si="2"/>
        <v>46206</v>
      </c>
      <c r="O5464" s="23">
        <f>'RESOLUCIONES EPG'!$N5464-'RESOLUCIONES EPG'!$D5464</f>
        <v>2114</v>
      </c>
    </row>
    <row r="5465" ht="16.5" customHeight="1">
      <c r="A5465" s="101"/>
      <c r="B5465" s="73" t="s">
        <v>2535</v>
      </c>
      <c r="C5465" s="220">
        <v>468.0</v>
      </c>
      <c r="D5465" s="130">
        <v>44092.0</v>
      </c>
      <c r="E5465" s="21" t="s">
        <v>2435</v>
      </c>
      <c r="F5465" s="130" t="s">
        <v>2436</v>
      </c>
      <c r="G5465" s="21" t="s">
        <v>6594</v>
      </c>
      <c r="H5465" s="165"/>
      <c r="I5465" s="63" t="s">
        <v>7388</v>
      </c>
      <c r="J5465" s="21"/>
      <c r="K5465" s="21"/>
      <c r="L5465" s="21"/>
      <c r="M5465" s="21"/>
      <c r="N5465" s="22">
        <f t="shared" si="2"/>
        <v>46206</v>
      </c>
      <c r="O5465" s="23">
        <f>'RESOLUCIONES EPG'!$N5465-'RESOLUCIONES EPG'!$D5465</f>
        <v>2114</v>
      </c>
    </row>
    <row r="5466" ht="16.5" customHeight="1">
      <c r="A5466" s="103"/>
      <c r="B5466" s="73" t="s">
        <v>2535</v>
      </c>
      <c r="C5466" s="220">
        <v>469.0</v>
      </c>
      <c r="D5466" s="130">
        <v>44092.0</v>
      </c>
      <c r="E5466" s="21" t="s">
        <v>2438</v>
      </c>
      <c r="F5466" s="130" t="s">
        <v>2439</v>
      </c>
      <c r="G5466" s="21" t="s">
        <v>6594</v>
      </c>
      <c r="H5466" s="165"/>
      <c r="I5466" s="63" t="s">
        <v>7389</v>
      </c>
      <c r="J5466" s="21"/>
      <c r="K5466" s="21"/>
      <c r="L5466" s="21"/>
      <c r="M5466" s="21"/>
      <c r="N5466" s="22">
        <f t="shared" si="2"/>
        <v>46206</v>
      </c>
      <c r="O5466" s="23">
        <f>'RESOLUCIONES EPG'!$N5466-'RESOLUCIONES EPG'!$D5466</f>
        <v>2114</v>
      </c>
    </row>
    <row r="5467" ht="16.5" customHeight="1">
      <c r="A5467" s="58"/>
      <c r="B5467" s="73" t="s">
        <v>2535</v>
      </c>
      <c r="C5467" s="220">
        <v>461.0</v>
      </c>
      <c r="D5467" s="130">
        <v>44092.0</v>
      </c>
      <c r="E5467" s="219" t="s">
        <v>7195</v>
      </c>
      <c r="F5467" s="130" t="s">
        <v>7390</v>
      </c>
      <c r="G5467" s="21" t="s">
        <v>3844</v>
      </c>
      <c r="H5467" s="165"/>
      <c r="I5467" s="63" t="s">
        <v>7391</v>
      </c>
      <c r="J5467" s="21"/>
      <c r="K5467" s="21"/>
      <c r="L5467" s="21"/>
      <c r="M5467" s="21"/>
      <c r="N5467" s="22">
        <f t="shared" si="2"/>
        <v>46206</v>
      </c>
      <c r="O5467" s="23">
        <f>'RESOLUCIONES EPG'!$N5467-'RESOLUCIONES EPG'!$D5467</f>
        <v>2114</v>
      </c>
    </row>
    <row r="5468" ht="16.5" customHeight="1">
      <c r="A5468" s="103"/>
      <c r="B5468" s="73" t="s">
        <v>2535</v>
      </c>
      <c r="C5468" s="24">
        <v>474.0</v>
      </c>
      <c r="D5468" s="130">
        <v>44092.0</v>
      </c>
      <c r="E5468" s="21" t="s">
        <v>7195</v>
      </c>
      <c r="F5468" s="73" t="s">
        <v>7390</v>
      </c>
      <c r="G5468" s="21" t="s">
        <v>761</v>
      </c>
      <c r="H5468" s="165" t="s">
        <v>6726</v>
      </c>
      <c r="I5468" s="63" t="s">
        <v>7392</v>
      </c>
      <c r="J5468" s="21"/>
      <c r="K5468" s="21"/>
      <c r="L5468" s="21"/>
      <c r="M5468" s="21"/>
      <c r="N5468" s="22">
        <f t="shared" si="2"/>
        <v>46206</v>
      </c>
      <c r="O5468" s="23">
        <f>'RESOLUCIONES EPG'!$N5468-'RESOLUCIONES EPG'!$D5468</f>
        <v>2114</v>
      </c>
    </row>
    <row r="5469" ht="16.5" customHeight="1">
      <c r="A5469" s="101"/>
      <c r="B5469" s="73" t="s">
        <v>2535</v>
      </c>
      <c r="C5469" s="220">
        <v>467.0</v>
      </c>
      <c r="D5469" s="130">
        <v>44092.0</v>
      </c>
      <c r="E5469" s="21" t="s">
        <v>2486</v>
      </c>
      <c r="F5469" s="130" t="s">
        <v>7393</v>
      </c>
      <c r="G5469" s="21" t="s">
        <v>6594</v>
      </c>
      <c r="H5469" s="165"/>
      <c r="I5469" s="63" t="s">
        <v>7394</v>
      </c>
      <c r="J5469" s="21"/>
      <c r="K5469" s="21"/>
      <c r="L5469" s="21"/>
      <c r="M5469" s="21"/>
      <c r="N5469" s="22">
        <f t="shared" si="2"/>
        <v>46206</v>
      </c>
      <c r="O5469" s="23">
        <f>'RESOLUCIONES EPG'!$N5469-'RESOLUCIONES EPG'!$D5469</f>
        <v>2114</v>
      </c>
    </row>
    <row r="5470" ht="16.5" customHeight="1">
      <c r="A5470" s="58"/>
      <c r="B5470" s="73" t="s">
        <v>2535</v>
      </c>
      <c r="C5470" s="220">
        <v>457.0</v>
      </c>
      <c r="D5470" s="130">
        <v>44092.0</v>
      </c>
      <c r="E5470" s="21" t="s">
        <v>7395</v>
      </c>
      <c r="F5470" s="130" t="s">
        <v>7396</v>
      </c>
      <c r="G5470" s="21" t="s">
        <v>761</v>
      </c>
      <c r="H5470" s="165" t="s">
        <v>7397</v>
      </c>
      <c r="I5470" s="63" t="s">
        <v>7398</v>
      </c>
      <c r="J5470" s="21"/>
      <c r="K5470" s="21"/>
      <c r="L5470" s="21"/>
      <c r="M5470" s="21"/>
      <c r="N5470" s="22">
        <f t="shared" si="2"/>
        <v>46206</v>
      </c>
      <c r="O5470" s="23">
        <f>'RESOLUCIONES EPG'!$N5470-'RESOLUCIONES EPG'!$D5470</f>
        <v>2114</v>
      </c>
    </row>
    <row r="5471" ht="16.5" customHeight="1">
      <c r="A5471" s="58"/>
      <c r="B5471" s="73" t="s">
        <v>2535</v>
      </c>
      <c r="C5471" s="220">
        <v>462.0</v>
      </c>
      <c r="D5471" s="130">
        <v>44092.0</v>
      </c>
      <c r="E5471" s="73" t="s">
        <v>7399</v>
      </c>
      <c r="F5471" s="130" t="s">
        <v>7400</v>
      </c>
      <c r="G5471" s="73" t="s">
        <v>994</v>
      </c>
      <c r="H5471" s="165" t="s">
        <v>7370</v>
      </c>
      <c r="I5471" s="63" t="s">
        <v>7401</v>
      </c>
      <c r="J5471" s="21"/>
      <c r="K5471" s="21"/>
      <c r="L5471" s="21"/>
      <c r="M5471" s="21"/>
      <c r="N5471" s="22">
        <f t="shared" si="2"/>
        <v>46206</v>
      </c>
      <c r="O5471" s="23">
        <f>'RESOLUCIONES EPG'!$N5471-'RESOLUCIONES EPG'!$D5471</f>
        <v>2114</v>
      </c>
    </row>
    <row r="5472" ht="16.5" customHeight="1">
      <c r="A5472" s="103"/>
      <c r="B5472" s="73"/>
      <c r="C5472" s="24">
        <v>471.0</v>
      </c>
      <c r="D5472" s="130">
        <v>44092.0</v>
      </c>
      <c r="E5472" s="21" t="s">
        <v>4959</v>
      </c>
      <c r="F5472" s="190" t="s">
        <v>7402</v>
      </c>
      <c r="G5472" s="21" t="s">
        <v>7403</v>
      </c>
      <c r="H5472" s="165"/>
      <c r="I5472" s="63" t="s">
        <v>7404</v>
      </c>
      <c r="J5472" s="21"/>
      <c r="K5472" s="21"/>
      <c r="L5472" s="21"/>
      <c r="M5472" s="21"/>
      <c r="N5472" s="22">
        <f t="shared" si="2"/>
        <v>46206</v>
      </c>
      <c r="O5472" s="23">
        <f>'RESOLUCIONES EPG'!$N5472-'RESOLUCIONES EPG'!$D5472</f>
        <v>2114</v>
      </c>
    </row>
    <row r="5473" ht="16.5" customHeight="1">
      <c r="A5473" s="103"/>
      <c r="B5473" s="73" t="s">
        <v>2535</v>
      </c>
      <c r="C5473" s="220">
        <v>452.0</v>
      </c>
      <c r="D5473" s="130">
        <v>44092.0</v>
      </c>
      <c r="E5473" s="21" t="s">
        <v>6821</v>
      </c>
      <c r="F5473" s="130" t="s">
        <v>7405</v>
      </c>
      <c r="G5473" s="21" t="s">
        <v>2923</v>
      </c>
      <c r="H5473" s="165"/>
      <c r="I5473" s="63" t="s">
        <v>7406</v>
      </c>
      <c r="J5473" s="21"/>
      <c r="K5473" s="21"/>
      <c r="L5473" s="21"/>
      <c r="M5473" s="21"/>
      <c r="N5473" s="22">
        <f t="shared" si="2"/>
        <v>46206</v>
      </c>
      <c r="O5473" s="23">
        <f>'RESOLUCIONES EPG'!$N5473-'RESOLUCIONES EPG'!$D5473</f>
        <v>2114</v>
      </c>
    </row>
    <row r="5474" ht="16.5" customHeight="1">
      <c r="A5474" s="103"/>
      <c r="B5474" s="73" t="s">
        <v>2535</v>
      </c>
      <c r="C5474" s="220">
        <v>472.0</v>
      </c>
      <c r="D5474" s="130">
        <v>44092.0</v>
      </c>
      <c r="E5474" s="21" t="s">
        <v>6714</v>
      </c>
      <c r="F5474" s="130"/>
      <c r="G5474" s="21" t="s">
        <v>7407</v>
      </c>
      <c r="H5474" s="165"/>
      <c r="I5474" s="63" t="s">
        <v>7408</v>
      </c>
      <c r="J5474" s="21"/>
      <c r="K5474" s="21"/>
      <c r="L5474" s="21"/>
      <c r="M5474" s="21"/>
      <c r="N5474" s="22">
        <f t="shared" si="2"/>
        <v>46206</v>
      </c>
      <c r="O5474" s="23">
        <f>'RESOLUCIONES EPG'!$N5474-'RESOLUCIONES EPG'!$D5474</f>
        <v>2114</v>
      </c>
    </row>
    <row r="5475" ht="16.5" customHeight="1">
      <c r="A5475" s="103"/>
      <c r="B5475" s="73" t="s">
        <v>2535</v>
      </c>
      <c r="C5475" s="220">
        <v>466.0</v>
      </c>
      <c r="D5475" s="130">
        <v>44092.0</v>
      </c>
      <c r="E5475" s="73" t="s">
        <v>7409</v>
      </c>
      <c r="F5475" s="130" t="s">
        <v>7410</v>
      </c>
      <c r="G5475" s="73" t="s">
        <v>994</v>
      </c>
      <c r="H5475" s="165" t="s">
        <v>7384</v>
      </c>
      <c r="I5475" s="63" t="s">
        <v>7411</v>
      </c>
      <c r="J5475" s="21"/>
      <c r="K5475" s="21"/>
      <c r="L5475" s="21"/>
      <c r="M5475" s="21"/>
      <c r="N5475" s="22">
        <f t="shared" si="2"/>
        <v>46206</v>
      </c>
      <c r="O5475" s="23">
        <f>'RESOLUCIONES EPG'!$N5475-'RESOLUCIONES EPG'!$D5475</f>
        <v>2114</v>
      </c>
    </row>
    <row r="5476" ht="16.5" customHeight="1">
      <c r="A5476" s="100"/>
      <c r="B5476" s="73" t="s">
        <v>2535</v>
      </c>
      <c r="C5476" s="220">
        <v>451.0</v>
      </c>
      <c r="D5476" s="130">
        <v>44092.0</v>
      </c>
      <c r="E5476" s="73" t="s">
        <v>7412</v>
      </c>
      <c r="F5476" s="130" t="s">
        <v>7413</v>
      </c>
      <c r="G5476" s="73" t="s">
        <v>7291</v>
      </c>
      <c r="H5476" s="165" t="s">
        <v>7384</v>
      </c>
      <c r="I5476" s="63" t="s">
        <v>7414</v>
      </c>
      <c r="J5476" s="21"/>
      <c r="K5476" s="21"/>
      <c r="L5476" s="21"/>
      <c r="M5476" s="21"/>
      <c r="N5476" s="22">
        <f t="shared" si="2"/>
        <v>46206</v>
      </c>
      <c r="O5476" s="23">
        <f>'RESOLUCIONES EPG'!$N5476-'RESOLUCIONES EPG'!$D5476</f>
        <v>2114</v>
      </c>
    </row>
    <row r="5477" ht="16.5" customHeight="1">
      <c r="A5477" s="58"/>
      <c r="B5477" s="73" t="s">
        <v>2535</v>
      </c>
      <c r="C5477" s="220">
        <v>454.0</v>
      </c>
      <c r="D5477" s="130">
        <v>44092.0</v>
      </c>
      <c r="E5477" s="219" t="s">
        <v>6793</v>
      </c>
      <c r="F5477" s="130" t="s">
        <v>7415</v>
      </c>
      <c r="G5477" s="21" t="s">
        <v>7200</v>
      </c>
      <c r="H5477" s="165"/>
      <c r="I5477" s="63" t="s">
        <v>7416</v>
      </c>
      <c r="J5477" s="21"/>
      <c r="K5477" s="21"/>
      <c r="L5477" s="21"/>
      <c r="M5477" s="21"/>
      <c r="N5477" s="22">
        <f t="shared" si="2"/>
        <v>46206</v>
      </c>
      <c r="O5477" s="23">
        <f>'RESOLUCIONES EPG'!$N5477-'RESOLUCIONES EPG'!$D5477</f>
        <v>2114</v>
      </c>
    </row>
    <row r="5478" ht="16.5" customHeight="1">
      <c r="A5478" s="101"/>
      <c r="B5478" s="73"/>
      <c r="C5478" s="24">
        <v>447.0</v>
      </c>
      <c r="D5478" s="130">
        <v>44092.0</v>
      </c>
      <c r="E5478" s="21" t="s">
        <v>3006</v>
      </c>
      <c r="F5478" s="221"/>
      <c r="G5478" s="21" t="s">
        <v>7335</v>
      </c>
      <c r="H5478" s="198">
        <v>44099.0</v>
      </c>
      <c r="I5478" s="63" t="s">
        <v>7417</v>
      </c>
      <c r="J5478" s="21"/>
      <c r="K5478" s="21"/>
      <c r="L5478" s="21"/>
      <c r="M5478" s="21"/>
      <c r="N5478" s="22">
        <f t="shared" si="2"/>
        <v>46206</v>
      </c>
      <c r="O5478" s="23">
        <f>'RESOLUCIONES EPG'!$N5478-'RESOLUCIONES EPG'!$D5478</f>
        <v>2114</v>
      </c>
    </row>
    <row r="5479" ht="16.5" customHeight="1">
      <c r="A5479" s="103"/>
      <c r="B5479" s="73" t="s">
        <v>2535</v>
      </c>
      <c r="C5479" s="220">
        <v>453.0</v>
      </c>
      <c r="D5479" s="130">
        <v>44092.0</v>
      </c>
      <c r="E5479" s="219" t="s">
        <v>7035</v>
      </c>
      <c r="F5479" s="130" t="s">
        <v>7418</v>
      </c>
      <c r="G5479" s="21" t="s">
        <v>3844</v>
      </c>
      <c r="H5479" s="165"/>
      <c r="I5479" s="63" t="s">
        <v>7419</v>
      </c>
      <c r="J5479" s="21"/>
      <c r="K5479" s="21"/>
      <c r="L5479" s="21"/>
      <c r="M5479" s="21"/>
      <c r="N5479" s="22">
        <f t="shared" si="2"/>
        <v>46206</v>
      </c>
      <c r="O5479" s="23">
        <f>'RESOLUCIONES EPG'!$N5479-'RESOLUCIONES EPG'!$D5479</f>
        <v>2114</v>
      </c>
    </row>
    <row r="5480" ht="16.5" customHeight="1">
      <c r="A5480" s="103"/>
      <c r="B5480" s="73" t="s">
        <v>2535</v>
      </c>
      <c r="C5480" s="220">
        <v>464.0</v>
      </c>
      <c r="D5480" s="130">
        <v>44092.0</v>
      </c>
      <c r="E5480" s="73" t="s">
        <v>7420</v>
      </c>
      <c r="F5480" s="130" t="s">
        <v>7421</v>
      </c>
      <c r="G5480" s="73" t="s">
        <v>994</v>
      </c>
      <c r="H5480" s="165" t="s">
        <v>7370</v>
      </c>
      <c r="I5480" s="63" t="s">
        <v>7422</v>
      </c>
      <c r="J5480" s="21"/>
      <c r="K5480" s="21"/>
      <c r="L5480" s="21"/>
      <c r="M5480" s="21"/>
      <c r="N5480" s="22">
        <f t="shared" si="2"/>
        <v>46206</v>
      </c>
      <c r="O5480" s="23">
        <f>'RESOLUCIONES EPG'!$N5480-'RESOLUCIONES EPG'!$D5480</f>
        <v>2114</v>
      </c>
    </row>
    <row r="5481" ht="16.5" customHeight="1">
      <c r="A5481" s="58"/>
      <c r="B5481" s="73" t="s">
        <v>2535</v>
      </c>
      <c r="C5481" s="220">
        <v>463.0</v>
      </c>
      <c r="D5481" s="130">
        <v>44092.0</v>
      </c>
      <c r="E5481" s="73" t="s">
        <v>7423</v>
      </c>
      <c r="F5481" s="130" t="s">
        <v>7424</v>
      </c>
      <c r="G5481" s="73" t="s">
        <v>994</v>
      </c>
      <c r="H5481" s="165" t="s">
        <v>7370</v>
      </c>
      <c r="I5481" s="63" t="s">
        <v>7425</v>
      </c>
      <c r="J5481" s="21"/>
      <c r="K5481" s="21"/>
      <c r="L5481" s="21"/>
      <c r="M5481" s="21"/>
      <c r="N5481" s="22">
        <f t="shared" si="2"/>
        <v>46206</v>
      </c>
      <c r="O5481" s="23">
        <f>'RESOLUCIONES EPG'!$N5481-'RESOLUCIONES EPG'!$D5481</f>
        <v>2114</v>
      </c>
    </row>
    <row r="5482" ht="16.5" customHeight="1">
      <c r="A5482" s="103"/>
      <c r="B5482" s="73" t="s">
        <v>2535</v>
      </c>
      <c r="C5482" s="24">
        <v>473.0</v>
      </c>
      <c r="D5482" s="130">
        <v>44092.0</v>
      </c>
      <c r="E5482" s="21" t="s">
        <v>7426</v>
      </c>
      <c r="F5482" s="69" t="s">
        <v>7427</v>
      </c>
      <c r="G5482" s="21" t="s">
        <v>761</v>
      </c>
      <c r="H5482" s="165" t="s">
        <v>7428</v>
      </c>
      <c r="I5482" s="63" t="s">
        <v>7429</v>
      </c>
      <c r="J5482" s="21"/>
      <c r="K5482" s="21"/>
      <c r="L5482" s="21"/>
      <c r="M5482" s="21"/>
      <c r="N5482" s="22">
        <f t="shared" si="2"/>
        <v>46206</v>
      </c>
      <c r="O5482" s="23">
        <f>'RESOLUCIONES EPG'!$N5482-'RESOLUCIONES EPG'!$D5482</f>
        <v>2114</v>
      </c>
    </row>
    <row r="5483" ht="16.5" customHeight="1">
      <c r="A5483" s="58"/>
      <c r="B5483" s="73" t="s">
        <v>2535</v>
      </c>
      <c r="C5483" s="24">
        <v>459.0</v>
      </c>
      <c r="D5483" s="130">
        <v>44092.0</v>
      </c>
      <c r="E5483" s="146" t="s">
        <v>7430</v>
      </c>
      <c r="F5483" s="178" t="s">
        <v>7431</v>
      </c>
      <c r="G5483" s="21" t="s">
        <v>3844</v>
      </c>
      <c r="H5483" s="165"/>
      <c r="I5483" s="63" t="s">
        <v>7432</v>
      </c>
      <c r="J5483" s="21"/>
      <c r="K5483" s="21"/>
      <c r="L5483" s="21"/>
      <c r="M5483" s="21"/>
      <c r="N5483" s="22">
        <f t="shared" si="2"/>
        <v>46206</v>
      </c>
      <c r="O5483" s="23">
        <f>'RESOLUCIONES EPG'!$N5483-'RESOLUCIONES EPG'!$D5483</f>
        <v>2114</v>
      </c>
    </row>
    <row r="5484" ht="16.5" customHeight="1">
      <c r="A5484" s="58"/>
      <c r="B5484" s="73" t="s">
        <v>2535</v>
      </c>
      <c r="C5484" s="220">
        <v>456.0</v>
      </c>
      <c r="D5484" s="130">
        <v>44092.0</v>
      </c>
      <c r="E5484" s="219" t="s">
        <v>4887</v>
      </c>
      <c r="F5484" s="130" t="s">
        <v>7433</v>
      </c>
      <c r="G5484" s="21" t="s">
        <v>7200</v>
      </c>
      <c r="H5484" s="165"/>
      <c r="I5484" s="63" t="s">
        <v>7434</v>
      </c>
      <c r="J5484" s="21"/>
      <c r="K5484" s="21"/>
      <c r="L5484" s="21"/>
      <c r="M5484" s="21"/>
      <c r="N5484" s="22">
        <f t="shared" si="2"/>
        <v>46206</v>
      </c>
      <c r="O5484" s="23">
        <f>'RESOLUCIONES EPG'!$N5484-'RESOLUCIONES EPG'!$D5484</f>
        <v>2114</v>
      </c>
    </row>
    <row r="5485" ht="16.5" customHeight="1">
      <c r="A5485" s="101"/>
      <c r="B5485" s="73"/>
      <c r="C5485" s="24">
        <v>446.0</v>
      </c>
      <c r="D5485" s="130">
        <v>44092.0</v>
      </c>
      <c r="E5485" s="21" t="s">
        <v>7435</v>
      </c>
      <c r="F5485" s="221"/>
      <c r="G5485" s="21"/>
      <c r="H5485" s="165"/>
      <c r="I5485" s="63" t="s">
        <v>7436</v>
      </c>
      <c r="J5485" s="21"/>
      <c r="K5485" s="21"/>
      <c r="L5485" s="21"/>
      <c r="M5485" s="21"/>
      <c r="N5485" s="22">
        <f t="shared" si="2"/>
        <v>46206</v>
      </c>
      <c r="O5485" s="23">
        <f>'RESOLUCIONES EPG'!$N5485-'RESOLUCIONES EPG'!$D5485</f>
        <v>2114</v>
      </c>
    </row>
    <row r="5486" ht="16.5" customHeight="1">
      <c r="A5486" s="103"/>
      <c r="B5486" s="73"/>
      <c r="C5486" s="24">
        <v>449.0</v>
      </c>
      <c r="D5486" s="130">
        <v>44092.0</v>
      </c>
      <c r="E5486" s="21" t="s">
        <v>2850</v>
      </c>
      <c r="F5486" s="221"/>
      <c r="G5486" s="21" t="s">
        <v>7335</v>
      </c>
      <c r="H5486" s="198">
        <v>44099.0</v>
      </c>
      <c r="I5486" s="63" t="s">
        <v>7437</v>
      </c>
      <c r="J5486" s="21"/>
      <c r="K5486" s="21"/>
      <c r="L5486" s="21"/>
      <c r="M5486" s="21"/>
      <c r="N5486" s="22">
        <f t="shared" si="2"/>
        <v>46206</v>
      </c>
      <c r="O5486" s="23">
        <f>'RESOLUCIONES EPG'!$N5486-'RESOLUCIONES EPG'!$D5486</f>
        <v>2114</v>
      </c>
    </row>
    <row r="5487" ht="16.5" customHeight="1">
      <c r="A5487" s="58"/>
      <c r="B5487" s="73" t="s">
        <v>2535</v>
      </c>
      <c r="C5487" s="220">
        <v>455.0</v>
      </c>
      <c r="D5487" s="130">
        <v>44092.0</v>
      </c>
      <c r="E5487" s="21" t="s">
        <v>7438</v>
      </c>
      <c r="F5487" s="130" t="s">
        <v>7439</v>
      </c>
      <c r="G5487" s="21" t="s">
        <v>761</v>
      </c>
      <c r="H5487" s="165" t="s">
        <v>7214</v>
      </c>
      <c r="I5487" s="63" t="s">
        <v>7440</v>
      </c>
      <c r="J5487" s="21"/>
      <c r="K5487" s="21"/>
      <c r="L5487" s="21"/>
      <c r="M5487" s="21"/>
      <c r="N5487" s="22">
        <f t="shared" si="2"/>
        <v>46206</v>
      </c>
      <c r="O5487" s="23">
        <f>'RESOLUCIONES EPG'!$N5487-'RESOLUCIONES EPG'!$D5487</f>
        <v>2114</v>
      </c>
    </row>
    <row r="5488" ht="16.5" customHeight="1">
      <c r="A5488" s="101"/>
      <c r="B5488" s="73"/>
      <c r="C5488" s="24">
        <v>448.0</v>
      </c>
      <c r="D5488" s="130">
        <v>44092.0</v>
      </c>
      <c r="E5488" s="21" t="s">
        <v>3160</v>
      </c>
      <c r="F5488" s="221"/>
      <c r="G5488" s="21" t="s">
        <v>7335</v>
      </c>
      <c r="H5488" s="198">
        <v>44099.0</v>
      </c>
      <c r="I5488" s="63" t="s">
        <v>7441</v>
      </c>
      <c r="J5488" s="21"/>
      <c r="K5488" s="21"/>
      <c r="L5488" s="21"/>
      <c r="M5488" s="21"/>
      <c r="N5488" s="22">
        <f t="shared" si="2"/>
        <v>46206</v>
      </c>
      <c r="O5488" s="23">
        <f>'RESOLUCIONES EPG'!$N5488-'RESOLUCIONES EPG'!$D5488</f>
        <v>2114</v>
      </c>
    </row>
    <row r="5489" ht="16.5" customHeight="1">
      <c r="A5489" s="58"/>
      <c r="B5489" s="73" t="s">
        <v>2535</v>
      </c>
      <c r="C5489" s="24">
        <v>476.0</v>
      </c>
      <c r="D5489" s="130">
        <v>44099.0</v>
      </c>
      <c r="E5489" s="219" t="s">
        <v>7442</v>
      </c>
      <c r="F5489" s="69" t="s">
        <v>7443</v>
      </c>
      <c r="G5489" s="21" t="s">
        <v>3844</v>
      </c>
      <c r="H5489" s="165"/>
      <c r="I5489" s="63" t="s">
        <v>7444</v>
      </c>
      <c r="J5489" s="21"/>
      <c r="K5489" s="21"/>
      <c r="L5489" s="21"/>
      <c r="M5489" s="21"/>
      <c r="N5489" s="22">
        <f t="shared" si="2"/>
        <v>46206</v>
      </c>
      <c r="O5489" s="23">
        <f>'RESOLUCIONES EPG'!$N5489-'RESOLUCIONES EPG'!$D5489</f>
        <v>2107</v>
      </c>
    </row>
    <row r="5490" ht="16.5" customHeight="1">
      <c r="A5490" s="58"/>
      <c r="B5490" s="73" t="s">
        <v>2535</v>
      </c>
      <c r="C5490" s="24">
        <v>478.0</v>
      </c>
      <c r="D5490" s="130">
        <v>44099.0</v>
      </c>
      <c r="E5490" s="21" t="s">
        <v>7445</v>
      </c>
      <c r="F5490" s="69"/>
      <c r="G5490" s="21" t="s">
        <v>7446</v>
      </c>
      <c r="H5490" s="165"/>
      <c r="I5490" s="63" t="s">
        <v>7447</v>
      </c>
      <c r="J5490" s="21"/>
      <c r="K5490" s="21"/>
      <c r="L5490" s="21"/>
      <c r="M5490" s="21"/>
      <c r="N5490" s="22">
        <f t="shared" si="2"/>
        <v>46206</v>
      </c>
      <c r="O5490" s="23">
        <f>'RESOLUCIONES EPG'!$N5490-'RESOLUCIONES EPG'!$D5490</f>
        <v>2107</v>
      </c>
    </row>
    <row r="5491" ht="16.5" customHeight="1">
      <c r="A5491" s="58"/>
      <c r="B5491" s="73" t="s">
        <v>2535</v>
      </c>
      <c r="C5491" s="24">
        <v>477.0</v>
      </c>
      <c r="D5491" s="130">
        <v>44099.0</v>
      </c>
      <c r="E5491" s="219" t="s">
        <v>2092</v>
      </c>
      <c r="F5491" s="69" t="s">
        <v>1328</v>
      </c>
      <c r="G5491" s="21" t="s">
        <v>131</v>
      </c>
      <c r="H5491" s="165"/>
      <c r="I5491" s="63" t="s">
        <v>7448</v>
      </c>
      <c r="J5491" s="21"/>
      <c r="K5491" s="21"/>
      <c r="L5491" s="21"/>
      <c r="M5491" s="21"/>
      <c r="N5491" s="22">
        <f t="shared" si="2"/>
        <v>46206</v>
      </c>
      <c r="O5491" s="23">
        <f>'RESOLUCIONES EPG'!$N5491-'RESOLUCIONES EPG'!$D5491</f>
        <v>2107</v>
      </c>
    </row>
    <row r="5492" ht="16.5" customHeight="1">
      <c r="A5492" s="58"/>
      <c r="B5492" s="73" t="s">
        <v>2535</v>
      </c>
      <c r="C5492" s="24">
        <v>475.0</v>
      </c>
      <c r="D5492" s="130">
        <v>44099.0</v>
      </c>
      <c r="E5492" s="21" t="s">
        <v>7449</v>
      </c>
      <c r="F5492" s="69" t="s">
        <v>4734</v>
      </c>
      <c r="G5492" s="21" t="s">
        <v>2923</v>
      </c>
      <c r="H5492" s="165"/>
      <c r="I5492" s="63" t="s">
        <v>7450</v>
      </c>
      <c r="J5492" s="21"/>
      <c r="K5492" s="21"/>
      <c r="L5492" s="21"/>
      <c r="M5492" s="21"/>
      <c r="N5492" s="22">
        <f t="shared" si="2"/>
        <v>46206</v>
      </c>
      <c r="O5492" s="23">
        <f>'RESOLUCIONES EPG'!$N5492-'RESOLUCIONES EPG'!$D5492</f>
        <v>2107</v>
      </c>
    </row>
    <row r="5493" ht="16.5" customHeight="1">
      <c r="A5493" s="103"/>
      <c r="B5493" s="73" t="s">
        <v>2535</v>
      </c>
      <c r="C5493" s="24">
        <v>492.0</v>
      </c>
      <c r="D5493" s="130">
        <v>44106.0</v>
      </c>
      <c r="E5493" s="219" t="s">
        <v>2613</v>
      </c>
      <c r="F5493" s="69" t="s">
        <v>2614</v>
      </c>
      <c r="G5493" s="21" t="s">
        <v>7451</v>
      </c>
      <c r="H5493" s="165"/>
      <c r="I5493" s="63" t="s">
        <v>7452</v>
      </c>
      <c r="J5493" s="21"/>
      <c r="K5493" s="21"/>
      <c r="L5493" s="21"/>
      <c r="M5493" s="21"/>
      <c r="N5493" s="22">
        <f t="shared" si="2"/>
        <v>46206</v>
      </c>
      <c r="O5493" s="23">
        <f>'RESOLUCIONES EPG'!$N5493-'RESOLUCIONES EPG'!$D5493</f>
        <v>2100</v>
      </c>
    </row>
    <row r="5494" ht="16.5" customHeight="1">
      <c r="A5494" s="58"/>
      <c r="B5494" s="73" t="s">
        <v>2535</v>
      </c>
      <c r="C5494" s="24">
        <v>481.0</v>
      </c>
      <c r="D5494" s="130">
        <v>44106.0</v>
      </c>
      <c r="E5494" s="21" t="s">
        <v>7453</v>
      </c>
      <c r="F5494" s="69" t="s">
        <v>7454</v>
      </c>
      <c r="G5494" s="21" t="s">
        <v>761</v>
      </c>
      <c r="H5494" s="165" t="s">
        <v>4511</v>
      </c>
      <c r="I5494" s="63" t="s">
        <v>7455</v>
      </c>
      <c r="J5494" s="21"/>
      <c r="K5494" s="21"/>
      <c r="L5494" s="21"/>
      <c r="M5494" s="21"/>
      <c r="N5494" s="22">
        <f t="shared" si="2"/>
        <v>46206</v>
      </c>
      <c r="O5494" s="23">
        <f>'RESOLUCIONES EPG'!$N5494-'RESOLUCIONES EPG'!$D5494</f>
        <v>2100</v>
      </c>
    </row>
    <row r="5495" ht="16.5" customHeight="1">
      <c r="A5495" s="58"/>
      <c r="B5495" s="73" t="s">
        <v>2535</v>
      </c>
      <c r="C5495" s="24">
        <v>482.0</v>
      </c>
      <c r="D5495" s="130">
        <v>44106.0</v>
      </c>
      <c r="E5495" s="21" t="s">
        <v>7456</v>
      </c>
      <c r="F5495" s="69" t="s">
        <v>7457</v>
      </c>
      <c r="G5495" s="21" t="s">
        <v>994</v>
      </c>
      <c r="H5495" s="165" t="s">
        <v>4749</v>
      </c>
      <c r="I5495" s="63" t="s">
        <v>7458</v>
      </c>
      <c r="J5495" s="21"/>
      <c r="K5495" s="21"/>
      <c r="L5495" s="21"/>
      <c r="M5495" s="21"/>
      <c r="N5495" s="22">
        <f t="shared" si="2"/>
        <v>46206</v>
      </c>
      <c r="O5495" s="23">
        <f>'RESOLUCIONES EPG'!$N5495-'RESOLUCIONES EPG'!$D5495</f>
        <v>2100</v>
      </c>
    </row>
    <row r="5496" ht="16.5" customHeight="1">
      <c r="A5496" s="58"/>
      <c r="B5496" s="73" t="s">
        <v>2535</v>
      </c>
      <c r="C5496" s="24">
        <v>489.0</v>
      </c>
      <c r="D5496" s="130">
        <v>44106.0</v>
      </c>
      <c r="E5496" s="21" t="s">
        <v>7459</v>
      </c>
      <c r="F5496" s="69" t="s">
        <v>7460</v>
      </c>
      <c r="G5496" s="21" t="s">
        <v>761</v>
      </c>
      <c r="H5496" s="165" t="s">
        <v>7461</v>
      </c>
      <c r="I5496" s="63" t="s">
        <v>7462</v>
      </c>
      <c r="J5496" s="21"/>
      <c r="K5496" s="21"/>
      <c r="L5496" s="21"/>
      <c r="M5496" s="21"/>
      <c r="N5496" s="22">
        <f t="shared" si="2"/>
        <v>46206</v>
      </c>
      <c r="O5496" s="23">
        <f>'RESOLUCIONES EPG'!$N5496-'RESOLUCIONES EPG'!$D5496</f>
        <v>2100</v>
      </c>
    </row>
    <row r="5497" ht="16.5" customHeight="1">
      <c r="A5497" s="103"/>
      <c r="B5497" s="73" t="s">
        <v>2535</v>
      </c>
      <c r="C5497" s="24">
        <v>495.0</v>
      </c>
      <c r="D5497" s="130">
        <v>44106.0</v>
      </c>
      <c r="E5497" s="21" t="s">
        <v>7369</v>
      </c>
      <c r="F5497" s="69" t="s">
        <v>7463</v>
      </c>
      <c r="G5497" s="21" t="s">
        <v>1370</v>
      </c>
      <c r="H5497" s="165" t="s">
        <v>7370</v>
      </c>
      <c r="I5497" s="63" t="s">
        <v>7464</v>
      </c>
      <c r="J5497" s="21"/>
      <c r="K5497" s="21"/>
      <c r="L5497" s="21"/>
      <c r="M5497" s="21"/>
      <c r="N5497" s="22">
        <f t="shared" si="2"/>
        <v>46206</v>
      </c>
      <c r="O5497" s="23">
        <f>'RESOLUCIONES EPG'!$N5497-'RESOLUCIONES EPG'!$D5497</f>
        <v>2100</v>
      </c>
    </row>
    <row r="5498" ht="16.5" customHeight="1">
      <c r="A5498" s="101"/>
      <c r="B5498" s="73"/>
      <c r="C5498" s="24">
        <v>490.0</v>
      </c>
      <c r="D5498" s="221">
        <v>44106.0</v>
      </c>
      <c r="E5498" s="219" t="s">
        <v>1915</v>
      </c>
      <c r="F5498" s="69" t="s">
        <v>7465</v>
      </c>
      <c r="G5498" s="21" t="s">
        <v>7451</v>
      </c>
      <c r="H5498" s="165"/>
      <c r="I5498" s="63" t="s">
        <v>7466</v>
      </c>
      <c r="J5498" s="21"/>
      <c r="K5498" s="21"/>
      <c r="L5498" s="21"/>
      <c r="M5498" s="21"/>
      <c r="N5498" s="22">
        <f t="shared" si="2"/>
        <v>46206</v>
      </c>
      <c r="O5498" s="23">
        <f>'RESOLUCIONES EPG'!$N5498-'RESOLUCIONES EPG'!$D5498</f>
        <v>2100</v>
      </c>
    </row>
    <row r="5499" ht="16.5" customHeight="1">
      <c r="A5499" s="103"/>
      <c r="B5499" s="73" t="s">
        <v>2535</v>
      </c>
      <c r="C5499" s="24">
        <v>494.0</v>
      </c>
      <c r="D5499" s="130">
        <v>44106.0</v>
      </c>
      <c r="E5499" s="21" t="s">
        <v>3213</v>
      </c>
      <c r="F5499" s="69" t="s">
        <v>7467</v>
      </c>
      <c r="G5499" s="21" t="s">
        <v>1370</v>
      </c>
      <c r="H5499" s="165" t="s">
        <v>7370</v>
      </c>
      <c r="I5499" s="63" t="s">
        <v>7468</v>
      </c>
      <c r="J5499" s="21"/>
      <c r="K5499" s="21"/>
      <c r="L5499" s="21"/>
      <c r="M5499" s="21"/>
      <c r="N5499" s="22">
        <f t="shared" si="2"/>
        <v>46206</v>
      </c>
      <c r="O5499" s="23">
        <f>'RESOLUCIONES EPG'!$N5499-'RESOLUCIONES EPG'!$D5499</f>
        <v>2100</v>
      </c>
    </row>
    <row r="5500" ht="16.5" customHeight="1">
      <c r="A5500" s="58"/>
      <c r="B5500" s="73" t="s">
        <v>2535</v>
      </c>
      <c r="C5500" s="24">
        <v>483.0</v>
      </c>
      <c r="D5500" s="130">
        <v>44106.0</v>
      </c>
      <c r="E5500" s="21" t="s">
        <v>3196</v>
      </c>
      <c r="F5500" s="69" t="s">
        <v>53</v>
      </c>
      <c r="G5500" s="21" t="s">
        <v>7469</v>
      </c>
      <c r="H5500" s="165"/>
      <c r="I5500" s="63" t="s">
        <v>7470</v>
      </c>
      <c r="J5500" s="21"/>
      <c r="K5500" s="21"/>
      <c r="L5500" s="21"/>
      <c r="M5500" s="21"/>
      <c r="N5500" s="22">
        <f t="shared" si="2"/>
        <v>46206</v>
      </c>
      <c r="O5500" s="23">
        <f>'RESOLUCIONES EPG'!$N5500-'RESOLUCIONES EPG'!$D5500</f>
        <v>2100</v>
      </c>
    </row>
    <row r="5501" ht="16.5" customHeight="1">
      <c r="A5501" s="103"/>
      <c r="B5501" s="73" t="s">
        <v>2535</v>
      </c>
      <c r="C5501" s="24">
        <v>486.0</v>
      </c>
      <c r="D5501" s="130">
        <v>44106.0</v>
      </c>
      <c r="E5501" s="21" t="s">
        <v>7471</v>
      </c>
      <c r="F5501" s="69" t="s">
        <v>7472</v>
      </c>
      <c r="G5501" s="21" t="s">
        <v>761</v>
      </c>
      <c r="H5501" s="165" t="s">
        <v>6489</v>
      </c>
      <c r="I5501" s="63" t="s">
        <v>7473</v>
      </c>
      <c r="J5501" s="21"/>
      <c r="K5501" s="21"/>
      <c r="L5501" s="21"/>
      <c r="M5501" s="21"/>
      <c r="N5501" s="22">
        <f t="shared" si="2"/>
        <v>46206</v>
      </c>
      <c r="O5501" s="23">
        <f>'RESOLUCIONES EPG'!$N5501-'RESOLUCIONES EPG'!$D5501</f>
        <v>2100</v>
      </c>
    </row>
    <row r="5502" ht="16.5" customHeight="1">
      <c r="A5502" s="101"/>
      <c r="B5502" s="73" t="s">
        <v>2535</v>
      </c>
      <c r="C5502" s="24">
        <v>491.0</v>
      </c>
      <c r="D5502" s="130">
        <v>44106.0</v>
      </c>
      <c r="E5502" s="219" t="s">
        <v>7313</v>
      </c>
      <c r="F5502" s="69" t="s">
        <v>7474</v>
      </c>
      <c r="G5502" s="21" t="s">
        <v>7451</v>
      </c>
      <c r="H5502" s="165"/>
      <c r="I5502" s="63" t="s">
        <v>7475</v>
      </c>
      <c r="J5502" s="21"/>
      <c r="K5502" s="21"/>
      <c r="L5502" s="21"/>
      <c r="M5502" s="21"/>
      <c r="N5502" s="22">
        <f t="shared" si="2"/>
        <v>46206</v>
      </c>
      <c r="O5502" s="23">
        <f>'RESOLUCIONES EPG'!$N5502-'RESOLUCIONES EPG'!$D5502</f>
        <v>2100</v>
      </c>
    </row>
    <row r="5503" ht="16.5" customHeight="1">
      <c r="A5503" s="58"/>
      <c r="B5503" s="73" t="s">
        <v>2535</v>
      </c>
      <c r="C5503" s="24">
        <v>480.0</v>
      </c>
      <c r="D5503" s="130">
        <v>44106.0</v>
      </c>
      <c r="E5503" s="21" t="s">
        <v>7476</v>
      </c>
      <c r="F5503" s="69" t="s">
        <v>7477</v>
      </c>
      <c r="G5503" s="21" t="s">
        <v>994</v>
      </c>
      <c r="H5503" s="165" t="s">
        <v>7384</v>
      </c>
      <c r="I5503" s="63" t="s">
        <v>7478</v>
      </c>
      <c r="J5503" s="21" t="s">
        <v>7479</v>
      </c>
      <c r="K5503" s="21"/>
      <c r="L5503" s="21"/>
      <c r="M5503" s="21"/>
      <c r="N5503" s="22">
        <f t="shared" si="2"/>
        <v>46206</v>
      </c>
      <c r="O5503" s="23">
        <f>'RESOLUCIONES EPG'!$N5503-'RESOLUCIONES EPG'!$D5503</f>
        <v>2100</v>
      </c>
    </row>
    <row r="5504" ht="16.5" customHeight="1">
      <c r="A5504" s="103"/>
      <c r="B5504" s="73" t="s">
        <v>2535</v>
      </c>
      <c r="C5504" s="24">
        <v>488.0</v>
      </c>
      <c r="D5504" s="130">
        <v>44106.0</v>
      </c>
      <c r="E5504" s="21" t="s">
        <v>7480</v>
      </c>
      <c r="F5504" s="69" t="s">
        <v>7481</v>
      </c>
      <c r="G5504" s="21" t="s">
        <v>761</v>
      </c>
      <c r="H5504" s="165" t="s">
        <v>7482</v>
      </c>
      <c r="I5504" s="63" t="s">
        <v>7483</v>
      </c>
      <c r="J5504" s="21"/>
      <c r="K5504" s="21"/>
      <c r="L5504" s="21"/>
      <c r="M5504" s="21"/>
      <c r="N5504" s="22">
        <f t="shared" si="2"/>
        <v>46206</v>
      </c>
      <c r="O5504" s="23">
        <f>'RESOLUCIONES EPG'!$N5504-'RESOLUCIONES EPG'!$D5504</f>
        <v>2100</v>
      </c>
    </row>
    <row r="5505" ht="16.5" customHeight="1">
      <c r="A5505" s="101"/>
      <c r="B5505" s="73" t="s">
        <v>2535</v>
      </c>
      <c r="C5505" s="24">
        <v>484.0</v>
      </c>
      <c r="D5505" s="130">
        <v>44106.0</v>
      </c>
      <c r="E5505" s="219" t="s">
        <v>6733</v>
      </c>
      <c r="F5505" s="69" t="s">
        <v>7484</v>
      </c>
      <c r="G5505" s="21" t="s">
        <v>3844</v>
      </c>
      <c r="H5505" s="165"/>
      <c r="I5505" s="63" t="s">
        <v>7485</v>
      </c>
      <c r="J5505" s="21"/>
      <c r="K5505" s="21"/>
      <c r="L5505" s="21"/>
      <c r="M5505" s="21"/>
      <c r="N5505" s="22">
        <f t="shared" si="2"/>
        <v>46206</v>
      </c>
      <c r="O5505" s="23">
        <f>'RESOLUCIONES EPG'!$N5505-'RESOLUCIONES EPG'!$D5505</f>
        <v>2100</v>
      </c>
    </row>
    <row r="5506" ht="16.5" customHeight="1">
      <c r="A5506" s="101"/>
      <c r="B5506" s="73"/>
      <c r="C5506" s="24">
        <v>498.0</v>
      </c>
      <c r="D5506" s="130">
        <v>44106.0</v>
      </c>
      <c r="E5506" s="21" t="s">
        <v>3222</v>
      </c>
      <c r="F5506" s="69" t="s">
        <v>7486</v>
      </c>
      <c r="G5506" s="21" t="s">
        <v>7335</v>
      </c>
      <c r="H5506" s="198">
        <v>44113.0</v>
      </c>
      <c r="I5506" s="63" t="s">
        <v>7487</v>
      </c>
      <c r="J5506" s="21"/>
      <c r="K5506" s="21"/>
      <c r="L5506" s="21"/>
      <c r="M5506" s="21"/>
      <c r="N5506" s="22">
        <f t="shared" si="2"/>
        <v>46206</v>
      </c>
      <c r="O5506" s="23">
        <f>'RESOLUCIONES EPG'!$N5506-'RESOLUCIONES EPG'!$D5506</f>
        <v>2100</v>
      </c>
    </row>
    <row r="5507" ht="16.5" customHeight="1">
      <c r="A5507" s="101"/>
      <c r="B5507" s="73"/>
      <c r="C5507" s="24">
        <v>497.0</v>
      </c>
      <c r="D5507" s="130">
        <v>44106.0</v>
      </c>
      <c r="E5507" s="21" t="s">
        <v>3012</v>
      </c>
      <c r="F5507" s="69" t="s">
        <v>7488</v>
      </c>
      <c r="G5507" s="21" t="s">
        <v>7335</v>
      </c>
      <c r="H5507" s="198">
        <v>44113.0</v>
      </c>
      <c r="I5507" s="63" t="s">
        <v>7489</v>
      </c>
      <c r="J5507" s="21"/>
      <c r="K5507" s="21"/>
      <c r="L5507" s="21"/>
      <c r="M5507" s="21"/>
      <c r="N5507" s="22">
        <f t="shared" si="2"/>
        <v>46206</v>
      </c>
      <c r="O5507" s="23">
        <f>'RESOLUCIONES EPG'!$N5507-'RESOLUCIONES EPG'!$D5507</f>
        <v>2100</v>
      </c>
    </row>
    <row r="5508" ht="16.5" customHeight="1">
      <c r="A5508" s="103"/>
      <c r="B5508" s="73"/>
      <c r="C5508" s="24">
        <v>496.0</v>
      </c>
      <c r="D5508" s="130">
        <v>44106.0</v>
      </c>
      <c r="E5508" s="21" t="s">
        <v>3317</v>
      </c>
      <c r="F5508" s="69" t="s">
        <v>969</v>
      </c>
      <c r="G5508" s="21" t="s">
        <v>7335</v>
      </c>
      <c r="H5508" s="198">
        <v>44113.0</v>
      </c>
      <c r="I5508" s="63" t="s">
        <v>7490</v>
      </c>
      <c r="J5508" s="21"/>
      <c r="K5508" s="21"/>
      <c r="L5508" s="21"/>
      <c r="M5508" s="21"/>
      <c r="N5508" s="22">
        <f t="shared" si="2"/>
        <v>46206</v>
      </c>
      <c r="O5508" s="23">
        <f>'RESOLUCIONES EPG'!$N5508-'RESOLUCIONES EPG'!$D5508</f>
        <v>2100</v>
      </c>
    </row>
    <row r="5509" ht="16.5" customHeight="1">
      <c r="A5509" s="58"/>
      <c r="B5509" s="73" t="s">
        <v>2535</v>
      </c>
      <c r="C5509" s="24">
        <v>479.0</v>
      </c>
      <c r="D5509" s="130">
        <v>44106.0</v>
      </c>
      <c r="E5509" s="21" t="s">
        <v>7491</v>
      </c>
      <c r="F5509" s="69" t="s">
        <v>7492</v>
      </c>
      <c r="G5509" s="21" t="s">
        <v>761</v>
      </c>
      <c r="H5509" s="165" t="s">
        <v>7493</v>
      </c>
      <c r="I5509" s="63" t="s">
        <v>7494</v>
      </c>
      <c r="J5509" s="21"/>
      <c r="K5509" s="21"/>
      <c r="L5509" s="21"/>
      <c r="M5509" s="21"/>
      <c r="N5509" s="22">
        <f t="shared" si="2"/>
        <v>46206</v>
      </c>
      <c r="O5509" s="23">
        <f>'RESOLUCIONES EPG'!$N5509-'RESOLUCIONES EPG'!$D5509</f>
        <v>2100</v>
      </c>
    </row>
    <row r="5510" ht="15.75" customHeight="1">
      <c r="A5510" s="103"/>
      <c r="B5510" s="73" t="s">
        <v>2535</v>
      </c>
      <c r="C5510" s="24">
        <v>487.0</v>
      </c>
      <c r="D5510" s="130">
        <v>44106.0</v>
      </c>
      <c r="E5510" s="21" t="s">
        <v>7491</v>
      </c>
      <c r="F5510" s="69" t="s">
        <v>7492</v>
      </c>
      <c r="G5510" s="21" t="s">
        <v>761</v>
      </c>
      <c r="H5510" s="165" t="s">
        <v>7495</v>
      </c>
      <c r="I5510" s="63" t="s">
        <v>7496</v>
      </c>
      <c r="J5510" s="21"/>
      <c r="K5510" s="21"/>
      <c r="L5510" s="21"/>
      <c r="M5510" s="21"/>
      <c r="N5510" s="22">
        <f t="shared" si="2"/>
        <v>46206</v>
      </c>
      <c r="O5510" s="23">
        <f>'RESOLUCIONES EPG'!$N5510-'RESOLUCIONES EPG'!$D5510</f>
        <v>2100</v>
      </c>
    </row>
    <row r="5511" ht="15.75" customHeight="1">
      <c r="A5511" s="103"/>
      <c r="B5511" s="73" t="s">
        <v>2535</v>
      </c>
      <c r="C5511" s="24">
        <v>493.0</v>
      </c>
      <c r="D5511" s="130">
        <v>44106.0</v>
      </c>
      <c r="E5511" s="21" t="s">
        <v>3664</v>
      </c>
      <c r="F5511" s="69" t="s">
        <v>6857</v>
      </c>
      <c r="G5511" s="21" t="s">
        <v>2923</v>
      </c>
      <c r="H5511" s="165"/>
      <c r="I5511" s="63" t="s">
        <v>7497</v>
      </c>
      <c r="J5511" s="21"/>
      <c r="K5511" s="21"/>
      <c r="L5511" s="21"/>
      <c r="M5511" s="21"/>
      <c r="N5511" s="22">
        <f t="shared" si="2"/>
        <v>46206</v>
      </c>
      <c r="O5511" s="23">
        <f>'RESOLUCIONES EPG'!$N5511-'RESOLUCIONES EPG'!$D5511</f>
        <v>2100</v>
      </c>
    </row>
    <row r="5512" ht="15.75" customHeight="1">
      <c r="A5512" s="58"/>
      <c r="B5512" s="73" t="s">
        <v>2535</v>
      </c>
      <c r="C5512" s="24">
        <v>506.0</v>
      </c>
      <c r="D5512" s="130">
        <v>44111.0</v>
      </c>
      <c r="E5512" s="21" t="s">
        <v>5502</v>
      </c>
      <c r="F5512" s="69" t="s">
        <v>5503</v>
      </c>
      <c r="G5512" s="21" t="s">
        <v>2923</v>
      </c>
      <c r="H5512" s="165"/>
      <c r="I5512" s="63" t="s">
        <v>7498</v>
      </c>
      <c r="J5512" s="21"/>
      <c r="K5512" s="21"/>
      <c r="L5512" s="21"/>
      <c r="M5512" s="21"/>
      <c r="N5512" s="22">
        <f t="shared" si="2"/>
        <v>46206</v>
      </c>
      <c r="O5512" s="23">
        <f>'RESOLUCIONES EPG'!$N5512-'RESOLUCIONES EPG'!$D5512</f>
        <v>2095</v>
      </c>
    </row>
    <row r="5513" ht="15.75" customHeight="1">
      <c r="A5513" s="101"/>
      <c r="B5513" s="73" t="s">
        <v>2535</v>
      </c>
      <c r="C5513" s="24">
        <v>503.0</v>
      </c>
      <c r="D5513" s="130">
        <v>44111.0</v>
      </c>
      <c r="E5513" s="21" t="s">
        <v>7499</v>
      </c>
      <c r="F5513" s="69" t="s">
        <v>7500</v>
      </c>
      <c r="G5513" s="21" t="s">
        <v>761</v>
      </c>
      <c r="H5513" s="165" t="s">
        <v>4214</v>
      </c>
      <c r="I5513" s="63" t="s">
        <v>7501</v>
      </c>
      <c r="J5513" s="21"/>
      <c r="K5513" s="21"/>
      <c r="L5513" s="21"/>
      <c r="M5513" s="21"/>
      <c r="N5513" s="22">
        <f t="shared" si="2"/>
        <v>46206</v>
      </c>
      <c r="O5513" s="23">
        <f>'RESOLUCIONES EPG'!$N5513-'RESOLUCIONES EPG'!$D5513</f>
        <v>2095</v>
      </c>
    </row>
    <row r="5514" ht="15.75" customHeight="1">
      <c r="A5514" s="58"/>
      <c r="B5514" s="73" t="s">
        <v>2535</v>
      </c>
      <c r="C5514" s="24">
        <v>502.0</v>
      </c>
      <c r="D5514" s="130">
        <v>44111.0</v>
      </c>
      <c r="E5514" s="219" t="s">
        <v>7308</v>
      </c>
      <c r="F5514" s="69" t="s">
        <v>7502</v>
      </c>
      <c r="G5514" s="21" t="s">
        <v>7451</v>
      </c>
      <c r="H5514" s="165"/>
      <c r="I5514" s="63" t="s">
        <v>7503</v>
      </c>
      <c r="J5514" s="21"/>
      <c r="K5514" s="21"/>
      <c r="L5514" s="21"/>
      <c r="M5514" s="21"/>
      <c r="N5514" s="22">
        <f t="shared" si="2"/>
        <v>46206</v>
      </c>
      <c r="O5514" s="23">
        <f>'RESOLUCIONES EPG'!$N5514-'RESOLUCIONES EPG'!$D5514</f>
        <v>2095</v>
      </c>
    </row>
    <row r="5515" ht="16.5" customHeight="1">
      <c r="A5515" s="222"/>
      <c r="B5515" s="73" t="s">
        <v>2535</v>
      </c>
      <c r="C5515" s="24">
        <v>500.0</v>
      </c>
      <c r="D5515" s="130">
        <v>44111.0</v>
      </c>
      <c r="E5515" s="21" t="s">
        <v>3179</v>
      </c>
      <c r="F5515" s="69" t="s">
        <v>7504</v>
      </c>
      <c r="G5515" s="21" t="s">
        <v>2923</v>
      </c>
      <c r="H5515" s="165"/>
      <c r="I5515" s="63" t="s">
        <v>7505</v>
      </c>
      <c r="J5515" s="21"/>
      <c r="K5515" s="21"/>
      <c r="L5515" s="21"/>
      <c r="M5515" s="21"/>
      <c r="N5515" s="22">
        <f t="shared" si="2"/>
        <v>46206</v>
      </c>
      <c r="O5515" s="23">
        <f>'RESOLUCIONES EPG'!$N5515-'RESOLUCIONES EPG'!$D5515</f>
        <v>2095</v>
      </c>
    </row>
    <row r="5516" ht="16.5" customHeight="1">
      <c r="A5516" s="223"/>
      <c r="B5516" s="73" t="s">
        <v>2535</v>
      </c>
      <c r="C5516" s="24">
        <v>507.0</v>
      </c>
      <c r="D5516" s="130">
        <v>44111.0</v>
      </c>
      <c r="E5516" s="21" t="s">
        <v>7423</v>
      </c>
      <c r="F5516" s="69" t="s">
        <v>7424</v>
      </c>
      <c r="G5516" s="21" t="s">
        <v>1370</v>
      </c>
      <c r="H5516" s="165" t="s">
        <v>7370</v>
      </c>
      <c r="I5516" s="63" t="s">
        <v>7506</v>
      </c>
      <c r="J5516" s="21"/>
      <c r="K5516" s="21"/>
      <c r="L5516" s="21"/>
      <c r="M5516" s="21"/>
      <c r="N5516" s="22">
        <f t="shared" si="2"/>
        <v>46206</v>
      </c>
      <c r="O5516" s="23">
        <f>'RESOLUCIONES EPG'!$N5516-'RESOLUCIONES EPG'!$D5516</f>
        <v>2095</v>
      </c>
    </row>
    <row r="5517" ht="16.5" customHeight="1">
      <c r="A5517" s="223"/>
      <c r="B5517" s="73" t="s">
        <v>2535</v>
      </c>
      <c r="C5517" s="24">
        <v>499.0</v>
      </c>
      <c r="D5517" s="130">
        <v>44111.0</v>
      </c>
      <c r="E5517" s="21" t="s">
        <v>6779</v>
      </c>
      <c r="F5517" s="69" t="s">
        <v>7507</v>
      </c>
      <c r="G5517" s="21" t="s">
        <v>2923</v>
      </c>
      <c r="H5517" s="165"/>
      <c r="I5517" s="63" t="s">
        <v>7508</v>
      </c>
      <c r="J5517" s="21"/>
      <c r="K5517" s="21"/>
      <c r="L5517" s="21"/>
      <c r="M5517" s="21"/>
      <c r="N5517" s="22">
        <f t="shared" si="2"/>
        <v>46206</v>
      </c>
      <c r="O5517" s="23">
        <f>'RESOLUCIONES EPG'!$N5517-'RESOLUCIONES EPG'!$D5517</f>
        <v>2095</v>
      </c>
    </row>
    <row r="5518" ht="16.5" customHeight="1">
      <c r="A5518" s="222"/>
      <c r="B5518" s="73" t="s">
        <v>2535</v>
      </c>
      <c r="C5518" s="24">
        <v>501.0</v>
      </c>
      <c r="D5518" s="130">
        <v>44111.0</v>
      </c>
      <c r="E5518" s="219" t="s">
        <v>7491</v>
      </c>
      <c r="F5518" s="69" t="s">
        <v>7492</v>
      </c>
      <c r="G5518" s="21" t="s">
        <v>7451</v>
      </c>
      <c r="H5518" s="165"/>
      <c r="I5518" s="63" t="s">
        <v>7509</v>
      </c>
      <c r="J5518" s="21"/>
      <c r="K5518" s="21"/>
      <c r="L5518" s="21"/>
      <c r="M5518" s="21"/>
      <c r="N5518" s="22">
        <f t="shared" si="2"/>
        <v>46206</v>
      </c>
      <c r="O5518" s="23">
        <f>'RESOLUCIONES EPG'!$N5518-'RESOLUCIONES EPG'!$D5518</f>
        <v>2095</v>
      </c>
    </row>
    <row r="5519" ht="16.5" customHeight="1">
      <c r="A5519" s="223"/>
      <c r="B5519" s="73" t="s">
        <v>2535</v>
      </c>
      <c r="C5519" s="74">
        <v>515.0</v>
      </c>
      <c r="D5519" s="69">
        <v>44124.0</v>
      </c>
      <c r="E5519" s="21" t="s">
        <v>7382</v>
      </c>
      <c r="F5519" s="69" t="s">
        <v>7383</v>
      </c>
      <c r="G5519" s="21" t="s">
        <v>1370</v>
      </c>
      <c r="H5519" s="165" t="s">
        <v>7510</v>
      </c>
      <c r="I5519" s="63" t="s">
        <v>7511</v>
      </c>
      <c r="J5519" s="21"/>
      <c r="K5519" s="21"/>
      <c r="L5519" s="21"/>
      <c r="M5519" s="21"/>
      <c r="N5519" s="22">
        <f t="shared" si="2"/>
        <v>46206</v>
      </c>
      <c r="O5519" s="23">
        <f>'RESOLUCIONES EPG'!$N5519-'RESOLUCIONES EPG'!$D5519</f>
        <v>2082</v>
      </c>
    </row>
    <row r="5520" ht="15.75" customHeight="1">
      <c r="A5520" s="223"/>
      <c r="B5520" s="73"/>
      <c r="C5520" s="74">
        <v>519.0</v>
      </c>
      <c r="D5520" s="69">
        <v>44124.0</v>
      </c>
      <c r="E5520" s="21" t="s">
        <v>4206</v>
      </c>
      <c r="F5520" s="69" t="s">
        <v>7512</v>
      </c>
      <c r="G5520" s="21" t="s">
        <v>7335</v>
      </c>
      <c r="H5520" s="198">
        <v>44132.0</v>
      </c>
      <c r="I5520" s="63" t="s">
        <v>7513</v>
      </c>
      <c r="J5520" s="21"/>
      <c r="K5520" s="21"/>
      <c r="L5520" s="21"/>
      <c r="M5520" s="21"/>
      <c r="N5520" s="22">
        <f t="shared" si="2"/>
        <v>46206</v>
      </c>
      <c r="O5520" s="23">
        <f>'RESOLUCIONES EPG'!$N5520-'RESOLUCIONES EPG'!$D5520</f>
        <v>2082</v>
      </c>
    </row>
    <row r="5521" ht="15.75" customHeight="1">
      <c r="A5521" s="223"/>
      <c r="B5521" s="73" t="s">
        <v>2535</v>
      </c>
      <c r="C5521" s="74">
        <v>508.0</v>
      </c>
      <c r="D5521" s="69">
        <v>44124.0</v>
      </c>
      <c r="E5521" s="21" t="s">
        <v>7514</v>
      </c>
      <c r="F5521" s="69" t="s">
        <v>7515</v>
      </c>
      <c r="G5521" s="21" t="s">
        <v>761</v>
      </c>
      <c r="H5521" s="165" t="s">
        <v>4214</v>
      </c>
      <c r="I5521" s="63" t="s">
        <v>7516</v>
      </c>
      <c r="J5521" s="21"/>
      <c r="K5521" s="21"/>
      <c r="L5521" s="21"/>
      <c r="M5521" s="21"/>
      <c r="N5521" s="22">
        <f t="shared" si="2"/>
        <v>46206</v>
      </c>
      <c r="O5521" s="23">
        <f>'RESOLUCIONES EPG'!$N5521-'RESOLUCIONES EPG'!$D5521</f>
        <v>2082</v>
      </c>
    </row>
    <row r="5522" ht="15.75" customHeight="1">
      <c r="A5522" s="224"/>
      <c r="B5522" s="73" t="s">
        <v>2535</v>
      </c>
      <c r="C5522" s="74">
        <v>516.0</v>
      </c>
      <c r="D5522" s="69">
        <v>44124.0</v>
      </c>
      <c r="E5522" s="21" t="s">
        <v>7409</v>
      </c>
      <c r="F5522" s="69" t="s">
        <v>7410</v>
      </c>
      <c r="G5522" s="21" t="s">
        <v>1370</v>
      </c>
      <c r="H5522" s="165" t="s">
        <v>7510</v>
      </c>
      <c r="I5522" s="63" t="s">
        <v>7517</v>
      </c>
      <c r="J5522" s="21"/>
      <c r="K5522" s="21"/>
      <c r="L5522" s="21"/>
      <c r="M5522" s="21"/>
      <c r="N5522" s="22">
        <f t="shared" si="2"/>
        <v>46206</v>
      </c>
      <c r="O5522" s="23">
        <f>'RESOLUCIONES EPG'!$N5522-'RESOLUCIONES EPG'!$D5522</f>
        <v>2082</v>
      </c>
    </row>
    <row r="5523" ht="15.75" customHeight="1">
      <c r="A5523" s="223"/>
      <c r="B5523" s="73" t="s">
        <v>2535</v>
      </c>
      <c r="C5523" s="74">
        <v>509.0</v>
      </c>
      <c r="D5523" s="69">
        <v>44124.0</v>
      </c>
      <c r="E5523" s="21" t="s">
        <v>7518</v>
      </c>
      <c r="F5523" s="69" t="s">
        <v>7519</v>
      </c>
      <c r="G5523" s="21" t="s">
        <v>761</v>
      </c>
      <c r="H5523" s="165" t="s">
        <v>7520</v>
      </c>
      <c r="I5523" s="63" t="s">
        <v>7521</v>
      </c>
      <c r="J5523" s="21"/>
      <c r="K5523" s="21"/>
      <c r="L5523" s="21"/>
      <c r="M5523" s="21"/>
      <c r="N5523" s="22">
        <f t="shared" si="2"/>
        <v>46206</v>
      </c>
      <c r="O5523" s="23">
        <f>'RESOLUCIONES EPG'!$N5523-'RESOLUCIONES EPG'!$D5523</f>
        <v>2082</v>
      </c>
    </row>
    <row r="5524" ht="15.75" customHeight="1">
      <c r="A5524" s="224"/>
      <c r="B5524" s="73" t="s">
        <v>2535</v>
      </c>
      <c r="C5524" s="74">
        <v>517.0</v>
      </c>
      <c r="D5524" s="69">
        <v>44124.0</v>
      </c>
      <c r="E5524" s="21" t="s">
        <v>7412</v>
      </c>
      <c r="F5524" s="69" t="s">
        <v>7413</v>
      </c>
      <c r="G5524" s="21" t="s">
        <v>1370</v>
      </c>
      <c r="H5524" s="165" t="s">
        <v>7510</v>
      </c>
      <c r="I5524" s="63" t="s">
        <v>7522</v>
      </c>
      <c r="J5524" s="21"/>
      <c r="K5524" s="21"/>
      <c r="L5524" s="21"/>
      <c r="M5524" s="21"/>
      <c r="N5524" s="22">
        <f t="shared" si="2"/>
        <v>46206</v>
      </c>
      <c r="O5524" s="23">
        <f>'RESOLUCIONES EPG'!$N5524-'RESOLUCIONES EPG'!$D5524</f>
        <v>2082</v>
      </c>
    </row>
    <row r="5525" ht="15.75" customHeight="1">
      <c r="A5525" s="196"/>
      <c r="B5525" s="73"/>
      <c r="C5525" s="74">
        <v>522.0</v>
      </c>
      <c r="D5525" s="69">
        <v>44124.0</v>
      </c>
      <c r="E5525" s="21" t="s">
        <v>2765</v>
      </c>
      <c r="F5525" s="69" t="s">
        <v>7523</v>
      </c>
      <c r="G5525" s="21" t="s">
        <v>7335</v>
      </c>
      <c r="H5525" s="198">
        <v>44132.0</v>
      </c>
      <c r="I5525" s="63" t="s">
        <v>7524</v>
      </c>
      <c r="J5525" s="21"/>
      <c r="K5525" s="21"/>
      <c r="L5525" s="21"/>
      <c r="M5525" s="21"/>
      <c r="N5525" s="22">
        <f t="shared" si="2"/>
        <v>46206</v>
      </c>
      <c r="O5525" s="23">
        <f>'RESOLUCIONES EPG'!$N5525-'RESOLUCIONES EPG'!$D5525</f>
        <v>2082</v>
      </c>
    </row>
    <row r="5526" ht="15.75" customHeight="1">
      <c r="A5526" s="223"/>
      <c r="B5526" s="73"/>
      <c r="C5526" s="74">
        <v>518.0</v>
      </c>
      <c r="D5526" s="69">
        <v>44124.0</v>
      </c>
      <c r="E5526" s="21" t="s">
        <v>2114</v>
      </c>
      <c r="F5526" s="225" t="s">
        <v>7525</v>
      </c>
      <c r="G5526" s="21" t="s">
        <v>7335</v>
      </c>
      <c r="H5526" s="198">
        <v>44132.0</v>
      </c>
      <c r="I5526" s="63" t="s">
        <v>7526</v>
      </c>
      <c r="J5526" s="21"/>
      <c r="K5526" s="21"/>
      <c r="L5526" s="21"/>
      <c r="M5526" s="21"/>
      <c r="N5526" s="22">
        <f t="shared" si="2"/>
        <v>46206</v>
      </c>
      <c r="O5526" s="23">
        <f>'RESOLUCIONES EPG'!$N5526-'RESOLUCIONES EPG'!$D5526</f>
        <v>2082</v>
      </c>
    </row>
    <row r="5527" ht="15.75" customHeight="1">
      <c r="A5527" s="224"/>
      <c r="B5527" s="73" t="s">
        <v>2535</v>
      </c>
      <c r="C5527" s="74">
        <v>514.0</v>
      </c>
      <c r="D5527" s="69">
        <v>44124.0</v>
      </c>
      <c r="E5527" s="219" t="s">
        <v>2165</v>
      </c>
      <c r="F5527" s="69"/>
      <c r="G5527" s="21" t="s">
        <v>7200</v>
      </c>
      <c r="H5527" s="165"/>
      <c r="I5527" s="63" t="s">
        <v>7527</v>
      </c>
      <c r="J5527" s="21" t="s">
        <v>2863</v>
      </c>
      <c r="K5527" s="21"/>
      <c r="L5527" s="21"/>
      <c r="M5527" s="21"/>
      <c r="N5527" s="22">
        <f t="shared" si="2"/>
        <v>46206</v>
      </c>
      <c r="O5527" s="23">
        <f>'RESOLUCIONES EPG'!$N5527-'RESOLUCIONES EPG'!$D5527</f>
        <v>2082</v>
      </c>
    </row>
    <row r="5528" ht="15.75" customHeight="1">
      <c r="A5528" s="224"/>
      <c r="B5528" s="73" t="s">
        <v>2535</v>
      </c>
      <c r="C5528" s="74">
        <v>510.0</v>
      </c>
      <c r="D5528" s="69">
        <v>44124.0</v>
      </c>
      <c r="E5528" s="21" t="s">
        <v>7528</v>
      </c>
      <c r="F5528" s="69" t="s">
        <v>7529</v>
      </c>
      <c r="G5528" s="21" t="s">
        <v>761</v>
      </c>
      <c r="H5528" s="165" t="s">
        <v>4214</v>
      </c>
      <c r="I5528" s="63" t="s">
        <v>7530</v>
      </c>
      <c r="J5528" s="21"/>
      <c r="K5528" s="21"/>
      <c r="L5528" s="21"/>
      <c r="M5528" s="21"/>
      <c r="N5528" s="22">
        <f t="shared" si="2"/>
        <v>46206</v>
      </c>
      <c r="O5528" s="23">
        <f>'RESOLUCIONES EPG'!$N5528-'RESOLUCIONES EPG'!$D5528</f>
        <v>2082</v>
      </c>
    </row>
    <row r="5529" ht="16.5" customHeight="1">
      <c r="A5529" s="224"/>
      <c r="B5529" s="73" t="s">
        <v>2535</v>
      </c>
      <c r="C5529" s="74" t="s">
        <v>7531</v>
      </c>
      <c r="D5529" s="69">
        <v>44124.0</v>
      </c>
      <c r="E5529" s="219" t="s">
        <v>7426</v>
      </c>
      <c r="F5529" s="69" t="s">
        <v>7427</v>
      </c>
      <c r="G5529" s="21" t="s">
        <v>7451</v>
      </c>
      <c r="H5529" s="165"/>
      <c r="I5529" s="63" t="s">
        <v>7532</v>
      </c>
      <c r="J5529" s="21"/>
      <c r="K5529" s="21"/>
      <c r="L5529" s="21"/>
      <c r="M5529" s="21"/>
      <c r="N5529" s="22">
        <f t="shared" si="2"/>
        <v>46206</v>
      </c>
      <c r="O5529" s="23">
        <f>'RESOLUCIONES EPG'!$N5529-'RESOLUCIONES EPG'!$D5529</f>
        <v>2082</v>
      </c>
    </row>
    <row r="5530" ht="16.5" customHeight="1">
      <c r="A5530" s="196"/>
      <c r="B5530" s="73" t="s">
        <v>2535</v>
      </c>
      <c r="C5530" s="74">
        <v>504.0</v>
      </c>
      <c r="D5530" s="69">
        <v>44124.0</v>
      </c>
      <c r="E5530" s="21" t="s">
        <v>2786</v>
      </c>
      <c r="F5530" s="69"/>
      <c r="G5530" s="21" t="s">
        <v>6388</v>
      </c>
      <c r="H5530" s="165"/>
      <c r="I5530" s="63" t="s">
        <v>7533</v>
      </c>
      <c r="J5530" s="21" t="s">
        <v>2863</v>
      </c>
      <c r="K5530" s="21"/>
      <c r="L5530" s="21"/>
      <c r="M5530" s="21"/>
      <c r="N5530" s="22">
        <f t="shared" si="2"/>
        <v>46206</v>
      </c>
      <c r="O5530" s="23">
        <f>'RESOLUCIONES EPG'!$N5530-'RESOLUCIONES EPG'!$D5530</f>
        <v>2082</v>
      </c>
    </row>
    <row r="5531" ht="16.5" customHeight="1">
      <c r="A5531" s="226"/>
      <c r="B5531" s="73"/>
      <c r="C5531" s="74">
        <v>521.0</v>
      </c>
      <c r="D5531" s="69">
        <v>44124.0</v>
      </c>
      <c r="E5531" s="21" t="s">
        <v>3317</v>
      </c>
      <c r="F5531" s="69" t="s">
        <v>969</v>
      </c>
      <c r="G5531" s="21" t="s">
        <v>7335</v>
      </c>
      <c r="H5531" s="198">
        <v>44132.0</v>
      </c>
      <c r="I5531" s="63" t="s">
        <v>7534</v>
      </c>
      <c r="J5531" s="21"/>
      <c r="K5531" s="21"/>
      <c r="L5531" s="21"/>
      <c r="M5531" s="21"/>
      <c r="N5531" s="22">
        <f t="shared" si="2"/>
        <v>46206</v>
      </c>
      <c r="O5531" s="23">
        <f>'RESOLUCIONES EPG'!$N5531-'RESOLUCIONES EPG'!$D5531</f>
        <v>2082</v>
      </c>
    </row>
    <row r="5532" ht="16.5" customHeight="1">
      <c r="A5532" s="226"/>
      <c r="B5532" s="73"/>
      <c r="C5532" s="74">
        <v>520.0</v>
      </c>
      <c r="D5532" s="69">
        <v>44124.0</v>
      </c>
      <c r="E5532" s="21" t="s">
        <v>2739</v>
      </c>
      <c r="F5532" s="69" t="s">
        <v>7535</v>
      </c>
      <c r="G5532" s="21" t="s">
        <v>7335</v>
      </c>
      <c r="H5532" s="198">
        <v>44132.0</v>
      </c>
      <c r="I5532" s="63" t="s">
        <v>7536</v>
      </c>
      <c r="J5532" s="21"/>
      <c r="K5532" s="21"/>
      <c r="L5532" s="21"/>
      <c r="M5532" s="21"/>
      <c r="N5532" s="22">
        <f t="shared" si="2"/>
        <v>46206</v>
      </c>
      <c r="O5532" s="23">
        <f>'RESOLUCIONES EPG'!$N5532-'RESOLUCIONES EPG'!$D5532</f>
        <v>2082</v>
      </c>
    </row>
    <row r="5533" ht="16.5" customHeight="1">
      <c r="A5533" s="224"/>
      <c r="B5533" s="73" t="s">
        <v>2535</v>
      </c>
      <c r="C5533" s="74">
        <v>512.0</v>
      </c>
      <c r="D5533" s="69">
        <v>44124.0</v>
      </c>
      <c r="E5533" s="219" t="s">
        <v>7265</v>
      </c>
      <c r="F5533" s="69" t="s">
        <v>7266</v>
      </c>
      <c r="G5533" s="21" t="s">
        <v>7451</v>
      </c>
      <c r="H5533" s="165"/>
      <c r="I5533" s="63" t="s">
        <v>7537</v>
      </c>
      <c r="J5533" s="21"/>
      <c r="K5533" s="21"/>
      <c r="L5533" s="21"/>
      <c r="M5533" s="21"/>
      <c r="N5533" s="22">
        <f t="shared" si="2"/>
        <v>46206</v>
      </c>
      <c r="O5533" s="23">
        <f>'RESOLUCIONES EPG'!$N5533-'RESOLUCIONES EPG'!$D5533</f>
        <v>2082</v>
      </c>
    </row>
    <row r="5534" ht="16.5" customHeight="1">
      <c r="A5534" s="224"/>
      <c r="B5534" s="73" t="s">
        <v>2535</v>
      </c>
      <c r="C5534" s="74">
        <v>513.0</v>
      </c>
      <c r="D5534" s="69">
        <v>44124.0</v>
      </c>
      <c r="E5534" s="219" t="s">
        <v>7191</v>
      </c>
      <c r="F5534" s="69" t="s">
        <v>7192</v>
      </c>
      <c r="G5534" s="21" t="s">
        <v>7451</v>
      </c>
      <c r="H5534" s="165"/>
      <c r="I5534" s="63" t="s">
        <v>7538</v>
      </c>
      <c r="J5534" s="21"/>
      <c r="K5534" s="21"/>
      <c r="L5534" s="21"/>
      <c r="M5534" s="21"/>
      <c r="N5534" s="22">
        <f t="shared" si="2"/>
        <v>46206</v>
      </c>
      <c r="O5534" s="23">
        <f>'RESOLUCIONES EPG'!$N5534-'RESOLUCIONES EPG'!$D5534</f>
        <v>2082</v>
      </c>
    </row>
    <row r="5535" ht="15.75" customHeight="1">
      <c r="A5535" s="196"/>
      <c r="B5535" s="73" t="s">
        <v>2535</v>
      </c>
      <c r="C5535" s="74">
        <v>543.0</v>
      </c>
      <c r="D5535" s="69">
        <v>44132.0</v>
      </c>
      <c r="E5535" s="21" t="s">
        <v>7539</v>
      </c>
      <c r="F5535" s="69" t="s">
        <v>7540</v>
      </c>
      <c r="G5535" s="21" t="s">
        <v>761</v>
      </c>
      <c r="H5535" s="165" t="s">
        <v>396</v>
      </c>
      <c r="I5535" s="63"/>
      <c r="J5535" s="21"/>
      <c r="K5535" s="21"/>
      <c r="L5535" s="21"/>
      <c r="M5535" s="21"/>
      <c r="N5535" s="22">
        <f t="shared" si="2"/>
        <v>46206</v>
      </c>
      <c r="O5535" s="23">
        <f>'RESOLUCIONES EPG'!$N5535-'RESOLUCIONES EPG'!$D5535</f>
        <v>2074</v>
      </c>
    </row>
    <row r="5536" ht="15.75" customHeight="1">
      <c r="A5536" s="222"/>
      <c r="B5536" s="73" t="s">
        <v>2535</v>
      </c>
      <c r="C5536" s="74">
        <v>574.0</v>
      </c>
      <c r="D5536" s="69">
        <v>44132.0</v>
      </c>
      <c r="E5536" s="21" t="s">
        <v>7453</v>
      </c>
      <c r="F5536" s="69" t="s">
        <v>7454</v>
      </c>
      <c r="G5536" s="21" t="s">
        <v>7451</v>
      </c>
      <c r="H5536" s="165"/>
      <c r="I5536" s="63" t="s">
        <v>7541</v>
      </c>
      <c r="J5536" s="21"/>
      <c r="K5536" s="21"/>
      <c r="L5536" s="21"/>
      <c r="M5536" s="21"/>
      <c r="N5536" s="22">
        <f t="shared" si="2"/>
        <v>46206</v>
      </c>
      <c r="O5536" s="23">
        <f>'RESOLUCIONES EPG'!$N5536-'RESOLUCIONES EPG'!$D5536</f>
        <v>2074</v>
      </c>
    </row>
    <row r="5537" ht="15.75" customHeight="1">
      <c r="A5537" s="222"/>
      <c r="B5537" s="73" t="s">
        <v>2535</v>
      </c>
      <c r="C5537" s="74">
        <v>551.0</v>
      </c>
      <c r="D5537" s="69">
        <v>44132.0</v>
      </c>
      <c r="E5537" s="21" t="s">
        <v>7195</v>
      </c>
      <c r="F5537" s="69" t="s">
        <v>7390</v>
      </c>
      <c r="G5537" s="21" t="s">
        <v>2923</v>
      </c>
      <c r="H5537" s="165"/>
      <c r="I5537" s="63"/>
      <c r="J5537" s="21"/>
      <c r="K5537" s="21"/>
      <c r="L5537" s="21"/>
      <c r="M5537" s="21"/>
      <c r="N5537" s="22">
        <f t="shared" si="2"/>
        <v>46206</v>
      </c>
      <c r="O5537" s="23">
        <f>'RESOLUCIONES EPG'!$N5537-'RESOLUCIONES EPG'!$D5537</f>
        <v>2074</v>
      </c>
    </row>
    <row r="5538" ht="16.5" customHeight="1">
      <c r="A5538" s="222"/>
      <c r="B5538" s="73" t="s">
        <v>2535</v>
      </c>
      <c r="C5538" s="74">
        <v>566.0</v>
      </c>
      <c r="D5538" s="69">
        <v>44132.0</v>
      </c>
      <c r="E5538" s="21" t="s">
        <v>5293</v>
      </c>
      <c r="F5538" s="69" t="s">
        <v>5935</v>
      </c>
      <c r="G5538" s="21" t="s">
        <v>131</v>
      </c>
      <c r="H5538" s="165"/>
      <c r="I5538" s="63" t="s">
        <v>7542</v>
      </c>
      <c r="J5538" s="21"/>
      <c r="K5538" s="21"/>
      <c r="L5538" s="21"/>
      <c r="M5538" s="21"/>
      <c r="N5538" s="22">
        <f t="shared" si="2"/>
        <v>46206</v>
      </c>
      <c r="O5538" s="23">
        <f>'RESOLUCIONES EPG'!$N5538-'RESOLUCIONES EPG'!$D5538</f>
        <v>2074</v>
      </c>
    </row>
    <row r="5539" ht="15.75" customHeight="1">
      <c r="A5539" s="224"/>
      <c r="B5539" s="73" t="s">
        <v>2535</v>
      </c>
      <c r="C5539" s="74">
        <v>557.0</v>
      </c>
      <c r="D5539" s="69">
        <v>44132.0</v>
      </c>
      <c r="E5539" s="21" t="s">
        <v>7459</v>
      </c>
      <c r="F5539" s="69" t="s">
        <v>7460</v>
      </c>
      <c r="G5539" s="21" t="s">
        <v>7451</v>
      </c>
      <c r="H5539" s="165"/>
      <c r="I5539" s="63" t="s">
        <v>7543</v>
      </c>
      <c r="J5539" s="21"/>
      <c r="K5539" s="21"/>
      <c r="L5539" s="21"/>
      <c r="M5539" s="21"/>
      <c r="N5539" s="22">
        <f t="shared" si="2"/>
        <v>46206</v>
      </c>
      <c r="O5539" s="23">
        <f>'RESOLUCIONES EPG'!$N5539-'RESOLUCIONES EPG'!$D5539</f>
        <v>2074</v>
      </c>
    </row>
    <row r="5540" ht="15.75" customHeight="1">
      <c r="A5540" s="222"/>
      <c r="B5540" s="73" t="s">
        <v>2535</v>
      </c>
      <c r="C5540" s="74">
        <v>537.0</v>
      </c>
      <c r="D5540" s="69">
        <v>44132.0</v>
      </c>
      <c r="E5540" s="21" t="s">
        <v>7544</v>
      </c>
      <c r="F5540" s="69" t="s">
        <v>7545</v>
      </c>
      <c r="G5540" s="21" t="s">
        <v>6388</v>
      </c>
      <c r="H5540" s="165"/>
      <c r="I5540" s="63"/>
      <c r="J5540" s="21"/>
      <c r="K5540" s="21"/>
      <c r="L5540" s="21"/>
      <c r="M5540" s="21"/>
      <c r="N5540" s="22">
        <f t="shared" si="2"/>
        <v>46206</v>
      </c>
      <c r="O5540" s="23">
        <f>'RESOLUCIONES EPG'!$N5540-'RESOLUCIONES EPG'!$D5540</f>
        <v>2074</v>
      </c>
    </row>
    <row r="5541" ht="15.75" customHeight="1">
      <c r="A5541" s="222"/>
      <c r="B5541" s="73" t="s">
        <v>2535</v>
      </c>
      <c r="C5541" s="74">
        <v>545.0</v>
      </c>
      <c r="D5541" s="69">
        <v>44132.0</v>
      </c>
      <c r="E5541" s="21" t="s">
        <v>2149</v>
      </c>
      <c r="F5541" s="69" t="s">
        <v>7546</v>
      </c>
      <c r="G5541" s="21" t="s">
        <v>761</v>
      </c>
      <c r="H5541" s="165" t="s">
        <v>7547</v>
      </c>
      <c r="I5541" s="63"/>
      <c r="J5541" s="21"/>
      <c r="K5541" s="21"/>
      <c r="L5541" s="21"/>
      <c r="M5541" s="21"/>
      <c r="N5541" s="22">
        <f t="shared" si="2"/>
        <v>46206</v>
      </c>
      <c r="O5541" s="23">
        <f>'RESOLUCIONES EPG'!$N5541-'RESOLUCIONES EPG'!$D5541</f>
        <v>2074</v>
      </c>
    </row>
    <row r="5542" ht="15.75" customHeight="1">
      <c r="A5542" s="222"/>
      <c r="B5542" s="73" t="s">
        <v>2535</v>
      </c>
      <c r="C5542" s="74">
        <v>556.0</v>
      </c>
      <c r="D5542" s="69">
        <v>44132.0</v>
      </c>
      <c r="E5542" s="21" t="s">
        <v>1948</v>
      </c>
      <c r="F5542" s="69" t="s">
        <v>7548</v>
      </c>
      <c r="G5542" s="21" t="s">
        <v>7451</v>
      </c>
      <c r="H5542" s="165"/>
      <c r="I5542" s="63" t="s">
        <v>7549</v>
      </c>
      <c r="J5542" s="21"/>
      <c r="K5542" s="21"/>
      <c r="L5542" s="21"/>
      <c r="M5542" s="21"/>
      <c r="N5542" s="22">
        <f t="shared" si="2"/>
        <v>46206</v>
      </c>
      <c r="O5542" s="23">
        <f>'RESOLUCIONES EPG'!$N5542-'RESOLUCIONES EPG'!$D5542</f>
        <v>2074</v>
      </c>
    </row>
    <row r="5543" ht="15.75" customHeight="1">
      <c r="A5543" s="222"/>
      <c r="B5543" s="73" t="s">
        <v>2535</v>
      </c>
      <c r="C5543" s="74">
        <v>553.0</v>
      </c>
      <c r="D5543" s="69">
        <v>44132.0</v>
      </c>
      <c r="E5543" s="21" t="s">
        <v>3677</v>
      </c>
      <c r="F5543" s="69" t="s">
        <v>7550</v>
      </c>
      <c r="G5543" s="21" t="s">
        <v>2923</v>
      </c>
      <c r="H5543" s="165"/>
      <c r="I5543" s="63"/>
      <c r="J5543" s="21"/>
      <c r="K5543" s="21"/>
      <c r="L5543" s="21"/>
      <c r="M5543" s="21"/>
      <c r="N5543" s="22">
        <f t="shared" si="2"/>
        <v>46206</v>
      </c>
      <c r="O5543" s="23">
        <f>'RESOLUCIONES EPG'!$N5543-'RESOLUCIONES EPG'!$D5543</f>
        <v>2074</v>
      </c>
    </row>
    <row r="5544" ht="15.75" customHeight="1">
      <c r="A5544" s="222"/>
      <c r="B5544" s="73" t="s">
        <v>2535</v>
      </c>
      <c r="C5544" s="74">
        <v>535.0</v>
      </c>
      <c r="D5544" s="69">
        <v>44132.0</v>
      </c>
      <c r="E5544" s="21" t="s">
        <v>2703</v>
      </c>
      <c r="F5544" s="69"/>
      <c r="G5544" s="21" t="s">
        <v>6388</v>
      </c>
      <c r="H5544" s="165" t="s">
        <v>7551</v>
      </c>
      <c r="I5544" s="63" t="s">
        <v>7552</v>
      </c>
      <c r="J5544" s="21"/>
      <c r="K5544" s="21"/>
      <c r="L5544" s="21"/>
      <c r="M5544" s="21"/>
      <c r="N5544" s="22">
        <f t="shared" si="2"/>
        <v>46206</v>
      </c>
      <c r="O5544" s="23">
        <f>'RESOLUCIONES EPG'!$N5544-'RESOLUCIONES EPG'!$D5544</f>
        <v>2074</v>
      </c>
    </row>
    <row r="5545" ht="16.5" customHeight="1">
      <c r="A5545" s="222"/>
      <c r="B5545" s="73" t="s">
        <v>2535</v>
      </c>
      <c r="C5545" s="74">
        <v>584.0</v>
      </c>
      <c r="D5545" s="69">
        <v>44132.0</v>
      </c>
      <c r="E5545" s="21" t="s">
        <v>7553</v>
      </c>
      <c r="F5545" s="69" t="s">
        <v>7554</v>
      </c>
      <c r="G5545" s="21" t="s">
        <v>6388</v>
      </c>
      <c r="H5545" s="165"/>
      <c r="I5545" s="63"/>
      <c r="J5545" s="21"/>
      <c r="K5545" s="21"/>
      <c r="L5545" s="21"/>
      <c r="M5545" s="21"/>
      <c r="N5545" s="22">
        <f t="shared" si="2"/>
        <v>46206</v>
      </c>
      <c r="O5545" s="23">
        <f>'RESOLUCIONES EPG'!$N5545-'RESOLUCIONES EPG'!$D5545</f>
        <v>2074</v>
      </c>
    </row>
    <row r="5546" ht="16.5" customHeight="1">
      <c r="A5546" s="222"/>
      <c r="B5546" s="73" t="s">
        <v>2535</v>
      </c>
      <c r="C5546" s="74">
        <v>569.0</v>
      </c>
      <c r="D5546" s="69">
        <v>44132.0</v>
      </c>
      <c r="E5546" s="21" t="s">
        <v>7555</v>
      </c>
      <c r="F5546" s="69" t="s">
        <v>7556</v>
      </c>
      <c r="G5546" s="21" t="s">
        <v>131</v>
      </c>
      <c r="H5546" s="165"/>
      <c r="I5546" s="63" t="s">
        <v>7557</v>
      </c>
      <c r="J5546" s="21"/>
      <c r="K5546" s="21"/>
      <c r="L5546" s="21"/>
      <c r="M5546" s="21"/>
      <c r="N5546" s="22">
        <f t="shared" si="2"/>
        <v>46206</v>
      </c>
      <c r="O5546" s="23">
        <f>'RESOLUCIONES EPG'!$N5546-'RESOLUCIONES EPG'!$D5546</f>
        <v>2074</v>
      </c>
    </row>
    <row r="5547" ht="15.75" customHeight="1">
      <c r="A5547" s="222"/>
      <c r="B5547" s="73" t="s">
        <v>2535</v>
      </c>
      <c r="C5547" s="74">
        <v>531.0</v>
      </c>
      <c r="D5547" s="69">
        <v>44132.0</v>
      </c>
      <c r="E5547" s="21" t="s">
        <v>2341</v>
      </c>
      <c r="F5547" s="69" t="s">
        <v>6787</v>
      </c>
      <c r="G5547" s="21" t="s">
        <v>6388</v>
      </c>
      <c r="H5547" s="165"/>
      <c r="I5547" s="63" t="s">
        <v>7558</v>
      </c>
      <c r="J5547" s="21"/>
      <c r="K5547" s="21"/>
      <c r="L5547" s="21"/>
      <c r="M5547" s="21"/>
      <c r="N5547" s="22">
        <f t="shared" si="2"/>
        <v>46206</v>
      </c>
      <c r="O5547" s="23">
        <f>'RESOLUCIONES EPG'!$N5547-'RESOLUCIONES EPG'!$D5547</f>
        <v>2074</v>
      </c>
    </row>
    <row r="5548" ht="15.75" customHeight="1">
      <c r="A5548" s="222"/>
      <c r="B5548" s="73" t="s">
        <v>2535</v>
      </c>
      <c r="C5548" s="74">
        <v>550.0</v>
      </c>
      <c r="D5548" s="69">
        <v>44132.0</v>
      </c>
      <c r="E5548" s="21" t="s">
        <v>7559</v>
      </c>
      <c r="F5548" s="69" t="s">
        <v>7560</v>
      </c>
      <c r="G5548" s="21" t="s">
        <v>2923</v>
      </c>
      <c r="H5548" s="165"/>
      <c r="I5548" s="63"/>
      <c r="J5548" s="21"/>
      <c r="K5548" s="21"/>
      <c r="L5548" s="21"/>
      <c r="M5548" s="21"/>
      <c r="N5548" s="22">
        <f t="shared" si="2"/>
        <v>46206</v>
      </c>
      <c r="O5548" s="23">
        <f>'RESOLUCIONES EPG'!$N5548-'RESOLUCIONES EPG'!$D5548</f>
        <v>2074</v>
      </c>
    </row>
    <row r="5549" ht="16.5" customHeight="1">
      <c r="A5549" s="196"/>
      <c r="B5549" s="73" t="s">
        <v>2535</v>
      </c>
      <c r="C5549" s="74">
        <v>544.0</v>
      </c>
      <c r="D5549" s="69">
        <v>44132.0</v>
      </c>
      <c r="E5549" s="21" t="s">
        <v>7561</v>
      </c>
      <c r="F5549" s="69" t="s">
        <v>7562</v>
      </c>
      <c r="G5549" s="21" t="s">
        <v>761</v>
      </c>
      <c r="H5549" s="165" t="s">
        <v>7563</v>
      </c>
      <c r="I5549" s="63"/>
      <c r="J5549" s="21"/>
      <c r="K5549" s="21"/>
      <c r="L5549" s="21"/>
      <c r="M5549" s="21"/>
      <c r="N5549" s="22">
        <f t="shared" si="2"/>
        <v>46206</v>
      </c>
      <c r="O5549" s="23">
        <f>'RESOLUCIONES EPG'!$N5549-'RESOLUCIONES EPG'!$D5549</f>
        <v>2074</v>
      </c>
    </row>
    <row r="5550" ht="16.5" customHeight="1">
      <c r="A5550" s="222"/>
      <c r="B5550" s="73" t="s">
        <v>2535</v>
      </c>
      <c r="C5550" s="74">
        <v>530.0</v>
      </c>
      <c r="D5550" s="69">
        <v>44132.0</v>
      </c>
      <c r="E5550" s="21" t="s">
        <v>7061</v>
      </c>
      <c r="F5550" s="69" t="s">
        <v>7564</v>
      </c>
      <c r="G5550" s="21" t="s">
        <v>6388</v>
      </c>
      <c r="H5550" s="165"/>
      <c r="I5550" s="63" t="s">
        <v>7565</v>
      </c>
      <c r="J5550" s="21"/>
      <c r="K5550" s="21"/>
      <c r="L5550" s="21"/>
      <c r="M5550" s="21"/>
      <c r="N5550" s="22">
        <f t="shared" si="2"/>
        <v>46206</v>
      </c>
      <c r="O5550" s="23">
        <f>'RESOLUCIONES EPG'!$N5550-'RESOLUCIONES EPG'!$D5550</f>
        <v>2074</v>
      </c>
    </row>
    <row r="5551" ht="15.75" customHeight="1">
      <c r="A5551" s="222"/>
      <c r="B5551" s="73" t="s">
        <v>2535</v>
      </c>
      <c r="C5551" s="74">
        <v>582.0</v>
      </c>
      <c r="D5551" s="69">
        <v>44132.0</v>
      </c>
      <c r="E5551" s="21" t="s">
        <v>673</v>
      </c>
      <c r="F5551" s="69" t="s">
        <v>7566</v>
      </c>
      <c r="G5551" s="21" t="s">
        <v>6388</v>
      </c>
      <c r="H5551" s="165"/>
      <c r="I5551" s="63"/>
      <c r="J5551" s="21"/>
      <c r="K5551" s="21"/>
      <c r="L5551" s="21"/>
      <c r="M5551" s="21"/>
      <c r="N5551" s="22">
        <f t="shared" si="2"/>
        <v>46206</v>
      </c>
      <c r="O5551" s="23">
        <f>'RESOLUCIONES EPG'!$N5551-'RESOLUCIONES EPG'!$D5551</f>
        <v>2074</v>
      </c>
    </row>
    <row r="5552" ht="16.5" customHeight="1">
      <c r="A5552" s="222"/>
      <c r="B5552" s="73" t="s">
        <v>2535</v>
      </c>
      <c r="C5552" s="74">
        <v>532.0</v>
      </c>
      <c r="D5552" s="69">
        <v>44132.0</v>
      </c>
      <c r="E5552" s="21" t="s">
        <v>5342</v>
      </c>
      <c r="F5552" s="69" t="s">
        <v>6789</v>
      </c>
      <c r="G5552" s="21" t="s">
        <v>6388</v>
      </c>
      <c r="H5552" s="165"/>
      <c r="I5552" s="63" t="s">
        <v>7567</v>
      </c>
      <c r="J5552" s="21"/>
      <c r="K5552" s="21"/>
      <c r="L5552" s="21"/>
      <c r="M5552" s="21"/>
      <c r="N5552" s="22">
        <f t="shared" si="2"/>
        <v>46206</v>
      </c>
      <c r="O5552" s="23">
        <f>'RESOLUCIONES EPG'!$N5552-'RESOLUCIONES EPG'!$D5552</f>
        <v>2074</v>
      </c>
    </row>
    <row r="5553" ht="15.75" customHeight="1">
      <c r="A5553" s="226"/>
      <c r="B5553" s="73" t="s">
        <v>2535</v>
      </c>
      <c r="C5553" s="74">
        <v>533.0</v>
      </c>
      <c r="D5553" s="69">
        <v>44132.0</v>
      </c>
      <c r="E5553" s="21" t="s">
        <v>5349</v>
      </c>
      <c r="F5553" s="69" t="s">
        <v>7568</v>
      </c>
      <c r="G5553" s="21" t="s">
        <v>6388</v>
      </c>
      <c r="H5553" s="165"/>
      <c r="I5553" s="63" t="s">
        <v>7569</v>
      </c>
      <c r="J5553" s="21"/>
      <c r="K5553" s="21"/>
      <c r="L5553" s="21"/>
      <c r="M5553" s="21"/>
      <c r="N5553" s="22">
        <f t="shared" si="2"/>
        <v>46206</v>
      </c>
      <c r="O5553" s="23">
        <f>'RESOLUCIONES EPG'!$N5553-'RESOLUCIONES EPG'!$D5553</f>
        <v>2074</v>
      </c>
    </row>
    <row r="5554" ht="15.75" customHeight="1">
      <c r="A5554" s="222"/>
      <c r="B5554" s="73" t="s">
        <v>2535</v>
      </c>
      <c r="C5554" s="74">
        <v>577.0</v>
      </c>
      <c r="D5554" s="69">
        <v>44132.0</v>
      </c>
      <c r="E5554" s="21" t="s">
        <v>7570</v>
      </c>
      <c r="F5554" s="69" t="s">
        <v>7571</v>
      </c>
      <c r="G5554" s="21" t="s">
        <v>761</v>
      </c>
      <c r="H5554" s="165" t="s">
        <v>7572</v>
      </c>
      <c r="I5554" s="63"/>
      <c r="J5554" s="21"/>
      <c r="K5554" s="21"/>
      <c r="L5554" s="21"/>
      <c r="M5554" s="21"/>
      <c r="N5554" s="22">
        <f t="shared" si="2"/>
        <v>46206</v>
      </c>
      <c r="O5554" s="23">
        <f>'RESOLUCIONES EPG'!$N5554-'RESOLUCIONES EPG'!$D5554</f>
        <v>2074</v>
      </c>
    </row>
    <row r="5555" ht="15.75" customHeight="1">
      <c r="A5555" s="222"/>
      <c r="B5555" s="73" t="s">
        <v>2535</v>
      </c>
      <c r="C5555" s="74">
        <v>540.0</v>
      </c>
      <c r="D5555" s="69">
        <v>44132.0</v>
      </c>
      <c r="E5555" s="21" t="s">
        <v>7573</v>
      </c>
      <c r="F5555" s="69" t="s">
        <v>6032</v>
      </c>
      <c r="G5555" s="21" t="s">
        <v>2923</v>
      </c>
      <c r="H5555" s="165"/>
      <c r="I5555" s="63"/>
      <c r="J5555" s="21"/>
      <c r="K5555" s="21"/>
      <c r="L5555" s="21"/>
      <c r="M5555" s="21"/>
      <c r="N5555" s="22">
        <f t="shared" si="2"/>
        <v>46206</v>
      </c>
      <c r="O5555" s="23">
        <f>'RESOLUCIONES EPG'!$N5555-'RESOLUCIONES EPG'!$D5555</f>
        <v>2074</v>
      </c>
    </row>
    <row r="5556" ht="16.5" customHeight="1">
      <c r="A5556" s="222"/>
      <c r="B5556" s="73" t="s">
        <v>2535</v>
      </c>
      <c r="C5556" s="74">
        <v>560.0</v>
      </c>
      <c r="D5556" s="69">
        <v>44132.0</v>
      </c>
      <c r="E5556" s="21" t="s">
        <v>1383</v>
      </c>
      <c r="F5556" s="69" t="s">
        <v>1384</v>
      </c>
      <c r="G5556" s="21" t="s">
        <v>7451</v>
      </c>
      <c r="H5556" s="165"/>
      <c r="I5556" s="63" t="s">
        <v>7574</v>
      </c>
      <c r="J5556" s="21"/>
      <c r="K5556" s="21"/>
      <c r="L5556" s="21"/>
      <c r="M5556" s="21"/>
      <c r="N5556" s="22">
        <f t="shared" si="2"/>
        <v>46206</v>
      </c>
      <c r="O5556" s="23">
        <f>'RESOLUCIONES EPG'!$N5556-'RESOLUCIONES EPG'!$D5556</f>
        <v>2074</v>
      </c>
    </row>
    <row r="5557" ht="16.5" customHeight="1">
      <c r="A5557" s="222"/>
      <c r="B5557" s="73" t="s">
        <v>2535</v>
      </c>
      <c r="C5557" s="74">
        <v>547.0</v>
      </c>
      <c r="D5557" s="69">
        <v>44132.0</v>
      </c>
      <c r="E5557" s="21" t="s">
        <v>7575</v>
      </c>
      <c r="F5557" s="69" t="s">
        <v>7576</v>
      </c>
      <c r="G5557" s="21" t="s">
        <v>761</v>
      </c>
      <c r="H5557" s="165" t="s">
        <v>4517</v>
      </c>
      <c r="I5557" s="63"/>
      <c r="J5557" s="21"/>
      <c r="K5557" s="21"/>
      <c r="L5557" s="21"/>
      <c r="M5557" s="21"/>
      <c r="N5557" s="22">
        <f t="shared" si="2"/>
        <v>46206</v>
      </c>
      <c r="O5557" s="23">
        <f>'RESOLUCIONES EPG'!$N5557-'RESOLUCIONES EPG'!$D5557</f>
        <v>2074</v>
      </c>
    </row>
    <row r="5558" ht="15.75" customHeight="1">
      <c r="A5558" s="196"/>
      <c r="B5558" s="73" t="s">
        <v>2535</v>
      </c>
      <c r="C5558" s="74">
        <v>571.0</v>
      </c>
      <c r="D5558" s="69">
        <v>44132.0</v>
      </c>
      <c r="E5558" s="21" t="s">
        <v>7577</v>
      </c>
      <c r="F5558" s="69" t="s">
        <v>7578</v>
      </c>
      <c r="G5558" s="21" t="s">
        <v>131</v>
      </c>
      <c r="H5558" s="165"/>
      <c r="I5558" s="63" t="s">
        <v>7579</v>
      </c>
      <c r="J5558" s="21"/>
      <c r="K5558" s="21"/>
      <c r="L5558" s="21"/>
      <c r="M5558" s="21"/>
      <c r="N5558" s="22">
        <f t="shared" si="2"/>
        <v>46206</v>
      </c>
      <c r="O5558" s="23">
        <f>'RESOLUCIONES EPG'!$N5558-'RESOLUCIONES EPG'!$D5558</f>
        <v>2074</v>
      </c>
    </row>
    <row r="5559" ht="15.75" customHeight="1">
      <c r="A5559" s="223"/>
      <c r="B5559" s="73" t="s">
        <v>2535</v>
      </c>
      <c r="C5559" s="74">
        <v>570.0</v>
      </c>
      <c r="D5559" s="69">
        <v>44132.0</v>
      </c>
      <c r="E5559" s="21" t="s">
        <v>2494</v>
      </c>
      <c r="F5559" s="69" t="s">
        <v>7204</v>
      </c>
      <c r="G5559" s="21" t="s">
        <v>131</v>
      </c>
      <c r="H5559" s="165"/>
      <c r="I5559" s="63" t="s">
        <v>7580</v>
      </c>
      <c r="J5559" s="21"/>
      <c r="K5559" s="21"/>
      <c r="L5559" s="21"/>
      <c r="M5559" s="21"/>
      <c r="N5559" s="22">
        <f t="shared" si="2"/>
        <v>46206</v>
      </c>
      <c r="O5559" s="23">
        <f>'RESOLUCIONES EPG'!$N5559-'RESOLUCIONES EPG'!$D5559</f>
        <v>2074</v>
      </c>
    </row>
    <row r="5560" ht="15.75" customHeight="1">
      <c r="A5560" s="222"/>
      <c r="B5560" s="73" t="s">
        <v>2535</v>
      </c>
      <c r="C5560" s="74">
        <v>565.0</v>
      </c>
      <c r="D5560" s="69">
        <v>44132.0</v>
      </c>
      <c r="E5560" s="21" t="s">
        <v>5422</v>
      </c>
      <c r="F5560" s="69"/>
      <c r="G5560" s="21" t="s">
        <v>131</v>
      </c>
      <c r="H5560" s="165"/>
      <c r="I5560" s="63" t="s">
        <v>7581</v>
      </c>
      <c r="J5560" s="21"/>
      <c r="K5560" s="21"/>
      <c r="L5560" s="21"/>
      <c r="M5560" s="21"/>
      <c r="N5560" s="22">
        <f t="shared" si="2"/>
        <v>46206</v>
      </c>
      <c r="O5560" s="23">
        <f>'RESOLUCIONES EPG'!$N5560-'RESOLUCIONES EPG'!$D5560</f>
        <v>2074</v>
      </c>
    </row>
    <row r="5561" ht="15.75" customHeight="1">
      <c r="A5561" s="196"/>
      <c r="B5561" s="73" t="s">
        <v>2535</v>
      </c>
      <c r="C5561" s="74">
        <v>529.0</v>
      </c>
      <c r="D5561" s="69">
        <v>44132.0</v>
      </c>
      <c r="E5561" s="21" t="s">
        <v>2289</v>
      </c>
      <c r="F5561" s="69" t="s">
        <v>7582</v>
      </c>
      <c r="G5561" s="21" t="s">
        <v>6388</v>
      </c>
      <c r="H5561" s="165"/>
      <c r="I5561" s="63" t="s">
        <v>7583</v>
      </c>
      <c r="J5561" s="21"/>
      <c r="K5561" s="21"/>
      <c r="L5561" s="21"/>
      <c r="M5561" s="21"/>
      <c r="N5561" s="22">
        <f t="shared" si="2"/>
        <v>46206</v>
      </c>
      <c r="O5561" s="23">
        <f>'RESOLUCIONES EPG'!$N5561-'RESOLUCIONES EPG'!$D5561</f>
        <v>2074</v>
      </c>
    </row>
    <row r="5562" ht="16.5" customHeight="1">
      <c r="A5562" s="222"/>
      <c r="B5562" s="73" t="s">
        <v>2535</v>
      </c>
      <c r="C5562" s="74">
        <v>539.0</v>
      </c>
      <c r="D5562" s="69">
        <v>44132.0</v>
      </c>
      <c r="E5562" s="21" t="s">
        <v>5543</v>
      </c>
      <c r="F5562" s="69" t="s">
        <v>6211</v>
      </c>
      <c r="G5562" s="21" t="s">
        <v>6388</v>
      </c>
      <c r="H5562" s="165"/>
      <c r="I5562" s="63"/>
      <c r="J5562" s="21"/>
      <c r="K5562" s="21"/>
      <c r="L5562" s="21"/>
      <c r="M5562" s="21"/>
      <c r="N5562" s="22">
        <f t="shared" si="2"/>
        <v>46206</v>
      </c>
      <c r="O5562" s="23">
        <f>'RESOLUCIONES EPG'!$N5562-'RESOLUCIONES EPG'!$D5562</f>
        <v>2074</v>
      </c>
    </row>
    <row r="5563" ht="15.75" customHeight="1">
      <c r="A5563" s="222"/>
      <c r="B5563" s="73" t="s">
        <v>2535</v>
      </c>
      <c r="C5563" s="74">
        <v>575.0</v>
      </c>
      <c r="D5563" s="69">
        <v>44132.0</v>
      </c>
      <c r="E5563" s="21" t="s">
        <v>1412</v>
      </c>
      <c r="F5563" s="69" t="s">
        <v>7584</v>
      </c>
      <c r="G5563" s="21" t="s">
        <v>6388</v>
      </c>
      <c r="H5563" s="165"/>
      <c r="I5563" s="63"/>
      <c r="J5563" s="21"/>
      <c r="K5563" s="21"/>
      <c r="L5563" s="21"/>
      <c r="M5563" s="21"/>
      <c r="N5563" s="22">
        <f t="shared" si="2"/>
        <v>46206</v>
      </c>
      <c r="O5563" s="23">
        <f>'RESOLUCIONES EPG'!$N5563-'RESOLUCIONES EPG'!$D5563</f>
        <v>2074</v>
      </c>
    </row>
    <row r="5564" ht="15.75" customHeight="1">
      <c r="A5564" s="222"/>
      <c r="B5564" s="73" t="s">
        <v>2535</v>
      </c>
      <c r="C5564" s="74">
        <v>583.0</v>
      </c>
      <c r="D5564" s="69">
        <v>44132.0</v>
      </c>
      <c r="E5564" s="21" t="s">
        <v>3179</v>
      </c>
      <c r="F5564" s="69" t="s">
        <v>7504</v>
      </c>
      <c r="G5564" s="21" t="s">
        <v>6388</v>
      </c>
      <c r="H5564" s="165"/>
      <c r="I5564" s="63"/>
      <c r="J5564" s="21"/>
      <c r="K5564" s="21"/>
      <c r="L5564" s="21"/>
      <c r="M5564" s="21"/>
      <c r="N5564" s="22">
        <f t="shared" si="2"/>
        <v>46206</v>
      </c>
      <c r="O5564" s="23">
        <f>'RESOLUCIONES EPG'!$N5564-'RESOLUCIONES EPG'!$D5564</f>
        <v>2074</v>
      </c>
    </row>
    <row r="5565" ht="16.5" customHeight="1">
      <c r="A5565" s="222"/>
      <c r="B5565" s="73" t="s">
        <v>2535</v>
      </c>
      <c r="C5565" s="74">
        <v>541.0</v>
      </c>
      <c r="D5565" s="69">
        <v>44132.0</v>
      </c>
      <c r="E5565" s="21" t="s">
        <v>7585</v>
      </c>
      <c r="F5565" s="69" t="s">
        <v>7586</v>
      </c>
      <c r="G5565" s="21" t="s">
        <v>761</v>
      </c>
      <c r="H5565" s="165" t="s">
        <v>7587</v>
      </c>
      <c r="I5565" s="63"/>
      <c r="J5565" s="21"/>
      <c r="K5565" s="21"/>
      <c r="L5565" s="21"/>
      <c r="M5565" s="21"/>
      <c r="N5565" s="22">
        <f t="shared" si="2"/>
        <v>46206</v>
      </c>
      <c r="O5565" s="23">
        <f>'RESOLUCIONES EPG'!$N5565-'RESOLUCIONES EPG'!$D5565</f>
        <v>2074</v>
      </c>
    </row>
    <row r="5566" ht="15.75" customHeight="1">
      <c r="A5566" s="222"/>
      <c r="B5566" s="73" t="s">
        <v>2535</v>
      </c>
      <c r="C5566" s="74">
        <v>546.0</v>
      </c>
      <c r="D5566" s="69">
        <v>44132.0</v>
      </c>
      <c r="E5566" s="21" t="s">
        <v>7588</v>
      </c>
      <c r="F5566" s="69" t="s">
        <v>7589</v>
      </c>
      <c r="G5566" s="21" t="s">
        <v>761</v>
      </c>
      <c r="H5566" s="165" t="s">
        <v>4572</v>
      </c>
      <c r="I5566" s="63"/>
      <c r="J5566" s="21"/>
      <c r="K5566" s="21"/>
      <c r="L5566" s="21"/>
      <c r="M5566" s="21"/>
      <c r="N5566" s="22">
        <f t="shared" si="2"/>
        <v>46206</v>
      </c>
      <c r="O5566" s="23">
        <f>'RESOLUCIONES EPG'!$N5566-'RESOLUCIONES EPG'!$D5566</f>
        <v>2074</v>
      </c>
    </row>
    <row r="5567" ht="15.75" customHeight="1">
      <c r="A5567" s="222"/>
      <c r="B5567" s="73" t="s">
        <v>2535</v>
      </c>
      <c r="C5567" s="74">
        <v>538.0</v>
      </c>
      <c r="D5567" s="69">
        <v>44132.0</v>
      </c>
      <c r="E5567" s="21" t="s">
        <v>6796</v>
      </c>
      <c r="F5567" s="69" t="s">
        <v>7590</v>
      </c>
      <c r="G5567" s="21" t="s">
        <v>6388</v>
      </c>
      <c r="H5567" s="165"/>
      <c r="I5567" s="63"/>
      <c r="J5567" s="21"/>
      <c r="K5567" s="21"/>
      <c r="L5567" s="21"/>
      <c r="M5567" s="21"/>
      <c r="N5567" s="22">
        <f t="shared" si="2"/>
        <v>46206</v>
      </c>
      <c r="O5567" s="23">
        <f>'RESOLUCIONES EPG'!$N5567-'RESOLUCIONES EPG'!$D5567</f>
        <v>2074</v>
      </c>
    </row>
    <row r="5568" ht="15.75" customHeight="1">
      <c r="A5568" s="196"/>
      <c r="B5568" s="73" t="s">
        <v>2535</v>
      </c>
      <c r="C5568" s="74">
        <v>572.0</v>
      </c>
      <c r="D5568" s="69">
        <v>44132.0</v>
      </c>
      <c r="E5568" s="21" t="s">
        <v>7476</v>
      </c>
      <c r="F5568" s="69" t="s">
        <v>7477</v>
      </c>
      <c r="G5568" s="21" t="s">
        <v>1370</v>
      </c>
      <c r="H5568" s="165" t="s">
        <v>7384</v>
      </c>
      <c r="I5568" s="63" t="s">
        <v>7591</v>
      </c>
      <c r="J5568" s="21"/>
      <c r="K5568" s="21"/>
      <c r="L5568" s="21"/>
      <c r="M5568" s="21"/>
      <c r="N5568" s="22">
        <f t="shared" si="2"/>
        <v>46206</v>
      </c>
      <c r="O5568" s="23">
        <f>'RESOLUCIONES EPG'!$N5568-'RESOLUCIONES EPG'!$D5568</f>
        <v>2074</v>
      </c>
    </row>
    <row r="5569" ht="15.75" customHeight="1">
      <c r="A5569" s="223"/>
      <c r="B5569" s="73" t="s">
        <v>2535</v>
      </c>
      <c r="C5569" s="74">
        <v>559.0</v>
      </c>
      <c r="D5569" s="69">
        <v>44132.0</v>
      </c>
      <c r="E5569" s="21" t="s">
        <v>3311</v>
      </c>
      <c r="F5569" s="69" t="s">
        <v>7592</v>
      </c>
      <c r="G5569" s="21" t="s">
        <v>7451</v>
      </c>
      <c r="H5569" s="165"/>
      <c r="I5569" s="63" t="s">
        <v>7593</v>
      </c>
      <c r="J5569" s="21"/>
      <c r="K5569" s="21"/>
      <c r="L5569" s="21"/>
      <c r="M5569" s="21"/>
      <c r="N5569" s="22">
        <f t="shared" si="2"/>
        <v>46206</v>
      </c>
      <c r="O5569" s="23">
        <f>'RESOLUCIONES EPG'!$N5569-'RESOLUCIONES EPG'!$D5569</f>
        <v>2074</v>
      </c>
    </row>
    <row r="5570" ht="16.5" customHeight="1">
      <c r="A5570" s="222"/>
      <c r="B5570" s="73"/>
      <c r="C5570" s="74">
        <v>576.0</v>
      </c>
      <c r="D5570" s="69">
        <v>44132.0</v>
      </c>
      <c r="E5570" s="21" t="s">
        <v>7594</v>
      </c>
      <c r="F5570" s="69"/>
      <c r="G5570" s="227" t="s">
        <v>7594</v>
      </c>
      <c r="H5570" s="165"/>
      <c r="I5570" s="63" t="s">
        <v>7595</v>
      </c>
      <c r="J5570" s="21"/>
      <c r="K5570" s="21"/>
      <c r="L5570" s="21"/>
      <c r="M5570" s="21"/>
      <c r="N5570" s="22">
        <f t="shared" si="2"/>
        <v>46206</v>
      </c>
      <c r="O5570" s="23">
        <f>'RESOLUCIONES EPG'!$N5570-'RESOLUCIONES EPG'!$D5570</f>
        <v>2074</v>
      </c>
    </row>
    <row r="5571" ht="16.5" customHeight="1">
      <c r="A5571" s="222"/>
      <c r="B5571" s="73" t="s">
        <v>2535</v>
      </c>
      <c r="C5571" s="74">
        <v>548.0</v>
      </c>
      <c r="D5571" s="69">
        <v>44132.0</v>
      </c>
      <c r="E5571" s="21" t="s">
        <v>7596</v>
      </c>
      <c r="F5571" s="69" t="s">
        <v>7597</v>
      </c>
      <c r="G5571" s="21" t="s">
        <v>761</v>
      </c>
      <c r="H5571" s="165" t="s">
        <v>7598</v>
      </c>
      <c r="I5571" s="63"/>
      <c r="J5571" s="21"/>
      <c r="K5571" s="21"/>
      <c r="L5571" s="21"/>
      <c r="M5571" s="21"/>
      <c r="N5571" s="22">
        <f t="shared" si="2"/>
        <v>46206</v>
      </c>
      <c r="O5571" s="23">
        <f>'RESOLUCIONES EPG'!$N5571-'RESOLUCIONES EPG'!$D5571</f>
        <v>2074</v>
      </c>
    </row>
    <row r="5572" ht="16.5" customHeight="1">
      <c r="A5572" s="196"/>
      <c r="B5572" s="73" t="s">
        <v>2535</v>
      </c>
      <c r="C5572" s="74">
        <v>567.0</v>
      </c>
      <c r="D5572" s="69">
        <v>44132.0</v>
      </c>
      <c r="E5572" s="21" t="s">
        <v>3451</v>
      </c>
      <c r="F5572" s="69" t="s">
        <v>7599</v>
      </c>
      <c r="G5572" s="21" t="s">
        <v>131</v>
      </c>
      <c r="H5572" s="165"/>
      <c r="I5572" s="63" t="s">
        <v>7600</v>
      </c>
      <c r="J5572" s="21"/>
      <c r="K5572" s="21"/>
      <c r="L5572" s="21"/>
      <c r="M5572" s="21"/>
      <c r="N5572" s="22">
        <f t="shared" si="2"/>
        <v>46206</v>
      </c>
      <c r="O5572" s="23">
        <f>'RESOLUCIONES EPG'!$N5572-'RESOLUCIONES EPG'!$D5572</f>
        <v>2074</v>
      </c>
    </row>
    <row r="5573" ht="16.5" customHeight="1">
      <c r="A5573" s="222"/>
      <c r="B5573" s="73" t="s">
        <v>2535</v>
      </c>
      <c r="C5573" s="74">
        <v>555.0</v>
      </c>
      <c r="D5573" s="69">
        <v>44132.0</v>
      </c>
      <c r="E5573" s="21" t="s">
        <v>7480</v>
      </c>
      <c r="F5573" s="69" t="s">
        <v>7481</v>
      </c>
      <c r="G5573" s="21" t="s">
        <v>7451</v>
      </c>
      <c r="H5573" s="165"/>
      <c r="I5573" s="63" t="s">
        <v>7601</v>
      </c>
      <c r="J5573" s="21"/>
      <c r="K5573" s="21"/>
      <c r="L5573" s="21"/>
      <c r="M5573" s="21"/>
      <c r="N5573" s="22">
        <f t="shared" si="2"/>
        <v>46206</v>
      </c>
      <c r="O5573" s="23">
        <f>'RESOLUCIONES EPG'!$N5573-'RESOLUCIONES EPG'!$D5573</f>
        <v>2074</v>
      </c>
    </row>
    <row r="5574" ht="16.5" customHeight="1">
      <c r="A5574" s="222"/>
      <c r="B5574" s="73" t="s">
        <v>2535</v>
      </c>
      <c r="C5574" s="74">
        <v>542.0</v>
      </c>
      <c r="D5574" s="69">
        <v>44132.0</v>
      </c>
      <c r="E5574" s="21" t="s">
        <v>7602</v>
      </c>
      <c r="F5574" s="69" t="s">
        <v>7603</v>
      </c>
      <c r="G5574" s="21" t="s">
        <v>761</v>
      </c>
      <c r="H5574" s="165" t="s">
        <v>7604</v>
      </c>
      <c r="I5574" s="63"/>
      <c r="J5574" s="21"/>
      <c r="K5574" s="21"/>
      <c r="L5574" s="21"/>
      <c r="M5574" s="21"/>
      <c r="N5574" s="22">
        <f t="shared" si="2"/>
        <v>46206</v>
      </c>
      <c r="O5574" s="23">
        <f>'RESOLUCIONES EPG'!$N5574-'RESOLUCIONES EPG'!$D5574</f>
        <v>2074</v>
      </c>
    </row>
    <row r="5575" ht="15.75" customHeight="1">
      <c r="A5575" s="222"/>
      <c r="B5575" s="73" t="s">
        <v>2535</v>
      </c>
      <c r="C5575" s="74">
        <v>549.0</v>
      </c>
      <c r="D5575" s="69">
        <v>44132.0</v>
      </c>
      <c r="E5575" s="21" t="s">
        <v>7605</v>
      </c>
      <c r="F5575" s="69" t="s">
        <v>7606</v>
      </c>
      <c r="G5575" s="21" t="s">
        <v>761</v>
      </c>
      <c r="H5575" s="165" t="s">
        <v>7598</v>
      </c>
      <c r="I5575" s="63" t="s">
        <v>7607</v>
      </c>
      <c r="J5575" s="21"/>
      <c r="K5575" s="21"/>
      <c r="L5575" s="21"/>
      <c r="M5575" s="21"/>
      <c r="N5575" s="22">
        <f t="shared" si="2"/>
        <v>46206</v>
      </c>
      <c r="O5575" s="23">
        <f>'RESOLUCIONES EPG'!$N5575-'RESOLUCIONES EPG'!$D5575</f>
        <v>2074</v>
      </c>
    </row>
    <row r="5576" ht="15.75" customHeight="1">
      <c r="A5576" s="196"/>
      <c r="B5576" s="73" t="s">
        <v>2535</v>
      </c>
      <c r="C5576" s="74">
        <v>524.0</v>
      </c>
      <c r="D5576" s="69">
        <v>44132.0</v>
      </c>
      <c r="E5576" s="21" t="s">
        <v>7608</v>
      </c>
      <c r="F5576" s="69"/>
      <c r="G5576" s="227" t="s">
        <v>7609</v>
      </c>
      <c r="H5576" s="165"/>
      <c r="I5576" s="63" t="s">
        <v>7610</v>
      </c>
      <c r="J5576" s="21"/>
      <c r="K5576" s="21"/>
      <c r="L5576" s="21"/>
      <c r="M5576" s="21"/>
      <c r="N5576" s="22">
        <f t="shared" si="2"/>
        <v>46206</v>
      </c>
      <c r="O5576" s="23">
        <f>'RESOLUCIONES EPG'!$N5576-'RESOLUCIONES EPG'!$D5576</f>
        <v>2074</v>
      </c>
    </row>
    <row r="5577" ht="15.75" customHeight="1">
      <c r="A5577" s="224"/>
      <c r="B5577" s="73" t="s">
        <v>2535</v>
      </c>
      <c r="C5577" s="74">
        <v>525.0</v>
      </c>
      <c r="D5577" s="69">
        <v>44132.0</v>
      </c>
      <c r="E5577" s="21" t="s">
        <v>7608</v>
      </c>
      <c r="F5577" s="69"/>
      <c r="G5577" s="227" t="s">
        <v>7611</v>
      </c>
      <c r="H5577" s="165"/>
      <c r="I5577" s="63" t="s">
        <v>7612</v>
      </c>
      <c r="J5577" s="21"/>
      <c r="K5577" s="21"/>
      <c r="L5577" s="21"/>
      <c r="M5577" s="21"/>
      <c r="N5577" s="22">
        <f t="shared" si="2"/>
        <v>46206</v>
      </c>
      <c r="O5577" s="23">
        <f>'RESOLUCIONES EPG'!$N5577-'RESOLUCIONES EPG'!$D5577</f>
        <v>2074</v>
      </c>
    </row>
    <row r="5578" ht="15.75" customHeight="1">
      <c r="A5578" s="222"/>
      <c r="B5578" s="73" t="s">
        <v>2535</v>
      </c>
      <c r="C5578" s="74">
        <v>536.0</v>
      </c>
      <c r="D5578" s="69">
        <v>44132.0</v>
      </c>
      <c r="E5578" s="21" t="s">
        <v>5386</v>
      </c>
      <c r="F5578" s="69" t="s">
        <v>7613</v>
      </c>
      <c r="G5578" s="21" t="s">
        <v>6388</v>
      </c>
      <c r="H5578" s="165"/>
      <c r="I5578" s="63"/>
      <c r="J5578" s="21"/>
      <c r="K5578" s="21"/>
      <c r="L5578" s="21"/>
      <c r="M5578" s="21"/>
      <c r="N5578" s="22">
        <f t="shared" si="2"/>
        <v>46206</v>
      </c>
      <c r="O5578" s="23">
        <f>'RESOLUCIONES EPG'!$N5578-'RESOLUCIONES EPG'!$D5578</f>
        <v>2074</v>
      </c>
    </row>
    <row r="5579" ht="15.75" customHeight="1">
      <c r="A5579" s="226"/>
      <c r="B5579" s="73" t="s">
        <v>2535</v>
      </c>
      <c r="C5579" s="74">
        <v>554.0</v>
      </c>
      <c r="D5579" s="69">
        <v>44132.0</v>
      </c>
      <c r="E5579" s="21" t="s">
        <v>692</v>
      </c>
      <c r="F5579" s="69" t="s">
        <v>6095</v>
      </c>
      <c r="G5579" s="21" t="s">
        <v>2923</v>
      </c>
      <c r="H5579" s="165"/>
      <c r="I5579" s="63"/>
      <c r="J5579" s="21"/>
      <c r="K5579" s="21"/>
      <c r="L5579" s="21"/>
      <c r="M5579" s="21"/>
      <c r="N5579" s="22">
        <f t="shared" si="2"/>
        <v>46206</v>
      </c>
      <c r="O5579" s="23">
        <f>'RESOLUCIONES EPG'!$N5579-'RESOLUCIONES EPG'!$D5579</f>
        <v>2074</v>
      </c>
    </row>
    <row r="5580" ht="15.75" customHeight="1">
      <c r="A5580" s="196"/>
      <c r="B5580" s="73" t="s">
        <v>2535</v>
      </c>
      <c r="C5580" s="74">
        <v>528.0</v>
      </c>
      <c r="D5580" s="69">
        <v>44132.0</v>
      </c>
      <c r="E5580" s="21" t="s">
        <v>2510</v>
      </c>
      <c r="F5580" s="69" t="s">
        <v>7614</v>
      </c>
      <c r="G5580" s="21" t="s">
        <v>6388</v>
      </c>
      <c r="H5580" s="165"/>
      <c r="I5580" s="63" t="s">
        <v>7615</v>
      </c>
      <c r="J5580" s="21"/>
      <c r="K5580" s="21"/>
      <c r="L5580" s="21"/>
      <c r="M5580" s="21"/>
      <c r="N5580" s="22">
        <f t="shared" si="2"/>
        <v>46206</v>
      </c>
      <c r="O5580" s="23">
        <f>'RESOLUCIONES EPG'!$N5580-'RESOLUCIONES EPG'!$D5580</f>
        <v>2074</v>
      </c>
    </row>
    <row r="5581" ht="15.75" customHeight="1">
      <c r="A5581" s="224"/>
      <c r="B5581" s="73"/>
      <c r="C5581" s="138">
        <v>558.0</v>
      </c>
      <c r="D5581" s="228">
        <v>44132.0</v>
      </c>
      <c r="E5581" s="21" t="s">
        <v>7209</v>
      </c>
      <c r="F5581" s="74" t="s">
        <v>7210</v>
      </c>
      <c r="G5581" s="21" t="s">
        <v>7451</v>
      </c>
      <c r="H5581" s="205" t="s">
        <v>7616</v>
      </c>
      <c r="I5581" s="63" t="s">
        <v>7617</v>
      </c>
      <c r="J5581" s="21"/>
      <c r="K5581" s="21"/>
      <c r="L5581" s="21"/>
      <c r="M5581" s="21"/>
      <c r="N5581" s="22">
        <f t="shared" si="2"/>
        <v>46206</v>
      </c>
      <c r="O5581" s="23">
        <f>'RESOLUCIONES EPG'!$N5581-'RESOLUCIONES EPG'!$D5581</f>
        <v>2074</v>
      </c>
    </row>
    <row r="5582" ht="16.5" customHeight="1">
      <c r="A5582" s="223"/>
      <c r="B5582" s="73" t="s">
        <v>2535</v>
      </c>
      <c r="C5582" s="74">
        <v>578.0</v>
      </c>
      <c r="D5582" s="69">
        <v>44132.0</v>
      </c>
      <c r="E5582" s="21" t="s">
        <v>7449</v>
      </c>
      <c r="F5582" s="69" t="s">
        <v>7618</v>
      </c>
      <c r="G5582" s="21" t="s">
        <v>761</v>
      </c>
      <c r="H5582" s="165" t="s">
        <v>6871</v>
      </c>
      <c r="I5582" s="63"/>
      <c r="J5582" s="21"/>
      <c r="K5582" s="21"/>
      <c r="L5582" s="21"/>
      <c r="M5582" s="21"/>
      <c r="N5582" s="22">
        <f t="shared" si="2"/>
        <v>46206</v>
      </c>
      <c r="O5582" s="23">
        <f>'RESOLUCIONES EPG'!$N5582-'RESOLUCIONES EPG'!$D5582</f>
        <v>2074</v>
      </c>
    </row>
    <row r="5583" ht="16.5" customHeight="1">
      <c r="A5583" s="222"/>
      <c r="B5583" s="73" t="s">
        <v>2535</v>
      </c>
      <c r="C5583" s="74">
        <v>581.0</v>
      </c>
      <c r="D5583" s="69">
        <v>44132.0</v>
      </c>
      <c r="E5583" s="21" t="s">
        <v>6145</v>
      </c>
      <c r="F5583" s="69" t="s">
        <v>6146</v>
      </c>
      <c r="G5583" s="21" t="s">
        <v>7451</v>
      </c>
      <c r="H5583" s="165"/>
      <c r="I5583" s="63" t="s">
        <v>7619</v>
      </c>
      <c r="J5583" s="21"/>
      <c r="K5583" s="21"/>
      <c r="L5583" s="21"/>
      <c r="M5583" s="21"/>
      <c r="N5583" s="22">
        <f t="shared" si="2"/>
        <v>46206</v>
      </c>
      <c r="O5583" s="23">
        <f>'RESOLUCIONES EPG'!$N5583-'RESOLUCIONES EPG'!$D5583</f>
        <v>2074</v>
      </c>
    </row>
    <row r="5584" ht="16.5" customHeight="1">
      <c r="A5584" s="224"/>
      <c r="B5584" s="73" t="s">
        <v>2535</v>
      </c>
      <c r="C5584" s="74">
        <v>564.0</v>
      </c>
      <c r="D5584" s="69">
        <v>44132.0</v>
      </c>
      <c r="E5584" s="21" t="s">
        <v>3767</v>
      </c>
      <c r="F5584" s="69" t="s">
        <v>3768</v>
      </c>
      <c r="G5584" s="21" t="s">
        <v>7451</v>
      </c>
      <c r="H5584" s="165"/>
      <c r="I5584" s="63" t="s">
        <v>7620</v>
      </c>
      <c r="J5584" s="21"/>
      <c r="K5584" s="21"/>
      <c r="L5584" s="21"/>
      <c r="M5584" s="21"/>
      <c r="N5584" s="22">
        <f t="shared" si="2"/>
        <v>46206</v>
      </c>
      <c r="O5584" s="23">
        <f>'RESOLUCIONES EPG'!$N5584-'RESOLUCIONES EPG'!$D5584</f>
        <v>2074</v>
      </c>
    </row>
    <row r="5585" ht="16.5" customHeight="1">
      <c r="A5585" s="222"/>
      <c r="B5585" s="73" t="s">
        <v>2535</v>
      </c>
      <c r="C5585" s="74">
        <v>552.0</v>
      </c>
      <c r="D5585" s="69">
        <v>44132.0</v>
      </c>
      <c r="E5585" s="21" t="s">
        <v>7621</v>
      </c>
      <c r="F5585" s="69" t="s">
        <v>2894</v>
      </c>
      <c r="G5585" s="21" t="s">
        <v>2923</v>
      </c>
      <c r="H5585" s="165"/>
      <c r="I5585" s="63"/>
      <c r="J5585" s="21"/>
      <c r="K5585" s="21"/>
      <c r="L5585" s="21"/>
      <c r="M5585" s="21"/>
      <c r="N5585" s="22">
        <f t="shared" si="2"/>
        <v>46206</v>
      </c>
      <c r="O5585" s="23">
        <f>'RESOLUCIONES EPG'!$N5585-'RESOLUCIONES EPG'!$D5585</f>
        <v>2074</v>
      </c>
    </row>
    <row r="5586" ht="16.5" customHeight="1">
      <c r="A5586" s="222"/>
      <c r="B5586" s="73"/>
      <c r="C5586" s="74">
        <v>573.0</v>
      </c>
      <c r="D5586" s="69">
        <v>44132.0</v>
      </c>
      <c r="E5586" s="21" t="s">
        <v>7622</v>
      </c>
      <c r="F5586" s="69"/>
      <c r="G5586" s="227" t="s">
        <v>7622</v>
      </c>
      <c r="H5586" s="165"/>
      <c r="I5586" s="63" t="s">
        <v>7623</v>
      </c>
      <c r="J5586" s="21"/>
      <c r="K5586" s="21"/>
      <c r="L5586" s="21"/>
      <c r="M5586" s="21"/>
      <c r="N5586" s="22">
        <f t="shared" si="2"/>
        <v>46206</v>
      </c>
      <c r="O5586" s="23">
        <f>'RESOLUCIONES EPG'!$N5586-'RESOLUCIONES EPG'!$D5586</f>
        <v>2074</v>
      </c>
    </row>
    <row r="5587" ht="15.75" customHeight="1">
      <c r="A5587" s="196"/>
      <c r="B5587" s="73" t="s">
        <v>2535</v>
      </c>
      <c r="C5587" s="74">
        <v>580.0</v>
      </c>
      <c r="D5587" s="69">
        <v>44132.0</v>
      </c>
      <c r="E5587" s="21" t="s">
        <v>6946</v>
      </c>
      <c r="F5587" s="69" t="s">
        <v>6947</v>
      </c>
      <c r="G5587" s="21" t="s">
        <v>7451</v>
      </c>
      <c r="H5587" s="165"/>
      <c r="I5587" s="63" t="s">
        <v>7624</v>
      </c>
      <c r="J5587" s="21"/>
      <c r="K5587" s="21"/>
      <c r="L5587" s="21"/>
      <c r="M5587" s="21"/>
      <c r="N5587" s="22">
        <f t="shared" si="2"/>
        <v>46206</v>
      </c>
      <c r="O5587" s="23">
        <f>'RESOLUCIONES EPG'!$N5587-'RESOLUCIONES EPG'!$D5587</f>
        <v>2074</v>
      </c>
    </row>
    <row r="5588" ht="15.75" customHeight="1">
      <c r="A5588" s="196"/>
      <c r="B5588" s="73" t="s">
        <v>2535</v>
      </c>
      <c r="C5588" s="74">
        <v>527.0</v>
      </c>
      <c r="D5588" s="69">
        <v>44132.0</v>
      </c>
      <c r="E5588" s="21" t="s">
        <v>2790</v>
      </c>
      <c r="F5588" s="69" t="s">
        <v>7625</v>
      </c>
      <c r="G5588" s="21" t="s">
        <v>6388</v>
      </c>
      <c r="H5588" s="165"/>
      <c r="I5588" s="63" t="s">
        <v>7626</v>
      </c>
      <c r="J5588" s="21"/>
      <c r="K5588" s="21"/>
      <c r="L5588" s="21"/>
      <c r="M5588" s="21"/>
      <c r="N5588" s="22">
        <f t="shared" si="2"/>
        <v>46206</v>
      </c>
      <c r="O5588" s="23">
        <f>'RESOLUCIONES EPG'!$N5588-'RESOLUCIONES EPG'!$D5588</f>
        <v>2074</v>
      </c>
    </row>
    <row r="5589" ht="15.75" customHeight="1">
      <c r="A5589" s="222"/>
      <c r="B5589" s="73" t="s">
        <v>2535</v>
      </c>
      <c r="C5589" s="74">
        <v>561.0</v>
      </c>
      <c r="D5589" s="69">
        <v>44132.0</v>
      </c>
      <c r="E5589" s="21" t="s">
        <v>7438</v>
      </c>
      <c r="F5589" s="69" t="s">
        <v>7439</v>
      </c>
      <c r="G5589" s="21" t="s">
        <v>7451</v>
      </c>
      <c r="H5589" s="165"/>
      <c r="I5589" s="63" t="s">
        <v>7627</v>
      </c>
      <c r="J5589" s="21"/>
      <c r="K5589" s="21"/>
      <c r="L5589" s="21"/>
      <c r="M5589" s="21"/>
      <c r="N5589" s="22">
        <f t="shared" si="2"/>
        <v>46206</v>
      </c>
      <c r="O5589" s="23">
        <f>'RESOLUCIONES EPG'!$N5589-'RESOLUCIONES EPG'!$D5589</f>
        <v>2074</v>
      </c>
    </row>
    <row r="5590" ht="15.75" customHeight="1">
      <c r="A5590" s="222"/>
      <c r="B5590" s="73" t="s">
        <v>2535</v>
      </c>
      <c r="C5590" s="74">
        <v>562.0</v>
      </c>
      <c r="D5590" s="69">
        <v>44132.0</v>
      </c>
      <c r="E5590" s="21" t="s">
        <v>6148</v>
      </c>
      <c r="F5590" s="69" t="s">
        <v>6149</v>
      </c>
      <c r="G5590" s="21" t="s">
        <v>2923</v>
      </c>
      <c r="H5590" s="165"/>
      <c r="I5590" s="63"/>
      <c r="J5590" s="21"/>
      <c r="K5590" s="21"/>
      <c r="L5590" s="21"/>
      <c r="M5590" s="21"/>
      <c r="N5590" s="22">
        <f t="shared" si="2"/>
        <v>46206</v>
      </c>
      <c r="O5590" s="23">
        <f>'RESOLUCIONES EPG'!$N5590-'RESOLUCIONES EPG'!$D5590</f>
        <v>2074</v>
      </c>
    </row>
    <row r="5591" ht="15.75" customHeight="1">
      <c r="A5591" s="223"/>
      <c r="B5591" s="73" t="s">
        <v>2535</v>
      </c>
      <c r="C5591" s="74">
        <v>526.0</v>
      </c>
      <c r="D5591" s="69">
        <v>44132.0</v>
      </c>
      <c r="E5591" s="21" t="s">
        <v>7628</v>
      </c>
      <c r="F5591" s="69" t="s">
        <v>7629</v>
      </c>
      <c r="G5591" s="21" t="s">
        <v>6388</v>
      </c>
      <c r="H5591" s="165"/>
      <c r="I5591" s="63" t="s">
        <v>7630</v>
      </c>
      <c r="J5591" s="21"/>
      <c r="K5591" s="21"/>
      <c r="L5591" s="21"/>
      <c r="M5591" s="21"/>
      <c r="N5591" s="22">
        <f t="shared" si="2"/>
        <v>46206</v>
      </c>
      <c r="O5591" s="23">
        <f>'RESOLUCIONES EPG'!$N5591-'RESOLUCIONES EPG'!$D5591</f>
        <v>2074</v>
      </c>
    </row>
    <row r="5592" ht="15.75" customHeight="1">
      <c r="A5592" s="196"/>
      <c r="B5592" s="73" t="s">
        <v>2535</v>
      </c>
      <c r="C5592" s="74">
        <v>568.0</v>
      </c>
      <c r="D5592" s="69">
        <v>44132.0</v>
      </c>
      <c r="E5592" s="21" t="s">
        <v>7628</v>
      </c>
      <c r="F5592" s="69" t="s">
        <v>7631</v>
      </c>
      <c r="G5592" s="21" t="s">
        <v>131</v>
      </c>
      <c r="H5592" s="165"/>
      <c r="I5592" s="63" t="s">
        <v>7632</v>
      </c>
      <c r="J5592" s="21"/>
      <c r="K5592" s="21"/>
      <c r="L5592" s="21"/>
      <c r="M5592" s="21"/>
      <c r="N5592" s="22">
        <f t="shared" si="2"/>
        <v>46206</v>
      </c>
      <c r="O5592" s="23">
        <f>'RESOLUCIONES EPG'!$N5592-'RESOLUCIONES EPG'!$D5592</f>
        <v>2074</v>
      </c>
    </row>
    <row r="5593" ht="16.5" customHeight="1">
      <c r="A5593" s="196"/>
      <c r="B5593" s="73" t="s">
        <v>2535</v>
      </c>
      <c r="C5593" s="74">
        <v>534.0</v>
      </c>
      <c r="D5593" s="69">
        <v>44132.0</v>
      </c>
      <c r="E5593" s="21" t="s">
        <v>7633</v>
      </c>
      <c r="F5593" s="69" t="s">
        <v>3452</v>
      </c>
      <c r="G5593" s="21" t="s">
        <v>6388</v>
      </c>
      <c r="H5593" s="165"/>
      <c r="I5593" s="63"/>
      <c r="J5593" s="21"/>
      <c r="K5593" s="21"/>
      <c r="L5593" s="21"/>
      <c r="M5593" s="21"/>
      <c r="N5593" s="22">
        <f t="shared" si="2"/>
        <v>46206</v>
      </c>
      <c r="O5593" s="23">
        <f>'RESOLUCIONES EPG'!$N5593-'RESOLUCIONES EPG'!$D5593</f>
        <v>2074</v>
      </c>
    </row>
    <row r="5594" ht="16.5" customHeight="1">
      <c r="A5594" s="222"/>
      <c r="B5594" s="73" t="s">
        <v>2535</v>
      </c>
      <c r="C5594" s="74">
        <v>563.0</v>
      </c>
      <c r="D5594" s="69">
        <v>44132.0</v>
      </c>
      <c r="E5594" s="21" t="s">
        <v>7634</v>
      </c>
      <c r="F5594" s="69"/>
      <c r="G5594" s="21" t="s">
        <v>131</v>
      </c>
      <c r="H5594" s="165"/>
      <c r="I5594" s="63" t="s">
        <v>7635</v>
      </c>
      <c r="J5594" s="21" t="s">
        <v>2863</v>
      </c>
      <c r="K5594" s="21"/>
      <c r="L5594" s="21"/>
      <c r="M5594" s="21"/>
      <c r="N5594" s="22">
        <f t="shared" si="2"/>
        <v>46206</v>
      </c>
      <c r="O5594" s="23">
        <f>'RESOLUCIONES EPG'!$N5594-'RESOLUCIONES EPG'!$D5594</f>
        <v>2074</v>
      </c>
    </row>
    <row r="5595" ht="15.75" customHeight="1">
      <c r="A5595" s="196"/>
      <c r="B5595" s="73" t="s">
        <v>2535</v>
      </c>
      <c r="C5595" s="74">
        <v>579.0</v>
      </c>
      <c r="D5595" s="69">
        <v>44132.0</v>
      </c>
      <c r="E5595" s="21" t="s">
        <v>7636</v>
      </c>
      <c r="F5595" s="69" t="s">
        <v>7637</v>
      </c>
      <c r="G5595" s="21" t="s">
        <v>7451</v>
      </c>
      <c r="H5595" s="165"/>
      <c r="I5595" s="63" t="s">
        <v>7638</v>
      </c>
      <c r="J5595" s="21"/>
      <c r="K5595" s="21"/>
      <c r="L5595" s="21"/>
      <c r="M5595" s="21"/>
      <c r="N5595" s="22">
        <f t="shared" si="2"/>
        <v>46206</v>
      </c>
      <c r="O5595" s="23">
        <f>'RESOLUCIONES EPG'!$N5595-'RESOLUCIONES EPG'!$D5595</f>
        <v>2074</v>
      </c>
    </row>
    <row r="5596" ht="15.75" customHeight="1">
      <c r="A5596" s="196"/>
      <c r="B5596" s="73" t="s">
        <v>2535</v>
      </c>
      <c r="C5596" s="74">
        <v>592.0</v>
      </c>
      <c r="D5596" s="69">
        <v>44141.0</v>
      </c>
      <c r="E5596" s="21" t="s">
        <v>7456</v>
      </c>
      <c r="F5596" s="69" t="s">
        <v>7457</v>
      </c>
      <c r="G5596" s="21" t="s">
        <v>1370</v>
      </c>
      <c r="H5596" s="165" t="s">
        <v>7639</v>
      </c>
      <c r="I5596" s="63" t="s">
        <v>7640</v>
      </c>
      <c r="J5596" s="21"/>
      <c r="K5596" s="21"/>
      <c r="L5596" s="21"/>
      <c r="M5596" s="21"/>
      <c r="N5596" s="22">
        <f t="shared" si="2"/>
        <v>46206</v>
      </c>
      <c r="O5596" s="23">
        <f>'RESOLUCIONES EPG'!$N5596-'RESOLUCIONES EPG'!$D5596</f>
        <v>2065</v>
      </c>
    </row>
    <row r="5597" ht="15.75" customHeight="1">
      <c r="A5597" s="222"/>
      <c r="B5597" s="73" t="s">
        <v>2535</v>
      </c>
      <c r="C5597" s="74">
        <v>599.0</v>
      </c>
      <c r="D5597" s="69">
        <v>44141.0</v>
      </c>
      <c r="E5597" s="21" t="s">
        <v>7641</v>
      </c>
      <c r="F5597" s="69" t="s">
        <v>7642</v>
      </c>
      <c r="G5597" s="21" t="s">
        <v>761</v>
      </c>
      <c r="H5597" s="165" t="s">
        <v>7643</v>
      </c>
      <c r="I5597" s="63" t="s">
        <v>7644</v>
      </c>
      <c r="J5597" s="21"/>
      <c r="K5597" s="21"/>
      <c r="L5597" s="21"/>
      <c r="M5597" s="21"/>
      <c r="N5597" s="22">
        <f t="shared" si="2"/>
        <v>46206</v>
      </c>
      <c r="O5597" s="23">
        <f>'RESOLUCIONES EPG'!$N5597-'RESOLUCIONES EPG'!$D5597</f>
        <v>2065</v>
      </c>
    </row>
    <row r="5598" ht="15.75" customHeight="1">
      <c r="A5598" s="222"/>
      <c r="B5598" s="73" t="s">
        <v>2535</v>
      </c>
      <c r="C5598" s="74">
        <v>600.0</v>
      </c>
      <c r="D5598" s="69">
        <v>44141.0</v>
      </c>
      <c r="E5598" s="21" t="s">
        <v>1754</v>
      </c>
      <c r="F5598" s="69" t="s">
        <v>1755</v>
      </c>
      <c r="G5598" s="21" t="s">
        <v>761</v>
      </c>
      <c r="H5598" s="165" t="s">
        <v>776</v>
      </c>
      <c r="I5598" s="63" t="s">
        <v>7645</v>
      </c>
      <c r="J5598" s="21"/>
      <c r="K5598" s="21"/>
      <c r="L5598" s="21"/>
      <c r="M5598" s="21"/>
      <c r="N5598" s="22">
        <f t="shared" si="2"/>
        <v>46206</v>
      </c>
      <c r="O5598" s="23">
        <f>'RESOLUCIONES EPG'!$N5598-'RESOLUCIONES EPG'!$D5598</f>
        <v>2065</v>
      </c>
    </row>
    <row r="5599" ht="15.75" customHeight="1">
      <c r="A5599" s="222"/>
      <c r="B5599" s="73" t="s">
        <v>2535</v>
      </c>
      <c r="C5599" s="74">
        <v>601.0</v>
      </c>
      <c r="D5599" s="69">
        <v>44141.0</v>
      </c>
      <c r="E5599" s="21" t="s">
        <v>3677</v>
      </c>
      <c r="F5599" s="69" t="s">
        <v>7550</v>
      </c>
      <c r="G5599" s="21" t="s">
        <v>6388</v>
      </c>
      <c r="H5599" s="165"/>
      <c r="I5599" s="63" t="s">
        <v>7646</v>
      </c>
      <c r="J5599" s="21"/>
      <c r="K5599" s="21"/>
      <c r="L5599" s="21"/>
      <c r="M5599" s="21"/>
      <c r="N5599" s="22">
        <f t="shared" si="2"/>
        <v>46206</v>
      </c>
      <c r="O5599" s="23">
        <f>'RESOLUCIONES EPG'!$N5599-'RESOLUCIONES EPG'!$D5599</f>
        <v>2065</v>
      </c>
    </row>
    <row r="5600" ht="16.5" customHeight="1">
      <c r="A5600" s="223"/>
      <c r="B5600" s="73" t="s">
        <v>2535</v>
      </c>
      <c r="C5600" s="229">
        <v>586.0</v>
      </c>
      <c r="D5600" s="230">
        <v>44141.0</v>
      </c>
      <c r="E5600" s="231" t="s">
        <v>6928</v>
      </c>
      <c r="F5600" s="230" t="s">
        <v>7647</v>
      </c>
      <c r="G5600" s="231" t="s">
        <v>131</v>
      </c>
      <c r="H5600" s="232" t="s">
        <v>7648</v>
      </c>
      <c r="I5600" s="63" t="s">
        <v>7649</v>
      </c>
      <c r="J5600" s="21"/>
      <c r="K5600" s="21"/>
      <c r="L5600" s="21"/>
      <c r="M5600" s="21"/>
      <c r="N5600" s="22">
        <f t="shared" si="2"/>
        <v>46206</v>
      </c>
      <c r="O5600" s="23">
        <f>'RESOLUCIONES EPG'!$N5600-'RESOLUCIONES EPG'!$D5600</f>
        <v>2065</v>
      </c>
    </row>
    <row r="5601" ht="15.75" customHeight="1">
      <c r="A5601" s="222"/>
      <c r="B5601" s="73" t="s">
        <v>2535</v>
      </c>
      <c r="C5601" s="74">
        <v>598.0</v>
      </c>
      <c r="D5601" s="69">
        <v>44141.0</v>
      </c>
      <c r="E5601" s="21" t="s">
        <v>3384</v>
      </c>
      <c r="F5601" s="69" t="s">
        <v>7650</v>
      </c>
      <c r="G5601" s="21" t="s">
        <v>131</v>
      </c>
      <c r="H5601" s="165"/>
      <c r="I5601" s="63" t="s">
        <v>7651</v>
      </c>
      <c r="J5601" s="21"/>
      <c r="K5601" s="21"/>
      <c r="L5601" s="21"/>
      <c r="M5601" s="21"/>
      <c r="N5601" s="22">
        <f t="shared" si="2"/>
        <v>46206</v>
      </c>
      <c r="O5601" s="23">
        <f>'RESOLUCIONES EPG'!$N5601-'RESOLUCIONES EPG'!$D5601</f>
        <v>2065</v>
      </c>
    </row>
    <row r="5602" ht="15.75" customHeight="1">
      <c r="A5602" s="222"/>
      <c r="B5602" s="73" t="s">
        <v>2535</v>
      </c>
      <c r="C5602" s="74">
        <v>590.0</v>
      </c>
      <c r="D5602" s="69">
        <v>44141.0</v>
      </c>
      <c r="E5602" s="21" t="s">
        <v>7176</v>
      </c>
      <c r="F5602" s="69" t="s">
        <v>7652</v>
      </c>
      <c r="G5602" s="21" t="s">
        <v>2923</v>
      </c>
      <c r="H5602" s="165"/>
      <c r="I5602" s="63" t="s">
        <v>7653</v>
      </c>
      <c r="J5602" s="21"/>
      <c r="K5602" s="21"/>
      <c r="L5602" s="21"/>
      <c r="M5602" s="21"/>
      <c r="N5602" s="22">
        <f t="shared" si="2"/>
        <v>46206</v>
      </c>
      <c r="O5602" s="23">
        <f>'RESOLUCIONES EPG'!$N5602-'RESOLUCIONES EPG'!$D5602</f>
        <v>2065</v>
      </c>
    </row>
    <row r="5603" ht="15.75" customHeight="1">
      <c r="A5603" s="196"/>
      <c r="B5603" s="73" t="s">
        <v>2535</v>
      </c>
      <c r="C5603" s="74">
        <v>594.0</v>
      </c>
      <c r="D5603" s="69">
        <v>44141.0</v>
      </c>
      <c r="E5603" s="21" t="s">
        <v>673</v>
      </c>
      <c r="F5603" s="69" t="s">
        <v>7566</v>
      </c>
      <c r="G5603" s="21" t="s">
        <v>131</v>
      </c>
      <c r="H5603" s="165"/>
      <c r="I5603" s="63" t="s">
        <v>7654</v>
      </c>
      <c r="J5603" s="21"/>
      <c r="K5603" s="21"/>
      <c r="L5603" s="21"/>
      <c r="M5603" s="21"/>
      <c r="N5603" s="22">
        <f t="shared" si="2"/>
        <v>46206</v>
      </c>
      <c r="O5603" s="23">
        <f>'RESOLUCIONES EPG'!$N5603-'RESOLUCIONES EPG'!$D5603</f>
        <v>2065</v>
      </c>
    </row>
    <row r="5604" ht="16.5" customHeight="1">
      <c r="A5604" s="222"/>
      <c r="B5604" s="73" t="s">
        <v>2535</v>
      </c>
      <c r="C5604" s="74">
        <v>597.0</v>
      </c>
      <c r="D5604" s="69">
        <v>44141.0</v>
      </c>
      <c r="E5604" s="21" t="s">
        <v>7655</v>
      </c>
      <c r="F5604" s="69" t="s">
        <v>7656</v>
      </c>
      <c r="G5604" s="21" t="s">
        <v>131</v>
      </c>
      <c r="H5604" s="165"/>
      <c r="I5604" s="63" t="s">
        <v>7657</v>
      </c>
      <c r="J5604" s="21"/>
      <c r="K5604" s="21"/>
      <c r="L5604" s="21"/>
      <c r="M5604" s="21"/>
      <c r="N5604" s="22">
        <f t="shared" si="2"/>
        <v>46206</v>
      </c>
      <c r="O5604" s="23">
        <f>'RESOLUCIONES EPG'!$N5604-'RESOLUCIONES EPG'!$D5604</f>
        <v>2065</v>
      </c>
    </row>
    <row r="5605" ht="16.5" customHeight="1">
      <c r="A5605" s="222"/>
      <c r="B5605" s="73" t="s">
        <v>2535</v>
      </c>
      <c r="C5605" s="74">
        <v>591.0</v>
      </c>
      <c r="D5605" s="69">
        <v>44141.0</v>
      </c>
      <c r="E5605" s="21" t="s">
        <v>2810</v>
      </c>
      <c r="F5605" s="69" t="s">
        <v>7658</v>
      </c>
      <c r="G5605" s="21" t="s">
        <v>761</v>
      </c>
      <c r="H5605" s="165" t="s">
        <v>378</v>
      </c>
      <c r="I5605" s="63" t="s">
        <v>7659</v>
      </c>
      <c r="J5605" s="21"/>
      <c r="K5605" s="21"/>
      <c r="L5605" s="21"/>
      <c r="M5605" s="21"/>
      <c r="N5605" s="22">
        <f t="shared" si="2"/>
        <v>46206</v>
      </c>
      <c r="O5605" s="23">
        <f>'RESOLUCIONES EPG'!$N5605-'RESOLUCIONES EPG'!$D5605</f>
        <v>2065</v>
      </c>
    </row>
    <row r="5606" ht="16.5" customHeight="1">
      <c r="A5606" s="196"/>
      <c r="B5606" s="73" t="s">
        <v>2535</v>
      </c>
      <c r="C5606" s="74">
        <v>595.0</v>
      </c>
      <c r="D5606" s="69">
        <v>44141.0</v>
      </c>
      <c r="E5606" s="21" t="s">
        <v>2289</v>
      </c>
      <c r="F5606" s="69" t="s">
        <v>7660</v>
      </c>
      <c r="G5606" s="21" t="s">
        <v>131</v>
      </c>
      <c r="H5606" s="165"/>
      <c r="I5606" s="63" t="s">
        <v>7661</v>
      </c>
      <c r="J5606" s="21"/>
      <c r="K5606" s="21"/>
      <c r="L5606" s="21"/>
      <c r="M5606" s="21"/>
      <c r="N5606" s="22">
        <f t="shared" si="2"/>
        <v>46206</v>
      </c>
      <c r="O5606" s="23">
        <f>'RESOLUCIONES EPG'!$N5606-'RESOLUCIONES EPG'!$D5606</f>
        <v>2065</v>
      </c>
    </row>
    <row r="5607" ht="16.5" customHeight="1">
      <c r="A5607" s="196"/>
      <c r="B5607" s="73" t="s">
        <v>2535</v>
      </c>
      <c r="C5607" s="74">
        <v>585.0</v>
      </c>
      <c r="D5607" s="69">
        <v>44141.0</v>
      </c>
      <c r="E5607" s="21" t="s">
        <v>1412</v>
      </c>
      <c r="F5607" s="69" t="s">
        <v>7662</v>
      </c>
      <c r="G5607" s="21" t="s">
        <v>131</v>
      </c>
      <c r="H5607" s="165"/>
      <c r="I5607" s="63" t="s">
        <v>7663</v>
      </c>
      <c r="J5607" s="21"/>
      <c r="K5607" s="21"/>
      <c r="L5607" s="21"/>
      <c r="M5607" s="21"/>
      <c r="N5607" s="22">
        <f t="shared" si="2"/>
        <v>46206</v>
      </c>
      <c r="O5607" s="23">
        <f>'RESOLUCIONES EPG'!$N5607-'RESOLUCIONES EPG'!$D5607</f>
        <v>2065</v>
      </c>
    </row>
    <row r="5608" ht="16.5" customHeight="1">
      <c r="A5608" s="222"/>
      <c r="B5608" s="73" t="s">
        <v>2535</v>
      </c>
      <c r="C5608" s="74">
        <v>596.0</v>
      </c>
      <c r="D5608" s="69">
        <v>44141.0</v>
      </c>
      <c r="E5608" s="21" t="s">
        <v>6796</v>
      </c>
      <c r="F5608" s="69" t="s">
        <v>7664</v>
      </c>
      <c r="G5608" s="21" t="s">
        <v>131</v>
      </c>
      <c r="H5608" s="165"/>
      <c r="I5608" s="63" t="s">
        <v>7665</v>
      </c>
      <c r="J5608" s="21"/>
      <c r="K5608" s="21"/>
      <c r="L5608" s="21"/>
      <c r="M5608" s="21"/>
      <c r="N5608" s="22">
        <f t="shared" si="2"/>
        <v>46206</v>
      </c>
      <c r="O5608" s="23">
        <f>'RESOLUCIONES EPG'!$N5608-'RESOLUCIONES EPG'!$D5608</f>
        <v>2065</v>
      </c>
    </row>
    <row r="5609" ht="16.5" customHeight="1">
      <c r="A5609" s="222"/>
      <c r="B5609" s="73" t="s">
        <v>2535</v>
      </c>
      <c r="C5609" s="74">
        <v>589.0</v>
      </c>
      <c r="D5609" s="69">
        <v>44141.0</v>
      </c>
      <c r="E5609" s="21" t="s">
        <v>2078</v>
      </c>
      <c r="F5609" s="69" t="s">
        <v>7666</v>
      </c>
      <c r="G5609" s="21" t="s">
        <v>6388</v>
      </c>
      <c r="H5609" s="165"/>
      <c r="I5609" s="63" t="s">
        <v>7667</v>
      </c>
      <c r="J5609" s="21"/>
      <c r="K5609" s="21"/>
      <c r="L5609" s="21"/>
      <c r="M5609" s="21"/>
      <c r="N5609" s="22">
        <f t="shared" si="2"/>
        <v>46206</v>
      </c>
      <c r="O5609" s="23">
        <f>'RESOLUCIONES EPG'!$N5609-'RESOLUCIONES EPG'!$D5609</f>
        <v>2065</v>
      </c>
    </row>
    <row r="5610" ht="16.5" customHeight="1">
      <c r="A5610" s="222"/>
      <c r="B5610" s="73"/>
      <c r="C5610" s="233">
        <v>593.0</v>
      </c>
      <c r="D5610" s="69">
        <v>44141.0</v>
      </c>
      <c r="E5610" s="21" t="s">
        <v>7222</v>
      </c>
      <c r="F5610" s="69"/>
      <c r="G5610" s="21" t="s">
        <v>7668</v>
      </c>
      <c r="H5610" s="165"/>
      <c r="I5610" s="63" t="s">
        <v>7669</v>
      </c>
      <c r="J5610" s="21"/>
      <c r="K5610" s="21"/>
      <c r="L5610" s="21"/>
      <c r="M5610" s="21"/>
      <c r="N5610" s="22">
        <f t="shared" si="2"/>
        <v>46206</v>
      </c>
      <c r="O5610" s="23">
        <f>'RESOLUCIONES EPG'!$N5610-'RESOLUCIONES EPG'!$D5610</f>
        <v>2065</v>
      </c>
    </row>
    <row r="5611" ht="16.5" customHeight="1">
      <c r="A5611" s="222"/>
      <c r="B5611" s="73" t="s">
        <v>2535</v>
      </c>
      <c r="C5611" s="74">
        <v>588.0</v>
      </c>
      <c r="D5611" s="69">
        <v>44141.0</v>
      </c>
      <c r="E5611" s="21" t="s">
        <v>2512</v>
      </c>
      <c r="F5611" s="69" t="s">
        <v>2513</v>
      </c>
      <c r="G5611" s="21" t="s">
        <v>6388</v>
      </c>
      <c r="H5611" s="234" t="s">
        <v>7670</v>
      </c>
      <c r="I5611" s="63" t="s">
        <v>7671</v>
      </c>
      <c r="J5611" s="21"/>
      <c r="K5611" s="21"/>
      <c r="L5611" s="21"/>
      <c r="M5611" s="21"/>
      <c r="N5611" s="22">
        <f t="shared" si="2"/>
        <v>46206</v>
      </c>
      <c r="O5611" s="23">
        <f>'RESOLUCIONES EPG'!$N5611-'RESOLUCIONES EPG'!$D5611</f>
        <v>2065</v>
      </c>
    </row>
    <row r="5612" ht="16.5" customHeight="1">
      <c r="A5612" s="222"/>
      <c r="B5612" s="73" t="s">
        <v>2535</v>
      </c>
      <c r="C5612" s="185">
        <v>587.0</v>
      </c>
      <c r="D5612" s="69">
        <v>44141.0</v>
      </c>
      <c r="E5612" s="21" t="s">
        <v>7672</v>
      </c>
      <c r="F5612" s="69" t="s">
        <v>7625</v>
      </c>
      <c r="G5612" s="21" t="s">
        <v>131</v>
      </c>
      <c r="H5612" s="165"/>
      <c r="I5612" s="63" t="s">
        <v>7673</v>
      </c>
      <c r="J5612" s="21"/>
      <c r="K5612" s="21"/>
      <c r="L5612" s="21"/>
      <c r="M5612" s="21"/>
      <c r="N5612" s="22">
        <f t="shared" si="2"/>
        <v>46206</v>
      </c>
      <c r="O5612" s="23">
        <f>'RESOLUCIONES EPG'!$N5612-'RESOLUCIONES EPG'!$D5612</f>
        <v>2065</v>
      </c>
    </row>
    <row r="5613" ht="15.75" customHeight="1">
      <c r="A5613" s="222"/>
      <c r="B5613" s="73"/>
      <c r="C5613" s="74">
        <v>602.0</v>
      </c>
      <c r="D5613" s="69">
        <v>44144.0</v>
      </c>
      <c r="E5613" s="21" t="s">
        <v>4484</v>
      </c>
      <c r="F5613" s="69" t="s">
        <v>7674</v>
      </c>
      <c r="G5613" s="21" t="s">
        <v>7451</v>
      </c>
      <c r="H5613" s="165"/>
      <c r="I5613" s="63" t="s">
        <v>7675</v>
      </c>
      <c r="J5613" s="21"/>
      <c r="K5613" s="21"/>
      <c r="L5613" s="21"/>
      <c r="M5613" s="21"/>
      <c r="N5613" s="22">
        <f t="shared" si="2"/>
        <v>46206</v>
      </c>
      <c r="O5613" s="23">
        <f>'RESOLUCIONES EPG'!$N5613-'RESOLUCIONES EPG'!$D5613</f>
        <v>2062</v>
      </c>
    </row>
    <row r="5614" ht="15.75" customHeight="1">
      <c r="A5614" s="222"/>
      <c r="B5614" s="73" t="s">
        <v>2535</v>
      </c>
      <c r="C5614" s="74">
        <v>608.0</v>
      </c>
      <c r="D5614" s="69">
        <v>44151.0</v>
      </c>
      <c r="E5614" s="21" t="s">
        <v>7676</v>
      </c>
      <c r="F5614" s="69" t="s">
        <v>7677</v>
      </c>
      <c r="G5614" s="21" t="s">
        <v>761</v>
      </c>
      <c r="H5614" s="165" t="s">
        <v>7678</v>
      </c>
      <c r="I5614" s="63" t="s">
        <v>7679</v>
      </c>
      <c r="J5614" s="21"/>
      <c r="K5614" s="21"/>
      <c r="L5614" s="21"/>
      <c r="M5614" s="21"/>
      <c r="N5614" s="22">
        <f t="shared" si="2"/>
        <v>46206</v>
      </c>
      <c r="O5614" s="23">
        <f>'RESOLUCIONES EPG'!$N5614-'RESOLUCIONES EPG'!$D5614</f>
        <v>2055</v>
      </c>
    </row>
    <row r="5615" ht="15.75" customHeight="1">
      <c r="A5615" s="223"/>
      <c r="B5615" s="73" t="s">
        <v>2535</v>
      </c>
      <c r="C5615" s="74">
        <v>619.0</v>
      </c>
      <c r="D5615" s="69">
        <v>44151.0</v>
      </c>
      <c r="E5615" s="21" t="s">
        <v>4289</v>
      </c>
      <c r="F5615" s="69" t="s">
        <v>4290</v>
      </c>
      <c r="G5615" s="21" t="s">
        <v>2923</v>
      </c>
      <c r="H5615" s="165"/>
      <c r="I5615" s="63" t="s">
        <v>7680</v>
      </c>
      <c r="J5615" s="21"/>
      <c r="K5615" s="21"/>
      <c r="L5615" s="21"/>
      <c r="M5615" s="21"/>
      <c r="N5615" s="22">
        <f t="shared" si="2"/>
        <v>46206</v>
      </c>
      <c r="O5615" s="23">
        <f>'RESOLUCIONES EPG'!$N5615-'RESOLUCIONES EPG'!$D5615</f>
        <v>2055</v>
      </c>
    </row>
    <row r="5616" ht="15.75" customHeight="1">
      <c r="A5616" s="222"/>
      <c r="B5616" s="73" t="s">
        <v>2535</v>
      </c>
      <c r="C5616" s="74">
        <v>625.0</v>
      </c>
      <c r="D5616" s="69">
        <v>44151.0</v>
      </c>
      <c r="E5616" s="21" t="s">
        <v>6774</v>
      </c>
      <c r="F5616" s="69" t="s">
        <v>7550</v>
      </c>
      <c r="G5616" s="21" t="s">
        <v>7200</v>
      </c>
      <c r="H5616" s="165"/>
      <c r="I5616" s="63" t="s">
        <v>7681</v>
      </c>
      <c r="J5616" s="21"/>
      <c r="K5616" s="21"/>
      <c r="L5616" s="21"/>
      <c r="M5616" s="21"/>
      <c r="N5616" s="22">
        <f t="shared" si="2"/>
        <v>46206</v>
      </c>
      <c r="O5616" s="23">
        <f>'RESOLUCIONES EPG'!$N5616-'RESOLUCIONES EPG'!$D5616</f>
        <v>2055</v>
      </c>
    </row>
    <row r="5617" ht="16.5" customHeight="1">
      <c r="A5617" s="222"/>
      <c r="B5617" s="73" t="s">
        <v>2535</v>
      </c>
      <c r="C5617" s="74">
        <v>626.0</v>
      </c>
      <c r="D5617" s="69">
        <v>44151.0</v>
      </c>
      <c r="E5617" s="21" t="s">
        <v>2703</v>
      </c>
      <c r="F5617" s="69"/>
      <c r="G5617" s="21" t="s">
        <v>7200</v>
      </c>
      <c r="H5617" s="165" t="s">
        <v>7551</v>
      </c>
      <c r="I5617" s="63" t="s">
        <v>7682</v>
      </c>
      <c r="J5617" s="21"/>
      <c r="K5617" s="21"/>
      <c r="L5617" s="21"/>
      <c r="M5617" s="21"/>
      <c r="N5617" s="22">
        <f t="shared" si="2"/>
        <v>46206</v>
      </c>
      <c r="O5617" s="23">
        <f>'RESOLUCIONES EPG'!$N5617-'RESOLUCIONES EPG'!$D5617</f>
        <v>2055</v>
      </c>
    </row>
    <row r="5618" ht="15.75" customHeight="1">
      <c r="A5618" s="222"/>
      <c r="B5618" s="73" t="s">
        <v>2535</v>
      </c>
      <c r="C5618" s="74">
        <v>614.0</v>
      </c>
      <c r="D5618" s="69">
        <v>44151.0</v>
      </c>
      <c r="E5618" s="21" t="s">
        <v>4959</v>
      </c>
      <c r="F5618" s="69" t="s">
        <v>7683</v>
      </c>
      <c r="G5618" s="21" t="s">
        <v>2923</v>
      </c>
      <c r="H5618" s="165"/>
      <c r="I5618" s="63" t="s">
        <v>7684</v>
      </c>
      <c r="J5618" s="21"/>
      <c r="K5618" s="21"/>
      <c r="L5618" s="21"/>
      <c r="M5618" s="21"/>
      <c r="N5618" s="22">
        <f t="shared" si="2"/>
        <v>46206</v>
      </c>
      <c r="O5618" s="23">
        <f>'RESOLUCIONES EPG'!$N5618-'RESOLUCIONES EPG'!$D5618</f>
        <v>2055</v>
      </c>
    </row>
    <row r="5619" ht="15.75" customHeight="1">
      <c r="A5619" s="222"/>
      <c r="B5619" s="73" t="s">
        <v>2535</v>
      </c>
      <c r="C5619" s="74">
        <v>622.0</v>
      </c>
      <c r="D5619" s="69">
        <v>44151.0</v>
      </c>
      <c r="E5619" s="21" t="s">
        <v>4909</v>
      </c>
      <c r="F5619" s="69" t="s">
        <v>7560</v>
      </c>
      <c r="G5619" s="21" t="s">
        <v>6388</v>
      </c>
      <c r="H5619" s="165"/>
      <c r="I5619" s="63" t="s">
        <v>7685</v>
      </c>
      <c r="J5619" s="21"/>
      <c r="K5619" s="21"/>
      <c r="L5619" s="21"/>
      <c r="M5619" s="21"/>
      <c r="N5619" s="22">
        <f t="shared" si="2"/>
        <v>46206</v>
      </c>
      <c r="O5619" s="23">
        <f>'RESOLUCIONES EPG'!$N5619-'RESOLUCIONES EPG'!$D5619</f>
        <v>2055</v>
      </c>
    </row>
    <row r="5620" ht="16.5" customHeight="1">
      <c r="A5620" s="223"/>
      <c r="B5620" s="73"/>
      <c r="C5620" s="235">
        <v>631.0</v>
      </c>
      <c r="D5620" s="69">
        <v>44151.0</v>
      </c>
      <c r="E5620" s="21" t="s">
        <v>1763</v>
      </c>
      <c r="F5620" s="69" t="s">
        <v>7686</v>
      </c>
      <c r="G5620" s="21" t="s">
        <v>7335</v>
      </c>
      <c r="H5620" s="168">
        <v>44160.0</v>
      </c>
      <c r="I5620" s="63" t="s">
        <v>7687</v>
      </c>
      <c r="J5620" s="21"/>
      <c r="K5620" s="21"/>
      <c r="L5620" s="21"/>
      <c r="M5620" s="21"/>
      <c r="N5620" s="22">
        <f t="shared" si="2"/>
        <v>46206</v>
      </c>
      <c r="O5620" s="23">
        <f>'RESOLUCIONES EPG'!$N5620-'RESOLUCIONES EPG'!$D5620</f>
        <v>2055</v>
      </c>
    </row>
    <row r="5621" ht="15.75" customHeight="1">
      <c r="A5621" s="222"/>
      <c r="B5621" s="73" t="s">
        <v>2535</v>
      </c>
      <c r="C5621" s="74">
        <v>612.0</v>
      </c>
      <c r="D5621" s="69">
        <v>44151.0</v>
      </c>
      <c r="E5621" s="21" t="s">
        <v>7688</v>
      </c>
      <c r="F5621" s="69" t="s">
        <v>7689</v>
      </c>
      <c r="G5621" s="21" t="s">
        <v>761</v>
      </c>
      <c r="H5621" s="165" t="s">
        <v>7690</v>
      </c>
      <c r="I5621" s="63" t="s">
        <v>7691</v>
      </c>
      <c r="J5621" s="21"/>
      <c r="K5621" s="21"/>
      <c r="L5621" s="21"/>
      <c r="M5621" s="21"/>
      <c r="N5621" s="22">
        <f t="shared" si="2"/>
        <v>46206</v>
      </c>
      <c r="O5621" s="23">
        <f>'RESOLUCIONES EPG'!$N5621-'RESOLUCIONES EPG'!$D5621</f>
        <v>2055</v>
      </c>
    </row>
    <row r="5622" ht="16.5" customHeight="1">
      <c r="A5622" s="222"/>
      <c r="B5622" s="73" t="s">
        <v>2535</v>
      </c>
      <c r="C5622" s="74">
        <v>609.0</v>
      </c>
      <c r="D5622" s="69">
        <v>44151.0</v>
      </c>
      <c r="E5622" s="21" t="s">
        <v>7692</v>
      </c>
      <c r="F5622" s="69" t="s">
        <v>7693</v>
      </c>
      <c r="G5622" s="21" t="s">
        <v>761</v>
      </c>
      <c r="H5622" s="165" t="s">
        <v>7694</v>
      </c>
      <c r="I5622" s="63" t="s">
        <v>7695</v>
      </c>
      <c r="J5622" s="21"/>
      <c r="K5622" s="21"/>
      <c r="L5622" s="21"/>
      <c r="M5622" s="21"/>
      <c r="N5622" s="22">
        <f t="shared" si="2"/>
        <v>46206</v>
      </c>
      <c r="O5622" s="23">
        <f>'RESOLUCIONES EPG'!$N5622-'RESOLUCIONES EPG'!$D5622</f>
        <v>2055</v>
      </c>
    </row>
    <row r="5623" ht="16.5" customHeight="1">
      <c r="A5623" s="222"/>
      <c r="B5623" s="73" t="s">
        <v>2535</v>
      </c>
      <c r="C5623" s="74">
        <v>624.0</v>
      </c>
      <c r="D5623" s="69">
        <v>44151.0</v>
      </c>
      <c r="E5623" s="21" t="s">
        <v>7696</v>
      </c>
      <c r="F5623" s="69" t="s">
        <v>6211</v>
      </c>
      <c r="G5623" s="21" t="s">
        <v>7200</v>
      </c>
      <c r="H5623" s="165"/>
      <c r="I5623" s="63" t="s">
        <v>7697</v>
      </c>
      <c r="J5623" s="21"/>
      <c r="K5623" s="21"/>
      <c r="L5623" s="21"/>
      <c r="M5623" s="21"/>
      <c r="N5623" s="22">
        <f t="shared" si="2"/>
        <v>46206</v>
      </c>
      <c r="O5623" s="23">
        <f>'RESOLUCIONES EPG'!$N5623-'RESOLUCIONES EPG'!$D5623</f>
        <v>2055</v>
      </c>
    </row>
    <row r="5624" ht="16.5" customHeight="1">
      <c r="A5624" s="222"/>
      <c r="B5624" s="73" t="s">
        <v>2535</v>
      </c>
      <c r="C5624" s="74">
        <v>611.0</v>
      </c>
      <c r="D5624" s="69">
        <v>44151.0</v>
      </c>
      <c r="E5624" s="21" t="s">
        <v>7698</v>
      </c>
      <c r="F5624" s="69" t="s">
        <v>7699</v>
      </c>
      <c r="G5624" s="21" t="s">
        <v>761</v>
      </c>
      <c r="H5624" s="165" t="s">
        <v>6726</v>
      </c>
      <c r="I5624" s="63" t="s">
        <v>7700</v>
      </c>
      <c r="J5624" s="21"/>
      <c r="K5624" s="21"/>
      <c r="L5624" s="21"/>
      <c r="M5624" s="21"/>
      <c r="N5624" s="22">
        <f t="shared" si="2"/>
        <v>46206</v>
      </c>
      <c r="O5624" s="23">
        <f>'RESOLUCIONES EPG'!$N5624-'RESOLUCIONES EPG'!$D5624</f>
        <v>2055</v>
      </c>
    </row>
    <row r="5625" ht="15.75" customHeight="1">
      <c r="A5625" s="222"/>
      <c r="B5625" s="73" t="s">
        <v>2535</v>
      </c>
      <c r="C5625" s="74">
        <v>629.0</v>
      </c>
      <c r="D5625" s="69">
        <v>44151.0</v>
      </c>
      <c r="E5625" s="21" t="s">
        <v>1827</v>
      </c>
      <c r="F5625" s="69" t="s">
        <v>7701</v>
      </c>
      <c r="G5625" s="21" t="s">
        <v>761</v>
      </c>
      <c r="H5625" s="165" t="s">
        <v>1734</v>
      </c>
      <c r="I5625" s="63" t="s">
        <v>7702</v>
      </c>
      <c r="J5625" s="21"/>
      <c r="K5625" s="21"/>
      <c r="L5625" s="21"/>
      <c r="M5625" s="21"/>
      <c r="N5625" s="22">
        <f t="shared" si="2"/>
        <v>46206</v>
      </c>
      <c r="O5625" s="23">
        <f>'RESOLUCIONES EPG'!$N5625-'RESOLUCIONES EPG'!$D5625</f>
        <v>2055</v>
      </c>
    </row>
    <row r="5626" ht="16.5" customHeight="1">
      <c r="A5626" s="222"/>
      <c r="B5626" s="73" t="s">
        <v>2535</v>
      </c>
      <c r="C5626" s="74">
        <v>613.0</v>
      </c>
      <c r="D5626" s="69">
        <v>44151.0</v>
      </c>
      <c r="E5626" s="21" t="s">
        <v>7703</v>
      </c>
      <c r="F5626" s="69" t="s">
        <v>7704</v>
      </c>
      <c r="G5626" s="21" t="s">
        <v>761</v>
      </c>
      <c r="H5626" s="165" t="s">
        <v>6858</v>
      </c>
      <c r="I5626" s="63" t="s">
        <v>7705</v>
      </c>
      <c r="J5626" s="21"/>
      <c r="K5626" s="21"/>
      <c r="L5626" s="21"/>
      <c r="M5626" s="21"/>
      <c r="N5626" s="22">
        <f t="shared" si="2"/>
        <v>46206</v>
      </c>
      <c r="O5626" s="23">
        <f>'RESOLUCIONES EPG'!$N5626-'RESOLUCIONES EPG'!$D5626</f>
        <v>2055</v>
      </c>
    </row>
    <row r="5627" ht="15.75" customHeight="1">
      <c r="A5627" s="222"/>
      <c r="B5627" s="73" t="s">
        <v>2535</v>
      </c>
      <c r="C5627" s="74">
        <v>610.0</v>
      </c>
      <c r="D5627" s="69">
        <v>44151.0</v>
      </c>
      <c r="E5627" s="21" t="s">
        <v>7706</v>
      </c>
      <c r="F5627" s="69" t="s">
        <v>7707</v>
      </c>
      <c r="G5627" s="21" t="s">
        <v>761</v>
      </c>
      <c r="H5627" s="165" t="s">
        <v>7708</v>
      </c>
      <c r="I5627" s="63" t="s">
        <v>7709</v>
      </c>
      <c r="J5627" s="21"/>
      <c r="K5627" s="21"/>
      <c r="L5627" s="21"/>
      <c r="M5627" s="21"/>
      <c r="N5627" s="22">
        <f t="shared" si="2"/>
        <v>46206</v>
      </c>
      <c r="O5627" s="23">
        <f>'RESOLUCIONES EPG'!$N5627-'RESOLUCIONES EPG'!$D5627</f>
        <v>2055</v>
      </c>
    </row>
    <row r="5628" ht="16.5" customHeight="1">
      <c r="A5628" s="223"/>
      <c r="B5628" s="73" t="s">
        <v>2535</v>
      </c>
      <c r="C5628" s="74" t="s">
        <v>7710</v>
      </c>
      <c r="D5628" s="69">
        <v>44151.0</v>
      </c>
      <c r="E5628" s="21" t="s">
        <v>5701</v>
      </c>
      <c r="F5628" s="69" t="s">
        <v>6040</v>
      </c>
      <c r="G5628" s="21" t="s">
        <v>6388</v>
      </c>
      <c r="H5628" s="165"/>
      <c r="I5628" s="63" t="s">
        <v>7711</v>
      </c>
      <c r="J5628" s="21"/>
      <c r="K5628" s="21"/>
      <c r="L5628" s="21"/>
      <c r="M5628" s="21"/>
      <c r="N5628" s="22">
        <f t="shared" si="2"/>
        <v>46206</v>
      </c>
      <c r="O5628" s="23">
        <f>'RESOLUCIONES EPG'!$N5628-'RESOLUCIONES EPG'!$D5628</f>
        <v>2055</v>
      </c>
    </row>
    <row r="5629" ht="15.75" customHeight="1">
      <c r="A5629" s="223"/>
      <c r="B5629" s="73" t="s">
        <v>2535</v>
      </c>
      <c r="C5629" s="74">
        <v>618.0</v>
      </c>
      <c r="D5629" s="69">
        <v>44151.0</v>
      </c>
      <c r="E5629" s="21" t="s">
        <v>7585</v>
      </c>
      <c r="F5629" s="69" t="s">
        <v>7586</v>
      </c>
      <c r="G5629" s="21" t="s">
        <v>7451</v>
      </c>
      <c r="H5629" s="165"/>
      <c r="I5629" s="63" t="s">
        <v>7712</v>
      </c>
      <c r="J5629" s="21"/>
      <c r="K5629" s="21"/>
      <c r="L5629" s="21"/>
      <c r="M5629" s="21"/>
      <c r="N5629" s="22">
        <f t="shared" si="2"/>
        <v>46206</v>
      </c>
      <c r="O5629" s="23">
        <f>'RESOLUCIONES EPG'!$N5629-'RESOLUCIONES EPG'!$D5629</f>
        <v>2055</v>
      </c>
    </row>
    <row r="5630" ht="15.75" customHeight="1">
      <c r="A5630" s="222"/>
      <c r="B5630" s="73"/>
      <c r="C5630" s="235">
        <v>630.0</v>
      </c>
      <c r="D5630" s="69">
        <v>44151.0</v>
      </c>
      <c r="E5630" s="21" t="s">
        <v>2678</v>
      </c>
      <c r="F5630" s="69" t="s">
        <v>6170</v>
      </c>
      <c r="G5630" s="21" t="s">
        <v>7335</v>
      </c>
      <c r="H5630" s="168">
        <v>44160.0</v>
      </c>
      <c r="I5630" s="63" t="s">
        <v>7713</v>
      </c>
      <c r="J5630" s="21"/>
      <c r="K5630" s="21"/>
      <c r="L5630" s="21"/>
      <c r="M5630" s="21"/>
      <c r="N5630" s="22">
        <f t="shared" si="2"/>
        <v>46206</v>
      </c>
      <c r="O5630" s="23">
        <f>'RESOLUCIONES EPG'!$N5630-'RESOLUCIONES EPG'!$D5630</f>
        <v>2055</v>
      </c>
    </row>
    <row r="5631" ht="15.75" customHeight="1">
      <c r="A5631" s="196"/>
      <c r="B5631" s="73" t="s">
        <v>2535</v>
      </c>
      <c r="C5631" s="74">
        <v>616.0</v>
      </c>
      <c r="D5631" s="69">
        <v>44151.0</v>
      </c>
      <c r="E5631" s="21" t="s">
        <v>1876</v>
      </c>
      <c r="F5631" s="69" t="s">
        <v>5992</v>
      </c>
      <c r="G5631" s="21" t="s">
        <v>2923</v>
      </c>
      <c r="H5631" s="165"/>
      <c r="I5631" s="63" t="s">
        <v>7714</v>
      </c>
      <c r="J5631" s="21"/>
      <c r="K5631" s="21"/>
      <c r="L5631" s="21"/>
      <c r="M5631" s="21"/>
      <c r="N5631" s="22">
        <f t="shared" si="2"/>
        <v>46206</v>
      </c>
      <c r="O5631" s="23">
        <f>'RESOLUCIONES EPG'!$N5631-'RESOLUCIONES EPG'!$D5631</f>
        <v>2055</v>
      </c>
    </row>
    <row r="5632" ht="15.75" customHeight="1">
      <c r="A5632" s="222"/>
      <c r="B5632" s="73" t="s">
        <v>2535</v>
      </c>
      <c r="C5632" s="74">
        <v>621.0</v>
      </c>
      <c r="D5632" s="69">
        <v>44151.0</v>
      </c>
      <c r="E5632" s="21" t="s">
        <v>6480</v>
      </c>
      <c r="F5632" s="69" t="s">
        <v>7715</v>
      </c>
      <c r="G5632" s="21" t="s">
        <v>6388</v>
      </c>
      <c r="H5632" s="165"/>
      <c r="I5632" s="63" t="s">
        <v>7716</v>
      </c>
      <c r="J5632" s="21"/>
      <c r="K5632" s="21"/>
      <c r="L5632" s="21"/>
      <c r="M5632" s="21"/>
      <c r="N5632" s="22">
        <f t="shared" si="2"/>
        <v>46206</v>
      </c>
      <c r="O5632" s="23">
        <f>'RESOLUCIONES EPG'!$N5632-'RESOLUCIONES EPG'!$D5632</f>
        <v>2055</v>
      </c>
    </row>
    <row r="5633" ht="15.75" customHeight="1">
      <c r="A5633" s="196"/>
      <c r="B5633" s="73" t="s">
        <v>2535</v>
      </c>
      <c r="C5633" s="74">
        <v>617.0</v>
      </c>
      <c r="D5633" s="69">
        <v>44151.0</v>
      </c>
      <c r="E5633" s="21" t="s">
        <v>7449</v>
      </c>
      <c r="F5633" s="69" t="s">
        <v>7618</v>
      </c>
      <c r="G5633" s="21" t="s">
        <v>7451</v>
      </c>
      <c r="H5633" s="165"/>
      <c r="I5633" s="63" t="s">
        <v>7717</v>
      </c>
      <c r="J5633" s="21"/>
      <c r="K5633" s="21"/>
      <c r="L5633" s="21"/>
      <c r="M5633" s="21"/>
      <c r="N5633" s="22">
        <f t="shared" si="2"/>
        <v>46206</v>
      </c>
      <c r="O5633" s="23">
        <f>'RESOLUCIONES EPG'!$N5633-'RESOLUCIONES EPG'!$D5633</f>
        <v>2055</v>
      </c>
    </row>
    <row r="5634" ht="15.75" customHeight="1">
      <c r="A5634" s="223"/>
      <c r="B5634" s="73" t="s">
        <v>2535</v>
      </c>
      <c r="C5634" s="74">
        <v>615.0</v>
      </c>
      <c r="D5634" s="69">
        <v>44151.0</v>
      </c>
      <c r="E5634" s="21" t="s">
        <v>7191</v>
      </c>
      <c r="F5634" s="69" t="s">
        <v>7192</v>
      </c>
      <c r="G5634" s="21" t="s">
        <v>2923</v>
      </c>
      <c r="H5634" s="165"/>
      <c r="I5634" s="63" t="s">
        <v>7718</v>
      </c>
      <c r="J5634" s="21"/>
      <c r="K5634" s="21"/>
      <c r="L5634" s="21"/>
      <c r="M5634" s="21"/>
      <c r="N5634" s="22">
        <f t="shared" si="2"/>
        <v>46206</v>
      </c>
      <c r="O5634" s="23">
        <f>'RESOLUCIONES EPG'!$N5634-'RESOLUCIONES EPG'!$D5634</f>
        <v>2055</v>
      </c>
    </row>
    <row r="5635" ht="16.5" customHeight="1">
      <c r="A5635" s="222"/>
      <c r="B5635" s="73" t="s">
        <v>2535</v>
      </c>
      <c r="C5635" s="74">
        <v>623.0</v>
      </c>
      <c r="D5635" s="69">
        <v>44151.0</v>
      </c>
      <c r="E5635" s="21" t="s">
        <v>7719</v>
      </c>
      <c r="F5635" s="69" t="s">
        <v>7720</v>
      </c>
      <c r="G5635" s="21" t="s">
        <v>6388</v>
      </c>
      <c r="H5635" s="165"/>
      <c r="I5635" s="63" t="s">
        <v>7721</v>
      </c>
      <c r="J5635" s="21"/>
      <c r="K5635" s="21"/>
      <c r="L5635" s="21"/>
      <c r="M5635" s="21"/>
      <c r="N5635" s="22">
        <f t="shared" si="2"/>
        <v>46206</v>
      </c>
      <c r="O5635" s="23">
        <f>'RESOLUCIONES EPG'!$N5635-'RESOLUCIONES EPG'!$D5635</f>
        <v>2055</v>
      </c>
    </row>
    <row r="5636" ht="15.75" customHeight="1">
      <c r="A5636" s="222"/>
      <c r="B5636" s="73" t="s">
        <v>2535</v>
      </c>
      <c r="C5636" s="74">
        <v>607.0</v>
      </c>
      <c r="D5636" s="69">
        <v>44151.0</v>
      </c>
      <c r="E5636" s="21" t="s">
        <v>7722</v>
      </c>
      <c r="F5636" s="69" t="s">
        <v>7723</v>
      </c>
      <c r="G5636" s="21" t="s">
        <v>761</v>
      </c>
      <c r="H5636" s="165" t="s">
        <v>7724</v>
      </c>
      <c r="I5636" s="63" t="s">
        <v>7725</v>
      </c>
      <c r="J5636" s="21"/>
      <c r="K5636" s="21"/>
      <c r="L5636" s="21"/>
      <c r="M5636" s="21"/>
      <c r="N5636" s="22">
        <f t="shared" si="2"/>
        <v>46206</v>
      </c>
      <c r="O5636" s="23">
        <f>'RESOLUCIONES EPG'!$N5636-'RESOLUCIONES EPG'!$D5636</f>
        <v>2055</v>
      </c>
    </row>
    <row r="5637" ht="16.5" customHeight="1">
      <c r="A5637" s="222"/>
      <c r="B5637" s="73" t="s">
        <v>2535</v>
      </c>
      <c r="C5637" s="74">
        <v>627.0</v>
      </c>
      <c r="D5637" s="69">
        <v>44151.0</v>
      </c>
      <c r="E5637" s="21" t="s">
        <v>7726</v>
      </c>
      <c r="F5637" s="69" t="s">
        <v>7727</v>
      </c>
      <c r="G5637" s="21" t="s">
        <v>2374</v>
      </c>
      <c r="H5637" s="165"/>
      <c r="I5637" s="63" t="s">
        <v>7728</v>
      </c>
      <c r="J5637" s="21"/>
      <c r="K5637" s="21"/>
      <c r="L5637" s="21"/>
      <c r="M5637" s="21"/>
      <c r="N5637" s="22">
        <f t="shared" si="2"/>
        <v>46206</v>
      </c>
      <c r="O5637" s="23">
        <f>'RESOLUCIONES EPG'!$N5637-'RESOLUCIONES EPG'!$D5637</f>
        <v>2055</v>
      </c>
    </row>
    <row r="5638" ht="16.5" customHeight="1">
      <c r="A5638" s="222"/>
      <c r="B5638" s="73"/>
      <c r="C5638" s="235">
        <v>632.0</v>
      </c>
      <c r="D5638" s="69">
        <v>44151.0</v>
      </c>
      <c r="E5638" s="21" t="s">
        <v>7729</v>
      </c>
      <c r="F5638" s="69" t="s">
        <v>7415</v>
      </c>
      <c r="G5638" s="21" t="s">
        <v>7335</v>
      </c>
      <c r="H5638" s="168">
        <v>44160.0</v>
      </c>
      <c r="I5638" s="63" t="s">
        <v>7730</v>
      </c>
      <c r="J5638" s="21"/>
      <c r="K5638" s="21"/>
      <c r="L5638" s="21"/>
      <c r="M5638" s="21"/>
      <c r="N5638" s="22">
        <f t="shared" si="2"/>
        <v>46206</v>
      </c>
      <c r="O5638" s="23">
        <f>'RESOLUCIONES EPG'!$N5638-'RESOLUCIONES EPG'!$D5638</f>
        <v>2055</v>
      </c>
    </row>
    <row r="5639" ht="15.75" customHeight="1">
      <c r="A5639" s="222"/>
      <c r="B5639" s="73" t="s">
        <v>2535</v>
      </c>
      <c r="C5639" s="74">
        <v>628.0</v>
      </c>
      <c r="D5639" s="69">
        <v>44151.0</v>
      </c>
      <c r="E5639" s="21" t="s">
        <v>7731</v>
      </c>
      <c r="F5639" s="69" t="s">
        <v>7732</v>
      </c>
      <c r="G5639" s="21" t="s">
        <v>2374</v>
      </c>
      <c r="H5639" s="165"/>
      <c r="I5639" s="63" t="s">
        <v>7733</v>
      </c>
      <c r="J5639" s="21"/>
      <c r="K5639" s="21"/>
      <c r="L5639" s="21"/>
      <c r="M5639" s="21"/>
      <c r="N5639" s="22">
        <f t="shared" si="2"/>
        <v>46206</v>
      </c>
      <c r="O5639" s="23">
        <f>'RESOLUCIONES EPG'!$N5639-'RESOLUCIONES EPG'!$D5639</f>
        <v>2055</v>
      </c>
    </row>
    <row r="5640" ht="16.5" customHeight="1">
      <c r="A5640" s="222"/>
      <c r="B5640" s="73"/>
      <c r="C5640" s="220">
        <v>656.0</v>
      </c>
      <c r="D5640" s="69">
        <v>44153.0</v>
      </c>
      <c r="E5640" s="146" t="s">
        <v>2441</v>
      </c>
      <c r="F5640" s="69" t="s">
        <v>7734</v>
      </c>
      <c r="G5640" s="21" t="s">
        <v>2253</v>
      </c>
      <c r="H5640" s="165" t="s">
        <v>3513</v>
      </c>
      <c r="I5640" s="63" t="s">
        <v>7735</v>
      </c>
      <c r="J5640" s="21"/>
      <c r="K5640" s="21"/>
      <c r="L5640" s="21"/>
      <c r="M5640" s="21"/>
      <c r="N5640" s="22">
        <f t="shared" si="2"/>
        <v>46206</v>
      </c>
      <c r="O5640" s="23">
        <f>'RESOLUCIONES EPG'!$N5640-'RESOLUCIONES EPG'!$D5640</f>
        <v>2053</v>
      </c>
    </row>
    <row r="5641" ht="15.75" customHeight="1">
      <c r="A5641" s="222"/>
      <c r="B5641" s="73"/>
      <c r="C5641" s="220">
        <v>649.0</v>
      </c>
      <c r="D5641" s="69">
        <v>44153.0</v>
      </c>
      <c r="E5641" s="146" t="s">
        <v>2124</v>
      </c>
      <c r="F5641" s="69" t="s">
        <v>7736</v>
      </c>
      <c r="G5641" s="21" t="s">
        <v>2253</v>
      </c>
      <c r="H5641" s="165" t="s">
        <v>6893</v>
      </c>
      <c r="I5641" s="63"/>
      <c r="J5641" s="21"/>
      <c r="K5641" s="21"/>
      <c r="L5641" s="21"/>
      <c r="M5641" s="21"/>
      <c r="N5641" s="22">
        <f t="shared" si="2"/>
        <v>46206</v>
      </c>
      <c r="O5641" s="23">
        <f>'RESOLUCIONES EPG'!$N5641-'RESOLUCIONES EPG'!$D5641</f>
        <v>2053</v>
      </c>
    </row>
    <row r="5642" ht="16.5" customHeight="1">
      <c r="A5642" s="222"/>
      <c r="B5642" s="73"/>
      <c r="C5642" s="220">
        <v>651.0</v>
      </c>
      <c r="D5642" s="69">
        <v>44153.0</v>
      </c>
      <c r="E5642" s="146" t="s">
        <v>7136</v>
      </c>
      <c r="F5642" s="69" t="s">
        <v>7737</v>
      </c>
      <c r="G5642" s="21" t="s">
        <v>2253</v>
      </c>
      <c r="H5642" s="165" t="s">
        <v>2824</v>
      </c>
      <c r="I5642" s="63"/>
      <c r="J5642" s="21"/>
      <c r="K5642" s="21"/>
      <c r="L5642" s="21"/>
      <c r="M5642" s="21"/>
      <c r="N5642" s="22">
        <f t="shared" si="2"/>
        <v>46206</v>
      </c>
      <c r="O5642" s="23">
        <f>'RESOLUCIONES EPG'!$N5642-'RESOLUCIONES EPG'!$D5642</f>
        <v>2053</v>
      </c>
    </row>
    <row r="5643" ht="15.75" customHeight="1">
      <c r="A5643" s="222"/>
      <c r="B5643" s="73" t="s">
        <v>2535</v>
      </c>
      <c r="C5643" s="74">
        <v>644.0</v>
      </c>
      <c r="D5643" s="69">
        <v>44153.0</v>
      </c>
      <c r="E5643" s="21" t="s">
        <v>7152</v>
      </c>
      <c r="F5643" s="69" t="s">
        <v>7443</v>
      </c>
      <c r="G5643" s="21" t="s">
        <v>7451</v>
      </c>
      <c r="H5643" s="165"/>
      <c r="I5643" s="63"/>
      <c r="J5643" s="21"/>
      <c r="K5643" s="21"/>
      <c r="L5643" s="21"/>
      <c r="M5643" s="21"/>
      <c r="N5643" s="22">
        <f t="shared" si="2"/>
        <v>46206</v>
      </c>
      <c r="O5643" s="23">
        <f>'RESOLUCIONES EPG'!$N5643-'RESOLUCIONES EPG'!$D5643</f>
        <v>2053</v>
      </c>
    </row>
    <row r="5644" ht="16.5" customHeight="1">
      <c r="A5644" s="222"/>
      <c r="B5644" s="73"/>
      <c r="C5644" s="220">
        <v>647.0</v>
      </c>
      <c r="D5644" s="69">
        <v>44153.0</v>
      </c>
      <c r="E5644" s="146" t="s">
        <v>681</v>
      </c>
      <c r="F5644" s="69" t="s">
        <v>7738</v>
      </c>
      <c r="G5644" s="21" t="s">
        <v>2253</v>
      </c>
      <c r="H5644" s="165" t="s">
        <v>7739</v>
      </c>
      <c r="I5644" s="63"/>
      <c r="J5644" s="21"/>
      <c r="K5644" s="21"/>
      <c r="L5644" s="21"/>
      <c r="M5644" s="21"/>
      <c r="N5644" s="22">
        <f t="shared" si="2"/>
        <v>46206</v>
      </c>
      <c r="O5644" s="23">
        <f>'RESOLUCIONES EPG'!$N5644-'RESOLUCIONES EPG'!$D5644</f>
        <v>2053</v>
      </c>
    </row>
    <row r="5645" ht="16.5" customHeight="1">
      <c r="A5645" s="222"/>
      <c r="B5645" s="73" t="s">
        <v>2535</v>
      </c>
      <c r="C5645" s="74">
        <v>640.0</v>
      </c>
      <c r="D5645" s="69">
        <v>44153.0</v>
      </c>
      <c r="E5645" s="21" t="s">
        <v>7308</v>
      </c>
      <c r="F5645" s="69" t="s">
        <v>7502</v>
      </c>
      <c r="G5645" s="21" t="s">
        <v>2923</v>
      </c>
      <c r="H5645" s="165"/>
      <c r="I5645" s="63"/>
      <c r="J5645" s="21"/>
      <c r="K5645" s="21"/>
      <c r="L5645" s="21"/>
      <c r="M5645" s="21"/>
      <c r="N5645" s="22">
        <f t="shared" si="2"/>
        <v>46206</v>
      </c>
      <c r="O5645" s="23">
        <f>'RESOLUCIONES EPG'!$N5645-'RESOLUCIONES EPG'!$D5645</f>
        <v>2053</v>
      </c>
    </row>
    <row r="5646" ht="16.5" customHeight="1">
      <c r="A5646" s="222"/>
      <c r="B5646" s="73" t="s">
        <v>2535</v>
      </c>
      <c r="C5646" s="74">
        <v>638.0</v>
      </c>
      <c r="D5646" s="69">
        <v>44153.0</v>
      </c>
      <c r="E5646" s="21" t="s">
        <v>7740</v>
      </c>
      <c r="F5646" s="69" t="s">
        <v>7741</v>
      </c>
      <c r="G5646" s="21" t="s">
        <v>761</v>
      </c>
      <c r="H5646" s="165" t="s">
        <v>6726</v>
      </c>
      <c r="I5646" s="63"/>
      <c r="J5646" s="21"/>
      <c r="K5646" s="21"/>
      <c r="L5646" s="21"/>
      <c r="M5646" s="21"/>
      <c r="N5646" s="22">
        <f t="shared" si="2"/>
        <v>46206</v>
      </c>
      <c r="O5646" s="23">
        <f>'RESOLUCIONES EPG'!$N5646-'RESOLUCIONES EPG'!$D5646</f>
        <v>2053</v>
      </c>
    </row>
    <row r="5647" ht="15.75" customHeight="1">
      <c r="A5647" s="223"/>
      <c r="B5647" s="73"/>
      <c r="C5647" s="220">
        <v>653.0</v>
      </c>
      <c r="D5647" s="69">
        <v>44153.0</v>
      </c>
      <c r="E5647" s="146" t="s">
        <v>3603</v>
      </c>
      <c r="F5647" s="69" t="s">
        <v>7742</v>
      </c>
      <c r="G5647" s="21" t="s">
        <v>2253</v>
      </c>
      <c r="H5647" s="165" t="s">
        <v>6893</v>
      </c>
      <c r="I5647" s="63"/>
      <c r="J5647" s="21"/>
      <c r="K5647" s="21"/>
      <c r="L5647" s="21"/>
      <c r="M5647" s="21"/>
      <c r="N5647" s="22">
        <f t="shared" si="2"/>
        <v>46206</v>
      </c>
      <c r="O5647" s="23">
        <f>'RESOLUCIONES EPG'!$N5647-'RESOLUCIONES EPG'!$D5647</f>
        <v>2053</v>
      </c>
    </row>
    <row r="5648" ht="15.75" customHeight="1">
      <c r="A5648" s="222"/>
      <c r="B5648" s="73" t="s">
        <v>2535</v>
      </c>
      <c r="C5648" s="74">
        <v>642.0</v>
      </c>
      <c r="D5648" s="69">
        <v>44153.0</v>
      </c>
      <c r="E5648" s="21" t="s">
        <v>5336</v>
      </c>
      <c r="F5648" s="69" t="s">
        <v>6032</v>
      </c>
      <c r="G5648" s="21" t="s">
        <v>6388</v>
      </c>
      <c r="H5648" s="165"/>
      <c r="I5648" s="63"/>
      <c r="J5648" s="21"/>
      <c r="K5648" s="21"/>
      <c r="L5648" s="21"/>
      <c r="M5648" s="21"/>
      <c r="N5648" s="22">
        <f t="shared" si="2"/>
        <v>46206</v>
      </c>
      <c r="O5648" s="23">
        <f>'RESOLUCIONES EPG'!$N5648-'RESOLUCIONES EPG'!$D5648</f>
        <v>2053</v>
      </c>
    </row>
    <row r="5649" ht="16.5" customHeight="1">
      <c r="A5649" s="222"/>
      <c r="B5649" s="73" t="s">
        <v>2535</v>
      </c>
      <c r="C5649" s="74">
        <v>634.0</v>
      </c>
      <c r="D5649" s="69">
        <v>44153.0</v>
      </c>
      <c r="E5649" s="21" t="s">
        <v>7743</v>
      </c>
      <c r="F5649" s="69" t="s">
        <v>7744</v>
      </c>
      <c r="G5649" s="21" t="s">
        <v>761</v>
      </c>
      <c r="H5649" s="165" t="s">
        <v>6726</v>
      </c>
      <c r="I5649" s="63"/>
      <c r="J5649" s="21"/>
      <c r="K5649" s="21"/>
      <c r="L5649" s="21"/>
      <c r="M5649" s="21"/>
      <c r="N5649" s="22">
        <f t="shared" si="2"/>
        <v>46206</v>
      </c>
      <c r="O5649" s="23">
        <f>'RESOLUCIONES EPG'!$N5649-'RESOLUCIONES EPG'!$D5649</f>
        <v>2053</v>
      </c>
    </row>
    <row r="5650" ht="16.5" customHeight="1">
      <c r="A5650" s="223"/>
      <c r="B5650" s="73" t="s">
        <v>2535</v>
      </c>
      <c r="C5650" s="74">
        <v>646.0</v>
      </c>
      <c r="D5650" s="69">
        <v>44153.0</v>
      </c>
      <c r="E5650" s="21" t="s">
        <v>4873</v>
      </c>
      <c r="F5650" s="69" t="s">
        <v>7745</v>
      </c>
      <c r="G5650" s="21" t="s">
        <v>6388</v>
      </c>
      <c r="H5650" s="165"/>
      <c r="I5650" s="63"/>
      <c r="J5650" s="21"/>
      <c r="K5650" s="21"/>
      <c r="L5650" s="21"/>
      <c r="M5650" s="21"/>
      <c r="N5650" s="22">
        <f t="shared" si="2"/>
        <v>46206</v>
      </c>
      <c r="O5650" s="23">
        <f>'RESOLUCIONES EPG'!$N5650-'RESOLUCIONES EPG'!$D5650</f>
        <v>2053</v>
      </c>
    </row>
    <row r="5651" ht="16.5" customHeight="1">
      <c r="A5651" s="222"/>
      <c r="B5651" s="73" t="s">
        <v>2535</v>
      </c>
      <c r="C5651" s="236">
        <v>635.0</v>
      </c>
      <c r="D5651" s="237">
        <v>44153.0</v>
      </c>
      <c r="E5651" s="157" t="s">
        <v>7426</v>
      </c>
      <c r="F5651" s="237" t="s">
        <v>7427</v>
      </c>
      <c r="G5651" s="157" t="s">
        <v>761</v>
      </c>
      <c r="H5651" s="205" t="s">
        <v>7428</v>
      </c>
      <c r="I5651" s="238" t="s">
        <v>7746</v>
      </c>
      <c r="J5651" s="21"/>
      <c r="K5651" s="21"/>
      <c r="L5651" s="21"/>
      <c r="M5651" s="21"/>
      <c r="N5651" s="22">
        <f t="shared" si="2"/>
        <v>46206</v>
      </c>
      <c r="O5651" s="23">
        <f>'RESOLUCIONES EPG'!$N5651-'RESOLUCIONES EPG'!$D5651</f>
        <v>2053</v>
      </c>
    </row>
    <row r="5652" ht="15.75" customHeight="1">
      <c r="A5652" s="224"/>
      <c r="B5652" s="73"/>
      <c r="C5652" s="220">
        <v>655.0</v>
      </c>
      <c r="D5652" s="69">
        <v>44153.0</v>
      </c>
      <c r="E5652" s="21" t="s">
        <v>2759</v>
      </c>
      <c r="F5652" s="69"/>
      <c r="G5652" s="21" t="s">
        <v>2253</v>
      </c>
      <c r="H5652" s="165" t="s">
        <v>6768</v>
      </c>
      <c r="I5652" s="63" t="s">
        <v>7747</v>
      </c>
      <c r="J5652" s="21"/>
      <c r="K5652" s="21"/>
      <c r="L5652" s="21"/>
      <c r="M5652" s="21"/>
      <c r="N5652" s="22">
        <f t="shared" si="2"/>
        <v>46206</v>
      </c>
      <c r="O5652" s="23">
        <f>'RESOLUCIONES EPG'!$N5652-'RESOLUCIONES EPG'!$D5652</f>
        <v>2053</v>
      </c>
    </row>
    <row r="5653" ht="16.5" customHeight="1">
      <c r="A5653" s="222"/>
      <c r="B5653" s="73" t="s">
        <v>2535</v>
      </c>
      <c r="C5653" s="74">
        <v>636.0</v>
      </c>
      <c r="D5653" s="69">
        <v>44153.0</v>
      </c>
      <c r="E5653" s="21" t="s">
        <v>7748</v>
      </c>
      <c r="F5653" s="69" t="s">
        <v>7749</v>
      </c>
      <c r="G5653" s="21" t="s">
        <v>761</v>
      </c>
      <c r="H5653" s="165" t="s">
        <v>7690</v>
      </c>
      <c r="I5653" s="63"/>
      <c r="J5653" s="21"/>
      <c r="K5653" s="21"/>
      <c r="L5653" s="21"/>
      <c r="M5653" s="21"/>
      <c r="N5653" s="22">
        <f t="shared" si="2"/>
        <v>46206</v>
      </c>
      <c r="O5653" s="23">
        <f>'RESOLUCIONES EPG'!$N5653-'RESOLUCIONES EPG'!$D5653</f>
        <v>2053</v>
      </c>
    </row>
    <row r="5654" ht="16.5" customHeight="1">
      <c r="A5654" s="222"/>
      <c r="B5654" s="73"/>
      <c r="C5654" s="220">
        <v>652.0</v>
      </c>
      <c r="D5654" s="69">
        <v>44153.0</v>
      </c>
      <c r="E5654" s="146" t="s">
        <v>3093</v>
      </c>
      <c r="F5654" s="69" t="s">
        <v>6172</v>
      </c>
      <c r="G5654" s="21" t="s">
        <v>2253</v>
      </c>
      <c r="H5654" s="165" t="s">
        <v>90</v>
      </c>
      <c r="I5654" s="63"/>
      <c r="J5654" s="21"/>
      <c r="K5654" s="21"/>
      <c r="L5654" s="21"/>
      <c r="M5654" s="21"/>
      <c r="N5654" s="22">
        <f t="shared" si="2"/>
        <v>46206</v>
      </c>
      <c r="O5654" s="23">
        <f>'RESOLUCIONES EPG'!$N5654-'RESOLUCIONES EPG'!$D5654</f>
        <v>2053</v>
      </c>
    </row>
    <row r="5655" ht="16.5" customHeight="1">
      <c r="A5655" s="196"/>
      <c r="B5655" s="73"/>
      <c r="C5655" s="220">
        <v>648.0</v>
      </c>
      <c r="D5655" s="69">
        <v>44153.0</v>
      </c>
      <c r="E5655" s="146" t="s">
        <v>2850</v>
      </c>
      <c r="F5655" s="69" t="s">
        <v>7750</v>
      </c>
      <c r="G5655" s="21" t="s">
        <v>2253</v>
      </c>
      <c r="H5655" s="165" t="s">
        <v>6893</v>
      </c>
      <c r="I5655" s="63"/>
      <c r="J5655" s="21"/>
      <c r="K5655" s="21"/>
      <c r="L5655" s="21"/>
      <c r="M5655" s="21"/>
      <c r="N5655" s="22">
        <f t="shared" si="2"/>
        <v>46206</v>
      </c>
      <c r="O5655" s="23">
        <f>'RESOLUCIONES EPG'!$N5655-'RESOLUCIONES EPG'!$D5655</f>
        <v>2053</v>
      </c>
    </row>
    <row r="5656" ht="15.75" customHeight="1">
      <c r="A5656" s="222"/>
      <c r="B5656" s="73"/>
      <c r="C5656" s="220">
        <v>650.0</v>
      </c>
      <c r="D5656" s="69">
        <v>44153.0</v>
      </c>
      <c r="E5656" s="146" t="s">
        <v>2935</v>
      </c>
      <c r="F5656" s="69" t="s">
        <v>7751</v>
      </c>
      <c r="G5656" s="21" t="s">
        <v>2253</v>
      </c>
      <c r="H5656" s="165" t="s">
        <v>7752</v>
      </c>
      <c r="I5656" s="63"/>
      <c r="J5656" s="21"/>
      <c r="K5656" s="21"/>
      <c r="L5656" s="21"/>
      <c r="M5656" s="21"/>
      <c r="N5656" s="22">
        <f t="shared" si="2"/>
        <v>46206</v>
      </c>
      <c r="O5656" s="23">
        <f>'RESOLUCIONES EPG'!$N5656-'RESOLUCIONES EPG'!$D5656</f>
        <v>2053</v>
      </c>
    </row>
    <row r="5657" ht="15.75" customHeight="1">
      <c r="A5657" s="222"/>
      <c r="B5657" s="73" t="s">
        <v>2535</v>
      </c>
      <c r="C5657" s="74">
        <v>645.0</v>
      </c>
      <c r="D5657" s="69">
        <v>44153.0</v>
      </c>
      <c r="E5657" s="21" t="s">
        <v>5395</v>
      </c>
      <c r="F5657" s="69" t="s">
        <v>5396</v>
      </c>
      <c r="G5657" s="21" t="s">
        <v>7451</v>
      </c>
      <c r="H5657" s="165"/>
      <c r="I5657" s="63"/>
      <c r="J5657" s="21"/>
      <c r="K5657" s="21"/>
      <c r="L5657" s="21" t="s">
        <v>7753</v>
      </c>
      <c r="M5657" s="21"/>
      <c r="N5657" s="22">
        <f t="shared" si="2"/>
        <v>46206</v>
      </c>
      <c r="O5657" s="23">
        <f>'RESOLUCIONES EPG'!$N5657-'RESOLUCIONES EPG'!$D5657</f>
        <v>2053</v>
      </c>
    </row>
    <row r="5658" ht="15.75" customHeight="1">
      <c r="A5658" s="223"/>
      <c r="B5658" s="73"/>
      <c r="C5658" s="174">
        <v>654.0</v>
      </c>
      <c r="D5658" s="69">
        <v>44153.0</v>
      </c>
      <c r="E5658" s="21" t="s">
        <v>2818</v>
      </c>
      <c r="F5658" s="69"/>
      <c r="G5658" s="21" t="s">
        <v>2253</v>
      </c>
      <c r="H5658" s="165" t="s">
        <v>2824</v>
      </c>
      <c r="I5658" s="63" t="s">
        <v>7754</v>
      </c>
      <c r="J5658" s="21"/>
      <c r="K5658" s="21"/>
      <c r="L5658" s="21"/>
      <c r="M5658" s="21"/>
      <c r="N5658" s="22">
        <f t="shared" si="2"/>
        <v>46206</v>
      </c>
      <c r="O5658" s="23">
        <f>'RESOLUCIONES EPG'!$N5658-'RESOLUCIONES EPG'!$D5658</f>
        <v>2053</v>
      </c>
    </row>
    <row r="5659" ht="16.5" customHeight="1">
      <c r="A5659" s="222"/>
      <c r="B5659" s="73" t="s">
        <v>2535</v>
      </c>
      <c r="C5659" s="74">
        <v>639.0</v>
      </c>
      <c r="D5659" s="69">
        <v>44153.0</v>
      </c>
      <c r="E5659" s="21" t="s">
        <v>7449</v>
      </c>
      <c r="F5659" s="69" t="s">
        <v>4734</v>
      </c>
      <c r="G5659" s="21" t="s">
        <v>2923</v>
      </c>
      <c r="H5659" s="165"/>
      <c r="I5659" s="63"/>
      <c r="J5659" s="21"/>
      <c r="K5659" s="21"/>
      <c r="L5659" s="21"/>
      <c r="M5659" s="21"/>
      <c r="N5659" s="22">
        <f t="shared" si="2"/>
        <v>46206</v>
      </c>
      <c r="O5659" s="23">
        <f>'RESOLUCIONES EPG'!$N5659-'RESOLUCIONES EPG'!$D5659</f>
        <v>2053</v>
      </c>
    </row>
    <row r="5660" ht="16.5" customHeight="1">
      <c r="A5660" s="222"/>
      <c r="B5660" s="73"/>
      <c r="C5660" s="220">
        <v>633.0</v>
      </c>
      <c r="D5660" s="69">
        <v>44153.0</v>
      </c>
      <c r="E5660" s="21" t="s">
        <v>7755</v>
      </c>
      <c r="F5660" s="69"/>
      <c r="G5660" s="21" t="s">
        <v>7756</v>
      </c>
      <c r="H5660" s="165"/>
      <c r="I5660" s="63" t="s">
        <v>7757</v>
      </c>
      <c r="J5660" s="21"/>
      <c r="K5660" s="21"/>
      <c r="L5660" s="21"/>
      <c r="M5660" s="21"/>
      <c r="N5660" s="22">
        <f t="shared" si="2"/>
        <v>46206</v>
      </c>
      <c r="O5660" s="23">
        <f>'RESOLUCIONES EPG'!$N5660-'RESOLUCIONES EPG'!$D5660</f>
        <v>2053</v>
      </c>
    </row>
    <row r="5661" ht="15.75" customHeight="1">
      <c r="A5661" s="196"/>
      <c r="B5661" s="73" t="s">
        <v>2535</v>
      </c>
      <c r="C5661" s="74">
        <v>643.0</v>
      </c>
      <c r="D5661" s="69">
        <v>44153.0</v>
      </c>
      <c r="E5661" s="21" t="s">
        <v>6242</v>
      </c>
      <c r="F5661" s="69" t="s">
        <v>7189</v>
      </c>
      <c r="G5661" s="21" t="s">
        <v>6388</v>
      </c>
      <c r="H5661" s="165"/>
      <c r="I5661" s="63"/>
      <c r="J5661" s="21"/>
      <c r="K5661" s="21"/>
      <c r="L5661" s="21"/>
      <c r="M5661" s="21"/>
      <c r="N5661" s="22">
        <f t="shared" si="2"/>
        <v>46206</v>
      </c>
      <c r="O5661" s="23">
        <f>'RESOLUCIONES EPG'!$N5661-'RESOLUCIONES EPG'!$D5661</f>
        <v>2053</v>
      </c>
    </row>
    <row r="5662" ht="15.75" customHeight="1">
      <c r="A5662" s="226"/>
      <c r="B5662" s="73" t="s">
        <v>2535</v>
      </c>
      <c r="C5662" s="74">
        <v>637.0</v>
      </c>
      <c r="D5662" s="69">
        <v>44153.0</v>
      </c>
      <c r="E5662" s="21" t="s">
        <v>7758</v>
      </c>
      <c r="F5662" s="69" t="s">
        <v>7759</v>
      </c>
      <c r="G5662" s="21" t="s">
        <v>761</v>
      </c>
      <c r="H5662" s="165" t="s">
        <v>7760</v>
      </c>
      <c r="I5662" s="63"/>
      <c r="J5662" s="21"/>
      <c r="K5662" s="21"/>
      <c r="L5662" s="21"/>
      <c r="M5662" s="21"/>
      <c r="N5662" s="22">
        <f t="shared" si="2"/>
        <v>46206</v>
      </c>
      <c r="O5662" s="23">
        <f>'RESOLUCIONES EPG'!$N5662-'RESOLUCIONES EPG'!$D5662</f>
        <v>2053</v>
      </c>
    </row>
    <row r="5663" ht="15.75" customHeight="1">
      <c r="A5663" s="222"/>
      <c r="B5663" s="73" t="s">
        <v>2535</v>
      </c>
      <c r="C5663" s="74">
        <v>641.0</v>
      </c>
      <c r="D5663" s="69">
        <v>44153.0</v>
      </c>
      <c r="E5663" s="21" t="s">
        <v>7761</v>
      </c>
      <c r="F5663" s="69" t="s">
        <v>7762</v>
      </c>
      <c r="G5663" s="21" t="s">
        <v>2923</v>
      </c>
      <c r="H5663" s="165"/>
      <c r="I5663" s="63"/>
      <c r="J5663" s="21"/>
      <c r="K5663" s="21"/>
      <c r="L5663" s="21"/>
      <c r="M5663" s="21"/>
      <c r="N5663" s="22">
        <f t="shared" si="2"/>
        <v>46206</v>
      </c>
      <c r="O5663" s="23">
        <f>'RESOLUCIONES EPG'!$N5663-'RESOLUCIONES EPG'!$D5663</f>
        <v>2053</v>
      </c>
    </row>
    <row r="5664" ht="16.5" customHeight="1">
      <c r="A5664" s="222"/>
      <c r="B5664" s="73"/>
      <c r="C5664" s="174">
        <v>661.0</v>
      </c>
      <c r="D5664" s="69">
        <v>44154.0</v>
      </c>
      <c r="E5664" s="21" t="s">
        <v>5340</v>
      </c>
      <c r="F5664" s="69" t="s">
        <v>7763</v>
      </c>
      <c r="G5664" s="21" t="s">
        <v>2253</v>
      </c>
      <c r="H5664" s="165" t="s">
        <v>521</v>
      </c>
      <c r="I5664" s="63" t="s">
        <v>7764</v>
      </c>
      <c r="J5664" s="21"/>
      <c r="K5664" s="21"/>
      <c r="L5664" s="21"/>
      <c r="M5664" s="21"/>
      <c r="N5664" s="22">
        <f t="shared" si="2"/>
        <v>46206</v>
      </c>
      <c r="O5664" s="23">
        <f>'RESOLUCIONES EPG'!$N5664-'RESOLUCIONES EPG'!$D5664</f>
        <v>2052</v>
      </c>
    </row>
    <row r="5665" ht="16.5" customHeight="1">
      <c r="A5665" s="196"/>
      <c r="B5665" s="73" t="s">
        <v>2535</v>
      </c>
      <c r="C5665" s="74">
        <v>659.0</v>
      </c>
      <c r="D5665" s="69">
        <v>44154.0</v>
      </c>
      <c r="E5665" s="21" t="s">
        <v>1457</v>
      </c>
      <c r="F5665" s="69" t="s">
        <v>7765</v>
      </c>
      <c r="G5665" s="21" t="s">
        <v>761</v>
      </c>
      <c r="H5665" s="165" t="s">
        <v>304</v>
      </c>
      <c r="I5665" s="63" t="s">
        <v>7766</v>
      </c>
      <c r="J5665" s="21"/>
      <c r="K5665" s="21"/>
      <c r="L5665" s="21"/>
      <c r="M5665" s="21"/>
      <c r="N5665" s="22">
        <f t="shared" si="2"/>
        <v>46206</v>
      </c>
      <c r="O5665" s="23">
        <f>'RESOLUCIONES EPG'!$N5665-'RESOLUCIONES EPG'!$D5665</f>
        <v>2052</v>
      </c>
    </row>
    <row r="5666" ht="15.75" customHeight="1">
      <c r="A5666" s="222"/>
      <c r="B5666" s="73" t="s">
        <v>2535</v>
      </c>
      <c r="C5666" s="74">
        <v>658.0</v>
      </c>
      <c r="D5666" s="69">
        <v>44154.0</v>
      </c>
      <c r="E5666" s="21" t="s">
        <v>7767</v>
      </c>
      <c r="F5666" s="69" t="s">
        <v>7768</v>
      </c>
      <c r="G5666" s="21" t="s">
        <v>761</v>
      </c>
      <c r="H5666" s="165" t="s">
        <v>304</v>
      </c>
      <c r="I5666" s="63" t="s">
        <v>7769</v>
      </c>
      <c r="J5666" s="21"/>
      <c r="K5666" s="21"/>
      <c r="L5666" s="21"/>
      <c r="M5666" s="21"/>
      <c r="N5666" s="22">
        <f t="shared" si="2"/>
        <v>46206</v>
      </c>
      <c r="O5666" s="23">
        <f>'RESOLUCIONES EPG'!$N5666-'RESOLUCIONES EPG'!$D5666</f>
        <v>2052</v>
      </c>
    </row>
    <row r="5667" ht="16.5" customHeight="1">
      <c r="A5667" s="222"/>
      <c r="B5667" s="73"/>
      <c r="C5667" s="174">
        <v>662.0</v>
      </c>
      <c r="D5667" s="69">
        <v>44154.0</v>
      </c>
      <c r="E5667" s="21" t="s">
        <v>3839</v>
      </c>
      <c r="F5667" s="69" t="s">
        <v>7770</v>
      </c>
      <c r="G5667" s="21" t="s">
        <v>2253</v>
      </c>
      <c r="H5667" s="165" t="s">
        <v>7771</v>
      </c>
      <c r="I5667" s="63" t="s">
        <v>7772</v>
      </c>
      <c r="J5667" s="21"/>
      <c r="K5667" s="21"/>
      <c r="L5667" s="21"/>
      <c r="M5667" s="21"/>
      <c r="N5667" s="22">
        <f t="shared" si="2"/>
        <v>46206</v>
      </c>
      <c r="O5667" s="23">
        <f>'RESOLUCIONES EPG'!$N5667-'RESOLUCIONES EPG'!$D5667</f>
        <v>2052</v>
      </c>
    </row>
    <row r="5668" ht="16.5" customHeight="1">
      <c r="A5668" s="223"/>
      <c r="B5668" s="73" t="s">
        <v>2535</v>
      </c>
      <c r="C5668" s="74">
        <v>665.0</v>
      </c>
      <c r="D5668" s="69">
        <v>44154.0</v>
      </c>
      <c r="E5668" s="21" t="s">
        <v>6725</v>
      </c>
      <c r="F5668" s="69" t="s">
        <v>7773</v>
      </c>
      <c r="G5668" s="21" t="s">
        <v>7774</v>
      </c>
      <c r="H5668" s="165"/>
      <c r="I5668" s="63" t="s">
        <v>7775</v>
      </c>
      <c r="J5668" s="21"/>
      <c r="K5668" s="21"/>
      <c r="L5668" s="21"/>
      <c r="M5668" s="21"/>
      <c r="N5668" s="22">
        <f t="shared" si="2"/>
        <v>46206</v>
      </c>
      <c r="O5668" s="23">
        <f>'RESOLUCIONES EPG'!$N5668-'RESOLUCIONES EPG'!$D5668</f>
        <v>2052</v>
      </c>
    </row>
    <row r="5669" ht="15.75" customHeight="1">
      <c r="A5669" s="196"/>
      <c r="B5669" s="73" t="s">
        <v>2535</v>
      </c>
      <c r="C5669" s="74">
        <v>660.0</v>
      </c>
      <c r="D5669" s="69">
        <v>44154.0</v>
      </c>
      <c r="E5669" s="21" t="s">
        <v>7776</v>
      </c>
      <c r="F5669" s="69" t="s">
        <v>7777</v>
      </c>
      <c r="G5669" s="21" t="s">
        <v>761</v>
      </c>
      <c r="H5669" s="165" t="s">
        <v>7778</v>
      </c>
      <c r="I5669" s="63" t="s">
        <v>7779</v>
      </c>
      <c r="J5669" s="21"/>
      <c r="K5669" s="21"/>
      <c r="L5669" s="21"/>
      <c r="M5669" s="21"/>
      <c r="N5669" s="22">
        <f t="shared" si="2"/>
        <v>46206</v>
      </c>
      <c r="O5669" s="23">
        <f>'RESOLUCIONES EPG'!$N5669-'RESOLUCIONES EPG'!$D5669</f>
        <v>2052</v>
      </c>
    </row>
    <row r="5670" ht="16.5" customHeight="1">
      <c r="A5670" s="223"/>
      <c r="B5670" s="73"/>
      <c r="C5670" s="74">
        <v>663.0</v>
      </c>
      <c r="D5670" s="69">
        <v>44154.0</v>
      </c>
      <c r="E5670" s="21" t="s">
        <v>4369</v>
      </c>
      <c r="F5670" s="69" t="s">
        <v>7780</v>
      </c>
      <c r="G5670" s="21" t="s">
        <v>7335</v>
      </c>
      <c r="H5670" s="198">
        <v>44167.0</v>
      </c>
      <c r="I5670" s="63" t="s">
        <v>7781</v>
      </c>
      <c r="J5670" s="21"/>
      <c r="K5670" s="21"/>
      <c r="L5670" s="21"/>
      <c r="M5670" s="21"/>
      <c r="N5670" s="22">
        <f t="shared" si="2"/>
        <v>46206</v>
      </c>
      <c r="O5670" s="23">
        <f>'RESOLUCIONES EPG'!$N5670-'RESOLUCIONES EPG'!$D5670</f>
        <v>2052</v>
      </c>
    </row>
    <row r="5671" ht="16.5" customHeight="1">
      <c r="A5671" s="222"/>
      <c r="B5671" s="73" t="s">
        <v>2535</v>
      </c>
      <c r="C5671" s="74">
        <v>657.0</v>
      </c>
      <c r="D5671" s="69">
        <v>44154.0</v>
      </c>
      <c r="E5671" s="21" t="s">
        <v>7782</v>
      </c>
      <c r="F5671" s="69" t="s">
        <v>7783</v>
      </c>
      <c r="G5671" s="21" t="s">
        <v>761</v>
      </c>
      <c r="H5671" s="165" t="s">
        <v>304</v>
      </c>
      <c r="I5671" s="63" t="s">
        <v>7784</v>
      </c>
      <c r="J5671" s="21"/>
      <c r="K5671" s="21"/>
      <c r="L5671" s="21"/>
      <c r="M5671" s="21"/>
      <c r="N5671" s="22">
        <f t="shared" si="2"/>
        <v>46206</v>
      </c>
      <c r="O5671" s="23">
        <f>'RESOLUCIONES EPG'!$N5671-'RESOLUCIONES EPG'!$D5671</f>
        <v>2052</v>
      </c>
    </row>
    <row r="5672" ht="15.75" customHeight="1">
      <c r="A5672" s="223"/>
      <c r="B5672" s="73"/>
      <c r="C5672" s="74">
        <v>664.0</v>
      </c>
      <c r="D5672" s="69">
        <v>44154.0</v>
      </c>
      <c r="E5672" s="21" t="s">
        <v>3620</v>
      </c>
      <c r="F5672" s="69" t="s">
        <v>7785</v>
      </c>
      <c r="G5672" s="21" t="s">
        <v>7335</v>
      </c>
      <c r="H5672" s="198">
        <v>44167.0</v>
      </c>
      <c r="I5672" s="63" t="s">
        <v>7786</v>
      </c>
      <c r="J5672" s="21"/>
      <c r="K5672" s="21"/>
      <c r="L5672" s="21"/>
      <c r="M5672" s="21"/>
      <c r="N5672" s="22">
        <f t="shared" si="2"/>
        <v>46206</v>
      </c>
      <c r="O5672" s="23">
        <f>'RESOLUCIONES EPG'!$N5672-'RESOLUCIONES EPG'!$D5672</f>
        <v>2052</v>
      </c>
    </row>
    <row r="5673" ht="15.75" customHeight="1">
      <c r="A5673" s="222"/>
      <c r="B5673" s="73" t="s">
        <v>2535</v>
      </c>
      <c r="C5673" s="74">
        <v>676.0</v>
      </c>
      <c r="D5673" s="69">
        <v>44160.0</v>
      </c>
      <c r="E5673" s="21" t="s">
        <v>5507</v>
      </c>
      <c r="F5673" s="69" t="s">
        <v>6154</v>
      </c>
      <c r="G5673" s="21" t="s">
        <v>7200</v>
      </c>
      <c r="H5673" s="165"/>
      <c r="I5673" s="63" t="s">
        <v>7787</v>
      </c>
      <c r="J5673" s="21"/>
      <c r="K5673" s="21"/>
      <c r="L5673" s="21"/>
      <c r="M5673" s="21"/>
      <c r="N5673" s="22">
        <f t="shared" si="2"/>
        <v>46206</v>
      </c>
      <c r="O5673" s="23">
        <f>'RESOLUCIONES EPG'!$N5673-'RESOLUCIONES EPG'!$D5673</f>
        <v>2046</v>
      </c>
    </row>
    <row r="5674" ht="15.75" customHeight="1">
      <c r="A5674" s="223"/>
      <c r="B5674" s="73" t="s">
        <v>2535</v>
      </c>
      <c r="C5674" s="74">
        <v>670.0</v>
      </c>
      <c r="D5674" s="69">
        <v>44160.0</v>
      </c>
      <c r="E5674" s="21" t="s">
        <v>6710</v>
      </c>
      <c r="F5674" s="69" t="s">
        <v>7788</v>
      </c>
      <c r="G5674" s="21" t="s">
        <v>2923</v>
      </c>
      <c r="H5674" s="165"/>
      <c r="I5674" s="63" t="s">
        <v>7789</v>
      </c>
      <c r="J5674" s="21"/>
      <c r="K5674" s="21"/>
      <c r="L5674" s="21"/>
      <c r="M5674" s="21"/>
      <c r="N5674" s="22">
        <f t="shared" si="2"/>
        <v>46206</v>
      </c>
      <c r="O5674" s="23">
        <f>'RESOLUCIONES EPG'!$N5674-'RESOLUCIONES EPG'!$D5674</f>
        <v>2046</v>
      </c>
    </row>
    <row r="5675" ht="15.75" customHeight="1">
      <c r="A5675" s="226"/>
      <c r="B5675" s="73" t="s">
        <v>2535</v>
      </c>
      <c r="C5675" s="74">
        <v>671.0</v>
      </c>
      <c r="D5675" s="69">
        <v>44160.0</v>
      </c>
      <c r="E5675" s="21" t="s">
        <v>1637</v>
      </c>
      <c r="F5675" s="69" t="s">
        <v>1638</v>
      </c>
      <c r="G5675" s="21" t="s">
        <v>2923</v>
      </c>
      <c r="H5675" s="165"/>
      <c r="I5675" s="63" t="s">
        <v>7790</v>
      </c>
      <c r="J5675" s="21"/>
      <c r="K5675" s="21"/>
      <c r="L5675" s="21"/>
      <c r="M5675" s="21"/>
      <c r="N5675" s="22">
        <f t="shared" si="2"/>
        <v>46206</v>
      </c>
      <c r="O5675" s="23">
        <f>'RESOLUCIONES EPG'!$N5675-'RESOLUCIONES EPG'!$D5675</f>
        <v>2046</v>
      </c>
    </row>
    <row r="5676" ht="16.5" customHeight="1">
      <c r="A5676" s="226"/>
      <c r="B5676" s="73" t="s">
        <v>2535</v>
      </c>
      <c r="C5676" s="74">
        <v>674.0</v>
      </c>
      <c r="D5676" s="69">
        <v>44160.0</v>
      </c>
      <c r="E5676" s="21" t="s">
        <v>4909</v>
      </c>
      <c r="F5676" s="69" t="s">
        <v>7560</v>
      </c>
      <c r="G5676" s="21" t="s">
        <v>7200</v>
      </c>
      <c r="H5676" s="165"/>
      <c r="I5676" s="63" t="s">
        <v>7791</v>
      </c>
      <c r="J5676" s="21"/>
      <c r="K5676" s="21"/>
      <c r="L5676" s="21"/>
      <c r="M5676" s="21"/>
      <c r="N5676" s="22">
        <f t="shared" si="2"/>
        <v>46206</v>
      </c>
      <c r="O5676" s="23">
        <f>'RESOLUCIONES EPG'!$N5676-'RESOLUCIONES EPG'!$D5676</f>
        <v>2046</v>
      </c>
    </row>
    <row r="5677" ht="16.5" customHeight="1">
      <c r="A5677" s="239"/>
      <c r="B5677" s="73" t="s">
        <v>2535</v>
      </c>
      <c r="C5677" s="74">
        <v>677.0</v>
      </c>
      <c r="D5677" s="69">
        <v>44160.0</v>
      </c>
      <c r="E5677" s="21" t="s">
        <v>5066</v>
      </c>
      <c r="F5677" s="69" t="s">
        <v>5957</v>
      </c>
      <c r="G5677" s="21" t="s">
        <v>6388</v>
      </c>
      <c r="H5677" s="165"/>
      <c r="I5677" s="63" t="s">
        <v>7792</v>
      </c>
      <c r="J5677" s="21"/>
      <c r="K5677" s="21"/>
      <c r="L5677" s="21"/>
      <c r="M5677" s="21"/>
      <c r="N5677" s="22">
        <f t="shared" si="2"/>
        <v>46206</v>
      </c>
      <c r="O5677" s="23">
        <f>'RESOLUCIONES EPG'!$N5677-'RESOLUCIONES EPG'!$D5677</f>
        <v>2046</v>
      </c>
    </row>
    <row r="5678" ht="16.5" customHeight="1">
      <c r="A5678" s="222"/>
      <c r="B5678" s="73" t="s">
        <v>2535</v>
      </c>
      <c r="C5678" s="74">
        <v>669.0</v>
      </c>
      <c r="D5678" s="69">
        <v>44160.0</v>
      </c>
      <c r="E5678" s="21" t="s">
        <v>7793</v>
      </c>
      <c r="F5678" s="69" t="s">
        <v>7794</v>
      </c>
      <c r="G5678" s="21" t="s">
        <v>761</v>
      </c>
      <c r="H5678" s="165" t="s">
        <v>7795</v>
      </c>
      <c r="I5678" s="63" t="s">
        <v>7796</v>
      </c>
      <c r="J5678" s="21"/>
      <c r="K5678" s="21"/>
      <c r="L5678" s="21"/>
      <c r="M5678" s="21"/>
      <c r="N5678" s="22">
        <f t="shared" si="2"/>
        <v>46206</v>
      </c>
      <c r="O5678" s="23">
        <f>'RESOLUCIONES EPG'!$N5678-'RESOLUCIONES EPG'!$D5678</f>
        <v>2046</v>
      </c>
    </row>
    <row r="5679" ht="16.5" customHeight="1">
      <c r="A5679" s="226"/>
      <c r="B5679" s="73"/>
      <c r="C5679" s="240">
        <v>673.0</v>
      </c>
      <c r="D5679" s="69">
        <v>44160.0</v>
      </c>
      <c r="E5679" s="21" t="s">
        <v>1357</v>
      </c>
      <c r="F5679" s="69" t="s">
        <v>7797</v>
      </c>
      <c r="G5679" s="157" t="s">
        <v>2253</v>
      </c>
      <c r="H5679" s="165" t="s">
        <v>7798</v>
      </c>
      <c r="I5679" s="63" t="s">
        <v>7799</v>
      </c>
      <c r="J5679" s="21"/>
      <c r="K5679" s="21"/>
      <c r="L5679" s="21"/>
      <c r="M5679" s="21"/>
      <c r="N5679" s="22">
        <f t="shared" si="2"/>
        <v>46206</v>
      </c>
      <c r="O5679" s="23">
        <f>'RESOLUCIONES EPG'!$N5679-'RESOLUCIONES EPG'!$D5679</f>
        <v>2046</v>
      </c>
    </row>
    <row r="5680" ht="16.5" customHeight="1">
      <c r="A5680" s="196"/>
      <c r="B5680" s="73"/>
      <c r="C5680" s="240">
        <v>672.0</v>
      </c>
      <c r="D5680" s="69">
        <v>44160.0</v>
      </c>
      <c r="E5680" s="21" t="s">
        <v>2839</v>
      </c>
      <c r="F5680" s="69" t="s">
        <v>7800</v>
      </c>
      <c r="G5680" s="157" t="s">
        <v>2253</v>
      </c>
      <c r="H5680" s="165" t="s">
        <v>2824</v>
      </c>
      <c r="I5680" s="63" t="s">
        <v>7801</v>
      </c>
      <c r="J5680" s="21"/>
      <c r="K5680" s="21"/>
      <c r="L5680" s="21"/>
      <c r="M5680" s="21"/>
      <c r="N5680" s="22">
        <f t="shared" si="2"/>
        <v>46206</v>
      </c>
      <c r="O5680" s="23">
        <f>'RESOLUCIONES EPG'!$N5680-'RESOLUCIONES EPG'!$D5680</f>
        <v>2046</v>
      </c>
    </row>
    <row r="5681" ht="16.5" customHeight="1">
      <c r="A5681" s="222"/>
      <c r="B5681" s="73"/>
      <c r="C5681" s="240">
        <v>678.0</v>
      </c>
      <c r="D5681" s="69">
        <v>44160.0</v>
      </c>
      <c r="E5681" s="21" t="s">
        <v>1412</v>
      </c>
      <c r="F5681" s="69" t="s">
        <v>7662</v>
      </c>
      <c r="G5681" s="21" t="s">
        <v>7335</v>
      </c>
      <c r="H5681" s="198">
        <v>44174.0</v>
      </c>
      <c r="I5681" s="63" t="s">
        <v>7802</v>
      </c>
      <c r="J5681" s="21"/>
      <c r="K5681" s="21"/>
      <c r="L5681" s="21"/>
      <c r="M5681" s="21"/>
      <c r="N5681" s="22">
        <f t="shared" si="2"/>
        <v>46206</v>
      </c>
      <c r="O5681" s="23">
        <f>'RESOLUCIONES EPG'!$N5681-'RESOLUCIONES EPG'!$D5681</f>
        <v>2046</v>
      </c>
    </row>
    <row r="5682" ht="15.75" customHeight="1">
      <c r="A5682" s="222"/>
      <c r="B5682" s="73" t="s">
        <v>2535</v>
      </c>
      <c r="C5682" s="74">
        <v>675.0</v>
      </c>
      <c r="D5682" s="69">
        <v>44160.0</v>
      </c>
      <c r="E5682" s="21" t="s">
        <v>5378</v>
      </c>
      <c r="F5682" s="69" t="s">
        <v>7803</v>
      </c>
      <c r="G5682" s="21" t="s">
        <v>7200</v>
      </c>
      <c r="H5682" s="165"/>
      <c r="I5682" s="63" t="s">
        <v>7804</v>
      </c>
      <c r="J5682" s="21"/>
      <c r="K5682" s="21"/>
      <c r="L5682" s="21"/>
      <c r="M5682" s="21"/>
      <c r="N5682" s="22">
        <f t="shared" si="2"/>
        <v>46206</v>
      </c>
      <c r="O5682" s="23">
        <f>'RESOLUCIONES EPG'!$N5682-'RESOLUCIONES EPG'!$D5682</f>
        <v>2046</v>
      </c>
    </row>
    <row r="5683" ht="16.5" customHeight="1">
      <c r="A5683" s="223"/>
      <c r="B5683" s="73" t="s">
        <v>2535</v>
      </c>
      <c r="C5683" s="74">
        <v>666.0</v>
      </c>
      <c r="D5683" s="69">
        <v>44160.0</v>
      </c>
      <c r="E5683" s="21" t="s">
        <v>6267</v>
      </c>
      <c r="F5683" s="69" t="s">
        <v>7805</v>
      </c>
      <c r="G5683" s="21" t="s">
        <v>761</v>
      </c>
      <c r="H5683" s="165" t="s">
        <v>7806</v>
      </c>
      <c r="I5683" s="63" t="s">
        <v>7807</v>
      </c>
      <c r="J5683" s="21"/>
      <c r="K5683" s="21"/>
      <c r="L5683" s="21"/>
      <c r="M5683" s="21"/>
      <c r="N5683" s="22">
        <f t="shared" si="2"/>
        <v>46206</v>
      </c>
      <c r="O5683" s="23">
        <f>'RESOLUCIONES EPG'!$N5683-'RESOLUCIONES EPG'!$D5683</f>
        <v>2046</v>
      </c>
    </row>
    <row r="5684" ht="15.75" customHeight="1">
      <c r="A5684" s="222"/>
      <c r="B5684" s="73"/>
      <c r="C5684" s="74">
        <v>668.0</v>
      </c>
      <c r="D5684" s="69">
        <v>44160.0</v>
      </c>
      <c r="E5684" s="21" t="s">
        <v>7808</v>
      </c>
      <c r="F5684" s="69"/>
      <c r="G5684" s="21" t="s">
        <v>7809</v>
      </c>
      <c r="H5684" s="165"/>
      <c r="I5684" s="63" t="s">
        <v>7810</v>
      </c>
      <c r="J5684" s="21"/>
      <c r="K5684" s="21"/>
      <c r="L5684" s="21"/>
      <c r="M5684" s="21"/>
      <c r="N5684" s="22">
        <f t="shared" si="2"/>
        <v>46206</v>
      </c>
      <c r="O5684" s="23">
        <f>'RESOLUCIONES EPG'!$N5684-'RESOLUCIONES EPG'!$D5684</f>
        <v>2046</v>
      </c>
    </row>
    <row r="5685" ht="15.75" customHeight="1">
      <c r="A5685" s="222"/>
      <c r="B5685" s="73"/>
      <c r="C5685" s="74">
        <v>681.0</v>
      </c>
      <c r="D5685" s="69">
        <v>44160.0</v>
      </c>
      <c r="E5685" s="21" t="s">
        <v>7811</v>
      </c>
      <c r="F5685" s="69"/>
      <c r="G5685" s="21"/>
      <c r="H5685" s="165"/>
      <c r="I5685" s="63" t="s">
        <v>7812</v>
      </c>
      <c r="J5685" s="21"/>
      <c r="K5685" s="21"/>
      <c r="L5685" s="21"/>
      <c r="M5685" s="21"/>
      <c r="N5685" s="22">
        <f t="shared" si="2"/>
        <v>46206</v>
      </c>
      <c r="O5685" s="23">
        <f>'RESOLUCIONES EPG'!$N5685-'RESOLUCIONES EPG'!$D5685</f>
        <v>2046</v>
      </c>
    </row>
    <row r="5686" ht="15.75" customHeight="1">
      <c r="A5686" s="196"/>
      <c r="B5686" s="73" t="s">
        <v>2535</v>
      </c>
      <c r="C5686" s="74">
        <v>667.0</v>
      </c>
      <c r="D5686" s="69">
        <v>44160.0</v>
      </c>
      <c r="E5686" s="21" t="s">
        <v>2819</v>
      </c>
      <c r="F5686" s="69" t="s">
        <v>7813</v>
      </c>
      <c r="G5686" s="21" t="s">
        <v>6388</v>
      </c>
      <c r="H5686" s="165"/>
      <c r="I5686" s="63" t="s">
        <v>7814</v>
      </c>
      <c r="J5686" s="21"/>
      <c r="K5686" s="21"/>
      <c r="L5686" s="21"/>
      <c r="M5686" s="21"/>
      <c r="N5686" s="22">
        <f t="shared" si="2"/>
        <v>46206</v>
      </c>
      <c r="O5686" s="23">
        <f>'RESOLUCIONES EPG'!$N5686-'RESOLUCIONES EPG'!$D5686</f>
        <v>2046</v>
      </c>
    </row>
    <row r="5687" ht="15.75" customHeight="1">
      <c r="A5687" s="222"/>
      <c r="B5687" s="73"/>
      <c r="C5687" s="74">
        <v>679.0</v>
      </c>
      <c r="D5687" s="69">
        <v>44160.0</v>
      </c>
      <c r="E5687" s="21"/>
      <c r="F5687" s="69"/>
      <c r="G5687" s="21"/>
      <c r="H5687" s="165"/>
      <c r="I5687" s="63"/>
      <c r="J5687" s="21"/>
      <c r="K5687" s="21"/>
      <c r="L5687" s="21"/>
      <c r="M5687" s="21"/>
      <c r="N5687" s="22">
        <f t="shared" si="2"/>
        <v>46206</v>
      </c>
      <c r="O5687" s="23">
        <f>'RESOLUCIONES EPG'!$N5687-'RESOLUCIONES EPG'!$D5687</f>
        <v>2046</v>
      </c>
    </row>
    <row r="5688" ht="15.75" customHeight="1">
      <c r="A5688" s="222"/>
      <c r="B5688" s="73"/>
      <c r="C5688" s="74">
        <v>680.0</v>
      </c>
      <c r="D5688" s="69">
        <v>44160.0</v>
      </c>
      <c r="E5688" s="21"/>
      <c r="F5688" s="69"/>
      <c r="G5688" s="21"/>
      <c r="H5688" s="165"/>
      <c r="I5688" s="63"/>
      <c r="J5688" s="21"/>
      <c r="K5688" s="21"/>
      <c r="L5688" s="21"/>
      <c r="M5688" s="21"/>
      <c r="N5688" s="22">
        <f t="shared" si="2"/>
        <v>46206</v>
      </c>
      <c r="O5688" s="23">
        <f>'RESOLUCIONES EPG'!$N5688-'RESOLUCIONES EPG'!$D5688</f>
        <v>2046</v>
      </c>
    </row>
    <row r="5689" ht="15.75" customHeight="1">
      <c r="A5689" s="224"/>
      <c r="B5689" s="73"/>
      <c r="C5689" s="74">
        <v>692.0</v>
      </c>
      <c r="D5689" s="181">
        <v>44172.0</v>
      </c>
      <c r="E5689" s="21" t="s">
        <v>1946</v>
      </c>
      <c r="F5689" s="69"/>
      <c r="G5689" s="21" t="s">
        <v>2253</v>
      </c>
      <c r="H5689" s="165" t="s">
        <v>1352</v>
      </c>
      <c r="I5689" s="63"/>
      <c r="J5689" s="21"/>
      <c r="K5689" s="21"/>
      <c r="L5689" s="21"/>
      <c r="M5689" s="21"/>
      <c r="N5689" s="22">
        <f t="shared" si="2"/>
        <v>46206</v>
      </c>
      <c r="O5689" s="23">
        <f>'RESOLUCIONES EPG'!$N5689-'RESOLUCIONES EPG'!$D5689</f>
        <v>2034</v>
      </c>
    </row>
    <row r="5690" ht="15.75" customHeight="1">
      <c r="A5690" s="222"/>
      <c r="B5690" s="73"/>
      <c r="C5690" s="74">
        <v>686.0</v>
      </c>
      <c r="D5690" s="181">
        <v>44172.0</v>
      </c>
      <c r="E5690" s="21" t="s">
        <v>1754</v>
      </c>
      <c r="F5690" s="69" t="s">
        <v>1755</v>
      </c>
      <c r="G5690" s="21" t="s">
        <v>7451</v>
      </c>
      <c r="H5690" s="165"/>
      <c r="I5690" s="63"/>
      <c r="J5690" s="21"/>
      <c r="K5690" s="21"/>
      <c r="L5690" s="21"/>
      <c r="M5690" s="21"/>
      <c r="N5690" s="22">
        <f t="shared" si="2"/>
        <v>46206</v>
      </c>
      <c r="O5690" s="23">
        <f>'RESOLUCIONES EPG'!$N5690-'RESOLUCIONES EPG'!$D5690</f>
        <v>2034</v>
      </c>
    </row>
    <row r="5691" ht="16.5" customHeight="1">
      <c r="A5691" s="222"/>
      <c r="B5691" s="73"/>
      <c r="C5691" s="74">
        <v>695.0</v>
      </c>
      <c r="D5691" s="181">
        <v>44172.0</v>
      </c>
      <c r="E5691" s="21" t="s">
        <v>1798</v>
      </c>
      <c r="F5691" s="69"/>
      <c r="G5691" s="21" t="s">
        <v>2253</v>
      </c>
      <c r="H5691" s="165" t="s">
        <v>90</v>
      </c>
      <c r="I5691" s="63"/>
      <c r="J5691" s="21"/>
      <c r="K5691" s="21"/>
      <c r="L5691" s="21"/>
      <c r="M5691" s="21"/>
      <c r="N5691" s="22">
        <f t="shared" si="2"/>
        <v>46206</v>
      </c>
      <c r="O5691" s="23">
        <f>'RESOLUCIONES EPG'!$N5691-'RESOLUCIONES EPG'!$D5691</f>
        <v>2034</v>
      </c>
    </row>
    <row r="5692" ht="16.5" customHeight="1">
      <c r="A5692" s="222"/>
      <c r="B5692" s="73"/>
      <c r="C5692" s="24">
        <v>684.0</v>
      </c>
      <c r="D5692" s="181">
        <v>44172.0</v>
      </c>
      <c r="E5692" s="21" t="s">
        <v>7815</v>
      </c>
      <c r="F5692" s="69"/>
      <c r="G5692" s="21" t="s">
        <v>761</v>
      </c>
      <c r="H5692" s="165" t="s">
        <v>7816</v>
      </c>
      <c r="I5692" s="63"/>
      <c r="J5692" s="21"/>
      <c r="K5692" s="21"/>
      <c r="L5692" s="21"/>
      <c r="M5692" s="21"/>
      <c r="N5692" s="22">
        <f t="shared" si="2"/>
        <v>46206</v>
      </c>
      <c r="O5692" s="23">
        <f>'RESOLUCIONES EPG'!$N5692-'RESOLUCIONES EPG'!$D5692</f>
        <v>2034</v>
      </c>
    </row>
    <row r="5693" ht="15.75" customHeight="1">
      <c r="A5693" s="222"/>
      <c r="B5693" s="73"/>
      <c r="C5693" s="74">
        <v>689.0</v>
      </c>
      <c r="D5693" s="181">
        <v>44172.0</v>
      </c>
      <c r="E5693" s="21" t="s">
        <v>7817</v>
      </c>
      <c r="F5693" s="69"/>
      <c r="G5693" s="21" t="s">
        <v>7451</v>
      </c>
      <c r="H5693" s="165"/>
      <c r="I5693" s="63"/>
      <c r="J5693" s="21"/>
      <c r="K5693" s="21"/>
      <c r="L5693" s="21"/>
      <c r="M5693" s="21"/>
      <c r="N5693" s="22">
        <f t="shared" si="2"/>
        <v>46206</v>
      </c>
      <c r="O5693" s="23">
        <f>'RESOLUCIONES EPG'!$N5693-'RESOLUCIONES EPG'!$D5693</f>
        <v>2034</v>
      </c>
    </row>
    <row r="5694" ht="15.75" customHeight="1">
      <c r="A5694" s="222"/>
      <c r="B5694" s="73"/>
      <c r="C5694" s="74">
        <v>698.0</v>
      </c>
      <c r="D5694" s="181">
        <v>44172.0</v>
      </c>
      <c r="E5694" s="21" t="s">
        <v>4873</v>
      </c>
      <c r="F5694" s="69" t="s">
        <v>7745</v>
      </c>
      <c r="G5694" s="21" t="s">
        <v>131</v>
      </c>
      <c r="H5694" s="165"/>
      <c r="I5694" s="63"/>
      <c r="J5694" s="21"/>
      <c r="K5694" s="21" t="s">
        <v>7818</v>
      </c>
      <c r="L5694" s="21" t="s">
        <v>7604</v>
      </c>
      <c r="M5694" s="21"/>
      <c r="N5694" s="22">
        <f t="shared" si="2"/>
        <v>46206</v>
      </c>
      <c r="O5694" s="23">
        <f>'RESOLUCIONES EPG'!$N5694-'RESOLUCIONES EPG'!$D5694</f>
        <v>2034</v>
      </c>
    </row>
    <row r="5695" ht="15.75" customHeight="1">
      <c r="A5695" s="196"/>
      <c r="B5695" s="73"/>
      <c r="C5695" s="24">
        <v>687.0</v>
      </c>
      <c r="D5695" s="181">
        <v>44172.0</v>
      </c>
      <c r="E5695" s="21" t="s">
        <v>7706</v>
      </c>
      <c r="F5695" s="69" t="s">
        <v>7707</v>
      </c>
      <c r="G5695" s="21" t="s">
        <v>7451</v>
      </c>
      <c r="H5695" s="165"/>
      <c r="I5695" s="63"/>
      <c r="J5695" s="21"/>
      <c r="K5695" s="21"/>
      <c r="L5695" s="21"/>
      <c r="M5695" s="21"/>
      <c r="N5695" s="22">
        <f t="shared" si="2"/>
        <v>46206</v>
      </c>
      <c r="O5695" s="23">
        <f>'RESOLUCIONES EPG'!$N5695-'RESOLUCIONES EPG'!$D5695</f>
        <v>2034</v>
      </c>
    </row>
    <row r="5696" ht="15.75" customHeight="1">
      <c r="A5696" s="196"/>
      <c r="B5696" s="73"/>
      <c r="C5696" s="24">
        <v>694.0</v>
      </c>
      <c r="D5696" s="181">
        <v>44172.0</v>
      </c>
      <c r="E5696" s="21" t="s">
        <v>3375</v>
      </c>
      <c r="F5696" s="69" t="s">
        <v>7819</v>
      </c>
      <c r="G5696" s="21" t="s">
        <v>2253</v>
      </c>
      <c r="H5696" s="165" t="s">
        <v>5269</v>
      </c>
      <c r="I5696" s="63"/>
      <c r="J5696" s="21"/>
      <c r="K5696" s="21"/>
      <c r="L5696" s="21"/>
      <c r="M5696" s="21"/>
      <c r="N5696" s="22">
        <f t="shared" si="2"/>
        <v>46206</v>
      </c>
      <c r="O5696" s="23">
        <f>'RESOLUCIONES EPG'!$N5696-'RESOLUCIONES EPG'!$D5696</f>
        <v>2034</v>
      </c>
    </row>
    <row r="5697" ht="15.75" customHeight="1">
      <c r="A5697" s="222"/>
      <c r="B5697" s="73"/>
      <c r="C5697" s="24">
        <v>697.0</v>
      </c>
      <c r="D5697" s="181">
        <v>44172.0</v>
      </c>
      <c r="E5697" s="21" t="s">
        <v>5701</v>
      </c>
      <c r="F5697" s="69" t="s">
        <v>7820</v>
      </c>
      <c r="G5697" s="21" t="s">
        <v>131</v>
      </c>
      <c r="H5697" s="165"/>
      <c r="I5697" s="63"/>
      <c r="J5697" s="21"/>
      <c r="K5697" s="21"/>
      <c r="L5697" s="21"/>
      <c r="M5697" s="21"/>
      <c r="N5697" s="22">
        <f t="shared" si="2"/>
        <v>46206</v>
      </c>
      <c r="O5697" s="23">
        <f>'RESOLUCIONES EPG'!$N5697-'RESOLUCIONES EPG'!$D5697</f>
        <v>2034</v>
      </c>
    </row>
    <row r="5698" ht="15.75" customHeight="1">
      <c r="A5698" s="223"/>
      <c r="B5698" s="73"/>
      <c r="C5698" s="24">
        <v>693.0</v>
      </c>
      <c r="D5698" s="181">
        <v>44172.0</v>
      </c>
      <c r="E5698" s="21" t="s">
        <v>2846</v>
      </c>
      <c r="F5698" s="69" t="s">
        <v>7821</v>
      </c>
      <c r="G5698" s="21" t="s">
        <v>2253</v>
      </c>
      <c r="H5698" s="165" t="s">
        <v>90</v>
      </c>
      <c r="I5698" s="63"/>
      <c r="J5698" s="21"/>
      <c r="K5698" s="21"/>
      <c r="L5698" s="21"/>
      <c r="M5698" s="21"/>
      <c r="N5698" s="22">
        <f t="shared" si="2"/>
        <v>46206</v>
      </c>
      <c r="O5698" s="23">
        <f>'RESOLUCIONES EPG'!$N5698-'RESOLUCIONES EPG'!$D5698</f>
        <v>2034</v>
      </c>
    </row>
    <row r="5699" ht="15.75" customHeight="1">
      <c r="A5699" s="222"/>
      <c r="B5699" s="73"/>
      <c r="C5699" s="24">
        <v>690.0</v>
      </c>
      <c r="D5699" s="181">
        <v>44172.0</v>
      </c>
      <c r="E5699" s="21" t="s">
        <v>3105</v>
      </c>
      <c r="F5699" s="69"/>
      <c r="G5699" s="21" t="s">
        <v>2923</v>
      </c>
      <c r="H5699" s="165"/>
      <c r="I5699" s="63"/>
      <c r="J5699" s="21"/>
      <c r="K5699" s="21"/>
      <c r="L5699" s="21"/>
      <c r="M5699" s="21"/>
      <c r="N5699" s="22">
        <f t="shared" si="2"/>
        <v>46206</v>
      </c>
      <c r="O5699" s="23">
        <f>'RESOLUCIONES EPG'!$N5699-'RESOLUCIONES EPG'!$D5699</f>
        <v>2034</v>
      </c>
    </row>
    <row r="5700" ht="16.5" customHeight="1">
      <c r="A5700" s="196"/>
      <c r="B5700" s="73"/>
      <c r="C5700" s="24">
        <v>688.0</v>
      </c>
      <c r="D5700" s="181">
        <v>44172.0</v>
      </c>
      <c r="E5700" s="21" t="s">
        <v>7822</v>
      </c>
      <c r="F5700" s="69" t="s">
        <v>7823</v>
      </c>
      <c r="G5700" s="21" t="s">
        <v>7451</v>
      </c>
      <c r="H5700" s="165"/>
      <c r="I5700" s="63"/>
      <c r="J5700" s="21"/>
      <c r="K5700" s="21"/>
      <c r="L5700" s="21"/>
      <c r="M5700" s="21"/>
      <c r="N5700" s="22">
        <f t="shared" si="2"/>
        <v>46206</v>
      </c>
      <c r="O5700" s="23">
        <f>'RESOLUCIONES EPG'!$N5700-'RESOLUCIONES EPG'!$D5700</f>
        <v>2034</v>
      </c>
    </row>
    <row r="5701" ht="16.5" customHeight="1">
      <c r="A5701" s="222"/>
      <c r="B5701" s="73"/>
      <c r="C5701" s="24">
        <v>685.0</v>
      </c>
      <c r="D5701" s="181">
        <v>44172.0</v>
      </c>
      <c r="E5701" s="21" t="s">
        <v>7824</v>
      </c>
      <c r="F5701" s="69"/>
      <c r="G5701" s="21" t="s">
        <v>761</v>
      </c>
      <c r="H5701" s="165" t="s">
        <v>6858</v>
      </c>
      <c r="I5701" s="63"/>
      <c r="J5701" s="21"/>
      <c r="K5701" s="21"/>
      <c r="L5701" s="21"/>
      <c r="M5701" s="21"/>
      <c r="N5701" s="22">
        <f t="shared" si="2"/>
        <v>46206</v>
      </c>
      <c r="O5701" s="23">
        <f>'RESOLUCIONES EPG'!$N5701-'RESOLUCIONES EPG'!$D5701</f>
        <v>2034</v>
      </c>
    </row>
    <row r="5702" ht="15.75" customHeight="1">
      <c r="A5702" s="222"/>
      <c r="B5702" s="73"/>
      <c r="C5702" s="24">
        <v>691.0</v>
      </c>
      <c r="D5702" s="181">
        <v>44172.0</v>
      </c>
      <c r="E5702" s="21" t="s">
        <v>1376</v>
      </c>
      <c r="F5702" s="74" t="s">
        <v>1162</v>
      </c>
      <c r="G5702" s="21" t="s">
        <v>2923</v>
      </c>
      <c r="H5702" s="165"/>
      <c r="I5702" s="63"/>
      <c r="J5702" s="21"/>
      <c r="K5702" s="21"/>
      <c r="L5702" s="21"/>
      <c r="M5702" s="21"/>
      <c r="N5702" s="22">
        <f t="shared" si="2"/>
        <v>46206</v>
      </c>
      <c r="O5702" s="23">
        <f>'RESOLUCIONES EPG'!$N5702-'RESOLUCIONES EPG'!$D5702</f>
        <v>2034</v>
      </c>
    </row>
    <row r="5703" ht="15.75" customHeight="1">
      <c r="A5703" s="222"/>
      <c r="B5703" s="73"/>
      <c r="C5703" s="24">
        <v>696.0</v>
      </c>
      <c r="D5703" s="181">
        <v>44172.0</v>
      </c>
      <c r="E5703" s="21" t="s">
        <v>7825</v>
      </c>
      <c r="F5703" s="69"/>
      <c r="G5703" s="21" t="s">
        <v>2253</v>
      </c>
      <c r="H5703" s="165" t="s">
        <v>7826</v>
      </c>
      <c r="I5703" s="63"/>
      <c r="J5703" s="21"/>
      <c r="K5703" s="21"/>
      <c r="L5703" s="21"/>
      <c r="M5703" s="21"/>
      <c r="N5703" s="22">
        <f t="shared" si="2"/>
        <v>46206</v>
      </c>
      <c r="O5703" s="23">
        <f>'RESOLUCIONES EPG'!$N5703-'RESOLUCIONES EPG'!$D5703</f>
        <v>2034</v>
      </c>
    </row>
    <row r="5704" ht="15.75" customHeight="1">
      <c r="A5704" s="222"/>
      <c r="B5704" s="73"/>
      <c r="C5704" s="24">
        <v>699.0</v>
      </c>
      <c r="D5704" s="181">
        <v>44172.0</v>
      </c>
      <c r="E5704" s="21"/>
      <c r="F5704" s="69"/>
      <c r="G5704" s="21"/>
      <c r="H5704" s="165"/>
      <c r="I5704" s="63"/>
      <c r="J5704" s="21"/>
      <c r="K5704" s="21"/>
      <c r="L5704" s="21"/>
      <c r="M5704" s="21"/>
      <c r="N5704" s="22">
        <f t="shared" si="2"/>
        <v>46206</v>
      </c>
      <c r="O5704" s="23">
        <f>'RESOLUCIONES EPG'!$N5704-'RESOLUCIONES EPG'!$D5704</f>
        <v>2034</v>
      </c>
    </row>
    <row r="5705" ht="15.75" customHeight="1">
      <c r="A5705" s="222"/>
      <c r="B5705" s="73" t="s">
        <v>2535</v>
      </c>
      <c r="C5705" s="24">
        <v>700.0</v>
      </c>
      <c r="D5705" s="181">
        <v>44172.0</v>
      </c>
      <c r="E5705" s="21"/>
      <c r="F5705" s="69" t="s">
        <v>7827</v>
      </c>
      <c r="G5705" s="21"/>
      <c r="H5705" s="165"/>
      <c r="I5705" s="63"/>
      <c r="J5705" s="21"/>
      <c r="K5705" s="21"/>
      <c r="L5705" s="21"/>
      <c r="M5705" s="21"/>
      <c r="N5705" s="22">
        <f t="shared" si="2"/>
        <v>46206</v>
      </c>
      <c r="O5705" s="23">
        <f>'RESOLUCIONES EPG'!$N5705-'RESOLUCIONES EPG'!$D5705</f>
        <v>2034</v>
      </c>
    </row>
    <row r="5706" ht="15.75" customHeight="1">
      <c r="A5706" s="223"/>
      <c r="B5706" s="73"/>
      <c r="C5706" s="24">
        <v>723.0</v>
      </c>
      <c r="D5706" s="69">
        <v>44179.0</v>
      </c>
      <c r="E5706" s="21" t="s">
        <v>2774</v>
      </c>
      <c r="F5706" s="69" t="s">
        <v>7828</v>
      </c>
      <c r="G5706" s="21" t="s">
        <v>6597</v>
      </c>
      <c r="H5706" s="165"/>
      <c r="I5706" s="63"/>
      <c r="J5706" s="21"/>
      <c r="K5706" s="21"/>
      <c r="L5706" s="21"/>
      <c r="M5706" s="21"/>
      <c r="N5706" s="22">
        <f t="shared" si="2"/>
        <v>46206</v>
      </c>
      <c r="O5706" s="23">
        <f>'RESOLUCIONES EPG'!$N5706-'RESOLUCIONES EPG'!$D5706</f>
        <v>2027</v>
      </c>
    </row>
    <row r="5707" ht="16.5" customHeight="1">
      <c r="A5707" s="222"/>
      <c r="B5707" s="73" t="s">
        <v>2535</v>
      </c>
      <c r="C5707" s="241">
        <v>729.0</v>
      </c>
      <c r="D5707" s="242">
        <v>44179.0</v>
      </c>
      <c r="E5707" s="243" t="s">
        <v>5263</v>
      </c>
      <c r="F5707" s="244" t="s">
        <v>7829</v>
      </c>
      <c r="G5707" s="245" t="s">
        <v>7830</v>
      </c>
      <c r="H5707" s="165"/>
      <c r="I5707" s="63"/>
      <c r="J5707" s="21"/>
      <c r="K5707" s="21"/>
      <c r="L5707" s="21"/>
      <c r="M5707" s="21"/>
      <c r="N5707" s="22">
        <f t="shared" si="2"/>
        <v>46206</v>
      </c>
      <c r="O5707" s="23">
        <f>'RESOLUCIONES EPG'!$N5707-'RESOLUCIONES EPG'!$D5707</f>
        <v>2027</v>
      </c>
    </row>
    <row r="5708" ht="16.5" customHeight="1">
      <c r="A5708" s="196"/>
      <c r="B5708" s="73"/>
      <c r="C5708" s="74">
        <v>713.0</v>
      </c>
      <c r="D5708" s="69">
        <v>44179.0</v>
      </c>
      <c r="E5708" s="21" t="s">
        <v>3421</v>
      </c>
      <c r="F5708" s="69"/>
      <c r="G5708" s="21" t="s">
        <v>2253</v>
      </c>
      <c r="H5708" s="165" t="s">
        <v>7831</v>
      </c>
      <c r="I5708" s="63"/>
      <c r="J5708" s="21"/>
      <c r="K5708" s="21"/>
      <c r="L5708" s="21"/>
      <c r="M5708" s="21"/>
      <c r="N5708" s="22">
        <f t="shared" si="2"/>
        <v>46206</v>
      </c>
      <c r="O5708" s="23">
        <f>'RESOLUCIONES EPG'!$N5708-'RESOLUCIONES EPG'!$D5708</f>
        <v>2027</v>
      </c>
    </row>
    <row r="5709" ht="16.5" customHeight="1">
      <c r="A5709" s="222"/>
      <c r="B5709" s="73" t="s">
        <v>2535</v>
      </c>
      <c r="C5709" s="246">
        <v>730.0</v>
      </c>
      <c r="D5709" s="242">
        <v>44179.0</v>
      </c>
      <c r="E5709" s="247" t="s">
        <v>7423</v>
      </c>
      <c r="F5709" s="215" t="s">
        <v>7832</v>
      </c>
      <c r="G5709" s="245" t="s">
        <v>7830</v>
      </c>
      <c r="H5709" s="165"/>
      <c r="I5709" s="63"/>
      <c r="J5709" s="21"/>
      <c r="K5709" s="21"/>
      <c r="L5709" s="21"/>
      <c r="M5709" s="21"/>
      <c r="N5709" s="22">
        <f t="shared" si="2"/>
        <v>46206</v>
      </c>
      <c r="O5709" s="23">
        <f>'RESOLUCIONES EPG'!$N5709-'RESOLUCIONES EPG'!$D5709</f>
        <v>2027</v>
      </c>
    </row>
    <row r="5710" ht="15.75" customHeight="1">
      <c r="A5710" s="223"/>
      <c r="B5710" s="73"/>
      <c r="C5710" s="74">
        <v>724.0</v>
      </c>
      <c r="D5710" s="69">
        <v>44179.0</v>
      </c>
      <c r="E5710" s="21" t="s">
        <v>7833</v>
      </c>
      <c r="F5710" s="69" t="s">
        <v>7834</v>
      </c>
      <c r="G5710" s="21" t="s">
        <v>6597</v>
      </c>
      <c r="H5710" s="165"/>
      <c r="I5710" s="63"/>
      <c r="J5710" s="21"/>
      <c r="K5710" s="21"/>
      <c r="L5710" s="21"/>
      <c r="M5710" s="21"/>
      <c r="N5710" s="22">
        <f t="shared" si="2"/>
        <v>46206</v>
      </c>
      <c r="O5710" s="23">
        <f>'RESOLUCIONES EPG'!$N5710-'RESOLUCIONES EPG'!$D5710</f>
        <v>2027</v>
      </c>
    </row>
    <row r="5711" ht="16.5" customHeight="1">
      <c r="A5711" s="196"/>
      <c r="B5711" s="73"/>
      <c r="C5711" s="24">
        <v>711.0</v>
      </c>
      <c r="D5711" s="69">
        <v>44179.0</v>
      </c>
      <c r="E5711" s="21" t="s">
        <v>3012</v>
      </c>
      <c r="F5711" s="69" t="s">
        <v>7488</v>
      </c>
      <c r="G5711" s="21" t="s">
        <v>2253</v>
      </c>
      <c r="H5711" s="165" t="s">
        <v>1030</v>
      </c>
      <c r="I5711" s="63"/>
      <c r="J5711" s="21"/>
      <c r="K5711" s="21"/>
      <c r="L5711" s="21"/>
      <c r="M5711" s="21"/>
      <c r="N5711" s="22">
        <f t="shared" si="2"/>
        <v>46206</v>
      </c>
      <c r="O5711" s="23">
        <f>'RESOLUCIONES EPG'!$N5711-'RESOLUCIONES EPG'!$D5711</f>
        <v>2027</v>
      </c>
    </row>
    <row r="5712" ht="15.75" customHeight="1">
      <c r="A5712" s="196"/>
      <c r="B5712" s="73"/>
      <c r="C5712" s="74">
        <v>712.0</v>
      </c>
      <c r="D5712" s="69">
        <v>44179.0</v>
      </c>
      <c r="E5712" s="21" t="s">
        <v>3048</v>
      </c>
      <c r="F5712" s="69"/>
      <c r="G5712" s="21" t="s">
        <v>2253</v>
      </c>
      <c r="H5712" s="165" t="s">
        <v>90</v>
      </c>
      <c r="I5712" s="63"/>
      <c r="J5712" s="21"/>
      <c r="K5712" s="21"/>
      <c r="L5712" s="21"/>
      <c r="M5712" s="21"/>
      <c r="N5712" s="22">
        <f t="shared" si="2"/>
        <v>46206</v>
      </c>
      <c r="O5712" s="23">
        <f>'RESOLUCIONES EPG'!$N5712-'RESOLUCIONES EPG'!$D5712</f>
        <v>2027</v>
      </c>
    </row>
    <row r="5713" ht="15.75" customHeight="1">
      <c r="A5713" s="222"/>
      <c r="B5713" s="73"/>
      <c r="C5713" s="24">
        <v>714.0</v>
      </c>
      <c r="D5713" s="69">
        <v>44179.0</v>
      </c>
      <c r="E5713" s="21" t="s">
        <v>5384</v>
      </c>
      <c r="F5713" s="69"/>
      <c r="G5713" s="21" t="s">
        <v>2253</v>
      </c>
      <c r="H5713" s="165" t="s">
        <v>1352</v>
      </c>
      <c r="I5713" s="63"/>
      <c r="J5713" s="21"/>
      <c r="K5713" s="21"/>
      <c r="L5713" s="21"/>
      <c r="M5713" s="21"/>
      <c r="N5713" s="22">
        <f t="shared" si="2"/>
        <v>46206</v>
      </c>
      <c r="O5713" s="23">
        <f>'RESOLUCIONES EPG'!$N5713-'RESOLUCIONES EPG'!$D5713</f>
        <v>2027</v>
      </c>
    </row>
    <row r="5714" ht="15.75" customHeight="1">
      <c r="A5714" s="196"/>
      <c r="B5714" s="73" t="s">
        <v>2535</v>
      </c>
      <c r="C5714" s="246">
        <v>728.0</v>
      </c>
      <c r="D5714" s="242">
        <v>44179.0</v>
      </c>
      <c r="E5714" s="247" t="s">
        <v>4540</v>
      </c>
      <c r="F5714" s="215" t="s">
        <v>7835</v>
      </c>
      <c r="G5714" s="245" t="s">
        <v>3390</v>
      </c>
      <c r="H5714" s="165"/>
      <c r="I5714" s="63"/>
      <c r="J5714" s="21"/>
      <c r="K5714" s="21"/>
      <c r="L5714" s="21"/>
      <c r="M5714" s="21"/>
      <c r="N5714" s="22">
        <f t="shared" si="2"/>
        <v>46206</v>
      </c>
      <c r="O5714" s="23">
        <f>'RESOLUCIONES EPG'!$N5714-'RESOLUCIONES EPG'!$D5714</f>
        <v>2027</v>
      </c>
    </row>
    <row r="5715" ht="16.5" customHeight="1">
      <c r="A5715" s="222"/>
      <c r="B5715" s="73"/>
      <c r="C5715" s="24">
        <v>719.0</v>
      </c>
      <c r="D5715" s="69">
        <v>44179.0</v>
      </c>
      <c r="E5715" s="21" t="s">
        <v>7209</v>
      </c>
      <c r="F5715" s="74" t="s">
        <v>7210</v>
      </c>
      <c r="G5715" s="21" t="s">
        <v>2923</v>
      </c>
      <c r="H5715" s="165"/>
      <c r="I5715" s="63"/>
      <c r="J5715" s="21"/>
      <c r="K5715" s="21"/>
      <c r="L5715" s="21"/>
      <c r="M5715" s="21"/>
      <c r="N5715" s="22">
        <f t="shared" si="2"/>
        <v>46206</v>
      </c>
      <c r="O5715" s="23">
        <f>'RESOLUCIONES EPG'!$N5715-'RESOLUCIONES EPG'!$D5715</f>
        <v>2027</v>
      </c>
    </row>
    <row r="5716" ht="16.5" customHeight="1">
      <c r="A5716" s="222"/>
      <c r="B5716" s="73"/>
      <c r="C5716" s="24">
        <v>715.0</v>
      </c>
      <c r="D5716" s="69">
        <v>44179.0</v>
      </c>
      <c r="E5716" s="21"/>
      <c r="F5716" s="69"/>
      <c r="G5716" s="21"/>
      <c r="H5716" s="165"/>
      <c r="I5716" s="63"/>
      <c r="J5716" s="21"/>
      <c r="K5716" s="21"/>
      <c r="L5716" s="21"/>
      <c r="M5716" s="21"/>
      <c r="N5716" s="22">
        <f t="shared" si="2"/>
        <v>46206</v>
      </c>
      <c r="O5716" s="23">
        <f>'RESOLUCIONES EPG'!$N5716-'RESOLUCIONES EPG'!$D5716</f>
        <v>2027</v>
      </c>
    </row>
    <row r="5717" ht="16.5" customHeight="1">
      <c r="A5717" s="222"/>
      <c r="B5717" s="73"/>
      <c r="C5717" s="74">
        <v>716.0</v>
      </c>
      <c r="D5717" s="69">
        <v>44179.0</v>
      </c>
      <c r="E5717" s="21"/>
      <c r="F5717" s="69"/>
      <c r="G5717" s="21"/>
      <c r="H5717" s="165"/>
      <c r="I5717" s="63"/>
      <c r="J5717" s="21"/>
      <c r="K5717" s="21"/>
      <c r="L5717" s="21"/>
      <c r="M5717" s="21"/>
      <c r="N5717" s="22">
        <f t="shared" si="2"/>
        <v>46206</v>
      </c>
      <c r="O5717" s="23">
        <f>'RESOLUCIONES EPG'!$N5717-'RESOLUCIONES EPG'!$D5717</f>
        <v>2027</v>
      </c>
    </row>
    <row r="5718" ht="15.75" customHeight="1">
      <c r="A5718" s="222"/>
      <c r="B5718" s="73"/>
      <c r="C5718" s="74">
        <v>717.0</v>
      </c>
      <c r="D5718" s="69">
        <v>44179.0</v>
      </c>
      <c r="E5718" s="21"/>
      <c r="F5718" s="69"/>
      <c r="G5718" s="21"/>
      <c r="H5718" s="165"/>
      <c r="I5718" s="63"/>
      <c r="J5718" s="21"/>
      <c r="K5718" s="21"/>
      <c r="L5718" s="21"/>
      <c r="M5718" s="21"/>
      <c r="N5718" s="22">
        <f t="shared" si="2"/>
        <v>46206</v>
      </c>
      <c r="O5718" s="23">
        <f>'RESOLUCIONES EPG'!$N5718-'RESOLUCIONES EPG'!$D5718</f>
        <v>2027</v>
      </c>
    </row>
    <row r="5719" ht="15.75" customHeight="1">
      <c r="A5719" s="222"/>
      <c r="B5719" s="73"/>
      <c r="C5719" s="24">
        <v>718.0</v>
      </c>
      <c r="D5719" s="69">
        <v>44179.0</v>
      </c>
      <c r="E5719" s="21"/>
      <c r="F5719" s="69"/>
      <c r="G5719" s="21"/>
      <c r="H5719" s="165"/>
      <c r="I5719" s="63"/>
      <c r="J5719" s="21"/>
      <c r="K5719" s="21"/>
      <c r="L5719" s="21"/>
      <c r="M5719" s="21"/>
      <c r="N5719" s="22">
        <f t="shared" si="2"/>
        <v>46206</v>
      </c>
      <c r="O5719" s="23">
        <f>'RESOLUCIONES EPG'!$N5719-'RESOLUCIONES EPG'!$D5719</f>
        <v>2027</v>
      </c>
    </row>
    <row r="5720" ht="15.75" customHeight="1">
      <c r="A5720" s="196"/>
      <c r="B5720" s="73"/>
      <c r="C5720" s="74">
        <v>720.0</v>
      </c>
      <c r="D5720" s="69">
        <v>44179.0</v>
      </c>
      <c r="E5720" s="21"/>
      <c r="F5720" s="69"/>
      <c r="G5720" s="21"/>
      <c r="H5720" s="165"/>
      <c r="I5720" s="63"/>
      <c r="J5720" s="21"/>
      <c r="K5720" s="21"/>
      <c r="L5720" s="21"/>
      <c r="M5720" s="21"/>
      <c r="N5720" s="22">
        <f t="shared" si="2"/>
        <v>46206</v>
      </c>
      <c r="O5720" s="23">
        <f>'RESOLUCIONES EPG'!$N5720-'RESOLUCIONES EPG'!$D5720</f>
        <v>2027</v>
      </c>
    </row>
    <row r="5721" ht="16.5" customHeight="1">
      <c r="A5721" s="196"/>
      <c r="B5721" s="73"/>
      <c r="C5721" s="74">
        <v>721.0</v>
      </c>
      <c r="D5721" s="69">
        <v>44179.0</v>
      </c>
      <c r="E5721" s="21"/>
      <c r="F5721" s="69"/>
      <c r="G5721" s="21"/>
      <c r="H5721" s="165"/>
      <c r="I5721" s="63"/>
      <c r="J5721" s="21"/>
      <c r="K5721" s="21"/>
      <c r="L5721" s="21"/>
      <c r="M5721" s="21"/>
      <c r="N5721" s="22">
        <f t="shared" si="2"/>
        <v>46206</v>
      </c>
      <c r="O5721" s="23">
        <f>'RESOLUCIONES EPG'!$N5721-'RESOLUCIONES EPG'!$D5721</f>
        <v>2027</v>
      </c>
    </row>
    <row r="5722" ht="15.75" customHeight="1">
      <c r="A5722" s="222"/>
      <c r="B5722" s="73"/>
      <c r="C5722" s="24">
        <v>722.0</v>
      </c>
      <c r="D5722" s="69">
        <v>44179.0</v>
      </c>
      <c r="E5722" s="21" t="s">
        <v>7588</v>
      </c>
      <c r="F5722" s="130" t="s">
        <v>7589</v>
      </c>
      <c r="G5722" s="21" t="s">
        <v>6597</v>
      </c>
      <c r="H5722" s="165"/>
      <c r="I5722" s="63"/>
      <c r="J5722" s="21"/>
      <c r="K5722" s="21"/>
      <c r="L5722" s="21"/>
      <c r="M5722" s="21"/>
      <c r="N5722" s="22">
        <f t="shared" si="2"/>
        <v>46206</v>
      </c>
      <c r="O5722" s="23">
        <f>'RESOLUCIONES EPG'!$N5722-'RESOLUCIONES EPG'!$D5722</f>
        <v>2027</v>
      </c>
    </row>
    <row r="5723" ht="15.75" customHeight="1">
      <c r="A5723" s="222"/>
      <c r="B5723" s="73"/>
      <c r="C5723" s="24">
        <v>743.0</v>
      </c>
      <c r="D5723" s="69">
        <v>44181.0</v>
      </c>
      <c r="E5723" s="21" t="s">
        <v>3331</v>
      </c>
      <c r="F5723" s="74" t="s">
        <v>7363</v>
      </c>
      <c r="G5723" s="21" t="s">
        <v>1725</v>
      </c>
      <c r="H5723" s="165"/>
      <c r="I5723" s="63" t="s">
        <v>7836</v>
      </c>
      <c r="J5723" s="21"/>
      <c r="K5723" s="21"/>
      <c r="L5723" s="21"/>
      <c r="M5723" s="21"/>
      <c r="N5723" s="22">
        <f t="shared" si="2"/>
        <v>46206</v>
      </c>
      <c r="O5723" s="23">
        <f>'RESOLUCIONES EPG'!$N5723-'RESOLUCIONES EPG'!$D5723</f>
        <v>2025</v>
      </c>
    </row>
    <row r="5724" ht="16.5" customHeight="1">
      <c r="A5724" s="222"/>
      <c r="B5724" s="73" t="s">
        <v>2535</v>
      </c>
      <c r="C5724" s="74">
        <v>741.0</v>
      </c>
      <c r="D5724" s="69">
        <v>44181.0</v>
      </c>
      <c r="E5724" s="21" t="s">
        <v>7837</v>
      </c>
      <c r="F5724" s="69" t="s">
        <v>7838</v>
      </c>
      <c r="G5724" s="21" t="s">
        <v>2923</v>
      </c>
      <c r="H5724" s="165"/>
      <c r="I5724" s="63"/>
      <c r="J5724" s="21"/>
      <c r="K5724" s="21"/>
      <c r="L5724" s="21"/>
      <c r="M5724" s="21"/>
      <c r="N5724" s="22">
        <f t="shared" si="2"/>
        <v>46206</v>
      </c>
      <c r="O5724" s="23">
        <f>'RESOLUCIONES EPG'!$N5724-'RESOLUCIONES EPG'!$D5724</f>
        <v>2025</v>
      </c>
    </row>
    <row r="5725" ht="15.75" customHeight="1">
      <c r="A5725" s="196"/>
      <c r="B5725" s="73" t="s">
        <v>2535</v>
      </c>
      <c r="C5725" s="24">
        <v>732.0</v>
      </c>
      <c r="D5725" s="248">
        <v>44181.0</v>
      </c>
      <c r="E5725" s="134" t="s">
        <v>7399</v>
      </c>
      <c r="F5725" s="158" t="s">
        <v>7400</v>
      </c>
      <c r="G5725" s="245" t="s">
        <v>3390</v>
      </c>
      <c r="H5725" s="165"/>
      <c r="I5725" s="63"/>
      <c r="J5725" s="21"/>
      <c r="K5725" s="21"/>
      <c r="L5725" s="21"/>
      <c r="M5725" s="21"/>
      <c r="N5725" s="22">
        <f t="shared" si="2"/>
        <v>46206</v>
      </c>
      <c r="O5725" s="23">
        <f>'RESOLUCIONES EPG'!$N5725-'RESOLUCIONES EPG'!$D5725</f>
        <v>2025</v>
      </c>
    </row>
    <row r="5726" ht="16.5" customHeight="1">
      <c r="A5726" s="222"/>
      <c r="B5726" s="73"/>
      <c r="C5726" s="74">
        <v>744.0</v>
      </c>
      <c r="D5726" s="69">
        <v>44181.0</v>
      </c>
      <c r="E5726" s="21" t="s">
        <v>5066</v>
      </c>
      <c r="F5726" s="69" t="s">
        <v>5957</v>
      </c>
      <c r="G5726" s="21" t="s">
        <v>131</v>
      </c>
      <c r="H5726" s="165"/>
      <c r="I5726" s="63"/>
      <c r="J5726" s="21"/>
      <c r="K5726" s="135" t="s">
        <v>7839</v>
      </c>
      <c r="L5726" s="21"/>
      <c r="M5726" s="21"/>
      <c r="N5726" s="22">
        <f t="shared" si="2"/>
        <v>46206</v>
      </c>
      <c r="O5726" s="23">
        <f>'RESOLUCIONES EPG'!$N5726-'RESOLUCIONES EPG'!$D5726</f>
        <v>2025</v>
      </c>
    </row>
    <row r="5727" ht="16.5" customHeight="1">
      <c r="A5727" s="222"/>
      <c r="B5727" s="73"/>
      <c r="C5727" s="24">
        <v>742.0</v>
      </c>
      <c r="D5727" s="69">
        <v>44181.0</v>
      </c>
      <c r="E5727" s="21" t="s">
        <v>7840</v>
      </c>
      <c r="F5727" s="69" t="s">
        <v>7841</v>
      </c>
      <c r="G5727" s="21" t="s">
        <v>6597</v>
      </c>
      <c r="H5727" s="165"/>
      <c r="I5727" s="63"/>
      <c r="J5727" s="21"/>
      <c r="K5727" s="21"/>
      <c r="L5727" s="21"/>
      <c r="M5727" s="21"/>
      <c r="N5727" s="22">
        <f t="shared" si="2"/>
        <v>46206</v>
      </c>
      <c r="O5727" s="23">
        <f>'RESOLUCIONES EPG'!$N5727-'RESOLUCIONES EPG'!$D5727</f>
        <v>2025</v>
      </c>
    </row>
    <row r="5728" ht="15.75" customHeight="1">
      <c r="A5728" s="196"/>
      <c r="B5728" s="73" t="s">
        <v>2535</v>
      </c>
      <c r="C5728" s="24">
        <v>750.0</v>
      </c>
      <c r="D5728" s="248">
        <v>44181.0</v>
      </c>
      <c r="E5728" s="134" t="s">
        <v>7842</v>
      </c>
      <c r="F5728" s="158" t="s">
        <v>7843</v>
      </c>
      <c r="G5728" s="245" t="s">
        <v>7830</v>
      </c>
      <c r="H5728" s="165"/>
      <c r="I5728" s="63"/>
      <c r="J5728" s="21"/>
      <c r="K5728" s="21"/>
      <c r="L5728" s="21"/>
      <c r="M5728" s="21"/>
      <c r="N5728" s="22">
        <f t="shared" si="2"/>
        <v>46206</v>
      </c>
      <c r="O5728" s="23">
        <f>'RESOLUCIONES EPG'!$N5728-'RESOLUCIONES EPG'!$D5728</f>
        <v>2025</v>
      </c>
    </row>
    <row r="5729" ht="15.75" customHeight="1">
      <c r="A5729" s="223"/>
      <c r="B5729" s="73" t="s">
        <v>2535</v>
      </c>
      <c r="C5729" s="241">
        <v>735.0</v>
      </c>
      <c r="D5729" s="248">
        <v>44181.0</v>
      </c>
      <c r="E5729" s="243" t="s">
        <v>2462</v>
      </c>
      <c r="F5729" s="244" t="s">
        <v>7844</v>
      </c>
      <c r="G5729" s="245" t="s">
        <v>3390</v>
      </c>
      <c r="H5729" s="165"/>
      <c r="I5729" s="63"/>
      <c r="J5729" s="21"/>
      <c r="K5729" s="21"/>
      <c r="L5729" s="21"/>
      <c r="M5729" s="21"/>
      <c r="N5729" s="22">
        <f t="shared" si="2"/>
        <v>46206</v>
      </c>
      <c r="O5729" s="23">
        <f>'RESOLUCIONES EPG'!$N5729-'RESOLUCIONES EPG'!$D5729</f>
        <v>2025</v>
      </c>
    </row>
    <row r="5730" ht="16.5" customHeight="1">
      <c r="A5730" s="222"/>
      <c r="B5730" s="73" t="s">
        <v>2535</v>
      </c>
      <c r="C5730" s="24">
        <v>754.0</v>
      </c>
      <c r="D5730" s="69">
        <v>44193.0</v>
      </c>
      <c r="E5730" s="21" t="s">
        <v>7845</v>
      </c>
      <c r="F5730" s="69" t="s">
        <v>7846</v>
      </c>
      <c r="G5730" s="21" t="s">
        <v>1200</v>
      </c>
      <c r="H5730" s="165" t="s">
        <v>7847</v>
      </c>
      <c r="I5730" s="63" t="s">
        <v>7848</v>
      </c>
      <c r="J5730" s="21"/>
      <c r="K5730" s="21"/>
      <c r="L5730" s="21"/>
      <c r="M5730" s="21"/>
      <c r="N5730" s="22">
        <f t="shared" si="2"/>
        <v>46206</v>
      </c>
      <c r="O5730" s="23">
        <f>'RESOLUCIONES EPG'!$N5730-'RESOLUCIONES EPG'!$D5730</f>
        <v>2013</v>
      </c>
    </row>
    <row r="5731" ht="16.5" customHeight="1">
      <c r="A5731" s="222"/>
      <c r="B5731" s="73" t="s">
        <v>2535</v>
      </c>
      <c r="C5731" s="24">
        <v>755.0</v>
      </c>
      <c r="D5731" s="69">
        <v>44193.0</v>
      </c>
      <c r="E5731" s="21" t="s">
        <v>7382</v>
      </c>
      <c r="F5731" s="69" t="s">
        <v>7383</v>
      </c>
      <c r="G5731" s="21" t="s">
        <v>3390</v>
      </c>
      <c r="H5731" s="165"/>
      <c r="I5731" s="63" t="s">
        <v>7849</v>
      </c>
      <c r="J5731" s="21"/>
      <c r="K5731" s="21"/>
      <c r="L5731" s="21"/>
      <c r="M5731" s="21"/>
      <c r="N5731" s="22">
        <f t="shared" si="2"/>
        <v>46206</v>
      </c>
      <c r="O5731" s="23">
        <f>'RESOLUCIONES EPG'!$N5731-'RESOLUCIONES EPG'!$D5731</f>
        <v>2013</v>
      </c>
    </row>
    <row r="5732" ht="15.75" customHeight="1">
      <c r="A5732" s="196"/>
      <c r="B5732" s="73" t="s">
        <v>2535</v>
      </c>
      <c r="C5732" s="74">
        <v>756.0</v>
      </c>
      <c r="D5732" s="69">
        <v>44193.0</v>
      </c>
      <c r="E5732" s="21" t="s">
        <v>7256</v>
      </c>
      <c r="F5732" s="69" t="s">
        <v>7850</v>
      </c>
      <c r="G5732" s="21" t="s">
        <v>7830</v>
      </c>
      <c r="H5732" s="165"/>
      <c r="I5732" s="63" t="s">
        <v>7851</v>
      </c>
      <c r="J5732" s="21"/>
      <c r="K5732" s="21"/>
      <c r="L5732" s="21"/>
      <c r="M5732" s="21"/>
      <c r="N5732" s="22">
        <f t="shared" si="2"/>
        <v>46206</v>
      </c>
      <c r="O5732" s="23">
        <f>'RESOLUCIONES EPG'!$N5732-'RESOLUCIONES EPG'!$D5732</f>
        <v>2013</v>
      </c>
    </row>
    <row r="5733" ht="15.75" customHeight="1">
      <c r="A5733" s="222"/>
      <c r="B5733" s="74" t="s">
        <v>7852</v>
      </c>
      <c r="C5733" s="74">
        <v>13.0</v>
      </c>
      <c r="D5733" s="249">
        <v>44200.0</v>
      </c>
      <c r="E5733" s="250" t="s">
        <v>7853</v>
      </c>
      <c r="F5733" s="74" t="s">
        <v>7546</v>
      </c>
      <c r="G5733" s="250" t="s">
        <v>6597</v>
      </c>
      <c r="H5733" s="250"/>
      <c r="I5733" s="250"/>
      <c r="J5733" s="21"/>
      <c r="K5733" s="21"/>
      <c r="L5733" s="21"/>
      <c r="M5733" s="21"/>
      <c r="N5733" s="22">
        <f t="shared" si="2"/>
        <v>46206</v>
      </c>
      <c r="O5733" s="23">
        <f>'RESOLUCIONES EPG'!$N5733-'RESOLUCIONES EPG'!$D5733</f>
        <v>2006</v>
      </c>
    </row>
    <row r="5734" ht="15.75" customHeight="1">
      <c r="A5734" s="222"/>
      <c r="B5734" s="74" t="s">
        <v>7852</v>
      </c>
      <c r="C5734" s="74">
        <v>2.0</v>
      </c>
      <c r="D5734" s="249">
        <v>44200.0</v>
      </c>
      <c r="E5734" s="250" t="s">
        <v>7854</v>
      </c>
      <c r="F5734" s="74" t="s">
        <v>7855</v>
      </c>
      <c r="G5734" s="250" t="s">
        <v>761</v>
      </c>
      <c r="H5734" s="250" t="s">
        <v>7856</v>
      </c>
      <c r="I5734" s="250"/>
      <c r="J5734" s="21"/>
      <c r="K5734" s="21"/>
      <c r="L5734" s="21"/>
      <c r="M5734" s="21"/>
      <c r="N5734" s="22">
        <f t="shared" si="2"/>
        <v>46206</v>
      </c>
      <c r="O5734" s="23">
        <f>'RESOLUCIONES EPG'!$N5734-'RESOLUCIONES EPG'!$D5734</f>
        <v>2006</v>
      </c>
    </row>
    <row r="5735" ht="15.75" customHeight="1">
      <c r="A5735" s="222"/>
      <c r="B5735" s="74"/>
      <c r="C5735" s="74">
        <v>18.0</v>
      </c>
      <c r="D5735" s="249">
        <v>44200.0</v>
      </c>
      <c r="E5735" s="250" t="s">
        <v>1774</v>
      </c>
      <c r="F5735" s="74" t="s">
        <v>7857</v>
      </c>
      <c r="G5735" s="250" t="s">
        <v>2253</v>
      </c>
      <c r="H5735" s="250" t="s">
        <v>574</v>
      </c>
      <c r="I5735" s="250"/>
      <c r="J5735" s="21"/>
      <c r="K5735" s="21"/>
      <c r="L5735" s="21"/>
      <c r="M5735" s="21"/>
      <c r="N5735" s="22">
        <f t="shared" si="2"/>
        <v>46206</v>
      </c>
      <c r="O5735" s="23">
        <f>'RESOLUCIONES EPG'!$N5735-'RESOLUCIONES EPG'!$D5735</f>
        <v>2006</v>
      </c>
    </row>
    <row r="5736" ht="15.75" customHeight="1">
      <c r="A5736" s="222"/>
      <c r="B5736" s="74" t="s">
        <v>7852</v>
      </c>
      <c r="C5736" s="74">
        <v>8.0</v>
      </c>
      <c r="D5736" s="249">
        <v>44200.0</v>
      </c>
      <c r="E5736" s="250" t="s">
        <v>4646</v>
      </c>
      <c r="F5736" s="74" t="s">
        <v>7858</v>
      </c>
      <c r="G5736" s="250" t="s">
        <v>2923</v>
      </c>
      <c r="H5736" s="250"/>
      <c r="I5736" s="250"/>
      <c r="J5736" s="21"/>
      <c r="K5736" s="21"/>
      <c r="L5736" s="21"/>
      <c r="M5736" s="21"/>
      <c r="N5736" s="22">
        <f t="shared" si="2"/>
        <v>46206</v>
      </c>
      <c r="O5736" s="23">
        <f>'RESOLUCIONES EPG'!$N5736-'RESOLUCIONES EPG'!$D5736</f>
        <v>2006</v>
      </c>
    </row>
    <row r="5737" ht="16.5" customHeight="1">
      <c r="A5737" s="222"/>
      <c r="B5737" s="74"/>
      <c r="C5737" s="74">
        <v>16.0</v>
      </c>
      <c r="D5737" s="249">
        <v>44200.0</v>
      </c>
      <c r="E5737" s="250" t="s">
        <v>2867</v>
      </c>
      <c r="F5737" s="74" t="s">
        <v>7859</v>
      </c>
      <c r="G5737" s="250" t="s">
        <v>2253</v>
      </c>
      <c r="H5737" s="250" t="s">
        <v>1028</v>
      </c>
      <c r="I5737" s="250"/>
      <c r="J5737" s="21"/>
      <c r="K5737" s="21"/>
      <c r="L5737" s="21"/>
      <c r="M5737" s="21"/>
      <c r="N5737" s="22">
        <f t="shared" si="2"/>
        <v>46206</v>
      </c>
      <c r="O5737" s="23">
        <f>'RESOLUCIONES EPG'!$N5737-'RESOLUCIONES EPG'!$D5737</f>
        <v>2006</v>
      </c>
    </row>
    <row r="5738" ht="16.5" customHeight="1">
      <c r="A5738" s="222"/>
      <c r="B5738" s="74" t="s">
        <v>7852</v>
      </c>
      <c r="C5738" s="74">
        <v>14.0</v>
      </c>
      <c r="D5738" s="249">
        <v>44200.0</v>
      </c>
      <c r="E5738" s="250" t="s">
        <v>7860</v>
      </c>
      <c r="F5738" s="74" t="s">
        <v>7768</v>
      </c>
      <c r="G5738" s="250" t="s">
        <v>6597</v>
      </c>
      <c r="H5738" s="250"/>
      <c r="I5738" s="250"/>
      <c r="J5738" s="21"/>
      <c r="K5738" s="21"/>
      <c r="L5738" s="21"/>
      <c r="M5738" s="21"/>
      <c r="N5738" s="22">
        <f t="shared" si="2"/>
        <v>46206</v>
      </c>
      <c r="O5738" s="23">
        <f>'RESOLUCIONES EPG'!$N5738-'RESOLUCIONES EPG'!$D5738</f>
        <v>2006</v>
      </c>
    </row>
    <row r="5739" ht="16.5" customHeight="1">
      <c r="A5739" s="222"/>
      <c r="B5739" s="74" t="s">
        <v>7852</v>
      </c>
      <c r="C5739" s="74">
        <v>5.0</v>
      </c>
      <c r="D5739" s="249">
        <v>44200.0</v>
      </c>
      <c r="E5739" s="250" t="s">
        <v>6725</v>
      </c>
      <c r="F5739" s="74" t="s">
        <v>7773</v>
      </c>
      <c r="G5739" s="250" t="s">
        <v>2923</v>
      </c>
      <c r="H5739" s="250"/>
      <c r="I5739" s="250"/>
      <c r="J5739" s="21"/>
      <c r="K5739" s="21"/>
      <c r="L5739" s="21"/>
      <c r="M5739" s="21"/>
      <c r="N5739" s="22">
        <f t="shared" si="2"/>
        <v>46206</v>
      </c>
      <c r="O5739" s="23">
        <f>'RESOLUCIONES EPG'!$N5739-'RESOLUCIONES EPG'!$D5739</f>
        <v>2006</v>
      </c>
    </row>
    <row r="5740" ht="15.75" customHeight="1">
      <c r="A5740" s="222"/>
      <c r="B5740" s="74" t="s">
        <v>7852</v>
      </c>
      <c r="C5740" s="74">
        <v>10.0</v>
      </c>
      <c r="D5740" s="249">
        <v>44200.0</v>
      </c>
      <c r="E5740" s="250" t="s">
        <v>7861</v>
      </c>
      <c r="F5740" s="74" t="s">
        <v>7529</v>
      </c>
      <c r="G5740" s="250" t="s">
        <v>6597</v>
      </c>
      <c r="H5740" s="250"/>
      <c r="I5740" s="250"/>
      <c r="J5740" s="21"/>
      <c r="K5740" s="21"/>
      <c r="L5740" s="21"/>
      <c r="M5740" s="21"/>
      <c r="N5740" s="22">
        <f t="shared" si="2"/>
        <v>46206</v>
      </c>
      <c r="O5740" s="23">
        <f>'RESOLUCIONES EPG'!$N5740-'RESOLUCIONES EPG'!$D5740</f>
        <v>2006</v>
      </c>
    </row>
    <row r="5741" ht="16.5" customHeight="1">
      <c r="A5741" s="222"/>
      <c r="B5741" s="74"/>
      <c r="C5741" s="74">
        <v>19.0</v>
      </c>
      <c r="D5741" s="249">
        <v>44200.0</v>
      </c>
      <c r="E5741" s="250" t="s">
        <v>2758</v>
      </c>
      <c r="F5741" s="74">
        <v>4.3550804E7</v>
      </c>
      <c r="G5741" s="250" t="s">
        <v>2253</v>
      </c>
      <c r="H5741" s="250" t="s">
        <v>7862</v>
      </c>
      <c r="I5741" s="250"/>
      <c r="J5741" s="21"/>
      <c r="K5741" s="21"/>
      <c r="L5741" s="21"/>
      <c r="M5741" s="21"/>
      <c r="N5741" s="22">
        <f t="shared" si="2"/>
        <v>46206</v>
      </c>
      <c r="O5741" s="23">
        <f>'RESOLUCIONES EPG'!$N5741-'RESOLUCIONES EPG'!$D5741</f>
        <v>2006</v>
      </c>
    </row>
    <row r="5742" ht="15.75" customHeight="1">
      <c r="A5742" s="222"/>
      <c r="B5742" s="74"/>
      <c r="C5742" s="74">
        <v>17.0</v>
      </c>
      <c r="D5742" s="249">
        <v>44200.0</v>
      </c>
      <c r="E5742" s="250" t="s">
        <v>1709</v>
      </c>
      <c r="F5742" s="74" t="s">
        <v>6037</v>
      </c>
      <c r="G5742" s="250" t="s">
        <v>2253</v>
      </c>
      <c r="H5742" s="250" t="s">
        <v>1083</v>
      </c>
      <c r="I5742" s="250"/>
      <c r="J5742" s="21"/>
      <c r="K5742" s="21"/>
      <c r="L5742" s="21"/>
      <c r="M5742" s="21"/>
      <c r="N5742" s="22">
        <f t="shared" si="2"/>
        <v>46206</v>
      </c>
      <c r="O5742" s="23">
        <f>'RESOLUCIONES EPG'!$N5742-'RESOLUCIONES EPG'!$D5742</f>
        <v>2006</v>
      </c>
    </row>
    <row r="5743" ht="16.5" customHeight="1">
      <c r="A5743" s="222"/>
      <c r="B5743" s="74" t="s">
        <v>7852</v>
      </c>
      <c r="C5743" s="74">
        <v>15.0</v>
      </c>
      <c r="D5743" s="249">
        <v>44200.0</v>
      </c>
      <c r="E5743" s="250" t="s">
        <v>1494</v>
      </c>
      <c r="F5743" s="74" t="s">
        <v>7863</v>
      </c>
      <c r="G5743" s="250" t="s">
        <v>7864</v>
      </c>
      <c r="H5743" s="250"/>
      <c r="I5743" s="250"/>
      <c r="J5743" s="21"/>
      <c r="K5743" s="21"/>
      <c r="L5743" s="21"/>
      <c r="M5743" s="21"/>
      <c r="N5743" s="22">
        <f t="shared" si="2"/>
        <v>46206</v>
      </c>
      <c r="O5743" s="23">
        <f>'RESOLUCIONES EPG'!$N5743-'RESOLUCIONES EPG'!$D5743</f>
        <v>2006</v>
      </c>
    </row>
    <row r="5744" ht="15.75" customHeight="1">
      <c r="A5744" s="222"/>
      <c r="B5744" s="74" t="s">
        <v>7852</v>
      </c>
      <c r="C5744" s="74">
        <v>12.0</v>
      </c>
      <c r="D5744" s="249">
        <v>44200.0</v>
      </c>
      <c r="E5744" s="250" t="s">
        <v>7865</v>
      </c>
      <c r="F5744" s="74" t="s">
        <v>5254</v>
      </c>
      <c r="G5744" s="250" t="s">
        <v>6597</v>
      </c>
      <c r="H5744" s="250"/>
      <c r="I5744" s="250"/>
      <c r="J5744" s="21"/>
      <c r="K5744" s="21" t="s">
        <v>7818</v>
      </c>
      <c r="L5744" s="21"/>
      <c r="M5744" s="21"/>
      <c r="N5744" s="22">
        <f t="shared" si="2"/>
        <v>46206</v>
      </c>
      <c r="O5744" s="23">
        <f>'RESOLUCIONES EPG'!$N5744-'RESOLUCIONES EPG'!$D5744</f>
        <v>2006</v>
      </c>
    </row>
    <row r="5745" ht="15.75" customHeight="1">
      <c r="A5745" s="222"/>
      <c r="B5745" s="74" t="s">
        <v>7852</v>
      </c>
      <c r="C5745" s="74">
        <v>4.0</v>
      </c>
      <c r="D5745" s="249">
        <v>44200.0</v>
      </c>
      <c r="E5745" s="250" t="s">
        <v>7866</v>
      </c>
      <c r="F5745" s="74" t="s">
        <v>7867</v>
      </c>
      <c r="G5745" s="250" t="s">
        <v>761</v>
      </c>
      <c r="H5745" s="250" t="s">
        <v>7868</v>
      </c>
      <c r="I5745" s="250"/>
      <c r="J5745" s="21"/>
      <c r="K5745" s="21"/>
      <c r="L5745" s="21"/>
      <c r="M5745" s="21"/>
      <c r="N5745" s="22">
        <f t="shared" si="2"/>
        <v>46206</v>
      </c>
      <c r="O5745" s="23">
        <f>'RESOLUCIONES EPG'!$N5745-'RESOLUCIONES EPG'!$D5745</f>
        <v>2006</v>
      </c>
    </row>
    <row r="5746" ht="15.75" customHeight="1">
      <c r="A5746" s="222"/>
      <c r="B5746" s="74" t="s">
        <v>7852</v>
      </c>
      <c r="C5746" s="74">
        <v>9.0</v>
      </c>
      <c r="D5746" s="249">
        <v>44200.0</v>
      </c>
      <c r="E5746" s="250" t="s">
        <v>3156</v>
      </c>
      <c r="F5746" s="74" t="s">
        <v>7869</v>
      </c>
      <c r="G5746" s="250" t="s">
        <v>2923</v>
      </c>
      <c r="H5746" s="250"/>
      <c r="I5746" s="250"/>
      <c r="J5746" s="21"/>
      <c r="K5746" s="21"/>
      <c r="L5746" s="21"/>
      <c r="M5746" s="21"/>
      <c r="N5746" s="22">
        <f t="shared" si="2"/>
        <v>46206</v>
      </c>
      <c r="O5746" s="23">
        <f>'RESOLUCIONES EPG'!$N5746-'RESOLUCIONES EPG'!$D5746</f>
        <v>2006</v>
      </c>
    </row>
    <row r="5747" ht="15.75" customHeight="1">
      <c r="A5747" s="222"/>
      <c r="B5747" s="74" t="s">
        <v>7852</v>
      </c>
      <c r="C5747" s="74">
        <v>3.0</v>
      </c>
      <c r="D5747" s="249">
        <v>44200.0</v>
      </c>
      <c r="E5747" s="250" t="s">
        <v>3034</v>
      </c>
      <c r="F5747" s="74" t="s">
        <v>7870</v>
      </c>
      <c r="G5747" s="250" t="s">
        <v>761</v>
      </c>
      <c r="H5747" s="250" t="s">
        <v>324</v>
      </c>
      <c r="I5747" s="250"/>
      <c r="J5747" s="21"/>
      <c r="K5747" s="21"/>
      <c r="L5747" s="21"/>
      <c r="M5747" s="21"/>
      <c r="N5747" s="22">
        <f t="shared" si="2"/>
        <v>46206</v>
      </c>
      <c r="O5747" s="23">
        <f>'RESOLUCIONES EPG'!$N5747-'RESOLUCIONES EPG'!$D5747</f>
        <v>2006</v>
      </c>
    </row>
    <row r="5748" ht="16.5" customHeight="1">
      <c r="A5748" s="222"/>
      <c r="B5748" s="74" t="s">
        <v>7852</v>
      </c>
      <c r="C5748" s="74">
        <v>7.0</v>
      </c>
      <c r="D5748" s="249">
        <v>44200.0</v>
      </c>
      <c r="E5748" s="250" t="s">
        <v>5399</v>
      </c>
      <c r="F5748" s="74" t="s">
        <v>6231</v>
      </c>
      <c r="G5748" s="250" t="s">
        <v>2923</v>
      </c>
      <c r="H5748" s="250"/>
      <c r="I5748" s="250"/>
      <c r="J5748" s="21"/>
      <c r="K5748" s="21"/>
      <c r="L5748" s="21"/>
      <c r="M5748" s="21"/>
      <c r="N5748" s="22">
        <f t="shared" si="2"/>
        <v>46206</v>
      </c>
      <c r="O5748" s="23">
        <f>'RESOLUCIONES EPG'!$N5748-'RESOLUCIONES EPG'!$D5748</f>
        <v>2006</v>
      </c>
    </row>
    <row r="5749" ht="15.75" customHeight="1">
      <c r="A5749" s="222"/>
      <c r="B5749" s="74" t="s">
        <v>7852</v>
      </c>
      <c r="C5749" s="74">
        <v>1.0</v>
      </c>
      <c r="D5749" s="249">
        <v>44200.0</v>
      </c>
      <c r="E5749" s="250" t="s">
        <v>7871</v>
      </c>
      <c r="F5749" s="74" t="s">
        <v>7872</v>
      </c>
      <c r="G5749" s="250" t="s">
        <v>761</v>
      </c>
      <c r="H5749" s="250" t="s">
        <v>19</v>
      </c>
      <c r="I5749" s="250"/>
      <c r="J5749" s="21"/>
      <c r="K5749" s="21"/>
      <c r="L5749" s="21"/>
      <c r="M5749" s="21"/>
      <c r="N5749" s="22">
        <f t="shared" si="2"/>
        <v>46206</v>
      </c>
      <c r="O5749" s="23">
        <f>'RESOLUCIONES EPG'!$N5749-'RESOLUCIONES EPG'!$D5749</f>
        <v>2006</v>
      </c>
    </row>
    <row r="5750" ht="16.5" customHeight="1">
      <c r="A5750" s="222"/>
      <c r="B5750" s="74" t="s">
        <v>7852</v>
      </c>
      <c r="C5750" s="74">
        <v>6.0</v>
      </c>
      <c r="D5750" s="249">
        <v>44200.0</v>
      </c>
      <c r="E5750" s="250" t="s">
        <v>1369</v>
      </c>
      <c r="F5750" s="74" t="s">
        <v>1007</v>
      </c>
      <c r="G5750" s="250" t="s">
        <v>2923</v>
      </c>
      <c r="H5750" s="250"/>
      <c r="I5750" s="250"/>
      <c r="J5750" s="21"/>
      <c r="K5750" s="21"/>
      <c r="L5750" s="21"/>
      <c r="M5750" s="21"/>
      <c r="N5750" s="22">
        <f t="shared" si="2"/>
        <v>46206</v>
      </c>
      <c r="O5750" s="23">
        <f>'RESOLUCIONES EPG'!$N5750-'RESOLUCIONES EPG'!$D5750</f>
        <v>2006</v>
      </c>
    </row>
    <row r="5751" ht="15.75" customHeight="1">
      <c r="A5751" s="222"/>
      <c r="B5751" s="74" t="s">
        <v>7852</v>
      </c>
      <c r="C5751" s="74">
        <v>11.0</v>
      </c>
      <c r="D5751" s="249">
        <v>44200.0</v>
      </c>
      <c r="E5751" s="250" t="s">
        <v>7873</v>
      </c>
      <c r="F5751" s="74" t="s">
        <v>7225</v>
      </c>
      <c r="G5751" s="250" t="s">
        <v>6597</v>
      </c>
      <c r="H5751" s="250"/>
      <c r="I5751" s="250"/>
      <c r="J5751" s="21"/>
      <c r="K5751" s="21"/>
      <c r="L5751" s="21"/>
      <c r="M5751" s="21"/>
      <c r="N5751" s="22">
        <f t="shared" si="2"/>
        <v>46206</v>
      </c>
      <c r="O5751" s="23">
        <f>'RESOLUCIONES EPG'!$N5751-'RESOLUCIONES EPG'!$D5751</f>
        <v>2006</v>
      </c>
    </row>
    <row r="5752" ht="16.5" customHeight="1">
      <c r="A5752" s="226"/>
      <c r="B5752" s="74" t="s">
        <v>7852</v>
      </c>
      <c r="C5752" s="74">
        <v>23.0</v>
      </c>
      <c r="D5752" s="249">
        <v>44238.0</v>
      </c>
      <c r="E5752" s="250" t="s">
        <v>7874</v>
      </c>
      <c r="F5752" s="74" t="s">
        <v>7875</v>
      </c>
      <c r="G5752" s="250" t="s">
        <v>7876</v>
      </c>
      <c r="H5752" s="250" t="s">
        <v>5737</v>
      </c>
      <c r="I5752" s="250" t="s">
        <v>7877</v>
      </c>
      <c r="J5752" s="21"/>
      <c r="K5752" s="21"/>
      <c r="L5752" s="21"/>
      <c r="M5752" s="21"/>
      <c r="N5752" s="22">
        <f t="shared" si="2"/>
        <v>46206</v>
      </c>
      <c r="O5752" s="23">
        <f>'RESOLUCIONES EPG'!$N5752-'RESOLUCIONES EPG'!$D5752</f>
        <v>1968</v>
      </c>
    </row>
    <row r="5753" ht="16.5" customHeight="1">
      <c r="A5753" s="222"/>
      <c r="B5753" s="74" t="s">
        <v>7852</v>
      </c>
      <c r="C5753" s="74">
        <v>30.0</v>
      </c>
      <c r="D5753" s="249">
        <v>44238.0</v>
      </c>
      <c r="E5753" s="250" t="s">
        <v>3935</v>
      </c>
      <c r="F5753" s="74" t="s">
        <v>7878</v>
      </c>
      <c r="G5753" s="250" t="s">
        <v>761</v>
      </c>
      <c r="H5753" s="250" t="s">
        <v>6871</v>
      </c>
      <c r="I5753" s="250"/>
      <c r="J5753" s="21"/>
      <c r="K5753" s="21"/>
      <c r="L5753" s="21"/>
      <c r="M5753" s="21"/>
      <c r="N5753" s="22">
        <f t="shared" si="2"/>
        <v>46206</v>
      </c>
      <c r="O5753" s="23">
        <f>'RESOLUCIONES EPG'!$N5753-'RESOLUCIONES EPG'!$D5753</f>
        <v>1968</v>
      </c>
    </row>
    <row r="5754" ht="16.5" customHeight="1">
      <c r="A5754" s="222"/>
      <c r="B5754" s="74" t="s">
        <v>7852</v>
      </c>
      <c r="C5754" s="74">
        <v>39.0</v>
      </c>
      <c r="D5754" s="249">
        <v>44238.0</v>
      </c>
      <c r="E5754" s="250" t="s">
        <v>4117</v>
      </c>
      <c r="F5754" s="74" t="s">
        <v>7879</v>
      </c>
      <c r="G5754" s="250" t="s">
        <v>2923</v>
      </c>
      <c r="H5754" s="250"/>
      <c r="I5754" s="250"/>
      <c r="J5754" s="21"/>
      <c r="K5754" s="21"/>
      <c r="L5754" s="21"/>
      <c r="M5754" s="21"/>
      <c r="N5754" s="22">
        <f t="shared" si="2"/>
        <v>46206</v>
      </c>
      <c r="O5754" s="23">
        <f>'RESOLUCIONES EPG'!$N5754-'RESOLUCIONES EPG'!$D5754</f>
        <v>1968</v>
      </c>
    </row>
    <row r="5755" ht="16.5" customHeight="1">
      <c r="A5755" s="196"/>
      <c r="B5755" s="74" t="s">
        <v>7852</v>
      </c>
      <c r="C5755" s="74">
        <v>35.0</v>
      </c>
      <c r="D5755" s="249">
        <v>44238.0</v>
      </c>
      <c r="E5755" s="250" t="s">
        <v>7880</v>
      </c>
      <c r="F5755" s="74" t="s">
        <v>7881</v>
      </c>
      <c r="G5755" s="250" t="s">
        <v>761</v>
      </c>
      <c r="H5755" s="250" t="s">
        <v>7882</v>
      </c>
      <c r="I5755" s="250"/>
      <c r="J5755" s="21"/>
      <c r="K5755" s="21"/>
      <c r="L5755" s="21"/>
      <c r="M5755" s="21"/>
      <c r="N5755" s="22">
        <f t="shared" si="2"/>
        <v>46206</v>
      </c>
      <c r="O5755" s="23">
        <f>'RESOLUCIONES EPG'!$N5755-'RESOLUCIONES EPG'!$D5755</f>
        <v>1968</v>
      </c>
    </row>
    <row r="5756" ht="16.5" customHeight="1">
      <c r="A5756" s="222"/>
      <c r="B5756" s="74" t="s">
        <v>7852</v>
      </c>
      <c r="C5756" s="74">
        <v>48.0</v>
      </c>
      <c r="D5756" s="249">
        <v>44238.0</v>
      </c>
      <c r="E5756" s="250" t="s">
        <v>7883</v>
      </c>
      <c r="F5756" s="74" t="s">
        <v>7884</v>
      </c>
      <c r="G5756" s="250" t="s">
        <v>6388</v>
      </c>
      <c r="H5756" s="250" t="s">
        <v>7885</v>
      </c>
      <c r="I5756" s="250"/>
      <c r="J5756" s="21"/>
      <c r="K5756" s="21"/>
      <c r="L5756" s="21"/>
      <c r="M5756" s="21"/>
      <c r="N5756" s="22">
        <f t="shared" si="2"/>
        <v>46206</v>
      </c>
      <c r="O5756" s="23">
        <f>'RESOLUCIONES EPG'!$N5756-'RESOLUCIONES EPG'!$D5756</f>
        <v>1968</v>
      </c>
    </row>
    <row r="5757" ht="16.5" customHeight="1">
      <c r="A5757" s="224"/>
      <c r="B5757" s="74" t="s">
        <v>7852</v>
      </c>
      <c r="C5757" s="74">
        <v>41.0</v>
      </c>
      <c r="D5757" s="249">
        <v>44238.0</v>
      </c>
      <c r="E5757" s="250" t="s">
        <v>3331</v>
      </c>
      <c r="F5757" s="74" t="s">
        <v>7363</v>
      </c>
      <c r="G5757" s="250" t="s">
        <v>2923</v>
      </c>
      <c r="H5757" s="250" t="s">
        <v>7886</v>
      </c>
      <c r="I5757" s="250"/>
      <c r="J5757" s="21"/>
      <c r="K5757" s="21"/>
      <c r="L5757" s="21"/>
      <c r="M5757" s="21"/>
      <c r="N5757" s="22">
        <f t="shared" si="2"/>
        <v>46206</v>
      </c>
      <c r="O5757" s="23">
        <f>'RESOLUCIONES EPG'!$N5757-'RESOLUCIONES EPG'!$D5757</f>
        <v>1968</v>
      </c>
    </row>
    <row r="5758" ht="15.75" customHeight="1">
      <c r="A5758" s="196"/>
      <c r="B5758" s="74" t="s">
        <v>7852</v>
      </c>
      <c r="C5758" s="74">
        <v>29.0</v>
      </c>
      <c r="D5758" s="249">
        <v>44238.0</v>
      </c>
      <c r="E5758" s="250" t="s">
        <v>7887</v>
      </c>
      <c r="F5758" s="74" t="s">
        <v>7888</v>
      </c>
      <c r="G5758" s="250" t="s">
        <v>761</v>
      </c>
      <c r="H5758" s="250" t="s">
        <v>7889</v>
      </c>
      <c r="I5758" s="250"/>
      <c r="J5758" s="21"/>
      <c r="K5758" s="21"/>
      <c r="L5758" s="21"/>
      <c r="M5758" s="21"/>
      <c r="N5758" s="22">
        <f t="shared" si="2"/>
        <v>46206</v>
      </c>
      <c r="O5758" s="23">
        <f>'RESOLUCIONES EPG'!$N5758-'RESOLUCIONES EPG'!$D5758</f>
        <v>1968</v>
      </c>
    </row>
    <row r="5759" ht="15.75" customHeight="1">
      <c r="A5759" s="222"/>
      <c r="B5759" s="74" t="s">
        <v>7852</v>
      </c>
      <c r="C5759" s="74">
        <v>56.0</v>
      </c>
      <c r="D5759" s="249">
        <v>44238.0</v>
      </c>
      <c r="E5759" s="250" t="s">
        <v>2593</v>
      </c>
      <c r="F5759" s="74" t="s">
        <v>7890</v>
      </c>
      <c r="G5759" s="250" t="s">
        <v>131</v>
      </c>
      <c r="H5759" s="250"/>
      <c r="I5759" s="250"/>
      <c r="J5759" s="21"/>
      <c r="K5759" s="21" t="s">
        <v>7891</v>
      </c>
      <c r="L5759" s="21" t="s">
        <v>7892</v>
      </c>
      <c r="M5759" s="21"/>
      <c r="N5759" s="22">
        <f t="shared" si="2"/>
        <v>46206</v>
      </c>
      <c r="O5759" s="23">
        <f>'RESOLUCIONES EPG'!$N5759-'RESOLUCIONES EPG'!$D5759</f>
        <v>1968</v>
      </c>
    </row>
    <row r="5760" ht="15.75" customHeight="1">
      <c r="A5760" s="222"/>
      <c r="B5760" s="74" t="s">
        <v>7852</v>
      </c>
      <c r="C5760" s="74">
        <v>45.0</v>
      </c>
      <c r="D5760" s="249">
        <v>44238.0</v>
      </c>
      <c r="E5760" s="250" t="s">
        <v>7176</v>
      </c>
      <c r="F5760" s="74" t="s">
        <v>7177</v>
      </c>
      <c r="G5760" s="250" t="s">
        <v>6388</v>
      </c>
      <c r="H5760" s="250" t="s">
        <v>7885</v>
      </c>
      <c r="I5760" s="250"/>
      <c r="J5760" s="21"/>
      <c r="K5760" s="21"/>
      <c r="L5760" s="21"/>
      <c r="M5760" s="21"/>
      <c r="N5760" s="22">
        <f t="shared" si="2"/>
        <v>46206</v>
      </c>
      <c r="O5760" s="23">
        <f>'RESOLUCIONES EPG'!$N5760-'RESOLUCIONES EPG'!$D5760</f>
        <v>1968</v>
      </c>
    </row>
    <row r="5761" ht="16.5" customHeight="1">
      <c r="A5761" s="196"/>
      <c r="B5761" s="74" t="s">
        <v>7852</v>
      </c>
      <c r="C5761" s="74">
        <v>34.0</v>
      </c>
      <c r="D5761" s="249">
        <v>44238.0</v>
      </c>
      <c r="E5761" s="250" t="s">
        <v>4554</v>
      </c>
      <c r="F5761" s="74" t="s">
        <v>7893</v>
      </c>
      <c r="G5761" s="250" t="s">
        <v>761</v>
      </c>
      <c r="H5761" s="250" t="s">
        <v>7894</v>
      </c>
      <c r="I5761" s="250"/>
      <c r="J5761" s="21"/>
      <c r="K5761" s="21"/>
      <c r="L5761" s="21"/>
      <c r="M5761" s="21"/>
      <c r="N5761" s="22">
        <f t="shared" si="2"/>
        <v>46206</v>
      </c>
      <c r="O5761" s="23">
        <f>'RESOLUCIONES EPG'!$N5761-'RESOLUCIONES EPG'!$D5761</f>
        <v>1968</v>
      </c>
    </row>
    <row r="5762" ht="16.5" customHeight="1">
      <c r="A5762" s="196"/>
      <c r="B5762" s="74" t="s">
        <v>7852</v>
      </c>
      <c r="C5762" s="74">
        <v>25.0</v>
      </c>
      <c r="D5762" s="249">
        <v>44238.0</v>
      </c>
      <c r="E5762" s="250" t="s">
        <v>7895</v>
      </c>
      <c r="F5762" s="74" t="s">
        <v>7896</v>
      </c>
      <c r="G5762" s="250" t="s">
        <v>761</v>
      </c>
      <c r="H5762" s="250" t="s">
        <v>7897</v>
      </c>
      <c r="I5762" s="250"/>
      <c r="J5762" s="21"/>
      <c r="K5762" s="21"/>
      <c r="L5762" s="21"/>
      <c r="M5762" s="21"/>
      <c r="N5762" s="22">
        <f t="shared" si="2"/>
        <v>46206</v>
      </c>
      <c r="O5762" s="23">
        <f>'RESOLUCIONES EPG'!$N5762-'RESOLUCIONES EPG'!$D5762</f>
        <v>1968</v>
      </c>
    </row>
    <row r="5763" ht="16.5" customHeight="1">
      <c r="A5763" s="196"/>
      <c r="B5763" s="74" t="s">
        <v>7852</v>
      </c>
      <c r="C5763" s="74">
        <v>24.0</v>
      </c>
      <c r="D5763" s="249">
        <v>44238.0</v>
      </c>
      <c r="E5763" s="250" t="s">
        <v>7024</v>
      </c>
      <c r="F5763" s="74" t="s">
        <v>7898</v>
      </c>
      <c r="G5763" s="250" t="s">
        <v>761</v>
      </c>
      <c r="H5763" s="250" t="s">
        <v>7897</v>
      </c>
      <c r="I5763" s="250"/>
      <c r="J5763" s="21"/>
      <c r="K5763" s="21"/>
      <c r="L5763" s="21"/>
      <c r="M5763" s="21"/>
      <c r="N5763" s="22">
        <f t="shared" si="2"/>
        <v>46206</v>
      </c>
      <c r="O5763" s="23">
        <f>'RESOLUCIONES EPG'!$N5763-'RESOLUCIONES EPG'!$D5763</f>
        <v>1968</v>
      </c>
    </row>
    <row r="5764" ht="16.5" customHeight="1">
      <c r="A5764" s="223"/>
      <c r="B5764" s="74" t="s">
        <v>7852</v>
      </c>
      <c r="C5764" s="74">
        <v>22.0</v>
      </c>
      <c r="D5764" s="249">
        <v>44238.0</v>
      </c>
      <c r="E5764" s="250" t="s">
        <v>7899</v>
      </c>
      <c r="F5764" s="74" t="s">
        <v>7900</v>
      </c>
      <c r="G5764" s="250" t="s">
        <v>6257</v>
      </c>
      <c r="H5764" s="250" t="s">
        <v>7901</v>
      </c>
      <c r="I5764" s="250"/>
      <c r="J5764" s="21"/>
      <c r="K5764" s="21"/>
      <c r="L5764" s="21"/>
      <c r="M5764" s="21"/>
      <c r="N5764" s="22">
        <f t="shared" si="2"/>
        <v>46206</v>
      </c>
      <c r="O5764" s="23">
        <f>'RESOLUCIONES EPG'!$N5764-'RESOLUCIONES EPG'!$D5764</f>
        <v>1968</v>
      </c>
    </row>
    <row r="5765" ht="15.75" customHeight="1">
      <c r="A5765" s="196"/>
      <c r="B5765" s="74" t="s">
        <v>7852</v>
      </c>
      <c r="C5765" s="74">
        <v>36.0</v>
      </c>
      <c r="D5765" s="249">
        <v>44238.0</v>
      </c>
      <c r="E5765" s="250" t="s">
        <v>7902</v>
      </c>
      <c r="F5765" s="74" t="s">
        <v>7903</v>
      </c>
      <c r="G5765" s="250" t="s">
        <v>761</v>
      </c>
      <c r="H5765" s="250" t="s">
        <v>7882</v>
      </c>
      <c r="I5765" s="250"/>
      <c r="J5765" s="21"/>
      <c r="K5765" s="21"/>
      <c r="L5765" s="21"/>
      <c r="M5765" s="21"/>
      <c r="N5765" s="22">
        <f t="shared" si="2"/>
        <v>46206</v>
      </c>
      <c r="O5765" s="23">
        <f>'RESOLUCIONES EPG'!$N5765-'RESOLUCIONES EPG'!$D5765</f>
        <v>1968</v>
      </c>
    </row>
    <row r="5766" ht="15.75" customHeight="1">
      <c r="A5766" s="222"/>
      <c r="B5766" s="74" t="s">
        <v>7852</v>
      </c>
      <c r="C5766" s="74">
        <v>37.0</v>
      </c>
      <c r="D5766" s="249">
        <v>44238.0</v>
      </c>
      <c r="E5766" s="250" t="s">
        <v>7904</v>
      </c>
      <c r="F5766" s="74" t="s">
        <v>7905</v>
      </c>
      <c r="G5766" s="250" t="s">
        <v>2923</v>
      </c>
      <c r="H5766" s="250"/>
      <c r="I5766" s="250"/>
      <c r="J5766" s="21"/>
      <c r="K5766" s="21"/>
      <c r="L5766" s="21"/>
      <c r="M5766" s="21"/>
      <c r="N5766" s="22">
        <f t="shared" si="2"/>
        <v>46206</v>
      </c>
      <c r="O5766" s="23">
        <f>'RESOLUCIONES EPG'!$N5766-'RESOLUCIONES EPG'!$D5766</f>
        <v>1968</v>
      </c>
    </row>
    <row r="5767" ht="15.75" customHeight="1">
      <c r="A5767" s="222"/>
      <c r="B5767" s="74" t="s">
        <v>7852</v>
      </c>
      <c r="C5767" s="74">
        <v>31.0</v>
      </c>
      <c r="D5767" s="249">
        <v>44238.0</v>
      </c>
      <c r="E5767" s="250" t="s">
        <v>1467</v>
      </c>
      <c r="F5767" s="74" t="s">
        <v>7906</v>
      </c>
      <c r="G5767" s="250" t="s">
        <v>761</v>
      </c>
      <c r="H5767" s="250" t="s">
        <v>7907</v>
      </c>
      <c r="I5767" s="250"/>
      <c r="J5767" s="21"/>
      <c r="K5767" s="21"/>
      <c r="L5767" s="21"/>
      <c r="M5767" s="21"/>
      <c r="N5767" s="22">
        <f t="shared" si="2"/>
        <v>46206</v>
      </c>
      <c r="O5767" s="23">
        <f>'RESOLUCIONES EPG'!$N5767-'RESOLUCIONES EPG'!$D5767</f>
        <v>1968</v>
      </c>
    </row>
    <row r="5768" ht="15.75" customHeight="1">
      <c r="A5768" s="196"/>
      <c r="B5768" s="74" t="s">
        <v>7852</v>
      </c>
      <c r="C5768" s="74">
        <v>26.0</v>
      </c>
      <c r="D5768" s="249">
        <v>44238.0</v>
      </c>
      <c r="E5768" s="250" t="s">
        <v>7908</v>
      </c>
      <c r="F5768" s="74" t="s">
        <v>7909</v>
      </c>
      <c r="G5768" s="250" t="s">
        <v>761</v>
      </c>
      <c r="H5768" s="250" t="s">
        <v>7910</v>
      </c>
      <c r="I5768" s="250"/>
      <c r="J5768" s="21"/>
      <c r="K5768" s="21"/>
      <c r="L5768" s="21"/>
      <c r="M5768" s="21"/>
      <c r="N5768" s="22">
        <f t="shared" si="2"/>
        <v>46206</v>
      </c>
      <c r="O5768" s="23">
        <f>'RESOLUCIONES EPG'!$N5768-'RESOLUCIONES EPG'!$D5768</f>
        <v>1968</v>
      </c>
    </row>
    <row r="5769" ht="15.75" customHeight="1">
      <c r="A5769" s="222"/>
      <c r="B5769" s="74" t="s">
        <v>7852</v>
      </c>
      <c r="C5769" s="74">
        <v>52.0</v>
      </c>
      <c r="D5769" s="249">
        <v>44238.0</v>
      </c>
      <c r="E5769" s="250" t="s">
        <v>5349</v>
      </c>
      <c r="F5769" s="74" t="s">
        <v>7568</v>
      </c>
      <c r="G5769" s="250" t="s">
        <v>131</v>
      </c>
      <c r="H5769" s="250"/>
      <c r="I5769" s="250"/>
      <c r="J5769" s="21"/>
      <c r="K5769" s="21"/>
      <c r="L5769" s="21"/>
      <c r="M5769" s="21"/>
      <c r="N5769" s="22">
        <f t="shared" si="2"/>
        <v>46206</v>
      </c>
      <c r="O5769" s="23">
        <f>'RESOLUCIONES EPG'!$N5769-'RESOLUCIONES EPG'!$D5769</f>
        <v>1968</v>
      </c>
    </row>
    <row r="5770" ht="16.5" customHeight="1">
      <c r="A5770" s="223"/>
      <c r="B5770" s="74" t="s">
        <v>7852</v>
      </c>
      <c r="C5770" s="74">
        <v>42.0</v>
      </c>
      <c r="D5770" s="249">
        <v>44238.0</v>
      </c>
      <c r="E5770" s="250" t="s">
        <v>2777</v>
      </c>
      <c r="F5770" s="74" t="s">
        <v>7911</v>
      </c>
      <c r="G5770" s="250" t="s">
        <v>6388</v>
      </c>
      <c r="H5770" s="250" t="s">
        <v>7912</v>
      </c>
      <c r="I5770" s="250"/>
      <c r="J5770" s="21"/>
      <c r="K5770" s="21"/>
      <c r="L5770" s="21"/>
      <c r="M5770" s="21"/>
      <c r="N5770" s="22">
        <f t="shared" si="2"/>
        <v>46206</v>
      </c>
      <c r="O5770" s="23">
        <f>'RESOLUCIONES EPG'!$N5770-'RESOLUCIONES EPG'!$D5770</f>
        <v>1968</v>
      </c>
    </row>
    <row r="5771" ht="15.75" customHeight="1">
      <c r="A5771" s="222"/>
      <c r="B5771" s="74" t="s">
        <v>7852</v>
      </c>
      <c r="C5771" s="74">
        <v>51.0</v>
      </c>
      <c r="D5771" s="249">
        <v>44238.0</v>
      </c>
      <c r="E5771" s="250" t="s">
        <v>3164</v>
      </c>
      <c r="F5771" s="74" t="s">
        <v>7913</v>
      </c>
      <c r="G5771" s="250" t="s">
        <v>6388</v>
      </c>
      <c r="H5771" s="250" t="s">
        <v>674</v>
      </c>
      <c r="I5771" s="250"/>
      <c r="J5771" s="21"/>
      <c r="K5771" s="21"/>
      <c r="L5771" s="21"/>
      <c r="M5771" s="21"/>
      <c r="N5771" s="22">
        <f t="shared" si="2"/>
        <v>46206</v>
      </c>
      <c r="O5771" s="23">
        <f>'RESOLUCIONES EPG'!$N5771-'RESOLUCIONES EPG'!$D5771</f>
        <v>1968</v>
      </c>
    </row>
    <row r="5772" ht="15.75" customHeight="1">
      <c r="A5772" s="222"/>
      <c r="B5772" s="74" t="s">
        <v>7852</v>
      </c>
      <c r="C5772" s="74">
        <v>27.0</v>
      </c>
      <c r="D5772" s="249">
        <v>44238.0</v>
      </c>
      <c r="E5772" s="250" t="s">
        <v>7914</v>
      </c>
      <c r="F5772" s="74" t="s">
        <v>7915</v>
      </c>
      <c r="G5772" s="250" t="s">
        <v>761</v>
      </c>
      <c r="H5772" s="250" t="s">
        <v>7897</v>
      </c>
      <c r="I5772" s="250"/>
      <c r="J5772" s="21"/>
      <c r="K5772" s="21"/>
      <c r="L5772" s="21"/>
      <c r="M5772" s="21"/>
      <c r="N5772" s="22">
        <f t="shared" si="2"/>
        <v>46206</v>
      </c>
      <c r="O5772" s="23">
        <f>'RESOLUCIONES EPG'!$N5772-'RESOLUCIONES EPG'!$D5772</f>
        <v>1968</v>
      </c>
    </row>
    <row r="5773" ht="15.75" customHeight="1">
      <c r="A5773" s="222"/>
      <c r="B5773" s="74" t="s">
        <v>7852</v>
      </c>
      <c r="C5773" s="74">
        <v>50.0</v>
      </c>
      <c r="D5773" s="249">
        <v>44238.0</v>
      </c>
      <c r="E5773" s="250" t="s">
        <v>4134</v>
      </c>
      <c r="F5773" s="74" t="s">
        <v>7916</v>
      </c>
      <c r="G5773" s="250" t="s">
        <v>6388</v>
      </c>
      <c r="H5773" s="250" t="s">
        <v>7917</v>
      </c>
      <c r="I5773" s="250"/>
      <c r="J5773" s="21"/>
      <c r="K5773" s="21"/>
      <c r="L5773" s="21"/>
      <c r="M5773" s="21"/>
      <c r="N5773" s="22">
        <f t="shared" si="2"/>
        <v>46206</v>
      </c>
      <c r="O5773" s="23">
        <f>'RESOLUCIONES EPG'!$N5773-'RESOLUCIONES EPG'!$D5773</f>
        <v>1968</v>
      </c>
    </row>
    <row r="5774" ht="15.75" customHeight="1">
      <c r="A5774" s="222"/>
      <c r="B5774" s="74" t="s">
        <v>7852</v>
      </c>
      <c r="C5774" s="74">
        <v>57.0</v>
      </c>
      <c r="D5774" s="249">
        <v>44238.0</v>
      </c>
      <c r="E5774" s="250" t="s">
        <v>2810</v>
      </c>
      <c r="F5774" s="74" t="s">
        <v>7658</v>
      </c>
      <c r="G5774" s="250" t="s">
        <v>131</v>
      </c>
      <c r="H5774" s="250"/>
      <c r="I5774" s="250"/>
      <c r="J5774" s="21"/>
      <c r="K5774" s="21" t="s">
        <v>7918</v>
      </c>
      <c r="L5774" s="21" t="s">
        <v>7891</v>
      </c>
      <c r="M5774" s="21"/>
      <c r="N5774" s="22">
        <f t="shared" si="2"/>
        <v>46206</v>
      </c>
      <c r="O5774" s="23">
        <f>'RESOLUCIONES EPG'!$N5774-'RESOLUCIONES EPG'!$D5774</f>
        <v>1968</v>
      </c>
    </row>
    <row r="5775" ht="15.75" customHeight="1">
      <c r="A5775" s="222"/>
      <c r="B5775" s="74" t="s">
        <v>7852</v>
      </c>
      <c r="C5775" s="74">
        <v>47.0</v>
      </c>
      <c r="D5775" s="249">
        <v>44238.0</v>
      </c>
      <c r="E5775" s="250" t="s">
        <v>6725</v>
      </c>
      <c r="F5775" s="74" t="s">
        <v>7773</v>
      </c>
      <c r="G5775" s="250" t="s">
        <v>6388</v>
      </c>
      <c r="H5775" s="250" t="s">
        <v>674</v>
      </c>
      <c r="I5775" s="250"/>
      <c r="J5775" s="21"/>
      <c r="K5775" s="21"/>
      <c r="L5775" s="21"/>
      <c r="M5775" s="21"/>
      <c r="N5775" s="22">
        <f t="shared" si="2"/>
        <v>46206</v>
      </c>
      <c r="O5775" s="23">
        <f>'RESOLUCIONES EPG'!$N5775-'RESOLUCIONES EPG'!$D5775</f>
        <v>1968</v>
      </c>
    </row>
    <row r="5776" ht="16.5" customHeight="1">
      <c r="A5776" s="222"/>
      <c r="B5776" s="74" t="s">
        <v>7852</v>
      </c>
      <c r="C5776" s="74">
        <v>40.0</v>
      </c>
      <c r="D5776" s="249">
        <v>44238.0</v>
      </c>
      <c r="E5776" s="250" t="s">
        <v>7313</v>
      </c>
      <c r="F5776" s="74" t="s">
        <v>7474</v>
      </c>
      <c r="G5776" s="250" t="s">
        <v>2923</v>
      </c>
      <c r="H5776" s="250"/>
      <c r="I5776" s="250"/>
      <c r="J5776" s="21"/>
      <c r="K5776" s="21"/>
      <c r="L5776" s="21"/>
      <c r="M5776" s="21"/>
      <c r="N5776" s="22">
        <f t="shared" si="2"/>
        <v>46206</v>
      </c>
      <c r="O5776" s="23">
        <f>'RESOLUCIONES EPG'!$N5776-'RESOLUCIONES EPG'!$D5776</f>
        <v>1968</v>
      </c>
    </row>
    <row r="5777" ht="16.5" customHeight="1">
      <c r="A5777" s="222"/>
      <c r="B5777" s="74" t="s">
        <v>7852</v>
      </c>
      <c r="C5777" s="74">
        <v>53.0</v>
      </c>
      <c r="D5777" s="249">
        <v>44238.0</v>
      </c>
      <c r="E5777" s="250" t="s">
        <v>1692</v>
      </c>
      <c r="F5777" s="74" t="s">
        <v>7919</v>
      </c>
      <c r="G5777" s="250" t="s">
        <v>131</v>
      </c>
      <c r="H5777" s="250"/>
      <c r="I5777" s="250"/>
      <c r="J5777" s="21"/>
      <c r="K5777" s="21" t="s">
        <v>7920</v>
      </c>
      <c r="L5777" s="21"/>
      <c r="M5777" s="21"/>
      <c r="N5777" s="22">
        <f t="shared" si="2"/>
        <v>46206</v>
      </c>
      <c r="O5777" s="23">
        <f>'RESOLUCIONES EPG'!$N5777-'RESOLUCIONES EPG'!$D5777</f>
        <v>1968</v>
      </c>
    </row>
    <row r="5778" ht="16.5" customHeight="1">
      <c r="A5778" s="223"/>
      <c r="B5778" s="74" t="s">
        <v>7852</v>
      </c>
      <c r="C5778" s="74">
        <v>44.0</v>
      </c>
      <c r="D5778" s="249">
        <v>44238.0</v>
      </c>
      <c r="E5778" s="250" t="s">
        <v>1738</v>
      </c>
      <c r="F5778" s="74" t="s">
        <v>7921</v>
      </c>
      <c r="G5778" s="250" t="s">
        <v>6388</v>
      </c>
      <c r="H5778" s="250" t="s">
        <v>674</v>
      </c>
      <c r="I5778" s="250"/>
      <c r="J5778" s="21"/>
      <c r="K5778" s="21"/>
      <c r="L5778" s="21"/>
      <c r="M5778" s="21"/>
      <c r="N5778" s="22">
        <f t="shared" si="2"/>
        <v>46206</v>
      </c>
      <c r="O5778" s="23">
        <f>'RESOLUCIONES EPG'!$N5778-'RESOLUCIONES EPG'!$D5778</f>
        <v>1968</v>
      </c>
    </row>
    <row r="5779" ht="15.75" customHeight="1">
      <c r="A5779" s="222"/>
      <c r="B5779" s="74" t="s">
        <v>7852</v>
      </c>
      <c r="C5779" s="74">
        <v>55.0</v>
      </c>
      <c r="D5779" s="249">
        <v>44238.0</v>
      </c>
      <c r="E5779" s="250" t="s">
        <v>3843</v>
      </c>
      <c r="F5779" s="74" t="s">
        <v>7922</v>
      </c>
      <c r="G5779" s="250" t="s">
        <v>131</v>
      </c>
      <c r="H5779" s="250"/>
      <c r="I5779" s="250"/>
      <c r="J5779" s="21"/>
      <c r="K5779" s="21" t="s">
        <v>7918</v>
      </c>
      <c r="L5779" s="21"/>
      <c r="M5779" s="21"/>
      <c r="N5779" s="22">
        <f t="shared" si="2"/>
        <v>46206</v>
      </c>
      <c r="O5779" s="23">
        <f>'RESOLUCIONES EPG'!$N5779-'RESOLUCIONES EPG'!$D5779</f>
        <v>1968</v>
      </c>
    </row>
    <row r="5780" ht="15.75" customHeight="1">
      <c r="A5780" s="222"/>
      <c r="B5780" s="74" t="s">
        <v>7852</v>
      </c>
      <c r="C5780" s="74">
        <v>46.0</v>
      </c>
      <c r="D5780" s="249">
        <v>44238.0</v>
      </c>
      <c r="E5780" s="250" t="s">
        <v>1494</v>
      </c>
      <c r="F5780" s="74" t="s">
        <v>7923</v>
      </c>
      <c r="G5780" s="250" t="s">
        <v>6388</v>
      </c>
      <c r="H5780" s="250" t="s">
        <v>7917</v>
      </c>
      <c r="I5780" s="250"/>
      <c r="J5780" s="21"/>
      <c r="K5780" s="21"/>
      <c r="L5780" s="21"/>
      <c r="M5780" s="21"/>
      <c r="N5780" s="22">
        <f t="shared" si="2"/>
        <v>46206</v>
      </c>
      <c r="O5780" s="23">
        <f>'RESOLUCIONES EPG'!$N5780-'RESOLUCIONES EPG'!$D5780</f>
        <v>1968</v>
      </c>
    </row>
    <row r="5781" ht="15.75" customHeight="1">
      <c r="A5781" s="222"/>
      <c r="B5781" s="74" t="s">
        <v>7852</v>
      </c>
      <c r="C5781" s="74">
        <v>38.0</v>
      </c>
      <c r="D5781" s="249">
        <v>44238.0</v>
      </c>
      <c r="E5781" s="250" t="s">
        <v>7426</v>
      </c>
      <c r="F5781" s="74" t="s">
        <v>7427</v>
      </c>
      <c r="G5781" s="250" t="s">
        <v>2923</v>
      </c>
      <c r="H5781" s="250"/>
      <c r="I5781" s="250"/>
      <c r="J5781" s="21"/>
      <c r="K5781" s="21"/>
      <c r="L5781" s="21"/>
      <c r="M5781" s="21"/>
      <c r="N5781" s="22">
        <f t="shared" si="2"/>
        <v>46206</v>
      </c>
      <c r="O5781" s="23">
        <f>'RESOLUCIONES EPG'!$N5781-'RESOLUCIONES EPG'!$D5781</f>
        <v>1968</v>
      </c>
    </row>
    <row r="5782" ht="16.5" customHeight="1">
      <c r="A5782" s="196"/>
      <c r="B5782" s="74" t="s">
        <v>7852</v>
      </c>
      <c r="C5782" s="74">
        <v>54.0</v>
      </c>
      <c r="D5782" s="249">
        <v>44238.0</v>
      </c>
      <c r="E5782" s="250" t="s">
        <v>2078</v>
      </c>
      <c r="F5782" s="74" t="s">
        <v>7924</v>
      </c>
      <c r="G5782" s="250" t="s">
        <v>131</v>
      </c>
      <c r="H5782" s="250"/>
      <c r="I5782" s="250"/>
      <c r="J5782" s="21"/>
      <c r="K5782" s="21"/>
      <c r="L5782" s="21"/>
      <c r="M5782" s="21"/>
      <c r="N5782" s="22">
        <f t="shared" si="2"/>
        <v>46206</v>
      </c>
      <c r="O5782" s="23">
        <f>'RESOLUCIONES EPG'!$N5782-'RESOLUCIONES EPG'!$D5782</f>
        <v>1968</v>
      </c>
    </row>
    <row r="5783" ht="16.5" customHeight="1">
      <c r="A5783" s="222"/>
      <c r="B5783" s="74" t="s">
        <v>7852</v>
      </c>
      <c r="C5783" s="74">
        <v>21.0</v>
      </c>
      <c r="D5783" s="249">
        <v>44238.0</v>
      </c>
      <c r="E5783" s="250" t="s">
        <v>7925</v>
      </c>
      <c r="F5783" s="74" t="s">
        <v>7926</v>
      </c>
      <c r="G5783" s="250" t="s">
        <v>2923</v>
      </c>
      <c r="H5783" s="250"/>
      <c r="I5783" s="250"/>
      <c r="J5783" s="21"/>
      <c r="K5783" s="21"/>
      <c r="L5783" s="21"/>
      <c r="M5783" s="21"/>
      <c r="N5783" s="22">
        <f t="shared" si="2"/>
        <v>46206</v>
      </c>
      <c r="O5783" s="23">
        <f>'RESOLUCIONES EPG'!$N5783-'RESOLUCIONES EPG'!$D5783</f>
        <v>1968</v>
      </c>
    </row>
    <row r="5784" ht="15.75" customHeight="1">
      <c r="A5784" s="223"/>
      <c r="B5784" s="74" t="s">
        <v>7852</v>
      </c>
      <c r="C5784" s="74">
        <v>43.0</v>
      </c>
      <c r="D5784" s="249">
        <v>44238.0</v>
      </c>
      <c r="E5784" s="250" t="s">
        <v>692</v>
      </c>
      <c r="F5784" s="74" t="s">
        <v>6095</v>
      </c>
      <c r="G5784" s="250" t="s">
        <v>6388</v>
      </c>
      <c r="H5784" s="250" t="s">
        <v>7927</v>
      </c>
      <c r="I5784" s="250"/>
      <c r="J5784" s="21"/>
      <c r="K5784" s="21"/>
      <c r="L5784" s="21"/>
      <c r="M5784" s="21"/>
      <c r="N5784" s="22">
        <f t="shared" si="2"/>
        <v>46206</v>
      </c>
      <c r="O5784" s="23">
        <f>'RESOLUCIONES EPG'!$N5784-'RESOLUCIONES EPG'!$D5784</f>
        <v>1968</v>
      </c>
    </row>
    <row r="5785" ht="15.75" customHeight="1">
      <c r="A5785" s="222"/>
      <c r="B5785" s="74" t="s">
        <v>7852</v>
      </c>
      <c r="C5785" s="74">
        <v>28.0</v>
      </c>
      <c r="D5785" s="249">
        <v>44238.0</v>
      </c>
      <c r="E5785" s="250" t="s">
        <v>7928</v>
      </c>
      <c r="F5785" s="74" t="s">
        <v>7929</v>
      </c>
      <c r="G5785" s="250" t="s">
        <v>761</v>
      </c>
      <c r="H5785" s="250" t="s">
        <v>19</v>
      </c>
      <c r="I5785" s="250"/>
      <c r="J5785" s="21"/>
      <c r="K5785" s="21"/>
      <c r="L5785" s="21"/>
      <c r="M5785" s="21"/>
      <c r="N5785" s="22">
        <f t="shared" si="2"/>
        <v>46206</v>
      </c>
      <c r="O5785" s="23">
        <f>'RESOLUCIONES EPG'!$N5785-'RESOLUCIONES EPG'!$D5785</f>
        <v>1968</v>
      </c>
    </row>
    <row r="5786" ht="15.75" customHeight="1">
      <c r="A5786" s="222"/>
      <c r="B5786" s="74" t="s">
        <v>7852</v>
      </c>
      <c r="C5786" s="74">
        <v>49.0</v>
      </c>
      <c r="D5786" s="249">
        <v>44238.0</v>
      </c>
      <c r="E5786" s="250" t="s">
        <v>7209</v>
      </c>
      <c r="F5786" s="74" t="s">
        <v>7930</v>
      </c>
      <c r="G5786" s="250" t="s">
        <v>6388</v>
      </c>
      <c r="H5786" s="250" t="s">
        <v>7885</v>
      </c>
      <c r="I5786" s="250"/>
      <c r="J5786" s="21"/>
      <c r="K5786" s="21"/>
      <c r="L5786" s="21"/>
      <c r="M5786" s="21"/>
      <c r="N5786" s="22">
        <f t="shared" si="2"/>
        <v>46206</v>
      </c>
      <c r="O5786" s="23">
        <f>'RESOLUCIONES EPG'!$N5786-'RESOLUCIONES EPG'!$D5786</f>
        <v>1968</v>
      </c>
    </row>
    <row r="5787" ht="15.75" customHeight="1">
      <c r="A5787" s="222"/>
      <c r="B5787" s="74" t="s">
        <v>7852</v>
      </c>
      <c r="C5787" s="74">
        <v>32.0</v>
      </c>
      <c r="D5787" s="249">
        <v>44238.0</v>
      </c>
      <c r="E5787" s="250" t="s">
        <v>7931</v>
      </c>
      <c r="F5787" s="74" t="s">
        <v>7932</v>
      </c>
      <c r="G5787" s="250" t="s">
        <v>761</v>
      </c>
      <c r="H5787" s="250" t="s">
        <v>6871</v>
      </c>
      <c r="I5787" s="250"/>
      <c r="J5787" s="21"/>
      <c r="K5787" s="21"/>
      <c r="L5787" s="21"/>
      <c r="M5787" s="21"/>
      <c r="N5787" s="22">
        <f t="shared" si="2"/>
        <v>46206</v>
      </c>
      <c r="O5787" s="23">
        <f>'RESOLUCIONES EPG'!$N5787-'RESOLUCIONES EPG'!$D5787</f>
        <v>1968</v>
      </c>
    </row>
    <row r="5788" ht="15.75" customHeight="1">
      <c r="A5788" s="222"/>
      <c r="B5788" s="74" t="s">
        <v>7852</v>
      </c>
      <c r="C5788" s="74">
        <v>33.0</v>
      </c>
      <c r="D5788" s="249">
        <v>44238.0</v>
      </c>
      <c r="E5788" s="250" t="s">
        <v>7933</v>
      </c>
      <c r="F5788" s="74" t="s">
        <v>7934</v>
      </c>
      <c r="G5788" s="250" t="s">
        <v>761</v>
      </c>
      <c r="H5788" s="250" t="s">
        <v>7935</v>
      </c>
      <c r="I5788" s="250"/>
      <c r="J5788" s="21"/>
      <c r="K5788" s="21"/>
      <c r="L5788" s="21"/>
      <c r="M5788" s="21"/>
      <c r="N5788" s="22">
        <f t="shared" si="2"/>
        <v>46206</v>
      </c>
      <c r="O5788" s="23">
        <f>'RESOLUCIONES EPG'!$N5788-'RESOLUCIONES EPG'!$D5788</f>
        <v>1968</v>
      </c>
    </row>
    <row r="5789" ht="16.5" customHeight="1">
      <c r="A5789" s="222"/>
      <c r="B5789" s="74" t="s">
        <v>7852</v>
      </c>
      <c r="C5789" s="74">
        <v>99.0</v>
      </c>
      <c r="D5789" s="249">
        <v>44245.0</v>
      </c>
      <c r="E5789" s="250" t="s">
        <v>5502</v>
      </c>
      <c r="F5789" s="74" t="s">
        <v>7936</v>
      </c>
      <c r="G5789" s="250" t="s">
        <v>6388</v>
      </c>
      <c r="H5789" s="250"/>
      <c r="I5789" s="250"/>
      <c r="J5789" s="21"/>
      <c r="K5789" s="21"/>
      <c r="L5789" s="21"/>
      <c r="M5789" s="21"/>
      <c r="N5789" s="22">
        <f t="shared" si="2"/>
        <v>46206</v>
      </c>
      <c r="O5789" s="23">
        <f>'RESOLUCIONES EPG'!$N5789-'RESOLUCIONES EPG'!$D5789</f>
        <v>1961</v>
      </c>
    </row>
    <row r="5790" ht="16.5" customHeight="1">
      <c r="A5790" s="196"/>
      <c r="B5790" s="74" t="s">
        <v>7852</v>
      </c>
      <c r="C5790" s="74">
        <v>75.0</v>
      </c>
      <c r="D5790" s="249">
        <v>44245.0</v>
      </c>
      <c r="E5790" s="250" t="s">
        <v>7937</v>
      </c>
      <c r="F5790" s="74" t="s">
        <v>7677</v>
      </c>
      <c r="G5790" s="250" t="s">
        <v>2751</v>
      </c>
      <c r="H5790" s="250"/>
      <c r="I5790" s="250"/>
      <c r="J5790" s="21"/>
      <c r="K5790" s="21" t="s">
        <v>7938</v>
      </c>
      <c r="L5790" s="21" t="s">
        <v>7891</v>
      </c>
      <c r="M5790" s="21"/>
      <c r="N5790" s="22">
        <f t="shared" si="2"/>
        <v>46206</v>
      </c>
      <c r="O5790" s="23">
        <f>'RESOLUCIONES EPG'!$N5790-'RESOLUCIONES EPG'!$D5790</f>
        <v>1961</v>
      </c>
    </row>
    <row r="5791" ht="15.75" customHeight="1">
      <c r="A5791" s="196"/>
      <c r="B5791" s="74" t="s">
        <v>7852</v>
      </c>
      <c r="C5791" s="74">
        <v>79.0</v>
      </c>
      <c r="D5791" s="249">
        <v>44245.0</v>
      </c>
      <c r="E5791" s="250" t="s">
        <v>7939</v>
      </c>
      <c r="F5791" s="74" t="s">
        <v>7940</v>
      </c>
      <c r="G5791" s="250" t="s">
        <v>2751</v>
      </c>
      <c r="H5791" s="250"/>
      <c r="I5791" s="250"/>
      <c r="J5791" s="21"/>
      <c r="K5791" s="21"/>
      <c r="L5791" s="21"/>
      <c r="M5791" s="21"/>
      <c r="N5791" s="22">
        <f t="shared" si="2"/>
        <v>46206</v>
      </c>
      <c r="O5791" s="23">
        <f>'RESOLUCIONES EPG'!$N5791-'RESOLUCIONES EPG'!$D5791</f>
        <v>1961</v>
      </c>
    </row>
    <row r="5792" ht="15.75" customHeight="1">
      <c r="A5792" s="222"/>
      <c r="B5792" s="74" t="s">
        <v>7852</v>
      </c>
      <c r="C5792" s="74">
        <v>84.0</v>
      </c>
      <c r="D5792" s="249">
        <v>44245.0</v>
      </c>
      <c r="E5792" s="250" t="s">
        <v>5293</v>
      </c>
      <c r="F5792" s="74" t="s">
        <v>7941</v>
      </c>
      <c r="G5792" s="250" t="s">
        <v>131</v>
      </c>
      <c r="H5792" s="250"/>
      <c r="I5792" s="250"/>
      <c r="J5792" s="21"/>
      <c r="K5792" s="21"/>
      <c r="L5792" s="21"/>
      <c r="M5792" s="21"/>
      <c r="N5792" s="22">
        <f t="shared" si="2"/>
        <v>46206</v>
      </c>
      <c r="O5792" s="23">
        <f>'RESOLUCIONES EPG'!$N5792-'RESOLUCIONES EPG'!$D5792</f>
        <v>1961</v>
      </c>
    </row>
    <row r="5793" ht="15.75" customHeight="1">
      <c r="A5793" s="223"/>
      <c r="B5793" s="74" t="s">
        <v>7852</v>
      </c>
      <c r="C5793" s="74">
        <v>73.0</v>
      </c>
      <c r="D5793" s="249">
        <v>44245.0</v>
      </c>
      <c r="E5793" s="250" t="s">
        <v>7942</v>
      </c>
      <c r="F5793" s="74" t="s">
        <v>7515</v>
      </c>
      <c r="G5793" s="250" t="s">
        <v>2751</v>
      </c>
      <c r="H5793" s="250"/>
      <c r="I5793" s="250"/>
      <c r="J5793" s="21"/>
      <c r="K5793" s="21"/>
      <c r="L5793" s="21"/>
      <c r="M5793" s="21"/>
      <c r="N5793" s="22">
        <f t="shared" si="2"/>
        <v>46206</v>
      </c>
      <c r="O5793" s="23">
        <f>'RESOLUCIONES EPG'!$N5793-'RESOLUCIONES EPG'!$D5793</f>
        <v>1961</v>
      </c>
    </row>
    <row r="5794" ht="15.75" customHeight="1">
      <c r="A5794" s="222"/>
      <c r="B5794" s="74"/>
      <c r="C5794" s="74">
        <v>103.0</v>
      </c>
      <c r="D5794" s="249">
        <v>44245.0</v>
      </c>
      <c r="E5794" s="250" t="s">
        <v>1937</v>
      </c>
      <c r="F5794" s="74" t="s">
        <v>7943</v>
      </c>
      <c r="G5794" s="250" t="s">
        <v>1593</v>
      </c>
      <c r="H5794" s="250"/>
      <c r="I5794" s="250"/>
      <c r="J5794" s="21"/>
      <c r="K5794" s="21"/>
      <c r="L5794" s="21"/>
      <c r="M5794" s="21"/>
      <c r="N5794" s="22">
        <f t="shared" si="2"/>
        <v>46206</v>
      </c>
      <c r="O5794" s="23">
        <f>'RESOLUCIONES EPG'!$N5794-'RESOLUCIONES EPG'!$D5794</f>
        <v>1961</v>
      </c>
    </row>
    <row r="5795" ht="15.75" customHeight="1">
      <c r="A5795" s="223"/>
      <c r="B5795" s="74" t="s">
        <v>7852</v>
      </c>
      <c r="C5795" s="74">
        <v>68.0</v>
      </c>
      <c r="D5795" s="249">
        <v>44245.0</v>
      </c>
      <c r="E5795" s="250" t="s">
        <v>7944</v>
      </c>
      <c r="F5795" s="74" t="s">
        <v>7562</v>
      </c>
      <c r="G5795" s="250" t="s">
        <v>2751</v>
      </c>
      <c r="H5795" s="250"/>
      <c r="I5795" s="250"/>
      <c r="J5795" s="21"/>
      <c r="K5795" s="21" t="s">
        <v>7945</v>
      </c>
      <c r="L5795" s="21" t="s">
        <v>7946</v>
      </c>
      <c r="M5795" s="21"/>
      <c r="N5795" s="22">
        <f t="shared" si="2"/>
        <v>46206</v>
      </c>
      <c r="O5795" s="23">
        <f>'RESOLUCIONES EPG'!$N5795-'RESOLUCIONES EPG'!$D5795</f>
        <v>1961</v>
      </c>
    </row>
    <row r="5796" ht="27.0" customHeight="1">
      <c r="A5796" s="222"/>
      <c r="B5796" s="74" t="s">
        <v>7852</v>
      </c>
      <c r="C5796" s="74">
        <v>93.0</v>
      </c>
      <c r="D5796" s="249">
        <v>44245.0</v>
      </c>
      <c r="E5796" s="250" t="s">
        <v>7061</v>
      </c>
      <c r="F5796" s="74" t="s">
        <v>7947</v>
      </c>
      <c r="G5796" s="250" t="s">
        <v>761</v>
      </c>
      <c r="H5796" s="250" t="s">
        <v>7948</v>
      </c>
      <c r="I5796" s="250"/>
      <c r="J5796" s="21"/>
      <c r="K5796" s="21"/>
      <c r="L5796" s="21"/>
      <c r="M5796" s="21"/>
      <c r="N5796" s="22">
        <f t="shared" si="2"/>
        <v>46206</v>
      </c>
      <c r="O5796" s="23">
        <f>'RESOLUCIONES EPG'!$N5796-'RESOLUCIONES EPG'!$D5796</f>
        <v>1961</v>
      </c>
    </row>
    <row r="5797" ht="16.5" customHeight="1">
      <c r="A5797" s="222"/>
      <c r="B5797" s="74"/>
      <c r="C5797" s="74">
        <v>88.0</v>
      </c>
      <c r="D5797" s="249">
        <v>44245.0</v>
      </c>
      <c r="E5797" s="250" t="s">
        <v>4554</v>
      </c>
      <c r="F5797" s="74"/>
      <c r="G5797" s="250" t="s">
        <v>7949</v>
      </c>
      <c r="H5797" s="250"/>
      <c r="I5797" s="250"/>
      <c r="J5797" s="21"/>
      <c r="K5797" s="21"/>
      <c r="L5797" s="21"/>
      <c r="M5797" s="21"/>
      <c r="N5797" s="22">
        <f t="shared" si="2"/>
        <v>46206</v>
      </c>
      <c r="O5797" s="23">
        <f>'RESOLUCIONES EPG'!$N5797-'RESOLUCIONES EPG'!$D5797</f>
        <v>1961</v>
      </c>
    </row>
    <row r="5798" ht="15.75" customHeight="1">
      <c r="A5798" s="222"/>
      <c r="B5798" s="74"/>
      <c r="C5798" s="74">
        <v>104.0</v>
      </c>
      <c r="D5798" s="249">
        <v>44245.0</v>
      </c>
      <c r="E5798" s="250" t="s">
        <v>7158</v>
      </c>
      <c r="F5798" s="74" t="s">
        <v>7950</v>
      </c>
      <c r="G5798" s="250" t="s">
        <v>1593</v>
      </c>
      <c r="H5798" s="250"/>
      <c r="I5798" s="250"/>
      <c r="J5798" s="21"/>
      <c r="K5798" s="21"/>
      <c r="L5798" s="21"/>
      <c r="M5798" s="21"/>
      <c r="N5798" s="22">
        <f t="shared" si="2"/>
        <v>46206</v>
      </c>
      <c r="O5798" s="23">
        <f>'RESOLUCIONES EPG'!$N5798-'RESOLUCIONES EPG'!$D5798</f>
        <v>1961</v>
      </c>
    </row>
    <row r="5799" ht="15.75" customHeight="1">
      <c r="A5799" s="196"/>
      <c r="B5799" s="74" t="s">
        <v>7852</v>
      </c>
      <c r="C5799" s="74">
        <v>82.0</v>
      </c>
      <c r="D5799" s="249">
        <v>44245.0</v>
      </c>
      <c r="E5799" s="250" t="s">
        <v>7951</v>
      </c>
      <c r="F5799" s="74" t="s">
        <v>6290</v>
      </c>
      <c r="G5799" s="250" t="s">
        <v>2751</v>
      </c>
      <c r="H5799" s="250"/>
      <c r="I5799" s="250"/>
      <c r="J5799" s="21"/>
      <c r="K5799" s="21" t="s">
        <v>7952</v>
      </c>
      <c r="L5799" s="21"/>
      <c r="M5799" s="21"/>
      <c r="N5799" s="22">
        <f t="shared" si="2"/>
        <v>46206</v>
      </c>
      <c r="O5799" s="23">
        <f>'RESOLUCIONES EPG'!$N5799-'RESOLUCIONES EPG'!$D5799</f>
        <v>1961</v>
      </c>
    </row>
    <row r="5800" ht="16.5" customHeight="1">
      <c r="A5800" s="223"/>
      <c r="B5800" s="74" t="s">
        <v>7852</v>
      </c>
      <c r="C5800" s="74">
        <v>66.0</v>
      </c>
      <c r="D5800" s="249">
        <v>44245.0</v>
      </c>
      <c r="E5800" s="250" t="s">
        <v>7953</v>
      </c>
      <c r="F5800" s="74" t="s">
        <v>7954</v>
      </c>
      <c r="G5800" s="250" t="s">
        <v>2751</v>
      </c>
      <c r="H5800" s="250" t="s">
        <v>7955</v>
      </c>
      <c r="I5800" s="250"/>
      <c r="J5800" s="21"/>
      <c r="K5800" s="21"/>
      <c r="L5800" s="21"/>
      <c r="M5800" s="21"/>
      <c r="N5800" s="22">
        <f t="shared" si="2"/>
        <v>46206</v>
      </c>
      <c r="O5800" s="23">
        <f>'RESOLUCIONES EPG'!$N5800-'RESOLUCIONES EPG'!$D5800</f>
        <v>1961</v>
      </c>
    </row>
    <row r="5801" ht="16.5" customHeight="1">
      <c r="A5801" s="224"/>
      <c r="B5801" s="74" t="s">
        <v>7852</v>
      </c>
      <c r="C5801" s="74">
        <v>64.0</v>
      </c>
      <c r="D5801" s="249">
        <v>44245.0</v>
      </c>
      <c r="E5801" s="250" t="s">
        <v>1602</v>
      </c>
      <c r="F5801" s="74" t="s">
        <v>7956</v>
      </c>
      <c r="G5801" s="250" t="s">
        <v>761</v>
      </c>
      <c r="H5801" s="250" t="s">
        <v>1089</v>
      </c>
      <c r="I5801" s="250"/>
      <c r="J5801" s="21"/>
      <c r="K5801" s="21"/>
      <c r="L5801" s="21"/>
      <c r="M5801" s="21"/>
      <c r="N5801" s="22">
        <f t="shared" si="2"/>
        <v>46206</v>
      </c>
      <c r="O5801" s="23">
        <f>'RESOLUCIONES EPG'!$N5801-'RESOLUCIONES EPG'!$D5801</f>
        <v>1961</v>
      </c>
    </row>
    <row r="5802" ht="16.5" customHeight="1">
      <c r="A5802" s="196"/>
      <c r="B5802" s="74" t="s">
        <v>7852</v>
      </c>
      <c r="C5802" s="74">
        <v>77.0</v>
      </c>
      <c r="D5802" s="249">
        <v>44245.0</v>
      </c>
      <c r="E5802" s="250" t="s">
        <v>7957</v>
      </c>
      <c r="F5802" s="74" t="s">
        <v>7909</v>
      </c>
      <c r="G5802" s="250" t="s">
        <v>2751</v>
      </c>
      <c r="H5802" s="250"/>
      <c r="I5802" s="250"/>
      <c r="J5802" s="21"/>
      <c r="K5802" s="21" t="s">
        <v>7604</v>
      </c>
      <c r="L5802" s="21"/>
      <c r="M5802" s="21"/>
      <c r="N5802" s="22">
        <f t="shared" si="2"/>
        <v>46206</v>
      </c>
      <c r="O5802" s="23">
        <f>'RESOLUCIONES EPG'!$N5802-'RESOLUCIONES EPG'!$D5802</f>
        <v>1961</v>
      </c>
    </row>
    <row r="5803" ht="16.5" customHeight="1">
      <c r="A5803" s="196"/>
      <c r="B5803" s="74" t="s">
        <v>7852</v>
      </c>
      <c r="C5803" s="74">
        <v>86.0</v>
      </c>
      <c r="D5803" s="249">
        <v>44245.0</v>
      </c>
      <c r="E5803" s="250" t="s">
        <v>7958</v>
      </c>
      <c r="F5803" s="74" t="s">
        <v>7959</v>
      </c>
      <c r="G5803" s="250" t="s">
        <v>2751</v>
      </c>
      <c r="H5803" s="250"/>
      <c r="I5803" s="250"/>
      <c r="J5803" s="21"/>
      <c r="K5803" s="21"/>
      <c r="L5803" s="21"/>
      <c r="M5803" s="21"/>
      <c r="N5803" s="22">
        <f t="shared" si="2"/>
        <v>46206</v>
      </c>
      <c r="O5803" s="23">
        <f>'RESOLUCIONES EPG'!$N5803-'RESOLUCIONES EPG'!$D5803</f>
        <v>1961</v>
      </c>
    </row>
    <row r="5804" ht="16.5" customHeight="1">
      <c r="A5804" s="222"/>
      <c r="B5804" s="74" t="s">
        <v>7852</v>
      </c>
      <c r="C5804" s="74">
        <v>89.0</v>
      </c>
      <c r="D5804" s="249">
        <v>44245.0</v>
      </c>
      <c r="E5804" s="250" t="s">
        <v>7960</v>
      </c>
      <c r="F5804" s="74" t="s">
        <v>7467</v>
      </c>
      <c r="G5804" s="250" t="s">
        <v>761</v>
      </c>
      <c r="H5804" s="250" t="s">
        <v>7961</v>
      </c>
      <c r="I5804" s="250"/>
      <c r="J5804" s="21"/>
      <c r="K5804" s="21"/>
      <c r="L5804" s="21"/>
      <c r="M5804" s="21"/>
      <c r="N5804" s="22">
        <f t="shared" si="2"/>
        <v>46206</v>
      </c>
      <c r="O5804" s="23">
        <f>'RESOLUCIONES EPG'!$N5804-'RESOLUCIONES EPG'!$D5804</f>
        <v>1961</v>
      </c>
    </row>
    <row r="5805" ht="15.75" customHeight="1">
      <c r="A5805" s="222"/>
      <c r="B5805" s="74" t="s">
        <v>7852</v>
      </c>
      <c r="C5805" s="74">
        <v>98.0</v>
      </c>
      <c r="D5805" s="249">
        <v>44245.0</v>
      </c>
      <c r="E5805" s="250" t="s">
        <v>3196</v>
      </c>
      <c r="F5805" s="74" t="s">
        <v>2698</v>
      </c>
      <c r="G5805" s="250" t="s">
        <v>6388</v>
      </c>
      <c r="H5805" s="250"/>
      <c r="I5805" s="250"/>
      <c r="J5805" s="21"/>
      <c r="K5805" s="21"/>
      <c r="L5805" s="21"/>
      <c r="M5805" s="21"/>
      <c r="N5805" s="22">
        <f t="shared" si="2"/>
        <v>46206</v>
      </c>
      <c r="O5805" s="23">
        <f>'RESOLUCIONES EPG'!$N5805-'RESOLUCIONES EPG'!$D5805</f>
        <v>1961</v>
      </c>
    </row>
    <row r="5806" ht="16.5" customHeight="1">
      <c r="A5806" s="196"/>
      <c r="B5806" s="74" t="s">
        <v>7852</v>
      </c>
      <c r="C5806" s="74">
        <v>94.0</v>
      </c>
      <c r="D5806" s="249">
        <v>44245.0</v>
      </c>
      <c r="E5806" s="250" t="s">
        <v>7962</v>
      </c>
      <c r="F5806" s="74" t="s">
        <v>7689</v>
      </c>
      <c r="G5806" s="250" t="s">
        <v>2751</v>
      </c>
      <c r="H5806" s="250"/>
      <c r="I5806" s="250"/>
      <c r="J5806" s="21"/>
      <c r="K5806" s="21" t="s">
        <v>7938</v>
      </c>
      <c r="L5806" s="21"/>
      <c r="M5806" s="21"/>
      <c r="N5806" s="22">
        <f t="shared" si="2"/>
        <v>46206</v>
      </c>
      <c r="O5806" s="23">
        <f>'RESOLUCIONES EPG'!$N5806-'RESOLUCIONES EPG'!$D5806</f>
        <v>1961</v>
      </c>
    </row>
    <row r="5807" ht="16.5" customHeight="1">
      <c r="A5807" s="222"/>
      <c r="B5807" s="74" t="s">
        <v>7852</v>
      </c>
      <c r="C5807" s="74">
        <v>87.0</v>
      </c>
      <c r="D5807" s="249">
        <v>44245.0</v>
      </c>
      <c r="E5807" s="250" t="s">
        <v>7963</v>
      </c>
      <c r="F5807" s="74" t="s">
        <v>7204</v>
      </c>
      <c r="G5807" s="250" t="s">
        <v>131</v>
      </c>
      <c r="H5807" s="250"/>
      <c r="I5807" s="250"/>
      <c r="J5807" s="21"/>
      <c r="K5807" s="21" t="s">
        <v>7818</v>
      </c>
      <c r="L5807" s="21"/>
      <c r="M5807" s="21"/>
      <c r="N5807" s="22">
        <f t="shared" si="2"/>
        <v>46206</v>
      </c>
      <c r="O5807" s="23">
        <f>'RESOLUCIONES EPG'!$N5807-'RESOLUCIONES EPG'!$D5807</f>
        <v>1961</v>
      </c>
    </row>
    <row r="5808" ht="16.5" customHeight="1">
      <c r="A5808" s="222"/>
      <c r="B5808" s="74" t="s">
        <v>7852</v>
      </c>
      <c r="C5808" s="74">
        <v>83.0</v>
      </c>
      <c r="D5808" s="249">
        <v>44245.0</v>
      </c>
      <c r="E5808" s="250" t="s">
        <v>7964</v>
      </c>
      <c r="F5808" s="74" t="s">
        <v>7965</v>
      </c>
      <c r="G5808" s="250" t="s">
        <v>131</v>
      </c>
      <c r="H5808" s="250"/>
      <c r="I5808" s="250"/>
      <c r="J5808" s="21"/>
      <c r="K5808" s="21" t="s">
        <v>7966</v>
      </c>
      <c r="L5808" s="21"/>
      <c r="M5808" s="21"/>
      <c r="N5808" s="22">
        <f t="shared" si="2"/>
        <v>46206</v>
      </c>
      <c r="O5808" s="23">
        <f>'RESOLUCIONES EPG'!$N5808-'RESOLUCIONES EPG'!$D5808</f>
        <v>1961</v>
      </c>
    </row>
    <row r="5809" ht="16.5" customHeight="1">
      <c r="A5809" s="196"/>
      <c r="B5809" s="74" t="s">
        <v>7852</v>
      </c>
      <c r="C5809" s="74">
        <v>81.0</v>
      </c>
      <c r="D5809" s="249">
        <v>44245.0</v>
      </c>
      <c r="E5809" s="250" t="s">
        <v>7967</v>
      </c>
      <c r="F5809" s="74" t="s">
        <v>7582</v>
      </c>
      <c r="G5809" s="250" t="s">
        <v>131</v>
      </c>
      <c r="H5809" s="250"/>
      <c r="I5809" s="250"/>
      <c r="J5809" s="21"/>
      <c r="K5809" s="21"/>
      <c r="L5809" s="21"/>
      <c r="M5809" s="21"/>
      <c r="N5809" s="22">
        <f t="shared" si="2"/>
        <v>46206</v>
      </c>
      <c r="O5809" s="23">
        <f>'RESOLUCIONES EPG'!$N5809-'RESOLUCIONES EPG'!$D5809</f>
        <v>1961</v>
      </c>
    </row>
    <row r="5810" ht="15.75" customHeight="1">
      <c r="A5810" s="223"/>
      <c r="B5810" s="74" t="s">
        <v>7852</v>
      </c>
      <c r="C5810" s="74">
        <v>65.0</v>
      </c>
      <c r="D5810" s="249">
        <v>44245.0</v>
      </c>
      <c r="E5810" s="250" t="s">
        <v>4606</v>
      </c>
      <c r="F5810" s="74" t="s">
        <v>7968</v>
      </c>
      <c r="G5810" s="250" t="s">
        <v>761</v>
      </c>
      <c r="H5810" s="250" t="s">
        <v>6475</v>
      </c>
      <c r="I5810" s="250"/>
      <c r="J5810" s="21"/>
      <c r="K5810" s="21"/>
      <c r="L5810" s="21"/>
      <c r="M5810" s="21"/>
      <c r="N5810" s="22">
        <f t="shared" si="2"/>
        <v>46206</v>
      </c>
      <c r="O5810" s="23">
        <f>'RESOLUCIONES EPG'!$N5810-'RESOLUCIONES EPG'!$D5810</f>
        <v>1961</v>
      </c>
    </row>
    <row r="5811" ht="15.75" customHeight="1">
      <c r="A5811" s="222"/>
      <c r="B5811" s="74" t="s">
        <v>7852</v>
      </c>
      <c r="C5811" s="74">
        <v>91.0</v>
      </c>
      <c r="D5811" s="249">
        <v>44245.0</v>
      </c>
      <c r="E5811" s="250" t="s">
        <v>4606</v>
      </c>
      <c r="F5811" s="74" t="s">
        <v>7969</v>
      </c>
      <c r="G5811" s="250" t="s">
        <v>761</v>
      </c>
      <c r="H5811" s="250" t="s">
        <v>6475</v>
      </c>
      <c r="I5811" s="250"/>
      <c r="J5811" s="21"/>
      <c r="K5811" s="21"/>
      <c r="L5811" s="21"/>
      <c r="M5811" s="21"/>
      <c r="N5811" s="22">
        <f t="shared" si="2"/>
        <v>46206</v>
      </c>
      <c r="O5811" s="23">
        <f>'RESOLUCIONES EPG'!$N5811-'RESOLUCIONES EPG'!$D5811</f>
        <v>1961</v>
      </c>
    </row>
    <row r="5812" ht="16.5" customHeight="1">
      <c r="A5812" s="224"/>
      <c r="B5812" s="74" t="s">
        <v>7852</v>
      </c>
      <c r="C5812" s="74">
        <v>63.0</v>
      </c>
      <c r="D5812" s="249">
        <v>44245.0</v>
      </c>
      <c r="E5812" s="250" t="s">
        <v>7970</v>
      </c>
      <c r="F5812" s="74" t="s">
        <v>7971</v>
      </c>
      <c r="G5812" s="250" t="s">
        <v>761</v>
      </c>
      <c r="H5812" s="250" t="s">
        <v>7972</v>
      </c>
      <c r="I5812" s="250"/>
      <c r="J5812" s="21"/>
      <c r="K5812" s="21"/>
      <c r="L5812" s="21"/>
      <c r="M5812" s="21"/>
      <c r="N5812" s="22">
        <f t="shared" si="2"/>
        <v>46206</v>
      </c>
      <c r="O5812" s="23">
        <f>'RESOLUCIONES EPG'!$N5812-'RESOLUCIONES EPG'!$D5812</f>
        <v>1961</v>
      </c>
    </row>
    <row r="5813" ht="16.5" customHeight="1">
      <c r="A5813" s="222"/>
      <c r="B5813" s="74" t="s">
        <v>7852</v>
      </c>
      <c r="C5813" s="74">
        <v>102.0</v>
      </c>
      <c r="D5813" s="249">
        <v>44245.0</v>
      </c>
      <c r="E5813" s="250" t="s">
        <v>6796</v>
      </c>
      <c r="F5813" s="74" t="s">
        <v>7590</v>
      </c>
      <c r="G5813" s="250" t="s">
        <v>1593</v>
      </c>
      <c r="H5813" s="250"/>
      <c r="I5813" s="250"/>
      <c r="J5813" s="21"/>
      <c r="K5813" s="21"/>
      <c r="L5813" s="21"/>
      <c r="M5813" s="21"/>
      <c r="N5813" s="22">
        <f t="shared" si="2"/>
        <v>46206</v>
      </c>
      <c r="O5813" s="23">
        <f>'RESOLUCIONES EPG'!$N5813-'RESOLUCIONES EPG'!$D5813</f>
        <v>1961</v>
      </c>
    </row>
    <row r="5814" ht="15.75" customHeight="1">
      <c r="A5814" s="223"/>
      <c r="B5814" s="74" t="s">
        <v>7852</v>
      </c>
      <c r="C5814" s="74">
        <v>71.0</v>
      </c>
      <c r="D5814" s="249">
        <v>44245.0</v>
      </c>
      <c r="E5814" s="250" t="s">
        <v>7973</v>
      </c>
      <c r="F5814" s="74" t="s">
        <v>7974</v>
      </c>
      <c r="G5814" s="250" t="s">
        <v>2751</v>
      </c>
      <c r="H5814" s="250"/>
      <c r="I5814" s="250"/>
      <c r="J5814" s="21"/>
      <c r="K5814" s="21"/>
      <c r="L5814" s="21"/>
      <c r="M5814" s="21"/>
      <c r="N5814" s="22">
        <f t="shared" si="2"/>
        <v>46206</v>
      </c>
      <c r="O5814" s="23">
        <f>'RESOLUCIONES EPG'!$N5814-'RESOLUCIONES EPG'!$D5814</f>
        <v>1961</v>
      </c>
    </row>
    <row r="5815" ht="16.5" customHeight="1">
      <c r="A5815" s="196"/>
      <c r="B5815" s="74" t="s">
        <v>7852</v>
      </c>
      <c r="C5815" s="74">
        <v>78.0</v>
      </c>
      <c r="D5815" s="249">
        <v>44245.0</v>
      </c>
      <c r="E5815" s="250" t="s">
        <v>7975</v>
      </c>
      <c r="F5815" s="74" t="s">
        <v>7867</v>
      </c>
      <c r="G5815" s="250" t="s">
        <v>2751</v>
      </c>
      <c r="H5815" s="250"/>
      <c r="I5815" s="250"/>
      <c r="J5815" s="21"/>
      <c r="K5815" s="21"/>
      <c r="L5815" s="21"/>
      <c r="M5815" s="21"/>
      <c r="N5815" s="22">
        <f t="shared" si="2"/>
        <v>46206</v>
      </c>
      <c r="O5815" s="23">
        <f>'RESOLUCIONES EPG'!$N5815-'RESOLUCIONES EPG'!$D5815</f>
        <v>1961</v>
      </c>
    </row>
    <row r="5816" ht="15.75" customHeight="1">
      <c r="A5816" s="224"/>
      <c r="B5816" s="74" t="s">
        <v>7852</v>
      </c>
      <c r="C5816" s="74">
        <v>61.0</v>
      </c>
      <c r="D5816" s="249">
        <v>44245.0</v>
      </c>
      <c r="E5816" s="250" t="s">
        <v>4765</v>
      </c>
      <c r="F5816" s="74" t="s">
        <v>7976</v>
      </c>
      <c r="G5816" s="250" t="s">
        <v>761</v>
      </c>
      <c r="H5816" s="250" t="s">
        <v>7977</v>
      </c>
      <c r="I5816" s="250"/>
      <c r="J5816" s="21"/>
      <c r="K5816" s="21"/>
      <c r="L5816" s="21"/>
      <c r="M5816" s="21"/>
      <c r="N5816" s="22">
        <f t="shared" si="2"/>
        <v>46206</v>
      </c>
      <c r="O5816" s="23">
        <f>'RESOLUCIONES EPG'!$N5816-'RESOLUCIONES EPG'!$D5816</f>
        <v>1961</v>
      </c>
    </row>
    <row r="5817" ht="16.5" customHeight="1">
      <c r="A5817" s="223"/>
      <c r="B5817" s="74" t="s">
        <v>7852</v>
      </c>
      <c r="C5817" s="74">
        <v>85.0</v>
      </c>
      <c r="D5817" s="249">
        <v>44245.0</v>
      </c>
      <c r="E5817" s="250" t="s">
        <v>7978</v>
      </c>
      <c r="F5817" s="74" t="s">
        <v>3452</v>
      </c>
      <c r="G5817" s="250" t="s">
        <v>131</v>
      </c>
      <c r="H5817" s="250"/>
      <c r="I5817" s="250"/>
      <c r="J5817" s="21"/>
      <c r="K5817" s="21"/>
      <c r="L5817" s="21"/>
      <c r="M5817" s="21"/>
      <c r="N5817" s="22">
        <f t="shared" si="2"/>
        <v>46206</v>
      </c>
      <c r="O5817" s="23">
        <f>'RESOLUCIONES EPG'!$N5817-'RESOLUCIONES EPG'!$D5817</f>
        <v>1961</v>
      </c>
    </row>
    <row r="5818" ht="16.5" customHeight="1">
      <c r="A5818" s="196"/>
      <c r="B5818" s="74" t="s">
        <v>7852</v>
      </c>
      <c r="C5818" s="74">
        <v>95.0</v>
      </c>
      <c r="D5818" s="249">
        <v>44245.0</v>
      </c>
      <c r="E5818" s="250" t="s">
        <v>7979</v>
      </c>
      <c r="F5818" s="74" t="s">
        <v>7749</v>
      </c>
      <c r="G5818" s="250" t="s">
        <v>2751</v>
      </c>
      <c r="H5818" s="250"/>
      <c r="I5818" s="250"/>
      <c r="J5818" s="21"/>
      <c r="K5818" s="21" t="s">
        <v>7918</v>
      </c>
      <c r="L5818" s="21"/>
      <c r="M5818" s="21"/>
      <c r="N5818" s="22">
        <f t="shared" si="2"/>
        <v>46206</v>
      </c>
      <c r="O5818" s="23">
        <f>'RESOLUCIONES EPG'!$N5818-'RESOLUCIONES EPG'!$D5818</f>
        <v>1961</v>
      </c>
    </row>
    <row r="5819" ht="16.5" customHeight="1">
      <c r="A5819" s="222"/>
      <c r="B5819" s="74" t="s">
        <v>7852</v>
      </c>
      <c r="C5819" s="74">
        <v>100.0</v>
      </c>
      <c r="D5819" s="249">
        <v>44245.0</v>
      </c>
      <c r="E5819" s="250" t="s">
        <v>3105</v>
      </c>
      <c r="F5819" s="74" t="s">
        <v>7980</v>
      </c>
      <c r="G5819" s="250" t="s">
        <v>6388</v>
      </c>
      <c r="H5819" s="250"/>
      <c r="I5819" s="250"/>
      <c r="J5819" s="21"/>
      <c r="K5819" s="21"/>
      <c r="L5819" s="21"/>
      <c r="M5819" s="21"/>
      <c r="N5819" s="22">
        <f t="shared" si="2"/>
        <v>46206</v>
      </c>
      <c r="O5819" s="23">
        <f>'RESOLUCIONES EPG'!$N5819-'RESOLUCIONES EPG'!$D5819</f>
        <v>1961</v>
      </c>
    </row>
    <row r="5820" ht="16.5" customHeight="1">
      <c r="A5820" s="223"/>
      <c r="B5820" s="74" t="s">
        <v>7852</v>
      </c>
      <c r="C5820" s="74">
        <v>59.0</v>
      </c>
      <c r="D5820" s="249">
        <v>44245.0</v>
      </c>
      <c r="E5820" s="250" t="s">
        <v>7981</v>
      </c>
      <c r="F5820" s="74" t="s">
        <v>7982</v>
      </c>
      <c r="G5820" s="250" t="s">
        <v>761</v>
      </c>
      <c r="H5820" s="250" t="s">
        <v>7983</v>
      </c>
      <c r="I5820" s="250"/>
      <c r="J5820" s="21"/>
      <c r="K5820" s="21"/>
      <c r="L5820" s="21"/>
      <c r="M5820" s="21"/>
      <c r="N5820" s="22">
        <f t="shared" si="2"/>
        <v>46206</v>
      </c>
      <c r="O5820" s="23">
        <f>'RESOLUCIONES EPG'!$N5820-'RESOLUCIONES EPG'!$D5820</f>
        <v>1961</v>
      </c>
    </row>
    <row r="5821" ht="16.5" customHeight="1">
      <c r="A5821" s="196"/>
      <c r="B5821" s="74" t="s">
        <v>7852</v>
      </c>
      <c r="C5821" s="74">
        <v>76.0</v>
      </c>
      <c r="D5821" s="249">
        <v>44245.0</v>
      </c>
      <c r="E5821" s="250" t="s">
        <v>7984</v>
      </c>
      <c r="F5821" s="74" t="s">
        <v>7805</v>
      </c>
      <c r="G5821" s="250" t="s">
        <v>2751</v>
      </c>
      <c r="H5821" s="250"/>
      <c r="I5821" s="250"/>
      <c r="J5821" s="21"/>
      <c r="K5821" s="21"/>
      <c r="L5821" s="21"/>
      <c r="M5821" s="21"/>
      <c r="N5821" s="22">
        <f t="shared" si="2"/>
        <v>46206</v>
      </c>
      <c r="O5821" s="23">
        <f>'RESOLUCIONES EPG'!$N5821-'RESOLUCIONES EPG'!$D5821</f>
        <v>1961</v>
      </c>
    </row>
    <row r="5822" ht="16.5" customHeight="1">
      <c r="A5822" s="223"/>
      <c r="B5822" s="74" t="s">
        <v>7852</v>
      </c>
      <c r="C5822" s="74">
        <v>70.0</v>
      </c>
      <c r="D5822" s="249">
        <v>44245.0</v>
      </c>
      <c r="E5822" s="250" t="s">
        <v>7331</v>
      </c>
      <c r="F5822" s="74" t="s">
        <v>7985</v>
      </c>
      <c r="G5822" s="250" t="s">
        <v>2751</v>
      </c>
      <c r="H5822" s="250"/>
      <c r="I5822" s="250"/>
      <c r="J5822" s="21"/>
      <c r="K5822" s="21"/>
      <c r="L5822" s="21"/>
      <c r="M5822" s="21"/>
      <c r="N5822" s="22">
        <f t="shared" si="2"/>
        <v>46206</v>
      </c>
      <c r="O5822" s="23">
        <f>'RESOLUCIONES EPG'!$N5822-'RESOLUCIONES EPG'!$D5822</f>
        <v>1961</v>
      </c>
    </row>
    <row r="5823" ht="15.75" customHeight="1">
      <c r="A5823" s="223"/>
      <c r="B5823" s="74" t="s">
        <v>7852</v>
      </c>
      <c r="C5823" s="74">
        <v>67.0</v>
      </c>
      <c r="D5823" s="249">
        <v>44245.0</v>
      </c>
      <c r="E5823" s="250" t="s">
        <v>7986</v>
      </c>
      <c r="F5823" s="74" t="s">
        <v>7987</v>
      </c>
      <c r="G5823" s="250" t="s">
        <v>2751</v>
      </c>
      <c r="H5823" s="250"/>
      <c r="I5823" s="250"/>
      <c r="J5823" s="21"/>
      <c r="K5823" s="21" t="s">
        <v>7250</v>
      </c>
      <c r="L5823" s="21"/>
      <c r="M5823" s="21"/>
      <c r="N5823" s="22">
        <f t="shared" si="2"/>
        <v>46206</v>
      </c>
      <c r="O5823" s="23">
        <f>'RESOLUCIONES EPG'!$N5823-'RESOLUCIONES EPG'!$D5823</f>
        <v>1961</v>
      </c>
    </row>
    <row r="5824" ht="16.5" customHeight="1">
      <c r="A5824" s="196"/>
      <c r="B5824" s="74" t="s">
        <v>7852</v>
      </c>
      <c r="C5824" s="74">
        <v>74.0</v>
      </c>
      <c r="D5824" s="249">
        <v>44245.0</v>
      </c>
      <c r="E5824" s="250" t="s">
        <v>7988</v>
      </c>
      <c r="F5824" s="74" t="s">
        <v>7989</v>
      </c>
      <c r="G5824" s="250" t="s">
        <v>2751</v>
      </c>
      <c r="H5824" s="250"/>
      <c r="I5824" s="250"/>
      <c r="J5824" s="21"/>
      <c r="K5824" s="21"/>
      <c r="L5824" s="21"/>
      <c r="M5824" s="21"/>
      <c r="N5824" s="22">
        <f t="shared" si="2"/>
        <v>46206</v>
      </c>
      <c r="O5824" s="23">
        <f>'RESOLUCIONES EPG'!$N5824-'RESOLUCIONES EPG'!$D5824</f>
        <v>1961</v>
      </c>
    </row>
    <row r="5825" ht="16.5" customHeight="1">
      <c r="A5825" s="222"/>
      <c r="B5825" s="74" t="s">
        <v>7852</v>
      </c>
      <c r="C5825" s="74">
        <v>92.0</v>
      </c>
      <c r="D5825" s="249">
        <v>44245.0</v>
      </c>
      <c r="E5825" s="250" t="s">
        <v>7990</v>
      </c>
      <c r="F5825" s="74" t="s">
        <v>7991</v>
      </c>
      <c r="G5825" s="250" t="s">
        <v>761</v>
      </c>
      <c r="H5825" s="250" t="s">
        <v>7856</v>
      </c>
      <c r="I5825" s="250"/>
      <c r="J5825" s="21"/>
      <c r="K5825" s="21"/>
      <c r="L5825" s="21"/>
      <c r="M5825" s="21"/>
      <c r="N5825" s="22">
        <f t="shared" si="2"/>
        <v>46206</v>
      </c>
      <c r="O5825" s="23">
        <f>'RESOLUCIONES EPG'!$N5825-'RESOLUCIONES EPG'!$D5825</f>
        <v>1961</v>
      </c>
    </row>
    <row r="5826" ht="15.75" customHeight="1">
      <c r="A5826" s="223"/>
      <c r="B5826" s="74" t="s">
        <v>7852</v>
      </c>
      <c r="C5826" s="74">
        <v>60.0</v>
      </c>
      <c r="D5826" s="249">
        <v>44245.0</v>
      </c>
      <c r="E5826" s="250" t="s">
        <v>2740</v>
      </c>
      <c r="F5826" s="74" t="s">
        <v>7992</v>
      </c>
      <c r="G5826" s="250" t="s">
        <v>761</v>
      </c>
      <c r="H5826" s="250" t="s">
        <v>7983</v>
      </c>
      <c r="I5826" s="250"/>
      <c r="J5826" s="21"/>
      <c r="K5826" s="21"/>
      <c r="L5826" s="21"/>
      <c r="M5826" s="21"/>
      <c r="N5826" s="22">
        <f t="shared" si="2"/>
        <v>46206</v>
      </c>
      <c r="O5826" s="23">
        <f>'RESOLUCIONES EPG'!$N5826-'RESOLUCIONES EPG'!$D5826</f>
        <v>1961</v>
      </c>
    </row>
    <row r="5827" ht="16.5" customHeight="1">
      <c r="A5827" s="223"/>
      <c r="B5827" s="74" t="s">
        <v>7852</v>
      </c>
      <c r="C5827" s="74">
        <v>69.0</v>
      </c>
      <c r="D5827" s="249">
        <v>44245.0</v>
      </c>
      <c r="E5827" s="250" t="s">
        <v>7993</v>
      </c>
      <c r="F5827" s="74" t="s">
        <v>7994</v>
      </c>
      <c r="G5827" s="250" t="s">
        <v>2751</v>
      </c>
      <c r="H5827" s="250"/>
      <c r="I5827" s="250"/>
      <c r="J5827" s="21"/>
      <c r="K5827" s="21"/>
      <c r="L5827" s="21"/>
      <c r="M5827" s="21"/>
      <c r="N5827" s="22">
        <f t="shared" si="2"/>
        <v>46206</v>
      </c>
      <c r="O5827" s="23">
        <f>'RESOLUCIONES EPG'!$N5827-'RESOLUCIONES EPG'!$D5827</f>
        <v>1961</v>
      </c>
    </row>
    <row r="5828" ht="16.5" customHeight="1">
      <c r="A5828" s="224"/>
      <c r="B5828" s="74" t="s">
        <v>7852</v>
      </c>
      <c r="C5828" s="74">
        <v>62.0</v>
      </c>
      <c r="D5828" s="249">
        <v>44245.0</v>
      </c>
      <c r="E5828" s="250" t="s">
        <v>7995</v>
      </c>
      <c r="F5828" s="74" t="s">
        <v>7996</v>
      </c>
      <c r="G5828" s="250" t="s">
        <v>761</v>
      </c>
      <c r="H5828" s="250" t="s">
        <v>7997</v>
      </c>
      <c r="I5828" s="250"/>
      <c r="J5828" s="21"/>
      <c r="K5828" s="21"/>
      <c r="L5828" s="21"/>
      <c r="M5828" s="21"/>
      <c r="N5828" s="22">
        <f t="shared" si="2"/>
        <v>46206</v>
      </c>
      <c r="O5828" s="23">
        <f>'RESOLUCIONES EPG'!$N5828-'RESOLUCIONES EPG'!$D5828</f>
        <v>1961</v>
      </c>
    </row>
    <row r="5829" ht="15.75" customHeight="1">
      <c r="A5829" s="222"/>
      <c r="B5829" s="74" t="s">
        <v>7852</v>
      </c>
      <c r="C5829" s="74">
        <v>101.0</v>
      </c>
      <c r="D5829" s="249">
        <v>44245.0</v>
      </c>
      <c r="E5829" s="250" t="s">
        <v>7998</v>
      </c>
      <c r="F5829" s="74" t="s">
        <v>7210</v>
      </c>
      <c r="G5829" s="250" t="s">
        <v>131</v>
      </c>
      <c r="H5829" s="250"/>
      <c r="I5829" s="250"/>
      <c r="J5829" s="21"/>
      <c r="K5829" s="21" t="s">
        <v>7753</v>
      </c>
      <c r="L5829" s="21" t="s">
        <v>7999</v>
      </c>
      <c r="M5829" s="21"/>
      <c r="N5829" s="22">
        <f t="shared" si="2"/>
        <v>46206</v>
      </c>
      <c r="O5829" s="23">
        <f>'RESOLUCIONES EPG'!$N5829-'RESOLUCIONES EPG'!$D5829</f>
        <v>1961</v>
      </c>
    </row>
    <row r="5830" ht="15.75" customHeight="1">
      <c r="A5830" s="222"/>
      <c r="B5830" s="74" t="s">
        <v>7852</v>
      </c>
      <c r="C5830" s="74">
        <v>96.0</v>
      </c>
      <c r="D5830" s="249">
        <v>44245.0</v>
      </c>
      <c r="E5830" s="250" t="s">
        <v>6145</v>
      </c>
      <c r="F5830" s="74" t="s">
        <v>6146</v>
      </c>
      <c r="G5830" s="250" t="s">
        <v>2923</v>
      </c>
      <c r="H5830" s="250"/>
      <c r="I5830" s="250"/>
      <c r="J5830" s="21"/>
      <c r="K5830" s="21"/>
      <c r="L5830" s="21"/>
      <c r="M5830" s="21"/>
      <c r="N5830" s="22">
        <f t="shared" si="2"/>
        <v>46206</v>
      </c>
      <c r="O5830" s="23">
        <f>'RESOLUCIONES EPG'!$N5830-'RESOLUCIONES EPG'!$D5830</f>
        <v>1961</v>
      </c>
    </row>
    <row r="5831" ht="15.75" customHeight="1">
      <c r="A5831" s="196"/>
      <c r="B5831" s="74" t="s">
        <v>7852</v>
      </c>
      <c r="C5831" s="74">
        <v>80.0</v>
      </c>
      <c r="D5831" s="249">
        <v>44245.0</v>
      </c>
      <c r="E5831" s="250" t="s">
        <v>8000</v>
      </c>
      <c r="F5831" s="74" t="s">
        <v>7783</v>
      </c>
      <c r="G5831" s="250" t="s">
        <v>2751</v>
      </c>
      <c r="H5831" s="250"/>
      <c r="I5831" s="250"/>
      <c r="J5831" s="21"/>
      <c r="K5831" s="21"/>
      <c r="L5831" s="21"/>
      <c r="M5831" s="21"/>
      <c r="N5831" s="22">
        <f t="shared" si="2"/>
        <v>46206</v>
      </c>
      <c r="O5831" s="23">
        <f>'RESOLUCIONES EPG'!$N5831-'RESOLUCIONES EPG'!$D5831</f>
        <v>1961</v>
      </c>
    </row>
    <row r="5832" ht="15.75" customHeight="1">
      <c r="A5832" s="223"/>
      <c r="B5832" s="74" t="s">
        <v>7852</v>
      </c>
      <c r="C5832" s="74">
        <v>72.0</v>
      </c>
      <c r="D5832" s="249">
        <v>44245.0</v>
      </c>
      <c r="E5832" s="250" t="s">
        <v>8001</v>
      </c>
      <c r="F5832" s="74" t="s">
        <v>7872</v>
      </c>
      <c r="G5832" s="250" t="s">
        <v>2751</v>
      </c>
      <c r="H5832" s="250"/>
      <c r="I5832" s="250"/>
      <c r="J5832" s="21"/>
      <c r="K5832" s="21" t="s">
        <v>7999</v>
      </c>
      <c r="L5832" s="21"/>
      <c r="M5832" s="21"/>
      <c r="N5832" s="22">
        <f t="shared" si="2"/>
        <v>46206</v>
      </c>
      <c r="O5832" s="23">
        <f>'RESOLUCIONES EPG'!$N5832-'RESOLUCIONES EPG'!$D5832</f>
        <v>1961</v>
      </c>
    </row>
    <row r="5833" ht="15.75" customHeight="1">
      <c r="A5833" s="222"/>
      <c r="B5833" s="74" t="s">
        <v>7852</v>
      </c>
      <c r="C5833" s="74">
        <v>58.0</v>
      </c>
      <c r="D5833" s="249">
        <v>44245.0</v>
      </c>
      <c r="E5833" s="250" t="s">
        <v>8002</v>
      </c>
      <c r="F5833" s="74" t="s">
        <v>8003</v>
      </c>
      <c r="G5833" s="250" t="s">
        <v>761</v>
      </c>
      <c r="H5833" s="250" t="s">
        <v>4511</v>
      </c>
      <c r="I5833" s="250"/>
      <c r="J5833" s="21"/>
      <c r="K5833" s="21"/>
      <c r="L5833" s="21"/>
      <c r="M5833" s="21"/>
      <c r="N5833" s="22">
        <f t="shared" si="2"/>
        <v>46206</v>
      </c>
      <c r="O5833" s="23">
        <f>'RESOLUCIONES EPG'!$N5833-'RESOLUCIONES EPG'!$D5833</f>
        <v>1961</v>
      </c>
    </row>
    <row r="5834" ht="15.75" customHeight="1">
      <c r="A5834" s="222"/>
      <c r="B5834" s="74" t="s">
        <v>7852</v>
      </c>
      <c r="C5834" s="74">
        <v>90.0</v>
      </c>
      <c r="D5834" s="249">
        <v>44245.0</v>
      </c>
      <c r="E5834" s="250" t="s">
        <v>3668</v>
      </c>
      <c r="F5834" s="74" t="s">
        <v>8004</v>
      </c>
      <c r="G5834" s="250" t="s">
        <v>761</v>
      </c>
      <c r="H5834" s="250" t="s">
        <v>7972</v>
      </c>
      <c r="I5834" s="250"/>
      <c r="J5834" s="21"/>
      <c r="K5834" s="21"/>
      <c r="L5834" s="21"/>
      <c r="M5834" s="21"/>
      <c r="N5834" s="22">
        <f t="shared" si="2"/>
        <v>46206</v>
      </c>
      <c r="O5834" s="23">
        <f>'RESOLUCIONES EPG'!$N5834-'RESOLUCIONES EPG'!$D5834</f>
        <v>1961</v>
      </c>
    </row>
    <row r="5835" ht="16.5" customHeight="1">
      <c r="A5835" s="222"/>
      <c r="B5835" s="74" t="s">
        <v>7852</v>
      </c>
      <c r="C5835" s="74">
        <v>97.0</v>
      </c>
      <c r="D5835" s="249">
        <v>44245.0</v>
      </c>
      <c r="E5835" s="250" t="s">
        <v>2611</v>
      </c>
      <c r="F5835" s="74" t="s">
        <v>2612</v>
      </c>
      <c r="G5835" s="250" t="s">
        <v>6388</v>
      </c>
      <c r="H5835" s="250"/>
      <c r="I5835" s="250"/>
      <c r="J5835" s="21"/>
      <c r="K5835" s="21"/>
      <c r="L5835" s="21"/>
      <c r="M5835" s="21"/>
      <c r="N5835" s="22">
        <f t="shared" si="2"/>
        <v>46206</v>
      </c>
      <c r="O5835" s="23">
        <f>'RESOLUCIONES EPG'!$N5835-'RESOLUCIONES EPG'!$D5835</f>
        <v>1961</v>
      </c>
    </row>
    <row r="5836" ht="15.75" customHeight="1">
      <c r="A5836" s="222"/>
      <c r="B5836" s="74" t="s">
        <v>7852</v>
      </c>
      <c r="C5836" s="74">
        <v>109.0</v>
      </c>
      <c r="D5836" s="249">
        <v>44256.0</v>
      </c>
      <c r="E5836" s="250" t="s">
        <v>5391</v>
      </c>
      <c r="F5836" s="74" t="s">
        <v>8005</v>
      </c>
      <c r="G5836" s="250" t="s">
        <v>6388</v>
      </c>
      <c r="H5836" s="250"/>
      <c r="I5836" s="250"/>
      <c r="J5836" s="21"/>
      <c r="K5836" s="21"/>
      <c r="L5836" s="21"/>
      <c r="M5836" s="21"/>
      <c r="N5836" s="22">
        <f t="shared" si="2"/>
        <v>46206</v>
      </c>
      <c r="O5836" s="23">
        <f>'RESOLUCIONES EPG'!$N5836-'RESOLUCIONES EPG'!$D5836</f>
        <v>1950</v>
      </c>
    </row>
    <row r="5837" ht="15.75" customHeight="1">
      <c r="A5837" s="196"/>
      <c r="B5837" s="74" t="s">
        <v>7852</v>
      </c>
      <c r="C5837" s="74">
        <v>115.0</v>
      </c>
      <c r="D5837" s="249">
        <v>44257.0</v>
      </c>
      <c r="E5837" s="250" t="s">
        <v>8006</v>
      </c>
      <c r="F5837" s="74" t="s">
        <v>7893</v>
      </c>
      <c r="G5837" s="250" t="s">
        <v>2751</v>
      </c>
      <c r="H5837" s="250"/>
      <c r="I5837" s="250"/>
      <c r="J5837" s="21"/>
      <c r="K5837" s="21"/>
      <c r="L5837" s="21"/>
      <c r="M5837" s="21"/>
      <c r="N5837" s="22">
        <f t="shared" si="2"/>
        <v>46206</v>
      </c>
      <c r="O5837" s="23">
        <f>'RESOLUCIONES EPG'!$N5837-'RESOLUCIONES EPG'!$D5837</f>
        <v>1949</v>
      </c>
    </row>
    <row r="5838" ht="15.75" customHeight="1">
      <c r="A5838" s="196"/>
      <c r="B5838" s="74" t="s">
        <v>7852</v>
      </c>
      <c r="C5838" s="74">
        <v>106.0</v>
      </c>
      <c r="D5838" s="249">
        <v>44257.0</v>
      </c>
      <c r="E5838" s="250" t="s">
        <v>8007</v>
      </c>
      <c r="F5838" s="74" t="s">
        <v>8008</v>
      </c>
      <c r="G5838" s="250" t="s">
        <v>761</v>
      </c>
      <c r="H5838" s="250" t="s">
        <v>7214</v>
      </c>
      <c r="I5838" s="250"/>
      <c r="J5838" s="21"/>
      <c r="K5838" s="21"/>
      <c r="L5838" s="21"/>
      <c r="M5838" s="21"/>
      <c r="N5838" s="22">
        <f t="shared" si="2"/>
        <v>46206</v>
      </c>
      <c r="O5838" s="23">
        <f>'RESOLUCIONES EPG'!$N5838-'RESOLUCIONES EPG'!$D5838</f>
        <v>1949</v>
      </c>
    </row>
    <row r="5839" ht="15.75" customHeight="1">
      <c r="A5839" s="196"/>
      <c r="B5839" s="74" t="s">
        <v>7852</v>
      </c>
      <c r="C5839" s="74">
        <v>111.0</v>
      </c>
      <c r="D5839" s="249">
        <v>44257.0</v>
      </c>
      <c r="E5839" s="250" t="s">
        <v>8009</v>
      </c>
      <c r="F5839" s="74" t="s">
        <v>8010</v>
      </c>
      <c r="G5839" s="250" t="s">
        <v>6388</v>
      </c>
      <c r="H5839" s="250"/>
      <c r="I5839" s="250"/>
      <c r="J5839" s="21"/>
      <c r="K5839" s="21"/>
      <c r="L5839" s="21"/>
      <c r="M5839" s="21"/>
      <c r="N5839" s="22">
        <f t="shared" si="2"/>
        <v>46206</v>
      </c>
      <c r="O5839" s="23">
        <f>'RESOLUCIONES EPG'!$N5839-'RESOLUCIONES EPG'!$D5839</f>
        <v>1949</v>
      </c>
    </row>
    <row r="5840" ht="15.75" customHeight="1">
      <c r="A5840" s="196"/>
      <c r="B5840" s="74" t="s">
        <v>7852</v>
      </c>
      <c r="C5840" s="74">
        <v>108.0</v>
      </c>
      <c r="D5840" s="249">
        <v>44257.0</v>
      </c>
      <c r="E5840" s="250" t="s">
        <v>8011</v>
      </c>
      <c r="F5840" s="74" t="s">
        <v>8012</v>
      </c>
      <c r="G5840" s="250" t="s">
        <v>761</v>
      </c>
      <c r="H5840" s="250" t="s">
        <v>7214</v>
      </c>
      <c r="I5840" s="250"/>
      <c r="J5840" s="21"/>
      <c r="K5840" s="21"/>
      <c r="L5840" s="21"/>
      <c r="M5840" s="21"/>
      <c r="N5840" s="22">
        <f t="shared" si="2"/>
        <v>46206</v>
      </c>
      <c r="O5840" s="23">
        <f>'RESOLUCIONES EPG'!$N5840-'RESOLUCIONES EPG'!$D5840</f>
        <v>1949</v>
      </c>
    </row>
    <row r="5841" ht="15.75" customHeight="1">
      <c r="A5841" s="196"/>
      <c r="B5841" s="74" t="s">
        <v>7852</v>
      </c>
      <c r="C5841" s="74">
        <v>107.0</v>
      </c>
      <c r="D5841" s="249">
        <v>44257.0</v>
      </c>
      <c r="E5841" s="250" t="s">
        <v>8013</v>
      </c>
      <c r="F5841" s="74" t="s">
        <v>8014</v>
      </c>
      <c r="G5841" s="250" t="s">
        <v>761</v>
      </c>
      <c r="H5841" s="250" t="s">
        <v>7972</v>
      </c>
      <c r="I5841" s="250"/>
      <c r="J5841" s="21"/>
      <c r="K5841" s="21"/>
      <c r="L5841" s="21"/>
      <c r="M5841" s="21"/>
      <c r="N5841" s="22">
        <f t="shared" si="2"/>
        <v>46206</v>
      </c>
      <c r="O5841" s="23">
        <f>'RESOLUCIONES EPG'!$N5841-'RESOLUCIONES EPG'!$D5841</f>
        <v>1949</v>
      </c>
    </row>
    <row r="5842" ht="15.75" customHeight="1">
      <c r="A5842" s="222"/>
      <c r="B5842" s="74" t="s">
        <v>7852</v>
      </c>
      <c r="C5842" s="74">
        <v>110.0</v>
      </c>
      <c r="D5842" s="249">
        <v>44257.0</v>
      </c>
      <c r="E5842" s="250" t="s">
        <v>2286</v>
      </c>
      <c r="F5842" s="74" t="s">
        <v>8015</v>
      </c>
      <c r="G5842" s="250" t="s">
        <v>6388</v>
      </c>
      <c r="H5842" s="250"/>
      <c r="I5842" s="250"/>
      <c r="J5842" s="21"/>
      <c r="K5842" s="21"/>
      <c r="L5842" s="21"/>
      <c r="M5842" s="21"/>
      <c r="N5842" s="22">
        <f t="shared" si="2"/>
        <v>46206</v>
      </c>
      <c r="O5842" s="23">
        <f>'RESOLUCIONES EPG'!$N5842-'RESOLUCIONES EPG'!$D5842</f>
        <v>1949</v>
      </c>
    </row>
    <row r="5843" ht="16.5" customHeight="1">
      <c r="A5843" s="222"/>
      <c r="B5843" s="74" t="s">
        <v>7852</v>
      </c>
      <c r="C5843" s="74">
        <v>122.0</v>
      </c>
      <c r="D5843" s="249">
        <v>44257.0</v>
      </c>
      <c r="E5843" s="250" t="s">
        <v>8016</v>
      </c>
      <c r="F5843" s="74" t="s">
        <v>8017</v>
      </c>
      <c r="G5843" s="250" t="s">
        <v>2751</v>
      </c>
      <c r="H5843" s="250"/>
      <c r="I5843" s="250"/>
      <c r="J5843" s="21"/>
      <c r="K5843" s="21" t="s">
        <v>8018</v>
      </c>
      <c r="L5843" s="21"/>
      <c r="M5843" s="21"/>
      <c r="N5843" s="22">
        <f t="shared" si="2"/>
        <v>46206</v>
      </c>
      <c r="O5843" s="23">
        <f>'RESOLUCIONES EPG'!$N5843-'RESOLUCIONES EPG'!$D5843</f>
        <v>1949</v>
      </c>
    </row>
    <row r="5844" ht="15.75" customHeight="1">
      <c r="A5844" s="196"/>
      <c r="B5844" s="74" t="s">
        <v>7852</v>
      </c>
      <c r="C5844" s="74">
        <v>113.0</v>
      </c>
      <c r="D5844" s="249">
        <v>44257.0</v>
      </c>
      <c r="E5844" s="250" t="s">
        <v>8019</v>
      </c>
      <c r="F5844" s="74" t="s">
        <v>8020</v>
      </c>
      <c r="G5844" s="250" t="s">
        <v>2751</v>
      </c>
      <c r="H5844" s="250"/>
      <c r="I5844" s="250"/>
      <c r="J5844" s="21"/>
      <c r="K5844" s="21" t="s">
        <v>7918</v>
      </c>
      <c r="L5844" s="21"/>
      <c r="M5844" s="21"/>
      <c r="N5844" s="22">
        <f t="shared" si="2"/>
        <v>46206</v>
      </c>
      <c r="O5844" s="23">
        <f>'RESOLUCIONES EPG'!$N5844-'RESOLUCIONES EPG'!$D5844</f>
        <v>1949</v>
      </c>
    </row>
    <row r="5845" ht="16.5" customHeight="1">
      <c r="A5845" s="196"/>
      <c r="B5845" s="74" t="s">
        <v>7852</v>
      </c>
      <c r="C5845" s="74">
        <v>112.0</v>
      </c>
      <c r="D5845" s="249">
        <v>44257.0</v>
      </c>
      <c r="E5845" s="250" t="s">
        <v>8021</v>
      </c>
      <c r="F5845" s="74" t="s">
        <v>7976</v>
      </c>
      <c r="G5845" s="250" t="s">
        <v>2751</v>
      </c>
      <c r="H5845" s="250"/>
      <c r="I5845" s="250"/>
      <c r="J5845" s="21"/>
      <c r="K5845" s="21" t="s">
        <v>8022</v>
      </c>
      <c r="L5845" s="21"/>
      <c r="M5845" s="21"/>
      <c r="N5845" s="22">
        <f t="shared" si="2"/>
        <v>46206</v>
      </c>
      <c r="O5845" s="23">
        <f>'RESOLUCIONES EPG'!$N5845-'RESOLUCIONES EPG'!$D5845</f>
        <v>1949</v>
      </c>
    </row>
    <row r="5846" ht="16.5" customHeight="1">
      <c r="A5846" s="222"/>
      <c r="B5846" s="74" t="s">
        <v>7852</v>
      </c>
      <c r="C5846" s="74">
        <v>118.0</v>
      </c>
      <c r="D5846" s="249">
        <v>44257.0</v>
      </c>
      <c r="E5846" s="250" t="s">
        <v>1611</v>
      </c>
      <c r="F5846" s="74" t="s">
        <v>8023</v>
      </c>
      <c r="G5846" s="250" t="s">
        <v>8024</v>
      </c>
      <c r="H5846" s="250"/>
      <c r="I5846" s="250"/>
      <c r="J5846" s="21"/>
      <c r="K5846" s="21"/>
      <c r="L5846" s="21"/>
      <c r="M5846" s="21"/>
      <c r="N5846" s="22">
        <f t="shared" si="2"/>
        <v>46206</v>
      </c>
      <c r="O5846" s="23">
        <f>'RESOLUCIONES EPG'!$N5846-'RESOLUCIONES EPG'!$D5846</f>
        <v>1949</v>
      </c>
    </row>
    <row r="5847" ht="16.5" customHeight="1">
      <c r="A5847" s="222"/>
      <c r="B5847" s="74" t="s">
        <v>7852</v>
      </c>
      <c r="C5847" s="74">
        <v>117.0</v>
      </c>
      <c r="D5847" s="249">
        <v>44257.0</v>
      </c>
      <c r="E5847" s="250" t="s">
        <v>8025</v>
      </c>
      <c r="F5847" s="74"/>
      <c r="G5847" s="250" t="s">
        <v>8026</v>
      </c>
      <c r="H5847" s="250"/>
      <c r="I5847" s="250"/>
      <c r="J5847" s="21"/>
      <c r="K5847" s="21"/>
      <c r="L5847" s="21"/>
      <c r="M5847" s="21"/>
      <c r="N5847" s="22">
        <f t="shared" si="2"/>
        <v>46206</v>
      </c>
      <c r="O5847" s="23">
        <f>'RESOLUCIONES EPG'!$N5847-'RESOLUCIONES EPG'!$D5847</f>
        <v>1949</v>
      </c>
    </row>
    <row r="5848" ht="16.5" customHeight="1">
      <c r="A5848" s="196"/>
      <c r="B5848" s="74" t="s">
        <v>7852</v>
      </c>
      <c r="C5848" s="74">
        <v>114.0</v>
      </c>
      <c r="D5848" s="249">
        <v>44257.0</v>
      </c>
      <c r="E5848" s="250" t="s">
        <v>8027</v>
      </c>
      <c r="F5848" s="74" t="s">
        <v>8028</v>
      </c>
      <c r="G5848" s="250" t="s">
        <v>2751</v>
      </c>
      <c r="H5848" s="250"/>
      <c r="I5848" s="250"/>
      <c r="J5848" s="21"/>
      <c r="K5848" s="21" t="s">
        <v>8029</v>
      </c>
      <c r="L5848" s="21" t="s">
        <v>573</v>
      </c>
      <c r="M5848" s="21"/>
      <c r="N5848" s="22">
        <f t="shared" si="2"/>
        <v>46206</v>
      </c>
      <c r="O5848" s="23">
        <f>'RESOLUCIONES EPG'!$N5848-'RESOLUCIONES EPG'!$D5848</f>
        <v>1949</v>
      </c>
    </row>
    <row r="5849" ht="15.75" customHeight="1">
      <c r="A5849" s="222"/>
      <c r="B5849" s="74" t="s">
        <v>7852</v>
      </c>
      <c r="C5849" s="74">
        <v>116.0</v>
      </c>
      <c r="D5849" s="249">
        <v>44257.0</v>
      </c>
      <c r="E5849" s="250" t="s">
        <v>6010</v>
      </c>
      <c r="F5849" s="74" t="s">
        <v>8030</v>
      </c>
      <c r="G5849" s="250" t="s">
        <v>7876</v>
      </c>
      <c r="H5849" s="250" t="s">
        <v>8031</v>
      </c>
      <c r="I5849" s="250"/>
      <c r="J5849" s="21"/>
      <c r="K5849" s="21"/>
      <c r="L5849" s="21"/>
      <c r="M5849" s="21"/>
      <c r="N5849" s="22">
        <f t="shared" si="2"/>
        <v>46206</v>
      </c>
      <c r="O5849" s="23">
        <f>'RESOLUCIONES EPG'!$N5849-'RESOLUCIONES EPG'!$D5849</f>
        <v>1949</v>
      </c>
    </row>
    <row r="5850" ht="15.75" customHeight="1">
      <c r="A5850" s="196"/>
      <c r="B5850" s="74" t="s">
        <v>5742</v>
      </c>
      <c r="C5850" s="74">
        <v>121.0</v>
      </c>
      <c r="D5850" s="249">
        <v>44258.0</v>
      </c>
      <c r="E5850" s="250" t="s">
        <v>8032</v>
      </c>
      <c r="F5850" s="74" t="s">
        <v>8033</v>
      </c>
      <c r="G5850" s="250" t="s">
        <v>761</v>
      </c>
      <c r="H5850" s="250" t="s">
        <v>8034</v>
      </c>
      <c r="I5850" s="250"/>
      <c r="J5850" s="21"/>
      <c r="K5850" s="21"/>
      <c r="L5850" s="21"/>
      <c r="M5850" s="21"/>
      <c r="N5850" s="22">
        <f t="shared" si="2"/>
        <v>46206</v>
      </c>
      <c r="O5850" s="23">
        <f>'RESOLUCIONES EPG'!$N5850-'RESOLUCIONES EPG'!$D5850</f>
        <v>1948</v>
      </c>
    </row>
    <row r="5851" ht="15.75" customHeight="1">
      <c r="A5851" s="196"/>
      <c r="B5851" s="74" t="s">
        <v>7852</v>
      </c>
      <c r="C5851" s="74">
        <v>120.0</v>
      </c>
      <c r="D5851" s="249">
        <v>44258.0</v>
      </c>
      <c r="E5851" s="250" t="s">
        <v>8035</v>
      </c>
      <c r="F5851" s="74" t="s">
        <v>8036</v>
      </c>
      <c r="G5851" s="250" t="s">
        <v>761</v>
      </c>
      <c r="H5851" s="250" t="s">
        <v>8037</v>
      </c>
      <c r="I5851" s="250"/>
      <c r="J5851" s="21"/>
      <c r="K5851" s="21"/>
      <c r="L5851" s="21"/>
      <c r="M5851" s="21"/>
      <c r="N5851" s="22">
        <f t="shared" si="2"/>
        <v>46206</v>
      </c>
      <c r="O5851" s="23">
        <f>'RESOLUCIONES EPG'!$N5851-'RESOLUCIONES EPG'!$D5851</f>
        <v>1948</v>
      </c>
    </row>
    <row r="5852" ht="16.5" customHeight="1">
      <c r="A5852" s="222"/>
      <c r="B5852" s="74" t="s">
        <v>7852</v>
      </c>
      <c r="C5852" s="74">
        <v>125.0</v>
      </c>
      <c r="D5852" s="249">
        <v>44258.0</v>
      </c>
      <c r="E5852" s="250" t="s">
        <v>6821</v>
      </c>
      <c r="F5852" s="74" t="s">
        <v>8038</v>
      </c>
      <c r="G5852" s="250" t="s">
        <v>6388</v>
      </c>
      <c r="H5852" s="250"/>
      <c r="I5852" s="250"/>
      <c r="J5852" s="21"/>
      <c r="K5852" s="21"/>
      <c r="L5852" s="21"/>
      <c r="M5852" s="21"/>
      <c r="N5852" s="22">
        <f t="shared" si="2"/>
        <v>46206</v>
      </c>
      <c r="O5852" s="23">
        <f>'RESOLUCIONES EPG'!$N5852-'RESOLUCIONES EPG'!$D5852</f>
        <v>1948</v>
      </c>
    </row>
    <row r="5853" ht="16.5" customHeight="1">
      <c r="A5853" s="222"/>
      <c r="B5853" s="74"/>
      <c r="C5853" s="74">
        <v>126.0</v>
      </c>
      <c r="D5853" s="249">
        <v>44258.0</v>
      </c>
      <c r="E5853" s="250" t="s">
        <v>673</v>
      </c>
      <c r="F5853" s="74" t="s">
        <v>8039</v>
      </c>
      <c r="G5853" s="250" t="s">
        <v>2253</v>
      </c>
      <c r="H5853" s="250" t="s">
        <v>8040</v>
      </c>
      <c r="I5853" s="250"/>
      <c r="J5853" s="21"/>
      <c r="K5853" s="21"/>
      <c r="L5853" s="21"/>
      <c r="M5853" s="21"/>
      <c r="N5853" s="22">
        <f t="shared" si="2"/>
        <v>46206</v>
      </c>
      <c r="O5853" s="23">
        <f>'RESOLUCIONES EPG'!$N5853-'RESOLUCIONES EPG'!$D5853</f>
        <v>1948</v>
      </c>
    </row>
    <row r="5854" ht="16.5" customHeight="1">
      <c r="A5854" s="222"/>
      <c r="B5854" s="74" t="s">
        <v>7852</v>
      </c>
      <c r="C5854" s="74">
        <v>119.0</v>
      </c>
      <c r="D5854" s="249">
        <v>44258.0</v>
      </c>
      <c r="E5854" s="250" t="s">
        <v>8041</v>
      </c>
      <c r="F5854" s="74" t="s">
        <v>8042</v>
      </c>
      <c r="G5854" s="250" t="s">
        <v>761</v>
      </c>
      <c r="H5854" s="250" t="s">
        <v>6718</v>
      </c>
      <c r="I5854" s="250"/>
      <c r="J5854" s="21"/>
      <c r="K5854" s="21"/>
      <c r="L5854" s="21"/>
      <c r="M5854" s="21"/>
      <c r="N5854" s="22">
        <f t="shared" si="2"/>
        <v>46206</v>
      </c>
      <c r="O5854" s="23">
        <f>'RESOLUCIONES EPG'!$N5854-'RESOLUCIONES EPG'!$D5854</f>
        <v>1948</v>
      </c>
    </row>
    <row r="5855" ht="16.5" customHeight="1">
      <c r="A5855" s="223"/>
      <c r="B5855" s="74" t="s">
        <v>7852</v>
      </c>
      <c r="C5855" s="74">
        <v>131.0</v>
      </c>
      <c r="D5855" s="249">
        <v>44258.0</v>
      </c>
      <c r="E5855" s="250" t="s">
        <v>7953</v>
      </c>
      <c r="F5855" s="74" t="s">
        <v>7954</v>
      </c>
      <c r="G5855" s="250" t="s">
        <v>2751</v>
      </c>
      <c r="H5855" s="250"/>
      <c r="I5855" s="250"/>
      <c r="J5855" s="21"/>
      <c r="K5855" s="21" t="s">
        <v>7250</v>
      </c>
      <c r="L5855" s="21"/>
      <c r="M5855" s="21"/>
      <c r="N5855" s="22">
        <f t="shared" si="2"/>
        <v>46206</v>
      </c>
      <c r="O5855" s="23">
        <f>'RESOLUCIONES EPG'!$N5855-'RESOLUCIONES EPG'!$D5855</f>
        <v>1948</v>
      </c>
    </row>
    <row r="5856" ht="15.75" customHeight="1">
      <c r="A5856" s="222"/>
      <c r="B5856" s="74"/>
      <c r="C5856" s="74">
        <v>128.0</v>
      </c>
      <c r="D5856" s="249">
        <v>44258.0</v>
      </c>
      <c r="E5856" s="250" t="s">
        <v>3006</v>
      </c>
      <c r="F5856" s="74" t="s">
        <v>8043</v>
      </c>
      <c r="G5856" s="250" t="s">
        <v>2253</v>
      </c>
      <c r="H5856" s="250" t="s">
        <v>8044</v>
      </c>
      <c r="I5856" s="250"/>
      <c r="J5856" s="21"/>
      <c r="K5856" s="21"/>
      <c r="L5856" s="21"/>
      <c r="M5856" s="21"/>
      <c r="N5856" s="22">
        <f t="shared" si="2"/>
        <v>46206</v>
      </c>
      <c r="O5856" s="23">
        <f>'RESOLUCIONES EPG'!$N5856-'RESOLUCIONES EPG'!$D5856</f>
        <v>1948</v>
      </c>
    </row>
    <row r="5857" ht="15.75" customHeight="1">
      <c r="A5857" s="222"/>
      <c r="B5857" s="74"/>
      <c r="C5857" s="74">
        <v>127.0</v>
      </c>
      <c r="D5857" s="249">
        <v>44258.0</v>
      </c>
      <c r="E5857" s="250" t="s">
        <v>2678</v>
      </c>
      <c r="F5857" s="74" t="s">
        <v>8045</v>
      </c>
      <c r="G5857" s="250" t="s">
        <v>2253</v>
      </c>
      <c r="H5857" s="250" t="s">
        <v>1083</v>
      </c>
      <c r="I5857" s="250"/>
      <c r="J5857" s="21"/>
      <c r="K5857" s="21"/>
      <c r="L5857" s="21"/>
      <c r="M5857" s="21"/>
      <c r="N5857" s="22">
        <f t="shared" si="2"/>
        <v>46206</v>
      </c>
      <c r="O5857" s="23">
        <f>'RESOLUCIONES EPG'!$N5857-'RESOLUCIONES EPG'!$D5857</f>
        <v>1948</v>
      </c>
    </row>
    <row r="5858" ht="15.75" customHeight="1">
      <c r="A5858" s="223"/>
      <c r="B5858" s="74" t="s">
        <v>7852</v>
      </c>
      <c r="C5858" s="74">
        <v>124.0</v>
      </c>
      <c r="D5858" s="249">
        <v>44258.0</v>
      </c>
      <c r="E5858" s="250" t="s">
        <v>5577</v>
      </c>
      <c r="F5858" s="74" t="s">
        <v>8046</v>
      </c>
      <c r="G5858" s="250" t="s">
        <v>2923</v>
      </c>
      <c r="H5858" s="250"/>
      <c r="I5858" s="250"/>
      <c r="J5858" s="21"/>
      <c r="K5858" s="21"/>
      <c r="L5858" s="21"/>
      <c r="M5858" s="21"/>
      <c r="N5858" s="22">
        <f t="shared" si="2"/>
        <v>46206</v>
      </c>
      <c r="O5858" s="23">
        <f>'RESOLUCIONES EPG'!$N5858-'RESOLUCIONES EPG'!$D5858</f>
        <v>1948</v>
      </c>
    </row>
    <row r="5859" ht="15.75" customHeight="1">
      <c r="A5859" s="222"/>
      <c r="B5859" s="74"/>
      <c r="C5859" s="74">
        <v>129.0</v>
      </c>
      <c r="D5859" s="249">
        <v>44258.0</v>
      </c>
      <c r="E5859" s="250" t="s">
        <v>2786</v>
      </c>
      <c r="F5859" s="74" t="s">
        <v>53</v>
      </c>
      <c r="G5859" s="250" t="s">
        <v>2253</v>
      </c>
      <c r="H5859" s="250" t="s">
        <v>8047</v>
      </c>
      <c r="I5859" s="250"/>
      <c r="J5859" s="21" t="s">
        <v>53</v>
      </c>
      <c r="K5859" s="21"/>
      <c r="L5859" s="21"/>
      <c r="M5859" s="21"/>
      <c r="N5859" s="22">
        <f t="shared" si="2"/>
        <v>46206</v>
      </c>
      <c r="O5859" s="23">
        <f>'RESOLUCIONES EPG'!$N5859-'RESOLUCIONES EPG'!$D5859</f>
        <v>1948</v>
      </c>
    </row>
    <row r="5860" ht="15.75" customHeight="1">
      <c r="A5860" s="223"/>
      <c r="B5860" s="74" t="s">
        <v>7852</v>
      </c>
      <c r="C5860" s="74">
        <v>130.0</v>
      </c>
      <c r="D5860" s="249">
        <v>44258.0</v>
      </c>
      <c r="E5860" s="250" t="s">
        <v>8048</v>
      </c>
      <c r="F5860" s="74" t="s">
        <v>8049</v>
      </c>
      <c r="G5860" s="250" t="s">
        <v>2751</v>
      </c>
      <c r="H5860" s="250"/>
      <c r="I5860" s="250"/>
      <c r="J5860" s="21"/>
      <c r="K5860" s="21" t="s">
        <v>8050</v>
      </c>
      <c r="L5860" s="21"/>
      <c r="M5860" s="21"/>
      <c r="N5860" s="22">
        <f t="shared" si="2"/>
        <v>46206</v>
      </c>
      <c r="O5860" s="23">
        <f>'RESOLUCIONES EPG'!$N5860-'RESOLUCIONES EPG'!$D5860</f>
        <v>1948</v>
      </c>
    </row>
    <row r="5861" ht="16.5" customHeight="1">
      <c r="A5861" s="222"/>
      <c r="B5861" s="74" t="s">
        <v>7852</v>
      </c>
      <c r="C5861" s="74">
        <v>123.0</v>
      </c>
      <c r="D5861" s="249">
        <v>44258.0</v>
      </c>
      <c r="E5861" s="250" t="s">
        <v>8051</v>
      </c>
      <c r="F5861" s="74" t="s">
        <v>2612</v>
      </c>
      <c r="G5861" s="250" t="s">
        <v>131</v>
      </c>
      <c r="H5861" s="250"/>
      <c r="I5861" s="250"/>
      <c r="J5861" s="21"/>
      <c r="K5861" s="21"/>
      <c r="L5861" s="21"/>
      <c r="M5861" s="21"/>
      <c r="N5861" s="22">
        <f t="shared" si="2"/>
        <v>46206</v>
      </c>
      <c r="O5861" s="23">
        <f>'RESOLUCIONES EPG'!$N5861-'RESOLUCIONES EPG'!$D5861</f>
        <v>1948</v>
      </c>
    </row>
    <row r="5862" ht="16.5" customHeight="1">
      <c r="A5862" s="222"/>
      <c r="B5862" s="74"/>
      <c r="C5862" s="74">
        <v>141.0</v>
      </c>
      <c r="D5862" s="249">
        <v>44259.0</v>
      </c>
      <c r="E5862" s="250" t="s">
        <v>8052</v>
      </c>
      <c r="F5862" s="74" t="s">
        <v>7650</v>
      </c>
      <c r="G5862" s="250" t="s">
        <v>1593</v>
      </c>
      <c r="H5862" s="250"/>
      <c r="I5862" s="250"/>
      <c r="J5862" s="21"/>
      <c r="K5862" s="21"/>
      <c r="L5862" s="21"/>
      <c r="M5862" s="21"/>
      <c r="N5862" s="22">
        <f t="shared" si="2"/>
        <v>46206</v>
      </c>
      <c r="O5862" s="23">
        <f>'RESOLUCIONES EPG'!$N5862-'RESOLUCIONES EPG'!$D5862</f>
        <v>1947</v>
      </c>
    </row>
    <row r="5863" ht="16.5" customHeight="1">
      <c r="A5863" s="222"/>
      <c r="B5863" s="74"/>
      <c r="C5863" s="74">
        <v>140.0</v>
      </c>
      <c r="D5863" s="249">
        <v>44259.0</v>
      </c>
      <c r="E5863" s="250" t="s">
        <v>2705</v>
      </c>
      <c r="F5863" s="74" t="s">
        <v>8053</v>
      </c>
      <c r="G5863" s="250" t="s">
        <v>1593</v>
      </c>
      <c r="H5863" s="250"/>
      <c r="I5863" s="250"/>
      <c r="J5863" s="21"/>
      <c r="K5863" s="21"/>
      <c r="L5863" s="21"/>
      <c r="M5863" s="21"/>
      <c r="N5863" s="22">
        <f t="shared" si="2"/>
        <v>46206</v>
      </c>
      <c r="O5863" s="23">
        <f>'RESOLUCIONES EPG'!$N5863-'RESOLUCIONES EPG'!$D5863</f>
        <v>1947</v>
      </c>
    </row>
    <row r="5864" ht="15.75" customHeight="1">
      <c r="A5864" s="196"/>
      <c r="B5864" s="74" t="s">
        <v>7852</v>
      </c>
      <c r="C5864" s="74">
        <v>135.0</v>
      </c>
      <c r="D5864" s="249">
        <v>44259.0</v>
      </c>
      <c r="E5864" s="250" t="s">
        <v>6412</v>
      </c>
      <c r="F5864" s="74" t="s">
        <v>6413</v>
      </c>
      <c r="G5864" s="250" t="s">
        <v>2923</v>
      </c>
      <c r="H5864" s="250"/>
      <c r="I5864" s="250"/>
      <c r="J5864" s="21"/>
      <c r="K5864" s="21"/>
      <c r="L5864" s="21"/>
      <c r="M5864" s="21"/>
      <c r="N5864" s="22">
        <f t="shared" si="2"/>
        <v>46206</v>
      </c>
      <c r="O5864" s="23">
        <f>'RESOLUCIONES EPG'!$N5864-'RESOLUCIONES EPG'!$D5864</f>
        <v>1947</v>
      </c>
    </row>
    <row r="5865" ht="15.75" customHeight="1">
      <c r="A5865" s="222"/>
      <c r="B5865" s="74"/>
      <c r="C5865" s="74">
        <v>138.0</v>
      </c>
      <c r="D5865" s="249">
        <v>44259.0</v>
      </c>
      <c r="E5865" s="250" t="s">
        <v>3053</v>
      </c>
      <c r="F5865" s="74" t="s">
        <v>8054</v>
      </c>
      <c r="G5865" s="250" t="s">
        <v>1593</v>
      </c>
      <c r="H5865" s="250"/>
      <c r="I5865" s="250"/>
      <c r="J5865" s="21"/>
      <c r="K5865" s="21"/>
      <c r="L5865" s="21"/>
      <c r="M5865" s="21"/>
      <c r="N5865" s="22">
        <f t="shared" si="2"/>
        <v>46206</v>
      </c>
      <c r="O5865" s="23">
        <f>'RESOLUCIONES EPG'!$N5865-'RESOLUCIONES EPG'!$D5865</f>
        <v>1947</v>
      </c>
    </row>
    <row r="5866" ht="15.75" customHeight="1">
      <c r="A5866" s="222"/>
      <c r="B5866" s="74" t="s">
        <v>7852</v>
      </c>
      <c r="C5866" s="74">
        <v>137.0</v>
      </c>
      <c r="D5866" s="249">
        <v>44259.0</v>
      </c>
      <c r="E5866" s="250" t="s">
        <v>8055</v>
      </c>
      <c r="F5866" s="74" t="s">
        <v>3443</v>
      </c>
      <c r="G5866" s="250" t="s">
        <v>2751</v>
      </c>
      <c r="H5866" s="250"/>
      <c r="I5866" s="250"/>
      <c r="J5866" s="21"/>
      <c r="K5866" s="21" t="s">
        <v>8056</v>
      </c>
      <c r="L5866" s="21" t="s">
        <v>7250</v>
      </c>
      <c r="M5866" s="21"/>
      <c r="N5866" s="22">
        <f t="shared" si="2"/>
        <v>46206</v>
      </c>
      <c r="O5866" s="23">
        <f>'RESOLUCIONES EPG'!$N5866-'RESOLUCIONES EPG'!$D5866</f>
        <v>1947</v>
      </c>
    </row>
    <row r="5867" ht="16.5" customHeight="1">
      <c r="A5867" s="222"/>
      <c r="B5867" s="74" t="s">
        <v>7852</v>
      </c>
      <c r="C5867" s="74">
        <v>136.0</v>
      </c>
      <c r="D5867" s="249">
        <v>44259.0</v>
      </c>
      <c r="E5867" s="250" t="s">
        <v>8057</v>
      </c>
      <c r="F5867" s="74" t="s">
        <v>2689</v>
      </c>
      <c r="G5867" s="250" t="s">
        <v>2751</v>
      </c>
      <c r="H5867" s="250"/>
      <c r="I5867" s="250"/>
      <c r="J5867" s="21"/>
      <c r="K5867" s="21" t="s">
        <v>8058</v>
      </c>
      <c r="L5867" s="21"/>
      <c r="M5867" s="21"/>
      <c r="N5867" s="22">
        <f t="shared" si="2"/>
        <v>46206</v>
      </c>
      <c r="O5867" s="23">
        <f>'RESOLUCIONES EPG'!$N5867-'RESOLUCIONES EPG'!$D5867</f>
        <v>1947</v>
      </c>
    </row>
    <row r="5868" ht="16.5" customHeight="1">
      <c r="A5868" s="222"/>
      <c r="B5868" s="74"/>
      <c r="C5868" s="74">
        <v>139.0</v>
      </c>
      <c r="D5868" s="249">
        <v>44259.0</v>
      </c>
      <c r="E5868" s="250" t="s">
        <v>1862</v>
      </c>
      <c r="F5868" s="74" t="s">
        <v>8059</v>
      </c>
      <c r="G5868" s="250" t="s">
        <v>1593</v>
      </c>
      <c r="H5868" s="250"/>
      <c r="I5868" s="250"/>
      <c r="J5868" s="21"/>
      <c r="K5868" s="21"/>
      <c r="L5868" s="21"/>
      <c r="M5868" s="21"/>
      <c r="N5868" s="22">
        <f t="shared" si="2"/>
        <v>46206</v>
      </c>
      <c r="O5868" s="23">
        <f>'RESOLUCIONES EPG'!$N5868-'RESOLUCIONES EPG'!$D5868</f>
        <v>1947</v>
      </c>
    </row>
    <row r="5869" ht="16.5" customHeight="1">
      <c r="A5869" s="226"/>
      <c r="B5869" s="74"/>
      <c r="C5869" s="74">
        <v>132.0</v>
      </c>
      <c r="D5869" s="249">
        <v>44259.0</v>
      </c>
      <c r="E5869" s="250" t="s">
        <v>2512</v>
      </c>
      <c r="F5869" s="74" t="s">
        <v>8060</v>
      </c>
      <c r="G5869" s="250" t="s">
        <v>6388</v>
      </c>
      <c r="H5869" s="250" t="s">
        <v>8061</v>
      </c>
      <c r="I5869" s="250"/>
      <c r="J5869" s="21"/>
      <c r="K5869" s="21"/>
      <c r="L5869" s="21"/>
      <c r="M5869" s="21"/>
      <c r="N5869" s="22">
        <f t="shared" si="2"/>
        <v>46206</v>
      </c>
      <c r="O5869" s="23">
        <f>'RESOLUCIONES EPG'!$N5869-'RESOLUCIONES EPG'!$D5869</f>
        <v>1947</v>
      </c>
    </row>
    <row r="5870" ht="15.75" customHeight="1">
      <c r="A5870" s="223"/>
      <c r="B5870" s="74" t="s">
        <v>7852</v>
      </c>
      <c r="C5870" s="74">
        <v>134.0</v>
      </c>
      <c r="D5870" s="249">
        <v>44259.0</v>
      </c>
      <c r="E5870" s="250" t="s">
        <v>5399</v>
      </c>
      <c r="F5870" s="74" t="s">
        <v>8062</v>
      </c>
      <c r="G5870" s="250" t="s">
        <v>6388</v>
      </c>
      <c r="H5870" s="250"/>
      <c r="I5870" s="250"/>
      <c r="J5870" s="21"/>
      <c r="K5870" s="21"/>
      <c r="L5870" s="21"/>
      <c r="M5870" s="21"/>
      <c r="N5870" s="22">
        <f t="shared" si="2"/>
        <v>46206</v>
      </c>
      <c r="O5870" s="23">
        <f>'RESOLUCIONES EPG'!$N5870-'RESOLUCIONES EPG'!$D5870</f>
        <v>1947</v>
      </c>
    </row>
    <row r="5871" ht="15.75" customHeight="1">
      <c r="A5871" s="222"/>
      <c r="B5871" s="74" t="s">
        <v>7852</v>
      </c>
      <c r="C5871" s="74">
        <v>133.0</v>
      </c>
      <c r="D5871" s="249">
        <v>44259.0</v>
      </c>
      <c r="E5871" s="250" t="s">
        <v>3664</v>
      </c>
      <c r="F5871" s="74" t="s">
        <v>8063</v>
      </c>
      <c r="G5871" s="250" t="s">
        <v>6388</v>
      </c>
      <c r="H5871" s="250"/>
      <c r="I5871" s="250"/>
      <c r="J5871" s="21"/>
      <c r="K5871" s="21"/>
      <c r="L5871" s="21"/>
      <c r="M5871" s="21"/>
      <c r="N5871" s="22">
        <f t="shared" si="2"/>
        <v>46206</v>
      </c>
      <c r="O5871" s="23">
        <f>'RESOLUCIONES EPG'!$N5871-'RESOLUCIONES EPG'!$D5871</f>
        <v>1947</v>
      </c>
    </row>
    <row r="5872" ht="16.5" customHeight="1">
      <c r="A5872" s="222"/>
      <c r="B5872" s="74" t="s">
        <v>7852</v>
      </c>
      <c r="C5872" s="74">
        <v>161.0</v>
      </c>
      <c r="D5872" s="249">
        <v>44270.0</v>
      </c>
      <c r="E5872" s="250" t="s">
        <v>8064</v>
      </c>
      <c r="F5872" s="74" t="s">
        <v>8065</v>
      </c>
      <c r="G5872" s="250" t="s">
        <v>2751</v>
      </c>
      <c r="H5872" s="250"/>
      <c r="I5872" s="250"/>
      <c r="J5872" s="21"/>
      <c r="K5872" s="21" t="s">
        <v>8066</v>
      </c>
      <c r="L5872" s="21"/>
      <c r="M5872" s="21"/>
      <c r="N5872" s="22">
        <f t="shared" si="2"/>
        <v>46206</v>
      </c>
      <c r="O5872" s="23">
        <f>'RESOLUCIONES EPG'!$N5872-'RESOLUCIONES EPG'!$D5872</f>
        <v>1936</v>
      </c>
    </row>
    <row r="5873" ht="16.5" customHeight="1">
      <c r="A5873" s="222"/>
      <c r="B5873" s="74" t="s">
        <v>7852</v>
      </c>
      <c r="C5873" s="74">
        <v>142.0</v>
      </c>
      <c r="D5873" s="249">
        <v>44270.0</v>
      </c>
      <c r="E5873" s="250" t="s">
        <v>7874</v>
      </c>
      <c r="F5873" s="74" t="s">
        <v>7875</v>
      </c>
      <c r="G5873" s="250" t="s">
        <v>6257</v>
      </c>
      <c r="H5873" s="250" t="s">
        <v>8067</v>
      </c>
      <c r="I5873" s="250"/>
      <c r="J5873" s="21"/>
      <c r="K5873" s="21"/>
      <c r="L5873" s="21"/>
      <c r="M5873" s="21"/>
      <c r="N5873" s="22">
        <f t="shared" si="2"/>
        <v>46206</v>
      </c>
      <c r="O5873" s="23">
        <f>'RESOLUCIONES EPG'!$N5873-'RESOLUCIONES EPG'!$D5873</f>
        <v>1936</v>
      </c>
    </row>
    <row r="5874" ht="15.75" customHeight="1">
      <c r="A5874" s="222"/>
      <c r="B5874" s="74" t="s">
        <v>7852</v>
      </c>
      <c r="C5874" s="74">
        <v>165.0</v>
      </c>
      <c r="D5874" s="249">
        <v>44270.0</v>
      </c>
      <c r="E5874" s="250" t="s">
        <v>7544</v>
      </c>
      <c r="F5874" s="74" t="s">
        <v>8068</v>
      </c>
      <c r="G5874" s="250" t="s">
        <v>131</v>
      </c>
      <c r="H5874" s="250"/>
      <c r="I5874" s="250"/>
      <c r="J5874" s="21"/>
      <c r="K5874" s="21"/>
      <c r="L5874" s="21"/>
      <c r="M5874" s="21"/>
      <c r="N5874" s="22">
        <f t="shared" si="2"/>
        <v>46206</v>
      </c>
      <c r="O5874" s="23">
        <f>'RESOLUCIONES EPG'!$N5874-'RESOLUCIONES EPG'!$D5874</f>
        <v>1936</v>
      </c>
    </row>
    <row r="5875" ht="16.5" customHeight="1">
      <c r="A5875" s="223"/>
      <c r="B5875" s="74" t="s">
        <v>7852</v>
      </c>
      <c r="C5875" s="74">
        <v>150.0</v>
      </c>
      <c r="D5875" s="249">
        <v>44270.0</v>
      </c>
      <c r="E5875" s="250" t="s">
        <v>8069</v>
      </c>
      <c r="F5875" s="74" t="s">
        <v>8070</v>
      </c>
      <c r="G5875" s="250" t="s">
        <v>761</v>
      </c>
      <c r="H5875" s="250" t="s">
        <v>8071</v>
      </c>
      <c r="I5875" s="250"/>
      <c r="J5875" s="21"/>
      <c r="K5875" s="21"/>
      <c r="L5875" s="21"/>
      <c r="M5875" s="21"/>
      <c r="N5875" s="22">
        <f t="shared" si="2"/>
        <v>46206</v>
      </c>
      <c r="O5875" s="23">
        <f>'RESOLUCIONES EPG'!$N5875-'RESOLUCIONES EPG'!$D5875</f>
        <v>1936</v>
      </c>
    </row>
    <row r="5876" ht="16.5" customHeight="1">
      <c r="A5876" s="222"/>
      <c r="B5876" s="74" t="s">
        <v>7852</v>
      </c>
      <c r="C5876" s="74">
        <v>163.0</v>
      </c>
      <c r="D5876" s="249">
        <v>44270.0</v>
      </c>
      <c r="E5876" s="250" t="s">
        <v>7555</v>
      </c>
      <c r="F5876" s="74" t="s">
        <v>7556</v>
      </c>
      <c r="G5876" s="250" t="s">
        <v>131</v>
      </c>
      <c r="H5876" s="250"/>
      <c r="I5876" s="250"/>
      <c r="J5876" s="21"/>
      <c r="K5876" s="21" t="s">
        <v>4511</v>
      </c>
      <c r="L5876" s="21"/>
      <c r="M5876" s="21"/>
      <c r="N5876" s="22">
        <f t="shared" si="2"/>
        <v>46206</v>
      </c>
      <c r="O5876" s="23">
        <f>'RESOLUCIONES EPG'!$N5876-'RESOLUCIONES EPG'!$D5876</f>
        <v>1936</v>
      </c>
    </row>
    <row r="5877" ht="15.75" customHeight="1">
      <c r="A5877" s="224"/>
      <c r="B5877" s="74" t="s">
        <v>7852</v>
      </c>
      <c r="C5877" s="74">
        <v>155.0</v>
      </c>
      <c r="D5877" s="249">
        <v>44270.0</v>
      </c>
      <c r="E5877" s="250" t="s">
        <v>7152</v>
      </c>
      <c r="F5877" s="74" t="s">
        <v>7443</v>
      </c>
      <c r="G5877" s="250" t="s">
        <v>2923</v>
      </c>
      <c r="H5877" s="250"/>
      <c r="I5877" s="250"/>
      <c r="J5877" s="21"/>
      <c r="K5877" s="21"/>
      <c r="L5877" s="21"/>
      <c r="M5877" s="21"/>
      <c r="N5877" s="22">
        <f t="shared" si="2"/>
        <v>46206</v>
      </c>
      <c r="O5877" s="23">
        <f>'RESOLUCIONES EPG'!$N5877-'RESOLUCIONES EPG'!$D5877</f>
        <v>1936</v>
      </c>
    </row>
    <row r="5878" ht="16.5" customHeight="1">
      <c r="A5878" s="222"/>
      <c r="B5878" s="74" t="s">
        <v>7852</v>
      </c>
      <c r="C5878" s="74">
        <v>146.0</v>
      </c>
      <c r="D5878" s="249">
        <v>44270.0</v>
      </c>
      <c r="E5878" s="250" t="s">
        <v>8072</v>
      </c>
      <c r="F5878" s="74" t="s">
        <v>8073</v>
      </c>
      <c r="G5878" s="250" t="s">
        <v>761</v>
      </c>
      <c r="H5878" s="250" t="s">
        <v>8074</v>
      </c>
      <c r="I5878" s="250"/>
      <c r="J5878" s="21"/>
      <c r="K5878" s="21"/>
      <c r="L5878" s="21"/>
      <c r="M5878" s="21"/>
      <c r="N5878" s="22">
        <f t="shared" si="2"/>
        <v>46206</v>
      </c>
      <c r="O5878" s="23">
        <f>'RESOLUCIONES EPG'!$N5878-'RESOLUCIONES EPG'!$D5878</f>
        <v>1936</v>
      </c>
    </row>
    <row r="5879" ht="15.75" customHeight="1">
      <c r="A5879" s="223"/>
      <c r="B5879" s="74" t="s">
        <v>7852</v>
      </c>
      <c r="C5879" s="74">
        <v>151.0</v>
      </c>
      <c r="D5879" s="249">
        <v>44270.0</v>
      </c>
      <c r="E5879" s="250" t="s">
        <v>8075</v>
      </c>
      <c r="F5879" s="74" t="s">
        <v>8076</v>
      </c>
      <c r="G5879" s="250" t="s">
        <v>761</v>
      </c>
      <c r="H5879" s="250" t="s">
        <v>8077</v>
      </c>
      <c r="I5879" s="250"/>
      <c r="J5879" s="21"/>
      <c r="K5879" s="21"/>
      <c r="L5879" s="21"/>
      <c r="M5879" s="21"/>
      <c r="N5879" s="22">
        <f t="shared" si="2"/>
        <v>46206</v>
      </c>
      <c r="O5879" s="23">
        <f>'RESOLUCIONES EPG'!$N5879-'RESOLUCIONES EPG'!$D5879</f>
        <v>1936</v>
      </c>
    </row>
    <row r="5880" ht="15.75" customHeight="1">
      <c r="A5880" s="222"/>
      <c r="B5880" s="74" t="s">
        <v>7852</v>
      </c>
      <c r="C5880" s="74">
        <v>162.0</v>
      </c>
      <c r="D5880" s="249">
        <v>44270.0</v>
      </c>
      <c r="E5880" s="250" t="s">
        <v>8078</v>
      </c>
      <c r="F5880" s="74" t="s">
        <v>8038</v>
      </c>
      <c r="G5880" s="250" t="s">
        <v>131</v>
      </c>
      <c r="H5880" s="250"/>
      <c r="I5880" s="250"/>
      <c r="J5880" s="21"/>
      <c r="K5880" s="21" t="s">
        <v>7918</v>
      </c>
      <c r="L5880" s="21"/>
      <c r="M5880" s="21"/>
      <c r="N5880" s="22">
        <f t="shared" si="2"/>
        <v>46206</v>
      </c>
      <c r="O5880" s="23">
        <f>'RESOLUCIONES EPG'!$N5880-'RESOLUCIONES EPG'!$D5880</f>
        <v>1936</v>
      </c>
    </row>
    <row r="5881" ht="15.75" customHeight="1">
      <c r="A5881" s="224"/>
      <c r="B5881" s="74" t="s">
        <v>7852</v>
      </c>
      <c r="C5881" s="74">
        <v>148.0</v>
      </c>
      <c r="D5881" s="249">
        <v>44270.0</v>
      </c>
      <c r="E5881" s="250" t="s">
        <v>8079</v>
      </c>
      <c r="F5881" s="74" t="s">
        <v>8080</v>
      </c>
      <c r="G5881" s="250" t="s">
        <v>761</v>
      </c>
      <c r="H5881" s="250" t="s">
        <v>4983</v>
      </c>
      <c r="I5881" s="250"/>
      <c r="J5881" s="21"/>
      <c r="K5881" s="21"/>
      <c r="L5881" s="21"/>
      <c r="M5881" s="21"/>
      <c r="N5881" s="22">
        <f t="shared" si="2"/>
        <v>46206</v>
      </c>
      <c r="O5881" s="23">
        <f>'RESOLUCIONES EPG'!$N5881-'RESOLUCIONES EPG'!$D5881</f>
        <v>1936</v>
      </c>
    </row>
    <row r="5882" ht="15.75" customHeight="1">
      <c r="A5882" s="224"/>
      <c r="B5882" s="74" t="s">
        <v>7852</v>
      </c>
      <c r="C5882" s="74">
        <v>153.0</v>
      </c>
      <c r="D5882" s="249">
        <v>44270.0</v>
      </c>
      <c r="E5882" s="250" t="s">
        <v>7904</v>
      </c>
      <c r="F5882" s="74" t="s">
        <v>8081</v>
      </c>
      <c r="G5882" s="250" t="s">
        <v>6388</v>
      </c>
      <c r="H5882" s="250"/>
      <c r="I5882" s="250"/>
      <c r="J5882" s="21"/>
      <c r="K5882" s="21"/>
      <c r="L5882" s="21"/>
      <c r="M5882" s="21"/>
      <c r="N5882" s="22">
        <f t="shared" si="2"/>
        <v>46206</v>
      </c>
      <c r="O5882" s="23">
        <f>'RESOLUCIONES EPG'!$N5882-'RESOLUCIONES EPG'!$D5882</f>
        <v>1936</v>
      </c>
    </row>
    <row r="5883" ht="16.5" customHeight="1">
      <c r="A5883" s="223"/>
      <c r="B5883" s="74"/>
      <c r="C5883" s="74">
        <v>159.0</v>
      </c>
      <c r="D5883" s="249">
        <v>44270.0</v>
      </c>
      <c r="E5883" s="250" t="s">
        <v>5353</v>
      </c>
      <c r="F5883" s="74" t="s">
        <v>8082</v>
      </c>
      <c r="G5883" s="250" t="s">
        <v>2253</v>
      </c>
      <c r="H5883" s="250" t="s">
        <v>1083</v>
      </c>
      <c r="I5883" s="250"/>
      <c r="J5883" s="21"/>
      <c r="K5883" s="21"/>
      <c r="L5883" s="21"/>
      <c r="M5883" s="21"/>
      <c r="N5883" s="22">
        <f t="shared" si="2"/>
        <v>46206</v>
      </c>
      <c r="O5883" s="23">
        <f>'RESOLUCIONES EPG'!$N5883-'RESOLUCIONES EPG'!$D5883</f>
        <v>1936</v>
      </c>
    </row>
    <row r="5884" ht="16.5" customHeight="1">
      <c r="A5884" s="223"/>
      <c r="B5884" s="74" t="s">
        <v>7852</v>
      </c>
      <c r="C5884" s="74">
        <v>149.0</v>
      </c>
      <c r="D5884" s="249">
        <v>44270.0</v>
      </c>
      <c r="E5884" s="250" t="s">
        <v>8083</v>
      </c>
      <c r="F5884" s="74" t="s">
        <v>8084</v>
      </c>
      <c r="G5884" s="250" t="s">
        <v>761</v>
      </c>
      <c r="H5884" s="250" t="s">
        <v>4983</v>
      </c>
      <c r="I5884" s="250"/>
      <c r="J5884" s="21"/>
      <c r="K5884" s="21"/>
      <c r="L5884" s="21"/>
      <c r="M5884" s="21"/>
      <c r="N5884" s="22">
        <f t="shared" si="2"/>
        <v>46206</v>
      </c>
      <c r="O5884" s="23">
        <f>'RESOLUCIONES EPG'!$N5884-'RESOLUCIONES EPG'!$D5884</f>
        <v>1936</v>
      </c>
    </row>
    <row r="5885" ht="16.5" customHeight="1">
      <c r="A5885" s="222"/>
      <c r="B5885" s="74" t="s">
        <v>7852</v>
      </c>
      <c r="C5885" s="74">
        <v>147.0</v>
      </c>
      <c r="D5885" s="249">
        <v>44270.0</v>
      </c>
      <c r="E5885" s="250" t="s">
        <v>8085</v>
      </c>
      <c r="F5885" s="74" t="s">
        <v>8086</v>
      </c>
      <c r="G5885" s="250" t="s">
        <v>761</v>
      </c>
      <c r="H5885" s="250" t="s">
        <v>8087</v>
      </c>
      <c r="I5885" s="250"/>
      <c r="J5885" s="21"/>
      <c r="K5885" s="21"/>
      <c r="L5885" s="21"/>
      <c r="M5885" s="21"/>
      <c r="N5885" s="22">
        <f t="shared" si="2"/>
        <v>46206</v>
      </c>
      <c r="O5885" s="23">
        <f>'RESOLUCIONES EPG'!$N5885-'RESOLUCIONES EPG'!$D5885</f>
        <v>1936</v>
      </c>
    </row>
    <row r="5886" ht="16.5" customHeight="1">
      <c r="A5886" s="223"/>
      <c r="B5886" s="74" t="s">
        <v>7852</v>
      </c>
      <c r="C5886" s="74">
        <v>152.0</v>
      </c>
      <c r="D5886" s="249">
        <v>44270.0</v>
      </c>
      <c r="E5886" s="250" t="s">
        <v>8088</v>
      </c>
      <c r="F5886" s="74" t="s">
        <v>8089</v>
      </c>
      <c r="G5886" s="250" t="s">
        <v>761</v>
      </c>
      <c r="H5886" s="250" t="s">
        <v>8090</v>
      </c>
      <c r="I5886" s="250"/>
      <c r="J5886" s="21"/>
      <c r="K5886" s="21"/>
      <c r="L5886" s="21"/>
      <c r="M5886" s="21"/>
      <c r="N5886" s="22">
        <f t="shared" si="2"/>
        <v>46206</v>
      </c>
      <c r="O5886" s="23">
        <f>'RESOLUCIONES EPG'!$N5886-'RESOLUCIONES EPG'!$D5886</f>
        <v>1936</v>
      </c>
    </row>
    <row r="5887" ht="16.5" customHeight="1">
      <c r="A5887" s="223"/>
      <c r="B5887" s="74"/>
      <c r="C5887" s="74">
        <v>158.0</v>
      </c>
      <c r="D5887" s="249">
        <v>44270.0</v>
      </c>
      <c r="E5887" s="250" t="s">
        <v>3032</v>
      </c>
      <c r="F5887" s="74" t="s">
        <v>8091</v>
      </c>
      <c r="G5887" s="250" t="s">
        <v>2253</v>
      </c>
      <c r="H5887" s="250" t="s">
        <v>3089</v>
      </c>
      <c r="I5887" s="250"/>
      <c r="J5887" s="21"/>
      <c r="K5887" s="21"/>
      <c r="L5887" s="21"/>
      <c r="M5887" s="21"/>
      <c r="N5887" s="22">
        <f t="shared" si="2"/>
        <v>46206</v>
      </c>
      <c r="O5887" s="23">
        <f>'RESOLUCIONES EPG'!$N5887-'RESOLUCIONES EPG'!$D5887</f>
        <v>1936</v>
      </c>
    </row>
    <row r="5888" ht="16.5" customHeight="1">
      <c r="A5888" s="222"/>
      <c r="B5888" s="74" t="s">
        <v>7852</v>
      </c>
      <c r="C5888" s="74">
        <v>145.0</v>
      </c>
      <c r="D5888" s="249">
        <v>44270.0</v>
      </c>
      <c r="E5888" s="250" t="s">
        <v>2899</v>
      </c>
      <c r="F5888" s="74" t="s">
        <v>2900</v>
      </c>
      <c r="G5888" s="250" t="s">
        <v>761</v>
      </c>
      <c r="H5888" s="250" t="s">
        <v>143</v>
      </c>
      <c r="I5888" s="250"/>
      <c r="J5888" s="21"/>
      <c r="K5888" s="21"/>
      <c r="L5888" s="21"/>
      <c r="M5888" s="21"/>
      <c r="N5888" s="22">
        <f t="shared" si="2"/>
        <v>46206</v>
      </c>
      <c r="O5888" s="23">
        <f>'RESOLUCIONES EPG'!$N5888-'RESOLUCIONES EPG'!$D5888</f>
        <v>1936</v>
      </c>
    </row>
    <row r="5889" ht="15.75" customHeight="1">
      <c r="A5889" s="196"/>
      <c r="B5889" s="74" t="s">
        <v>7852</v>
      </c>
      <c r="C5889" s="74">
        <v>166.0</v>
      </c>
      <c r="D5889" s="249">
        <v>44270.0</v>
      </c>
      <c r="E5889" s="250" t="s">
        <v>8092</v>
      </c>
      <c r="F5889" s="74" t="s">
        <v>7613</v>
      </c>
      <c r="G5889" s="250" t="s">
        <v>131</v>
      </c>
      <c r="H5889" s="250"/>
      <c r="I5889" s="250"/>
      <c r="J5889" s="21"/>
      <c r="K5889" s="21"/>
      <c r="L5889" s="21"/>
      <c r="M5889" s="21"/>
      <c r="N5889" s="22">
        <f t="shared" si="2"/>
        <v>46206</v>
      </c>
      <c r="O5889" s="23">
        <f>'RESOLUCIONES EPG'!$N5889-'RESOLUCIONES EPG'!$D5889</f>
        <v>1936</v>
      </c>
    </row>
    <row r="5890" ht="16.5" customHeight="1">
      <c r="A5890" s="223"/>
      <c r="B5890" s="74"/>
      <c r="C5890" s="74">
        <v>156.0</v>
      </c>
      <c r="D5890" s="249">
        <v>44270.0</v>
      </c>
      <c r="E5890" s="250" t="s">
        <v>2818</v>
      </c>
      <c r="F5890" s="74" t="s">
        <v>6277</v>
      </c>
      <c r="G5890" s="250" t="s">
        <v>2253</v>
      </c>
      <c r="H5890" s="250" t="s">
        <v>8093</v>
      </c>
      <c r="I5890" s="250"/>
      <c r="J5890" s="21"/>
      <c r="K5890" s="21"/>
      <c r="L5890" s="21"/>
      <c r="M5890" s="21"/>
      <c r="N5890" s="22">
        <f t="shared" si="2"/>
        <v>46206</v>
      </c>
      <c r="O5890" s="23">
        <f>'RESOLUCIONES EPG'!$N5890-'RESOLUCIONES EPG'!$D5890</f>
        <v>1936</v>
      </c>
    </row>
    <row r="5891" ht="15.75" customHeight="1">
      <c r="A5891" s="222"/>
      <c r="B5891" s="74" t="s">
        <v>7852</v>
      </c>
      <c r="C5891" s="74">
        <v>144.0</v>
      </c>
      <c r="D5891" s="249">
        <v>44270.0</v>
      </c>
      <c r="E5891" s="250" t="s">
        <v>8094</v>
      </c>
      <c r="F5891" s="74"/>
      <c r="G5891" s="250" t="s">
        <v>8095</v>
      </c>
      <c r="H5891" s="250" t="s">
        <v>8096</v>
      </c>
      <c r="I5891" s="250"/>
      <c r="J5891" s="21"/>
      <c r="K5891" s="21"/>
      <c r="L5891" s="21"/>
      <c r="M5891" s="21"/>
      <c r="N5891" s="22">
        <f t="shared" si="2"/>
        <v>46206</v>
      </c>
      <c r="O5891" s="23">
        <f>'RESOLUCIONES EPG'!$N5891-'RESOLUCIONES EPG'!$D5891</f>
        <v>1936</v>
      </c>
    </row>
    <row r="5892" ht="16.5" customHeight="1">
      <c r="A5892" s="224"/>
      <c r="B5892" s="74" t="s">
        <v>7852</v>
      </c>
      <c r="C5892" s="74">
        <v>154.0</v>
      </c>
      <c r="D5892" s="249">
        <v>44270.0</v>
      </c>
      <c r="E5892" s="250" t="s">
        <v>1369</v>
      </c>
      <c r="F5892" s="74" t="s">
        <v>8097</v>
      </c>
      <c r="G5892" s="250" t="s">
        <v>6388</v>
      </c>
      <c r="H5892" s="250"/>
      <c r="I5892" s="250"/>
      <c r="J5892" s="21"/>
      <c r="K5892" s="21"/>
      <c r="L5892" s="21"/>
      <c r="M5892" s="21"/>
      <c r="N5892" s="22">
        <f t="shared" si="2"/>
        <v>46206</v>
      </c>
      <c r="O5892" s="23">
        <f>'RESOLUCIONES EPG'!$N5892-'RESOLUCIONES EPG'!$D5892</f>
        <v>1936</v>
      </c>
    </row>
    <row r="5893" ht="15.75" customHeight="1">
      <c r="A5893" s="196"/>
      <c r="B5893" s="74" t="s">
        <v>7852</v>
      </c>
      <c r="C5893" s="74">
        <v>160.0</v>
      </c>
      <c r="D5893" s="249">
        <v>44270.0</v>
      </c>
      <c r="E5893" s="250" t="s">
        <v>8098</v>
      </c>
      <c r="F5893" s="74" t="s">
        <v>6249</v>
      </c>
      <c r="G5893" s="250" t="s">
        <v>761</v>
      </c>
      <c r="H5893" s="250" t="s">
        <v>8099</v>
      </c>
      <c r="I5893" s="250"/>
      <c r="J5893" s="21"/>
      <c r="K5893" s="21"/>
      <c r="L5893" s="21"/>
      <c r="M5893" s="21"/>
      <c r="N5893" s="22">
        <f t="shared" si="2"/>
        <v>46206</v>
      </c>
      <c r="O5893" s="23">
        <f>'RESOLUCIONES EPG'!$N5893-'RESOLUCIONES EPG'!$D5893</f>
        <v>1936</v>
      </c>
    </row>
    <row r="5894" ht="16.5" customHeight="1">
      <c r="A5894" s="223"/>
      <c r="B5894" s="74"/>
      <c r="C5894" s="74">
        <v>157.0</v>
      </c>
      <c r="D5894" s="249">
        <v>44270.0</v>
      </c>
      <c r="E5894" s="250" t="s">
        <v>8100</v>
      </c>
      <c r="F5894" s="74" t="s">
        <v>8101</v>
      </c>
      <c r="G5894" s="250" t="s">
        <v>2253</v>
      </c>
      <c r="H5894" s="250" t="s">
        <v>3089</v>
      </c>
      <c r="I5894" s="250"/>
      <c r="J5894" s="21"/>
      <c r="K5894" s="21"/>
      <c r="L5894" s="21"/>
      <c r="M5894" s="21"/>
      <c r="N5894" s="22">
        <f t="shared" si="2"/>
        <v>46206</v>
      </c>
      <c r="O5894" s="23">
        <f>'RESOLUCIONES EPG'!$N5894-'RESOLUCIONES EPG'!$D5894</f>
        <v>1936</v>
      </c>
    </row>
    <row r="5895" ht="16.5" customHeight="1">
      <c r="A5895" s="222"/>
      <c r="B5895" s="74" t="s">
        <v>7852</v>
      </c>
      <c r="C5895" s="74">
        <v>164.0</v>
      </c>
      <c r="D5895" s="249">
        <v>44270.0</v>
      </c>
      <c r="E5895" s="250" t="s">
        <v>8102</v>
      </c>
      <c r="F5895" s="74" t="s">
        <v>7936</v>
      </c>
      <c r="G5895" s="250" t="s">
        <v>131</v>
      </c>
      <c r="H5895" s="250"/>
      <c r="I5895" s="250"/>
      <c r="J5895" s="21"/>
      <c r="K5895" s="21" t="s">
        <v>7918</v>
      </c>
      <c r="L5895" s="21"/>
      <c r="M5895" s="21"/>
      <c r="N5895" s="22">
        <f t="shared" si="2"/>
        <v>46206</v>
      </c>
      <c r="O5895" s="23">
        <f>'RESOLUCIONES EPG'!$N5895-'RESOLUCIONES EPG'!$D5895</f>
        <v>1936</v>
      </c>
    </row>
    <row r="5896" ht="16.5" customHeight="1">
      <c r="A5896" s="222"/>
      <c r="B5896" s="74"/>
      <c r="C5896" s="74">
        <v>143.0</v>
      </c>
      <c r="D5896" s="249">
        <v>44270.0</v>
      </c>
      <c r="E5896" s="250"/>
      <c r="F5896" s="74"/>
      <c r="G5896" s="250"/>
      <c r="H5896" s="250"/>
      <c r="I5896" s="250"/>
      <c r="J5896" s="21"/>
      <c r="K5896" s="21"/>
      <c r="L5896" s="21"/>
      <c r="M5896" s="21"/>
      <c r="N5896" s="22">
        <f t="shared" si="2"/>
        <v>46206</v>
      </c>
      <c r="O5896" s="23">
        <f>'RESOLUCIONES EPG'!$N5896-'RESOLUCIONES EPG'!$D5896</f>
        <v>1936</v>
      </c>
    </row>
    <row r="5897" ht="15.75" customHeight="1">
      <c r="A5897" s="222"/>
      <c r="B5897" s="74" t="s">
        <v>7852</v>
      </c>
      <c r="C5897" s="74">
        <v>174.0</v>
      </c>
      <c r="D5897" s="249">
        <v>44273.0</v>
      </c>
      <c r="E5897" s="250" t="s">
        <v>8103</v>
      </c>
      <c r="F5897" s="74" t="s">
        <v>7913</v>
      </c>
      <c r="G5897" s="250" t="s">
        <v>131</v>
      </c>
      <c r="H5897" s="250"/>
      <c r="I5897" s="250"/>
      <c r="J5897" s="21"/>
      <c r="K5897" s="21" t="s">
        <v>8104</v>
      </c>
      <c r="L5897" s="21" t="s">
        <v>8105</v>
      </c>
      <c r="M5897" s="21"/>
      <c r="N5897" s="22">
        <f t="shared" si="2"/>
        <v>46206</v>
      </c>
      <c r="O5897" s="23">
        <f>'RESOLUCIONES EPG'!$N5897-'RESOLUCIONES EPG'!$D5897</f>
        <v>1933</v>
      </c>
    </row>
    <row r="5898" ht="15.75" customHeight="1">
      <c r="A5898" s="226"/>
      <c r="B5898" s="74" t="s">
        <v>7852</v>
      </c>
      <c r="C5898" s="74">
        <v>170.0</v>
      </c>
      <c r="D5898" s="249">
        <v>44273.0</v>
      </c>
      <c r="E5898" s="250" t="s">
        <v>8106</v>
      </c>
      <c r="F5898" s="74" t="s">
        <v>8107</v>
      </c>
      <c r="G5898" s="250" t="s">
        <v>761</v>
      </c>
      <c r="H5898" s="250" t="s">
        <v>776</v>
      </c>
      <c r="I5898" s="250"/>
      <c r="J5898" s="21"/>
      <c r="K5898" s="21"/>
      <c r="L5898" s="21"/>
      <c r="M5898" s="21"/>
      <c r="N5898" s="22">
        <f t="shared" si="2"/>
        <v>46206</v>
      </c>
      <c r="O5898" s="23">
        <f>'RESOLUCIONES EPG'!$N5898-'RESOLUCIONES EPG'!$D5898</f>
        <v>1933</v>
      </c>
    </row>
    <row r="5899" ht="15.75" customHeight="1">
      <c r="A5899" s="196"/>
      <c r="B5899" s="74" t="s">
        <v>5742</v>
      </c>
      <c r="C5899" s="74">
        <v>171.0</v>
      </c>
      <c r="D5899" s="249">
        <v>44273.0</v>
      </c>
      <c r="E5899" s="250" t="s">
        <v>8108</v>
      </c>
      <c r="F5899" s="74" t="s">
        <v>8109</v>
      </c>
      <c r="G5899" s="250" t="s">
        <v>184</v>
      </c>
      <c r="H5899" s="250" t="s">
        <v>8110</v>
      </c>
      <c r="I5899" s="250"/>
      <c r="J5899" s="21"/>
      <c r="K5899" s="21"/>
      <c r="L5899" s="21"/>
      <c r="M5899" s="21"/>
      <c r="N5899" s="22">
        <f t="shared" si="2"/>
        <v>46206</v>
      </c>
      <c r="O5899" s="23">
        <f>'RESOLUCIONES EPG'!$N5899-'RESOLUCIONES EPG'!$D5899</f>
        <v>1933</v>
      </c>
    </row>
    <row r="5900" ht="15.75" customHeight="1">
      <c r="A5900" s="196"/>
      <c r="B5900" s="74" t="s">
        <v>7852</v>
      </c>
      <c r="C5900" s="74">
        <v>172.0</v>
      </c>
      <c r="D5900" s="249">
        <v>44273.0</v>
      </c>
      <c r="E5900" s="250" t="s">
        <v>5984</v>
      </c>
      <c r="F5900" s="74" t="s">
        <v>5985</v>
      </c>
      <c r="G5900" s="250" t="s">
        <v>2751</v>
      </c>
      <c r="H5900" s="250"/>
      <c r="I5900" s="250"/>
      <c r="J5900" s="21"/>
      <c r="K5900" s="21" t="s">
        <v>7753</v>
      </c>
      <c r="L5900" s="21"/>
      <c r="M5900" s="21"/>
      <c r="N5900" s="22">
        <f t="shared" si="2"/>
        <v>46206</v>
      </c>
      <c r="O5900" s="23">
        <f>'RESOLUCIONES EPG'!$N5900-'RESOLUCIONES EPG'!$D5900</f>
        <v>1933</v>
      </c>
    </row>
    <row r="5901" ht="15.75" customHeight="1">
      <c r="A5901" s="223"/>
      <c r="B5901" s="74" t="s">
        <v>7852</v>
      </c>
      <c r="C5901" s="74">
        <v>177.0</v>
      </c>
      <c r="D5901" s="249">
        <v>44278.0</v>
      </c>
      <c r="E5901" s="250" t="s">
        <v>8111</v>
      </c>
      <c r="F5901" s="74" t="s">
        <v>8112</v>
      </c>
      <c r="G5901" s="250" t="s">
        <v>2923</v>
      </c>
      <c r="H5901" s="250"/>
      <c r="I5901" s="250"/>
      <c r="J5901" s="21"/>
      <c r="K5901" s="21"/>
      <c r="L5901" s="21"/>
      <c r="M5901" s="21"/>
      <c r="N5901" s="22">
        <f t="shared" si="2"/>
        <v>46206</v>
      </c>
      <c r="O5901" s="23">
        <f>'RESOLUCIONES EPG'!$N5901-'RESOLUCIONES EPG'!$D5901</f>
        <v>1928</v>
      </c>
    </row>
    <row r="5902" ht="15.75" customHeight="1">
      <c r="A5902" s="223"/>
      <c r="B5902" s="74" t="s">
        <v>7852</v>
      </c>
      <c r="C5902" s="74">
        <v>178.0</v>
      </c>
      <c r="D5902" s="249">
        <v>44278.0</v>
      </c>
      <c r="E5902" s="250" t="s">
        <v>8113</v>
      </c>
      <c r="F5902" s="74" t="s">
        <v>8114</v>
      </c>
      <c r="G5902" s="250" t="s">
        <v>761</v>
      </c>
      <c r="H5902" s="250"/>
      <c r="I5902" s="250"/>
      <c r="J5902" s="21"/>
      <c r="K5902" s="21"/>
      <c r="L5902" s="21"/>
      <c r="M5902" s="21"/>
      <c r="N5902" s="22">
        <f t="shared" si="2"/>
        <v>46206</v>
      </c>
      <c r="O5902" s="23">
        <f>'RESOLUCIONES EPG'!$N5902-'RESOLUCIONES EPG'!$D5902</f>
        <v>1928</v>
      </c>
    </row>
    <row r="5903" ht="15.75" customHeight="1">
      <c r="A5903" s="223"/>
      <c r="B5903" s="74" t="s">
        <v>7852</v>
      </c>
      <c r="C5903" s="74">
        <v>180.0</v>
      </c>
      <c r="D5903" s="249">
        <v>44279.0</v>
      </c>
      <c r="E5903" s="250" t="s">
        <v>8115</v>
      </c>
      <c r="F5903" s="74" t="s">
        <v>8116</v>
      </c>
      <c r="G5903" s="250" t="s">
        <v>761</v>
      </c>
      <c r="H5903" s="250" t="s">
        <v>8117</v>
      </c>
      <c r="I5903" s="250"/>
      <c r="J5903" s="21"/>
      <c r="K5903" s="21"/>
      <c r="L5903" s="21"/>
      <c r="M5903" s="21"/>
      <c r="N5903" s="22">
        <f t="shared" si="2"/>
        <v>46206</v>
      </c>
      <c r="O5903" s="23">
        <f>'RESOLUCIONES EPG'!$N5903-'RESOLUCIONES EPG'!$D5903</f>
        <v>1927</v>
      </c>
    </row>
    <row r="5904" ht="15.75" customHeight="1">
      <c r="A5904" s="223"/>
      <c r="B5904" s="74" t="s">
        <v>7852</v>
      </c>
      <c r="C5904" s="74">
        <v>181.0</v>
      </c>
      <c r="D5904" s="249">
        <v>44279.0</v>
      </c>
      <c r="E5904" s="250" t="s">
        <v>8118</v>
      </c>
      <c r="F5904" s="74" t="s">
        <v>8119</v>
      </c>
      <c r="G5904" s="250" t="s">
        <v>2923</v>
      </c>
      <c r="H5904" s="250"/>
      <c r="I5904" s="250"/>
      <c r="J5904" s="21"/>
      <c r="K5904" s="21"/>
      <c r="L5904" s="21"/>
      <c r="M5904" s="21"/>
      <c r="N5904" s="22">
        <f t="shared" si="2"/>
        <v>46206</v>
      </c>
      <c r="O5904" s="23">
        <f>'RESOLUCIONES EPG'!$N5904-'RESOLUCIONES EPG'!$D5904</f>
        <v>1927</v>
      </c>
    </row>
    <row r="5905" ht="15.75" customHeight="1">
      <c r="A5905" s="224"/>
      <c r="B5905" s="74" t="s">
        <v>7852</v>
      </c>
      <c r="C5905" s="74">
        <v>187.0</v>
      </c>
      <c r="D5905" s="249">
        <v>44281.0</v>
      </c>
      <c r="E5905" s="250" t="s">
        <v>2486</v>
      </c>
      <c r="F5905" s="74" t="s">
        <v>8120</v>
      </c>
      <c r="G5905" s="250" t="s">
        <v>6388</v>
      </c>
      <c r="H5905" s="250"/>
      <c r="I5905" s="250"/>
      <c r="J5905" s="21"/>
      <c r="K5905" s="21"/>
      <c r="L5905" s="21"/>
      <c r="M5905" s="21"/>
      <c r="N5905" s="22">
        <f t="shared" si="2"/>
        <v>46206</v>
      </c>
      <c r="O5905" s="23">
        <f>'RESOLUCIONES EPG'!$N5905-'RESOLUCIONES EPG'!$D5905</f>
        <v>1925</v>
      </c>
    </row>
    <row r="5906" ht="15.75" customHeight="1">
      <c r="A5906" s="223"/>
      <c r="B5906" s="74" t="s">
        <v>7852</v>
      </c>
      <c r="C5906" s="74">
        <v>184.0</v>
      </c>
      <c r="D5906" s="249">
        <v>44281.0</v>
      </c>
      <c r="E5906" s="250" t="s">
        <v>5408</v>
      </c>
      <c r="F5906" s="74" t="s">
        <v>8121</v>
      </c>
      <c r="G5906" s="250" t="s">
        <v>2923</v>
      </c>
      <c r="H5906" s="250"/>
      <c r="I5906" s="250"/>
      <c r="J5906" s="21"/>
      <c r="K5906" s="21"/>
      <c r="L5906" s="21"/>
      <c r="M5906" s="21"/>
      <c r="N5906" s="22">
        <f t="shared" si="2"/>
        <v>46206</v>
      </c>
      <c r="O5906" s="23">
        <f>'RESOLUCIONES EPG'!$N5906-'RESOLUCIONES EPG'!$D5906</f>
        <v>1925</v>
      </c>
    </row>
    <row r="5907" ht="15.75" customHeight="1">
      <c r="A5907" s="222"/>
      <c r="B5907" s="74" t="s">
        <v>7852</v>
      </c>
      <c r="C5907" s="74">
        <v>175.0</v>
      </c>
      <c r="D5907" s="249">
        <v>44281.0</v>
      </c>
      <c r="E5907" s="250" t="s">
        <v>7904</v>
      </c>
      <c r="F5907" s="74" t="s">
        <v>8081</v>
      </c>
      <c r="G5907" s="250" t="s">
        <v>131</v>
      </c>
      <c r="H5907" s="250"/>
      <c r="I5907" s="250"/>
      <c r="J5907" s="21"/>
      <c r="K5907" s="21" t="s">
        <v>8122</v>
      </c>
      <c r="L5907" s="21"/>
      <c r="M5907" s="21"/>
      <c r="N5907" s="22">
        <f t="shared" si="2"/>
        <v>46206</v>
      </c>
      <c r="O5907" s="23">
        <f>'RESOLUCIONES EPG'!$N5907-'RESOLUCIONES EPG'!$D5907</f>
        <v>1925</v>
      </c>
    </row>
    <row r="5908" ht="16.5" customHeight="1">
      <c r="A5908" s="222"/>
      <c r="B5908" s="74" t="s">
        <v>7852</v>
      </c>
      <c r="C5908" s="74">
        <v>190.0</v>
      </c>
      <c r="D5908" s="249">
        <v>44281.0</v>
      </c>
      <c r="E5908" s="250" t="s">
        <v>1467</v>
      </c>
      <c r="F5908" s="74" t="s">
        <v>7906</v>
      </c>
      <c r="G5908" s="250" t="s">
        <v>2751</v>
      </c>
      <c r="H5908" s="250"/>
      <c r="I5908" s="250"/>
      <c r="J5908" s="21"/>
      <c r="K5908" s="21" t="s">
        <v>8123</v>
      </c>
      <c r="L5908" s="21"/>
      <c r="M5908" s="21"/>
      <c r="N5908" s="22">
        <f t="shared" si="2"/>
        <v>46206</v>
      </c>
      <c r="O5908" s="23">
        <f>'RESOLUCIONES EPG'!$N5908-'RESOLUCIONES EPG'!$D5908</f>
        <v>1925</v>
      </c>
    </row>
    <row r="5909" ht="16.5" customHeight="1">
      <c r="A5909" s="224"/>
      <c r="B5909" s="74" t="s">
        <v>7852</v>
      </c>
      <c r="C5909" s="74">
        <v>186.0</v>
      </c>
      <c r="D5909" s="249">
        <v>44281.0</v>
      </c>
      <c r="E5909" s="250" t="s">
        <v>1800</v>
      </c>
      <c r="F5909" s="74" t="s">
        <v>8124</v>
      </c>
      <c r="G5909" s="250" t="s">
        <v>761</v>
      </c>
      <c r="H5909" s="250" t="s">
        <v>8125</v>
      </c>
      <c r="I5909" s="250"/>
      <c r="J5909" s="21"/>
      <c r="K5909" s="21"/>
      <c r="L5909" s="21"/>
      <c r="M5909" s="21"/>
      <c r="N5909" s="22">
        <f t="shared" si="2"/>
        <v>46206</v>
      </c>
      <c r="O5909" s="23">
        <f>'RESOLUCIONES EPG'!$N5909-'RESOLUCIONES EPG'!$D5909</f>
        <v>1925</v>
      </c>
    </row>
    <row r="5910" ht="16.5" customHeight="1">
      <c r="A5910" s="223"/>
      <c r="B5910" s="74"/>
      <c r="C5910" s="74">
        <v>185.0</v>
      </c>
      <c r="D5910" s="249">
        <v>44281.0</v>
      </c>
      <c r="E5910" s="250" t="s">
        <v>8126</v>
      </c>
      <c r="F5910" s="74" t="s">
        <v>7523</v>
      </c>
      <c r="G5910" s="250" t="s">
        <v>2253</v>
      </c>
      <c r="H5910" s="250" t="s">
        <v>1033</v>
      </c>
      <c r="I5910" s="250"/>
      <c r="J5910" s="21"/>
      <c r="K5910" s="21"/>
      <c r="L5910" s="21"/>
      <c r="M5910" s="21"/>
      <c r="N5910" s="22">
        <f t="shared" si="2"/>
        <v>46206</v>
      </c>
      <c r="O5910" s="23">
        <f>'RESOLUCIONES EPG'!$N5910-'RESOLUCIONES EPG'!$D5910</f>
        <v>1925</v>
      </c>
    </row>
    <row r="5911" ht="16.5" customHeight="1">
      <c r="A5911" s="222"/>
      <c r="B5911" s="74" t="s">
        <v>7852</v>
      </c>
      <c r="C5911" s="74">
        <v>169.0</v>
      </c>
      <c r="D5911" s="249">
        <v>44281.0</v>
      </c>
      <c r="E5911" s="250" t="s">
        <v>8127</v>
      </c>
      <c r="F5911" s="74"/>
      <c r="G5911" s="250" t="s">
        <v>8128</v>
      </c>
      <c r="H5911" s="250" t="s">
        <v>4411</v>
      </c>
      <c r="I5911" s="250"/>
      <c r="J5911" s="21"/>
      <c r="K5911" s="21"/>
      <c r="L5911" s="21"/>
      <c r="M5911" s="21"/>
      <c r="N5911" s="22">
        <f t="shared" si="2"/>
        <v>46206</v>
      </c>
      <c r="O5911" s="23">
        <f>'RESOLUCIONES EPG'!$N5911-'RESOLUCIONES EPG'!$D5911</f>
        <v>1925</v>
      </c>
    </row>
    <row r="5912" ht="16.5" customHeight="1">
      <c r="A5912" s="223"/>
      <c r="B5912" s="74"/>
      <c r="C5912" s="74">
        <v>167.0</v>
      </c>
      <c r="D5912" s="249">
        <v>44281.0</v>
      </c>
      <c r="E5912" s="250" t="s">
        <v>4887</v>
      </c>
      <c r="F5912" s="74" t="s">
        <v>8129</v>
      </c>
      <c r="G5912" s="250" t="s">
        <v>2253</v>
      </c>
      <c r="H5912" s="250" t="s">
        <v>8130</v>
      </c>
      <c r="I5912" s="250"/>
      <c r="J5912" s="21"/>
      <c r="K5912" s="21"/>
      <c r="L5912" s="21"/>
      <c r="M5912" s="21"/>
      <c r="N5912" s="22">
        <f t="shared" si="2"/>
        <v>46206</v>
      </c>
      <c r="O5912" s="23">
        <f>'RESOLUCIONES EPG'!$N5912-'RESOLUCIONES EPG'!$D5912</f>
        <v>1925</v>
      </c>
    </row>
    <row r="5913" ht="16.5" customHeight="1">
      <c r="A5913" s="223"/>
      <c r="B5913" s="74" t="s">
        <v>7852</v>
      </c>
      <c r="C5913" s="74">
        <v>168.0</v>
      </c>
      <c r="D5913" s="249">
        <v>44281.0</v>
      </c>
      <c r="E5913" s="250" t="s">
        <v>8131</v>
      </c>
      <c r="F5913" s="74"/>
      <c r="G5913" s="250" t="s">
        <v>8132</v>
      </c>
      <c r="H5913" s="250"/>
      <c r="I5913" s="250"/>
      <c r="J5913" s="21"/>
      <c r="K5913" s="21"/>
      <c r="L5913" s="21"/>
      <c r="M5913" s="21"/>
      <c r="N5913" s="22">
        <f t="shared" si="2"/>
        <v>46206</v>
      </c>
      <c r="O5913" s="23">
        <f>'RESOLUCIONES EPG'!$N5913-'RESOLUCIONES EPG'!$D5913</f>
        <v>1925</v>
      </c>
    </row>
    <row r="5914" ht="15.75" customHeight="1">
      <c r="A5914" s="223"/>
      <c r="B5914" s="74"/>
      <c r="C5914" s="74">
        <v>183.0</v>
      </c>
      <c r="D5914" s="249">
        <v>44281.0</v>
      </c>
      <c r="E5914" s="250" t="s">
        <v>7230</v>
      </c>
      <c r="F5914" s="74"/>
      <c r="G5914" s="250" t="s">
        <v>8133</v>
      </c>
      <c r="H5914" s="250"/>
      <c r="I5914" s="250"/>
      <c r="J5914" s="21"/>
      <c r="K5914" s="21"/>
      <c r="L5914" s="21"/>
      <c r="M5914" s="21"/>
      <c r="N5914" s="22">
        <f t="shared" si="2"/>
        <v>46206</v>
      </c>
      <c r="O5914" s="23">
        <f>'RESOLUCIONES EPG'!$N5914-'RESOLUCIONES EPG'!$D5914</f>
        <v>1925</v>
      </c>
    </row>
    <row r="5915" ht="16.5" customHeight="1">
      <c r="A5915" s="223"/>
      <c r="B5915" s="74" t="s">
        <v>7852</v>
      </c>
      <c r="C5915" s="74">
        <v>188.0</v>
      </c>
      <c r="D5915" s="249">
        <v>44281.0</v>
      </c>
      <c r="E5915" s="250" t="s">
        <v>8134</v>
      </c>
      <c r="F5915" s="74" t="s">
        <v>8135</v>
      </c>
      <c r="G5915" s="250" t="s">
        <v>761</v>
      </c>
      <c r="H5915" s="250" t="s">
        <v>8136</v>
      </c>
      <c r="I5915" s="250"/>
      <c r="J5915" s="21"/>
      <c r="K5915" s="21"/>
      <c r="L5915" s="21"/>
      <c r="M5915" s="21"/>
      <c r="N5915" s="22">
        <f t="shared" si="2"/>
        <v>46206</v>
      </c>
      <c r="O5915" s="23">
        <f>'RESOLUCIONES EPG'!$N5915-'RESOLUCIONES EPG'!$D5915</f>
        <v>1925</v>
      </c>
    </row>
    <row r="5916" ht="16.5" customHeight="1">
      <c r="A5916" s="196"/>
      <c r="B5916" s="74" t="s">
        <v>7852</v>
      </c>
      <c r="C5916" s="74">
        <v>173.0</v>
      </c>
      <c r="D5916" s="249">
        <v>44281.0</v>
      </c>
      <c r="E5916" s="250" t="s">
        <v>8137</v>
      </c>
      <c r="F5916" s="74" t="s">
        <v>8138</v>
      </c>
      <c r="G5916" s="250" t="s">
        <v>761</v>
      </c>
      <c r="H5916" s="250" t="s">
        <v>8139</v>
      </c>
      <c r="I5916" s="250"/>
      <c r="J5916" s="21"/>
      <c r="K5916" s="21"/>
      <c r="L5916" s="21"/>
      <c r="M5916" s="21"/>
      <c r="N5916" s="22">
        <f t="shared" si="2"/>
        <v>46206</v>
      </c>
      <c r="O5916" s="23">
        <f>'RESOLUCIONES EPG'!$N5916-'RESOLUCIONES EPG'!$D5916</f>
        <v>1925</v>
      </c>
    </row>
    <row r="5917" ht="16.5" customHeight="1">
      <c r="A5917" s="223"/>
      <c r="B5917" s="74" t="s">
        <v>7852</v>
      </c>
      <c r="C5917" s="74">
        <v>182.0</v>
      </c>
      <c r="D5917" s="249">
        <v>44281.0</v>
      </c>
      <c r="E5917" s="250" t="s">
        <v>6148</v>
      </c>
      <c r="F5917" s="74" t="s">
        <v>6149</v>
      </c>
      <c r="G5917" s="250" t="s">
        <v>131</v>
      </c>
      <c r="H5917" s="250"/>
      <c r="I5917" s="250"/>
      <c r="J5917" s="21"/>
      <c r="K5917" s="21" t="s">
        <v>8140</v>
      </c>
      <c r="L5917" s="21"/>
      <c r="M5917" s="21"/>
      <c r="N5917" s="22">
        <f t="shared" si="2"/>
        <v>46206</v>
      </c>
      <c r="O5917" s="23">
        <f>'RESOLUCIONES EPG'!$N5917-'RESOLUCIONES EPG'!$D5917</f>
        <v>1925</v>
      </c>
    </row>
    <row r="5918" ht="16.5" customHeight="1">
      <c r="A5918" s="226"/>
      <c r="B5918" s="74" t="s">
        <v>7852</v>
      </c>
      <c r="C5918" s="74">
        <v>193.0</v>
      </c>
      <c r="D5918" s="249">
        <v>44284.0</v>
      </c>
      <c r="E5918" s="250" t="s">
        <v>7195</v>
      </c>
      <c r="F5918" s="74" t="s">
        <v>8141</v>
      </c>
      <c r="G5918" s="250" t="s">
        <v>6388</v>
      </c>
      <c r="H5918" s="250"/>
      <c r="I5918" s="250"/>
      <c r="J5918" s="21"/>
      <c r="K5918" s="21"/>
      <c r="L5918" s="21"/>
      <c r="M5918" s="21"/>
      <c r="N5918" s="22">
        <f t="shared" si="2"/>
        <v>46206</v>
      </c>
      <c r="O5918" s="23">
        <f>'RESOLUCIONES EPG'!$N5918-'RESOLUCIONES EPG'!$D5918</f>
        <v>1922</v>
      </c>
    </row>
    <row r="5919" ht="16.5" customHeight="1">
      <c r="A5919" s="222"/>
      <c r="B5919" s="74" t="s">
        <v>7852</v>
      </c>
      <c r="C5919" s="74">
        <v>189.0</v>
      </c>
      <c r="D5919" s="249">
        <v>44284.0</v>
      </c>
      <c r="E5919" s="250" t="s">
        <v>8142</v>
      </c>
      <c r="F5919" s="74" t="s">
        <v>8143</v>
      </c>
      <c r="G5919" s="250" t="s">
        <v>761</v>
      </c>
      <c r="H5919" s="250" t="s">
        <v>8144</v>
      </c>
      <c r="I5919" s="250"/>
      <c r="J5919" s="21"/>
      <c r="K5919" s="21"/>
      <c r="L5919" s="21"/>
      <c r="M5919" s="21"/>
      <c r="N5919" s="22">
        <f t="shared" si="2"/>
        <v>46206</v>
      </c>
      <c r="O5919" s="23">
        <f>'RESOLUCIONES EPG'!$N5919-'RESOLUCIONES EPG'!$D5919</f>
        <v>1922</v>
      </c>
    </row>
    <row r="5920" ht="15.75" customHeight="1">
      <c r="A5920" s="222"/>
      <c r="B5920" s="74" t="s">
        <v>7852</v>
      </c>
      <c r="C5920" s="74">
        <v>192.0</v>
      </c>
      <c r="D5920" s="249">
        <v>44284.0</v>
      </c>
      <c r="E5920" s="250" t="s">
        <v>6725</v>
      </c>
      <c r="F5920" s="74" t="s">
        <v>8145</v>
      </c>
      <c r="G5920" s="250" t="s">
        <v>131</v>
      </c>
      <c r="H5920" s="250"/>
      <c r="I5920" s="250"/>
      <c r="J5920" s="21"/>
      <c r="K5920" s="21" t="s">
        <v>7891</v>
      </c>
      <c r="L5920" s="21"/>
      <c r="M5920" s="21"/>
      <c r="N5920" s="22">
        <f t="shared" si="2"/>
        <v>46206</v>
      </c>
      <c r="O5920" s="23">
        <f>'RESOLUCIONES EPG'!$N5920-'RESOLUCIONES EPG'!$D5920</f>
        <v>1922</v>
      </c>
    </row>
    <row r="5921" ht="15.75" customHeight="1">
      <c r="A5921" s="222"/>
      <c r="B5921" s="74" t="s">
        <v>7852</v>
      </c>
      <c r="C5921" s="74">
        <v>191.0</v>
      </c>
      <c r="D5921" s="249">
        <v>44284.0</v>
      </c>
      <c r="E5921" s="250" t="s">
        <v>3179</v>
      </c>
      <c r="F5921" s="74" t="s">
        <v>8146</v>
      </c>
      <c r="G5921" s="250" t="s">
        <v>131</v>
      </c>
      <c r="H5921" s="250"/>
      <c r="I5921" s="250"/>
      <c r="J5921" s="21"/>
      <c r="K5921" s="21" t="s">
        <v>8147</v>
      </c>
      <c r="L5921" s="21" t="s">
        <v>8148</v>
      </c>
      <c r="M5921" s="21"/>
      <c r="N5921" s="22">
        <f t="shared" si="2"/>
        <v>46206</v>
      </c>
      <c r="O5921" s="23">
        <f>'RESOLUCIONES EPG'!$N5921-'RESOLUCIONES EPG'!$D5921</f>
        <v>1922</v>
      </c>
    </row>
    <row r="5922" ht="16.5" customHeight="1">
      <c r="A5922" s="223"/>
      <c r="B5922" s="74" t="s">
        <v>7852</v>
      </c>
      <c r="C5922" s="74">
        <v>195.0</v>
      </c>
      <c r="D5922" s="249">
        <v>44284.0</v>
      </c>
      <c r="E5922" s="250" t="s">
        <v>8149</v>
      </c>
      <c r="F5922" s="74"/>
      <c r="G5922" s="250"/>
      <c r="H5922" s="250"/>
      <c r="I5922" s="250"/>
      <c r="J5922" s="21"/>
      <c r="K5922" s="21"/>
      <c r="L5922" s="21"/>
      <c r="M5922" s="21"/>
      <c r="N5922" s="22">
        <f t="shared" si="2"/>
        <v>46206</v>
      </c>
      <c r="O5922" s="23">
        <f>'RESOLUCIONES EPG'!$N5922-'RESOLUCIONES EPG'!$D5922</f>
        <v>1922</v>
      </c>
    </row>
    <row r="5923" ht="16.5" customHeight="1">
      <c r="A5923" s="224"/>
      <c r="B5923" s="74" t="s">
        <v>7852</v>
      </c>
      <c r="C5923" s="74">
        <v>194.0</v>
      </c>
      <c r="D5923" s="249">
        <v>44284.0</v>
      </c>
      <c r="E5923" s="250" t="s">
        <v>8150</v>
      </c>
      <c r="F5923" s="74"/>
      <c r="G5923" s="250"/>
      <c r="H5923" s="250"/>
      <c r="I5923" s="250"/>
      <c r="J5923" s="21"/>
      <c r="K5923" s="21"/>
      <c r="L5923" s="21"/>
      <c r="M5923" s="21"/>
      <c r="N5923" s="22">
        <f t="shared" si="2"/>
        <v>46206</v>
      </c>
      <c r="O5923" s="23">
        <f>'RESOLUCIONES EPG'!$N5923-'RESOLUCIONES EPG'!$D5923</f>
        <v>1922</v>
      </c>
    </row>
    <row r="5924" ht="15.75" customHeight="1">
      <c r="A5924" s="222"/>
      <c r="B5924" s="74" t="s">
        <v>7852</v>
      </c>
      <c r="C5924" s="74">
        <v>196.0</v>
      </c>
      <c r="D5924" s="249">
        <v>44284.0</v>
      </c>
      <c r="E5924" s="250" t="s">
        <v>8151</v>
      </c>
      <c r="F5924" s="74"/>
      <c r="G5924" s="250"/>
      <c r="H5924" s="250"/>
      <c r="I5924" s="250"/>
      <c r="J5924" s="21"/>
      <c r="K5924" s="21"/>
      <c r="L5924" s="21"/>
      <c r="M5924" s="21"/>
      <c r="N5924" s="22">
        <f t="shared" si="2"/>
        <v>46206</v>
      </c>
      <c r="O5924" s="23">
        <f>'RESOLUCIONES EPG'!$N5924-'RESOLUCIONES EPG'!$D5924</f>
        <v>1922</v>
      </c>
    </row>
    <row r="5925" ht="16.5" customHeight="1">
      <c r="A5925" s="223"/>
      <c r="B5925" s="74" t="s">
        <v>8152</v>
      </c>
      <c r="C5925" s="74">
        <v>197.0</v>
      </c>
      <c r="D5925" s="249">
        <v>44284.0</v>
      </c>
      <c r="E5925" s="250" t="s">
        <v>2512</v>
      </c>
      <c r="F5925" s="74"/>
      <c r="G5925" s="250" t="s">
        <v>8153</v>
      </c>
      <c r="H5925" s="250"/>
      <c r="I5925" s="250"/>
      <c r="J5925" s="21"/>
      <c r="K5925" s="21"/>
      <c r="L5925" s="21"/>
      <c r="M5925" s="21"/>
      <c r="N5925" s="22">
        <f t="shared" si="2"/>
        <v>46206</v>
      </c>
      <c r="O5925" s="23">
        <f>'RESOLUCIONES EPG'!$N5925-'RESOLUCIONES EPG'!$D5925</f>
        <v>1922</v>
      </c>
    </row>
    <row r="5926" ht="15.75" customHeight="1">
      <c r="A5926" s="223"/>
      <c r="B5926" s="74"/>
      <c r="C5926" s="74">
        <v>199.0</v>
      </c>
      <c r="D5926" s="249">
        <v>44288.0</v>
      </c>
      <c r="E5926" s="250" t="s">
        <v>4206</v>
      </c>
      <c r="F5926" s="74" t="s">
        <v>8154</v>
      </c>
      <c r="G5926" s="250" t="s">
        <v>1593</v>
      </c>
      <c r="H5926" s="250">
        <v>44299.0</v>
      </c>
      <c r="I5926" s="250"/>
      <c r="J5926" s="21"/>
      <c r="K5926" s="21"/>
      <c r="L5926" s="21"/>
      <c r="M5926" s="21"/>
      <c r="N5926" s="22">
        <f t="shared" si="2"/>
        <v>46206</v>
      </c>
      <c r="O5926" s="23">
        <f>'RESOLUCIONES EPG'!$N5926-'RESOLUCIONES EPG'!$D5926</f>
        <v>1918</v>
      </c>
    </row>
    <row r="5927" ht="15.75" customHeight="1">
      <c r="A5927" s="223"/>
      <c r="B5927" s="74" t="s">
        <v>7852</v>
      </c>
      <c r="C5927" s="74">
        <v>200.0</v>
      </c>
      <c r="D5927" s="249">
        <v>44288.0</v>
      </c>
      <c r="E5927" s="250" t="s">
        <v>8155</v>
      </c>
      <c r="F5927" s="74" t="s">
        <v>8114</v>
      </c>
      <c r="G5927" s="250" t="s">
        <v>761</v>
      </c>
      <c r="H5927" s="250" t="s">
        <v>8156</v>
      </c>
      <c r="I5927" s="250"/>
      <c r="J5927" s="21"/>
      <c r="K5927" s="21"/>
      <c r="L5927" s="21"/>
      <c r="M5927" s="21"/>
      <c r="N5927" s="22">
        <f t="shared" si="2"/>
        <v>46206</v>
      </c>
      <c r="O5927" s="23">
        <f>'RESOLUCIONES EPG'!$N5927-'RESOLUCIONES EPG'!$D5927</f>
        <v>1918</v>
      </c>
    </row>
    <row r="5928" ht="15.75" customHeight="1">
      <c r="A5928" s="222"/>
      <c r="B5928" s="74" t="s">
        <v>7852</v>
      </c>
      <c r="C5928" s="74">
        <v>205.0</v>
      </c>
      <c r="D5928" s="249">
        <v>44288.0</v>
      </c>
      <c r="E5928" s="250" t="s">
        <v>3192</v>
      </c>
      <c r="F5928" s="74" t="s">
        <v>3193</v>
      </c>
      <c r="G5928" s="250" t="s">
        <v>131</v>
      </c>
      <c r="H5928" s="250"/>
      <c r="I5928" s="250"/>
      <c r="J5928" s="21"/>
      <c r="K5928" s="21"/>
      <c r="L5928" s="21"/>
      <c r="M5928" s="21"/>
      <c r="N5928" s="22">
        <f t="shared" si="2"/>
        <v>46206</v>
      </c>
      <c r="O5928" s="23">
        <f>'RESOLUCIONES EPG'!$N5928-'RESOLUCIONES EPG'!$D5928</f>
        <v>1918</v>
      </c>
    </row>
    <row r="5929" ht="16.5" customHeight="1">
      <c r="A5929" s="223"/>
      <c r="B5929" s="74" t="s">
        <v>7852</v>
      </c>
      <c r="C5929" s="74">
        <v>198.0</v>
      </c>
      <c r="D5929" s="249">
        <v>44288.0</v>
      </c>
      <c r="E5929" s="250" t="s">
        <v>5342</v>
      </c>
      <c r="F5929" s="74" t="s">
        <v>6789</v>
      </c>
      <c r="G5929" s="250" t="s">
        <v>1593</v>
      </c>
      <c r="H5929" s="250"/>
      <c r="I5929" s="250"/>
      <c r="J5929" s="21"/>
      <c r="K5929" s="21"/>
      <c r="L5929" s="21"/>
      <c r="M5929" s="21"/>
      <c r="N5929" s="22">
        <f t="shared" si="2"/>
        <v>46206</v>
      </c>
      <c r="O5929" s="23">
        <f>'RESOLUCIONES EPG'!$N5929-'RESOLUCIONES EPG'!$D5929</f>
        <v>1918</v>
      </c>
    </row>
    <row r="5930" ht="15.75" customHeight="1">
      <c r="A5930" s="222"/>
      <c r="B5930" s="74" t="s">
        <v>7852</v>
      </c>
      <c r="C5930" s="74">
        <v>214.0</v>
      </c>
      <c r="D5930" s="249">
        <v>44288.0</v>
      </c>
      <c r="E5930" s="250" t="s">
        <v>8011</v>
      </c>
      <c r="F5930" s="74" t="s">
        <v>8012</v>
      </c>
      <c r="G5930" s="250" t="s">
        <v>2751</v>
      </c>
      <c r="H5930" s="250"/>
      <c r="I5930" s="250"/>
      <c r="J5930" s="21"/>
      <c r="K5930" s="21" t="s">
        <v>7918</v>
      </c>
      <c r="L5930" s="21"/>
      <c r="M5930" s="21"/>
      <c r="N5930" s="22">
        <f t="shared" si="2"/>
        <v>46206</v>
      </c>
      <c r="O5930" s="23">
        <f>'RESOLUCIONES EPG'!$N5930-'RESOLUCIONES EPG'!$D5930</f>
        <v>1918</v>
      </c>
    </row>
    <row r="5931" ht="15.75" customHeight="1">
      <c r="A5931" s="222"/>
      <c r="B5931" s="74" t="s">
        <v>7852</v>
      </c>
      <c r="C5931" s="74">
        <v>203.0</v>
      </c>
      <c r="D5931" s="249">
        <v>44288.0</v>
      </c>
      <c r="E5931" s="250" t="s">
        <v>8157</v>
      </c>
      <c r="F5931" s="74" t="s">
        <v>8158</v>
      </c>
      <c r="G5931" s="250" t="s">
        <v>761</v>
      </c>
      <c r="H5931" s="250" t="s">
        <v>8159</v>
      </c>
      <c r="I5931" s="250"/>
      <c r="J5931" s="21"/>
      <c r="K5931" s="21"/>
      <c r="L5931" s="21"/>
      <c r="M5931" s="21"/>
      <c r="N5931" s="22">
        <f t="shared" si="2"/>
        <v>46206</v>
      </c>
      <c r="O5931" s="23">
        <f>'RESOLUCIONES EPG'!$N5931-'RESOLUCIONES EPG'!$D5931</f>
        <v>1918</v>
      </c>
    </row>
    <row r="5932" ht="15.75" customHeight="1">
      <c r="A5932" s="223"/>
      <c r="B5932" s="74" t="s">
        <v>7852</v>
      </c>
      <c r="C5932" s="74">
        <v>202.0</v>
      </c>
      <c r="D5932" s="249">
        <v>44288.0</v>
      </c>
      <c r="E5932" s="250" t="s">
        <v>7202</v>
      </c>
      <c r="F5932" s="74" t="s">
        <v>7203</v>
      </c>
      <c r="G5932" s="250" t="s">
        <v>761</v>
      </c>
      <c r="H5932" s="250" t="s">
        <v>8160</v>
      </c>
      <c r="I5932" s="250"/>
      <c r="J5932" s="21"/>
      <c r="K5932" s="21"/>
      <c r="L5932" s="21"/>
      <c r="M5932" s="21"/>
      <c r="N5932" s="22">
        <f t="shared" si="2"/>
        <v>46206</v>
      </c>
      <c r="O5932" s="23">
        <f>'RESOLUCIONES EPG'!$N5932-'RESOLUCIONES EPG'!$D5932</f>
        <v>1918</v>
      </c>
    </row>
    <row r="5933" ht="16.5" customHeight="1">
      <c r="A5933" s="222"/>
      <c r="B5933" s="74"/>
      <c r="C5933" s="74">
        <v>210.0</v>
      </c>
      <c r="D5933" s="249">
        <v>44288.0</v>
      </c>
      <c r="E5933" s="250" t="s">
        <v>2289</v>
      </c>
      <c r="F5933" s="74" t="s">
        <v>7582</v>
      </c>
      <c r="G5933" s="250" t="s">
        <v>1593</v>
      </c>
      <c r="H5933" s="250">
        <v>44295.0</v>
      </c>
      <c r="I5933" s="250"/>
      <c r="J5933" s="21"/>
      <c r="K5933" s="21"/>
      <c r="L5933" s="21"/>
      <c r="M5933" s="21"/>
      <c r="N5933" s="22">
        <f t="shared" si="2"/>
        <v>46206</v>
      </c>
      <c r="O5933" s="23">
        <f>'RESOLUCIONES EPG'!$N5933-'RESOLUCIONES EPG'!$D5933</f>
        <v>1918</v>
      </c>
    </row>
    <row r="5934" ht="16.5" customHeight="1">
      <c r="A5934" s="222"/>
      <c r="B5934" s="74" t="s">
        <v>7852</v>
      </c>
      <c r="C5934" s="74">
        <v>206.0</v>
      </c>
      <c r="D5934" s="249">
        <v>44288.0</v>
      </c>
      <c r="E5934" s="250" t="s">
        <v>1895</v>
      </c>
      <c r="F5934" s="74" t="s">
        <v>8161</v>
      </c>
      <c r="G5934" s="250" t="s">
        <v>131</v>
      </c>
      <c r="H5934" s="250"/>
      <c r="I5934" s="250"/>
      <c r="J5934" s="21"/>
      <c r="K5934" s="21"/>
      <c r="L5934" s="21"/>
      <c r="M5934" s="21"/>
      <c r="N5934" s="22">
        <f t="shared" si="2"/>
        <v>46206</v>
      </c>
      <c r="O5934" s="23">
        <f>'RESOLUCIONES EPG'!$N5934-'RESOLUCIONES EPG'!$D5934</f>
        <v>1918</v>
      </c>
    </row>
    <row r="5935" ht="15.75" customHeight="1">
      <c r="A5935" s="222"/>
      <c r="B5935" s="74" t="s">
        <v>7852</v>
      </c>
      <c r="C5935" s="74">
        <v>204.0</v>
      </c>
      <c r="D5935" s="249">
        <v>44288.0</v>
      </c>
      <c r="E5935" s="250" t="s">
        <v>8162</v>
      </c>
      <c r="F5935" s="74" t="s">
        <v>8163</v>
      </c>
      <c r="G5935" s="250" t="s">
        <v>761</v>
      </c>
      <c r="H5935" s="250" t="s">
        <v>8164</v>
      </c>
      <c r="I5935" s="250"/>
      <c r="J5935" s="21"/>
      <c r="K5935" s="21"/>
      <c r="L5935" s="21"/>
      <c r="M5935" s="21"/>
      <c r="N5935" s="22">
        <f t="shared" si="2"/>
        <v>46206</v>
      </c>
      <c r="O5935" s="23">
        <f>'RESOLUCIONES EPG'!$N5935-'RESOLUCIONES EPG'!$D5935</f>
        <v>1918</v>
      </c>
    </row>
    <row r="5936" ht="15.75" customHeight="1">
      <c r="A5936" s="222"/>
      <c r="B5936" s="74" t="s">
        <v>7852</v>
      </c>
      <c r="C5936" s="74">
        <v>207.0</v>
      </c>
      <c r="D5936" s="249">
        <v>44288.0</v>
      </c>
      <c r="E5936" s="250" t="s">
        <v>6446</v>
      </c>
      <c r="F5936" s="74" t="s">
        <v>8165</v>
      </c>
      <c r="G5936" s="250" t="s">
        <v>2751</v>
      </c>
      <c r="H5936" s="250"/>
      <c r="I5936" s="250"/>
      <c r="J5936" s="21"/>
      <c r="K5936" s="21" t="s">
        <v>8166</v>
      </c>
      <c r="L5936" s="21" t="s">
        <v>8167</v>
      </c>
      <c r="M5936" s="21"/>
      <c r="N5936" s="22">
        <f t="shared" si="2"/>
        <v>46206</v>
      </c>
      <c r="O5936" s="23">
        <f>'RESOLUCIONES EPG'!$N5936-'RESOLUCIONES EPG'!$D5936</f>
        <v>1918</v>
      </c>
    </row>
    <row r="5937" ht="16.5" customHeight="1">
      <c r="A5937" s="222"/>
      <c r="B5937" s="74"/>
      <c r="C5937" s="74">
        <v>212.0</v>
      </c>
      <c r="D5937" s="249">
        <v>44288.0</v>
      </c>
      <c r="E5937" s="250" t="s">
        <v>8168</v>
      </c>
      <c r="F5937" s="74"/>
      <c r="G5937" s="250" t="s">
        <v>8169</v>
      </c>
      <c r="H5937" s="250"/>
      <c r="I5937" s="250"/>
      <c r="J5937" s="21"/>
      <c r="K5937" s="21"/>
      <c r="L5937" s="21"/>
      <c r="M5937" s="21"/>
      <c r="N5937" s="22">
        <f t="shared" si="2"/>
        <v>46206</v>
      </c>
      <c r="O5937" s="23">
        <f>'RESOLUCIONES EPG'!$N5937-'RESOLUCIONES EPG'!$D5937</f>
        <v>1918</v>
      </c>
    </row>
    <row r="5938" ht="15.75" customHeight="1">
      <c r="A5938" s="223"/>
      <c r="B5938" s="74"/>
      <c r="C5938" s="74">
        <v>209.0</v>
      </c>
      <c r="D5938" s="249">
        <v>44288.0</v>
      </c>
      <c r="E5938" s="250" t="s">
        <v>4369</v>
      </c>
      <c r="F5938" s="74" t="s">
        <v>7780</v>
      </c>
      <c r="G5938" s="250" t="s">
        <v>2253</v>
      </c>
      <c r="H5938" s="250" t="s">
        <v>8170</v>
      </c>
      <c r="I5938" s="250"/>
      <c r="J5938" s="21"/>
      <c r="K5938" s="21"/>
      <c r="L5938" s="21"/>
      <c r="M5938" s="21"/>
      <c r="N5938" s="22">
        <f t="shared" si="2"/>
        <v>46206</v>
      </c>
      <c r="O5938" s="23">
        <f>'RESOLUCIONES EPG'!$N5938-'RESOLUCIONES EPG'!$D5938</f>
        <v>1918</v>
      </c>
    </row>
    <row r="5939" ht="15.75" customHeight="1">
      <c r="A5939" s="222"/>
      <c r="B5939" s="74" t="s">
        <v>7852</v>
      </c>
      <c r="C5939" s="74">
        <v>215.0</v>
      </c>
      <c r="D5939" s="249">
        <v>44288.0</v>
      </c>
      <c r="E5939" s="250" t="s">
        <v>3757</v>
      </c>
      <c r="F5939" s="74" t="s">
        <v>8171</v>
      </c>
      <c r="G5939" s="250" t="s">
        <v>8172</v>
      </c>
      <c r="H5939" s="250"/>
      <c r="I5939" s="250"/>
      <c r="J5939" s="21"/>
      <c r="K5939" s="21" t="s">
        <v>8173</v>
      </c>
      <c r="L5939" s="21"/>
      <c r="M5939" s="21"/>
      <c r="N5939" s="22">
        <f t="shared" si="2"/>
        <v>46206</v>
      </c>
      <c r="O5939" s="23">
        <f>'RESOLUCIONES EPG'!$N5939-'RESOLUCIONES EPG'!$D5939</f>
        <v>1918</v>
      </c>
    </row>
    <row r="5940" ht="15.75" customHeight="1">
      <c r="A5940" s="222"/>
      <c r="B5940" s="74"/>
      <c r="C5940" s="74">
        <v>211.0</v>
      </c>
      <c r="D5940" s="249">
        <v>44288.0</v>
      </c>
      <c r="E5940" s="250" t="s">
        <v>7209</v>
      </c>
      <c r="F5940" s="74" t="s">
        <v>7210</v>
      </c>
      <c r="G5940" s="250" t="s">
        <v>1593</v>
      </c>
      <c r="H5940" s="250">
        <v>44299.0</v>
      </c>
      <c r="I5940" s="250"/>
      <c r="J5940" s="21"/>
      <c r="K5940" s="21"/>
      <c r="L5940" s="21"/>
      <c r="M5940" s="21"/>
      <c r="N5940" s="22">
        <f t="shared" si="2"/>
        <v>46206</v>
      </c>
      <c r="O5940" s="23">
        <f>'RESOLUCIONES EPG'!$N5940-'RESOLUCIONES EPG'!$D5940</f>
        <v>1918</v>
      </c>
    </row>
    <row r="5941" ht="15.75" customHeight="1">
      <c r="A5941" s="222"/>
      <c r="B5941" s="74" t="s">
        <v>7852</v>
      </c>
      <c r="C5941" s="74">
        <v>208.0</v>
      </c>
      <c r="D5941" s="249">
        <v>44288.0</v>
      </c>
      <c r="E5941" s="250" t="s">
        <v>4757</v>
      </c>
      <c r="F5941" s="74" t="s">
        <v>4758</v>
      </c>
      <c r="G5941" s="250" t="s">
        <v>6388</v>
      </c>
      <c r="H5941" s="250"/>
      <c r="I5941" s="250"/>
      <c r="J5941" s="21"/>
      <c r="K5941" s="21"/>
      <c r="L5941" s="21"/>
      <c r="M5941" s="21"/>
      <c r="N5941" s="22">
        <f t="shared" si="2"/>
        <v>46206</v>
      </c>
      <c r="O5941" s="23">
        <f>'RESOLUCIONES EPG'!$N5941-'RESOLUCIONES EPG'!$D5941</f>
        <v>1918</v>
      </c>
    </row>
    <row r="5942" ht="15.75" customHeight="1">
      <c r="A5942" s="223"/>
      <c r="B5942" s="74" t="s">
        <v>7852</v>
      </c>
      <c r="C5942" s="74">
        <v>201.0</v>
      </c>
      <c r="D5942" s="249">
        <v>44288.0</v>
      </c>
      <c r="E5942" s="250" t="s">
        <v>8174</v>
      </c>
      <c r="F5942" s="74" t="s">
        <v>8175</v>
      </c>
      <c r="G5942" s="250" t="s">
        <v>761</v>
      </c>
      <c r="H5942" s="250" t="s">
        <v>8176</v>
      </c>
      <c r="I5942" s="250"/>
      <c r="J5942" s="21"/>
      <c r="K5942" s="21"/>
      <c r="L5942" s="21"/>
      <c r="M5942" s="21"/>
      <c r="N5942" s="22">
        <f t="shared" si="2"/>
        <v>46206</v>
      </c>
      <c r="O5942" s="23">
        <f>'RESOLUCIONES EPG'!$N5942-'RESOLUCIONES EPG'!$D5942</f>
        <v>1918</v>
      </c>
    </row>
    <row r="5943" ht="15.75" customHeight="1">
      <c r="A5943" s="222"/>
      <c r="B5943" s="74" t="s">
        <v>7852</v>
      </c>
      <c r="C5943" s="74">
        <v>213.0</v>
      </c>
      <c r="D5943" s="249">
        <v>44288.0</v>
      </c>
      <c r="E5943" s="250" t="s">
        <v>6010</v>
      </c>
      <c r="F5943" s="74" t="s">
        <v>8030</v>
      </c>
      <c r="G5943" s="250" t="s">
        <v>6257</v>
      </c>
      <c r="H5943" s="250"/>
      <c r="I5943" s="250"/>
      <c r="J5943" s="21"/>
      <c r="K5943" s="21"/>
      <c r="L5943" s="21"/>
      <c r="M5943" s="21"/>
      <c r="N5943" s="22">
        <f t="shared" si="2"/>
        <v>46206</v>
      </c>
      <c r="O5943" s="23">
        <f>'RESOLUCIONES EPG'!$N5943-'RESOLUCIONES EPG'!$D5943</f>
        <v>1918</v>
      </c>
    </row>
    <row r="5944" ht="15.75" customHeight="1">
      <c r="A5944" s="222"/>
      <c r="B5944" s="74"/>
      <c r="C5944" s="74">
        <v>216.0</v>
      </c>
      <c r="D5944" s="249">
        <v>44294.0</v>
      </c>
      <c r="E5944" s="250" t="s">
        <v>3677</v>
      </c>
      <c r="F5944" s="74" t="s">
        <v>8177</v>
      </c>
      <c r="G5944" s="250" t="s">
        <v>1593</v>
      </c>
      <c r="H5944" s="250">
        <v>44305.0</v>
      </c>
      <c r="I5944" s="250"/>
      <c r="J5944" s="21"/>
      <c r="K5944" s="21"/>
      <c r="L5944" s="21"/>
      <c r="M5944" s="21"/>
      <c r="N5944" s="22">
        <f t="shared" si="2"/>
        <v>46206</v>
      </c>
      <c r="O5944" s="23">
        <f>'RESOLUCIONES EPG'!$N5944-'RESOLUCIONES EPG'!$D5944</f>
        <v>1912</v>
      </c>
    </row>
    <row r="5945" ht="15.75" customHeight="1">
      <c r="A5945" s="222"/>
      <c r="B5945" s="74"/>
      <c r="C5945" s="74">
        <v>217.0</v>
      </c>
      <c r="D5945" s="249">
        <v>44294.0</v>
      </c>
      <c r="E5945" s="250" t="s">
        <v>6821</v>
      </c>
      <c r="F5945" s="74" t="s">
        <v>8178</v>
      </c>
      <c r="G5945" s="250" t="s">
        <v>1593</v>
      </c>
      <c r="H5945" s="250">
        <v>44305.0</v>
      </c>
      <c r="I5945" s="250"/>
      <c r="J5945" s="21"/>
      <c r="K5945" s="21"/>
      <c r="L5945" s="21"/>
      <c r="M5945" s="21"/>
      <c r="N5945" s="22">
        <f t="shared" si="2"/>
        <v>46206</v>
      </c>
      <c r="O5945" s="23">
        <f>'RESOLUCIONES EPG'!$N5945-'RESOLUCIONES EPG'!$D5945</f>
        <v>1912</v>
      </c>
    </row>
    <row r="5946" ht="15.75" customHeight="1">
      <c r="A5946" s="196"/>
      <c r="B5946" s="74" t="s">
        <v>7852</v>
      </c>
      <c r="C5946" s="74">
        <v>226.0</v>
      </c>
      <c r="D5946" s="249">
        <v>44295.0</v>
      </c>
      <c r="E5946" s="250" t="s">
        <v>8179</v>
      </c>
      <c r="F5946" s="74" t="s">
        <v>8180</v>
      </c>
      <c r="G5946" s="250" t="s">
        <v>761</v>
      </c>
      <c r="H5946" s="250" t="s">
        <v>4511</v>
      </c>
      <c r="I5946" s="250"/>
      <c r="J5946" s="21"/>
      <c r="K5946" s="21"/>
      <c r="L5946" s="21"/>
      <c r="M5946" s="21"/>
      <c r="N5946" s="22">
        <f t="shared" si="2"/>
        <v>46206</v>
      </c>
      <c r="O5946" s="23">
        <f>'RESOLUCIONES EPG'!$N5946-'RESOLUCIONES EPG'!$D5946</f>
        <v>1911</v>
      </c>
    </row>
    <row r="5947" ht="15.75" customHeight="1">
      <c r="A5947" s="196"/>
      <c r="B5947" s="74" t="s">
        <v>7852</v>
      </c>
      <c r="C5947" s="74">
        <v>232.0</v>
      </c>
      <c r="D5947" s="249">
        <v>44295.0</v>
      </c>
      <c r="E5947" s="250" t="s">
        <v>7195</v>
      </c>
      <c r="F5947" s="74" t="s">
        <v>7390</v>
      </c>
      <c r="G5947" s="250" t="s">
        <v>131</v>
      </c>
      <c r="H5947" s="250"/>
      <c r="I5947" s="250"/>
      <c r="J5947" s="21"/>
      <c r="K5947" s="21" t="s">
        <v>8181</v>
      </c>
      <c r="L5947" s="21"/>
      <c r="M5947" s="21"/>
      <c r="N5947" s="22">
        <f t="shared" si="2"/>
        <v>46206</v>
      </c>
      <c r="O5947" s="23">
        <f>'RESOLUCIONES EPG'!$N5947-'RESOLUCIONES EPG'!$D5947</f>
        <v>1911</v>
      </c>
    </row>
    <row r="5948" ht="15.75" customHeight="1">
      <c r="A5948" s="196"/>
      <c r="B5948" s="74" t="s">
        <v>7852</v>
      </c>
      <c r="C5948" s="74">
        <v>225.0</v>
      </c>
      <c r="D5948" s="249">
        <v>44295.0</v>
      </c>
      <c r="E5948" s="250" t="s">
        <v>8182</v>
      </c>
      <c r="F5948" s="74" t="s">
        <v>8183</v>
      </c>
      <c r="G5948" s="250" t="s">
        <v>761</v>
      </c>
      <c r="H5948" s="250" t="s">
        <v>4511</v>
      </c>
      <c r="I5948" s="250"/>
      <c r="J5948" s="21"/>
      <c r="K5948" s="21"/>
      <c r="L5948" s="21"/>
      <c r="M5948" s="21"/>
      <c r="N5948" s="22">
        <f t="shared" si="2"/>
        <v>46206</v>
      </c>
      <c r="O5948" s="23">
        <f>'RESOLUCIONES EPG'!$N5948-'RESOLUCIONES EPG'!$D5948</f>
        <v>1911</v>
      </c>
    </row>
    <row r="5949" ht="16.5" customHeight="1">
      <c r="A5949" s="196"/>
      <c r="B5949" s="74" t="s">
        <v>7852</v>
      </c>
      <c r="C5949" s="74">
        <v>231.0</v>
      </c>
      <c r="D5949" s="249">
        <v>44295.0</v>
      </c>
      <c r="E5949" s="250" t="s">
        <v>3938</v>
      </c>
      <c r="F5949" s="74" t="s">
        <v>3939</v>
      </c>
      <c r="G5949" s="250" t="s">
        <v>131</v>
      </c>
      <c r="H5949" s="250"/>
      <c r="I5949" s="250"/>
      <c r="J5949" s="21"/>
      <c r="K5949" s="21" t="s">
        <v>7891</v>
      </c>
      <c r="L5949" s="21"/>
      <c r="M5949" s="21"/>
      <c r="N5949" s="22">
        <f t="shared" si="2"/>
        <v>46206</v>
      </c>
      <c r="O5949" s="23">
        <f>'RESOLUCIONES EPG'!$N5949-'RESOLUCIONES EPG'!$D5949</f>
        <v>1911</v>
      </c>
    </row>
    <row r="5950" ht="16.5" customHeight="1">
      <c r="A5950" s="196"/>
      <c r="B5950" s="74" t="s">
        <v>7852</v>
      </c>
      <c r="C5950" s="74">
        <v>223.0</v>
      </c>
      <c r="D5950" s="249">
        <v>44295.0</v>
      </c>
      <c r="E5950" s="250" t="s">
        <v>8184</v>
      </c>
      <c r="F5950" s="74" t="s">
        <v>8185</v>
      </c>
      <c r="G5950" s="250" t="s">
        <v>761</v>
      </c>
      <c r="H5950" s="250" t="s">
        <v>8186</v>
      </c>
      <c r="I5950" s="250"/>
      <c r="J5950" s="21"/>
      <c r="K5950" s="21"/>
      <c r="L5950" s="21"/>
      <c r="M5950" s="21"/>
      <c r="N5950" s="22">
        <f t="shared" si="2"/>
        <v>46206</v>
      </c>
      <c r="O5950" s="23">
        <f>'RESOLUCIONES EPG'!$N5950-'RESOLUCIONES EPG'!$D5950</f>
        <v>1911</v>
      </c>
    </row>
    <row r="5951" ht="15.75" customHeight="1">
      <c r="A5951" s="196"/>
      <c r="B5951" s="74" t="s">
        <v>7852</v>
      </c>
      <c r="C5951" s="74">
        <v>228.0</v>
      </c>
      <c r="D5951" s="249">
        <v>44295.0</v>
      </c>
      <c r="E5951" s="250" t="s">
        <v>7518</v>
      </c>
      <c r="F5951" s="74" t="s">
        <v>7519</v>
      </c>
      <c r="G5951" s="250" t="s">
        <v>2751</v>
      </c>
      <c r="H5951" s="250"/>
      <c r="I5951" s="250"/>
      <c r="J5951" s="21"/>
      <c r="K5951" s="21" t="s">
        <v>8022</v>
      </c>
      <c r="L5951" s="21"/>
      <c r="M5951" s="21"/>
      <c r="N5951" s="22">
        <f t="shared" si="2"/>
        <v>46206</v>
      </c>
      <c r="O5951" s="23">
        <f>'RESOLUCIONES EPG'!$N5951-'RESOLUCIONES EPG'!$D5951</f>
        <v>1911</v>
      </c>
    </row>
    <row r="5952" ht="15.75" customHeight="1">
      <c r="A5952" s="196"/>
      <c r="B5952" s="74" t="s">
        <v>7852</v>
      </c>
      <c r="C5952" s="74">
        <v>227.0</v>
      </c>
      <c r="D5952" s="249">
        <v>44295.0</v>
      </c>
      <c r="E5952" s="250" t="s">
        <v>8187</v>
      </c>
      <c r="F5952" s="74" t="s">
        <v>8107</v>
      </c>
      <c r="G5952" s="250" t="s">
        <v>2751</v>
      </c>
      <c r="H5952" s="250"/>
      <c r="I5952" s="250"/>
      <c r="J5952" s="21"/>
      <c r="K5952" s="21" t="s">
        <v>8188</v>
      </c>
      <c r="L5952" s="21"/>
      <c r="M5952" s="21"/>
      <c r="N5952" s="22">
        <f t="shared" si="2"/>
        <v>46206</v>
      </c>
      <c r="O5952" s="23">
        <f>'RESOLUCIONES EPG'!$N5952-'RESOLUCIONES EPG'!$D5952</f>
        <v>1911</v>
      </c>
    </row>
    <row r="5953" ht="15.75" customHeight="1">
      <c r="A5953" s="222"/>
      <c r="B5953" s="74" t="s">
        <v>7852</v>
      </c>
      <c r="C5953" s="74">
        <v>229.0</v>
      </c>
      <c r="D5953" s="249">
        <v>44295.0</v>
      </c>
      <c r="E5953" s="250" t="s">
        <v>2335</v>
      </c>
      <c r="F5953" s="74" t="s">
        <v>7987</v>
      </c>
      <c r="G5953" s="250" t="s">
        <v>2923</v>
      </c>
      <c r="H5953" s="250"/>
      <c r="I5953" s="250"/>
      <c r="J5953" s="21"/>
      <c r="K5953" s="21"/>
      <c r="L5953" s="21"/>
      <c r="M5953" s="21"/>
      <c r="N5953" s="22">
        <f t="shared" si="2"/>
        <v>46206</v>
      </c>
      <c r="O5953" s="23">
        <f>'RESOLUCIONES EPG'!$N5953-'RESOLUCIONES EPG'!$D5953</f>
        <v>1911</v>
      </c>
    </row>
    <row r="5954" ht="15.75" customHeight="1">
      <c r="A5954" s="196"/>
      <c r="B5954" s="74" t="s">
        <v>7852</v>
      </c>
      <c r="C5954" s="74">
        <v>230.0</v>
      </c>
      <c r="D5954" s="249">
        <v>44295.0</v>
      </c>
      <c r="E5954" s="250" t="s">
        <v>2760</v>
      </c>
      <c r="F5954" s="74" t="s">
        <v>2761</v>
      </c>
      <c r="G5954" s="250" t="s">
        <v>6388</v>
      </c>
      <c r="H5954" s="250"/>
      <c r="I5954" s="250"/>
      <c r="J5954" s="21"/>
      <c r="K5954" s="21"/>
      <c r="L5954" s="21"/>
      <c r="M5954" s="21"/>
      <c r="N5954" s="22">
        <f t="shared" si="2"/>
        <v>46206</v>
      </c>
      <c r="O5954" s="23">
        <f>'RESOLUCIONES EPG'!$N5954-'RESOLUCIONES EPG'!$D5954</f>
        <v>1911</v>
      </c>
    </row>
    <row r="5955" ht="16.5" customHeight="1">
      <c r="A5955" s="222"/>
      <c r="B5955" s="74" t="s">
        <v>7852</v>
      </c>
      <c r="C5955" s="74">
        <v>233.0</v>
      </c>
      <c r="D5955" s="249">
        <v>44295.0</v>
      </c>
      <c r="E5955" s="250" t="s">
        <v>2819</v>
      </c>
      <c r="F5955" s="74" t="s">
        <v>7813</v>
      </c>
      <c r="G5955" s="250" t="s">
        <v>131</v>
      </c>
      <c r="H5955" s="250"/>
      <c r="I5955" s="250"/>
      <c r="J5955" s="21"/>
      <c r="K5955" s="21"/>
      <c r="L5955" s="21"/>
      <c r="M5955" s="21"/>
      <c r="N5955" s="22">
        <f t="shared" si="2"/>
        <v>46206</v>
      </c>
      <c r="O5955" s="23">
        <f>'RESOLUCIONES EPG'!$N5955-'RESOLUCIONES EPG'!$D5955</f>
        <v>1911</v>
      </c>
    </row>
    <row r="5956" ht="16.5" customHeight="1">
      <c r="A5956" s="196"/>
      <c r="B5956" s="74" t="s">
        <v>7852</v>
      </c>
      <c r="C5956" s="74">
        <v>224.0</v>
      </c>
      <c r="D5956" s="249">
        <v>44295.0</v>
      </c>
      <c r="E5956" s="250" t="s">
        <v>8189</v>
      </c>
      <c r="F5956" s="74" t="s">
        <v>8190</v>
      </c>
      <c r="G5956" s="250" t="s">
        <v>761</v>
      </c>
      <c r="H5956" s="250" t="s">
        <v>8191</v>
      </c>
      <c r="I5956" s="250"/>
      <c r="J5956" s="21"/>
      <c r="K5956" s="21"/>
      <c r="L5956" s="21"/>
      <c r="M5956" s="21"/>
      <c r="N5956" s="22">
        <f t="shared" si="2"/>
        <v>46206</v>
      </c>
      <c r="O5956" s="23">
        <f>'RESOLUCIONES EPG'!$N5956-'RESOLUCIONES EPG'!$D5956</f>
        <v>1911</v>
      </c>
    </row>
    <row r="5957" ht="15.75" customHeight="1">
      <c r="A5957" s="222"/>
      <c r="B5957" s="74"/>
      <c r="C5957" s="74">
        <v>234.0</v>
      </c>
      <c r="D5957" s="249">
        <v>44295.0</v>
      </c>
      <c r="E5957" s="250" t="s">
        <v>8192</v>
      </c>
      <c r="F5957" s="74"/>
      <c r="G5957" s="250"/>
      <c r="H5957" s="250"/>
      <c r="I5957" s="250"/>
      <c r="J5957" s="21"/>
      <c r="K5957" s="21"/>
      <c r="L5957" s="21"/>
      <c r="M5957" s="21"/>
      <c r="N5957" s="22">
        <f t="shared" si="2"/>
        <v>46206</v>
      </c>
      <c r="O5957" s="23">
        <f>'RESOLUCIONES EPG'!$N5957-'RESOLUCIONES EPG'!$D5957</f>
        <v>1911</v>
      </c>
    </row>
    <row r="5958" ht="15.75" customHeight="1">
      <c r="A5958" s="222"/>
      <c r="B5958" s="74"/>
      <c r="C5958" s="74">
        <v>235.0</v>
      </c>
      <c r="D5958" s="249">
        <v>44298.0</v>
      </c>
      <c r="E5958" s="250" t="s">
        <v>8193</v>
      </c>
      <c r="F5958" s="74"/>
      <c r="G5958" s="250"/>
      <c r="H5958" s="250"/>
      <c r="I5958" s="250"/>
      <c r="J5958" s="21"/>
      <c r="K5958" s="21"/>
      <c r="L5958" s="21"/>
      <c r="M5958" s="21"/>
      <c r="N5958" s="22">
        <f t="shared" si="2"/>
        <v>46206</v>
      </c>
      <c r="O5958" s="23">
        <f>'RESOLUCIONES EPG'!$N5958-'RESOLUCIONES EPG'!$D5958</f>
        <v>1908</v>
      </c>
    </row>
    <row r="5959" ht="15.75" customHeight="1">
      <c r="A5959" s="222"/>
      <c r="B5959" s="74"/>
      <c r="C5959" s="74">
        <v>236.0</v>
      </c>
      <c r="D5959" s="249">
        <v>44299.0</v>
      </c>
      <c r="E5959" s="250" t="s">
        <v>8193</v>
      </c>
      <c r="F5959" s="74"/>
      <c r="G5959" s="250"/>
      <c r="H5959" s="250"/>
      <c r="I5959" s="250"/>
      <c r="J5959" s="21"/>
      <c r="K5959" s="21"/>
      <c r="L5959" s="21"/>
      <c r="M5959" s="21"/>
      <c r="N5959" s="22">
        <f t="shared" si="2"/>
        <v>46206</v>
      </c>
      <c r="O5959" s="23">
        <f>'RESOLUCIONES EPG'!$N5959-'RESOLUCIONES EPG'!$D5959</f>
        <v>1907</v>
      </c>
    </row>
    <row r="5960" ht="15.75" customHeight="1">
      <c r="A5960" s="222"/>
      <c r="B5960" s="74" t="s">
        <v>7852</v>
      </c>
      <c r="C5960" s="74">
        <v>239.0</v>
      </c>
      <c r="D5960" s="249">
        <v>44301.0</v>
      </c>
      <c r="E5960" s="250" t="s">
        <v>8194</v>
      </c>
      <c r="F5960" s="74" t="s">
        <v>8195</v>
      </c>
      <c r="G5960" s="250" t="s">
        <v>7876</v>
      </c>
      <c r="H5960" s="250" t="s">
        <v>4738</v>
      </c>
      <c r="I5960" s="250"/>
      <c r="J5960" s="21"/>
      <c r="K5960" s="21"/>
      <c r="L5960" s="21"/>
      <c r="M5960" s="21"/>
      <c r="N5960" s="22">
        <f t="shared" si="2"/>
        <v>46206</v>
      </c>
      <c r="O5960" s="23">
        <f>'RESOLUCIONES EPG'!$N5960-'RESOLUCIONES EPG'!$D5960</f>
        <v>1905</v>
      </c>
    </row>
    <row r="5961" ht="15.75" customHeight="1">
      <c r="A5961" s="222"/>
      <c r="B5961" s="74" t="s">
        <v>7852</v>
      </c>
      <c r="C5961" s="74">
        <v>240.0</v>
      </c>
      <c r="D5961" s="249">
        <v>44301.0</v>
      </c>
      <c r="E5961" s="250" t="s">
        <v>8196</v>
      </c>
      <c r="F5961" s="74" t="s">
        <v>8197</v>
      </c>
      <c r="G5961" s="250" t="s">
        <v>7876</v>
      </c>
      <c r="H5961" s="250" t="s">
        <v>4738</v>
      </c>
      <c r="I5961" s="250"/>
      <c r="J5961" s="21"/>
      <c r="K5961" s="21"/>
      <c r="L5961" s="21"/>
      <c r="M5961" s="21"/>
      <c r="N5961" s="22">
        <f t="shared" si="2"/>
        <v>46206</v>
      </c>
      <c r="O5961" s="23">
        <f>'RESOLUCIONES EPG'!$N5961-'RESOLUCIONES EPG'!$D5961</f>
        <v>1905</v>
      </c>
    </row>
    <row r="5962" ht="16.5" customHeight="1">
      <c r="A5962" s="222"/>
      <c r="B5962" s="74" t="s">
        <v>7852</v>
      </c>
      <c r="C5962" s="74">
        <v>238.0</v>
      </c>
      <c r="D5962" s="249">
        <v>44301.0</v>
      </c>
      <c r="E5962" s="250" t="s">
        <v>8198</v>
      </c>
      <c r="F5962" s="74" t="s">
        <v>8010</v>
      </c>
      <c r="G5962" s="250" t="s">
        <v>131</v>
      </c>
      <c r="H5962" s="250"/>
      <c r="I5962" s="250"/>
      <c r="J5962" s="21"/>
      <c r="K5962" s="21" t="s">
        <v>8199</v>
      </c>
      <c r="L5962" s="21" t="s">
        <v>8200</v>
      </c>
      <c r="M5962" s="21"/>
      <c r="N5962" s="22">
        <f t="shared" si="2"/>
        <v>46206</v>
      </c>
      <c r="O5962" s="23">
        <f>'RESOLUCIONES EPG'!$N5962-'RESOLUCIONES EPG'!$D5962</f>
        <v>1905</v>
      </c>
    </row>
    <row r="5963" ht="16.5" customHeight="1">
      <c r="A5963" s="222"/>
      <c r="B5963" s="74" t="s">
        <v>7852</v>
      </c>
      <c r="C5963" s="74">
        <v>246.0</v>
      </c>
      <c r="D5963" s="249">
        <v>44305.0</v>
      </c>
      <c r="E5963" s="250" t="s">
        <v>8201</v>
      </c>
      <c r="F5963" s="74" t="s">
        <v>7421</v>
      </c>
      <c r="G5963" s="250" t="s">
        <v>3390</v>
      </c>
      <c r="H5963" s="250"/>
      <c r="I5963" s="250"/>
      <c r="J5963" s="21"/>
      <c r="K5963" s="21"/>
      <c r="L5963" s="21"/>
      <c r="M5963" s="21"/>
      <c r="N5963" s="22">
        <f t="shared" si="2"/>
        <v>46206</v>
      </c>
      <c r="O5963" s="23">
        <f>'RESOLUCIONES EPG'!$N5963-'RESOLUCIONES EPG'!$D5963</f>
        <v>1901</v>
      </c>
    </row>
    <row r="5964" ht="16.5" customHeight="1">
      <c r="A5964" s="222"/>
      <c r="B5964" s="74" t="s">
        <v>7852</v>
      </c>
      <c r="C5964" s="74">
        <v>245.0</v>
      </c>
      <c r="D5964" s="249">
        <v>44305.0</v>
      </c>
      <c r="E5964" s="250" t="s">
        <v>8202</v>
      </c>
      <c r="F5964" s="74" t="s">
        <v>5927</v>
      </c>
      <c r="G5964" s="250" t="s">
        <v>3390</v>
      </c>
      <c r="H5964" s="250"/>
      <c r="I5964" s="250"/>
      <c r="J5964" s="21"/>
      <c r="K5964" s="21"/>
      <c r="L5964" s="21"/>
      <c r="M5964" s="21"/>
      <c r="N5964" s="22">
        <f t="shared" si="2"/>
        <v>46206</v>
      </c>
      <c r="O5964" s="23">
        <f>'RESOLUCIONES EPG'!$N5964-'RESOLUCIONES EPG'!$D5964</f>
        <v>1901</v>
      </c>
    </row>
    <row r="5965" ht="15.75" customHeight="1">
      <c r="A5965" s="223"/>
      <c r="B5965" s="74" t="s">
        <v>7852</v>
      </c>
      <c r="C5965" s="74">
        <v>243.0</v>
      </c>
      <c r="D5965" s="249">
        <v>44305.0</v>
      </c>
      <c r="E5965" s="250" t="s">
        <v>8203</v>
      </c>
      <c r="F5965" s="74" t="s">
        <v>8204</v>
      </c>
      <c r="G5965" s="250" t="s">
        <v>3390</v>
      </c>
      <c r="H5965" s="250"/>
      <c r="I5965" s="250"/>
      <c r="J5965" s="21"/>
      <c r="K5965" s="21"/>
      <c r="L5965" s="21"/>
      <c r="M5965" s="21"/>
      <c r="N5965" s="22">
        <f t="shared" si="2"/>
        <v>46206</v>
      </c>
      <c r="O5965" s="23">
        <f>'RESOLUCIONES EPG'!$N5965-'RESOLUCIONES EPG'!$D5965</f>
        <v>1901</v>
      </c>
    </row>
    <row r="5966" ht="15.75" customHeight="1">
      <c r="A5966" s="223"/>
      <c r="B5966" s="74" t="s">
        <v>7852</v>
      </c>
      <c r="C5966" s="74">
        <v>242.0</v>
      </c>
      <c r="D5966" s="249">
        <v>44305.0</v>
      </c>
      <c r="E5966" s="250" t="s">
        <v>8205</v>
      </c>
      <c r="F5966" s="74" t="s">
        <v>8206</v>
      </c>
      <c r="G5966" s="250" t="s">
        <v>3390</v>
      </c>
      <c r="H5966" s="250"/>
      <c r="I5966" s="250"/>
      <c r="J5966" s="21"/>
      <c r="K5966" s="21"/>
      <c r="L5966" s="21"/>
      <c r="M5966" s="21"/>
      <c r="N5966" s="22">
        <f t="shared" si="2"/>
        <v>46206</v>
      </c>
      <c r="O5966" s="23">
        <f>'RESOLUCIONES EPG'!$N5966-'RESOLUCIONES EPG'!$D5966</f>
        <v>1901</v>
      </c>
    </row>
    <row r="5967" ht="15.75" customHeight="1">
      <c r="A5967" s="222"/>
      <c r="B5967" s="74"/>
      <c r="C5967" s="74">
        <v>248.0</v>
      </c>
      <c r="D5967" s="249">
        <v>44305.0</v>
      </c>
      <c r="E5967" s="250" t="s">
        <v>4580</v>
      </c>
      <c r="F5967" s="74" t="s">
        <v>4836</v>
      </c>
      <c r="G5967" s="250" t="s">
        <v>8207</v>
      </c>
      <c r="H5967" s="250"/>
      <c r="I5967" s="250"/>
      <c r="J5967" s="21"/>
      <c r="K5967" s="21"/>
      <c r="L5967" s="21"/>
      <c r="M5967" s="21"/>
      <c r="N5967" s="22">
        <f t="shared" si="2"/>
        <v>46206</v>
      </c>
      <c r="O5967" s="23">
        <f>'RESOLUCIONES EPG'!$N5967-'RESOLUCIONES EPG'!$D5967</f>
        <v>1901</v>
      </c>
    </row>
    <row r="5968" ht="15.75" customHeight="1">
      <c r="A5968" s="196"/>
      <c r="B5968" s="74"/>
      <c r="C5968" s="74">
        <v>244.0</v>
      </c>
      <c r="D5968" s="249">
        <v>44305.0</v>
      </c>
      <c r="E5968" s="250" t="s">
        <v>8208</v>
      </c>
      <c r="F5968" s="74" t="s">
        <v>8209</v>
      </c>
      <c r="G5968" s="250" t="s">
        <v>3390</v>
      </c>
      <c r="H5968" s="250" t="s">
        <v>8210</v>
      </c>
      <c r="I5968" s="250"/>
      <c r="J5968" s="21"/>
      <c r="K5968" s="21"/>
      <c r="L5968" s="21"/>
      <c r="M5968" s="21"/>
      <c r="N5968" s="22">
        <f t="shared" si="2"/>
        <v>46206</v>
      </c>
      <c r="O5968" s="23">
        <f>'RESOLUCIONES EPG'!$N5968-'RESOLUCIONES EPG'!$D5968</f>
        <v>1901</v>
      </c>
    </row>
    <row r="5969" ht="15.75" customHeight="1">
      <c r="A5969" s="196"/>
      <c r="B5969" s="74" t="s">
        <v>7852</v>
      </c>
      <c r="C5969" s="74">
        <v>241.0</v>
      </c>
      <c r="D5969" s="249">
        <v>44305.0</v>
      </c>
      <c r="E5969" s="250" t="s">
        <v>8211</v>
      </c>
      <c r="F5969" s="74" t="s">
        <v>8212</v>
      </c>
      <c r="G5969" s="250" t="s">
        <v>3390</v>
      </c>
      <c r="H5969" s="250"/>
      <c r="I5969" s="250"/>
      <c r="J5969" s="21"/>
      <c r="K5969" s="21"/>
      <c r="L5969" s="21"/>
      <c r="M5969" s="21"/>
      <c r="N5969" s="22">
        <f t="shared" si="2"/>
        <v>46206</v>
      </c>
      <c r="O5969" s="23">
        <f>'RESOLUCIONES EPG'!$N5969-'RESOLUCIONES EPG'!$D5969</f>
        <v>1901</v>
      </c>
    </row>
    <row r="5970" ht="15.75" customHeight="1">
      <c r="A5970" s="222"/>
      <c r="B5970" s="74" t="s">
        <v>7852</v>
      </c>
      <c r="C5970" s="74">
        <v>247.0</v>
      </c>
      <c r="D5970" s="249">
        <v>44305.0</v>
      </c>
      <c r="E5970" s="250" t="s">
        <v>8213</v>
      </c>
      <c r="F5970" s="74" t="s">
        <v>7463</v>
      </c>
      <c r="G5970" s="250" t="s">
        <v>3390</v>
      </c>
      <c r="H5970" s="250"/>
      <c r="I5970" s="250"/>
      <c r="J5970" s="21"/>
      <c r="K5970" s="21"/>
      <c r="L5970" s="21"/>
      <c r="M5970" s="21"/>
      <c r="N5970" s="22">
        <f t="shared" si="2"/>
        <v>46206</v>
      </c>
      <c r="O5970" s="23">
        <f>'RESOLUCIONES EPG'!$N5970-'RESOLUCIONES EPG'!$D5970</f>
        <v>1901</v>
      </c>
    </row>
    <row r="5971" ht="16.5" customHeight="1">
      <c r="A5971" s="222"/>
      <c r="B5971" s="74" t="s">
        <v>7852</v>
      </c>
      <c r="C5971" s="74">
        <v>251.0</v>
      </c>
      <c r="D5971" s="249">
        <v>44307.0</v>
      </c>
      <c r="E5971" s="250" t="s">
        <v>8035</v>
      </c>
      <c r="F5971" s="74" t="s">
        <v>8036</v>
      </c>
      <c r="G5971" s="250" t="s">
        <v>2751</v>
      </c>
      <c r="H5971" s="250"/>
      <c r="I5971" s="250"/>
      <c r="J5971" s="21"/>
      <c r="K5971" s="21" t="s">
        <v>8214</v>
      </c>
      <c r="L5971" s="21"/>
      <c r="M5971" s="21"/>
      <c r="N5971" s="22">
        <f t="shared" si="2"/>
        <v>46206</v>
      </c>
      <c r="O5971" s="23">
        <f>'RESOLUCIONES EPG'!$N5971-'RESOLUCIONES EPG'!$D5971</f>
        <v>1899</v>
      </c>
    </row>
    <row r="5972" ht="16.5" customHeight="1">
      <c r="A5972" s="223"/>
      <c r="B5972" s="74" t="s">
        <v>7852</v>
      </c>
      <c r="C5972" s="74">
        <v>249.0</v>
      </c>
      <c r="D5972" s="249">
        <v>44307.0</v>
      </c>
      <c r="E5972" s="250" t="s">
        <v>8215</v>
      </c>
      <c r="F5972" s="74" t="s">
        <v>8216</v>
      </c>
      <c r="G5972" s="250" t="s">
        <v>2751</v>
      </c>
      <c r="H5972" s="250"/>
      <c r="I5972" s="250"/>
      <c r="J5972" s="21"/>
      <c r="K5972" s="21"/>
      <c r="L5972" s="21"/>
      <c r="M5972" s="21"/>
      <c r="N5972" s="22">
        <f t="shared" si="2"/>
        <v>46206</v>
      </c>
      <c r="O5972" s="23">
        <f>'RESOLUCIONES EPG'!$N5972-'RESOLUCIONES EPG'!$D5972</f>
        <v>1899</v>
      </c>
    </row>
    <row r="5973" ht="16.5" customHeight="1">
      <c r="A5973" s="223"/>
      <c r="B5973" s="74" t="s">
        <v>7852</v>
      </c>
      <c r="C5973" s="74">
        <v>250.0</v>
      </c>
      <c r="D5973" s="249">
        <v>44307.0</v>
      </c>
      <c r="E5973" s="250" t="s">
        <v>8217</v>
      </c>
      <c r="F5973" s="74" t="s">
        <v>7996</v>
      </c>
      <c r="G5973" s="250" t="s">
        <v>2751</v>
      </c>
      <c r="H5973" s="250"/>
      <c r="I5973" s="250"/>
      <c r="J5973" s="21"/>
      <c r="K5973" s="21" t="s">
        <v>8148</v>
      </c>
      <c r="L5973" s="21"/>
      <c r="M5973" s="21"/>
      <c r="N5973" s="22">
        <f t="shared" si="2"/>
        <v>46206</v>
      </c>
      <c r="O5973" s="23">
        <f>'RESOLUCIONES EPG'!$N5973-'RESOLUCIONES EPG'!$D5973</f>
        <v>1899</v>
      </c>
    </row>
    <row r="5974" ht="15.75" customHeight="1">
      <c r="A5974" s="222"/>
      <c r="B5974" s="74"/>
      <c r="C5974" s="74">
        <v>253.0</v>
      </c>
      <c r="D5974" s="249">
        <v>44308.0</v>
      </c>
      <c r="E5974" s="250" t="s">
        <v>8218</v>
      </c>
      <c r="F5974" s="74"/>
      <c r="G5974" s="250"/>
      <c r="H5974" s="250"/>
      <c r="I5974" s="250"/>
      <c r="J5974" s="21"/>
      <c r="K5974" s="21"/>
      <c r="L5974" s="21"/>
      <c r="M5974" s="21"/>
      <c r="N5974" s="22">
        <f t="shared" si="2"/>
        <v>46206</v>
      </c>
      <c r="O5974" s="23">
        <f>'RESOLUCIONES EPG'!$N5974-'RESOLUCIONES EPG'!$D5974</f>
        <v>1898</v>
      </c>
    </row>
    <row r="5975" ht="15.75" customHeight="1">
      <c r="A5975" s="196"/>
      <c r="B5975" s="74" t="s">
        <v>7852</v>
      </c>
      <c r="C5975" s="74">
        <v>254.0</v>
      </c>
      <c r="D5975" s="249">
        <v>44308.0</v>
      </c>
      <c r="E5975" s="250" t="s">
        <v>8219</v>
      </c>
      <c r="F5975" s="74" t="s">
        <v>8220</v>
      </c>
      <c r="G5975" s="250" t="s">
        <v>3390</v>
      </c>
      <c r="H5975" s="250"/>
      <c r="I5975" s="250"/>
      <c r="J5975" s="21"/>
      <c r="K5975" s="21"/>
      <c r="L5975" s="21"/>
      <c r="M5975" s="21"/>
      <c r="N5975" s="22">
        <f t="shared" si="2"/>
        <v>46206</v>
      </c>
      <c r="O5975" s="23">
        <f>'RESOLUCIONES EPG'!$N5975-'RESOLUCIONES EPG'!$D5975</f>
        <v>1898</v>
      </c>
    </row>
    <row r="5976" ht="16.5" customHeight="1">
      <c r="A5976" s="196"/>
      <c r="B5976" s="74" t="s">
        <v>7852</v>
      </c>
      <c r="C5976" s="74">
        <v>252.0</v>
      </c>
      <c r="D5976" s="249">
        <v>44308.0</v>
      </c>
      <c r="E5976" s="250" t="s">
        <v>8221</v>
      </c>
      <c r="F5976" s="74"/>
      <c r="G5976" s="250" t="s">
        <v>761</v>
      </c>
      <c r="H5976" s="250" t="s">
        <v>8139</v>
      </c>
      <c r="I5976" s="250"/>
      <c r="J5976" s="21"/>
      <c r="K5976" s="21"/>
      <c r="L5976" s="21"/>
      <c r="M5976" s="21"/>
      <c r="N5976" s="22">
        <f t="shared" si="2"/>
        <v>46206</v>
      </c>
      <c r="O5976" s="23">
        <f>'RESOLUCIONES EPG'!$N5976-'RESOLUCIONES EPG'!$D5976</f>
        <v>1898</v>
      </c>
    </row>
    <row r="5977" ht="16.5" customHeight="1">
      <c r="A5977" s="223"/>
      <c r="B5977" s="74" t="s">
        <v>7852</v>
      </c>
      <c r="C5977" s="74">
        <v>261.0</v>
      </c>
      <c r="D5977" s="249">
        <v>44309.0</v>
      </c>
      <c r="E5977" s="250" t="s">
        <v>8222</v>
      </c>
      <c r="F5977" s="74" t="s">
        <v>8223</v>
      </c>
      <c r="G5977" s="250" t="s">
        <v>761</v>
      </c>
      <c r="H5977" s="250" t="s">
        <v>19</v>
      </c>
      <c r="I5977" s="250"/>
      <c r="J5977" s="21"/>
      <c r="K5977" s="21"/>
      <c r="L5977" s="21"/>
      <c r="M5977" s="21"/>
      <c r="N5977" s="22">
        <f t="shared" si="2"/>
        <v>46206</v>
      </c>
      <c r="O5977" s="23">
        <f>'RESOLUCIONES EPG'!$N5977-'RESOLUCIONES EPG'!$D5977</f>
        <v>1897</v>
      </c>
    </row>
    <row r="5978" ht="15.75" customHeight="1">
      <c r="A5978" s="222"/>
      <c r="B5978" s="74" t="s">
        <v>7852</v>
      </c>
      <c r="C5978" s="74">
        <v>256.0</v>
      </c>
      <c r="D5978" s="249">
        <v>44309.0</v>
      </c>
      <c r="E5978" s="250" t="s">
        <v>8184</v>
      </c>
      <c r="F5978" s="74" t="s">
        <v>8185</v>
      </c>
      <c r="G5978" s="250" t="s">
        <v>761</v>
      </c>
      <c r="H5978" s="250" t="s">
        <v>8224</v>
      </c>
      <c r="I5978" s="250"/>
      <c r="J5978" s="21"/>
      <c r="K5978" s="21"/>
      <c r="L5978" s="21"/>
      <c r="M5978" s="21"/>
      <c r="N5978" s="22">
        <f t="shared" si="2"/>
        <v>46206</v>
      </c>
      <c r="O5978" s="23">
        <f>'RESOLUCIONES EPG'!$N5978-'RESOLUCIONES EPG'!$D5978</f>
        <v>1897</v>
      </c>
    </row>
    <row r="5979" ht="16.5" customHeight="1">
      <c r="A5979" s="223"/>
      <c r="B5979" s="74" t="s">
        <v>7852</v>
      </c>
      <c r="C5979" s="74">
        <v>262.0</v>
      </c>
      <c r="D5979" s="249">
        <v>44309.0</v>
      </c>
      <c r="E5979" s="250" t="s">
        <v>8225</v>
      </c>
      <c r="F5979" s="74" t="s">
        <v>8226</v>
      </c>
      <c r="G5979" s="250" t="s">
        <v>761</v>
      </c>
      <c r="H5979" s="250" t="s">
        <v>960</v>
      </c>
      <c r="I5979" s="250"/>
      <c r="J5979" s="21"/>
      <c r="K5979" s="21"/>
      <c r="L5979" s="21"/>
      <c r="M5979" s="21"/>
      <c r="N5979" s="22">
        <f t="shared" si="2"/>
        <v>46206</v>
      </c>
      <c r="O5979" s="23">
        <f>'RESOLUCIONES EPG'!$N5979-'RESOLUCIONES EPG'!$D5979</f>
        <v>1897</v>
      </c>
    </row>
    <row r="5980" ht="16.5" customHeight="1">
      <c r="A5980" s="196"/>
      <c r="B5980" s="74" t="s">
        <v>7852</v>
      </c>
      <c r="C5980" s="74">
        <v>255.0</v>
      </c>
      <c r="D5980" s="249">
        <v>44309.0</v>
      </c>
      <c r="E5980" s="250" t="s">
        <v>2779</v>
      </c>
      <c r="F5980" s="74" t="s">
        <v>2780</v>
      </c>
      <c r="G5980" s="250" t="s">
        <v>1593</v>
      </c>
      <c r="H5980" s="250">
        <v>44315.0</v>
      </c>
      <c r="I5980" s="250"/>
      <c r="J5980" s="21"/>
      <c r="K5980" s="21"/>
      <c r="L5980" s="21"/>
      <c r="M5980" s="21"/>
      <c r="N5980" s="22">
        <f t="shared" si="2"/>
        <v>46206</v>
      </c>
      <c r="O5980" s="23">
        <f>'RESOLUCIONES EPG'!$N5980-'RESOLUCIONES EPG'!$D5980</f>
        <v>1897</v>
      </c>
    </row>
    <row r="5981" ht="16.5" customHeight="1">
      <c r="A5981" s="224"/>
      <c r="B5981" s="74" t="s">
        <v>7852</v>
      </c>
      <c r="C5981" s="74">
        <v>263.0</v>
      </c>
      <c r="D5981" s="249">
        <v>44309.0</v>
      </c>
      <c r="E5981" s="250" t="s">
        <v>8227</v>
      </c>
      <c r="F5981" s="74" t="s">
        <v>8228</v>
      </c>
      <c r="G5981" s="250" t="s">
        <v>761</v>
      </c>
      <c r="H5981" s="250"/>
      <c r="I5981" s="250"/>
      <c r="J5981" s="21"/>
      <c r="K5981" s="21"/>
      <c r="L5981" s="21"/>
      <c r="M5981" s="21"/>
      <c r="N5981" s="22">
        <f t="shared" si="2"/>
        <v>46206</v>
      </c>
      <c r="O5981" s="23">
        <f>'RESOLUCIONES EPG'!$N5981-'RESOLUCIONES EPG'!$D5981</f>
        <v>1897</v>
      </c>
    </row>
    <row r="5982" ht="16.5" customHeight="1">
      <c r="A5982" s="222"/>
      <c r="B5982" s="74" t="s">
        <v>7852</v>
      </c>
      <c r="C5982" s="74">
        <v>258.0</v>
      </c>
      <c r="D5982" s="249">
        <v>44309.0</v>
      </c>
      <c r="E5982" s="250" t="s">
        <v>7585</v>
      </c>
      <c r="F5982" s="74" t="s">
        <v>7586</v>
      </c>
      <c r="G5982" s="250" t="s">
        <v>2923</v>
      </c>
      <c r="H5982" s="250"/>
      <c r="I5982" s="250"/>
      <c r="J5982" s="21"/>
      <c r="K5982" s="21"/>
      <c r="L5982" s="21"/>
      <c r="M5982" s="21"/>
      <c r="N5982" s="22">
        <f t="shared" si="2"/>
        <v>46206</v>
      </c>
      <c r="O5982" s="23">
        <f>'RESOLUCIONES EPG'!$N5982-'RESOLUCIONES EPG'!$D5982</f>
        <v>1897</v>
      </c>
    </row>
    <row r="5983" ht="15.75" customHeight="1">
      <c r="A5983" s="226"/>
      <c r="B5983" s="74" t="s">
        <v>7852</v>
      </c>
      <c r="C5983" s="74">
        <v>265.0</v>
      </c>
      <c r="D5983" s="249">
        <v>44309.0</v>
      </c>
      <c r="E5983" s="250" t="s">
        <v>7981</v>
      </c>
      <c r="F5983" s="74" t="s">
        <v>8229</v>
      </c>
      <c r="G5983" s="250" t="s">
        <v>2751</v>
      </c>
      <c r="H5983" s="250"/>
      <c r="I5983" s="250"/>
      <c r="J5983" s="21"/>
      <c r="K5983" s="21" t="s">
        <v>8214</v>
      </c>
      <c r="L5983" s="21"/>
      <c r="M5983" s="21"/>
      <c r="N5983" s="22">
        <f t="shared" si="2"/>
        <v>46206</v>
      </c>
      <c r="O5983" s="23">
        <f>'RESOLUCIONES EPG'!$N5983-'RESOLUCIONES EPG'!$D5983</f>
        <v>1897</v>
      </c>
    </row>
    <row r="5984" ht="15.75" customHeight="1">
      <c r="A5984" s="223"/>
      <c r="B5984" s="74" t="s">
        <v>7852</v>
      </c>
      <c r="C5984" s="74">
        <v>259.0</v>
      </c>
      <c r="D5984" s="249">
        <v>44309.0</v>
      </c>
      <c r="E5984" s="73" t="s">
        <v>8230</v>
      </c>
      <c r="F5984" s="74" t="s">
        <v>8231</v>
      </c>
      <c r="G5984" s="250" t="s">
        <v>761</v>
      </c>
      <c r="H5984" s="250" t="s">
        <v>8232</v>
      </c>
      <c r="I5984" s="250"/>
      <c r="J5984" s="21"/>
      <c r="K5984" s="21"/>
      <c r="L5984" s="21"/>
      <c r="M5984" s="21"/>
      <c r="N5984" s="22">
        <f t="shared" si="2"/>
        <v>46206</v>
      </c>
      <c r="O5984" s="23">
        <f>'RESOLUCIONES EPG'!$N5984-'RESOLUCIONES EPG'!$D5984</f>
        <v>1897</v>
      </c>
    </row>
    <row r="5985" ht="16.5" customHeight="1">
      <c r="A5985" s="222"/>
      <c r="B5985" s="74" t="s">
        <v>7852</v>
      </c>
      <c r="C5985" s="74">
        <v>257.0</v>
      </c>
      <c r="D5985" s="249">
        <v>44309.0</v>
      </c>
      <c r="E5985" s="250" t="s">
        <v>8233</v>
      </c>
      <c r="F5985" s="74" t="s">
        <v>8234</v>
      </c>
      <c r="G5985" s="250" t="s">
        <v>761</v>
      </c>
      <c r="H5985" s="250" t="s">
        <v>4511</v>
      </c>
      <c r="I5985" s="250"/>
      <c r="J5985" s="21"/>
      <c r="K5985" s="21"/>
      <c r="L5985" s="21"/>
      <c r="M5985" s="21"/>
      <c r="N5985" s="22">
        <f t="shared" si="2"/>
        <v>46206</v>
      </c>
      <c r="O5985" s="23">
        <f>'RESOLUCIONES EPG'!$N5985-'RESOLUCIONES EPG'!$D5985</f>
        <v>1897</v>
      </c>
    </row>
    <row r="5986" ht="15.75" customHeight="1">
      <c r="A5986" s="223"/>
      <c r="B5986" s="74" t="s">
        <v>7852</v>
      </c>
      <c r="C5986" s="74">
        <v>260.0</v>
      </c>
      <c r="D5986" s="249">
        <v>44309.0</v>
      </c>
      <c r="E5986" s="250" t="s">
        <v>8189</v>
      </c>
      <c r="F5986" s="74" t="s">
        <v>8190</v>
      </c>
      <c r="G5986" s="250" t="s">
        <v>761</v>
      </c>
      <c r="H5986" s="250" t="s">
        <v>8235</v>
      </c>
      <c r="I5986" s="250"/>
      <c r="J5986" s="21"/>
      <c r="K5986" s="21"/>
      <c r="L5986" s="21"/>
      <c r="M5986" s="21"/>
      <c r="N5986" s="22">
        <f t="shared" si="2"/>
        <v>46206</v>
      </c>
      <c r="O5986" s="23">
        <f>'RESOLUCIONES EPG'!$N5986-'RESOLUCIONES EPG'!$D5986</f>
        <v>1897</v>
      </c>
    </row>
    <row r="5987" ht="15.75" customHeight="1">
      <c r="A5987" s="196"/>
      <c r="B5987" s="74" t="s">
        <v>7852</v>
      </c>
      <c r="C5987" s="74">
        <v>267.0</v>
      </c>
      <c r="D5987" s="249">
        <v>44312.0</v>
      </c>
      <c r="E5987" s="250" t="s">
        <v>8236</v>
      </c>
      <c r="F5987" s="74" t="s">
        <v>7992</v>
      </c>
      <c r="G5987" s="250" t="s">
        <v>2751</v>
      </c>
      <c r="H5987" s="250"/>
      <c r="I5987" s="250"/>
      <c r="J5987" s="21"/>
      <c r="K5987" s="21"/>
      <c r="L5987" s="21"/>
      <c r="M5987" s="21"/>
      <c r="N5987" s="22">
        <f t="shared" si="2"/>
        <v>46206</v>
      </c>
      <c r="O5987" s="23">
        <f>'RESOLUCIONES EPG'!$N5987-'RESOLUCIONES EPG'!$D5987</f>
        <v>1894</v>
      </c>
    </row>
    <row r="5988" ht="15.75" customHeight="1">
      <c r="A5988" s="196"/>
      <c r="B5988" s="74" t="s">
        <v>7852</v>
      </c>
      <c r="C5988" s="74">
        <v>269.0</v>
      </c>
      <c r="D5988" s="249">
        <v>44313.0</v>
      </c>
      <c r="E5988" s="250" t="s">
        <v>8237</v>
      </c>
      <c r="F5988" s="74" t="s">
        <v>8238</v>
      </c>
      <c r="G5988" s="250" t="s">
        <v>2751</v>
      </c>
      <c r="H5988" s="250"/>
      <c r="I5988" s="250"/>
      <c r="J5988" s="21"/>
      <c r="K5988" s="21"/>
      <c r="L5988" s="21"/>
      <c r="M5988" s="21"/>
      <c r="N5988" s="22">
        <f t="shared" si="2"/>
        <v>46206</v>
      </c>
      <c r="O5988" s="23">
        <f>'RESOLUCIONES EPG'!$N5988-'RESOLUCIONES EPG'!$D5988</f>
        <v>1893</v>
      </c>
    </row>
    <row r="5989" ht="16.5" customHeight="1">
      <c r="A5989" s="222"/>
      <c r="B5989" s="74" t="s">
        <v>7852</v>
      </c>
      <c r="C5989" s="74">
        <v>271.0</v>
      </c>
      <c r="D5989" s="249">
        <v>44313.0</v>
      </c>
      <c r="E5989" s="250" t="s">
        <v>7331</v>
      </c>
      <c r="F5989" s="74" t="s">
        <v>7985</v>
      </c>
      <c r="G5989" s="250" t="s">
        <v>2923</v>
      </c>
      <c r="H5989" s="250"/>
      <c r="I5989" s="250"/>
      <c r="J5989" s="21"/>
      <c r="K5989" s="21"/>
      <c r="L5989" s="21"/>
      <c r="M5989" s="21"/>
      <c r="N5989" s="22">
        <f t="shared" si="2"/>
        <v>46206</v>
      </c>
      <c r="O5989" s="23">
        <f>'RESOLUCIONES EPG'!$N5989-'RESOLUCIONES EPG'!$D5989</f>
        <v>1893</v>
      </c>
    </row>
    <row r="5990" ht="16.5" customHeight="1">
      <c r="A5990" s="222"/>
      <c r="B5990" s="74" t="s">
        <v>7852</v>
      </c>
      <c r="C5990" s="74">
        <v>270.0</v>
      </c>
      <c r="D5990" s="249">
        <v>44313.0</v>
      </c>
      <c r="E5990" s="250" t="s">
        <v>7871</v>
      </c>
      <c r="F5990" s="74" t="s">
        <v>8239</v>
      </c>
      <c r="G5990" s="250" t="s">
        <v>2923</v>
      </c>
      <c r="H5990" s="250"/>
      <c r="I5990" s="250"/>
      <c r="J5990" s="21"/>
      <c r="K5990" s="21"/>
      <c r="L5990" s="21"/>
      <c r="M5990" s="21"/>
      <c r="N5990" s="22">
        <f t="shared" si="2"/>
        <v>46206</v>
      </c>
      <c r="O5990" s="23">
        <f>'RESOLUCIONES EPG'!$N5990-'RESOLUCIONES EPG'!$D5990</f>
        <v>1893</v>
      </c>
    </row>
    <row r="5991" ht="16.5" customHeight="1">
      <c r="A5991" s="196"/>
      <c r="B5991" s="74" t="s">
        <v>7852</v>
      </c>
      <c r="C5991" s="74">
        <v>268.0</v>
      </c>
      <c r="D5991" s="249">
        <v>44313.0</v>
      </c>
      <c r="E5991" s="250" t="s">
        <v>8240</v>
      </c>
      <c r="F5991" s="74" t="s">
        <v>6220</v>
      </c>
      <c r="G5991" s="250" t="s">
        <v>2923</v>
      </c>
      <c r="H5991" s="250"/>
      <c r="I5991" s="250"/>
      <c r="J5991" s="21"/>
      <c r="K5991" s="21"/>
      <c r="L5991" s="21"/>
      <c r="M5991" s="21"/>
      <c r="N5991" s="22">
        <f t="shared" si="2"/>
        <v>46206</v>
      </c>
      <c r="O5991" s="23">
        <f>'RESOLUCIONES EPG'!$N5991-'RESOLUCIONES EPG'!$D5991</f>
        <v>1893</v>
      </c>
    </row>
    <row r="5992" ht="16.5" customHeight="1">
      <c r="A5992" s="222"/>
      <c r="B5992" s="74" t="s">
        <v>7852</v>
      </c>
      <c r="C5992" s="74">
        <v>273.0</v>
      </c>
      <c r="D5992" s="249">
        <v>44315.0</v>
      </c>
      <c r="E5992" s="250" t="s">
        <v>2438</v>
      </c>
      <c r="F5992" s="74" t="s">
        <v>8241</v>
      </c>
      <c r="G5992" s="250" t="s">
        <v>6388</v>
      </c>
      <c r="H5992" s="250"/>
      <c r="I5992" s="250"/>
      <c r="J5992" s="21"/>
      <c r="K5992" s="21"/>
      <c r="L5992" s="21"/>
      <c r="M5992" s="21"/>
      <c r="N5992" s="22">
        <f t="shared" si="2"/>
        <v>46206</v>
      </c>
      <c r="O5992" s="23">
        <f>'RESOLUCIONES EPG'!$N5992-'RESOLUCIONES EPG'!$D5992</f>
        <v>1891</v>
      </c>
    </row>
    <row r="5993" ht="16.5" customHeight="1">
      <c r="A5993" s="222"/>
      <c r="B5993" s="74" t="s">
        <v>7852</v>
      </c>
      <c r="C5993" s="74">
        <v>272.0</v>
      </c>
      <c r="D5993" s="249">
        <v>44315.0</v>
      </c>
      <c r="E5993" s="250" t="s">
        <v>1652</v>
      </c>
      <c r="F5993" s="74" t="s">
        <v>8242</v>
      </c>
      <c r="G5993" s="250" t="s">
        <v>6388</v>
      </c>
      <c r="H5993" s="250"/>
      <c r="I5993" s="250"/>
      <c r="J5993" s="21"/>
      <c r="K5993" s="21"/>
      <c r="L5993" s="21"/>
      <c r="M5993" s="21"/>
      <c r="N5993" s="22">
        <f t="shared" si="2"/>
        <v>46206</v>
      </c>
      <c r="O5993" s="23">
        <f>'RESOLUCIONES EPG'!$N5993-'RESOLUCIONES EPG'!$D5993</f>
        <v>1891</v>
      </c>
    </row>
    <row r="5994" ht="16.5" customHeight="1">
      <c r="A5994" s="222"/>
      <c r="B5994" s="74" t="s">
        <v>7852</v>
      </c>
      <c r="C5994" s="74">
        <v>275.0</v>
      </c>
      <c r="D5994" s="249">
        <v>44316.0</v>
      </c>
      <c r="E5994" s="250" t="s">
        <v>4853</v>
      </c>
      <c r="F5994" s="74" t="s">
        <v>8243</v>
      </c>
      <c r="G5994" s="250" t="s">
        <v>6388</v>
      </c>
      <c r="H5994" s="250"/>
      <c r="I5994" s="250"/>
      <c r="J5994" s="21"/>
      <c r="K5994" s="21"/>
      <c r="L5994" s="21"/>
      <c r="M5994" s="21"/>
      <c r="N5994" s="22">
        <f t="shared" si="2"/>
        <v>46206</v>
      </c>
      <c r="O5994" s="23">
        <f>'RESOLUCIONES EPG'!$N5994-'RESOLUCIONES EPG'!$D5994</f>
        <v>1890</v>
      </c>
    </row>
    <row r="5995" ht="15.75" customHeight="1">
      <c r="A5995" s="196"/>
      <c r="B5995" s="74" t="s">
        <v>7852</v>
      </c>
      <c r="C5995" s="74">
        <v>278.0</v>
      </c>
      <c r="D5995" s="249">
        <v>44316.0</v>
      </c>
      <c r="E5995" s="250" t="s">
        <v>7908</v>
      </c>
      <c r="F5995" s="74" t="s">
        <v>7909</v>
      </c>
      <c r="G5995" s="250" t="s">
        <v>2923</v>
      </c>
      <c r="H5995" s="250"/>
      <c r="I5995" s="250"/>
      <c r="J5995" s="21"/>
      <c r="K5995" s="21"/>
      <c r="L5995" s="21"/>
      <c r="M5995" s="21"/>
      <c r="N5995" s="22">
        <f t="shared" si="2"/>
        <v>46206</v>
      </c>
      <c r="O5995" s="23">
        <f>'RESOLUCIONES EPG'!$N5995-'RESOLUCIONES EPG'!$D5995</f>
        <v>1890</v>
      </c>
    </row>
    <row r="5996" ht="16.5" customHeight="1">
      <c r="A5996" s="196"/>
      <c r="B5996" s="74" t="s">
        <v>7852</v>
      </c>
      <c r="C5996" s="74">
        <v>277.0</v>
      </c>
      <c r="D5996" s="249">
        <v>44316.0</v>
      </c>
      <c r="E5996" s="250" t="s">
        <v>8244</v>
      </c>
      <c r="F5996" s="74" t="s">
        <v>8245</v>
      </c>
      <c r="G5996" s="250" t="s">
        <v>761</v>
      </c>
      <c r="H5996" s="250" t="s">
        <v>8246</v>
      </c>
      <c r="I5996" s="250"/>
      <c r="J5996" s="21"/>
      <c r="K5996" s="21"/>
      <c r="L5996" s="21"/>
      <c r="M5996" s="21"/>
      <c r="N5996" s="22">
        <f t="shared" si="2"/>
        <v>46206</v>
      </c>
      <c r="O5996" s="23">
        <f>'RESOLUCIONES EPG'!$N5996-'RESOLUCIONES EPG'!$D5996</f>
        <v>1890</v>
      </c>
    </row>
    <row r="5997" ht="15.75" customHeight="1">
      <c r="A5997" s="222"/>
      <c r="B5997" s="74" t="s">
        <v>7852</v>
      </c>
      <c r="C5997" s="74">
        <v>274.0</v>
      </c>
      <c r="D5997" s="249">
        <v>44316.0</v>
      </c>
      <c r="E5997" s="250" t="s">
        <v>7256</v>
      </c>
      <c r="F5997" s="74" t="s">
        <v>7850</v>
      </c>
      <c r="G5997" s="250" t="s">
        <v>761</v>
      </c>
      <c r="H5997" s="250" t="s">
        <v>8247</v>
      </c>
      <c r="I5997" s="250"/>
      <c r="J5997" s="21"/>
      <c r="K5997" s="21"/>
      <c r="L5997" s="21"/>
      <c r="M5997" s="21"/>
      <c r="N5997" s="22">
        <f t="shared" si="2"/>
        <v>46206</v>
      </c>
      <c r="O5997" s="23">
        <f>'RESOLUCIONES EPG'!$N5997-'RESOLUCIONES EPG'!$D5997</f>
        <v>1890</v>
      </c>
    </row>
    <row r="5998" ht="15.75" customHeight="1">
      <c r="A5998" s="222"/>
      <c r="B5998" s="74" t="s">
        <v>7852</v>
      </c>
      <c r="C5998" s="74">
        <v>276.0</v>
      </c>
      <c r="D5998" s="249">
        <v>44316.0</v>
      </c>
      <c r="E5998" s="250" t="s">
        <v>1376</v>
      </c>
      <c r="F5998" s="74" t="s">
        <v>1162</v>
      </c>
      <c r="G5998" s="250" t="s">
        <v>6388</v>
      </c>
      <c r="H5998" s="250"/>
      <c r="I5998" s="250"/>
      <c r="J5998" s="21"/>
      <c r="K5998" s="21"/>
      <c r="L5998" s="21"/>
      <c r="M5998" s="21"/>
      <c r="N5998" s="22">
        <f t="shared" si="2"/>
        <v>46206</v>
      </c>
      <c r="O5998" s="23">
        <f>'RESOLUCIONES EPG'!$N5998-'RESOLUCIONES EPG'!$D5998</f>
        <v>1890</v>
      </c>
    </row>
    <row r="5999" ht="15.75" customHeight="1">
      <c r="A5999" s="223"/>
      <c r="B5999" s="74" t="s">
        <v>7852</v>
      </c>
      <c r="C5999" s="74">
        <v>280.0</v>
      </c>
      <c r="D5999" s="249">
        <v>44319.0</v>
      </c>
      <c r="E5999" s="250" t="s">
        <v>3222</v>
      </c>
      <c r="F5999" s="74" t="s">
        <v>7486</v>
      </c>
      <c r="G5999" s="250" t="s">
        <v>2253</v>
      </c>
      <c r="H5999" s="250" t="s">
        <v>1083</v>
      </c>
      <c r="I5999" s="250"/>
      <c r="J5999" s="21"/>
      <c r="K5999" s="21"/>
      <c r="L5999" s="21"/>
      <c r="M5999" s="21"/>
      <c r="N5999" s="22">
        <f t="shared" si="2"/>
        <v>46206</v>
      </c>
      <c r="O5999" s="23">
        <f>'RESOLUCIONES EPG'!$N5999-'RESOLUCIONES EPG'!$D5999</f>
        <v>1887</v>
      </c>
    </row>
    <row r="6000" ht="16.5" customHeight="1">
      <c r="A6000" s="223"/>
      <c r="B6000" s="74" t="s">
        <v>7852</v>
      </c>
      <c r="C6000" s="74">
        <v>279.0</v>
      </c>
      <c r="D6000" s="249">
        <v>44319.0</v>
      </c>
      <c r="E6000" s="250" t="s">
        <v>8248</v>
      </c>
      <c r="F6000" s="74" t="s">
        <v>7546</v>
      </c>
      <c r="G6000" s="250" t="s">
        <v>8249</v>
      </c>
      <c r="H6000" s="250"/>
      <c r="I6000" s="250"/>
      <c r="J6000" s="21"/>
      <c r="K6000" s="21"/>
      <c r="L6000" s="21"/>
      <c r="M6000" s="21"/>
      <c r="N6000" s="22">
        <f t="shared" si="2"/>
        <v>46206</v>
      </c>
      <c r="O6000" s="23">
        <f>'RESOLUCIONES EPG'!$N6000-'RESOLUCIONES EPG'!$D6000</f>
        <v>1887</v>
      </c>
    </row>
    <row r="6001" ht="15.75" customHeight="1">
      <c r="A6001" s="223"/>
      <c r="B6001" s="74" t="s">
        <v>7852</v>
      </c>
      <c r="C6001" s="74">
        <v>283.0</v>
      </c>
      <c r="D6001" s="249">
        <v>44320.0</v>
      </c>
      <c r="E6001" s="250" t="s">
        <v>8250</v>
      </c>
      <c r="F6001" s="74" t="s">
        <v>8251</v>
      </c>
      <c r="G6001" s="250" t="s">
        <v>1593</v>
      </c>
      <c r="H6001" s="250" t="s">
        <v>8252</v>
      </c>
      <c r="I6001" s="250"/>
      <c r="J6001" s="21"/>
      <c r="K6001" s="21"/>
      <c r="L6001" s="21"/>
      <c r="M6001" s="21"/>
      <c r="N6001" s="22">
        <f t="shared" si="2"/>
        <v>46206</v>
      </c>
      <c r="O6001" s="23">
        <f>'RESOLUCIONES EPG'!$N6001-'RESOLUCIONES EPG'!$D6001</f>
        <v>1886</v>
      </c>
    </row>
    <row r="6002" ht="15.75" customHeight="1">
      <c r="A6002" s="196"/>
      <c r="B6002" s="74" t="s">
        <v>7852</v>
      </c>
      <c r="C6002" s="74">
        <v>285.0</v>
      </c>
      <c r="D6002" s="249">
        <v>44320.0</v>
      </c>
      <c r="E6002" s="250" t="s">
        <v>7776</v>
      </c>
      <c r="F6002" s="74" t="s">
        <v>7777</v>
      </c>
      <c r="G6002" s="250" t="s">
        <v>2751</v>
      </c>
      <c r="H6002" s="250"/>
      <c r="I6002" s="250"/>
      <c r="J6002" s="21"/>
      <c r="K6002" s="21"/>
      <c r="L6002" s="21"/>
      <c r="M6002" s="21"/>
      <c r="N6002" s="22">
        <f t="shared" si="2"/>
        <v>46206</v>
      </c>
      <c r="O6002" s="23">
        <f>'RESOLUCIONES EPG'!$N6002-'RESOLUCIONES EPG'!$D6002</f>
        <v>1886</v>
      </c>
    </row>
    <row r="6003" ht="15.75" customHeight="1">
      <c r="A6003" s="224"/>
      <c r="B6003" s="74" t="s">
        <v>7852</v>
      </c>
      <c r="C6003" s="74">
        <v>281.0</v>
      </c>
      <c r="D6003" s="249">
        <v>44320.0</v>
      </c>
      <c r="E6003" s="250" t="s">
        <v>3066</v>
      </c>
      <c r="F6003" s="74" t="s">
        <v>4734</v>
      </c>
      <c r="G6003" s="250" t="s">
        <v>6388</v>
      </c>
      <c r="H6003" s="250"/>
      <c r="I6003" s="250"/>
      <c r="J6003" s="21"/>
      <c r="K6003" s="21"/>
      <c r="L6003" s="21"/>
      <c r="M6003" s="21"/>
      <c r="N6003" s="22">
        <f t="shared" si="2"/>
        <v>46206</v>
      </c>
      <c r="O6003" s="23">
        <f>'RESOLUCIONES EPG'!$N6003-'RESOLUCIONES EPG'!$D6003</f>
        <v>1886</v>
      </c>
    </row>
    <row r="6004" ht="15.75" customHeight="1">
      <c r="A6004" s="196"/>
      <c r="B6004" s="74" t="s">
        <v>7852</v>
      </c>
      <c r="C6004" s="74">
        <v>282.0</v>
      </c>
      <c r="D6004" s="249">
        <v>44320.0</v>
      </c>
      <c r="E6004" s="250" t="s">
        <v>2790</v>
      </c>
      <c r="F6004" s="74" t="s">
        <v>8253</v>
      </c>
      <c r="G6004" s="250" t="s">
        <v>1593</v>
      </c>
      <c r="H6004" s="250" t="s">
        <v>8254</v>
      </c>
      <c r="I6004" s="250"/>
      <c r="J6004" s="21"/>
      <c r="K6004" s="21"/>
      <c r="L6004" s="21"/>
      <c r="M6004" s="21"/>
      <c r="N6004" s="22">
        <f t="shared" si="2"/>
        <v>46206</v>
      </c>
      <c r="O6004" s="23">
        <f>'RESOLUCIONES EPG'!$N6004-'RESOLUCIONES EPG'!$D6004</f>
        <v>1886</v>
      </c>
    </row>
    <row r="6005" ht="16.5" customHeight="1">
      <c r="A6005" s="196"/>
      <c r="B6005" s="74" t="s">
        <v>7852</v>
      </c>
      <c r="C6005" s="74">
        <v>286.0</v>
      </c>
      <c r="D6005" s="249">
        <v>44321.0</v>
      </c>
      <c r="E6005" s="250" t="s">
        <v>6793</v>
      </c>
      <c r="F6005" s="74" t="s">
        <v>8255</v>
      </c>
      <c r="G6005" s="250" t="s">
        <v>1593</v>
      </c>
      <c r="H6005" s="250"/>
      <c r="I6005" s="250"/>
      <c r="J6005" s="21"/>
      <c r="K6005" s="21"/>
      <c r="L6005" s="21"/>
      <c r="M6005" s="21"/>
      <c r="N6005" s="22">
        <f t="shared" si="2"/>
        <v>46206</v>
      </c>
      <c r="O6005" s="23">
        <f>'RESOLUCIONES EPG'!$N6005-'RESOLUCIONES EPG'!$D6005</f>
        <v>1885</v>
      </c>
    </row>
    <row r="6006" ht="15.75" customHeight="1">
      <c r="A6006" s="224"/>
      <c r="B6006" s="74" t="s">
        <v>7852</v>
      </c>
      <c r="C6006" s="74">
        <v>288.0</v>
      </c>
      <c r="D6006" s="249">
        <v>44321.0</v>
      </c>
      <c r="E6006" s="250" t="s">
        <v>3311</v>
      </c>
      <c r="F6006" s="74" t="s">
        <v>8256</v>
      </c>
      <c r="G6006" s="250" t="s">
        <v>2923</v>
      </c>
      <c r="H6006" s="250"/>
      <c r="I6006" s="250"/>
      <c r="J6006" s="21"/>
      <c r="K6006" s="21"/>
      <c r="L6006" s="21"/>
      <c r="M6006" s="21"/>
      <c r="N6006" s="22">
        <f t="shared" si="2"/>
        <v>46206</v>
      </c>
      <c r="O6006" s="23">
        <f>'RESOLUCIONES EPG'!$N6006-'RESOLUCIONES EPG'!$D6006</f>
        <v>1885</v>
      </c>
    </row>
    <row r="6007" ht="15.75" customHeight="1">
      <c r="A6007" s="223"/>
      <c r="B6007" s="74" t="s">
        <v>7852</v>
      </c>
      <c r="C6007" s="74">
        <v>287.0</v>
      </c>
      <c r="D6007" s="249">
        <v>44321.0</v>
      </c>
      <c r="E6007" s="250" t="s">
        <v>8257</v>
      </c>
      <c r="F6007" s="74" t="s">
        <v>8258</v>
      </c>
      <c r="G6007" s="250" t="s">
        <v>2751</v>
      </c>
      <c r="H6007" s="250"/>
      <c r="I6007" s="250"/>
      <c r="J6007" s="21"/>
      <c r="K6007" s="21"/>
      <c r="L6007" s="21"/>
      <c r="M6007" s="21"/>
      <c r="N6007" s="22">
        <f t="shared" si="2"/>
        <v>46206</v>
      </c>
      <c r="O6007" s="23">
        <f>'RESOLUCIONES EPG'!$N6007-'RESOLUCIONES EPG'!$D6007</f>
        <v>1885</v>
      </c>
    </row>
    <row r="6008" ht="16.5" customHeight="1">
      <c r="A6008" s="196"/>
      <c r="B6008" s="74" t="s">
        <v>7852</v>
      </c>
      <c r="C6008" s="74">
        <v>284.0</v>
      </c>
      <c r="D6008" s="249">
        <v>44322.0</v>
      </c>
      <c r="E6008" s="250" t="s">
        <v>6928</v>
      </c>
      <c r="F6008" s="74" t="s">
        <v>7629</v>
      </c>
      <c r="G6008" s="250" t="s">
        <v>8259</v>
      </c>
      <c r="H6008" s="250"/>
      <c r="I6008" s="250"/>
      <c r="J6008" s="21"/>
      <c r="K6008" s="21"/>
      <c r="L6008" s="21"/>
      <c r="M6008" s="21"/>
      <c r="N6008" s="22">
        <f t="shared" si="2"/>
        <v>46206</v>
      </c>
      <c r="O6008" s="23">
        <f>'RESOLUCIONES EPG'!$N6008-'RESOLUCIONES EPG'!$D6008</f>
        <v>1884</v>
      </c>
    </row>
    <row r="6009" ht="16.5" customHeight="1">
      <c r="A6009" s="196"/>
      <c r="B6009" s="74"/>
      <c r="C6009" s="74">
        <v>289.0</v>
      </c>
      <c r="D6009" s="249">
        <v>44323.0</v>
      </c>
      <c r="E6009" s="250" t="s">
        <v>8260</v>
      </c>
      <c r="F6009" s="74"/>
      <c r="G6009" s="250"/>
      <c r="H6009" s="250"/>
      <c r="I6009" s="250"/>
      <c r="J6009" s="21"/>
      <c r="K6009" s="21"/>
      <c r="L6009" s="21"/>
      <c r="M6009" s="21"/>
      <c r="N6009" s="22">
        <f t="shared" si="2"/>
        <v>46206</v>
      </c>
      <c r="O6009" s="23">
        <f>'RESOLUCIONES EPG'!$N6009-'RESOLUCIONES EPG'!$D6009</f>
        <v>1883</v>
      </c>
    </row>
    <row r="6010" ht="16.5" customHeight="1">
      <c r="A6010" s="224"/>
      <c r="B6010" s="74" t="s">
        <v>7852</v>
      </c>
      <c r="C6010" s="74">
        <v>291.0</v>
      </c>
      <c r="D6010" s="249">
        <v>44326.0</v>
      </c>
      <c r="E6010" s="250" t="s">
        <v>4646</v>
      </c>
      <c r="F6010" s="74" t="s">
        <v>8261</v>
      </c>
      <c r="G6010" s="250" t="s">
        <v>6388</v>
      </c>
      <c r="H6010" s="250"/>
      <c r="I6010" s="250"/>
      <c r="J6010" s="21"/>
      <c r="K6010" s="21"/>
      <c r="L6010" s="21"/>
      <c r="M6010" s="21"/>
      <c r="N6010" s="22">
        <f t="shared" si="2"/>
        <v>46206</v>
      </c>
      <c r="O6010" s="23">
        <f>'RESOLUCIONES EPG'!$N6010-'RESOLUCIONES EPG'!$D6010</f>
        <v>1880</v>
      </c>
    </row>
    <row r="6011" ht="16.5" customHeight="1">
      <c r="A6011" s="223"/>
      <c r="B6011" s="74" t="s">
        <v>7852</v>
      </c>
      <c r="C6011" s="74">
        <v>290.0</v>
      </c>
      <c r="D6011" s="249">
        <v>44326.0</v>
      </c>
      <c r="E6011" s="250" t="s">
        <v>7895</v>
      </c>
      <c r="F6011" s="74" t="s">
        <v>7896</v>
      </c>
      <c r="G6011" s="250" t="s">
        <v>2751</v>
      </c>
      <c r="H6011" s="250"/>
      <c r="I6011" s="250"/>
      <c r="J6011" s="21"/>
      <c r="K6011" s="21"/>
      <c r="L6011" s="21"/>
      <c r="M6011" s="21"/>
      <c r="N6011" s="22">
        <f t="shared" si="2"/>
        <v>46206</v>
      </c>
      <c r="O6011" s="23">
        <f>'RESOLUCIONES EPG'!$N6011-'RESOLUCIONES EPG'!$D6011</f>
        <v>1880</v>
      </c>
    </row>
    <row r="6012" ht="15.75" customHeight="1">
      <c r="A6012" s="222"/>
      <c r="B6012" s="74" t="s">
        <v>7852</v>
      </c>
      <c r="C6012" s="74">
        <v>296.0</v>
      </c>
      <c r="D6012" s="249">
        <v>44333.0</v>
      </c>
      <c r="E6012" s="250" t="s">
        <v>2486</v>
      </c>
      <c r="F6012" s="74" t="s">
        <v>8262</v>
      </c>
      <c r="G6012" s="250" t="s">
        <v>131</v>
      </c>
      <c r="H6012" s="250"/>
      <c r="I6012" s="250"/>
      <c r="J6012" s="21"/>
      <c r="K6012" s="21"/>
      <c r="L6012" s="21"/>
      <c r="M6012" s="21"/>
      <c r="N6012" s="22">
        <f t="shared" si="2"/>
        <v>46206</v>
      </c>
      <c r="O6012" s="23">
        <f>'RESOLUCIONES EPG'!$N6012-'RESOLUCIONES EPG'!$D6012</f>
        <v>1873</v>
      </c>
    </row>
    <row r="6013" ht="15.75" customHeight="1">
      <c r="A6013" s="223"/>
      <c r="B6013" s="74" t="s">
        <v>7852</v>
      </c>
      <c r="C6013" s="74">
        <v>292.0</v>
      </c>
      <c r="D6013" s="249">
        <v>44333.0</v>
      </c>
      <c r="E6013" s="250" t="s">
        <v>4771</v>
      </c>
      <c r="F6013" s="74" t="s">
        <v>8263</v>
      </c>
      <c r="G6013" s="250" t="s">
        <v>6388</v>
      </c>
      <c r="H6013" s="250"/>
      <c r="I6013" s="250"/>
      <c r="J6013" s="21"/>
      <c r="K6013" s="21"/>
      <c r="L6013" s="21"/>
      <c r="M6013" s="21"/>
      <c r="N6013" s="22">
        <f t="shared" si="2"/>
        <v>46206</v>
      </c>
      <c r="O6013" s="23">
        <f>'RESOLUCIONES EPG'!$N6013-'RESOLUCIONES EPG'!$D6013</f>
        <v>1873</v>
      </c>
    </row>
    <row r="6014" ht="15.75" customHeight="1">
      <c r="A6014" s="223"/>
      <c r="B6014" s="74" t="s">
        <v>7852</v>
      </c>
      <c r="C6014" s="74">
        <v>295.0</v>
      </c>
      <c r="D6014" s="249">
        <v>44333.0</v>
      </c>
      <c r="E6014" s="250" t="s">
        <v>8264</v>
      </c>
      <c r="F6014" s="74" t="s">
        <v>8265</v>
      </c>
      <c r="G6014" s="250" t="s">
        <v>2923</v>
      </c>
      <c r="H6014" s="250"/>
      <c r="I6014" s="250"/>
      <c r="J6014" s="21"/>
      <c r="K6014" s="21"/>
      <c r="L6014" s="21"/>
      <c r="M6014" s="21"/>
      <c r="N6014" s="22">
        <f t="shared" si="2"/>
        <v>46206</v>
      </c>
      <c r="O6014" s="23">
        <f>'RESOLUCIONES EPG'!$N6014-'RESOLUCIONES EPG'!$D6014</f>
        <v>1873</v>
      </c>
    </row>
    <row r="6015" ht="16.5" customHeight="1">
      <c r="A6015" s="223"/>
      <c r="B6015" s="74" t="s">
        <v>7852</v>
      </c>
      <c r="C6015" s="74">
        <v>294.0</v>
      </c>
      <c r="D6015" s="249">
        <v>44333.0</v>
      </c>
      <c r="E6015" s="250" t="s">
        <v>4791</v>
      </c>
      <c r="F6015" s="74" t="s">
        <v>8266</v>
      </c>
      <c r="G6015" s="250" t="s">
        <v>6388</v>
      </c>
      <c r="H6015" s="250"/>
      <c r="I6015" s="250"/>
      <c r="J6015" s="21"/>
      <c r="K6015" s="21"/>
      <c r="L6015" s="21"/>
      <c r="M6015" s="21"/>
      <c r="N6015" s="22">
        <f t="shared" si="2"/>
        <v>46206</v>
      </c>
      <c r="O6015" s="23">
        <f>'RESOLUCIONES EPG'!$N6015-'RESOLUCIONES EPG'!$D6015</f>
        <v>1873</v>
      </c>
    </row>
    <row r="6016" ht="15.75" customHeight="1">
      <c r="A6016" s="222"/>
      <c r="B6016" s="74" t="s">
        <v>7852</v>
      </c>
      <c r="C6016" s="74">
        <v>299.0</v>
      </c>
      <c r="D6016" s="249">
        <v>44335.0</v>
      </c>
      <c r="E6016" s="250" t="s">
        <v>8069</v>
      </c>
      <c r="F6016" s="74" t="s">
        <v>8267</v>
      </c>
      <c r="G6016" s="250" t="s">
        <v>2751</v>
      </c>
      <c r="H6016" s="250"/>
      <c r="I6016" s="250"/>
      <c r="J6016" s="21"/>
      <c r="K6016" s="21"/>
      <c r="L6016" s="21"/>
      <c r="M6016" s="21"/>
      <c r="N6016" s="22">
        <f t="shared" si="2"/>
        <v>46206</v>
      </c>
      <c r="O6016" s="23">
        <f>'RESOLUCIONES EPG'!$N6016-'RESOLUCIONES EPG'!$D6016</f>
        <v>1871</v>
      </c>
    </row>
    <row r="6017" ht="15.75" customHeight="1">
      <c r="A6017" s="222"/>
      <c r="B6017" s="74" t="s">
        <v>7852</v>
      </c>
      <c r="C6017" s="74">
        <v>298.0</v>
      </c>
      <c r="D6017" s="249">
        <v>44335.0</v>
      </c>
      <c r="E6017" s="250" t="s">
        <v>8268</v>
      </c>
      <c r="F6017" s="74" t="s">
        <v>7472</v>
      </c>
      <c r="G6017" s="250" t="s">
        <v>2751</v>
      </c>
      <c r="H6017" s="250"/>
      <c r="I6017" s="250"/>
      <c r="J6017" s="21"/>
      <c r="K6017" s="21"/>
      <c r="L6017" s="21"/>
      <c r="M6017" s="21"/>
      <c r="N6017" s="22">
        <f t="shared" si="2"/>
        <v>46206</v>
      </c>
      <c r="O6017" s="23">
        <f>'RESOLUCIONES EPG'!$N6017-'RESOLUCIONES EPG'!$D6017</f>
        <v>1871</v>
      </c>
    </row>
    <row r="6018" ht="15.75" customHeight="1">
      <c r="A6018" s="222"/>
      <c r="B6018" s="74" t="s">
        <v>7852</v>
      </c>
      <c r="C6018" s="74">
        <v>297.0</v>
      </c>
      <c r="D6018" s="249">
        <v>44335.0</v>
      </c>
      <c r="E6018" s="250" t="s">
        <v>7692</v>
      </c>
      <c r="F6018" s="74" t="s">
        <v>8269</v>
      </c>
      <c r="G6018" s="250" t="s">
        <v>761</v>
      </c>
      <c r="H6018" s="250" t="s">
        <v>831</v>
      </c>
      <c r="I6018" s="250"/>
      <c r="J6018" s="21"/>
      <c r="K6018" s="21"/>
      <c r="L6018" s="21"/>
      <c r="M6018" s="21"/>
      <c r="N6018" s="22">
        <f t="shared" si="2"/>
        <v>46206</v>
      </c>
      <c r="O6018" s="23">
        <f>'RESOLUCIONES EPG'!$N6018-'RESOLUCIONES EPG'!$D6018</f>
        <v>1871</v>
      </c>
    </row>
    <row r="6019" ht="15.75" customHeight="1">
      <c r="A6019" s="224"/>
      <c r="B6019" s="74" t="s">
        <v>7852</v>
      </c>
      <c r="C6019" s="74">
        <v>302.0</v>
      </c>
      <c r="D6019" s="249">
        <v>44336.0</v>
      </c>
      <c r="E6019" s="250" t="s">
        <v>4650</v>
      </c>
      <c r="F6019" s="74" t="s">
        <v>8270</v>
      </c>
      <c r="G6019" s="250" t="s">
        <v>6388</v>
      </c>
      <c r="H6019" s="250"/>
      <c r="I6019" s="250"/>
      <c r="J6019" s="21"/>
      <c r="K6019" s="21"/>
      <c r="L6019" s="21"/>
      <c r="M6019" s="21"/>
      <c r="N6019" s="22">
        <f t="shared" si="2"/>
        <v>46206</v>
      </c>
      <c r="O6019" s="23">
        <f>'RESOLUCIONES EPG'!$N6019-'RESOLUCIONES EPG'!$D6019</f>
        <v>1870</v>
      </c>
    </row>
    <row r="6020" ht="15.75" customHeight="1">
      <c r="A6020" s="222"/>
      <c r="B6020" s="74" t="s">
        <v>7852</v>
      </c>
      <c r="C6020" s="74">
        <v>300.0</v>
      </c>
      <c r="D6020" s="249">
        <v>44336.0</v>
      </c>
      <c r="E6020" s="250" t="s">
        <v>2064</v>
      </c>
      <c r="F6020" s="74" t="s">
        <v>5552</v>
      </c>
      <c r="G6020" s="250" t="s">
        <v>6388</v>
      </c>
      <c r="H6020" s="250"/>
      <c r="I6020" s="250"/>
      <c r="J6020" s="21"/>
      <c r="K6020" s="21"/>
      <c r="L6020" s="21"/>
      <c r="M6020" s="21"/>
      <c r="N6020" s="22">
        <f t="shared" si="2"/>
        <v>46206</v>
      </c>
      <c r="O6020" s="23">
        <f>'RESOLUCIONES EPG'!$N6020-'RESOLUCIONES EPG'!$D6020</f>
        <v>1870</v>
      </c>
    </row>
    <row r="6021" ht="15.75" customHeight="1">
      <c r="A6021" s="222"/>
      <c r="B6021" s="74" t="s">
        <v>7852</v>
      </c>
      <c r="C6021" s="74">
        <v>301.0</v>
      </c>
      <c r="D6021" s="249">
        <v>44336.0</v>
      </c>
      <c r="E6021" s="250" t="s">
        <v>2934</v>
      </c>
      <c r="F6021" s="74" t="s">
        <v>8271</v>
      </c>
      <c r="G6021" s="250" t="s">
        <v>1593</v>
      </c>
      <c r="H6021" s="250"/>
      <c r="I6021" s="250"/>
      <c r="J6021" s="21"/>
      <c r="K6021" s="21"/>
      <c r="L6021" s="21"/>
      <c r="M6021" s="21"/>
      <c r="N6021" s="22">
        <f t="shared" si="2"/>
        <v>46206</v>
      </c>
      <c r="O6021" s="23">
        <f>'RESOLUCIONES EPG'!$N6021-'RESOLUCIONES EPG'!$D6021</f>
        <v>1870</v>
      </c>
    </row>
    <row r="6022" ht="15.75" customHeight="1">
      <c r="A6022" s="224"/>
      <c r="B6022" s="74" t="s">
        <v>7852</v>
      </c>
      <c r="C6022" s="74">
        <v>308.0</v>
      </c>
      <c r="D6022" s="249">
        <v>44337.0</v>
      </c>
      <c r="E6022" s="250" t="s">
        <v>1637</v>
      </c>
      <c r="F6022" s="74" t="s">
        <v>8272</v>
      </c>
      <c r="G6022" s="250" t="s">
        <v>6388</v>
      </c>
      <c r="H6022" s="250"/>
      <c r="I6022" s="250"/>
      <c r="J6022" s="21"/>
      <c r="K6022" s="21"/>
      <c r="L6022" s="21"/>
      <c r="M6022" s="21"/>
      <c r="N6022" s="22">
        <f t="shared" si="2"/>
        <v>46206</v>
      </c>
      <c r="O6022" s="23">
        <f>'RESOLUCIONES EPG'!$N6022-'RESOLUCIONES EPG'!$D6022</f>
        <v>1869</v>
      </c>
    </row>
    <row r="6023" ht="15.75" customHeight="1">
      <c r="A6023" s="196"/>
      <c r="B6023" s="74" t="s">
        <v>7852</v>
      </c>
      <c r="C6023" s="74">
        <v>305.0</v>
      </c>
      <c r="D6023" s="249">
        <v>44337.0</v>
      </c>
      <c r="E6023" s="250" t="s">
        <v>8194</v>
      </c>
      <c r="F6023" s="74" t="s">
        <v>8273</v>
      </c>
      <c r="G6023" s="250" t="s">
        <v>6257</v>
      </c>
      <c r="H6023" s="250"/>
      <c r="I6023" s="250"/>
      <c r="J6023" s="21"/>
      <c r="K6023" s="21"/>
      <c r="L6023" s="21"/>
      <c r="M6023" s="21"/>
      <c r="N6023" s="22">
        <f t="shared" si="2"/>
        <v>46206</v>
      </c>
      <c r="O6023" s="23">
        <f>'RESOLUCIONES EPG'!$N6023-'RESOLUCIONES EPG'!$D6023</f>
        <v>1869</v>
      </c>
    </row>
    <row r="6024" ht="15.75" customHeight="1">
      <c r="A6024" s="223"/>
      <c r="B6024" s="74" t="s">
        <v>7852</v>
      </c>
      <c r="C6024" s="74">
        <v>312.0</v>
      </c>
      <c r="D6024" s="249">
        <v>44337.0</v>
      </c>
      <c r="E6024" s="250" t="s">
        <v>8184</v>
      </c>
      <c r="F6024" s="74" t="s">
        <v>8274</v>
      </c>
      <c r="G6024" s="250" t="s">
        <v>2751</v>
      </c>
      <c r="H6024" s="250"/>
      <c r="I6024" s="250"/>
      <c r="J6024" s="21"/>
      <c r="K6024" s="21"/>
      <c r="L6024" s="21"/>
      <c r="M6024" s="21"/>
      <c r="N6024" s="22">
        <f t="shared" si="2"/>
        <v>46206</v>
      </c>
      <c r="O6024" s="23">
        <f>'RESOLUCIONES EPG'!$N6024-'RESOLUCIONES EPG'!$D6024</f>
        <v>1869</v>
      </c>
    </row>
    <row r="6025" ht="15.75" customHeight="1">
      <c r="A6025" s="223"/>
      <c r="B6025" s="74" t="s">
        <v>7852</v>
      </c>
      <c r="C6025" s="74">
        <v>314.0</v>
      </c>
      <c r="D6025" s="249">
        <v>44337.0</v>
      </c>
      <c r="E6025" s="250" t="s">
        <v>8275</v>
      </c>
      <c r="F6025" s="74" t="s">
        <v>8276</v>
      </c>
      <c r="G6025" s="250" t="s">
        <v>761</v>
      </c>
      <c r="H6025" s="250" t="s">
        <v>8277</v>
      </c>
      <c r="I6025" s="250"/>
      <c r="J6025" s="21"/>
      <c r="K6025" s="21"/>
      <c r="L6025" s="21"/>
      <c r="M6025" s="21"/>
      <c r="N6025" s="22">
        <f t="shared" si="2"/>
        <v>46206</v>
      </c>
      <c r="O6025" s="23">
        <f>'RESOLUCIONES EPG'!$N6025-'RESOLUCIONES EPG'!$D6025</f>
        <v>1869</v>
      </c>
    </row>
    <row r="6026" ht="15.75" customHeight="1">
      <c r="A6026" s="222"/>
      <c r="B6026" s="74" t="s">
        <v>7852</v>
      </c>
      <c r="C6026" s="74">
        <v>303.0</v>
      </c>
      <c r="D6026" s="249">
        <v>44337.0</v>
      </c>
      <c r="E6026" s="250" t="s">
        <v>8196</v>
      </c>
      <c r="F6026" s="74" t="s">
        <v>8278</v>
      </c>
      <c r="G6026" s="250" t="s">
        <v>6257</v>
      </c>
      <c r="H6026" s="250"/>
      <c r="I6026" s="250"/>
      <c r="J6026" s="21"/>
      <c r="K6026" s="21"/>
      <c r="L6026" s="21"/>
      <c r="M6026" s="21"/>
      <c r="N6026" s="22">
        <f t="shared" si="2"/>
        <v>46206</v>
      </c>
      <c r="O6026" s="23">
        <f>'RESOLUCIONES EPG'!$N6026-'RESOLUCIONES EPG'!$D6026</f>
        <v>1869</v>
      </c>
    </row>
    <row r="6027" ht="15.75" customHeight="1">
      <c r="A6027" s="223"/>
      <c r="B6027" s="74" t="s">
        <v>7852</v>
      </c>
      <c r="C6027" s="74">
        <v>313.0</v>
      </c>
      <c r="D6027" s="249">
        <v>44337.0</v>
      </c>
      <c r="E6027" s="250" t="s">
        <v>6733</v>
      </c>
      <c r="F6027" s="74" t="s">
        <v>8279</v>
      </c>
      <c r="G6027" s="250" t="s">
        <v>761</v>
      </c>
      <c r="H6027" s="250" t="s">
        <v>8280</v>
      </c>
      <c r="I6027" s="250"/>
      <c r="J6027" s="21"/>
      <c r="K6027" s="21"/>
      <c r="L6027" s="21"/>
      <c r="M6027" s="21"/>
      <c r="N6027" s="22">
        <f t="shared" si="2"/>
        <v>46206</v>
      </c>
      <c r="O6027" s="23">
        <f>'RESOLUCIONES EPG'!$N6027-'RESOLUCIONES EPG'!$D6027</f>
        <v>1869</v>
      </c>
    </row>
    <row r="6028" ht="15.75" customHeight="1">
      <c r="A6028" s="224"/>
      <c r="B6028" s="74"/>
      <c r="C6028" s="74">
        <v>309.0</v>
      </c>
      <c r="D6028" s="249">
        <v>44337.0</v>
      </c>
      <c r="E6028" s="250" t="s">
        <v>1257</v>
      </c>
      <c r="F6028" s="74" t="s">
        <v>8281</v>
      </c>
      <c r="G6028" s="250" t="s">
        <v>2253</v>
      </c>
      <c r="H6028" s="250" t="s">
        <v>1083</v>
      </c>
      <c r="I6028" s="250"/>
      <c r="J6028" s="21"/>
      <c r="K6028" s="21"/>
      <c r="L6028" s="21"/>
      <c r="M6028" s="21"/>
      <c r="N6028" s="22">
        <f t="shared" si="2"/>
        <v>46206</v>
      </c>
      <c r="O6028" s="23">
        <f>'RESOLUCIONES EPG'!$N6028-'RESOLUCIONES EPG'!$D6028</f>
        <v>1869</v>
      </c>
    </row>
    <row r="6029" ht="15.75" customHeight="1">
      <c r="A6029" s="223"/>
      <c r="B6029" s="74" t="s">
        <v>7852</v>
      </c>
      <c r="C6029" s="74">
        <v>311.0</v>
      </c>
      <c r="D6029" s="249">
        <v>44337.0</v>
      </c>
      <c r="E6029" s="250" t="s">
        <v>8282</v>
      </c>
      <c r="F6029" s="74" t="s">
        <v>8283</v>
      </c>
      <c r="G6029" s="250" t="s">
        <v>2751</v>
      </c>
      <c r="H6029" s="250"/>
      <c r="I6029" s="250"/>
      <c r="J6029" s="21"/>
      <c r="K6029" s="21"/>
      <c r="L6029" s="21"/>
      <c r="M6029" s="21"/>
      <c r="N6029" s="22">
        <f t="shared" si="2"/>
        <v>46206</v>
      </c>
      <c r="O6029" s="23">
        <f>'RESOLUCIONES EPG'!$N6029-'RESOLUCIONES EPG'!$D6029</f>
        <v>1869</v>
      </c>
    </row>
    <row r="6030" ht="15.75" customHeight="1">
      <c r="A6030" s="223"/>
      <c r="B6030" s="74" t="s">
        <v>7852</v>
      </c>
      <c r="C6030" s="74">
        <v>307.0</v>
      </c>
      <c r="D6030" s="249">
        <v>44337.0</v>
      </c>
      <c r="E6030" s="250" t="s">
        <v>5399</v>
      </c>
      <c r="F6030" s="74" t="s">
        <v>8284</v>
      </c>
      <c r="G6030" s="250" t="s">
        <v>131</v>
      </c>
      <c r="H6030" s="250"/>
      <c r="I6030" s="250"/>
      <c r="J6030" s="21"/>
      <c r="K6030" s="21"/>
      <c r="L6030" s="21"/>
      <c r="M6030" s="21"/>
      <c r="N6030" s="22">
        <f t="shared" si="2"/>
        <v>46206</v>
      </c>
      <c r="O6030" s="23">
        <f>'RESOLUCIONES EPG'!$N6030-'RESOLUCIONES EPG'!$D6030</f>
        <v>1869</v>
      </c>
    </row>
    <row r="6031" ht="16.5" customHeight="1">
      <c r="A6031" s="222"/>
      <c r="B6031" s="74" t="s">
        <v>7852</v>
      </c>
      <c r="C6031" s="74">
        <v>306.0</v>
      </c>
      <c r="D6031" s="249">
        <v>44337.0</v>
      </c>
      <c r="E6031" s="250" t="s">
        <v>3066</v>
      </c>
      <c r="F6031" s="74" t="s">
        <v>8285</v>
      </c>
      <c r="G6031" s="250" t="s">
        <v>2923</v>
      </c>
      <c r="H6031" s="250"/>
      <c r="I6031" s="250"/>
      <c r="J6031" s="21"/>
      <c r="K6031" s="21"/>
      <c r="L6031" s="21"/>
      <c r="M6031" s="21"/>
      <c r="N6031" s="22">
        <f t="shared" si="2"/>
        <v>46206</v>
      </c>
      <c r="O6031" s="23">
        <f>'RESOLUCIONES EPG'!$N6031-'RESOLUCIONES EPG'!$D6031</f>
        <v>1869</v>
      </c>
    </row>
    <row r="6032" ht="15.75" customHeight="1">
      <c r="A6032" s="223"/>
      <c r="B6032" s="74" t="s">
        <v>7852</v>
      </c>
      <c r="C6032" s="74">
        <v>315.0</v>
      </c>
      <c r="D6032" s="249">
        <v>44337.0</v>
      </c>
      <c r="E6032" s="250" t="s">
        <v>1615</v>
      </c>
      <c r="F6032" s="74" t="s">
        <v>8286</v>
      </c>
      <c r="G6032" s="250" t="s">
        <v>8024</v>
      </c>
      <c r="H6032" s="250"/>
      <c r="I6032" s="250"/>
      <c r="J6032" s="21"/>
      <c r="K6032" s="21"/>
      <c r="L6032" s="21"/>
      <c r="M6032" s="21"/>
      <c r="N6032" s="22">
        <f t="shared" si="2"/>
        <v>46206</v>
      </c>
      <c r="O6032" s="23">
        <f>'RESOLUCIONES EPG'!$N6032-'RESOLUCIONES EPG'!$D6032</f>
        <v>1869</v>
      </c>
    </row>
    <row r="6033" ht="15.75" customHeight="1">
      <c r="A6033" s="222"/>
      <c r="B6033" s="74" t="s">
        <v>7852</v>
      </c>
      <c r="C6033" s="74">
        <v>304.0</v>
      </c>
      <c r="D6033" s="249">
        <v>44337.0</v>
      </c>
      <c r="E6033" s="250" t="s">
        <v>8287</v>
      </c>
      <c r="F6033" s="74" t="s">
        <v>8288</v>
      </c>
      <c r="G6033" s="250" t="s">
        <v>7876</v>
      </c>
      <c r="H6033" s="250"/>
      <c r="I6033" s="250"/>
      <c r="J6033" s="21"/>
      <c r="K6033" s="21"/>
      <c r="L6033" s="21"/>
      <c r="M6033" s="21"/>
      <c r="N6033" s="22">
        <f t="shared" si="2"/>
        <v>46206</v>
      </c>
      <c r="O6033" s="23">
        <f>'RESOLUCIONES EPG'!$N6033-'RESOLUCIONES EPG'!$D6033</f>
        <v>1869</v>
      </c>
    </row>
    <row r="6034" ht="15.75" customHeight="1">
      <c r="A6034" s="223"/>
      <c r="B6034" s="74" t="s">
        <v>7852</v>
      </c>
      <c r="C6034" s="74">
        <v>316.0</v>
      </c>
      <c r="D6034" s="249">
        <v>44337.0</v>
      </c>
      <c r="E6034" s="250" t="s">
        <v>8289</v>
      </c>
      <c r="F6034" s="74" t="s">
        <v>8290</v>
      </c>
      <c r="G6034" s="250" t="s">
        <v>131</v>
      </c>
      <c r="H6034" s="250"/>
      <c r="I6034" s="250"/>
      <c r="J6034" s="21"/>
      <c r="K6034" s="21"/>
      <c r="L6034" s="21"/>
      <c r="M6034" s="21"/>
      <c r="N6034" s="22">
        <f t="shared" si="2"/>
        <v>46206</v>
      </c>
      <c r="O6034" s="23">
        <f>'RESOLUCIONES EPG'!$N6034-'RESOLUCIONES EPG'!$D6034</f>
        <v>1869</v>
      </c>
    </row>
    <row r="6035" ht="15.75" customHeight="1">
      <c r="A6035" s="223"/>
      <c r="B6035" s="74" t="s">
        <v>7852</v>
      </c>
      <c r="C6035" s="74">
        <v>320.0</v>
      </c>
      <c r="D6035" s="249">
        <v>44340.0</v>
      </c>
      <c r="E6035" s="250" t="s">
        <v>7453</v>
      </c>
      <c r="F6035" s="74" t="s">
        <v>8291</v>
      </c>
      <c r="G6035" s="250" t="s">
        <v>2923</v>
      </c>
      <c r="H6035" s="250"/>
      <c r="I6035" s="250"/>
      <c r="J6035" s="21"/>
      <c r="K6035" s="21"/>
      <c r="L6035" s="21"/>
      <c r="M6035" s="21"/>
      <c r="N6035" s="22">
        <f t="shared" si="2"/>
        <v>46206</v>
      </c>
      <c r="O6035" s="23">
        <f>'RESOLUCIONES EPG'!$N6035-'RESOLUCIONES EPG'!$D6035</f>
        <v>1866</v>
      </c>
    </row>
    <row r="6036" ht="15.75" customHeight="1">
      <c r="A6036" s="222"/>
      <c r="B6036" s="74" t="s">
        <v>7852</v>
      </c>
      <c r="C6036" s="74">
        <v>322.0</v>
      </c>
      <c r="D6036" s="249">
        <v>44340.0</v>
      </c>
      <c r="E6036" s="250" t="s">
        <v>372</v>
      </c>
      <c r="F6036" s="74" t="s">
        <v>8292</v>
      </c>
      <c r="G6036" s="250" t="s">
        <v>2923</v>
      </c>
      <c r="H6036" s="250"/>
      <c r="I6036" s="250"/>
      <c r="J6036" s="21"/>
      <c r="K6036" s="21"/>
      <c r="L6036" s="21"/>
      <c r="M6036" s="21"/>
      <c r="N6036" s="22">
        <f t="shared" si="2"/>
        <v>46206</v>
      </c>
      <c r="O6036" s="23">
        <f>'RESOLUCIONES EPG'!$N6036-'RESOLUCIONES EPG'!$D6036</f>
        <v>1866</v>
      </c>
    </row>
    <row r="6037" ht="15.75" customHeight="1">
      <c r="A6037" s="222"/>
      <c r="B6037" s="74" t="s">
        <v>7852</v>
      </c>
      <c r="C6037" s="74">
        <v>319.0</v>
      </c>
      <c r="D6037" s="249">
        <v>44340.0</v>
      </c>
      <c r="E6037" s="250" t="s">
        <v>8293</v>
      </c>
      <c r="F6037" s="74" t="s">
        <v>8294</v>
      </c>
      <c r="G6037" s="250" t="s">
        <v>1593</v>
      </c>
      <c r="H6037" s="250"/>
      <c r="I6037" s="250"/>
      <c r="J6037" s="21"/>
      <c r="K6037" s="21"/>
      <c r="L6037" s="21"/>
      <c r="M6037" s="21"/>
      <c r="N6037" s="22">
        <f t="shared" si="2"/>
        <v>46206</v>
      </c>
      <c r="O6037" s="23">
        <f>'RESOLUCIONES EPG'!$N6037-'RESOLUCIONES EPG'!$D6037</f>
        <v>1866</v>
      </c>
    </row>
    <row r="6038" ht="15.75" customHeight="1">
      <c r="A6038" s="224"/>
      <c r="B6038" s="74" t="s">
        <v>7852</v>
      </c>
      <c r="C6038" s="74">
        <v>324.0</v>
      </c>
      <c r="D6038" s="249">
        <v>44340.0</v>
      </c>
      <c r="E6038" s="250" t="s">
        <v>5543</v>
      </c>
      <c r="F6038" s="74" t="s">
        <v>8295</v>
      </c>
      <c r="G6038" s="250" t="s">
        <v>1593</v>
      </c>
      <c r="H6038" s="250"/>
      <c r="I6038" s="250"/>
      <c r="J6038" s="21"/>
      <c r="K6038" s="21"/>
      <c r="L6038" s="21"/>
      <c r="M6038" s="21"/>
      <c r="N6038" s="22">
        <f t="shared" si="2"/>
        <v>46206</v>
      </c>
      <c r="O6038" s="23">
        <f>'RESOLUCIONES EPG'!$N6038-'RESOLUCIONES EPG'!$D6038</f>
        <v>1866</v>
      </c>
    </row>
    <row r="6039" ht="15.75" customHeight="1">
      <c r="A6039" s="222"/>
      <c r="B6039" s="74" t="s">
        <v>7852</v>
      </c>
      <c r="C6039" s="74">
        <v>318.0</v>
      </c>
      <c r="D6039" s="249">
        <v>44340.0</v>
      </c>
      <c r="E6039" s="250" t="s">
        <v>8296</v>
      </c>
      <c r="F6039" s="74" t="s">
        <v>8297</v>
      </c>
      <c r="G6039" s="250" t="s">
        <v>131</v>
      </c>
      <c r="H6039" s="250"/>
      <c r="I6039" s="250"/>
      <c r="J6039" s="21"/>
      <c r="K6039" s="21"/>
      <c r="L6039" s="21"/>
      <c r="M6039" s="21"/>
      <c r="N6039" s="22">
        <f t="shared" si="2"/>
        <v>46206</v>
      </c>
      <c r="O6039" s="23">
        <f>'RESOLUCIONES EPG'!$N6039-'RESOLUCIONES EPG'!$D6039</f>
        <v>1866</v>
      </c>
    </row>
    <row r="6040" ht="16.5" customHeight="1">
      <c r="A6040" s="196"/>
      <c r="B6040" s="74" t="s">
        <v>7852</v>
      </c>
      <c r="C6040" s="74">
        <v>321.0</v>
      </c>
      <c r="D6040" s="249">
        <v>44340.0</v>
      </c>
      <c r="E6040" s="250" t="s">
        <v>117</v>
      </c>
      <c r="F6040" s="74" t="s">
        <v>8298</v>
      </c>
      <c r="G6040" s="250" t="s">
        <v>131</v>
      </c>
      <c r="H6040" s="250"/>
      <c r="I6040" s="250"/>
      <c r="J6040" s="21"/>
      <c r="K6040" s="21"/>
      <c r="L6040" s="21"/>
      <c r="M6040" s="21"/>
      <c r="N6040" s="22">
        <f t="shared" si="2"/>
        <v>46206</v>
      </c>
      <c r="O6040" s="23">
        <f>'RESOLUCIONES EPG'!$N6040-'RESOLUCIONES EPG'!$D6040</f>
        <v>1866</v>
      </c>
    </row>
    <row r="6041" ht="16.5" customHeight="1">
      <c r="A6041" s="223"/>
      <c r="B6041" s="74" t="s">
        <v>7852</v>
      </c>
      <c r="C6041" s="74">
        <v>317.0</v>
      </c>
      <c r="D6041" s="249">
        <v>44340.0</v>
      </c>
      <c r="E6041" s="250" t="s">
        <v>8299</v>
      </c>
      <c r="F6041" s="74" t="s">
        <v>8300</v>
      </c>
      <c r="G6041" s="250" t="s">
        <v>8301</v>
      </c>
      <c r="H6041" s="250"/>
      <c r="I6041" s="250"/>
      <c r="J6041" s="21"/>
      <c r="K6041" s="21"/>
      <c r="L6041" s="21"/>
      <c r="M6041" s="21"/>
      <c r="N6041" s="22">
        <f t="shared" si="2"/>
        <v>46206</v>
      </c>
      <c r="O6041" s="23">
        <f>'RESOLUCIONES EPG'!$N6041-'RESOLUCIONES EPG'!$D6041</f>
        <v>1866</v>
      </c>
    </row>
    <row r="6042" ht="16.5" customHeight="1">
      <c r="A6042" s="222"/>
      <c r="B6042" s="74" t="s">
        <v>7852</v>
      </c>
      <c r="C6042" s="74">
        <v>323.0</v>
      </c>
      <c r="D6042" s="249">
        <v>44341.0</v>
      </c>
      <c r="E6042" s="250" t="s">
        <v>2438</v>
      </c>
      <c r="F6042" s="74" t="s">
        <v>8302</v>
      </c>
      <c r="G6042" s="250" t="s">
        <v>131</v>
      </c>
      <c r="H6042" s="250"/>
      <c r="I6042" s="250"/>
      <c r="J6042" s="21"/>
      <c r="K6042" s="21"/>
      <c r="L6042" s="21"/>
      <c r="M6042" s="21"/>
      <c r="N6042" s="22">
        <f t="shared" si="2"/>
        <v>46206</v>
      </c>
      <c r="O6042" s="23">
        <f>'RESOLUCIONES EPG'!$N6042-'RESOLUCIONES EPG'!$D6042</f>
        <v>1865</v>
      </c>
    </row>
    <row r="6043" ht="16.5" customHeight="1">
      <c r="A6043" s="222"/>
      <c r="B6043" s="74" t="s">
        <v>7852</v>
      </c>
      <c r="C6043" s="74">
        <v>326.0</v>
      </c>
      <c r="D6043" s="249">
        <v>44341.0</v>
      </c>
      <c r="E6043" s="250" t="s">
        <v>8303</v>
      </c>
      <c r="F6043" s="74" t="s">
        <v>8304</v>
      </c>
      <c r="G6043" s="250" t="s">
        <v>761</v>
      </c>
      <c r="H6043" s="250"/>
      <c r="I6043" s="250"/>
      <c r="J6043" s="21"/>
      <c r="K6043" s="21"/>
      <c r="L6043" s="21"/>
      <c r="M6043" s="21"/>
      <c r="N6043" s="22">
        <f t="shared" si="2"/>
        <v>46206</v>
      </c>
      <c r="O6043" s="23">
        <f>'RESOLUCIONES EPG'!$N6043-'RESOLUCIONES EPG'!$D6043</f>
        <v>1865</v>
      </c>
    </row>
    <row r="6044" ht="16.5" customHeight="1">
      <c r="A6044" s="222"/>
      <c r="B6044" s="74" t="s">
        <v>7852</v>
      </c>
      <c r="C6044" s="74">
        <v>325.0</v>
      </c>
      <c r="D6044" s="249">
        <v>44341.0</v>
      </c>
      <c r="E6044" s="250" t="s">
        <v>8305</v>
      </c>
      <c r="F6044" s="74" t="s">
        <v>8306</v>
      </c>
      <c r="G6044" s="250" t="s">
        <v>131</v>
      </c>
      <c r="H6044" s="250" t="s">
        <v>8307</v>
      </c>
      <c r="I6044" s="250"/>
      <c r="J6044" s="21"/>
      <c r="K6044" s="21"/>
      <c r="L6044" s="21"/>
      <c r="M6044" s="21"/>
      <c r="N6044" s="22">
        <f t="shared" si="2"/>
        <v>46206</v>
      </c>
      <c r="O6044" s="23">
        <f>'RESOLUCIONES EPG'!$N6044-'RESOLUCIONES EPG'!$D6044</f>
        <v>1865</v>
      </c>
    </row>
    <row r="6045" ht="16.5" customHeight="1">
      <c r="A6045" s="223"/>
      <c r="B6045" s="74" t="s">
        <v>7852</v>
      </c>
      <c r="C6045" s="74">
        <v>355.0</v>
      </c>
      <c r="D6045" s="249">
        <v>44342.0</v>
      </c>
      <c r="E6045" s="250" t="s">
        <v>4646</v>
      </c>
      <c r="F6045" s="74" t="s">
        <v>8308</v>
      </c>
      <c r="G6045" s="250" t="s">
        <v>131</v>
      </c>
      <c r="H6045" s="250"/>
      <c r="I6045" s="250"/>
      <c r="J6045" s="21"/>
      <c r="K6045" s="21"/>
      <c r="L6045" s="21"/>
      <c r="M6045" s="21"/>
      <c r="N6045" s="22">
        <f t="shared" si="2"/>
        <v>46206</v>
      </c>
      <c r="O6045" s="23">
        <f>'RESOLUCIONES EPG'!$N6045-'RESOLUCIONES EPG'!$D6045</f>
        <v>1864</v>
      </c>
    </row>
    <row r="6046" ht="16.5" customHeight="1">
      <c r="A6046" s="224"/>
      <c r="B6046" s="74" t="s">
        <v>7852</v>
      </c>
      <c r="C6046" s="74">
        <v>327.0</v>
      </c>
      <c r="D6046" s="249">
        <v>44342.0</v>
      </c>
      <c r="E6046" s="250" t="s">
        <v>7904</v>
      </c>
      <c r="F6046" s="74" t="s">
        <v>7841</v>
      </c>
      <c r="G6046" s="250" t="s">
        <v>761</v>
      </c>
      <c r="H6046" s="250" t="s">
        <v>8309</v>
      </c>
      <c r="I6046" s="250"/>
      <c r="J6046" s="21"/>
      <c r="K6046" s="21"/>
      <c r="L6046" s="21"/>
      <c r="M6046" s="21"/>
      <c r="N6046" s="22">
        <f t="shared" si="2"/>
        <v>46206</v>
      </c>
      <c r="O6046" s="23">
        <f>'RESOLUCIONES EPG'!$N6046-'RESOLUCIONES EPG'!$D6046</f>
        <v>1864</v>
      </c>
    </row>
    <row r="6047" ht="15.75" customHeight="1">
      <c r="A6047" s="223"/>
      <c r="B6047" s="74" t="s">
        <v>7852</v>
      </c>
      <c r="C6047" s="74">
        <v>354.0</v>
      </c>
      <c r="D6047" s="249">
        <v>44342.0</v>
      </c>
      <c r="E6047" s="250" t="s">
        <v>5577</v>
      </c>
      <c r="F6047" s="74" t="s">
        <v>8310</v>
      </c>
      <c r="G6047" s="250" t="s">
        <v>131</v>
      </c>
      <c r="H6047" s="250"/>
      <c r="I6047" s="250"/>
      <c r="J6047" s="21"/>
      <c r="K6047" s="21"/>
      <c r="L6047" s="21"/>
      <c r="M6047" s="21"/>
      <c r="N6047" s="22">
        <f t="shared" si="2"/>
        <v>46206</v>
      </c>
      <c r="O6047" s="23">
        <f>'RESOLUCIONES EPG'!$N6047-'RESOLUCIONES EPG'!$D6047</f>
        <v>1864</v>
      </c>
    </row>
    <row r="6048" ht="16.5" customHeight="1">
      <c r="A6048" s="223"/>
      <c r="B6048" s="74" t="s">
        <v>7852</v>
      </c>
      <c r="C6048" s="74">
        <v>331.0</v>
      </c>
      <c r="D6048" s="249">
        <v>44342.0</v>
      </c>
      <c r="E6048" s="250" t="s">
        <v>8311</v>
      </c>
      <c r="F6048" s="74"/>
      <c r="G6048" s="250" t="s">
        <v>8312</v>
      </c>
      <c r="H6048" s="250"/>
      <c r="I6048" s="250"/>
      <c r="J6048" s="21"/>
      <c r="K6048" s="21"/>
      <c r="L6048" s="21"/>
      <c r="M6048" s="21"/>
      <c r="N6048" s="22">
        <f t="shared" si="2"/>
        <v>46206</v>
      </c>
      <c r="O6048" s="23">
        <f>'RESOLUCIONES EPG'!$N6048-'RESOLUCIONES EPG'!$D6048</f>
        <v>1864</v>
      </c>
    </row>
    <row r="6049" ht="15.75" customHeight="1">
      <c r="A6049" s="222"/>
      <c r="B6049" s="74" t="s">
        <v>7852</v>
      </c>
      <c r="C6049" s="74">
        <v>332.0</v>
      </c>
      <c r="D6049" s="249">
        <v>44342.0</v>
      </c>
      <c r="E6049" s="250" t="s">
        <v>8311</v>
      </c>
      <c r="F6049" s="74"/>
      <c r="G6049" s="250" t="s">
        <v>578</v>
      </c>
      <c r="H6049" s="250"/>
      <c r="I6049" s="250"/>
      <c r="J6049" s="21"/>
      <c r="K6049" s="21"/>
      <c r="L6049" s="21"/>
      <c r="M6049" s="21"/>
      <c r="N6049" s="22">
        <f t="shared" si="2"/>
        <v>46206</v>
      </c>
      <c r="O6049" s="23">
        <f>'RESOLUCIONES EPG'!$N6049-'RESOLUCIONES EPG'!$D6049</f>
        <v>1864</v>
      </c>
    </row>
    <row r="6050" ht="15.75" customHeight="1">
      <c r="A6050" s="222"/>
      <c r="B6050" s="74" t="s">
        <v>7852</v>
      </c>
      <c r="C6050" s="74">
        <v>333.0</v>
      </c>
      <c r="D6050" s="249">
        <v>44342.0</v>
      </c>
      <c r="E6050" s="250" t="s">
        <v>8311</v>
      </c>
      <c r="F6050" s="74"/>
      <c r="G6050" s="250" t="s">
        <v>8313</v>
      </c>
      <c r="H6050" s="250"/>
      <c r="I6050" s="250"/>
      <c r="J6050" s="21"/>
      <c r="K6050" s="21"/>
      <c r="L6050" s="21"/>
      <c r="M6050" s="21"/>
      <c r="N6050" s="22">
        <f t="shared" si="2"/>
        <v>46206</v>
      </c>
      <c r="O6050" s="23">
        <f>'RESOLUCIONES EPG'!$N6050-'RESOLUCIONES EPG'!$D6050</f>
        <v>1864</v>
      </c>
    </row>
    <row r="6051" ht="15.75" customHeight="1">
      <c r="A6051" s="222"/>
      <c r="B6051" s="74" t="s">
        <v>7852</v>
      </c>
      <c r="C6051" s="74">
        <v>334.0</v>
      </c>
      <c r="D6051" s="249">
        <v>44342.0</v>
      </c>
      <c r="E6051" s="250" t="s">
        <v>8311</v>
      </c>
      <c r="F6051" s="74"/>
      <c r="G6051" s="250" t="s">
        <v>8314</v>
      </c>
      <c r="H6051" s="250"/>
      <c r="I6051" s="250"/>
      <c r="J6051" s="21"/>
      <c r="K6051" s="21"/>
      <c r="L6051" s="21"/>
      <c r="M6051" s="21"/>
      <c r="N6051" s="22">
        <f t="shared" si="2"/>
        <v>46206</v>
      </c>
      <c r="O6051" s="23">
        <f>'RESOLUCIONES EPG'!$N6051-'RESOLUCIONES EPG'!$D6051</f>
        <v>1864</v>
      </c>
    </row>
    <row r="6052" ht="15.75" customHeight="1">
      <c r="A6052" s="222"/>
      <c r="B6052" s="74" t="s">
        <v>7852</v>
      </c>
      <c r="C6052" s="74">
        <v>335.0</v>
      </c>
      <c r="D6052" s="249">
        <v>44342.0</v>
      </c>
      <c r="E6052" s="250" t="s">
        <v>8311</v>
      </c>
      <c r="F6052" s="74"/>
      <c r="G6052" s="250" t="s">
        <v>8315</v>
      </c>
      <c r="H6052" s="250"/>
      <c r="I6052" s="250"/>
      <c r="J6052" s="21"/>
      <c r="K6052" s="21"/>
      <c r="L6052" s="21"/>
      <c r="M6052" s="21"/>
      <c r="N6052" s="22">
        <f t="shared" si="2"/>
        <v>46206</v>
      </c>
      <c r="O6052" s="23">
        <f>'RESOLUCIONES EPG'!$N6052-'RESOLUCIONES EPG'!$D6052</f>
        <v>1864</v>
      </c>
    </row>
    <row r="6053" ht="16.5" customHeight="1">
      <c r="A6053" s="222"/>
      <c r="B6053" s="74" t="s">
        <v>7852</v>
      </c>
      <c r="C6053" s="74">
        <v>336.0</v>
      </c>
      <c r="D6053" s="249">
        <v>44342.0</v>
      </c>
      <c r="E6053" s="250" t="s">
        <v>8311</v>
      </c>
      <c r="F6053" s="74"/>
      <c r="G6053" s="250" t="s">
        <v>8316</v>
      </c>
      <c r="H6053" s="250"/>
      <c r="I6053" s="250"/>
      <c r="J6053" s="21"/>
      <c r="K6053" s="21"/>
      <c r="L6053" s="21"/>
      <c r="M6053" s="21"/>
      <c r="N6053" s="22">
        <f t="shared" si="2"/>
        <v>46206</v>
      </c>
      <c r="O6053" s="23">
        <f>'RESOLUCIONES EPG'!$N6053-'RESOLUCIONES EPG'!$D6053</f>
        <v>1864</v>
      </c>
    </row>
    <row r="6054" ht="16.5" customHeight="1">
      <c r="A6054" s="222"/>
      <c r="B6054" s="74" t="s">
        <v>7852</v>
      </c>
      <c r="C6054" s="74">
        <v>337.0</v>
      </c>
      <c r="D6054" s="249">
        <v>44342.0</v>
      </c>
      <c r="E6054" s="250" t="s">
        <v>8311</v>
      </c>
      <c r="F6054" s="74"/>
      <c r="G6054" s="250" t="s">
        <v>8170</v>
      </c>
      <c r="H6054" s="250"/>
      <c r="I6054" s="250"/>
      <c r="J6054" s="21"/>
      <c r="K6054" s="21"/>
      <c r="L6054" s="21"/>
      <c r="M6054" s="21"/>
      <c r="N6054" s="22">
        <f t="shared" si="2"/>
        <v>46206</v>
      </c>
      <c r="O6054" s="23">
        <f>'RESOLUCIONES EPG'!$N6054-'RESOLUCIONES EPG'!$D6054</f>
        <v>1864</v>
      </c>
    </row>
    <row r="6055" ht="15.75" customHeight="1">
      <c r="A6055" s="222"/>
      <c r="B6055" s="74" t="s">
        <v>7852</v>
      </c>
      <c r="C6055" s="74">
        <v>338.0</v>
      </c>
      <c r="D6055" s="249">
        <v>44342.0</v>
      </c>
      <c r="E6055" s="250" t="s">
        <v>8311</v>
      </c>
      <c r="F6055" s="74"/>
      <c r="G6055" s="250" t="s">
        <v>8317</v>
      </c>
      <c r="H6055" s="250"/>
      <c r="I6055" s="250"/>
      <c r="J6055" s="21"/>
      <c r="K6055" s="21"/>
      <c r="L6055" s="21"/>
      <c r="M6055" s="21"/>
      <c r="N6055" s="22">
        <f t="shared" si="2"/>
        <v>46206</v>
      </c>
      <c r="O6055" s="23">
        <f>'RESOLUCIONES EPG'!$N6055-'RESOLUCIONES EPG'!$D6055</f>
        <v>1864</v>
      </c>
    </row>
    <row r="6056" ht="15.75" customHeight="1">
      <c r="A6056" s="222"/>
      <c r="B6056" s="74" t="s">
        <v>7852</v>
      </c>
      <c r="C6056" s="74">
        <v>339.0</v>
      </c>
      <c r="D6056" s="249">
        <v>44342.0</v>
      </c>
      <c r="E6056" s="250" t="s">
        <v>8311</v>
      </c>
      <c r="F6056" s="74"/>
      <c r="G6056" s="250" t="s">
        <v>8318</v>
      </c>
      <c r="H6056" s="250"/>
      <c r="I6056" s="250"/>
      <c r="J6056" s="21"/>
      <c r="K6056" s="21"/>
      <c r="L6056" s="21"/>
      <c r="M6056" s="21"/>
      <c r="N6056" s="22">
        <f t="shared" si="2"/>
        <v>46206</v>
      </c>
      <c r="O6056" s="23">
        <f>'RESOLUCIONES EPG'!$N6056-'RESOLUCIONES EPG'!$D6056</f>
        <v>1864</v>
      </c>
    </row>
    <row r="6057" ht="15.75" customHeight="1">
      <c r="A6057" s="222"/>
      <c r="B6057" s="74" t="s">
        <v>7852</v>
      </c>
      <c r="C6057" s="74">
        <v>340.0</v>
      </c>
      <c r="D6057" s="249">
        <v>44342.0</v>
      </c>
      <c r="E6057" s="250" t="s">
        <v>8311</v>
      </c>
      <c r="F6057" s="74"/>
      <c r="G6057" s="250" t="s">
        <v>521</v>
      </c>
      <c r="H6057" s="250"/>
      <c r="I6057" s="250"/>
      <c r="J6057" s="21"/>
      <c r="K6057" s="21"/>
      <c r="L6057" s="21"/>
      <c r="M6057" s="21"/>
      <c r="N6057" s="22">
        <f t="shared" si="2"/>
        <v>46206</v>
      </c>
      <c r="O6057" s="23">
        <f>'RESOLUCIONES EPG'!$N6057-'RESOLUCIONES EPG'!$D6057</f>
        <v>1864</v>
      </c>
    </row>
    <row r="6058" ht="15.75" customHeight="1">
      <c r="A6058" s="196"/>
      <c r="B6058" s="74" t="s">
        <v>7852</v>
      </c>
      <c r="C6058" s="74">
        <v>341.0</v>
      </c>
      <c r="D6058" s="249">
        <v>44342.0</v>
      </c>
      <c r="E6058" s="250" t="s">
        <v>8311</v>
      </c>
      <c r="F6058" s="74"/>
      <c r="G6058" s="250" t="s">
        <v>8319</v>
      </c>
      <c r="H6058" s="250"/>
      <c r="I6058" s="250"/>
      <c r="J6058" s="21"/>
      <c r="K6058" s="21"/>
      <c r="L6058" s="21"/>
      <c r="M6058" s="21"/>
      <c r="N6058" s="22">
        <f t="shared" si="2"/>
        <v>46206</v>
      </c>
      <c r="O6058" s="23">
        <f>'RESOLUCIONES EPG'!$N6058-'RESOLUCIONES EPG'!$D6058</f>
        <v>1864</v>
      </c>
    </row>
    <row r="6059" ht="15.75" customHeight="1">
      <c r="A6059" s="222"/>
      <c r="B6059" s="74" t="s">
        <v>7852</v>
      </c>
      <c r="C6059" s="74">
        <v>342.0</v>
      </c>
      <c r="D6059" s="249">
        <v>44342.0</v>
      </c>
      <c r="E6059" s="250" t="s">
        <v>8311</v>
      </c>
      <c r="F6059" s="74"/>
      <c r="G6059" s="250" t="s">
        <v>8320</v>
      </c>
      <c r="H6059" s="250"/>
      <c r="I6059" s="250"/>
      <c r="J6059" s="21"/>
      <c r="K6059" s="21"/>
      <c r="L6059" s="21"/>
      <c r="M6059" s="21"/>
      <c r="N6059" s="22">
        <f t="shared" si="2"/>
        <v>46206</v>
      </c>
      <c r="O6059" s="23">
        <f>'RESOLUCIONES EPG'!$N6059-'RESOLUCIONES EPG'!$D6059</f>
        <v>1864</v>
      </c>
    </row>
    <row r="6060" ht="15.75" customHeight="1">
      <c r="A6060" s="196"/>
      <c r="B6060" s="74" t="s">
        <v>7852</v>
      </c>
      <c r="C6060" s="74">
        <v>343.0</v>
      </c>
      <c r="D6060" s="249">
        <v>44342.0</v>
      </c>
      <c r="E6060" s="250" t="s">
        <v>8311</v>
      </c>
      <c r="F6060" s="74"/>
      <c r="G6060" s="250" t="s">
        <v>654</v>
      </c>
      <c r="H6060" s="250"/>
      <c r="I6060" s="250"/>
      <c r="J6060" s="21"/>
      <c r="K6060" s="21"/>
      <c r="L6060" s="21"/>
      <c r="M6060" s="21"/>
      <c r="N6060" s="22">
        <f t="shared" si="2"/>
        <v>46206</v>
      </c>
      <c r="O6060" s="23">
        <f>'RESOLUCIONES EPG'!$N6060-'RESOLUCIONES EPG'!$D6060</f>
        <v>1864</v>
      </c>
    </row>
    <row r="6061" ht="15.75" customHeight="1">
      <c r="A6061" s="222"/>
      <c r="B6061" s="74" t="s">
        <v>7852</v>
      </c>
      <c r="C6061" s="74">
        <v>344.0</v>
      </c>
      <c r="D6061" s="249">
        <v>44342.0</v>
      </c>
      <c r="E6061" s="250" t="s">
        <v>8311</v>
      </c>
      <c r="F6061" s="74"/>
      <c r="G6061" s="250" t="s">
        <v>8321</v>
      </c>
      <c r="H6061" s="250"/>
      <c r="I6061" s="250"/>
      <c r="J6061" s="21"/>
      <c r="K6061" s="21"/>
      <c r="L6061" s="21"/>
      <c r="M6061" s="21"/>
      <c r="N6061" s="22">
        <f t="shared" si="2"/>
        <v>46206</v>
      </c>
      <c r="O6061" s="23">
        <f>'RESOLUCIONES EPG'!$N6061-'RESOLUCIONES EPG'!$D6061</f>
        <v>1864</v>
      </c>
    </row>
    <row r="6062" ht="15.75" customHeight="1">
      <c r="A6062" s="222"/>
      <c r="B6062" s="74" t="s">
        <v>7852</v>
      </c>
      <c r="C6062" s="74">
        <v>345.0</v>
      </c>
      <c r="D6062" s="249">
        <v>44342.0</v>
      </c>
      <c r="E6062" s="250" t="s">
        <v>8311</v>
      </c>
      <c r="F6062" s="74"/>
      <c r="G6062" s="250" t="s">
        <v>7771</v>
      </c>
      <c r="H6062" s="250"/>
      <c r="I6062" s="250"/>
      <c r="J6062" s="21"/>
      <c r="K6062" s="21"/>
      <c r="L6062" s="21"/>
      <c r="M6062" s="21"/>
      <c r="N6062" s="22">
        <f t="shared" si="2"/>
        <v>46206</v>
      </c>
      <c r="O6062" s="23">
        <f>'RESOLUCIONES EPG'!$N6062-'RESOLUCIONES EPG'!$D6062</f>
        <v>1864</v>
      </c>
    </row>
    <row r="6063" ht="16.5" customHeight="1">
      <c r="A6063" s="222"/>
      <c r="B6063" s="74" t="s">
        <v>7852</v>
      </c>
      <c r="C6063" s="74">
        <v>346.0</v>
      </c>
      <c r="D6063" s="249">
        <v>44342.0</v>
      </c>
      <c r="E6063" s="250" t="s">
        <v>8311</v>
      </c>
      <c r="F6063" s="74"/>
      <c r="G6063" s="250" t="s">
        <v>8130</v>
      </c>
      <c r="H6063" s="250"/>
      <c r="I6063" s="250"/>
      <c r="J6063" s="21"/>
      <c r="K6063" s="21"/>
      <c r="L6063" s="21"/>
      <c r="M6063" s="21"/>
      <c r="N6063" s="22">
        <f t="shared" si="2"/>
        <v>46206</v>
      </c>
      <c r="O6063" s="23">
        <f>'RESOLUCIONES EPG'!$N6063-'RESOLUCIONES EPG'!$D6063</f>
        <v>1864</v>
      </c>
    </row>
    <row r="6064" ht="15.75" customHeight="1">
      <c r="A6064" s="223"/>
      <c r="B6064" s="74" t="s">
        <v>7852</v>
      </c>
      <c r="C6064" s="74">
        <v>347.0</v>
      </c>
      <c r="D6064" s="249">
        <v>44342.0</v>
      </c>
      <c r="E6064" s="250" t="s">
        <v>8311</v>
      </c>
      <c r="F6064" s="74"/>
      <c r="G6064" s="250" t="s">
        <v>574</v>
      </c>
      <c r="H6064" s="250"/>
      <c r="I6064" s="250"/>
      <c r="J6064" s="21"/>
      <c r="K6064" s="21"/>
      <c r="L6064" s="21"/>
      <c r="M6064" s="21"/>
      <c r="N6064" s="22">
        <f t="shared" si="2"/>
        <v>46206</v>
      </c>
      <c r="O6064" s="23">
        <f>'RESOLUCIONES EPG'!$N6064-'RESOLUCIONES EPG'!$D6064</f>
        <v>1864</v>
      </c>
    </row>
    <row r="6065" ht="15.75" customHeight="1">
      <c r="A6065" s="223"/>
      <c r="B6065" s="74" t="s">
        <v>7852</v>
      </c>
      <c r="C6065" s="74">
        <v>348.0</v>
      </c>
      <c r="D6065" s="249">
        <v>44342.0</v>
      </c>
      <c r="E6065" s="250" t="s">
        <v>8311</v>
      </c>
      <c r="F6065" s="74"/>
      <c r="G6065" s="250" t="s">
        <v>612</v>
      </c>
      <c r="H6065" s="250"/>
      <c r="I6065" s="250"/>
      <c r="J6065" s="21"/>
      <c r="K6065" s="21"/>
      <c r="L6065" s="21"/>
      <c r="M6065" s="21"/>
      <c r="N6065" s="22">
        <f t="shared" si="2"/>
        <v>46206</v>
      </c>
      <c r="O6065" s="23">
        <f>'RESOLUCIONES EPG'!$N6065-'RESOLUCIONES EPG'!$D6065</f>
        <v>1864</v>
      </c>
    </row>
    <row r="6066" ht="16.5" customHeight="1">
      <c r="A6066" s="223"/>
      <c r="B6066" s="74" t="s">
        <v>7852</v>
      </c>
      <c r="C6066" s="74">
        <v>349.0</v>
      </c>
      <c r="D6066" s="249">
        <v>44342.0</v>
      </c>
      <c r="E6066" s="250" t="s">
        <v>8311</v>
      </c>
      <c r="F6066" s="74"/>
      <c r="G6066" s="250" t="s">
        <v>502</v>
      </c>
      <c r="H6066" s="250"/>
      <c r="I6066" s="250"/>
      <c r="J6066" s="21"/>
      <c r="K6066" s="21"/>
      <c r="L6066" s="21"/>
      <c r="M6066" s="21"/>
      <c r="N6066" s="22">
        <f t="shared" si="2"/>
        <v>46206</v>
      </c>
      <c r="O6066" s="23">
        <f>'RESOLUCIONES EPG'!$N6066-'RESOLUCIONES EPG'!$D6066</f>
        <v>1864</v>
      </c>
    </row>
    <row r="6067" ht="15.75" customHeight="1">
      <c r="A6067" s="223"/>
      <c r="B6067" s="74" t="s">
        <v>7852</v>
      </c>
      <c r="C6067" s="74">
        <v>350.0</v>
      </c>
      <c r="D6067" s="249">
        <v>44342.0</v>
      </c>
      <c r="E6067" s="250" t="s">
        <v>8311</v>
      </c>
      <c r="F6067" s="74"/>
      <c r="G6067" s="250" t="s">
        <v>8322</v>
      </c>
      <c r="H6067" s="250"/>
      <c r="I6067" s="250"/>
      <c r="J6067" s="21"/>
      <c r="K6067" s="21"/>
      <c r="L6067" s="21"/>
      <c r="M6067" s="21"/>
      <c r="N6067" s="22">
        <f t="shared" si="2"/>
        <v>46206</v>
      </c>
      <c r="O6067" s="23">
        <f>'RESOLUCIONES EPG'!$N6067-'RESOLUCIONES EPG'!$D6067</f>
        <v>1864</v>
      </c>
    </row>
    <row r="6068" ht="15.75" customHeight="1">
      <c r="A6068" s="224"/>
      <c r="B6068" s="74" t="s">
        <v>7852</v>
      </c>
      <c r="C6068" s="74">
        <v>351.0</v>
      </c>
      <c r="D6068" s="249">
        <v>44342.0</v>
      </c>
      <c r="E6068" s="250" t="s">
        <v>8311</v>
      </c>
      <c r="F6068" s="74"/>
      <c r="G6068" s="250" t="s">
        <v>640</v>
      </c>
      <c r="H6068" s="250"/>
      <c r="I6068" s="250"/>
      <c r="J6068" s="21"/>
      <c r="K6068" s="21"/>
      <c r="L6068" s="21"/>
      <c r="M6068" s="21"/>
      <c r="N6068" s="22">
        <f t="shared" si="2"/>
        <v>46206</v>
      </c>
      <c r="O6068" s="23">
        <f>'RESOLUCIONES EPG'!$N6068-'RESOLUCIONES EPG'!$D6068</f>
        <v>1864</v>
      </c>
    </row>
    <row r="6069" ht="15.75" customHeight="1">
      <c r="A6069" s="224"/>
      <c r="B6069" s="74" t="s">
        <v>7852</v>
      </c>
      <c r="C6069" s="74">
        <v>352.0</v>
      </c>
      <c r="D6069" s="249">
        <v>44342.0</v>
      </c>
      <c r="E6069" s="250" t="s">
        <v>8311</v>
      </c>
      <c r="F6069" s="74"/>
      <c r="G6069" s="250" t="s">
        <v>2952</v>
      </c>
      <c r="H6069" s="250"/>
      <c r="I6069" s="250"/>
      <c r="J6069" s="21"/>
      <c r="K6069" s="21"/>
      <c r="L6069" s="21"/>
      <c r="M6069" s="21"/>
      <c r="N6069" s="22">
        <f t="shared" si="2"/>
        <v>46206</v>
      </c>
      <c r="O6069" s="23">
        <f>'RESOLUCIONES EPG'!$N6069-'RESOLUCIONES EPG'!$D6069</f>
        <v>1864</v>
      </c>
    </row>
    <row r="6070" ht="15.75" customHeight="1">
      <c r="A6070" s="223"/>
      <c r="B6070" s="74" t="s">
        <v>7852</v>
      </c>
      <c r="C6070" s="74">
        <v>353.0</v>
      </c>
      <c r="D6070" s="249">
        <v>44342.0</v>
      </c>
      <c r="E6070" s="250" t="s">
        <v>8311</v>
      </c>
      <c r="F6070" s="74"/>
      <c r="G6070" s="250" t="s">
        <v>8323</v>
      </c>
      <c r="H6070" s="250"/>
      <c r="I6070" s="250"/>
      <c r="J6070" s="21"/>
      <c r="K6070" s="21"/>
      <c r="L6070" s="21"/>
      <c r="M6070" s="21"/>
      <c r="N6070" s="22">
        <f t="shared" si="2"/>
        <v>46206</v>
      </c>
      <c r="O6070" s="23">
        <f>'RESOLUCIONES EPG'!$N6070-'RESOLUCIONES EPG'!$D6070</f>
        <v>1864</v>
      </c>
    </row>
    <row r="6071" ht="15.75" customHeight="1">
      <c r="A6071" s="224"/>
      <c r="B6071" s="74" t="s">
        <v>7852</v>
      </c>
      <c r="C6071" s="74">
        <v>330.0</v>
      </c>
      <c r="D6071" s="249">
        <v>44342.0</v>
      </c>
      <c r="E6071" s="250" t="s">
        <v>8324</v>
      </c>
      <c r="F6071" s="74" t="s">
        <v>8325</v>
      </c>
      <c r="G6071" s="250" t="s">
        <v>18</v>
      </c>
      <c r="H6071" s="250"/>
      <c r="I6071" s="250"/>
      <c r="J6071" s="21"/>
      <c r="K6071" s="21"/>
      <c r="L6071" s="21"/>
      <c r="M6071" s="21"/>
      <c r="N6071" s="22">
        <f t="shared" si="2"/>
        <v>46206</v>
      </c>
      <c r="O6071" s="23">
        <f>'RESOLUCIONES EPG'!$N6071-'RESOLUCIONES EPG'!$D6071</f>
        <v>1864</v>
      </c>
    </row>
    <row r="6072" ht="15.75" customHeight="1">
      <c r="A6072" s="224"/>
      <c r="B6072" s="74" t="s">
        <v>7852</v>
      </c>
      <c r="C6072" s="74">
        <v>329.0</v>
      </c>
      <c r="D6072" s="249">
        <v>44342.0</v>
      </c>
      <c r="E6072" s="250" t="s">
        <v>3762</v>
      </c>
      <c r="F6072" s="74" t="s">
        <v>8326</v>
      </c>
      <c r="G6072" s="250" t="s">
        <v>18</v>
      </c>
      <c r="H6072" s="250"/>
      <c r="I6072" s="250"/>
      <c r="J6072" s="21"/>
      <c r="K6072" s="21"/>
      <c r="L6072" s="21"/>
      <c r="M6072" s="21"/>
      <c r="N6072" s="22">
        <f t="shared" si="2"/>
        <v>46206</v>
      </c>
      <c r="O6072" s="23">
        <f>'RESOLUCIONES EPG'!$N6072-'RESOLUCIONES EPG'!$D6072</f>
        <v>1864</v>
      </c>
    </row>
    <row r="6073" ht="15.75" customHeight="1">
      <c r="A6073" s="223"/>
      <c r="B6073" s="74" t="s">
        <v>7852</v>
      </c>
      <c r="C6073" s="74">
        <v>328.0</v>
      </c>
      <c r="D6073" s="249">
        <v>44342.0</v>
      </c>
      <c r="E6073" s="250" t="s">
        <v>8327</v>
      </c>
      <c r="F6073" s="74" t="s">
        <v>8328</v>
      </c>
      <c r="G6073" s="250" t="s">
        <v>761</v>
      </c>
      <c r="H6073" s="250"/>
      <c r="I6073" s="250"/>
      <c r="J6073" s="21"/>
      <c r="K6073" s="21"/>
      <c r="L6073" s="21"/>
      <c r="M6073" s="21"/>
      <c r="N6073" s="22">
        <f t="shared" si="2"/>
        <v>46206</v>
      </c>
      <c r="O6073" s="23">
        <f>'RESOLUCIONES EPG'!$N6073-'RESOLUCIONES EPG'!$D6073</f>
        <v>1864</v>
      </c>
    </row>
    <row r="6074" ht="15.75" customHeight="1">
      <c r="A6074" s="222"/>
      <c r="B6074" s="74" t="s">
        <v>7852</v>
      </c>
      <c r="C6074" s="74">
        <v>358.0</v>
      </c>
      <c r="D6074" s="249">
        <v>44343.0</v>
      </c>
      <c r="E6074" s="250" t="s">
        <v>3711</v>
      </c>
      <c r="F6074" s="74" t="s">
        <v>8329</v>
      </c>
      <c r="G6074" s="250" t="s">
        <v>8330</v>
      </c>
      <c r="H6074" s="250" t="s">
        <v>8309</v>
      </c>
      <c r="I6074" s="250"/>
      <c r="J6074" s="21"/>
      <c r="K6074" s="21"/>
      <c r="L6074" s="21"/>
      <c r="M6074" s="21"/>
      <c r="N6074" s="22">
        <f t="shared" si="2"/>
        <v>46206</v>
      </c>
      <c r="O6074" s="23">
        <f>'RESOLUCIONES EPG'!$N6074-'RESOLUCIONES EPG'!$D6074</f>
        <v>1863</v>
      </c>
    </row>
    <row r="6075" ht="15.75" customHeight="1">
      <c r="A6075" s="223"/>
      <c r="B6075" s="74" t="s">
        <v>7852</v>
      </c>
      <c r="C6075" s="74">
        <v>359.0</v>
      </c>
      <c r="D6075" s="249">
        <v>44343.0</v>
      </c>
      <c r="E6075" s="250" t="s">
        <v>8331</v>
      </c>
      <c r="F6075" s="74" t="s">
        <v>8325</v>
      </c>
      <c r="G6075" s="250" t="s">
        <v>761</v>
      </c>
      <c r="H6075" s="250"/>
      <c r="I6075" s="250"/>
      <c r="J6075" s="21"/>
      <c r="K6075" s="21"/>
      <c r="L6075" s="21"/>
      <c r="M6075" s="21"/>
      <c r="N6075" s="22">
        <f t="shared" si="2"/>
        <v>46206</v>
      </c>
      <c r="O6075" s="23">
        <f>'RESOLUCIONES EPG'!$N6075-'RESOLUCIONES EPG'!$D6075</f>
        <v>1863</v>
      </c>
    </row>
    <row r="6076" ht="15.75" customHeight="1">
      <c r="A6076" s="223"/>
      <c r="B6076" s="74" t="s">
        <v>7852</v>
      </c>
      <c r="C6076" s="74">
        <v>356.0</v>
      </c>
      <c r="D6076" s="249">
        <v>44343.0</v>
      </c>
      <c r="E6076" s="250" t="s">
        <v>1494</v>
      </c>
      <c r="F6076" s="74" t="s">
        <v>8332</v>
      </c>
      <c r="G6076" s="250" t="s">
        <v>131</v>
      </c>
      <c r="H6076" s="250"/>
      <c r="I6076" s="250"/>
      <c r="J6076" s="21"/>
      <c r="K6076" s="21"/>
      <c r="L6076" s="21"/>
      <c r="M6076" s="21"/>
      <c r="N6076" s="22">
        <f t="shared" si="2"/>
        <v>46206</v>
      </c>
      <c r="O6076" s="23">
        <f>'RESOLUCIONES EPG'!$N6076-'RESOLUCIONES EPG'!$D6076</f>
        <v>1863</v>
      </c>
    </row>
    <row r="6077" ht="16.5" customHeight="1">
      <c r="A6077" s="196"/>
      <c r="B6077" s="74" t="s">
        <v>7852</v>
      </c>
      <c r="C6077" s="74">
        <v>357.0</v>
      </c>
      <c r="D6077" s="249">
        <v>44343.0</v>
      </c>
      <c r="E6077" s="250" t="s">
        <v>8333</v>
      </c>
      <c r="F6077" s="74" t="s">
        <v>1828</v>
      </c>
      <c r="G6077" s="250" t="s">
        <v>2374</v>
      </c>
      <c r="H6077" s="250"/>
      <c r="I6077" s="250"/>
      <c r="J6077" s="21"/>
      <c r="K6077" s="21"/>
      <c r="L6077" s="21"/>
      <c r="M6077" s="21"/>
      <c r="N6077" s="22">
        <f t="shared" si="2"/>
        <v>46206</v>
      </c>
      <c r="O6077" s="23">
        <f>'RESOLUCIONES EPG'!$N6077-'RESOLUCIONES EPG'!$D6077</f>
        <v>1863</v>
      </c>
    </row>
    <row r="6078" ht="15.75" customHeight="1">
      <c r="A6078" s="196"/>
      <c r="B6078" s="74" t="s">
        <v>7852</v>
      </c>
      <c r="C6078" s="74">
        <v>362.0</v>
      </c>
      <c r="D6078" s="249">
        <v>44344.0</v>
      </c>
      <c r="E6078" s="250" t="s">
        <v>7316</v>
      </c>
      <c r="F6078" s="74" t="s">
        <v>8334</v>
      </c>
      <c r="G6078" s="250" t="s">
        <v>2923</v>
      </c>
      <c r="H6078" s="250"/>
      <c r="I6078" s="250"/>
      <c r="J6078" s="21"/>
      <c r="K6078" s="21"/>
      <c r="L6078" s="21"/>
      <c r="M6078" s="21"/>
      <c r="N6078" s="22">
        <f t="shared" si="2"/>
        <v>46206</v>
      </c>
      <c r="O6078" s="23">
        <f>'RESOLUCIONES EPG'!$N6078-'RESOLUCIONES EPG'!$D6078</f>
        <v>1862</v>
      </c>
    </row>
    <row r="6079" ht="16.5" customHeight="1">
      <c r="A6079" s="196"/>
      <c r="B6079" s="74"/>
      <c r="C6079" s="74">
        <v>361.0</v>
      </c>
      <c r="D6079" s="249">
        <v>44344.0</v>
      </c>
      <c r="E6079" s="250" t="s">
        <v>4853</v>
      </c>
      <c r="F6079" s="74" t="s">
        <v>8243</v>
      </c>
      <c r="G6079" s="250" t="s">
        <v>131</v>
      </c>
      <c r="H6079" s="250" t="s">
        <v>8335</v>
      </c>
      <c r="I6079" s="250"/>
      <c r="J6079" s="21"/>
      <c r="K6079" s="21"/>
      <c r="L6079" s="21"/>
      <c r="M6079" s="21"/>
      <c r="N6079" s="22">
        <f t="shared" si="2"/>
        <v>46206</v>
      </c>
      <c r="O6079" s="23">
        <f>'RESOLUCIONES EPG'!$N6079-'RESOLUCIONES EPG'!$D6079</f>
        <v>1862</v>
      </c>
    </row>
    <row r="6080" ht="16.5" customHeight="1">
      <c r="A6080" s="222"/>
      <c r="B6080" s="74" t="s">
        <v>7852</v>
      </c>
      <c r="C6080" s="74">
        <v>363.0</v>
      </c>
      <c r="D6080" s="249">
        <v>44344.0</v>
      </c>
      <c r="E6080" s="250" t="s">
        <v>8336</v>
      </c>
      <c r="F6080" s="74" t="s">
        <v>8337</v>
      </c>
      <c r="G6080" s="250" t="s">
        <v>761</v>
      </c>
      <c r="H6080" s="250"/>
      <c r="I6080" s="250"/>
      <c r="J6080" s="21"/>
      <c r="K6080" s="21"/>
      <c r="L6080" s="21"/>
      <c r="M6080" s="21"/>
      <c r="N6080" s="22">
        <f t="shared" si="2"/>
        <v>46206</v>
      </c>
      <c r="O6080" s="23">
        <f>'RESOLUCIONES EPG'!$N6080-'RESOLUCIONES EPG'!$D6080</f>
        <v>1862</v>
      </c>
    </row>
    <row r="6081" ht="15.75" customHeight="1">
      <c r="A6081" s="222"/>
      <c r="B6081" s="74" t="s">
        <v>7852</v>
      </c>
      <c r="C6081" s="74">
        <v>365.0</v>
      </c>
      <c r="D6081" s="249">
        <v>44344.0</v>
      </c>
      <c r="E6081" s="250" t="s">
        <v>2934</v>
      </c>
      <c r="F6081" s="74" t="s">
        <v>8271</v>
      </c>
      <c r="G6081" s="250" t="s">
        <v>1593</v>
      </c>
      <c r="H6081" s="250"/>
      <c r="I6081" s="250"/>
      <c r="J6081" s="21"/>
      <c r="K6081" s="21"/>
      <c r="L6081" s="21"/>
      <c r="M6081" s="21"/>
      <c r="N6081" s="22">
        <f t="shared" si="2"/>
        <v>46206</v>
      </c>
      <c r="O6081" s="23">
        <f>'RESOLUCIONES EPG'!$N6081-'RESOLUCIONES EPG'!$D6081</f>
        <v>1862</v>
      </c>
    </row>
    <row r="6082" ht="15.75" customHeight="1">
      <c r="A6082" s="222"/>
      <c r="B6082" s="74"/>
      <c r="C6082" s="74">
        <v>364.0</v>
      </c>
      <c r="D6082" s="249">
        <v>44344.0</v>
      </c>
      <c r="E6082" s="250" t="s">
        <v>8338</v>
      </c>
      <c r="F6082" s="74" t="s">
        <v>8339</v>
      </c>
      <c r="G6082" s="250" t="s">
        <v>2253</v>
      </c>
      <c r="H6082" s="250" t="s">
        <v>8340</v>
      </c>
      <c r="I6082" s="250"/>
      <c r="J6082" s="21"/>
      <c r="K6082" s="21"/>
      <c r="L6082" s="21"/>
      <c r="M6082" s="21"/>
      <c r="N6082" s="22">
        <f t="shared" si="2"/>
        <v>46206</v>
      </c>
      <c r="O6082" s="23">
        <f>'RESOLUCIONES EPG'!$N6082-'RESOLUCIONES EPG'!$D6082</f>
        <v>1862</v>
      </c>
    </row>
    <row r="6083" ht="16.5" customHeight="1">
      <c r="A6083" s="222"/>
      <c r="B6083" s="74" t="s">
        <v>7852</v>
      </c>
      <c r="C6083" s="74">
        <v>366.0</v>
      </c>
      <c r="D6083" s="249">
        <v>44347.0</v>
      </c>
      <c r="E6083" s="250" t="s">
        <v>6796</v>
      </c>
      <c r="F6083" s="74" t="s">
        <v>7664</v>
      </c>
      <c r="G6083" s="250" t="s">
        <v>2253</v>
      </c>
      <c r="H6083" s="250" t="s">
        <v>8341</v>
      </c>
      <c r="I6083" s="250"/>
      <c r="J6083" s="21"/>
      <c r="K6083" s="21"/>
      <c r="L6083" s="21"/>
      <c r="M6083" s="21"/>
      <c r="N6083" s="22">
        <f t="shared" si="2"/>
        <v>46206</v>
      </c>
      <c r="O6083" s="23">
        <f>'RESOLUCIONES EPG'!$N6083-'RESOLUCIONES EPG'!$D6083</f>
        <v>1859</v>
      </c>
    </row>
    <row r="6084" ht="16.5" customHeight="1">
      <c r="A6084" s="196"/>
      <c r="B6084" s="74" t="s">
        <v>7852</v>
      </c>
      <c r="C6084" s="74">
        <v>367.0</v>
      </c>
      <c r="D6084" s="249">
        <v>44347.0</v>
      </c>
      <c r="E6084" s="250" t="s">
        <v>4383</v>
      </c>
      <c r="F6084" s="74" t="s">
        <v>8342</v>
      </c>
      <c r="G6084" s="250" t="s">
        <v>761</v>
      </c>
      <c r="H6084" s="250" t="s">
        <v>8343</v>
      </c>
      <c r="I6084" s="250"/>
      <c r="J6084" s="21"/>
      <c r="K6084" s="21"/>
      <c r="L6084" s="21"/>
      <c r="M6084" s="21"/>
      <c r="N6084" s="22">
        <f t="shared" si="2"/>
        <v>46206</v>
      </c>
      <c r="O6084" s="23">
        <f>'RESOLUCIONES EPG'!$N6084-'RESOLUCIONES EPG'!$D6084</f>
        <v>1859</v>
      </c>
    </row>
    <row r="6085" ht="16.5" customHeight="1">
      <c r="A6085" s="222"/>
      <c r="B6085" s="74" t="s">
        <v>7852</v>
      </c>
      <c r="C6085" s="74">
        <v>369.0</v>
      </c>
      <c r="D6085" s="249">
        <v>44349.0</v>
      </c>
      <c r="E6085" s="250" t="s">
        <v>8344</v>
      </c>
      <c r="F6085" s="74" t="s">
        <v>8345</v>
      </c>
      <c r="G6085" s="250" t="s">
        <v>1593</v>
      </c>
      <c r="H6085" s="250" t="s">
        <v>8346</v>
      </c>
      <c r="I6085" s="250"/>
      <c r="J6085" s="21"/>
      <c r="K6085" s="21"/>
      <c r="L6085" s="21"/>
      <c r="M6085" s="21"/>
      <c r="N6085" s="22">
        <f t="shared" si="2"/>
        <v>46206</v>
      </c>
      <c r="O6085" s="23">
        <f>'RESOLUCIONES EPG'!$N6085-'RESOLUCIONES EPG'!$D6085</f>
        <v>1857</v>
      </c>
    </row>
    <row r="6086" ht="16.5" customHeight="1">
      <c r="A6086" s="224"/>
      <c r="B6086" s="74" t="s">
        <v>7852</v>
      </c>
      <c r="C6086" s="74">
        <v>372.0</v>
      </c>
      <c r="D6086" s="249">
        <v>44350.0</v>
      </c>
      <c r="E6086" s="250" t="s">
        <v>8347</v>
      </c>
      <c r="F6086" s="74" t="s">
        <v>8348</v>
      </c>
      <c r="G6086" s="250" t="s">
        <v>761</v>
      </c>
      <c r="H6086" s="250" t="s">
        <v>8349</v>
      </c>
      <c r="I6086" s="250"/>
      <c r="J6086" s="21"/>
      <c r="K6086" s="21"/>
      <c r="L6086" s="21"/>
      <c r="M6086" s="21"/>
      <c r="N6086" s="22">
        <f t="shared" si="2"/>
        <v>46206</v>
      </c>
      <c r="O6086" s="23">
        <f>'RESOLUCIONES EPG'!$N6086-'RESOLUCIONES EPG'!$D6086</f>
        <v>1856</v>
      </c>
    </row>
    <row r="6087" ht="16.5" customHeight="1">
      <c r="A6087" s="196"/>
      <c r="B6087" s="74" t="s">
        <v>7852</v>
      </c>
      <c r="C6087" s="74">
        <v>371.0</v>
      </c>
      <c r="D6087" s="249">
        <v>44350.0</v>
      </c>
      <c r="E6087" s="250" t="s">
        <v>4787</v>
      </c>
      <c r="F6087" s="74" t="s">
        <v>6218</v>
      </c>
      <c r="G6087" s="250" t="s">
        <v>6388</v>
      </c>
      <c r="H6087" s="250"/>
      <c r="I6087" s="250"/>
      <c r="J6087" s="21"/>
      <c r="K6087" s="21"/>
      <c r="L6087" s="21"/>
      <c r="M6087" s="21"/>
      <c r="N6087" s="22">
        <f t="shared" si="2"/>
        <v>46206</v>
      </c>
      <c r="O6087" s="23">
        <f>'RESOLUCIONES EPG'!$N6087-'RESOLUCIONES EPG'!$D6087</f>
        <v>1856</v>
      </c>
    </row>
    <row r="6088" ht="16.5" customHeight="1">
      <c r="A6088" s="196"/>
      <c r="B6088" s="74" t="s">
        <v>7852</v>
      </c>
      <c r="C6088" s="74">
        <v>370.0</v>
      </c>
      <c r="D6088" s="249">
        <v>44350.0</v>
      </c>
      <c r="E6088" s="250" t="s">
        <v>3461</v>
      </c>
      <c r="F6088" s="74" t="s">
        <v>7092</v>
      </c>
      <c r="G6088" s="250" t="s">
        <v>2253</v>
      </c>
      <c r="H6088" s="250" t="s">
        <v>8350</v>
      </c>
      <c r="I6088" s="250"/>
      <c r="J6088" s="21"/>
      <c r="K6088" s="21"/>
      <c r="L6088" s="21"/>
      <c r="M6088" s="21"/>
      <c r="N6088" s="22">
        <f t="shared" si="2"/>
        <v>46206</v>
      </c>
      <c r="O6088" s="23">
        <f>'RESOLUCIONES EPG'!$N6088-'RESOLUCIONES EPG'!$D6088</f>
        <v>1856</v>
      </c>
    </row>
    <row r="6089" ht="15.75" customHeight="1">
      <c r="A6089" s="196"/>
      <c r="B6089" s="74" t="s">
        <v>7852</v>
      </c>
      <c r="C6089" s="74">
        <v>378.0</v>
      </c>
      <c r="D6089" s="249">
        <v>44354.0</v>
      </c>
      <c r="E6089" s="250" t="s">
        <v>8351</v>
      </c>
      <c r="F6089" s="74" t="s">
        <v>8352</v>
      </c>
      <c r="G6089" s="250" t="s">
        <v>761</v>
      </c>
      <c r="H6089" s="250"/>
      <c r="I6089" s="250"/>
      <c r="J6089" s="21"/>
      <c r="K6089" s="21"/>
      <c r="L6089" s="21"/>
      <c r="M6089" s="21"/>
      <c r="N6089" s="22">
        <f t="shared" si="2"/>
        <v>46206</v>
      </c>
      <c r="O6089" s="23">
        <f>'RESOLUCIONES EPG'!$N6089-'RESOLUCIONES EPG'!$D6089</f>
        <v>1852</v>
      </c>
    </row>
    <row r="6090" ht="15.75" customHeight="1">
      <c r="A6090" s="224"/>
      <c r="B6090" s="74" t="s">
        <v>7852</v>
      </c>
      <c r="C6090" s="74">
        <v>373.0</v>
      </c>
      <c r="D6090" s="249">
        <v>44354.0</v>
      </c>
      <c r="E6090" s="250" t="s">
        <v>5502</v>
      </c>
      <c r="F6090" s="74" t="s">
        <v>7936</v>
      </c>
      <c r="G6090" s="250" t="s">
        <v>108</v>
      </c>
      <c r="H6090" s="250"/>
      <c r="I6090" s="250"/>
      <c r="J6090" s="21"/>
      <c r="K6090" s="21"/>
      <c r="L6090" s="21"/>
      <c r="M6090" s="21"/>
      <c r="N6090" s="22">
        <f t="shared" si="2"/>
        <v>46206</v>
      </c>
      <c r="O6090" s="23">
        <f>'RESOLUCIONES EPG'!$N6090-'RESOLUCIONES EPG'!$D6090</f>
        <v>1852</v>
      </c>
    </row>
    <row r="6091" ht="15.75" customHeight="1">
      <c r="A6091" s="196"/>
      <c r="B6091" s="74"/>
      <c r="C6091" s="74">
        <v>376.0</v>
      </c>
      <c r="D6091" s="249">
        <v>44354.0</v>
      </c>
      <c r="E6091" s="250" t="s">
        <v>7887</v>
      </c>
      <c r="F6091" s="74" t="s">
        <v>7888</v>
      </c>
      <c r="G6091" s="250" t="s">
        <v>1725</v>
      </c>
      <c r="H6091" s="251" t="s">
        <v>8353</v>
      </c>
      <c r="I6091" s="250"/>
      <c r="J6091" s="21"/>
      <c r="K6091" s="21"/>
      <c r="L6091" s="21"/>
      <c r="M6091" s="21"/>
      <c r="N6091" s="22">
        <f t="shared" si="2"/>
        <v>46206</v>
      </c>
      <c r="O6091" s="23">
        <f>'RESOLUCIONES EPG'!$N6091-'RESOLUCIONES EPG'!$D6091</f>
        <v>1852</v>
      </c>
    </row>
    <row r="6092" ht="15.75" customHeight="1">
      <c r="A6092" s="222"/>
      <c r="B6092" s="74"/>
      <c r="C6092" s="74">
        <v>375.0</v>
      </c>
      <c r="D6092" s="249">
        <v>44354.0</v>
      </c>
      <c r="E6092" s="250" t="s">
        <v>1937</v>
      </c>
      <c r="F6092" s="74" t="s">
        <v>6159</v>
      </c>
      <c r="G6092" s="250" t="s">
        <v>2253</v>
      </c>
      <c r="H6092" s="250" t="s">
        <v>8354</v>
      </c>
      <c r="I6092" s="250"/>
      <c r="J6092" s="21"/>
      <c r="K6092" s="21"/>
      <c r="L6092" s="21"/>
      <c r="M6092" s="21"/>
      <c r="N6092" s="22">
        <f t="shared" si="2"/>
        <v>46206</v>
      </c>
      <c r="O6092" s="23">
        <f>'RESOLUCIONES EPG'!$N6092-'RESOLUCIONES EPG'!$D6092</f>
        <v>1852</v>
      </c>
    </row>
    <row r="6093" ht="15.75" customHeight="1">
      <c r="A6093" s="222"/>
      <c r="B6093" s="74" t="s">
        <v>7852</v>
      </c>
      <c r="C6093" s="74">
        <v>374.0</v>
      </c>
      <c r="D6093" s="249">
        <v>44354.0</v>
      </c>
      <c r="E6093" s="250" t="s">
        <v>4610</v>
      </c>
      <c r="F6093" s="74" t="s">
        <v>8355</v>
      </c>
      <c r="G6093" s="250" t="s">
        <v>2923</v>
      </c>
      <c r="H6093" s="250"/>
      <c r="I6093" s="250"/>
      <c r="J6093" s="21"/>
      <c r="K6093" s="21"/>
      <c r="L6093" s="21"/>
      <c r="M6093" s="21"/>
      <c r="N6093" s="22">
        <f t="shared" si="2"/>
        <v>46206</v>
      </c>
      <c r="O6093" s="23">
        <f>'RESOLUCIONES EPG'!$N6093-'RESOLUCIONES EPG'!$D6093</f>
        <v>1852</v>
      </c>
    </row>
    <row r="6094" ht="15.75" customHeight="1">
      <c r="A6094" s="222"/>
      <c r="B6094" s="74"/>
      <c r="C6094" s="74">
        <v>379.0</v>
      </c>
      <c r="D6094" s="249">
        <v>44354.0</v>
      </c>
      <c r="E6094" s="250" t="s">
        <v>1615</v>
      </c>
      <c r="F6094" s="74" t="s">
        <v>8356</v>
      </c>
      <c r="G6094" s="250" t="s">
        <v>8357</v>
      </c>
      <c r="H6094" s="250"/>
      <c r="I6094" s="250"/>
      <c r="J6094" s="21"/>
      <c r="K6094" s="21"/>
      <c r="L6094" s="21"/>
      <c r="M6094" s="21"/>
      <c r="N6094" s="22">
        <f t="shared" si="2"/>
        <v>46206</v>
      </c>
      <c r="O6094" s="23">
        <f>'RESOLUCIONES EPG'!$N6094-'RESOLUCIONES EPG'!$D6094</f>
        <v>1852</v>
      </c>
    </row>
    <row r="6095" ht="15.75" customHeight="1">
      <c r="A6095" s="222"/>
      <c r="B6095" s="74" t="s">
        <v>7852</v>
      </c>
      <c r="C6095" s="74">
        <v>377.0</v>
      </c>
      <c r="D6095" s="249">
        <v>44355.0</v>
      </c>
      <c r="E6095" s="250" t="s">
        <v>8358</v>
      </c>
      <c r="F6095" s="74" t="s">
        <v>8359</v>
      </c>
      <c r="G6095" s="250" t="s">
        <v>1593</v>
      </c>
      <c r="H6095" s="250"/>
      <c r="I6095" s="250"/>
      <c r="J6095" s="21"/>
      <c r="K6095" s="21"/>
      <c r="L6095" s="21"/>
      <c r="M6095" s="21"/>
      <c r="N6095" s="22">
        <f t="shared" si="2"/>
        <v>46206</v>
      </c>
      <c r="O6095" s="23">
        <f>'RESOLUCIONES EPG'!$N6095-'RESOLUCIONES EPG'!$D6095</f>
        <v>1851</v>
      </c>
    </row>
    <row r="6096" ht="15.75" customHeight="1">
      <c r="A6096" s="222"/>
      <c r="B6096" s="74" t="s">
        <v>7852</v>
      </c>
      <c r="C6096" s="74">
        <v>380.0</v>
      </c>
      <c r="D6096" s="249">
        <v>44355.0</v>
      </c>
      <c r="E6096" s="250" t="s">
        <v>8311</v>
      </c>
      <c r="F6096" s="74"/>
      <c r="G6096" s="250" t="s">
        <v>8360</v>
      </c>
      <c r="H6096" s="250"/>
      <c r="I6096" s="250"/>
      <c r="J6096" s="21"/>
      <c r="K6096" s="21"/>
      <c r="L6096" s="21"/>
      <c r="M6096" s="21"/>
      <c r="N6096" s="22">
        <f t="shared" si="2"/>
        <v>46206</v>
      </c>
      <c r="O6096" s="23">
        <f>'RESOLUCIONES EPG'!$N6096-'RESOLUCIONES EPG'!$D6096</f>
        <v>1851</v>
      </c>
    </row>
    <row r="6097" ht="15.75" customHeight="1">
      <c r="A6097" s="222"/>
      <c r="B6097" s="74"/>
      <c r="C6097" s="74">
        <v>381.0</v>
      </c>
      <c r="D6097" s="249">
        <v>44355.0</v>
      </c>
      <c r="E6097" s="250" t="s">
        <v>8311</v>
      </c>
      <c r="F6097" s="74"/>
      <c r="G6097" s="250" t="s">
        <v>8361</v>
      </c>
      <c r="H6097" s="250"/>
      <c r="I6097" s="250"/>
      <c r="J6097" s="21"/>
      <c r="K6097" s="21"/>
      <c r="L6097" s="21"/>
      <c r="M6097" s="21"/>
      <c r="N6097" s="22">
        <f t="shared" si="2"/>
        <v>46206</v>
      </c>
      <c r="O6097" s="23">
        <f>'RESOLUCIONES EPG'!$N6097-'RESOLUCIONES EPG'!$D6097</f>
        <v>1851</v>
      </c>
    </row>
    <row r="6098" ht="15.75" customHeight="1">
      <c r="A6098" s="222"/>
      <c r="B6098" s="74" t="s">
        <v>7852</v>
      </c>
      <c r="C6098" s="74">
        <v>382.0</v>
      </c>
      <c r="D6098" s="249">
        <v>44357.0</v>
      </c>
      <c r="E6098" s="250" t="s">
        <v>4265</v>
      </c>
      <c r="F6098" s="74" t="s">
        <v>4266</v>
      </c>
      <c r="G6098" s="250" t="s">
        <v>6388</v>
      </c>
      <c r="H6098" s="250"/>
      <c r="I6098" s="250"/>
      <c r="J6098" s="21"/>
      <c r="K6098" s="21"/>
      <c r="L6098" s="21"/>
      <c r="M6098" s="21"/>
      <c r="N6098" s="22">
        <f t="shared" si="2"/>
        <v>46206</v>
      </c>
      <c r="O6098" s="23">
        <f>'RESOLUCIONES EPG'!$N6098-'RESOLUCIONES EPG'!$D6098</f>
        <v>1849</v>
      </c>
    </row>
    <row r="6099" ht="15.75" customHeight="1">
      <c r="A6099" s="222"/>
      <c r="B6099" s="74" t="s">
        <v>7852</v>
      </c>
      <c r="C6099" s="74">
        <v>384.0</v>
      </c>
      <c r="D6099" s="249">
        <v>44357.0</v>
      </c>
      <c r="E6099" s="250" t="s">
        <v>8362</v>
      </c>
      <c r="F6099" s="74" t="s">
        <v>8363</v>
      </c>
      <c r="G6099" s="250" t="s">
        <v>761</v>
      </c>
      <c r="H6099" s="250" t="s">
        <v>4532</v>
      </c>
      <c r="I6099" s="250"/>
      <c r="J6099" s="21"/>
      <c r="K6099" s="21"/>
      <c r="L6099" s="21"/>
      <c r="M6099" s="21"/>
      <c r="N6099" s="22">
        <f t="shared" si="2"/>
        <v>46206</v>
      </c>
      <c r="O6099" s="23">
        <f>'RESOLUCIONES EPG'!$N6099-'RESOLUCIONES EPG'!$D6099</f>
        <v>1849</v>
      </c>
    </row>
    <row r="6100" ht="15.75" customHeight="1">
      <c r="A6100" s="223"/>
      <c r="B6100" s="74" t="s">
        <v>7852</v>
      </c>
      <c r="C6100" s="74">
        <v>389.0</v>
      </c>
      <c r="D6100" s="249">
        <v>44357.0</v>
      </c>
      <c r="E6100" s="250" t="s">
        <v>3711</v>
      </c>
      <c r="F6100" s="74" t="s">
        <v>8329</v>
      </c>
      <c r="G6100" s="250" t="s">
        <v>6388</v>
      </c>
      <c r="H6100" s="250"/>
      <c r="I6100" s="250"/>
      <c r="J6100" s="21"/>
      <c r="K6100" s="21"/>
      <c r="L6100" s="21"/>
      <c r="M6100" s="21"/>
      <c r="N6100" s="22">
        <f t="shared" si="2"/>
        <v>46206</v>
      </c>
      <c r="O6100" s="23">
        <f>'RESOLUCIONES EPG'!$N6100-'RESOLUCIONES EPG'!$D6100</f>
        <v>1849</v>
      </c>
    </row>
    <row r="6101" ht="16.5" customHeight="1">
      <c r="A6101" s="196"/>
      <c r="B6101" s="74" t="s">
        <v>7852</v>
      </c>
      <c r="C6101" s="74">
        <v>390.0</v>
      </c>
      <c r="D6101" s="249">
        <v>44357.0</v>
      </c>
      <c r="E6101" s="250" t="s">
        <v>6412</v>
      </c>
      <c r="F6101" s="74" t="s">
        <v>6413</v>
      </c>
      <c r="G6101" s="250" t="s">
        <v>6388</v>
      </c>
      <c r="H6101" s="250"/>
      <c r="I6101" s="250"/>
      <c r="J6101" s="21"/>
      <c r="K6101" s="21"/>
      <c r="L6101" s="21"/>
      <c r="M6101" s="21"/>
      <c r="N6101" s="22">
        <f t="shared" si="2"/>
        <v>46206</v>
      </c>
      <c r="O6101" s="23">
        <f>'RESOLUCIONES EPG'!$N6101-'RESOLUCIONES EPG'!$D6101</f>
        <v>1849</v>
      </c>
    </row>
    <row r="6102" ht="15.75" customHeight="1">
      <c r="A6102" s="196"/>
      <c r="B6102" s="74" t="s">
        <v>7852</v>
      </c>
      <c r="C6102" s="74">
        <v>387.0</v>
      </c>
      <c r="D6102" s="249">
        <v>44357.0</v>
      </c>
      <c r="E6102" s="250" t="s">
        <v>8364</v>
      </c>
      <c r="F6102" s="74" t="s">
        <v>8365</v>
      </c>
      <c r="G6102" s="250" t="s">
        <v>761</v>
      </c>
      <c r="H6102" s="250" t="s">
        <v>8366</v>
      </c>
      <c r="I6102" s="250"/>
      <c r="J6102" s="21"/>
      <c r="K6102" s="21"/>
      <c r="L6102" s="21"/>
      <c r="M6102" s="21"/>
      <c r="N6102" s="22">
        <f t="shared" si="2"/>
        <v>46206</v>
      </c>
      <c r="O6102" s="23">
        <f>'RESOLUCIONES EPG'!$N6102-'RESOLUCIONES EPG'!$D6102</f>
        <v>1849</v>
      </c>
    </row>
    <row r="6103" ht="16.5" customHeight="1">
      <c r="A6103" s="222"/>
      <c r="B6103" s="74" t="s">
        <v>7852</v>
      </c>
      <c r="C6103" s="74">
        <v>383.0</v>
      </c>
      <c r="D6103" s="249">
        <v>44357.0</v>
      </c>
      <c r="E6103" s="250" t="s">
        <v>8367</v>
      </c>
      <c r="F6103" s="74" t="s">
        <v>8368</v>
      </c>
      <c r="G6103" s="250" t="s">
        <v>761</v>
      </c>
      <c r="H6103" s="250" t="s">
        <v>7894</v>
      </c>
      <c r="I6103" s="250"/>
      <c r="J6103" s="21"/>
      <c r="K6103" s="21"/>
      <c r="L6103" s="21"/>
      <c r="M6103" s="21"/>
      <c r="N6103" s="22">
        <f t="shared" si="2"/>
        <v>46206</v>
      </c>
      <c r="O6103" s="23">
        <f>'RESOLUCIONES EPG'!$N6103-'RESOLUCIONES EPG'!$D6103</f>
        <v>1849</v>
      </c>
    </row>
    <row r="6104" ht="15.75" customHeight="1">
      <c r="A6104" s="196"/>
      <c r="B6104" s="74"/>
      <c r="C6104" s="74">
        <v>385.0</v>
      </c>
      <c r="D6104" s="249">
        <v>44357.0</v>
      </c>
      <c r="E6104" s="250" t="s">
        <v>8369</v>
      </c>
      <c r="F6104" s="74" t="s">
        <v>8370</v>
      </c>
      <c r="G6104" s="250" t="s">
        <v>761</v>
      </c>
      <c r="H6104" s="250" t="s">
        <v>1121</v>
      </c>
      <c r="I6104" s="250"/>
      <c r="J6104" s="21"/>
      <c r="K6104" s="21"/>
      <c r="L6104" s="21"/>
      <c r="M6104" s="21"/>
      <c r="N6104" s="22">
        <f t="shared" si="2"/>
        <v>46206</v>
      </c>
      <c r="O6104" s="23">
        <f>'RESOLUCIONES EPG'!$N6104-'RESOLUCIONES EPG'!$D6104</f>
        <v>1849</v>
      </c>
    </row>
    <row r="6105" ht="15.75" customHeight="1">
      <c r="A6105" s="196"/>
      <c r="B6105" s="74" t="s">
        <v>7852</v>
      </c>
      <c r="C6105" s="74">
        <v>386.0</v>
      </c>
      <c r="D6105" s="249">
        <v>44357.0</v>
      </c>
      <c r="E6105" s="250" t="s">
        <v>8371</v>
      </c>
      <c r="F6105" s="74" t="s">
        <v>8372</v>
      </c>
      <c r="G6105" s="250" t="s">
        <v>761</v>
      </c>
      <c r="H6105" s="250" t="s">
        <v>4532</v>
      </c>
      <c r="I6105" s="250"/>
      <c r="J6105" s="21"/>
      <c r="K6105" s="21"/>
      <c r="L6105" s="21"/>
      <c r="M6105" s="21"/>
      <c r="N6105" s="22">
        <f t="shared" si="2"/>
        <v>46206</v>
      </c>
      <c r="O6105" s="23">
        <f>'RESOLUCIONES EPG'!$N6105-'RESOLUCIONES EPG'!$D6105</f>
        <v>1849</v>
      </c>
    </row>
    <row r="6106" ht="15.75" customHeight="1">
      <c r="A6106" s="196"/>
      <c r="B6106" s="74"/>
      <c r="C6106" s="74">
        <v>391.0</v>
      </c>
      <c r="D6106" s="249">
        <v>44358.0</v>
      </c>
      <c r="E6106" s="250" t="s">
        <v>8052</v>
      </c>
      <c r="F6106" s="74" t="s">
        <v>7650</v>
      </c>
      <c r="G6106" s="250" t="s">
        <v>2253</v>
      </c>
      <c r="H6106" s="250" t="s">
        <v>8340</v>
      </c>
      <c r="I6106" s="250"/>
      <c r="J6106" s="21"/>
      <c r="K6106" s="21"/>
      <c r="L6106" s="21"/>
      <c r="M6106" s="21"/>
      <c r="N6106" s="22">
        <f t="shared" si="2"/>
        <v>46206</v>
      </c>
      <c r="O6106" s="23">
        <f>'RESOLUCIONES EPG'!$N6106-'RESOLUCIONES EPG'!$D6106</f>
        <v>1848</v>
      </c>
    </row>
    <row r="6107" ht="15.75" customHeight="1">
      <c r="A6107" s="224"/>
      <c r="B6107" s="74"/>
      <c r="C6107" s="74">
        <v>393.0</v>
      </c>
      <c r="D6107" s="249">
        <v>44358.0</v>
      </c>
      <c r="E6107" s="250" t="s">
        <v>7176</v>
      </c>
      <c r="F6107" s="74" t="s">
        <v>7177</v>
      </c>
      <c r="G6107" s="250" t="s">
        <v>131</v>
      </c>
      <c r="H6107" s="250"/>
      <c r="I6107" s="250"/>
      <c r="J6107" s="21"/>
      <c r="K6107" s="21"/>
      <c r="L6107" s="21"/>
      <c r="M6107" s="21"/>
      <c r="N6107" s="22">
        <f t="shared" si="2"/>
        <v>46206</v>
      </c>
      <c r="O6107" s="23">
        <f>'RESOLUCIONES EPG'!$N6107-'RESOLUCIONES EPG'!$D6107</f>
        <v>1848</v>
      </c>
    </row>
    <row r="6108" ht="15.75" customHeight="1">
      <c r="A6108" s="196"/>
      <c r="B6108" s="74" t="s">
        <v>7852</v>
      </c>
      <c r="C6108" s="74">
        <v>397.0</v>
      </c>
      <c r="D6108" s="249">
        <v>44358.0</v>
      </c>
      <c r="E6108" s="250" t="s">
        <v>1558</v>
      </c>
      <c r="F6108" s="74" t="s">
        <v>8373</v>
      </c>
      <c r="G6108" s="250" t="s">
        <v>18</v>
      </c>
      <c r="H6108" s="250" t="s">
        <v>7690</v>
      </c>
      <c r="I6108" s="250"/>
      <c r="J6108" s="21"/>
      <c r="K6108" s="21"/>
      <c r="L6108" s="21"/>
      <c r="M6108" s="21"/>
      <c r="N6108" s="22">
        <f t="shared" si="2"/>
        <v>46206</v>
      </c>
      <c r="O6108" s="23">
        <f>'RESOLUCIONES EPG'!$N6108-'RESOLUCIONES EPG'!$D6108</f>
        <v>1848</v>
      </c>
    </row>
    <row r="6109" ht="16.5" customHeight="1">
      <c r="A6109" s="196"/>
      <c r="B6109" s="74" t="s">
        <v>7852</v>
      </c>
      <c r="C6109" s="74">
        <v>396.0</v>
      </c>
      <c r="D6109" s="249">
        <v>44358.0</v>
      </c>
      <c r="E6109" s="250" t="s">
        <v>2492</v>
      </c>
      <c r="F6109" s="74" t="s">
        <v>8374</v>
      </c>
      <c r="G6109" s="250" t="s">
        <v>2751</v>
      </c>
      <c r="H6109" s="250"/>
      <c r="I6109" s="250"/>
      <c r="J6109" s="21"/>
      <c r="K6109" s="21"/>
      <c r="L6109" s="21"/>
      <c r="M6109" s="21"/>
      <c r="N6109" s="22">
        <f t="shared" si="2"/>
        <v>46206</v>
      </c>
      <c r="O6109" s="23">
        <f>'RESOLUCIONES EPG'!$N6109-'RESOLUCIONES EPG'!$D6109</f>
        <v>1848</v>
      </c>
    </row>
    <row r="6110" ht="15.75" customHeight="1">
      <c r="A6110" s="222"/>
      <c r="B6110" s="74" t="s">
        <v>7852</v>
      </c>
      <c r="C6110" s="74">
        <v>400.0</v>
      </c>
      <c r="D6110" s="249">
        <v>44358.0</v>
      </c>
      <c r="E6110" s="250" t="s">
        <v>7951</v>
      </c>
      <c r="F6110" s="74" t="s">
        <v>6290</v>
      </c>
      <c r="G6110" s="250" t="s">
        <v>2923</v>
      </c>
      <c r="H6110" s="250"/>
      <c r="I6110" s="250"/>
      <c r="J6110" s="21"/>
      <c r="K6110" s="21"/>
      <c r="L6110" s="21"/>
      <c r="M6110" s="21"/>
      <c r="N6110" s="22">
        <f t="shared" si="2"/>
        <v>46206</v>
      </c>
      <c r="O6110" s="23">
        <f>'RESOLUCIONES EPG'!$N6110-'RESOLUCIONES EPG'!$D6110</f>
        <v>1848</v>
      </c>
    </row>
    <row r="6111" ht="15.75" customHeight="1">
      <c r="A6111" s="222"/>
      <c r="B6111" s="74" t="s">
        <v>7852</v>
      </c>
      <c r="C6111" s="74">
        <v>392.0</v>
      </c>
      <c r="D6111" s="249">
        <v>44358.0</v>
      </c>
      <c r="E6111" s="250" t="s">
        <v>4673</v>
      </c>
      <c r="F6111" s="74" t="s">
        <v>8375</v>
      </c>
      <c r="G6111" s="250" t="s">
        <v>2923</v>
      </c>
      <c r="H6111" s="250"/>
      <c r="I6111" s="250"/>
      <c r="J6111" s="21"/>
      <c r="K6111" s="21"/>
      <c r="L6111" s="21"/>
      <c r="M6111" s="21"/>
      <c r="N6111" s="22">
        <f t="shared" si="2"/>
        <v>46206</v>
      </c>
      <c r="O6111" s="23">
        <f>'RESOLUCIONES EPG'!$N6111-'RESOLUCIONES EPG'!$D6111</f>
        <v>1848</v>
      </c>
    </row>
    <row r="6112" ht="15.75" customHeight="1">
      <c r="A6112" s="222"/>
      <c r="B6112" s="74" t="s">
        <v>7852</v>
      </c>
      <c r="C6112" s="74">
        <v>398.0</v>
      </c>
      <c r="D6112" s="249">
        <v>44358.0</v>
      </c>
      <c r="E6112" s="250" t="s">
        <v>8376</v>
      </c>
      <c r="F6112" s="74" t="s">
        <v>8377</v>
      </c>
      <c r="G6112" s="250" t="s">
        <v>18</v>
      </c>
      <c r="H6112" s="250" t="s">
        <v>5871</v>
      </c>
      <c r="I6112" s="250"/>
      <c r="J6112" s="21"/>
      <c r="K6112" s="21"/>
      <c r="L6112" s="21"/>
      <c r="M6112" s="21"/>
      <c r="N6112" s="22">
        <f t="shared" si="2"/>
        <v>46206</v>
      </c>
      <c r="O6112" s="23">
        <f>'RESOLUCIONES EPG'!$N6112-'RESOLUCIONES EPG'!$D6112</f>
        <v>1848</v>
      </c>
    </row>
    <row r="6113" ht="16.5" customHeight="1">
      <c r="A6113" s="196"/>
      <c r="B6113" s="74" t="s">
        <v>7852</v>
      </c>
      <c r="C6113" s="74">
        <v>394.0</v>
      </c>
      <c r="D6113" s="249">
        <v>44358.0</v>
      </c>
      <c r="E6113" s="250" t="s">
        <v>7692</v>
      </c>
      <c r="F6113" s="74" t="s">
        <v>7693</v>
      </c>
      <c r="G6113" s="250" t="s">
        <v>2751</v>
      </c>
      <c r="H6113" s="250"/>
      <c r="I6113" s="250"/>
      <c r="J6113" s="21"/>
      <c r="K6113" s="21"/>
      <c r="L6113" s="21"/>
      <c r="M6113" s="21"/>
      <c r="N6113" s="22">
        <f t="shared" si="2"/>
        <v>46206</v>
      </c>
      <c r="O6113" s="23">
        <f>'RESOLUCIONES EPG'!$N6113-'RESOLUCIONES EPG'!$D6113</f>
        <v>1848</v>
      </c>
    </row>
    <row r="6114" ht="16.5" customHeight="1">
      <c r="A6114" s="196"/>
      <c r="B6114" s="74" t="s">
        <v>7852</v>
      </c>
      <c r="C6114" s="74">
        <v>395.0</v>
      </c>
      <c r="D6114" s="249">
        <v>44358.0</v>
      </c>
      <c r="E6114" s="250" t="s">
        <v>4580</v>
      </c>
      <c r="F6114" s="74" t="s">
        <v>8109</v>
      </c>
      <c r="G6114" s="250" t="s">
        <v>2923</v>
      </c>
      <c r="H6114" s="250"/>
      <c r="I6114" s="250"/>
      <c r="J6114" s="21"/>
      <c r="K6114" s="21"/>
      <c r="L6114" s="21"/>
      <c r="M6114" s="21"/>
      <c r="N6114" s="22">
        <f t="shared" si="2"/>
        <v>46206</v>
      </c>
      <c r="O6114" s="23">
        <f>'RESOLUCIONES EPG'!$N6114-'RESOLUCIONES EPG'!$D6114</f>
        <v>1848</v>
      </c>
    </row>
    <row r="6115" ht="16.5" customHeight="1">
      <c r="A6115" s="226"/>
      <c r="B6115" s="74" t="s">
        <v>7852</v>
      </c>
      <c r="C6115" s="74">
        <v>404.0</v>
      </c>
      <c r="D6115" s="249">
        <v>44361.0</v>
      </c>
      <c r="E6115" s="250" t="s">
        <v>7544</v>
      </c>
      <c r="F6115" s="74" t="s">
        <v>8068</v>
      </c>
      <c r="G6115" s="250" t="s">
        <v>1593</v>
      </c>
      <c r="H6115" s="250"/>
      <c r="I6115" s="250"/>
      <c r="J6115" s="21"/>
      <c r="K6115" s="21"/>
      <c r="L6115" s="21"/>
      <c r="M6115" s="21"/>
      <c r="N6115" s="22">
        <f t="shared" si="2"/>
        <v>46206</v>
      </c>
      <c r="O6115" s="23">
        <f>'RESOLUCIONES EPG'!$N6115-'RESOLUCIONES EPG'!$D6115</f>
        <v>1845</v>
      </c>
    </row>
    <row r="6116" ht="15.75" customHeight="1">
      <c r="A6116" s="223"/>
      <c r="B6116" s="74" t="s">
        <v>7852</v>
      </c>
      <c r="C6116" s="74">
        <v>401.0</v>
      </c>
      <c r="D6116" s="249">
        <v>44361.0</v>
      </c>
      <c r="E6116" s="250" t="s">
        <v>6824</v>
      </c>
      <c r="F6116" s="74" t="s">
        <v>8378</v>
      </c>
      <c r="G6116" s="250" t="s">
        <v>2923</v>
      </c>
      <c r="H6116" s="250"/>
      <c r="I6116" s="250"/>
      <c r="J6116" s="21"/>
      <c r="K6116" s="21"/>
      <c r="L6116" s="21"/>
      <c r="M6116" s="21"/>
      <c r="N6116" s="22">
        <f t="shared" si="2"/>
        <v>46206</v>
      </c>
      <c r="O6116" s="23">
        <f>'RESOLUCIONES EPG'!$N6116-'RESOLUCIONES EPG'!$D6116</f>
        <v>1845</v>
      </c>
    </row>
    <row r="6117" ht="16.5" customHeight="1">
      <c r="A6117" s="223"/>
      <c r="B6117" s="74" t="s">
        <v>7852</v>
      </c>
      <c r="C6117" s="74">
        <v>402.0</v>
      </c>
      <c r="D6117" s="249">
        <v>44361.0</v>
      </c>
      <c r="E6117" s="250" t="s">
        <v>8187</v>
      </c>
      <c r="F6117" s="74" t="s">
        <v>8107</v>
      </c>
      <c r="G6117" s="250" t="s">
        <v>2923</v>
      </c>
      <c r="H6117" s="250"/>
      <c r="I6117" s="250"/>
      <c r="J6117" s="21"/>
      <c r="K6117" s="21"/>
      <c r="L6117" s="21"/>
      <c r="M6117" s="21"/>
      <c r="N6117" s="22">
        <f t="shared" si="2"/>
        <v>46206</v>
      </c>
      <c r="O6117" s="23">
        <f>'RESOLUCIONES EPG'!$N6117-'RESOLUCIONES EPG'!$D6117</f>
        <v>1845</v>
      </c>
    </row>
    <row r="6118" ht="16.5" customHeight="1">
      <c r="A6118" s="222"/>
      <c r="B6118" s="74" t="s">
        <v>7852</v>
      </c>
      <c r="C6118" s="74">
        <v>399.0</v>
      </c>
      <c r="D6118" s="249">
        <v>44361.0</v>
      </c>
      <c r="E6118" s="250" t="s">
        <v>8379</v>
      </c>
      <c r="F6118" s="74" t="s">
        <v>8380</v>
      </c>
      <c r="G6118" s="250" t="s">
        <v>18</v>
      </c>
      <c r="H6118" s="250" t="s">
        <v>4532</v>
      </c>
      <c r="I6118" s="250"/>
      <c r="J6118" s="21"/>
      <c r="K6118" s="21"/>
      <c r="L6118" s="21"/>
      <c r="M6118" s="21"/>
      <c r="N6118" s="22">
        <f t="shared" si="2"/>
        <v>46206</v>
      </c>
      <c r="O6118" s="23">
        <f>'RESOLUCIONES EPG'!$N6118-'RESOLUCIONES EPG'!$D6118</f>
        <v>1845</v>
      </c>
    </row>
    <row r="6119" ht="16.5" customHeight="1">
      <c r="A6119" s="223"/>
      <c r="B6119" s="74" t="s">
        <v>7852</v>
      </c>
      <c r="C6119" s="74">
        <v>403.0</v>
      </c>
      <c r="D6119" s="249">
        <v>44362.0</v>
      </c>
      <c r="E6119" s="250" t="s">
        <v>8381</v>
      </c>
      <c r="F6119" s="74"/>
      <c r="G6119" s="250" t="s">
        <v>8382</v>
      </c>
      <c r="H6119" s="250"/>
      <c r="I6119" s="250"/>
      <c r="J6119" s="21"/>
      <c r="K6119" s="21"/>
      <c r="L6119" s="21"/>
      <c r="M6119" s="21"/>
      <c r="N6119" s="22">
        <f t="shared" si="2"/>
        <v>46206</v>
      </c>
      <c r="O6119" s="23">
        <f>'RESOLUCIONES EPG'!$N6119-'RESOLUCIONES EPG'!$D6119</f>
        <v>1844</v>
      </c>
    </row>
    <row r="6120" ht="15.75" customHeight="1">
      <c r="A6120" s="196"/>
      <c r="B6120" s="74" t="s">
        <v>7852</v>
      </c>
      <c r="C6120" s="74">
        <v>405.0</v>
      </c>
      <c r="D6120" s="249">
        <v>44363.0</v>
      </c>
      <c r="E6120" s="250" t="s">
        <v>8092</v>
      </c>
      <c r="F6120" s="74" t="s">
        <v>7613</v>
      </c>
      <c r="G6120" s="250" t="s">
        <v>1593</v>
      </c>
      <c r="H6120" s="250"/>
      <c r="I6120" s="250"/>
      <c r="J6120" s="21"/>
      <c r="K6120" s="21"/>
      <c r="L6120" s="21"/>
      <c r="M6120" s="21"/>
      <c r="N6120" s="22">
        <f t="shared" si="2"/>
        <v>46206</v>
      </c>
      <c r="O6120" s="23">
        <f>'RESOLUCIONES EPG'!$N6120-'RESOLUCIONES EPG'!$D6120</f>
        <v>1843</v>
      </c>
    </row>
    <row r="6121" ht="16.5" customHeight="1">
      <c r="A6121" s="196"/>
      <c r="B6121" s="74" t="s">
        <v>7852</v>
      </c>
      <c r="C6121" s="74">
        <v>406.0</v>
      </c>
      <c r="D6121" s="249">
        <v>44364.0</v>
      </c>
      <c r="E6121" s="250" t="s">
        <v>2399</v>
      </c>
      <c r="F6121" s="74" t="s">
        <v>8065</v>
      </c>
      <c r="G6121" s="250" t="s">
        <v>2923</v>
      </c>
      <c r="H6121" s="250"/>
      <c r="I6121" s="250"/>
      <c r="J6121" s="21"/>
      <c r="K6121" s="21"/>
      <c r="L6121" s="21"/>
      <c r="M6121" s="21"/>
      <c r="N6121" s="22">
        <f t="shared" si="2"/>
        <v>46206</v>
      </c>
      <c r="O6121" s="23">
        <f>'RESOLUCIONES EPG'!$N6121-'RESOLUCIONES EPG'!$D6121</f>
        <v>1842</v>
      </c>
    </row>
    <row r="6122" ht="15.75" customHeight="1">
      <c r="A6122" s="223"/>
      <c r="B6122" s="74"/>
      <c r="C6122" s="74">
        <v>410.0</v>
      </c>
      <c r="D6122" s="249">
        <v>44364.0</v>
      </c>
      <c r="E6122" s="250" t="s">
        <v>3677</v>
      </c>
      <c r="F6122" s="74" t="s">
        <v>8177</v>
      </c>
      <c r="G6122" s="250" t="s">
        <v>2253</v>
      </c>
      <c r="H6122" s="250" t="s">
        <v>1083</v>
      </c>
      <c r="I6122" s="250"/>
      <c r="J6122" s="21"/>
      <c r="K6122" s="21"/>
      <c r="L6122" s="21"/>
      <c r="M6122" s="21"/>
      <c r="N6122" s="22">
        <f t="shared" si="2"/>
        <v>46206</v>
      </c>
      <c r="O6122" s="23">
        <f>'RESOLUCIONES EPG'!$N6122-'RESOLUCIONES EPG'!$D6122</f>
        <v>1842</v>
      </c>
    </row>
    <row r="6123" ht="15.75" customHeight="1">
      <c r="A6123" s="223"/>
      <c r="B6123" s="74" t="s">
        <v>7852</v>
      </c>
      <c r="C6123" s="74">
        <v>407.0</v>
      </c>
      <c r="D6123" s="249">
        <v>44364.0</v>
      </c>
      <c r="E6123" s="250" t="s">
        <v>7743</v>
      </c>
      <c r="F6123" s="74" t="s">
        <v>7744</v>
      </c>
      <c r="G6123" s="250" t="s">
        <v>2751</v>
      </c>
      <c r="H6123" s="250"/>
      <c r="I6123" s="250"/>
      <c r="J6123" s="21"/>
      <c r="K6123" s="21"/>
      <c r="L6123" s="21"/>
      <c r="M6123" s="21"/>
      <c r="N6123" s="22">
        <f t="shared" si="2"/>
        <v>46206</v>
      </c>
      <c r="O6123" s="23">
        <f>'RESOLUCIONES EPG'!$N6123-'RESOLUCIONES EPG'!$D6123</f>
        <v>1842</v>
      </c>
    </row>
    <row r="6124" ht="15.75" customHeight="1">
      <c r="A6124" s="224"/>
      <c r="B6124" s="74" t="s">
        <v>7852</v>
      </c>
      <c r="C6124" s="74">
        <v>408.0</v>
      </c>
      <c r="D6124" s="249">
        <v>44364.0</v>
      </c>
      <c r="E6124" s="250" t="s">
        <v>4873</v>
      </c>
      <c r="F6124" s="74" t="s">
        <v>7745</v>
      </c>
      <c r="G6124" s="250" t="s">
        <v>1593</v>
      </c>
      <c r="H6124" s="250">
        <v>44376.0</v>
      </c>
      <c r="I6124" s="250"/>
      <c r="J6124" s="21"/>
      <c r="K6124" s="21"/>
      <c r="L6124" s="21"/>
      <c r="M6124" s="21"/>
      <c r="N6124" s="22">
        <f t="shared" si="2"/>
        <v>46206</v>
      </c>
      <c r="O6124" s="23">
        <f>'RESOLUCIONES EPG'!$N6124-'RESOLUCIONES EPG'!$D6124</f>
        <v>1842</v>
      </c>
    </row>
    <row r="6125" ht="15.75" customHeight="1">
      <c r="A6125" s="223"/>
      <c r="B6125" s="74" t="s">
        <v>7852</v>
      </c>
      <c r="C6125" s="74">
        <v>409.0</v>
      </c>
      <c r="D6125" s="249">
        <v>44364.0</v>
      </c>
      <c r="E6125" s="250" t="s">
        <v>8383</v>
      </c>
      <c r="F6125" s="74" t="s">
        <v>8384</v>
      </c>
      <c r="G6125" s="250" t="s">
        <v>18</v>
      </c>
      <c r="H6125" s="250" t="s">
        <v>573</v>
      </c>
      <c r="I6125" s="250"/>
      <c r="J6125" s="21"/>
      <c r="K6125" s="21"/>
      <c r="L6125" s="21"/>
      <c r="M6125" s="21"/>
      <c r="N6125" s="22">
        <f t="shared" si="2"/>
        <v>46206</v>
      </c>
      <c r="O6125" s="23">
        <f>'RESOLUCIONES EPG'!$N6125-'RESOLUCIONES EPG'!$D6125</f>
        <v>1842</v>
      </c>
    </row>
    <row r="6126" ht="15.75" customHeight="1">
      <c r="A6126" s="223"/>
      <c r="B6126" s="74" t="s">
        <v>7852</v>
      </c>
      <c r="C6126" s="74">
        <v>415.0</v>
      </c>
      <c r="D6126" s="249">
        <v>44365.0</v>
      </c>
      <c r="E6126" s="250" t="s">
        <v>3806</v>
      </c>
      <c r="F6126" s="74" t="s">
        <v>3807</v>
      </c>
      <c r="G6126" s="250" t="s">
        <v>2923</v>
      </c>
      <c r="H6126" s="250"/>
      <c r="I6126" s="250"/>
      <c r="J6126" s="21"/>
      <c r="K6126" s="21"/>
      <c r="L6126" s="21"/>
      <c r="M6126" s="21"/>
      <c r="N6126" s="22">
        <f t="shared" si="2"/>
        <v>46206</v>
      </c>
      <c r="O6126" s="23">
        <f>'RESOLUCIONES EPG'!$N6126-'RESOLUCIONES EPG'!$D6126</f>
        <v>1841</v>
      </c>
    </row>
    <row r="6127" ht="15.75" customHeight="1">
      <c r="A6127" s="222"/>
      <c r="B6127" s="74" t="s">
        <v>7852</v>
      </c>
      <c r="C6127" s="74">
        <v>413.0</v>
      </c>
      <c r="D6127" s="249">
        <v>44365.0</v>
      </c>
      <c r="E6127" s="250" t="s">
        <v>5318</v>
      </c>
      <c r="F6127" s="74" t="s">
        <v>5319</v>
      </c>
      <c r="G6127" s="250" t="s">
        <v>131</v>
      </c>
      <c r="H6127" s="250"/>
      <c r="I6127" s="250"/>
      <c r="J6127" s="21"/>
      <c r="K6127" s="21"/>
      <c r="L6127" s="21"/>
      <c r="M6127" s="21"/>
      <c r="N6127" s="22">
        <f t="shared" si="2"/>
        <v>46206</v>
      </c>
      <c r="O6127" s="23">
        <f>'RESOLUCIONES EPG'!$N6127-'RESOLUCIONES EPG'!$D6127</f>
        <v>1841</v>
      </c>
    </row>
    <row r="6128" ht="15.75" customHeight="1">
      <c r="A6128" s="222"/>
      <c r="B6128" s="74" t="s">
        <v>7852</v>
      </c>
      <c r="C6128" s="74">
        <v>414.0</v>
      </c>
      <c r="D6128" s="249">
        <v>44365.0</v>
      </c>
      <c r="E6128" s="250" t="s">
        <v>8385</v>
      </c>
      <c r="F6128" s="74" t="s">
        <v>8386</v>
      </c>
      <c r="G6128" s="250" t="s">
        <v>761</v>
      </c>
      <c r="H6128" s="250" t="s">
        <v>7997</v>
      </c>
      <c r="I6128" s="250"/>
      <c r="J6128" s="21"/>
      <c r="K6128" s="21"/>
      <c r="L6128" s="21"/>
      <c r="M6128" s="21"/>
      <c r="N6128" s="22">
        <f t="shared" si="2"/>
        <v>46206</v>
      </c>
      <c r="O6128" s="23">
        <f>'RESOLUCIONES EPG'!$N6128-'RESOLUCIONES EPG'!$D6128</f>
        <v>1841</v>
      </c>
    </row>
    <row r="6129" ht="16.5" customHeight="1">
      <c r="A6129" s="222"/>
      <c r="B6129" s="74" t="s">
        <v>7852</v>
      </c>
      <c r="C6129" s="74">
        <v>412.0</v>
      </c>
      <c r="D6129" s="249">
        <v>44365.0</v>
      </c>
      <c r="E6129" s="250" t="s">
        <v>2505</v>
      </c>
      <c r="F6129" s="74" t="s">
        <v>8387</v>
      </c>
      <c r="G6129" s="250" t="s">
        <v>2751</v>
      </c>
      <c r="H6129" s="250"/>
      <c r="I6129" s="250"/>
      <c r="J6129" s="21"/>
      <c r="K6129" s="21"/>
      <c r="L6129" s="21"/>
      <c r="M6129" s="21"/>
      <c r="N6129" s="22">
        <f t="shared" si="2"/>
        <v>46206</v>
      </c>
      <c r="O6129" s="23">
        <f>'RESOLUCIONES EPG'!$N6129-'RESOLUCIONES EPG'!$D6129</f>
        <v>1841</v>
      </c>
    </row>
    <row r="6130" ht="15.75" customHeight="1">
      <c r="A6130" s="223"/>
      <c r="B6130" s="74" t="s">
        <v>7852</v>
      </c>
      <c r="C6130" s="74">
        <v>411.0</v>
      </c>
      <c r="D6130" s="249">
        <v>44365.0</v>
      </c>
      <c r="E6130" s="250" t="s">
        <v>7931</v>
      </c>
      <c r="F6130" s="74" t="s">
        <v>7932</v>
      </c>
      <c r="G6130" s="250" t="s">
        <v>2751</v>
      </c>
      <c r="H6130" s="250"/>
      <c r="I6130" s="250"/>
      <c r="J6130" s="21"/>
      <c r="K6130" s="21"/>
      <c r="L6130" s="21"/>
      <c r="M6130" s="21"/>
      <c r="N6130" s="22">
        <f t="shared" si="2"/>
        <v>46206</v>
      </c>
      <c r="O6130" s="23">
        <f>'RESOLUCIONES EPG'!$N6130-'RESOLUCIONES EPG'!$D6130</f>
        <v>1841</v>
      </c>
    </row>
    <row r="6131" ht="15.75" customHeight="1">
      <c r="A6131" s="226"/>
      <c r="B6131" s="74" t="s">
        <v>7852</v>
      </c>
      <c r="C6131" s="74">
        <v>417.0</v>
      </c>
      <c r="D6131" s="249">
        <v>44366.0</v>
      </c>
      <c r="E6131" s="250" t="s">
        <v>1838</v>
      </c>
      <c r="F6131" s="74" t="s">
        <v>8388</v>
      </c>
      <c r="G6131" s="250" t="s">
        <v>761</v>
      </c>
      <c r="H6131" s="250" t="s">
        <v>8389</v>
      </c>
      <c r="I6131" s="250"/>
      <c r="J6131" s="21"/>
      <c r="K6131" s="21"/>
      <c r="L6131" s="21"/>
      <c r="M6131" s="21"/>
      <c r="N6131" s="22">
        <f t="shared" si="2"/>
        <v>46206</v>
      </c>
      <c r="O6131" s="23">
        <f>'RESOLUCIONES EPG'!$N6131-'RESOLUCIONES EPG'!$D6131</f>
        <v>1840</v>
      </c>
    </row>
    <row r="6132" ht="16.5" customHeight="1">
      <c r="A6132" s="226"/>
      <c r="B6132" s="74" t="s">
        <v>7852</v>
      </c>
      <c r="C6132" s="74">
        <v>416.0</v>
      </c>
      <c r="D6132" s="249">
        <v>44366.0</v>
      </c>
      <c r="E6132" s="250" t="s">
        <v>8390</v>
      </c>
      <c r="F6132" s="74" t="s">
        <v>8391</v>
      </c>
      <c r="G6132" s="250" t="s">
        <v>761</v>
      </c>
      <c r="H6132" s="250" t="s">
        <v>1312</v>
      </c>
      <c r="I6132" s="250"/>
      <c r="J6132" s="21"/>
      <c r="K6132" s="21"/>
      <c r="L6132" s="21"/>
      <c r="M6132" s="21"/>
      <c r="N6132" s="22">
        <f t="shared" si="2"/>
        <v>46206</v>
      </c>
      <c r="O6132" s="23">
        <f>'RESOLUCIONES EPG'!$N6132-'RESOLUCIONES EPG'!$D6132</f>
        <v>1840</v>
      </c>
    </row>
    <row r="6133" ht="16.5" customHeight="1">
      <c r="A6133" s="196"/>
      <c r="B6133" s="74" t="s">
        <v>7852</v>
      </c>
      <c r="C6133" s="74">
        <v>419.0</v>
      </c>
      <c r="D6133" s="249">
        <v>44368.0</v>
      </c>
      <c r="E6133" s="250" t="s">
        <v>4610</v>
      </c>
      <c r="F6133" s="74" t="s">
        <v>8355</v>
      </c>
      <c r="G6133" s="250" t="s">
        <v>761</v>
      </c>
      <c r="H6133" s="250" t="s">
        <v>8392</v>
      </c>
      <c r="I6133" s="250"/>
      <c r="J6133" s="21"/>
      <c r="K6133" s="21"/>
      <c r="L6133" s="21"/>
      <c r="M6133" s="21"/>
      <c r="N6133" s="22">
        <f t="shared" si="2"/>
        <v>46206</v>
      </c>
      <c r="O6133" s="23">
        <f>'RESOLUCIONES EPG'!$N6133-'RESOLUCIONES EPG'!$D6133</f>
        <v>1838</v>
      </c>
    </row>
    <row r="6134" ht="16.5" customHeight="1">
      <c r="A6134" s="222"/>
      <c r="B6134" s="74" t="s">
        <v>7852</v>
      </c>
      <c r="C6134" s="74">
        <v>423.0</v>
      </c>
      <c r="D6134" s="249">
        <v>44369.0</v>
      </c>
      <c r="E6134" s="250" t="s">
        <v>8393</v>
      </c>
      <c r="F6134" s="74" t="s">
        <v>8394</v>
      </c>
      <c r="G6134" s="250" t="s">
        <v>761</v>
      </c>
      <c r="H6134" s="250" t="s">
        <v>579</v>
      </c>
      <c r="I6134" s="250"/>
      <c r="J6134" s="21"/>
      <c r="K6134" s="21"/>
      <c r="L6134" s="21"/>
      <c r="M6134" s="21"/>
      <c r="N6134" s="22">
        <f t="shared" si="2"/>
        <v>46206</v>
      </c>
      <c r="O6134" s="23">
        <f>'RESOLUCIONES EPG'!$N6134-'RESOLUCIONES EPG'!$D6134</f>
        <v>1837</v>
      </c>
    </row>
    <row r="6135" ht="15.75" customHeight="1">
      <c r="A6135" s="222"/>
      <c r="B6135" s="74" t="s">
        <v>7852</v>
      </c>
      <c r="C6135" s="74">
        <v>425.0</v>
      </c>
      <c r="D6135" s="249">
        <v>44369.0</v>
      </c>
      <c r="E6135" s="250" t="s">
        <v>8395</v>
      </c>
      <c r="F6135" s="74" t="s">
        <v>8396</v>
      </c>
      <c r="G6135" s="250" t="s">
        <v>7876</v>
      </c>
      <c r="H6135" s="250" t="s">
        <v>742</v>
      </c>
      <c r="I6135" s="250"/>
      <c r="J6135" s="21"/>
      <c r="K6135" s="21"/>
      <c r="L6135" s="21"/>
      <c r="M6135" s="21"/>
      <c r="N6135" s="22">
        <f t="shared" si="2"/>
        <v>46206</v>
      </c>
      <c r="O6135" s="23">
        <f>'RESOLUCIONES EPG'!$N6135-'RESOLUCIONES EPG'!$D6135</f>
        <v>1837</v>
      </c>
    </row>
    <row r="6136" ht="16.5" customHeight="1">
      <c r="A6136" s="222"/>
      <c r="B6136" s="74" t="s">
        <v>7852</v>
      </c>
      <c r="C6136" s="74">
        <v>422.0</v>
      </c>
      <c r="D6136" s="249">
        <v>44369.0</v>
      </c>
      <c r="E6136" s="250" t="s">
        <v>7904</v>
      </c>
      <c r="F6136" s="74" t="s">
        <v>7905</v>
      </c>
      <c r="G6136" s="250" t="s">
        <v>1593</v>
      </c>
      <c r="H6136" s="250">
        <v>44376.0</v>
      </c>
      <c r="I6136" s="250"/>
      <c r="J6136" s="21"/>
      <c r="K6136" s="21"/>
      <c r="L6136" s="21"/>
      <c r="M6136" s="21"/>
      <c r="N6136" s="22">
        <f t="shared" si="2"/>
        <v>46206</v>
      </c>
      <c r="O6136" s="23">
        <f>'RESOLUCIONES EPG'!$N6136-'RESOLUCIONES EPG'!$D6136</f>
        <v>1837</v>
      </c>
    </row>
    <row r="6137" ht="15.75" customHeight="1">
      <c r="A6137" s="222"/>
      <c r="B6137" s="74" t="s">
        <v>7852</v>
      </c>
      <c r="C6137" s="74">
        <v>421.0</v>
      </c>
      <c r="D6137" s="249">
        <v>44369.0</v>
      </c>
      <c r="E6137" s="250" t="s">
        <v>4134</v>
      </c>
      <c r="F6137" s="74" t="s">
        <v>8397</v>
      </c>
      <c r="G6137" s="250" t="s">
        <v>131</v>
      </c>
      <c r="H6137" s="250"/>
      <c r="I6137" s="250"/>
      <c r="J6137" s="21"/>
      <c r="K6137" s="21"/>
      <c r="L6137" s="21"/>
      <c r="M6137" s="21"/>
      <c r="N6137" s="22">
        <f t="shared" si="2"/>
        <v>46206</v>
      </c>
      <c r="O6137" s="23">
        <f>'RESOLUCIONES EPG'!$N6137-'RESOLUCIONES EPG'!$D6137</f>
        <v>1837</v>
      </c>
    </row>
    <row r="6138" ht="16.5" customHeight="1">
      <c r="A6138" s="226"/>
      <c r="B6138" s="74" t="s">
        <v>7852</v>
      </c>
      <c r="C6138" s="74">
        <v>426.0</v>
      </c>
      <c r="D6138" s="249">
        <v>44369.0</v>
      </c>
      <c r="E6138" s="250" t="s">
        <v>8398</v>
      </c>
      <c r="F6138" s="74" t="s">
        <v>8399</v>
      </c>
      <c r="G6138" s="250" t="s">
        <v>7876</v>
      </c>
      <c r="H6138" s="250" t="s">
        <v>742</v>
      </c>
      <c r="I6138" s="250"/>
      <c r="J6138" s="21"/>
      <c r="K6138" s="21"/>
      <c r="L6138" s="21"/>
      <c r="M6138" s="21"/>
      <c r="N6138" s="22">
        <f t="shared" si="2"/>
        <v>46206</v>
      </c>
      <c r="O6138" s="23">
        <f>'RESOLUCIONES EPG'!$N6138-'RESOLUCIONES EPG'!$D6138</f>
        <v>1837</v>
      </c>
    </row>
    <row r="6139" ht="16.5" customHeight="1">
      <c r="A6139" s="196"/>
      <c r="B6139" s="74" t="s">
        <v>7852</v>
      </c>
      <c r="C6139" s="74">
        <v>424.0</v>
      </c>
      <c r="D6139" s="249">
        <v>44369.0</v>
      </c>
      <c r="E6139" s="250" t="s">
        <v>4787</v>
      </c>
      <c r="F6139" s="74" t="s">
        <v>6218</v>
      </c>
      <c r="G6139" s="250" t="s">
        <v>761</v>
      </c>
      <c r="H6139" s="250" t="s">
        <v>8400</v>
      </c>
      <c r="I6139" s="250"/>
      <c r="J6139" s="21"/>
      <c r="K6139" s="21"/>
      <c r="L6139" s="21"/>
      <c r="M6139" s="21"/>
      <c r="N6139" s="22">
        <f t="shared" si="2"/>
        <v>46206</v>
      </c>
      <c r="O6139" s="23">
        <f>'RESOLUCIONES EPG'!$N6139-'RESOLUCIONES EPG'!$D6139</f>
        <v>1837</v>
      </c>
    </row>
    <row r="6140" ht="15.75" customHeight="1">
      <c r="A6140" s="222"/>
      <c r="B6140" s="74" t="s">
        <v>7852</v>
      </c>
      <c r="C6140" s="74">
        <v>429.0</v>
      </c>
      <c r="D6140" s="249">
        <v>44370.0</v>
      </c>
      <c r="E6140" s="250" t="s">
        <v>1637</v>
      </c>
      <c r="F6140" s="74" t="s">
        <v>8272</v>
      </c>
      <c r="G6140" s="250" t="s">
        <v>131</v>
      </c>
      <c r="H6140" s="250"/>
      <c r="I6140" s="250"/>
      <c r="J6140" s="21"/>
      <c r="K6140" s="21"/>
      <c r="L6140" s="21"/>
      <c r="M6140" s="21"/>
      <c r="N6140" s="22">
        <f t="shared" si="2"/>
        <v>46206</v>
      </c>
      <c r="O6140" s="23">
        <f>'RESOLUCIONES EPG'!$N6140-'RESOLUCIONES EPG'!$D6140</f>
        <v>1836</v>
      </c>
    </row>
    <row r="6141" ht="15.75" customHeight="1">
      <c r="A6141" s="222"/>
      <c r="B6141" s="74" t="s">
        <v>7852</v>
      </c>
      <c r="C6141" s="74">
        <v>430.0</v>
      </c>
      <c r="D6141" s="249">
        <v>44370.0</v>
      </c>
      <c r="E6141" s="250" t="s">
        <v>7904</v>
      </c>
      <c r="F6141" s="74" t="s">
        <v>7905</v>
      </c>
      <c r="G6141" s="250" t="s">
        <v>1593</v>
      </c>
      <c r="H6141" s="250"/>
      <c r="I6141" s="250"/>
      <c r="J6141" s="21"/>
      <c r="K6141" s="21"/>
      <c r="L6141" s="21"/>
      <c r="M6141" s="21"/>
      <c r="N6141" s="22">
        <f t="shared" si="2"/>
        <v>46206</v>
      </c>
      <c r="O6141" s="23">
        <f>'RESOLUCIONES EPG'!$N6141-'RESOLUCIONES EPG'!$D6141</f>
        <v>1836</v>
      </c>
    </row>
    <row r="6142" ht="15.75" customHeight="1">
      <c r="A6142" s="222"/>
      <c r="B6142" s="74" t="s">
        <v>7852</v>
      </c>
      <c r="C6142" s="74">
        <v>431.0</v>
      </c>
      <c r="D6142" s="249">
        <v>44370.0</v>
      </c>
      <c r="E6142" s="250" t="s">
        <v>4873</v>
      </c>
      <c r="F6142" s="74" t="s">
        <v>7745</v>
      </c>
      <c r="G6142" s="250" t="s">
        <v>1593</v>
      </c>
      <c r="H6142" s="250"/>
      <c r="I6142" s="250"/>
      <c r="J6142" s="21"/>
      <c r="K6142" s="21"/>
      <c r="L6142" s="21"/>
      <c r="M6142" s="21"/>
      <c r="N6142" s="22">
        <f t="shared" si="2"/>
        <v>46206</v>
      </c>
      <c r="O6142" s="23">
        <f>'RESOLUCIONES EPG'!$N6142-'RESOLUCIONES EPG'!$D6142</f>
        <v>1836</v>
      </c>
    </row>
    <row r="6143" ht="15.75" customHeight="1">
      <c r="A6143" s="222"/>
      <c r="B6143" s="74" t="s">
        <v>7852</v>
      </c>
      <c r="C6143" s="74">
        <v>427.0</v>
      </c>
      <c r="D6143" s="249">
        <v>44370.0</v>
      </c>
      <c r="E6143" s="250" t="s">
        <v>8401</v>
      </c>
      <c r="F6143" s="74" t="s">
        <v>8402</v>
      </c>
      <c r="G6143" s="250" t="s">
        <v>761</v>
      </c>
      <c r="H6143" s="250" t="s">
        <v>8403</v>
      </c>
      <c r="I6143" s="250"/>
      <c r="J6143" s="21"/>
      <c r="K6143" s="21"/>
      <c r="L6143" s="21"/>
      <c r="M6143" s="21"/>
      <c r="N6143" s="22">
        <f t="shared" si="2"/>
        <v>46206</v>
      </c>
      <c r="O6143" s="23">
        <f>'RESOLUCIONES EPG'!$N6143-'RESOLUCIONES EPG'!$D6143</f>
        <v>1836</v>
      </c>
    </row>
    <row r="6144" ht="15.75" customHeight="1">
      <c r="A6144" s="222"/>
      <c r="B6144" s="74" t="s">
        <v>7852</v>
      </c>
      <c r="C6144" s="74">
        <v>439.0</v>
      </c>
      <c r="D6144" s="249">
        <v>44372.0</v>
      </c>
      <c r="E6144" s="250" t="s">
        <v>7539</v>
      </c>
      <c r="F6144" s="74" t="s">
        <v>7540</v>
      </c>
      <c r="G6144" s="250" t="s">
        <v>18</v>
      </c>
      <c r="H6144" s="250"/>
      <c r="I6144" s="250"/>
      <c r="J6144" s="21"/>
      <c r="K6144" s="21"/>
      <c r="L6144" s="21"/>
      <c r="M6144" s="21"/>
      <c r="N6144" s="22">
        <f t="shared" si="2"/>
        <v>46206</v>
      </c>
      <c r="O6144" s="23">
        <f>'RESOLUCIONES EPG'!$N6144-'RESOLUCIONES EPG'!$D6144</f>
        <v>1834</v>
      </c>
    </row>
    <row r="6145" ht="15.75" customHeight="1">
      <c r="A6145" s="223"/>
      <c r="B6145" s="74"/>
      <c r="C6145" s="74">
        <v>436.0</v>
      </c>
      <c r="D6145" s="249">
        <v>44372.0</v>
      </c>
      <c r="E6145" s="250" t="s">
        <v>8404</v>
      </c>
      <c r="F6145" s="74"/>
      <c r="G6145" s="250"/>
      <c r="H6145" s="250"/>
      <c r="I6145" s="250"/>
      <c r="J6145" s="21"/>
      <c r="K6145" s="21"/>
      <c r="L6145" s="21"/>
      <c r="M6145" s="21"/>
      <c r="N6145" s="22">
        <f t="shared" si="2"/>
        <v>46206</v>
      </c>
      <c r="O6145" s="23">
        <f>'RESOLUCIONES EPG'!$N6145-'RESOLUCIONES EPG'!$D6145</f>
        <v>1834</v>
      </c>
    </row>
    <row r="6146" ht="16.5" customHeight="1">
      <c r="A6146" s="222"/>
      <c r="B6146" s="74" t="s">
        <v>7852</v>
      </c>
      <c r="C6146" s="74">
        <v>432.0</v>
      </c>
      <c r="D6146" s="249">
        <v>44372.0</v>
      </c>
      <c r="E6146" s="250" t="s">
        <v>2703</v>
      </c>
      <c r="F6146" s="74" t="s">
        <v>8405</v>
      </c>
      <c r="G6146" s="250" t="s">
        <v>2374</v>
      </c>
      <c r="H6146" s="250" t="s">
        <v>7551</v>
      </c>
      <c r="I6146" s="250"/>
      <c r="J6146" s="21"/>
      <c r="K6146" s="21"/>
      <c r="L6146" s="21"/>
      <c r="M6146" s="21"/>
      <c r="N6146" s="22">
        <f t="shared" si="2"/>
        <v>46206</v>
      </c>
      <c r="O6146" s="23">
        <f>'RESOLUCIONES EPG'!$N6146-'RESOLUCIONES EPG'!$D6146</f>
        <v>1834</v>
      </c>
    </row>
    <row r="6147" ht="16.5" customHeight="1">
      <c r="A6147" s="222"/>
      <c r="B6147" s="74" t="s">
        <v>7852</v>
      </c>
      <c r="C6147" s="74">
        <v>435.0</v>
      </c>
      <c r="D6147" s="249">
        <v>44372.0</v>
      </c>
      <c r="E6147" s="250" t="s">
        <v>1554</v>
      </c>
      <c r="F6147" s="74" t="s">
        <v>8365</v>
      </c>
      <c r="G6147" s="250" t="s">
        <v>6597</v>
      </c>
      <c r="H6147" s="250"/>
      <c r="I6147" s="250"/>
      <c r="J6147" s="21"/>
      <c r="K6147" s="21"/>
      <c r="L6147" s="21"/>
      <c r="M6147" s="21"/>
      <c r="N6147" s="22">
        <f t="shared" si="2"/>
        <v>46206</v>
      </c>
      <c r="O6147" s="23">
        <f>'RESOLUCIONES EPG'!$N6147-'RESOLUCIONES EPG'!$D6147</f>
        <v>1834</v>
      </c>
    </row>
    <row r="6148" ht="16.5" customHeight="1">
      <c r="A6148" s="222"/>
      <c r="B6148" s="74" t="s">
        <v>7852</v>
      </c>
      <c r="C6148" s="74">
        <v>434.0</v>
      </c>
      <c r="D6148" s="249">
        <v>44372.0</v>
      </c>
      <c r="E6148" s="250" t="s">
        <v>8406</v>
      </c>
      <c r="F6148" s="74" t="s">
        <v>8288</v>
      </c>
      <c r="G6148" s="250" t="s">
        <v>6257</v>
      </c>
      <c r="H6148" s="250"/>
      <c r="I6148" s="250"/>
      <c r="J6148" s="21"/>
      <c r="K6148" s="21"/>
      <c r="L6148" s="21"/>
      <c r="M6148" s="21"/>
      <c r="N6148" s="22">
        <f t="shared" si="2"/>
        <v>46206</v>
      </c>
      <c r="O6148" s="23">
        <f>'RESOLUCIONES EPG'!$N6148-'RESOLUCIONES EPG'!$D6148</f>
        <v>1834</v>
      </c>
    </row>
    <row r="6149" ht="15.75" customHeight="1">
      <c r="A6149" s="196"/>
      <c r="B6149" s="74" t="s">
        <v>7852</v>
      </c>
      <c r="C6149" s="74">
        <v>437.0</v>
      </c>
      <c r="D6149" s="249">
        <v>44372.0</v>
      </c>
      <c r="E6149" s="250" t="s">
        <v>3070</v>
      </c>
      <c r="F6149" s="74"/>
      <c r="G6149" s="250"/>
      <c r="H6149" s="250"/>
      <c r="I6149" s="250"/>
      <c r="J6149" s="21"/>
      <c r="K6149" s="21"/>
      <c r="L6149" s="21"/>
      <c r="M6149" s="21"/>
      <c r="N6149" s="22">
        <f t="shared" si="2"/>
        <v>46206</v>
      </c>
      <c r="O6149" s="23">
        <f>'RESOLUCIONES EPG'!$N6149-'RESOLUCIONES EPG'!$D6149</f>
        <v>1834</v>
      </c>
    </row>
    <row r="6150" ht="15.75" customHeight="1">
      <c r="A6150" s="222"/>
      <c r="B6150" s="74" t="s">
        <v>7852</v>
      </c>
      <c r="C6150" s="74">
        <v>438.0</v>
      </c>
      <c r="D6150" s="249">
        <v>44372.0</v>
      </c>
      <c r="E6150" s="250" t="s">
        <v>4885</v>
      </c>
      <c r="F6150" s="74" t="s">
        <v>6220</v>
      </c>
      <c r="G6150" s="250" t="s">
        <v>8407</v>
      </c>
      <c r="H6150" s="250" t="s">
        <v>8408</v>
      </c>
      <c r="I6150" s="250"/>
      <c r="J6150" s="21"/>
      <c r="K6150" s="21"/>
      <c r="L6150" s="21"/>
      <c r="M6150" s="21"/>
      <c r="N6150" s="22">
        <f t="shared" si="2"/>
        <v>46206</v>
      </c>
      <c r="O6150" s="23">
        <f>'RESOLUCIONES EPG'!$N6150-'RESOLUCIONES EPG'!$D6150</f>
        <v>1834</v>
      </c>
    </row>
    <row r="6151" ht="16.5" customHeight="1">
      <c r="A6151" s="222"/>
      <c r="B6151" s="74" t="s">
        <v>7852</v>
      </c>
      <c r="C6151" s="74">
        <v>433.0</v>
      </c>
      <c r="D6151" s="249">
        <v>44372.0</v>
      </c>
      <c r="E6151" s="250" t="s">
        <v>8409</v>
      </c>
      <c r="F6151" s="74" t="s">
        <v>8410</v>
      </c>
      <c r="G6151" s="250" t="s">
        <v>18</v>
      </c>
      <c r="H6151" s="250" t="s">
        <v>2663</v>
      </c>
      <c r="I6151" s="250"/>
      <c r="J6151" s="21"/>
      <c r="K6151" s="21"/>
      <c r="L6151" s="21"/>
      <c r="M6151" s="21"/>
      <c r="N6151" s="22">
        <f t="shared" si="2"/>
        <v>46206</v>
      </c>
      <c r="O6151" s="23">
        <f>'RESOLUCIONES EPG'!$N6151-'RESOLUCIONES EPG'!$D6151</f>
        <v>1834</v>
      </c>
    </row>
    <row r="6152" ht="16.5" customHeight="1">
      <c r="A6152" s="252" t="str">
        <f>'RESOLUCIONES 2015'!A467:H467</f>
        <v/>
      </c>
      <c r="B6152" s="73" t="s">
        <v>7852</v>
      </c>
      <c r="C6152" s="74">
        <v>465.0</v>
      </c>
      <c r="D6152" s="130">
        <v>44386.0</v>
      </c>
      <c r="E6152" s="73" t="s">
        <v>8411</v>
      </c>
      <c r="F6152" s="130" t="s">
        <v>8412</v>
      </c>
      <c r="G6152" s="73" t="s">
        <v>761</v>
      </c>
      <c r="H6152" s="253" t="s">
        <v>8139</v>
      </c>
      <c r="I6152" s="186"/>
      <c r="J6152" s="21"/>
      <c r="K6152" s="21"/>
      <c r="L6152" s="21"/>
      <c r="M6152" s="21"/>
      <c r="N6152" s="22">
        <f t="shared" si="2"/>
        <v>46206</v>
      </c>
      <c r="O6152" s="23">
        <f>'RESOLUCIONES EPG'!$N6152-'RESOLUCIONES EPG'!$D6152</f>
        <v>1820</v>
      </c>
    </row>
    <row r="6153" ht="15.75" customHeight="1">
      <c r="A6153" s="252" t="str">
        <f>'RESOLUCIONES 2015'!A456:H456</f>
        <v/>
      </c>
      <c r="B6153" s="73" t="s">
        <v>7852</v>
      </c>
      <c r="C6153" s="74">
        <v>454.0</v>
      </c>
      <c r="D6153" s="130">
        <v>44386.0</v>
      </c>
      <c r="E6153" s="73" t="s">
        <v>2433</v>
      </c>
      <c r="F6153" s="130" t="s">
        <v>7386</v>
      </c>
      <c r="G6153" s="73" t="s">
        <v>6388</v>
      </c>
      <c r="H6153" s="169"/>
      <c r="I6153" s="186"/>
      <c r="J6153" s="21"/>
      <c r="K6153" s="21"/>
      <c r="L6153" s="21"/>
      <c r="M6153" s="21"/>
      <c r="N6153" s="22">
        <f t="shared" si="2"/>
        <v>46206</v>
      </c>
      <c r="O6153" s="23">
        <f>'RESOLUCIONES EPG'!$N6153-'RESOLUCIONES EPG'!$D6153</f>
        <v>1820</v>
      </c>
    </row>
    <row r="6154" ht="15.75" customHeight="1">
      <c r="A6154" s="252" t="str">
        <f>'RESOLUCIONES 2015'!A461:H461</f>
        <v/>
      </c>
      <c r="B6154" s="73" t="s">
        <v>7852</v>
      </c>
      <c r="C6154" s="74">
        <v>459.0</v>
      </c>
      <c r="D6154" s="130">
        <v>44386.0</v>
      </c>
      <c r="E6154" s="73" t="s">
        <v>372</v>
      </c>
      <c r="F6154" s="130" t="s">
        <v>8292</v>
      </c>
      <c r="G6154" s="73" t="s">
        <v>6388</v>
      </c>
      <c r="H6154" s="169"/>
      <c r="I6154" s="186"/>
      <c r="J6154" s="21"/>
      <c r="K6154" s="21"/>
      <c r="L6154" s="21"/>
      <c r="M6154" s="21"/>
      <c r="N6154" s="22">
        <f t="shared" si="2"/>
        <v>46206</v>
      </c>
      <c r="O6154" s="23">
        <f>'RESOLUCIONES EPG'!$N6154-'RESOLUCIONES EPG'!$D6154</f>
        <v>1820</v>
      </c>
    </row>
    <row r="6155" ht="15.75" customHeight="1">
      <c r="A6155" s="252" t="str">
        <f>'RESOLUCIONES 2015'!A460:H460</f>
        <v/>
      </c>
      <c r="B6155" s="73" t="s">
        <v>7852</v>
      </c>
      <c r="C6155" s="74">
        <v>458.0</v>
      </c>
      <c r="D6155" s="130">
        <v>44386.0</v>
      </c>
      <c r="E6155" s="73" t="s">
        <v>3331</v>
      </c>
      <c r="F6155" s="130" t="s">
        <v>7363</v>
      </c>
      <c r="G6155" s="73" t="s">
        <v>6388</v>
      </c>
      <c r="H6155" s="169"/>
      <c r="I6155" s="186"/>
      <c r="J6155" s="21"/>
      <c r="K6155" s="21"/>
      <c r="L6155" s="21"/>
      <c r="M6155" s="21"/>
      <c r="N6155" s="22">
        <f t="shared" si="2"/>
        <v>46206</v>
      </c>
      <c r="O6155" s="23">
        <f>'RESOLUCIONES EPG'!$N6155-'RESOLUCIONES EPG'!$D6155</f>
        <v>1820</v>
      </c>
    </row>
    <row r="6156" ht="16.5" customHeight="1">
      <c r="A6156" s="252" t="str">
        <f>'RESOLUCIONES 2015'!A469:H469</f>
        <v/>
      </c>
      <c r="B6156" s="73" t="s">
        <v>7852</v>
      </c>
      <c r="C6156" s="74">
        <v>467.0</v>
      </c>
      <c r="D6156" s="130">
        <v>44386.0</v>
      </c>
      <c r="E6156" s="80" t="s">
        <v>1796</v>
      </c>
      <c r="F6156" s="181" t="s">
        <v>8413</v>
      </c>
      <c r="G6156" s="80" t="s">
        <v>7876</v>
      </c>
      <c r="H6156" s="169" t="s">
        <v>8414</v>
      </c>
      <c r="I6156" s="186"/>
      <c r="J6156" s="21"/>
      <c r="K6156" s="21"/>
      <c r="L6156" s="21"/>
      <c r="M6156" s="21"/>
      <c r="N6156" s="22">
        <f t="shared" si="2"/>
        <v>46206</v>
      </c>
      <c r="O6156" s="23">
        <f>'RESOLUCIONES EPG'!$N6156-'RESOLUCIONES EPG'!$D6156</f>
        <v>1820</v>
      </c>
    </row>
    <row r="6157" ht="16.5" customHeight="1">
      <c r="A6157" s="222"/>
      <c r="B6157" s="254" t="s">
        <v>8415</v>
      </c>
      <c r="C6157" s="74">
        <v>440.0</v>
      </c>
      <c r="D6157" s="130">
        <v>44386.0</v>
      </c>
      <c r="E6157" s="73" t="s">
        <v>8416</v>
      </c>
      <c r="F6157" s="130" t="s">
        <v>8417</v>
      </c>
      <c r="G6157" s="73" t="s">
        <v>6597</v>
      </c>
      <c r="H6157" s="169"/>
      <c r="I6157" s="192" t="s">
        <v>8418</v>
      </c>
      <c r="J6157" s="21"/>
      <c r="K6157" s="21"/>
      <c r="L6157" s="21"/>
      <c r="M6157" s="21"/>
      <c r="N6157" s="22">
        <f t="shared" si="2"/>
        <v>46206</v>
      </c>
      <c r="O6157" s="23">
        <f>'RESOLUCIONES EPG'!$N6157-'RESOLUCIONES EPG'!$D6157</f>
        <v>1820</v>
      </c>
    </row>
    <row r="6158" ht="16.5" customHeight="1">
      <c r="A6158" s="252" t="str">
        <f>'RESOLUCIONES 2015'!A476:H476</f>
        <v/>
      </c>
      <c r="B6158" s="73" t="s">
        <v>7852</v>
      </c>
      <c r="C6158" s="74">
        <v>474.0</v>
      </c>
      <c r="D6158" s="130">
        <v>44386.0</v>
      </c>
      <c r="E6158" s="73" t="s">
        <v>4554</v>
      </c>
      <c r="F6158" s="130" t="s">
        <v>7893</v>
      </c>
      <c r="G6158" s="73" t="s">
        <v>2923</v>
      </c>
      <c r="H6158" s="169"/>
      <c r="I6158" s="186"/>
      <c r="J6158" s="21"/>
      <c r="K6158" s="21"/>
      <c r="L6158" s="21"/>
      <c r="M6158" s="21"/>
      <c r="N6158" s="22">
        <f t="shared" si="2"/>
        <v>46206</v>
      </c>
      <c r="O6158" s="23">
        <f>'RESOLUCIONES EPG'!$N6158-'RESOLUCIONES EPG'!$D6158</f>
        <v>1820</v>
      </c>
    </row>
    <row r="6159" ht="15.75" customHeight="1">
      <c r="A6159" s="252" t="str">
        <f>'RESOLUCIONES 2015'!A444:H444</f>
        <v/>
      </c>
      <c r="B6159" s="73" t="s">
        <v>7852</v>
      </c>
      <c r="C6159" s="74">
        <v>442.0</v>
      </c>
      <c r="D6159" s="130">
        <v>44386.0</v>
      </c>
      <c r="E6159" s="73" t="s">
        <v>2159</v>
      </c>
      <c r="F6159" s="130" t="s">
        <v>8419</v>
      </c>
      <c r="G6159" s="73" t="s">
        <v>8420</v>
      </c>
      <c r="H6159" s="169"/>
      <c r="I6159" s="186"/>
      <c r="J6159" s="21"/>
      <c r="K6159" s="21"/>
      <c r="L6159" s="21"/>
      <c r="M6159" s="21"/>
      <c r="N6159" s="22">
        <f t="shared" si="2"/>
        <v>46206</v>
      </c>
      <c r="O6159" s="23">
        <f>'RESOLUCIONES EPG'!$N6159-'RESOLUCIONES EPG'!$D6159</f>
        <v>1820</v>
      </c>
    </row>
    <row r="6160" ht="16.5" customHeight="1">
      <c r="A6160" s="252" t="str">
        <f>'RESOLUCIONES 2015'!A443:H443</f>
        <v/>
      </c>
      <c r="B6160" s="73" t="s">
        <v>7852</v>
      </c>
      <c r="C6160" s="74">
        <v>441.0</v>
      </c>
      <c r="D6160" s="130">
        <v>44386.0</v>
      </c>
      <c r="E6160" s="73" t="s">
        <v>7962</v>
      </c>
      <c r="F6160" s="130" t="s">
        <v>7689</v>
      </c>
      <c r="G6160" s="73" t="s">
        <v>7774</v>
      </c>
      <c r="H6160" s="169"/>
      <c r="I6160" s="186"/>
      <c r="J6160" s="21"/>
      <c r="K6160" s="21"/>
      <c r="L6160" s="21"/>
      <c r="M6160" s="21"/>
      <c r="N6160" s="22">
        <f t="shared" si="2"/>
        <v>46206</v>
      </c>
      <c r="O6160" s="23">
        <f>'RESOLUCIONES EPG'!$N6160-'RESOLUCIONES EPG'!$D6160</f>
        <v>1820</v>
      </c>
    </row>
    <row r="6161" ht="15.75" customHeight="1">
      <c r="A6161" s="252" t="str">
        <f>'RESOLUCIONES 2015'!A458:H458</f>
        <v/>
      </c>
      <c r="B6161" s="73" t="s">
        <v>7852</v>
      </c>
      <c r="C6161" s="74">
        <v>456.0</v>
      </c>
      <c r="D6161" s="130">
        <v>44386.0</v>
      </c>
      <c r="E6161" s="73" t="s">
        <v>8421</v>
      </c>
      <c r="F6161" s="130" t="s">
        <v>8422</v>
      </c>
      <c r="G6161" s="73" t="s">
        <v>6388</v>
      </c>
      <c r="H6161" s="169"/>
      <c r="I6161" s="186"/>
      <c r="J6161" s="21"/>
      <c r="K6161" s="21"/>
      <c r="L6161" s="21"/>
      <c r="M6161" s="21"/>
      <c r="N6161" s="22">
        <f t="shared" si="2"/>
        <v>46206</v>
      </c>
      <c r="O6161" s="23">
        <f>'RESOLUCIONES EPG'!$N6161-'RESOLUCIONES EPG'!$D6161</f>
        <v>1820</v>
      </c>
    </row>
    <row r="6162" ht="16.5" customHeight="1">
      <c r="A6162" s="252" t="str">
        <f>'RESOLUCIONES 2015'!A478:H478</f>
        <v/>
      </c>
      <c r="B6162" s="73" t="s">
        <v>7852</v>
      </c>
      <c r="C6162" s="74">
        <v>476.0</v>
      </c>
      <c r="D6162" s="130">
        <v>44386.0</v>
      </c>
      <c r="E6162" s="73" t="s">
        <v>4351</v>
      </c>
      <c r="F6162" s="130" t="s">
        <v>524</v>
      </c>
      <c r="G6162" s="73" t="s">
        <v>761</v>
      </c>
      <c r="H6162" s="169" t="s">
        <v>8067</v>
      </c>
      <c r="I6162" s="186"/>
      <c r="J6162" s="21"/>
      <c r="K6162" s="21"/>
      <c r="L6162" s="21"/>
      <c r="M6162" s="21"/>
      <c r="N6162" s="22">
        <f t="shared" si="2"/>
        <v>46206</v>
      </c>
      <c r="O6162" s="23">
        <f>'RESOLUCIONES EPG'!$N6162-'RESOLUCIONES EPG'!$D6162</f>
        <v>1820</v>
      </c>
    </row>
    <row r="6163" ht="15.75" customHeight="1">
      <c r="A6163" s="252" t="str">
        <f>'RESOLUCIONES 2015'!A468:H468</f>
        <v/>
      </c>
      <c r="B6163" s="73" t="s">
        <v>7852</v>
      </c>
      <c r="C6163" s="74">
        <v>466.0</v>
      </c>
      <c r="D6163" s="130">
        <v>44386.0</v>
      </c>
      <c r="E6163" s="73" t="s">
        <v>8016</v>
      </c>
      <c r="F6163" s="130" t="s">
        <v>8017</v>
      </c>
      <c r="G6163" s="73" t="s">
        <v>2923</v>
      </c>
      <c r="H6163" s="253"/>
      <c r="I6163" s="186"/>
      <c r="J6163" s="21"/>
      <c r="K6163" s="21"/>
      <c r="L6163" s="21"/>
      <c r="M6163" s="21"/>
      <c r="N6163" s="22">
        <f t="shared" si="2"/>
        <v>46206</v>
      </c>
      <c r="O6163" s="23">
        <f>'RESOLUCIONES EPG'!$N6163-'RESOLUCIONES EPG'!$D6163</f>
        <v>1820</v>
      </c>
    </row>
    <row r="6164" ht="15.75" customHeight="1">
      <c r="A6164" s="252" t="str">
        <f>'RESOLUCIONES 2015'!A465:H465</f>
        <v/>
      </c>
      <c r="B6164" s="73" t="s">
        <v>7852</v>
      </c>
      <c r="C6164" s="74">
        <v>463.0</v>
      </c>
      <c r="D6164" s="130">
        <v>44386.0</v>
      </c>
      <c r="E6164" s="80" t="s">
        <v>8423</v>
      </c>
      <c r="F6164" s="181" t="s">
        <v>8424</v>
      </c>
      <c r="G6164" s="80" t="s">
        <v>7876</v>
      </c>
      <c r="H6164" s="169" t="s">
        <v>8414</v>
      </c>
      <c r="I6164" s="186"/>
      <c r="J6164" s="21"/>
      <c r="K6164" s="21"/>
      <c r="L6164" s="21"/>
      <c r="M6164" s="21"/>
      <c r="N6164" s="22">
        <f t="shared" si="2"/>
        <v>46206</v>
      </c>
      <c r="O6164" s="23">
        <f>'RESOLUCIONES EPG'!$N6164-'RESOLUCIONES EPG'!$D6164</f>
        <v>1820</v>
      </c>
    </row>
    <row r="6165" ht="15.75" customHeight="1">
      <c r="A6165" s="252" t="str">
        <f>'RESOLUCIONES 2015'!A474:H474</f>
        <v/>
      </c>
      <c r="B6165" s="73" t="s">
        <v>7852</v>
      </c>
      <c r="C6165" s="74">
        <v>472.0</v>
      </c>
      <c r="D6165" s="130">
        <v>44386.0</v>
      </c>
      <c r="E6165" s="73" t="s">
        <v>7256</v>
      </c>
      <c r="F6165" s="130" t="s">
        <v>7850</v>
      </c>
      <c r="G6165" s="73" t="s">
        <v>1725</v>
      </c>
      <c r="H6165" s="169"/>
      <c r="I6165" s="186"/>
      <c r="J6165" s="21"/>
      <c r="K6165" s="21"/>
      <c r="L6165" s="21"/>
      <c r="M6165" s="21"/>
      <c r="N6165" s="22">
        <f t="shared" si="2"/>
        <v>46206</v>
      </c>
      <c r="O6165" s="23">
        <f>'RESOLUCIONES EPG'!$N6165-'RESOLUCIONES EPG'!$D6165</f>
        <v>1820</v>
      </c>
    </row>
    <row r="6166" ht="15.75" customHeight="1">
      <c r="A6166" s="252" t="str">
        <f>'RESOLUCIONES 2015'!A475:H475</f>
        <v/>
      </c>
      <c r="B6166" s="73" t="s">
        <v>7852</v>
      </c>
      <c r="C6166" s="74">
        <v>473.0</v>
      </c>
      <c r="D6166" s="130">
        <v>44386.0</v>
      </c>
      <c r="E6166" s="73" t="s">
        <v>2899</v>
      </c>
      <c r="F6166" s="130" t="s">
        <v>2900</v>
      </c>
      <c r="G6166" s="73" t="s">
        <v>1725</v>
      </c>
      <c r="H6166" s="169"/>
      <c r="I6166" s="186"/>
      <c r="J6166" s="21"/>
      <c r="K6166" s="21"/>
      <c r="L6166" s="21"/>
      <c r="M6166" s="21"/>
      <c r="N6166" s="22">
        <f t="shared" si="2"/>
        <v>46206</v>
      </c>
      <c r="O6166" s="23">
        <f>'RESOLUCIONES EPG'!$N6166-'RESOLUCIONES EPG'!$D6166</f>
        <v>1820</v>
      </c>
    </row>
    <row r="6167" ht="16.5" customHeight="1">
      <c r="A6167" s="252" t="str">
        <f>'RESOLUCIONES 2015'!A473:H473</f>
        <v/>
      </c>
      <c r="B6167" s="73" t="s">
        <v>7852</v>
      </c>
      <c r="C6167" s="74">
        <v>471.0</v>
      </c>
      <c r="D6167" s="130">
        <v>44386.0</v>
      </c>
      <c r="E6167" s="73" t="s">
        <v>1838</v>
      </c>
      <c r="F6167" s="130" t="s">
        <v>8388</v>
      </c>
      <c r="G6167" s="73" t="s">
        <v>1725</v>
      </c>
      <c r="H6167" s="169"/>
      <c r="I6167" s="186"/>
      <c r="J6167" s="21"/>
      <c r="K6167" s="21"/>
      <c r="L6167" s="21"/>
      <c r="M6167" s="21"/>
      <c r="N6167" s="22">
        <f t="shared" si="2"/>
        <v>46206</v>
      </c>
      <c r="O6167" s="23">
        <f>'RESOLUCIONES EPG'!$N6167-'RESOLUCIONES EPG'!$D6167</f>
        <v>1820</v>
      </c>
    </row>
    <row r="6168" ht="15.75" customHeight="1">
      <c r="A6168" s="252" t="str">
        <f>'RESOLUCIONES 2015'!A466:H466</f>
        <v/>
      </c>
      <c r="B6168" s="73" t="s">
        <v>7852</v>
      </c>
      <c r="C6168" s="74">
        <v>464.0</v>
      </c>
      <c r="D6168" s="130">
        <v>44386.0</v>
      </c>
      <c r="E6168" s="73" t="s">
        <v>8425</v>
      </c>
      <c r="F6168" s="130" t="s">
        <v>8426</v>
      </c>
      <c r="G6168" s="73" t="s">
        <v>761</v>
      </c>
      <c r="H6168" s="253" t="s">
        <v>742</v>
      </c>
      <c r="I6168" s="186"/>
      <c r="J6168" s="21"/>
      <c r="K6168" s="21"/>
      <c r="L6168" s="21"/>
      <c r="M6168" s="21"/>
      <c r="N6168" s="22">
        <f t="shared" si="2"/>
        <v>46206</v>
      </c>
      <c r="O6168" s="23">
        <f>'RESOLUCIONES EPG'!$N6168-'RESOLUCIONES EPG'!$D6168</f>
        <v>1820</v>
      </c>
    </row>
    <row r="6169" ht="15.75" customHeight="1">
      <c r="A6169" s="252" t="str">
        <f>'RESOLUCIONES 2015'!A457:H457</f>
        <v/>
      </c>
      <c r="B6169" s="73" t="s">
        <v>7852</v>
      </c>
      <c r="C6169" s="74">
        <v>455.0</v>
      </c>
      <c r="D6169" s="130">
        <v>44386.0</v>
      </c>
      <c r="E6169" s="73" t="s">
        <v>6855</v>
      </c>
      <c r="F6169" s="255" t="s">
        <v>8427</v>
      </c>
      <c r="G6169" s="73" t="s">
        <v>6388</v>
      </c>
      <c r="H6169" s="169"/>
      <c r="I6169" s="186"/>
      <c r="J6169" s="21"/>
      <c r="K6169" s="21"/>
      <c r="L6169" s="21"/>
      <c r="M6169" s="21"/>
      <c r="N6169" s="22">
        <f t="shared" si="2"/>
        <v>46206</v>
      </c>
      <c r="O6169" s="23">
        <f>'RESOLUCIONES EPG'!$N6169-'RESOLUCIONES EPG'!$D6169</f>
        <v>1820</v>
      </c>
    </row>
    <row r="6170" ht="15.75" customHeight="1">
      <c r="A6170" s="252" t="str">
        <f>'RESOLUCIONES 2015'!A470:H470</f>
        <v/>
      </c>
      <c r="B6170" s="73" t="s">
        <v>7852</v>
      </c>
      <c r="C6170" s="74">
        <v>468.0</v>
      </c>
      <c r="D6170" s="130">
        <v>44386.0</v>
      </c>
      <c r="E6170" s="80" t="s">
        <v>8428</v>
      </c>
      <c r="F6170" s="181" t="s">
        <v>8429</v>
      </c>
      <c r="G6170" s="80" t="s">
        <v>7876</v>
      </c>
      <c r="H6170" s="169" t="s">
        <v>8414</v>
      </c>
      <c r="I6170" s="186"/>
      <c r="J6170" s="21"/>
      <c r="K6170" s="21"/>
      <c r="L6170" s="21"/>
      <c r="M6170" s="21"/>
      <c r="N6170" s="22">
        <f t="shared" si="2"/>
        <v>46206</v>
      </c>
      <c r="O6170" s="23">
        <f>'RESOLUCIONES EPG'!$N6170-'RESOLUCIONES EPG'!$D6170</f>
        <v>1820</v>
      </c>
    </row>
    <row r="6171" ht="15.75" customHeight="1">
      <c r="A6171" s="252" t="str">
        <f>'RESOLUCIONES 2015'!A472:H472</f>
        <v/>
      </c>
      <c r="B6171" s="73" t="s">
        <v>7852</v>
      </c>
      <c r="C6171" s="74">
        <v>470.0</v>
      </c>
      <c r="D6171" s="130">
        <v>44386.0</v>
      </c>
      <c r="E6171" s="73" t="s">
        <v>8174</v>
      </c>
      <c r="F6171" s="130" t="s">
        <v>8175</v>
      </c>
      <c r="G6171" s="73" t="s">
        <v>1725</v>
      </c>
      <c r="H6171" s="169"/>
      <c r="I6171" s="186"/>
      <c r="J6171" s="21"/>
      <c r="K6171" s="21"/>
      <c r="L6171" s="21"/>
      <c r="M6171" s="21"/>
      <c r="N6171" s="22">
        <f t="shared" si="2"/>
        <v>46206</v>
      </c>
      <c r="O6171" s="23">
        <f>'RESOLUCIONES EPG'!$N6171-'RESOLUCIONES EPG'!$D6171</f>
        <v>1820</v>
      </c>
    </row>
    <row r="6172" ht="15.75" customHeight="1">
      <c r="A6172" s="252" t="str">
        <f>'RESOLUCIONES 2015'!A459:H459</f>
        <v/>
      </c>
      <c r="B6172" s="73" t="s">
        <v>7852</v>
      </c>
      <c r="C6172" s="74">
        <v>457.0</v>
      </c>
      <c r="D6172" s="130">
        <v>44386.0</v>
      </c>
      <c r="E6172" s="73" t="s">
        <v>7871</v>
      </c>
      <c r="F6172" s="130" t="s">
        <v>7872</v>
      </c>
      <c r="G6172" s="73" t="s">
        <v>6388</v>
      </c>
      <c r="H6172" s="169"/>
      <c r="I6172" s="186"/>
      <c r="J6172" s="21"/>
      <c r="K6172" s="21"/>
      <c r="L6172" s="21"/>
      <c r="M6172" s="21"/>
      <c r="N6172" s="22">
        <f t="shared" si="2"/>
        <v>46206</v>
      </c>
      <c r="O6172" s="23">
        <f>'RESOLUCIONES EPG'!$N6172-'RESOLUCIONES EPG'!$D6172</f>
        <v>1820</v>
      </c>
    </row>
    <row r="6173" ht="15.75" customHeight="1">
      <c r="A6173" s="252" t="str">
        <f>'RESOLUCIONES 2015'!A471:H471</f>
        <v/>
      </c>
      <c r="B6173" s="73" t="s">
        <v>7852</v>
      </c>
      <c r="C6173" s="74">
        <v>469.0</v>
      </c>
      <c r="D6173" s="130">
        <v>44386.0</v>
      </c>
      <c r="E6173" s="80" t="s">
        <v>8430</v>
      </c>
      <c r="F6173" s="181" t="s">
        <v>8431</v>
      </c>
      <c r="G6173" s="80" t="s">
        <v>7876</v>
      </c>
      <c r="H6173" s="169" t="s">
        <v>8414</v>
      </c>
      <c r="I6173" s="186"/>
      <c r="J6173" s="21"/>
      <c r="K6173" s="21"/>
      <c r="L6173" s="21"/>
      <c r="M6173" s="21"/>
      <c r="N6173" s="22">
        <f t="shared" si="2"/>
        <v>46206</v>
      </c>
      <c r="O6173" s="23">
        <f>'RESOLUCIONES EPG'!$N6173-'RESOLUCIONES EPG'!$D6173</f>
        <v>1820</v>
      </c>
    </row>
    <row r="6174" ht="15.75" customHeight="1">
      <c r="A6174" s="252" t="str">
        <f>'RESOLUCIONES 2015'!A477:H477</f>
        <v/>
      </c>
      <c r="B6174" s="73" t="s">
        <v>7852</v>
      </c>
      <c r="C6174" s="74">
        <v>475.0</v>
      </c>
      <c r="D6174" s="130">
        <v>44389.0</v>
      </c>
      <c r="E6174" s="73" t="s">
        <v>8369</v>
      </c>
      <c r="F6174" s="130" t="s">
        <v>8370</v>
      </c>
      <c r="G6174" s="73" t="s">
        <v>1725</v>
      </c>
      <c r="H6174" s="169"/>
      <c r="I6174" s="186"/>
      <c r="J6174" s="21"/>
      <c r="K6174" s="21"/>
      <c r="L6174" s="21"/>
      <c r="M6174" s="21"/>
      <c r="N6174" s="22">
        <f t="shared" si="2"/>
        <v>46206</v>
      </c>
      <c r="O6174" s="23">
        <f>'RESOLUCIONES EPG'!$N6174-'RESOLUCIONES EPG'!$D6174</f>
        <v>1817</v>
      </c>
    </row>
    <row r="6175" ht="16.5" customHeight="1">
      <c r="A6175" s="252" t="str">
        <f>'RESOLUCIONES 2015'!A479:H479</f>
        <v/>
      </c>
      <c r="B6175" s="73" t="s">
        <v>7852</v>
      </c>
      <c r="C6175" s="74">
        <v>477.0</v>
      </c>
      <c r="D6175" s="130">
        <v>44390.0</v>
      </c>
      <c r="E6175" s="73" t="s">
        <v>8432</v>
      </c>
      <c r="F6175" s="130" t="s">
        <v>8433</v>
      </c>
      <c r="G6175" s="73" t="s">
        <v>761</v>
      </c>
      <c r="H6175" s="169" t="s">
        <v>8434</v>
      </c>
      <c r="I6175" s="186"/>
      <c r="J6175" s="21"/>
      <c r="K6175" s="21"/>
      <c r="L6175" s="21"/>
      <c r="M6175" s="21"/>
      <c r="N6175" s="22">
        <f t="shared" si="2"/>
        <v>46206</v>
      </c>
      <c r="O6175" s="23">
        <f>'RESOLUCIONES EPG'!$N6175-'RESOLUCIONES EPG'!$D6175</f>
        <v>1816</v>
      </c>
    </row>
    <row r="6176" ht="15.75" customHeight="1">
      <c r="A6176" s="252" t="str">
        <f>'RESOLUCIONES 2015'!A480:H480</f>
        <v/>
      </c>
      <c r="B6176" s="73" t="s">
        <v>7852</v>
      </c>
      <c r="C6176" s="74">
        <v>478.0</v>
      </c>
      <c r="D6176" s="130">
        <v>44390.0</v>
      </c>
      <c r="E6176" s="176" t="s">
        <v>8011</v>
      </c>
      <c r="F6176" s="130" t="s">
        <v>8012</v>
      </c>
      <c r="G6176" s="73" t="s">
        <v>2923</v>
      </c>
      <c r="H6176" s="169"/>
      <c r="I6176" s="186"/>
      <c r="J6176" s="21"/>
      <c r="K6176" s="21"/>
      <c r="L6176" s="21"/>
      <c r="M6176" s="21"/>
      <c r="N6176" s="22">
        <f t="shared" si="2"/>
        <v>46206</v>
      </c>
      <c r="O6176" s="23">
        <f>'RESOLUCIONES EPG'!$N6176-'RESOLUCIONES EPG'!$D6176</f>
        <v>1816</v>
      </c>
    </row>
    <row r="6177" ht="16.5" customHeight="1">
      <c r="A6177" s="252" t="str">
        <f>'RESOLUCIONES 2015'!A445:H445</f>
        <v/>
      </c>
      <c r="B6177" s="73" t="s">
        <v>8435</v>
      </c>
      <c r="C6177" s="74">
        <v>443.0</v>
      </c>
      <c r="D6177" s="256">
        <v>44390.0</v>
      </c>
      <c r="E6177" s="257" t="s">
        <v>8048</v>
      </c>
      <c r="F6177" s="256" t="s">
        <v>8436</v>
      </c>
      <c r="G6177" s="257" t="s">
        <v>8437</v>
      </c>
      <c r="H6177" s="169"/>
      <c r="I6177" s="186"/>
      <c r="J6177" s="21"/>
      <c r="K6177" s="21"/>
      <c r="L6177" s="21"/>
      <c r="M6177" s="21"/>
      <c r="N6177" s="22">
        <f t="shared" si="2"/>
        <v>46206</v>
      </c>
      <c r="O6177" s="23">
        <f>'RESOLUCIONES EPG'!$N6177-'RESOLUCIONES EPG'!$D6177</f>
        <v>1816</v>
      </c>
    </row>
    <row r="6178" ht="16.5" customHeight="1">
      <c r="A6178" s="224"/>
      <c r="B6178" s="73"/>
      <c r="C6178" s="24">
        <v>322.0</v>
      </c>
      <c r="D6178" s="69">
        <v>44392.0</v>
      </c>
      <c r="E6178" s="21" t="s">
        <v>7022</v>
      </c>
      <c r="F6178" s="69"/>
      <c r="G6178" s="21" t="s">
        <v>6950</v>
      </c>
      <c r="H6178" s="165"/>
      <c r="I6178" s="63"/>
      <c r="J6178" s="21"/>
      <c r="K6178" s="21"/>
      <c r="L6178" s="21"/>
      <c r="M6178" s="21"/>
      <c r="N6178" s="22">
        <f t="shared" si="2"/>
        <v>46206</v>
      </c>
      <c r="O6178" s="23">
        <f>'RESOLUCIONES EPG'!$N6178-'RESOLUCIONES EPG'!$D6178</f>
        <v>1814</v>
      </c>
    </row>
    <row r="6179" ht="15.75" customHeight="1">
      <c r="A6179" s="252" t="str">
        <f>'RESOLUCIONES 2015'!A483:H483</f>
        <v/>
      </c>
      <c r="B6179" s="73" t="s">
        <v>7852</v>
      </c>
      <c r="C6179" s="74">
        <v>481.0</v>
      </c>
      <c r="D6179" s="130">
        <v>44396.0</v>
      </c>
      <c r="E6179" s="258" t="s">
        <v>8395</v>
      </c>
      <c r="F6179" s="212" t="s">
        <v>8396</v>
      </c>
      <c r="G6179" s="141" t="s">
        <v>6257</v>
      </c>
      <c r="H6179" s="169" t="s">
        <v>742</v>
      </c>
      <c r="I6179" s="186"/>
      <c r="J6179" s="21"/>
      <c r="K6179" s="21"/>
      <c r="L6179" s="21"/>
      <c r="M6179" s="21"/>
      <c r="N6179" s="22">
        <f t="shared" si="2"/>
        <v>46206</v>
      </c>
      <c r="O6179" s="23">
        <f>'RESOLUCIONES EPG'!$N6179-'RESOLUCIONES EPG'!$D6179</f>
        <v>1810</v>
      </c>
    </row>
    <row r="6180" ht="15.75" customHeight="1">
      <c r="A6180" s="252" t="str">
        <f>'RESOLUCIONES 2015'!A495:H495</f>
        <v/>
      </c>
      <c r="B6180" s="73" t="s">
        <v>7852</v>
      </c>
      <c r="C6180" s="236" t="s">
        <v>8438</v>
      </c>
      <c r="D6180" s="130">
        <v>44396.0</v>
      </c>
      <c r="E6180" s="259" t="s">
        <v>8395</v>
      </c>
      <c r="F6180" s="130" t="s">
        <v>8396</v>
      </c>
      <c r="G6180" s="73" t="s">
        <v>8439</v>
      </c>
      <c r="H6180" s="260" t="s">
        <v>8440</v>
      </c>
      <c r="I6180" s="186"/>
      <c r="J6180" s="21"/>
      <c r="K6180" s="21"/>
      <c r="L6180" s="21"/>
      <c r="M6180" s="21"/>
      <c r="N6180" s="22">
        <f t="shared" si="2"/>
        <v>46206</v>
      </c>
      <c r="O6180" s="23">
        <f>'RESOLUCIONES EPG'!$N6180-'RESOLUCIONES EPG'!$D6180</f>
        <v>1810</v>
      </c>
    </row>
    <row r="6181" ht="16.5" customHeight="1">
      <c r="A6181" s="252" t="str">
        <f>'RESOLUCIONES 2015'!A486:H486</f>
        <v/>
      </c>
      <c r="B6181" s="73" t="s">
        <v>7852</v>
      </c>
      <c r="C6181" s="74">
        <v>484.0</v>
      </c>
      <c r="D6181" s="130">
        <v>44396.0</v>
      </c>
      <c r="E6181" s="176" t="s">
        <v>2486</v>
      </c>
      <c r="F6181" s="130" t="s">
        <v>8262</v>
      </c>
      <c r="G6181" s="73" t="s">
        <v>2374</v>
      </c>
      <c r="H6181" s="169"/>
      <c r="I6181" s="186"/>
      <c r="J6181" s="21"/>
      <c r="K6181" s="21"/>
      <c r="L6181" s="21"/>
      <c r="M6181" s="21"/>
      <c r="N6181" s="22">
        <f t="shared" si="2"/>
        <v>46206</v>
      </c>
      <c r="O6181" s="23">
        <f>'RESOLUCIONES EPG'!$N6181-'RESOLUCIONES EPG'!$D6181</f>
        <v>1810</v>
      </c>
    </row>
    <row r="6182" ht="15.75" customHeight="1">
      <c r="A6182" s="252" t="str">
        <f>'RESOLUCIONES 2015'!A488:H488</f>
        <v/>
      </c>
      <c r="B6182" s="259" t="s">
        <v>7852</v>
      </c>
      <c r="C6182" s="74">
        <v>486.0</v>
      </c>
      <c r="D6182" s="130">
        <v>44396.0</v>
      </c>
      <c r="E6182" s="73" t="s">
        <v>4801</v>
      </c>
      <c r="F6182" s="130" t="s">
        <v>8441</v>
      </c>
      <c r="G6182" s="73" t="s">
        <v>18</v>
      </c>
      <c r="H6182" s="169" t="s">
        <v>8442</v>
      </c>
      <c r="I6182" s="186"/>
      <c r="J6182" s="21"/>
      <c r="K6182" s="21"/>
      <c r="L6182" s="21"/>
      <c r="M6182" s="21"/>
      <c r="N6182" s="22">
        <f t="shared" si="2"/>
        <v>46206</v>
      </c>
      <c r="O6182" s="23">
        <f>'RESOLUCIONES EPG'!$N6182-'RESOLUCIONES EPG'!$D6182</f>
        <v>1810</v>
      </c>
    </row>
    <row r="6183" ht="15.75" customHeight="1">
      <c r="A6183" s="252" t="str">
        <f>'RESOLUCIONES 2015'!A484:H484</f>
        <v/>
      </c>
      <c r="B6183" s="73" t="s">
        <v>7852</v>
      </c>
      <c r="C6183" s="74">
        <v>482.0</v>
      </c>
      <c r="D6183" s="130">
        <v>44396.0</v>
      </c>
      <c r="E6183" s="73" t="s">
        <v>4912</v>
      </c>
      <c r="F6183" s="130" t="s">
        <v>8010</v>
      </c>
      <c r="G6183" s="73" t="s">
        <v>2374</v>
      </c>
      <c r="H6183" s="253"/>
      <c r="I6183" s="186"/>
      <c r="J6183" s="21"/>
      <c r="K6183" s="21"/>
      <c r="L6183" s="21"/>
      <c r="M6183" s="21"/>
      <c r="N6183" s="22">
        <f t="shared" si="2"/>
        <v>46206</v>
      </c>
      <c r="O6183" s="23">
        <f>'RESOLUCIONES EPG'!$N6183-'RESOLUCIONES EPG'!$D6183</f>
        <v>1810</v>
      </c>
    </row>
    <row r="6184" ht="15.75" customHeight="1">
      <c r="A6184" s="252" t="str">
        <f>'RESOLUCIONES 2015'!A493:H493</f>
        <v/>
      </c>
      <c r="B6184" s="73" t="s">
        <v>7852</v>
      </c>
      <c r="C6184" s="74">
        <v>491.0</v>
      </c>
      <c r="D6184" s="130">
        <v>44396.0</v>
      </c>
      <c r="E6184" s="73" t="s">
        <v>4531</v>
      </c>
      <c r="F6184" s="130" t="s">
        <v>8443</v>
      </c>
      <c r="G6184" s="73" t="s">
        <v>761</v>
      </c>
      <c r="H6184" s="169" t="s">
        <v>8444</v>
      </c>
      <c r="I6184" s="186"/>
      <c r="J6184" s="21"/>
      <c r="K6184" s="21"/>
      <c r="L6184" s="21"/>
      <c r="M6184" s="21"/>
      <c r="N6184" s="22">
        <f t="shared" si="2"/>
        <v>46206</v>
      </c>
      <c r="O6184" s="23">
        <f>'RESOLUCIONES EPG'!$N6184-'RESOLUCIONES EPG'!$D6184</f>
        <v>1810</v>
      </c>
    </row>
    <row r="6185" ht="16.5" customHeight="1">
      <c r="A6185" s="252" t="str">
        <f>'RESOLUCIONES 2015'!A485:H485</f>
        <v/>
      </c>
      <c r="B6185" s="73" t="s">
        <v>7852</v>
      </c>
      <c r="C6185" s="74">
        <v>483.0</v>
      </c>
      <c r="D6185" s="130">
        <v>44396.0</v>
      </c>
      <c r="E6185" s="73" t="s">
        <v>7471</v>
      </c>
      <c r="F6185" s="130" t="s">
        <v>7472</v>
      </c>
      <c r="G6185" s="73" t="s">
        <v>2374</v>
      </c>
      <c r="H6185" s="253"/>
      <c r="I6185" s="186"/>
      <c r="J6185" s="21"/>
      <c r="K6185" s="21"/>
      <c r="L6185" s="21"/>
      <c r="M6185" s="21"/>
      <c r="N6185" s="22">
        <f t="shared" si="2"/>
        <v>46206</v>
      </c>
      <c r="O6185" s="23">
        <f>'RESOLUCIONES EPG'!$N6185-'RESOLUCIONES EPG'!$D6185</f>
        <v>1810</v>
      </c>
    </row>
    <row r="6186" ht="16.5" customHeight="1">
      <c r="A6186" s="252" t="str">
        <f>'RESOLUCIONES 2015'!A492:H492</f>
        <v/>
      </c>
      <c r="B6186" s="73" t="s">
        <v>7852</v>
      </c>
      <c r="C6186" s="74">
        <v>490.0</v>
      </c>
      <c r="D6186" s="130">
        <v>44396.0</v>
      </c>
      <c r="E6186" s="73" t="s">
        <v>8445</v>
      </c>
      <c r="F6186" s="130" t="s">
        <v>8446</v>
      </c>
      <c r="G6186" s="73" t="s">
        <v>761</v>
      </c>
      <c r="H6186" s="169" t="s">
        <v>6803</v>
      </c>
      <c r="I6186" s="186"/>
      <c r="J6186" s="21"/>
      <c r="K6186" s="21"/>
      <c r="L6186" s="21"/>
      <c r="M6186" s="21"/>
      <c r="N6186" s="22">
        <f t="shared" si="2"/>
        <v>46206</v>
      </c>
      <c r="O6186" s="23">
        <f>'RESOLUCIONES EPG'!$N6186-'RESOLUCIONES EPG'!$D6186</f>
        <v>1810</v>
      </c>
    </row>
    <row r="6187" ht="15.75" customHeight="1">
      <c r="A6187" s="252" t="str">
        <f>'RESOLUCIONES 2015'!A482:H482</f>
        <v/>
      </c>
      <c r="B6187" s="73" t="s">
        <v>7852</v>
      </c>
      <c r="C6187" s="74">
        <v>480.0</v>
      </c>
      <c r="D6187" s="130">
        <v>44396.0</v>
      </c>
      <c r="E6187" s="141" t="s">
        <v>8447</v>
      </c>
      <c r="F6187" s="212" t="s">
        <v>8399</v>
      </c>
      <c r="G6187" s="141" t="s">
        <v>6257</v>
      </c>
      <c r="H6187" s="169" t="s">
        <v>742</v>
      </c>
      <c r="I6187" s="186"/>
      <c r="J6187" s="21"/>
      <c r="K6187" s="21"/>
      <c r="L6187" s="21"/>
      <c r="M6187" s="21"/>
      <c r="N6187" s="22">
        <f t="shared" si="2"/>
        <v>46206</v>
      </c>
      <c r="O6187" s="23">
        <f>'RESOLUCIONES EPG'!$N6187-'RESOLUCIONES EPG'!$D6187</f>
        <v>1810</v>
      </c>
    </row>
    <row r="6188" ht="15.75" customHeight="1">
      <c r="A6188" s="252" t="str">
        <f>'RESOLUCIONES 2015'!A487:H487</f>
        <v/>
      </c>
      <c r="B6188" s="73" t="s">
        <v>7852</v>
      </c>
      <c r="C6188" s="74">
        <v>485.0</v>
      </c>
      <c r="D6188" s="130">
        <v>44396.0</v>
      </c>
      <c r="E6188" s="73" t="s">
        <v>8448</v>
      </c>
      <c r="F6188" s="130" t="s">
        <v>8449</v>
      </c>
      <c r="G6188" s="73" t="s">
        <v>761</v>
      </c>
      <c r="H6188" s="169" t="s">
        <v>4511</v>
      </c>
      <c r="I6188" s="186"/>
      <c r="J6188" s="21"/>
      <c r="K6188" s="21"/>
      <c r="L6188" s="21"/>
      <c r="M6188" s="21"/>
      <c r="N6188" s="22">
        <f t="shared" si="2"/>
        <v>46206</v>
      </c>
      <c r="O6188" s="23">
        <f>'RESOLUCIONES EPG'!$N6188-'RESOLUCIONES EPG'!$D6188</f>
        <v>1810</v>
      </c>
    </row>
    <row r="6189" ht="15.75" customHeight="1">
      <c r="A6189" s="252" t="str">
        <f>'RESOLUCIONES 2015'!A489:H489</f>
        <v/>
      </c>
      <c r="B6189" s="73" t="s">
        <v>7852</v>
      </c>
      <c r="C6189" s="74">
        <v>487.0</v>
      </c>
      <c r="D6189" s="130">
        <v>44396.0</v>
      </c>
      <c r="E6189" s="73" t="s">
        <v>2547</v>
      </c>
      <c r="F6189" s="130" t="s">
        <v>8450</v>
      </c>
      <c r="G6189" s="73" t="s">
        <v>761</v>
      </c>
      <c r="H6189" s="169" t="s">
        <v>7708</v>
      </c>
      <c r="I6189" s="186"/>
      <c r="J6189" s="21"/>
      <c r="K6189" s="21"/>
      <c r="L6189" s="21"/>
      <c r="M6189" s="21"/>
      <c r="N6189" s="22">
        <f t="shared" si="2"/>
        <v>46206</v>
      </c>
      <c r="O6189" s="23">
        <f>'RESOLUCIONES EPG'!$N6189-'RESOLUCIONES EPG'!$D6189</f>
        <v>1810</v>
      </c>
    </row>
    <row r="6190" ht="16.5" customHeight="1">
      <c r="A6190" s="252" t="str">
        <f>'RESOLUCIONES 2015'!A490:H490</f>
        <v/>
      </c>
      <c r="B6190" s="73" t="s">
        <v>7852</v>
      </c>
      <c r="C6190" s="74">
        <v>488.0</v>
      </c>
      <c r="D6190" s="130">
        <v>44396.0</v>
      </c>
      <c r="E6190" s="73" t="s">
        <v>8451</v>
      </c>
      <c r="F6190" s="130" t="s">
        <v>8452</v>
      </c>
      <c r="G6190" s="73" t="s">
        <v>761</v>
      </c>
      <c r="H6190" s="169" t="s">
        <v>4983</v>
      </c>
      <c r="I6190" s="186"/>
      <c r="J6190" s="21"/>
      <c r="K6190" s="21"/>
      <c r="L6190" s="21"/>
      <c r="M6190" s="21"/>
      <c r="N6190" s="22">
        <f t="shared" si="2"/>
        <v>46206</v>
      </c>
      <c r="O6190" s="23">
        <f>'RESOLUCIONES EPG'!$N6190-'RESOLUCIONES EPG'!$D6190</f>
        <v>1810</v>
      </c>
    </row>
    <row r="6191" ht="16.5" customHeight="1">
      <c r="A6191" s="252" t="str">
        <f>'RESOLUCIONES 2015'!A491:H491</f>
        <v/>
      </c>
      <c r="B6191" s="73" t="s">
        <v>7852</v>
      </c>
      <c r="C6191" s="74">
        <v>489.0</v>
      </c>
      <c r="D6191" s="130">
        <v>44396.0</v>
      </c>
      <c r="E6191" s="73" t="s">
        <v>8453</v>
      </c>
      <c r="F6191" s="130" t="s">
        <v>8454</v>
      </c>
      <c r="G6191" s="73" t="s">
        <v>761</v>
      </c>
      <c r="H6191" s="169" t="s">
        <v>304</v>
      </c>
      <c r="I6191" s="186"/>
      <c r="J6191" s="21"/>
      <c r="K6191" s="21"/>
      <c r="L6191" s="21"/>
      <c r="M6191" s="21"/>
      <c r="N6191" s="22">
        <f t="shared" si="2"/>
        <v>46206</v>
      </c>
      <c r="O6191" s="23">
        <f>'RESOLUCIONES EPG'!$N6191-'RESOLUCIONES EPG'!$D6191</f>
        <v>1810</v>
      </c>
    </row>
    <row r="6192" ht="16.5" customHeight="1">
      <c r="A6192" s="252" t="str">
        <f>'RESOLUCIONES 2015'!A494:H494</f>
        <v/>
      </c>
      <c r="B6192" s="259" t="s">
        <v>7852</v>
      </c>
      <c r="C6192" s="236">
        <v>492.0</v>
      </c>
      <c r="D6192" s="130">
        <v>44398.0</v>
      </c>
      <c r="E6192" s="176" t="s">
        <v>8455</v>
      </c>
      <c r="F6192" s="130"/>
      <c r="G6192" s="73" t="s">
        <v>8456</v>
      </c>
      <c r="H6192" s="169"/>
      <c r="I6192" s="186"/>
      <c r="J6192" s="21"/>
      <c r="K6192" s="21"/>
      <c r="L6192" s="21"/>
      <c r="M6192" s="21"/>
      <c r="N6192" s="22">
        <f t="shared" si="2"/>
        <v>46206</v>
      </c>
      <c r="O6192" s="23">
        <f>'RESOLUCIONES EPG'!$N6192-'RESOLUCIONES EPG'!$D6192</f>
        <v>1808</v>
      </c>
    </row>
    <row r="6193" ht="16.5" customHeight="1">
      <c r="A6193" s="252" t="str">
        <f>'RESOLUCIONES 2015'!A500:H500</f>
        <v/>
      </c>
      <c r="B6193" s="259" t="s">
        <v>8457</v>
      </c>
      <c r="C6193" s="236">
        <v>497.0</v>
      </c>
      <c r="D6193" s="130">
        <v>44399.0</v>
      </c>
      <c r="E6193" s="73" t="s">
        <v>7895</v>
      </c>
      <c r="F6193" s="130" t="s">
        <v>7896</v>
      </c>
      <c r="G6193" s="73" t="s">
        <v>1725</v>
      </c>
      <c r="H6193" s="169"/>
      <c r="I6193" s="186"/>
      <c r="J6193" s="21"/>
      <c r="K6193" s="21"/>
      <c r="L6193" s="21"/>
      <c r="M6193" s="21"/>
      <c r="N6193" s="22">
        <f t="shared" si="2"/>
        <v>46206</v>
      </c>
      <c r="O6193" s="23">
        <f>'RESOLUCIONES EPG'!$N6193-'RESOLUCIONES EPG'!$D6193</f>
        <v>1807</v>
      </c>
    </row>
    <row r="6194" ht="15.75" customHeight="1">
      <c r="A6194" s="252" t="str">
        <f>'RESOLUCIONES 2015'!A502:H502</f>
        <v/>
      </c>
      <c r="B6194" s="73"/>
      <c r="C6194" s="74">
        <v>499.0</v>
      </c>
      <c r="D6194" s="130">
        <v>44399.0</v>
      </c>
      <c r="E6194" s="73" t="s">
        <v>8336</v>
      </c>
      <c r="F6194" s="130" t="s">
        <v>8458</v>
      </c>
      <c r="G6194" s="73" t="s">
        <v>1725</v>
      </c>
      <c r="H6194" s="253"/>
      <c r="I6194" s="186"/>
      <c r="J6194" s="21"/>
      <c r="K6194" s="21"/>
      <c r="L6194" s="21"/>
      <c r="M6194" s="21"/>
      <c r="N6194" s="22">
        <f t="shared" si="2"/>
        <v>46206</v>
      </c>
      <c r="O6194" s="23">
        <f>'RESOLUCIONES EPG'!$N6194-'RESOLUCIONES EPG'!$D6194</f>
        <v>1807</v>
      </c>
    </row>
    <row r="6195" ht="15.75" customHeight="1">
      <c r="A6195" s="252" t="str">
        <f>'RESOLUCIONES 2015'!A499:H499</f>
        <v/>
      </c>
      <c r="B6195" s="73"/>
      <c r="C6195" s="236">
        <v>496.0</v>
      </c>
      <c r="D6195" s="130">
        <v>44399.0</v>
      </c>
      <c r="E6195" s="73" t="s">
        <v>6554</v>
      </c>
      <c r="F6195" s="130" t="s">
        <v>6555</v>
      </c>
      <c r="G6195" s="73" t="s">
        <v>8459</v>
      </c>
      <c r="H6195" s="169" t="s">
        <v>1197</v>
      </c>
      <c r="I6195" s="261" t="s">
        <v>8460</v>
      </c>
      <c r="J6195" s="21"/>
      <c r="K6195" s="21"/>
      <c r="L6195" s="21"/>
      <c r="M6195" s="21"/>
      <c r="N6195" s="22">
        <f t="shared" si="2"/>
        <v>46206</v>
      </c>
      <c r="O6195" s="23">
        <f>'RESOLUCIONES EPG'!$N6195-'RESOLUCIONES EPG'!$D6195</f>
        <v>1807</v>
      </c>
    </row>
    <row r="6196" ht="15.75" customHeight="1">
      <c r="A6196" s="252" t="str">
        <f>'RESOLUCIONES 2015'!A498:H498</f>
        <v/>
      </c>
      <c r="B6196" s="73"/>
      <c r="C6196" s="74">
        <v>495.0</v>
      </c>
      <c r="D6196" s="130">
        <v>44399.0</v>
      </c>
      <c r="E6196" s="73" t="s">
        <v>8461</v>
      </c>
      <c r="F6196" s="130" t="s">
        <v>8433</v>
      </c>
      <c r="G6196" s="73" t="s">
        <v>1197</v>
      </c>
      <c r="H6196" s="169"/>
      <c r="I6196" s="186"/>
      <c r="J6196" s="21"/>
      <c r="K6196" s="21"/>
      <c r="L6196" s="21"/>
      <c r="M6196" s="21"/>
      <c r="N6196" s="22">
        <f t="shared" si="2"/>
        <v>46206</v>
      </c>
      <c r="O6196" s="23">
        <f>'RESOLUCIONES EPG'!$N6196-'RESOLUCIONES EPG'!$D6196</f>
        <v>1807</v>
      </c>
    </row>
    <row r="6197" ht="15.75" customHeight="1">
      <c r="A6197" s="252" t="str">
        <f>'RESOLUCIONES 2015'!A503:H503</f>
        <v/>
      </c>
      <c r="B6197" s="73" t="s">
        <v>7852</v>
      </c>
      <c r="C6197" s="74">
        <v>500.0</v>
      </c>
      <c r="D6197" s="130">
        <v>44399.0</v>
      </c>
      <c r="E6197" s="73" t="s">
        <v>8230</v>
      </c>
      <c r="F6197" s="130" t="s">
        <v>8231</v>
      </c>
      <c r="G6197" s="73" t="s">
        <v>1725</v>
      </c>
      <c r="H6197" s="253"/>
      <c r="I6197" s="186"/>
      <c r="J6197" s="21"/>
      <c r="K6197" s="21"/>
      <c r="L6197" s="21"/>
      <c r="M6197" s="21"/>
      <c r="N6197" s="22">
        <f t="shared" si="2"/>
        <v>46206</v>
      </c>
      <c r="O6197" s="23">
        <f>'RESOLUCIONES EPG'!$N6197-'RESOLUCIONES EPG'!$D6197</f>
        <v>1807</v>
      </c>
    </row>
    <row r="6198" ht="16.5" customHeight="1">
      <c r="A6198" s="252" t="str">
        <f>'RESOLUCIONES 2015'!A496:H496</f>
        <v/>
      </c>
      <c r="B6198" s="73" t="s">
        <v>7852</v>
      </c>
      <c r="C6198" s="74">
        <v>493.0</v>
      </c>
      <c r="D6198" s="130">
        <v>44399.0</v>
      </c>
      <c r="E6198" s="80" t="s">
        <v>8462</v>
      </c>
      <c r="F6198" s="181" t="s">
        <v>8463</v>
      </c>
      <c r="G6198" s="262" t="s">
        <v>7876</v>
      </c>
      <c r="H6198" s="169" t="s">
        <v>8464</v>
      </c>
      <c r="I6198" s="186"/>
      <c r="J6198" s="21"/>
      <c r="K6198" s="21"/>
      <c r="L6198" s="21"/>
      <c r="M6198" s="21"/>
      <c r="N6198" s="22">
        <f t="shared" si="2"/>
        <v>46206</v>
      </c>
      <c r="O6198" s="23">
        <f>'RESOLUCIONES EPG'!$N6198-'RESOLUCIONES EPG'!$D6198</f>
        <v>1807</v>
      </c>
    </row>
    <row r="6199" ht="16.5" customHeight="1">
      <c r="A6199" s="252" t="str">
        <f>'RESOLUCIONES 2015'!A497:H497</f>
        <v/>
      </c>
      <c r="B6199" s="73"/>
      <c r="C6199" s="74">
        <v>494.0</v>
      </c>
      <c r="D6199" s="130">
        <v>44399.0</v>
      </c>
      <c r="E6199" s="73" t="s">
        <v>8465</v>
      </c>
      <c r="F6199" s="130" t="s">
        <v>7386</v>
      </c>
      <c r="G6199" s="73" t="s">
        <v>1197</v>
      </c>
      <c r="H6199" s="169"/>
      <c r="I6199" s="186"/>
      <c r="J6199" s="21"/>
      <c r="K6199" s="21"/>
      <c r="L6199" s="21"/>
      <c r="M6199" s="21"/>
      <c r="N6199" s="22">
        <f t="shared" si="2"/>
        <v>46206</v>
      </c>
      <c r="O6199" s="23">
        <f>'RESOLUCIONES EPG'!$N6199-'RESOLUCIONES EPG'!$D6199</f>
        <v>1807</v>
      </c>
    </row>
    <row r="6200" ht="15.75" customHeight="1">
      <c r="A6200" s="252" t="str">
        <f>'RESOLUCIONES 2015'!A501:H501</f>
        <v/>
      </c>
      <c r="B6200" s="73" t="s">
        <v>7852</v>
      </c>
      <c r="C6200" s="74">
        <v>498.0</v>
      </c>
      <c r="D6200" s="130">
        <v>44399.0</v>
      </c>
      <c r="E6200" s="73" t="s">
        <v>8466</v>
      </c>
      <c r="F6200" s="130" t="s">
        <v>8467</v>
      </c>
      <c r="G6200" s="73" t="s">
        <v>1725</v>
      </c>
      <c r="H6200" s="253"/>
      <c r="I6200" s="186"/>
      <c r="J6200" s="21"/>
      <c r="K6200" s="21"/>
      <c r="L6200" s="21"/>
      <c r="M6200" s="21"/>
      <c r="N6200" s="22">
        <f t="shared" si="2"/>
        <v>46206</v>
      </c>
      <c r="O6200" s="23">
        <f>'RESOLUCIONES EPG'!$N6200-'RESOLUCIONES EPG'!$D6200</f>
        <v>1807</v>
      </c>
    </row>
    <row r="6201" ht="15.75" customHeight="1">
      <c r="A6201" s="252" t="str">
        <f>'RESOLUCIONES 2015'!A510:H510</f>
        <v/>
      </c>
      <c r="B6201" s="73" t="s">
        <v>7852</v>
      </c>
      <c r="C6201" s="74">
        <v>507.0</v>
      </c>
      <c r="D6201" s="130">
        <v>44400.0</v>
      </c>
      <c r="E6201" s="73" t="s">
        <v>2433</v>
      </c>
      <c r="F6201" s="130" t="s">
        <v>7386</v>
      </c>
      <c r="G6201" s="73" t="s">
        <v>131</v>
      </c>
      <c r="H6201" s="169"/>
      <c r="I6201" s="186"/>
      <c r="J6201" s="21"/>
      <c r="K6201" s="21"/>
      <c r="L6201" s="21"/>
      <c r="M6201" s="21"/>
      <c r="N6201" s="22">
        <f t="shared" si="2"/>
        <v>46206</v>
      </c>
      <c r="O6201" s="23">
        <f>'RESOLUCIONES EPG'!$N6201-'RESOLUCIONES EPG'!$D6201</f>
        <v>1806</v>
      </c>
    </row>
    <row r="6202" ht="15.75" customHeight="1">
      <c r="A6202" s="252" t="str">
        <f>'RESOLUCIONES 2015'!A509:H509</f>
        <v/>
      </c>
      <c r="B6202" s="73" t="s">
        <v>7852</v>
      </c>
      <c r="C6202" s="74">
        <v>506.0</v>
      </c>
      <c r="D6202" s="130">
        <v>44400.0</v>
      </c>
      <c r="E6202" s="73" t="s">
        <v>5765</v>
      </c>
      <c r="F6202" s="130" t="s">
        <v>8468</v>
      </c>
      <c r="G6202" s="73" t="s">
        <v>131</v>
      </c>
      <c r="H6202" s="169"/>
      <c r="I6202" s="186"/>
      <c r="J6202" s="21"/>
      <c r="K6202" s="21"/>
      <c r="L6202" s="21"/>
      <c r="M6202" s="21"/>
      <c r="N6202" s="22">
        <f t="shared" si="2"/>
        <v>46206</v>
      </c>
      <c r="O6202" s="23">
        <f>'RESOLUCIONES EPG'!$N6202-'RESOLUCIONES EPG'!$D6202</f>
        <v>1806</v>
      </c>
    </row>
    <row r="6203" ht="16.5" customHeight="1">
      <c r="A6203" s="252" t="str">
        <f>'RESOLUCIONES 2015'!A504:H504</f>
        <v/>
      </c>
      <c r="B6203" s="73" t="s">
        <v>7852</v>
      </c>
      <c r="C6203" s="74">
        <v>501.0</v>
      </c>
      <c r="D6203" s="130">
        <v>44400.0</v>
      </c>
      <c r="E6203" s="73" t="s">
        <v>8347</v>
      </c>
      <c r="F6203" s="130" t="s">
        <v>8469</v>
      </c>
      <c r="G6203" s="73" t="s">
        <v>1725</v>
      </c>
      <c r="H6203" s="169"/>
      <c r="I6203" s="186"/>
      <c r="J6203" s="21"/>
      <c r="K6203" s="21"/>
      <c r="L6203" s="21"/>
      <c r="M6203" s="21"/>
      <c r="N6203" s="22">
        <f t="shared" si="2"/>
        <v>46206</v>
      </c>
      <c r="O6203" s="23">
        <f>'RESOLUCIONES EPG'!$N6203-'RESOLUCIONES EPG'!$D6203</f>
        <v>1806</v>
      </c>
    </row>
    <row r="6204" ht="16.5" customHeight="1">
      <c r="A6204" s="252" t="str">
        <f>'RESOLUCIONES 2015'!A508:H508</f>
        <v/>
      </c>
      <c r="B6204" s="73" t="s">
        <v>7852</v>
      </c>
      <c r="C6204" s="74">
        <v>505.0</v>
      </c>
      <c r="D6204" s="130">
        <v>44400.0</v>
      </c>
      <c r="E6204" s="73" t="s">
        <v>8470</v>
      </c>
      <c r="F6204" s="130" t="s">
        <v>8471</v>
      </c>
      <c r="G6204" s="73" t="s">
        <v>1725</v>
      </c>
      <c r="H6204" s="169"/>
      <c r="I6204" s="186"/>
      <c r="J6204" s="21"/>
      <c r="K6204" s="21"/>
      <c r="L6204" s="21"/>
      <c r="M6204" s="21"/>
      <c r="N6204" s="22">
        <f t="shared" si="2"/>
        <v>46206</v>
      </c>
      <c r="O6204" s="23">
        <f>'RESOLUCIONES EPG'!$N6204-'RESOLUCIONES EPG'!$D6204</f>
        <v>1806</v>
      </c>
    </row>
    <row r="6205" ht="16.5" customHeight="1">
      <c r="A6205" s="252" t="str">
        <f>'RESOLUCIONES 2015'!A507:H507</f>
        <v/>
      </c>
      <c r="B6205" s="73" t="s">
        <v>7852</v>
      </c>
      <c r="C6205" s="74">
        <v>504.0</v>
      </c>
      <c r="D6205" s="130">
        <v>44400.0</v>
      </c>
      <c r="E6205" s="73" t="s">
        <v>8048</v>
      </c>
      <c r="F6205" s="130" t="s">
        <v>8049</v>
      </c>
      <c r="G6205" s="73" t="s">
        <v>108</v>
      </c>
      <c r="H6205" s="169"/>
      <c r="I6205" s="186"/>
      <c r="J6205" s="21"/>
      <c r="K6205" s="21"/>
      <c r="L6205" s="21"/>
      <c r="M6205" s="21"/>
      <c r="N6205" s="22">
        <f t="shared" si="2"/>
        <v>46206</v>
      </c>
      <c r="O6205" s="23">
        <f>'RESOLUCIONES EPG'!$N6205-'RESOLUCIONES EPG'!$D6205</f>
        <v>1806</v>
      </c>
    </row>
    <row r="6206" ht="16.5" customHeight="1">
      <c r="A6206" s="252" t="str">
        <f>'RESOLUCIONES 2015'!A506:H506</f>
        <v/>
      </c>
      <c r="B6206" s="263" t="s">
        <v>7852</v>
      </c>
      <c r="C6206" s="74">
        <v>503.0</v>
      </c>
      <c r="D6206" s="130">
        <v>44400.0</v>
      </c>
      <c r="E6206" s="73" t="s">
        <v>3664</v>
      </c>
      <c r="F6206" s="130" t="s">
        <v>8063</v>
      </c>
      <c r="G6206" s="73" t="s">
        <v>131</v>
      </c>
      <c r="H6206" s="169"/>
      <c r="I6206" s="186"/>
      <c r="J6206" s="21"/>
      <c r="K6206" s="21"/>
      <c r="L6206" s="21"/>
      <c r="M6206" s="21"/>
      <c r="N6206" s="22">
        <f t="shared" si="2"/>
        <v>46206</v>
      </c>
      <c r="O6206" s="23">
        <f>'RESOLUCIONES EPG'!$N6206-'RESOLUCIONES EPG'!$D6206</f>
        <v>1806</v>
      </c>
    </row>
    <row r="6207" ht="15.75" customHeight="1">
      <c r="A6207" s="252" t="str">
        <f>'RESOLUCIONES 2015'!A505:H505</f>
        <v/>
      </c>
      <c r="B6207" s="73" t="s">
        <v>7852</v>
      </c>
      <c r="C6207" s="74">
        <v>502.0</v>
      </c>
      <c r="D6207" s="130">
        <v>44400.0</v>
      </c>
      <c r="E6207" s="73" t="s">
        <v>3668</v>
      </c>
      <c r="F6207" s="130" t="s">
        <v>8004</v>
      </c>
      <c r="G6207" s="73" t="s">
        <v>1725</v>
      </c>
      <c r="H6207" s="169"/>
      <c r="I6207" s="186"/>
      <c r="J6207" s="21"/>
      <c r="K6207" s="21"/>
      <c r="L6207" s="21"/>
      <c r="M6207" s="21"/>
      <c r="N6207" s="22">
        <f t="shared" si="2"/>
        <v>46206</v>
      </c>
      <c r="O6207" s="23">
        <f>'RESOLUCIONES EPG'!$N6207-'RESOLUCIONES EPG'!$D6207</f>
        <v>1806</v>
      </c>
    </row>
    <row r="6208" ht="15.75" customHeight="1">
      <c r="A6208" s="252" t="str">
        <f>'RESOLUCIONES 2015'!A511:H511</f>
        <v/>
      </c>
      <c r="B6208" s="73" t="s">
        <v>7852</v>
      </c>
      <c r="C6208" s="74">
        <v>508.0</v>
      </c>
      <c r="D6208" s="130">
        <v>44401.0</v>
      </c>
      <c r="E6208" s="73" t="s">
        <v>5577</v>
      </c>
      <c r="F6208" s="130" t="s">
        <v>8046</v>
      </c>
      <c r="G6208" s="73" t="s">
        <v>108</v>
      </c>
      <c r="H6208" s="169"/>
      <c r="I6208" s="186"/>
      <c r="J6208" s="21"/>
      <c r="K6208" s="21"/>
      <c r="L6208" s="21"/>
      <c r="M6208" s="21"/>
      <c r="N6208" s="22">
        <f t="shared" si="2"/>
        <v>46206</v>
      </c>
      <c r="O6208" s="23">
        <f>'RESOLUCIONES EPG'!$N6208-'RESOLUCIONES EPG'!$D6208</f>
        <v>1805</v>
      </c>
    </row>
    <row r="6209" ht="15.75" customHeight="1">
      <c r="A6209" s="252" t="str">
        <f>'RESOLUCIONES 2015'!A515:H515</f>
        <v/>
      </c>
      <c r="B6209" s="73" t="s">
        <v>7852</v>
      </c>
      <c r="C6209" s="74">
        <v>512.0</v>
      </c>
      <c r="D6209" s="130">
        <v>44404.0</v>
      </c>
      <c r="E6209" s="73" t="s">
        <v>6821</v>
      </c>
      <c r="F6209" s="130" t="s">
        <v>8038</v>
      </c>
      <c r="G6209" s="73" t="s">
        <v>2253</v>
      </c>
      <c r="H6209" s="169" t="s">
        <v>1083</v>
      </c>
      <c r="I6209" s="186"/>
      <c r="J6209" s="21"/>
      <c r="K6209" s="21"/>
      <c r="L6209" s="21"/>
      <c r="M6209" s="21"/>
      <c r="N6209" s="22">
        <f t="shared" si="2"/>
        <v>46206</v>
      </c>
      <c r="O6209" s="23">
        <f>'RESOLUCIONES EPG'!$N6209-'RESOLUCIONES EPG'!$D6209</f>
        <v>1802</v>
      </c>
    </row>
    <row r="6210" ht="16.5" customHeight="1">
      <c r="A6210" s="252" t="str">
        <f>'RESOLUCIONES 2015'!A513:H513</f>
        <v/>
      </c>
      <c r="B6210" s="73" t="s">
        <v>7852</v>
      </c>
      <c r="C6210" s="74">
        <v>510.0</v>
      </c>
      <c r="D6210" s="130">
        <v>44404.0</v>
      </c>
      <c r="E6210" s="73" t="s">
        <v>7158</v>
      </c>
      <c r="F6210" s="130" t="s">
        <v>7159</v>
      </c>
      <c r="G6210" s="73" t="s">
        <v>2253</v>
      </c>
      <c r="H6210" s="169" t="s">
        <v>1083</v>
      </c>
      <c r="I6210" s="186"/>
      <c r="J6210" s="21"/>
      <c r="K6210" s="21"/>
      <c r="L6210" s="21"/>
      <c r="M6210" s="21"/>
      <c r="N6210" s="22">
        <f t="shared" si="2"/>
        <v>46206</v>
      </c>
      <c r="O6210" s="23">
        <f>'RESOLUCIONES EPG'!$N6210-'RESOLUCIONES EPG'!$D6210</f>
        <v>1802</v>
      </c>
    </row>
    <row r="6211" ht="16.5" customHeight="1">
      <c r="A6211" s="252" t="str">
        <f>'RESOLUCIONES 2015'!A516:H516</f>
        <v/>
      </c>
      <c r="B6211" s="73" t="s">
        <v>7852</v>
      </c>
      <c r="C6211" s="74">
        <v>513.0</v>
      </c>
      <c r="D6211" s="130">
        <v>44404.0</v>
      </c>
      <c r="E6211" s="73" t="s">
        <v>5342</v>
      </c>
      <c r="F6211" s="130" t="s">
        <v>6789</v>
      </c>
      <c r="G6211" s="73" t="s">
        <v>2253</v>
      </c>
      <c r="H6211" s="169" t="s">
        <v>1087</v>
      </c>
      <c r="I6211" s="186"/>
      <c r="J6211" s="21"/>
      <c r="K6211" s="21"/>
      <c r="L6211" s="21"/>
      <c r="M6211" s="21"/>
      <c r="N6211" s="22">
        <f t="shared" si="2"/>
        <v>46206</v>
      </c>
      <c r="O6211" s="23">
        <f>'RESOLUCIONES EPG'!$N6211-'RESOLUCIONES EPG'!$D6211</f>
        <v>1802</v>
      </c>
    </row>
    <row r="6212" ht="16.5" customHeight="1">
      <c r="A6212" s="252" t="str">
        <f>'RESOLUCIONES 2015'!A517:H517</f>
        <v/>
      </c>
      <c r="B6212" s="73" t="s">
        <v>641</v>
      </c>
      <c r="C6212" s="74">
        <v>514.0</v>
      </c>
      <c r="D6212" s="130">
        <v>44404.0</v>
      </c>
      <c r="E6212" s="80" t="s">
        <v>8472</v>
      </c>
      <c r="F6212" s="181" t="s">
        <v>8473</v>
      </c>
      <c r="G6212" s="80" t="s">
        <v>18</v>
      </c>
      <c r="H6212" s="169"/>
      <c r="I6212" s="186"/>
      <c r="J6212" s="21"/>
      <c r="K6212" s="21"/>
      <c r="L6212" s="21"/>
      <c r="M6212" s="21"/>
      <c r="N6212" s="22">
        <f t="shared" si="2"/>
        <v>46206</v>
      </c>
      <c r="O6212" s="23">
        <f>'RESOLUCIONES EPG'!$N6212-'RESOLUCIONES EPG'!$D6212</f>
        <v>1802</v>
      </c>
    </row>
    <row r="6213" ht="16.5" customHeight="1">
      <c r="A6213" s="252" t="str">
        <f>'RESOLUCIONES 2015'!A514:H514</f>
        <v/>
      </c>
      <c r="B6213" s="73" t="s">
        <v>7852</v>
      </c>
      <c r="C6213" s="74">
        <v>511.0</v>
      </c>
      <c r="D6213" s="130">
        <v>44404.0</v>
      </c>
      <c r="E6213" s="73" t="s">
        <v>7209</v>
      </c>
      <c r="F6213" s="130" t="s">
        <v>7210</v>
      </c>
      <c r="G6213" s="73" t="s">
        <v>2253</v>
      </c>
      <c r="H6213" s="169" t="s">
        <v>1083</v>
      </c>
      <c r="I6213" s="186"/>
      <c r="J6213" s="21"/>
      <c r="K6213" s="21"/>
      <c r="L6213" s="21"/>
      <c r="M6213" s="21"/>
      <c r="N6213" s="22">
        <f t="shared" si="2"/>
        <v>46206</v>
      </c>
      <c r="O6213" s="23">
        <f>'RESOLUCIONES EPG'!$N6213-'RESOLUCIONES EPG'!$D6213</f>
        <v>1802</v>
      </c>
    </row>
    <row r="6214" ht="16.5" customHeight="1">
      <c r="A6214" s="252" t="str">
        <f>'RESOLUCIONES 2015'!A512:H512</f>
        <v/>
      </c>
      <c r="B6214" s="73" t="s">
        <v>7852</v>
      </c>
      <c r="C6214" s="74">
        <v>509.0</v>
      </c>
      <c r="D6214" s="130">
        <v>44404.0</v>
      </c>
      <c r="E6214" s="73" t="s">
        <v>2790</v>
      </c>
      <c r="F6214" s="130" t="s">
        <v>8253</v>
      </c>
      <c r="G6214" s="73" t="s">
        <v>2253</v>
      </c>
      <c r="H6214" s="169" t="s">
        <v>8093</v>
      </c>
      <c r="I6214" s="186"/>
      <c r="J6214" s="21"/>
      <c r="K6214" s="21"/>
      <c r="L6214" s="21"/>
      <c r="M6214" s="21"/>
      <c r="N6214" s="22">
        <f t="shared" si="2"/>
        <v>46206</v>
      </c>
      <c r="O6214" s="23">
        <f>'RESOLUCIONES EPG'!$N6214-'RESOLUCIONES EPG'!$D6214</f>
        <v>1802</v>
      </c>
    </row>
    <row r="6215" ht="16.5" customHeight="1">
      <c r="A6215" s="252" t="str">
        <f>'RESOLUCIONES 2015'!A518:H518</f>
        <v/>
      </c>
      <c r="B6215" s="73" t="s">
        <v>7852</v>
      </c>
      <c r="C6215" s="74">
        <v>515.0</v>
      </c>
      <c r="D6215" s="130">
        <v>44407.0</v>
      </c>
      <c r="E6215" s="80" t="s">
        <v>1878</v>
      </c>
      <c r="F6215" s="264" t="s">
        <v>8474</v>
      </c>
      <c r="G6215" s="262" t="s">
        <v>7876</v>
      </c>
      <c r="H6215" s="169" t="s">
        <v>8475</v>
      </c>
      <c r="I6215" s="186"/>
      <c r="J6215" s="21"/>
      <c r="K6215" s="21"/>
      <c r="L6215" s="21"/>
      <c r="M6215" s="21"/>
      <c r="N6215" s="22">
        <f t="shared" si="2"/>
        <v>46206</v>
      </c>
      <c r="O6215" s="23">
        <f>'RESOLUCIONES EPG'!$N6215-'RESOLUCIONES EPG'!$D6215</f>
        <v>1799</v>
      </c>
    </row>
    <row r="6216" ht="15.75" customHeight="1">
      <c r="A6216" s="252" t="str">
        <f>'RESOLUCIONES 2015'!A519:H519</f>
        <v/>
      </c>
      <c r="B6216" s="73" t="s">
        <v>7852</v>
      </c>
      <c r="C6216" s="74">
        <v>516.0</v>
      </c>
      <c r="D6216" s="130">
        <v>44407.0</v>
      </c>
      <c r="E6216" s="73" t="s">
        <v>3351</v>
      </c>
      <c r="F6216" s="130" t="s">
        <v>8476</v>
      </c>
      <c r="G6216" s="73" t="s">
        <v>18</v>
      </c>
      <c r="H6216" s="169" t="s">
        <v>7972</v>
      </c>
      <c r="I6216" s="186"/>
      <c r="J6216" s="21"/>
      <c r="K6216" s="21"/>
      <c r="L6216" s="21"/>
      <c r="M6216" s="21"/>
      <c r="N6216" s="22">
        <f t="shared" si="2"/>
        <v>46206</v>
      </c>
      <c r="O6216" s="23">
        <f>'RESOLUCIONES EPG'!$N6216-'RESOLUCIONES EPG'!$D6216</f>
        <v>1799</v>
      </c>
    </row>
    <row r="6217" ht="15.75" customHeight="1">
      <c r="A6217" s="252" t="str">
        <f>'RESOLUCIONES 2015'!A522:H522</f>
        <v/>
      </c>
      <c r="B6217" s="73" t="s">
        <v>7852</v>
      </c>
      <c r="C6217" s="74">
        <v>519.0</v>
      </c>
      <c r="D6217" s="130">
        <v>44421.0</v>
      </c>
      <c r="E6217" s="73" t="s">
        <v>7316</v>
      </c>
      <c r="F6217" s="130" t="s">
        <v>7317</v>
      </c>
      <c r="G6217" s="73" t="s">
        <v>6388</v>
      </c>
      <c r="H6217" s="169"/>
      <c r="I6217" s="186"/>
      <c r="J6217" s="21"/>
      <c r="K6217" s="21"/>
      <c r="L6217" s="21"/>
      <c r="M6217" s="21"/>
      <c r="N6217" s="22">
        <f t="shared" si="2"/>
        <v>46206</v>
      </c>
      <c r="O6217" s="23">
        <f>'RESOLUCIONES EPG'!$N6217-'RESOLUCIONES EPG'!$D6217</f>
        <v>1785</v>
      </c>
    </row>
    <row r="6218" ht="15.75" customHeight="1">
      <c r="A6218" s="252" t="str">
        <f>'RESOLUCIONES 2015'!A524:H524</f>
        <v/>
      </c>
      <c r="B6218" s="73" t="s">
        <v>7852</v>
      </c>
      <c r="C6218" s="74">
        <v>521.0</v>
      </c>
      <c r="D6218" s="130">
        <v>44426.0</v>
      </c>
      <c r="E6218" s="73" t="s">
        <v>8477</v>
      </c>
      <c r="F6218" s="130" t="s">
        <v>8478</v>
      </c>
      <c r="G6218" s="73" t="s">
        <v>8479</v>
      </c>
      <c r="H6218" s="169"/>
      <c r="I6218" s="186"/>
      <c r="J6218" s="21"/>
      <c r="K6218" s="21"/>
      <c r="L6218" s="21"/>
      <c r="M6218" s="21"/>
      <c r="N6218" s="22">
        <f t="shared" si="2"/>
        <v>46206</v>
      </c>
      <c r="O6218" s="23">
        <f>'RESOLUCIONES EPG'!$N6218-'RESOLUCIONES EPG'!$D6218</f>
        <v>1780</v>
      </c>
    </row>
    <row r="6219" ht="15.75" customHeight="1">
      <c r="A6219" s="252" t="str">
        <f>'RESOLUCIONES 2015'!A525:H525</f>
        <v/>
      </c>
      <c r="B6219" s="73" t="s">
        <v>7852</v>
      </c>
      <c r="C6219" s="74">
        <v>522.0</v>
      </c>
      <c r="D6219" s="130">
        <v>44426.0</v>
      </c>
      <c r="E6219" s="73" t="s">
        <v>8480</v>
      </c>
      <c r="F6219" s="130" t="s">
        <v>8481</v>
      </c>
      <c r="G6219" s="73" t="s">
        <v>8479</v>
      </c>
      <c r="H6219" s="169"/>
      <c r="I6219" s="186"/>
      <c r="J6219" s="21"/>
      <c r="K6219" s="21"/>
      <c r="L6219" s="21"/>
      <c r="M6219" s="21"/>
      <c r="N6219" s="22">
        <f t="shared" si="2"/>
        <v>46206</v>
      </c>
      <c r="O6219" s="23">
        <f>'RESOLUCIONES EPG'!$N6219-'RESOLUCIONES EPG'!$D6219</f>
        <v>1780</v>
      </c>
    </row>
    <row r="6220" ht="15.75" customHeight="1">
      <c r="A6220" s="252" t="str">
        <f>'RESOLUCIONES 2015'!A523:H523</f>
        <v/>
      </c>
      <c r="B6220" s="73" t="s">
        <v>7852</v>
      </c>
      <c r="C6220" s="74">
        <v>520.0</v>
      </c>
      <c r="D6220" s="130">
        <v>44426.0</v>
      </c>
      <c r="E6220" s="73" t="s">
        <v>8482</v>
      </c>
      <c r="F6220" s="130" t="s">
        <v>8483</v>
      </c>
      <c r="G6220" s="73" t="s">
        <v>8479</v>
      </c>
      <c r="H6220" s="169"/>
      <c r="I6220" s="186"/>
      <c r="J6220" s="21"/>
      <c r="K6220" s="21"/>
      <c r="L6220" s="21"/>
      <c r="M6220" s="21"/>
      <c r="N6220" s="22">
        <f t="shared" si="2"/>
        <v>46206</v>
      </c>
      <c r="O6220" s="23">
        <f>'RESOLUCIONES EPG'!$N6220-'RESOLUCIONES EPG'!$D6220</f>
        <v>1780</v>
      </c>
    </row>
    <row r="6221" ht="15.75" customHeight="1">
      <c r="A6221" s="252" t="str">
        <f>'RESOLUCIONES 2015'!A526:H526</f>
        <v/>
      </c>
      <c r="B6221" s="73" t="s">
        <v>7852</v>
      </c>
      <c r="C6221" s="74">
        <v>523.0</v>
      </c>
      <c r="D6221" s="130">
        <v>44426.0</v>
      </c>
      <c r="E6221" s="73" t="s">
        <v>8484</v>
      </c>
      <c r="F6221" s="130"/>
      <c r="G6221" s="73" t="s">
        <v>8485</v>
      </c>
      <c r="H6221" s="169"/>
      <c r="I6221" s="186"/>
      <c r="J6221" s="21"/>
      <c r="K6221" s="21"/>
      <c r="L6221" s="21"/>
      <c r="M6221" s="21"/>
      <c r="N6221" s="22">
        <f t="shared" si="2"/>
        <v>46206</v>
      </c>
      <c r="O6221" s="23">
        <f>'RESOLUCIONES EPG'!$N6221-'RESOLUCIONES EPG'!$D6221</f>
        <v>1780</v>
      </c>
    </row>
    <row r="6222" ht="15.75" customHeight="1">
      <c r="A6222" s="252" t="str">
        <f>'RESOLUCIONES 2015'!A534:H534</f>
        <v/>
      </c>
      <c r="B6222" s="73" t="s">
        <v>7852</v>
      </c>
      <c r="C6222" s="74">
        <v>531.0</v>
      </c>
      <c r="D6222" s="130">
        <v>44433.0</v>
      </c>
      <c r="E6222" s="73" t="s">
        <v>8486</v>
      </c>
      <c r="F6222" s="130" t="s">
        <v>8487</v>
      </c>
      <c r="G6222" s="73" t="s">
        <v>18</v>
      </c>
      <c r="H6222" s="169" t="s">
        <v>7324</v>
      </c>
      <c r="I6222" s="186"/>
      <c r="J6222" s="21"/>
      <c r="K6222" s="21"/>
      <c r="L6222" s="21"/>
      <c r="M6222" s="21"/>
      <c r="N6222" s="22">
        <f t="shared" si="2"/>
        <v>46206</v>
      </c>
      <c r="O6222" s="23">
        <f>'RESOLUCIONES EPG'!$N6222-'RESOLUCIONES EPG'!$D6222</f>
        <v>1773</v>
      </c>
    </row>
    <row r="6223" ht="15.75" customHeight="1">
      <c r="A6223" s="252" t="str">
        <f>'RESOLUCIONES 2015'!A529:H529</f>
        <v/>
      </c>
      <c r="B6223" s="73" t="s">
        <v>7852</v>
      </c>
      <c r="C6223" s="74">
        <v>526.0</v>
      </c>
      <c r="D6223" s="130">
        <v>44433.0</v>
      </c>
      <c r="E6223" s="73" t="s">
        <v>4268</v>
      </c>
      <c r="F6223" s="130" t="s">
        <v>8488</v>
      </c>
      <c r="G6223" s="73" t="s">
        <v>18</v>
      </c>
      <c r="H6223" s="169" t="s">
        <v>4214</v>
      </c>
      <c r="I6223" s="186"/>
      <c r="J6223" s="21"/>
      <c r="K6223" s="21"/>
      <c r="L6223" s="21"/>
      <c r="M6223" s="21"/>
      <c r="N6223" s="22">
        <f t="shared" si="2"/>
        <v>46206</v>
      </c>
      <c r="O6223" s="23">
        <f>'RESOLUCIONES EPG'!$N6223-'RESOLUCIONES EPG'!$D6223</f>
        <v>1773</v>
      </c>
    </row>
    <row r="6224" ht="16.5" customHeight="1">
      <c r="A6224" s="252" t="str">
        <f>'RESOLUCIONES 2015'!A533:H533</f>
        <v/>
      </c>
      <c r="B6224" s="73" t="s">
        <v>7852</v>
      </c>
      <c r="C6224" s="74">
        <v>530.0</v>
      </c>
      <c r="D6224" s="130">
        <v>44433.0</v>
      </c>
      <c r="E6224" s="73" t="s">
        <v>1529</v>
      </c>
      <c r="F6224" s="130" t="s">
        <v>8489</v>
      </c>
      <c r="G6224" s="73" t="s">
        <v>18</v>
      </c>
      <c r="H6224" s="169" t="s">
        <v>8490</v>
      </c>
      <c r="I6224" s="186"/>
      <c r="J6224" s="21"/>
      <c r="K6224" s="21"/>
      <c r="L6224" s="21"/>
      <c r="M6224" s="21"/>
      <c r="N6224" s="22">
        <f t="shared" si="2"/>
        <v>46206</v>
      </c>
      <c r="O6224" s="23">
        <f>'RESOLUCIONES EPG'!$N6224-'RESOLUCIONES EPG'!$D6224</f>
        <v>1773</v>
      </c>
    </row>
    <row r="6225" ht="16.5" customHeight="1">
      <c r="A6225" s="252" t="str">
        <f>'RESOLUCIONES 2015'!A528:H528</f>
        <v/>
      </c>
      <c r="B6225" s="73" t="s">
        <v>7852</v>
      </c>
      <c r="C6225" s="74">
        <v>525.0</v>
      </c>
      <c r="D6225" s="130">
        <v>44433.0</v>
      </c>
      <c r="E6225" s="73" t="s">
        <v>8491</v>
      </c>
      <c r="F6225" s="73" t="s">
        <v>8492</v>
      </c>
      <c r="G6225" s="73" t="s">
        <v>18</v>
      </c>
      <c r="H6225" s="169" t="s">
        <v>4753</v>
      </c>
      <c r="I6225" s="186"/>
      <c r="J6225" s="21"/>
      <c r="K6225" s="21"/>
      <c r="L6225" s="21"/>
      <c r="M6225" s="21"/>
      <c r="N6225" s="22">
        <f t="shared" si="2"/>
        <v>46206</v>
      </c>
      <c r="O6225" s="23">
        <f>'RESOLUCIONES EPG'!$N6225-'RESOLUCIONES EPG'!$D6225</f>
        <v>1773</v>
      </c>
    </row>
    <row r="6226" ht="15.75" customHeight="1">
      <c r="A6226" s="252" t="str">
        <f>'RESOLUCIONES 2015'!A536:H536</f>
        <v/>
      </c>
      <c r="B6226" s="73" t="s">
        <v>7852</v>
      </c>
      <c r="C6226" s="74">
        <v>533.0</v>
      </c>
      <c r="D6226" s="130">
        <v>44433.0</v>
      </c>
      <c r="E6226" s="73" t="s">
        <v>3213</v>
      </c>
      <c r="F6226" s="130" t="s">
        <v>7959</v>
      </c>
      <c r="G6226" s="73" t="s">
        <v>2923</v>
      </c>
      <c r="H6226" s="169"/>
      <c r="I6226" s="186"/>
      <c r="J6226" s="21"/>
      <c r="K6226" s="21"/>
      <c r="L6226" s="21"/>
      <c r="M6226" s="21"/>
      <c r="N6226" s="22">
        <f t="shared" si="2"/>
        <v>46206</v>
      </c>
      <c r="O6226" s="23">
        <f>'RESOLUCIONES EPG'!$N6226-'RESOLUCIONES EPG'!$D6226</f>
        <v>1773</v>
      </c>
    </row>
    <row r="6227" ht="15.75" customHeight="1">
      <c r="A6227" s="252" t="str">
        <f>'RESOLUCIONES 2015'!A535:H535</f>
        <v/>
      </c>
      <c r="B6227" s="73" t="s">
        <v>7852</v>
      </c>
      <c r="C6227" s="74">
        <v>532.0</v>
      </c>
      <c r="D6227" s="130">
        <v>44433.0</v>
      </c>
      <c r="E6227" s="73" t="s">
        <v>8493</v>
      </c>
      <c r="F6227" s="130" t="s">
        <v>8494</v>
      </c>
      <c r="G6227" s="73" t="s">
        <v>18</v>
      </c>
      <c r="H6227" s="169" t="s">
        <v>7324</v>
      </c>
      <c r="I6227" s="186"/>
      <c r="J6227" s="21"/>
      <c r="K6227" s="21"/>
      <c r="L6227" s="21"/>
      <c r="M6227" s="21"/>
      <c r="N6227" s="22">
        <f t="shared" si="2"/>
        <v>46206</v>
      </c>
      <c r="O6227" s="23">
        <f>'RESOLUCIONES EPG'!$N6227-'RESOLUCIONES EPG'!$D6227</f>
        <v>1773</v>
      </c>
    </row>
    <row r="6228" ht="15.75" customHeight="1">
      <c r="A6228" s="252" t="str">
        <f>'RESOLUCIONES 2015'!A532:H532</f>
        <v/>
      </c>
      <c r="B6228" s="73" t="s">
        <v>7852</v>
      </c>
      <c r="C6228" s="74">
        <v>529.0</v>
      </c>
      <c r="D6228" s="130">
        <v>44433.0</v>
      </c>
      <c r="E6228" s="73" t="s">
        <v>8495</v>
      </c>
      <c r="F6228" s="130" t="s">
        <v>8496</v>
      </c>
      <c r="G6228" s="73" t="s">
        <v>18</v>
      </c>
      <c r="H6228" s="169" t="s">
        <v>1598</v>
      </c>
      <c r="I6228" s="186"/>
      <c r="J6228" s="21"/>
      <c r="K6228" s="21"/>
      <c r="L6228" s="21"/>
      <c r="M6228" s="21"/>
      <c r="N6228" s="22">
        <f t="shared" si="2"/>
        <v>46206</v>
      </c>
      <c r="O6228" s="23">
        <f>'RESOLUCIONES EPG'!$N6228-'RESOLUCIONES EPG'!$D6228</f>
        <v>1773</v>
      </c>
    </row>
    <row r="6229" ht="15.75" customHeight="1">
      <c r="A6229" s="252" t="str">
        <f>'RESOLUCIONES 2015'!A527:H527</f>
        <v/>
      </c>
      <c r="B6229" s="259" t="s">
        <v>7852</v>
      </c>
      <c r="C6229" s="163">
        <v>524.0</v>
      </c>
      <c r="D6229" s="130">
        <v>44433.0</v>
      </c>
      <c r="E6229" s="73" t="s">
        <v>8497</v>
      </c>
      <c r="F6229" s="130" t="s">
        <v>8498</v>
      </c>
      <c r="G6229" s="73" t="s">
        <v>18</v>
      </c>
      <c r="H6229" s="169" t="s">
        <v>8490</v>
      </c>
      <c r="I6229" s="186"/>
      <c r="J6229" s="21"/>
      <c r="K6229" s="21"/>
      <c r="L6229" s="21"/>
      <c r="M6229" s="21"/>
      <c r="N6229" s="22">
        <f t="shared" si="2"/>
        <v>46206</v>
      </c>
      <c r="O6229" s="23">
        <f>'RESOLUCIONES EPG'!$N6229-'RESOLUCIONES EPG'!$D6229</f>
        <v>1773</v>
      </c>
    </row>
    <row r="6230" ht="15.75" customHeight="1">
      <c r="A6230" s="252" t="str">
        <f>'RESOLUCIONES 2015'!A530:H530</f>
        <v/>
      </c>
      <c r="B6230" s="73" t="s">
        <v>7852</v>
      </c>
      <c r="C6230" s="74">
        <v>527.0</v>
      </c>
      <c r="D6230" s="130">
        <v>44433.0</v>
      </c>
      <c r="E6230" s="73" t="s">
        <v>8499</v>
      </c>
      <c r="F6230" s="130" t="s">
        <v>8500</v>
      </c>
      <c r="G6230" s="73" t="s">
        <v>18</v>
      </c>
      <c r="H6230" s="169" t="s">
        <v>5601</v>
      </c>
      <c r="I6230" s="186"/>
      <c r="J6230" s="21"/>
      <c r="K6230" s="21"/>
      <c r="L6230" s="21"/>
      <c r="M6230" s="21"/>
      <c r="N6230" s="22">
        <f t="shared" si="2"/>
        <v>46206</v>
      </c>
      <c r="O6230" s="23">
        <f>'RESOLUCIONES EPG'!$N6230-'RESOLUCIONES EPG'!$D6230</f>
        <v>1773</v>
      </c>
    </row>
    <row r="6231" ht="16.5" customHeight="1">
      <c r="A6231" s="252" t="str">
        <f>'RESOLUCIONES 2015'!A531:H531</f>
        <v/>
      </c>
      <c r="B6231" s="73" t="s">
        <v>7852</v>
      </c>
      <c r="C6231" s="74">
        <v>528.0</v>
      </c>
      <c r="D6231" s="130">
        <v>44433.0</v>
      </c>
      <c r="E6231" s="73" t="s">
        <v>8501</v>
      </c>
      <c r="F6231" s="130" t="s">
        <v>8502</v>
      </c>
      <c r="G6231" s="73" t="s">
        <v>18</v>
      </c>
      <c r="H6231" s="169" t="s">
        <v>4214</v>
      </c>
      <c r="I6231" s="186"/>
      <c r="J6231" s="21"/>
      <c r="K6231" s="21"/>
      <c r="L6231" s="21"/>
      <c r="M6231" s="21"/>
      <c r="N6231" s="22">
        <f t="shared" si="2"/>
        <v>46206</v>
      </c>
      <c r="O6231" s="23">
        <f>'RESOLUCIONES EPG'!$N6231-'RESOLUCIONES EPG'!$D6231</f>
        <v>1773</v>
      </c>
    </row>
    <row r="6232" ht="16.5" customHeight="1">
      <c r="A6232" s="252" t="str">
        <f>'RESOLUCIONES 2015'!A537:H537</f>
        <v/>
      </c>
      <c r="B6232" s="73" t="s">
        <v>7852</v>
      </c>
      <c r="C6232" s="74">
        <v>534.0</v>
      </c>
      <c r="D6232" s="130">
        <v>44434.0</v>
      </c>
      <c r="E6232" s="73" t="s">
        <v>8503</v>
      </c>
      <c r="F6232" s="130" t="s">
        <v>8504</v>
      </c>
      <c r="G6232" s="73" t="s">
        <v>18</v>
      </c>
      <c r="H6232" s="169" t="s">
        <v>7324</v>
      </c>
      <c r="I6232" s="186"/>
      <c r="J6232" s="21"/>
      <c r="K6232" s="21"/>
      <c r="L6232" s="21"/>
      <c r="M6232" s="21"/>
      <c r="N6232" s="22">
        <f t="shared" si="2"/>
        <v>46206</v>
      </c>
      <c r="O6232" s="23">
        <f>'RESOLUCIONES EPG'!$N6232-'RESOLUCIONES EPG'!$D6232</f>
        <v>1772</v>
      </c>
    </row>
    <row r="6233" ht="16.5" customHeight="1">
      <c r="A6233" s="252" t="str">
        <f>'RESOLUCIONES 2015'!A547:H547</f>
        <v/>
      </c>
      <c r="B6233" s="73" t="s">
        <v>7852</v>
      </c>
      <c r="C6233" s="74">
        <v>544.0</v>
      </c>
      <c r="D6233" s="130">
        <v>44434.0</v>
      </c>
      <c r="E6233" s="73" t="s">
        <v>8505</v>
      </c>
      <c r="F6233" s="130"/>
      <c r="G6233" s="73" t="s">
        <v>8506</v>
      </c>
      <c r="H6233" s="169" t="s">
        <v>8507</v>
      </c>
      <c r="I6233" s="186"/>
      <c r="J6233" s="21"/>
      <c r="K6233" s="21"/>
      <c r="L6233" s="21"/>
      <c r="M6233" s="21"/>
      <c r="N6233" s="22">
        <f t="shared" si="2"/>
        <v>46206</v>
      </c>
      <c r="O6233" s="23">
        <f>'RESOLUCIONES EPG'!$N6233-'RESOLUCIONES EPG'!$D6233</f>
        <v>1772</v>
      </c>
    </row>
    <row r="6234" ht="16.5" customHeight="1">
      <c r="A6234" s="252" t="str">
        <f>'RESOLUCIONES 2015'!A539:H539</f>
        <v/>
      </c>
      <c r="B6234" s="73" t="s">
        <v>7852</v>
      </c>
      <c r="C6234" s="74">
        <v>536.0</v>
      </c>
      <c r="D6234" s="130">
        <v>44434.0</v>
      </c>
      <c r="E6234" s="73" t="s">
        <v>8508</v>
      </c>
      <c r="F6234" s="130" t="s">
        <v>8509</v>
      </c>
      <c r="G6234" s="73" t="s">
        <v>18</v>
      </c>
      <c r="H6234" s="169" t="s">
        <v>4394</v>
      </c>
      <c r="I6234" s="186"/>
      <c r="J6234" s="21"/>
      <c r="K6234" s="21"/>
      <c r="L6234" s="21"/>
      <c r="M6234" s="21"/>
      <c r="N6234" s="22">
        <f t="shared" si="2"/>
        <v>46206</v>
      </c>
      <c r="O6234" s="23">
        <f>'RESOLUCIONES EPG'!$N6234-'RESOLUCIONES EPG'!$D6234</f>
        <v>1772</v>
      </c>
    </row>
    <row r="6235" ht="15.75" customHeight="1">
      <c r="A6235" s="252" t="str">
        <f>'RESOLUCIONES 2015'!A538:H538</f>
        <v/>
      </c>
      <c r="B6235" s="73" t="s">
        <v>7852</v>
      </c>
      <c r="C6235" s="74">
        <v>535.0</v>
      </c>
      <c r="D6235" s="130">
        <v>44434.0</v>
      </c>
      <c r="E6235" s="73" t="s">
        <v>8510</v>
      </c>
      <c r="F6235" s="130" t="s">
        <v>8511</v>
      </c>
      <c r="G6235" s="73" t="s">
        <v>18</v>
      </c>
      <c r="H6235" s="169" t="s">
        <v>676</v>
      </c>
      <c r="I6235" s="186"/>
      <c r="J6235" s="21"/>
      <c r="K6235" s="21"/>
      <c r="L6235" s="21"/>
      <c r="M6235" s="21"/>
      <c r="N6235" s="22">
        <f t="shared" si="2"/>
        <v>46206</v>
      </c>
      <c r="O6235" s="23">
        <f>'RESOLUCIONES EPG'!$N6235-'RESOLUCIONES EPG'!$D6235</f>
        <v>1772</v>
      </c>
    </row>
    <row r="6236" ht="15.75" customHeight="1">
      <c r="A6236" s="252" t="str">
        <f>'RESOLUCIONES 2015'!A546:H546</f>
        <v/>
      </c>
      <c r="B6236" s="73" t="s">
        <v>7852</v>
      </c>
      <c r="C6236" s="74">
        <v>543.0</v>
      </c>
      <c r="D6236" s="130">
        <v>44434.0</v>
      </c>
      <c r="E6236" s="73" t="s">
        <v>8512</v>
      </c>
      <c r="F6236" s="130" t="s">
        <v>8513</v>
      </c>
      <c r="G6236" s="73" t="s">
        <v>18</v>
      </c>
      <c r="H6236" s="169" t="s">
        <v>2663</v>
      </c>
      <c r="I6236" s="186"/>
      <c r="J6236" s="21"/>
      <c r="K6236" s="21"/>
      <c r="L6236" s="21"/>
      <c r="M6236" s="21"/>
      <c r="N6236" s="22">
        <f t="shared" si="2"/>
        <v>46206</v>
      </c>
      <c r="O6236" s="23">
        <f>'RESOLUCIONES EPG'!$N6236-'RESOLUCIONES EPG'!$D6236</f>
        <v>1772</v>
      </c>
    </row>
    <row r="6237" ht="15.75" customHeight="1">
      <c r="A6237" s="252" t="str">
        <f>'RESOLUCIONES 2015'!A540:H540</f>
        <v/>
      </c>
      <c r="B6237" s="73" t="s">
        <v>7852</v>
      </c>
      <c r="C6237" s="74">
        <v>537.0</v>
      </c>
      <c r="D6237" s="130">
        <v>44434.0</v>
      </c>
      <c r="E6237" s="73" t="s">
        <v>7216</v>
      </c>
      <c r="F6237" s="130" t="s">
        <v>8514</v>
      </c>
      <c r="G6237" s="73" t="s">
        <v>18</v>
      </c>
      <c r="H6237" s="169" t="s">
        <v>4753</v>
      </c>
      <c r="I6237" s="186"/>
      <c r="J6237" s="21"/>
      <c r="K6237" s="21"/>
      <c r="L6237" s="21"/>
      <c r="M6237" s="21"/>
      <c r="N6237" s="22">
        <f t="shared" si="2"/>
        <v>46206</v>
      </c>
      <c r="O6237" s="23">
        <f>'RESOLUCIONES EPG'!$N6237-'RESOLUCIONES EPG'!$D6237</f>
        <v>1772</v>
      </c>
    </row>
    <row r="6238" ht="15.75" customHeight="1">
      <c r="A6238" s="252" t="str">
        <f>'RESOLUCIONES 2015'!A541:H541</f>
        <v/>
      </c>
      <c r="B6238" s="73" t="s">
        <v>7852</v>
      </c>
      <c r="C6238" s="74">
        <v>538.0</v>
      </c>
      <c r="D6238" s="130">
        <v>44434.0</v>
      </c>
      <c r="E6238" s="73" t="s">
        <v>8515</v>
      </c>
      <c r="F6238" s="130" t="s">
        <v>8516</v>
      </c>
      <c r="G6238" s="73" t="s">
        <v>18</v>
      </c>
      <c r="H6238" s="169" t="s">
        <v>8490</v>
      </c>
      <c r="I6238" s="186"/>
      <c r="J6238" s="21"/>
      <c r="K6238" s="21"/>
      <c r="L6238" s="21"/>
      <c r="M6238" s="21"/>
      <c r="N6238" s="22">
        <f t="shared" si="2"/>
        <v>46206</v>
      </c>
      <c r="O6238" s="23">
        <f>'RESOLUCIONES EPG'!$N6238-'RESOLUCIONES EPG'!$D6238</f>
        <v>1772</v>
      </c>
    </row>
    <row r="6239" ht="15.75" customHeight="1">
      <c r="A6239" s="252" t="str">
        <f>'RESOLUCIONES 2015'!A545:H545</f>
        <v/>
      </c>
      <c r="B6239" s="73" t="s">
        <v>7852</v>
      </c>
      <c r="C6239" s="74">
        <v>542.0</v>
      </c>
      <c r="D6239" s="130">
        <v>44434.0</v>
      </c>
      <c r="E6239" s="73" t="s">
        <v>3461</v>
      </c>
      <c r="F6239" s="130" t="s">
        <v>8473</v>
      </c>
      <c r="G6239" s="73" t="s">
        <v>18</v>
      </c>
      <c r="H6239" s="169" t="s">
        <v>4876</v>
      </c>
      <c r="I6239" s="186"/>
      <c r="J6239" s="21"/>
      <c r="K6239" s="21"/>
      <c r="L6239" s="21"/>
      <c r="M6239" s="21"/>
      <c r="N6239" s="22">
        <f t="shared" si="2"/>
        <v>46206</v>
      </c>
      <c r="O6239" s="23">
        <f>'RESOLUCIONES EPG'!$N6239-'RESOLUCIONES EPG'!$D6239</f>
        <v>1772</v>
      </c>
    </row>
    <row r="6240" ht="15.75" customHeight="1">
      <c r="A6240" s="252" t="str">
        <f>'RESOLUCIONES 2015'!A544:H544</f>
        <v/>
      </c>
      <c r="B6240" s="73" t="s">
        <v>7852</v>
      </c>
      <c r="C6240" s="74">
        <v>541.0</v>
      </c>
      <c r="D6240" s="130">
        <v>44434.0</v>
      </c>
      <c r="E6240" s="73" t="s">
        <v>8517</v>
      </c>
      <c r="F6240" s="130" t="s">
        <v>8518</v>
      </c>
      <c r="G6240" s="73" t="s">
        <v>18</v>
      </c>
      <c r="H6240" s="169" t="s">
        <v>8519</v>
      </c>
      <c r="I6240" s="186"/>
      <c r="J6240" s="21"/>
      <c r="K6240" s="21"/>
      <c r="L6240" s="21"/>
      <c r="M6240" s="21"/>
      <c r="N6240" s="22">
        <f t="shared" si="2"/>
        <v>46206</v>
      </c>
      <c r="O6240" s="23">
        <f>'RESOLUCIONES EPG'!$N6240-'RESOLUCIONES EPG'!$D6240</f>
        <v>1772</v>
      </c>
    </row>
    <row r="6241" ht="15.75" customHeight="1">
      <c r="A6241" s="252" t="str">
        <f>'RESOLUCIONES 2015'!A542:H542</f>
        <v/>
      </c>
      <c r="B6241" s="73" t="s">
        <v>7852</v>
      </c>
      <c r="C6241" s="74">
        <v>539.0</v>
      </c>
      <c r="D6241" s="130">
        <v>44434.0</v>
      </c>
      <c r="E6241" s="73" t="s">
        <v>8520</v>
      </c>
      <c r="F6241" s="130" t="s">
        <v>8521</v>
      </c>
      <c r="G6241" s="73" t="s">
        <v>18</v>
      </c>
      <c r="H6241" s="169" t="s">
        <v>7324</v>
      </c>
      <c r="I6241" s="186"/>
      <c r="J6241" s="21"/>
      <c r="K6241" s="21"/>
      <c r="L6241" s="21"/>
      <c r="M6241" s="21"/>
      <c r="N6241" s="22">
        <f t="shared" si="2"/>
        <v>46206</v>
      </c>
      <c r="O6241" s="23">
        <f>'RESOLUCIONES EPG'!$N6241-'RESOLUCIONES EPG'!$D6241</f>
        <v>1772</v>
      </c>
    </row>
    <row r="6242" ht="15.75" customHeight="1">
      <c r="A6242" s="252" t="str">
        <f>'RESOLUCIONES 2015'!A543:H543</f>
        <v/>
      </c>
      <c r="B6242" s="73" t="s">
        <v>7852</v>
      </c>
      <c r="C6242" s="74">
        <v>540.0</v>
      </c>
      <c r="D6242" s="130">
        <v>44434.0</v>
      </c>
      <c r="E6242" s="73" t="s">
        <v>8522</v>
      </c>
      <c r="F6242" s="130" t="s">
        <v>8523</v>
      </c>
      <c r="G6242" s="73" t="s">
        <v>18</v>
      </c>
      <c r="H6242" s="169" t="s">
        <v>7324</v>
      </c>
      <c r="I6242" s="186"/>
      <c r="J6242" s="21"/>
      <c r="K6242" s="21"/>
      <c r="L6242" s="21"/>
      <c r="M6242" s="21"/>
      <c r="N6242" s="22">
        <f t="shared" si="2"/>
        <v>46206</v>
      </c>
      <c r="O6242" s="23">
        <f>'RESOLUCIONES EPG'!$N6242-'RESOLUCIONES EPG'!$D6242</f>
        <v>1772</v>
      </c>
    </row>
    <row r="6243" ht="15.75" customHeight="1">
      <c r="A6243" s="252" t="str">
        <f>'RESOLUCIONES 2015'!A553:H553</f>
        <v/>
      </c>
      <c r="B6243" s="73" t="s">
        <v>7852</v>
      </c>
      <c r="C6243" s="74">
        <v>550.0</v>
      </c>
      <c r="D6243" s="265">
        <v>44439.0</v>
      </c>
      <c r="E6243" s="73" t="s">
        <v>8524</v>
      </c>
      <c r="F6243" s="130" t="s">
        <v>8525</v>
      </c>
      <c r="G6243" s="73" t="s">
        <v>1898</v>
      </c>
      <c r="H6243" s="169"/>
      <c r="I6243" s="186"/>
      <c r="J6243" s="21"/>
      <c r="K6243" s="21"/>
      <c r="L6243" s="21"/>
      <c r="M6243" s="21"/>
      <c r="N6243" s="22">
        <f t="shared" si="2"/>
        <v>46206</v>
      </c>
      <c r="O6243" s="23">
        <f>'RESOLUCIONES EPG'!$N6243-'RESOLUCIONES EPG'!$D6243</f>
        <v>1767</v>
      </c>
    </row>
    <row r="6244" ht="15.75" customHeight="1">
      <c r="A6244" s="252" t="str">
        <f>'RESOLUCIONES 2015'!A554:H554</f>
        <v/>
      </c>
      <c r="B6244" s="73" t="s">
        <v>7852</v>
      </c>
      <c r="C6244" s="74">
        <v>551.0</v>
      </c>
      <c r="D6244" s="265">
        <v>44439.0</v>
      </c>
      <c r="E6244" s="73" t="s">
        <v>7817</v>
      </c>
      <c r="F6244" s="130" t="s">
        <v>7765</v>
      </c>
      <c r="G6244" s="73" t="s">
        <v>8526</v>
      </c>
      <c r="H6244" s="169"/>
      <c r="I6244" s="186"/>
      <c r="J6244" s="21"/>
      <c r="K6244" s="21"/>
      <c r="L6244" s="21"/>
      <c r="M6244" s="21"/>
      <c r="N6244" s="22">
        <f t="shared" si="2"/>
        <v>46206</v>
      </c>
      <c r="O6244" s="23">
        <f>'RESOLUCIONES EPG'!$N6244-'RESOLUCIONES EPG'!$D6244</f>
        <v>1767</v>
      </c>
    </row>
    <row r="6245" ht="15.75" customHeight="1">
      <c r="A6245" s="252" t="str">
        <f>'RESOLUCIONES 2015'!A548:H548</f>
        <v/>
      </c>
      <c r="B6245" s="73" t="s">
        <v>7852</v>
      </c>
      <c r="C6245" s="74">
        <v>545.0</v>
      </c>
      <c r="D6245" s="130">
        <v>44439.0</v>
      </c>
      <c r="E6245" s="73" t="s">
        <v>2048</v>
      </c>
      <c r="F6245" s="130" t="s">
        <v>8527</v>
      </c>
      <c r="G6245" s="73" t="s">
        <v>1593</v>
      </c>
      <c r="H6245" s="169"/>
      <c r="I6245" s="186"/>
      <c r="J6245" s="21"/>
      <c r="K6245" s="21"/>
      <c r="L6245" s="21"/>
      <c r="M6245" s="21"/>
      <c r="N6245" s="22">
        <f t="shared" si="2"/>
        <v>46206</v>
      </c>
      <c r="O6245" s="23">
        <f>'RESOLUCIONES EPG'!$N6245-'RESOLUCIONES EPG'!$D6245</f>
        <v>1767</v>
      </c>
    </row>
    <row r="6246" ht="15.75" customHeight="1">
      <c r="A6246" s="252" t="str">
        <f>'RESOLUCIONES 2015'!A550:H550</f>
        <v/>
      </c>
      <c r="B6246" s="73" t="s">
        <v>7852</v>
      </c>
      <c r="C6246" s="74">
        <v>547.0</v>
      </c>
      <c r="D6246" s="130">
        <v>44439.0</v>
      </c>
      <c r="E6246" s="73" t="s">
        <v>2947</v>
      </c>
      <c r="F6246" s="130" t="s">
        <v>8528</v>
      </c>
      <c r="G6246" s="73" t="s">
        <v>1725</v>
      </c>
      <c r="H6246" s="253"/>
      <c r="I6246" s="186"/>
      <c r="J6246" s="21"/>
      <c r="K6246" s="21"/>
      <c r="L6246" s="21"/>
      <c r="M6246" s="21"/>
      <c r="N6246" s="22">
        <f t="shared" si="2"/>
        <v>46206</v>
      </c>
      <c r="O6246" s="23">
        <f>'RESOLUCIONES EPG'!$N6246-'RESOLUCIONES EPG'!$D6246</f>
        <v>1767</v>
      </c>
    </row>
    <row r="6247" ht="15.75" customHeight="1">
      <c r="A6247" s="252" t="str">
        <f>'RESOLUCIONES 2015'!A549:H549</f>
        <v/>
      </c>
      <c r="B6247" s="73" t="s">
        <v>7852</v>
      </c>
      <c r="C6247" s="74">
        <v>546.0</v>
      </c>
      <c r="D6247" s="130">
        <v>44439.0</v>
      </c>
      <c r="E6247" s="73" t="s">
        <v>7928</v>
      </c>
      <c r="F6247" s="130" t="s">
        <v>7929</v>
      </c>
      <c r="G6247" s="73" t="s">
        <v>1725</v>
      </c>
      <c r="H6247" s="169"/>
      <c r="I6247" s="186"/>
      <c r="J6247" s="21"/>
      <c r="K6247" s="21"/>
      <c r="L6247" s="21"/>
      <c r="M6247" s="21"/>
      <c r="N6247" s="22">
        <f t="shared" si="2"/>
        <v>46206</v>
      </c>
      <c r="O6247" s="23">
        <f>'RESOLUCIONES EPG'!$N6247-'RESOLUCIONES EPG'!$D6247</f>
        <v>1767</v>
      </c>
    </row>
    <row r="6248" ht="15.75" customHeight="1">
      <c r="A6248" s="252" t="str">
        <f>'RESOLUCIONES 2015'!A563:H563</f>
        <v/>
      </c>
      <c r="B6248" s="73" t="s">
        <v>7852</v>
      </c>
      <c r="C6248" s="74">
        <v>560.0</v>
      </c>
      <c r="D6248" s="130">
        <v>44440.0</v>
      </c>
      <c r="E6248" s="73" t="s">
        <v>8529</v>
      </c>
      <c r="F6248" s="130" t="s">
        <v>8530</v>
      </c>
      <c r="G6248" s="73" t="s">
        <v>1725</v>
      </c>
      <c r="H6248" s="169"/>
      <c r="I6248" s="186"/>
      <c r="J6248" s="21"/>
      <c r="K6248" s="21"/>
      <c r="L6248" s="21"/>
      <c r="M6248" s="21"/>
      <c r="N6248" s="22">
        <f t="shared" si="2"/>
        <v>46206</v>
      </c>
      <c r="O6248" s="23">
        <f>'RESOLUCIONES EPG'!$N6248-'RESOLUCIONES EPG'!$D6248</f>
        <v>1766</v>
      </c>
    </row>
    <row r="6249" ht="16.5" customHeight="1">
      <c r="A6249" s="252" t="str">
        <f>'RESOLUCIONES 2015'!A557:H557</f>
        <v/>
      </c>
      <c r="B6249" s="73" t="s">
        <v>7852</v>
      </c>
      <c r="C6249" s="74">
        <v>554.0</v>
      </c>
      <c r="D6249" s="130">
        <v>44440.0</v>
      </c>
      <c r="E6249" s="73" t="s">
        <v>8531</v>
      </c>
      <c r="F6249" s="130" t="s">
        <v>5606</v>
      </c>
      <c r="G6249" s="73" t="s">
        <v>1725</v>
      </c>
      <c r="H6249" s="169"/>
      <c r="I6249" s="186"/>
      <c r="J6249" s="21"/>
      <c r="K6249" s="21"/>
      <c r="L6249" s="21"/>
      <c r="M6249" s="21"/>
      <c r="N6249" s="22">
        <f t="shared" si="2"/>
        <v>46206</v>
      </c>
      <c r="O6249" s="23">
        <f>'RESOLUCIONES EPG'!$N6249-'RESOLUCIONES EPG'!$D6249</f>
        <v>1766</v>
      </c>
    </row>
    <row r="6250" ht="16.5" customHeight="1">
      <c r="A6250" s="252" t="str">
        <f>'RESOLUCIONES 2015'!A556:H556</f>
        <v/>
      </c>
      <c r="B6250" s="73" t="s">
        <v>7852</v>
      </c>
      <c r="C6250" s="74">
        <v>553.0</v>
      </c>
      <c r="D6250" s="130">
        <v>44440.0</v>
      </c>
      <c r="E6250" s="73" t="s">
        <v>8532</v>
      </c>
      <c r="F6250" s="130" t="s">
        <v>8446</v>
      </c>
      <c r="G6250" s="73" t="s">
        <v>1725</v>
      </c>
      <c r="H6250" s="169"/>
      <c r="I6250" s="186"/>
      <c r="J6250" s="21"/>
      <c r="K6250" s="21"/>
      <c r="L6250" s="21"/>
      <c r="M6250" s="21"/>
      <c r="N6250" s="22">
        <f t="shared" si="2"/>
        <v>46206</v>
      </c>
      <c r="O6250" s="23">
        <f>'RESOLUCIONES EPG'!$N6250-'RESOLUCIONES EPG'!$D6250</f>
        <v>1766</v>
      </c>
    </row>
    <row r="6251" ht="15.75" customHeight="1">
      <c r="A6251" s="252" t="str">
        <f>'RESOLUCIONES 2015'!A562:H562</f>
        <v/>
      </c>
      <c r="B6251" s="73" t="s">
        <v>7852</v>
      </c>
      <c r="C6251" s="74">
        <v>559.0</v>
      </c>
      <c r="D6251" s="130">
        <v>44440.0</v>
      </c>
      <c r="E6251" s="73" t="s">
        <v>6431</v>
      </c>
      <c r="F6251" s="130" t="s">
        <v>8533</v>
      </c>
      <c r="G6251" s="73" t="s">
        <v>1725</v>
      </c>
      <c r="H6251" s="169"/>
      <c r="I6251" s="186"/>
      <c r="J6251" s="21"/>
      <c r="K6251" s="21"/>
      <c r="L6251" s="21"/>
      <c r="M6251" s="21"/>
      <c r="N6251" s="22">
        <f t="shared" si="2"/>
        <v>46206</v>
      </c>
      <c r="O6251" s="23">
        <f>'RESOLUCIONES EPG'!$N6251-'RESOLUCIONES EPG'!$D6251</f>
        <v>1766</v>
      </c>
    </row>
    <row r="6252" ht="16.5" customHeight="1">
      <c r="A6252" s="252" t="str">
        <f>'RESOLUCIONES 2015'!A552:H552</f>
        <v/>
      </c>
      <c r="B6252" s="73" t="s">
        <v>7852</v>
      </c>
      <c r="C6252" s="74">
        <v>549.0</v>
      </c>
      <c r="D6252" s="130">
        <v>44440.0</v>
      </c>
      <c r="E6252" s="73" t="s">
        <v>7706</v>
      </c>
      <c r="F6252" s="130" t="s">
        <v>7707</v>
      </c>
      <c r="G6252" s="73" t="s">
        <v>1725</v>
      </c>
      <c r="H6252" s="253"/>
      <c r="I6252" s="186"/>
      <c r="J6252" s="21"/>
      <c r="K6252" s="21"/>
      <c r="L6252" s="21"/>
      <c r="M6252" s="21"/>
      <c r="N6252" s="22">
        <f t="shared" si="2"/>
        <v>46206</v>
      </c>
      <c r="O6252" s="23">
        <f>'RESOLUCIONES EPG'!$N6252-'RESOLUCIONES EPG'!$D6252</f>
        <v>1766</v>
      </c>
    </row>
    <row r="6253" ht="16.5" customHeight="1">
      <c r="A6253" s="252" t="str">
        <f>'RESOLUCIONES 2015'!A551:H551</f>
        <v/>
      </c>
      <c r="B6253" s="73" t="s">
        <v>7852</v>
      </c>
      <c r="C6253" s="74">
        <v>548.0</v>
      </c>
      <c r="D6253" s="130">
        <v>44440.0</v>
      </c>
      <c r="E6253" s="73" t="s">
        <v>1711</v>
      </c>
      <c r="F6253" s="130" t="s">
        <v>8534</v>
      </c>
      <c r="G6253" s="73" t="s">
        <v>1725</v>
      </c>
      <c r="H6253" s="253"/>
      <c r="I6253" s="186"/>
      <c r="J6253" s="21"/>
      <c r="K6253" s="21"/>
      <c r="L6253" s="21"/>
      <c r="M6253" s="21"/>
      <c r="N6253" s="22">
        <f t="shared" si="2"/>
        <v>46206</v>
      </c>
      <c r="O6253" s="23">
        <f>'RESOLUCIONES EPG'!$N6253-'RESOLUCIONES EPG'!$D6253</f>
        <v>1766</v>
      </c>
    </row>
    <row r="6254" ht="15.75" customHeight="1">
      <c r="A6254" s="252" t="str">
        <f>'RESOLUCIONES 2015'!A561:H561</f>
        <v/>
      </c>
      <c r="B6254" s="73" t="s">
        <v>7852</v>
      </c>
      <c r="C6254" s="74">
        <v>558.0</v>
      </c>
      <c r="D6254" s="130">
        <v>44440.0</v>
      </c>
      <c r="E6254" s="73" t="s">
        <v>6733</v>
      </c>
      <c r="F6254" s="130" t="s">
        <v>7484</v>
      </c>
      <c r="G6254" s="73" t="s">
        <v>1725</v>
      </c>
      <c r="H6254" s="169"/>
      <c r="I6254" s="186"/>
      <c r="J6254" s="21"/>
      <c r="K6254" s="21"/>
      <c r="L6254" s="21"/>
      <c r="M6254" s="21"/>
      <c r="N6254" s="22">
        <f t="shared" si="2"/>
        <v>46206</v>
      </c>
      <c r="O6254" s="23">
        <f>'RESOLUCIONES EPG'!$N6254-'RESOLUCIONES EPG'!$D6254</f>
        <v>1766</v>
      </c>
    </row>
    <row r="6255" ht="15.75" customHeight="1">
      <c r="A6255" s="252" t="str">
        <f>'RESOLUCIONES 2015'!A560:H560</f>
        <v/>
      </c>
      <c r="B6255" s="73" t="s">
        <v>7852</v>
      </c>
      <c r="C6255" s="74">
        <v>557.0</v>
      </c>
      <c r="D6255" s="130">
        <v>44440.0</v>
      </c>
      <c r="E6255" s="73" t="s">
        <v>8470</v>
      </c>
      <c r="F6255" s="130" t="s">
        <v>8471</v>
      </c>
      <c r="G6255" s="73" t="s">
        <v>1725</v>
      </c>
      <c r="H6255" s="169"/>
      <c r="I6255" s="186"/>
      <c r="J6255" s="21"/>
      <c r="K6255" s="21"/>
      <c r="L6255" s="21"/>
      <c r="M6255" s="21"/>
      <c r="N6255" s="22">
        <f t="shared" si="2"/>
        <v>46206</v>
      </c>
      <c r="O6255" s="23">
        <f>'RESOLUCIONES EPG'!$N6255-'RESOLUCIONES EPG'!$D6255</f>
        <v>1766</v>
      </c>
    </row>
    <row r="6256" ht="16.5" customHeight="1">
      <c r="A6256" s="252" t="str">
        <f>'RESOLUCIONES 2015'!A559:H559</f>
        <v/>
      </c>
      <c r="B6256" s="73" t="s">
        <v>7852</v>
      </c>
      <c r="C6256" s="74">
        <v>556.0</v>
      </c>
      <c r="D6256" s="130">
        <v>44440.0</v>
      </c>
      <c r="E6256" s="73" t="s">
        <v>2547</v>
      </c>
      <c r="F6256" s="130" t="s">
        <v>8450</v>
      </c>
      <c r="G6256" s="73" t="s">
        <v>1725</v>
      </c>
      <c r="H6256" s="169"/>
      <c r="I6256" s="186"/>
      <c r="J6256" s="21"/>
      <c r="K6256" s="21"/>
      <c r="L6256" s="21"/>
      <c r="M6256" s="21"/>
      <c r="N6256" s="22">
        <f t="shared" si="2"/>
        <v>46206</v>
      </c>
      <c r="O6256" s="23">
        <f>'RESOLUCIONES EPG'!$N6256-'RESOLUCIONES EPG'!$D6256</f>
        <v>1766</v>
      </c>
    </row>
    <row r="6257" ht="16.5" customHeight="1">
      <c r="A6257" s="252" t="str">
        <f>'RESOLUCIONES 2015'!A558:H558</f>
        <v/>
      </c>
      <c r="B6257" s="73" t="s">
        <v>7852</v>
      </c>
      <c r="C6257" s="74">
        <v>555.0</v>
      </c>
      <c r="D6257" s="130">
        <v>44440.0</v>
      </c>
      <c r="E6257" s="73" t="s">
        <v>8535</v>
      </c>
      <c r="F6257" s="130" t="s">
        <v>8426</v>
      </c>
      <c r="G6257" s="73" t="s">
        <v>1725</v>
      </c>
      <c r="H6257" s="169"/>
      <c r="I6257" s="186"/>
      <c r="J6257" s="21"/>
      <c r="K6257" s="21"/>
      <c r="L6257" s="21"/>
      <c r="M6257" s="21"/>
      <c r="N6257" s="22">
        <f t="shared" si="2"/>
        <v>46206</v>
      </c>
      <c r="O6257" s="23">
        <f>'RESOLUCIONES EPG'!$N6257-'RESOLUCIONES EPG'!$D6257</f>
        <v>1766</v>
      </c>
    </row>
    <row r="6258" ht="16.5" customHeight="1">
      <c r="A6258" s="252" t="str">
        <f>'RESOLUCIONES 2015'!A555:H555</f>
        <v/>
      </c>
      <c r="B6258" s="73" t="s">
        <v>7852</v>
      </c>
      <c r="C6258" s="74">
        <v>552.0</v>
      </c>
      <c r="D6258" s="130">
        <v>44440.0</v>
      </c>
      <c r="E6258" s="73" t="s">
        <v>8536</v>
      </c>
      <c r="F6258" s="130" t="s">
        <v>8410</v>
      </c>
      <c r="G6258" s="73" t="s">
        <v>1725</v>
      </c>
      <c r="H6258" s="169"/>
      <c r="I6258" s="186"/>
      <c r="J6258" s="21"/>
      <c r="K6258" s="21"/>
      <c r="L6258" s="21"/>
      <c r="M6258" s="21"/>
      <c r="N6258" s="22">
        <f t="shared" si="2"/>
        <v>46206</v>
      </c>
      <c r="O6258" s="23">
        <f>'RESOLUCIONES EPG'!$N6258-'RESOLUCIONES EPG'!$D6258</f>
        <v>1766</v>
      </c>
    </row>
    <row r="6259" ht="16.5" customHeight="1">
      <c r="A6259" s="252" t="str">
        <f>'RESOLUCIONES 2015'!A567:H567</f>
        <v/>
      </c>
      <c r="B6259" s="73" t="s">
        <v>7852</v>
      </c>
      <c r="C6259" s="74">
        <v>564.0</v>
      </c>
      <c r="D6259" s="130">
        <v>44441.0</v>
      </c>
      <c r="E6259" s="73" t="s">
        <v>7340</v>
      </c>
      <c r="F6259" s="130" t="s">
        <v>7341</v>
      </c>
      <c r="G6259" s="73" t="s">
        <v>2923</v>
      </c>
      <c r="H6259" s="169"/>
      <c r="I6259" s="186"/>
      <c r="J6259" s="21"/>
      <c r="K6259" s="21"/>
      <c r="L6259" s="21"/>
      <c r="M6259" s="21"/>
      <c r="N6259" s="22">
        <f t="shared" si="2"/>
        <v>46206</v>
      </c>
      <c r="O6259" s="23">
        <f>'RESOLUCIONES EPG'!$N6259-'RESOLUCIONES EPG'!$D6259</f>
        <v>1765</v>
      </c>
    </row>
    <row r="6260" ht="16.5" customHeight="1">
      <c r="A6260" s="252" t="str">
        <f>'RESOLUCIONES 2015'!A566:H566</f>
        <v/>
      </c>
      <c r="B6260" s="73" t="s">
        <v>7852</v>
      </c>
      <c r="C6260" s="74">
        <v>563.0</v>
      </c>
      <c r="D6260" s="130">
        <v>44441.0</v>
      </c>
      <c r="E6260" s="73" t="s">
        <v>2688</v>
      </c>
      <c r="F6260" s="130" t="s">
        <v>2689</v>
      </c>
      <c r="G6260" s="73" t="s">
        <v>2923</v>
      </c>
      <c r="H6260" s="169"/>
      <c r="I6260" s="186"/>
      <c r="J6260" s="21"/>
      <c r="K6260" s="21"/>
      <c r="L6260" s="21"/>
      <c r="M6260" s="21"/>
      <c r="N6260" s="22">
        <f t="shared" si="2"/>
        <v>46206</v>
      </c>
      <c r="O6260" s="23">
        <f>'RESOLUCIONES EPG'!$N6260-'RESOLUCIONES EPG'!$D6260</f>
        <v>1765</v>
      </c>
    </row>
    <row r="6261" ht="15.75" customHeight="1">
      <c r="A6261" s="252" t="str">
        <f>'RESOLUCIONES 2015'!A565:H565</f>
        <v/>
      </c>
      <c r="B6261" s="73" t="s">
        <v>7852</v>
      </c>
      <c r="C6261" s="74">
        <v>562.0</v>
      </c>
      <c r="D6261" s="130">
        <v>44441.0</v>
      </c>
      <c r="E6261" s="73" t="s">
        <v>8035</v>
      </c>
      <c r="F6261" s="130" t="s">
        <v>8036</v>
      </c>
      <c r="G6261" s="73" t="s">
        <v>2923</v>
      </c>
      <c r="H6261" s="169"/>
      <c r="I6261" s="186"/>
      <c r="J6261" s="21"/>
      <c r="K6261" s="21"/>
      <c r="L6261" s="21"/>
      <c r="M6261" s="21"/>
      <c r="N6261" s="22">
        <f t="shared" si="2"/>
        <v>46206</v>
      </c>
      <c r="O6261" s="23">
        <f>'RESOLUCIONES EPG'!$N6261-'RESOLUCIONES EPG'!$D6261</f>
        <v>1765</v>
      </c>
    </row>
    <row r="6262" ht="16.5" customHeight="1">
      <c r="A6262" s="252" t="str">
        <f>'RESOLUCIONES 2015'!A564:H564</f>
        <v/>
      </c>
      <c r="B6262" s="73" t="s">
        <v>7852</v>
      </c>
      <c r="C6262" s="74">
        <v>561.0</v>
      </c>
      <c r="D6262" s="130">
        <v>44441.0</v>
      </c>
      <c r="E6262" s="73" t="s">
        <v>8184</v>
      </c>
      <c r="F6262" s="130" t="s">
        <v>8185</v>
      </c>
      <c r="G6262" s="73" t="s">
        <v>2923</v>
      </c>
      <c r="H6262" s="169"/>
      <c r="I6262" s="186"/>
      <c r="J6262" s="21"/>
      <c r="K6262" s="21"/>
      <c r="L6262" s="21"/>
      <c r="M6262" s="21"/>
      <c r="N6262" s="22">
        <f t="shared" si="2"/>
        <v>46206</v>
      </c>
      <c r="O6262" s="23">
        <f>'RESOLUCIONES EPG'!$N6262-'RESOLUCIONES EPG'!$D6262</f>
        <v>1765</v>
      </c>
    </row>
    <row r="6263" ht="16.5" customHeight="1">
      <c r="A6263" s="252" t="str">
        <f>'RESOLUCIONES 2015'!A571:H571</f>
        <v/>
      </c>
      <c r="B6263" s="73" t="s">
        <v>7852</v>
      </c>
      <c r="C6263" s="74">
        <v>568.0</v>
      </c>
      <c r="D6263" s="130">
        <v>44445.0</v>
      </c>
      <c r="E6263" s="73" t="s">
        <v>2916</v>
      </c>
      <c r="F6263" s="130" t="s">
        <v>8537</v>
      </c>
      <c r="G6263" s="73" t="s">
        <v>6388</v>
      </c>
      <c r="H6263" s="169"/>
      <c r="I6263" s="186"/>
      <c r="J6263" s="21"/>
      <c r="K6263" s="21"/>
      <c r="L6263" s="21"/>
      <c r="M6263" s="21"/>
      <c r="N6263" s="22">
        <f t="shared" si="2"/>
        <v>46206</v>
      </c>
      <c r="O6263" s="23">
        <f>'RESOLUCIONES EPG'!$N6263-'RESOLUCIONES EPG'!$D6263</f>
        <v>1761</v>
      </c>
    </row>
    <row r="6264" ht="16.5" customHeight="1">
      <c r="A6264" s="252" t="str">
        <f>'RESOLUCIONES 2015'!A569:H569</f>
        <v/>
      </c>
      <c r="B6264" s="73" t="s">
        <v>7852</v>
      </c>
      <c r="C6264" s="74">
        <v>566.0</v>
      </c>
      <c r="D6264" s="130">
        <v>44445.0</v>
      </c>
      <c r="E6264" s="73" t="s">
        <v>5523</v>
      </c>
      <c r="F6264" s="130" t="s">
        <v>5953</v>
      </c>
      <c r="G6264" s="73" t="s">
        <v>6597</v>
      </c>
      <c r="H6264" s="169"/>
      <c r="I6264" s="186"/>
      <c r="J6264" s="21"/>
      <c r="K6264" s="21"/>
      <c r="L6264" s="21"/>
      <c r="M6264" s="21"/>
      <c r="N6264" s="22">
        <f t="shared" si="2"/>
        <v>46206</v>
      </c>
      <c r="O6264" s="23">
        <f>'RESOLUCIONES EPG'!$N6264-'RESOLUCIONES EPG'!$D6264</f>
        <v>1761</v>
      </c>
    </row>
    <row r="6265" ht="16.5" customHeight="1">
      <c r="A6265" s="252" t="str">
        <f>'RESOLUCIONES 2015'!A570:H570</f>
        <v/>
      </c>
      <c r="B6265" s="73" t="s">
        <v>7852</v>
      </c>
      <c r="C6265" s="74">
        <v>567.0</v>
      </c>
      <c r="D6265" s="130">
        <v>44445.0</v>
      </c>
      <c r="E6265" s="73" t="s">
        <v>6824</v>
      </c>
      <c r="F6265" s="130" t="s">
        <v>8378</v>
      </c>
      <c r="G6265" s="73" t="s">
        <v>6388</v>
      </c>
      <c r="H6265" s="169"/>
      <c r="I6265" s="186"/>
      <c r="J6265" s="21"/>
      <c r="K6265" s="21"/>
      <c r="L6265" s="21"/>
      <c r="M6265" s="21"/>
      <c r="N6265" s="22">
        <f t="shared" si="2"/>
        <v>46206</v>
      </c>
      <c r="O6265" s="23">
        <f>'RESOLUCIONES EPG'!$N6265-'RESOLUCIONES EPG'!$D6265</f>
        <v>1761</v>
      </c>
    </row>
    <row r="6266" ht="16.5" customHeight="1">
      <c r="A6266" s="252" t="str">
        <f>'RESOLUCIONES 2015'!A573:H573</f>
        <v/>
      </c>
      <c r="B6266" s="73" t="s">
        <v>7852</v>
      </c>
      <c r="C6266" s="74">
        <v>570.0</v>
      </c>
      <c r="D6266" s="130">
        <v>44445.0</v>
      </c>
      <c r="E6266" s="73" t="s">
        <v>8264</v>
      </c>
      <c r="F6266" s="130" t="s">
        <v>7954</v>
      </c>
      <c r="G6266" s="73" t="s">
        <v>6388</v>
      </c>
      <c r="H6266" s="253"/>
      <c r="I6266" s="186"/>
      <c r="J6266" s="21"/>
      <c r="K6266" s="21"/>
      <c r="L6266" s="21"/>
      <c r="M6266" s="21"/>
      <c r="N6266" s="22">
        <f t="shared" si="2"/>
        <v>46206</v>
      </c>
      <c r="O6266" s="23">
        <f>'RESOLUCIONES EPG'!$N6266-'RESOLUCIONES EPG'!$D6266</f>
        <v>1761</v>
      </c>
    </row>
    <row r="6267" ht="16.5" customHeight="1">
      <c r="A6267" s="252" t="str">
        <f>'RESOLUCIONES 2015'!A576:H576</f>
        <v/>
      </c>
      <c r="B6267" s="73"/>
      <c r="C6267" s="74">
        <v>573.0</v>
      </c>
      <c r="D6267" s="130">
        <v>44445.0</v>
      </c>
      <c r="E6267" s="73" t="s">
        <v>8538</v>
      </c>
      <c r="F6267" s="130"/>
      <c r="G6267" s="73" t="s">
        <v>8539</v>
      </c>
      <c r="H6267" s="253"/>
      <c r="I6267" s="186"/>
      <c r="J6267" s="21"/>
      <c r="K6267" s="21"/>
      <c r="L6267" s="21"/>
      <c r="M6267" s="21"/>
      <c r="N6267" s="22">
        <f t="shared" si="2"/>
        <v>46206</v>
      </c>
      <c r="O6267" s="23">
        <f>'RESOLUCIONES EPG'!$N6267-'RESOLUCIONES EPG'!$D6267</f>
        <v>1761</v>
      </c>
    </row>
    <row r="6268" ht="16.5" customHeight="1">
      <c r="A6268" s="252" t="str">
        <f>'RESOLUCIONES 2015'!A577:H577</f>
        <v/>
      </c>
      <c r="B6268" s="73"/>
      <c r="C6268" s="74">
        <v>574.0</v>
      </c>
      <c r="D6268" s="130">
        <v>44445.0</v>
      </c>
      <c r="E6268" s="73" t="s">
        <v>8540</v>
      </c>
      <c r="F6268" s="130"/>
      <c r="G6268" s="73"/>
      <c r="H6268" s="169"/>
      <c r="I6268" s="186"/>
      <c r="J6268" s="21"/>
      <c r="K6268" s="21"/>
      <c r="L6268" s="21"/>
      <c r="M6268" s="21"/>
      <c r="N6268" s="22">
        <f t="shared" si="2"/>
        <v>46206</v>
      </c>
      <c r="O6268" s="23">
        <f>'RESOLUCIONES EPG'!$N6268-'RESOLUCIONES EPG'!$D6268</f>
        <v>1761</v>
      </c>
    </row>
    <row r="6269" ht="15.75" customHeight="1">
      <c r="A6269" s="252" t="str">
        <f>'RESOLUCIONES 2015'!A579:H579</f>
        <v/>
      </c>
      <c r="B6269" s="73"/>
      <c r="C6269" s="74">
        <v>576.0</v>
      </c>
      <c r="D6269" s="130">
        <v>44445.0</v>
      </c>
      <c r="E6269" s="73" t="s">
        <v>8540</v>
      </c>
      <c r="F6269" s="130"/>
      <c r="G6269" s="73" t="s">
        <v>2952</v>
      </c>
      <c r="H6269" s="169"/>
      <c r="I6269" s="186"/>
      <c r="J6269" s="21"/>
      <c r="K6269" s="21"/>
      <c r="L6269" s="21"/>
      <c r="M6269" s="21"/>
      <c r="N6269" s="22">
        <f t="shared" si="2"/>
        <v>46206</v>
      </c>
      <c r="O6269" s="23">
        <f>'RESOLUCIONES EPG'!$N6269-'RESOLUCIONES EPG'!$D6269</f>
        <v>1761</v>
      </c>
    </row>
    <row r="6270" ht="16.5" customHeight="1">
      <c r="A6270" s="252" t="str">
        <f>'RESOLUCIONES 2015'!A568:H568</f>
        <v/>
      </c>
      <c r="B6270" s="73" t="s">
        <v>7852</v>
      </c>
      <c r="C6270" s="74">
        <v>565.0</v>
      </c>
      <c r="D6270" s="130">
        <v>44445.0</v>
      </c>
      <c r="E6270" s="73" t="s">
        <v>8324</v>
      </c>
      <c r="F6270" s="130" t="s">
        <v>8541</v>
      </c>
      <c r="G6270" s="73" t="s">
        <v>1725</v>
      </c>
      <c r="H6270" s="169"/>
      <c r="I6270" s="186"/>
      <c r="J6270" s="21"/>
      <c r="K6270" s="21"/>
      <c r="L6270" s="21"/>
      <c r="M6270" s="21"/>
      <c r="N6270" s="22">
        <f t="shared" si="2"/>
        <v>46206</v>
      </c>
      <c r="O6270" s="23">
        <f>'RESOLUCIONES EPG'!$N6270-'RESOLUCIONES EPG'!$D6270</f>
        <v>1761</v>
      </c>
    </row>
    <row r="6271" ht="16.5" customHeight="1">
      <c r="A6271" s="252" t="str">
        <f>'RESOLUCIONES 2015'!A572:H572</f>
        <v/>
      </c>
      <c r="B6271" s="73" t="s">
        <v>7852</v>
      </c>
      <c r="C6271" s="74">
        <v>569.0</v>
      </c>
      <c r="D6271" s="130">
        <v>44445.0</v>
      </c>
      <c r="E6271" s="73" t="s">
        <v>7449</v>
      </c>
      <c r="F6271" s="130" t="s">
        <v>8542</v>
      </c>
      <c r="G6271" s="73" t="s">
        <v>6388</v>
      </c>
      <c r="H6271" s="253" t="s">
        <v>521</v>
      </c>
      <c r="I6271" s="186"/>
      <c r="J6271" s="21"/>
      <c r="K6271" s="21"/>
      <c r="L6271" s="21"/>
      <c r="M6271" s="21"/>
      <c r="N6271" s="22">
        <f t="shared" si="2"/>
        <v>46206</v>
      </c>
      <c r="O6271" s="23">
        <f>'RESOLUCIONES EPG'!$N6271-'RESOLUCIONES EPG'!$D6271</f>
        <v>1761</v>
      </c>
    </row>
    <row r="6272" ht="15.75" customHeight="1">
      <c r="A6272" s="252" t="str">
        <f>'RESOLUCIONES 2015'!A574:H574</f>
        <v/>
      </c>
      <c r="B6272" s="73" t="s">
        <v>7852</v>
      </c>
      <c r="C6272" s="74">
        <v>571.0</v>
      </c>
      <c r="D6272" s="130">
        <v>44445.0</v>
      </c>
      <c r="E6272" s="73" t="s">
        <v>8543</v>
      </c>
      <c r="F6272" s="130" t="s">
        <v>8544</v>
      </c>
      <c r="G6272" s="73" t="s">
        <v>6388</v>
      </c>
      <c r="H6272" s="253"/>
      <c r="I6272" s="186"/>
      <c r="J6272" s="21"/>
      <c r="K6272" s="21"/>
      <c r="L6272" s="21"/>
      <c r="M6272" s="21"/>
      <c r="N6272" s="22">
        <f t="shared" si="2"/>
        <v>46206</v>
      </c>
      <c r="O6272" s="23">
        <f>'RESOLUCIONES EPG'!$N6272-'RESOLUCIONES EPG'!$D6272</f>
        <v>1761</v>
      </c>
    </row>
    <row r="6273" ht="15.75" customHeight="1">
      <c r="A6273" s="252" t="str">
        <f>'RESOLUCIONES 2015'!A575:H575</f>
        <v/>
      </c>
      <c r="B6273" s="73" t="s">
        <v>7852</v>
      </c>
      <c r="C6273" s="74">
        <v>572.0</v>
      </c>
      <c r="D6273" s="130">
        <v>44445.0</v>
      </c>
      <c r="E6273" s="73" t="s">
        <v>8545</v>
      </c>
      <c r="F6273" s="130" t="s">
        <v>8546</v>
      </c>
      <c r="G6273" s="73" t="s">
        <v>6388</v>
      </c>
      <c r="H6273" s="253"/>
      <c r="I6273" s="186"/>
      <c r="J6273" s="21"/>
      <c r="K6273" s="21"/>
      <c r="L6273" s="21"/>
      <c r="M6273" s="21"/>
      <c r="N6273" s="22">
        <f t="shared" si="2"/>
        <v>46206</v>
      </c>
      <c r="O6273" s="23">
        <f>'RESOLUCIONES EPG'!$N6273-'RESOLUCIONES EPG'!$D6273</f>
        <v>1761</v>
      </c>
    </row>
    <row r="6274" ht="15.75" customHeight="1">
      <c r="A6274" s="252" t="str">
        <f>'RESOLUCIONES 2015'!A578:H578</f>
        <v/>
      </c>
      <c r="B6274" s="73" t="s">
        <v>7852</v>
      </c>
      <c r="C6274" s="74">
        <v>575.0</v>
      </c>
      <c r="D6274" s="130">
        <v>44445.0</v>
      </c>
      <c r="E6274" s="141" t="s">
        <v>8547</v>
      </c>
      <c r="F6274" s="212"/>
      <c r="G6274" s="141" t="s">
        <v>8548</v>
      </c>
      <c r="H6274" s="169" t="s">
        <v>742</v>
      </c>
      <c r="I6274" s="186"/>
      <c r="J6274" s="21"/>
      <c r="K6274" s="21"/>
      <c r="L6274" s="21"/>
      <c r="M6274" s="21"/>
      <c r="N6274" s="22">
        <f t="shared" si="2"/>
        <v>46206</v>
      </c>
      <c r="O6274" s="23">
        <f>'RESOLUCIONES EPG'!$N6274-'RESOLUCIONES EPG'!$D6274</f>
        <v>1761</v>
      </c>
    </row>
    <row r="6275" ht="16.5" customHeight="1">
      <c r="A6275" s="252" t="str">
        <f>'RESOLUCIONES 2015'!A581:H581</f>
        <v/>
      </c>
      <c r="B6275" s="73" t="s">
        <v>7852</v>
      </c>
      <c r="C6275" s="74">
        <v>578.0</v>
      </c>
      <c r="D6275" s="130">
        <v>44447.0</v>
      </c>
      <c r="E6275" s="73" t="s">
        <v>8549</v>
      </c>
      <c r="F6275" s="130" t="s">
        <v>6218</v>
      </c>
      <c r="G6275" s="73" t="s">
        <v>131</v>
      </c>
      <c r="H6275" s="169"/>
      <c r="I6275" s="186"/>
      <c r="J6275" s="21"/>
      <c r="K6275" s="21"/>
      <c r="L6275" s="21"/>
      <c r="M6275" s="21"/>
      <c r="N6275" s="22">
        <f t="shared" si="2"/>
        <v>46206</v>
      </c>
      <c r="O6275" s="23">
        <f>'RESOLUCIONES EPG'!$N6275-'RESOLUCIONES EPG'!$D6275</f>
        <v>1759</v>
      </c>
    </row>
    <row r="6276" ht="16.5" customHeight="1">
      <c r="A6276" s="252" t="str">
        <f>'RESOLUCIONES 2015'!A580:H580</f>
        <v/>
      </c>
      <c r="B6276" s="73" t="s">
        <v>7852</v>
      </c>
      <c r="C6276" s="74">
        <v>577.0</v>
      </c>
      <c r="D6276" s="130">
        <v>44447.0</v>
      </c>
      <c r="E6276" s="73" t="s">
        <v>8550</v>
      </c>
      <c r="F6276" s="130" t="s">
        <v>1162</v>
      </c>
      <c r="G6276" s="73" t="s">
        <v>131</v>
      </c>
      <c r="H6276" s="169"/>
      <c r="I6276" s="186"/>
      <c r="J6276" s="21"/>
      <c r="K6276" s="21"/>
      <c r="L6276" s="21"/>
      <c r="M6276" s="21"/>
      <c r="N6276" s="22">
        <f t="shared" si="2"/>
        <v>46206</v>
      </c>
      <c r="O6276" s="23">
        <f>'RESOLUCIONES EPG'!$N6276-'RESOLUCIONES EPG'!$D6276</f>
        <v>1759</v>
      </c>
    </row>
    <row r="6277" ht="16.5" customHeight="1">
      <c r="A6277" s="252" t="str">
        <f>'RESOLUCIONES 2015'!A583:H583</f>
        <v/>
      </c>
      <c r="B6277" s="73" t="s">
        <v>7852</v>
      </c>
      <c r="C6277" s="74">
        <v>580.0</v>
      </c>
      <c r="D6277" s="130">
        <v>44448.0</v>
      </c>
      <c r="E6277" s="73" t="s">
        <v>5765</v>
      </c>
      <c r="F6277" s="130" t="s">
        <v>5766</v>
      </c>
      <c r="G6277" s="73" t="s">
        <v>131</v>
      </c>
      <c r="H6277" s="169"/>
      <c r="I6277" s="186"/>
      <c r="J6277" s="21"/>
      <c r="K6277" s="21"/>
      <c r="L6277" s="21"/>
      <c r="M6277" s="21"/>
      <c r="N6277" s="22">
        <f t="shared" si="2"/>
        <v>46206</v>
      </c>
      <c r="O6277" s="23">
        <f>'RESOLUCIONES EPG'!$N6277-'RESOLUCIONES EPG'!$D6277</f>
        <v>1758</v>
      </c>
    </row>
    <row r="6278" ht="16.5" customHeight="1">
      <c r="A6278" s="252" t="str">
        <f>'RESOLUCIONES 2015'!A582:H582</f>
        <v/>
      </c>
      <c r="B6278" s="266" t="s">
        <v>8551</v>
      </c>
      <c r="C6278" s="74">
        <v>579.0</v>
      </c>
      <c r="D6278" s="130">
        <v>44448.0</v>
      </c>
      <c r="E6278" s="73" t="s">
        <v>6855</v>
      </c>
      <c r="F6278" s="130" t="s">
        <v>7926</v>
      </c>
      <c r="G6278" s="73" t="s">
        <v>131</v>
      </c>
      <c r="H6278" s="169"/>
      <c r="I6278" s="186"/>
      <c r="J6278" s="21"/>
      <c r="K6278" s="21"/>
      <c r="L6278" s="21"/>
      <c r="M6278" s="21"/>
      <c r="N6278" s="22">
        <f t="shared" si="2"/>
        <v>46206</v>
      </c>
      <c r="O6278" s="23">
        <f>'RESOLUCIONES EPG'!$N6278-'RESOLUCIONES EPG'!$D6278</f>
        <v>1758</v>
      </c>
    </row>
    <row r="6279" ht="15.75" customHeight="1">
      <c r="A6279" s="252" t="str">
        <f>'RESOLUCIONES 2015'!A584:H584</f>
        <v/>
      </c>
      <c r="B6279" s="73" t="s">
        <v>7852</v>
      </c>
      <c r="C6279" s="74">
        <v>581.0</v>
      </c>
      <c r="D6279" s="130">
        <v>44448.0</v>
      </c>
      <c r="E6279" s="171" t="s">
        <v>2510</v>
      </c>
      <c r="F6279" s="130" t="s">
        <v>8552</v>
      </c>
      <c r="G6279" s="73" t="s">
        <v>1593</v>
      </c>
      <c r="H6279" s="169"/>
      <c r="I6279" s="186"/>
      <c r="J6279" s="21"/>
      <c r="K6279" s="21"/>
      <c r="L6279" s="21"/>
      <c r="M6279" s="21"/>
      <c r="N6279" s="22">
        <f t="shared" si="2"/>
        <v>46206</v>
      </c>
      <c r="O6279" s="23">
        <f>'RESOLUCIONES EPG'!$N6279-'RESOLUCIONES EPG'!$D6279</f>
        <v>1758</v>
      </c>
    </row>
    <row r="6280" ht="15.75" customHeight="1">
      <c r="A6280" s="252" t="str">
        <f>'RESOLUCIONES 2015'!A591:H591</f>
        <v/>
      </c>
      <c r="B6280" s="73" t="s">
        <v>7852</v>
      </c>
      <c r="C6280" s="74">
        <v>588.0</v>
      </c>
      <c r="D6280" s="130">
        <v>44452.0</v>
      </c>
      <c r="E6280" s="73" t="s">
        <v>7845</v>
      </c>
      <c r="F6280" s="130" t="s">
        <v>8553</v>
      </c>
      <c r="G6280" s="73" t="s">
        <v>18</v>
      </c>
      <c r="H6280" s="169" t="s">
        <v>7324</v>
      </c>
      <c r="I6280" s="186"/>
      <c r="J6280" s="21"/>
      <c r="K6280" s="21"/>
      <c r="L6280" s="21"/>
      <c r="M6280" s="21"/>
      <c r="N6280" s="22">
        <f t="shared" si="2"/>
        <v>46206</v>
      </c>
      <c r="O6280" s="23">
        <f>'RESOLUCIONES EPG'!$N6280-'RESOLUCIONES EPG'!$D6280</f>
        <v>1754</v>
      </c>
    </row>
    <row r="6281" ht="15.75" customHeight="1">
      <c r="A6281" s="252" t="str">
        <f>'RESOLUCIONES 2015'!A585:H585</f>
        <v/>
      </c>
      <c r="B6281" s="73" t="s">
        <v>7852</v>
      </c>
      <c r="C6281" s="74">
        <v>582.0</v>
      </c>
      <c r="D6281" s="130">
        <v>44452.0</v>
      </c>
      <c r="E6281" s="73" t="s">
        <v>8554</v>
      </c>
      <c r="F6281" s="130" t="s">
        <v>8555</v>
      </c>
      <c r="G6281" s="73" t="s">
        <v>18</v>
      </c>
      <c r="H6281" s="169" t="s">
        <v>2151</v>
      </c>
      <c r="I6281" s="186"/>
      <c r="J6281" s="21"/>
      <c r="K6281" s="21"/>
      <c r="L6281" s="21"/>
      <c r="M6281" s="21"/>
      <c r="N6281" s="22">
        <f t="shared" si="2"/>
        <v>46206</v>
      </c>
      <c r="O6281" s="23">
        <f>'RESOLUCIONES EPG'!$N6281-'RESOLUCIONES EPG'!$D6281</f>
        <v>1754</v>
      </c>
    </row>
    <row r="6282" ht="16.5" customHeight="1">
      <c r="A6282" s="252" t="str">
        <f>'RESOLUCIONES 2015'!A589:H589</f>
        <v/>
      </c>
      <c r="B6282" s="73" t="s">
        <v>7852</v>
      </c>
      <c r="C6282" s="74">
        <v>586.0</v>
      </c>
      <c r="D6282" s="130">
        <v>44452.0</v>
      </c>
      <c r="E6282" s="73" t="s">
        <v>8556</v>
      </c>
      <c r="F6282" s="130" t="s">
        <v>8557</v>
      </c>
      <c r="G6282" s="73" t="s">
        <v>18</v>
      </c>
      <c r="H6282" s="169" t="s">
        <v>7324</v>
      </c>
      <c r="I6282" s="186"/>
      <c r="J6282" s="21"/>
      <c r="K6282" s="21"/>
      <c r="L6282" s="21"/>
      <c r="M6282" s="21"/>
      <c r="N6282" s="22">
        <f t="shared" si="2"/>
        <v>46206</v>
      </c>
      <c r="O6282" s="23">
        <f>'RESOLUCIONES EPG'!$N6282-'RESOLUCIONES EPG'!$D6282</f>
        <v>1754</v>
      </c>
    </row>
    <row r="6283" ht="16.5" customHeight="1">
      <c r="A6283" s="252" t="str">
        <f>'RESOLUCIONES 2015'!A596:H596</f>
        <v/>
      </c>
      <c r="B6283" s="73" t="s">
        <v>7852</v>
      </c>
      <c r="C6283" s="74">
        <v>593.0</v>
      </c>
      <c r="D6283" s="130">
        <v>44452.0</v>
      </c>
      <c r="E6283" s="73" t="s">
        <v>5002</v>
      </c>
      <c r="F6283" s="130" t="s">
        <v>8463</v>
      </c>
      <c r="G6283" s="73" t="s">
        <v>18</v>
      </c>
      <c r="H6283" s="169" t="s">
        <v>4966</v>
      </c>
      <c r="I6283" s="186"/>
      <c r="J6283" s="21"/>
      <c r="K6283" s="21"/>
      <c r="L6283" s="21"/>
      <c r="M6283" s="21"/>
      <c r="N6283" s="22">
        <f t="shared" si="2"/>
        <v>46206</v>
      </c>
      <c r="O6283" s="23">
        <f>'RESOLUCIONES EPG'!$N6283-'RESOLUCIONES EPG'!$D6283</f>
        <v>1754</v>
      </c>
    </row>
    <row r="6284" ht="16.5" customHeight="1">
      <c r="A6284" s="252" t="str">
        <f>'RESOLUCIONES 2015'!A594:H594</f>
        <v/>
      </c>
      <c r="B6284" s="73" t="s">
        <v>7852</v>
      </c>
      <c r="C6284" s="74">
        <v>591.0</v>
      </c>
      <c r="D6284" s="130">
        <v>44452.0</v>
      </c>
      <c r="E6284" s="73" t="s">
        <v>8558</v>
      </c>
      <c r="F6284" s="130" t="s">
        <v>8559</v>
      </c>
      <c r="G6284" s="73" t="s">
        <v>18</v>
      </c>
      <c r="H6284" s="169" t="s">
        <v>4910</v>
      </c>
      <c r="I6284" s="186"/>
      <c r="J6284" s="21"/>
      <c r="K6284" s="21"/>
      <c r="L6284" s="21"/>
      <c r="M6284" s="21"/>
      <c r="N6284" s="22">
        <f t="shared" si="2"/>
        <v>46206</v>
      </c>
      <c r="O6284" s="23">
        <f>'RESOLUCIONES EPG'!$N6284-'RESOLUCIONES EPG'!$D6284</f>
        <v>1754</v>
      </c>
    </row>
    <row r="6285" ht="16.5" customHeight="1">
      <c r="A6285" s="252" t="str">
        <f>'RESOLUCIONES 2015'!A587:H587</f>
        <v/>
      </c>
      <c r="B6285" s="73" t="s">
        <v>7852</v>
      </c>
      <c r="C6285" s="74">
        <v>584.0</v>
      </c>
      <c r="D6285" s="130">
        <v>44452.0</v>
      </c>
      <c r="E6285" s="73" t="s">
        <v>8560</v>
      </c>
      <c r="F6285" s="130" t="s">
        <v>8561</v>
      </c>
      <c r="G6285" s="73" t="s">
        <v>18</v>
      </c>
      <c r="H6285" s="169" t="s">
        <v>4910</v>
      </c>
      <c r="I6285" s="186"/>
      <c r="J6285" s="21"/>
      <c r="K6285" s="21"/>
      <c r="L6285" s="21"/>
      <c r="M6285" s="21"/>
      <c r="N6285" s="22">
        <f t="shared" si="2"/>
        <v>46206</v>
      </c>
      <c r="O6285" s="23">
        <f>'RESOLUCIONES EPG'!$N6285-'RESOLUCIONES EPG'!$D6285</f>
        <v>1754</v>
      </c>
    </row>
    <row r="6286" ht="16.5" customHeight="1">
      <c r="A6286" s="252" t="str">
        <f>'RESOLUCIONES 2015'!A590:H590</f>
        <v/>
      </c>
      <c r="B6286" s="73" t="s">
        <v>7852</v>
      </c>
      <c r="C6286" s="74">
        <v>587.0</v>
      </c>
      <c r="D6286" s="130">
        <v>44452.0</v>
      </c>
      <c r="E6286" s="73" t="s">
        <v>8562</v>
      </c>
      <c r="F6286" s="130" t="s">
        <v>8563</v>
      </c>
      <c r="G6286" s="73" t="s">
        <v>18</v>
      </c>
      <c r="H6286" s="169" t="s">
        <v>7324</v>
      </c>
      <c r="I6286" s="186"/>
      <c r="J6286" s="21"/>
      <c r="K6286" s="21"/>
      <c r="L6286" s="21"/>
      <c r="M6286" s="21"/>
      <c r="N6286" s="22">
        <f t="shared" si="2"/>
        <v>46206</v>
      </c>
      <c r="O6286" s="23">
        <f>'RESOLUCIONES EPG'!$N6286-'RESOLUCIONES EPG'!$D6286</f>
        <v>1754</v>
      </c>
    </row>
    <row r="6287" ht="16.5" customHeight="1">
      <c r="A6287" s="252" t="str">
        <f>'RESOLUCIONES 2015'!A586:H586</f>
        <v/>
      </c>
      <c r="B6287" s="73" t="s">
        <v>7852</v>
      </c>
      <c r="C6287" s="74">
        <v>583.0</v>
      </c>
      <c r="D6287" s="130">
        <v>44452.0</v>
      </c>
      <c r="E6287" s="73" t="s">
        <v>8564</v>
      </c>
      <c r="F6287" s="130" t="s">
        <v>8565</v>
      </c>
      <c r="G6287" s="73" t="s">
        <v>18</v>
      </c>
      <c r="H6287" s="169" t="s">
        <v>8490</v>
      </c>
      <c r="I6287" s="186"/>
      <c r="J6287" s="21"/>
      <c r="K6287" s="21"/>
      <c r="L6287" s="21"/>
      <c r="M6287" s="21"/>
      <c r="N6287" s="22">
        <f t="shared" si="2"/>
        <v>46206</v>
      </c>
      <c r="O6287" s="23">
        <f>'RESOLUCIONES EPG'!$N6287-'RESOLUCIONES EPG'!$D6287</f>
        <v>1754</v>
      </c>
    </row>
    <row r="6288" ht="16.5" customHeight="1">
      <c r="A6288" s="252" t="str">
        <f>'RESOLUCIONES 2015'!A593:H593</f>
        <v/>
      </c>
      <c r="B6288" s="73" t="s">
        <v>7852</v>
      </c>
      <c r="C6288" s="74">
        <v>590.0</v>
      </c>
      <c r="D6288" s="130">
        <v>44452.0</v>
      </c>
      <c r="E6288" s="73" t="s">
        <v>8566</v>
      </c>
      <c r="F6288" s="130" t="s">
        <v>8567</v>
      </c>
      <c r="G6288" s="73" t="s">
        <v>18</v>
      </c>
      <c r="H6288" s="169" t="s">
        <v>7324</v>
      </c>
      <c r="I6288" s="186"/>
      <c r="J6288" s="21"/>
      <c r="K6288" s="21"/>
      <c r="L6288" s="21"/>
      <c r="M6288" s="21"/>
      <c r="N6288" s="22">
        <f t="shared" si="2"/>
        <v>46206</v>
      </c>
      <c r="O6288" s="23">
        <f>'RESOLUCIONES EPG'!$N6288-'RESOLUCIONES EPG'!$D6288</f>
        <v>1754</v>
      </c>
    </row>
    <row r="6289" ht="16.5" customHeight="1">
      <c r="A6289" s="252" t="str">
        <f>'RESOLUCIONES 2015'!A588:H588</f>
        <v/>
      </c>
      <c r="B6289" s="73" t="s">
        <v>7852</v>
      </c>
      <c r="C6289" s="74">
        <v>585.0</v>
      </c>
      <c r="D6289" s="130">
        <v>44452.0</v>
      </c>
      <c r="E6289" s="73" t="s">
        <v>8568</v>
      </c>
      <c r="F6289" s="130" t="s">
        <v>8569</v>
      </c>
      <c r="G6289" s="73" t="s">
        <v>18</v>
      </c>
      <c r="H6289" s="169" t="s">
        <v>7891</v>
      </c>
      <c r="I6289" s="186"/>
      <c r="J6289" s="21"/>
      <c r="K6289" s="21"/>
      <c r="L6289" s="21"/>
      <c r="M6289" s="21"/>
      <c r="N6289" s="22">
        <f t="shared" si="2"/>
        <v>46206</v>
      </c>
      <c r="O6289" s="23">
        <f>'RESOLUCIONES EPG'!$N6289-'RESOLUCIONES EPG'!$D6289</f>
        <v>1754</v>
      </c>
    </row>
    <row r="6290" ht="16.5" customHeight="1">
      <c r="A6290" s="252" t="str">
        <f>'RESOLUCIONES 2015'!A592:H592</f>
        <v/>
      </c>
      <c r="B6290" s="73" t="s">
        <v>7852</v>
      </c>
      <c r="C6290" s="74">
        <v>589.0</v>
      </c>
      <c r="D6290" s="130">
        <v>44452.0</v>
      </c>
      <c r="E6290" s="73" t="s">
        <v>8570</v>
      </c>
      <c r="F6290" s="130" t="s">
        <v>8571</v>
      </c>
      <c r="G6290" s="73" t="s">
        <v>18</v>
      </c>
      <c r="H6290" s="169" t="s">
        <v>7324</v>
      </c>
      <c r="I6290" s="186"/>
      <c r="J6290" s="21"/>
      <c r="K6290" s="21"/>
      <c r="L6290" s="21"/>
      <c r="M6290" s="21"/>
      <c r="N6290" s="22">
        <f t="shared" si="2"/>
        <v>46206</v>
      </c>
      <c r="O6290" s="23">
        <f>'RESOLUCIONES EPG'!$N6290-'RESOLUCIONES EPG'!$D6290</f>
        <v>1754</v>
      </c>
    </row>
    <row r="6291" ht="16.5" customHeight="1">
      <c r="A6291" s="252" t="str">
        <f>'RESOLUCIONES 2015'!A595:H595</f>
        <v/>
      </c>
      <c r="B6291" s="73" t="s">
        <v>7852</v>
      </c>
      <c r="C6291" s="74">
        <v>592.0</v>
      </c>
      <c r="D6291" s="130">
        <v>44452.0</v>
      </c>
      <c r="E6291" s="73" t="s">
        <v>8572</v>
      </c>
      <c r="F6291" s="130" t="s">
        <v>8573</v>
      </c>
      <c r="G6291" s="73" t="s">
        <v>18</v>
      </c>
      <c r="H6291" s="169" t="s">
        <v>4966</v>
      </c>
      <c r="I6291" s="186"/>
      <c r="J6291" s="21"/>
      <c r="K6291" s="21"/>
      <c r="L6291" s="21"/>
      <c r="M6291" s="21"/>
      <c r="N6291" s="22">
        <f t="shared" si="2"/>
        <v>46206</v>
      </c>
      <c r="O6291" s="23">
        <f>'RESOLUCIONES EPG'!$N6291-'RESOLUCIONES EPG'!$D6291</f>
        <v>1754</v>
      </c>
    </row>
    <row r="6292" ht="16.5" customHeight="1">
      <c r="A6292" s="252" t="str">
        <f>'RESOLUCIONES 2015'!A597:H597</f>
        <v/>
      </c>
      <c r="B6292" s="73" t="s">
        <v>7852</v>
      </c>
      <c r="C6292" s="74">
        <v>594.0</v>
      </c>
      <c r="D6292" s="130">
        <v>44452.0</v>
      </c>
      <c r="E6292" s="73" t="s">
        <v>8574</v>
      </c>
      <c r="F6292" s="130" t="s">
        <v>8575</v>
      </c>
      <c r="G6292" s="73" t="s">
        <v>18</v>
      </c>
      <c r="H6292" s="169" t="s">
        <v>1371</v>
      </c>
      <c r="I6292" s="186"/>
      <c r="J6292" s="21"/>
      <c r="K6292" s="21"/>
      <c r="L6292" s="21"/>
      <c r="M6292" s="21"/>
      <c r="N6292" s="22">
        <f t="shared" si="2"/>
        <v>46206</v>
      </c>
      <c r="O6292" s="23">
        <f>'RESOLUCIONES EPG'!$N6292-'RESOLUCIONES EPG'!$D6292</f>
        <v>1754</v>
      </c>
    </row>
    <row r="6293" ht="16.5" customHeight="1">
      <c r="A6293" s="252" t="str">
        <f>'RESOLUCIONES 2015'!A598:H598</f>
        <v/>
      </c>
      <c r="B6293" s="73"/>
      <c r="C6293" s="74">
        <v>595.0</v>
      </c>
      <c r="D6293" s="130">
        <v>44456.0</v>
      </c>
      <c r="E6293" s="73" t="s">
        <v>5002</v>
      </c>
      <c r="F6293" s="130" t="s">
        <v>8463</v>
      </c>
      <c r="G6293" s="73" t="s">
        <v>8439</v>
      </c>
      <c r="H6293" s="267" t="s">
        <v>8576</v>
      </c>
      <c r="I6293" s="186" t="s">
        <v>8577</v>
      </c>
      <c r="J6293" s="21"/>
      <c r="K6293" s="21"/>
      <c r="L6293" s="21"/>
      <c r="M6293" s="21"/>
      <c r="N6293" s="22">
        <f t="shared" si="2"/>
        <v>46206</v>
      </c>
      <c r="O6293" s="23">
        <f>'RESOLUCIONES EPG'!$N6293-'RESOLUCIONES EPG'!$D6293</f>
        <v>1750</v>
      </c>
    </row>
    <row r="6294" ht="15.75" customHeight="1">
      <c r="A6294" s="222" t="str">
        <f>'RESOLUCIONES 2015'!A601:H601</f>
        <v/>
      </c>
      <c r="B6294" s="73" t="s">
        <v>7852</v>
      </c>
      <c r="C6294" s="74">
        <v>598.0</v>
      </c>
      <c r="D6294" s="130">
        <v>44459.0</v>
      </c>
      <c r="E6294" s="73" t="s">
        <v>8578</v>
      </c>
      <c r="F6294" s="130" t="s">
        <v>8243</v>
      </c>
      <c r="G6294" s="148" t="s">
        <v>1593</v>
      </c>
      <c r="H6294" s="253">
        <v>44477.0</v>
      </c>
      <c r="I6294" s="186"/>
      <c r="J6294" s="21"/>
      <c r="K6294" s="21"/>
      <c r="L6294" s="21"/>
      <c r="M6294" s="21"/>
      <c r="N6294" s="22">
        <f t="shared" si="2"/>
        <v>46206</v>
      </c>
      <c r="O6294" s="23">
        <f>'RESOLUCIONES EPG'!$N6294-'RESOLUCIONES EPG'!$D6294</f>
        <v>1747</v>
      </c>
    </row>
    <row r="6295" ht="15.75" customHeight="1">
      <c r="A6295" s="222" t="str">
        <f>'RESOLUCIONES 2015'!A600:H600</f>
        <v/>
      </c>
      <c r="B6295" s="73" t="s">
        <v>7852</v>
      </c>
      <c r="C6295" s="74">
        <v>597.0</v>
      </c>
      <c r="D6295" s="130">
        <v>44459.0</v>
      </c>
      <c r="E6295" s="73" t="s">
        <v>1763</v>
      </c>
      <c r="F6295" s="130" t="s">
        <v>1764</v>
      </c>
      <c r="G6295" s="148" t="s">
        <v>1593</v>
      </c>
      <c r="H6295" s="253">
        <v>44470.0</v>
      </c>
      <c r="I6295" s="186"/>
      <c r="J6295" s="21"/>
      <c r="K6295" s="21"/>
      <c r="L6295" s="21"/>
      <c r="M6295" s="21"/>
      <c r="N6295" s="22">
        <f t="shared" si="2"/>
        <v>46206</v>
      </c>
      <c r="O6295" s="23">
        <f>'RESOLUCIONES EPG'!$N6295-'RESOLUCIONES EPG'!$D6295</f>
        <v>1747</v>
      </c>
    </row>
    <row r="6296" ht="15.75" customHeight="1">
      <c r="A6296" s="222" t="str">
        <f>'RESOLUCIONES 2015'!A599:H599</f>
        <v/>
      </c>
      <c r="B6296" s="73" t="s">
        <v>7852</v>
      </c>
      <c r="C6296" s="74">
        <v>596.0</v>
      </c>
      <c r="D6296" s="130">
        <v>44459.0</v>
      </c>
      <c r="E6296" s="73" t="s">
        <v>8579</v>
      </c>
      <c r="F6296" s="130" t="s">
        <v>8580</v>
      </c>
      <c r="G6296" s="148" t="s">
        <v>1593</v>
      </c>
      <c r="H6296" s="253">
        <v>44463.0</v>
      </c>
      <c r="I6296" s="186"/>
      <c r="J6296" s="21"/>
      <c r="K6296" s="21"/>
      <c r="L6296" s="21"/>
      <c r="M6296" s="21"/>
      <c r="N6296" s="22">
        <f t="shared" si="2"/>
        <v>46206</v>
      </c>
      <c r="O6296" s="23">
        <f>'RESOLUCIONES EPG'!$N6296-'RESOLUCIONES EPG'!$D6296</f>
        <v>1747</v>
      </c>
    </row>
    <row r="6297" ht="15.75" customHeight="1">
      <c r="A6297" s="222" t="str">
        <f>'RESOLUCIONES 2015'!A603:H603</f>
        <v/>
      </c>
      <c r="B6297" s="73" t="s">
        <v>7852</v>
      </c>
      <c r="C6297" s="74">
        <v>600.0</v>
      </c>
      <c r="D6297" s="130">
        <v>44460.0</v>
      </c>
      <c r="E6297" s="73" t="s">
        <v>6877</v>
      </c>
      <c r="F6297" s="130" t="s">
        <v>8581</v>
      </c>
      <c r="G6297" s="73" t="s">
        <v>2751</v>
      </c>
      <c r="H6297" s="169"/>
      <c r="I6297" s="186"/>
      <c r="J6297" s="21"/>
      <c r="K6297" s="21"/>
      <c r="L6297" s="21"/>
      <c r="M6297" s="21"/>
      <c r="N6297" s="22">
        <f t="shared" si="2"/>
        <v>46206</v>
      </c>
      <c r="O6297" s="23">
        <f>'RESOLUCIONES EPG'!$N6297-'RESOLUCIONES EPG'!$D6297</f>
        <v>1746</v>
      </c>
    </row>
    <row r="6298" ht="15.75" customHeight="1">
      <c r="A6298" s="222" t="str">
        <f>'RESOLUCIONES 2015'!A615:H615</f>
        <v/>
      </c>
      <c r="B6298" s="73" t="s">
        <v>7852</v>
      </c>
      <c r="C6298" s="74">
        <v>612.0</v>
      </c>
      <c r="D6298" s="130">
        <v>44460.0</v>
      </c>
      <c r="E6298" s="73" t="s">
        <v>7061</v>
      </c>
      <c r="F6298" s="130" t="s">
        <v>7947</v>
      </c>
      <c r="G6298" s="73" t="s">
        <v>2751</v>
      </c>
      <c r="H6298" s="169"/>
      <c r="I6298" s="186"/>
      <c r="J6298" s="21"/>
      <c r="K6298" s="21"/>
      <c r="L6298" s="21"/>
      <c r="M6298" s="21"/>
      <c r="N6298" s="22">
        <f t="shared" si="2"/>
        <v>46206</v>
      </c>
      <c r="O6298" s="23">
        <f>'RESOLUCIONES EPG'!$N6298-'RESOLUCIONES EPG'!$D6298</f>
        <v>1746</v>
      </c>
    </row>
    <row r="6299" ht="16.5" customHeight="1">
      <c r="A6299" s="222" t="str">
        <f>'RESOLUCIONES 2015'!A610:H610</f>
        <v/>
      </c>
      <c r="B6299" s="73" t="s">
        <v>7852</v>
      </c>
      <c r="C6299" s="74">
        <v>607.0</v>
      </c>
      <c r="D6299" s="130">
        <v>44460.0</v>
      </c>
      <c r="E6299" s="73" t="s">
        <v>8582</v>
      </c>
      <c r="F6299" s="130" t="s">
        <v>8433</v>
      </c>
      <c r="G6299" s="73" t="s">
        <v>2751</v>
      </c>
      <c r="H6299" s="169"/>
      <c r="I6299" s="186"/>
      <c r="J6299" s="21"/>
      <c r="K6299" s="21"/>
      <c r="L6299" s="21"/>
      <c r="M6299" s="21"/>
      <c r="N6299" s="22">
        <f t="shared" si="2"/>
        <v>46206</v>
      </c>
      <c r="O6299" s="23">
        <f>'RESOLUCIONES EPG'!$N6299-'RESOLUCIONES EPG'!$D6299</f>
        <v>1746</v>
      </c>
    </row>
    <row r="6300" ht="16.5" customHeight="1">
      <c r="A6300" s="222" t="str">
        <f>'RESOLUCIONES 2015'!A611:H611</f>
        <v/>
      </c>
      <c r="B6300" s="73" t="s">
        <v>7852</v>
      </c>
      <c r="C6300" s="74">
        <v>608.0</v>
      </c>
      <c r="D6300" s="130">
        <v>44460.0</v>
      </c>
      <c r="E6300" s="73" t="s">
        <v>8508</v>
      </c>
      <c r="F6300" s="130" t="s">
        <v>8509</v>
      </c>
      <c r="G6300" s="73" t="s">
        <v>2751</v>
      </c>
      <c r="H6300" s="169"/>
      <c r="I6300" s="186"/>
      <c r="J6300" s="21"/>
      <c r="K6300" s="21"/>
      <c r="L6300" s="21"/>
      <c r="M6300" s="21"/>
      <c r="N6300" s="22">
        <f t="shared" si="2"/>
        <v>46206</v>
      </c>
      <c r="O6300" s="23">
        <f>'RESOLUCIONES EPG'!$N6300-'RESOLUCIONES EPG'!$D6300</f>
        <v>1746</v>
      </c>
    </row>
    <row r="6301" ht="16.5" customHeight="1">
      <c r="A6301" s="222" t="str">
        <f>'RESOLUCIONES 2015'!A614:H614</f>
        <v/>
      </c>
      <c r="B6301" s="73" t="s">
        <v>7852</v>
      </c>
      <c r="C6301" s="74">
        <v>611.0</v>
      </c>
      <c r="D6301" s="130">
        <v>44460.0</v>
      </c>
      <c r="E6301" s="73" t="s">
        <v>4801</v>
      </c>
      <c r="F6301" s="130" t="s">
        <v>8441</v>
      </c>
      <c r="G6301" s="73" t="s">
        <v>2751</v>
      </c>
      <c r="H6301" s="169"/>
      <c r="I6301" s="186"/>
      <c r="J6301" s="21"/>
      <c r="K6301" s="21"/>
      <c r="L6301" s="21"/>
      <c r="M6301" s="21"/>
      <c r="N6301" s="22">
        <f t="shared" si="2"/>
        <v>46206</v>
      </c>
      <c r="O6301" s="23">
        <f>'RESOLUCIONES EPG'!$N6301-'RESOLUCIONES EPG'!$D6301</f>
        <v>1746</v>
      </c>
    </row>
    <row r="6302" ht="16.5" customHeight="1">
      <c r="A6302" s="222" t="str">
        <f>'RESOLUCIONES 2015'!A602:H602</f>
        <v/>
      </c>
      <c r="B6302" s="73" t="s">
        <v>7852</v>
      </c>
      <c r="C6302" s="74">
        <v>599.0</v>
      </c>
      <c r="D6302" s="130">
        <v>44460.0</v>
      </c>
      <c r="E6302" s="73" t="s">
        <v>5781</v>
      </c>
      <c r="F6302" s="130" t="s">
        <v>8583</v>
      </c>
      <c r="G6302" s="73" t="s">
        <v>2751</v>
      </c>
      <c r="H6302" s="169"/>
      <c r="I6302" s="186"/>
      <c r="J6302" s="21"/>
      <c r="K6302" s="21"/>
      <c r="L6302" s="21"/>
      <c r="M6302" s="21"/>
      <c r="N6302" s="22">
        <f t="shared" si="2"/>
        <v>46206</v>
      </c>
      <c r="O6302" s="23">
        <f>'RESOLUCIONES EPG'!$N6302-'RESOLUCIONES EPG'!$D6302</f>
        <v>1746</v>
      </c>
    </row>
    <row r="6303" ht="16.5" customHeight="1">
      <c r="A6303" s="222" t="str">
        <f>'RESOLUCIONES 2015'!A613:H613</f>
        <v/>
      </c>
      <c r="B6303" s="73" t="s">
        <v>7852</v>
      </c>
      <c r="C6303" s="74">
        <v>610.0</v>
      </c>
      <c r="D6303" s="130">
        <v>44460.0</v>
      </c>
      <c r="E6303" s="73" t="s">
        <v>8376</v>
      </c>
      <c r="F6303" s="130" t="s">
        <v>8377</v>
      </c>
      <c r="G6303" s="73" t="s">
        <v>2751</v>
      </c>
      <c r="H6303" s="169"/>
      <c r="I6303" s="186"/>
      <c r="J6303" s="21"/>
      <c r="K6303" s="21"/>
      <c r="L6303" s="21"/>
      <c r="M6303" s="21"/>
      <c r="N6303" s="22">
        <f t="shared" si="2"/>
        <v>46206</v>
      </c>
      <c r="O6303" s="23">
        <f>'RESOLUCIONES EPG'!$N6303-'RESOLUCIONES EPG'!$D6303</f>
        <v>1746</v>
      </c>
    </row>
    <row r="6304" ht="16.5" customHeight="1">
      <c r="A6304" s="222" t="str">
        <f>'RESOLUCIONES 2015'!A612:H612</f>
        <v/>
      </c>
      <c r="B6304" s="73" t="s">
        <v>7852</v>
      </c>
      <c r="C6304" s="74">
        <v>609.0</v>
      </c>
      <c r="D6304" s="130">
        <v>44460.0</v>
      </c>
      <c r="E6304" s="73" t="s">
        <v>8584</v>
      </c>
      <c r="F6304" s="130" t="s">
        <v>8585</v>
      </c>
      <c r="G6304" s="73" t="s">
        <v>8586</v>
      </c>
      <c r="H6304" s="268"/>
      <c r="I6304" s="192" t="s">
        <v>8587</v>
      </c>
      <c r="J6304" s="192" t="s">
        <v>8588</v>
      </c>
      <c r="K6304" s="21"/>
      <c r="L6304" s="21"/>
      <c r="M6304" s="21"/>
      <c r="N6304" s="22">
        <f t="shared" si="2"/>
        <v>46206</v>
      </c>
      <c r="O6304" s="23">
        <f>'RESOLUCIONES EPG'!$N6304-'RESOLUCIONES EPG'!$D6304</f>
        <v>1746</v>
      </c>
    </row>
    <row r="6305" ht="16.5" customHeight="1">
      <c r="A6305" s="222" t="str">
        <f>'RESOLUCIONES 2015'!A607:H607</f>
        <v/>
      </c>
      <c r="B6305" s="73" t="s">
        <v>7852</v>
      </c>
      <c r="C6305" s="74">
        <v>604.0</v>
      </c>
      <c r="D6305" s="130">
        <v>44460.0</v>
      </c>
      <c r="E6305" s="73" t="s">
        <v>3461</v>
      </c>
      <c r="F6305" s="130" t="s">
        <v>8473</v>
      </c>
      <c r="G6305" s="73" t="s">
        <v>2751</v>
      </c>
      <c r="H6305" s="169"/>
      <c r="I6305" s="186"/>
      <c r="J6305" s="21"/>
      <c r="K6305" s="21"/>
      <c r="L6305" s="21"/>
      <c r="M6305" s="21"/>
      <c r="N6305" s="22">
        <f t="shared" si="2"/>
        <v>46206</v>
      </c>
      <c r="O6305" s="23">
        <f>'RESOLUCIONES EPG'!$N6305-'RESOLUCIONES EPG'!$D6305</f>
        <v>1746</v>
      </c>
    </row>
    <row r="6306" ht="16.5" customHeight="1">
      <c r="A6306" s="222" t="str">
        <f>'RESOLUCIONES 2015'!A606:H606</f>
        <v/>
      </c>
      <c r="B6306" s="73" t="s">
        <v>7852</v>
      </c>
      <c r="C6306" s="74">
        <v>603.0</v>
      </c>
      <c r="D6306" s="130">
        <v>44460.0</v>
      </c>
      <c r="E6306" s="73" t="s">
        <v>8589</v>
      </c>
      <c r="F6306" s="130" t="s">
        <v>8590</v>
      </c>
      <c r="G6306" s="73" t="s">
        <v>2751</v>
      </c>
      <c r="H6306" s="169"/>
      <c r="I6306" s="186"/>
      <c r="J6306" s="21"/>
      <c r="K6306" s="21"/>
      <c r="L6306" s="21"/>
      <c r="M6306" s="21"/>
      <c r="N6306" s="22">
        <f t="shared" si="2"/>
        <v>46206</v>
      </c>
      <c r="O6306" s="23">
        <f>'RESOLUCIONES EPG'!$N6306-'RESOLUCIONES EPG'!$D6306</f>
        <v>1746</v>
      </c>
    </row>
    <row r="6307" ht="15.75" customHeight="1">
      <c r="A6307" s="222" t="str">
        <f>'RESOLUCIONES 2015'!A608:H608</f>
        <v/>
      </c>
      <c r="B6307" s="73" t="s">
        <v>7852</v>
      </c>
      <c r="C6307" s="74">
        <v>605.0</v>
      </c>
      <c r="D6307" s="130">
        <v>44460.0</v>
      </c>
      <c r="E6307" s="73" t="s">
        <v>8591</v>
      </c>
      <c r="F6307" s="130" t="s">
        <v>8384</v>
      </c>
      <c r="G6307" s="73" t="s">
        <v>2751</v>
      </c>
      <c r="H6307" s="169"/>
      <c r="I6307" s="186"/>
      <c r="J6307" s="21"/>
      <c r="K6307" s="21"/>
      <c r="L6307" s="21"/>
      <c r="M6307" s="21"/>
      <c r="N6307" s="22">
        <f t="shared" si="2"/>
        <v>46206</v>
      </c>
      <c r="O6307" s="23">
        <f>'RESOLUCIONES EPG'!$N6307-'RESOLUCIONES EPG'!$D6307</f>
        <v>1746</v>
      </c>
    </row>
    <row r="6308" ht="15.75" customHeight="1">
      <c r="A6308" s="222" t="str">
        <f>'RESOLUCIONES 2015'!A605:H605</f>
        <v/>
      </c>
      <c r="B6308" s="73" t="s">
        <v>7852</v>
      </c>
      <c r="C6308" s="74">
        <v>602.0</v>
      </c>
      <c r="D6308" s="130">
        <v>44460.0</v>
      </c>
      <c r="E6308" s="73" t="s">
        <v>6855</v>
      </c>
      <c r="F6308" s="130" t="s">
        <v>7926</v>
      </c>
      <c r="G6308" s="73" t="s">
        <v>8592</v>
      </c>
      <c r="H6308" s="169"/>
      <c r="I6308" s="186"/>
      <c r="J6308" s="21"/>
      <c r="K6308" s="21"/>
      <c r="L6308" s="21"/>
      <c r="M6308" s="21"/>
      <c r="N6308" s="22">
        <f t="shared" si="2"/>
        <v>46206</v>
      </c>
      <c r="O6308" s="23">
        <f>'RESOLUCIONES EPG'!$N6308-'RESOLUCIONES EPG'!$D6308</f>
        <v>1746</v>
      </c>
    </row>
    <row r="6309" ht="15.75" customHeight="1">
      <c r="A6309" s="222" t="str">
        <f>'RESOLUCIONES 2015'!A609:H609</f>
        <v/>
      </c>
      <c r="B6309" s="73" t="s">
        <v>7852</v>
      </c>
      <c r="C6309" s="74">
        <v>606.0</v>
      </c>
      <c r="D6309" s="130">
        <v>44460.0</v>
      </c>
      <c r="E6309" s="73" t="s">
        <v>8593</v>
      </c>
      <c r="F6309" s="130" t="s">
        <v>3655</v>
      </c>
      <c r="G6309" s="73" t="s">
        <v>2751</v>
      </c>
      <c r="H6309" s="169"/>
      <c r="I6309" s="186"/>
      <c r="J6309" s="21"/>
      <c r="K6309" s="21"/>
      <c r="L6309" s="21"/>
      <c r="M6309" s="21"/>
      <c r="N6309" s="22">
        <f t="shared" si="2"/>
        <v>46206</v>
      </c>
      <c r="O6309" s="23">
        <f>'RESOLUCIONES EPG'!$N6309-'RESOLUCIONES EPG'!$D6309</f>
        <v>1746</v>
      </c>
    </row>
    <row r="6310" ht="15.75" customHeight="1">
      <c r="A6310" s="222" t="str">
        <f>'RESOLUCIONES 2015'!A618:H618</f>
        <v/>
      </c>
      <c r="B6310" s="73" t="s">
        <v>7852</v>
      </c>
      <c r="C6310" s="74">
        <v>615.0</v>
      </c>
      <c r="D6310" s="130">
        <v>44461.0</v>
      </c>
      <c r="E6310" s="73" t="s">
        <v>4664</v>
      </c>
      <c r="F6310" s="130" t="s">
        <v>8594</v>
      </c>
      <c r="G6310" s="73" t="s">
        <v>18</v>
      </c>
      <c r="H6310" s="169" t="s">
        <v>8595</v>
      </c>
      <c r="I6310" s="186"/>
      <c r="J6310" s="21"/>
      <c r="K6310" s="21"/>
      <c r="L6310" s="21"/>
      <c r="M6310" s="21"/>
      <c r="N6310" s="22">
        <f t="shared" si="2"/>
        <v>46206</v>
      </c>
      <c r="O6310" s="23">
        <f>'RESOLUCIONES EPG'!$N6310-'RESOLUCIONES EPG'!$D6310</f>
        <v>1745</v>
      </c>
    </row>
    <row r="6311" ht="16.5" customHeight="1">
      <c r="A6311" s="222" t="str">
        <f>'RESOLUCIONES 2015'!A604:H604</f>
        <v/>
      </c>
      <c r="B6311" s="73" t="s">
        <v>7852</v>
      </c>
      <c r="C6311" s="74">
        <v>601.0</v>
      </c>
      <c r="D6311" s="130">
        <v>44461.0</v>
      </c>
      <c r="E6311" s="73" t="s">
        <v>8596</v>
      </c>
      <c r="F6311" s="130" t="s">
        <v>7744</v>
      </c>
      <c r="G6311" s="73" t="s">
        <v>2374</v>
      </c>
      <c r="H6311" s="169"/>
      <c r="I6311" s="186"/>
      <c r="J6311" s="21"/>
      <c r="K6311" s="21"/>
      <c r="L6311" s="21"/>
      <c r="M6311" s="21"/>
      <c r="N6311" s="22">
        <f t="shared" si="2"/>
        <v>46206</v>
      </c>
      <c r="O6311" s="23">
        <f>'RESOLUCIONES EPG'!$N6311-'RESOLUCIONES EPG'!$D6311</f>
        <v>1745</v>
      </c>
    </row>
    <row r="6312" ht="16.5" customHeight="1">
      <c r="A6312" s="222" t="str">
        <f>'RESOLUCIONES 2015'!A616:H616</f>
        <v/>
      </c>
      <c r="B6312" s="73" t="s">
        <v>7852</v>
      </c>
      <c r="C6312" s="74">
        <v>613.0</v>
      </c>
      <c r="D6312" s="130">
        <v>44461.0</v>
      </c>
      <c r="E6312" s="73" t="s">
        <v>8597</v>
      </c>
      <c r="F6312" s="130" t="s">
        <v>8598</v>
      </c>
      <c r="G6312" s="73" t="s">
        <v>18</v>
      </c>
      <c r="H6312" s="169" t="s">
        <v>8599</v>
      </c>
      <c r="I6312" s="186"/>
      <c r="J6312" s="21"/>
      <c r="K6312" s="21"/>
      <c r="L6312" s="21"/>
      <c r="M6312" s="21"/>
      <c r="N6312" s="22">
        <f t="shared" si="2"/>
        <v>46206</v>
      </c>
      <c r="O6312" s="23">
        <f>'RESOLUCIONES EPG'!$N6312-'RESOLUCIONES EPG'!$D6312</f>
        <v>1745</v>
      </c>
    </row>
    <row r="6313" ht="15.75" customHeight="1">
      <c r="A6313" s="222" t="str">
        <f>'RESOLUCIONES 2015'!A617:H617</f>
        <v/>
      </c>
      <c r="B6313" s="73" t="s">
        <v>7852</v>
      </c>
      <c r="C6313" s="74">
        <v>614.0</v>
      </c>
      <c r="D6313" s="130">
        <v>44461.0</v>
      </c>
      <c r="E6313" s="73" t="s">
        <v>8600</v>
      </c>
      <c r="F6313" s="130" t="s">
        <v>8601</v>
      </c>
      <c r="G6313" s="73" t="s">
        <v>18</v>
      </c>
      <c r="H6313" s="169" t="s">
        <v>8602</v>
      </c>
      <c r="I6313" s="186"/>
      <c r="J6313" s="21"/>
      <c r="K6313" s="21"/>
      <c r="L6313" s="21"/>
      <c r="M6313" s="21"/>
      <c r="N6313" s="22">
        <f t="shared" si="2"/>
        <v>46206</v>
      </c>
      <c r="O6313" s="23">
        <f>'RESOLUCIONES EPG'!$N6313-'RESOLUCIONES EPG'!$D6313</f>
        <v>1745</v>
      </c>
    </row>
    <row r="6314" ht="15.75" customHeight="1">
      <c r="A6314" s="222" t="str">
        <f>'RESOLUCIONES 2015'!A619:H619</f>
        <v/>
      </c>
      <c r="B6314" s="73" t="s">
        <v>7852</v>
      </c>
      <c r="C6314" s="74">
        <v>616.0</v>
      </c>
      <c r="D6314" s="130">
        <v>44463.0</v>
      </c>
      <c r="E6314" s="73" t="s">
        <v>7978</v>
      </c>
      <c r="F6314" s="130" t="s">
        <v>7599</v>
      </c>
      <c r="G6314" s="73" t="s">
        <v>2923</v>
      </c>
      <c r="H6314" s="169"/>
      <c r="I6314" s="186"/>
      <c r="J6314" s="21"/>
      <c r="K6314" s="21"/>
      <c r="L6314" s="21"/>
      <c r="M6314" s="21"/>
      <c r="N6314" s="22">
        <f t="shared" si="2"/>
        <v>46206</v>
      </c>
      <c r="O6314" s="23">
        <f>'RESOLUCIONES EPG'!$N6314-'RESOLUCIONES EPG'!$D6314</f>
        <v>1743</v>
      </c>
    </row>
    <row r="6315" ht="15.75" customHeight="1">
      <c r="A6315" s="222" t="str">
        <f>'RESOLUCIONES 2015'!A626:H626</f>
        <v/>
      </c>
      <c r="B6315" s="73" t="s">
        <v>7852</v>
      </c>
      <c r="C6315" s="74">
        <v>623.0</v>
      </c>
      <c r="D6315" s="130">
        <v>44466.0</v>
      </c>
      <c r="E6315" s="73" t="s">
        <v>8250</v>
      </c>
      <c r="F6315" s="130" t="s">
        <v>8251</v>
      </c>
      <c r="G6315" s="73" t="s">
        <v>2253</v>
      </c>
      <c r="H6315" s="169" t="s">
        <v>8603</v>
      </c>
      <c r="I6315" s="186"/>
      <c r="J6315" s="21"/>
      <c r="K6315" s="21"/>
      <c r="L6315" s="21"/>
      <c r="M6315" s="21"/>
      <c r="N6315" s="22">
        <f t="shared" si="2"/>
        <v>46206</v>
      </c>
      <c r="O6315" s="23">
        <f>'RESOLUCIONES EPG'!$N6315-'RESOLUCIONES EPG'!$D6315</f>
        <v>1740</v>
      </c>
    </row>
    <row r="6316" ht="15.75" customHeight="1">
      <c r="A6316" s="222" t="str">
        <f>'RESOLUCIONES 2015'!A620:H620</f>
        <v/>
      </c>
      <c r="B6316" s="73" t="s">
        <v>7852</v>
      </c>
      <c r="C6316" s="74">
        <v>617.0</v>
      </c>
      <c r="D6316" s="130">
        <v>44466.0</v>
      </c>
      <c r="E6316" s="73" t="s">
        <v>1940</v>
      </c>
      <c r="F6316" s="130" t="s">
        <v>6083</v>
      </c>
      <c r="G6316" s="73" t="s">
        <v>1593</v>
      </c>
      <c r="H6316" s="253">
        <v>44469.0</v>
      </c>
      <c r="I6316" s="186"/>
      <c r="J6316" s="21"/>
      <c r="K6316" s="21"/>
      <c r="L6316" s="21"/>
      <c r="M6316" s="21"/>
      <c r="N6316" s="22">
        <f t="shared" si="2"/>
        <v>46206</v>
      </c>
      <c r="O6316" s="23">
        <f>'RESOLUCIONES EPG'!$N6316-'RESOLUCIONES EPG'!$D6316</f>
        <v>1740</v>
      </c>
    </row>
    <row r="6317" ht="16.5" customHeight="1">
      <c r="A6317" s="222" t="str">
        <f>'RESOLUCIONES 2015'!A624:H624</f>
        <v/>
      </c>
      <c r="B6317" s="73" t="s">
        <v>7852</v>
      </c>
      <c r="C6317" s="74">
        <v>621.0</v>
      </c>
      <c r="D6317" s="130">
        <v>44466.0</v>
      </c>
      <c r="E6317" s="73" t="s">
        <v>7776</v>
      </c>
      <c r="F6317" s="130" t="s">
        <v>7777</v>
      </c>
      <c r="G6317" s="73" t="s">
        <v>6597</v>
      </c>
      <c r="H6317" s="169"/>
      <c r="I6317" s="186"/>
      <c r="J6317" s="21"/>
      <c r="K6317" s="21"/>
      <c r="L6317" s="21"/>
      <c r="M6317" s="21"/>
      <c r="N6317" s="22">
        <f t="shared" si="2"/>
        <v>46206</v>
      </c>
      <c r="O6317" s="23">
        <f>'RESOLUCIONES EPG'!$N6317-'RESOLUCIONES EPG'!$D6317</f>
        <v>1740</v>
      </c>
    </row>
    <row r="6318" ht="16.5" customHeight="1">
      <c r="A6318" s="222" t="str">
        <f>'RESOLUCIONES 2015'!A622:H622</f>
        <v/>
      </c>
      <c r="B6318" s="73" t="s">
        <v>7852</v>
      </c>
      <c r="C6318" s="74">
        <v>619.0</v>
      </c>
      <c r="D6318" s="130">
        <v>44466.0</v>
      </c>
      <c r="E6318" s="73" t="s">
        <v>7978</v>
      </c>
      <c r="F6318" s="130" t="s">
        <v>7599</v>
      </c>
      <c r="G6318" s="73" t="s">
        <v>1593</v>
      </c>
      <c r="H6318" s="253">
        <v>44470.0</v>
      </c>
      <c r="I6318" s="186"/>
      <c r="J6318" s="21"/>
      <c r="K6318" s="21"/>
      <c r="L6318" s="21"/>
      <c r="M6318" s="21"/>
      <c r="N6318" s="22">
        <f t="shared" si="2"/>
        <v>46206</v>
      </c>
      <c r="O6318" s="23">
        <f>'RESOLUCIONES EPG'!$N6318-'RESOLUCIONES EPG'!$D6318</f>
        <v>1740</v>
      </c>
    </row>
    <row r="6319" ht="16.5" customHeight="1">
      <c r="A6319" s="222" t="str">
        <f>'RESOLUCIONES 2015'!A621:H621</f>
        <v/>
      </c>
      <c r="B6319" s="73" t="s">
        <v>7852</v>
      </c>
      <c r="C6319" s="74">
        <v>618.0</v>
      </c>
      <c r="D6319" s="130">
        <v>44466.0</v>
      </c>
      <c r="E6319" s="73" t="s">
        <v>1862</v>
      </c>
      <c r="F6319" s="130" t="s">
        <v>8059</v>
      </c>
      <c r="G6319" s="73" t="s">
        <v>2253</v>
      </c>
      <c r="H6319" s="169" t="s">
        <v>8093</v>
      </c>
      <c r="I6319" s="186"/>
      <c r="J6319" s="21"/>
      <c r="K6319" s="21"/>
      <c r="L6319" s="21"/>
      <c r="M6319" s="21"/>
      <c r="N6319" s="22">
        <f t="shared" si="2"/>
        <v>46206</v>
      </c>
      <c r="O6319" s="23">
        <f>'RESOLUCIONES EPG'!$N6319-'RESOLUCIONES EPG'!$D6319</f>
        <v>1740</v>
      </c>
    </row>
    <row r="6320" ht="15.75" customHeight="1">
      <c r="A6320" s="222" t="str">
        <f>'RESOLUCIONES 2015'!A623:H623</f>
        <v/>
      </c>
      <c r="B6320" s="73" t="s">
        <v>8604</v>
      </c>
      <c r="C6320" s="74">
        <v>620.0</v>
      </c>
      <c r="D6320" s="130">
        <v>44466.0</v>
      </c>
      <c r="E6320" s="73" t="s">
        <v>8605</v>
      </c>
      <c r="F6320" s="130" t="s">
        <v>8606</v>
      </c>
      <c r="G6320" s="73" t="s">
        <v>6597</v>
      </c>
      <c r="H6320" s="169"/>
      <c r="I6320" s="186"/>
      <c r="J6320" s="21"/>
      <c r="K6320" s="21"/>
      <c r="L6320" s="21"/>
      <c r="M6320" s="21"/>
      <c r="N6320" s="22">
        <f t="shared" si="2"/>
        <v>46206</v>
      </c>
      <c r="O6320" s="23">
        <f>'RESOLUCIONES EPG'!$N6320-'RESOLUCIONES EPG'!$D6320</f>
        <v>1740</v>
      </c>
    </row>
    <row r="6321" ht="16.5" customHeight="1">
      <c r="A6321" s="222" t="str">
        <f>'RESOLUCIONES 2015'!A625:H625</f>
        <v/>
      </c>
      <c r="B6321" s="73" t="s">
        <v>7852</v>
      </c>
      <c r="C6321" s="74">
        <v>622.0</v>
      </c>
      <c r="D6321" s="130">
        <v>44466.0</v>
      </c>
      <c r="E6321" s="73" t="s">
        <v>1371</v>
      </c>
      <c r="F6321" s="130" t="s">
        <v>8607</v>
      </c>
      <c r="G6321" s="73" t="s">
        <v>2253</v>
      </c>
      <c r="H6321" s="169" t="s">
        <v>574</v>
      </c>
      <c r="I6321" s="186"/>
      <c r="J6321" s="21"/>
      <c r="K6321" s="21"/>
      <c r="L6321" s="21"/>
      <c r="M6321" s="21"/>
      <c r="N6321" s="22">
        <f t="shared" si="2"/>
        <v>46206</v>
      </c>
      <c r="O6321" s="23">
        <f>'RESOLUCIONES EPG'!$N6321-'RESOLUCIONES EPG'!$D6321</f>
        <v>1740</v>
      </c>
    </row>
    <row r="6322" ht="15.75" customHeight="1">
      <c r="A6322" s="222" t="str">
        <f>'RESOLUCIONES 2015'!A631:H631</f>
        <v/>
      </c>
      <c r="B6322" s="73" t="s">
        <v>7852</v>
      </c>
      <c r="C6322" s="74">
        <v>628.0</v>
      </c>
      <c r="D6322" s="130">
        <v>44469.0</v>
      </c>
      <c r="E6322" s="73" t="s">
        <v>8608</v>
      </c>
      <c r="F6322" s="130" t="s">
        <v>8365</v>
      </c>
      <c r="G6322" s="73" t="s">
        <v>2923</v>
      </c>
      <c r="H6322" s="169"/>
      <c r="I6322" s="186"/>
      <c r="J6322" s="21"/>
      <c r="K6322" s="21"/>
      <c r="L6322" s="21"/>
      <c r="M6322" s="21"/>
      <c r="N6322" s="22">
        <f t="shared" si="2"/>
        <v>46206</v>
      </c>
      <c r="O6322" s="23">
        <f>'RESOLUCIONES EPG'!$N6322-'RESOLUCIONES EPG'!$D6322</f>
        <v>1737</v>
      </c>
    </row>
    <row r="6323" ht="15.75" customHeight="1">
      <c r="A6323" s="222" t="str">
        <f>'RESOLUCIONES 2015'!A629:H629</f>
        <v/>
      </c>
      <c r="B6323" s="73" t="s">
        <v>7852</v>
      </c>
      <c r="C6323" s="74">
        <v>626.0</v>
      </c>
      <c r="D6323" s="130">
        <v>44469.0</v>
      </c>
      <c r="E6323" s="73" t="s">
        <v>8609</v>
      </c>
      <c r="F6323" s="130" t="s">
        <v>6828</v>
      </c>
      <c r="G6323" s="73" t="s">
        <v>2923</v>
      </c>
      <c r="H6323" s="169"/>
      <c r="I6323" s="186"/>
      <c r="J6323" s="21"/>
      <c r="K6323" s="21"/>
      <c r="L6323" s="21"/>
      <c r="M6323" s="21"/>
      <c r="N6323" s="22">
        <f t="shared" si="2"/>
        <v>46206</v>
      </c>
      <c r="O6323" s="23">
        <f>'RESOLUCIONES EPG'!$N6323-'RESOLUCIONES EPG'!$D6323</f>
        <v>1737</v>
      </c>
    </row>
    <row r="6324" ht="16.5" customHeight="1">
      <c r="A6324" s="222" t="str">
        <f>'RESOLUCIONES 2015'!A627:H627</f>
        <v/>
      </c>
      <c r="B6324" s="73" t="s">
        <v>7852</v>
      </c>
      <c r="C6324" s="74">
        <v>624.0</v>
      </c>
      <c r="D6324" s="130">
        <v>44469.0</v>
      </c>
      <c r="E6324" s="73" t="s">
        <v>8610</v>
      </c>
      <c r="F6324" s="130" t="s">
        <v>7472</v>
      </c>
      <c r="G6324" s="73" t="s">
        <v>2923</v>
      </c>
      <c r="H6324" s="169"/>
      <c r="I6324" s="186"/>
      <c r="J6324" s="21"/>
      <c r="K6324" s="21"/>
      <c r="L6324" s="21"/>
      <c r="M6324" s="21"/>
      <c r="N6324" s="22">
        <f t="shared" si="2"/>
        <v>46206</v>
      </c>
      <c r="O6324" s="23">
        <f>'RESOLUCIONES EPG'!$N6324-'RESOLUCIONES EPG'!$D6324</f>
        <v>1737</v>
      </c>
    </row>
    <row r="6325" ht="15.75" customHeight="1">
      <c r="A6325" s="222" t="str">
        <f>'RESOLUCIONES 2015'!A628:H628</f>
        <v/>
      </c>
      <c r="B6325" s="73" t="s">
        <v>7852</v>
      </c>
      <c r="C6325" s="74">
        <v>625.0</v>
      </c>
      <c r="D6325" s="130">
        <v>44469.0</v>
      </c>
      <c r="E6325" s="73" t="s">
        <v>7970</v>
      </c>
      <c r="F6325" s="130" t="s">
        <v>7971</v>
      </c>
      <c r="G6325" s="73" t="s">
        <v>2923</v>
      </c>
      <c r="H6325" s="169"/>
      <c r="I6325" s="186"/>
      <c r="J6325" s="21"/>
      <c r="K6325" s="21"/>
      <c r="L6325" s="21"/>
      <c r="M6325" s="21"/>
      <c r="N6325" s="22">
        <f t="shared" si="2"/>
        <v>46206</v>
      </c>
      <c r="O6325" s="23">
        <f>'RESOLUCIONES EPG'!$N6325-'RESOLUCIONES EPG'!$D6325</f>
        <v>1737</v>
      </c>
    </row>
    <row r="6326" ht="15.75" customHeight="1">
      <c r="A6326" s="222" t="str">
        <f>'RESOLUCIONES 2015'!A630:H630</f>
        <v/>
      </c>
      <c r="B6326" s="73" t="s">
        <v>7852</v>
      </c>
      <c r="C6326" s="74">
        <v>627.0</v>
      </c>
      <c r="D6326" s="130">
        <v>44469.0</v>
      </c>
      <c r="E6326" s="73" t="s">
        <v>8611</v>
      </c>
      <c r="F6326" s="130" t="s">
        <v>5396</v>
      </c>
      <c r="G6326" s="73" t="s">
        <v>2923</v>
      </c>
      <c r="H6326" s="169"/>
      <c r="I6326" s="186"/>
      <c r="J6326" s="21"/>
      <c r="K6326" s="21"/>
      <c r="L6326" s="21"/>
      <c r="M6326" s="21"/>
      <c r="N6326" s="22">
        <f t="shared" si="2"/>
        <v>46206</v>
      </c>
      <c r="O6326" s="23">
        <f>'RESOLUCIONES EPG'!$N6326-'RESOLUCIONES EPG'!$D6326</f>
        <v>1737</v>
      </c>
    </row>
    <row r="6327" ht="15.75" customHeight="1">
      <c r="A6327" s="222" t="str">
        <f>'RESOLUCIONES 2015'!A635:H635</f>
        <v/>
      </c>
      <c r="B6327" s="73" t="s">
        <v>7852</v>
      </c>
      <c r="C6327" s="74">
        <v>632.0</v>
      </c>
      <c r="D6327" s="130">
        <v>44475.0</v>
      </c>
      <c r="E6327" s="21" t="s">
        <v>4959</v>
      </c>
      <c r="F6327" s="69" t="s">
        <v>7683</v>
      </c>
      <c r="G6327" s="73" t="s">
        <v>6388</v>
      </c>
      <c r="H6327" s="169"/>
      <c r="I6327" s="186"/>
      <c r="J6327" s="21"/>
      <c r="K6327" s="21"/>
      <c r="L6327" s="21"/>
      <c r="M6327" s="21"/>
      <c r="N6327" s="22">
        <f t="shared" si="2"/>
        <v>46206</v>
      </c>
      <c r="O6327" s="23">
        <f>'RESOLUCIONES EPG'!$N6327-'RESOLUCIONES EPG'!$D6327</f>
        <v>1731</v>
      </c>
    </row>
    <row r="6328" ht="15.75" customHeight="1">
      <c r="A6328" s="222" t="str">
        <f>'RESOLUCIONES 2015'!A632:H632</f>
        <v/>
      </c>
      <c r="B6328" s="73" t="s">
        <v>7852</v>
      </c>
      <c r="C6328" s="180">
        <v>629.0</v>
      </c>
      <c r="D6328" s="181">
        <v>44475.0</v>
      </c>
      <c r="E6328" s="80" t="s">
        <v>7908</v>
      </c>
      <c r="F6328" s="181" t="s">
        <v>7909</v>
      </c>
      <c r="G6328" s="80" t="s">
        <v>6388</v>
      </c>
      <c r="H6328" s="169"/>
      <c r="I6328" s="186"/>
      <c r="J6328" s="21"/>
      <c r="K6328" s="21"/>
      <c r="L6328" s="21"/>
      <c r="M6328" s="21"/>
      <c r="N6328" s="22">
        <f t="shared" si="2"/>
        <v>46206</v>
      </c>
      <c r="O6328" s="23">
        <f>'RESOLUCIONES EPG'!$N6328-'RESOLUCIONES EPG'!$D6328</f>
        <v>1731</v>
      </c>
    </row>
    <row r="6329" ht="16.5" customHeight="1">
      <c r="A6329" s="222" t="str">
        <f>'RESOLUCIONES 2015'!A636:H636</f>
        <v/>
      </c>
      <c r="B6329" s="73" t="s">
        <v>7852</v>
      </c>
      <c r="C6329" s="74">
        <v>633.0</v>
      </c>
      <c r="D6329" s="130">
        <v>44475.0</v>
      </c>
      <c r="E6329" s="73" t="s">
        <v>3311</v>
      </c>
      <c r="F6329" s="130" t="s">
        <v>8256</v>
      </c>
      <c r="G6329" s="73" t="s">
        <v>6388</v>
      </c>
      <c r="H6329" s="169"/>
      <c r="I6329" s="186"/>
      <c r="J6329" s="21"/>
      <c r="K6329" s="21"/>
      <c r="L6329" s="21"/>
      <c r="M6329" s="21"/>
      <c r="N6329" s="22">
        <f t="shared" si="2"/>
        <v>46206</v>
      </c>
      <c r="O6329" s="23">
        <f>'RESOLUCIONES EPG'!$N6329-'RESOLUCIONES EPG'!$D6329</f>
        <v>1731</v>
      </c>
    </row>
    <row r="6330" ht="16.5" customHeight="1">
      <c r="A6330" s="222" t="str">
        <f>'RESOLUCIONES 2015'!A634:H634</f>
        <v/>
      </c>
      <c r="B6330" s="73" t="s">
        <v>7852</v>
      </c>
      <c r="C6330" s="74">
        <v>631.0</v>
      </c>
      <c r="D6330" s="130">
        <v>44475.0</v>
      </c>
      <c r="E6330" s="73" t="s">
        <v>8187</v>
      </c>
      <c r="F6330" s="130" t="s">
        <v>8107</v>
      </c>
      <c r="G6330" s="73" t="s">
        <v>6388</v>
      </c>
      <c r="H6330" s="169"/>
      <c r="I6330" s="186"/>
      <c r="J6330" s="21"/>
      <c r="K6330" s="21"/>
      <c r="L6330" s="21"/>
      <c r="M6330" s="21"/>
      <c r="N6330" s="22">
        <f t="shared" si="2"/>
        <v>46206</v>
      </c>
      <c r="O6330" s="23">
        <f>'RESOLUCIONES EPG'!$N6330-'RESOLUCIONES EPG'!$D6330</f>
        <v>1731</v>
      </c>
    </row>
    <row r="6331" ht="16.5" customHeight="1">
      <c r="A6331" s="222" t="str">
        <f>'RESOLUCIONES 2015'!A637:H637</f>
        <v/>
      </c>
      <c r="B6331" s="73" t="s">
        <v>7852</v>
      </c>
      <c r="C6331" s="74">
        <v>634.0</v>
      </c>
      <c r="D6331" s="130">
        <v>44475.0</v>
      </c>
      <c r="E6331" s="73" t="s">
        <v>5406</v>
      </c>
      <c r="F6331" s="130" t="s">
        <v>6015</v>
      </c>
      <c r="G6331" s="73" t="s">
        <v>6388</v>
      </c>
      <c r="H6331" s="169"/>
      <c r="I6331" s="186"/>
      <c r="J6331" s="21"/>
      <c r="K6331" s="21"/>
      <c r="L6331" s="21"/>
      <c r="M6331" s="21"/>
      <c r="N6331" s="22">
        <f t="shared" si="2"/>
        <v>46206</v>
      </c>
      <c r="O6331" s="23">
        <f>'RESOLUCIONES EPG'!$N6331-'RESOLUCIONES EPG'!$D6331</f>
        <v>1731</v>
      </c>
    </row>
    <row r="6332" ht="16.5" customHeight="1">
      <c r="A6332" s="222" t="str">
        <f>'RESOLUCIONES 2015'!A633:H633</f>
        <v/>
      </c>
      <c r="B6332" s="73" t="s">
        <v>7852</v>
      </c>
      <c r="C6332" s="74">
        <v>630.0</v>
      </c>
      <c r="D6332" s="130">
        <v>44475.0</v>
      </c>
      <c r="E6332" s="73" t="s">
        <v>7761</v>
      </c>
      <c r="F6332" s="130" t="s">
        <v>7762</v>
      </c>
      <c r="G6332" s="73" t="s">
        <v>6388</v>
      </c>
      <c r="H6332" s="169"/>
      <c r="I6332" s="186"/>
      <c r="J6332" s="21"/>
      <c r="K6332" s="21"/>
      <c r="L6332" s="21"/>
      <c r="M6332" s="21"/>
      <c r="N6332" s="22">
        <f t="shared" si="2"/>
        <v>46206</v>
      </c>
      <c r="O6332" s="23">
        <f>'RESOLUCIONES EPG'!$N6332-'RESOLUCIONES EPG'!$D6332</f>
        <v>1731</v>
      </c>
    </row>
    <row r="6333" ht="16.5" customHeight="1">
      <c r="A6333" s="222" t="str">
        <f>'RESOLUCIONES 2015'!A646:H646</f>
        <v/>
      </c>
      <c r="B6333" s="73" t="s">
        <v>7852</v>
      </c>
      <c r="C6333" s="74">
        <v>643.0</v>
      </c>
      <c r="D6333" s="130">
        <v>44480.0</v>
      </c>
      <c r="E6333" s="73" t="s">
        <v>8612</v>
      </c>
      <c r="F6333" s="130" t="s">
        <v>8613</v>
      </c>
      <c r="G6333" s="73" t="s">
        <v>18</v>
      </c>
      <c r="H6333" s="169" t="s">
        <v>8614</v>
      </c>
      <c r="I6333" s="186"/>
      <c r="J6333" s="21"/>
      <c r="K6333" s="21"/>
      <c r="L6333" s="21"/>
      <c r="M6333" s="21"/>
      <c r="N6333" s="22">
        <f t="shared" si="2"/>
        <v>46206</v>
      </c>
      <c r="O6333" s="23">
        <f>'RESOLUCIONES EPG'!$N6333-'RESOLUCIONES EPG'!$D6333</f>
        <v>1726</v>
      </c>
    </row>
    <row r="6334" ht="15.75" customHeight="1">
      <c r="A6334" s="222" t="str">
        <f>'RESOLUCIONES 2015'!A648:H648</f>
        <v/>
      </c>
      <c r="B6334" s="73" t="s">
        <v>7852</v>
      </c>
      <c r="C6334" s="74">
        <v>645.0</v>
      </c>
      <c r="D6334" s="130">
        <v>44480.0</v>
      </c>
      <c r="E6334" s="73" t="s">
        <v>1937</v>
      </c>
      <c r="F6334" s="130" t="s">
        <v>8615</v>
      </c>
      <c r="G6334" s="73" t="s">
        <v>2751</v>
      </c>
      <c r="H6334" s="169"/>
      <c r="I6334" s="186"/>
      <c r="J6334" s="21"/>
      <c r="K6334" s="21"/>
      <c r="L6334" s="21"/>
      <c r="M6334" s="21"/>
      <c r="N6334" s="22">
        <f t="shared" si="2"/>
        <v>46206</v>
      </c>
      <c r="O6334" s="23">
        <f>'RESOLUCIONES EPG'!$N6334-'RESOLUCIONES EPG'!$D6334</f>
        <v>1726</v>
      </c>
    </row>
    <row r="6335" ht="15.75" customHeight="1">
      <c r="A6335" s="222" t="str">
        <f>'RESOLUCIONES 2015'!A647:H647</f>
        <v/>
      </c>
      <c r="B6335" s="73" t="s">
        <v>7852</v>
      </c>
      <c r="C6335" s="74">
        <v>644.0</v>
      </c>
      <c r="D6335" s="130">
        <v>44480.0</v>
      </c>
      <c r="E6335" s="73" t="s">
        <v>7078</v>
      </c>
      <c r="F6335" s="130" t="s">
        <v>8616</v>
      </c>
      <c r="G6335" s="73" t="s">
        <v>2751</v>
      </c>
      <c r="H6335" s="169"/>
      <c r="I6335" s="186"/>
      <c r="J6335" s="21"/>
      <c r="K6335" s="21"/>
      <c r="L6335" s="21"/>
      <c r="M6335" s="21"/>
      <c r="N6335" s="22">
        <f t="shared" si="2"/>
        <v>46206</v>
      </c>
      <c r="O6335" s="23">
        <f>'RESOLUCIONES EPG'!$N6335-'RESOLUCIONES EPG'!$D6335</f>
        <v>1726</v>
      </c>
    </row>
    <row r="6336" ht="15.75" customHeight="1">
      <c r="A6336" s="222" t="str">
        <f>'RESOLUCIONES 2015'!A642:H642</f>
        <v/>
      </c>
      <c r="B6336" s="73" t="s">
        <v>7852</v>
      </c>
      <c r="C6336" s="74">
        <v>639.0</v>
      </c>
      <c r="D6336" s="130">
        <v>44480.0</v>
      </c>
      <c r="E6336" s="73" t="s">
        <v>8617</v>
      </c>
      <c r="F6336" s="130" t="s">
        <v>8618</v>
      </c>
      <c r="G6336" s="73" t="s">
        <v>18</v>
      </c>
      <c r="H6336" s="169" t="s">
        <v>8619</v>
      </c>
      <c r="I6336" s="186"/>
      <c r="J6336" s="21"/>
      <c r="K6336" s="21"/>
      <c r="L6336" s="21"/>
      <c r="M6336" s="21"/>
      <c r="N6336" s="22">
        <f t="shared" si="2"/>
        <v>46206</v>
      </c>
      <c r="O6336" s="23">
        <f>'RESOLUCIONES EPG'!$N6336-'RESOLUCIONES EPG'!$D6336</f>
        <v>1726</v>
      </c>
    </row>
    <row r="6337" ht="15.75" customHeight="1">
      <c r="A6337" s="222" t="str">
        <f>'RESOLUCIONES 2015'!A643:H643</f>
        <v/>
      </c>
      <c r="B6337" s="73" t="s">
        <v>7852</v>
      </c>
      <c r="C6337" s="74">
        <v>640.0</v>
      </c>
      <c r="D6337" s="130">
        <v>44480.0</v>
      </c>
      <c r="E6337" s="73" t="s">
        <v>8620</v>
      </c>
      <c r="F6337" s="130" t="s">
        <v>8621</v>
      </c>
      <c r="G6337" s="73" t="s">
        <v>18</v>
      </c>
      <c r="H6337" s="169" t="s">
        <v>8622</v>
      </c>
      <c r="I6337" s="186"/>
      <c r="J6337" s="21"/>
      <c r="K6337" s="21"/>
      <c r="L6337" s="21"/>
      <c r="M6337" s="21"/>
      <c r="N6337" s="22">
        <f t="shared" si="2"/>
        <v>46206</v>
      </c>
      <c r="O6337" s="23">
        <f>'RESOLUCIONES EPG'!$N6337-'RESOLUCIONES EPG'!$D6337</f>
        <v>1726</v>
      </c>
    </row>
    <row r="6338" ht="16.5" customHeight="1">
      <c r="A6338" s="222" t="str">
        <f>'RESOLUCIONES 2015'!A645:H645</f>
        <v/>
      </c>
      <c r="B6338" s="73" t="s">
        <v>7852</v>
      </c>
      <c r="C6338" s="74">
        <v>642.0</v>
      </c>
      <c r="D6338" s="130">
        <v>44480.0</v>
      </c>
      <c r="E6338" s="73" t="s">
        <v>8623</v>
      </c>
      <c r="F6338" s="130" t="s">
        <v>8624</v>
      </c>
      <c r="G6338" s="73" t="s">
        <v>18</v>
      </c>
      <c r="H6338" s="169" t="s">
        <v>8625</v>
      </c>
      <c r="I6338" s="186"/>
      <c r="J6338" s="21"/>
      <c r="K6338" s="21"/>
      <c r="L6338" s="21"/>
      <c r="M6338" s="21"/>
      <c r="N6338" s="22">
        <f t="shared" si="2"/>
        <v>46206</v>
      </c>
      <c r="O6338" s="23">
        <f>'RESOLUCIONES EPG'!$N6338-'RESOLUCIONES EPG'!$D6338</f>
        <v>1726</v>
      </c>
    </row>
    <row r="6339" ht="16.5" customHeight="1">
      <c r="A6339" s="222" t="str">
        <f>'RESOLUCIONES 2015'!A644:H644</f>
        <v/>
      </c>
      <c r="B6339" s="73" t="s">
        <v>7852</v>
      </c>
      <c r="C6339" s="74">
        <v>641.0</v>
      </c>
      <c r="D6339" s="130">
        <v>44480.0</v>
      </c>
      <c r="E6339" s="73" t="s">
        <v>8626</v>
      </c>
      <c r="F6339" s="130" t="s">
        <v>8627</v>
      </c>
      <c r="G6339" s="73" t="s">
        <v>18</v>
      </c>
      <c r="H6339" s="169" t="s">
        <v>8628</v>
      </c>
      <c r="I6339" s="186"/>
      <c r="J6339" s="21"/>
      <c r="K6339" s="21"/>
      <c r="L6339" s="21"/>
      <c r="M6339" s="21"/>
      <c r="N6339" s="22">
        <f t="shared" si="2"/>
        <v>46206</v>
      </c>
      <c r="O6339" s="23">
        <f>'RESOLUCIONES EPG'!$N6339-'RESOLUCIONES EPG'!$D6339</f>
        <v>1726</v>
      </c>
    </row>
    <row r="6340" ht="16.5" customHeight="1">
      <c r="A6340" s="222" t="str">
        <f>'RESOLUCIONES 2015'!A651:H651</f>
        <v/>
      </c>
      <c r="B6340" s="73" t="s">
        <v>7852</v>
      </c>
      <c r="C6340" s="74">
        <v>648.0</v>
      </c>
      <c r="D6340" s="130">
        <v>44481.0</v>
      </c>
      <c r="E6340" s="73" t="s">
        <v>5790</v>
      </c>
      <c r="F6340" s="162" t="s">
        <v>6214</v>
      </c>
      <c r="G6340" s="73" t="s">
        <v>8629</v>
      </c>
      <c r="H6340" s="169"/>
      <c r="I6340" s="186"/>
      <c r="J6340" s="21"/>
      <c r="K6340" s="21"/>
      <c r="L6340" s="21"/>
      <c r="M6340" s="21"/>
      <c r="N6340" s="22">
        <f t="shared" si="2"/>
        <v>46206</v>
      </c>
      <c r="O6340" s="23">
        <f>'RESOLUCIONES EPG'!$N6340-'RESOLUCIONES EPG'!$D6340</f>
        <v>1725</v>
      </c>
    </row>
    <row r="6341" ht="16.5" customHeight="1">
      <c r="A6341" s="222" t="str">
        <f>'RESOLUCIONES 2015'!A652:H652</f>
        <v/>
      </c>
      <c r="B6341" s="73" t="s">
        <v>7852</v>
      </c>
      <c r="C6341" s="74">
        <v>649.0</v>
      </c>
      <c r="D6341" s="130">
        <v>44481.0</v>
      </c>
      <c r="E6341" s="73" t="s">
        <v>4351</v>
      </c>
      <c r="F6341" s="73" t="s">
        <v>8630</v>
      </c>
      <c r="G6341" s="73" t="s">
        <v>8629</v>
      </c>
      <c r="H6341" s="169"/>
      <c r="I6341" s="186"/>
      <c r="J6341" s="21"/>
      <c r="K6341" s="21"/>
      <c r="L6341" s="21"/>
      <c r="M6341" s="21"/>
      <c r="N6341" s="22">
        <f t="shared" si="2"/>
        <v>46206</v>
      </c>
      <c r="O6341" s="23">
        <f>'RESOLUCIONES EPG'!$N6341-'RESOLUCIONES EPG'!$D6341</f>
        <v>1725</v>
      </c>
    </row>
    <row r="6342" ht="16.5" customHeight="1">
      <c r="A6342" s="222" t="str">
        <f>'RESOLUCIONES 2015'!A665:H665</f>
        <v/>
      </c>
      <c r="B6342" s="73" t="s">
        <v>7852</v>
      </c>
      <c r="C6342" s="74">
        <v>662.0</v>
      </c>
      <c r="D6342" s="130">
        <v>44482.0</v>
      </c>
      <c r="E6342" s="73" t="s">
        <v>4620</v>
      </c>
      <c r="F6342" s="130"/>
      <c r="G6342" s="73" t="s">
        <v>8631</v>
      </c>
      <c r="H6342" s="169" t="s">
        <v>5865</v>
      </c>
      <c r="I6342" s="186"/>
      <c r="J6342" s="21"/>
      <c r="K6342" s="21"/>
      <c r="L6342" s="21"/>
      <c r="M6342" s="21"/>
      <c r="N6342" s="22">
        <f t="shared" si="2"/>
        <v>46206</v>
      </c>
      <c r="O6342" s="23">
        <f>'RESOLUCIONES EPG'!$N6342-'RESOLUCIONES EPG'!$D6342</f>
        <v>1724</v>
      </c>
    </row>
    <row r="6343" ht="16.5" customHeight="1">
      <c r="A6343" s="222" t="str">
        <f>'RESOLUCIONES 2015'!A660:H660</f>
        <v/>
      </c>
      <c r="B6343" s="73" t="s">
        <v>7852</v>
      </c>
      <c r="C6343" s="74">
        <v>657.0</v>
      </c>
      <c r="D6343" s="130">
        <v>44482.0</v>
      </c>
      <c r="E6343" s="73" t="s">
        <v>8632</v>
      </c>
      <c r="F6343" s="130"/>
      <c r="G6343" s="73" t="s">
        <v>18</v>
      </c>
      <c r="H6343" s="169" t="s">
        <v>4966</v>
      </c>
      <c r="I6343" s="186"/>
      <c r="J6343" s="21"/>
      <c r="K6343" s="21"/>
      <c r="L6343" s="21"/>
      <c r="M6343" s="21"/>
      <c r="N6343" s="22">
        <f t="shared" si="2"/>
        <v>46206</v>
      </c>
      <c r="O6343" s="23">
        <f>'RESOLUCIONES EPG'!$N6343-'RESOLUCIONES EPG'!$D6343</f>
        <v>1724</v>
      </c>
    </row>
    <row r="6344" ht="15.75" customHeight="1">
      <c r="A6344" s="222" t="str">
        <f>'RESOLUCIONES 2015'!A655:H655</f>
        <v/>
      </c>
      <c r="B6344" s="73" t="s">
        <v>7852</v>
      </c>
      <c r="C6344" s="74">
        <v>652.0</v>
      </c>
      <c r="D6344" s="130">
        <v>44482.0</v>
      </c>
      <c r="E6344" s="73" t="s">
        <v>7442</v>
      </c>
      <c r="F6344" s="130" t="s">
        <v>8300</v>
      </c>
      <c r="G6344" s="73" t="s">
        <v>8629</v>
      </c>
      <c r="H6344" s="169"/>
      <c r="I6344" s="186"/>
      <c r="J6344" s="21"/>
      <c r="K6344" s="21"/>
      <c r="L6344" s="21"/>
      <c r="M6344" s="21"/>
      <c r="N6344" s="22">
        <f t="shared" si="2"/>
        <v>46206</v>
      </c>
      <c r="O6344" s="23">
        <f>'RESOLUCIONES EPG'!$N6344-'RESOLUCIONES EPG'!$D6344</f>
        <v>1724</v>
      </c>
    </row>
    <row r="6345" ht="16.5" customHeight="1">
      <c r="A6345" s="222" t="str">
        <f>'RESOLUCIONES 2015'!A668:H668</f>
        <v/>
      </c>
      <c r="B6345" s="73" t="s">
        <v>7852</v>
      </c>
      <c r="C6345" s="74">
        <v>665.0</v>
      </c>
      <c r="D6345" s="130">
        <v>44487.0</v>
      </c>
      <c r="E6345" s="73" t="s">
        <v>3843</v>
      </c>
      <c r="F6345" s="130" t="s">
        <v>7922</v>
      </c>
      <c r="G6345" s="73" t="s">
        <v>1593</v>
      </c>
      <c r="H6345" s="253">
        <v>44491.0</v>
      </c>
      <c r="I6345" s="186"/>
      <c r="J6345" s="21"/>
      <c r="K6345" s="21"/>
      <c r="L6345" s="21"/>
      <c r="M6345" s="21"/>
      <c r="N6345" s="22">
        <f t="shared" si="2"/>
        <v>46206</v>
      </c>
      <c r="O6345" s="23">
        <f>'RESOLUCIONES EPG'!$N6345-'RESOLUCIONES EPG'!$D6345</f>
        <v>1719</v>
      </c>
    </row>
    <row r="6346" ht="16.5" customHeight="1">
      <c r="A6346" s="222" t="str">
        <f>'RESOLUCIONES 2015'!A670:H670</f>
        <v/>
      </c>
      <c r="B6346" s="73" t="s">
        <v>7852</v>
      </c>
      <c r="C6346" s="74">
        <v>667.0</v>
      </c>
      <c r="D6346" s="130">
        <v>44489.0</v>
      </c>
      <c r="E6346" s="73" t="s">
        <v>5299</v>
      </c>
      <c r="F6346" s="130"/>
      <c r="G6346" s="73" t="s">
        <v>2253</v>
      </c>
      <c r="H6346" s="169" t="s">
        <v>1087</v>
      </c>
      <c r="I6346" s="186"/>
      <c r="J6346" s="21"/>
      <c r="K6346" s="21"/>
      <c r="L6346" s="21"/>
      <c r="M6346" s="21"/>
      <c r="N6346" s="22">
        <f t="shared" si="2"/>
        <v>46206</v>
      </c>
      <c r="O6346" s="23">
        <f>'RESOLUCIONES EPG'!$N6346-'RESOLUCIONES EPG'!$D6346</f>
        <v>1717</v>
      </c>
    </row>
    <row r="6347" ht="15.75" customHeight="1">
      <c r="A6347" s="222" t="str">
        <f>'RESOLUCIONES 2015'!A673:H673</f>
        <v/>
      </c>
      <c r="B6347" s="73" t="s">
        <v>7852</v>
      </c>
      <c r="C6347" s="74">
        <v>670.0</v>
      </c>
      <c r="D6347" s="130">
        <v>44489.0</v>
      </c>
      <c r="E6347" s="73" t="s">
        <v>2750</v>
      </c>
      <c r="F6347" s="130"/>
      <c r="G6347" s="73" t="s">
        <v>2253</v>
      </c>
      <c r="H6347" s="169" t="s">
        <v>1083</v>
      </c>
      <c r="I6347" s="186"/>
      <c r="J6347" s="21"/>
      <c r="K6347" s="21"/>
      <c r="L6347" s="21"/>
      <c r="M6347" s="21"/>
      <c r="N6347" s="22">
        <f t="shared" si="2"/>
        <v>46206</v>
      </c>
      <c r="O6347" s="23">
        <f>'RESOLUCIONES EPG'!$N6347-'RESOLUCIONES EPG'!$D6347</f>
        <v>1717</v>
      </c>
    </row>
    <row r="6348" ht="15.75" customHeight="1">
      <c r="A6348" s="222" t="str">
        <f>'RESOLUCIONES 2015'!A671:H671</f>
        <v/>
      </c>
      <c r="B6348" s="73" t="s">
        <v>7852</v>
      </c>
      <c r="C6348" s="74">
        <v>668.0</v>
      </c>
      <c r="D6348" s="130">
        <v>44489.0</v>
      </c>
      <c r="E6348" s="73" t="s">
        <v>2289</v>
      </c>
      <c r="F6348" s="130"/>
      <c r="G6348" s="73" t="s">
        <v>2253</v>
      </c>
      <c r="H6348" s="169" t="s">
        <v>8047</v>
      </c>
      <c r="I6348" s="186"/>
      <c r="J6348" s="21"/>
      <c r="K6348" s="21"/>
      <c r="L6348" s="21"/>
      <c r="M6348" s="21"/>
      <c r="N6348" s="22">
        <f t="shared" si="2"/>
        <v>46206</v>
      </c>
      <c r="O6348" s="23">
        <f>'RESOLUCIONES EPG'!$N6348-'RESOLUCIONES EPG'!$D6348</f>
        <v>1717</v>
      </c>
    </row>
    <row r="6349" ht="15.75" customHeight="1">
      <c r="A6349" s="222" t="str">
        <f>'RESOLUCIONES 2015'!A672:H672</f>
        <v/>
      </c>
      <c r="B6349" s="73" t="s">
        <v>7852</v>
      </c>
      <c r="C6349" s="74">
        <v>669.0</v>
      </c>
      <c r="D6349" s="130">
        <v>44489.0</v>
      </c>
      <c r="E6349" s="73" t="s">
        <v>2779</v>
      </c>
      <c r="F6349" s="74" t="s">
        <v>2780</v>
      </c>
      <c r="G6349" s="73" t="s">
        <v>2253</v>
      </c>
      <c r="H6349" s="169" t="s">
        <v>1083</v>
      </c>
      <c r="I6349" s="186"/>
      <c r="J6349" s="21"/>
      <c r="K6349" s="21"/>
      <c r="L6349" s="21"/>
      <c r="M6349" s="21"/>
      <c r="N6349" s="22">
        <f t="shared" si="2"/>
        <v>46206</v>
      </c>
      <c r="O6349" s="23">
        <f>'RESOLUCIONES EPG'!$N6349-'RESOLUCIONES EPG'!$D6349</f>
        <v>1717</v>
      </c>
    </row>
    <row r="6350" ht="15.75" customHeight="1">
      <c r="A6350" s="222" t="str">
        <f>'RESOLUCIONES 2015'!A669:H669</f>
        <v/>
      </c>
      <c r="B6350" s="73" t="s">
        <v>7852</v>
      </c>
      <c r="C6350" s="74">
        <v>666.0</v>
      </c>
      <c r="D6350" s="130">
        <v>44489.0</v>
      </c>
      <c r="E6350" s="73" t="s">
        <v>5386</v>
      </c>
      <c r="F6350" s="130"/>
      <c r="G6350" s="73" t="s">
        <v>2253</v>
      </c>
      <c r="H6350" s="169" t="s">
        <v>1087</v>
      </c>
      <c r="I6350" s="186"/>
      <c r="J6350" s="21"/>
      <c r="K6350" s="21"/>
      <c r="L6350" s="21"/>
      <c r="M6350" s="21"/>
      <c r="N6350" s="22">
        <f t="shared" si="2"/>
        <v>46206</v>
      </c>
      <c r="O6350" s="23">
        <f>'RESOLUCIONES EPG'!$N6350-'RESOLUCIONES EPG'!$D6350</f>
        <v>1717</v>
      </c>
    </row>
    <row r="6351" ht="16.5" customHeight="1">
      <c r="A6351" s="222" t="str">
        <f>'RESOLUCIONES 2015'!A677:H677</f>
        <v/>
      </c>
      <c r="B6351" s="73" t="s">
        <v>7852</v>
      </c>
      <c r="C6351" s="74">
        <v>674.0</v>
      </c>
      <c r="D6351" s="130">
        <v>44490.0</v>
      </c>
      <c r="E6351" s="73" t="s">
        <v>2474</v>
      </c>
      <c r="F6351" s="130"/>
      <c r="G6351" s="73" t="s">
        <v>8629</v>
      </c>
      <c r="H6351" s="169"/>
      <c r="I6351" s="186"/>
      <c r="J6351" s="21"/>
      <c r="K6351" s="21"/>
      <c r="L6351" s="21"/>
      <c r="M6351" s="21"/>
      <c r="N6351" s="22">
        <f t="shared" si="2"/>
        <v>46206</v>
      </c>
      <c r="O6351" s="23">
        <f>'RESOLUCIONES EPG'!$N6351-'RESOLUCIONES EPG'!$D6351</f>
        <v>1716</v>
      </c>
    </row>
    <row r="6352" ht="15.75" customHeight="1">
      <c r="A6352" s="222" t="str">
        <f>'RESOLUCIONES 2015'!A678:H678</f>
        <v/>
      </c>
      <c r="B6352" s="73" t="s">
        <v>7852</v>
      </c>
      <c r="C6352" s="74">
        <v>675.0</v>
      </c>
      <c r="D6352" s="130">
        <v>44491.0</v>
      </c>
      <c r="E6352" s="73" t="s">
        <v>8633</v>
      </c>
      <c r="F6352" s="130" t="s">
        <v>7393</v>
      </c>
      <c r="G6352" s="73" t="s">
        <v>1593</v>
      </c>
      <c r="H6352" s="169"/>
      <c r="I6352" s="186"/>
      <c r="J6352" s="21"/>
      <c r="K6352" s="21"/>
      <c r="L6352" s="21"/>
      <c r="M6352" s="21"/>
      <c r="N6352" s="22">
        <f t="shared" si="2"/>
        <v>46206</v>
      </c>
      <c r="O6352" s="23">
        <f>'RESOLUCIONES EPG'!$N6352-'RESOLUCIONES EPG'!$D6352</f>
        <v>1715</v>
      </c>
    </row>
    <row r="6353" ht="15.75" customHeight="1">
      <c r="A6353" s="222" t="str">
        <f>'RESOLUCIONES 2015'!A682:H682</f>
        <v/>
      </c>
      <c r="B6353" s="73" t="s">
        <v>7852</v>
      </c>
      <c r="C6353" s="74">
        <v>679.0</v>
      </c>
      <c r="D6353" s="130">
        <v>44494.0</v>
      </c>
      <c r="E6353" s="73" t="s">
        <v>5408</v>
      </c>
      <c r="F6353" s="130" t="s">
        <v>8121</v>
      </c>
      <c r="G6353" s="73" t="s">
        <v>8629</v>
      </c>
      <c r="H6353" s="169"/>
      <c r="I6353" s="186"/>
      <c r="J6353" s="21"/>
      <c r="K6353" s="21"/>
      <c r="L6353" s="21"/>
      <c r="M6353" s="21"/>
      <c r="N6353" s="22">
        <f t="shared" si="2"/>
        <v>46206</v>
      </c>
      <c r="O6353" s="23">
        <f>'RESOLUCIONES EPG'!$N6353-'RESOLUCIONES EPG'!$D6353</f>
        <v>1712</v>
      </c>
    </row>
    <row r="6354" ht="15.75" customHeight="1">
      <c r="A6354" s="222" t="str">
        <f>'RESOLUCIONES 2015'!A683:H683</f>
        <v/>
      </c>
      <c r="B6354" s="73" t="s">
        <v>7852</v>
      </c>
      <c r="C6354" s="74">
        <v>680.0</v>
      </c>
      <c r="D6354" s="130">
        <v>44494.0</v>
      </c>
      <c r="E6354" s="73" t="s">
        <v>6827</v>
      </c>
      <c r="F6354" s="130" t="s">
        <v>6828</v>
      </c>
      <c r="G6354" s="73" t="s">
        <v>8629</v>
      </c>
      <c r="H6354" s="253"/>
      <c r="I6354" s="186"/>
      <c r="J6354" s="21"/>
      <c r="K6354" s="21"/>
      <c r="L6354" s="21"/>
      <c r="M6354" s="21"/>
      <c r="N6354" s="22">
        <f t="shared" si="2"/>
        <v>46206</v>
      </c>
      <c r="O6354" s="23">
        <f>'RESOLUCIONES EPG'!$N6354-'RESOLUCIONES EPG'!$D6354</f>
        <v>1712</v>
      </c>
    </row>
    <row r="6355" ht="15.75" customHeight="1">
      <c r="A6355" s="222" t="str">
        <f>'RESOLUCIONES 2015'!A681:H681</f>
        <v/>
      </c>
      <c r="B6355" s="192" t="s">
        <v>7852</v>
      </c>
      <c r="C6355" s="74">
        <v>678.0</v>
      </c>
      <c r="D6355" s="130">
        <v>44494.0</v>
      </c>
      <c r="E6355" s="141" t="s">
        <v>8634</v>
      </c>
      <c r="F6355" s="212" t="s">
        <v>8635</v>
      </c>
      <c r="G6355" s="141" t="s">
        <v>1313</v>
      </c>
      <c r="H6355" s="169" t="s">
        <v>8475</v>
      </c>
      <c r="I6355" s="186"/>
      <c r="J6355" s="21"/>
      <c r="K6355" s="21"/>
      <c r="L6355" s="21"/>
      <c r="M6355" s="21"/>
      <c r="N6355" s="22">
        <f t="shared" si="2"/>
        <v>46206</v>
      </c>
      <c r="O6355" s="23">
        <f>'RESOLUCIONES EPG'!$N6355-'RESOLUCIONES EPG'!$D6355</f>
        <v>1712</v>
      </c>
    </row>
    <row r="6356" ht="15.75" customHeight="1">
      <c r="A6356" s="222" t="str">
        <f>'RESOLUCIONES 2015'!A680:H680</f>
        <v/>
      </c>
      <c r="B6356" s="73" t="s">
        <v>7852</v>
      </c>
      <c r="C6356" s="74">
        <v>677.0</v>
      </c>
      <c r="D6356" s="130">
        <v>44494.0</v>
      </c>
      <c r="E6356" s="73" t="s">
        <v>1494</v>
      </c>
      <c r="F6356" s="130" t="s">
        <v>7863</v>
      </c>
      <c r="G6356" s="73" t="s">
        <v>1593</v>
      </c>
      <c r="H6356" s="253">
        <v>44497.0</v>
      </c>
      <c r="I6356" s="186"/>
      <c r="J6356" s="21"/>
      <c r="K6356" s="21"/>
      <c r="L6356" s="21"/>
      <c r="M6356" s="21"/>
      <c r="N6356" s="22">
        <f t="shared" si="2"/>
        <v>46206</v>
      </c>
      <c r="O6356" s="23">
        <f>'RESOLUCIONES EPG'!$N6356-'RESOLUCIONES EPG'!$D6356</f>
        <v>1712</v>
      </c>
    </row>
    <row r="6357" ht="15.75" customHeight="1">
      <c r="A6357" s="222" t="str">
        <f>'RESOLUCIONES 2015'!A679:H679</f>
        <v/>
      </c>
      <c r="B6357" s="73" t="s">
        <v>7852</v>
      </c>
      <c r="C6357" s="74">
        <v>676.0</v>
      </c>
      <c r="D6357" s="130">
        <v>44494.0</v>
      </c>
      <c r="E6357" s="73" t="s">
        <v>8369</v>
      </c>
      <c r="F6357" s="130" t="s">
        <v>8370</v>
      </c>
      <c r="G6357" s="73" t="s">
        <v>2374</v>
      </c>
      <c r="H6357" s="169"/>
      <c r="I6357" s="186"/>
      <c r="J6357" s="21"/>
      <c r="K6357" s="21"/>
      <c r="L6357" s="21"/>
      <c r="M6357" s="21"/>
      <c r="N6357" s="22">
        <f t="shared" si="2"/>
        <v>46206</v>
      </c>
      <c r="O6357" s="23">
        <f>'RESOLUCIONES EPG'!$N6357-'RESOLUCIONES EPG'!$D6357</f>
        <v>1712</v>
      </c>
    </row>
    <row r="6358" ht="15.75" customHeight="1">
      <c r="A6358" s="222" t="str">
        <f>'RESOLUCIONES 2015'!A686:H686</f>
        <v/>
      </c>
      <c r="B6358" s="73"/>
      <c r="C6358" s="74">
        <v>683.0</v>
      </c>
      <c r="D6358" s="130">
        <v>44495.0</v>
      </c>
      <c r="E6358" s="73" t="s">
        <v>1307</v>
      </c>
      <c r="F6358" s="130"/>
      <c r="G6358" s="73" t="s">
        <v>8636</v>
      </c>
      <c r="H6358" s="269"/>
      <c r="I6358" s="186"/>
      <c r="J6358" s="21"/>
      <c r="K6358" s="21"/>
      <c r="L6358" s="21"/>
      <c r="M6358" s="21"/>
      <c r="N6358" s="22">
        <f t="shared" si="2"/>
        <v>46206</v>
      </c>
      <c r="O6358" s="23">
        <f>'RESOLUCIONES EPG'!$N6358-'RESOLUCIONES EPG'!$D6358</f>
        <v>1711</v>
      </c>
    </row>
    <row r="6359" ht="16.5" customHeight="1">
      <c r="A6359" s="222" t="str">
        <f>'RESOLUCIONES 2015'!A693:H693</f>
        <v/>
      </c>
      <c r="B6359" s="73" t="s">
        <v>7852</v>
      </c>
      <c r="C6359" s="74">
        <v>690.0</v>
      </c>
      <c r="D6359" s="130">
        <v>44496.0</v>
      </c>
      <c r="E6359" s="73" t="s">
        <v>4959</v>
      </c>
      <c r="F6359" s="69" t="s">
        <v>7683</v>
      </c>
      <c r="G6359" s="73" t="s">
        <v>131</v>
      </c>
      <c r="H6359" s="169"/>
      <c r="I6359" s="186"/>
      <c r="J6359" s="21"/>
      <c r="K6359" s="21"/>
      <c r="L6359" s="21"/>
      <c r="M6359" s="21"/>
      <c r="N6359" s="22">
        <f t="shared" si="2"/>
        <v>46206</v>
      </c>
      <c r="O6359" s="23">
        <f>'RESOLUCIONES EPG'!$N6359-'RESOLUCIONES EPG'!$D6359</f>
        <v>1710</v>
      </c>
    </row>
    <row r="6360" ht="16.5" customHeight="1">
      <c r="A6360" s="222" t="str">
        <f>'RESOLUCIONES 2015'!A695:H695</f>
        <v/>
      </c>
      <c r="B6360" s="73" t="s">
        <v>7852</v>
      </c>
      <c r="C6360" s="74">
        <v>692.0</v>
      </c>
      <c r="D6360" s="130">
        <v>44496.0</v>
      </c>
      <c r="E6360" s="73" t="s">
        <v>7316</v>
      </c>
      <c r="F6360" s="130" t="s">
        <v>7317</v>
      </c>
      <c r="G6360" s="73" t="s">
        <v>131</v>
      </c>
      <c r="H6360" s="169"/>
      <c r="I6360" s="186"/>
      <c r="J6360" s="21"/>
      <c r="K6360" s="21"/>
      <c r="L6360" s="21"/>
      <c r="M6360" s="21"/>
      <c r="N6360" s="22">
        <f t="shared" si="2"/>
        <v>46206</v>
      </c>
      <c r="O6360" s="23">
        <f>'RESOLUCIONES EPG'!$N6360-'RESOLUCIONES EPG'!$D6360</f>
        <v>1710</v>
      </c>
    </row>
    <row r="6361" ht="16.5" customHeight="1">
      <c r="A6361" s="222" t="str">
        <f>'RESOLUCIONES 2015'!A691:H691</f>
        <v/>
      </c>
      <c r="B6361" s="73" t="s">
        <v>7852</v>
      </c>
      <c r="C6361" s="74">
        <v>688.0</v>
      </c>
      <c r="D6361" s="130">
        <v>44496.0</v>
      </c>
      <c r="E6361" s="73" t="s">
        <v>3711</v>
      </c>
      <c r="F6361" s="130" t="s">
        <v>8329</v>
      </c>
      <c r="G6361" s="73" t="s">
        <v>131</v>
      </c>
      <c r="H6361" s="169"/>
      <c r="I6361" s="186"/>
      <c r="J6361" s="21"/>
      <c r="K6361" s="21"/>
      <c r="L6361" s="21"/>
      <c r="M6361" s="21"/>
      <c r="N6361" s="22">
        <f t="shared" si="2"/>
        <v>46206</v>
      </c>
      <c r="O6361" s="23">
        <f>'RESOLUCIONES EPG'!$N6361-'RESOLUCIONES EPG'!$D6361</f>
        <v>1710</v>
      </c>
    </row>
    <row r="6362" ht="16.5" customHeight="1">
      <c r="A6362" s="222" t="str">
        <f>'RESOLUCIONES 2015'!A692:H692</f>
        <v/>
      </c>
      <c r="B6362" s="73" t="s">
        <v>7852</v>
      </c>
      <c r="C6362" s="74">
        <v>689.0</v>
      </c>
      <c r="D6362" s="130">
        <v>44496.0</v>
      </c>
      <c r="E6362" s="73" t="s">
        <v>6824</v>
      </c>
      <c r="F6362" s="130" t="s">
        <v>8378</v>
      </c>
      <c r="G6362" s="73" t="s">
        <v>131</v>
      </c>
      <c r="H6362" s="169"/>
      <c r="I6362" s="186"/>
      <c r="J6362" s="21"/>
      <c r="K6362" s="21"/>
      <c r="L6362" s="21"/>
      <c r="M6362" s="21"/>
      <c r="N6362" s="22">
        <f t="shared" si="2"/>
        <v>46206</v>
      </c>
      <c r="O6362" s="23">
        <f>'RESOLUCIONES EPG'!$N6362-'RESOLUCIONES EPG'!$D6362</f>
        <v>1710</v>
      </c>
    </row>
    <row r="6363" ht="16.5" customHeight="1">
      <c r="A6363" s="222" t="str">
        <f>'RESOLUCIONES 2015'!A688:H688</f>
        <v/>
      </c>
      <c r="B6363" s="73" t="s">
        <v>7852</v>
      </c>
      <c r="C6363" s="74">
        <v>685.0</v>
      </c>
      <c r="D6363" s="130">
        <v>44496.0</v>
      </c>
      <c r="E6363" s="73" t="s">
        <v>4654</v>
      </c>
      <c r="F6363" s="130" t="s">
        <v>4655</v>
      </c>
      <c r="G6363" s="73" t="s">
        <v>8637</v>
      </c>
      <c r="H6363" s="169" t="s">
        <v>8638</v>
      </c>
      <c r="I6363" s="186"/>
      <c r="J6363" s="21"/>
      <c r="K6363" s="21"/>
      <c r="L6363" s="21"/>
      <c r="M6363" s="21"/>
      <c r="N6363" s="22">
        <f t="shared" si="2"/>
        <v>46206</v>
      </c>
      <c r="O6363" s="23">
        <f>'RESOLUCIONES EPG'!$N6363-'RESOLUCIONES EPG'!$D6363</f>
        <v>1710</v>
      </c>
    </row>
    <row r="6364" ht="16.5" customHeight="1">
      <c r="A6364" s="222" t="str">
        <f>'RESOLUCIONES 2015'!A694:H694</f>
        <v/>
      </c>
      <c r="B6364" s="73" t="s">
        <v>7852</v>
      </c>
      <c r="C6364" s="74">
        <v>691.0</v>
      </c>
      <c r="D6364" s="130">
        <v>44496.0</v>
      </c>
      <c r="E6364" s="73" t="s">
        <v>1738</v>
      </c>
      <c r="F6364" s="130" t="s">
        <v>7921</v>
      </c>
      <c r="G6364" s="73" t="s">
        <v>131</v>
      </c>
      <c r="H6364" s="169"/>
      <c r="I6364" s="186"/>
      <c r="J6364" s="21"/>
      <c r="K6364" s="21"/>
      <c r="L6364" s="21"/>
      <c r="M6364" s="21"/>
      <c r="N6364" s="22">
        <f t="shared" si="2"/>
        <v>46206</v>
      </c>
      <c r="O6364" s="23">
        <f>'RESOLUCIONES EPG'!$N6364-'RESOLUCIONES EPG'!$D6364</f>
        <v>1710</v>
      </c>
    </row>
    <row r="6365" ht="16.5" customHeight="1">
      <c r="A6365" s="222" t="str">
        <f>'RESOLUCIONES 2015'!A687:H687</f>
        <v/>
      </c>
      <c r="B6365" s="73" t="s">
        <v>7852</v>
      </c>
      <c r="C6365" s="74">
        <v>684.0</v>
      </c>
      <c r="D6365" s="130">
        <v>44496.0</v>
      </c>
      <c r="E6365" s="73" t="s">
        <v>3179</v>
      </c>
      <c r="F6365" s="130" t="s">
        <v>8146</v>
      </c>
      <c r="G6365" s="73" t="s">
        <v>1593</v>
      </c>
      <c r="H6365" s="169"/>
      <c r="I6365" s="186"/>
      <c r="J6365" s="21"/>
      <c r="K6365" s="21"/>
      <c r="L6365" s="21"/>
      <c r="M6365" s="21"/>
      <c r="N6365" s="22">
        <f t="shared" si="2"/>
        <v>46206</v>
      </c>
      <c r="O6365" s="23">
        <f>'RESOLUCIONES EPG'!$N6365-'RESOLUCIONES EPG'!$D6365</f>
        <v>1710</v>
      </c>
    </row>
    <row r="6366" ht="16.5" customHeight="1">
      <c r="A6366" s="222" t="str">
        <f>'RESOLUCIONES 2015'!A689:H689</f>
        <v/>
      </c>
      <c r="B6366" s="73" t="s">
        <v>7852</v>
      </c>
      <c r="C6366" s="74">
        <v>686.0</v>
      </c>
      <c r="D6366" s="130">
        <v>44496.0</v>
      </c>
      <c r="E6366" s="80" t="s">
        <v>8639</v>
      </c>
      <c r="F6366" s="181" t="s">
        <v>8640</v>
      </c>
      <c r="G6366" s="80" t="s">
        <v>7876</v>
      </c>
      <c r="H6366" s="268" t="s">
        <v>6979</v>
      </c>
      <c r="I6366" s="270"/>
      <c r="J6366" s="21"/>
      <c r="K6366" s="21"/>
      <c r="L6366" s="21"/>
      <c r="M6366" s="21"/>
      <c r="N6366" s="22">
        <f t="shared" si="2"/>
        <v>46206</v>
      </c>
      <c r="O6366" s="23">
        <f>'RESOLUCIONES EPG'!$N6366-'RESOLUCIONES EPG'!$D6366</f>
        <v>1710</v>
      </c>
    </row>
    <row r="6367" ht="16.5" customHeight="1">
      <c r="A6367" s="222" t="str">
        <f>'RESOLUCIONES 2015'!A690:H690</f>
        <v/>
      </c>
      <c r="B6367" s="73" t="s">
        <v>7852</v>
      </c>
      <c r="C6367" s="74">
        <v>687.0</v>
      </c>
      <c r="D6367" s="130">
        <v>44496.0</v>
      </c>
      <c r="E6367" s="73" t="s">
        <v>4757</v>
      </c>
      <c r="F6367" s="130" t="s">
        <v>4758</v>
      </c>
      <c r="G6367" s="73" t="s">
        <v>131</v>
      </c>
      <c r="H6367" s="169"/>
      <c r="I6367" s="186"/>
      <c r="J6367" s="21"/>
      <c r="K6367" s="21"/>
      <c r="L6367" s="21"/>
      <c r="M6367" s="21"/>
      <c r="N6367" s="22">
        <f t="shared" si="2"/>
        <v>46206</v>
      </c>
      <c r="O6367" s="23">
        <f>'RESOLUCIONES EPG'!$N6367-'RESOLUCIONES EPG'!$D6367</f>
        <v>1710</v>
      </c>
    </row>
    <row r="6368" ht="16.5" customHeight="1">
      <c r="A6368" s="222" t="str">
        <f>'RESOLUCIONES 2015'!A698:H698</f>
        <v/>
      </c>
      <c r="B6368" s="192" t="s">
        <v>8641</v>
      </c>
      <c r="C6368" s="74">
        <v>695.0</v>
      </c>
      <c r="D6368" s="130">
        <v>44497.0</v>
      </c>
      <c r="E6368" s="73" t="s">
        <v>3806</v>
      </c>
      <c r="F6368" s="130" t="s">
        <v>3807</v>
      </c>
      <c r="G6368" s="73" t="s">
        <v>8629</v>
      </c>
      <c r="H6368" s="169"/>
      <c r="I6368" s="186"/>
      <c r="J6368" s="21"/>
      <c r="K6368" s="21"/>
      <c r="L6368" s="21"/>
      <c r="M6368" s="21"/>
      <c r="N6368" s="22">
        <f t="shared" si="2"/>
        <v>46206</v>
      </c>
      <c r="O6368" s="23">
        <f>'RESOLUCIONES EPG'!$N6368-'RESOLUCIONES EPG'!$D6368</f>
        <v>1709</v>
      </c>
    </row>
    <row r="6369" ht="15.75" customHeight="1">
      <c r="A6369" s="222" t="str">
        <f>'RESOLUCIONES 2015'!A700:H700</f>
        <v/>
      </c>
      <c r="B6369" s="73" t="s">
        <v>7852</v>
      </c>
      <c r="C6369" s="74">
        <v>697.0</v>
      </c>
      <c r="D6369" s="130">
        <v>44497.0</v>
      </c>
      <c r="E6369" s="73" t="s">
        <v>6710</v>
      </c>
      <c r="F6369" s="130"/>
      <c r="G6369" s="73" t="s">
        <v>8637</v>
      </c>
      <c r="H6369" s="169" t="s">
        <v>8642</v>
      </c>
      <c r="I6369" s="186"/>
      <c r="J6369" s="21"/>
      <c r="K6369" s="21"/>
      <c r="L6369" s="21"/>
      <c r="M6369" s="21"/>
      <c r="N6369" s="22">
        <f t="shared" si="2"/>
        <v>46206</v>
      </c>
      <c r="O6369" s="23">
        <f>'RESOLUCIONES EPG'!$N6369-'RESOLUCIONES EPG'!$D6369</f>
        <v>1709</v>
      </c>
    </row>
    <row r="6370" ht="15.75" customHeight="1">
      <c r="A6370" s="222" t="str">
        <f>'RESOLUCIONES 2015'!A699:H699</f>
        <v/>
      </c>
      <c r="B6370" s="192" t="s">
        <v>8641</v>
      </c>
      <c r="C6370" s="74">
        <v>696.0</v>
      </c>
      <c r="D6370" s="130">
        <v>44497.0</v>
      </c>
      <c r="E6370" s="73" t="s">
        <v>4801</v>
      </c>
      <c r="F6370" s="30" t="s">
        <v>8441</v>
      </c>
      <c r="G6370" s="73" t="s">
        <v>8629</v>
      </c>
      <c r="H6370" s="169"/>
      <c r="I6370" s="186"/>
      <c r="J6370" s="21"/>
      <c r="K6370" s="21"/>
      <c r="L6370" s="21"/>
      <c r="M6370" s="21"/>
      <c r="N6370" s="22">
        <f t="shared" si="2"/>
        <v>46206</v>
      </c>
      <c r="O6370" s="23">
        <f>'RESOLUCIONES EPG'!$N6370-'RESOLUCIONES EPG'!$D6370</f>
        <v>1709</v>
      </c>
    </row>
    <row r="6371" ht="15.75" customHeight="1">
      <c r="A6371" s="222" t="str">
        <f>'RESOLUCIONES 2015'!A702:H702</f>
        <v/>
      </c>
      <c r="B6371" s="73" t="s">
        <v>7852</v>
      </c>
      <c r="C6371" s="74">
        <v>699.0</v>
      </c>
      <c r="D6371" s="130">
        <v>44497.0</v>
      </c>
      <c r="E6371" s="73" t="s">
        <v>8643</v>
      </c>
      <c r="F6371" s="130" t="s">
        <v>4159</v>
      </c>
      <c r="G6371" s="73" t="s">
        <v>8629</v>
      </c>
      <c r="H6371" s="169"/>
      <c r="I6371" s="186"/>
      <c r="J6371" s="21"/>
      <c r="K6371" s="21"/>
      <c r="L6371" s="21"/>
      <c r="M6371" s="21"/>
      <c r="N6371" s="22">
        <f t="shared" si="2"/>
        <v>46206</v>
      </c>
      <c r="O6371" s="23">
        <f>'RESOLUCIONES EPG'!$N6371-'RESOLUCIONES EPG'!$D6371</f>
        <v>1709</v>
      </c>
    </row>
    <row r="6372" ht="15.75" customHeight="1">
      <c r="A6372" s="222" t="str">
        <f>'RESOLUCIONES 2015'!A703:H703</f>
        <v/>
      </c>
      <c r="B6372" s="73" t="s">
        <v>7852</v>
      </c>
      <c r="C6372" s="74">
        <v>700.0</v>
      </c>
      <c r="D6372" s="130">
        <v>44497.0</v>
      </c>
      <c r="E6372" s="73" t="s">
        <v>5133</v>
      </c>
      <c r="F6372" s="130"/>
      <c r="G6372" s="73" t="s">
        <v>8629</v>
      </c>
      <c r="H6372" s="169"/>
      <c r="I6372" s="186"/>
      <c r="J6372" s="21"/>
      <c r="K6372" s="21"/>
      <c r="L6372" s="21"/>
      <c r="M6372" s="21"/>
      <c r="N6372" s="22">
        <f t="shared" si="2"/>
        <v>46206</v>
      </c>
      <c r="O6372" s="23">
        <f>'RESOLUCIONES EPG'!$N6372-'RESOLUCIONES EPG'!$D6372</f>
        <v>1709</v>
      </c>
    </row>
    <row r="6373" ht="16.5" customHeight="1">
      <c r="A6373" s="222" t="str">
        <f>'RESOLUCIONES 2015'!A697:H697</f>
        <v/>
      </c>
      <c r="B6373" s="73" t="s">
        <v>7852</v>
      </c>
      <c r="C6373" s="74">
        <v>694.0</v>
      </c>
      <c r="D6373" s="130">
        <v>44497.0</v>
      </c>
      <c r="E6373" s="73" t="s">
        <v>2611</v>
      </c>
      <c r="F6373" s="130"/>
      <c r="G6373" s="73" t="s">
        <v>1593</v>
      </c>
      <c r="H6373" s="169"/>
      <c r="I6373" s="186"/>
      <c r="J6373" s="21"/>
      <c r="K6373" s="21"/>
      <c r="L6373" s="21"/>
      <c r="M6373" s="21"/>
      <c r="N6373" s="22">
        <f t="shared" si="2"/>
        <v>46206</v>
      </c>
      <c r="O6373" s="23">
        <f>'RESOLUCIONES EPG'!$N6373-'RESOLUCIONES EPG'!$D6373</f>
        <v>1709</v>
      </c>
    </row>
    <row r="6374" ht="15.75" customHeight="1">
      <c r="A6374" s="222" t="str">
        <f>'RESOLUCIONES 2015'!A696:H696</f>
        <v/>
      </c>
      <c r="B6374" s="73" t="s">
        <v>7852</v>
      </c>
      <c r="C6374" s="74">
        <v>693.0</v>
      </c>
      <c r="D6374" s="130">
        <v>44497.0</v>
      </c>
      <c r="E6374" s="73" t="s">
        <v>6148</v>
      </c>
      <c r="F6374" s="130" t="s">
        <v>8644</v>
      </c>
      <c r="G6374" s="73" t="s">
        <v>1593</v>
      </c>
      <c r="H6374" s="169"/>
      <c r="I6374" s="186"/>
      <c r="J6374" s="21"/>
      <c r="K6374" s="21"/>
      <c r="L6374" s="21"/>
      <c r="M6374" s="21"/>
      <c r="N6374" s="22">
        <f t="shared" si="2"/>
        <v>46206</v>
      </c>
      <c r="O6374" s="23">
        <f>'RESOLUCIONES EPG'!$N6374-'RESOLUCIONES EPG'!$D6374</f>
        <v>1709</v>
      </c>
    </row>
    <row r="6375" ht="15.75" customHeight="1">
      <c r="A6375" s="222" t="str">
        <f>'RESOLUCIONES 2015'!A701:H701</f>
        <v/>
      </c>
      <c r="B6375" s="73" t="s">
        <v>7852</v>
      </c>
      <c r="C6375" s="74">
        <v>698.0</v>
      </c>
      <c r="D6375" s="130">
        <v>44497.0</v>
      </c>
      <c r="E6375" s="73" t="s">
        <v>6865</v>
      </c>
      <c r="F6375" s="130" t="s">
        <v>6866</v>
      </c>
      <c r="G6375" s="73" t="s">
        <v>8637</v>
      </c>
      <c r="H6375" s="169" t="s">
        <v>8645</v>
      </c>
      <c r="I6375" s="186"/>
      <c r="J6375" s="21"/>
      <c r="K6375" s="21"/>
      <c r="L6375" s="21"/>
      <c r="M6375" s="21"/>
      <c r="N6375" s="22">
        <f t="shared" si="2"/>
        <v>46206</v>
      </c>
      <c r="O6375" s="23">
        <f>'RESOLUCIONES EPG'!$N6375-'RESOLUCIONES EPG'!$D6375</f>
        <v>1709</v>
      </c>
    </row>
    <row r="6376" ht="15.75" customHeight="1">
      <c r="A6376" s="222" t="str">
        <f>'RESOLUCIONES 2015'!A704:H704</f>
        <v/>
      </c>
      <c r="B6376" s="73" t="s">
        <v>7852</v>
      </c>
      <c r="C6376" s="74">
        <v>701.0</v>
      </c>
      <c r="D6376" s="130">
        <v>44498.0</v>
      </c>
      <c r="E6376" s="73" t="s">
        <v>7928</v>
      </c>
      <c r="F6376" s="130" t="s">
        <v>7929</v>
      </c>
      <c r="G6376" s="73" t="s">
        <v>2923</v>
      </c>
      <c r="H6376" s="169"/>
      <c r="I6376" s="186"/>
      <c r="J6376" s="21"/>
      <c r="K6376" s="21"/>
      <c r="L6376" s="21"/>
      <c r="M6376" s="21"/>
      <c r="N6376" s="22">
        <f t="shared" si="2"/>
        <v>46206</v>
      </c>
      <c r="O6376" s="23">
        <f>'RESOLUCIONES EPG'!$N6376-'RESOLUCIONES EPG'!$D6376</f>
        <v>1708</v>
      </c>
    </row>
    <row r="6377" ht="16.5" customHeight="1">
      <c r="A6377" s="222" t="str">
        <f>'RESOLUCIONES 2015'!A707:H707</f>
        <v/>
      </c>
      <c r="B6377" s="73" t="s">
        <v>7852</v>
      </c>
      <c r="C6377" s="74">
        <v>704.0</v>
      </c>
      <c r="D6377" s="130">
        <v>44503.0</v>
      </c>
      <c r="E6377" s="73" t="s">
        <v>8646</v>
      </c>
      <c r="F6377" s="130" t="s">
        <v>8647</v>
      </c>
      <c r="G6377" s="73" t="s">
        <v>18</v>
      </c>
      <c r="H6377" s="169" t="s">
        <v>5601</v>
      </c>
      <c r="I6377" s="186"/>
      <c r="J6377" s="21"/>
      <c r="K6377" s="21"/>
      <c r="L6377" s="21"/>
      <c r="M6377" s="21"/>
      <c r="N6377" s="22">
        <f t="shared" si="2"/>
        <v>46206</v>
      </c>
      <c r="O6377" s="23">
        <f>'RESOLUCIONES EPG'!$N6377-'RESOLUCIONES EPG'!$D6377</f>
        <v>1703</v>
      </c>
    </row>
    <row r="6378" ht="16.5" customHeight="1">
      <c r="A6378" s="222" t="str">
        <f>'RESOLUCIONES 2015'!A709:H709</f>
        <v/>
      </c>
      <c r="B6378" s="73" t="s">
        <v>7852</v>
      </c>
      <c r="C6378" s="74">
        <v>706.0</v>
      </c>
      <c r="D6378" s="130">
        <v>44503.0</v>
      </c>
      <c r="E6378" s="73" t="s">
        <v>8648</v>
      </c>
      <c r="F6378" s="130"/>
      <c r="G6378" s="73" t="s">
        <v>18</v>
      </c>
      <c r="H6378" s="169" t="s">
        <v>7331</v>
      </c>
      <c r="I6378" s="186"/>
      <c r="J6378" s="21"/>
      <c r="K6378" s="21"/>
      <c r="L6378" s="21"/>
      <c r="M6378" s="21"/>
      <c r="N6378" s="22">
        <f t="shared" si="2"/>
        <v>46206</v>
      </c>
      <c r="O6378" s="23">
        <f>'RESOLUCIONES EPG'!$N6378-'RESOLUCIONES EPG'!$D6378</f>
        <v>1703</v>
      </c>
    </row>
    <row r="6379" ht="16.5" customHeight="1">
      <c r="A6379" s="222" t="str">
        <f>'RESOLUCIONES 2015'!A713:H713</f>
        <v/>
      </c>
      <c r="B6379" s="73" t="s">
        <v>7852</v>
      </c>
      <c r="C6379" s="74">
        <v>710.0</v>
      </c>
      <c r="D6379" s="130">
        <v>44503.0</v>
      </c>
      <c r="E6379" s="73" t="s">
        <v>3609</v>
      </c>
      <c r="F6379" s="130"/>
      <c r="G6379" s="73" t="s">
        <v>18</v>
      </c>
      <c r="H6379" s="169" t="s">
        <v>8264</v>
      </c>
      <c r="I6379" s="186"/>
      <c r="J6379" s="21"/>
      <c r="K6379" s="21"/>
      <c r="L6379" s="21"/>
      <c r="M6379" s="21"/>
      <c r="N6379" s="22">
        <f t="shared" si="2"/>
        <v>46206</v>
      </c>
      <c r="O6379" s="23">
        <f>'RESOLUCIONES EPG'!$N6379-'RESOLUCIONES EPG'!$D6379</f>
        <v>1703</v>
      </c>
    </row>
    <row r="6380" ht="16.5" customHeight="1">
      <c r="A6380" s="222" t="str">
        <f>'RESOLUCIONES 2015'!A718:H718</f>
        <v/>
      </c>
      <c r="B6380" s="73" t="s">
        <v>7852</v>
      </c>
      <c r="C6380" s="74">
        <v>715.0</v>
      </c>
      <c r="D6380" s="130">
        <v>44503.0</v>
      </c>
      <c r="E6380" s="73" t="s">
        <v>7078</v>
      </c>
      <c r="F6380" s="130" t="s">
        <v>8616</v>
      </c>
      <c r="G6380" s="73" t="s">
        <v>2923</v>
      </c>
      <c r="H6380" s="253"/>
      <c r="I6380" s="186"/>
      <c r="J6380" s="21"/>
      <c r="K6380" s="21"/>
      <c r="L6380" s="21"/>
      <c r="M6380" s="21"/>
      <c r="N6380" s="22">
        <f t="shared" si="2"/>
        <v>46206</v>
      </c>
      <c r="O6380" s="23">
        <f>'RESOLUCIONES EPG'!$N6380-'RESOLUCIONES EPG'!$D6380</f>
        <v>1703</v>
      </c>
    </row>
    <row r="6381" ht="15.75" customHeight="1">
      <c r="A6381" s="222" t="str">
        <f>'RESOLUCIONES 2015'!A717:H717</f>
        <v/>
      </c>
      <c r="B6381" s="73" t="s">
        <v>7852</v>
      </c>
      <c r="C6381" s="74">
        <v>714.0</v>
      </c>
      <c r="D6381" s="130">
        <v>44503.0</v>
      </c>
      <c r="E6381" s="73" t="s">
        <v>8445</v>
      </c>
      <c r="F6381" s="130" t="s">
        <v>8446</v>
      </c>
      <c r="G6381" s="73" t="s">
        <v>2923</v>
      </c>
      <c r="H6381" s="253"/>
      <c r="I6381" s="186"/>
      <c r="J6381" s="21"/>
      <c r="K6381" s="21"/>
      <c r="L6381" s="21"/>
      <c r="M6381" s="21"/>
      <c r="N6381" s="22">
        <f t="shared" si="2"/>
        <v>46206</v>
      </c>
      <c r="O6381" s="23">
        <f>'RESOLUCIONES EPG'!$N6381-'RESOLUCIONES EPG'!$D6381</f>
        <v>1703</v>
      </c>
    </row>
    <row r="6382" ht="15.75" customHeight="1">
      <c r="A6382" s="222" t="str">
        <f>'RESOLUCIONES 2015'!A708:H708</f>
        <v/>
      </c>
      <c r="B6382" s="73" t="s">
        <v>7852</v>
      </c>
      <c r="C6382" s="74">
        <v>705.0</v>
      </c>
      <c r="D6382" s="130">
        <v>44503.0</v>
      </c>
      <c r="E6382" s="73" t="s">
        <v>8649</v>
      </c>
      <c r="F6382" s="130" t="s">
        <v>8650</v>
      </c>
      <c r="G6382" s="73" t="s">
        <v>18</v>
      </c>
      <c r="H6382" s="169" t="s">
        <v>8651</v>
      </c>
      <c r="I6382" s="186"/>
      <c r="J6382" s="21"/>
      <c r="K6382" s="21"/>
      <c r="L6382" s="21"/>
      <c r="M6382" s="21"/>
      <c r="N6382" s="22">
        <f t="shared" si="2"/>
        <v>46206</v>
      </c>
      <c r="O6382" s="23">
        <f>'RESOLUCIONES EPG'!$N6382-'RESOLUCIONES EPG'!$D6382</f>
        <v>1703</v>
      </c>
    </row>
    <row r="6383" ht="15.75" customHeight="1">
      <c r="A6383" s="222" t="str">
        <f>'RESOLUCIONES 2015'!A714:H714</f>
        <v/>
      </c>
      <c r="B6383" s="73" t="s">
        <v>7852</v>
      </c>
      <c r="C6383" s="74">
        <v>711.0</v>
      </c>
      <c r="D6383" s="130">
        <v>44503.0</v>
      </c>
      <c r="E6383" s="73" t="s">
        <v>7970</v>
      </c>
      <c r="F6383" s="130"/>
      <c r="G6383" s="73" t="s">
        <v>8629</v>
      </c>
      <c r="H6383" s="169"/>
      <c r="I6383" s="186"/>
      <c r="J6383" s="21"/>
      <c r="K6383" s="21"/>
      <c r="L6383" s="21"/>
      <c r="M6383" s="21"/>
      <c r="N6383" s="22">
        <f t="shared" si="2"/>
        <v>46206</v>
      </c>
      <c r="O6383" s="23">
        <f>'RESOLUCIONES EPG'!$N6383-'RESOLUCIONES EPG'!$D6383</f>
        <v>1703</v>
      </c>
    </row>
    <row r="6384" ht="15.75" customHeight="1">
      <c r="A6384" s="222" t="str">
        <f>'RESOLUCIONES 2015'!A710:H710</f>
        <v/>
      </c>
      <c r="B6384" s="73" t="s">
        <v>7852</v>
      </c>
      <c r="C6384" s="74">
        <v>707.0</v>
      </c>
      <c r="D6384" s="130">
        <v>44503.0</v>
      </c>
      <c r="E6384" s="73" t="s">
        <v>8652</v>
      </c>
      <c r="F6384" s="130"/>
      <c r="G6384" s="73" t="s">
        <v>18</v>
      </c>
      <c r="H6384" s="169" t="s">
        <v>8653</v>
      </c>
      <c r="I6384" s="186"/>
      <c r="J6384" s="21"/>
      <c r="K6384" s="21"/>
      <c r="L6384" s="21"/>
      <c r="M6384" s="21"/>
      <c r="N6384" s="22">
        <f t="shared" si="2"/>
        <v>46206</v>
      </c>
      <c r="O6384" s="23">
        <f>'RESOLUCIONES EPG'!$N6384-'RESOLUCIONES EPG'!$D6384</f>
        <v>1703</v>
      </c>
    </row>
    <row r="6385" ht="15.75" customHeight="1">
      <c r="A6385" s="222" t="str">
        <f>'RESOLUCIONES 2015'!A706:H706</f>
        <v/>
      </c>
      <c r="B6385" s="73" t="s">
        <v>7852</v>
      </c>
      <c r="C6385" s="74">
        <v>703.0</v>
      </c>
      <c r="D6385" s="130">
        <v>44503.0</v>
      </c>
      <c r="E6385" s="73" t="s">
        <v>6672</v>
      </c>
      <c r="F6385" s="130"/>
      <c r="G6385" s="73" t="s">
        <v>18</v>
      </c>
      <c r="H6385" s="169" t="s">
        <v>7331</v>
      </c>
      <c r="I6385" s="186"/>
      <c r="J6385" s="21"/>
      <c r="K6385" s="21"/>
      <c r="L6385" s="21"/>
      <c r="M6385" s="21"/>
      <c r="N6385" s="22">
        <f t="shared" si="2"/>
        <v>46206</v>
      </c>
      <c r="O6385" s="23">
        <f>'RESOLUCIONES EPG'!$N6385-'RESOLUCIONES EPG'!$D6385</f>
        <v>1703</v>
      </c>
    </row>
    <row r="6386" ht="15.75" customHeight="1">
      <c r="A6386" s="222" t="str">
        <f>'RESOLUCIONES 2015'!A721:H721</f>
        <v/>
      </c>
      <c r="B6386" s="73" t="s">
        <v>7852</v>
      </c>
      <c r="C6386" s="74">
        <v>718.0</v>
      </c>
      <c r="D6386" s="130">
        <v>44503.0</v>
      </c>
      <c r="E6386" s="73" t="s">
        <v>6446</v>
      </c>
      <c r="F6386" s="130" t="s">
        <v>8165</v>
      </c>
      <c r="G6386" s="73" t="s">
        <v>2923</v>
      </c>
      <c r="H6386" s="169"/>
      <c r="I6386" s="186"/>
      <c r="J6386" s="21"/>
      <c r="K6386" s="21"/>
      <c r="L6386" s="21"/>
      <c r="M6386" s="21"/>
      <c r="N6386" s="22">
        <f t="shared" si="2"/>
        <v>46206</v>
      </c>
      <c r="O6386" s="23">
        <f>'RESOLUCIONES EPG'!$N6386-'RESOLUCIONES EPG'!$D6386</f>
        <v>1703</v>
      </c>
    </row>
    <row r="6387" ht="15.75" customHeight="1">
      <c r="A6387" s="222" t="str">
        <f>'RESOLUCIONES 2015'!A719:H719</f>
        <v/>
      </c>
      <c r="B6387" s="73" t="s">
        <v>7852</v>
      </c>
      <c r="C6387" s="74">
        <v>716.0</v>
      </c>
      <c r="D6387" s="130">
        <v>44503.0</v>
      </c>
      <c r="E6387" s="73" t="s">
        <v>6733</v>
      </c>
      <c r="F6387" s="130"/>
      <c r="G6387" s="73" t="s">
        <v>2923</v>
      </c>
      <c r="H6387" s="169"/>
      <c r="I6387" s="186"/>
      <c r="J6387" s="21"/>
      <c r="K6387" s="21"/>
      <c r="L6387" s="21"/>
      <c r="M6387" s="21"/>
      <c r="N6387" s="22">
        <f t="shared" si="2"/>
        <v>46206</v>
      </c>
      <c r="O6387" s="23">
        <f>'RESOLUCIONES EPG'!$N6387-'RESOLUCIONES EPG'!$D6387</f>
        <v>1703</v>
      </c>
    </row>
    <row r="6388" ht="15.75" customHeight="1">
      <c r="A6388" s="222" t="str">
        <f>'RESOLUCIONES 2015'!A715:H715</f>
        <v/>
      </c>
      <c r="B6388" s="73" t="s">
        <v>7852</v>
      </c>
      <c r="C6388" s="74">
        <v>712.0</v>
      </c>
      <c r="D6388" s="130">
        <v>44503.0</v>
      </c>
      <c r="E6388" s="73" t="s">
        <v>1654</v>
      </c>
      <c r="F6388" s="130"/>
      <c r="G6388" s="73" t="s">
        <v>8629</v>
      </c>
      <c r="H6388" s="169"/>
      <c r="I6388" s="186"/>
      <c r="J6388" s="21"/>
      <c r="K6388" s="21"/>
      <c r="L6388" s="21"/>
      <c r="M6388" s="21"/>
      <c r="N6388" s="22">
        <f t="shared" si="2"/>
        <v>46206</v>
      </c>
      <c r="O6388" s="23">
        <f>'RESOLUCIONES EPG'!$N6388-'RESOLUCIONES EPG'!$D6388</f>
        <v>1703</v>
      </c>
    </row>
    <row r="6389" ht="15.75" customHeight="1">
      <c r="A6389" s="222" t="str">
        <f>'RESOLUCIONES 2015'!A711:H711</f>
        <v/>
      </c>
      <c r="B6389" s="73" t="s">
        <v>7852</v>
      </c>
      <c r="C6389" s="74">
        <v>708.0</v>
      </c>
      <c r="D6389" s="130">
        <v>44503.0</v>
      </c>
      <c r="E6389" s="73" t="s">
        <v>8654</v>
      </c>
      <c r="F6389" s="130"/>
      <c r="G6389" s="73" t="s">
        <v>18</v>
      </c>
      <c r="H6389" s="169" t="s">
        <v>8490</v>
      </c>
      <c r="I6389" s="186"/>
      <c r="J6389" s="21"/>
      <c r="K6389" s="21"/>
      <c r="L6389" s="21"/>
      <c r="M6389" s="21"/>
      <c r="N6389" s="22">
        <f t="shared" si="2"/>
        <v>46206</v>
      </c>
      <c r="O6389" s="23">
        <f>'RESOLUCIONES EPG'!$N6389-'RESOLUCIONES EPG'!$D6389</f>
        <v>1703</v>
      </c>
    </row>
    <row r="6390" ht="15.75" customHeight="1">
      <c r="A6390" s="222" t="str">
        <f>'RESOLUCIONES 2015'!A716:H716</f>
        <v/>
      </c>
      <c r="B6390" s="73" t="s">
        <v>7852</v>
      </c>
      <c r="C6390" s="74">
        <v>713.0</v>
      </c>
      <c r="D6390" s="130">
        <v>44503.0</v>
      </c>
      <c r="E6390" s="73" t="s">
        <v>1838</v>
      </c>
      <c r="F6390" s="130" t="s">
        <v>8388</v>
      </c>
      <c r="G6390" s="73" t="s">
        <v>2923</v>
      </c>
      <c r="H6390" s="169"/>
      <c r="I6390" s="186"/>
      <c r="J6390" s="21"/>
      <c r="K6390" s="21"/>
      <c r="L6390" s="21"/>
      <c r="M6390" s="21"/>
      <c r="N6390" s="22">
        <f t="shared" si="2"/>
        <v>46206</v>
      </c>
      <c r="O6390" s="23">
        <f>'RESOLUCIONES EPG'!$N6390-'RESOLUCIONES EPG'!$D6390</f>
        <v>1703</v>
      </c>
    </row>
    <row r="6391" ht="16.5" customHeight="1">
      <c r="A6391" s="222" t="str">
        <f>'RESOLUCIONES 2015'!A720:H720</f>
        <v/>
      </c>
      <c r="B6391" s="73" t="s">
        <v>7852</v>
      </c>
      <c r="C6391" s="74">
        <v>717.0</v>
      </c>
      <c r="D6391" s="130">
        <v>44503.0</v>
      </c>
      <c r="E6391" s="73" t="s">
        <v>8324</v>
      </c>
      <c r="F6391" s="130"/>
      <c r="G6391" s="73" t="s">
        <v>2923</v>
      </c>
      <c r="H6391" s="169"/>
      <c r="I6391" s="186"/>
      <c r="J6391" s="21"/>
      <c r="K6391" s="21"/>
      <c r="L6391" s="21"/>
      <c r="M6391" s="21"/>
      <c r="N6391" s="22">
        <f t="shared" si="2"/>
        <v>46206</v>
      </c>
      <c r="O6391" s="23">
        <f>'RESOLUCIONES EPG'!$N6391-'RESOLUCIONES EPG'!$D6391</f>
        <v>1703</v>
      </c>
    </row>
    <row r="6392" ht="16.5" customHeight="1">
      <c r="A6392" s="222" t="str">
        <f>'RESOLUCIONES 2015'!A712:H712</f>
        <v/>
      </c>
      <c r="B6392" s="73" t="s">
        <v>7852</v>
      </c>
      <c r="C6392" s="74">
        <v>709.0</v>
      </c>
      <c r="D6392" s="130">
        <v>44503.0</v>
      </c>
      <c r="E6392" s="73" t="s">
        <v>985</v>
      </c>
      <c r="F6392" s="73" t="s">
        <v>986</v>
      </c>
      <c r="G6392" s="73" t="s">
        <v>18</v>
      </c>
      <c r="H6392" s="169" t="s">
        <v>2344</v>
      </c>
      <c r="I6392" s="186"/>
      <c r="J6392" s="21"/>
      <c r="K6392" s="21"/>
      <c r="L6392" s="21"/>
      <c r="M6392" s="21"/>
      <c r="N6392" s="22">
        <f t="shared" si="2"/>
        <v>46206</v>
      </c>
      <c r="O6392" s="23">
        <f>'RESOLUCIONES EPG'!$N6392-'RESOLUCIONES EPG'!$D6392</f>
        <v>1703</v>
      </c>
    </row>
    <row r="6393" ht="16.5" customHeight="1">
      <c r="A6393" s="222" t="str">
        <f>'RESOLUCIONES 2015'!A705:H705</f>
        <v/>
      </c>
      <c r="B6393" s="73"/>
      <c r="C6393" s="74">
        <v>702.0</v>
      </c>
      <c r="D6393" s="130">
        <v>44503.0</v>
      </c>
      <c r="E6393" s="73" t="s">
        <v>8655</v>
      </c>
      <c r="F6393" s="130"/>
      <c r="G6393" s="73"/>
      <c r="H6393" s="169"/>
      <c r="I6393" s="186"/>
      <c r="J6393" s="21"/>
      <c r="K6393" s="21"/>
      <c r="L6393" s="21"/>
      <c r="M6393" s="21"/>
      <c r="N6393" s="22">
        <f t="shared" si="2"/>
        <v>46206</v>
      </c>
      <c r="O6393" s="23">
        <f>'RESOLUCIONES EPG'!$N6393-'RESOLUCIONES EPG'!$D6393</f>
        <v>1703</v>
      </c>
    </row>
    <row r="6394" ht="15.75" customHeight="1">
      <c r="A6394" s="222" t="str">
        <f>'RESOLUCIONES 2015'!A727:H727</f>
        <v/>
      </c>
      <c r="B6394" s="73" t="s">
        <v>7852</v>
      </c>
      <c r="C6394" s="74">
        <v>724.0</v>
      </c>
      <c r="D6394" s="130">
        <v>44504.0</v>
      </c>
      <c r="E6394" s="73" t="s">
        <v>7152</v>
      </c>
      <c r="F6394" s="130" t="s">
        <v>8300</v>
      </c>
      <c r="G6394" s="73" t="s">
        <v>131</v>
      </c>
      <c r="H6394" s="169"/>
      <c r="I6394" s="186"/>
      <c r="J6394" s="21"/>
      <c r="K6394" s="21"/>
      <c r="L6394" s="21"/>
      <c r="M6394" s="21"/>
      <c r="N6394" s="22">
        <f t="shared" si="2"/>
        <v>46206</v>
      </c>
      <c r="O6394" s="23">
        <f>'RESOLUCIONES EPG'!$N6394-'RESOLUCIONES EPG'!$D6394</f>
        <v>1702</v>
      </c>
    </row>
    <row r="6395" ht="16.5" customHeight="1">
      <c r="A6395" s="222" t="str">
        <f>'RESOLUCIONES 2015'!A638:H638</f>
        <v/>
      </c>
      <c r="B6395" s="73" t="s">
        <v>7852</v>
      </c>
      <c r="C6395" s="74">
        <v>635.0</v>
      </c>
      <c r="D6395" s="130">
        <v>44506.0</v>
      </c>
      <c r="E6395" s="73" t="s">
        <v>4771</v>
      </c>
      <c r="F6395" s="130" t="s">
        <v>4772</v>
      </c>
      <c r="G6395" s="73" t="s">
        <v>131</v>
      </c>
      <c r="H6395" s="169"/>
      <c r="I6395" s="186"/>
      <c r="J6395" s="21"/>
      <c r="K6395" s="21"/>
      <c r="L6395" s="21"/>
      <c r="M6395" s="21"/>
      <c r="N6395" s="22">
        <f t="shared" si="2"/>
        <v>46206</v>
      </c>
      <c r="O6395" s="23">
        <f>'RESOLUCIONES EPG'!$N6395-'RESOLUCIONES EPG'!$D6395</f>
        <v>1700</v>
      </c>
    </row>
    <row r="6396" ht="15.75" customHeight="1">
      <c r="A6396" s="222" t="str">
        <f>'RESOLUCIONES 2015'!A639:H639</f>
        <v/>
      </c>
      <c r="B6396" s="73" t="s">
        <v>7852</v>
      </c>
      <c r="C6396" s="74">
        <v>636.0</v>
      </c>
      <c r="D6396" s="130">
        <v>44506.0</v>
      </c>
      <c r="E6396" s="73" t="s">
        <v>8656</v>
      </c>
      <c r="F6396" s="130" t="s">
        <v>6413</v>
      </c>
      <c r="G6396" s="73" t="s">
        <v>131</v>
      </c>
      <c r="H6396" s="169"/>
      <c r="I6396" s="186"/>
      <c r="J6396" s="21"/>
      <c r="K6396" s="21"/>
      <c r="L6396" s="21"/>
      <c r="M6396" s="21"/>
      <c r="N6396" s="22">
        <f t="shared" si="2"/>
        <v>46206</v>
      </c>
      <c r="O6396" s="23">
        <f>'RESOLUCIONES EPG'!$N6396-'RESOLUCIONES EPG'!$D6396</f>
        <v>1700</v>
      </c>
    </row>
    <row r="6397" ht="16.5" customHeight="1">
      <c r="A6397" s="222" t="str">
        <f>'RESOLUCIONES 2015'!A640:H640</f>
        <v/>
      </c>
      <c r="B6397" s="73" t="s">
        <v>7852</v>
      </c>
      <c r="C6397" s="74">
        <v>637.0</v>
      </c>
      <c r="D6397" s="130">
        <v>44506.0</v>
      </c>
      <c r="E6397" s="73" t="s">
        <v>7871</v>
      </c>
      <c r="F6397" s="130" t="s">
        <v>7872</v>
      </c>
      <c r="G6397" s="73" t="s">
        <v>131</v>
      </c>
      <c r="H6397" s="152"/>
      <c r="I6397" s="186"/>
      <c r="J6397" s="21"/>
      <c r="K6397" s="21"/>
      <c r="L6397" s="21"/>
      <c r="M6397" s="21"/>
      <c r="N6397" s="22">
        <f t="shared" si="2"/>
        <v>46206</v>
      </c>
      <c r="O6397" s="23">
        <f>'RESOLUCIONES EPG'!$N6397-'RESOLUCIONES EPG'!$D6397</f>
        <v>1700</v>
      </c>
    </row>
    <row r="6398" ht="16.5" customHeight="1">
      <c r="A6398" s="222" t="str">
        <f>'RESOLUCIONES 2015'!A732:H732</f>
        <v/>
      </c>
      <c r="B6398" s="73" t="s">
        <v>7852</v>
      </c>
      <c r="C6398" s="74">
        <v>729.0</v>
      </c>
      <c r="D6398" s="130">
        <v>44509.0</v>
      </c>
      <c r="E6398" s="73" t="s">
        <v>2438</v>
      </c>
      <c r="F6398" s="130" t="s">
        <v>8302</v>
      </c>
      <c r="G6398" s="73" t="s">
        <v>131</v>
      </c>
      <c r="H6398" s="253"/>
      <c r="I6398" s="186"/>
      <c r="J6398" s="21"/>
      <c r="K6398" s="21"/>
      <c r="L6398" s="21"/>
      <c r="M6398" s="21"/>
      <c r="N6398" s="22">
        <f t="shared" si="2"/>
        <v>46206</v>
      </c>
      <c r="O6398" s="23">
        <f>'RESOLUCIONES EPG'!$N6398-'RESOLUCIONES EPG'!$D6398</f>
        <v>1697</v>
      </c>
    </row>
    <row r="6399" ht="15.75" customHeight="1">
      <c r="A6399" s="222" t="str">
        <f>'RESOLUCIONES 2015'!A731:H731</f>
        <v/>
      </c>
      <c r="B6399" s="73" t="s">
        <v>7852</v>
      </c>
      <c r="C6399" s="74">
        <v>728.0</v>
      </c>
      <c r="D6399" s="130">
        <v>44509.0</v>
      </c>
      <c r="E6399" s="73" t="s">
        <v>7931</v>
      </c>
      <c r="F6399" s="130" t="s">
        <v>8657</v>
      </c>
      <c r="G6399" s="73" t="s">
        <v>8637</v>
      </c>
      <c r="H6399" s="169" t="s">
        <v>8653</v>
      </c>
      <c r="I6399" s="186"/>
      <c r="J6399" s="21"/>
      <c r="K6399" s="21"/>
      <c r="L6399" s="21"/>
      <c r="M6399" s="21"/>
      <c r="N6399" s="22">
        <f t="shared" si="2"/>
        <v>46206</v>
      </c>
      <c r="O6399" s="23">
        <f>'RESOLUCIONES EPG'!$N6399-'RESOLUCIONES EPG'!$D6399</f>
        <v>1697</v>
      </c>
    </row>
    <row r="6400" ht="15.75" customHeight="1">
      <c r="A6400" s="222" t="str">
        <f>'RESOLUCIONES 2015'!A740:H740</f>
        <v/>
      </c>
      <c r="B6400" s="73" t="s">
        <v>7852</v>
      </c>
      <c r="C6400" s="74">
        <v>737.0</v>
      </c>
      <c r="D6400" s="130">
        <v>44510.0</v>
      </c>
      <c r="E6400" s="73" t="s">
        <v>8658</v>
      </c>
      <c r="F6400" s="130" t="s">
        <v>8412</v>
      </c>
      <c r="G6400" s="73" t="s">
        <v>2751</v>
      </c>
      <c r="H6400" s="169"/>
      <c r="I6400" s="186"/>
      <c r="J6400" s="21"/>
      <c r="K6400" s="21"/>
      <c r="L6400" s="21"/>
      <c r="M6400" s="21"/>
      <c r="N6400" s="22">
        <f t="shared" si="2"/>
        <v>46206</v>
      </c>
      <c r="O6400" s="23">
        <f>'RESOLUCIONES EPG'!$N6400-'RESOLUCIONES EPG'!$D6400</f>
        <v>1696</v>
      </c>
    </row>
    <row r="6401" ht="16.5" customHeight="1">
      <c r="A6401" s="222" t="str">
        <f>'RESOLUCIONES 2015'!A765:H765</f>
        <v/>
      </c>
      <c r="B6401" s="73" t="s">
        <v>7852</v>
      </c>
      <c r="C6401" s="74">
        <v>762.0</v>
      </c>
      <c r="D6401" s="130">
        <v>44510.0</v>
      </c>
      <c r="E6401" s="73" t="s">
        <v>7874</v>
      </c>
      <c r="F6401" s="130" t="s">
        <v>8659</v>
      </c>
      <c r="G6401" s="73" t="s">
        <v>18</v>
      </c>
      <c r="H6401" s="169" t="s">
        <v>5737</v>
      </c>
      <c r="I6401" s="186"/>
      <c r="J6401" s="21"/>
      <c r="K6401" s="21"/>
      <c r="L6401" s="21"/>
      <c r="M6401" s="21"/>
      <c r="N6401" s="22">
        <f t="shared" si="2"/>
        <v>46206</v>
      </c>
      <c r="O6401" s="23">
        <f>'RESOLUCIONES EPG'!$N6401-'RESOLUCIONES EPG'!$D6401</f>
        <v>1696</v>
      </c>
    </row>
    <row r="6402" ht="16.5" customHeight="1">
      <c r="A6402" s="222" t="str">
        <f>'RESOLUCIONES 2015'!A752:H752</f>
        <v/>
      </c>
      <c r="B6402" s="73" t="s">
        <v>7852</v>
      </c>
      <c r="C6402" s="74">
        <v>749.0</v>
      </c>
      <c r="D6402" s="130">
        <v>44510.0</v>
      </c>
      <c r="E6402" s="73" t="s">
        <v>1789</v>
      </c>
      <c r="F6402" s="130" t="s">
        <v>8660</v>
      </c>
      <c r="G6402" s="73" t="s">
        <v>18</v>
      </c>
      <c r="H6402" s="169" t="s">
        <v>8661</v>
      </c>
      <c r="I6402" s="186"/>
      <c r="J6402" s="21"/>
      <c r="K6402" s="21"/>
      <c r="L6402" s="21"/>
      <c r="M6402" s="21"/>
      <c r="N6402" s="22">
        <f t="shared" si="2"/>
        <v>46206</v>
      </c>
      <c r="O6402" s="23">
        <f>'RESOLUCIONES EPG'!$N6402-'RESOLUCIONES EPG'!$D6402</f>
        <v>1696</v>
      </c>
    </row>
    <row r="6403" ht="15.75" customHeight="1">
      <c r="A6403" s="222" t="str">
        <f>'RESOLUCIONES 2015'!A734:H734</f>
        <v/>
      </c>
      <c r="B6403" s="73" t="s">
        <v>7852</v>
      </c>
      <c r="C6403" s="74">
        <v>731.0</v>
      </c>
      <c r="D6403" s="130">
        <v>44510.0</v>
      </c>
      <c r="E6403" s="73" t="s">
        <v>2438</v>
      </c>
      <c r="F6403" s="130" t="s">
        <v>8302</v>
      </c>
      <c r="G6403" s="73" t="s">
        <v>7864</v>
      </c>
      <c r="H6403" s="169"/>
      <c r="I6403" s="186"/>
      <c r="J6403" s="21"/>
      <c r="K6403" s="21"/>
      <c r="L6403" s="21"/>
      <c r="M6403" s="21"/>
      <c r="N6403" s="22">
        <f t="shared" si="2"/>
        <v>46206</v>
      </c>
      <c r="O6403" s="23">
        <f>'RESOLUCIONES EPG'!$N6403-'RESOLUCIONES EPG'!$D6403</f>
        <v>1696</v>
      </c>
    </row>
    <row r="6404" ht="15.75" customHeight="1">
      <c r="A6404" s="222" t="str">
        <f>'RESOLUCIONES 2015'!A755:H755</f>
        <v/>
      </c>
      <c r="B6404" s="73" t="s">
        <v>7852</v>
      </c>
      <c r="C6404" s="74">
        <v>752.0</v>
      </c>
      <c r="D6404" s="130">
        <v>44510.0</v>
      </c>
      <c r="E6404" s="73" t="s">
        <v>2372</v>
      </c>
      <c r="F6404" s="130" t="s">
        <v>8662</v>
      </c>
      <c r="G6404" s="73" t="s">
        <v>18</v>
      </c>
      <c r="H6404" s="169" t="s">
        <v>8663</v>
      </c>
      <c r="I6404" s="186"/>
      <c r="J6404" s="21"/>
      <c r="K6404" s="21"/>
      <c r="L6404" s="21"/>
      <c r="M6404" s="21"/>
      <c r="N6404" s="22">
        <f t="shared" si="2"/>
        <v>46206</v>
      </c>
      <c r="O6404" s="23">
        <f>'RESOLUCIONES EPG'!$N6404-'RESOLUCIONES EPG'!$D6404</f>
        <v>1696</v>
      </c>
    </row>
    <row r="6405" ht="15.75" customHeight="1">
      <c r="A6405" s="222" t="str">
        <f>'RESOLUCIONES 2015'!A751:H751</f>
        <v/>
      </c>
      <c r="B6405" s="73" t="s">
        <v>7852</v>
      </c>
      <c r="C6405" s="74">
        <v>748.0</v>
      </c>
      <c r="D6405" s="130">
        <v>44510.0</v>
      </c>
      <c r="E6405" s="73" t="s">
        <v>8664</v>
      </c>
      <c r="F6405" s="130" t="s">
        <v>8665</v>
      </c>
      <c r="G6405" s="73" t="s">
        <v>18</v>
      </c>
      <c r="H6405" s="169" t="s">
        <v>4749</v>
      </c>
      <c r="I6405" s="186"/>
      <c r="J6405" s="21"/>
      <c r="K6405" s="21"/>
      <c r="L6405" s="21"/>
      <c r="M6405" s="21"/>
      <c r="N6405" s="22">
        <f t="shared" si="2"/>
        <v>46206</v>
      </c>
      <c r="O6405" s="23">
        <f>'RESOLUCIONES EPG'!$N6405-'RESOLUCIONES EPG'!$D6405</f>
        <v>1696</v>
      </c>
    </row>
    <row r="6406" ht="15.75" customHeight="1">
      <c r="A6406" s="222" t="str">
        <f>'RESOLUCIONES 2015'!A748:H748</f>
        <v/>
      </c>
      <c r="B6406" s="73" t="s">
        <v>7852</v>
      </c>
      <c r="C6406" s="74">
        <v>745.0</v>
      </c>
      <c r="D6406" s="130">
        <v>44510.0</v>
      </c>
      <c r="E6406" s="73" t="s">
        <v>3707</v>
      </c>
      <c r="F6406" s="130" t="s">
        <v>8666</v>
      </c>
      <c r="G6406" s="73" t="s">
        <v>18</v>
      </c>
      <c r="H6406" s="169" t="s">
        <v>5737</v>
      </c>
      <c r="I6406" s="186"/>
      <c r="J6406" s="21"/>
      <c r="K6406" s="21"/>
      <c r="L6406" s="21"/>
      <c r="M6406" s="21"/>
      <c r="N6406" s="22">
        <f t="shared" si="2"/>
        <v>46206</v>
      </c>
      <c r="O6406" s="23">
        <f>'RESOLUCIONES EPG'!$N6406-'RESOLUCIONES EPG'!$D6406</f>
        <v>1696</v>
      </c>
    </row>
    <row r="6407" ht="15.75" customHeight="1">
      <c r="A6407" s="222" t="str">
        <f>'RESOLUCIONES 2015'!A761:H761</f>
        <v/>
      </c>
      <c r="B6407" s="73" t="s">
        <v>7852</v>
      </c>
      <c r="C6407" s="74">
        <v>758.0</v>
      </c>
      <c r="D6407" s="130">
        <v>44510.0</v>
      </c>
      <c r="E6407" s="73" t="s">
        <v>1754</v>
      </c>
      <c r="F6407" s="130" t="s">
        <v>8667</v>
      </c>
      <c r="G6407" s="73" t="s">
        <v>18</v>
      </c>
      <c r="H6407" s="169" t="s">
        <v>8602</v>
      </c>
      <c r="I6407" s="186"/>
      <c r="J6407" s="21"/>
      <c r="K6407" s="21"/>
      <c r="L6407" s="21"/>
      <c r="M6407" s="21"/>
      <c r="N6407" s="22">
        <f t="shared" si="2"/>
        <v>46206</v>
      </c>
      <c r="O6407" s="23">
        <f>'RESOLUCIONES EPG'!$N6407-'RESOLUCIONES EPG'!$D6407</f>
        <v>1696</v>
      </c>
    </row>
    <row r="6408" ht="15.75" customHeight="1">
      <c r="A6408" s="222" t="str">
        <f>'RESOLUCIONES 2015'!A649:H649</f>
        <v/>
      </c>
      <c r="B6408" s="73" t="s">
        <v>7852</v>
      </c>
      <c r="C6408" s="74">
        <v>646.0</v>
      </c>
      <c r="D6408" s="130">
        <v>44510.0</v>
      </c>
      <c r="E6408" s="73" t="s">
        <v>7051</v>
      </c>
      <c r="F6408" s="130"/>
      <c r="G6408" s="73" t="s">
        <v>8629</v>
      </c>
      <c r="H6408" s="169"/>
      <c r="I6408" s="186"/>
      <c r="J6408" s="21"/>
      <c r="K6408" s="21"/>
      <c r="L6408" s="21"/>
      <c r="M6408" s="21"/>
      <c r="N6408" s="22">
        <f t="shared" si="2"/>
        <v>46206</v>
      </c>
      <c r="O6408" s="23">
        <f>'RESOLUCIONES EPG'!$N6408-'RESOLUCIONES EPG'!$D6408</f>
        <v>1696</v>
      </c>
    </row>
    <row r="6409" ht="15.75" customHeight="1">
      <c r="A6409" s="222" t="str">
        <f>'RESOLUCIONES 2015'!A746:H746</f>
        <v/>
      </c>
      <c r="B6409" s="73" t="s">
        <v>7852</v>
      </c>
      <c r="C6409" s="74">
        <v>743.0</v>
      </c>
      <c r="D6409" s="130">
        <v>44510.0</v>
      </c>
      <c r="E6409" s="73" t="s">
        <v>7051</v>
      </c>
      <c r="F6409" s="130" t="s">
        <v>8668</v>
      </c>
      <c r="G6409" s="73" t="s">
        <v>131</v>
      </c>
      <c r="H6409" s="169"/>
      <c r="I6409" s="186"/>
      <c r="J6409" s="21"/>
      <c r="K6409" s="21"/>
      <c r="L6409" s="21"/>
      <c r="M6409" s="21"/>
      <c r="N6409" s="22">
        <f t="shared" si="2"/>
        <v>46206</v>
      </c>
      <c r="O6409" s="23">
        <f>'RESOLUCIONES EPG'!$N6409-'RESOLUCIONES EPG'!$D6409</f>
        <v>1696</v>
      </c>
    </row>
    <row r="6410" ht="16.5" customHeight="1">
      <c r="A6410" s="222" t="str">
        <f>'RESOLUCIONES 2015'!A767:H767</f>
        <v/>
      </c>
      <c r="B6410" s="73" t="s">
        <v>7852</v>
      </c>
      <c r="C6410" s="74">
        <v>764.0</v>
      </c>
      <c r="D6410" s="130">
        <v>44510.0</v>
      </c>
      <c r="E6410" s="73" t="s">
        <v>2895</v>
      </c>
      <c r="F6410" s="130" t="s">
        <v>8669</v>
      </c>
      <c r="G6410" s="73" t="s">
        <v>18</v>
      </c>
      <c r="H6410" s="169" t="s">
        <v>5737</v>
      </c>
      <c r="I6410" s="186"/>
      <c r="J6410" s="21"/>
      <c r="K6410" s="21"/>
      <c r="L6410" s="21"/>
      <c r="M6410" s="21"/>
      <c r="N6410" s="22">
        <f t="shared" si="2"/>
        <v>46206</v>
      </c>
      <c r="O6410" s="23">
        <f>'RESOLUCIONES EPG'!$N6410-'RESOLUCIONES EPG'!$D6410</f>
        <v>1696</v>
      </c>
    </row>
    <row r="6411" ht="15.75" customHeight="1">
      <c r="A6411" s="222" t="str">
        <f>'RESOLUCIONES 2015'!A756:H756</f>
        <v/>
      </c>
      <c r="B6411" s="73" t="s">
        <v>7852</v>
      </c>
      <c r="C6411" s="74">
        <v>753.0</v>
      </c>
      <c r="D6411" s="130">
        <v>44510.0</v>
      </c>
      <c r="E6411" s="73" t="s">
        <v>8670</v>
      </c>
      <c r="F6411" s="130" t="s">
        <v>8671</v>
      </c>
      <c r="G6411" s="73" t="s">
        <v>18</v>
      </c>
      <c r="H6411" s="169" t="s">
        <v>8663</v>
      </c>
      <c r="I6411" s="186"/>
      <c r="J6411" s="21"/>
      <c r="K6411" s="21"/>
      <c r="L6411" s="21"/>
      <c r="M6411" s="21"/>
      <c r="N6411" s="22">
        <f t="shared" si="2"/>
        <v>46206</v>
      </c>
      <c r="O6411" s="23">
        <f>'RESOLUCIONES EPG'!$N6411-'RESOLUCIONES EPG'!$D6411</f>
        <v>1696</v>
      </c>
    </row>
    <row r="6412" ht="15.75" customHeight="1">
      <c r="A6412" s="222" t="str">
        <f>'RESOLUCIONES 2015'!A774:H774</f>
        <v/>
      </c>
      <c r="B6412" s="73" t="s">
        <v>7852</v>
      </c>
      <c r="C6412" s="74">
        <v>771.0</v>
      </c>
      <c r="D6412" s="130">
        <v>44510.0</v>
      </c>
      <c r="E6412" s="73" t="s">
        <v>5678</v>
      </c>
      <c r="F6412" s="130" t="s">
        <v>8672</v>
      </c>
      <c r="G6412" s="73" t="s">
        <v>18</v>
      </c>
      <c r="H6412" s="169" t="s">
        <v>8663</v>
      </c>
      <c r="I6412" s="186"/>
      <c r="J6412" s="21"/>
      <c r="K6412" s="21"/>
      <c r="L6412" s="21"/>
      <c r="M6412" s="21"/>
      <c r="N6412" s="22">
        <f t="shared" si="2"/>
        <v>46206</v>
      </c>
      <c r="O6412" s="23">
        <f>'RESOLUCIONES EPG'!$N6412-'RESOLUCIONES EPG'!$D6412</f>
        <v>1696</v>
      </c>
    </row>
    <row r="6413" ht="15.75" customHeight="1">
      <c r="A6413" s="222" t="str">
        <f>'RESOLUCIONES 2015'!A773:H773</f>
        <v/>
      </c>
      <c r="B6413" s="73" t="s">
        <v>7852</v>
      </c>
      <c r="C6413" s="74">
        <v>770.0</v>
      </c>
      <c r="D6413" s="130">
        <v>44510.0</v>
      </c>
      <c r="E6413" s="73" t="s">
        <v>8673</v>
      </c>
      <c r="F6413" s="130" t="s">
        <v>8674</v>
      </c>
      <c r="G6413" s="73" t="s">
        <v>18</v>
      </c>
      <c r="H6413" s="169" t="s">
        <v>8602</v>
      </c>
      <c r="I6413" s="186"/>
      <c r="J6413" s="21"/>
      <c r="K6413" s="21"/>
      <c r="L6413" s="21"/>
      <c r="M6413" s="21"/>
      <c r="N6413" s="22">
        <f t="shared" si="2"/>
        <v>46206</v>
      </c>
      <c r="O6413" s="23">
        <f>'RESOLUCIONES EPG'!$N6413-'RESOLUCIONES EPG'!$D6413</f>
        <v>1696</v>
      </c>
    </row>
    <row r="6414" ht="16.5" customHeight="1">
      <c r="A6414" s="222" t="str">
        <f>'RESOLUCIONES 2015'!A741:H741</f>
        <v/>
      </c>
      <c r="B6414" s="73" t="s">
        <v>7852</v>
      </c>
      <c r="C6414" s="74">
        <v>738.0</v>
      </c>
      <c r="D6414" s="130">
        <v>44510.0</v>
      </c>
      <c r="E6414" s="73" t="s">
        <v>4531</v>
      </c>
      <c r="F6414" s="130" t="s">
        <v>8443</v>
      </c>
      <c r="G6414" s="73" t="s">
        <v>2751</v>
      </c>
      <c r="H6414" s="169"/>
      <c r="I6414" s="186"/>
      <c r="J6414" s="21"/>
      <c r="K6414" s="21"/>
      <c r="L6414" s="21"/>
      <c r="M6414" s="21"/>
      <c r="N6414" s="22">
        <f t="shared" si="2"/>
        <v>46206</v>
      </c>
      <c r="O6414" s="23">
        <f>'RESOLUCIONES EPG'!$N6414-'RESOLUCIONES EPG'!$D6414</f>
        <v>1696</v>
      </c>
    </row>
    <row r="6415" ht="16.5" customHeight="1">
      <c r="A6415" s="222" t="str">
        <f>'RESOLUCIONES 2015'!A736:H736</f>
        <v/>
      </c>
      <c r="B6415" s="73" t="s">
        <v>7852</v>
      </c>
      <c r="C6415" s="74">
        <v>733.0</v>
      </c>
      <c r="D6415" s="130">
        <v>44510.0</v>
      </c>
      <c r="E6415" s="73" t="s">
        <v>3164</v>
      </c>
      <c r="F6415" s="130" t="s">
        <v>8675</v>
      </c>
      <c r="G6415" s="73" t="s">
        <v>1593</v>
      </c>
      <c r="H6415" s="253">
        <v>44516.0</v>
      </c>
      <c r="I6415" s="186"/>
      <c r="J6415" s="21"/>
      <c r="K6415" s="21"/>
      <c r="L6415" s="21"/>
      <c r="M6415" s="21"/>
      <c r="N6415" s="22">
        <f t="shared" si="2"/>
        <v>46206</v>
      </c>
      <c r="O6415" s="23">
        <f>'RESOLUCIONES EPG'!$N6415-'RESOLUCIONES EPG'!$D6415</f>
        <v>1696</v>
      </c>
    </row>
    <row r="6416" ht="16.5" customHeight="1">
      <c r="A6416" s="222" t="str">
        <f>'RESOLUCIONES 2015'!A754:H754</f>
        <v/>
      </c>
      <c r="B6416" s="73" t="s">
        <v>7852</v>
      </c>
      <c r="C6416" s="74">
        <v>751.0</v>
      </c>
      <c r="D6416" s="130">
        <v>44510.0</v>
      </c>
      <c r="E6416" s="73" t="s">
        <v>8676</v>
      </c>
      <c r="F6416" s="130" t="s">
        <v>8677</v>
      </c>
      <c r="G6416" s="73" t="s">
        <v>18</v>
      </c>
      <c r="H6416" s="169" t="s">
        <v>8661</v>
      </c>
      <c r="I6416" s="186"/>
      <c r="J6416" s="21"/>
      <c r="K6416" s="21"/>
      <c r="L6416" s="21"/>
      <c r="M6416" s="21"/>
      <c r="N6416" s="22">
        <f t="shared" si="2"/>
        <v>46206</v>
      </c>
      <c r="O6416" s="23">
        <f>'RESOLUCIONES EPG'!$N6416-'RESOLUCIONES EPG'!$D6416</f>
        <v>1696</v>
      </c>
    </row>
    <row r="6417" ht="16.5" customHeight="1">
      <c r="A6417" s="222" t="str">
        <f>'RESOLUCIONES 2015'!A757:H757</f>
        <v/>
      </c>
      <c r="B6417" s="73" t="s">
        <v>7852</v>
      </c>
      <c r="C6417" s="74">
        <v>754.0</v>
      </c>
      <c r="D6417" s="130">
        <v>44510.0</v>
      </c>
      <c r="E6417" s="73" t="s">
        <v>8678</v>
      </c>
      <c r="F6417" s="130" t="s">
        <v>8679</v>
      </c>
      <c r="G6417" s="73" t="s">
        <v>18</v>
      </c>
      <c r="H6417" s="169" t="s">
        <v>5737</v>
      </c>
      <c r="I6417" s="186"/>
      <c r="J6417" s="21"/>
      <c r="K6417" s="21"/>
      <c r="L6417" s="21"/>
      <c r="M6417" s="21"/>
      <c r="N6417" s="22">
        <f t="shared" si="2"/>
        <v>46206</v>
      </c>
      <c r="O6417" s="23">
        <f>'RESOLUCIONES EPG'!$N6417-'RESOLUCIONES EPG'!$D6417</f>
        <v>1696</v>
      </c>
    </row>
    <row r="6418" ht="15.75" customHeight="1">
      <c r="A6418" s="222" t="str">
        <f>'RESOLUCIONES 2015'!A764:H764</f>
        <v/>
      </c>
      <c r="B6418" s="73" t="s">
        <v>7852</v>
      </c>
      <c r="C6418" s="74">
        <v>761.0</v>
      </c>
      <c r="D6418" s="130">
        <v>44510.0</v>
      </c>
      <c r="E6418" s="73" t="s">
        <v>8680</v>
      </c>
      <c r="F6418" s="130" t="s">
        <v>8681</v>
      </c>
      <c r="G6418" s="73" t="s">
        <v>18</v>
      </c>
      <c r="H6418" s="169" t="s">
        <v>7289</v>
      </c>
      <c r="I6418" s="186"/>
      <c r="J6418" s="21"/>
      <c r="K6418" s="21"/>
      <c r="L6418" s="21"/>
      <c r="M6418" s="21"/>
      <c r="N6418" s="22">
        <f t="shared" si="2"/>
        <v>46206</v>
      </c>
      <c r="O6418" s="23">
        <f>'RESOLUCIONES EPG'!$N6418-'RESOLUCIONES EPG'!$D6418</f>
        <v>1696</v>
      </c>
    </row>
    <row r="6419" ht="15.75" customHeight="1">
      <c r="A6419" s="222" t="str">
        <f>'RESOLUCIONES 2015'!A743:H743</f>
        <v/>
      </c>
      <c r="B6419" s="73" t="s">
        <v>7852</v>
      </c>
      <c r="C6419" s="74">
        <v>740.0</v>
      </c>
      <c r="D6419" s="130">
        <v>44510.0</v>
      </c>
      <c r="E6419" s="73" t="s">
        <v>6533</v>
      </c>
      <c r="F6419" s="130" t="s">
        <v>6534</v>
      </c>
      <c r="G6419" s="73" t="s">
        <v>2253</v>
      </c>
      <c r="H6419" s="169" t="s">
        <v>1083</v>
      </c>
      <c r="I6419" s="186"/>
      <c r="J6419" s="21"/>
      <c r="K6419" s="21"/>
      <c r="L6419" s="21"/>
      <c r="M6419" s="21"/>
      <c r="N6419" s="22">
        <f t="shared" si="2"/>
        <v>46206</v>
      </c>
      <c r="O6419" s="23">
        <f>'RESOLUCIONES EPG'!$N6419-'RESOLUCIONES EPG'!$D6419</f>
        <v>1696</v>
      </c>
    </row>
    <row r="6420" ht="16.5" customHeight="1">
      <c r="A6420" s="222" t="str">
        <f>'RESOLUCIONES 2015'!A770:H770</f>
        <v/>
      </c>
      <c r="B6420" s="73" t="s">
        <v>7852</v>
      </c>
      <c r="C6420" s="74">
        <v>767.0</v>
      </c>
      <c r="D6420" s="130">
        <v>44510.0</v>
      </c>
      <c r="E6420" s="73" t="s">
        <v>8682</v>
      </c>
      <c r="F6420" s="130" t="s">
        <v>8683</v>
      </c>
      <c r="G6420" s="73" t="s">
        <v>18</v>
      </c>
      <c r="H6420" s="169" t="s">
        <v>4749</v>
      </c>
      <c r="I6420" s="186"/>
      <c r="J6420" s="21"/>
      <c r="K6420" s="21"/>
      <c r="L6420" s="21"/>
      <c r="M6420" s="21"/>
      <c r="N6420" s="22">
        <f t="shared" si="2"/>
        <v>46206</v>
      </c>
      <c r="O6420" s="23">
        <f>'RESOLUCIONES EPG'!$N6420-'RESOLUCIONES EPG'!$D6420</f>
        <v>1696</v>
      </c>
    </row>
    <row r="6421" ht="15.75" customHeight="1">
      <c r="A6421" s="222" t="str">
        <f>'RESOLUCIONES 2015'!A750:H750</f>
        <v/>
      </c>
      <c r="B6421" s="73" t="s">
        <v>7852</v>
      </c>
      <c r="C6421" s="74">
        <v>747.0</v>
      </c>
      <c r="D6421" s="130">
        <v>44510.0</v>
      </c>
      <c r="E6421" s="73" t="s">
        <v>8684</v>
      </c>
      <c r="F6421" s="130" t="s">
        <v>8685</v>
      </c>
      <c r="G6421" s="73" t="s">
        <v>18</v>
      </c>
      <c r="H6421" s="169" t="s">
        <v>4749</v>
      </c>
      <c r="I6421" s="186"/>
      <c r="J6421" s="21"/>
      <c r="K6421" s="21"/>
      <c r="L6421" s="21"/>
      <c r="M6421" s="21"/>
      <c r="N6421" s="22">
        <f t="shared" si="2"/>
        <v>46206</v>
      </c>
      <c r="O6421" s="23">
        <f>'RESOLUCIONES EPG'!$N6421-'RESOLUCIONES EPG'!$D6421</f>
        <v>1696</v>
      </c>
    </row>
    <row r="6422" ht="15.75" customHeight="1">
      <c r="A6422" s="222" t="str">
        <f>'RESOLUCIONES 2015'!A753:H753</f>
        <v/>
      </c>
      <c r="B6422" s="73" t="s">
        <v>7852</v>
      </c>
      <c r="C6422" s="74">
        <v>750.0</v>
      </c>
      <c r="D6422" s="130">
        <v>44510.0</v>
      </c>
      <c r="E6422" s="73" t="s">
        <v>8686</v>
      </c>
      <c r="F6422" s="130" t="s">
        <v>8687</v>
      </c>
      <c r="G6422" s="73" t="s">
        <v>18</v>
      </c>
      <c r="H6422" s="169" t="s">
        <v>4601</v>
      </c>
      <c r="I6422" s="186"/>
      <c r="J6422" s="21"/>
      <c r="K6422" s="21"/>
      <c r="L6422" s="21"/>
      <c r="M6422" s="21"/>
      <c r="N6422" s="22">
        <f t="shared" si="2"/>
        <v>46206</v>
      </c>
      <c r="O6422" s="23">
        <f>'RESOLUCIONES EPG'!$N6422-'RESOLUCIONES EPG'!$D6422</f>
        <v>1696</v>
      </c>
    </row>
    <row r="6423" ht="15.75" customHeight="1">
      <c r="A6423" s="222" t="str">
        <f>'RESOLUCIONES 2015'!A760:H760</f>
        <v/>
      </c>
      <c r="B6423" s="73" t="s">
        <v>7852</v>
      </c>
      <c r="C6423" s="74">
        <v>757.0</v>
      </c>
      <c r="D6423" s="130">
        <v>44510.0</v>
      </c>
      <c r="E6423" s="73" t="s">
        <v>8688</v>
      </c>
      <c r="F6423" s="130" t="s">
        <v>8689</v>
      </c>
      <c r="G6423" s="73" t="s">
        <v>18</v>
      </c>
      <c r="H6423" s="169" t="s">
        <v>7289</v>
      </c>
      <c r="I6423" s="186"/>
      <c r="J6423" s="21"/>
      <c r="K6423" s="21"/>
      <c r="L6423" s="21"/>
      <c r="M6423" s="21"/>
      <c r="N6423" s="22">
        <f t="shared" si="2"/>
        <v>46206</v>
      </c>
      <c r="O6423" s="23">
        <f>'RESOLUCIONES EPG'!$N6423-'RESOLUCIONES EPG'!$D6423</f>
        <v>1696</v>
      </c>
    </row>
    <row r="6424" ht="15.75" customHeight="1">
      <c r="A6424" s="222" t="str">
        <f>'RESOLUCIONES 2015'!A749:H749</f>
        <v/>
      </c>
      <c r="B6424" s="73" t="s">
        <v>7852</v>
      </c>
      <c r="C6424" s="74">
        <v>746.0</v>
      </c>
      <c r="D6424" s="130">
        <v>44510.0</v>
      </c>
      <c r="E6424" s="73" t="s">
        <v>8690</v>
      </c>
      <c r="F6424" s="130" t="s">
        <v>8691</v>
      </c>
      <c r="G6424" s="73" t="s">
        <v>18</v>
      </c>
      <c r="H6424" s="169" t="s">
        <v>8663</v>
      </c>
      <c r="I6424" s="186"/>
      <c r="J6424" s="21"/>
      <c r="K6424" s="21"/>
      <c r="L6424" s="21"/>
      <c r="M6424" s="21"/>
      <c r="N6424" s="22">
        <f t="shared" si="2"/>
        <v>46206</v>
      </c>
      <c r="O6424" s="23">
        <f>'RESOLUCIONES EPG'!$N6424-'RESOLUCIONES EPG'!$D6424</f>
        <v>1696</v>
      </c>
    </row>
    <row r="6425" ht="16.5" customHeight="1">
      <c r="A6425" s="222" t="str">
        <f>'RESOLUCIONES 2015'!A766:H766</f>
        <v/>
      </c>
      <c r="B6425" s="73" t="s">
        <v>7852</v>
      </c>
      <c r="C6425" s="74">
        <v>763.0</v>
      </c>
      <c r="D6425" s="130">
        <v>44510.0</v>
      </c>
      <c r="E6425" s="73" t="s">
        <v>8331</v>
      </c>
      <c r="F6425" s="130" t="s">
        <v>8692</v>
      </c>
      <c r="G6425" s="73" t="s">
        <v>18</v>
      </c>
      <c r="H6425" s="169" t="s">
        <v>8602</v>
      </c>
      <c r="I6425" s="186"/>
      <c r="J6425" s="21"/>
      <c r="K6425" s="21"/>
      <c r="L6425" s="21"/>
      <c r="M6425" s="21"/>
      <c r="N6425" s="22">
        <f t="shared" si="2"/>
        <v>46206</v>
      </c>
      <c r="O6425" s="23">
        <f>'RESOLUCIONES EPG'!$N6425-'RESOLUCIONES EPG'!$D6425</f>
        <v>1696</v>
      </c>
    </row>
    <row r="6426" ht="16.5" customHeight="1">
      <c r="A6426" s="222" t="str">
        <f>'RESOLUCIONES 2015'!A763:H763</f>
        <v/>
      </c>
      <c r="B6426" s="73" t="s">
        <v>7852</v>
      </c>
      <c r="C6426" s="74">
        <v>760.0</v>
      </c>
      <c r="D6426" s="130">
        <v>44510.0</v>
      </c>
      <c r="E6426" s="73" t="s">
        <v>8693</v>
      </c>
      <c r="F6426" s="130" t="s">
        <v>8694</v>
      </c>
      <c r="G6426" s="73" t="s">
        <v>18</v>
      </c>
      <c r="H6426" s="169" t="s">
        <v>8602</v>
      </c>
      <c r="I6426" s="186"/>
      <c r="J6426" s="21"/>
      <c r="K6426" s="21"/>
      <c r="L6426" s="21"/>
      <c r="M6426" s="21"/>
      <c r="N6426" s="22">
        <f t="shared" si="2"/>
        <v>46206</v>
      </c>
      <c r="O6426" s="23">
        <f>'RESOLUCIONES EPG'!$N6426-'RESOLUCIONES EPG'!$D6426</f>
        <v>1696</v>
      </c>
    </row>
    <row r="6427" ht="16.5" customHeight="1">
      <c r="A6427" s="222" t="str">
        <f>'RESOLUCIONES 2015'!A772:H772</f>
        <v/>
      </c>
      <c r="B6427" s="73" t="s">
        <v>7852</v>
      </c>
      <c r="C6427" s="74">
        <v>769.0</v>
      </c>
      <c r="D6427" s="130">
        <v>44510.0</v>
      </c>
      <c r="E6427" s="73" t="s">
        <v>8695</v>
      </c>
      <c r="F6427" s="130" t="s">
        <v>8696</v>
      </c>
      <c r="G6427" s="73" t="s">
        <v>18</v>
      </c>
      <c r="H6427" s="169" t="s">
        <v>7289</v>
      </c>
      <c r="I6427" s="186"/>
      <c r="J6427" s="21"/>
      <c r="K6427" s="21"/>
      <c r="L6427" s="21"/>
      <c r="M6427" s="21"/>
      <c r="N6427" s="22">
        <f t="shared" si="2"/>
        <v>46206</v>
      </c>
      <c r="O6427" s="23">
        <f>'RESOLUCIONES EPG'!$N6427-'RESOLUCIONES EPG'!$D6427</f>
        <v>1696</v>
      </c>
    </row>
    <row r="6428" ht="16.5" customHeight="1">
      <c r="A6428" s="222" t="str">
        <f>'RESOLUCIONES 2015'!A735:H735</f>
        <v/>
      </c>
      <c r="B6428" s="73"/>
      <c r="C6428" s="180">
        <v>732.0</v>
      </c>
      <c r="D6428" s="130">
        <v>44510.0</v>
      </c>
      <c r="E6428" s="73" t="s">
        <v>8697</v>
      </c>
      <c r="F6428" s="130"/>
      <c r="G6428" s="73" t="s">
        <v>8697</v>
      </c>
      <c r="H6428" s="169"/>
      <c r="I6428" s="186"/>
      <c r="J6428" s="21"/>
      <c r="K6428" s="21"/>
      <c r="L6428" s="21"/>
      <c r="M6428" s="21"/>
      <c r="N6428" s="22">
        <f t="shared" si="2"/>
        <v>46206</v>
      </c>
      <c r="O6428" s="23">
        <f>'RESOLUCIONES EPG'!$N6428-'RESOLUCIONES EPG'!$D6428</f>
        <v>1696</v>
      </c>
    </row>
    <row r="6429" ht="16.5" customHeight="1">
      <c r="A6429" s="222" t="str">
        <f>'RESOLUCIONES 2015'!A737:H737</f>
        <v/>
      </c>
      <c r="B6429" s="73" t="s">
        <v>7852</v>
      </c>
      <c r="C6429" s="74">
        <v>734.0</v>
      </c>
      <c r="D6429" s="130">
        <v>44510.0</v>
      </c>
      <c r="E6429" s="73" t="s">
        <v>3617</v>
      </c>
      <c r="F6429" s="130" t="s">
        <v>4213</v>
      </c>
      <c r="G6429" s="73" t="s">
        <v>2751</v>
      </c>
      <c r="H6429" s="169"/>
      <c r="I6429" s="186"/>
      <c r="J6429" s="21"/>
      <c r="K6429" s="21"/>
      <c r="L6429" s="21"/>
      <c r="M6429" s="21"/>
      <c r="N6429" s="22">
        <f t="shared" si="2"/>
        <v>46206</v>
      </c>
      <c r="O6429" s="23">
        <f>'RESOLUCIONES EPG'!$N6429-'RESOLUCIONES EPG'!$D6429</f>
        <v>1696</v>
      </c>
    </row>
    <row r="6430" ht="15.75" customHeight="1">
      <c r="A6430" s="222" t="str">
        <f>'RESOLUCIONES 2015'!A739:H739</f>
        <v/>
      </c>
      <c r="B6430" s="73" t="s">
        <v>7852</v>
      </c>
      <c r="C6430" s="74">
        <v>736.0</v>
      </c>
      <c r="D6430" s="130">
        <v>44510.0</v>
      </c>
      <c r="E6430" s="73" t="s">
        <v>8517</v>
      </c>
      <c r="F6430" s="130" t="s">
        <v>8518</v>
      </c>
      <c r="G6430" s="73" t="s">
        <v>2751</v>
      </c>
      <c r="H6430" s="169"/>
      <c r="I6430" s="192" t="s">
        <v>8698</v>
      </c>
      <c r="J6430" s="192" t="s">
        <v>8699</v>
      </c>
      <c r="K6430" s="21"/>
      <c r="L6430" s="21"/>
      <c r="M6430" s="21"/>
      <c r="N6430" s="22">
        <f t="shared" si="2"/>
        <v>46206</v>
      </c>
      <c r="O6430" s="23">
        <f>'RESOLUCIONES EPG'!$N6430-'RESOLUCIONES EPG'!$D6430</f>
        <v>1696</v>
      </c>
    </row>
    <row r="6431" ht="15.75" customHeight="1">
      <c r="A6431" s="222" t="str">
        <f>'RESOLUCIONES 2015'!A758:H758</f>
        <v/>
      </c>
      <c r="B6431" s="73" t="s">
        <v>7852</v>
      </c>
      <c r="C6431" s="74">
        <v>755.0</v>
      </c>
      <c r="D6431" s="130">
        <v>44510.0</v>
      </c>
      <c r="E6431" s="73" t="s">
        <v>8700</v>
      </c>
      <c r="F6431" s="130" t="s">
        <v>8701</v>
      </c>
      <c r="G6431" s="73" t="s">
        <v>18</v>
      </c>
      <c r="H6431" s="169" t="s">
        <v>7289</v>
      </c>
      <c r="I6431" s="186"/>
      <c r="J6431" s="21"/>
      <c r="K6431" s="21"/>
      <c r="L6431" s="21"/>
      <c r="M6431" s="21"/>
      <c r="N6431" s="22">
        <f t="shared" si="2"/>
        <v>46206</v>
      </c>
      <c r="O6431" s="23">
        <f>'RESOLUCIONES EPG'!$N6431-'RESOLUCIONES EPG'!$D6431</f>
        <v>1696</v>
      </c>
    </row>
    <row r="6432" ht="15.75" customHeight="1">
      <c r="A6432" s="222" t="str">
        <f>'RESOLUCIONES 2015'!A759:H759</f>
        <v/>
      </c>
      <c r="B6432" s="73" t="s">
        <v>7852</v>
      </c>
      <c r="C6432" s="74">
        <v>756.0</v>
      </c>
      <c r="D6432" s="130">
        <v>44510.0</v>
      </c>
      <c r="E6432" s="73" t="s">
        <v>8187</v>
      </c>
      <c r="F6432" s="130" t="s">
        <v>8702</v>
      </c>
      <c r="G6432" s="73" t="s">
        <v>18</v>
      </c>
      <c r="H6432" s="169" t="s">
        <v>4749</v>
      </c>
      <c r="I6432" s="186"/>
      <c r="J6432" s="21"/>
      <c r="K6432" s="21"/>
      <c r="L6432" s="21"/>
      <c r="M6432" s="21"/>
      <c r="N6432" s="22">
        <f t="shared" si="2"/>
        <v>46206</v>
      </c>
      <c r="O6432" s="23">
        <f>'RESOLUCIONES EPG'!$N6432-'RESOLUCIONES EPG'!$D6432</f>
        <v>1696</v>
      </c>
    </row>
    <row r="6433" ht="15.75" customHeight="1">
      <c r="A6433" s="222" t="str">
        <f>'RESOLUCIONES 2015'!A771:H771</f>
        <v/>
      </c>
      <c r="B6433" s="73" t="s">
        <v>7852</v>
      </c>
      <c r="C6433" s="74">
        <v>768.0</v>
      </c>
      <c r="D6433" s="130">
        <v>44510.0</v>
      </c>
      <c r="E6433" s="73" t="s">
        <v>1499</v>
      </c>
      <c r="F6433" s="130" t="s">
        <v>8703</v>
      </c>
      <c r="G6433" s="73" t="s">
        <v>18</v>
      </c>
      <c r="H6433" s="169" t="s">
        <v>8704</v>
      </c>
      <c r="I6433" s="186"/>
      <c r="J6433" s="21"/>
      <c r="K6433" s="21"/>
      <c r="L6433" s="21"/>
      <c r="M6433" s="21"/>
      <c r="N6433" s="22">
        <f t="shared" si="2"/>
        <v>46206</v>
      </c>
      <c r="O6433" s="23">
        <f>'RESOLUCIONES EPG'!$N6433-'RESOLUCIONES EPG'!$D6433</f>
        <v>1696</v>
      </c>
    </row>
    <row r="6434" ht="16.5" customHeight="1">
      <c r="A6434" s="222" t="str">
        <f>'RESOLUCIONES 2015'!A733:H733</f>
        <v/>
      </c>
      <c r="B6434" s="73" t="s">
        <v>7852</v>
      </c>
      <c r="C6434" s="74">
        <v>730.0</v>
      </c>
      <c r="D6434" s="130">
        <v>44510.0</v>
      </c>
      <c r="E6434" s="73" t="s">
        <v>4791</v>
      </c>
      <c r="F6434" s="130" t="s">
        <v>8705</v>
      </c>
      <c r="G6434" s="73" t="s">
        <v>7864</v>
      </c>
      <c r="H6434" s="169"/>
      <c r="I6434" s="186"/>
      <c r="J6434" s="21"/>
      <c r="K6434" s="21"/>
      <c r="L6434" s="21"/>
      <c r="M6434" s="21"/>
      <c r="N6434" s="22">
        <f t="shared" si="2"/>
        <v>46206</v>
      </c>
      <c r="O6434" s="23">
        <f>'RESOLUCIONES EPG'!$N6434-'RESOLUCIONES EPG'!$D6434</f>
        <v>1696</v>
      </c>
    </row>
    <row r="6435" ht="15.75" customHeight="1">
      <c r="A6435" s="222" t="str">
        <f>'RESOLUCIONES 2015'!A762:H762</f>
        <v/>
      </c>
      <c r="B6435" s="73" t="s">
        <v>7852</v>
      </c>
      <c r="C6435" s="74">
        <v>759.0</v>
      </c>
      <c r="D6435" s="130">
        <v>44510.0</v>
      </c>
      <c r="E6435" s="73" t="s">
        <v>8706</v>
      </c>
      <c r="F6435" s="130" t="s">
        <v>8707</v>
      </c>
      <c r="G6435" s="73" t="s">
        <v>18</v>
      </c>
      <c r="H6435" s="169" t="s">
        <v>4749</v>
      </c>
      <c r="I6435" s="186"/>
      <c r="J6435" s="21"/>
      <c r="K6435" s="21"/>
      <c r="L6435" s="21"/>
      <c r="M6435" s="21"/>
      <c r="N6435" s="22">
        <f t="shared" si="2"/>
        <v>46206</v>
      </c>
      <c r="O6435" s="23">
        <f>'RESOLUCIONES EPG'!$N6435-'RESOLUCIONES EPG'!$D6435</f>
        <v>1696</v>
      </c>
    </row>
    <row r="6436" ht="15.75" customHeight="1">
      <c r="A6436" s="222" t="str">
        <f>'RESOLUCIONES 2015'!A744:H744</f>
        <v/>
      </c>
      <c r="B6436" s="73"/>
      <c r="C6436" s="180">
        <v>741.0</v>
      </c>
      <c r="D6436" s="130">
        <v>44510.0</v>
      </c>
      <c r="E6436" s="73" t="s">
        <v>8708</v>
      </c>
      <c r="F6436" s="130" t="s">
        <v>8709</v>
      </c>
      <c r="G6436" s="73" t="s">
        <v>2253</v>
      </c>
      <c r="H6436" s="169" t="s">
        <v>8710</v>
      </c>
      <c r="I6436" s="186"/>
      <c r="J6436" s="21"/>
      <c r="K6436" s="21"/>
      <c r="L6436" s="21"/>
      <c r="M6436" s="21"/>
      <c r="N6436" s="22">
        <f t="shared" si="2"/>
        <v>46206</v>
      </c>
      <c r="O6436" s="23">
        <f>'RESOLUCIONES EPG'!$N6436-'RESOLUCIONES EPG'!$D6436</f>
        <v>1696</v>
      </c>
    </row>
    <row r="6437" ht="15.75" customHeight="1">
      <c r="A6437" s="222" t="str">
        <f>'RESOLUCIONES 2015'!A747:H747</f>
        <v/>
      </c>
      <c r="B6437" s="73" t="s">
        <v>7852</v>
      </c>
      <c r="C6437" s="185">
        <v>744.0</v>
      </c>
      <c r="D6437" s="130">
        <v>44510.0</v>
      </c>
      <c r="E6437" s="73" t="s">
        <v>1881</v>
      </c>
      <c r="F6437" s="97" t="s">
        <v>1882</v>
      </c>
      <c r="G6437" s="73" t="s">
        <v>18</v>
      </c>
      <c r="H6437" s="169" t="s">
        <v>8663</v>
      </c>
      <c r="I6437" s="186"/>
      <c r="J6437" s="21"/>
      <c r="K6437" s="21"/>
      <c r="L6437" s="21"/>
      <c r="M6437" s="21"/>
      <c r="N6437" s="22">
        <f t="shared" si="2"/>
        <v>46206</v>
      </c>
      <c r="O6437" s="23">
        <f>'RESOLUCIONES EPG'!$N6437-'RESOLUCIONES EPG'!$D6437</f>
        <v>1696</v>
      </c>
    </row>
    <row r="6438" ht="15.75" customHeight="1">
      <c r="A6438" s="222" t="str">
        <f>'RESOLUCIONES 2015'!A738:H738</f>
        <v/>
      </c>
      <c r="B6438" s="73" t="s">
        <v>7852</v>
      </c>
      <c r="C6438" s="74">
        <v>735.0</v>
      </c>
      <c r="D6438" s="130">
        <v>44510.0</v>
      </c>
      <c r="E6438" s="73" t="s">
        <v>8711</v>
      </c>
      <c r="F6438" s="130" t="s">
        <v>8712</v>
      </c>
      <c r="G6438" s="73" t="s">
        <v>2751</v>
      </c>
      <c r="H6438" s="169"/>
      <c r="I6438" s="186"/>
      <c r="J6438" s="21"/>
      <c r="K6438" s="21"/>
      <c r="L6438" s="21"/>
      <c r="M6438" s="21"/>
      <c r="N6438" s="22">
        <f t="shared" si="2"/>
        <v>46206</v>
      </c>
      <c r="O6438" s="23">
        <f>'RESOLUCIONES EPG'!$N6438-'RESOLUCIONES EPG'!$D6438</f>
        <v>1696</v>
      </c>
    </row>
    <row r="6439" ht="15.75" customHeight="1">
      <c r="A6439" s="222" t="str">
        <f>'RESOLUCIONES 2015'!A742:H742</f>
        <v/>
      </c>
      <c r="B6439" s="73" t="s">
        <v>7852</v>
      </c>
      <c r="C6439" s="74">
        <v>739.0</v>
      </c>
      <c r="D6439" s="130">
        <v>44510.0</v>
      </c>
      <c r="E6439" s="73" t="s">
        <v>8713</v>
      </c>
      <c r="F6439" s="130" t="s">
        <v>8714</v>
      </c>
      <c r="G6439" s="73" t="s">
        <v>2751</v>
      </c>
      <c r="H6439" s="169"/>
      <c r="I6439" s="186"/>
      <c r="J6439" s="21"/>
      <c r="K6439" s="21"/>
      <c r="L6439" s="21"/>
      <c r="M6439" s="21"/>
      <c r="N6439" s="22">
        <f t="shared" si="2"/>
        <v>46206</v>
      </c>
      <c r="O6439" s="23">
        <f>'RESOLUCIONES EPG'!$N6439-'RESOLUCIONES EPG'!$D6439</f>
        <v>1696</v>
      </c>
    </row>
    <row r="6440" ht="16.5" customHeight="1">
      <c r="A6440" s="222" t="str">
        <f>'RESOLUCIONES 2015'!A745:H745</f>
        <v/>
      </c>
      <c r="B6440" s="73" t="s">
        <v>7852</v>
      </c>
      <c r="C6440" s="74">
        <v>742.0</v>
      </c>
      <c r="D6440" s="130">
        <v>44510.0</v>
      </c>
      <c r="E6440" s="73" t="s">
        <v>8543</v>
      </c>
      <c r="F6440" s="130" t="s">
        <v>8715</v>
      </c>
      <c r="G6440" s="73" t="s">
        <v>131</v>
      </c>
      <c r="H6440" s="169"/>
      <c r="I6440" s="186"/>
      <c r="J6440" s="21"/>
      <c r="K6440" s="21"/>
      <c r="L6440" s="21"/>
      <c r="M6440" s="21"/>
      <c r="N6440" s="22">
        <f t="shared" si="2"/>
        <v>46206</v>
      </c>
      <c r="O6440" s="23">
        <f>'RESOLUCIONES EPG'!$N6440-'RESOLUCIONES EPG'!$D6440</f>
        <v>1696</v>
      </c>
    </row>
    <row r="6441" ht="16.5" customHeight="1">
      <c r="A6441" s="222" t="str">
        <f>'RESOLUCIONES 2015'!A768:H768</f>
        <v/>
      </c>
      <c r="B6441" s="73" t="s">
        <v>7852</v>
      </c>
      <c r="C6441" s="74">
        <v>765.0</v>
      </c>
      <c r="D6441" s="130">
        <v>44510.0</v>
      </c>
      <c r="E6441" s="73" t="s">
        <v>8716</v>
      </c>
      <c r="F6441" s="130" t="s">
        <v>8717</v>
      </c>
      <c r="G6441" s="73" t="s">
        <v>18</v>
      </c>
      <c r="H6441" s="169" t="s">
        <v>8704</v>
      </c>
      <c r="I6441" s="186"/>
      <c r="J6441" s="21"/>
      <c r="K6441" s="21"/>
      <c r="L6441" s="21"/>
      <c r="M6441" s="21"/>
      <c r="N6441" s="22">
        <f t="shared" si="2"/>
        <v>46206</v>
      </c>
      <c r="O6441" s="23">
        <f>'RESOLUCIONES EPG'!$N6441-'RESOLUCIONES EPG'!$D6441</f>
        <v>1696</v>
      </c>
    </row>
    <row r="6442" ht="16.5" customHeight="1">
      <c r="A6442" s="222" t="str">
        <f>'RESOLUCIONES 2015'!A769:H769</f>
        <v/>
      </c>
      <c r="B6442" s="73" t="s">
        <v>7852</v>
      </c>
      <c r="C6442" s="74">
        <v>766.0</v>
      </c>
      <c r="D6442" s="130">
        <v>44510.0</v>
      </c>
      <c r="E6442" s="73" t="s">
        <v>8718</v>
      </c>
      <c r="F6442" s="130" t="s">
        <v>8719</v>
      </c>
      <c r="G6442" s="73" t="s">
        <v>18</v>
      </c>
      <c r="H6442" s="169" t="s">
        <v>5737</v>
      </c>
      <c r="I6442" s="186"/>
      <c r="J6442" s="21"/>
      <c r="K6442" s="21"/>
      <c r="L6442" s="21"/>
      <c r="M6442" s="21"/>
      <c r="N6442" s="22">
        <f t="shared" si="2"/>
        <v>46206</v>
      </c>
      <c r="O6442" s="23">
        <f>'RESOLUCIONES EPG'!$N6442-'RESOLUCIONES EPG'!$D6442</f>
        <v>1696</v>
      </c>
    </row>
    <row r="6443" ht="16.5" customHeight="1">
      <c r="A6443" s="222" t="str">
        <f>'RESOLUCIONES 2015'!A782:H782</f>
        <v/>
      </c>
      <c r="B6443" s="73" t="s">
        <v>7852</v>
      </c>
      <c r="C6443" s="74">
        <v>779.0</v>
      </c>
      <c r="D6443" s="130">
        <v>44516.0</v>
      </c>
      <c r="E6443" s="271" t="s">
        <v>8720</v>
      </c>
      <c r="F6443" s="272" t="s">
        <v>3753</v>
      </c>
      <c r="G6443" s="271" t="s">
        <v>1370</v>
      </c>
      <c r="H6443" s="169" t="s">
        <v>3754</v>
      </c>
      <c r="I6443" s="186"/>
      <c r="J6443" s="21"/>
      <c r="K6443" s="21"/>
      <c r="L6443" s="21"/>
      <c r="M6443" s="21"/>
      <c r="N6443" s="22">
        <f t="shared" si="2"/>
        <v>46206</v>
      </c>
      <c r="O6443" s="23">
        <f>'RESOLUCIONES EPG'!$N6443-'RESOLUCIONES EPG'!$D6443</f>
        <v>1690</v>
      </c>
    </row>
    <row r="6444" ht="16.5" customHeight="1">
      <c r="A6444" s="222" t="str">
        <f>'RESOLUCIONES 2015'!A786:H786</f>
        <v/>
      </c>
      <c r="B6444" s="73" t="s">
        <v>7852</v>
      </c>
      <c r="C6444" s="74">
        <v>783.0</v>
      </c>
      <c r="D6444" s="130">
        <v>44516.0</v>
      </c>
      <c r="E6444" s="273" t="s">
        <v>8721</v>
      </c>
      <c r="F6444" s="274" t="s">
        <v>8722</v>
      </c>
      <c r="G6444" s="73" t="s">
        <v>18</v>
      </c>
      <c r="H6444" s="169" t="s">
        <v>8723</v>
      </c>
      <c r="I6444" s="186"/>
      <c r="J6444" s="21"/>
      <c r="K6444" s="21"/>
      <c r="L6444" s="21"/>
      <c r="M6444" s="21"/>
      <c r="N6444" s="22">
        <f t="shared" si="2"/>
        <v>46206</v>
      </c>
      <c r="O6444" s="23">
        <f>'RESOLUCIONES EPG'!$N6444-'RESOLUCIONES EPG'!$D6444</f>
        <v>1690</v>
      </c>
    </row>
    <row r="6445" ht="15.75" customHeight="1">
      <c r="A6445" s="222" t="str">
        <f>'RESOLUCIONES 2015'!A785:H785</f>
        <v/>
      </c>
      <c r="B6445" s="73" t="s">
        <v>7852</v>
      </c>
      <c r="C6445" s="74">
        <v>782.0</v>
      </c>
      <c r="D6445" s="130">
        <v>44516.0</v>
      </c>
      <c r="E6445" s="73" t="s">
        <v>8724</v>
      </c>
      <c r="F6445" s="130" t="s">
        <v>8725</v>
      </c>
      <c r="G6445" s="73" t="s">
        <v>18</v>
      </c>
      <c r="H6445" s="169" t="s">
        <v>1442</v>
      </c>
      <c r="I6445" s="186"/>
      <c r="J6445" s="21"/>
      <c r="K6445" s="21"/>
      <c r="L6445" s="21"/>
      <c r="M6445" s="21"/>
      <c r="N6445" s="22">
        <f t="shared" si="2"/>
        <v>46206</v>
      </c>
      <c r="O6445" s="23">
        <f>'RESOLUCIONES EPG'!$N6445-'RESOLUCIONES EPG'!$D6445</f>
        <v>1690</v>
      </c>
    </row>
    <row r="6446" ht="15.75" customHeight="1">
      <c r="A6446" s="222" t="str">
        <f>'RESOLUCIONES 2015'!A776:H776</f>
        <v/>
      </c>
      <c r="B6446" s="73" t="s">
        <v>7852</v>
      </c>
      <c r="C6446" s="74">
        <v>773.0</v>
      </c>
      <c r="D6446" s="130">
        <v>44516.0</v>
      </c>
      <c r="E6446" s="73" t="s">
        <v>8726</v>
      </c>
      <c r="F6446" s="130" t="s">
        <v>8727</v>
      </c>
      <c r="G6446" s="73" t="s">
        <v>18</v>
      </c>
      <c r="H6446" s="169" t="s">
        <v>3754</v>
      </c>
      <c r="I6446" s="186"/>
      <c r="J6446" s="21"/>
      <c r="K6446" s="21"/>
      <c r="L6446" s="21"/>
      <c r="M6446" s="21"/>
      <c r="N6446" s="22">
        <f t="shared" si="2"/>
        <v>46206</v>
      </c>
      <c r="O6446" s="23">
        <f>'RESOLUCIONES EPG'!$N6446-'RESOLUCIONES EPG'!$D6446</f>
        <v>1690</v>
      </c>
    </row>
    <row r="6447" ht="15.75" customHeight="1">
      <c r="A6447" s="222" t="str">
        <f>'RESOLUCIONES 2015'!A777:H777</f>
        <v/>
      </c>
      <c r="B6447" s="73" t="s">
        <v>7852</v>
      </c>
      <c r="C6447" s="74">
        <v>774.0</v>
      </c>
      <c r="D6447" s="130">
        <v>44516.0</v>
      </c>
      <c r="E6447" s="73" t="s">
        <v>3647</v>
      </c>
      <c r="F6447" s="130" t="s">
        <v>8728</v>
      </c>
      <c r="G6447" s="73" t="s">
        <v>18</v>
      </c>
      <c r="H6447" s="169" t="s">
        <v>3754</v>
      </c>
      <c r="I6447" s="186"/>
      <c r="J6447" s="21"/>
      <c r="K6447" s="21"/>
      <c r="L6447" s="21"/>
      <c r="M6447" s="21"/>
      <c r="N6447" s="22">
        <f t="shared" si="2"/>
        <v>46206</v>
      </c>
      <c r="O6447" s="23">
        <f>'RESOLUCIONES EPG'!$N6447-'RESOLUCIONES EPG'!$D6447</f>
        <v>1690</v>
      </c>
    </row>
    <row r="6448" ht="15.75" customHeight="1">
      <c r="A6448" s="222" t="str">
        <f>'RESOLUCIONES 2015'!A781:H781</f>
        <v/>
      </c>
      <c r="B6448" s="73" t="s">
        <v>7852</v>
      </c>
      <c r="C6448" s="74">
        <v>778.0</v>
      </c>
      <c r="D6448" s="130">
        <v>44516.0</v>
      </c>
      <c r="E6448" s="73" t="s">
        <v>6446</v>
      </c>
      <c r="F6448" s="130" t="s">
        <v>8165</v>
      </c>
      <c r="G6448" s="73" t="s">
        <v>6388</v>
      </c>
      <c r="H6448" s="169"/>
      <c r="I6448" s="186"/>
      <c r="J6448" s="21"/>
      <c r="K6448" s="21"/>
      <c r="L6448" s="21"/>
      <c r="M6448" s="21"/>
      <c r="N6448" s="22">
        <f t="shared" si="2"/>
        <v>46206</v>
      </c>
      <c r="O6448" s="23">
        <f>'RESOLUCIONES EPG'!$N6448-'RESOLUCIONES EPG'!$D6448</f>
        <v>1690</v>
      </c>
    </row>
    <row r="6449" ht="33.0" customHeight="1">
      <c r="A6449" s="222" t="str">
        <f>'RESOLUCIONES 2015'!A783:H783</f>
        <v/>
      </c>
      <c r="B6449" s="73" t="s">
        <v>7852</v>
      </c>
      <c r="C6449" s="74">
        <v>780.0</v>
      </c>
      <c r="D6449" s="130">
        <v>44516.0</v>
      </c>
      <c r="E6449" s="273" t="s">
        <v>8729</v>
      </c>
      <c r="F6449" s="274" t="s">
        <v>8730</v>
      </c>
      <c r="G6449" s="73" t="s">
        <v>18</v>
      </c>
      <c r="H6449" s="169" t="s">
        <v>4642</v>
      </c>
      <c r="I6449" s="186"/>
      <c r="J6449" s="21"/>
      <c r="K6449" s="21"/>
      <c r="L6449" s="21"/>
      <c r="M6449" s="21"/>
      <c r="N6449" s="22">
        <f t="shared" si="2"/>
        <v>46206</v>
      </c>
      <c r="O6449" s="23">
        <f>'RESOLUCIONES EPG'!$N6449-'RESOLUCIONES EPG'!$D6449</f>
        <v>1690</v>
      </c>
    </row>
    <row r="6450" ht="15.75" customHeight="1">
      <c r="A6450" s="222" t="str">
        <f>'RESOLUCIONES 2015'!A775:H775</f>
        <v/>
      </c>
      <c r="B6450" s="73" t="s">
        <v>7852</v>
      </c>
      <c r="C6450" s="74">
        <v>772.0</v>
      </c>
      <c r="D6450" s="130">
        <v>44516.0</v>
      </c>
      <c r="E6450" s="73" t="s">
        <v>8731</v>
      </c>
      <c r="F6450" s="130" t="s">
        <v>8732</v>
      </c>
      <c r="G6450" s="73" t="s">
        <v>18</v>
      </c>
      <c r="H6450" s="169" t="s">
        <v>3754</v>
      </c>
      <c r="I6450" s="186"/>
      <c r="J6450" s="21"/>
      <c r="K6450" s="21"/>
      <c r="L6450" s="21"/>
      <c r="M6450" s="21"/>
      <c r="N6450" s="22">
        <f t="shared" si="2"/>
        <v>46206</v>
      </c>
      <c r="O6450" s="23">
        <f>'RESOLUCIONES EPG'!$N6450-'RESOLUCIONES EPG'!$D6450</f>
        <v>1690</v>
      </c>
    </row>
    <row r="6451" ht="16.5" customHeight="1">
      <c r="A6451" s="222" t="str">
        <f>'RESOLUCIONES 2015'!A784:H784</f>
        <v/>
      </c>
      <c r="B6451" s="73" t="s">
        <v>7852</v>
      </c>
      <c r="C6451" s="74">
        <v>781.0</v>
      </c>
      <c r="D6451" s="130">
        <v>44516.0</v>
      </c>
      <c r="E6451" s="273" t="s">
        <v>8733</v>
      </c>
      <c r="F6451" s="274" t="s">
        <v>8734</v>
      </c>
      <c r="G6451" s="73" t="s">
        <v>18</v>
      </c>
      <c r="H6451" s="169" t="s">
        <v>7331</v>
      </c>
      <c r="I6451" s="186"/>
      <c r="J6451" s="21"/>
      <c r="K6451" s="21"/>
      <c r="L6451" s="21"/>
      <c r="M6451" s="21"/>
      <c r="N6451" s="22">
        <f t="shared" si="2"/>
        <v>46206</v>
      </c>
      <c r="O6451" s="23">
        <f>'RESOLUCIONES EPG'!$N6451-'RESOLUCIONES EPG'!$D6451</f>
        <v>1690</v>
      </c>
    </row>
    <row r="6452" ht="15.75" customHeight="1">
      <c r="A6452" s="222" t="str">
        <f>'RESOLUCIONES 2015'!A778:H778</f>
        <v/>
      </c>
      <c r="B6452" s="73" t="s">
        <v>7852</v>
      </c>
      <c r="C6452" s="74">
        <v>775.0</v>
      </c>
      <c r="D6452" s="130">
        <v>44516.0</v>
      </c>
      <c r="E6452" s="73" t="s">
        <v>8735</v>
      </c>
      <c r="F6452" s="130" t="s">
        <v>8736</v>
      </c>
      <c r="G6452" s="73" t="s">
        <v>18</v>
      </c>
      <c r="H6452" s="169" t="s">
        <v>5737</v>
      </c>
      <c r="I6452" s="186"/>
      <c r="J6452" s="21"/>
      <c r="K6452" s="21"/>
      <c r="L6452" s="21"/>
      <c r="M6452" s="21"/>
      <c r="N6452" s="22">
        <f t="shared" si="2"/>
        <v>46206</v>
      </c>
      <c r="O6452" s="23">
        <f>'RESOLUCIONES EPG'!$N6452-'RESOLUCIONES EPG'!$D6452</f>
        <v>1690</v>
      </c>
    </row>
    <row r="6453" ht="16.5" customHeight="1">
      <c r="A6453" s="222" t="str">
        <f>'RESOLUCIONES 2015'!A779:H779</f>
        <v/>
      </c>
      <c r="B6453" s="73" t="s">
        <v>7852</v>
      </c>
      <c r="C6453" s="74">
        <v>776.0</v>
      </c>
      <c r="D6453" s="130">
        <v>44516.0</v>
      </c>
      <c r="E6453" s="73" t="s">
        <v>8737</v>
      </c>
      <c r="F6453" s="130" t="s">
        <v>8738</v>
      </c>
      <c r="G6453" s="73" t="s">
        <v>18</v>
      </c>
      <c r="H6453" s="169" t="s">
        <v>3754</v>
      </c>
      <c r="I6453" s="186"/>
      <c r="J6453" s="21"/>
      <c r="K6453" s="21"/>
      <c r="L6453" s="21"/>
      <c r="M6453" s="21"/>
      <c r="N6453" s="22">
        <f t="shared" si="2"/>
        <v>46206</v>
      </c>
      <c r="O6453" s="23">
        <f>'RESOLUCIONES EPG'!$N6453-'RESOLUCIONES EPG'!$D6453</f>
        <v>1690</v>
      </c>
    </row>
    <row r="6454" ht="16.5" customHeight="1">
      <c r="A6454" s="222" t="str">
        <f>'RESOLUCIONES 2015'!A780:H780</f>
        <v/>
      </c>
      <c r="B6454" s="73" t="s">
        <v>7852</v>
      </c>
      <c r="C6454" s="74">
        <v>777.0</v>
      </c>
      <c r="D6454" s="130">
        <v>44516.0</v>
      </c>
      <c r="E6454" s="73" t="s">
        <v>8739</v>
      </c>
      <c r="F6454" s="130" t="s">
        <v>7929</v>
      </c>
      <c r="G6454" s="73" t="s">
        <v>6388</v>
      </c>
      <c r="H6454" s="169"/>
      <c r="I6454" s="186"/>
      <c r="J6454" s="21"/>
      <c r="K6454" s="21"/>
      <c r="L6454" s="21"/>
      <c r="M6454" s="21"/>
      <c r="N6454" s="22">
        <f t="shared" si="2"/>
        <v>46206</v>
      </c>
      <c r="O6454" s="23">
        <f>'RESOLUCIONES EPG'!$N6454-'RESOLUCIONES EPG'!$D6454</f>
        <v>1690</v>
      </c>
    </row>
    <row r="6455" ht="16.5" customHeight="1">
      <c r="A6455" s="222" t="str">
        <f>'RESOLUCIONES 2015'!A788:H788</f>
        <v/>
      </c>
      <c r="B6455" s="73" t="s">
        <v>7852</v>
      </c>
      <c r="C6455" s="74">
        <v>785.0</v>
      </c>
      <c r="D6455" s="130">
        <v>44517.0</v>
      </c>
      <c r="E6455" s="73" t="s">
        <v>3707</v>
      </c>
      <c r="F6455" s="130" t="s">
        <v>8740</v>
      </c>
      <c r="G6455" s="73" t="s">
        <v>2751</v>
      </c>
      <c r="H6455" s="169" t="s">
        <v>8741</v>
      </c>
      <c r="I6455" s="186"/>
      <c r="J6455" s="21"/>
      <c r="K6455" s="21"/>
      <c r="L6455" s="21"/>
      <c r="M6455" s="21"/>
      <c r="N6455" s="22">
        <f t="shared" si="2"/>
        <v>46206</v>
      </c>
      <c r="O6455" s="23">
        <f>'RESOLUCIONES EPG'!$N6455-'RESOLUCIONES EPG'!$D6455</f>
        <v>1689</v>
      </c>
    </row>
    <row r="6456" ht="15.75" customHeight="1">
      <c r="A6456" s="222" t="str">
        <f>'RESOLUCIONES 2015'!A790:H790</f>
        <v/>
      </c>
      <c r="B6456" s="73" t="s">
        <v>7852</v>
      </c>
      <c r="C6456" s="74">
        <v>787.0</v>
      </c>
      <c r="D6456" s="130">
        <v>44517.0</v>
      </c>
      <c r="E6456" s="73" t="s">
        <v>8742</v>
      </c>
      <c r="F6456" s="130" t="s">
        <v>8433</v>
      </c>
      <c r="G6456" s="73" t="s">
        <v>2923</v>
      </c>
      <c r="H6456" s="169"/>
      <c r="I6456" s="186"/>
      <c r="J6456" s="21"/>
      <c r="K6456" s="21"/>
      <c r="L6456" s="21"/>
      <c r="M6456" s="21"/>
      <c r="N6456" s="22">
        <f t="shared" si="2"/>
        <v>46206</v>
      </c>
      <c r="O6456" s="23">
        <f>'RESOLUCIONES EPG'!$N6456-'RESOLUCIONES EPG'!$D6456</f>
        <v>1689</v>
      </c>
    </row>
    <row r="6457" ht="16.5" customHeight="1">
      <c r="A6457" s="222" t="str">
        <f>'RESOLUCIONES 2015'!A793:H793</f>
        <v/>
      </c>
      <c r="B6457" s="73"/>
      <c r="C6457" s="40">
        <v>790.0</v>
      </c>
      <c r="D6457" s="130">
        <v>44517.0</v>
      </c>
      <c r="E6457" s="259" t="s">
        <v>7211</v>
      </c>
      <c r="F6457" s="130" t="s">
        <v>8743</v>
      </c>
      <c r="G6457" s="73" t="s">
        <v>6388</v>
      </c>
      <c r="H6457" s="169"/>
      <c r="I6457" s="186"/>
      <c r="J6457" s="21"/>
      <c r="K6457" s="21"/>
      <c r="L6457" s="21"/>
      <c r="M6457" s="21"/>
      <c r="N6457" s="22">
        <f t="shared" si="2"/>
        <v>46206</v>
      </c>
      <c r="O6457" s="23">
        <f>'RESOLUCIONES EPG'!$N6457-'RESOLUCIONES EPG'!$D6457</f>
        <v>1689</v>
      </c>
    </row>
    <row r="6458" ht="15.75" customHeight="1">
      <c r="A6458" s="222" t="str">
        <f>'RESOLUCIONES 2015'!A787:H787</f>
        <v/>
      </c>
      <c r="B6458" s="73" t="s">
        <v>7852</v>
      </c>
      <c r="C6458" s="74">
        <v>784.0</v>
      </c>
      <c r="D6458" s="130">
        <v>44517.0</v>
      </c>
      <c r="E6458" s="73" t="s">
        <v>6560</v>
      </c>
      <c r="F6458" s="130" t="s">
        <v>8744</v>
      </c>
      <c r="G6458" s="73" t="s">
        <v>2751</v>
      </c>
      <c r="H6458" s="169"/>
      <c r="I6458" s="186"/>
      <c r="J6458" s="21"/>
      <c r="K6458" s="21"/>
      <c r="L6458" s="21"/>
      <c r="M6458" s="21"/>
      <c r="N6458" s="22">
        <f t="shared" si="2"/>
        <v>46206</v>
      </c>
      <c r="O6458" s="23">
        <f>'RESOLUCIONES EPG'!$N6458-'RESOLUCIONES EPG'!$D6458</f>
        <v>1689</v>
      </c>
    </row>
    <row r="6459" ht="15.75" customHeight="1">
      <c r="A6459" s="222" t="str">
        <f>'RESOLUCIONES 2015'!A789:H789</f>
        <v/>
      </c>
      <c r="B6459" s="73" t="s">
        <v>7852</v>
      </c>
      <c r="C6459" s="74">
        <v>786.0</v>
      </c>
      <c r="D6459" s="130">
        <v>44517.0</v>
      </c>
      <c r="E6459" s="73" t="s">
        <v>8564</v>
      </c>
      <c r="F6459" s="274" t="s">
        <v>8745</v>
      </c>
      <c r="G6459" s="192" t="s">
        <v>2751</v>
      </c>
      <c r="H6459" s="169"/>
      <c r="I6459" s="192" t="s">
        <v>8746</v>
      </c>
      <c r="J6459" s="21"/>
      <c r="K6459" s="21"/>
      <c r="L6459" s="21"/>
      <c r="M6459" s="21"/>
      <c r="N6459" s="22">
        <f t="shared" si="2"/>
        <v>46206</v>
      </c>
      <c r="O6459" s="23">
        <f>'RESOLUCIONES EPG'!$N6459-'RESOLUCIONES EPG'!$D6459</f>
        <v>1689</v>
      </c>
    </row>
    <row r="6460" ht="16.5" customHeight="1">
      <c r="A6460" s="222" t="str">
        <f>'RESOLUCIONES 2015'!A791:H791</f>
        <v/>
      </c>
      <c r="B6460" s="73" t="s">
        <v>7852</v>
      </c>
      <c r="C6460" s="74">
        <v>788.0</v>
      </c>
      <c r="D6460" s="130">
        <v>44517.0</v>
      </c>
      <c r="E6460" s="73" t="s">
        <v>8747</v>
      </c>
      <c r="F6460" s="130" t="s">
        <v>5953</v>
      </c>
      <c r="G6460" s="73" t="s">
        <v>2923</v>
      </c>
      <c r="H6460" s="169"/>
      <c r="I6460" s="186"/>
      <c r="J6460" s="21"/>
      <c r="K6460" s="21"/>
      <c r="L6460" s="21"/>
      <c r="M6460" s="21"/>
      <c r="N6460" s="22">
        <f t="shared" si="2"/>
        <v>46206</v>
      </c>
      <c r="O6460" s="23">
        <f>'RESOLUCIONES EPG'!$N6460-'RESOLUCIONES EPG'!$D6460</f>
        <v>1689</v>
      </c>
    </row>
    <row r="6461" ht="15.75" customHeight="1">
      <c r="A6461" s="222" t="str">
        <f>'RESOLUCIONES 2015'!A792:H792</f>
        <v/>
      </c>
      <c r="B6461" s="73" t="s">
        <v>7852</v>
      </c>
      <c r="C6461" s="74">
        <v>789.0</v>
      </c>
      <c r="D6461" s="130">
        <v>44517.0</v>
      </c>
      <c r="E6461" s="73" t="s">
        <v>8748</v>
      </c>
      <c r="F6461" s="130" t="s">
        <v>8441</v>
      </c>
      <c r="G6461" s="73" t="s">
        <v>131</v>
      </c>
      <c r="H6461" s="169"/>
      <c r="I6461" s="186"/>
      <c r="J6461" s="21"/>
      <c r="K6461" s="21"/>
      <c r="L6461" s="21"/>
      <c r="M6461" s="21"/>
      <c r="N6461" s="22">
        <f t="shared" si="2"/>
        <v>46206</v>
      </c>
      <c r="O6461" s="23">
        <f>'RESOLUCIONES EPG'!$N6461-'RESOLUCIONES EPG'!$D6461</f>
        <v>1689</v>
      </c>
    </row>
    <row r="6462" ht="15.75" customHeight="1">
      <c r="A6462" s="222" t="str">
        <f>'RESOLUCIONES 2015'!A800:H800</f>
        <v/>
      </c>
      <c r="B6462" s="73" t="s">
        <v>7852</v>
      </c>
      <c r="C6462" s="74">
        <v>797.0</v>
      </c>
      <c r="D6462" s="130">
        <v>44518.0</v>
      </c>
      <c r="E6462" s="73" t="s">
        <v>8749</v>
      </c>
      <c r="F6462" s="130" t="s">
        <v>8750</v>
      </c>
      <c r="G6462" s="73" t="s">
        <v>18</v>
      </c>
      <c r="H6462" s="169" t="s">
        <v>4642</v>
      </c>
      <c r="I6462" s="186"/>
      <c r="J6462" s="21"/>
      <c r="K6462" s="21"/>
      <c r="L6462" s="21"/>
      <c r="M6462" s="21"/>
      <c r="N6462" s="22">
        <f t="shared" si="2"/>
        <v>46206</v>
      </c>
      <c r="O6462" s="23">
        <f>'RESOLUCIONES EPG'!$N6462-'RESOLUCIONES EPG'!$D6462</f>
        <v>1688</v>
      </c>
    </row>
    <row r="6463" ht="15.75" customHeight="1">
      <c r="A6463" s="222" t="str">
        <f>'RESOLUCIONES 2015'!A797:H797</f>
        <v/>
      </c>
      <c r="B6463" s="73" t="s">
        <v>7852</v>
      </c>
      <c r="C6463" s="74">
        <v>794.0</v>
      </c>
      <c r="D6463" s="130">
        <v>44518.0</v>
      </c>
      <c r="E6463" s="73" t="s">
        <v>8751</v>
      </c>
      <c r="F6463" s="130" t="s">
        <v>8752</v>
      </c>
      <c r="G6463" s="73" t="s">
        <v>18</v>
      </c>
      <c r="H6463" s="169" t="s">
        <v>2515</v>
      </c>
      <c r="I6463" s="186"/>
      <c r="J6463" s="21"/>
      <c r="K6463" s="21"/>
      <c r="L6463" s="21"/>
      <c r="M6463" s="21"/>
      <c r="N6463" s="22">
        <f t="shared" si="2"/>
        <v>46206</v>
      </c>
      <c r="O6463" s="23">
        <f>'RESOLUCIONES EPG'!$N6463-'RESOLUCIONES EPG'!$D6463</f>
        <v>1688</v>
      </c>
    </row>
    <row r="6464" ht="16.5" customHeight="1">
      <c r="A6464" s="222" t="str">
        <f>'RESOLUCIONES 2015'!A798:H798</f>
        <v/>
      </c>
      <c r="B6464" s="73" t="s">
        <v>7852</v>
      </c>
      <c r="C6464" s="74">
        <v>795.0</v>
      </c>
      <c r="D6464" s="130">
        <v>44518.0</v>
      </c>
      <c r="E6464" s="73" t="s">
        <v>8753</v>
      </c>
      <c r="F6464" s="130" t="s">
        <v>8754</v>
      </c>
      <c r="G6464" s="73" t="s">
        <v>18</v>
      </c>
      <c r="H6464" s="169" t="s">
        <v>3754</v>
      </c>
      <c r="I6464" s="186"/>
      <c r="J6464" s="21"/>
      <c r="K6464" s="21"/>
      <c r="L6464" s="21"/>
      <c r="M6464" s="21"/>
      <c r="N6464" s="22">
        <f t="shared" si="2"/>
        <v>46206</v>
      </c>
      <c r="O6464" s="23">
        <f>'RESOLUCIONES EPG'!$N6464-'RESOLUCIONES EPG'!$D6464</f>
        <v>1688</v>
      </c>
    </row>
    <row r="6465" ht="15.75" customHeight="1">
      <c r="A6465" s="222" t="str">
        <f>'RESOLUCIONES 2015'!A799:H799</f>
        <v/>
      </c>
      <c r="B6465" s="73" t="s">
        <v>7852</v>
      </c>
      <c r="C6465" s="74">
        <v>796.0</v>
      </c>
      <c r="D6465" s="130">
        <v>44518.0</v>
      </c>
      <c r="E6465" s="73" t="s">
        <v>8755</v>
      </c>
      <c r="F6465" s="130" t="s">
        <v>8756</v>
      </c>
      <c r="G6465" s="73" t="s">
        <v>18</v>
      </c>
      <c r="H6465" s="169" t="s">
        <v>8602</v>
      </c>
      <c r="I6465" s="186"/>
      <c r="J6465" s="21"/>
      <c r="K6465" s="21"/>
      <c r="L6465" s="21"/>
      <c r="M6465" s="21"/>
      <c r="N6465" s="22">
        <f t="shared" si="2"/>
        <v>46206</v>
      </c>
      <c r="O6465" s="23">
        <f>'RESOLUCIONES EPG'!$N6465-'RESOLUCIONES EPG'!$D6465</f>
        <v>1688</v>
      </c>
    </row>
    <row r="6466" ht="15.75" customHeight="1">
      <c r="A6466" s="222" t="str">
        <f>'RESOLUCIONES 2015'!A808:H808</f>
        <v/>
      </c>
      <c r="B6466" s="73" t="s">
        <v>7852</v>
      </c>
      <c r="C6466" s="74">
        <v>805.0</v>
      </c>
      <c r="D6466" s="130">
        <v>44519.0</v>
      </c>
      <c r="E6466" s="73" t="s">
        <v>8486</v>
      </c>
      <c r="F6466" s="73" t="s">
        <v>8757</v>
      </c>
      <c r="G6466" s="73" t="s">
        <v>2751</v>
      </c>
      <c r="H6466" s="169"/>
      <c r="I6466" s="186"/>
      <c r="J6466" s="21"/>
      <c r="K6466" s="21"/>
      <c r="L6466" s="21"/>
      <c r="M6466" s="21"/>
      <c r="N6466" s="22">
        <f t="shared" si="2"/>
        <v>46206</v>
      </c>
      <c r="O6466" s="23">
        <f>'RESOLUCIONES EPG'!$N6466-'RESOLUCIONES EPG'!$D6466</f>
        <v>1687</v>
      </c>
    </row>
    <row r="6467" ht="15.75" customHeight="1">
      <c r="A6467" s="222" t="str">
        <f>'RESOLUCIONES 2015'!A806:H806</f>
        <v/>
      </c>
      <c r="B6467" s="73" t="s">
        <v>7852</v>
      </c>
      <c r="C6467" s="74">
        <v>803.0</v>
      </c>
      <c r="D6467" s="130">
        <v>44519.0</v>
      </c>
      <c r="E6467" s="73" t="s">
        <v>8758</v>
      </c>
      <c r="F6467" s="130" t="s">
        <v>8759</v>
      </c>
      <c r="G6467" s="73" t="s">
        <v>2751</v>
      </c>
      <c r="H6467" s="169"/>
      <c r="I6467" s="186"/>
      <c r="J6467" s="21"/>
      <c r="K6467" s="21"/>
      <c r="L6467" s="21"/>
      <c r="M6467" s="21"/>
      <c r="N6467" s="22">
        <f t="shared" si="2"/>
        <v>46206</v>
      </c>
      <c r="O6467" s="23">
        <f>'RESOLUCIONES EPG'!$N6467-'RESOLUCIONES EPG'!$D6467</f>
        <v>1687</v>
      </c>
    </row>
    <row r="6468" ht="15.75" customHeight="1">
      <c r="A6468" s="222" t="str">
        <f>'RESOLUCIONES 2015'!A801:H801</f>
        <v/>
      </c>
      <c r="B6468" s="73" t="s">
        <v>7852</v>
      </c>
      <c r="C6468" s="74">
        <v>798.0</v>
      </c>
      <c r="D6468" s="130">
        <v>44519.0</v>
      </c>
      <c r="E6468" s="73" t="s">
        <v>4268</v>
      </c>
      <c r="F6468" s="130" t="s">
        <v>8760</v>
      </c>
      <c r="G6468" s="73" t="s">
        <v>2751</v>
      </c>
      <c r="H6468" s="169"/>
      <c r="I6468" s="186"/>
      <c r="J6468" s="21"/>
      <c r="K6468" s="21"/>
      <c r="L6468" s="21"/>
      <c r="M6468" s="21"/>
      <c r="N6468" s="22">
        <f t="shared" si="2"/>
        <v>46206</v>
      </c>
      <c r="O6468" s="23">
        <f>'RESOLUCIONES EPG'!$N6468-'RESOLUCIONES EPG'!$D6468</f>
        <v>1687</v>
      </c>
    </row>
    <row r="6469" ht="16.5" customHeight="1">
      <c r="A6469" s="222" t="str">
        <f>'RESOLUCIONES 2015'!A802:H802</f>
        <v/>
      </c>
      <c r="B6469" s="73" t="s">
        <v>7852</v>
      </c>
      <c r="C6469" s="74">
        <v>799.0</v>
      </c>
      <c r="D6469" s="130">
        <v>44519.0</v>
      </c>
      <c r="E6469" s="73" t="s">
        <v>5340</v>
      </c>
      <c r="F6469" s="130" t="s">
        <v>8513</v>
      </c>
      <c r="G6469" s="73" t="s">
        <v>2751</v>
      </c>
      <c r="H6469" s="169"/>
      <c r="I6469" s="186"/>
      <c r="J6469" s="21"/>
      <c r="K6469" s="21"/>
      <c r="L6469" s="21"/>
      <c r="M6469" s="21"/>
      <c r="N6469" s="22">
        <f t="shared" si="2"/>
        <v>46206</v>
      </c>
      <c r="O6469" s="23">
        <f>'RESOLUCIONES EPG'!$N6469-'RESOLUCIONES EPG'!$D6469</f>
        <v>1687</v>
      </c>
    </row>
    <row r="6470" ht="15.75" customHeight="1">
      <c r="A6470" s="222" t="str">
        <f>'RESOLUCIONES 2015'!A810:H810</f>
        <v/>
      </c>
      <c r="B6470" s="73" t="s">
        <v>7852</v>
      </c>
      <c r="C6470" s="74">
        <v>807.0</v>
      </c>
      <c r="D6470" s="130">
        <v>44519.0</v>
      </c>
      <c r="E6470" s="73" t="s">
        <v>8761</v>
      </c>
      <c r="F6470" s="73" t="s">
        <v>8762</v>
      </c>
      <c r="G6470" s="73" t="s">
        <v>2751</v>
      </c>
      <c r="H6470" s="169"/>
      <c r="I6470" s="186"/>
      <c r="J6470" s="21"/>
      <c r="K6470" s="21"/>
      <c r="L6470" s="21"/>
      <c r="M6470" s="21"/>
      <c r="N6470" s="22">
        <f t="shared" si="2"/>
        <v>46206</v>
      </c>
      <c r="O6470" s="23">
        <f>'RESOLUCIONES EPG'!$N6470-'RESOLUCIONES EPG'!$D6470</f>
        <v>1687</v>
      </c>
    </row>
    <row r="6471" ht="15.75" customHeight="1">
      <c r="A6471" s="222" t="str">
        <f>'RESOLUCIONES 2015'!A803:H803</f>
        <v/>
      </c>
      <c r="B6471" s="73" t="s">
        <v>7852</v>
      </c>
      <c r="C6471" s="74">
        <v>800.0</v>
      </c>
      <c r="D6471" s="130">
        <v>44519.0</v>
      </c>
      <c r="E6471" s="73" t="s">
        <v>8085</v>
      </c>
      <c r="F6471" s="130" t="s">
        <v>8763</v>
      </c>
      <c r="G6471" s="73" t="s">
        <v>2751</v>
      </c>
      <c r="H6471" s="169"/>
      <c r="I6471" s="186"/>
      <c r="J6471" s="21"/>
      <c r="K6471" s="21"/>
      <c r="L6471" s="21"/>
      <c r="M6471" s="21"/>
      <c r="N6471" s="22">
        <f t="shared" si="2"/>
        <v>46206</v>
      </c>
      <c r="O6471" s="23">
        <f>'RESOLUCIONES EPG'!$N6471-'RESOLUCIONES EPG'!$D6471</f>
        <v>1687</v>
      </c>
    </row>
    <row r="6472" ht="16.5" customHeight="1">
      <c r="A6472" s="222" t="str">
        <f>'RESOLUCIONES 2015'!A809:H809</f>
        <v/>
      </c>
      <c r="B6472" s="73" t="s">
        <v>7852</v>
      </c>
      <c r="C6472" s="74">
        <v>806.0</v>
      </c>
      <c r="D6472" s="130">
        <v>44519.0</v>
      </c>
      <c r="E6472" s="73" t="s">
        <v>8764</v>
      </c>
      <c r="F6472" s="73" t="s">
        <v>4069</v>
      </c>
      <c r="G6472" s="73" t="s">
        <v>2751</v>
      </c>
      <c r="H6472" s="169"/>
      <c r="I6472" s="186"/>
      <c r="J6472" s="21"/>
      <c r="K6472" s="21"/>
      <c r="L6472" s="21"/>
      <c r="M6472" s="21"/>
      <c r="N6472" s="22">
        <f t="shared" si="2"/>
        <v>46206</v>
      </c>
      <c r="O6472" s="23">
        <f>'RESOLUCIONES EPG'!$N6472-'RESOLUCIONES EPG'!$D6472</f>
        <v>1687</v>
      </c>
    </row>
    <row r="6473" ht="15.75" customHeight="1">
      <c r="A6473" s="222" t="str">
        <f>'RESOLUCIONES 2015'!A811:H811</f>
        <v/>
      </c>
      <c r="B6473" s="73" t="s">
        <v>7852</v>
      </c>
      <c r="C6473" s="74">
        <v>808.0</v>
      </c>
      <c r="D6473" s="130">
        <v>44519.0</v>
      </c>
      <c r="E6473" s="73" t="s">
        <v>2502</v>
      </c>
      <c r="F6473" s="73" t="s">
        <v>8765</v>
      </c>
      <c r="G6473" s="73" t="s">
        <v>18</v>
      </c>
      <c r="H6473" s="169" t="s">
        <v>8766</v>
      </c>
      <c r="I6473" s="186"/>
      <c r="J6473" s="21"/>
      <c r="K6473" s="21"/>
      <c r="L6473" s="21"/>
      <c r="M6473" s="21"/>
      <c r="N6473" s="22">
        <f t="shared" si="2"/>
        <v>46206</v>
      </c>
      <c r="O6473" s="23">
        <f>'RESOLUCIONES EPG'!$N6473-'RESOLUCIONES EPG'!$D6473</f>
        <v>1687</v>
      </c>
    </row>
    <row r="6474" ht="16.5" customHeight="1">
      <c r="A6474" s="222" t="str">
        <f>'RESOLUCIONES 2015'!A804:H804</f>
        <v/>
      </c>
      <c r="B6474" s="73" t="s">
        <v>7852</v>
      </c>
      <c r="C6474" s="74">
        <v>801.0</v>
      </c>
      <c r="D6474" s="130">
        <v>44519.0</v>
      </c>
      <c r="E6474" s="273" t="s">
        <v>8767</v>
      </c>
      <c r="F6474" s="274" t="s">
        <v>6200</v>
      </c>
      <c r="G6474" s="73" t="s">
        <v>2751</v>
      </c>
      <c r="H6474" s="169"/>
      <c r="I6474" s="186"/>
      <c r="J6474" s="21"/>
      <c r="K6474" s="21"/>
      <c r="L6474" s="21"/>
      <c r="M6474" s="21"/>
      <c r="N6474" s="22">
        <f t="shared" si="2"/>
        <v>46206</v>
      </c>
      <c r="O6474" s="23">
        <f>'RESOLUCIONES EPG'!$N6474-'RESOLUCIONES EPG'!$D6474</f>
        <v>1687</v>
      </c>
    </row>
    <row r="6475" ht="16.5" customHeight="1">
      <c r="A6475" s="222" t="str">
        <f>'RESOLUCIONES 2015'!A807:H807</f>
        <v/>
      </c>
      <c r="B6475" s="73" t="s">
        <v>7852</v>
      </c>
      <c r="C6475" s="74">
        <v>804.0</v>
      </c>
      <c r="D6475" s="130">
        <v>44519.0</v>
      </c>
      <c r="E6475" s="73" t="s">
        <v>8768</v>
      </c>
      <c r="F6475" s="73" t="s">
        <v>8449</v>
      </c>
      <c r="G6475" s="73" t="s">
        <v>2751</v>
      </c>
      <c r="H6475" s="169"/>
      <c r="I6475" s="186"/>
      <c r="J6475" s="21"/>
      <c r="K6475" s="21"/>
      <c r="L6475" s="21"/>
      <c r="M6475" s="21"/>
      <c r="N6475" s="22">
        <f t="shared" si="2"/>
        <v>46206</v>
      </c>
      <c r="O6475" s="23">
        <f>'RESOLUCIONES EPG'!$N6475-'RESOLUCIONES EPG'!$D6475</f>
        <v>1687</v>
      </c>
    </row>
    <row r="6476" ht="16.5" customHeight="1">
      <c r="A6476" s="222" t="str">
        <f>'RESOLUCIONES 2015'!A805:H805</f>
        <v/>
      </c>
      <c r="B6476" s="73" t="s">
        <v>7852</v>
      </c>
      <c r="C6476" s="74">
        <v>802.0</v>
      </c>
      <c r="D6476" s="130">
        <v>44519.0</v>
      </c>
      <c r="E6476" s="73" t="s">
        <v>8769</v>
      </c>
      <c r="F6476" s="130" t="s">
        <v>8770</v>
      </c>
      <c r="G6476" s="73" t="s">
        <v>2751</v>
      </c>
      <c r="H6476" s="169"/>
      <c r="I6476" s="186"/>
      <c r="J6476" s="21"/>
      <c r="K6476" s="21"/>
      <c r="L6476" s="21"/>
      <c r="M6476" s="21"/>
      <c r="N6476" s="22">
        <f t="shared" si="2"/>
        <v>46206</v>
      </c>
      <c r="O6476" s="23">
        <f>'RESOLUCIONES EPG'!$N6476-'RESOLUCIONES EPG'!$D6476</f>
        <v>1687</v>
      </c>
    </row>
    <row r="6477" ht="16.5" customHeight="1">
      <c r="A6477" s="222" t="str">
        <f>'RESOLUCIONES 2015'!A814:H814</f>
        <v/>
      </c>
      <c r="B6477" s="73" t="s">
        <v>7852</v>
      </c>
      <c r="C6477" s="74">
        <v>811.0</v>
      </c>
      <c r="D6477" s="130">
        <v>44522.0</v>
      </c>
      <c r="E6477" s="73" t="s">
        <v>7211</v>
      </c>
      <c r="F6477" s="73" t="s">
        <v>8771</v>
      </c>
      <c r="G6477" s="73" t="s">
        <v>2923</v>
      </c>
      <c r="H6477" s="169"/>
      <c r="I6477" s="186"/>
      <c r="J6477" s="21"/>
      <c r="K6477" s="21"/>
      <c r="L6477" s="21"/>
      <c r="M6477" s="21"/>
      <c r="N6477" s="22">
        <f t="shared" si="2"/>
        <v>46206</v>
      </c>
      <c r="O6477" s="23">
        <f>'RESOLUCIONES EPG'!$N6477-'RESOLUCIONES EPG'!$D6477</f>
        <v>1684</v>
      </c>
    </row>
    <row r="6478" ht="16.5" customHeight="1">
      <c r="A6478" s="222" t="str">
        <f>'RESOLUCIONES 2015'!A815:H815</f>
        <v/>
      </c>
      <c r="B6478" s="73" t="s">
        <v>7852</v>
      </c>
      <c r="C6478" s="74">
        <v>812.0</v>
      </c>
      <c r="D6478" s="130">
        <v>44522.0</v>
      </c>
      <c r="E6478" s="73" t="s">
        <v>7706</v>
      </c>
      <c r="F6478" s="73" t="s">
        <v>7707</v>
      </c>
      <c r="G6478" s="73" t="s">
        <v>2923</v>
      </c>
      <c r="H6478" s="169"/>
      <c r="I6478" s="186"/>
      <c r="J6478" s="21"/>
      <c r="K6478" s="21"/>
      <c r="L6478" s="21"/>
      <c r="M6478" s="21"/>
      <c r="N6478" s="22">
        <f t="shared" si="2"/>
        <v>46206</v>
      </c>
      <c r="O6478" s="23">
        <f>'RESOLUCIONES EPG'!$N6478-'RESOLUCIONES EPG'!$D6478</f>
        <v>1684</v>
      </c>
    </row>
    <row r="6479" ht="15.75" customHeight="1">
      <c r="A6479" s="222" t="str">
        <f>'RESOLUCIONES 2015'!A816:H816</f>
        <v/>
      </c>
      <c r="B6479" s="73" t="s">
        <v>7852</v>
      </c>
      <c r="C6479" s="74">
        <v>813.0</v>
      </c>
      <c r="D6479" s="130">
        <v>44522.0</v>
      </c>
      <c r="E6479" s="73" t="s">
        <v>7866</v>
      </c>
      <c r="F6479" s="73" t="s">
        <v>7867</v>
      </c>
      <c r="G6479" s="73" t="s">
        <v>2923</v>
      </c>
      <c r="H6479" s="169"/>
      <c r="I6479" s="186"/>
      <c r="J6479" s="21"/>
      <c r="K6479" s="21"/>
      <c r="L6479" s="21"/>
      <c r="M6479" s="21"/>
      <c r="N6479" s="22">
        <f t="shared" si="2"/>
        <v>46206</v>
      </c>
      <c r="O6479" s="23">
        <f>'RESOLUCIONES EPG'!$N6479-'RESOLUCIONES EPG'!$D6479</f>
        <v>1684</v>
      </c>
    </row>
    <row r="6480" ht="15.75" customHeight="1">
      <c r="A6480" s="222" t="str">
        <f>'RESOLUCIONES 2015'!A813:H813</f>
        <v/>
      </c>
      <c r="B6480" s="73" t="s">
        <v>7852</v>
      </c>
      <c r="C6480" s="74">
        <v>810.0</v>
      </c>
      <c r="D6480" s="130">
        <v>44522.0</v>
      </c>
      <c r="E6480" s="73" t="s">
        <v>6738</v>
      </c>
      <c r="F6480" s="73" t="s">
        <v>8772</v>
      </c>
      <c r="G6480" s="73" t="s">
        <v>2923</v>
      </c>
      <c r="H6480" s="169"/>
      <c r="I6480" s="186"/>
      <c r="J6480" s="21"/>
      <c r="K6480" s="21"/>
      <c r="L6480" s="21"/>
      <c r="M6480" s="21"/>
      <c r="N6480" s="22">
        <f t="shared" si="2"/>
        <v>46206</v>
      </c>
      <c r="O6480" s="23">
        <f>'RESOLUCIONES EPG'!$N6480-'RESOLUCIONES EPG'!$D6480</f>
        <v>1684</v>
      </c>
    </row>
    <row r="6481" ht="15.75" customHeight="1">
      <c r="A6481" s="222" t="str">
        <f>'RESOLUCIONES 2015'!A812:H812</f>
        <v/>
      </c>
      <c r="B6481" s="73" t="s">
        <v>7852</v>
      </c>
      <c r="C6481" s="74">
        <v>809.0</v>
      </c>
      <c r="D6481" s="130">
        <v>44522.0</v>
      </c>
      <c r="E6481" s="73" t="s">
        <v>7265</v>
      </c>
      <c r="F6481" s="73" t="s">
        <v>7266</v>
      </c>
      <c r="G6481" s="73" t="s">
        <v>2923</v>
      </c>
      <c r="H6481" s="169"/>
      <c r="I6481" s="186"/>
      <c r="J6481" s="21"/>
      <c r="K6481" s="21"/>
      <c r="L6481" s="21"/>
      <c r="M6481" s="21"/>
      <c r="N6481" s="22">
        <f t="shared" si="2"/>
        <v>46206</v>
      </c>
      <c r="O6481" s="23">
        <f>'RESOLUCIONES EPG'!$N6481-'RESOLUCIONES EPG'!$D6481</f>
        <v>1684</v>
      </c>
    </row>
    <row r="6482" ht="16.5" customHeight="1">
      <c r="A6482" s="222" t="str">
        <f>'RESOLUCIONES 2015'!A822:H822</f>
        <v/>
      </c>
      <c r="B6482" s="73" t="s">
        <v>7852</v>
      </c>
      <c r="C6482" s="74">
        <v>819.0</v>
      </c>
      <c r="D6482" s="130">
        <v>44523.0</v>
      </c>
      <c r="E6482" s="73" t="s">
        <v>4206</v>
      </c>
      <c r="F6482" s="73" t="s">
        <v>7512</v>
      </c>
      <c r="G6482" s="73" t="s">
        <v>2253</v>
      </c>
      <c r="H6482" s="169" t="s">
        <v>8773</v>
      </c>
      <c r="I6482" s="186"/>
      <c r="J6482" s="21"/>
      <c r="K6482" s="21"/>
      <c r="L6482" s="21"/>
      <c r="M6482" s="21"/>
      <c r="N6482" s="22">
        <f t="shared" si="2"/>
        <v>46206</v>
      </c>
      <c r="O6482" s="23">
        <f>'RESOLUCIONES EPG'!$N6482-'RESOLUCIONES EPG'!$D6482</f>
        <v>1683</v>
      </c>
    </row>
    <row r="6483" ht="16.5" customHeight="1">
      <c r="A6483" s="222" t="str">
        <f>'RESOLUCIONES 2015'!A820:H820</f>
        <v/>
      </c>
      <c r="B6483" s="73" t="s">
        <v>7852</v>
      </c>
      <c r="C6483" s="74">
        <v>817.0</v>
      </c>
      <c r="D6483" s="130">
        <v>44523.0</v>
      </c>
      <c r="E6483" s="73" t="s">
        <v>8578</v>
      </c>
      <c r="F6483" s="73" t="s">
        <v>7055</v>
      </c>
      <c r="G6483" s="73" t="s">
        <v>2253</v>
      </c>
      <c r="H6483" s="169" t="s">
        <v>8774</v>
      </c>
      <c r="I6483" s="186"/>
      <c r="J6483" s="21"/>
      <c r="K6483" s="21"/>
      <c r="L6483" s="21"/>
      <c r="M6483" s="21"/>
      <c r="N6483" s="22">
        <f t="shared" si="2"/>
        <v>46206</v>
      </c>
      <c r="O6483" s="23">
        <f>'RESOLUCIONES EPG'!$N6483-'RESOLUCIONES EPG'!$D6483</f>
        <v>1683</v>
      </c>
    </row>
    <row r="6484" ht="16.5" customHeight="1">
      <c r="A6484" s="222" t="str">
        <f>'RESOLUCIONES 2015'!A819:H819</f>
        <v/>
      </c>
      <c r="B6484" s="73" t="s">
        <v>7852</v>
      </c>
      <c r="C6484" s="74">
        <v>816.0</v>
      </c>
      <c r="D6484" s="130">
        <v>44523.0</v>
      </c>
      <c r="E6484" s="73" t="s">
        <v>7904</v>
      </c>
      <c r="F6484" s="73" t="s">
        <v>7905</v>
      </c>
      <c r="G6484" s="73" t="s">
        <v>2253</v>
      </c>
      <c r="H6484" s="169" t="s">
        <v>8775</v>
      </c>
      <c r="I6484" s="186"/>
      <c r="J6484" s="21"/>
      <c r="K6484" s="21"/>
      <c r="L6484" s="21"/>
      <c r="M6484" s="21"/>
      <c r="N6484" s="22">
        <f t="shared" si="2"/>
        <v>46206</v>
      </c>
      <c r="O6484" s="23">
        <f>'RESOLUCIONES EPG'!$N6484-'RESOLUCIONES EPG'!$D6484</f>
        <v>1683</v>
      </c>
    </row>
    <row r="6485" ht="15.75" customHeight="1">
      <c r="A6485" s="222" t="str">
        <f>'RESOLUCIONES 2015'!A817:H817</f>
        <v/>
      </c>
      <c r="B6485" s="73" t="s">
        <v>7852</v>
      </c>
      <c r="C6485" s="74">
        <v>814.0</v>
      </c>
      <c r="D6485" s="130">
        <v>44523.0</v>
      </c>
      <c r="E6485" s="73" t="s">
        <v>8011</v>
      </c>
      <c r="F6485" s="73" t="s">
        <v>8012</v>
      </c>
      <c r="G6485" s="73" t="s">
        <v>8629</v>
      </c>
      <c r="H6485" s="169"/>
      <c r="I6485" s="186"/>
      <c r="J6485" s="21"/>
      <c r="K6485" s="21"/>
      <c r="L6485" s="21"/>
      <c r="M6485" s="21"/>
      <c r="N6485" s="22">
        <f t="shared" si="2"/>
        <v>46206</v>
      </c>
      <c r="O6485" s="23">
        <f>'RESOLUCIONES EPG'!$N6485-'RESOLUCIONES EPG'!$D6485</f>
        <v>1683</v>
      </c>
    </row>
    <row r="6486" ht="15.75" customHeight="1">
      <c r="A6486" s="222" t="str">
        <f>'RESOLUCIONES 2015'!A823:H823</f>
        <v/>
      </c>
      <c r="B6486" s="73" t="s">
        <v>7852</v>
      </c>
      <c r="C6486" s="74">
        <v>820.0</v>
      </c>
      <c r="D6486" s="130">
        <v>44523.0</v>
      </c>
      <c r="E6486" s="73" t="s">
        <v>2575</v>
      </c>
      <c r="F6486" s="73" t="s">
        <v>8776</v>
      </c>
      <c r="G6486" s="73" t="s">
        <v>2253</v>
      </c>
      <c r="H6486" s="169" t="s">
        <v>8777</v>
      </c>
      <c r="I6486" s="186"/>
      <c r="J6486" s="21"/>
      <c r="K6486" s="21"/>
      <c r="L6486" s="21"/>
      <c r="M6486" s="21"/>
      <c r="N6486" s="22">
        <f t="shared" si="2"/>
        <v>46206</v>
      </c>
      <c r="O6486" s="23">
        <f>'RESOLUCIONES EPG'!$N6486-'RESOLUCIONES EPG'!$D6486</f>
        <v>1683</v>
      </c>
    </row>
    <row r="6487" ht="15.75" customHeight="1">
      <c r="A6487" s="222" t="str">
        <f>'RESOLUCIONES 2015'!A818:H818</f>
        <v/>
      </c>
      <c r="B6487" s="73" t="s">
        <v>7852</v>
      </c>
      <c r="C6487" s="74">
        <v>815.0</v>
      </c>
      <c r="D6487" s="130">
        <v>44523.0</v>
      </c>
      <c r="E6487" s="73" t="s">
        <v>7313</v>
      </c>
      <c r="F6487" s="73" t="s">
        <v>8778</v>
      </c>
      <c r="G6487" s="73" t="s">
        <v>8629</v>
      </c>
      <c r="H6487" s="169"/>
      <c r="I6487" s="186"/>
      <c r="J6487" s="21"/>
      <c r="K6487" s="21"/>
      <c r="L6487" s="21"/>
      <c r="M6487" s="21"/>
      <c r="N6487" s="22">
        <f t="shared" si="2"/>
        <v>46206</v>
      </c>
      <c r="O6487" s="23">
        <f>'RESOLUCIONES EPG'!$N6487-'RESOLUCIONES EPG'!$D6487</f>
        <v>1683</v>
      </c>
    </row>
    <row r="6488" ht="16.5" customHeight="1">
      <c r="A6488" s="222" t="str">
        <f>'RESOLUCIONES 2015'!A821:H821</f>
        <v/>
      </c>
      <c r="B6488" s="73" t="s">
        <v>7852</v>
      </c>
      <c r="C6488" s="74">
        <v>818.0</v>
      </c>
      <c r="D6488" s="130">
        <v>44523.0</v>
      </c>
      <c r="E6488" s="73" t="s">
        <v>3262</v>
      </c>
      <c r="F6488" s="73" t="s">
        <v>8779</v>
      </c>
      <c r="G6488" s="73" t="s">
        <v>2253</v>
      </c>
      <c r="H6488" s="169" t="s">
        <v>3797</v>
      </c>
      <c r="I6488" s="186"/>
      <c r="J6488" s="21"/>
      <c r="K6488" s="21"/>
      <c r="L6488" s="21"/>
      <c r="M6488" s="21"/>
      <c r="N6488" s="22">
        <f t="shared" si="2"/>
        <v>46206</v>
      </c>
      <c r="O6488" s="23">
        <f>'RESOLUCIONES EPG'!$N6488-'RESOLUCIONES EPG'!$D6488</f>
        <v>1683</v>
      </c>
    </row>
    <row r="6489" ht="33.0" customHeight="1">
      <c r="A6489" s="222" t="str">
        <f>'RESOLUCIONES 2015'!A824:H824</f>
        <v/>
      </c>
      <c r="B6489" s="73" t="s">
        <v>7852</v>
      </c>
      <c r="C6489" s="74">
        <v>821.0</v>
      </c>
      <c r="D6489" s="130">
        <v>44523.0</v>
      </c>
      <c r="E6489" s="73" t="s">
        <v>2739</v>
      </c>
      <c r="F6489" s="73" t="s">
        <v>7535</v>
      </c>
      <c r="G6489" s="73" t="s">
        <v>2253</v>
      </c>
      <c r="H6489" s="169" t="s">
        <v>8775</v>
      </c>
      <c r="I6489" s="186"/>
      <c r="J6489" s="21"/>
      <c r="K6489" s="21"/>
      <c r="L6489" s="21"/>
      <c r="M6489" s="21"/>
      <c r="N6489" s="22">
        <f t="shared" si="2"/>
        <v>46206</v>
      </c>
      <c r="O6489" s="23">
        <f>'RESOLUCIONES EPG'!$N6489-'RESOLUCIONES EPG'!$D6489</f>
        <v>1683</v>
      </c>
    </row>
    <row r="6490" ht="16.5" customHeight="1">
      <c r="A6490" s="222" t="str">
        <f>'RESOLUCIONES 2015'!A825:H825</f>
        <v/>
      </c>
      <c r="B6490" s="73" t="s">
        <v>7852</v>
      </c>
      <c r="C6490" s="74">
        <v>822.0</v>
      </c>
      <c r="D6490" s="130">
        <v>44523.0</v>
      </c>
      <c r="E6490" s="73" t="s">
        <v>2510</v>
      </c>
      <c r="F6490" s="73" t="s">
        <v>8780</v>
      </c>
      <c r="G6490" s="73" t="s">
        <v>2253</v>
      </c>
      <c r="H6490" s="169" t="s">
        <v>90</v>
      </c>
      <c r="I6490" s="186"/>
      <c r="J6490" s="21"/>
      <c r="K6490" s="21"/>
      <c r="L6490" s="21"/>
      <c r="M6490" s="21"/>
      <c r="N6490" s="22">
        <f t="shared" si="2"/>
        <v>46206</v>
      </c>
      <c r="O6490" s="23">
        <f>'RESOLUCIONES EPG'!$N6490-'RESOLUCIONES EPG'!$D6490</f>
        <v>1683</v>
      </c>
    </row>
    <row r="6491" ht="16.5" customHeight="1">
      <c r="A6491" s="222" t="str">
        <f>'RESOLUCIONES 2015'!A826:H826</f>
        <v/>
      </c>
      <c r="B6491" s="73" t="s">
        <v>7852</v>
      </c>
      <c r="C6491" s="74">
        <v>823.0</v>
      </c>
      <c r="D6491" s="130">
        <v>44525.0</v>
      </c>
      <c r="E6491" s="73" t="s">
        <v>8215</v>
      </c>
      <c r="F6491" s="73" t="s">
        <v>8216</v>
      </c>
      <c r="G6491" s="73" t="s">
        <v>8781</v>
      </c>
      <c r="H6491" s="169"/>
      <c r="I6491" s="186"/>
      <c r="J6491" s="21"/>
      <c r="K6491" s="21"/>
      <c r="L6491" s="21"/>
      <c r="M6491" s="21"/>
      <c r="N6491" s="22">
        <f t="shared" si="2"/>
        <v>46206</v>
      </c>
      <c r="O6491" s="23">
        <f>'RESOLUCIONES EPG'!$N6491-'RESOLUCIONES EPG'!$D6491</f>
        <v>1681</v>
      </c>
    </row>
    <row r="6492" ht="16.5" customHeight="1">
      <c r="A6492" s="222" t="str">
        <f>'RESOLUCIONES 2015'!A828:H828</f>
        <v/>
      </c>
      <c r="B6492" s="73"/>
      <c r="C6492" s="74">
        <v>825.0</v>
      </c>
      <c r="D6492" s="130">
        <v>44525.0</v>
      </c>
      <c r="E6492" s="141" t="s">
        <v>6993</v>
      </c>
      <c r="F6492" s="141" t="s">
        <v>8782</v>
      </c>
      <c r="G6492" s="141" t="s">
        <v>1370</v>
      </c>
      <c r="H6492" s="169" t="s">
        <v>8783</v>
      </c>
      <c r="I6492" s="186"/>
      <c r="J6492" s="21"/>
      <c r="K6492" s="21"/>
      <c r="L6492" s="21"/>
      <c r="M6492" s="21"/>
      <c r="N6492" s="22">
        <f t="shared" si="2"/>
        <v>46206</v>
      </c>
      <c r="O6492" s="23">
        <f>'RESOLUCIONES EPG'!$N6492-'RESOLUCIONES EPG'!$D6492</f>
        <v>1681</v>
      </c>
    </row>
    <row r="6493" ht="15.75" customHeight="1">
      <c r="A6493" s="222" t="str">
        <f>'RESOLUCIONES 2015'!A827:H827</f>
        <v/>
      </c>
      <c r="B6493" s="73" t="s">
        <v>7852</v>
      </c>
      <c r="C6493" s="74">
        <v>824.0</v>
      </c>
      <c r="D6493" s="130">
        <v>44525.0</v>
      </c>
      <c r="E6493" s="73" t="s">
        <v>8784</v>
      </c>
      <c r="F6493" s="73" t="s">
        <v>8615</v>
      </c>
      <c r="G6493" s="73" t="s">
        <v>8526</v>
      </c>
      <c r="H6493" s="169"/>
      <c r="I6493" s="186"/>
      <c r="J6493" s="21"/>
      <c r="K6493" s="21"/>
      <c r="L6493" s="21"/>
      <c r="M6493" s="21"/>
      <c r="N6493" s="22">
        <f t="shared" si="2"/>
        <v>46206</v>
      </c>
      <c r="O6493" s="23">
        <f>'RESOLUCIONES EPG'!$N6493-'RESOLUCIONES EPG'!$D6493</f>
        <v>1681</v>
      </c>
    </row>
    <row r="6494" ht="15.75" customHeight="1">
      <c r="A6494" s="222" t="str">
        <f>'RESOLUCIONES 2015'!A829:H829</f>
        <v/>
      </c>
      <c r="B6494" s="73"/>
      <c r="C6494" s="74">
        <v>826.0</v>
      </c>
      <c r="D6494" s="130">
        <v>44525.0</v>
      </c>
      <c r="E6494" s="73" t="s">
        <v>8785</v>
      </c>
      <c r="F6494" s="73"/>
      <c r="G6494" s="73" t="s">
        <v>8786</v>
      </c>
      <c r="H6494" s="169"/>
      <c r="I6494" s="186"/>
      <c r="J6494" s="21"/>
      <c r="K6494" s="21"/>
      <c r="L6494" s="21"/>
      <c r="M6494" s="21"/>
      <c r="N6494" s="22">
        <f t="shared" si="2"/>
        <v>46206</v>
      </c>
      <c r="O6494" s="23">
        <f>'RESOLUCIONES EPG'!$N6494-'RESOLUCIONES EPG'!$D6494</f>
        <v>1681</v>
      </c>
    </row>
    <row r="6495" ht="15.75" customHeight="1">
      <c r="A6495" s="222" t="str">
        <f>'RESOLUCIONES 2015'!A830:H830</f>
        <v/>
      </c>
      <c r="B6495" s="73" t="s">
        <v>7852</v>
      </c>
      <c r="C6495" s="74">
        <v>827.0</v>
      </c>
      <c r="D6495" s="130">
        <v>44526.0</v>
      </c>
      <c r="E6495" s="73" t="s">
        <v>8787</v>
      </c>
      <c r="F6495" s="73" t="s">
        <v>8788</v>
      </c>
      <c r="G6495" s="73" t="s">
        <v>6388</v>
      </c>
      <c r="H6495" s="169"/>
      <c r="I6495" s="186"/>
      <c r="J6495" s="21"/>
      <c r="K6495" s="21"/>
      <c r="L6495" s="21"/>
      <c r="M6495" s="21"/>
      <c r="N6495" s="22">
        <f t="shared" si="2"/>
        <v>46206</v>
      </c>
      <c r="O6495" s="23">
        <f>'RESOLUCIONES EPG'!$N6495-'RESOLUCIONES EPG'!$D6495</f>
        <v>1680</v>
      </c>
    </row>
    <row r="6496" ht="15.75" customHeight="1">
      <c r="A6496" s="222" t="str">
        <f>'RESOLUCIONES 2015'!A831:H831</f>
        <v/>
      </c>
      <c r="B6496" s="73" t="s">
        <v>7852</v>
      </c>
      <c r="C6496" s="74">
        <v>828.0</v>
      </c>
      <c r="D6496" s="130">
        <v>44526.0</v>
      </c>
      <c r="E6496" s="73" t="s">
        <v>1895</v>
      </c>
      <c r="F6496" s="73" t="s">
        <v>8789</v>
      </c>
      <c r="G6496" s="146" t="s">
        <v>1593</v>
      </c>
      <c r="H6496" s="253">
        <v>44532.0</v>
      </c>
      <c r="I6496" s="186"/>
      <c r="J6496" s="21"/>
      <c r="K6496" s="21"/>
      <c r="L6496" s="21"/>
      <c r="M6496" s="21"/>
      <c r="N6496" s="22">
        <f t="shared" si="2"/>
        <v>46206</v>
      </c>
      <c r="O6496" s="23">
        <f>'RESOLUCIONES EPG'!$N6496-'RESOLUCIONES EPG'!$D6496</f>
        <v>1680</v>
      </c>
    </row>
    <row r="6497" ht="16.5" customHeight="1">
      <c r="A6497" s="222" t="str">
        <f>'RESOLUCIONES 2015'!A833:H833</f>
        <v/>
      </c>
      <c r="B6497" s="73" t="s">
        <v>7852</v>
      </c>
      <c r="C6497" s="74">
        <v>830.0</v>
      </c>
      <c r="D6497" s="130">
        <v>44526.0</v>
      </c>
      <c r="E6497" s="73" t="s">
        <v>1814</v>
      </c>
      <c r="F6497" s="73" t="s">
        <v>8790</v>
      </c>
      <c r="G6497" s="146" t="s">
        <v>1593</v>
      </c>
      <c r="H6497" s="253">
        <v>44533.0</v>
      </c>
      <c r="I6497" s="186"/>
      <c r="J6497" s="21"/>
      <c r="K6497" s="21"/>
      <c r="L6497" s="21"/>
      <c r="M6497" s="21"/>
      <c r="N6497" s="22">
        <f t="shared" si="2"/>
        <v>46206</v>
      </c>
      <c r="O6497" s="23">
        <f>'RESOLUCIONES EPG'!$N6497-'RESOLUCIONES EPG'!$D6497</f>
        <v>1680</v>
      </c>
    </row>
    <row r="6498" ht="16.5" customHeight="1">
      <c r="A6498" s="222" t="str">
        <f>'RESOLUCIONES 2015'!A832:H832</f>
        <v/>
      </c>
      <c r="B6498" s="73" t="s">
        <v>7852</v>
      </c>
      <c r="C6498" s="74">
        <v>829.0</v>
      </c>
      <c r="D6498" s="130">
        <v>44526.0</v>
      </c>
      <c r="E6498" s="73" t="s">
        <v>7438</v>
      </c>
      <c r="F6498" s="73" t="s">
        <v>8791</v>
      </c>
      <c r="G6498" s="73" t="s">
        <v>6388</v>
      </c>
      <c r="H6498" s="169"/>
      <c r="I6498" s="186"/>
      <c r="J6498" s="21"/>
      <c r="K6498" s="21"/>
      <c r="L6498" s="21"/>
      <c r="M6498" s="21"/>
      <c r="N6498" s="22">
        <f t="shared" si="2"/>
        <v>46206</v>
      </c>
      <c r="O6498" s="23">
        <f>'RESOLUCIONES EPG'!$N6498-'RESOLUCIONES EPG'!$D6498</f>
        <v>1680</v>
      </c>
    </row>
    <row r="6499" ht="15.75" customHeight="1">
      <c r="A6499" s="222" t="str">
        <f>'RESOLUCIONES 2015'!A835:H835</f>
        <v/>
      </c>
      <c r="B6499" s="73"/>
      <c r="C6499" s="40">
        <v>832.0</v>
      </c>
      <c r="D6499" s="130">
        <v>44529.0</v>
      </c>
      <c r="E6499" s="73" t="s">
        <v>6824</v>
      </c>
      <c r="F6499" s="73" t="s">
        <v>8378</v>
      </c>
      <c r="G6499" s="73" t="s">
        <v>2374</v>
      </c>
      <c r="H6499" s="169"/>
      <c r="I6499" s="186"/>
      <c r="J6499" s="21"/>
      <c r="K6499" s="21"/>
      <c r="L6499" s="21"/>
      <c r="M6499" s="21"/>
      <c r="N6499" s="22">
        <f t="shared" si="2"/>
        <v>46206</v>
      </c>
      <c r="O6499" s="23">
        <f>'RESOLUCIONES EPG'!$N6499-'RESOLUCIONES EPG'!$D6499</f>
        <v>1677</v>
      </c>
    </row>
    <row r="6500" ht="16.5" customHeight="1">
      <c r="A6500" s="222" t="str">
        <f>'RESOLUCIONES 2015'!A836:H836</f>
        <v/>
      </c>
      <c r="B6500" s="73" t="s">
        <v>7852</v>
      </c>
      <c r="C6500" s="74">
        <v>833.0</v>
      </c>
      <c r="D6500" s="130">
        <v>44529.0</v>
      </c>
      <c r="E6500" s="73" t="s">
        <v>6824</v>
      </c>
      <c r="F6500" s="73" t="s">
        <v>8378</v>
      </c>
      <c r="G6500" s="73" t="s">
        <v>7864</v>
      </c>
      <c r="H6500" s="169"/>
      <c r="I6500" s="186"/>
      <c r="J6500" s="21"/>
      <c r="K6500" s="21"/>
      <c r="L6500" s="21"/>
      <c r="M6500" s="21"/>
      <c r="N6500" s="22">
        <f t="shared" si="2"/>
        <v>46206</v>
      </c>
      <c r="O6500" s="23">
        <f>'RESOLUCIONES EPG'!$N6500-'RESOLUCIONES EPG'!$D6500</f>
        <v>1677</v>
      </c>
    </row>
    <row r="6501" ht="16.5" customHeight="1">
      <c r="A6501" s="222" t="str">
        <f>'RESOLUCIONES 2015'!A834:H834</f>
        <v/>
      </c>
      <c r="B6501" s="73" t="s">
        <v>7852</v>
      </c>
      <c r="C6501" s="74">
        <v>831.0</v>
      </c>
      <c r="D6501" s="130">
        <v>44529.0</v>
      </c>
      <c r="E6501" s="259" t="s">
        <v>3066</v>
      </c>
      <c r="F6501" s="73" t="s">
        <v>4734</v>
      </c>
      <c r="G6501" s="73" t="s">
        <v>7864</v>
      </c>
      <c r="H6501" s="169"/>
      <c r="I6501" s="186"/>
      <c r="J6501" s="21"/>
      <c r="K6501" s="21"/>
      <c r="L6501" s="21"/>
      <c r="M6501" s="21"/>
      <c r="N6501" s="22">
        <f t="shared" si="2"/>
        <v>46206</v>
      </c>
      <c r="O6501" s="23">
        <f>'RESOLUCIONES EPG'!$N6501-'RESOLUCIONES EPG'!$D6501</f>
        <v>1677</v>
      </c>
    </row>
    <row r="6502" ht="15.75" customHeight="1">
      <c r="A6502" s="222" t="str">
        <f>'RESOLUCIONES 2015'!A858:H858</f>
        <v/>
      </c>
      <c r="B6502" s="73" t="s">
        <v>7852</v>
      </c>
      <c r="C6502" s="74">
        <v>855.0</v>
      </c>
      <c r="D6502" s="130">
        <v>44530.0</v>
      </c>
      <c r="E6502" s="73" t="s">
        <v>7874</v>
      </c>
      <c r="F6502" s="73" t="s">
        <v>7875</v>
      </c>
      <c r="G6502" s="73" t="s">
        <v>8781</v>
      </c>
      <c r="H6502" s="169"/>
      <c r="I6502" s="186"/>
      <c r="J6502" s="21"/>
      <c r="K6502" s="21"/>
      <c r="L6502" s="21"/>
      <c r="M6502" s="21"/>
      <c r="N6502" s="22">
        <f t="shared" si="2"/>
        <v>46206</v>
      </c>
      <c r="O6502" s="23">
        <f>'RESOLUCIONES EPG'!$N6502-'RESOLUCIONES EPG'!$D6502</f>
        <v>1676</v>
      </c>
    </row>
    <row r="6503" ht="15.75" customHeight="1">
      <c r="A6503" s="222" t="str">
        <f>'RESOLUCIONES 2015'!A851:H851</f>
        <v/>
      </c>
      <c r="B6503" s="73" t="s">
        <v>7852</v>
      </c>
      <c r="C6503" s="74">
        <v>848.0</v>
      </c>
      <c r="D6503" s="130">
        <v>44530.0</v>
      </c>
      <c r="E6503" s="73" t="s">
        <v>8664</v>
      </c>
      <c r="F6503" s="73" t="s">
        <v>8792</v>
      </c>
      <c r="G6503" s="73" t="s">
        <v>8781</v>
      </c>
      <c r="H6503" s="169"/>
      <c r="I6503" s="186"/>
      <c r="J6503" s="21"/>
      <c r="K6503" s="21"/>
      <c r="L6503" s="21"/>
      <c r="M6503" s="21"/>
      <c r="N6503" s="22">
        <f t="shared" si="2"/>
        <v>46206</v>
      </c>
      <c r="O6503" s="23">
        <f>'RESOLUCIONES EPG'!$N6503-'RESOLUCIONES EPG'!$D6503</f>
        <v>1676</v>
      </c>
    </row>
    <row r="6504" ht="16.5" customHeight="1">
      <c r="A6504" s="222" t="str">
        <f>'RESOLUCIONES 2015'!A859:H859</f>
        <v/>
      </c>
      <c r="B6504" s="73" t="s">
        <v>7852</v>
      </c>
      <c r="C6504" s="74">
        <v>856.0</v>
      </c>
      <c r="D6504" s="130">
        <v>44530.0</v>
      </c>
      <c r="E6504" s="73" t="s">
        <v>7176</v>
      </c>
      <c r="F6504" s="73" t="s">
        <v>7177</v>
      </c>
      <c r="G6504" s="73" t="s">
        <v>1593</v>
      </c>
      <c r="H6504" s="253">
        <v>44537.0</v>
      </c>
      <c r="I6504" s="186"/>
      <c r="J6504" s="21"/>
      <c r="K6504" s="21"/>
      <c r="L6504" s="21"/>
      <c r="M6504" s="21"/>
      <c r="N6504" s="22">
        <f t="shared" si="2"/>
        <v>46206</v>
      </c>
      <c r="O6504" s="23">
        <f>'RESOLUCIONES EPG'!$N6504-'RESOLUCIONES EPG'!$D6504</f>
        <v>1676</v>
      </c>
    </row>
    <row r="6505" ht="15.75" customHeight="1">
      <c r="A6505" s="222" t="str">
        <f>'RESOLUCIONES 2015'!A856:H856</f>
        <v/>
      </c>
      <c r="B6505" s="73" t="s">
        <v>7852</v>
      </c>
      <c r="C6505" s="74">
        <v>853.0</v>
      </c>
      <c r="D6505" s="130">
        <v>44530.0</v>
      </c>
      <c r="E6505" s="73" t="s">
        <v>2895</v>
      </c>
      <c r="F6505" s="73" t="s">
        <v>8793</v>
      </c>
      <c r="G6505" s="73" t="s">
        <v>8781</v>
      </c>
      <c r="H6505" s="169"/>
      <c r="I6505" s="186"/>
      <c r="J6505" s="21"/>
      <c r="K6505" s="21"/>
      <c r="L6505" s="21"/>
      <c r="M6505" s="21"/>
      <c r="N6505" s="22">
        <f t="shared" si="2"/>
        <v>46206</v>
      </c>
      <c r="O6505" s="23">
        <f>'RESOLUCIONES EPG'!$N6505-'RESOLUCIONES EPG'!$D6505</f>
        <v>1676</v>
      </c>
    </row>
    <row r="6506" ht="15.75" customHeight="1">
      <c r="A6506" s="222" t="str">
        <f>'RESOLUCIONES 2015'!A841:H841</f>
        <v/>
      </c>
      <c r="B6506" s="73" t="s">
        <v>7852</v>
      </c>
      <c r="C6506" s="74">
        <v>838.0</v>
      </c>
      <c r="D6506" s="130">
        <v>44530.0</v>
      </c>
      <c r="E6506" s="73" t="s">
        <v>8676</v>
      </c>
      <c r="F6506" s="73" t="s">
        <v>8794</v>
      </c>
      <c r="G6506" s="73" t="s">
        <v>8781</v>
      </c>
      <c r="H6506" s="169"/>
      <c r="I6506" s="186"/>
      <c r="J6506" s="21"/>
      <c r="K6506" s="21"/>
      <c r="L6506" s="21"/>
      <c r="M6506" s="21"/>
      <c r="N6506" s="22">
        <f t="shared" si="2"/>
        <v>46206</v>
      </c>
      <c r="O6506" s="23">
        <f>'RESOLUCIONES EPG'!$N6506-'RESOLUCIONES EPG'!$D6506</f>
        <v>1676</v>
      </c>
    </row>
    <row r="6507" ht="15.75" customHeight="1">
      <c r="A6507" s="222" t="str">
        <f>'RESOLUCIONES 2015'!A857:H857</f>
        <v/>
      </c>
      <c r="B6507" s="73" t="s">
        <v>7852</v>
      </c>
      <c r="C6507" s="74">
        <v>854.0</v>
      </c>
      <c r="D6507" s="130">
        <v>44530.0</v>
      </c>
      <c r="E6507" s="73" t="s">
        <v>8678</v>
      </c>
      <c r="F6507" s="73" t="s">
        <v>8795</v>
      </c>
      <c r="G6507" s="73" t="s">
        <v>8781</v>
      </c>
      <c r="H6507" s="169"/>
      <c r="I6507" s="186"/>
      <c r="J6507" s="21"/>
      <c r="K6507" s="21"/>
      <c r="L6507" s="21"/>
      <c r="M6507" s="21"/>
      <c r="N6507" s="22">
        <f t="shared" si="2"/>
        <v>46206</v>
      </c>
      <c r="O6507" s="23">
        <f>'RESOLUCIONES EPG'!$N6507-'RESOLUCIONES EPG'!$D6507</f>
        <v>1676</v>
      </c>
    </row>
    <row r="6508" ht="15.75" customHeight="1">
      <c r="A6508" s="222" t="str">
        <f>'RESOLUCIONES 2015'!A860:H860</f>
        <v/>
      </c>
      <c r="B6508" s="73" t="s">
        <v>7852</v>
      </c>
      <c r="C6508" s="74">
        <v>857.0</v>
      </c>
      <c r="D6508" s="130">
        <v>44530.0</v>
      </c>
      <c r="E6508" s="73" t="s">
        <v>2494</v>
      </c>
      <c r="F6508" s="73" t="s">
        <v>8796</v>
      </c>
      <c r="G6508" s="73" t="s">
        <v>1593</v>
      </c>
      <c r="H6508" s="253">
        <v>44536.0</v>
      </c>
      <c r="I6508" s="186"/>
      <c r="J6508" s="21"/>
      <c r="K6508" s="21"/>
      <c r="L6508" s="21"/>
      <c r="M6508" s="21"/>
      <c r="N6508" s="22">
        <f t="shared" si="2"/>
        <v>46206</v>
      </c>
      <c r="O6508" s="23">
        <f>'RESOLUCIONES EPG'!$N6508-'RESOLUCIONES EPG'!$D6508</f>
        <v>1676</v>
      </c>
    </row>
    <row r="6509" ht="15.75" customHeight="1">
      <c r="A6509" s="222" t="str">
        <f>'RESOLUCIONES 2015'!A846:H846</f>
        <v/>
      </c>
      <c r="B6509" s="73" t="s">
        <v>7852</v>
      </c>
      <c r="C6509" s="74">
        <v>843.0</v>
      </c>
      <c r="D6509" s="130">
        <v>44530.0</v>
      </c>
      <c r="E6509" s="73" t="s">
        <v>8680</v>
      </c>
      <c r="F6509" s="73" t="s">
        <v>8797</v>
      </c>
      <c r="G6509" s="73" t="s">
        <v>8781</v>
      </c>
      <c r="H6509" s="169"/>
      <c r="I6509" s="186"/>
      <c r="J6509" s="21"/>
      <c r="K6509" s="21"/>
      <c r="L6509" s="21"/>
      <c r="M6509" s="21"/>
      <c r="N6509" s="22">
        <f t="shared" si="2"/>
        <v>46206</v>
      </c>
      <c r="O6509" s="23">
        <f>'RESOLUCIONES EPG'!$N6509-'RESOLUCIONES EPG'!$D6509</f>
        <v>1676</v>
      </c>
    </row>
    <row r="6510" ht="16.5" customHeight="1">
      <c r="A6510" s="222" t="str">
        <f>'RESOLUCIONES 2015'!A848:H848</f>
        <v/>
      </c>
      <c r="B6510" s="73" t="s">
        <v>7852</v>
      </c>
      <c r="C6510" s="74">
        <v>845.0</v>
      </c>
      <c r="D6510" s="130">
        <v>44530.0</v>
      </c>
      <c r="E6510" s="73" t="s">
        <v>8682</v>
      </c>
      <c r="F6510" s="73" t="s">
        <v>8798</v>
      </c>
      <c r="G6510" s="73" t="s">
        <v>8781</v>
      </c>
      <c r="H6510" s="169"/>
      <c r="I6510" s="186"/>
      <c r="J6510" s="21"/>
      <c r="K6510" s="21"/>
      <c r="L6510" s="21"/>
      <c r="M6510" s="21"/>
      <c r="N6510" s="22">
        <f t="shared" si="2"/>
        <v>46206</v>
      </c>
      <c r="O6510" s="23">
        <f>'RESOLUCIONES EPG'!$N6510-'RESOLUCIONES EPG'!$D6510</f>
        <v>1676</v>
      </c>
    </row>
    <row r="6511" ht="15.75" customHeight="1">
      <c r="A6511" s="222" t="str">
        <f>'RESOLUCIONES 2015'!A849:H849</f>
        <v/>
      </c>
      <c r="B6511" s="73" t="s">
        <v>7852</v>
      </c>
      <c r="C6511" s="74">
        <v>846.0</v>
      </c>
      <c r="D6511" s="130">
        <v>44530.0</v>
      </c>
      <c r="E6511" s="73" t="s">
        <v>8799</v>
      </c>
      <c r="F6511" s="73" t="s">
        <v>8800</v>
      </c>
      <c r="G6511" s="73" t="s">
        <v>8781</v>
      </c>
      <c r="H6511" s="169"/>
      <c r="I6511" s="186"/>
      <c r="J6511" s="21"/>
      <c r="K6511" s="21"/>
      <c r="L6511" s="21"/>
      <c r="M6511" s="21"/>
      <c r="N6511" s="22">
        <f t="shared" si="2"/>
        <v>46206</v>
      </c>
      <c r="O6511" s="23">
        <f>'RESOLUCIONES EPG'!$N6511-'RESOLUCIONES EPG'!$D6511</f>
        <v>1676</v>
      </c>
    </row>
    <row r="6512" ht="15.75" customHeight="1">
      <c r="A6512" s="222" t="str">
        <f>'RESOLUCIONES 2015'!A838:H838</f>
        <v/>
      </c>
      <c r="B6512" s="73" t="s">
        <v>7852</v>
      </c>
      <c r="C6512" s="74">
        <v>835.0</v>
      </c>
      <c r="D6512" s="130">
        <v>44530.0</v>
      </c>
      <c r="E6512" s="73" t="s">
        <v>8801</v>
      </c>
      <c r="F6512" s="73" t="s">
        <v>8802</v>
      </c>
      <c r="G6512" s="73" t="s">
        <v>8781</v>
      </c>
      <c r="H6512" s="169"/>
      <c r="I6512" s="186"/>
      <c r="J6512" s="21"/>
      <c r="K6512" s="21"/>
      <c r="L6512" s="21"/>
      <c r="M6512" s="21"/>
      <c r="N6512" s="22">
        <f t="shared" si="2"/>
        <v>46206</v>
      </c>
      <c r="O6512" s="23">
        <f>'RESOLUCIONES EPG'!$N6512-'RESOLUCIONES EPG'!$D6512</f>
        <v>1676</v>
      </c>
    </row>
    <row r="6513" ht="15.75" customHeight="1">
      <c r="A6513" s="222" t="str">
        <f>'RESOLUCIONES 2015'!A854:H854</f>
        <v/>
      </c>
      <c r="B6513" s="73" t="s">
        <v>7852</v>
      </c>
      <c r="C6513" s="74">
        <v>851.0</v>
      </c>
      <c r="D6513" s="130">
        <v>44530.0</v>
      </c>
      <c r="E6513" s="73" t="s">
        <v>8686</v>
      </c>
      <c r="F6513" s="73" t="s">
        <v>8803</v>
      </c>
      <c r="G6513" s="73" t="s">
        <v>8781</v>
      </c>
      <c r="H6513" s="169"/>
      <c r="I6513" s="186"/>
      <c r="J6513" s="21"/>
      <c r="K6513" s="21"/>
      <c r="L6513" s="21"/>
      <c r="M6513" s="21"/>
      <c r="N6513" s="22">
        <f t="shared" si="2"/>
        <v>46206</v>
      </c>
      <c r="O6513" s="23">
        <f>'RESOLUCIONES EPG'!$N6513-'RESOLUCIONES EPG'!$D6513</f>
        <v>1676</v>
      </c>
    </row>
    <row r="6514" ht="16.5" customHeight="1">
      <c r="A6514" s="222" t="str">
        <f>'RESOLUCIONES 2015'!A847:H847</f>
        <v/>
      </c>
      <c r="B6514" s="73" t="s">
        <v>7852</v>
      </c>
      <c r="C6514" s="74">
        <v>844.0</v>
      </c>
      <c r="D6514" s="130">
        <v>44530.0</v>
      </c>
      <c r="E6514" s="73" t="s">
        <v>8688</v>
      </c>
      <c r="F6514" s="73" t="s">
        <v>8804</v>
      </c>
      <c r="G6514" s="73" t="s">
        <v>8781</v>
      </c>
      <c r="H6514" s="169"/>
      <c r="I6514" s="186"/>
      <c r="J6514" s="21"/>
      <c r="K6514" s="21"/>
      <c r="L6514" s="21"/>
      <c r="M6514" s="21"/>
      <c r="N6514" s="22">
        <f t="shared" si="2"/>
        <v>46206</v>
      </c>
      <c r="O6514" s="23">
        <f>'RESOLUCIONES EPG'!$N6514-'RESOLUCIONES EPG'!$D6514</f>
        <v>1676</v>
      </c>
    </row>
    <row r="6515" ht="16.5" customHeight="1">
      <c r="A6515" s="222" t="str">
        <f>'RESOLUCIONES 2015'!A844:H844</f>
        <v/>
      </c>
      <c r="B6515" s="73" t="s">
        <v>7852</v>
      </c>
      <c r="C6515" s="74">
        <v>841.0</v>
      </c>
      <c r="D6515" s="130">
        <v>44530.0</v>
      </c>
      <c r="E6515" s="73" t="s">
        <v>2616</v>
      </c>
      <c r="F6515" s="73" t="s">
        <v>8805</v>
      </c>
      <c r="G6515" s="73" t="s">
        <v>8781</v>
      </c>
      <c r="H6515" s="169"/>
      <c r="I6515" s="186"/>
      <c r="J6515" s="21"/>
      <c r="K6515" s="21"/>
      <c r="L6515" s="21"/>
      <c r="M6515" s="21"/>
      <c r="N6515" s="22">
        <f t="shared" si="2"/>
        <v>46206</v>
      </c>
      <c r="O6515" s="23">
        <f>'RESOLUCIONES EPG'!$N6515-'RESOLUCIONES EPG'!$D6515</f>
        <v>1676</v>
      </c>
    </row>
    <row r="6516" ht="16.5" customHeight="1">
      <c r="A6516" s="222" t="str">
        <f>'RESOLUCIONES 2015'!A842:H842</f>
        <v/>
      </c>
      <c r="B6516" s="73" t="s">
        <v>7852</v>
      </c>
      <c r="C6516" s="74">
        <v>839.0</v>
      </c>
      <c r="D6516" s="130">
        <v>44530.0</v>
      </c>
      <c r="E6516" s="73" t="s">
        <v>8690</v>
      </c>
      <c r="F6516" s="73" t="s">
        <v>8806</v>
      </c>
      <c r="G6516" s="73" t="s">
        <v>8781</v>
      </c>
      <c r="H6516" s="169"/>
      <c r="I6516" s="186"/>
      <c r="J6516" s="21"/>
      <c r="K6516" s="21"/>
      <c r="L6516" s="21"/>
      <c r="M6516" s="21"/>
      <c r="N6516" s="22">
        <f t="shared" si="2"/>
        <v>46206</v>
      </c>
      <c r="O6516" s="23">
        <f>'RESOLUCIONES EPG'!$N6516-'RESOLUCIONES EPG'!$D6516</f>
        <v>1676</v>
      </c>
    </row>
    <row r="6517" ht="15.75" customHeight="1">
      <c r="A6517" s="222" t="str">
        <f>'RESOLUCIONES 2015'!A837:H837</f>
        <v/>
      </c>
      <c r="B6517" s="73" t="s">
        <v>7852</v>
      </c>
      <c r="C6517" s="74">
        <v>834.0</v>
      </c>
      <c r="D6517" s="130">
        <v>44530.0</v>
      </c>
      <c r="E6517" s="73" t="s">
        <v>2522</v>
      </c>
      <c r="F6517" s="73" t="s">
        <v>8807</v>
      </c>
      <c r="G6517" s="73" t="s">
        <v>6388</v>
      </c>
      <c r="H6517" s="169"/>
      <c r="I6517" s="186"/>
      <c r="J6517" s="21"/>
      <c r="K6517" s="21"/>
      <c r="L6517" s="21"/>
      <c r="M6517" s="21"/>
      <c r="N6517" s="22">
        <f t="shared" si="2"/>
        <v>46206</v>
      </c>
      <c r="O6517" s="23">
        <f>'RESOLUCIONES EPG'!$N6517-'RESOLUCIONES EPG'!$D6517</f>
        <v>1676</v>
      </c>
    </row>
    <row r="6518" ht="16.5" customHeight="1">
      <c r="A6518" s="222" t="str">
        <f>'RESOLUCIONES 2015'!A845:H845</f>
        <v/>
      </c>
      <c r="B6518" s="73" t="s">
        <v>7852</v>
      </c>
      <c r="C6518" s="74">
        <v>842.0</v>
      </c>
      <c r="D6518" s="130">
        <v>44530.0</v>
      </c>
      <c r="E6518" s="73" t="s">
        <v>8695</v>
      </c>
      <c r="F6518" s="197" t="s">
        <v>8808</v>
      </c>
      <c r="G6518" s="73" t="s">
        <v>8781</v>
      </c>
      <c r="H6518" s="169"/>
      <c r="I6518" s="186"/>
      <c r="J6518" s="21"/>
      <c r="K6518" s="21"/>
      <c r="L6518" s="21"/>
      <c r="M6518" s="21"/>
      <c r="N6518" s="22">
        <f t="shared" si="2"/>
        <v>46206</v>
      </c>
      <c r="O6518" s="23">
        <f>'RESOLUCIONES EPG'!$N6518-'RESOLUCIONES EPG'!$D6518</f>
        <v>1676</v>
      </c>
    </row>
    <row r="6519" ht="16.5" customHeight="1">
      <c r="A6519" s="222" t="str">
        <f>'RESOLUCIONES 2015'!A843:H843</f>
        <v/>
      </c>
      <c r="B6519" s="73" t="s">
        <v>7852</v>
      </c>
      <c r="C6519" s="74">
        <v>840.0</v>
      </c>
      <c r="D6519" s="130">
        <v>44530.0</v>
      </c>
      <c r="E6519" s="73" t="s">
        <v>8700</v>
      </c>
      <c r="F6519" s="73" t="s">
        <v>8809</v>
      </c>
      <c r="G6519" s="73" t="s">
        <v>8781</v>
      </c>
      <c r="H6519" s="169"/>
      <c r="I6519" s="186"/>
      <c r="J6519" s="21"/>
      <c r="K6519" s="21"/>
      <c r="L6519" s="21"/>
      <c r="M6519" s="21"/>
      <c r="N6519" s="22">
        <f t="shared" si="2"/>
        <v>46206</v>
      </c>
      <c r="O6519" s="23">
        <f>'RESOLUCIONES EPG'!$N6519-'RESOLUCIONES EPG'!$D6519</f>
        <v>1676</v>
      </c>
    </row>
    <row r="6520" ht="15.75" customHeight="1">
      <c r="A6520" s="222" t="str">
        <f>'RESOLUCIONES 2015'!A850:H850</f>
        <v/>
      </c>
      <c r="B6520" s="73" t="s">
        <v>7852</v>
      </c>
      <c r="C6520" s="74">
        <v>847.0</v>
      </c>
      <c r="D6520" s="130">
        <v>44530.0</v>
      </c>
      <c r="E6520" s="73" t="s">
        <v>8187</v>
      </c>
      <c r="F6520" s="73" t="s">
        <v>8107</v>
      </c>
      <c r="G6520" s="73" t="s">
        <v>8781</v>
      </c>
      <c r="H6520" s="169"/>
      <c r="I6520" s="186"/>
      <c r="J6520" s="21"/>
      <c r="K6520" s="21"/>
      <c r="L6520" s="21"/>
      <c r="M6520" s="21"/>
      <c r="N6520" s="22">
        <f t="shared" si="2"/>
        <v>46206</v>
      </c>
      <c r="O6520" s="23">
        <f>'RESOLUCIONES EPG'!$N6520-'RESOLUCIONES EPG'!$D6520</f>
        <v>1676</v>
      </c>
    </row>
    <row r="6521" ht="15.75" customHeight="1">
      <c r="A6521" s="222" t="str">
        <f>'RESOLUCIONES 2015'!A855:H855</f>
        <v/>
      </c>
      <c r="B6521" s="73" t="s">
        <v>7852</v>
      </c>
      <c r="C6521" s="74">
        <v>852.0</v>
      </c>
      <c r="D6521" s="130">
        <v>44530.0</v>
      </c>
      <c r="E6521" s="73" t="s">
        <v>8735</v>
      </c>
      <c r="F6521" s="73" t="s">
        <v>8810</v>
      </c>
      <c r="G6521" s="73" t="s">
        <v>8781</v>
      </c>
      <c r="H6521" s="169"/>
      <c r="I6521" s="186"/>
      <c r="J6521" s="21"/>
      <c r="K6521" s="21"/>
      <c r="L6521" s="21"/>
      <c r="M6521" s="21"/>
      <c r="N6521" s="22">
        <f t="shared" si="2"/>
        <v>46206</v>
      </c>
      <c r="O6521" s="23">
        <f>'RESOLUCIONES EPG'!$N6521-'RESOLUCIONES EPG'!$D6521</f>
        <v>1676</v>
      </c>
    </row>
    <row r="6522" ht="15.75" customHeight="1">
      <c r="A6522" s="222" t="str">
        <f>'RESOLUCIONES 2015'!A840:H840</f>
        <v/>
      </c>
      <c r="B6522" s="73" t="s">
        <v>7852</v>
      </c>
      <c r="C6522" s="74">
        <v>837.0</v>
      </c>
      <c r="D6522" s="130">
        <v>44530.0</v>
      </c>
      <c r="E6522" s="73" t="s">
        <v>1499</v>
      </c>
      <c r="F6522" s="197" t="s">
        <v>8811</v>
      </c>
      <c r="G6522" s="73" t="s">
        <v>8781</v>
      </c>
      <c r="H6522" s="169"/>
      <c r="I6522" s="186"/>
      <c r="J6522" s="21"/>
      <c r="K6522" s="21"/>
      <c r="L6522" s="21"/>
      <c r="M6522" s="21"/>
      <c r="N6522" s="22">
        <f t="shared" si="2"/>
        <v>46206</v>
      </c>
      <c r="O6522" s="23">
        <f>'RESOLUCIONES EPG'!$N6522-'RESOLUCIONES EPG'!$D6522</f>
        <v>1676</v>
      </c>
    </row>
    <row r="6523" ht="15.75" customHeight="1">
      <c r="A6523" s="222" t="str">
        <f>'RESOLUCIONES 2015'!A852:H852</f>
        <v/>
      </c>
      <c r="B6523" s="73" t="s">
        <v>7852</v>
      </c>
      <c r="C6523" s="74">
        <v>849.0</v>
      </c>
      <c r="D6523" s="130">
        <v>44530.0</v>
      </c>
      <c r="E6523" s="73" t="s">
        <v>8812</v>
      </c>
      <c r="F6523" s="73" t="s">
        <v>8813</v>
      </c>
      <c r="G6523" s="73" t="s">
        <v>8781</v>
      </c>
      <c r="H6523" s="169"/>
      <c r="I6523" s="186"/>
      <c r="J6523" s="21"/>
      <c r="K6523" s="21"/>
      <c r="L6523" s="21"/>
      <c r="M6523" s="21"/>
      <c r="N6523" s="22">
        <f t="shared" si="2"/>
        <v>46206</v>
      </c>
      <c r="O6523" s="23">
        <f>'RESOLUCIONES EPG'!$N6523-'RESOLUCIONES EPG'!$D6523</f>
        <v>1676</v>
      </c>
    </row>
    <row r="6524" ht="16.5" customHeight="1">
      <c r="A6524" s="222" t="str">
        <f>'RESOLUCIONES 2015'!A853:H853</f>
        <v/>
      </c>
      <c r="B6524" s="73" t="s">
        <v>7852</v>
      </c>
      <c r="C6524" s="74">
        <v>850.0</v>
      </c>
      <c r="D6524" s="130">
        <v>44530.0</v>
      </c>
      <c r="E6524" s="73" t="s">
        <v>8814</v>
      </c>
      <c r="F6524" s="73" t="s">
        <v>1755</v>
      </c>
      <c r="G6524" s="73" t="s">
        <v>8781</v>
      </c>
      <c r="H6524" s="169"/>
      <c r="I6524" s="186"/>
      <c r="J6524" s="21"/>
      <c r="K6524" s="21"/>
      <c r="L6524" s="21"/>
      <c r="M6524" s="21"/>
      <c r="N6524" s="22">
        <f t="shared" si="2"/>
        <v>46206</v>
      </c>
      <c r="O6524" s="23">
        <f>'RESOLUCIONES EPG'!$N6524-'RESOLUCIONES EPG'!$D6524</f>
        <v>1676</v>
      </c>
    </row>
    <row r="6525" ht="16.5" customHeight="1">
      <c r="A6525" s="222" t="str">
        <f>'RESOLUCIONES 2015'!A839:H839</f>
        <v/>
      </c>
      <c r="B6525" s="73" t="s">
        <v>7852</v>
      </c>
      <c r="C6525" s="74">
        <v>836.0</v>
      </c>
      <c r="D6525" s="130">
        <v>44530.0</v>
      </c>
      <c r="E6525" s="73" t="s">
        <v>8815</v>
      </c>
      <c r="F6525" s="73" t="s">
        <v>8816</v>
      </c>
      <c r="G6525" s="73" t="s">
        <v>8781</v>
      </c>
      <c r="H6525" s="169"/>
      <c r="I6525" s="186"/>
      <c r="J6525" s="21"/>
      <c r="K6525" s="21"/>
      <c r="L6525" s="21"/>
      <c r="M6525" s="21"/>
      <c r="N6525" s="22">
        <f t="shared" si="2"/>
        <v>46206</v>
      </c>
      <c r="O6525" s="23">
        <f>'RESOLUCIONES EPG'!$N6525-'RESOLUCIONES EPG'!$D6525</f>
        <v>1676</v>
      </c>
    </row>
    <row r="6526" ht="16.5" customHeight="1">
      <c r="A6526" s="222" t="str">
        <f>'RESOLUCIONES 2015'!A861:H861</f>
        <v/>
      </c>
      <c r="B6526" s="73" t="s">
        <v>7852</v>
      </c>
      <c r="C6526" s="74">
        <v>858.0</v>
      </c>
      <c r="D6526" s="130">
        <v>44531.0</v>
      </c>
      <c r="E6526" s="73" t="s">
        <v>7195</v>
      </c>
      <c r="F6526" s="73" t="s">
        <v>7390</v>
      </c>
      <c r="G6526" s="73" t="s">
        <v>1593</v>
      </c>
      <c r="H6526" s="253">
        <v>44539.0</v>
      </c>
      <c r="I6526" s="186"/>
      <c r="J6526" s="21"/>
      <c r="K6526" s="21"/>
      <c r="L6526" s="21"/>
      <c r="M6526" s="21"/>
      <c r="N6526" s="22">
        <f t="shared" si="2"/>
        <v>46206</v>
      </c>
      <c r="O6526" s="23">
        <f>'RESOLUCIONES EPG'!$N6526-'RESOLUCIONES EPG'!$D6526</f>
        <v>1675</v>
      </c>
    </row>
    <row r="6527" ht="16.5" customHeight="1">
      <c r="A6527" s="222" t="str">
        <f>'RESOLUCIONES 2015'!A873:H873</f>
        <v/>
      </c>
      <c r="B6527" s="73" t="s">
        <v>7852</v>
      </c>
      <c r="C6527" s="74">
        <v>870.0</v>
      </c>
      <c r="D6527" s="130">
        <v>44532.0</v>
      </c>
      <c r="E6527" s="73" t="s">
        <v>8072</v>
      </c>
      <c r="F6527" s="73" t="s">
        <v>8073</v>
      </c>
      <c r="G6527" s="73" t="s">
        <v>8781</v>
      </c>
      <c r="H6527" s="169"/>
      <c r="I6527" s="186"/>
      <c r="J6527" s="21"/>
      <c r="K6527" s="21"/>
      <c r="L6527" s="21"/>
      <c r="M6527" s="21"/>
      <c r="N6527" s="22">
        <f t="shared" si="2"/>
        <v>46206</v>
      </c>
      <c r="O6527" s="23">
        <f>'RESOLUCIONES EPG'!$N6527-'RESOLUCIONES EPG'!$D6527</f>
        <v>1674</v>
      </c>
    </row>
    <row r="6528" ht="15.75" customHeight="1">
      <c r="A6528" s="222" t="str">
        <f>'RESOLUCIONES 2015'!A863:H863</f>
        <v/>
      </c>
      <c r="B6528" s="73" t="s">
        <v>7852</v>
      </c>
      <c r="C6528" s="74">
        <v>860.0</v>
      </c>
      <c r="D6528" s="130">
        <v>44532.0</v>
      </c>
      <c r="E6528" s="73" t="s">
        <v>1727</v>
      </c>
      <c r="F6528" s="73" t="s">
        <v>8817</v>
      </c>
      <c r="G6528" s="73" t="s">
        <v>8781</v>
      </c>
      <c r="H6528" s="169"/>
      <c r="I6528" s="186"/>
      <c r="J6528" s="21"/>
      <c r="K6528" s="21"/>
      <c r="L6528" s="21"/>
      <c r="M6528" s="21"/>
      <c r="N6528" s="22">
        <f t="shared" si="2"/>
        <v>46206</v>
      </c>
      <c r="O6528" s="23">
        <f>'RESOLUCIONES EPG'!$N6528-'RESOLUCIONES EPG'!$D6528</f>
        <v>1674</v>
      </c>
    </row>
    <row r="6529" ht="33.0" customHeight="1">
      <c r="A6529" s="222" t="str">
        <f>'RESOLUCIONES 2015'!A867:H867</f>
        <v/>
      </c>
      <c r="B6529" s="73" t="s">
        <v>7852</v>
      </c>
      <c r="C6529" s="74">
        <v>864.0</v>
      </c>
      <c r="D6529" s="130">
        <v>44532.0</v>
      </c>
      <c r="E6529" s="73" t="s">
        <v>8007</v>
      </c>
      <c r="F6529" s="73" t="s">
        <v>8008</v>
      </c>
      <c r="G6529" s="73" t="s">
        <v>8781</v>
      </c>
      <c r="H6529" s="169"/>
      <c r="I6529" s="186"/>
      <c r="J6529" s="21"/>
      <c r="K6529" s="21"/>
      <c r="L6529" s="21"/>
      <c r="M6529" s="21"/>
      <c r="N6529" s="22">
        <f t="shared" si="2"/>
        <v>46206</v>
      </c>
      <c r="O6529" s="23">
        <f>'RESOLUCIONES EPG'!$N6529-'RESOLUCIONES EPG'!$D6529</f>
        <v>1674</v>
      </c>
    </row>
    <row r="6530" ht="16.5" customHeight="1">
      <c r="A6530" s="222" t="str">
        <f>'RESOLUCIONES 2015'!A864:H864</f>
        <v/>
      </c>
      <c r="B6530" s="73" t="s">
        <v>7852</v>
      </c>
      <c r="C6530" s="74">
        <v>861.0</v>
      </c>
      <c r="D6530" s="130">
        <v>44532.0</v>
      </c>
      <c r="E6530" s="73" t="s">
        <v>5527</v>
      </c>
      <c r="F6530" s="73" t="s">
        <v>5528</v>
      </c>
      <c r="G6530" s="73" t="s">
        <v>8781</v>
      </c>
      <c r="H6530" s="169"/>
      <c r="I6530" s="186"/>
      <c r="J6530" s="21"/>
      <c r="K6530" s="21"/>
      <c r="L6530" s="21"/>
      <c r="M6530" s="21"/>
      <c r="N6530" s="22">
        <f t="shared" si="2"/>
        <v>46206</v>
      </c>
      <c r="O6530" s="23">
        <f>'RESOLUCIONES EPG'!$N6530-'RESOLUCIONES EPG'!$D6530</f>
        <v>1674</v>
      </c>
    </row>
    <row r="6531" ht="16.5" customHeight="1">
      <c r="A6531" s="222" t="str">
        <f>'RESOLUCIONES 2015'!A870:H870</f>
        <v/>
      </c>
      <c r="B6531" s="73" t="s">
        <v>7852</v>
      </c>
      <c r="C6531" s="74">
        <v>867.0</v>
      </c>
      <c r="D6531" s="130">
        <v>44532.0</v>
      </c>
      <c r="E6531" s="73" t="s">
        <v>5351</v>
      </c>
      <c r="F6531" s="73" t="s">
        <v>8818</v>
      </c>
      <c r="G6531" s="73" t="s">
        <v>8781</v>
      </c>
      <c r="H6531" s="169"/>
      <c r="I6531" s="186"/>
      <c r="J6531" s="21"/>
      <c r="K6531" s="21"/>
      <c r="L6531" s="21"/>
      <c r="M6531" s="21"/>
      <c r="N6531" s="22">
        <f t="shared" si="2"/>
        <v>46206</v>
      </c>
      <c r="O6531" s="23">
        <f>'RESOLUCIONES EPG'!$N6531-'RESOLUCIONES EPG'!$D6531</f>
        <v>1674</v>
      </c>
    </row>
    <row r="6532" ht="16.5" customHeight="1">
      <c r="A6532" s="222" t="str">
        <f>'RESOLUCIONES 2015'!A866:H866</f>
        <v/>
      </c>
      <c r="B6532" s="73" t="s">
        <v>7852</v>
      </c>
      <c r="C6532" s="74">
        <v>863.0</v>
      </c>
      <c r="D6532" s="130">
        <v>44532.0</v>
      </c>
      <c r="E6532" s="73" t="s">
        <v>8331</v>
      </c>
      <c r="F6532" s="73" t="s">
        <v>8819</v>
      </c>
      <c r="G6532" s="73" t="s">
        <v>8781</v>
      </c>
      <c r="H6532" s="169"/>
      <c r="I6532" s="186"/>
      <c r="J6532" s="21"/>
      <c r="K6532" s="21"/>
      <c r="L6532" s="21"/>
      <c r="M6532" s="21"/>
      <c r="N6532" s="22">
        <f t="shared" si="2"/>
        <v>46206</v>
      </c>
      <c r="O6532" s="23">
        <f>'RESOLUCIONES EPG'!$N6532-'RESOLUCIONES EPG'!$D6532</f>
        <v>1674</v>
      </c>
    </row>
    <row r="6533" ht="15.75" customHeight="1">
      <c r="A6533" s="222" t="str">
        <f>'RESOLUCIONES 2015'!A871:H871</f>
        <v/>
      </c>
      <c r="B6533" s="73" t="s">
        <v>7852</v>
      </c>
      <c r="C6533" s="74">
        <v>868.0</v>
      </c>
      <c r="D6533" s="130">
        <v>44532.0</v>
      </c>
      <c r="E6533" s="73" t="s">
        <v>8751</v>
      </c>
      <c r="F6533" s="73" t="s">
        <v>8820</v>
      </c>
      <c r="G6533" s="73" t="s">
        <v>8781</v>
      </c>
      <c r="H6533" s="169"/>
      <c r="I6533" s="186"/>
      <c r="J6533" s="21"/>
      <c r="K6533" s="21"/>
      <c r="L6533" s="21"/>
      <c r="M6533" s="21"/>
      <c r="N6533" s="22">
        <f t="shared" si="2"/>
        <v>46206</v>
      </c>
      <c r="O6533" s="23">
        <f>'RESOLUCIONES EPG'!$N6533-'RESOLUCIONES EPG'!$D6533</f>
        <v>1674</v>
      </c>
    </row>
    <row r="6534" ht="15.75" customHeight="1">
      <c r="A6534" s="222" t="str">
        <f>'RESOLUCIONES 2015'!A868:H868</f>
        <v/>
      </c>
      <c r="B6534" s="73" t="s">
        <v>7852</v>
      </c>
      <c r="C6534" s="74">
        <v>865.0</v>
      </c>
      <c r="D6534" s="130">
        <v>44532.0</v>
      </c>
      <c r="E6534" s="73" t="s">
        <v>8499</v>
      </c>
      <c r="F6534" s="73" t="s">
        <v>8821</v>
      </c>
      <c r="G6534" s="73" t="s">
        <v>8781</v>
      </c>
      <c r="H6534" s="169"/>
      <c r="I6534" s="186"/>
      <c r="J6534" s="21"/>
      <c r="K6534" s="21"/>
      <c r="L6534" s="21"/>
      <c r="M6534" s="21"/>
      <c r="N6534" s="22">
        <f t="shared" si="2"/>
        <v>46206</v>
      </c>
      <c r="O6534" s="23">
        <f>'RESOLUCIONES EPG'!$N6534-'RESOLUCIONES EPG'!$D6534</f>
        <v>1674</v>
      </c>
    </row>
    <row r="6535" ht="15.75" customHeight="1">
      <c r="A6535" s="222" t="str">
        <f>'RESOLUCIONES 2015'!A872:H872</f>
        <v/>
      </c>
      <c r="B6535" s="73" t="s">
        <v>7852</v>
      </c>
      <c r="C6535" s="74">
        <v>869.0</v>
      </c>
      <c r="D6535" s="130">
        <v>44532.0</v>
      </c>
      <c r="E6535" s="73" t="s">
        <v>8822</v>
      </c>
      <c r="F6535" s="73" t="s">
        <v>8823</v>
      </c>
      <c r="G6535" s="73" t="s">
        <v>8781</v>
      </c>
      <c r="H6535" s="169"/>
      <c r="I6535" s="186"/>
      <c r="J6535" s="21"/>
      <c r="K6535" s="21"/>
      <c r="L6535" s="21"/>
      <c r="M6535" s="21"/>
      <c r="N6535" s="22">
        <f t="shared" si="2"/>
        <v>46206</v>
      </c>
      <c r="O6535" s="23">
        <f>'RESOLUCIONES EPG'!$N6535-'RESOLUCIONES EPG'!$D6535</f>
        <v>1674</v>
      </c>
    </row>
    <row r="6536" ht="16.5" customHeight="1">
      <c r="A6536" s="222" t="str">
        <f>'RESOLUCIONES 2015'!A862:H862</f>
        <v/>
      </c>
      <c r="B6536" s="73" t="s">
        <v>7852</v>
      </c>
      <c r="C6536" s="74">
        <v>859.0</v>
      </c>
      <c r="D6536" s="130">
        <v>44532.0</v>
      </c>
      <c r="E6536" s="73" t="s">
        <v>8824</v>
      </c>
      <c r="F6536" s="73" t="s">
        <v>8825</v>
      </c>
      <c r="G6536" s="73" t="s">
        <v>8781</v>
      </c>
      <c r="H6536" s="169"/>
      <c r="I6536" s="186"/>
      <c r="J6536" s="21"/>
      <c r="K6536" s="21"/>
      <c r="L6536" s="21"/>
      <c r="M6536" s="21"/>
      <c r="N6536" s="22">
        <f t="shared" si="2"/>
        <v>46206</v>
      </c>
      <c r="O6536" s="23">
        <f>'RESOLUCIONES EPG'!$N6536-'RESOLUCIONES EPG'!$D6536</f>
        <v>1674</v>
      </c>
    </row>
    <row r="6537" ht="15.75" customHeight="1">
      <c r="A6537" s="222" t="str">
        <f>'RESOLUCIONES 2015'!A865:H865</f>
        <v/>
      </c>
      <c r="B6537" s="73" t="s">
        <v>7852</v>
      </c>
      <c r="C6537" s="74">
        <v>862.0</v>
      </c>
      <c r="D6537" s="130">
        <v>44532.0</v>
      </c>
      <c r="E6537" s="73" t="s">
        <v>8826</v>
      </c>
      <c r="F6537" s="73" t="s">
        <v>8827</v>
      </c>
      <c r="G6537" s="73" t="s">
        <v>8781</v>
      </c>
      <c r="H6537" s="169"/>
      <c r="I6537" s="186"/>
      <c r="J6537" s="21"/>
      <c r="K6537" s="21"/>
      <c r="L6537" s="21"/>
      <c r="M6537" s="21"/>
      <c r="N6537" s="22">
        <f t="shared" si="2"/>
        <v>46206</v>
      </c>
      <c r="O6537" s="23">
        <f>'RESOLUCIONES EPG'!$N6537-'RESOLUCIONES EPG'!$D6537</f>
        <v>1674</v>
      </c>
    </row>
    <row r="6538" ht="15.75" customHeight="1">
      <c r="A6538" s="222" t="str">
        <f>'RESOLUCIONES 2015'!A869:H869</f>
        <v/>
      </c>
      <c r="B6538" s="73" t="s">
        <v>7852</v>
      </c>
      <c r="C6538" s="74">
        <v>866.0</v>
      </c>
      <c r="D6538" s="130">
        <v>44532.0</v>
      </c>
      <c r="E6538" s="73" t="s">
        <v>8828</v>
      </c>
      <c r="F6538" s="73" t="s">
        <v>986</v>
      </c>
      <c r="G6538" s="73" t="s">
        <v>8781</v>
      </c>
      <c r="H6538" s="169"/>
      <c r="I6538" s="186"/>
      <c r="J6538" s="21"/>
      <c r="K6538" s="21"/>
      <c r="L6538" s="21"/>
      <c r="M6538" s="21"/>
      <c r="N6538" s="22">
        <f t="shared" si="2"/>
        <v>46206</v>
      </c>
      <c r="O6538" s="23">
        <f>'RESOLUCIONES EPG'!$N6538-'RESOLUCIONES EPG'!$D6538</f>
        <v>1674</v>
      </c>
    </row>
    <row r="6539" ht="15.75" customHeight="1">
      <c r="A6539" s="222" t="str">
        <f>'RESOLUCIONES 2015'!A874:H874</f>
        <v/>
      </c>
      <c r="B6539" s="73" t="s">
        <v>7852</v>
      </c>
      <c r="C6539" s="74">
        <v>871.0</v>
      </c>
      <c r="D6539" s="130">
        <v>44533.0</v>
      </c>
      <c r="E6539" s="146" t="s">
        <v>3707</v>
      </c>
      <c r="F6539" s="73" t="s">
        <v>8740</v>
      </c>
      <c r="G6539" s="73" t="s">
        <v>8781</v>
      </c>
      <c r="H6539" s="169"/>
      <c r="I6539" s="186"/>
      <c r="J6539" s="21"/>
      <c r="K6539" s="21"/>
      <c r="L6539" s="21"/>
      <c r="M6539" s="21"/>
      <c r="N6539" s="22">
        <f t="shared" si="2"/>
        <v>46206</v>
      </c>
      <c r="O6539" s="23">
        <f>'RESOLUCIONES EPG'!$N6539-'RESOLUCIONES EPG'!$D6539</f>
        <v>1673</v>
      </c>
    </row>
    <row r="6540" ht="16.5" customHeight="1">
      <c r="A6540" s="222" t="str">
        <f>'RESOLUCIONES 2015'!A879:H879</f>
        <v/>
      </c>
      <c r="B6540" s="73" t="s">
        <v>7852</v>
      </c>
      <c r="C6540" s="74">
        <v>876.0</v>
      </c>
      <c r="D6540" s="130">
        <v>44533.0</v>
      </c>
      <c r="E6540" s="73" t="s">
        <v>4351</v>
      </c>
      <c r="F6540" s="73" t="s">
        <v>8630</v>
      </c>
      <c r="G6540" s="73" t="s">
        <v>131</v>
      </c>
      <c r="H6540" s="169"/>
      <c r="I6540" s="186"/>
      <c r="J6540" s="21"/>
      <c r="K6540" s="21"/>
      <c r="L6540" s="21"/>
      <c r="M6540" s="21"/>
      <c r="N6540" s="22">
        <f t="shared" si="2"/>
        <v>46206</v>
      </c>
      <c r="O6540" s="23">
        <f>'RESOLUCIONES EPG'!$N6540-'RESOLUCIONES EPG'!$D6540</f>
        <v>1673</v>
      </c>
    </row>
    <row r="6541" ht="15.75" customHeight="1">
      <c r="A6541" s="222" t="str">
        <f>'RESOLUCIONES 2015'!A878:H878</f>
        <v/>
      </c>
      <c r="B6541" s="73" t="s">
        <v>7852</v>
      </c>
      <c r="C6541" s="74">
        <v>875.0</v>
      </c>
      <c r="D6541" s="130">
        <v>44533.0</v>
      </c>
      <c r="E6541" s="73" t="s">
        <v>3311</v>
      </c>
      <c r="F6541" s="73" t="s">
        <v>8829</v>
      </c>
      <c r="G6541" s="73" t="s">
        <v>131</v>
      </c>
      <c r="H6541" s="169"/>
      <c r="I6541" s="186"/>
      <c r="J6541" s="21"/>
      <c r="K6541" s="21"/>
      <c r="L6541" s="21"/>
      <c r="M6541" s="21"/>
      <c r="N6541" s="22">
        <f t="shared" si="2"/>
        <v>46206</v>
      </c>
      <c r="O6541" s="23">
        <f>'RESOLUCIONES EPG'!$N6541-'RESOLUCIONES EPG'!$D6541</f>
        <v>1673</v>
      </c>
    </row>
    <row r="6542" ht="16.5" customHeight="1">
      <c r="A6542" s="222" t="str">
        <f>'RESOLUCIONES 2015'!A875:H875</f>
        <v/>
      </c>
      <c r="B6542" s="73" t="s">
        <v>7852</v>
      </c>
      <c r="C6542" s="74">
        <v>872.0</v>
      </c>
      <c r="D6542" s="130">
        <v>44533.0</v>
      </c>
      <c r="E6542" s="146" t="s">
        <v>6560</v>
      </c>
      <c r="F6542" s="73" t="s">
        <v>8744</v>
      </c>
      <c r="G6542" s="73" t="s">
        <v>8781</v>
      </c>
      <c r="H6542" s="169"/>
      <c r="I6542" s="186"/>
      <c r="J6542" s="21"/>
      <c r="K6542" s="21"/>
      <c r="L6542" s="21"/>
      <c r="M6542" s="21"/>
      <c r="N6542" s="22">
        <f t="shared" si="2"/>
        <v>46206</v>
      </c>
      <c r="O6542" s="23">
        <f>'RESOLUCIONES EPG'!$N6542-'RESOLUCIONES EPG'!$D6542</f>
        <v>1673</v>
      </c>
    </row>
    <row r="6543" ht="15.75" customHeight="1">
      <c r="A6543" s="222" t="str">
        <f>'RESOLUCIONES 2015'!A876:H876</f>
        <v/>
      </c>
      <c r="B6543" s="73" t="s">
        <v>7852</v>
      </c>
      <c r="C6543" s="74">
        <v>873.0</v>
      </c>
      <c r="D6543" s="130">
        <v>44533.0</v>
      </c>
      <c r="E6543" s="73" t="s">
        <v>3066</v>
      </c>
      <c r="F6543" s="73" t="s">
        <v>8830</v>
      </c>
      <c r="G6543" s="73" t="s">
        <v>131</v>
      </c>
      <c r="H6543" s="169"/>
      <c r="I6543" s="186"/>
      <c r="J6543" s="21"/>
      <c r="K6543" s="21"/>
      <c r="L6543" s="21"/>
      <c r="M6543" s="21"/>
      <c r="N6543" s="22">
        <f t="shared" si="2"/>
        <v>46206</v>
      </c>
      <c r="O6543" s="23">
        <f>'RESOLUCIONES EPG'!$N6543-'RESOLUCIONES EPG'!$D6543</f>
        <v>1673</v>
      </c>
    </row>
    <row r="6544" ht="16.5" customHeight="1">
      <c r="A6544" s="222" t="str">
        <f>'RESOLUCIONES 2015'!A877:H877</f>
        <v/>
      </c>
      <c r="B6544" s="73" t="s">
        <v>7852</v>
      </c>
      <c r="C6544" s="74">
        <v>874.0</v>
      </c>
      <c r="D6544" s="130">
        <v>44533.0</v>
      </c>
      <c r="E6544" s="73" t="s">
        <v>6242</v>
      </c>
      <c r="F6544" s="73" t="s">
        <v>7189</v>
      </c>
      <c r="G6544" s="73" t="s">
        <v>131</v>
      </c>
      <c r="H6544" s="169"/>
      <c r="I6544" s="186"/>
      <c r="J6544" s="21"/>
      <c r="K6544" s="21"/>
      <c r="L6544" s="21"/>
      <c r="M6544" s="21"/>
      <c r="N6544" s="22">
        <f t="shared" si="2"/>
        <v>46206</v>
      </c>
      <c r="O6544" s="23">
        <f>'RESOLUCIONES EPG'!$N6544-'RESOLUCIONES EPG'!$D6544</f>
        <v>1673</v>
      </c>
    </row>
    <row r="6545" ht="18.75" customHeight="1">
      <c r="A6545" s="222" t="str">
        <f>'RESOLUCIONES 2015'!A883:H883</f>
        <v/>
      </c>
      <c r="B6545" s="73" t="s">
        <v>7852</v>
      </c>
      <c r="C6545" s="74">
        <v>880.0</v>
      </c>
      <c r="D6545" s="130">
        <v>44536.0</v>
      </c>
      <c r="E6545" s="73" t="s">
        <v>2486</v>
      </c>
      <c r="F6545" s="73" t="s">
        <v>7393</v>
      </c>
      <c r="G6545" s="73" t="s">
        <v>2253</v>
      </c>
      <c r="H6545" s="169" t="s">
        <v>8831</v>
      </c>
      <c r="I6545" s="186"/>
      <c r="J6545" s="21"/>
      <c r="K6545" s="21"/>
      <c r="L6545" s="21"/>
      <c r="M6545" s="21"/>
      <c r="N6545" s="22">
        <f t="shared" si="2"/>
        <v>46206</v>
      </c>
      <c r="O6545" s="23">
        <f>'RESOLUCIONES EPG'!$N6545-'RESOLUCIONES EPG'!$D6545</f>
        <v>1670</v>
      </c>
    </row>
    <row r="6546" ht="16.5" customHeight="1">
      <c r="A6546" s="222" t="str">
        <f>'RESOLUCIONES 2015'!A882:H882</f>
        <v/>
      </c>
      <c r="B6546" s="73" t="s">
        <v>7852</v>
      </c>
      <c r="C6546" s="74">
        <v>879.0</v>
      </c>
      <c r="D6546" s="130">
        <v>44536.0</v>
      </c>
      <c r="E6546" s="73" t="s">
        <v>1494</v>
      </c>
      <c r="F6546" s="73" t="s">
        <v>7863</v>
      </c>
      <c r="G6546" s="73" t="s">
        <v>2253</v>
      </c>
      <c r="H6546" s="169" t="s">
        <v>8832</v>
      </c>
      <c r="I6546" s="186"/>
      <c r="J6546" s="21"/>
      <c r="K6546" s="21"/>
      <c r="L6546" s="21"/>
      <c r="M6546" s="21"/>
      <c r="N6546" s="22">
        <f t="shared" si="2"/>
        <v>46206</v>
      </c>
      <c r="O6546" s="23">
        <f>'RESOLUCIONES EPG'!$N6546-'RESOLUCIONES EPG'!$D6546</f>
        <v>1670</v>
      </c>
    </row>
    <row r="6547" ht="15.75" customHeight="1">
      <c r="A6547" s="222" t="str">
        <f>'RESOLUCIONES 2015'!A880:H880</f>
        <v/>
      </c>
      <c r="B6547" s="73" t="s">
        <v>7852</v>
      </c>
      <c r="C6547" s="74">
        <v>877.0</v>
      </c>
      <c r="D6547" s="130">
        <v>44536.0</v>
      </c>
      <c r="E6547" s="73" t="s">
        <v>1611</v>
      </c>
      <c r="F6547" s="73" t="s">
        <v>8023</v>
      </c>
      <c r="G6547" s="73" t="s">
        <v>1593</v>
      </c>
      <c r="H6547" s="253">
        <v>44540.0</v>
      </c>
      <c r="I6547" s="186"/>
      <c r="J6547" s="21"/>
      <c r="K6547" s="21"/>
      <c r="L6547" s="21"/>
      <c r="M6547" s="21"/>
      <c r="N6547" s="22">
        <f t="shared" si="2"/>
        <v>46206</v>
      </c>
      <c r="O6547" s="23">
        <f>'RESOLUCIONES EPG'!$N6547-'RESOLUCIONES EPG'!$D6547</f>
        <v>1670</v>
      </c>
    </row>
    <row r="6548" ht="15.75" customHeight="1">
      <c r="A6548" s="222" t="str">
        <f>'RESOLUCIONES 2015'!A884:H884</f>
        <v/>
      </c>
      <c r="B6548" s="73" t="s">
        <v>7852</v>
      </c>
      <c r="C6548" s="74">
        <v>881.0</v>
      </c>
      <c r="D6548" s="130">
        <v>44536.0</v>
      </c>
      <c r="E6548" s="73" t="s">
        <v>3451</v>
      </c>
      <c r="F6548" s="73" t="s">
        <v>7599</v>
      </c>
      <c r="G6548" s="73" t="s">
        <v>2253</v>
      </c>
      <c r="H6548" s="169" t="s">
        <v>3090</v>
      </c>
      <c r="I6548" s="186"/>
      <c r="J6548" s="21"/>
      <c r="K6548" s="21"/>
      <c r="L6548" s="21"/>
      <c r="M6548" s="21"/>
      <c r="N6548" s="22">
        <f t="shared" si="2"/>
        <v>46206</v>
      </c>
      <c r="O6548" s="23">
        <f>'RESOLUCIONES EPG'!$N6548-'RESOLUCIONES EPG'!$D6548</f>
        <v>1670</v>
      </c>
    </row>
    <row r="6549" ht="15.75" customHeight="1">
      <c r="A6549" s="222" t="str">
        <f>'RESOLUCIONES 2015'!A881:H881</f>
        <v/>
      </c>
      <c r="B6549" s="73" t="s">
        <v>7852</v>
      </c>
      <c r="C6549" s="74">
        <v>878.0</v>
      </c>
      <c r="D6549" s="130">
        <v>44536.0</v>
      </c>
      <c r="E6549" s="73" t="s">
        <v>8833</v>
      </c>
      <c r="F6549" s="73" t="s">
        <v>7922</v>
      </c>
      <c r="G6549" s="73" t="s">
        <v>2253</v>
      </c>
      <c r="H6549" s="169" t="s">
        <v>8834</v>
      </c>
      <c r="I6549" s="186"/>
      <c r="J6549" s="21"/>
      <c r="K6549" s="21"/>
      <c r="L6549" s="21"/>
      <c r="M6549" s="21"/>
      <c r="N6549" s="22">
        <f t="shared" si="2"/>
        <v>46206</v>
      </c>
      <c r="O6549" s="23">
        <f>'RESOLUCIONES EPG'!$N6549-'RESOLUCIONES EPG'!$D6549</f>
        <v>1670</v>
      </c>
    </row>
    <row r="6550" ht="16.5" customHeight="1">
      <c r="A6550" s="222" t="str">
        <f>'RESOLUCIONES 2015'!A886:H886</f>
        <v/>
      </c>
      <c r="B6550" s="73"/>
      <c r="C6550" s="40">
        <v>883.0</v>
      </c>
      <c r="D6550" s="130">
        <v>44537.0</v>
      </c>
      <c r="E6550" s="73" t="s">
        <v>8835</v>
      </c>
      <c r="F6550" s="73" t="s">
        <v>3208</v>
      </c>
      <c r="G6550" s="73" t="s">
        <v>8781</v>
      </c>
      <c r="H6550" s="169"/>
      <c r="I6550" s="186"/>
      <c r="J6550" s="21"/>
      <c r="K6550" s="21"/>
      <c r="L6550" s="21"/>
      <c r="M6550" s="21"/>
      <c r="N6550" s="22">
        <f t="shared" si="2"/>
        <v>46206</v>
      </c>
      <c r="O6550" s="23">
        <f>'RESOLUCIONES EPG'!$N6550-'RESOLUCIONES EPG'!$D6550</f>
        <v>1669</v>
      </c>
    </row>
    <row r="6551" ht="16.5" customHeight="1">
      <c r="A6551" s="222" t="str">
        <f>'RESOLUCIONES 2015'!A885:H885</f>
        <v/>
      </c>
      <c r="B6551" s="73" t="s">
        <v>7852</v>
      </c>
      <c r="C6551" s="74">
        <v>882.0</v>
      </c>
      <c r="D6551" s="130">
        <v>44537.0</v>
      </c>
      <c r="E6551" s="73" t="s">
        <v>8836</v>
      </c>
      <c r="F6551" s="73" t="s">
        <v>7850</v>
      </c>
      <c r="G6551" s="73" t="s">
        <v>8629</v>
      </c>
      <c r="H6551" s="169"/>
      <c r="I6551" s="186"/>
      <c r="J6551" s="21"/>
      <c r="K6551" s="21"/>
      <c r="L6551" s="21"/>
      <c r="M6551" s="21"/>
      <c r="N6551" s="22">
        <f t="shared" si="2"/>
        <v>46206</v>
      </c>
      <c r="O6551" s="23">
        <f>'RESOLUCIONES EPG'!$N6551-'RESOLUCIONES EPG'!$D6551</f>
        <v>1669</v>
      </c>
    </row>
    <row r="6552" ht="16.5" customHeight="1">
      <c r="A6552" s="252" t="str">
        <f>'RESOLUCIONES 2015'!A449:H449</f>
        <v/>
      </c>
      <c r="B6552" s="73" t="s">
        <v>7852</v>
      </c>
      <c r="C6552" s="74">
        <v>896.0</v>
      </c>
      <c r="D6552" s="130">
        <v>44540.0</v>
      </c>
      <c r="E6552" s="73" t="s">
        <v>8837</v>
      </c>
      <c r="F6552" s="73" t="s">
        <v>8838</v>
      </c>
      <c r="G6552" s="73" t="s">
        <v>8839</v>
      </c>
      <c r="H6552" s="169"/>
      <c r="I6552" s="186"/>
      <c r="J6552" s="21"/>
      <c r="K6552" s="21"/>
      <c r="L6552" s="21"/>
      <c r="M6552" s="21"/>
      <c r="N6552" s="22">
        <f t="shared" si="2"/>
        <v>46206</v>
      </c>
      <c r="O6552" s="23">
        <f>'RESOLUCIONES EPG'!$N6552-'RESOLUCIONES EPG'!$D6552</f>
        <v>1666</v>
      </c>
    </row>
    <row r="6553" ht="15.75" customHeight="1">
      <c r="A6553" s="252" t="str">
        <f>'RESOLUCIONES 2015'!A451:H451</f>
        <v/>
      </c>
      <c r="B6553" s="73" t="s">
        <v>7852</v>
      </c>
      <c r="C6553" s="74">
        <v>898.0</v>
      </c>
      <c r="D6553" s="130">
        <v>44540.0</v>
      </c>
      <c r="E6553" s="73" t="s">
        <v>8840</v>
      </c>
      <c r="F6553" s="73" t="s">
        <v>8841</v>
      </c>
      <c r="G6553" s="73" t="s">
        <v>8839</v>
      </c>
      <c r="H6553" s="169"/>
      <c r="I6553" s="186"/>
      <c r="J6553" s="21"/>
      <c r="K6553" s="21"/>
      <c r="L6553" s="21"/>
      <c r="M6553" s="21"/>
      <c r="N6553" s="22">
        <f t="shared" si="2"/>
        <v>46206</v>
      </c>
      <c r="O6553" s="23">
        <f>'RESOLUCIONES EPG'!$N6553-'RESOLUCIONES EPG'!$D6553</f>
        <v>1666</v>
      </c>
    </row>
    <row r="6554" ht="16.5" customHeight="1">
      <c r="A6554" s="222" t="str">
        <f>'RESOLUCIONES 2015'!A887:H887</f>
        <v/>
      </c>
      <c r="B6554" s="73" t="s">
        <v>7852</v>
      </c>
      <c r="C6554" s="74">
        <v>884.0</v>
      </c>
      <c r="D6554" s="130">
        <v>44540.0</v>
      </c>
      <c r="E6554" s="73" t="s">
        <v>8842</v>
      </c>
      <c r="F6554" s="73" t="s">
        <v>8843</v>
      </c>
      <c r="G6554" s="73" t="s">
        <v>8839</v>
      </c>
      <c r="H6554" s="169"/>
      <c r="I6554" s="186"/>
      <c r="J6554" s="21"/>
      <c r="K6554" s="21"/>
      <c r="L6554" s="21"/>
      <c r="M6554" s="21"/>
      <c r="N6554" s="22">
        <f t="shared" si="2"/>
        <v>46206</v>
      </c>
      <c r="O6554" s="23">
        <f>'RESOLUCIONES EPG'!$N6554-'RESOLUCIONES EPG'!$D6554</f>
        <v>1666</v>
      </c>
    </row>
    <row r="6555" ht="16.5" customHeight="1">
      <c r="A6555" s="252" t="str">
        <f>'RESOLUCIONES 2015'!A452:H452</f>
        <v/>
      </c>
      <c r="B6555" s="73" t="s">
        <v>7852</v>
      </c>
      <c r="C6555" s="74">
        <v>899.0</v>
      </c>
      <c r="D6555" s="130">
        <v>44540.0</v>
      </c>
      <c r="E6555" s="73" t="s">
        <v>5771</v>
      </c>
      <c r="F6555" s="73" t="s">
        <v>8844</v>
      </c>
      <c r="G6555" s="73" t="s">
        <v>8839</v>
      </c>
      <c r="H6555" s="169"/>
      <c r="I6555" s="186"/>
      <c r="J6555" s="21"/>
      <c r="K6555" s="21"/>
      <c r="L6555" s="21"/>
      <c r="M6555" s="21"/>
      <c r="N6555" s="22">
        <f t="shared" si="2"/>
        <v>46206</v>
      </c>
      <c r="O6555" s="23">
        <f>'RESOLUCIONES EPG'!$N6555-'RESOLUCIONES EPG'!$D6555</f>
        <v>1666</v>
      </c>
    </row>
    <row r="6556" ht="15.75" customHeight="1">
      <c r="A6556" s="252" t="str">
        <f>'RESOLUCIONES 2015'!A444:H444</f>
        <v/>
      </c>
      <c r="B6556" s="73" t="s">
        <v>7852</v>
      </c>
      <c r="C6556" s="74">
        <v>891.0</v>
      </c>
      <c r="D6556" s="130">
        <v>44540.0</v>
      </c>
      <c r="E6556" s="73" t="s">
        <v>8845</v>
      </c>
      <c r="F6556" s="73" t="s">
        <v>8846</v>
      </c>
      <c r="G6556" s="73" t="s">
        <v>18</v>
      </c>
      <c r="H6556" s="169" t="s">
        <v>8847</v>
      </c>
      <c r="I6556" s="186"/>
      <c r="J6556" s="21"/>
      <c r="K6556" s="21"/>
      <c r="L6556" s="21"/>
      <c r="M6556" s="21"/>
      <c r="N6556" s="22">
        <f t="shared" si="2"/>
        <v>46206</v>
      </c>
      <c r="O6556" s="23">
        <f>'RESOLUCIONES EPG'!$N6556-'RESOLUCIONES EPG'!$D6556</f>
        <v>1666</v>
      </c>
    </row>
    <row r="6557" ht="15.75" customHeight="1">
      <c r="A6557" s="252" t="str">
        <f>'RESOLUCIONES 2015'!A447:H447</f>
        <v/>
      </c>
      <c r="B6557" s="73" t="s">
        <v>7852</v>
      </c>
      <c r="C6557" s="74">
        <v>894.0</v>
      </c>
      <c r="D6557" s="130">
        <v>44540.0</v>
      </c>
      <c r="E6557" s="73" t="s">
        <v>8848</v>
      </c>
      <c r="F6557" s="73" t="s">
        <v>8849</v>
      </c>
      <c r="G6557" s="73" t="s">
        <v>18</v>
      </c>
      <c r="H6557" s="169" t="s">
        <v>8602</v>
      </c>
      <c r="I6557" s="186"/>
      <c r="J6557" s="21"/>
      <c r="K6557" s="21"/>
      <c r="L6557" s="21"/>
      <c r="M6557" s="21"/>
      <c r="N6557" s="22">
        <f t="shared" si="2"/>
        <v>46206</v>
      </c>
      <c r="O6557" s="23">
        <f>'RESOLUCIONES EPG'!$N6557-'RESOLUCIONES EPG'!$D6557</f>
        <v>1666</v>
      </c>
    </row>
    <row r="6558" ht="16.5" customHeight="1">
      <c r="A6558" s="222" t="str">
        <f>'RESOLUCIONES 2015'!A888:H888</f>
        <v/>
      </c>
      <c r="B6558" s="73" t="s">
        <v>7852</v>
      </c>
      <c r="C6558" s="74">
        <v>885.0</v>
      </c>
      <c r="D6558" s="130">
        <v>44540.0</v>
      </c>
      <c r="E6558" s="73" t="s">
        <v>8850</v>
      </c>
      <c r="F6558" s="73" t="s">
        <v>8851</v>
      </c>
      <c r="G6558" s="73" t="s">
        <v>18</v>
      </c>
      <c r="H6558" s="169" t="s">
        <v>8852</v>
      </c>
      <c r="I6558" s="186"/>
      <c r="J6558" s="21"/>
      <c r="K6558" s="21"/>
      <c r="L6558" s="21"/>
      <c r="M6558" s="21"/>
      <c r="N6558" s="22">
        <f t="shared" si="2"/>
        <v>46206</v>
      </c>
      <c r="O6558" s="23">
        <f>'RESOLUCIONES EPG'!$N6558-'RESOLUCIONES EPG'!$D6558</f>
        <v>1666</v>
      </c>
    </row>
    <row r="6559" ht="16.5" customHeight="1">
      <c r="A6559" s="222" t="str">
        <f>'RESOLUCIONES 2015'!A889:H889</f>
        <v/>
      </c>
      <c r="B6559" s="73" t="s">
        <v>7852</v>
      </c>
      <c r="C6559" s="74">
        <v>886.0</v>
      </c>
      <c r="D6559" s="130">
        <v>44540.0</v>
      </c>
      <c r="E6559" s="73" t="s">
        <v>8853</v>
      </c>
      <c r="F6559" s="73" t="s">
        <v>8854</v>
      </c>
      <c r="G6559" s="73" t="s">
        <v>18</v>
      </c>
      <c r="H6559" s="169" t="s">
        <v>2151</v>
      </c>
      <c r="I6559" s="186"/>
      <c r="J6559" s="21"/>
      <c r="K6559" s="21"/>
      <c r="L6559" s="21"/>
      <c r="M6559" s="21"/>
      <c r="N6559" s="22">
        <f t="shared" si="2"/>
        <v>46206</v>
      </c>
      <c r="O6559" s="23">
        <f>'RESOLUCIONES EPG'!$N6559-'RESOLUCIONES EPG'!$D6559</f>
        <v>1666</v>
      </c>
    </row>
    <row r="6560" ht="15.75" customHeight="1">
      <c r="A6560" s="222" t="str">
        <f>'RESOLUCIONES 2015'!A892:H892</f>
        <v/>
      </c>
      <c r="B6560" s="73" t="s">
        <v>7852</v>
      </c>
      <c r="C6560" s="74">
        <v>889.0</v>
      </c>
      <c r="D6560" s="130">
        <v>44540.0</v>
      </c>
      <c r="E6560" s="73" t="s">
        <v>8855</v>
      </c>
      <c r="F6560" s="73" t="s">
        <v>8856</v>
      </c>
      <c r="G6560" s="73" t="s">
        <v>18</v>
      </c>
      <c r="H6560" s="169" t="s">
        <v>8857</v>
      </c>
      <c r="I6560" s="186"/>
      <c r="J6560" s="21"/>
      <c r="K6560" s="21"/>
      <c r="L6560" s="21"/>
      <c r="M6560" s="21"/>
      <c r="N6560" s="22">
        <f t="shared" si="2"/>
        <v>46206</v>
      </c>
      <c r="O6560" s="23">
        <f>'RESOLUCIONES EPG'!$N6560-'RESOLUCIONES EPG'!$D6560</f>
        <v>1666</v>
      </c>
    </row>
    <row r="6561" ht="15.75" customHeight="1">
      <c r="A6561" s="252" t="str">
        <f>'RESOLUCIONES 2015'!A445:H445</f>
        <v/>
      </c>
      <c r="B6561" s="73" t="s">
        <v>7852</v>
      </c>
      <c r="C6561" s="74">
        <v>892.0</v>
      </c>
      <c r="D6561" s="130">
        <v>44540.0</v>
      </c>
      <c r="E6561" s="73" t="s">
        <v>2507</v>
      </c>
      <c r="F6561" s="73" t="s">
        <v>8858</v>
      </c>
      <c r="G6561" s="73" t="s">
        <v>18</v>
      </c>
      <c r="H6561" s="169" t="s">
        <v>8602</v>
      </c>
      <c r="I6561" s="186"/>
      <c r="J6561" s="21"/>
      <c r="K6561" s="21"/>
      <c r="L6561" s="21"/>
      <c r="M6561" s="21"/>
      <c r="N6561" s="22">
        <f t="shared" si="2"/>
        <v>46206</v>
      </c>
      <c r="O6561" s="23">
        <f>'RESOLUCIONES EPG'!$N6561-'RESOLUCIONES EPG'!$D6561</f>
        <v>1666</v>
      </c>
    </row>
    <row r="6562" ht="15.75" customHeight="1">
      <c r="A6562" s="252" t="str">
        <f>'RESOLUCIONES 2015'!A448:H448</f>
        <v/>
      </c>
      <c r="B6562" s="73" t="s">
        <v>7852</v>
      </c>
      <c r="C6562" s="74">
        <v>895.0</v>
      </c>
      <c r="D6562" s="130">
        <v>44540.0</v>
      </c>
      <c r="E6562" s="73" t="s">
        <v>8859</v>
      </c>
      <c r="F6562" s="73" t="s">
        <v>8860</v>
      </c>
      <c r="G6562" s="73" t="s">
        <v>18</v>
      </c>
      <c r="H6562" s="169" t="s">
        <v>8861</v>
      </c>
      <c r="I6562" s="186"/>
      <c r="J6562" s="21"/>
      <c r="K6562" s="21"/>
      <c r="L6562" s="21"/>
      <c r="M6562" s="21"/>
      <c r="N6562" s="22">
        <f t="shared" si="2"/>
        <v>46206</v>
      </c>
      <c r="O6562" s="23">
        <f>'RESOLUCIONES EPG'!$N6562-'RESOLUCIONES EPG'!$D6562</f>
        <v>1666</v>
      </c>
    </row>
    <row r="6563" ht="15.75" customHeight="1">
      <c r="A6563" s="252" t="str">
        <f>'RESOLUCIONES 2015'!A455:H455</f>
        <v/>
      </c>
      <c r="B6563" s="73" t="s">
        <v>7852</v>
      </c>
      <c r="C6563" s="74">
        <v>902.0</v>
      </c>
      <c r="D6563" s="130">
        <v>44540.0</v>
      </c>
      <c r="E6563" s="73" t="s">
        <v>8862</v>
      </c>
      <c r="F6563" s="73" t="s">
        <v>8863</v>
      </c>
      <c r="G6563" s="73" t="s">
        <v>18</v>
      </c>
      <c r="H6563" s="169" t="s">
        <v>7324</v>
      </c>
      <c r="I6563" s="186"/>
      <c r="J6563" s="21"/>
      <c r="K6563" s="21"/>
      <c r="L6563" s="21"/>
      <c r="M6563" s="21"/>
      <c r="N6563" s="22">
        <f t="shared" si="2"/>
        <v>46206</v>
      </c>
      <c r="O6563" s="23">
        <f>'RESOLUCIONES EPG'!$N6563-'RESOLUCIONES EPG'!$D6563</f>
        <v>1666</v>
      </c>
    </row>
    <row r="6564" ht="15.75" customHeight="1">
      <c r="A6564" s="252" t="str">
        <f>'RESOLUCIONES 2015'!A453:H453</f>
        <v/>
      </c>
      <c r="B6564" s="73" t="s">
        <v>7852</v>
      </c>
      <c r="C6564" s="74">
        <v>900.0</v>
      </c>
      <c r="D6564" s="130">
        <v>44540.0</v>
      </c>
      <c r="E6564" s="73" t="s">
        <v>8864</v>
      </c>
      <c r="F6564" s="73" t="s">
        <v>8865</v>
      </c>
      <c r="G6564" s="73" t="s">
        <v>8839</v>
      </c>
      <c r="H6564" s="169"/>
      <c r="I6564" s="186"/>
      <c r="J6564" s="21"/>
      <c r="K6564" s="21"/>
      <c r="L6564" s="21"/>
      <c r="M6564" s="21"/>
      <c r="N6564" s="22">
        <f t="shared" si="2"/>
        <v>46206</v>
      </c>
      <c r="O6564" s="23">
        <f>'RESOLUCIONES EPG'!$N6564-'RESOLUCIONES EPG'!$D6564</f>
        <v>1666</v>
      </c>
    </row>
    <row r="6565" ht="15.75" customHeight="1">
      <c r="A6565" s="252" t="str">
        <f>'RESOLUCIONES 2015'!A450:H450</f>
        <v/>
      </c>
      <c r="B6565" s="73" t="s">
        <v>7852</v>
      </c>
      <c r="C6565" s="74">
        <v>897.0</v>
      </c>
      <c r="D6565" s="130">
        <v>44540.0</v>
      </c>
      <c r="E6565" s="73" t="s">
        <v>4338</v>
      </c>
      <c r="F6565" s="73" t="s">
        <v>8866</v>
      </c>
      <c r="G6565" s="73" t="s">
        <v>8839</v>
      </c>
      <c r="H6565" s="169"/>
      <c r="I6565" s="186"/>
      <c r="J6565" s="21"/>
      <c r="K6565" s="21"/>
      <c r="L6565" s="21"/>
      <c r="M6565" s="21"/>
      <c r="N6565" s="22">
        <f t="shared" si="2"/>
        <v>46206</v>
      </c>
      <c r="O6565" s="23">
        <f>'RESOLUCIONES EPG'!$N6565-'RESOLUCIONES EPG'!$D6565</f>
        <v>1666</v>
      </c>
    </row>
    <row r="6566" ht="15.75" customHeight="1">
      <c r="A6566" s="252" t="str">
        <f>'RESOLUCIONES 2015'!A454:H454</f>
        <v/>
      </c>
      <c r="B6566" s="73" t="s">
        <v>7852</v>
      </c>
      <c r="C6566" s="74">
        <v>901.0</v>
      </c>
      <c r="D6566" s="130">
        <v>44540.0</v>
      </c>
      <c r="E6566" s="73" t="s">
        <v>2741</v>
      </c>
      <c r="F6566" s="73" t="s">
        <v>8867</v>
      </c>
      <c r="G6566" s="73" t="s">
        <v>3390</v>
      </c>
      <c r="H6566" s="169"/>
      <c r="I6566" s="186"/>
      <c r="J6566" s="21"/>
      <c r="K6566" s="21"/>
      <c r="L6566" s="21"/>
      <c r="M6566" s="21"/>
      <c r="N6566" s="22">
        <f t="shared" si="2"/>
        <v>46206</v>
      </c>
      <c r="O6566" s="23">
        <f>'RESOLUCIONES EPG'!$N6566-'RESOLUCIONES EPG'!$D6566</f>
        <v>1666</v>
      </c>
    </row>
    <row r="6567" ht="16.5" customHeight="1">
      <c r="A6567" s="252" t="str">
        <f>'RESOLUCIONES 2015'!A446:H446</f>
        <v/>
      </c>
      <c r="B6567" s="73" t="s">
        <v>7852</v>
      </c>
      <c r="C6567" s="74">
        <v>893.0</v>
      </c>
      <c r="D6567" s="130">
        <v>44540.0</v>
      </c>
      <c r="E6567" s="73" t="s">
        <v>8868</v>
      </c>
      <c r="F6567" s="73" t="s">
        <v>8869</v>
      </c>
      <c r="G6567" s="73" t="s">
        <v>18</v>
      </c>
      <c r="H6567" s="169" t="s">
        <v>8870</v>
      </c>
      <c r="I6567" s="186"/>
      <c r="J6567" s="21"/>
      <c r="K6567" s="21"/>
      <c r="L6567" s="21"/>
      <c r="M6567" s="21"/>
      <c r="N6567" s="22">
        <f t="shared" si="2"/>
        <v>46206</v>
      </c>
      <c r="O6567" s="23">
        <f>'RESOLUCIONES EPG'!$N6567-'RESOLUCIONES EPG'!$D6567</f>
        <v>1666</v>
      </c>
    </row>
    <row r="6568" ht="16.5" customHeight="1">
      <c r="A6568" s="222" t="str">
        <f>'RESOLUCIONES 2015'!A890:H890</f>
        <v/>
      </c>
      <c r="B6568" s="73" t="s">
        <v>7852</v>
      </c>
      <c r="C6568" s="74">
        <v>887.0</v>
      </c>
      <c r="D6568" s="130">
        <v>44540.0</v>
      </c>
      <c r="E6568" s="73" t="s">
        <v>5824</v>
      </c>
      <c r="F6568" s="73" t="s">
        <v>8871</v>
      </c>
      <c r="G6568" s="73" t="s">
        <v>8839</v>
      </c>
      <c r="H6568" s="169"/>
      <c r="I6568" s="186"/>
      <c r="J6568" s="21"/>
      <c r="K6568" s="21"/>
      <c r="L6568" s="21"/>
      <c r="M6568" s="21"/>
      <c r="N6568" s="22">
        <f t="shared" si="2"/>
        <v>46206</v>
      </c>
      <c r="O6568" s="23">
        <f>'RESOLUCIONES EPG'!$N6568-'RESOLUCIONES EPG'!$D6568</f>
        <v>1666</v>
      </c>
    </row>
    <row r="6569" ht="16.5" customHeight="1">
      <c r="A6569" s="222" t="str">
        <f>'RESOLUCIONES 2015'!A891:H891</f>
        <v/>
      </c>
      <c r="B6569" s="73" t="s">
        <v>7852</v>
      </c>
      <c r="C6569" s="74">
        <v>888.0</v>
      </c>
      <c r="D6569" s="130">
        <v>44540.0</v>
      </c>
      <c r="E6569" s="73" t="s">
        <v>8872</v>
      </c>
      <c r="F6569" s="73" t="s">
        <v>8873</v>
      </c>
      <c r="G6569" s="73" t="s">
        <v>7259</v>
      </c>
      <c r="H6569" s="169"/>
      <c r="I6569" s="186"/>
      <c r="J6569" s="21"/>
      <c r="K6569" s="21"/>
      <c r="L6569" s="21"/>
      <c r="M6569" s="21"/>
      <c r="N6569" s="22">
        <f t="shared" si="2"/>
        <v>46206</v>
      </c>
      <c r="O6569" s="23">
        <f>'RESOLUCIONES EPG'!$N6569-'RESOLUCIONES EPG'!$D6569</f>
        <v>1666</v>
      </c>
    </row>
    <row r="6570" ht="15.75" customHeight="1">
      <c r="A6570" s="252" t="str">
        <f>'RESOLUCIONES 2015'!A443:H443</f>
        <v/>
      </c>
      <c r="B6570" s="73" t="s">
        <v>7852</v>
      </c>
      <c r="C6570" s="74">
        <v>890.0</v>
      </c>
      <c r="D6570" s="130">
        <v>44540.0</v>
      </c>
      <c r="E6570" s="73" t="s">
        <v>8874</v>
      </c>
      <c r="F6570" s="73" t="s">
        <v>8875</v>
      </c>
      <c r="G6570" s="73" t="s">
        <v>18</v>
      </c>
      <c r="H6570" s="169" t="s">
        <v>8876</v>
      </c>
      <c r="I6570" s="186"/>
      <c r="J6570" s="21"/>
      <c r="K6570" s="21"/>
      <c r="L6570" s="21"/>
      <c r="M6570" s="21"/>
      <c r="N6570" s="22">
        <f t="shared" si="2"/>
        <v>46206</v>
      </c>
      <c r="O6570" s="23">
        <f>'RESOLUCIONES EPG'!$N6570-'RESOLUCIONES EPG'!$D6570</f>
        <v>1666</v>
      </c>
    </row>
    <row r="6571" ht="15.75" customHeight="1">
      <c r="A6571" s="252" t="str">
        <f>'RESOLUCIONES 2015'!A469:H469</f>
        <v/>
      </c>
      <c r="B6571" s="73" t="s">
        <v>7852</v>
      </c>
      <c r="C6571" s="74">
        <v>916.0</v>
      </c>
      <c r="D6571" s="130">
        <v>44543.0</v>
      </c>
      <c r="E6571" s="73" t="s">
        <v>5293</v>
      </c>
      <c r="F6571" s="73" t="s">
        <v>8877</v>
      </c>
      <c r="G6571" s="73" t="s">
        <v>1593</v>
      </c>
      <c r="H6571" s="253">
        <v>44546.0</v>
      </c>
      <c r="I6571" s="186"/>
      <c r="J6571" s="21"/>
      <c r="K6571" s="21"/>
      <c r="L6571" s="21"/>
      <c r="M6571" s="21"/>
      <c r="N6571" s="22">
        <f t="shared" si="2"/>
        <v>46206</v>
      </c>
      <c r="O6571" s="23">
        <f>'RESOLUCIONES EPG'!$N6571-'RESOLUCIONES EPG'!$D6571</f>
        <v>1663</v>
      </c>
    </row>
    <row r="6572" ht="15.75" customHeight="1">
      <c r="A6572" s="252" t="str">
        <f>'RESOLUCIONES 2015'!A457:H457</f>
        <v/>
      </c>
      <c r="B6572" s="73" t="s">
        <v>7852</v>
      </c>
      <c r="C6572" s="74">
        <v>904.0</v>
      </c>
      <c r="D6572" s="130">
        <v>44543.0</v>
      </c>
      <c r="E6572" s="73" t="s">
        <v>8878</v>
      </c>
      <c r="F6572" s="73" t="s">
        <v>8879</v>
      </c>
      <c r="G6572" s="73" t="s">
        <v>3390</v>
      </c>
      <c r="H6572" s="169"/>
      <c r="I6572" s="186"/>
      <c r="J6572" s="21"/>
      <c r="K6572" s="21"/>
      <c r="L6572" s="21"/>
      <c r="M6572" s="21"/>
      <c r="N6572" s="22">
        <f t="shared" si="2"/>
        <v>46206</v>
      </c>
      <c r="O6572" s="23">
        <f>'RESOLUCIONES EPG'!$N6572-'RESOLUCIONES EPG'!$D6572</f>
        <v>1663</v>
      </c>
    </row>
    <row r="6573" ht="15.75" customHeight="1">
      <c r="A6573" s="252" t="str">
        <f>'RESOLUCIONES 2015'!A461:H461</f>
        <v/>
      </c>
      <c r="B6573" s="73" t="s">
        <v>7852</v>
      </c>
      <c r="C6573" s="74">
        <v>908.0</v>
      </c>
      <c r="D6573" s="130">
        <v>44543.0</v>
      </c>
      <c r="E6573" s="80" t="s">
        <v>8880</v>
      </c>
      <c r="F6573" s="80" t="s">
        <v>8881</v>
      </c>
      <c r="G6573" s="80" t="s">
        <v>7876</v>
      </c>
      <c r="H6573" s="169" t="s">
        <v>8882</v>
      </c>
      <c r="I6573" s="186"/>
      <c r="J6573" s="21"/>
      <c r="K6573" s="21"/>
      <c r="L6573" s="21"/>
      <c r="M6573" s="21"/>
      <c r="N6573" s="22">
        <f t="shared" si="2"/>
        <v>46206</v>
      </c>
      <c r="O6573" s="23">
        <f>'RESOLUCIONES EPG'!$N6573-'RESOLUCIONES EPG'!$D6573</f>
        <v>1663</v>
      </c>
    </row>
    <row r="6574" ht="15.75" customHeight="1">
      <c r="A6574" s="252" t="str">
        <f>'RESOLUCIONES 2015'!A466:H466</f>
        <v/>
      </c>
      <c r="B6574" s="73" t="s">
        <v>7852</v>
      </c>
      <c r="C6574" s="74">
        <v>913.0</v>
      </c>
      <c r="D6574" s="130">
        <v>44543.0</v>
      </c>
      <c r="E6574" s="80" t="s">
        <v>8883</v>
      </c>
      <c r="F6574" s="80" t="s">
        <v>8884</v>
      </c>
      <c r="G6574" s="80" t="s">
        <v>7876</v>
      </c>
      <c r="H6574" s="169" t="s">
        <v>8882</v>
      </c>
      <c r="I6574" s="186"/>
      <c r="J6574" s="21"/>
      <c r="K6574" s="21"/>
      <c r="L6574" s="21"/>
      <c r="M6574" s="21"/>
      <c r="N6574" s="22">
        <f t="shared" si="2"/>
        <v>46206</v>
      </c>
      <c r="O6574" s="23">
        <f>'RESOLUCIONES EPG'!$N6574-'RESOLUCIONES EPG'!$D6574</f>
        <v>1663</v>
      </c>
    </row>
    <row r="6575" ht="15.75" customHeight="1">
      <c r="A6575" s="252" t="str">
        <f>'RESOLUCIONES 2015'!A465:H465</f>
        <v/>
      </c>
      <c r="B6575" s="73" t="s">
        <v>7852</v>
      </c>
      <c r="C6575" s="74">
        <v>912.0</v>
      </c>
      <c r="D6575" s="130">
        <v>44543.0</v>
      </c>
      <c r="E6575" s="80" t="s">
        <v>8885</v>
      </c>
      <c r="F6575" s="80" t="s">
        <v>8886</v>
      </c>
      <c r="G6575" s="80" t="s">
        <v>7876</v>
      </c>
      <c r="H6575" s="169" t="s">
        <v>8882</v>
      </c>
      <c r="I6575" s="186"/>
      <c r="J6575" s="21"/>
      <c r="K6575" s="21"/>
      <c r="L6575" s="21"/>
      <c r="M6575" s="21"/>
      <c r="N6575" s="22">
        <f t="shared" si="2"/>
        <v>46206</v>
      </c>
      <c r="O6575" s="23">
        <f>'RESOLUCIONES EPG'!$N6575-'RESOLUCIONES EPG'!$D6575</f>
        <v>1663</v>
      </c>
    </row>
    <row r="6576" ht="16.5" customHeight="1">
      <c r="A6576" s="252" t="str">
        <f>'RESOLUCIONES 2015'!A462:H462</f>
        <v/>
      </c>
      <c r="B6576" s="73" t="s">
        <v>7852</v>
      </c>
      <c r="C6576" s="74">
        <v>909.0</v>
      </c>
      <c r="D6576" s="130">
        <v>44543.0</v>
      </c>
      <c r="E6576" s="80" t="s">
        <v>8887</v>
      </c>
      <c r="F6576" s="80" t="s">
        <v>8888</v>
      </c>
      <c r="G6576" s="80" t="s">
        <v>7876</v>
      </c>
      <c r="H6576" s="169" t="s">
        <v>8882</v>
      </c>
      <c r="I6576" s="186"/>
      <c r="J6576" s="21"/>
      <c r="K6576" s="21"/>
      <c r="L6576" s="21"/>
      <c r="M6576" s="21"/>
      <c r="N6576" s="22">
        <f t="shared" si="2"/>
        <v>46206</v>
      </c>
      <c r="O6576" s="23">
        <f>'RESOLUCIONES EPG'!$N6576-'RESOLUCIONES EPG'!$D6576</f>
        <v>1663</v>
      </c>
    </row>
    <row r="6577" ht="16.5" customHeight="1">
      <c r="A6577" s="252" t="str">
        <f>'RESOLUCIONES 2015'!A467:H467</f>
        <v/>
      </c>
      <c r="B6577" s="73" t="s">
        <v>7852</v>
      </c>
      <c r="C6577" s="74">
        <v>914.0</v>
      </c>
      <c r="D6577" s="130">
        <v>44543.0</v>
      </c>
      <c r="E6577" s="80" t="s">
        <v>8889</v>
      </c>
      <c r="F6577" s="80" t="s">
        <v>8890</v>
      </c>
      <c r="G6577" s="80" t="s">
        <v>7876</v>
      </c>
      <c r="H6577" s="169" t="s">
        <v>8882</v>
      </c>
      <c r="I6577" s="186"/>
      <c r="J6577" s="21"/>
      <c r="K6577" s="21"/>
      <c r="L6577" s="21"/>
      <c r="M6577" s="21"/>
      <c r="N6577" s="22">
        <f t="shared" si="2"/>
        <v>46206</v>
      </c>
      <c r="O6577" s="23">
        <f>'RESOLUCIONES EPG'!$N6577-'RESOLUCIONES EPG'!$D6577</f>
        <v>1663</v>
      </c>
    </row>
    <row r="6578" ht="16.5" customHeight="1">
      <c r="A6578" s="252" t="str">
        <f>'RESOLUCIONES 2015'!A459:H459</f>
        <v/>
      </c>
      <c r="B6578" s="73" t="s">
        <v>7852</v>
      </c>
      <c r="C6578" s="74">
        <v>906.0</v>
      </c>
      <c r="D6578" s="130">
        <v>44543.0</v>
      </c>
      <c r="E6578" s="73" t="s">
        <v>8891</v>
      </c>
      <c r="F6578" s="73" t="s">
        <v>8892</v>
      </c>
      <c r="G6578" s="73" t="s">
        <v>3390</v>
      </c>
      <c r="H6578" s="169"/>
      <c r="I6578" s="186"/>
      <c r="J6578" s="21"/>
      <c r="K6578" s="21"/>
      <c r="L6578" s="21"/>
      <c r="M6578" s="21"/>
      <c r="N6578" s="22">
        <f t="shared" si="2"/>
        <v>46206</v>
      </c>
      <c r="O6578" s="23">
        <f>'RESOLUCIONES EPG'!$N6578-'RESOLUCIONES EPG'!$D6578</f>
        <v>1663</v>
      </c>
    </row>
    <row r="6579" ht="16.5" customHeight="1">
      <c r="A6579" s="252" t="str">
        <f>'RESOLUCIONES 2015'!A464:H464</f>
        <v/>
      </c>
      <c r="B6579" s="73" t="s">
        <v>7852</v>
      </c>
      <c r="C6579" s="74">
        <v>911.0</v>
      </c>
      <c r="D6579" s="130">
        <v>44543.0</v>
      </c>
      <c r="E6579" s="80" t="s">
        <v>8893</v>
      </c>
      <c r="F6579" s="80" t="s">
        <v>8894</v>
      </c>
      <c r="G6579" s="80" t="s">
        <v>7876</v>
      </c>
      <c r="H6579" s="169" t="s">
        <v>8882</v>
      </c>
      <c r="I6579" s="186"/>
      <c r="J6579" s="21"/>
      <c r="K6579" s="21"/>
      <c r="L6579" s="21"/>
      <c r="M6579" s="21"/>
      <c r="N6579" s="22">
        <f t="shared" si="2"/>
        <v>46206</v>
      </c>
      <c r="O6579" s="23">
        <f>'RESOLUCIONES EPG'!$N6579-'RESOLUCIONES EPG'!$D6579</f>
        <v>1663</v>
      </c>
    </row>
    <row r="6580" ht="16.5" customHeight="1">
      <c r="A6580" s="252" t="str">
        <f>'RESOLUCIONES 2015'!A460:H460</f>
        <v/>
      </c>
      <c r="B6580" s="73" t="s">
        <v>7852</v>
      </c>
      <c r="C6580" s="74">
        <v>907.0</v>
      </c>
      <c r="D6580" s="130">
        <v>44543.0</v>
      </c>
      <c r="E6580" s="73" t="s">
        <v>8895</v>
      </c>
      <c r="F6580" s="73" t="s">
        <v>8896</v>
      </c>
      <c r="G6580" s="73" t="s">
        <v>3390</v>
      </c>
      <c r="H6580" s="169"/>
      <c r="I6580" s="186"/>
      <c r="J6580" s="21"/>
      <c r="K6580" s="21"/>
      <c r="L6580" s="21"/>
      <c r="M6580" s="21"/>
      <c r="N6580" s="22">
        <f t="shared" si="2"/>
        <v>46206</v>
      </c>
      <c r="O6580" s="23">
        <f>'RESOLUCIONES EPG'!$N6580-'RESOLUCIONES EPG'!$D6580</f>
        <v>1663</v>
      </c>
    </row>
    <row r="6581" ht="16.5" customHeight="1">
      <c r="A6581" s="252" t="str">
        <f>'RESOLUCIONES 2015'!A458:H458</f>
        <v/>
      </c>
      <c r="B6581" s="73" t="s">
        <v>7852</v>
      </c>
      <c r="C6581" s="74">
        <v>905.0</v>
      </c>
      <c r="D6581" s="130">
        <v>44543.0</v>
      </c>
      <c r="E6581" s="73" t="s">
        <v>75</v>
      </c>
      <c r="F6581" s="73" t="s">
        <v>8897</v>
      </c>
      <c r="G6581" s="73" t="s">
        <v>3390</v>
      </c>
      <c r="H6581" s="169"/>
      <c r="I6581" s="186"/>
      <c r="J6581" s="21"/>
      <c r="K6581" s="21"/>
      <c r="L6581" s="21"/>
      <c r="M6581" s="21"/>
      <c r="N6581" s="22">
        <f t="shared" si="2"/>
        <v>46206</v>
      </c>
      <c r="O6581" s="23">
        <f>'RESOLUCIONES EPG'!$N6581-'RESOLUCIONES EPG'!$D6581</f>
        <v>1663</v>
      </c>
    </row>
    <row r="6582" ht="15.75" customHeight="1">
      <c r="A6582" s="252" t="str">
        <f>'RESOLUCIONES 2015'!A463:H463</f>
        <v/>
      </c>
      <c r="B6582" s="73" t="s">
        <v>7852</v>
      </c>
      <c r="C6582" s="74">
        <v>910.0</v>
      </c>
      <c r="D6582" s="130">
        <v>44543.0</v>
      </c>
      <c r="E6582" s="80" t="s">
        <v>8898</v>
      </c>
      <c r="F6582" s="80" t="s">
        <v>8899</v>
      </c>
      <c r="G6582" s="80" t="s">
        <v>7876</v>
      </c>
      <c r="H6582" s="169" t="s">
        <v>8882</v>
      </c>
      <c r="I6582" s="186"/>
      <c r="J6582" s="21"/>
      <c r="K6582" s="21"/>
      <c r="L6582" s="21"/>
      <c r="M6582" s="21"/>
      <c r="N6582" s="22">
        <f t="shared" si="2"/>
        <v>46206</v>
      </c>
      <c r="O6582" s="23">
        <f>'RESOLUCIONES EPG'!$N6582-'RESOLUCIONES EPG'!$D6582</f>
        <v>1663</v>
      </c>
    </row>
    <row r="6583" ht="15.75" customHeight="1">
      <c r="A6583" s="252" t="str">
        <f>'RESOLUCIONES 2015'!A468:H468</f>
        <v/>
      </c>
      <c r="B6583" s="73" t="s">
        <v>7852</v>
      </c>
      <c r="C6583" s="74">
        <v>915.0</v>
      </c>
      <c r="D6583" s="130">
        <v>44543.0</v>
      </c>
      <c r="E6583" s="73" t="s">
        <v>7430</v>
      </c>
      <c r="F6583" s="73" t="s">
        <v>8242</v>
      </c>
      <c r="G6583" s="73" t="s">
        <v>1593</v>
      </c>
      <c r="H6583" s="253">
        <v>44547.0</v>
      </c>
      <c r="I6583" s="186"/>
      <c r="J6583" s="21"/>
      <c r="K6583" s="21"/>
      <c r="L6583" s="21"/>
      <c r="M6583" s="21"/>
      <c r="N6583" s="22">
        <f t="shared" si="2"/>
        <v>46206</v>
      </c>
      <c r="O6583" s="23">
        <f>'RESOLUCIONES EPG'!$N6583-'RESOLUCIONES EPG'!$D6583</f>
        <v>1663</v>
      </c>
    </row>
    <row r="6584" ht="15.75" customHeight="1">
      <c r="A6584" s="252" t="str">
        <f>'RESOLUCIONES 2015'!A456:H456</f>
        <v/>
      </c>
      <c r="B6584" s="73" t="s">
        <v>7852</v>
      </c>
      <c r="C6584" s="74">
        <v>903.0</v>
      </c>
      <c r="D6584" s="130">
        <v>44543.0</v>
      </c>
      <c r="E6584" s="73" t="s">
        <v>8900</v>
      </c>
      <c r="F6584" s="73" t="s">
        <v>8901</v>
      </c>
      <c r="G6584" s="73" t="s">
        <v>3390</v>
      </c>
      <c r="H6584" s="169"/>
      <c r="I6584" s="186"/>
      <c r="J6584" s="21"/>
      <c r="K6584" s="21"/>
      <c r="L6584" s="21"/>
      <c r="M6584" s="21"/>
      <c r="N6584" s="22">
        <f t="shared" si="2"/>
        <v>46206</v>
      </c>
      <c r="O6584" s="23">
        <f>'RESOLUCIONES EPG'!$N6584-'RESOLUCIONES EPG'!$D6584</f>
        <v>1663</v>
      </c>
    </row>
    <row r="6585" ht="16.5" customHeight="1">
      <c r="A6585" s="252" t="str">
        <f>'RESOLUCIONES 2015'!A470:H470</f>
        <v/>
      </c>
      <c r="B6585" s="73" t="s">
        <v>7852</v>
      </c>
      <c r="C6585" s="74">
        <v>917.0</v>
      </c>
      <c r="D6585" s="130">
        <v>44544.0</v>
      </c>
      <c r="E6585" s="73" t="s">
        <v>8902</v>
      </c>
      <c r="F6585" s="73">
        <v>4.3750758E7</v>
      </c>
      <c r="G6585" s="73" t="s">
        <v>131</v>
      </c>
      <c r="H6585" s="169"/>
      <c r="I6585" s="186"/>
      <c r="J6585" s="21"/>
      <c r="K6585" s="21"/>
      <c r="L6585" s="21"/>
      <c r="M6585" s="21"/>
      <c r="N6585" s="22">
        <f t="shared" si="2"/>
        <v>46206</v>
      </c>
      <c r="O6585" s="23">
        <f>'RESOLUCIONES EPG'!$N6585-'RESOLUCIONES EPG'!$D6585</f>
        <v>1662</v>
      </c>
    </row>
    <row r="6586" ht="16.5" customHeight="1">
      <c r="A6586" s="252" t="str">
        <f>'RESOLUCIONES 2015'!A473:H473</f>
        <v/>
      </c>
      <c r="B6586" s="73" t="s">
        <v>7852</v>
      </c>
      <c r="C6586" s="74">
        <v>920.0</v>
      </c>
      <c r="D6586" s="130">
        <v>44545.0</v>
      </c>
      <c r="E6586" s="73" t="s">
        <v>4646</v>
      </c>
      <c r="F6586" s="73" t="s">
        <v>7858</v>
      </c>
      <c r="G6586" s="73" t="s">
        <v>1593</v>
      </c>
      <c r="H6586" s="253">
        <v>44551.0</v>
      </c>
      <c r="I6586" s="186"/>
      <c r="J6586" s="21"/>
      <c r="K6586" s="21"/>
      <c r="L6586" s="21"/>
      <c r="M6586" s="21"/>
      <c r="N6586" s="22">
        <f t="shared" si="2"/>
        <v>46206</v>
      </c>
      <c r="O6586" s="23">
        <f>'RESOLUCIONES EPG'!$N6586-'RESOLUCIONES EPG'!$D6586</f>
        <v>1661</v>
      </c>
    </row>
    <row r="6587" ht="15.75" customHeight="1">
      <c r="A6587" s="252" t="str">
        <f>'RESOLUCIONES 2015'!A476:H476</f>
        <v/>
      </c>
      <c r="B6587" s="73" t="s">
        <v>7852</v>
      </c>
      <c r="C6587" s="74">
        <v>923.0</v>
      </c>
      <c r="D6587" s="130">
        <v>44545.0</v>
      </c>
      <c r="E6587" s="73" t="s">
        <v>3192</v>
      </c>
      <c r="F6587" s="73" t="s">
        <v>3193</v>
      </c>
      <c r="G6587" s="73" t="s">
        <v>1593</v>
      </c>
      <c r="H6587" s="253">
        <v>44553.0</v>
      </c>
      <c r="I6587" s="186"/>
      <c r="J6587" s="21"/>
      <c r="K6587" s="21"/>
      <c r="L6587" s="21"/>
      <c r="M6587" s="21"/>
      <c r="N6587" s="22">
        <f t="shared" si="2"/>
        <v>46206</v>
      </c>
      <c r="O6587" s="23">
        <f>'RESOLUCIONES EPG'!$N6587-'RESOLUCIONES EPG'!$D6587</f>
        <v>1661</v>
      </c>
    </row>
    <row r="6588" ht="15.75" customHeight="1">
      <c r="A6588" s="252" t="str">
        <f>'RESOLUCIONES 2015'!A474:H474</f>
        <v/>
      </c>
      <c r="B6588" s="73" t="s">
        <v>7852</v>
      </c>
      <c r="C6588" s="74">
        <v>921.0</v>
      </c>
      <c r="D6588" s="130">
        <v>44545.0</v>
      </c>
      <c r="E6588" s="73" t="s">
        <v>6431</v>
      </c>
      <c r="F6588" s="73" t="s">
        <v>8533</v>
      </c>
      <c r="G6588" s="73" t="s">
        <v>2923</v>
      </c>
      <c r="H6588" s="169"/>
      <c r="I6588" s="186"/>
      <c r="J6588" s="21"/>
      <c r="K6588" s="21"/>
      <c r="L6588" s="21"/>
      <c r="M6588" s="21"/>
      <c r="N6588" s="22">
        <f t="shared" si="2"/>
        <v>46206</v>
      </c>
      <c r="O6588" s="23">
        <f>'RESOLUCIONES EPG'!$N6588-'RESOLUCIONES EPG'!$D6588</f>
        <v>1661</v>
      </c>
    </row>
    <row r="6589" ht="15.75" customHeight="1">
      <c r="A6589" s="252" t="str">
        <f>'RESOLUCIONES 2015'!A475:H475</f>
        <v/>
      </c>
      <c r="B6589" s="73" t="s">
        <v>7852</v>
      </c>
      <c r="C6589" s="74">
        <v>922.0</v>
      </c>
      <c r="D6589" s="130">
        <v>44545.0</v>
      </c>
      <c r="E6589" s="73" t="s">
        <v>4134</v>
      </c>
      <c r="F6589" s="73" t="s">
        <v>8903</v>
      </c>
      <c r="G6589" s="73" t="s">
        <v>1593</v>
      </c>
      <c r="H6589" s="253">
        <v>44551.0</v>
      </c>
      <c r="I6589" s="186"/>
      <c r="J6589" s="21"/>
      <c r="K6589" s="21"/>
      <c r="L6589" s="21"/>
      <c r="M6589" s="21"/>
      <c r="N6589" s="22">
        <f t="shared" si="2"/>
        <v>46206</v>
      </c>
      <c r="O6589" s="23">
        <f>'RESOLUCIONES EPG'!$N6589-'RESOLUCIONES EPG'!$D6589</f>
        <v>1661</v>
      </c>
    </row>
    <row r="6590" ht="16.5" customHeight="1">
      <c r="A6590" s="252" t="str">
        <f>'RESOLUCIONES 2015'!A472:H472</f>
        <v/>
      </c>
      <c r="B6590" s="73" t="s">
        <v>7852</v>
      </c>
      <c r="C6590" s="74">
        <v>919.0</v>
      </c>
      <c r="D6590" s="130">
        <v>44545.0</v>
      </c>
      <c r="E6590" s="73" t="s">
        <v>5701</v>
      </c>
      <c r="F6590" s="73" t="s">
        <v>6040</v>
      </c>
      <c r="G6590" s="73" t="s">
        <v>1593</v>
      </c>
      <c r="H6590" s="253">
        <v>44550.0</v>
      </c>
      <c r="I6590" s="186"/>
      <c r="J6590" s="21"/>
      <c r="K6590" s="21"/>
      <c r="L6590" s="21"/>
      <c r="M6590" s="21"/>
      <c r="N6590" s="22">
        <f t="shared" si="2"/>
        <v>46206</v>
      </c>
      <c r="O6590" s="23">
        <f>'RESOLUCIONES EPG'!$N6590-'RESOLUCIONES EPG'!$D6590</f>
        <v>1661</v>
      </c>
    </row>
    <row r="6591" ht="16.5" customHeight="1">
      <c r="A6591" s="252" t="str">
        <f>'RESOLUCIONES 2015'!A478:H478</f>
        <v/>
      </c>
      <c r="B6591" s="73" t="s">
        <v>7852</v>
      </c>
      <c r="C6591" s="74">
        <v>925.0</v>
      </c>
      <c r="D6591" s="130">
        <v>44545.0</v>
      </c>
      <c r="E6591" s="73" t="s">
        <v>8904</v>
      </c>
      <c r="F6591" s="73" t="s">
        <v>8905</v>
      </c>
      <c r="G6591" s="73" t="s">
        <v>3390</v>
      </c>
      <c r="H6591" s="169"/>
      <c r="I6591" s="186"/>
      <c r="J6591" s="21"/>
      <c r="K6591" s="21"/>
      <c r="L6591" s="21"/>
      <c r="M6591" s="21"/>
      <c r="N6591" s="22">
        <f t="shared" si="2"/>
        <v>46206</v>
      </c>
      <c r="O6591" s="23">
        <f>'RESOLUCIONES EPG'!$N6591-'RESOLUCIONES EPG'!$D6591</f>
        <v>1661</v>
      </c>
    </row>
    <row r="6592" ht="15.75" customHeight="1">
      <c r="A6592" s="252" t="str">
        <f>'RESOLUCIONES 2015'!A471:H471</f>
        <v/>
      </c>
      <c r="B6592" s="73" t="s">
        <v>7852</v>
      </c>
      <c r="C6592" s="74">
        <v>918.0</v>
      </c>
      <c r="D6592" s="130">
        <v>44545.0</v>
      </c>
      <c r="E6592" s="73" t="s">
        <v>5378</v>
      </c>
      <c r="F6592" s="73" t="s">
        <v>8906</v>
      </c>
      <c r="G6592" s="73" t="s">
        <v>1593</v>
      </c>
      <c r="H6592" s="253">
        <v>44550.0</v>
      </c>
      <c r="I6592" s="186"/>
      <c r="J6592" s="21"/>
      <c r="K6592" s="21"/>
      <c r="L6592" s="21"/>
      <c r="M6592" s="21"/>
      <c r="N6592" s="22">
        <f t="shared" si="2"/>
        <v>46206</v>
      </c>
      <c r="O6592" s="23">
        <f>'RESOLUCIONES EPG'!$N6592-'RESOLUCIONES EPG'!$D6592</f>
        <v>1661</v>
      </c>
    </row>
    <row r="6593" ht="15.75" customHeight="1">
      <c r="A6593" s="252" t="str">
        <f>'RESOLUCIONES 2015'!A477:H477</f>
        <v/>
      </c>
      <c r="B6593" s="73" t="s">
        <v>7852</v>
      </c>
      <c r="C6593" s="74">
        <v>924.0</v>
      </c>
      <c r="D6593" s="130">
        <v>44545.0</v>
      </c>
      <c r="E6593" s="73" t="s">
        <v>7871</v>
      </c>
      <c r="F6593" s="73" t="s">
        <v>8907</v>
      </c>
      <c r="G6593" s="73" t="s">
        <v>1593</v>
      </c>
      <c r="H6593" s="253">
        <v>44552.0</v>
      </c>
      <c r="I6593" s="186"/>
      <c r="J6593" s="21"/>
      <c r="K6593" s="21"/>
      <c r="L6593" s="21"/>
      <c r="M6593" s="21"/>
      <c r="N6593" s="22">
        <f t="shared" si="2"/>
        <v>46206</v>
      </c>
      <c r="O6593" s="23">
        <f>'RESOLUCIONES EPG'!$N6593-'RESOLUCIONES EPG'!$D6593</f>
        <v>1661</v>
      </c>
    </row>
    <row r="6594" ht="15.75" customHeight="1">
      <c r="A6594" s="252" t="str">
        <f>'RESOLUCIONES 2015'!A479:H479</f>
        <v/>
      </c>
      <c r="B6594" s="73" t="s">
        <v>7852</v>
      </c>
      <c r="C6594" s="74">
        <v>926.0</v>
      </c>
      <c r="D6594" s="130">
        <v>44545.0</v>
      </c>
      <c r="E6594" s="73" t="s">
        <v>8908</v>
      </c>
      <c r="F6594" s="73" t="s">
        <v>8909</v>
      </c>
      <c r="G6594" s="73" t="s">
        <v>3390</v>
      </c>
      <c r="H6594" s="169"/>
      <c r="I6594" s="186"/>
      <c r="J6594" s="21"/>
      <c r="K6594" s="21"/>
      <c r="L6594" s="21"/>
      <c r="M6594" s="21"/>
      <c r="N6594" s="22">
        <f t="shared" si="2"/>
        <v>46206</v>
      </c>
      <c r="O6594" s="23">
        <f>'RESOLUCIONES EPG'!$N6594-'RESOLUCIONES EPG'!$D6594</f>
        <v>1661</v>
      </c>
    </row>
    <row r="6595" ht="15.75" customHeight="1">
      <c r="A6595" s="252" t="str">
        <f>'RESOLUCIONES 2015'!A484:H484</f>
        <v/>
      </c>
      <c r="B6595" s="73" t="s">
        <v>7852</v>
      </c>
      <c r="C6595" s="74">
        <v>931.0</v>
      </c>
      <c r="D6595" s="130">
        <v>44546.0</v>
      </c>
      <c r="E6595" s="80" t="s">
        <v>8910</v>
      </c>
      <c r="F6595" s="80" t="s">
        <v>1173</v>
      </c>
      <c r="G6595" s="80" t="s">
        <v>7876</v>
      </c>
      <c r="H6595" s="169" t="s">
        <v>8882</v>
      </c>
      <c r="I6595" s="186"/>
      <c r="J6595" s="21"/>
      <c r="K6595" s="21"/>
      <c r="L6595" s="21"/>
      <c r="M6595" s="21"/>
      <c r="N6595" s="22">
        <f t="shared" si="2"/>
        <v>46206</v>
      </c>
      <c r="O6595" s="23">
        <f>'RESOLUCIONES EPG'!$N6595-'RESOLUCIONES EPG'!$D6595</f>
        <v>1660</v>
      </c>
    </row>
    <row r="6596" ht="15.75" customHeight="1">
      <c r="A6596" s="252" t="str">
        <f>'RESOLUCIONES 2015'!A483:H483</f>
        <v/>
      </c>
      <c r="B6596" s="73" t="s">
        <v>7852</v>
      </c>
      <c r="C6596" s="74">
        <v>930.0</v>
      </c>
      <c r="D6596" s="130">
        <v>44546.0</v>
      </c>
      <c r="E6596" s="73" t="s">
        <v>2341</v>
      </c>
      <c r="F6596" s="73" t="s">
        <v>8911</v>
      </c>
      <c r="G6596" s="73" t="s">
        <v>1593</v>
      </c>
      <c r="H6596" s="253">
        <v>44552.0</v>
      </c>
      <c r="I6596" s="186"/>
      <c r="J6596" s="21"/>
      <c r="K6596" s="21"/>
      <c r="L6596" s="21"/>
      <c r="M6596" s="21"/>
      <c r="N6596" s="22">
        <f t="shared" si="2"/>
        <v>46206</v>
      </c>
      <c r="O6596" s="23">
        <f>'RESOLUCIONES EPG'!$N6596-'RESOLUCIONES EPG'!$D6596</f>
        <v>1660</v>
      </c>
    </row>
    <row r="6597" ht="15.75" customHeight="1">
      <c r="A6597" s="252" t="str">
        <f>'RESOLUCIONES 2015'!A481:H481</f>
        <v/>
      </c>
      <c r="B6597" s="73" t="s">
        <v>7852</v>
      </c>
      <c r="C6597" s="74">
        <v>928.0</v>
      </c>
      <c r="D6597" s="130">
        <v>44546.0</v>
      </c>
      <c r="E6597" s="73" t="s">
        <v>2593</v>
      </c>
      <c r="F6597" s="73" t="s">
        <v>8912</v>
      </c>
      <c r="G6597" s="73" t="s">
        <v>1593</v>
      </c>
      <c r="H6597" s="253">
        <v>44552.0</v>
      </c>
      <c r="I6597" s="186"/>
      <c r="J6597" s="21"/>
      <c r="K6597" s="21"/>
      <c r="L6597" s="21"/>
      <c r="M6597" s="21"/>
      <c r="N6597" s="22">
        <f t="shared" si="2"/>
        <v>46206</v>
      </c>
      <c r="O6597" s="23">
        <f>'RESOLUCIONES EPG'!$N6597-'RESOLUCIONES EPG'!$D6597</f>
        <v>1660</v>
      </c>
    </row>
    <row r="6598" ht="15.75" customHeight="1">
      <c r="A6598" s="252" t="str">
        <f>'RESOLUCIONES 2015'!A480:H480</f>
        <v/>
      </c>
      <c r="B6598" s="73"/>
      <c r="C6598" s="74">
        <v>927.0</v>
      </c>
      <c r="D6598" s="130">
        <v>44546.0</v>
      </c>
      <c r="E6598" s="73" t="s">
        <v>8785</v>
      </c>
      <c r="F6598" s="73"/>
      <c r="G6598" s="73" t="s">
        <v>8913</v>
      </c>
      <c r="H6598" s="169"/>
      <c r="I6598" s="186"/>
      <c r="J6598" s="21"/>
      <c r="K6598" s="21"/>
      <c r="L6598" s="21"/>
      <c r="M6598" s="21"/>
      <c r="N6598" s="22">
        <f t="shared" si="2"/>
        <v>46206</v>
      </c>
      <c r="O6598" s="23">
        <f>'RESOLUCIONES EPG'!$N6598-'RESOLUCIONES EPG'!$D6598</f>
        <v>1660</v>
      </c>
    </row>
    <row r="6599" ht="15.75" customHeight="1">
      <c r="A6599" s="252" t="str">
        <f>'RESOLUCIONES 2015'!A487:H487</f>
        <v/>
      </c>
      <c r="B6599" s="73" t="s">
        <v>7852</v>
      </c>
      <c r="C6599" s="74">
        <v>934.0</v>
      </c>
      <c r="D6599" s="130">
        <v>44547.0</v>
      </c>
      <c r="E6599" s="73" t="s">
        <v>2149</v>
      </c>
      <c r="F6599" s="73" t="s">
        <v>7546</v>
      </c>
      <c r="G6599" s="73" t="s">
        <v>2923</v>
      </c>
      <c r="H6599" s="169"/>
      <c r="I6599" s="186"/>
      <c r="J6599" s="21"/>
      <c r="K6599" s="21"/>
      <c r="L6599" s="21"/>
      <c r="M6599" s="21"/>
      <c r="N6599" s="22">
        <f t="shared" si="2"/>
        <v>46206</v>
      </c>
      <c r="O6599" s="23">
        <f>'RESOLUCIONES EPG'!$N6599-'RESOLUCIONES EPG'!$D6599</f>
        <v>1659</v>
      </c>
    </row>
    <row r="6600" ht="15.75" customHeight="1">
      <c r="A6600" s="252" t="str">
        <f>'RESOLUCIONES 2015'!A485:H485</f>
        <v/>
      </c>
      <c r="B6600" s="73" t="s">
        <v>7852</v>
      </c>
      <c r="C6600" s="74">
        <v>932.0</v>
      </c>
      <c r="D6600" s="130">
        <v>44547.0</v>
      </c>
      <c r="E6600" s="73" t="s">
        <v>4857</v>
      </c>
      <c r="F6600" s="73" t="s">
        <v>8914</v>
      </c>
      <c r="G6600" s="73" t="s">
        <v>2923</v>
      </c>
      <c r="H6600" s="169"/>
      <c r="I6600" s="186"/>
      <c r="J6600" s="21"/>
      <c r="K6600" s="21"/>
      <c r="L6600" s="21"/>
      <c r="M6600" s="21"/>
      <c r="N6600" s="22">
        <f t="shared" si="2"/>
        <v>46206</v>
      </c>
      <c r="O6600" s="23">
        <f>'RESOLUCIONES EPG'!$N6600-'RESOLUCIONES EPG'!$D6600</f>
        <v>1659</v>
      </c>
    </row>
    <row r="6601" ht="15.75" customHeight="1">
      <c r="A6601" s="252" t="str">
        <f>'RESOLUCIONES 2015'!A486:H486</f>
        <v/>
      </c>
      <c r="B6601" s="73" t="s">
        <v>7852</v>
      </c>
      <c r="C6601" s="74">
        <v>933.0</v>
      </c>
      <c r="D6601" s="130">
        <v>44547.0</v>
      </c>
      <c r="E6601" s="73" t="s">
        <v>8508</v>
      </c>
      <c r="F6601" s="73" t="s">
        <v>8509</v>
      </c>
      <c r="G6601" s="73" t="s">
        <v>2923</v>
      </c>
      <c r="H6601" s="169"/>
      <c r="I6601" s="186"/>
      <c r="J6601" s="21"/>
      <c r="K6601" s="21"/>
      <c r="L6601" s="21"/>
      <c r="M6601" s="21"/>
      <c r="N6601" s="22">
        <f t="shared" si="2"/>
        <v>46206</v>
      </c>
      <c r="O6601" s="23">
        <f>'RESOLUCIONES EPG'!$N6601-'RESOLUCIONES EPG'!$D6601</f>
        <v>1659</v>
      </c>
    </row>
    <row r="6602" ht="15.75" customHeight="1">
      <c r="A6602" s="252" t="str">
        <f>'RESOLUCIONES 2015'!A490:H490</f>
        <v/>
      </c>
      <c r="B6602" s="73" t="s">
        <v>7852</v>
      </c>
      <c r="C6602" s="74">
        <v>937.0</v>
      </c>
      <c r="D6602" s="130">
        <v>44551.0</v>
      </c>
      <c r="E6602" s="73" t="s">
        <v>5507</v>
      </c>
      <c r="F6602" s="73" t="s">
        <v>7720</v>
      </c>
      <c r="G6602" s="73" t="s">
        <v>1593</v>
      </c>
      <c r="H6602" s="253">
        <v>44560.0</v>
      </c>
      <c r="I6602" s="186"/>
      <c r="J6602" s="21"/>
      <c r="K6602" s="21"/>
      <c r="L6602" s="21"/>
      <c r="M6602" s="21"/>
      <c r="N6602" s="22">
        <f t="shared" si="2"/>
        <v>46206</v>
      </c>
      <c r="O6602" s="23">
        <f>'RESOLUCIONES EPG'!$N6602-'RESOLUCIONES EPG'!$D6602</f>
        <v>1655</v>
      </c>
    </row>
    <row r="6603" ht="16.5" customHeight="1">
      <c r="A6603" s="252" t="str">
        <f>'RESOLUCIONES 2015'!A495:H495</f>
        <v/>
      </c>
      <c r="B6603" s="73" t="s">
        <v>7852</v>
      </c>
      <c r="C6603" s="74">
        <v>942.0</v>
      </c>
      <c r="D6603" s="130">
        <v>44551.0</v>
      </c>
      <c r="E6603" s="73" t="s">
        <v>3938</v>
      </c>
      <c r="F6603" s="73" t="s">
        <v>8525</v>
      </c>
      <c r="G6603" s="73" t="s">
        <v>1593</v>
      </c>
      <c r="H6603" s="253">
        <v>44559.0</v>
      </c>
      <c r="I6603" s="186"/>
      <c r="J6603" s="21"/>
      <c r="K6603" s="21"/>
      <c r="L6603" s="21"/>
      <c r="M6603" s="21"/>
      <c r="N6603" s="22">
        <f t="shared" si="2"/>
        <v>46206</v>
      </c>
      <c r="O6603" s="23">
        <f>'RESOLUCIONES EPG'!$N6603-'RESOLUCIONES EPG'!$D6603</f>
        <v>1655</v>
      </c>
    </row>
    <row r="6604" ht="16.5" customHeight="1">
      <c r="A6604" s="252" t="str">
        <f>'RESOLUCIONES 2015'!A492:H492</f>
        <v/>
      </c>
      <c r="B6604" s="73" t="s">
        <v>7852</v>
      </c>
      <c r="C6604" s="74">
        <v>939.0</v>
      </c>
      <c r="D6604" s="130">
        <v>44551.0</v>
      </c>
      <c r="E6604" s="73" t="s">
        <v>3331</v>
      </c>
      <c r="F6604" s="73" t="s">
        <v>7363</v>
      </c>
      <c r="G6604" s="73" t="s">
        <v>1593</v>
      </c>
      <c r="H6604" s="253">
        <v>44557.0</v>
      </c>
      <c r="I6604" s="186"/>
      <c r="J6604" s="21"/>
      <c r="K6604" s="21"/>
      <c r="L6604" s="21"/>
      <c r="M6604" s="21"/>
      <c r="N6604" s="22">
        <f t="shared" si="2"/>
        <v>46206</v>
      </c>
      <c r="O6604" s="23">
        <f>'RESOLUCIONES EPG'!$N6604-'RESOLUCIONES EPG'!$D6604</f>
        <v>1655</v>
      </c>
    </row>
    <row r="6605" ht="16.5" customHeight="1">
      <c r="A6605" s="252" t="str">
        <f>'RESOLUCIONES 2015'!A488:H488</f>
        <v/>
      </c>
      <c r="B6605" s="73" t="s">
        <v>7852</v>
      </c>
      <c r="C6605" s="74">
        <v>935.0</v>
      </c>
      <c r="D6605" s="130">
        <v>44551.0</v>
      </c>
      <c r="E6605" s="73" t="s">
        <v>8009</v>
      </c>
      <c r="F6605" s="73" t="s">
        <v>8915</v>
      </c>
      <c r="G6605" s="73" t="s">
        <v>1593</v>
      </c>
      <c r="H6605" s="253">
        <v>44558.0</v>
      </c>
      <c r="I6605" s="186"/>
      <c r="J6605" s="21"/>
      <c r="K6605" s="21"/>
      <c r="L6605" s="21"/>
      <c r="M6605" s="21"/>
      <c r="N6605" s="22">
        <f t="shared" si="2"/>
        <v>46206</v>
      </c>
      <c r="O6605" s="23">
        <f>'RESOLUCIONES EPG'!$N6605-'RESOLUCIONES EPG'!$D6605</f>
        <v>1655</v>
      </c>
    </row>
    <row r="6606" ht="16.5" customHeight="1">
      <c r="A6606" s="252" t="str">
        <f>'RESOLUCIONES 2015'!A489:H489</f>
        <v/>
      </c>
      <c r="B6606" s="73" t="s">
        <v>7852</v>
      </c>
      <c r="C6606" s="74">
        <v>936.0</v>
      </c>
      <c r="D6606" s="130">
        <v>44551.0</v>
      </c>
      <c r="E6606" s="73" t="s">
        <v>5349</v>
      </c>
      <c r="F6606" s="73" t="s">
        <v>8916</v>
      </c>
      <c r="G6606" s="73" t="s">
        <v>1593</v>
      </c>
      <c r="H6606" s="253">
        <v>44558.0</v>
      </c>
      <c r="I6606" s="186"/>
      <c r="J6606" s="21"/>
      <c r="K6606" s="21"/>
      <c r="L6606" s="21"/>
      <c r="M6606" s="21"/>
      <c r="N6606" s="22">
        <f t="shared" si="2"/>
        <v>46206</v>
      </c>
      <c r="O6606" s="23">
        <f>'RESOLUCIONES EPG'!$N6606-'RESOLUCIONES EPG'!$D6606</f>
        <v>1655</v>
      </c>
    </row>
    <row r="6607" ht="16.5" customHeight="1">
      <c r="A6607" s="252" t="str">
        <f>'RESOLUCIONES 2015'!A497:H497</f>
        <v/>
      </c>
      <c r="B6607" s="73" t="s">
        <v>7852</v>
      </c>
      <c r="C6607" s="74">
        <v>944.0</v>
      </c>
      <c r="D6607" s="130">
        <v>44551.0</v>
      </c>
      <c r="E6607" s="73" t="s">
        <v>6793</v>
      </c>
      <c r="F6607" s="73" t="s">
        <v>8917</v>
      </c>
      <c r="G6607" s="73" t="s">
        <v>1593</v>
      </c>
      <c r="H6607" s="253">
        <v>44559.0</v>
      </c>
      <c r="I6607" s="186"/>
      <c r="J6607" s="21"/>
      <c r="K6607" s="21"/>
      <c r="L6607" s="21"/>
      <c r="M6607" s="21"/>
      <c r="N6607" s="22">
        <f t="shared" si="2"/>
        <v>46206</v>
      </c>
      <c r="O6607" s="23">
        <f>'RESOLUCIONES EPG'!$N6607-'RESOLUCIONES EPG'!$D6607</f>
        <v>1655</v>
      </c>
    </row>
    <row r="6608" ht="15.75" customHeight="1">
      <c r="A6608" s="252" t="str">
        <f>'RESOLUCIONES 2015'!A491:H491</f>
        <v/>
      </c>
      <c r="B6608" s="73" t="s">
        <v>7852</v>
      </c>
      <c r="C6608" s="74">
        <v>938.0</v>
      </c>
      <c r="D6608" s="130">
        <v>44551.0</v>
      </c>
      <c r="E6608" s="73" t="s">
        <v>4873</v>
      </c>
      <c r="F6608" s="73" t="s">
        <v>8918</v>
      </c>
      <c r="G6608" s="73" t="s">
        <v>1593</v>
      </c>
      <c r="H6608" s="253">
        <v>44557.0</v>
      </c>
      <c r="I6608" s="186"/>
      <c r="J6608" s="21"/>
      <c r="K6608" s="21"/>
      <c r="L6608" s="21"/>
      <c r="M6608" s="21"/>
      <c r="N6608" s="22">
        <f t="shared" si="2"/>
        <v>46206</v>
      </c>
      <c r="O6608" s="23">
        <f>'RESOLUCIONES EPG'!$N6608-'RESOLUCIONES EPG'!$D6608</f>
        <v>1655</v>
      </c>
    </row>
    <row r="6609" ht="15.75" customHeight="1">
      <c r="A6609" s="252" t="str">
        <f>'RESOLUCIONES 2015'!A496:H496</f>
        <v/>
      </c>
      <c r="B6609" s="73" t="s">
        <v>7852</v>
      </c>
      <c r="C6609" s="74">
        <v>943.0</v>
      </c>
      <c r="D6609" s="130">
        <v>44551.0</v>
      </c>
      <c r="E6609" s="73" t="s">
        <v>4787</v>
      </c>
      <c r="F6609" s="73" t="s">
        <v>6218</v>
      </c>
      <c r="G6609" s="73" t="s">
        <v>1593</v>
      </c>
      <c r="H6609" s="253">
        <v>44557.0</v>
      </c>
      <c r="I6609" s="186"/>
      <c r="J6609" s="21"/>
      <c r="K6609" s="21"/>
      <c r="L6609" s="21"/>
      <c r="M6609" s="21"/>
      <c r="N6609" s="22">
        <f t="shared" si="2"/>
        <v>46206</v>
      </c>
      <c r="O6609" s="23">
        <f>'RESOLUCIONES EPG'!$N6609-'RESOLUCIONES EPG'!$D6609</f>
        <v>1655</v>
      </c>
    </row>
    <row r="6610" ht="15.75" customHeight="1">
      <c r="A6610" s="252" t="str">
        <f>'RESOLUCIONES 2015'!A494:H494</f>
        <v/>
      </c>
      <c r="B6610" s="73" t="s">
        <v>7852</v>
      </c>
      <c r="C6610" s="74">
        <v>941.0</v>
      </c>
      <c r="D6610" s="130">
        <v>44551.0</v>
      </c>
      <c r="E6610" s="73" t="s">
        <v>5577</v>
      </c>
      <c r="F6610" s="73" t="s">
        <v>8046</v>
      </c>
      <c r="G6610" s="73" t="s">
        <v>1593</v>
      </c>
      <c r="H6610" s="253">
        <v>44558.0</v>
      </c>
      <c r="I6610" s="186"/>
      <c r="J6610" s="21"/>
      <c r="K6610" s="21"/>
      <c r="L6610" s="21"/>
      <c r="M6610" s="21"/>
      <c r="N6610" s="22">
        <f t="shared" si="2"/>
        <v>46206</v>
      </c>
      <c r="O6610" s="23">
        <f>'RESOLUCIONES EPG'!$N6610-'RESOLUCIONES EPG'!$D6610</f>
        <v>1655</v>
      </c>
    </row>
    <row r="6611" ht="16.5" customHeight="1">
      <c r="A6611" s="252" t="str">
        <f>'RESOLUCIONES 2015'!A493:H493</f>
        <v/>
      </c>
      <c r="B6611" s="73" t="s">
        <v>7852</v>
      </c>
      <c r="C6611" s="74">
        <v>940.0</v>
      </c>
      <c r="D6611" s="130">
        <v>44551.0</v>
      </c>
      <c r="E6611" s="73" t="s">
        <v>8919</v>
      </c>
      <c r="F6611" s="73" t="s">
        <v>5503</v>
      </c>
      <c r="G6611" s="73" t="s">
        <v>1593</v>
      </c>
      <c r="H6611" s="253">
        <v>44559.0</v>
      </c>
      <c r="I6611" s="186"/>
      <c r="J6611" s="21"/>
      <c r="K6611" s="21"/>
      <c r="L6611" s="21"/>
      <c r="M6611" s="21"/>
      <c r="N6611" s="22">
        <f t="shared" si="2"/>
        <v>46206</v>
      </c>
      <c r="O6611" s="23">
        <f>'RESOLUCIONES EPG'!$N6611-'RESOLUCIONES EPG'!$D6611</f>
        <v>1655</v>
      </c>
    </row>
    <row r="6612" ht="15.75" customHeight="1">
      <c r="A6612" s="252" t="str">
        <f>'RESOLUCIONES 2015'!A499:H499</f>
        <v/>
      </c>
      <c r="B6612" s="73" t="s">
        <v>7852</v>
      </c>
      <c r="C6612" s="74">
        <v>946.0</v>
      </c>
      <c r="D6612" s="130">
        <v>44553.0</v>
      </c>
      <c r="E6612" s="73" t="s">
        <v>2433</v>
      </c>
      <c r="F6612" s="73" t="s">
        <v>7386</v>
      </c>
      <c r="G6612" s="73" t="s">
        <v>1593</v>
      </c>
      <c r="H6612" s="169"/>
      <c r="I6612" s="186"/>
      <c r="J6612" s="21"/>
      <c r="K6612" s="21"/>
      <c r="L6612" s="21"/>
      <c r="M6612" s="21"/>
      <c r="N6612" s="22">
        <f t="shared" si="2"/>
        <v>46206</v>
      </c>
      <c r="O6612" s="23">
        <f>'RESOLUCIONES EPG'!$N6612-'RESOLUCIONES EPG'!$D6612</f>
        <v>1653</v>
      </c>
    </row>
    <row r="6613" ht="15.75" customHeight="1">
      <c r="A6613" s="252" t="str">
        <f>'RESOLUCIONES 2015'!A507:H507</f>
        <v/>
      </c>
      <c r="B6613" s="73" t="s">
        <v>7852</v>
      </c>
      <c r="C6613" s="74">
        <v>954.0</v>
      </c>
      <c r="D6613" s="130">
        <v>44553.0</v>
      </c>
      <c r="E6613" s="73" t="s">
        <v>1754</v>
      </c>
      <c r="F6613" s="73" t="s">
        <v>1755</v>
      </c>
      <c r="G6613" s="73" t="s">
        <v>2923</v>
      </c>
      <c r="H6613" s="169"/>
      <c r="I6613" s="186"/>
      <c r="J6613" s="21"/>
      <c r="K6613" s="21"/>
      <c r="L6613" s="21"/>
      <c r="M6613" s="21"/>
      <c r="N6613" s="22">
        <f t="shared" si="2"/>
        <v>46206</v>
      </c>
      <c r="O6613" s="23">
        <f>'RESOLUCIONES EPG'!$N6613-'RESOLUCIONES EPG'!$D6613</f>
        <v>1653</v>
      </c>
    </row>
    <row r="6614" ht="15.75" customHeight="1">
      <c r="A6614" s="252" t="str">
        <f>'RESOLUCIONES 2015'!A498:H498</f>
        <v/>
      </c>
      <c r="B6614" s="73" t="s">
        <v>7852</v>
      </c>
      <c r="C6614" s="74">
        <v>945.0</v>
      </c>
      <c r="D6614" s="130">
        <v>44553.0</v>
      </c>
      <c r="E6614" s="73" t="s">
        <v>3331</v>
      </c>
      <c r="F6614" s="73" t="s">
        <v>7363</v>
      </c>
      <c r="G6614" s="73" t="s">
        <v>1593</v>
      </c>
      <c r="H6614" s="253">
        <v>44557.0</v>
      </c>
      <c r="I6614" s="186"/>
      <c r="J6614" s="21"/>
      <c r="K6614" s="21"/>
      <c r="L6614" s="21"/>
      <c r="M6614" s="21"/>
      <c r="N6614" s="22">
        <f t="shared" si="2"/>
        <v>46206</v>
      </c>
      <c r="O6614" s="23">
        <f>'RESOLUCIONES EPG'!$N6614-'RESOLUCIONES EPG'!$D6614</f>
        <v>1653</v>
      </c>
    </row>
    <row r="6615" ht="15.75" customHeight="1">
      <c r="A6615" s="252" t="str">
        <f>'RESOLUCIONES 2015'!A505:H505</f>
        <v/>
      </c>
      <c r="B6615" s="73" t="s">
        <v>7852</v>
      </c>
      <c r="C6615" s="74">
        <v>952.0</v>
      </c>
      <c r="D6615" s="130">
        <v>44553.0</v>
      </c>
      <c r="E6615" s="73" t="s">
        <v>1727</v>
      </c>
      <c r="F6615" s="73" t="s">
        <v>8817</v>
      </c>
      <c r="G6615" s="73" t="s">
        <v>2923</v>
      </c>
      <c r="H6615" s="169"/>
      <c r="I6615" s="186"/>
      <c r="J6615" s="21"/>
      <c r="K6615" s="21"/>
      <c r="L6615" s="21"/>
      <c r="M6615" s="21"/>
      <c r="N6615" s="22">
        <f t="shared" si="2"/>
        <v>46206</v>
      </c>
      <c r="O6615" s="23">
        <f>'RESOLUCIONES EPG'!$N6615-'RESOLUCIONES EPG'!$D6615</f>
        <v>1653</v>
      </c>
    </row>
    <row r="6616" ht="16.5" customHeight="1">
      <c r="A6616" s="252" t="str">
        <f>'RESOLUCIONES 2015'!A500:H500</f>
        <v/>
      </c>
      <c r="B6616" s="73" t="s">
        <v>7852</v>
      </c>
      <c r="C6616" s="74">
        <v>947.0</v>
      </c>
      <c r="D6616" s="130">
        <v>44553.0</v>
      </c>
      <c r="E6616" s="73" t="s">
        <v>6412</v>
      </c>
      <c r="F6616" s="73" t="s">
        <v>6413</v>
      </c>
      <c r="G6616" s="73" t="s">
        <v>1593</v>
      </c>
      <c r="H6616" s="169"/>
      <c r="I6616" s="186"/>
      <c r="J6616" s="21"/>
      <c r="K6616" s="21"/>
      <c r="L6616" s="21"/>
      <c r="M6616" s="21"/>
      <c r="N6616" s="22">
        <f t="shared" si="2"/>
        <v>46206</v>
      </c>
      <c r="O6616" s="23">
        <f>'RESOLUCIONES EPG'!$N6616-'RESOLUCIONES EPG'!$D6616</f>
        <v>1653</v>
      </c>
    </row>
    <row r="6617" ht="16.5" customHeight="1">
      <c r="A6617" s="252" t="str">
        <f>'RESOLUCIONES 2015'!A502:H502</f>
        <v/>
      </c>
      <c r="B6617" s="73" t="s">
        <v>7852</v>
      </c>
      <c r="C6617" s="74">
        <v>949.0</v>
      </c>
      <c r="D6617" s="130">
        <v>44553.0</v>
      </c>
      <c r="E6617" s="73" t="s">
        <v>3207</v>
      </c>
      <c r="F6617" s="73" t="s">
        <v>3208</v>
      </c>
      <c r="G6617" s="73" t="s">
        <v>2923</v>
      </c>
      <c r="H6617" s="169"/>
      <c r="I6617" s="186"/>
      <c r="J6617" s="21"/>
      <c r="K6617" s="21"/>
      <c r="L6617" s="21"/>
      <c r="M6617" s="21"/>
      <c r="N6617" s="22">
        <f t="shared" si="2"/>
        <v>46206</v>
      </c>
      <c r="O6617" s="23">
        <f>'RESOLUCIONES EPG'!$N6617-'RESOLUCIONES EPG'!$D6617</f>
        <v>1653</v>
      </c>
    </row>
    <row r="6618" ht="15.75" customHeight="1">
      <c r="A6618" s="252" t="str">
        <f>'RESOLUCIONES 2015'!A506:H506</f>
        <v/>
      </c>
      <c r="B6618" s="73" t="s">
        <v>7852</v>
      </c>
      <c r="C6618" s="74">
        <v>953.0</v>
      </c>
      <c r="D6618" s="130">
        <v>44553.0</v>
      </c>
      <c r="E6618" s="73" t="s">
        <v>8676</v>
      </c>
      <c r="F6618" s="73" t="s">
        <v>8794</v>
      </c>
      <c r="G6618" s="73" t="s">
        <v>2923</v>
      </c>
      <c r="H6618" s="169"/>
      <c r="I6618" s="186"/>
      <c r="J6618" s="21"/>
      <c r="K6618" s="21"/>
      <c r="L6618" s="21"/>
      <c r="M6618" s="21"/>
      <c r="N6618" s="22">
        <f t="shared" si="2"/>
        <v>46206</v>
      </c>
      <c r="O6618" s="23">
        <f>'RESOLUCIONES EPG'!$N6618-'RESOLUCIONES EPG'!$D6618</f>
        <v>1653</v>
      </c>
    </row>
    <row r="6619" ht="15.75" customHeight="1">
      <c r="A6619" s="252" t="str">
        <f>'RESOLUCIONES 2015'!A503:H503</f>
        <v/>
      </c>
      <c r="B6619" s="73" t="s">
        <v>7852</v>
      </c>
      <c r="C6619" s="74">
        <v>950.0</v>
      </c>
      <c r="D6619" s="130">
        <v>44553.0</v>
      </c>
      <c r="E6619" s="73" t="s">
        <v>8686</v>
      </c>
      <c r="F6619" s="73" t="s">
        <v>8803</v>
      </c>
      <c r="G6619" s="73" t="s">
        <v>2923</v>
      </c>
      <c r="H6619" s="169"/>
      <c r="I6619" s="186"/>
      <c r="J6619" s="21"/>
      <c r="K6619" s="21"/>
      <c r="L6619" s="21"/>
      <c r="M6619" s="21"/>
      <c r="N6619" s="22">
        <f t="shared" si="2"/>
        <v>46206</v>
      </c>
      <c r="O6619" s="23">
        <f>'RESOLUCIONES EPG'!$N6619-'RESOLUCIONES EPG'!$D6619</f>
        <v>1653</v>
      </c>
    </row>
    <row r="6620" ht="16.5" customHeight="1">
      <c r="A6620" s="252" t="str">
        <f>'RESOLUCIONES 2015'!A504:H504</f>
        <v/>
      </c>
      <c r="B6620" s="73" t="s">
        <v>7852</v>
      </c>
      <c r="C6620" s="74">
        <v>951.0</v>
      </c>
      <c r="D6620" s="130">
        <v>44553.0</v>
      </c>
      <c r="E6620" s="73" t="s">
        <v>8331</v>
      </c>
      <c r="F6620" s="73" t="s">
        <v>8819</v>
      </c>
      <c r="G6620" s="73" t="s">
        <v>2923</v>
      </c>
      <c r="H6620" s="169"/>
      <c r="I6620" s="186"/>
      <c r="J6620" s="21"/>
      <c r="K6620" s="21"/>
      <c r="L6620" s="21"/>
      <c r="M6620" s="21"/>
      <c r="N6620" s="22">
        <f t="shared" si="2"/>
        <v>46206</v>
      </c>
      <c r="O6620" s="23">
        <f>'RESOLUCIONES EPG'!$N6620-'RESOLUCIONES EPG'!$D6620</f>
        <v>1653</v>
      </c>
    </row>
    <row r="6621" ht="15.75" customHeight="1">
      <c r="A6621" s="252" t="str">
        <f>'RESOLUCIONES 2015'!A510:H510</f>
        <v/>
      </c>
      <c r="B6621" s="73" t="s">
        <v>7852</v>
      </c>
      <c r="C6621" s="74">
        <v>957.0</v>
      </c>
      <c r="D6621" s="130">
        <v>44553.0</v>
      </c>
      <c r="E6621" s="73" t="s">
        <v>3461</v>
      </c>
      <c r="F6621" s="73" t="s">
        <v>8473</v>
      </c>
      <c r="G6621" s="73" t="s">
        <v>2923</v>
      </c>
      <c r="H6621" s="169"/>
      <c r="I6621" s="186"/>
      <c r="J6621" s="21"/>
      <c r="K6621" s="21"/>
      <c r="L6621" s="21"/>
      <c r="M6621" s="21"/>
      <c r="N6621" s="22">
        <f t="shared" si="2"/>
        <v>46206</v>
      </c>
      <c r="O6621" s="23">
        <f>'RESOLUCIONES EPG'!$N6621-'RESOLUCIONES EPG'!$D6621</f>
        <v>1653</v>
      </c>
    </row>
    <row r="6622" ht="15.75" customHeight="1">
      <c r="A6622" s="252" t="str">
        <f>'RESOLUCIONES 2015'!A508:H508</f>
        <v/>
      </c>
      <c r="B6622" s="73" t="s">
        <v>7852</v>
      </c>
      <c r="C6622" s="74">
        <v>955.0</v>
      </c>
      <c r="D6622" s="130">
        <v>44553.0</v>
      </c>
      <c r="E6622" s="73" t="s">
        <v>8920</v>
      </c>
      <c r="F6622" s="73" t="s">
        <v>8816</v>
      </c>
      <c r="G6622" s="73" t="s">
        <v>2923</v>
      </c>
      <c r="H6622" s="169"/>
      <c r="I6622" s="186"/>
      <c r="J6622" s="21"/>
      <c r="K6622" s="21"/>
      <c r="L6622" s="21"/>
      <c r="M6622" s="21"/>
      <c r="N6622" s="22">
        <f t="shared" si="2"/>
        <v>46206</v>
      </c>
      <c r="O6622" s="23">
        <f>'RESOLUCIONES EPG'!$N6622-'RESOLUCIONES EPG'!$D6622</f>
        <v>1653</v>
      </c>
    </row>
    <row r="6623" ht="16.5" customHeight="1">
      <c r="A6623" s="252" t="str">
        <f>'RESOLUCIONES 2015'!A509:H509</f>
        <v/>
      </c>
      <c r="B6623" s="73" t="s">
        <v>7852</v>
      </c>
      <c r="C6623" s="74">
        <v>956.0</v>
      </c>
      <c r="D6623" s="130">
        <v>44553.0</v>
      </c>
      <c r="E6623" s="73" t="s">
        <v>1499</v>
      </c>
      <c r="F6623" s="197" t="s">
        <v>8811</v>
      </c>
      <c r="G6623" s="73" t="s">
        <v>2923</v>
      </c>
      <c r="H6623" s="169"/>
      <c r="I6623" s="186"/>
      <c r="J6623" s="21"/>
      <c r="K6623" s="21"/>
      <c r="L6623" s="21"/>
      <c r="M6623" s="21"/>
      <c r="N6623" s="22">
        <f t="shared" si="2"/>
        <v>46206</v>
      </c>
      <c r="O6623" s="23">
        <f>'RESOLUCIONES EPG'!$N6623-'RESOLUCIONES EPG'!$D6623</f>
        <v>1653</v>
      </c>
    </row>
    <row r="6624" ht="16.5" customHeight="1">
      <c r="A6624" s="252" t="str">
        <f>'RESOLUCIONES 2015'!A501:H501</f>
        <v/>
      </c>
      <c r="B6624" s="73" t="s">
        <v>7852</v>
      </c>
      <c r="C6624" s="74">
        <v>948.0</v>
      </c>
      <c r="D6624" s="130">
        <v>44553.0</v>
      </c>
      <c r="E6624" s="73" t="s">
        <v>3664</v>
      </c>
      <c r="F6624" s="73" t="s">
        <v>8063</v>
      </c>
      <c r="G6624" s="73" t="s">
        <v>1593</v>
      </c>
      <c r="H6624" s="169"/>
      <c r="I6624" s="186"/>
      <c r="J6624" s="21"/>
      <c r="K6624" s="21"/>
      <c r="L6624" s="21"/>
      <c r="M6624" s="21"/>
      <c r="N6624" s="22">
        <f t="shared" si="2"/>
        <v>46206</v>
      </c>
      <c r="O6624" s="23">
        <f>'RESOLUCIONES EPG'!$N6624-'RESOLUCIONES EPG'!$D6624</f>
        <v>1653</v>
      </c>
    </row>
    <row r="6625" ht="49.5" customHeight="1">
      <c r="A6625" s="252" t="str">
        <f>'RESOLUCIONES 2015'!A511:H511</f>
        <v/>
      </c>
      <c r="B6625" s="73" t="s">
        <v>7852</v>
      </c>
      <c r="C6625" s="74">
        <v>958.0</v>
      </c>
      <c r="D6625" s="130">
        <v>44553.0</v>
      </c>
      <c r="E6625" s="73" t="s">
        <v>8921</v>
      </c>
      <c r="F6625" s="73" t="s">
        <v>6015</v>
      </c>
      <c r="G6625" s="73" t="s">
        <v>2923</v>
      </c>
      <c r="H6625" s="169"/>
      <c r="I6625" s="186"/>
      <c r="J6625" s="21"/>
      <c r="K6625" s="21"/>
      <c r="L6625" s="21"/>
      <c r="M6625" s="21"/>
      <c r="N6625" s="22">
        <f t="shared" si="2"/>
        <v>46206</v>
      </c>
      <c r="O6625" s="23">
        <f>'RESOLUCIONES EPG'!$N6625-'RESOLUCIONES EPG'!$D6625</f>
        <v>1653</v>
      </c>
    </row>
    <row r="6626" ht="16.5" customHeight="1">
      <c r="A6626" s="252" t="str">
        <f>'RESOLUCIONES 2015'!A512:H512</f>
        <v/>
      </c>
      <c r="B6626" s="73" t="s">
        <v>7852</v>
      </c>
      <c r="C6626" s="74">
        <v>959.0</v>
      </c>
      <c r="D6626" s="130">
        <v>44558.0</v>
      </c>
      <c r="E6626" s="73" t="s">
        <v>5523</v>
      </c>
      <c r="F6626" s="73" t="s">
        <v>5953</v>
      </c>
      <c r="G6626" s="73" t="s">
        <v>6388</v>
      </c>
      <c r="H6626" s="169"/>
      <c r="I6626" s="186"/>
      <c r="J6626" s="21"/>
      <c r="K6626" s="21"/>
      <c r="L6626" s="21"/>
      <c r="M6626" s="21"/>
      <c r="N6626" s="22">
        <f t="shared" si="2"/>
        <v>46206</v>
      </c>
      <c r="O6626" s="23">
        <f>'RESOLUCIONES EPG'!$N6626-'RESOLUCIONES EPG'!$D6626</f>
        <v>1648</v>
      </c>
    </row>
    <row r="6627" ht="15.75" customHeight="1">
      <c r="A6627" s="252" t="str">
        <f>'RESOLUCIONES 2015'!A513:H513</f>
        <v/>
      </c>
      <c r="B6627" s="73" t="s">
        <v>7852</v>
      </c>
      <c r="C6627" s="74">
        <v>960.0</v>
      </c>
      <c r="D6627" s="130">
        <v>44558.0</v>
      </c>
      <c r="E6627" s="73" t="s">
        <v>1838</v>
      </c>
      <c r="F6627" s="73" t="s">
        <v>8388</v>
      </c>
      <c r="G6627" s="73" t="s">
        <v>6388</v>
      </c>
      <c r="H6627" s="169"/>
      <c r="I6627" s="186"/>
      <c r="J6627" s="21"/>
      <c r="K6627" s="21"/>
      <c r="L6627" s="21"/>
      <c r="M6627" s="21"/>
      <c r="N6627" s="22">
        <f t="shared" si="2"/>
        <v>46206</v>
      </c>
      <c r="O6627" s="23">
        <f>'RESOLUCIONES EPG'!$N6627-'RESOLUCIONES EPG'!$D6627</f>
        <v>1648</v>
      </c>
    </row>
    <row r="6628" ht="16.5" customHeight="1">
      <c r="A6628" s="252" t="str">
        <f>'RESOLUCIONES 2015'!A520:H520</f>
        <v/>
      </c>
      <c r="B6628" s="73" t="s">
        <v>7852</v>
      </c>
      <c r="C6628" s="74">
        <v>967.0</v>
      </c>
      <c r="D6628" s="130">
        <v>44559.0</v>
      </c>
      <c r="E6628" s="73" t="s">
        <v>7061</v>
      </c>
      <c r="F6628" s="197" t="s">
        <v>8922</v>
      </c>
      <c r="G6628" s="73" t="s">
        <v>131</v>
      </c>
      <c r="H6628" s="169"/>
      <c r="I6628" s="186"/>
      <c r="J6628" s="21"/>
      <c r="K6628" s="21"/>
      <c r="L6628" s="21"/>
      <c r="M6628" s="21"/>
      <c r="N6628" s="22">
        <f t="shared" si="2"/>
        <v>46206</v>
      </c>
      <c r="O6628" s="23">
        <f>'RESOLUCIONES EPG'!$N6628-'RESOLUCIONES EPG'!$D6628</f>
        <v>1647</v>
      </c>
    </row>
    <row r="6629" ht="16.5" customHeight="1">
      <c r="A6629" s="252" t="str">
        <f>'RESOLUCIONES 2015'!A514:H514</f>
        <v/>
      </c>
      <c r="B6629" s="73" t="s">
        <v>7852</v>
      </c>
      <c r="C6629" s="74">
        <v>961.0</v>
      </c>
      <c r="D6629" s="130">
        <v>44559.0</v>
      </c>
      <c r="E6629" s="73" t="s">
        <v>8011</v>
      </c>
      <c r="F6629" s="73" t="s">
        <v>8012</v>
      </c>
      <c r="G6629" s="73" t="s">
        <v>131</v>
      </c>
      <c r="H6629" s="169"/>
      <c r="I6629" s="186"/>
      <c r="J6629" s="21"/>
      <c r="K6629" s="21"/>
      <c r="L6629" s="21"/>
      <c r="M6629" s="21"/>
      <c r="N6629" s="22">
        <f t="shared" si="2"/>
        <v>46206</v>
      </c>
      <c r="O6629" s="23">
        <f>'RESOLUCIONES EPG'!$N6629-'RESOLUCIONES EPG'!$D6629</f>
        <v>1647</v>
      </c>
    </row>
    <row r="6630" ht="16.5" customHeight="1">
      <c r="A6630" s="252" t="str">
        <f>'RESOLUCIONES 2015'!A519:H519</f>
        <v/>
      </c>
      <c r="B6630" s="73" t="s">
        <v>7852</v>
      </c>
      <c r="C6630" s="92">
        <v>966.0</v>
      </c>
      <c r="D6630" s="130">
        <v>44559.0</v>
      </c>
      <c r="E6630" s="73" t="s">
        <v>7211</v>
      </c>
      <c r="F6630" s="73" t="s">
        <v>8771</v>
      </c>
      <c r="G6630" s="73" t="s">
        <v>131</v>
      </c>
      <c r="H6630" s="169"/>
      <c r="I6630" s="186"/>
      <c r="J6630" s="21"/>
      <c r="K6630" s="21"/>
      <c r="L6630" s="21"/>
      <c r="M6630" s="21"/>
      <c r="N6630" s="22">
        <f t="shared" si="2"/>
        <v>46206</v>
      </c>
      <c r="O6630" s="23">
        <f>'RESOLUCIONES EPG'!$N6630-'RESOLUCIONES EPG'!$D6630</f>
        <v>1647</v>
      </c>
    </row>
    <row r="6631" ht="16.5" customHeight="1">
      <c r="A6631" s="252" t="str">
        <f>'RESOLUCIONES 2015'!A521:H521</f>
        <v/>
      </c>
      <c r="B6631" s="73" t="s">
        <v>7852</v>
      </c>
      <c r="C6631" s="74">
        <v>968.0</v>
      </c>
      <c r="D6631" s="130">
        <v>44559.0</v>
      </c>
      <c r="E6631" s="73" t="s">
        <v>2064</v>
      </c>
      <c r="F6631" s="73" t="s">
        <v>8923</v>
      </c>
      <c r="G6631" s="73" t="s">
        <v>131</v>
      </c>
      <c r="H6631" s="169"/>
      <c r="I6631" s="186"/>
      <c r="J6631" s="21"/>
      <c r="K6631" s="21"/>
      <c r="L6631" s="21"/>
      <c r="M6631" s="21"/>
      <c r="N6631" s="22">
        <f t="shared" si="2"/>
        <v>46206</v>
      </c>
      <c r="O6631" s="23">
        <f>'RESOLUCIONES EPG'!$N6631-'RESOLUCIONES EPG'!$D6631</f>
        <v>1647</v>
      </c>
    </row>
    <row r="6632" ht="16.5" customHeight="1">
      <c r="A6632" s="252" t="str">
        <f>'RESOLUCIONES 2015'!A524:H524</f>
        <v/>
      </c>
      <c r="B6632" s="73" t="s">
        <v>7852</v>
      </c>
      <c r="C6632" s="92">
        <v>971.0</v>
      </c>
      <c r="D6632" s="130">
        <v>44559.0</v>
      </c>
      <c r="E6632" s="73" t="s">
        <v>7585</v>
      </c>
      <c r="F6632" s="73" t="s">
        <v>8788</v>
      </c>
      <c r="G6632" s="73" t="s">
        <v>131</v>
      </c>
      <c r="H6632" s="169"/>
      <c r="I6632" s="186"/>
      <c r="J6632" s="21"/>
      <c r="K6632" s="21"/>
      <c r="L6632" s="21"/>
      <c r="M6632" s="21"/>
      <c r="N6632" s="22">
        <f t="shared" si="2"/>
        <v>46206</v>
      </c>
      <c r="O6632" s="23">
        <f>'RESOLUCIONES EPG'!$N6632-'RESOLUCIONES EPG'!$D6632</f>
        <v>1647</v>
      </c>
    </row>
    <row r="6633" ht="15.75" customHeight="1">
      <c r="A6633" s="252" t="str">
        <f>'RESOLUCIONES 2015'!A515:H515</f>
        <v/>
      </c>
      <c r="B6633" s="73" t="s">
        <v>7852</v>
      </c>
      <c r="C6633" s="92">
        <v>962.0</v>
      </c>
      <c r="D6633" s="130">
        <v>44559.0</v>
      </c>
      <c r="E6633" s="73" t="s">
        <v>6446</v>
      </c>
      <c r="F6633" s="73" t="s">
        <v>8924</v>
      </c>
      <c r="G6633" s="73" t="s">
        <v>131</v>
      </c>
      <c r="H6633" s="169"/>
      <c r="I6633" s="186"/>
      <c r="J6633" s="21"/>
      <c r="K6633" s="21"/>
      <c r="L6633" s="21"/>
      <c r="M6633" s="21"/>
      <c r="N6633" s="22">
        <f t="shared" si="2"/>
        <v>46206</v>
      </c>
      <c r="O6633" s="23">
        <f>'RESOLUCIONES EPG'!$N6633-'RESOLUCIONES EPG'!$D6633</f>
        <v>1647</v>
      </c>
    </row>
    <row r="6634" ht="15.75" customHeight="1">
      <c r="A6634" s="252" t="str">
        <f>'RESOLUCIONES 2015'!A522:H522</f>
        <v/>
      </c>
      <c r="B6634" s="73" t="s">
        <v>7852</v>
      </c>
      <c r="C6634" s="74">
        <v>969.0</v>
      </c>
      <c r="D6634" s="130">
        <v>44559.0</v>
      </c>
      <c r="E6634" s="73" t="s">
        <v>3221</v>
      </c>
      <c r="F6634" s="73" t="s">
        <v>7762</v>
      </c>
      <c r="G6634" s="73" t="s">
        <v>131</v>
      </c>
      <c r="H6634" s="169"/>
      <c r="I6634" s="186"/>
      <c r="J6634" s="21"/>
      <c r="K6634" s="21"/>
      <c r="L6634" s="21"/>
      <c r="M6634" s="21"/>
      <c r="N6634" s="22">
        <f t="shared" si="2"/>
        <v>46206</v>
      </c>
      <c r="O6634" s="23">
        <f>'RESOLUCIONES EPG'!$N6634-'RESOLUCIONES EPG'!$D6634</f>
        <v>1647</v>
      </c>
    </row>
    <row r="6635" ht="16.5" customHeight="1">
      <c r="A6635" s="252" t="str">
        <f>'RESOLUCIONES 2015'!A523:H523</f>
        <v/>
      </c>
      <c r="B6635" s="73" t="s">
        <v>7852</v>
      </c>
      <c r="C6635" s="92">
        <v>970.0</v>
      </c>
      <c r="D6635" s="130">
        <v>44559.0</v>
      </c>
      <c r="E6635" s="73" t="s">
        <v>8925</v>
      </c>
      <c r="F6635" s="73" t="s">
        <v>8926</v>
      </c>
      <c r="G6635" s="73" t="s">
        <v>131</v>
      </c>
      <c r="H6635" s="169"/>
      <c r="I6635" s="186"/>
      <c r="J6635" s="21"/>
      <c r="K6635" s="21"/>
      <c r="L6635" s="21"/>
      <c r="M6635" s="21"/>
      <c r="N6635" s="22">
        <f t="shared" si="2"/>
        <v>46206</v>
      </c>
      <c r="O6635" s="23">
        <f>'RESOLUCIONES EPG'!$N6635-'RESOLUCIONES EPG'!$D6635</f>
        <v>1647</v>
      </c>
    </row>
    <row r="6636" ht="16.5" customHeight="1">
      <c r="A6636" s="252" t="str">
        <f>'RESOLUCIONES 2015'!A518:H518</f>
        <v/>
      </c>
      <c r="B6636" s="73" t="s">
        <v>7852</v>
      </c>
      <c r="C6636" s="74">
        <v>965.0</v>
      </c>
      <c r="D6636" s="130">
        <v>44559.0</v>
      </c>
      <c r="E6636" s="73" t="s">
        <v>1369</v>
      </c>
      <c r="F6636" s="73" t="s">
        <v>8097</v>
      </c>
      <c r="G6636" s="73" t="s">
        <v>131</v>
      </c>
      <c r="H6636" s="169"/>
      <c r="I6636" s="186"/>
      <c r="J6636" s="21"/>
      <c r="K6636" s="21"/>
      <c r="L6636" s="21"/>
      <c r="M6636" s="21"/>
      <c r="N6636" s="22">
        <f t="shared" si="2"/>
        <v>46206</v>
      </c>
      <c r="O6636" s="23">
        <f>'RESOLUCIONES EPG'!$N6636-'RESOLUCIONES EPG'!$D6636</f>
        <v>1647</v>
      </c>
    </row>
    <row r="6637" ht="15.75" customHeight="1">
      <c r="A6637" s="252" t="str">
        <f>'RESOLUCIONES 2015'!A517:H517</f>
        <v/>
      </c>
      <c r="B6637" s="73" t="s">
        <v>7852</v>
      </c>
      <c r="C6637" s="74">
        <v>964.0</v>
      </c>
      <c r="D6637" s="130">
        <v>44559.0</v>
      </c>
      <c r="E6637" s="73" t="s">
        <v>8927</v>
      </c>
      <c r="F6637" s="73" t="s">
        <v>8928</v>
      </c>
      <c r="G6637" s="73" t="s">
        <v>131</v>
      </c>
      <c r="H6637" s="169"/>
      <c r="I6637" s="186"/>
      <c r="J6637" s="21"/>
      <c r="K6637" s="21"/>
      <c r="L6637" s="21"/>
      <c r="M6637" s="21"/>
      <c r="N6637" s="22">
        <f t="shared" si="2"/>
        <v>46206</v>
      </c>
      <c r="O6637" s="23">
        <f>'RESOLUCIONES EPG'!$N6637-'RESOLUCIONES EPG'!$D6637</f>
        <v>1647</v>
      </c>
    </row>
    <row r="6638" ht="15.75" customHeight="1">
      <c r="A6638" s="252" t="str">
        <f>'RESOLUCIONES 2015'!A516:H516</f>
        <v/>
      </c>
      <c r="B6638" s="73" t="s">
        <v>7852</v>
      </c>
      <c r="C6638" s="92">
        <v>963.0</v>
      </c>
      <c r="D6638" s="130">
        <v>44559.0</v>
      </c>
      <c r="E6638" s="73" t="s">
        <v>8929</v>
      </c>
      <c r="F6638" s="73" t="s">
        <v>1025</v>
      </c>
      <c r="G6638" s="73" t="s">
        <v>131</v>
      </c>
      <c r="H6638" s="169"/>
      <c r="I6638" s="186"/>
      <c r="J6638" s="21"/>
      <c r="K6638" s="21"/>
      <c r="L6638" s="21"/>
      <c r="M6638" s="21"/>
      <c r="N6638" s="22">
        <f t="shared" si="2"/>
        <v>46206</v>
      </c>
      <c r="O6638" s="23">
        <f>'RESOLUCIONES EPG'!$N6638-'RESOLUCIONES EPG'!$D6638</f>
        <v>1647</v>
      </c>
    </row>
    <row r="6639" ht="15.75" customHeight="1">
      <c r="A6639" s="252" t="str">
        <f>'RESOLUCIONES 2015'!A542:H542</f>
        <v/>
      </c>
      <c r="B6639" s="73" t="s">
        <v>7852</v>
      </c>
      <c r="C6639" s="74">
        <v>989.0</v>
      </c>
      <c r="D6639" s="130">
        <v>44560.0</v>
      </c>
      <c r="E6639" s="73" t="s">
        <v>4484</v>
      </c>
      <c r="F6639" s="73" t="s">
        <v>7674</v>
      </c>
      <c r="G6639" s="73" t="s">
        <v>8629</v>
      </c>
      <c r="H6639" s="169"/>
      <c r="I6639" s="186"/>
      <c r="J6639" s="21"/>
      <c r="K6639" s="21"/>
      <c r="L6639" s="21"/>
      <c r="M6639" s="21"/>
      <c r="N6639" s="22">
        <f t="shared" si="2"/>
        <v>46206</v>
      </c>
      <c r="O6639" s="23">
        <f>'RESOLUCIONES EPG'!$N6639-'RESOLUCIONES EPG'!$D6639</f>
        <v>1646</v>
      </c>
    </row>
    <row r="6640" ht="15.75" customHeight="1">
      <c r="A6640" s="252" t="str">
        <f>'RESOLUCIONES 2015'!A543:H543</f>
        <v/>
      </c>
      <c r="B6640" s="73" t="s">
        <v>7852</v>
      </c>
      <c r="C6640" s="74">
        <v>990.0</v>
      </c>
      <c r="D6640" s="130">
        <v>44560.0</v>
      </c>
      <c r="E6640" s="73" t="s">
        <v>4117</v>
      </c>
      <c r="F6640" s="73" t="s">
        <v>7879</v>
      </c>
      <c r="G6640" s="73" t="s">
        <v>8629</v>
      </c>
      <c r="H6640" s="169"/>
      <c r="I6640" s="186"/>
      <c r="J6640" s="21"/>
      <c r="K6640" s="21"/>
      <c r="L6640" s="21"/>
      <c r="M6640" s="21"/>
      <c r="N6640" s="22">
        <f t="shared" si="2"/>
        <v>46206</v>
      </c>
      <c r="O6640" s="23">
        <f>'RESOLUCIONES EPG'!$N6640-'RESOLUCIONES EPG'!$D6640</f>
        <v>1646</v>
      </c>
    </row>
    <row r="6641" ht="15.75" customHeight="1">
      <c r="A6641" s="252" t="str">
        <f>'RESOLUCIONES 2015'!A534:H534</f>
        <v/>
      </c>
      <c r="B6641" s="73" t="s">
        <v>7852</v>
      </c>
      <c r="C6641" s="74">
        <v>981.0</v>
      </c>
      <c r="D6641" s="130">
        <v>44560.0</v>
      </c>
      <c r="E6641" s="73" t="s">
        <v>8930</v>
      </c>
      <c r="F6641" s="73" t="s">
        <v>8931</v>
      </c>
      <c r="G6641" s="73" t="s">
        <v>18</v>
      </c>
      <c r="H6641" s="169" t="s">
        <v>4966</v>
      </c>
      <c r="I6641" s="186"/>
      <c r="J6641" s="21"/>
      <c r="K6641" s="21"/>
      <c r="L6641" s="21"/>
      <c r="M6641" s="21"/>
      <c r="N6641" s="22">
        <f t="shared" si="2"/>
        <v>46206</v>
      </c>
      <c r="O6641" s="23">
        <f>'RESOLUCIONES EPG'!$N6641-'RESOLUCIONES EPG'!$D6641</f>
        <v>1646</v>
      </c>
    </row>
    <row r="6642" ht="15.75" customHeight="1">
      <c r="A6642" s="252" t="str">
        <f>'RESOLUCIONES 2015'!A541:H541</f>
        <v/>
      </c>
      <c r="B6642" s="73" t="s">
        <v>7852</v>
      </c>
      <c r="C6642" s="74">
        <v>988.0</v>
      </c>
      <c r="D6642" s="130">
        <v>44560.0</v>
      </c>
      <c r="E6642" s="73" t="s">
        <v>8932</v>
      </c>
      <c r="F6642" s="73" t="s">
        <v>8933</v>
      </c>
      <c r="G6642" s="73" t="s">
        <v>18</v>
      </c>
      <c r="H6642" s="169" t="s">
        <v>7324</v>
      </c>
      <c r="I6642" s="186"/>
      <c r="J6642" s="21"/>
      <c r="K6642" s="21"/>
      <c r="L6642" s="21"/>
      <c r="M6642" s="21"/>
      <c r="N6642" s="22">
        <f t="shared" si="2"/>
        <v>46206</v>
      </c>
      <c r="O6642" s="23">
        <f>'RESOLUCIONES EPG'!$N6642-'RESOLUCIONES EPG'!$D6642</f>
        <v>1646</v>
      </c>
    </row>
    <row r="6643" ht="15.75" customHeight="1">
      <c r="A6643" s="252" t="str">
        <f>'RESOLUCIONES 2015'!A533:H533</f>
        <v/>
      </c>
      <c r="B6643" s="73" t="s">
        <v>7852</v>
      </c>
      <c r="C6643" s="74">
        <v>980.0</v>
      </c>
      <c r="D6643" s="130">
        <v>44560.0</v>
      </c>
      <c r="E6643" s="73" t="s">
        <v>8934</v>
      </c>
      <c r="F6643" s="73" t="s">
        <v>8935</v>
      </c>
      <c r="G6643" s="73" t="s">
        <v>18</v>
      </c>
      <c r="H6643" s="169" t="s">
        <v>4910</v>
      </c>
      <c r="I6643" s="186"/>
      <c r="J6643" s="21"/>
      <c r="K6643" s="21"/>
      <c r="L6643" s="21"/>
      <c r="M6643" s="21"/>
      <c r="N6643" s="22">
        <f t="shared" si="2"/>
        <v>46206</v>
      </c>
      <c r="O6643" s="23">
        <f>'RESOLUCIONES EPG'!$N6643-'RESOLUCIONES EPG'!$D6643</f>
        <v>1646</v>
      </c>
    </row>
    <row r="6644" ht="16.5" customHeight="1">
      <c r="A6644" s="252" t="str">
        <f>'RESOLUCIONES 2015'!A530:H530</f>
        <v/>
      </c>
      <c r="B6644" s="73" t="s">
        <v>7852</v>
      </c>
      <c r="C6644" s="74">
        <v>977.0</v>
      </c>
      <c r="D6644" s="130">
        <v>44560.0</v>
      </c>
      <c r="E6644" s="73" t="s">
        <v>8936</v>
      </c>
      <c r="F6644" s="73" t="s">
        <v>8937</v>
      </c>
      <c r="G6644" s="73" t="s">
        <v>18</v>
      </c>
      <c r="H6644" s="169" t="s">
        <v>8614</v>
      </c>
      <c r="I6644" s="186"/>
      <c r="J6644" s="21"/>
      <c r="K6644" s="21"/>
      <c r="L6644" s="21"/>
      <c r="M6644" s="21"/>
      <c r="N6644" s="22">
        <f t="shared" si="2"/>
        <v>46206</v>
      </c>
      <c r="O6644" s="23">
        <f>'RESOLUCIONES EPG'!$N6644-'RESOLUCIONES EPG'!$D6644</f>
        <v>1646</v>
      </c>
    </row>
    <row r="6645" ht="16.5" customHeight="1">
      <c r="A6645" s="252" t="str">
        <f>'RESOLUCIONES 2015'!A526:H526</f>
        <v/>
      </c>
      <c r="B6645" s="73" t="s">
        <v>7852</v>
      </c>
      <c r="C6645" s="74">
        <v>973.0</v>
      </c>
      <c r="D6645" s="130">
        <v>44560.0</v>
      </c>
      <c r="E6645" s="73" t="s">
        <v>8938</v>
      </c>
      <c r="F6645" s="73" t="s">
        <v>8939</v>
      </c>
      <c r="G6645" s="73" t="s">
        <v>18</v>
      </c>
      <c r="H6645" s="169" t="s">
        <v>4753</v>
      </c>
      <c r="I6645" s="186"/>
      <c r="J6645" s="21"/>
      <c r="K6645" s="21"/>
      <c r="L6645" s="21"/>
      <c r="M6645" s="21"/>
      <c r="N6645" s="22">
        <f t="shared" si="2"/>
        <v>46206</v>
      </c>
      <c r="O6645" s="23">
        <f>'RESOLUCIONES EPG'!$N6645-'RESOLUCIONES EPG'!$D6645</f>
        <v>1646</v>
      </c>
    </row>
    <row r="6646" ht="15.75" customHeight="1">
      <c r="A6646" s="252" t="str">
        <f>'RESOLUCIONES 2015'!A537:H537</f>
        <v/>
      </c>
      <c r="B6646" s="73" t="s">
        <v>7852</v>
      </c>
      <c r="C6646" s="74">
        <v>984.0</v>
      </c>
      <c r="D6646" s="130">
        <v>44560.0</v>
      </c>
      <c r="E6646" s="73" t="s">
        <v>8940</v>
      </c>
      <c r="F6646" s="73" t="s">
        <v>8941</v>
      </c>
      <c r="G6646" s="73" t="s">
        <v>18</v>
      </c>
      <c r="H6646" s="169" t="s">
        <v>3754</v>
      </c>
      <c r="I6646" s="186"/>
      <c r="J6646" s="21"/>
      <c r="K6646" s="21"/>
      <c r="L6646" s="21"/>
      <c r="M6646" s="21"/>
      <c r="N6646" s="22">
        <f t="shared" si="2"/>
        <v>46206</v>
      </c>
      <c r="O6646" s="23">
        <f>'RESOLUCIONES EPG'!$N6646-'RESOLUCIONES EPG'!$D6646</f>
        <v>1646</v>
      </c>
    </row>
    <row r="6647" ht="15.75" customHeight="1">
      <c r="A6647" s="252" t="str">
        <f>'RESOLUCIONES 2015'!A532:H532</f>
        <v/>
      </c>
      <c r="B6647" s="73" t="s">
        <v>7852</v>
      </c>
      <c r="C6647" s="74">
        <v>979.0</v>
      </c>
      <c r="D6647" s="130">
        <v>44560.0</v>
      </c>
      <c r="E6647" s="73" t="s">
        <v>8942</v>
      </c>
      <c r="F6647" s="73" t="s">
        <v>8943</v>
      </c>
      <c r="G6647" s="73" t="s">
        <v>18</v>
      </c>
      <c r="H6647" s="169" t="s">
        <v>8944</v>
      </c>
      <c r="I6647" s="186"/>
      <c r="J6647" s="21"/>
      <c r="K6647" s="21"/>
      <c r="L6647" s="21"/>
      <c r="M6647" s="21"/>
      <c r="N6647" s="22">
        <f t="shared" si="2"/>
        <v>46206</v>
      </c>
      <c r="O6647" s="23">
        <f>'RESOLUCIONES EPG'!$N6647-'RESOLUCIONES EPG'!$D6647</f>
        <v>1646</v>
      </c>
    </row>
    <row r="6648" ht="15.75" customHeight="1">
      <c r="A6648" s="252" t="str">
        <f>'RESOLUCIONES 2015'!A539:H539</f>
        <v/>
      </c>
      <c r="B6648" s="73" t="s">
        <v>7852</v>
      </c>
      <c r="C6648" s="74">
        <v>986.0</v>
      </c>
      <c r="D6648" s="130">
        <v>44560.0</v>
      </c>
      <c r="E6648" s="73" t="s">
        <v>8945</v>
      </c>
      <c r="F6648" s="73" t="s">
        <v>8946</v>
      </c>
      <c r="G6648" s="73" t="s">
        <v>18</v>
      </c>
      <c r="H6648" s="169" t="s">
        <v>7331</v>
      </c>
      <c r="I6648" s="186"/>
      <c r="J6648" s="21"/>
      <c r="K6648" s="21"/>
      <c r="L6648" s="21"/>
      <c r="M6648" s="21"/>
      <c r="N6648" s="22">
        <f t="shared" si="2"/>
        <v>46206</v>
      </c>
      <c r="O6648" s="23">
        <f>'RESOLUCIONES EPG'!$N6648-'RESOLUCIONES EPG'!$D6648</f>
        <v>1646</v>
      </c>
    </row>
    <row r="6649" ht="15.75" customHeight="1">
      <c r="A6649" s="252" t="str">
        <f>'RESOLUCIONES 2015'!A536:H536</f>
        <v/>
      </c>
      <c r="B6649" s="73" t="s">
        <v>7852</v>
      </c>
      <c r="C6649" s="74">
        <v>983.0</v>
      </c>
      <c r="D6649" s="130">
        <v>44560.0</v>
      </c>
      <c r="E6649" s="73" t="s">
        <v>8947</v>
      </c>
      <c r="F6649" s="73" t="s">
        <v>8948</v>
      </c>
      <c r="G6649" s="73" t="s">
        <v>18</v>
      </c>
      <c r="H6649" s="169" t="s">
        <v>8949</v>
      </c>
      <c r="I6649" s="186"/>
      <c r="J6649" s="21"/>
      <c r="K6649" s="21"/>
      <c r="L6649" s="21"/>
      <c r="M6649" s="21"/>
      <c r="N6649" s="22">
        <f t="shared" si="2"/>
        <v>46206</v>
      </c>
      <c r="O6649" s="23">
        <f>'RESOLUCIONES EPG'!$N6649-'RESOLUCIONES EPG'!$D6649</f>
        <v>1646</v>
      </c>
    </row>
    <row r="6650" ht="15.75" customHeight="1">
      <c r="A6650" s="252" t="str">
        <f>'RESOLUCIONES 2015'!A527:H527</f>
        <v/>
      </c>
      <c r="B6650" s="73" t="s">
        <v>7852</v>
      </c>
      <c r="C6650" s="74">
        <v>974.0</v>
      </c>
      <c r="D6650" s="130">
        <v>44560.0</v>
      </c>
      <c r="E6650" s="73" t="s">
        <v>8950</v>
      </c>
      <c r="F6650" s="73" t="s">
        <v>8951</v>
      </c>
      <c r="G6650" s="73" t="s">
        <v>18</v>
      </c>
      <c r="H6650" s="169" t="s">
        <v>4966</v>
      </c>
      <c r="I6650" s="186"/>
      <c r="J6650" s="21"/>
      <c r="K6650" s="21"/>
      <c r="L6650" s="21"/>
      <c r="M6650" s="21"/>
      <c r="N6650" s="22">
        <f t="shared" si="2"/>
        <v>46206</v>
      </c>
      <c r="O6650" s="23">
        <f>'RESOLUCIONES EPG'!$N6650-'RESOLUCIONES EPG'!$D6650</f>
        <v>1646</v>
      </c>
    </row>
    <row r="6651" ht="15.75" customHeight="1">
      <c r="A6651" s="252" t="str">
        <f>'RESOLUCIONES 2015'!A525:H525</f>
        <v/>
      </c>
      <c r="B6651" s="73" t="s">
        <v>7852</v>
      </c>
      <c r="C6651" s="74">
        <v>972.0</v>
      </c>
      <c r="D6651" s="130">
        <v>44560.0</v>
      </c>
      <c r="E6651" s="73" t="s">
        <v>8952</v>
      </c>
      <c r="F6651" s="73" t="s">
        <v>8953</v>
      </c>
      <c r="G6651" s="73" t="s">
        <v>18</v>
      </c>
      <c r="H6651" s="169" t="s">
        <v>4601</v>
      </c>
      <c r="I6651" s="186"/>
      <c r="J6651" s="21"/>
      <c r="K6651" s="21"/>
      <c r="L6651" s="21"/>
      <c r="M6651" s="21"/>
      <c r="N6651" s="22">
        <f t="shared" si="2"/>
        <v>46206</v>
      </c>
      <c r="O6651" s="23">
        <f>'RESOLUCIONES EPG'!$N6651-'RESOLUCIONES EPG'!$D6651</f>
        <v>1646</v>
      </c>
    </row>
    <row r="6652" ht="15.75" customHeight="1">
      <c r="A6652" s="252" t="str">
        <f>'RESOLUCIONES 2015'!A540:H540</f>
        <v/>
      </c>
      <c r="B6652" s="73" t="s">
        <v>7852</v>
      </c>
      <c r="C6652" s="74">
        <v>987.0</v>
      </c>
      <c r="D6652" s="130">
        <v>44560.0</v>
      </c>
      <c r="E6652" s="73" t="s">
        <v>8954</v>
      </c>
      <c r="F6652" s="73" t="s">
        <v>8955</v>
      </c>
      <c r="G6652" s="73" t="s">
        <v>18</v>
      </c>
      <c r="H6652" s="169" t="s">
        <v>1463</v>
      </c>
      <c r="I6652" s="186"/>
      <c r="J6652" s="21"/>
      <c r="K6652" s="21"/>
      <c r="L6652" s="21"/>
      <c r="M6652" s="21"/>
      <c r="N6652" s="22">
        <f t="shared" si="2"/>
        <v>46206</v>
      </c>
      <c r="O6652" s="23">
        <f>'RESOLUCIONES EPG'!$N6652-'RESOLUCIONES EPG'!$D6652</f>
        <v>1646</v>
      </c>
    </row>
    <row r="6653" ht="16.5" customHeight="1">
      <c r="A6653" s="252" t="str">
        <f>'RESOLUCIONES 2015'!A531:H531</f>
        <v/>
      </c>
      <c r="B6653" s="73" t="s">
        <v>7852</v>
      </c>
      <c r="C6653" s="74">
        <v>978.0</v>
      </c>
      <c r="D6653" s="130">
        <v>44560.0</v>
      </c>
      <c r="E6653" s="73" t="s">
        <v>4177</v>
      </c>
      <c r="F6653" s="73" t="s">
        <v>8956</v>
      </c>
      <c r="G6653" s="73" t="s">
        <v>18</v>
      </c>
      <c r="H6653" s="169" t="s">
        <v>4601</v>
      </c>
      <c r="I6653" s="186"/>
      <c r="J6653" s="21"/>
      <c r="K6653" s="21"/>
      <c r="L6653" s="21"/>
      <c r="M6653" s="21"/>
      <c r="N6653" s="22">
        <f t="shared" si="2"/>
        <v>46206</v>
      </c>
      <c r="O6653" s="23">
        <f>'RESOLUCIONES EPG'!$N6653-'RESOLUCIONES EPG'!$D6653</f>
        <v>1646</v>
      </c>
    </row>
    <row r="6654" ht="16.5" customHeight="1">
      <c r="A6654" s="252" t="str">
        <f>'RESOLUCIONES 2015'!A535:H535</f>
        <v/>
      </c>
      <c r="B6654" s="73" t="s">
        <v>7852</v>
      </c>
      <c r="C6654" s="74">
        <v>982.0</v>
      </c>
      <c r="D6654" s="130">
        <v>44560.0</v>
      </c>
      <c r="E6654" s="73" t="s">
        <v>8957</v>
      </c>
      <c r="F6654" s="73" t="s">
        <v>8958</v>
      </c>
      <c r="G6654" s="73" t="s">
        <v>18</v>
      </c>
      <c r="H6654" s="169" t="s">
        <v>8959</v>
      </c>
      <c r="I6654" s="186"/>
      <c r="J6654" s="21"/>
      <c r="K6654" s="21"/>
      <c r="L6654" s="21"/>
      <c r="M6654" s="21"/>
      <c r="N6654" s="22">
        <f t="shared" si="2"/>
        <v>46206</v>
      </c>
      <c r="O6654" s="23">
        <f>'RESOLUCIONES EPG'!$N6654-'RESOLUCIONES EPG'!$D6654</f>
        <v>1646</v>
      </c>
    </row>
    <row r="6655" ht="15.75" customHeight="1">
      <c r="A6655" s="252" t="str">
        <f>'RESOLUCIONES 2015'!A528:H528</f>
        <v/>
      </c>
      <c r="B6655" s="73" t="s">
        <v>7852</v>
      </c>
      <c r="C6655" s="74">
        <v>975.0</v>
      </c>
      <c r="D6655" s="130">
        <v>44560.0</v>
      </c>
      <c r="E6655" s="73" t="s">
        <v>8960</v>
      </c>
      <c r="F6655" s="73" t="s">
        <v>8961</v>
      </c>
      <c r="G6655" s="73" t="s">
        <v>18</v>
      </c>
      <c r="H6655" s="169" t="s">
        <v>8962</v>
      </c>
      <c r="I6655" s="186"/>
      <c r="J6655" s="21"/>
      <c r="K6655" s="21"/>
      <c r="L6655" s="21"/>
      <c r="M6655" s="21"/>
      <c r="N6655" s="22">
        <f t="shared" si="2"/>
        <v>46206</v>
      </c>
      <c r="O6655" s="23">
        <f>'RESOLUCIONES EPG'!$N6655-'RESOLUCIONES EPG'!$D6655</f>
        <v>1646</v>
      </c>
    </row>
    <row r="6656" ht="16.5" customHeight="1">
      <c r="A6656" s="252" t="str">
        <f>'RESOLUCIONES 2015'!A529:H529</f>
        <v/>
      </c>
      <c r="B6656" s="73" t="s">
        <v>7852</v>
      </c>
      <c r="C6656" s="74">
        <v>976.0</v>
      </c>
      <c r="D6656" s="130">
        <v>44560.0</v>
      </c>
      <c r="E6656" s="73" t="s">
        <v>8963</v>
      </c>
      <c r="F6656" s="73" t="s">
        <v>8964</v>
      </c>
      <c r="G6656" s="73" t="s">
        <v>18</v>
      </c>
      <c r="H6656" s="169" t="s">
        <v>7324</v>
      </c>
      <c r="I6656" s="186"/>
      <c r="J6656" s="21"/>
      <c r="K6656" s="21"/>
      <c r="L6656" s="21"/>
      <c r="M6656" s="21"/>
      <c r="N6656" s="22">
        <f t="shared" si="2"/>
        <v>46206</v>
      </c>
      <c r="O6656" s="23">
        <f>'RESOLUCIONES EPG'!$N6656-'RESOLUCIONES EPG'!$D6656</f>
        <v>1646</v>
      </c>
    </row>
    <row r="6657" ht="16.5" customHeight="1">
      <c r="A6657" s="252" t="str">
        <f>'RESOLUCIONES 2015'!A538:H538</f>
        <v/>
      </c>
      <c r="B6657" s="73" t="s">
        <v>7852</v>
      </c>
      <c r="C6657" s="74">
        <v>985.0</v>
      </c>
      <c r="D6657" s="130">
        <v>44560.0</v>
      </c>
      <c r="E6657" s="73" t="s">
        <v>8965</v>
      </c>
      <c r="F6657" s="73" t="s">
        <v>8966</v>
      </c>
      <c r="G6657" s="73" t="s">
        <v>18</v>
      </c>
      <c r="H6657" s="169" t="s">
        <v>8882</v>
      </c>
      <c r="I6657" s="186"/>
      <c r="J6657" s="21"/>
      <c r="K6657" s="21"/>
      <c r="L6657" s="21"/>
      <c r="M6657" s="21"/>
      <c r="N6657" s="22">
        <f t="shared" si="2"/>
        <v>46206</v>
      </c>
      <c r="O6657" s="23">
        <f>'RESOLUCIONES EPG'!$N6657-'RESOLUCIONES EPG'!$D6657</f>
        <v>1646</v>
      </c>
    </row>
    <row r="6658" ht="16.5" customHeight="1">
      <c r="A6658" s="275" t="str">
        <f>'RESOLUCIONES 2015'!A7005:H7005</f>
        <v/>
      </c>
      <c r="B6658" s="73" t="s">
        <v>7852</v>
      </c>
      <c r="C6658" s="74">
        <v>10.0</v>
      </c>
      <c r="D6658" s="130">
        <v>44572.0</v>
      </c>
      <c r="E6658" s="73" t="s">
        <v>8724</v>
      </c>
      <c r="F6658" s="130" t="s">
        <v>8967</v>
      </c>
      <c r="G6658" s="73" t="s">
        <v>1725</v>
      </c>
      <c r="H6658" s="169"/>
      <c r="I6658" s="186"/>
      <c r="J6658" s="73"/>
      <c r="K6658" s="186"/>
      <c r="L6658" s="73"/>
      <c r="M6658" s="73"/>
      <c r="N6658" s="22">
        <f t="shared" si="2"/>
        <v>46206</v>
      </c>
      <c r="O6658" s="23">
        <f>'RESOLUCIONES EPG'!$N6658-'RESOLUCIONES EPG'!$D6658</f>
        <v>1634</v>
      </c>
    </row>
    <row r="6659" ht="16.5" customHeight="1">
      <c r="A6659" s="275" t="str">
        <f>'RESOLUCIONES 2015'!A7004:H7004</f>
        <v/>
      </c>
      <c r="B6659" s="73" t="s">
        <v>7852</v>
      </c>
      <c r="C6659" s="74">
        <v>9.0</v>
      </c>
      <c r="D6659" s="130">
        <v>44572.0</v>
      </c>
      <c r="E6659" s="73" t="s">
        <v>3716</v>
      </c>
      <c r="F6659" s="130" t="s">
        <v>3717</v>
      </c>
      <c r="G6659" s="73" t="s">
        <v>1725</v>
      </c>
      <c r="H6659" s="169"/>
      <c r="I6659" s="186"/>
      <c r="J6659" s="73"/>
      <c r="K6659" s="186"/>
      <c r="L6659" s="73"/>
      <c r="M6659" s="73"/>
      <c r="N6659" s="22">
        <f t="shared" si="2"/>
        <v>46206</v>
      </c>
      <c r="O6659" s="23">
        <f>'RESOLUCIONES EPG'!$N6659-'RESOLUCIONES EPG'!$D6659</f>
        <v>1634</v>
      </c>
    </row>
    <row r="6660" ht="16.5" customHeight="1">
      <c r="A6660" s="275" t="str">
        <f>'RESOLUCIONES 2015'!A7000:H7000</f>
        <v/>
      </c>
      <c r="B6660" s="73" t="s">
        <v>7852</v>
      </c>
      <c r="C6660" s="74">
        <v>5.0</v>
      </c>
      <c r="D6660" s="130">
        <v>44572.0</v>
      </c>
      <c r="E6660" s="73" t="s">
        <v>5617</v>
      </c>
      <c r="F6660" s="130" t="s">
        <v>8968</v>
      </c>
      <c r="G6660" s="73" t="s">
        <v>1725</v>
      </c>
      <c r="H6660" s="169"/>
      <c r="I6660" s="186"/>
      <c r="J6660" s="73"/>
      <c r="K6660" s="186"/>
      <c r="L6660" s="73"/>
      <c r="M6660" s="73"/>
      <c r="N6660" s="22">
        <f t="shared" si="2"/>
        <v>46206</v>
      </c>
      <c r="O6660" s="23">
        <f>'RESOLUCIONES EPG'!$N6660-'RESOLUCIONES EPG'!$D6660</f>
        <v>1634</v>
      </c>
    </row>
    <row r="6661" ht="33.0" customHeight="1">
      <c r="A6661" s="275" t="str">
        <f>'RESOLUCIONES 2015'!A6998:H6998</f>
        <v/>
      </c>
      <c r="B6661" s="73" t="s">
        <v>7852</v>
      </c>
      <c r="C6661" s="74">
        <v>3.0</v>
      </c>
      <c r="D6661" s="130">
        <v>44572.0</v>
      </c>
      <c r="E6661" s="273" t="s">
        <v>2346</v>
      </c>
      <c r="F6661" s="130" t="s">
        <v>8969</v>
      </c>
      <c r="G6661" s="73" t="s">
        <v>1725</v>
      </c>
      <c r="H6661" s="276"/>
      <c r="I6661" s="186"/>
      <c r="J6661" s="73"/>
      <c r="K6661" s="186"/>
      <c r="L6661" s="186"/>
      <c r="M6661" s="73"/>
      <c r="N6661" s="22">
        <f t="shared" si="2"/>
        <v>46206</v>
      </c>
      <c r="O6661" s="23">
        <f>'RESOLUCIONES EPG'!$N6661-'RESOLUCIONES EPG'!$D6661</f>
        <v>1634</v>
      </c>
    </row>
    <row r="6662" ht="16.5" customHeight="1">
      <c r="A6662" s="275" t="str">
        <f>'RESOLUCIONES 2015'!A6997:H6997</f>
        <v/>
      </c>
      <c r="B6662" s="73" t="s">
        <v>7852</v>
      </c>
      <c r="C6662" s="74">
        <v>2.0</v>
      </c>
      <c r="D6662" s="130">
        <v>44572.0</v>
      </c>
      <c r="E6662" s="273" t="s">
        <v>3647</v>
      </c>
      <c r="F6662" s="130" t="s">
        <v>8970</v>
      </c>
      <c r="G6662" s="73" t="s">
        <v>1725</v>
      </c>
      <c r="H6662" s="276"/>
      <c r="I6662" s="186"/>
      <c r="J6662" s="73"/>
      <c r="K6662" s="186"/>
      <c r="L6662" s="73"/>
      <c r="M6662" s="73"/>
      <c r="N6662" s="22">
        <f t="shared" si="2"/>
        <v>46206</v>
      </c>
      <c r="O6662" s="23">
        <f>'RESOLUCIONES EPG'!$N6662-'RESOLUCIONES EPG'!$D6662</f>
        <v>1634</v>
      </c>
    </row>
    <row r="6663" ht="16.5" customHeight="1">
      <c r="A6663" s="275" t="str">
        <f>'RESOLUCIONES 2015'!A7003:H7003</f>
        <v/>
      </c>
      <c r="B6663" s="73" t="s">
        <v>7852</v>
      </c>
      <c r="C6663" s="74">
        <v>8.0</v>
      </c>
      <c r="D6663" s="130">
        <v>44572.0</v>
      </c>
      <c r="E6663" s="73" t="s">
        <v>8971</v>
      </c>
      <c r="F6663" s="130" t="s">
        <v>8245</v>
      </c>
      <c r="G6663" s="73" t="s">
        <v>1725</v>
      </c>
      <c r="H6663" s="169"/>
      <c r="I6663" s="186"/>
      <c r="J6663" s="73"/>
      <c r="K6663" s="186"/>
      <c r="L6663" s="73"/>
      <c r="M6663" s="73"/>
      <c r="N6663" s="22">
        <f t="shared" si="2"/>
        <v>46206</v>
      </c>
      <c r="O6663" s="23">
        <f>'RESOLUCIONES EPG'!$N6663-'RESOLUCIONES EPG'!$D6663</f>
        <v>1634</v>
      </c>
    </row>
    <row r="6664" ht="16.5" customHeight="1">
      <c r="A6664" s="275" t="str">
        <f>'RESOLUCIONES 2015'!A7001:H7001</f>
        <v/>
      </c>
      <c r="B6664" s="73" t="s">
        <v>7852</v>
      </c>
      <c r="C6664" s="74">
        <v>6.0</v>
      </c>
      <c r="D6664" s="130">
        <v>44572.0</v>
      </c>
      <c r="E6664" s="73" t="s">
        <v>8972</v>
      </c>
      <c r="F6664" s="130" t="s">
        <v>8138</v>
      </c>
      <c r="G6664" s="73" t="s">
        <v>1725</v>
      </c>
      <c r="H6664" s="169"/>
      <c r="I6664" s="186"/>
      <c r="J6664" s="73"/>
      <c r="K6664" s="186"/>
      <c r="L6664" s="73"/>
      <c r="M6664" s="73"/>
      <c r="N6664" s="22">
        <f t="shared" si="2"/>
        <v>46206</v>
      </c>
      <c r="O6664" s="23">
        <f>'RESOLUCIONES EPG'!$N6664-'RESOLUCIONES EPG'!$D6664</f>
        <v>1634</v>
      </c>
    </row>
    <row r="6665" ht="16.5" customHeight="1">
      <c r="A6665" s="275" t="str">
        <f>'RESOLUCIONES 2015'!A7006:H7006</f>
        <v/>
      </c>
      <c r="B6665" s="73" t="s">
        <v>7852</v>
      </c>
      <c r="C6665" s="74">
        <v>11.0</v>
      </c>
      <c r="D6665" s="130">
        <v>44572.0</v>
      </c>
      <c r="E6665" s="73" t="s">
        <v>8733</v>
      </c>
      <c r="F6665" s="130" t="s">
        <v>8973</v>
      </c>
      <c r="G6665" s="73" t="s">
        <v>1725</v>
      </c>
      <c r="H6665" s="169"/>
      <c r="I6665" s="186"/>
      <c r="J6665" s="73"/>
      <c r="K6665" s="186"/>
      <c r="L6665" s="73"/>
      <c r="M6665" s="73"/>
      <c r="N6665" s="22">
        <f t="shared" si="2"/>
        <v>46206</v>
      </c>
      <c r="O6665" s="23">
        <f>'RESOLUCIONES EPG'!$N6665-'RESOLUCIONES EPG'!$D6665</f>
        <v>1634</v>
      </c>
    </row>
    <row r="6666" ht="16.5" customHeight="1">
      <c r="A6666" s="275" t="str">
        <f>'RESOLUCIONES 2015'!A6453:H6453</f>
        <v/>
      </c>
      <c r="B6666" s="73" t="s">
        <v>7852</v>
      </c>
      <c r="C6666" s="74">
        <v>1.0</v>
      </c>
      <c r="D6666" s="130">
        <v>44572.0</v>
      </c>
      <c r="E6666" s="273" t="s">
        <v>1881</v>
      </c>
      <c r="F6666" s="130" t="s">
        <v>8974</v>
      </c>
      <c r="G6666" s="73" t="s">
        <v>1725</v>
      </c>
      <c r="H6666" s="276"/>
      <c r="I6666" s="186"/>
      <c r="J6666" s="73"/>
      <c r="K6666" s="73"/>
      <c r="L6666" s="73"/>
      <c r="M6666" s="73"/>
      <c r="N6666" s="22">
        <f t="shared" si="2"/>
        <v>46206</v>
      </c>
      <c r="O6666" s="23">
        <f>'RESOLUCIONES EPG'!$N6666-'RESOLUCIONES EPG'!$D6666</f>
        <v>1634</v>
      </c>
    </row>
    <row r="6667" ht="16.5" customHeight="1">
      <c r="A6667" s="275" t="str">
        <f>'RESOLUCIONES 2015'!A6999:H6999</f>
        <v/>
      </c>
      <c r="B6667" s="73" t="s">
        <v>7852</v>
      </c>
      <c r="C6667" s="74">
        <v>4.0</v>
      </c>
      <c r="D6667" s="130">
        <v>44572.0</v>
      </c>
      <c r="E6667" s="273" t="s">
        <v>6748</v>
      </c>
      <c r="F6667" s="130" t="s">
        <v>8975</v>
      </c>
      <c r="G6667" s="73" t="s">
        <v>1725</v>
      </c>
      <c r="H6667" s="276"/>
      <c r="I6667" s="186"/>
      <c r="J6667" s="73"/>
      <c r="K6667" s="186"/>
      <c r="L6667" s="186"/>
      <c r="M6667" s="73"/>
      <c r="N6667" s="22">
        <f t="shared" si="2"/>
        <v>46206</v>
      </c>
      <c r="O6667" s="23">
        <f>'RESOLUCIONES EPG'!$N6667-'RESOLUCIONES EPG'!$D6667</f>
        <v>1634</v>
      </c>
    </row>
    <row r="6668" ht="16.5" customHeight="1">
      <c r="A6668" s="275" t="str">
        <f>'RESOLUCIONES 2015'!A7002:H7002</f>
        <v/>
      </c>
      <c r="B6668" s="73" t="s">
        <v>7852</v>
      </c>
      <c r="C6668" s="74">
        <v>7.0</v>
      </c>
      <c r="D6668" s="130">
        <v>44572.0</v>
      </c>
      <c r="E6668" s="73" t="s">
        <v>5892</v>
      </c>
      <c r="F6668" s="130" t="s">
        <v>8976</v>
      </c>
      <c r="G6668" s="73" t="s">
        <v>1725</v>
      </c>
      <c r="H6668" s="169"/>
      <c r="I6668" s="186"/>
      <c r="J6668" s="73"/>
      <c r="K6668" s="186"/>
      <c r="L6668" s="73"/>
      <c r="M6668" s="73"/>
      <c r="N6668" s="22">
        <f t="shared" si="2"/>
        <v>46206</v>
      </c>
      <c r="O6668" s="23">
        <f>'RESOLUCIONES EPG'!$N6668-'RESOLUCIONES EPG'!$D6668</f>
        <v>1634</v>
      </c>
    </row>
    <row r="6669" ht="16.5" customHeight="1">
      <c r="A6669" s="275" t="str">
        <f>'RESOLUCIONES 2015'!A7007:H7007</f>
        <v/>
      </c>
      <c r="B6669" s="73" t="s">
        <v>7852</v>
      </c>
      <c r="C6669" s="74">
        <v>12.0</v>
      </c>
      <c r="D6669" s="130">
        <v>44575.0</v>
      </c>
      <c r="E6669" s="73" t="s">
        <v>7676</v>
      </c>
      <c r="F6669" s="130" t="s">
        <v>8977</v>
      </c>
      <c r="G6669" s="73" t="s">
        <v>8978</v>
      </c>
      <c r="H6669" s="169" t="s">
        <v>7324</v>
      </c>
      <c r="I6669" s="186"/>
      <c r="J6669" s="73"/>
      <c r="K6669" s="277"/>
      <c r="L6669" s="73"/>
      <c r="M6669" s="73"/>
      <c r="N6669" s="22">
        <f t="shared" si="2"/>
        <v>46206</v>
      </c>
      <c r="O6669" s="23">
        <f>'RESOLUCIONES EPG'!$N6669-'RESOLUCIONES EPG'!$D6669</f>
        <v>1631</v>
      </c>
    </row>
    <row r="6670" ht="16.5" customHeight="1">
      <c r="A6670" s="275" t="str">
        <f>'RESOLUCIONES 2015'!A7008:H7008</f>
        <v/>
      </c>
      <c r="B6670" s="73" t="s">
        <v>7852</v>
      </c>
      <c r="C6670" s="74">
        <v>13.0</v>
      </c>
      <c r="D6670" s="130">
        <v>44589.0</v>
      </c>
      <c r="E6670" s="73" t="s">
        <v>2589</v>
      </c>
      <c r="F6670" s="130" t="s">
        <v>8979</v>
      </c>
      <c r="G6670" s="73" t="s">
        <v>8980</v>
      </c>
      <c r="H6670" s="169" t="s">
        <v>2066</v>
      </c>
      <c r="I6670" s="186"/>
      <c r="J6670" s="73"/>
      <c r="K6670" s="186"/>
      <c r="L6670" s="73"/>
      <c r="M6670" s="73"/>
      <c r="N6670" s="22">
        <f t="shared" si="2"/>
        <v>46206</v>
      </c>
      <c r="O6670" s="23">
        <f>'RESOLUCIONES EPG'!$N6670-'RESOLUCIONES EPG'!$D6670</f>
        <v>1617</v>
      </c>
    </row>
    <row r="6671" ht="16.5" customHeight="1">
      <c r="A6671" s="275" t="str">
        <f>'RESOLUCIONES 2015'!A7009:H7009</f>
        <v/>
      </c>
      <c r="B6671" s="73" t="s">
        <v>7852</v>
      </c>
      <c r="C6671" s="74">
        <v>14.0</v>
      </c>
      <c r="D6671" s="130">
        <v>44589.0</v>
      </c>
      <c r="E6671" s="73" t="s">
        <v>6748</v>
      </c>
      <c r="F6671" s="130" t="s">
        <v>8975</v>
      </c>
      <c r="G6671" s="73" t="s">
        <v>8980</v>
      </c>
      <c r="H6671" s="169" t="s">
        <v>8981</v>
      </c>
      <c r="I6671" s="186"/>
      <c r="J6671" s="73"/>
      <c r="K6671" s="186"/>
      <c r="L6671" s="73"/>
      <c r="M6671" s="73"/>
      <c r="N6671" s="22">
        <f t="shared" si="2"/>
        <v>46206</v>
      </c>
      <c r="O6671" s="23">
        <f>'RESOLUCIONES EPG'!$N6671-'RESOLUCIONES EPG'!$D6671</f>
        <v>1617</v>
      </c>
    </row>
    <row r="6672" ht="15.75" customHeight="1">
      <c r="A6672" s="275" t="str">
        <f>'RESOLUCIONES 2015'!A7010:H7010</f>
        <v/>
      </c>
      <c r="B6672" s="73" t="s">
        <v>7852</v>
      </c>
      <c r="C6672" s="74">
        <v>15.0</v>
      </c>
      <c r="D6672" s="130">
        <v>44589.0</v>
      </c>
      <c r="E6672" s="73" t="s">
        <v>6242</v>
      </c>
      <c r="F6672" s="130" t="s">
        <v>7189</v>
      </c>
      <c r="G6672" s="73" t="s">
        <v>8980</v>
      </c>
      <c r="H6672" s="169" t="s">
        <v>4966</v>
      </c>
      <c r="I6672" s="186"/>
      <c r="J6672" s="73"/>
      <c r="K6672" s="186"/>
      <c r="L6672" s="73"/>
      <c r="M6672" s="73"/>
      <c r="N6672" s="22">
        <f t="shared" si="2"/>
        <v>46206</v>
      </c>
      <c r="O6672" s="23">
        <f>'RESOLUCIONES EPG'!$N6672-'RESOLUCIONES EPG'!$D6672</f>
        <v>1617</v>
      </c>
    </row>
    <row r="6673" ht="15.75" customHeight="1">
      <c r="A6673" s="275" t="str">
        <f>'RESOLUCIONES 2015'!A7016:H7016</f>
        <v/>
      </c>
      <c r="B6673" s="73"/>
      <c r="C6673" s="74">
        <v>21.0</v>
      </c>
      <c r="D6673" s="130">
        <v>44592.0</v>
      </c>
      <c r="E6673" s="73" t="s">
        <v>7676</v>
      </c>
      <c r="F6673" s="130" t="s">
        <v>7677</v>
      </c>
      <c r="G6673" s="73" t="s">
        <v>1313</v>
      </c>
      <c r="H6673" s="169" t="s">
        <v>7324</v>
      </c>
      <c r="I6673" s="186"/>
      <c r="J6673" s="73"/>
      <c r="K6673" s="21"/>
      <c r="L6673" s="21"/>
      <c r="M6673" s="21"/>
      <c r="N6673" s="22">
        <f t="shared" si="2"/>
        <v>46206</v>
      </c>
      <c r="O6673" s="23">
        <f>'RESOLUCIONES EPG'!$N6673-'RESOLUCIONES EPG'!$D6673</f>
        <v>1614</v>
      </c>
    </row>
    <row r="6674" ht="15.75" customHeight="1">
      <c r="A6674" s="275" t="str">
        <f>'RESOLUCIONES 2015'!A7017:H7017</f>
        <v/>
      </c>
      <c r="B6674" s="73"/>
      <c r="C6674" s="74">
        <v>22.0</v>
      </c>
      <c r="D6674" s="130">
        <v>44592.0</v>
      </c>
      <c r="E6674" s="73" t="s">
        <v>8842</v>
      </c>
      <c r="F6674" s="130" t="s">
        <v>8843</v>
      </c>
      <c r="G6674" s="73" t="s">
        <v>1313</v>
      </c>
      <c r="H6674" s="169" t="s">
        <v>8882</v>
      </c>
      <c r="I6674" s="186"/>
      <c r="J6674" s="73"/>
      <c r="K6674" s="21"/>
      <c r="L6674" s="21"/>
      <c r="M6674" s="21"/>
      <c r="N6674" s="22">
        <f t="shared" si="2"/>
        <v>46206</v>
      </c>
      <c r="O6674" s="23">
        <f>'RESOLUCIONES EPG'!$N6674-'RESOLUCIONES EPG'!$D6674</f>
        <v>1614</v>
      </c>
    </row>
    <row r="6675" ht="16.5" customHeight="1">
      <c r="A6675" s="275" t="str">
        <f>'RESOLUCIONES 2015'!A7018:H7018</f>
        <v/>
      </c>
      <c r="B6675" s="73"/>
      <c r="C6675" s="74">
        <v>23.0</v>
      </c>
      <c r="D6675" s="130">
        <v>44592.0</v>
      </c>
      <c r="E6675" s="73" t="s">
        <v>8883</v>
      </c>
      <c r="F6675" s="130" t="s">
        <v>8982</v>
      </c>
      <c r="G6675" s="73" t="s">
        <v>1313</v>
      </c>
      <c r="H6675" s="169" t="s">
        <v>8882</v>
      </c>
      <c r="I6675" s="186"/>
      <c r="J6675" s="73"/>
      <c r="K6675" s="21"/>
      <c r="L6675" s="21"/>
      <c r="M6675" s="21"/>
      <c r="N6675" s="22">
        <f t="shared" si="2"/>
        <v>46206</v>
      </c>
      <c r="O6675" s="23">
        <f>'RESOLUCIONES EPG'!$N6675-'RESOLUCIONES EPG'!$D6675</f>
        <v>1614</v>
      </c>
    </row>
    <row r="6676" ht="16.5" customHeight="1">
      <c r="A6676" s="275" t="str">
        <f>'RESOLUCIONES 2015'!A7025:H7025</f>
        <v/>
      </c>
      <c r="B6676" s="73"/>
      <c r="C6676" s="74">
        <v>30.0</v>
      </c>
      <c r="D6676" s="130">
        <v>44592.0</v>
      </c>
      <c r="E6676" s="73" t="s">
        <v>1796</v>
      </c>
      <c r="F6676" s="130" t="s">
        <v>8413</v>
      </c>
      <c r="G6676" s="73" t="s">
        <v>1313</v>
      </c>
      <c r="H6676" s="169" t="s">
        <v>8882</v>
      </c>
      <c r="I6676" s="186"/>
      <c r="J6676" s="73"/>
      <c r="K6676" s="21"/>
      <c r="L6676" s="21"/>
      <c r="M6676" s="21"/>
      <c r="N6676" s="22">
        <f t="shared" si="2"/>
        <v>46206</v>
      </c>
      <c r="O6676" s="23">
        <f>'RESOLUCIONES EPG'!$N6676-'RESOLUCIONES EPG'!$D6676</f>
        <v>1614</v>
      </c>
    </row>
    <row r="6677" ht="15.75" customHeight="1">
      <c r="A6677" s="275" t="str">
        <f>'RESOLUCIONES 2015'!A7019:H7019</f>
        <v/>
      </c>
      <c r="B6677" s="73"/>
      <c r="C6677" s="74">
        <v>24.0</v>
      </c>
      <c r="D6677" s="130">
        <v>44592.0</v>
      </c>
      <c r="E6677" s="73" t="s">
        <v>8983</v>
      </c>
      <c r="F6677" s="130" t="s">
        <v>8984</v>
      </c>
      <c r="G6677" s="73" t="s">
        <v>1313</v>
      </c>
      <c r="H6677" s="169" t="s">
        <v>8882</v>
      </c>
      <c r="I6677" s="186"/>
      <c r="J6677" s="73"/>
      <c r="K6677" s="21"/>
      <c r="L6677" s="21"/>
      <c r="M6677" s="21"/>
      <c r="N6677" s="22">
        <f t="shared" si="2"/>
        <v>46206</v>
      </c>
      <c r="O6677" s="23">
        <f>'RESOLUCIONES EPG'!$N6677-'RESOLUCIONES EPG'!$D6677</f>
        <v>1614</v>
      </c>
    </row>
    <row r="6678" ht="15.75" customHeight="1">
      <c r="A6678" s="275" t="str">
        <f>'RESOLUCIONES 2015'!A7020:H7020</f>
        <v/>
      </c>
      <c r="B6678" s="73"/>
      <c r="C6678" s="74">
        <v>25.0</v>
      </c>
      <c r="D6678" s="130">
        <v>44592.0</v>
      </c>
      <c r="E6678" s="73" t="s">
        <v>8887</v>
      </c>
      <c r="F6678" s="130" t="s">
        <v>8985</v>
      </c>
      <c r="G6678" s="73" t="s">
        <v>1313</v>
      </c>
      <c r="H6678" s="169" t="s">
        <v>8882</v>
      </c>
      <c r="I6678" s="186"/>
      <c r="J6678" s="73"/>
      <c r="K6678" s="21"/>
      <c r="L6678" s="21"/>
      <c r="M6678" s="21"/>
      <c r="N6678" s="22">
        <f t="shared" si="2"/>
        <v>46206</v>
      </c>
      <c r="O6678" s="23">
        <f>'RESOLUCIONES EPG'!$N6678-'RESOLUCIONES EPG'!$D6678</f>
        <v>1614</v>
      </c>
    </row>
    <row r="6679" ht="15.75" customHeight="1">
      <c r="A6679" s="275" t="str">
        <f>'RESOLUCIONES 2015'!A7021:H7021</f>
        <v/>
      </c>
      <c r="B6679" s="73"/>
      <c r="C6679" s="74">
        <v>26.0</v>
      </c>
      <c r="D6679" s="130">
        <v>44592.0</v>
      </c>
      <c r="E6679" s="73" t="s">
        <v>8889</v>
      </c>
      <c r="F6679" s="130" t="s">
        <v>8986</v>
      </c>
      <c r="G6679" s="73" t="s">
        <v>1313</v>
      </c>
      <c r="H6679" s="169" t="s">
        <v>8882</v>
      </c>
      <c r="I6679" s="186"/>
      <c r="J6679" s="73"/>
      <c r="K6679" s="21"/>
      <c r="L6679" s="21"/>
      <c r="M6679" s="21"/>
      <c r="N6679" s="22">
        <f t="shared" si="2"/>
        <v>46206</v>
      </c>
      <c r="O6679" s="23">
        <f>'RESOLUCIONES EPG'!$N6679-'RESOLUCIONES EPG'!$D6679</f>
        <v>1614</v>
      </c>
    </row>
    <row r="6680" ht="15.75" customHeight="1">
      <c r="A6680" s="275" t="str">
        <f>'RESOLUCIONES 2015'!A7029:H7029</f>
        <v/>
      </c>
      <c r="B6680" s="73"/>
      <c r="C6680" s="74">
        <v>34.0</v>
      </c>
      <c r="D6680" s="130">
        <v>44592.0</v>
      </c>
      <c r="E6680" s="73" t="s">
        <v>5002</v>
      </c>
      <c r="F6680" s="130" t="s">
        <v>8987</v>
      </c>
      <c r="G6680" s="73" t="s">
        <v>1313</v>
      </c>
      <c r="H6680" s="169" t="s">
        <v>7384</v>
      </c>
      <c r="I6680" s="186" t="s">
        <v>8577</v>
      </c>
      <c r="J6680" s="73"/>
      <c r="K6680" s="21"/>
      <c r="L6680" s="21"/>
      <c r="M6680" s="21"/>
      <c r="N6680" s="22">
        <f t="shared" si="2"/>
        <v>46206</v>
      </c>
      <c r="O6680" s="23">
        <f>'RESOLUCIONES EPG'!$N6680-'RESOLUCIONES EPG'!$D6680</f>
        <v>1614</v>
      </c>
    </row>
    <row r="6681" ht="15.75" customHeight="1">
      <c r="A6681" s="275" t="str">
        <f>'RESOLUCIONES 2015'!A7022:H7022</f>
        <v/>
      </c>
      <c r="B6681" s="73"/>
      <c r="C6681" s="74">
        <v>27.0</v>
      </c>
      <c r="D6681" s="130">
        <v>44592.0</v>
      </c>
      <c r="E6681" s="73" t="s">
        <v>8893</v>
      </c>
      <c r="F6681" s="130" t="s">
        <v>8988</v>
      </c>
      <c r="G6681" s="73" t="s">
        <v>1313</v>
      </c>
      <c r="H6681" s="169" t="s">
        <v>8882</v>
      </c>
      <c r="I6681" s="186"/>
      <c r="J6681" s="73"/>
      <c r="K6681" s="21"/>
      <c r="L6681" s="21"/>
      <c r="M6681" s="21"/>
      <c r="N6681" s="22">
        <f t="shared" si="2"/>
        <v>46206</v>
      </c>
      <c r="O6681" s="23">
        <f>'RESOLUCIONES EPG'!$N6681-'RESOLUCIONES EPG'!$D6681</f>
        <v>1614</v>
      </c>
    </row>
    <row r="6682" ht="16.5" customHeight="1">
      <c r="A6682" s="275" t="str">
        <f>'RESOLUCIONES 2015'!A7012:H7012</f>
        <v/>
      </c>
      <c r="B6682" s="73" t="s">
        <v>7852</v>
      </c>
      <c r="C6682" s="74">
        <v>17.0</v>
      </c>
      <c r="D6682" s="130">
        <v>44592.0</v>
      </c>
      <c r="E6682" s="73" t="s">
        <v>7078</v>
      </c>
      <c r="F6682" s="130" t="s">
        <v>8616</v>
      </c>
      <c r="G6682" s="73" t="s">
        <v>6388</v>
      </c>
      <c r="H6682" s="169"/>
      <c r="I6682" s="186"/>
      <c r="J6682" s="73"/>
      <c r="K6682" s="21"/>
      <c r="L6682" s="21"/>
      <c r="M6682" s="21"/>
      <c r="N6682" s="22">
        <f t="shared" si="2"/>
        <v>46206</v>
      </c>
      <c r="O6682" s="23">
        <f>'RESOLUCIONES EPG'!$N6682-'RESOLUCIONES EPG'!$D6682</f>
        <v>1614</v>
      </c>
    </row>
    <row r="6683" ht="16.5" customHeight="1">
      <c r="A6683" s="275" t="str">
        <f>'RESOLUCIONES 2015'!A7011:H7011</f>
        <v/>
      </c>
      <c r="B6683" s="73" t="s">
        <v>7852</v>
      </c>
      <c r="C6683" s="74">
        <v>16.0</v>
      </c>
      <c r="D6683" s="130">
        <v>44592.0</v>
      </c>
      <c r="E6683" s="21" t="s">
        <v>7426</v>
      </c>
      <c r="F6683" s="130" t="s">
        <v>8989</v>
      </c>
      <c r="G6683" s="73" t="s">
        <v>6388</v>
      </c>
      <c r="H6683" s="169"/>
      <c r="I6683" s="186"/>
      <c r="J6683" s="73"/>
      <c r="K6683" s="186"/>
      <c r="L6683" s="73"/>
      <c r="M6683" s="73"/>
      <c r="N6683" s="22">
        <f t="shared" si="2"/>
        <v>46206</v>
      </c>
      <c r="O6683" s="23">
        <f>'RESOLUCIONES EPG'!$N6683-'RESOLUCIONES EPG'!$D6683</f>
        <v>1614</v>
      </c>
    </row>
    <row r="6684" ht="15.75" customHeight="1">
      <c r="A6684" s="275" t="str">
        <f>'RESOLUCIONES 2015'!A7023:H7023</f>
        <v/>
      </c>
      <c r="B6684" s="73"/>
      <c r="C6684" s="74">
        <v>28.0</v>
      </c>
      <c r="D6684" s="130">
        <v>44592.0</v>
      </c>
      <c r="E6684" s="73" t="s">
        <v>8898</v>
      </c>
      <c r="F6684" s="130" t="s">
        <v>8424</v>
      </c>
      <c r="G6684" s="73" t="s">
        <v>1313</v>
      </c>
      <c r="H6684" s="169" t="s">
        <v>8882</v>
      </c>
      <c r="I6684" s="186"/>
      <c r="J6684" s="73"/>
      <c r="K6684" s="21"/>
      <c r="L6684" s="21"/>
      <c r="M6684" s="21"/>
      <c r="N6684" s="22">
        <f t="shared" si="2"/>
        <v>46206</v>
      </c>
      <c r="O6684" s="23">
        <f>'RESOLUCIONES EPG'!$N6684-'RESOLUCIONES EPG'!$D6684</f>
        <v>1614</v>
      </c>
    </row>
    <row r="6685" ht="15.75" customHeight="1">
      <c r="A6685" s="275" t="str">
        <f>'RESOLUCIONES 2015'!A7024:H7024</f>
        <v/>
      </c>
      <c r="B6685" s="73"/>
      <c r="C6685" s="74">
        <v>29.0</v>
      </c>
      <c r="D6685" s="130">
        <v>44592.0</v>
      </c>
      <c r="E6685" s="73" t="s">
        <v>8898</v>
      </c>
      <c r="F6685" s="130" t="s">
        <v>8424</v>
      </c>
      <c r="G6685" s="73" t="s">
        <v>1313</v>
      </c>
      <c r="H6685" s="169" t="s">
        <v>8882</v>
      </c>
      <c r="I6685" s="186"/>
      <c r="J6685" s="73"/>
      <c r="K6685" s="21"/>
      <c r="L6685" s="21"/>
      <c r="M6685" s="21"/>
      <c r="N6685" s="22">
        <f t="shared" si="2"/>
        <v>46206</v>
      </c>
      <c r="O6685" s="23">
        <f>'RESOLUCIONES EPG'!$N6685-'RESOLUCIONES EPG'!$D6685</f>
        <v>1614</v>
      </c>
    </row>
    <row r="6686" ht="15.75" customHeight="1">
      <c r="A6686" s="275" t="str">
        <f>'RESOLUCIONES 2015'!A7028:H7028</f>
        <v/>
      </c>
      <c r="B6686" s="73"/>
      <c r="C6686" s="74">
        <v>33.0</v>
      </c>
      <c r="D6686" s="130">
        <v>44592.0</v>
      </c>
      <c r="E6686" s="73" t="s">
        <v>8990</v>
      </c>
      <c r="F6686" s="130" t="s">
        <v>8474</v>
      </c>
      <c r="G6686" s="73" t="s">
        <v>1313</v>
      </c>
      <c r="H6686" s="169" t="s">
        <v>3048</v>
      </c>
      <c r="I6686" s="186"/>
      <c r="J6686" s="73"/>
      <c r="K6686" s="21"/>
      <c r="L6686" s="21"/>
      <c r="M6686" s="21"/>
      <c r="N6686" s="22">
        <f t="shared" si="2"/>
        <v>46206</v>
      </c>
      <c r="O6686" s="23">
        <f>'RESOLUCIONES EPG'!$N6686-'RESOLUCIONES EPG'!$D6686</f>
        <v>1614</v>
      </c>
    </row>
    <row r="6687" ht="15.75" customHeight="1">
      <c r="A6687" s="275" t="str">
        <f>'RESOLUCIONES 2015'!A7030:H7030</f>
        <v/>
      </c>
      <c r="B6687" s="73"/>
      <c r="C6687" s="74">
        <v>35.0</v>
      </c>
      <c r="D6687" s="130">
        <v>44592.0</v>
      </c>
      <c r="E6687" s="73" t="s">
        <v>8639</v>
      </c>
      <c r="F6687" s="130" t="s">
        <v>8640</v>
      </c>
      <c r="G6687" s="73" t="s">
        <v>1313</v>
      </c>
      <c r="H6687" s="169" t="s">
        <v>6979</v>
      </c>
      <c r="I6687" s="186"/>
      <c r="J6687" s="73"/>
      <c r="K6687" s="21"/>
      <c r="L6687" s="21"/>
      <c r="M6687" s="21"/>
      <c r="N6687" s="22">
        <f t="shared" si="2"/>
        <v>46206</v>
      </c>
      <c r="O6687" s="23">
        <f>'RESOLUCIONES EPG'!$N6687-'RESOLUCIONES EPG'!$D6687</f>
        <v>1614</v>
      </c>
    </row>
    <row r="6688" ht="15.75" customHeight="1">
      <c r="A6688" s="275" t="str">
        <f>'RESOLUCIONES 2015'!A7026:H7026</f>
        <v/>
      </c>
      <c r="B6688" s="73"/>
      <c r="C6688" s="74">
        <v>31.0</v>
      </c>
      <c r="D6688" s="130">
        <v>44592.0</v>
      </c>
      <c r="E6688" s="73" t="s">
        <v>8428</v>
      </c>
      <c r="F6688" s="130" t="s">
        <v>8429</v>
      </c>
      <c r="G6688" s="73" t="s">
        <v>1313</v>
      </c>
      <c r="H6688" s="169" t="s">
        <v>8882</v>
      </c>
      <c r="I6688" s="186"/>
      <c r="J6688" s="73"/>
      <c r="K6688" s="21"/>
      <c r="L6688" s="21"/>
      <c r="M6688" s="21"/>
      <c r="N6688" s="22">
        <f t="shared" si="2"/>
        <v>46206</v>
      </c>
      <c r="O6688" s="23">
        <f>'RESOLUCIONES EPG'!$N6688-'RESOLUCIONES EPG'!$D6688</f>
        <v>1614</v>
      </c>
    </row>
    <row r="6689" ht="16.5" customHeight="1">
      <c r="A6689" s="275" t="str">
        <f>'RESOLUCIONES 2015'!A7013:H7013</f>
        <v/>
      </c>
      <c r="B6689" s="73" t="s">
        <v>7852</v>
      </c>
      <c r="C6689" s="74">
        <v>18.0</v>
      </c>
      <c r="D6689" s="130">
        <v>44592.0</v>
      </c>
      <c r="E6689" s="73" t="s">
        <v>7265</v>
      </c>
      <c r="F6689" s="130" t="s">
        <v>8991</v>
      </c>
      <c r="G6689" s="73" t="s">
        <v>6388</v>
      </c>
      <c r="H6689" s="169"/>
      <c r="I6689" s="186"/>
      <c r="J6689" s="73"/>
      <c r="K6689" s="21"/>
      <c r="L6689" s="21"/>
      <c r="M6689" s="21"/>
      <c r="N6689" s="22">
        <f t="shared" si="2"/>
        <v>46206</v>
      </c>
      <c r="O6689" s="23">
        <f>'RESOLUCIONES EPG'!$N6689-'RESOLUCIONES EPG'!$D6689</f>
        <v>1614</v>
      </c>
    </row>
    <row r="6690" ht="16.5" customHeight="1">
      <c r="A6690" s="275" t="str">
        <f>'RESOLUCIONES 2015'!A7015:H7015</f>
        <v/>
      </c>
      <c r="B6690" s="73" t="s">
        <v>7852</v>
      </c>
      <c r="C6690" s="74">
        <v>20.0</v>
      </c>
      <c r="D6690" s="130">
        <v>44592.0</v>
      </c>
      <c r="E6690" s="73" t="s">
        <v>7191</v>
      </c>
      <c r="F6690" s="130" t="s">
        <v>7192</v>
      </c>
      <c r="G6690" s="73" t="s">
        <v>6388</v>
      </c>
      <c r="H6690" s="169"/>
      <c r="I6690" s="186"/>
      <c r="J6690" s="73"/>
      <c r="K6690" s="21"/>
      <c r="L6690" s="21"/>
      <c r="M6690" s="21"/>
      <c r="N6690" s="22">
        <f t="shared" si="2"/>
        <v>46206</v>
      </c>
      <c r="O6690" s="23">
        <f>'RESOLUCIONES EPG'!$N6690-'RESOLUCIONES EPG'!$D6690</f>
        <v>1614</v>
      </c>
    </row>
    <row r="6691" ht="15.75" customHeight="1">
      <c r="A6691" s="275" t="str">
        <f>'RESOLUCIONES 2015'!A7027:H7027</f>
        <v/>
      </c>
      <c r="B6691" s="73"/>
      <c r="C6691" s="74">
        <v>32.0</v>
      </c>
      <c r="D6691" s="130">
        <v>44592.0</v>
      </c>
      <c r="E6691" s="73" t="s">
        <v>8430</v>
      </c>
      <c r="F6691" s="130" t="s">
        <v>8431</v>
      </c>
      <c r="G6691" s="73" t="s">
        <v>1313</v>
      </c>
      <c r="H6691" s="169" t="s">
        <v>8882</v>
      </c>
      <c r="I6691" s="186"/>
      <c r="J6691" s="73"/>
      <c r="K6691" s="21"/>
      <c r="L6691" s="21"/>
      <c r="M6691" s="21"/>
      <c r="N6691" s="22">
        <f t="shared" si="2"/>
        <v>46206</v>
      </c>
      <c r="O6691" s="23">
        <f>'RESOLUCIONES EPG'!$N6691-'RESOLUCIONES EPG'!$D6691</f>
        <v>1614</v>
      </c>
    </row>
    <row r="6692" ht="15.75" customHeight="1">
      <c r="A6692" s="275" t="str">
        <f>'RESOLUCIONES 2015'!A7014:H7014</f>
        <v/>
      </c>
      <c r="B6692" s="73" t="s">
        <v>7852</v>
      </c>
      <c r="C6692" s="74">
        <v>19.0</v>
      </c>
      <c r="D6692" s="130">
        <v>44592.0</v>
      </c>
      <c r="E6692" s="73" t="s">
        <v>8248</v>
      </c>
      <c r="F6692" s="130" t="s">
        <v>7546</v>
      </c>
      <c r="G6692" s="73" t="s">
        <v>6388</v>
      </c>
      <c r="H6692" s="169"/>
      <c r="I6692" s="186"/>
      <c r="J6692" s="73"/>
      <c r="K6692" s="21"/>
      <c r="L6692" s="21"/>
      <c r="M6692" s="21"/>
      <c r="N6692" s="22">
        <f t="shared" si="2"/>
        <v>46206</v>
      </c>
      <c r="O6692" s="23">
        <f>'RESOLUCIONES EPG'!$N6692-'RESOLUCIONES EPG'!$D6692</f>
        <v>1614</v>
      </c>
    </row>
    <row r="6693" ht="15.75" customHeight="1">
      <c r="A6693" s="275" t="str">
        <f>'RESOLUCIONES 2015'!A7037:H7037</f>
        <v/>
      </c>
      <c r="B6693" s="73" t="s">
        <v>7852</v>
      </c>
      <c r="C6693" s="74">
        <v>42.0</v>
      </c>
      <c r="D6693" s="130">
        <v>44595.0</v>
      </c>
      <c r="E6693" s="73" t="s">
        <v>8992</v>
      </c>
      <c r="F6693" s="130" t="s">
        <v>8993</v>
      </c>
      <c r="G6693" s="73" t="s">
        <v>18</v>
      </c>
      <c r="H6693" s="169" t="s">
        <v>2663</v>
      </c>
      <c r="I6693" s="186"/>
      <c r="J6693" s="73"/>
      <c r="K6693" s="21"/>
      <c r="L6693" s="21"/>
      <c r="M6693" s="21"/>
      <c r="N6693" s="22">
        <f t="shared" si="2"/>
        <v>46206</v>
      </c>
      <c r="O6693" s="23">
        <f>'RESOLUCIONES EPG'!$N6693-'RESOLUCIONES EPG'!$D6693</f>
        <v>1611</v>
      </c>
    </row>
    <row r="6694" ht="15.75" customHeight="1">
      <c r="A6694" s="275" t="str">
        <f>'RESOLUCIONES 2015'!A7034:H7034</f>
        <v/>
      </c>
      <c r="B6694" s="73" t="s">
        <v>7852</v>
      </c>
      <c r="C6694" s="74">
        <v>39.0</v>
      </c>
      <c r="D6694" s="130">
        <v>44595.0</v>
      </c>
      <c r="E6694" s="73" t="s">
        <v>1727</v>
      </c>
      <c r="F6694" s="130" t="s">
        <v>8674</v>
      </c>
      <c r="G6694" s="73" t="s">
        <v>6388</v>
      </c>
      <c r="H6694" s="169"/>
      <c r="I6694" s="186"/>
      <c r="J6694" s="73"/>
      <c r="K6694" s="21"/>
      <c r="L6694" s="21"/>
      <c r="M6694" s="21"/>
      <c r="N6694" s="22">
        <f t="shared" si="2"/>
        <v>46206</v>
      </c>
      <c r="O6694" s="23">
        <f>'RESOLUCIONES EPG'!$N6694-'RESOLUCIONES EPG'!$D6694</f>
        <v>1611</v>
      </c>
    </row>
    <row r="6695" ht="15.75" customHeight="1">
      <c r="A6695" s="275" t="str">
        <f>'RESOLUCIONES 2015'!A7033:H7033</f>
        <v/>
      </c>
      <c r="B6695" s="73" t="s">
        <v>7852</v>
      </c>
      <c r="C6695" s="74">
        <v>38.0</v>
      </c>
      <c r="D6695" s="130">
        <v>44595.0</v>
      </c>
      <c r="E6695" s="73" t="s">
        <v>7308</v>
      </c>
      <c r="F6695" s="130" t="s">
        <v>7502</v>
      </c>
      <c r="G6695" s="73" t="s">
        <v>6388</v>
      </c>
      <c r="H6695" s="169"/>
      <c r="I6695" s="186"/>
      <c r="J6695" s="73"/>
      <c r="K6695" s="21"/>
      <c r="L6695" s="21"/>
      <c r="M6695" s="21"/>
      <c r="N6695" s="22">
        <f t="shared" si="2"/>
        <v>46206</v>
      </c>
      <c r="O6695" s="23">
        <f>'RESOLUCIONES EPG'!$N6695-'RESOLUCIONES EPG'!$D6695</f>
        <v>1611</v>
      </c>
    </row>
    <row r="6696" ht="16.5" customHeight="1">
      <c r="A6696" s="275" t="str">
        <f>'RESOLUCIONES 2015'!A7035:H7035</f>
        <v/>
      </c>
      <c r="B6696" s="73" t="s">
        <v>7852</v>
      </c>
      <c r="C6696" s="74">
        <v>40.0</v>
      </c>
      <c r="D6696" s="130">
        <v>44595.0</v>
      </c>
      <c r="E6696" s="73" t="s">
        <v>8994</v>
      </c>
      <c r="F6696" s="130" t="s">
        <v>8995</v>
      </c>
      <c r="G6696" s="73" t="s">
        <v>18</v>
      </c>
      <c r="H6696" s="169" t="s">
        <v>8996</v>
      </c>
      <c r="I6696" s="186"/>
      <c r="J6696" s="73"/>
      <c r="K6696" s="21"/>
      <c r="L6696" s="21"/>
      <c r="M6696" s="21"/>
      <c r="N6696" s="22">
        <f t="shared" si="2"/>
        <v>46206</v>
      </c>
      <c r="O6696" s="23">
        <f>'RESOLUCIONES EPG'!$N6696-'RESOLUCIONES EPG'!$D6696</f>
        <v>1611</v>
      </c>
    </row>
    <row r="6697" ht="15.75" customHeight="1">
      <c r="A6697" s="275" t="str">
        <f>'RESOLUCIONES 2015'!A7043:H7043</f>
        <v/>
      </c>
      <c r="B6697" s="73" t="s">
        <v>7852</v>
      </c>
      <c r="C6697" s="74">
        <v>48.0</v>
      </c>
      <c r="D6697" s="130">
        <v>44595.0</v>
      </c>
      <c r="E6697" s="73" t="s">
        <v>8997</v>
      </c>
      <c r="F6697" s="130" t="s">
        <v>8998</v>
      </c>
      <c r="G6697" s="73" t="s">
        <v>18</v>
      </c>
      <c r="H6697" s="169" t="s">
        <v>4601</v>
      </c>
      <c r="I6697" s="186"/>
      <c r="J6697" s="73"/>
      <c r="K6697" s="21"/>
      <c r="L6697" s="21"/>
      <c r="M6697" s="21"/>
      <c r="N6697" s="22">
        <f t="shared" si="2"/>
        <v>46206</v>
      </c>
      <c r="O6697" s="23">
        <f>'RESOLUCIONES EPG'!$N6697-'RESOLUCIONES EPG'!$D6697</f>
        <v>1611</v>
      </c>
    </row>
    <row r="6698" ht="16.5" customHeight="1">
      <c r="A6698" s="275" t="str">
        <f>'RESOLUCIONES 2015'!A7041:H7041</f>
        <v/>
      </c>
      <c r="B6698" s="73" t="s">
        <v>7852</v>
      </c>
      <c r="C6698" s="74">
        <v>46.0</v>
      </c>
      <c r="D6698" s="130">
        <v>44595.0</v>
      </c>
      <c r="E6698" s="73" t="s">
        <v>4079</v>
      </c>
      <c r="F6698" s="130" t="s">
        <v>8999</v>
      </c>
      <c r="G6698" s="73" t="s">
        <v>18</v>
      </c>
      <c r="H6698" s="169" t="s">
        <v>3572</v>
      </c>
      <c r="I6698" s="186"/>
      <c r="J6698" s="73"/>
      <c r="K6698" s="21"/>
      <c r="L6698" s="21"/>
      <c r="M6698" s="21"/>
      <c r="N6698" s="22">
        <f t="shared" si="2"/>
        <v>46206</v>
      </c>
      <c r="O6698" s="23">
        <f>'RESOLUCIONES EPG'!$N6698-'RESOLUCIONES EPG'!$D6698</f>
        <v>1611</v>
      </c>
    </row>
    <row r="6699" ht="15.75" customHeight="1">
      <c r="A6699" s="275" t="str">
        <f>'RESOLUCIONES 2015'!A7032:H7032</f>
        <v/>
      </c>
      <c r="B6699" s="73" t="s">
        <v>7852</v>
      </c>
      <c r="C6699" s="74">
        <v>37.0</v>
      </c>
      <c r="D6699" s="130">
        <v>44595.0</v>
      </c>
      <c r="E6699" s="73" t="s">
        <v>8686</v>
      </c>
      <c r="F6699" s="130" t="s">
        <v>8803</v>
      </c>
      <c r="G6699" s="73" t="s">
        <v>6388</v>
      </c>
      <c r="H6699" s="169"/>
      <c r="I6699" s="186"/>
      <c r="J6699" s="73"/>
      <c r="K6699" s="21"/>
      <c r="L6699" s="21"/>
      <c r="M6699" s="21"/>
      <c r="N6699" s="22">
        <f t="shared" si="2"/>
        <v>46206</v>
      </c>
      <c r="O6699" s="23">
        <f>'RESOLUCIONES EPG'!$N6699-'RESOLUCIONES EPG'!$D6699</f>
        <v>1611</v>
      </c>
    </row>
    <row r="6700" ht="15.75" customHeight="1">
      <c r="A6700" s="275" t="str">
        <f>'RESOLUCIONES 2015'!A7031:H7031</f>
        <v/>
      </c>
      <c r="B6700" s="73" t="s">
        <v>7852</v>
      </c>
      <c r="C6700" s="74">
        <v>36.0</v>
      </c>
      <c r="D6700" s="130">
        <v>44595.0</v>
      </c>
      <c r="E6700" s="73" t="s">
        <v>7706</v>
      </c>
      <c r="F6700" s="130" t="s">
        <v>9000</v>
      </c>
      <c r="G6700" s="73" t="s">
        <v>6388</v>
      </c>
      <c r="H6700" s="169"/>
      <c r="I6700" s="186"/>
      <c r="J6700" s="73"/>
      <c r="K6700" s="21"/>
      <c r="L6700" s="21"/>
      <c r="M6700" s="21"/>
      <c r="N6700" s="22">
        <f t="shared" si="2"/>
        <v>46206</v>
      </c>
      <c r="O6700" s="23">
        <f>'RESOLUCIONES EPG'!$N6700-'RESOLUCIONES EPG'!$D6700</f>
        <v>1611</v>
      </c>
    </row>
    <row r="6701" ht="15.75" customHeight="1">
      <c r="A6701" s="275" t="str">
        <f>'RESOLUCIONES 2015'!A7036:H7036</f>
        <v/>
      </c>
      <c r="B6701" s="73" t="s">
        <v>7852</v>
      </c>
      <c r="C6701" s="74">
        <v>41.0</v>
      </c>
      <c r="D6701" s="130">
        <v>44595.0</v>
      </c>
      <c r="E6701" s="73" t="s">
        <v>9001</v>
      </c>
      <c r="F6701" s="130" t="s">
        <v>9002</v>
      </c>
      <c r="G6701" s="73" t="s">
        <v>18</v>
      </c>
      <c r="H6701" s="169" t="s">
        <v>7324</v>
      </c>
      <c r="I6701" s="186"/>
      <c r="J6701" s="73"/>
      <c r="K6701" s="21"/>
      <c r="L6701" s="21"/>
      <c r="M6701" s="21"/>
      <c r="N6701" s="22">
        <f t="shared" si="2"/>
        <v>46206</v>
      </c>
      <c r="O6701" s="23">
        <f>'RESOLUCIONES EPG'!$N6701-'RESOLUCIONES EPG'!$D6701</f>
        <v>1611</v>
      </c>
    </row>
    <row r="6702" ht="27.0" customHeight="1">
      <c r="A6702" s="275" t="str">
        <f>'RESOLUCIONES 2015'!A7042:H7042</f>
        <v/>
      </c>
      <c r="B6702" s="73" t="s">
        <v>7852</v>
      </c>
      <c r="C6702" s="74">
        <v>47.0</v>
      </c>
      <c r="D6702" s="130">
        <v>44595.0</v>
      </c>
      <c r="E6702" s="73" t="s">
        <v>9003</v>
      </c>
      <c r="F6702" s="130" t="s">
        <v>9004</v>
      </c>
      <c r="G6702" s="73" t="s">
        <v>18</v>
      </c>
      <c r="H6702" s="169" t="s">
        <v>8852</v>
      </c>
      <c r="I6702" s="186"/>
      <c r="J6702" s="73"/>
      <c r="K6702" s="21"/>
      <c r="L6702" s="21"/>
      <c r="M6702" s="21"/>
      <c r="N6702" s="22">
        <f t="shared" si="2"/>
        <v>46206</v>
      </c>
      <c r="O6702" s="23">
        <f>'RESOLUCIONES EPG'!$N6702-'RESOLUCIONES EPG'!$D6702</f>
        <v>1611</v>
      </c>
    </row>
    <row r="6703" ht="16.5" customHeight="1">
      <c r="A6703" s="275" t="str">
        <f>'RESOLUCIONES 2015'!A7044:H7044</f>
        <v/>
      </c>
      <c r="B6703" s="73" t="s">
        <v>7852</v>
      </c>
      <c r="C6703" s="74">
        <v>49.0</v>
      </c>
      <c r="D6703" s="130">
        <v>44595.0</v>
      </c>
      <c r="E6703" s="73" t="s">
        <v>8643</v>
      </c>
      <c r="F6703" s="130" t="s">
        <v>4159</v>
      </c>
      <c r="G6703" s="73" t="s">
        <v>131</v>
      </c>
      <c r="H6703" s="169"/>
      <c r="I6703" s="186"/>
      <c r="J6703" s="73"/>
      <c r="K6703" s="21"/>
      <c r="L6703" s="21"/>
      <c r="M6703" s="21"/>
      <c r="N6703" s="22">
        <f t="shared" si="2"/>
        <v>46206</v>
      </c>
      <c r="O6703" s="23">
        <f>'RESOLUCIONES EPG'!$N6703-'RESOLUCIONES EPG'!$D6703</f>
        <v>1611</v>
      </c>
    </row>
    <row r="6704" ht="16.5" customHeight="1">
      <c r="A6704" s="275" t="str">
        <f>'RESOLUCIONES 2015'!A7040:H7040</f>
        <v/>
      </c>
      <c r="B6704" s="73" t="s">
        <v>7852</v>
      </c>
      <c r="C6704" s="74">
        <v>45.0</v>
      </c>
      <c r="D6704" s="130">
        <v>44595.0</v>
      </c>
      <c r="E6704" s="73" t="s">
        <v>4793</v>
      </c>
      <c r="F6704" s="130" t="s">
        <v>9005</v>
      </c>
      <c r="G6704" s="73" t="s">
        <v>18</v>
      </c>
      <c r="H6704" s="169" t="s">
        <v>1407</v>
      </c>
      <c r="I6704" s="186"/>
      <c r="J6704" s="73"/>
      <c r="K6704" s="21"/>
      <c r="L6704" s="21"/>
      <c r="M6704" s="21"/>
      <c r="N6704" s="22">
        <f t="shared" si="2"/>
        <v>46206</v>
      </c>
      <c r="O6704" s="23">
        <f>'RESOLUCIONES EPG'!$N6704-'RESOLUCIONES EPG'!$D6704</f>
        <v>1611</v>
      </c>
    </row>
    <row r="6705" ht="15.75" customHeight="1">
      <c r="A6705" s="275" t="str">
        <f>'RESOLUCIONES 2015'!A7038:H7038</f>
        <v/>
      </c>
      <c r="B6705" s="73" t="s">
        <v>7852</v>
      </c>
      <c r="C6705" s="74">
        <v>43.0</v>
      </c>
      <c r="D6705" s="130">
        <v>44595.0</v>
      </c>
      <c r="E6705" s="73" t="s">
        <v>9006</v>
      </c>
      <c r="F6705" s="130" t="s">
        <v>9007</v>
      </c>
      <c r="G6705" s="73" t="s">
        <v>18</v>
      </c>
      <c r="H6705" s="169" t="s">
        <v>8501</v>
      </c>
      <c r="I6705" s="186"/>
      <c r="J6705" s="73"/>
      <c r="K6705" s="21"/>
      <c r="L6705" s="21"/>
      <c r="M6705" s="21"/>
      <c r="N6705" s="22">
        <f t="shared" si="2"/>
        <v>46206</v>
      </c>
      <c r="O6705" s="23">
        <f>'RESOLUCIONES EPG'!$N6705-'RESOLUCIONES EPG'!$D6705</f>
        <v>1611</v>
      </c>
    </row>
    <row r="6706" ht="15.75" customHeight="1">
      <c r="A6706" s="275" t="str">
        <f>'RESOLUCIONES 2015'!A7039:H7039</f>
        <v/>
      </c>
      <c r="B6706" s="73" t="s">
        <v>7852</v>
      </c>
      <c r="C6706" s="74">
        <v>44.0</v>
      </c>
      <c r="D6706" s="130">
        <v>44595.0</v>
      </c>
      <c r="E6706" s="73" t="s">
        <v>9008</v>
      </c>
      <c r="F6706" s="130" t="s">
        <v>9009</v>
      </c>
      <c r="G6706" s="73" t="s">
        <v>18</v>
      </c>
      <c r="H6706" s="169" t="s">
        <v>8653</v>
      </c>
      <c r="I6706" s="186"/>
      <c r="J6706" s="73"/>
      <c r="K6706" s="21"/>
      <c r="L6706" s="21"/>
      <c r="M6706" s="21"/>
      <c r="N6706" s="22">
        <f t="shared" si="2"/>
        <v>46206</v>
      </c>
      <c r="O6706" s="23">
        <f>'RESOLUCIONES EPG'!$N6706-'RESOLUCIONES EPG'!$D6706</f>
        <v>1611</v>
      </c>
    </row>
    <row r="6707" ht="15.75" customHeight="1">
      <c r="A6707" s="275" t="str">
        <f>'RESOLUCIONES 2015'!A7057:H7057</f>
        <v/>
      </c>
      <c r="B6707" s="73" t="s">
        <v>7852</v>
      </c>
      <c r="C6707" s="74">
        <v>62.0</v>
      </c>
      <c r="D6707" s="130">
        <v>44596.0</v>
      </c>
      <c r="E6707" s="73" t="s">
        <v>9010</v>
      </c>
      <c r="F6707" s="130" t="s">
        <v>9011</v>
      </c>
      <c r="G6707" s="73" t="s">
        <v>6597</v>
      </c>
      <c r="H6707" s="169"/>
      <c r="I6707" s="186"/>
      <c r="J6707" s="73"/>
      <c r="K6707" s="21"/>
      <c r="L6707" s="21"/>
      <c r="M6707" s="21"/>
      <c r="N6707" s="22">
        <f t="shared" si="2"/>
        <v>46206</v>
      </c>
      <c r="O6707" s="23">
        <f>'RESOLUCIONES EPG'!$N6707-'RESOLUCIONES EPG'!$D6707</f>
        <v>1610</v>
      </c>
    </row>
    <row r="6708" ht="20.25" customHeight="1">
      <c r="A6708" s="275" t="str">
        <f>'RESOLUCIONES 2015'!A7049:H7049</f>
        <v/>
      </c>
      <c r="B6708" s="73" t="s">
        <v>7852</v>
      </c>
      <c r="C6708" s="74">
        <v>54.0</v>
      </c>
      <c r="D6708" s="130">
        <v>44596.0</v>
      </c>
      <c r="E6708" s="73" t="s">
        <v>9012</v>
      </c>
      <c r="F6708" s="130" t="s">
        <v>9013</v>
      </c>
      <c r="G6708" s="73" t="s">
        <v>6597</v>
      </c>
      <c r="H6708" s="169"/>
      <c r="I6708" s="186"/>
      <c r="J6708" s="73"/>
      <c r="K6708" s="21"/>
      <c r="L6708" s="21"/>
      <c r="M6708" s="21"/>
      <c r="N6708" s="22">
        <f t="shared" si="2"/>
        <v>46206</v>
      </c>
      <c r="O6708" s="23">
        <f>'RESOLUCIONES EPG'!$N6708-'RESOLUCIONES EPG'!$D6708</f>
        <v>1610</v>
      </c>
    </row>
    <row r="6709" ht="16.5" customHeight="1">
      <c r="A6709" s="275" t="str">
        <f>'RESOLUCIONES 2015'!A7045:H7045</f>
        <v/>
      </c>
      <c r="B6709" s="73" t="s">
        <v>7852</v>
      </c>
      <c r="C6709" s="74">
        <v>50.0</v>
      </c>
      <c r="D6709" s="130">
        <v>44596.0</v>
      </c>
      <c r="E6709" s="73" t="s">
        <v>7740</v>
      </c>
      <c r="F6709" s="130" t="s">
        <v>7741</v>
      </c>
      <c r="G6709" s="73" t="s">
        <v>6597</v>
      </c>
      <c r="H6709" s="169"/>
      <c r="I6709" s="186"/>
      <c r="J6709" s="73"/>
      <c r="K6709" s="21"/>
      <c r="L6709" s="21"/>
      <c r="M6709" s="21"/>
      <c r="N6709" s="22">
        <f t="shared" si="2"/>
        <v>46206</v>
      </c>
      <c r="O6709" s="23">
        <f>'RESOLUCIONES EPG'!$N6709-'RESOLUCIONES EPG'!$D6709</f>
        <v>1610</v>
      </c>
    </row>
    <row r="6710" ht="15.75" customHeight="1">
      <c r="A6710" s="275" t="str">
        <f>'RESOLUCIONES 2015'!A7054:H7054</f>
        <v/>
      </c>
      <c r="B6710" s="73" t="s">
        <v>7852</v>
      </c>
      <c r="C6710" s="74">
        <v>59.0</v>
      </c>
      <c r="D6710" s="130">
        <v>44596.0</v>
      </c>
      <c r="E6710" s="73" t="s">
        <v>8850</v>
      </c>
      <c r="F6710" s="130" t="s">
        <v>9014</v>
      </c>
      <c r="G6710" s="73" t="s">
        <v>6597</v>
      </c>
      <c r="H6710" s="169"/>
      <c r="I6710" s="186"/>
      <c r="J6710" s="73"/>
      <c r="K6710" s="21"/>
      <c r="L6710" s="21"/>
      <c r="M6710" s="21"/>
      <c r="N6710" s="22">
        <f t="shared" si="2"/>
        <v>46206</v>
      </c>
      <c r="O6710" s="23">
        <f>'RESOLUCIONES EPG'!$N6710-'RESOLUCIONES EPG'!$D6710</f>
        <v>1610</v>
      </c>
    </row>
    <row r="6711" ht="15.75" customHeight="1">
      <c r="A6711" s="275" t="str">
        <f>'RESOLUCIONES 2015'!A7046:H7046</f>
        <v/>
      </c>
      <c r="B6711" s="73" t="s">
        <v>7852</v>
      </c>
      <c r="C6711" s="74">
        <v>51.0</v>
      </c>
      <c r="D6711" s="130">
        <v>44596.0</v>
      </c>
      <c r="E6711" s="73" t="s">
        <v>8938</v>
      </c>
      <c r="F6711" s="130" t="s">
        <v>9015</v>
      </c>
      <c r="G6711" s="73" t="s">
        <v>6597</v>
      </c>
      <c r="H6711" s="169"/>
      <c r="I6711" s="186"/>
      <c r="J6711" s="73"/>
      <c r="K6711" s="21"/>
      <c r="L6711" s="21"/>
      <c r="M6711" s="21"/>
      <c r="N6711" s="22">
        <f t="shared" si="2"/>
        <v>46206</v>
      </c>
      <c r="O6711" s="23">
        <f>'RESOLUCIONES EPG'!$N6711-'RESOLUCIONES EPG'!$D6711</f>
        <v>1610</v>
      </c>
    </row>
    <row r="6712" ht="16.5" customHeight="1">
      <c r="A6712" s="275" t="str">
        <f>'RESOLUCIONES 2015'!A7047:H7047</f>
        <v/>
      </c>
      <c r="B6712" s="73" t="s">
        <v>7852</v>
      </c>
      <c r="C6712" s="74">
        <v>52.0</v>
      </c>
      <c r="D6712" s="130">
        <v>44596.0</v>
      </c>
      <c r="E6712" s="73" t="s">
        <v>9016</v>
      </c>
      <c r="F6712" s="130" t="s">
        <v>7704</v>
      </c>
      <c r="G6712" s="73" t="s">
        <v>6597</v>
      </c>
      <c r="H6712" s="169"/>
      <c r="I6712" s="186"/>
      <c r="J6712" s="73"/>
      <c r="K6712" s="21"/>
      <c r="L6712" s="21"/>
      <c r="M6712" s="21"/>
      <c r="N6712" s="22">
        <f t="shared" si="2"/>
        <v>46206</v>
      </c>
      <c r="O6712" s="23">
        <f>'RESOLUCIONES EPG'!$N6712-'RESOLUCIONES EPG'!$D6712</f>
        <v>1610</v>
      </c>
    </row>
    <row r="6713" ht="15.75" customHeight="1">
      <c r="A6713" s="275" t="str">
        <f>'RESOLUCIONES 2015'!A7052:H7052</f>
        <v/>
      </c>
      <c r="B6713" s="73" t="s">
        <v>7852</v>
      </c>
      <c r="C6713" s="74">
        <v>57.0</v>
      </c>
      <c r="D6713" s="130">
        <v>44596.0</v>
      </c>
      <c r="E6713" s="73" t="s">
        <v>9017</v>
      </c>
      <c r="F6713" s="130" t="s">
        <v>9018</v>
      </c>
      <c r="G6713" s="73" t="s">
        <v>6597</v>
      </c>
      <c r="H6713" s="169"/>
      <c r="I6713" s="186"/>
      <c r="J6713" s="73"/>
      <c r="K6713" s="21"/>
      <c r="L6713" s="21"/>
      <c r="M6713" s="21"/>
      <c r="N6713" s="22">
        <f t="shared" si="2"/>
        <v>46206</v>
      </c>
      <c r="O6713" s="23">
        <f>'RESOLUCIONES EPG'!$N6713-'RESOLUCIONES EPG'!$D6713</f>
        <v>1610</v>
      </c>
    </row>
    <row r="6714" ht="15.75" customHeight="1">
      <c r="A6714" s="275" t="str">
        <f>'RESOLUCIONES 2015'!A7051:H7051</f>
        <v/>
      </c>
      <c r="B6714" s="73" t="s">
        <v>7852</v>
      </c>
      <c r="C6714" s="74">
        <v>56.0</v>
      </c>
      <c r="D6714" s="130">
        <v>44596.0</v>
      </c>
      <c r="E6714" s="73" t="s">
        <v>9019</v>
      </c>
      <c r="F6714" s="130" t="s">
        <v>9020</v>
      </c>
      <c r="G6714" s="73" t="s">
        <v>6597</v>
      </c>
      <c r="H6714" s="169"/>
      <c r="I6714" s="186"/>
      <c r="J6714" s="73"/>
      <c r="K6714" s="21"/>
      <c r="L6714" s="21"/>
      <c r="M6714" s="21"/>
      <c r="N6714" s="22">
        <f t="shared" si="2"/>
        <v>46206</v>
      </c>
      <c r="O6714" s="23">
        <f>'RESOLUCIONES EPG'!$N6714-'RESOLUCIONES EPG'!$D6714</f>
        <v>1610</v>
      </c>
    </row>
    <row r="6715" ht="16.5" customHeight="1">
      <c r="A6715" s="275" t="str">
        <f>'RESOLUCIONES 2015'!A7055:H7055</f>
        <v/>
      </c>
      <c r="B6715" s="73" t="s">
        <v>7852</v>
      </c>
      <c r="C6715" s="74">
        <v>60.0</v>
      </c>
      <c r="D6715" s="130">
        <v>44596.0</v>
      </c>
      <c r="E6715" s="73" t="s">
        <v>8652</v>
      </c>
      <c r="F6715" s="130" t="s">
        <v>9021</v>
      </c>
      <c r="G6715" s="73" t="s">
        <v>6597</v>
      </c>
      <c r="H6715" s="169"/>
      <c r="I6715" s="186"/>
      <c r="J6715" s="73"/>
      <c r="K6715" s="21"/>
      <c r="L6715" s="21"/>
      <c r="M6715" s="21"/>
      <c r="N6715" s="22">
        <f t="shared" si="2"/>
        <v>46206</v>
      </c>
      <c r="O6715" s="23">
        <f>'RESOLUCIONES EPG'!$N6715-'RESOLUCIONES EPG'!$D6715</f>
        <v>1610</v>
      </c>
    </row>
    <row r="6716" ht="15.75" customHeight="1">
      <c r="A6716" s="275" t="str">
        <f>'RESOLUCIONES 2015'!A7048:H7048</f>
        <v/>
      </c>
      <c r="B6716" s="73" t="s">
        <v>7852</v>
      </c>
      <c r="C6716" s="74">
        <v>53.0</v>
      </c>
      <c r="D6716" s="130">
        <v>44596.0</v>
      </c>
      <c r="E6716" s="73" t="s">
        <v>9022</v>
      </c>
      <c r="F6716" s="130" t="s">
        <v>9023</v>
      </c>
      <c r="G6716" s="73" t="s">
        <v>6597</v>
      </c>
      <c r="H6716" s="169"/>
      <c r="I6716" s="186"/>
      <c r="J6716" s="73"/>
      <c r="K6716" s="21"/>
      <c r="L6716" s="21"/>
      <c r="M6716" s="21"/>
      <c r="N6716" s="22">
        <f t="shared" si="2"/>
        <v>46206</v>
      </c>
      <c r="O6716" s="23">
        <f>'RESOLUCIONES EPG'!$N6716-'RESOLUCIONES EPG'!$D6716</f>
        <v>1610</v>
      </c>
    </row>
    <row r="6717" ht="15.75" customHeight="1">
      <c r="A6717" s="275" t="str">
        <f>'RESOLUCIONES 2015'!A7050:H7050</f>
        <v/>
      </c>
      <c r="B6717" s="73" t="s">
        <v>7852</v>
      </c>
      <c r="C6717" s="74">
        <v>55.0</v>
      </c>
      <c r="D6717" s="130">
        <v>44596.0</v>
      </c>
      <c r="E6717" s="73" t="s">
        <v>9024</v>
      </c>
      <c r="F6717" s="130" t="s">
        <v>9025</v>
      </c>
      <c r="G6717" s="73" t="s">
        <v>6597</v>
      </c>
      <c r="H6717" s="169"/>
      <c r="I6717" s="186"/>
      <c r="J6717" s="73"/>
      <c r="K6717" s="21"/>
      <c r="L6717" s="21"/>
      <c r="M6717" s="21"/>
      <c r="N6717" s="22">
        <f t="shared" si="2"/>
        <v>46206</v>
      </c>
      <c r="O6717" s="23">
        <f>'RESOLUCIONES EPG'!$N6717-'RESOLUCIONES EPG'!$D6717</f>
        <v>1610</v>
      </c>
    </row>
    <row r="6718" ht="15.75" customHeight="1">
      <c r="A6718" s="275" t="str">
        <f>'RESOLUCIONES 2015'!A7053:H7053</f>
        <v/>
      </c>
      <c r="B6718" s="73" t="s">
        <v>7852</v>
      </c>
      <c r="C6718" s="74">
        <v>58.0</v>
      </c>
      <c r="D6718" s="130">
        <v>44596.0</v>
      </c>
      <c r="E6718" s="73" t="s">
        <v>8729</v>
      </c>
      <c r="F6718" s="130" t="s">
        <v>9026</v>
      </c>
      <c r="G6718" s="73" t="s">
        <v>6597</v>
      </c>
      <c r="H6718" s="169"/>
      <c r="I6718" s="186"/>
      <c r="J6718" s="73"/>
      <c r="K6718" s="21"/>
      <c r="L6718" s="21"/>
      <c r="M6718" s="21"/>
      <c r="N6718" s="22">
        <f t="shared" si="2"/>
        <v>46206</v>
      </c>
      <c r="O6718" s="23">
        <f>'RESOLUCIONES EPG'!$N6718-'RESOLUCIONES EPG'!$D6718</f>
        <v>1610</v>
      </c>
    </row>
    <row r="6719" ht="15.75" customHeight="1">
      <c r="A6719" s="275" t="str">
        <f>'RESOLUCIONES 2015'!A7058:H7058</f>
        <v/>
      </c>
      <c r="B6719" s="73" t="s">
        <v>7852</v>
      </c>
      <c r="C6719" s="74">
        <v>63.0</v>
      </c>
      <c r="D6719" s="130">
        <v>44596.0</v>
      </c>
      <c r="E6719" s="73" t="s">
        <v>8654</v>
      </c>
      <c r="F6719" s="130" t="s">
        <v>9027</v>
      </c>
      <c r="G6719" s="73" t="s">
        <v>6597</v>
      </c>
      <c r="H6719" s="169"/>
      <c r="I6719" s="186"/>
      <c r="J6719" s="73"/>
      <c r="K6719" s="21"/>
      <c r="L6719" s="21"/>
      <c r="M6719" s="21"/>
      <c r="N6719" s="22">
        <f t="shared" si="2"/>
        <v>46206</v>
      </c>
      <c r="O6719" s="23">
        <f>'RESOLUCIONES EPG'!$N6719-'RESOLUCIONES EPG'!$D6719</f>
        <v>1610</v>
      </c>
    </row>
    <row r="6720" ht="15.75" customHeight="1">
      <c r="A6720" s="275" t="str">
        <f>'RESOLUCIONES 2015'!A7056:H7056</f>
        <v/>
      </c>
      <c r="B6720" s="73" t="s">
        <v>7852</v>
      </c>
      <c r="C6720" s="74">
        <v>61.0</v>
      </c>
      <c r="D6720" s="130">
        <v>44596.0</v>
      </c>
      <c r="E6720" s="73" t="s">
        <v>4383</v>
      </c>
      <c r="F6720" s="130" t="s">
        <v>8342</v>
      </c>
      <c r="G6720" s="73" t="s">
        <v>6597</v>
      </c>
      <c r="H6720" s="169"/>
      <c r="I6720" s="186"/>
      <c r="J6720" s="73"/>
      <c r="K6720" s="21"/>
      <c r="L6720" s="21"/>
      <c r="M6720" s="21"/>
      <c r="N6720" s="22">
        <f t="shared" si="2"/>
        <v>46206</v>
      </c>
      <c r="O6720" s="23">
        <f>'RESOLUCIONES EPG'!$N6720-'RESOLUCIONES EPG'!$D6720</f>
        <v>1610</v>
      </c>
    </row>
    <row r="6721" ht="15.75" customHeight="1">
      <c r="A6721" s="275" t="str">
        <f>'RESOLUCIONES 2015'!A7070:H7070</f>
        <v/>
      </c>
      <c r="B6721" s="73" t="s">
        <v>7852</v>
      </c>
      <c r="C6721" s="74">
        <v>75.0</v>
      </c>
      <c r="D6721" s="130">
        <v>44599.0</v>
      </c>
      <c r="E6721" s="73" t="s">
        <v>8664</v>
      </c>
      <c r="F6721" s="130" t="s">
        <v>8792</v>
      </c>
      <c r="G6721" s="73" t="s">
        <v>2923</v>
      </c>
      <c r="H6721" s="169"/>
      <c r="I6721" s="186"/>
      <c r="J6721" s="73"/>
      <c r="K6721" s="21"/>
      <c r="L6721" s="21"/>
      <c r="M6721" s="21"/>
      <c r="N6721" s="22">
        <f t="shared" si="2"/>
        <v>46206</v>
      </c>
      <c r="O6721" s="23">
        <f>'RESOLUCIONES EPG'!$N6721-'RESOLUCIONES EPG'!$D6721</f>
        <v>1607</v>
      </c>
    </row>
    <row r="6722" ht="16.5" customHeight="1">
      <c r="A6722" s="275" t="str">
        <f>'RESOLUCIONES 2015'!A7060:H7060</f>
        <v/>
      </c>
      <c r="B6722" s="73" t="s">
        <v>7852</v>
      </c>
      <c r="C6722" s="74">
        <v>65.0</v>
      </c>
      <c r="D6722" s="130">
        <v>44599.0</v>
      </c>
      <c r="E6722" s="73" t="s">
        <v>9028</v>
      </c>
      <c r="F6722" s="130" t="s">
        <v>9029</v>
      </c>
      <c r="G6722" s="73" t="s">
        <v>18</v>
      </c>
      <c r="H6722" s="169" t="s">
        <v>4642</v>
      </c>
      <c r="I6722" s="186"/>
      <c r="J6722" s="73"/>
      <c r="K6722" s="21"/>
      <c r="L6722" s="21"/>
      <c r="M6722" s="21"/>
      <c r="N6722" s="22">
        <f t="shared" si="2"/>
        <v>46206</v>
      </c>
      <c r="O6722" s="23">
        <f>'RESOLUCIONES EPG'!$N6722-'RESOLUCIONES EPG'!$D6722</f>
        <v>1607</v>
      </c>
    </row>
    <row r="6723" ht="16.5" customHeight="1">
      <c r="A6723" s="275" t="str">
        <f>'RESOLUCIONES 2015'!A7065:H7065</f>
        <v/>
      </c>
      <c r="B6723" s="73" t="s">
        <v>7852</v>
      </c>
      <c r="C6723" s="74">
        <v>70.0</v>
      </c>
      <c r="D6723" s="130">
        <v>44599.0</v>
      </c>
      <c r="E6723" s="73" t="s">
        <v>3723</v>
      </c>
      <c r="F6723" s="130" t="s">
        <v>9030</v>
      </c>
      <c r="G6723" s="73" t="s">
        <v>7469</v>
      </c>
      <c r="H6723" s="169"/>
      <c r="I6723" s="186"/>
      <c r="J6723" s="73"/>
      <c r="K6723" s="21"/>
      <c r="L6723" s="21"/>
      <c r="M6723" s="21"/>
      <c r="N6723" s="22">
        <f t="shared" si="2"/>
        <v>46206</v>
      </c>
      <c r="O6723" s="23">
        <f>'RESOLUCIONES EPG'!$N6723-'RESOLUCIONES EPG'!$D6723</f>
        <v>1607</v>
      </c>
    </row>
    <row r="6724" ht="16.5" customHeight="1">
      <c r="A6724" s="275" t="str">
        <f>'RESOLUCIONES 2015'!A7059:H7059</f>
        <v/>
      </c>
      <c r="B6724" s="73" t="s">
        <v>7852</v>
      </c>
      <c r="C6724" s="24">
        <v>64.0</v>
      </c>
      <c r="D6724" s="130">
        <v>44599.0</v>
      </c>
      <c r="E6724" s="73" t="s">
        <v>9031</v>
      </c>
      <c r="F6724" s="130" t="s">
        <v>9032</v>
      </c>
      <c r="G6724" s="73" t="s">
        <v>18</v>
      </c>
      <c r="H6724" s="169" t="s">
        <v>4601</v>
      </c>
      <c r="I6724" s="186"/>
      <c r="J6724" s="73"/>
      <c r="K6724" s="21"/>
      <c r="L6724" s="21"/>
      <c r="M6724" s="21"/>
      <c r="N6724" s="22">
        <f t="shared" si="2"/>
        <v>46206</v>
      </c>
      <c r="O6724" s="23">
        <f>'RESOLUCIONES EPG'!$N6724-'RESOLUCIONES EPG'!$D6724</f>
        <v>1607</v>
      </c>
    </row>
    <row r="6725" ht="16.5" customHeight="1">
      <c r="A6725" s="275" t="str">
        <f>'RESOLUCIONES 2015'!A7061:H7061</f>
        <v/>
      </c>
      <c r="B6725" s="73" t="s">
        <v>7852</v>
      </c>
      <c r="C6725" s="92">
        <v>66.0</v>
      </c>
      <c r="D6725" s="130">
        <v>44599.0</v>
      </c>
      <c r="E6725" s="73" t="s">
        <v>6993</v>
      </c>
      <c r="F6725" s="130" t="s">
        <v>8782</v>
      </c>
      <c r="G6725" s="73" t="s">
        <v>1200</v>
      </c>
      <c r="H6725" s="169"/>
      <c r="I6725" s="186"/>
      <c r="J6725" s="73"/>
      <c r="K6725" s="21"/>
      <c r="L6725" s="21"/>
      <c r="M6725" s="21"/>
      <c r="N6725" s="22">
        <f t="shared" si="2"/>
        <v>46206</v>
      </c>
      <c r="O6725" s="23">
        <f>'RESOLUCIONES EPG'!$N6725-'RESOLUCIONES EPG'!$D6725</f>
        <v>1607</v>
      </c>
    </row>
    <row r="6726" ht="16.5" customHeight="1">
      <c r="A6726" s="275" t="str">
        <f>'RESOLUCIONES 2015'!A7069:H7069</f>
        <v/>
      </c>
      <c r="B6726" s="73" t="s">
        <v>7852</v>
      </c>
      <c r="C6726" s="74">
        <v>74.0</v>
      </c>
      <c r="D6726" s="130">
        <v>44599.0</v>
      </c>
      <c r="E6726" s="73" t="s">
        <v>8682</v>
      </c>
      <c r="F6726" s="130" t="s">
        <v>8798</v>
      </c>
      <c r="G6726" s="73" t="s">
        <v>2923</v>
      </c>
      <c r="H6726" s="169"/>
      <c r="I6726" s="186"/>
      <c r="J6726" s="73"/>
      <c r="K6726" s="21"/>
      <c r="L6726" s="21"/>
      <c r="M6726" s="21"/>
      <c r="N6726" s="22">
        <f t="shared" si="2"/>
        <v>46206</v>
      </c>
      <c r="O6726" s="23">
        <f>'RESOLUCIONES EPG'!$N6726-'RESOLUCIONES EPG'!$D6726</f>
        <v>1607</v>
      </c>
    </row>
    <row r="6727" ht="16.5" customHeight="1">
      <c r="A6727" s="275" t="str">
        <f>'RESOLUCIONES 2015'!A7075:H7075</f>
        <v/>
      </c>
      <c r="B6727" s="73" t="s">
        <v>7852</v>
      </c>
      <c r="C6727" s="74">
        <v>80.0</v>
      </c>
      <c r="D6727" s="130">
        <v>44599.0</v>
      </c>
      <c r="E6727" s="73" t="s">
        <v>9033</v>
      </c>
      <c r="F6727" s="130" t="s">
        <v>8802</v>
      </c>
      <c r="G6727" s="73" t="s">
        <v>2923</v>
      </c>
      <c r="H6727" s="169"/>
      <c r="I6727" s="186"/>
      <c r="J6727" s="73"/>
      <c r="K6727" s="21"/>
      <c r="L6727" s="21"/>
      <c r="M6727" s="21"/>
      <c r="N6727" s="22">
        <f t="shared" si="2"/>
        <v>46206</v>
      </c>
      <c r="O6727" s="23">
        <f>'RESOLUCIONES EPG'!$N6727-'RESOLUCIONES EPG'!$D6727</f>
        <v>1607</v>
      </c>
    </row>
    <row r="6728" ht="15.75" customHeight="1">
      <c r="A6728" s="275" t="str">
        <f>'RESOLUCIONES 2015'!A7064:H7064</f>
        <v/>
      </c>
      <c r="B6728" s="73" t="s">
        <v>7852</v>
      </c>
      <c r="C6728" s="74">
        <v>69.0</v>
      </c>
      <c r="D6728" s="130">
        <v>44599.0</v>
      </c>
      <c r="E6728" s="73" t="s">
        <v>3747</v>
      </c>
      <c r="F6728" s="130" t="s">
        <v>9034</v>
      </c>
      <c r="G6728" s="73" t="s">
        <v>7469</v>
      </c>
      <c r="H6728" s="169"/>
      <c r="I6728" s="186"/>
      <c r="J6728" s="73"/>
      <c r="K6728" s="21"/>
      <c r="L6728" s="21"/>
      <c r="M6728" s="21"/>
      <c r="N6728" s="22">
        <f t="shared" si="2"/>
        <v>46206</v>
      </c>
      <c r="O6728" s="23">
        <f>'RESOLUCIONES EPG'!$N6728-'RESOLUCIONES EPG'!$D6728</f>
        <v>1607</v>
      </c>
    </row>
    <row r="6729" ht="15.75" customHeight="1">
      <c r="A6729" s="275" t="str">
        <f>'RESOLUCIONES 2015'!A7072:H7072</f>
        <v/>
      </c>
      <c r="B6729" s="73" t="s">
        <v>7852</v>
      </c>
      <c r="C6729" s="74">
        <v>77.0</v>
      </c>
      <c r="D6729" s="130">
        <v>44599.0</v>
      </c>
      <c r="E6729" s="73" t="s">
        <v>8690</v>
      </c>
      <c r="F6729" s="130" t="s">
        <v>8806</v>
      </c>
      <c r="G6729" s="73" t="s">
        <v>2923</v>
      </c>
      <c r="H6729" s="169"/>
      <c r="I6729" s="186"/>
      <c r="J6729" s="73"/>
      <c r="K6729" s="21"/>
      <c r="L6729" s="21"/>
      <c r="M6729" s="21"/>
      <c r="N6729" s="22">
        <f t="shared" si="2"/>
        <v>46206</v>
      </c>
      <c r="O6729" s="23">
        <f>'RESOLUCIONES EPG'!$N6729-'RESOLUCIONES EPG'!$D6729</f>
        <v>1607</v>
      </c>
    </row>
    <row r="6730" ht="15.75" customHeight="1">
      <c r="A6730" s="275" t="str">
        <f>'RESOLUCIONES 2015'!A7067:H7067</f>
        <v/>
      </c>
      <c r="B6730" s="73" t="s">
        <v>7852</v>
      </c>
      <c r="C6730" s="74">
        <v>72.0</v>
      </c>
      <c r="D6730" s="130">
        <v>44599.0</v>
      </c>
      <c r="E6730" s="73" t="s">
        <v>1711</v>
      </c>
      <c r="F6730" s="130" t="s">
        <v>8534</v>
      </c>
      <c r="G6730" s="73" t="s">
        <v>2923</v>
      </c>
      <c r="H6730" s="169"/>
      <c r="I6730" s="186"/>
      <c r="J6730" s="73"/>
      <c r="K6730" s="21"/>
      <c r="L6730" s="21"/>
      <c r="M6730" s="21"/>
      <c r="N6730" s="22">
        <f t="shared" si="2"/>
        <v>46206</v>
      </c>
      <c r="O6730" s="23">
        <f>'RESOLUCIONES EPG'!$N6730-'RESOLUCIONES EPG'!$D6730</f>
        <v>1607</v>
      </c>
    </row>
    <row r="6731" ht="15.75" customHeight="1">
      <c r="A6731" s="275" t="str">
        <f>'RESOLUCIONES 2015'!A7068:H7068</f>
        <v/>
      </c>
      <c r="B6731" s="73" t="s">
        <v>7852</v>
      </c>
      <c r="C6731" s="74">
        <v>73.0</v>
      </c>
      <c r="D6731" s="130">
        <v>44599.0</v>
      </c>
      <c r="E6731" s="73" t="s">
        <v>8085</v>
      </c>
      <c r="F6731" s="130" t="s">
        <v>8763</v>
      </c>
      <c r="G6731" s="73" t="s">
        <v>2923</v>
      </c>
      <c r="H6731" s="169"/>
      <c r="I6731" s="186"/>
      <c r="J6731" s="73"/>
      <c r="K6731" s="21"/>
      <c r="L6731" s="21"/>
      <c r="M6731" s="21"/>
      <c r="N6731" s="22">
        <f t="shared" si="2"/>
        <v>46206</v>
      </c>
      <c r="O6731" s="23">
        <f>'RESOLUCIONES EPG'!$N6731-'RESOLUCIONES EPG'!$D6731</f>
        <v>1607</v>
      </c>
    </row>
    <row r="6732" ht="16.5" customHeight="1">
      <c r="A6732" s="275" t="str">
        <f>'RESOLUCIONES 2015'!A7063:H7063</f>
        <v/>
      </c>
      <c r="B6732" s="73" t="s">
        <v>7852</v>
      </c>
      <c r="C6732" s="74">
        <v>68.0</v>
      </c>
      <c r="D6732" s="130">
        <v>44599.0</v>
      </c>
      <c r="E6732" s="73" t="s">
        <v>3043</v>
      </c>
      <c r="F6732" s="130" t="s">
        <v>9035</v>
      </c>
      <c r="G6732" s="73" t="s">
        <v>7469</v>
      </c>
      <c r="H6732" s="169"/>
      <c r="I6732" s="186"/>
      <c r="J6732" s="73"/>
      <c r="K6732" s="21"/>
      <c r="L6732" s="21"/>
      <c r="M6732" s="21"/>
      <c r="N6732" s="22">
        <f t="shared" si="2"/>
        <v>46206</v>
      </c>
      <c r="O6732" s="23">
        <f>'RESOLUCIONES EPG'!$N6732-'RESOLUCIONES EPG'!$D6732</f>
        <v>1607</v>
      </c>
    </row>
    <row r="6733" ht="15.75" customHeight="1">
      <c r="A6733" s="275" t="str">
        <f>'RESOLUCIONES 2015'!A7071:H7071</f>
        <v/>
      </c>
      <c r="B6733" s="73" t="s">
        <v>7852</v>
      </c>
      <c r="C6733" s="74">
        <v>76.0</v>
      </c>
      <c r="D6733" s="130">
        <v>44599.0</v>
      </c>
      <c r="E6733" s="73" t="s">
        <v>8187</v>
      </c>
      <c r="F6733" s="130" t="s">
        <v>8107</v>
      </c>
      <c r="G6733" s="73" t="s">
        <v>2923</v>
      </c>
      <c r="H6733" s="169"/>
      <c r="I6733" s="186"/>
      <c r="J6733" s="73"/>
      <c r="K6733" s="21"/>
      <c r="L6733" s="21"/>
      <c r="M6733" s="21"/>
      <c r="N6733" s="22">
        <f t="shared" si="2"/>
        <v>46206</v>
      </c>
      <c r="O6733" s="23">
        <f>'RESOLUCIONES EPG'!$N6733-'RESOLUCIONES EPG'!$D6733</f>
        <v>1607</v>
      </c>
    </row>
    <row r="6734" ht="15.75" customHeight="1">
      <c r="A6734" s="275" t="str">
        <f>'RESOLUCIONES 2015'!A7074:H7074</f>
        <v/>
      </c>
      <c r="B6734" s="73" t="s">
        <v>7852</v>
      </c>
      <c r="C6734" s="74">
        <v>79.0</v>
      </c>
      <c r="D6734" s="130">
        <v>44599.0</v>
      </c>
      <c r="E6734" s="73" t="s">
        <v>8812</v>
      </c>
      <c r="F6734" s="130" t="s">
        <v>8813</v>
      </c>
      <c r="G6734" s="73" t="s">
        <v>2923</v>
      </c>
      <c r="H6734" s="169"/>
      <c r="I6734" s="186"/>
      <c r="J6734" s="73"/>
      <c r="K6734" s="21"/>
      <c r="L6734" s="21"/>
      <c r="M6734" s="21"/>
      <c r="N6734" s="22">
        <f t="shared" si="2"/>
        <v>46206</v>
      </c>
      <c r="O6734" s="23">
        <f>'RESOLUCIONES EPG'!$N6734-'RESOLUCIONES EPG'!$D6734</f>
        <v>1607</v>
      </c>
    </row>
    <row r="6735" ht="22.5" customHeight="1">
      <c r="A6735" s="275" t="str">
        <f>'RESOLUCIONES 2015'!A7073:H7073</f>
        <v/>
      </c>
      <c r="B6735" s="73" t="s">
        <v>7852</v>
      </c>
      <c r="C6735" s="74">
        <v>78.0</v>
      </c>
      <c r="D6735" s="130">
        <v>44599.0</v>
      </c>
      <c r="E6735" s="73" t="s">
        <v>8409</v>
      </c>
      <c r="F6735" s="130" t="s">
        <v>8410</v>
      </c>
      <c r="G6735" s="73" t="s">
        <v>2923</v>
      </c>
      <c r="H6735" s="169"/>
      <c r="I6735" s="186"/>
      <c r="J6735" s="73"/>
      <c r="K6735" s="21"/>
      <c r="L6735" s="21"/>
      <c r="M6735" s="21"/>
      <c r="N6735" s="22">
        <f t="shared" si="2"/>
        <v>46206</v>
      </c>
      <c r="O6735" s="23">
        <f>'RESOLUCIONES EPG'!$N6735-'RESOLUCIONES EPG'!$D6735</f>
        <v>1607</v>
      </c>
    </row>
    <row r="6736" ht="15.75" customHeight="1">
      <c r="A6736" s="275" t="str">
        <f>'RESOLUCIONES 2015'!A7062:H7062</f>
        <v/>
      </c>
      <c r="B6736" s="73" t="s">
        <v>7852</v>
      </c>
      <c r="C6736" s="74">
        <v>67.0</v>
      </c>
      <c r="D6736" s="130">
        <v>44599.0</v>
      </c>
      <c r="E6736" s="73" t="s">
        <v>2323</v>
      </c>
      <c r="F6736" s="130" t="s">
        <v>3065</v>
      </c>
      <c r="G6736" s="73" t="s">
        <v>7469</v>
      </c>
      <c r="H6736" s="169"/>
      <c r="I6736" s="186"/>
      <c r="J6736" s="73"/>
      <c r="K6736" s="21"/>
      <c r="L6736" s="21"/>
      <c r="M6736" s="21"/>
      <c r="N6736" s="22">
        <f t="shared" si="2"/>
        <v>46206</v>
      </c>
      <c r="O6736" s="23">
        <f>'RESOLUCIONES EPG'!$N6736-'RESOLUCIONES EPG'!$D6736</f>
        <v>1607</v>
      </c>
    </row>
    <row r="6737" ht="15.75" customHeight="1">
      <c r="A6737" s="275" t="str">
        <f>'RESOLUCIONES 2015'!A7066:H7066</f>
        <v/>
      </c>
      <c r="B6737" s="73" t="s">
        <v>7852</v>
      </c>
      <c r="C6737" s="74">
        <v>71.0</v>
      </c>
      <c r="D6737" s="130">
        <v>44599.0</v>
      </c>
      <c r="E6737" s="73" t="s">
        <v>3762</v>
      </c>
      <c r="F6737" s="130" t="s">
        <v>8770</v>
      </c>
      <c r="G6737" s="73" t="s">
        <v>2923</v>
      </c>
      <c r="H6737" s="169"/>
      <c r="I6737" s="186"/>
      <c r="J6737" s="73"/>
      <c r="K6737" s="21"/>
      <c r="L6737" s="21"/>
      <c r="M6737" s="21"/>
      <c r="N6737" s="22">
        <f t="shared" si="2"/>
        <v>46206</v>
      </c>
      <c r="O6737" s="23">
        <f>'RESOLUCIONES EPG'!$N6737-'RESOLUCIONES EPG'!$D6737</f>
        <v>1607</v>
      </c>
    </row>
    <row r="6738" ht="15.75" customHeight="1">
      <c r="A6738" s="275" t="str">
        <f>'RESOLUCIONES 2015'!A7077:H7077</f>
        <v/>
      </c>
      <c r="B6738" s="73" t="s">
        <v>7852</v>
      </c>
      <c r="C6738" s="74">
        <v>82.0</v>
      </c>
      <c r="D6738" s="130">
        <v>44601.0</v>
      </c>
      <c r="E6738" s="73" t="s">
        <v>7256</v>
      </c>
      <c r="F6738" s="130" t="s">
        <v>9036</v>
      </c>
      <c r="G6738" s="73" t="s">
        <v>131</v>
      </c>
      <c r="H6738" s="169"/>
      <c r="I6738" s="186"/>
      <c r="J6738" s="73"/>
      <c r="K6738" s="21"/>
      <c r="L6738" s="21"/>
      <c r="M6738" s="21"/>
      <c r="N6738" s="22">
        <f t="shared" si="2"/>
        <v>46206</v>
      </c>
      <c r="O6738" s="23">
        <f>'RESOLUCIONES EPG'!$N6738-'RESOLUCIONES EPG'!$D6738</f>
        <v>1605</v>
      </c>
    </row>
    <row r="6739" ht="15.75" customHeight="1">
      <c r="A6739" s="275" t="str">
        <f>'RESOLUCIONES 2015'!A7076:H7076</f>
        <v/>
      </c>
      <c r="B6739" s="73" t="s">
        <v>7852</v>
      </c>
      <c r="C6739" s="74">
        <v>81.0</v>
      </c>
      <c r="D6739" s="130">
        <v>44601.0</v>
      </c>
      <c r="E6739" s="73" t="s">
        <v>7449</v>
      </c>
      <c r="F6739" s="130" t="s">
        <v>7618</v>
      </c>
      <c r="G6739" s="73" t="s">
        <v>131</v>
      </c>
      <c r="H6739" s="169"/>
      <c r="I6739" s="186"/>
      <c r="J6739" s="73"/>
      <c r="K6739" s="21"/>
      <c r="L6739" s="21"/>
      <c r="M6739" s="21"/>
      <c r="N6739" s="22">
        <f t="shared" si="2"/>
        <v>46206</v>
      </c>
      <c r="O6739" s="23">
        <f>'RESOLUCIONES EPG'!$N6739-'RESOLUCIONES EPG'!$D6739</f>
        <v>1605</v>
      </c>
    </row>
    <row r="6740" ht="16.5" customHeight="1">
      <c r="A6740" s="275" t="str">
        <f>'RESOLUCIONES 2015'!A7078:H7078</f>
        <v/>
      </c>
      <c r="B6740" s="73" t="s">
        <v>7852</v>
      </c>
      <c r="C6740" s="74">
        <v>83.0</v>
      </c>
      <c r="D6740" s="130">
        <v>44601.0</v>
      </c>
      <c r="E6740" s="73" t="s">
        <v>9037</v>
      </c>
      <c r="F6740" s="130" t="s">
        <v>3807</v>
      </c>
      <c r="G6740" s="73" t="s">
        <v>131</v>
      </c>
      <c r="H6740" s="169"/>
      <c r="I6740" s="186"/>
      <c r="J6740" s="73"/>
      <c r="K6740" s="21"/>
      <c r="L6740" s="21"/>
      <c r="M6740" s="21"/>
      <c r="N6740" s="22">
        <f t="shared" si="2"/>
        <v>46206</v>
      </c>
      <c r="O6740" s="23">
        <f>'RESOLUCIONES EPG'!$N6740-'RESOLUCIONES EPG'!$D6740</f>
        <v>1605</v>
      </c>
    </row>
    <row r="6741" ht="16.5" customHeight="1">
      <c r="A6741" s="275" t="str">
        <f>'RESOLUCIONES 2015'!A7081:H7081</f>
        <v/>
      </c>
      <c r="B6741" s="73" t="s">
        <v>7852</v>
      </c>
      <c r="C6741" s="74">
        <v>86.0</v>
      </c>
      <c r="D6741" s="130">
        <v>44606.0</v>
      </c>
      <c r="E6741" s="73" t="s">
        <v>7641</v>
      </c>
      <c r="F6741" s="130" t="s">
        <v>7642</v>
      </c>
      <c r="G6741" s="73" t="s">
        <v>2923</v>
      </c>
      <c r="H6741" s="169"/>
      <c r="I6741" s="186"/>
      <c r="J6741" s="73"/>
      <c r="K6741" s="21"/>
      <c r="L6741" s="21"/>
      <c r="M6741" s="21"/>
      <c r="N6741" s="22">
        <f t="shared" si="2"/>
        <v>46206</v>
      </c>
      <c r="O6741" s="23">
        <f>'RESOLUCIONES EPG'!$N6741-'RESOLUCIONES EPG'!$D6741</f>
        <v>1600</v>
      </c>
    </row>
    <row r="6742" ht="15.75" customHeight="1">
      <c r="A6742" s="275" t="str">
        <f>'RESOLUCIONES 2015'!A7085:H7085</f>
        <v/>
      </c>
      <c r="B6742" s="73" t="s">
        <v>7852</v>
      </c>
      <c r="C6742" s="74">
        <v>90.0</v>
      </c>
      <c r="D6742" s="130">
        <v>44606.0</v>
      </c>
      <c r="E6742" s="73" t="s">
        <v>8842</v>
      </c>
      <c r="F6742" s="130" t="s">
        <v>8881</v>
      </c>
      <c r="G6742" s="146" t="s">
        <v>8978</v>
      </c>
      <c r="H6742" s="169" t="s">
        <v>8882</v>
      </c>
      <c r="I6742" s="186"/>
      <c r="J6742" s="73"/>
      <c r="K6742" s="21"/>
      <c r="L6742" s="21"/>
      <c r="M6742" s="21"/>
      <c r="N6742" s="22">
        <f t="shared" si="2"/>
        <v>46206</v>
      </c>
      <c r="O6742" s="23">
        <f>'RESOLUCIONES EPG'!$N6742-'RESOLUCIONES EPG'!$D6742</f>
        <v>1600</v>
      </c>
    </row>
    <row r="6743" ht="20.25" customHeight="1">
      <c r="A6743" s="275" t="str">
        <f>'RESOLUCIONES 2015'!A7080:H7080</f>
        <v/>
      </c>
      <c r="B6743" s="73" t="s">
        <v>7852</v>
      </c>
      <c r="C6743" s="74">
        <v>85.0</v>
      </c>
      <c r="D6743" s="130">
        <v>44606.0</v>
      </c>
      <c r="E6743" s="73" t="s">
        <v>1467</v>
      </c>
      <c r="F6743" s="130" t="s">
        <v>7906</v>
      </c>
      <c r="G6743" s="73" t="s">
        <v>2923</v>
      </c>
      <c r="H6743" s="169"/>
      <c r="I6743" s="186"/>
      <c r="J6743" s="73"/>
      <c r="K6743" s="21"/>
      <c r="L6743" s="21"/>
      <c r="M6743" s="21"/>
      <c r="N6743" s="22">
        <f t="shared" si="2"/>
        <v>46206</v>
      </c>
      <c r="O6743" s="23">
        <f>'RESOLUCIONES EPG'!$N6743-'RESOLUCIONES EPG'!$D6743</f>
        <v>1600</v>
      </c>
    </row>
    <row r="6744" ht="16.5" customHeight="1">
      <c r="A6744" s="275" t="str">
        <f>'RESOLUCIONES 2015'!A7079:H7079</f>
        <v/>
      </c>
      <c r="B6744" s="73" t="s">
        <v>7852</v>
      </c>
      <c r="C6744" s="74">
        <v>84.0</v>
      </c>
      <c r="D6744" s="130">
        <v>44606.0</v>
      </c>
      <c r="E6744" s="73" t="s">
        <v>8799</v>
      </c>
      <c r="F6744" s="130" t="s">
        <v>8800</v>
      </c>
      <c r="G6744" s="73" t="s">
        <v>2923</v>
      </c>
      <c r="H6744" s="169"/>
      <c r="I6744" s="186"/>
      <c r="J6744" s="73"/>
      <c r="K6744" s="21"/>
      <c r="L6744" s="21"/>
      <c r="M6744" s="21"/>
      <c r="N6744" s="22">
        <f t="shared" si="2"/>
        <v>46206</v>
      </c>
      <c r="O6744" s="23">
        <f>'RESOLUCIONES EPG'!$N6744-'RESOLUCIONES EPG'!$D6744</f>
        <v>1600</v>
      </c>
    </row>
    <row r="6745" ht="15.75" customHeight="1">
      <c r="A6745" s="275" t="str">
        <f>'RESOLUCIONES 2015'!A7083:H7083</f>
        <v/>
      </c>
      <c r="B6745" s="73" t="s">
        <v>7852</v>
      </c>
      <c r="C6745" s="74">
        <v>88.0</v>
      </c>
      <c r="D6745" s="130">
        <v>44606.0</v>
      </c>
      <c r="E6745" s="73" t="s">
        <v>8369</v>
      </c>
      <c r="F6745" s="130" t="s">
        <v>8370</v>
      </c>
      <c r="G6745" s="73" t="s">
        <v>2923</v>
      </c>
      <c r="H6745" s="169"/>
      <c r="I6745" s="186"/>
      <c r="J6745" s="73"/>
      <c r="K6745" s="21"/>
      <c r="L6745" s="21"/>
      <c r="M6745" s="21"/>
      <c r="N6745" s="22">
        <f t="shared" si="2"/>
        <v>46206</v>
      </c>
      <c r="O6745" s="23">
        <f>'RESOLUCIONES EPG'!$N6745-'RESOLUCIONES EPG'!$D6745</f>
        <v>1600</v>
      </c>
    </row>
    <row r="6746" ht="15.75" customHeight="1">
      <c r="A6746" s="275" t="str">
        <f>'RESOLUCIONES 2015'!A7084:H7084</f>
        <v/>
      </c>
      <c r="B6746" s="73" t="s">
        <v>7852</v>
      </c>
      <c r="C6746" s="74">
        <v>89.0</v>
      </c>
      <c r="D6746" s="130">
        <v>44606.0</v>
      </c>
      <c r="E6746" s="73" t="s">
        <v>8383</v>
      </c>
      <c r="F6746" s="130" t="s">
        <v>8384</v>
      </c>
      <c r="G6746" s="73" t="s">
        <v>2923</v>
      </c>
      <c r="H6746" s="169"/>
      <c r="I6746" s="186"/>
      <c r="J6746" s="73"/>
      <c r="K6746" s="21"/>
      <c r="L6746" s="21"/>
      <c r="M6746" s="21"/>
      <c r="N6746" s="22">
        <f t="shared" si="2"/>
        <v>46206</v>
      </c>
      <c r="O6746" s="23">
        <f>'RESOLUCIONES EPG'!$N6746-'RESOLUCIONES EPG'!$D6746</f>
        <v>1600</v>
      </c>
    </row>
    <row r="6747" ht="15.75" customHeight="1">
      <c r="A6747" s="275" t="str">
        <f>'RESOLUCIONES 2015'!A7082:H7082</f>
        <v/>
      </c>
      <c r="B6747" s="73" t="s">
        <v>7852</v>
      </c>
      <c r="C6747" s="74">
        <v>87.0</v>
      </c>
      <c r="D6747" s="130">
        <v>44606.0</v>
      </c>
      <c r="E6747" s="73" t="s">
        <v>3668</v>
      </c>
      <c r="F6747" s="130" t="s">
        <v>8004</v>
      </c>
      <c r="G6747" s="73" t="s">
        <v>2923</v>
      </c>
      <c r="H6747" s="169"/>
      <c r="I6747" s="186"/>
      <c r="J6747" s="73"/>
      <c r="K6747" s="21"/>
      <c r="L6747" s="21"/>
      <c r="M6747" s="21"/>
      <c r="N6747" s="22">
        <f t="shared" si="2"/>
        <v>46206</v>
      </c>
      <c r="O6747" s="23">
        <f>'RESOLUCIONES EPG'!$N6747-'RESOLUCIONES EPG'!$D6747</f>
        <v>1600</v>
      </c>
    </row>
    <row r="6748" ht="15.75" customHeight="1">
      <c r="A6748" s="275" t="str">
        <f>'RESOLUCIONES 2015'!A7087:H7087</f>
        <v/>
      </c>
      <c r="B6748" s="73" t="s">
        <v>7852</v>
      </c>
      <c r="C6748" s="74">
        <v>92.0</v>
      </c>
      <c r="D6748" s="130">
        <v>44608.0</v>
      </c>
      <c r="E6748" s="73" t="s">
        <v>3707</v>
      </c>
      <c r="F6748" s="130" t="s">
        <v>8740</v>
      </c>
      <c r="G6748" s="73" t="s">
        <v>2923</v>
      </c>
      <c r="H6748" s="169"/>
      <c r="I6748" s="186"/>
      <c r="J6748" s="73"/>
      <c r="K6748" s="21"/>
      <c r="L6748" s="21"/>
      <c r="M6748" s="21"/>
      <c r="N6748" s="22">
        <f t="shared" si="2"/>
        <v>46206</v>
      </c>
      <c r="O6748" s="23">
        <f>'RESOLUCIONES EPG'!$N6748-'RESOLUCIONES EPG'!$D6748</f>
        <v>1598</v>
      </c>
    </row>
    <row r="6749" ht="15.75" customHeight="1">
      <c r="A6749" s="275" t="str">
        <f>'RESOLUCIONES 2015'!A7089:H7089</f>
        <v/>
      </c>
      <c r="B6749" s="73" t="s">
        <v>7852</v>
      </c>
      <c r="C6749" s="74">
        <v>94.0</v>
      </c>
      <c r="D6749" s="130">
        <v>44608.0</v>
      </c>
      <c r="E6749" s="73" t="s">
        <v>9038</v>
      </c>
      <c r="F6749" s="130"/>
      <c r="G6749" s="73" t="s">
        <v>9038</v>
      </c>
      <c r="H6749" s="169"/>
      <c r="I6749" s="186"/>
      <c r="J6749" s="73"/>
      <c r="K6749" s="21"/>
      <c r="L6749" s="21"/>
      <c r="M6749" s="21"/>
      <c r="N6749" s="22">
        <f t="shared" si="2"/>
        <v>46206</v>
      </c>
      <c r="O6749" s="23">
        <f>'RESOLUCIONES EPG'!$N6749-'RESOLUCIONES EPG'!$D6749</f>
        <v>1598</v>
      </c>
    </row>
    <row r="6750" ht="27.0" customHeight="1">
      <c r="A6750" s="275" t="str">
        <f>'RESOLUCIONES 2015'!A7088:H7088</f>
        <v/>
      </c>
      <c r="B6750" s="73" t="s">
        <v>7852</v>
      </c>
      <c r="C6750" s="74">
        <v>93.0</v>
      </c>
      <c r="D6750" s="130">
        <v>44608.0</v>
      </c>
      <c r="E6750" s="73" t="s">
        <v>5395</v>
      </c>
      <c r="F6750" s="130" t="s">
        <v>9039</v>
      </c>
      <c r="G6750" s="73" t="s">
        <v>9040</v>
      </c>
      <c r="H6750" s="169"/>
      <c r="I6750" s="186"/>
      <c r="J6750" s="73"/>
      <c r="K6750" s="21"/>
      <c r="L6750" s="21"/>
      <c r="M6750" s="21"/>
      <c r="N6750" s="22">
        <f t="shared" si="2"/>
        <v>46206</v>
      </c>
      <c r="O6750" s="23">
        <f>'RESOLUCIONES EPG'!$N6750-'RESOLUCIONES EPG'!$D6750</f>
        <v>1598</v>
      </c>
    </row>
    <row r="6751" ht="27.0" customHeight="1">
      <c r="A6751" s="275" t="str">
        <f>'RESOLUCIONES 2015'!A7086:H7086</f>
        <v/>
      </c>
      <c r="B6751" s="73" t="s">
        <v>7852</v>
      </c>
      <c r="C6751" s="74">
        <v>91.0</v>
      </c>
      <c r="D6751" s="130">
        <v>44608.0</v>
      </c>
      <c r="E6751" s="73" t="s">
        <v>7931</v>
      </c>
      <c r="F6751" s="130" t="s">
        <v>7932</v>
      </c>
      <c r="G6751" s="73" t="s">
        <v>2923</v>
      </c>
      <c r="H6751" s="169"/>
      <c r="I6751" s="186"/>
      <c r="J6751" s="73"/>
      <c r="K6751" s="21"/>
      <c r="L6751" s="21"/>
      <c r="M6751" s="21"/>
      <c r="N6751" s="22">
        <f t="shared" si="2"/>
        <v>46206</v>
      </c>
      <c r="O6751" s="23">
        <f>'RESOLUCIONES EPG'!$N6751-'RESOLUCIONES EPG'!$D6751</f>
        <v>1598</v>
      </c>
    </row>
    <row r="6752" ht="16.5" customHeight="1">
      <c r="A6752" s="275" t="str">
        <f>'RESOLUCIONES 2015'!A7093:H7093</f>
        <v/>
      </c>
      <c r="B6752" s="73" t="s">
        <v>7852</v>
      </c>
      <c r="C6752" s="74">
        <v>98.0</v>
      </c>
      <c r="D6752" s="130">
        <v>44609.0</v>
      </c>
      <c r="E6752" s="73" t="s">
        <v>9041</v>
      </c>
      <c r="F6752" s="130" t="s">
        <v>7762</v>
      </c>
      <c r="G6752" s="73" t="s">
        <v>2968</v>
      </c>
      <c r="H6752" s="169"/>
      <c r="I6752" s="186"/>
      <c r="J6752" s="73"/>
      <c r="K6752" s="21"/>
      <c r="L6752" s="21"/>
      <c r="M6752" s="21"/>
      <c r="N6752" s="22">
        <f t="shared" si="2"/>
        <v>46206</v>
      </c>
      <c r="O6752" s="23">
        <f>'RESOLUCIONES EPG'!$N6752-'RESOLUCIONES EPG'!$D6752</f>
        <v>1597</v>
      </c>
    </row>
    <row r="6753" ht="16.5" customHeight="1">
      <c r="A6753" s="275" t="str">
        <f>'RESOLUCIONES 2015'!A7094:H7094</f>
        <v/>
      </c>
      <c r="B6753" s="73" t="s">
        <v>7852</v>
      </c>
      <c r="C6753" s="74">
        <v>99.0</v>
      </c>
      <c r="D6753" s="130">
        <v>44609.0</v>
      </c>
      <c r="E6753" s="73" t="s">
        <v>9041</v>
      </c>
      <c r="F6753" s="130" t="s">
        <v>7762</v>
      </c>
      <c r="G6753" s="73" t="s">
        <v>131</v>
      </c>
      <c r="H6753" s="169"/>
      <c r="I6753" s="186"/>
      <c r="J6753" s="73"/>
      <c r="K6753" s="21"/>
      <c r="L6753" s="21"/>
      <c r="M6753" s="21"/>
      <c r="N6753" s="22">
        <f t="shared" si="2"/>
        <v>46206</v>
      </c>
      <c r="O6753" s="23">
        <f>'RESOLUCIONES EPG'!$N6753-'RESOLUCIONES EPG'!$D6753</f>
        <v>1597</v>
      </c>
    </row>
    <row r="6754" ht="15.75" customHeight="1">
      <c r="A6754" s="275" t="str">
        <f>'RESOLUCIONES 2015'!A7091:H7091</f>
        <v/>
      </c>
      <c r="B6754" s="73" t="s">
        <v>7852</v>
      </c>
      <c r="C6754" s="74">
        <v>96.0</v>
      </c>
      <c r="D6754" s="130">
        <v>44609.0</v>
      </c>
      <c r="E6754" s="73" t="s">
        <v>3408</v>
      </c>
      <c r="F6754" s="130" t="s">
        <v>3409</v>
      </c>
      <c r="G6754" s="73" t="s">
        <v>2968</v>
      </c>
      <c r="H6754" s="169"/>
      <c r="I6754" s="186"/>
      <c r="J6754" s="73"/>
      <c r="K6754" s="21"/>
      <c r="L6754" s="21"/>
      <c r="M6754" s="21"/>
      <c r="N6754" s="22">
        <f t="shared" si="2"/>
        <v>46206</v>
      </c>
      <c r="O6754" s="23">
        <f>'RESOLUCIONES EPG'!$N6754-'RESOLUCIONES EPG'!$D6754</f>
        <v>1597</v>
      </c>
    </row>
    <row r="6755" ht="15.75" customHeight="1">
      <c r="A6755" s="275" t="str">
        <f>'RESOLUCIONES 2015'!A7090:H7090</f>
        <v/>
      </c>
      <c r="B6755" s="73" t="s">
        <v>7852</v>
      </c>
      <c r="C6755" s="74">
        <v>95.0</v>
      </c>
      <c r="D6755" s="130">
        <v>44609.0</v>
      </c>
      <c r="E6755" s="73" t="s">
        <v>3187</v>
      </c>
      <c r="F6755" s="130" t="s">
        <v>9042</v>
      </c>
      <c r="G6755" s="73" t="s">
        <v>6597</v>
      </c>
      <c r="H6755" s="169"/>
      <c r="I6755" s="186"/>
      <c r="J6755" s="73"/>
      <c r="K6755" s="21"/>
      <c r="L6755" s="21"/>
      <c r="M6755" s="21"/>
      <c r="N6755" s="22">
        <f t="shared" si="2"/>
        <v>46206</v>
      </c>
      <c r="O6755" s="23">
        <f>'RESOLUCIONES EPG'!$N6755-'RESOLUCIONES EPG'!$D6755</f>
        <v>1597</v>
      </c>
    </row>
    <row r="6756" ht="15.75" customHeight="1">
      <c r="A6756" s="275" t="str">
        <f>'RESOLUCIONES 2015'!A7092:H7092</f>
        <v/>
      </c>
      <c r="B6756" s="73" t="s">
        <v>7852</v>
      </c>
      <c r="C6756" s="74">
        <v>97.0</v>
      </c>
      <c r="D6756" s="130">
        <v>44609.0</v>
      </c>
      <c r="E6756" s="73" t="s">
        <v>9043</v>
      </c>
      <c r="F6756" s="130" t="s">
        <v>1759</v>
      </c>
      <c r="G6756" s="73" t="s">
        <v>2923</v>
      </c>
      <c r="H6756" s="169"/>
      <c r="I6756" s="186"/>
      <c r="J6756" s="73"/>
      <c r="K6756" s="21"/>
      <c r="L6756" s="21"/>
      <c r="M6756" s="21"/>
      <c r="N6756" s="22">
        <f t="shared" si="2"/>
        <v>46206</v>
      </c>
      <c r="O6756" s="23">
        <f>'RESOLUCIONES EPG'!$N6756-'RESOLUCIONES EPG'!$D6756</f>
        <v>1597</v>
      </c>
    </row>
    <row r="6757" ht="15.75" customHeight="1">
      <c r="A6757" s="275" t="str">
        <f>'RESOLUCIONES 2015'!A7097:H7097</f>
        <v/>
      </c>
      <c r="B6757" s="73" t="s">
        <v>7852</v>
      </c>
      <c r="C6757" s="74">
        <v>102.0</v>
      </c>
      <c r="D6757" s="130">
        <v>44613.0</v>
      </c>
      <c r="E6757" s="73" t="s">
        <v>8508</v>
      </c>
      <c r="F6757" s="130" t="s">
        <v>8509</v>
      </c>
      <c r="G6757" s="73" t="s">
        <v>6388</v>
      </c>
      <c r="H6757" s="169"/>
      <c r="I6757" s="186"/>
      <c r="J6757" s="73"/>
      <c r="K6757" s="21"/>
      <c r="L6757" s="21"/>
      <c r="M6757" s="21"/>
      <c r="N6757" s="22">
        <f t="shared" si="2"/>
        <v>46206</v>
      </c>
      <c r="O6757" s="23">
        <f>'RESOLUCIONES EPG'!$N6757-'RESOLUCIONES EPG'!$D6757</f>
        <v>1593</v>
      </c>
    </row>
    <row r="6758" ht="15.75" customHeight="1">
      <c r="A6758" s="275" t="str">
        <f>'RESOLUCIONES 2015'!A7096:H7096</f>
        <v/>
      </c>
      <c r="B6758" s="73" t="s">
        <v>7852</v>
      </c>
      <c r="C6758" s="74">
        <v>101.0</v>
      </c>
      <c r="D6758" s="130">
        <v>44613.0</v>
      </c>
      <c r="E6758" s="73" t="s">
        <v>6289</v>
      </c>
      <c r="F6758" s="130" t="s">
        <v>6290</v>
      </c>
      <c r="G6758" s="73" t="s">
        <v>6388</v>
      </c>
      <c r="H6758" s="169"/>
      <c r="I6758" s="186"/>
      <c r="J6758" s="73"/>
      <c r="K6758" s="21"/>
      <c r="L6758" s="21"/>
      <c r="M6758" s="21"/>
      <c r="N6758" s="22">
        <f t="shared" si="2"/>
        <v>46206</v>
      </c>
      <c r="O6758" s="23">
        <f>'RESOLUCIONES EPG'!$N6758-'RESOLUCIONES EPG'!$D6758</f>
        <v>1593</v>
      </c>
    </row>
    <row r="6759" ht="27.0" customHeight="1">
      <c r="A6759" s="275" t="str">
        <f>'RESOLUCIONES 2015'!A7101:H7101</f>
        <v/>
      </c>
      <c r="B6759" s="73" t="s">
        <v>7852</v>
      </c>
      <c r="C6759" s="74">
        <v>106.0</v>
      </c>
      <c r="D6759" s="130">
        <v>44613.0</v>
      </c>
      <c r="E6759" s="73" t="s">
        <v>2346</v>
      </c>
      <c r="F6759" s="130" t="s">
        <v>8969</v>
      </c>
      <c r="G6759" s="73" t="s">
        <v>2923</v>
      </c>
      <c r="H6759" s="169"/>
      <c r="I6759" s="186"/>
      <c r="J6759" s="73"/>
      <c r="K6759" s="21"/>
      <c r="L6759" s="21"/>
      <c r="M6759" s="21"/>
      <c r="N6759" s="22">
        <f t="shared" si="2"/>
        <v>46206</v>
      </c>
      <c r="O6759" s="23">
        <f>'RESOLUCIONES EPG'!$N6759-'RESOLUCIONES EPG'!$D6759</f>
        <v>1593</v>
      </c>
    </row>
    <row r="6760" ht="40.5" customHeight="1">
      <c r="A6760" s="275" t="str">
        <f>'RESOLUCIONES 2015'!A7095:H7095</f>
        <v/>
      </c>
      <c r="B6760" s="73" t="s">
        <v>7852</v>
      </c>
      <c r="C6760" s="74">
        <v>100.0</v>
      </c>
      <c r="D6760" s="130">
        <v>44613.0</v>
      </c>
      <c r="E6760" s="73" t="s">
        <v>5349</v>
      </c>
      <c r="F6760" s="130" t="s">
        <v>8916</v>
      </c>
      <c r="G6760" s="73" t="s">
        <v>1593</v>
      </c>
      <c r="H6760" s="169"/>
      <c r="I6760" s="186"/>
      <c r="J6760" s="73"/>
      <c r="K6760" s="21"/>
      <c r="L6760" s="21"/>
      <c r="M6760" s="21"/>
      <c r="N6760" s="22">
        <f t="shared" si="2"/>
        <v>46206</v>
      </c>
      <c r="O6760" s="23">
        <f>'RESOLUCIONES EPG'!$N6760-'RESOLUCIONES EPG'!$D6760</f>
        <v>1593</v>
      </c>
    </row>
    <row r="6761" ht="15.75" customHeight="1">
      <c r="A6761" s="275" t="str">
        <f>'RESOLUCIONES 2015'!A7102:H7102</f>
        <v/>
      </c>
      <c r="B6761" s="73" t="s">
        <v>7852</v>
      </c>
      <c r="C6761" s="74">
        <v>107.0</v>
      </c>
      <c r="D6761" s="130">
        <v>44613.0</v>
      </c>
      <c r="E6761" s="73" t="s">
        <v>8376</v>
      </c>
      <c r="F6761" s="130" t="s">
        <v>8377</v>
      </c>
      <c r="G6761" s="73" t="s">
        <v>2923</v>
      </c>
      <c r="H6761" s="169"/>
      <c r="I6761" s="186"/>
      <c r="J6761" s="73"/>
      <c r="K6761" s="21"/>
      <c r="L6761" s="21"/>
      <c r="M6761" s="21"/>
      <c r="N6761" s="22">
        <f t="shared" si="2"/>
        <v>46206</v>
      </c>
      <c r="O6761" s="23">
        <f>'RESOLUCIONES EPG'!$N6761-'RESOLUCIONES EPG'!$D6761</f>
        <v>1593</v>
      </c>
    </row>
    <row r="6762" ht="15.75" customHeight="1">
      <c r="A6762" s="275" t="str">
        <f>'RESOLUCIONES 2015'!A7103:H7103</f>
        <v/>
      </c>
      <c r="B6762" s="73" t="s">
        <v>7852</v>
      </c>
      <c r="C6762" s="74">
        <v>108.0</v>
      </c>
      <c r="D6762" s="130">
        <v>44613.0</v>
      </c>
      <c r="E6762" s="73" t="s">
        <v>8688</v>
      </c>
      <c r="F6762" s="130" t="s">
        <v>8804</v>
      </c>
      <c r="G6762" s="73" t="s">
        <v>2923</v>
      </c>
      <c r="H6762" s="169"/>
      <c r="I6762" s="186"/>
      <c r="J6762" s="73"/>
      <c r="K6762" s="21"/>
      <c r="L6762" s="21"/>
      <c r="M6762" s="21"/>
      <c r="N6762" s="22">
        <f t="shared" si="2"/>
        <v>46206</v>
      </c>
      <c r="O6762" s="23">
        <f>'RESOLUCIONES EPG'!$N6762-'RESOLUCIONES EPG'!$D6762</f>
        <v>1593</v>
      </c>
    </row>
    <row r="6763" ht="15.75" customHeight="1">
      <c r="A6763" s="275" t="str">
        <f>'RESOLUCIONES 2015'!A7099:H7099</f>
        <v/>
      </c>
      <c r="B6763" s="73" t="s">
        <v>7852</v>
      </c>
      <c r="C6763" s="74">
        <v>104.0</v>
      </c>
      <c r="D6763" s="130">
        <v>44613.0</v>
      </c>
      <c r="E6763" s="73" t="s">
        <v>8477</v>
      </c>
      <c r="F6763" s="130" t="s">
        <v>9044</v>
      </c>
      <c r="G6763" s="73" t="s">
        <v>18</v>
      </c>
      <c r="H6763" s="169" t="s">
        <v>2151</v>
      </c>
      <c r="I6763" s="186"/>
      <c r="J6763" s="73"/>
      <c r="K6763" s="21"/>
      <c r="L6763" s="21"/>
      <c r="M6763" s="21"/>
      <c r="N6763" s="22">
        <f t="shared" si="2"/>
        <v>46206</v>
      </c>
      <c r="O6763" s="23">
        <f>'RESOLUCIONES EPG'!$N6763-'RESOLUCIONES EPG'!$D6763</f>
        <v>1593</v>
      </c>
    </row>
    <row r="6764" ht="15.75" customHeight="1">
      <c r="A6764" s="275" t="str">
        <f>'RESOLUCIONES 2015'!A7104:H7104</f>
        <v/>
      </c>
      <c r="B6764" s="73" t="s">
        <v>7852</v>
      </c>
      <c r="C6764" s="74">
        <v>109.0</v>
      </c>
      <c r="D6764" s="130">
        <v>44613.0</v>
      </c>
      <c r="E6764" s="73" t="s">
        <v>6560</v>
      </c>
      <c r="F6764" s="130" t="s">
        <v>8744</v>
      </c>
      <c r="G6764" s="73" t="s">
        <v>2923</v>
      </c>
      <c r="H6764" s="169"/>
      <c r="I6764" s="186"/>
      <c r="J6764" s="73"/>
      <c r="K6764" s="21"/>
      <c r="L6764" s="21"/>
      <c r="M6764" s="21"/>
      <c r="N6764" s="22">
        <f t="shared" si="2"/>
        <v>46206</v>
      </c>
      <c r="O6764" s="23">
        <f>'RESOLUCIONES EPG'!$N6764-'RESOLUCIONES EPG'!$D6764</f>
        <v>1593</v>
      </c>
    </row>
    <row r="6765" ht="15.75" customHeight="1">
      <c r="A6765" s="275" t="str">
        <f>'RESOLUCIONES 2015'!A7100:H7100</f>
        <v/>
      </c>
      <c r="B6765" s="73" t="s">
        <v>7852</v>
      </c>
      <c r="C6765" s="74">
        <v>105.0</v>
      </c>
      <c r="D6765" s="130">
        <v>44613.0</v>
      </c>
      <c r="E6765" s="73" t="s">
        <v>8589</v>
      </c>
      <c r="F6765" s="130" t="s">
        <v>8590</v>
      </c>
      <c r="G6765" s="73" t="s">
        <v>2923</v>
      </c>
      <c r="H6765" s="169"/>
      <c r="I6765" s="186"/>
      <c r="J6765" s="73"/>
      <c r="K6765" s="21"/>
      <c r="L6765" s="21"/>
      <c r="M6765" s="21"/>
      <c r="N6765" s="22">
        <f t="shared" si="2"/>
        <v>46206</v>
      </c>
      <c r="O6765" s="23">
        <f>'RESOLUCIONES EPG'!$N6765-'RESOLUCIONES EPG'!$D6765</f>
        <v>1593</v>
      </c>
    </row>
    <row r="6766" ht="15.75" customHeight="1">
      <c r="A6766" s="275" t="str">
        <f>'RESOLUCIONES 2015'!A7098:H7098</f>
        <v/>
      </c>
      <c r="B6766" s="73" t="s">
        <v>7852</v>
      </c>
      <c r="C6766" s="74">
        <v>103.0</v>
      </c>
      <c r="D6766" s="130">
        <v>44613.0</v>
      </c>
      <c r="E6766" s="73" t="s">
        <v>9045</v>
      </c>
      <c r="F6766" s="130" t="s">
        <v>9046</v>
      </c>
      <c r="G6766" s="73" t="s">
        <v>18</v>
      </c>
      <c r="H6766" s="169" t="s">
        <v>4642</v>
      </c>
      <c r="I6766" s="186"/>
      <c r="J6766" s="73"/>
      <c r="K6766" s="21"/>
      <c r="L6766" s="21"/>
      <c r="M6766" s="21"/>
      <c r="N6766" s="22">
        <f t="shared" si="2"/>
        <v>46206</v>
      </c>
      <c r="O6766" s="23">
        <f>'RESOLUCIONES EPG'!$N6766-'RESOLUCIONES EPG'!$D6766</f>
        <v>1593</v>
      </c>
    </row>
    <row r="6767" ht="15.75" customHeight="1">
      <c r="A6767" s="275" t="str">
        <f>'RESOLUCIONES 2015'!A7108:H7108</f>
        <v/>
      </c>
      <c r="B6767" s="73" t="s">
        <v>7852</v>
      </c>
      <c r="C6767" s="74">
        <v>113.0</v>
      </c>
      <c r="D6767" s="130">
        <v>44615.0</v>
      </c>
      <c r="E6767" s="73" t="s">
        <v>8664</v>
      </c>
      <c r="F6767" s="130" t="s">
        <v>8665</v>
      </c>
      <c r="G6767" s="73" t="s">
        <v>6388</v>
      </c>
      <c r="H6767" s="268" t="s">
        <v>641</v>
      </c>
      <c r="I6767" s="186"/>
      <c r="J6767" s="73"/>
      <c r="K6767" s="21"/>
      <c r="L6767" s="21"/>
      <c r="M6767" s="21"/>
      <c r="N6767" s="22">
        <f t="shared" si="2"/>
        <v>46206</v>
      </c>
      <c r="O6767" s="23">
        <f>'RESOLUCIONES EPG'!$N6767-'RESOLUCIONES EPG'!$D6767</f>
        <v>1591</v>
      </c>
    </row>
    <row r="6768" ht="27.0" customHeight="1">
      <c r="A6768" s="275" t="str">
        <f>'RESOLUCIONES 2015'!A7116:H7116</f>
        <v/>
      </c>
      <c r="B6768" s="73" t="s">
        <v>7852</v>
      </c>
      <c r="C6768" s="74">
        <v>121.0</v>
      </c>
      <c r="D6768" s="130">
        <v>44615.0</v>
      </c>
      <c r="E6768" s="73" t="s">
        <v>4646</v>
      </c>
      <c r="F6768" s="130" t="s">
        <v>7858</v>
      </c>
      <c r="G6768" s="73" t="s">
        <v>2253</v>
      </c>
      <c r="H6768" s="169" t="s">
        <v>9047</v>
      </c>
      <c r="I6768" s="186"/>
      <c r="J6768" s="73"/>
      <c r="K6768" s="21"/>
      <c r="L6768" s="21"/>
      <c r="M6768" s="21"/>
      <c r="N6768" s="22">
        <f t="shared" si="2"/>
        <v>46206</v>
      </c>
      <c r="O6768" s="23">
        <f>'RESOLUCIONES EPG'!$N6768-'RESOLUCIONES EPG'!$D6768</f>
        <v>1591</v>
      </c>
    </row>
    <row r="6769" ht="15.75" customHeight="1">
      <c r="A6769" s="275" t="str">
        <f>'RESOLUCIONES 2015'!A7110:H7110</f>
        <v/>
      </c>
      <c r="B6769" s="73" t="s">
        <v>7852</v>
      </c>
      <c r="C6769" s="74">
        <v>115.0</v>
      </c>
      <c r="D6769" s="130">
        <v>44615.0</v>
      </c>
      <c r="E6769" s="73" t="s">
        <v>2492</v>
      </c>
      <c r="F6769" s="130" t="s">
        <v>8374</v>
      </c>
      <c r="G6769" s="73" t="s">
        <v>9048</v>
      </c>
      <c r="H6769" s="169"/>
      <c r="I6769" s="186"/>
      <c r="J6769" s="73"/>
      <c r="K6769" s="21"/>
      <c r="L6769" s="21"/>
      <c r="M6769" s="21"/>
      <c r="N6769" s="22">
        <f t="shared" si="2"/>
        <v>46206</v>
      </c>
      <c r="O6769" s="23">
        <f>'RESOLUCIONES EPG'!$N6769-'RESOLUCIONES EPG'!$D6769</f>
        <v>1591</v>
      </c>
    </row>
    <row r="6770" ht="27.0" customHeight="1">
      <c r="A6770" s="275" t="str">
        <f>'RESOLUCIONES 2015'!A7105:H7105</f>
        <v/>
      </c>
      <c r="B6770" s="73" t="s">
        <v>7852</v>
      </c>
      <c r="C6770" s="74">
        <v>110.0</v>
      </c>
      <c r="D6770" s="130">
        <v>44615.0</v>
      </c>
      <c r="E6770" s="73" t="s">
        <v>6412</v>
      </c>
      <c r="F6770" s="130" t="s">
        <v>6413</v>
      </c>
      <c r="G6770" s="73" t="s">
        <v>1593</v>
      </c>
      <c r="H6770" s="169"/>
      <c r="I6770" s="186"/>
      <c r="J6770" s="73"/>
      <c r="K6770" s="21"/>
      <c r="L6770" s="21"/>
      <c r="M6770" s="21"/>
      <c r="N6770" s="22">
        <f t="shared" si="2"/>
        <v>46206</v>
      </c>
      <c r="O6770" s="23">
        <f>'RESOLUCIONES EPG'!$N6770-'RESOLUCIONES EPG'!$D6770</f>
        <v>1591</v>
      </c>
    </row>
    <row r="6771" ht="33.0" customHeight="1">
      <c r="A6771" s="275" t="str">
        <f>'RESOLUCIONES 2015'!A7111:H7111</f>
        <v/>
      </c>
      <c r="B6771" s="73" t="s">
        <v>7852</v>
      </c>
      <c r="C6771" s="74">
        <v>116.0</v>
      </c>
      <c r="D6771" s="130">
        <v>44615.0</v>
      </c>
      <c r="E6771" s="73" t="s">
        <v>3164</v>
      </c>
      <c r="F6771" s="130" t="s">
        <v>7913</v>
      </c>
      <c r="G6771" s="73" t="s">
        <v>2253</v>
      </c>
      <c r="H6771" s="169" t="s">
        <v>9049</v>
      </c>
      <c r="I6771" s="186"/>
      <c r="J6771" s="73"/>
      <c r="K6771" s="21"/>
      <c r="L6771" s="21"/>
      <c r="M6771" s="21"/>
      <c r="N6771" s="22">
        <f t="shared" si="2"/>
        <v>46206</v>
      </c>
      <c r="O6771" s="23">
        <f>'RESOLUCIONES EPG'!$N6771-'RESOLUCIONES EPG'!$D6771</f>
        <v>1591</v>
      </c>
    </row>
    <row r="6772" ht="16.5" customHeight="1">
      <c r="A6772" s="275" t="str">
        <f>'RESOLUCIONES 2015'!A7112:H7112</f>
        <v/>
      </c>
      <c r="B6772" s="73" t="s">
        <v>7852</v>
      </c>
      <c r="C6772" s="74">
        <v>117.0</v>
      </c>
      <c r="D6772" s="130">
        <v>44615.0</v>
      </c>
      <c r="E6772" s="73" t="s">
        <v>1940</v>
      </c>
      <c r="F6772" s="130" t="s">
        <v>6083</v>
      </c>
      <c r="G6772" s="73" t="s">
        <v>2253</v>
      </c>
      <c r="H6772" s="169" t="s">
        <v>1030</v>
      </c>
      <c r="I6772" s="186"/>
      <c r="J6772" s="73"/>
      <c r="K6772" s="21"/>
      <c r="L6772" s="21"/>
      <c r="M6772" s="21"/>
      <c r="N6772" s="22">
        <f t="shared" si="2"/>
        <v>46206</v>
      </c>
      <c r="O6772" s="23">
        <f>'RESOLUCIONES EPG'!$N6772-'RESOLUCIONES EPG'!$D6772</f>
        <v>1591</v>
      </c>
    </row>
    <row r="6773" ht="16.5" customHeight="1">
      <c r="A6773" s="275" t="str">
        <f>'RESOLUCIONES 2015'!A7109:H7109</f>
        <v/>
      </c>
      <c r="B6773" s="73" t="s">
        <v>7852</v>
      </c>
      <c r="C6773" s="74">
        <v>114.0</v>
      </c>
      <c r="D6773" s="130">
        <v>44615.0</v>
      </c>
      <c r="E6773" s="73" t="s">
        <v>5192</v>
      </c>
      <c r="F6773" s="130" t="s">
        <v>9050</v>
      </c>
      <c r="G6773" s="73" t="s">
        <v>9048</v>
      </c>
      <c r="H6773" s="169"/>
      <c r="I6773" s="186"/>
      <c r="J6773" s="73"/>
      <c r="K6773" s="21"/>
      <c r="L6773" s="21"/>
      <c r="M6773" s="21"/>
      <c r="N6773" s="22">
        <f t="shared" si="2"/>
        <v>46206</v>
      </c>
      <c r="O6773" s="23">
        <f>'RESOLUCIONES EPG'!$N6773-'RESOLUCIONES EPG'!$D6773</f>
        <v>1591</v>
      </c>
    </row>
    <row r="6774" ht="15.75" customHeight="1">
      <c r="A6774" s="275" t="str">
        <f>'RESOLUCIONES 2015'!A7117:H7117</f>
        <v/>
      </c>
      <c r="B6774" s="73" t="s">
        <v>7852</v>
      </c>
      <c r="C6774" s="74">
        <v>122.0</v>
      </c>
      <c r="D6774" s="130">
        <v>44615.0</v>
      </c>
      <c r="E6774" s="73" t="s">
        <v>7430</v>
      </c>
      <c r="F6774" s="130" t="s">
        <v>7431</v>
      </c>
      <c r="G6774" s="73" t="s">
        <v>2253</v>
      </c>
      <c r="H6774" s="169" t="s">
        <v>9047</v>
      </c>
      <c r="I6774" s="186"/>
      <c r="J6774" s="73"/>
      <c r="K6774" s="21"/>
      <c r="L6774" s="21"/>
      <c r="M6774" s="21"/>
      <c r="N6774" s="22">
        <f t="shared" si="2"/>
        <v>46206</v>
      </c>
      <c r="O6774" s="23">
        <f>'RESOLUCIONES EPG'!$N6774-'RESOLUCIONES EPG'!$D6774</f>
        <v>1591</v>
      </c>
    </row>
    <row r="6775" ht="15.75" customHeight="1">
      <c r="A6775" s="275" t="str">
        <f>'RESOLUCIONES 2015'!A7106:H7106</f>
        <v/>
      </c>
      <c r="B6775" s="73" t="s">
        <v>7852</v>
      </c>
      <c r="C6775" s="74">
        <v>111.0</v>
      </c>
      <c r="D6775" s="130">
        <v>44615.0</v>
      </c>
      <c r="E6775" s="73" t="s">
        <v>8589</v>
      </c>
      <c r="F6775" s="130" t="s">
        <v>8590</v>
      </c>
      <c r="G6775" s="73" t="s">
        <v>6388</v>
      </c>
      <c r="H6775" s="169"/>
      <c r="I6775" s="186"/>
      <c r="J6775" s="73"/>
      <c r="K6775" s="21"/>
      <c r="L6775" s="21"/>
      <c r="M6775" s="21"/>
      <c r="N6775" s="22">
        <f t="shared" si="2"/>
        <v>46206</v>
      </c>
      <c r="O6775" s="23">
        <f>'RESOLUCIONES EPG'!$N6775-'RESOLUCIONES EPG'!$D6775</f>
        <v>1591</v>
      </c>
    </row>
    <row r="6776" ht="16.5" customHeight="1">
      <c r="A6776" s="275" t="str">
        <f>'RESOLUCIONES 2015'!A7107:H7107</f>
        <v/>
      </c>
      <c r="B6776" s="73" t="s">
        <v>7852</v>
      </c>
      <c r="C6776" s="74">
        <v>112.0</v>
      </c>
      <c r="D6776" s="130">
        <v>44615.0</v>
      </c>
      <c r="E6776" s="73" t="s">
        <v>8920</v>
      </c>
      <c r="F6776" s="130" t="s">
        <v>8816</v>
      </c>
      <c r="G6776" s="73" t="s">
        <v>6388</v>
      </c>
      <c r="H6776" s="169"/>
      <c r="I6776" s="186"/>
      <c r="J6776" s="73"/>
      <c r="K6776" s="21"/>
      <c r="L6776" s="21"/>
      <c r="M6776" s="21"/>
      <c r="N6776" s="22">
        <f t="shared" si="2"/>
        <v>46206</v>
      </c>
      <c r="O6776" s="23">
        <f>'RESOLUCIONES EPG'!$N6776-'RESOLUCIONES EPG'!$D6776</f>
        <v>1591</v>
      </c>
    </row>
    <row r="6777" ht="15.75" customHeight="1">
      <c r="A6777" s="275" t="str">
        <f>'RESOLUCIONES 2015'!A7114:H7114</f>
        <v/>
      </c>
      <c r="B6777" s="73" t="s">
        <v>7852</v>
      </c>
      <c r="C6777" s="74">
        <v>119.0</v>
      </c>
      <c r="D6777" s="130">
        <v>44615.0</v>
      </c>
      <c r="E6777" s="73" t="s">
        <v>2934</v>
      </c>
      <c r="F6777" s="130" t="s">
        <v>6271</v>
      </c>
      <c r="G6777" s="73" t="s">
        <v>2253</v>
      </c>
      <c r="H6777" s="169" t="s">
        <v>9051</v>
      </c>
      <c r="I6777" s="186"/>
      <c r="J6777" s="73"/>
      <c r="K6777" s="21"/>
      <c r="L6777" s="21"/>
      <c r="M6777" s="21"/>
      <c r="N6777" s="22">
        <f t="shared" si="2"/>
        <v>46206</v>
      </c>
      <c r="O6777" s="23">
        <f>'RESOLUCIONES EPG'!$N6777-'RESOLUCIONES EPG'!$D6777</f>
        <v>1591</v>
      </c>
    </row>
    <row r="6778" ht="16.5" customHeight="1">
      <c r="A6778" s="275" t="str">
        <f>'RESOLUCIONES 2015'!A7113:H7113</f>
        <v/>
      </c>
      <c r="B6778" s="73" t="s">
        <v>7852</v>
      </c>
      <c r="C6778" s="74">
        <v>118.0</v>
      </c>
      <c r="D6778" s="130">
        <v>44615.0</v>
      </c>
      <c r="E6778" s="73" t="s">
        <v>9052</v>
      </c>
      <c r="F6778" s="130" t="s">
        <v>1764</v>
      </c>
      <c r="G6778" s="73" t="s">
        <v>2253</v>
      </c>
      <c r="H6778" s="169" t="s">
        <v>9049</v>
      </c>
      <c r="I6778" s="186"/>
      <c r="J6778" s="73"/>
      <c r="K6778" s="21"/>
      <c r="L6778" s="21"/>
      <c r="M6778" s="21"/>
      <c r="N6778" s="22">
        <f t="shared" si="2"/>
        <v>46206</v>
      </c>
      <c r="O6778" s="23">
        <f>'RESOLUCIONES EPG'!$N6778-'RESOLUCIONES EPG'!$D6778</f>
        <v>1591</v>
      </c>
    </row>
    <row r="6779" ht="15.75" customHeight="1">
      <c r="A6779" s="275" t="str">
        <f>'RESOLUCIONES 2015'!A7118:H7118</f>
        <v/>
      </c>
      <c r="B6779" s="73" t="s">
        <v>7852</v>
      </c>
      <c r="C6779" s="74">
        <v>123.0</v>
      </c>
      <c r="D6779" s="130">
        <v>44615.0</v>
      </c>
      <c r="E6779" s="73" t="s">
        <v>9053</v>
      </c>
      <c r="F6779" s="130" t="s">
        <v>7578</v>
      </c>
      <c r="G6779" s="73" t="s">
        <v>2253</v>
      </c>
      <c r="H6779" s="169" t="s">
        <v>9049</v>
      </c>
      <c r="I6779" s="186"/>
      <c r="J6779" s="73"/>
      <c r="K6779" s="21"/>
      <c r="L6779" s="21"/>
      <c r="M6779" s="21"/>
      <c r="N6779" s="22">
        <f t="shared" si="2"/>
        <v>46206</v>
      </c>
      <c r="O6779" s="23">
        <f>'RESOLUCIONES EPG'!$N6779-'RESOLUCIONES EPG'!$D6779</f>
        <v>1591</v>
      </c>
    </row>
    <row r="6780" ht="15.75" customHeight="1">
      <c r="A6780" s="275" t="str">
        <f>'RESOLUCIONES 2015'!A7115:H7115</f>
        <v/>
      </c>
      <c r="B6780" s="73" t="s">
        <v>7852</v>
      </c>
      <c r="C6780" s="74">
        <v>120.0</v>
      </c>
      <c r="D6780" s="130">
        <v>44615.0</v>
      </c>
      <c r="E6780" s="73" t="s">
        <v>9054</v>
      </c>
      <c r="F6780" s="130" t="s">
        <v>9055</v>
      </c>
      <c r="G6780" s="73" t="s">
        <v>2253</v>
      </c>
      <c r="H6780" s="169" t="s">
        <v>9056</v>
      </c>
      <c r="I6780" s="186"/>
      <c r="J6780" s="73"/>
      <c r="K6780" s="21"/>
      <c r="L6780" s="21"/>
      <c r="M6780" s="21"/>
      <c r="N6780" s="22">
        <f t="shared" si="2"/>
        <v>46206</v>
      </c>
      <c r="O6780" s="23">
        <f>'RESOLUCIONES EPG'!$N6780-'RESOLUCIONES EPG'!$D6780</f>
        <v>1591</v>
      </c>
    </row>
    <row r="6781" ht="15.75" customHeight="1">
      <c r="A6781" s="275" t="str">
        <f>'RESOLUCIONES 2015'!A7126:H7126</f>
        <v/>
      </c>
      <c r="B6781" s="73"/>
      <c r="C6781" s="74">
        <v>131.0</v>
      </c>
      <c r="D6781" s="130">
        <v>44620.0</v>
      </c>
      <c r="E6781" s="73" t="s">
        <v>2705</v>
      </c>
      <c r="F6781" s="130" t="s">
        <v>9057</v>
      </c>
      <c r="G6781" s="73" t="s">
        <v>9058</v>
      </c>
      <c r="H6781" s="169"/>
      <c r="I6781" s="186"/>
      <c r="J6781" s="73"/>
      <c r="K6781" s="21"/>
      <c r="L6781" s="21"/>
      <c r="M6781" s="21"/>
      <c r="N6781" s="22">
        <f t="shared" si="2"/>
        <v>46206</v>
      </c>
      <c r="O6781" s="23">
        <f>'RESOLUCIONES EPG'!$N6781-'RESOLUCIONES EPG'!$D6781</f>
        <v>1586</v>
      </c>
    </row>
    <row r="6782" ht="16.5" customHeight="1">
      <c r="A6782" s="275" t="str">
        <f>'RESOLUCIONES 2015'!A7128:H7128</f>
        <v/>
      </c>
      <c r="B6782" s="73" t="s">
        <v>7852</v>
      </c>
      <c r="C6782" s="74">
        <v>133.0</v>
      </c>
      <c r="D6782" s="130">
        <v>44620.0</v>
      </c>
      <c r="E6782" s="73" t="s">
        <v>9059</v>
      </c>
      <c r="F6782" s="130" t="s">
        <v>8073</v>
      </c>
      <c r="G6782" s="73" t="s">
        <v>9048</v>
      </c>
      <c r="H6782" s="169"/>
      <c r="I6782" s="186"/>
      <c r="J6782" s="73"/>
      <c r="K6782" s="21"/>
      <c r="L6782" s="21"/>
      <c r="M6782" s="21"/>
      <c r="N6782" s="22">
        <f t="shared" si="2"/>
        <v>46206</v>
      </c>
      <c r="O6782" s="23">
        <f>'RESOLUCIONES EPG'!$N6782-'RESOLUCIONES EPG'!$D6782</f>
        <v>1586</v>
      </c>
    </row>
    <row r="6783" ht="15.75" customHeight="1">
      <c r="A6783" s="275" t="str">
        <f>'RESOLUCIONES 2015'!A7127:H7127</f>
        <v/>
      </c>
      <c r="B6783" s="73" t="s">
        <v>7852</v>
      </c>
      <c r="C6783" s="74">
        <v>132.0</v>
      </c>
      <c r="D6783" s="130">
        <v>44620.0</v>
      </c>
      <c r="E6783" s="73" t="s">
        <v>3207</v>
      </c>
      <c r="F6783" s="130" t="s">
        <v>3208</v>
      </c>
      <c r="G6783" s="73" t="s">
        <v>2923</v>
      </c>
      <c r="H6783" s="169"/>
      <c r="I6783" s="186"/>
      <c r="J6783" s="73"/>
      <c r="K6783" s="21"/>
      <c r="L6783" s="21"/>
      <c r="M6783" s="21"/>
      <c r="N6783" s="22">
        <f t="shared" si="2"/>
        <v>46206</v>
      </c>
      <c r="O6783" s="23">
        <f>'RESOLUCIONES EPG'!$N6783-'RESOLUCIONES EPG'!$D6783</f>
        <v>1586</v>
      </c>
    </row>
    <row r="6784" ht="15.75" customHeight="1">
      <c r="A6784" s="275" t="str">
        <f>'RESOLUCIONES 2015'!A7121:H7121</f>
        <v/>
      </c>
      <c r="B6784" s="73"/>
      <c r="C6784" s="74">
        <v>126.0</v>
      </c>
      <c r="D6784" s="130">
        <v>44620.0</v>
      </c>
      <c r="E6784" s="73" t="s">
        <v>816</v>
      </c>
      <c r="F6784" s="130" t="s">
        <v>9060</v>
      </c>
      <c r="G6784" s="73" t="s">
        <v>9058</v>
      </c>
      <c r="H6784" s="169"/>
      <c r="I6784" s="186"/>
      <c r="J6784" s="73"/>
      <c r="K6784" s="21"/>
      <c r="L6784" s="21"/>
      <c r="M6784" s="21"/>
      <c r="N6784" s="22">
        <f t="shared" si="2"/>
        <v>46206</v>
      </c>
      <c r="O6784" s="23">
        <f>'RESOLUCIONES EPG'!$N6784-'RESOLUCIONES EPG'!$D6784</f>
        <v>1586</v>
      </c>
    </row>
    <row r="6785" ht="16.5" customHeight="1">
      <c r="A6785" s="275" t="str">
        <f>'RESOLUCIONES 2015'!A7119:H7119</f>
        <v/>
      </c>
      <c r="B6785" s="73"/>
      <c r="C6785" s="74">
        <v>124.0</v>
      </c>
      <c r="D6785" s="130">
        <v>44620.0</v>
      </c>
      <c r="E6785" s="73" t="s">
        <v>2758</v>
      </c>
      <c r="F6785" s="130" t="s">
        <v>9061</v>
      </c>
      <c r="G6785" s="73" t="s">
        <v>9058</v>
      </c>
      <c r="H6785" s="169"/>
      <c r="I6785" s="186"/>
      <c r="J6785" s="73"/>
      <c r="K6785" s="21"/>
      <c r="L6785" s="21"/>
      <c r="M6785" s="21"/>
      <c r="N6785" s="22">
        <f t="shared" si="2"/>
        <v>46206</v>
      </c>
      <c r="O6785" s="23">
        <f>'RESOLUCIONES EPG'!$N6785-'RESOLUCIONES EPG'!$D6785</f>
        <v>1586</v>
      </c>
    </row>
    <row r="6786" ht="27.0" customHeight="1">
      <c r="A6786" s="275" t="str">
        <f>'RESOLUCIONES 2015'!A7123:H7123</f>
        <v/>
      </c>
      <c r="B6786" s="73"/>
      <c r="C6786" s="74">
        <v>128.0</v>
      </c>
      <c r="D6786" s="130">
        <v>44620.0</v>
      </c>
      <c r="E6786" s="73" t="s">
        <v>2759</v>
      </c>
      <c r="F6786" s="130" t="s">
        <v>9062</v>
      </c>
      <c r="G6786" s="73" t="s">
        <v>9058</v>
      </c>
      <c r="H6786" s="169"/>
      <c r="I6786" s="186"/>
      <c r="J6786" s="73"/>
      <c r="K6786" s="21"/>
      <c r="L6786" s="21"/>
      <c r="M6786" s="21"/>
      <c r="N6786" s="22">
        <f t="shared" si="2"/>
        <v>46206</v>
      </c>
      <c r="O6786" s="23">
        <f>'RESOLUCIONES EPG'!$N6786-'RESOLUCIONES EPG'!$D6786</f>
        <v>1586</v>
      </c>
    </row>
    <row r="6787" ht="15.75" customHeight="1">
      <c r="A6787" s="275" t="str">
        <f>'RESOLUCIONES 2015'!A7120:H7120</f>
        <v/>
      </c>
      <c r="B6787" s="73"/>
      <c r="C6787" s="74">
        <v>125.0</v>
      </c>
      <c r="D6787" s="130">
        <v>44620.0</v>
      </c>
      <c r="E6787" s="73" t="s">
        <v>2845</v>
      </c>
      <c r="F6787" s="130" t="s">
        <v>9063</v>
      </c>
      <c r="G6787" s="73" t="s">
        <v>9058</v>
      </c>
      <c r="H6787" s="169"/>
      <c r="I6787" s="186"/>
      <c r="J6787" s="73"/>
      <c r="K6787" s="21"/>
      <c r="L6787" s="21"/>
      <c r="M6787" s="21"/>
      <c r="N6787" s="22">
        <f t="shared" si="2"/>
        <v>46206</v>
      </c>
      <c r="O6787" s="23">
        <f>'RESOLUCIONES EPG'!$N6787-'RESOLUCIONES EPG'!$D6787</f>
        <v>1586</v>
      </c>
    </row>
    <row r="6788" ht="15.75" customHeight="1">
      <c r="A6788" s="275" t="str">
        <f>'RESOLUCIONES 2015'!A7122:H7122</f>
        <v/>
      </c>
      <c r="B6788" s="73"/>
      <c r="C6788" s="74">
        <v>127.0</v>
      </c>
      <c r="D6788" s="130">
        <v>44620.0</v>
      </c>
      <c r="E6788" s="73" t="s">
        <v>2733</v>
      </c>
      <c r="F6788" s="130" t="s">
        <v>9064</v>
      </c>
      <c r="G6788" s="73" t="s">
        <v>9058</v>
      </c>
      <c r="H6788" s="169"/>
      <c r="I6788" s="186"/>
      <c r="J6788" s="73"/>
      <c r="K6788" s="21"/>
      <c r="L6788" s="21"/>
      <c r="M6788" s="21"/>
      <c r="N6788" s="22">
        <f t="shared" si="2"/>
        <v>46206</v>
      </c>
      <c r="O6788" s="23">
        <f>'RESOLUCIONES EPG'!$N6788-'RESOLUCIONES EPG'!$D6788</f>
        <v>1586</v>
      </c>
    </row>
    <row r="6789" ht="16.5" customHeight="1">
      <c r="A6789" s="275" t="str">
        <f>'RESOLUCIONES 2015'!A7124:H7124</f>
        <v/>
      </c>
      <c r="B6789" s="73"/>
      <c r="C6789" s="74">
        <v>129.0</v>
      </c>
      <c r="D6789" s="130">
        <v>44620.0</v>
      </c>
      <c r="E6789" s="73" t="s">
        <v>2786</v>
      </c>
      <c r="F6789" s="130" t="s">
        <v>9065</v>
      </c>
      <c r="G6789" s="73" t="s">
        <v>9058</v>
      </c>
      <c r="H6789" s="169"/>
      <c r="I6789" s="186"/>
      <c r="J6789" s="73"/>
      <c r="K6789" s="21"/>
      <c r="L6789" s="21"/>
      <c r="M6789" s="21"/>
      <c r="N6789" s="22">
        <f t="shared" si="2"/>
        <v>46206</v>
      </c>
      <c r="O6789" s="23">
        <f>'RESOLUCIONES EPG'!$N6789-'RESOLUCIONES EPG'!$D6789</f>
        <v>1586</v>
      </c>
    </row>
    <row r="6790" ht="15.75" customHeight="1">
      <c r="A6790" s="275" t="str">
        <f>'RESOLUCIONES 2015'!A7125:H7125</f>
        <v/>
      </c>
      <c r="B6790" s="73"/>
      <c r="C6790" s="74">
        <v>130.0</v>
      </c>
      <c r="D6790" s="130">
        <v>44620.0</v>
      </c>
      <c r="E6790" s="73" t="s">
        <v>1265</v>
      </c>
      <c r="F6790" s="130" t="s">
        <v>9066</v>
      </c>
      <c r="G6790" s="73" t="s">
        <v>9058</v>
      </c>
      <c r="H6790" s="169"/>
      <c r="I6790" s="186"/>
      <c r="J6790" s="73"/>
      <c r="K6790" s="21"/>
      <c r="L6790" s="21"/>
      <c r="M6790" s="21"/>
      <c r="N6790" s="22">
        <f t="shared" si="2"/>
        <v>46206</v>
      </c>
      <c r="O6790" s="23">
        <f>'RESOLUCIONES EPG'!$N6790-'RESOLUCIONES EPG'!$D6790</f>
        <v>1586</v>
      </c>
    </row>
    <row r="6791" ht="15.75" customHeight="1">
      <c r="A6791" s="275" t="str">
        <f>'RESOLUCIONES 2015'!A7144:H7144</f>
        <v/>
      </c>
      <c r="B6791" s="73" t="s">
        <v>7852</v>
      </c>
      <c r="C6791" s="74">
        <v>149.0</v>
      </c>
      <c r="D6791" s="130">
        <v>44622.0</v>
      </c>
      <c r="E6791" s="73" t="s">
        <v>4510</v>
      </c>
      <c r="F6791" s="130" t="s">
        <v>8712</v>
      </c>
      <c r="G6791" s="73" t="s">
        <v>2923</v>
      </c>
      <c r="H6791" s="169"/>
      <c r="I6791" s="186"/>
      <c r="J6791" s="73"/>
      <c r="K6791" s="21"/>
      <c r="L6791" s="21"/>
      <c r="M6791" s="21"/>
      <c r="N6791" s="22">
        <f t="shared" si="2"/>
        <v>46206</v>
      </c>
      <c r="O6791" s="23">
        <f>'RESOLUCIONES EPG'!$N6791-'RESOLUCIONES EPG'!$D6791</f>
        <v>1584</v>
      </c>
    </row>
    <row r="6792" ht="15.75" customHeight="1">
      <c r="A6792" s="275" t="str">
        <f>'RESOLUCIONES 2015'!A7139:H7139</f>
        <v/>
      </c>
      <c r="B6792" s="73" t="s">
        <v>7852</v>
      </c>
      <c r="C6792" s="74">
        <v>144.0</v>
      </c>
      <c r="D6792" s="130">
        <v>44622.0</v>
      </c>
      <c r="E6792" s="148" t="s">
        <v>7195</v>
      </c>
      <c r="F6792" s="130" t="s">
        <v>7390</v>
      </c>
      <c r="G6792" s="73" t="s">
        <v>2253</v>
      </c>
      <c r="H6792" s="169" t="s">
        <v>9056</v>
      </c>
      <c r="I6792" s="186"/>
      <c r="J6792" s="73"/>
      <c r="K6792" s="21"/>
      <c r="L6792" s="21"/>
      <c r="M6792" s="21"/>
      <c r="N6792" s="22">
        <f t="shared" si="2"/>
        <v>46206</v>
      </c>
      <c r="O6792" s="23">
        <f>'RESOLUCIONES EPG'!$N6792-'RESOLUCIONES EPG'!$D6792</f>
        <v>1584</v>
      </c>
    </row>
    <row r="6793" ht="27.0" customHeight="1">
      <c r="A6793" s="275" t="str">
        <f>'RESOLUCIONES 2015'!A7143:H7143</f>
        <v/>
      </c>
      <c r="B6793" s="73" t="s">
        <v>7852</v>
      </c>
      <c r="C6793" s="74">
        <v>148.0</v>
      </c>
      <c r="D6793" s="130">
        <v>44622.0</v>
      </c>
      <c r="E6793" s="73" t="s">
        <v>4268</v>
      </c>
      <c r="F6793" s="130" t="s">
        <v>8760</v>
      </c>
      <c r="G6793" s="73" t="s">
        <v>2923</v>
      </c>
      <c r="H6793" s="169"/>
      <c r="I6793" s="186"/>
      <c r="J6793" s="73"/>
      <c r="K6793" s="21"/>
      <c r="L6793" s="21"/>
      <c r="M6793" s="21"/>
      <c r="N6793" s="22">
        <f t="shared" si="2"/>
        <v>46206</v>
      </c>
      <c r="O6793" s="23">
        <f>'RESOLUCIONES EPG'!$N6793-'RESOLUCIONES EPG'!$D6793</f>
        <v>1584</v>
      </c>
    </row>
    <row r="6794" ht="15.75" customHeight="1">
      <c r="A6794" s="275" t="str">
        <f>'RESOLUCIONES 2015'!A7130:H7130</f>
        <v/>
      </c>
      <c r="B6794" s="73" t="s">
        <v>7852</v>
      </c>
      <c r="C6794" s="74">
        <v>135.0</v>
      </c>
      <c r="D6794" s="130">
        <v>44622.0</v>
      </c>
      <c r="E6794" s="73" t="s">
        <v>4857</v>
      </c>
      <c r="F6794" s="130" t="s">
        <v>8914</v>
      </c>
      <c r="G6794" s="73" t="s">
        <v>6388</v>
      </c>
      <c r="H6794" s="169"/>
      <c r="I6794" s="186"/>
      <c r="J6794" s="73"/>
      <c r="K6794" s="21"/>
      <c r="L6794" s="21"/>
      <c r="M6794" s="21"/>
      <c r="N6794" s="22">
        <f t="shared" si="2"/>
        <v>46206</v>
      </c>
      <c r="O6794" s="23">
        <f>'RESOLUCIONES EPG'!$N6794-'RESOLUCIONES EPG'!$D6794</f>
        <v>1584</v>
      </c>
    </row>
    <row r="6795" ht="24.0" customHeight="1">
      <c r="A6795" s="275" t="str">
        <f>'RESOLUCIONES 2015'!A7134:H7134</f>
        <v/>
      </c>
      <c r="B6795" s="73" t="s">
        <v>7852</v>
      </c>
      <c r="C6795" s="74">
        <v>139.0</v>
      </c>
      <c r="D6795" s="130">
        <v>44622.0</v>
      </c>
      <c r="E6795" s="73" t="s">
        <v>9067</v>
      </c>
      <c r="F6795" s="130" t="s">
        <v>9068</v>
      </c>
      <c r="G6795" s="73" t="s">
        <v>18</v>
      </c>
      <c r="H6795" s="169"/>
      <c r="I6795" s="186"/>
      <c r="J6795" s="73"/>
      <c r="K6795" s="21"/>
      <c r="L6795" s="21"/>
      <c r="M6795" s="21"/>
      <c r="N6795" s="22">
        <f t="shared" si="2"/>
        <v>46206</v>
      </c>
      <c r="O6795" s="23">
        <f>'RESOLUCIONES EPG'!$N6795-'RESOLUCIONES EPG'!$D6795</f>
        <v>1584</v>
      </c>
    </row>
    <row r="6796" ht="16.5" customHeight="1">
      <c r="A6796" s="275" t="str">
        <f>'RESOLUCIONES 2015'!A7132:H7132</f>
        <v/>
      </c>
      <c r="B6796" s="73" t="s">
        <v>7852</v>
      </c>
      <c r="C6796" s="74">
        <v>137.0</v>
      </c>
      <c r="D6796" s="130">
        <v>44622.0</v>
      </c>
      <c r="E6796" s="73" t="s">
        <v>9069</v>
      </c>
      <c r="F6796" s="130" t="s">
        <v>9070</v>
      </c>
      <c r="G6796" s="73" t="s">
        <v>18</v>
      </c>
      <c r="H6796" s="169" t="s">
        <v>2151</v>
      </c>
      <c r="I6796" s="186"/>
      <c r="J6796" s="73"/>
      <c r="K6796" s="21"/>
      <c r="L6796" s="21"/>
      <c r="M6796" s="21"/>
      <c r="N6796" s="22">
        <f t="shared" si="2"/>
        <v>46206</v>
      </c>
      <c r="O6796" s="23">
        <f>'RESOLUCIONES EPG'!$N6796-'RESOLUCIONES EPG'!$D6796</f>
        <v>1584</v>
      </c>
    </row>
    <row r="6797" ht="15.75" customHeight="1">
      <c r="A6797" s="275" t="str">
        <f>'RESOLUCIONES 2015'!A7135:H7135</f>
        <v/>
      </c>
      <c r="B6797" s="73" t="s">
        <v>7852</v>
      </c>
      <c r="C6797" s="74">
        <v>140.0</v>
      </c>
      <c r="D6797" s="130">
        <v>44622.0</v>
      </c>
      <c r="E6797" s="73" t="s">
        <v>9071</v>
      </c>
      <c r="F6797" s="130" t="s">
        <v>9072</v>
      </c>
      <c r="G6797" s="73" t="s">
        <v>18</v>
      </c>
      <c r="H6797" s="169" t="s">
        <v>4642</v>
      </c>
      <c r="I6797" s="186"/>
      <c r="J6797" s="73"/>
      <c r="K6797" s="21"/>
      <c r="L6797" s="21"/>
      <c r="M6797" s="21"/>
      <c r="N6797" s="22">
        <f t="shared" si="2"/>
        <v>46206</v>
      </c>
      <c r="O6797" s="23">
        <f>'RESOLUCIONES EPG'!$N6797-'RESOLUCIONES EPG'!$D6797</f>
        <v>1584</v>
      </c>
    </row>
    <row r="6798" ht="16.5" customHeight="1">
      <c r="A6798" s="275" t="str">
        <f>'RESOLUCIONES 2015'!A7129:H7129</f>
        <v/>
      </c>
      <c r="B6798" s="73" t="s">
        <v>7852</v>
      </c>
      <c r="C6798" s="74">
        <v>134.0</v>
      </c>
      <c r="D6798" s="130">
        <v>44622.0</v>
      </c>
      <c r="E6798" s="73" t="s">
        <v>4610</v>
      </c>
      <c r="F6798" s="130" t="s">
        <v>9073</v>
      </c>
      <c r="G6798" s="73" t="s">
        <v>6388</v>
      </c>
      <c r="H6798" s="169"/>
      <c r="I6798" s="186"/>
      <c r="J6798" s="73"/>
      <c r="K6798" s="21"/>
      <c r="L6798" s="21"/>
      <c r="M6798" s="21"/>
      <c r="N6798" s="22">
        <f t="shared" si="2"/>
        <v>46206</v>
      </c>
      <c r="O6798" s="23">
        <f>'RESOLUCIONES EPG'!$N6798-'RESOLUCIONES EPG'!$D6798</f>
        <v>1584</v>
      </c>
    </row>
    <row r="6799" ht="15.75" customHeight="1">
      <c r="A6799" s="275" t="str">
        <f>'RESOLUCIONES 2015'!A7140:H7140</f>
        <v/>
      </c>
      <c r="B6799" s="73" t="s">
        <v>7852</v>
      </c>
      <c r="C6799" s="74">
        <v>145.0</v>
      </c>
      <c r="D6799" s="130">
        <v>44622.0</v>
      </c>
      <c r="E6799" s="148" t="s">
        <v>4787</v>
      </c>
      <c r="F6799" s="130" t="s">
        <v>6218</v>
      </c>
      <c r="G6799" s="73" t="s">
        <v>2253</v>
      </c>
      <c r="H6799" s="169" t="s">
        <v>9051</v>
      </c>
      <c r="I6799" s="186"/>
      <c r="J6799" s="73"/>
      <c r="K6799" s="21"/>
      <c r="L6799" s="21"/>
      <c r="M6799" s="21"/>
      <c r="N6799" s="22">
        <f t="shared" si="2"/>
        <v>46206</v>
      </c>
      <c r="O6799" s="23">
        <f>'RESOLUCIONES EPG'!$N6799-'RESOLUCIONES EPG'!$D6799</f>
        <v>1584</v>
      </c>
    </row>
    <row r="6800" ht="15.75" customHeight="1">
      <c r="A6800" s="275" t="str">
        <f>'RESOLUCIONES 2015'!A7138:H7138</f>
        <v/>
      </c>
      <c r="B6800" s="73" t="s">
        <v>7852</v>
      </c>
      <c r="C6800" s="74">
        <v>143.0</v>
      </c>
      <c r="D6800" s="130">
        <v>44622.0</v>
      </c>
      <c r="E6800" s="148" t="s">
        <v>1895</v>
      </c>
      <c r="F6800" s="130" t="s">
        <v>8161</v>
      </c>
      <c r="G6800" s="73" t="s">
        <v>2253</v>
      </c>
      <c r="H6800" s="169" t="s">
        <v>9074</v>
      </c>
      <c r="I6800" s="186"/>
      <c r="J6800" s="73"/>
      <c r="K6800" s="21"/>
      <c r="L6800" s="21"/>
      <c r="M6800" s="21"/>
      <c r="N6800" s="22">
        <f t="shared" si="2"/>
        <v>46206</v>
      </c>
      <c r="O6800" s="23">
        <f>'RESOLUCIONES EPG'!$N6800-'RESOLUCIONES EPG'!$D6800</f>
        <v>1584</v>
      </c>
    </row>
    <row r="6801" ht="27.0" customHeight="1">
      <c r="A6801" s="275" t="str">
        <f>'RESOLUCIONES 2015'!A7131:H7131</f>
        <v/>
      </c>
      <c r="B6801" s="73" t="s">
        <v>7852</v>
      </c>
      <c r="C6801" s="74">
        <v>136.0</v>
      </c>
      <c r="D6801" s="130">
        <v>44622.0</v>
      </c>
      <c r="E6801" s="73" t="s">
        <v>7331</v>
      </c>
      <c r="F6801" s="130" t="s">
        <v>7985</v>
      </c>
      <c r="G6801" s="73" t="s">
        <v>6388</v>
      </c>
      <c r="H6801" s="169"/>
      <c r="I6801" s="186"/>
      <c r="J6801" s="73"/>
      <c r="K6801" s="21"/>
      <c r="L6801" s="21"/>
      <c r="M6801" s="21"/>
      <c r="N6801" s="22">
        <f t="shared" si="2"/>
        <v>46206</v>
      </c>
      <c r="O6801" s="23">
        <f>'RESOLUCIONES EPG'!$N6801-'RESOLUCIONES EPG'!$D6801</f>
        <v>1584</v>
      </c>
    </row>
    <row r="6802" ht="15.75" customHeight="1">
      <c r="A6802" s="275" t="str">
        <f>'RESOLUCIONES 2015'!A7136:H7136</f>
        <v/>
      </c>
      <c r="B6802" s="73" t="s">
        <v>9075</v>
      </c>
      <c r="C6802" s="74">
        <v>141.0</v>
      </c>
      <c r="D6802" s="130">
        <v>44622.0</v>
      </c>
      <c r="E6802" s="73" t="s">
        <v>9076</v>
      </c>
      <c r="F6802" s="130"/>
      <c r="G6802" s="73" t="s">
        <v>9076</v>
      </c>
      <c r="H6802" s="169"/>
      <c r="I6802" s="186"/>
      <c r="J6802" s="73"/>
      <c r="K6802" s="21"/>
      <c r="L6802" s="21"/>
      <c r="M6802" s="21"/>
      <c r="N6802" s="22">
        <f t="shared" si="2"/>
        <v>46206</v>
      </c>
      <c r="O6802" s="23">
        <f>'RESOLUCIONES EPG'!$N6802-'RESOLUCIONES EPG'!$D6802</f>
        <v>1584</v>
      </c>
    </row>
    <row r="6803" ht="33.0" customHeight="1">
      <c r="A6803" s="275" t="str">
        <f>'RESOLUCIONES 2015'!A7137:H7137</f>
        <v/>
      </c>
      <c r="B6803" s="73" t="s">
        <v>7852</v>
      </c>
      <c r="C6803" s="74">
        <v>142.0</v>
      </c>
      <c r="D6803" s="130">
        <v>44622.0</v>
      </c>
      <c r="E6803" s="73" t="s">
        <v>9077</v>
      </c>
      <c r="F6803" s="130"/>
      <c r="G6803" s="73"/>
      <c r="H6803" s="169"/>
      <c r="I6803" s="186"/>
      <c r="J6803" s="73"/>
      <c r="K6803" s="21"/>
      <c r="L6803" s="21"/>
      <c r="M6803" s="21"/>
      <c r="N6803" s="22">
        <f t="shared" si="2"/>
        <v>46206</v>
      </c>
      <c r="O6803" s="23">
        <f>'RESOLUCIONES EPG'!$N6803-'RESOLUCIONES EPG'!$D6803</f>
        <v>1584</v>
      </c>
    </row>
    <row r="6804" ht="19.5" customHeight="1">
      <c r="A6804" s="275" t="str">
        <f>'RESOLUCIONES 2015'!A7133:H7133</f>
        <v/>
      </c>
      <c r="B6804" s="73" t="s">
        <v>7852</v>
      </c>
      <c r="C6804" s="74">
        <v>138.0</v>
      </c>
      <c r="D6804" s="130">
        <v>44622.0</v>
      </c>
      <c r="E6804" s="73" t="s">
        <v>9078</v>
      </c>
      <c r="F6804" s="130" t="s">
        <v>9079</v>
      </c>
      <c r="G6804" s="73" t="s">
        <v>18</v>
      </c>
      <c r="H6804" s="169" t="s">
        <v>1407</v>
      </c>
      <c r="I6804" s="186"/>
      <c r="J6804" s="73"/>
      <c r="K6804" s="21"/>
      <c r="L6804" s="21"/>
      <c r="M6804" s="21"/>
      <c r="N6804" s="22">
        <f t="shared" si="2"/>
        <v>46206</v>
      </c>
      <c r="O6804" s="23">
        <f>'RESOLUCIONES EPG'!$N6804-'RESOLUCIONES EPG'!$D6804</f>
        <v>1584</v>
      </c>
    </row>
    <row r="6805" ht="15.75" customHeight="1">
      <c r="A6805" s="275" t="str">
        <f>'RESOLUCIONES 2015'!A7142:H7142</f>
        <v/>
      </c>
      <c r="B6805" s="73" t="s">
        <v>7852</v>
      </c>
      <c r="C6805" s="74">
        <v>147.0</v>
      </c>
      <c r="D6805" s="130">
        <v>44622.0</v>
      </c>
      <c r="E6805" s="73" t="s">
        <v>9080</v>
      </c>
      <c r="F6805" s="130" t="s">
        <v>8793</v>
      </c>
      <c r="G6805" s="73" t="s">
        <v>2923</v>
      </c>
      <c r="H6805" s="169"/>
      <c r="I6805" s="186"/>
      <c r="J6805" s="73"/>
      <c r="K6805" s="21"/>
      <c r="L6805" s="21"/>
      <c r="M6805" s="21"/>
      <c r="N6805" s="22">
        <f t="shared" si="2"/>
        <v>46206</v>
      </c>
      <c r="O6805" s="23">
        <f>'RESOLUCIONES EPG'!$N6805-'RESOLUCIONES EPG'!$D6805</f>
        <v>1584</v>
      </c>
    </row>
    <row r="6806" ht="16.5" customHeight="1">
      <c r="A6806" s="275" t="str">
        <f>'RESOLUCIONES 2015'!A7141:H7141</f>
        <v/>
      </c>
      <c r="B6806" s="73" t="s">
        <v>7852</v>
      </c>
      <c r="C6806" s="74">
        <v>146.0</v>
      </c>
      <c r="D6806" s="130">
        <v>44622.0</v>
      </c>
      <c r="E6806" s="73" t="s">
        <v>9081</v>
      </c>
      <c r="F6806" s="130" t="s">
        <v>8810</v>
      </c>
      <c r="G6806" s="73" t="s">
        <v>2923</v>
      </c>
      <c r="H6806" s="169"/>
      <c r="I6806" s="186"/>
      <c r="J6806" s="73"/>
      <c r="K6806" s="21"/>
      <c r="L6806" s="21"/>
      <c r="M6806" s="21"/>
      <c r="N6806" s="22">
        <f t="shared" si="2"/>
        <v>46206</v>
      </c>
      <c r="O6806" s="23">
        <f>'RESOLUCIONES EPG'!$N6806-'RESOLUCIONES EPG'!$D6806</f>
        <v>1584</v>
      </c>
    </row>
    <row r="6807" ht="16.5" customHeight="1">
      <c r="A6807" s="275" t="str">
        <f>'RESOLUCIONES 2015'!A7145:H7145</f>
        <v/>
      </c>
      <c r="B6807" s="73" t="s">
        <v>7852</v>
      </c>
      <c r="C6807" s="74">
        <v>150.0</v>
      </c>
      <c r="D6807" s="130">
        <v>44623.0</v>
      </c>
      <c r="E6807" s="73" t="s">
        <v>9082</v>
      </c>
      <c r="F6807" s="130" t="s">
        <v>8827</v>
      </c>
      <c r="G6807" s="73" t="s">
        <v>2923</v>
      </c>
      <c r="H6807" s="169"/>
      <c r="I6807" s="186"/>
      <c r="J6807" s="73"/>
      <c r="K6807" s="21"/>
      <c r="L6807" s="21"/>
      <c r="M6807" s="21"/>
      <c r="N6807" s="22">
        <f t="shared" si="2"/>
        <v>46206</v>
      </c>
      <c r="O6807" s="23">
        <f>'RESOLUCIONES EPG'!$N6807-'RESOLUCIONES EPG'!$D6807</f>
        <v>1583</v>
      </c>
    </row>
    <row r="6808" ht="15.75" customHeight="1">
      <c r="A6808" s="275" t="str">
        <f>'RESOLUCIONES 2015'!A7148:H7148</f>
        <v/>
      </c>
      <c r="B6808" s="73" t="s">
        <v>7852</v>
      </c>
      <c r="C6808" s="74">
        <v>153.0</v>
      </c>
      <c r="D6808" s="130">
        <v>44623.0</v>
      </c>
      <c r="E6808" s="73" t="s">
        <v>8009</v>
      </c>
      <c r="F6808" s="130" t="s">
        <v>8915</v>
      </c>
      <c r="G6808" s="73" t="s">
        <v>2253</v>
      </c>
      <c r="H6808" s="169" t="s">
        <v>9051</v>
      </c>
      <c r="I6808" s="186"/>
      <c r="J6808" s="73"/>
      <c r="K6808" s="21"/>
      <c r="L6808" s="21"/>
      <c r="M6808" s="21"/>
      <c r="N6808" s="22">
        <f t="shared" si="2"/>
        <v>46206</v>
      </c>
      <c r="O6808" s="23">
        <f>'RESOLUCIONES EPG'!$N6808-'RESOLUCIONES EPG'!$D6808</f>
        <v>1583</v>
      </c>
    </row>
    <row r="6809" ht="33.0" customHeight="1">
      <c r="A6809" s="275" t="str">
        <f>'RESOLUCIONES 2015'!A7149:H7149</f>
        <v/>
      </c>
      <c r="B6809" s="73" t="s">
        <v>7852</v>
      </c>
      <c r="C6809" s="74">
        <v>154.0</v>
      </c>
      <c r="D6809" s="130">
        <v>44623.0</v>
      </c>
      <c r="E6809" s="73" t="s">
        <v>9083</v>
      </c>
      <c r="F6809" s="130" t="s">
        <v>7504</v>
      </c>
      <c r="G6809" s="73" t="s">
        <v>2253</v>
      </c>
      <c r="H6809" s="169" t="s">
        <v>1352</v>
      </c>
      <c r="I6809" s="186"/>
      <c r="J6809" s="73"/>
      <c r="K6809" s="21"/>
      <c r="L6809" s="21"/>
      <c r="M6809" s="21"/>
      <c r="N6809" s="22">
        <f t="shared" si="2"/>
        <v>46206</v>
      </c>
      <c r="O6809" s="23">
        <f>'RESOLUCIONES EPG'!$N6809-'RESOLUCIONES EPG'!$D6809</f>
        <v>1583</v>
      </c>
    </row>
    <row r="6810" ht="15.75" customHeight="1">
      <c r="A6810" s="275" t="str">
        <f>'RESOLUCIONES 2015'!A7147:H7147</f>
        <v/>
      </c>
      <c r="B6810" s="73" t="s">
        <v>7852</v>
      </c>
      <c r="C6810" s="74">
        <v>152.0</v>
      </c>
      <c r="D6810" s="130">
        <v>44623.0</v>
      </c>
      <c r="E6810" s="73" t="s">
        <v>5577</v>
      </c>
      <c r="F6810" s="130" t="s">
        <v>8046</v>
      </c>
      <c r="G6810" s="73" t="s">
        <v>2253</v>
      </c>
      <c r="H6810" s="169" t="s">
        <v>9051</v>
      </c>
      <c r="I6810" s="186"/>
      <c r="J6810" s="73"/>
      <c r="K6810" s="21"/>
      <c r="L6810" s="21"/>
      <c r="M6810" s="21"/>
      <c r="N6810" s="22">
        <f t="shared" si="2"/>
        <v>46206</v>
      </c>
      <c r="O6810" s="23">
        <f>'RESOLUCIONES EPG'!$N6810-'RESOLUCIONES EPG'!$D6810</f>
        <v>1583</v>
      </c>
    </row>
    <row r="6811" ht="15.75" customHeight="1">
      <c r="A6811" s="275" t="str">
        <f>'RESOLUCIONES 2015'!A7146:H7146</f>
        <v/>
      </c>
      <c r="B6811" s="73" t="s">
        <v>7852</v>
      </c>
      <c r="C6811" s="74">
        <v>151.0</v>
      </c>
      <c r="D6811" s="130">
        <v>44623.0</v>
      </c>
      <c r="E6811" s="73" t="s">
        <v>8700</v>
      </c>
      <c r="F6811" s="130" t="s">
        <v>8809</v>
      </c>
      <c r="G6811" s="73" t="s">
        <v>2923</v>
      </c>
      <c r="H6811" s="169"/>
      <c r="I6811" s="186"/>
      <c r="J6811" s="73"/>
      <c r="K6811" s="21"/>
      <c r="L6811" s="21"/>
      <c r="M6811" s="21"/>
      <c r="N6811" s="22">
        <f t="shared" si="2"/>
        <v>46206</v>
      </c>
      <c r="O6811" s="23">
        <f>'RESOLUCIONES EPG'!$N6811-'RESOLUCIONES EPG'!$D6811</f>
        <v>1583</v>
      </c>
    </row>
    <row r="6812" ht="16.5" customHeight="1">
      <c r="A6812" s="275" t="str">
        <f>'RESOLUCIONES 2015'!A7155:H7155</f>
        <v/>
      </c>
      <c r="B6812" s="73" t="s">
        <v>7852</v>
      </c>
      <c r="C6812" s="74">
        <v>160.0</v>
      </c>
      <c r="D6812" s="130">
        <v>44624.0</v>
      </c>
      <c r="E6812" s="73" t="s">
        <v>9084</v>
      </c>
      <c r="F6812" s="130" t="s">
        <v>9085</v>
      </c>
      <c r="G6812" s="73" t="s">
        <v>6597</v>
      </c>
      <c r="H6812" s="169"/>
      <c r="I6812" s="186"/>
      <c r="J6812" s="73"/>
      <c r="K6812" s="21"/>
      <c r="L6812" s="21"/>
      <c r="M6812" s="21"/>
      <c r="N6812" s="22">
        <f t="shared" si="2"/>
        <v>46206</v>
      </c>
      <c r="O6812" s="23">
        <f>'RESOLUCIONES EPG'!$N6812-'RESOLUCIONES EPG'!$D6812</f>
        <v>1582</v>
      </c>
    </row>
    <row r="6813" ht="16.5" customHeight="1">
      <c r="A6813" s="275" t="str">
        <f>'RESOLUCIONES 2015'!A7158:H7158</f>
        <v/>
      </c>
      <c r="B6813" s="73" t="s">
        <v>7852</v>
      </c>
      <c r="C6813" s="74">
        <v>163.0</v>
      </c>
      <c r="D6813" s="130">
        <v>44624.0</v>
      </c>
      <c r="E6813" s="73" t="s">
        <v>5678</v>
      </c>
      <c r="F6813" s="130" t="s">
        <v>8827</v>
      </c>
      <c r="G6813" s="73" t="s">
        <v>6388</v>
      </c>
      <c r="H6813" s="169"/>
      <c r="I6813" s="186"/>
      <c r="J6813" s="73"/>
      <c r="K6813" s="21"/>
      <c r="L6813" s="21"/>
      <c r="M6813" s="21"/>
      <c r="N6813" s="22">
        <f t="shared" si="2"/>
        <v>46206</v>
      </c>
      <c r="O6813" s="23">
        <f>'RESOLUCIONES EPG'!$N6813-'RESOLUCIONES EPG'!$D6813</f>
        <v>1582</v>
      </c>
    </row>
    <row r="6814" ht="27.0" customHeight="1">
      <c r="A6814" s="275" t="str">
        <f>'RESOLUCIONES 2015'!A7156:H7156</f>
        <v/>
      </c>
      <c r="B6814" s="73" t="s">
        <v>7852</v>
      </c>
      <c r="C6814" s="74">
        <v>161.0</v>
      </c>
      <c r="D6814" s="130">
        <v>44624.0</v>
      </c>
      <c r="E6814" s="73" t="s">
        <v>9086</v>
      </c>
      <c r="F6814" s="130" t="s">
        <v>9087</v>
      </c>
      <c r="G6814" s="73" t="s">
        <v>6597</v>
      </c>
      <c r="H6814" s="169"/>
      <c r="I6814" s="186"/>
      <c r="J6814" s="73"/>
      <c r="K6814" s="21"/>
      <c r="L6814" s="21"/>
      <c r="M6814" s="21"/>
      <c r="N6814" s="22">
        <f t="shared" si="2"/>
        <v>46206</v>
      </c>
      <c r="O6814" s="23">
        <f>'RESOLUCIONES EPG'!$N6814-'RESOLUCIONES EPG'!$D6814</f>
        <v>1582</v>
      </c>
    </row>
    <row r="6815" ht="15.75" customHeight="1">
      <c r="A6815" s="275" t="str">
        <f>'RESOLUCIONES 2015'!A7153:H7153</f>
        <v/>
      </c>
      <c r="B6815" s="73" t="s">
        <v>7852</v>
      </c>
      <c r="C6815" s="74">
        <v>158.0</v>
      </c>
      <c r="D6815" s="130">
        <v>44624.0</v>
      </c>
      <c r="E6815" s="73" t="s">
        <v>9001</v>
      </c>
      <c r="F6815" s="130" t="s">
        <v>9088</v>
      </c>
      <c r="G6815" s="73" t="s">
        <v>6597</v>
      </c>
      <c r="H6815" s="169"/>
      <c r="I6815" s="186"/>
      <c r="J6815" s="73"/>
      <c r="K6815" s="21"/>
      <c r="L6815" s="21"/>
      <c r="M6815" s="21"/>
      <c r="N6815" s="22">
        <f t="shared" si="2"/>
        <v>46206</v>
      </c>
      <c r="O6815" s="23">
        <f>'RESOLUCIONES EPG'!$N6815-'RESOLUCIONES EPG'!$D6815</f>
        <v>1582</v>
      </c>
    </row>
    <row r="6816" ht="27.0" customHeight="1">
      <c r="A6816" s="275" t="str">
        <f>'RESOLUCIONES 2015'!A7154:H7154</f>
        <v/>
      </c>
      <c r="B6816" s="73" t="s">
        <v>7852</v>
      </c>
      <c r="C6816" s="74">
        <v>159.0</v>
      </c>
      <c r="D6816" s="130">
        <v>44624.0</v>
      </c>
      <c r="E6816" s="73" t="s">
        <v>9089</v>
      </c>
      <c r="F6816" s="130" t="s">
        <v>9090</v>
      </c>
      <c r="G6816" s="73" t="s">
        <v>6597</v>
      </c>
      <c r="H6816" s="169"/>
      <c r="I6816" s="186"/>
      <c r="J6816" s="73"/>
      <c r="K6816" s="21"/>
      <c r="L6816" s="21"/>
      <c r="M6816" s="21"/>
      <c r="N6816" s="22">
        <f t="shared" si="2"/>
        <v>46206</v>
      </c>
      <c r="O6816" s="23">
        <f>'RESOLUCIONES EPG'!$N6816-'RESOLUCIONES EPG'!$D6816</f>
        <v>1582</v>
      </c>
    </row>
    <row r="6817" ht="16.5" customHeight="1">
      <c r="A6817" s="275" t="str">
        <f>'RESOLUCIONES 2015'!A7151:H7151</f>
        <v/>
      </c>
      <c r="B6817" s="73" t="s">
        <v>7852</v>
      </c>
      <c r="C6817" s="74">
        <v>156.0</v>
      </c>
      <c r="D6817" s="130">
        <v>44624.0</v>
      </c>
      <c r="E6817" s="73" t="s">
        <v>2507</v>
      </c>
      <c r="F6817" s="130" t="s">
        <v>7823</v>
      </c>
      <c r="G6817" s="73" t="s">
        <v>6597</v>
      </c>
      <c r="H6817" s="169"/>
      <c r="I6817" s="186"/>
      <c r="J6817" s="73"/>
      <c r="K6817" s="21"/>
      <c r="L6817" s="21"/>
      <c r="M6817" s="21"/>
      <c r="N6817" s="22">
        <f t="shared" si="2"/>
        <v>46206</v>
      </c>
      <c r="O6817" s="23">
        <f>'RESOLUCIONES EPG'!$N6817-'RESOLUCIONES EPG'!$D6817</f>
        <v>1582</v>
      </c>
    </row>
    <row r="6818" ht="16.5" customHeight="1">
      <c r="A6818" s="275" t="str">
        <f>'RESOLUCIONES 2015'!A7152:H7152</f>
        <v/>
      </c>
      <c r="B6818" s="73" t="s">
        <v>7852</v>
      </c>
      <c r="C6818" s="74">
        <v>157.0</v>
      </c>
      <c r="D6818" s="130">
        <v>44624.0</v>
      </c>
      <c r="E6818" s="73" t="s">
        <v>9091</v>
      </c>
      <c r="F6818" s="130" t="s">
        <v>9092</v>
      </c>
      <c r="G6818" s="73" t="s">
        <v>6597</v>
      </c>
      <c r="H6818" s="169"/>
      <c r="I6818" s="186"/>
      <c r="J6818" s="73"/>
      <c r="K6818" s="21"/>
      <c r="L6818" s="21"/>
      <c r="M6818" s="21"/>
      <c r="N6818" s="22">
        <f t="shared" si="2"/>
        <v>46206</v>
      </c>
      <c r="O6818" s="23">
        <f>'RESOLUCIONES EPG'!$N6818-'RESOLUCIONES EPG'!$D6818</f>
        <v>1582</v>
      </c>
    </row>
    <row r="6819" ht="16.5" customHeight="1">
      <c r="A6819" s="275" t="str">
        <f>'RESOLUCIONES 2015'!A7157:H7157</f>
        <v/>
      </c>
      <c r="B6819" s="73" t="s">
        <v>7852</v>
      </c>
      <c r="C6819" s="74">
        <v>162.0</v>
      </c>
      <c r="D6819" s="130">
        <v>44624.0</v>
      </c>
      <c r="E6819" s="73" t="s">
        <v>8963</v>
      </c>
      <c r="F6819" s="130" t="s">
        <v>9093</v>
      </c>
      <c r="G6819" s="73" t="s">
        <v>6597</v>
      </c>
      <c r="H6819" s="169"/>
      <c r="I6819" s="186"/>
      <c r="J6819" s="73"/>
      <c r="K6819" s="21"/>
      <c r="L6819" s="21"/>
      <c r="M6819" s="21"/>
      <c r="N6819" s="22">
        <f t="shared" si="2"/>
        <v>46206</v>
      </c>
      <c r="O6819" s="23">
        <f>'RESOLUCIONES EPG'!$N6819-'RESOLUCIONES EPG'!$D6819</f>
        <v>1582</v>
      </c>
    </row>
    <row r="6820" ht="27.0" customHeight="1">
      <c r="A6820" s="275" t="str">
        <f>'RESOLUCIONES 2015'!A7150:H7150</f>
        <v/>
      </c>
      <c r="B6820" s="73" t="s">
        <v>7852</v>
      </c>
      <c r="C6820" s="74">
        <v>155.0</v>
      </c>
      <c r="D6820" s="130">
        <v>44624.0</v>
      </c>
      <c r="E6820" s="73" t="s">
        <v>9094</v>
      </c>
      <c r="F6820" s="130" t="s">
        <v>7759</v>
      </c>
      <c r="G6820" s="73" t="s">
        <v>6597</v>
      </c>
      <c r="H6820" s="169"/>
      <c r="I6820" s="192" t="s">
        <v>9095</v>
      </c>
      <c r="J6820" s="192" t="s">
        <v>9096</v>
      </c>
      <c r="K6820" s="21"/>
      <c r="L6820" s="21"/>
      <c r="M6820" s="21"/>
      <c r="N6820" s="22">
        <f t="shared" si="2"/>
        <v>46206</v>
      </c>
      <c r="O6820" s="23">
        <f>'RESOLUCIONES EPG'!$N6820-'RESOLUCIONES EPG'!$D6820</f>
        <v>1582</v>
      </c>
    </row>
    <row r="6821" ht="15.75" customHeight="1">
      <c r="A6821" s="275" t="str">
        <f>'RESOLUCIONES 2015'!A7160:H7160</f>
        <v/>
      </c>
      <c r="B6821" s="73" t="s">
        <v>7852</v>
      </c>
      <c r="C6821" s="74">
        <v>165.0</v>
      </c>
      <c r="D6821" s="130">
        <v>44627.0</v>
      </c>
      <c r="E6821" s="73" t="s">
        <v>2810</v>
      </c>
      <c r="F6821" s="130" t="s">
        <v>9097</v>
      </c>
      <c r="G6821" s="73" t="s">
        <v>1593</v>
      </c>
      <c r="H6821" s="169" t="s">
        <v>9098</v>
      </c>
      <c r="I6821" s="186"/>
      <c r="J6821" s="73"/>
      <c r="K6821" s="21"/>
      <c r="L6821" s="21"/>
      <c r="M6821" s="21"/>
      <c r="N6821" s="22">
        <f t="shared" si="2"/>
        <v>46206</v>
      </c>
      <c r="O6821" s="23">
        <f>'RESOLUCIONES EPG'!$N6821-'RESOLUCIONES EPG'!$D6821</f>
        <v>1579</v>
      </c>
    </row>
    <row r="6822" ht="15.75" customHeight="1">
      <c r="A6822" s="275" t="str">
        <f>'RESOLUCIONES 2015'!A7159:H7159</f>
        <v/>
      </c>
      <c r="B6822" s="73" t="s">
        <v>7852</v>
      </c>
      <c r="C6822" s="74">
        <v>164.0</v>
      </c>
      <c r="D6822" s="130">
        <v>44627.0</v>
      </c>
      <c r="E6822" s="73" t="s">
        <v>3000</v>
      </c>
      <c r="F6822" s="278" t="s">
        <v>9099</v>
      </c>
      <c r="G6822" s="73" t="s">
        <v>1593</v>
      </c>
      <c r="H6822" s="169" t="s">
        <v>9100</v>
      </c>
      <c r="I6822" s="186"/>
      <c r="J6822" s="73"/>
      <c r="K6822" s="21"/>
      <c r="L6822" s="21"/>
      <c r="M6822" s="21"/>
      <c r="N6822" s="22">
        <f t="shared" si="2"/>
        <v>46206</v>
      </c>
      <c r="O6822" s="23">
        <f>'RESOLUCIONES EPG'!$N6822-'RESOLUCIONES EPG'!$D6822</f>
        <v>1579</v>
      </c>
    </row>
    <row r="6823" ht="16.5" customHeight="1">
      <c r="A6823" s="275" t="str">
        <f>'RESOLUCIONES 2015'!A7161:H7161</f>
        <v/>
      </c>
      <c r="B6823" s="73"/>
      <c r="C6823" s="74">
        <v>166.0</v>
      </c>
      <c r="D6823" s="130">
        <v>44627.0</v>
      </c>
      <c r="E6823" s="73" t="s">
        <v>9101</v>
      </c>
      <c r="F6823" s="130"/>
      <c r="G6823" s="73" t="s">
        <v>9102</v>
      </c>
      <c r="H6823" s="169"/>
      <c r="I6823" s="186"/>
      <c r="J6823" s="73"/>
      <c r="K6823" s="21"/>
      <c r="L6823" s="21"/>
      <c r="M6823" s="21"/>
      <c r="N6823" s="22">
        <f t="shared" si="2"/>
        <v>46206</v>
      </c>
      <c r="O6823" s="23">
        <f>'RESOLUCIONES EPG'!$N6823-'RESOLUCIONES EPG'!$D6823</f>
        <v>1579</v>
      </c>
    </row>
    <row r="6824" ht="15.75" customHeight="1">
      <c r="A6824" s="275" t="str">
        <f>'RESOLUCIONES 2015'!A7166:H7166</f>
        <v/>
      </c>
      <c r="B6824" s="73" t="s">
        <v>7852</v>
      </c>
      <c r="C6824" s="74">
        <v>171.0</v>
      </c>
      <c r="D6824" s="130">
        <v>44628.0</v>
      </c>
      <c r="E6824" s="73" t="s">
        <v>2907</v>
      </c>
      <c r="F6824" s="130" t="s">
        <v>9103</v>
      </c>
      <c r="G6824" s="73" t="s">
        <v>18</v>
      </c>
      <c r="H6824" s="169" t="s">
        <v>4601</v>
      </c>
      <c r="I6824" s="186"/>
      <c r="J6824" s="73"/>
      <c r="K6824" s="21"/>
      <c r="L6824" s="21"/>
      <c r="M6824" s="21"/>
      <c r="N6824" s="22">
        <f t="shared" si="2"/>
        <v>46206</v>
      </c>
      <c r="O6824" s="23">
        <f>'RESOLUCIONES EPG'!$N6824-'RESOLUCIONES EPG'!$D6824</f>
        <v>1578</v>
      </c>
    </row>
    <row r="6825" ht="27.0" customHeight="1">
      <c r="A6825" s="275" t="str">
        <f>'RESOLUCIONES 2015'!A7167:H7167</f>
        <v/>
      </c>
      <c r="B6825" s="73" t="s">
        <v>7852</v>
      </c>
      <c r="C6825" s="74">
        <v>172.0</v>
      </c>
      <c r="D6825" s="130">
        <v>44628.0</v>
      </c>
      <c r="E6825" s="73" t="s">
        <v>3974</v>
      </c>
      <c r="F6825" s="130" t="s">
        <v>9104</v>
      </c>
      <c r="G6825" s="73" t="s">
        <v>18</v>
      </c>
      <c r="H6825" s="169" t="s">
        <v>4601</v>
      </c>
      <c r="I6825" s="186"/>
      <c r="J6825" s="73"/>
      <c r="K6825" s="21"/>
      <c r="L6825" s="21"/>
      <c r="M6825" s="21"/>
      <c r="N6825" s="22">
        <f t="shared" si="2"/>
        <v>46206</v>
      </c>
      <c r="O6825" s="23">
        <f>'RESOLUCIONES EPG'!$N6825-'RESOLUCIONES EPG'!$D6825</f>
        <v>1578</v>
      </c>
    </row>
    <row r="6826" ht="16.5" customHeight="1">
      <c r="A6826" s="275" t="str">
        <f>'RESOLUCIONES 2015'!A7168:H7168</f>
        <v/>
      </c>
      <c r="B6826" s="73" t="s">
        <v>7852</v>
      </c>
      <c r="C6826" s="74">
        <v>173.0</v>
      </c>
      <c r="D6826" s="130">
        <v>44628.0</v>
      </c>
      <c r="E6826" s="73" t="s">
        <v>9105</v>
      </c>
      <c r="F6826" s="130" t="s">
        <v>9106</v>
      </c>
      <c r="G6826" s="73" t="s">
        <v>18</v>
      </c>
      <c r="H6826" s="169" t="s">
        <v>4601</v>
      </c>
      <c r="I6826" s="186"/>
      <c r="J6826" s="73"/>
      <c r="K6826" s="21"/>
      <c r="L6826" s="21"/>
      <c r="M6826" s="21"/>
      <c r="N6826" s="22">
        <f t="shared" si="2"/>
        <v>46206</v>
      </c>
      <c r="O6826" s="23">
        <f>'RESOLUCIONES EPG'!$N6826-'RESOLUCIONES EPG'!$D6826</f>
        <v>1578</v>
      </c>
    </row>
    <row r="6827" ht="16.5" customHeight="1">
      <c r="A6827" s="275" t="str">
        <f>'RESOLUCIONES 2015'!A7165:H7165</f>
        <v/>
      </c>
      <c r="B6827" s="73" t="s">
        <v>7852</v>
      </c>
      <c r="C6827" s="74">
        <v>170.0</v>
      </c>
      <c r="D6827" s="130">
        <v>44628.0</v>
      </c>
      <c r="E6827" s="73" t="s">
        <v>8678</v>
      </c>
      <c r="F6827" s="130" t="s">
        <v>8795</v>
      </c>
      <c r="G6827" s="73" t="s">
        <v>2923</v>
      </c>
      <c r="H6827" s="169"/>
      <c r="I6827" s="186"/>
      <c r="J6827" s="73"/>
      <c r="K6827" s="21"/>
      <c r="L6827" s="21"/>
      <c r="M6827" s="21"/>
      <c r="N6827" s="22">
        <f t="shared" si="2"/>
        <v>46206</v>
      </c>
      <c r="O6827" s="23">
        <f>'RESOLUCIONES EPG'!$N6827-'RESOLUCIONES EPG'!$D6827</f>
        <v>1578</v>
      </c>
    </row>
    <row r="6828" ht="15.75" customHeight="1">
      <c r="A6828" s="275" t="str">
        <f>'RESOLUCIONES 2015'!A7164:H7164</f>
        <v/>
      </c>
      <c r="B6828" s="73" t="s">
        <v>7852</v>
      </c>
      <c r="C6828" s="74">
        <v>169.0</v>
      </c>
      <c r="D6828" s="130">
        <v>44628.0</v>
      </c>
      <c r="E6828" s="73" t="s">
        <v>8680</v>
      </c>
      <c r="F6828" s="130" t="s">
        <v>8797</v>
      </c>
      <c r="G6828" s="73" t="s">
        <v>2923</v>
      </c>
      <c r="H6828" s="169"/>
      <c r="I6828" s="186"/>
      <c r="J6828" s="73"/>
      <c r="K6828" s="21"/>
      <c r="L6828" s="21"/>
      <c r="M6828" s="21"/>
      <c r="N6828" s="22">
        <f t="shared" si="2"/>
        <v>46206</v>
      </c>
      <c r="O6828" s="23">
        <f>'RESOLUCIONES EPG'!$N6828-'RESOLUCIONES EPG'!$D6828</f>
        <v>1578</v>
      </c>
    </row>
    <row r="6829" ht="15.75" customHeight="1">
      <c r="A6829" s="275" t="str">
        <f>'RESOLUCIONES 2015'!A7170:H7170</f>
        <v/>
      </c>
      <c r="B6829" s="73" t="s">
        <v>7852</v>
      </c>
      <c r="C6829" s="74">
        <v>175.0</v>
      </c>
      <c r="D6829" s="130">
        <v>44628.0</v>
      </c>
      <c r="E6829" s="73" t="s">
        <v>9107</v>
      </c>
      <c r="F6829" s="130" t="s">
        <v>9108</v>
      </c>
      <c r="G6829" s="73" t="s">
        <v>18</v>
      </c>
      <c r="H6829" s="169" t="s">
        <v>4601</v>
      </c>
      <c r="I6829" s="186"/>
      <c r="J6829" s="73"/>
      <c r="K6829" s="21"/>
      <c r="L6829" s="21"/>
      <c r="M6829" s="21"/>
      <c r="N6829" s="22">
        <f t="shared" si="2"/>
        <v>46206</v>
      </c>
      <c r="O6829" s="23">
        <f>'RESOLUCIONES EPG'!$N6829-'RESOLUCIONES EPG'!$D6829</f>
        <v>1578</v>
      </c>
    </row>
    <row r="6830" ht="27.0" customHeight="1">
      <c r="A6830" s="275" t="str">
        <f>'RESOLUCIONES 2015'!A7163:H7163</f>
        <v/>
      </c>
      <c r="B6830" s="73" t="s">
        <v>7852</v>
      </c>
      <c r="C6830" s="74">
        <v>168.0</v>
      </c>
      <c r="D6830" s="130">
        <v>44628.0</v>
      </c>
      <c r="E6830" s="73" t="s">
        <v>2947</v>
      </c>
      <c r="F6830" s="130" t="s">
        <v>8528</v>
      </c>
      <c r="G6830" s="73" t="s">
        <v>2923</v>
      </c>
      <c r="H6830" s="169"/>
      <c r="I6830" s="186"/>
      <c r="J6830" s="73"/>
      <c r="K6830" s="21"/>
      <c r="L6830" s="21"/>
      <c r="M6830" s="21"/>
      <c r="N6830" s="22">
        <f t="shared" si="2"/>
        <v>46206</v>
      </c>
      <c r="O6830" s="23">
        <f>'RESOLUCIONES EPG'!$N6830-'RESOLUCIONES EPG'!$D6830</f>
        <v>1578</v>
      </c>
    </row>
    <row r="6831" ht="16.5" customHeight="1">
      <c r="A6831" s="275" t="str">
        <f>'RESOLUCIONES 2015'!A7169:H7169</f>
        <v/>
      </c>
      <c r="B6831" s="73" t="s">
        <v>7852</v>
      </c>
      <c r="C6831" s="74">
        <v>174.0</v>
      </c>
      <c r="D6831" s="130">
        <v>44628.0</v>
      </c>
      <c r="E6831" s="73" t="s">
        <v>1770</v>
      </c>
      <c r="F6831" s="130" t="s">
        <v>9109</v>
      </c>
      <c r="G6831" s="73" t="s">
        <v>18</v>
      </c>
      <c r="H6831" s="169" t="s">
        <v>4601</v>
      </c>
      <c r="I6831" s="186"/>
      <c r="J6831" s="73"/>
      <c r="K6831" s="21"/>
      <c r="L6831" s="21"/>
      <c r="M6831" s="21"/>
      <c r="N6831" s="22">
        <f t="shared" si="2"/>
        <v>46206</v>
      </c>
      <c r="O6831" s="23">
        <f>'RESOLUCIONES EPG'!$N6831-'RESOLUCIONES EPG'!$D6831</f>
        <v>1578</v>
      </c>
    </row>
    <row r="6832" ht="33.0" customHeight="1">
      <c r="A6832" s="275" t="str">
        <f>'RESOLUCIONES 2015'!A7172:H7172</f>
        <v/>
      </c>
      <c r="B6832" s="73" t="s">
        <v>7852</v>
      </c>
      <c r="C6832" s="74">
        <v>177.0</v>
      </c>
      <c r="D6832" s="130">
        <v>44628.0</v>
      </c>
      <c r="E6832" s="73" t="s">
        <v>1265</v>
      </c>
      <c r="F6832" s="130" t="s">
        <v>9110</v>
      </c>
      <c r="G6832" s="73" t="s">
        <v>2968</v>
      </c>
      <c r="H6832" s="169"/>
      <c r="I6832" s="186"/>
      <c r="J6832" s="73"/>
      <c r="K6832" s="21"/>
      <c r="L6832" s="21"/>
      <c r="M6832" s="21"/>
      <c r="N6832" s="22">
        <f t="shared" si="2"/>
        <v>46206</v>
      </c>
      <c r="O6832" s="23">
        <f>'RESOLUCIONES EPG'!$N6832-'RESOLUCIONES EPG'!$D6832</f>
        <v>1578</v>
      </c>
    </row>
    <row r="6833" ht="54.0" customHeight="1">
      <c r="A6833" s="275" t="str">
        <f>'RESOLUCIONES 2015'!A7171:H7171</f>
        <v/>
      </c>
      <c r="B6833" s="73" t="s">
        <v>7852</v>
      </c>
      <c r="C6833" s="74">
        <v>176.0</v>
      </c>
      <c r="D6833" s="130">
        <v>44628.0</v>
      </c>
      <c r="E6833" s="73" t="s">
        <v>9111</v>
      </c>
      <c r="F6833" s="130" t="s">
        <v>9112</v>
      </c>
      <c r="G6833" s="73" t="s">
        <v>18</v>
      </c>
      <c r="H6833" s="169" t="s">
        <v>4601</v>
      </c>
      <c r="I6833" s="186"/>
      <c r="J6833" s="73"/>
      <c r="K6833" s="21"/>
      <c r="L6833" s="21"/>
      <c r="M6833" s="21"/>
      <c r="N6833" s="22">
        <f t="shared" si="2"/>
        <v>46206</v>
      </c>
      <c r="O6833" s="23">
        <f>'RESOLUCIONES EPG'!$N6833-'RESOLUCIONES EPG'!$D6833</f>
        <v>1578</v>
      </c>
    </row>
    <row r="6834" ht="16.5" customHeight="1">
      <c r="A6834" s="275" t="str">
        <f>'RESOLUCIONES 2015'!A7162:H7162</f>
        <v/>
      </c>
      <c r="B6834" s="73" t="s">
        <v>7852</v>
      </c>
      <c r="C6834" s="74">
        <v>167.0</v>
      </c>
      <c r="D6834" s="130">
        <v>44628.0</v>
      </c>
      <c r="E6834" s="73" t="s">
        <v>8174</v>
      </c>
      <c r="F6834" s="130" t="s">
        <v>8175</v>
      </c>
      <c r="G6834" s="73" t="s">
        <v>2923</v>
      </c>
      <c r="H6834" s="169"/>
      <c r="I6834" s="186"/>
      <c r="J6834" s="73"/>
      <c r="K6834" s="21"/>
      <c r="L6834" s="21"/>
      <c r="M6834" s="21"/>
      <c r="N6834" s="22">
        <f t="shared" si="2"/>
        <v>46206</v>
      </c>
      <c r="O6834" s="23">
        <f>'RESOLUCIONES EPG'!$N6834-'RESOLUCIONES EPG'!$D6834</f>
        <v>1578</v>
      </c>
    </row>
    <row r="6835" ht="16.5" customHeight="1">
      <c r="A6835" s="275" t="str">
        <f>'RESOLUCIONES 2015'!A7173:H7173</f>
        <v/>
      </c>
      <c r="B6835" s="73" t="s">
        <v>7852</v>
      </c>
      <c r="C6835" s="74">
        <v>178.0</v>
      </c>
      <c r="D6835" s="130">
        <v>44629.0</v>
      </c>
      <c r="E6835" s="73" t="s">
        <v>1265</v>
      </c>
      <c r="F6835" s="130" t="s">
        <v>9110</v>
      </c>
      <c r="G6835" s="73" t="s">
        <v>1593</v>
      </c>
      <c r="H6835" s="253">
        <v>44635.0</v>
      </c>
      <c r="I6835" s="186"/>
      <c r="J6835" s="73"/>
      <c r="K6835" s="21"/>
      <c r="L6835" s="21"/>
      <c r="M6835" s="21"/>
      <c r="N6835" s="22">
        <f t="shared" si="2"/>
        <v>46206</v>
      </c>
      <c r="O6835" s="23">
        <f>'RESOLUCIONES EPG'!$N6835-'RESOLUCIONES EPG'!$D6835</f>
        <v>1577</v>
      </c>
    </row>
    <row r="6836" ht="16.5" customHeight="1">
      <c r="A6836" s="275" t="str">
        <f>'RESOLUCIONES 2015'!A7174:H7174</f>
        <v/>
      </c>
      <c r="B6836" s="73" t="s">
        <v>7852</v>
      </c>
      <c r="C6836" s="74">
        <v>179.0</v>
      </c>
      <c r="D6836" s="130">
        <v>44634.0</v>
      </c>
      <c r="E6836" s="73" t="s">
        <v>8264</v>
      </c>
      <c r="F6836" s="130" t="s">
        <v>7954</v>
      </c>
      <c r="G6836" s="73" t="s">
        <v>1593</v>
      </c>
      <c r="H6836" s="253">
        <v>44642.0</v>
      </c>
      <c r="I6836" s="186"/>
      <c r="J6836" s="73"/>
      <c r="K6836" s="21"/>
      <c r="L6836" s="21"/>
      <c r="M6836" s="21"/>
      <c r="N6836" s="22">
        <f t="shared" si="2"/>
        <v>46206</v>
      </c>
      <c r="O6836" s="23">
        <f>'RESOLUCIONES EPG'!$N6836-'RESOLUCIONES EPG'!$D6836</f>
        <v>1572</v>
      </c>
    </row>
    <row r="6837" ht="16.5" customHeight="1">
      <c r="A6837" s="275" t="str">
        <f>'RESOLUCIONES 2015'!A7175:H7175</f>
        <v/>
      </c>
      <c r="B6837" s="73" t="s">
        <v>7852</v>
      </c>
      <c r="C6837" s="74">
        <v>180.0</v>
      </c>
      <c r="D6837" s="130">
        <v>44634.0</v>
      </c>
      <c r="E6837" s="73" t="s">
        <v>2512</v>
      </c>
      <c r="F6837" s="130" t="s">
        <v>8060</v>
      </c>
      <c r="G6837" s="73" t="s">
        <v>6388</v>
      </c>
      <c r="H6837" s="169"/>
      <c r="I6837" s="186"/>
      <c r="J6837" s="73"/>
      <c r="K6837" s="21"/>
      <c r="L6837" s="21"/>
      <c r="M6837" s="21"/>
      <c r="N6837" s="22">
        <f t="shared" si="2"/>
        <v>46206</v>
      </c>
      <c r="O6837" s="23">
        <f>'RESOLUCIONES EPG'!$N6837-'RESOLUCIONES EPG'!$D6837</f>
        <v>1572</v>
      </c>
    </row>
    <row r="6838" ht="15.75" customHeight="1">
      <c r="A6838" s="275" t="str">
        <f>'RESOLUCIONES 2015'!A7176:H7176</f>
        <v/>
      </c>
      <c r="B6838" s="73" t="s">
        <v>7852</v>
      </c>
      <c r="C6838" s="74">
        <v>181.0</v>
      </c>
      <c r="D6838" s="130">
        <v>44635.0</v>
      </c>
      <c r="E6838" s="73" t="s">
        <v>2703</v>
      </c>
      <c r="F6838" s="130" t="s">
        <v>9113</v>
      </c>
      <c r="G6838" s="73" t="s">
        <v>1593</v>
      </c>
      <c r="H6838" s="253">
        <v>44644.0</v>
      </c>
      <c r="I6838" s="186"/>
      <c r="J6838" s="73"/>
      <c r="K6838" s="21"/>
      <c r="L6838" s="21"/>
      <c r="M6838" s="21"/>
      <c r="N6838" s="22">
        <f t="shared" si="2"/>
        <v>46206</v>
      </c>
      <c r="O6838" s="23">
        <f>'RESOLUCIONES EPG'!$N6838-'RESOLUCIONES EPG'!$D6838</f>
        <v>1571</v>
      </c>
    </row>
    <row r="6839" ht="15.75" customHeight="1">
      <c r="A6839" s="275" t="str">
        <f>'RESOLUCIONES 2015'!A7177:H7177</f>
        <v/>
      </c>
      <c r="B6839" s="73"/>
      <c r="C6839" s="74">
        <v>182.0</v>
      </c>
      <c r="D6839" s="130">
        <v>44635.0</v>
      </c>
      <c r="E6839" s="73" t="s">
        <v>2705</v>
      </c>
      <c r="F6839" s="130" t="s">
        <v>9057</v>
      </c>
      <c r="G6839" s="73" t="s">
        <v>2253</v>
      </c>
      <c r="H6839" s="169" t="s">
        <v>1352</v>
      </c>
      <c r="I6839" s="186"/>
      <c r="J6839" s="73"/>
      <c r="K6839" s="21"/>
      <c r="L6839" s="21"/>
      <c r="M6839" s="21"/>
      <c r="N6839" s="22">
        <f t="shared" si="2"/>
        <v>46206</v>
      </c>
      <c r="O6839" s="23">
        <f>'RESOLUCIONES EPG'!$N6839-'RESOLUCIONES EPG'!$D6839</f>
        <v>1571</v>
      </c>
    </row>
    <row r="6840" ht="15.75" customHeight="1">
      <c r="A6840" s="275" t="str">
        <f>'RESOLUCIONES 2015'!A7184:H7184</f>
        <v/>
      </c>
      <c r="B6840" s="73" t="s">
        <v>7852</v>
      </c>
      <c r="C6840" s="74">
        <v>189.0</v>
      </c>
      <c r="D6840" s="130">
        <v>44637.0</v>
      </c>
      <c r="E6840" s="73" t="s">
        <v>9114</v>
      </c>
      <c r="F6840" s="130" t="s">
        <v>9115</v>
      </c>
      <c r="G6840" s="73" t="s">
        <v>18</v>
      </c>
      <c r="H6840" s="169" t="s">
        <v>2151</v>
      </c>
      <c r="I6840" s="186"/>
      <c r="J6840" s="73"/>
      <c r="K6840" s="21"/>
      <c r="L6840" s="21"/>
      <c r="M6840" s="21"/>
      <c r="N6840" s="22">
        <f t="shared" si="2"/>
        <v>46206</v>
      </c>
      <c r="O6840" s="23">
        <f>'RESOLUCIONES EPG'!$N6840-'RESOLUCIONES EPG'!$D6840</f>
        <v>1569</v>
      </c>
    </row>
    <row r="6841" ht="15.75" customHeight="1">
      <c r="A6841" s="275" t="str">
        <f>'RESOLUCIONES 2015'!A7179:H7179</f>
        <v/>
      </c>
      <c r="B6841" s="73" t="s">
        <v>7852</v>
      </c>
      <c r="C6841" s="74">
        <v>184.0</v>
      </c>
      <c r="D6841" s="130">
        <v>44637.0</v>
      </c>
      <c r="E6841" s="73" t="s">
        <v>3707</v>
      </c>
      <c r="F6841" s="130" t="s">
        <v>8740</v>
      </c>
      <c r="G6841" s="73" t="s">
        <v>6388</v>
      </c>
      <c r="H6841" s="169"/>
      <c r="I6841" s="186"/>
      <c r="J6841" s="73"/>
      <c r="K6841" s="21"/>
      <c r="L6841" s="21"/>
      <c r="M6841" s="21"/>
      <c r="N6841" s="22">
        <f t="shared" si="2"/>
        <v>46206</v>
      </c>
      <c r="O6841" s="23">
        <f>'RESOLUCIONES EPG'!$N6841-'RESOLUCIONES EPG'!$D6841</f>
        <v>1569</v>
      </c>
    </row>
    <row r="6842" ht="15.75" customHeight="1">
      <c r="A6842" s="275" t="str">
        <f>'RESOLUCIONES 2015'!A7188:H7188</f>
        <v/>
      </c>
      <c r="B6842" s="73" t="s">
        <v>7852</v>
      </c>
      <c r="C6842" s="74">
        <v>193.0</v>
      </c>
      <c r="D6842" s="130">
        <v>44637.0</v>
      </c>
      <c r="E6842" s="73" t="s">
        <v>9116</v>
      </c>
      <c r="F6842" s="130" t="s">
        <v>9117</v>
      </c>
      <c r="G6842" s="73" t="s">
        <v>18</v>
      </c>
      <c r="H6842" s="169" t="s">
        <v>4601</v>
      </c>
      <c r="I6842" s="186"/>
      <c r="J6842" s="73"/>
      <c r="K6842" s="21"/>
      <c r="L6842" s="21"/>
      <c r="M6842" s="21"/>
      <c r="N6842" s="22">
        <f t="shared" si="2"/>
        <v>46206</v>
      </c>
      <c r="O6842" s="23">
        <f>'RESOLUCIONES EPG'!$N6842-'RESOLUCIONES EPG'!$D6842</f>
        <v>1569</v>
      </c>
    </row>
    <row r="6843" ht="16.5" customHeight="1">
      <c r="A6843" s="275" t="str">
        <f>'RESOLUCIONES 2015'!A7186:H7186</f>
        <v/>
      </c>
      <c r="B6843" s="73" t="s">
        <v>7852</v>
      </c>
      <c r="C6843" s="74">
        <v>191.0</v>
      </c>
      <c r="D6843" s="130">
        <v>44637.0</v>
      </c>
      <c r="E6843" s="73" t="s">
        <v>4172</v>
      </c>
      <c r="F6843" s="130" t="s">
        <v>9118</v>
      </c>
      <c r="G6843" s="73" t="s">
        <v>18</v>
      </c>
      <c r="H6843" s="169" t="s">
        <v>9119</v>
      </c>
      <c r="I6843" s="186"/>
      <c r="J6843" s="73"/>
      <c r="K6843" s="21"/>
      <c r="L6843" s="21"/>
      <c r="M6843" s="21"/>
      <c r="N6843" s="22">
        <f t="shared" si="2"/>
        <v>46206</v>
      </c>
      <c r="O6843" s="23">
        <f>'RESOLUCIONES EPG'!$N6843-'RESOLUCIONES EPG'!$D6843</f>
        <v>1569</v>
      </c>
    </row>
    <row r="6844" ht="16.5" customHeight="1">
      <c r="A6844" s="275" t="str">
        <f>'RESOLUCIONES 2015'!A7180:H7180</f>
        <v/>
      </c>
      <c r="B6844" s="73" t="s">
        <v>7852</v>
      </c>
      <c r="C6844" s="74">
        <v>185.0</v>
      </c>
      <c r="D6844" s="130">
        <v>44637.0</v>
      </c>
      <c r="E6844" s="73" t="s">
        <v>1937</v>
      </c>
      <c r="F6844" s="130" t="s">
        <v>8615</v>
      </c>
      <c r="G6844" s="73" t="s">
        <v>2923</v>
      </c>
      <c r="H6844" s="169"/>
      <c r="I6844" s="186"/>
      <c r="J6844" s="73"/>
      <c r="K6844" s="21"/>
      <c r="L6844" s="21"/>
      <c r="M6844" s="21"/>
      <c r="N6844" s="22">
        <f t="shared" si="2"/>
        <v>46206</v>
      </c>
      <c r="O6844" s="23">
        <f>'RESOLUCIONES EPG'!$N6844-'RESOLUCIONES EPG'!$D6844</f>
        <v>1569</v>
      </c>
    </row>
    <row r="6845" ht="16.5" customHeight="1">
      <c r="A6845" s="275" t="str">
        <f>'RESOLUCIONES 2015'!A7189:H7189</f>
        <v/>
      </c>
      <c r="B6845" s="73" t="s">
        <v>7852</v>
      </c>
      <c r="C6845" s="74">
        <v>194.0</v>
      </c>
      <c r="D6845" s="130">
        <v>44637.0</v>
      </c>
      <c r="E6845" s="73" t="s">
        <v>9120</v>
      </c>
      <c r="F6845" s="130" t="s">
        <v>9121</v>
      </c>
      <c r="G6845" s="73" t="s">
        <v>18</v>
      </c>
      <c r="H6845" s="169" t="s">
        <v>8653</v>
      </c>
      <c r="I6845" s="186"/>
      <c r="J6845" s="73"/>
      <c r="K6845" s="21"/>
      <c r="L6845" s="21"/>
      <c r="M6845" s="21"/>
      <c r="N6845" s="22">
        <f t="shared" si="2"/>
        <v>46206</v>
      </c>
      <c r="O6845" s="23">
        <f>'RESOLUCIONES EPG'!$N6845-'RESOLUCIONES EPG'!$D6845</f>
        <v>1569</v>
      </c>
    </row>
    <row r="6846" ht="15.75" customHeight="1">
      <c r="A6846" s="275" t="str">
        <f>'RESOLUCIONES 2015'!A7181:H7181</f>
        <v/>
      </c>
      <c r="B6846" s="73" t="s">
        <v>7852</v>
      </c>
      <c r="C6846" s="74">
        <v>186.0</v>
      </c>
      <c r="D6846" s="130">
        <v>44637.0</v>
      </c>
      <c r="E6846" s="73" t="s">
        <v>9122</v>
      </c>
      <c r="F6846" s="130" t="s">
        <v>9123</v>
      </c>
      <c r="G6846" s="73" t="s">
        <v>18</v>
      </c>
      <c r="H6846" s="169" t="s">
        <v>4601</v>
      </c>
      <c r="I6846" s="186"/>
      <c r="J6846" s="73"/>
      <c r="K6846" s="21"/>
      <c r="L6846" s="21"/>
      <c r="M6846" s="21"/>
      <c r="N6846" s="22">
        <f t="shared" si="2"/>
        <v>46206</v>
      </c>
      <c r="O6846" s="23">
        <f>'RESOLUCIONES EPG'!$N6846-'RESOLUCIONES EPG'!$D6846</f>
        <v>1569</v>
      </c>
    </row>
    <row r="6847" ht="15.75" customHeight="1">
      <c r="A6847" s="275" t="str">
        <f>'RESOLUCIONES 2015'!A7178:H7178</f>
        <v/>
      </c>
      <c r="B6847" s="73" t="s">
        <v>7852</v>
      </c>
      <c r="C6847" s="74">
        <v>183.0</v>
      </c>
      <c r="D6847" s="130">
        <v>44637.0</v>
      </c>
      <c r="E6847" s="73" t="s">
        <v>3156</v>
      </c>
      <c r="F6847" s="130" t="s">
        <v>7869</v>
      </c>
      <c r="G6847" s="73" t="s">
        <v>6388</v>
      </c>
      <c r="H6847" s="169"/>
      <c r="I6847" s="186"/>
      <c r="J6847" s="73"/>
      <c r="K6847" s="21"/>
      <c r="L6847" s="21"/>
      <c r="M6847" s="21"/>
      <c r="N6847" s="22">
        <f t="shared" si="2"/>
        <v>46206</v>
      </c>
      <c r="O6847" s="23">
        <f>'RESOLUCIONES EPG'!$N6847-'RESOLUCIONES EPG'!$D6847</f>
        <v>1569</v>
      </c>
    </row>
    <row r="6848" ht="15.75" customHeight="1">
      <c r="A6848" s="275" t="str">
        <f>'RESOLUCIONES 2015'!A7182:H7182</f>
        <v/>
      </c>
      <c r="B6848" s="73" t="s">
        <v>7852</v>
      </c>
      <c r="C6848" s="74">
        <v>187.0</v>
      </c>
      <c r="D6848" s="130">
        <v>44637.0</v>
      </c>
      <c r="E6848" s="73" t="s">
        <v>9124</v>
      </c>
      <c r="F6848" s="130" t="s">
        <v>6224</v>
      </c>
      <c r="G6848" s="73" t="s">
        <v>18</v>
      </c>
      <c r="H6848" s="169" t="s">
        <v>4508</v>
      </c>
      <c r="I6848" s="186"/>
      <c r="J6848" s="73"/>
      <c r="K6848" s="21"/>
      <c r="L6848" s="21"/>
      <c r="M6848" s="21"/>
      <c r="N6848" s="22">
        <f t="shared" si="2"/>
        <v>46206</v>
      </c>
      <c r="O6848" s="23">
        <f>'RESOLUCIONES EPG'!$N6848-'RESOLUCIONES EPG'!$D6848</f>
        <v>1569</v>
      </c>
    </row>
    <row r="6849" ht="15.75" customHeight="1">
      <c r="A6849" s="275" t="str">
        <f>'RESOLUCIONES 2015'!A7187:H7187</f>
        <v/>
      </c>
      <c r="B6849" s="73" t="s">
        <v>7852</v>
      </c>
      <c r="C6849" s="74">
        <v>192.0</v>
      </c>
      <c r="D6849" s="130">
        <v>44637.0</v>
      </c>
      <c r="E6849" s="73" t="s">
        <v>9125</v>
      </c>
      <c r="F6849" s="130" t="s">
        <v>9126</v>
      </c>
      <c r="G6849" s="73" t="s">
        <v>18</v>
      </c>
      <c r="H6849" s="169" t="s">
        <v>8653</v>
      </c>
      <c r="I6849" s="186"/>
      <c r="J6849" s="73"/>
      <c r="K6849" s="21"/>
      <c r="L6849" s="21"/>
      <c r="M6849" s="21"/>
      <c r="N6849" s="22">
        <f t="shared" si="2"/>
        <v>46206</v>
      </c>
      <c r="O6849" s="23">
        <f>'RESOLUCIONES EPG'!$N6849-'RESOLUCIONES EPG'!$D6849</f>
        <v>1569</v>
      </c>
    </row>
    <row r="6850" ht="15.75" customHeight="1">
      <c r="A6850" s="275" t="str">
        <f>'RESOLUCIONES 2015'!A7190:H7190</f>
        <v/>
      </c>
      <c r="B6850" s="73" t="s">
        <v>7852</v>
      </c>
      <c r="C6850" s="74">
        <v>195.0</v>
      </c>
      <c r="D6850" s="130">
        <v>44637.0</v>
      </c>
      <c r="E6850" s="73" t="s">
        <v>9127</v>
      </c>
      <c r="F6850" s="130" t="s">
        <v>9128</v>
      </c>
      <c r="G6850" s="73" t="s">
        <v>18</v>
      </c>
      <c r="H6850" s="169" t="s">
        <v>4646</v>
      </c>
      <c r="I6850" s="186"/>
      <c r="J6850" s="73"/>
      <c r="K6850" s="21"/>
      <c r="L6850" s="21"/>
      <c r="M6850" s="21"/>
      <c r="N6850" s="22">
        <f t="shared" si="2"/>
        <v>46206</v>
      </c>
      <c r="O6850" s="23">
        <f>'RESOLUCIONES EPG'!$N6850-'RESOLUCIONES EPG'!$D6850</f>
        <v>1569</v>
      </c>
    </row>
    <row r="6851" ht="27.0" customHeight="1">
      <c r="A6851" s="275" t="str">
        <f>'RESOLUCIONES 2015'!A7185:H7185</f>
        <v/>
      </c>
      <c r="B6851" s="73" t="s">
        <v>7852</v>
      </c>
      <c r="C6851" s="74">
        <v>190.0</v>
      </c>
      <c r="D6851" s="130">
        <v>44637.0</v>
      </c>
      <c r="E6851" s="73" t="s">
        <v>2853</v>
      </c>
      <c r="F6851" s="130" t="s">
        <v>9129</v>
      </c>
      <c r="G6851" s="73" t="s">
        <v>18</v>
      </c>
      <c r="H6851" s="169" t="s">
        <v>9130</v>
      </c>
      <c r="I6851" s="186"/>
      <c r="J6851" s="73"/>
      <c r="K6851" s="21"/>
      <c r="L6851" s="21"/>
      <c r="M6851" s="21"/>
      <c r="N6851" s="22">
        <f t="shared" si="2"/>
        <v>46206</v>
      </c>
      <c r="O6851" s="23">
        <f>'RESOLUCIONES EPG'!$N6851-'RESOLUCIONES EPG'!$D6851</f>
        <v>1569</v>
      </c>
    </row>
    <row r="6852" ht="16.5" customHeight="1">
      <c r="A6852" s="275" t="str">
        <f>'RESOLUCIONES 2015'!A7183:H7183</f>
        <v/>
      </c>
      <c r="B6852" s="73" t="s">
        <v>7852</v>
      </c>
      <c r="C6852" s="74">
        <v>188.0</v>
      </c>
      <c r="D6852" s="130">
        <v>44637.0</v>
      </c>
      <c r="E6852" s="73" t="s">
        <v>7045</v>
      </c>
      <c r="F6852" s="130" t="s">
        <v>9131</v>
      </c>
      <c r="G6852" s="73" t="s">
        <v>18</v>
      </c>
      <c r="H6852" s="169" t="s">
        <v>3677</v>
      </c>
      <c r="I6852" s="186"/>
      <c r="J6852" s="73"/>
      <c r="K6852" s="21"/>
      <c r="L6852" s="21"/>
      <c r="M6852" s="21"/>
      <c r="N6852" s="22">
        <f t="shared" si="2"/>
        <v>46206</v>
      </c>
      <c r="O6852" s="23">
        <f>'RESOLUCIONES EPG'!$N6852-'RESOLUCIONES EPG'!$D6852</f>
        <v>1569</v>
      </c>
    </row>
    <row r="6853" ht="15.75" customHeight="1">
      <c r="A6853" s="275" t="str">
        <f>'RESOLUCIONES 2015'!A7194:H7194</f>
        <v/>
      </c>
      <c r="B6853" s="73" t="s">
        <v>7852</v>
      </c>
      <c r="C6853" s="74">
        <v>199.0</v>
      </c>
      <c r="D6853" s="130">
        <v>44638.0</v>
      </c>
      <c r="E6853" s="73" t="s">
        <v>4554</v>
      </c>
      <c r="F6853" s="130" t="s">
        <v>9132</v>
      </c>
      <c r="G6853" s="73" t="s">
        <v>1593</v>
      </c>
      <c r="H6853" s="253">
        <v>44650.0</v>
      </c>
      <c r="I6853" s="186"/>
      <c r="J6853" s="73"/>
      <c r="K6853" s="21"/>
      <c r="L6853" s="21"/>
      <c r="M6853" s="21"/>
      <c r="N6853" s="22">
        <f t="shared" si="2"/>
        <v>46206</v>
      </c>
      <c r="O6853" s="23">
        <f>'RESOLUCIONES EPG'!$N6853-'RESOLUCIONES EPG'!$D6853</f>
        <v>1568</v>
      </c>
    </row>
    <row r="6854" ht="15.75" customHeight="1">
      <c r="A6854" s="275" t="str">
        <f>'RESOLUCIONES 2015'!A7191:H7191</f>
        <v/>
      </c>
      <c r="B6854" s="73" t="s">
        <v>7852</v>
      </c>
      <c r="C6854" s="74">
        <v>196.0</v>
      </c>
      <c r="D6854" s="130">
        <v>44638.0</v>
      </c>
      <c r="E6854" s="73" t="s">
        <v>9133</v>
      </c>
      <c r="F6854" s="130" t="s">
        <v>8677</v>
      </c>
      <c r="G6854" s="73" t="s">
        <v>9134</v>
      </c>
      <c r="H6854" s="169"/>
      <c r="I6854" s="186"/>
      <c r="J6854" s="73"/>
      <c r="K6854" s="21"/>
      <c r="L6854" s="21"/>
      <c r="M6854" s="21"/>
      <c r="N6854" s="22">
        <f t="shared" si="2"/>
        <v>46206</v>
      </c>
      <c r="O6854" s="23">
        <f>'RESOLUCIONES EPG'!$N6854-'RESOLUCIONES EPG'!$D6854</f>
        <v>1568</v>
      </c>
    </row>
    <row r="6855" ht="15.75" customHeight="1">
      <c r="A6855" s="275" t="str">
        <f>'RESOLUCIONES 2015'!A7195:H7195</f>
        <v/>
      </c>
      <c r="B6855" s="73" t="s">
        <v>7852</v>
      </c>
      <c r="C6855" s="74">
        <v>200.0</v>
      </c>
      <c r="D6855" s="130">
        <v>44638.0</v>
      </c>
      <c r="E6855" s="73" t="s">
        <v>6242</v>
      </c>
      <c r="F6855" s="130" t="s">
        <v>7189</v>
      </c>
      <c r="G6855" s="73" t="s">
        <v>1593</v>
      </c>
      <c r="H6855" s="169"/>
      <c r="I6855" s="186"/>
      <c r="J6855" s="73"/>
      <c r="K6855" s="21"/>
      <c r="L6855" s="21"/>
      <c r="M6855" s="21"/>
      <c r="N6855" s="22">
        <f t="shared" si="2"/>
        <v>46206</v>
      </c>
      <c r="O6855" s="23">
        <f>'RESOLUCIONES EPG'!$N6855-'RESOLUCIONES EPG'!$D6855</f>
        <v>1568</v>
      </c>
    </row>
    <row r="6856" ht="15.75" customHeight="1">
      <c r="A6856" s="275" t="str">
        <f>'RESOLUCIONES 2015'!A7193:H7193</f>
        <v/>
      </c>
      <c r="B6856" s="73" t="s">
        <v>7852</v>
      </c>
      <c r="C6856" s="74">
        <v>198.0</v>
      </c>
      <c r="D6856" s="130">
        <v>44638.0</v>
      </c>
      <c r="E6856" s="73" t="s">
        <v>9135</v>
      </c>
      <c r="F6856" s="130" t="s">
        <v>9136</v>
      </c>
      <c r="G6856" s="73" t="s">
        <v>1593</v>
      </c>
      <c r="H6856" s="253">
        <v>44648.0</v>
      </c>
      <c r="I6856" s="186"/>
      <c r="J6856" s="73"/>
      <c r="K6856" s="21"/>
      <c r="L6856" s="21"/>
      <c r="M6856" s="21"/>
      <c r="N6856" s="22">
        <f t="shared" si="2"/>
        <v>46206</v>
      </c>
      <c r="O6856" s="23">
        <f>'RESOLUCIONES EPG'!$N6856-'RESOLUCIONES EPG'!$D6856</f>
        <v>1568</v>
      </c>
    </row>
    <row r="6857" ht="18.0" customHeight="1">
      <c r="A6857" s="275" t="str">
        <f>'RESOLUCIONES 2015'!A7192:H7192</f>
        <v/>
      </c>
      <c r="B6857" s="73" t="s">
        <v>7852</v>
      </c>
      <c r="C6857" s="74">
        <v>197.0</v>
      </c>
      <c r="D6857" s="130">
        <v>44638.0</v>
      </c>
      <c r="E6857" s="73" t="s">
        <v>9137</v>
      </c>
      <c r="F6857" s="130" t="s">
        <v>8703</v>
      </c>
      <c r="G6857" s="73" t="s">
        <v>9138</v>
      </c>
      <c r="H6857" s="169"/>
      <c r="I6857" s="186"/>
      <c r="J6857" s="73"/>
      <c r="K6857" s="21"/>
      <c r="L6857" s="21"/>
      <c r="M6857" s="21"/>
      <c r="N6857" s="22">
        <f t="shared" si="2"/>
        <v>46206</v>
      </c>
      <c r="O6857" s="23">
        <f>'RESOLUCIONES EPG'!$N6857-'RESOLUCIONES EPG'!$D6857</f>
        <v>1568</v>
      </c>
    </row>
    <row r="6858" ht="40.5" customHeight="1">
      <c r="A6858" s="275" t="str">
        <f>'RESOLUCIONES 2015'!A7198:H7198</f>
        <v/>
      </c>
      <c r="B6858" s="73" t="s">
        <v>7852</v>
      </c>
      <c r="C6858" s="74">
        <v>203.0</v>
      </c>
      <c r="D6858" s="130">
        <v>44641.0</v>
      </c>
      <c r="E6858" s="73" t="s">
        <v>6503</v>
      </c>
      <c r="F6858" s="130" t="s">
        <v>7241</v>
      </c>
      <c r="G6858" s="73" t="s">
        <v>1779</v>
      </c>
      <c r="H6858" s="169" t="s">
        <v>2663</v>
      </c>
      <c r="I6858" s="186"/>
      <c r="J6858" s="73"/>
      <c r="K6858" s="21"/>
      <c r="L6858" s="21"/>
      <c r="M6858" s="21"/>
      <c r="N6858" s="22">
        <f t="shared" si="2"/>
        <v>46206</v>
      </c>
      <c r="O6858" s="23">
        <f>'RESOLUCIONES EPG'!$N6858-'RESOLUCIONES EPG'!$D6858</f>
        <v>1565</v>
      </c>
    </row>
    <row r="6859" ht="108.0" customHeight="1">
      <c r="A6859" s="275" t="str">
        <f>'RESOLUCIONES 2015'!A7196:H7196</f>
        <v/>
      </c>
      <c r="B6859" s="73" t="s">
        <v>7852</v>
      </c>
      <c r="C6859" s="74">
        <v>201.0</v>
      </c>
      <c r="D6859" s="130">
        <v>44641.0</v>
      </c>
      <c r="E6859" s="73" t="s">
        <v>5527</v>
      </c>
      <c r="F6859" s="130" t="s">
        <v>5528</v>
      </c>
      <c r="G6859" s="73" t="s">
        <v>2923</v>
      </c>
      <c r="H6859" s="169"/>
      <c r="I6859" s="186"/>
      <c r="J6859" s="73"/>
      <c r="K6859" s="21"/>
      <c r="L6859" s="21"/>
      <c r="M6859" s="21"/>
      <c r="N6859" s="22">
        <f t="shared" si="2"/>
        <v>46206</v>
      </c>
      <c r="O6859" s="23">
        <f>'RESOLUCIONES EPG'!$N6859-'RESOLUCIONES EPG'!$D6859</f>
        <v>1565</v>
      </c>
    </row>
    <row r="6860" ht="15.75" customHeight="1">
      <c r="A6860" s="275" t="str">
        <f>'RESOLUCIONES 2015'!A7199:H7199</f>
        <v/>
      </c>
      <c r="B6860" s="73" t="s">
        <v>7852</v>
      </c>
      <c r="C6860" s="74">
        <v>204.0</v>
      </c>
      <c r="D6860" s="130">
        <v>44641.0</v>
      </c>
      <c r="E6860" s="73" t="s">
        <v>2897</v>
      </c>
      <c r="F6860" s="130" t="s">
        <v>9139</v>
      </c>
      <c r="G6860" s="73" t="s">
        <v>1779</v>
      </c>
      <c r="H6860" s="169" t="s">
        <v>9140</v>
      </c>
      <c r="I6860" s="186"/>
      <c r="J6860" s="73"/>
      <c r="K6860" s="21"/>
      <c r="L6860" s="21"/>
      <c r="M6860" s="21"/>
      <c r="N6860" s="22">
        <f t="shared" si="2"/>
        <v>46206</v>
      </c>
      <c r="O6860" s="23">
        <f>'RESOLUCIONES EPG'!$N6860-'RESOLUCIONES EPG'!$D6860</f>
        <v>1565</v>
      </c>
    </row>
    <row r="6861" ht="16.5" customHeight="1">
      <c r="A6861" s="275" t="str">
        <f>'RESOLUCIONES 2015'!A7197:H7197</f>
        <v/>
      </c>
      <c r="B6861" s="73" t="s">
        <v>7852</v>
      </c>
      <c r="C6861" s="74">
        <v>202.0</v>
      </c>
      <c r="D6861" s="130">
        <v>44641.0</v>
      </c>
      <c r="E6861" s="73" t="s">
        <v>6748</v>
      </c>
      <c r="F6861" s="130" t="s">
        <v>8975</v>
      </c>
      <c r="G6861" s="73" t="s">
        <v>2923</v>
      </c>
      <c r="H6861" s="169"/>
      <c r="I6861" s="186"/>
      <c r="J6861" s="73"/>
      <c r="K6861" s="21"/>
      <c r="L6861" s="21"/>
      <c r="M6861" s="21"/>
      <c r="N6861" s="22">
        <f t="shared" si="2"/>
        <v>46206</v>
      </c>
      <c r="O6861" s="23">
        <f>'RESOLUCIONES EPG'!$N6861-'RESOLUCIONES EPG'!$D6861</f>
        <v>1565</v>
      </c>
    </row>
    <row r="6862" ht="16.5" customHeight="1">
      <c r="A6862" s="275" t="str">
        <f>'RESOLUCIONES 2015'!A7208:H7208</f>
        <v/>
      </c>
      <c r="B6862" s="73" t="s">
        <v>7852</v>
      </c>
      <c r="C6862" s="74">
        <v>213.0</v>
      </c>
      <c r="D6862" s="130">
        <v>44643.0</v>
      </c>
      <c r="E6862" s="73" t="s">
        <v>9141</v>
      </c>
      <c r="F6862" s="130" t="s">
        <v>9142</v>
      </c>
      <c r="G6862" s="73" t="s">
        <v>18</v>
      </c>
      <c r="H6862" s="169" t="s">
        <v>1642</v>
      </c>
      <c r="I6862" s="186"/>
      <c r="J6862" s="73"/>
      <c r="K6862" s="21"/>
      <c r="L6862" s="21"/>
      <c r="M6862" s="21"/>
      <c r="N6862" s="22">
        <f t="shared" si="2"/>
        <v>46206</v>
      </c>
      <c r="O6862" s="23">
        <f>'RESOLUCIONES EPG'!$N6862-'RESOLUCIONES EPG'!$D6862</f>
        <v>1563</v>
      </c>
    </row>
    <row r="6863" ht="16.5" customHeight="1">
      <c r="A6863" s="275" t="str">
        <f>'RESOLUCIONES 2015'!A7225:H7225</f>
        <v/>
      </c>
      <c r="B6863" s="73" t="s">
        <v>7852</v>
      </c>
      <c r="C6863" s="74">
        <v>230.0</v>
      </c>
      <c r="D6863" s="130">
        <v>44643.0</v>
      </c>
      <c r="E6863" s="73" t="s">
        <v>9143</v>
      </c>
      <c r="F6863" s="130" t="s">
        <v>9144</v>
      </c>
      <c r="G6863" s="73" t="s">
        <v>18</v>
      </c>
      <c r="H6863" s="169" t="s">
        <v>4646</v>
      </c>
      <c r="I6863" s="186"/>
      <c r="J6863" s="73"/>
      <c r="K6863" s="21"/>
      <c r="L6863" s="21"/>
      <c r="M6863" s="21"/>
      <c r="N6863" s="22">
        <f t="shared" si="2"/>
        <v>46206</v>
      </c>
      <c r="O6863" s="23">
        <f>'RESOLUCIONES EPG'!$N6863-'RESOLUCIONES EPG'!$D6863</f>
        <v>1563</v>
      </c>
    </row>
    <row r="6864" ht="16.5" customHeight="1">
      <c r="A6864" s="275" t="str">
        <f>'RESOLUCIONES 2015'!A7203:H7203</f>
        <v/>
      </c>
      <c r="B6864" s="73" t="s">
        <v>7852</v>
      </c>
      <c r="C6864" s="74">
        <v>208.0</v>
      </c>
      <c r="D6864" s="130">
        <v>44643.0</v>
      </c>
      <c r="E6864" s="73" t="s">
        <v>3677</v>
      </c>
      <c r="F6864" s="130" t="s">
        <v>7855</v>
      </c>
      <c r="G6864" s="73" t="s">
        <v>6597</v>
      </c>
      <c r="H6864" s="169"/>
      <c r="I6864" s="186"/>
      <c r="J6864" s="73"/>
      <c r="K6864" s="21"/>
      <c r="L6864" s="21"/>
      <c r="M6864" s="21"/>
      <c r="N6864" s="22">
        <f t="shared" si="2"/>
        <v>46206</v>
      </c>
      <c r="O6864" s="23">
        <f>'RESOLUCIONES EPG'!$N6864-'RESOLUCIONES EPG'!$D6864</f>
        <v>1563</v>
      </c>
    </row>
    <row r="6865" ht="15.75" customHeight="1">
      <c r="A6865" s="275" t="str">
        <f>'RESOLUCIONES 2015'!A7218:H7218</f>
        <v/>
      </c>
      <c r="B6865" s="73" t="s">
        <v>7852</v>
      </c>
      <c r="C6865" s="74">
        <v>223.0</v>
      </c>
      <c r="D6865" s="130">
        <v>44643.0</v>
      </c>
      <c r="E6865" s="73" t="s">
        <v>9145</v>
      </c>
      <c r="F6865" s="130" t="s">
        <v>9146</v>
      </c>
      <c r="G6865" s="73" t="s">
        <v>18</v>
      </c>
      <c r="H6865" s="169" t="s">
        <v>5865</v>
      </c>
      <c r="I6865" s="186"/>
      <c r="J6865" s="73"/>
      <c r="K6865" s="21"/>
      <c r="L6865" s="21"/>
      <c r="M6865" s="21"/>
      <c r="N6865" s="22">
        <f t="shared" si="2"/>
        <v>46206</v>
      </c>
      <c r="O6865" s="23">
        <f>'RESOLUCIONES EPG'!$N6865-'RESOLUCIONES EPG'!$D6865</f>
        <v>1563</v>
      </c>
    </row>
    <row r="6866" ht="40.5" customHeight="1">
      <c r="A6866" s="275" t="str">
        <f>'RESOLUCIONES 2015'!A7220:H7220</f>
        <v/>
      </c>
      <c r="B6866" s="73" t="s">
        <v>7852</v>
      </c>
      <c r="C6866" s="74">
        <v>225.0</v>
      </c>
      <c r="D6866" s="130">
        <v>44643.0</v>
      </c>
      <c r="E6866" s="73" t="s">
        <v>9147</v>
      </c>
      <c r="F6866" s="130" t="s">
        <v>9148</v>
      </c>
      <c r="G6866" s="73" t="s">
        <v>18</v>
      </c>
      <c r="H6866" s="169" t="s">
        <v>5737</v>
      </c>
      <c r="I6866" s="186"/>
      <c r="J6866" s="73"/>
      <c r="K6866" s="21"/>
      <c r="L6866" s="21"/>
      <c r="M6866" s="21"/>
      <c r="N6866" s="22">
        <f t="shared" si="2"/>
        <v>46206</v>
      </c>
      <c r="O6866" s="23">
        <f>'RESOLUCIONES EPG'!$N6866-'RESOLUCIONES EPG'!$D6866</f>
        <v>1563</v>
      </c>
    </row>
    <row r="6867" ht="15.75" customHeight="1">
      <c r="A6867" s="275" t="str">
        <f>'RESOLUCIONES 2015'!A7207:H7207</f>
        <v/>
      </c>
      <c r="B6867" s="73" t="s">
        <v>7852</v>
      </c>
      <c r="C6867" s="74">
        <v>212.0</v>
      </c>
      <c r="D6867" s="130">
        <v>44643.0</v>
      </c>
      <c r="E6867" s="73" t="s">
        <v>9149</v>
      </c>
      <c r="F6867" s="130" t="s">
        <v>9150</v>
      </c>
      <c r="G6867" s="73" t="s">
        <v>18</v>
      </c>
      <c r="H6867" s="169" t="s">
        <v>9151</v>
      </c>
      <c r="I6867" s="186"/>
      <c r="J6867" s="73"/>
      <c r="K6867" s="21"/>
      <c r="L6867" s="21"/>
      <c r="M6867" s="21"/>
      <c r="N6867" s="22">
        <f t="shared" si="2"/>
        <v>46206</v>
      </c>
      <c r="O6867" s="23">
        <f>'RESOLUCIONES EPG'!$N6867-'RESOLUCIONES EPG'!$D6867</f>
        <v>1563</v>
      </c>
    </row>
    <row r="6868" ht="24.0" customHeight="1">
      <c r="A6868" s="275" t="str">
        <f>'RESOLUCIONES 2015'!A7215:H7215</f>
        <v/>
      </c>
      <c r="B6868" s="73" t="s">
        <v>7852</v>
      </c>
      <c r="C6868" s="74">
        <v>220.0</v>
      </c>
      <c r="D6868" s="130">
        <v>44643.0</v>
      </c>
      <c r="E6868" s="73" t="s">
        <v>9152</v>
      </c>
      <c r="F6868" s="130" t="s">
        <v>9153</v>
      </c>
      <c r="G6868" s="73" t="s">
        <v>18</v>
      </c>
      <c r="H6868" s="169" t="s">
        <v>9154</v>
      </c>
      <c r="I6868" s="186"/>
      <c r="J6868" s="73"/>
      <c r="K6868" s="21"/>
      <c r="L6868" s="21"/>
      <c r="M6868" s="21"/>
      <c r="N6868" s="22">
        <f t="shared" si="2"/>
        <v>46206</v>
      </c>
      <c r="O6868" s="23">
        <f>'RESOLUCIONES EPG'!$N6868-'RESOLUCIONES EPG'!$D6868</f>
        <v>1563</v>
      </c>
    </row>
    <row r="6869" ht="48.0" customHeight="1">
      <c r="A6869" s="275" t="str">
        <f>'RESOLUCIONES 2015'!A7201:H7201</f>
        <v/>
      </c>
      <c r="B6869" s="73" t="s">
        <v>7852</v>
      </c>
      <c r="C6869" s="74">
        <v>206.0</v>
      </c>
      <c r="D6869" s="130">
        <v>44643.0</v>
      </c>
      <c r="E6869" s="73" t="s">
        <v>1514</v>
      </c>
      <c r="F6869" s="130" t="s">
        <v>9155</v>
      </c>
      <c r="G6869" s="73" t="s">
        <v>6597</v>
      </c>
      <c r="H6869" s="169"/>
      <c r="I6869" s="186"/>
      <c r="J6869" s="73"/>
      <c r="K6869" s="21"/>
      <c r="L6869" s="21"/>
      <c r="M6869" s="21"/>
      <c r="N6869" s="22">
        <f t="shared" si="2"/>
        <v>46206</v>
      </c>
      <c r="O6869" s="23">
        <f>'RESOLUCIONES EPG'!$N6869-'RESOLUCIONES EPG'!$D6869</f>
        <v>1563</v>
      </c>
    </row>
    <row r="6870" ht="15.75" customHeight="1">
      <c r="A6870" s="275" t="str">
        <f>'RESOLUCIONES 2015'!A7219:H7219</f>
        <v/>
      </c>
      <c r="B6870" s="73" t="s">
        <v>7852</v>
      </c>
      <c r="C6870" s="74">
        <v>224.0</v>
      </c>
      <c r="D6870" s="130">
        <v>44643.0</v>
      </c>
      <c r="E6870" s="73" t="s">
        <v>9156</v>
      </c>
      <c r="F6870" s="130" t="s">
        <v>9157</v>
      </c>
      <c r="G6870" s="73" t="s">
        <v>18</v>
      </c>
      <c r="H6870" s="169" t="s">
        <v>2663</v>
      </c>
      <c r="I6870" s="186"/>
      <c r="J6870" s="73"/>
      <c r="K6870" s="21"/>
      <c r="L6870" s="21"/>
      <c r="M6870" s="21"/>
      <c r="N6870" s="22">
        <f t="shared" si="2"/>
        <v>46206</v>
      </c>
      <c r="O6870" s="23">
        <f>'RESOLUCIONES EPG'!$N6870-'RESOLUCIONES EPG'!$D6870</f>
        <v>1563</v>
      </c>
    </row>
    <row r="6871" ht="15.75" customHeight="1">
      <c r="A6871" s="275" t="str">
        <f>'RESOLUCIONES 2015'!A7224:H7224</f>
        <v/>
      </c>
      <c r="B6871" s="73" t="s">
        <v>7852</v>
      </c>
      <c r="C6871" s="74">
        <v>229.0</v>
      </c>
      <c r="D6871" s="130">
        <v>44643.0</v>
      </c>
      <c r="E6871" s="73" t="s">
        <v>4184</v>
      </c>
      <c r="F6871" s="130" t="s">
        <v>9158</v>
      </c>
      <c r="G6871" s="73" t="s">
        <v>18</v>
      </c>
      <c r="H6871" s="169" t="s">
        <v>1997</v>
      </c>
      <c r="I6871" s="186"/>
      <c r="J6871" s="73"/>
      <c r="K6871" s="21"/>
      <c r="L6871" s="21"/>
      <c r="M6871" s="21"/>
      <c r="N6871" s="22">
        <f t="shared" si="2"/>
        <v>46206</v>
      </c>
      <c r="O6871" s="23">
        <f>'RESOLUCIONES EPG'!$N6871-'RESOLUCIONES EPG'!$D6871</f>
        <v>1563</v>
      </c>
    </row>
    <row r="6872" ht="15.75" customHeight="1">
      <c r="A6872" s="275" t="str">
        <f>'RESOLUCIONES 2015'!A7222:H7222</f>
        <v/>
      </c>
      <c r="B6872" s="73" t="s">
        <v>7852</v>
      </c>
      <c r="C6872" s="74">
        <v>227.0</v>
      </c>
      <c r="D6872" s="130">
        <v>44643.0</v>
      </c>
      <c r="E6872" s="73" t="s">
        <v>9159</v>
      </c>
      <c r="F6872" s="130" t="s">
        <v>9160</v>
      </c>
      <c r="G6872" s="73" t="s">
        <v>18</v>
      </c>
      <c r="H6872" s="169" t="s">
        <v>3754</v>
      </c>
      <c r="I6872" s="186"/>
      <c r="J6872" s="73"/>
      <c r="K6872" s="21"/>
      <c r="L6872" s="21"/>
      <c r="M6872" s="21"/>
      <c r="N6872" s="22">
        <f t="shared" si="2"/>
        <v>46206</v>
      </c>
      <c r="O6872" s="23">
        <f>'RESOLUCIONES EPG'!$N6872-'RESOLUCIONES EPG'!$D6872</f>
        <v>1563</v>
      </c>
    </row>
    <row r="6873" ht="15.75" customHeight="1">
      <c r="A6873" s="275" t="str">
        <f>'RESOLUCIONES 2015'!A7205:H7205</f>
        <v/>
      </c>
      <c r="B6873" s="73" t="s">
        <v>7852</v>
      </c>
      <c r="C6873" s="74">
        <v>210.0</v>
      </c>
      <c r="D6873" s="130">
        <v>44643.0</v>
      </c>
      <c r="E6873" s="73" t="s">
        <v>5527</v>
      </c>
      <c r="F6873" s="130" t="s">
        <v>8671</v>
      </c>
      <c r="G6873" s="73" t="s">
        <v>6388</v>
      </c>
      <c r="H6873" s="169"/>
      <c r="I6873" s="186"/>
      <c r="J6873" s="73"/>
      <c r="K6873" s="21"/>
      <c r="L6873" s="21"/>
      <c r="M6873" s="21"/>
      <c r="N6873" s="22">
        <f t="shared" si="2"/>
        <v>46206</v>
      </c>
      <c r="O6873" s="23">
        <f>'RESOLUCIONES EPG'!$N6873-'RESOLUCIONES EPG'!$D6873</f>
        <v>1563</v>
      </c>
    </row>
    <row r="6874" ht="15.75" customHeight="1">
      <c r="A6874" s="275" t="str">
        <f>'RESOLUCIONES 2015'!A7212:H7212</f>
        <v/>
      </c>
      <c r="B6874" s="73" t="s">
        <v>7852</v>
      </c>
      <c r="C6874" s="74">
        <v>217.0</v>
      </c>
      <c r="D6874" s="130">
        <v>44643.0</v>
      </c>
      <c r="E6874" s="73" t="s">
        <v>9161</v>
      </c>
      <c r="F6874" s="130" t="s">
        <v>9162</v>
      </c>
      <c r="G6874" s="73" t="s">
        <v>18</v>
      </c>
      <c r="H6874" s="169" t="s">
        <v>8663</v>
      </c>
      <c r="I6874" s="186"/>
      <c r="J6874" s="73"/>
      <c r="K6874" s="21"/>
      <c r="L6874" s="21"/>
      <c r="M6874" s="21"/>
      <c r="N6874" s="22">
        <f t="shared" si="2"/>
        <v>46206</v>
      </c>
      <c r="O6874" s="23">
        <f>'RESOLUCIONES EPG'!$N6874-'RESOLUCIONES EPG'!$D6874</f>
        <v>1563</v>
      </c>
    </row>
    <row r="6875" ht="16.5" customHeight="1">
      <c r="A6875" s="275" t="str">
        <f>'RESOLUCIONES 2015'!A7206:H7206</f>
        <v/>
      </c>
      <c r="B6875" s="73" t="s">
        <v>7852</v>
      </c>
      <c r="C6875" s="74">
        <v>211.0</v>
      </c>
      <c r="D6875" s="130">
        <v>44643.0</v>
      </c>
      <c r="E6875" s="73" t="s">
        <v>8376</v>
      </c>
      <c r="F6875" s="130" t="s">
        <v>8377</v>
      </c>
      <c r="G6875" s="73" t="s">
        <v>6388</v>
      </c>
      <c r="H6875" s="169"/>
      <c r="I6875" s="186"/>
      <c r="J6875" s="73"/>
      <c r="K6875" s="21"/>
      <c r="L6875" s="21"/>
      <c r="M6875" s="21"/>
      <c r="N6875" s="22">
        <f t="shared" si="2"/>
        <v>46206</v>
      </c>
      <c r="O6875" s="23">
        <f>'RESOLUCIONES EPG'!$N6875-'RESOLUCIONES EPG'!$D6875</f>
        <v>1563</v>
      </c>
    </row>
    <row r="6876" ht="33.0" customHeight="1">
      <c r="A6876" s="275" t="str">
        <f>'RESOLUCIONES 2015'!A7210:H7210</f>
        <v/>
      </c>
      <c r="B6876" s="73" t="s">
        <v>7852</v>
      </c>
      <c r="C6876" s="74">
        <v>215.0</v>
      </c>
      <c r="D6876" s="130">
        <v>44643.0</v>
      </c>
      <c r="E6876" s="73" t="s">
        <v>9163</v>
      </c>
      <c r="F6876" s="130" t="s">
        <v>9164</v>
      </c>
      <c r="G6876" s="73" t="s">
        <v>18</v>
      </c>
      <c r="H6876" s="169" t="s">
        <v>9165</v>
      </c>
      <c r="I6876" s="186"/>
      <c r="J6876" s="73"/>
      <c r="K6876" s="21"/>
      <c r="L6876" s="21"/>
      <c r="M6876" s="21"/>
      <c r="N6876" s="22">
        <f t="shared" si="2"/>
        <v>46206</v>
      </c>
      <c r="O6876" s="23">
        <f>'RESOLUCIONES EPG'!$N6876-'RESOLUCIONES EPG'!$D6876</f>
        <v>1563</v>
      </c>
    </row>
    <row r="6877" ht="15.75" customHeight="1">
      <c r="A6877" s="275" t="str">
        <f>'RESOLUCIONES 2015'!A7209:H7209</f>
        <v/>
      </c>
      <c r="B6877" s="73" t="s">
        <v>7852</v>
      </c>
      <c r="C6877" s="74">
        <v>214.0</v>
      </c>
      <c r="D6877" s="130">
        <v>44643.0</v>
      </c>
      <c r="E6877" s="73" t="s">
        <v>9166</v>
      </c>
      <c r="F6877" s="130" t="s">
        <v>9167</v>
      </c>
      <c r="G6877" s="73" t="s">
        <v>18</v>
      </c>
      <c r="H6877" s="169" t="s">
        <v>9140</v>
      </c>
      <c r="I6877" s="186"/>
      <c r="J6877" s="73"/>
      <c r="K6877" s="21"/>
      <c r="L6877" s="21"/>
      <c r="M6877" s="21"/>
      <c r="N6877" s="22">
        <f t="shared" si="2"/>
        <v>46206</v>
      </c>
      <c r="O6877" s="23">
        <f>'RESOLUCIONES EPG'!$N6877-'RESOLUCIONES EPG'!$D6877</f>
        <v>1563</v>
      </c>
    </row>
    <row r="6878" ht="27.0" customHeight="1">
      <c r="A6878" s="275" t="str">
        <f>'RESOLUCIONES 2015'!A7221:H7221</f>
        <v/>
      </c>
      <c r="B6878" s="73" t="s">
        <v>7852</v>
      </c>
      <c r="C6878" s="74">
        <v>226.0</v>
      </c>
      <c r="D6878" s="130">
        <v>44643.0</v>
      </c>
      <c r="E6878" s="73" t="s">
        <v>9168</v>
      </c>
      <c r="F6878" s="130" t="s">
        <v>9169</v>
      </c>
      <c r="G6878" s="73" t="s">
        <v>18</v>
      </c>
      <c r="H6878" s="169" t="s">
        <v>9170</v>
      </c>
      <c r="I6878" s="186"/>
      <c r="J6878" s="73"/>
      <c r="K6878" s="21"/>
      <c r="L6878" s="21"/>
      <c r="M6878" s="21"/>
      <c r="N6878" s="22">
        <f t="shared" si="2"/>
        <v>46206</v>
      </c>
      <c r="O6878" s="23">
        <f>'RESOLUCIONES EPG'!$N6878-'RESOLUCIONES EPG'!$D6878</f>
        <v>1563</v>
      </c>
    </row>
    <row r="6879" ht="16.5" customHeight="1">
      <c r="A6879" s="275" t="str">
        <f>'RESOLUCIONES 2015'!A7214:H7214</f>
        <v/>
      </c>
      <c r="B6879" s="73" t="s">
        <v>7852</v>
      </c>
      <c r="C6879" s="74">
        <v>219.0</v>
      </c>
      <c r="D6879" s="130">
        <v>44643.0</v>
      </c>
      <c r="E6879" s="73" t="s">
        <v>9171</v>
      </c>
      <c r="F6879" s="130" t="s">
        <v>9172</v>
      </c>
      <c r="G6879" s="73" t="s">
        <v>18</v>
      </c>
      <c r="H6879" s="169" t="s">
        <v>2545</v>
      </c>
      <c r="I6879" s="186"/>
      <c r="J6879" s="73"/>
      <c r="K6879" s="21"/>
      <c r="L6879" s="21"/>
      <c r="M6879" s="21"/>
      <c r="N6879" s="22">
        <f t="shared" si="2"/>
        <v>46206</v>
      </c>
      <c r="O6879" s="23">
        <f>'RESOLUCIONES EPG'!$N6879-'RESOLUCIONES EPG'!$D6879</f>
        <v>1563</v>
      </c>
    </row>
    <row r="6880" ht="15.75" customHeight="1">
      <c r="A6880" s="275" t="str">
        <f>'RESOLUCIONES 2015'!A7202:H7202</f>
        <v/>
      </c>
      <c r="B6880" s="73" t="s">
        <v>7852</v>
      </c>
      <c r="C6880" s="74">
        <v>207.0</v>
      </c>
      <c r="D6880" s="130">
        <v>44643.0</v>
      </c>
      <c r="E6880" s="73" t="s">
        <v>8162</v>
      </c>
      <c r="F6880" s="130" t="s">
        <v>8163</v>
      </c>
      <c r="G6880" s="73" t="s">
        <v>6597</v>
      </c>
      <c r="H6880" s="169"/>
      <c r="I6880" s="186"/>
      <c r="J6880" s="73"/>
      <c r="K6880" s="21"/>
      <c r="L6880" s="21"/>
      <c r="M6880" s="21"/>
      <c r="N6880" s="22">
        <f t="shared" si="2"/>
        <v>46206</v>
      </c>
      <c r="O6880" s="23">
        <f>'RESOLUCIONES EPG'!$N6880-'RESOLUCIONES EPG'!$D6880</f>
        <v>1563</v>
      </c>
    </row>
    <row r="6881" ht="16.5" customHeight="1">
      <c r="A6881" s="275" t="str">
        <f>'RESOLUCIONES 2015'!A7211:H7211</f>
        <v/>
      </c>
      <c r="B6881" s="73" t="s">
        <v>7852</v>
      </c>
      <c r="C6881" s="74">
        <v>216.0</v>
      </c>
      <c r="D6881" s="130">
        <v>44643.0</v>
      </c>
      <c r="E6881" s="73" t="s">
        <v>9173</v>
      </c>
      <c r="F6881" s="130" t="s">
        <v>9174</v>
      </c>
      <c r="G6881" s="73" t="s">
        <v>18</v>
      </c>
      <c r="H6881" s="169" t="s">
        <v>9165</v>
      </c>
      <c r="I6881" s="186"/>
      <c r="J6881" s="73"/>
      <c r="K6881" s="21"/>
      <c r="L6881" s="21"/>
      <c r="M6881" s="21"/>
      <c r="N6881" s="22">
        <f t="shared" si="2"/>
        <v>46206</v>
      </c>
      <c r="O6881" s="23">
        <f>'RESOLUCIONES EPG'!$N6881-'RESOLUCIONES EPG'!$D6881</f>
        <v>1563</v>
      </c>
    </row>
    <row r="6882" ht="15.75" customHeight="1">
      <c r="A6882" s="275" t="str">
        <f>'RESOLUCIONES 2015'!A7217:H7217</f>
        <v/>
      </c>
      <c r="B6882" s="73" t="s">
        <v>7852</v>
      </c>
      <c r="C6882" s="74">
        <v>222.0</v>
      </c>
      <c r="D6882" s="130">
        <v>44643.0</v>
      </c>
      <c r="E6882" s="73" t="s">
        <v>9175</v>
      </c>
      <c r="F6882" s="130" t="s">
        <v>9176</v>
      </c>
      <c r="G6882" s="73" t="s">
        <v>18</v>
      </c>
      <c r="H6882" s="169" t="s">
        <v>9177</v>
      </c>
      <c r="I6882" s="186"/>
      <c r="J6882" s="73"/>
      <c r="K6882" s="21"/>
      <c r="L6882" s="21"/>
      <c r="M6882" s="21"/>
      <c r="N6882" s="22">
        <f t="shared" si="2"/>
        <v>46206</v>
      </c>
      <c r="O6882" s="23">
        <f>'RESOLUCIONES EPG'!$N6882-'RESOLUCIONES EPG'!$D6882</f>
        <v>1563</v>
      </c>
    </row>
    <row r="6883" ht="15.75" customHeight="1">
      <c r="A6883" s="275" t="str">
        <f>'RESOLUCIONES 2015'!A7216:H7216</f>
        <v/>
      </c>
      <c r="B6883" s="73" t="s">
        <v>7852</v>
      </c>
      <c r="C6883" s="74">
        <v>221.0</v>
      </c>
      <c r="D6883" s="130">
        <v>44643.0</v>
      </c>
      <c r="E6883" s="73" t="s">
        <v>9178</v>
      </c>
      <c r="F6883" s="130" t="s">
        <v>9179</v>
      </c>
      <c r="G6883" s="73" t="s">
        <v>18</v>
      </c>
      <c r="H6883" s="169" t="s">
        <v>5708</v>
      </c>
      <c r="I6883" s="186"/>
      <c r="J6883" s="73"/>
      <c r="K6883" s="21"/>
      <c r="L6883" s="21"/>
      <c r="M6883" s="21"/>
      <c r="N6883" s="22">
        <f t="shared" si="2"/>
        <v>46206</v>
      </c>
      <c r="O6883" s="23">
        <f>'RESOLUCIONES EPG'!$N6883-'RESOLUCIONES EPG'!$D6883</f>
        <v>1563</v>
      </c>
    </row>
    <row r="6884" ht="16.5" customHeight="1">
      <c r="A6884" s="275" t="str">
        <f>'RESOLUCIONES 2015'!A7204:H7204</f>
        <v/>
      </c>
      <c r="B6884" s="73" t="s">
        <v>7852</v>
      </c>
      <c r="C6884" s="74">
        <v>209.0</v>
      </c>
      <c r="D6884" s="130">
        <v>44643.0</v>
      </c>
      <c r="E6884" s="73" t="s">
        <v>4793</v>
      </c>
      <c r="F6884" s="130" t="s">
        <v>9180</v>
      </c>
      <c r="G6884" s="73" t="s">
        <v>6597</v>
      </c>
      <c r="H6884" s="169"/>
      <c r="I6884" s="186"/>
      <c r="J6884" s="73"/>
      <c r="K6884" s="21"/>
      <c r="L6884" s="21"/>
      <c r="M6884" s="21"/>
      <c r="N6884" s="22">
        <f t="shared" si="2"/>
        <v>46206</v>
      </c>
      <c r="O6884" s="23">
        <f>'RESOLUCIONES EPG'!$N6884-'RESOLUCIONES EPG'!$D6884</f>
        <v>1563</v>
      </c>
    </row>
    <row r="6885" ht="15.75" customHeight="1">
      <c r="A6885" s="275" t="str">
        <f>'RESOLUCIONES 2015'!A7223:H7223</f>
        <v/>
      </c>
      <c r="B6885" s="73" t="s">
        <v>7852</v>
      </c>
      <c r="C6885" s="74">
        <v>228.0</v>
      </c>
      <c r="D6885" s="130">
        <v>44643.0</v>
      </c>
      <c r="E6885" s="73" t="s">
        <v>9181</v>
      </c>
      <c r="F6885" s="130" t="s">
        <v>9182</v>
      </c>
      <c r="G6885" s="73" t="s">
        <v>18</v>
      </c>
      <c r="H6885" s="169" t="s">
        <v>2151</v>
      </c>
      <c r="I6885" s="186"/>
      <c r="J6885" s="73"/>
      <c r="K6885" s="21"/>
      <c r="L6885" s="21"/>
      <c r="M6885" s="21"/>
      <c r="N6885" s="22">
        <f t="shared" si="2"/>
        <v>46206</v>
      </c>
      <c r="O6885" s="23">
        <f>'RESOLUCIONES EPG'!$N6885-'RESOLUCIONES EPG'!$D6885</f>
        <v>1563</v>
      </c>
    </row>
    <row r="6886" ht="15.75" customHeight="1">
      <c r="A6886" s="275" t="str">
        <f>'RESOLUCIONES 2015'!A7213:H7213</f>
        <v/>
      </c>
      <c r="B6886" s="73" t="s">
        <v>7852</v>
      </c>
      <c r="C6886" s="74">
        <v>218.0</v>
      </c>
      <c r="D6886" s="130">
        <v>44643.0</v>
      </c>
      <c r="E6886" s="73" t="s">
        <v>9183</v>
      </c>
      <c r="F6886" s="130" t="s">
        <v>9184</v>
      </c>
      <c r="G6886" s="73" t="s">
        <v>18</v>
      </c>
      <c r="H6886" s="169" t="s">
        <v>8663</v>
      </c>
      <c r="I6886" s="186"/>
      <c r="J6886" s="73"/>
      <c r="K6886" s="21"/>
      <c r="L6886" s="21"/>
      <c r="M6886" s="21"/>
      <c r="N6886" s="22">
        <f t="shared" si="2"/>
        <v>46206</v>
      </c>
      <c r="O6886" s="23">
        <f>'RESOLUCIONES EPG'!$N6886-'RESOLUCIONES EPG'!$D6886</f>
        <v>1563</v>
      </c>
    </row>
    <row r="6887" ht="15.75" customHeight="1">
      <c r="A6887" s="275" t="str">
        <f>'RESOLUCIONES 2015'!A7200:H7200</f>
        <v/>
      </c>
      <c r="B6887" s="73" t="s">
        <v>7852</v>
      </c>
      <c r="C6887" s="74">
        <v>205.0</v>
      </c>
      <c r="D6887" s="130">
        <v>44643.0</v>
      </c>
      <c r="E6887" s="73" t="s">
        <v>8572</v>
      </c>
      <c r="F6887" s="130" t="s">
        <v>9185</v>
      </c>
      <c r="G6887" s="73" t="s">
        <v>6597</v>
      </c>
      <c r="H6887" s="169"/>
      <c r="I6887" s="186"/>
      <c r="J6887" s="73"/>
      <c r="K6887" s="21"/>
      <c r="L6887" s="21"/>
      <c r="M6887" s="21"/>
      <c r="N6887" s="22">
        <f t="shared" si="2"/>
        <v>46206</v>
      </c>
      <c r="O6887" s="23">
        <f>'RESOLUCIONES EPG'!$N6887-'RESOLUCIONES EPG'!$D6887</f>
        <v>1563</v>
      </c>
    </row>
    <row r="6888" ht="15.75" customHeight="1">
      <c r="A6888" s="275" t="str">
        <f>'RESOLUCIONES 2015'!A7227:H7227</f>
        <v/>
      </c>
      <c r="B6888" s="73" t="s">
        <v>7852</v>
      </c>
      <c r="C6888" s="74">
        <v>232.0</v>
      </c>
      <c r="D6888" s="130">
        <v>44644.0</v>
      </c>
      <c r="E6888" s="73" t="s">
        <v>7308</v>
      </c>
      <c r="F6888" s="130" t="s">
        <v>7502</v>
      </c>
      <c r="G6888" s="73" t="s">
        <v>131</v>
      </c>
      <c r="H6888" s="169"/>
      <c r="I6888" s="186"/>
      <c r="J6888" s="73"/>
      <c r="K6888" s="21"/>
      <c r="L6888" s="21"/>
      <c r="M6888" s="21"/>
      <c r="N6888" s="22">
        <f t="shared" si="2"/>
        <v>46206</v>
      </c>
      <c r="O6888" s="23">
        <f>'RESOLUCIONES EPG'!$N6888-'RESOLUCIONES EPG'!$D6888</f>
        <v>1562</v>
      </c>
    </row>
    <row r="6889" ht="16.5" customHeight="1">
      <c r="A6889" s="275" t="str">
        <f>'RESOLUCIONES 2015'!A7230:H7230</f>
        <v/>
      </c>
      <c r="B6889" s="73" t="s">
        <v>7852</v>
      </c>
      <c r="C6889" s="74">
        <v>235.0</v>
      </c>
      <c r="D6889" s="130">
        <v>44644.0</v>
      </c>
      <c r="E6889" s="73" t="s">
        <v>8508</v>
      </c>
      <c r="F6889" s="130" t="s">
        <v>8509</v>
      </c>
      <c r="G6889" s="73" t="s">
        <v>131</v>
      </c>
      <c r="H6889" s="169"/>
      <c r="I6889" s="186"/>
      <c r="J6889" s="73"/>
      <c r="K6889" s="21"/>
      <c r="L6889" s="21"/>
      <c r="M6889" s="21"/>
      <c r="N6889" s="22">
        <f t="shared" si="2"/>
        <v>46206</v>
      </c>
      <c r="O6889" s="23">
        <f>'RESOLUCIONES EPG'!$N6889-'RESOLUCIONES EPG'!$D6889</f>
        <v>1562</v>
      </c>
    </row>
    <row r="6890" ht="24.0" customHeight="1">
      <c r="A6890" s="275" t="str">
        <f>'RESOLUCIONES 2015'!A7231:H7231</f>
        <v/>
      </c>
      <c r="B6890" s="73" t="s">
        <v>7852</v>
      </c>
      <c r="C6890" s="74">
        <v>236.0</v>
      </c>
      <c r="D6890" s="130">
        <v>44644.0</v>
      </c>
      <c r="E6890" s="73" t="s">
        <v>2181</v>
      </c>
      <c r="F6890" s="130" t="s">
        <v>2182</v>
      </c>
      <c r="G6890" s="73" t="s">
        <v>131</v>
      </c>
      <c r="H6890" s="169"/>
      <c r="I6890" s="186"/>
      <c r="J6890" s="73"/>
      <c r="K6890" s="21"/>
      <c r="L6890" s="21"/>
      <c r="M6890" s="21"/>
      <c r="N6890" s="22">
        <f t="shared" si="2"/>
        <v>46206</v>
      </c>
      <c r="O6890" s="23">
        <f>'RESOLUCIONES EPG'!$N6890-'RESOLUCIONES EPG'!$D6890</f>
        <v>1562</v>
      </c>
    </row>
    <row r="6891" ht="27.0" customHeight="1">
      <c r="A6891" s="275" t="str">
        <f>'RESOLUCIONES 2015'!A7226:H7226</f>
        <v/>
      </c>
      <c r="B6891" s="73" t="s">
        <v>7852</v>
      </c>
      <c r="C6891" s="74">
        <v>231.0</v>
      </c>
      <c r="D6891" s="130">
        <v>44644.0</v>
      </c>
      <c r="E6891" s="73" t="s">
        <v>9186</v>
      </c>
      <c r="F6891" s="130" t="s">
        <v>9187</v>
      </c>
      <c r="G6891" s="73" t="s">
        <v>18</v>
      </c>
      <c r="H6891" s="169" t="s">
        <v>9188</v>
      </c>
      <c r="I6891" s="186"/>
      <c r="J6891" s="73"/>
      <c r="K6891" s="21"/>
      <c r="L6891" s="21"/>
      <c r="M6891" s="21"/>
      <c r="N6891" s="22">
        <f t="shared" si="2"/>
        <v>46206</v>
      </c>
      <c r="O6891" s="23">
        <f>'RESOLUCIONES EPG'!$N6891-'RESOLUCIONES EPG'!$D6891</f>
        <v>1562</v>
      </c>
    </row>
    <row r="6892" ht="16.5" customHeight="1">
      <c r="A6892" s="275" t="str">
        <f>'RESOLUCIONES 2015'!A7229:H7229</f>
        <v/>
      </c>
      <c r="B6892" s="73" t="s">
        <v>7852</v>
      </c>
      <c r="C6892" s="74">
        <v>234.0</v>
      </c>
      <c r="D6892" s="130">
        <v>44644.0</v>
      </c>
      <c r="E6892" s="73" t="s">
        <v>8920</v>
      </c>
      <c r="F6892" s="130" t="s">
        <v>8816</v>
      </c>
      <c r="G6892" s="73" t="s">
        <v>131</v>
      </c>
      <c r="H6892" s="169"/>
      <c r="I6892" s="186"/>
      <c r="J6892" s="73"/>
      <c r="K6892" s="21"/>
      <c r="L6892" s="21"/>
      <c r="M6892" s="21"/>
      <c r="N6892" s="22">
        <f t="shared" si="2"/>
        <v>46206</v>
      </c>
      <c r="O6892" s="23">
        <f>'RESOLUCIONES EPG'!$N6892-'RESOLUCIONES EPG'!$D6892</f>
        <v>1562</v>
      </c>
    </row>
    <row r="6893" ht="16.5" customHeight="1">
      <c r="A6893" s="275" t="str">
        <f>'RESOLUCIONES 2015'!A7228:H7228</f>
        <v/>
      </c>
      <c r="B6893" s="73" t="s">
        <v>7852</v>
      </c>
      <c r="C6893" s="74">
        <v>233.0</v>
      </c>
      <c r="D6893" s="130">
        <v>44644.0</v>
      </c>
      <c r="E6893" s="73" t="s">
        <v>9189</v>
      </c>
      <c r="F6893" s="130" t="s">
        <v>8388</v>
      </c>
      <c r="G6893" s="73" t="s">
        <v>131</v>
      </c>
      <c r="H6893" s="169"/>
      <c r="I6893" s="186"/>
      <c r="J6893" s="73"/>
      <c r="K6893" s="21"/>
      <c r="L6893" s="21"/>
      <c r="M6893" s="21"/>
      <c r="N6893" s="22">
        <f t="shared" si="2"/>
        <v>46206</v>
      </c>
      <c r="O6893" s="23">
        <f>'RESOLUCIONES EPG'!$N6893-'RESOLUCIONES EPG'!$D6893</f>
        <v>1562</v>
      </c>
    </row>
    <row r="6894" ht="27.0" customHeight="1">
      <c r="A6894" s="275" t="str">
        <f>'RESOLUCIONES 2015'!A7236:H7236</f>
        <v/>
      </c>
      <c r="B6894" s="73" t="s">
        <v>7852</v>
      </c>
      <c r="C6894" s="74">
        <v>241.0</v>
      </c>
      <c r="D6894" s="130">
        <v>44648.0</v>
      </c>
      <c r="E6894" s="73" t="s">
        <v>9190</v>
      </c>
      <c r="F6894" s="130" t="s">
        <v>9191</v>
      </c>
      <c r="G6894" s="73" t="s">
        <v>18</v>
      </c>
      <c r="H6894" s="169"/>
      <c r="I6894" s="186"/>
      <c r="J6894" s="73"/>
      <c r="K6894" s="21"/>
      <c r="L6894" s="21"/>
      <c r="M6894" s="21"/>
      <c r="N6894" s="22">
        <f t="shared" si="2"/>
        <v>46206</v>
      </c>
      <c r="O6894" s="23">
        <f>'RESOLUCIONES EPG'!$N6894-'RESOLUCIONES EPG'!$D6894</f>
        <v>1558</v>
      </c>
    </row>
    <row r="6895" ht="15.75" customHeight="1">
      <c r="A6895" s="275" t="str">
        <f>'RESOLUCIONES 2015'!A7232:H7232</f>
        <v/>
      </c>
      <c r="B6895" s="73" t="s">
        <v>7852</v>
      </c>
      <c r="C6895" s="74">
        <v>237.0</v>
      </c>
      <c r="D6895" s="130">
        <v>44648.0</v>
      </c>
      <c r="E6895" s="73" t="s">
        <v>9192</v>
      </c>
      <c r="F6895" s="130" t="s">
        <v>9193</v>
      </c>
      <c r="G6895" s="73" t="s">
        <v>18</v>
      </c>
      <c r="H6895" s="169"/>
      <c r="I6895" s="186"/>
      <c r="J6895" s="73"/>
      <c r="K6895" s="21"/>
      <c r="L6895" s="21"/>
      <c r="M6895" s="21"/>
      <c r="N6895" s="22">
        <f t="shared" si="2"/>
        <v>46206</v>
      </c>
      <c r="O6895" s="23">
        <f>'RESOLUCIONES EPG'!$N6895-'RESOLUCIONES EPG'!$D6895</f>
        <v>1558</v>
      </c>
    </row>
    <row r="6896" ht="15.75" customHeight="1">
      <c r="A6896" s="275" t="str">
        <f>'RESOLUCIONES 2015'!A7233:H7233</f>
        <v/>
      </c>
      <c r="B6896" s="73" t="s">
        <v>7852</v>
      </c>
      <c r="C6896" s="74">
        <v>238.0</v>
      </c>
      <c r="D6896" s="130">
        <v>44648.0</v>
      </c>
      <c r="E6896" s="73" t="s">
        <v>8682</v>
      </c>
      <c r="F6896" s="130" t="s">
        <v>8683</v>
      </c>
      <c r="G6896" s="73" t="s">
        <v>6388</v>
      </c>
      <c r="H6896" s="169"/>
      <c r="I6896" s="186"/>
      <c r="J6896" s="73"/>
      <c r="K6896" s="21"/>
      <c r="L6896" s="21"/>
      <c r="M6896" s="21"/>
      <c r="N6896" s="22">
        <f t="shared" si="2"/>
        <v>46206</v>
      </c>
      <c r="O6896" s="23">
        <f>'RESOLUCIONES EPG'!$N6896-'RESOLUCIONES EPG'!$D6896</f>
        <v>1558</v>
      </c>
    </row>
    <row r="6897" ht="15.75" customHeight="1">
      <c r="A6897" s="275" t="str">
        <f>'RESOLUCIONES 2015'!A7235:H7235</f>
        <v/>
      </c>
      <c r="B6897" s="73" t="s">
        <v>7852</v>
      </c>
      <c r="C6897" s="74">
        <v>240.0</v>
      </c>
      <c r="D6897" s="130">
        <v>44648.0</v>
      </c>
      <c r="E6897" s="73" t="s">
        <v>9194</v>
      </c>
      <c r="F6897" s="130" t="s">
        <v>9195</v>
      </c>
      <c r="G6897" s="73" t="s">
        <v>18</v>
      </c>
      <c r="H6897" s="169"/>
      <c r="I6897" s="186"/>
      <c r="J6897" s="73"/>
      <c r="K6897" s="21"/>
      <c r="L6897" s="21"/>
      <c r="M6897" s="21"/>
      <c r="N6897" s="22">
        <f t="shared" si="2"/>
        <v>46206</v>
      </c>
      <c r="O6897" s="23">
        <f>'RESOLUCIONES EPG'!$N6897-'RESOLUCIONES EPG'!$D6897</f>
        <v>1558</v>
      </c>
    </row>
    <row r="6898" ht="15.75" customHeight="1">
      <c r="A6898" s="275" t="str">
        <f>'RESOLUCIONES 2015'!A7234:H7234</f>
        <v/>
      </c>
      <c r="B6898" s="73" t="s">
        <v>7852</v>
      </c>
      <c r="C6898" s="74">
        <v>239.0</v>
      </c>
      <c r="D6898" s="130">
        <v>44648.0</v>
      </c>
      <c r="E6898" s="73" t="s">
        <v>3077</v>
      </c>
      <c r="F6898" s="130" t="s">
        <v>9196</v>
      </c>
      <c r="G6898" s="73" t="s">
        <v>7469</v>
      </c>
      <c r="H6898" s="169"/>
      <c r="I6898" s="186"/>
      <c r="J6898" s="73"/>
      <c r="K6898" s="21"/>
      <c r="L6898" s="21"/>
      <c r="M6898" s="21"/>
      <c r="N6898" s="22">
        <f t="shared" si="2"/>
        <v>46206</v>
      </c>
      <c r="O6898" s="23">
        <f>'RESOLUCIONES EPG'!$N6898-'RESOLUCIONES EPG'!$D6898</f>
        <v>1558</v>
      </c>
    </row>
    <row r="6899" ht="15.75" customHeight="1">
      <c r="A6899" s="275" t="str">
        <f>'RESOLUCIONES 2015'!A7240:H7240</f>
        <v/>
      </c>
      <c r="B6899" s="73" t="s">
        <v>7852</v>
      </c>
      <c r="C6899" s="74">
        <v>245.0</v>
      </c>
      <c r="D6899" s="130">
        <v>44649.0</v>
      </c>
      <c r="E6899" s="73" t="s">
        <v>7874</v>
      </c>
      <c r="F6899" s="130" t="s">
        <v>7875</v>
      </c>
      <c r="G6899" s="73" t="s">
        <v>2923</v>
      </c>
      <c r="H6899" s="169"/>
      <c r="I6899" s="186"/>
      <c r="J6899" s="73"/>
      <c r="K6899" s="21"/>
      <c r="L6899" s="21"/>
      <c r="M6899" s="21"/>
      <c r="N6899" s="22">
        <f t="shared" si="2"/>
        <v>46206</v>
      </c>
      <c r="O6899" s="23">
        <f>'RESOLUCIONES EPG'!$N6899-'RESOLUCIONES EPG'!$D6899</f>
        <v>1557</v>
      </c>
    </row>
    <row r="6900" ht="16.5" customHeight="1">
      <c r="A6900" s="275" t="str">
        <f>'RESOLUCIONES 2015'!A7241:H7241</f>
        <v/>
      </c>
      <c r="B6900" s="73" t="s">
        <v>7852</v>
      </c>
      <c r="C6900" s="74">
        <v>246.0</v>
      </c>
      <c r="D6900" s="130">
        <v>44649.0</v>
      </c>
      <c r="E6900" s="73" t="s">
        <v>8007</v>
      </c>
      <c r="F6900" s="130" t="s">
        <v>8008</v>
      </c>
      <c r="G6900" s="73" t="s">
        <v>2923</v>
      </c>
      <c r="H6900" s="169"/>
      <c r="I6900" s="186"/>
      <c r="J6900" s="73"/>
      <c r="K6900" s="21"/>
      <c r="L6900" s="21"/>
      <c r="M6900" s="21"/>
      <c r="N6900" s="22">
        <f t="shared" si="2"/>
        <v>46206</v>
      </c>
      <c r="O6900" s="23">
        <f>'RESOLUCIONES EPG'!$N6900-'RESOLUCIONES EPG'!$D6900</f>
        <v>1557</v>
      </c>
    </row>
    <row r="6901" ht="15.75" customHeight="1">
      <c r="A6901" s="275" t="str">
        <f>'RESOLUCIONES 2015'!A7239:H7239</f>
        <v/>
      </c>
      <c r="B6901" s="73" t="s">
        <v>7852</v>
      </c>
      <c r="C6901" s="74">
        <v>244.0</v>
      </c>
      <c r="D6901" s="130">
        <v>44649.0</v>
      </c>
      <c r="E6901" s="73" t="s">
        <v>7776</v>
      </c>
      <c r="F6901" s="130" t="s">
        <v>7777</v>
      </c>
      <c r="G6901" s="73" t="s">
        <v>2923</v>
      </c>
      <c r="H6901" s="169"/>
      <c r="I6901" s="186"/>
      <c r="J6901" s="73"/>
      <c r="K6901" s="21"/>
      <c r="L6901" s="21"/>
      <c r="M6901" s="21"/>
      <c r="N6901" s="22">
        <f t="shared" si="2"/>
        <v>46206</v>
      </c>
      <c r="O6901" s="23">
        <f>'RESOLUCIONES EPG'!$N6901-'RESOLUCIONES EPG'!$D6901</f>
        <v>1557</v>
      </c>
    </row>
    <row r="6902" ht="15.75" customHeight="1">
      <c r="A6902" s="275" t="str">
        <f>'RESOLUCIONES 2015'!A7237:H7237</f>
        <v/>
      </c>
      <c r="B6902" s="73" t="s">
        <v>7852</v>
      </c>
      <c r="C6902" s="74">
        <v>242.0</v>
      </c>
      <c r="D6902" s="130">
        <v>44649.0</v>
      </c>
      <c r="E6902" s="73" t="s">
        <v>8755</v>
      </c>
      <c r="F6902" s="130" t="s">
        <v>9023</v>
      </c>
      <c r="G6902" s="73" t="s">
        <v>2923</v>
      </c>
      <c r="H6902" s="169"/>
      <c r="I6902" s="186"/>
      <c r="J6902" s="73"/>
      <c r="K6902" s="21"/>
      <c r="L6902" s="21"/>
      <c r="M6902" s="21"/>
      <c r="N6902" s="22">
        <f t="shared" si="2"/>
        <v>46206</v>
      </c>
      <c r="O6902" s="23">
        <f>'RESOLUCIONES EPG'!$N6902-'RESOLUCIONES EPG'!$D6902</f>
        <v>1557</v>
      </c>
    </row>
    <row r="6903" ht="16.5" customHeight="1">
      <c r="A6903" s="275" t="str">
        <f>'RESOLUCIONES 2015'!A7238:H7238</f>
        <v/>
      </c>
      <c r="B6903" s="73" t="s">
        <v>7852</v>
      </c>
      <c r="C6903" s="74">
        <v>243.0</v>
      </c>
      <c r="D6903" s="130">
        <v>44649.0</v>
      </c>
      <c r="E6903" s="73" t="s">
        <v>4177</v>
      </c>
      <c r="F6903" s="130" t="s">
        <v>9025</v>
      </c>
      <c r="G6903" s="73" t="s">
        <v>2923</v>
      </c>
      <c r="H6903" s="169"/>
      <c r="I6903" s="186"/>
      <c r="J6903" s="73"/>
      <c r="K6903" s="21"/>
      <c r="L6903" s="21"/>
      <c r="M6903" s="21"/>
      <c r="N6903" s="22">
        <f t="shared" si="2"/>
        <v>46206</v>
      </c>
      <c r="O6903" s="23">
        <f>'RESOLUCIONES EPG'!$N6903-'RESOLUCIONES EPG'!$D6903</f>
        <v>1557</v>
      </c>
    </row>
    <row r="6904" ht="15.75" customHeight="1">
      <c r="A6904" s="275" t="str">
        <f>'RESOLUCIONES 2015'!A7247:H7247</f>
        <v/>
      </c>
      <c r="B6904" s="73" t="s">
        <v>7852</v>
      </c>
      <c r="C6904" s="74">
        <v>252.0</v>
      </c>
      <c r="D6904" s="130">
        <v>44652.0</v>
      </c>
      <c r="E6904" s="73" t="s">
        <v>7061</v>
      </c>
      <c r="F6904" s="130" t="s">
        <v>8922</v>
      </c>
      <c r="G6904" s="73" t="s">
        <v>1593</v>
      </c>
      <c r="H6904" s="169"/>
      <c r="I6904" s="186"/>
      <c r="J6904" s="73"/>
      <c r="K6904" s="21"/>
      <c r="L6904" s="21"/>
      <c r="M6904" s="21"/>
      <c r="N6904" s="22">
        <f t="shared" si="2"/>
        <v>46206</v>
      </c>
      <c r="O6904" s="23">
        <f>'RESOLUCIONES EPG'!$N6904-'RESOLUCIONES EPG'!$D6904</f>
        <v>1554</v>
      </c>
    </row>
    <row r="6905" ht="15.75" customHeight="1">
      <c r="A6905" s="275" t="str">
        <f>'RESOLUCIONES 2015'!A7245:H7245</f>
        <v/>
      </c>
      <c r="B6905" s="73" t="s">
        <v>7852</v>
      </c>
      <c r="C6905" s="74">
        <v>250.0</v>
      </c>
      <c r="D6905" s="130">
        <v>44652.0</v>
      </c>
      <c r="E6905" s="73" t="s">
        <v>9197</v>
      </c>
      <c r="F6905" s="130" t="s">
        <v>8803</v>
      </c>
      <c r="G6905" s="73" t="s">
        <v>131</v>
      </c>
      <c r="H6905" s="169"/>
      <c r="I6905" s="186"/>
      <c r="J6905" s="73"/>
      <c r="K6905" s="21"/>
      <c r="L6905" s="21"/>
      <c r="M6905" s="21"/>
      <c r="N6905" s="22">
        <f t="shared" si="2"/>
        <v>46206</v>
      </c>
      <c r="O6905" s="23">
        <f>'RESOLUCIONES EPG'!$N6905-'RESOLUCIONES EPG'!$D6905</f>
        <v>1554</v>
      </c>
    </row>
    <row r="6906" ht="15.75" customHeight="1">
      <c r="A6906" s="275" t="str">
        <f>'RESOLUCIONES 2015'!A7244:H7244</f>
        <v/>
      </c>
      <c r="B6906" s="73" t="s">
        <v>7852</v>
      </c>
      <c r="C6906" s="74">
        <v>249.0</v>
      </c>
      <c r="D6906" s="130">
        <v>44652.0</v>
      </c>
      <c r="E6906" s="73" t="s">
        <v>2944</v>
      </c>
      <c r="F6906" s="130" t="s">
        <v>9198</v>
      </c>
      <c r="G6906" s="73" t="s">
        <v>18</v>
      </c>
      <c r="H6906" s="169" t="s">
        <v>9199</v>
      </c>
      <c r="I6906" s="186"/>
      <c r="J6906" s="73"/>
      <c r="K6906" s="21"/>
      <c r="L6906" s="21"/>
      <c r="M6906" s="21"/>
      <c r="N6906" s="22">
        <f t="shared" si="2"/>
        <v>46206</v>
      </c>
      <c r="O6906" s="23">
        <f>'RESOLUCIONES EPG'!$N6906-'RESOLUCIONES EPG'!$D6906</f>
        <v>1554</v>
      </c>
    </row>
    <row r="6907" ht="15.75" customHeight="1">
      <c r="A6907" s="275" t="str">
        <f>'RESOLUCIONES 2015'!A7243:H7243</f>
        <v/>
      </c>
      <c r="B6907" s="73" t="s">
        <v>7852</v>
      </c>
      <c r="C6907" s="74">
        <v>248.0</v>
      </c>
      <c r="D6907" s="130">
        <v>44652.0</v>
      </c>
      <c r="E6907" s="73" t="s">
        <v>9200</v>
      </c>
      <c r="F6907" s="130" t="s">
        <v>9201</v>
      </c>
      <c r="G6907" s="73" t="s">
        <v>18</v>
      </c>
      <c r="H6907" s="169" t="s">
        <v>2663</v>
      </c>
      <c r="I6907" s="186"/>
      <c r="J6907" s="73"/>
      <c r="K6907" s="21"/>
      <c r="L6907" s="21"/>
      <c r="M6907" s="21"/>
      <c r="N6907" s="22">
        <f t="shared" si="2"/>
        <v>46206</v>
      </c>
      <c r="O6907" s="23">
        <f>'RESOLUCIONES EPG'!$N6907-'RESOLUCIONES EPG'!$D6907</f>
        <v>1554</v>
      </c>
    </row>
    <row r="6908" ht="15.75" customHeight="1">
      <c r="A6908" s="275" t="str">
        <f>'RESOLUCIONES 2015'!A7246:H7246</f>
        <v/>
      </c>
      <c r="B6908" s="73" t="s">
        <v>9202</v>
      </c>
      <c r="C6908" s="40">
        <v>251.0</v>
      </c>
      <c r="D6908" s="130">
        <v>44652.0</v>
      </c>
      <c r="E6908" s="73" t="s">
        <v>5133</v>
      </c>
      <c r="F6908" s="130" t="s">
        <v>9203</v>
      </c>
      <c r="G6908" s="73" t="s">
        <v>131</v>
      </c>
      <c r="H6908" s="169"/>
      <c r="I6908" s="186"/>
      <c r="J6908" s="73"/>
      <c r="K6908" s="21"/>
      <c r="L6908" s="21"/>
      <c r="M6908" s="21"/>
      <c r="N6908" s="22">
        <f t="shared" si="2"/>
        <v>46206</v>
      </c>
      <c r="O6908" s="23">
        <f>'RESOLUCIONES EPG'!$N6908-'RESOLUCIONES EPG'!$D6908</f>
        <v>1554</v>
      </c>
    </row>
    <row r="6909" ht="15.75" customHeight="1">
      <c r="A6909" s="275" t="str">
        <f>'RESOLUCIONES 2015'!A7242:H7242</f>
        <v/>
      </c>
      <c r="B6909" s="73" t="s">
        <v>7852</v>
      </c>
      <c r="C6909" s="74">
        <v>247.0</v>
      </c>
      <c r="D6909" s="130">
        <v>44652.0</v>
      </c>
      <c r="E6909" s="73" t="s">
        <v>7782</v>
      </c>
      <c r="F6909" s="130" t="s">
        <v>9204</v>
      </c>
      <c r="G6909" s="73" t="s">
        <v>18</v>
      </c>
      <c r="H6909" s="169" t="s">
        <v>2151</v>
      </c>
      <c r="I6909" s="186"/>
      <c r="J6909" s="73"/>
      <c r="K6909" s="21"/>
      <c r="L6909" s="21"/>
      <c r="M6909" s="21"/>
      <c r="N6909" s="22">
        <f t="shared" si="2"/>
        <v>46206</v>
      </c>
      <c r="O6909" s="23">
        <f>'RESOLUCIONES EPG'!$N6909-'RESOLUCIONES EPG'!$D6909</f>
        <v>1554</v>
      </c>
    </row>
    <row r="6910" ht="15.75" customHeight="1">
      <c r="A6910" s="275" t="str">
        <f>'RESOLUCIONES 2015'!A7252:H7252</f>
        <v/>
      </c>
      <c r="B6910" s="73" t="s">
        <v>7852</v>
      </c>
      <c r="C6910" s="74">
        <v>257.0</v>
      </c>
      <c r="D6910" s="130">
        <v>44655.0</v>
      </c>
      <c r="E6910" s="73" t="s">
        <v>2433</v>
      </c>
      <c r="F6910" s="130" t="s">
        <v>7386</v>
      </c>
      <c r="G6910" s="73" t="s">
        <v>2253</v>
      </c>
      <c r="H6910" s="169" t="s">
        <v>9205</v>
      </c>
      <c r="I6910" s="186"/>
      <c r="J6910" s="73"/>
      <c r="K6910" s="21"/>
      <c r="L6910" s="21"/>
      <c r="M6910" s="21"/>
      <c r="N6910" s="22">
        <f t="shared" si="2"/>
        <v>46206</v>
      </c>
      <c r="O6910" s="23">
        <f>'RESOLUCIONES EPG'!$N6910-'RESOLUCIONES EPG'!$D6910</f>
        <v>1551</v>
      </c>
    </row>
    <row r="6911" ht="15.75" customHeight="1">
      <c r="A6911" s="275" t="str">
        <f>'RESOLUCIONES 2015'!A7256:H7256</f>
        <v/>
      </c>
      <c r="B6911" s="73" t="s">
        <v>7852</v>
      </c>
      <c r="C6911" s="74">
        <v>261.0</v>
      </c>
      <c r="D6911" s="130">
        <v>44655.0</v>
      </c>
      <c r="E6911" s="73" t="s">
        <v>5507</v>
      </c>
      <c r="F6911" s="130" t="s">
        <v>6154</v>
      </c>
      <c r="G6911" s="73" t="s">
        <v>2253</v>
      </c>
      <c r="H6911" s="169" t="s">
        <v>9206</v>
      </c>
      <c r="I6911" s="186"/>
      <c r="J6911" s="73"/>
      <c r="K6911" s="21"/>
      <c r="L6911" s="21"/>
      <c r="M6911" s="21"/>
      <c r="N6911" s="22">
        <f t="shared" si="2"/>
        <v>46206</v>
      </c>
      <c r="O6911" s="23">
        <f>'RESOLUCIONES EPG'!$N6911-'RESOLUCIONES EPG'!$D6911</f>
        <v>1551</v>
      </c>
    </row>
    <row r="6912" ht="16.5" customHeight="1">
      <c r="A6912" s="275" t="str">
        <f>'RESOLUCIONES 2015'!A7251:H7251</f>
        <v/>
      </c>
      <c r="B6912" s="73" t="s">
        <v>7852</v>
      </c>
      <c r="C6912" s="74">
        <v>256.0</v>
      </c>
      <c r="D6912" s="130">
        <v>44655.0</v>
      </c>
      <c r="E6912" s="73" t="s">
        <v>7176</v>
      </c>
      <c r="F6912" s="130" t="s">
        <v>7652</v>
      </c>
      <c r="G6912" s="73" t="s">
        <v>2253</v>
      </c>
      <c r="H6912" s="169" t="s">
        <v>90</v>
      </c>
      <c r="I6912" s="186"/>
      <c r="J6912" s="73"/>
      <c r="K6912" s="21"/>
      <c r="L6912" s="21"/>
      <c r="M6912" s="21"/>
      <c r="N6912" s="22">
        <f t="shared" si="2"/>
        <v>46206</v>
      </c>
      <c r="O6912" s="23">
        <f>'RESOLUCIONES EPG'!$N6912-'RESOLUCIONES EPG'!$D6912</f>
        <v>1551</v>
      </c>
    </row>
    <row r="6913" ht="16.5" customHeight="1">
      <c r="A6913" s="275" t="str">
        <f>'RESOLUCIONES 2015'!A7250:H7250</f>
        <v/>
      </c>
      <c r="B6913" s="73" t="s">
        <v>7852</v>
      </c>
      <c r="C6913" s="74">
        <v>255.0</v>
      </c>
      <c r="D6913" s="130">
        <v>44655.0</v>
      </c>
      <c r="E6913" s="73" t="s">
        <v>4134</v>
      </c>
      <c r="F6913" s="130" t="s">
        <v>8397</v>
      </c>
      <c r="G6913" s="73" t="s">
        <v>2253</v>
      </c>
      <c r="H6913" s="169" t="s">
        <v>8832</v>
      </c>
      <c r="I6913" s="186"/>
      <c r="J6913" s="73"/>
      <c r="K6913" s="21"/>
      <c r="L6913" s="21"/>
      <c r="M6913" s="21"/>
      <c r="N6913" s="22">
        <f t="shared" si="2"/>
        <v>46206</v>
      </c>
      <c r="O6913" s="23">
        <f>'RESOLUCIONES EPG'!$N6913-'RESOLUCIONES EPG'!$D6913</f>
        <v>1551</v>
      </c>
    </row>
    <row r="6914" ht="16.5" customHeight="1">
      <c r="A6914" s="275" t="str">
        <f>'RESOLUCIONES 2015'!A7254:H7254</f>
        <v/>
      </c>
      <c r="B6914" s="73" t="s">
        <v>7852</v>
      </c>
      <c r="C6914" s="74">
        <v>259.0</v>
      </c>
      <c r="D6914" s="130">
        <v>44655.0</v>
      </c>
      <c r="E6914" s="73" t="s">
        <v>6725</v>
      </c>
      <c r="F6914" s="130" t="s">
        <v>7773</v>
      </c>
      <c r="G6914" s="73" t="s">
        <v>2253</v>
      </c>
      <c r="H6914" s="169" t="s">
        <v>90</v>
      </c>
      <c r="I6914" s="186"/>
      <c r="J6914" s="73"/>
      <c r="K6914" s="21"/>
      <c r="L6914" s="21"/>
      <c r="M6914" s="21"/>
      <c r="N6914" s="22">
        <f t="shared" si="2"/>
        <v>46206</v>
      </c>
      <c r="O6914" s="23">
        <f>'RESOLUCIONES EPG'!$N6914-'RESOLUCIONES EPG'!$D6914</f>
        <v>1551</v>
      </c>
    </row>
    <row r="6915" ht="15.75" customHeight="1">
      <c r="A6915" s="275" t="str">
        <f>'RESOLUCIONES 2015'!A7255:H7255</f>
        <v/>
      </c>
      <c r="B6915" s="73" t="s">
        <v>7852</v>
      </c>
      <c r="C6915" s="74">
        <v>260.0</v>
      </c>
      <c r="D6915" s="130">
        <v>44655.0</v>
      </c>
      <c r="E6915" s="73" t="s">
        <v>4873</v>
      </c>
      <c r="F6915" s="130" t="s">
        <v>7745</v>
      </c>
      <c r="G6915" s="73" t="s">
        <v>2253</v>
      </c>
      <c r="H6915" s="169" t="s">
        <v>8832</v>
      </c>
      <c r="I6915" s="186"/>
      <c r="J6915" s="73"/>
      <c r="K6915" s="21"/>
      <c r="L6915" s="21"/>
      <c r="M6915" s="21"/>
      <c r="N6915" s="22">
        <f t="shared" si="2"/>
        <v>46206</v>
      </c>
      <c r="O6915" s="23">
        <f>'RESOLUCIONES EPG'!$N6915-'RESOLUCIONES EPG'!$D6915</f>
        <v>1551</v>
      </c>
    </row>
    <row r="6916" ht="16.5" customHeight="1">
      <c r="A6916" s="275" t="str">
        <f>'RESOLUCIONES 2015'!A7248:H7248</f>
        <v/>
      </c>
      <c r="B6916" s="73" t="s">
        <v>7852</v>
      </c>
      <c r="C6916" s="74">
        <v>253.0</v>
      </c>
      <c r="D6916" s="130">
        <v>44655.0</v>
      </c>
      <c r="E6916" s="73" t="s">
        <v>5543</v>
      </c>
      <c r="F6916" s="130" t="s">
        <v>6211</v>
      </c>
      <c r="G6916" s="73" t="s">
        <v>2253</v>
      </c>
      <c r="H6916" s="169" t="s">
        <v>90</v>
      </c>
      <c r="I6916" s="186"/>
      <c r="J6916" s="73"/>
      <c r="K6916" s="21"/>
      <c r="L6916" s="21"/>
      <c r="M6916" s="21"/>
      <c r="N6916" s="22">
        <f t="shared" si="2"/>
        <v>46206</v>
      </c>
      <c r="O6916" s="23">
        <f>'RESOLUCIONES EPG'!$N6916-'RESOLUCIONES EPG'!$D6916</f>
        <v>1551</v>
      </c>
    </row>
    <row r="6917" ht="27.0" customHeight="1">
      <c r="A6917" s="275" t="str">
        <f>'RESOLUCIONES 2015'!A7253:H7253</f>
        <v/>
      </c>
      <c r="B6917" s="73" t="s">
        <v>7852</v>
      </c>
      <c r="C6917" s="74">
        <v>258.0</v>
      </c>
      <c r="D6917" s="130">
        <v>44655.0</v>
      </c>
      <c r="E6917" s="73" t="s">
        <v>7871</v>
      </c>
      <c r="F6917" s="130" t="s">
        <v>7872</v>
      </c>
      <c r="G6917" s="73" t="s">
        <v>2253</v>
      </c>
      <c r="H6917" s="169" t="s">
        <v>90</v>
      </c>
      <c r="I6917" s="186"/>
      <c r="J6917" s="73"/>
      <c r="K6917" s="21"/>
      <c r="L6917" s="21"/>
      <c r="M6917" s="21"/>
      <c r="N6917" s="22">
        <f t="shared" si="2"/>
        <v>46206</v>
      </c>
      <c r="O6917" s="23">
        <f>'RESOLUCIONES EPG'!$N6917-'RESOLUCIONES EPG'!$D6917</f>
        <v>1551</v>
      </c>
    </row>
    <row r="6918" ht="24.0" customHeight="1">
      <c r="A6918" s="275" t="str">
        <f>'RESOLUCIONES 2015'!A7249:H7249</f>
        <v/>
      </c>
      <c r="B6918" s="73" t="s">
        <v>7852</v>
      </c>
      <c r="C6918" s="74">
        <v>254.0</v>
      </c>
      <c r="D6918" s="130">
        <v>44655.0</v>
      </c>
      <c r="E6918" s="73" t="s">
        <v>9207</v>
      </c>
      <c r="F6918" s="130" t="s">
        <v>5935</v>
      </c>
      <c r="G6918" s="73" t="s">
        <v>2253</v>
      </c>
      <c r="H6918" s="169" t="s">
        <v>90</v>
      </c>
      <c r="I6918" s="186"/>
      <c r="J6918" s="73"/>
      <c r="K6918" s="21"/>
      <c r="L6918" s="21"/>
      <c r="M6918" s="21"/>
      <c r="N6918" s="22">
        <f t="shared" si="2"/>
        <v>46206</v>
      </c>
      <c r="O6918" s="23">
        <f>'RESOLUCIONES EPG'!$N6918-'RESOLUCIONES EPG'!$D6918</f>
        <v>1551</v>
      </c>
    </row>
    <row r="6919" ht="24.0" customHeight="1">
      <c r="A6919" s="275" t="str">
        <f>'RESOLUCIONES 2015'!A7257:H7257</f>
        <v/>
      </c>
      <c r="B6919" s="73" t="s">
        <v>7852</v>
      </c>
      <c r="C6919" s="74">
        <v>262.0</v>
      </c>
      <c r="D6919" s="130">
        <v>44655.0</v>
      </c>
      <c r="E6919" s="73" t="s">
        <v>7729</v>
      </c>
      <c r="F6919" s="130" t="s">
        <v>7415</v>
      </c>
      <c r="G6919" s="73" t="s">
        <v>2253</v>
      </c>
      <c r="H6919" s="169" t="s">
        <v>90</v>
      </c>
      <c r="I6919" s="186"/>
      <c r="J6919" s="73"/>
      <c r="K6919" s="21"/>
      <c r="L6919" s="21"/>
      <c r="M6919" s="21"/>
      <c r="N6919" s="22">
        <f t="shared" si="2"/>
        <v>46206</v>
      </c>
      <c r="O6919" s="23">
        <f>'RESOLUCIONES EPG'!$N6919-'RESOLUCIONES EPG'!$D6919</f>
        <v>1551</v>
      </c>
    </row>
    <row r="6920" ht="24.0" customHeight="1">
      <c r="A6920" s="275" t="str">
        <f>'RESOLUCIONES 2015'!A7261:H7261</f>
        <v/>
      </c>
      <c r="B6920" s="73" t="s">
        <v>7852</v>
      </c>
      <c r="C6920" s="74">
        <v>266.0</v>
      </c>
      <c r="D6920" s="130">
        <v>44657.0</v>
      </c>
      <c r="E6920" s="73" t="s">
        <v>9208</v>
      </c>
      <c r="F6920" s="130" t="s">
        <v>9209</v>
      </c>
      <c r="G6920" s="73" t="s">
        <v>18</v>
      </c>
      <c r="H6920" s="169" t="s">
        <v>9140</v>
      </c>
      <c r="I6920" s="186"/>
      <c r="J6920" s="73"/>
      <c r="K6920" s="21"/>
      <c r="L6920" s="21"/>
      <c r="M6920" s="21"/>
      <c r="N6920" s="22">
        <f t="shared" si="2"/>
        <v>46206</v>
      </c>
      <c r="O6920" s="23">
        <f>'RESOLUCIONES EPG'!$N6920-'RESOLUCIONES EPG'!$D6920</f>
        <v>1549</v>
      </c>
    </row>
    <row r="6921" ht="15.75" customHeight="1">
      <c r="A6921" s="275" t="str">
        <f>'RESOLUCIONES 2015'!A7267:H7267</f>
        <v/>
      </c>
      <c r="B6921" s="73" t="s">
        <v>7852</v>
      </c>
      <c r="C6921" s="74">
        <v>272.0</v>
      </c>
      <c r="D6921" s="130">
        <v>44657.0</v>
      </c>
      <c r="E6921" s="73" t="s">
        <v>8503</v>
      </c>
      <c r="F6921" s="130" t="s">
        <v>9210</v>
      </c>
      <c r="G6921" s="73" t="s">
        <v>6597</v>
      </c>
      <c r="H6921" s="169"/>
      <c r="I6921" s="186"/>
      <c r="J6921" s="73"/>
      <c r="K6921" s="21"/>
      <c r="L6921" s="21"/>
      <c r="M6921" s="21"/>
      <c r="N6921" s="22">
        <f t="shared" si="2"/>
        <v>46206</v>
      </c>
      <c r="O6921" s="23">
        <f>'RESOLUCIONES EPG'!$N6921-'RESOLUCIONES EPG'!$D6921</f>
        <v>1549</v>
      </c>
    </row>
    <row r="6922" ht="15.75" customHeight="1">
      <c r="A6922" s="275" t="str">
        <f>'RESOLUCIONES 2015'!A7272:H7272</f>
        <v/>
      </c>
      <c r="B6922" s="73" t="s">
        <v>7852</v>
      </c>
      <c r="C6922" s="74">
        <v>277.0</v>
      </c>
      <c r="D6922" s="130">
        <v>44657.0</v>
      </c>
      <c r="E6922" s="73" t="s">
        <v>7051</v>
      </c>
      <c r="F6922" s="130" t="s">
        <v>8668</v>
      </c>
      <c r="G6922" s="73" t="s">
        <v>1593</v>
      </c>
      <c r="H6922" s="169"/>
      <c r="I6922" s="186"/>
      <c r="J6922" s="73"/>
      <c r="K6922" s="21"/>
      <c r="L6922" s="21"/>
      <c r="M6922" s="21"/>
      <c r="N6922" s="22">
        <f t="shared" si="2"/>
        <v>46206</v>
      </c>
      <c r="O6922" s="23">
        <f>'RESOLUCIONES EPG'!$N6922-'RESOLUCIONES EPG'!$D6922</f>
        <v>1549</v>
      </c>
    </row>
    <row r="6923" ht="15.75" customHeight="1">
      <c r="A6923" s="275" t="str">
        <f>'RESOLUCIONES 2015'!A7269:H7269</f>
        <v/>
      </c>
      <c r="B6923" s="73" t="s">
        <v>7852</v>
      </c>
      <c r="C6923" s="74">
        <v>274.0</v>
      </c>
      <c r="D6923" s="130">
        <v>44657.0</v>
      </c>
      <c r="E6923" s="73" t="s">
        <v>7024</v>
      </c>
      <c r="F6923" s="130" t="s">
        <v>9211</v>
      </c>
      <c r="G6923" s="73" t="s">
        <v>6597</v>
      </c>
      <c r="H6923" s="169"/>
      <c r="I6923" s="186"/>
      <c r="J6923" s="73"/>
      <c r="K6923" s="21"/>
      <c r="L6923" s="21"/>
      <c r="M6923" s="21"/>
      <c r="N6923" s="22">
        <f t="shared" si="2"/>
        <v>46206</v>
      </c>
      <c r="O6923" s="23">
        <f>'RESOLUCIONES EPG'!$N6923-'RESOLUCIONES EPG'!$D6923</f>
        <v>1549</v>
      </c>
    </row>
    <row r="6924" ht="16.5" customHeight="1">
      <c r="A6924" s="275" t="str">
        <f>'RESOLUCIONES 2015'!A7259:H7259</f>
        <v/>
      </c>
      <c r="B6924" s="73" t="s">
        <v>7852</v>
      </c>
      <c r="C6924" s="74">
        <v>264.0</v>
      </c>
      <c r="D6924" s="130">
        <v>44657.0</v>
      </c>
      <c r="E6924" s="73" t="s">
        <v>9212</v>
      </c>
      <c r="F6924" s="130" t="s">
        <v>9213</v>
      </c>
      <c r="G6924" s="73" t="s">
        <v>18</v>
      </c>
      <c r="H6924" s="169" t="s">
        <v>8602</v>
      </c>
      <c r="I6924" s="186"/>
      <c r="J6924" s="73"/>
      <c r="K6924" s="21"/>
      <c r="L6924" s="21"/>
      <c r="M6924" s="21"/>
      <c r="N6924" s="22">
        <f t="shared" si="2"/>
        <v>46206</v>
      </c>
      <c r="O6924" s="23">
        <f>'RESOLUCIONES EPG'!$N6924-'RESOLUCIONES EPG'!$D6924</f>
        <v>1549</v>
      </c>
    </row>
    <row r="6925" ht="16.5" customHeight="1">
      <c r="A6925" s="275" t="str">
        <f>'RESOLUCIONES 2015'!A7270:H7270</f>
        <v/>
      </c>
      <c r="B6925" s="73" t="s">
        <v>7852</v>
      </c>
      <c r="C6925" s="74">
        <v>275.0</v>
      </c>
      <c r="D6925" s="130">
        <v>44657.0</v>
      </c>
      <c r="E6925" s="73" t="s">
        <v>9214</v>
      </c>
      <c r="F6925" s="130" t="s">
        <v>9215</v>
      </c>
      <c r="G6925" s="73" t="s">
        <v>6597</v>
      </c>
      <c r="H6925" s="169"/>
      <c r="I6925" s="186"/>
      <c r="J6925" s="73"/>
      <c r="K6925" s="21"/>
      <c r="L6925" s="21"/>
      <c r="M6925" s="21"/>
      <c r="N6925" s="22">
        <f t="shared" si="2"/>
        <v>46206</v>
      </c>
      <c r="O6925" s="23">
        <f>'RESOLUCIONES EPG'!$N6925-'RESOLUCIONES EPG'!$D6925</f>
        <v>1549</v>
      </c>
    </row>
    <row r="6926" ht="16.5" customHeight="1">
      <c r="A6926" s="275" t="str">
        <f>'RESOLUCIONES 2015'!A7266:H7266</f>
        <v/>
      </c>
      <c r="B6926" s="73" t="s">
        <v>7852</v>
      </c>
      <c r="C6926" s="74">
        <v>271.0</v>
      </c>
      <c r="D6926" s="130">
        <v>44657.0</v>
      </c>
      <c r="E6926" s="73" t="s">
        <v>9216</v>
      </c>
      <c r="F6926" s="130" t="s">
        <v>9217</v>
      </c>
      <c r="G6926" s="73" t="s">
        <v>6597</v>
      </c>
      <c r="H6926" s="169"/>
      <c r="I6926" s="186"/>
      <c r="J6926" s="73"/>
      <c r="K6926" s="21"/>
      <c r="L6926" s="21"/>
      <c r="M6926" s="21"/>
      <c r="N6926" s="22">
        <f t="shared" si="2"/>
        <v>46206</v>
      </c>
      <c r="O6926" s="23">
        <f>'RESOLUCIONES EPG'!$N6926-'RESOLUCIONES EPG'!$D6926</f>
        <v>1549</v>
      </c>
    </row>
    <row r="6927" ht="16.5" customHeight="1">
      <c r="A6927" s="275" t="str">
        <f>'RESOLUCIONES 2015'!A7262:H7262</f>
        <v/>
      </c>
      <c r="B6927" s="73" t="s">
        <v>7852</v>
      </c>
      <c r="C6927" s="74">
        <v>267.0</v>
      </c>
      <c r="D6927" s="130">
        <v>44657.0</v>
      </c>
      <c r="E6927" s="73" t="s">
        <v>9218</v>
      </c>
      <c r="F6927" s="130" t="s">
        <v>9219</v>
      </c>
      <c r="G6927" s="73" t="s">
        <v>18</v>
      </c>
      <c r="H6927" s="169" t="s">
        <v>8602</v>
      </c>
      <c r="I6927" s="186"/>
      <c r="J6927" s="73"/>
      <c r="K6927" s="21"/>
      <c r="L6927" s="21"/>
      <c r="M6927" s="21"/>
      <c r="N6927" s="22">
        <f t="shared" si="2"/>
        <v>46206</v>
      </c>
      <c r="O6927" s="23">
        <f>'RESOLUCIONES EPG'!$N6927-'RESOLUCIONES EPG'!$D6927</f>
        <v>1549</v>
      </c>
    </row>
    <row r="6928" ht="27.0" customHeight="1">
      <c r="A6928" s="275" t="str">
        <f>'RESOLUCIONES 2015'!A7271:H7271</f>
        <v/>
      </c>
      <c r="B6928" s="73" t="s">
        <v>7852</v>
      </c>
      <c r="C6928" s="74">
        <v>276.0</v>
      </c>
      <c r="D6928" s="130">
        <v>44657.0</v>
      </c>
      <c r="E6928" s="73" t="s">
        <v>5790</v>
      </c>
      <c r="F6928" s="130" t="s">
        <v>9220</v>
      </c>
      <c r="G6928" s="73" t="s">
        <v>1593</v>
      </c>
      <c r="H6928" s="169"/>
      <c r="I6928" s="186"/>
      <c r="J6928" s="73"/>
      <c r="K6928" s="21"/>
      <c r="L6928" s="21"/>
      <c r="M6928" s="21"/>
      <c r="N6928" s="22">
        <f t="shared" si="2"/>
        <v>46206</v>
      </c>
      <c r="O6928" s="23">
        <f>'RESOLUCIONES EPG'!$N6928-'RESOLUCIONES EPG'!$D6928</f>
        <v>1549</v>
      </c>
    </row>
    <row r="6929" ht="16.5" customHeight="1">
      <c r="A6929" s="275" t="str">
        <f>'RESOLUCIONES 2015'!A7258:H7258</f>
        <v/>
      </c>
      <c r="B6929" s="73" t="s">
        <v>7852</v>
      </c>
      <c r="C6929" s="74">
        <v>263.0</v>
      </c>
      <c r="D6929" s="130">
        <v>44657.0</v>
      </c>
      <c r="E6929" s="73" t="s">
        <v>9221</v>
      </c>
      <c r="F6929" s="130" t="s">
        <v>9222</v>
      </c>
      <c r="G6929" s="73" t="s">
        <v>18</v>
      </c>
      <c r="H6929" s="169" t="s">
        <v>4771</v>
      </c>
      <c r="I6929" s="186"/>
      <c r="J6929" s="73"/>
      <c r="K6929" s="21"/>
      <c r="L6929" s="21"/>
      <c r="M6929" s="21"/>
      <c r="N6929" s="22">
        <f t="shared" si="2"/>
        <v>46206</v>
      </c>
      <c r="O6929" s="23">
        <f>'RESOLUCIONES EPG'!$N6929-'RESOLUCIONES EPG'!$D6929</f>
        <v>1549</v>
      </c>
    </row>
    <row r="6930" ht="16.5" customHeight="1">
      <c r="A6930" s="275" t="str">
        <f>'RESOLUCIONES 2015'!A7268:H7268</f>
        <v/>
      </c>
      <c r="B6930" s="73" t="s">
        <v>7852</v>
      </c>
      <c r="C6930" s="74">
        <v>273.0</v>
      </c>
      <c r="D6930" s="130">
        <v>44657.0</v>
      </c>
      <c r="E6930" s="73" t="s">
        <v>9223</v>
      </c>
      <c r="F6930" s="130" t="s">
        <v>9198</v>
      </c>
      <c r="G6930" s="73" t="s">
        <v>6597</v>
      </c>
      <c r="H6930" s="169"/>
      <c r="I6930" s="186"/>
      <c r="J6930" s="73"/>
      <c r="K6930" s="21"/>
      <c r="L6930" s="21"/>
      <c r="M6930" s="21"/>
      <c r="N6930" s="22">
        <f t="shared" si="2"/>
        <v>46206</v>
      </c>
      <c r="O6930" s="23">
        <f>'RESOLUCIONES EPG'!$N6930-'RESOLUCIONES EPG'!$D6930</f>
        <v>1549</v>
      </c>
    </row>
    <row r="6931" ht="16.5" customHeight="1">
      <c r="A6931" s="275" t="str">
        <f>'RESOLUCIONES 2015'!A7260:H7260</f>
        <v/>
      </c>
      <c r="B6931" s="73" t="s">
        <v>7852</v>
      </c>
      <c r="C6931" s="74">
        <v>265.0</v>
      </c>
      <c r="D6931" s="130">
        <v>44657.0</v>
      </c>
      <c r="E6931" s="73" t="s">
        <v>9224</v>
      </c>
      <c r="F6931" s="130" t="s">
        <v>9225</v>
      </c>
      <c r="G6931" s="73" t="s">
        <v>18</v>
      </c>
      <c r="H6931" s="169" t="s">
        <v>1997</v>
      </c>
      <c r="I6931" s="186"/>
      <c r="J6931" s="73"/>
      <c r="K6931" s="21"/>
      <c r="L6931" s="21"/>
      <c r="M6931" s="21"/>
      <c r="N6931" s="22">
        <f t="shared" si="2"/>
        <v>46206</v>
      </c>
      <c r="O6931" s="23">
        <f>'RESOLUCIONES EPG'!$N6931-'RESOLUCIONES EPG'!$D6931</f>
        <v>1549</v>
      </c>
    </row>
    <row r="6932" ht="16.5" customHeight="1">
      <c r="A6932" s="275" t="str">
        <f>'RESOLUCIONES 2015'!A7263:H7263</f>
        <v/>
      </c>
      <c r="B6932" s="73" t="s">
        <v>7852</v>
      </c>
      <c r="C6932" s="74">
        <v>268.0</v>
      </c>
      <c r="D6932" s="130">
        <v>44657.0</v>
      </c>
      <c r="E6932" s="73" t="s">
        <v>9226</v>
      </c>
      <c r="F6932" s="130" t="s">
        <v>9227</v>
      </c>
      <c r="G6932" s="73" t="s">
        <v>18</v>
      </c>
      <c r="H6932" s="169" t="s">
        <v>8602</v>
      </c>
      <c r="I6932" s="186"/>
      <c r="J6932" s="73"/>
      <c r="K6932" s="21"/>
      <c r="L6932" s="21"/>
      <c r="M6932" s="21"/>
      <c r="N6932" s="22">
        <f t="shared" si="2"/>
        <v>46206</v>
      </c>
      <c r="O6932" s="23">
        <f>'RESOLUCIONES EPG'!$N6932-'RESOLUCIONES EPG'!$D6932</f>
        <v>1549</v>
      </c>
    </row>
    <row r="6933" ht="15.75" customHeight="1">
      <c r="A6933" s="275" t="str">
        <f>'RESOLUCIONES 2015'!A7265:H7265</f>
        <v/>
      </c>
      <c r="B6933" s="73" t="s">
        <v>7852</v>
      </c>
      <c r="C6933" s="74">
        <v>270.0</v>
      </c>
      <c r="D6933" s="130">
        <v>44657.0</v>
      </c>
      <c r="E6933" s="73" t="s">
        <v>9228</v>
      </c>
      <c r="F6933" s="130" t="s">
        <v>9229</v>
      </c>
      <c r="G6933" s="73" t="s">
        <v>6597</v>
      </c>
      <c r="H6933" s="169"/>
      <c r="I6933" s="186"/>
      <c r="J6933" s="73"/>
      <c r="K6933" s="21"/>
      <c r="L6933" s="21"/>
      <c r="M6933" s="21"/>
      <c r="N6933" s="22">
        <f t="shared" si="2"/>
        <v>46206</v>
      </c>
      <c r="O6933" s="23">
        <f>'RESOLUCIONES EPG'!$N6933-'RESOLUCIONES EPG'!$D6933</f>
        <v>1549</v>
      </c>
    </row>
    <row r="6934" ht="15.75" customHeight="1">
      <c r="A6934" s="275" t="str">
        <f>'RESOLUCIONES 2015'!A7264:H7264</f>
        <v/>
      </c>
      <c r="B6934" s="73" t="s">
        <v>7852</v>
      </c>
      <c r="C6934" s="74">
        <v>269.0</v>
      </c>
      <c r="D6934" s="130">
        <v>44657.0</v>
      </c>
      <c r="E6934" s="73" t="s">
        <v>9230</v>
      </c>
      <c r="F6934" s="130" t="s">
        <v>9128</v>
      </c>
      <c r="G6934" s="73" t="s">
        <v>6597</v>
      </c>
      <c r="H6934" s="169"/>
      <c r="I6934" s="186"/>
      <c r="J6934" s="73"/>
      <c r="K6934" s="21"/>
      <c r="L6934" s="21"/>
      <c r="M6934" s="21"/>
      <c r="N6934" s="22">
        <f t="shared" si="2"/>
        <v>46206</v>
      </c>
      <c r="O6934" s="23">
        <f>'RESOLUCIONES EPG'!$N6934-'RESOLUCIONES EPG'!$D6934</f>
        <v>1549</v>
      </c>
    </row>
    <row r="6935" ht="16.5" customHeight="1">
      <c r="A6935" s="275" t="str">
        <f>'RESOLUCIONES 2015'!A7273:H7273</f>
        <v/>
      </c>
      <c r="B6935" s="73" t="s">
        <v>7852</v>
      </c>
      <c r="C6935" s="74">
        <v>278.0</v>
      </c>
      <c r="D6935" s="130">
        <v>44658.0</v>
      </c>
      <c r="E6935" s="73" t="s">
        <v>8035</v>
      </c>
      <c r="F6935" s="130" t="s">
        <v>9231</v>
      </c>
      <c r="G6935" s="73" t="s">
        <v>6388</v>
      </c>
      <c r="H6935" s="169"/>
      <c r="I6935" s="186"/>
      <c r="J6935" s="73"/>
      <c r="K6935" s="21"/>
      <c r="L6935" s="21"/>
      <c r="M6935" s="21"/>
      <c r="N6935" s="22">
        <f t="shared" si="2"/>
        <v>46206</v>
      </c>
      <c r="O6935" s="23">
        <f>'RESOLUCIONES EPG'!$N6935-'RESOLUCIONES EPG'!$D6935</f>
        <v>1548</v>
      </c>
    </row>
    <row r="6936" ht="16.5" customHeight="1">
      <c r="A6936" s="275" t="str">
        <f>'RESOLUCIONES 2015'!A7274:H7274</f>
        <v/>
      </c>
      <c r="B6936" s="73" t="s">
        <v>7852</v>
      </c>
      <c r="C6936" s="74">
        <v>279.0</v>
      </c>
      <c r="D6936" s="130">
        <v>44662.0</v>
      </c>
      <c r="E6936" s="73" t="s">
        <v>1353</v>
      </c>
      <c r="F6936" s="130" t="s">
        <v>8715</v>
      </c>
      <c r="G6936" s="73" t="s">
        <v>1593</v>
      </c>
      <c r="H6936" s="169"/>
      <c r="I6936" s="186"/>
      <c r="J6936" s="73"/>
      <c r="K6936" s="21"/>
      <c r="L6936" s="21"/>
      <c r="M6936" s="21"/>
      <c r="N6936" s="22">
        <f t="shared" si="2"/>
        <v>46206</v>
      </c>
      <c r="O6936" s="23">
        <f>'RESOLUCIONES EPG'!$N6936-'RESOLUCIONES EPG'!$D6936</f>
        <v>1544</v>
      </c>
    </row>
    <row r="6937" ht="24.0" customHeight="1">
      <c r="A6937" s="275" t="str">
        <f>'RESOLUCIONES 2015'!A7276:H7276</f>
        <v/>
      </c>
      <c r="B6937" s="73" t="s">
        <v>7852</v>
      </c>
      <c r="C6937" s="74">
        <v>281.0</v>
      </c>
      <c r="D6937" s="130">
        <v>44664.0</v>
      </c>
      <c r="E6937" s="73" t="s">
        <v>8336</v>
      </c>
      <c r="F6937" s="130" t="s">
        <v>8458</v>
      </c>
      <c r="G6937" s="73" t="s">
        <v>6597</v>
      </c>
      <c r="H6937" s="169"/>
      <c r="I6937" s="186"/>
      <c r="J6937" s="73"/>
      <c r="K6937" s="21"/>
      <c r="L6937" s="21"/>
      <c r="M6937" s="21"/>
      <c r="N6937" s="22">
        <f t="shared" si="2"/>
        <v>46206</v>
      </c>
      <c r="O6937" s="23">
        <f>'RESOLUCIONES EPG'!$N6937-'RESOLUCIONES EPG'!$D6937</f>
        <v>1542</v>
      </c>
    </row>
    <row r="6938" ht="15.75" customHeight="1">
      <c r="A6938" s="275" t="str">
        <f>'RESOLUCIONES 2015'!A7275:H7275</f>
        <v/>
      </c>
      <c r="B6938" s="73" t="s">
        <v>7852</v>
      </c>
      <c r="C6938" s="74">
        <v>280.0</v>
      </c>
      <c r="D6938" s="130">
        <v>44664.0</v>
      </c>
      <c r="E6938" s="73" t="s">
        <v>8347</v>
      </c>
      <c r="F6938" s="130" t="s">
        <v>8348</v>
      </c>
      <c r="G6938" s="73" t="s">
        <v>6597</v>
      </c>
      <c r="H6938" s="169"/>
      <c r="I6938" s="186"/>
      <c r="J6938" s="73"/>
      <c r="K6938" s="21"/>
      <c r="L6938" s="21"/>
      <c r="M6938" s="21"/>
      <c r="N6938" s="22">
        <f t="shared" si="2"/>
        <v>46206</v>
      </c>
      <c r="O6938" s="23">
        <f>'RESOLUCIONES EPG'!$N6938-'RESOLUCIONES EPG'!$D6938</f>
        <v>1542</v>
      </c>
    </row>
    <row r="6939" ht="15.75" customHeight="1">
      <c r="A6939" s="275" t="str">
        <f>'RESOLUCIONES 2015'!A7279:H7279</f>
        <v/>
      </c>
      <c r="B6939" s="73" t="s">
        <v>7852</v>
      </c>
      <c r="C6939" s="74">
        <v>284.0</v>
      </c>
      <c r="D6939" s="130">
        <v>44665.0</v>
      </c>
      <c r="E6939" s="73" t="s">
        <v>8842</v>
      </c>
      <c r="F6939" s="130" t="s">
        <v>8843</v>
      </c>
      <c r="G6939" s="73" t="s">
        <v>3390</v>
      </c>
      <c r="H6939" s="169"/>
      <c r="I6939" s="186"/>
      <c r="J6939" s="73"/>
      <c r="K6939" s="21"/>
      <c r="L6939" s="21"/>
      <c r="M6939" s="21"/>
      <c r="N6939" s="22">
        <f t="shared" si="2"/>
        <v>46206</v>
      </c>
      <c r="O6939" s="23">
        <f>'RESOLUCIONES EPG'!$N6939-'RESOLUCIONES EPG'!$D6939</f>
        <v>1541</v>
      </c>
    </row>
    <row r="6940" ht="15.75" customHeight="1">
      <c r="A6940" s="275" t="str">
        <f>'RESOLUCIONES 2015'!A7281:H7281</f>
        <v/>
      </c>
      <c r="B6940" s="73" t="s">
        <v>7852</v>
      </c>
      <c r="C6940" s="74">
        <v>286.0</v>
      </c>
      <c r="D6940" s="130">
        <v>44665.0</v>
      </c>
      <c r="E6940" s="73" t="s">
        <v>9232</v>
      </c>
      <c r="F6940" s="130" t="s">
        <v>9233</v>
      </c>
      <c r="G6940" s="73" t="s">
        <v>3390</v>
      </c>
      <c r="H6940" s="169"/>
      <c r="I6940" s="186"/>
      <c r="J6940" s="73"/>
      <c r="K6940" s="21"/>
      <c r="L6940" s="21"/>
      <c r="M6940" s="21"/>
      <c r="N6940" s="22">
        <f t="shared" si="2"/>
        <v>46206</v>
      </c>
      <c r="O6940" s="23">
        <f>'RESOLUCIONES EPG'!$N6940-'RESOLUCIONES EPG'!$D6940</f>
        <v>1541</v>
      </c>
    </row>
    <row r="6941" ht="16.5" customHeight="1">
      <c r="A6941" s="275" t="str">
        <f>'RESOLUCIONES 2015'!A7277:H7277</f>
        <v/>
      </c>
      <c r="B6941" s="73"/>
      <c r="C6941" s="74">
        <v>282.0</v>
      </c>
      <c r="D6941" s="130">
        <v>44665.0</v>
      </c>
      <c r="E6941" s="73" t="s">
        <v>9234</v>
      </c>
      <c r="F6941" s="130"/>
      <c r="G6941" s="73" t="s">
        <v>9234</v>
      </c>
      <c r="H6941" s="169"/>
      <c r="I6941" s="186"/>
      <c r="J6941" s="73"/>
      <c r="K6941" s="21"/>
      <c r="L6941" s="21"/>
      <c r="M6941" s="21"/>
      <c r="N6941" s="22">
        <f t="shared" si="2"/>
        <v>46206</v>
      </c>
      <c r="O6941" s="23">
        <f>'RESOLUCIONES EPG'!$N6941-'RESOLUCIONES EPG'!$D6941</f>
        <v>1541</v>
      </c>
    </row>
    <row r="6942" ht="27.0" customHeight="1">
      <c r="A6942" s="275" t="str">
        <f>'RESOLUCIONES 2015'!A7278:H7278</f>
        <v/>
      </c>
      <c r="B6942" s="73" t="s">
        <v>7852</v>
      </c>
      <c r="C6942" s="74">
        <v>283.0</v>
      </c>
      <c r="D6942" s="130">
        <v>44665.0</v>
      </c>
      <c r="E6942" s="73" t="s">
        <v>4338</v>
      </c>
      <c r="F6942" s="130" t="s">
        <v>8866</v>
      </c>
      <c r="G6942" s="73" t="s">
        <v>3390</v>
      </c>
      <c r="H6942" s="169"/>
      <c r="I6942" s="186"/>
      <c r="J6942" s="73"/>
      <c r="K6942" s="21"/>
      <c r="L6942" s="21"/>
      <c r="M6942" s="21"/>
      <c r="N6942" s="22">
        <f t="shared" si="2"/>
        <v>46206</v>
      </c>
      <c r="O6942" s="23">
        <f>'RESOLUCIONES EPG'!$N6942-'RESOLUCIONES EPG'!$D6942</f>
        <v>1541</v>
      </c>
    </row>
    <row r="6943" ht="16.5" customHeight="1">
      <c r="A6943" s="275" t="str">
        <f>'RESOLUCIONES 2015'!A7282:H7282</f>
        <v/>
      </c>
      <c r="B6943" s="73" t="s">
        <v>7852</v>
      </c>
      <c r="C6943" s="74">
        <v>287.0</v>
      </c>
      <c r="D6943" s="130">
        <v>44665.0</v>
      </c>
      <c r="E6943" s="73" t="s">
        <v>9235</v>
      </c>
      <c r="F6943" s="130" t="s">
        <v>9236</v>
      </c>
      <c r="G6943" s="73" t="s">
        <v>3390</v>
      </c>
      <c r="H6943" s="169"/>
      <c r="I6943" s="186"/>
      <c r="J6943" s="73"/>
      <c r="K6943" s="21"/>
      <c r="L6943" s="21"/>
      <c r="M6943" s="21"/>
      <c r="N6943" s="22">
        <f t="shared" si="2"/>
        <v>46206</v>
      </c>
      <c r="O6943" s="23">
        <f>'RESOLUCIONES EPG'!$N6943-'RESOLUCIONES EPG'!$D6943</f>
        <v>1541</v>
      </c>
    </row>
    <row r="6944" ht="15.75" customHeight="1">
      <c r="A6944" s="275" t="str">
        <f>'RESOLUCIONES 2015'!A7280:H7280</f>
        <v/>
      </c>
      <c r="B6944" s="73" t="s">
        <v>7852</v>
      </c>
      <c r="C6944" s="74">
        <v>285.0</v>
      </c>
      <c r="D6944" s="130">
        <v>44665.0</v>
      </c>
      <c r="E6944" s="73" t="s">
        <v>9237</v>
      </c>
      <c r="F6944" s="130" t="s">
        <v>9238</v>
      </c>
      <c r="G6944" s="73" t="s">
        <v>3390</v>
      </c>
      <c r="H6944" s="169"/>
      <c r="I6944" s="186"/>
      <c r="J6944" s="73"/>
      <c r="K6944" s="21"/>
      <c r="L6944" s="21"/>
      <c r="M6944" s="21"/>
      <c r="N6944" s="22">
        <f t="shared" si="2"/>
        <v>46206</v>
      </c>
      <c r="O6944" s="23">
        <f>'RESOLUCIONES EPG'!$N6944-'RESOLUCIONES EPG'!$D6944</f>
        <v>1541</v>
      </c>
    </row>
    <row r="6945" ht="15.75" customHeight="1">
      <c r="A6945" s="275" t="str">
        <f>'RESOLUCIONES 2015'!A7284:H7284</f>
        <v/>
      </c>
      <c r="B6945" s="73" t="s">
        <v>7852</v>
      </c>
      <c r="C6945" s="74">
        <v>289.0</v>
      </c>
      <c r="D6945" s="130">
        <v>44671.0</v>
      </c>
      <c r="E6945" s="73" t="s">
        <v>9239</v>
      </c>
      <c r="F6945" s="130" t="s">
        <v>9240</v>
      </c>
      <c r="G6945" s="73" t="s">
        <v>18</v>
      </c>
      <c r="H6945" s="169"/>
      <c r="I6945" s="186"/>
      <c r="J6945" s="73"/>
      <c r="K6945" s="21"/>
      <c r="L6945" s="21"/>
      <c r="M6945" s="21"/>
      <c r="N6945" s="22">
        <f t="shared" si="2"/>
        <v>46206</v>
      </c>
      <c r="O6945" s="23">
        <f>'RESOLUCIONES EPG'!$N6945-'RESOLUCIONES EPG'!$D6945</f>
        <v>1535</v>
      </c>
    </row>
    <row r="6946" ht="24.0" customHeight="1">
      <c r="A6946" s="275" t="str">
        <f>'RESOLUCIONES 2015'!A7283:H7283</f>
        <v/>
      </c>
      <c r="B6946" s="73" t="s">
        <v>7852</v>
      </c>
      <c r="C6946" s="74">
        <v>288.0</v>
      </c>
      <c r="D6946" s="130">
        <v>44671.0</v>
      </c>
      <c r="E6946" s="73" t="s">
        <v>8751</v>
      </c>
      <c r="F6946" s="130" t="s">
        <v>8820</v>
      </c>
      <c r="G6946" s="73" t="s">
        <v>2923</v>
      </c>
      <c r="H6946" s="169"/>
      <c r="I6946" s="186"/>
      <c r="J6946" s="73"/>
      <c r="K6946" s="21"/>
      <c r="L6946" s="21"/>
      <c r="M6946" s="21"/>
      <c r="N6946" s="22">
        <f t="shared" si="2"/>
        <v>46206</v>
      </c>
      <c r="O6946" s="23">
        <f>'RESOLUCIONES EPG'!$N6946-'RESOLUCIONES EPG'!$D6946</f>
        <v>1535</v>
      </c>
    </row>
    <row r="6947" ht="16.5" customHeight="1">
      <c r="A6947" s="275" t="str">
        <f>'RESOLUCIONES 2015'!A7286:H7286</f>
        <v/>
      </c>
      <c r="B6947" s="73" t="s">
        <v>7852</v>
      </c>
      <c r="C6947" s="74">
        <v>291.0</v>
      </c>
      <c r="D6947" s="130">
        <v>44671.0</v>
      </c>
      <c r="E6947" s="73" t="s">
        <v>3311</v>
      </c>
      <c r="F6947" s="130" t="s">
        <v>8829</v>
      </c>
      <c r="G6947" s="73" t="s">
        <v>1593</v>
      </c>
      <c r="H6947" s="169"/>
      <c r="I6947" s="186"/>
      <c r="J6947" s="73"/>
      <c r="K6947" s="21"/>
      <c r="L6947" s="21"/>
      <c r="M6947" s="21"/>
      <c r="N6947" s="22">
        <f t="shared" si="2"/>
        <v>46206</v>
      </c>
      <c r="O6947" s="23">
        <f>'RESOLUCIONES EPG'!$N6947-'RESOLUCIONES EPG'!$D6947</f>
        <v>1535</v>
      </c>
    </row>
    <row r="6948" ht="84.0" customHeight="1">
      <c r="A6948" s="275" t="str">
        <f>'RESOLUCIONES 2015'!A7285:H7285</f>
        <v/>
      </c>
      <c r="B6948" s="73" t="s">
        <v>7852</v>
      </c>
      <c r="C6948" s="74">
        <v>290.0</v>
      </c>
      <c r="D6948" s="130">
        <v>44671.0</v>
      </c>
      <c r="E6948" s="73" t="s">
        <v>9241</v>
      </c>
      <c r="F6948" s="130" t="s">
        <v>9242</v>
      </c>
      <c r="G6948" s="73" t="s">
        <v>1593</v>
      </c>
      <c r="H6948" s="169"/>
      <c r="I6948" s="186"/>
      <c r="J6948" s="73"/>
      <c r="K6948" s="21"/>
      <c r="L6948" s="21"/>
      <c r="M6948" s="21"/>
      <c r="N6948" s="22">
        <f t="shared" si="2"/>
        <v>46206</v>
      </c>
      <c r="O6948" s="23">
        <f>'RESOLUCIONES EPG'!$N6948-'RESOLUCIONES EPG'!$D6948</f>
        <v>1535</v>
      </c>
    </row>
    <row r="6949" ht="16.5" customHeight="1">
      <c r="A6949" s="275" t="str">
        <f>'RESOLUCIONES 2015'!A7287:H7287</f>
        <v/>
      </c>
      <c r="B6949" s="73" t="s">
        <v>7852</v>
      </c>
      <c r="C6949" s="74">
        <v>292.0</v>
      </c>
      <c r="D6949" s="130">
        <v>44673.0</v>
      </c>
      <c r="E6949" s="73" t="s">
        <v>2438</v>
      </c>
      <c r="F6949" s="130" t="s">
        <v>8241</v>
      </c>
      <c r="G6949" s="73" t="s">
        <v>1593</v>
      </c>
      <c r="H6949" s="169"/>
      <c r="I6949" s="186"/>
      <c r="J6949" s="73"/>
      <c r="K6949" s="21"/>
      <c r="L6949" s="21"/>
      <c r="M6949" s="21"/>
      <c r="N6949" s="22">
        <f t="shared" si="2"/>
        <v>46206</v>
      </c>
      <c r="O6949" s="23">
        <f>'RESOLUCIONES EPG'!$N6949-'RESOLUCIONES EPG'!$D6949</f>
        <v>1533</v>
      </c>
    </row>
    <row r="6950" ht="27.0" customHeight="1">
      <c r="A6950" s="275" t="str">
        <f>'RESOLUCIONES 2015'!A7289:H7289</f>
        <v/>
      </c>
      <c r="B6950" s="73" t="s">
        <v>7852</v>
      </c>
      <c r="C6950" s="74">
        <v>294.0</v>
      </c>
      <c r="D6950" s="130">
        <v>44673.0</v>
      </c>
      <c r="E6950" s="73" t="s">
        <v>4959</v>
      </c>
      <c r="F6950" s="130" t="s">
        <v>9243</v>
      </c>
      <c r="G6950" s="73" t="s">
        <v>1593</v>
      </c>
      <c r="H6950" s="169"/>
      <c r="I6950" s="186"/>
      <c r="J6950" s="73"/>
      <c r="K6950" s="21"/>
      <c r="L6950" s="21"/>
      <c r="M6950" s="21"/>
      <c r="N6950" s="22">
        <f t="shared" si="2"/>
        <v>46206</v>
      </c>
      <c r="O6950" s="23">
        <f>'RESOLUCIONES EPG'!$N6950-'RESOLUCIONES EPG'!$D6950</f>
        <v>1533</v>
      </c>
    </row>
    <row r="6951" ht="15.75" customHeight="1">
      <c r="A6951" s="275" t="str">
        <f>'RESOLUCIONES 2015'!A7288:H7288</f>
        <v/>
      </c>
      <c r="B6951" s="73" t="s">
        <v>7852</v>
      </c>
      <c r="C6951" s="74">
        <v>293.0</v>
      </c>
      <c r="D6951" s="130">
        <v>44673.0</v>
      </c>
      <c r="E6951" s="73" t="s">
        <v>4351</v>
      </c>
      <c r="F6951" s="130" t="s">
        <v>8630</v>
      </c>
      <c r="G6951" s="73" t="s">
        <v>1593</v>
      </c>
      <c r="H6951" s="169"/>
      <c r="I6951" s="186"/>
      <c r="J6951" s="73"/>
      <c r="K6951" s="21"/>
      <c r="L6951" s="21"/>
      <c r="M6951" s="21"/>
      <c r="N6951" s="22">
        <f t="shared" si="2"/>
        <v>46206</v>
      </c>
      <c r="O6951" s="23">
        <f>'RESOLUCIONES EPG'!$N6951-'RESOLUCIONES EPG'!$D6951</f>
        <v>1533</v>
      </c>
    </row>
    <row r="6952" ht="15.75" customHeight="1">
      <c r="A6952" s="275" t="str">
        <f>'RESOLUCIONES 2015'!A7290:H7290</f>
        <v/>
      </c>
      <c r="B6952" s="73" t="s">
        <v>7852</v>
      </c>
      <c r="C6952" s="74">
        <v>295.0</v>
      </c>
      <c r="D6952" s="130">
        <v>44676.0</v>
      </c>
      <c r="E6952" s="73" t="s">
        <v>4801</v>
      </c>
      <c r="F6952" s="130" t="s">
        <v>8441</v>
      </c>
      <c r="G6952" s="73" t="s">
        <v>1593</v>
      </c>
      <c r="H6952" s="169"/>
      <c r="I6952" s="186"/>
      <c r="J6952" s="73"/>
      <c r="K6952" s="21"/>
      <c r="L6952" s="21"/>
      <c r="M6952" s="21"/>
      <c r="N6952" s="22">
        <f t="shared" si="2"/>
        <v>46206</v>
      </c>
      <c r="O6952" s="23">
        <f>'RESOLUCIONES EPG'!$N6952-'RESOLUCIONES EPG'!$D6952</f>
        <v>1530</v>
      </c>
    </row>
    <row r="6953" ht="15.75" customHeight="1">
      <c r="A6953" s="275" t="str">
        <f>'RESOLUCIONES 2015'!A7293:H7293</f>
        <v/>
      </c>
      <c r="B6953" s="73" t="s">
        <v>7852</v>
      </c>
      <c r="C6953" s="74">
        <v>298.0</v>
      </c>
      <c r="D6953" s="130">
        <v>44677.0</v>
      </c>
      <c r="E6953" s="73" t="s">
        <v>9244</v>
      </c>
      <c r="F6953" s="130" t="s">
        <v>9245</v>
      </c>
      <c r="G6953" s="73" t="s">
        <v>18</v>
      </c>
      <c r="H6953" s="169"/>
      <c r="I6953" s="186"/>
      <c r="J6953" s="73"/>
      <c r="K6953" s="21"/>
      <c r="L6953" s="21"/>
      <c r="M6953" s="21"/>
      <c r="N6953" s="22">
        <f t="shared" si="2"/>
        <v>46206</v>
      </c>
      <c r="O6953" s="23">
        <f>'RESOLUCIONES EPG'!$N6953-'RESOLUCIONES EPG'!$D6953</f>
        <v>1529</v>
      </c>
    </row>
    <row r="6954" ht="15.75" customHeight="1">
      <c r="A6954" s="275" t="str">
        <f>'RESOLUCIONES 2015'!A7297:H7297</f>
        <v/>
      </c>
      <c r="B6954" s="73" t="s">
        <v>7852</v>
      </c>
      <c r="C6954" s="74">
        <v>302.0</v>
      </c>
      <c r="D6954" s="130">
        <v>44677.0</v>
      </c>
      <c r="E6954" s="73" t="s">
        <v>9246</v>
      </c>
      <c r="F6954" s="130" t="s">
        <v>9247</v>
      </c>
      <c r="G6954" s="73" t="s">
        <v>18</v>
      </c>
      <c r="H6954" s="169" t="s">
        <v>9248</v>
      </c>
      <c r="I6954" s="186"/>
      <c r="J6954" s="73"/>
      <c r="K6954" s="21"/>
      <c r="L6954" s="21"/>
      <c r="M6954" s="21"/>
      <c r="N6954" s="22">
        <f t="shared" si="2"/>
        <v>46206</v>
      </c>
      <c r="O6954" s="23">
        <f>'RESOLUCIONES EPG'!$N6954-'RESOLUCIONES EPG'!$D6954</f>
        <v>1529</v>
      </c>
    </row>
    <row r="6955" ht="15.75" customHeight="1">
      <c r="A6955" s="275" t="str">
        <f>'RESOLUCIONES 2015'!A7296:H7296</f>
        <v/>
      </c>
      <c r="B6955" s="73" t="s">
        <v>7852</v>
      </c>
      <c r="C6955" s="74">
        <v>301.0</v>
      </c>
      <c r="D6955" s="130">
        <v>44677.0</v>
      </c>
      <c r="E6955" s="73" t="s">
        <v>9249</v>
      </c>
      <c r="F6955" s="130" t="s">
        <v>9250</v>
      </c>
      <c r="G6955" s="73" t="s">
        <v>18</v>
      </c>
      <c r="H6955" s="169"/>
      <c r="I6955" s="186"/>
      <c r="J6955" s="73"/>
      <c r="K6955" s="21"/>
      <c r="L6955" s="21"/>
      <c r="M6955" s="21"/>
      <c r="N6955" s="22">
        <f t="shared" si="2"/>
        <v>46206</v>
      </c>
      <c r="O6955" s="23">
        <f>'RESOLUCIONES EPG'!$N6955-'RESOLUCIONES EPG'!$D6955</f>
        <v>1529</v>
      </c>
    </row>
    <row r="6956" ht="16.5" customHeight="1">
      <c r="A6956" s="275" t="str">
        <f>'RESOLUCIONES 2015'!A7298:H7298</f>
        <v/>
      </c>
      <c r="B6956" s="73" t="s">
        <v>7852</v>
      </c>
      <c r="C6956" s="74">
        <v>303.0</v>
      </c>
      <c r="D6956" s="130">
        <v>44677.0</v>
      </c>
      <c r="E6956" s="73" t="s">
        <v>9251</v>
      </c>
      <c r="F6956" s="130" t="s">
        <v>9252</v>
      </c>
      <c r="G6956" s="73" t="s">
        <v>18</v>
      </c>
      <c r="H6956" s="169"/>
      <c r="I6956" s="186"/>
      <c r="J6956" s="73"/>
      <c r="K6956" s="21"/>
      <c r="L6956" s="21"/>
      <c r="M6956" s="21"/>
      <c r="N6956" s="22">
        <f t="shared" si="2"/>
        <v>46206</v>
      </c>
      <c r="O6956" s="23">
        <f>'RESOLUCIONES EPG'!$N6956-'RESOLUCIONES EPG'!$D6956</f>
        <v>1529</v>
      </c>
    </row>
    <row r="6957" ht="15.75" customHeight="1">
      <c r="A6957" s="275" t="str">
        <f>'RESOLUCIONES 2015'!A7295:H7295</f>
        <v/>
      </c>
      <c r="B6957" s="73" t="s">
        <v>7852</v>
      </c>
      <c r="C6957" s="74">
        <v>300.0</v>
      </c>
      <c r="D6957" s="130">
        <v>44677.0</v>
      </c>
      <c r="E6957" s="73" t="s">
        <v>9253</v>
      </c>
      <c r="F6957" s="130" t="s">
        <v>9254</v>
      </c>
      <c r="G6957" s="73" t="s">
        <v>18</v>
      </c>
      <c r="H6957" s="169"/>
      <c r="I6957" s="186"/>
      <c r="J6957" s="73"/>
      <c r="K6957" s="21"/>
      <c r="L6957" s="21"/>
      <c r="M6957" s="21"/>
      <c r="N6957" s="22">
        <f t="shared" si="2"/>
        <v>46206</v>
      </c>
      <c r="O6957" s="23">
        <f>'RESOLUCIONES EPG'!$N6957-'RESOLUCIONES EPG'!$D6957</f>
        <v>1529</v>
      </c>
    </row>
    <row r="6958" ht="16.5" customHeight="1">
      <c r="A6958" s="275" t="str">
        <f>'RESOLUCIONES 2015'!A7299:H7299</f>
        <v/>
      </c>
      <c r="B6958" s="73" t="s">
        <v>7852</v>
      </c>
      <c r="C6958" s="74">
        <v>304.0</v>
      </c>
      <c r="D6958" s="130">
        <v>44677.0</v>
      </c>
      <c r="E6958" s="73" t="s">
        <v>1667</v>
      </c>
      <c r="F6958" s="130" t="s">
        <v>9255</v>
      </c>
      <c r="G6958" s="73" t="s">
        <v>18</v>
      </c>
      <c r="H6958" s="169"/>
      <c r="I6958" s="186"/>
      <c r="J6958" s="73"/>
      <c r="K6958" s="21"/>
      <c r="L6958" s="21"/>
      <c r="M6958" s="21"/>
      <c r="N6958" s="22">
        <f t="shared" si="2"/>
        <v>46206</v>
      </c>
      <c r="O6958" s="23">
        <f>'RESOLUCIONES EPG'!$N6958-'RESOLUCIONES EPG'!$D6958</f>
        <v>1529</v>
      </c>
    </row>
    <row r="6959" ht="15.75" customHeight="1">
      <c r="A6959" s="275" t="str">
        <f>'RESOLUCIONES 2015'!A7292:H7292</f>
        <v/>
      </c>
      <c r="B6959" s="73" t="s">
        <v>7852</v>
      </c>
      <c r="C6959" s="74">
        <v>297.0</v>
      </c>
      <c r="D6959" s="130">
        <v>44677.0</v>
      </c>
      <c r="E6959" s="73" t="s">
        <v>8690</v>
      </c>
      <c r="F6959" s="130" t="s">
        <v>8691</v>
      </c>
      <c r="G6959" s="73" t="s">
        <v>6388</v>
      </c>
      <c r="H6959" s="169"/>
      <c r="I6959" s="186"/>
      <c r="J6959" s="73"/>
      <c r="K6959" s="21"/>
      <c r="L6959" s="21"/>
      <c r="M6959" s="21"/>
      <c r="N6959" s="22">
        <f t="shared" si="2"/>
        <v>46206</v>
      </c>
      <c r="O6959" s="23">
        <f>'RESOLUCIONES EPG'!$N6959-'RESOLUCIONES EPG'!$D6959</f>
        <v>1529</v>
      </c>
    </row>
    <row r="6960" ht="16.5" customHeight="1">
      <c r="A6960" s="275" t="str">
        <f>'RESOLUCIONES 2015'!A7291:H7291</f>
        <v/>
      </c>
      <c r="B6960" s="73" t="s">
        <v>7852</v>
      </c>
      <c r="C6960" s="74">
        <v>296.0</v>
      </c>
      <c r="D6960" s="130">
        <v>44677.0</v>
      </c>
      <c r="E6960" s="73" t="s">
        <v>2064</v>
      </c>
      <c r="F6960" s="130" t="s">
        <v>8923</v>
      </c>
      <c r="G6960" s="73" t="s">
        <v>1593</v>
      </c>
      <c r="H6960" s="169"/>
      <c r="I6960" s="186"/>
      <c r="J6960" s="73"/>
      <c r="K6960" s="21"/>
      <c r="L6960" s="21"/>
      <c r="M6960" s="21"/>
      <c r="N6960" s="22">
        <f t="shared" si="2"/>
        <v>46206</v>
      </c>
      <c r="O6960" s="23">
        <f>'RESOLUCIONES EPG'!$N6960-'RESOLUCIONES EPG'!$D6960</f>
        <v>1529</v>
      </c>
    </row>
    <row r="6961" ht="16.5" customHeight="1">
      <c r="A6961" s="275" t="str">
        <f>'RESOLUCIONES 2015'!A7301:H7301</f>
        <v/>
      </c>
      <c r="B6961" s="73" t="s">
        <v>7852</v>
      </c>
      <c r="C6961" s="74">
        <v>306.0</v>
      </c>
      <c r="D6961" s="130">
        <v>44677.0</v>
      </c>
      <c r="E6961" s="73" t="s">
        <v>9256</v>
      </c>
      <c r="F6961" s="130" t="s">
        <v>9257</v>
      </c>
      <c r="G6961" s="73" t="s">
        <v>18</v>
      </c>
      <c r="H6961" s="169"/>
      <c r="I6961" s="186"/>
      <c r="J6961" s="73"/>
      <c r="K6961" s="21"/>
      <c r="L6961" s="21"/>
      <c r="M6961" s="21"/>
      <c r="N6961" s="22">
        <f t="shared" si="2"/>
        <v>46206</v>
      </c>
      <c r="O6961" s="23">
        <f>'RESOLUCIONES EPG'!$N6961-'RESOLUCIONES EPG'!$D6961</f>
        <v>1529</v>
      </c>
    </row>
    <row r="6962" ht="16.5" customHeight="1">
      <c r="A6962" s="275" t="str">
        <f>'RESOLUCIONES 2015'!A7300:H7300</f>
        <v/>
      </c>
      <c r="B6962" s="73" t="s">
        <v>7852</v>
      </c>
      <c r="C6962" s="74">
        <v>305.0</v>
      </c>
      <c r="D6962" s="130">
        <v>44677.0</v>
      </c>
      <c r="E6962" s="73" t="s">
        <v>9258</v>
      </c>
      <c r="F6962" s="130" t="s">
        <v>9259</v>
      </c>
      <c r="G6962" s="73" t="s">
        <v>18</v>
      </c>
      <c r="H6962" s="169"/>
      <c r="I6962" s="186"/>
      <c r="J6962" s="73"/>
      <c r="K6962" s="21"/>
      <c r="L6962" s="21"/>
      <c r="M6962" s="21"/>
      <c r="N6962" s="22">
        <f t="shared" si="2"/>
        <v>46206</v>
      </c>
      <c r="O6962" s="23">
        <f>'RESOLUCIONES EPG'!$N6962-'RESOLUCIONES EPG'!$D6962</f>
        <v>1529</v>
      </c>
    </row>
    <row r="6963" ht="15.75" customHeight="1">
      <c r="A6963" s="275" t="str">
        <f>'RESOLUCIONES 2015'!A7294:H7294</f>
        <v/>
      </c>
      <c r="B6963" s="73" t="s">
        <v>7852</v>
      </c>
      <c r="C6963" s="74">
        <v>299.0</v>
      </c>
      <c r="D6963" s="130">
        <v>44677.0</v>
      </c>
      <c r="E6963" s="73" t="s">
        <v>9260</v>
      </c>
      <c r="F6963" s="130" t="s">
        <v>9261</v>
      </c>
      <c r="G6963" s="73" t="s">
        <v>18</v>
      </c>
      <c r="H6963" s="169"/>
      <c r="I6963" s="186"/>
      <c r="J6963" s="73"/>
      <c r="K6963" s="21"/>
      <c r="L6963" s="21"/>
      <c r="M6963" s="21"/>
      <c r="N6963" s="22">
        <f t="shared" si="2"/>
        <v>46206</v>
      </c>
      <c r="O6963" s="23">
        <f>'RESOLUCIONES EPG'!$N6963-'RESOLUCIONES EPG'!$D6963</f>
        <v>1529</v>
      </c>
    </row>
    <row r="6964" ht="16.5" customHeight="1">
      <c r="A6964" s="275" t="str">
        <f>'RESOLUCIONES 2015'!A7302:H7302</f>
        <v/>
      </c>
      <c r="B6964" s="73" t="s">
        <v>7852</v>
      </c>
      <c r="C6964" s="74">
        <v>307.0</v>
      </c>
      <c r="D6964" s="130">
        <v>44678.0</v>
      </c>
      <c r="E6964" s="73" t="s">
        <v>9262</v>
      </c>
      <c r="F6964" s="130" t="s">
        <v>9063</v>
      </c>
      <c r="G6964" s="73" t="s">
        <v>9263</v>
      </c>
      <c r="H6964" s="169"/>
      <c r="I6964" s="186"/>
      <c r="J6964" s="73"/>
      <c r="K6964" s="21"/>
      <c r="L6964" s="21"/>
      <c r="M6964" s="21"/>
      <c r="N6964" s="22">
        <f t="shared" si="2"/>
        <v>46206</v>
      </c>
      <c r="O6964" s="23">
        <f>'RESOLUCIONES EPG'!$N6964-'RESOLUCIONES EPG'!$D6964</f>
        <v>1528</v>
      </c>
    </row>
    <row r="6965" ht="16.5" customHeight="1">
      <c r="A6965" s="275" t="str">
        <f>'RESOLUCIONES 2015'!A7303:H7303</f>
        <v/>
      </c>
      <c r="B6965" s="73" t="s">
        <v>7852</v>
      </c>
      <c r="C6965" s="74">
        <v>308.0</v>
      </c>
      <c r="D6965" s="130">
        <v>44680.0</v>
      </c>
      <c r="E6965" s="73" t="s">
        <v>7382</v>
      </c>
      <c r="F6965" s="130" t="s">
        <v>9264</v>
      </c>
      <c r="G6965" s="73" t="s">
        <v>18</v>
      </c>
      <c r="H6965" s="169"/>
      <c r="I6965" s="186"/>
      <c r="J6965" s="73"/>
      <c r="K6965" s="21"/>
      <c r="L6965" s="21"/>
      <c r="M6965" s="21"/>
      <c r="N6965" s="22">
        <f t="shared" si="2"/>
        <v>46206</v>
      </c>
      <c r="O6965" s="23">
        <f>'RESOLUCIONES EPG'!$N6965-'RESOLUCIONES EPG'!$D6965</f>
        <v>1526</v>
      </c>
    </row>
    <row r="6966" ht="16.5" customHeight="1">
      <c r="A6966" s="275" t="str">
        <f>'RESOLUCIONES 2015'!A7305:H7305</f>
        <v/>
      </c>
      <c r="B6966" s="73" t="s">
        <v>7852</v>
      </c>
      <c r="C6966" s="74">
        <v>310.0</v>
      </c>
      <c r="D6966" s="130">
        <v>44680.0</v>
      </c>
      <c r="E6966" s="73" t="s">
        <v>9265</v>
      </c>
      <c r="F6966" s="130" t="s">
        <v>9266</v>
      </c>
      <c r="G6966" s="73" t="s">
        <v>18</v>
      </c>
      <c r="H6966" s="169"/>
      <c r="I6966" s="186"/>
      <c r="J6966" s="73"/>
      <c r="K6966" s="21"/>
      <c r="L6966" s="21"/>
      <c r="M6966" s="21"/>
      <c r="N6966" s="22">
        <f t="shared" si="2"/>
        <v>46206</v>
      </c>
      <c r="O6966" s="23">
        <f>'RESOLUCIONES EPG'!$N6966-'RESOLUCIONES EPG'!$D6966</f>
        <v>1526</v>
      </c>
    </row>
    <row r="6967" ht="16.5" customHeight="1">
      <c r="A6967" s="275" t="str">
        <f>'RESOLUCIONES 2015'!A7310:H7310</f>
        <v/>
      </c>
      <c r="B6967" s="73" t="s">
        <v>7852</v>
      </c>
      <c r="C6967" s="74">
        <v>315.0</v>
      </c>
      <c r="D6967" s="130">
        <v>44680.0</v>
      </c>
      <c r="E6967" s="73" t="s">
        <v>4610</v>
      </c>
      <c r="F6967" s="130" t="s">
        <v>8355</v>
      </c>
      <c r="G6967" s="73" t="s">
        <v>9267</v>
      </c>
      <c r="H6967" s="169"/>
      <c r="I6967" s="186"/>
      <c r="J6967" s="73"/>
      <c r="K6967" s="21"/>
      <c r="L6967" s="21"/>
      <c r="M6967" s="21"/>
      <c r="N6967" s="22">
        <f t="shared" si="2"/>
        <v>46206</v>
      </c>
      <c r="O6967" s="23">
        <f>'RESOLUCIONES EPG'!$N6967-'RESOLUCIONES EPG'!$D6967</f>
        <v>1526</v>
      </c>
    </row>
    <row r="6968" ht="15.75" customHeight="1">
      <c r="A6968" s="275" t="str">
        <f>'RESOLUCIONES 2015'!A7308:H7308</f>
        <v/>
      </c>
      <c r="B6968" s="73" t="s">
        <v>7852</v>
      </c>
      <c r="C6968" s="74">
        <v>313.0</v>
      </c>
      <c r="D6968" s="130">
        <v>44680.0</v>
      </c>
      <c r="E6968" s="73" t="s">
        <v>9268</v>
      </c>
      <c r="F6968" s="130" t="s">
        <v>9269</v>
      </c>
      <c r="G6968" s="73" t="s">
        <v>18</v>
      </c>
      <c r="H6968" s="169"/>
      <c r="I6968" s="186"/>
      <c r="J6968" s="73"/>
      <c r="K6968" s="21"/>
      <c r="L6968" s="21"/>
      <c r="M6968" s="21"/>
      <c r="N6968" s="22">
        <f t="shared" si="2"/>
        <v>46206</v>
      </c>
      <c r="O6968" s="23">
        <f>'RESOLUCIONES EPG'!$N6968-'RESOLUCIONES EPG'!$D6968</f>
        <v>1526</v>
      </c>
    </row>
    <row r="6969" ht="15.75" customHeight="1">
      <c r="A6969" s="275" t="str">
        <f>'RESOLUCIONES 2015'!A7306:H7306</f>
        <v/>
      </c>
      <c r="B6969" s="73" t="s">
        <v>7852</v>
      </c>
      <c r="C6969" s="74">
        <v>311.0</v>
      </c>
      <c r="D6969" s="130">
        <v>44680.0</v>
      </c>
      <c r="E6969" s="73" t="s">
        <v>9270</v>
      </c>
      <c r="F6969" s="130" t="s">
        <v>9271</v>
      </c>
      <c r="G6969" s="73" t="s">
        <v>18</v>
      </c>
      <c r="H6969" s="169"/>
      <c r="I6969" s="186"/>
      <c r="J6969" s="73"/>
      <c r="K6969" s="21"/>
      <c r="L6969" s="21"/>
      <c r="M6969" s="21"/>
      <c r="N6969" s="22">
        <f t="shared" si="2"/>
        <v>46206</v>
      </c>
      <c r="O6969" s="23">
        <f>'RESOLUCIONES EPG'!$N6969-'RESOLUCIONES EPG'!$D6969</f>
        <v>1526</v>
      </c>
    </row>
    <row r="6970" ht="16.5" customHeight="1">
      <c r="A6970" s="275" t="str">
        <f>'RESOLUCIONES 2015'!A7309:H7309</f>
        <v/>
      </c>
      <c r="B6970" s="73" t="s">
        <v>7852</v>
      </c>
      <c r="C6970" s="74">
        <v>314.0</v>
      </c>
      <c r="D6970" s="130">
        <v>44680.0</v>
      </c>
      <c r="E6970" s="73" t="s">
        <v>9272</v>
      </c>
      <c r="F6970" s="130" t="s">
        <v>9273</v>
      </c>
      <c r="G6970" s="73" t="s">
        <v>18</v>
      </c>
      <c r="H6970" s="169"/>
      <c r="I6970" s="186"/>
      <c r="J6970" s="73"/>
      <c r="K6970" s="21"/>
      <c r="L6970" s="21"/>
      <c r="M6970" s="21"/>
      <c r="N6970" s="22">
        <f t="shared" si="2"/>
        <v>46206</v>
      </c>
      <c r="O6970" s="23">
        <f>'RESOLUCIONES EPG'!$N6970-'RESOLUCIONES EPG'!$D6970</f>
        <v>1526</v>
      </c>
    </row>
    <row r="6971" ht="16.5" customHeight="1">
      <c r="A6971" s="275" t="str">
        <f>'RESOLUCIONES 2015'!A7304:H7304</f>
        <v/>
      </c>
      <c r="B6971" s="73" t="s">
        <v>7852</v>
      </c>
      <c r="C6971" s="74">
        <v>309.0</v>
      </c>
      <c r="D6971" s="130">
        <v>44680.0</v>
      </c>
      <c r="E6971" s="73" t="s">
        <v>9274</v>
      </c>
      <c r="F6971" s="130" t="s">
        <v>9275</v>
      </c>
      <c r="G6971" s="73" t="s">
        <v>18</v>
      </c>
      <c r="H6971" s="169"/>
      <c r="I6971" s="186"/>
      <c r="J6971" s="73"/>
      <c r="K6971" s="21"/>
      <c r="L6971" s="21"/>
      <c r="M6971" s="21"/>
      <c r="N6971" s="22">
        <f t="shared" si="2"/>
        <v>46206</v>
      </c>
      <c r="O6971" s="23">
        <f>'RESOLUCIONES EPG'!$N6971-'RESOLUCIONES EPG'!$D6971</f>
        <v>1526</v>
      </c>
    </row>
    <row r="6972" ht="16.5" customHeight="1">
      <c r="A6972" s="275" t="str">
        <f>'RESOLUCIONES 2015'!A7307:H7307</f>
        <v/>
      </c>
      <c r="B6972" s="73" t="s">
        <v>7852</v>
      </c>
      <c r="C6972" s="74">
        <v>312.0</v>
      </c>
      <c r="D6972" s="130">
        <v>44680.0</v>
      </c>
      <c r="E6972" s="73" t="s">
        <v>9276</v>
      </c>
      <c r="F6972" s="130" t="s">
        <v>9277</v>
      </c>
      <c r="G6972" s="73" t="s">
        <v>18</v>
      </c>
      <c r="H6972" s="169"/>
      <c r="I6972" s="186"/>
      <c r="J6972" s="73"/>
      <c r="K6972" s="21"/>
      <c r="L6972" s="21"/>
      <c r="M6972" s="21"/>
      <c r="N6972" s="22">
        <f t="shared" si="2"/>
        <v>46206</v>
      </c>
      <c r="O6972" s="23">
        <f>'RESOLUCIONES EPG'!$N6972-'RESOLUCIONES EPG'!$D6972</f>
        <v>1526</v>
      </c>
    </row>
    <row r="6973" ht="16.5" customHeight="1">
      <c r="A6973" s="275" t="str">
        <f>'RESOLUCIONES 2015'!A7312:H7312</f>
        <v/>
      </c>
      <c r="B6973" s="73" t="s">
        <v>7852</v>
      </c>
      <c r="C6973" s="74">
        <v>317.0</v>
      </c>
      <c r="D6973" s="130">
        <v>44684.0</v>
      </c>
      <c r="E6973" s="73" t="s">
        <v>9278</v>
      </c>
      <c r="F6973" s="130" t="s">
        <v>9279</v>
      </c>
      <c r="G6973" s="73" t="s">
        <v>6597</v>
      </c>
      <c r="H6973" s="169"/>
      <c r="I6973" s="186"/>
      <c r="J6973" s="73"/>
      <c r="K6973" s="21"/>
      <c r="L6973" s="21"/>
      <c r="M6973" s="21"/>
      <c r="N6973" s="22">
        <f t="shared" si="2"/>
        <v>46206</v>
      </c>
      <c r="O6973" s="23">
        <f>'RESOLUCIONES EPG'!$N6973-'RESOLUCIONES EPG'!$D6973</f>
        <v>1522</v>
      </c>
    </row>
    <row r="6974" ht="15.75" customHeight="1">
      <c r="A6974" s="275" t="str">
        <f>'RESOLUCIONES 2015'!A7314:H7314</f>
        <v/>
      </c>
      <c r="B6974" s="73" t="s">
        <v>7852</v>
      </c>
      <c r="C6974" s="74">
        <v>319.0</v>
      </c>
      <c r="D6974" s="130">
        <v>44684.0</v>
      </c>
      <c r="E6974" s="73" t="s">
        <v>9280</v>
      </c>
      <c r="F6974" s="130" t="s">
        <v>9281</v>
      </c>
      <c r="G6974" s="73" t="s">
        <v>6597</v>
      </c>
      <c r="H6974" s="169"/>
      <c r="I6974" s="186"/>
      <c r="J6974" s="73"/>
      <c r="K6974" s="21"/>
      <c r="L6974" s="21"/>
      <c r="M6974" s="21"/>
      <c r="N6974" s="22">
        <f t="shared" si="2"/>
        <v>46206</v>
      </c>
      <c r="O6974" s="23">
        <f>'RESOLUCIONES EPG'!$N6974-'RESOLUCIONES EPG'!$D6974</f>
        <v>1522</v>
      </c>
    </row>
    <row r="6975" ht="15.75" customHeight="1">
      <c r="A6975" s="275" t="str">
        <f>'RESOLUCIONES 2015'!A7311:H7311</f>
        <v/>
      </c>
      <c r="B6975" s="73" t="s">
        <v>7852</v>
      </c>
      <c r="C6975" s="74">
        <v>316.0</v>
      </c>
      <c r="D6975" s="130">
        <v>44684.0</v>
      </c>
      <c r="E6975" s="73" t="s">
        <v>9282</v>
      </c>
      <c r="F6975" s="130" t="s">
        <v>9283</v>
      </c>
      <c r="G6975" s="73" t="s">
        <v>6597</v>
      </c>
      <c r="H6975" s="169"/>
      <c r="I6975" s="186"/>
      <c r="J6975" s="73"/>
      <c r="K6975" s="21"/>
      <c r="L6975" s="21"/>
      <c r="M6975" s="21"/>
      <c r="N6975" s="22">
        <f t="shared" si="2"/>
        <v>46206</v>
      </c>
      <c r="O6975" s="23">
        <f>'RESOLUCIONES EPG'!$N6975-'RESOLUCIONES EPG'!$D6975</f>
        <v>1522</v>
      </c>
    </row>
    <row r="6976" ht="15.75" customHeight="1">
      <c r="A6976" s="275" t="str">
        <f>'RESOLUCIONES 2015'!A7313:H7313</f>
        <v/>
      </c>
      <c r="B6976" s="73" t="s">
        <v>7852</v>
      </c>
      <c r="C6976" s="74">
        <v>318.0</v>
      </c>
      <c r="D6976" s="130">
        <v>44684.0</v>
      </c>
      <c r="E6976" s="73" t="s">
        <v>2998</v>
      </c>
      <c r="F6976" s="130" t="s">
        <v>2999</v>
      </c>
      <c r="G6976" s="73" t="s">
        <v>6597</v>
      </c>
      <c r="H6976" s="169"/>
      <c r="I6976" s="186"/>
      <c r="J6976" s="73"/>
      <c r="K6976" s="21"/>
      <c r="L6976" s="21"/>
      <c r="M6976" s="21"/>
      <c r="N6976" s="22">
        <f t="shared" si="2"/>
        <v>46206</v>
      </c>
      <c r="O6976" s="23">
        <f>'RESOLUCIONES EPG'!$N6976-'RESOLUCIONES EPG'!$D6976</f>
        <v>1522</v>
      </c>
    </row>
    <row r="6977" ht="16.5" customHeight="1">
      <c r="A6977" s="275" t="str">
        <f>'RESOLUCIONES 2015'!A7324:H7324</f>
        <v/>
      </c>
      <c r="B6977" s="73" t="s">
        <v>7852</v>
      </c>
      <c r="C6977" s="74">
        <v>329.0</v>
      </c>
      <c r="D6977" s="130">
        <v>44687.0</v>
      </c>
      <c r="E6977" s="73" t="s">
        <v>9284</v>
      </c>
      <c r="F6977" s="130" t="s">
        <v>9285</v>
      </c>
      <c r="G6977" s="73" t="s">
        <v>18</v>
      </c>
      <c r="H6977" s="169"/>
      <c r="I6977" s="186"/>
      <c r="J6977" s="73"/>
      <c r="K6977" s="21"/>
      <c r="L6977" s="21"/>
      <c r="M6977" s="21"/>
      <c r="N6977" s="22">
        <f t="shared" si="2"/>
        <v>46206</v>
      </c>
      <c r="O6977" s="23">
        <f>'RESOLUCIONES EPG'!$N6977-'RESOLUCIONES EPG'!$D6977</f>
        <v>1519</v>
      </c>
    </row>
    <row r="6978" ht="16.5" customHeight="1">
      <c r="A6978" s="275" t="str">
        <f>'RESOLUCIONES 2015'!A7317:H7317</f>
        <v/>
      </c>
      <c r="B6978" s="73" t="s">
        <v>7852</v>
      </c>
      <c r="C6978" s="74">
        <v>322.0</v>
      </c>
      <c r="D6978" s="130">
        <v>44687.0</v>
      </c>
      <c r="E6978" s="73" t="s">
        <v>4620</v>
      </c>
      <c r="F6978" s="130" t="s">
        <v>8714</v>
      </c>
      <c r="G6978" s="73" t="s">
        <v>2923</v>
      </c>
      <c r="H6978" s="169"/>
      <c r="I6978" s="186"/>
      <c r="J6978" s="73"/>
      <c r="K6978" s="21"/>
      <c r="L6978" s="21"/>
      <c r="M6978" s="21"/>
      <c r="N6978" s="22">
        <f t="shared" si="2"/>
        <v>46206</v>
      </c>
      <c r="O6978" s="23">
        <f>'RESOLUCIONES EPG'!$N6978-'RESOLUCIONES EPG'!$D6978</f>
        <v>1519</v>
      </c>
    </row>
    <row r="6979" ht="16.5" customHeight="1">
      <c r="A6979" s="275" t="str">
        <f>'RESOLUCIONES 2015'!A7323:H7323</f>
        <v/>
      </c>
      <c r="B6979" s="73" t="s">
        <v>7852</v>
      </c>
      <c r="C6979" s="74">
        <v>328.0</v>
      </c>
      <c r="D6979" s="130">
        <v>44687.0</v>
      </c>
      <c r="E6979" s="73" t="s">
        <v>1640</v>
      </c>
      <c r="F6979" s="130" t="s">
        <v>9286</v>
      </c>
      <c r="G6979" s="73" t="s">
        <v>18</v>
      </c>
      <c r="H6979" s="169" t="s">
        <v>9287</v>
      </c>
      <c r="I6979" s="186"/>
      <c r="J6979" s="73"/>
      <c r="K6979" s="21"/>
      <c r="L6979" s="21"/>
      <c r="M6979" s="21"/>
      <c r="N6979" s="22">
        <f t="shared" si="2"/>
        <v>46206</v>
      </c>
      <c r="O6979" s="23">
        <f>'RESOLUCIONES EPG'!$N6979-'RESOLUCIONES EPG'!$D6979</f>
        <v>1519</v>
      </c>
    </row>
    <row r="6980" ht="33.0" customHeight="1">
      <c r="A6980" s="275" t="str">
        <f>'RESOLUCIONES 2015'!A7315:H7315</f>
        <v/>
      </c>
      <c r="B6980" s="73" t="s">
        <v>7852</v>
      </c>
      <c r="C6980" s="74">
        <v>320.0</v>
      </c>
      <c r="D6980" s="130">
        <v>44687.0</v>
      </c>
      <c r="E6980" s="73" t="s">
        <v>8072</v>
      </c>
      <c r="F6980" s="130" t="s">
        <v>8073</v>
      </c>
      <c r="G6980" s="73" t="s">
        <v>2923</v>
      </c>
      <c r="H6980" s="169"/>
      <c r="I6980" s="186"/>
      <c r="J6980" s="73"/>
      <c r="K6980" s="21"/>
      <c r="L6980" s="21"/>
      <c r="M6980" s="21"/>
      <c r="N6980" s="22">
        <f t="shared" si="2"/>
        <v>46206</v>
      </c>
      <c r="O6980" s="23">
        <f>'RESOLUCIONES EPG'!$N6980-'RESOLUCIONES EPG'!$D6980</f>
        <v>1519</v>
      </c>
    </row>
    <row r="6981" ht="15.75" customHeight="1">
      <c r="A6981" s="275" t="str">
        <f>'RESOLUCIONES 2015'!A7319:H7319</f>
        <v/>
      </c>
      <c r="B6981" s="73" t="s">
        <v>7852</v>
      </c>
      <c r="C6981" s="74">
        <v>324.0</v>
      </c>
      <c r="D6981" s="130">
        <v>44687.0</v>
      </c>
      <c r="E6981" s="73" t="s">
        <v>3365</v>
      </c>
      <c r="F6981" s="130" t="s">
        <v>9288</v>
      </c>
      <c r="G6981" s="73" t="s">
        <v>18</v>
      </c>
      <c r="H6981" s="169" t="s">
        <v>9289</v>
      </c>
      <c r="I6981" s="186"/>
      <c r="J6981" s="73"/>
      <c r="K6981" s="21"/>
      <c r="L6981" s="21"/>
      <c r="M6981" s="21"/>
      <c r="N6981" s="22">
        <f t="shared" si="2"/>
        <v>46206</v>
      </c>
      <c r="O6981" s="23">
        <f>'RESOLUCIONES EPG'!$N6981-'RESOLUCIONES EPG'!$D6981</f>
        <v>1519</v>
      </c>
    </row>
    <row r="6982" ht="15.75" customHeight="1">
      <c r="A6982" s="275" t="str">
        <f>'RESOLUCIONES 2015'!A7325:H7325</f>
        <v/>
      </c>
      <c r="B6982" s="73" t="s">
        <v>7852</v>
      </c>
      <c r="C6982" s="74">
        <v>330.0</v>
      </c>
      <c r="D6982" s="130">
        <v>44687.0</v>
      </c>
      <c r="E6982" s="73" t="s">
        <v>9232</v>
      </c>
      <c r="F6982" s="130"/>
      <c r="G6982" s="73" t="s">
        <v>9290</v>
      </c>
      <c r="H6982" s="169"/>
      <c r="I6982" s="186"/>
      <c r="J6982" s="73"/>
      <c r="K6982" s="21"/>
      <c r="L6982" s="21"/>
      <c r="M6982" s="21"/>
      <c r="N6982" s="22">
        <f t="shared" si="2"/>
        <v>46206</v>
      </c>
      <c r="O6982" s="23">
        <f>'RESOLUCIONES EPG'!$N6982-'RESOLUCIONES EPG'!$D6982</f>
        <v>1519</v>
      </c>
    </row>
    <row r="6983" ht="15.75" customHeight="1">
      <c r="A6983" s="275" t="str">
        <f>'RESOLUCIONES 2015'!A7321:H7321</f>
        <v/>
      </c>
      <c r="B6983" s="73" t="s">
        <v>7852</v>
      </c>
      <c r="C6983" s="74">
        <v>326.0</v>
      </c>
      <c r="D6983" s="130">
        <v>44687.0</v>
      </c>
      <c r="E6983" s="73" t="s">
        <v>6940</v>
      </c>
      <c r="F6983" s="130" t="s">
        <v>9291</v>
      </c>
      <c r="G6983" s="73" t="s">
        <v>18</v>
      </c>
      <c r="H6983" s="169" t="s">
        <v>4601</v>
      </c>
      <c r="I6983" s="186"/>
      <c r="J6983" s="73"/>
      <c r="K6983" s="21"/>
      <c r="L6983" s="21"/>
      <c r="M6983" s="21"/>
      <c r="N6983" s="22">
        <f t="shared" si="2"/>
        <v>46206</v>
      </c>
      <c r="O6983" s="23">
        <f>'RESOLUCIONES EPG'!$N6983-'RESOLUCIONES EPG'!$D6983</f>
        <v>1519</v>
      </c>
    </row>
    <row r="6984" ht="20.25" customHeight="1">
      <c r="A6984" s="275" t="str">
        <f>'RESOLUCIONES 2015'!A7318:H7318</f>
        <v/>
      </c>
      <c r="B6984" s="73" t="s">
        <v>7852</v>
      </c>
      <c r="C6984" s="74">
        <v>323.0</v>
      </c>
      <c r="D6984" s="130">
        <v>44687.0</v>
      </c>
      <c r="E6984" s="73" t="s">
        <v>9292</v>
      </c>
      <c r="F6984" s="130" t="s">
        <v>9293</v>
      </c>
      <c r="G6984" s="73" t="s">
        <v>18</v>
      </c>
      <c r="H6984" s="169" t="s">
        <v>2663</v>
      </c>
      <c r="I6984" s="186"/>
      <c r="J6984" s="73"/>
      <c r="K6984" s="21"/>
      <c r="L6984" s="21"/>
      <c r="M6984" s="21"/>
      <c r="N6984" s="22">
        <f t="shared" si="2"/>
        <v>46206</v>
      </c>
      <c r="O6984" s="23">
        <f>'RESOLUCIONES EPG'!$N6984-'RESOLUCIONES EPG'!$D6984</f>
        <v>1519</v>
      </c>
    </row>
    <row r="6985" ht="33.0" customHeight="1">
      <c r="A6985" s="275" t="str">
        <f>'RESOLUCIONES 2015'!A7316:H7316</f>
        <v/>
      </c>
      <c r="B6985" s="73" t="s">
        <v>7852</v>
      </c>
      <c r="C6985" s="74">
        <v>321.0</v>
      </c>
      <c r="D6985" s="130">
        <v>44687.0</v>
      </c>
      <c r="E6985" s="73" t="s">
        <v>9089</v>
      </c>
      <c r="F6985" s="130" t="s">
        <v>9090</v>
      </c>
      <c r="G6985" s="73" t="s">
        <v>2923</v>
      </c>
      <c r="H6985" s="169"/>
      <c r="I6985" s="186"/>
      <c r="J6985" s="73"/>
      <c r="K6985" s="21"/>
      <c r="L6985" s="21"/>
      <c r="M6985" s="21"/>
      <c r="N6985" s="22">
        <f t="shared" si="2"/>
        <v>46206</v>
      </c>
      <c r="O6985" s="23">
        <f>'RESOLUCIONES EPG'!$N6985-'RESOLUCIONES EPG'!$D6985</f>
        <v>1519</v>
      </c>
    </row>
    <row r="6986" ht="20.25" customHeight="1">
      <c r="A6986" s="275" t="str">
        <f>'RESOLUCIONES 2015'!A7322:H7322</f>
        <v/>
      </c>
      <c r="B6986" s="73" t="s">
        <v>7852</v>
      </c>
      <c r="C6986" s="74">
        <v>327.0</v>
      </c>
      <c r="D6986" s="130">
        <v>44687.0</v>
      </c>
      <c r="E6986" s="73" t="s">
        <v>9294</v>
      </c>
      <c r="F6986" s="130" t="s">
        <v>9295</v>
      </c>
      <c r="G6986" s="73" t="s">
        <v>18</v>
      </c>
      <c r="H6986" s="169"/>
      <c r="I6986" s="186"/>
      <c r="J6986" s="73"/>
      <c r="K6986" s="21"/>
      <c r="L6986" s="21"/>
      <c r="M6986" s="21"/>
      <c r="N6986" s="22">
        <f t="shared" si="2"/>
        <v>46206</v>
      </c>
      <c r="O6986" s="23">
        <f>'RESOLUCIONES EPG'!$N6986-'RESOLUCIONES EPG'!$D6986</f>
        <v>1519</v>
      </c>
    </row>
    <row r="6987" ht="16.5" customHeight="1">
      <c r="A6987" s="275" t="str">
        <f>'RESOLUCIONES 2015'!A7320:H7320</f>
        <v/>
      </c>
      <c r="B6987" s="73" t="s">
        <v>7852</v>
      </c>
      <c r="C6987" s="74">
        <v>325.0</v>
      </c>
      <c r="D6987" s="130">
        <v>44687.0</v>
      </c>
      <c r="E6987" s="73" t="s">
        <v>9296</v>
      </c>
      <c r="F6987" s="130" t="s">
        <v>9297</v>
      </c>
      <c r="G6987" s="73" t="s">
        <v>18</v>
      </c>
      <c r="H6987" s="169" t="s">
        <v>7289</v>
      </c>
      <c r="I6987" s="186"/>
      <c r="J6987" s="73"/>
      <c r="K6987" s="21"/>
      <c r="L6987" s="21"/>
      <c r="M6987" s="21"/>
      <c r="N6987" s="22">
        <f t="shared" si="2"/>
        <v>46206</v>
      </c>
      <c r="O6987" s="23">
        <f>'RESOLUCIONES EPG'!$N6987-'RESOLUCIONES EPG'!$D6987</f>
        <v>1519</v>
      </c>
    </row>
    <row r="6988" ht="33.0" customHeight="1">
      <c r="A6988" s="275" t="str">
        <f>'RESOLUCIONES 2015'!A7327:H7327</f>
        <v/>
      </c>
      <c r="B6988" s="73" t="s">
        <v>7852</v>
      </c>
      <c r="C6988" s="74">
        <v>332.0</v>
      </c>
      <c r="D6988" s="130">
        <v>44690.0</v>
      </c>
      <c r="E6988" s="73" t="s">
        <v>1727</v>
      </c>
      <c r="F6988" s="130" t="s">
        <v>8817</v>
      </c>
      <c r="G6988" s="73" t="s">
        <v>131</v>
      </c>
      <c r="H6988" s="169"/>
      <c r="I6988" s="186"/>
      <c r="J6988" s="73"/>
      <c r="K6988" s="21"/>
      <c r="L6988" s="21"/>
      <c r="M6988" s="21"/>
      <c r="N6988" s="22">
        <f t="shared" si="2"/>
        <v>46206</v>
      </c>
      <c r="O6988" s="23">
        <f>'RESOLUCIONES EPG'!$N6988-'RESOLUCIONES EPG'!$D6988</f>
        <v>1516</v>
      </c>
    </row>
    <row r="6989" ht="16.5" customHeight="1">
      <c r="A6989" s="275" t="str">
        <f>'RESOLUCIONES 2015'!A7326:H7326</f>
        <v/>
      </c>
      <c r="B6989" s="73" t="s">
        <v>7852</v>
      </c>
      <c r="C6989" s="74">
        <v>331.0</v>
      </c>
      <c r="D6989" s="130">
        <v>44690.0</v>
      </c>
      <c r="E6989" s="73" t="s">
        <v>8690</v>
      </c>
      <c r="F6989" s="130" t="s">
        <v>8806</v>
      </c>
      <c r="G6989" s="73" t="s">
        <v>131</v>
      </c>
      <c r="H6989" s="169"/>
      <c r="I6989" s="186"/>
      <c r="J6989" s="73"/>
      <c r="K6989" s="21"/>
      <c r="L6989" s="21"/>
      <c r="M6989" s="21"/>
      <c r="N6989" s="22">
        <f t="shared" si="2"/>
        <v>46206</v>
      </c>
      <c r="O6989" s="23">
        <f>'RESOLUCIONES EPG'!$N6989-'RESOLUCIONES EPG'!$D6989</f>
        <v>1516</v>
      </c>
    </row>
    <row r="6990" ht="33.0" customHeight="1">
      <c r="A6990" s="275" t="str">
        <f>'RESOLUCIONES 2015'!A7331:H7331</f>
        <v/>
      </c>
      <c r="B6990" s="73" t="s">
        <v>7852</v>
      </c>
      <c r="C6990" s="74">
        <v>336.0</v>
      </c>
      <c r="D6990" s="130">
        <v>44690.0</v>
      </c>
      <c r="E6990" s="73" t="s">
        <v>3105</v>
      </c>
      <c r="F6990" s="130" t="s">
        <v>9298</v>
      </c>
      <c r="G6990" s="73" t="s">
        <v>131</v>
      </c>
      <c r="H6990" s="169"/>
      <c r="I6990" s="186"/>
      <c r="J6990" s="73"/>
      <c r="K6990" s="21"/>
      <c r="L6990" s="21"/>
      <c r="M6990" s="21"/>
      <c r="N6990" s="22">
        <f t="shared" si="2"/>
        <v>46206</v>
      </c>
      <c r="O6990" s="23">
        <f>'RESOLUCIONES EPG'!$N6990-'RESOLUCIONES EPG'!$D6990</f>
        <v>1516</v>
      </c>
    </row>
    <row r="6991" ht="15.75" customHeight="1">
      <c r="A6991" s="275" t="str">
        <f>'RESOLUCIONES 2015'!A7329:H7329</f>
        <v/>
      </c>
      <c r="B6991" s="73" t="s">
        <v>7852</v>
      </c>
      <c r="C6991" s="74">
        <v>334.0</v>
      </c>
      <c r="D6991" s="130">
        <v>44690.0</v>
      </c>
      <c r="E6991" s="73" t="s">
        <v>2512</v>
      </c>
      <c r="F6991" s="130" t="s">
        <v>2513</v>
      </c>
      <c r="G6991" s="73" t="s">
        <v>131</v>
      </c>
      <c r="H6991" s="169"/>
      <c r="I6991" s="186"/>
      <c r="J6991" s="73"/>
      <c r="K6991" s="21"/>
      <c r="L6991" s="21"/>
      <c r="M6991" s="21"/>
      <c r="N6991" s="22">
        <f t="shared" si="2"/>
        <v>46206</v>
      </c>
      <c r="O6991" s="23">
        <f>'RESOLUCIONES EPG'!$N6991-'RESOLUCIONES EPG'!$D6991</f>
        <v>1516</v>
      </c>
    </row>
    <row r="6992" ht="15.75" customHeight="1">
      <c r="A6992" s="275" t="str">
        <f>'RESOLUCIONES 2015'!A7328:H7328</f>
        <v/>
      </c>
      <c r="B6992" s="73" t="s">
        <v>7852</v>
      </c>
      <c r="C6992" s="74">
        <v>333.0</v>
      </c>
      <c r="D6992" s="130">
        <v>44690.0</v>
      </c>
      <c r="E6992" s="73" t="s">
        <v>7191</v>
      </c>
      <c r="F6992" s="130" t="s">
        <v>7192</v>
      </c>
      <c r="G6992" s="73" t="s">
        <v>131</v>
      </c>
      <c r="H6992" s="169"/>
      <c r="I6992" s="186"/>
      <c r="J6992" s="73"/>
      <c r="K6992" s="21"/>
      <c r="L6992" s="21"/>
      <c r="M6992" s="21"/>
      <c r="N6992" s="22">
        <f t="shared" si="2"/>
        <v>46206</v>
      </c>
      <c r="O6992" s="23">
        <f>'RESOLUCIONES EPG'!$N6992-'RESOLUCIONES EPG'!$D6992</f>
        <v>1516</v>
      </c>
    </row>
    <row r="6993" ht="16.5" customHeight="1">
      <c r="A6993" s="275" t="str">
        <f>'RESOLUCIONES 2015'!A7330:H7330</f>
        <v/>
      </c>
      <c r="B6993" s="73" t="s">
        <v>7852</v>
      </c>
      <c r="C6993" s="74">
        <v>335.0</v>
      </c>
      <c r="D6993" s="130">
        <v>44690.0</v>
      </c>
      <c r="E6993" s="73" t="s">
        <v>9299</v>
      </c>
      <c r="F6993" s="130" t="s">
        <v>8792</v>
      </c>
      <c r="G6993" s="73" t="s">
        <v>131</v>
      </c>
      <c r="H6993" s="169"/>
      <c r="I6993" s="186"/>
      <c r="J6993" s="73"/>
      <c r="K6993" s="21"/>
      <c r="L6993" s="21"/>
      <c r="M6993" s="21"/>
      <c r="N6993" s="22">
        <f t="shared" si="2"/>
        <v>46206</v>
      </c>
      <c r="O6993" s="23">
        <f>'RESOLUCIONES EPG'!$N6993-'RESOLUCIONES EPG'!$D6993</f>
        <v>1516</v>
      </c>
    </row>
    <row r="6994" ht="16.5" customHeight="1">
      <c r="A6994" s="275" t="str">
        <f>'RESOLUCIONES 2015'!A7332:H7332</f>
        <v/>
      </c>
      <c r="B6994" s="73" t="s">
        <v>7852</v>
      </c>
      <c r="C6994" s="74">
        <v>337.0</v>
      </c>
      <c r="D6994" s="130">
        <v>44691.0</v>
      </c>
      <c r="E6994" s="73" t="s">
        <v>9300</v>
      </c>
      <c r="F6994" s="130" t="s">
        <v>9301</v>
      </c>
      <c r="G6994" s="73" t="s">
        <v>6597</v>
      </c>
      <c r="H6994" s="169"/>
      <c r="I6994" s="186"/>
      <c r="J6994" s="73"/>
      <c r="K6994" s="21"/>
      <c r="L6994" s="21"/>
      <c r="M6994" s="21"/>
      <c r="N6994" s="22">
        <f t="shared" si="2"/>
        <v>46206</v>
      </c>
      <c r="O6994" s="23">
        <f>'RESOLUCIONES EPG'!$N6994-'RESOLUCIONES EPG'!$D6994</f>
        <v>1515</v>
      </c>
    </row>
    <row r="6995" ht="16.5" customHeight="1">
      <c r="A6995" s="275" t="str">
        <f>'RESOLUCIONES 2015'!A7340:H7340</f>
        <v/>
      </c>
      <c r="B6995" s="73" t="s">
        <v>7852</v>
      </c>
      <c r="C6995" s="74">
        <v>345.0</v>
      </c>
      <c r="D6995" s="130">
        <v>44691.0</v>
      </c>
      <c r="E6995" s="73" t="s">
        <v>7442</v>
      </c>
      <c r="F6995" s="130" t="s">
        <v>7443</v>
      </c>
      <c r="G6995" s="73" t="s">
        <v>1593</v>
      </c>
      <c r="H6995" s="279" t="s">
        <v>9302</v>
      </c>
      <c r="I6995" s="186"/>
      <c r="J6995" s="73"/>
      <c r="K6995" s="21"/>
      <c r="L6995" s="21"/>
      <c r="M6995" s="21"/>
      <c r="N6995" s="22">
        <f t="shared" si="2"/>
        <v>46206</v>
      </c>
      <c r="O6995" s="23">
        <f>'RESOLUCIONES EPG'!$N6995-'RESOLUCIONES EPG'!$D6995</f>
        <v>1515</v>
      </c>
    </row>
    <row r="6996" ht="16.5" customHeight="1">
      <c r="A6996" s="275" t="str">
        <f>'RESOLUCIONES 2015'!A7336:H7336</f>
        <v/>
      </c>
      <c r="B6996" s="73" t="s">
        <v>7852</v>
      </c>
      <c r="C6996" s="74">
        <v>341.0</v>
      </c>
      <c r="D6996" s="130">
        <v>44691.0</v>
      </c>
      <c r="E6996" s="182" t="s">
        <v>9303</v>
      </c>
      <c r="F6996" s="130" t="s">
        <v>9304</v>
      </c>
      <c r="G6996" s="73" t="s">
        <v>6597</v>
      </c>
      <c r="H6996" s="268" t="s">
        <v>9305</v>
      </c>
      <c r="I6996" s="186"/>
      <c r="J6996" s="73"/>
      <c r="K6996" s="21"/>
      <c r="L6996" s="21"/>
      <c r="M6996" s="21"/>
      <c r="N6996" s="22">
        <f t="shared" si="2"/>
        <v>46206</v>
      </c>
      <c r="O6996" s="23">
        <f>'RESOLUCIONES EPG'!$N6996-'RESOLUCIONES EPG'!$D6996</f>
        <v>1515</v>
      </c>
    </row>
    <row r="6997" ht="15.75" customHeight="1">
      <c r="A6997" s="275" t="str">
        <f>'RESOLUCIONES 2015'!A7335:H7335</f>
        <v/>
      </c>
      <c r="B6997" s="73" t="s">
        <v>7852</v>
      </c>
      <c r="C6997" s="74">
        <v>340.0</v>
      </c>
      <c r="D6997" s="130">
        <v>44691.0</v>
      </c>
      <c r="E6997" s="73" t="s">
        <v>2897</v>
      </c>
      <c r="F6997" s="130" t="s">
        <v>9306</v>
      </c>
      <c r="G6997" s="73" t="s">
        <v>6597</v>
      </c>
      <c r="H6997" s="169"/>
      <c r="I6997" s="186"/>
      <c r="J6997" s="73"/>
      <c r="K6997" s="21"/>
      <c r="L6997" s="21"/>
      <c r="M6997" s="21"/>
      <c r="N6997" s="22">
        <f t="shared" si="2"/>
        <v>46206</v>
      </c>
      <c r="O6997" s="23">
        <f>'RESOLUCIONES EPG'!$N6997-'RESOLUCIONES EPG'!$D6997</f>
        <v>1515</v>
      </c>
    </row>
    <row r="6998" ht="16.5" customHeight="1">
      <c r="A6998" s="275" t="str">
        <f>'RESOLUCIONES 2015'!A7333:H7333</f>
        <v/>
      </c>
      <c r="B6998" s="73" t="s">
        <v>7852</v>
      </c>
      <c r="C6998" s="74">
        <v>338.0</v>
      </c>
      <c r="D6998" s="130">
        <v>44691.0</v>
      </c>
      <c r="E6998" s="73" t="s">
        <v>9307</v>
      </c>
      <c r="F6998" s="130" t="s">
        <v>9308</v>
      </c>
      <c r="G6998" s="73" t="s">
        <v>6597</v>
      </c>
      <c r="H6998" s="169"/>
      <c r="I6998" s="186"/>
      <c r="J6998" s="73"/>
      <c r="K6998" s="21"/>
      <c r="L6998" s="21"/>
      <c r="M6998" s="21"/>
      <c r="N6998" s="22">
        <f t="shared" si="2"/>
        <v>46206</v>
      </c>
      <c r="O6998" s="23">
        <f>'RESOLUCIONES EPG'!$N6998-'RESOLUCIONES EPG'!$D6998</f>
        <v>1515</v>
      </c>
    </row>
    <row r="6999" ht="16.5" customHeight="1">
      <c r="A6999" s="275" t="str">
        <f>'RESOLUCIONES 2015'!A7338:H7338</f>
        <v/>
      </c>
      <c r="B6999" s="73" t="s">
        <v>7852</v>
      </c>
      <c r="C6999" s="74">
        <v>343.0</v>
      </c>
      <c r="D6999" s="130">
        <v>44691.0</v>
      </c>
      <c r="E6999" s="73" t="s">
        <v>4079</v>
      </c>
      <c r="F6999" s="130" t="s">
        <v>9309</v>
      </c>
      <c r="G6999" s="73" t="s">
        <v>6597</v>
      </c>
      <c r="H6999" s="169"/>
      <c r="I6999" s="186"/>
      <c r="J6999" s="73"/>
      <c r="K6999" s="21"/>
      <c r="L6999" s="21"/>
      <c r="M6999" s="21"/>
      <c r="N6999" s="22">
        <f t="shared" si="2"/>
        <v>46206</v>
      </c>
      <c r="O6999" s="23">
        <f>'RESOLUCIONES EPG'!$N6999-'RESOLUCIONES EPG'!$D6999</f>
        <v>1515</v>
      </c>
    </row>
    <row r="7000" ht="16.5" customHeight="1">
      <c r="A7000" s="275" t="str">
        <f>'RESOLUCIONES 2015'!A7334:H7334</f>
        <v/>
      </c>
      <c r="B7000" s="73" t="s">
        <v>7852</v>
      </c>
      <c r="C7000" s="74">
        <v>339.0</v>
      </c>
      <c r="D7000" s="130">
        <v>44691.0</v>
      </c>
      <c r="E7000" s="73" t="s">
        <v>8562</v>
      </c>
      <c r="F7000" s="130" t="s">
        <v>9310</v>
      </c>
      <c r="G7000" s="73" t="s">
        <v>6597</v>
      </c>
      <c r="H7000" s="169"/>
      <c r="I7000" s="186"/>
      <c r="J7000" s="73"/>
      <c r="K7000" s="21"/>
      <c r="L7000" s="21"/>
      <c r="M7000" s="21"/>
      <c r="N7000" s="22">
        <f t="shared" si="2"/>
        <v>46206</v>
      </c>
      <c r="O7000" s="23">
        <f>'RESOLUCIONES EPG'!$N7000-'RESOLUCIONES EPG'!$D7000</f>
        <v>1515</v>
      </c>
    </row>
    <row r="7001" ht="16.5" customHeight="1">
      <c r="A7001" s="275" t="str">
        <f>'RESOLUCIONES 2015'!A7337:H7337</f>
        <v/>
      </c>
      <c r="B7001" s="73" t="s">
        <v>7852</v>
      </c>
      <c r="C7001" s="280">
        <v>342.0</v>
      </c>
      <c r="D7001" s="130">
        <v>44691.0</v>
      </c>
      <c r="E7001" s="281" t="s">
        <v>9224</v>
      </c>
      <c r="F7001" s="282" t="s">
        <v>9311</v>
      </c>
      <c r="G7001" s="73" t="s">
        <v>6597</v>
      </c>
      <c r="H7001" s="283"/>
      <c r="I7001" s="284"/>
      <c r="J7001" s="285"/>
      <c r="K7001" s="286"/>
      <c r="L7001" s="21"/>
      <c r="M7001" s="21"/>
      <c r="N7001" s="22">
        <f t="shared" si="2"/>
        <v>46206</v>
      </c>
      <c r="O7001" s="23">
        <f>'RESOLUCIONES EPG'!$N7001-'RESOLUCIONES EPG'!$D7001</f>
        <v>1515</v>
      </c>
    </row>
    <row r="7002" ht="16.5" customHeight="1">
      <c r="A7002" s="275" t="str">
        <f>'RESOLUCIONES 2015'!A7339:H7339</f>
        <v/>
      </c>
      <c r="B7002" s="73" t="s">
        <v>7852</v>
      </c>
      <c r="C7002" s="74">
        <v>344.0</v>
      </c>
      <c r="D7002" s="130">
        <v>44691.0</v>
      </c>
      <c r="E7002" s="73" t="s">
        <v>9312</v>
      </c>
      <c r="F7002" s="130" t="s">
        <v>8015</v>
      </c>
      <c r="G7002" s="73" t="s">
        <v>1593</v>
      </c>
      <c r="H7002" s="169"/>
      <c r="I7002" s="287"/>
      <c r="J7002" s="285"/>
      <c r="K7002" s="286"/>
      <c r="L7002" s="21"/>
      <c r="M7002" s="21"/>
      <c r="N7002" s="22">
        <f t="shared" si="2"/>
        <v>46206</v>
      </c>
      <c r="O7002" s="23">
        <f>'RESOLUCIONES EPG'!$N7002-'RESOLUCIONES EPG'!$D7002</f>
        <v>1515</v>
      </c>
    </row>
    <row r="7003" ht="16.5" customHeight="1">
      <c r="A7003" s="275" t="str">
        <f>'RESOLUCIONES 2015'!A7343:H7343</f>
        <v/>
      </c>
      <c r="B7003" s="73" t="s">
        <v>7852</v>
      </c>
      <c r="C7003" s="74">
        <v>348.0</v>
      </c>
      <c r="D7003" s="130">
        <v>44693.0</v>
      </c>
      <c r="E7003" s="73" t="s">
        <v>5408</v>
      </c>
      <c r="F7003" s="130" t="s">
        <v>8121</v>
      </c>
      <c r="G7003" s="73" t="s">
        <v>131</v>
      </c>
      <c r="H7003" s="169"/>
      <c r="I7003" s="287"/>
      <c r="J7003" s="285"/>
      <c r="K7003" s="286"/>
      <c r="L7003" s="21"/>
      <c r="M7003" s="21"/>
      <c r="N7003" s="22">
        <f t="shared" si="2"/>
        <v>46206</v>
      </c>
      <c r="O7003" s="23">
        <f>'RESOLUCIONES EPG'!$N7003-'RESOLUCIONES EPG'!$D7003</f>
        <v>1513</v>
      </c>
    </row>
    <row r="7004" ht="16.5" customHeight="1">
      <c r="A7004" s="275" t="str">
        <f>'RESOLUCIONES 2015'!A7342:H7342</f>
        <v/>
      </c>
      <c r="B7004" s="73" t="s">
        <v>7852</v>
      </c>
      <c r="C7004" s="74">
        <v>347.0</v>
      </c>
      <c r="D7004" s="130">
        <v>44693.0</v>
      </c>
      <c r="E7004" s="73" t="s">
        <v>7069</v>
      </c>
      <c r="F7004" s="130" t="s">
        <v>9313</v>
      </c>
      <c r="G7004" s="73" t="s">
        <v>8980</v>
      </c>
      <c r="H7004" s="169"/>
      <c r="I7004" s="287"/>
      <c r="J7004" s="285"/>
      <c r="K7004" s="286"/>
      <c r="L7004" s="21"/>
      <c r="M7004" s="21"/>
      <c r="N7004" s="22">
        <f t="shared" si="2"/>
        <v>46206</v>
      </c>
      <c r="O7004" s="23">
        <f>'RESOLUCIONES EPG'!$N7004-'RESOLUCIONES EPG'!$D7004</f>
        <v>1513</v>
      </c>
    </row>
    <row r="7005" ht="16.5" customHeight="1">
      <c r="A7005" s="275" t="str">
        <f>'RESOLUCIONES 2015'!A7341:H7341</f>
        <v/>
      </c>
      <c r="B7005" s="73" t="s">
        <v>7852</v>
      </c>
      <c r="C7005" s="280">
        <v>346.0</v>
      </c>
      <c r="D7005" s="130">
        <v>44693.0</v>
      </c>
      <c r="E7005" s="73" t="s">
        <v>7035</v>
      </c>
      <c r="F7005" s="130" t="s">
        <v>9314</v>
      </c>
      <c r="G7005" s="73" t="s">
        <v>8980</v>
      </c>
      <c r="H7005" s="169"/>
      <c r="I7005" s="287"/>
      <c r="J7005" s="285"/>
      <c r="K7005" s="286"/>
      <c r="L7005" s="21"/>
      <c r="M7005" s="21"/>
      <c r="N7005" s="22">
        <f t="shared" si="2"/>
        <v>46206</v>
      </c>
      <c r="O7005" s="23">
        <f>'RESOLUCIONES EPG'!$N7005-'RESOLUCIONES EPG'!$D7005</f>
        <v>1513</v>
      </c>
    </row>
    <row r="7006" ht="16.5" customHeight="1">
      <c r="A7006" s="275" t="str">
        <f>'RESOLUCIONES 2015'!A7346:H7346</f>
        <v/>
      </c>
      <c r="B7006" s="73" t="s">
        <v>7852</v>
      </c>
      <c r="C7006" s="74">
        <v>351.0</v>
      </c>
      <c r="D7006" s="130">
        <v>44697.0</v>
      </c>
      <c r="E7006" s="73" t="s">
        <v>6710</v>
      </c>
      <c r="F7006" s="130" t="s">
        <v>9315</v>
      </c>
      <c r="G7006" s="73" t="s">
        <v>6388</v>
      </c>
      <c r="H7006" s="169"/>
      <c r="I7006" s="287"/>
      <c r="J7006" s="285"/>
      <c r="K7006" s="286"/>
      <c r="L7006" s="21"/>
      <c r="M7006" s="21"/>
      <c r="N7006" s="22">
        <f t="shared" si="2"/>
        <v>46206</v>
      </c>
      <c r="O7006" s="23">
        <f>'RESOLUCIONES EPG'!$N7006-'RESOLUCIONES EPG'!$D7006</f>
        <v>1509</v>
      </c>
    </row>
    <row r="7007" ht="16.5" customHeight="1">
      <c r="A7007" s="275" t="str">
        <f>'RESOLUCIONES 2015'!A7347:H7347</f>
        <v/>
      </c>
      <c r="B7007" s="73" t="s">
        <v>7852</v>
      </c>
      <c r="C7007" s="74">
        <v>352.0</v>
      </c>
      <c r="D7007" s="130">
        <v>44697.0</v>
      </c>
      <c r="E7007" s="73" t="s">
        <v>1758</v>
      </c>
      <c r="F7007" s="130" t="s">
        <v>1759</v>
      </c>
      <c r="G7007" s="73" t="s">
        <v>6388</v>
      </c>
      <c r="H7007" s="169"/>
      <c r="I7007" s="287"/>
      <c r="J7007" s="285"/>
      <c r="K7007" s="286"/>
      <c r="L7007" s="21"/>
      <c r="M7007" s="21"/>
      <c r="N7007" s="22">
        <f t="shared" si="2"/>
        <v>46206</v>
      </c>
      <c r="O7007" s="23">
        <f>'RESOLUCIONES EPG'!$N7007-'RESOLUCIONES EPG'!$D7007</f>
        <v>1509</v>
      </c>
    </row>
    <row r="7008" ht="16.5" customHeight="1">
      <c r="A7008" s="275" t="str">
        <f>'RESOLUCIONES 2015'!A7348:H7348</f>
        <v/>
      </c>
      <c r="B7008" s="73" t="s">
        <v>7852</v>
      </c>
      <c r="C7008" s="74">
        <v>353.0</v>
      </c>
      <c r="D7008" s="130">
        <v>44697.0</v>
      </c>
      <c r="E7008" s="73" t="s">
        <v>9089</v>
      </c>
      <c r="F7008" s="130" t="s">
        <v>9004</v>
      </c>
      <c r="G7008" s="73" t="s">
        <v>6388</v>
      </c>
      <c r="H7008" s="169"/>
      <c r="I7008" s="287"/>
      <c r="J7008" s="285"/>
      <c r="K7008" s="286"/>
      <c r="L7008" s="21"/>
      <c r="M7008" s="21"/>
      <c r="N7008" s="22">
        <f t="shared" si="2"/>
        <v>46206</v>
      </c>
      <c r="O7008" s="23">
        <f>'RESOLUCIONES EPG'!$N7008-'RESOLUCIONES EPG'!$D7008</f>
        <v>1509</v>
      </c>
    </row>
    <row r="7009" ht="16.5" customHeight="1">
      <c r="A7009" s="275" t="str">
        <f>'RESOLUCIONES 2015'!A7345:H7345</f>
        <v/>
      </c>
      <c r="B7009" s="73" t="s">
        <v>7852</v>
      </c>
      <c r="C7009" s="280">
        <v>350.0</v>
      </c>
      <c r="D7009" s="130">
        <v>44697.0</v>
      </c>
      <c r="E7009" s="73" t="s">
        <v>4757</v>
      </c>
      <c r="F7009" s="130" t="s">
        <v>9316</v>
      </c>
      <c r="G7009" s="73" t="s">
        <v>1593</v>
      </c>
      <c r="H7009" s="169"/>
      <c r="I7009" s="287"/>
      <c r="J7009" s="285"/>
      <c r="K7009" s="286"/>
      <c r="L7009" s="21"/>
      <c r="M7009" s="21"/>
      <c r="N7009" s="22">
        <f t="shared" si="2"/>
        <v>46206</v>
      </c>
      <c r="O7009" s="23">
        <f>'RESOLUCIONES EPG'!$N7009-'RESOLUCIONES EPG'!$D7009</f>
        <v>1509</v>
      </c>
    </row>
    <row r="7010" ht="16.5" customHeight="1">
      <c r="A7010" s="275" t="str">
        <f>'RESOLUCIONES 2015'!A7344:H7344</f>
        <v/>
      </c>
      <c r="B7010" s="73" t="s">
        <v>7852</v>
      </c>
      <c r="C7010" s="74">
        <v>349.0</v>
      </c>
      <c r="D7010" s="130">
        <v>44697.0</v>
      </c>
      <c r="E7010" s="73" t="s">
        <v>5406</v>
      </c>
      <c r="F7010" s="130" t="s">
        <v>8928</v>
      </c>
      <c r="G7010" s="73" t="s">
        <v>1593</v>
      </c>
      <c r="H7010" s="169"/>
      <c r="I7010" s="287"/>
      <c r="J7010" s="285"/>
      <c r="K7010" s="286"/>
      <c r="L7010" s="21"/>
      <c r="M7010" s="21"/>
      <c r="N7010" s="22">
        <f t="shared" si="2"/>
        <v>46206</v>
      </c>
      <c r="O7010" s="23">
        <f>'RESOLUCIONES EPG'!$N7010-'RESOLUCIONES EPG'!$D7010</f>
        <v>1509</v>
      </c>
    </row>
    <row r="7011" ht="16.5" customHeight="1">
      <c r="A7011" s="275" t="str">
        <f>'RESOLUCIONES 2015'!A7355:H7355</f>
        <v/>
      </c>
      <c r="B7011" s="73" t="s">
        <v>7852</v>
      </c>
      <c r="C7011" s="74">
        <v>360.0</v>
      </c>
      <c r="D7011" s="130">
        <v>44699.0</v>
      </c>
      <c r="E7011" s="73" t="s">
        <v>5502</v>
      </c>
      <c r="F7011" s="130" t="s">
        <v>5503</v>
      </c>
      <c r="G7011" s="73" t="s">
        <v>2253</v>
      </c>
      <c r="H7011" s="169" t="s">
        <v>90</v>
      </c>
      <c r="I7011" s="287"/>
      <c r="J7011" s="285"/>
      <c r="K7011" s="286"/>
      <c r="L7011" s="21"/>
      <c r="M7011" s="21"/>
      <c r="N7011" s="22">
        <f t="shared" si="2"/>
        <v>46206</v>
      </c>
      <c r="O7011" s="23">
        <f>'RESOLUCIONES EPG'!$N7011-'RESOLUCIONES EPG'!$D7011</f>
        <v>1507</v>
      </c>
    </row>
    <row r="7012" ht="16.5" customHeight="1">
      <c r="A7012" s="275" t="str">
        <f>'RESOLUCIONES 2015'!A7356:H7356</f>
        <v/>
      </c>
      <c r="B7012" s="73" t="s">
        <v>7852</v>
      </c>
      <c r="C7012" s="74">
        <v>361.0</v>
      </c>
      <c r="D7012" s="130">
        <v>44699.0</v>
      </c>
      <c r="E7012" s="73" t="s">
        <v>1353</v>
      </c>
      <c r="F7012" s="130" t="s">
        <v>8544</v>
      </c>
      <c r="G7012" s="73" t="s">
        <v>2253</v>
      </c>
      <c r="H7012" s="169" t="s">
        <v>9317</v>
      </c>
      <c r="I7012" s="287"/>
      <c r="J7012" s="285"/>
      <c r="K7012" s="286"/>
      <c r="L7012" s="21"/>
      <c r="M7012" s="21"/>
      <c r="N7012" s="22">
        <f t="shared" si="2"/>
        <v>46206</v>
      </c>
      <c r="O7012" s="23">
        <f>'RESOLUCIONES EPG'!$N7012-'RESOLUCIONES EPG'!$D7012</f>
        <v>1507</v>
      </c>
    </row>
    <row r="7013" ht="16.5" customHeight="1">
      <c r="A7013" s="275" t="str">
        <f>'RESOLUCIONES 2015'!A7357:H7357</f>
        <v/>
      </c>
      <c r="B7013" s="73" t="s">
        <v>7852</v>
      </c>
      <c r="C7013" s="280">
        <v>362.0</v>
      </c>
      <c r="D7013" s="130">
        <v>44699.0</v>
      </c>
      <c r="E7013" s="73" t="s">
        <v>7061</v>
      </c>
      <c r="F7013" s="130" t="s">
        <v>6662</v>
      </c>
      <c r="G7013" s="73" t="s">
        <v>2253</v>
      </c>
      <c r="H7013" s="169" t="s">
        <v>90</v>
      </c>
      <c r="I7013" s="287"/>
      <c r="J7013" s="285"/>
      <c r="K7013" s="286"/>
      <c r="L7013" s="21"/>
      <c r="M7013" s="21"/>
      <c r="N7013" s="22">
        <f t="shared" si="2"/>
        <v>46206</v>
      </c>
      <c r="O7013" s="23">
        <f>'RESOLUCIONES EPG'!$N7013-'RESOLUCIONES EPG'!$D7013</f>
        <v>1507</v>
      </c>
    </row>
    <row r="7014" ht="15.75" customHeight="1">
      <c r="A7014" s="275" t="str">
        <f>'RESOLUCIONES 2015'!A7352:H7352</f>
        <v/>
      </c>
      <c r="B7014" s="73" t="s">
        <v>7852</v>
      </c>
      <c r="C7014" s="74">
        <v>357.0</v>
      </c>
      <c r="D7014" s="130">
        <v>44699.0</v>
      </c>
      <c r="E7014" s="73" t="s">
        <v>6412</v>
      </c>
      <c r="F7014" s="130" t="s">
        <v>6413</v>
      </c>
      <c r="G7014" s="73" t="s">
        <v>2253</v>
      </c>
      <c r="H7014" s="169" t="s">
        <v>9318</v>
      </c>
      <c r="I7014" s="287"/>
      <c r="J7014" s="285"/>
      <c r="K7014" s="286"/>
      <c r="L7014" s="21"/>
      <c r="M7014" s="21"/>
      <c r="N7014" s="22">
        <f t="shared" si="2"/>
        <v>46206</v>
      </c>
      <c r="O7014" s="23">
        <f>'RESOLUCIONES EPG'!$N7014-'RESOLUCIONES EPG'!$D7014</f>
        <v>1507</v>
      </c>
    </row>
    <row r="7015" ht="15.75" customHeight="1">
      <c r="A7015" s="275" t="str">
        <f>'RESOLUCIONES 2015'!A7358:H7358</f>
        <v/>
      </c>
      <c r="B7015" s="73" t="s">
        <v>7852</v>
      </c>
      <c r="C7015" s="74">
        <v>363.0</v>
      </c>
      <c r="D7015" s="130">
        <v>44699.0</v>
      </c>
      <c r="E7015" s="73" t="s">
        <v>9319</v>
      </c>
      <c r="F7015" s="130" t="s">
        <v>9320</v>
      </c>
      <c r="G7015" s="73" t="s">
        <v>18</v>
      </c>
      <c r="H7015" s="169" t="s">
        <v>9321</v>
      </c>
      <c r="I7015" s="287"/>
      <c r="J7015" s="285"/>
      <c r="K7015" s="286"/>
      <c r="L7015" s="21"/>
      <c r="M7015" s="21"/>
      <c r="N7015" s="22">
        <f t="shared" si="2"/>
        <v>46206</v>
      </c>
      <c r="O7015" s="23">
        <f>'RESOLUCIONES EPG'!$N7015-'RESOLUCIONES EPG'!$D7015</f>
        <v>1507</v>
      </c>
    </row>
    <row r="7016" ht="15.75" customHeight="1">
      <c r="A7016" s="275" t="str">
        <f>'RESOLUCIONES 2015'!A7350:H7350</f>
        <v/>
      </c>
      <c r="B7016" s="73" t="s">
        <v>7852</v>
      </c>
      <c r="C7016" s="288">
        <v>355.0</v>
      </c>
      <c r="D7016" s="130">
        <v>44699.0</v>
      </c>
      <c r="E7016" s="289" t="s">
        <v>2494</v>
      </c>
      <c r="F7016" s="290" t="s">
        <v>7204</v>
      </c>
      <c r="G7016" s="73" t="s">
        <v>2253</v>
      </c>
      <c r="H7016" s="291" t="s">
        <v>90</v>
      </c>
      <c r="I7016" s="292"/>
      <c r="J7016" s="293"/>
      <c r="K7016" s="286"/>
      <c r="L7016" s="21"/>
      <c r="M7016" s="21"/>
      <c r="N7016" s="22">
        <f t="shared" si="2"/>
        <v>46206</v>
      </c>
      <c r="O7016" s="23">
        <f>'RESOLUCIONES EPG'!$N7016-'RESOLUCIONES EPG'!$D7016</f>
        <v>1507</v>
      </c>
    </row>
    <row r="7017" ht="16.5" customHeight="1">
      <c r="A7017" s="275" t="str">
        <f>'RESOLUCIONES 2015'!A7351:H7351</f>
        <v/>
      </c>
      <c r="B7017" s="73" t="s">
        <v>7852</v>
      </c>
      <c r="C7017" s="74">
        <v>356.0</v>
      </c>
      <c r="D7017" s="130">
        <v>44699.0</v>
      </c>
      <c r="E7017" s="73" t="s">
        <v>1814</v>
      </c>
      <c r="F7017" s="130" t="s">
        <v>9322</v>
      </c>
      <c r="G7017" s="73" t="s">
        <v>2253</v>
      </c>
      <c r="H7017" s="169" t="s">
        <v>90</v>
      </c>
      <c r="I7017" s="287"/>
      <c r="J7017" s="285"/>
      <c r="K7017" s="21"/>
      <c r="L7017" s="21"/>
      <c r="M7017" s="21"/>
      <c r="N7017" s="22">
        <f t="shared" si="2"/>
        <v>46206</v>
      </c>
      <c r="O7017" s="23">
        <f>'RESOLUCIONES EPG'!$N7017-'RESOLUCIONES EPG'!$D7017</f>
        <v>1507</v>
      </c>
    </row>
    <row r="7018" ht="16.5" customHeight="1">
      <c r="A7018" s="275" t="str">
        <f>'RESOLUCIONES 2015'!A7359:H7359</f>
        <v/>
      </c>
      <c r="B7018" s="73" t="s">
        <v>7852</v>
      </c>
      <c r="C7018" s="280">
        <v>364.0</v>
      </c>
      <c r="D7018" s="130">
        <v>44699.0</v>
      </c>
      <c r="E7018" s="73" t="s">
        <v>9323</v>
      </c>
      <c r="F7018" s="130" t="s">
        <v>9324</v>
      </c>
      <c r="G7018" s="73" t="s">
        <v>18</v>
      </c>
      <c r="H7018" s="169" t="s">
        <v>8653</v>
      </c>
      <c r="I7018" s="287"/>
      <c r="J7018" s="285"/>
      <c r="K7018" s="21"/>
      <c r="L7018" s="21"/>
      <c r="M7018" s="21"/>
      <c r="N7018" s="22">
        <f t="shared" si="2"/>
        <v>46206</v>
      </c>
      <c r="O7018" s="23">
        <f>'RESOLUCIONES EPG'!$N7018-'RESOLUCIONES EPG'!$D7018</f>
        <v>1507</v>
      </c>
    </row>
    <row r="7019" ht="16.5" customHeight="1">
      <c r="A7019" s="275" t="str">
        <f>'RESOLUCIONES 2015'!A7353:H7353</f>
        <v/>
      </c>
      <c r="B7019" s="73" t="s">
        <v>7852</v>
      </c>
      <c r="C7019" s="74">
        <v>358.0</v>
      </c>
      <c r="D7019" s="130">
        <v>44699.0</v>
      </c>
      <c r="E7019" s="73" t="s">
        <v>2819</v>
      </c>
      <c r="F7019" s="130" t="s">
        <v>7813</v>
      </c>
      <c r="G7019" s="73" t="s">
        <v>2253</v>
      </c>
      <c r="H7019" s="169" t="s">
        <v>9325</v>
      </c>
      <c r="I7019" s="287"/>
      <c r="J7019" s="285"/>
      <c r="K7019" s="21"/>
      <c r="L7019" s="21"/>
      <c r="M7019" s="21"/>
      <c r="N7019" s="22">
        <f t="shared" si="2"/>
        <v>46206</v>
      </c>
      <c r="O7019" s="23">
        <f>'RESOLUCIONES EPG'!$N7019-'RESOLUCIONES EPG'!$D7019</f>
        <v>1507</v>
      </c>
    </row>
    <row r="7020" ht="15.75" customHeight="1">
      <c r="A7020" s="275" t="str">
        <f>'RESOLUCIONES 2015'!A7349:H7349</f>
        <v/>
      </c>
      <c r="B7020" s="73" t="s">
        <v>7852</v>
      </c>
      <c r="C7020" s="74">
        <v>354.0</v>
      </c>
      <c r="D7020" s="130">
        <v>44699.0</v>
      </c>
      <c r="E7020" s="73" t="s">
        <v>3664</v>
      </c>
      <c r="F7020" s="130" t="s">
        <v>6857</v>
      </c>
      <c r="G7020" s="73" t="s">
        <v>2253</v>
      </c>
      <c r="H7020" s="169" t="s">
        <v>90</v>
      </c>
      <c r="I7020" s="287"/>
      <c r="J7020" s="285"/>
      <c r="K7020" s="21"/>
      <c r="L7020" s="21"/>
      <c r="M7020" s="21"/>
      <c r="N7020" s="22">
        <f t="shared" si="2"/>
        <v>46206</v>
      </c>
      <c r="O7020" s="23">
        <f>'RESOLUCIONES EPG'!$N7020-'RESOLUCIONES EPG'!$D7020</f>
        <v>1507</v>
      </c>
    </row>
    <row r="7021" ht="16.5" customHeight="1">
      <c r="A7021" s="275" t="str">
        <f>'RESOLUCIONES 2015'!A7354:H7354</f>
        <v/>
      </c>
      <c r="B7021" s="73" t="s">
        <v>7852</v>
      </c>
      <c r="C7021" s="288">
        <v>359.0</v>
      </c>
      <c r="D7021" s="130">
        <v>44699.0</v>
      </c>
      <c r="E7021" s="73" t="s">
        <v>9326</v>
      </c>
      <c r="F7021" s="130" t="s">
        <v>6149</v>
      </c>
      <c r="G7021" s="73" t="s">
        <v>2253</v>
      </c>
      <c r="H7021" s="169" t="s">
        <v>9327</v>
      </c>
      <c r="I7021" s="287"/>
      <c r="J7021" s="285"/>
      <c r="K7021" s="21"/>
      <c r="L7021" s="21"/>
      <c r="M7021" s="21"/>
      <c r="N7021" s="22">
        <f t="shared" si="2"/>
        <v>46206</v>
      </c>
      <c r="O7021" s="23">
        <f>'RESOLUCIONES EPG'!$N7021-'RESOLUCIONES EPG'!$D7021</f>
        <v>1507</v>
      </c>
    </row>
    <row r="7022" ht="15.75" customHeight="1">
      <c r="A7022" s="275" t="str">
        <f>'RESOLUCIONES 2015'!A7361:H7361</f>
        <v/>
      </c>
      <c r="B7022" s="73" t="s">
        <v>7852</v>
      </c>
      <c r="C7022" s="74">
        <v>366.0</v>
      </c>
      <c r="D7022" s="130">
        <v>44706.0</v>
      </c>
      <c r="E7022" s="73" t="s">
        <v>9328</v>
      </c>
      <c r="F7022" s="130" t="s">
        <v>9329</v>
      </c>
      <c r="G7022" s="73" t="s">
        <v>6597</v>
      </c>
      <c r="H7022" s="169"/>
      <c r="I7022" s="287"/>
      <c r="J7022" s="285"/>
      <c r="K7022" s="21"/>
      <c r="L7022" s="21"/>
      <c r="M7022" s="21"/>
      <c r="N7022" s="22">
        <f t="shared" si="2"/>
        <v>46206</v>
      </c>
      <c r="O7022" s="23">
        <f>'RESOLUCIONES EPG'!$N7022-'RESOLUCIONES EPG'!$D7022</f>
        <v>1500</v>
      </c>
    </row>
    <row r="7023" ht="15.75" customHeight="1">
      <c r="A7023" s="275" t="str">
        <f>'RESOLUCIONES 2015'!A7362:H7362</f>
        <v/>
      </c>
      <c r="B7023" s="73" t="s">
        <v>7852</v>
      </c>
      <c r="C7023" s="280">
        <v>367.0</v>
      </c>
      <c r="D7023" s="130">
        <v>44706.0</v>
      </c>
      <c r="E7023" s="73" t="s">
        <v>9028</v>
      </c>
      <c r="F7023" s="130" t="s">
        <v>9029</v>
      </c>
      <c r="G7023" s="73" t="s">
        <v>6597</v>
      </c>
      <c r="H7023" s="169"/>
      <c r="I7023" s="287"/>
      <c r="J7023" s="285"/>
      <c r="K7023" s="21"/>
      <c r="L7023" s="21"/>
      <c r="M7023" s="21"/>
      <c r="N7023" s="22">
        <f t="shared" si="2"/>
        <v>46206</v>
      </c>
      <c r="O7023" s="23">
        <f>'RESOLUCIONES EPG'!$N7023-'RESOLUCIONES EPG'!$D7023</f>
        <v>1500</v>
      </c>
    </row>
    <row r="7024" ht="16.5" customHeight="1">
      <c r="A7024" s="275" t="str">
        <f>'RESOLUCIONES 2015'!A7360:H7360</f>
        <v/>
      </c>
      <c r="B7024" s="73" t="s">
        <v>7852</v>
      </c>
      <c r="C7024" s="74">
        <v>365.0</v>
      </c>
      <c r="D7024" s="130">
        <v>44706.0</v>
      </c>
      <c r="E7024" s="73" t="s">
        <v>1937</v>
      </c>
      <c r="F7024" s="130" t="s">
        <v>8615</v>
      </c>
      <c r="G7024" s="73" t="s">
        <v>6388</v>
      </c>
      <c r="H7024" s="169" t="s">
        <v>9330</v>
      </c>
      <c r="I7024" s="287"/>
      <c r="J7024" s="285"/>
      <c r="K7024" s="21"/>
      <c r="L7024" s="21"/>
      <c r="M7024" s="21"/>
      <c r="N7024" s="22">
        <f t="shared" si="2"/>
        <v>46206</v>
      </c>
      <c r="O7024" s="23">
        <f>'RESOLUCIONES EPG'!$N7024-'RESOLUCIONES EPG'!$D7024</f>
        <v>1500</v>
      </c>
    </row>
    <row r="7025" ht="16.5" customHeight="1">
      <c r="A7025" s="275" t="str">
        <f>'RESOLUCIONES 2015'!A7363:H7363</f>
        <v/>
      </c>
      <c r="B7025" s="73" t="s">
        <v>7852</v>
      </c>
      <c r="C7025" s="74">
        <v>368.0</v>
      </c>
      <c r="D7025" s="130">
        <v>44706.0</v>
      </c>
      <c r="E7025" s="73" t="s">
        <v>8934</v>
      </c>
      <c r="F7025" s="130" t="s">
        <v>9331</v>
      </c>
      <c r="G7025" s="73" t="s">
        <v>6597</v>
      </c>
      <c r="H7025" s="169"/>
      <c r="I7025" s="287"/>
      <c r="J7025" s="285"/>
      <c r="K7025" s="21"/>
      <c r="L7025" s="21"/>
      <c r="M7025" s="21"/>
      <c r="N7025" s="22">
        <f t="shared" si="2"/>
        <v>46206</v>
      </c>
      <c r="O7025" s="23">
        <f>'RESOLUCIONES EPG'!$N7025-'RESOLUCIONES EPG'!$D7025</f>
        <v>1500</v>
      </c>
    </row>
    <row r="7026" ht="15.75" customHeight="1">
      <c r="A7026" s="275" t="str">
        <f>'RESOLUCIONES 2015'!A7364:H7364</f>
        <v/>
      </c>
      <c r="B7026" s="73" t="s">
        <v>7852</v>
      </c>
      <c r="C7026" s="288">
        <v>369.0</v>
      </c>
      <c r="D7026" s="130">
        <v>44706.0</v>
      </c>
      <c r="E7026" s="73" t="s">
        <v>3609</v>
      </c>
      <c r="F7026" s="130" t="s">
        <v>9332</v>
      </c>
      <c r="G7026" s="73" t="s">
        <v>6597</v>
      </c>
      <c r="H7026" s="169"/>
      <c r="I7026" s="287"/>
      <c r="J7026" s="285"/>
      <c r="K7026" s="21"/>
      <c r="L7026" s="21"/>
      <c r="M7026" s="21"/>
      <c r="N7026" s="22">
        <f t="shared" si="2"/>
        <v>46206</v>
      </c>
      <c r="O7026" s="23">
        <f>'RESOLUCIONES EPG'!$N7026-'RESOLUCIONES EPG'!$D7026</f>
        <v>1500</v>
      </c>
    </row>
    <row r="7027" ht="15.75" customHeight="1">
      <c r="A7027" s="275" t="str">
        <f>'RESOLUCIONES 2015'!A7366:H7366</f>
        <v/>
      </c>
      <c r="B7027" s="73" t="s">
        <v>7852</v>
      </c>
      <c r="C7027" s="74">
        <v>371.0</v>
      </c>
      <c r="D7027" s="130">
        <v>44706.0</v>
      </c>
      <c r="E7027" s="73" t="s">
        <v>9333</v>
      </c>
      <c r="F7027" s="130" t="s">
        <v>9334</v>
      </c>
      <c r="G7027" s="73" t="s">
        <v>18</v>
      </c>
      <c r="H7027" s="169" t="s">
        <v>9335</v>
      </c>
      <c r="I7027" s="287"/>
      <c r="J7027" s="285"/>
      <c r="K7027" s="21"/>
      <c r="L7027" s="21"/>
      <c r="M7027" s="21"/>
      <c r="N7027" s="22">
        <f t="shared" si="2"/>
        <v>46206</v>
      </c>
      <c r="O7027" s="23">
        <f>'RESOLUCIONES EPG'!$N7027-'RESOLUCIONES EPG'!$D7027</f>
        <v>1500</v>
      </c>
    </row>
    <row r="7028" ht="16.5" customHeight="1">
      <c r="A7028" s="275" t="str">
        <f>'RESOLUCIONES 2015'!A7365:H7365</f>
        <v/>
      </c>
      <c r="B7028" s="73" t="s">
        <v>7852</v>
      </c>
      <c r="C7028" s="280">
        <v>370.0</v>
      </c>
      <c r="D7028" s="130">
        <v>44706.0</v>
      </c>
      <c r="E7028" s="73" t="s">
        <v>9336</v>
      </c>
      <c r="F7028" s="130" t="s">
        <v>9337</v>
      </c>
      <c r="G7028" s="73" t="s">
        <v>18</v>
      </c>
      <c r="H7028" s="169" t="s">
        <v>9338</v>
      </c>
      <c r="I7028" s="287"/>
      <c r="J7028" s="285"/>
      <c r="K7028" s="21"/>
      <c r="L7028" s="21"/>
      <c r="M7028" s="21"/>
      <c r="N7028" s="22">
        <f t="shared" si="2"/>
        <v>46206</v>
      </c>
      <c r="O7028" s="23">
        <f>'RESOLUCIONES EPG'!$N7028-'RESOLUCIONES EPG'!$D7028</f>
        <v>1500</v>
      </c>
    </row>
    <row r="7029" ht="16.5" customHeight="1">
      <c r="A7029" s="275" t="str">
        <f>'RESOLUCIONES 2015'!A7374:H7374</f>
        <v/>
      </c>
      <c r="B7029" s="73" t="s">
        <v>7852</v>
      </c>
      <c r="C7029" s="74">
        <v>379.0</v>
      </c>
      <c r="D7029" s="130">
        <v>44711.0</v>
      </c>
      <c r="E7029" s="73" t="s">
        <v>9012</v>
      </c>
      <c r="F7029" s="130" t="s">
        <v>9013</v>
      </c>
      <c r="G7029" s="73" t="s">
        <v>2923</v>
      </c>
      <c r="H7029" s="169"/>
      <c r="I7029" s="287"/>
      <c r="J7029" s="285"/>
      <c r="K7029" s="21"/>
      <c r="L7029" s="21"/>
      <c r="M7029" s="21"/>
      <c r="N7029" s="22">
        <f t="shared" si="2"/>
        <v>46206</v>
      </c>
      <c r="O7029" s="23">
        <f>'RESOLUCIONES EPG'!$N7029-'RESOLUCIONES EPG'!$D7029</f>
        <v>1495</v>
      </c>
    </row>
    <row r="7030" ht="16.5" customHeight="1">
      <c r="A7030" s="275" t="str">
        <f>'RESOLUCIONES 2015'!A7375:H7375</f>
        <v/>
      </c>
      <c r="B7030" s="73" t="s">
        <v>7852</v>
      </c>
      <c r="C7030" s="74">
        <v>380.0</v>
      </c>
      <c r="D7030" s="130">
        <v>44711.0</v>
      </c>
      <c r="E7030" s="73" t="s">
        <v>6882</v>
      </c>
      <c r="F7030" s="130" t="s">
        <v>9339</v>
      </c>
      <c r="G7030" s="73" t="s">
        <v>6388</v>
      </c>
      <c r="H7030" s="169"/>
      <c r="I7030" s="287"/>
      <c r="J7030" s="285"/>
      <c r="K7030" s="21"/>
      <c r="L7030" s="21"/>
      <c r="M7030" s="21"/>
      <c r="N7030" s="22">
        <f t="shared" si="2"/>
        <v>46206</v>
      </c>
      <c r="O7030" s="23">
        <f>'RESOLUCIONES EPG'!$N7030-'RESOLUCIONES EPG'!$D7030</f>
        <v>1495</v>
      </c>
    </row>
    <row r="7031" ht="15.75" customHeight="1">
      <c r="A7031" s="275" t="str">
        <f>'RESOLUCIONES 2015'!A7372:H7372</f>
        <v/>
      </c>
      <c r="B7031" s="73" t="s">
        <v>7852</v>
      </c>
      <c r="C7031" s="288">
        <v>377.0</v>
      </c>
      <c r="D7031" s="130">
        <v>44711.0</v>
      </c>
      <c r="E7031" s="73" t="s">
        <v>8971</v>
      </c>
      <c r="F7031" s="130" t="s">
        <v>8245</v>
      </c>
      <c r="G7031" s="73" t="s">
        <v>2923</v>
      </c>
      <c r="H7031" s="169"/>
      <c r="I7031" s="287"/>
      <c r="J7031" s="285"/>
      <c r="K7031" s="21"/>
      <c r="L7031" s="21"/>
      <c r="M7031" s="21"/>
      <c r="N7031" s="22">
        <f t="shared" si="2"/>
        <v>46206</v>
      </c>
      <c r="O7031" s="23">
        <f>'RESOLUCIONES EPG'!$N7031-'RESOLUCIONES EPG'!$D7031</f>
        <v>1495</v>
      </c>
    </row>
    <row r="7032" ht="15.75" customHeight="1">
      <c r="A7032" s="275" t="str">
        <f>'RESOLUCIONES 2015'!A7370:H7370</f>
        <v/>
      </c>
      <c r="B7032" s="73" t="s">
        <v>7852</v>
      </c>
      <c r="C7032" s="74">
        <v>375.0</v>
      </c>
      <c r="D7032" s="130">
        <v>44711.0</v>
      </c>
      <c r="E7032" s="73" t="s">
        <v>9340</v>
      </c>
      <c r="F7032" s="130" t="s">
        <v>5254</v>
      </c>
      <c r="G7032" s="73" t="s">
        <v>2923</v>
      </c>
      <c r="H7032" s="169"/>
      <c r="I7032" s="287"/>
      <c r="J7032" s="285"/>
      <c r="K7032" s="21"/>
      <c r="L7032" s="21"/>
      <c r="M7032" s="21"/>
      <c r="N7032" s="22">
        <f t="shared" si="2"/>
        <v>46206</v>
      </c>
      <c r="O7032" s="23">
        <f>'RESOLUCIONES EPG'!$N7032-'RESOLUCIONES EPG'!$D7032</f>
        <v>1495</v>
      </c>
    </row>
    <row r="7033" ht="15.75" customHeight="1">
      <c r="A7033" s="275" t="str">
        <f>'RESOLUCIONES 2015'!A7368:H7368</f>
        <v/>
      </c>
      <c r="B7033" s="73" t="s">
        <v>7852</v>
      </c>
      <c r="C7033" s="280">
        <v>373.0</v>
      </c>
      <c r="D7033" s="130">
        <v>44711.0</v>
      </c>
      <c r="E7033" s="73" t="s">
        <v>2502</v>
      </c>
      <c r="F7033" s="130" t="s">
        <v>8765</v>
      </c>
      <c r="G7033" s="73" t="s">
        <v>6388</v>
      </c>
      <c r="H7033" s="169"/>
      <c r="I7033" s="287"/>
      <c r="J7033" s="285"/>
      <c r="K7033" s="21"/>
      <c r="L7033" s="21"/>
      <c r="M7033" s="21"/>
      <c r="N7033" s="22">
        <f t="shared" si="2"/>
        <v>46206</v>
      </c>
      <c r="O7033" s="23">
        <f>'RESOLUCIONES EPG'!$N7033-'RESOLUCIONES EPG'!$D7033</f>
        <v>1495</v>
      </c>
    </row>
    <row r="7034" ht="16.5" customHeight="1">
      <c r="A7034" s="275" t="str">
        <f>'RESOLUCIONES 2015'!A7371:H7371</f>
        <v/>
      </c>
      <c r="B7034" s="73" t="s">
        <v>7852</v>
      </c>
      <c r="C7034" s="74">
        <v>376.0</v>
      </c>
      <c r="D7034" s="130">
        <v>44711.0</v>
      </c>
      <c r="E7034" s="73" t="s">
        <v>3617</v>
      </c>
      <c r="F7034" s="130" t="s">
        <v>4213</v>
      </c>
      <c r="G7034" s="73" t="s">
        <v>2923</v>
      </c>
      <c r="H7034" s="169"/>
      <c r="I7034" s="287"/>
      <c r="J7034" s="285"/>
      <c r="K7034" s="21"/>
      <c r="L7034" s="21"/>
      <c r="M7034" s="21"/>
      <c r="N7034" s="22">
        <f t="shared" si="2"/>
        <v>46206</v>
      </c>
      <c r="O7034" s="23">
        <f>'RESOLUCIONES EPG'!$N7034-'RESOLUCIONES EPG'!$D7034</f>
        <v>1495</v>
      </c>
    </row>
    <row r="7035" ht="15.75" customHeight="1">
      <c r="A7035" s="275" t="str">
        <f>'RESOLUCIONES 2015'!A7367:H7367</f>
        <v/>
      </c>
      <c r="B7035" s="73" t="s">
        <v>7852</v>
      </c>
      <c r="C7035" s="74">
        <v>372.0</v>
      </c>
      <c r="D7035" s="130">
        <v>44711.0</v>
      </c>
      <c r="E7035" s="73" t="s">
        <v>8409</v>
      </c>
      <c r="F7035" s="130" t="s">
        <v>8410</v>
      </c>
      <c r="G7035" s="73" t="s">
        <v>6388</v>
      </c>
      <c r="H7035" s="169"/>
      <c r="I7035" s="287"/>
      <c r="J7035" s="285"/>
      <c r="K7035" s="21"/>
      <c r="L7035" s="21"/>
      <c r="M7035" s="21"/>
      <c r="N7035" s="22">
        <f t="shared" si="2"/>
        <v>46206</v>
      </c>
      <c r="O7035" s="23">
        <f>'RESOLUCIONES EPG'!$N7035-'RESOLUCIONES EPG'!$D7035</f>
        <v>1495</v>
      </c>
    </row>
    <row r="7036" ht="16.5" customHeight="1">
      <c r="A7036" s="275" t="str">
        <f>'RESOLUCIONES 2015'!A7373:H7373</f>
        <v/>
      </c>
      <c r="B7036" s="73" t="s">
        <v>7852</v>
      </c>
      <c r="C7036" s="74">
        <v>378.0</v>
      </c>
      <c r="D7036" s="130">
        <v>44711.0</v>
      </c>
      <c r="E7036" s="73" t="s">
        <v>4793</v>
      </c>
      <c r="F7036" s="130" t="s">
        <v>9180</v>
      </c>
      <c r="G7036" s="73" t="s">
        <v>2923</v>
      </c>
      <c r="H7036" s="169"/>
      <c r="I7036" s="287"/>
      <c r="J7036" s="285"/>
      <c r="K7036" s="21"/>
      <c r="L7036" s="21"/>
      <c r="M7036" s="21"/>
      <c r="N7036" s="22">
        <f t="shared" si="2"/>
        <v>46206</v>
      </c>
      <c r="O7036" s="23">
        <f>'RESOLUCIONES EPG'!$N7036-'RESOLUCIONES EPG'!$D7036</f>
        <v>1495</v>
      </c>
    </row>
    <row r="7037" ht="16.5" customHeight="1">
      <c r="A7037" s="275" t="str">
        <f>'RESOLUCIONES 2015'!A7369:H7369</f>
        <v/>
      </c>
      <c r="B7037" s="73" t="s">
        <v>7852</v>
      </c>
      <c r="C7037" s="288">
        <v>374.0</v>
      </c>
      <c r="D7037" s="130">
        <v>44711.0</v>
      </c>
      <c r="E7037" s="73" t="s">
        <v>9276</v>
      </c>
      <c r="F7037" s="130" t="s">
        <v>9341</v>
      </c>
      <c r="G7037" s="73" t="s">
        <v>8980</v>
      </c>
      <c r="H7037" s="169" t="s">
        <v>6337</v>
      </c>
      <c r="I7037" s="287"/>
      <c r="J7037" s="285"/>
      <c r="K7037" s="21"/>
      <c r="L7037" s="21"/>
      <c r="M7037" s="21"/>
      <c r="N7037" s="22">
        <f t="shared" si="2"/>
        <v>46206</v>
      </c>
      <c r="O7037" s="23">
        <f>'RESOLUCIONES EPG'!$N7037-'RESOLUCIONES EPG'!$D7037</f>
        <v>1495</v>
      </c>
    </row>
    <row r="7038" ht="16.5" customHeight="1">
      <c r="A7038" s="275" t="str">
        <f>'RESOLUCIONES 2015'!A7380:H7380</f>
        <v/>
      </c>
      <c r="B7038" s="73" t="s">
        <v>7852</v>
      </c>
      <c r="C7038" s="74">
        <v>385.0</v>
      </c>
      <c r="D7038" s="130">
        <v>44713.0</v>
      </c>
      <c r="E7038" s="73" t="s">
        <v>7382</v>
      </c>
      <c r="F7038" s="130" t="s">
        <v>7383</v>
      </c>
      <c r="G7038" s="73" t="s">
        <v>1725</v>
      </c>
      <c r="H7038" s="169"/>
      <c r="I7038" s="287"/>
      <c r="J7038" s="285"/>
      <c r="K7038" s="21"/>
      <c r="L7038" s="21"/>
      <c r="M7038" s="21"/>
      <c r="N7038" s="22">
        <f t="shared" si="2"/>
        <v>46206</v>
      </c>
      <c r="O7038" s="23">
        <f>'RESOLUCIONES EPG'!$N7038-'RESOLUCIONES EPG'!$D7038</f>
        <v>1493</v>
      </c>
    </row>
    <row r="7039" ht="16.5" customHeight="1">
      <c r="A7039" s="275" t="str">
        <f>'RESOLUCIONES 2015'!A7378:H7378</f>
        <v/>
      </c>
      <c r="B7039" s="73" t="s">
        <v>7852</v>
      </c>
      <c r="C7039" s="280">
        <v>383.0</v>
      </c>
      <c r="D7039" s="130">
        <v>44713.0</v>
      </c>
      <c r="E7039" s="73" t="s">
        <v>9190</v>
      </c>
      <c r="F7039" s="130" t="s">
        <v>9342</v>
      </c>
      <c r="G7039" s="73" t="s">
        <v>1725</v>
      </c>
      <c r="H7039" s="169"/>
      <c r="I7039" s="287"/>
      <c r="J7039" s="285"/>
      <c r="K7039" s="21"/>
      <c r="L7039" s="21"/>
      <c r="M7039" s="21"/>
      <c r="N7039" s="22">
        <f t="shared" si="2"/>
        <v>46206</v>
      </c>
      <c r="O7039" s="23">
        <f>'RESOLUCIONES EPG'!$N7039-'RESOLUCIONES EPG'!$D7039</f>
        <v>1493</v>
      </c>
    </row>
    <row r="7040" ht="15.75" customHeight="1">
      <c r="A7040" s="275" t="str">
        <f>'RESOLUCIONES 2015'!A7386:H7386</f>
        <v/>
      </c>
      <c r="B7040" s="73" t="s">
        <v>7852</v>
      </c>
      <c r="C7040" s="74">
        <v>391.0</v>
      </c>
      <c r="D7040" s="130">
        <v>44713.0</v>
      </c>
      <c r="E7040" s="73" t="s">
        <v>9343</v>
      </c>
      <c r="F7040" s="130" t="s">
        <v>9344</v>
      </c>
      <c r="G7040" s="73" t="s">
        <v>18</v>
      </c>
      <c r="H7040" s="169" t="s">
        <v>4601</v>
      </c>
      <c r="I7040" s="287"/>
      <c r="J7040" s="285"/>
      <c r="K7040" s="21"/>
      <c r="L7040" s="21"/>
      <c r="M7040" s="21"/>
      <c r="N7040" s="22">
        <f t="shared" si="2"/>
        <v>46206</v>
      </c>
      <c r="O7040" s="23">
        <f>'RESOLUCIONES EPG'!$N7040-'RESOLUCIONES EPG'!$D7040</f>
        <v>1493</v>
      </c>
    </row>
    <row r="7041" ht="15.75" customHeight="1">
      <c r="A7041" s="275" t="str">
        <f>'RESOLUCIONES 2015'!A7387:H7387</f>
        <v/>
      </c>
      <c r="B7041" s="73" t="s">
        <v>7852</v>
      </c>
      <c r="C7041" s="74">
        <v>392.0</v>
      </c>
      <c r="D7041" s="130">
        <v>44713.0</v>
      </c>
      <c r="E7041" s="73" t="s">
        <v>6098</v>
      </c>
      <c r="F7041" s="130" t="s">
        <v>9345</v>
      </c>
      <c r="G7041" s="73" t="s">
        <v>18</v>
      </c>
      <c r="H7041" s="169" t="s">
        <v>4601</v>
      </c>
      <c r="I7041" s="287"/>
      <c r="J7041" s="285"/>
      <c r="K7041" s="21"/>
      <c r="L7041" s="21"/>
      <c r="M7041" s="21"/>
      <c r="N7041" s="22">
        <f t="shared" si="2"/>
        <v>46206</v>
      </c>
      <c r="O7041" s="23">
        <f>'RESOLUCIONES EPG'!$N7041-'RESOLUCIONES EPG'!$D7041</f>
        <v>1493</v>
      </c>
    </row>
    <row r="7042" ht="15.75" customHeight="1">
      <c r="A7042" s="275" t="str">
        <f>'RESOLUCIONES 2015'!A7377:H7377</f>
        <v/>
      </c>
      <c r="B7042" s="73" t="s">
        <v>7852</v>
      </c>
      <c r="C7042" s="74">
        <v>382.0</v>
      </c>
      <c r="D7042" s="130">
        <v>44713.0</v>
      </c>
      <c r="E7042" s="73" t="s">
        <v>3624</v>
      </c>
      <c r="F7042" s="130" t="s">
        <v>9346</v>
      </c>
      <c r="G7042" s="73" t="s">
        <v>1725</v>
      </c>
      <c r="H7042" s="169"/>
      <c r="I7042" s="287"/>
      <c r="J7042" s="285"/>
      <c r="K7042" s="21"/>
      <c r="L7042" s="21"/>
      <c r="M7042" s="21"/>
      <c r="N7042" s="22">
        <f t="shared" si="2"/>
        <v>46206</v>
      </c>
      <c r="O7042" s="23">
        <f>'RESOLUCIONES EPG'!$N7042-'RESOLUCIONES EPG'!$D7042</f>
        <v>1493</v>
      </c>
    </row>
    <row r="7043" ht="16.5" customHeight="1">
      <c r="A7043" s="275" t="str">
        <f>'RESOLUCIONES 2015'!A7383:H7383</f>
        <v/>
      </c>
      <c r="B7043" s="73" t="s">
        <v>7852</v>
      </c>
      <c r="C7043" s="288">
        <v>388.0</v>
      </c>
      <c r="D7043" s="130">
        <v>44713.0</v>
      </c>
      <c r="E7043" s="73" t="s">
        <v>9347</v>
      </c>
      <c r="F7043" s="130" t="s">
        <v>9348</v>
      </c>
      <c r="G7043" s="73" t="s">
        <v>1725</v>
      </c>
      <c r="H7043" s="169"/>
      <c r="I7043" s="287"/>
      <c r="J7043" s="285"/>
      <c r="K7043" s="21"/>
      <c r="L7043" s="21"/>
      <c r="M7043" s="21"/>
      <c r="N7043" s="22">
        <f t="shared" si="2"/>
        <v>46206</v>
      </c>
      <c r="O7043" s="23">
        <f>'RESOLUCIONES EPG'!$N7043-'RESOLUCIONES EPG'!$D7043</f>
        <v>1493</v>
      </c>
    </row>
    <row r="7044" ht="15.75" customHeight="1">
      <c r="A7044" s="275" t="str">
        <f>'RESOLUCIONES 2015'!A7376:H7376</f>
        <v/>
      </c>
      <c r="B7044" s="73" t="s">
        <v>7852</v>
      </c>
      <c r="C7044" s="74">
        <v>381.0</v>
      </c>
      <c r="D7044" s="130">
        <v>44713.0</v>
      </c>
      <c r="E7044" s="73" t="s">
        <v>7703</v>
      </c>
      <c r="F7044" s="130" t="s">
        <v>7704</v>
      </c>
      <c r="G7044" s="73" t="s">
        <v>2923</v>
      </c>
      <c r="H7044" s="169"/>
      <c r="I7044" s="287"/>
      <c r="J7044" s="285"/>
      <c r="K7044" s="21"/>
      <c r="L7044" s="21"/>
      <c r="M7044" s="21"/>
      <c r="N7044" s="22">
        <f t="shared" si="2"/>
        <v>46206</v>
      </c>
      <c r="O7044" s="23">
        <f>'RESOLUCIONES EPG'!$N7044-'RESOLUCIONES EPG'!$D7044</f>
        <v>1493</v>
      </c>
    </row>
    <row r="7045" ht="15.75" customHeight="1">
      <c r="A7045" s="275" t="str">
        <f>'RESOLUCIONES 2015'!A7384:H7384</f>
        <v/>
      </c>
      <c r="B7045" s="73" t="s">
        <v>7852</v>
      </c>
      <c r="C7045" s="280">
        <v>389.0</v>
      </c>
      <c r="D7045" s="130">
        <v>44713.0</v>
      </c>
      <c r="E7045" s="73" t="s">
        <v>2848</v>
      </c>
      <c r="F7045" s="130" t="s">
        <v>9349</v>
      </c>
      <c r="G7045" s="73" t="s">
        <v>18</v>
      </c>
      <c r="H7045" s="169" t="s">
        <v>4601</v>
      </c>
      <c r="I7045" s="287"/>
      <c r="J7045" s="285"/>
      <c r="K7045" s="21"/>
      <c r="L7045" s="21"/>
      <c r="M7045" s="21"/>
      <c r="N7045" s="22">
        <f t="shared" si="2"/>
        <v>46206</v>
      </c>
      <c r="O7045" s="23">
        <f>'RESOLUCIONES EPG'!$N7045-'RESOLUCIONES EPG'!$D7045</f>
        <v>1493</v>
      </c>
    </row>
    <row r="7046" ht="15.75" customHeight="1">
      <c r="A7046" s="275" t="str">
        <f>'RESOLUCIONES 2015'!A7382:H7382</f>
        <v/>
      </c>
      <c r="B7046" s="73" t="s">
        <v>7852</v>
      </c>
      <c r="C7046" s="74">
        <v>387.0</v>
      </c>
      <c r="D7046" s="130">
        <v>44713.0</v>
      </c>
      <c r="E7046" s="73" t="s">
        <v>9107</v>
      </c>
      <c r="F7046" s="130" t="s">
        <v>9350</v>
      </c>
      <c r="G7046" s="73" t="s">
        <v>1725</v>
      </c>
      <c r="H7046" s="169"/>
      <c r="I7046" s="287"/>
      <c r="J7046" s="285"/>
      <c r="K7046" s="21"/>
      <c r="L7046" s="21"/>
      <c r="M7046" s="21"/>
      <c r="N7046" s="22">
        <f t="shared" si="2"/>
        <v>46206</v>
      </c>
      <c r="O7046" s="23">
        <f>'RESOLUCIONES EPG'!$N7046-'RESOLUCIONES EPG'!$D7046</f>
        <v>1493</v>
      </c>
    </row>
    <row r="7047" ht="15.75" customHeight="1">
      <c r="A7047" s="275" t="str">
        <f>'RESOLUCIONES 2015'!A7385:H7385</f>
        <v/>
      </c>
      <c r="B7047" s="73" t="s">
        <v>7852</v>
      </c>
      <c r="C7047" s="74">
        <v>390.0</v>
      </c>
      <c r="D7047" s="130">
        <v>44713.0</v>
      </c>
      <c r="E7047" s="73" t="s">
        <v>9351</v>
      </c>
      <c r="F7047" s="130" t="s">
        <v>9352</v>
      </c>
      <c r="G7047" s="73" t="s">
        <v>18</v>
      </c>
      <c r="H7047" s="169" t="s">
        <v>4642</v>
      </c>
      <c r="I7047" s="287"/>
      <c r="J7047" s="285"/>
      <c r="K7047" s="21"/>
      <c r="L7047" s="21"/>
      <c r="M7047" s="21"/>
      <c r="N7047" s="22">
        <f t="shared" si="2"/>
        <v>46206</v>
      </c>
      <c r="O7047" s="23">
        <f>'RESOLUCIONES EPG'!$N7047-'RESOLUCIONES EPG'!$D7047</f>
        <v>1493</v>
      </c>
    </row>
    <row r="7048" ht="15.75" customHeight="1">
      <c r="A7048" s="275" t="str">
        <f>'RESOLUCIONES 2015'!A7379:H7379</f>
        <v/>
      </c>
      <c r="B7048" s="73" t="s">
        <v>7852</v>
      </c>
      <c r="C7048" s="74">
        <v>384.0</v>
      </c>
      <c r="D7048" s="130">
        <v>44713.0</v>
      </c>
      <c r="E7048" s="73" t="s">
        <v>2853</v>
      </c>
      <c r="F7048" s="130" t="s">
        <v>9129</v>
      </c>
      <c r="G7048" s="73" t="s">
        <v>1725</v>
      </c>
      <c r="H7048" s="169"/>
      <c r="I7048" s="287"/>
      <c r="J7048" s="285"/>
      <c r="K7048" s="21"/>
      <c r="L7048" s="21"/>
      <c r="M7048" s="21"/>
      <c r="N7048" s="22">
        <f t="shared" si="2"/>
        <v>46206</v>
      </c>
      <c r="O7048" s="23">
        <f>'RESOLUCIONES EPG'!$N7048-'RESOLUCIONES EPG'!$D7048</f>
        <v>1493</v>
      </c>
    </row>
    <row r="7049" ht="16.5" customHeight="1">
      <c r="A7049" s="275" t="str">
        <f>'RESOLUCIONES 2015'!A7381:H7381</f>
        <v/>
      </c>
      <c r="B7049" s="73" t="s">
        <v>7852</v>
      </c>
      <c r="C7049" s="74">
        <v>386.0</v>
      </c>
      <c r="D7049" s="130">
        <v>44713.0</v>
      </c>
      <c r="E7049" s="73" t="s">
        <v>9078</v>
      </c>
      <c r="F7049" s="130" t="s">
        <v>9353</v>
      </c>
      <c r="G7049" s="73" t="s">
        <v>1725</v>
      </c>
      <c r="H7049" s="169"/>
      <c r="I7049" s="287"/>
      <c r="J7049" s="285"/>
      <c r="K7049" s="21"/>
      <c r="L7049" s="21"/>
      <c r="M7049" s="21"/>
      <c r="N7049" s="22">
        <f t="shared" si="2"/>
        <v>46206</v>
      </c>
      <c r="O7049" s="23">
        <f>'RESOLUCIONES EPG'!$N7049-'RESOLUCIONES EPG'!$D7049</f>
        <v>1493</v>
      </c>
    </row>
    <row r="7050" ht="15.75" customHeight="1">
      <c r="A7050" s="275" t="str">
        <f>'RESOLUCIONES 2015'!A7388:H7388</f>
        <v/>
      </c>
      <c r="B7050" s="73" t="s">
        <v>7852</v>
      </c>
      <c r="C7050" s="74">
        <v>393.0</v>
      </c>
      <c r="D7050" s="130">
        <v>44714.0</v>
      </c>
      <c r="E7050" s="73" t="s">
        <v>9149</v>
      </c>
      <c r="F7050" s="130" t="s">
        <v>9150</v>
      </c>
      <c r="G7050" s="73" t="s">
        <v>18</v>
      </c>
      <c r="H7050" s="169" t="s">
        <v>9321</v>
      </c>
      <c r="I7050" s="287"/>
      <c r="J7050" s="285"/>
      <c r="K7050" s="21"/>
      <c r="L7050" s="21"/>
      <c r="M7050" s="21"/>
      <c r="N7050" s="22">
        <f t="shared" si="2"/>
        <v>46206</v>
      </c>
      <c r="O7050" s="23">
        <f>'RESOLUCIONES EPG'!$N7050-'RESOLUCIONES EPG'!$D7050</f>
        <v>1492</v>
      </c>
    </row>
    <row r="7051" ht="16.5" customHeight="1">
      <c r="A7051" s="275" t="str">
        <f>'RESOLUCIONES 2015'!A7389:H7389</f>
        <v/>
      </c>
      <c r="B7051" s="73" t="s">
        <v>7852</v>
      </c>
      <c r="C7051" s="280">
        <v>394.0</v>
      </c>
      <c r="D7051" s="130">
        <v>44715.0</v>
      </c>
      <c r="E7051" s="73" t="s">
        <v>4650</v>
      </c>
      <c r="F7051" s="130" t="s">
        <v>9354</v>
      </c>
      <c r="G7051" s="73" t="s">
        <v>1593</v>
      </c>
      <c r="H7051" s="169"/>
      <c r="I7051" s="287"/>
      <c r="J7051" s="285"/>
      <c r="K7051" s="21"/>
      <c r="L7051" s="21"/>
      <c r="M7051" s="21"/>
      <c r="N7051" s="22">
        <f t="shared" si="2"/>
        <v>46206</v>
      </c>
      <c r="O7051" s="23">
        <f>'RESOLUCIONES EPG'!$N7051-'RESOLUCIONES EPG'!$D7051</f>
        <v>1491</v>
      </c>
    </row>
    <row r="7052" ht="16.5" customHeight="1">
      <c r="A7052" s="275" t="str">
        <f>'RESOLUCIONES 2015'!A7393:H7393</f>
        <v/>
      </c>
      <c r="B7052" s="73" t="s">
        <v>7852</v>
      </c>
      <c r="C7052" s="74">
        <v>398.0</v>
      </c>
      <c r="D7052" s="130">
        <v>44715.0</v>
      </c>
      <c r="E7052" s="73" t="s">
        <v>1738</v>
      </c>
      <c r="F7052" s="130" t="s">
        <v>9355</v>
      </c>
      <c r="G7052" s="73" t="s">
        <v>1593</v>
      </c>
      <c r="H7052" s="169"/>
      <c r="I7052" s="287"/>
      <c r="J7052" s="285"/>
      <c r="K7052" s="21"/>
      <c r="L7052" s="21"/>
      <c r="M7052" s="21"/>
      <c r="N7052" s="22">
        <f t="shared" si="2"/>
        <v>46206</v>
      </c>
      <c r="O7052" s="23">
        <f>'RESOLUCIONES EPG'!$N7052-'RESOLUCIONES EPG'!$D7052</f>
        <v>1491</v>
      </c>
    </row>
    <row r="7053" ht="16.5" customHeight="1">
      <c r="A7053" s="275" t="str">
        <f>'RESOLUCIONES 2015'!A7392:H7392</f>
        <v/>
      </c>
      <c r="B7053" s="73" t="s">
        <v>7852</v>
      </c>
      <c r="C7053" s="74">
        <v>397.0</v>
      </c>
      <c r="D7053" s="130">
        <v>44715.0</v>
      </c>
      <c r="E7053" s="73" t="s">
        <v>6446</v>
      </c>
      <c r="F7053" s="130" t="s">
        <v>8924</v>
      </c>
      <c r="G7053" s="73" t="s">
        <v>1593</v>
      </c>
      <c r="H7053" s="169"/>
      <c r="I7053" s="287"/>
      <c r="J7053" s="285"/>
      <c r="K7053" s="21"/>
      <c r="L7053" s="21"/>
      <c r="M7053" s="21"/>
      <c r="N7053" s="22">
        <f t="shared" si="2"/>
        <v>46206</v>
      </c>
      <c r="O7053" s="23">
        <f>'RESOLUCIONES EPG'!$N7053-'RESOLUCIONES EPG'!$D7053</f>
        <v>1491</v>
      </c>
    </row>
    <row r="7054" ht="16.5" customHeight="1">
      <c r="A7054" s="275" t="str">
        <f>'RESOLUCIONES 2015'!A7390:H7390</f>
        <v/>
      </c>
      <c r="B7054" s="73" t="s">
        <v>7852</v>
      </c>
      <c r="C7054" s="74">
        <v>395.0</v>
      </c>
      <c r="D7054" s="130">
        <v>44715.0</v>
      </c>
      <c r="E7054" s="73" t="s">
        <v>3221</v>
      </c>
      <c r="F7054" s="130" t="s">
        <v>7762</v>
      </c>
      <c r="G7054" s="73" t="s">
        <v>1593</v>
      </c>
      <c r="H7054" s="169"/>
      <c r="I7054" s="287"/>
      <c r="J7054" s="285"/>
      <c r="K7054" s="21"/>
      <c r="L7054" s="21"/>
      <c r="M7054" s="21"/>
      <c r="N7054" s="22">
        <f t="shared" si="2"/>
        <v>46206</v>
      </c>
      <c r="O7054" s="23">
        <f>'RESOLUCIONES EPG'!$N7054-'RESOLUCIONES EPG'!$D7054</f>
        <v>1491</v>
      </c>
    </row>
    <row r="7055" ht="16.5" customHeight="1">
      <c r="A7055" s="275" t="str">
        <f>'RESOLUCIONES 2015'!A7391:H7391</f>
        <v/>
      </c>
      <c r="B7055" s="73" t="s">
        <v>7852</v>
      </c>
      <c r="C7055" s="288">
        <v>396.0</v>
      </c>
      <c r="D7055" s="130">
        <v>44715.0</v>
      </c>
      <c r="E7055" s="73" t="s">
        <v>9356</v>
      </c>
      <c r="F7055" s="130" t="s">
        <v>9357</v>
      </c>
      <c r="G7055" s="73" t="s">
        <v>1593</v>
      </c>
      <c r="H7055" s="169"/>
      <c r="I7055" s="287"/>
      <c r="J7055" s="285"/>
      <c r="K7055" s="21"/>
      <c r="L7055" s="21"/>
      <c r="M7055" s="21"/>
      <c r="N7055" s="22">
        <f t="shared" si="2"/>
        <v>46206</v>
      </c>
      <c r="O7055" s="23">
        <f>'RESOLUCIONES EPG'!$N7055-'RESOLUCIONES EPG'!$D7055</f>
        <v>1491</v>
      </c>
    </row>
    <row r="7056" ht="16.5" customHeight="1">
      <c r="A7056" s="275" t="str">
        <f>'RESOLUCIONES 2015'!A7394:H7394</f>
        <v/>
      </c>
      <c r="B7056" s="73" t="s">
        <v>7852</v>
      </c>
      <c r="C7056" s="74">
        <v>399.0</v>
      </c>
      <c r="D7056" s="130">
        <v>44718.0</v>
      </c>
      <c r="E7056" s="73" t="s">
        <v>4484</v>
      </c>
      <c r="F7056" s="130" t="s">
        <v>7674</v>
      </c>
      <c r="G7056" s="73" t="s">
        <v>131</v>
      </c>
      <c r="H7056" s="169"/>
      <c r="I7056" s="287"/>
      <c r="J7056" s="285"/>
      <c r="K7056" s="21"/>
      <c r="L7056" s="21"/>
      <c r="M7056" s="21"/>
      <c r="N7056" s="22">
        <f t="shared" si="2"/>
        <v>46206</v>
      </c>
      <c r="O7056" s="23">
        <f>'RESOLUCIONES EPG'!$N7056-'RESOLUCIONES EPG'!$D7056</f>
        <v>1488</v>
      </c>
    </row>
    <row r="7057" ht="16.5" customHeight="1">
      <c r="A7057" s="275" t="str">
        <f>'RESOLUCIONES 2015'!A7401:H7401</f>
        <v/>
      </c>
      <c r="B7057" s="73" t="s">
        <v>7852</v>
      </c>
      <c r="C7057" s="280">
        <v>406.0</v>
      </c>
      <c r="D7057" s="130">
        <v>44718.0</v>
      </c>
      <c r="E7057" s="73" t="s">
        <v>6710</v>
      </c>
      <c r="F7057" s="130" t="s">
        <v>7788</v>
      </c>
      <c r="G7057" s="73" t="s">
        <v>131</v>
      </c>
      <c r="H7057" s="169"/>
      <c r="I7057" s="287"/>
      <c r="J7057" s="285"/>
      <c r="K7057" s="21"/>
      <c r="L7057" s="21"/>
      <c r="M7057" s="21"/>
      <c r="N7057" s="22">
        <f t="shared" si="2"/>
        <v>46206</v>
      </c>
      <c r="O7057" s="23">
        <f>'RESOLUCIONES EPG'!$N7057-'RESOLUCIONES EPG'!$D7057</f>
        <v>1488</v>
      </c>
    </row>
    <row r="7058" ht="16.5" customHeight="1">
      <c r="A7058" s="275" t="str">
        <f>'RESOLUCIONES 2015'!A7400:H7400</f>
        <v/>
      </c>
      <c r="B7058" s="73" t="s">
        <v>7852</v>
      </c>
      <c r="C7058" s="74">
        <v>405.0</v>
      </c>
      <c r="D7058" s="130">
        <v>44718.0</v>
      </c>
      <c r="E7058" s="73" t="s">
        <v>8035</v>
      </c>
      <c r="F7058" s="130" t="s">
        <v>8036</v>
      </c>
      <c r="G7058" s="73" t="s">
        <v>131</v>
      </c>
      <c r="H7058" s="169"/>
      <c r="I7058" s="287"/>
      <c r="J7058" s="285"/>
      <c r="K7058" s="21"/>
      <c r="L7058" s="21"/>
      <c r="M7058" s="21"/>
      <c r="N7058" s="22">
        <f t="shared" si="2"/>
        <v>46206</v>
      </c>
      <c r="O7058" s="23">
        <f>'RESOLUCIONES EPG'!$N7058-'RESOLUCIONES EPG'!$D7058</f>
        <v>1488</v>
      </c>
    </row>
    <row r="7059" ht="16.5" customHeight="1">
      <c r="A7059" s="275" t="str">
        <f>'RESOLUCIONES 2015'!A7396:H7396</f>
        <v/>
      </c>
      <c r="B7059" s="73" t="s">
        <v>7852</v>
      </c>
      <c r="C7059" s="74">
        <v>401.0</v>
      </c>
      <c r="D7059" s="130">
        <v>44718.0</v>
      </c>
      <c r="E7059" s="73" t="s">
        <v>9358</v>
      </c>
      <c r="F7059" s="130" t="s">
        <v>8377</v>
      </c>
      <c r="G7059" s="73" t="s">
        <v>131</v>
      </c>
      <c r="H7059" s="169"/>
      <c r="I7059" s="287"/>
      <c r="J7059" s="285"/>
      <c r="K7059" s="21"/>
      <c r="L7059" s="21"/>
      <c r="M7059" s="21"/>
      <c r="N7059" s="22">
        <f t="shared" si="2"/>
        <v>46206</v>
      </c>
      <c r="O7059" s="23">
        <f>'RESOLUCIONES EPG'!$N7059-'RESOLUCIONES EPG'!$D7059</f>
        <v>1488</v>
      </c>
    </row>
    <row r="7060" ht="15.75" customHeight="1">
      <c r="A7060" s="275" t="str">
        <f>'RESOLUCIONES 2015'!A7399:H7399</f>
        <v/>
      </c>
      <c r="B7060" s="73" t="s">
        <v>7852</v>
      </c>
      <c r="C7060" s="74">
        <v>404.0</v>
      </c>
      <c r="D7060" s="130">
        <v>44718.0</v>
      </c>
      <c r="E7060" s="73" t="s">
        <v>9359</v>
      </c>
      <c r="F7060" s="130" t="s">
        <v>8798</v>
      </c>
      <c r="G7060" s="73" t="s">
        <v>131</v>
      </c>
      <c r="H7060" s="169"/>
      <c r="I7060" s="287"/>
      <c r="J7060" s="285"/>
      <c r="K7060" s="21"/>
      <c r="L7060" s="21"/>
      <c r="M7060" s="21"/>
      <c r="N7060" s="22">
        <f t="shared" si="2"/>
        <v>46206</v>
      </c>
      <c r="O7060" s="23">
        <f>'RESOLUCIONES EPG'!$N7060-'RESOLUCIONES EPG'!$D7060</f>
        <v>1488</v>
      </c>
    </row>
    <row r="7061" ht="16.5" customHeight="1">
      <c r="A7061" s="275" t="str">
        <f>'RESOLUCIONES 2015'!A7395:H7395</f>
        <v/>
      </c>
      <c r="B7061" s="73" t="s">
        <v>7852</v>
      </c>
      <c r="C7061" s="288">
        <v>400.0</v>
      </c>
      <c r="D7061" s="130">
        <v>44718.0</v>
      </c>
      <c r="E7061" s="73" t="s">
        <v>2522</v>
      </c>
      <c r="F7061" s="130" t="s">
        <v>8807</v>
      </c>
      <c r="G7061" s="73" t="s">
        <v>131</v>
      </c>
      <c r="H7061" s="169"/>
      <c r="I7061" s="287"/>
      <c r="J7061" s="285"/>
      <c r="K7061" s="21"/>
      <c r="L7061" s="21"/>
      <c r="M7061" s="21"/>
      <c r="N7061" s="22">
        <f t="shared" si="2"/>
        <v>46206</v>
      </c>
      <c r="O7061" s="23">
        <f>'RESOLUCIONES EPG'!$N7061-'RESOLUCIONES EPG'!$D7061</f>
        <v>1488</v>
      </c>
    </row>
    <row r="7062" ht="16.5" customHeight="1">
      <c r="A7062" s="275" t="str">
        <f>'RESOLUCIONES 2015'!A7398:H7398</f>
        <v/>
      </c>
      <c r="B7062" s="73" t="s">
        <v>7852</v>
      </c>
      <c r="C7062" s="74">
        <v>403.0</v>
      </c>
      <c r="D7062" s="130">
        <v>44718.0</v>
      </c>
      <c r="E7062" s="73" t="s">
        <v>1654</v>
      </c>
      <c r="F7062" s="130" t="s">
        <v>9360</v>
      </c>
      <c r="G7062" s="73" t="s">
        <v>131</v>
      </c>
      <c r="H7062" s="169"/>
      <c r="I7062" s="287"/>
      <c r="J7062" s="285"/>
      <c r="K7062" s="21"/>
      <c r="L7062" s="21"/>
      <c r="M7062" s="21"/>
      <c r="N7062" s="22">
        <f t="shared" si="2"/>
        <v>46206</v>
      </c>
      <c r="O7062" s="23">
        <f>'RESOLUCIONES EPG'!$N7062-'RESOLUCIONES EPG'!$D7062</f>
        <v>1488</v>
      </c>
    </row>
    <row r="7063" ht="15.75" customHeight="1">
      <c r="A7063" s="275" t="str">
        <f>'RESOLUCIONES 2015'!A7397:H7397</f>
        <v/>
      </c>
      <c r="B7063" s="73"/>
      <c r="C7063" s="280">
        <v>402.0</v>
      </c>
      <c r="D7063" s="130">
        <v>44718.0</v>
      </c>
      <c r="E7063" s="148" t="s">
        <v>9361</v>
      </c>
      <c r="F7063" s="130" t="s">
        <v>7982</v>
      </c>
      <c r="G7063" s="73" t="s">
        <v>2374</v>
      </c>
      <c r="H7063" s="294" t="s">
        <v>9362</v>
      </c>
      <c r="I7063" s="287" t="s">
        <v>9363</v>
      </c>
      <c r="J7063" s="285"/>
      <c r="K7063" s="21"/>
      <c r="L7063" s="21"/>
      <c r="M7063" s="21"/>
      <c r="N7063" s="22">
        <f t="shared" si="2"/>
        <v>46206</v>
      </c>
      <c r="O7063" s="23">
        <f>'RESOLUCIONES EPG'!$N7063-'RESOLUCIONES EPG'!$D7063</f>
        <v>1488</v>
      </c>
    </row>
    <row r="7064" ht="16.5" customHeight="1">
      <c r="A7064" s="275" t="str">
        <f>'RESOLUCIONES 2015'!A7403:H7403</f>
        <v/>
      </c>
      <c r="B7064" s="73" t="s">
        <v>7852</v>
      </c>
      <c r="C7064" s="74">
        <v>408.0</v>
      </c>
      <c r="D7064" s="130">
        <v>44719.0</v>
      </c>
      <c r="E7064" s="73" t="s">
        <v>5765</v>
      </c>
      <c r="F7064" s="130" t="s">
        <v>8468</v>
      </c>
      <c r="G7064" s="73" t="s">
        <v>1593</v>
      </c>
      <c r="H7064" s="169"/>
      <c r="I7064" s="287"/>
      <c r="J7064" s="285"/>
      <c r="K7064" s="21"/>
      <c r="L7064" s="21"/>
      <c r="M7064" s="21"/>
      <c r="N7064" s="22">
        <f t="shared" si="2"/>
        <v>46206</v>
      </c>
      <c r="O7064" s="23">
        <f>'RESOLUCIONES EPG'!$N7064-'RESOLUCIONES EPG'!$D7064</f>
        <v>1487</v>
      </c>
    </row>
    <row r="7065" ht="16.5" customHeight="1">
      <c r="A7065" s="275" t="str">
        <f>'RESOLUCIONES 2015'!A7402:H7402</f>
        <v/>
      </c>
      <c r="B7065" s="73" t="s">
        <v>7852</v>
      </c>
      <c r="C7065" s="74">
        <v>407.0</v>
      </c>
      <c r="D7065" s="130">
        <v>44719.0</v>
      </c>
      <c r="E7065" s="73" t="s">
        <v>9364</v>
      </c>
      <c r="F7065" s="130" t="s">
        <v>7560</v>
      </c>
      <c r="G7065" s="73" t="s">
        <v>1593</v>
      </c>
      <c r="H7065" s="169"/>
      <c r="I7065" s="287"/>
      <c r="J7065" s="285"/>
      <c r="K7065" s="21"/>
      <c r="L7065" s="21"/>
      <c r="M7065" s="21"/>
      <c r="N7065" s="22">
        <f t="shared" si="2"/>
        <v>46206</v>
      </c>
      <c r="O7065" s="23">
        <f>'RESOLUCIONES EPG'!$N7065-'RESOLUCIONES EPG'!$D7065</f>
        <v>1487</v>
      </c>
    </row>
    <row r="7066" ht="16.5" customHeight="1">
      <c r="A7066" s="275" t="str">
        <f>'RESOLUCIONES 2015'!A7411:H7411</f>
        <v/>
      </c>
      <c r="B7066" s="73" t="s">
        <v>7852</v>
      </c>
      <c r="C7066" s="74">
        <v>416.0</v>
      </c>
      <c r="D7066" s="130">
        <v>44726.0</v>
      </c>
      <c r="E7066" s="73" t="s">
        <v>4554</v>
      </c>
      <c r="F7066" s="130" t="s">
        <v>7893</v>
      </c>
      <c r="G7066" s="73" t="s">
        <v>2253</v>
      </c>
      <c r="H7066" s="169" t="s">
        <v>9365</v>
      </c>
      <c r="I7066" s="287"/>
      <c r="J7066" s="285"/>
      <c r="K7066" s="21"/>
      <c r="L7066" s="21"/>
      <c r="M7066" s="21"/>
      <c r="N7066" s="22">
        <f t="shared" si="2"/>
        <v>46206</v>
      </c>
      <c r="O7066" s="23">
        <f>'RESOLUCIONES EPG'!$N7066-'RESOLUCIONES EPG'!$D7066</f>
        <v>1480</v>
      </c>
    </row>
    <row r="7067" ht="15.75" customHeight="1">
      <c r="A7067" s="275" t="str">
        <f>'RESOLUCIONES 2015'!A7404:H7404</f>
        <v/>
      </c>
      <c r="B7067" s="73" t="s">
        <v>7852</v>
      </c>
      <c r="C7067" s="288">
        <v>409.0</v>
      </c>
      <c r="D7067" s="130">
        <v>44726.0</v>
      </c>
      <c r="E7067" s="73" t="s">
        <v>8007</v>
      </c>
      <c r="F7067" s="130" t="s">
        <v>8008</v>
      </c>
      <c r="G7067" s="73" t="s">
        <v>9366</v>
      </c>
      <c r="H7067" s="169"/>
      <c r="I7067" s="287"/>
      <c r="J7067" s="285"/>
      <c r="K7067" s="21"/>
      <c r="L7067" s="21"/>
      <c r="M7067" s="21"/>
      <c r="N7067" s="22">
        <f t="shared" si="2"/>
        <v>46206</v>
      </c>
      <c r="O7067" s="23">
        <f>'RESOLUCIONES EPG'!$N7067-'RESOLUCIONES EPG'!$D7067</f>
        <v>1480</v>
      </c>
    </row>
    <row r="7068" ht="16.5" customHeight="1">
      <c r="A7068" s="275" t="str">
        <f>'RESOLUCIONES 2015'!A7408:H7408</f>
        <v/>
      </c>
      <c r="B7068" s="73" t="s">
        <v>7852</v>
      </c>
      <c r="C7068" s="74">
        <v>413.0</v>
      </c>
      <c r="D7068" s="130">
        <v>44726.0</v>
      </c>
      <c r="E7068" s="73" t="s">
        <v>3192</v>
      </c>
      <c r="F7068" s="130" t="s">
        <v>3193</v>
      </c>
      <c r="G7068" s="73" t="s">
        <v>2253</v>
      </c>
      <c r="H7068" s="169" t="s">
        <v>9367</v>
      </c>
      <c r="I7068" s="287"/>
      <c r="J7068" s="285"/>
      <c r="K7068" s="21"/>
      <c r="L7068" s="21"/>
      <c r="M7068" s="21"/>
      <c r="N7068" s="22">
        <f t="shared" si="2"/>
        <v>46206</v>
      </c>
      <c r="O7068" s="23">
        <f>'RESOLUCIONES EPG'!$N7068-'RESOLUCIONES EPG'!$D7068</f>
        <v>1480</v>
      </c>
    </row>
    <row r="7069" ht="16.5" customHeight="1">
      <c r="A7069" s="275" t="str">
        <f>'RESOLUCIONES 2015'!A7405:H7405</f>
        <v/>
      </c>
      <c r="B7069" s="73" t="s">
        <v>7852</v>
      </c>
      <c r="C7069" s="280">
        <v>410.0</v>
      </c>
      <c r="D7069" s="130">
        <v>44726.0</v>
      </c>
      <c r="E7069" s="73" t="s">
        <v>6152</v>
      </c>
      <c r="F7069" s="130" t="s">
        <v>6153</v>
      </c>
      <c r="G7069" s="73" t="s">
        <v>7469</v>
      </c>
      <c r="H7069" s="169"/>
      <c r="I7069" s="287"/>
      <c r="J7069" s="285"/>
      <c r="K7069" s="21"/>
      <c r="L7069" s="21"/>
      <c r="M7069" s="21"/>
      <c r="N7069" s="22">
        <f t="shared" si="2"/>
        <v>46206</v>
      </c>
      <c r="O7069" s="23">
        <f>'RESOLUCIONES EPG'!$N7069-'RESOLUCIONES EPG'!$D7069</f>
        <v>1480</v>
      </c>
    </row>
    <row r="7070" ht="16.5" customHeight="1">
      <c r="A7070" s="275" t="str">
        <f>'RESOLUCIONES 2015'!A7412:H7412</f>
        <v/>
      </c>
      <c r="B7070" s="73" t="s">
        <v>7852</v>
      </c>
      <c r="C7070" s="74">
        <v>417.0</v>
      </c>
      <c r="D7070" s="130">
        <v>44726.0</v>
      </c>
      <c r="E7070" s="73" t="s">
        <v>4351</v>
      </c>
      <c r="F7070" s="130" t="s">
        <v>524</v>
      </c>
      <c r="G7070" s="73" t="s">
        <v>2253</v>
      </c>
      <c r="H7070" s="169" t="s">
        <v>9368</v>
      </c>
      <c r="I7070" s="287"/>
      <c r="J7070" s="285"/>
      <c r="K7070" s="21"/>
      <c r="L7070" s="21"/>
      <c r="M7070" s="21"/>
      <c r="N7070" s="22">
        <f t="shared" si="2"/>
        <v>46206</v>
      </c>
      <c r="O7070" s="23">
        <f>'RESOLUCIONES EPG'!$N7070-'RESOLUCIONES EPG'!$D7070</f>
        <v>1480</v>
      </c>
    </row>
    <row r="7071" ht="15.75" customHeight="1">
      <c r="A7071" s="275" t="str">
        <f>'RESOLUCIONES 2015'!A7413:H7413</f>
        <v/>
      </c>
      <c r="B7071" s="73" t="s">
        <v>7852</v>
      </c>
      <c r="C7071" s="74">
        <v>418.0</v>
      </c>
      <c r="D7071" s="130">
        <v>44726.0</v>
      </c>
      <c r="E7071" s="73" t="s">
        <v>8690</v>
      </c>
      <c r="F7071" s="130" t="s">
        <v>8806</v>
      </c>
      <c r="G7071" s="73" t="s">
        <v>1593</v>
      </c>
      <c r="H7071" s="169"/>
      <c r="I7071" s="287"/>
      <c r="J7071" s="285"/>
      <c r="K7071" s="21"/>
      <c r="L7071" s="21"/>
      <c r="M7071" s="21"/>
      <c r="N7071" s="22">
        <f t="shared" si="2"/>
        <v>46206</v>
      </c>
      <c r="O7071" s="23">
        <f>'RESOLUCIONES EPG'!$N7071-'RESOLUCIONES EPG'!$D7071</f>
        <v>1480</v>
      </c>
    </row>
    <row r="7072" ht="15.75" customHeight="1">
      <c r="A7072" s="275" t="str">
        <f>'RESOLUCIONES 2015'!A7407:H7407</f>
        <v/>
      </c>
      <c r="B7072" s="73" t="s">
        <v>7852</v>
      </c>
      <c r="C7072" s="74">
        <v>412.0</v>
      </c>
      <c r="D7072" s="130">
        <v>44726.0</v>
      </c>
      <c r="E7072" s="73" t="s">
        <v>9369</v>
      </c>
      <c r="F7072" s="130" t="s">
        <v>9370</v>
      </c>
      <c r="G7072" s="73" t="s">
        <v>7469</v>
      </c>
      <c r="H7072" s="169"/>
      <c r="I7072" s="287"/>
      <c r="J7072" s="285"/>
      <c r="K7072" s="21"/>
      <c r="L7072" s="21"/>
      <c r="M7072" s="21"/>
      <c r="N7072" s="22">
        <f t="shared" si="2"/>
        <v>46206</v>
      </c>
      <c r="O7072" s="23">
        <f>'RESOLUCIONES EPG'!$N7072-'RESOLUCIONES EPG'!$D7072</f>
        <v>1480</v>
      </c>
    </row>
    <row r="7073" ht="15.75" customHeight="1">
      <c r="A7073" s="275" t="str">
        <f>'RESOLUCIONES 2015'!A7409:H7409</f>
        <v/>
      </c>
      <c r="B7073" s="73" t="s">
        <v>7852</v>
      </c>
      <c r="C7073" s="288">
        <v>414.0</v>
      </c>
      <c r="D7073" s="130">
        <v>44726.0</v>
      </c>
      <c r="E7073" s="73" t="s">
        <v>2048</v>
      </c>
      <c r="F7073" s="130" t="s">
        <v>96</v>
      </c>
      <c r="G7073" s="73" t="s">
        <v>2253</v>
      </c>
      <c r="H7073" s="169" t="s">
        <v>9367</v>
      </c>
      <c r="I7073" s="287"/>
      <c r="J7073" s="285"/>
      <c r="K7073" s="21"/>
      <c r="L7073" s="21"/>
      <c r="M7073" s="21"/>
      <c r="N7073" s="22">
        <f t="shared" si="2"/>
        <v>46206</v>
      </c>
      <c r="O7073" s="23">
        <f>'RESOLUCIONES EPG'!$N7073-'RESOLUCIONES EPG'!$D7073</f>
        <v>1480</v>
      </c>
    </row>
    <row r="7074" ht="15.75" customHeight="1">
      <c r="A7074" s="275" t="str">
        <f>'RESOLUCIONES 2015'!A7410:H7410</f>
        <v/>
      </c>
      <c r="B7074" s="73" t="s">
        <v>7852</v>
      </c>
      <c r="C7074" s="74">
        <v>415.0</v>
      </c>
      <c r="D7074" s="130">
        <v>44726.0</v>
      </c>
      <c r="E7074" s="73" t="s">
        <v>1611</v>
      </c>
      <c r="F7074" s="130" t="s">
        <v>9371</v>
      </c>
      <c r="G7074" s="73" t="s">
        <v>2253</v>
      </c>
      <c r="H7074" s="169" t="s">
        <v>9372</v>
      </c>
      <c r="I7074" s="287"/>
      <c r="J7074" s="285"/>
      <c r="K7074" s="21"/>
      <c r="L7074" s="21"/>
      <c r="M7074" s="21"/>
      <c r="N7074" s="22">
        <f t="shared" si="2"/>
        <v>46206</v>
      </c>
      <c r="O7074" s="23">
        <f>'RESOLUCIONES EPG'!$N7074-'RESOLUCIONES EPG'!$D7074</f>
        <v>1480</v>
      </c>
    </row>
    <row r="7075" ht="15.75" customHeight="1">
      <c r="A7075" s="275" t="str">
        <f>'RESOLUCIONES 2015'!A7406:H7406</f>
        <v/>
      </c>
      <c r="B7075" s="73" t="s">
        <v>7852</v>
      </c>
      <c r="C7075" s="280">
        <v>411.0</v>
      </c>
      <c r="D7075" s="130">
        <v>44726.0</v>
      </c>
      <c r="E7075" s="73" t="s">
        <v>2279</v>
      </c>
      <c r="F7075" s="130" t="s">
        <v>7100</v>
      </c>
      <c r="G7075" s="73" t="s">
        <v>7469</v>
      </c>
      <c r="H7075" s="169"/>
      <c r="I7075" s="287"/>
      <c r="J7075" s="285"/>
      <c r="K7075" s="21"/>
      <c r="L7075" s="21"/>
      <c r="M7075" s="21"/>
      <c r="N7075" s="22">
        <f t="shared" si="2"/>
        <v>46206</v>
      </c>
      <c r="O7075" s="23">
        <f>'RESOLUCIONES EPG'!$N7075-'RESOLUCIONES EPG'!$D7075</f>
        <v>1480</v>
      </c>
    </row>
    <row r="7076" ht="15.75" customHeight="1">
      <c r="A7076" s="275" t="str">
        <f>'RESOLUCIONES 2015'!A7415:H7415</f>
        <v/>
      </c>
      <c r="B7076" s="73" t="s">
        <v>7852</v>
      </c>
      <c r="C7076" s="74">
        <v>420.0</v>
      </c>
      <c r="D7076" s="130">
        <v>44729.0</v>
      </c>
      <c r="E7076" s="73" t="s">
        <v>7308</v>
      </c>
      <c r="F7076" s="130" t="s">
        <v>7502</v>
      </c>
      <c r="G7076" s="73" t="s">
        <v>1593</v>
      </c>
      <c r="H7076" s="169"/>
      <c r="I7076" s="287"/>
      <c r="J7076" s="285"/>
      <c r="K7076" s="21"/>
      <c r="L7076" s="21"/>
      <c r="M7076" s="21"/>
      <c r="N7076" s="22">
        <f t="shared" si="2"/>
        <v>46206</v>
      </c>
      <c r="O7076" s="23">
        <f>'RESOLUCIONES EPG'!$N7076-'RESOLUCIONES EPG'!$D7076</f>
        <v>1477</v>
      </c>
    </row>
    <row r="7077" ht="15.75" customHeight="1">
      <c r="A7077" s="275" t="str">
        <f>'RESOLUCIONES 2015'!A7414:H7414</f>
        <v/>
      </c>
      <c r="B7077" s="73" t="s">
        <v>7852</v>
      </c>
      <c r="C7077" s="74">
        <v>419.0</v>
      </c>
      <c r="D7077" s="130">
        <v>44729.0</v>
      </c>
      <c r="E7077" s="73" t="s">
        <v>1383</v>
      </c>
      <c r="F7077" s="130" t="s">
        <v>1384</v>
      </c>
      <c r="G7077" s="73" t="s">
        <v>9373</v>
      </c>
      <c r="H7077" s="169"/>
      <c r="I7077" s="287"/>
      <c r="J7077" s="285"/>
      <c r="K7077" s="21"/>
      <c r="L7077" s="21"/>
      <c r="M7077" s="21"/>
      <c r="N7077" s="22">
        <f t="shared" si="2"/>
        <v>46206</v>
      </c>
      <c r="O7077" s="23">
        <f>'RESOLUCIONES EPG'!$N7077-'RESOLUCIONES EPG'!$D7077</f>
        <v>1477</v>
      </c>
    </row>
    <row r="7078" ht="16.5" customHeight="1">
      <c r="A7078" s="275" t="str">
        <f>'RESOLUCIONES 2015'!A7416:H7416</f>
        <v/>
      </c>
      <c r="B7078" s="73" t="s">
        <v>7852</v>
      </c>
      <c r="C7078" s="74">
        <v>421.0</v>
      </c>
      <c r="D7078" s="130">
        <v>44729.0</v>
      </c>
      <c r="E7078" s="73" t="s">
        <v>7585</v>
      </c>
      <c r="F7078" s="130" t="s">
        <v>7586</v>
      </c>
      <c r="G7078" s="259" t="s">
        <v>9374</v>
      </c>
      <c r="H7078" s="268" t="s">
        <v>9375</v>
      </c>
      <c r="I7078" s="287"/>
      <c r="J7078" s="285"/>
      <c r="K7078" s="21"/>
      <c r="L7078" s="21"/>
      <c r="M7078" s="21"/>
      <c r="N7078" s="22">
        <f t="shared" si="2"/>
        <v>46206</v>
      </c>
      <c r="O7078" s="23">
        <f>'RESOLUCIONES EPG'!$N7078-'RESOLUCIONES EPG'!$D7078</f>
        <v>1477</v>
      </c>
    </row>
    <row r="7079" ht="15.75" customHeight="1">
      <c r="A7079" s="275" t="str">
        <f>'RESOLUCIONES 2015'!A7417:H7417</f>
        <v/>
      </c>
      <c r="B7079" s="73"/>
      <c r="C7079" s="288">
        <v>422.0</v>
      </c>
      <c r="D7079" s="130">
        <v>44732.0</v>
      </c>
      <c r="E7079" s="73" t="s">
        <v>2703</v>
      </c>
      <c r="F7079" s="130" t="s">
        <v>9376</v>
      </c>
      <c r="G7079" s="73" t="s">
        <v>9058</v>
      </c>
      <c r="H7079" s="169"/>
      <c r="I7079" s="287"/>
      <c r="J7079" s="285"/>
      <c r="K7079" s="21"/>
      <c r="L7079" s="21"/>
      <c r="M7079" s="21"/>
      <c r="N7079" s="22">
        <f t="shared" si="2"/>
        <v>46206</v>
      </c>
      <c r="O7079" s="23">
        <f>'RESOLUCIONES EPG'!$N7079-'RESOLUCIONES EPG'!$D7079</f>
        <v>1474</v>
      </c>
    </row>
    <row r="7080" ht="16.5" customHeight="1">
      <c r="A7080" s="275" t="str">
        <f>'RESOLUCIONES 2015'!A7421:H7421</f>
        <v/>
      </c>
      <c r="B7080" s="73" t="s">
        <v>7852</v>
      </c>
      <c r="C7080" s="74">
        <v>426.0</v>
      </c>
      <c r="D7080" s="130">
        <v>44733.0</v>
      </c>
      <c r="E7080" s="73" t="s">
        <v>6928</v>
      </c>
      <c r="F7080" s="130" t="s">
        <v>7629</v>
      </c>
      <c r="G7080" s="73" t="s">
        <v>2253</v>
      </c>
      <c r="H7080" s="169" t="s">
        <v>3090</v>
      </c>
      <c r="I7080" s="287"/>
      <c r="J7080" s="285"/>
      <c r="K7080" s="21"/>
      <c r="L7080" s="21"/>
      <c r="M7080" s="21"/>
      <c r="N7080" s="22">
        <f t="shared" si="2"/>
        <v>46206</v>
      </c>
      <c r="O7080" s="23">
        <f>'RESOLUCIONES EPG'!$N7080-'RESOLUCIONES EPG'!$D7080</f>
        <v>1473</v>
      </c>
    </row>
    <row r="7081" ht="16.5" customHeight="1">
      <c r="A7081" s="275" t="str">
        <f>'RESOLUCIONES 2015'!A7422:H7422</f>
        <v/>
      </c>
      <c r="B7081" s="73" t="s">
        <v>7852</v>
      </c>
      <c r="C7081" s="280">
        <v>427.0</v>
      </c>
      <c r="D7081" s="130">
        <v>44733.0</v>
      </c>
      <c r="E7081" s="73" t="s">
        <v>2589</v>
      </c>
      <c r="F7081" s="130" t="s">
        <v>8979</v>
      </c>
      <c r="G7081" s="73" t="s">
        <v>1779</v>
      </c>
      <c r="H7081" s="169" t="s">
        <v>8602</v>
      </c>
      <c r="I7081" s="287"/>
      <c r="J7081" s="285"/>
      <c r="K7081" s="21"/>
      <c r="L7081" s="21"/>
      <c r="M7081" s="21"/>
      <c r="N7081" s="22">
        <f t="shared" si="2"/>
        <v>46206</v>
      </c>
      <c r="O7081" s="23">
        <f>'RESOLUCIONES EPG'!$N7081-'RESOLUCIONES EPG'!$D7081</f>
        <v>1473</v>
      </c>
    </row>
    <row r="7082" ht="16.5" customHeight="1">
      <c r="A7082" s="275" t="str">
        <f>'RESOLUCIONES 2015'!A7420:H7420</f>
        <v/>
      </c>
      <c r="B7082" s="73" t="s">
        <v>7852</v>
      </c>
      <c r="C7082" s="74">
        <v>425.0</v>
      </c>
      <c r="D7082" s="130">
        <v>44733.0</v>
      </c>
      <c r="E7082" s="73" t="s">
        <v>8264</v>
      </c>
      <c r="F7082" s="130" t="s">
        <v>7954</v>
      </c>
      <c r="G7082" s="73" t="s">
        <v>2253</v>
      </c>
      <c r="H7082" s="169" t="s">
        <v>9377</v>
      </c>
      <c r="I7082" s="287"/>
      <c r="J7082" s="285"/>
      <c r="K7082" s="21"/>
      <c r="L7082" s="21"/>
      <c r="M7082" s="21"/>
      <c r="N7082" s="22">
        <f t="shared" si="2"/>
        <v>46206</v>
      </c>
      <c r="O7082" s="23">
        <f>'RESOLUCIONES EPG'!$N7082-'RESOLUCIONES EPG'!$D7082</f>
        <v>1473</v>
      </c>
    </row>
    <row r="7083" ht="16.5" customHeight="1">
      <c r="A7083" s="275" t="str">
        <f>'RESOLUCIONES 2015'!A7418:H7418</f>
        <v/>
      </c>
      <c r="B7083" s="73" t="s">
        <v>7852</v>
      </c>
      <c r="C7083" s="74">
        <v>423.0</v>
      </c>
      <c r="D7083" s="130">
        <v>44733.0</v>
      </c>
      <c r="E7083" s="73" t="s">
        <v>9378</v>
      </c>
      <c r="F7083" s="130" t="s">
        <v>9379</v>
      </c>
      <c r="G7083" s="73" t="s">
        <v>9058</v>
      </c>
      <c r="H7083" s="169"/>
      <c r="I7083" s="287"/>
      <c r="J7083" s="285"/>
      <c r="K7083" s="21"/>
      <c r="L7083" s="21"/>
      <c r="M7083" s="21"/>
      <c r="N7083" s="22">
        <f t="shared" si="2"/>
        <v>46206</v>
      </c>
      <c r="O7083" s="23">
        <f>'RESOLUCIONES EPG'!$N7083-'RESOLUCIONES EPG'!$D7083</f>
        <v>1473</v>
      </c>
    </row>
    <row r="7084" ht="15.75" customHeight="1">
      <c r="A7084" s="275" t="str">
        <f>'RESOLUCIONES 2015'!A7419:H7419</f>
        <v/>
      </c>
      <c r="B7084" s="73" t="s">
        <v>7852</v>
      </c>
      <c r="C7084" s="40">
        <v>424.0</v>
      </c>
      <c r="D7084" s="130">
        <v>44733.0</v>
      </c>
      <c r="E7084" s="73" t="s">
        <v>6242</v>
      </c>
      <c r="F7084" s="130" t="s">
        <v>6243</v>
      </c>
      <c r="G7084" s="73" t="s">
        <v>2253</v>
      </c>
      <c r="H7084" s="169" t="s">
        <v>9380</v>
      </c>
      <c r="I7084" s="287"/>
      <c r="J7084" s="285"/>
      <c r="K7084" s="21"/>
      <c r="L7084" s="21"/>
      <c r="M7084" s="21"/>
      <c r="N7084" s="22">
        <f t="shared" si="2"/>
        <v>46206</v>
      </c>
      <c r="O7084" s="23">
        <f>'RESOLUCIONES EPG'!$N7084-'RESOLUCIONES EPG'!$D7084</f>
        <v>1473</v>
      </c>
    </row>
    <row r="7085" ht="15.75" customHeight="1">
      <c r="A7085" s="275" t="str">
        <f>'RESOLUCIONES 2015'!A7428:H7428</f>
        <v/>
      </c>
      <c r="B7085" s="73" t="s">
        <v>7852</v>
      </c>
      <c r="C7085" s="288">
        <v>433.0</v>
      </c>
      <c r="D7085" s="130">
        <v>44734.0</v>
      </c>
      <c r="E7085" s="73" t="s">
        <v>9010</v>
      </c>
      <c r="F7085" s="130" t="s">
        <v>9011</v>
      </c>
      <c r="G7085" s="73" t="s">
        <v>2923</v>
      </c>
      <c r="H7085" s="169"/>
      <c r="I7085" s="287"/>
      <c r="J7085" s="285"/>
      <c r="K7085" s="21"/>
      <c r="L7085" s="21"/>
      <c r="M7085" s="21"/>
      <c r="N7085" s="22">
        <f t="shared" si="2"/>
        <v>46206</v>
      </c>
      <c r="O7085" s="23">
        <f>'RESOLUCIONES EPG'!$N7085-'RESOLUCIONES EPG'!$D7085</f>
        <v>1472</v>
      </c>
    </row>
    <row r="7086" ht="15.75" customHeight="1">
      <c r="A7086" s="275" t="str">
        <f>'RESOLUCIONES 2015'!A7431:H7431</f>
        <v/>
      </c>
      <c r="B7086" s="73" t="s">
        <v>7852</v>
      </c>
      <c r="C7086" s="74">
        <v>436.0</v>
      </c>
      <c r="D7086" s="130">
        <v>44734.0</v>
      </c>
      <c r="E7086" s="73" t="s">
        <v>6503</v>
      </c>
      <c r="F7086" s="130" t="s">
        <v>9381</v>
      </c>
      <c r="G7086" s="73" t="s">
        <v>2923</v>
      </c>
      <c r="H7086" s="169"/>
      <c r="I7086" s="287"/>
      <c r="J7086" s="285"/>
      <c r="K7086" s="21"/>
      <c r="L7086" s="21"/>
      <c r="M7086" s="21"/>
      <c r="N7086" s="22">
        <f t="shared" si="2"/>
        <v>46206</v>
      </c>
      <c r="O7086" s="23">
        <f>'RESOLUCIONES EPG'!$N7086-'RESOLUCIONES EPG'!$D7086</f>
        <v>1472</v>
      </c>
    </row>
    <row r="7087" ht="15.75" customHeight="1">
      <c r="A7087" s="275" t="str">
        <f>'RESOLUCIONES 2015'!A7424:H7424</f>
        <v/>
      </c>
      <c r="B7087" s="73" t="s">
        <v>7852</v>
      </c>
      <c r="C7087" s="280">
        <v>429.0</v>
      </c>
      <c r="D7087" s="130">
        <v>44734.0</v>
      </c>
      <c r="E7087" s="73" t="s">
        <v>9382</v>
      </c>
      <c r="F7087" s="130" t="s">
        <v>9383</v>
      </c>
      <c r="G7087" s="73" t="s">
        <v>18</v>
      </c>
      <c r="H7087" s="169" t="s">
        <v>9384</v>
      </c>
      <c r="I7087" s="287"/>
      <c r="J7087" s="285"/>
      <c r="K7087" s="21"/>
      <c r="L7087" s="21"/>
      <c r="M7087" s="21"/>
      <c r="N7087" s="22">
        <f t="shared" si="2"/>
        <v>46206</v>
      </c>
      <c r="O7087" s="23">
        <f>'RESOLUCIONES EPG'!$N7087-'RESOLUCIONES EPG'!$D7087</f>
        <v>1472</v>
      </c>
    </row>
    <row r="7088" ht="16.5" customHeight="1">
      <c r="A7088" s="275" t="str">
        <f>'RESOLUCIONES 2015'!A7430:H7430</f>
        <v/>
      </c>
      <c r="B7088" s="73" t="s">
        <v>7852</v>
      </c>
      <c r="C7088" s="74">
        <v>435.0</v>
      </c>
      <c r="D7088" s="130">
        <v>44734.0</v>
      </c>
      <c r="E7088" s="73" t="s">
        <v>6824</v>
      </c>
      <c r="F7088" s="130" t="s">
        <v>8378</v>
      </c>
      <c r="G7088" s="73" t="s">
        <v>2923</v>
      </c>
      <c r="H7088" s="169"/>
      <c r="I7088" s="287"/>
      <c r="J7088" s="285"/>
      <c r="K7088" s="21"/>
      <c r="L7088" s="21"/>
      <c r="M7088" s="21"/>
      <c r="N7088" s="22">
        <f t="shared" si="2"/>
        <v>46206</v>
      </c>
      <c r="O7088" s="23">
        <f>'RESOLUCIONES EPG'!$N7088-'RESOLUCIONES EPG'!$D7088</f>
        <v>1472</v>
      </c>
    </row>
    <row r="7089" ht="15.75" customHeight="1">
      <c r="A7089" s="275" t="str">
        <f>'RESOLUCIONES 2015'!A7425:H7425</f>
        <v/>
      </c>
      <c r="B7089" s="73" t="s">
        <v>7852</v>
      </c>
      <c r="C7089" s="74">
        <v>430.0</v>
      </c>
      <c r="D7089" s="130">
        <v>44734.0</v>
      </c>
      <c r="E7089" s="73" t="s">
        <v>9385</v>
      </c>
      <c r="F7089" s="130" t="s">
        <v>9386</v>
      </c>
      <c r="G7089" s="73" t="s">
        <v>18</v>
      </c>
      <c r="H7089" s="169" t="s">
        <v>9387</v>
      </c>
      <c r="I7089" s="287"/>
      <c r="J7089" s="285"/>
      <c r="K7089" s="21"/>
      <c r="L7089" s="21"/>
      <c r="M7089" s="21"/>
      <c r="N7089" s="22">
        <f t="shared" si="2"/>
        <v>46206</v>
      </c>
      <c r="O7089" s="23">
        <f>'RESOLUCIONES EPG'!$N7089-'RESOLUCIONES EPG'!$D7089</f>
        <v>1472</v>
      </c>
    </row>
    <row r="7090" ht="15.75" customHeight="1">
      <c r="A7090" s="275" t="str">
        <f>'RESOLUCIONES 2015'!A7426:H7426</f>
        <v/>
      </c>
      <c r="B7090" s="73" t="s">
        <v>7852</v>
      </c>
      <c r="C7090" s="74">
        <v>431.0</v>
      </c>
      <c r="D7090" s="130">
        <v>44734.0</v>
      </c>
      <c r="E7090" s="73" t="s">
        <v>9388</v>
      </c>
      <c r="F7090" s="130" t="s">
        <v>9389</v>
      </c>
      <c r="G7090" s="73" t="s">
        <v>18</v>
      </c>
      <c r="H7090" s="169" t="s">
        <v>9390</v>
      </c>
      <c r="I7090" s="287"/>
      <c r="J7090" s="285"/>
      <c r="K7090" s="21"/>
      <c r="L7090" s="21"/>
      <c r="M7090" s="21"/>
      <c r="N7090" s="22">
        <f t="shared" si="2"/>
        <v>46206</v>
      </c>
      <c r="O7090" s="23">
        <f>'RESOLUCIONES EPG'!$N7090-'RESOLUCIONES EPG'!$D7090</f>
        <v>1472</v>
      </c>
    </row>
    <row r="7091" ht="16.5" customHeight="1">
      <c r="A7091" s="275" t="str">
        <f>'RESOLUCIONES 2015'!A7429:H7429</f>
        <v/>
      </c>
      <c r="B7091" s="73" t="s">
        <v>7852</v>
      </c>
      <c r="C7091" s="288">
        <v>434.0</v>
      </c>
      <c r="D7091" s="130">
        <v>44734.0</v>
      </c>
      <c r="E7091" s="73" t="s">
        <v>8972</v>
      </c>
      <c r="F7091" s="130" t="s">
        <v>8138</v>
      </c>
      <c r="G7091" s="73" t="s">
        <v>2923</v>
      </c>
      <c r="H7091" s="169"/>
      <c r="I7091" s="287"/>
      <c r="J7091" s="285"/>
      <c r="K7091" s="21"/>
      <c r="L7091" s="21"/>
      <c r="M7091" s="21"/>
      <c r="N7091" s="22">
        <f t="shared" si="2"/>
        <v>46206</v>
      </c>
      <c r="O7091" s="23">
        <f>'RESOLUCIONES EPG'!$N7091-'RESOLUCIONES EPG'!$D7091</f>
        <v>1472</v>
      </c>
    </row>
    <row r="7092" ht="16.5" customHeight="1">
      <c r="A7092" s="275" t="str">
        <f>'RESOLUCIONES 2015'!A7433:H7433</f>
        <v/>
      </c>
      <c r="B7092" s="73" t="s">
        <v>7852</v>
      </c>
      <c r="C7092" s="74">
        <v>438.0</v>
      </c>
      <c r="D7092" s="130">
        <v>44734.0</v>
      </c>
      <c r="E7092" s="73" t="s">
        <v>9391</v>
      </c>
      <c r="F7092" s="130" t="s">
        <v>8821</v>
      </c>
      <c r="G7092" s="73" t="s">
        <v>2923</v>
      </c>
      <c r="H7092" s="169"/>
      <c r="I7092" s="287"/>
      <c r="J7092" s="285"/>
      <c r="K7092" s="21"/>
      <c r="L7092" s="21"/>
      <c r="M7092" s="21"/>
      <c r="N7092" s="22">
        <f t="shared" si="2"/>
        <v>46206</v>
      </c>
      <c r="O7092" s="23">
        <f>'RESOLUCIONES EPG'!$N7092-'RESOLUCIONES EPG'!$D7092</f>
        <v>1472</v>
      </c>
    </row>
    <row r="7093" ht="15.75" customHeight="1">
      <c r="A7093" s="275" t="str">
        <f>'RESOLUCIONES 2015'!A7432:H7432</f>
        <v/>
      </c>
      <c r="B7093" s="73" t="s">
        <v>7852</v>
      </c>
      <c r="C7093" s="280">
        <v>437.0</v>
      </c>
      <c r="D7093" s="130">
        <v>44734.0</v>
      </c>
      <c r="E7093" s="73" t="s">
        <v>8822</v>
      </c>
      <c r="F7093" s="130" t="s">
        <v>8823</v>
      </c>
      <c r="G7093" s="73" t="s">
        <v>2923</v>
      </c>
      <c r="H7093" s="169"/>
      <c r="I7093" s="287"/>
      <c r="J7093" s="285"/>
      <c r="K7093" s="21"/>
      <c r="L7093" s="21"/>
      <c r="M7093" s="21"/>
      <c r="N7093" s="22">
        <f t="shared" si="2"/>
        <v>46206</v>
      </c>
      <c r="O7093" s="23">
        <f>'RESOLUCIONES EPG'!$N7093-'RESOLUCIONES EPG'!$D7093</f>
        <v>1472</v>
      </c>
    </row>
    <row r="7094" ht="15.75" customHeight="1">
      <c r="A7094" s="275" t="str">
        <f>'RESOLUCIONES 2015'!A7423:H7423</f>
        <v/>
      </c>
      <c r="B7094" s="73" t="s">
        <v>7852</v>
      </c>
      <c r="C7094" s="74">
        <v>428.0</v>
      </c>
      <c r="D7094" s="130">
        <v>44734.0</v>
      </c>
      <c r="E7094" s="73" t="s">
        <v>9392</v>
      </c>
      <c r="F7094" s="130" t="s">
        <v>9393</v>
      </c>
      <c r="G7094" s="73" t="s">
        <v>18</v>
      </c>
      <c r="H7094" s="169" t="s">
        <v>9394</v>
      </c>
      <c r="I7094" s="287"/>
      <c r="J7094" s="285"/>
      <c r="K7094" s="21"/>
      <c r="L7094" s="21"/>
      <c r="M7094" s="21"/>
      <c r="N7094" s="22">
        <f t="shared" si="2"/>
        <v>46206</v>
      </c>
      <c r="O7094" s="23">
        <f>'RESOLUCIONES EPG'!$N7094-'RESOLUCIONES EPG'!$D7094</f>
        <v>1472</v>
      </c>
    </row>
    <row r="7095" ht="15.75" customHeight="1">
      <c r="A7095" s="275" t="str">
        <f>'RESOLUCIONES 2015'!A7427:H7427</f>
        <v/>
      </c>
      <c r="B7095" s="73" t="s">
        <v>7852</v>
      </c>
      <c r="C7095" s="74">
        <v>432.0</v>
      </c>
      <c r="D7095" s="130">
        <v>44734.0</v>
      </c>
      <c r="E7095" s="73" t="s">
        <v>9395</v>
      </c>
      <c r="F7095" s="130" t="s">
        <v>3768</v>
      </c>
      <c r="G7095" s="73" t="s">
        <v>2923</v>
      </c>
      <c r="H7095" s="169"/>
      <c r="I7095" s="287"/>
      <c r="J7095" s="285"/>
      <c r="K7095" s="21"/>
      <c r="L7095" s="21"/>
      <c r="M7095" s="21"/>
      <c r="N7095" s="22">
        <f t="shared" si="2"/>
        <v>46206</v>
      </c>
      <c r="O7095" s="23">
        <f>'RESOLUCIONES EPG'!$N7095-'RESOLUCIONES EPG'!$D7095</f>
        <v>1472</v>
      </c>
    </row>
    <row r="7096" ht="15.75" customHeight="1">
      <c r="A7096" s="275" t="str">
        <f>'RESOLUCIONES 2015'!A7438:H7438</f>
        <v/>
      </c>
      <c r="B7096" s="73" t="s">
        <v>7852</v>
      </c>
      <c r="C7096" s="74">
        <v>443.0</v>
      </c>
      <c r="D7096" s="130">
        <v>44735.0</v>
      </c>
      <c r="E7096" s="73" t="s">
        <v>2341</v>
      </c>
      <c r="F7096" s="130" t="s">
        <v>7556</v>
      </c>
      <c r="G7096" s="73" t="s">
        <v>1593</v>
      </c>
      <c r="H7096" s="169"/>
      <c r="I7096" s="287"/>
      <c r="J7096" s="285"/>
      <c r="K7096" s="21"/>
      <c r="L7096" s="21"/>
      <c r="M7096" s="21"/>
      <c r="N7096" s="22">
        <f t="shared" si="2"/>
        <v>46206</v>
      </c>
      <c r="O7096" s="23">
        <f>'RESOLUCIONES EPG'!$N7096-'RESOLUCIONES EPG'!$D7096</f>
        <v>1471</v>
      </c>
    </row>
    <row r="7097" ht="15.75" customHeight="1">
      <c r="A7097" s="275" t="str">
        <f>'RESOLUCIONES 2015'!A7436:H7436</f>
        <v/>
      </c>
      <c r="B7097" s="73" t="s">
        <v>7852</v>
      </c>
      <c r="C7097" s="288">
        <v>441.0</v>
      </c>
      <c r="D7097" s="130">
        <v>44735.0</v>
      </c>
      <c r="E7097" s="73" t="s">
        <v>3214</v>
      </c>
      <c r="F7097" s="130" t="s">
        <v>8355</v>
      </c>
      <c r="G7097" s="73" t="s">
        <v>131</v>
      </c>
      <c r="H7097" s="169"/>
      <c r="I7097" s="287"/>
      <c r="J7097" s="285"/>
      <c r="K7097" s="21"/>
      <c r="L7097" s="21"/>
      <c r="M7097" s="21"/>
      <c r="N7097" s="22">
        <f t="shared" si="2"/>
        <v>46206</v>
      </c>
      <c r="O7097" s="23">
        <f>'RESOLUCIONES EPG'!$N7097-'RESOLUCIONES EPG'!$D7097</f>
        <v>1471</v>
      </c>
    </row>
    <row r="7098" ht="15.75" customHeight="1">
      <c r="A7098" s="275" t="str">
        <f>'RESOLUCIONES 2015'!A7435:H7435</f>
        <v/>
      </c>
      <c r="B7098" s="73" t="s">
        <v>7852</v>
      </c>
      <c r="C7098" s="74">
        <v>440.0</v>
      </c>
      <c r="D7098" s="130">
        <v>44735.0</v>
      </c>
      <c r="E7098" s="73" t="s">
        <v>4610</v>
      </c>
      <c r="F7098" s="130" t="s">
        <v>8355</v>
      </c>
      <c r="G7098" s="73" t="s">
        <v>2968</v>
      </c>
      <c r="H7098" s="169"/>
      <c r="I7098" s="287"/>
      <c r="J7098" s="285"/>
      <c r="K7098" s="21"/>
      <c r="L7098" s="21"/>
      <c r="M7098" s="21"/>
      <c r="N7098" s="22">
        <f t="shared" si="2"/>
        <v>46206</v>
      </c>
      <c r="O7098" s="23">
        <f>'RESOLUCIONES EPG'!$N7098-'RESOLUCIONES EPG'!$D7098</f>
        <v>1471</v>
      </c>
    </row>
    <row r="7099" ht="16.5" customHeight="1">
      <c r="A7099" s="275" t="str">
        <f>'RESOLUCIONES 2015'!A7434:H7434</f>
        <v/>
      </c>
      <c r="B7099" s="73" t="s">
        <v>7852</v>
      </c>
      <c r="C7099" s="280">
        <v>439.0</v>
      </c>
      <c r="D7099" s="130">
        <v>44735.0</v>
      </c>
      <c r="E7099" s="73" t="s">
        <v>7585</v>
      </c>
      <c r="F7099" s="130" t="s">
        <v>7586</v>
      </c>
      <c r="G7099" s="73" t="s">
        <v>131</v>
      </c>
      <c r="H7099" s="169"/>
      <c r="I7099" s="287"/>
      <c r="J7099" s="285"/>
      <c r="K7099" s="21"/>
      <c r="L7099" s="21"/>
      <c r="M7099" s="21"/>
      <c r="N7099" s="22">
        <f t="shared" si="2"/>
        <v>46206</v>
      </c>
      <c r="O7099" s="23">
        <f>'RESOLUCIONES EPG'!$N7099-'RESOLUCIONES EPG'!$D7099</f>
        <v>1471</v>
      </c>
    </row>
    <row r="7100" ht="16.5" customHeight="1">
      <c r="A7100" s="275" t="str">
        <f>'RESOLUCIONES 2015'!A7437:H7437</f>
        <v/>
      </c>
      <c r="B7100" s="73" t="s">
        <v>7852</v>
      </c>
      <c r="C7100" s="74">
        <v>442.0</v>
      </c>
      <c r="D7100" s="130">
        <v>44735.0</v>
      </c>
      <c r="E7100" s="73" t="s">
        <v>9396</v>
      </c>
      <c r="F7100" s="130" t="s">
        <v>9397</v>
      </c>
      <c r="G7100" s="73" t="s">
        <v>137</v>
      </c>
      <c r="H7100" s="169"/>
      <c r="I7100" s="287"/>
      <c r="J7100" s="285"/>
      <c r="K7100" s="21"/>
      <c r="L7100" s="21"/>
      <c r="M7100" s="21"/>
      <c r="N7100" s="22">
        <f t="shared" si="2"/>
        <v>46206</v>
      </c>
      <c r="O7100" s="23">
        <f>'RESOLUCIONES EPG'!$N7100-'RESOLUCIONES EPG'!$D7100</f>
        <v>1471</v>
      </c>
    </row>
    <row r="7101" ht="16.5" customHeight="1">
      <c r="A7101" s="275" t="str">
        <f>'RESOLUCIONES 2015'!A7439:H7439</f>
        <v/>
      </c>
      <c r="B7101" s="73" t="s">
        <v>7852</v>
      </c>
      <c r="C7101" s="74">
        <v>444.0</v>
      </c>
      <c r="D7101" s="130">
        <v>44739.0</v>
      </c>
      <c r="E7101" s="73" t="s">
        <v>9398</v>
      </c>
      <c r="F7101" s="130" t="s">
        <v>9399</v>
      </c>
      <c r="G7101" s="73" t="s">
        <v>8978</v>
      </c>
      <c r="H7101" s="169" t="s">
        <v>7289</v>
      </c>
      <c r="I7101" s="295" t="s">
        <v>9400</v>
      </c>
      <c r="J7101" s="285"/>
      <c r="K7101" s="21"/>
      <c r="L7101" s="21"/>
      <c r="M7101" s="21"/>
      <c r="N7101" s="22">
        <f t="shared" si="2"/>
        <v>46206</v>
      </c>
      <c r="O7101" s="23">
        <f>'RESOLUCIONES EPG'!$N7101-'RESOLUCIONES EPG'!$D7101</f>
        <v>1467</v>
      </c>
    </row>
    <row r="7102" ht="16.5" customHeight="1">
      <c r="A7102" s="275" t="str">
        <f>'RESOLUCIONES 2015'!A7440:H7440</f>
        <v/>
      </c>
      <c r="B7102" s="73" t="s">
        <v>7852</v>
      </c>
      <c r="C7102" s="74">
        <v>445.0</v>
      </c>
      <c r="D7102" s="130">
        <v>44739.0</v>
      </c>
      <c r="E7102" s="73" t="s">
        <v>8972</v>
      </c>
      <c r="F7102" s="130" t="s">
        <v>8138</v>
      </c>
      <c r="G7102" s="73" t="s">
        <v>6388</v>
      </c>
      <c r="H7102" s="169"/>
      <c r="I7102" s="287"/>
      <c r="J7102" s="285"/>
      <c r="K7102" s="21"/>
      <c r="L7102" s="21"/>
      <c r="M7102" s="21"/>
      <c r="N7102" s="22">
        <f t="shared" si="2"/>
        <v>46206</v>
      </c>
      <c r="O7102" s="23">
        <f>'RESOLUCIONES EPG'!$N7102-'RESOLUCIONES EPG'!$D7102</f>
        <v>1467</v>
      </c>
    </row>
    <row r="7103" ht="16.5" customHeight="1">
      <c r="A7103" s="275" t="str">
        <f>'RESOLUCIONES 2015'!A7441:H7441</f>
        <v/>
      </c>
      <c r="B7103" s="73" t="s">
        <v>7852</v>
      </c>
      <c r="C7103" s="288">
        <v>446.0</v>
      </c>
      <c r="D7103" s="130">
        <v>44739.0</v>
      </c>
      <c r="E7103" s="73" t="s">
        <v>7621</v>
      </c>
      <c r="F7103" s="130" t="s">
        <v>9401</v>
      </c>
      <c r="G7103" s="73" t="s">
        <v>6388</v>
      </c>
      <c r="H7103" s="169"/>
      <c r="I7103" s="287"/>
      <c r="J7103" s="285"/>
      <c r="K7103" s="21"/>
      <c r="L7103" s="21"/>
      <c r="M7103" s="21"/>
      <c r="N7103" s="22">
        <f t="shared" si="2"/>
        <v>46206</v>
      </c>
      <c r="O7103" s="23">
        <f>'RESOLUCIONES EPG'!$N7103-'RESOLUCIONES EPG'!$D7103</f>
        <v>1467</v>
      </c>
    </row>
    <row r="7104" ht="15.75" customHeight="1">
      <c r="A7104" s="275" t="str">
        <f>'RESOLUCIONES 2015'!A7449:H7449</f>
        <v/>
      </c>
      <c r="B7104" s="73" t="s">
        <v>7852</v>
      </c>
      <c r="C7104" s="74">
        <v>454.0</v>
      </c>
      <c r="D7104" s="130">
        <v>44746.0</v>
      </c>
      <c r="E7104" s="73" t="s">
        <v>9402</v>
      </c>
      <c r="F7104" s="130" t="s">
        <v>9403</v>
      </c>
      <c r="G7104" s="73" t="s">
        <v>18</v>
      </c>
      <c r="H7104" s="169" t="s">
        <v>9140</v>
      </c>
      <c r="I7104" s="287"/>
      <c r="J7104" s="285"/>
      <c r="K7104" s="21"/>
      <c r="L7104" s="21"/>
      <c r="M7104" s="21"/>
      <c r="N7104" s="22">
        <f t="shared" si="2"/>
        <v>46206</v>
      </c>
      <c r="O7104" s="23">
        <f>'RESOLUCIONES EPG'!$N7104-'RESOLUCIONES EPG'!$D7104</f>
        <v>1460</v>
      </c>
    </row>
    <row r="7105" ht="16.5" customHeight="1">
      <c r="A7105" s="275" t="str">
        <f>'RESOLUCIONES 2015'!A7444:H7444</f>
        <v/>
      </c>
      <c r="B7105" s="73" t="s">
        <v>7852</v>
      </c>
      <c r="C7105" s="280">
        <v>449.0</v>
      </c>
      <c r="D7105" s="130">
        <v>44746.0</v>
      </c>
      <c r="E7105" s="73" t="s">
        <v>2438</v>
      </c>
      <c r="F7105" s="130" t="s">
        <v>2439</v>
      </c>
      <c r="G7105" s="73" t="s">
        <v>2253</v>
      </c>
      <c r="H7105" s="169" t="s">
        <v>8831</v>
      </c>
      <c r="I7105" s="287"/>
      <c r="J7105" s="285"/>
      <c r="K7105" s="21"/>
      <c r="L7105" s="21"/>
      <c r="M7105" s="21"/>
      <c r="N7105" s="22">
        <f t="shared" si="2"/>
        <v>46206</v>
      </c>
      <c r="O7105" s="23">
        <f>'RESOLUCIONES EPG'!$N7105-'RESOLUCIONES EPG'!$D7105</f>
        <v>1460</v>
      </c>
    </row>
    <row r="7106" ht="16.5" customHeight="1">
      <c r="A7106" s="275" t="str">
        <f>'RESOLUCIONES 2015'!A7445:H7445</f>
        <v/>
      </c>
      <c r="B7106" s="73" t="s">
        <v>7852</v>
      </c>
      <c r="C7106" s="74">
        <v>450.0</v>
      </c>
      <c r="D7106" s="130">
        <v>44746.0</v>
      </c>
      <c r="E7106" s="73" t="s">
        <v>3938</v>
      </c>
      <c r="F7106" s="130" t="s">
        <v>3939</v>
      </c>
      <c r="G7106" s="73" t="s">
        <v>2253</v>
      </c>
      <c r="H7106" s="169" t="s">
        <v>8340</v>
      </c>
      <c r="I7106" s="287"/>
      <c r="J7106" s="285"/>
      <c r="K7106" s="21"/>
      <c r="L7106" s="21"/>
      <c r="M7106" s="21"/>
      <c r="N7106" s="22">
        <f t="shared" si="2"/>
        <v>46206</v>
      </c>
      <c r="O7106" s="23">
        <f>'RESOLUCIONES EPG'!$N7106-'RESOLUCIONES EPG'!$D7106</f>
        <v>1460</v>
      </c>
    </row>
    <row r="7107" ht="16.5" customHeight="1">
      <c r="A7107" s="275" t="str">
        <f>'RESOLUCIONES 2015'!A7443:H7443</f>
        <v/>
      </c>
      <c r="B7107" s="73" t="s">
        <v>7852</v>
      </c>
      <c r="C7107" s="74">
        <v>448.0</v>
      </c>
      <c r="D7107" s="130">
        <v>44746.0</v>
      </c>
      <c r="E7107" s="73" t="s">
        <v>2593</v>
      </c>
      <c r="F7107" s="130" t="s">
        <v>7890</v>
      </c>
      <c r="G7107" s="73" t="s">
        <v>2253</v>
      </c>
      <c r="H7107" s="169" t="s">
        <v>8340</v>
      </c>
      <c r="I7107" s="287"/>
      <c r="J7107" s="285"/>
      <c r="K7107" s="21"/>
      <c r="L7107" s="21"/>
      <c r="M7107" s="21"/>
      <c r="N7107" s="22">
        <f t="shared" si="2"/>
        <v>46206</v>
      </c>
      <c r="O7107" s="23">
        <f>'RESOLUCIONES EPG'!$N7107-'RESOLUCIONES EPG'!$D7107</f>
        <v>1460</v>
      </c>
    </row>
    <row r="7108" ht="16.5" customHeight="1">
      <c r="A7108" s="275" t="str">
        <f>'RESOLUCIONES 2015'!A7448:H7448</f>
        <v/>
      </c>
      <c r="B7108" s="73" t="s">
        <v>7852</v>
      </c>
      <c r="C7108" s="74">
        <v>453.0</v>
      </c>
      <c r="D7108" s="130">
        <v>44746.0</v>
      </c>
      <c r="E7108" s="73" t="s">
        <v>9404</v>
      </c>
      <c r="F7108" s="130" t="s">
        <v>9405</v>
      </c>
      <c r="G7108" s="73" t="s">
        <v>18</v>
      </c>
      <c r="H7108" s="169" t="s">
        <v>7324</v>
      </c>
      <c r="I7108" s="287"/>
      <c r="J7108" s="285"/>
      <c r="K7108" s="21"/>
      <c r="L7108" s="21"/>
      <c r="M7108" s="21"/>
      <c r="N7108" s="22">
        <f t="shared" si="2"/>
        <v>46206</v>
      </c>
      <c r="O7108" s="23">
        <f>'RESOLUCIONES EPG'!$N7108-'RESOLUCIONES EPG'!$D7108</f>
        <v>1460</v>
      </c>
    </row>
    <row r="7109" ht="16.5" customHeight="1">
      <c r="A7109" s="275" t="str">
        <f>'RESOLUCIONES 2015'!A7446:H7446</f>
        <v/>
      </c>
      <c r="B7109" s="73" t="s">
        <v>7852</v>
      </c>
      <c r="C7109" s="288">
        <v>451.0</v>
      </c>
      <c r="D7109" s="130">
        <v>44746.0</v>
      </c>
      <c r="E7109" s="73" t="s">
        <v>9406</v>
      </c>
      <c r="F7109" s="130" t="s">
        <v>9407</v>
      </c>
      <c r="G7109" s="73" t="s">
        <v>18</v>
      </c>
      <c r="H7109" s="169" t="s">
        <v>4673</v>
      </c>
      <c r="I7109" s="287"/>
      <c r="J7109" s="285"/>
      <c r="K7109" s="21"/>
      <c r="L7109" s="21"/>
      <c r="M7109" s="21"/>
      <c r="N7109" s="22">
        <f t="shared" si="2"/>
        <v>46206</v>
      </c>
      <c r="O7109" s="23">
        <f>'RESOLUCIONES EPG'!$N7109-'RESOLUCIONES EPG'!$D7109</f>
        <v>1460</v>
      </c>
    </row>
    <row r="7110" ht="15.75" customHeight="1">
      <c r="A7110" s="275" t="str">
        <f>'RESOLUCIONES 2015'!A7442:H7442</f>
        <v/>
      </c>
      <c r="B7110" s="73" t="s">
        <v>7852</v>
      </c>
      <c r="C7110" s="74">
        <v>447.0</v>
      </c>
      <c r="D7110" s="130">
        <v>44746.0</v>
      </c>
      <c r="E7110" s="73" t="s">
        <v>5701</v>
      </c>
      <c r="F7110" s="130" t="s">
        <v>6040</v>
      </c>
      <c r="G7110" s="73" t="s">
        <v>2253</v>
      </c>
      <c r="H7110" s="169" t="s">
        <v>9408</v>
      </c>
      <c r="I7110" s="287"/>
      <c r="J7110" s="285"/>
      <c r="K7110" s="21"/>
      <c r="L7110" s="21"/>
      <c r="M7110" s="21"/>
      <c r="N7110" s="22">
        <f t="shared" si="2"/>
        <v>46206</v>
      </c>
      <c r="O7110" s="23">
        <f>'RESOLUCIONES EPG'!$N7110-'RESOLUCIONES EPG'!$D7110</f>
        <v>1460</v>
      </c>
    </row>
    <row r="7111" ht="15.75" customHeight="1">
      <c r="A7111" s="275" t="str">
        <f>'RESOLUCIONES 2015'!A7447:H7447</f>
        <v/>
      </c>
      <c r="B7111" s="73" t="s">
        <v>7852</v>
      </c>
      <c r="C7111" s="280">
        <v>452.0</v>
      </c>
      <c r="D7111" s="130">
        <v>44746.0</v>
      </c>
      <c r="E7111" s="73" t="s">
        <v>9409</v>
      </c>
      <c r="F7111" s="130" t="s">
        <v>9410</v>
      </c>
      <c r="G7111" s="73" t="s">
        <v>18</v>
      </c>
      <c r="H7111" s="169" t="s">
        <v>9411</v>
      </c>
      <c r="I7111" s="287"/>
      <c r="J7111" s="285"/>
      <c r="K7111" s="21"/>
      <c r="L7111" s="21"/>
      <c r="M7111" s="21"/>
      <c r="N7111" s="22">
        <f t="shared" si="2"/>
        <v>46206</v>
      </c>
      <c r="O7111" s="23">
        <f>'RESOLUCIONES EPG'!$N7111-'RESOLUCIONES EPG'!$D7111</f>
        <v>1460</v>
      </c>
    </row>
    <row r="7112" ht="15.75" customHeight="1">
      <c r="A7112" s="275" t="str">
        <f>'RESOLUCIONES 2015'!A7456:H7456</f>
        <v/>
      </c>
      <c r="B7112" s="73" t="s">
        <v>7852</v>
      </c>
      <c r="C7112" s="74">
        <v>461.0</v>
      </c>
      <c r="D7112" s="130">
        <v>44747.0</v>
      </c>
      <c r="E7112" s="73" t="s">
        <v>9412</v>
      </c>
      <c r="F7112" s="130" t="s">
        <v>9413</v>
      </c>
      <c r="G7112" s="73" t="s">
        <v>1725</v>
      </c>
      <c r="H7112" s="169"/>
      <c r="I7112" s="287"/>
      <c r="J7112" s="285"/>
      <c r="K7112" s="21"/>
      <c r="L7112" s="21"/>
      <c r="M7112" s="21"/>
      <c r="N7112" s="22">
        <f t="shared" si="2"/>
        <v>46206</v>
      </c>
      <c r="O7112" s="23">
        <f>'RESOLUCIONES EPG'!$N7112-'RESOLUCIONES EPG'!$D7112</f>
        <v>1459</v>
      </c>
    </row>
    <row r="7113" ht="15.75" customHeight="1">
      <c r="A7113" s="275" t="str">
        <f>'RESOLUCIONES 2015'!A7451:H7451</f>
        <v/>
      </c>
      <c r="B7113" s="73" t="s">
        <v>7852</v>
      </c>
      <c r="C7113" s="74">
        <v>456.0</v>
      </c>
      <c r="D7113" s="130">
        <v>44747.0</v>
      </c>
      <c r="E7113" s="73" t="s">
        <v>9414</v>
      </c>
      <c r="F7113" s="130" t="s">
        <v>9415</v>
      </c>
      <c r="G7113" s="73" t="s">
        <v>1725</v>
      </c>
      <c r="H7113" s="169"/>
      <c r="I7113" s="287"/>
      <c r="J7113" s="285"/>
      <c r="K7113" s="21"/>
      <c r="L7113" s="21"/>
      <c r="M7113" s="21"/>
      <c r="N7113" s="22">
        <f t="shared" si="2"/>
        <v>46206</v>
      </c>
      <c r="O7113" s="23">
        <f>'RESOLUCIONES EPG'!$N7113-'RESOLUCIONES EPG'!$D7113</f>
        <v>1459</v>
      </c>
    </row>
    <row r="7114" ht="15.75" customHeight="1">
      <c r="A7114" s="275" t="str">
        <f>'RESOLUCIONES 2015'!A7453:H7453</f>
        <v/>
      </c>
      <c r="B7114" s="73" t="s">
        <v>7852</v>
      </c>
      <c r="C7114" s="74">
        <v>458.0</v>
      </c>
      <c r="D7114" s="130">
        <v>44747.0</v>
      </c>
      <c r="E7114" s="73" t="s">
        <v>9416</v>
      </c>
      <c r="F7114" s="130" t="s">
        <v>9417</v>
      </c>
      <c r="G7114" s="73" t="s">
        <v>1725</v>
      </c>
      <c r="H7114" s="169"/>
      <c r="I7114" s="287"/>
      <c r="J7114" s="285"/>
      <c r="K7114" s="21"/>
      <c r="L7114" s="21"/>
      <c r="M7114" s="21"/>
      <c r="N7114" s="22">
        <f t="shared" si="2"/>
        <v>46206</v>
      </c>
      <c r="O7114" s="23">
        <f>'RESOLUCIONES EPG'!$N7114-'RESOLUCIONES EPG'!$D7114</f>
        <v>1459</v>
      </c>
    </row>
    <row r="7115" ht="16.5" customHeight="1">
      <c r="A7115" s="275" t="str">
        <f>'RESOLUCIONES 2015'!A7455:H7455</f>
        <v/>
      </c>
      <c r="B7115" s="73" t="s">
        <v>7852</v>
      </c>
      <c r="C7115" s="288">
        <v>460.0</v>
      </c>
      <c r="D7115" s="130">
        <v>44747.0</v>
      </c>
      <c r="E7115" s="73" t="s">
        <v>8649</v>
      </c>
      <c r="F7115" s="130" t="s">
        <v>8650</v>
      </c>
      <c r="G7115" s="73" t="s">
        <v>1725</v>
      </c>
      <c r="H7115" s="169"/>
      <c r="I7115" s="287"/>
      <c r="J7115" s="285"/>
      <c r="K7115" s="21"/>
      <c r="L7115" s="21"/>
      <c r="M7115" s="21"/>
      <c r="N7115" s="22">
        <f t="shared" si="2"/>
        <v>46206</v>
      </c>
      <c r="O7115" s="23">
        <f>'RESOLUCIONES EPG'!$N7115-'RESOLUCIONES EPG'!$D7115</f>
        <v>1459</v>
      </c>
    </row>
    <row r="7116" ht="15.75" customHeight="1">
      <c r="A7116" s="275" t="str">
        <f>'RESOLUCIONES 2015'!A7457:H7457</f>
        <v/>
      </c>
      <c r="B7116" s="73" t="s">
        <v>7852</v>
      </c>
      <c r="C7116" s="74">
        <v>462.0</v>
      </c>
      <c r="D7116" s="130">
        <v>44747.0</v>
      </c>
      <c r="E7116" s="73" t="s">
        <v>1667</v>
      </c>
      <c r="F7116" s="130" t="s">
        <v>9418</v>
      </c>
      <c r="G7116" s="73" t="s">
        <v>1725</v>
      </c>
      <c r="H7116" s="169"/>
      <c r="I7116" s="287"/>
      <c r="J7116" s="285"/>
      <c r="K7116" s="21"/>
      <c r="L7116" s="21"/>
      <c r="M7116" s="21"/>
      <c r="N7116" s="22">
        <f t="shared" si="2"/>
        <v>46206</v>
      </c>
      <c r="O7116" s="23">
        <f>'RESOLUCIONES EPG'!$N7116-'RESOLUCIONES EPG'!$D7116</f>
        <v>1459</v>
      </c>
    </row>
    <row r="7117" ht="15.75" customHeight="1">
      <c r="A7117" s="275" t="str">
        <f>'RESOLUCIONES 2015'!A7452:H7452</f>
        <v/>
      </c>
      <c r="B7117" s="73" t="s">
        <v>7852</v>
      </c>
      <c r="C7117" s="280">
        <v>457.0</v>
      </c>
      <c r="D7117" s="130">
        <v>44747.0</v>
      </c>
      <c r="E7117" s="73" t="s">
        <v>9268</v>
      </c>
      <c r="F7117" s="130" t="s">
        <v>9419</v>
      </c>
      <c r="G7117" s="73" t="s">
        <v>1725</v>
      </c>
      <c r="H7117" s="169"/>
      <c r="I7117" s="287"/>
      <c r="J7117" s="285"/>
      <c r="K7117" s="21"/>
      <c r="L7117" s="21"/>
      <c r="M7117" s="21"/>
      <c r="N7117" s="22">
        <f t="shared" si="2"/>
        <v>46206</v>
      </c>
      <c r="O7117" s="23">
        <f>'RESOLUCIONES EPG'!$N7117-'RESOLUCIONES EPG'!$D7117</f>
        <v>1459</v>
      </c>
    </row>
    <row r="7118" ht="16.5" customHeight="1">
      <c r="A7118" s="275" t="str">
        <f>'RESOLUCIONES 2015'!A7454:H7454</f>
        <v/>
      </c>
      <c r="B7118" s="73" t="s">
        <v>7852</v>
      </c>
      <c r="C7118" s="74">
        <v>459.0</v>
      </c>
      <c r="D7118" s="130">
        <v>44747.0</v>
      </c>
      <c r="E7118" s="73" t="s">
        <v>9270</v>
      </c>
      <c r="F7118" s="130" t="s">
        <v>9420</v>
      </c>
      <c r="G7118" s="73" t="s">
        <v>1725</v>
      </c>
      <c r="H7118" s="169"/>
      <c r="I7118" s="287"/>
      <c r="J7118" s="285"/>
      <c r="K7118" s="21"/>
      <c r="L7118" s="21"/>
      <c r="M7118" s="21"/>
      <c r="N7118" s="22">
        <f t="shared" si="2"/>
        <v>46206</v>
      </c>
      <c r="O7118" s="23">
        <f>'RESOLUCIONES EPG'!$N7118-'RESOLUCIONES EPG'!$D7118</f>
        <v>1459</v>
      </c>
    </row>
    <row r="7119" ht="16.5" customHeight="1">
      <c r="A7119" s="275" t="str">
        <f>'RESOLUCIONES 2015'!A7450:H7450</f>
        <v/>
      </c>
      <c r="B7119" s="73" t="s">
        <v>7852</v>
      </c>
      <c r="C7119" s="74">
        <v>455.0</v>
      </c>
      <c r="D7119" s="130">
        <v>44747.0</v>
      </c>
      <c r="E7119" s="73" t="s">
        <v>9421</v>
      </c>
      <c r="F7119" s="130" t="s">
        <v>9422</v>
      </c>
      <c r="G7119" s="73" t="s">
        <v>1725</v>
      </c>
      <c r="H7119" s="169"/>
      <c r="I7119" s="287"/>
      <c r="J7119" s="285"/>
      <c r="K7119" s="21"/>
      <c r="L7119" s="21"/>
      <c r="M7119" s="21"/>
      <c r="N7119" s="22">
        <f t="shared" si="2"/>
        <v>46206</v>
      </c>
      <c r="O7119" s="23">
        <f>'RESOLUCIONES EPG'!$N7119-'RESOLUCIONES EPG'!$D7119</f>
        <v>1459</v>
      </c>
    </row>
    <row r="7120" ht="16.5" customHeight="1">
      <c r="A7120" s="275" t="str">
        <f>'RESOLUCIONES 2015'!A7458:H7458</f>
        <v/>
      </c>
      <c r="B7120" s="73" t="s">
        <v>7852</v>
      </c>
      <c r="C7120" s="74">
        <v>463.0</v>
      </c>
      <c r="D7120" s="130">
        <v>44748.0</v>
      </c>
      <c r="E7120" s="73" t="s">
        <v>4673</v>
      </c>
      <c r="F7120" s="130" t="s">
        <v>8375</v>
      </c>
      <c r="G7120" s="73" t="s">
        <v>6388</v>
      </c>
      <c r="H7120" s="169"/>
      <c r="I7120" s="287"/>
      <c r="J7120" s="285"/>
      <c r="K7120" s="21"/>
      <c r="L7120" s="21"/>
      <c r="M7120" s="21"/>
      <c r="N7120" s="22">
        <f t="shared" si="2"/>
        <v>46206</v>
      </c>
      <c r="O7120" s="23">
        <f>'RESOLUCIONES EPG'!$N7120-'RESOLUCIONES EPG'!$D7120</f>
        <v>1458</v>
      </c>
    </row>
    <row r="7121" ht="16.5" customHeight="1">
      <c r="A7121" s="275" t="str">
        <f>'RESOLUCIONES 2015'!A7460:H7460</f>
        <v/>
      </c>
      <c r="B7121" s="73" t="s">
        <v>7852</v>
      </c>
      <c r="C7121" s="288">
        <v>465.0</v>
      </c>
      <c r="D7121" s="130">
        <v>44753.0</v>
      </c>
      <c r="E7121" s="73" t="s">
        <v>8184</v>
      </c>
      <c r="F7121" s="130" t="s">
        <v>8185</v>
      </c>
      <c r="G7121" s="73" t="s">
        <v>6388</v>
      </c>
      <c r="H7121" s="169"/>
      <c r="I7121" s="287"/>
      <c r="J7121" s="285"/>
      <c r="K7121" s="21"/>
      <c r="L7121" s="21"/>
      <c r="M7121" s="21"/>
      <c r="N7121" s="22">
        <f t="shared" si="2"/>
        <v>46206</v>
      </c>
      <c r="O7121" s="23">
        <f>'RESOLUCIONES EPG'!$N7121-'RESOLUCIONES EPG'!$D7121</f>
        <v>1453</v>
      </c>
    </row>
    <row r="7122" ht="15.75" customHeight="1">
      <c r="A7122" s="275" t="str">
        <f>'RESOLUCIONES 2015'!A7459:H7459</f>
        <v/>
      </c>
      <c r="B7122" s="73" t="s">
        <v>7852</v>
      </c>
      <c r="C7122" s="74">
        <v>464.0</v>
      </c>
      <c r="D7122" s="130">
        <v>44753.0</v>
      </c>
      <c r="E7122" s="73" t="s">
        <v>8369</v>
      </c>
      <c r="F7122" s="130" t="s">
        <v>9423</v>
      </c>
      <c r="G7122" s="73" t="s">
        <v>6388</v>
      </c>
      <c r="H7122" s="169"/>
      <c r="I7122" s="287"/>
      <c r="J7122" s="285"/>
      <c r="K7122" s="21"/>
      <c r="L7122" s="21"/>
      <c r="M7122" s="21"/>
      <c r="N7122" s="22">
        <f t="shared" si="2"/>
        <v>46206</v>
      </c>
      <c r="O7122" s="23">
        <f>'RESOLUCIONES EPG'!$N7122-'RESOLUCIONES EPG'!$D7122</f>
        <v>1453</v>
      </c>
    </row>
    <row r="7123" ht="16.5" customHeight="1">
      <c r="A7123" s="275" t="str">
        <f>'RESOLUCIONES 2015'!A7461:H7461</f>
        <v/>
      </c>
      <c r="B7123" s="73" t="s">
        <v>7852</v>
      </c>
      <c r="C7123" s="280">
        <v>466.0</v>
      </c>
      <c r="D7123" s="130">
        <v>44753.0</v>
      </c>
      <c r="E7123" s="73" t="s">
        <v>7480</v>
      </c>
      <c r="F7123" s="130" t="s">
        <v>7481</v>
      </c>
      <c r="G7123" s="73" t="s">
        <v>2923</v>
      </c>
      <c r="H7123" s="169"/>
      <c r="I7123" s="287"/>
      <c r="J7123" s="285"/>
      <c r="K7123" s="21"/>
      <c r="L7123" s="21"/>
      <c r="M7123" s="21"/>
      <c r="N7123" s="22">
        <f t="shared" si="2"/>
        <v>46206</v>
      </c>
      <c r="O7123" s="23">
        <f>'RESOLUCIONES EPG'!$N7123-'RESOLUCIONES EPG'!$D7123</f>
        <v>1453</v>
      </c>
    </row>
    <row r="7124" ht="16.5" customHeight="1">
      <c r="A7124" s="275" t="str">
        <f>'RESOLUCIONES 2015'!A7463:H7463</f>
        <v/>
      </c>
      <c r="B7124" s="73" t="s">
        <v>7852</v>
      </c>
      <c r="C7124" s="74">
        <v>468.0</v>
      </c>
      <c r="D7124" s="130">
        <v>44753.0</v>
      </c>
      <c r="E7124" s="73" t="s">
        <v>9424</v>
      </c>
      <c r="F7124" s="130" t="s">
        <v>9311</v>
      </c>
      <c r="G7124" s="73" t="s">
        <v>2923</v>
      </c>
      <c r="H7124" s="169"/>
      <c r="I7124" s="287"/>
      <c r="J7124" s="285"/>
      <c r="K7124" s="21"/>
      <c r="L7124" s="21"/>
      <c r="M7124" s="21"/>
      <c r="N7124" s="22">
        <f t="shared" si="2"/>
        <v>46206</v>
      </c>
      <c r="O7124" s="23">
        <f>'RESOLUCIONES EPG'!$N7124-'RESOLUCIONES EPG'!$D7124</f>
        <v>1453</v>
      </c>
    </row>
    <row r="7125" ht="16.5" customHeight="1">
      <c r="A7125" s="275" t="str">
        <f>'RESOLUCIONES 2015'!A7462:H7462</f>
        <v/>
      </c>
      <c r="B7125" s="73" t="s">
        <v>7852</v>
      </c>
      <c r="C7125" s="74">
        <v>467.0</v>
      </c>
      <c r="D7125" s="130">
        <v>44753.0</v>
      </c>
      <c r="E7125" s="73" t="s">
        <v>5892</v>
      </c>
      <c r="F7125" s="130" t="s">
        <v>8976</v>
      </c>
      <c r="G7125" s="73" t="s">
        <v>2923</v>
      </c>
      <c r="H7125" s="169"/>
      <c r="I7125" s="287"/>
      <c r="J7125" s="285"/>
      <c r="K7125" s="21"/>
      <c r="L7125" s="21"/>
      <c r="M7125" s="21"/>
      <c r="N7125" s="22">
        <f t="shared" si="2"/>
        <v>46206</v>
      </c>
      <c r="O7125" s="23">
        <f>'RESOLUCIONES EPG'!$N7125-'RESOLUCIONES EPG'!$D7125</f>
        <v>1453</v>
      </c>
    </row>
    <row r="7126" ht="15.75" customHeight="1">
      <c r="A7126" s="275" t="str">
        <f>'RESOLUCIONES 2015'!A7470:H7470</f>
        <v/>
      </c>
      <c r="B7126" s="73" t="s">
        <v>7852</v>
      </c>
      <c r="C7126" s="74">
        <v>475.0</v>
      </c>
      <c r="D7126" s="130">
        <v>44755.0</v>
      </c>
      <c r="E7126" s="73" t="s">
        <v>1554</v>
      </c>
      <c r="F7126" s="130" t="s">
        <v>8365</v>
      </c>
      <c r="G7126" s="73" t="s">
        <v>131</v>
      </c>
      <c r="H7126" s="169"/>
      <c r="I7126" s="287"/>
      <c r="J7126" s="285"/>
      <c r="K7126" s="21"/>
      <c r="L7126" s="21"/>
      <c r="M7126" s="21"/>
      <c r="N7126" s="22">
        <f t="shared" si="2"/>
        <v>46206</v>
      </c>
      <c r="O7126" s="23">
        <f>'RESOLUCIONES EPG'!$N7126-'RESOLUCIONES EPG'!$D7126</f>
        <v>1451</v>
      </c>
    </row>
    <row r="7127" ht="16.5" customHeight="1">
      <c r="A7127" s="275" t="str">
        <f>'RESOLUCIONES 2015'!A7466:H7466</f>
        <v/>
      </c>
      <c r="B7127" s="73" t="s">
        <v>7852</v>
      </c>
      <c r="C7127" s="288">
        <v>471.0</v>
      </c>
      <c r="D7127" s="130">
        <v>44755.0</v>
      </c>
      <c r="E7127" s="73" t="s">
        <v>4857</v>
      </c>
      <c r="F7127" s="130" t="s">
        <v>8914</v>
      </c>
      <c r="G7127" s="73" t="s">
        <v>131</v>
      </c>
      <c r="H7127" s="169"/>
      <c r="I7127" s="287"/>
      <c r="J7127" s="285"/>
      <c r="K7127" s="21"/>
      <c r="L7127" s="21"/>
      <c r="M7127" s="21"/>
      <c r="N7127" s="22">
        <f t="shared" si="2"/>
        <v>46206</v>
      </c>
      <c r="O7127" s="23">
        <f>'RESOLUCIONES EPG'!$N7127-'RESOLUCIONES EPG'!$D7127</f>
        <v>1451</v>
      </c>
    </row>
    <row r="7128" ht="15.75" customHeight="1">
      <c r="A7128" s="275" t="str">
        <f>'RESOLUCIONES 2015'!A7468:H7468</f>
        <v/>
      </c>
      <c r="B7128" s="73" t="s">
        <v>7852</v>
      </c>
      <c r="C7128" s="74">
        <v>473.0</v>
      </c>
      <c r="D7128" s="130">
        <v>44755.0</v>
      </c>
      <c r="E7128" s="73" t="s">
        <v>5523</v>
      </c>
      <c r="F7128" s="130" t="s">
        <v>5953</v>
      </c>
      <c r="G7128" s="73" t="s">
        <v>131</v>
      </c>
      <c r="H7128" s="169"/>
      <c r="I7128" s="287"/>
      <c r="J7128" s="285"/>
      <c r="K7128" s="21"/>
      <c r="L7128" s="21"/>
      <c r="M7128" s="21"/>
      <c r="N7128" s="22">
        <f t="shared" si="2"/>
        <v>46206</v>
      </c>
      <c r="O7128" s="23">
        <f>'RESOLUCIONES EPG'!$N7128-'RESOLUCIONES EPG'!$D7128</f>
        <v>1451</v>
      </c>
    </row>
    <row r="7129" ht="16.5" customHeight="1">
      <c r="A7129" s="275" t="str">
        <f>'RESOLUCIONES 2015'!A7464:H7464</f>
        <v/>
      </c>
      <c r="B7129" s="73" t="s">
        <v>7852</v>
      </c>
      <c r="C7129" s="280">
        <v>469.0</v>
      </c>
      <c r="D7129" s="130">
        <v>44755.0</v>
      </c>
      <c r="E7129" s="73" t="s">
        <v>4673</v>
      </c>
      <c r="F7129" s="130" t="s">
        <v>9425</v>
      </c>
      <c r="G7129" s="73" t="s">
        <v>131</v>
      </c>
      <c r="H7129" s="169"/>
      <c r="I7129" s="287"/>
      <c r="J7129" s="285"/>
      <c r="K7129" s="21"/>
      <c r="L7129" s="21"/>
      <c r="M7129" s="21"/>
      <c r="N7129" s="22">
        <f t="shared" si="2"/>
        <v>46206</v>
      </c>
      <c r="O7129" s="23">
        <f>'RESOLUCIONES EPG'!$N7129-'RESOLUCIONES EPG'!$D7129</f>
        <v>1451</v>
      </c>
    </row>
    <row r="7130" ht="15.75" customHeight="1">
      <c r="A7130" s="275" t="str">
        <f>'RESOLUCIONES 2015'!A7467:H7467</f>
        <v/>
      </c>
      <c r="B7130" s="73" t="s">
        <v>7852</v>
      </c>
      <c r="C7130" s="74">
        <v>472.0</v>
      </c>
      <c r="D7130" s="130">
        <v>44755.0</v>
      </c>
      <c r="E7130" s="73" t="s">
        <v>7313</v>
      </c>
      <c r="F7130" s="130" t="s">
        <v>7474</v>
      </c>
      <c r="G7130" s="73" t="s">
        <v>131</v>
      </c>
      <c r="H7130" s="169"/>
      <c r="I7130" s="287"/>
      <c r="J7130" s="285"/>
      <c r="K7130" s="21"/>
      <c r="L7130" s="21"/>
      <c r="M7130" s="21"/>
      <c r="N7130" s="22">
        <f t="shared" si="2"/>
        <v>46206</v>
      </c>
      <c r="O7130" s="23">
        <f>'RESOLUCIONES EPG'!$N7130-'RESOLUCIONES EPG'!$D7130</f>
        <v>1451</v>
      </c>
    </row>
    <row r="7131" ht="15.75" customHeight="1">
      <c r="A7131" s="275" t="str">
        <f>'RESOLUCIONES 2015'!A7465:H7465</f>
        <v/>
      </c>
      <c r="B7131" s="73" t="s">
        <v>7852</v>
      </c>
      <c r="C7131" s="74">
        <v>470.0</v>
      </c>
      <c r="D7131" s="130">
        <v>44755.0</v>
      </c>
      <c r="E7131" s="73" t="s">
        <v>8187</v>
      </c>
      <c r="F7131" s="130" t="s">
        <v>8107</v>
      </c>
      <c r="G7131" s="73" t="s">
        <v>131</v>
      </c>
      <c r="H7131" s="169"/>
      <c r="I7131" s="287"/>
      <c r="J7131" s="285"/>
      <c r="K7131" s="21"/>
      <c r="L7131" s="21"/>
      <c r="M7131" s="21"/>
      <c r="N7131" s="22">
        <f t="shared" si="2"/>
        <v>46206</v>
      </c>
      <c r="O7131" s="23">
        <f>'RESOLUCIONES EPG'!$N7131-'RESOLUCIONES EPG'!$D7131</f>
        <v>1451</v>
      </c>
    </row>
    <row r="7132" ht="16.5" customHeight="1">
      <c r="A7132" s="275" t="str">
        <f>'RESOLUCIONES 2015'!A7469:H7469</f>
        <v/>
      </c>
      <c r="B7132" s="73" t="s">
        <v>7852</v>
      </c>
      <c r="C7132" s="74">
        <v>474.0</v>
      </c>
      <c r="D7132" s="130">
        <v>44755.0</v>
      </c>
      <c r="E7132" s="73" t="s">
        <v>7621</v>
      </c>
      <c r="F7132" s="130" t="s">
        <v>2894</v>
      </c>
      <c r="G7132" s="73" t="s">
        <v>131</v>
      </c>
      <c r="H7132" s="169"/>
      <c r="I7132" s="287"/>
      <c r="J7132" s="285"/>
      <c r="K7132" s="21"/>
      <c r="L7132" s="21"/>
      <c r="M7132" s="21"/>
      <c r="N7132" s="22">
        <f t="shared" si="2"/>
        <v>46206</v>
      </c>
      <c r="O7132" s="23">
        <f>'RESOLUCIONES EPG'!$N7132-'RESOLUCIONES EPG'!$D7132</f>
        <v>1451</v>
      </c>
    </row>
    <row r="7133" ht="15.75" customHeight="1">
      <c r="A7133" s="275" t="str">
        <f>'RESOLUCIONES 2015'!A7471:H7471</f>
        <v/>
      </c>
      <c r="B7133" s="73" t="s">
        <v>7852</v>
      </c>
      <c r="C7133" s="288">
        <v>476.0</v>
      </c>
      <c r="D7133" s="130">
        <v>44755.0</v>
      </c>
      <c r="E7133" s="73" t="s">
        <v>9426</v>
      </c>
      <c r="F7133" s="130" t="s">
        <v>9399</v>
      </c>
      <c r="G7133" s="73" t="s">
        <v>1313</v>
      </c>
      <c r="H7133" s="169" t="s">
        <v>7289</v>
      </c>
      <c r="I7133" s="287"/>
      <c r="J7133" s="285"/>
      <c r="K7133" s="21"/>
      <c r="L7133" s="21"/>
      <c r="M7133" s="21"/>
      <c r="N7133" s="22">
        <f t="shared" si="2"/>
        <v>46206</v>
      </c>
      <c r="O7133" s="23">
        <f>'RESOLUCIONES EPG'!$N7133-'RESOLUCIONES EPG'!$D7133</f>
        <v>1451</v>
      </c>
    </row>
    <row r="7134" ht="15.75" customHeight="1">
      <c r="A7134" s="275" t="str">
        <f>'RESOLUCIONES 2015'!A7476:H7476</f>
        <v/>
      </c>
      <c r="B7134" s="73" t="s">
        <v>7852</v>
      </c>
      <c r="C7134" s="74">
        <v>481.0</v>
      </c>
      <c r="D7134" s="130">
        <v>44756.0</v>
      </c>
      <c r="E7134" s="73" t="s">
        <v>4959</v>
      </c>
      <c r="F7134" s="130" t="s">
        <v>7683</v>
      </c>
      <c r="G7134" s="73" t="s">
        <v>2253</v>
      </c>
      <c r="H7134" s="169" t="s">
        <v>90</v>
      </c>
      <c r="I7134" s="287"/>
      <c r="J7134" s="285"/>
      <c r="K7134" s="21"/>
      <c r="L7134" s="21"/>
      <c r="M7134" s="21"/>
      <c r="N7134" s="22">
        <f t="shared" si="2"/>
        <v>46206</v>
      </c>
      <c r="O7134" s="23">
        <f>'RESOLUCIONES EPG'!$N7134-'RESOLUCIONES EPG'!$D7134</f>
        <v>1450</v>
      </c>
    </row>
    <row r="7135" ht="15.75" customHeight="1">
      <c r="A7135" s="275" t="str">
        <f>'RESOLUCIONES 2015'!A7474:H7474</f>
        <v/>
      </c>
      <c r="B7135" s="73" t="s">
        <v>7852</v>
      </c>
      <c r="C7135" s="280">
        <v>479.0</v>
      </c>
      <c r="D7135" s="130">
        <v>44756.0</v>
      </c>
      <c r="E7135" s="73" t="s">
        <v>8072</v>
      </c>
      <c r="F7135" s="130" t="s">
        <v>9427</v>
      </c>
      <c r="G7135" s="73" t="s">
        <v>6388</v>
      </c>
      <c r="H7135" s="169"/>
      <c r="I7135" s="287"/>
      <c r="J7135" s="285"/>
      <c r="K7135" s="21"/>
      <c r="L7135" s="21"/>
      <c r="M7135" s="21"/>
      <c r="N7135" s="22">
        <f t="shared" si="2"/>
        <v>46206</v>
      </c>
      <c r="O7135" s="23">
        <f>'RESOLUCIONES EPG'!$N7135-'RESOLUCIONES EPG'!$D7135</f>
        <v>1450</v>
      </c>
    </row>
    <row r="7136" ht="15.75" customHeight="1">
      <c r="A7136" s="275" t="str">
        <f>'RESOLUCIONES 2015'!A7473:H7473</f>
        <v/>
      </c>
      <c r="B7136" s="73" t="s">
        <v>7852</v>
      </c>
      <c r="C7136" s="74">
        <v>478.0</v>
      </c>
      <c r="D7136" s="130">
        <v>44756.0</v>
      </c>
      <c r="E7136" s="73" t="s">
        <v>3213</v>
      </c>
      <c r="F7136" s="130" t="s">
        <v>7959</v>
      </c>
      <c r="G7136" s="73" t="s">
        <v>6388</v>
      </c>
      <c r="H7136" s="169"/>
      <c r="I7136" s="287"/>
      <c r="J7136" s="285"/>
      <c r="K7136" s="21"/>
      <c r="L7136" s="21"/>
      <c r="M7136" s="21"/>
      <c r="N7136" s="22">
        <f t="shared" si="2"/>
        <v>46206</v>
      </c>
      <c r="O7136" s="23">
        <f>'RESOLUCIONES EPG'!$N7136-'RESOLUCIONES EPG'!$D7136</f>
        <v>1450</v>
      </c>
    </row>
    <row r="7137" ht="15.75" customHeight="1">
      <c r="A7137" s="275" t="str">
        <f>'RESOLUCIONES 2015'!A7475:H7475</f>
        <v/>
      </c>
      <c r="B7137" s="73" t="s">
        <v>7852</v>
      </c>
      <c r="C7137" s="74">
        <v>480.0</v>
      </c>
      <c r="D7137" s="130">
        <v>44756.0</v>
      </c>
      <c r="E7137" s="73" t="s">
        <v>4177</v>
      </c>
      <c r="F7137" s="130" t="s">
        <v>9025</v>
      </c>
      <c r="G7137" s="73" t="s">
        <v>6388</v>
      </c>
      <c r="H7137" s="169"/>
      <c r="I7137" s="287"/>
      <c r="J7137" s="285"/>
      <c r="K7137" s="21"/>
      <c r="L7137" s="21"/>
      <c r="M7137" s="21"/>
      <c r="N7137" s="22">
        <f t="shared" si="2"/>
        <v>46206</v>
      </c>
      <c r="O7137" s="23">
        <f>'RESOLUCIONES EPG'!$N7137-'RESOLUCIONES EPG'!$D7137</f>
        <v>1450</v>
      </c>
    </row>
    <row r="7138" ht="16.5" customHeight="1">
      <c r="A7138" s="275" t="str">
        <f>'RESOLUCIONES 2015'!A7472:H7472</f>
        <v/>
      </c>
      <c r="B7138" s="73" t="s">
        <v>7852</v>
      </c>
      <c r="C7138" s="74">
        <v>477.0</v>
      </c>
      <c r="D7138" s="130">
        <v>44756.0</v>
      </c>
      <c r="E7138" s="73" t="s">
        <v>4588</v>
      </c>
      <c r="F7138" s="130" t="s">
        <v>9428</v>
      </c>
      <c r="G7138" s="73" t="s">
        <v>6388</v>
      </c>
      <c r="H7138" s="169"/>
      <c r="I7138" s="287"/>
      <c r="J7138" s="285"/>
      <c r="K7138" s="21"/>
      <c r="L7138" s="21"/>
      <c r="M7138" s="21"/>
      <c r="N7138" s="22">
        <f t="shared" si="2"/>
        <v>46206</v>
      </c>
      <c r="O7138" s="23">
        <f>'RESOLUCIONES EPG'!$N7138-'RESOLUCIONES EPG'!$D7138</f>
        <v>1450</v>
      </c>
    </row>
    <row r="7139" ht="16.5" customHeight="1">
      <c r="A7139" s="275" t="str">
        <f>'RESOLUCIONES 2015'!A7491:H7491</f>
        <v/>
      </c>
      <c r="B7139" s="73" t="s">
        <v>7852</v>
      </c>
      <c r="C7139" s="288">
        <v>496.0</v>
      </c>
      <c r="D7139" s="130">
        <v>44774.0</v>
      </c>
      <c r="E7139" s="73" t="s">
        <v>9429</v>
      </c>
      <c r="F7139" s="130"/>
      <c r="G7139" s="73" t="s">
        <v>9430</v>
      </c>
      <c r="H7139" s="169"/>
      <c r="I7139" s="287"/>
      <c r="J7139" s="285"/>
      <c r="K7139" s="21"/>
      <c r="L7139" s="21"/>
      <c r="M7139" s="21"/>
      <c r="N7139" s="22">
        <f t="shared" si="2"/>
        <v>46206</v>
      </c>
      <c r="O7139" s="23">
        <f>'RESOLUCIONES EPG'!$N7139-'RESOLUCIONES EPG'!$D7139</f>
        <v>1432</v>
      </c>
    </row>
    <row r="7140" ht="15.75" customHeight="1">
      <c r="A7140" s="275" t="str">
        <f>'RESOLUCIONES 2015'!A7484:H7484</f>
        <v/>
      </c>
      <c r="B7140" s="73" t="s">
        <v>7852</v>
      </c>
      <c r="C7140" s="74">
        <v>489.0</v>
      </c>
      <c r="D7140" s="130">
        <v>44774.0</v>
      </c>
      <c r="E7140" s="73" t="s">
        <v>9431</v>
      </c>
      <c r="F7140" s="130" t="s">
        <v>9432</v>
      </c>
      <c r="G7140" s="73" t="s">
        <v>18</v>
      </c>
      <c r="H7140" s="169" t="s">
        <v>8602</v>
      </c>
      <c r="I7140" s="287"/>
      <c r="J7140" s="285"/>
      <c r="K7140" s="21"/>
      <c r="L7140" s="21"/>
      <c r="M7140" s="21"/>
      <c r="N7140" s="22">
        <f t="shared" si="2"/>
        <v>46206</v>
      </c>
      <c r="O7140" s="23">
        <f>'RESOLUCIONES EPG'!$N7140-'RESOLUCIONES EPG'!$D7140</f>
        <v>1432</v>
      </c>
    </row>
    <row r="7141" ht="16.5" customHeight="1">
      <c r="A7141" s="275" t="str">
        <f>'RESOLUCIONES 2015'!A7477:H7477</f>
        <v/>
      </c>
      <c r="B7141" s="73" t="s">
        <v>7852</v>
      </c>
      <c r="C7141" s="280">
        <v>482.0</v>
      </c>
      <c r="D7141" s="130">
        <v>44774.0</v>
      </c>
      <c r="E7141" s="73" t="s">
        <v>6800</v>
      </c>
      <c r="F7141" s="130" t="s">
        <v>9433</v>
      </c>
      <c r="G7141" s="73" t="s">
        <v>18</v>
      </c>
      <c r="H7141" s="169" t="s">
        <v>3754</v>
      </c>
      <c r="I7141" s="287"/>
      <c r="J7141" s="285"/>
      <c r="K7141" s="21"/>
      <c r="L7141" s="21"/>
      <c r="M7141" s="21"/>
      <c r="N7141" s="22">
        <f t="shared" si="2"/>
        <v>46206</v>
      </c>
      <c r="O7141" s="23">
        <f>'RESOLUCIONES EPG'!$N7141-'RESOLUCIONES EPG'!$D7141</f>
        <v>1432</v>
      </c>
    </row>
    <row r="7142" ht="15.75" customHeight="1">
      <c r="A7142" s="275" t="str">
        <f>'RESOLUCIONES 2015'!A7481:H7481</f>
        <v/>
      </c>
      <c r="B7142" s="73" t="s">
        <v>7852</v>
      </c>
      <c r="C7142" s="74">
        <v>486.0</v>
      </c>
      <c r="D7142" s="130">
        <v>44774.0</v>
      </c>
      <c r="E7142" s="73" t="s">
        <v>2701</v>
      </c>
      <c r="F7142" s="130" t="s">
        <v>9434</v>
      </c>
      <c r="G7142" s="73" t="s">
        <v>18</v>
      </c>
      <c r="H7142" s="169" t="s">
        <v>4749</v>
      </c>
      <c r="I7142" s="287"/>
      <c r="J7142" s="285"/>
      <c r="K7142" s="21"/>
      <c r="L7142" s="21"/>
      <c r="M7142" s="21"/>
      <c r="N7142" s="22">
        <f t="shared" si="2"/>
        <v>46206</v>
      </c>
      <c r="O7142" s="23">
        <f>'RESOLUCIONES EPG'!$N7142-'RESOLUCIONES EPG'!$D7142</f>
        <v>1432</v>
      </c>
    </row>
    <row r="7143" ht="15.75" customHeight="1">
      <c r="A7143" s="275" t="str">
        <f>'RESOLUCIONES 2015'!A7480:H7480</f>
        <v/>
      </c>
      <c r="B7143" s="73" t="s">
        <v>7852</v>
      </c>
      <c r="C7143" s="74">
        <v>485.0</v>
      </c>
      <c r="D7143" s="130">
        <v>44774.0</v>
      </c>
      <c r="E7143" s="73" t="s">
        <v>9435</v>
      </c>
      <c r="F7143" s="130" t="s">
        <v>9436</v>
      </c>
      <c r="G7143" s="73" t="s">
        <v>18</v>
      </c>
      <c r="H7143" s="169" t="s">
        <v>4749</v>
      </c>
      <c r="I7143" s="287"/>
      <c r="J7143" s="285"/>
      <c r="K7143" s="21"/>
      <c r="L7143" s="21"/>
      <c r="M7143" s="21"/>
      <c r="N7143" s="22">
        <f t="shared" si="2"/>
        <v>46206</v>
      </c>
      <c r="O7143" s="23">
        <f>'RESOLUCIONES EPG'!$N7143-'RESOLUCIONES EPG'!$D7143</f>
        <v>1432</v>
      </c>
    </row>
    <row r="7144" ht="16.5" customHeight="1">
      <c r="A7144" s="275" t="str">
        <f>'RESOLUCIONES 2015'!A7482:H7482</f>
        <v/>
      </c>
      <c r="B7144" s="73" t="s">
        <v>7852</v>
      </c>
      <c r="C7144" s="74">
        <v>487.0</v>
      </c>
      <c r="D7144" s="130">
        <v>44774.0</v>
      </c>
      <c r="E7144" s="73" t="s">
        <v>7887</v>
      </c>
      <c r="F7144" s="130" t="s">
        <v>9437</v>
      </c>
      <c r="G7144" s="73" t="s">
        <v>18</v>
      </c>
      <c r="H7144" s="169" t="s">
        <v>3754</v>
      </c>
      <c r="I7144" s="287"/>
      <c r="J7144" s="285"/>
      <c r="K7144" s="21"/>
      <c r="L7144" s="21"/>
      <c r="M7144" s="21"/>
      <c r="N7144" s="22">
        <f t="shared" si="2"/>
        <v>46206</v>
      </c>
      <c r="O7144" s="23">
        <f>'RESOLUCIONES EPG'!$N7144-'RESOLUCIONES EPG'!$D7144</f>
        <v>1432</v>
      </c>
    </row>
    <row r="7145" ht="16.5" customHeight="1">
      <c r="A7145" s="275" t="str">
        <f>'RESOLUCIONES 2015'!A7490:H7490</f>
        <v/>
      </c>
      <c r="B7145" s="73" t="s">
        <v>7852</v>
      </c>
      <c r="C7145" s="288">
        <v>495.0</v>
      </c>
      <c r="D7145" s="130">
        <v>44774.0</v>
      </c>
      <c r="E7145" s="73" t="s">
        <v>9438</v>
      </c>
      <c r="F7145" s="130" t="s">
        <v>9439</v>
      </c>
      <c r="G7145" s="73" t="s">
        <v>18</v>
      </c>
      <c r="H7145" s="169" t="s">
        <v>4749</v>
      </c>
      <c r="I7145" s="287"/>
      <c r="J7145" s="285"/>
      <c r="K7145" s="21"/>
      <c r="L7145" s="21"/>
      <c r="M7145" s="21"/>
      <c r="N7145" s="22">
        <f t="shared" si="2"/>
        <v>46206</v>
      </c>
      <c r="O7145" s="23">
        <f>'RESOLUCIONES EPG'!$N7145-'RESOLUCIONES EPG'!$D7145</f>
        <v>1432</v>
      </c>
    </row>
    <row r="7146" ht="16.5" customHeight="1">
      <c r="A7146" s="275" t="str">
        <f>'RESOLUCIONES 2015'!A7501:H7501</f>
        <v/>
      </c>
      <c r="B7146" s="73" t="s">
        <v>7852</v>
      </c>
      <c r="C7146" s="74">
        <v>506.0</v>
      </c>
      <c r="D7146" s="130">
        <v>44774.0</v>
      </c>
      <c r="E7146" s="73" t="s">
        <v>9440</v>
      </c>
      <c r="F7146" s="130" t="s">
        <v>9441</v>
      </c>
      <c r="G7146" s="73" t="s">
        <v>18</v>
      </c>
      <c r="H7146" s="169" t="s">
        <v>7289</v>
      </c>
      <c r="I7146" s="287"/>
      <c r="J7146" s="285"/>
      <c r="K7146" s="21"/>
      <c r="L7146" s="21"/>
      <c r="M7146" s="21"/>
      <c r="N7146" s="22">
        <f t="shared" si="2"/>
        <v>46206</v>
      </c>
      <c r="O7146" s="23">
        <f>'RESOLUCIONES EPG'!$N7146-'RESOLUCIONES EPG'!$D7146</f>
        <v>1432</v>
      </c>
    </row>
    <row r="7147" ht="16.5" customHeight="1">
      <c r="A7147" s="275" t="str">
        <f>'RESOLUCIONES 2015'!A7485:H7485</f>
        <v/>
      </c>
      <c r="B7147" s="73" t="s">
        <v>7852</v>
      </c>
      <c r="C7147" s="280">
        <v>490.0</v>
      </c>
      <c r="D7147" s="130">
        <v>44774.0</v>
      </c>
      <c r="E7147" s="73" t="s">
        <v>9442</v>
      </c>
      <c r="F7147" s="130" t="s">
        <v>9443</v>
      </c>
      <c r="G7147" s="73" t="s">
        <v>18</v>
      </c>
      <c r="H7147" s="169" t="s">
        <v>8661</v>
      </c>
      <c r="I7147" s="287"/>
      <c r="J7147" s="285"/>
      <c r="K7147" s="21"/>
      <c r="L7147" s="21"/>
      <c r="M7147" s="21"/>
      <c r="N7147" s="22">
        <f t="shared" si="2"/>
        <v>46206</v>
      </c>
      <c r="O7147" s="23">
        <f>'RESOLUCIONES EPG'!$N7147-'RESOLUCIONES EPG'!$D7147</f>
        <v>1432</v>
      </c>
    </row>
    <row r="7148" ht="16.5" customHeight="1">
      <c r="A7148" s="275" t="str">
        <f>'RESOLUCIONES 2015'!A7497:H7497</f>
        <v/>
      </c>
      <c r="B7148" s="73" t="s">
        <v>7852</v>
      </c>
      <c r="C7148" s="74">
        <v>502.0</v>
      </c>
      <c r="D7148" s="130">
        <v>44774.0</v>
      </c>
      <c r="E7148" s="73" t="s">
        <v>1558</v>
      </c>
      <c r="F7148" s="130" t="s">
        <v>9444</v>
      </c>
      <c r="G7148" s="73" t="s">
        <v>18</v>
      </c>
      <c r="H7148" s="169" t="s">
        <v>8602</v>
      </c>
      <c r="I7148" s="287"/>
      <c r="J7148" s="285"/>
      <c r="K7148" s="21"/>
      <c r="L7148" s="21"/>
      <c r="M7148" s="21"/>
      <c r="N7148" s="22">
        <f t="shared" si="2"/>
        <v>46206</v>
      </c>
      <c r="O7148" s="23">
        <f>'RESOLUCIONES EPG'!$N7148-'RESOLUCIONES EPG'!$D7148</f>
        <v>1432</v>
      </c>
    </row>
    <row r="7149" ht="15.75" customHeight="1">
      <c r="A7149" s="275" t="str">
        <f>'RESOLUCIONES 2015'!A7503:H7503</f>
        <v/>
      </c>
      <c r="B7149" s="73" t="s">
        <v>7852</v>
      </c>
      <c r="C7149" s="74">
        <v>508.0</v>
      </c>
      <c r="D7149" s="130">
        <v>44774.0</v>
      </c>
      <c r="E7149" s="73" t="s">
        <v>9445</v>
      </c>
      <c r="F7149" s="130" t="s">
        <v>9446</v>
      </c>
      <c r="G7149" s="73" t="s">
        <v>18</v>
      </c>
      <c r="H7149" s="169" t="s">
        <v>8663</v>
      </c>
      <c r="I7149" s="287"/>
      <c r="J7149" s="285"/>
      <c r="K7149" s="21"/>
      <c r="L7149" s="21"/>
      <c r="M7149" s="21"/>
      <c r="N7149" s="22">
        <f t="shared" si="2"/>
        <v>46206</v>
      </c>
      <c r="O7149" s="23">
        <f>'RESOLUCIONES EPG'!$N7149-'RESOLUCIONES EPG'!$D7149</f>
        <v>1432</v>
      </c>
    </row>
    <row r="7150" ht="16.5" customHeight="1">
      <c r="A7150" s="275" t="str">
        <f>'RESOLUCIONES 2015'!A7478:H7478</f>
        <v/>
      </c>
      <c r="B7150" s="73" t="s">
        <v>7852</v>
      </c>
      <c r="C7150" s="74">
        <v>483.0</v>
      </c>
      <c r="D7150" s="130">
        <v>44774.0</v>
      </c>
      <c r="E7150" s="73" t="s">
        <v>9232</v>
      </c>
      <c r="F7150" s="130" t="s">
        <v>9447</v>
      </c>
      <c r="G7150" s="73" t="s">
        <v>18</v>
      </c>
      <c r="H7150" s="169" t="s">
        <v>5150</v>
      </c>
      <c r="I7150" s="287"/>
      <c r="J7150" s="285"/>
      <c r="K7150" s="21"/>
      <c r="L7150" s="21"/>
      <c r="M7150" s="21"/>
      <c r="N7150" s="22">
        <f t="shared" si="2"/>
        <v>46206</v>
      </c>
      <c r="O7150" s="23">
        <f>'RESOLUCIONES EPG'!$N7150-'RESOLUCIONES EPG'!$D7150</f>
        <v>1432</v>
      </c>
    </row>
    <row r="7151" ht="16.5" customHeight="1">
      <c r="A7151" s="275" t="str">
        <f>'RESOLUCIONES 2015'!A7487:H7487</f>
        <v/>
      </c>
      <c r="B7151" s="73" t="s">
        <v>7852</v>
      </c>
      <c r="C7151" s="288">
        <v>492.0</v>
      </c>
      <c r="D7151" s="130">
        <v>44774.0</v>
      </c>
      <c r="E7151" s="73" t="s">
        <v>9448</v>
      </c>
      <c r="F7151" s="130" t="s">
        <v>9449</v>
      </c>
      <c r="G7151" s="73" t="s">
        <v>18</v>
      </c>
      <c r="H7151" s="169" t="s">
        <v>4642</v>
      </c>
      <c r="I7151" s="287"/>
      <c r="J7151" s="285"/>
      <c r="K7151" s="21"/>
      <c r="L7151" s="21"/>
      <c r="M7151" s="21"/>
      <c r="N7151" s="22">
        <f t="shared" si="2"/>
        <v>46206</v>
      </c>
      <c r="O7151" s="23">
        <f>'RESOLUCIONES EPG'!$N7151-'RESOLUCIONES EPG'!$D7151</f>
        <v>1432</v>
      </c>
    </row>
    <row r="7152" ht="16.5" customHeight="1">
      <c r="A7152" s="275" t="str">
        <f>'RESOLUCIONES 2015'!A7494:H7494</f>
        <v/>
      </c>
      <c r="B7152" s="73" t="s">
        <v>7852</v>
      </c>
      <c r="C7152" s="74">
        <v>499.0</v>
      </c>
      <c r="D7152" s="130">
        <v>44774.0</v>
      </c>
      <c r="E7152" s="73" t="s">
        <v>9450</v>
      </c>
      <c r="F7152" s="130" t="s">
        <v>9451</v>
      </c>
      <c r="G7152" s="73" t="s">
        <v>18</v>
      </c>
      <c r="H7152" s="169" t="s">
        <v>4749</v>
      </c>
      <c r="I7152" s="287"/>
      <c r="J7152" s="285"/>
      <c r="K7152" s="21"/>
      <c r="L7152" s="21"/>
      <c r="M7152" s="21"/>
      <c r="N7152" s="22">
        <f t="shared" si="2"/>
        <v>46206</v>
      </c>
      <c r="O7152" s="23">
        <f>'RESOLUCIONES EPG'!$N7152-'RESOLUCIONES EPG'!$D7152</f>
        <v>1432</v>
      </c>
    </row>
    <row r="7153" ht="15.75" customHeight="1">
      <c r="A7153" s="275" t="str">
        <f>'RESOLUCIONES 2015'!A7499:H7499</f>
        <v/>
      </c>
      <c r="B7153" s="73" t="s">
        <v>7852</v>
      </c>
      <c r="C7153" s="280">
        <v>504.0</v>
      </c>
      <c r="D7153" s="130">
        <v>44774.0</v>
      </c>
      <c r="E7153" s="73" t="s">
        <v>2040</v>
      </c>
      <c r="F7153" s="130" t="s">
        <v>9452</v>
      </c>
      <c r="G7153" s="73" t="s">
        <v>18</v>
      </c>
      <c r="H7153" s="169" t="s">
        <v>8663</v>
      </c>
      <c r="I7153" s="287"/>
      <c r="J7153" s="285"/>
      <c r="K7153" s="21"/>
      <c r="L7153" s="21"/>
      <c r="M7153" s="21"/>
      <c r="N7153" s="22">
        <f t="shared" si="2"/>
        <v>46206</v>
      </c>
      <c r="O7153" s="23">
        <f>'RESOLUCIONES EPG'!$N7153-'RESOLUCIONES EPG'!$D7153</f>
        <v>1432</v>
      </c>
    </row>
    <row r="7154" ht="15.75" customHeight="1">
      <c r="A7154" s="275" t="str">
        <f>'RESOLUCIONES 2015'!A7495:H7495</f>
        <v/>
      </c>
      <c r="B7154" s="73" t="s">
        <v>7852</v>
      </c>
      <c r="C7154" s="74">
        <v>500.0</v>
      </c>
      <c r="D7154" s="130">
        <v>44774.0</v>
      </c>
      <c r="E7154" s="73" t="s">
        <v>1472</v>
      </c>
      <c r="F7154" s="130" t="s">
        <v>9453</v>
      </c>
      <c r="G7154" s="73" t="s">
        <v>18</v>
      </c>
      <c r="H7154" s="169" t="s">
        <v>7289</v>
      </c>
      <c r="I7154" s="287"/>
      <c r="J7154" s="285"/>
      <c r="K7154" s="21"/>
      <c r="L7154" s="21"/>
      <c r="M7154" s="21"/>
      <c r="N7154" s="22">
        <f t="shared" si="2"/>
        <v>46206</v>
      </c>
      <c r="O7154" s="23">
        <f>'RESOLUCIONES EPG'!$N7154-'RESOLUCIONES EPG'!$D7154</f>
        <v>1432</v>
      </c>
    </row>
    <row r="7155" ht="16.5" customHeight="1">
      <c r="A7155" s="275" t="str">
        <f>'RESOLUCIONES 2015'!A7500:H7500</f>
        <v/>
      </c>
      <c r="B7155" s="73" t="s">
        <v>7852</v>
      </c>
      <c r="C7155" s="74">
        <v>505.0</v>
      </c>
      <c r="D7155" s="130">
        <v>44774.0</v>
      </c>
      <c r="E7155" s="73" t="s">
        <v>9454</v>
      </c>
      <c r="F7155" s="130" t="s">
        <v>9455</v>
      </c>
      <c r="G7155" s="73" t="s">
        <v>18</v>
      </c>
      <c r="H7155" s="169" t="s">
        <v>8663</v>
      </c>
      <c r="I7155" s="287"/>
      <c r="J7155" s="285"/>
      <c r="K7155" s="21"/>
      <c r="L7155" s="21"/>
      <c r="M7155" s="21"/>
      <c r="N7155" s="22">
        <f t="shared" si="2"/>
        <v>46206</v>
      </c>
      <c r="O7155" s="23">
        <f>'RESOLUCIONES EPG'!$N7155-'RESOLUCIONES EPG'!$D7155</f>
        <v>1432</v>
      </c>
    </row>
    <row r="7156" ht="16.5" customHeight="1">
      <c r="A7156" s="275" t="str">
        <f>'RESOLUCIONES 2015'!A7489:H7489</f>
        <v/>
      </c>
      <c r="B7156" s="73" t="s">
        <v>7852</v>
      </c>
      <c r="C7156" s="74">
        <v>494.0</v>
      </c>
      <c r="D7156" s="130">
        <v>44774.0</v>
      </c>
      <c r="E7156" s="73" t="s">
        <v>9456</v>
      </c>
      <c r="F7156" s="130" t="s">
        <v>9457</v>
      </c>
      <c r="G7156" s="73" t="s">
        <v>18</v>
      </c>
      <c r="H7156" s="169" t="s">
        <v>3754</v>
      </c>
      <c r="I7156" s="287"/>
      <c r="J7156" s="285"/>
      <c r="K7156" s="21"/>
      <c r="L7156" s="21"/>
      <c r="M7156" s="21"/>
      <c r="N7156" s="22">
        <f t="shared" si="2"/>
        <v>46206</v>
      </c>
      <c r="O7156" s="23">
        <f>'RESOLUCIONES EPG'!$N7156-'RESOLUCIONES EPG'!$D7156</f>
        <v>1432</v>
      </c>
    </row>
    <row r="7157" ht="16.5" customHeight="1">
      <c r="A7157" s="275" t="str">
        <f>'RESOLUCIONES 2015'!A7486:H7486</f>
        <v/>
      </c>
      <c r="B7157" s="73" t="s">
        <v>7852</v>
      </c>
      <c r="C7157" s="288">
        <v>491.0</v>
      </c>
      <c r="D7157" s="130">
        <v>44774.0</v>
      </c>
      <c r="E7157" s="73" t="s">
        <v>5875</v>
      </c>
      <c r="F7157" s="130" t="s">
        <v>9458</v>
      </c>
      <c r="G7157" s="73" t="s">
        <v>18</v>
      </c>
      <c r="H7157" s="169" t="s">
        <v>8602</v>
      </c>
      <c r="I7157" s="287"/>
      <c r="J7157" s="285"/>
      <c r="K7157" s="21"/>
      <c r="L7157" s="21"/>
      <c r="M7157" s="21"/>
      <c r="N7157" s="22">
        <f t="shared" si="2"/>
        <v>46206</v>
      </c>
      <c r="O7157" s="23">
        <f>'RESOLUCIONES EPG'!$N7157-'RESOLUCIONES EPG'!$D7157</f>
        <v>1432</v>
      </c>
    </row>
    <row r="7158" ht="16.5" customHeight="1">
      <c r="A7158" s="275" t="str">
        <f>'RESOLUCIONES 2015'!A7479:H7479</f>
        <v/>
      </c>
      <c r="B7158" s="73" t="s">
        <v>7852</v>
      </c>
      <c r="C7158" s="74">
        <v>484.0</v>
      </c>
      <c r="D7158" s="130">
        <v>44774.0</v>
      </c>
      <c r="E7158" s="73" t="s">
        <v>9459</v>
      </c>
      <c r="F7158" s="130" t="s">
        <v>9460</v>
      </c>
      <c r="G7158" s="73" t="s">
        <v>18</v>
      </c>
      <c r="H7158" s="169" t="s">
        <v>1224</v>
      </c>
      <c r="I7158" s="287"/>
      <c r="J7158" s="285"/>
      <c r="K7158" s="21"/>
      <c r="L7158" s="21"/>
      <c r="M7158" s="21"/>
      <c r="N7158" s="22">
        <f t="shared" si="2"/>
        <v>46206</v>
      </c>
      <c r="O7158" s="23">
        <f>'RESOLUCIONES EPG'!$N7158-'RESOLUCIONES EPG'!$D7158</f>
        <v>1432</v>
      </c>
    </row>
    <row r="7159" ht="15.75" customHeight="1">
      <c r="A7159" s="275" t="str">
        <f>'RESOLUCIONES 2015'!A7504:H7504</f>
        <v/>
      </c>
      <c r="B7159" s="73" t="s">
        <v>7852</v>
      </c>
      <c r="C7159" s="280">
        <v>509.0</v>
      </c>
      <c r="D7159" s="130">
        <v>44774.0</v>
      </c>
      <c r="E7159" s="73" t="s">
        <v>9461</v>
      </c>
      <c r="F7159" s="130" t="s">
        <v>9462</v>
      </c>
      <c r="G7159" s="73" t="s">
        <v>18</v>
      </c>
      <c r="H7159" s="169" t="s">
        <v>8602</v>
      </c>
      <c r="I7159" s="287"/>
      <c r="J7159" s="285"/>
      <c r="K7159" s="21"/>
      <c r="L7159" s="21"/>
      <c r="M7159" s="21"/>
      <c r="N7159" s="22">
        <f t="shared" si="2"/>
        <v>46206</v>
      </c>
      <c r="O7159" s="23">
        <f>'RESOLUCIONES EPG'!$N7159-'RESOLUCIONES EPG'!$D7159</f>
        <v>1432</v>
      </c>
    </row>
    <row r="7160" ht="15.75" customHeight="1">
      <c r="A7160" s="275" t="str">
        <f>'RESOLUCIONES 2015'!A7496:H7496</f>
        <v/>
      </c>
      <c r="B7160" s="73" t="s">
        <v>7852</v>
      </c>
      <c r="C7160" s="74">
        <v>501.0</v>
      </c>
      <c r="D7160" s="130">
        <v>44774.0</v>
      </c>
      <c r="E7160" s="73" t="s">
        <v>1719</v>
      </c>
      <c r="F7160" s="130" t="s">
        <v>9463</v>
      </c>
      <c r="G7160" s="73" t="s">
        <v>18</v>
      </c>
      <c r="H7160" s="169" t="s">
        <v>7289</v>
      </c>
      <c r="I7160" s="287"/>
      <c r="J7160" s="285"/>
      <c r="K7160" s="21"/>
      <c r="L7160" s="21"/>
      <c r="M7160" s="21"/>
      <c r="N7160" s="22">
        <f t="shared" si="2"/>
        <v>46206</v>
      </c>
      <c r="O7160" s="23">
        <f>'RESOLUCIONES EPG'!$N7160-'RESOLUCIONES EPG'!$D7160</f>
        <v>1432</v>
      </c>
    </row>
    <row r="7161" ht="16.5" customHeight="1">
      <c r="A7161" s="275" t="str">
        <f>'RESOLUCIONES 2015'!A7498:H7498</f>
        <v/>
      </c>
      <c r="B7161" s="73" t="s">
        <v>7852</v>
      </c>
      <c r="C7161" s="74">
        <v>503.0</v>
      </c>
      <c r="D7161" s="130">
        <v>44774.0</v>
      </c>
      <c r="E7161" s="73" t="s">
        <v>9464</v>
      </c>
      <c r="F7161" s="130" t="s">
        <v>9465</v>
      </c>
      <c r="G7161" s="73" t="s">
        <v>18</v>
      </c>
      <c r="H7161" s="169" t="s">
        <v>8661</v>
      </c>
      <c r="I7161" s="287"/>
      <c r="J7161" s="285"/>
      <c r="K7161" s="21"/>
      <c r="L7161" s="21"/>
      <c r="M7161" s="21"/>
      <c r="N7161" s="22">
        <f t="shared" si="2"/>
        <v>46206</v>
      </c>
      <c r="O7161" s="23">
        <f>'RESOLUCIONES EPG'!$N7161-'RESOLUCIONES EPG'!$D7161</f>
        <v>1432</v>
      </c>
    </row>
    <row r="7162" ht="15.75" customHeight="1">
      <c r="A7162" s="275" t="str">
        <f>'RESOLUCIONES 2015'!A7488:H7488</f>
        <v/>
      </c>
      <c r="B7162" s="73" t="s">
        <v>7852</v>
      </c>
      <c r="C7162" s="74">
        <v>493.0</v>
      </c>
      <c r="D7162" s="130">
        <v>44774.0</v>
      </c>
      <c r="E7162" s="73" t="s">
        <v>3394</v>
      </c>
      <c r="F7162" s="130" t="s">
        <v>9466</v>
      </c>
      <c r="G7162" s="73" t="s">
        <v>18</v>
      </c>
      <c r="H7162" s="169" t="s">
        <v>8661</v>
      </c>
      <c r="I7162" s="287"/>
      <c r="J7162" s="285"/>
      <c r="K7162" s="21"/>
      <c r="L7162" s="21"/>
      <c r="M7162" s="21"/>
      <c r="N7162" s="22">
        <f t="shared" si="2"/>
        <v>46206</v>
      </c>
      <c r="O7162" s="23">
        <f>'RESOLUCIONES EPG'!$N7162-'RESOLUCIONES EPG'!$D7162</f>
        <v>1432</v>
      </c>
    </row>
    <row r="7163" ht="16.5" customHeight="1">
      <c r="A7163" s="275" t="str">
        <f>'RESOLUCIONES 2015'!A7502:H7502</f>
        <v/>
      </c>
      <c r="B7163" s="73" t="s">
        <v>7852</v>
      </c>
      <c r="C7163" s="288">
        <v>507.0</v>
      </c>
      <c r="D7163" s="130">
        <v>44774.0</v>
      </c>
      <c r="E7163" s="73" t="s">
        <v>9467</v>
      </c>
      <c r="F7163" s="130" t="s">
        <v>9468</v>
      </c>
      <c r="G7163" s="73" t="s">
        <v>18</v>
      </c>
      <c r="H7163" s="169" t="s">
        <v>7289</v>
      </c>
      <c r="I7163" s="287"/>
      <c r="J7163" s="285"/>
      <c r="K7163" s="21"/>
      <c r="L7163" s="21"/>
      <c r="M7163" s="21"/>
      <c r="N7163" s="22">
        <f t="shared" si="2"/>
        <v>46206</v>
      </c>
      <c r="O7163" s="23">
        <f>'RESOLUCIONES EPG'!$N7163-'RESOLUCIONES EPG'!$D7163</f>
        <v>1432</v>
      </c>
    </row>
    <row r="7164" ht="16.5" customHeight="1">
      <c r="A7164" s="275" t="str">
        <f>'RESOLUCIONES 2015'!A7493:H7493</f>
        <v/>
      </c>
      <c r="B7164" s="73" t="s">
        <v>7852</v>
      </c>
      <c r="C7164" s="74">
        <v>498.0</v>
      </c>
      <c r="D7164" s="130">
        <v>44774.0</v>
      </c>
      <c r="E7164" s="73" t="s">
        <v>9469</v>
      </c>
      <c r="F7164" s="130" t="s">
        <v>9470</v>
      </c>
      <c r="G7164" s="73" t="s">
        <v>18</v>
      </c>
      <c r="H7164" s="169" t="s">
        <v>8663</v>
      </c>
      <c r="I7164" s="287"/>
      <c r="J7164" s="285"/>
      <c r="K7164" s="21"/>
      <c r="L7164" s="21"/>
      <c r="M7164" s="21"/>
      <c r="N7164" s="22">
        <f t="shared" si="2"/>
        <v>46206</v>
      </c>
      <c r="O7164" s="23">
        <f>'RESOLUCIONES EPG'!$N7164-'RESOLUCIONES EPG'!$D7164</f>
        <v>1432</v>
      </c>
    </row>
    <row r="7165" ht="15.75" customHeight="1">
      <c r="A7165" s="275" t="str">
        <f>'RESOLUCIONES 2015'!A7492:H7492</f>
        <v/>
      </c>
      <c r="B7165" s="73" t="s">
        <v>7852</v>
      </c>
      <c r="C7165" s="280">
        <v>497.0</v>
      </c>
      <c r="D7165" s="130">
        <v>44774.0</v>
      </c>
      <c r="E7165" s="73" t="s">
        <v>3667</v>
      </c>
      <c r="F7165" s="130" t="s">
        <v>9471</v>
      </c>
      <c r="G7165" s="73" t="s">
        <v>18</v>
      </c>
      <c r="H7165" s="169" t="s">
        <v>4749</v>
      </c>
      <c r="I7165" s="287"/>
      <c r="J7165" s="285"/>
      <c r="K7165" s="21"/>
      <c r="L7165" s="21"/>
      <c r="M7165" s="21"/>
      <c r="N7165" s="22">
        <f t="shared" si="2"/>
        <v>46206</v>
      </c>
      <c r="O7165" s="23">
        <f>'RESOLUCIONES EPG'!$N7165-'RESOLUCIONES EPG'!$D7165</f>
        <v>1432</v>
      </c>
    </row>
    <row r="7166" ht="15.75" customHeight="1">
      <c r="A7166" s="275" t="str">
        <f>'RESOLUCIONES 2015'!A7483:H7483</f>
        <v/>
      </c>
      <c r="B7166" s="73" t="s">
        <v>7852</v>
      </c>
      <c r="C7166" s="74">
        <v>488.0</v>
      </c>
      <c r="D7166" s="130">
        <v>44774.0</v>
      </c>
      <c r="E7166" s="73" t="s">
        <v>2858</v>
      </c>
      <c r="F7166" s="130" t="s">
        <v>9472</v>
      </c>
      <c r="G7166" s="73" t="s">
        <v>18</v>
      </c>
      <c r="H7166" s="169" t="s">
        <v>8661</v>
      </c>
      <c r="I7166" s="287"/>
      <c r="J7166" s="285"/>
      <c r="K7166" s="21"/>
      <c r="L7166" s="21"/>
      <c r="M7166" s="21"/>
      <c r="N7166" s="22">
        <f t="shared" si="2"/>
        <v>46206</v>
      </c>
      <c r="O7166" s="23">
        <f>'RESOLUCIONES EPG'!$N7166-'RESOLUCIONES EPG'!$D7166</f>
        <v>1432</v>
      </c>
    </row>
    <row r="7167" ht="15.75" customHeight="1">
      <c r="A7167" s="275" t="str">
        <f>'RESOLUCIONES 2015'!A7514:H7514</f>
        <v/>
      </c>
      <c r="B7167" s="73" t="s">
        <v>7852</v>
      </c>
      <c r="C7167" s="74">
        <v>519.0</v>
      </c>
      <c r="D7167" s="130">
        <v>44775.0</v>
      </c>
      <c r="E7167" s="73" t="s">
        <v>9473</v>
      </c>
      <c r="F7167" s="130" t="s">
        <v>9474</v>
      </c>
      <c r="G7167" s="73" t="s">
        <v>18</v>
      </c>
      <c r="H7167" s="169" t="s">
        <v>8602</v>
      </c>
      <c r="I7167" s="287"/>
      <c r="J7167" s="285"/>
      <c r="K7167" s="21"/>
      <c r="L7167" s="21"/>
      <c r="M7167" s="21"/>
      <c r="N7167" s="22">
        <f t="shared" si="2"/>
        <v>46206</v>
      </c>
      <c r="O7167" s="23">
        <f>'RESOLUCIONES EPG'!$N7167-'RESOLUCIONES EPG'!$D7167</f>
        <v>1431</v>
      </c>
    </row>
    <row r="7168" ht="16.5" customHeight="1">
      <c r="A7168" s="275" t="str">
        <f>'RESOLUCIONES 2015'!A7513:H7513</f>
        <v/>
      </c>
      <c r="B7168" s="73" t="s">
        <v>7852</v>
      </c>
      <c r="C7168" s="74">
        <v>518.0</v>
      </c>
      <c r="D7168" s="130">
        <v>44775.0</v>
      </c>
      <c r="E7168" s="73" t="s">
        <v>7539</v>
      </c>
      <c r="F7168" s="130" t="s">
        <v>9475</v>
      </c>
      <c r="G7168" s="73" t="s">
        <v>18</v>
      </c>
      <c r="H7168" s="169" t="s">
        <v>3754</v>
      </c>
      <c r="I7168" s="287"/>
      <c r="J7168" s="285"/>
      <c r="K7168" s="21"/>
      <c r="L7168" s="21"/>
      <c r="M7168" s="21"/>
      <c r="N7168" s="22">
        <f t="shared" si="2"/>
        <v>46206</v>
      </c>
      <c r="O7168" s="23">
        <f>'RESOLUCIONES EPG'!$N7168-'RESOLUCIONES EPG'!$D7168</f>
        <v>1431</v>
      </c>
    </row>
    <row r="7169" ht="15.75" customHeight="1">
      <c r="A7169" s="275" t="str">
        <f>'RESOLUCIONES 2015'!A7512:H7512</f>
        <v/>
      </c>
      <c r="B7169" s="73" t="s">
        <v>7852</v>
      </c>
      <c r="C7169" s="288">
        <v>517.0</v>
      </c>
      <c r="D7169" s="130">
        <v>44775.0</v>
      </c>
      <c r="E7169" s="73" t="s">
        <v>9476</v>
      </c>
      <c r="F7169" s="130" t="s">
        <v>9477</v>
      </c>
      <c r="G7169" s="73" t="s">
        <v>18</v>
      </c>
      <c r="H7169" s="169" t="s">
        <v>8602</v>
      </c>
      <c r="I7169" s="287"/>
      <c r="J7169" s="285"/>
      <c r="K7169" s="21"/>
      <c r="L7169" s="21"/>
      <c r="M7169" s="21"/>
      <c r="N7169" s="22">
        <f t="shared" si="2"/>
        <v>46206</v>
      </c>
      <c r="O7169" s="23">
        <f>'RESOLUCIONES EPG'!$N7169-'RESOLUCIONES EPG'!$D7169</f>
        <v>1431</v>
      </c>
    </row>
    <row r="7170" ht="15.75" customHeight="1">
      <c r="A7170" s="275" t="str">
        <f>'RESOLUCIONES 2015'!A7511:H7511</f>
        <v/>
      </c>
      <c r="B7170" s="73" t="s">
        <v>7852</v>
      </c>
      <c r="C7170" s="74">
        <v>516.0</v>
      </c>
      <c r="D7170" s="130">
        <v>44775.0</v>
      </c>
      <c r="E7170" s="73" t="s">
        <v>9478</v>
      </c>
      <c r="F7170" s="130" t="s">
        <v>9479</v>
      </c>
      <c r="G7170" s="73" t="s">
        <v>18</v>
      </c>
      <c r="H7170" s="169" t="s">
        <v>9480</v>
      </c>
      <c r="I7170" s="287"/>
      <c r="J7170" s="285"/>
      <c r="K7170" s="21"/>
      <c r="L7170" s="21"/>
      <c r="M7170" s="21"/>
      <c r="N7170" s="22">
        <f t="shared" si="2"/>
        <v>46206</v>
      </c>
      <c r="O7170" s="23">
        <f>'RESOLUCIONES EPG'!$N7170-'RESOLUCIONES EPG'!$D7170</f>
        <v>1431</v>
      </c>
    </row>
    <row r="7171" ht="15.75" customHeight="1">
      <c r="A7171" s="275" t="str">
        <f>'RESOLUCIONES 2015'!A7508:H7508</f>
        <v/>
      </c>
      <c r="B7171" s="73" t="s">
        <v>7852</v>
      </c>
      <c r="C7171" s="280">
        <v>513.0</v>
      </c>
      <c r="D7171" s="130">
        <v>44775.0</v>
      </c>
      <c r="E7171" s="73" t="s">
        <v>1926</v>
      </c>
      <c r="F7171" s="130" t="s">
        <v>9481</v>
      </c>
      <c r="G7171" s="73" t="s">
        <v>18</v>
      </c>
      <c r="H7171" s="169" t="s">
        <v>4966</v>
      </c>
      <c r="I7171" s="287"/>
      <c r="J7171" s="285"/>
      <c r="K7171" s="21"/>
      <c r="L7171" s="21"/>
      <c r="M7171" s="21"/>
      <c r="N7171" s="22">
        <f t="shared" si="2"/>
        <v>46206</v>
      </c>
      <c r="O7171" s="23">
        <f>'RESOLUCIONES EPG'!$N7171-'RESOLUCIONES EPG'!$D7171</f>
        <v>1431</v>
      </c>
    </row>
    <row r="7172" ht="16.5" customHeight="1">
      <c r="A7172" s="275" t="str">
        <f>'RESOLUCIONES 2015'!A7509:H7509</f>
        <v/>
      </c>
      <c r="B7172" s="73" t="s">
        <v>7852</v>
      </c>
      <c r="C7172" s="74">
        <v>514.0</v>
      </c>
      <c r="D7172" s="130">
        <v>44775.0</v>
      </c>
      <c r="E7172" s="73" t="s">
        <v>9482</v>
      </c>
      <c r="F7172" s="130" t="s">
        <v>9483</v>
      </c>
      <c r="G7172" s="73" t="s">
        <v>18</v>
      </c>
      <c r="H7172" s="169" t="s">
        <v>8663</v>
      </c>
      <c r="I7172" s="287"/>
      <c r="J7172" s="285"/>
      <c r="K7172" s="21"/>
      <c r="L7172" s="21"/>
      <c r="M7172" s="21"/>
      <c r="N7172" s="22">
        <f t="shared" si="2"/>
        <v>46206</v>
      </c>
      <c r="O7172" s="23">
        <f>'RESOLUCIONES EPG'!$N7172-'RESOLUCIONES EPG'!$D7172</f>
        <v>1431</v>
      </c>
    </row>
    <row r="7173" ht="16.5" customHeight="1">
      <c r="A7173" s="275" t="str">
        <f>'RESOLUCIONES 2015'!A7507:H7507</f>
        <v/>
      </c>
      <c r="B7173" s="73" t="s">
        <v>7852</v>
      </c>
      <c r="C7173" s="74">
        <v>512.0</v>
      </c>
      <c r="D7173" s="130">
        <v>44775.0</v>
      </c>
      <c r="E7173" s="73" t="s">
        <v>9484</v>
      </c>
      <c r="F7173" s="130" t="s">
        <v>9485</v>
      </c>
      <c r="G7173" s="73" t="s">
        <v>18</v>
      </c>
      <c r="H7173" s="169" t="s">
        <v>9140</v>
      </c>
      <c r="I7173" s="287"/>
      <c r="J7173" s="285"/>
      <c r="K7173" s="21"/>
      <c r="L7173" s="21"/>
      <c r="M7173" s="21"/>
      <c r="N7173" s="22">
        <f t="shared" si="2"/>
        <v>46206</v>
      </c>
      <c r="O7173" s="23">
        <f>'RESOLUCIONES EPG'!$N7173-'RESOLUCIONES EPG'!$D7173</f>
        <v>1431</v>
      </c>
    </row>
    <row r="7174" ht="15.75" customHeight="1">
      <c r="A7174" s="275" t="str">
        <f>'RESOLUCIONES 2015'!A7515:H7515</f>
        <v/>
      </c>
      <c r="B7174" s="73" t="s">
        <v>7852</v>
      </c>
      <c r="C7174" s="74">
        <v>520.0</v>
      </c>
      <c r="D7174" s="130">
        <v>44775.0</v>
      </c>
      <c r="E7174" s="73" t="s">
        <v>9486</v>
      </c>
      <c r="F7174" s="130" t="s">
        <v>9487</v>
      </c>
      <c r="G7174" s="73" t="s">
        <v>18</v>
      </c>
      <c r="H7174" s="169" t="s">
        <v>4601</v>
      </c>
      <c r="I7174" s="287"/>
      <c r="J7174" s="285"/>
      <c r="K7174" s="21"/>
      <c r="L7174" s="21"/>
      <c r="M7174" s="21"/>
      <c r="N7174" s="22">
        <f t="shared" si="2"/>
        <v>46206</v>
      </c>
      <c r="O7174" s="23">
        <f>'RESOLUCIONES EPG'!$N7174-'RESOLUCIONES EPG'!$D7174</f>
        <v>1431</v>
      </c>
    </row>
    <row r="7175" ht="15.75" customHeight="1">
      <c r="A7175" s="275" t="str">
        <f>'RESOLUCIONES 2015'!A7518:H7518</f>
        <v/>
      </c>
      <c r="B7175" s="73" t="s">
        <v>7852</v>
      </c>
      <c r="C7175" s="288">
        <v>523.0</v>
      </c>
      <c r="D7175" s="130">
        <v>44775.0</v>
      </c>
      <c r="E7175" s="73" t="s">
        <v>9488</v>
      </c>
      <c r="F7175" s="130" t="s">
        <v>9489</v>
      </c>
      <c r="G7175" s="73" t="s">
        <v>18</v>
      </c>
      <c r="H7175" s="169" t="s">
        <v>9490</v>
      </c>
      <c r="I7175" s="287"/>
      <c r="J7175" s="285"/>
      <c r="K7175" s="21"/>
      <c r="L7175" s="21"/>
      <c r="M7175" s="21"/>
      <c r="N7175" s="22">
        <f t="shared" si="2"/>
        <v>46206</v>
      </c>
      <c r="O7175" s="23">
        <f>'RESOLUCIONES EPG'!$N7175-'RESOLUCIONES EPG'!$D7175</f>
        <v>1431</v>
      </c>
    </row>
    <row r="7176" ht="16.5" customHeight="1">
      <c r="A7176" s="275" t="str">
        <f>'RESOLUCIONES 2015'!A7510:H7510</f>
        <v/>
      </c>
      <c r="B7176" s="73" t="s">
        <v>7852</v>
      </c>
      <c r="C7176" s="74">
        <v>515.0</v>
      </c>
      <c r="D7176" s="130">
        <v>44775.0</v>
      </c>
      <c r="E7176" s="73" t="s">
        <v>4575</v>
      </c>
      <c r="F7176" s="130" t="s">
        <v>9491</v>
      </c>
      <c r="G7176" s="73" t="s">
        <v>18</v>
      </c>
      <c r="H7176" s="169" t="s">
        <v>3572</v>
      </c>
      <c r="I7176" s="287"/>
      <c r="J7176" s="285"/>
      <c r="K7176" s="21"/>
      <c r="L7176" s="21"/>
      <c r="M7176" s="21"/>
      <c r="N7176" s="22">
        <f t="shared" si="2"/>
        <v>46206</v>
      </c>
      <c r="O7176" s="23">
        <f>'RESOLUCIONES EPG'!$N7176-'RESOLUCIONES EPG'!$D7176</f>
        <v>1431</v>
      </c>
    </row>
    <row r="7177" ht="15.75" customHeight="1">
      <c r="A7177" s="275" t="str">
        <f>'RESOLUCIONES 2015'!A7516:H7516</f>
        <v/>
      </c>
      <c r="B7177" s="73" t="s">
        <v>7852</v>
      </c>
      <c r="C7177" s="280">
        <v>521.0</v>
      </c>
      <c r="D7177" s="130">
        <v>44775.0</v>
      </c>
      <c r="E7177" s="73" t="s">
        <v>9492</v>
      </c>
      <c r="F7177" s="130" t="s">
        <v>9493</v>
      </c>
      <c r="G7177" s="73" t="s">
        <v>18</v>
      </c>
      <c r="H7177" s="169" t="s">
        <v>3754</v>
      </c>
      <c r="I7177" s="287"/>
      <c r="J7177" s="285"/>
      <c r="K7177" s="21"/>
      <c r="L7177" s="21"/>
      <c r="M7177" s="21"/>
      <c r="N7177" s="22">
        <f t="shared" si="2"/>
        <v>46206</v>
      </c>
      <c r="O7177" s="23">
        <f>'RESOLUCIONES EPG'!$N7177-'RESOLUCIONES EPG'!$D7177</f>
        <v>1431</v>
      </c>
    </row>
    <row r="7178" ht="16.5" customHeight="1">
      <c r="A7178" s="275" t="str">
        <f>'RESOLUCIONES 2015'!A7517:H7517</f>
        <v/>
      </c>
      <c r="B7178" s="73" t="s">
        <v>7852</v>
      </c>
      <c r="C7178" s="74">
        <v>522.0</v>
      </c>
      <c r="D7178" s="130">
        <v>44775.0</v>
      </c>
      <c r="E7178" s="73" t="s">
        <v>8451</v>
      </c>
      <c r="F7178" s="130" t="s">
        <v>9494</v>
      </c>
      <c r="G7178" s="73" t="s">
        <v>18</v>
      </c>
      <c r="H7178" s="169" t="s">
        <v>8661</v>
      </c>
      <c r="I7178" s="287"/>
      <c r="J7178" s="285"/>
      <c r="K7178" s="21"/>
      <c r="L7178" s="21"/>
      <c r="M7178" s="21"/>
      <c r="N7178" s="22">
        <f t="shared" si="2"/>
        <v>46206</v>
      </c>
      <c r="O7178" s="23">
        <f>'RESOLUCIONES EPG'!$N7178-'RESOLUCIONES EPG'!$D7178</f>
        <v>1431</v>
      </c>
    </row>
    <row r="7179" ht="15.75" customHeight="1">
      <c r="A7179" s="275" t="str">
        <f>'RESOLUCIONES 2015'!A7506:H7506</f>
        <v/>
      </c>
      <c r="B7179" s="73" t="s">
        <v>7852</v>
      </c>
      <c r="C7179" s="74">
        <v>511.0</v>
      </c>
      <c r="D7179" s="130">
        <v>44775.0</v>
      </c>
      <c r="E7179" s="73" t="s">
        <v>9495</v>
      </c>
      <c r="F7179" s="130" t="s">
        <v>9496</v>
      </c>
      <c r="G7179" s="73" t="s">
        <v>18</v>
      </c>
      <c r="H7179" s="169" t="s">
        <v>4642</v>
      </c>
      <c r="I7179" s="287"/>
      <c r="J7179" s="285"/>
      <c r="K7179" s="21"/>
      <c r="L7179" s="21"/>
      <c r="M7179" s="21"/>
      <c r="N7179" s="22">
        <f t="shared" si="2"/>
        <v>46206</v>
      </c>
      <c r="O7179" s="23">
        <f>'RESOLUCIONES EPG'!$N7179-'RESOLUCIONES EPG'!$D7179</f>
        <v>1431</v>
      </c>
    </row>
    <row r="7180" ht="15.75" customHeight="1">
      <c r="A7180" s="275" t="str">
        <f>'RESOLUCIONES 2015'!A7505:H7505</f>
        <v/>
      </c>
      <c r="B7180" s="73" t="s">
        <v>7852</v>
      </c>
      <c r="C7180" s="74">
        <v>510.0</v>
      </c>
      <c r="D7180" s="130">
        <v>44775.0</v>
      </c>
      <c r="E7180" s="73" t="s">
        <v>9497</v>
      </c>
      <c r="F7180" s="130" t="s">
        <v>9498</v>
      </c>
      <c r="G7180" s="73" t="s">
        <v>18</v>
      </c>
      <c r="H7180" s="169" t="s">
        <v>4642</v>
      </c>
      <c r="I7180" s="287"/>
      <c r="J7180" s="285"/>
      <c r="K7180" s="21"/>
      <c r="L7180" s="21"/>
      <c r="M7180" s="21"/>
      <c r="N7180" s="22">
        <f t="shared" si="2"/>
        <v>46206</v>
      </c>
      <c r="O7180" s="23">
        <f>'RESOLUCIONES EPG'!$N7180-'RESOLUCIONES EPG'!$D7180</f>
        <v>1431</v>
      </c>
    </row>
    <row r="7181" ht="16.5" customHeight="1">
      <c r="A7181" s="275" t="str">
        <f>'RESOLUCIONES 2015'!A7519:H7519</f>
        <v/>
      </c>
      <c r="B7181" s="73" t="s">
        <v>7852</v>
      </c>
      <c r="C7181" s="288">
        <v>524.0</v>
      </c>
      <c r="D7181" s="130">
        <v>44777.0</v>
      </c>
      <c r="E7181" s="73" t="s">
        <v>9499</v>
      </c>
      <c r="F7181" s="130"/>
      <c r="G7181" s="73" t="s">
        <v>9500</v>
      </c>
      <c r="H7181" s="169"/>
      <c r="I7181" s="287"/>
      <c r="J7181" s="285"/>
      <c r="K7181" s="21"/>
      <c r="L7181" s="21"/>
      <c r="M7181" s="21"/>
      <c r="N7181" s="22">
        <f t="shared" si="2"/>
        <v>46206</v>
      </c>
      <c r="O7181" s="23">
        <f>'RESOLUCIONES EPG'!$N7181-'RESOLUCIONES EPG'!$D7181</f>
        <v>1429</v>
      </c>
    </row>
    <row r="7182" ht="16.5" customHeight="1">
      <c r="A7182" s="275" t="str">
        <f>'RESOLUCIONES 2015'!A7522:H7522</f>
        <v/>
      </c>
      <c r="B7182" s="73" t="s">
        <v>7852</v>
      </c>
      <c r="C7182" s="74">
        <v>527.0</v>
      </c>
      <c r="D7182" s="130">
        <v>44778.0</v>
      </c>
      <c r="E7182" s="73" t="s">
        <v>9473</v>
      </c>
      <c r="F7182" s="130" t="s">
        <v>9501</v>
      </c>
      <c r="G7182" s="73" t="s">
        <v>6597</v>
      </c>
      <c r="H7182" s="169"/>
      <c r="I7182" s="287"/>
      <c r="J7182" s="285"/>
      <c r="K7182" s="21"/>
      <c r="L7182" s="21"/>
      <c r="M7182" s="21"/>
      <c r="N7182" s="22">
        <f t="shared" si="2"/>
        <v>46206</v>
      </c>
      <c r="O7182" s="23">
        <f>'RESOLUCIONES EPG'!$N7182-'RESOLUCIONES EPG'!$D7182</f>
        <v>1428</v>
      </c>
    </row>
    <row r="7183" ht="16.5" customHeight="1">
      <c r="A7183" s="275" t="str">
        <f>'RESOLUCIONES 2015'!A7534:H7534</f>
        <v/>
      </c>
      <c r="B7183" s="73" t="s">
        <v>7852</v>
      </c>
      <c r="C7183" s="280">
        <v>539.0</v>
      </c>
      <c r="D7183" s="130">
        <v>44778.0</v>
      </c>
      <c r="E7183" s="73" t="s">
        <v>7539</v>
      </c>
      <c r="F7183" s="130" t="s">
        <v>7540</v>
      </c>
      <c r="G7183" s="73" t="s">
        <v>6597</v>
      </c>
      <c r="H7183" s="169"/>
      <c r="I7183" s="287"/>
      <c r="J7183" s="285"/>
      <c r="K7183" s="21"/>
      <c r="L7183" s="21"/>
      <c r="M7183" s="21"/>
      <c r="N7183" s="22">
        <f t="shared" si="2"/>
        <v>46206</v>
      </c>
      <c r="O7183" s="23">
        <f>'RESOLUCIONES EPG'!$N7183-'RESOLUCIONES EPG'!$D7183</f>
        <v>1428</v>
      </c>
    </row>
    <row r="7184" ht="16.5" customHeight="1">
      <c r="A7184" s="275" t="str">
        <f>'RESOLUCIONES 2015'!A7530:H7530</f>
        <v/>
      </c>
      <c r="B7184" s="73" t="s">
        <v>7852</v>
      </c>
      <c r="C7184" s="74">
        <v>535.0</v>
      </c>
      <c r="D7184" s="130">
        <v>44778.0</v>
      </c>
      <c r="E7184" s="73" t="s">
        <v>9431</v>
      </c>
      <c r="F7184" s="130" t="s">
        <v>9502</v>
      </c>
      <c r="G7184" s="73" t="s">
        <v>6597</v>
      </c>
      <c r="H7184" s="169"/>
      <c r="I7184" s="287"/>
      <c r="J7184" s="285"/>
      <c r="K7184" s="21"/>
      <c r="L7184" s="21"/>
      <c r="M7184" s="21"/>
      <c r="N7184" s="22">
        <f t="shared" si="2"/>
        <v>46206</v>
      </c>
      <c r="O7184" s="23">
        <f>'RESOLUCIONES EPG'!$N7184-'RESOLUCIONES EPG'!$D7184</f>
        <v>1428</v>
      </c>
    </row>
    <row r="7185" ht="15.75" customHeight="1">
      <c r="A7185" s="275" t="str">
        <f>'RESOLUCIONES 2015'!A7536:H7536</f>
        <v/>
      </c>
      <c r="B7185" s="73" t="s">
        <v>7852</v>
      </c>
      <c r="C7185" s="74">
        <v>541.0</v>
      </c>
      <c r="D7185" s="130">
        <v>44778.0</v>
      </c>
      <c r="E7185" s="73" t="s">
        <v>6800</v>
      </c>
      <c r="F7185" s="130" t="s">
        <v>9503</v>
      </c>
      <c r="G7185" s="73" t="s">
        <v>6597</v>
      </c>
      <c r="H7185" s="169"/>
      <c r="I7185" s="287"/>
      <c r="J7185" s="285"/>
      <c r="K7185" s="21"/>
      <c r="L7185" s="21"/>
      <c r="M7185" s="21"/>
      <c r="N7185" s="22">
        <f t="shared" si="2"/>
        <v>46206</v>
      </c>
      <c r="O7185" s="23">
        <f>'RESOLUCIONES EPG'!$N7185-'RESOLUCIONES EPG'!$D7185</f>
        <v>1428</v>
      </c>
    </row>
    <row r="7186" ht="16.5" customHeight="1">
      <c r="A7186" s="275" t="str">
        <f>'RESOLUCIONES 2015'!A7527:H7527</f>
        <v/>
      </c>
      <c r="B7186" s="73" t="s">
        <v>7852</v>
      </c>
      <c r="C7186" s="74">
        <v>532.0</v>
      </c>
      <c r="D7186" s="130">
        <v>44778.0</v>
      </c>
      <c r="E7186" s="73" t="s">
        <v>2701</v>
      </c>
      <c r="F7186" s="130" t="s">
        <v>9504</v>
      </c>
      <c r="G7186" s="73" t="s">
        <v>6597</v>
      </c>
      <c r="H7186" s="169"/>
      <c r="I7186" s="287"/>
      <c r="J7186" s="285"/>
      <c r="K7186" s="21"/>
      <c r="L7186" s="21"/>
      <c r="M7186" s="21"/>
      <c r="N7186" s="22">
        <f t="shared" si="2"/>
        <v>46206</v>
      </c>
      <c r="O7186" s="23">
        <f>'RESOLUCIONES EPG'!$N7186-'RESOLUCIONES EPG'!$D7186</f>
        <v>1428</v>
      </c>
    </row>
    <row r="7187" ht="16.5" customHeight="1">
      <c r="A7187" s="275" t="str">
        <f>'RESOLUCIONES 2015'!A7533:H7533</f>
        <v/>
      </c>
      <c r="B7187" s="73" t="s">
        <v>7852</v>
      </c>
      <c r="C7187" s="288">
        <v>538.0</v>
      </c>
      <c r="D7187" s="130">
        <v>44778.0</v>
      </c>
      <c r="E7187" s="73" t="s">
        <v>9435</v>
      </c>
      <c r="F7187" s="130" t="s">
        <v>9505</v>
      </c>
      <c r="G7187" s="73" t="s">
        <v>6597</v>
      </c>
      <c r="H7187" s="169"/>
      <c r="I7187" s="287"/>
      <c r="J7187" s="285"/>
      <c r="K7187" s="21"/>
      <c r="L7187" s="21"/>
      <c r="M7187" s="21"/>
      <c r="N7187" s="22">
        <f t="shared" si="2"/>
        <v>46206</v>
      </c>
      <c r="O7187" s="23">
        <f>'RESOLUCIONES EPG'!$N7187-'RESOLUCIONES EPG'!$D7187</f>
        <v>1428</v>
      </c>
    </row>
    <row r="7188" ht="16.5" customHeight="1">
      <c r="A7188" s="275" t="str">
        <f>'RESOLUCIONES 2015'!A7537:H7537</f>
        <v/>
      </c>
      <c r="B7188" s="73" t="s">
        <v>7852</v>
      </c>
      <c r="C7188" s="74">
        <v>542.0</v>
      </c>
      <c r="D7188" s="130">
        <v>44778.0</v>
      </c>
      <c r="E7188" s="73" t="s">
        <v>7887</v>
      </c>
      <c r="F7188" s="130" t="s">
        <v>7888</v>
      </c>
      <c r="G7188" s="73" t="s">
        <v>6597</v>
      </c>
      <c r="H7188" s="169"/>
      <c r="I7188" s="287"/>
      <c r="J7188" s="285"/>
      <c r="K7188" s="21"/>
      <c r="L7188" s="21"/>
      <c r="M7188" s="21"/>
      <c r="N7188" s="22">
        <f t="shared" si="2"/>
        <v>46206</v>
      </c>
      <c r="O7188" s="23">
        <f>'RESOLUCIONES EPG'!$N7188-'RESOLUCIONES EPG'!$D7188</f>
        <v>1428</v>
      </c>
    </row>
    <row r="7189" ht="16.5" customHeight="1">
      <c r="A7189" s="275" t="str">
        <f>'RESOLUCIONES 2015'!A7535:H7535</f>
        <v/>
      </c>
      <c r="B7189" s="73" t="s">
        <v>7852</v>
      </c>
      <c r="C7189" s="280">
        <v>540.0</v>
      </c>
      <c r="D7189" s="130">
        <v>44778.0</v>
      </c>
      <c r="E7189" s="73" t="s">
        <v>9506</v>
      </c>
      <c r="F7189" s="130" t="s">
        <v>9507</v>
      </c>
      <c r="G7189" s="73" t="s">
        <v>6597</v>
      </c>
      <c r="H7189" s="169"/>
      <c r="I7189" s="287"/>
      <c r="J7189" s="285"/>
      <c r="K7189" s="21"/>
      <c r="L7189" s="21"/>
      <c r="M7189" s="21"/>
      <c r="N7189" s="22">
        <f t="shared" si="2"/>
        <v>46206</v>
      </c>
      <c r="O7189" s="23">
        <f>'RESOLUCIONES EPG'!$N7189-'RESOLUCIONES EPG'!$D7189</f>
        <v>1428</v>
      </c>
    </row>
    <row r="7190" ht="16.5" customHeight="1">
      <c r="A7190" s="275" t="str">
        <f>'RESOLUCIONES 2015'!A7523:H7523</f>
        <v/>
      </c>
      <c r="B7190" s="73" t="s">
        <v>7852</v>
      </c>
      <c r="C7190" s="74">
        <v>528.0</v>
      </c>
      <c r="D7190" s="130">
        <v>44778.0</v>
      </c>
      <c r="E7190" s="73" t="s">
        <v>9442</v>
      </c>
      <c r="F7190" s="130" t="s">
        <v>9508</v>
      </c>
      <c r="G7190" s="73" t="s">
        <v>6597</v>
      </c>
      <c r="H7190" s="169"/>
      <c r="I7190" s="287"/>
      <c r="J7190" s="285"/>
      <c r="K7190" s="21"/>
      <c r="L7190" s="21"/>
      <c r="M7190" s="21"/>
      <c r="N7190" s="22">
        <f t="shared" si="2"/>
        <v>46206</v>
      </c>
      <c r="O7190" s="23">
        <f>'RESOLUCIONES EPG'!$N7190-'RESOLUCIONES EPG'!$D7190</f>
        <v>1428</v>
      </c>
    </row>
    <row r="7191" ht="16.5" customHeight="1">
      <c r="A7191" s="275" t="str">
        <f>'RESOLUCIONES 2015'!A7524:H7524</f>
        <v/>
      </c>
      <c r="B7191" s="73" t="s">
        <v>7852</v>
      </c>
      <c r="C7191" s="74">
        <v>529.0</v>
      </c>
      <c r="D7191" s="130">
        <v>44778.0</v>
      </c>
      <c r="E7191" s="73" t="s">
        <v>9450</v>
      </c>
      <c r="F7191" s="130" t="s">
        <v>9509</v>
      </c>
      <c r="G7191" s="73" t="s">
        <v>6597</v>
      </c>
      <c r="H7191" s="169"/>
      <c r="I7191" s="287"/>
      <c r="J7191" s="285"/>
      <c r="K7191" s="21"/>
      <c r="L7191" s="21"/>
      <c r="M7191" s="21"/>
      <c r="N7191" s="22">
        <f t="shared" si="2"/>
        <v>46206</v>
      </c>
      <c r="O7191" s="23">
        <f>'RESOLUCIONES EPG'!$N7191-'RESOLUCIONES EPG'!$D7191</f>
        <v>1428</v>
      </c>
    </row>
    <row r="7192" ht="15.75" customHeight="1">
      <c r="A7192" s="275" t="str">
        <f>'RESOLUCIONES 2015'!A7525:H7525</f>
        <v/>
      </c>
      <c r="B7192" s="73" t="s">
        <v>7852</v>
      </c>
      <c r="C7192" s="74">
        <v>530.0</v>
      </c>
      <c r="D7192" s="130">
        <v>44778.0</v>
      </c>
      <c r="E7192" s="73" t="s">
        <v>9486</v>
      </c>
      <c r="F7192" s="130" t="s">
        <v>9510</v>
      </c>
      <c r="G7192" s="73" t="s">
        <v>6597</v>
      </c>
      <c r="H7192" s="169"/>
      <c r="I7192" s="287"/>
      <c r="J7192" s="285"/>
      <c r="K7192" s="21"/>
      <c r="L7192" s="21"/>
      <c r="M7192" s="21"/>
      <c r="N7192" s="22">
        <f t="shared" si="2"/>
        <v>46206</v>
      </c>
      <c r="O7192" s="23">
        <f>'RESOLUCIONES EPG'!$N7192-'RESOLUCIONES EPG'!$D7192</f>
        <v>1428</v>
      </c>
    </row>
    <row r="7193" ht="15.75" customHeight="1">
      <c r="A7193" s="275" t="str">
        <f>'RESOLUCIONES 2015'!A7532:H7532</f>
        <v/>
      </c>
      <c r="B7193" s="73" t="s">
        <v>7852</v>
      </c>
      <c r="C7193" s="288">
        <v>537.0</v>
      </c>
      <c r="D7193" s="130">
        <v>44778.0</v>
      </c>
      <c r="E7193" s="73" t="s">
        <v>9456</v>
      </c>
      <c r="F7193" s="130" t="s">
        <v>9511</v>
      </c>
      <c r="G7193" s="73" t="s">
        <v>6597</v>
      </c>
      <c r="H7193" s="169"/>
      <c r="I7193" s="287"/>
      <c r="J7193" s="285"/>
      <c r="K7193" s="21"/>
      <c r="L7193" s="21"/>
      <c r="M7193" s="21"/>
      <c r="N7193" s="22">
        <f t="shared" si="2"/>
        <v>46206</v>
      </c>
      <c r="O7193" s="23">
        <f>'RESOLUCIONES EPG'!$N7193-'RESOLUCIONES EPG'!$D7193</f>
        <v>1428</v>
      </c>
    </row>
    <row r="7194" ht="16.5" customHeight="1">
      <c r="A7194" s="275" t="str">
        <f>'RESOLUCIONES 2015'!A7529:H7529</f>
        <v/>
      </c>
      <c r="B7194" s="73" t="s">
        <v>7852</v>
      </c>
      <c r="C7194" s="74">
        <v>534.0</v>
      </c>
      <c r="D7194" s="130">
        <v>44778.0</v>
      </c>
      <c r="E7194" s="73" t="s">
        <v>9461</v>
      </c>
      <c r="F7194" s="130" t="s">
        <v>9512</v>
      </c>
      <c r="G7194" s="73" t="s">
        <v>6597</v>
      </c>
      <c r="H7194" s="169"/>
      <c r="I7194" s="287"/>
      <c r="J7194" s="285"/>
      <c r="K7194" s="21"/>
      <c r="L7194" s="21"/>
      <c r="M7194" s="21"/>
      <c r="N7194" s="22">
        <f t="shared" si="2"/>
        <v>46206</v>
      </c>
      <c r="O7194" s="23">
        <f>'RESOLUCIONES EPG'!$N7194-'RESOLUCIONES EPG'!$D7194</f>
        <v>1428</v>
      </c>
    </row>
    <row r="7195" ht="16.5" customHeight="1">
      <c r="A7195" s="275" t="str">
        <f>'RESOLUCIONES 2015'!A7528:H7528</f>
        <v/>
      </c>
      <c r="B7195" s="73" t="s">
        <v>7852</v>
      </c>
      <c r="C7195" s="280">
        <v>533.0</v>
      </c>
      <c r="D7195" s="130">
        <v>44778.0</v>
      </c>
      <c r="E7195" s="73" t="s">
        <v>8451</v>
      </c>
      <c r="F7195" s="130" t="s">
        <v>8452</v>
      </c>
      <c r="G7195" s="73" t="s">
        <v>6597</v>
      </c>
      <c r="H7195" s="169"/>
      <c r="I7195" s="287"/>
      <c r="J7195" s="285"/>
      <c r="K7195" s="21"/>
      <c r="L7195" s="21"/>
      <c r="M7195" s="21"/>
      <c r="N7195" s="22">
        <f t="shared" si="2"/>
        <v>46206</v>
      </c>
      <c r="O7195" s="23">
        <f>'RESOLUCIONES EPG'!$N7195-'RESOLUCIONES EPG'!$D7195</f>
        <v>1428</v>
      </c>
    </row>
    <row r="7196" ht="16.5" customHeight="1">
      <c r="A7196" s="275" t="str">
        <f>'RESOLUCIONES 2015'!A7521:H7521</f>
        <v/>
      </c>
      <c r="B7196" s="73" t="s">
        <v>7852</v>
      </c>
      <c r="C7196" s="74">
        <v>526.0</v>
      </c>
      <c r="D7196" s="130">
        <v>44778.0</v>
      </c>
      <c r="E7196" s="73" t="s">
        <v>9513</v>
      </c>
      <c r="F7196" s="130" t="s">
        <v>9514</v>
      </c>
      <c r="G7196" s="73" t="s">
        <v>6597</v>
      </c>
      <c r="H7196" s="169"/>
      <c r="I7196" s="287"/>
      <c r="J7196" s="285"/>
      <c r="K7196" s="21"/>
      <c r="L7196" s="21"/>
      <c r="M7196" s="21"/>
      <c r="N7196" s="22">
        <f t="shared" si="2"/>
        <v>46206</v>
      </c>
      <c r="O7196" s="23">
        <f>'RESOLUCIONES EPG'!$N7196-'RESOLUCIONES EPG'!$D7196</f>
        <v>1428</v>
      </c>
    </row>
    <row r="7197" ht="16.5" customHeight="1">
      <c r="A7197" s="275" t="str">
        <f>'RESOLUCIONES 2015'!A7520:H7520</f>
        <v/>
      </c>
      <c r="B7197" s="73" t="s">
        <v>7852</v>
      </c>
      <c r="C7197" s="74">
        <v>525.0</v>
      </c>
      <c r="D7197" s="130">
        <v>44778.0</v>
      </c>
      <c r="E7197" s="73" t="s">
        <v>3394</v>
      </c>
      <c r="F7197" s="130" t="s">
        <v>9515</v>
      </c>
      <c r="G7197" s="73" t="s">
        <v>6597</v>
      </c>
      <c r="H7197" s="169"/>
      <c r="I7197" s="287"/>
      <c r="J7197" s="285"/>
      <c r="K7197" s="21"/>
      <c r="L7197" s="21"/>
      <c r="M7197" s="21"/>
      <c r="N7197" s="22">
        <f t="shared" si="2"/>
        <v>46206</v>
      </c>
      <c r="O7197" s="23">
        <f>'RESOLUCIONES EPG'!$N7197-'RESOLUCIONES EPG'!$D7197</f>
        <v>1428</v>
      </c>
    </row>
    <row r="7198" ht="16.5" customHeight="1">
      <c r="A7198" s="275" t="str">
        <f>'RESOLUCIONES 2015'!A7526:H7526</f>
        <v/>
      </c>
      <c r="B7198" s="73" t="s">
        <v>7852</v>
      </c>
      <c r="C7198" s="74">
        <v>531.0</v>
      </c>
      <c r="D7198" s="130">
        <v>44778.0</v>
      </c>
      <c r="E7198" s="73" t="s">
        <v>3667</v>
      </c>
      <c r="F7198" s="130" t="s">
        <v>9516</v>
      </c>
      <c r="G7198" s="73" t="s">
        <v>6597</v>
      </c>
      <c r="H7198" s="169"/>
      <c r="I7198" s="287"/>
      <c r="J7198" s="285"/>
      <c r="K7198" s="21"/>
      <c r="L7198" s="21"/>
      <c r="M7198" s="21"/>
      <c r="N7198" s="22">
        <f t="shared" si="2"/>
        <v>46206</v>
      </c>
      <c r="O7198" s="23">
        <f>'RESOLUCIONES EPG'!$N7198-'RESOLUCIONES EPG'!$D7198</f>
        <v>1428</v>
      </c>
    </row>
    <row r="7199" ht="16.5" customHeight="1">
      <c r="A7199" s="275" t="str">
        <f>'RESOLUCIONES 2015'!A7531:H7531</f>
        <v/>
      </c>
      <c r="B7199" s="73" t="s">
        <v>7852</v>
      </c>
      <c r="C7199" s="288">
        <v>536.0</v>
      </c>
      <c r="D7199" s="130">
        <v>44778.0</v>
      </c>
      <c r="E7199" s="73" t="s">
        <v>2858</v>
      </c>
      <c r="F7199" s="130" t="s">
        <v>9517</v>
      </c>
      <c r="G7199" s="73" t="s">
        <v>6597</v>
      </c>
      <c r="H7199" s="169"/>
      <c r="I7199" s="287"/>
      <c r="J7199" s="285"/>
      <c r="K7199" s="21"/>
      <c r="L7199" s="21"/>
      <c r="M7199" s="21"/>
      <c r="N7199" s="22">
        <f t="shared" si="2"/>
        <v>46206</v>
      </c>
      <c r="O7199" s="23">
        <f>'RESOLUCIONES EPG'!$N7199-'RESOLUCIONES EPG'!$D7199</f>
        <v>1428</v>
      </c>
    </row>
    <row r="7200" ht="16.5" customHeight="1">
      <c r="A7200" s="275" t="str">
        <f>'RESOLUCIONES 2015'!A7550:H7550</f>
        <v/>
      </c>
      <c r="B7200" s="73" t="s">
        <v>7852</v>
      </c>
      <c r="C7200" s="74">
        <v>555.0</v>
      </c>
      <c r="D7200" s="130">
        <v>44782.0</v>
      </c>
      <c r="E7200" s="73" t="s">
        <v>9518</v>
      </c>
      <c r="F7200" s="130" t="s">
        <v>9519</v>
      </c>
      <c r="G7200" s="73" t="s">
        <v>18</v>
      </c>
      <c r="H7200" s="169" t="s">
        <v>4865</v>
      </c>
      <c r="I7200" s="287"/>
      <c r="J7200" s="285"/>
      <c r="K7200" s="21"/>
      <c r="L7200" s="21"/>
      <c r="M7200" s="21"/>
      <c r="N7200" s="22">
        <f t="shared" si="2"/>
        <v>46206</v>
      </c>
      <c r="O7200" s="23">
        <f>'RESOLUCIONES EPG'!$N7200-'RESOLUCIONES EPG'!$D7200</f>
        <v>1424</v>
      </c>
    </row>
    <row r="7201" ht="15.75" customHeight="1">
      <c r="A7201" s="275" t="str">
        <f>'RESOLUCIONES 2015'!A7545:H7545</f>
        <v/>
      </c>
      <c r="B7201" s="73" t="s">
        <v>7852</v>
      </c>
      <c r="C7201" s="280">
        <v>550.0</v>
      </c>
      <c r="D7201" s="130">
        <v>44782.0</v>
      </c>
      <c r="E7201" s="73" t="s">
        <v>9520</v>
      </c>
      <c r="F7201" s="130" t="s">
        <v>9521</v>
      </c>
      <c r="G7201" s="73" t="s">
        <v>18</v>
      </c>
      <c r="H7201" s="169" t="s">
        <v>4642</v>
      </c>
      <c r="I7201" s="287"/>
      <c r="J7201" s="285"/>
      <c r="K7201" s="21"/>
      <c r="L7201" s="21"/>
      <c r="M7201" s="21"/>
      <c r="N7201" s="22">
        <f t="shared" si="2"/>
        <v>46206</v>
      </c>
      <c r="O7201" s="23">
        <f>'RESOLUCIONES EPG'!$N7201-'RESOLUCIONES EPG'!$D7201</f>
        <v>1424</v>
      </c>
    </row>
    <row r="7202" ht="15.75" customHeight="1">
      <c r="A7202" s="275" t="str">
        <f>'RESOLUCIONES 2015'!A7539:H7539</f>
        <v/>
      </c>
      <c r="B7202" s="73" t="s">
        <v>7852</v>
      </c>
      <c r="C7202" s="74">
        <v>544.0</v>
      </c>
      <c r="D7202" s="130">
        <v>44782.0</v>
      </c>
      <c r="E7202" s="73" t="s">
        <v>9522</v>
      </c>
      <c r="F7202" s="130" t="s">
        <v>9523</v>
      </c>
      <c r="G7202" s="73" t="s">
        <v>18</v>
      </c>
      <c r="H7202" s="169" t="s">
        <v>7289</v>
      </c>
      <c r="I7202" s="287"/>
      <c r="J7202" s="285"/>
      <c r="K7202" s="21"/>
      <c r="L7202" s="21"/>
      <c r="M7202" s="21"/>
      <c r="N7202" s="22">
        <f t="shared" si="2"/>
        <v>46206</v>
      </c>
      <c r="O7202" s="23">
        <f>'RESOLUCIONES EPG'!$N7202-'RESOLUCIONES EPG'!$D7202</f>
        <v>1424</v>
      </c>
    </row>
    <row r="7203" ht="15.75" customHeight="1">
      <c r="A7203" s="275" t="str">
        <f>'RESOLUCIONES 2015'!A7554:H7554</f>
        <v/>
      </c>
      <c r="B7203" s="73" t="s">
        <v>7852</v>
      </c>
      <c r="C7203" s="74">
        <v>559.0</v>
      </c>
      <c r="D7203" s="130">
        <v>44782.0</v>
      </c>
      <c r="E7203" s="73" t="s">
        <v>9524</v>
      </c>
      <c r="F7203" s="130" t="s">
        <v>1755</v>
      </c>
      <c r="G7203" s="73" t="s">
        <v>131</v>
      </c>
      <c r="H7203" s="169"/>
      <c r="I7203" s="287"/>
      <c r="J7203" s="285"/>
      <c r="K7203" s="21"/>
      <c r="L7203" s="21"/>
      <c r="M7203" s="21"/>
      <c r="N7203" s="22">
        <f t="shared" si="2"/>
        <v>46206</v>
      </c>
      <c r="O7203" s="23">
        <f>'RESOLUCIONES EPG'!$N7203-'RESOLUCIONES EPG'!$D7203</f>
        <v>1424</v>
      </c>
    </row>
    <row r="7204" ht="15.75" customHeight="1">
      <c r="A7204" s="275" t="str">
        <f>'RESOLUCIONES 2015'!A7540:H7540</f>
        <v/>
      </c>
      <c r="B7204" s="73" t="s">
        <v>7852</v>
      </c>
      <c r="C7204" s="74">
        <v>545.0</v>
      </c>
      <c r="D7204" s="130">
        <v>44782.0</v>
      </c>
      <c r="E7204" s="73" t="s">
        <v>1796</v>
      </c>
      <c r="F7204" s="130" t="s">
        <v>9525</v>
      </c>
      <c r="G7204" s="73" t="s">
        <v>18</v>
      </c>
      <c r="H7204" s="169" t="s">
        <v>4601</v>
      </c>
      <c r="I7204" s="287"/>
      <c r="J7204" s="285"/>
      <c r="K7204" s="21"/>
      <c r="L7204" s="21"/>
      <c r="M7204" s="21"/>
      <c r="N7204" s="22">
        <f t="shared" si="2"/>
        <v>46206</v>
      </c>
      <c r="O7204" s="23">
        <f>'RESOLUCIONES EPG'!$N7204-'RESOLUCIONES EPG'!$D7204</f>
        <v>1424</v>
      </c>
    </row>
    <row r="7205" ht="16.5" customHeight="1">
      <c r="A7205" s="275" t="str">
        <f>'RESOLUCIONES 2015'!A7543:H7543</f>
        <v/>
      </c>
      <c r="B7205" s="73" t="s">
        <v>7852</v>
      </c>
      <c r="C7205" s="288">
        <v>548.0</v>
      </c>
      <c r="D7205" s="130">
        <v>44782.0</v>
      </c>
      <c r="E7205" s="73" t="s">
        <v>9526</v>
      </c>
      <c r="F7205" s="130" t="s">
        <v>9527</v>
      </c>
      <c r="G7205" s="73" t="s">
        <v>18</v>
      </c>
      <c r="H7205" s="169" t="s">
        <v>4601</v>
      </c>
      <c r="I7205" s="287"/>
      <c r="J7205" s="285"/>
      <c r="K7205" s="21"/>
      <c r="L7205" s="21"/>
      <c r="M7205" s="21"/>
      <c r="N7205" s="22">
        <f t="shared" si="2"/>
        <v>46206</v>
      </c>
      <c r="O7205" s="23">
        <f>'RESOLUCIONES EPG'!$N7205-'RESOLUCIONES EPG'!$D7205</f>
        <v>1424</v>
      </c>
    </row>
    <row r="7206" ht="15.75" customHeight="1">
      <c r="A7206" s="275" t="str">
        <f>'RESOLUCIONES 2015'!A7552:H7552</f>
        <v/>
      </c>
      <c r="B7206" s="73" t="s">
        <v>7852</v>
      </c>
      <c r="C7206" s="74">
        <v>557.0</v>
      </c>
      <c r="D7206" s="130">
        <v>44782.0</v>
      </c>
      <c r="E7206" s="73" t="s">
        <v>8072</v>
      </c>
      <c r="F7206" s="130" t="s">
        <v>8073</v>
      </c>
      <c r="G7206" s="73" t="s">
        <v>131</v>
      </c>
      <c r="H7206" s="169"/>
      <c r="I7206" s="287"/>
      <c r="J7206" s="285"/>
      <c r="K7206" s="21"/>
      <c r="L7206" s="21"/>
      <c r="M7206" s="21"/>
      <c r="N7206" s="22">
        <f t="shared" si="2"/>
        <v>46206</v>
      </c>
      <c r="O7206" s="23">
        <f>'RESOLUCIONES EPG'!$N7206-'RESOLUCIONES EPG'!$D7206</f>
        <v>1424</v>
      </c>
    </row>
    <row r="7207" ht="15.75" customHeight="1">
      <c r="A7207" s="275" t="str">
        <f>'RESOLUCIONES 2015'!A7557:H7557</f>
        <v/>
      </c>
      <c r="B7207" s="73" t="s">
        <v>7852</v>
      </c>
      <c r="C7207" s="280">
        <v>562.0</v>
      </c>
      <c r="D7207" s="130">
        <v>44782.0</v>
      </c>
      <c r="E7207" s="73" t="s">
        <v>1558</v>
      </c>
      <c r="F7207" s="130" t="s">
        <v>8373</v>
      </c>
      <c r="G7207" s="73" t="s">
        <v>6597</v>
      </c>
      <c r="H7207" s="169"/>
      <c r="I7207" s="287"/>
      <c r="J7207" s="285"/>
      <c r="K7207" s="21"/>
      <c r="L7207" s="21"/>
      <c r="M7207" s="21"/>
      <c r="N7207" s="22">
        <f t="shared" si="2"/>
        <v>46206</v>
      </c>
      <c r="O7207" s="23">
        <f>'RESOLUCIONES EPG'!$N7207-'RESOLUCIONES EPG'!$D7207</f>
        <v>1424</v>
      </c>
    </row>
    <row r="7208" ht="15.75" customHeight="1">
      <c r="A7208" s="275" t="str">
        <f>'RESOLUCIONES 2015'!A7546:H7546</f>
        <v/>
      </c>
      <c r="B7208" s="73" t="s">
        <v>7852</v>
      </c>
      <c r="C7208" s="74">
        <v>551.0</v>
      </c>
      <c r="D7208" s="130">
        <v>44782.0</v>
      </c>
      <c r="E7208" s="73" t="s">
        <v>9528</v>
      </c>
      <c r="F7208" s="130" t="s">
        <v>9529</v>
      </c>
      <c r="G7208" s="73" t="s">
        <v>18</v>
      </c>
      <c r="H7208" s="169" t="s">
        <v>4642</v>
      </c>
      <c r="I7208" s="287"/>
      <c r="J7208" s="285"/>
      <c r="K7208" s="21"/>
      <c r="L7208" s="21"/>
      <c r="M7208" s="21"/>
      <c r="N7208" s="22">
        <f t="shared" si="2"/>
        <v>46206</v>
      </c>
      <c r="O7208" s="23">
        <f>'RESOLUCIONES EPG'!$N7208-'RESOLUCIONES EPG'!$D7208</f>
        <v>1424</v>
      </c>
    </row>
    <row r="7209" ht="15.75" customHeight="1">
      <c r="A7209" s="275" t="str">
        <f>'RESOLUCIONES 2015'!A7551:H7551</f>
        <v/>
      </c>
      <c r="B7209" s="73" t="s">
        <v>7852</v>
      </c>
      <c r="C7209" s="74">
        <v>556.0</v>
      </c>
      <c r="D7209" s="130">
        <v>44782.0</v>
      </c>
      <c r="E7209" s="73" t="s">
        <v>8184</v>
      </c>
      <c r="F7209" s="130" t="s">
        <v>8185</v>
      </c>
      <c r="G7209" s="73" t="s">
        <v>131</v>
      </c>
      <c r="H7209" s="169"/>
      <c r="I7209" s="287"/>
      <c r="J7209" s="285"/>
      <c r="K7209" s="21"/>
      <c r="L7209" s="21"/>
      <c r="M7209" s="21"/>
      <c r="N7209" s="22">
        <f t="shared" si="2"/>
        <v>46206</v>
      </c>
      <c r="O7209" s="23">
        <f>'RESOLUCIONES EPG'!$N7209-'RESOLUCIONES EPG'!$D7209</f>
        <v>1424</v>
      </c>
    </row>
    <row r="7210" ht="15.75" customHeight="1">
      <c r="A7210" s="275" t="str">
        <f>'RESOLUCIONES 2015'!A7555:H7555</f>
        <v/>
      </c>
      <c r="B7210" s="73" t="s">
        <v>7852</v>
      </c>
      <c r="C7210" s="74">
        <v>560.0</v>
      </c>
      <c r="D7210" s="130">
        <v>44782.0</v>
      </c>
      <c r="E7210" s="73" t="s">
        <v>9530</v>
      </c>
      <c r="F7210" s="130" t="s">
        <v>6290</v>
      </c>
      <c r="G7210" s="73" t="s">
        <v>131</v>
      </c>
      <c r="H7210" s="169"/>
      <c r="I7210" s="287"/>
      <c r="J7210" s="285"/>
      <c r="K7210" s="21"/>
      <c r="L7210" s="21"/>
      <c r="M7210" s="21"/>
      <c r="N7210" s="22">
        <f t="shared" si="2"/>
        <v>46206</v>
      </c>
      <c r="O7210" s="23">
        <f>'RESOLUCIONES EPG'!$N7210-'RESOLUCIONES EPG'!$D7210</f>
        <v>1424</v>
      </c>
    </row>
    <row r="7211" ht="15.75" customHeight="1">
      <c r="A7211" s="275" t="str">
        <f>'RESOLUCIONES 2015'!A7553:H7553</f>
        <v/>
      </c>
      <c r="B7211" s="73" t="s">
        <v>7852</v>
      </c>
      <c r="C7211" s="288">
        <v>558.0</v>
      </c>
      <c r="D7211" s="130">
        <v>44782.0</v>
      </c>
      <c r="E7211" s="73" t="s">
        <v>3213</v>
      </c>
      <c r="F7211" s="130" t="s">
        <v>7959</v>
      </c>
      <c r="G7211" s="73" t="s">
        <v>131</v>
      </c>
      <c r="H7211" s="169"/>
      <c r="I7211" s="287"/>
      <c r="J7211" s="285"/>
      <c r="K7211" s="21"/>
      <c r="L7211" s="21"/>
      <c r="M7211" s="21"/>
      <c r="N7211" s="22">
        <f t="shared" si="2"/>
        <v>46206</v>
      </c>
      <c r="O7211" s="23">
        <f>'RESOLUCIONES EPG'!$N7211-'RESOLUCIONES EPG'!$D7211</f>
        <v>1424</v>
      </c>
    </row>
    <row r="7212" ht="16.5" customHeight="1">
      <c r="A7212" s="275" t="str">
        <f>'RESOLUCIONES 2015'!A7542:H7542</f>
        <v/>
      </c>
      <c r="B7212" s="73" t="s">
        <v>7852</v>
      </c>
      <c r="C7212" s="74">
        <v>547.0</v>
      </c>
      <c r="D7212" s="130">
        <v>44782.0</v>
      </c>
      <c r="E7212" s="73" t="s">
        <v>5537</v>
      </c>
      <c r="F7212" s="130" t="s">
        <v>9531</v>
      </c>
      <c r="G7212" s="73" t="s">
        <v>18</v>
      </c>
      <c r="H7212" s="169" t="s">
        <v>2344</v>
      </c>
      <c r="I7212" s="287"/>
      <c r="J7212" s="285"/>
      <c r="K7212" s="21"/>
      <c r="L7212" s="21"/>
      <c r="M7212" s="21"/>
      <c r="N7212" s="22">
        <f t="shared" si="2"/>
        <v>46206</v>
      </c>
      <c r="O7212" s="23">
        <f>'RESOLUCIONES EPG'!$N7212-'RESOLUCIONES EPG'!$D7212</f>
        <v>1424</v>
      </c>
    </row>
    <row r="7213" ht="16.5" customHeight="1">
      <c r="A7213" s="275" t="str">
        <f>'RESOLUCIONES 2015'!A7538:H7538</f>
        <v/>
      </c>
      <c r="B7213" s="73" t="s">
        <v>7852</v>
      </c>
      <c r="C7213" s="280">
        <v>543.0</v>
      </c>
      <c r="D7213" s="130">
        <v>44782.0</v>
      </c>
      <c r="E7213" s="73" t="s">
        <v>9532</v>
      </c>
      <c r="F7213" s="130" t="s">
        <v>9533</v>
      </c>
      <c r="G7213" s="73" t="s">
        <v>18</v>
      </c>
      <c r="H7213" s="169" t="s">
        <v>4601</v>
      </c>
      <c r="I7213" s="287"/>
      <c r="J7213" s="285"/>
      <c r="K7213" s="21"/>
      <c r="L7213" s="21"/>
      <c r="M7213" s="21"/>
      <c r="N7213" s="22">
        <f t="shared" si="2"/>
        <v>46206</v>
      </c>
      <c r="O7213" s="23">
        <f>'RESOLUCIONES EPG'!$N7213-'RESOLUCIONES EPG'!$D7213</f>
        <v>1424</v>
      </c>
    </row>
    <row r="7214" ht="16.5" customHeight="1">
      <c r="A7214" s="275" t="str">
        <f>'RESOLUCIONES 2015'!A7544:H7544</f>
        <v/>
      </c>
      <c r="B7214" s="73" t="s">
        <v>7852</v>
      </c>
      <c r="C7214" s="74">
        <v>549.0</v>
      </c>
      <c r="D7214" s="130">
        <v>44782.0</v>
      </c>
      <c r="E7214" s="73" t="s">
        <v>6728</v>
      </c>
      <c r="F7214" s="130" t="s">
        <v>9534</v>
      </c>
      <c r="G7214" s="73" t="s">
        <v>18</v>
      </c>
      <c r="H7214" s="169" t="s">
        <v>8663</v>
      </c>
      <c r="I7214" s="287"/>
      <c r="J7214" s="285"/>
      <c r="K7214" s="21"/>
      <c r="L7214" s="21"/>
      <c r="M7214" s="21"/>
      <c r="N7214" s="22">
        <f t="shared" si="2"/>
        <v>46206</v>
      </c>
      <c r="O7214" s="23">
        <f>'RESOLUCIONES EPG'!$N7214-'RESOLUCIONES EPG'!$D7214</f>
        <v>1424</v>
      </c>
    </row>
    <row r="7215" ht="16.5" customHeight="1">
      <c r="A7215" s="275" t="str">
        <f>'RESOLUCIONES 2015'!A7558:H7558</f>
        <v/>
      </c>
      <c r="B7215" s="73" t="s">
        <v>7852</v>
      </c>
      <c r="C7215" s="74">
        <v>563.0</v>
      </c>
      <c r="D7215" s="130">
        <v>44782.0</v>
      </c>
      <c r="E7215" s="73" t="s">
        <v>2944</v>
      </c>
      <c r="F7215" s="130" t="s">
        <v>2945</v>
      </c>
      <c r="G7215" s="73" t="s">
        <v>2923</v>
      </c>
      <c r="H7215" s="169"/>
      <c r="I7215" s="287"/>
      <c r="J7215" s="285"/>
      <c r="K7215" s="21"/>
      <c r="L7215" s="21"/>
      <c r="M7215" s="21"/>
      <c r="N7215" s="22">
        <f t="shared" si="2"/>
        <v>46206</v>
      </c>
      <c r="O7215" s="23">
        <f>'RESOLUCIONES EPG'!$N7215-'RESOLUCIONES EPG'!$D7215</f>
        <v>1424</v>
      </c>
    </row>
    <row r="7216" ht="15.75" customHeight="1">
      <c r="A7216" s="275" t="str">
        <f>'RESOLUCIONES 2015'!A7556:H7556</f>
        <v/>
      </c>
      <c r="B7216" s="73" t="s">
        <v>7852</v>
      </c>
      <c r="C7216" s="74">
        <v>561.0</v>
      </c>
      <c r="D7216" s="130">
        <v>44782.0</v>
      </c>
      <c r="E7216" s="73" t="s">
        <v>9492</v>
      </c>
      <c r="F7216" s="130" t="s">
        <v>9535</v>
      </c>
      <c r="G7216" s="73" t="s">
        <v>6597</v>
      </c>
      <c r="H7216" s="169"/>
      <c r="I7216" s="287"/>
      <c r="J7216" s="285"/>
      <c r="K7216" s="21"/>
      <c r="L7216" s="21"/>
      <c r="M7216" s="21"/>
      <c r="N7216" s="22">
        <f t="shared" si="2"/>
        <v>46206</v>
      </c>
      <c r="O7216" s="23">
        <f>'RESOLUCIONES EPG'!$N7216-'RESOLUCIONES EPG'!$D7216</f>
        <v>1424</v>
      </c>
    </row>
    <row r="7217" ht="16.5" customHeight="1">
      <c r="A7217" s="275" t="str">
        <f>'RESOLUCIONES 2015'!A7548:H7548</f>
        <v/>
      </c>
      <c r="B7217" s="73" t="s">
        <v>7852</v>
      </c>
      <c r="C7217" s="288">
        <v>553.0</v>
      </c>
      <c r="D7217" s="130">
        <v>44782.0</v>
      </c>
      <c r="E7217" s="73" t="s">
        <v>9536</v>
      </c>
      <c r="F7217" s="130" t="s">
        <v>9537</v>
      </c>
      <c r="G7217" s="73" t="s">
        <v>18</v>
      </c>
      <c r="H7217" s="169" t="s">
        <v>9538</v>
      </c>
      <c r="I7217" s="287"/>
      <c r="J7217" s="285"/>
      <c r="K7217" s="21"/>
      <c r="L7217" s="21"/>
      <c r="M7217" s="21"/>
      <c r="N7217" s="22">
        <f t="shared" si="2"/>
        <v>46206</v>
      </c>
      <c r="O7217" s="23">
        <f>'RESOLUCIONES EPG'!$N7217-'RESOLUCIONES EPG'!$D7217</f>
        <v>1424</v>
      </c>
    </row>
    <row r="7218" ht="15.75" customHeight="1">
      <c r="A7218" s="275" t="str">
        <f>'RESOLUCIONES 2015'!A7549:H7549</f>
        <v/>
      </c>
      <c r="B7218" s="73" t="s">
        <v>7852</v>
      </c>
      <c r="C7218" s="74">
        <v>554.0</v>
      </c>
      <c r="D7218" s="130">
        <v>44782.0</v>
      </c>
      <c r="E7218" s="73" t="s">
        <v>9539</v>
      </c>
      <c r="F7218" s="130" t="s">
        <v>9540</v>
      </c>
      <c r="G7218" s="73" t="s">
        <v>18</v>
      </c>
      <c r="H7218" s="169" t="s">
        <v>9538</v>
      </c>
      <c r="I7218" s="287"/>
      <c r="J7218" s="285"/>
      <c r="K7218" s="21"/>
      <c r="L7218" s="21"/>
      <c r="M7218" s="21"/>
      <c r="N7218" s="22">
        <f t="shared" si="2"/>
        <v>46206</v>
      </c>
      <c r="O7218" s="23">
        <f>'RESOLUCIONES EPG'!$N7218-'RESOLUCIONES EPG'!$D7218</f>
        <v>1424</v>
      </c>
    </row>
    <row r="7219" ht="16.5" customHeight="1">
      <c r="A7219" s="275" t="str">
        <f>'RESOLUCIONES 2015'!A7541:H7541</f>
        <v/>
      </c>
      <c r="B7219" s="73" t="s">
        <v>7852</v>
      </c>
      <c r="C7219" s="280">
        <v>546.0</v>
      </c>
      <c r="D7219" s="130">
        <v>44782.0</v>
      </c>
      <c r="E7219" s="73" t="s">
        <v>7209</v>
      </c>
      <c r="F7219" s="130" t="s">
        <v>9541</v>
      </c>
      <c r="G7219" s="73" t="s">
        <v>18</v>
      </c>
      <c r="H7219" s="169" t="s">
        <v>4601</v>
      </c>
      <c r="I7219" s="287"/>
      <c r="J7219" s="285"/>
      <c r="K7219" s="21"/>
      <c r="L7219" s="21"/>
      <c r="M7219" s="21"/>
      <c r="N7219" s="22">
        <f t="shared" si="2"/>
        <v>46206</v>
      </c>
      <c r="O7219" s="23">
        <f>'RESOLUCIONES EPG'!$N7219-'RESOLUCIONES EPG'!$D7219</f>
        <v>1424</v>
      </c>
    </row>
    <row r="7220" ht="16.5" customHeight="1">
      <c r="A7220" s="275" t="str">
        <f>'RESOLUCIONES 2015'!A7547:H7547</f>
        <v/>
      </c>
      <c r="B7220" s="73" t="s">
        <v>7852</v>
      </c>
      <c r="C7220" s="74">
        <v>552.0</v>
      </c>
      <c r="D7220" s="130">
        <v>44782.0</v>
      </c>
      <c r="E7220" s="73" t="s">
        <v>9542</v>
      </c>
      <c r="F7220" s="130" t="s">
        <v>9543</v>
      </c>
      <c r="G7220" s="73" t="s">
        <v>18</v>
      </c>
      <c r="H7220" s="169" t="s">
        <v>9538</v>
      </c>
      <c r="I7220" s="287"/>
      <c r="J7220" s="285"/>
      <c r="K7220" s="21"/>
      <c r="L7220" s="21"/>
      <c r="M7220" s="21"/>
      <c r="N7220" s="22">
        <f t="shared" si="2"/>
        <v>46206</v>
      </c>
      <c r="O7220" s="23">
        <f>'RESOLUCIONES EPG'!$N7220-'RESOLUCIONES EPG'!$D7220</f>
        <v>1424</v>
      </c>
    </row>
    <row r="7221" ht="16.5" customHeight="1">
      <c r="A7221" s="275" t="str">
        <f>'RESOLUCIONES 2015'!A7561:H7561</f>
        <v/>
      </c>
      <c r="B7221" s="73" t="s">
        <v>7852</v>
      </c>
      <c r="C7221" s="74">
        <v>566.0</v>
      </c>
      <c r="D7221" s="130">
        <v>44783.0</v>
      </c>
      <c r="E7221" s="73" t="s">
        <v>9544</v>
      </c>
      <c r="F7221" s="130" t="s">
        <v>9545</v>
      </c>
      <c r="G7221" s="73" t="s">
        <v>3390</v>
      </c>
      <c r="H7221" s="169"/>
      <c r="I7221" s="287"/>
      <c r="J7221" s="285"/>
      <c r="K7221" s="21"/>
      <c r="L7221" s="21"/>
      <c r="M7221" s="21"/>
      <c r="N7221" s="22">
        <f t="shared" si="2"/>
        <v>46206</v>
      </c>
      <c r="O7221" s="23">
        <f>'RESOLUCIONES EPG'!$N7221-'RESOLUCIONES EPG'!$D7221</f>
        <v>1423</v>
      </c>
    </row>
    <row r="7222" ht="16.5" customHeight="1">
      <c r="A7222" s="275" t="str">
        <f>'RESOLUCIONES 2015'!A7567:H7567</f>
        <v/>
      </c>
      <c r="B7222" s="73" t="s">
        <v>7852</v>
      </c>
      <c r="C7222" s="74">
        <v>572.0</v>
      </c>
      <c r="D7222" s="130">
        <v>44783.0</v>
      </c>
      <c r="E7222" s="73" t="s">
        <v>4801</v>
      </c>
      <c r="F7222" s="130" t="s">
        <v>8441</v>
      </c>
      <c r="G7222" s="73" t="s">
        <v>2253</v>
      </c>
      <c r="H7222" s="169" t="s">
        <v>8322</v>
      </c>
      <c r="I7222" s="287"/>
      <c r="J7222" s="285"/>
      <c r="K7222" s="21"/>
      <c r="L7222" s="21"/>
      <c r="M7222" s="21"/>
      <c r="N7222" s="22">
        <f t="shared" si="2"/>
        <v>46206</v>
      </c>
      <c r="O7222" s="23">
        <f>'RESOLUCIONES EPG'!$N7222-'RESOLUCIONES EPG'!$D7222</f>
        <v>1423</v>
      </c>
    </row>
    <row r="7223" ht="15.75" customHeight="1">
      <c r="A7223" s="275" t="str">
        <f>'RESOLUCIONES 2015'!A7565:H7565</f>
        <v/>
      </c>
      <c r="B7223" s="73" t="s">
        <v>7852</v>
      </c>
      <c r="C7223" s="288">
        <v>570.0</v>
      </c>
      <c r="D7223" s="130">
        <v>44783.0</v>
      </c>
      <c r="E7223" s="73" t="s">
        <v>9546</v>
      </c>
      <c r="F7223" s="130" t="s">
        <v>9547</v>
      </c>
      <c r="G7223" s="73" t="s">
        <v>3390</v>
      </c>
      <c r="H7223" s="169"/>
      <c r="I7223" s="287"/>
      <c r="J7223" s="285"/>
      <c r="K7223" s="21"/>
      <c r="L7223" s="21"/>
      <c r="M7223" s="21"/>
      <c r="N7223" s="22">
        <f t="shared" si="2"/>
        <v>46206</v>
      </c>
      <c r="O7223" s="23">
        <f>'RESOLUCIONES EPG'!$N7223-'RESOLUCIONES EPG'!$D7223</f>
        <v>1423</v>
      </c>
    </row>
    <row r="7224" ht="15.75" customHeight="1">
      <c r="A7224" s="275" t="str">
        <f>'RESOLUCIONES 2015'!A7564:H7564</f>
        <v/>
      </c>
      <c r="B7224" s="73" t="s">
        <v>7852</v>
      </c>
      <c r="C7224" s="74">
        <v>569.0</v>
      </c>
      <c r="D7224" s="130">
        <v>44783.0</v>
      </c>
      <c r="E7224" s="73" t="s">
        <v>9548</v>
      </c>
      <c r="F7224" s="130" t="s">
        <v>9549</v>
      </c>
      <c r="G7224" s="73" t="s">
        <v>3390</v>
      </c>
      <c r="H7224" s="169"/>
      <c r="I7224" s="287"/>
      <c r="J7224" s="285"/>
      <c r="K7224" s="21"/>
      <c r="L7224" s="21"/>
      <c r="M7224" s="21"/>
      <c r="N7224" s="22">
        <f t="shared" si="2"/>
        <v>46206</v>
      </c>
      <c r="O7224" s="23">
        <f>'RESOLUCIONES EPG'!$N7224-'RESOLUCIONES EPG'!$D7224</f>
        <v>1423</v>
      </c>
    </row>
    <row r="7225" ht="15.75" customHeight="1">
      <c r="A7225" s="275" t="str">
        <f>'RESOLUCIONES 2015'!A7566:H7566</f>
        <v/>
      </c>
      <c r="B7225" s="73" t="s">
        <v>7852</v>
      </c>
      <c r="C7225" s="280">
        <v>571.0</v>
      </c>
      <c r="D7225" s="130">
        <v>44783.0</v>
      </c>
      <c r="E7225" s="73" t="s">
        <v>8690</v>
      </c>
      <c r="F7225" s="130" t="s">
        <v>8806</v>
      </c>
      <c r="G7225" s="73" t="s">
        <v>2253</v>
      </c>
      <c r="H7225" s="169" t="s">
        <v>90</v>
      </c>
      <c r="I7225" s="287"/>
      <c r="J7225" s="285"/>
      <c r="K7225" s="21"/>
      <c r="L7225" s="21"/>
      <c r="M7225" s="21"/>
      <c r="N7225" s="22">
        <f t="shared" si="2"/>
        <v>46206</v>
      </c>
      <c r="O7225" s="23">
        <f>'RESOLUCIONES EPG'!$N7225-'RESOLUCIONES EPG'!$D7225</f>
        <v>1423</v>
      </c>
    </row>
    <row r="7226" ht="15.75" customHeight="1">
      <c r="A7226" s="275" t="str">
        <f>'RESOLUCIONES 2015'!A7563:H7563</f>
        <v/>
      </c>
      <c r="B7226" s="73" t="s">
        <v>7852</v>
      </c>
      <c r="C7226" s="74">
        <v>568.0</v>
      </c>
      <c r="D7226" s="130">
        <v>44783.0</v>
      </c>
      <c r="E7226" s="73" t="s">
        <v>2843</v>
      </c>
      <c r="F7226" s="130" t="s">
        <v>9550</v>
      </c>
      <c r="G7226" s="73" t="s">
        <v>3390</v>
      </c>
      <c r="H7226" s="169"/>
      <c r="I7226" s="287"/>
      <c r="J7226" s="285"/>
      <c r="K7226" s="21"/>
      <c r="L7226" s="21"/>
      <c r="M7226" s="21"/>
      <c r="N7226" s="22">
        <f t="shared" si="2"/>
        <v>46206</v>
      </c>
      <c r="O7226" s="23">
        <f>'RESOLUCIONES EPG'!$N7226-'RESOLUCIONES EPG'!$D7226</f>
        <v>1423</v>
      </c>
    </row>
    <row r="7227" ht="15.75" customHeight="1">
      <c r="A7227" s="275" t="str">
        <f>'RESOLUCIONES 2015'!A7559:H7559</f>
        <v/>
      </c>
      <c r="B7227" s="73" t="s">
        <v>7852</v>
      </c>
      <c r="C7227" s="74">
        <v>564.0</v>
      </c>
      <c r="D7227" s="130">
        <v>44783.0</v>
      </c>
      <c r="E7227" s="73" t="s">
        <v>2944</v>
      </c>
      <c r="F7227" s="130" t="s">
        <v>2945</v>
      </c>
      <c r="G7227" s="73" t="s">
        <v>131</v>
      </c>
      <c r="H7227" s="169"/>
      <c r="I7227" s="287"/>
      <c r="J7227" s="285"/>
      <c r="K7227" s="21"/>
      <c r="L7227" s="21"/>
      <c r="M7227" s="21"/>
      <c r="N7227" s="22">
        <f t="shared" si="2"/>
        <v>46206</v>
      </c>
      <c r="O7227" s="23">
        <f>'RESOLUCIONES EPG'!$N7227-'RESOLUCIONES EPG'!$D7227</f>
        <v>1423</v>
      </c>
    </row>
    <row r="7228" ht="16.5" customHeight="1">
      <c r="A7228" s="275" t="str">
        <f>'RESOLUCIONES 2015'!A7562:H7562</f>
        <v/>
      </c>
      <c r="B7228" s="73" t="s">
        <v>7852</v>
      </c>
      <c r="C7228" s="74">
        <v>567.0</v>
      </c>
      <c r="D7228" s="130">
        <v>44783.0</v>
      </c>
      <c r="E7228" s="73" t="s">
        <v>9551</v>
      </c>
      <c r="F7228" s="130" t="s">
        <v>9552</v>
      </c>
      <c r="G7228" s="73" t="s">
        <v>3390</v>
      </c>
      <c r="H7228" s="169"/>
      <c r="I7228" s="287"/>
      <c r="J7228" s="285"/>
      <c r="K7228" s="21"/>
      <c r="L7228" s="21"/>
      <c r="M7228" s="21"/>
      <c r="N7228" s="22">
        <f t="shared" si="2"/>
        <v>46206</v>
      </c>
      <c r="O7228" s="23">
        <f>'RESOLUCIONES EPG'!$N7228-'RESOLUCIONES EPG'!$D7228</f>
        <v>1423</v>
      </c>
    </row>
    <row r="7229" ht="16.5" customHeight="1">
      <c r="A7229" s="275" t="str">
        <f>'RESOLUCIONES 2015'!A7560:H7560</f>
        <v/>
      </c>
      <c r="B7229" s="73" t="s">
        <v>7852</v>
      </c>
      <c r="C7229" s="288">
        <v>565.0</v>
      </c>
      <c r="D7229" s="130">
        <v>44783.0</v>
      </c>
      <c r="E7229" s="73" t="s">
        <v>9553</v>
      </c>
      <c r="F7229" s="130" t="s">
        <v>9554</v>
      </c>
      <c r="G7229" s="73" t="s">
        <v>3390</v>
      </c>
      <c r="H7229" s="169"/>
      <c r="I7229" s="287"/>
      <c r="J7229" s="285"/>
      <c r="K7229" s="21"/>
      <c r="L7229" s="21"/>
      <c r="M7229" s="21"/>
      <c r="N7229" s="22">
        <f t="shared" si="2"/>
        <v>46206</v>
      </c>
      <c r="O7229" s="23">
        <f>'RESOLUCIONES EPG'!$N7229-'RESOLUCIONES EPG'!$D7229</f>
        <v>1423</v>
      </c>
    </row>
    <row r="7230" ht="15.75" customHeight="1">
      <c r="A7230" s="275" t="str">
        <f>'RESOLUCIONES 2015'!A7572:H7572</f>
        <v/>
      </c>
      <c r="B7230" s="73" t="s">
        <v>7852</v>
      </c>
      <c r="C7230" s="74">
        <v>577.0</v>
      </c>
      <c r="D7230" s="130">
        <v>44784.0</v>
      </c>
      <c r="E7230" s="73" t="s">
        <v>3331</v>
      </c>
      <c r="F7230" s="130" t="s">
        <v>7363</v>
      </c>
      <c r="G7230" s="73" t="s">
        <v>2253</v>
      </c>
      <c r="H7230" s="169" t="s">
        <v>5269</v>
      </c>
      <c r="I7230" s="287"/>
      <c r="J7230" s="285"/>
      <c r="K7230" s="21"/>
      <c r="L7230" s="21"/>
      <c r="M7230" s="21"/>
      <c r="N7230" s="22">
        <f t="shared" si="2"/>
        <v>46206</v>
      </c>
      <c r="O7230" s="23">
        <f>'RESOLUCIONES EPG'!$N7230-'RESOLUCIONES EPG'!$D7230</f>
        <v>1422</v>
      </c>
    </row>
    <row r="7231" ht="15.75" customHeight="1">
      <c r="A7231" s="275" t="str">
        <f>'RESOLUCIONES 2015'!A7581:H7581</f>
        <v/>
      </c>
      <c r="B7231" s="73" t="s">
        <v>7852</v>
      </c>
      <c r="C7231" s="280">
        <v>586.0</v>
      </c>
      <c r="D7231" s="130">
        <v>44784.0</v>
      </c>
      <c r="E7231" s="73" t="s">
        <v>9116</v>
      </c>
      <c r="F7231" s="130" t="s">
        <v>9117</v>
      </c>
      <c r="G7231" s="73" t="s">
        <v>6597</v>
      </c>
      <c r="H7231" s="169"/>
      <c r="I7231" s="287"/>
      <c r="J7231" s="285"/>
      <c r="K7231" s="21"/>
      <c r="L7231" s="21"/>
      <c r="M7231" s="21"/>
      <c r="N7231" s="22">
        <f t="shared" si="2"/>
        <v>46206</v>
      </c>
      <c r="O7231" s="23">
        <f>'RESOLUCIONES EPG'!$N7231-'RESOLUCIONES EPG'!$D7231</f>
        <v>1422</v>
      </c>
    </row>
    <row r="7232" ht="16.5" customHeight="1">
      <c r="A7232" s="275" t="str">
        <f>'RESOLUCIONES 2015'!A7570:H7570</f>
        <v/>
      </c>
      <c r="B7232" s="73" t="s">
        <v>7852</v>
      </c>
      <c r="C7232" s="74">
        <v>575.0</v>
      </c>
      <c r="D7232" s="130">
        <v>44784.0</v>
      </c>
      <c r="E7232" s="73" t="s">
        <v>2703</v>
      </c>
      <c r="F7232" s="130" t="s">
        <v>9376</v>
      </c>
      <c r="G7232" s="73" t="s">
        <v>2253</v>
      </c>
      <c r="H7232" s="169" t="s">
        <v>9555</v>
      </c>
      <c r="I7232" s="287"/>
      <c r="J7232" s="285"/>
      <c r="K7232" s="21"/>
      <c r="L7232" s="21"/>
      <c r="M7232" s="21"/>
      <c r="N7232" s="22">
        <f t="shared" si="2"/>
        <v>46206</v>
      </c>
      <c r="O7232" s="23">
        <f>'RESOLUCIONES EPG'!$N7232-'RESOLUCIONES EPG'!$D7232</f>
        <v>1422</v>
      </c>
    </row>
    <row r="7233" ht="16.5" customHeight="1">
      <c r="A7233" s="275" t="str">
        <f>'RESOLUCIONES 2015'!A7584:H7584</f>
        <v/>
      </c>
      <c r="B7233" s="73" t="s">
        <v>7852</v>
      </c>
      <c r="C7233" s="74">
        <v>589.0</v>
      </c>
      <c r="D7233" s="130">
        <v>44784.0</v>
      </c>
      <c r="E7233" s="73" t="s">
        <v>9556</v>
      </c>
      <c r="F7233" s="130" t="s">
        <v>9557</v>
      </c>
      <c r="G7233" s="73" t="s">
        <v>3390</v>
      </c>
      <c r="H7233" s="169"/>
      <c r="I7233" s="287"/>
      <c r="J7233" s="285"/>
      <c r="K7233" s="21"/>
      <c r="L7233" s="21"/>
      <c r="M7233" s="21"/>
      <c r="N7233" s="22">
        <f t="shared" si="2"/>
        <v>46206</v>
      </c>
      <c r="O7233" s="23">
        <f>'RESOLUCIONES EPG'!$N7233-'RESOLUCIONES EPG'!$D7233</f>
        <v>1422</v>
      </c>
    </row>
    <row r="7234" ht="16.5" customHeight="1">
      <c r="A7234" s="275" t="str">
        <f>'RESOLUCIONES 2015'!A7573:H7573</f>
        <v/>
      </c>
      <c r="B7234" s="73" t="s">
        <v>7852</v>
      </c>
      <c r="C7234" s="74">
        <v>578.0</v>
      </c>
      <c r="D7234" s="130">
        <v>44784.0</v>
      </c>
      <c r="E7234" s="141" t="s">
        <v>2265</v>
      </c>
      <c r="F7234" s="130" t="s">
        <v>6117</v>
      </c>
      <c r="G7234" s="73" t="s">
        <v>6597</v>
      </c>
      <c r="H7234" s="169"/>
      <c r="I7234" s="295" t="s">
        <v>640</v>
      </c>
      <c r="J7234" s="296" t="s">
        <v>9558</v>
      </c>
      <c r="K7234" s="21"/>
      <c r="L7234" s="21"/>
      <c r="M7234" s="21"/>
      <c r="N7234" s="22">
        <f t="shared" si="2"/>
        <v>46206</v>
      </c>
      <c r="O7234" s="23">
        <f>'RESOLUCIONES EPG'!$N7234-'RESOLUCIONES EPG'!$D7234</f>
        <v>1422</v>
      </c>
    </row>
    <row r="7235" ht="16.5" customHeight="1">
      <c r="A7235" s="275" t="str">
        <f>'RESOLUCIONES 2015'!A7576:H7576</f>
        <v/>
      </c>
      <c r="B7235" s="73" t="s">
        <v>7852</v>
      </c>
      <c r="C7235" s="288">
        <v>581.0</v>
      </c>
      <c r="D7235" s="130">
        <v>44784.0</v>
      </c>
      <c r="E7235" s="73" t="s">
        <v>9105</v>
      </c>
      <c r="F7235" s="130" t="s">
        <v>9559</v>
      </c>
      <c r="G7235" s="73" t="s">
        <v>6597</v>
      </c>
      <c r="H7235" s="169"/>
      <c r="I7235" s="287"/>
      <c r="J7235" s="285"/>
      <c r="K7235" s="21"/>
      <c r="L7235" s="21"/>
      <c r="M7235" s="21"/>
      <c r="N7235" s="22">
        <f t="shared" si="2"/>
        <v>46206</v>
      </c>
      <c r="O7235" s="23">
        <f>'RESOLUCIONES EPG'!$N7235-'RESOLUCIONES EPG'!$D7235</f>
        <v>1422</v>
      </c>
    </row>
    <row r="7236" ht="16.5" customHeight="1">
      <c r="A7236" s="275" t="str">
        <f>'RESOLUCIONES 2015'!A7579:H7579</f>
        <v/>
      </c>
      <c r="B7236" s="73" t="s">
        <v>7852</v>
      </c>
      <c r="C7236" s="74">
        <v>584.0</v>
      </c>
      <c r="D7236" s="130">
        <v>44784.0</v>
      </c>
      <c r="E7236" s="73" t="s">
        <v>9385</v>
      </c>
      <c r="F7236" s="130" t="s">
        <v>9386</v>
      </c>
      <c r="G7236" s="73" t="s">
        <v>6597</v>
      </c>
      <c r="H7236" s="169"/>
      <c r="I7236" s="287"/>
      <c r="J7236" s="285"/>
      <c r="K7236" s="21"/>
      <c r="L7236" s="21"/>
      <c r="M7236" s="21"/>
      <c r="N7236" s="22">
        <f t="shared" si="2"/>
        <v>46206</v>
      </c>
      <c r="O7236" s="23">
        <f>'RESOLUCIONES EPG'!$N7236-'RESOLUCIONES EPG'!$D7236</f>
        <v>1422</v>
      </c>
    </row>
    <row r="7237" ht="16.5" customHeight="1">
      <c r="A7237" s="275" t="str">
        <f>'RESOLUCIONES 2015'!A7580:H7580</f>
        <v/>
      </c>
      <c r="B7237" s="73" t="s">
        <v>7852</v>
      </c>
      <c r="C7237" s="280">
        <v>585.0</v>
      </c>
      <c r="D7237" s="130">
        <v>44784.0</v>
      </c>
      <c r="E7237" s="73" t="s">
        <v>6869</v>
      </c>
      <c r="F7237" s="130" t="s">
        <v>6870</v>
      </c>
      <c r="G7237" s="73" t="s">
        <v>6597</v>
      </c>
      <c r="H7237" s="169"/>
      <c r="I7237" s="287"/>
      <c r="J7237" s="285"/>
      <c r="K7237" s="21"/>
      <c r="L7237" s="21"/>
      <c r="M7237" s="21"/>
      <c r="N7237" s="22">
        <f t="shared" si="2"/>
        <v>46206</v>
      </c>
      <c r="O7237" s="23">
        <f>'RESOLUCIONES EPG'!$N7237-'RESOLUCIONES EPG'!$D7237</f>
        <v>1422</v>
      </c>
    </row>
    <row r="7238" ht="16.5" customHeight="1">
      <c r="A7238" s="275" t="str">
        <f>'RESOLUCIONES 2015'!A7571:H7571</f>
        <v/>
      </c>
      <c r="B7238" s="73" t="s">
        <v>7852</v>
      </c>
      <c r="C7238" s="74">
        <v>576.0</v>
      </c>
      <c r="D7238" s="130">
        <v>44784.0</v>
      </c>
      <c r="E7238" s="73" t="s">
        <v>3000</v>
      </c>
      <c r="F7238" s="130" t="s">
        <v>3001</v>
      </c>
      <c r="G7238" s="73" t="s">
        <v>2253</v>
      </c>
      <c r="H7238" s="169" t="s">
        <v>1087</v>
      </c>
      <c r="I7238" s="287"/>
      <c r="J7238" s="285"/>
      <c r="K7238" s="21"/>
      <c r="L7238" s="21"/>
      <c r="M7238" s="21"/>
      <c r="N7238" s="22">
        <f t="shared" si="2"/>
        <v>46206</v>
      </c>
      <c r="O7238" s="23">
        <f>'RESOLUCIONES EPG'!$N7238-'RESOLUCIONES EPG'!$D7238</f>
        <v>1422</v>
      </c>
    </row>
    <row r="7239" ht="15.75" customHeight="1">
      <c r="A7239" s="275" t="str">
        <f>'RESOLUCIONES 2015'!A7583:H7583</f>
        <v/>
      </c>
      <c r="B7239" s="73" t="s">
        <v>7852</v>
      </c>
      <c r="C7239" s="74">
        <v>588.0</v>
      </c>
      <c r="D7239" s="130">
        <v>44784.0</v>
      </c>
      <c r="E7239" s="73" t="s">
        <v>6940</v>
      </c>
      <c r="F7239" s="130" t="s">
        <v>9560</v>
      </c>
      <c r="G7239" s="73" t="s">
        <v>6597</v>
      </c>
      <c r="H7239" s="169"/>
      <c r="I7239" s="287"/>
      <c r="J7239" s="285"/>
      <c r="K7239" s="21"/>
      <c r="L7239" s="21"/>
      <c r="M7239" s="21"/>
      <c r="N7239" s="22">
        <f t="shared" si="2"/>
        <v>46206</v>
      </c>
      <c r="O7239" s="23">
        <f>'RESOLUCIONES EPG'!$N7239-'RESOLUCIONES EPG'!$D7239</f>
        <v>1422</v>
      </c>
    </row>
    <row r="7240" ht="15.75" customHeight="1">
      <c r="A7240" s="275" t="str">
        <f>'RESOLUCIONES 2015'!A7582:H7582</f>
        <v/>
      </c>
      <c r="B7240" s="73" t="s">
        <v>7852</v>
      </c>
      <c r="C7240" s="74">
        <v>587.0</v>
      </c>
      <c r="D7240" s="130">
        <v>44784.0</v>
      </c>
      <c r="E7240" s="73" t="s">
        <v>8952</v>
      </c>
      <c r="F7240" s="130" t="s">
        <v>9561</v>
      </c>
      <c r="G7240" s="73" t="s">
        <v>6597</v>
      </c>
      <c r="H7240" s="169"/>
      <c r="I7240" s="287"/>
      <c r="J7240" s="285"/>
      <c r="K7240" s="21"/>
      <c r="L7240" s="21"/>
      <c r="M7240" s="21"/>
      <c r="N7240" s="22">
        <f t="shared" si="2"/>
        <v>46206</v>
      </c>
      <c r="O7240" s="23">
        <f>'RESOLUCIONES EPG'!$N7240-'RESOLUCIONES EPG'!$D7240</f>
        <v>1422</v>
      </c>
    </row>
    <row r="7241" ht="15.75" customHeight="1">
      <c r="A7241" s="275" t="str">
        <f>'RESOLUCIONES 2015'!A7574:H7574</f>
        <v/>
      </c>
      <c r="B7241" s="73" t="s">
        <v>7852</v>
      </c>
      <c r="C7241" s="288">
        <v>579.0</v>
      </c>
      <c r="D7241" s="130">
        <v>44784.0</v>
      </c>
      <c r="E7241" s="73" t="s">
        <v>9388</v>
      </c>
      <c r="F7241" s="130" t="s">
        <v>9389</v>
      </c>
      <c r="G7241" s="73" t="s">
        <v>6597</v>
      </c>
      <c r="H7241" s="169"/>
      <c r="I7241" s="287"/>
      <c r="J7241" s="285"/>
      <c r="K7241" s="21"/>
      <c r="L7241" s="21"/>
      <c r="M7241" s="21"/>
      <c r="N7241" s="22">
        <f t="shared" si="2"/>
        <v>46206</v>
      </c>
      <c r="O7241" s="23">
        <f>'RESOLUCIONES EPG'!$N7241-'RESOLUCIONES EPG'!$D7241</f>
        <v>1422</v>
      </c>
    </row>
    <row r="7242" ht="15.75" customHeight="1">
      <c r="A7242" s="275" t="str">
        <f>'RESOLUCIONES 2015'!A7577:H7577</f>
        <v/>
      </c>
      <c r="B7242" s="73" t="s">
        <v>7852</v>
      </c>
      <c r="C7242" s="74">
        <v>582.0</v>
      </c>
      <c r="D7242" s="130">
        <v>44784.0</v>
      </c>
      <c r="E7242" s="73" t="s">
        <v>9562</v>
      </c>
      <c r="F7242" s="130" t="s">
        <v>9563</v>
      </c>
      <c r="G7242" s="73" t="s">
        <v>6597</v>
      </c>
      <c r="H7242" s="169"/>
      <c r="I7242" s="287"/>
      <c r="J7242" s="285"/>
      <c r="K7242" s="21"/>
      <c r="L7242" s="21"/>
      <c r="M7242" s="21"/>
      <c r="N7242" s="22">
        <f t="shared" si="2"/>
        <v>46206</v>
      </c>
      <c r="O7242" s="23">
        <f>'RESOLUCIONES EPG'!$N7242-'RESOLUCIONES EPG'!$D7242</f>
        <v>1422</v>
      </c>
    </row>
    <row r="7243" ht="15.75" customHeight="1">
      <c r="A7243" s="275" t="str">
        <f>'RESOLUCIONES 2015'!A7569:H7569</f>
        <v/>
      </c>
      <c r="B7243" s="73" t="s">
        <v>7852</v>
      </c>
      <c r="C7243" s="280">
        <v>574.0</v>
      </c>
      <c r="D7243" s="130">
        <v>44784.0</v>
      </c>
      <c r="E7243" s="73" t="s">
        <v>8324</v>
      </c>
      <c r="F7243" s="130" t="s">
        <v>8541</v>
      </c>
      <c r="G7243" s="73" t="s">
        <v>6388</v>
      </c>
      <c r="H7243" s="169"/>
      <c r="I7243" s="287"/>
      <c r="J7243" s="285"/>
      <c r="K7243" s="21"/>
      <c r="L7243" s="21"/>
      <c r="M7243" s="21"/>
      <c r="N7243" s="22">
        <f t="shared" si="2"/>
        <v>46206</v>
      </c>
      <c r="O7243" s="23">
        <f>'RESOLUCIONES EPG'!$N7243-'RESOLUCIONES EPG'!$D7243</f>
        <v>1422</v>
      </c>
    </row>
    <row r="7244" ht="16.5" customHeight="1">
      <c r="A7244" s="275" t="str">
        <f>'RESOLUCIONES 2015'!A7578:H7578</f>
        <v/>
      </c>
      <c r="B7244" s="73" t="s">
        <v>7852</v>
      </c>
      <c r="C7244" s="74">
        <v>583.0</v>
      </c>
      <c r="D7244" s="130">
        <v>44784.0</v>
      </c>
      <c r="E7244" s="73" t="s">
        <v>9294</v>
      </c>
      <c r="F7244" s="130" t="s">
        <v>9564</v>
      </c>
      <c r="G7244" s="73" t="s">
        <v>6597</v>
      </c>
      <c r="H7244" s="169"/>
      <c r="I7244" s="287"/>
      <c r="J7244" s="285"/>
      <c r="K7244" s="21"/>
      <c r="L7244" s="21"/>
      <c r="M7244" s="21"/>
      <c r="N7244" s="22">
        <f t="shared" si="2"/>
        <v>46206</v>
      </c>
      <c r="O7244" s="23">
        <f>'RESOLUCIONES EPG'!$N7244-'RESOLUCIONES EPG'!$D7244</f>
        <v>1422</v>
      </c>
    </row>
    <row r="7245" ht="15.75" customHeight="1">
      <c r="A7245" s="275" t="str">
        <f>'RESOLUCIONES 2015'!A7575:H7575</f>
        <v/>
      </c>
      <c r="B7245" s="73" t="s">
        <v>7852</v>
      </c>
      <c r="C7245" s="74">
        <v>580.0</v>
      </c>
      <c r="D7245" s="130">
        <v>44784.0</v>
      </c>
      <c r="E7245" s="73" t="s">
        <v>9565</v>
      </c>
      <c r="F7245" s="130" t="s">
        <v>4896</v>
      </c>
      <c r="G7245" s="73" t="s">
        <v>6597</v>
      </c>
      <c r="H7245" s="169"/>
      <c r="I7245" s="287"/>
      <c r="J7245" s="285"/>
      <c r="K7245" s="21"/>
      <c r="L7245" s="21"/>
      <c r="M7245" s="21"/>
      <c r="N7245" s="22">
        <f t="shared" si="2"/>
        <v>46206</v>
      </c>
      <c r="O7245" s="23">
        <f>'RESOLUCIONES EPG'!$N7245-'RESOLUCIONES EPG'!$D7245</f>
        <v>1422</v>
      </c>
    </row>
    <row r="7246" ht="15.75" customHeight="1">
      <c r="A7246" s="275" t="str">
        <f>'RESOLUCIONES 2015'!A7568:H7568</f>
        <v/>
      </c>
      <c r="B7246" s="73" t="s">
        <v>7852</v>
      </c>
      <c r="C7246" s="74">
        <v>573.0</v>
      </c>
      <c r="D7246" s="130">
        <v>44784.0</v>
      </c>
      <c r="E7246" s="73" t="s">
        <v>7931</v>
      </c>
      <c r="F7246" s="130" t="s">
        <v>7932</v>
      </c>
      <c r="G7246" s="73" t="s">
        <v>6388</v>
      </c>
      <c r="H7246" s="169"/>
      <c r="I7246" s="287"/>
      <c r="J7246" s="285"/>
      <c r="K7246" s="21"/>
      <c r="L7246" s="21"/>
      <c r="M7246" s="21"/>
      <c r="N7246" s="22">
        <f t="shared" si="2"/>
        <v>46206</v>
      </c>
      <c r="O7246" s="23">
        <f>'RESOLUCIONES EPG'!$N7246-'RESOLUCIONES EPG'!$D7246</f>
        <v>1422</v>
      </c>
    </row>
    <row r="7247" ht="16.5" customHeight="1">
      <c r="A7247" s="275" t="str">
        <f>'RESOLUCIONES 2015'!A7589:H7589</f>
        <v/>
      </c>
      <c r="B7247" s="73" t="s">
        <v>7852</v>
      </c>
      <c r="C7247" s="288">
        <v>594.0</v>
      </c>
      <c r="D7247" s="130">
        <v>44785.0</v>
      </c>
      <c r="E7247" s="73" t="s">
        <v>7518</v>
      </c>
      <c r="F7247" s="130" t="s">
        <v>7519</v>
      </c>
      <c r="G7247" s="73" t="s">
        <v>2923</v>
      </c>
      <c r="H7247" s="169"/>
      <c r="I7247" s="287"/>
      <c r="J7247" s="285"/>
      <c r="K7247" s="21"/>
      <c r="L7247" s="21"/>
      <c r="M7247" s="21"/>
      <c r="N7247" s="22">
        <f t="shared" si="2"/>
        <v>46206</v>
      </c>
      <c r="O7247" s="23">
        <f>'RESOLUCIONES EPG'!$N7247-'RESOLUCIONES EPG'!$D7247</f>
        <v>1421</v>
      </c>
    </row>
    <row r="7248" ht="16.5" customHeight="1">
      <c r="A7248" s="275" t="str">
        <f>'RESOLUCIONES 2015'!A7586:H7586</f>
        <v/>
      </c>
      <c r="B7248" s="73" t="s">
        <v>7852</v>
      </c>
      <c r="C7248" s="74">
        <v>591.0</v>
      </c>
      <c r="D7248" s="130">
        <v>44785.0</v>
      </c>
      <c r="E7248" s="73" t="s">
        <v>8347</v>
      </c>
      <c r="F7248" s="130" t="s">
        <v>8348</v>
      </c>
      <c r="G7248" s="73" t="s">
        <v>2923</v>
      </c>
      <c r="H7248" s="169"/>
      <c r="I7248" s="287"/>
      <c r="J7248" s="285"/>
      <c r="K7248" s="21"/>
      <c r="L7248" s="21"/>
      <c r="M7248" s="21"/>
      <c r="N7248" s="22">
        <f t="shared" si="2"/>
        <v>46206</v>
      </c>
      <c r="O7248" s="23">
        <f>'RESOLUCIONES EPG'!$N7248-'RESOLUCIONES EPG'!$D7248</f>
        <v>1421</v>
      </c>
    </row>
    <row r="7249" ht="16.5" customHeight="1">
      <c r="A7249" s="275" t="str">
        <f>'RESOLUCIONES 2015'!A7590:H7590</f>
        <v/>
      </c>
      <c r="B7249" s="73" t="s">
        <v>7852</v>
      </c>
      <c r="C7249" s="280">
        <v>595.0</v>
      </c>
      <c r="D7249" s="130">
        <v>44785.0</v>
      </c>
      <c r="E7249" s="73" t="s">
        <v>9566</v>
      </c>
      <c r="F7249" s="130" t="s">
        <v>8818</v>
      </c>
      <c r="G7249" s="73" t="s">
        <v>2923</v>
      </c>
      <c r="H7249" s="169"/>
      <c r="I7249" s="287"/>
      <c r="J7249" s="285"/>
      <c r="K7249" s="21"/>
      <c r="L7249" s="21"/>
      <c r="M7249" s="21"/>
      <c r="N7249" s="22">
        <f t="shared" si="2"/>
        <v>46206</v>
      </c>
      <c r="O7249" s="23">
        <f>'RESOLUCIONES EPG'!$N7249-'RESOLUCIONES EPG'!$D7249</f>
        <v>1421</v>
      </c>
    </row>
    <row r="7250" ht="16.5" customHeight="1">
      <c r="A7250" s="275" t="str">
        <f>'RESOLUCIONES 2015'!A7588:H7588</f>
        <v/>
      </c>
      <c r="B7250" s="73" t="s">
        <v>7852</v>
      </c>
      <c r="C7250" s="74">
        <v>593.0</v>
      </c>
      <c r="D7250" s="130">
        <v>44785.0</v>
      </c>
      <c r="E7250" s="73" t="s">
        <v>9127</v>
      </c>
      <c r="F7250" s="130" t="s">
        <v>9128</v>
      </c>
      <c r="G7250" s="73" t="s">
        <v>2923</v>
      </c>
      <c r="H7250" s="169"/>
      <c r="I7250" s="287"/>
      <c r="J7250" s="285"/>
      <c r="K7250" s="21"/>
      <c r="L7250" s="21"/>
      <c r="M7250" s="21"/>
      <c r="N7250" s="22">
        <f t="shared" si="2"/>
        <v>46206</v>
      </c>
      <c r="O7250" s="23">
        <f>'RESOLUCIONES EPG'!$N7250-'RESOLUCIONES EPG'!$D7250</f>
        <v>1421</v>
      </c>
    </row>
    <row r="7251" ht="15.75" customHeight="1">
      <c r="A7251" s="275" t="str">
        <f>'RESOLUCIONES 2015'!A7585:H7585</f>
        <v/>
      </c>
      <c r="B7251" s="73" t="s">
        <v>7852</v>
      </c>
      <c r="C7251" s="74">
        <v>590.0</v>
      </c>
      <c r="D7251" s="130">
        <v>44785.0</v>
      </c>
      <c r="E7251" s="73" t="s">
        <v>9567</v>
      </c>
      <c r="F7251" s="130" t="s">
        <v>7994</v>
      </c>
      <c r="G7251" s="73" t="s">
        <v>2923</v>
      </c>
      <c r="H7251" s="169"/>
      <c r="I7251" s="287"/>
      <c r="J7251" s="285"/>
      <c r="K7251" s="21"/>
      <c r="L7251" s="21"/>
      <c r="M7251" s="21"/>
      <c r="N7251" s="22">
        <f t="shared" si="2"/>
        <v>46206</v>
      </c>
      <c r="O7251" s="23">
        <f>'RESOLUCIONES EPG'!$N7251-'RESOLUCIONES EPG'!$D7251</f>
        <v>1421</v>
      </c>
    </row>
    <row r="7252" ht="15.75" customHeight="1">
      <c r="A7252" s="275" t="str">
        <f>'RESOLUCIONES 2015'!A7587:H7587</f>
        <v/>
      </c>
      <c r="B7252" s="73" t="s">
        <v>7852</v>
      </c>
      <c r="C7252" s="74">
        <v>592.0</v>
      </c>
      <c r="D7252" s="130">
        <v>44785.0</v>
      </c>
      <c r="E7252" s="73" t="s">
        <v>9568</v>
      </c>
      <c r="F7252" s="130" t="s">
        <v>6129</v>
      </c>
      <c r="G7252" s="73" t="s">
        <v>2923</v>
      </c>
      <c r="H7252" s="169"/>
      <c r="I7252" s="287"/>
      <c r="J7252" s="285"/>
      <c r="K7252" s="21"/>
      <c r="L7252" s="21"/>
      <c r="M7252" s="21"/>
      <c r="N7252" s="22">
        <f t="shared" si="2"/>
        <v>46206</v>
      </c>
      <c r="O7252" s="23">
        <f>'RESOLUCIONES EPG'!$N7252-'RESOLUCIONES EPG'!$D7252</f>
        <v>1421</v>
      </c>
    </row>
    <row r="7253" ht="15.75" customHeight="1">
      <c r="A7253" s="275" t="str">
        <f>'RESOLUCIONES 2015'!A7593:H7593</f>
        <v/>
      </c>
      <c r="B7253" s="73" t="s">
        <v>7852</v>
      </c>
      <c r="C7253" s="288">
        <v>598.0</v>
      </c>
      <c r="D7253" s="130">
        <v>44788.0</v>
      </c>
      <c r="E7253" s="73" t="s">
        <v>9569</v>
      </c>
      <c r="F7253" s="130" t="s">
        <v>9570</v>
      </c>
      <c r="G7253" s="73" t="s">
        <v>3390</v>
      </c>
      <c r="H7253" s="169"/>
      <c r="I7253" s="287"/>
      <c r="J7253" s="285"/>
      <c r="K7253" s="21"/>
      <c r="L7253" s="21"/>
      <c r="M7253" s="21"/>
      <c r="N7253" s="22">
        <f t="shared" si="2"/>
        <v>46206</v>
      </c>
      <c r="O7253" s="23">
        <f>'RESOLUCIONES EPG'!$N7253-'RESOLUCIONES EPG'!$D7253</f>
        <v>1418</v>
      </c>
    </row>
    <row r="7254" ht="15.75" customHeight="1">
      <c r="A7254" s="275" t="str">
        <f>'RESOLUCIONES 2015'!A7591:H7591</f>
        <v/>
      </c>
      <c r="B7254" s="73" t="s">
        <v>7852</v>
      </c>
      <c r="C7254" s="74">
        <v>596.0</v>
      </c>
      <c r="D7254" s="130">
        <v>44788.0</v>
      </c>
      <c r="E7254" s="73" t="s">
        <v>6560</v>
      </c>
      <c r="F7254" s="130" t="s">
        <v>8744</v>
      </c>
      <c r="G7254" s="73" t="s">
        <v>6388</v>
      </c>
      <c r="H7254" s="169"/>
      <c r="I7254" s="287"/>
      <c r="J7254" s="285"/>
      <c r="K7254" s="21"/>
      <c r="L7254" s="21"/>
      <c r="M7254" s="21"/>
      <c r="N7254" s="22">
        <f t="shared" si="2"/>
        <v>46206</v>
      </c>
      <c r="O7254" s="23">
        <f>'RESOLUCIONES EPG'!$N7254-'RESOLUCIONES EPG'!$D7254</f>
        <v>1418</v>
      </c>
    </row>
    <row r="7255" ht="15.75" customHeight="1">
      <c r="A7255" s="275" t="str">
        <f>'RESOLUCIONES 2015'!A7592:H7592</f>
        <v/>
      </c>
      <c r="B7255" s="73" t="s">
        <v>7852</v>
      </c>
      <c r="C7255" s="280">
        <v>597.0</v>
      </c>
      <c r="D7255" s="130">
        <v>44788.0</v>
      </c>
      <c r="E7255" s="73" t="s">
        <v>9571</v>
      </c>
      <c r="F7255" s="130" t="s">
        <v>7994</v>
      </c>
      <c r="G7255" s="73" t="s">
        <v>6388</v>
      </c>
      <c r="H7255" s="169"/>
      <c r="I7255" s="287"/>
      <c r="J7255" s="285"/>
      <c r="K7255" s="21"/>
      <c r="L7255" s="21"/>
      <c r="M7255" s="21"/>
      <c r="N7255" s="22">
        <f t="shared" si="2"/>
        <v>46206</v>
      </c>
      <c r="O7255" s="23">
        <f>'RESOLUCIONES EPG'!$N7255-'RESOLUCIONES EPG'!$D7255</f>
        <v>1418</v>
      </c>
    </row>
    <row r="7256" ht="16.5" customHeight="1">
      <c r="A7256" s="275" t="str">
        <f>'RESOLUCIONES 2015'!A7594:H7594</f>
        <v/>
      </c>
      <c r="B7256" s="73"/>
      <c r="C7256" s="74">
        <v>599.0</v>
      </c>
      <c r="D7256" s="130">
        <v>44789.0</v>
      </c>
      <c r="E7256" s="73" t="s">
        <v>9572</v>
      </c>
      <c r="F7256" s="130"/>
      <c r="G7256" s="73" t="s">
        <v>9573</v>
      </c>
      <c r="H7256" s="169"/>
      <c r="I7256" s="287"/>
      <c r="J7256" s="285"/>
      <c r="K7256" s="21"/>
      <c r="L7256" s="21"/>
      <c r="M7256" s="21"/>
      <c r="N7256" s="22">
        <f t="shared" si="2"/>
        <v>46206</v>
      </c>
      <c r="O7256" s="23">
        <f>'RESOLUCIONES EPG'!$N7256-'RESOLUCIONES EPG'!$D7256</f>
        <v>1417</v>
      </c>
    </row>
    <row r="7257" ht="15.75" customHeight="1">
      <c r="A7257" s="275" t="str">
        <f>'RESOLUCIONES 2015'!A7603:H7603</f>
        <v/>
      </c>
      <c r="B7257" s="73" t="s">
        <v>7852</v>
      </c>
      <c r="C7257" s="74">
        <v>608.0</v>
      </c>
      <c r="D7257" s="130">
        <v>44790.0</v>
      </c>
      <c r="E7257" s="73" t="s">
        <v>9574</v>
      </c>
      <c r="F7257" s="130" t="s">
        <v>9575</v>
      </c>
      <c r="G7257" s="73" t="s">
        <v>18</v>
      </c>
      <c r="H7257" s="169" t="s">
        <v>4642</v>
      </c>
      <c r="I7257" s="287"/>
      <c r="J7257" s="285"/>
      <c r="K7257" s="21"/>
      <c r="L7257" s="21"/>
      <c r="M7257" s="21"/>
      <c r="N7257" s="22">
        <f t="shared" si="2"/>
        <v>46206</v>
      </c>
      <c r="O7257" s="23">
        <f>'RESOLUCIONES EPG'!$N7257-'RESOLUCIONES EPG'!$D7257</f>
        <v>1416</v>
      </c>
    </row>
    <row r="7258" ht="15.75" customHeight="1">
      <c r="A7258" s="275" t="str">
        <f>'RESOLUCIONES 2015'!A7595:H7595</f>
        <v/>
      </c>
      <c r="B7258" s="73" t="s">
        <v>7852</v>
      </c>
      <c r="C7258" s="74">
        <v>600.0</v>
      </c>
      <c r="D7258" s="130">
        <v>44790.0</v>
      </c>
      <c r="E7258" s="73" t="s">
        <v>9576</v>
      </c>
      <c r="F7258" s="130" t="s">
        <v>9577</v>
      </c>
      <c r="G7258" s="73" t="s">
        <v>18</v>
      </c>
      <c r="H7258" s="169" t="s">
        <v>9578</v>
      </c>
      <c r="I7258" s="287"/>
      <c r="J7258" s="285"/>
      <c r="K7258" s="21"/>
      <c r="L7258" s="21"/>
      <c r="M7258" s="21"/>
      <c r="N7258" s="22">
        <f t="shared" si="2"/>
        <v>46206</v>
      </c>
      <c r="O7258" s="23">
        <f>'RESOLUCIONES EPG'!$N7258-'RESOLUCIONES EPG'!$D7258</f>
        <v>1416</v>
      </c>
    </row>
    <row r="7259" ht="15.75" customHeight="1">
      <c r="A7259" s="275" t="str">
        <f>'RESOLUCIONES 2015'!A7607:H7607</f>
        <v/>
      </c>
      <c r="B7259" s="73" t="s">
        <v>7852</v>
      </c>
      <c r="C7259" s="288">
        <v>612.0</v>
      </c>
      <c r="D7259" s="130">
        <v>44790.0</v>
      </c>
      <c r="E7259" s="73" t="s">
        <v>9579</v>
      </c>
      <c r="F7259" s="130" t="s">
        <v>9580</v>
      </c>
      <c r="G7259" s="73" t="s">
        <v>18</v>
      </c>
      <c r="H7259" s="169" t="s">
        <v>1652</v>
      </c>
      <c r="I7259" s="287"/>
      <c r="J7259" s="285"/>
      <c r="K7259" s="21"/>
      <c r="L7259" s="21"/>
      <c r="M7259" s="21"/>
      <c r="N7259" s="22">
        <f t="shared" si="2"/>
        <v>46206</v>
      </c>
      <c r="O7259" s="23">
        <f>'RESOLUCIONES EPG'!$N7259-'RESOLUCIONES EPG'!$D7259</f>
        <v>1416</v>
      </c>
    </row>
    <row r="7260" ht="16.5" customHeight="1">
      <c r="A7260" s="275" t="str">
        <f>'RESOLUCIONES 2015'!A7611:H7611</f>
        <v/>
      </c>
      <c r="B7260" s="73" t="s">
        <v>7852</v>
      </c>
      <c r="C7260" s="74">
        <v>616.0</v>
      </c>
      <c r="D7260" s="130">
        <v>44790.0</v>
      </c>
      <c r="E7260" s="73" t="s">
        <v>2589</v>
      </c>
      <c r="F7260" s="130" t="s">
        <v>8979</v>
      </c>
      <c r="G7260" s="73" t="s">
        <v>1779</v>
      </c>
      <c r="H7260" s="169" t="s">
        <v>2545</v>
      </c>
      <c r="I7260" s="287"/>
      <c r="J7260" s="285"/>
      <c r="K7260" s="21"/>
      <c r="L7260" s="21"/>
      <c r="M7260" s="21"/>
      <c r="N7260" s="22">
        <f t="shared" si="2"/>
        <v>46206</v>
      </c>
      <c r="O7260" s="23">
        <f>'RESOLUCIONES EPG'!$N7260-'RESOLUCIONES EPG'!$D7260</f>
        <v>1416</v>
      </c>
    </row>
    <row r="7261" ht="16.5" customHeight="1">
      <c r="A7261" s="275" t="str">
        <f>'RESOLUCIONES 2015'!A7600:H7600</f>
        <v/>
      </c>
      <c r="B7261" s="73" t="s">
        <v>7852</v>
      </c>
      <c r="C7261" s="288">
        <v>605.0</v>
      </c>
      <c r="D7261" s="130">
        <v>44790.0</v>
      </c>
      <c r="E7261" s="73" t="s">
        <v>5263</v>
      </c>
      <c r="F7261" s="130" t="s">
        <v>9581</v>
      </c>
      <c r="G7261" s="73" t="s">
        <v>18</v>
      </c>
      <c r="H7261" s="169" t="s">
        <v>8501</v>
      </c>
      <c r="I7261" s="287"/>
      <c r="J7261" s="285"/>
      <c r="K7261" s="21"/>
      <c r="L7261" s="21"/>
      <c r="M7261" s="21"/>
      <c r="N7261" s="22">
        <f t="shared" si="2"/>
        <v>46206</v>
      </c>
      <c r="O7261" s="23">
        <f>'RESOLUCIONES EPG'!$N7261-'RESOLUCIONES EPG'!$D7261</f>
        <v>1416</v>
      </c>
    </row>
    <row r="7262" ht="15.75" customHeight="1">
      <c r="A7262" s="275" t="str">
        <f>'RESOLUCIONES 2015'!A7598:H7598</f>
        <v/>
      </c>
      <c r="B7262" s="73" t="s">
        <v>7852</v>
      </c>
      <c r="C7262" s="74">
        <v>603.0</v>
      </c>
      <c r="D7262" s="130">
        <v>44790.0</v>
      </c>
      <c r="E7262" s="73" t="s">
        <v>9582</v>
      </c>
      <c r="F7262" s="130" t="s">
        <v>9583</v>
      </c>
      <c r="G7262" s="73" t="s">
        <v>18</v>
      </c>
      <c r="H7262" s="169" t="s">
        <v>8852</v>
      </c>
      <c r="I7262" s="287"/>
      <c r="J7262" s="285"/>
      <c r="K7262" s="21"/>
      <c r="L7262" s="21"/>
      <c r="M7262" s="21"/>
      <c r="N7262" s="22">
        <f t="shared" si="2"/>
        <v>46206</v>
      </c>
      <c r="O7262" s="23">
        <f>'RESOLUCIONES EPG'!$N7262-'RESOLUCIONES EPG'!$D7262</f>
        <v>1416</v>
      </c>
    </row>
    <row r="7263" ht="15.75" customHeight="1">
      <c r="A7263" s="275" t="str">
        <f>'RESOLUCIONES 2015'!A7601:H7601</f>
        <v/>
      </c>
      <c r="B7263" s="73" t="s">
        <v>7852</v>
      </c>
      <c r="C7263" s="280">
        <v>606.0</v>
      </c>
      <c r="D7263" s="130">
        <v>44790.0</v>
      </c>
      <c r="E7263" s="73" t="s">
        <v>9569</v>
      </c>
      <c r="F7263" s="130" t="s">
        <v>9584</v>
      </c>
      <c r="G7263" s="73" t="s">
        <v>18</v>
      </c>
      <c r="H7263" s="169" t="s">
        <v>4966</v>
      </c>
      <c r="I7263" s="287"/>
      <c r="J7263" s="285"/>
      <c r="K7263" s="21"/>
      <c r="L7263" s="21"/>
      <c r="M7263" s="21"/>
      <c r="N7263" s="22">
        <f t="shared" si="2"/>
        <v>46206</v>
      </c>
      <c r="O7263" s="23">
        <f>'RESOLUCIONES EPG'!$N7263-'RESOLUCIONES EPG'!$D7263</f>
        <v>1416</v>
      </c>
    </row>
    <row r="7264" ht="16.5" customHeight="1">
      <c r="A7264" s="275" t="str">
        <f>'RESOLUCIONES 2015'!A7609:H7609</f>
        <v/>
      </c>
      <c r="B7264" s="73" t="s">
        <v>7852</v>
      </c>
      <c r="C7264" s="74">
        <v>614.0</v>
      </c>
      <c r="D7264" s="130">
        <v>44790.0</v>
      </c>
      <c r="E7264" s="73" t="s">
        <v>7776</v>
      </c>
      <c r="F7264" s="130" t="s">
        <v>9585</v>
      </c>
      <c r="G7264" s="73" t="s">
        <v>1779</v>
      </c>
      <c r="H7264" s="169" t="s">
        <v>9586</v>
      </c>
      <c r="I7264" s="287"/>
      <c r="J7264" s="285"/>
      <c r="K7264" s="21"/>
      <c r="L7264" s="21"/>
      <c r="M7264" s="21"/>
      <c r="N7264" s="22">
        <f t="shared" si="2"/>
        <v>46206</v>
      </c>
      <c r="O7264" s="23">
        <f>'RESOLUCIONES EPG'!$N7264-'RESOLUCIONES EPG'!$D7264</f>
        <v>1416</v>
      </c>
    </row>
    <row r="7265" ht="15.75" customHeight="1">
      <c r="A7265" s="275" t="str">
        <f>'RESOLUCIONES 2015'!A7599:H7599</f>
        <v/>
      </c>
      <c r="B7265" s="73" t="s">
        <v>7852</v>
      </c>
      <c r="C7265" s="74">
        <v>604.0</v>
      </c>
      <c r="D7265" s="130">
        <v>44790.0</v>
      </c>
      <c r="E7265" s="289" t="s">
        <v>9587</v>
      </c>
      <c r="F7265" s="290" t="s">
        <v>9588</v>
      </c>
      <c r="G7265" s="289" t="s">
        <v>18</v>
      </c>
      <c r="H7265" s="291" t="s">
        <v>9589</v>
      </c>
      <c r="I7265" s="292"/>
      <c r="J7265" s="293"/>
      <c r="K7265" s="21"/>
      <c r="L7265" s="21"/>
      <c r="M7265" s="21"/>
      <c r="N7265" s="22">
        <f t="shared" si="2"/>
        <v>46206</v>
      </c>
      <c r="O7265" s="23">
        <f>'RESOLUCIONES EPG'!$N7265-'RESOLUCIONES EPG'!$D7265</f>
        <v>1416</v>
      </c>
    </row>
    <row r="7266" ht="16.5" customHeight="1">
      <c r="A7266" s="275" t="str">
        <f>'RESOLUCIONES 2015'!A7605:H7605</f>
        <v/>
      </c>
      <c r="B7266" s="73" t="s">
        <v>7852</v>
      </c>
      <c r="C7266" s="74">
        <v>610.0</v>
      </c>
      <c r="D7266" s="130">
        <v>44790.0</v>
      </c>
      <c r="E7266" s="73" t="s">
        <v>9590</v>
      </c>
      <c r="F7266" s="130" t="s">
        <v>9591</v>
      </c>
      <c r="G7266" s="73" t="s">
        <v>18</v>
      </c>
      <c r="H7266" s="169" t="s">
        <v>4601</v>
      </c>
      <c r="I7266" s="287"/>
      <c r="J7266" s="285"/>
      <c r="K7266" s="21"/>
      <c r="L7266" s="21"/>
      <c r="M7266" s="21"/>
      <c r="N7266" s="22">
        <f t="shared" si="2"/>
        <v>46206</v>
      </c>
      <c r="O7266" s="23">
        <f>'RESOLUCIONES EPG'!$N7266-'RESOLUCIONES EPG'!$D7266</f>
        <v>1416</v>
      </c>
    </row>
    <row r="7267" ht="16.5" customHeight="1">
      <c r="A7267" s="275" t="str">
        <f>'RESOLUCIONES 2015'!A7604:H7604</f>
        <v/>
      </c>
      <c r="B7267" s="73" t="s">
        <v>7852</v>
      </c>
      <c r="C7267" s="288">
        <v>609.0</v>
      </c>
      <c r="D7267" s="130">
        <v>44790.0</v>
      </c>
      <c r="E7267" s="73" t="s">
        <v>6554</v>
      </c>
      <c r="F7267" s="130" t="s">
        <v>9592</v>
      </c>
      <c r="G7267" s="73" t="s">
        <v>6388</v>
      </c>
      <c r="H7267" s="169"/>
      <c r="I7267" s="287"/>
      <c r="J7267" s="285"/>
      <c r="K7267" s="21"/>
      <c r="L7267" s="21"/>
      <c r="M7267" s="21"/>
      <c r="N7267" s="22">
        <f t="shared" si="2"/>
        <v>46206</v>
      </c>
      <c r="O7267" s="23">
        <f>'RESOLUCIONES EPG'!$N7267-'RESOLUCIONES EPG'!$D7267</f>
        <v>1416</v>
      </c>
    </row>
    <row r="7268" ht="16.5" customHeight="1">
      <c r="A7268" s="275" t="str">
        <f>'RESOLUCIONES 2015'!A7597:H7597</f>
        <v/>
      </c>
      <c r="B7268" s="73" t="s">
        <v>7852</v>
      </c>
      <c r="C7268" s="74">
        <v>602.0</v>
      </c>
      <c r="D7268" s="130">
        <v>44790.0</v>
      </c>
      <c r="E7268" s="73" t="s">
        <v>9593</v>
      </c>
      <c r="F7268" s="130" t="s">
        <v>9594</v>
      </c>
      <c r="G7268" s="73" t="s">
        <v>18</v>
      </c>
      <c r="H7268" s="169" t="s">
        <v>7289</v>
      </c>
      <c r="I7268" s="287"/>
      <c r="J7268" s="285"/>
      <c r="K7268" s="21"/>
      <c r="L7268" s="21"/>
      <c r="M7268" s="21"/>
      <c r="N7268" s="22">
        <f t="shared" si="2"/>
        <v>46206</v>
      </c>
      <c r="O7268" s="23">
        <f>'RESOLUCIONES EPG'!$N7268-'RESOLUCIONES EPG'!$D7268</f>
        <v>1416</v>
      </c>
    </row>
    <row r="7269" ht="15.75" customHeight="1">
      <c r="A7269" s="275" t="str">
        <f>'RESOLUCIONES 2015'!A7610:H7610</f>
        <v/>
      </c>
      <c r="B7269" s="73" t="s">
        <v>7852</v>
      </c>
      <c r="C7269" s="288">
        <v>615.0</v>
      </c>
      <c r="D7269" s="130">
        <v>44790.0</v>
      </c>
      <c r="E7269" s="73" t="s">
        <v>7981</v>
      </c>
      <c r="F7269" s="130" t="s">
        <v>7982</v>
      </c>
      <c r="G7269" s="73" t="s">
        <v>6597</v>
      </c>
      <c r="H7269" s="169" t="s">
        <v>8172</v>
      </c>
      <c r="I7269" s="287"/>
      <c r="J7269" s="285"/>
      <c r="K7269" s="21"/>
      <c r="L7269" s="21"/>
      <c r="M7269" s="21"/>
      <c r="N7269" s="22">
        <f t="shared" si="2"/>
        <v>46206</v>
      </c>
      <c r="O7269" s="23">
        <f>'RESOLUCIONES EPG'!$N7269-'RESOLUCIONES EPG'!$D7269</f>
        <v>1416</v>
      </c>
    </row>
    <row r="7270" ht="16.5" customHeight="1">
      <c r="A7270" s="275" t="str">
        <f>'RESOLUCIONES 2015'!A7606:H7606</f>
        <v/>
      </c>
      <c r="B7270" s="73" t="s">
        <v>7852</v>
      </c>
      <c r="C7270" s="74">
        <v>611.0</v>
      </c>
      <c r="D7270" s="130">
        <v>44790.0</v>
      </c>
      <c r="E7270" s="73" t="s">
        <v>9595</v>
      </c>
      <c r="F7270" s="130" t="s">
        <v>9596</v>
      </c>
      <c r="G7270" s="73" t="s">
        <v>18</v>
      </c>
      <c r="H7270" s="169" t="s">
        <v>4749</v>
      </c>
      <c r="I7270" s="287"/>
      <c r="J7270" s="285"/>
      <c r="K7270" s="21"/>
      <c r="L7270" s="21"/>
      <c r="M7270" s="21"/>
      <c r="N7270" s="22">
        <f t="shared" si="2"/>
        <v>46206</v>
      </c>
      <c r="O7270" s="23">
        <f>'RESOLUCIONES EPG'!$N7270-'RESOLUCIONES EPG'!$D7270</f>
        <v>1416</v>
      </c>
    </row>
    <row r="7271" ht="16.5" customHeight="1">
      <c r="A7271" s="275" t="str">
        <f>'RESOLUCIONES 2015'!A7596:H7596</f>
        <v/>
      </c>
      <c r="B7271" s="73" t="s">
        <v>7852</v>
      </c>
      <c r="C7271" s="280">
        <v>601.0</v>
      </c>
      <c r="D7271" s="130">
        <v>44790.0</v>
      </c>
      <c r="E7271" s="73" t="s">
        <v>2512</v>
      </c>
      <c r="F7271" s="130" t="s">
        <v>9597</v>
      </c>
      <c r="G7271" s="73" t="s">
        <v>18</v>
      </c>
      <c r="H7271" s="169" t="s">
        <v>8704</v>
      </c>
      <c r="I7271" s="287"/>
      <c r="J7271" s="285"/>
      <c r="K7271" s="21"/>
      <c r="L7271" s="21"/>
      <c r="M7271" s="21"/>
      <c r="N7271" s="22">
        <f t="shared" si="2"/>
        <v>46206</v>
      </c>
      <c r="O7271" s="23">
        <f>'RESOLUCIONES EPG'!$N7271-'RESOLUCIONES EPG'!$D7271</f>
        <v>1416</v>
      </c>
    </row>
    <row r="7272" ht="16.5" customHeight="1">
      <c r="A7272" s="275" t="str">
        <f>'RESOLUCIONES 2015'!A7602:H7602</f>
        <v/>
      </c>
      <c r="B7272" s="73" t="s">
        <v>7852</v>
      </c>
      <c r="C7272" s="74">
        <v>607.0</v>
      </c>
      <c r="D7272" s="130">
        <v>44790.0</v>
      </c>
      <c r="E7272" s="73" t="s">
        <v>9598</v>
      </c>
      <c r="F7272" s="130" t="s">
        <v>9599</v>
      </c>
      <c r="G7272" s="73" t="s">
        <v>18</v>
      </c>
      <c r="H7272" s="169" t="s">
        <v>9600</v>
      </c>
      <c r="I7272" s="287"/>
      <c r="J7272" s="285"/>
      <c r="K7272" s="21"/>
      <c r="L7272" s="21"/>
      <c r="M7272" s="21"/>
      <c r="N7272" s="22">
        <f t="shared" si="2"/>
        <v>46206</v>
      </c>
      <c r="O7272" s="23">
        <f>'RESOLUCIONES EPG'!$N7272-'RESOLUCIONES EPG'!$D7272</f>
        <v>1416</v>
      </c>
    </row>
    <row r="7273" ht="16.5" customHeight="1">
      <c r="A7273" s="275" t="str">
        <f>'RESOLUCIONES 2015'!A7608:H7608</f>
        <v/>
      </c>
      <c r="B7273" s="73" t="s">
        <v>7852</v>
      </c>
      <c r="C7273" s="74">
        <v>613.0</v>
      </c>
      <c r="D7273" s="130">
        <v>44790.0</v>
      </c>
      <c r="E7273" s="73" t="s">
        <v>9601</v>
      </c>
      <c r="F7273" s="130" t="s">
        <v>9602</v>
      </c>
      <c r="G7273" s="73" t="s">
        <v>3390</v>
      </c>
      <c r="H7273" s="169"/>
      <c r="I7273" s="287"/>
      <c r="J7273" s="285"/>
      <c r="K7273" s="21"/>
      <c r="L7273" s="21"/>
      <c r="M7273" s="21"/>
      <c r="N7273" s="22">
        <f t="shared" si="2"/>
        <v>46206</v>
      </c>
      <c r="O7273" s="23">
        <f>'RESOLUCIONES EPG'!$N7273-'RESOLUCIONES EPG'!$D7273</f>
        <v>1416</v>
      </c>
    </row>
    <row r="7274" ht="16.5" customHeight="1">
      <c r="A7274" s="275" t="str">
        <f>'RESOLUCIONES 2015'!A7613:H7613</f>
        <v/>
      </c>
      <c r="B7274" s="73"/>
      <c r="C7274" s="74">
        <v>618.0</v>
      </c>
      <c r="D7274" s="130">
        <v>44792.0</v>
      </c>
      <c r="E7274" s="73" t="s">
        <v>9603</v>
      </c>
      <c r="F7274" s="130"/>
      <c r="G7274" s="73" t="s">
        <v>9603</v>
      </c>
      <c r="H7274" s="169"/>
      <c r="I7274" s="287"/>
      <c r="J7274" s="285"/>
      <c r="K7274" s="21"/>
      <c r="L7274" s="21"/>
      <c r="M7274" s="21"/>
      <c r="N7274" s="22">
        <f t="shared" si="2"/>
        <v>46206</v>
      </c>
      <c r="O7274" s="23">
        <f>'RESOLUCIONES EPG'!$N7274-'RESOLUCIONES EPG'!$D7274</f>
        <v>1414</v>
      </c>
    </row>
    <row r="7275" ht="16.5" customHeight="1">
      <c r="A7275" s="275" t="str">
        <f>'RESOLUCIONES 2015'!A7612:H7612</f>
        <v/>
      </c>
      <c r="B7275" s="73" t="s">
        <v>7852</v>
      </c>
      <c r="C7275" s="288">
        <v>617.0</v>
      </c>
      <c r="D7275" s="130">
        <v>44792.0</v>
      </c>
      <c r="E7275" s="73" t="s">
        <v>3221</v>
      </c>
      <c r="F7275" s="130" t="s">
        <v>7762</v>
      </c>
      <c r="G7275" s="73" t="s">
        <v>2253</v>
      </c>
      <c r="H7275" s="169" t="s">
        <v>9604</v>
      </c>
      <c r="I7275" s="287"/>
      <c r="J7275" s="285"/>
      <c r="K7275" s="21"/>
      <c r="L7275" s="21"/>
      <c r="M7275" s="21"/>
      <c r="N7275" s="22">
        <f t="shared" si="2"/>
        <v>46206</v>
      </c>
      <c r="O7275" s="23">
        <f>'RESOLUCIONES EPG'!$N7275-'RESOLUCIONES EPG'!$D7275</f>
        <v>1414</v>
      </c>
    </row>
    <row r="7276" ht="16.5" customHeight="1">
      <c r="A7276" s="275" t="str">
        <f>'RESOLUCIONES 2015'!A7615:H7615</f>
        <v/>
      </c>
      <c r="B7276" s="73" t="s">
        <v>7852</v>
      </c>
      <c r="C7276" s="74">
        <v>620.0</v>
      </c>
      <c r="D7276" s="130">
        <v>44795.0</v>
      </c>
      <c r="E7276" s="73" t="s">
        <v>9028</v>
      </c>
      <c r="F7276" s="130" t="s">
        <v>9029</v>
      </c>
      <c r="G7276" s="73" t="s">
        <v>2923</v>
      </c>
      <c r="H7276" s="169"/>
      <c r="I7276" s="287"/>
      <c r="J7276" s="285"/>
      <c r="K7276" s="21"/>
      <c r="L7276" s="21"/>
      <c r="M7276" s="21"/>
      <c r="N7276" s="22">
        <f t="shared" si="2"/>
        <v>46206</v>
      </c>
      <c r="O7276" s="23">
        <f>'RESOLUCIONES EPG'!$N7276-'RESOLUCIONES EPG'!$D7276</f>
        <v>1411</v>
      </c>
    </row>
    <row r="7277" ht="16.5" customHeight="1">
      <c r="A7277" s="275" t="str">
        <f>'RESOLUCIONES 2015'!A7616:H7616</f>
        <v/>
      </c>
      <c r="B7277" s="73" t="s">
        <v>7852</v>
      </c>
      <c r="C7277" s="288">
        <v>621.0</v>
      </c>
      <c r="D7277" s="130">
        <v>44795.0</v>
      </c>
      <c r="E7277" s="73" t="s">
        <v>1558</v>
      </c>
      <c r="F7277" s="130" t="s">
        <v>8373</v>
      </c>
      <c r="G7277" s="73" t="s">
        <v>2923</v>
      </c>
      <c r="H7277" s="169"/>
      <c r="I7277" s="287"/>
      <c r="J7277" s="285"/>
      <c r="K7277" s="21"/>
      <c r="L7277" s="21"/>
      <c r="M7277" s="21"/>
      <c r="N7277" s="22">
        <f t="shared" si="2"/>
        <v>46206</v>
      </c>
      <c r="O7277" s="23">
        <f>'RESOLUCIONES EPG'!$N7277-'RESOLUCIONES EPG'!$D7277</f>
        <v>1411</v>
      </c>
    </row>
    <row r="7278" ht="16.5" customHeight="1">
      <c r="A7278" s="275" t="str">
        <f>'RESOLUCIONES 2015'!A7619:H7619</f>
        <v/>
      </c>
      <c r="B7278" s="73" t="s">
        <v>7852</v>
      </c>
      <c r="C7278" s="74">
        <v>624.0</v>
      </c>
      <c r="D7278" s="130">
        <v>44795.0</v>
      </c>
      <c r="E7278" s="73" t="s">
        <v>4654</v>
      </c>
      <c r="F7278" s="130" t="s">
        <v>4655</v>
      </c>
      <c r="G7278" s="73" t="s">
        <v>2923</v>
      </c>
      <c r="H7278" s="169"/>
      <c r="I7278" s="287"/>
      <c r="J7278" s="285"/>
      <c r="K7278" s="21"/>
      <c r="L7278" s="21"/>
      <c r="M7278" s="21"/>
      <c r="N7278" s="22">
        <f t="shared" si="2"/>
        <v>46206</v>
      </c>
      <c r="O7278" s="23">
        <f>'RESOLUCIONES EPG'!$N7278-'RESOLUCIONES EPG'!$D7278</f>
        <v>1411</v>
      </c>
    </row>
    <row r="7279" ht="16.5" customHeight="1">
      <c r="A7279" s="275" t="str">
        <f>'RESOLUCIONES 2015'!A7618:H7618</f>
        <v/>
      </c>
      <c r="B7279" s="73" t="s">
        <v>7852</v>
      </c>
      <c r="C7279" s="280">
        <v>623.0</v>
      </c>
      <c r="D7279" s="130">
        <v>44795.0</v>
      </c>
      <c r="E7279" s="73" t="s">
        <v>1457</v>
      </c>
      <c r="F7279" s="130" t="s">
        <v>7765</v>
      </c>
      <c r="G7279" s="73" t="s">
        <v>2923</v>
      </c>
      <c r="H7279" s="169"/>
      <c r="I7279" s="287"/>
      <c r="J7279" s="285"/>
      <c r="K7279" s="21"/>
      <c r="L7279" s="21"/>
      <c r="M7279" s="21"/>
      <c r="N7279" s="22">
        <f t="shared" si="2"/>
        <v>46206</v>
      </c>
      <c r="O7279" s="23">
        <f>'RESOLUCIONES EPG'!$N7279-'RESOLUCIONES EPG'!$D7279</f>
        <v>1411</v>
      </c>
    </row>
    <row r="7280" ht="15.75" customHeight="1">
      <c r="A7280" s="275" t="str">
        <f>'RESOLUCIONES 2015'!A7614:H7614</f>
        <v/>
      </c>
      <c r="B7280" s="73" t="s">
        <v>7852</v>
      </c>
      <c r="C7280" s="74">
        <v>619.0</v>
      </c>
      <c r="D7280" s="130">
        <v>44795.0</v>
      </c>
      <c r="E7280" s="73" t="s">
        <v>9605</v>
      </c>
      <c r="F7280" s="130" t="s">
        <v>8143</v>
      </c>
      <c r="G7280" s="73" t="s">
        <v>2923</v>
      </c>
      <c r="H7280" s="169"/>
      <c r="I7280" s="287"/>
      <c r="J7280" s="285"/>
      <c r="K7280" s="21"/>
      <c r="L7280" s="21"/>
      <c r="M7280" s="21"/>
      <c r="N7280" s="22">
        <f t="shared" si="2"/>
        <v>46206</v>
      </c>
      <c r="O7280" s="23">
        <f>'RESOLUCIONES EPG'!$N7280-'RESOLUCIONES EPG'!$D7280</f>
        <v>1411</v>
      </c>
    </row>
    <row r="7281" ht="15.75" customHeight="1">
      <c r="A7281" s="275" t="str">
        <f>'RESOLUCIONES 2015'!A7617:H7617</f>
        <v/>
      </c>
      <c r="B7281" s="73" t="s">
        <v>7852</v>
      </c>
      <c r="C7281" s="74">
        <v>622.0</v>
      </c>
      <c r="D7281" s="130">
        <v>44795.0</v>
      </c>
      <c r="E7281" s="73" t="s">
        <v>9071</v>
      </c>
      <c r="F7281" s="130" t="s">
        <v>9417</v>
      </c>
      <c r="G7281" s="73" t="s">
        <v>2923</v>
      </c>
      <c r="H7281" s="169"/>
      <c r="I7281" s="287"/>
      <c r="J7281" s="285"/>
      <c r="K7281" s="21"/>
      <c r="L7281" s="21"/>
      <c r="M7281" s="21"/>
      <c r="N7281" s="22">
        <f t="shared" si="2"/>
        <v>46206</v>
      </c>
      <c r="O7281" s="23">
        <f>'RESOLUCIONES EPG'!$N7281-'RESOLUCIONES EPG'!$D7281</f>
        <v>1411</v>
      </c>
    </row>
    <row r="7282" ht="15.75" customHeight="1">
      <c r="A7282" s="275" t="str">
        <f>'RESOLUCIONES 2015'!A7621:H7621</f>
        <v/>
      </c>
      <c r="B7282" s="73" t="s">
        <v>7852</v>
      </c>
      <c r="C7282" s="74">
        <v>626.0</v>
      </c>
      <c r="D7282" s="130">
        <v>44795.0</v>
      </c>
      <c r="E7282" s="73" t="s">
        <v>8654</v>
      </c>
      <c r="F7282" s="130" t="s">
        <v>9027</v>
      </c>
      <c r="G7282" s="73" t="s">
        <v>2923</v>
      </c>
      <c r="H7282" s="169"/>
      <c r="I7282" s="287"/>
      <c r="J7282" s="285"/>
      <c r="K7282" s="21"/>
      <c r="L7282" s="21"/>
      <c r="M7282" s="21"/>
      <c r="N7282" s="22">
        <f t="shared" si="2"/>
        <v>46206</v>
      </c>
      <c r="O7282" s="23">
        <f>'RESOLUCIONES EPG'!$N7282-'RESOLUCIONES EPG'!$D7282</f>
        <v>1411</v>
      </c>
    </row>
    <row r="7283" ht="15.75" customHeight="1">
      <c r="A7283" s="275" t="str">
        <f>'RESOLUCIONES 2015'!A7620:H7620</f>
        <v/>
      </c>
      <c r="B7283" s="73" t="s">
        <v>7852</v>
      </c>
      <c r="C7283" s="288">
        <v>625.0</v>
      </c>
      <c r="D7283" s="130">
        <v>44795.0</v>
      </c>
      <c r="E7283" s="73" t="s">
        <v>9606</v>
      </c>
      <c r="F7283" s="130" t="s">
        <v>7855</v>
      </c>
      <c r="G7283" s="73" t="s">
        <v>2923</v>
      </c>
      <c r="H7283" s="169"/>
      <c r="I7283" s="287"/>
      <c r="J7283" s="285"/>
      <c r="K7283" s="21"/>
      <c r="L7283" s="21"/>
      <c r="M7283" s="21"/>
      <c r="N7283" s="22">
        <f t="shared" si="2"/>
        <v>46206</v>
      </c>
      <c r="O7283" s="23">
        <f>'RESOLUCIONES EPG'!$N7283-'RESOLUCIONES EPG'!$D7283</f>
        <v>1411</v>
      </c>
    </row>
    <row r="7284" ht="16.5" customHeight="1">
      <c r="A7284" s="275" t="str">
        <f>'RESOLUCIONES 2015'!A7626:H7626</f>
        <v/>
      </c>
      <c r="B7284" s="73" t="s">
        <v>7852</v>
      </c>
      <c r="C7284" s="74">
        <v>631.0</v>
      </c>
      <c r="D7284" s="130">
        <v>44797.0</v>
      </c>
      <c r="E7284" s="73" t="s">
        <v>1821</v>
      </c>
      <c r="F7284" s="130" t="s">
        <v>9607</v>
      </c>
      <c r="G7284" s="73" t="s">
        <v>2968</v>
      </c>
      <c r="H7284" s="169"/>
      <c r="I7284" s="287"/>
      <c r="J7284" s="285"/>
      <c r="K7284" s="21"/>
      <c r="L7284" s="21"/>
      <c r="M7284" s="21"/>
      <c r="N7284" s="22">
        <f t="shared" si="2"/>
        <v>46206</v>
      </c>
      <c r="O7284" s="23">
        <f>'RESOLUCIONES EPG'!$N7284-'RESOLUCIONES EPG'!$D7284</f>
        <v>1409</v>
      </c>
    </row>
    <row r="7285" ht="15.75" customHeight="1">
      <c r="A7285" s="275" t="str">
        <f>'RESOLUCIONES 2015'!A7624:H7624</f>
        <v/>
      </c>
      <c r="B7285" s="73" t="s">
        <v>7852</v>
      </c>
      <c r="C7285" s="288">
        <v>629.0</v>
      </c>
      <c r="D7285" s="130">
        <v>44797.0</v>
      </c>
      <c r="E7285" s="73" t="s">
        <v>9445</v>
      </c>
      <c r="F7285" s="130" t="s">
        <v>9608</v>
      </c>
      <c r="G7285" s="73" t="s">
        <v>6597</v>
      </c>
      <c r="H7285" s="169"/>
      <c r="I7285" s="287"/>
      <c r="J7285" s="285"/>
      <c r="K7285" s="21"/>
      <c r="L7285" s="21"/>
      <c r="M7285" s="21"/>
      <c r="N7285" s="22">
        <f t="shared" si="2"/>
        <v>46206</v>
      </c>
      <c r="O7285" s="23">
        <f>'RESOLUCIONES EPG'!$N7285-'RESOLUCIONES EPG'!$D7285</f>
        <v>1409</v>
      </c>
    </row>
    <row r="7286" ht="15.75" customHeight="1">
      <c r="A7286" s="275" t="str">
        <f>'RESOLUCIONES 2015'!A7623:H7623</f>
        <v/>
      </c>
      <c r="B7286" s="73" t="s">
        <v>7852</v>
      </c>
      <c r="C7286" s="74">
        <v>628.0</v>
      </c>
      <c r="D7286" s="130">
        <v>44797.0</v>
      </c>
      <c r="E7286" s="73" t="s">
        <v>9454</v>
      </c>
      <c r="F7286" s="130" t="s">
        <v>9609</v>
      </c>
      <c r="G7286" s="73" t="s">
        <v>6597</v>
      </c>
      <c r="H7286" s="169"/>
      <c r="I7286" s="287"/>
      <c r="J7286" s="285"/>
      <c r="K7286" s="21"/>
      <c r="L7286" s="21"/>
      <c r="M7286" s="21"/>
      <c r="N7286" s="22">
        <f t="shared" si="2"/>
        <v>46206</v>
      </c>
      <c r="O7286" s="23">
        <f>'RESOLUCIONES EPG'!$N7286-'RESOLUCIONES EPG'!$D7286</f>
        <v>1409</v>
      </c>
    </row>
    <row r="7287" ht="16.5" customHeight="1">
      <c r="A7287" s="275" t="str">
        <f>'RESOLUCIONES 2015'!A7622:H7622</f>
        <v/>
      </c>
      <c r="B7287" s="73" t="s">
        <v>7852</v>
      </c>
      <c r="C7287" s="280">
        <v>627.0</v>
      </c>
      <c r="D7287" s="130">
        <v>44797.0</v>
      </c>
      <c r="E7287" s="73" t="s">
        <v>8174</v>
      </c>
      <c r="F7287" s="130" t="s">
        <v>8175</v>
      </c>
      <c r="G7287" s="73" t="s">
        <v>6388</v>
      </c>
      <c r="H7287" s="169"/>
      <c r="I7287" s="287"/>
      <c r="J7287" s="285"/>
      <c r="K7287" s="21"/>
      <c r="L7287" s="21"/>
      <c r="M7287" s="21"/>
      <c r="N7287" s="22">
        <f t="shared" si="2"/>
        <v>46206</v>
      </c>
      <c r="O7287" s="23">
        <f>'RESOLUCIONES EPG'!$N7287-'RESOLUCIONES EPG'!$D7287</f>
        <v>1409</v>
      </c>
    </row>
    <row r="7288" ht="16.5" customHeight="1">
      <c r="A7288" s="275" t="str">
        <f>'RESOLUCIONES 2015'!A7625:H7625</f>
        <v/>
      </c>
      <c r="B7288" s="73" t="s">
        <v>7852</v>
      </c>
      <c r="C7288" s="74">
        <v>630.0</v>
      </c>
      <c r="D7288" s="130">
        <v>44797.0</v>
      </c>
      <c r="E7288" s="73" t="s">
        <v>9469</v>
      </c>
      <c r="F7288" s="130" t="s">
        <v>9610</v>
      </c>
      <c r="G7288" s="73" t="s">
        <v>6597</v>
      </c>
      <c r="H7288" s="169"/>
      <c r="I7288" s="287"/>
      <c r="J7288" s="285"/>
      <c r="K7288" s="21"/>
      <c r="L7288" s="21"/>
      <c r="M7288" s="21"/>
      <c r="N7288" s="22">
        <f t="shared" si="2"/>
        <v>46206</v>
      </c>
      <c r="O7288" s="23">
        <f>'RESOLUCIONES EPG'!$N7288-'RESOLUCIONES EPG'!$D7288</f>
        <v>1409</v>
      </c>
    </row>
    <row r="7289" ht="15.75" customHeight="1">
      <c r="A7289" s="275" t="str">
        <f>'RESOLUCIONES 2015'!A7628:H7628</f>
        <v/>
      </c>
      <c r="B7289" s="73" t="s">
        <v>7852</v>
      </c>
      <c r="C7289" s="74">
        <v>633.0</v>
      </c>
      <c r="D7289" s="130">
        <v>44798.0</v>
      </c>
      <c r="E7289" s="73" t="s">
        <v>8508</v>
      </c>
      <c r="F7289" s="130" t="s">
        <v>8509</v>
      </c>
      <c r="G7289" s="73" t="s">
        <v>1593</v>
      </c>
      <c r="H7289" s="253">
        <v>44809.0</v>
      </c>
      <c r="I7289" s="287"/>
      <c r="J7289" s="285"/>
      <c r="K7289" s="21"/>
      <c r="L7289" s="21"/>
      <c r="M7289" s="21"/>
      <c r="N7289" s="22">
        <f t="shared" si="2"/>
        <v>46206</v>
      </c>
      <c r="O7289" s="23">
        <f>'RESOLUCIONES EPG'!$N7289-'RESOLUCIONES EPG'!$D7289</f>
        <v>1408</v>
      </c>
    </row>
    <row r="7290" ht="15.75" customHeight="1">
      <c r="A7290" s="275" t="str">
        <f>'RESOLUCIONES 2015'!A7629:H7629</f>
        <v/>
      </c>
      <c r="B7290" s="73" t="s">
        <v>7852</v>
      </c>
      <c r="C7290" s="74">
        <v>634.0</v>
      </c>
      <c r="D7290" s="130">
        <v>44798.0</v>
      </c>
      <c r="E7290" s="73" t="s">
        <v>3105</v>
      </c>
      <c r="F7290" s="130" t="s">
        <v>7980</v>
      </c>
      <c r="G7290" s="73" t="s">
        <v>1593</v>
      </c>
      <c r="H7290" s="169"/>
      <c r="I7290" s="287"/>
      <c r="J7290" s="285"/>
      <c r="K7290" s="21"/>
      <c r="L7290" s="21"/>
      <c r="M7290" s="21"/>
      <c r="N7290" s="22">
        <f t="shared" si="2"/>
        <v>46206</v>
      </c>
      <c r="O7290" s="23">
        <f>'RESOLUCIONES EPG'!$N7290-'RESOLUCIONES EPG'!$D7290</f>
        <v>1408</v>
      </c>
    </row>
    <row r="7291" ht="15.75" customHeight="1">
      <c r="A7291" s="275" t="str">
        <f>'RESOLUCIONES 2015'!A7631:H7631</f>
        <v/>
      </c>
      <c r="B7291" s="73" t="s">
        <v>7852</v>
      </c>
      <c r="C7291" s="288">
        <v>636.0</v>
      </c>
      <c r="D7291" s="130">
        <v>44798.0</v>
      </c>
      <c r="E7291" s="73" t="s">
        <v>8643</v>
      </c>
      <c r="F7291" s="130" t="s">
        <v>9611</v>
      </c>
      <c r="G7291" s="73" t="s">
        <v>1593</v>
      </c>
      <c r="H7291" s="259" t="s">
        <v>9302</v>
      </c>
      <c r="I7291" s="287"/>
      <c r="J7291" s="285"/>
      <c r="K7291" s="21"/>
      <c r="L7291" s="21"/>
      <c r="M7291" s="21"/>
      <c r="N7291" s="22">
        <f t="shared" si="2"/>
        <v>46206</v>
      </c>
      <c r="O7291" s="23">
        <f>'RESOLUCIONES EPG'!$N7291-'RESOLUCIONES EPG'!$D7291</f>
        <v>1408</v>
      </c>
    </row>
    <row r="7292" ht="16.5" customHeight="1">
      <c r="A7292" s="275" t="str">
        <f>'RESOLUCIONES 2015'!A7627:H7627</f>
        <v/>
      </c>
      <c r="B7292" s="73" t="s">
        <v>7852</v>
      </c>
      <c r="C7292" s="74">
        <v>632.0</v>
      </c>
      <c r="D7292" s="130">
        <v>44798.0</v>
      </c>
      <c r="E7292" s="73" t="s">
        <v>1838</v>
      </c>
      <c r="F7292" s="130" t="s">
        <v>9612</v>
      </c>
      <c r="G7292" s="73" t="s">
        <v>1593</v>
      </c>
      <c r="H7292" s="253">
        <v>44805.0</v>
      </c>
      <c r="I7292" s="287"/>
      <c r="J7292" s="285"/>
      <c r="K7292" s="21"/>
      <c r="L7292" s="21"/>
      <c r="M7292" s="21"/>
      <c r="N7292" s="22">
        <f t="shared" si="2"/>
        <v>46206</v>
      </c>
      <c r="O7292" s="23">
        <f>'RESOLUCIONES EPG'!$N7292-'RESOLUCIONES EPG'!$D7292</f>
        <v>1408</v>
      </c>
    </row>
    <row r="7293" ht="15.75" customHeight="1">
      <c r="A7293" s="275" t="str">
        <f>'RESOLUCIONES 2015'!A7630:H7630</f>
        <v/>
      </c>
      <c r="B7293" s="73" t="s">
        <v>7852</v>
      </c>
      <c r="C7293" s="288">
        <v>635.0</v>
      </c>
      <c r="D7293" s="130">
        <v>44798.0</v>
      </c>
      <c r="E7293" s="73" t="s">
        <v>4791</v>
      </c>
      <c r="F7293" s="130" t="s">
        <v>8926</v>
      </c>
      <c r="G7293" s="73" t="s">
        <v>1593</v>
      </c>
      <c r="H7293" s="169"/>
      <c r="I7293" s="287"/>
      <c r="J7293" s="285"/>
      <c r="K7293" s="21"/>
      <c r="L7293" s="21"/>
      <c r="M7293" s="21"/>
      <c r="N7293" s="22">
        <f t="shared" si="2"/>
        <v>46206</v>
      </c>
      <c r="O7293" s="23">
        <f>'RESOLUCIONES EPG'!$N7293-'RESOLUCIONES EPG'!$D7293</f>
        <v>1408</v>
      </c>
    </row>
    <row r="7294" ht="15.75" customHeight="1">
      <c r="A7294" s="275" t="str">
        <f>'RESOLUCIONES 2015'!A7636:H7636</f>
        <v/>
      </c>
      <c r="B7294" s="73" t="s">
        <v>7852</v>
      </c>
      <c r="C7294" s="74">
        <v>641.0</v>
      </c>
      <c r="D7294" s="130">
        <v>44799.0</v>
      </c>
      <c r="E7294" s="73" t="s">
        <v>1637</v>
      </c>
      <c r="F7294" s="130" t="s">
        <v>8272</v>
      </c>
      <c r="G7294" s="73" t="s">
        <v>1593</v>
      </c>
      <c r="H7294" s="169"/>
      <c r="I7294" s="287"/>
      <c r="J7294" s="285"/>
      <c r="K7294" s="21"/>
      <c r="L7294" s="21"/>
      <c r="M7294" s="21"/>
      <c r="N7294" s="22">
        <f t="shared" si="2"/>
        <v>46206</v>
      </c>
      <c r="O7294" s="23">
        <f>'RESOLUCIONES EPG'!$N7294-'RESOLUCIONES EPG'!$D7294</f>
        <v>1407</v>
      </c>
    </row>
    <row r="7295" ht="16.5" customHeight="1">
      <c r="A7295" s="275" t="str">
        <f>'RESOLUCIONES 2015'!A7638:H7638</f>
        <v/>
      </c>
      <c r="B7295" s="73" t="s">
        <v>7852</v>
      </c>
      <c r="C7295" s="280">
        <v>643.0</v>
      </c>
      <c r="D7295" s="130">
        <v>44799.0</v>
      </c>
      <c r="E7295" s="73" t="s">
        <v>7316</v>
      </c>
      <c r="F7295" s="130" t="s">
        <v>7317</v>
      </c>
      <c r="G7295" s="73" t="s">
        <v>1593</v>
      </c>
      <c r="H7295" s="169"/>
      <c r="I7295" s="287"/>
      <c r="J7295" s="285"/>
      <c r="K7295" s="21"/>
      <c r="L7295" s="21"/>
      <c r="M7295" s="21"/>
      <c r="N7295" s="22">
        <f t="shared" si="2"/>
        <v>46206</v>
      </c>
      <c r="O7295" s="23">
        <f>'RESOLUCIONES EPG'!$N7295-'RESOLUCIONES EPG'!$D7295</f>
        <v>1407</v>
      </c>
    </row>
    <row r="7296" ht="15.75" customHeight="1">
      <c r="A7296" s="275" t="str">
        <f>'RESOLUCIONES 2015'!A7633:H7633</f>
        <v/>
      </c>
      <c r="B7296" s="73" t="s">
        <v>7852</v>
      </c>
      <c r="C7296" s="74">
        <v>638.0</v>
      </c>
      <c r="D7296" s="130">
        <v>44799.0</v>
      </c>
      <c r="E7296" s="73" t="s">
        <v>9613</v>
      </c>
      <c r="F7296" s="130" t="s">
        <v>2272</v>
      </c>
      <c r="G7296" s="73" t="s">
        <v>1593</v>
      </c>
      <c r="H7296" s="169"/>
      <c r="I7296" s="287"/>
      <c r="J7296" s="285"/>
      <c r="K7296" s="21"/>
      <c r="L7296" s="21"/>
      <c r="M7296" s="21"/>
      <c r="N7296" s="22">
        <f t="shared" si="2"/>
        <v>46206</v>
      </c>
      <c r="O7296" s="23">
        <f>'RESOLUCIONES EPG'!$N7296-'RESOLUCIONES EPG'!$D7296</f>
        <v>1407</v>
      </c>
    </row>
    <row r="7297" ht="15.75" customHeight="1">
      <c r="A7297" s="275" t="str">
        <f>'RESOLUCIONES 2015'!A7635:H7635</f>
        <v/>
      </c>
      <c r="B7297" s="73" t="s">
        <v>7852</v>
      </c>
      <c r="C7297" s="74">
        <v>640.0</v>
      </c>
      <c r="D7297" s="130">
        <v>44799.0</v>
      </c>
      <c r="E7297" s="73" t="s">
        <v>9614</v>
      </c>
      <c r="F7297" s="130" t="s">
        <v>9615</v>
      </c>
      <c r="G7297" s="73" t="s">
        <v>9373</v>
      </c>
      <c r="H7297" s="169"/>
      <c r="I7297" s="287"/>
      <c r="J7297" s="285"/>
      <c r="K7297" s="21"/>
      <c r="L7297" s="21"/>
      <c r="M7297" s="21"/>
      <c r="N7297" s="22">
        <f t="shared" si="2"/>
        <v>46206</v>
      </c>
      <c r="O7297" s="23">
        <f>'RESOLUCIONES EPG'!$N7297-'RESOLUCIONES EPG'!$D7297</f>
        <v>1407</v>
      </c>
    </row>
    <row r="7298" ht="15.75" customHeight="1">
      <c r="A7298" s="275" t="str">
        <f>'RESOLUCIONES 2015'!A7634:H7634</f>
        <v/>
      </c>
      <c r="B7298" s="73" t="s">
        <v>7852</v>
      </c>
      <c r="C7298" s="74">
        <v>639.0</v>
      </c>
      <c r="D7298" s="130">
        <v>44799.0</v>
      </c>
      <c r="E7298" s="73" t="s">
        <v>7035</v>
      </c>
      <c r="F7298" s="130" t="s">
        <v>7418</v>
      </c>
      <c r="G7298" s="73" t="s">
        <v>9373</v>
      </c>
      <c r="H7298" s="169"/>
      <c r="I7298" s="287"/>
      <c r="J7298" s="285"/>
      <c r="K7298" s="21"/>
      <c r="L7298" s="21"/>
      <c r="M7298" s="21"/>
      <c r="N7298" s="22">
        <f t="shared" si="2"/>
        <v>46206</v>
      </c>
      <c r="O7298" s="23">
        <f>'RESOLUCIONES EPG'!$N7298-'RESOLUCIONES EPG'!$D7298</f>
        <v>1407</v>
      </c>
    </row>
    <row r="7299" ht="16.5" customHeight="1">
      <c r="A7299" s="275" t="str">
        <f>'RESOLUCIONES 2015'!A7637:H7637</f>
        <v/>
      </c>
      <c r="B7299" s="73" t="s">
        <v>7852</v>
      </c>
      <c r="C7299" s="288">
        <v>642.0</v>
      </c>
      <c r="D7299" s="130">
        <v>44799.0</v>
      </c>
      <c r="E7299" s="73" t="s">
        <v>7256</v>
      </c>
      <c r="F7299" s="130" t="s">
        <v>7850</v>
      </c>
      <c r="G7299" s="73" t="s">
        <v>1593</v>
      </c>
      <c r="H7299" s="169"/>
      <c r="I7299" s="287"/>
      <c r="J7299" s="285"/>
      <c r="K7299" s="21"/>
      <c r="L7299" s="21"/>
      <c r="M7299" s="21"/>
      <c r="N7299" s="22">
        <f t="shared" si="2"/>
        <v>46206</v>
      </c>
      <c r="O7299" s="23">
        <f>'RESOLUCIONES EPG'!$N7299-'RESOLUCIONES EPG'!$D7299</f>
        <v>1407</v>
      </c>
    </row>
    <row r="7300" ht="15.75" customHeight="1">
      <c r="A7300" s="275" t="str">
        <f>'RESOLUCIONES 2015'!A7632:H7632</f>
        <v/>
      </c>
      <c r="B7300" s="73" t="s">
        <v>7852</v>
      </c>
      <c r="C7300" s="74">
        <v>637.0</v>
      </c>
      <c r="D7300" s="130">
        <v>44799.0</v>
      </c>
      <c r="E7300" s="73" t="s">
        <v>1376</v>
      </c>
      <c r="F7300" s="130" t="s">
        <v>9616</v>
      </c>
      <c r="G7300" s="73" t="s">
        <v>1593</v>
      </c>
      <c r="H7300" s="253">
        <v>44805.0</v>
      </c>
      <c r="I7300" s="287"/>
      <c r="J7300" s="285"/>
      <c r="K7300" s="21"/>
      <c r="L7300" s="21"/>
      <c r="M7300" s="21"/>
      <c r="N7300" s="22">
        <f t="shared" si="2"/>
        <v>46206</v>
      </c>
      <c r="O7300" s="23">
        <f>'RESOLUCIONES EPG'!$N7300-'RESOLUCIONES EPG'!$D7300</f>
        <v>1407</v>
      </c>
    </row>
    <row r="7301" ht="15.75" customHeight="1">
      <c r="A7301" s="275" t="str">
        <f>'RESOLUCIONES 2015'!A7644:H7644</f>
        <v/>
      </c>
      <c r="B7301" s="73" t="s">
        <v>7852</v>
      </c>
      <c r="C7301" s="288">
        <v>649.0</v>
      </c>
      <c r="D7301" s="130">
        <v>44809.0</v>
      </c>
      <c r="E7301" s="73" t="s">
        <v>5678</v>
      </c>
      <c r="F7301" s="130" t="s">
        <v>8827</v>
      </c>
      <c r="G7301" s="73" t="s">
        <v>131</v>
      </c>
      <c r="H7301" s="169"/>
      <c r="I7301" s="287"/>
      <c r="J7301" s="285"/>
      <c r="K7301" s="21"/>
      <c r="L7301" s="21"/>
      <c r="M7301" s="21"/>
      <c r="N7301" s="22">
        <f t="shared" si="2"/>
        <v>46206</v>
      </c>
      <c r="O7301" s="23">
        <f>'RESOLUCIONES EPG'!$N7301-'RESOLUCIONES EPG'!$D7301</f>
        <v>1397</v>
      </c>
    </row>
    <row r="7302" ht="16.5" customHeight="1">
      <c r="A7302" s="275" t="str">
        <f>'RESOLUCIONES 2015'!A7639:H7639</f>
        <v/>
      </c>
      <c r="B7302" s="73" t="s">
        <v>7852</v>
      </c>
      <c r="C7302" s="74">
        <v>644.0</v>
      </c>
      <c r="D7302" s="130">
        <v>44809.0</v>
      </c>
      <c r="E7302" s="73" t="s">
        <v>9089</v>
      </c>
      <c r="F7302" s="130" t="s">
        <v>9090</v>
      </c>
      <c r="G7302" s="73" t="s">
        <v>131</v>
      </c>
      <c r="H7302" s="169"/>
      <c r="I7302" s="287"/>
      <c r="J7302" s="285"/>
      <c r="K7302" s="21"/>
      <c r="L7302" s="21"/>
      <c r="M7302" s="21"/>
      <c r="N7302" s="22">
        <f t="shared" si="2"/>
        <v>46206</v>
      </c>
      <c r="O7302" s="23">
        <f>'RESOLUCIONES EPG'!$N7302-'RESOLUCIONES EPG'!$D7302</f>
        <v>1397</v>
      </c>
    </row>
    <row r="7303" ht="16.5" customHeight="1">
      <c r="A7303" s="275" t="str">
        <f>'RESOLUCIONES 2015'!A7642:H7642</f>
        <v/>
      </c>
      <c r="B7303" s="73" t="s">
        <v>7852</v>
      </c>
      <c r="C7303" s="280">
        <v>647.0</v>
      </c>
      <c r="D7303" s="130">
        <v>44809.0</v>
      </c>
      <c r="E7303" s="73" t="s">
        <v>8324</v>
      </c>
      <c r="F7303" s="130" t="s">
        <v>8541</v>
      </c>
      <c r="G7303" s="73" t="s">
        <v>131</v>
      </c>
      <c r="H7303" s="169"/>
      <c r="I7303" s="287"/>
      <c r="J7303" s="285"/>
      <c r="K7303" s="21"/>
      <c r="L7303" s="21"/>
      <c r="M7303" s="21"/>
      <c r="N7303" s="22">
        <f t="shared" si="2"/>
        <v>46206</v>
      </c>
      <c r="O7303" s="23">
        <f>'RESOLUCIONES EPG'!$N7303-'RESOLUCIONES EPG'!$D7303</f>
        <v>1397</v>
      </c>
    </row>
    <row r="7304" ht="16.5" customHeight="1">
      <c r="A7304" s="275" t="str">
        <f>'RESOLUCIONES 2015'!A7643:H7643</f>
        <v/>
      </c>
      <c r="B7304" s="73" t="s">
        <v>7852</v>
      </c>
      <c r="C7304" s="74">
        <v>648.0</v>
      </c>
      <c r="D7304" s="130">
        <v>44809.0</v>
      </c>
      <c r="E7304" s="73" t="s">
        <v>2902</v>
      </c>
      <c r="F7304" s="130" t="s">
        <v>9617</v>
      </c>
      <c r="G7304" s="73" t="s">
        <v>131</v>
      </c>
      <c r="H7304" s="169"/>
      <c r="I7304" s="287"/>
      <c r="J7304" s="285"/>
      <c r="K7304" s="21"/>
      <c r="L7304" s="21"/>
      <c r="M7304" s="21"/>
      <c r="N7304" s="22">
        <f t="shared" si="2"/>
        <v>46206</v>
      </c>
      <c r="O7304" s="23">
        <f>'RESOLUCIONES EPG'!$N7304-'RESOLUCIONES EPG'!$D7304</f>
        <v>1397</v>
      </c>
    </row>
    <row r="7305" ht="15.75" customHeight="1">
      <c r="A7305" s="275" t="str">
        <f>'RESOLUCIONES 2015'!A7640:H7640</f>
        <v/>
      </c>
      <c r="B7305" s="73" t="s">
        <v>7852</v>
      </c>
      <c r="C7305" s="74">
        <v>645.0</v>
      </c>
      <c r="D7305" s="130">
        <v>44809.0</v>
      </c>
      <c r="E7305" s="73" t="s">
        <v>4588</v>
      </c>
      <c r="F7305" s="130" t="s">
        <v>9428</v>
      </c>
      <c r="G7305" s="73" t="s">
        <v>131</v>
      </c>
      <c r="H7305" s="169"/>
      <c r="I7305" s="287"/>
      <c r="J7305" s="285"/>
      <c r="K7305" s="21"/>
      <c r="L7305" s="21"/>
      <c r="M7305" s="21"/>
      <c r="N7305" s="22">
        <f t="shared" si="2"/>
        <v>46206</v>
      </c>
      <c r="O7305" s="23">
        <f>'RESOLUCIONES EPG'!$N7305-'RESOLUCIONES EPG'!$D7305</f>
        <v>1397</v>
      </c>
    </row>
    <row r="7306" ht="16.5" customHeight="1">
      <c r="A7306" s="275" t="str">
        <f>'RESOLUCIONES 2015'!A7641:H7641</f>
        <v/>
      </c>
      <c r="B7306" s="73" t="s">
        <v>7852</v>
      </c>
      <c r="C7306" s="74">
        <v>646.0</v>
      </c>
      <c r="D7306" s="130">
        <v>44809.0</v>
      </c>
      <c r="E7306" s="73" t="s">
        <v>9618</v>
      </c>
      <c r="F7306" s="130" t="s">
        <v>5528</v>
      </c>
      <c r="G7306" s="73" t="s">
        <v>131</v>
      </c>
      <c r="H7306" s="169"/>
      <c r="I7306" s="287"/>
      <c r="J7306" s="285"/>
      <c r="K7306" s="21"/>
      <c r="L7306" s="21"/>
      <c r="M7306" s="21"/>
      <c r="N7306" s="22">
        <f t="shared" si="2"/>
        <v>46206</v>
      </c>
      <c r="O7306" s="23">
        <f>'RESOLUCIONES EPG'!$N7306-'RESOLUCIONES EPG'!$D7306</f>
        <v>1397</v>
      </c>
    </row>
    <row r="7307" ht="15.75" customHeight="1">
      <c r="A7307" s="275" t="str">
        <f>'RESOLUCIONES 2015'!A7646:H7646</f>
        <v/>
      </c>
      <c r="B7307" s="73" t="s">
        <v>7852</v>
      </c>
      <c r="C7307" s="288">
        <v>651.0</v>
      </c>
      <c r="D7307" s="130">
        <v>44810.0</v>
      </c>
      <c r="E7307" s="73" t="s">
        <v>3711</v>
      </c>
      <c r="F7307" s="130" t="s">
        <v>6162</v>
      </c>
      <c r="G7307" s="73" t="s">
        <v>1593</v>
      </c>
      <c r="H7307" s="169"/>
      <c r="I7307" s="287"/>
      <c r="J7307" s="285"/>
      <c r="K7307" s="21"/>
      <c r="L7307" s="21"/>
      <c r="M7307" s="21"/>
      <c r="N7307" s="22">
        <f t="shared" si="2"/>
        <v>46206</v>
      </c>
      <c r="O7307" s="23">
        <f>'RESOLUCIONES EPG'!$N7307-'RESOLUCIONES EPG'!$D7307</f>
        <v>1396</v>
      </c>
    </row>
    <row r="7308" ht="16.5" customHeight="1">
      <c r="A7308" s="275" t="str">
        <f>'RESOLUCIONES 2015'!A7645:H7645</f>
        <v/>
      </c>
      <c r="B7308" s="73" t="s">
        <v>7852</v>
      </c>
      <c r="C7308" s="74">
        <v>650.0</v>
      </c>
      <c r="D7308" s="130">
        <v>44810.0</v>
      </c>
      <c r="E7308" s="73" t="s">
        <v>7621</v>
      </c>
      <c r="F7308" s="130" t="s">
        <v>9401</v>
      </c>
      <c r="G7308" s="73" t="s">
        <v>1593</v>
      </c>
      <c r="H7308" s="169"/>
      <c r="I7308" s="287"/>
      <c r="J7308" s="285"/>
      <c r="K7308" s="21"/>
      <c r="L7308" s="21"/>
      <c r="M7308" s="21"/>
      <c r="N7308" s="22">
        <f t="shared" si="2"/>
        <v>46206</v>
      </c>
      <c r="O7308" s="23">
        <f>'RESOLUCIONES EPG'!$N7308-'RESOLUCIONES EPG'!$D7308</f>
        <v>1396</v>
      </c>
    </row>
    <row r="7309" ht="16.5" customHeight="1">
      <c r="A7309" s="275" t="str">
        <f>'RESOLUCIONES 2015'!A7652:H7652</f>
        <v/>
      </c>
      <c r="B7309" s="73" t="s">
        <v>7852</v>
      </c>
      <c r="C7309" s="288">
        <v>657.0</v>
      </c>
      <c r="D7309" s="130">
        <v>44811.0</v>
      </c>
      <c r="E7309" s="73" t="s">
        <v>9442</v>
      </c>
      <c r="F7309" s="130" t="s">
        <v>9508</v>
      </c>
      <c r="G7309" s="73" t="s">
        <v>2923</v>
      </c>
      <c r="H7309" s="169"/>
      <c r="I7309" s="287"/>
      <c r="J7309" s="285"/>
      <c r="K7309" s="21"/>
      <c r="L7309" s="21"/>
      <c r="M7309" s="21"/>
      <c r="N7309" s="22">
        <f t="shared" si="2"/>
        <v>46206</v>
      </c>
      <c r="O7309" s="23">
        <f>'RESOLUCIONES EPG'!$N7309-'RESOLUCIONES EPG'!$D7309</f>
        <v>1395</v>
      </c>
    </row>
    <row r="7310" ht="16.5" customHeight="1">
      <c r="A7310" s="275" t="str">
        <f>'RESOLUCIONES 2015'!A7647:H7647</f>
        <v/>
      </c>
      <c r="B7310" s="73" t="s">
        <v>7852</v>
      </c>
      <c r="C7310" s="74">
        <v>652.0</v>
      </c>
      <c r="D7310" s="130">
        <v>44811.0</v>
      </c>
      <c r="E7310" s="73" t="s">
        <v>4673</v>
      </c>
      <c r="F7310" s="130" t="s">
        <v>9619</v>
      </c>
      <c r="G7310" s="73" t="s">
        <v>1593</v>
      </c>
      <c r="H7310" s="169"/>
      <c r="I7310" s="287"/>
      <c r="J7310" s="285"/>
      <c r="K7310" s="21"/>
      <c r="L7310" s="21"/>
      <c r="M7310" s="21"/>
      <c r="N7310" s="22">
        <f t="shared" si="2"/>
        <v>46206</v>
      </c>
      <c r="O7310" s="23">
        <f>'RESOLUCIONES EPG'!$N7310-'RESOLUCIONES EPG'!$D7310</f>
        <v>1395</v>
      </c>
    </row>
    <row r="7311" ht="15.75" customHeight="1">
      <c r="A7311" s="275" t="str">
        <f>'RESOLUCIONES 2015'!A7651:H7651</f>
        <v/>
      </c>
      <c r="B7311" s="73" t="s">
        <v>7852</v>
      </c>
      <c r="C7311" s="280">
        <v>656.0</v>
      </c>
      <c r="D7311" s="130">
        <v>44811.0</v>
      </c>
      <c r="E7311" s="73" t="s">
        <v>5117</v>
      </c>
      <c r="F7311" s="130" t="s">
        <v>9620</v>
      </c>
      <c r="G7311" s="73" t="s">
        <v>2923</v>
      </c>
      <c r="H7311" s="169"/>
      <c r="I7311" s="287"/>
      <c r="J7311" s="285"/>
      <c r="K7311" s="21"/>
      <c r="L7311" s="21"/>
      <c r="M7311" s="21"/>
      <c r="N7311" s="22">
        <f t="shared" si="2"/>
        <v>46206</v>
      </c>
      <c r="O7311" s="23">
        <f>'RESOLUCIONES EPG'!$N7311-'RESOLUCIONES EPG'!$D7311</f>
        <v>1395</v>
      </c>
    </row>
    <row r="7312" ht="15.75" customHeight="1">
      <c r="A7312" s="275" t="str">
        <f>'RESOLUCIONES 2015'!A7649:H7649</f>
        <v/>
      </c>
      <c r="B7312" s="73" t="s">
        <v>7852</v>
      </c>
      <c r="C7312" s="74">
        <v>654.0</v>
      </c>
      <c r="D7312" s="130">
        <v>44811.0</v>
      </c>
      <c r="E7312" s="73" t="s">
        <v>1827</v>
      </c>
      <c r="F7312" s="130" t="s">
        <v>7701</v>
      </c>
      <c r="G7312" s="73" t="s">
        <v>2923</v>
      </c>
      <c r="H7312" s="169"/>
      <c r="I7312" s="287"/>
      <c r="J7312" s="285"/>
      <c r="K7312" s="21"/>
      <c r="L7312" s="21"/>
      <c r="M7312" s="21"/>
      <c r="N7312" s="22">
        <f t="shared" si="2"/>
        <v>46206</v>
      </c>
      <c r="O7312" s="23">
        <f>'RESOLUCIONES EPG'!$N7312-'RESOLUCIONES EPG'!$D7312</f>
        <v>1395</v>
      </c>
    </row>
    <row r="7313" ht="16.5" customHeight="1">
      <c r="A7313" s="275" t="str">
        <f>'RESOLUCIONES 2015'!A7653:H7653</f>
        <v/>
      </c>
      <c r="B7313" s="73" t="s">
        <v>7852</v>
      </c>
      <c r="C7313" s="288">
        <v>658.0</v>
      </c>
      <c r="D7313" s="130">
        <v>44811.0</v>
      </c>
      <c r="E7313" s="73" t="s">
        <v>3187</v>
      </c>
      <c r="F7313" s="130" t="s">
        <v>9042</v>
      </c>
      <c r="G7313" s="73" t="s">
        <v>2923</v>
      </c>
      <c r="H7313" s="169"/>
      <c r="I7313" s="287"/>
      <c r="J7313" s="285"/>
      <c r="K7313" s="21"/>
      <c r="L7313" s="21"/>
      <c r="M7313" s="21"/>
      <c r="N7313" s="22">
        <f t="shared" si="2"/>
        <v>46206</v>
      </c>
      <c r="O7313" s="23">
        <f>'RESOLUCIONES EPG'!$N7313-'RESOLUCIONES EPG'!$D7313</f>
        <v>1395</v>
      </c>
    </row>
    <row r="7314" ht="16.5" customHeight="1">
      <c r="A7314" s="275" t="str">
        <f>'RESOLUCIONES 2015'!A7648:H7648</f>
        <v/>
      </c>
      <c r="B7314" s="73" t="s">
        <v>7852</v>
      </c>
      <c r="C7314" s="74">
        <v>653.0</v>
      </c>
      <c r="D7314" s="130">
        <v>44811.0</v>
      </c>
      <c r="E7314" s="73" t="s">
        <v>2366</v>
      </c>
      <c r="F7314" s="130" t="s">
        <v>9397</v>
      </c>
      <c r="G7314" s="73" t="s">
        <v>1593</v>
      </c>
      <c r="H7314" s="169"/>
      <c r="I7314" s="287"/>
      <c r="J7314" s="285"/>
      <c r="K7314" s="21"/>
      <c r="L7314" s="21"/>
      <c r="M7314" s="21"/>
      <c r="N7314" s="22">
        <f t="shared" si="2"/>
        <v>46206</v>
      </c>
      <c r="O7314" s="23">
        <f>'RESOLUCIONES EPG'!$N7314-'RESOLUCIONES EPG'!$D7314</f>
        <v>1395</v>
      </c>
    </row>
    <row r="7315" ht="16.5" customHeight="1">
      <c r="A7315" s="275" t="str">
        <f>'RESOLUCIONES 2015'!A7650:H7650</f>
        <v/>
      </c>
      <c r="B7315" s="73" t="s">
        <v>7852</v>
      </c>
      <c r="C7315" s="280">
        <v>655.0</v>
      </c>
      <c r="D7315" s="130">
        <v>44811.0</v>
      </c>
      <c r="E7315" s="73" t="s">
        <v>9621</v>
      </c>
      <c r="F7315" s="130" t="s">
        <v>9026</v>
      </c>
      <c r="G7315" s="73" t="s">
        <v>2923</v>
      </c>
      <c r="H7315" s="169"/>
      <c r="I7315" s="287"/>
      <c r="J7315" s="285"/>
      <c r="K7315" s="21"/>
      <c r="L7315" s="21"/>
      <c r="M7315" s="21"/>
      <c r="N7315" s="22">
        <f t="shared" si="2"/>
        <v>46206</v>
      </c>
      <c r="O7315" s="23">
        <f>'RESOLUCIONES EPG'!$N7315-'RESOLUCIONES EPG'!$D7315</f>
        <v>1395</v>
      </c>
    </row>
    <row r="7316" ht="15.75" customHeight="1">
      <c r="A7316" s="275" t="str">
        <f>'RESOLUCIONES 2015'!A7655:H7655</f>
        <v/>
      </c>
      <c r="B7316" s="73" t="s">
        <v>7852</v>
      </c>
      <c r="C7316" s="74">
        <v>660.0</v>
      </c>
      <c r="D7316" s="130">
        <v>44812.0</v>
      </c>
      <c r="E7316" s="73" t="s">
        <v>9473</v>
      </c>
      <c r="F7316" s="130" t="s">
        <v>9501</v>
      </c>
      <c r="G7316" s="73" t="s">
        <v>2923</v>
      </c>
      <c r="H7316" s="169"/>
      <c r="I7316" s="287"/>
      <c r="J7316" s="285"/>
      <c r="K7316" s="21"/>
      <c r="L7316" s="21"/>
      <c r="M7316" s="21"/>
      <c r="N7316" s="22">
        <f t="shared" si="2"/>
        <v>46206</v>
      </c>
      <c r="O7316" s="23">
        <f>'RESOLUCIONES EPG'!$N7316-'RESOLUCIONES EPG'!$D7316</f>
        <v>1394</v>
      </c>
    </row>
    <row r="7317" ht="15.75" customHeight="1">
      <c r="A7317" s="275" t="str">
        <f>'RESOLUCIONES 2015'!A7661:H7661</f>
        <v/>
      </c>
      <c r="B7317" s="73" t="s">
        <v>7852</v>
      </c>
      <c r="C7317" s="288">
        <v>666.0</v>
      </c>
      <c r="D7317" s="130">
        <v>44812.0</v>
      </c>
      <c r="E7317" s="73" t="s">
        <v>7676</v>
      </c>
      <c r="F7317" s="130" t="s">
        <v>7677</v>
      </c>
      <c r="G7317" s="73" t="s">
        <v>2923</v>
      </c>
      <c r="H7317" s="169"/>
      <c r="I7317" s="287"/>
      <c r="J7317" s="285"/>
      <c r="K7317" s="21"/>
      <c r="L7317" s="21"/>
      <c r="M7317" s="21"/>
      <c r="N7317" s="22">
        <f t="shared" si="2"/>
        <v>46206</v>
      </c>
      <c r="O7317" s="23">
        <f>'RESOLUCIONES EPG'!$N7317-'RESOLUCIONES EPG'!$D7317</f>
        <v>1394</v>
      </c>
    </row>
    <row r="7318" ht="16.5" customHeight="1">
      <c r="A7318" s="275" t="str">
        <f>'RESOLUCIONES 2015'!A7662:H7662</f>
        <v/>
      </c>
      <c r="B7318" s="73" t="s">
        <v>7852</v>
      </c>
      <c r="C7318" s="74">
        <v>667.0</v>
      </c>
      <c r="D7318" s="130">
        <v>44812.0</v>
      </c>
      <c r="E7318" s="73" t="s">
        <v>9622</v>
      </c>
      <c r="F7318" s="130" t="s">
        <v>6200</v>
      </c>
      <c r="G7318" s="73" t="s">
        <v>2923</v>
      </c>
      <c r="H7318" s="169"/>
      <c r="I7318" s="287"/>
      <c r="J7318" s="285"/>
      <c r="K7318" s="21"/>
      <c r="L7318" s="21"/>
      <c r="M7318" s="21"/>
      <c r="N7318" s="22">
        <f t="shared" si="2"/>
        <v>46206</v>
      </c>
      <c r="O7318" s="23">
        <f>'RESOLUCIONES EPG'!$N7318-'RESOLUCIONES EPG'!$D7318</f>
        <v>1394</v>
      </c>
    </row>
    <row r="7319" ht="15.75" customHeight="1">
      <c r="A7319" s="275" t="str">
        <f>'RESOLUCIONES 2015'!A7659:H7659</f>
        <v/>
      </c>
      <c r="B7319" s="73" t="s">
        <v>7852</v>
      </c>
      <c r="C7319" s="280">
        <v>664.0</v>
      </c>
      <c r="D7319" s="130">
        <v>44812.0</v>
      </c>
      <c r="E7319" s="73" t="s">
        <v>9105</v>
      </c>
      <c r="F7319" s="130" t="s">
        <v>9559</v>
      </c>
      <c r="G7319" s="73" t="s">
        <v>2923</v>
      </c>
      <c r="H7319" s="169"/>
      <c r="I7319" s="287"/>
      <c r="J7319" s="285"/>
      <c r="K7319" s="21"/>
      <c r="L7319" s="21"/>
      <c r="M7319" s="21"/>
      <c r="N7319" s="22">
        <f t="shared" si="2"/>
        <v>46206</v>
      </c>
      <c r="O7319" s="23">
        <f>'RESOLUCIONES EPG'!$N7319-'RESOLUCIONES EPG'!$D7319</f>
        <v>1394</v>
      </c>
    </row>
    <row r="7320" ht="16.5" customHeight="1">
      <c r="A7320" s="275" t="str">
        <f>'RESOLUCIONES 2015'!A7657:H7657</f>
        <v/>
      </c>
      <c r="B7320" s="73" t="s">
        <v>7852</v>
      </c>
      <c r="C7320" s="74">
        <v>662.0</v>
      </c>
      <c r="D7320" s="130">
        <v>44812.0</v>
      </c>
      <c r="E7320" s="73" t="s">
        <v>9461</v>
      </c>
      <c r="F7320" s="130" t="s">
        <v>9512</v>
      </c>
      <c r="G7320" s="73" t="s">
        <v>2923</v>
      </c>
      <c r="H7320" s="169"/>
      <c r="I7320" s="287"/>
      <c r="J7320" s="285"/>
      <c r="K7320" s="21"/>
      <c r="L7320" s="21"/>
      <c r="M7320" s="21"/>
      <c r="N7320" s="22">
        <f t="shared" si="2"/>
        <v>46206</v>
      </c>
      <c r="O7320" s="23">
        <f>'RESOLUCIONES EPG'!$N7320-'RESOLUCIONES EPG'!$D7320</f>
        <v>1394</v>
      </c>
    </row>
    <row r="7321" ht="15.75" customHeight="1">
      <c r="A7321" s="275" t="str">
        <f>'RESOLUCIONES 2015'!A7654:H7654</f>
        <v/>
      </c>
      <c r="B7321" s="73" t="s">
        <v>7852</v>
      </c>
      <c r="C7321" s="288">
        <v>659.0</v>
      </c>
      <c r="D7321" s="130">
        <v>44812.0</v>
      </c>
      <c r="E7321" s="73" t="s">
        <v>8451</v>
      </c>
      <c r="F7321" s="130" t="s">
        <v>8452</v>
      </c>
      <c r="G7321" s="73" t="s">
        <v>2923</v>
      </c>
      <c r="H7321" s="169"/>
      <c r="I7321" s="287"/>
      <c r="J7321" s="285"/>
      <c r="K7321" s="21"/>
      <c r="L7321" s="21"/>
      <c r="M7321" s="21"/>
      <c r="N7321" s="22">
        <f t="shared" si="2"/>
        <v>46206</v>
      </c>
      <c r="O7321" s="23">
        <f>'RESOLUCIONES EPG'!$N7321-'RESOLUCIONES EPG'!$D7321</f>
        <v>1394</v>
      </c>
    </row>
    <row r="7322" ht="16.5" customHeight="1">
      <c r="A7322" s="275" t="str">
        <f>'RESOLUCIONES 2015'!A7660:H7660</f>
        <v/>
      </c>
      <c r="B7322" s="73" t="s">
        <v>7852</v>
      </c>
      <c r="C7322" s="74">
        <v>665.0</v>
      </c>
      <c r="D7322" s="130">
        <v>44812.0</v>
      </c>
      <c r="E7322" s="73" t="s">
        <v>4895</v>
      </c>
      <c r="F7322" s="130" t="s">
        <v>4896</v>
      </c>
      <c r="G7322" s="73" t="s">
        <v>2923</v>
      </c>
      <c r="H7322" s="169"/>
      <c r="I7322" s="287"/>
      <c r="J7322" s="285"/>
      <c r="K7322" s="21"/>
      <c r="L7322" s="21"/>
      <c r="M7322" s="21"/>
      <c r="N7322" s="22">
        <f t="shared" si="2"/>
        <v>46206</v>
      </c>
      <c r="O7322" s="23">
        <f>'RESOLUCIONES EPG'!$N7322-'RESOLUCIONES EPG'!$D7322</f>
        <v>1394</v>
      </c>
    </row>
    <row r="7323" ht="16.5" customHeight="1">
      <c r="A7323" s="275" t="str">
        <f>'RESOLUCIONES 2015'!A7656:H7656</f>
        <v/>
      </c>
      <c r="B7323" s="73" t="s">
        <v>7852</v>
      </c>
      <c r="C7323" s="280">
        <v>661.0</v>
      </c>
      <c r="D7323" s="130">
        <v>44812.0</v>
      </c>
      <c r="E7323" s="73" t="s">
        <v>3394</v>
      </c>
      <c r="F7323" s="130" t="s">
        <v>9515</v>
      </c>
      <c r="G7323" s="73" t="s">
        <v>2923</v>
      </c>
      <c r="H7323" s="169"/>
      <c r="I7323" s="287"/>
      <c r="J7323" s="285"/>
      <c r="K7323" s="21"/>
      <c r="L7323" s="21"/>
      <c r="M7323" s="21"/>
      <c r="N7323" s="22">
        <f t="shared" si="2"/>
        <v>46206</v>
      </c>
      <c r="O7323" s="23">
        <f>'RESOLUCIONES EPG'!$N7323-'RESOLUCIONES EPG'!$D7323</f>
        <v>1394</v>
      </c>
    </row>
    <row r="7324" ht="16.5" customHeight="1">
      <c r="A7324" s="275" t="str">
        <f>'RESOLUCIONES 2015'!A7658:H7658</f>
        <v/>
      </c>
      <c r="B7324" s="73" t="s">
        <v>7852</v>
      </c>
      <c r="C7324" s="74">
        <v>663.0</v>
      </c>
      <c r="D7324" s="130">
        <v>44812.0</v>
      </c>
      <c r="E7324" s="73" t="s">
        <v>2858</v>
      </c>
      <c r="F7324" s="130" t="s">
        <v>9517</v>
      </c>
      <c r="G7324" s="73" t="s">
        <v>2923</v>
      </c>
      <c r="H7324" s="169"/>
      <c r="I7324" s="287"/>
      <c r="J7324" s="285"/>
      <c r="K7324" s="21"/>
      <c r="L7324" s="21"/>
      <c r="M7324" s="21"/>
      <c r="N7324" s="22">
        <f t="shared" si="2"/>
        <v>46206</v>
      </c>
      <c r="O7324" s="23">
        <f>'RESOLUCIONES EPG'!$N7324-'RESOLUCIONES EPG'!$D7324</f>
        <v>1394</v>
      </c>
    </row>
    <row r="7325" ht="16.5" customHeight="1">
      <c r="A7325" s="275" t="str">
        <f>'RESOLUCIONES 2015'!A7672:H7672</f>
        <v/>
      </c>
      <c r="B7325" s="73" t="s">
        <v>7852</v>
      </c>
      <c r="C7325" s="288">
        <v>677.0</v>
      </c>
      <c r="D7325" s="130">
        <v>44813.0</v>
      </c>
      <c r="E7325" s="73" t="s">
        <v>3913</v>
      </c>
      <c r="F7325" s="130" t="s">
        <v>9623</v>
      </c>
      <c r="G7325" s="73" t="s">
        <v>18</v>
      </c>
      <c r="H7325" s="169" t="s">
        <v>3754</v>
      </c>
      <c r="I7325" s="287"/>
      <c r="J7325" s="285"/>
      <c r="K7325" s="21"/>
      <c r="L7325" s="21"/>
      <c r="M7325" s="21"/>
      <c r="N7325" s="22">
        <f t="shared" si="2"/>
        <v>46206</v>
      </c>
      <c r="O7325" s="23">
        <f>'RESOLUCIONES EPG'!$N7325-'RESOLUCIONES EPG'!$D7325</f>
        <v>1393</v>
      </c>
    </row>
    <row r="7326" ht="16.5" customHeight="1">
      <c r="A7326" s="275" t="str">
        <f>'RESOLUCIONES 2015'!A7677:H7677</f>
        <v/>
      </c>
      <c r="B7326" s="73" t="s">
        <v>7852</v>
      </c>
      <c r="C7326" s="74">
        <v>682.0</v>
      </c>
      <c r="D7326" s="130">
        <v>44813.0</v>
      </c>
      <c r="E7326" s="289" t="s">
        <v>3677</v>
      </c>
      <c r="F7326" s="290" t="s">
        <v>9624</v>
      </c>
      <c r="G7326" s="289" t="s">
        <v>18</v>
      </c>
      <c r="H7326" s="291" t="s">
        <v>4601</v>
      </c>
      <c r="I7326" s="292"/>
      <c r="J7326" s="293"/>
      <c r="K7326" s="297"/>
      <c r="L7326" s="297"/>
      <c r="M7326" s="297"/>
      <c r="N7326" s="22">
        <f t="shared" si="2"/>
        <v>46206</v>
      </c>
      <c r="O7326" s="23">
        <f>'RESOLUCIONES EPG'!$N7326-'RESOLUCIONES EPG'!$D7326</f>
        <v>1393</v>
      </c>
    </row>
    <row r="7327" ht="16.5" customHeight="1">
      <c r="A7327" s="275" t="str">
        <f>'RESOLUCIONES 2015'!A7665:H7665</f>
        <v/>
      </c>
      <c r="B7327" s="73" t="s">
        <v>7852</v>
      </c>
      <c r="C7327" s="288">
        <v>670.0</v>
      </c>
      <c r="D7327" s="130">
        <v>44813.0</v>
      </c>
      <c r="E7327" s="73" t="s">
        <v>5608</v>
      </c>
      <c r="F7327" s="130" t="s">
        <v>9625</v>
      </c>
      <c r="G7327" s="73" t="s">
        <v>18</v>
      </c>
      <c r="H7327" s="169" t="s">
        <v>1463</v>
      </c>
      <c r="I7327" s="287"/>
      <c r="J7327" s="285"/>
      <c r="K7327" s="21"/>
      <c r="L7327" s="21"/>
      <c r="M7327" s="21"/>
      <c r="N7327" s="22">
        <f t="shared" si="2"/>
        <v>46206</v>
      </c>
      <c r="O7327" s="23">
        <f>'RESOLUCIONES EPG'!$N7327-'RESOLUCIONES EPG'!$D7327</f>
        <v>1393</v>
      </c>
    </row>
    <row r="7328" ht="16.5" customHeight="1">
      <c r="A7328" s="275" t="str">
        <f>'RESOLUCIONES 2015'!A7676:H7676</f>
        <v/>
      </c>
      <c r="B7328" s="73" t="s">
        <v>7852</v>
      </c>
      <c r="C7328" s="74">
        <v>681.0</v>
      </c>
      <c r="D7328" s="130">
        <v>44813.0</v>
      </c>
      <c r="E7328" s="73" t="s">
        <v>9626</v>
      </c>
      <c r="F7328" s="130" t="s">
        <v>9627</v>
      </c>
      <c r="G7328" s="73" t="s">
        <v>18</v>
      </c>
      <c r="H7328" s="169" t="s">
        <v>1224</v>
      </c>
      <c r="I7328" s="287"/>
      <c r="J7328" s="285"/>
      <c r="K7328" s="21"/>
      <c r="L7328" s="21"/>
      <c r="M7328" s="21"/>
      <c r="N7328" s="22">
        <f t="shared" si="2"/>
        <v>46206</v>
      </c>
      <c r="O7328" s="23">
        <f>'RESOLUCIONES EPG'!$N7328-'RESOLUCIONES EPG'!$D7328</f>
        <v>1393</v>
      </c>
    </row>
    <row r="7329" ht="15.75" customHeight="1">
      <c r="A7329" s="275" t="str">
        <f>'RESOLUCIONES 2015'!A7663:H7663</f>
        <v/>
      </c>
      <c r="B7329" s="73" t="s">
        <v>7852</v>
      </c>
      <c r="C7329" s="280">
        <v>668.0</v>
      </c>
      <c r="D7329" s="130">
        <v>44813.0</v>
      </c>
      <c r="E7329" s="73" t="s">
        <v>5318</v>
      </c>
      <c r="F7329" s="130" t="s">
        <v>5319</v>
      </c>
      <c r="G7329" s="73" t="s">
        <v>1593</v>
      </c>
      <c r="H7329" s="169"/>
      <c r="I7329" s="287"/>
      <c r="J7329" s="285"/>
      <c r="K7329" s="21"/>
      <c r="L7329" s="21"/>
      <c r="M7329" s="21"/>
      <c r="N7329" s="22">
        <f t="shared" si="2"/>
        <v>46206</v>
      </c>
      <c r="O7329" s="23">
        <f>'RESOLUCIONES EPG'!$N7329-'RESOLUCIONES EPG'!$D7329</f>
        <v>1393</v>
      </c>
    </row>
    <row r="7330" ht="16.5" customHeight="1">
      <c r="A7330" s="275" t="str">
        <f>'RESOLUCIONES 2015'!A7678:H7678</f>
        <v/>
      </c>
      <c r="B7330" s="73" t="s">
        <v>7852</v>
      </c>
      <c r="C7330" s="74">
        <v>683.0</v>
      </c>
      <c r="D7330" s="130">
        <v>44813.0</v>
      </c>
      <c r="E7330" s="73" t="s">
        <v>4780</v>
      </c>
      <c r="F7330" s="130" t="s">
        <v>9628</v>
      </c>
      <c r="G7330" s="73" t="s">
        <v>18</v>
      </c>
      <c r="H7330" s="169" t="s">
        <v>5150</v>
      </c>
      <c r="I7330" s="287"/>
      <c r="J7330" s="285"/>
      <c r="K7330" s="21"/>
      <c r="L7330" s="21"/>
      <c r="M7330" s="21"/>
      <c r="N7330" s="22">
        <f t="shared" si="2"/>
        <v>46206</v>
      </c>
      <c r="O7330" s="23">
        <f>'RESOLUCIONES EPG'!$N7330-'RESOLUCIONES EPG'!$D7330</f>
        <v>1393</v>
      </c>
    </row>
    <row r="7331" ht="16.5" customHeight="1">
      <c r="A7331" s="275" t="str">
        <f>'RESOLUCIONES 2015'!A7664:H7664</f>
        <v/>
      </c>
      <c r="B7331" s="73" t="s">
        <v>7852</v>
      </c>
      <c r="C7331" s="288">
        <v>669.0</v>
      </c>
      <c r="D7331" s="130">
        <v>44813.0</v>
      </c>
      <c r="E7331" s="73" t="s">
        <v>9629</v>
      </c>
      <c r="F7331" s="130" t="s">
        <v>9630</v>
      </c>
      <c r="G7331" s="73" t="s">
        <v>18</v>
      </c>
      <c r="H7331" s="169" t="s">
        <v>2151</v>
      </c>
      <c r="I7331" s="287"/>
      <c r="J7331" s="285"/>
      <c r="K7331" s="21"/>
      <c r="L7331" s="21"/>
      <c r="M7331" s="21"/>
      <c r="N7331" s="22">
        <f t="shared" si="2"/>
        <v>46206</v>
      </c>
      <c r="O7331" s="23">
        <f>'RESOLUCIONES EPG'!$N7331-'RESOLUCIONES EPG'!$D7331</f>
        <v>1393</v>
      </c>
    </row>
    <row r="7332" ht="15.75" customHeight="1">
      <c r="A7332" s="275" t="str">
        <f>'RESOLUCIONES 2015'!A7669:H7669</f>
        <v/>
      </c>
      <c r="B7332" s="73" t="s">
        <v>7852</v>
      </c>
      <c r="C7332" s="74">
        <v>674.0</v>
      </c>
      <c r="D7332" s="130">
        <v>44813.0</v>
      </c>
      <c r="E7332" s="73" t="s">
        <v>9631</v>
      </c>
      <c r="F7332" s="130" t="s">
        <v>9632</v>
      </c>
      <c r="G7332" s="73" t="s">
        <v>18</v>
      </c>
      <c r="H7332" s="169" t="s">
        <v>7289</v>
      </c>
      <c r="I7332" s="287"/>
      <c r="J7332" s="285"/>
      <c r="K7332" s="21"/>
      <c r="L7332" s="21"/>
      <c r="M7332" s="21"/>
      <c r="N7332" s="22">
        <f t="shared" si="2"/>
        <v>46206</v>
      </c>
      <c r="O7332" s="23">
        <f>'RESOLUCIONES EPG'!$N7332-'RESOLUCIONES EPG'!$D7332</f>
        <v>1393</v>
      </c>
    </row>
    <row r="7333" ht="15.75" customHeight="1">
      <c r="A7333" s="275" t="str">
        <f>'RESOLUCIONES 2015'!A7667:H7667</f>
        <v/>
      </c>
      <c r="B7333" s="73" t="s">
        <v>7852</v>
      </c>
      <c r="C7333" s="288">
        <v>672.0</v>
      </c>
      <c r="D7333" s="130">
        <v>44813.0</v>
      </c>
      <c r="E7333" s="73" t="s">
        <v>9633</v>
      </c>
      <c r="F7333" s="130" t="s">
        <v>9634</v>
      </c>
      <c r="G7333" s="73" t="s">
        <v>18</v>
      </c>
      <c r="H7333" s="169" t="s">
        <v>1997</v>
      </c>
      <c r="I7333" s="287"/>
      <c r="J7333" s="285"/>
      <c r="K7333" s="21"/>
      <c r="L7333" s="21"/>
      <c r="M7333" s="21"/>
      <c r="N7333" s="22">
        <f t="shared" si="2"/>
        <v>46206</v>
      </c>
      <c r="O7333" s="23">
        <f>'RESOLUCIONES EPG'!$N7333-'RESOLUCIONES EPG'!$D7333</f>
        <v>1393</v>
      </c>
    </row>
    <row r="7334" ht="15.75" customHeight="1">
      <c r="A7334" s="275" t="str">
        <f>'RESOLUCIONES 2015'!A7666:H7666</f>
        <v/>
      </c>
      <c r="B7334" s="73" t="s">
        <v>7852</v>
      </c>
      <c r="C7334" s="74">
        <v>671.0</v>
      </c>
      <c r="D7334" s="130">
        <v>44813.0</v>
      </c>
      <c r="E7334" s="73" t="s">
        <v>9635</v>
      </c>
      <c r="F7334" s="130" t="s">
        <v>9636</v>
      </c>
      <c r="G7334" s="73" t="s">
        <v>18</v>
      </c>
      <c r="H7334" s="169" t="s">
        <v>1997</v>
      </c>
      <c r="I7334" s="287"/>
      <c r="J7334" s="285"/>
      <c r="K7334" s="21"/>
      <c r="L7334" s="21"/>
      <c r="M7334" s="21"/>
      <c r="N7334" s="22">
        <f t="shared" si="2"/>
        <v>46206</v>
      </c>
      <c r="O7334" s="23">
        <f>'RESOLUCIONES EPG'!$N7334-'RESOLUCIONES EPG'!$D7334</f>
        <v>1393</v>
      </c>
    </row>
    <row r="7335" ht="15.75" customHeight="1">
      <c r="A7335" s="275" t="str">
        <f>'RESOLUCIONES 2015'!A7671:H7671</f>
        <v/>
      </c>
      <c r="B7335" s="73" t="s">
        <v>7852</v>
      </c>
      <c r="C7335" s="280">
        <v>676.0</v>
      </c>
      <c r="D7335" s="130">
        <v>44813.0</v>
      </c>
      <c r="E7335" s="73" t="s">
        <v>9637</v>
      </c>
      <c r="F7335" s="130" t="s">
        <v>9638</v>
      </c>
      <c r="G7335" s="73" t="s">
        <v>18</v>
      </c>
      <c r="H7335" s="169" t="s">
        <v>8661</v>
      </c>
      <c r="I7335" s="287"/>
      <c r="J7335" s="285"/>
      <c r="K7335" s="21"/>
      <c r="L7335" s="21"/>
      <c r="M7335" s="21"/>
      <c r="N7335" s="22">
        <f t="shared" si="2"/>
        <v>46206</v>
      </c>
      <c r="O7335" s="23">
        <f>'RESOLUCIONES EPG'!$N7335-'RESOLUCIONES EPG'!$D7335</f>
        <v>1393</v>
      </c>
    </row>
    <row r="7336" ht="15.75" customHeight="1">
      <c r="A7336" s="275" t="str">
        <f>'RESOLUCIONES 2015'!A7679:H7679</f>
        <v/>
      </c>
      <c r="B7336" s="73" t="s">
        <v>7852</v>
      </c>
      <c r="C7336" s="74">
        <v>684.0</v>
      </c>
      <c r="D7336" s="130">
        <v>44813.0</v>
      </c>
      <c r="E7336" s="73" t="s">
        <v>9639</v>
      </c>
      <c r="F7336" s="130" t="s">
        <v>9640</v>
      </c>
      <c r="G7336" s="73" t="s">
        <v>18</v>
      </c>
      <c r="H7336" s="169" t="s">
        <v>2867</v>
      </c>
      <c r="I7336" s="287"/>
      <c r="J7336" s="285"/>
      <c r="K7336" s="21"/>
      <c r="L7336" s="21"/>
      <c r="M7336" s="21"/>
      <c r="N7336" s="22">
        <f t="shared" si="2"/>
        <v>46206</v>
      </c>
      <c r="O7336" s="23">
        <f>'RESOLUCIONES EPG'!$N7336-'RESOLUCIONES EPG'!$D7336</f>
        <v>1393</v>
      </c>
    </row>
    <row r="7337" ht="15.75" customHeight="1">
      <c r="A7337" s="275" t="str">
        <f>'RESOLUCIONES 2015'!A7668:H7668</f>
        <v/>
      </c>
      <c r="B7337" s="73" t="s">
        <v>7852</v>
      </c>
      <c r="C7337" s="288">
        <v>673.0</v>
      </c>
      <c r="D7337" s="130">
        <v>44813.0</v>
      </c>
      <c r="E7337" s="73" t="s">
        <v>9641</v>
      </c>
      <c r="F7337" s="130" t="s">
        <v>9642</v>
      </c>
      <c r="G7337" s="73" t="s">
        <v>18</v>
      </c>
      <c r="H7337" s="169" t="s">
        <v>9643</v>
      </c>
      <c r="I7337" s="287"/>
      <c r="J7337" s="285"/>
      <c r="K7337" s="21"/>
      <c r="L7337" s="21"/>
      <c r="M7337" s="21"/>
      <c r="N7337" s="22">
        <f t="shared" si="2"/>
        <v>46206</v>
      </c>
      <c r="O7337" s="23">
        <f>'RESOLUCIONES EPG'!$N7337-'RESOLUCIONES EPG'!$D7337</f>
        <v>1393</v>
      </c>
    </row>
    <row r="7338" ht="16.5" customHeight="1">
      <c r="A7338" s="275" t="str">
        <f>'RESOLUCIONES 2015'!A7674:H7674</f>
        <v/>
      </c>
      <c r="B7338" s="73" t="s">
        <v>7852</v>
      </c>
      <c r="C7338" s="288">
        <v>679.0</v>
      </c>
      <c r="D7338" s="130">
        <v>44813.0</v>
      </c>
      <c r="E7338" s="289" t="s">
        <v>9644</v>
      </c>
      <c r="F7338" s="290" t="s">
        <v>9645</v>
      </c>
      <c r="G7338" s="73" t="s">
        <v>18</v>
      </c>
      <c r="H7338" s="291" t="s">
        <v>1224</v>
      </c>
      <c r="I7338" s="292"/>
      <c r="J7338" s="293"/>
      <c r="K7338" s="297"/>
      <c r="L7338" s="297"/>
      <c r="M7338" s="297"/>
      <c r="N7338" s="22">
        <f t="shared" si="2"/>
        <v>46206</v>
      </c>
      <c r="O7338" s="23">
        <f>'RESOLUCIONES EPG'!$N7338-'RESOLUCIONES EPG'!$D7338</f>
        <v>1393</v>
      </c>
    </row>
    <row r="7339" ht="16.5" customHeight="1">
      <c r="A7339" s="275" t="str">
        <f>'RESOLUCIONES 2015'!A7675:H7675</f>
        <v/>
      </c>
      <c r="B7339" s="73" t="s">
        <v>7852</v>
      </c>
      <c r="C7339" s="74">
        <v>680.0</v>
      </c>
      <c r="D7339" s="130">
        <v>44813.0</v>
      </c>
      <c r="E7339" s="73" t="s">
        <v>9646</v>
      </c>
      <c r="F7339" s="130" t="s">
        <v>9647</v>
      </c>
      <c r="G7339" s="73" t="s">
        <v>18</v>
      </c>
      <c r="H7339" s="169" t="s">
        <v>3754</v>
      </c>
      <c r="I7339" s="287"/>
      <c r="J7339" s="285"/>
      <c r="K7339" s="21"/>
      <c r="L7339" s="21"/>
      <c r="M7339" s="21"/>
      <c r="N7339" s="22">
        <f t="shared" si="2"/>
        <v>46206</v>
      </c>
      <c r="O7339" s="23">
        <f>'RESOLUCIONES EPG'!$N7339-'RESOLUCIONES EPG'!$D7339</f>
        <v>1393</v>
      </c>
    </row>
    <row r="7340" ht="16.5" customHeight="1">
      <c r="A7340" s="275" t="str">
        <f>'RESOLUCIONES 2015'!A7673:H7673</f>
        <v/>
      </c>
      <c r="B7340" s="73" t="s">
        <v>7852</v>
      </c>
      <c r="C7340" s="74">
        <v>678.0</v>
      </c>
      <c r="D7340" s="130">
        <v>44813.0</v>
      </c>
      <c r="E7340" s="73" t="s">
        <v>9648</v>
      </c>
      <c r="F7340" s="130" t="s">
        <v>9649</v>
      </c>
      <c r="G7340" s="73" t="s">
        <v>18</v>
      </c>
      <c r="H7340" s="169" t="s">
        <v>1224</v>
      </c>
      <c r="I7340" s="287"/>
      <c r="J7340" s="285"/>
      <c r="K7340" s="21"/>
      <c r="L7340" s="21"/>
      <c r="M7340" s="21"/>
      <c r="N7340" s="22">
        <f t="shared" si="2"/>
        <v>46206</v>
      </c>
      <c r="O7340" s="23">
        <f>'RESOLUCIONES EPG'!$N7340-'RESOLUCIONES EPG'!$D7340</f>
        <v>1393</v>
      </c>
    </row>
    <row r="7341" ht="15.75" customHeight="1">
      <c r="A7341" s="275" t="str">
        <f>'RESOLUCIONES 2015'!A7670:H7670</f>
        <v/>
      </c>
      <c r="B7341" s="73" t="s">
        <v>7852</v>
      </c>
      <c r="C7341" s="280">
        <v>675.0</v>
      </c>
      <c r="D7341" s="130">
        <v>44813.0</v>
      </c>
      <c r="E7341" s="73" t="s">
        <v>9650</v>
      </c>
      <c r="F7341" s="130" t="s">
        <v>9651</v>
      </c>
      <c r="G7341" s="73" t="s">
        <v>18</v>
      </c>
      <c r="H7341" s="169" t="s">
        <v>1997</v>
      </c>
      <c r="I7341" s="287"/>
      <c r="J7341" s="285"/>
      <c r="K7341" s="21"/>
      <c r="L7341" s="21"/>
      <c r="M7341" s="21"/>
      <c r="N7341" s="22">
        <f t="shared" si="2"/>
        <v>46206</v>
      </c>
      <c r="O7341" s="23">
        <f>'RESOLUCIONES EPG'!$N7341-'RESOLUCIONES EPG'!$D7341</f>
        <v>1393</v>
      </c>
    </row>
    <row r="7342" ht="16.5" customHeight="1">
      <c r="A7342" s="275" t="str">
        <f>'RESOLUCIONES 2015'!A7684:H7684</f>
        <v/>
      </c>
      <c r="B7342" s="73" t="s">
        <v>7852</v>
      </c>
      <c r="C7342" s="74">
        <v>689.0</v>
      </c>
      <c r="D7342" s="130">
        <v>44816.0</v>
      </c>
      <c r="E7342" s="73" t="s">
        <v>3677</v>
      </c>
      <c r="F7342" s="130" t="s">
        <v>7855</v>
      </c>
      <c r="G7342" s="73" t="s">
        <v>6388</v>
      </c>
      <c r="H7342" s="169"/>
      <c r="I7342" s="287"/>
      <c r="J7342" s="285"/>
      <c r="K7342" s="21"/>
      <c r="L7342" s="21"/>
      <c r="M7342" s="21"/>
      <c r="N7342" s="22">
        <f t="shared" si="2"/>
        <v>46206</v>
      </c>
      <c r="O7342" s="23">
        <f>'RESOLUCIONES EPG'!$N7342-'RESOLUCIONES EPG'!$D7342</f>
        <v>1390</v>
      </c>
    </row>
    <row r="7343" ht="15.75" customHeight="1">
      <c r="A7343" s="275" t="str">
        <f>'RESOLUCIONES 2015'!A7683:H7683</f>
        <v/>
      </c>
      <c r="B7343" s="73" t="s">
        <v>7852</v>
      </c>
      <c r="C7343" s="288">
        <v>688.0</v>
      </c>
      <c r="D7343" s="130">
        <v>44816.0</v>
      </c>
      <c r="E7343" s="73" t="s">
        <v>7518</v>
      </c>
      <c r="F7343" s="130" t="s">
        <v>9652</v>
      </c>
      <c r="G7343" s="73" t="s">
        <v>6388</v>
      </c>
      <c r="H7343" s="169"/>
      <c r="I7343" s="287"/>
      <c r="J7343" s="285"/>
      <c r="K7343" s="21"/>
      <c r="L7343" s="21"/>
      <c r="M7343" s="21"/>
      <c r="N7343" s="22">
        <f t="shared" si="2"/>
        <v>46206</v>
      </c>
      <c r="O7343" s="23">
        <f>'RESOLUCIONES EPG'!$N7343-'RESOLUCIONES EPG'!$D7343</f>
        <v>1390</v>
      </c>
    </row>
    <row r="7344" ht="15.75" customHeight="1">
      <c r="A7344" s="275" t="str">
        <f>'RESOLUCIONES 2015'!A7682:H7682</f>
        <v/>
      </c>
      <c r="B7344" s="73" t="s">
        <v>7852</v>
      </c>
      <c r="C7344" s="288">
        <v>687.0</v>
      </c>
      <c r="D7344" s="130">
        <v>44816.0</v>
      </c>
      <c r="E7344" s="73" t="s">
        <v>5117</v>
      </c>
      <c r="F7344" s="130" t="s">
        <v>9653</v>
      </c>
      <c r="G7344" s="73" t="s">
        <v>6388</v>
      </c>
      <c r="H7344" s="169"/>
      <c r="I7344" s="287"/>
      <c r="J7344" s="285"/>
      <c r="K7344" s="21"/>
      <c r="L7344" s="21"/>
      <c r="M7344" s="21"/>
      <c r="N7344" s="22">
        <f t="shared" si="2"/>
        <v>46206</v>
      </c>
      <c r="O7344" s="23">
        <f>'RESOLUCIONES EPG'!$N7344-'RESOLUCIONES EPG'!$D7344</f>
        <v>1390</v>
      </c>
    </row>
    <row r="7345" ht="16.5" customHeight="1">
      <c r="A7345" s="275" t="str">
        <f>'RESOLUCIONES 2015'!A7680:H7680</f>
        <v/>
      </c>
      <c r="B7345" s="73" t="s">
        <v>7852</v>
      </c>
      <c r="C7345" s="74">
        <v>685.0</v>
      </c>
      <c r="D7345" s="130">
        <v>44816.0</v>
      </c>
      <c r="E7345" s="73" t="s">
        <v>8383</v>
      </c>
      <c r="F7345" s="130" t="s">
        <v>9654</v>
      </c>
      <c r="G7345" s="73" t="s">
        <v>6388</v>
      </c>
      <c r="H7345" s="169"/>
      <c r="I7345" s="287"/>
      <c r="J7345" s="285"/>
      <c r="K7345" s="21"/>
      <c r="L7345" s="21"/>
      <c r="M7345" s="21"/>
      <c r="N7345" s="22">
        <f t="shared" si="2"/>
        <v>46206</v>
      </c>
      <c r="O7345" s="23">
        <f>'RESOLUCIONES EPG'!$N7345-'RESOLUCIONES EPG'!$D7345</f>
        <v>1390</v>
      </c>
    </row>
    <row r="7346" ht="16.5" customHeight="1">
      <c r="A7346" s="275" t="str">
        <f>'RESOLUCIONES 2015'!A7681:H7681</f>
        <v/>
      </c>
      <c r="B7346" s="73" t="s">
        <v>7852</v>
      </c>
      <c r="C7346" s="74">
        <v>686.0</v>
      </c>
      <c r="D7346" s="130">
        <v>44816.0</v>
      </c>
      <c r="E7346" s="73" t="s">
        <v>8729</v>
      </c>
      <c r="F7346" s="130" t="s">
        <v>9026</v>
      </c>
      <c r="G7346" s="73" t="s">
        <v>6388</v>
      </c>
      <c r="H7346" s="169"/>
      <c r="I7346" s="287"/>
      <c r="J7346" s="285"/>
      <c r="K7346" s="21"/>
      <c r="L7346" s="21"/>
      <c r="M7346" s="21"/>
      <c r="N7346" s="22">
        <f t="shared" si="2"/>
        <v>46206</v>
      </c>
      <c r="O7346" s="23">
        <f>'RESOLUCIONES EPG'!$N7346-'RESOLUCIONES EPG'!$D7346</f>
        <v>1390</v>
      </c>
    </row>
    <row r="7347" ht="16.5" customHeight="1">
      <c r="A7347" s="275" t="str">
        <f>'RESOLUCIONES 2015'!A7687:H7687</f>
        <v/>
      </c>
      <c r="B7347" s="73" t="s">
        <v>7852</v>
      </c>
      <c r="C7347" s="298">
        <v>692.0</v>
      </c>
      <c r="D7347" s="178">
        <v>44818.0</v>
      </c>
      <c r="E7347" s="146" t="s">
        <v>9526</v>
      </c>
      <c r="F7347" s="178" t="s">
        <v>9655</v>
      </c>
      <c r="G7347" s="146" t="s">
        <v>6597</v>
      </c>
      <c r="H7347" s="169"/>
      <c r="I7347" s="295" t="s">
        <v>9656</v>
      </c>
      <c r="J7347" s="285"/>
      <c r="K7347" s="21"/>
      <c r="L7347" s="21"/>
      <c r="M7347" s="21"/>
      <c r="N7347" s="22">
        <f t="shared" si="2"/>
        <v>46206</v>
      </c>
      <c r="O7347" s="23">
        <f>'RESOLUCIONES EPG'!$N7347-'RESOLUCIONES EPG'!$D7347</f>
        <v>1388</v>
      </c>
    </row>
    <row r="7348" ht="15.75" customHeight="1">
      <c r="A7348" s="275" t="str">
        <f>'RESOLUCIONES 2015'!A7689:H7689</f>
        <v/>
      </c>
      <c r="B7348" s="73" t="s">
        <v>7852</v>
      </c>
      <c r="C7348" s="74">
        <v>694.0</v>
      </c>
      <c r="D7348" s="130">
        <v>44818.0</v>
      </c>
      <c r="E7348" s="73" t="s">
        <v>8994</v>
      </c>
      <c r="F7348" s="130" t="s">
        <v>8995</v>
      </c>
      <c r="G7348" s="73" t="s">
        <v>6597</v>
      </c>
      <c r="H7348" s="169"/>
      <c r="I7348" s="287"/>
      <c r="J7348" s="285"/>
      <c r="K7348" s="21"/>
      <c r="L7348" s="21"/>
      <c r="M7348" s="21"/>
      <c r="N7348" s="22">
        <f t="shared" si="2"/>
        <v>46206</v>
      </c>
      <c r="O7348" s="23">
        <f>'RESOLUCIONES EPG'!$N7348-'RESOLUCIONES EPG'!$D7348</f>
        <v>1388</v>
      </c>
    </row>
    <row r="7349" ht="15.75" customHeight="1">
      <c r="A7349" s="275" t="str">
        <f>'RESOLUCIONES 2015'!A7688:H7688</f>
        <v/>
      </c>
      <c r="B7349" s="73" t="s">
        <v>7852</v>
      </c>
      <c r="C7349" s="288">
        <v>693.0</v>
      </c>
      <c r="D7349" s="130">
        <v>44818.0</v>
      </c>
      <c r="E7349" s="73" t="s">
        <v>9532</v>
      </c>
      <c r="F7349" s="130" t="s">
        <v>9657</v>
      </c>
      <c r="G7349" s="73" t="s">
        <v>6597</v>
      </c>
      <c r="H7349" s="169"/>
      <c r="I7349" s="299" t="s">
        <v>7678</v>
      </c>
      <c r="J7349" s="285"/>
      <c r="K7349" s="21"/>
      <c r="L7349" s="21"/>
      <c r="M7349" s="21"/>
      <c r="N7349" s="22">
        <f t="shared" si="2"/>
        <v>46206</v>
      </c>
      <c r="O7349" s="23">
        <f>'RESOLUCIONES EPG'!$N7349-'RESOLUCIONES EPG'!$D7349</f>
        <v>1388</v>
      </c>
    </row>
    <row r="7350" ht="16.5" customHeight="1">
      <c r="A7350" s="275" t="str">
        <f>'RESOLUCIONES 2015'!A7694:H7694</f>
        <v/>
      </c>
      <c r="B7350" s="73" t="s">
        <v>7852</v>
      </c>
      <c r="C7350" s="288">
        <v>699.0</v>
      </c>
      <c r="D7350" s="130">
        <v>44818.0</v>
      </c>
      <c r="E7350" s="73" t="s">
        <v>2040</v>
      </c>
      <c r="F7350" s="130" t="s">
        <v>9658</v>
      </c>
      <c r="G7350" s="73" t="s">
        <v>6597</v>
      </c>
      <c r="H7350" s="169"/>
      <c r="I7350" s="287"/>
      <c r="J7350" s="285"/>
      <c r="K7350" s="21"/>
      <c r="L7350" s="21"/>
      <c r="M7350" s="21"/>
      <c r="N7350" s="22">
        <f t="shared" si="2"/>
        <v>46206</v>
      </c>
      <c r="O7350" s="23">
        <f>'RESOLUCIONES EPG'!$N7350-'RESOLUCIONES EPG'!$D7350</f>
        <v>1388</v>
      </c>
    </row>
    <row r="7351" ht="16.5" customHeight="1">
      <c r="A7351" s="275" t="str">
        <f>'RESOLUCIONES 2015'!A7686:H7686</f>
        <v/>
      </c>
      <c r="B7351" s="73" t="s">
        <v>7852</v>
      </c>
      <c r="C7351" s="74">
        <v>691.0</v>
      </c>
      <c r="D7351" s="130">
        <v>44818.0</v>
      </c>
      <c r="E7351" s="73" t="s">
        <v>8753</v>
      </c>
      <c r="F7351" s="130" t="s">
        <v>9659</v>
      </c>
      <c r="G7351" s="73" t="s">
        <v>6597</v>
      </c>
      <c r="H7351" s="169"/>
      <c r="I7351" s="287"/>
      <c r="J7351" s="285"/>
      <c r="K7351" s="21"/>
      <c r="L7351" s="21"/>
      <c r="M7351" s="21"/>
      <c r="N7351" s="22">
        <f t="shared" si="2"/>
        <v>46206</v>
      </c>
      <c r="O7351" s="23">
        <f>'RESOLUCIONES EPG'!$N7351-'RESOLUCIONES EPG'!$D7351</f>
        <v>1388</v>
      </c>
    </row>
    <row r="7352" ht="15.75" customHeight="1">
      <c r="A7352" s="275" t="str">
        <f>'RESOLUCIONES 2015'!A7691:H7691</f>
        <v/>
      </c>
      <c r="B7352" s="73" t="s">
        <v>7852</v>
      </c>
      <c r="C7352" s="74">
        <v>696.0</v>
      </c>
      <c r="D7352" s="130">
        <v>44818.0</v>
      </c>
      <c r="E7352" s="73" t="s">
        <v>9593</v>
      </c>
      <c r="F7352" s="130" t="s">
        <v>9660</v>
      </c>
      <c r="G7352" s="73" t="s">
        <v>6597</v>
      </c>
      <c r="H7352" s="169"/>
      <c r="I7352" s="287"/>
      <c r="J7352" s="285"/>
      <c r="K7352" s="21"/>
      <c r="L7352" s="21"/>
      <c r="M7352" s="21"/>
      <c r="N7352" s="22">
        <f t="shared" si="2"/>
        <v>46206</v>
      </c>
      <c r="O7352" s="23">
        <f>'RESOLUCIONES EPG'!$N7352-'RESOLUCIONES EPG'!$D7352</f>
        <v>1388</v>
      </c>
    </row>
    <row r="7353" ht="15.75" customHeight="1">
      <c r="A7353" s="275" t="str">
        <f>'RESOLUCIONES 2015'!A7693:H7693</f>
        <v/>
      </c>
      <c r="B7353" s="73" t="s">
        <v>7852</v>
      </c>
      <c r="C7353" s="280">
        <v>698.0</v>
      </c>
      <c r="D7353" s="130">
        <v>44818.0</v>
      </c>
      <c r="E7353" s="73" t="s">
        <v>9661</v>
      </c>
      <c r="F7353" s="130" t="s">
        <v>9662</v>
      </c>
      <c r="G7353" s="73" t="s">
        <v>6597</v>
      </c>
      <c r="H7353" s="169"/>
      <c r="I7353" s="287"/>
      <c r="J7353" s="285"/>
      <c r="K7353" s="21"/>
      <c r="L7353" s="21"/>
      <c r="M7353" s="21"/>
      <c r="N7353" s="22">
        <f t="shared" si="2"/>
        <v>46206</v>
      </c>
      <c r="O7353" s="23">
        <f>'RESOLUCIONES EPG'!$N7353-'RESOLUCIONES EPG'!$D7353</f>
        <v>1388</v>
      </c>
    </row>
    <row r="7354" ht="16.5" customHeight="1">
      <c r="A7354" s="275" t="str">
        <f>'RESOLUCIONES 2015'!A7692:H7692</f>
        <v/>
      </c>
      <c r="B7354" s="73" t="s">
        <v>7852</v>
      </c>
      <c r="C7354" s="74">
        <v>697.0</v>
      </c>
      <c r="D7354" s="130">
        <v>44818.0</v>
      </c>
      <c r="E7354" s="73" t="s">
        <v>9663</v>
      </c>
      <c r="F7354" s="130" t="s">
        <v>9651</v>
      </c>
      <c r="G7354" s="73" t="s">
        <v>6597</v>
      </c>
      <c r="H7354" s="169"/>
      <c r="I7354" s="287"/>
      <c r="J7354" s="285"/>
      <c r="K7354" s="21"/>
      <c r="L7354" s="21"/>
      <c r="M7354" s="21"/>
      <c r="N7354" s="22">
        <f t="shared" si="2"/>
        <v>46206</v>
      </c>
      <c r="O7354" s="23">
        <f>'RESOLUCIONES EPG'!$N7354-'RESOLUCIONES EPG'!$D7354</f>
        <v>1388</v>
      </c>
    </row>
    <row r="7355" ht="16.5" customHeight="1">
      <c r="A7355" s="275" t="str">
        <f>'RESOLUCIONES 2015'!A7685:H7685</f>
        <v/>
      </c>
      <c r="B7355" s="73" t="s">
        <v>7852</v>
      </c>
      <c r="C7355" s="288">
        <v>690.0</v>
      </c>
      <c r="D7355" s="130">
        <v>44818.0</v>
      </c>
      <c r="E7355" s="73" t="s">
        <v>9226</v>
      </c>
      <c r="F7355" s="130" t="s">
        <v>9664</v>
      </c>
      <c r="G7355" s="73" t="s">
        <v>6597</v>
      </c>
      <c r="H7355" s="169"/>
      <c r="I7355" s="287"/>
      <c r="J7355" s="285"/>
      <c r="K7355" s="21"/>
      <c r="L7355" s="21"/>
      <c r="M7355" s="21"/>
      <c r="N7355" s="22">
        <f t="shared" si="2"/>
        <v>46206</v>
      </c>
      <c r="O7355" s="23">
        <f>'RESOLUCIONES EPG'!$N7355-'RESOLUCIONES EPG'!$D7355</f>
        <v>1388</v>
      </c>
    </row>
    <row r="7356" ht="16.5" customHeight="1">
      <c r="A7356" s="275" t="str">
        <f>'RESOLUCIONES 2015'!A7695:H7695</f>
        <v/>
      </c>
      <c r="B7356" s="73" t="s">
        <v>7852</v>
      </c>
      <c r="C7356" s="288">
        <v>700.0</v>
      </c>
      <c r="D7356" s="130">
        <v>44818.0</v>
      </c>
      <c r="E7356" s="73" t="s">
        <v>9665</v>
      </c>
      <c r="F7356" s="130" t="s">
        <v>9607</v>
      </c>
      <c r="G7356" s="73" t="s">
        <v>1593</v>
      </c>
      <c r="H7356" s="169"/>
      <c r="I7356" s="287"/>
      <c r="J7356" s="285"/>
      <c r="K7356" s="21"/>
      <c r="L7356" s="21"/>
      <c r="M7356" s="21"/>
      <c r="N7356" s="22">
        <f t="shared" si="2"/>
        <v>46206</v>
      </c>
      <c r="O7356" s="23">
        <f>'RESOLUCIONES EPG'!$N7356-'RESOLUCIONES EPG'!$D7356</f>
        <v>1388</v>
      </c>
    </row>
    <row r="7357" ht="16.5" customHeight="1">
      <c r="A7357" s="275" t="str">
        <f>'RESOLUCIONES 2015'!A7690:H7690</f>
        <v/>
      </c>
      <c r="B7357" s="73" t="s">
        <v>7852</v>
      </c>
      <c r="C7357" s="74">
        <v>695.0</v>
      </c>
      <c r="D7357" s="130">
        <v>44818.0</v>
      </c>
      <c r="E7357" s="73" t="s">
        <v>9666</v>
      </c>
      <c r="F7357" s="130" t="s">
        <v>9667</v>
      </c>
      <c r="G7357" s="73" t="s">
        <v>6597</v>
      </c>
      <c r="H7357" s="169"/>
      <c r="I7357" s="287"/>
      <c r="J7357" s="285"/>
      <c r="K7357" s="21"/>
      <c r="L7357" s="21"/>
      <c r="M7357" s="21"/>
      <c r="N7357" s="22">
        <f t="shared" si="2"/>
        <v>46206</v>
      </c>
      <c r="O7357" s="23">
        <f>'RESOLUCIONES EPG'!$N7357-'RESOLUCIONES EPG'!$D7357</f>
        <v>1388</v>
      </c>
    </row>
    <row r="7358" ht="16.5" customHeight="1">
      <c r="A7358" s="275" t="str">
        <f>'RESOLUCIONES 2015'!A7697:H7697</f>
        <v/>
      </c>
      <c r="B7358" s="73" t="s">
        <v>7852</v>
      </c>
      <c r="C7358" s="74">
        <v>702.0</v>
      </c>
      <c r="D7358" s="130">
        <v>44819.0</v>
      </c>
      <c r="E7358" s="73" t="s">
        <v>9249</v>
      </c>
      <c r="F7358" s="130" t="s">
        <v>9668</v>
      </c>
      <c r="G7358" s="73" t="s">
        <v>6597</v>
      </c>
      <c r="H7358" s="169"/>
      <c r="I7358" s="287"/>
      <c r="J7358" s="285"/>
      <c r="K7358" s="21"/>
      <c r="L7358" s="21"/>
      <c r="M7358" s="21"/>
      <c r="N7358" s="22">
        <f t="shared" si="2"/>
        <v>46206</v>
      </c>
      <c r="O7358" s="23">
        <f>'RESOLUCIONES EPG'!$N7358-'RESOLUCIONES EPG'!$D7358</f>
        <v>1387</v>
      </c>
    </row>
    <row r="7359" ht="16.5" customHeight="1">
      <c r="A7359" s="275" t="str">
        <f>'RESOLUCIONES 2015'!A7700:H7700</f>
        <v/>
      </c>
      <c r="B7359" s="73" t="s">
        <v>7852</v>
      </c>
      <c r="C7359" s="280">
        <v>705.0</v>
      </c>
      <c r="D7359" s="130">
        <v>44819.0</v>
      </c>
      <c r="E7359" s="73" t="s">
        <v>9232</v>
      </c>
      <c r="F7359" s="130" t="s">
        <v>9233</v>
      </c>
      <c r="G7359" s="73" t="s">
        <v>6597</v>
      </c>
      <c r="H7359" s="169"/>
      <c r="I7359" s="287"/>
      <c r="J7359" s="285"/>
      <c r="K7359" s="21"/>
      <c r="L7359" s="21"/>
      <c r="M7359" s="21"/>
      <c r="N7359" s="22">
        <f t="shared" si="2"/>
        <v>46206</v>
      </c>
      <c r="O7359" s="23">
        <f>'RESOLUCIONES EPG'!$N7359-'RESOLUCIONES EPG'!$D7359</f>
        <v>1387</v>
      </c>
    </row>
    <row r="7360" ht="16.5" customHeight="1">
      <c r="A7360" s="275" t="str">
        <f>'RESOLUCIONES 2015'!A7702:H7702</f>
        <v/>
      </c>
      <c r="B7360" s="73" t="s">
        <v>7852</v>
      </c>
      <c r="C7360" s="74">
        <v>707.0</v>
      </c>
      <c r="D7360" s="130">
        <v>44819.0</v>
      </c>
      <c r="E7360" s="73" t="s">
        <v>9333</v>
      </c>
      <c r="F7360" s="130" t="s">
        <v>9334</v>
      </c>
      <c r="G7360" s="73" t="s">
        <v>6597</v>
      </c>
      <c r="H7360" s="169"/>
      <c r="I7360" s="299" t="s">
        <v>9669</v>
      </c>
      <c r="J7360" s="296" t="s">
        <v>9670</v>
      </c>
      <c r="K7360" s="21"/>
      <c r="L7360" s="21"/>
      <c r="M7360" s="21"/>
      <c r="N7360" s="22">
        <f t="shared" si="2"/>
        <v>46206</v>
      </c>
      <c r="O7360" s="23">
        <f>'RESOLUCIONES EPG'!$N7360-'RESOLUCIONES EPG'!$D7360</f>
        <v>1387</v>
      </c>
    </row>
    <row r="7361" ht="16.5" customHeight="1">
      <c r="A7361" s="275" t="str">
        <f>'RESOLUCIONES 2015'!A7701:H7701</f>
        <v/>
      </c>
      <c r="B7361" s="73" t="s">
        <v>7852</v>
      </c>
      <c r="C7361" s="288">
        <v>706.0</v>
      </c>
      <c r="D7361" s="130">
        <v>44819.0</v>
      </c>
      <c r="E7361" s="73" t="s">
        <v>6728</v>
      </c>
      <c r="F7361" s="130" t="s">
        <v>7974</v>
      </c>
      <c r="G7361" s="73" t="s">
        <v>6597</v>
      </c>
      <c r="H7361" s="169"/>
      <c r="I7361" s="299" t="s">
        <v>7604</v>
      </c>
      <c r="J7361" s="299" t="s">
        <v>9671</v>
      </c>
      <c r="K7361" s="21"/>
      <c r="L7361" s="21"/>
      <c r="M7361" s="21"/>
      <c r="N7361" s="22">
        <f t="shared" si="2"/>
        <v>46206</v>
      </c>
      <c r="O7361" s="23">
        <f>'RESOLUCIONES EPG'!$N7361-'RESOLUCIONES EPG'!$D7361</f>
        <v>1387</v>
      </c>
    </row>
    <row r="7362" ht="15.75" customHeight="1">
      <c r="A7362" s="275" t="str">
        <f>'RESOLUCIONES 2015'!A7696:H7696</f>
        <v/>
      </c>
      <c r="B7362" s="73" t="s">
        <v>7852</v>
      </c>
      <c r="C7362" s="288">
        <v>701.0</v>
      </c>
      <c r="D7362" s="130">
        <v>44819.0</v>
      </c>
      <c r="E7362" s="73" t="s">
        <v>9221</v>
      </c>
      <c r="F7362" s="130" t="s">
        <v>9672</v>
      </c>
      <c r="G7362" s="73" t="s">
        <v>6597</v>
      </c>
      <c r="H7362" s="169"/>
      <c r="I7362" s="287"/>
      <c r="J7362" s="285"/>
      <c r="K7362" s="21"/>
      <c r="L7362" s="21"/>
      <c r="M7362" s="21"/>
      <c r="N7362" s="22">
        <f t="shared" si="2"/>
        <v>46206</v>
      </c>
      <c r="O7362" s="23">
        <f>'RESOLUCIONES EPG'!$N7362-'RESOLUCIONES EPG'!$D7362</f>
        <v>1387</v>
      </c>
    </row>
    <row r="7363" ht="16.5" customHeight="1">
      <c r="A7363" s="275" t="str">
        <f>'RESOLUCIONES 2015'!A7698:H7698</f>
        <v/>
      </c>
      <c r="B7363" s="73" t="s">
        <v>7852</v>
      </c>
      <c r="C7363" s="74">
        <v>703.0</v>
      </c>
      <c r="D7363" s="130">
        <v>44819.0</v>
      </c>
      <c r="E7363" s="73" t="s">
        <v>9258</v>
      </c>
      <c r="F7363" s="130" t="s">
        <v>9673</v>
      </c>
      <c r="G7363" s="73" t="s">
        <v>6597</v>
      </c>
      <c r="H7363" s="169"/>
      <c r="I7363" s="287"/>
      <c r="J7363" s="285"/>
      <c r="K7363" s="21"/>
      <c r="L7363" s="21"/>
      <c r="M7363" s="21"/>
      <c r="N7363" s="22">
        <f t="shared" si="2"/>
        <v>46206</v>
      </c>
      <c r="O7363" s="23">
        <f>'RESOLUCIONES EPG'!$N7363-'RESOLUCIONES EPG'!$D7363</f>
        <v>1387</v>
      </c>
    </row>
    <row r="7364" ht="16.5" customHeight="1">
      <c r="A7364" s="275" t="str">
        <f>'RESOLUCIONES 2015'!A7699:H7699</f>
        <v/>
      </c>
      <c r="B7364" s="73" t="s">
        <v>7852</v>
      </c>
      <c r="C7364" s="74">
        <v>704.0</v>
      </c>
      <c r="D7364" s="130">
        <v>44819.0</v>
      </c>
      <c r="E7364" s="73" t="s">
        <v>9674</v>
      </c>
      <c r="F7364" s="130" t="s">
        <v>9126</v>
      </c>
      <c r="G7364" s="73" t="s">
        <v>6597</v>
      </c>
      <c r="H7364" s="169"/>
      <c r="I7364" s="287"/>
      <c r="J7364" s="285"/>
      <c r="K7364" s="21"/>
      <c r="L7364" s="21"/>
      <c r="M7364" s="21"/>
      <c r="N7364" s="22">
        <f t="shared" si="2"/>
        <v>46206</v>
      </c>
      <c r="O7364" s="23">
        <f>'RESOLUCIONES EPG'!$N7364-'RESOLUCIONES EPG'!$D7364</f>
        <v>1387</v>
      </c>
    </row>
    <row r="7365" ht="16.5" customHeight="1">
      <c r="A7365" s="275" t="str">
        <f>'RESOLUCIONES 2015'!A7707:H7707</f>
        <v/>
      </c>
      <c r="B7365" s="73" t="s">
        <v>7852</v>
      </c>
      <c r="C7365" s="280">
        <v>712.0</v>
      </c>
      <c r="D7365" s="130">
        <v>44823.0</v>
      </c>
      <c r="E7365" s="73" t="s">
        <v>7308</v>
      </c>
      <c r="F7365" s="130" t="s">
        <v>7502</v>
      </c>
      <c r="G7365" s="73" t="s">
        <v>2253</v>
      </c>
      <c r="H7365" s="169" t="s">
        <v>9675</v>
      </c>
      <c r="I7365" s="287"/>
      <c r="J7365" s="285"/>
      <c r="K7365" s="21"/>
      <c r="L7365" s="21"/>
      <c r="M7365" s="21"/>
      <c r="N7365" s="22">
        <f t="shared" si="2"/>
        <v>46206</v>
      </c>
      <c r="O7365" s="23">
        <f>'RESOLUCIONES EPG'!$N7365-'RESOLUCIONES EPG'!$D7365</f>
        <v>1383</v>
      </c>
    </row>
    <row r="7366" ht="16.5" customHeight="1">
      <c r="A7366" s="275" t="str">
        <f>'RESOLUCIONES 2015'!A7704:H7704</f>
        <v/>
      </c>
      <c r="B7366" s="73" t="s">
        <v>7852</v>
      </c>
      <c r="C7366" s="74">
        <v>709.0</v>
      </c>
      <c r="D7366" s="130">
        <v>44823.0</v>
      </c>
      <c r="E7366" s="73" t="s">
        <v>8142</v>
      </c>
      <c r="F7366" s="130" t="s">
        <v>8143</v>
      </c>
      <c r="G7366" s="73" t="s">
        <v>6388</v>
      </c>
      <c r="H7366" s="169"/>
      <c r="I7366" s="287"/>
      <c r="J7366" s="285"/>
      <c r="K7366" s="21"/>
      <c r="L7366" s="21"/>
      <c r="M7366" s="21"/>
      <c r="N7366" s="22">
        <f t="shared" si="2"/>
        <v>46206</v>
      </c>
      <c r="O7366" s="23">
        <f>'RESOLUCIONES EPG'!$N7366-'RESOLUCIONES EPG'!$D7366</f>
        <v>1383</v>
      </c>
    </row>
    <row r="7367" ht="15.75" customHeight="1">
      <c r="A7367" s="275" t="str">
        <f>'RESOLUCIONES 2015'!A7703:H7703</f>
        <v/>
      </c>
      <c r="B7367" s="73" t="s">
        <v>7852</v>
      </c>
      <c r="C7367" s="74">
        <v>708.0</v>
      </c>
      <c r="D7367" s="130">
        <v>44823.0</v>
      </c>
      <c r="E7367" s="73" t="s">
        <v>9676</v>
      </c>
      <c r="F7367" s="130" t="s">
        <v>9677</v>
      </c>
      <c r="G7367" s="73" t="s">
        <v>9678</v>
      </c>
      <c r="H7367" s="169" t="s">
        <v>4665</v>
      </c>
      <c r="I7367" s="287"/>
      <c r="J7367" s="285"/>
      <c r="K7367" s="21"/>
      <c r="L7367" s="21"/>
      <c r="M7367" s="21"/>
      <c r="N7367" s="22">
        <f t="shared" si="2"/>
        <v>46206</v>
      </c>
      <c r="O7367" s="23">
        <f>'RESOLUCIONES EPG'!$N7367-'RESOLUCIONES EPG'!$D7367</f>
        <v>1383</v>
      </c>
    </row>
    <row r="7368" ht="15.75" customHeight="1">
      <c r="A7368" s="275" t="str">
        <f>'RESOLUCIONES 2015'!A7706:H7706</f>
        <v/>
      </c>
      <c r="B7368" s="73" t="s">
        <v>7852</v>
      </c>
      <c r="C7368" s="74">
        <v>711.0</v>
      </c>
      <c r="D7368" s="130">
        <v>44823.0</v>
      </c>
      <c r="E7368" s="73" t="s">
        <v>6446</v>
      </c>
      <c r="F7368" s="130" t="s">
        <v>8165</v>
      </c>
      <c r="G7368" s="73" t="s">
        <v>2253</v>
      </c>
      <c r="H7368" s="169" t="s">
        <v>9679</v>
      </c>
      <c r="I7368" s="287"/>
      <c r="J7368" s="285"/>
      <c r="K7368" s="21"/>
      <c r="L7368" s="21"/>
      <c r="M7368" s="21"/>
      <c r="N7368" s="22">
        <f t="shared" si="2"/>
        <v>46206</v>
      </c>
      <c r="O7368" s="23">
        <f>'RESOLUCIONES EPG'!$N7368-'RESOLUCIONES EPG'!$D7368</f>
        <v>1383</v>
      </c>
    </row>
    <row r="7369" ht="15.75" customHeight="1">
      <c r="A7369" s="275" t="str">
        <f>'RESOLUCIONES 2015'!A7705:H7705</f>
        <v/>
      </c>
      <c r="B7369" s="73" t="s">
        <v>7852</v>
      </c>
      <c r="C7369" s="74">
        <v>710.0</v>
      </c>
      <c r="D7369" s="130">
        <v>44823.0</v>
      </c>
      <c r="E7369" s="73" t="s">
        <v>9224</v>
      </c>
      <c r="F7369" s="130" t="s">
        <v>9311</v>
      </c>
      <c r="G7369" s="73" t="s">
        <v>6388</v>
      </c>
      <c r="H7369" s="169"/>
      <c r="I7369" s="287"/>
      <c r="J7369" s="285"/>
      <c r="K7369" s="21"/>
      <c r="L7369" s="21"/>
      <c r="M7369" s="21"/>
      <c r="N7369" s="22">
        <f t="shared" si="2"/>
        <v>46206</v>
      </c>
      <c r="O7369" s="23">
        <f>'RESOLUCIONES EPG'!$N7369-'RESOLUCIONES EPG'!$D7369</f>
        <v>1383</v>
      </c>
    </row>
    <row r="7370" ht="15.75" customHeight="1">
      <c r="A7370" s="275" t="str">
        <f>'RESOLUCIONES 2015'!A7718:H7718</f>
        <v/>
      </c>
      <c r="B7370" s="73" t="s">
        <v>7852</v>
      </c>
      <c r="C7370" s="74">
        <v>723.0</v>
      </c>
      <c r="D7370" s="130">
        <v>44825.0</v>
      </c>
      <c r="E7370" s="73" t="s">
        <v>2916</v>
      </c>
      <c r="F7370" s="130" t="s">
        <v>8537</v>
      </c>
      <c r="G7370" s="73" t="s">
        <v>1593</v>
      </c>
      <c r="H7370" s="300" t="s">
        <v>9680</v>
      </c>
      <c r="I7370" s="287"/>
      <c r="J7370" s="285"/>
      <c r="K7370" s="21"/>
      <c r="L7370" s="21"/>
      <c r="M7370" s="21"/>
      <c r="N7370" s="22">
        <f t="shared" si="2"/>
        <v>46206</v>
      </c>
      <c r="O7370" s="23">
        <f>'RESOLUCIONES EPG'!$N7370-'RESOLUCIONES EPG'!$D7370</f>
        <v>1381</v>
      </c>
    </row>
    <row r="7371" ht="15.75" customHeight="1">
      <c r="A7371" s="275" t="str">
        <f>'RESOLUCIONES 2015'!A7712:H7712</f>
        <v/>
      </c>
      <c r="B7371" s="73" t="s">
        <v>7852</v>
      </c>
      <c r="C7371" s="280">
        <v>717.0</v>
      </c>
      <c r="D7371" s="130">
        <v>44825.0</v>
      </c>
      <c r="E7371" s="73" t="s">
        <v>7051</v>
      </c>
      <c r="F7371" s="130" t="s">
        <v>7838</v>
      </c>
      <c r="G7371" s="73" t="s">
        <v>2253</v>
      </c>
      <c r="H7371" s="169" t="s">
        <v>9681</v>
      </c>
      <c r="I7371" s="287"/>
      <c r="J7371" s="285"/>
      <c r="K7371" s="21"/>
      <c r="L7371" s="21"/>
      <c r="M7371" s="21"/>
      <c r="N7371" s="22">
        <f t="shared" si="2"/>
        <v>46206</v>
      </c>
      <c r="O7371" s="23">
        <f>'RESOLUCIONES EPG'!$N7371-'RESOLUCIONES EPG'!$D7371</f>
        <v>1381</v>
      </c>
    </row>
    <row r="7372" ht="16.5" customHeight="1">
      <c r="A7372" s="275" t="str">
        <f>'RESOLUCIONES 2015'!A7711:H7711</f>
        <v/>
      </c>
      <c r="B7372" s="73" t="s">
        <v>7852</v>
      </c>
      <c r="C7372" s="74">
        <v>716.0</v>
      </c>
      <c r="D7372" s="130">
        <v>44825.0</v>
      </c>
      <c r="E7372" s="73" t="s">
        <v>4650</v>
      </c>
      <c r="F7372" s="130" t="s">
        <v>9682</v>
      </c>
      <c r="G7372" s="73" t="s">
        <v>2253</v>
      </c>
      <c r="H7372" s="169" t="s">
        <v>9318</v>
      </c>
      <c r="I7372" s="287"/>
      <c r="J7372" s="285"/>
      <c r="K7372" s="21"/>
      <c r="L7372" s="21"/>
      <c r="M7372" s="21"/>
      <c r="N7372" s="22">
        <f t="shared" si="2"/>
        <v>46206</v>
      </c>
      <c r="O7372" s="23">
        <f>'RESOLUCIONES EPG'!$N7372-'RESOLUCIONES EPG'!$D7372</f>
        <v>1381</v>
      </c>
    </row>
    <row r="7373" ht="15.75" customHeight="1">
      <c r="A7373" s="275" t="str">
        <f>'RESOLUCIONES 2015'!A7719:H7719</f>
        <v/>
      </c>
      <c r="B7373" s="73" t="s">
        <v>7852</v>
      </c>
      <c r="C7373" s="288">
        <v>724.0</v>
      </c>
      <c r="D7373" s="130">
        <v>44825.0</v>
      </c>
      <c r="E7373" s="73" t="s">
        <v>9378</v>
      </c>
      <c r="F7373" s="130" t="s">
        <v>9379</v>
      </c>
      <c r="G7373" s="73" t="s">
        <v>9058</v>
      </c>
      <c r="H7373" s="169"/>
      <c r="I7373" s="287"/>
      <c r="J7373" s="285"/>
      <c r="K7373" s="21"/>
      <c r="L7373" s="21"/>
      <c r="M7373" s="21"/>
      <c r="N7373" s="22">
        <f t="shared" si="2"/>
        <v>46206</v>
      </c>
      <c r="O7373" s="23">
        <f>'RESOLUCIONES EPG'!$N7373-'RESOLUCIONES EPG'!$D7373</f>
        <v>1381</v>
      </c>
    </row>
    <row r="7374" ht="15.75" customHeight="1">
      <c r="A7374" s="275" t="str">
        <f>'RESOLUCIONES 2015'!A7709:H7709</f>
        <v/>
      </c>
      <c r="B7374" s="73" t="s">
        <v>7852</v>
      </c>
      <c r="C7374" s="288">
        <v>714.0</v>
      </c>
      <c r="D7374" s="130">
        <v>44825.0</v>
      </c>
      <c r="E7374" s="73" t="s">
        <v>5349</v>
      </c>
      <c r="F7374" s="130" t="s">
        <v>8916</v>
      </c>
      <c r="G7374" s="73" t="s">
        <v>2253</v>
      </c>
      <c r="H7374" s="169" t="s">
        <v>9683</v>
      </c>
      <c r="I7374" s="287"/>
      <c r="J7374" s="285"/>
      <c r="K7374" s="21"/>
      <c r="L7374" s="21"/>
      <c r="M7374" s="21"/>
      <c r="N7374" s="22">
        <f t="shared" si="2"/>
        <v>46206</v>
      </c>
      <c r="O7374" s="23">
        <f>'RESOLUCIONES EPG'!$N7374-'RESOLUCIONES EPG'!$D7374</f>
        <v>1381</v>
      </c>
    </row>
    <row r="7375" ht="15.75" customHeight="1">
      <c r="A7375" s="275" t="str">
        <f>'RESOLUCIONES 2015'!A7717:H7717</f>
        <v/>
      </c>
      <c r="B7375" s="73" t="s">
        <v>7852</v>
      </c>
      <c r="C7375" s="74">
        <v>722.0</v>
      </c>
      <c r="D7375" s="130">
        <v>44825.0</v>
      </c>
      <c r="E7375" s="73" t="s">
        <v>9684</v>
      </c>
      <c r="F7375" s="130" t="s">
        <v>9685</v>
      </c>
      <c r="G7375" s="73" t="s">
        <v>18</v>
      </c>
      <c r="H7375" s="169" t="s">
        <v>9686</v>
      </c>
      <c r="I7375" s="287"/>
      <c r="J7375" s="285"/>
      <c r="K7375" s="21"/>
      <c r="L7375" s="21"/>
      <c r="M7375" s="21"/>
      <c r="N7375" s="22">
        <f t="shared" si="2"/>
        <v>46206</v>
      </c>
      <c r="O7375" s="23">
        <f>'RESOLUCIONES EPG'!$N7375-'RESOLUCIONES EPG'!$D7375</f>
        <v>1381</v>
      </c>
    </row>
    <row r="7376" ht="15.75" customHeight="1">
      <c r="A7376" s="275" t="str">
        <f>'RESOLUCIONES 2015'!A7715:H7715</f>
        <v/>
      </c>
      <c r="B7376" s="73" t="s">
        <v>7852</v>
      </c>
      <c r="C7376" s="74">
        <v>720.0</v>
      </c>
      <c r="D7376" s="130">
        <v>44825.0</v>
      </c>
      <c r="E7376" s="73" t="s">
        <v>9687</v>
      </c>
      <c r="F7376" s="130" t="s">
        <v>9688</v>
      </c>
      <c r="G7376" s="73" t="s">
        <v>18</v>
      </c>
      <c r="H7376" s="169" t="s">
        <v>9689</v>
      </c>
      <c r="I7376" s="287"/>
      <c r="J7376" s="285"/>
      <c r="K7376" s="21"/>
      <c r="L7376" s="21"/>
      <c r="M7376" s="21"/>
      <c r="N7376" s="22">
        <f t="shared" si="2"/>
        <v>46206</v>
      </c>
      <c r="O7376" s="23">
        <f>'RESOLUCIONES EPG'!$N7376-'RESOLUCIONES EPG'!$D7376</f>
        <v>1381</v>
      </c>
    </row>
    <row r="7377" ht="15.75" customHeight="1">
      <c r="A7377" s="275" t="str">
        <f>'RESOLUCIONES 2015'!A7710:H7710</f>
        <v/>
      </c>
      <c r="B7377" s="73" t="s">
        <v>7852</v>
      </c>
      <c r="C7377" s="280">
        <v>715.0</v>
      </c>
      <c r="D7377" s="130">
        <v>44825.0</v>
      </c>
      <c r="E7377" s="73" t="s">
        <v>4757</v>
      </c>
      <c r="F7377" s="130" t="s">
        <v>4758</v>
      </c>
      <c r="G7377" s="73" t="s">
        <v>2253</v>
      </c>
      <c r="H7377" s="169" t="s">
        <v>9325</v>
      </c>
      <c r="I7377" s="287"/>
      <c r="J7377" s="285"/>
      <c r="K7377" s="21"/>
      <c r="L7377" s="21"/>
      <c r="M7377" s="21"/>
      <c r="N7377" s="22">
        <f t="shared" si="2"/>
        <v>46206</v>
      </c>
      <c r="O7377" s="23">
        <f>'RESOLUCIONES EPG'!$N7377-'RESOLUCIONES EPG'!$D7377</f>
        <v>1381</v>
      </c>
    </row>
    <row r="7378" ht="15.75" customHeight="1">
      <c r="A7378" s="275" t="str">
        <f>'RESOLUCIONES 2015'!A7713:H7713</f>
        <v/>
      </c>
      <c r="B7378" s="73" t="s">
        <v>7852</v>
      </c>
      <c r="C7378" s="74">
        <v>718.0</v>
      </c>
      <c r="D7378" s="130">
        <v>44825.0</v>
      </c>
      <c r="E7378" s="73" t="s">
        <v>9690</v>
      </c>
      <c r="F7378" s="130" t="s">
        <v>9691</v>
      </c>
      <c r="G7378" s="73" t="s">
        <v>18</v>
      </c>
      <c r="H7378" s="169" t="s">
        <v>8653</v>
      </c>
      <c r="I7378" s="287"/>
      <c r="J7378" s="285"/>
      <c r="K7378" s="21"/>
      <c r="L7378" s="21"/>
      <c r="M7378" s="21"/>
      <c r="N7378" s="22">
        <f t="shared" si="2"/>
        <v>46206</v>
      </c>
      <c r="O7378" s="23">
        <f>'RESOLUCIONES EPG'!$N7378-'RESOLUCIONES EPG'!$D7378</f>
        <v>1381</v>
      </c>
    </row>
    <row r="7379" ht="15.75" customHeight="1">
      <c r="A7379" s="275" t="str">
        <f>'RESOLUCIONES 2015'!A7714:H7714</f>
        <v/>
      </c>
      <c r="B7379" s="73" t="s">
        <v>7852</v>
      </c>
      <c r="C7379" s="288">
        <v>719.0</v>
      </c>
      <c r="D7379" s="130">
        <v>44825.0</v>
      </c>
      <c r="E7379" s="73" t="s">
        <v>9692</v>
      </c>
      <c r="F7379" s="130"/>
      <c r="G7379" s="73" t="s">
        <v>9693</v>
      </c>
      <c r="H7379" s="169"/>
      <c r="I7379" s="287"/>
      <c r="J7379" s="285"/>
      <c r="K7379" s="21"/>
      <c r="L7379" s="21"/>
      <c r="M7379" s="21"/>
      <c r="N7379" s="22">
        <f t="shared" si="2"/>
        <v>46206</v>
      </c>
      <c r="O7379" s="23">
        <f>'RESOLUCIONES EPG'!$N7379-'RESOLUCIONES EPG'!$D7379</f>
        <v>1381</v>
      </c>
    </row>
    <row r="7380" ht="15.75" customHeight="1">
      <c r="A7380" s="275" t="str">
        <f>'RESOLUCIONES 2015'!A7708:H7708</f>
        <v/>
      </c>
      <c r="B7380" s="73" t="s">
        <v>7852</v>
      </c>
      <c r="C7380" s="288">
        <v>713.0</v>
      </c>
      <c r="D7380" s="130">
        <v>44825.0</v>
      </c>
      <c r="E7380" s="73" t="s">
        <v>9694</v>
      </c>
      <c r="F7380" s="130"/>
      <c r="G7380" s="73" t="s">
        <v>9694</v>
      </c>
      <c r="H7380" s="169"/>
      <c r="I7380" s="287"/>
      <c r="J7380" s="285"/>
      <c r="K7380" s="21"/>
      <c r="L7380" s="21"/>
      <c r="M7380" s="21"/>
      <c r="N7380" s="22">
        <f t="shared" si="2"/>
        <v>46206</v>
      </c>
      <c r="O7380" s="23">
        <f>'RESOLUCIONES EPG'!$N7380-'RESOLUCIONES EPG'!$D7380</f>
        <v>1381</v>
      </c>
    </row>
    <row r="7381" ht="16.5" customHeight="1">
      <c r="A7381" s="275" t="str">
        <f>'RESOLUCIONES 2015'!A7716:H7716</f>
        <v/>
      </c>
      <c r="B7381" s="73" t="s">
        <v>7852</v>
      </c>
      <c r="C7381" s="74">
        <v>721.0</v>
      </c>
      <c r="D7381" s="130">
        <v>44825.0</v>
      </c>
      <c r="E7381" s="73" t="s">
        <v>9695</v>
      </c>
      <c r="F7381" s="130" t="s">
        <v>9696</v>
      </c>
      <c r="G7381" s="73" t="s">
        <v>18</v>
      </c>
      <c r="H7381" s="169" t="s">
        <v>9697</v>
      </c>
      <c r="I7381" s="287"/>
      <c r="J7381" s="285"/>
      <c r="K7381" s="21"/>
      <c r="L7381" s="21"/>
      <c r="M7381" s="21"/>
      <c r="N7381" s="22">
        <f t="shared" si="2"/>
        <v>46206</v>
      </c>
      <c r="O7381" s="23">
        <f>'RESOLUCIONES EPG'!$N7381-'RESOLUCIONES EPG'!$D7381</f>
        <v>1381</v>
      </c>
    </row>
    <row r="7382" ht="16.5" customHeight="1">
      <c r="A7382" s="275" t="str">
        <f>'RESOLUCIONES 2015'!A7720:H7720</f>
        <v/>
      </c>
      <c r="B7382" s="73" t="s">
        <v>7852</v>
      </c>
      <c r="C7382" s="280">
        <v>725.0</v>
      </c>
      <c r="D7382" s="130">
        <v>44826.0</v>
      </c>
      <c r="E7382" s="73" t="s">
        <v>1615</v>
      </c>
      <c r="F7382" s="130" t="s">
        <v>9698</v>
      </c>
      <c r="G7382" s="73" t="s">
        <v>9699</v>
      </c>
      <c r="H7382" s="169" t="s">
        <v>9700</v>
      </c>
      <c r="I7382" s="287"/>
      <c r="J7382" s="285"/>
      <c r="K7382" s="21"/>
      <c r="L7382" s="21"/>
      <c r="M7382" s="21"/>
      <c r="N7382" s="22">
        <f t="shared" si="2"/>
        <v>46206</v>
      </c>
      <c r="O7382" s="23">
        <f>'RESOLUCIONES EPG'!$N7382-'RESOLUCIONES EPG'!$D7382</f>
        <v>1380</v>
      </c>
    </row>
    <row r="7383" ht="15.75" customHeight="1">
      <c r="A7383" s="275" t="str">
        <f>'RESOLUCIONES 2015'!A7730:H7730</f>
        <v/>
      </c>
      <c r="B7383" s="73" t="s">
        <v>7852</v>
      </c>
      <c r="C7383" s="74">
        <v>735.0</v>
      </c>
      <c r="D7383" s="130">
        <v>44830.0</v>
      </c>
      <c r="E7383" s="73" t="s">
        <v>9278</v>
      </c>
      <c r="F7383" s="130" t="s">
        <v>9279</v>
      </c>
      <c r="G7383" s="73" t="s">
        <v>2923</v>
      </c>
      <c r="H7383" s="169"/>
      <c r="I7383" s="287"/>
      <c r="J7383" s="285"/>
      <c r="K7383" s="21"/>
      <c r="L7383" s="21"/>
      <c r="M7383" s="21"/>
      <c r="N7383" s="22">
        <f t="shared" si="2"/>
        <v>46206</v>
      </c>
      <c r="O7383" s="23">
        <f>'RESOLUCIONES EPG'!$N7383-'RESOLUCIONES EPG'!$D7383</f>
        <v>1376</v>
      </c>
    </row>
    <row r="7384" ht="15.75" customHeight="1">
      <c r="A7384" s="275" t="str">
        <f>'RESOLUCIONES 2015'!A7736:H7736</f>
        <v/>
      </c>
      <c r="B7384" s="73" t="s">
        <v>7852</v>
      </c>
      <c r="C7384" s="288">
        <v>741.0</v>
      </c>
      <c r="D7384" s="130">
        <v>44830.0</v>
      </c>
      <c r="E7384" s="73" t="s">
        <v>2701</v>
      </c>
      <c r="F7384" s="130" t="s">
        <v>9504</v>
      </c>
      <c r="G7384" s="73" t="s">
        <v>2923</v>
      </c>
      <c r="H7384" s="169"/>
      <c r="I7384" s="287"/>
      <c r="J7384" s="285"/>
      <c r="K7384" s="21"/>
      <c r="L7384" s="21"/>
      <c r="M7384" s="21"/>
      <c r="N7384" s="22">
        <f t="shared" si="2"/>
        <v>46206</v>
      </c>
      <c r="O7384" s="23">
        <f>'RESOLUCIONES EPG'!$N7384-'RESOLUCIONES EPG'!$D7384</f>
        <v>1376</v>
      </c>
    </row>
    <row r="7385" ht="16.5" customHeight="1">
      <c r="A7385" s="275" t="str">
        <f>'RESOLUCIONES 2015'!A7728:H7728</f>
        <v/>
      </c>
      <c r="B7385" s="73" t="s">
        <v>7852</v>
      </c>
      <c r="C7385" s="288">
        <v>733.0</v>
      </c>
      <c r="D7385" s="130">
        <v>44830.0</v>
      </c>
      <c r="E7385" s="73" t="s">
        <v>7887</v>
      </c>
      <c r="F7385" s="130" t="s">
        <v>7888</v>
      </c>
      <c r="G7385" s="73" t="s">
        <v>2923</v>
      </c>
      <c r="H7385" s="169"/>
      <c r="I7385" s="287"/>
      <c r="J7385" s="285"/>
      <c r="K7385" s="21"/>
      <c r="L7385" s="21"/>
      <c r="M7385" s="21"/>
      <c r="N7385" s="22">
        <f t="shared" si="2"/>
        <v>46206</v>
      </c>
      <c r="O7385" s="23">
        <f>'RESOLUCIONES EPG'!$N7385-'RESOLUCIONES EPG'!$D7385</f>
        <v>1376</v>
      </c>
    </row>
    <row r="7386" ht="15.75" customHeight="1">
      <c r="A7386" s="275" t="str">
        <f>'RESOLUCIONES 2015'!A7722:H7722</f>
        <v/>
      </c>
      <c r="B7386" s="73" t="s">
        <v>7852</v>
      </c>
      <c r="C7386" s="74">
        <v>727.0</v>
      </c>
      <c r="D7386" s="130">
        <v>44830.0</v>
      </c>
      <c r="E7386" s="73" t="s">
        <v>6474</v>
      </c>
      <c r="F7386" s="130" t="s">
        <v>9701</v>
      </c>
      <c r="G7386" s="73" t="s">
        <v>18</v>
      </c>
      <c r="H7386" s="169" t="s">
        <v>9702</v>
      </c>
      <c r="I7386" s="287"/>
      <c r="J7386" s="285"/>
      <c r="K7386" s="21"/>
      <c r="L7386" s="21"/>
      <c r="M7386" s="21"/>
      <c r="N7386" s="22">
        <f t="shared" si="2"/>
        <v>46206</v>
      </c>
      <c r="O7386" s="23">
        <f>'RESOLUCIONES EPG'!$N7386-'RESOLUCIONES EPG'!$D7386</f>
        <v>1376</v>
      </c>
    </row>
    <row r="7387" ht="15.75" customHeight="1">
      <c r="A7387" s="275" t="str">
        <f>'RESOLUCIONES 2015'!A7724:H7724</f>
        <v/>
      </c>
      <c r="B7387" s="73" t="s">
        <v>7852</v>
      </c>
      <c r="C7387" s="280">
        <v>729.0</v>
      </c>
      <c r="D7387" s="130">
        <v>44830.0</v>
      </c>
      <c r="E7387" s="73" t="s">
        <v>2873</v>
      </c>
      <c r="F7387" s="130" t="s">
        <v>9703</v>
      </c>
      <c r="G7387" s="73" t="s">
        <v>18</v>
      </c>
      <c r="H7387" s="169" t="s">
        <v>2663</v>
      </c>
      <c r="I7387" s="287"/>
      <c r="J7387" s="285"/>
      <c r="K7387" s="21"/>
      <c r="L7387" s="21"/>
      <c r="M7387" s="21"/>
      <c r="N7387" s="22">
        <f t="shared" si="2"/>
        <v>46206</v>
      </c>
      <c r="O7387" s="23">
        <f>'RESOLUCIONES EPG'!$N7387-'RESOLUCIONES EPG'!$D7387</f>
        <v>1376</v>
      </c>
    </row>
    <row r="7388" ht="15.75" customHeight="1">
      <c r="A7388" s="275" t="str">
        <f>'RESOLUCIONES 2015'!A7735:H7735</f>
        <v/>
      </c>
      <c r="B7388" s="73" t="s">
        <v>7852</v>
      </c>
      <c r="C7388" s="74">
        <v>740.0</v>
      </c>
      <c r="D7388" s="130">
        <v>44830.0</v>
      </c>
      <c r="E7388" s="73" t="s">
        <v>7024</v>
      </c>
      <c r="F7388" s="130" t="s">
        <v>7898</v>
      </c>
      <c r="G7388" s="73" t="s">
        <v>2923</v>
      </c>
      <c r="H7388" s="169"/>
      <c r="I7388" s="287"/>
      <c r="J7388" s="285"/>
      <c r="K7388" s="21"/>
      <c r="L7388" s="21"/>
      <c r="M7388" s="21"/>
      <c r="N7388" s="22">
        <f t="shared" si="2"/>
        <v>46206</v>
      </c>
      <c r="O7388" s="23">
        <f>'RESOLUCIONES EPG'!$N7388-'RESOLUCIONES EPG'!$D7388</f>
        <v>1376</v>
      </c>
    </row>
    <row r="7389" ht="16.5" customHeight="1">
      <c r="A7389" s="275" t="str">
        <f>'RESOLUCIONES 2015'!A7732:H7732</f>
        <v/>
      </c>
      <c r="B7389" s="73" t="s">
        <v>7852</v>
      </c>
      <c r="C7389" s="288">
        <v>737.0</v>
      </c>
      <c r="D7389" s="130">
        <v>44830.0</v>
      </c>
      <c r="E7389" s="73" t="s">
        <v>1383</v>
      </c>
      <c r="F7389" s="130" t="s">
        <v>1384</v>
      </c>
      <c r="G7389" s="73" t="s">
        <v>2923</v>
      </c>
      <c r="H7389" s="169"/>
      <c r="I7389" s="287"/>
      <c r="J7389" s="285"/>
      <c r="K7389" s="21"/>
      <c r="L7389" s="21"/>
      <c r="M7389" s="21"/>
      <c r="N7389" s="22">
        <f t="shared" si="2"/>
        <v>46206</v>
      </c>
      <c r="O7389" s="23">
        <f>'RESOLUCIONES EPG'!$N7389-'RESOLUCIONES EPG'!$D7389</f>
        <v>1376</v>
      </c>
    </row>
    <row r="7390" ht="15.75" customHeight="1">
      <c r="A7390" s="275" t="str">
        <f>'RESOLUCIONES 2015'!A7733:H7733</f>
        <v/>
      </c>
      <c r="B7390" s="73" t="s">
        <v>7852</v>
      </c>
      <c r="C7390" s="288">
        <v>738.0</v>
      </c>
      <c r="D7390" s="130">
        <v>44830.0</v>
      </c>
      <c r="E7390" s="73" t="s">
        <v>5357</v>
      </c>
      <c r="F7390" s="130" t="s">
        <v>9308</v>
      </c>
      <c r="G7390" s="73" t="s">
        <v>2923</v>
      </c>
      <c r="H7390" s="169"/>
      <c r="I7390" s="287"/>
      <c r="J7390" s="285"/>
      <c r="K7390" s="21"/>
      <c r="L7390" s="21"/>
      <c r="M7390" s="21"/>
      <c r="N7390" s="22">
        <f t="shared" si="2"/>
        <v>46206</v>
      </c>
      <c r="O7390" s="23">
        <f>'RESOLUCIONES EPG'!$N7390-'RESOLUCIONES EPG'!$D7390</f>
        <v>1376</v>
      </c>
    </row>
    <row r="7391" ht="15.75" customHeight="1">
      <c r="A7391" s="275" t="str">
        <f>'RESOLUCIONES 2015'!A7723:H7723</f>
        <v/>
      </c>
      <c r="B7391" s="73" t="s">
        <v>7852</v>
      </c>
      <c r="C7391" s="74">
        <v>728.0</v>
      </c>
      <c r="D7391" s="130">
        <v>44830.0</v>
      </c>
      <c r="E7391" s="73" t="s">
        <v>9704</v>
      </c>
      <c r="F7391" s="130" t="s">
        <v>9705</v>
      </c>
      <c r="G7391" s="73" t="s">
        <v>18</v>
      </c>
      <c r="H7391" s="169" t="s">
        <v>9589</v>
      </c>
      <c r="I7391" s="287"/>
      <c r="J7391" s="285"/>
      <c r="K7391" s="21"/>
      <c r="L7391" s="21"/>
      <c r="M7391" s="21"/>
      <c r="N7391" s="22">
        <f t="shared" si="2"/>
        <v>46206</v>
      </c>
      <c r="O7391" s="23">
        <f>'RESOLUCIONES EPG'!$N7391-'RESOLUCIONES EPG'!$D7391</f>
        <v>1376</v>
      </c>
    </row>
    <row r="7392" ht="16.5" customHeight="1">
      <c r="A7392" s="275" t="str">
        <f>'RESOLUCIONES 2015'!A7721:H7721</f>
        <v/>
      </c>
      <c r="B7392" s="73" t="s">
        <v>7852</v>
      </c>
      <c r="C7392" s="280">
        <v>726.0</v>
      </c>
      <c r="D7392" s="130">
        <v>44830.0</v>
      </c>
      <c r="E7392" s="73" t="s">
        <v>4329</v>
      </c>
      <c r="F7392" s="130" t="s">
        <v>9706</v>
      </c>
      <c r="G7392" s="73" t="s">
        <v>18</v>
      </c>
      <c r="H7392" s="169" t="s">
        <v>9707</v>
      </c>
      <c r="I7392" s="287"/>
      <c r="J7392" s="285"/>
      <c r="K7392" s="21"/>
      <c r="L7392" s="21"/>
      <c r="M7392" s="21"/>
      <c r="N7392" s="22">
        <f t="shared" si="2"/>
        <v>46206</v>
      </c>
      <c r="O7392" s="23">
        <f>'RESOLUCIONES EPG'!$N7392-'RESOLUCIONES EPG'!$D7392</f>
        <v>1376</v>
      </c>
    </row>
    <row r="7393" ht="16.5" customHeight="1">
      <c r="A7393" s="275" t="str">
        <f>'RESOLUCIONES 2015'!A7738:H7738</f>
        <v/>
      </c>
      <c r="B7393" s="73" t="s">
        <v>7852</v>
      </c>
      <c r="C7393" s="74">
        <v>743.0</v>
      </c>
      <c r="D7393" s="130">
        <v>44830.0</v>
      </c>
      <c r="E7393" s="73" t="s">
        <v>9086</v>
      </c>
      <c r="F7393" s="130" t="s">
        <v>9087</v>
      </c>
      <c r="G7393" s="73" t="s">
        <v>2923</v>
      </c>
      <c r="H7393" s="169"/>
      <c r="I7393" s="287"/>
      <c r="J7393" s="285"/>
      <c r="K7393" s="21"/>
      <c r="L7393" s="21"/>
      <c r="M7393" s="21"/>
      <c r="N7393" s="22">
        <f t="shared" si="2"/>
        <v>46206</v>
      </c>
      <c r="O7393" s="23">
        <f>'RESOLUCIONES EPG'!$N7393-'RESOLUCIONES EPG'!$D7393</f>
        <v>1376</v>
      </c>
    </row>
    <row r="7394" ht="16.5" customHeight="1">
      <c r="A7394" s="275" t="str">
        <f>'RESOLUCIONES 2015'!A7731:H7731</f>
        <v/>
      </c>
      <c r="B7394" s="73" t="s">
        <v>7852</v>
      </c>
      <c r="C7394" s="288">
        <v>736.0</v>
      </c>
      <c r="D7394" s="130">
        <v>44830.0</v>
      </c>
      <c r="E7394" s="73" t="s">
        <v>9486</v>
      </c>
      <c r="F7394" s="130" t="s">
        <v>9510</v>
      </c>
      <c r="G7394" s="73" t="s">
        <v>2923</v>
      </c>
      <c r="H7394" s="169"/>
      <c r="I7394" s="287"/>
      <c r="J7394" s="285"/>
      <c r="K7394" s="21"/>
      <c r="L7394" s="21"/>
      <c r="M7394" s="21"/>
      <c r="N7394" s="22">
        <f t="shared" si="2"/>
        <v>46206</v>
      </c>
      <c r="O7394" s="23">
        <f>'RESOLUCIONES EPG'!$N7394-'RESOLUCIONES EPG'!$D7394</f>
        <v>1376</v>
      </c>
    </row>
    <row r="7395" ht="15.75" customHeight="1">
      <c r="A7395" s="275" t="str">
        <f>'RESOLUCIONES 2015'!A7727:H7727</f>
        <v/>
      </c>
      <c r="B7395" s="73" t="s">
        <v>7852</v>
      </c>
      <c r="C7395" s="288">
        <v>732.0</v>
      </c>
      <c r="D7395" s="130">
        <v>44830.0</v>
      </c>
      <c r="E7395" s="73" t="s">
        <v>3311</v>
      </c>
      <c r="F7395" s="130" t="s">
        <v>9708</v>
      </c>
      <c r="G7395" s="73" t="s">
        <v>2253</v>
      </c>
      <c r="H7395" s="169" t="s">
        <v>9709</v>
      </c>
      <c r="I7395" s="287"/>
      <c r="J7395" s="285"/>
      <c r="K7395" s="21"/>
      <c r="L7395" s="21"/>
      <c r="M7395" s="21"/>
      <c r="N7395" s="22">
        <f t="shared" si="2"/>
        <v>46206</v>
      </c>
      <c r="O7395" s="23">
        <f>'RESOLUCIONES EPG'!$N7395-'RESOLUCIONES EPG'!$D7395</f>
        <v>1376</v>
      </c>
    </row>
    <row r="7396" ht="16.5" customHeight="1">
      <c r="A7396" s="275" t="str">
        <f>'RESOLUCIONES 2015'!A7734:H7734</f>
        <v/>
      </c>
      <c r="B7396" s="73" t="s">
        <v>7852</v>
      </c>
      <c r="C7396" s="74">
        <v>739.0</v>
      </c>
      <c r="D7396" s="130">
        <v>44830.0</v>
      </c>
      <c r="E7396" s="73" t="s">
        <v>9710</v>
      </c>
      <c r="F7396" s="130" t="s">
        <v>5007</v>
      </c>
      <c r="G7396" s="73" t="s">
        <v>2923</v>
      </c>
      <c r="H7396" s="169" t="s">
        <v>9711</v>
      </c>
      <c r="I7396" s="287"/>
      <c r="J7396" s="285"/>
      <c r="K7396" s="21"/>
      <c r="L7396" s="21"/>
      <c r="M7396" s="21"/>
      <c r="N7396" s="22">
        <f t="shared" si="2"/>
        <v>46206</v>
      </c>
      <c r="O7396" s="23">
        <f>'RESOLUCIONES EPG'!$N7396-'RESOLUCIONES EPG'!$D7396</f>
        <v>1376</v>
      </c>
    </row>
    <row r="7397" ht="15.75" customHeight="1">
      <c r="A7397" s="275" t="str">
        <f>'RESOLUCIONES 2015'!A7725:H7725</f>
        <v/>
      </c>
      <c r="B7397" s="73" t="s">
        <v>7852</v>
      </c>
      <c r="C7397" s="280">
        <v>730.0</v>
      </c>
      <c r="D7397" s="130">
        <v>44830.0</v>
      </c>
      <c r="E7397" s="73" t="s">
        <v>2547</v>
      </c>
      <c r="F7397" s="130" t="s">
        <v>8450</v>
      </c>
      <c r="G7397" s="73" t="s">
        <v>18</v>
      </c>
      <c r="H7397" s="169" t="s">
        <v>8663</v>
      </c>
      <c r="I7397" s="287"/>
      <c r="J7397" s="285"/>
      <c r="K7397" s="21"/>
      <c r="L7397" s="21"/>
      <c r="M7397" s="21"/>
      <c r="N7397" s="22">
        <f t="shared" si="2"/>
        <v>46206</v>
      </c>
      <c r="O7397" s="23">
        <f>'RESOLUCIONES EPG'!$N7397-'RESOLUCIONES EPG'!$D7397</f>
        <v>1376</v>
      </c>
    </row>
    <row r="7398" ht="16.5" customHeight="1">
      <c r="A7398" s="275" t="str">
        <f>'RESOLUCIONES 2015'!A7726:H7726</f>
        <v/>
      </c>
      <c r="B7398" s="73" t="s">
        <v>7852</v>
      </c>
      <c r="C7398" s="74">
        <v>731.0</v>
      </c>
      <c r="D7398" s="130">
        <v>44830.0</v>
      </c>
      <c r="E7398" s="73" t="s">
        <v>4793</v>
      </c>
      <c r="F7398" s="130" t="s">
        <v>9180</v>
      </c>
      <c r="G7398" s="73" t="s">
        <v>6388</v>
      </c>
      <c r="H7398" s="169"/>
      <c r="I7398" s="287"/>
      <c r="J7398" s="285"/>
      <c r="K7398" s="21"/>
      <c r="L7398" s="21"/>
      <c r="M7398" s="21"/>
      <c r="N7398" s="22">
        <f t="shared" si="2"/>
        <v>46206</v>
      </c>
      <c r="O7398" s="23">
        <f>'RESOLUCIONES EPG'!$N7398-'RESOLUCIONES EPG'!$D7398</f>
        <v>1376</v>
      </c>
    </row>
    <row r="7399" ht="15.75" customHeight="1">
      <c r="A7399" s="275" t="str">
        <f>'RESOLUCIONES 2015'!A7737:H7737</f>
        <v/>
      </c>
      <c r="B7399" s="73" t="s">
        <v>7852</v>
      </c>
      <c r="C7399" s="288">
        <v>742.0</v>
      </c>
      <c r="D7399" s="130">
        <v>44830.0</v>
      </c>
      <c r="E7399" s="73" t="s">
        <v>2853</v>
      </c>
      <c r="F7399" s="130" t="s">
        <v>9129</v>
      </c>
      <c r="G7399" s="73" t="s">
        <v>2923</v>
      </c>
      <c r="H7399" s="169"/>
      <c r="I7399" s="287"/>
      <c r="J7399" s="285"/>
      <c r="K7399" s="21"/>
      <c r="L7399" s="21"/>
      <c r="M7399" s="21"/>
      <c r="N7399" s="22">
        <f t="shared" si="2"/>
        <v>46206</v>
      </c>
      <c r="O7399" s="23">
        <f>'RESOLUCIONES EPG'!$N7399-'RESOLUCIONES EPG'!$D7399</f>
        <v>1376</v>
      </c>
    </row>
    <row r="7400" ht="15.75" customHeight="1">
      <c r="A7400" s="275" t="str">
        <f>'RESOLUCIONES 2015'!A7729:H7729</f>
        <v/>
      </c>
      <c r="B7400" s="73" t="s">
        <v>7852</v>
      </c>
      <c r="C7400" s="288">
        <v>734.0</v>
      </c>
      <c r="D7400" s="130">
        <v>44830.0</v>
      </c>
      <c r="E7400" s="73" t="s">
        <v>1881</v>
      </c>
      <c r="F7400" s="130" t="s">
        <v>8974</v>
      </c>
      <c r="G7400" s="73" t="s">
        <v>2923</v>
      </c>
      <c r="H7400" s="169"/>
      <c r="I7400" s="287"/>
      <c r="J7400" s="285"/>
      <c r="K7400" s="21"/>
      <c r="L7400" s="21"/>
      <c r="M7400" s="21"/>
      <c r="N7400" s="22">
        <f t="shared" si="2"/>
        <v>46206</v>
      </c>
      <c r="O7400" s="23">
        <f>'RESOLUCIONES EPG'!$N7400-'RESOLUCIONES EPG'!$D7400</f>
        <v>1376</v>
      </c>
    </row>
    <row r="7401" ht="15.75" customHeight="1">
      <c r="A7401" s="275" t="str">
        <f>'RESOLUCIONES 2015'!A7739:H7739</f>
        <v/>
      </c>
      <c r="B7401" s="73" t="s">
        <v>7852</v>
      </c>
      <c r="C7401" s="74">
        <v>744.0</v>
      </c>
      <c r="D7401" s="130">
        <v>44831.0</v>
      </c>
      <c r="E7401" s="73" t="s">
        <v>3677</v>
      </c>
      <c r="F7401" s="130" t="s">
        <v>9712</v>
      </c>
      <c r="G7401" s="73" t="s">
        <v>1725</v>
      </c>
      <c r="H7401" s="169" t="s">
        <v>8317</v>
      </c>
      <c r="I7401" s="287"/>
      <c r="J7401" s="285"/>
      <c r="K7401" s="21"/>
      <c r="L7401" s="21"/>
      <c r="M7401" s="21"/>
      <c r="N7401" s="22">
        <f t="shared" si="2"/>
        <v>46206</v>
      </c>
      <c r="O7401" s="23">
        <f>'RESOLUCIONES EPG'!$N7401-'RESOLUCIONES EPG'!$D7401</f>
        <v>1375</v>
      </c>
    </row>
    <row r="7402" ht="15.75" customHeight="1">
      <c r="A7402" s="275" t="str">
        <f>'RESOLUCIONES 2015'!A7747:H7747</f>
        <v/>
      </c>
      <c r="B7402" s="73" t="s">
        <v>7852</v>
      </c>
      <c r="C7402" s="280">
        <v>752.0</v>
      </c>
      <c r="D7402" s="130">
        <v>44831.0</v>
      </c>
      <c r="E7402" s="73" t="s">
        <v>8632</v>
      </c>
      <c r="F7402" s="130" t="s">
        <v>9713</v>
      </c>
      <c r="G7402" s="73" t="s">
        <v>1725</v>
      </c>
      <c r="H7402" s="169"/>
      <c r="I7402" s="287"/>
      <c r="J7402" s="285"/>
      <c r="K7402" s="21"/>
      <c r="L7402" s="21"/>
      <c r="M7402" s="21"/>
      <c r="N7402" s="22">
        <f t="shared" si="2"/>
        <v>46206</v>
      </c>
      <c r="O7402" s="23">
        <f>'RESOLUCIONES EPG'!$N7402-'RESOLUCIONES EPG'!$D7402</f>
        <v>1375</v>
      </c>
    </row>
    <row r="7403" ht="16.5" customHeight="1">
      <c r="A7403" s="275" t="str">
        <f>'RESOLUCIONES 2015'!A7745:H7745</f>
        <v/>
      </c>
      <c r="B7403" s="73" t="s">
        <v>7852</v>
      </c>
      <c r="C7403" s="74">
        <v>750.0</v>
      </c>
      <c r="D7403" s="130">
        <v>44831.0</v>
      </c>
      <c r="E7403" s="73" t="s">
        <v>9714</v>
      </c>
      <c r="F7403" s="130" t="s">
        <v>9715</v>
      </c>
      <c r="G7403" s="73" t="s">
        <v>1725</v>
      </c>
      <c r="H7403" s="169"/>
      <c r="I7403" s="287"/>
      <c r="J7403" s="285"/>
      <c r="K7403" s="21"/>
      <c r="L7403" s="21"/>
      <c r="M7403" s="21"/>
      <c r="N7403" s="22">
        <f t="shared" si="2"/>
        <v>46206</v>
      </c>
      <c r="O7403" s="23">
        <f>'RESOLUCIONES EPG'!$N7403-'RESOLUCIONES EPG'!$D7403</f>
        <v>1375</v>
      </c>
    </row>
    <row r="7404" ht="16.5" customHeight="1">
      <c r="A7404" s="275" t="str">
        <f>'RESOLUCIONES 2015'!A7741:H7741</f>
        <v/>
      </c>
      <c r="B7404" s="73" t="s">
        <v>7852</v>
      </c>
      <c r="C7404" s="288">
        <v>746.0</v>
      </c>
      <c r="D7404" s="130">
        <v>44831.0</v>
      </c>
      <c r="E7404" s="73" t="s">
        <v>9582</v>
      </c>
      <c r="F7404" s="130" t="s">
        <v>9716</v>
      </c>
      <c r="G7404" s="73" t="s">
        <v>1725</v>
      </c>
      <c r="H7404" s="169"/>
      <c r="I7404" s="287"/>
      <c r="J7404" s="285"/>
      <c r="K7404" s="21"/>
      <c r="L7404" s="21"/>
      <c r="M7404" s="21"/>
      <c r="N7404" s="22">
        <f t="shared" si="2"/>
        <v>46206</v>
      </c>
      <c r="O7404" s="23">
        <f>'RESOLUCIONES EPG'!$N7404-'RESOLUCIONES EPG'!$D7404</f>
        <v>1375</v>
      </c>
    </row>
    <row r="7405" ht="16.5" customHeight="1">
      <c r="A7405" s="275" t="str">
        <f>'RESOLUCIONES 2015'!A7743:H7743</f>
        <v/>
      </c>
      <c r="B7405" s="73" t="s">
        <v>7852</v>
      </c>
      <c r="C7405" s="288">
        <v>748.0</v>
      </c>
      <c r="D7405" s="130">
        <v>44831.0</v>
      </c>
      <c r="E7405" s="73" t="s">
        <v>2720</v>
      </c>
      <c r="F7405" s="130" t="s">
        <v>9717</v>
      </c>
      <c r="G7405" s="73" t="s">
        <v>1725</v>
      </c>
      <c r="H7405" s="169"/>
      <c r="I7405" s="287"/>
      <c r="J7405" s="285"/>
      <c r="K7405" s="21"/>
      <c r="L7405" s="21"/>
      <c r="M7405" s="21"/>
      <c r="N7405" s="22">
        <f t="shared" si="2"/>
        <v>46206</v>
      </c>
      <c r="O7405" s="23">
        <f>'RESOLUCIONES EPG'!$N7405-'RESOLUCIONES EPG'!$D7405</f>
        <v>1375</v>
      </c>
    </row>
    <row r="7406" ht="15.75" customHeight="1">
      <c r="A7406" s="275" t="str">
        <f>'RESOLUCIONES 2015'!A7746:H7746</f>
        <v/>
      </c>
      <c r="B7406" s="73" t="s">
        <v>7852</v>
      </c>
      <c r="C7406" s="74">
        <v>751.0</v>
      </c>
      <c r="D7406" s="130">
        <v>44831.0</v>
      </c>
      <c r="E7406" s="73" t="s">
        <v>7575</v>
      </c>
      <c r="F7406" s="130" t="s">
        <v>7576</v>
      </c>
      <c r="G7406" s="73" t="s">
        <v>1725</v>
      </c>
      <c r="H7406" s="169"/>
      <c r="I7406" s="287"/>
      <c r="J7406" s="285"/>
      <c r="K7406" s="21"/>
      <c r="L7406" s="21"/>
      <c r="M7406" s="21"/>
      <c r="N7406" s="22">
        <f t="shared" si="2"/>
        <v>46206</v>
      </c>
      <c r="O7406" s="23">
        <f>'RESOLUCIONES EPG'!$N7406-'RESOLUCIONES EPG'!$D7406</f>
        <v>1375</v>
      </c>
    </row>
    <row r="7407" ht="16.5" customHeight="1">
      <c r="A7407" s="275" t="str">
        <f>'RESOLUCIONES 2015'!A7749:H7749</f>
        <v/>
      </c>
      <c r="B7407" s="73" t="s">
        <v>7852</v>
      </c>
      <c r="C7407" s="280">
        <v>754.0</v>
      </c>
      <c r="D7407" s="130">
        <v>44831.0</v>
      </c>
      <c r="E7407" s="73" t="s">
        <v>9718</v>
      </c>
      <c r="F7407" s="130" t="s">
        <v>832</v>
      </c>
      <c r="G7407" s="73" t="s">
        <v>9719</v>
      </c>
      <c r="H7407" s="169"/>
      <c r="I7407" s="287"/>
      <c r="J7407" s="285"/>
      <c r="K7407" s="21"/>
      <c r="L7407" s="21"/>
      <c r="M7407" s="21"/>
      <c r="N7407" s="22">
        <f t="shared" si="2"/>
        <v>46206</v>
      </c>
      <c r="O7407" s="23">
        <f>'RESOLUCIONES EPG'!$N7407-'RESOLUCIONES EPG'!$D7407</f>
        <v>1375</v>
      </c>
    </row>
    <row r="7408" ht="16.5" customHeight="1">
      <c r="A7408" s="275" t="str">
        <f>'RESOLUCIONES 2015'!A7740:H7740</f>
        <v/>
      </c>
      <c r="B7408" s="73" t="s">
        <v>7852</v>
      </c>
      <c r="C7408" s="74">
        <v>745.0</v>
      </c>
      <c r="D7408" s="130">
        <v>44831.0</v>
      </c>
      <c r="E7408" s="73" t="s">
        <v>9720</v>
      </c>
      <c r="F7408" s="130" t="s">
        <v>9721</v>
      </c>
      <c r="G7408" s="73" t="s">
        <v>1725</v>
      </c>
      <c r="H7408" s="169"/>
      <c r="I7408" s="287"/>
      <c r="J7408" s="285"/>
      <c r="K7408" s="21"/>
      <c r="L7408" s="21"/>
      <c r="M7408" s="21"/>
      <c r="N7408" s="22">
        <f t="shared" si="2"/>
        <v>46206</v>
      </c>
      <c r="O7408" s="23">
        <f>'RESOLUCIONES EPG'!$N7408-'RESOLUCIONES EPG'!$D7408</f>
        <v>1375</v>
      </c>
    </row>
    <row r="7409" ht="16.5" customHeight="1">
      <c r="A7409" s="275" t="str">
        <f>'RESOLUCIONES 2015'!A7748:H7748</f>
        <v/>
      </c>
      <c r="B7409" s="73" t="s">
        <v>7852</v>
      </c>
      <c r="C7409" s="288">
        <v>753.0</v>
      </c>
      <c r="D7409" s="130">
        <v>44831.0</v>
      </c>
      <c r="E7409" s="73" t="s">
        <v>8453</v>
      </c>
      <c r="F7409" s="130" t="s">
        <v>8454</v>
      </c>
      <c r="G7409" s="73" t="s">
        <v>1725</v>
      </c>
      <c r="H7409" s="169"/>
      <c r="I7409" s="287"/>
      <c r="J7409" s="285"/>
      <c r="K7409" s="21"/>
      <c r="L7409" s="21"/>
      <c r="M7409" s="21"/>
      <c r="N7409" s="22">
        <f t="shared" si="2"/>
        <v>46206</v>
      </c>
      <c r="O7409" s="23">
        <f>'RESOLUCIONES EPG'!$N7409-'RESOLUCIONES EPG'!$D7409</f>
        <v>1375</v>
      </c>
    </row>
    <row r="7410" ht="16.5" customHeight="1">
      <c r="A7410" s="275" t="str">
        <f>'RESOLUCIONES 2015'!A7744:H7744</f>
        <v/>
      </c>
      <c r="B7410" s="73" t="s">
        <v>7852</v>
      </c>
      <c r="C7410" s="288">
        <v>749.0</v>
      </c>
      <c r="D7410" s="130">
        <v>44831.0</v>
      </c>
      <c r="E7410" s="73" t="s">
        <v>7045</v>
      </c>
      <c r="F7410" s="130" t="s">
        <v>9131</v>
      </c>
      <c r="G7410" s="73" t="s">
        <v>1725</v>
      </c>
      <c r="H7410" s="169"/>
      <c r="I7410" s="287"/>
      <c r="J7410" s="285"/>
      <c r="K7410" s="21"/>
      <c r="L7410" s="21"/>
      <c r="M7410" s="21"/>
      <c r="N7410" s="22">
        <f t="shared" si="2"/>
        <v>46206</v>
      </c>
      <c r="O7410" s="23">
        <f>'RESOLUCIONES EPG'!$N7410-'RESOLUCIONES EPG'!$D7410</f>
        <v>1375</v>
      </c>
    </row>
    <row r="7411" ht="15.75" customHeight="1">
      <c r="A7411" s="275" t="str">
        <f>'RESOLUCIONES 2015'!A7742:H7742</f>
        <v/>
      </c>
      <c r="B7411" s="73" t="s">
        <v>7852</v>
      </c>
      <c r="C7411" s="74">
        <v>747.0</v>
      </c>
      <c r="D7411" s="130">
        <v>44831.0</v>
      </c>
      <c r="E7411" s="73" t="s">
        <v>9722</v>
      </c>
      <c r="F7411" s="130" t="s">
        <v>9723</v>
      </c>
      <c r="G7411" s="73" t="s">
        <v>1725</v>
      </c>
      <c r="H7411" s="169"/>
      <c r="I7411" s="296" t="s">
        <v>9724</v>
      </c>
      <c r="J7411" s="285"/>
      <c r="K7411" s="21"/>
      <c r="L7411" s="21"/>
      <c r="M7411" s="21"/>
      <c r="N7411" s="22">
        <f t="shared" si="2"/>
        <v>46206</v>
      </c>
      <c r="O7411" s="23">
        <f>'RESOLUCIONES EPG'!$N7411-'RESOLUCIONES EPG'!$D7411</f>
        <v>1375</v>
      </c>
    </row>
    <row r="7412" ht="15.75" customHeight="1">
      <c r="A7412" s="275" t="str">
        <f>'RESOLUCIONES 2015'!A7755:H7755</f>
        <v/>
      </c>
      <c r="B7412" s="73" t="s">
        <v>7852</v>
      </c>
      <c r="C7412" s="280">
        <v>760.0</v>
      </c>
      <c r="D7412" s="130">
        <v>44832.0</v>
      </c>
      <c r="E7412" s="73" t="s">
        <v>1758</v>
      </c>
      <c r="F7412" s="130" t="s">
        <v>1759</v>
      </c>
      <c r="G7412" s="73" t="s">
        <v>131</v>
      </c>
      <c r="H7412" s="169"/>
      <c r="I7412" s="287"/>
      <c r="J7412" s="285"/>
      <c r="K7412" s="21"/>
      <c r="L7412" s="21"/>
      <c r="M7412" s="21"/>
      <c r="N7412" s="22">
        <f t="shared" si="2"/>
        <v>46206</v>
      </c>
      <c r="O7412" s="23">
        <f>'RESOLUCIONES EPG'!$N7412-'RESOLUCIONES EPG'!$D7412</f>
        <v>1374</v>
      </c>
    </row>
    <row r="7413" ht="15.75" customHeight="1">
      <c r="A7413" s="275" t="str">
        <f>'RESOLUCIONES 2015'!A7752:H7752</f>
        <v/>
      </c>
      <c r="B7413" s="73" t="s">
        <v>7852</v>
      </c>
      <c r="C7413" s="74">
        <v>757.0</v>
      </c>
      <c r="D7413" s="130">
        <v>44832.0</v>
      </c>
      <c r="E7413" s="73" t="s">
        <v>7518</v>
      </c>
      <c r="F7413" s="130" t="s">
        <v>7519</v>
      </c>
      <c r="G7413" s="73" t="s">
        <v>131</v>
      </c>
      <c r="H7413" s="169"/>
      <c r="I7413" s="287"/>
      <c r="J7413" s="285"/>
      <c r="K7413" s="21"/>
      <c r="L7413" s="21"/>
      <c r="M7413" s="21"/>
      <c r="N7413" s="22">
        <f t="shared" si="2"/>
        <v>46206</v>
      </c>
      <c r="O7413" s="23">
        <f>'RESOLUCIONES EPG'!$N7413-'RESOLUCIONES EPG'!$D7413</f>
        <v>1374</v>
      </c>
    </row>
    <row r="7414" ht="16.5" customHeight="1">
      <c r="A7414" s="275" t="str">
        <f>'RESOLUCIONES 2015'!A7750:H7750</f>
        <v/>
      </c>
      <c r="B7414" s="73" t="s">
        <v>7852</v>
      </c>
      <c r="C7414" s="288">
        <v>755.0</v>
      </c>
      <c r="D7414" s="130">
        <v>44832.0</v>
      </c>
      <c r="E7414" s="73" t="s">
        <v>6827</v>
      </c>
      <c r="F7414" s="130" t="s">
        <v>6828</v>
      </c>
      <c r="G7414" s="73" t="s">
        <v>131</v>
      </c>
      <c r="H7414" s="169"/>
      <c r="I7414" s="287"/>
      <c r="J7414" s="285"/>
      <c r="K7414" s="21"/>
      <c r="L7414" s="21"/>
      <c r="M7414" s="21"/>
      <c r="N7414" s="22">
        <f t="shared" si="2"/>
        <v>46206</v>
      </c>
      <c r="O7414" s="23">
        <f>'RESOLUCIONES EPG'!$N7414-'RESOLUCIONES EPG'!$D7414</f>
        <v>1374</v>
      </c>
    </row>
    <row r="7415" ht="15.75" customHeight="1">
      <c r="A7415" s="275" t="str">
        <f>'RESOLUCIONES 2015'!A7753:H7753</f>
        <v/>
      </c>
      <c r="B7415" s="73" t="s">
        <v>7852</v>
      </c>
      <c r="C7415" s="288">
        <v>758.0</v>
      </c>
      <c r="D7415" s="130">
        <v>44832.0</v>
      </c>
      <c r="E7415" s="73" t="s">
        <v>8142</v>
      </c>
      <c r="F7415" s="130" t="s">
        <v>8143</v>
      </c>
      <c r="G7415" s="73" t="s">
        <v>9725</v>
      </c>
      <c r="H7415" s="169"/>
      <c r="I7415" s="287"/>
      <c r="J7415" s="285"/>
      <c r="K7415" s="21"/>
      <c r="L7415" s="21"/>
      <c r="M7415" s="21"/>
      <c r="N7415" s="22">
        <f t="shared" si="2"/>
        <v>46206</v>
      </c>
      <c r="O7415" s="23">
        <f>'RESOLUCIONES EPG'!$N7415-'RESOLUCIONES EPG'!$D7415</f>
        <v>1374</v>
      </c>
    </row>
    <row r="7416" ht="16.5" customHeight="1">
      <c r="A7416" s="275" t="str">
        <f>'RESOLUCIONES 2015'!A7756:H7756</f>
        <v/>
      </c>
      <c r="B7416" s="73" t="s">
        <v>7852</v>
      </c>
      <c r="C7416" s="74">
        <v>761.0</v>
      </c>
      <c r="D7416" s="130">
        <v>44832.0</v>
      </c>
      <c r="E7416" s="73" t="s">
        <v>5117</v>
      </c>
      <c r="F7416" s="130" t="s">
        <v>9620</v>
      </c>
      <c r="G7416" s="73" t="s">
        <v>8172</v>
      </c>
      <c r="H7416" s="169"/>
      <c r="I7416" s="287"/>
      <c r="J7416" s="285"/>
      <c r="K7416" s="21"/>
      <c r="L7416" s="21"/>
      <c r="M7416" s="21"/>
      <c r="N7416" s="22">
        <f t="shared" si="2"/>
        <v>46206</v>
      </c>
      <c r="O7416" s="23">
        <f>'RESOLUCIONES EPG'!$N7416-'RESOLUCIONES EPG'!$D7416</f>
        <v>1374</v>
      </c>
    </row>
    <row r="7417" ht="15.75" customHeight="1">
      <c r="A7417" s="275" t="str">
        <f>'RESOLUCIONES 2015'!A7751:H7751</f>
        <v/>
      </c>
      <c r="B7417" s="73" t="s">
        <v>7852</v>
      </c>
      <c r="C7417" s="280">
        <v>756.0</v>
      </c>
      <c r="D7417" s="130">
        <v>44832.0</v>
      </c>
      <c r="E7417" s="73" t="s">
        <v>4177</v>
      </c>
      <c r="F7417" s="130" t="s">
        <v>9025</v>
      </c>
      <c r="G7417" s="73" t="s">
        <v>131</v>
      </c>
      <c r="H7417" s="169"/>
      <c r="I7417" s="287"/>
      <c r="J7417" s="285"/>
      <c r="K7417" s="21"/>
      <c r="L7417" s="21"/>
      <c r="M7417" s="21"/>
      <c r="N7417" s="22">
        <f t="shared" si="2"/>
        <v>46206</v>
      </c>
      <c r="O7417" s="23">
        <f>'RESOLUCIONES EPG'!$N7417-'RESOLUCIONES EPG'!$D7417</f>
        <v>1374</v>
      </c>
    </row>
    <row r="7418" ht="15.75" customHeight="1">
      <c r="A7418" s="275" t="str">
        <f>'RESOLUCIONES 2015'!A7754:H7754</f>
        <v/>
      </c>
      <c r="B7418" s="73" t="s">
        <v>7852</v>
      </c>
      <c r="C7418" s="74">
        <v>759.0</v>
      </c>
      <c r="D7418" s="130">
        <v>44832.0</v>
      </c>
      <c r="E7418" s="73" t="s">
        <v>9726</v>
      </c>
      <c r="F7418" s="130" t="s">
        <v>8138</v>
      </c>
      <c r="G7418" s="73" t="s">
        <v>131</v>
      </c>
      <c r="H7418" s="169"/>
      <c r="I7418" s="287"/>
      <c r="J7418" s="285"/>
      <c r="K7418" s="21"/>
      <c r="L7418" s="21"/>
      <c r="M7418" s="21"/>
      <c r="N7418" s="22">
        <f t="shared" si="2"/>
        <v>46206</v>
      </c>
      <c r="O7418" s="23">
        <f>'RESOLUCIONES EPG'!$N7418-'RESOLUCIONES EPG'!$D7418</f>
        <v>1374</v>
      </c>
    </row>
    <row r="7419" ht="16.5" customHeight="1">
      <c r="A7419" s="275" t="str">
        <f>'RESOLUCIONES 2015'!A7757:H7757</f>
        <v/>
      </c>
      <c r="B7419" s="73" t="s">
        <v>7852</v>
      </c>
      <c r="C7419" s="288">
        <v>762.0</v>
      </c>
      <c r="D7419" s="130">
        <v>44833.0</v>
      </c>
      <c r="E7419" s="73" t="s">
        <v>8142</v>
      </c>
      <c r="F7419" s="130" t="s">
        <v>8143</v>
      </c>
      <c r="G7419" s="73" t="s">
        <v>131</v>
      </c>
      <c r="H7419" s="169"/>
      <c r="I7419" s="287"/>
      <c r="J7419" s="285"/>
      <c r="K7419" s="21"/>
      <c r="L7419" s="21"/>
      <c r="M7419" s="21"/>
      <c r="N7419" s="22">
        <f t="shared" si="2"/>
        <v>46206</v>
      </c>
      <c r="O7419" s="23">
        <f>'RESOLUCIONES EPG'!$N7419-'RESOLUCIONES EPG'!$D7419</f>
        <v>1373</v>
      </c>
    </row>
    <row r="7420" ht="16.5" customHeight="1">
      <c r="A7420" s="275" t="str">
        <f>'RESOLUCIONES 2015'!A7759:H7759</f>
        <v/>
      </c>
      <c r="B7420" s="73" t="s">
        <v>7852</v>
      </c>
      <c r="C7420" s="288">
        <v>764.0</v>
      </c>
      <c r="D7420" s="130">
        <v>44833.0</v>
      </c>
      <c r="E7420" s="73" t="s">
        <v>5117</v>
      </c>
      <c r="F7420" s="130" t="s">
        <v>9620</v>
      </c>
      <c r="G7420" s="73" t="s">
        <v>131</v>
      </c>
      <c r="H7420" s="169"/>
      <c r="I7420" s="287"/>
      <c r="J7420" s="285"/>
      <c r="K7420" s="21"/>
      <c r="L7420" s="21"/>
      <c r="M7420" s="21"/>
      <c r="N7420" s="22">
        <f t="shared" si="2"/>
        <v>46206</v>
      </c>
      <c r="O7420" s="23">
        <f>'RESOLUCIONES EPG'!$N7420-'RESOLUCIONES EPG'!$D7420</f>
        <v>1373</v>
      </c>
    </row>
    <row r="7421" ht="15.75" customHeight="1">
      <c r="A7421" s="275" t="str">
        <f>'RESOLUCIONES 2015'!A7758:H7758</f>
        <v/>
      </c>
      <c r="B7421" s="73" t="s">
        <v>7852</v>
      </c>
      <c r="C7421" s="74">
        <v>763.0</v>
      </c>
      <c r="D7421" s="130">
        <v>44833.0</v>
      </c>
      <c r="E7421" s="73" t="s">
        <v>9727</v>
      </c>
      <c r="F7421" s="130" t="s">
        <v>7869</v>
      </c>
      <c r="G7421" s="73" t="s">
        <v>131</v>
      </c>
      <c r="H7421" s="169"/>
      <c r="I7421" s="287"/>
      <c r="J7421" s="285"/>
      <c r="K7421" s="21"/>
      <c r="L7421" s="21"/>
      <c r="M7421" s="21"/>
      <c r="N7421" s="22">
        <f t="shared" si="2"/>
        <v>46206</v>
      </c>
      <c r="O7421" s="23">
        <f>'RESOLUCIONES EPG'!$N7421-'RESOLUCIONES EPG'!$D7421</f>
        <v>1373</v>
      </c>
    </row>
    <row r="7422" ht="15.75" customHeight="1">
      <c r="A7422" s="275" t="str">
        <f>'RESOLUCIONES 2015'!A7761:H7761</f>
        <v/>
      </c>
      <c r="B7422" s="73" t="s">
        <v>7852</v>
      </c>
      <c r="C7422" s="280">
        <v>766.0</v>
      </c>
      <c r="D7422" s="130">
        <v>44833.0</v>
      </c>
      <c r="E7422" s="73" t="s">
        <v>8654</v>
      </c>
      <c r="F7422" s="130" t="s">
        <v>9027</v>
      </c>
      <c r="G7422" s="73" t="s">
        <v>6388</v>
      </c>
      <c r="H7422" s="169"/>
      <c r="I7422" s="287"/>
      <c r="J7422" s="285"/>
      <c r="K7422" s="21"/>
      <c r="L7422" s="21"/>
      <c r="M7422" s="21"/>
      <c r="N7422" s="22">
        <f t="shared" si="2"/>
        <v>46206</v>
      </c>
      <c r="O7422" s="23">
        <f>'RESOLUCIONES EPG'!$N7422-'RESOLUCIONES EPG'!$D7422</f>
        <v>1373</v>
      </c>
    </row>
    <row r="7423" ht="15.75" customHeight="1">
      <c r="A7423" s="275" t="str">
        <f>'RESOLUCIONES 2015'!A7760:H7760</f>
        <v/>
      </c>
      <c r="B7423" s="73" t="s">
        <v>7852</v>
      </c>
      <c r="C7423" s="74">
        <v>765.0</v>
      </c>
      <c r="D7423" s="130">
        <v>44833.0</v>
      </c>
      <c r="E7423" s="73" t="s">
        <v>5406</v>
      </c>
      <c r="F7423" s="130" t="s">
        <v>6015</v>
      </c>
      <c r="G7423" s="73" t="s">
        <v>2253</v>
      </c>
      <c r="H7423" s="169" t="s">
        <v>9728</v>
      </c>
      <c r="I7423" s="287"/>
      <c r="J7423" s="285"/>
      <c r="K7423" s="21"/>
      <c r="L7423" s="21"/>
      <c r="M7423" s="21"/>
      <c r="N7423" s="22">
        <f t="shared" si="2"/>
        <v>46206</v>
      </c>
      <c r="O7423" s="23">
        <f>'RESOLUCIONES EPG'!$N7423-'RESOLUCIONES EPG'!$D7423</f>
        <v>1373</v>
      </c>
    </row>
    <row r="7424" ht="15.75" customHeight="1">
      <c r="A7424" s="275" t="str">
        <f>'RESOLUCIONES 2015'!A7766:H7766</f>
        <v/>
      </c>
      <c r="B7424" s="73" t="s">
        <v>7852</v>
      </c>
      <c r="C7424" s="288">
        <v>771.0</v>
      </c>
      <c r="D7424" s="130">
        <v>44834.0</v>
      </c>
      <c r="E7424" s="73" t="s">
        <v>9435</v>
      </c>
      <c r="F7424" s="130" t="s">
        <v>9505</v>
      </c>
      <c r="G7424" s="73" t="s">
        <v>2923</v>
      </c>
      <c r="H7424" s="169"/>
      <c r="I7424" s="287"/>
      <c r="J7424" s="285"/>
      <c r="K7424" s="21"/>
      <c r="L7424" s="21"/>
      <c r="M7424" s="21"/>
      <c r="N7424" s="22">
        <f t="shared" si="2"/>
        <v>46206</v>
      </c>
      <c r="O7424" s="23">
        <f>'RESOLUCIONES EPG'!$N7424-'RESOLUCIONES EPG'!$D7424</f>
        <v>1372</v>
      </c>
    </row>
    <row r="7425" ht="15.75" customHeight="1">
      <c r="A7425" s="275" t="str">
        <f>'RESOLUCIONES 2015'!A7764:H7764</f>
        <v/>
      </c>
      <c r="B7425" s="73" t="s">
        <v>7852</v>
      </c>
      <c r="C7425" s="288">
        <v>769.0</v>
      </c>
      <c r="D7425" s="130">
        <v>44834.0</v>
      </c>
      <c r="E7425" s="73" t="s">
        <v>8079</v>
      </c>
      <c r="F7425" s="130" t="s">
        <v>9729</v>
      </c>
      <c r="G7425" s="73" t="s">
        <v>18</v>
      </c>
      <c r="H7425" s="169" t="s">
        <v>4601</v>
      </c>
      <c r="I7425" s="287"/>
      <c r="J7425" s="285"/>
      <c r="K7425" s="21"/>
      <c r="L7425" s="21"/>
      <c r="M7425" s="21"/>
      <c r="N7425" s="22">
        <f t="shared" si="2"/>
        <v>46206</v>
      </c>
      <c r="O7425" s="23">
        <f>'RESOLUCIONES EPG'!$N7425-'RESOLUCIONES EPG'!$D7425</f>
        <v>1372</v>
      </c>
    </row>
    <row r="7426" ht="16.5" customHeight="1">
      <c r="A7426" s="275" t="str">
        <f>'RESOLUCIONES 2015'!A7767:H7767</f>
        <v/>
      </c>
      <c r="B7426" s="73" t="s">
        <v>7852</v>
      </c>
      <c r="C7426" s="74">
        <v>772.0</v>
      </c>
      <c r="D7426" s="130">
        <v>44834.0</v>
      </c>
      <c r="E7426" s="73" t="s">
        <v>9730</v>
      </c>
      <c r="F7426" s="130" t="s">
        <v>8968</v>
      </c>
      <c r="G7426" s="73" t="s">
        <v>2923</v>
      </c>
      <c r="H7426" s="169"/>
      <c r="I7426" s="287"/>
      <c r="J7426" s="285"/>
      <c r="K7426" s="21"/>
      <c r="L7426" s="21"/>
      <c r="M7426" s="21"/>
      <c r="N7426" s="22">
        <f t="shared" si="2"/>
        <v>46206</v>
      </c>
      <c r="O7426" s="23">
        <f>'RESOLUCIONES EPG'!$N7426-'RESOLUCIONES EPG'!$D7426</f>
        <v>1372</v>
      </c>
    </row>
    <row r="7427" ht="15.75" customHeight="1">
      <c r="A7427" s="275" t="str">
        <f>'RESOLUCIONES 2015'!A7765:H7765</f>
        <v/>
      </c>
      <c r="B7427" s="73" t="s">
        <v>7852</v>
      </c>
      <c r="C7427" s="280">
        <v>770.0</v>
      </c>
      <c r="D7427" s="130">
        <v>44834.0</v>
      </c>
      <c r="E7427" s="73" t="s">
        <v>9017</v>
      </c>
      <c r="F7427" s="130" t="s">
        <v>9018</v>
      </c>
      <c r="G7427" s="73" t="s">
        <v>2923</v>
      </c>
      <c r="H7427" s="169"/>
      <c r="I7427" s="287"/>
      <c r="J7427" s="285"/>
      <c r="K7427" s="21"/>
      <c r="L7427" s="21"/>
      <c r="M7427" s="21"/>
      <c r="N7427" s="22">
        <f t="shared" si="2"/>
        <v>46206</v>
      </c>
      <c r="O7427" s="23">
        <f>'RESOLUCIONES EPG'!$N7427-'RESOLUCIONES EPG'!$D7427</f>
        <v>1372</v>
      </c>
    </row>
    <row r="7428" ht="15.75" customHeight="1">
      <c r="A7428" s="275" t="str">
        <f>'RESOLUCIONES 2015'!A7768:H7768</f>
        <v/>
      </c>
      <c r="B7428" s="73" t="s">
        <v>7852</v>
      </c>
      <c r="C7428" s="74">
        <v>773.0</v>
      </c>
      <c r="D7428" s="130">
        <v>44834.0</v>
      </c>
      <c r="E7428" s="73" t="s">
        <v>9456</v>
      </c>
      <c r="F7428" s="130" t="s">
        <v>9511</v>
      </c>
      <c r="G7428" s="73" t="s">
        <v>2923</v>
      </c>
      <c r="H7428" s="169"/>
      <c r="I7428" s="287"/>
      <c r="J7428" s="285"/>
      <c r="K7428" s="21"/>
      <c r="L7428" s="21"/>
      <c r="M7428" s="21"/>
      <c r="N7428" s="22">
        <f t="shared" si="2"/>
        <v>46206</v>
      </c>
      <c r="O7428" s="23">
        <f>'RESOLUCIONES EPG'!$N7428-'RESOLUCIONES EPG'!$D7428</f>
        <v>1372</v>
      </c>
    </row>
    <row r="7429" ht="15.75" customHeight="1">
      <c r="A7429" s="275" t="str">
        <f>'RESOLUCIONES 2015'!A7762:H7762</f>
        <v/>
      </c>
      <c r="B7429" s="73" t="s">
        <v>7852</v>
      </c>
      <c r="C7429" s="288">
        <v>767.0</v>
      </c>
      <c r="D7429" s="130">
        <v>44834.0</v>
      </c>
      <c r="E7429" s="73" t="s">
        <v>3692</v>
      </c>
      <c r="F7429" s="130" t="s">
        <v>3693</v>
      </c>
      <c r="G7429" s="73" t="s">
        <v>18</v>
      </c>
      <c r="H7429" s="169" t="s">
        <v>1997</v>
      </c>
      <c r="I7429" s="287"/>
      <c r="J7429" s="285"/>
      <c r="K7429" s="21"/>
      <c r="L7429" s="21"/>
      <c r="M7429" s="21"/>
      <c r="N7429" s="22">
        <f t="shared" si="2"/>
        <v>46206</v>
      </c>
      <c r="O7429" s="23">
        <f>'RESOLUCIONES EPG'!$N7429-'RESOLUCIONES EPG'!$D7429</f>
        <v>1372</v>
      </c>
    </row>
    <row r="7430" ht="15.75" customHeight="1">
      <c r="A7430" s="275" t="str">
        <f>'RESOLUCIONES 2015'!A7763:H7763</f>
        <v/>
      </c>
      <c r="B7430" s="73" t="s">
        <v>7852</v>
      </c>
      <c r="C7430" s="288">
        <v>768.0</v>
      </c>
      <c r="D7430" s="130">
        <v>44834.0</v>
      </c>
      <c r="E7430" s="73" t="s">
        <v>9731</v>
      </c>
      <c r="F7430" s="130" t="s">
        <v>9732</v>
      </c>
      <c r="G7430" s="73" t="s">
        <v>18</v>
      </c>
      <c r="H7430" s="169"/>
      <c r="I7430" s="287"/>
      <c r="J7430" s="285"/>
      <c r="K7430" s="21"/>
      <c r="L7430" s="21"/>
      <c r="M7430" s="21"/>
      <c r="N7430" s="22">
        <f t="shared" si="2"/>
        <v>46206</v>
      </c>
      <c r="O7430" s="23">
        <f>'RESOLUCIONES EPG'!$N7430-'RESOLUCIONES EPG'!$D7430</f>
        <v>1372</v>
      </c>
    </row>
    <row r="7431" ht="15.75" customHeight="1">
      <c r="A7431" s="275" t="str">
        <f>'RESOLUCIONES 2015'!A7769:H7769</f>
        <v/>
      </c>
      <c r="B7431" s="73" t="s">
        <v>7852</v>
      </c>
      <c r="C7431" s="74">
        <v>774.0</v>
      </c>
      <c r="D7431" s="130">
        <v>44837.0</v>
      </c>
      <c r="E7431" s="73" t="s">
        <v>8351</v>
      </c>
      <c r="F7431" s="130" t="s">
        <v>8352</v>
      </c>
      <c r="G7431" s="73" t="s">
        <v>1725</v>
      </c>
      <c r="H7431" s="169"/>
      <c r="I7431" s="299" t="s">
        <v>9733</v>
      </c>
      <c r="J7431" s="299" t="s">
        <v>9734</v>
      </c>
      <c r="K7431" s="21"/>
      <c r="L7431" s="21"/>
      <c r="M7431" s="21"/>
      <c r="N7431" s="22">
        <f t="shared" si="2"/>
        <v>46206</v>
      </c>
      <c r="O7431" s="23">
        <f>'RESOLUCIONES EPG'!$N7431-'RESOLUCIONES EPG'!$D7431</f>
        <v>1369</v>
      </c>
    </row>
    <row r="7432" ht="16.5" customHeight="1">
      <c r="A7432" s="275" t="str">
        <f>'RESOLUCIONES 2015'!A7772:H7772</f>
        <v/>
      </c>
      <c r="B7432" s="73" t="s">
        <v>7852</v>
      </c>
      <c r="C7432" s="280">
        <v>777.0</v>
      </c>
      <c r="D7432" s="130">
        <v>44837.0</v>
      </c>
      <c r="E7432" s="73" t="s">
        <v>9735</v>
      </c>
      <c r="F7432" s="130" t="s">
        <v>2261</v>
      </c>
      <c r="G7432" s="73" t="s">
        <v>1725</v>
      </c>
      <c r="H7432" s="169"/>
      <c r="I7432" s="287"/>
      <c r="J7432" s="285"/>
      <c r="K7432" s="21"/>
      <c r="L7432" s="21"/>
      <c r="M7432" s="21"/>
      <c r="N7432" s="22">
        <f t="shared" si="2"/>
        <v>46206</v>
      </c>
      <c r="O7432" s="23">
        <f>'RESOLUCIONES EPG'!$N7432-'RESOLUCIONES EPG'!$D7432</f>
        <v>1369</v>
      </c>
    </row>
    <row r="7433" ht="16.5" customHeight="1">
      <c r="A7433" s="275" t="str">
        <f>'RESOLUCIONES 2015'!A7770:H7770</f>
        <v/>
      </c>
      <c r="B7433" s="73" t="s">
        <v>7852</v>
      </c>
      <c r="C7433" s="74">
        <v>775.0</v>
      </c>
      <c r="D7433" s="130">
        <v>44837.0</v>
      </c>
      <c r="E7433" s="73" t="s">
        <v>9736</v>
      </c>
      <c r="F7433" s="130" t="s">
        <v>9737</v>
      </c>
      <c r="G7433" s="73" t="s">
        <v>1725</v>
      </c>
      <c r="H7433" s="169"/>
      <c r="I7433" s="287"/>
      <c r="J7433" s="285"/>
      <c r="K7433" s="21"/>
      <c r="L7433" s="21"/>
      <c r="M7433" s="21"/>
      <c r="N7433" s="22">
        <f t="shared" si="2"/>
        <v>46206</v>
      </c>
      <c r="O7433" s="23">
        <f>'RESOLUCIONES EPG'!$N7433-'RESOLUCIONES EPG'!$D7433</f>
        <v>1369</v>
      </c>
    </row>
    <row r="7434" ht="16.5" customHeight="1">
      <c r="A7434" s="275" t="str">
        <f>'RESOLUCIONES 2015'!A7776:H7776</f>
        <v/>
      </c>
      <c r="B7434" s="73" t="s">
        <v>7852</v>
      </c>
      <c r="C7434" s="288">
        <v>781.0</v>
      </c>
      <c r="D7434" s="130">
        <v>44837.0</v>
      </c>
      <c r="E7434" s="73" t="s">
        <v>9120</v>
      </c>
      <c r="F7434" s="130" t="s">
        <v>9121</v>
      </c>
      <c r="G7434" s="73" t="s">
        <v>1725</v>
      </c>
      <c r="H7434" s="169"/>
      <c r="I7434" s="287"/>
      <c r="J7434" s="285"/>
      <c r="K7434" s="21"/>
      <c r="L7434" s="21"/>
      <c r="M7434" s="21"/>
      <c r="N7434" s="22">
        <f t="shared" si="2"/>
        <v>46206</v>
      </c>
      <c r="O7434" s="23">
        <f>'RESOLUCIONES EPG'!$N7434-'RESOLUCIONES EPG'!$D7434</f>
        <v>1369</v>
      </c>
    </row>
    <row r="7435" ht="16.5" customHeight="1">
      <c r="A7435" s="275" t="str">
        <f>'RESOLUCIONES 2015'!A7773:H7773</f>
        <v/>
      </c>
      <c r="B7435" s="73" t="s">
        <v>7852</v>
      </c>
      <c r="C7435" s="288">
        <v>778.0</v>
      </c>
      <c r="D7435" s="130">
        <v>44837.0</v>
      </c>
      <c r="E7435" s="73" t="s">
        <v>5966</v>
      </c>
      <c r="F7435" s="130" t="s">
        <v>5967</v>
      </c>
      <c r="G7435" s="73" t="s">
        <v>1725</v>
      </c>
      <c r="H7435" s="169"/>
      <c r="I7435" s="287"/>
      <c r="J7435" s="285"/>
      <c r="K7435" s="21"/>
      <c r="L7435" s="21"/>
      <c r="M7435" s="21"/>
      <c r="N7435" s="22">
        <f t="shared" si="2"/>
        <v>46206</v>
      </c>
      <c r="O7435" s="23">
        <f>'RESOLUCIONES EPG'!$N7435-'RESOLUCIONES EPG'!$D7435</f>
        <v>1369</v>
      </c>
    </row>
    <row r="7436" ht="15.75" customHeight="1">
      <c r="A7436" s="275" t="str">
        <f>'RESOLUCIONES 2015'!A7777:H7777</f>
        <v/>
      </c>
      <c r="B7436" s="73" t="s">
        <v>7852</v>
      </c>
      <c r="C7436" s="74">
        <v>782.0</v>
      </c>
      <c r="D7436" s="130">
        <v>44837.0</v>
      </c>
      <c r="E7436" s="73" t="s">
        <v>8376</v>
      </c>
      <c r="F7436" s="130" t="s">
        <v>8377</v>
      </c>
      <c r="G7436" s="73" t="s">
        <v>131</v>
      </c>
      <c r="H7436" s="169"/>
      <c r="I7436" s="287"/>
      <c r="J7436" s="285"/>
      <c r="K7436" s="21"/>
      <c r="L7436" s="21"/>
      <c r="M7436" s="21"/>
      <c r="N7436" s="22">
        <f t="shared" si="2"/>
        <v>46206</v>
      </c>
      <c r="O7436" s="23">
        <f>'RESOLUCIONES EPG'!$N7436-'RESOLUCIONES EPG'!$D7436</f>
        <v>1369</v>
      </c>
    </row>
    <row r="7437" ht="15.75" customHeight="1">
      <c r="A7437" s="275" t="str">
        <f>'RESOLUCIONES 2015'!A7774:H7774</f>
        <v/>
      </c>
      <c r="B7437" s="73" t="s">
        <v>7852</v>
      </c>
      <c r="C7437" s="280">
        <v>779.0</v>
      </c>
      <c r="D7437" s="130">
        <v>44837.0</v>
      </c>
      <c r="E7437" s="73" t="s">
        <v>9738</v>
      </c>
      <c r="F7437" s="130" t="s">
        <v>9739</v>
      </c>
      <c r="G7437" s="73" t="s">
        <v>1725</v>
      </c>
      <c r="H7437" s="169"/>
      <c r="I7437" s="287"/>
      <c r="J7437" s="285"/>
      <c r="K7437" s="21"/>
      <c r="L7437" s="21"/>
      <c r="M7437" s="21"/>
      <c r="N7437" s="22">
        <f t="shared" si="2"/>
        <v>46206</v>
      </c>
      <c r="O7437" s="23">
        <f>'RESOLUCIONES EPG'!$N7437-'RESOLUCIONES EPG'!$D7437</f>
        <v>1369</v>
      </c>
    </row>
    <row r="7438" ht="16.5" customHeight="1">
      <c r="A7438" s="275" t="str">
        <f>'RESOLUCIONES 2015'!A7771:H7771</f>
        <v/>
      </c>
      <c r="B7438" s="73" t="s">
        <v>7852</v>
      </c>
      <c r="C7438" s="74">
        <v>776.0</v>
      </c>
      <c r="D7438" s="130">
        <v>44837.0</v>
      </c>
      <c r="E7438" s="73" t="s">
        <v>3757</v>
      </c>
      <c r="F7438" s="130" t="s">
        <v>8171</v>
      </c>
      <c r="G7438" s="73" t="s">
        <v>1725</v>
      </c>
      <c r="H7438" s="169"/>
      <c r="I7438" s="287"/>
      <c r="J7438" s="285"/>
      <c r="K7438" s="21"/>
      <c r="L7438" s="21"/>
      <c r="M7438" s="21"/>
      <c r="N7438" s="22">
        <f t="shared" si="2"/>
        <v>46206</v>
      </c>
      <c r="O7438" s="23">
        <f>'RESOLUCIONES EPG'!$N7438-'RESOLUCIONES EPG'!$D7438</f>
        <v>1369</v>
      </c>
    </row>
    <row r="7439" ht="16.5" customHeight="1">
      <c r="A7439" s="275" t="str">
        <f>'RESOLUCIONES 2015'!A7775:H7775</f>
        <v/>
      </c>
      <c r="B7439" s="73" t="s">
        <v>7852</v>
      </c>
      <c r="C7439" s="288">
        <v>780.0</v>
      </c>
      <c r="D7439" s="130">
        <v>44837.0</v>
      </c>
      <c r="E7439" s="73" t="s">
        <v>9536</v>
      </c>
      <c r="F7439" s="130" t="s">
        <v>9537</v>
      </c>
      <c r="G7439" s="73" t="s">
        <v>1725</v>
      </c>
      <c r="H7439" s="169"/>
      <c r="I7439" s="287"/>
      <c r="J7439" s="285"/>
      <c r="K7439" s="21"/>
      <c r="L7439" s="21"/>
      <c r="M7439" s="21"/>
      <c r="N7439" s="22">
        <f t="shared" si="2"/>
        <v>46206</v>
      </c>
      <c r="O7439" s="23">
        <f>'RESOLUCIONES EPG'!$N7439-'RESOLUCIONES EPG'!$D7439</f>
        <v>1369</v>
      </c>
    </row>
    <row r="7440" ht="15.75" customHeight="1">
      <c r="A7440" s="275" t="str">
        <f>'RESOLUCIONES 2015'!A7783:H7783</f>
        <v/>
      </c>
      <c r="B7440" s="73" t="s">
        <v>7852</v>
      </c>
      <c r="C7440" s="74">
        <v>788.0</v>
      </c>
      <c r="D7440" s="130">
        <v>44839.0</v>
      </c>
      <c r="E7440" s="73" t="s">
        <v>9579</v>
      </c>
      <c r="F7440" s="130" t="s">
        <v>9580</v>
      </c>
      <c r="G7440" s="73" t="s">
        <v>9740</v>
      </c>
      <c r="H7440" s="169" t="s">
        <v>1362</v>
      </c>
      <c r="I7440" s="287"/>
      <c r="J7440" s="285"/>
      <c r="K7440" s="21"/>
      <c r="L7440" s="21"/>
      <c r="M7440" s="21"/>
      <c r="N7440" s="22">
        <f t="shared" si="2"/>
        <v>46206</v>
      </c>
      <c r="O7440" s="23">
        <f>'RESOLUCIONES EPG'!$N7440-'RESOLUCIONES EPG'!$D7440</f>
        <v>1367</v>
      </c>
    </row>
    <row r="7441" ht="16.5" customHeight="1">
      <c r="A7441" s="275" t="str">
        <f>'RESOLUCIONES 2015'!A7782:H7782</f>
        <v/>
      </c>
      <c r="B7441" s="73" t="s">
        <v>7852</v>
      </c>
      <c r="C7441" s="288">
        <v>787.0</v>
      </c>
      <c r="D7441" s="130">
        <v>44839.0</v>
      </c>
      <c r="E7441" s="73" t="s">
        <v>9741</v>
      </c>
      <c r="F7441" s="130" t="s">
        <v>9742</v>
      </c>
      <c r="G7441" s="73" t="s">
        <v>18</v>
      </c>
      <c r="H7441" s="169" t="s">
        <v>4966</v>
      </c>
      <c r="I7441" s="287"/>
      <c r="J7441" s="285"/>
      <c r="K7441" s="21"/>
      <c r="L7441" s="21"/>
      <c r="M7441" s="21"/>
      <c r="N7441" s="22">
        <f t="shared" si="2"/>
        <v>46206</v>
      </c>
      <c r="O7441" s="23">
        <f>'RESOLUCIONES EPG'!$N7441-'RESOLUCIONES EPG'!$D7441</f>
        <v>1367</v>
      </c>
    </row>
    <row r="7442" ht="16.5" customHeight="1">
      <c r="A7442" s="275" t="str">
        <f>'RESOLUCIONES 2015'!A7781:H7781</f>
        <v/>
      </c>
      <c r="B7442" s="73" t="s">
        <v>7852</v>
      </c>
      <c r="C7442" s="288">
        <v>786.0</v>
      </c>
      <c r="D7442" s="130">
        <v>44839.0</v>
      </c>
      <c r="E7442" s="73" t="s">
        <v>9743</v>
      </c>
      <c r="F7442" s="130" t="s">
        <v>9744</v>
      </c>
      <c r="G7442" s="73" t="s">
        <v>18</v>
      </c>
      <c r="H7442" s="169" t="s">
        <v>3572</v>
      </c>
      <c r="I7442" s="287"/>
      <c r="J7442" s="285"/>
      <c r="K7442" s="21"/>
      <c r="L7442" s="21"/>
      <c r="M7442" s="21"/>
      <c r="N7442" s="22">
        <f t="shared" si="2"/>
        <v>46206</v>
      </c>
      <c r="O7442" s="23">
        <f>'RESOLUCIONES EPG'!$N7442-'RESOLUCIONES EPG'!$D7442</f>
        <v>1367</v>
      </c>
    </row>
    <row r="7443" ht="16.5" customHeight="1">
      <c r="A7443" s="275" t="str">
        <f>'RESOLUCIONES 2015'!A7780:H7780</f>
        <v/>
      </c>
      <c r="B7443" s="73" t="s">
        <v>7852</v>
      </c>
      <c r="C7443" s="74">
        <v>785.0</v>
      </c>
      <c r="D7443" s="130">
        <v>44839.0</v>
      </c>
      <c r="E7443" s="73" t="s">
        <v>5733</v>
      </c>
      <c r="F7443" s="130" t="s">
        <v>9745</v>
      </c>
      <c r="G7443" s="73" t="s">
        <v>18</v>
      </c>
      <c r="H7443" s="169" t="s">
        <v>9746</v>
      </c>
      <c r="I7443" s="287"/>
      <c r="J7443" s="285"/>
      <c r="K7443" s="21"/>
      <c r="L7443" s="21"/>
      <c r="M7443" s="21"/>
      <c r="N7443" s="22">
        <f t="shared" si="2"/>
        <v>46206</v>
      </c>
      <c r="O7443" s="23">
        <f>'RESOLUCIONES EPG'!$N7443-'RESOLUCIONES EPG'!$D7443</f>
        <v>1367</v>
      </c>
    </row>
    <row r="7444" ht="16.5" customHeight="1">
      <c r="A7444" s="275" t="str">
        <f>'RESOLUCIONES 2015'!A7779:H7779</f>
        <v/>
      </c>
      <c r="B7444" s="73" t="s">
        <v>7852</v>
      </c>
      <c r="C7444" s="280">
        <v>784.0</v>
      </c>
      <c r="D7444" s="130">
        <v>44839.0</v>
      </c>
      <c r="E7444" s="73" t="s">
        <v>4536</v>
      </c>
      <c r="F7444" s="130" t="s">
        <v>9747</v>
      </c>
      <c r="G7444" s="73" t="s">
        <v>9740</v>
      </c>
      <c r="H7444" s="169" t="s">
        <v>4554</v>
      </c>
      <c r="I7444" s="287"/>
      <c r="J7444" s="285"/>
      <c r="K7444" s="21"/>
      <c r="L7444" s="21"/>
      <c r="M7444" s="21"/>
      <c r="N7444" s="22">
        <f t="shared" si="2"/>
        <v>46206</v>
      </c>
      <c r="O7444" s="23">
        <f>'RESOLUCIONES EPG'!$N7444-'RESOLUCIONES EPG'!$D7444</f>
        <v>1367</v>
      </c>
    </row>
    <row r="7445" ht="15.75" customHeight="1">
      <c r="A7445" s="275" t="str">
        <f>'RESOLUCIONES 2015'!A7778:H7778</f>
        <v/>
      </c>
      <c r="B7445" s="73" t="s">
        <v>7852</v>
      </c>
      <c r="C7445" s="74">
        <v>783.0</v>
      </c>
      <c r="D7445" s="130">
        <v>44839.0</v>
      </c>
      <c r="E7445" s="73" t="s">
        <v>9748</v>
      </c>
      <c r="F7445" s="130" t="s">
        <v>9501</v>
      </c>
      <c r="G7445" s="73" t="s">
        <v>6388</v>
      </c>
      <c r="H7445" s="169"/>
      <c r="I7445" s="287"/>
      <c r="J7445" s="285"/>
      <c r="K7445" s="21"/>
      <c r="L7445" s="21"/>
      <c r="M7445" s="21"/>
      <c r="N7445" s="22">
        <f t="shared" si="2"/>
        <v>46206</v>
      </c>
      <c r="O7445" s="23">
        <f>'RESOLUCIONES EPG'!$N7445-'RESOLUCIONES EPG'!$D7445</f>
        <v>1367</v>
      </c>
    </row>
    <row r="7446" ht="16.5" customHeight="1">
      <c r="A7446" s="275" t="str">
        <f>'RESOLUCIONES 2015'!A7791:H7791</f>
        <v/>
      </c>
      <c r="B7446" s="73" t="s">
        <v>7852</v>
      </c>
      <c r="C7446" s="288">
        <v>796.0</v>
      </c>
      <c r="D7446" s="130">
        <v>44844.0</v>
      </c>
      <c r="E7446" s="73" t="s">
        <v>2613</v>
      </c>
      <c r="F7446" s="130" t="s">
        <v>9749</v>
      </c>
      <c r="G7446" s="73" t="s">
        <v>6388</v>
      </c>
      <c r="H7446" s="169"/>
      <c r="I7446" s="287"/>
      <c r="J7446" s="285"/>
      <c r="K7446" s="21"/>
      <c r="L7446" s="21"/>
      <c r="M7446" s="21"/>
      <c r="N7446" s="22">
        <f t="shared" si="2"/>
        <v>46206</v>
      </c>
      <c r="O7446" s="23">
        <f>'RESOLUCIONES EPG'!$N7446-'RESOLUCIONES EPG'!$D7446</f>
        <v>1362</v>
      </c>
    </row>
    <row r="7447" ht="16.5" customHeight="1">
      <c r="A7447" s="275" t="str">
        <f>'RESOLUCIONES 2015'!A7786:H7786</f>
        <v/>
      </c>
      <c r="B7447" s="73" t="s">
        <v>7852</v>
      </c>
      <c r="C7447" s="74">
        <v>791.0</v>
      </c>
      <c r="D7447" s="130">
        <v>44844.0</v>
      </c>
      <c r="E7447" s="73" t="s">
        <v>6800</v>
      </c>
      <c r="F7447" s="130" t="s">
        <v>9503</v>
      </c>
      <c r="G7447" s="73" t="s">
        <v>2923</v>
      </c>
      <c r="H7447" s="169" t="s">
        <v>4749</v>
      </c>
      <c r="I7447" s="301" t="s">
        <v>9750</v>
      </c>
      <c r="J7447" s="301" t="s">
        <v>9751</v>
      </c>
      <c r="K7447" s="21" t="s">
        <v>9752</v>
      </c>
      <c r="L7447" s="21"/>
      <c r="M7447" s="21"/>
      <c r="N7447" s="22">
        <f t="shared" si="2"/>
        <v>46206</v>
      </c>
      <c r="O7447" s="23">
        <f>'RESOLUCIONES EPG'!$N7447-'RESOLUCIONES EPG'!$D7447</f>
        <v>1362</v>
      </c>
    </row>
    <row r="7448" ht="15.75" customHeight="1">
      <c r="A7448" s="275" t="str">
        <f>'RESOLUCIONES 2015'!A7789:H7789</f>
        <v/>
      </c>
      <c r="B7448" s="73" t="s">
        <v>7852</v>
      </c>
      <c r="C7448" s="288">
        <v>794.0</v>
      </c>
      <c r="D7448" s="130">
        <v>44844.0</v>
      </c>
      <c r="E7448" s="73" t="s">
        <v>3707</v>
      </c>
      <c r="F7448" s="130" t="s">
        <v>8740</v>
      </c>
      <c r="G7448" s="73" t="s">
        <v>9753</v>
      </c>
      <c r="H7448" s="169"/>
      <c r="I7448" s="287"/>
      <c r="J7448" s="285"/>
      <c r="K7448" s="21"/>
      <c r="L7448" s="21"/>
      <c r="M7448" s="21"/>
      <c r="N7448" s="22">
        <f t="shared" si="2"/>
        <v>46206</v>
      </c>
      <c r="O7448" s="23">
        <f>'RESOLUCIONES EPG'!$N7448-'RESOLUCIONES EPG'!$D7448</f>
        <v>1362</v>
      </c>
    </row>
    <row r="7449" ht="15.75" customHeight="1">
      <c r="A7449" s="275" t="str">
        <f>'RESOLUCIONES 2015'!A7788:H7788</f>
        <v/>
      </c>
      <c r="B7449" s="73" t="s">
        <v>7852</v>
      </c>
      <c r="C7449" s="288">
        <v>793.0</v>
      </c>
      <c r="D7449" s="130">
        <v>44844.0</v>
      </c>
      <c r="E7449" s="73" t="s">
        <v>5408</v>
      </c>
      <c r="F7449" s="130" t="s">
        <v>8121</v>
      </c>
      <c r="G7449" s="73" t="s">
        <v>1593</v>
      </c>
      <c r="H7449" s="300" t="s">
        <v>9680</v>
      </c>
      <c r="I7449" s="287"/>
      <c r="J7449" s="285"/>
      <c r="K7449" s="21"/>
      <c r="L7449" s="21"/>
      <c r="M7449" s="21"/>
      <c r="N7449" s="22">
        <f t="shared" si="2"/>
        <v>46206</v>
      </c>
      <c r="O7449" s="23">
        <f>'RESOLUCIONES EPG'!$N7449-'RESOLUCIONES EPG'!$D7449</f>
        <v>1362</v>
      </c>
    </row>
    <row r="7450" ht="15.75" customHeight="1">
      <c r="A7450" s="275" t="str">
        <f>'RESOLUCIONES 2015'!A7785:H7785</f>
        <v/>
      </c>
      <c r="B7450" s="73" t="s">
        <v>7852</v>
      </c>
      <c r="C7450" s="74">
        <v>790.0</v>
      </c>
      <c r="D7450" s="130">
        <v>44844.0</v>
      </c>
      <c r="E7450" s="73" t="s">
        <v>6882</v>
      </c>
      <c r="F7450" s="130" t="s">
        <v>9339</v>
      </c>
      <c r="G7450" s="73" t="s">
        <v>131</v>
      </c>
      <c r="H7450" s="169"/>
      <c r="I7450" s="287"/>
      <c r="J7450" s="285"/>
      <c r="K7450" s="21"/>
      <c r="L7450" s="21"/>
      <c r="M7450" s="21"/>
      <c r="N7450" s="22">
        <f t="shared" si="2"/>
        <v>46206</v>
      </c>
      <c r="O7450" s="23">
        <f>'RESOLUCIONES EPG'!$N7450-'RESOLUCIONES EPG'!$D7450</f>
        <v>1362</v>
      </c>
    </row>
    <row r="7451" ht="16.5" customHeight="1">
      <c r="A7451" s="275" t="str">
        <f>'RESOLUCIONES 2015'!A7787:H7787</f>
        <v/>
      </c>
      <c r="B7451" s="73" t="s">
        <v>7852</v>
      </c>
      <c r="C7451" s="280">
        <v>792.0</v>
      </c>
      <c r="D7451" s="130">
        <v>44844.0</v>
      </c>
      <c r="E7451" s="73" t="s">
        <v>8184</v>
      </c>
      <c r="F7451" s="130" t="s">
        <v>9754</v>
      </c>
      <c r="G7451" s="73" t="s">
        <v>1593</v>
      </c>
      <c r="H7451" s="300" t="s">
        <v>9680</v>
      </c>
      <c r="I7451" s="287"/>
      <c r="J7451" s="285"/>
      <c r="K7451" s="21"/>
      <c r="L7451" s="21"/>
      <c r="M7451" s="21"/>
      <c r="N7451" s="22">
        <f t="shared" si="2"/>
        <v>46206</v>
      </c>
      <c r="O7451" s="23">
        <f>'RESOLUCIONES EPG'!$N7451-'RESOLUCIONES EPG'!$D7451</f>
        <v>1362</v>
      </c>
    </row>
    <row r="7452" ht="16.5" customHeight="1">
      <c r="A7452" s="275" t="str">
        <f>'RESOLUCIONES 2015'!A7790:H7790</f>
        <v/>
      </c>
      <c r="B7452" s="73" t="s">
        <v>7852</v>
      </c>
      <c r="C7452" s="74">
        <v>795.0</v>
      </c>
      <c r="D7452" s="130">
        <v>44844.0</v>
      </c>
      <c r="E7452" s="73" t="s">
        <v>6152</v>
      </c>
      <c r="F7452" s="130" t="s">
        <v>6153</v>
      </c>
      <c r="G7452" s="73" t="s">
        <v>6388</v>
      </c>
      <c r="H7452" s="169"/>
      <c r="I7452" s="287"/>
      <c r="J7452" s="285"/>
      <c r="K7452" s="21"/>
      <c r="L7452" s="21"/>
      <c r="M7452" s="21"/>
      <c r="N7452" s="22">
        <f t="shared" si="2"/>
        <v>46206</v>
      </c>
      <c r="O7452" s="23">
        <f>'RESOLUCIONES EPG'!$N7452-'RESOLUCIONES EPG'!$D7452</f>
        <v>1362</v>
      </c>
    </row>
    <row r="7453" ht="16.5" customHeight="1">
      <c r="A7453" s="275" t="str">
        <f>'RESOLUCIONES 2015'!A7784:H7784</f>
        <v/>
      </c>
      <c r="B7453" s="73" t="s">
        <v>7852</v>
      </c>
      <c r="C7453" s="288">
        <v>789.0</v>
      </c>
      <c r="D7453" s="130">
        <v>44844.0</v>
      </c>
      <c r="E7453" s="73" t="s">
        <v>9107</v>
      </c>
      <c r="F7453" s="130" t="s">
        <v>9350</v>
      </c>
      <c r="G7453" s="73" t="s">
        <v>2923</v>
      </c>
      <c r="H7453" s="169" t="s">
        <v>9755</v>
      </c>
      <c r="I7453" s="285" t="s">
        <v>9756</v>
      </c>
      <c r="J7453" s="285" t="s">
        <v>9757</v>
      </c>
      <c r="K7453" s="21" t="s">
        <v>9758</v>
      </c>
      <c r="L7453" s="21"/>
      <c r="M7453" s="21"/>
      <c r="N7453" s="22">
        <f t="shared" si="2"/>
        <v>46206</v>
      </c>
      <c r="O7453" s="23">
        <f>'RESOLUCIONES EPG'!$N7453-'RESOLUCIONES EPG'!$D7453</f>
        <v>1362</v>
      </c>
    </row>
    <row r="7454" ht="15.75" customHeight="1">
      <c r="A7454" s="275" t="str">
        <f>'RESOLUCIONES 2015'!A7794:H7794</f>
        <v/>
      </c>
      <c r="B7454" s="73" t="s">
        <v>7852</v>
      </c>
      <c r="C7454" s="74">
        <v>799.0</v>
      </c>
      <c r="D7454" s="130">
        <v>44845.0</v>
      </c>
      <c r="E7454" s="73" t="s">
        <v>9759</v>
      </c>
      <c r="F7454" s="130" t="s">
        <v>9760</v>
      </c>
      <c r="G7454" s="73" t="s">
        <v>18</v>
      </c>
      <c r="H7454" s="169" t="s">
        <v>4601</v>
      </c>
      <c r="I7454" s="287"/>
      <c r="J7454" s="285"/>
      <c r="K7454" s="21"/>
      <c r="L7454" s="21"/>
      <c r="M7454" s="21"/>
      <c r="N7454" s="22">
        <f t="shared" si="2"/>
        <v>46206</v>
      </c>
      <c r="O7454" s="23">
        <f>'RESOLUCIONES EPG'!$N7454-'RESOLUCIONES EPG'!$D7454</f>
        <v>1361</v>
      </c>
    </row>
    <row r="7455" ht="15.75" customHeight="1">
      <c r="A7455" s="275" t="str">
        <f>'RESOLUCIONES 2015'!A7792:H7792</f>
        <v/>
      </c>
      <c r="B7455" s="73"/>
      <c r="C7455" s="288">
        <v>797.0</v>
      </c>
      <c r="D7455" s="130">
        <v>44845.0</v>
      </c>
      <c r="E7455" s="146" t="s">
        <v>9761</v>
      </c>
      <c r="F7455" s="130" t="s">
        <v>9762</v>
      </c>
      <c r="G7455" s="73" t="s">
        <v>18</v>
      </c>
      <c r="H7455" s="302" t="s">
        <v>8693</v>
      </c>
      <c r="I7455" s="287" t="s">
        <v>9763</v>
      </c>
      <c r="J7455" s="285"/>
      <c r="K7455" s="21"/>
      <c r="L7455" s="21"/>
      <c r="M7455" s="21"/>
      <c r="N7455" s="22">
        <f t="shared" si="2"/>
        <v>46206</v>
      </c>
      <c r="O7455" s="23">
        <f>'RESOLUCIONES EPG'!$N7455-'RESOLUCIONES EPG'!$D7455</f>
        <v>1361</v>
      </c>
    </row>
    <row r="7456" ht="15.75" customHeight="1">
      <c r="A7456" s="275" t="str">
        <f>'RESOLUCIONES 2015'!A7795:H7795</f>
        <v/>
      </c>
      <c r="B7456" s="73" t="s">
        <v>7852</v>
      </c>
      <c r="C7456" s="288">
        <v>800.0</v>
      </c>
      <c r="D7456" s="130">
        <v>44845.0</v>
      </c>
      <c r="E7456" s="73" t="s">
        <v>4477</v>
      </c>
      <c r="F7456" s="130" t="s">
        <v>3455</v>
      </c>
      <c r="G7456" s="73" t="s">
        <v>9764</v>
      </c>
      <c r="H7456" s="169" t="s">
        <v>9765</v>
      </c>
      <c r="I7456" s="287"/>
      <c r="J7456" s="285"/>
      <c r="K7456" s="21"/>
      <c r="L7456" s="21"/>
      <c r="M7456" s="21"/>
      <c r="N7456" s="22">
        <f t="shared" si="2"/>
        <v>46206</v>
      </c>
      <c r="O7456" s="23">
        <f>'RESOLUCIONES EPG'!$N7456-'RESOLUCIONES EPG'!$D7456</f>
        <v>1361</v>
      </c>
    </row>
    <row r="7457" ht="15.75" customHeight="1">
      <c r="A7457" s="275" t="str">
        <f>'RESOLUCIONES 2015'!A7793:H7793</f>
        <v/>
      </c>
      <c r="B7457" s="73" t="s">
        <v>7852</v>
      </c>
      <c r="C7457" s="74">
        <v>798.0</v>
      </c>
      <c r="D7457" s="130">
        <v>44845.0</v>
      </c>
      <c r="E7457" s="73" t="s">
        <v>9766</v>
      </c>
      <c r="F7457" s="130" t="s">
        <v>3412</v>
      </c>
      <c r="G7457" s="73" t="s">
        <v>18</v>
      </c>
      <c r="H7457" s="169" t="s">
        <v>4865</v>
      </c>
      <c r="I7457" s="287"/>
      <c r="J7457" s="285"/>
      <c r="K7457" s="21"/>
      <c r="L7457" s="21"/>
      <c r="M7457" s="21"/>
      <c r="N7457" s="22">
        <f t="shared" si="2"/>
        <v>46206</v>
      </c>
      <c r="O7457" s="23">
        <f>'RESOLUCIONES EPG'!$N7457-'RESOLUCIONES EPG'!$D7457</f>
        <v>1361</v>
      </c>
    </row>
    <row r="7458" ht="15.75" customHeight="1">
      <c r="A7458" s="275" t="str">
        <f>'RESOLUCIONES 2015'!A7796:H7796</f>
        <v/>
      </c>
      <c r="B7458" s="73" t="s">
        <v>7852</v>
      </c>
      <c r="C7458" s="280">
        <v>801.0</v>
      </c>
      <c r="D7458" s="130">
        <v>44845.0</v>
      </c>
      <c r="E7458" s="73" t="s">
        <v>9767</v>
      </c>
      <c r="F7458" s="130" t="s">
        <v>9768</v>
      </c>
      <c r="G7458" s="73" t="s">
        <v>6388</v>
      </c>
      <c r="H7458" s="169"/>
      <c r="I7458" s="287"/>
      <c r="J7458" s="285"/>
      <c r="K7458" s="21"/>
      <c r="L7458" s="21"/>
      <c r="M7458" s="21"/>
      <c r="N7458" s="22">
        <f t="shared" si="2"/>
        <v>46206</v>
      </c>
      <c r="O7458" s="23">
        <f>'RESOLUCIONES EPG'!$N7458-'RESOLUCIONES EPG'!$D7458</f>
        <v>1361</v>
      </c>
    </row>
    <row r="7459" ht="15.75" customHeight="1">
      <c r="A7459" s="275" t="str">
        <f>'RESOLUCIONES 2015'!A7802:H7802</f>
        <v/>
      </c>
      <c r="B7459" s="73" t="s">
        <v>7852</v>
      </c>
      <c r="C7459" s="74">
        <v>807.0</v>
      </c>
      <c r="D7459" s="130">
        <v>44847.0</v>
      </c>
      <c r="E7459" s="73" t="s">
        <v>9769</v>
      </c>
      <c r="F7459" s="130" t="s">
        <v>9502</v>
      </c>
      <c r="G7459" s="73" t="s">
        <v>2923</v>
      </c>
      <c r="H7459" s="169" t="s">
        <v>8661</v>
      </c>
      <c r="I7459" s="295" t="s">
        <v>9770</v>
      </c>
      <c r="J7459" s="285" t="s">
        <v>9771</v>
      </c>
      <c r="K7459" s="21" t="s">
        <v>9772</v>
      </c>
      <c r="L7459" s="21"/>
      <c r="M7459" s="21"/>
      <c r="N7459" s="22">
        <f t="shared" si="2"/>
        <v>46206</v>
      </c>
      <c r="O7459" s="23">
        <f>'RESOLUCIONES EPG'!$N7459-'RESOLUCIONES EPG'!$D7459</f>
        <v>1359</v>
      </c>
    </row>
    <row r="7460" ht="16.5" customHeight="1">
      <c r="A7460" s="275" t="str">
        <f>'RESOLUCIONES 2015'!A7798:H7798</f>
        <v/>
      </c>
      <c r="B7460" s="73" t="s">
        <v>7852</v>
      </c>
      <c r="C7460" s="288">
        <v>803.0</v>
      </c>
      <c r="D7460" s="130">
        <v>44847.0</v>
      </c>
      <c r="E7460" s="73" t="s">
        <v>2701</v>
      </c>
      <c r="F7460" s="130" t="s">
        <v>9504</v>
      </c>
      <c r="G7460" s="73" t="s">
        <v>6388</v>
      </c>
      <c r="H7460" s="169"/>
      <c r="I7460" s="287"/>
      <c r="J7460" s="285"/>
      <c r="K7460" s="21"/>
      <c r="L7460" s="21"/>
      <c r="M7460" s="21"/>
      <c r="N7460" s="22">
        <f t="shared" si="2"/>
        <v>46206</v>
      </c>
      <c r="O7460" s="23">
        <f>'RESOLUCIONES EPG'!$N7460-'RESOLUCIONES EPG'!$D7460</f>
        <v>1359</v>
      </c>
    </row>
    <row r="7461" ht="16.5" customHeight="1">
      <c r="A7461" s="275" t="str">
        <f>'RESOLUCIONES 2015'!A7801:H7801</f>
        <v/>
      </c>
      <c r="B7461" s="73" t="s">
        <v>7852</v>
      </c>
      <c r="C7461" s="74">
        <v>806.0</v>
      </c>
      <c r="D7461" s="130">
        <v>44847.0</v>
      </c>
      <c r="E7461" s="73" t="s">
        <v>5605</v>
      </c>
      <c r="F7461" s="130" t="s">
        <v>5606</v>
      </c>
      <c r="G7461" s="73" t="s">
        <v>2923</v>
      </c>
      <c r="H7461" s="169" t="s">
        <v>9773</v>
      </c>
      <c r="I7461" s="295" t="s">
        <v>673</v>
      </c>
      <c r="J7461" s="285" t="s">
        <v>9774</v>
      </c>
      <c r="K7461" s="21" t="s">
        <v>9775</v>
      </c>
      <c r="L7461" s="21"/>
      <c r="M7461" s="21"/>
      <c r="N7461" s="22">
        <f t="shared" si="2"/>
        <v>46206</v>
      </c>
      <c r="O7461" s="23">
        <f>'RESOLUCIONES EPG'!$N7461-'RESOLUCIONES EPG'!$D7461</f>
        <v>1359</v>
      </c>
    </row>
    <row r="7462" ht="15.75" customHeight="1">
      <c r="A7462" s="275" t="str">
        <f>'RESOLUCIONES 2015'!A7805:H7805</f>
        <v/>
      </c>
      <c r="B7462" s="73" t="s">
        <v>7852</v>
      </c>
      <c r="C7462" s="288">
        <v>810.0</v>
      </c>
      <c r="D7462" s="130">
        <v>44847.0</v>
      </c>
      <c r="E7462" s="73" t="s">
        <v>9776</v>
      </c>
      <c r="F7462" s="130" t="s">
        <v>9777</v>
      </c>
      <c r="G7462" s="73" t="s">
        <v>6597</v>
      </c>
      <c r="H7462" s="169"/>
      <c r="I7462" s="287"/>
      <c r="J7462" s="285"/>
      <c r="K7462" s="21"/>
      <c r="L7462" s="21"/>
      <c r="M7462" s="21"/>
      <c r="N7462" s="22">
        <f t="shared" si="2"/>
        <v>46206</v>
      </c>
      <c r="O7462" s="23">
        <f>'RESOLUCIONES EPG'!$N7462-'RESOLUCIONES EPG'!$D7462</f>
        <v>1359</v>
      </c>
    </row>
    <row r="7463" ht="15.75" customHeight="1">
      <c r="A7463" s="275" t="str">
        <f>'RESOLUCIONES 2015'!A7797:H7797</f>
        <v/>
      </c>
      <c r="B7463" s="73" t="s">
        <v>7852</v>
      </c>
      <c r="C7463" s="288">
        <v>802.0</v>
      </c>
      <c r="D7463" s="130">
        <v>44847.0</v>
      </c>
      <c r="E7463" s="73" t="s">
        <v>9526</v>
      </c>
      <c r="F7463" s="130" t="s">
        <v>9655</v>
      </c>
      <c r="G7463" s="73" t="s">
        <v>6597</v>
      </c>
      <c r="H7463" s="169" t="s">
        <v>8172</v>
      </c>
      <c r="I7463" s="287"/>
      <c r="J7463" s="285"/>
      <c r="K7463" s="21"/>
      <c r="L7463" s="21"/>
      <c r="M7463" s="21"/>
      <c r="N7463" s="22">
        <f t="shared" si="2"/>
        <v>46206</v>
      </c>
      <c r="O7463" s="23">
        <f>'RESOLUCIONES EPG'!$N7463-'RESOLUCIONES EPG'!$D7463</f>
        <v>1359</v>
      </c>
    </row>
    <row r="7464" ht="16.5" customHeight="1">
      <c r="A7464" s="275" t="str">
        <f>'RESOLUCIONES 2015'!A7806:H7806</f>
        <v/>
      </c>
      <c r="B7464" s="73" t="s">
        <v>7852</v>
      </c>
      <c r="C7464" s="74">
        <v>811.0</v>
      </c>
      <c r="D7464" s="130">
        <v>44847.0</v>
      </c>
      <c r="E7464" s="227" t="s">
        <v>9778</v>
      </c>
      <c r="F7464" s="130" t="s">
        <v>9732</v>
      </c>
      <c r="G7464" s="73" t="s">
        <v>6597</v>
      </c>
      <c r="H7464" s="169"/>
      <c r="I7464" s="287" t="s">
        <v>9779</v>
      </c>
      <c r="J7464" s="285"/>
      <c r="K7464" s="21"/>
      <c r="L7464" s="21"/>
      <c r="M7464" s="21"/>
      <c r="N7464" s="22">
        <f t="shared" si="2"/>
        <v>46206</v>
      </c>
      <c r="O7464" s="23">
        <f>'RESOLUCIONES EPG'!$N7464-'RESOLUCIONES EPG'!$D7464</f>
        <v>1359</v>
      </c>
    </row>
    <row r="7465" ht="16.5" customHeight="1">
      <c r="A7465" s="275" t="str">
        <f>'RESOLUCIONES 2015'!A7800:H7800</f>
        <v/>
      </c>
      <c r="B7465" s="73" t="s">
        <v>7852</v>
      </c>
      <c r="C7465" s="280">
        <v>805.0</v>
      </c>
      <c r="D7465" s="130">
        <v>44847.0</v>
      </c>
      <c r="E7465" s="73" t="s">
        <v>7588</v>
      </c>
      <c r="F7465" s="130" t="s">
        <v>7589</v>
      </c>
      <c r="G7465" s="73" t="s">
        <v>2923</v>
      </c>
      <c r="H7465" s="169" t="s">
        <v>9780</v>
      </c>
      <c r="I7465" s="295" t="s">
        <v>9781</v>
      </c>
      <c r="J7465" s="285" t="s">
        <v>9782</v>
      </c>
      <c r="K7465" s="21" t="s">
        <v>9775</v>
      </c>
      <c r="L7465" s="21"/>
      <c r="M7465" s="21"/>
      <c r="N7465" s="22">
        <f t="shared" si="2"/>
        <v>46206</v>
      </c>
      <c r="O7465" s="23">
        <f>'RESOLUCIONES EPG'!$N7465-'RESOLUCIONES EPG'!$D7465</f>
        <v>1359</v>
      </c>
    </row>
    <row r="7466" ht="16.5" customHeight="1">
      <c r="A7466" s="275" t="str">
        <f>'RESOLUCIONES 2015'!A7804:H7804</f>
        <v/>
      </c>
      <c r="B7466" s="73" t="s">
        <v>7852</v>
      </c>
      <c r="C7466" s="74">
        <v>809.0</v>
      </c>
      <c r="D7466" s="130">
        <v>44847.0</v>
      </c>
      <c r="E7466" s="73" t="s">
        <v>9539</v>
      </c>
      <c r="F7466" s="130" t="s">
        <v>9540</v>
      </c>
      <c r="G7466" s="73" t="s">
        <v>6597</v>
      </c>
      <c r="H7466" s="169"/>
      <c r="I7466" s="287"/>
      <c r="J7466" s="285"/>
      <c r="K7466" s="21"/>
      <c r="L7466" s="21"/>
      <c r="M7466" s="21"/>
      <c r="N7466" s="22">
        <f t="shared" si="2"/>
        <v>46206</v>
      </c>
      <c r="O7466" s="23">
        <f>'RESOLUCIONES EPG'!$N7466-'RESOLUCIONES EPG'!$D7466</f>
        <v>1359</v>
      </c>
    </row>
    <row r="7467" ht="16.5" customHeight="1">
      <c r="A7467" s="275" t="str">
        <f>'RESOLUCIONES 2015'!A7799:H7799</f>
        <v/>
      </c>
      <c r="B7467" s="73" t="s">
        <v>7852</v>
      </c>
      <c r="C7467" s="288">
        <v>804.0</v>
      </c>
      <c r="D7467" s="130">
        <v>44847.0</v>
      </c>
      <c r="E7467" s="73" t="s">
        <v>9464</v>
      </c>
      <c r="F7467" s="130" t="s">
        <v>9514</v>
      </c>
      <c r="G7467" s="73" t="s">
        <v>2923</v>
      </c>
      <c r="H7467" s="169" t="s">
        <v>4601</v>
      </c>
      <c r="I7467" s="295" t="s">
        <v>4642</v>
      </c>
      <c r="J7467" s="285" t="s">
        <v>9783</v>
      </c>
      <c r="K7467" s="21" t="s">
        <v>9784</v>
      </c>
      <c r="L7467" s="21"/>
      <c r="M7467" s="21"/>
      <c r="N7467" s="22">
        <f t="shared" si="2"/>
        <v>46206</v>
      </c>
      <c r="O7467" s="23">
        <f>'RESOLUCIONES EPG'!$N7467-'RESOLUCIONES EPG'!$D7467</f>
        <v>1359</v>
      </c>
    </row>
    <row r="7468" ht="16.5" customHeight="1">
      <c r="A7468" s="275" t="str">
        <f>'RESOLUCIONES 2015'!A7803:H7803</f>
        <v/>
      </c>
      <c r="B7468" s="73" t="s">
        <v>7852</v>
      </c>
      <c r="C7468" s="74">
        <v>808.0</v>
      </c>
      <c r="D7468" s="130">
        <v>44847.0</v>
      </c>
      <c r="E7468" s="73" t="s">
        <v>9785</v>
      </c>
      <c r="F7468" s="130" t="s">
        <v>9786</v>
      </c>
      <c r="G7468" s="73" t="s">
        <v>6597</v>
      </c>
      <c r="H7468" s="169"/>
      <c r="I7468" s="287"/>
      <c r="J7468" s="285"/>
      <c r="K7468" s="21"/>
      <c r="L7468" s="21"/>
      <c r="M7468" s="21"/>
      <c r="N7468" s="22">
        <f t="shared" si="2"/>
        <v>46206</v>
      </c>
      <c r="O7468" s="23">
        <f>'RESOLUCIONES EPG'!$N7468-'RESOLUCIONES EPG'!$D7468</f>
        <v>1359</v>
      </c>
    </row>
    <row r="7469" ht="16.5" customHeight="1">
      <c r="A7469" s="275" t="str">
        <f>'RESOLUCIONES 2015'!A7811:H7811</f>
        <v/>
      </c>
      <c r="B7469" s="73" t="s">
        <v>7852</v>
      </c>
      <c r="C7469" s="288">
        <v>816.0</v>
      </c>
      <c r="D7469" s="130">
        <v>44851.0</v>
      </c>
      <c r="E7469" s="73" t="s">
        <v>8612</v>
      </c>
      <c r="F7469" s="130" t="s">
        <v>9787</v>
      </c>
      <c r="G7469" s="73" t="s">
        <v>6597</v>
      </c>
      <c r="H7469" s="169"/>
      <c r="I7469" s="287"/>
      <c r="J7469" s="285"/>
      <c r="K7469" s="21"/>
      <c r="L7469" s="21"/>
      <c r="M7469" s="21"/>
      <c r="N7469" s="22">
        <f t="shared" si="2"/>
        <v>46206</v>
      </c>
      <c r="O7469" s="23">
        <f>'RESOLUCIONES EPG'!$N7469-'RESOLUCIONES EPG'!$D7469</f>
        <v>1355</v>
      </c>
    </row>
    <row r="7470" ht="16.5" customHeight="1">
      <c r="A7470" s="275" t="str">
        <f>'RESOLUCIONES 2015'!A7807:H7807</f>
        <v/>
      </c>
      <c r="B7470" s="73" t="s">
        <v>7852</v>
      </c>
      <c r="C7470" s="288">
        <v>812.0</v>
      </c>
      <c r="D7470" s="130">
        <v>44851.0</v>
      </c>
      <c r="E7470" s="73" t="s">
        <v>8664</v>
      </c>
      <c r="F7470" s="130" t="s">
        <v>8792</v>
      </c>
      <c r="G7470" s="73" t="s">
        <v>1593</v>
      </c>
      <c r="H7470" s="300" t="s">
        <v>9680</v>
      </c>
      <c r="I7470" s="287"/>
      <c r="J7470" s="285"/>
      <c r="K7470" s="21"/>
      <c r="L7470" s="21"/>
      <c r="M7470" s="21"/>
      <c r="N7470" s="22">
        <f t="shared" si="2"/>
        <v>46206</v>
      </c>
      <c r="O7470" s="23">
        <f>'RESOLUCIONES EPG'!$N7470-'RESOLUCIONES EPG'!$D7470</f>
        <v>1355</v>
      </c>
    </row>
    <row r="7471" ht="16.5" customHeight="1">
      <c r="A7471" s="275" t="str">
        <f>'RESOLUCIONES 2015'!A7808:H7808</f>
        <v/>
      </c>
      <c r="B7471" s="73" t="s">
        <v>7852</v>
      </c>
      <c r="C7471" s="74">
        <v>813.0</v>
      </c>
      <c r="D7471" s="130">
        <v>44851.0</v>
      </c>
      <c r="E7471" s="73" t="s">
        <v>6710</v>
      </c>
      <c r="F7471" s="130" t="s">
        <v>9315</v>
      </c>
      <c r="G7471" s="73" t="s">
        <v>1593</v>
      </c>
      <c r="H7471" s="300" t="s">
        <v>9680</v>
      </c>
      <c r="I7471" s="287"/>
      <c r="J7471" s="285"/>
      <c r="K7471" s="21"/>
      <c r="L7471" s="21"/>
      <c r="M7471" s="21"/>
      <c r="N7471" s="22">
        <f t="shared" si="2"/>
        <v>46206</v>
      </c>
      <c r="O7471" s="23">
        <f>'RESOLUCIONES EPG'!$N7471-'RESOLUCIONES EPG'!$D7471</f>
        <v>1355</v>
      </c>
    </row>
    <row r="7472" ht="16.5" customHeight="1">
      <c r="A7472" s="275" t="str">
        <f>'RESOLUCIONES 2015'!A7812:H7812</f>
        <v/>
      </c>
      <c r="B7472" s="73" t="s">
        <v>7852</v>
      </c>
      <c r="C7472" s="280">
        <v>817.0</v>
      </c>
      <c r="D7472" s="130">
        <v>44851.0</v>
      </c>
      <c r="E7472" s="73" t="s">
        <v>9067</v>
      </c>
      <c r="F7472" s="130" t="s">
        <v>9788</v>
      </c>
      <c r="G7472" s="73" t="s">
        <v>6597</v>
      </c>
      <c r="H7472" s="169"/>
      <c r="I7472" s="287"/>
      <c r="J7472" s="285"/>
      <c r="K7472" s="21"/>
      <c r="L7472" s="21"/>
      <c r="M7472" s="21"/>
      <c r="N7472" s="22">
        <f t="shared" si="2"/>
        <v>46206</v>
      </c>
      <c r="O7472" s="23">
        <f>'RESOLUCIONES EPG'!$N7472-'RESOLUCIONES EPG'!$D7472</f>
        <v>1355</v>
      </c>
    </row>
    <row r="7473" ht="15.75" customHeight="1">
      <c r="A7473" s="275" t="str">
        <f>'RESOLUCIONES 2015'!A7810:H7810</f>
        <v/>
      </c>
      <c r="B7473" s="73" t="s">
        <v>7852</v>
      </c>
      <c r="C7473" s="74">
        <v>815.0</v>
      </c>
      <c r="D7473" s="130">
        <v>44851.0</v>
      </c>
      <c r="E7473" s="73" t="s">
        <v>1800</v>
      </c>
      <c r="F7473" s="130" t="s">
        <v>8124</v>
      </c>
      <c r="G7473" s="73" t="s">
        <v>6597</v>
      </c>
      <c r="H7473" s="169"/>
      <c r="I7473" s="287"/>
      <c r="J7473" s="285"/>
      <c r="K7473" s="21"/>
      <c r="L7473" s="21"/>
      <c r="M7473" s="21"/>
      <c r="N7473" s="22">
        <f t="shared" si="2"/>
        <v>46206</v>
      </c>
      <c r="O7473" s="23">
        <f>'RESOLUCIONES EPG'!$N7473-'RESOLUCIONES EPG'!$D7473</f>
        <v>1355</v>
      </c>
    </row>
    <row r="7474" ht="15.75" customHeight="1">
      <c r="A7474" s="275" t="str">
        <f>'RESOLUCIONES 2015'!A7809:H7809</f>
        <v/>
      </c>
      <c r="B7474" s="73" t="s">
        <v>7852</v>
      </c>
      <c r="C7474" s="288">
        <v>814.0</v>
      </c>
      <c r="D7474" s="130">
        <v>44851.0</v>
      </c>
      <c r="E7474" s="73" t="s">
        <v>9789</v>
      </c>
      <c r="F7474" s="130" t="s">
        <v>9531</v>
      </c>
      <c r="G7474" s="73" t="s">
        <v>6597</v>
      </c>
      <c r="H7474" s="169"/>
      <c r="I7474" s="287"/>
      <c r="J7474" s="285"/>
      <c r="K7474" s="21"/>
      <c r="L7474" s="21"/>
      <c r="M7474" s="21"/>
      <c r="N7474" s="22">
        <f t="shared" si="2"/>
        <v>46206</v>
      </c>
      <c r="O7474" s="23">
        <f>'RESOLUCIONES EPG'!$N7474-'RESOLUCIONES EPG'!$D7474</f>
        <v>1355</v>
      </c>
    </row>
    <row r="7475" ht="15.75" customHeight="1">
      <c r="A7475" s="275" t="str">
        <f>'RESOLUCIONES 2015'!A7815:H7815</f>
        <v/>
      </c>
      <c r="B7475" s="73" t="s">
        <v>7852</v>
      </c>
      <c r="C7475" s="74">
        <v>820.0</v>
      </c>
      <c r="D7475" s="130">
        <v>44852.0</v>
      </c>
      <c r="E7475" s="73" t="s">
        <v>9473</v>
      </c>
      <c r="F7475" s="130" t="s">
        <v>9501</v>
      </c>
      <c r="G7475" s="73" t="s">
        <v>131</v>
      </c>
      <c r="H7475" s="169"/>
      <c r="I7475" s="287"/>
      <c r="J7475" s="285"/>
      <c r="K7475" s="21"/>
      <c r="L7475" s="21"/>
      <c r="M7475" s="21"/>
      <c r="N7475" s="22">
        <f t="shared" si="2"/>
        <v>46206</v>
      </c>
      <c r="O7475" s="23">
        <f>'RESOLUCIONES EPG'!$N7475-'RESOLUCIONES EPG'!$D7475</f>
        <v>1354</v>
      </c>
    </row>
    <row r="7476" ht="15.75" customHeight="1">
      <c r="A7476" s="275" t="str">
        <f>'RESOLUCIONES 2015'!A7813:H7813</f>
        <v/>
      </c>
      <c r="B7476" s="73" t="s">
        <v>7852</v>
      </c>
      <c r="C7476" s="288">
        <v>818.0</v>
      </c>
      <c r="D7476" s="130">
        <v>44852.0</v>
      </c>
      <c r="E7476" s="73" t="s">
        <v>5605</v>
      </c>
      <c r="F7476" s="130" t="s">
        <v>5606</v>
      </c>
      <c r="G7476" s="73" t="s">
        <v>6388</v>
      </c>
      <c r="H7476" s="169"/>
      <c r="I7476" s="287"/>
      <c r="J7476" s="285"/>
      <c r="K7476" s="21"/>
      <c r="L7476" s="21"/>
      <c r="M7476" s="21"/>
      <c r="N7476" s="22">
        <f t="shared" si="2"/>
        <v>46206</v>
      </c>
      <c r="O7476" s="23">
        <f>'RESOLUCIONES EPG'!$N7476-'RESOLUCIONES EPG'!$D7476</f>
        <v>1354</v>
      </c>
    </row>
    <row r="7477" ht="15.75" customHeight="1">
      <c r="A7477" s="275" t="str">
        <f>'RESOLUCIONES 2015'!A7817:H7817</f>
        <v/>
      </c>
      <c r="B7477" s="73" t="s">
        <v>7852</v>
      </c>
      <c r="C7477" s="288">
        <v>822.0</v>
      </c>
      <c r="D7477" s="130">
        <v>44852.0</v>
      </c>
      <c r="E7477" s="73" t="s">
        <v>9790</v>
      </c>
      <c r="F7477" s="130" t="s">
        <v>9791</v>
      </c>
      <c r="G7477" s="73" t="s">
        <v>18</v>
      </c>
      <c r="H7477" s="169" t="s">
        <v>4601</v>
      </c>
      <c r="I7477" s="287"/>
      <c r="J7477" s="285"/>
      <c r="K7477" s="21"/>
      <c r="L7477" s="21"/>
      <c r="M7477" s="21"/>
      <c r="N7477" s="22">
        <f t="shared" si="2"/>
        <v>46206</v>
      </c>
      <c r="O7477" s="23">
        <f>'RESOLUCIONES EPG'!$N7477-'RESOLUCIONES EPG'!$D7477</f>
        <v>1354</v>
      </c>
    </row>
    <row r="7478" ht="15.75" customHeight="1">
      <c r="A7478" s="275" t="str">
        <f>'RESOLUCIONES 2015'!A7818:H7818</f>
        <v/>
      </c>
      <c r="B7478" s="73" t="s">
        <v>7852</v>
      </c>
      <c r="C7478" s="74">
        <v>823.0</v>
      </c>
      <c r="D7478" s="130">
        <v>44852.0</v>
      </c>
      <c r="E7478" s="73" t="s">
        <v>9792</v>
      </c>
      <c r="F7478" s="130" t="s">
        <v>9793</v>
      </c>
      <c r="G7478" s="73" t="s">
        <v>18</v>
      </c>
      <c r="H7478" s="169" t="s">
        <v>4601</v>
      </c>
      <c r="I7478" s="287"/>
      <c r="J7478" s="285"/>
      <c r="K7478" s="21"/>
      <c r="L7478" s="21"/>
      <c r="M7478" s="21"/>
      <c r="N7478" s="22">
        <f t="shared" si="2"/>
        <v>46206</v>
      </c>
      <c r="O7478" s="23">
        <f>'RESOLUCIONES EPG'!$N7478-'RESOLUCIONES EPG'!$D7478</f>
        <v>1354</v>
      </c>
    </row>
    <row r="7479" ht="15.75" customHeight="1">
      <c r="A7479" s="275" t="str">
        <f>'RESOLUCIONES 2015'!A7816:H7816</f>
        <v/>
      </c>
      <c r="B7479" s="73" t="s">
        <v>7852</v>
      </c>
      <c r="C7479" s="280">
        <v>821.0</v>
      </c>
      <c r="D7479" s="130">
        <v>44852.0</v>
      </c>
      <c r="E7479" s="73" t="s">
        <v>6560</v>
      </c>
      <c r="F7479" s="130" t="s">
        <v>8744</v>
      </c>
      <c r="G7479" s="73" t="s">
        <v>131</v>
      </c>
      <c r="H7479" s="169"/>
      <c r="I7479" s="299" t="s">
        <v>9794</v>
      </c>
      <c r="J7479" s="299" t="s">
        <v>8349</v>
      </c>
      <c r="K7479" s="21"/>
      <c r="L7479" s="21"/>
      <c r="M7479" s="21"/>
      <c r="N7479" s="22">
        <f t="shared" si="2"/>
        <v>46206</v>
      </c>
      <c r="O7479" s="23">
        <f>'RESOLUCIONES EPG'!$N7479-'RESOLUCIONES EPG'!$D7479</f>
        <v>1354</v>
      </c>
    </row>
    <row r="7480" ht="15.75" customHeight="1">
      <c r="A7480" s="275" t="str">
        <f>'RESOLUCIONES 2015'!A7820:H7820</f>
        <v/>
      </c>
      <c r="B7480" s="73" t="s">
        <v>7852</v>
      </c>
      <c r="C7480" s="74">
        <v>825.0</v>
      </c>
      <c r="D7480" s="130">
        <v>44852.0</v>
      </c>
      <c r="E7480" s="73" t="s">
        <v>2279</v>
      </c>
      <c r="F7480" s="130" t="s">
        <v>7100</v>
      </c>
      <c r="G7480" s="73" t="s">
        <v>6388</v>
      </c>
      <c r="H7480" s="169"/>
      <c r="I7480" s="287"/>
      <c r="J7480" s="285"/>
      <c r="K7480" s="21"/>
      <c r="L7480" s="21"/>
      <c r="M7480" s="21"/>
      <c r="N7480" s="22">
        <f t="shared" si="2"/>
        <v>46206</v>
      </c>
      <c r="O7480" s="23">
        <f>'RESOLUCIONES EPG'!$N7480-'RESOLUCIONES EPG'!$D7480</f>
        <v>1354</v>
      </c>
    </row>
    <row r="7481" ht="16.5" customHeight="1">
      <c r="A7481" s="275" t="str">
        <f>'RESOLUCIONES 2015'!A7814:H7814</f>
        <v/>
      </c>
      <c r="B7481" s="73" t="s">
        <v>7852</v>
      </c>
      <c r="C7481" s="288">
        <v>819.0</v>
      </c>
      <c r="D7481" s="130">
        <v>44852.0</v>
      </c>
      <c r="E7481" s="73" t="s">
        <v>9795</v>
      </c>
      <c r="F7481" s="130" t="s">
        <v>7932</v>
      </c>
      <c r="G7481" s="73" t="s">
        <v>131</v>
      </c>
      <c r="H7481" s="169"/>
      <c r="I7481" s="299" t="s">
        <v>7892</v>
      </c>
      <c r="J7481" s="299" t="s">
        <v>9796</v>
      </c>
      <c r="K7481" s="21"/>
      <c r="L7481" s="21"/>
      <c r="M7481" s="21"/>
      <c r="N7481" s="22">
        <f t="shared" si="2"/>
        <v>46206</v>
      </c>
      <c r="O7481" s="23">
        <f>'RESOLUCIONES EPG'!$N7481-'RESOLUCIONES EPG'!$D7481</f>
        <v>1354</v>
      </c>
    </row>
    <row r="7482" ht="16.5" customHeight="1">
      <c r="A7482" s="275" t="str">
        <f>'RESOLUCIONES 2015'!A7819:H7819</f>
        <v/>
      </c>
      <c r="B7482" s="73" t="s">
        <v>7852</v>
      </c>
      <c r="C7482" s="288">
        <v>824.0</v>
      </c>
      <c r="D7482" s="130">
        <v>44852.0</v>
      </c>
      <c r="E7482" s="73" t="s">
        <v>9797</v>
      </c>
      <c r="F7482" s="130" t="s">
        <v>9798</v>
      </c>
      <c r="G7482" s="73" t="s">
        <v>18</v>
      </c>
      <c r="H7482" s="169" t="s">
        <v>3754</v>
      </c>
      <c r="I7482" s="287"/>
      <c r="J7482" s="285"/>
      <c r="K7482" s="21"/>
      <c r="L7482" s="21"/>
      <c r="M7482" s="21"/>
      <c r="N7482" s="22">
        <f t="shared" si="2"/>
        <v>46206</v>
      </c>
      <c r="O7482" s="23">
        <f>'RESOLUCIONES EPG'!$N7482-'RESOLUCIONES EPG'!$D7482</f>
        <v>1354</v>
      </c>
    </row>
    <row r="7483" ht="16.5" customHeight="1">
      <c r="A7483" s="275" t="str">
        <f>'RESOLUCIONES 2015'!A7837:H7837</f>
        <v/>
      </c>
      <c r="B7483" s="73" t="s">
        <v>7852</v>
      </c>
      <c r="C7483" s="74">
        <v>842.0</v>
      </c>
      <c r="D7483" s="130">
        <v>44858.0</v>
      </c>
      <c r="E7483" s="73" t="s">
        <v>4289</v>
      </c>
      <c r="F7483" s="130" t="s">
        <v>9799</v>
      </c>
      <c r="G7483" s="73" t="s">
        <v>9800</v>
      </c>
      <c r="H7483" s="169"/>
      <c r="I7483" s="287"/>
      <c r="J7483" s="285"/>
      <c r="K7483" s="21"/>
      <c r="L7483" s="21"/>
      <c r="M7483" s="21"/>
      <c r="N7483" s="22">
        <f t="shared" si="2"/>
        <v>46206</v>
      </c>
      <c r="O7483" s="23">
        <f>'RESOLUCIONES EPG'!$N7483-'RESOLUCIONES EPG'!$D7483</f>
        <v>1348</v>
      </c>
    </row>
    <row r="7484" ht="15.75" customHeight="1">
      <c r="A7484" s="275" t="str">
        <f>'RESOLUCIONES 2015'!A7835:H7835</f>
        <v/>
      </c>
      <c r="B7484" s="73" t="s">
        <v>7852</v>
      </c>
      <c r="C7484" s="280">
        <v>840.0</v>
      </c>
      <c r="D7484" s="130">
        <v>44858.0</v>
      </c>
      <c r="E7484" s="73" t="s">
        <v>1477</v>
      </c>
      <c r="F7484" s="130" t="s">
        <v>4516</v>
      </c>
      <c r="G7484" s="73" t="s">
        <v>6597</v>
      </c>
      <c r="H7484" s="169"/>
      <c r="I7484" s="287"/>
      <c r="J7484" s="285"/>
      <c r="K7484" s="21"/>
      <c r="L7484" s="21"/>
      <c r="M7484" s="21"/>
      <c r="N7484" s="22">
        <f t="shared" si="2"/>
        <v>46206</v>
      </c>
      <c r="O7484" s="23">
        <f>'RESOLUCIONES EPG'!$N7484-'RESOLUCIONES EPG'!$D7484</f>
        <v>1348</v>
      </c>
    </row>
    <row r="7485" ht="15.75" customHeight="1">
      <c r="A7485" s="275" t="str">
        <f>'RESOLUCIONES 2015'!A7828:H7828</f>
        <v/>
      </c>
      <c r="B7485" s="73" t="s">
        <v>7852</v>
      </c>
      <c r="C7485" s="74">
        <v>833.0</v>
      </c>
      <c r="D7485" s="130">
        <v>44858.0</v>
      </c>
      <c r="E7485" s="73" t="s">
        <v>7395</v>
      </c>
      <c r="F7485" s="130" t="s">
        <v>7396</v>
      </c>
      <c r="G7485" s="73" t="s">
        <v>6597</v>
      </c>
      <c r="H7485" s="169"/>
      <c r="I7485" s="287"/>
      <c r="J7485" s="285"/>
      <c r="K7485" s="21"/>
      <c r="L7485" s="21"/>
      <c r="M7485" s="21"/>
      <c r="N7485" s="22">
        <f t="shared" si="2"/>
        <v>46206</v>
      </c>
      <c r="O7485" s="23">
        <f>'RESOLUCIONES EPG'!$N7485-'RESOLUCIONES EPG'!$D7485</f>
        <v>1348</v>
      </c>
    </row>
    <row r="7486" ht="15.75" customHeight="1">
      <c r="A7486" s="275" t="str">
        <f>'RESOLUCIONES 2015'!A7830:H7830</f>
        <v/>
      </c>
      <c r="B7486" s="73" t="s">
        <v>7852</v>
      </c>
      <c r="C7486" s="288">
        <v>835.0</v>
      </c>
      <c r="D7486" s="130">
        <v>44858.0</v>
      </c>
      <c r="E7486" s="73" t="s">
        <v>3931</v>
      </c>
      <c r="F7486" s="130" t="s">
        <v>3932</v>
      </c>
      <c r="G7486" s="73" t="s">
        <v>6597</v>
      </c>
      <c r="H7486" s="169"/>
      <c r="I7486" s="287"/>
      <c r="J7486" s="285"/>
      <c r="K7486" s="21"/>
      <c r="L7486" s="21"/>
      <c r="M7486" s="21"/>
      <c r="N7486" s="22">
        <f t="shared" si="2"/>
        <v>46206</v>
      </c>
      <c r="O7486" s="23">
        <f>'RESOLUCIONES EPG'!$N7486-'RESOLUCIONES EPG'!$D7486</f>
        <v>1348</v>
      </c>
    </row>
    <row r="7487" ht="15.75" customHeight="1">
      <c r="A7487" s="275" t="str">
        <f>'RESOLUCIONES 2015'!A7825:H7825</f>
        <v/>
      </c>
      <c r="B7487" s="73" t="s">
        <v>7852</v>
      </c>
      <c r="C7487" s="288">
        <v>830.0</v>
      </c>
      <c r="D7487" s="130">
        <v>44858.0</v>
      </c>
      <c r="E7487" s="73" t="s">
        <v>2589</v>
      </c>
      <c r="F7487" s="130" t="s">
        <v>9801</v>
      </c>
      <c r="G7487" s="73" t="s">
        <v>6388</v>
      </c>
      <c r="H7487" s="169"/>
      <c r="I7487" s="287"/>
      <c r="J7487" s="285"/>
      <c r="K7487" s="21"/>
      <c r="L7487" s="21"/>
      <c r="M7487" s="21"/>
      <c r="N7487" s="22">
        <f t="shared" si="2"/>
        <v>46206</v>
      </c>
      <c r="O7487" s="23">
        <f>'RESOLUCIONES EPG'!$N7487-'RESOLUCIONES EPG'!$D7487</f>
        <v>1348</v>
      </c>
    </row>
    <row r="7488" ht="15.75" customHeight="1">
      <c r="A7488" s="275" t="str">
        <f>'RESOLUCIONES 2015'!A7833:H7833</f>
        <v/>
      </c>
      <c r="B7488" s="73" t="s">
        <v>7852</v>
      </c>
      <c r="C7488" s="74">
        <v>838.0</v>
      </c>
      <c r="D7488" s="130">
        <v>44858.0</v>
      </c>
      <c r="E7488" s="73" t="s">
        <v>9212</v>
      </c>
      <c r="F7488" s="130" t="s">
        <v>9802</v>
      </c>
      <c r="G7488" s="73" t="s">
        <v>6597</v>
      </c>
      <c r="H7488" s="169"/>
      <c r="I7488" s="287"/>
      <c r="J7488" s="285"/>
      <c r="K7488" s="21"/>
      <c r="L7488" s="21"/>
      <c r="M7488" s="21"/>
      <c r="N7488" s="22">
        <f t="shared" si="2"/>
        <v>46206</v>
      </c>
      <c r="O7488" s="23">
        <f>'RESOLUCIONES EPG'!$N7488-'RESOLUCIONES EPG'!$D7488</f>
        <v>1348</v>
      </c>
    </row>
    <row r="7489" ht="15.75" customHeight="1">
      <c r="A7489" s="275" t="str">
        <f>'RESOLUCIONES 2015'!A7836:H7836</f>
        <v/>
      </c>
      <c r="B7489" s="73" t="s">
        <v>7852</v>
      </c>
      <c r="C7489" s="280">
        <v>841.0</v>
      </c>
      <c r="D7489" s="130">
        <v>44858.0</v>
      </c>
      <c r="E7489" s="73" t="s">
        <v>5614</v>
      </c>
      <c r="F7489" s="130" t="s">
        <v>6190</v>
      </c>
      <c r="G7489" s="73" t="s">
        <v>6597</v>
      </c>
      <c r="H7489" s="169"/>
      <c r="I7489" s="287"/>
      <c r="J7489" s="285"/>
      <c r="K7489" s="21"/>
      <c r="L7489" s="21"/>
      <c r="M7489" s="21"/>
      <c r="N7489" s="22">
        <f t="shared" si="2"/>
        <v>46206</v>
      </c>
      <c r="O7489" s="23">
        <f>'RESOLUCIONES EPG'!$N7489-'RESOLUCIONES EPG'!$D7489</f>
        <v>1348</v>
      </c>
    </row>
    <row r="7490" ht="16.5" customHeight="1">
      <c r="A7490" s="275" t="str">
        <f>'RESOLUCIONES 2015'!A7824:H7824</f>
        <v/>
      </c>
      <c r="B7490" s="73" t="s">
        <v>7852</v>
      </c>
      <c r="C7490" s="74">
        <v>829.0</v>
      </c>
      <c r="D7490" s="130">
        <v>44858.0</v>
      </c>
      <c r="E7490" s="73" t="s">
        <v>5617</v>
      </c>
      <c r="F7490" s="130" t="s">
        <v>9803</v>
      </c>
      <c r="G7490" s="73" t="s">
        <v>6388</v>
      </c>
      <c r="H7490" s="169"/>
      <c r="I7490" s="287"/>
      <c r="J7490" s="285"/>
      <c r="K7490" s="21"/>
      <c r="L7490" s="21"/>
      <c r="M7490" s="21"/>
      <c r="N7490" s="22">
        <f t="shared" si="2"/>
        <v>46206</v>
      </c>
      <c r="O7490" s="23">
        <f>'RESOLUCIONES EPG'!$N7490-'RESOLUCIONES EPG'!$D7490</f>
        <v>1348</v>
      </c>
    </row>
    <row r="7491" ht="16.5" customHeight="1">
      <c r="A7491" s="275" t="str">
        <f>'RESOLUCIONES 2015'!A7834:H7834</f>
        <v/>
      </c>
      <c r="B7491" s="73" t="s">
        <v>7852</v>
      </c>
      <c r="C7491" s="288">
        <v>839.0</v>
      </c>
      <c r="D7491" s="130">
        <v>44858.0</v>
      </c>
      <c r="E7491" s="73" t="s">
        <v>9804</v>
      </c>
      <c r="F7491" s="130" t="s">
        <v>9123</v>
      </c>
      <c r="G7491" s="73" t="s">
        <v>6597</v>
      </c>
      <c r="H7491" s="169"/>
      <c r="I7491" s="287"/>
      <c r="J7491" s="285"/>
      <c r="K7491" s="21"/>
      <c r="L7491" s="21"/>
      <c r="M7491" s="21"/>
      <c r="N7491" s="22">
        <f t="shared" si="2"/>
        <v>46206</v>
      </c>
      <c r="O7491" s="23">
        <f>'RESOLUCIONES EPG'!$N7491-'RESOLUCIONES EPG'!$D7491</f>
        <v>1348</v>
      </c>
    </row>
    <row r="7492" ht="15.75" customHeight="1">
      <c r="A7492" s="275" t="str">
        <f>'RESOLUCIONES 2015'!A7838:H7838</f>
        <v/>
      </c>
      <c r="B7492" s="73" t="s">
        <v>7852</v>
      </c>
      <c r="C7492" s="288">
        <v>843.0</v>
      </c>
      <c r="D7492" s="130">
        <v>44858.0</v>
      </c>
      <c r="E7492" s="73" t="s">
        <v>8761</v>
      </c>
      <c r="F7492" s="130" t="s">
        <v>8762</v>
      </c>
      <c r="G7492" s="73" t="s">
        <v>6597</v>
      </c>
      <c r="H7492" s="169"/>
      <c r="I7492" s="299" t="s">
        <v>5737</v>
      </c>
      <c r="J7492" s="299" t="s">
        <v>9805</v>
      </c>
      <c r="K7492" s="21"/>
      <c r="L7492" s="21"/>
      <c r="M7492" s="21"/>
      <c r="N7492" s="22">
        <f t="shared" si="2"/>
        <v>46206</v>
      </c>
      <c r="O7492" s="23">
        <f>'RESOLUCIONES EPG'!$N7492-'RESOLUCIONES EPG'!$D7492</f>
        <v>1348</v>
      </c>
    </row>
    <row r="7493" ht="15.75" customHeight="1">
      <c r="A7493" s="275" t="str">
        <f>'RESOLUCIONES 2015'!A7826:H7826</f>
        <v/>
      </c>
      <c r="B7493" s="73" t="s">
        <v>7852</v>
      </c>
      <c r="C7493" s="74">
        <v>831.0</v>
      </c>
      <c r="D7493" s="130">
        <v>44858.0</v>
      </c>
      <c r="E7493" s="73" t="s">
        <v>4329</v>
      </c>
      <c r="F7493" s="130" t="s">
        <v>9806</v>
      </c>
      <c r="G7493" s="73" t="s">
        <v>6597</v>
      </c>
      <c r="H7493" s="169"/>
      <c r="I7493" s="287"/>
      <c r="J7493" s="285"/>
      <c r="K7493" s="21"/>
      <c r="L7493" s="21"/>
      <c r="M7493" s="21"/>
      <c r="N7493" s="22">
        <f t="shared" si="2"/>
        <v>46206</v>
      </c>
      <c r="O7493" s="23">
        <f>'RESOLUCIONES EPG'!$N7493-'RESOLUCIONES EPG'!$D7493</f>
        <v>1348</v>
      </c>
    </row>
    <row r="7494" ht="15.75" customHeight="1">
      <c r="A7494" s="275" t="str">
        <f>'RESOLUCIONES 2015'!A7831:H7831</f>
        <v/>
      </c>
      <c r="B7494" s="73" t="s">
        <v>7852</v>
      </c>
      <c r="C7494" s="280">
        <v>836.0</v>
      </c>
      <c r="D7494" s="130">
        <v>44858.0</v>
      </c>
      <c r="E7494" s="73" t="s">
        <v>5733</v>
      </c>
      <c r="F7494" s="130" t="s">
        <v>9807</v>
      </c>
      <c r="G7494" s="73" t="s">
        <v>6597</v>
      </c>
      <c r="H7494" s="169"/>
      <c r="I7494" s="299" t="s">
        <v>9808</v>
      </c>
      <c r="J7494" s="285"/>
      <c r="K7494" s="21"/>
      <c r="L7494" s="21"/>
      <c r="M7494" s="21"/>
      <c r="N7494" s="22">
        <f t="shared" si="2"/>
        <v>46206</v>
      </c>
      <c r="O7494" s="23">
        <f>'RESOLUCIONES EPG'!$N7494-'RESOLUCIONES EPG'!$D7494</f>
        <v>1348</v>
      </c>
    </row>
    <row r="7495" ht="15.75" customHeight="1">
      <c r="A7495" s="275" t="str">
        <f>'RESOLUCIONES 2015'!A7832:H7832</f>
        <v/>
      </c>
      <c r="B7495" s="73" t="s">
        <v>7852</v>
      </c>
      <c r="C7495" s="74">
        <v>837.0</v>
      </c>
      <c r="D7495" s="130">
        <v>44858.0</v>
      </c>
      <c r="E7495" s="73" t="s">
        <v>9488</v>
      </c>
      <c r="F7495" s="130" t="s">
        <v>9809</v>
      </c>
      <c r="G7495" s="73" t="s">
        <v>6597</v>
      </c>
      <c r="H7495" s="169"/>
      <c r="I7495" s="287"/>
      <c r="J7495" s="285"/>
      <c r="K7495" s="21"/>
      <c r="L7495" s="21"/>
      <c r="M7495" s="21"/>
      <c r="N7495" s="22">
        <f t="shared" si="2"/>
        <v>46206</v>
      </c>
      <c r="O7495" s="23">
        <f>'RESOLUCIONES EPG'!$N7495-'RESOLUCIONES EPG'!$D7495</f>
        <v>1348</v>
      </c>
    </row>
    <row r="7496" ht="16.5" customHeight="1">
      <c r="A7496" s="275" t="str">
        <f>'RESOLUCIONES 2015'!A7823:H7823</f>
        <v/>
      </c>
      <c r="B7496" s="73" t="s">
        <v>7852</v>
      </c>
      <c r="C7496" s="288">
        <v>828.0</v>
      </c>
      <c r="D7496" s="130">
        <v>44858.0</v>
      </c>
      <c r="E7496" s="73" t="s">
        <v>3408</v>
      </c>
      <c r="F7496" s="130" t="s">
        <v>3409</v>
      </c>
      <c r="G7496" s="73" t="s">
        <v>9810</v>
      </c>
      <c r="H7496" s="169"/>
      <c r="I7496" s="287"/>
      <c r="J7496" s="285"/>
      <c r="K7496" s="21"/>
      <c r="L7496" s="21"/>
      <c r="M7496" s="21"/>
      <c r="N7496" s="22">
        <f t="shared" si="2"/>
        <v>46206</v>
      </c>
      <c r="O7496" s="23">
        <f>'RESOLUCIONES EPG'!$N7496-'RESOLUCIONES EPG'!$D7496</f>
        <v>1348</v>
      </c>
    </row>
    <row r="7497" ht="15.75" customHeight="1">
      <c r="A7497" s="275" t="str">
        <f>'RESOLUCIONES 2015'!A7827:H7827</f>
        <v/>
      </c>
      <c r="B7497" s="73" t="s">
        <v>7852</v>
      </c>
      <c r="C7497" s="288">
        <v>832.0</v>
      </c>
      <c r="D7497" s="130">
        <v>44858.0</v>
      </c>
      <c r="E7497" s="289" t="s">
        <v>9392</v>
      </c>
      <c r="F7497" s="290" t="s">
        <v>9393</v>
      </c>
      <c r="G7497" s="289" t="s">
        <v>6597</v>
      </c>
      <c r="H7497" s="169"/>
      <c r="I7497" s="303" t="s">
        <v>9811</v>
      </c>
      <c r="J7497" s="304" t="s">
        <v>8746</v>
      </c>
      <c r="K7497" s="297"/>
      <c r="L7497" s="297"/>
      <c r="M7497" s="297"/>
      <c r="N7497" s="22">
        <f t="shared" si="2"/>
        <v>46206</v>
      </c>
      <c r="O7497" s="23">
        <f>'RESOLUCIONES EPG'!$N7497-'RESOLUCIONES EPG'!$D7497</f>
        <v>1348</v>
      </c>
    </row>
    <row r="7498" ht="16.5" customHeight="1">
      <c r="A7498" s="275" t="str">
        <f>'RESOLUCIONES 2015'!A7829:H7829</f>
        <v/>
      </c>
      <c r="B7498" s="73" t="s">
        <v>7852</v>
      </c>
      <c r="C7498" s="288">
        <v>834.0</v>
      </c>
      <c r="D7498" s="130">
        <v>44858.0</v>
      </c>
      <c r="E7498" s="73" t="s">
        <v>9812</v>
      </c>
      <c r="F7498" s="130" t="s">
        <v>9813</v>
      </c>
      <c r="G7498" s="73" t="s">
        <v>6597</v>
      </c>
      <c r="H7498" s="169"/>
      <c r="I7498" s="287"/>
      <c r="J7498" s="285"/>
      <c r="K7498" s="21"/>
      <c r="L7498" s="21"/>
      <c r="M7498" s="21"/>
      <c r="N7498" s="22">
        <f t="shared" si="2"/>
        <v>46206</v>
      </c>
      <c r="O7498" s="23">
        <f>'RESOLUCIONES EPG'!$N7498-'RESOLUCIONES EPG'!$D7498</f>
        <v>1348</v>
      </c>
    </row>
    <row r="7499" ht="16.5" customHeight="1">
      <c r="A7499" s="275" t="str">
        <f>'RESOLUCIONES 2015'!A7821:H7821</f>
        <v/>
      </c>
      <c r="B7499" s="73"/>
      <c r="C7499" s="74">
        <v>826.0</v>
      </c>
      <c r="D7499" s="130">
        <v>44858.0</v>
      </c>
      <c r="E7499" s="73" t="s">
        <v>9814</v>
      </c>
      <c r="F7499" s="130"/>
      <c r="G7499" s="73" t="s">
        <v>9815</v>
      </c>
      <c r="H7499" s="169"/>
      <c r="I7499" s="287"/>
      <c r="J7499" s="285"/>
      <c r="K7499" s="21"/>
      <c r="L7499" s="21"/>
      <c r="M7499" s="21"/>
      <c r="N7499" s="22">
        <f t="shared" si="2"/>
        <v>46206</v>
      </c>
      <c r="O7499" s="23">
        <f>'RESOLUCIONES EPG'!$N7499-'RESOLUCIONES EPG'!$D7499</f>
        <v>1348</v>
      </c>
    </row>
    <row r="7500" ht="15.75" customHeight="1">
      <c r="A7500" s="275" t="str">
        <f>'RESOLUCIONES 2015'!A7822:H7822</f>
        <v/>
      </c>
      <c r="B7500" s="73" t="s">
        <v>7852</v>
      </c>
      <c r="C7500" s="280">
        <v>827.0</v>
      </c>
      <c r="D7500" s="130">
        <v>44858.0</v>
      </c>
      <c r="E7500" s="73" t="s">
        <v>2366</v>
      </c>
      <c r="F7500" s="130" t="s">
        <v>9397</v>
      </c>
      <c r="G7500" s="73" t="s">
        <v>9058</v>
      </c>
      <c r="H7500" s="169"/>
      <c r="I7500" s="287"/>
      <c r="J7500" s="285"/>
      <c r="K7500" s="21"/>
      <c r="L7500" s="21"/>
      <c r="M7500" s="21"/>
      <c r="N7500" s="22">
        <f t="shared" si="2"/>
        <v>46206</v>
      </c>
      <c r="O7500" s="23">
        <f>'RESOLUCIONES EPG'!$N7500-'RESOLUCIONES EPG'!$D7500</f>
        <v>1348</v>
      </c>
    </row>
    <row r="7501" ht="16.5" customHeight="1">
      <c r="A7501" s="275" t="str">
        <f>'RESOLUCIONES 2015'!A7840:H7840</f>
        <v/>
      </c>
      <c r="B7501" s="73" t="s">
        <v>7852</v>
      </c>
      <c r="C7501" s="74">
        <v>845.0</v>
      </c>
      <c r="D7501" s="130">
        <v>44859.0</v>
      </c>
      <c r="E7501" s="148" t="s">
        <v>3408</v>
      </c>
      <c r="F7501" s="206" t="s">
        <v>3409</v>
      </c>
      <c r="G7501" s="73" t="s">
        <v>1593</v>
      </c>
      <c r="H7501" s="260" t="s">
        <v>9816</v>
      </c>
      <c r="I7501" s="287"/>
      <c r="J7501" s="285"/>
      <c r="K7501" s="21"/>
      <c r="L7501" s="21"/>
      <c r="M7501" s="21"/>
      <c r="N7501" s="22">
        <f t="shared" si="2"/>
        <v>46206</v>
      </c>
      <c r="O7501" s="23">
        <f>'RESOLUCIONES EPG'!$N7501-'RESOLUCIONES EPG'!$D7501</f>
        <v>1347</v>
      </c>
    </row>
    <row r="7502" ht="15.75" customHeight="1">
      <c r="A7502" s="275" t="str">
        <f>'RESOLUCIONES 2015'!A7839:H7839</f>
        <v/>
      </c>
      <c r="B7502" s="73" t="s">
        <v>7852</v>
      </c>
      <c r="C7502" s="288">
        <v>844.0</v>
      </c>
      <c r="D7502" s="130">
        <v>44859.0</v>
      </c>
      <c r="E7502" s="73" t="s">
        <v>9817</v>
      </c>
      <c r="F7502" s="130" t="s">
        <v>7909</v>
      </c>
      <c r="G7502" s="73" t="s">
        <v>1593</v>
      </c>
      <c r="H7502" s="300" t="s">
        <v>9680</v>
      </c>
      <c r="I7502" s="287"/>
      <c r="J7502" s="285"/>
      <c r="K7502" s="21"/>
      <c r="L7502" s="21"/>
      <c r="M7502" s="21"/>
      <c r="N7502" s="22">
        <f t="shared" si="2"/>
        <v>46206</v>
      </c>
      <c r="O7502" s="23">
        <f>'RESOLUCIONES EPG'!$N7502-'RESOLUCIONES EPG'!$D7502</f>
        <v>1347</v>
      </c>
    </row>
    <row r="7503" ht="16.5" customHeight="1">
      <c r="A7503" s="275" t="str">
        <f>'RESOLUCIONES 2015'!A7845:H7845</f>
        <v/>
      </c>
      <c r="B7503" s="73" t="s">
        <v>7852</v>
      </c>
      <c r="C7503" s="288">
        <v>850.0</v>
      </c>
      <c r="D7503" s="130">
        <v>44860.0</v>
      </c>
      <c r="E7503" s="73" t="s">
        <v>9818</v>
      </c>
      <c r="F7503" s="130" t="s">
        <v>9819</v>
      </c>
      <c r="G7503" s="73" t="s">
        <v>18</v>
      </c>
      <c r="H7503" s="169" t="s">
        <v>6353</v>
      </c>
      <c r="I7503" s="287"/>
      <c r="J7503" s="285"/>
      <c r="K7503" s="21"/>
      <c r="L7503" s="21"/>
      <c r="M7503" s="21"/>
      <c r="N7503" s="22">
        <f t="shared" si="2"/>
        <v>46206</v>
      </c>
      <c r="O7503" s="23">
        <f>'RESOLUCIONES EPG'!$N7503-'RESOLUCIONES EPG'!$D7503</f>
        <v>1346</v>
      </c>
    </row>
    <row r="7504" ht="15.75" customHeight="1">
      <c r="A7504" s="275" t="str">
        <f>'RESOLUCIONES 2015'!A7843:H7843</f>
        <v/>
      </c>
      <c r="B7504" s="73" t="s">
        <v>7852</v>
      </c>
      <c r="C7504" s="74">
        <v>848.0</v>
      </c>
      <c r="D7504" s="130">
        <v>44860.0</v>
      </c>
      <c r="E7504" s="73" t="s">
        <v>7316</v>
      </c>
      <c r="F7504" s="130" t="s">
        <v>9820</v>
      </c>
      <c r="G7504" s="73" t="s">
        <v>18</v>
      </c>
      <c r="H7504" s="169" t="s">
        <v>9821</v>
      </c>
      <c r="I7504" s="287"/>
      <c r="J7504" s="285"/>
      <c r="K7504" s="21"/>
      <c r="L7504" s="21"/>
      <c r="M7504" s="21"/>
      <c r="N7504" s="22">
        <f t="shared" si="2"/>
        <v>46206</v>
      </c>
      <c r="O7504" s="23">
        <f>'RESOLUCIONES EPG'!$N7504-'RESOLUCIONES EPG'!$D7504</f>
        <v>1346</v>
      </c>
    </row>
    <row r="7505" ht="16.5" customHeight="1">
      <c r="A7505" s="275" t="str">
        <f>'RESOLUCIONES 2015'!A7846:H7846</f>
        <v/>
      </c>
      <c r="B7505" s="73" t="s">
        <v>7852</v>
      </c>
      <c r="C7505" s="280">
        <v>851.0</v>
      </c>
      <c r="D7505" s="130">
        <v>44860.0</v>
      </c>
      <c r="E7505" s="73" t="s">
        <v>4531</v>
      </c>
      <c r="F7505" s="130" t="s">
        <v>8443</v>
      </c>
      <c r="G7505" s="73" t="s">
        <v>9822</v>
      </c>
      <c r="H7505" s="169"/>
      <c r="I7505" s="287"/>
      <c r="J7505" s="285"/>
      <c r="K7505" s="21"/>
      <c r="L7505" s="21"/>
      <c r="M7505" s="21"/>
      <c r="N7505" s="22">
        <f t="shared" si="2"/>
        <v>46206</v>
      </c>
      <c r="O7505" s="23">
        <f>'RESOLUCIONES EPG'!$N7505-'RESOLUCIONES EPG'!$D7505</f>
        <v>1346</v>
      </c>
    </row>
    <row r="7506" ht="15.75" customHeight="1">
      <c r="A7506" s="275" t="str">
        <f>'RESOLUCIONES 2015'!A7841:H7841</f>
        <v/>
      </c>
      <c r="B7506" s="73" t="s">
        <v>7852</v>
      </c>
      <c r="C7506" s="74">
        <v>846.0</v>
      </c>
      <c r="D7506" s="130">
        <v>44860.0</v>
      </c>
      <c r="E7506" s="73" t="s">
        <v>2064</v>
      </c>
      <c r="F7506" s="130" t="s">
        <v>9823</v>
      </c>
      <c r="G7506" s="73" t="s">
        <v>2253</v>
      </c>
      <c r="H7506" s="169" t="s">
        <v>9330</v>
      </c>
      <c r="I7506" s="287"/>
      <c r="J7506" s="285"/>
      <c r="K7506" s="21"/>
      <c r="L7506" s="21"/>
      <c r="M7506" s="21"/>
      <c r="N7506" s="22">
        <f t="shared" si="2"/>
        <v>46206</v>
      </c>
      <c r="O7506" s="23">
        <f>'RESOLUCIONES EPG'!$N7506-'RESOLUCIONES EPG'!$D7506</f>
        <v>1346</v>
      </c>
    </row>
    <row r="7507" ht="16.5" customHeight="1">
      <c r="A7507" s="275" t="str">
        <f>'RESOLUCIONES 2015'!A7844:H7844</f>
        <v/>
      </c>
      <c r="B7507" s="73" t="s">
        <v>7852</v>
      </c>
      <c r="C7507" s="288">
        <v>849.0</v>
      </c>
      <c r="D7507" s="130">
        <v>44860.0</v>
      </c>
      <c r="E7507" s="73" t="s">
        <v>2737</v>
      </c>
      <c r="F7507" s="130" t="s">
        <v>9824</v>
      </c>
      <c r="G7507" s="73" t="s">
        <v>18</v>
      </c>
      <c r="H7507" s="169" t="s">
        <v>9825</v>
      </c>
      <c r="I7507" s="287"/>
      <c r="J7507" s="285"/>
      <c r="K7507" s="21"/>
      <c r="L7507" s="21"/>
      <c r="M7507" s="21"/>
      <c r="N7507" s="22">
        <f t="shared" si="2"/>
        <v>46206</v>
      </c>
      <c r="O7507" s="23">
        <f>'RESOLUCIONES EPG'!$N7507-'RESOLUCIONES EPG'!$D7507</f>
        <v>1346</v>
      </c>
    </row>
    <row r="7508" ht="15.75" customHeight="1">
      <c r="A7508" s="275" t="str">
        <f>'RESOLUCIONES 2015'!A7842:H7842</f>
        <v/>
      </c>
      <c r="B7508" s="73" t="s">
        <v>7852</v>
      </c>
      <c r="C7508" s="288">
        <v>847.0</v>
      </c>
      <c r="D7508" s="130">
        <v>44860.0</v>
      </c>
      <c r="E7508" s="73" t="s">
        <v>7621</v>
      </c>
      <c r="F7508" s="130" t="s">
        <v>2894</v>
      </c>
      <c r="G7508" s="73" t="s">
        <v>2253</v>
      </c>
      <c r="H7508" s="169" t="s">
        <v>8832</v>
      </c>
      <c r="I7508" s="287"/>
      <c r="J7508" s="285"/>
      <c r="K7508" s="21"/>
      <c r="L7508" s="21"/>
      <c r="M7508" s="21"/>
      <c r="N7508" s="22">
        <f t="shared" si="2"/>
        <v>46206</v>
      </c>
      <c r="O7508" s="23">
        <f>'RESOLUCIONES EPG'!$N7508-'RESOLUCIONES EPG'!$D7508</f>
        <v>1346</v>
      </c>
    </row>
    <row r="7509" ht="15.75" customHeight="1">
      <c r="A7509" s="275" t="str">
        <f>'RESOLUCIONES 2015'!A7847:H7847</f>
        <v/>
      </c>
      <c r="B7509" s="73" t="s">
        <v>7852</v>
      </c>
      <c r="C7509" s="288">
        <v>852.0</v>
      </c>
      <c r="D7509" s="130">
        <v>44861.0</v>
      </c>
      <c r="E7509" s="73" t="s">
        <v>9826</v>
      </c>
      <c r="F7509" s="130" t="s">
        <v>9281</v>
      </c>
      <c r="G7509" s="73" t="s">
        <v>9827</v>
      </c>
      <c r="H7509" s="169"/>
      <c r="I7509" s="299" t="s">
        <v>7818</v>
      </c>
      <c r="J7509" s="285"/>
      <c r="K7509" s="21"/>
      <c r="L7509" s="21"/>
      <c r="M7509" s="21"/>
      <c r="N7509" s="22">
        <f t="shared" si="2"/>
        <v>46206</v>
      </c>
      <c r="O7509" s="23">
        <f>'RESOLUCIONES EPG'!$N7509-'RESOLUCIONES EPG'!$D7509</f>
        <v>1345</v>
      </c>
    </row>
    <row r="7510" ht="16.5" customHeight="1">
      <c r="A7510" s="275" t="str">
        <f>'RESOLUCIONES 2015'!A7848:H7848</f>
        <v/>
      </c>
      <c r="B7510" s="73" t="s">
        <v>7852</v>
      </c>
      <c r="C7510" s="74">
        <v>853.0</v>
      </c>
      <c r="D7510" s="130">
        <v>44862.0</v>
      </c>
      <c r="E7510" s="73" t="s">
        <v>9431</v>
      </c>
      <c r="F7510" s="130" t="s">
        <v>9502</v>
      </c>
      <c r="G7510" s="73" t="s">
        <v>6388</v>
      </c>
      <c r="H7510" s="169"/>
      <c r="I7510" s="287"/>
      <c r="J7510" s="285"/>
      <c r="K7510" s="21"/>
      <c r="L7510" s="21"/>
      <c r="M7510" s="21"/>
      <c r="N7510" s="22">
        <f t="shared" si="2"/>
        <v>46206</v>
      </c>
      <c r="O7510" s="23">
        <f>'RESOLUCIONES EPG'!$N7510-'RESOLUCIONES EPG'!$D7510</f>
        <v>1344</v>
      </c>
    </row>
    <row r="7511" ht="15.75" customHeight="1">
      <c r="A7511" s="275" t="str">
        <f>'RESOLUCIONES 2015'!A7854:H7854</f>
        <v/>
      </c>
      <c r="B7511" s="73" t="s">
        <v>7852</v>
      </c>
      <c r="C7511" s="280">
        <v>859.0</v>
      </c>
      <c r="D7511" s="130">
        <v>44862.0</v>
      </c>
      <c r="E7511" s="73" t="s">
        <v>9828</v>
      </c>
      <c r="F7511" s="130" t="s">
        <v>9829</v>
      </c>
      <c r="G7511" s="73" t="s">
        <v>18</v>
      </c>
      <c r="H7511" s="169" t="s">
        <v>9830</v>
      </c>
      <c r="I7511" s="287"/>
      <c r="J7511" s="285"/>
      <c r="K7511" s="21"/>
      <c r="L7511" s="21"/>
      <c r="M7511" s="21"/>
      <c r="N7511" s="22">
        <f t="shared" si="2"/>
        <v>46206</v>
      </c>
      <c r="O7511" s="23">
        <f>'RESOLUCIONES EPG'!$N7511-'RESOLUCIONES EPG'!$D7511</f>
        <v>1344</v>
      </c>
    </row>
    <row r="7512" ht="16.5" customHeight="1">
      <c r="A7512" s="275" t="str">
        <f>'RESOLUCIONES 2015'!A7850:H7850</f>
        <v/>
      </c>
      <c r="B7512" s="73" t="s">
        <v>7852</v>
      </c>
      <c r="C7512" s="74">
        <v>855.0</v>
      </c>
      <c r="D7512" s="130">
        <v>44862.0</v>
      </c>
      <c r="E7512" s="73" t="s">
        <v>2372</v>
      </c>
      <c r="F7512" s="130" t="s">
        <v>8825</v>
      </c>
      <c r="G7512" s="73" t="s">
        <v>2923</v>
      </c>
      <c r="H7512" s="169" t="s">
        <v>9831</v>
      </c>
      <c r="I7512" s="287" t="s">
        <v>1997</v>
      </c>
      <c r="J7512" s="285" t="s">
        <v>9832</v>
      </c>
      <c r="K7512" s="21" t="s">
        <v>9833</v>
      </c>
      <c r="L7512" s="21"/>
      <c r="M7512" s="21"/>
      <c r="N7512" s="22">
        <f t="shared" si="2"/>
        <v>46206</v>
      </c>
      <c r="O7512" s="23">
        <f>'RESOLUCIONES EPG'!$N7512-'RESOLUCIONES EPG'!$D7512</f>
        <v>1344</v>
      </c>
    </row>
    <row r="7513" ht="16.5" customHeight="1">
      <c r="A7513" s="275" t="str">
        <f>'RESOLUCIONES 2015'!A7853:H7853</f>
        <v/>
      </c>
      <c r="B7513" s="73" t="s">
        <v>7852</v>
      </c>
      <c r="C7513" s="288">
        <v>858.0</v>
      </c>
      <c r="D7513" s="130">
        <v>44862.0</v>
      </c>
      <c r="E7513" s="73" t="s">
        <v>8648</v>
      </c>
      <c r="F7513" s="130" t="s">
        <v>9283</v>
      </c>
      <c r="G7513" s="73" t="s">
        <v>2923</v>
      </c>
      <c r="H7513" s="169" t="s">
        <v>1224</v>
      </c>
      <c r="I7513" s="287" t="s">
        <v>9834</v>
      </c>
      <c r="J7513" s="285" t="s">
        <v>9835</v>
      </c>
      <c r="K7513" s="21" t="s">
        <v>9836</v>
      </c>
      <c r="L7513" s="21"/>
      <c r="M7513" s="21"/>
      <c r="N7513" s="22">
        <f t="shared" si="2"/>
        <v>46206</v>
      </c>
      <c r="O7513" s="23">
        <f>'RESOLUCIONES EPG'!$N7513-'RESOLUCIONES EPG'!$D7513</f>
        <v>1344</v>
      </c>
    </row>
    <row r="7514" ht="15.75" customHeight="1">
      <c r="A7514" s="275" t="str">
        <f>'RESOLUCIONES 2015'!A7851:H7851</f>
        <v/>
      </c>
      <c r="B7514" s="73" t="s">
        <v>7852</v>
      </c>
      <c r="C7514" s="288">
        <v>856.0</v>
      </c>
      <c r="D7514" s="130">
        <v>44862.0</v>
      </c>
      <c r="E7514" s="73" t="s">
        <v>8336</v>
      </c>
      <c r="F7514" s="130" t="s">
        <v>8458</v>
      </c>
      <c r="G7514" s="73" t="s">
        <v>2923</v>
      </c>
      <c r="H7514" s="169" t="s">
        <v>4966</v>
      </c>
      <c r="I7514" s="287" t="s">
        <v>5737</v>
      </c>
      <c r="J7514" s="285" t="s">
        <v>9837</v>
      </c>
      <c r="K7514" s="21" t="s">
        <v>9838</v>
      </c>
      <c r="L7514" s="21"/>
      <c r="M7514" s="21"/>
      <c r="N7514" s="22">
        <f t="shared" si="2"/>
        <v>46206</v>
      </c>
      <c r="O7514" s="23">
        <f>'RESOLUCIONES EPG'!$N7514-'RESOLUCIONES EPG'!$D7514</f>
        <v>1344</v>
      </c>
    </row>
    <row r="7515" ht="15.75" customHeight="1">
      <c r="A7515" s="275" t="str">
        <f>'RESOLUCIONES 2015'!A7855:H7855</f>
        <v/>
      </c>
      <c r="B7515" s="73" t="s">
        <v>7852</v>
      </c>
      <c r="C7515" s="74">
        <v>860.0</v>
      </c>
      <c r="D7515" s="130">
        <v>44862.0</v>
      </c>
      <c r="E7515" s="73" t="s">
        <v>2286</v>
      </c>
      <c r="F7515" s="130" t="s">
        <v>9839</v>
      </c>
      <c r="G7515" s="73" t="s">
        <v>2253</v>
      </c>
      <c r="H7515" s="169" t="s">
        <v>9840</v>
      </c>
      <c r="I7515" s="287"/>
      <c r="J7515" s="285"/>
      <c r="K7515" s="21"/>
      <c r="L7515" s="21"/>
      <c r="M7515" s="21"/>
      <c r="N7515" s="22">
        <f t="shared" si="2"/>
        <v>46206</v>
      </c>
      <c r="O7515" s="23">
        <f>'RESOLUCIONES EPG'!$N7515-'RESOLUCIONES EPG'!$D7515</f>
        <v>1344</v>
      </c>
    </row>
    <row r="7516" ht="16.5" customHeight="1">
      <c r="A7516" s="275" t="str">
        <f>'RESOLUCIONES 2015'!A7856:H7856</f>
        <v/>
      </c>
      <c r="B7516" s="73" t="s">
        <v>7852</v>
      </c>
      <c r="C7516" s="280">
        <v>861.0</v>
      </c>
      <c r="D7516" s="130">
        <v>44862.0</v>
      </c>
      <c r="E7516" s="73" t="s">
        <v>2366</v>
      </c>
      <c r="F7516" s="130" t="s">
        <v>9397</v>
      </c>
      <c r="G7516" s="73" t="s">
        <v>2253</v>
      </c>
      <c r="H7516" s="169" t="s">
        <v>9683</v>
      </c>
      <c r="I7516" s="287"/>
      <c r="J7516" s="285"/>
      <c r="K7516" s="21"/>
      <c r="L7516" s="21"/>
      <c r="M7516" s="21"/>
      <c r="N7516" s="22">
        <f t="shared" si="2"/>
        <v>46206</v>
      </c>
      <c r="O7516" s="23">
        <f>'RESOLUCIONES EPG'!$N7516-'RESOLUCIONES EPG'!$D7516</f>
        <v>1344</v>
      </c>
    </row>
    <row r="7517" ht="16.5" customHeight="1">
      <c r="A7517" s="275" t="str">
        <f>'RESOLUCIONES 2015'!A7849:H7849</f>
        <v/>
      </c>
      <c r="B7517" s="73" t="s">
        <v>7852</v>
      </c>
      <c r="C7517" s="74">
        <v>854.0</v>
      </c>
      <c r="D7517" s="130">
        <v>44862.0</v>
      </c>
      <c r="E7517" s="73" t="s">
        <v>9841</v>
      </c>
      <c r="F7517" s="130" t="s">
        <v>8760</v>
      </c>
      <c r="G7517" s="73" t="s">
        <v>6388</v>
      </c>
      <c r="H7517" s="169"/>
      <c r="I7517" s="287"/>
      <c r="J7517" s="285"/>
      <c r="K7517" s="21"/>
      <c r="L7517" s="21"/>
      <c r="M7517" s="21"/>
      <c r="N7517" s="22">
        <f t="shared" si="2"/>
        <v>46206</v>
      </c>
      <c r="O7517" s="23">
        <f>'RESOLUCIONES EPG'!$N7517-'RESOLUCIONES EPG'!$D7517</f>
        <v>1344</v>
      </c>
    </row>
    <row r="7518" ht="16.5" customHeight="1">
      <c r="A7518" s="275" t="str">
        <f>'RESOLUCIONES 2015'!A7852:H7852</f>
        <v/>
      </c>
      <c r="B7518" s="73" t="s">
        <v>7852</v>
      </c>
      <c r="C7518" s="288">
        <v>857.0</v>
      </c>
      <c r="D7518" s="130">
        <v>44862.0</v>
      </c>
      <c r="E7518" s="73" t="s">
        <v>9842</v>
      </c>
      <c r="F7518" s="130" t="s">
        <v>9535</v>
      </c>
      <c r="G7518" s="73" t="s">
        <v>2923</v>
      </c>
      <c r="H7518" s="169" t="s">
        <v>4749</v>
      </c>
      <c r="I7518" s="287" t="s">
        <v>9834</v>
      </c>
      <c r="J7518" s="285" t="s">
        <v>9843</v>
      </c>
      <c r="K7518" s="21" t="s">
        <v>90</v>
      </c>
      <c r="L7518" s="21"/>
      <c r="M7518" s="21"/>
      <c r="N7518" s="22">
        <f t="shared" si="2"/>
        <v>46206</v>
      </c>
      <c r="O7518" s="23">
        <f>'RESOLUCIONES EPG'!$N7518-'RESOLUCIONES EPG'!$D7518</f>
        <v>1344</v>
      </c>
    </row>
    <row r="7519" ht="15.75" customHeight="1">
      <c r="A7519" s="275" t="str">
        <f>'RESOLUCIONES 2015'!A7858:H7858</f>
        <v/>
      </c>
      <c r="B7519" s="73" t="s">
        <v>7852</v>
      </c>
      <c r="C7519" s="288">
        <v>863.0</v>
      </c>
      <c r="D7519" s="130">
        <v>44869.0</v>
      </c>
      <c r="E7519" s="73" t="s">
        <v>1467</v>
      </c>
      <c r="F7519" s="130" t="s">
        <v>7906</v>
      </c>
      <c r="G7519" s="73" t="s">
        <v>6388</v>
      </c>
      <c r="H7519" s="169"/>
      <c r="I7519" s="287"/>
      <c r="J7519" s="285"/>
      <c r="K7519" s="21"/>
      <c r="L7519" s="21"/>
      <c r="M7519" s="21"/>
      <c r="N7519" s="22">
        <f t="shared" si="2"/>
        <v>46206</v>
      </c>
      <c r="O7519" s="23">
        <f>'RESOLUCIONES EPG'!$N7519-'RESOLUCIONES EPG'!$D7519</f>
        <v>1337</v>
      </c>
    </row>
    <row r="7520" ht="15.75" customHeight="1">
      <c r="A7520" s="275" t="str">
        <f>'RESOLUCIONES 2015'!A7857:H7857</f>
        <v/>
      </c>
      <c r="B7520" s="73"/>
      <c r="C7520" s="288">
        <v>862.0</v>
      </c>
      <c r="D7520" s="130">
        <v>44869.0</v>
      </c>
      <c r="E7520" s="73" t="s">
        <v>9378</v>
      </c>
      <c r="F7520" s="130" t="s">
        <v>9379</v>
      </c>
      <c r="G7520" s="73" t="s">
        <v>9844</v>
      </c>
      <c r="H7520" s="169"/>
      <c r="I7520" s="287"/>
      <c r="J7520" s="285"/>
      <c r="K7520" s="21"/>
      <c r="L7520" s="21"/>
      <c r="M7520" s="21"/>
      <c r="N7520" s="22">
        <f t="shared" si="2"/>
        <v>46206</v>
      </c>
      <c r="O7520" s="23">
        <f>'RESOLUCIONES EPG'!$N7520-'RESOLUCIONES EPG'!$D7520</f>
        <v>1337</v>
      </c>
    </row>
    <row r="7521" ht="15.75" customHeight="1">
      <c r="A7521" s="275" t="str">
        <f>'RESOLUCIONES 2015'!A7859:H7859</f>
        <v/>
      </c>
      <c r="B7521" s="73" t="s">
        <v>7852</v>
      </c>
      <c r="C7521" s="74">
        <v>864.0</v>
      </c>
      <c r="D7521" s="130">
        <v>44872.0</v>
      </c>
      <c r="E7521" s="73" t="s">
        <v>5527</v>
      </c>
      <c r="F7521" s="130" t="s">
        <v>5528</v>
      </c>
      <c r="G7521" s="73" t="s">
        <v>9366</v>
      </c>
      <c r="H7521" s="169"/>
      <c r="I7521" s="287"/>
      <c r="J7521" s="285"/>
      <c r="K7521" s="21"/>
      <c r="L7521" s="21"/>
      <c r="M7521" s="21"/>
      <c r="N7521" s="22">
        <f t="shared" si="2"/>
        <v>46206</v>
      </c>
      <c r="O7521" s="23">
        <f>'RESOLUCIONES EPG'!$N7521-'RESOLUCIONES EPG'!$D7521</f>
        <v>1334</v>
      </c>
    </row>
    <row r="7522" ht="15.75" customHeight="1">
      <c r="A7522" s="275" t="str">
        <f>'RESOLUCIONES 2015'!A7861:H7861</f>
        <v/>
      </c>
      <c r="B7522" s="73" t="s">
        <v>7852</v>
      </c>
      <c r="C7522" s="280">
        <v>866.0</v>
      </c>
      <c r="D7522" s="130">
        <v>44872.0</v>
      </c>
      <c r="E7522" s="73" t="s">
        <v>9845</v>
      </c>
      <c r="F7522" s="130" t="s">
        <v>9732</v>
      </c>
      <c r="G7522" s="73" t="s">
        <v>6597</v>
      </c>
      <c r="H7522" s="169"/>
      <c r="I7522" s="287"/>
      <c r="J7522" s="285"/>
      <c r="K7522" s="21"/>
      <c r="L7522" s="21"/>
      <c r="M7522" s="21"/>
      <c r="N7522" s="22">
        <f t="shared" si="2"/>
        <v>46206</v>
      </c>
      <c r="O7522" s="23">
        <f>'RESOLUCIONES EPG'!$N7522-'RESOLUCIONES EPG'!$D7522</f>
        <v>1334</v>
      </c>
    </row>
    <row r="7523" ht="15.75" customHeight="1">
      <c r="A7523" s="275" t="str">
        <f>'RESOLUCIONES 2015'!A7862:H7862</f>
        <v/>
      </c>
      <c r="B7523" s="73" t="s">
        <v>7852</v>
      </c>
      <c r="C7523" s="74">
        <v>867.0</v>
      </c>
      <c r="D7523" s="130">
        <v>44872.0</v>
      </c>
      <c r="E7523" s="73" t="s">
        <v>9127</v>
      </c>
      <c r="F7523" s="130" t="s">
        <v>9128</v>
      </c>
      <c r="G7523" s="73" t="s">
        <v>6388</v>
      </c>
      <c r="H7523" s="169"/>
      <c r="I7523" s="287"/>
      <c r="J7523" s="285"/>
      <c r="K7523" s="21"/>
      <c r="L7523" s="21"/>
      <c r="M7523" s="21"/>
      <c r="N7523" s="22">
        <f t="shared" si="2"/>
        <v>46206</v>
      </c>
      <c r="O7523" s="23">
        <f>'RESOLUCIONES EPG'!$N7523-'RESOLUCIONES EPG'!$D7523</f>
        <v>1334</v>
      </c>
    </row>
    <row r="7524" ht="16.5" customHeight="1">
      <c r="A7524" s="275" t="str">
        <f>'RESOLUCIONES 2015'!A7860:H7860</f>
        <v/>
      </c>
      <c r="B7524" s="73" t="s">
        <v>7852</v>
      </c>
      <c r="C7524" s="288">
        <v>865.0</v>
      </c>
      <c r="D7524" s="130">
        <v>44872.0</v>
      </c>
      <c r="E7524" s="73" t="s">
        <v>2902</v>
      </c>
      <c r="F7524" s="130" t="s">
        <v>9617</v>
      </c>
      <c r="G7524" s="73" t="s">
        <v>9366</v>
      </c>
      <c r="H7524" s="169"/>
      <c r="I7524" s="287"/>
      <c r="J7524" s="285"/>
      <c r="K7524" s="21"/>
      <c r="L7524" s="21"/>
      <c r="M7524" s="21"/>
      <c r="N7524" s="22">
        <f t="shared" si="2"/>
        <v>46206</v>
      </c>
      <c r="O7524" s="23">
        <f>'RESOLUCIONES EPG'!$N7524-'RESOLUCIONES EPG'!$D7524</f>
        <v>1334</v>
      </c>
    </row>
    <row r="7525" ht="15.75" customHeight="1">
      <c r="A7525" s="275" t="str">
        <f>'RESOLUCIONES 2015'!A7865:H7865</f>
        <v/>
      </c>
      <c r="B7525" s="73" t="s">
        <v>7852</v>
      </c>
      <c r="C7525" s="288">
        <v>870.0</v>
      </c>
      <c r="D7525" s="130">
        <v>44874.0</v>
      </c>
      <c r="E7525" s="73" t="s">
        <v>9143</v>
      </c>
      <c r="F7525" s="130" t="s">
        <v>9846</v>
      </c>
      <c r="G7525" s="73" t="s">
        <v>6597</v>
      </c>
      <c r="H7525" s="169"/>
      <c r="I7525" s="287"/>
      <c r="J7525" s="285"/>
      <c r="K7525" s="21"/>
      <c r="L7525" s="21"/>
      <c r="M7525" s="21"/>
      <c r="N7525" s="22">
        <f t="shared" si="2"/>
        <v>46206</v>
      </c>
      <c r="O7525" s="23">
        <f>'RESOLUCIONES EPG'!$N7525-'RESOLUCIONES EPG'!$D7525</f>
        <v>1332</v>
      </c>
    </row>
    <row r="7526" ht="16.5" customHeight="1">
      <c r="A7526" s="275" t="str">
        <f>'RESOLUCIONES 2015'!A7863:H7863</f>
        <v/>
      </c>
      <c r="B7526" s="73" t="s">
        <v>7852</v>
      </c>
      <c r="C7526" s="74">
        <v>868.0</v>
      </c>
      <c r="D7526" s="130">
        <v>44874.0</v>
      </c>
      <c r="E7526" s="73" t="s">
        <v>9847</v>
      </c>
      <c r="F7526" s="130" t="s">
        <v>9521</v>
      </c>
      <c r="G7526" s="73" t="s">
        <v>6597</v>
      </c>
      <c r="H7526" s="169"/>
      <c r="I7526" s="287"/>
      <c r="J7526" s="285"/>
      <c r="K7526" s="21"/>
      <c r="L7526" s="21"/>
      <c r="M7526" s="21"/>
      <c r="N7526" s="22">
        <f t="shared" si="2"/>
        <v>46206</v>
      </c>
      <c r="O7526" s="23">
        <f>'RESOLUCIONES EPG'!$N7526-'RESOLUCIONES EPG'!$D7526</f>
        <v>1332</v>
      </c>
    </row>
    <row r="7527" ht="16.5" customHeight="1">
      <c r="A7527" s="275" t="str">
        <f>'RESOLUCIONES 2015'!A7867:H7867</f>
        <v/>
      </c>
      <c r="B7527" s="73" t="s">
        <v>7852</v>
      </c>
      <c r="C7527" s="280">
        <v>872.0</v>
      </c>
      <c r="D7527" s="130">
        <v>44874.0</v>
      </c>
      <c r="E7527" s="73" t="s">
        <v>9116</v>
      </c>
      <c r="F7527" s="130" t="s">
        <v>9117</v>
      </c>
      <c r="G7527" s="73" t="s">
        <v>2923</v>
      </c>
      <c r="H7527" s="169" t="s">
        <v>9321</v>
      </c>
      <c r="I7527" s="287" t="s">
        <v>8661</v>
      </c>
      <c r="J7527" s="285" t="s">
        <v>9848</v>
      </c>
      <c r="K7527" s="21" t="s">
        <v>8777</v>
      </c>
      <c r="L7527" s="21"/>
      <c r="M7527" s="21"/>
      <c r="N7527" s="22">
        <f t="shared" si="2"/>
        <v>46206</v>
      </c>
      <c r="O7527" s="23">
        <f>'RESOLUCIONES EPG'!$N7527-'RESOLUCIONES EPG'!$D7527</f>
        <v>1332</v>
      </c>
    </row>
    <row r="7528" ht="16.5" customHeight="1">
      <c r="A7528" s="275" t="str">
        <f>'RESOLUCIONES 2015'!A7868:H7868</f>
        <v/>
      </c>
      <c r="B7528" s="73" t="s">
        <v>7852</v>
      </c>
      <c r="C7528" s="74">
        <v>873.0</v>
      </c>
      <c r="D7528" s="130">
        <v>44874.0</v>
      </c>
      <c r="E7528" s="73" t="s">
        <v>3609</v>
      </c>
      <c r="F7528" s="130" t="s">
        <v>9332</v>
      </c>
      <c r="G7528" s="73" t="s">
        <v>2923</v>
      </c>
      <c r="H7528" s="192" t="s">
        <v>1774</v>
      </c>
      <c r="I7528" s="299" t="s">
        <v>9849</v>
      </c>
      <c r="J7528" s="285" t="s">
        <v>9850</v>
      </c>
      <c r="K7528" s="21" t="s">
        <v>9851</v>
      </c>
      <c r="L7528" s="21"/>
      <c r="M7528" s="21"/>
      <c r="N7528" s="22">
        <f t="shared" si="2"/>
        <v>46206</v>
      </c>
      <c r="O7528" s="23">
        <f>'RESOLUCIONES EPG'!$N7528-'RESOLUCIONES EPG'!$D7528</f>
        <v>1332</v>
      </c>
    </row>
    <row r="7529" ht="16.5" customHeight="1">
      <c r="A7529" s="275" t="str">
        <f>'RESOLUCIONES 2015'!A7869:H7869</f>
        <v/>
      </c>
      <c r="B7529" s="73" t="s">
        <v>7852</v>
      </c>
      <c r="C7529" s="288">
        <v>874.0</v>
      </c>
      <c r="D7529" s="130">
        <v>44874.0</v>
      </c>
      <c r="E7529" s="73" t="s">
        <v>9852</v>
      </c>
      <c r="F7529" s="130" t="s">
        <v>9418</v>
      </c>
      <c r="G7529" s="73" t="s">
        <v>2923</v>
      </c>
      <c r="H7529" s="169" t="s">
        <v>9853</v>
      </c>
      <c r="I7529" s="287" t="s">
        <v>8686</v>
      </c>
      <c r="J7529" s="285" t="s">
        <v>9775</v>
      </c>
      <c r="K7529" s="21"/>
      <c r="L7529" s="21"/>
      <c r="M7529" s="21"/>
      <c r="N7529" s="22">
        <f t="shared" si="2"/>
        <v>46206</v>
      </c>
      <c r="O7529" s="23">
        <f>'RESOLUCIONES EPG'!$N7529-'RESOLUCIONES EPG'!$D7529</f>
        <v>1332</v>
      </c>
    </row>
    <row r="7530" ht="16.5" customHeight="1">
      <c r="A7530" s="275" t="str">
        <f>'RESOLUCIONES 2015'!A7864:H7864</f>
        <v/>
      </c>
      <c r="B7530" s="73" t="s">
        <v>7852</v>
      </c>
      <c r="C7530" s="288">
        <v>869.0</v>
      </c>
      <c r="D7530" s="130">
        <v>44874.0</v>
      </c>
      <c r="E7530" s="73" t="s">
        <v>9637</v>
      </c>
      <c r="F7530" s="130" t="s">
        <v>9854</v>
      </c>
      <c r="G7530" s="73" t="s">
        <v>6597</v>
      </c>
      <c r="H7530" s="169"/>
      <c r="I7530" s="287"/>
      <c r="J7530" s="285"/>
      <c r="K7530" s="21"/>
      <c r="L7530" s="21"/>
      <c r="M7530" s="21"/>
      <c r="N7530" s="22">
        <f t="shared" si="2"/>
        <v>46206</v>
      </c>
      <c r="O7530" s="23">
        <f>'RESOLUCIONES EPG'!$N7530-'RESOLUCIONES EPG'!$D7530</f>
        <v>1332</v>
      </c>
    </row>
    <row r="7531" ht="15.75" customHeight="1">
      <c r="A7531" s="275" t="str">
        <f>'RESOLUCIONES 2015'!A7866:H7866</f>
        <v/>
      </c>
      <c r="B7531" s="73" t="s">
        <v>7852</v>
      </c>
      <c r="C7531" s="288">
        <v>871.0</v>
      </c>
      <c r="D7531" s="130">
        <v>44874.0</v>
      </c>
      <c r="E7531" s="73" t="s">
        <v>9855</v>
      </c>
      <c r="F7531" s="130" t="s">
        <v>9856</v>
      </c>
      <c r="G7531" s="73" t="s">
        <v>6597</v>
      </c>
      <c r="H7531" s="169"/>
      <c r="I7531" s="287"/>
      <c r="J7531" s="285"/>
      <c r="K7531" s="21"/>
      <c r="L7531" s="21"/>
      <c r="M7531" s="21"/>
      <c r="N7531" s="22">
        <f t="shared" si="2"/>
        <v>46206</v>
      </c>
      <c r="O7531" s="23">
        <f>'RESOLUCIONES EPG'!$N7531-'RESOLUCIONES EPG'!$D7531</f>
        <v>1332</v>
      </c>
    </row>
    <row r="7532" ht="16.5" customHeight="1">
      <c r="A7532" s="275" t="str">
        <f>'RESOLUCIONES 2015'!A7870:H7870</f>
        <v/>
      </c>
      <c r="B7532" s="73" t="s">
        <v>7852</v>
      </c>
      <c r="C7532" s="74">
        <v>875.0</v>
      </c>
      <c r="D7532" s="130">
        <v>44874.0</v>
      </c>
      <c r="E7532" s="73" t="s">
        <v>9270</v>
      </c>
      <c r="F7532" s="130" t="s">
        <v>9420</v>
      </c>
      <c r="G7532" s="73" t="s">
        <v>2923</v>
      </c>
      <c r="H7532" s="169" t="s">
        <v>2545</v>
      </c>
      <c r="I7532" s="287" t="s">
        <v>1362</v>
      </c>
      <c r="J7532" s="285" t="s">
        <v>9857</v>
      </c>
      <c r="K7532" s="21" t="s">
        <v>9858</v>
      </c>
      <c r="L7532" s="21"/>
      <c r="M7532" s="21"/>
      <c r="N7532" s="22">
        <f t="shared" si="2"/>
        <v>46206</v>
      </c>
      <c r="O7532" s="23">
        <f>'RESOLUCIONES EPG'!$N7532-'RESOLUCIONES EPG'!$D7532</f>
        <v>1332</v>
      </c>
    </row>
    <row r="7533" ht="16.5" customHeight="1">
      <c r="A7533" s="275" t="str">
        <f>'RESOLUCIONES 2015'!A7871:H7871</f>
        <v/>
      </c>
      <c r="B7533" s="73" t="s">
        <v>7852</v>
      </c>
      <c r="C7533" s="280">
        <v>876.0</v>
      </c>
      <c r="D7533" s="130">
        <v>44874.0</v>
      </c>
      <c r="E7533" s="73" t="s">
        <v>9859</v>
      </c>
      <c r="F7533" s="130" t="s">
        <v>7383</v>
      </c>
      <c r="G7533" s="73" t="s">
        <v>2923</v>
      </c>
      <c r="H7533" s="169" t="s">
        <v>1475</v>
      </c>
      <c r="I7533" s="287" t="s">
        <v>2533</v>
      </c>
      <c r="J7533" s="285" t="s">
        <v>9860</v>
      </c>
      <c r="K7533" s="21" t="s">
        <v>9861</v>
      </c>
      <c r="L7533" s="21"/>
      <c r="M7533" s="21"/>
      <c r="N7533" s="22">
        <f t="shared" si="2"/>
        <v>46206</v>
      </c>
      <c r="O7533" s="23">
        <f>'RESOLUCIONES EPG'!$N7533-'RESOLUCIONES EPG'!$D7533</f>
        <v>1332</v>
      </c>
    </row>
    <row r="7534" ht="16.5" customHeight="1">
      <c r="A7534" s="275" t="str">
        <f>'RESOLUCIONES 2015'!A7876:H7876</f>
        <v/>
      </c>
      <c r="B7534" s="73" t="s">
        <v>7852</v>
      </c>
      <c r="C7534" s="74">
        <v>881.0</v>
      </c>
      <c r="D7534" s="130">
        <v>44876.0</v>
      </c>
      <c r="E7534" s="73" t="s">
        <v>9431</v>
      </c>
      <c r="F7534" s="130" t="s">
        <v>9502</v>
      </c>
      <c r="G7534" s="73" t="s">
        <v>131</v>
      </c>
      <c r="H7534" s="169"/>
      <c r="I7534" s="287"/>
      <c r="J7534" s="285"/>
      <c r="K7534" s="21"/>
      <c r="L7534" s="21"/>
      <c r="M7534" s="21"/>
      <c r="N7534" s="22">
        <f t="shared" si="2"/>
        <v>46206</v>
      </c>
      <c r="O7534" s="23">
        <f>'RESOLUCIONES EPG'!$N7534-'RESOLUCIONES EPG'!$D7534</f>
        <v>1330</v>
      </c>
    </row>
    <row r="7535" ht="16.5" customHeight="1">
      <c r="A7535" s="275" t="str">
        <f>'RESOLUCIONES 2015'!A7878:H7878</f>
        <v/>
      </c>
      <c r="B7535" s="73" t="s">
        <v>7852</v>
      </c>
      <c r="C7535" s="288">
        <v>883.0</v>
      </c>
      <c r="D7535" s="130">
        <v>44876.0</v>
      </c>
      <c r="E7535" s="73" t="s">
        <v>4265</v>
      </c>
      <c r="F7535" s="130" t="s">
        <v>4266</v>
      </c>
      <c r="G7535" s="73" t="s">
        <v>131</v>
      </c>
      <c r="H7535" s="169"/>
      <c r="I7535" s="287"/>
      <c r="J7535" s="285"/>
      <c r="K7535" s="21"/>
      <c r="L7535" s="21"/>
      <c r="M7535" s="21"/>
      <c r="N7535" s="22">
        <f t="shared" si="2"/>
        <v>46206</v>
      </c>
      <c r="O7535" s="23">
        <f>'RESOLUCIONES EPG'!$N7535-'RESOLUCIONES EPG'!$D7535</f>
        <v>1330</v>
      </c>
    </row>
    <row r="7536" ht="16.5" customHeight="1">
      <c r="A7536" s="275" t="str">
        <f>'RESOLUCIONES 2015'!A7874:H7874</f>
        <v/>
      </c>
      <c r="B7536" s="73" t="s">
        <v>7852</v>
      </c>
      <c r="C7536" s="288">
        <v>879.0</v>
      </c>
      <c r="D7536" s="130">
        <v>44876.0</v>
      </c>
      <c r="E7536" s="73" t="s">
        <v>3707</v>
      </c>
      <c r="F7536" s="130" t="s">
        <v>8740</v>
      </c>
      <c r="G7536" s="73" t="s">
        <v>9862</v>
      </c>
      <c r="H7536" s="169"/>
      <c r="I7536" s="287"/>
      <c r="J7536" s="285"/>
      <c r="K7536" s="21"/>
      <c r="L7536" s="21"/>
      <c r="M7536" s="21"/>
      <c r="N7536" s="22">
        <f t="shared" si="2"/>
        <v>46206</v>
      </c>
      <c r="O7536" s="23">
        <f>'RESOLUCIONES EPG'!$N7536-'RESOLUCIONES EPG'!$D7536</f>
        <v>1330</v>
      </c>
    </row>
    <row r="7537" ht="16.5" customHeight="1">
      <c r="A7537" s="275" t="str">
        <f>'RESOLUCIONES 2015'!A7882:H7882</f>
        <v/>
      </c>
      <c r="B7537" s="73" t="s">
        <v>7852</v>
      </c>
      <c r="C7537" s="74">
        <v>887.0</v>
      </c>
      <c r="D7537" s="130">
        <v>44876.0</v>
      </c>
      <c r="E7537" s="73" t="s">
        <v>4857</v>
      </c>
      <c r="F7537" s="130" t="s">
        <v>9863</v>
      </c>
      <c r="G7537" s="73" t="s">
        <v>1593</v>
      </c>
      <c r="H7537" s="300" t="s">
        <v>9680</v>
      </c>
      <c r="I7537" s="287"/>
      <c r="J7537" s="285"/>
      <c r="K7537" s="21"/>
      <c r="L7537" s="21"/>
      <c r="M7537" s="21"/>
      <c r="N7537" s="22">
        <f t="shared" si="2"/>
        <v>46206</v>
      </c>
      <c r="O7537" s="23">
        <f>'RESOLUCIONES EPG'!$N7537-'RESOLUCIONES EPG'!$D7537</f>
        <v>1330</v>
      </c>
    </row>
    <row r="7538" ht="16.5" customHeight="1">
      <c r="A7538" s="275" t="str">
        <f>'RESOLUCIONES 2015'!A7877:H7877</f>
        <v/>
      </c>
      <c r="B7538" s="73" t="s">
        <v>7852</v>
      </c>
      <c r="C7538" s="280">
        <v>882.0</v>
      </c>
      <c r="D7538" s="130">
        <v>44876.0</v>
      </c>
      <c r="E7538" s="73" t="s">
        <v>1467</v>
      </c>
      <c r="F7538" s="130" t="s">
        <v>7906</v>
      </c>
      <c r="G7538" s="73" t="s">
        <v>131</v>
      </c>
      <c r="H7538" s="169"/>
      <c r="I7538" s="287"/>
      <c r="J7538" s="285"/>
      <c r="K7538" s="21"/>
      <c r="L7538" s="21"/>
      <c r="M7538" s="21"/>
      <c r="N7538" s="22">
        <f t="shared" si="2"/>
        <v>46206</v>
      </c>
      <c r="O7538" s="23">
        <f>'RESOLUCIONES EPG'!$N7538-'RESOLUCIONES EPG'!$D7538</f>
        <v>1330</v>
      </c>
    </row>
    <row r="7539" ht="16.5" customHeight="1">
      <c r="A7539" s="275" t="str">
        <f>'RESOLUCIONES 2015'!A7881:H7881</f>
        <v/>
      </c>
      <c r="B7539" s="73" t="s">
        <v>7852</v>
      </c>
      <c r="C7539" s="74">
        <v>886.0</v>
      </c>
      <c r="D7539" s="130">
        <v>44876.0</v>
      </c>
      <c r="E7539" s="73" t="s">
        <v>8011</v>
      </c>
      <c r="F7539" s="130" t="s">
        <v>8012</v>
      </c>
      <c r="G7539" s="73" t="s">
        <v>1593</v>
      </c>
      <c r="H7539" s="300" t="s">
        <v>9680</v>
      </c>
      <c r="I7539" s="287"/>
      <c r="J7539" s="285"/>
      <c r="K7539" s="21"/>
      <c r="L7539" s="21"/>
      <c r="M7539" s="21"/>
      <c r="N7539" s="22">
        <f t="shared" si="2"/>
        <v>46206</v>
      </c>
      <c r="O7539" s="23">
        <f>'RESOLUCIONES EPG'!$N7539-'RESOLUCIONES EPG'!$D7539</f>
        <v>1330</v>
      </c>
    </row>
    <row r="7540" ht="16.5" customHeight="1">
      <c r="A7540" s="275" t="str">
        <f>'RESOLUCIONES 2015'!A7873:H7873</f>
        <v/>
      </c>
      <c r="B7540" s="73" t="s">
        <v>7852</v>
      </c>
      <c r="C7540" s="288">
        <v>878.0</v>
      </c>
      <c r="D7540" s="130">
        <v>44876.0</v>
      </c>
      <c r="E7540" s="73" t="s">
        <v>3105</v>
      </c>
      <c r="F7540" s="130" t="s">
        <v>9298</v>
      </c>
      <c r="G7540" s="73" t="s">
        <v>2253</v>
      </c>
      <c r="H7540" s="169" t="s">
        <v>9317</v>
      </c>
      <c r="I7540" s="287"/>
      <c r="J7540" s="285"/>
      <c r="K7540" s="21"/>
      <c r="L7540" s="21"/>
      <c r="M7540" s="21"/>
      <c r="N7540" s="22">
        <f t="shared" si="2"/>
        <v>46206</v>
      </c>
      <c r="O7540" s="23">
        <f>'RESOLUCIONES EPG'!$N7540-'RESOLUCIONES EPG'!$D7540</f>
        <v>1330</v>
      </c>
    </row>
    <row r="7541" ht="16.5" customHeight="1">
      <c r="A7541" s="275" t="str">
        <f>'RESOLUCIONES 2015'!A7883:H7883</f>
        <v/>
      </c>
      <c r="B7541" s="73" t="s">
        <v>7852</v>
      </c>
      <c r="C7541" s="288">
        <v>888.0</v>
      </c>
      <c r="D7541" s="130">
        <v>44876.0</v>
      </c>
      <c r="E7541" s="73" t="s">
        <v>8920</v>
      </c>
      <c r="F7541" s="130" t="s">
        <v>8732</v>
      </c>
      <c r="G7541" s="73" t="s">
        <v>1593</v>
      </c>
      <c r="H7541" s="300" t="s">
        <v>9680</v>
      </c>
      <c r="I7541" s="287"/>
      <c r="J7541" s="285"/>
      <c r="K7541" s="21"/>
      <c r="L7541" s="21"/>
      <c r="M7541" s="21"/>
      <c r="N7541" s="22">
        <f t="shared" si="2"/>
        <v>46206</v>
      </c>
      <c r="O7541" s="23">
        <f>'RESOLUCIONES EPG'!$N7541-'RESOLUCIONES EPG'!$D7541</f>
        <v>1330</v>
      </c>
    </row>
    <row r="7542" ht="16.5" customHeight="1">
      <c r="A7542" s="275" t="str">
        <f>'RESOLUCIONES 2015'!A7879:H7879</f>
        <v/>
      </c>
      <c r="B7542" s="73" t="s">
        <v>7852</v>
      </c>
      <c r="C7542" s="288">
        <v>884.0</v>
      </c>
      <c r="D7542" s="130">
        <v>44876.0</v>
      </c>
      <c r="E7542" s="73" t="s">
        <v>8451</v>
      </c>
      <c r="F7542" s="130" t="s">
        <v>8452</v>
      </c>
      <c r="G7542" s="73" t="s">
        <v>6388</v>
      </c>
      <c r="H7542" s="169"/>
      <c r="I7542" s="287"/>
      <c r="J7542" s="285"/>
      <c r="K7542" s="21"/>
      <c r="L7542" s="21"/>
      <c r="M7542" s="21"/>
      <c r="N7542" s="22">
        <f t="shared" si="2"/>
        <v>46206</v>
      </c>
      <c r="O7542" s="23">
        <f>'RESOLUCIONES EPG'!$N7542-'RESOLUCIONES EPG'!$D7542</f>
        <v>1330</v>
      </c>
    </row>
    <row r="7543" ht="16.5" customHeight="1">
      <c r="A7543" s="275" t="str">
        <f>'RESOLUCIONES 2015'!A7880:H7880</f>
        <v/>
      </c>
      <c r="B7543" s="73" t="s">
        <v>7852</v>
      </c>
      <c r="C7543" s="74">
        <v>885.0</v>
      </c>
      <c r="D7543" s="130">
        <v>44876.0</v>
      </c>
      <c r="E7543" s="73" t="s">
        <v>9567</v>
      </c>
      <c r="F7543" s="130" t="s">
        <v>7994</v>
      </c>
      <c r="G7543" s="73" t="s">
        <v>9864</v>
      </c>
      <c r="H7543" s="169"/>
      <c r="I7543" s="287"/>
      <c r="J7543" s="285"/>
      <c r="K7543" s="21"/>
      <c r="L7543" s="21"/>
      <c r="M7543" s="21"/>
      <c r="N7543" s="22">
        <f t="shared" si="2"/>
        <v>46206</v>
      </c>
      <c r="O7543" s="23">
        <f>'RESOLUCIONES EPG'!$N7543-'RESOLUCIONES EPG'!$D7543</f>
        <v>1330</v>
      </c>
    </row>
    <row r="7544" ht="15.75" customHeight="1">
      <c r="A7544" s="275" t="str">
        <f>'RESOLUCIONES 2015'!A7872:H7872</f>
        <v/>
      </c>
      <c r="B7544" s="73" t="s">
        <v>7852</v>
      </c>
      <c r="C7544" s="280">
        <v>877.0</v>
      </c>
      <c r="D7544" s="130">
        <v>44876.0</v>
      </c>
      <c r="E7544" s="73" t="s">
        <v>1376</v>
      </c>
      <c r="F7544" s="130" t="s">
        <v>9616</v>
      </c>
      <c r="G7544" s="73" t="s">
        <v>2253</v>
      </c>
      <c r="H7544" s="169" t="s">
        <v>9865</v>
      </c>
      <c r="I7544" s="287"/>
      <c r="J7544" s="285"/>
      <c r="K7544" s="21"/>
      <c r="L7544" s="21"/>
      <c r="M7544" s="21"/>
      <c r="N7544" s="22">
        <f t="shared" si="2"/>
        <v>46206</v>
      </c>
      <c r="O7544" s="23">
        <f>'RESOLUCIONES EPG'!$N7544-'RESOLUCIONES EPG'!$D7544</f>
        <v>1330</v>
      </c>
    </row>
    <row r="7545" ht="16.5" customHeight="1">
      <c r="A7545" s="275" t="str">
        <f>'RESOLUCIONES 2015'!A7875:H7875</f>
        <v/>
      </c>
      <c r="B7545" s="73" t="s">
        <v>7852</v>
      </c>
      <c r="C7545" s="74">
        <v>880.0</v>
      </c>
      <c r="D7545" s="130">
        <v>44876.0</v>
      </c>
      <c r="E7545" s="73" t="s">
        <v>7438</v>
      </c>
      <c r="F7545" s="130" t="s">
        <v>9866</v>
      </c>
      <c r="G7545" s="73" t="s">
        <v>131</v>
      </c>
      <c r="H7545" s="169"/>
      <c r="I7545" s="287"/>
      <c r="J7545" s="285"/>
      <c r="K7545" s="21"/>
      <c r="L7545" s="21"/>
      <c r="M7545" s="21"/>
      <c r="N7545" s="22">
        <f t="shared" si="2"/>
        <v>46206</v>
      </c>
      <c r="O7545" s="23">
        <f>'RESOLUCIONES EPG'!$N7545-'RESOLUCIONES EPG'!$D7545</f>
        <v>1330</v>
      </c>
    </row>
    <row r="7546" ht="16.5" customHeight="1">
      <c r="A7546" s="275" t="str">
        <f>'RESOLUCIONES 2015'!A7886:H7886</f>
        <v/>
      </c>
      <c r="B7546" s="73" t="s">
        <v>7852</v>
      </c>
      <c r="C7546" s="288">
        <v>891.0</v>
      </c>
      <c r="D7546" s="130">
        <v>44879.0</v>
      </c>
      <c r="E7546" s="73" t="s">
        <v>4620</v>
      </c>
      <c r="F7546" s="130" t="s">
        <v>8714</v>
      </c>
      <c r="G7546" s="73" t="s">
        <v>6388</v>
      </c>
      <c r="H7546" s="169"/>
      <c r="I7546" s="287"/>
      <c r="J7546" s="285"/>
      <c r="K7546" s="21"/>
      <c r="L7546" s="21"/>
      <c r="M7546" s="21"/>
      <c r="N7546" s="22">
        <f t="shared" si="2"/>
        <v>46206</v>
      </c>
      <c r="O7546" s="23">
        <f>'RESOLUCIONES EPG'!$N7546-'RESOLUCIONES EPG'!$D7546</f>
        <v>1327</v>
      </c>
    </row>
    <row r="7547" ht="15.75" customHeight="1">
      <c r="A7547" s="275" t="str">
        <f>'RESOLUCIONES 2015'!A7885:H7885</f>
        <v/>
      </c>
      <c r="B7547" s="73" t="s">
        <v>7852</v>
      </c>
      <c r="C7547" s="288">
        <v>890.0</v>
      </c>
      <c r="D7547" s="130">
        <v>44879.0</v>
      </c>
      <c r="E7547" s="73" t="s">
        <v>8072</v>
      </c>
      <c r="F7547" s="130" t="s">
        <v>8073</v>
      </c>
      <c r="G7547" s="73" t="s">
        <v>1593</v>
      </c>
      <c r="H7547" s="300" t="s">
        <v>9680</v>
      </c>
      <c r="I7547" s="287"/>
      <c r="J7547" s="285"/>
      <c r="K7547" s="21"/>
      <c r="L7547" s="21"/>
      <c r="M7547" s="21"/>
      <c r="N7547" s="22">
        <f t="shared" si="2"/>
        <v>46206</v>
      </c>
      <c r="O7547" s="23">
        <f>'RESOLUCIONES EPG'!$N7547-'RESOLUCIONES EPG'!$D7547</f>
        <v>1327</v>
      </c>
    </row>
    <row r="7548" ht="15.75" customHeight="1">
      <c r="A7548" s="275" t="str">
        <f>'RESOLUCIONES 2015'!A7884:H7884</f>
        <v/>
      </c>
      <c r="B7548" s="73" t="s">
        <v>7852</v>
      </c>
      <c r="C7548" s="74">
        <v>889.0</v>
      </c>
      <c r="D7548" s="130">
        <v>44879.0</v>
      </c>
      <c r="E7548" s="148" t="s">
        <v>3066</v>
      </c>
      <c r="F7548" s="206" t="s">
        <v>8830</v>
      </c>
      <c r="G7548" s="73" t="s">
        <v>1593</v>
      </c>
      <c r="H7548" s="260" t="s">
        <v>9867</v>
      </c>
      <c r="I7548" s="287" t="s">
        <v>9868</v>
      </c>
      <c r="J7548" s="285"/>
      <c r="K7548" s="21"/>
      <c r="L7548" s="21"/>
      <c r="M7548" s="21"/>
      <c r="N7548" s="22">
        <f t="shared" si="2"/>
        <v>46206</v>
      </c>
      <c r="O7548" s="23">
        <f>'RESOLUCIONES EPG'!$N7548-'RESOLUCIONES EPG'!$D7548</f>
        <v>1327</v>
      </c>
    </row>
    <row r="7549" ht="15.75" customHeight="1">
      <c r="A7549" s="275" t="str">
        <f>'RESOLUCIONES 2015'!A7890:H7890</f>
        <v/>
      </c>
      <c r="B7549" s="73" t="s">
        <v>7852</v>
      </c>
      <c r="C7549" s="280">
        <v>895.0</v>
      </c>
      <c r="D7549" s="130">
        <v>44881.0</v>
      </c>
      <c r="E7549" s="73" t="s">
        <v>9869</v>
      </c>
      <c r="F7549" s="130" t="s">
        <v>2614</v>
      </c>
      <c r="G7549" s="73" t="s">
        <v>131</v>
      </c>
      <c r="H7549" s="169"/>
      <c r="I7549" s="287"/>
      <c r="J7549" s="285"/>
      <c r="K7549" s="21"/>
      <c r="L7549" s="21"/>
      <c r="M7549" s="21"/>
      <c r="N7549" s="22">
        <f t="shared" si="2"/>
        <v>46206</v>
      </c>
      <c r="O7549" s="23">
        <f>'RESOLUCIONES EPG'!$N7549-'RESOLUCIONES EPG'!$D7549</f>
        <v>1325</v>
      </c>
    </row>
    <row r="7550" ht="16.5" customHeight="1">
      <c r="A7550" s="275" t="str">
        <f>'RESOLUCIONES 2015'!A7891:H7891</f>
        <v/>
      </c>
      <c r="B7550" s="73" t="s">
        <v>7852</v>
      </c>
      <c r="C7550" s="74">
        <v>896.0</v>
      </c>
      <c r="D7550" s="130">
        <v>44881.0</v>
      </c>
      <c r="E7550" s="73" t="s">
        <v>9190</v>
      </c>
      <c r="F7550" s="130" t="s">
        <v>9342</v>
      </c>
      <c r="G7550" s="73" t="s">
        <v>2923</v>
      </c>
      <c r="H7550" s="169" t="s">
        <v>9870</v>
      </c>
      <c r="I7550" s="287" t="s">
        <v>9849</v>
      </c>
      <c r="J7550" s="285" t="s">
        <v>9871</v>
      </c>
      <c r="K7550" s="21" t="s">
        <v>9851</v>
      </c>
      <c r="L7550" s="21"/>
      <c r="M7550" s="21"/>
      <c r="N7550" s="22">
        <f t="shared" si="2"/>
        <v>46206</v>
      </c>
      <c r="O7550" s="23">
        <f>'RESOLUCIONES EPG'!$N7550-'RESOLUCIONES EPG'!$D7550</f>
        <v>1325</v>
      </c>
    </row>
    <row r="7551" ht="15.75" customHeight="1">
      <c r="A7551" s="275" t="str">
        <f>'RESOLUCIONES 2015'!A7887:H7887</f>
        <v/>
      </c>
      <c r="B7551" s="73" t="s">
        <v>7852</v>
      </c>
      <c r="C7551" s="288">
        <v>892.0</v>
      </c>
      <c r="D7551" s="130">
        <v>44881.0</v>
      </c>
      <c r="E7551" s="73" t="s">
        <v>9872</v>
      </c>
      <c r="F7551" s="130" t="s">
        <v>9873</v>
      </c>
      <c r="G7551" s="73" t="s">
        <v>18</v>
      </c>
      <c r="H7551" s="169" t="s">
        <v>9874</v>
      </c>
      <c r="I7551" s="287"/>
      <c r="J7551" s="285"/>
      <c r="K7551" s="21"/>
      <c r="L7551" s="21"/>
      <c r="M7551" s="21"/>
      <c r="N7551" s="22">
        <f t="shared" si="2"/>
        <v>46206</v>
      </c>
      <c r="O7551" s="23">
        <f>'RESOLUCIONES EPG'!$N7551-'RESOLUCIONES EPG'!$D7551</f>
        <v>1325</v>
      </c>
    </row>
    <row r="7552" ht="15.75" customHeight="1">
      <c r="A7552" s="275" t="str">
        <f>'RESOLUCIONES 2015'!A7888:H7888</f>
        <v/>
      </c>
      <c r="B7552" s="73" t="s">
        <v>7852</v>
      </c>
      <c r="C7552" s="288">
        <v>893.0</v>
      </c>
      <c r="D7552" s="130">
        <v>44881.0</v>
      </c>
      <c r="E7552" s="73" t="s">
        <v>2609</v>
      </c>
      <c r="F7552" s="130" t="s">
        <v>9875</v>
      </c>
      <c r="G7552" s="73" t="s">
        <v>18</v>
      </c>
      <c r="H7552" s="169" t="s">
        <v>9876</v>
      </c>
      <c r="I7552" s="287"/>
      <c r="J7552" s="285"/>
      <c r="K7552" s="21"/>
      <c r="L7552" s="21"/>
      <c r="M7552" s="21"/>
      <c r="N7552" s="22">
        <f t="shared" si="2"/>
        <v>46206</v>
      </c>
      <c r="O7552" s="23">
        <f>'RESOLUCIONES EPG'!$N7552-'RESOLUCIONES EPG'!$D7552</f>
        <v>1325</v>
      </c>
    </row>
    <row r="7553" ht="15.75" customHeight="1">
      <c r="A7553" s="275" t="str">
        <f>'RESOLUCIONES 2015'!A7892:H7892</f>
        <v/>
      </c>
      <c r="B7553" s="73" t="s">
        <v>7852</v>
      </c>
      <c r="C7553" s="288">
        <v>897.0</v>
      </c>
      <c r="D7553" s="130">
        <v>44881.0</v>
      </c>
      <c r="E7553" s="73" t="s">
        <v>9759</v>
      </c>
      <c r="F7553" s="130" t="s">
        <v>9877</v>
      </c>
      <c r="G7553" s="73" t="s">
        <v>9878</v>
      </c>
      <c r="H7553" s="169"/>
      <c r="I7553" s="287"/>
      <c r="J7553" s="285"/>
      <c r="K7553" s="21"/>
      <c r="L7553" s="21"/>
      <c r="M7553" s="21"/>
      <c r="N7553" s="22">
        <f t="shared" si="2"/>
        <v>46206</v>
      </c>
      <c r="O7553" s="23">
        <f>'RESOLUCIONES EPG'!$N7553-'RESOLUCIONES EPG'!$D7553</f>
        <v>1325</v>
      </c>
    </row>
    <row r="7554" ht="15.75" customHeight="1">
      <c r="A7554" s="275" t="str">
        <f>'RESOLUCIONES 2015'!A7889:H7889</f>
        <v/>
      </c>
      <c r="B7554" s="73" t="s">
        <v>7852</v>
      </c>
      <c r="C7554" s="74">
        <v>894.0</v>
      </c>
      <c r="D7554" s="130">
        <v>44881.0</v>
      </c>
      <c r="E7554" s="73" t="s">
        <v>9761</v>
      </c>
      <c r="F7554" s="130" t="s">
        <v>9879</v>
      </c>
      <c r="G7554" s="73" t="s">
        <v>18</v>
      </c>
      <c r="H7554" s="169" t="s">
        <v>5110</v>
      </c>
      <c r="I7554" s="287"/>
      <c r="J7554" s="285"/>
      <c r="K7554" s="21"/>
      <c r="L7554" s="21"/>
      <c r="M7554" s="21"/>
      <c r="N7554" s="22">
        <f t="shared" si="2"/>
        <v>46206</v>
      </c>
      <c r="O7554" s="23">
        <f>'RESOLUCIONES EPG'!$N7554-'RESOLUCIONES EPG'!$D7554</f>
        <v>1325</v>
      </c>
    </row>
    <row r="7555" ht="16.5" customHeight="1">
      <c r="A7555" s="275" t="str">
        <f>'RESOLUCIONES 2015'!A7893:H7893</f>
        <v/>
      </c>
      <c r="B7555" s="73" t="s">
        <v>7852</v>
      </c>
      <c r="C7555" s="280">
        <v>898.0</v>
      </c>
      <c r="D7555" s="130">
        <v>44882.0</v>
      </c>
      <c r="E7555" s="73" t="s">
        <v>9880</v>
      </c>
      <c r="F7555" s="130" t="s">
        <v>9301</v>
      </c>
      <c r="G7555" s="73" t="s">
        <v>9881</v>
      </c>
      <c r="H7555" s="169"/>
      <c r="I7555" s="287"/>
      <c r="J7555" s="285"/>
      <c r="K7555" s="21"/>
      <c r="L7555" s="21"/>
      <c r="M7555" s="21"/>
      <c r="N7555" s="22">
        <f t="shared" si="2"/>
        <v>46206</v>
      </c>
      <c r="O7555" s="23">
        <f>'RESOLUCIONES EPG'!$N7555-'RESOLUCIONES EPG'!$D7555</f>
        <v>1324</v>
      </c>
    </row>
    <row r="7556" ht="16.5" customHeight="1">
      <c r="A7556" s="275" t="str">
        <f>'RESOLUCIONES 2015'!A7894:H7894</f>
        <v/>
      </c>
      <c r="B7556" s="73" t="s">
        <v>7852</v>
      </c>
      <c r="C7556" s="74">
        <v>899.0</v>
      </c>
      <c r="D7556" s="130">
        <v>44882.0</v>
      </c>
      <c r="E7556" s="73" t="s">
        <v>8184</v>
      </c>
      <c r="F7556" s="130" t="s">
        <v>8185</v>
      </c>
      <c r="G7556" s="73" t="s">
        <v>2253</v>
      </c>
      <c r="H7556" s="169" t="s">
        <v>9675</v>
      </c>
      <c r="I7556" s="287"/>
      <c r="J7556" s="285"/>
      <c r="K7556" s="21"/>
      <c r="L7556" s="21"/>
      <c r="M7556" s="21"/>
      <c r="N7556" s="22">
        <f t="shared" si="2"/>
        <v>46206</v>
      </c>
      <c r="O7556" s="23">
        <f>'RESOLUCIONES EPG'!$N7556-'RESOLUCIONES EPG'!$D7556</f>
        <v>1324</v>
      </c>
    </row>
    <row r="7557" ht="16.5" customHeight="1">
      <c r="A7557" s="275" t="str">
        <f>'RESOLUCIONES 2015'!A7897:H7897</f>
        <v/>
      </c>
      <c r="B7557" s="73" t="s">
        <v>7852</v>
      </c>
      <c r="C7557" s="288">
        <v>902.0</v>
      </c>
      <c r="D7557" s="130">
        <v>44882.0</v>
      </c>
      <c r="E7557" s="73" t="s">
        <v>8347</v>
      </c>
      <c r="F7557" s="130" t="s">
        <v>8348</v>
      </c>
      <c r="G7557" s="73" t="s">
        <v>6388</v>
      </c>
      <c r="H7557" s="169"/>
      <c r="I7557" s="287"/>
      <c r="J7557" s="285"/>
      <c r="K7557" s="21"/>
      <c r="L7557" s="21"/>
      <c r="M7557" s="21"/>
      <c r="N7557" s="22">
        <f t="shared" si="2"/>
        <v>46206</v>
      </c>
      <c r="O7557" s="23">
        <f>'RESOLUCIONES EPG'!$N7557-'RESOLUCIONES EPG'!$D7557</f>
        <v>1324</v>
      </c>
    </row>
    <row r="7558" ht="16.5" customHeight="1">
      <c r="A7558" s="275" t="str">
        <f>'RESOLUCIONES 2015'!A7898:H7898</f>
        <v/>
      </c>
      <c r="B7558" s="73" t="s">
        <v>7852</v>
      </c>
      <c r="C7558" s="288">
        <v>903.0</v>
      </c>
      <c r="D7558" s="130">
        <v>44882.0</v>
      </c>
      <c r="E7558" s="73" t="s">
        <v>8445</v>
      </c>
      <c r="F7558" s="130" t="s">
        <v>9882</v>
      </c>
      <c r="G7558" s="73" t="s">
        <v>6388</v>
      </c>
      <c r="H7558" s="169"/>
      <c r="I7558" s="287"/>
      <c r="J7558" s="285"/>
      <c r="K7558" s="21"/>
      <c r="L7558" s="21"/>
      <c r="M7558" s="21"/>
      <c r="N7558" s="22">
        <f t="shared" si="2"/>
        <v>46206</v>
      </c>
      <c r="O7558" s="23">
        <f>'RESOLUCIONES EPG'!$N7558-'RESOLUCIONES EPG'!$D7558</f>
        <v>1324</v>
      </c>
    </row>
    <row r="7559" ht="16.5" customHeight="1">
      <c r="A7559" s="275" t="str">
        <f>'RESOLUCIONES 2015'!A7895:H7895</f>
        <v/>
      </c>
      <c r="B7559" s="73" t="s">
        <v>7852</v>
      </c>
      <c r="C7559" s="74">
        <v>900.0</v>
      </c>
      <c r="D7559" s="130">
        <v>44882.0</v>
      </c>
      <c r="E7559" s="73" t="s">
        <v>4177</v>
      </c>
      <c r="F7559" s="130" t="s">
        <v>9025</v>
      </c>
      <c r="G7559" s="73" t="s">
        <v>1593</v>
      </c>
      <c r="H7559" s="300" t="s">
        <v>9680</v>
      </c>
      <c r="I7559" s="287"/>
      <c r="J7559" s="285"/>
      <c r="K7559" s="21"/>
      <c r="L7559" s="21"/>
      <c r="M7559" s="21"/>
      <c r="N7559" s="22">
        <f t="shared" si="2"/>
        <v>46206</v>
      </c>
      <c r="O7559" s="23">
        <f>'RESOLUCIONES EPG'!$N7559-'RESOLUCIONES EPG'!$D7559</f>
        <v>1324</v>
      </c>
    </row>
    <row r="7560" ht="16.5" customHeight="1">
      <c r="A7560" s="275" t="str">
        <f>'RESOLUCIONES 2015'!A7896:H7896</f>
        <v/>
      </c>
      <c r="B7560" s="73" t="s">
        <v>7852</v>
      </c>
      <c r="C7560" s="280">
        <v>901.0</v>
      </c>
      <c r="D7560" s="130">
        <v>44882.0</v>
      </c>
      <c r="E7560" s="73" t="s">
        <v>9270</v>
      </c>
      <c r="F7560" s="130" t="s">
        <v>9420</v>
      </c>
      <c r="G7560" s="73" t="s">
        <v>6388</v>
      </c>
      <c r="H7560" s="169"/>
      <c r="I7560" s="287"/>
      <c r="J7560" s="285"/>
      <c r="K7560" s="21"/>
      <c r="L7560" s="21"/>
      <c r="M7560" s="21"/>
      <c r="N7560" s="22">
        <f t="shared" si="2"/>
        <v>46206</v>
      </c>
      <c r="O7560" s="23">
        <f>'RESOLUCIONES EPG'!$N7560-'RESOLUCIONES EPG'!$D7560</f>
        <v>1324</v>
      </c>
    </row>
    <row r="7561" ht="15.75" customHeight="1">
      <c r="A7561" s="275" t="str">
        <f>'RESOLUCIONES 2015'!A7899:H7899</f>
        <v/>
      </c>
      <c r="B7561" s="73" t="s">
        <v>7852</v>
      </c>
      <c r="C7561" s="74">
        <v>904.0</v>
      </c>
      <c r="D7561" s="130">
        <v>44882.0</v>
      </c>
      <c r="E7561" s="73" t="s">
        <v>6748</v>
      </c>
      <c r="F7561" s="130" t="s">
        <v>8975</v>
      </c>
      <c r="G7561" s="73" t="s">
        <v>6388</v>
      </c>
      <c r="H7561" s="169"/>
      <c r="I7561" s="287"/>
      <c r="J7561" s="285"/>
      <c r="K7561" s="21"/>
      <c r="L7561" s="21"/>
      <c r="M7561" s="21"/>
      <c r="N7561" s="22">
        <f t="shared" si="2"/>
        <v>46206</v>
      </c>
      <c r="O7561" s="23">
        <f>'RESOLUCIONES EPG'!$N7561-'RESOLUCIONES EPG'!$D7561</f>
        <v>1324</v>
      </c>
    </row>
    <row r="7562" ht="16.5" customHeight="1">
      <c r="A7562" s="275" t="str">
        <f>'RESOLUCIONES 2015'!A7908:H7908</f>
        <v/>
      </c>
      <c r="B7562" s="73" t="s">
        <v>7852</v>
      </c>
      <c r="C7562" s="288">
        <v>913.0</v>
      </c>
      <c r="D7562" s="130">
        <v>44883.0</v>
      </c>
      <c r="E7562" s="73" t="s">
        <v>3806</v>
      </c>
      <c r="F7562" s="130" t="s">
        <v>3807</v>
      </c>
      <c r="G7562" s="73" t="s">
        <v>1593</v>
      </c>
      <c r="H7562" s="305" t="s">
        <v>9883</v>
      </c>
      <c r="I7562" s="287"/>
      <c r="J7562" s="285"/>
      <c r="K7562" s="21"/>
      <c r="L7562" s="21"/>
      <c r="M7562" s="21"/>
      <c r="N7562" s="22">
        <f t="shared" si="2"/>
        <v>46206</v>
      </c>
      <c r="O7562" s="23">
        <f>'RESOLUCIONES EPG'!$N7562-'RESOLUCIONES EPG'!$D7562</f>
        <v>1323</v>
      </c>
    </row>
    <row r="7563" ht="16.5" customHeight="1">
      <c r="A7563" s="275" t="str">
        <f>'RESOLUCIONES 2015'!A7910:H7910</f>
        <v/>
      </c>
      <c r="B7563" s="73" t="s">
        <v>7852</v>
      </c>
      <c r="C7563" s="288">
        <v>915.0</v>
      </c>
      <c r="D7563" s="130">
        <v>44883.0</v>
      </c>
      <c r="E7563" s="73" t="s">
        <v>9884</v>
      </c>
      <c r="F7563" s="130" t="s">
        <v>4516</v>
      </c>
      <c r="G7563" s="73" t="s">
        <v>2923</v>
      </c>
      <c r="H7563" s="169"/>
      <c r="I7563" s="287"/>
      <c r="J7563" s="285"/>
      <c r="K7563" s="21"/>
      <c r="L7563" s="21"/>
      <c r="M7563" s="21"/>
      <c r="N7563" s="22">
        <f t="shared" si="2"/>
        <v>46206</v>
      </c>
      <c r="O7563" s="23">
        <f>'RESOLUCIONES EPG'!$N7563-'RESOLUCIONES EPG'!$D7563</f>
        <v>1323</v>
      </c>
    </row>
    <row r="7564" ht="15.75" customHeight="1">
      <c r="A7564" s="275" t="str">
        <f>'RESOLUCIONES 2015'!A7903:H7903</f>
        <v/>
      </c>
      <c r="B7564" s="73" t="s">
        <v>7852</v>
      </c>
      <c r="C7564" s="288">
        <v>908.0</v>
      </c>
      <c r="D7564" s="130">
        <v>44883.0</v>
      </c>
      <c r="E7564" s="73" t="s">
        <v>5608</v>
      </c>
      <c r="F7564" s="130" t="s">
        <v>6187</v>
      </c>
      <c r="G7564" s="73" t="s">
        <v>2751</v>
      </c>
      <c r="H7564" s="169"/>
      <c r="I7564" s="287"/>
      <c r="J7564" s="285"/>
      <c r="K7564" s="21"/>
      <c r="L7564" s="21"/>
      <c r="M7564" s="21"/>
      <c r="N7564" s="22">
        <f t="shared" si="2"/>
        <v>46206</v>
      </c>
      <c r="O7564" s="23">
        <f>'RESOLUCIONES EPG'!$N7564-'RESOLUCIONES EPG'!$D7564</f>
        <v>1323</v>
      </c>
    </row>
    <row r="7565" ht="15.75" customHeight="1">
      <c r="A7565" s="275" t="str">
        <f>'RESOLUCIONES 2015'!A7901:H7901</f>
        <v/>
      </c>
      <c r="B7565" s="73" t="s">
        <v>7852</v>
      </c>
      <c r="C7565" s="74">
        <v>906.0</v>
      </c>
      <c r="D7565" s="130">
        <v>44883.0</v>
      </c>
      <c r="E7565" s="73" t="s">
        <v>9885</v>
      </c>
      <c r="F7565" s="130" t="s">
        <v>9886</v>
      </c>
      <c r="G7565" s="73" t="s">
        <v>2751</v>
      </c>
      <c r="H7565" s="169"/>
      <c r="I7565" s="299" t="s">
        <v>9796</v>
      </c>
      <c r="J7565" s="296" t="s">
        <v>9887</v>
      </c>
      <c r="K7565" s="21"/>
      <c r="L7565" s="21"/>
      <c r="M7565" s="21"/>
      <c r="N7565" s="22">
        <f t="shared" si="2"/>
        <v>46206</v>
      </c>
      <c r="O7565" s="23">
        <f>'RESOLUCIONES EPG'!$N7565-'RESOLUCIONES EPG'!$D7565</f>
        <v>1323</v>
      </c>
    </row>
    <row r="7566" ht="15.75" customHeight="1">
      <c r="A7566" s="275" t="str">
        <f>'RESOLUCIONES 2015'!A7904:H7904</f>
        <v/>
      </c>
      <c r="B7566" s="73" t="s">
        <v>7852</v>
      </c>
      <c r="C7566" s="280">
        <v>909.0</v>
      </c>
      <c r="D7566" s="130">
        <v>44883.0</v>
      </c>
      <c r="E7566" s="73" t="s">
        <v>2589</v>
      </c>
      <c r="F7566" s="130" t="s">
        <v>8979</v>
      </c>
      <c r="G7566" s="73" t="s">
        <v>2751</v>
      </c>
      <c r="H7566" s="169"/>
      <c r="I7566" s="287"/>
      <c r="J7566" s="285"/>
      <c r="K7566" s="21"/>
      <c r="L7566" s="21"/>
      <c r="M7566" s="21"/>
      <c r="N7566" s="22">
        <f t="shared" si="2"/>
        <v>46206</v>
      </c>
      <c r="O7566" s="23">
        <f>'RESOLUCIONES EPG'!$N7566-'RESOLUCIONES EPG'!$D7566</f>
        <v>1323</v>
      </c>
    </row>
    <row r="7567" ht="15.75" customHeight="1">
      <c r="A7567" s="275" t="str">
        <f>'RESOLUCIONES 2015'!A7902:H7902</f>
        <v/>
      </c>
      <c r="B7567" s="73" t="s">
        <v>7852</v>
      </c>
      <c r="C7567" s="280">
        <v>907.0</v>
      </c>
      <c r="D7567" s="130">
        <v>44883.0</v>
      </c>
      <c r="E7567" s="73" t="s">
        <v>9888</v>
      </c>
      <c r="F7567" s="130" t="s">
        <v>9889</v>
      </c>
      <c r="G7567" s="73" t="s">
        <v>2751</v>
      </c>
      <c r="H7567" s="169"/>
      <c r="I7567" s="287"/>
      <c r="J7567" s="285"/>
      <c r="K7567" s="21"/>
      <c r="L7567" s="21"/>
      <c r="M7567" s="21"/>
      <c r="N7567" s="22">
        <f t="shared" si="2"/>
        <v>46206</v>
      </c>
      <c r="O7567" s="23">
        <f>'RESOLUCIONES EPG'!$N7567-'RESOLUCIONES EPG'!$D7567</f>
        <v>1323</v>
      </c>
    </row>
    <row r="7568" ht="15.75" customHeight="1">
      <c r="A7568" s="275" t="str">
        <f>'RESOLUCIONES 2015'!A7906:H7906</f>
        <v/>
      </c>
      <c r="B7568" s="73" t="s">
        <v>7852</v>
      </c>
      <c r="C7568" s="74">
        <v>911.0</v>
      </c>
      <c r="D7568" s="130">
        <v>44883.0</v>
      </c>
      <c r="E7568" s="73" t="s">
        <v>5336</v>
      </c>
      <c r="F7568" s="130" t="s">
        <v>9890</v>
      </c>
      <c r="G7568" s="73" t="s">
        <v>1593</v>
      </c>
      <c r="H7568" s="300" t="s">
        <v>9680</v>
      </c>
      <c r="I7568" s="287"/>
      <c r="J7568" s="285"/>
      <c r="K7568" s="21"/>
      <c r="L7568" s="21"/>
      <c r="M7568" s="21"/>
      <c r="N7568" s="22">
        <f t="shared" si="2"/>
        <v>46206</v>
      </c>
      <c r="O7568" s="23">
        <f>'RESOLUCIONES EPG'!$N7568-'RESOLUCIONES EPG'!$D7568</f>
        <v>1323</v>
      </c>
    </row>
    <row r="7569" ht="15.75" customHeight="1">
      <c r="A7569" s="275" t="str">
        <f>'RESOLUCIONES 2015'!A7907:H7907</f>
        <v/>
      </c>
      <c r="B7569" s="73" t="s">
        <v>7852</v>
      </c>
      <c r="C7569" s="288">
        <v>912.0</v>
      </c>
      <c r="D7569" s="130">
        <v>44883.0</v>
      </c>
      <c r="E7569" s="73" t="s">
        <v>8187</v>
      </c>
      <c r="F7569" s="130" t="s">
        <v>8107</v>
      </c>
      <c r="G7569" s="73" t="s">
        <v>1593</v>
      </c>
      <c r="H7569" s="300" t="s">
        <v>9680</v>
      </c>
      <c r="I7569" s="287"/>
      <c r="J7569" s="285"/>
      <c r="K7569" s="21"/>
      <c r="L7569" s="21"/>
      <c r="M7569" s="21"/>
      <c r="N7569" s="22">
        <f t="shared" si="2"/>
        <v>46206</v>
      </c>
      <c r="O7569" s="23">
        <f>'RESOLUCIONES EPG'!$N7569-'RESOLUCIONES EPG'!$D7569</f>
        <v>1323</v>
      </c>
    </row>
    <row r="7570" ht="15.75" customHeight="1">
      <c r="A7570" s="275" t="str">
        <f>'RESOLUCIONES 2015'!A7905:H7905</f>
        <v/>
      </c>
      <c r="B7570" s="73"/>
      <c r="C7570" s="288">
        <v>910.0</v>
      </c>
      <c r="D7570" s="130">
        <v>44883.0</v>
      </c>
      <c r="E7570" s="73" t="s">
        <v>1615</v>
      </c>
      <c r="F7570" s="130" t="s">
        <v>9698</v>
      </c>
      <c r="G7570" s="73" t="s">
        <v>9058</v>
      </c>
      <c r="H7570" s="169"/>
      <c r="I7570" s="287"/>
      <c r="J7570" s="285"/>
      <c r="K7570" s="21"/>
      <c r="L7570" s="21"/>
      <c r="M7570" s="21"/>
      <c r="N7570" s="22">
        <f t="shared" si="2"/>
        <v>46206</v>
      </c>
      <c r="O7570" s="23">
        <f>'RESOLUCIONES EPG'!$N7570-'RESOLUCIONES EPG'!$D7570</f>
        <v>1323</v>
      </c>
    </row>
    <row r="7571" ht="15.75" customHeight="1">
      <c r="A7571" s="275" t="str">
        <f>'RESOLUCIONES 2015'!A7909:H7909</f>
        <v/>
      </c>
      <c r="B7571" s="73" t="s">
        <v>7852</v>
      </c>
      <c r="C7571" s="288">
        <v>914.0</v>
      </c>
      <c r="D7571" s="130">
        <v>44883.0</v>
      </c>
      <c r="E7571" s="73" t="s">
        <v>9891</v>
      </c>
      <c r="F7571" s="130" t="s">
        <v>7418</v>
      </c>
      <c r="G7571" s="73" t="s">
        <v>2923</v>
      </c>
      <c r="H7571" s="169"/>
      <c r="I7571" s="287"/>
      <c r="J7571" s="285"/>
      <c r="K7571" s="21"/>
      <c r="L7571" s="21"/>
      <c r="M7571" s="21"/>
      <c r="N7571" s="22">
        <f t="shared" si="2"/>
        <v>46206</v>
      </c>
      <c r="O7571" s="23">
        <f>'RESOLUCIONES EPG'!$N7571-'RESOLUCIONES EPG'!$D7571</f>
        <v>1323</v>
      </c>
    </row>
    <row r="7572" ht="15.75" customHeight="1">
      <c r="A7572" s="275" t="str">
        <f>'RESOLUCIONES 2015'!A7900:H7900</f>
        <v/>
      </c>
      <c r="B7572" s="73" t="s">
        <v>7852</v>
      </c>
      <c r="C7572" s="74">
        <v>905.0</v>
      </c>
      <c r="D7572" s="130">
        <v>44883.0</v>
      </c>
      <c r="E7572" s="73" t="s">
        <v>1476</v>
      </c>
      <c r="F7572" s="130" t="s">
        <v>9591</v>
      </c>
      <c r="G7572" s="73" t="s">
        <v>2751</v>
      </c>
      <c r="H7572" s="169"/>
      <c r="I7572" s="287"/>
      <c r="J7572" s="285"/>
      <c r="K7572" s="21"/>
      <c r="L7572" s="21"/>
      <c r="M7572" s="21"/>
      <c r="N7572" s="22">
        <f t="shared" si="2"/>
        <v>46206</v>
      </c>
      <c r="O7572" s="23">
        <f>'RESOLUCIONES EPG'!$N7572-'RESOLUCIONES EPG'!$D7572</f>
        <v>1323</v>
      </c>
    </row>
    <row r="7573" ht="16.5" customHeight="1">
      <c r="A7573" s="275" t="str">
        <f>'RESOLUCIONES 2015'!A7911:H7911</f>
        <v/>
      </c>
      <c r="B7573" s="73" t="s">
        <v>7852</v>
      </c>
      <c r="C7573" s="280">
        <v>916.0</v>
      </c>
      <c r="D7573" s="130">
        <v>44887.0</v>
      </c>
      <c r="E7573" s="306" t="s">
        <v>1554</v>
      </c>
      <c r="F7573" s="130" t="s">
        <v>9892</v>
      </c>
      <c r="G7573" s="73" t="s">
        <v>1593</v>
      </c>
      <c r="H7573" s="305" t="s">
        <v>9883</v>
      </c>
      <c r="I7573" s="287"/>
      <c r="J7573" s="285"/>
      <c r="K7573" s="21"/>
      <c r="L7573" s="21"/>
      <c r="M7573" s="21"/>
      <c r="N7573" s="22">
        <f t="shared" si="2"/>
        <v>46206</v>
      </c>
      <c r="O7573" s="23">
        <f>'RESOLUCIONES EPG'!$N7573-'RESOLUCIONES EPG'!$D7573</f>
        <v>1319</v>
      </c>
    </row>
    <row r="7574" ht="16.5" customHeight="1">
      <c r="A7574" s="275" t="str">
        <f>'RESOLUCIONES 2015'!A7912:H7912</f>
        <v/>
      </c>
      <c r="B7574" s="73" t="s">
        <v>7852</v>
      </c>
      <c r="C7574" s="280">
        <v>917.0</v>
      </c>
      <c r="D7574" s="130">
        <v>44887.0</v>
      </c>
      <c r="E7574" s="73" t="s">
        <v>7191</v>
      </c>
      <c r="F7574" s="130" t="s">
        <v>7192</v>
      </c>
      <c r="G7574" s="73" t="s">
        <v>1593</v>
      </c>
      <c r="H7574" s="300" t="s">
        <v>9680</v>
      </c>
      <c r="I7574" s="287"/>
      <c r="J7574" s="285"/>
      <c r="K7574" s="21"/>
      <c r="L7574" s="21"/>
      <c r="M7574" s="21"/>
      <c r="N7574" s="22">
        <f t="shared" si="2"/>
        <v>46206</v>
      </c>
      <c r="O7574" s="23">
        <f>'RESOLUCIONES EPG'!$N7574-'RESOLUCIONES EPG'!$D7574</f>
        <v>1319</v>
      </c>
    </row>
    <row r="7575" ht="15.75" customHeight="1">
      <c r="A7575" s="275" t="str">
        <f>'RESOLUCIONES 2015'!A7918:H7918</f>
        <v/>
      </c>
      <c r="B7575" s="73" t="s">
        <v>7852</v>
      </c>
      <c r="C7575" s="74">
        <v>923.0</v>
      </c>
      <c r="D7575" s="130">
        <v>44888.0</v>
      </c>
      <c r="E7575" s="73" t="s">
        <v>4265</v>
      </c>
      <c r="F7575" s="130" t="s">
        <v>9893</v>
      </c>
      <c r="G7575" s="73" t="s">
        <v>1593</v>
      </c>
      <c r="H7575" s="305" t="s">
        <v>9883</v>
      </c>
      <c r="I7575" s="287"/>
      <c r="J7575" s="285"/>
      <c r="K7575" s="21"/>
      <c r="L7575" s="21"/>
      <c r="M7575" s="21"/>
      <c r="N7575" s="22">
        <f t="shared" si="2"/>
        <v>46206</v>
      </c>
      <c r="O7575" s="23">
        <f>'RESOLUCIONES EPG'!$N7575-'RESOLUCIONES EPG'!$D7575</f>
        <v>1318</v>
      </c>
    </row>
    <row r="7576" ht="16.5" customHeight="1">
      <c r="A7576" s="275" t="str">
        <f>'RESOLUCIONES 2015'!A7915:H7915</f>
        <v/>
      </c>
      <c r="B7576" s="73" t="s">
        <v>7852</v>
      </c>
      <c r="C7576" s="288">
        <v>920.0</v>
      </c>
      <c r="D7576" s="130">
        <v>44888.0</v>
      </c>
      <c r="E7576" s="73" t="s">
        <v>7316</v>
      </c>
      <c r="F7576" s="130" t="s">
        <v>7317</v>
      </c>
      <c r="G7576" s="73" t="s">
        <v>2253</v>
      </c>
      <c r="H7576" s="169" t="s">
        <v>9894</v>
      </c>
      <c r="I7576" s="287"/>
      <c r="J7576" s="285"/>
      <c r="K7576" s="21"/>
      <c r="L7576" s="21"/>
      <c r="M7576" s="21"/>
      <c r="N7576" s="22">
        <f t="shared" si="2"/>
        <v>46206</v>
      </c>
      <c r="O7576" s="23">
        <f>'RESOLUCIONES EPG'!$N7576-'RESOLUCIONES EPG'!$D7576</f>
        <v>1318</v>
      </c>
    </row>
    <row r="7577" ht="15.75" customHeight="1">
      <c r="A7577" s="275" t="str">
        <f>'RESOLUCIONES 2015'!A7917:H7917</f>
        <v/>
      </c>
      <c r="B7577" s="73" t="s">
        <v>7852</v>
      </c>
      <c r="C7577" s="288">
        <v>922.0</v>
      </c>
      <c r="D7577" s="130">
        <v>44888.0</v>
      </c>
      <c r="E7577" s="73" t="s">
        <v>2341</v>
      </c>
      <c r="F7577" s="130" t="s">
        <v>7556</v>
      </c>
      <c r="G7577" s="73" t="s">
        <v>2253</v>
      </c>
      <c r="H7577" s="169" t="s">
        <v>9895</v>
      </c>
      <c r="I7577" s="287"/>
      <c r="J7577" s="285"/>
      <c r="K7577" s="21"/>
      <c r="L7577" s="21"/>
      <c r="M7577" s="21"/>
      <c r="N7577" s="22">
        <f t="shared" si="2"/>
        <v>46206</v>
      </c>
      <c r="O7577" s="23">
        <f>'RESOLUCIONES EPG'!$N7577-'RESOLUCIONES EPG'!$D7577</f>
        <v>1318</v>
      </c>
    </row>
    <row r="7578" ht="16.5" customHeight="1">
      <c r="A7578" s="275" t="str">
        <f>'RESOLUCIONES 2015'!A7916:H7916</f>
        <v/>
      </c>
      <c r="B7578" s="73" t="s">
        <v>7852</v>
      </c>
      <c r="C7578" s="288">
        <v>921.0</v>
      </c>
      <c r="D7578" s="130">
        <v>44888.0</v>
      </c>
      <c r="E7578" s="73" t="s">
        <v>5318</v>
      </c>
      <c r="F7578" s="130" t="s">
        <v>5319</v>
      </c>
      <c r="G7578" s="73" t="s">
        <v>2253</v>
      </c>
      <c r="H7578" s="169" t="s">
        <v>9896</v>
      </c>
      <c r="I7578" s="287"/>
      <c r="J7578" s="285"/>
      <c r="K7578" s="21"/>
      <c r="L7578" s="21"/>
      <c r="M7578" s="21"/>
      <c r="N7578" s="22">
        <f t="shared" si="2"/>
        <v>46206</v>
      </c>
      <c r="O7578" s="23">
        <f>'RESOLUCIONES EPG'!$N7578-'RESOLUCIONES EPG'!$D7578</f>
        <v>1318</v>
      </c>
    </row>
    <row r="7579" ht="15.75" customHeight="1">
      <c r="A7579" s="275" t="str">
        <f>'RESOLUCIONES 2015'!A7914:H7914</f>
        <v/>
      </c>
      <c r="B7579" s="73" t="s">
        <v>7852</v>
      </c>
      <c r="C7579" s="74">
        <v>919.0</v>
      </c>
      <c r="D7579" s="130">
        <v>44888.0</v>
      </c>
      <c r="E7579" s="73" t="s">
        <v>3711</v>
      </c>
      <c r="F7579" s="130" t="s">
        <v>6162</v>
      </c>
      <c r="G7579" s="73" t="s">
        <v>2253</v>
      </c>
      <c r="H7579" s="169" t="s">
        <v>9317</v>
      </c>
      <c r="I7579" s="287"/>
      <c r="J7579" s="285"/>
      <c r="K7579" s="21"/>
      <c r="L7579" s="21"/>
      <c r="M7579" s="21"/>
      <c r="N7579" s="22">
        <f t="shared" si="2"/>
        <v>46206</v>
      </c>
      <c r="O7579" s="23">
        <f>'RESOLUCIONES EPG'!$N7579-'RESOLUCIONES EPG'!$D7579</f>
        <v>1318</v>
      </c>
    </row>
    <row r="7580" ht="15.75" customHeight="1">
      <c r="A7580" s="275" t="str">
        <f>'RESOLUCIONES 2015'!A7913:H7913</f>
        <v/>
      </c>
      <c r="B7580" s="73" t="s">
        <v>7852</v>
      </c>
      <c r="C7580" s="280">
        <v>918.0</v>
      </c>
      <c r="D7580" s="130">
        <v>44888.0</v>
      </c>
      <c r="E7580" s="73" t="s">
        <v>5790</v>
      </c>
      <c r="F7580" s="130" t="s">
        <v>6214</v>
      </c>
      <c r="G7580" s="73" t="s">
        <v>2253</v>
      </c>
      <c r="H7580" s="169" t="s">
        <v>9895</v>
      </c>
      <c r="I7580" s="287"/>
      <c r="J7580" s="285"/>
      <c r="K7580" s="21"/>
      <c r="L7580" s="21"/>
      <c r="M7580" s="21"/>
      <c r="N7580" s="22">
        <f t="shared" si="2"/>
        <v>46206</v>
      </c>
      <c r="O7580" s="23">
        <f>'RESOLUCIONES EPG'!$N7580-'RESOLUCIONES EPG'!$D7580</f>
        <v>1318</v>
      </c>
    </row>
    <row r="7581" ht="16.5" customHeight="1">
      <c r="A7581" s="275" t="str">
        <f>'RESOLUCIONES 2015'!A7920:H7920</f>
        <v/>
      </c>
      <c r="B7581" s="73" t="s">
        <v>7852</v>
      </c>
      <c r="C7581" s="280">
        <v>925.0</v>
      </c>
      <c r="D7581" s="130">
        <v>44889.0</v>
      </c>
      <c r="E7581" s="73" t="s">
        <v>7539</v>
      </c>
      <c r="F7581" s="130" t="s">
        <v>7540</v>
      </c>
      <c r="G7581" s="73" t="s">
        <v>2923</v>
      </c>
      <c r="H7581" s="169" t="s">
        <v>9897</v>
      </c>
      <c r="I7581" s="287" t="s">
        <v>9750</v>
      </c>
      <c r="J7581" s="285" t="s">
        <v>9898</v>
      </c>
      <c r="K7581" s="21" t="s">
        <v>9899</v>
      </c>
      <c r="L7581" s="21"/>
      <c r="M7581" s="21"/>
      <c r="N7581" s="22">
        <f t="shared" si="2"/>
        <v>46206</v>
      </c>
      <c r="O7581" s="23">
        <f>'RESOLUCIONES EPG'!$N7581-'RESOLUCIONES EPG'!$D7581</f>
        <v>1317</v>
      </c>
    </row>
    <row r="7582" ht="16.5" customHeight="1">
      <c r="A7582" s="275" t="str">
        <f>'RESOLUCIONES 2015'!A7932:H7932</f>
        <v/>
      </c>
      <c r="B7582" s="73" t="s">
        <v>7852</v>
      </c>
      <c r="C7582" s="74">
        <v>937.0</v>
      </c>
      <c r="D7582" s="130">
        <v>44889.0</v>
      </c>
      <c r="E7582" s="73" t="s">
        <v>9900</v>
      </c>
      <c r="F7582" s="130" t="s">
        <v>9829</v>
      </c>
      <c r="G7582" s="73" t="s">
        <v>2751</v>
      </c>
      <c r="H7582" s="169"/>
      <c r="I7582" s="287"/>
      <c r="J7582" s="285"/>
      <c r="K7582" s="21"/>
      <c r="L7582" s="21"/>
      <c r="M7582" s="21"/>
      <c r="N7582" s="22">
        <f t="shared" si="2"/>
        <v>46206</v>
      </c>
      <c r="O7582" s="23">
        <f>'RESOLUCIONES EPG'!$N7582-'RESOLUCIONES EPG'!$D7582</f>
        <v>1317</v>
      </c>
    </row>
    <row r="7583" ht="15.75" customHeight="1">
      <c r="A7583" s="275" t="str">
        <f>'RESOLUCIONES 2015'!A7922:H7922</f>
        <v/>
      </c>
      <c r="B7583" s="73" t="s">
        <v>7852</v>
      </c>
      <c r="C7583" s="288">
        <v>927.0</v>
      </c>
      <c r="D7583" s="130">
        <v>44889.0</v>
      </c>
      <c r="E7583" s="73" t="s">
        <v>4620</v>
      </c>
      <c r="F7583" s="130" t="s">
        <v>8714</v>
      </c>
      <c r="G7583" s="73" t="s">
        <v>131</v>
      </c>
      <c r="H7583" s="169"/>
      <c r="I7583" s="287"/>
      <c r="J7583" s="285"/>
      <c r="K7583" s="21"/>
      <c r="L7583" s="21"/>
      <c r="M7583" s="21"/>
      <c r="N7583" s="22">
        <f t="shared" si="2"/>
        <v>46206</v>
      </c>
      <c r="O7583" s="23">
        <f>'RESOLUCIONES EPG'!$N7583-'RESOLUCIONES EPG'!$D7583</f>
        <v>1317</v>
      </c>
    </row>
    <row r="7584" ht="15.75" customHeight="1">
      <c r="A7584" s="275" t="str">
        <f>'RESOLUCIONES 2015'!A7919:H7919</f>
        <v/>
      </c>
      <c r="B7584" s="73" t="s">
        <v>7852</v>
      </c>
      <c r="C7584" s="288">
        <v>924.0</v>
      </c>
      <c r="D7584" s="130">
        <v>44889.0</v>
      </c>
      <c r="E7584" s="73" t="s">
        <v>3707</v>
      </c>
      <c r="F7584" s="130" t="s">
        <v>8740</v>
      </c>
      <c r="G7584" s="73" t="s">
        <v>131</v>
      </c>
      <c r="H7584" s="169"/>
      <c r="I7584" s="287"/>
      <c r="J7584" s="285"/>
      <c r="K7584" s="21"/>
      <c r="L7584" s="21"/>
      <c r="M7584" s="21"/>
      <c r="N7584" s="22">
        <f t="shared" si="2"/>
        <v>46206</v>
      </c>
      <c r="O7584" s="23">
        <f>'RESOLUCIONES EPG'!$N7584-'RESOLUCIONES EPG'!$D7584</f>
        <v>1317</v>
      </c>
    </row>
    <row r="7585" ht="16.5" customHeight="1">
      <c r="A7585" s="275" t="str">
        <f>'RESOLUCIONES 2015'!A7926:H7926</f>
        <v/>
      </c>
      <c r="B7585" s="73" t="s">
        <v>7852</v>
      </c>
      <c r="C7585" s="288">
        <v>931.0</v>
      </c>
      <c r="D7585" s="130">
        <v>44889.0</v>
      </c>
      <c r="E7585" s="73" t="s">
        <v>4268</v>
      </c>
      <c r="F7585" s="130" t="s">
        <v>8760</v>
      </c>
      <c r="G7585" s="73" t="s">
        <v>131</v>
      </c>
      <c r="H7585" s="294"/>
      <c r="I7585" s="287"/>
      <c r="J7585" s="285"/>
      <c r="K7585" s="21"/>
      <c r="L7585" s="21"/>
      <c r="M7585" s="21"/>
      <c r="N7585" s="22">
        <f t="shared" si="2"/>
        <v>46206</v>
      </c>
      <c r="O7585" s="23">
        <f>'RESOLUCIONES EPG'!$N7585-'RESOLUCIONES EPG'!$D7585</f>
        <v>1317</v>
      </c>
    </row>
    <row r="7586" ht="16.5" customHeight="1">
      <c r="A7586" s="275" t="str">
        <f>'RESOLUCIONES 2015'!A7927:H7927</f>
        <v/>
      </c>
      <c r="B7586" s="73" t="s">
        <v>7852</v>
      </c>
      <c r="C7586" s="74">
        <v>932.0</v>
      </c>
      <c r="D7586" s="130">
        <v>44889.0</v>
      </c>
      <c r="E7586" s="73" t="s">
        <v>9901</v>
      </c>
      <c r="F7586" s="130" t="s">
        <v>9902</v>
      </c>
      <c r="G7586" s="73" t="s">
        <v>18</v>
      </c>
      <c r="H7586" s="169"/>
      <c r="I7586" s="287"/>
      <c r="J7586" s="285"/>
      <c r="K7586" s="21"/>
      <c r="L7586" s="21"/>
      <c r="M7586" s="21"/>
      <c r="N7586" s="22">
        <f t="shared" si="2"/>
        <v>46206</v>
      </c>
      <c r="O7586" s="23">
        <f>'RESOLUCIONES EPG'!$N7586-'RESOLUCIONES EPG'!$D7586</f>
        <v>1317</v>
      </c>
    </row>
    <row r="7587" ht="15.75" customHeight="1">
      <c r="A7587" s="275" t="str">
        <f>'RESOLUCIONES 2015'!A7934:H7934</f>
        <v/>
      </c>
      <c r="B7587" s="73" t="s">
        <v>7852</v>
      </c>
      <c r="C7587" s="280">
        <v>939.0</v>
      </c>
      <c r="D7587" s="130">
        <v>44889.0</v>
      </c>
      <c r="E7587" s="73" t="s">
        <v>9903</v>
      </c>
      <c r="F7587" s="130" t="s">
        <v>9904</v>
      </c>
      <c r="G7587" s="73" t="s">
        <v>2751</v>
      </c>
      <c r="H7587" s="169"/>
      <c r="I7587" s="287"/>
      <c r="J7587" s="285"/>
      <c r="K7587" s="21"/>
      <c r="L7587" s="21"/>
      <c r="M7587" s="21"/>
      <c r="N7587" s="22">
        <f t="shared" si="2"/>
        <v>46206</v>
      </c>
      <c r="O7587" s="23">
        <f>'RESOLUCIONES EPG'!$N7587-'RESOLUCIONES EPG'!$D7587</f>
        <v>1317</v>
      </c>
    </row>
    <row r="7588" ht="15.75" customHeight="1">
      <c r="A7588" s="275" t="str">
        <f>'RESOLUCIONES 2015'!A7928:H7928</f>
        <v/>
      </c>
      <c r="B7588" s="73" t="s">
        <v>7852</v>
      </c>
      <c r="C7588" s="280">
        <v>933.0</v>
      </c>
      <c r="D7588" s="130">
        <v>44889.0</v>
      </c>
      <c r="E7588" s="73" t="s">
        <v>9905</v>
      </c>
      <c r="F7588" s="130" t="s">
        <v>9906</v>
      </c>
      <c r="G7588" s="73" t="s">
        <v>18</v>
      </c>
      <c r="H7588" s="169"/>
      <c r="I7588" s="287"/>
      <c r="J7588" s="285"/>
      <c r="K7588" s="21"/>
      <c r="L7588" s="21"/>
      <c r="M7588" s="21"/>
      <c r="N7588" s="22">
        <f t="shared" si="2"/>
        <v>46206</v>
      </c>
      <c r="O7588" s="23">
        <f>'RESOLUCIONES EPG'!$N7588-'RESOLUCIONES EPG'!$D7588</f>
        <v>1317</v>
      </c>
    </row>
    <row r="7589" ht="15.75" customHeight="1">
      <c r="A7589" s="275" t="str">
        <f>'RESOLUCIONES 2015'!A7930:H7930</f>
        <v/>
      </c>
      <c r="B7589" s="73" t="s">
        <v>7852</v>
      </c>
      <c r="C7589" s="74">
        <v>935.0</v>
      </c>
      <c r="D7589" s="130">
        <v>44889.0</v>
      </c>
      <c r="E7589" s="73" t="s">
        <v>5527</v>
      </c>
      <c r="F7589" s="130" t="s">
        <v>5528</v>
      </c>
      <c r="G7589" s="73" t="s">
        <v>9862</v>
      </c>
      <c r="H7589" s="169"/>
      <c r="I7589" s="287"/>
      <c r="J7589" s="285"/>
      <c r="K7589" s="21"/>
      <c r="L7589" s="21"/>
      <c r="M7589" s="21"/>
      <c r="N7589" s="22">
        <f t="shared" si="2"/>
        <v>46206</v>
      </c>
      <c r="O7589" s="23">
        <f>'RESOLUCIONES EPG'!$N7589-'RESOLUCIONES EPG'!$D7589</f>
        <v>1317</v>
      </c>
    </row>
    <row r="7590" ht="15.75" customHeight="1">
      <c r="A7590" s="275" t="str">
        <f>'RESOLUCIONES 2015'!A7935:H7935</f>
        <v/>
      </c>
      <c r="B7590" s="73"/>
      <c r="C7590" s="307">
        <v>940.0</v>
      </c>
      <c r="D7590" s="130">
        <v>44889.0</v>
      </c>
      <c r="E7590" s="73" t="s">
        <v>9907</v>
      </c>
      <c r="F7590" s="130"/>
      <c r="G7590" s="73" t="s">
        <v>9907</v>
      </c>
      <c r="H7590" s="169"/>
      <c r="I7590" s="287"/>
      <c r="J7590" s="285"/>
      <c r="K7590" s="21"/>
      <c r="L7590" s="21"/>
      <c r="M7590" s="21"/>
      <c r="N7590" s="22">
        <f t="shared" si="2"/>
        <v>46206</v>
      </c>
      <c r="O7590" s="23">
        <f>'RESOLUCIONES EPG'!$N7590-'RESOLUCIONES EPG'!$D7590</f>
        <v>1317</v>
      </c>
    </row>
    <row r="7591" ht="16.5" customHeight="1">
      <c r="A7591" s="275" t="str">
        <f>'RESOLUCIONES 2015'!A7933:H7933</f>
        <v/>
      </c>
      <c r="B7591" s="73" t="s">
        <v>7852</v>
      </c>
      <c r="C7591" s="288">
        <v>938.0</v>
      </c>
      <c r="D7591" s="130">
        <v>44889.0</v>
      </c>
      <c r="E7591" s="73" t="s">
        <v>8950</v>
      </c>
      <c r="F7591" s="130" t="s">
        <v>9908</v>
      </c>
      <c r="G7591" s="73" t="s">
        <v>2751</v>
      </c>
      <c r="H7591" s="169"/>
      <c r="I7591" s="287"/>
      <c r="J7591" s="285"/>
      <c r="K7591" s="21"/>
      <c r="L7591" s="21"/>
      <c r="M7591" s="21"/>
      <c r="N7591" s="22">
        <f t="shared" si="2"/>
        <v>46206</v>
      </c>
      <c r="O7591" s="23">
        <f>'RESOLUCIONES EPG'!$N7591-'RESOLUCIONES EPG'!$D7591</f>
        <v>1317</v>
      </c>
    </row>
    <row r="7592" ht="16.5" customHeight="1">
      <c r="A7592" s="275" t="str">
        <f>'RESOLUCIONES 2015'!A7923:H7923</f>
        <v/>
      </c>
      <c r="B7592" s="73" t="s">
        <v>7852</v>
      </c>
      <c r="C7592" s="288">
        <v>928.0</v>
      </c>
      <c r="D7592" s="130">
        <v>44889.0</v>
      </c>
      <c r="E7592" s="73" t="s">
        <v>9224</v>
      </c>
      <c r="F7592" s="130" t="s">
        <v>9311</v>
      </c>
      <c r="G7592" s="73" t="s">
        <v>131</v>
      </c>
      <c r="H7592" s="169"/>
      <c r="I7592" s="287"/>
      <c r="J7592" s="285"/>
      <c r="K7592" s="21"/>
      <c r="L7592" s="21"/>
      <c r="M7592" s="21"/>
      <c r="N7592" s="22">
        <f t="shared" si="2"/>
        <v>46206</v>
      </c>
      <c r="O7592" s="23">
        <f>'RESOLUCIONES EPG'!$N7592-'RESOLUCIONES EPG'!$D7592</f>
        <v>1317</v>
      </c>
    </row>
    <row r="7593" ht="16.5" customHeight="1">
      <c r="A7593" s="275" t="str">
        <f>'RESOLUCIONES 2015'!A7925:H7925</f>
        <v/>
      </c>
      <c r="B7593" s="73" t="s">
        <v>7852</v>
      </c>
      <c r="C7593" s="74">
        <v>930.0</v>
      </c>
      <c r="D7593" s="130">
        <v>44889.0</v>
      </c>
      <c r="E7593" s="73" t="s">
        <v>8383</v>
      </c>
      <c r="F7593" s="130" t="s">
        <v>8384</v>
      </c>
      <c r="G7593" s="73" t="s">
        <v>131</v>
      </c>
      <c r="H7593" s="169"/>
      <c r="I7593" s="287"/>
      <c r="J7593" s="285"/>
      <c r="K7593" s="21"/>
      <c r="L7593" s="21"/>
      <c r="M7593" s="21"/>
      <c r="N7593" s="22">
        <f t="shared" si="2"/>
        <v>46206</v>
      </c>
      <c r="O7593" s="23">
        <f>'RESOLUCIONES EPG'!$N7593-'RESOLUCIONES EPG'!$D7593</f>
        <v>1317</v>
      </c>
    </row>
    <row r="7594" ht="15.75" customHeight="1">
      <c r="A7594" s="275" t="str">
        <f>'RESOLUCIONES 2015'!A7924:H7924</f>
        <v/>
      </c>
      <c r="B7594" s="73" t="s">
        <v>7852</v>
      </c>
      <c r="C7594" s="280">
        <v>929.0</v>
      </c>
      <c r="D7594" s="130">
        <v>44889.0</v>
      </c>
      <c r="E7594" s="73" t="s">
        <v>8451</v>
      </c>
      <c r="F7594" s="130" t="s">
        <v>8452</v>
      </c>
      <c r="G7594" s="73" t="s">
        <v>131</v>
      </c>
      <c r="H7594" s="169"/>
      <c r="I7594" s="287"/>
      <c r="J7594" s="285"/>
      <c r="K7594" s="21"/>
      <c r="L7594" s="21"/>
      <c r="M7594" s="21"/>
      <c r="N7594" s="22">
        <f t="shared" si="2"/>
        <v>46206</v>
      </c>
      <c r="O7594" s="23">
        <f>'RESOLUCIONES EPG'!$N7594-'RESOLUCIONES EPG'!$D7594</f>
        <v>1317</v>
      </c>
    </row>
    <row r="7595" ht="16.5" customHeight="1">
      <c r="A7595" s="275" t="str">
        <f>'RESOLUCIONES 2015'!A7921:H7921</f>
        <v/>
      </c>
      <c r="B7595" s="73" t="s">
        <v>7852</v>
      </c>
      <c r="C7595" s="280">
        <v>926.0</v>
      </c>
      <c r="D7595" s="130">
        <v>44889.0</v>
      </c>
      <c r="E7595" s="73" t="s">
        <v>7265</v>
      </c>
      <c r="F7595" s="130" t="s">
        <v>7266</v>
      </c>
      <c r="G7595" s="73" t="s">
        <v>131</v>
      </c>
      <c r="H7595" s="169"/>
      <c r="I7595" s="287"/>
      <c r="J7595" s="285"/>
      <c r="K7595" s="21"/>
      <c r="L7595" s="21"/>
      <c r="M7595" s="21"/>
      <c r="N7595" s="22">
        <f t="shared" si="2"/>
        <v>46206</v>
      </c>
      <c r="O7595" s="23">
        <f>'RESOLUCIONES EPG'!$N7595-'RESOLUCIONES EPG'!$D7595</f>
        <v>1317</v>
      </c>
    </row>
    <row r="7596" ht="16.5" customHeight="1">
      <c r="A7596" s="275" t="str">
        <f>'RESOLUCIONES 2015'!A7929:H7929</f>
        <v/>
      </c>
      <c r="B7596" s="73" t="s">
        <v>7852</v>
      </c>
      <c r="C7596" s="74">
        <v>934.0</v>
      </c>
      <c r="D7596" s="130">
        <v>44889.0</v>
      </c>
      <c r="E7596" s="73" t="s">
        <v>3767</v>
      </c>
      <c r="F7596" s="130" t="s">
        <v>3768</v>
      </c>
      <c r="G7596" s="73" t="s">
        <v>6388</v>
      </c>
      <c r="H7596" s="169"/>
      <c r="I7596" s="287"/>
      <c r="J7596" s="285"/>
      <c r="K7596" s="21"/>
      <c r="L7596" s="21"/>
      <c r="M7596" s="21"/>
      <c r="N7596" s="22">
        <f t="shared" si="2"/>
        <v>46206</v>
      </c>
      <c r="O7596" s="23">
        <f>'RESOLUCIONES EPG'!$N7596-'RESOLUCIONES EPG'!$D7596</f>
        <v>1317</v>
      </c>
    </row>
    <row r="7597" ht="15.75" customHeight="1">
      <c r="A7597" s="275" t="str">
        <f>'RESOLUCIONES 2015'!A7931:H7931</f>
        <v/>
      </c>
      <c r="B7597" s="73" t="s">
        <v>7852</v>
      </c>
      <c r="C7597" s="288">
        <v>936.0</v>
      </c>
      <c r="D7597" s="130">
        <v>44889.0</v>
      </c>
      <c r="E7597" s="73" t="s">
        <v>9797</v>
      </c>
      <c r="F7597" s="130" t="s">
        <v>9909</v>
      </c>
      <c r="G7597" s="73" t="s">
        <v>2751</v>
      </c>
      <c r="H7597" s="169"/>
      <c r="I7597" s="287"/>
      <c r="J7597" s="285"/>
      <c r="K7597" s="21"/>
      <c r="L7597" s="21"/>
      <c r="M7597" s="21"/>
      <c r="N7597" s="22">
        <f t="shared" si="2"/>
        <v>46206</v>
      </c>
      <c r="O7597" s="23">
        <f>'RESOLUCIONES EPG'!$N7597-'RESOLUCIONES EPG'!$D7597</f>
        <v>1317</v>
      </c>
    </row>
    <row r="7598" ht="16.5" customHeight="1">
      <c r="A7598" s="275" t="str">
        <f>'RESOLUCIONES 2015'!A7936:H7936</f>
        <v/>
      </c>
      <c r="B7598" s="73" t="s">
        <v>7852</v>
      </c>
      <c r="C7598" s="307">
        <v>940.0</v>
      </c>
      <c r="D7598" s="130">
        <v>44894.0</v>
      </c>
      <c r="E7598" s="73" t="s">
        <v>2165</v>
      </c>
      <c r="F7598" s="130" t="s">
        <v>9910</v>
      </c>
      <c r="G7598" s="73" t="s">
        <v>1593</v>
      </c>
      <c r="H7598" s="259" t="s">
        <v>9302</v>
      </c>
      <c r="I7598" s="287"/>
      <c r="J7598" s="285"/>
      <c r="K7598" s="21"/>
      <c r="L7598" s="21"/>
      <c r="M7598" s="21"/>
      <c r="N7598" s="22">
        <f t="shared" si="2"/>
        <v>46206</v>
      </c>
      <c r="O7598" s="23">
        <f>'RESOLUCIONES EPG'!$N7598-'RESOLUCIONES EPG'!$D7598</f>
        <v>1312</v>
      </c>
    </row>
    <row r="7599" ht="15.75" customHeight="1">
      <c r="A7599" s="275" t="str">
        <f>'RESOLUCIONES 2015'!A7938:H7938</f>
        <v/>
      </c>
      <c r="B7599" s="73" t="s">
        <v>7852</v>
      </c>
      <c r="C7599" s="288">
        <v>942.0</v>
      </c>
      <c r="D7599" s="130">
        <v>44894.0</v>
      </c>
      <c r="E7599" s="73" t="s">
        <v>7313</v>
      </c>
      <c r="F7599" s="130" t="s">
        <v>8778</v>
      </c>
      <c r="G7599" s="73" t="s">
        <v>1593</v>
      </c>
      <c r="H7599" s="300" t="s">
        <v>9680</v>
      </c>
      <c r="I7599" s="287"/>
      <c r="J7599" s="285"/>
      <c r="K7599" s="21"/>
      <c r="L7599" s="21"/>
      <c r="M7599" s="21"/>
      <c r="N7599" s="22">
        <f t="shared" si="2"/>
        <v>46206</v>
      </c>
      <c r="O7599" s="23">
        <f>'RESOLUCIONES EPG'!$N7599-'RESOLUCIONES EPG'!$D7599</f>
        <v>1312</v>
      </c>
    </row>
    <row r="7600" ht="16.5" customHeight="1">
      <c r="A7600" s="275" t="str">
        <f>'RESOLUCIONES 2015'!A7937:H7937</f>
        <v/>
      </c>
      <c r="B7600" s="73" t="s">
        <v>7852</v>
      </c>
      <c r="C7600" s="74">
        <v>941.0</v>
      </c>
      <c r="D7600" s="130">
        <v>44894.0</v>
      </c>
      <c r="E7600" s="73" t="s">
        <v>8324</v>
      </c>
      <c r="F7600" s="130" t="s">
        <v>8541</v>
      </c>
      <c r="G7600" s="73" t="s">
        <v>1593</v>
      </c>
      <c r="H7600" s="305" t="s">
        <v>9883</v>
      </c>
      <c r="I7600" s="287"/>
      <c r="J7600" s="285"/>
      <c r="K7600" s="21"/>
      <c r="L7600" s="21"/>
      <c r="M7600" s="21"/>
      <c r="N7600" s="22">
        <f t="shared" si="2"/>
        <v>46206</v>
      </c>
      <c r="O7600" s="23">
        <f>'RESOLUCIONES EPG'!$N7600-'RESOLUCIONES EPG'!$D7600</f>
        <v>1312</v>
      </c>
    </row>
    <row r="7601" ht="16.5" customHeight="1">
      <c r="A7601" s="275" t="str">
        <f>'RESOLUCIONES 2015'!A7944:H7944</f>
        <v/>
      </c>
      <c r="B7601" s="73" t="s">
        <v>7852</v>
      </c>
      <c r="C7601" s="280">
        <v>948.0</v>
      </c>
      <c r="D7601" s="130">
        <v>44895.0</v>
      </c>
      <c r="E7601" s="73" t="s">
        <v>6401</v>
      </c>
      <c r="F7601" s="130" t="s">
        <v>9911</v>
      </c>
      <c r="G7601" s="73" t="s">
        <v>18</v>
      </c>
      <c r="H7601" s="169" t="s">
        <v>9912</v>
      </c>
      <c r="I7601" s="287"/>
      <c r="J7601" s="285"/>
      <c r="K7601" s="21"/>
      <c r="L7601" s="21"/>
      <c r="M7601" s="21"/>
      <c r="N7601" s="22">
        <f t="shared" si="2"/>
        <v>46206</v>
      </c>
      <c r="O7601" s="23">
        <f>'RESOLUCIONES EPG'!$N7601-'RESOLUCIONES EPG'!$D7601</f>
        <v>1311</v>
      </c>
    </row>
    <row r="7602" ht="16.5" customHeight="1">
      <c r="A7602" s="275" t="str">
        <f>'RESOLUCIONES 2015'!A7945:H7945</f>
        <v/>
      </c>
      <c r="B7602" s="73" t="s">
        <v>7852</v>
      </c>
      <c r="C7602" s="280">
        <v>949.0</v>
      </c>
      <c r="D7602" s="130">
        <v>44895.0</v>
      </c>
      <c r="E7602" s="73" t="s">
        <v>7518</v>
      </c>
      <c r="F7602" s="130" t="s">
        <v>9913</v>
      </c>
      <c r="G7602" s="73" t="s">
        <v>18</v>
      </c>
      <c r="H7602" s="169" t="s">
        <v>2151</v>
      </c>
      <c r="I7602" s="287"/>
      <c r="J7602" s="285"/>
      <c r="K7602" s="21"/>
      <c r="L7602" s="21"/>
      <c r="M7602" s="21"/>
      <c r="N7602" s="22">
        <f t="shared" si="2"/>
        <v>46206</v>
      </c>
      <c r="O7602" s="23">
        <f>'RESOLUCIONES EPG'!$N7602-'RESOLUCIONES EPG'!$D7602</f>
        <v>1311</v>
      </c>
    </row>
    <row r="7603" ht="16.5" customHeight="1">
      <c r="A7603" s="275" t="str">
        <f>'RESOLUCIONES 2015'!A7942:H7942</f>
        <v/>
      </c>
      <c r="B7603" s="73" t="s">
        <v>7852</v>
      </c>
      <c r="C7603" s="74">
        <v>946.0</v>
      </c>
      <c r="D7603" s="130">
        <v>44895.0</v>
      </c>
      <c r="E7603" s="73" t="s">
        <v>8508</v>
      </c>
      <c r="F7603" s="130" t="s">
        <v>8509</v>
      </c>
      <c r="G7603" s="73" t="s">
        <v>2253</v>
      </c>
      <c r="H7603" s="169" t="s">
        <v>9555</v>
      </c>
      <c r="I7603" s="287"/>
      <c r="J7603" s="285"/>
      <c r="K7603" s="21"/>
      <c r="L7603" s="21"/>
      <c r="M7603" s="21"/>
      <c r="N7603" s="22">
        <f t="shared" si="2"/>
        <v>46206</v>
      </c>
      <c r="O7603" s="23">
        <f>'RESOLUCIONES EPG'!$N7603-'RESOLUCIONES EPG'!$D7603</f>
        <v>1311</v>
      </c>
    </row>
    <row r="7604" ht="15.75" customHeight="1">
      <c r="A7604" s="275" t="str">
        <f>'RESOLUCIONES 2015'!A7939:H7939</f>
        <v/>
      </c>
      <c r="B7604" s="73" t="s">
        <v>7852</v>
      </c>
      <c r="C7604" s="288">
        <v>943.0</v>
      </c>
      <c r="D7604" s="130">
        <v>44895.0</v>
      </c>
      <c r="E7604" s="73" t="s">
        <v>8688</v>
      </c>
      <c r="F7604" s="130" t="s">
        <v>8804</v>
      </c>
      <c r="G7604" s="73" t="s">
        <v>6388</v>
      </c>
      <c r="H7604" s="169"/>
      <c r="I7604" s="287"/>
      <c r="J7604" s="285"/>
      <c r="K7604" s="21"/>
      <c r="L7604" s="21"/>
      <c r="M7604" s="21"/>
      <c r="N7604" s="22">
        <f t="shared" si="2"/>
        <v>46206</v>
      </c>
      <c r="O7604" s="23">
        <f>'RESOLUCIONES EPG'!$N7604-'RESOLUCIONES EPG'!$D7604</f>
        <v>1311</v>
      </c>
    </row>
    <row r="7605" ht="15.75" customHeight="1">
      <c r="A7605" s="275" t="str">
        <f>'RESOLUCIONES 2015'!A7943:H7943</f>
        <v/>
      </c>
      <c r="B7605" s="73" t="s">
        <v>7852</v>
      </c>
      <c r="C7605" s="288">
        <v>947.0</v>
      </c>
      <c r="D7605" s="130">
        <v>44895.0</v>
      </c>
      <c r="E7605" s="73" t="s">
        <v>9914</v>
      </c>
      <c r="F7605" s="130" t="s">
        <v>9915</v>
      </c>
      <c r="G7605" s="73" t="s">
        <v>18</v>
      </c>
      <c r="H7605" s="169" t="s">
        <v>4966</v>
      </c>
      <c r="I7605" s="287"/>
      <c r="J7605" s="285"/>
      <c r="K7605" s="21"/>
      <c r="L7605" s="21"/>
      <c r="M7605" s="21"/>
      <c r="N7605" s="22">
        <f t="shared" si="2"/>
        <v>46206</v>
      </c>
      <c r="O7605" s="23">
        <f>'RESOLUCIONES EPG'!$N7605-'RESOLUCIONES EPG'!$D7605</f>
        <v>1311</v>
      </c>
    </row>
    <row r="7606" ht="15.75" customHeight="1">
      <c r="A7606" s="275" t="str">
        <f>'RESOLUCIONES 2015'!A7940:H7940</f>
        <v/>
      </c>
      <c r="B7606" s="73" t="s">
        <v>7852</v>
      </c>
      <c r="C7606" s="288">
        <v>944.0</v>
      </c>
      <c r="D7606" s="130">
        <v>44895.0</v>
      </c>
      <c r="E7606" s="73" t="s">
        <v>9486</v>
      </c>
      <c r="F7606" s="130" t="s">
        <v>9510</v>
      </c>
      <c r="G7606" s="73" t="s">
        <v>6388</v>
      </c>
      <c r="H7606" s="169"/>
      <c r="I7606" s="287"/>
      <c r="J7606" s="285"/>
      <c r="K7606" s="21"/>
      <c r="L7606" s="21"/>
      <c r="M7606" s="21"/>
      <c r="N7606" s="22">
        <f t="shared" si="2"/>
        <v>46206</v>
      </c>
      <c r="O7606" s="23">
        <f>'RESOLUCIONES EPG'!$N7606-'RESOLUCIONES EPG'!$D7606</f>
        <v>1311</v>
      </c>
    </row>
    <row r="7607" ht="15.75" customHeight="1">
      <c r="A7607" s="275" t="str">
        <f>'RESOLUCIONES 2015'!A7941:H7941</f>
        <v/>
      </c>
      <c r="B7607" s="73" t="s">
        <v>7852</v>
      </c>
      <c r="C7607" s="280">
        <v>945.0</v>
      </c>
      <c r="D7607" s="130">
        <v>44895.0</v>
      </c>
      <c r="E7607" s="73" t="s">
        <v>7256</v>
      </c>
      <c r="F7607" s="130" t="s">
        <v>7850</v>
      </c>
      <c r="G7607" s="73" t="s">
        <v>2253</v>
      </c>
      <c r="H7607" s="169" t="s">
        <v>9683</v>
      </c>
      <c r="I7607" s="287"/>
      <c r="J7607" s="285"/>
      <c r="K7607" s="21"/>
      <c r="L7607" s="21"/>
      <c r="M7607" s="21"/>
      <c r="N7607" s="22">
        <f t="shared" si="2"/>
        <v>46206</v>
      </c>
      <c r="O7607" s="23">
        <f>'RESOLUCIONES EPG'!$N7607-'RESOLUCIONES EPG'!$D7607</f>
        <v>1311</v>
      </c>
    </row>
    <row r="7608" ht="16.5" customHeight="1">
      <c r="A7608" s="275" t="str">
        <f>'RESOLUCIONES 2015'!A7951:H7951</f>
        <v/>
      </c>
      <c r="B7608" s="73" t="s">
        <v>7852</v>
      </c>
      <c r="C7608" s="74">
        <v>955.0</v>
      </c>
      <c r="D7608" s="130">
        <v>44896.0</v>
      </c>
      <c r="E7608" s="73" t="s">
        <v>9084</v>
      </c>
      <c r="F7608" s="130" t="s">
        <v>9085</v>
      </c>
      <c r="G7608" s="73" t="s">
        <v>2923</v>
      </c>
      <c r="H7608" s="169" t="s">
        <v>9916</v>
      </c>
      <c r="I7608" s="287" t="s">
        <v>9917</v>
      </c>
      <c r="J7608" s="285" t="s">
        <v>9918</v>
      </c>
      <c r="K7608" s="21" t="s">
        <v>9919</v>
      </c>
      <c r="L7608" s="21"/>
      <c r="M7608" s="21"/>
      <c r="N7608" s="22">
        <f t="shared" si="2"/>
        <v>46206</v>
      </c>
      <c r="O7608" s="23">
        <f>'RESOLUCIONES EPG'!$N7608-'RESOLUCIONES EPG'!$D7608</f>
        <v>1310</v>
      </c>
    </row>
    <row r="7609" ht="16.5" customHeight="1">
      <c r="A7609" s="275" t="str">
        <f>'RESOLUCIONES 2015'!A7949:H7949</f>
        <v/>
      </c>
      <c r="B7609" s="73" t="s">
        <v>7852</v>
      </c>
      <c r="C7609" s="288">
        <v>953.0</v>
      </c>
      <c r="D7609" s="130">
        <v>44896.0</v>
      </c>
      <c r="E7609" s="73" t="s">
        <v>8445</v>
      </c>
      <c r="F7609" s="130" t="s">
        <v>8446</v>
      </c>
      <c r="G7609" s="73" t="s">
        <v>131</v>
      </c>
      <c r="H7609" s="169"/>
      <c r="I7609" s="287"/>
      <c r="J7609" s="285"/>
      <c r="K7609" s="21"/>
      <c r="L7609" s="21"/>
      <c r="M7609" s="21"/>
      <c r="N7609" s="22">
        <f t="shared" si="2"/>
        <v>46206</v>
      </c>
      <c r="O7609" s="23">
        <f>'RESOLUCIONES EPG'!$N7609-'RESOLUCIONES EPG'!$D7609</f>
        <v>1310</v>
      </c>
    </row>
    <row r="7610" ht="15.75" customHeight="1">
      <c r="A7610" s="275" t="str">
        <f>'RESOLUCIONES 2015'!A7947:H7947</f>
        <v/>
      </c>
      <c r="B7610" s="73" t="s">
        <v>7852</v>
      </c>
      <c r="C7610" s="288">
        <v>951.0</v>
      </c>
      <c r="D7610" s="130">
        <v>44896.0</v>
      </c>
      <c r="E7610" s="73" t="s">
        <v>9920</v>
      </c>
      <c r="F7610" s="130" t="s">
        <v>9921</v>
      </c>
      <c r="G7610" s="73" t="s">
        <v>18</v>
      </c>
      <c r="H7610" s="169" t="s">
        <v>3754</v>
      </c>
      <c r="I7610" s="287"/>
      <c r="J7610" s="285"/>
      <c r="K7610" s="21"/>
      <c r="L7610" s="21"/>
      <c r="M7610" s="21"/>
      <c r="N7610" s="22">
        <f t="shared" si="2"/>
        <v>46206</v>
      </c>
      <c r="O7610" s="23">
        <f>'RESOLUCIONES EPG'!$N7610-'RESOLUCIONES EPG'!$D7610</f>
        <v>1310</v>
      </c>
    </row>
    <row r="7611" ht="15.75" customHeight="1">
      <c r="A7611" s="275" t="str">
        <f>'RESOLUCIONES 2015'!A7952:H7952</f>
        <v/>
      </c>
      <c r="B7611" s="73" t="s">
        <v>7852</v>
      </c>
      <c r="C7611" s="288">
        <v>956.0</v>
      </c>
      <c r="D7611" s="130">
        <v>44896.0</v>
      </c>
      <c r="E7611" s="73" t="s">
        <v>2522</v>
      </c>
      <c r="F7611" s="130" t="s">
        <v>8807</v>
      </c>
      <c r="G7611" s="73" t="s">
        <v>1593</v>
      </c>
      <c r="H7611" s="300" t="s">
        <v>9680</v>
      </c>
      <c r="I7611" s="287"/>
      <c r="J7611" s="285"/>
      <c r="K7611" s="21"/>
      <c r="L7611" s="21"/>
      <c r="M7611" s="21"/>
      <c r="N7611" s="22">
        <f t="shared" si="2"/>
        <v>46206</v>
      </c>
      <c r="O7611" s="23">
        <f>'RESOLUCIONES EPG'!$N7611-'RESOLUCIONES EPG'!$D7611</f>
        <v>1310</v>
      </c>
    </row>
    <row r="7612" ht="15.75" customHeight="1">
      <c r="A7612" s="275" t="str">
        <f>'RESOLUCIONES 2015'!A7948:H7948</f>
        <v/>
      </c>
      <c r="B7612" s="73" t="s">
        <v>7852</v>
      </c>
      <c r="C7612" s="280">
        <v>952.0</v>
      </c>
      <c r="D7612" s="130">
        <v>44896.0</v>
      </c>
      <c r="E7612" s="73" t="s">
        <v>9127</v>
      </c>
      <c r="F7612" s="130" t="s">
        <v>9128</v>
      </c>
      <c r="G7612" s="73" t="s">
        <v>131</v>
      </c>
      <c r="H7612" s="169"/>
      <c r="I7612" s="287"/>
      <c r="J7612" s="285"/>
      <c r="K7612" s="21"/>
      <c r="L7612" s="21"/>
      <c r="M7612" s="21"/>
      <c r="N7612" s="22">
        <f t="shared" si="2"/>
        <v>46206</v>
      </c>
      <c r="O7612" s="23">
        <f>'RESOLUCIONES EPG'!$N7612-'RESOLUCIONES EPG'!$D7612</f>
        <v>1310</v>
      </c>
    </row>
    <row r="7613" ht="15.75" customHeight="1">
      <c r="A7613" s="275" t="str">
        <f>'RESOLUCIONES 2015'!A7946:H7946</f>
        <v/>
      </c>
      <c r="B7613" s="73" t="s">
        <v>7852</v>
      </c>
      <c r="C7613" s="74">
        <v>950.0</v>
      </c>
      <c r="D7613" s="130">
        <v>44896.0</v>
      </c>
      <c r="E7613" s="73" t="s">
        <v>9922</v>
      </c>
      <c r="F7613" s="130" t="s">
        <v>9923</v>
      </c>
      <c r="G7613" s="73" t="s">
        <v>18</v>
      </c>
      <c r="H7613" s="169"/>
      <c r="I7613" s="287"/>
      <c r="J7613" s="285"/>
      <c r="K7613" s="21"/>
      <c r="L7613" s="21"/>
      <c r="M7613" s="21"/>
      <c r="N7613" s="22">
        <f t="shared" si="2"/>
        <v>46206</v>
      </c>
      <c r="O7613" s="23">
        <f>'RESOLUCIONES EPG'!$N7613-'RESOLUCIONES EPG'!$D7613</f>
        <v>1310</v>
      </c>
    </row>
    <row r="7614" ht="16.5" customHeight="1">
      <c r="A7614" s="275" t="str">
        <f>'RESOLUCIONES 2015'!A7950:H7950</f>
        <v/>
      </c>
      <c r="B7614" s="73" t="s">
        <v>7852</v>
      </c>
      <c r="C7614" s="288">
        <v>954.0</v>
      </c>
      <c r="D7614" s="130">
        <v>44896.0</v>
      </c>
      <c r="E7614" s="73" t="s">
        <v>5587</v>
      </c>
      <c r="F7614" s="130" t="s">
        <v>6141</v>
      </c>
      <c r="G7614" s="73" t="s">
        <v>2923</v>
      </c>
      <c r="H7614" s="169" t="s">
        <v>9924</v>
      </c>
      <c r="I7614" s="287" t="s">
        <v>8519</v>
      </c>
      <c r="J7614" s="285" t="s">
        <v>9925</v>
      </c>
      <c r="K7614" s="21" t="s">
        <v>9926</v>
      </c>
      <c r="L7614" s="21"/>
      <c r="M7614" s="21"/>
      <c r="N7614" s="22">
        <f t="shared" si="2"/>
        <v>46206</v>
      </c>
      <c r="O7614" s="23">
        <f>'RESOLUCIONES EPG'!$N7614-'RESOLUCIONES EPG'!$D7614</f>
        <v>1310</v>
      </c>
    </row>
    <row r="7615" ht="16.5" customHeight="1">
      <c r="A7615" s="275" t="str">
        <f>'RESOLUCIONES 2015'!A7955:H7955</f>
        <v/>
      </c>
      <c r="B7615" s="73" t="s">
        <v>7852</v>
      </c>
      <c r="C7615" s="288">
        <v>959.0</v>
      </c>
      <c r="D7615" s="130">
        <v>44897.0</v>
      </c>
      <c r="E7615" s="73" t="s">
        <v>6882</v>
      </c>
      <c r="F7615" s="130" t="s">
        <v>9339</v>
      </c>
      <c r="G7615" s="73" t="s">
        <v>1593</v>
      </c>
      <c r="H7615" s="300" t="s">
        <v>9680</v>
      </c>
      <c r="I7615" s="287"/>
      <c r="J7615" s="285"/>
      <c r="K7615" s="21"/>
      <c r="L7615" s="21"/>
      <c r="M7615" s="21"/>
      <c r="N7615" s="22">
        <f t="shared" si="2"/>
        <v>46206</v>
      </c>
      <c r="O7615" s="23">
        <f>'RESOLUCIONES EPG'!$N7615-'RESOLUCIONES EPG'!$D7615</f>
        <v>1309</v>
      </c>
    </row>
    <row r="7616" ht="15.75" customHeight="1">
      <c r="A7616" s="275" t="str">
        <f>'RESOLUCIONES 2015'!A7954:H7954</f>
        <v/>
      </c>
      <c r="B7616" s="73" t="s">
        <v>7852</v>
      </c>
      <c r="C7616" s="288">
        <v>958.0</v>
      </c>
      <c r="D7616" s="130">
        <v>44897.0</v>
      </c>
      <c r="E7616" s="73" t="s">
        <v>3213</v>
      </c>
      <c r="F7616" s="130" t="s">
        <v>9927</v>
      </c>
      <c r="G7616" s="73" t="s">
        <v>1593</v>
      </c>
      <c r="H7616" s="300" t="s">
        <v>9680</v>
      </c>
      <c r="I7616" s="287"/>
      <c r="J7616" s="285"/>
      <c r="K7616" s="21"/>
      <c r="L7616" s="21"/>
      <c r="M7616" s="21"/>
      <c r="N7616" s="22">
        <f t="shared" si="2"/>
        <v>46206</v>
      </c>
      <c r="O7616" s="23">
        <f>'RESOLUCIONES EPG'!$N7616-'RESOLUCIONES EPG'!$D7616</f>
        <v>1309</v>
      </c>
    </row>
    <row r="7617" ht="15.75" customHeight="1">
      <c r="A7617" s="275" t="str">
        <f>'RESOLUCIONES 2015'!A7953:H7953</f>
        <v/>
      </c>
      <c r="B7617" s="73" t="s">
        <v>7852</v>
      </c>
      <c r="C7617" s="280">
        <v>957.0</v>
      </c>
      <c r="D7617" s="130">
        <v>44897.0</v>
      </c>
      <c r="E7617" s="73" t="s">
        <v>1615</v>
      </c>
      <c r="F7617" s="130" t="s">
        <v>9928</v>
      </c>
      <c r="G7617" s="73" t="s">
        <v>6388</v>
      </c>
      <c r="H7617" s="169"/>
      <c r="I7617" s="287"/>
      <c r="J7617" s="285"/>
      <c r="K7617" s="21"/>
      <c r="L7617" s="21"/>
      <c r="M7617" s="21"/>
      <c r="N7617" s="22">
        <f t="shared" si="2"/>
        <v>46206</v>
      </c>
      <c r="O7617" s="23">
        <f>'RESOLUCIONES EPG'!$N7617-'RESOLUCIONES EPG'!$D7617</f>
        <v>1309</v>
      </c>
    </row>
    <row r="7618" ht="15.75" customHeight="1">
      <c r="A7618" s="275" t="str">
        <f>'RESOLUCIONES 2015'!A7956:H7956</f>
        <v/>
      </c>
      <c r="B7618" s="73" t="s">
        <v>7852</v>
      </c>
      <c r="C7618" s="74">
        <v>960.0</v>
      </c>
      <c r="D7618" s="130">
        <v>44900.0</v>
      </c>
      <c r="E7618" s="73" t="s">
        <v>7518</v>
      </c>
      <c r="F7618" s="130" t="s">
        <v>7519</v>
      </c>
      <c r="G7618" s="73" t="s">
        <v>1593</v>
      </c>
      <c r="H7618" s="308" t="s">
        <v>9929</v>
      </c>
      <c r="I7618" s="287"/>
      <c r="J7618" s="285"/>
      <c r="K7618" s="21"/>
      <c r="L7618" s="21"/>
      <c r="M7618" s="21"/>
      <c r="N7618" s="22">
        <f t="shared" si="2"/>
        <v>46206</v>
      </c>
      <c r="O7618" s="23">
        <f>'RESOLUCIONES EPG'!$N7618-'RESOLUCIONES EPG'!$D7618</f>
        <v>1306</v>
      </c>
    </row>
    <row r="7619" ht="16.5" customHeight="1">
      <c r="A7619" s="275" t="str">
        <f>'RESOLUCIONES 2015'!A7957:H7957</f>
        <v/>
      </c>
      <c r="B7619" s="73" t="s">
        <v>7852</v>
      </c>
      <c r="C7619" s="288">
        <v>961.0</v>
      </c>
      <c r="D7619" s="130">
        <v>44900.0</v>
      </c>
      <c r="E7619" s="73" t="s">
        <v>8142</v>
      </c>
      <c r="F7619" s="130" t="s">
        <v>8143</v>
      </c>
      <c r="G7619" s="73" t="s">
        <v>1593</v>
      </c>
      <c r="H7619" s="300" t="s">
        <v>9680</v>
      </c>
      <c r="I7619" s="287"/>
      <c r="J7619" s="285"/>
      <c r="K7619" s="21"/>
      <c r="L7619" s="21"/>
      <c r="M7619" s="21"/>
      <c r="N7619" s="22">
        <f t="shared" si="2"/>
        <v>46206</v>
      </c>
      <c r="O7619" s="23">
        <f>'RESOLUCIONES EPG'!$N7619-'RESOLUCIONES EPG'!$D7619</f>
        <v>1306</v>
      </c>
    </row>
    <row r="7620" ht="16.5" customHeight="1">
      <c r="A7620" s="275" t="str">
        <f>'RESOLUCIONES 2015'!A7963:H7963</f>
        <v/>
      </c>
      <c r="B7620" s="73" t="s">
        <v>7852</v>
      </c>
      <c r="C7620" s="288">
        <v>967.0</v>
      </c>
      <c r="D7620" s="130">
        <v>44901.0</v>
      </c>
      <c r="E7620" s="73" t="s">
        <v>9930</v>
      </c>
      <c r="F7620" s="130" t="s">
        <v>9931</v>
      </c>
      <c r="G7620" s="73" t="s">
        <v>18</v>
      </c>
      <c r="H7620" s="169" t="s">
        <v>2663</v>
      </c>
      <c r="I7620" s="287"/>
      <c r="J7620" s="285"/>
      <c r="K7620" s="21"/>
      <c r="L7620" s="21"/>
      <c r="M7620" s="21"/>
      <c r="N7620" s="22">
        <f t="shared" si="2"/>
        <v>46206</v>
      </c>
      <c r="O7620" s="23">
        <f>'RESOLUCIONES EPG'!$N7620-'RESOLUCIONES EPG'!$D7620</f>
        <v>1305</v>
      </c>
    </row>
    <row r="7621" ht="16.5" customHeight="1">
      <c r="A7621" s="275" t="str">
        <f>'RESOLUCIONES 2015'!A7962:H7962</f>
        <v/>
      </c>
      <c r="B7621" s="73" t="s">
        <v>7852</v>
      </c>
      <c r="C7621" s="288">
        <v>966.0</v>
      </c>
      <c r="D7621" s="130">
        <v>44901.0</v>
      </c>
      <c r="E7621" s="73" t="s">
        <v>9486</v>
      </c>
      <c r="F7621" s="130" t="s">
        <v>9510</v>
      </c>
      <c r="G7621" s="73" t="s">
        <v>131</v>
      </c>
      <c r="H7621" s="169"/>
      <c r="I7621" s="287"/>
      <c r="J7621" s="285"/>
      <c r="K7621" s="21"/>
      <c r="L7621" s="21"/>
      <c r="M7621" s="21"/>
      <c r="N7621" s="22">
        <f t="shared" si="2"/>
        <v>46206</v>
      </c>
      <c r="O7621" s="23">
        <f>'RESOLUCIONES EPG'!$N7621-'RESOLUCIONES EPG'!$D7621</f>
        <v>1305</v>
      </c>
    </row>
    <row r="7622" ht="15.75" customHeight="1">
      <c r="A7622" s="275" t="str">
        <f>'RESOLUCIONES 2015'!A7964:H7964</f>
        <v/>
      </c>
      <c r="B7622" s="73" t="s">
        <v>7852</v>
      </c>
      <c r="C7622" s="280">
        <v>968.0</v>
      </c>
      <c r="D7622" s="130">
        <v>44901.0</v>
      </c>
      <c r="E7622" s="73" t="s">
        <v>1711</v>
      </c>
      <c r="F7622" s="130" t="s">
        <v>8534</v>
      </c>
      <c r="G7622" s="73" t="s">
        <v>6388</v>
      </c>
      <c r="H7622" s="169"/>
      <c r="I7622" s="287"/>
      <c r="J7622" s="285"/>
      <c r="K7622" s="21"/>
      <c r="L7622" s="21"/>
      <c r="M7622" s="21"/>
      <c r="N7622" s="22">
        <f t="shared" si="2"/>
        <v>46206</v>
      </c>
      <c r="O7622" s="23">
        <f>'RESOLUCIONES EPG'!$N7622-'RESOLUCIONES EPG'!$D7622</f>
        <v>1305</v>
      </c>
    </row>
    <row r="7623" ht="15.75" customHeight="1">
      <c r="A7623" s="275" t="str">
        <f>'RESOLUCIONES 2015'!A7961:H7961</f>
        <v/>
      </c>
      <c r="B7623" s="73" t="s">
        <v>7852</v>
      </c>
      <c r="C7623" s="74">
        <v>965.0</v>
      </c>
      <c r="D7623" s="130">
        <v>44901.0</v>
      </c>
      <c r="E7623" s="73" t="s">
        <v>7866</v>
      </c>
      <c r="F7623" s="130" t="s">
        <v>7867</v>
      </c>
      <c r="G7623" s="73" t="s">
        <v>131</v>
      </c>
      <c r="H7623" s="169"/>
      <c r="I7623" s="287"/>
      <c r="J7623" s="285"/>
      <c r="K7623" s="21"/>
      <c r="L7623" s="21"/>
      <c r="M7623" s="21"/>
      <c r="N7623" s="22">
        <f t="shared" si="2"/>
        <v>46206</v>
      </c>
      <c r="O7623" s="23">
        <f>'RESOLUCIONES EPG'!$N7623-'RESOLUCIONES EPG'!$D7623</f>
        <v>1305</v>
      </c>
    </row>
    <row r="7624" ht="16.5" customHeight="1">
      <c r="A7624" s="275" t="str">
        <f>'RESOLUCIONES 2015'!A7960:H7960</f>
        <v/>
      </c>
      <c r="B7624" s="73" t="s">
        <v>7852</v>
      </c>
      <c r="C7624" s="288">
        <v>964.0</v>
      </c>
      <c r="D7624" s="130">
        <v>44901.0</v>
      </c>
      <c r="E7624" s="73" t="s">
        <v>1365</v>
      </c>
      <c r="F7624" s="130" t="s">
        <v>9932</v>
      </c>
      <c r="G7624" s="73" t="s">
        <v>18</v>
      </c>
      <c r="H7624" s="169" t="s">
        <v>9933</v>
      </c>
      <c r="I7624" s="287"/>
      <c r="J7624" s="285"/>
      <c r="K7624" s="21"/>
      <c r="L7624" s="21"/>
      <c r="M7624" s="21"/>
      <c r="N7624" s="22">
        <f t="shared" si="2"/>
        <v>46206</v>
      </c>
      <c r="O7624" s="23">
        <f>'RESOLUCIONES EPG'!$N7624-'RESOLUCIONES EPG'!$D7624</f>
        <v>1305</v>
      </c>
    </row>
    <row r="7625" ht="15.75" customHeight="1">
      <c r="A7625" s="275" t="str">
        <f>'RESOLUCIONES 2015'!A7959:H7959</f>
        <v/>
      </c>
      <c r="B7625" s="73" t="s">
        <v>7852</v>
      </c>
      <c r="C7625" s="288">
        <v>963.0</v>
      </c>
      <c r="D7625" s="130">
        <v>44901.0</v>
      </c>
      <c r="E7625" s="73" t="s">
        <v>9934</v>
      </c>
      <c r="F7625" s="130" t="s">
        <v>9420</v>
      </c>
      <c r="G7625" s="73" t="s">
        <v>131</v>
      </c>
      <c r="H7625" s="169"/>
      <c r="I7625" s="287"/>
      <c r="J7625" s="285"/>
      <c r="K7625" s="21"/>
      <c r="L7625" s="21"/>
      <c r="M7625" s="21"/>
      <c r="N7625" s="22">
        <f t="shared" si="2"/>
        <v>46206</v>
      </c>
      <c r="O7625" s="23">
        <f>'RESOLUCIONES EPG'!$N7625-'RESOLUCIONES EPG'!$D7625</f>
        <v>1305</v>
      </c>
    </row>
    <row r="7626" ht="16.5" customHeight="1">
      <c r="A7626" s="275" t="str">
        <f>'RESOLUCIONES 2015'!A7958:H7958</f>
        <v/>
      </c>
      <c r="B7626" s="73" t="s">
        <v>7852</v>
      </c>
      <c r="C7626" s="288">
        <v>962.0</v>
      </c>
      <c r="D7626" s="130">
        <v>44901.0</v>
      </c>
      <c r="E7626" s="73" t="s">
        <v>9935</v>
      </c>
      <c r="F7626" s="130" t="s">
        <v>9928</v>
      </c>
      <c r="G7626" s="73" t="s">
        <v>131</v>
      </c>
      <c r="H7626" s="169"/>
      <c r="I7626" s="287"/>
      <c r="J7626" s="285"/>
      <c r="K7626" s="21"/>
      <c r="L7626" s="21"/>
      <c r="M7626" s="21"/>
      <c r="N7626" s="22">
        <f t="shared" si="2"/>
        <v>46206</v>
      </c>
      <c r="O7626" s="23">
        <f>'RESOLUCIONES EPG'!$N7626-'RESOLUCIONES EPG'!$D7626</f>
        <v>1305</v>
      </c>
    </row>
    <row r="7627" ht="16.5" customHeight="1">
      <c r="A7627" s="275" t="str">
        <f>'RESOLUCIONES 2015'!A7965:H7965</f>
        <v/>
      </c>
      <c r="B7627" s="73" t="s">
        <v>7852</v>
      </c>
      <c r="C7627" s="280">
        <v>969.0</v>
      </c>
      <c r="D7627" s="130">
        <v>44902.0</v>
      </c>
      <c r="E7627" s="73" t="s">
        <v>2777</v>
      </c>
      <c r="F7627" s="130" t="s">
        <v>9936</v>
      </c>
      <c r="G7627" s="73" t="s">
        <v>9937</v>
      </c>
      <c r="H7627" s="169" t="s">
        <v>9938</v>
      </c>
      <c r="I7627" s="287"/>
      <c r="J7627" s="285"/>
      <c r="K7627" s="21"/>
      <c r="L7627" s="21"/>
      <c r="M7627" s="21"/>
      <c r="N7627" s="22">
        <f t="shared" si="2"/>
        <v>46206</v>
      </c>
      <c r="O7627" s="23">
        <f>'RESOLUCIONES EPG'!$N7627-'RESOLUCIONES EPG'!$D7627</f>
        <v>1304</v>
      </c>
    </row>
    <row r="7628" ht="16.5" customHeight="1">
      <c r="A7628" s="275" t="str">
        <f>'RESOLUCIONES 2015'!A7967:H7967</f>
        <v/>
      </c>
      <c r="B7628" s="73" t="s">
        <v>7852</v>
      </c>
      <c r="C7628" s="74">
        <v>971.0</v>
      </c>
      <c r="D7628" s="130">
        <v>44902.0</v>
      </c>
      <c r="E7628" s="73" t="s">
        <v>4610</v>
      </c>
      <c r="F7628" s="130" t="s">
        <v>9073</v>
      </c>
      <c r="G7628" s="73" t="s">
        <v>1593</v>
      </c>
      <c r="H7628" s="300" t="s">
        <v>9680</v>
      </c>
      <c r="I7628" s="287"/>
      <c r="J7628" s="285"/>
      <c r="K7628" s="21"/>
      <c r="L7628" s="21"/>
      <c r="M7628" s="21"/>
      <c r="N7628" s="22">
        <f t="shared" si="2"/>
        <v>46206</v>
      </c>
      <c r="O7628" s="23">
        <f>'RESOLUCIONES EPG'!$N7628-'RESOLUCIONES EPG'!$D7628</f>
        <v>1304</v>
      </c>
    </row>
    <row r="7629" ht="16.5" customHeight="1">
      <c r="A7629" s="275" t="str">
        <f>'RESOLUCIONES 2015'!A7968:H7968</f>
        <v/>
      </c>
      <c r="B7629" s="73" t="s">
        <v>7852</v>
      </c>
      <c r="C7629" s="288">
        <v>972.0</v>
      </c>
      <c r="D7629" s="130">
        <v>44902.0</v>
      </c>
      <c r="E7629" s="73" t="s">
        <v>1738</v>
      </c>
      <c r="F7629" s="130" t="s">
        <v>9939</v>
      </c>
      <c r="G7629" s="73" t="s">
        <v>1593</v>
      </c>
      <c r="H7629" s="309">
        <v>44910.0</v>
      </c>
      <c r="I7629" s="287"/>
      <c r="J7629" s="285"/>
      <c r="K7629" s="21"/>
      <c r="L7629" s="21"/>
      <c r="M7629" s="21"/>
      <c r="N7629" s="22">
        <f t="shared" si="2"/>
        <v>46206</v>
      </c>
      <c r="O7629" s="23">
        <f>'RESOLUCIONES EPG'!$N7629-'RESOLUCIONES EPG'!$D7629</f>
        <v>1304</v>
      </c>
    </row>
    <row r="7630" ht="16.5" customHeight="1">
      <c r="A7630" s="275" t="str">
        <f>'RESOLUCIONES 2015'!A7966:H7966</f>
        <v/>
      </c>
      <c r="B7630" s="73" t="s">
        <v>7852</v>
      </c>
      <c r="C7630" s="288">
        <v>970.0</v>
      </c>
      <c r="D7630" s="130">
        <v>44902.0</v>
      </c>
      <c r="E7630" s="73" t="s">
        <v>1838</v>
      </c>
      <c r="F7630" s="130" t="s">
        <v>9612</v>
      </c>
      <c r="G7630" s="73" t="s">
        <v>9937</v>
      </c>
      <c r="H7630" s="169" t="s">
        <v>9940</v>
      </c>
      <c r="I7630" s="287"/>
      <c r="J7630" s="285"/>
      <c r="K7630" s="21"/>
      <c r="L7630" s="21"/>
      <c r="M7630" s="21"/>
      <c r="N7630" s="22">
        <f t="shared" si="2"/>
        <v>46206</v>
      </c>
      <c r="O7630" s="23">
        <f>'RESOLUCIONES EPG'!$N7630-'RESOLUCIONES EPG'!$D7630</f>
        <v>1304</v>
      </c>
    </row>
    <row r="7631" ht="16.5" customHeight="1">
      <c r="A7631" s="275" t="str">
        <f>'RESOLUCIONES 2015'!A7975:H7975</f>
        <v/>
      </c>
      <c r="B7631" s="73" t="s">
        <v>7852</v>
      </c>
      <c r="C7631" s="288">
        <v>979.0</v>
      </c>
      <c r="D7631" s="130">
        <v>44907.0</v>
      </c>
      <c r="E7631" s="73" t="s">
        <v>7316</v>
      </c>
      <c r="F7631" s="130" t="s">
        <v>9941</v>
      </c>
      <c r="G7631" s="73" t="s">
        <v>2751</v>
      </c>
      <c r="H7631" s="169"/>
      <c r="I7631" s="287"/>
      <c r="J7631" s="285"/>
      <c r="K7631" s="21"/>
      <c r="L7631" s="21"/>
      <c r="M7631" s="21"/>
      <c r="N7631" s="22">
        <f t="shared" si="2"/>
        <v>46206</v>
      </c>
      <c r="O7631" s="23">
        <f>'RESOLUCIONES EPG'!$N7631-'RESOLUCIONES EPG'!$D7631</f>
        <v>1299</v>
      </c>
    </row>
    <row r="7632" ht="16.5" customHeight="1">
      <c r="A7632" s="275" t="str">
        <f>'RESOLUCIONES 2015'!A7972:H7972</f>
        <v/>
      </c>
      <c r="B7632" s="73" t="s">
        <v>7852</v>
      </c>
      <c r="C7632" s="280">
        <v>976.0</v>
      </c>
      <c r="D7632" s="130">
        <v>44907.0</v>
      </c>
      <c r="E7632" s="73" t="s">
        <v>9251</v>
      </c>
      <c r="F7632" s="130" t="s">
        <v>9942</v>
      </c>
      <c r="G7632" s="73" t="s">
        <v>2751</v>
      </c>
      <c r="H7632" s="169"/>
      <c r="I7632" s="299" t="s">
        <v>9796</v>
      </c>
      <c r="J7632" s="285"/>
      <c r="K7632" s="21"/>
      <c r="L7632" s="21"/>
      <c r="M7632" s="21"/>
      <c r="N7632" s="22">
        <f t="shared" si="2"/>
        <v>46206</v>
      </c>
      <c r="O7632" s="23">
        <f>'RESOLUCIONES EPG'!$N7632-'RESOLUCIONES EPG'!$D7632</f>
        <v>1299</v>
      </c>
    </row>
    <row r="7633" ht="16.5" customHeight="1">
      <c r="A7633" s="275" t="str">
        <f>'RESOLUCIONES 2015'!A7970:H7970</f>
        <v/>
      </c>
      <c r="B7633" s="73" t="s">
        <v>7852</v>
      </c>
      <c r="C7633" s="74">
        <v>974.0</v>
      </c>
      <c r="D7633" s="130">
        <v>44907.0</v>
      </c>
      <c r="E7633" s="73" t="s">
        <v>6936</v>
      </c>
      <c r="F7633" s="130" t="s">
        <v>9943</v>
      </c>
      <c r="G7633" s="73" t="s">
        <v>2751</v>
      </c>
      <c r="H7633" s="169"/>
      <c r="I7633" s="287"/>
      <c r="J7633" s="285"/>
      <c r="K7633" s="21"/>
      <c r="L7633" s="21"/>
      <c r="M7633" s="21"/>
      <c r="N7633" s="22">
        <f t="shared" si="2"/>
        <v>46206</v>
      </c>
      <c r="O7633" s="23">
        <f>'RESOLUCIONES EPG'!$N7633-'RESOLUCIONES EPG'!$D7633</f>
        <v>1299</v>
      </c>
    </row>
    <row r="7634" ht="15.75" customHeight="1">
      <c r="A7634" s="275" t="str">
        <f>'RESOLUCIONES 2015'!A7969:H7969</f>
        <v/>
      </c>
      <c r="B7634" s="73" t="s">
        <v>7852</v>
      </c>
      <c r="C7634" s="288">
        <v>973.0</v>
      </c>
      <c r="D7634" s="130">
        <v>44907.0</v>
      </c>
      <c r="E7634" s="73" t="s">
        <v>9743</v>
      </c>
      <c r="F7634" s="130" t="s">
        <v>9744</v>
      </c>
      <c r="G7634" s="73" t="s">
        <v>2751</v>
      </c>
      <c r="H7634" s="169"/>
      <c r="I7634" s="287"/>
      <c r="J7634" s="285"/>
      <c r="K7634" s="21"/>
      <c r="L7634" s="21"/>
      <c r="M7634" s="21"/>
      <c r="N7634" s="22">
        <f t="shared" si="2"/>
        <v>46206</v>
      </c>
      <c r="O7634" s="23">
        <f>'RESOLUCIONES EPG'!$N7634-'RESOLUCIONES EPG'!$D7634</f>
        <v>1299</v>
      </c>
    </row>
    <row r="7635" ht="15.75" customHeight="1">
      <c r="A7635" s="275" t="str">
        <f>'RESOLUCIONES 2015'!A7974:H7974</f>
        <v/>
      </c>
      <c r="B7635" s="73" t="s">
        <v>7852</v>
      </c>
      <c r="C7635" s="288">
        <v>978.0</v>
      </c>
      <c r="D7635" s="130">
        <v>44907.0</v>
      </c>
      <c r="E7635" s="73" t="s">
        <v>4536</v>
      </c>
      <c r="F7635" s="130" t="s">
        <v>9747</v>
      </c>
      <c r="G7635" s="73" t="s">
        <v>2751</v>
      </c>
      <c r="H7635" s="169"/>
      <c r="I7635" s="287"/>
      <c r="J7635" s="285"/>
      <c r="K7635" s="21"/>
      <c r="L7635" s="21"/>
      <c r="M7635" s="21"/>
      <c r="N7635" s="22">
        <f t="shared" si="2"/>
        <v>46206</v>
      </c>
      <c r="O7635" s="23">
        <f>'RESOLUCIONES EPG'!$N7635-'RESOLUCIONES EPG'!$D7635</f>
        <v>1299</v>
      </c>
    </row>
    <row r="7636" ht="15.75" customHeight="1">
      <c r="A7636" s="275" t="str">
        <f>'RESOLUCIONES 2015'!A7973:H7973</f>
        <v/>
      </c>
      <c r="B7636" s="73" t="s">
        <v>7852</v>
      </c>
      <c r="C7636" s="288">
        <v>977.0</v>
      </c>
      <c r="D7636" s="130">
        <v>44907.0</v>
      </c>
      <c r="E7636" s="73" t="s">
        <v>2634</v>
      </c>
      <c r="F7636" s="130" t="s">
        <v>9944</v>
      </c>
      <c r="G7636" s="73" t="s">
        <v>2751</v>
      </c>
      <c r="H7636" s="169"/>
      <c r="I7636" s="287"/>
      <c r="J7636" s="285"/>
      <c r="K7636" s="21"/>
      <c r="L7636" s="21"/>
      <c r="M7636" s="21"/>
      <c r="N7636" s="22">
        <f t="shared" si="2"/>
        <v>46206</v>
      </c>
      <c r="O7636" s="23">
        <f>'RESOLUCIONES EPG'!$N7636-'RESOLUCIONES EPG'!$D7636</f>
        <v>1299</v>
      </c>
    </row>
    <row r="7637" ht="15.75" customHeight="1">
      <c r="A7637" s="275" t="str">
        <f>'RESOLUCIONES 2015'!A7976:H7976</f>
        <v/>
      </c>
      <c r="B7637" s="73" t="s">
        <v>7852</v>
      </c>
      <c r="C7637" s="280">
        <v>980.0</v>
      </c>
      <c r="D7637" s="130">
        <v>44907.0</v>
      </c>
      <c r="E7637" s="73" t="s">
        <v>6738</v>
      </c>
      <c r="F7637" s="130" t="s">
        <v>8772</v>
      </c>
      <c r="G7637" s="73" t="s">
        <v>6388</v>
      </c>
      <c r="H7637" s="169"/>
      <c r="I7637" s="287"/>
      <c r="J7637" s="285"/>
      <c r="K7637" s="21"/>
      <c r="L7637" s="21"/>
      <c r="M7637" s="21"/>
      <c r="N7637" s="22">
        <f t="shared" si="2"/>
        <v>46206</v>
      </c>
      <c r="O7637" s="23">
        <f>'RESOLUCIONES EPG'!$N7637-'RESOLUCIONES EPG'!$D7637</f>
        <v>1299</v>
      </c>
    </row>
    <row r="7638" ht="15.75" customHeight="1">
      <c r="A7638" s="275" t="str">
        <f>'RESOLUCIONES 2015'!A7971:H7971</f>
        <v/>
      </c>
      <c r="B7638" s="73" t="s">
        <v>7852</v>
      </c>
      <c r="C7638" s="74">
        <v>975.0</v>
      </c>
      <c r="D7638" s="130">
        <v>44907.0</v>
      </c>
      <c r="E7638" s="73" t="s">
        <v>4838</v>
      </c>
      <c r="F7638" s="130" t="s">
        <v>8624</v>
      </c>
      <c r="G7638" s="73" t="s">
        <v>2751</v>
      </c>
      <c r="H7638" s="169"/>
      <c r="I7638" s="287"/>
      <c r="J7638" s="285"/>
      <c r="K7638" s="21"/>
      <c r="L7638" s="21"/>
      <c r="M7638" s="21"/>
      <c r="N7638" s="22">
        <f t="shared" si="2"/>
        <v>46206</v>
      </c>
      <c r="O7638" s="23">
        <f>'RESOLUCIONES EPG'!$N7638-'RESOLUCIONES EPG'!$D7638</f>
        <v>1299</v>
      </c>
    </row>
    <row r="7639" ht="15.75" customHeight="1">
      <c r="A7639" s="275" t="str">
        <f>'RESOLUCIONES 2015'!A7980:H7980</f>
        <v/>
      </c>
      <c r="B7639" s="73" t="s">
        <v>7852</v>
      </c>
      <c r="C7639" s="288">
        <v>984.0</v>
      </c>
      <c r="D7639" s="130">
        <v>44908.0</v>
      </c>
      <c r="E7639" s="73" t="s">
        <v>2589</v>
      </c>
      <c r="F7639" s="130" t="s">
        <v>8979</v>
      </c>
      <c r="G7639" s="73" t="s">
        <v>131</v>
      </c>
      <c r="H7639" s="169"/>
      <c r="I7639" s="287"/>
      <c r="J7639" s="285"/>
      <c r="K7639" s="21"/>
      <c r="L7639" s="21"/>
      <c r="M7639" s="21"/>
      <c r="N7639" s="22">
        <f t="shared" si="2"/>
        <v>46206</v>
      </c>
      <c r="O7639" s="23">
        <f>'RESOLUCIONES EPG'!$N7639-'RESOLUCIONES EPG'!$D7639</f>
        <v>1298</v>
      </c>
    </row>
    <row r="7640" ht="15.75" customHeight="1">
      <c r="A7640" s="275" t="str">
        <f>'RESOLUCIONES 2015'!A7979:H7979</f>
        <v/>
      </c>
      <c r="B7640" s="73" t="s">
        <v>7852</v>
      </c>
      <c r="C7640" s="288">
        <v>983.0</v>
      </c>
      <c r="D7640" s="130">
        <v>44908.0</v>
      </c>
      <c r="E7640" s="73" t="s">
        <v>9945</v>
      </c>
      <c r="F7640" s="130" t="s">
        <v>8804</v>
      </c>
      <c r="G7640" s="73" t="s">
        <v>131</v>
      </c>
      <c r="H7640" s="169"/>
      <c r="I7640" s="287"/>
      <c r="J7640" s="285"/>
      <c r="K7640" s="21"/>
      <c r="L7640" s="21"/>
      <c r="M7640" s="21"/>
      <c r="N7640" s="22">
        <f t="shared" si="2"/>
        <v>46206</v>
      </c>
      <c r="O7640" s="23">
        <f>'RESOLUCIONES EPG'!$N7640-'RESOLUCIONES EPG'!$D7640</f>
        <v>1298</v>
      </c>
    </row>
    <row r="7641" ht="15.75" customHeight="1">
      <c r="A7641" s="275" t="str">
        <f>'RESOLUCIONES 2015'!A7978:H7978</f>
        <v/>
      </c>
      <c r="B7641" s="73" t="s">
        <v>7852</v>
      </c>
      <c r="C7641" s="288">
        <v>982.0</v>
      </c>
      <c r="D7641" s="130">
        <v>44908.0</v>
      </c>
      <c r="E7641" s="73" t="s">
        <v>1711</v>
      </c>
      <c r="F7641" s="130" t="s">
        <v>8534</v>
      </c>
      <c r="G7641" s="73" t="s">
        <v>131</v>
      </c>
      <c r="H7641" s="169"/>
      <c r="I7641" s="287"/>
      <c r="J7641" s="285"/>
      <c r="K7641" s="21"/>
      <c r="L7641" s="21"/>
      <c r="M7641" s="21"/>
      <c r="N7641" s="22">
        <f t="shared" si="2"/>
        <v>46206</v>
      </c>
      <c r="O7641" s="23">
        <f>'RESOLUCIONES EPG'!$N7641-'RESOLUCIONES EPG'!$D7641</f>
        <v>1298</v>
      </c>
    </row>
    <row r="7642" ht="15.75" customHeight="1">
      <c r="A7642" s="275" t="str">
        <f>'RESOLUCIONES 2015'!A7977:H7977</f>
        <v/>
      </c>
      <c r="B7642" s="73" t="s">
        <v>7852</v>
      </c>
      <c r="C7642" s="280">
        <v>981.0</v>
      </c>
      <c r="D7642" s="130">
        <v>44908.0</v>
      </c>
      <c r="E7642" s="73" t="s">
        <v>2893</v>
      </c>
      <c r="F7642" s="130" t="s">
        <v>2894</v>
      </c>
      <c r="G7642" s="73" t="s">
        <v>2253</v>
      </c>
      <c r="H7642" s="169" t="s">
        <v>2824</v>
      </c>
      <c r="I7642" s="287"/>
      <c r="J7642" s="285"/>
      <c r="K7642" s="21"/>
      <c r="L7642" s="21"/>
      <c r="M7642" s="21"/>
      <c r="N7642" s="22">
        <f t="shared" si="2"/>
        <v>46206</v>
      </c>
      <c r="O7642" s="23">
        <f>'RESOLUCIONES EPG'!$N7642-'RESOLUCIONES EPG'!$D7642</f>
        <v>1298</v>
      </c>
    </row>
    <row r="7643" ht="15.75" customHeight="1">
      <c r="A7643" s="275" t="str">
        <f>'RESOLUCIONES 2015'!A7981:H7981</f>
        <v/>
      </c>
      <c r="B7643" s="73" t="s">
        <v>7852</v>
      </c>
      <c r="C7643" s="74">
        <v>985.0</v>
      </c>
      <c r="D7643" s="130">
        <v>44911.0</v>
      </c>
      <c r="E7643" s="73" t="s">
        <v>7539</v>
      </c>
      <c r="F7643" s="130" t="s">
        <v>7540</v>
      </c>
      <c r="G7643" s="73" t="s">
        <v>6388</v>
      </c>
      <c r="H7643" s="169"/>
      <c r="I7643" s="287"/>
      <c r="J7643" s="285"/>
      <c r="K7643" s="21"/>
      <c r="L7643" s="21"/>
      <c r="M7643" s="21"/>
      <c r="N7643" s="22">
        <f t="shared" si="2"/>
        <v>46206</v>
      </c>
      <c r="O7643" s="23">
        <f>'RESOLUCIONES EPG'!$N7643-'RESOLUCIONES EPG'!$D7643</f>
        <v>1295</v>
      </c>
    </row>
    <row r="7644" ht="15.75" customHeight="1">
      <c r="A7644" s="275" t="str">
        <f>'RESOLUCIONES 2015'!A7984:H7984</f>
        <v/>
      </c>
      <c r="B7644" s="73" t="s">
        <v>7852</v>
      </c>
      <c r="C7644" s="288">
        <v>988.0</v>
      </c>
      <c r="D7644" s="130">
        <v>44911.0</v>
      </c>
      <c r="E7644" s="73" t="s">
        <v>1637</v>
      </c>
      <c r="F7644" s="130" t="s">
        <v>1638</v>
      </c>
      <c r="G7644" s="73" t="s">
        <v>2253</v>
      </c>
      <c r="H7644" s="169" t="s">
        <v>9946</v>
      </c>
      <c r="I7644" s="287"/>
      <c r="J7644" s="285"/>
      <c r="K7644" s="21"/>
      <c r="L7644" s="21"/>
      <c r="M7644" s="21"/>
      <c r="N7644" s="22">
        <f t="shared" si="2"/>
        <v>46206</v>
      </c>
      <c r="O7644" s="23">
        <f>'RESOLUCIONES EPG'!$N7644-'RESOLUCIONES EPG'!$D7644</f>
        <v>1295</v>
      </c>
    </row>
    <row r="7645" ht="15.75" customHeight="1">
      <c r="A7645" s="275" t="str">
        <f>'RESOLUCIONES 2015'!A7985:H7985</f>
        <v/>
      </c>
      <c r="B7645" s="73" t="s">
        <v>7852</v>
      </c>
      <c r="C7645" s="288">
        <v>989.0</v>
      </c>
      <c r="D7645" s="130">
        <v>44911.0</v>
      </c>
      <c r="E7645" s="73" t="s">
        <v>4771</v>
      </c>
      <c r="F7645" s="130" t="s">
        <v>4772</v>
      </c>
      <c r="G7645" s="73" t="s">
        <v>2253</v>
      </c>
      <c r="H7645" s="169" t="s">
        <v>9318</v>
      </c>
      <c r="I7645" s="287"/>
      <c r="J7645" s="285"/>
      <c r="K7645" s="21"/>
      <c r="L7645" s="21"/>
      <c r="M7645" s="21"/>
      <c r="N7645" s="22">
        <f t="shared" si="2"/>
        <v>46206</v>
      </c>
      <c r="O7645" s="23">
        <f>'RESOLUCIONES EPG'!$N7645-'RESOLUCIONES EPG'!$D7645</f>
        <v>1295</v>
      </c>
    </row>
    <row r="7646" ht="15.75" customHeight="1">
      <c r="A7646" s="275" t="str">
        <f>'RESOLUCIONES 2015'!A7986:H7986</f>
        <v/>
      </c>
      <c r="B7646" s="73" t="s">
        <v>7852</v>
      </c>
      <c r="C7646" s="288">
        <v>990.0</v>
      </c>
      <c r="D7646" s="130">
        <v>44911.0</v>
      </c>
      <c r="E7646" s="73" t="s">
        <v>5765</v>
      </c>
      <c r="F7646" s="130" t="s">
        <v>8468</v>
      </c>
      <c r="G7646" s="73" t="s">
        <v>2253</v>
      </c>
      <c r="H7646" s="169" t="s">
        <v>9946</v>
      </c>
      <c r="I7646" s="287"/>
      <c r="J7646" s="285"/>
      <c r="K7646" s="21"/>
      <c r="L7646" s="21"/>
      <c r="M7646" s="21"/>
      <c r="N7646" s="22">
        <f t="shared" si="2"/>
        <v>46206</v>
      </c>
      <c r="O7646" s="23">
        <f>'RESOLUCIONES EPG'!$N7646-'RESOLUCIONES EPG'!$D7646</f>
        <v>1295</v>
      </c>
    </row>
    <row r="7647" ht="15.75" customHeight="1">
      <c r="A7647" s="275" t="str">
        <f>'RESOLUCIONES 2015'!A7989:H7989</f>
        <v/>
      </c>
      <c r="B7647" s="73" t="s">
        <v>7852</v>
      </c>
      <c r="C7647" s="280">
        <v>993.0</v>
      </c>
      <c r="D7647" s="130">
        <v>44911.0</v>
      </c>
      <c r="E7647" s="73" t="s">
        <v>3931</v>
      </c>
      <c r="F7647" s="130" t="s">
        <v>3932</v>
      </c>
      <c r="G7647" s="73" t="s">
        <v>2923</v>
      </c>
      <c r="H7647" s="169" t="s">
        <v>7000</v>
      </c>
      <c r="I7647" s="287" t="s">
        <v>9947</v>
      </c>
      <c r="J7647" s="310" t="s">
        <v>9948</v>
      </c>
      <c r="K7647" s="21" t="s">
        <v>9895</v>
      </c>
      <c r="L7647" s="21"/>
      <c r="M7647" s="21"/>
      <c r="N7647" s="22">
        <f t="shared" si="2"/>
        <v>46206</v>
      </c>
      <c r="O7647" s="23">
        <f>'RESOLUCIONES EPG'!$N7647-'RESOLUCIONES EPG'!$D7647</f>
        <v>1295</v>
      </c>
    </row>
    <row r="7648" ht="15.75" customHeight="1">
      <c r="A7648" s="275" t="str">
        <f>'RESOLUCIONES 2015'!A7983:H7983</f>
        <v/>
      </c>
      <c r="B7648" s="73" t="s">
        <v>7852</v>
      </c>
      <c r="C7648" s="74">
        <v>987.0</v>
      </c>
      <c r="D7648" s="130">
        <v>44911.0</v>
      </c>
      <c r="E7648" s="73" t="s">
        <v>5066</v>
      </c>
      <c r="F7648" s="130" t="s">
        <v>5957</v>
      </c>
      <c r="G7648" s="73" t="s">
        <v>2253</v>
      </c>
      <c r="H7648" s="169" t="s">
        <v>9949</v>
      </c>
      <c r="I7648" s="287"/>
      <c r="J7648" s="285"/>
      <c r="K7648" s="21"/>
      <c r="L7648" s="21"/>
      <c r="M7648" s="21"/>
      <c r="N7648" s="22">
        <f t="shared" si="2"/>
        <v>46206</v>
      </c>
      <c r="O7648" s="23">
        <f>'RESOLUCIONES EPG'!$N7648-'RESOLUCIONES EPG'!$D7648</f>
        <v>1295</v>
      </c>
    </row>
    <row r="7649" ht="15.75" customHeight="1">
      <c r="A7649" s="275" t="str">
        <f>'RESOLUCIONES 2015'!A7988:H7988</f>
        <v/>
      </c>
      <c r="B7649" s="73" t="s">
        <v>7852</v>
      </c>
      <c r="C7649" s="288">
        <v>992.0</v>
      </c>
      <c r="D7649" s="130">
        <v>44911.0</v>
      </c>
      <c r="E7649" s="73" t="s">
        <v>8324</v>
      </c>
      <c r="F7649" s="130" t="s">
        <v>8541</v>
      </c>
      <c r="G7649" s="73" t="s">
        <v>2253</v>
      </c>
      <c r="H7649" s="169" t="s">
        <v>9950</v>
      </c>
      <c r="I7649" s="287"/>
      <c r="J7649" s="285"/>
      <c r="K7649" s="21"/>
      <c r="L7649" s="21"/>
      <c r="M7649" s="21"/>
      <c r="N7649" s="22">
        <f t="shared" si="2"/>
        <v>46206</v>
      </c>
      <c r="O7649" s="23">
        <f>'RESOLUCIONES EPG'!$N7649-'RESOLUCIONES EPG'!$D7649</f>
        <v>1295</v>
      </c>
    </row>
    <row r="7650" ht="15.75" customHeight="1">
      <c r="A7650" s="275" t="str">
        <f>'RESOLUCIONES 2015'!A7990:H7990</f>
        <v/>
      </c>
      <c r="B7650" s="73" t="s">
        <v>7852</v>
      </c>
      <c r="C7650" s="288">
        <v>994.0</v>
      </c>
      <c r="D7650" s="130">
        <v>44911.0</v>
      </c>
      <c r="E7650" s="73" t="s">
        <v>9951</v>
      </c>
      <c r="F7650" s="130" t="s">
        <v>9422</v>
      </c>
      <c r="G7650" s="73" t="s">
        <v>2923</v>
      </c>
      <c r="H7650" s="169" t="s">
        <v>9952</v>
      </c>
      <c r="I7650" s="287" t="s">
        <v>684</v>
      </c>
      <c r="J7650" s="285" t="s">
        <v>9953</v>
      </c>
      <c r="K7650" s="21" t="s">
        <v>9954</v>
      </c>
      <c r="L7650" s="21"/>
      <c r="M7650" s="21"/>
      <c r="N7650" s="22">
        <f t="shared" si="2"/>
        <v>46206</v>
      </c>
      <c r="O7650" s="23">
        <f>'RESOLUCIONES EPG'!$N7650-'RESOLUCIONES EPG'!$D7650</f>
        <v>1295</v>
      </c>
    </row>
    <row r="7651" ht="16.5" customHeight="1">
      <c r="A7651" s="275" t="str">
        <f>'RESOLUCIONES 2015'!A7987:H7987</f>
        <v/>
      </c>
      <c r="B7651" s="73" t="s">
        <v>7852</v>
      </c>
      <c r="C7651" s="288">
        <v>991.0</v>
      </c>
      <c r="D7651" s="130">
        <v>44911.0</v>
      </c>
      <c r="E7651" s="73" t="s">
        <v>9955</v>
      </c>
      <c r="F7651" s="130" t="s">
        <v>9956</v>
      </c>
      <c r="G7651" s="73" t="s">
        <v>6388</v>
      </c>
      <c r="H7651" s="169"/>
      <c r="I7651" s="287"/>
      <c r="J7651" s="285"/>
      <c r="K7651" s="21"/>
      <c r="L7651" s="21"/>
      <c r="M7651" s="21"/>
      <c r="N7651" s="22">
        <f t="shared" si="2"/>
        <v>46206</v>
      </c>
      <c r="O7651" s="23">
        <f>'RESOLUCIONES EPG'!$N7651-'RESOLUCIONES EPG'!$D7651</f>
        <v>1295</v>
      </c>
    </row>
    <row r="7652" ht="15.75" customHeight="1">
      <c r="A7652" s="275" t="str">
        <f>'RESOLUCIONES 2015'!A7982:H7982</f>
        <v/>
      </c>
      <c r="B7652" s="73" t="s">
        <v>7852</v>
      </c>
      <c r="C7652" s="280">
        <v>986.0</v>
      </c>
      <c r="D7652" s="130">
        <v>44911.0</v>
      </c>
      <c r="E7652" s="73" t="s">
        <v>9957</v>
      </c>
      <c r="F7652" s="130" t="s">
        <v>9958</v>
      </c>
      <c r="G7652" s="73" t="s">
        <v>6388</v>
      </c>
      <c r="H7652" s="169"/>
      <c r="I7652" s="287"/>
      <c r="J7652" s="285"/>
      <c r="K7652" s="21"/>
      <c r="L7652" s="21"/>
      <c r="M7652" s="21"/>
      <c r="N7652" s="22">
        <f t="shared" si="2"/>
        <v>46206</v>
      </c>
      <c r="O7652" s="23">
        <f>'RESOLUCIONES EPG'!$N7652-'RESOLUCIONES EPG'!$D7652</f>
        <v>1295</v>
      </c>
    </row>
    <row r="7653" ht="15.75" customHeight="1">
      <c r="A7653" s="275" t="str">
        <f>'RESOLUCIONES 2015'!A8004:H8004</f>
        <v/>
      </c>
      <c r="B7653" s="73" t="s">
        <v>7852</v>
      </c>
      <c r="C7653" s="74">
        <v>1008.0</v>
      </c>
      <c r="D7653" s="130">
        <v>44915.0</v>
      </c>
      <c r="E7653" s="73" t="s">
        <v>9959</v>
      </c>
      <c r="F7653" s="130" t="s">
        <v>9960</v>
      </c>
      <c r="G7653" s="73" t="s">
        <v>9961</v>
      </c>
      <c r="H7653" s="169"/>
      <c r="I7653" s="287"/>
      <c r="J7653" s="285"/>
      <c r="K7653" s="21"/>
      <c r="L7653" s="21"/>
      <c r="M7653" s="21"/>
      <c r="N7653" s="22">
        <f t="shared" si="2"/>
        <v>46206</v>
      </c>
      <c r="O7653" s="23">
        <f>'RESOLUCIONES EPG'!$N7653-'RESOLUCIONES EPG'!$D7653</f>
        <v>1291</v>
      </c>
    </row>
    <row r="7654" ht="15.75" customHeight="1">
      <c r="A7654" s="275" t="str">
        <f>'RESOLUCIONES 2015'!A8002:H8002</f>
        <v/>
      </c>
      <c r="B7654" s="73" t="s">
        <v>7852</v>
      </c>
      <c r="C7654" s="288">
        <v>1006.0</v>
      </c>
      <c r="D7654" s="130">
        <v>44915.0</v>
      </c>
      <c r="E7654" s="73" t="s">
        <v>8887</v>
      </c>
      <c r="F7654" s="130" t="s">
        <v>8985</v>
      </c>
      <c r="G7654" s="73" t="s">
        <v>9961</v>
      </c>
      <c r="H7654" s="169"/>
      <c r="I7654" s="287"/>
      <c r="J7654" s="285"/>
      <c r="K7654" s="21"/>
      <c r="L7654" s="21"/>
      <c r="M7654" s="21"/>
      <c r="N7654" s="22">
        <f t="shared" si="2"/>
        <v>46206</v>
      </c>
      <c r="O7654" s="23">
        <f>'RESOLUCIONES EPG'!$N7654-'RESOLUCIONES EPG'!$D7654</f>
        <v>1291</v>
      </c>
    </row>
    <row r="7655" ht="15.75" customHeight="1">
      <c r="A7655" s="275" t="str">
        <f>'RESOLUCIONES 2015'!A8003:H8003</f>
        <v/>
      </c>
      <c r="B7655" s="73" t="s">
        <v>7852</v>
      </c>
      <c r="C7655" s="288">
        <v>1007.0</v>
      </c>
      <c r="D7655" s="130">
        <v>44915.0</v>
      </c>
      <c r="E7655" s="73" t="s">
        <v>9546</v>
      </c>
      <c r="F7655" s="130" t="s">
        <v>9962</v>
      </c>
      <c r="G7655" s="73" t="s">
        <v>9961</v>
      </c>
      <c r="H7655" s="169"/>
      <c r="I7655" s="287"/>
      <c r="J7655" s="285"/>
      <c r="K7655" s="21"/>
      <c r="L7655" s="21"/>
      <c r="M7655" s="21"/>
      <c r="N7655" s="22">
        <f t="shared" si="2"/>
        <v>46206</v>
      </c>
      <c r="O7655" s="23">
        <f>'RESOLUCIONES EPG'!$N7655-'RESOLUCIONES EPG'!$D7655</f>
        <v>1291</v>
      </c>
    </row>
    <row r="7656" ht="16.5" customHeight="1">
      <c r="A7656" s="275" t="str">
        <f>'RESOLUCIONES 2015'!A7998:H7998</f>
        <v/>
      </c>
      <c r="B7656" s="73" t="s">
        <v>7852</v>
      </c>
      <c r="C7656" s="288">
        <v>1002.0</v>
      </c>
      <c r="D7656" s="130">
        <v>44915.0</v>
      </c>
      <c r="E7656" s="73" t="s">
        <v>5678</v>
      </c>
      <c r="F7656" s="130" t="s">
        <v>8672</v>
      </c>
      <c r="G7656" s="73" t="s">
        <v>1593</v>
      </c>
      <c r="H7656" s="253">
        <v>44925.0</v>
      </c>
      <c r="I7656" s="287"/>
      <c r="J7656" s="285"/>
      <c r="K7656" s="21"/>
      <c r="L7656" s="21"/>
      <c r="M7656" s="21"/>
      <c r="N7656" s="22">
        <f t="shared" si="2"/>
        <v>46206</v>
      </c>
      <c r="O7656" s="23">
        <f>'RESOLUCIONES EPG'!$N7656-'RESOLUCIONES EPG'!$D7656</f>
        <v>1291</v>
      </c>
    </row>
    <row r="7657" ht="16.5" customHeight="1">
      <c r="A7657" s="275" t="str">
        <f>'RESOLUCIONES 2015'!A8001:H8001</f>
        <v/>
      </c>
      <c r="B7657" s="73" t="s">
        <v>7852</v>
      </c>
      <c r="C7657" s="280">
        <v>1005.0</v>
      </c>
      <c r="D7657" s="130">
        <v>44915.0</v>
      </c>
      <c r="E7657" s="141" t="s">
        <v>2265</v>
      </c>
      <c r="F7657" s="130" t="s">
        <v>3562</v>
      </c>
      <c r="G7657" s="73" t="s">
        <v>9963</v>
      </c>
      <c r="H7657" s="169"/>
      <c r="I7657" s="295" t="s">
        <v>578</v>
      </c>
      <c r="J7657" s="285"/>
      <c r="K7657" s="21"/>
      <c r="L7657" s="21"/>
      <c r="M7657" s="21"/>
      <c r="N7657" s="22">
        <f t="shared" si="2"/>
        <v>46206</v>
      </c>
      <c r="O7657" s="23">
        <f>'RESOLUCIONES EPG'!$N7657-'RESOLUCIONES EPG'!$D7657</f>
        <v>1291</v>
      </c>
    </row>
    <row r="7658" ht="15.75" customHeight="1">
      <c r="A7658" s="275" t="str">
        <f>'RESOLUCIONES 2015'!A7996:H7996</f>
        <v/>
      </c>
      <c r="B7658" s="73" t="s">
        <v>7852</v>
      </c>
      <c r="C7658" s="74">
        <v>1000.0</v>
      </c>
      <c r="D7658" s="130">
        <v>44915.0</v>
      </c>
      <c r="E7658" s="73" t="s">
        <v>8445</v>
      </c>
      <c r="F7658" s="130" t="s">
        <v>9882</v>
      </c>
      <c r="G7658" s="73" t="s">
        <v>1593</v>
      </c>
      <c r="H7658" s="253">
        <v>44923.0</v>
      </c>
      <c r="I7658" s="287"/>
      <c r="J7658" s="285"/>
      <c r="K7658" s="21"/>
      <c r="L7658" s="21"/>
      <c r="M7658" s="21"/>
      <c r="N7658" s="22">
        <f t="shared" si="2"/>
        <v>46206</v>
      </c>
      <c r="O7658" s="23">
        <f>'RESOLUCIONES EPG'!$N7658-'RESOLUCIONES EPG'!$D7658</f>
        <v>1291</v>
      </c>
    </row>
    <row r="7659" ht="15.75" customHeight="1">
      <c r="A7659" s="275" t="str">
        <f>'RESOLUCIONES 2015'!A7994:H7994</f>
        <v/>
      </c>
      <c r="B7659" s="73" t="s">
        <v>7852</v>
      </c>
      <c r="C7659" s="288">
        <v>998.0</v>
      </c>
      <c r="D7659" s="130">
        <v>44915.0</v>
      </c>
      <c r="E7659" s="73" t="s">
        <v>8682</v>
      </c>
      <c r="F7659" s="130" t="s">
        <v>8798</v>
      </c>
      <c r="G7659" s="73" t="s">
        <v>1593</v>
      </c>
      <c r="H7659" s="253">
        <v>44923.0</v>
      </c>
      <c r="I7659" s="287"/>
      <c r="J7659" s="285"/>
      <c r="K7659" s="21"/>
      <c r="L7659" s="21"/>
      <c r="M7659" s="21"/>
      <c r="N7659" s="22">
        <f t="shared" si="2"/>
        <v>46206</v>
      </c>
      <c r="O7659" s="23">
        <f>'RESOLUCIONES EPG'!$N7659-'RESOLUCIONES EPG'!$D7659</f>
        <v>1291</v>
      </c>
    </row>
    <row r="7660" ht="16.5" customHeight="1">
      <c r="A7660" s="275" t="str">
        <f>'RESOLUCIONES 2015'!A7999:H7999</f>
        <v/>
      </c>
      <c r="B7660" s="73" t="s">
        <v>7852</v>
      </c>
      <c r="C7660" s="288">
        <v>1003.0</v>
      </c>
      <c r="D7660" s="130">
        <v>44915.0</v>
      </c>
      <c r="E7660" s="73" t="s">
        <v>1711</v>
      </c>
      <c r="F7660" s="130" t="s">
        <v>9964</v>
      </c>
      <c r="G7660" s="73" t="s">
        <v>1593</v>
      </c>
      <c r="H7660" s="253">
        <v>44924.0</v>
      </c>
      <c r="I7660" s="287"/>
      <c r="J7660" s="285"/>
      <c r="K7660" s="21"/>
      <c r="L7660" s="21"/>
      <c r="M7660" s="21"/>
      <c r="N7660" s="22">
        <f t="shared" si="2"/>
        <v>46206</v>
      </c>
      <c r="O7660" s="23">
        <f>'RESOLUCIONES EPG'!$N7660-'RESOLUCIONES EPG'!$D7660</f>
        <v>1291</v>
      </c>
    </row>
    <row r="7661" ht="16.5" customHeight="1">
      <c r="A7661" s="275" t="str">
        <f>'RESOLUCIONES 2015'!A7991:H7991</f>
        <v/>
      </c>
      <c r="B7661" s="73" t="s">
        <v>7852</v>
      </c>
      <c r="C7661" s="288">
        <v>995.0</v>
      </c>
      <c r="D7661" s="130">
        <v>44915.0</v>
      </c>
      <c r="E7661" s="73" t="s">
        <v>3156</v>
      </c>
      <c r="F7661" s="130" t="s">
        <v>7869</v>
      </c>
      <c r="G7661" s="73" t="s">
        <v>1593</v>
      </c>
      <c r="H7661" s="253">
        <v>44922.0</v>
      </c>
      <c r="I7661" s="287"/>
      <c r="J7661" s="285"/>
      <c r="K7661" s="21"/>
      <c r="L7661" s="21"/>
      <c r="M7661" s="21"/>
      <c r="N7661" s="22">
        <f t="shared" si="2"/>
        <v>46206</v>
      </c>
      <c r="O7661" s="23">
        <f>'RESOLUCIONES EPG'!$N7661-'RESOLUCIONES EPG'!$D7661</f>
        <v>1291</v>
      </c>
    </row>
    <row r="7662" ht="16.5" customHeight="1">
      <c r="A7662" s="275" t="str">
        <f>'RESOLUCIONES 2015'!A7997:H7997</f>
        <v/>
      </c>
      <c r="B7662" s="73" t="s">
        <v>7852</v>
      </c>
      <c r="C7662" s="280">
        <v>1001.0</v>
      </c>
      <c r="D7662" s="130">
        <v>44915.0</v>
      </c>
      <c r="E7662" s="73" t="s">
        <v>8383</v>
      </c>
      <c r="F7662" s="130" t="s">
        <v>9654</v>
      </c>
      <c r="G7662" s="73" t="s">
        <v>1593</v>
      </c>
      <c r="H7662" s="253">
        <v>44922.0</v>
      </c>
      <c r="I7662" s="287"/>
      <c r="J7662" s="285"/>
      <c r="K7662" s="21"/>
      <c r="L7662" s="21"/>
      <c r="M7662" s="21"/>
      <c r="N7662" s="22">
        <f t="shared" si="2"/>
        <v>46206</v>
      </c>
      <c r="O7662" s="23">
        <f>'RESOLUCIONES EPG'!$N7662-'RESOLUCIONES EPG'!$D7662</f>
        <v>1291</v>
      </c>
    </row>
    <row r="7663" ht="15.75" customHeight="1">
      <c r="A7663" s="275" t="str">
        <f>'RESOLUCIONES 2015'!A7993:H7993</f>
        <v/>
      </c>
      <c r="B7663" s="73" t="s">
        <v>7852</v>
      </c>
      <c r="C7663" s="74">
        <v>997.0</v>
      </c>
      <c r="D7663" s="130">
        <v>44915.0</v>
      </c>
      <c r="E7663" s="73" t="s">
        <v>8972</v>
      </c>
      <c r="F7663" s="130" t="s">
        <v>8138</v>
      </c>
      <c r="G7663" s="73" t="s">
        <v>1593</v>
      </c>
      <c r="H7663" s="253">
        <v>44923.0</v>
      </c>
      <c r="I7663" s="287"/>
      <c r="J7663" s="285"/>
      <c r="K7663" s="21"/>
      <c r="L7663" s="21"/>
      <c r="M7663" s="21"/>
      <c r="N7663" s="22">
        <f t="shared" si="2"/>
        <v>46206</v>
      </c>
      <c r="O7663" s="23">
        <f>'RESOLUCIONES EPG'!$N7663-'RESOLUCIONES EPG'!$D7663</f>
        <v>1291</v>
      </c>
    </row>
    <row r="7664" ht="15.75" customHeight="1">
      <c r="A7664" s="275" t="str">
        <f>'RESOLUCIONES 2015'!A8000:H8000</f>
        <v/>
      </c>
      <c r="B7664" s="73" t="s">
        <v>7852</v>
      </c>
      <c r="C7664" s="288">
        <v>1004.0</v>
      </c>
      <c r="D7664" s="130">
        <v>44915.0</v>
      </c>
      <c r="E7664" s="73" t="s">
        <v>2902</v>
      </c>
      <c r="F7664" s="130" t="s">
        <v>9617</v>
      </c>
      <c r="G7664" s="73" t="s">
        <v>9965</v>
      </c>
      <c r="H7664" s="169"/>
      <c r="I7664" s="287"/>
      <c r="J7664" s="285"/>
      <c r="K7664" s="21"/>
      <c r="L7664" s="21"/>
      <c r="M7664" s="21"/>
      <c r="N7664" s="22">
        <f t="shared" si="2"/>
        <v>46206</v>
      </c>
      <c r="O7664" s="23">
        <f>'RESOLUCIONES EPG'!$N7664-'RESOLUCIONES EPG'!$D7664</f>
        <v>1291</v>
      </c>
    </row>
    <row r="7665" ht="16.5" customHeight="1">
      <c r="A7665" s="275" t="str">
        <f>'RESOLUCIONES 2015'!A7995:H7995</f>
        <v/>
      </c>
      <c r="B7665" s="73" t="s">
        <v>7852</v>
      </c>
      <c r="C7665" s="288">
        <v>999.0</v>
      </c>
      <c r="D7665" s="130">
        <v>44915.0</v>
      </c>
      <c r="E7665" s="73" t="s">
        <v>1615</v>
      </c>
      <c r="F7665" s="130" t="s">
        <v>9698</v>
      </c>
      <c r="G7665" s="73" t="s">
        <v>1593</v>
      </c>
      <c r="H7665" s="253">
        <v>44925.0</v>
      </c>
      <c r="I7665" s="287"/>
      <c r="J7665" s="285"/>
      <c r="K7665" s="21"/>
      <c r="L7665" s="21"/>
      <c r="M7665" s="21"/>
      <c r="N7665" s="22">
        <f t="shared" si="2"/>
        <v>46206</v>
      </c>
      <c r="O7665" s="23">
        <f>'RESOLUCIONES EPG'!$N7665-'RESOLUCIONES EPG'!$D7665</f>
        <v>1291</v>
      </c>
    </row>
    <row r="7666" ht="15.75" customHeight="1">
      <c r="A7666" s="275" t="str">
        <f>'RESOLUCIONES 2015'!A7992:H7992</f>
        <v/>
      </c>
      <c r="B7666" s="73" t="s">
        <v>7852</v>
      </c>
      <c r="C7666" s="288">
        <v>996.0</v>
      </c>
      <c r="D7666" s="130">
        <v>44915.0</v>
      </c>
      <c r="E7666" s="73" t="s">
        <v>9966</v>
      </c>
      <c r="F7666" s="130" t="s">
        <v>8687</v>
      </c>
      <c r="G7666" s="73" t="s">
        <v>1593</v>
      </c>
      <c r="H7666" s="253">
        <v>44922.0</v>
      </c>
      <c r="I7666" s="287"/>
      <c r="J7666" s="285"/>
      <c r="K7666" s="21"/>
      <c r="L7666" s="21"/>
      <c r="M7666" s="21"/>
      <c r="N7666" s="22">
        <f t="shared" si="2"/>
        <v>46206</v>
      </c>
      <c r="O7666" s="23">
        <f>'RESOLUCIONES EPG'!$N7666-'RESOLUCIONES EPG'!$D7666</f>
        <v>1291</v>
      </c>
    </row>
    <row r="7667" ht="15.75" customHeight="1">
      <c r="A7667" s="275" t="str">
        <f>'RESOLUCIONES 2015'!A8011:H8011</f>
        <v/>
      </c>
      <c r="B7667" s="73" t="s">
        <v>7852</v>
      </c>
      <c r="C7667" s="280">
        <v>1015.0</v>
      </c>
      <c r="D7667" s="130">
        <v>44916.0</v>
      </c>
      <c r="E7667" s="73" t="s">
        <v>4268</v>
      </c>
      <c r="F7667" s="130" t="s">
        <v>8760</v>
      </c>
      <c r="G7667" s="73" t="s">
        <v>9967</v>
      </c>
      <c r="H7667" s="169"/>
      <c r="I7667" s="287"/>
      <c r="J7667" s="285"/>
      <c r="K7667" s="21"/>
      <c r="L7667" s="21"/>
      <c r="M7667" s="21"/>
      <c r="N7667" s="22">
        <f t="shared" si="2"/>
        <v>46206</v>
      </c>
      <c r="O7667" s="23">
        <f>'RESOLUCIONES EPG'!$N7667-'RESOLUCIONES EPG'!$D7667</f>
        <v>1290</v>
      </c>
    </row>
    <row r="7668" ht="15.75" customHeight="1">
      <c r="A7668" s="275" t="str">
        <f>'RESOLUCIONES 2015'!A8008:H8008</f>
        <v/>
      </c>
      <c r="B7668" s="73" t="s">
        <v>7852</v>
      </c>
      <c r="C7668" s="74">
        <v>1012.0</v>
      </c>
      <c r="D7668" s="130">
        <v>44916.0</v>
      </c>
      <c r="E7668" s="73" t="s">
        <v>5781</v>
      </c>
      <c r="F7668" s="130" t="s">
        <v>8583</v>
      </c>
      <c r="G7668" s="73" t="s">
        <v>2751</v>
      </c>
      <c r="H7668" s="169"/>
      <c r="I7668" s="287"/>
      <c r="J7668" s="285"/>
      <c r="K7668" s="21"/>
      <c r="L7668" s="21"/>
      <c r="M7668" s="21"/>
      <c r="N7668" s="22">
        <f t="shared" si="2"/>
        <v>46206</v>
      </c>
      <c r="O7668" s="23">
        <f>'RESOLUCIONES EPG'!$N7668-'RESOLUCIONES EPG'!$D7668</f>
        <v>1290</v>
      </c>
    </row>
    <row r="7669" ht="15.75" customHeight="1">
      <c r="A7669" s="275" t="str">
        <f>'RESOLUCIONES 2015'!A8010:H8010</f>
        <v/>
      </c>
      <c r="B7669" s="73" t="s">
        <v>7852</v>
      </c>
      <c r="C7669" s="288">
        <v>1014.0</v>
      </c>
      <c r="D7669" s="130">
        <v>44916.0</v>
      </c>
      <c r="E7669" s="73" t="s">
        <v>9968</v>
      </c>
      <c r="F7669" s="130" t="s">
        <v>9969</v>
      </c>
      <c r="G7669" s="73" t="s">
        <v>2751</v>
      </c>
      <c r="H7669" s="169"/>
      <c r="I7669" s="287"/>
      <c r="J7669" s="285"/>
      <c r="K7669" s="21"/>
      <c r="L7669" s="21"/>
      <c r="M7669" s="21"/>
      <c r="N7669" s="22">
        <f t="shared" si="2"/>
        <v>46206</v>
      </c>
      <c r="O7669" s="23">
        <f>'RESOLUCIONES EPG'!$N7669-'RESOLUCIONES EPG'!$D7669</f>
        <v>1290</v>
      </c>
    </row>
    <row r="7670" ht="15.75" customHeight="1">
      <c r="A7670" s="275" t="str">
        <f>'RESOLUCIONES 2015'!A8009:H8009</f>
        <v/>
      </c>
      <c r="B7670" s="73" t="s">
        <v>7852</v>
      </c>
      <c r="C7670" s="288">
        <v>1013.0</v>
      </c>
      <c r="D7670" s="130">
        <v>44916.0</v>
      </c>
      <c r="E7670" s="146" t="s">
        <v>9635</v>
      </c>
      <c r="F7670" s="130" t="s">
        <v>9970</v>
      </c>
      <c r="G7670" s="73" t="s">
        <v>2751</v>
      </c>
      <c r="H7670" s="311" t="s">
        <v>9971</v>
      </c>
      <c r="I7670" s="287"/>
      <c r="J7670" s="285"/>
      <c r="K7670" s="21"/>
      <c r="L7670" s="21"/>
      <c r="M7670" s="21"/>
      <c r="N7670" s="22">
        <f t="shared" si="2"/>
        <v>46206</v>
      </c>
      <c r="O7670" s="23">
        <f>'RESOLUCIONES EPG'!$N7670-'RESOLUCIONES EPG'!$D7670</f>
        <v>1290</v>
      </c>
    </row>
    <row r="7671" ht="15.75" customHeight="1">
      <c r="A7671" s="275" t="str">
        <f>'RESOLUCIONES 2015'!A8007:H8007</f>
        <v/>
      </c>
      <c r="B7671" s="73" t="s">
        <v>7852</v>
      </c>
      <c r="C7671" s="280">
        <v>1011.0</v>
      </c>
      <c r="D7671" s="130">
        <v>44916.0</v>
      </c>
      <c r="E7671" s="73" t="s">
        <v>9972</v>
      </c>
      <c r="F7671" s="130" t="s">
        <v>9973</v>
      </c>
      <c r="G7671" s="73" t="s">
        <v>2751</v>
      </c>
      <c r="H7671" s="169"/>
      <c r="I7671" s="287"/>
      <c r="J7671" s="285"/>
      <c r="K7671" s="21"/>
      <c r="L7671" s="21"/>
      <c r="M7671" s="21"/>
      <c r="N7671" s="22">
        <f t="shared" si="2"/>
        <v>46206</v>
      </c>
      <c r="O7671" s="23">
        <f>'RESOLUCIONES EPG'!$N7671-'RESOLUCIONES EPG'!$D7671</f>
        <v>1290</v>
      </c>
    </row>
    <row r="7672" ht="15.75" customHeight="1">
      <c r="A7672" s="275" t="str">
        <f>'RESOLUCIONES 2015'!A8005:H8005</f>
        <v/>
      </c>
      <c r="B7672" s="73" t="s">
        <v>7852</v>
      </c>
      <c r="C7672" s="74">
        <v>1009.0</v>
      </c>
      <c r="D7672" s="130">
        <v>44916.0</v>
      </c>
      <c r="E7672" s="73" t="s">
        <v>9091</v>
      </c>
      <c r="F7672" s="130" t="s">
        <v>9092</v>
      </c>
      <c r="G7672" s="73" t="s">
        <v>2751</v>
      </c>
      <c r="H7672" s="169"/>
      <c r="I7672" s="287"/>
      <c r="J7672" s="285"/>
      <c r="K7672" s="21"/>
      <c r="L7672" s="21"/>
      <c r="M7672" s="21"/>
      <c r="N7672" s="22">
        <f t="shared" si="2"/>
        <v>46206</v>
      </c>
      <c r="O7672" s="23">
        <f>'RESOLUCIONES EPG'!$N7672-'RESOLUCIONES EPG'!$D7672</f>
        <v>1290</v>
      </c>
    </row>
    <row r="7673" ht="15.75" customHeight="1">
      <c r="A7673" s="275" t="str">
        <f>'RESOLUCIONES 2015'!A8006:H8006</f>
        <v/>
      </c>
      <c r="B7673" s="73" t="s">
        <v>7852</v>
      </c>
      <c r="C7673" s="288">
        <v>1010.0</v>
      </c>
      <c r="D7673" s="130">
        <v>44916.0</v>
      </c>
      <c r="E7673" s="73" t="s">
        <v>9646</v>
      </c>
      <c r="F7673" s="130" t="s">
        <v>9974</v>
      </c>
      <c r="G7673" s="73" t="s">
        <v>2751</v>
      </c>
      <c r="H7673" s="169"/>
      <c r="I7673" s="287"/>
      <c r="J7673" s="285"/>
      <c r="K7673" s="21"/>
      <c r="L7673" s="21"/>
      <c r="M7673" s="21"/>
      <c r="N7673" s="22">
        <f t="shared" si="2"/>
        <v>46206</v>
      </c>
      <c r="O7673" s="23">
        <f>'RESOLUCIONES EPG'!$N7673-'RESOLUCIONES EPG'!$D7673</f>
        <v>1290</v>
      </c>
    </row>
    <row r="7674" ht="15.75" customHeight="1">
      <c r="A7674" s="275" t="str">
        <f>'RESOLUCIONES 2015'!A8014:H8014</f>
        <v/>
      </c>
      <c r="B7674" s="73" t="s">
        <v>7852</v>
      </c>
      <c r="C7674" s="288">
        <v>1018.0</v>
      </c>
      <c r="D7674" s="130">
        <v>44918.0</v>
      </c>
      <c r="E7674" s="73" t="s">
        <v>9975</v>
      </c>
      <c r="F7674" s="130" t="s">
        <v>9976</v>
      </c>
      <c r="G7674" s="73" t="s">
        <v>9961</v>
      </c>
      <c r="H7674" s="169"/>
      <c r="I7674" s="287"/>
      <c r="J7674" s="285"/>
      <c r="K7674" s="21"/>
      <c r="L7674" s="21"/>
      <c r="M7674" s="21"/>
      <c r="N7674" s="22">
        <f t="shared" si="2"/>
        <v>46206</v>
      </c>
      <c r="O7674" s="23">
        <f>'RESOLUCIONES EPG'!$N7674-'RESOLUCIONES EPG'!$D7674</f>
        <v>1288</v>
      </c>
    </row>
    <row r="7675" ht="16.5" customHeight="1">
      <c r="A7675" s="275" t="str">
        <f>'RESOLUCIONES 2015'!A8015:H8015</f>
        <v/>
      </c>
      <c r="B7675" s="73" t="s">
        <v>7852</v>
      </c>
      <c r="C7675" s="280">
        <v>1019.0</v>
      </c>
      <c r="D7675" s="130">
        <v>44918.0</v>
      </c>
      <c r="E7675" s="73" t="s">
        <v>9548</v>
      </c>
      <c r="F7675" s="130" t="s">
        <v>9549</v>
      </c>
      <c r="G7675" s="73" t="s">
        <v>9961</v>
      </c>
      <c r="H7675" s="169"/>
      <c r="I7675" s="287"/>
      <c r="J7675" s="285"/>
      <c r="K7675" s="21"/>
      <c r="L7675" s="21"/>
      <c r="M7675" s="21"/>
      <c r="N7675" s="22">
        <f t="shared" si="2"/>
        <v>46206</v>
      </c>
      <c r="O7675" s="23">
        <f>'RESOLUCIONES EPG'!$N7675-'RESOLUCIONES EPG'!$D7675</f>
        <v>1288</v>
      </c>
    </row>
    <row r="7676" ht="15.75" customHeight="1">
      <c r="A7676" s="275" t="str">
        <f>'RESOLUCIONES 2015'!A8017:H8017</f>
        <v/>
      </c>
      <c r="B7676" s="73" t="s">
        <v>7852</v>
      </c>
      <c r="C7676" s="74">
        <v>1021.0</v>
      </c>
      <c r="D7676" s="130">
        <v>44918.0</v>
      </c>
      <c r="E7676" s="73" t="s">
        <v>9977</v>
      </c>
      <c r="F7676" s="130" t="s">
        <v>9978</v>
      </c>
      <c r="G7676" s="73" t="s">
        <v>18</v>
      </c>
      <c r="H7676" s="169" t="s">
        <v>2695</v>
      </c>
      <c r="I7676" s="287"/>
      <c r="J7676" s="285"/>
      <c r="K7676" s="21"/>
      <c r="L7676" s="21"/>
      <c r="M7676" s="21"/>
      <c r="N7676" s="22">
        <f t="shared" si="2"/>
        <v>46206</v>
      </c>
      <c r="O7676" s="23">
        <f>'RESOLUCIONES EPG'!$N7676-'RESOLUCIONES EPG'!$D7676</f>
        <v>1288</v>
      </c>
    </row>
    <row r="7677" ht="15.75" customHeight="1">
      <c r="A7677" s="275" t="str">
        <f>'RESOLUCIONES 2015'!A8013:H8013</f>
        <v/>
      </c>
      <c r="B7677" s="73" t="s">
        <v>7852</v>
      </c>
      <c r="C7677" s="288">
        <v>1017.0</v>
      </c>
      <c r="D7677" s="130">
        <v>44918.0</v>
      </c>
      <c r="E7677" s="73" t="s">
        <v>9979</v>
      </c>
      <c r="F7677" s="130" t="s">
        <v>9980</v>
      </c>
      <c r="G7677" s="73" t="s">
        <v>9961</v>
      </c>
      <c r="H7677" s="169"/>
      <c r="I7677" s="287"/>
      <c r="J7677" s="285"/>
      <c r="K7677" s="21"/>
      <c r="L7677" s="21"/>
      <c r="M7677" s="21"/>
      <c r="N7677" s="22">
        <f t="shared" si="2"/>
        <v>46206</v>
      </c>
      <c r="O7677" s="23">
        <f>'RESOLUCIONES EPG'!$N7677-'RESOLUCIONES EPG'!$D7677</f>
        <v>1288</v>
      </c>
    </row>
    <row r="7678" ht="15.75" customHeight="1">
      <c r="A7678" s="275" t="str">
        <f>'RESOLUCIONES 2015'!A8016:H8016</f>
        <v/>
      </c>
      <c r="B7678" s="73" t="s">
        <v>7852</v>
      </c>
      <c r="C7678" s="288">
        <v>1020.0</v>
      </c>
      <c r="D7678" s="130">
        <v>44918.0</v>
      </c>
      <c r="E7678" s="73" t="s">
        <v>9981</v>
      </c>
      <c r="F7678" s="130" t="s">
        <v>9982</v>
      </c>
      <c r="G7678" s="73" t="s">
        <v>9961</v>
      </c>
      <c r="H7678" s="169"/>
      <c r="I7678" s="287"/>
      <c r="J7678" s="285"/>
      <c r="K7678" s="21"/>
      <c r="L7678" s="21"/>
      <c r="M7678" s="21"/>
      <c r="N7678" s="22">
        <f t="shared" si="2"/>
        <v>46206</v>
      </c>
      <c r="O7678" s="23">
        <f>'RESOLUCIONES EPG'!$N7678-'RESOLUCIONES EPG'!$D7678</f>
        <v>1288</v>
      </c>
    </row>
    <row r="7679" ht="15.75" customHeight="1">
      <c r="A7679" s="275" t="str">
        <f>'RESOLUCIONES 2015'!A8012:H8012</f>
        <v/>
      </c>
      <c r="B7679" s="73" t="s">
        <v>7852</v>
      </c>
      <c r="C7679" s="280">
        <v>1016.0</v>
      </c>
      <c r="D7679" s="130">
        <v>44918.0</v>
      </c>
      <c r="E7679" s="73" t="s">
        <v>8480</v>
      </c>
      <c r="F7679" s="130" t="s">
        <v>8481</v>
      </c>
      <c r="G7679" s="73" t="s">
        <v>9961</v>
      </c>
      <c r="H7679" s="169"/>
      <c r="I7679" s="287"/>
      <c r="J7679" s="285"/>
      <c r="K7679" s="21"/>
      <c r="L7679" s="21"/>
      <c r="M7679" s="21"/>
      <c r="N7679" s="22">
        <f t="shared" si="2"/>
        <v>46206</v>
      </c>
      <c r="O7679" s="23">
        <f>'RESOLUCIONES EPG'!$N7679-'RESOLUCIONES EPG'!$D7679</f>
        <v>1288</v>
      </c>
    </row>
    <row r="7680" ht="16.5" customHeight="1">
      <c r="A7680" s="275" t="str">
        <f>'RESOLUCIONES 2015'!A8020:H8020</f>
        <v/>
      </c>
      <c r="B7680" s="73" t="s">
        <v>7852</v>
      </c>
      <c r="C7680" s="74">
        <v>1024.0</v>
      </c>
      <c r="D7680" s="130">
        <v>44918.0</v>
      </c>
      <c r="E7680" s="73" t="s">
        <v>9983</v>
      </c>
      <c r="F7680" s="130" t="s">
        <v>9984</v>
      </c>
      <c r="G7680" s="73" t="s">
        <v>18</v>
      </c>
      <c r="H7680" s="169" t="s">
        <v>2151</v>
      </c>
      <c r="I7680" s="287"/>
      <c r="J7680" s="285"/>
      <c r="K7680" s="21"/>
      <c r="L7680" s="21"/>
      <c r="M7680" s="21"/>
      <c r="N7680" s="22">
        <f t="shared" si="2"/>
        <v>46206</v>
      </c>
      <c r="O7680" s="23">
        <f>'RESOLUCIONES EPG'!$N7680-'RESOLUCIONES EPG'!$D7680</f>
        <v>1288</v>
      </c>
    </row>
    <row r="7681" ht="16.5" customHeight="1">
      <c r="A7681" s="275" t="str">
        <f>'RESOLUCIONES 2015'!A8018:H8018</f>
        <v/>
      </c>
      <c r="B7681" s="73" t="s">
        <v>7852</v>
      </c>
      <c r="C7681" s="288">
        <v>1022.0</v>
      </c>
      <c r="D7681" s="130">
        <v>44918.0</v>
      </c>
      <c r="E7681" s="73" t="s">
        <v>9985</v>
      </c>
      <c r="F7681" s="130" t="s">
        <v>9986</v>
      </c>
      <c r="G7681" s="73" t="s">
        <v>18</v>
      </c>
      <c r="H7681" s="169" t="s">
        <v>9750</v>
      </c>
      <c r="I7681" s="287"/>
      <c r="J7681" s="285"/>
      <c r="K7681" s="21"/>
      <c r="L7681" s="21"/>
      <c r="M7681" s="21"/>
      <c r="N7681" s="22">
        <f t="shared" si="2"/>
        <v>46206</v>
      </c>
      <c r="O7681" s="23">
        <f>'RESOLUCIONES EPG'!$N7681-'RESOLUCIONES EPG'!$D7681</f>
        <v>1288</v>
      </c>
    </row>
    <row r="7682" ht="16.5" customHeight="1">
      <c r="A7682" s="275" t="str">
        <f>'RESOLUCIONES 2015'!A8021:H8021</f>
        <v/>
      </c>
      <c r="B7682" s="73" t="s">
        <v>7852</v>
      </c>
      <c r="C7682" s="288">
        <v>1025.0</v>
      </c>
      <c r="D7682" s="130">
        <v>44918.0</v>
      </c>
      <c r="E7682" s="73" t="s">
        <v>9987</v>
      </c>
      <c r="F7682" s="130" t="s">
        <v>9988</v>
      </c>
      <c r="G7682" s="73" t="s">
        <v>7259</v>
      </c>
      <c r="H7682" s="169"/>
      <c r="I7682" s="287"/>
      <c r="J7682" s="285"/>
      <c r="K7682" s="21"/>
      <c r="L7682" s="21"/>
      <c r="M7682" s="21"/>
      <c r="N7682" s="22">
        <f t="shared" si="2"/>
        <v>46206</v>
      </c>
      <c r="O7682" s="23">
        <f>'RESOLUCIONES EPG'!$N7682-'RESOLUCIONES EPG'!$D7682</f>
        <v>1288</v>
      </c>
    </row>
    <row r="7683" ht="15.75" customHeight="1">
      <c r="A7683" s="275" t="str">
        <f>'RESOLUCIONES 2015'!A8019:H8019</f>
        <v/>
      </c>
      <c r="B7683" s="73" t="s">
        <v>7852</v>
      </c>
      <c r="C7683" s="280">
        <v>1023.0</v>
      </c>
      <c r="D7683" s="130">
        <v>44918.0</v>
      </c>
      <c r="E7683" s="73" t="s">
        <v>9989</v>
      </c>
      <c r="F7683" s="130" t="s">
        <v>9990</v>
      </c>
      <c r="G7683" s="73" t="s">
        <v>18</v>
      </c>
      <c r="H7683" s="169" t="s">
        <v>2064</v>
      </c>
      <c r="I7683" s="287"/>
      <c r="J7683" s="285"/>
      <c r="K7683" s="21"/>
      <c r="L7683" s="21"/>
      <c r="M7683" s="21"/>
      <c r="N7683" s="22">
        <f t="shared" si="2"/>
        <v>46206</v>
      </c>
      <c r="O7683" s="23">
        <f>'RESOLUCIONES EPG'!$N7683-'RESOLUCIONES EPG'!$D7683</f>
        <v>1288</v>
      </c>
    </row>
    <row r="7684" ht="15.75" customHeight="1">
      <c r="A7684" s="275" t="str">
        <f>'RESOLUCIONES 2015'!A8040:H8040</f>
        <v/>
      </c>
      <c r="B7684" s="73" t="s">
        <v>7852</v>
      </c>
      <c r="C7684" s="74">
        <v>1044.0</v>
      </c>
      <c r="D7684" s="130">
        <v>44923.0</v>
      </c>
      <c r="E7684" s="73" t="s">
        <v>9435</v>
      </c>
      <c r="F7684" s="130" t="s">
        <v>9436</v>
      </c>
      <c r="G7684" s="73" t="s">
        <v>6388</v>
      </c>
      <c r="H7684" s="268" t="s">
        <v>641</v>
      </c>
      <c r="I7684" s="287"/>
      <c r="J7684" s="285"/>
      <c r="K7684" s="21"/>
      <c r="L7684" s="21"/>
      <c r="M7684" s="21"/>
      <c r="N7684" s="22">
        <f t="shared" si="2"/>
        <v>46206</v>
      </c>
      <c r="O7684" s="23">
        <f>'RESOLUCIONES EPG'!$N7684-'RESOLUCIONES EPG'!$D7684</f>
        <v>1283</v>
      </c>
    </row>
    <row r="7685" ht="16.5" customHeight="1">
      <c r="A7685" s="275" t="str">
        <f>'RESOLUCIONES 2015'!A8038:H8038</f>
        <v/>
      </c>
      <c r="B7685" s="73" t="s">
        <v>7852</v>
      </c>
      <c r="C7685" s="288">
        <v>1042.0</v>
      </c>
      <c r="D7685" s="130">
        <v>44923.0</v>
      </c>
      <c r="E7685" s="73" t="s">
        <v>5511</v>
      </c>
      <c r="F7685" s="130" t="s">
        <v>6102</v>
      </c>
      <c r="G7685" s="73" t="s">
        <v>2923</v>
      </c>
      <c r="H7685" s="169" t="s">
        <v>4966</v>
      </c>
      <c r="I7685" s="287" t="s">
        <v>9991</v>
      </c>
      <c r="J7685" s="285" t="s">
        <v>9992</v>
      </c>
      <c r="K7685" s="21" t="s">
        <v>9993</v>
      </c>
      <c r="L7685" s="21"/>
      <c r="M7685" s="21"/>
      <c r="N7685" s="22">
        <f t="shared" si="2"/>
        <v>46206</v>
      </c>
      <c r="O7685" s="23">
        <f>'RESOLUCIONES EPG'!$N7685-'RESOLUCIONES EPG'!$D7685</f>
        <v>1283</v>
      </c>
    </row>
    <row r="7686" ht="15.75" customHeight="1">
      <c r="A7686" s="275" t="str">
        <f>'RESOLUCIONES 2015'!A8030:H8030</f>
        <v/>
      </c>
      <c r="B7686" s="73"/>
      <c r="C7686" s="288">
        <v>1034.0</v>
      </c>
      <c r="D7686" s="130">
        <v>44923.0</v>
      </c>
      <c r="E7686" s="219" t="s">
        <v>1554</v>
      </c>
      <c r="F7686" s="130" t="s">
        <v>8365</v>
      </c>
      <c r="G7686" s="73" t="s">
        <v>2253</v>
      </c>
      <c r="H7686" s="169" t="s">
        <v>9994</v>
      </c>
      <c r="I7686" s="287"/>
      <c r="J7686" s="285"/>
      <c r="K7686" s="21"/>
      <c r="L7686" s="21"/>
      <c r="M7686" s="21"/>
      <c r="N7686" s="22">
        <f t="shared" si="2"/>
        <v>46206</v>
      </c>
      <c r="O7686" s="23">
        <f>'RESOLUCIONES EPG'!$N7686-'RESOLUCIONES EPG'!$D7686</f>
        <v>1283</v>
      </c>
    </row>
    <row r="7687" ht="16.5" customHeight="1">
      <c r="A7687" s="275" t="str">
        <f>'RESOLUCIONES 2015'!A8031:H8031</f>
        <v/>
      </c>
      <c r="B7687" s="73"/>
      <c r="C7687" s="280">
        <v>1035.0</v>
      </c>
      <c r="D7687" s="130">
        <v>44923.0</v>
      </c>
      <c r="E7687" s="219" t="s">
        <v>8072</v>
      </c>
      <c r="F7687" s="130" t="s">
        <v>8073</v>
      </c>
      <c r="G7687" s="73" t="s">
        <v>2253</v>
      </c>
      <c r="H7687" s="169" t="s">
        <v>3090</v>
      </c>
      <c r="I7687" s="287"/>
      <c r="J7687" s="285"/>
      <c r="K7687" s="21"/>
      <c r="L7687" s="21"/>
      <c r="M7687" s="21"/>
      <c r="N7687" s="22">
        <f t="shared" si="2"/>
        <v>46206</v>
      </c>
      <c r="O7687" s="23">
        <f>'RESOLUCIONES EPG'!$N7687-'RESOLUCIONES EPG'!$D7687</f>
        <v>1283</v>
      </c>
    </row>
    <row r="7688" ht="16.5" customHeight="1">
      <c r="A7688" s="275" t="str">
        <f>'RESOLUCIONES 2015'!A8036:H8036</f>
        <v/>
      </c>
      <c r="B7688" s="73" t="s">
        <v>7852</v>
      </c>
      <c r="C7688" s="74">
        <v>1040.0</v>
      </c>
      <c r="D7688" s="130">
        <v>44923.0</v>
      </c>
      <c r="E7688" s="73" t="s">
        <v>7793</v>
      </c>
      <c r="F7688" s="130" t="s">
        <v>7794</v>
      </c>
      <c r="G7688" s="73" t="s">
        <v>2923</v>
      </c>
      <c r="H7688" s="169" t="s">
        <v>1366</v>
      </c>
      <c r="I7688" s="287" t="s">
        <v>9995</v>
      </c>
      <c r="J7688" s="285" t="s">
        <v>9996</v>
      </c>
      <c r="K7688" s="21" t="s">
        <v>9840</v>
      </c>
      <c r="L7688" s="21"/>
      <c r="M7688" s="21"/>
      <c r="N7688" s="22">
        <f t="shared" si="2"/>
        <v>46206</v>
      </c>
      <c r="O7688" s="23">
        <f>'RESOLUCIONES EPG'!$N7688-'RESOLUCIONES EPG'!$D7688</f>
        <v>1283</v>
      </c>
    </row>
    <row r="7689" ht="15.75" customHeight="1">
      <c r="A7689" s="275" t="str">
        <f>'RESOLUCIONES 2015'!A8028:H8028</f>
        <v/>
      </c>
      <c r="B7689" s="73"/>
      <c r="C7689" s="288">
        <v>1032.0</v>
      </c>
      <c r="D7689" s="130">
        <v>44923.0</v>
      </c>
      <c r="E7689" s="219" t="s">
        <v>4673</v>
      </c>
      <c r="F7689" s="130" t="s">
        <v>8375</v>
      </c>
      <c r="G7689" s="73" t="s">
        <v>2253</v>
      </c>
      <c r="H7689" s="169" t="s">
        <v>9318</v>
      </c>
      <c r="I7689" s="287"/>
      <c r="J7689" s="285"/>
      <c r="K7689" s="21"/>
      <c r="L7689" s="21"/>
      <c r="M7689" s="21"/>
      <c r="N7689" s="22">
        <f t="shared" si="2"/>
        <v>46206</v>
      </c>
      <c r="O7689" s="23">
        <f>'RESOLUCIONES EPG'!$N7689-'RESOLUCIONES EPG'!$D7689</f>
        <v>1283</v>
      </c>
    </row>
    <row r="7690" ht="15.75" customHeight="1">
      <c r="A7690" s="275" t="str">
        <f>'RESOLUCIONES 2015'!A8039:H8039</f>
        <v/>
      </c>
      <c r="B7690" s="73" t="s">
        <v>7852</v>
      </c>
      <c r="C7690" s="74">
        <v>1043.0</v>
      </c>
      <c r="D7690" s="130">
        <v>44923.0</v>
      </c>
      <c r="E7690" s="73" t="s">
        <v>6869</v>
      </c>
      <c r="F7690" s="130" t="s">
        <v>6870</v>
      </c>
      <c r="G7690" s="73" t="s">
        <v>2923</v>
      </c>
      <c r="H7690" s="169" t="s">
        <v>9947</v>
      </c>
      <c r="I7690" s="287" t="s">
        <v>9997</v>
      </c>
      <c r="J7690" s="285" t="s">
        <v>9998</v>
      </c>
      <c r="K7690" s="21" t="s">
        <v>90</v>
      </c>
      <c r="L7690" s="21"/>
      <c r="M7690" s="21"/>
      <c r="N7690" s="22">
        <f t="shared" si="2"/>
        <v>46206</v>
      </c>
      <c r="O7690" s="23">
        <f>'RESOLUCIONES EPG'!$N7690-'RESOLUCIONES EPG'!$D7690</f>
        <v>1283</v>
      </c>
    </row>
    <row r="7691" ht="16.5" customHeight="1">
      <c r="A7691" s="275" t="str">
        <f>'RESOLUCIONES 2015'!A8022:H8022</f>
        <v/>
      </c>
      <c r="B7691" s="73"/>
      <c r="C7691" s="74">
        <v>1026.0</v>
      </c>
      <c r="D7691" s="130">
        <v>44923.0</v>
      </c>
      <c r="E7691" s="73" t="s">
        <v>9999</v>
      </c>
      <c r="F7691" s="130" t="s">
        <v>10000</v>
      </c>
      <c r="G7691" s="73" t="s">
        <v>18</v>
      </c>
      <c r="H7691" s="169" t="s">
        <v>4753</v>
      </c>
      <c r="I7691" s="287"/>
      <c r="J7691" s="285"/>
      <c r="K7691" s="21"/>
      <c r="L7691" s="21"/>
      <c r="M7691" s="21"/>
      <c r="N7691" s="22">
        <f t="shared" si="2"/>
        <v>46206</v>
      </c>
      <c r="O7691" s="23">
        <f>'RESOLUCIONES EPG'!$N7691-'RESOLUCIONES EPG'!$D7691</f>
        <v>1283</v>
      </c>
    </row>
    <row r="7692" ht="16.5" customHeight="1">
      <c r="A7692" s="275" t="str">
        <f>'RESOLUCIONES 2015'!A8026:H8026</f>
        <v/>
      </c>
      <c r="B7692" s="73"/>
      <c r="C7692" s="74">
        <v>1030.0</v>
      </c>
      <c r="D7692" s="130">
        <v>44923.0</v>
      </c>
      <c r="E7692" s="73" t="s">
        <v>8085</v>
      </c>
      <c r="F7692" s="130" t="s">
        <v>8763</v>
      </c>
      <c r="G7692" s="73" t="s">
        <v>131</v>
      </c>
      <c r="H7692" s="169"/>
      <c r="I7692" s="287"/>
      <c r="J7692" s="285"/>
      <c r="K7692" s="21"/>
      <c r="L7692" s="21"/>
      <c r="M7692" s="21"/>
      <c r="N7692" s="22">
        <f t="shared" si="2"/>
        <v>46206</v>
      </c>
      <c r="O7692" s="23">
        <f>'RESOLUCIONES EPG'!$N7692-'RESOLUCIONES EPG'!$D7692</f>
        <v>1283</v>
      </c>
    </row>
    <row r="7693" ht="16.5" customHeight="1">
      <c r="A7693" s="275" t="str">
        <f>'RESOLUCIONES 2015'!A8032:H8032</f>
        <v/>
      </c>
      <c r="B7693" s="73"/>
      <c r="C7693" s="74">
        <v>1036.0</v>
      </c>
      <c r="D7693" s="130">
        <v>44923.0</v>
      </c>
      <c r="E7693" s="73" t="s">
        <v>9456</v>
      </c>
      <c r="F7693" s="130" t="s">
        <v>9457</v>
      </c>
      <c r="G7693" s="73" t="s">
        <v>6388</v>
      </c>
      <c r="H7693" s="169"/>
      <c r="I7693" s="287"/>
      <c r="J7693" s="285"/>
      <c r="K7693" s="21"/>
      <c r="L7693" s="21"/>
      <c r="M7693" s="21"/>
      <c r="N7693" s="22">
        <f t="shared" si="2"/>
        <v>46206</v>
      </c>
      <c r="O7693" s="23">
        <f>'RESOLUCIONES EPG'!$N7693-'RESOLUCIONES EPG'!$D7693</f>
        <v>1283</v>
      </c>
    </row>
    <row r="7694" ht="16.5" customHeight="1">
      <c r="A7694" s="275" t="str">
        <f>'RESOLUCIONES 2015'!A8029:H8029</f>
        <v/>
      </c>
      <c r="B7694" s="73"/>
      <c r="C7694" s="288">
        <v>1033.0</v>
      </c>
      <c r="D7694" s="130">
        <v>44923.0</v>
      </c>
      <c r="E7694" s="219" t="s">
        <v>4177</v>
      </c>
      <c r="F7694" s="130" t="s">
        <v>9025</v>
      </c>
      <c r="G7694" s="73" t="s">
        <v>2253</v>
      </c>
      <c r="H7694" s="169" t="s">
        <v>9919</v>
      </c>
      <c r="I7694" s="287"/>
      <c r="J7694" s="285"/>
      <c r="K7694" s="21"/>
      <c r="L7694" s="21"/>
      <c r="M7694" s="21"/>
      <c r="N7694" s="22">
        <f t="shared" si="2"/>
        <v>46206</v>
      </c>
      <c r="O7694" s="23">
        <f>'RESOLUCIONES EPG'!$N7694-'RESOLUCIONES EPG'!$D7694</f>
        <v>1283</v>
      </c>
    </row>
    <row r="7695" ht="15.75" customHeight="1">
      <c r="A7695" s="275" t="str">
        <f>'RESOLUCIONES 2015'!A8037:H8037</f>
        <v/>
      </c>
      <c r="B7695" s="73" t="s">
        <v>7852</v>
      </c>
      <c r="C7695" s="74">
        <v>1041.0</v>
      </c>
      <c r="D7695" s="130">
        <v>44923.0</v>
      </c>
      <c r="E7695" s="73" t="s">
        <v>9488</v>
      </c>
      <c r="F7695" s="130" t="s">
        <v>9809</v>
      </c>
      <c r="G7695" s="73" t="s">
        <v>2923</v>
      </c>
      <c r="H7695" s="169" t="s">
        <v>5737</v>
      </c>
      <c r="I7695" s="287" t="s">
        <v>9700</v>
      </c>
      <c r="J7695" s="285" t="s">
        <v>10001</v>
      </c>
      <c r="K7695" s="21" t="s">
        <v>9899</v>
      </c>
      <c r="L7695" s="21"/>
      <c r="M7695" s="21"/>
      <c r="N7695" s="22">
        <f t="shared" si="2"/>
        <v>46206</v>
      </c>
      <c r="O7695" s="23">
        <f>'RESOLUCIONES EPG'!$N7695-'RESOLUCIONES EPG'!$D7695</f>
        <v>1283</v>
      </c>
    </row>
    <row r="7696" ht="16.5" customHeight="1">
      <c r="A7696" s="275" t="str">
        <f>'RESOLUCIONES 2015'!A8024:H8024</f>
        <v/>
      </c>
      <c r="B7696" s="73"/>
      <c r="C7696" s="74">
        <v>1028.0</v>
      </c>
      <c r="D7696" s="130">
        <v>44923.0</v>
      </c>
      <c r="E7696" s="73" t="s">
        <v>8589</v>
      </c>
      <c r="F7696" s="130" t="s">
        <v>8590</v>
      </c>
      <c r="G7696" s="73" t="s">
        <v>131</v>
      </c>
      <c r="H7696" s="169"/>
      <c r="I7696" s="287"/>
      <c r="J7696" s="285"/>
      <c r="K7696" s="21"/>
      <c r="L7696" s="21"/>
      <c r="M7696" s="21"/>
      <c r="N7696" s="22">
        <f t="shared" si="2"/>
        <v>46206</v>
      </c>
      <c r="O7696" s="23">
        <f>'RESOLUCIONES EPG'!$N7696-'RESOLUCIONES EPG'!$D7696</f>
        <v>1283</v>
      </c>
    </row>
    <row r="7697" ht="16.5" customHeight="1">
      <c r="A7697" s="275" t="str">
        <f>'RESOLUCIONES 2015'!A8027:H8027</f>
        <v/>
      </c>
      <c r="B7697" s="73"/>
      <c r="C7697" s="74">
        <v>1031.0</v>
      </c>
      <c r="D7697" s="130">
        <v>44923.0</v>
      </c>
      <c r="E7697" s="73" t="s">
        <v>7331</v>
      </c>
      <c r="F7697" s="130" t="s">
        <v>7985</v>
      </c>
      <c r="G7697" s="73" t="s">
        <v>131</v>
      </c>
      <c r="H7697" s="169"/>
      <c r="I7697" s="287"/>
      <c r="J7697" s="285"/>
      <c r="K7697" s="21"/>
      <c r="L7697" s="21"/>
      <c r="M7697" s="21"/>
      <c r="N7697" s="22">
        <f t="shared" si="2"/>
        <v>46206</v>
      </c>
      <c r="O7697" s="23">
        <f>'RESOLUCIONES EPG'!$N7697-'RESOLUCIONES EPG'!$D7697</f>
        <v>1283</v>
      </c>
    </row>
    <row r="7698" ht="16.5" customHeight="1">
      <c r="A7698" s="275" t="str">
        <f>'RESOLUCIONES 2015'!A8041:H8041</f>
        <v/>
      </c>
      <c r="B7698" s="73" t="s">
        <v>7852</v>
      </c>
      <c r="C7698" s="74">
        <v>1045.0</v>
      </c>
      <c r="D7698" s="130">
        <v>44923.0</v>
      </c>
      <c r="E7698" s="73" t="s">
        <v>10002</v>
      </c>
      <c r="F7698" s="130" t="s">
        <v>10003</v>
      </c>
      <c r="G7698" s="73" t="s">
        <v>6388</v>
      </c>
      <c r="H7698" s="169"/>
      <c r="I7698" s="287"/>
      <c r="J7698" s="285"/>
      <c r="K7698" s="21"/>
      <c r="L7698" s="21"/>
      <c r="M7698" s="21"/>
      <c r="N7698" s="22">
        <f t="shared" si="2"/>
        <v>46206</v>
      </c>
      <c r="O7698" s="23">
        <f>'RESOLUCIONES EPG'!$N7698-'RESOLUCIONES EPG'!$D7698</f>
        <v>1283</v>
      </c>
    </row>
    <row r="7699" ht="16.5" customHeight="1">
      <c r="A7699" s="275" t="str">
        <f>'RESOLUCIONES 2015'!A8025:H8025</f>
        <v/>
      </c>
      <c r="B7699" s="73"/>
      <c r="C7699" s="74">
        <v>1029.0</v>
      </c>
      <c r="D7699" s="130">
        <v>44923.0</v>
      </c>
      <c r="E7699" s="73" t="s">
        <v>4793</v>
      </c>
      <c r="F7699" s="130" t="s">
        <v>9180</v>
      </c>
      <c r="G7699" s="73" t="s">
        <v>131</v>
      </c>
      <c r="H7699" s="169"/>
      <c r="I7699" s="287"/>
      <c r="J7699" s="285"/>
      <c r="K7699" s="21"/>
      <c r="L7699" s="21"/>
      <c r="M7699" s="21"/>
      <c r="N7699" s="22">
        <f t="shared" si="2"/>
        <v>46206</v>
      </c>
      <c r="O7699" s="23">
        <f>'RESOLUCIONES EPG'!$N7699-'RESOLUCIONES EPG'!$D7699</f>
        <v>1283</v>
      </c>
    </row>
    <row r="7700" ht="16.5" customHeight="1">
      <c r="A7700" s="275" t="str">
        <f>'RESOLUCIONES 2015'!A8023:H8023</f>
        <v/>
      </c>
      <c r="B7700" s="73"/>
      <c r="C7700" s="74">
        <v>1027.0</v>
      </c>
      <c r="D7700" s="130">
        <v>44923.0</v>
      </c>
      <c r="E7700" s="73" t="s">
        <v>10004</v>
      </c>
      <c r="F7700" s="130" t="s">
        <v>10005</v>
      </c>
      <c r="G7700" s="73" t="s">
        <v>18</v>
      </c>
      <c r="H7700" s="169" t="s">
        <v>10006</v>
      </c>
      <c r="I7700" s="287"/>
      <c r="J7700" s="285"/>
      <c r="K7700" s="21"/>
      <c r="L7700" s="21"/>
      <c r="M7700" s="21"/>
      <c r="N7700" s="22">
        <f t="shared" si="2"/>
        <v>46206</v>
      </c>
      <c r="O7700" s="23">
        <f>'RESOLUCIONES EPG'!$N7700-'RESOLUCIONES EPG'!$D7700</f>
        <v>1283</v>
      </c>
    </row>
    <row r="7701" ht="16.5" customHeight="1">
      <c r="A7701" s="275" t="str">
        <f>'RESOLUCIONES 2015'!A8035:H8035</f>
        <v/>
      </c>
      <c r="B7701" s="73" t="s">
        <v>7852</v>
      </c>
      <c r="C7701" s="74">
        <v>1039.0</v>
      </c>
      <c r="D7701" s="130">
        <v>44923.0</v>
      </c>
      <c r="E7701" s="73" t="s">
        <v>7782</v>
      </c>
      <c r="F7701" s="130" t="s">
        <v>7783</v>
      </c>
      <c r="G7701" s="73" t="s">
        <v>2923</v>
      </c>
      <c r="H7701" s="169" t="s">
        <v>4749</v>
      </c>
      <c r="I7701" s="287" t="s">
        <v>1407</v>
      </c>
      <c r="J7701" s="285" t="s">
        <v>10007</v>
      </c>
      <c r="K7701" s="21" t="s">
        <v>9899</v>
      </c>
      <c r="L7701" s="21"/>
      <c r="M7701" s="21"/>
      <c r="N7701" s="22">
        <f t="shared" si="2"/>
        <v>46206</v>
      </c>
      <c r="O7701" s="23">
        <f>'RESOLUCIONES EPG'!$N7701-'RESOLUCIONES EPG'!$D7701</f>
        <v>1283</v>
      </c>
    </row>
    <row r="7702" ht="16.5" customHeight="1">
      <c r="A7702" s="275" t="str">
        <f>'RESOLUCIONES 2015'!A8033:H8033</f>
        <v/>
      </c>
      <c r="B7702" s="73" t="s">
        <v>7852</v>
      </c>
      <c r="C7702" s="74">
        <v>1037.0</v>
      </c>
      <c r="D7702" s="130">
        <v>44923.0</v>
      </c>
      <c r="E7702" s="73" t="s">
        <v>9226</v>
      </c>
      <c r="F7702" s="130" t="s">
        <v>9664</v>
      </c>
      <c r="G7702" s="73" t="s">
        <v>2923</v>
      </c>
      <c r="H7702" s="169" t="s">
        <v>2695</v>
      </c>
      <c r="I7702" s="287" t="s">
        <v>4865</v>
      </c>
      <c r="J7702" s="285" t="s">
        <v>10008</v>
      </c>
      <c r="K7702" s="21" t="s">
        <v>90</v>
      </c>
      <c r="L7702" s="21"/>
      <c r="M7702" s="21"/>
      <c r="N7702" s="22">
        <f t="shared" si="2"/>
        <v>46206</v>
      </c>
      <c r="O7702" s="23">
        <f>'RESOLUCIONES EPG'!$N7702-'RESOLUCIONES EPG'!$D7702</f>
        <v>1283</v>
      </c>
    </row>
    <row r="7703" ht="16.5" customHeight="1">
      <c r="A7703" s="275" t="str">
        <f>'RESOLUCIONES 2015'!A8034:H8034</f>
        <v/>
      </c>
      <c r="B7703" s="73" t="s">
        <v>7852</v>
      </c>
      <c r="C7703" s="74">
        <v>1038.0</v>
      </c>
      <c r="D7703" s="130">
        <v>44923.0</v>
      </c>
      <c r="E7703" s="73" t="s">
        <v>10009</v>
      </c>
      <c r="F7703" s="130" t="s">
        <v>9507</v>
      </c>
      <c r="G7703" s="73" t="s">
        <v>2923</v>
      </c>
      <c r="H7703" s="169" t="s">
        <v>3754</v>
      </c>
      <c r="I7703" s="287" t="s">
        <v>9750</v>
      </c>
      <c r="J7703" s="285" t="s">
        <v>10010</v>
      </c>
      <c r="K7703" s="21" t="s">
        <v>9994</v>
      </c>
      <c r="L7703" s="21"/>
      <c r="M7703" s="21"/>
      <c r="N7703" s="22">
        <f t="shared" si="2"/>
        <v>46206</v>
      </c>
      <c r="O7703" s="23">
        <f>'RESOLUCIONES EPG'!$N7703-'RESOLUCIONES EPG'!$D7703</f>
        <v>1283</v>
      </c>
    </row>
    <row r="7704" ht="16.5" customHeight="1">
      <c r="A7704" s="275" t="str">
        <f>'RESOLUCIONES 2015'!A8055:H8055</f>
        <v/>
      </c>
      <c r="B7704" s="73" t="s">
        <v>7852</v>
      </c>
      <c r="C7704" s="74">
        <v>8.0</v>
      </c>
      <c r="D7704" s="130">
        <v>44958.0</v>
      </c>
      <c r="E7704" s="73" t="s">
        <v>9880</v>
      </c>
      <c r="F7704" s="130" t="s">
        <v>9301</v>
      </c>
      <c r="G7704" s="73" t="s">
        <v>1624</v>
      </c>
      <c r="H7704" s="169"/>
      <c r="I7704" s="287"/>
      <c r="J7704" s="285"/>
      <c r="K7704" s="21"/>
      <c r="L7704" s="21"/>
      <c r="M7704" s="21"/>
      <c r="N7704" s="22">
        <f t="shared" si="2"/>
        <v>46206</v>
      </c>
      <c r="O7704" s="23">
        <f>'RESOLUCIONES EPG'!$N7704-'RESOLUCIONES EPG'!$D7704</f>
        <v>1248</v>
      </c>
    </row>
    <row r="7705" ht="16.5" customHeight="1">
      <c r="A7705" s="275" t="str">
        <f>'RESOLUCIONES 2015'!A8058:H8058</f>
        <v/>
      </c>
      <c r="B7705" s="73" t="s">
        <v>7852</v>
      </c>
      <c r="C7705" s="74">
        <v>11.0</v>
      </c>
      <c r="D7705" s="130">
        <v>44958.0</v>
      </c>
      <c r="E7705" s="73" t="s">
        <v>2701</v>
      </c>
      <c r="F7705" s="130" t="s">
        <v>9504</v>
      </c>
      <c r="G7705" s="73" t="s">
        <v>131</v>
      </c>
      <c r="H7705" s="169"/>
      <c r="I7705" s="287"/>
      <c r="J7705" s="285"/>
      <c r="K7705" s="21"/>
      <c r="L7705" s="21"/>
      <c r="M7705" s="21"/>
      <c r="N7705" s="22">
        <f t="shared" si="2"/>
        <v>46206</v>
      </c>
      <c r="O7705" s="23">
        <f>'RESOLUCIONES EPG'!$N7705-'RESOLUCIONES EPG'!$D7705</f>
        <v>1248</v>
      </c>
    </row>
    <row r="7706" ht="16.5" customHeight="1">
      <c r="A7706" s="275" t="str">
        <f>'RESOLUCIONES 2015'!A8060:H8060</f>
        <v/>
      </c>
      <c r="B7706" s="73" t="s">
        <v>7852</v>
      </c>
      <c r="C7706" s="74">
        <v>13.0</v>
      </c>
      <c r="D7706" s="130">
        <v>44958.0</v>
      </c>
      <c r="E7706" s="73" t="s">
        <v>10011</v>
      </c>
      <c r="F7706" s="130" t="s">
        <v>9505</v>
      </c>
      <c r="G7706" s="73" t="s">
        <v>131</v>
      </c>
      <c r="H7706" s="169"/>
      <c r="I7706" s="287"/>
      <c r="J7706" s="285"/>
      <c r="K7706" s="21"/>
      <c r="L7706" s="21"/>
      <c r="M7706" s="21"/>
      <c r="N7706" s="22">
        <f t="shared" si="2"/>
        <v>46206</v>
      </c>
      <c r="O7706" s="23">
        <f>'RESOLUCIONES EPG'!$N7706-'RESOLUCIONES EPG'!$D7706</f>
        <v>1248</v>
      </c>
    </row>
    <row r="7707" ht="16.5" customHeight="1">
      <c r="A7707" s="275" t="str">
        <f>'RESOLUCIONES 2015'!A8063:H8063</f>
        <v/>
      </c>
      <c r="B7707" s="73" t="s">
        <v>7852</v>
      </c>
      <c r="C7707" s="74">
        <v>16.0</v>
      </c>
      <c r="D7707" s="130">
        <v>44958.0</v>
      </c>
      <c r="E7707" s="192" t="s">
        <v>6474</v>
      </c>
      <c r="F7707" s="130" t="s">
        <v>9701</v>
      </c>
      <c r="G7707" s="73" t="s">
        <v>2751</v>
      </c>
      <c r="H7707" s="169"/>
      <c r="I7707" s="299" t="s">
        <v>7892</v>
      </c>
      <c r="J7707" s="299" t="s">
        <v>10012</v>
      </c>
      <c r="K7707" s="21"/>
      <c r="L7707" s="21"/>
      <c r="M7707" s="21"/>
      <c r="N7707" s="22">
        <f t="shared" si="2"/>
        <v>46206</v>
      </c>
      <c r="O7707" s="23">
        <f>'RESOLUCIONES EPG'!$N7707-'RESOLUCIONES EPG'!$D7707</f>
        <v>1248</v>
      </c>
    </row>
    <row r="7708" ht="16.5" customHeight="1">
      <c r="A7708" s="275" t="str">
        <f>'RESOLUCIONES 2015'!A8065:H8065</f>
        <v/>
      </c>
      <c r="B7708" s="73" t="s">
        <v>7852</v>
      </c>
      <c r="C7708" s="74">
        <v>18.0</v>
      </c>
      <c r="D7708" s="130">
        <v>44958.0</v>
      </c>
      <c r="E7708" s="73" t="s">
        <v>6401</v>
      </c>
      <c r="F7708" s="130" t="s">
        <v>10013</v>
      </c>
      <c r="G7708" s="73" t="s">
        <v>2751</v>
      </c>
      <c r="H7708" s="169"/>
      <c r="I7708" s="287"/>
      <c r="J7708" s="285"/>
      <c r="K7708" s="21"/>
      <c r="L7708" s="21"/>
      <c r="M7708" s="21"/>
      <c r="N7708" s="22">
        <f t="shared" si="2"/>
        <v>46206</v>
      </c>
      <c r="O7708" s="23">
        <f>'RESOLUCIONES EPG'!$N7708-'RESOLUCIONES EPG'!$D7708</f>
        <v>1248</v>
      </c>
    </row>
    <row r="7709" ht="16.5" customHeight="1">
      <c r="A7709" s="275" t="str">
        <f>'RESOLUCIONES 2015'!A8066:H8066</f>
        <v/>
      </c>
      <c r="B7709" s="73" t="s">
        <v>7852</v>
      </c>
      <c r="C7709" s="74">
        <v>19.0</v>
      </c>
      <c r="D7709" s="130">
        <v>44958.0</v>
      </c>
      <c r="E7709" s="73" t="s">
        <v>2873</v>
      </c>
      <c r="F7709" s="130" t="s">
        <v>10014</v>
      </c>
      <c r="G7709" s="73" t="s">
        <v>2751</v>
      </c>
      <c r="H7709" s="169"/>
      <c r="I7709" s="287"/>
      <c r="J7709" s="285"/>
      <c r="K7709" s="21"/>
      <c r="L7709" s="21"/>
      <c r="M7709" s="21"/>
      <c r="N7709" s="22">
        <f t="shared" si="2"/>
        <v>46206</v>
      </c>
      <c r="O7709" s="23">
        <f>'RESOLUCIONES EPG'!$N7709-'RESOLUCIONES EPG'!$D7709</f>
        <v>1248</v>
      </c>
    </row>
    <row r="7710" ht="16.5" customHeight="1">
      <c r="A7710" s="275" t="str">
        <f>'RESOLUCIONES 2015'!A8049:H8049</f>
        <v/>
      </c>
      <c r="B7710" s="73" t="s">
        <v>7852</v>
      </c>
      <c r="C7710" s="74">
        <v>2.0</v>
      </c>
      <c r="D7710" s="130">
        <v>44958.0</v>
      </c>
      <c r="E7710" s="273" t="s">
        <v>7323</v>
      </c>
      <c r="F7710" s="130" t="s">
        <v>10015</v>
      </c>
      <c r="G7710" s="73" t="s">
        <v>18</v>
      </c>
      <c r="H7710" s="276"/>
      <c r="I7710" s="287"/>
      <c r="J7710" s="285"/>
      <c r="K7710" s="21"/>
      <c r="L7710" s="21"/>
      <c r="M7710" s="21"/>
      <c r="N7710" s="22">
        <f t="shared" si="2"/>
        <v>46206</v>
      </c>
      <c r="O7710" s="23">
        <f>'RESOLUCIONES EPG'!$N7710-'RESOLUCIONES EPG'!$D7710</f>
        <v>1248</v>
      </c>
    </row>
    <row r="7711" ht="16.5" customHeight="1">
      <c r="A7711" s="275" t="str">
        <f>'RESOLUCIONES 2015'!A8059:H8059</f>
        <v/>
      </c>
      <c r="B7711" s="73" t="s">
        <v>7852</v>
      </c>
      <c r="C7711" s="280">
        <v>12.0</v>
      </c>
      <c r="D7711" s="130">
        <v>44958.0</v>
      </c>
      <c r="E7711" s="73" t="s">
        <v>7167</v>
      </c>
      <c r="F7711" s="130" t="s">
        <v>10016</v>
      </c>
      <c r="G7711" s="73" t="s">
        <v>131</v>
      </c>
      <c r="H7711" s="169"/>
      <c r="I7711" s="287"/>
      <c r="J7711" s="285"/>
      <c r="K7711" s="21"/>
      <c r="L7711" s="21"/>
      <c r="M7711" s="21"/>
      <c r="N7711" s="22">
        <f t="shared" si="2"/>
        <v>46206</v>
      </c>
      <c r="O7711" s="23">
        <f>'RESOLUCIONES EPG'!$N7711-'RESOLUCIONES EPG'!$D7711</f>
        <v>1248</v>
      </c>
    </row>
    <row r="7712" ht="16.5" customHeight="1">
      <c r="A7712" s="275" t="str">
        <f>'RESOLUCIONES 2015'!A8050:H8050</f>
        <v/>
      </c>
      <c r="B7712" s="73" t="s">
        <v>7852</v>
      </c>
      <c r="C7712" s="74">
        <v>3.0</v>
      </c>
      <c r="D7712" s="130">
        <v>44958.0</v>
      </c>
      <c r="E7712" s="273" t="s">
        <v>4155</v>
      </c>
      <c r="F7712" s="130" t="s">
        <v>10017</v>
      </c>
      <c r="G7712" s="73" t="s">
        <v>1624</v>
      </c>
      <c r="H7712" s="276"/>
      <c r="I7712" s="287"/>
      <c r="J7712" s="285"/>
      <c r="K7712" s="21"/>
      <c r="L7712" s="21"/>
      <c r="M7712" s="21"/>
      <c r="N7712" s="22">
        <f t="shared" si="2"/>
        <v>46206</v>
      </c>
      <c r="O7712" s="23">
        <f>'RESOLUCIONES EPG'!$N7712-'RESOLUCIONES EPG'!$D7712</f>
        <v>1248</v>
      </c>
    </row>
    <row r="7713" ht="16.5" customHeight="1">
      <c r="A7713" s="275" t="str">
        <f>'RESOLUCIONES 2015'!A8051:H8051</f>
        <v/>
      </c>
      <c r="B7713" s="73" t="s">
        <v>7852</v>
      </c>
      <c r="C7713" s="288">
        <v>4.0</v>
      </c>
      <c r="D7713" s="130">
        <v>44958.0</v>
      </c>
      <c r="E7713" s="273" t="s">
        <v>4079</v>
      </c>
      <c r="F7713" s="130" t="s">
        <v>9309</v>
      </c>
      <c r="G7713" s="73" t="s">
        <v>1624</v>
      </c>
      <c r="H7713" s="276"/>
      <c r="I7713" s="287"/>
      <c r="J7713" s="285"/>
      <c r="K7713" s="21"/>
      <c r="L7713" s="21"/>
      <c r="M7713" s="21"/>
      <c r="N7713" s="22">
        <f t="shared" si="2"/>
        <v>46206</v>
      </c>
      <c r="O7713" s="23">
        <f>'RESOLUCIONES EPG'!$N7713-'RESOLUCIONES EPG'!$D7713</f>
        <v>1248</v>
      </c>
    </row>
    <row r="7714" ht="16.5" customHeight="1">
      <c r="A7714" s="275" t="str">
        <f>'RESOLUCIONES 2015'!A8048:H8048</f>
        <v/>
      </c>
      <c r="B7714" s="73" t="s">
        <v>7852</v>
      </c>
      <c r="C7714" s="74">
        <v>1.0</v>
      </c>
      <c r="D7714" s="130">
        <v>44958.0</v>
      </c>
      <c r="E7714" s="273" t="s">
        <v>2317</v>
      </c>
      <c r="F7714" s="130" t="s">
        <v>10018</v>
      </c>
      <c r="G7714" s="73" t="s">
        <v>18</v>
      </c>
      <c r="H7714" s="276"/>
      <c r="I7714" s="287"/>
      <c r="J7714" s="285"/>
      <c r="K7714" s="21"/>
      <c r="L7714" s="21"/>
      <c r="M7714" s="21"/>
      <c r="N7714" s="22">
        <f t="shared" si="2"/>
        <v>46206</v>
      </c>
      <c r="O7714" s="23">
        <f>'RESOLUCIONES EPG'!$N7714-'RESOLUCIONES EPG'!$D7714</f>
        <v>1248</v>
      </c>
    </row>
    <row r="7715" ht="16.5" customHeight="1">
      <c r="A7715" s="275" t="str">
        <f>'RESOLUCIONES 2015'!A8061:H8061</f>
        <v/>
      </c>
      <c r="B7715" s="73" t="s">
        <v>7852</v>
      </c>
      <c r="C7715" s="74">
        <v>14.0</v>
      </c>
      <c r="D7715" s="130">
        <v>44958.0</v>
      </c>
      <c r="E7715" s="73" t="s">
        <v>2317</v>
      </c>
      <c r="F7715" s="130" t="s">
        <v>10019</v>
      </c>
      <c r="G7715" s="73" t="s">
        <v>2751</v>
      </c>
      <c r="H7715" s="169"/>
      <c r="I7715" s="287"/>
      <c r="J7715" s="285"/>
      <c r="K7715" s="21"/>
      <c r="L7715" s="21"/>
      <c r="M7715" s="21"/>
      <c r="N7715" s="22">
        <f t="shared" si="2"/>
        <v>46206</v>
      </c>
      <c r="O7715" s="23">
        <f>'RESOLUCIONES EPG'!$N7715-'RESOLUCIONES EPG'!$D7715</f>
        <v>1248</v>
      </c>
    </row>
    <row r="7716" ht="16.5" customHeight="1">
      <c r="A7716" s="275" t="str">
        <f>'RESOLUCIONES 2015'!A8064:H8064</f>
        <v/>
      </c>
      <c r="B7716" s="73" t="s">
        <v>7852</v>
      </c>
      <c r="C7716" s="74">
        <v>17.0</v>
      </c>
      <c r="D7716" s="130">
        <v>44958.0</v>
      </c>
      <c r="E7716" s="73" t="s">
        <v>6672</v>
      </c>
      <c r="F7716" s="130" t="s">
        <v>10020</v>
      </c>
      <c r="G7716" s="73" t="s">
        <v>2751</v>
      </c>
      <c r="H7716" s="169"/>
      <c r="I7716" s="287"/>
      <c r="J7716" s="285"/>
      <c r="K7716" s="21"/>
      <c r="L7716" s="21"/>
      <c r="M7716" s="21"/>
      <c r="N7716" s="22">
        <f t="shared" si="2"/>
        <v>46206</v>
      </c>
      <c r="O7716" s="23">
        <f>'RESOLUCIONES EPG'!$N7716-'RESOLUCIONES EPG'!$D7716</f>
        <v>1248</v>
      </c>
    </row>
    <row r="7717" ht="16.5" customHeight="1">
      <c r="A7717" s="275" t="str">
        <f>'RESOLUCIONES 2015'!A8052:H8052</f>
        <v/>
      </c>
      <c r="B7717" s="73" t="s">
        <v>7852</v>
      </c>
      <c r="C7717" s="74">
        <v>5.0</v>
      </c>
      <c r="D7717" s="130">
        <v>44958.0</v>
      </c>
      <c r="E7717" s="73" t="s">
        <v>2634</v>
      </c>
      <c r="F7717" s="130" t="s">
        <v>9944</v>
      </c>
      <c r="G7717" s="73" t="s">
        <v>1624</v>
      </c>
      <c r="H7717" s="169"/>
      <c r="I7717" s="287"/>
      <c r="J7717" s="285"/>
      <c r="K7717" s="21"/>
      <c r="L7717" s="21"/>
      <c r="M7717" s="21"/>
      <c r="N7717" s="22">
        <f t="shared" si="2"/>
        <v>46206</v>
      </c>
      <c r="O7717" s="23">
        <f>'RESOLUCIONES EPG'!$N7717-'RESOLUCIONES EPG'!$D7717</f>
        <v>1248</v>
      </c>
    </row>
    <row r="7718" ht="16.5" customHeight="1">
      <c r="A7718" s="275" t="str">
        <f>'RESOLUCIONES 2015'!A8062:H8062</f>
        <v/>
      </c>
      <c r="B7718" s="73" t="s">
        <v>7852</v>
      </c>
      <c r="C7718" s="74">
        <v>15.0</v>
      </c>
      <c r="D7718" s="130">
        <v>44958.0</v>
      </c>
      <c r="E7718" s="146" t="s">
        <v>9409</v>
      </c>
      <c r="F7718" s="178" t="s">
        <v>10021</v>
      </c>
      <c r="G7718" s="146" t="s">
        <v>2751</v>
      </c>
      <c r="H7718" s="279" t="s">
        <v>10022</v>
      </c>
      <c r="I7718" s="299" t="s">
        <v>10023</v>
      </c>
      <c r="J7718" s="312" t="s">
        <v>10024</v>
      </c>
      <c r="K7718" s="21"/>
      <c r="L7718" s="21"/>
      <c r="M7718" s="21"/>
      <c r="N7718" s="22">
        <f t="shared" si="2"/>
        <v>46206</v>
      </c>
      <c r="O7718" s="23">
        <f>'RESOLUCIONES EPG'!$N7718-'RESOLUCIONES EPG'!$D7718</f>
        <v>1248</v>
      </c>
    </row>
    <row r="7719" ht="16.5" customHeight="1">
      <c r="A7719" s="275" t="str">
        <f>'RESOLUCIONES 2015'!A8057:H8057</f>
        <v/>
      </c>
      <c r="B7719" s="73" t="s">
        <v>7852</v>
      </c>
      <c r="C7719" s="74">
        <v>10.0</v>
      </c>
      <c r="D7719" s="130">
        <v>44958.0</v>
      </c>
      <c r="E7719" s="73" t="s">
        <v>10025</v>
      </c>
      <c r="F7719" s="130" t="s">
        <v>9027</v>
      </c>
      <c r="G7719" s="73" t="s">
        <v>131</v>
      </c>
      <c r="H7719" s="169"/>
      <c r="I7719" s="287"/>
      <c r="J7719" s="285"/>
      <c r="K7719" s="21"/>
      <c r="L7719" s="21"/>
      <c r="M7719" s="21"/>
      <c r="N7719" s="22">
        <f t="shared" si="2"/>
        <v>46206</v>
      </c>
      <c r="O7719" s="23">
        <f>'RESOLUCIONES EPG'!$N7719-'RESOLUCIONES EPG'!$D7719</f>
        <v>1248</v>
      </c>
    </row>
    <row r="7720" ht="16.5" customHeight="1">
      <c r="A7720" s="275" t="str">
        <f>'RESOLUCIONES 2015'!A8056:H8056</f>
        <v/>
      </c>
      <c r="B7720" s="73" t="s">
        <v>7852</v>
      </c>
      <c r="C7720" s="74">
        <v>9.0</v>
      </c>
      <c r="D7720" s="130">
        <v>44958.0</v>
      </c>
      <c r="E7720" s="146" t="s">
        <v>10002</v>
      </c>
      <c r="F7720" s="130" t="s">
        <v>10026</v>
      </c>
      <c r="G7720" s="73" t="s">
        <v>131</v>
      </c>
      <c r="H7720" s="313" t="s">
        <v>10027</v>
      </c>
      <c r="I7720" s="299" t="s">
        <v>10028</v>
      </c>
      <c r="J7720" s="299" t="s">
        <v>8122</v>
      </c>
      <c r="K7720" s="21"/>
      <c r="L7720" s="21"/>
      <c r="M7720" s="21"/>
      <c r="N7720" s="22">
        <f t="shared" si="2"/>
        <v>46206</v>
      </c>
      <c r="O7720" s="23">
        <f>'RESOLUCIONES EPG'!$N7720-'RESOLUCIONES EPG'!$D7720</f>
        <v>1248</v>
      </c>
    </row>
    <row r="7721" ht="16.5" customHeight="1">
      <c r="A7721" s="275" t="str">
        <f>'RESOLUCIONES 2015'!A8053:H8053</f>
        <v/>
      </c>
      <c r="B7721" s="73" t="s">
        <v>7852</v>
      </c>
      <c r="C7721" s="74">
        <v>6.0</v>
      </c>
      <c r="D7721" s="130">
        <v>44958.0</v>
      </c>
      <c r="E7721" s="73" t="s">
        <v>2856</v>
      </c>
      <c r="F7721" s="130" t="s">
        <v>10029</v>
      </c>
      <c r="G7721" s="73" t="s">
        <v>1624</v>
      </c>
      <c r="H7721" s="169"/>
      <c r="I7721" s="287"/>
      <c r="J7721" s="285"/>
      <c r="K7721" s="21"/>
      <c r="L7721" s="21"/>
      <c r="M7721" s="21"/>
      <c r="N7721" s="22">
        <f t="shared" si="2"/>
        <v>46206</v>
      </c>
      <c r="O7721" s="23">
        <f>'RESOLUCIONES EPG'!$N7721-'RESOLUCIONES EPG'!$D7721</f>
        <v>1248</v>
      </c>
    </row>
    <row r="7722" ht="16.5" customHeight="1">
      <c r="A7722" s="275" t="str">
        <f>'RESOLUCIONES 2015'!A8054:H8054</f>
        <v/>
      </c>
      <c r="B7722" s="73" t="s">
        <v>7852</v>
      </c>
      <c r="C7722" s="74">
        <v>7.0</v>
      </c>
      <c r="D7722" s="130">
        <v>44958.0</v>
      </c>
      <c r="E7722" s="73" t="s">
        <v>10030</v>
      </c>
      <c r="F7722" s="130" t="s">
        <v>7976</v>
      </c>
      <c r="G7722" s="73" t="s">
        <v>1624</v>
      </c>
      <c r="H7722" s="169"/>
      <c r="I7722" s="287"/>
      <c r="J7722" s="285"/>
      <c r="K7722" s="21"/>
      <c r="L7722" s="21"/>
      <c r="M7722" s="21"/>
      <c r="N7722" s="22">
        <f t="shared" si="2"/>
        <v>46206</v>
      </c>
      <c r="O7722" s="23">
        <f>'RESOLUCIONES EPG'!$N7722-'RESOLUCIONES EPG'!$D7722</f>
        <v>1248</v>
      </c>
    </row>
    <row r="7723" ht="16.5" customHeight="1">
      <c r="A7723" s="275" t="str">
        <f>'RESOLUCIONES 2015'!A8069:H8069</f>
        <v/>
      </c>
      <c r="B7723" s="73" t="s">
        <v>7852</v>
      </c>
      <c r="C7723" s="74">
        <v>22.0</v>
      </c>
      <c r="D7723" s="130">
        <v>44964.0</v>
      </c>
      <c r="E7723" s="73" t="s">
        <v>1821</v>
      </c>
      <c r="F7723" s="130" t="s">
        <v>9607</v>
      </c>
      <c r="G7723" s="73" t="s">
        <v>2253</v>
      </c>
      <c r="H7723" s="169" t="s">
        <v>10031</v>
      </c>
      <c r="I7723" s="287"/>
      <c r="J7723" s="285"/>
      <c r="K7723" s="21"/>
      <c r="L7723" s="21"/>
      <c r="M7723" s="21"/>
      <c r="N7723" s="22">
        <f t="shared" si="2"/>
        <v>46206</v>
      </c>
      <c r="O7723" s="23">
        <f>'RESOLUCIONES EPG'!$N7723-'RESOLUCIONES EPG'!$D7723</f>
        <v>1242</v>
      </c>
    </row>
    <row r="7724" ht="16.5" customHeight="1">
      <c r="A7724" s="275" t="str">
        <f>'RESOLUCIONES 2015'!A8068:H8068</f>
        <v/>
      </c>
      <c r="B7724" s="73" t="s">
        <v>7852</v>
      </c>
      <c r="C7724" s="74">
        <v>21.0</v>
      </c>
      <c r="D7724" s="130">
        <v>44964.0</v>
      </c>
      <c r="E7724" s="73" t="s">
        <v>4857</v>
      </c>
      <c r="F7724" s="130" t="s">
        <v>8914</v>
      </c>
      <c r="G7724" s="73" t="s">
        <v>2253</v>
      </c>
      <c r="H7724" s="169" t="s">
        <v>9325</v>
      </c>
      <c r="I7724" s="287"/>
      <c r="J7724" s="285"/>
      <c r="K7724" s="21"/>
      <c r="L7724" s="21"/>
      <c r="M7724" s="21"/>
      <c r="N7724" s="22">
        <f t="shared" si="2"/>
        <v>46206</v>
      </c>
      <c r="O7724" s="23">
        <f>'RESOLUCIONES EPG'!$N7724-'RESOLUCIONES EPG'!$D7724</f>
        <v>1242</v>
      </c>
    </row>
    <row r="7725" ht="16.5" customHeight="1">
      <c r="A7725" s="275" t="str">
        <f>'RESOLUCIONES 2015'!A8067:H8067</f>
        <v/>
      </c>
      <c r="B7725" s="73" t="s">
        <v>7852</v>
      </c>
      <c r="C7725" s="288">
        <v>20.0</v>
      </c>
      <c r="D7725" s="130">
        <v>44964.0</v>
      </c>
      <c r="E7725" s="73" t="s">
        <v>1383</v>
      </c>
      <c r="F7725" s="130" t="s">
        <v>1384</v>
      </c>
      <c r="G7725" s="73" t="s">
        <v>6388</v>
      </c>
      <c r="H7725" s="169"/>
      <c r="I7725" s="287"/>
      <c r="J7725" s="285"/>
      <c r="K7725" s="21"/>
      <c r="L7725" s="21"/>
      <c r="M7725" s="21"/>
      <c r="N7725" s="22">
        <f t="shared" si="2"/>
        <v>46206</v>
      </c>
      <c r="O7725" s="23">
        <f>'RESOLUCIONES EPG'!$N7725-'RESOLUCIONES EPG'!$D7725</f>
        <v>1242</v>
      </c>
    </row>
    <row r="7726" ht="16.5" customHeight="1">
      <c r="A7726" s="275" t="str">
        <f>'RESOLUCIONES 2015'!A8071:H8071</f>
        <v/>
      </c>
      <c r="B7726" s="73" t="s">
        <v>7852</v>
      </c>
      <c r="C7726" s="74">
        <v>24.0</v>
      </c>
      <c r="D7726" s="130">
        <v>44964.0</v>
      </c>
      <c r="E7726" s="73" t="s">
        <v>4791</v>
      </c>
      <c r="F7726" s="130" t="s">
        <v>8705</v>
      </c>
      <c r="G7726" s="73" t="s">
        <v>2253</v>
      </c>
      <c r="H7726" s="169" t="s">
        <v>9380</v>
      </c>
      <c r="I7726" s="287"/>
      <c r="J7726" s="285"/>
      <c r="K7726" s="21"/>
      <c r="L7726" s="21"/>
      <c r="M7726" s="21"/>
      <c r="N7726" s="22">
        <f t="shared" si="2"/>
        <v>46206</v>
      </c>
      <c r="O7726" s="23">
        <f>'RESOLUCIONES EPG'!$N7726-'RESOLUCIONES EPG'!$D7726</f>
        <v>1242</v>
      </c>
    </row>
    <row r="7727" ht="16.5" customHeight="1">
      <c r="A7727" s="275" t="str">
        <f>'RESOLUCIONES 2015'!A8070:H8070</f>
        <v/>
      </c>
      <c r="B7727" s="73" t="s">
        <v>7852</v>
      </c>
      <c r="C7727" s="74">
        <v>23.0</v>
      </c>
      <c r="D7727" s="130">
        <v>44964.0</v>
      </c>
      <c r="E7727" s="73" t="s">
        <v>7925</v>
      </c>
      <c r="F7727" s="130" t="s">
        <v>7926</v>
      </c>
      <c r="G7727" s="73" t="s">
        <v>2253</v>
      </c>
      <c r="H7727" s="169" t="s">
        <v>9206</v>
      </c>
      <c r="I7727" s="287"/>
      <c r="J7727" s="285"/>
      <c r="K7727" s="21"/>
      <c r="L7727" s="21"/>
      <c r="M7727" s="21"/>
      <c r="N7727" s="22">
        <f t="shared" si="2"/>
        <v>46206</v>
      </c>
      <c r="O7727" s="23">
        <f>'RESOLUCIONES EPG'!$N7727-'RESOLUCIONES EPG'!$D7727</f>
        <v>1242</v>
      </c>
    </row>
    <row r="7728" ht="16.5" customHeight="1">
      <c r="A7728" s="275" t="str">
        <f>'RESOLUCIONES 2015'!A8073:H8073</f>
        <v/>
      </c>
      <c r="B7728" s="73" t="s">
        <v>7852</v>
      </c>
      <c r="C7728" s="74">
        <v>26.0</v>
      </c>
      <c r="D7728" s="130">
        <v>44965.0</v>
      </c>
      <c r="E7728" s="73" t="s">
        <v>9473</v>
      </c>
      <c r="F7728" s="130" t="s">
        <v>9474</v>
      </c>
      <c r="G7728" s="73" t="s">
        <v>1593</v>
      </c>
      <c r="H7728" s="300" t="s">
        <v>9680</v>
      </c>
      <c r="I7728" s="287"/>
      <c r="J7728" s="285"/>
      <c r="K7728" s="21"/>
      <c r="L7728" s="21"/>
      <c r="M7728" s="21"/>
      <c r="N7728" s="22">
        <f t="shared" si="2"/>
        <v>46206</v>
      </c>
      <c r="O7728" s="23">
        <f>'RESOLUCIONES EPG'!$N7728-'RESOLUCIONES EPG'!$D7728</f>
        <v>1241</v>
      </c>
    </row>
    <row r="7729" ht="16.5" customHeight="1">
      <c r="A7729" s="275" t="str">
        <f>'RESOLUCIONES 2015'!A8078:H8078</f>
        <v/>
      </c>
      <c r="B7729" s="73" t="s">
        <v>7852</v>
      </c>
      <c r="C7729" s="74">
        <v>31.0</v>
      </c>
      <c r="D7729" s="130">
        <v>44965.0</v>
      </c>
      <c r="E7729" s="73" t="s">
        <v>6289</v>
      </c>
      <c r="F7729" s="130" t="s">
        <v>10032</v>
      </c>
      <c r="G7729" s="73" t="s">
        <v>1593</v>
      </c>
      <c r="H7729" s="314">
        <v>44987.0</v>
      </c>
      <c r="I7729" s="287"/>
      <c r="J7729" s="285"/>
      <c r="K7729" s="21"/>
      <c r="L7729" s="21"/>
      <c r="M7729" s="21"/>
      <c r="N7729" s="22">
        <f t="shared" si="2"/>
        <v>46206</v>
      </c>
      <c r="O7729" s="23">
        <f>'RESOLUCIONES EPG'!$N7729-'RESOLUCIONES EPG'!$D7729</f>
        <v>1241</v>
      </c>
    </row>
    <row r="7730" ht="16.5" customHeight="1">
      <c r="A7730" s="275" t="str">
        <f>'RESOLUCIONES 2015'!A8076:H8076</f>
        <v/>
      </c>
      <c r="B7730" s="73" t="s">
        <v>7852</v>
      </c>
      <c r="C7730" s="74">
        <v>29.0</v>
      </c>
      <c r="D7730" s="130">
        <v>44965.0</v>
      </c>
      <c r="E7730" s="73" t="s">
        <v>5527</v>
      </c>
      <c r="F7730" s="130" t="s">
        <v>8671</v>
      </c>
      <c r="G7730" s="73" t="s">
        <v>1593</v>
      </c>
      <c r="H7730" s="314">
        <v>44992.0</v>
      </c>
      <c r="I7730" s="287"/>
      <c r="J7730" s="285"/>
      <c r="K7730" s="21"/>
      <c r="L7730" s="21"/>
      <c r="M7730" s="21"/>
      <c r="N7730" s="22">
        <f t="shared" si="2"/>
        <v>46206</v>
      </c>
      <c r="O7730" s="23">
        <f>'RESOLUCIONES EPG'!$N7730-'RESOLUCIONES EPG'!$D7730</f>
        <v>1241</v>
      </c>
    </row>
    <row r="7731" ht="16.5" customHeight="1">
      <c r="A7731" s="275" t="str">
        <f>'RESOLUCIONES 2015'!A8072:H8072</f>
        <v/>
      </c>
      <c r="B7731" s="73" t="s">
        <v>7852</v>
      </c>
      <c r="C7731" s="74">
        <v>25.0</v>
      </c>
      <c r="D7731" s="130">
        <v>44965.0</v>
      </c>
      <c r="E7731" s="73" t="s">
        <v>5117</v>
      </c>
      <c r="F7731" s="130" t="s">
        <v>9653</v>
      </c>
      <c r="G7731" s="73" t="s">
        <v>1593</v>
      </c>
      <c r="H7731" s="300" t="s">
        <v>9680</v>
      </c>
      <c r="I7731" s="287"/>
      <c r="J7731" s="285"/>
      <c r="K7731" s="21"/>
      <c r="L7731" s="21"/>
      <c r="M7731" s="21"/>
      <c r="N7731" s="22">
        <f t="shared" si="2"/>
        <v>46206</v>
      </c>
      <c r="O7731" s="23">
        <f>'RESOLUCIONES EPG'!$N7731-'RESOLUCIONES EPG'!$D7731</f>
        <v>1241</v>
      </c>
    </row>
    <row r="7732" ht="16.5" customHeight="1">
      <c r="A7732" s="275" t="str">
        <f>'RESOLUCIONES 2015'!A8079:H8079</f>
        <v/>
      </c>
      <c r="B7732" s="73" t="s">
        <v>7852</v>
      </c>
      <c r="C7732" s="74">
        <v>32.0</v>
      </c>
      <c r="D7732" s="130">
        <v>44965.0</v>
      </c>
      <c r="E7732" s="73" t="s">
        <v>8589</v>
      </c>
      <c r="F7732" s="130" t="s">
        <v>10033</v>
      </c>
      <c r="G7732" s="73" t="s">
        <v>1593</v>
      </c>
      <c r="H7732" s="314">
        <v>44991.0</v>
      </c>
      <c r="I7732" s="287"/>
      <c r="J7732" s="285"/>
      <c r="K7732" s="21"/>
      <c r="L7732" s="21"/>
      <c r="M7732" s="21"/>
      <c r="N7732" s="22">
        <f t="shared" si="2"/>
        <v>46206</v>
      </c>
      <c r="O7732" s="23">
        <f>'RESOLUCIONES EPG'!$N7732-'RESOLUCIONES EPG'!$D7732</f>
        <v>1241</v>
      </c>
    </row>
    <row r="7733" ht="16.5" customHeight="1">
      <c r="A7733" s="275" t="str">
        <f>'RESOLUCIONES 2015'!A8074:H8074</f>
        <v/>
      </c>
      <c r="B7733" s="73" t="s">
        <v>7852</v>
      </c>
      <c r="C7733" s="74">
        <v>27.0</v>
      </c>
      <c r="D7733" s="130">
        <v>44965.0</v>
      </c>
      <c r="E7733" s="73" t="s">
        <v>2902</v>
      </c>
      <c r="F7733" s="130" t="s">
        <v>10034</v>
      </c>
      <c r="G7733" s="73" t="s">
        <v>1593</v>
      </c>
      <c r="H7733" s="300" t="s">
        <v>9680</v>
      </c>
      <c r="I7733" s="287"/>
      <c r="J7733" s="285"/>
      <c r="K7733" s="21"/>
      <c r="L7733" s="21"/>
      <c r="M7733" s="21"/>
      <c r="N7733" s="22">
        <f t="shared" si="2"/>
        <v>46206</v>
      </c>
      <c r="O7733" s="23">
        <f>'RESOLUCIONES EPG'!$N7733-'RESOLUCIONES EPG'!$D7733</f>
        <v>1241</v>
      </c>
    </row>
    <row r="7734" ht="16.5" customHeight="1">
      <c r="A7734" s="275" t="str">
        <f>'RESOLUCIONES 2015'!A8077:H8077</f>
        <v/>
      </c>
      <c r="B7734" s="73" t="s">
        <v>7852</v>
      </c>
      <c r="C7734" s="74">
        <v>30.0</v>
      </c>
      <c r="D7734" s="130">
        <v>44965.0</v>
      </c>
      <c r="E7734" s="73" t="s">
        <v>1369</v>
      </c>
      <c r="F7734" s="130" t="s">
        <v>8097</v>
      </c>
      <c r="G7734" s="73" t="s">
        <v>1593</v>
      </c>
      <c r="H7734" s="300" t="s">
        <v>9680</v>
      </c>
      <c r="I7734" s="287"/>
      <c r="J7734" s="285"/>
      <c r="K7734" s="21"/>
      <c r="L7734" s="21"/>
      <c r="M7734" s="21"/>
      <c r="N7734" s="22">
        <f t="shared" si="2"/>
        <v>46206</v>
      </c>
      <c r="O7734" s="23">
        <f>'RESOLUCIONES EPG'!$N7734-'RESOLUCIONES EPG'!$D7734</f>
        <v>1241</v>
      </c>
    </row>
    <row r="7735" ht="16.5" customHeight="1">
      <c r="A7735" s="275" t="str">
        <f>'RESOLUCIONES 2015'!A8075:H8075</f>
        <v/>
      </c>
      <c r="B7735" s="73" t="s">
        <v>7852</v>
      </c>
      <c r="C7735" s="74">
        <v>28.0</v>
      </c>
      <c r="D7735" s="130">
        <v>44965.0</v>
      </c>
      <c r="E7735" s="73" t="s">
        <v>9043</v>
      </c>
      <c r="F7735" s="130" t="s">
        <v>10035</v>
      </c>
      <c r="G7735" s="73" t="s">
        <v>1593</v>
      </c>
      <c r="H7735" s="300" t="s">
        <v>9680</v>
      </c>
      <c r="I7735" s="287"/>
      <c r="J7735" s="285"/>
      <c r="K7735" s="21"/>
      <c r="L7735" s="21"/>
      <c r="M7735" s="21"/>
      <c r="N7735" s="22">
        <f t="shared" si="2"/>
        <v>46206</v>
      </c>
      <c r="O7735" s="23">
        <f>'RESOLUCIONES EPG'!$N7735-'RESOLUCIONES EPG'!$D7735</f>
        <v>1241</v>
      </c>
    </row>
    <row r="7736" ht="16.5" customHeight="1">
      <c r="A7736" s="275" t="str">
        <f>'RESOLUCIONES 2015'!A8080:H8080</f>
        <v/>
      </c>
      <c r="B7736" s="73" t="s">
        <v>7852</v>
      </c>
      <c r="C7736" s="74">
        <v>33.0</v>
      </c>
      <c r="D7736" s="130">
        <v>44967.0</v>
      </c>
      <c r="E7736" s="73" t="s">
        <v>6710</v>
      </c>
      <c r="F7736" s="130" t="s">
        <v>7788</v>
      </c>
      <c r="G7736" s="73" t="s">
        <v>2253</v>
      </c>
      <c r="H7736" s="169" t="s">
        <v>9206</v>
      </c>
      <c r="I7736" s="287"/>
      <c r="J7736" s="285"/>
      <c r="K7736" s="21"/>
      <c r="L7736" s="21"/>
      <c r="M7736" s="21"/>
      <c r="N7736" s="22">
        <f t="shared" si="2"/>
        <v>46206</v>
      </c>
      <c r="O7736" s="23">
        <f>'RESOLUCIONES EPG'!$N7736-'RESOLUCIONES EPG'!$D7736</f>
        <v>1239</v>
      </c>
    </row>
    <row r="7737" ht="16.5" customHeight="1">
      <c r="A7737" s="275" t="str">
        <f>'RESOLUCIONES 2015'!A8086:H8086</f>
        <v/>
      </c>
      <c r="B7737" s="73" t="s">
        <v>7852</v>
      </c>
      <c r="C7737" s="74">
        <v>39.0</v>
      </c>
      <c r="D7737" s="130">
        <v>44967.0</v>
      </c>
      <c r="E7737" s="73" t="s">
        <v>2149</v>
      </c>
      <c r="F7737" s="130" t="s">
        <v>7546</v>
      </c>
      <c r="G7737" s="73" t="s">
        <v>10036</v>
      </c>
      <c r="H7737" s="169"/>
      <c r="I7737" s="287"/>
      <c r="J7737" s="285"/>
      <c r="K7737" s="21"/>
      <c r="L7737" s="21"/>
      <c r="M7737" s="21"/>
      <c r="N7737" s="22">
        <f t="shared" si="2"/>
        <v>46206</v>
      </c>
      <c r="O7737" s="23">
        <f>'RESOLUCIONES EPG'!$N7737-'RESOLUCIONES EPG'!$D7737</f>
        <v>1239</v>
      </c>
    </row>
    <row r="7738" ht="16.5" customHeight="1">
      <c r="A7738" s="275" t="str">
        <f>'RESOLUCIONES 2015'!A8082:H8082</f>
        <v/>
      </c>
      <c r="B7738" s="73" t="s">
        <v>7852</v>
      </c>
      <c r="C7738" s="74">
        <v>35.0</v>
      </c>
      <c r="D7738" s="130">
        <v>44967.0</v>
      </c>
      <c r="E7738" s="73" t="s">
        <v>8011</v>
      </c>
      <c r="F7738" s="130" t="s">
        <v>8012</v>
      </c>
      <c r="G7738" s="73" t="s">
        <v>2253</v>
      </c>
      <c r="H7738" s="169" t="s">
        <v>10037</v>
      </c>
      <c r="I7738" s="287"/>
      <c r="J7738" s="285"/>
      <c r="K7738" s="21"/>
      <c r="L7738" s="21"/>
      <c r="M7738" s="21"/>
      <c r="N7738" s="22">
        <f t="shared" si="2"/>
        <v>46206</v>
      </c>
      <c r="O7738" s="23">
        <f>'RESOLUCIONES EPG'!$N7738-'RESOLUCIONES EPG'!$D7738</f>
        <v>1239</v>
      </c>
    </row>
    <row r="7739" ht="16.5" customHeight="1">
      <c r="A7739" s="275" t="str">
        <f>'RESOLUCIONES 2015'!A8084:H8084</f>
        <v/>
      </c>
      <c r="B7739" s="73" t="s">
        <v>7852</v>
      </c>
      <c r="C7739" s="74">
        <v>37.0</v>
      </c>
      <c r="D7739" s="130">
        <v>44967.0</v>
      </c>
      <c r="E7739" s="73" t="s">
        <v>3196</v>
      </c>
      <c r="F7739" s="130" t="s">
        <v>10038</v>
      </c>
      <c r="G7739" s="73" t="s">
        <v>1593</v>
      </c>
      <c r="H7739" s="300" t="s">
        <v>9680</v>
      </c>
      <c r="I7739" s="287"/>
      <c r="J7739" s="285"/>
      <c r="K7739" s="21"/>
      <c r="L7739" s="21"/>
      <c r="M7739" s="21"/>
      <c r="N7739" s="22">
        <f t="shared" si="2"/>
        <v>46206</v>
      </c>
      <c r="O7739" s="23">
        <f>'RESOLUCIONES EPG'!$N7739-'RESOLUCIONES EPG'!$D7739</f>
        <v>1239</v>
      </c>
    </row>
    <row r="7740" ht="16.5" customHeight="1">
      <c r="A7740" s="275" t="str">
        <f>'RESOLUCIONES 2015'!A8083:H8083</f>
        <v/>
      </c>
      <c r="B7740" s="73" t="s">
        <v>7852</v>
      </c>
      <c r="C7740" s="74">
        <v>36.0</v>
      </c>
      <c r="D7740" s="130">
        <v>44967.0</v>
      </c>
      <c r="E7740" s="73" t="s">
        <v>4588</v>
      </c>
      <c r="F7740" s="130" t="s">
        <v>9428</v>
      </c>
      <c r="G7740" s="73" t="s">
        <v>1593</v>
      </c>
      <c r="H7740" s="300" t="s">
        <v>9680</v>
      </c>
      <c r="I7740" s="287"/>
      <c r="J7740" s="285"/>
      <c r="K7740" s="21"/>
      <c r="L7740" s="21"/>
      <c r="M7740" s="21"/>
      <c r="N7740" s="22">
        <f t="shared" si="2"/>
        <v>46206</v>
      </c>
      <c r="O7740" s="23">
        <f>'RESOLUCIONES EPG'!$N7740-'RESOLUCIONES EPG'!$D7740</f>
        <v>1239</v>
      </c>
    </row>
    <row r="7741" ht="16.5" customHeight="1">
      <c r="A7741" s="275" t="str">
        <f>'RESOLUCIONES 2015'!A8081:H8081</f>
        <v/>
      </c>
      <c r="B7741" s="73" t="s">
        <v>7852</v>
      </c>
      <c r="C7741" s="74">
        <v>34.0</v>
      </c>
      <c r="D7741" s="130">
        <v>44967.0</v>
      </c>
      <c r="E7741" s="73" t="s">
        <v>7191</v>
      </c>
      <c r="F7741" s="130" t="s">
        <v>7192</v>
      </c>
      <c r="G7741" s="73" t="s">
        <v>2253</v>
      </c>
      <c r="H7741" s="169" t="s">
        <v>10039</v>
      </c>
      <c r="I7741" s="287"/>
      <c r="J7741" s="285"/>
      <c r="K7741" s="21"/>
      <c r="L7741" s="21"/>
      <c r="M7741" s="21"/>
      <c r="N7741" s="22">
        <f t="shared" si="2"/>
        <v>46206</v>
      </c>
      <c r="O7741" s="23">
        <f>'RESOLUCIONES EPG'!$N7741-'RESOLUCIONES EPG'!$D7741</f>
        <v>1239</v>
      </c>
    </row>
    <row r="7742" ht="16.5" customHeight="1">
      <c r="A7742" s="275" t="str">
        <f>'RESOLUCIONES 2015'!A8085:H8085</f>
        <v/>
      </c>
      <c r="B7742" s="73" t="s">
        <v>7852</v>
      </c>
      <c r="C7742" s="74">
        <v>38.0</v>
      </c>
      <c r="D7742" s="130">
        <v>44967.0</v>
      </c>
      <c r="E7742" s="73" t="s">
        <v>10040</v>
      </c>
      <c r="F7742" s="130" t="s">
        <v>3409</v>
      </c>
      <c r="G7742" s="73" t="s">
        <v>1593</v>
      </c>
      <c r="H7742" s="300" t="s">
        <v>9680</v>
      </c>
      <c r="I7742" s="287"/>
      <c r="J7742" s="285"/>
      <c r="K7742" s="21"/>
      <c r="L7742" s="21"/>
      <c r="M7742" s="21"/>
      <c r="N7742" s="22">
        <f t="shared" si="2"/>
        <v>46206</v>
      </c>
      <c r="O7742" s="23">
        <f>'RESOLUCIONES EPG'!$N7742-'RESOLUCIONES EPG'!$D7742</f>
        <v>1239</v>
      </c>
    </row>
    <row r="7743" ht="16.5" customHeight="1">
      <c r="A7743" s="275" t="str">
        <f>'RESOLUCIONES 2015'!A8095:H8095</f>
        <v/>
      </c>
      <c r="B7743" s="73" t="s">
        <v>7852</v>
      </c>
      <c r="C7743" s="74">
        <v>48.0</v>
      </c>
      <c r="D7743" s="130">
        <v>44970.0</v>
      </c>
      <c r="E7743" s="73" t="s">
        <v>1754</v>
      </c>
      <c r="F7743" s="130" t="s">
        <v>1755</v>
      </c>
      <c r="G7743" s="73" t="s">
        <v>1593</v>
      </c>
      <c r="H7743" s="300" t="s">
        <v>9680</v>
      </c>
      <c r="I7743" s="287"/>
      <c r="J7743" s="285"/>
      <c r="K7743" s="21"/>
      <c r="L7743" s="21"/>
      <c r="M7743" s="21"/>
      <c r="N7743" s="22">
        <f t="shared" si="2"/>
        <v>46206</v>
      </c>
      <c r="O7743" s="23">
        <f>'RESOLUCIONES EPG'!$N7743-'RESOLUCIONES EPG'!$D7743</f>
        <v>1236</v>
      </c>
    </row>
    <row r="7744" ht="16.5" customHeight="1">
      <c r="A7744" s="275" t="str">
        <f>'RESOLUCIONES 2015'!A8091:H8091</f>
        <v/>
      </c>
      <c r="B7744" s="73" t="s">
        <v>7852</v>
      </c>
      <c r="C7744" s="74">
        <v>44.0</v>
      </c>
      <c r="D7744" s="130">
        <v>44970.0</v>
      </c>
      <c r="E7744" s="73" t="s">
        <v>7024</v>
      </c>
      <c r="F7744" s="130" t="s">
        <v>7898</v>
      </c>
      <c r="G7744" s="73" t="s">
        <v>8629</v>
      </c>
      <c r="H7744" s="169"/>
      <c r="I7744" s="287"/>
      <c r="J7744" s="285"/>
      <c r="K7744" s="21"/>
      <c r="L7744" s="21"/>
      <c r="M7744" s="21"/>
      <c r="N7744" s="22">
        <f t="shared" si="2"/>
        <v>46206</v>
      </c>
      <c r="O7744" s="23">
        <f>'RESOLUCIONES EPG'!$N7744-'RESOLUCIONES EPG'!$D7744</f>
        <v>1236</v>
      </c>
    </row>
    <row r="7745" ht="16.5" customHeight="1">
      <c r="A7745" s="275" t="str">
        <f>'RESOLUCIONES 2015'!A8087:H8087</f>
        <v/>
      </c>
      <c r="B7745" s="73" t="s">
        <v>7852</v>
      </c>
      <c r="C7745" s="74">
        <v>40.0</v>
      </c>
      <c r="D7745" s="130">
        <v>44970.0</v>
      </c>
      <c r="E7745" s="73" t="s">
        <v>1827</v>
      </c>
      <c r="F7745" s="130" t="s">
        <v>10041</v>
      </c>
      <c r="G7745" s="73" t="s">
        <v>8629</v>
      </c>
      <c r="H7745" s="169"/>
      <c r="I7745" s="287"/>
      <c r="J7745" s="285"/>
      <c r="K7745" s="21"/>
      <c r="L7745" s="21"/>
      <c r="M7745" s="21"/>
      <c r="N7745" s="22">
        <f t="shared" si="2"/>
        <v>46206</v>
      </c>
      <c r="O7745" s="23">
        <f>'RESOLUCIONES EPG'!$N7745-'RESOLUCIONES EPG'!$D7745</f>
        <v>1236</v>
      </c>
    </row>
    <row r="7746" ht="16.5" customHeight="1">
      <c r="A7746" s="275" t="str">
        <f>'RESOLUCIONES 2015'!A8094:H8094</f>
        <v/>
      </c>
      <c r="B7746" s="73" t="s">
        <v>7852</v>
      </c>
      <c r="C7746" s="74">
        <v>47.0</v>
      </c>
      <c r="D7746" s="130">
        <v>44970.0</v>
      </c>
      <c r="E7746" s="73" t="s">
        <v>7426</v>
      </c>
      <c r="F7746" s="130" t="s">
        <v>10042</v>
      </c>
      <c r="G7746" s="73" t="s">
        <v>7469</v>
      </c>
      <c r="H7746" s="169"/>
      <c r="I7746" s="287"/>
      <c r="J7746" s="285"/>
      <c r="K7746" s="21"/>
      <c r="L7746" s="21"/>
      <c r="M7746" s="21"/>
      <c r="N7746" s="22">
        <f t="shared" si="2"/>
        <v>46206</v>
      </c>
      <c r="O7746" s="23">
        <f>'RESOLUCIONES EPG'!$N7746-'RESOLUCIONES EPG'!$D7746</f>
        <v>1236</v>
      </c>
    </row>
    <row r="7747" ht="16.5" customHeight="1">
      <c r="A7747" s="275" t="str">
        <f>'RESOLUCIONES 2015'!A8092:H8092</f>
        <v/>
      </c>
      <c r="B7747" s="73" t="s">
        <v>7852</v>
      </c>
      <c r="C7747" s="74">
        <v>45.0</v>
      </c>
      <c r="D7747" s="130">
        <v>44970.0</v>
      </c>
      <c r="E7747" s="73" t="s">
        <v>9488</v>
      </c>
      <c r="F7747" s="130" t="s">
        <v>9809</v>
      </c>
      <c r="G7747" s="73" t="s">
        <v>8629</v>
      </c>
      <c r="H7747" s="169"/>
      <c r="I7747" s="287"/>
      <c r="J7747" s="285"/>
      <c r="K7747" s="21"/>
      <c r="L7747" s="21"/>
      <c r="M7747" s="21"/>
      <c r="N7747" s="22">
        <f t="shared" si="2"/>
        <v>46206</v>
      </c>
      <c r="O7747" s="23">
        <f>'RESOLUCIONES EPG'!$N7747-'RESOLUCIONES EPG'!$D7747</f>
        <v>1236</v>
      </c>
    </row>
    <row r="7748" ht="16.5" customHeight="1">
      <c r="A7748" s="275" t="str">
        <f>'RESOLUCIONES 2015'!A8088:H8088</f>
        <v/>
      </c>
      <c r="B7748" s="73" t="s">
        <v>7852</v>
      </c>
      <c r="C7748" s="74">
        <v>41.0</v>
      </c>
      <c r="D7748" s="130">
        <v>44970.0</v>
      </c>
      <c r="E7748" s="73" t="s">
        <v>9461</v>
      </c>
      <c r="F7748" s="130" t="s">
        <v>9512</v>
      </c>
      <c r="G7748" s="73" t="s">
        <v>8629</v>
      </c>
      <c r="H7748" s="169"/>
      <c r="I7748" s="287"/>
      <c r="J7748" s="285"/>
      <c r="K7748" s="21"/>
      <c r="L7748" s="21"/>
      <c r="M7748" s="21"/>
      <c r="N7748" s="22">
        <f t="shared" si="2"/>
        <v>46206</v>
      </c>
      <c r="O7748" s="23">
        <f>'RESOLUCIONES EPG'!$N7748-'RESOLUCIONES EPG'!$D7748</f>
        <v>1236</v>
      </c>
    </row>
    <row r="7749" ht="16.5" customHeight="1">
      <c r="A7749" s="275" t="str">
        <f>'RESOLUCIONES 2015'!A8093:H8093</f>
        <v/>
      </c>
      <c r="B7749" s="73" t="s">
        <v>7852</v>
      </c>
      <c r="C7749" s="74">
        <v>46.0</v>
      </c>
      <c r="D7749" s="130">
        <v>44970.0</v>
      </c>
      <c r="E7749" s="73" t="s">
        <v>6779</v>
      </c>
      <c r="F7749" s="130" t="s">
        <v>10043</v>
      </c>
      <c r="G7749" s="73" t="s">
        <v>7469</v>
      </c>
      <c r="H7749" s="169"/>
      <c r="I7749" s="287"/>
      <c r="J7749" s="285"/>
      <c r="K7749" s="21"/>
      <c r="L7749" s="21"/>
      <c r="M7749" s="21"/>
      <c r="N7749" s="22">
        <f t="shared" si="2"/>
        <v>46206</v>
      </c>
      <c r="O7749" s="23">
        <f>'RESOLUCIONES EPG'!$N7749-'RESOLUCIONES EPG'!$D7749</f>
        <v>1236</v>
      </c>
    </row>
    <row r="7750" ht="16.5" customHeight="1">
      <c r="A7750" s="275" t="str">
        <f>'RESOLUCIONES 2015'!A8089:H8089</f>
        <v/>
      </c>
      <c r="B7750" s="73" t="s">
        <v>7852</v>
      </c>
      <c r="C7750" s="74">
        <v>42.0</v>
      </c>
      <c r="D7750" s="130">
        <v>44970.0</v>
      </c>
      <c r="E7750" s="73" t="s">
        <v>3394</v>
      </c>
      <c r="F7750" s="130" t="s">
        <v>9466</v>
      </c>
      <c r="G7750" s="73" t="s">
        <v>8629</v>
      </c>
      <c r="H7750" s="169"/>
      <c r="I7750" s="287"/>
      <c r="J7750" s="285"/>
      <c r="K7750" s="21"/>
      <c r="L7750" s="21"/>
      <c r="M7750" s="21"/>
      <c r="N7750" s="22">
        <f t="shared" si="2"/>
        <v>46206</v>
      </c>
      <c r="O7750" s="23">
        <f>'RESOLUCIONES EPG'!$N7750-'RESOLUCIONES EPG'!$D7750</f>
        <v>1236</v>
      </c>
    </row>
    <row r="7751" ht="16.5" customHeight="1">
      <c r="A7751" s="275" t="str">
        <f>'RESOLUCIONES 2015'!A8090:H8090</f>
        <v/>
      </c>
      <c r="B7751" s="73" t="s">
        <v>7852</v>
      </c>
      <c r="C7751" s="74">
        <v>43.0</v>
      </c>
      <c r="D7751" s="130">
        <v>44970.0</v>
      </c>
      <c r="E7751" s="73" t="s">
        <v>9421</v>
      </c>
      <c r="F7751" s="130" t="s">
        <v>9422</v>
      </c>
      <c r="G7751" s="73" t="s">
        <v>8629</v>
      </c>
      <c r="H7751" s="169"/>
      <c r="I7751" s="287"/>
      <c r="J7751" s="285"/>
      <c r="K7751" s="21"/>
      <c r="L7751" s="21"/>
      <c r="M7751" s="21"/>
      <c r="N7751" s="22">
        <f t="shared" si="2"/>
        <v>46206</v>
      </c>
      <c r="O7751" s="23">
        <f>'RESOLUCIONES EPG'!$N7751-'RESOLUCIONES EPG'!$D7751</f>
        <v>1236</v>
      </c>
    </row>
    <row r="7752" ht="16.5" customHeight="1">
      <c r="A7752" s="275" t="str">
        <f>'RESOLUCIONES 2015'!A8098:H8098</f>
        <v/>
      </c>
      <c r="B7752" s="73" t="s">
        <v>7852</v>
      </c>
      <c r="C7752" s="74">
        <v>51.0</v>
      </c>
      <c r="D7752" s="130">
        <v>44972.0</v>
      </c>
      <c r="E7752" s="73" t="s">
        <v>2613</v>
      </c>
      <c r="F7752" s="130" t="s">
        <v>9749</v>
      </c>
      <c r="G7752" s="73" t="s">
        <v>1593</v>
      </c>
      <c r="H7752" s="314">
        <v>44991.0</v>
      </c>
      <c r="I7752" s="287"/>
      <c r="J7752" s="285"/>
      <c r="K7752" s="21"/>
      <c r="L7752" s="21"/>
      <c r="M7752" s="21"/>
      <c r="N7752" s="22">
        <f t="shared" si="2"/>
        <v>46206</v>
      </c>
      <c r="O7752" s="23">
        <f>'RESOLUCIONES EPG'!$N7752-'RESOLUCIONES EPG'!$D7752</f>
        <v>1234</v>
      </c>
    </row>
    <row r="7753" ht="16.5" customHeight="1">
      <c r="A7753" s="275" t="str">
        <f>'RESOLUCIONES 2015'!A8099:H8099</f>
        <v/>
      </c>
      <c r="B7753" s="73" t="s">
        <v>7852</v>
      </c>
      <c r="C7753" s="74">
        <v>52.0</v>
      </c>
      <c r="D7753" s="130">
        <v>44972.0</v>
      </c>
      <c r="E7753" s="73" t="s">
        <v>1477</v>
      </c>
      <c r="F7753" s="130" t="s">
        <v>4516</v>
      </c>
      <c r="G7753" s="73" t="s">
        <v>10036</v>
      </c>
      <c r="H7753" s="169"/>
      <c r="I7753" s="287"/>
      <c r="J7753" s="285"/>
      <c r="K7753" s="21"/>
      <c r="L7753" s="21"/>
      <c r="M7753" s="21"/>
      <c r="N7753" s="22">
        <f t="shared" si="2"/>
        <v>46206</v>
      </c>
      <c r="O7753" s="23">
        <f>'RESOLUCIONES EPG'!$N7753-'RESOLUCIONES EPG'!$D7753</f>
        <v>1234</v>
      </c>
    </row>
    <row r="7754" ht="16.5" customHeight="1">
      <c r="A7754" s="275" t="str">
        <f>'RESOLUCIONES 2015'!A8101:H8101</f>
        <v/>
      </c>
      <c r="B7754" s="73" t="s">
        <v>7852</v>
      </c>
      <c r="C7754" s="74">
        <v>54.0</v>
      </c>
      <c r="D7754" s="130">
        <v>44972.0</v>
      </c>
      <c r="E7754" s="73" t="s">
        <v>10044</v>
      </c>
      <c r="F7754" s="130" t="s">
        <v>10045</v>
      </c>
      <c r="G7754" s="73" t="s">
        <v>18</v>
      </c>
      <c r="H7754" s="169" t="s">
        <v>10046</v>
      </c>
      <c r="I7754" s="287"/>
      <c r="J7754" s="285"/>
      <c r="K7754" s="21"/>
      <c r="L7754" s="21"/>
      <c r="M7754" s="21"/>
      <c r="N7754" s="22">
        <f t="shared" si="2"/>
        <v>46206</v>
      </c>
      <c r="O7754" s="23">
        <f>'RESOLUCIONES EPG'!$N7754-'RESOLUCIONES EPG'!$D7754</f>
        <v>1234</v>
      </c>
    </row>
    <row r="7755" ht="16.5" customHeight="1">
      <c r="A7755" s="275" t="str">
        <f>'RESOLUCIONES 2015'!A8100:H8100</f>
        <v/>
      </c>
      <c r="B7755" s="73" t="s">
        <v>7852</v>
      </c>
      <c r="C7755" s="74">
        <v>53.0</v>
      </c>
      <c r="D7755" s="130">
        <v>44972.0</v>
      </c>
      <c r="E7755" s="73" t="s">
        <v>1602</v>
      </c>
      <c r="F7755" s="130" t="s">
        <v>10047</v>
      </c>
      <c r="G7755" s="73" t="s">
        <v>18</v>
      </c>
      <c r="H7755" s="169" t="s">
        <v>10048</v>
      </c>
      <c r="I7755" s="287"/>
      <c r="J7755" s="285"/>
      <c r="K7755" s="21"/>
      <c r="L7755" s="21"/>
      <c r="M7755" s="21"/>
      <c r="N7755" s="22">
        <f t="shared" si="2"/>
        <v>46206</v>
      </c>
      <c r="O7755" s="23">
        <f>'RESOLUCIONES EPG'!$N7755-'RESOLUCIONES EPG'!$D7755</f>
        <v>1234</v>
      </c>
    </row>
    <row r="7756" ht="16.5" customHeight="1">
      <c r="A7756" s="275" t="str">
        <f>'RESOLUCIONES 2015'!A8096:H8096</f>
        <v/>
      </c>
      <c r="B7756" s="73" t="s">
        <v>7852</v>
      </c>
      <c r="C7756" s="74">
        <v>49.0</v>
      </c>
      <c r="D7756" s="130">
        <v>44972.0</v>
      </c>
      <c r="E7756" s="73" t="s">
        <v>10049</v>
      </c>
      <c r="F7756" s="130" t="s">
        <v>9970</v>
      </c>
      <c r="G7756" s="73" t="s">
        <v>2751</v>
      </c>
      <c r="H7756" s="169"/>
      <c r="I7756" s="287"/>
      <c r="J7756" s="285"/>
      <c r="K7756" s="21"/>
      <c r="L7756" s="21"/>
      <c r="M7756" s="21"/>
      <c r="N7756" s="22">
        <f t="shared" si="2"/>
        <v>46206</v>
      </c>
      <c r="O7756" s="23">
        <f>'RESOLUCIONES EPG'!$N7756-'RESOLUCIONES EPG'!$D7756</f>
        <v>1234</v>
      </c>
    </row>
    <row r="7757" ht="16.5" customHeight="1">
      <c r="A7757" s="275" t="str">
        <f>'RESOLUCIONES 2015'!A8097:H8097</f>
        <v/>
      </c>
      <c r="B7757" s="73" t="s">
        <v>7852</v>
      </c>
      <c r="C7757" s="74">
        <v>50.0</v>
      </c>
      <c r="D7757" s="130">
        <v>44972.0</v>
      </c>
      <c r="E7757" s="73" t="s">
        <v>9424</v>
      </c>
      <c r="F7757" s="130" t="s">
        <v>9311</v>
      </c>
      <c r="G7757" s="73" t="s">
        <v>10050</v>
      </c>
      <c r="H7757" s="169"/>
      <c r="I7757" s="287" t="s">
        <v>10051</v>
      </c>
      <c r="J7757" s="285"/>
      <c r="K7757" s="21"/>
      <c r="L7757" s="21"/>
      <c r="M7757" s="21"/>
      <c r="N7757" s="22">
        <f t="shared" si="2"/>
        <v>46206</v>
      </c>
      <c r="O7757" s="23">
        <f>'RESOLUCIONES EPG'!$N7757-'RESOLUCIONES EPG'!$D7757</f>
        <v>1234</v>
      </c>
    </row>
    <row r="7758" ht="16.5" customHeight="1">
      <c r="A7758" s="275" t="str">
        <f>'RESOLUCIONES 2015'!A8102:H8102</f>
        <v/>
      </c>
      <c r="B7758" s="73" t="s">
        <v>7852</v>
      </c>
      <c r="C7758" s="74">
        <v>55.0</v>
      </c>
      <c r="D7758" s="130">
        <v>44972.0</v>
      </c>
      <c r="E7758" s="73" t="s">
        <v>9274</v>
      </c>
      <c r="F7758" s="130" t="s">
        <v>10052</v>
      </c>
      <c r="G7758" s="73" t="s">
        <v>18</v>
      </c>
      <c r="H7758" s="169" t="s">
        <v>9770</v>
      </c>
      <c r="I7758" s="287" t="s">
        <v>184</v>
      </c>
      <c r="J7758" s="285"/>
      <c r="K7758" s="21"/>
      <c r="L7758" s="21"/>
      <c r="M7758" s="21"/>
      <c r="N7758" s="22">
        <f t="shared" si="2"/>
        <v>46206</v>
      </c>
      <c r="O7758" s="23">
        <f>'RESOLUCIONES EPG'!$N7758-'RESOLUCIONES EPG'!$D7758</f>
        <v>1234</v>
      </c>
    </row>
    <row r="7759" ht="16.5" customHeight="1">
      <c r="A7759" s="275" t="str">
        <f>'RESOLUCIONES 2015'!A8105:H8105</f>
        <v/>
      </c>
      <c r="B7759" s="73" t="s">
        <v>7852</v>
      </c>
      <c r="C7759" s="74">
        <v>58.0</v>
      </c>
      <c r="D7759" s="130">
        <v>44977.0</v>
      </c>
      <c r="E7759" s="73" t="s">
        <v>10053</v>
      </c>
      <c r="F7759" s="130" t="s">
        <v>10054</v>
      </c>
      <c r="G7759" s="73" t="s">
        <v>2751</v>
      </c>
      <c r="H7759" s="169"/>
      <c r="I7759" s="287"/>
      <c r="J7759" s="285"/>
      <c r="K7759" s="21"/>
      <c r="L7759" s="21"/>
      <c r="M7759" s="21"/>
      <c r="N7759" s="22">
        <f t="shared" si="2"/>
        <v>46206</v>
      </c>
      <c r="O7759" s="23">
        <f>'RESOLUCIONES EPG'!$N7759-'RESOLUCIONES EPG'!$D7759</f>
        <v>1229</v>
      </c>
    </row>
    <row r="7760" ht="16.5" customHeight="1">
      <c r="A7760" s="275" t="str">
        <f>'RESOLUCIONES 2015'!A8103:H8103</f>
        <v/>
      </c>
      <c r="B7760" s="73" t="s">
        <v>7852</v>
      </c>
      <c r="C7760" s="74">
        <v>56.0</v>
      </c>
      <c r="D7760" s="130">
        <v>44977.0</v>
      </c>
      <c r="E7760" s="73" t="s">
        <v>9633</v>
      </c>
      <c r="F7760" s="130" t="s">
        <v>10055</v>
      </c>
      <c r="G7760" s="73" t="s">
        <v>2751</v>
      </c>
      <c r="H7760" s="169"/>
      <c r="I7760" s="287"/>
      <c r="J7760" s="285"/>
      <c r="K7760" s="21"/>
      <c r="L7760" s="21"/>
      <c r="M7760" s="21"/>
      <c r="N7760" s="22">
        <f t="shared" si="2"/>
        <v>46206</v>
      </c>
      <c r="O7760" s="23">
        <f>'RESOLUCIONES EPG'!$N7760-'RESOLUCIONES EPG'!$D7760</f>
        <v>1229</v>
      </c>
    </row>
    <row r="7761" ht="16.5" customHeight="1">
      <c r="A7761" s="275" t="str">
        <f>'RESOLUCIONES 2015'!A8104:H8104</f>
        <v/>
      </c>
      <c r="B7761" s="73" t="s">
        <v>7852</v>
      </c>
      <c r="C7761" s="74">
        <v>57.0</v>
      </c>
      <c r="D7761" s="130">
        <v>44977.0</v>
      </c>
      <c r="E7761" s="73" t="s">
        <v>10056</v>
      </c>
      <c r="F7761" s="130" t="s">
        <v>10057</v>
      </c>
      <c r="G7761" s="73" t="s">
        <v>2751</v>
      </c>
      <c r="H7761" s="169"/>
      <c r="I7761" s="287"/>
      <c r="J7761" s="285"/>
      <c r="K7761" s="21"/>
      <c r="L7761" s="21"/>
      <c r="M7761" s="21"/>
      <c r="N7761" s="22">
        <f t="shared" si="2"/>
        <v>46206</v>
      </c>
      <c r="O7761" s="23">
        <f>'RESOLUCIONES EPG'!$N7761-'RESOLUCIONES EPG'!$D7761</f>
        <v>1229</v>
      </c>
    </row>
    <row r="7762" ht="16.5" customHeight="1">
      <c r="A7762" s="275" t="str">
        <f>'RESOLUCIONES 2015'!A8106:H8106</f>
        <v/>
      </c>
      <c r="B7762" s="73" t="s">
        <v>7852</v>
      </c>
      <c r="C7762" s="74">
        <v>59.0</v>
      </c>
      <c r="D7762" s="130">
        <v>44978.0</v>
      </c>
      <c r="E7762" s="73" t="s">
        <v>8075</v>
      </c>
      <c r="F7762" s="130" t="s">
        <v>10058</v>
      </c>
      <c r="G7762" s="73" t="s">
        <v>184</v>
      </c>
      <c r="H7762" s="169" t="s">
        <v>10059</v>
      </c>
      <c r="I7762" s="287"/>
      <c r="J7762" s="285"/>
      <c r="K7762" s="21"/>
      <c r="L7762" s="21"/>
      <c r="M7762" s="21"/>
      <c r="N7762" s="22">
        <f t="shared" si="2"/>
        <v>46206</v>
      </c>
      <c r="O7762" s="23">
        <f>'RESOLUCIONES EPG'!$N7762-'RESOLUCIONES EPG'!$D7762</f>
        <v>1228</v>
      </c>
    </row>
    <row r="7763" ht="16.5" customHeight="1">
      <c r="A7763" s="275" t="str">
        <f>'RESOLUCIONES 2015'!A8107:H8107</f>
        <v/>
      </c>
      <c r="B7763" s="73" t="s">
        <v>7852</v>
      </c>
      <c r="C7763" s="74">
        <v>60.0</v>
      </c>
      <c r="D7763" s="130">
        <v>44978.0</v>
      </c>
      <c r="E7763" s="73" t="s">
        <v>10060</v>
      </c>
      <c r="F7763" s="130" t="s">
        <v>9233</v>
      </c>
      <c r="G7763" s="73" t="s">
        <v>184</v>
      </c>
      <c r="H7763" s="169" t="s">
        <v>10061</v>
      </c>
      <c r="I7763" s="287"/>
      <c r="J7763" s="285"/>
      <c r="K7763" s="21"/>
      <c r="L7763" s="21"/>
      <c r="M7763" s="21"/>
      <c r="N7763" s="22">
        <f t="shared" si="2"/>
        <v>46206</v>
      </c>
      <c r="O7763" s="23">
        <f>'RESOLUCIONES EPG'!$N7763-'RESOLUCIONES EPG'!$D7763</f>
        <v>1228</v>
      </c>
    </row>
    <row r="7764" ht="16.5" customHeight="1">
      <c r="A7764" s="275" t="str">
        <f>'RESOLUCIONES 2015'!A8112:H8112</f>
        <v/>
      </c>
      <c r="B7764" s="73" t="s">
        <v>7852</v>
      </c>
      <c r="C7764" s="74">
        <v>65.0</v>
      </c>
      <c r="D7764" s="130">
        <v>44978.0</v>
      </c>
      <c r="E7764" s="73" t="s">
        <v>9778</v>
      </c>
      <c r="F7764" s="130" t="s">
        <v>10062</v>
      </c>
      <c r="G7764" s="73" t="s">
        <v>184</v>
      </c>
      <c r="H7764" s="169" t="s">
        <v>10063</v>
      </c>
      <c r="I7764" s="287"/>
      <c r="J7764" s="285"/>
      <c r="K7764" s="21"/>
      <c r="L7764" s="21"/>
      <c r="M7764" s="21"/>
      <c r="N7764" s="22">
        <f t="shared" si="2"/>
        <v>46206</v>
      </c>
      <c r="O7764" s="23">
        <f>'RESOLUCIONES EPG'!$N7764-'RESOLUCIONES EPG'!$D7764</f>
        <v>1228</v>
      </c>
    </row>
    <row r="7765" ht="16.5" customHeight="1">
      <c r="A7765" s="275" t="str">
        <f>'RESOLUCIONES 2015'!A8108:H8108</f>
        <v/>
      </c>
      <c r="B7765" s="73" t="s">
        <v>7852</v>
      </c>
      <c r="C7765" s="74">
        <v>61.0</v>
      </c>
      <c r="D7765" s="130">
        <v>44978.0</v>
      </c>
      <c r="E7765" s="73" t="s">
        <v>10064</v>
      </c>
      <c r="F7765" s="130" t="s">
        <v>9320</v>
      </c>
      <c r="G7765" s="73" t="s">
        <v>184</v>
      </c>
      <c r="H7765" s="169" t="s">
        <v>4787</v>
      </c>
      <c r="I7765" s="287"/>
      <c r="J7765" s="285"/>
      <c r="K7765" s="21"/>
      <c r="L7765" s="21"/>
      <c r="M7765" s="21"/>
      <c r="N7765" s="22">
        <f t="shared" si="2"/>
        <v>46206</v>
      </c>
      <c r="O7765" s="23">
        <f>'RESOLUCIONES EPG'!$N7765-'RESOLUCIONES EPG'!$D7765</f>
        <v>1228</v>
      </c>
    </row>
    <row r="7766" ht="16.5" customHeight="1">
      <c r="A7766" s="275" t="str">
        <f>'RESOLUCIONES 2015'!A8109:H8109</f>
        <v/>
      </c>
      <c r="B7766" s="73" t="s">
        <v>7852</v>
      </c>
      <c r="C7766" s="74">
        <v>62.0</v>
      </c>
      <c r="D7766" s="130">
        <v>44978.0</v>
      </c>
      <c r="E7766" s="73" t="s">
        <v>2730</v>
      </c>
      <c r="F7766" s="130" t="s">
        <v>10065</v>
      </c>
      <c r="G7766" s="73" t="s">
        <v>184</v>
      </c>
      <c r="H7766" s="169" t="s">
        <v>9387</v>
      </c>
      <c r="I7766" s="287"/>
      <c r="J7766" s="285"/>
      <c r="K7766" s="21"/>
      <c r="L7766" s="21"/>
      <c r="M7766" s="21"/>
      <c r="N7766" s="22">
        <f t="shared" si="2"/>
        <v>46206</v>
      </c>
      <c r="O7766" s="23">
        <f>'RESOLUCIONES EPG'!$N7766-'RESOLUCIONES EPG'!$D7766</f>
        <v>1228</v>
      </c>
    </row>
    <row r="7767" ht="16.5" customHeight="1">
      <c r="A7767" s="275" t="str">
        <f>'RESOLUCIONES 2015'!A8110:H8110</f>
        <v/>
      </c>
      <c r="B7767" s="73" t="s">
        <v>7852</v>
      </c>
      <c r="C7767" s="74">
        <v>63.0</v>
      </c>
      <c r="D7767" s="130">
        <v>44978.0</v>
      </c>
      <c r="E7767" s="73" t="s">
        <v>1945</v>
      </c>
      <c r="F7767" s="130" t="s">
        <v>10066</v>
      </c>
      <c r="G7767" s="73" t="s">
        <v>184</v>
      </c>
      <c r="H7767" s="169" t="s">
        <v>4508</v>
      </c>
      <c r="I7767" s="287"/>
      <c r="J7767" s="285"/>
      <c r="K7767" s="21"/>
      <c r="L7767" s="21"/>
      <c r="M7767" s="21"/>
      <c r="N7767" s="22">
        <f t="shared" si="2"/>
        <v>46206</v>
      </c>
      <c r="O7767" s="23">
        <f>'RESOLUCIONES EPG'!$N7767-'RESOLUCIONES EPG'!$D7767</f>
        <v>1228</v>
      </c>
    </row>
    <row r="7768" ht="16.5" customHeight="1">
      <c r="A7768" s="275" t="str">
        <f>'RESOLUCIONES 2015'!A8111:H8111</f>
        <v/>
      </c>
      <c r="B7768" s="73" t="s">
        <v>7852</v>
      </c>
      <c r="C7768" s="74">
        <v>64.0</v>
      </c>
      <c r="D7768" s="130">
        <v>44978.0</v>
      </c>
      <c r="E7768" s="73" t="s">
        <v>9183</v>
      </c>
      <c r="F7768" s="130" t="s">
        <v>9184</v>
      </c>
      <c r="G7768" s="73" t="s">
        <v>184</v>
      </c>
      <c r="H7768" s="169" t="s">
        <v>10067</v>
      </c>
      <c r="I7768" s="287"/>
      <c r="J7768" s="285"/>
      <c r="K7768" s="21"/>
      <c r="L7768" s="21"/>
      <c r="M7768" s="21"/>
      <c r="N7768" s="22">
        <f t="shared" si="2"/>
        <v>46206</v>
      </c>
      <c r="O7768" s="23">
        <f>'RESOLUCIONES EPG'!$N7768-'RESOLUCIONES EPG'!$D7768</f>
        <v>1228</v>
      </c>
    </row>
    <row r="7769" ht="16.5" customHeight="1">
      <c r="A7769" s="275" t="str">
        <f>'RESOLUCIONES 2015'!A8114:H8114</f>
        <v/>
      </c>
      <c r="B7769" s="73" t="s">
        <v>7852</v>
      </c>
      <c r="C7769" s="74">
        <v>67.0</v>
      </c>
      <c r="D7769" s="130">
        <v>44980.0</v>
      </c>
      <c r="E7769" s="73" t="s">
        <v>7676</v>
      </c>
      <c r="F7769" s="130" t="s">
        <v>8977</v>
      </c>
      <c r="G7769" s="73" t="s">
        <v>8629</v>
      </c>
      <c r="H7769" s="169"/>
      <c r="I7769" s="287"/>
      <c r="J7769" s="285"/>
      <c r="K7769" s="21"/>
      <c r="L7769" s="21"/>
      <c r="M7769" s="21"/>
      <c r="N7769" s="22">
        <f t="shared" si="2"/>
        <v>46206</v>
      </c>
      <c r="O7769" s="23">
        <f>'RESOLUCIONES EPG'!$N7769-'RESOLUCIONES EPG'!$D7769</f>
        <v>1226</v>
      </c>
    </row>
    <row r="7770" ht="16.5" customHeight="1">
      <c r="A7770" s="275" t="str">
        <f>'RESOLUCIONES 2015'!A8113:H8113</f>
        <v/>
      </c>
      <c r="B7770" s="73" t="s">
        <v>7852</v>
      </c>
      <c r="C7770" s="74">
        <v>66.0</v>
      </c>
      <c r="D7770" s="130">
        <v>44980.0</v>
      </c>
      <c r="E7770" s="73" t="s">
        <v>8643</v>
      </c>
      <c r="F7770" s="130" t="s">
        <v>4159</v>
      </c>
      <c r="G7770" s="73" t="s">
        <v>10036</v>
      </c>
      <c r="H7770" s="169"/>
      <c r="I7770" s="287"/>
      <c r="J7770" s="285"/>
      <c r="K7770" s="21"/>
      <c r="L7770" s="21"/>
      <c r="M7770" s="21"/>
      <c r="N7770" s="22">
        <f t="shared" si="2"/>
        <v>46206</v>
      </c>
      <c r="O7770" s="23">
        <f>'RESOLUCIONES EPG'!$N7770-'RESOLUCIONES EPG'!$D7770</f>
        <v>1226</v>
      </c>
    </row>
    <row r="7771" ht="16.5" customHeight="1">
      <c r="A7771" s="275" t="str">
        <f>'RESOLUCIONES 2015'!A8115:H8115</f>
        <v/>
      </c>
      <c r="B7771" s="73" t="s">
        <v>7852</v>
      </c>
      <c r="C7771" s="74">
        <v>68.0</v>
      </c>
      <c r="D7771" s="130">
        <v>44980.0</v>
      </c>
      <c r="E7771" s="73" t="s">
        <v>6779</v>
      </c>
      <c r="F7771" s="130" t="s">
        <v>7507</v>
      </c>
      <c r="G7771" s="73" t="s">
        <v>8629</v>
      </c>
      <c r="H7771" s="169"/>
      <c r="I7771" s="287"/>
      <c r="J7771" s="285"/>
      <c r="K7771" s="21"/>
      <c r="L7771" s="21"/>
      <c r="M7771" s="21"/>
      <c r="N7771" s="22">
        <f t="shared" si="2"/>
        <v>46206</v>
      </c>
      <c r="O7771" s="23">
        <f>'RESOLUCIONES EPG'!$N7771-'RESOLUCIONES EPG'!$D7771</f>
        <v>1226</v>
      </c>
    </row>
    <row r="7772" ht="16.5" customHeight="1">
      <c r="A7772" s="275" t="str">
        <f>'RESOLUCIONES 2015'!A8116:H8116</f>
        <v/>
      </c>
      <c r="B7772" s="73" t="s">
        <v>7852</v>
      </c>
      <c r="C7772" s="74">
        <v>69.0</v>
      </c>
      <c r="D7772" s="130">
        <v>44980.0</v>
      </c>
      <c r="E7772" s="73" t="s">
        <v>7782</v>
      </c>
      <c r="F7772" s="130" t="s">
        <v>7783</v>
      </c>
      <c r="G7772" s="73" t="s">
        <v>8629</v>
      </c>
      <c r="H7772" s="169"/>
      <c r="I7772" s="287"/>
      <c r="J7772" s="285"/>
      <c r="K7772" s="21"/>
      <c r="L7772" s="21"/>
      <c r="M7772" s="21"/>
      <c r="N7772" s="22">
        <f t="shared" si="2"/>
        <v>46206</v>
      </c>
      <c r="O7772" s="23">
        <f>'RESOLUCIONES EPG'!$N7772-'RESOLUCIONES EPG'!$D7772</f>
        <v>1226</v>
      </c>
    </row>
    <row r="7773" ht="16.5" customHeight="1">
      <c r="A7773" s="275" t="str">
        <f>'RESOLUCIONES 2015'!A8119:H8119</f>
        <v/>
      </c>
      <c r="B7773" s="73" t="s">
        <v>7852</v>
      </c>
      <c r="C7773" s="74">
        <v>72.0</v>
      </c>
      <c r="D7773" s="130">
        <v>44981.0</v>
      </c>
      <c r="E7773" s="73" t="s">
        <v>8664</v>
      </c>
      <c r="F7773" s="130" t="s">
        <v>8792</v>
      </c>
      <c r="G7773" s="73" t="s">
        <v>2253</v>
      </c>
      <c r="H7773" s="268" t="s">
        <v>641</v>
      </c>
      <c r="I7773" s="287"/>
      <c r="J7773" s="285"/>
      <c r="K7773" s="21"/>
      <c r="L7773" s="21"/>
      <c r="M7773" s="21"/>
      <c r="N7773" s="22">
        <f t="shared" si="2"/>
        <v>46206</v>
      </c>
      <c r="O7773" s="23">
        <f>'RESOLUCIONES EPG'!$N7773-'RESOLUCIONES EPG'!$D7773</f>
        <v>1225</v>
      </c>
    </row>
    <row r="7774" ht="16.5" customHeight="1">
      <c r="A7774" s="275" t="str">
        <f>'RESOLUCIONES 2015'!A8117:H8117</f>
        <v/>
      </c>
      <c r="B7774" s="73" t="s">
        <v>7852</v>
      </c>
      <c r="C7774" s="74">
        <v>70.0</v>
      </c>
      <c r="D7774" s="130">
        <v>44981.0</v>
      </c>
      <c r="E7774" s="73" t="s">
        <v>8445</v>
      </c>
      <c r="F7774" s="130" t="s">
        <v>8446</v>
      </c>
      <c r="G7774" s="73" t="s">
        <v>2253</v>
      </c>
      <c r="H7774" s="169" t="s">
        <v>574</v>
      </c>
      <c r="I7774" s="287"/>
      <c r="J7774" s="285"/>
      <c r="K7774" s="21"/>
      <c r="L7774" s="21"/>
      <c r="M7774" s="21"/>
      <c r="N7774" s="22">
        <f t="shared" si="2"/>
        <v>46206</v>
      </c>
      <c r="O7774" s="23">
        <f>'RESOLUCIONES EPG'!$N7774-'RESOLUCIONES EPG'!$D7774</f>
        <v>1225</v>
      </c>
    </row>
    <row r="7775" ht="16.5" customHeight="1">
      <c r="A7775" s="275" t="str">
        <f>'RESOLUCIONES 2015'!A8118:H8118</f>
        <v/>
      </c>
      <c r="B7775" s="73" t="s">
        <v>7852</v>
      </c>
      <c r="C7775" s="74">
        <v>71.0</v>
      </c>
      <c r="D7775" s="130">
        <v>44981.0</v>
      </c>
      <c r="E7775" s="73" t="s">
        <v>8682</v>
      </c>
      <c r="F7775" s="130" t="s">
        <v>8798</v>
      </c>
      <c r="G7775" s="73" t="s">
        <v>2253</v>
      </c>
      <c r="H7775" s="169" t="s">
        <v>10068</v>
      </c>
      <c r="I7775" s="287"/>
      <c r="J7775" s="285"/>
      <c r="K7775" s="21"/>
      <c r="L7775" s="21"/>
      <c r="M7775" s="21"/>
      <c r="N7775" s="22">
        <f t="shared" si="2"/>
        <v>46206</v>
      </c>
      <c r="O7775" s="23">
        <f>'RESOLUCIONES EPG'!$N7775-'RESOLUCIONES EPG'!$D7775</f>
        <v>1225</v>
      </c>
    </row>
    <row r="7776" ht="16.5" customHeight="1">
      <c r="A7776" s="275" t="str">
        <f>'RESOLUCIONES 2015'!A8120:H8120</f>
        <v/>
      </c>
      <c r="B7776" s="73" t="s">
        <v>7852</v>
      </c>
      <c r="C7776" s="74">
        <v>73.0</v>
      </c>
      <c r="D7776" s="130">
        <v>44981.0</v>
      </c>
      <c r="E7776" s="73" t="s">
        <v>10069</v>
      </c>
      <c r="F7776" s="130" t="s">
        <v>7940</v>
      </c>
      <c r="G7776" s="73" t="s">
        <v>1624</v>
      </c>
      <c r="H7776" s="169"/>
      <c r="I7776" s="287"/>
      <c r="J7776" s="285"/>
      <c r="K7776" s="21"/>
      <c r="L7776" s="21"/>
      <c r="M7776" s="21"/>
      <c r="N7776" s="22">
        <f t="shared" si="2"/>
        <v>46206</v>
      </c>
      <c r="O7776" s="23">
        <f>'RESOLUCIONES EPG'!$N7776-'RESOLUCIONES EPG'!$D7776</f>
        <v>1225</v>
      </c>
    </row>
    <row r="7777" ht="16.5" customHeight="1">
      <c r="A7777" s="275" t="str">
        <f>'RESOLUCIONES 2015'!A8121:H8121</f>
        <v/>
      </c>
      <c r="B7777" s="73" t="s">
        <v>7852</v>
      </c>
      <c r="C7777" s="74">
        <v>74.0</v>
      </c>
      <c r="D7777" s="130">
        <v>44984.0</v>
      </c>
      <c r="E7777" s="73" t="s">
        <v>9900</v>
      </c>
      <c r="F7777" s="130" t="s">
        <v>9829</v>
      </c>
      <c r="G7777" s="73" t="s">
        <v>1624</v>
      </c>
      <c r="H7777" s="169"/>
      <c r="I7777" s="287"/>
      <c r="J7777" s="285"/>
      <c r="K7777" s="21"/>
      <c r="L7777" s="21"/>
      <c r="M7777" s="21"/>
      <c r="N7777" s="22">
        <f t="shared" si="2"/>
        <v>46206</v>
      </c>
      <c r="O7777" s="23">
        <f>'RESOLUCIONES EPG'!$N7777-'RESOLUCIONES EPG'!$D7777</f>
        <v>1222</v>
      </c>
    </row>
    <row r="7778" ht="16.5" customHeight="1">
      <c r="A7778" s="275" t="str">
        <f>'RESOLUCIONES 2015'!A8128:H8128</f>
        <v/>
      </c>
      <c r="B7778" s="73" t="s">
        <v>7852</v>
      </c>
      <c r="C7778" s="74">
        <v>81.0</v>
      </c>
      <c r="D7778" s="130">
        <v>44984.0</v>
      </c>
      <c r="E7778" s="73" t="s">
        <v>2488</v>
      </c>
      <c r="F7778" s="130" t="s">
        <v>10070</v>
      </c>
      <c r="G7778" s="73" t="s">
        <v>18</v>
      </c>
      <c r="H7778" s="169" t="s">
        <v>1412</v>
      </c>
      <c r="I7778" s="287"/>
      <c r="J7778" s="285"/>
      <c r="K7778" s="21"/>
      <c r="L7778" s="21"/>
      <c r="M7778" s="21"/>
      <c r="N7778" s="22">
        <f t="shared" si="2"/>
        <v>46206</v>
      </c>
      <c r="O7778" s="23">
        <f>'RESOLUCIONES EPG'!$N7778-'RESOLUCIONES EPG'!$D7778</f>
        <v>1222</v>
      </c>
    </row>
    <row r="7779" ht="16.5" customHeight="1">
      <c r="A7779" s="275" t="str">
        <f>'RESOLUCIONES 2015'!A8129:H8129</f>
        <v/>
      </c>
      <c r="B7779" s="73" t="s">
        <v>7852</v>
      </c>
      <c r="C7779" s="74">
        <v>82.0</v>
      </c>
      <c r="D7779" s="130">
        <v>44984.0</v>
      </c>
      <c r="E7779" s="73" t="s">
        <v>10071</v>
      </c>
      <c r="F7779" s="130" t="s">
        <v>10072</v>
      </c>
      <c r="G7779" s="73" t="s">
        <v>18</v>
      </c>
      <c r="H7779" s="169" t="s">
        <v>2151</v>
      </c>
      <c r="I7779" s="287"/>
      <c r="J7779" s="285"/>
      <c r="K7779" s="21"/>
      <c r="L7779" s="21"/>
      <c r="M7779" s="21"/>
      <c r="N7779" s="22">
        <f t="shared" si="2"/>
        <v>46206</v>
      </c>
      <c r="O7779" s="23">
        <f>'RESOLUCIONES EPG'!$N7779-'RESOLUCIONES EPG'!$D7779</f>
        <v>1222</v>
      </c>
    </row>
    <row r="7780" ht="16.5" customHeight="1">
      <c r="A7780" s="275" t="str">
        <f>'RESOLUCIONES 2015'!A8122:H8122</f>
        <v/>
      </c>
      <c r="B7780" s="73" t="s">
        <v>7852</v>
      </c>
      <c r="C7780" s="74">
        <v>75.0</v>
      </c>
      <c r="D7780" s="130">
        <v>44984.0</v>
      </c>
      <c r="E7780" s="73" t="s">
        <v>9778</v>
      </c>
      <c r="F7780" s="130" t="s">
        <v>9732</v>
      </c>
      <c r="G7780" s="73" t="s">
        <v>1624</v>
      </c>
      <c r="H7780" s="169"/>
      <c r="I7780" s="287"/>
      <c r="J7780" s="285"/>
      <c r="K7780" s="21"/>
      <c r="L7780" s="21"/>
      <c r="M7780" s="21"/>
      <c r="N7780" s="22">
        <f t="shared" si="2"/>
        <v>46206</v>
      </c>
      <c r="O7780" s="23">
        <f>'RESOLUCIONES EPG'!$N7780-'RESOLUCIONES EPG'!$D7780</f>
        <v>1222</v>
      </c>
    </row>
    <row r="7781" ht="16.5" customHeight="1">
      <c r="A7781" s="275" t="str">
        <f>'RESOLUCIONES 2015'!A8124:H8124</f>
        <v/>
      </c>
      <c r="B7781" s="73" t="s">
        <v>7852</v>
      </c>
      <c r="C7781" s="74">
        <v>77.0</v>
      </c>
      <c r="D7781" s="130">
        <v>44984.0</v>
      </c>
      <c r="E7781" s="73" t="s">
        <v>10073</v>
      </c>
      <c r="F7781" s="130" t="s">
        <v>10074</v>
      </c>
      <c r="G7781" s="73" t="s">
        <v>18</v>
      </c>
      <c r="H7781" s="169" t="s">
        <v>4749</v>
      </c>
      <c r="I7781" s="287"/>
      <c r="J7781" s="285"/>
      <c r="K7781" s="21"/>
      <c r="L7781" s="21"/>
      <c r="M7781" s="21"/>
      <c r="N7781" s="22">
        <f t="shared" si="2"/>
        <v>46206</v>
      </c>
      <c r="O7781" s="23">
        <f>'RESOLUCIONES EPG'!$N7781-'RESOLUCIONES EPG'!$D7781</f>
        <v>1222</v>
      </c>
    </row>
    <row r="7782" ht="16.5" customHeight="1">
      <c r="A7782" s="275" t="str">
        <f>'RESOLUCIONES 2015'!A8130:H8130</f>
        <v/>
      </c>
      <c r="B7782" s="73" t="s">
        <v>7852</v>
      </c>
      <c r="C7782" s="74">
        <v>83.0</v>
      </c>
      <c r="D7782" s="130">
        <v>44984.0</v>
      </c>
      <c r="E7782" s="73" t="s">
        <v>10075</v>
      </c>
      <c r="F7782" s="130" t="s">
        <v>10076</v>
      </c>
      <c r="G7782" s="73" t="s">
        <v>18</v>
      </c>
      <c r="H7782" s="169" t="s">
        <v>3057</v>
      </c>
      <c r="I7782" s="287"/>
      <c r="J7782" s="285"/>
      <c r="K7782" s="21"/>
      <c r="L7782" s="21"/>
      <c r="M7782" s="21"/>
      <c r="N7782" s="22">
        <f t="shared" si="2"/>
        <v>46206</v>
      </c>
      <c r="O7782" s="23">
        <f>'RESOLUCIONES EPG'!$N7782-'RESOLUCIONES EPG'!$D7782</f>
        <v>1222</v>
      </c>
    </row>
    <row r="7783" ht="16.5" customHeight="1">
      <c r="A7783" s="275" t="str">
        <f>'RESOLUCIONES 2015'!A8126:H8126</f>
        <v/>
      </c>
      <c r="B7783" s="73" t="s">
        <v>7852</v>
      </c>
      <c r="C7783" s="74">
        <v>79.0</v>
      </c>
      <c r="D7783" s="130">
        <v>44984.0</v>
      </c>
      <c r="E7783" s="73" t="s">
        <v>10077</v>
      </c>
      <c r="F7783" s="130" t="s">
        <v>10078</v>
      </c>
      <c r="G7783" s="73" t="s">
        <v>18</v>
      </c>
      <c r="H7783" s="169" t="s">
        <v>4749</v>
      </c>
      <c r="I7783" s="287"/>
      <c r="J7783" s="285"/>
      <c r="K7783" s="21"/>
      <c r="L7783" s="21"/>
      <c r="M7783" s="21"/>
      <c r="N7783" s="22">
        <f t="shared" si="2"/>
        <v>46206</v>
      </c>
      <c r="O7783" s="23">
        <f>'RESOLUCIONES EPG'!$N7783-'RESOLUCIONES EPG'!$D7783</f>
        <v>1222</v>
      </c>
    </row>
    <row r="7784" ht="16.5" customHeight="1">
      <c r="A7784" s="275" t="str">
        <f>'RESOLUCIONES 2015'!A8123:H8123</f>
        <v/>
      </c>
      <c r="B7784" s="73" t="s">
        <v>7852</v>
      </c>
      <c r="C7784" s="74">
        <v>76.0</v>
      </c>
      <c r="D7784" s="130">
        <v>44984.0</v>
      </c>
      <c r="E7784" s="73" t="s">
        <v>10079</v>
      </c>
      <c r="F7784" s="130" t="s">
        <v>10080</v>
      </c>
      <c r="G7784" s="73" t="s">
        <v>18</v>
      </c>
      <c r="H7784" s="169" t="s">
        <v>7324</v>
      </c>
      <c r="I7784" s="287"/>
      <c r="J7784" s="285"/>
      <c r="K7784" s="21"/>
      <c r="L7784" s="21"/>
      <c r="M7784" s="21"/>
      <c r="N7784" s="22">
        <f t="shared" si="2"/>
        <v>46206</v>
      </c>
      <c r="O7784" s="23">
        <f>'RESOLUCIONES EPG'!$N7784-'RESOLUCIONES EPG'!$D7784</f>
        <v>1222</v>
      </c>
    </row>
    <row r="7785" ht="16.5" customHeight="1">
      <c r="A7785" s="275" t="str">
        <f>'RESOLUCIONES 2015'!A8125:H8125</f>
        <v/>
      </c>
      <c r="B7785" s="73" t="s">
        <v>7852</v>
      </c>
      <c r="C7785" s="74">
        <v>78.0</v>
      </c>
      <c r="D7785" s="130">
        <v>44984.0</v>
      </c>
      <c r="E7785" s="73" t="s">
        <v>10081</v>
      </c>
      <c r="F7785" s="130" t="s">
        <v>10082</v>
      </c>
      <c r="G7785" s="73" t="s">
        <v>18</v>
      </c>
      <c r="H7785" s="169" t="s">
        <v>2935</v>
      </c>
      <c r="I7785" s="287"/>
      <c r="J7785" s="285"/>
      <c r="K7785" s="21"/>
      <c r="L7785" s="21"/>
      <c r="M7785" s="21"/>
      <c r="N7785" s="22">
        <f t="shared" si="2"/>
        <v>46206</v>
      </c>
      <c r="O7785" s="23">
        <f>'RESOLUCIONES EPG'!$N7785-'RESOLUCIONES EPG'!$D7785</f>
        <v>1222</v>
      </c>
    </row>
    <row r="7786" ht="16.5" customHeight="1">
      <c r="A7786" s="275" t="str">
        <f>'RESOLUCIONES 2015'!A8131:H8131</f>
        <v/>
      </c>
      <c r="B7786" s="73" t="s">
        <v>7852</v>
      </c>
      <c r="C7786" s="74">
        <v>84.0</v>
      </c>
      <c r="D7786" s="130">
        <v>44984.0</v>
      </c>
      <c r="E7786" s="73" t="s">
        <v>9323</v>
      </c>
      <c r="F7786" s="130" t="s">
        <v>9324</v>
      </c>
      <c r="G7786" s="73" t="s">
        <v>184</v>
      </c>
      <c r="H7786" s="169" t="s">
        <v>9170</v>
      </c>
      <c r="I7786" s="287"/>
      <c r="J7786" s="285"/>
      <c r="K7786" s="21"/>
      <c r="L7786" s="21"/>
      <c r="M7786" s="21"/>
      <c r="N7786" s="22">
        <f t="shared" si="2"/>
        <v>46206</v>
      </c>
      <c r="O7786" s="23">
        <f>'RESOLUCIONES EPG'!$N7786-'RESOLUCIONES EPG'!$D7786</f>
        <v>1222</v>
      </c>
    </row>
    <row r="7787" ht="16.5" customHeight="1">
      <c r="A7787" s="275" t="str">
        <f>'RESOLUCIONES 2015'!A8127:H8127</f>
        <v/>
      </c>
      <c r="B7787" s="73" t="s">
        <v>7852</v>
      </c>
      <c r="C7787" s="74">
        <v>80.0</v>
      </c>
      <c r="D7787" s="130">
        <v>44984.0</v>
      </c>
      <c r="E7787" s="73" t="s">
        <v>10083</v>
      </c>
      <c r="F7787" s="130" t="s">
        <v>10084</v>
      </c>
      <c r="G7787" s="73" t="s">
        <v>18</v>
      </c>
      <c r="H7787" s="169" t="s">
        <v>10085</v>
      </c>
      <c r="I7787" s="287"/>
      <c r="J7787" s="285"/>
      <c r="K7787" s="21"/>
      <c r="L7787" s="21"/>
      <c r="M7787" s="21"/>
      <c r="N7787" s="22">
        <f t="shared" si="2"/>
        <v>46206</v>
      </c>
      <c r="O7787" s="23">
        <f>'RESOLUCIONES EPG'!$N7787-'RESOLUCIONES EPG'!$D7787</f>
        <v>1222</v>
      </c>
    </row>
    <row r="7788" ht="16.5" customHeight="1">
      <c r="A7788" s="275" t="str">
        <f>'RESOLUCIONES 2015'!A8135:H8135</f>
        <v/>
      </c>
      <c r="B7788" s="73" t="s">
        <v>7852</v>
      </c>
      <c r="C7788" s="74">
        <v>88.0</v>
      </c>
      <c r="D7788" s="130">
        <v>44986.0</v>
      </c>
      <c r="E7788" s="73" t="s">
        <v>9116</v>
      </c>
      <c r="F7788" s="130" t="s">
        <v>10086</v>
      </c>
      <c r="G7788" s="73" t="s">
        <v>8629</v>
      </c>
      <c r="H7788" s="169"/>
      <c r="I7788" s="287"/>
      <c r="J7788" s="285"/>
      <c r="K7788" s="21"/>
      <c r="L7788" s="21"/>
      <c r="M7788" s="21"/>
      <c r="N7788" s="22">
        <f t="shared" si="2"/>
        <v>46206</v>
      </c>
      <c r="O7788" s="23">
        <f>'RESOLUCIONES EPG'!$N7788-'RESOLUCIONES EPG'!$D7788</f>
        <v>1220</v>
      </c>
    </row>
    <row r="7789" ht="16.5" customHeight="1">
      <c r="A7789" s="275" t="str">
        <f>'RESOLUCIONES 2015'!A8138:H8138</f>
        <v/>
      </c>
      <c r="B7789" s="73" t="s">
        <v>7852</v>
      </c>
      <c r="C7789" s="74">
        <v>91.0</v>
      </c>
      <c r="D7789" s="130">
        <v>44986.0</v>
      </c>
      <c r="E7789" s="73" t="s">
        <v>2271</v>
      </c>
      <c r="F7789" s="130" t="s">
        <v>2272</v>
      </c>
      <c r="G7789" s="73" t="s">
        <v>2253</v>
      </c>
      <c r="H7789" s="169" t="s">
        <v>10087</v>
      </c>
      <c r="I7789" s="287"/>
      <c r="J7789" s="285"/>
      <c r="K7789" s="21"/>
      <c r="L7789" s="21"/>
      <c r="M7789" s="21"/>
      <c r="N7789" s="22">
        <f t="shared" si="2"/>
        <v>46206</v>
      </c>
      <c r="O7789" s="23">
        <f>'RESOLUCIONES EPG'!$N7789-'RESOLUCIONES EPG'!$D7789</f>
        <v>1220</v>
      </c>
    </row>
    <row r="7790" ht="16.5" customHeight="1">
      <c r="A7790" s="275" t="str">
        <f>'RESOLUCIONES 2015'!A8132:H8132</f>
        <v/>
      </c>
      <c r="B7790" s="73" t="s">
        <v>7852</v>
      </c>
      <c r="C7790" s="74">
        <v>85.0</v>
      </c>
      <c r="D7790" s="130">
        <v>44986.0</v>
      </c>
      <c r="E7790" s="73" t="s">
        <v>7518</v>
      </c>
      <c r="F7790" s="130" t="s">
        <v>7519</v>
      </c>
      <c r="G7790" s="73" t="s">
        <v>1593</v>
      </c>
      <c r="H7790" s="315">
        <v>44993.0</v>
      </c>
      <c r="I7790" s="287"/>
      <c r="J7790" s="285"/>
      <c r="K7790" s="21"/>
      <c r="L7790" s="21"/>
      <c r="M7790" s="21"/>
      <c r="N7790" s="22">
        <f t="shared" si="2"/>
        <v>46206</v>
      </c>
      <c r="O7790" s="23">
        <f>'RESOLUCIONES EPG'!$N7790-'RESOLUCIONES EPG'!$D7790</f>
        <v>1220</v>
      </c>
    </row>
    <row r="7791" ht="16.5" customHeight="1">
      <c r="A7791" s="275" t="str">
        <f>'RESOLUCIONES 2015'!A8140:H8140</f>
        <v/>
      </c>
      <c r="B7791" s="73" t="s">
        <v>7852</v>
      </c>
      <c r="C7791" s="74">
        <v>93.0</v>
      </c>
      <c r="D7791" s="130">
        <v>44986.0</v>
      </c>
      <c r="E7791" s="73" t="s">
        <v>8142</v>
      </c>
      <c r="F7791" s="130" t="s">
        <v>8143</v>
      </c>
      <c r="G7791" s="73" t="s">
        <v>2253</v>
      </c>
      <c r="H7791" s="169" t="s">
        <v>10088</v>
      </c>
      <c r="I7791" s="186"/>
      <c r="J7791" s="73"/>
      <c r="K7791" s="21"/>
      <c r="L7791" s="21"/>
      <c r="M7791" s="21"/>
      <c r="N7791" s="22">
        <f t="shared" si="2"/>
        <v>46206</v>
      </c>
      <c r="O7791" s="23">
        <f>'RESOLUCIONES EPG'!$N7791-'RESOLUCIONES EPG'!$D7791</f>
        <v>1220</v>
      </c>
    </row>
    <row r="7792" ht="16.5" customHeight="1">
      <c r="A7792" s="275" t="str">
        <f>'RESOLUCIONES 2015'!A8133:H8133</f>
        <v/>
      </c>
      <c r="B7792" s="73" t="s">
        <v>7852</v>
      </c>
      <c r="C7792" s="74">
        <v>86.0</v>
      </c>
      <c r="D7792" s="130">
        <v>44986.0</v>
      </c>
      <c r="E7792" s="73" t="s">
        <v>3617</v>
      </c>
      <c r="F7792" s="130" t="s">
        <v>4213</v>
      </c>
      <c r="G7792" s="73" t="s">
        <v>8629</v>
      </c>
      <c r="H7792" s="169"/>
      <c r="I7792" s="287"/>
      <c r="J7792" s="285"/>
      <c r="K7792" s="21"/>
      <c r="L7792" s="21"/>
      <c r="M7792" s="21"/>
      <c r="N7792" s="22">
        <f t="shared" si="2"/>
        <v>46206</v>
      </c>
      <c r="O7792" s="23">
        <f>'RESOLUCIONES EPG'!$N7792-'RESOLUCIONES EPG'!$D7792</f>
        <v>1220</v>
      </c>
    </row>
    <row r="7793" ht="16.5" customHeight="1">
      <c r="A7793" s="275" t="str">
        <f>'RESOLUCIONES 2015'!A8139:H8139</f>
        <v/>
      </c>
      <c r="B7793" s="73" t="s">
        <v>7852</v>
      </c>
      <c r="C7793" s="74">
        <v>92.0</v>
      </c>
      <c r="D7793" s="130">
        <v>44986.0</v>
      </c>
      <c r="E7793" s="73" t="s">
        <v>5378</v>
      </c>
      <c r="F7793" s="130" t="s">
        <v>7803</v>
      </c>
      <c r="G7793" s="73" t="s">
        <v>2253</v>
      </c>
      <c r="H7793" s="169" t="s">
        <v>10089</v>
      </c>
      <c r="I7793" s="287"/>
      <c r="J7793" s="285"/>
      <c r="K7793" s="21"/>
      <c r="L7793" s="21"/>
      <c r="M7793" s="21"/>
      <c r="N7793" s="22">
        <f t="shared" si="2"/>
        <v>46206</v>
      </c>
      <c r="O7793" s="23">
        <f>'RESOLUCIONES EPG'!$N7793-'RESOLUCIONES EPG'!$D7793</f>
        <v>1220</v>
      </c>
    </row>
    <row r="7794" ht="16.5" customHeight="1">
      <c r="A7794" s="275" t="str">
        <f>'RESOLUCIONES 2015'!A8136:H8136</f>
        <v/>
      </c>
      <c r="B7794" s="73" t="s">
        <v>7852</v>
      </c>
      <c r="C7794" s="74">
        <v>89.0</v>
      </c>
      <c r="D7794" s="130">
        <v>44986.0</v>
      </c>
      <c r="E7794" s="73" t="s">
        <v>1265</v>
      </c>
      <c r="F7794" s="130" t="s">
        <v>9066</v>
      </c>
      <c r="G7794" s="73" t="s">
        <v>2253</v>
      </c>
      <c r="H7794" s="169" t="s">
        <v>10090</v>
      </c>
      <c r="I7794" s="287"/>
      <c r="J7794" s="285"/>
      <c r="K7794" s="21"/>
      <c r="L7794" s="21"/>
      <c r="M7794" s="21"/>
      <c r="N7794" s="22">
        <f t="shared" si="2"/>
        <v>46206</v>
      </c>
      <c r="O7794" s="23">
        <f>'RESOLUCIONES EPG'!$N7794-'RESOLUCIONES EPG'!$D7794</f>
        <v>1220</v>
      </c>
    </row>
    <row r="7795" ht="16.5" customHeight="1">
      <c r="A7795" s="275" t="str">
        <f>'RESOLUCIONES 2015'!A8137:H8137</f>
        <v/>
      </c>
      <c r="B7795" s="73" t="s">
        <v>7852</v>
      </c>
      <c r="C7795" s="74">
        <v>90.0</v>
      </c>
      <c r="D7795" s="130">
        <v>44986.0</v>
      </c>
      <c r="E7795" s="73" t="s">
        <v>1615</v>
      </c>
      <c r="F7795" s="130" t="s">
        <v>9928</v>
      </c>
      <c r="G7795" s="73" t="s">
        <v>2253</v>
      </c>
      <c r="H7795" s="169" t="s">
        <v>90</v>
      </c>
      <c r="I7795" s="287"/>
      <c r="J7795" s="285"/>
      <c r="K7795" s="21"/>
      <c r="L7795" s="21"/>
      <c r="M7795" s="21"/>
      <c r="N7795" s="22">
        <f t="shared" si="2"/>
        <v>46206</v>
      </c>
      <c r="O7795" s="23">
        <f>'RESOLUCIONES EPG'!$N7795-'RESOLUCIONES EPG'!$D7795</f>
        <v>1220</v>
      </c>
    </row>
    <row r="7796" ht="16.5" customHeight="1">
      <c r="A7796" s="275" t="str">
        <f>'RESOLUCIONES 2015'!A8134:H8134</f>
        <v/>
      </c>
      <c r="B7796" s="73" t="s">
        <v>7852</v>
      </c>
      <c r="C7796" s="74">
        <v>87.0</v>
      </c>
      <c r="D7796" s="130">
        <v>44986.0</v>
      </c>
      <c r="E7796" s="73" t="s">
        <v>8826</v>
      </c>
      <c r="F7796" s="130" t="s">
        <v>8827</v>
      </c>
      <c r="G7796" s="73" t="s">
        <v>2253</v>
      </c>
      <c r="H7796" s="169" t="s">
        <v>10091</v>
      </c>
      <c r="I7796" s="287"/>
      <c r="J7796" s="285"/>
      <c r="K7796" s="21"/>
      <c r="L7796" s="21"/>
      <c r="M7796" s="21"/>
      <c r="N7796" s="22">
        <f t="shared" si="2"/>
        <v>46206</v>
      </c>
      <c r="O7796" s="23">
        <f>'RESOLUCIONES EPG'!$N7796-'RESOLUCIONES EPG'!$D7796</f>
        <v>1220</v>
      </c>
    </row>
    <row r="7797" ht="16.5" customHeight="1">
      <c r="A7797" s="275" t="str">
        <f>'RESOLUCIONES 2015'!A8146:H8146</f>
        <v/>
      </c>
      <c r="B7797" s="73" t="s">
        <v>7852</v>
      </c>
      <c r="C7797" s="74">
        <v>99.0</v>
      </c>
      <c r="D7797" s="130">
        <v>44991.0</v>
      </c>
      <c r="E7797" s="73" t="s">
        <v>10092</v>
      </c>
      <c r="F7797" s="130" t="s">
        <v>8292</v>
      </c>
      <c r="G7797" s="73" t="s">
        <v>10050</v>
      </c>
      <c r="H7797" s="169"/>
      <c r="I7797" s="299" t="s">
        <v>10093</v>
      </c>
      <c r="J7797" s="285"/>
      <c r="K7797" s="21"/>
      <c r="L7797" s="21"/>
      <c r="M7797" s="21"/>
      <c r="N7797" s="22">
        <f t="shared" si="2"/>
        <v>46206</v>
      </c>
      <c r="O7797" s="23">
        <f>'RESOLUCIONES EPG'!$N7797-'RESOLUCIONES EPG'!$D7797</f>
        <v>1215</v>
      </c>
    </row>
    <row r="7798" ht="16.5" customHeight="1">
      <c r="A7798" s="275" t="str">
        <f>'RESOLUCIONES 2015'!A8144:H8144</f>
        <v/>
      </c>
      <c r="B7798" s="73" t="s">
        <v>7852</v>
      </c>
      <c r="C7798" s="74">
        <v>97.0</v>
      </c>
      <c r="D7798" s="130">
        <v>44991.0</v>
      </c>
      <c r="E7798" s="73" t="s">
        <v>10094</v>
      </c>
      <c r="F7798" s="130" t="s">
        <v>10095</v>
      </c>
      <c r="G7798" s="73" t="s">
        <v>10050</v>
      </c>
      <c r="H7798" s="169"/>
      <c r="I7798" s="287"/>
      <c r="J7798" s="285"/>
      <c r="K7798" s="21"/>
      <c r="L7798" s="21"/>
      <c r="M7798" s="21"/>
      <c r="N7798" s="22">
        <f t="shared" si="2"/>
        <v>46206</v>
      </c>
      <c r="O7798" s="23">
        <f>'RESOLUCIONES EPG'!$N7798-'RESOLUCIONES EPG'!$D7798</f>
        <v>1215</v>
      </c>
    </row>
    <row r="7799" ht="16.5" customHeight="1">
      <c r="A7799" s="275" t="str">
        <f>'RESOLUCIONES 2015'!A8147:H8147</f>
        <v/>
      </c>
      <c r="B7799" s="73" t="s">
        <v>7852</v>
      </c>
      <c r="C7799" s="74">
        <v>100.0</v>
      </c>
      <c r="D7799" s="130">
        <v>44991.0</v>
      </c>
      <c r="E7799" s="73" t="s">
        <v>2622</v>
      </c>
      <c r="F7799" s="130" t="s">
        <v>10096</v>
      </c>
      <c r="G7799" s="73" t="s">
        <v>10050</v>
      </c>
      <c r="H7799" s="169"/>
      <c r="I7799" s="287"/>
      <c r="J7799" s="285"/>
      <c r="K7799" s="21"/>
      <c r="L7799" s="21"/>
      <c r="M7799" s="21"/>
      <c r="N7799" s="22">
        <f t="shared" si="2"/>
        <v>46206</v>
      </c>
      <c r="O7799" s="23">
        <f>'RESOLUCIONES EPG'!$N7799-'RESOLUCIONES EPG'!$D7799</f>
        <v>1215</v>
      </c>
    </row>
    <row r="7800" ht="16.5" customHeight="1">
      <c r="A7800" s="275" t="str">
        <f>'RESOLUCIONES 2015'!A8142:H8142</f>
        <v/>
      </c>
      <c r="B7800" s="73" t="s">
        <v>7852</v>
      </c>
      <c r="C7800" s="74">
        <v>95.0</v>
      </c>
      <c r="D7800" s="130">
        <v>44991.0</v>
      </c>
      <c r="E7800" s="73" t="s">
        <v>10097</v>
      </c>
      <c r="F7800" s="130" t="s">
        <v>7898</v>
      </c>
      <c r="G7800" s="73" t="s">
        <v>10050</v>
      </c>
      <c r="H7800" s="169"/>
      <c r="I7800" s="287"/>
      <c r="J7800" s="285"/>
      <c r="K7800" s="21"/>
      <c r="L7800" s="21"/>
      <c r="M7800" s="21"/>
      <c r="N7800" s="22">
        <f t="shared" si="2"/>
        <v>46206</v>
      </c>
      <c r="O7800" s="23">
        <f>'RESOLUCIONES EPG'!$N7800-'RESOLUCIONES EPG'!$D7800</f>
        <v>1215</v>
      </c>
    </row>
    <row r="7801" ht="16.5" customHeight="1">
      <c r="A7801" s="275" t="str">
        <f>'RESOLUCIONES 2015'!A8145:H8145</f>
        <v/>
      </c>
      <c r="B7801" s="73" t="s">
        <v>7852</v>
      </c>
      <c r="C7801" s="74">
        <v>98.0</v>
      </c>
      <c r="D7801" s="130">
        <v>44991.0</v>
      </c>
      <c r="E7801" s="73" t="s">
        <v>6289</v>
      </c>
      <c r="F7801" s="130" t="s">
        <v>10032</v>
      </c>
      <c r="G7801" s="73" t="s">
        <v>1593</v>
      </c>
      <c r="H7801" s="315">
        <v>44994.0</v>
      </c>
      <c r="I7801" s="287"/>
      <c r="J7801" s="285"/>
      <c r="K7801" s="21"/>
      <c r="L7801" s="21"/>
      <c r="M7801" s="21"/>
      <c r="N7801" s="22">
        <f t="shared" si="2"/>
        <v>46206</v>
      </c>
      <c r="O7801" s="23">
        <f>'RESOLUCIONES EPG'!$N7801-'RESOLUCIONES EPG'!$D7801</f>
        <v>1215</v>
      </c>
    </row>
    <row r="7802" ht="16.5" customHeight="1">
      <c r="A7802" s="275" t="str">
        <f>'RESOLUCIONES 2015'!A8141:H8141</f>
        <v/>
      </c>
      <c r="B7802" s="73" t="s">
        <v>7852</v>
      </c>
      <c r="C7802" s="74">
        <v>94.0</v>
      </c>
      <c r="D7802" s="130">
        <v>44991.0</v>
      </c>
      <c r="E7802" s="73" t="s">
        <v>1827</v>
      </c>
      <c r="F7802" s="130" t="s">
        <v>7701</v>
      </c>
      <c r="G7802" s="73" t="s">
        <v>10050</v>
      </c>
      <c r="H7802" s="169"/>
      <c r="I7802" s="299" t="s">
        <v>10098</v>
      </c>
      <c r="J7802" s="296" t="s">
        <v>10099</v>
      </c>
      <c r="K7802" s="21"/>
      <c r="L7802" s="21"/>
      <c r="M7802" s="21"/>
      <c r="N7802" s="22">
        <f t="shared" si="2"/>
        <v>46206</v>
      </c>
      <c r="O7802" s="23">
        <f>'RESOLUCIONES EPG'!$N7802-'RESOLUCIONES EPG'!$D7802</f>
        <v>1215</v>
      </c>
    </row>
    <row r="7803" ht="16.5" customHeight="1">
      <c r="A7803" s="275" t="str">
        <f>'RESOLUCIONES 2015'!A8143:H8143</f>
        <v/>
      </c>
      <c r="B7803" s="73" t="s">
        <v>7852</v>
      </c>
      <c r="C7803" s="74">
        <v>96.0</v>
      </c>
      <c r="D7803" s="130">
        <v>44991.0</v>
      </c>
      <c r="E7803" s="73" t="s">
        <v>7782</v>
      </c>
      <c r="F7803" s="130" t="s">
        <v>7783</v>
      </c>
      <c r="G7803" s="73" t="s">
        <v>10050</v>
      </c>
      <c r="H7803" s="169"/>
      <c r="I7803" s="287"/>
      <c r="J7803" s="285"/>
      <c r="K7803" s="21"/>
      <c r="L7803" s="21"/>
      <c r="M7803" s="21"/>
      <c r="N7803" s="22">
        <f t="shared" si="2"/>
        <v>46206</v>
      </c>
      <c r="O7803" s="23">
        <f>'RESOLUCIONES EPG'!$N7803-'RESOLUCIONES EPG'!$D7803</f>
        <v>1215</v>
      </c>
    </row>
    <row r="7804" ht="16.5" customHeight="1">
      <c r="A7804" s="275" t="str">
        <f>'RESOLUCIONES 2015'!A8151:H8151</f>
        <v/>
      </c>
      <c r="B7804" s="73" t="s">
        <v>7852</v>
      </c>
      <c r="C7804" s="74">
        <v>104.0</v>
      </c>
      <c r="D7804" s="130">
        <v>44992.0</v>
      </c>
      <c r="E7804" s="73" t="s">
        <v>3707</v>
      </c>
      <c r="F7804" s="130" t="s">
        <v>8740</v>
      </c>
      <c r="G7804" s="73" t="s">
        <v>10100</v>
      </c>
      <c r="H7804" s="169"/>
      <c r="I7804" s="287"/>
      <c r="J7804" s="285"/>
      <c r="K7804" s="21"/>
      <c r="L7804" s="21"/>
      <c r="M7804" s="21"/>
      <c r="N7804" s="22">
        <f t="shared" si="2"/>
        <v>46206</v>
      </c>
      <c r="O7804" s="23">
        <f>'RESOLUCIONES EPG'!$N7804-'RESOLUCIONES EPG'!$D7804</f>
        <v>1214</v>
      </c>
    </row>
    <row r="7805" ht="16.5" customHeight="1">
      <c r="A7805" s="275" t="str">
        <f>'RESOLUCIONES 2015'!A8148:H8148</f>
        <v/>
      </c>
      <c r="B7805" s="73"/>
      <c r="C7805" s="74">
        <v>101.0</v>
      </c>
      <c r="D7805" s="130">
        <v>44992.0</v>
      </c>
      <c r="E7805" s="73" t="s">
        <v>8383</v>
      </c>
      <c r="F7805" s="130" t="s">
        <v>8384</v>
      </c>
      <c r="G7805" s="73" t="s">
        <v>2253</v>
      </c>
      <c r="H7805" s="169" t="s">
        <v>9377</v>
      </c>
      <c r="I7805" s="287"/>
      <c r="J7805" s="285"/>
      <c r="K7805" s="21"/>
      <c r="L7805" s="21"/>
      <c r="M7805" s="21"/>
      <c r="N7805" s="22">
        <f t="shared" si="2"/>
        <v>46206</v>
      </c>
      <c r="O7805" s="23">
        <f>'RESOLUCIONES EPG'!$N7805-'RESOLUCIONES EPG'!$D7805</f>
        <v>1214</v>
      </c>
    </row>
    <row r="7806" ht="16.5" customHeight="1">
      <c r="A7806" s="275" t="str">
        <f>'RESOLUCIONES 2015'!A8150:H8150</f>
        <v/>
      </c>
      <c r="B7806" s="73" t="s">
        <v>7852</v>
      </c>
      <c r="C7806" s="74">
        <v>103.0</v>
      </c>
      <c r="D7806" s="130">
        <v>44992.0</v>
      </c>
      <c r="E7806" s="73" t="s">
        <v>3043</v>
      </c>
      <c r="F7806" s="130" t="s">
        <v>9035</v>
      </c>
      <c r="G7806" s="73" t="s">
        <v>8629</v>
      </c>
      <c r="H7806" s="169"/>
      <c r="I7806" s="287"/>
      <c r="J7806" s="285"/>
      <c r="K7806" s="21"/>
      <c r="L7806" s="21"/>
      <c r="M7806" s="21"/>
      <c r="N7806" s="22">
        <f t="shared" si="2"/>
        <v>46206</v>
      </c>
      <c r="O7806" s="23">
        <f>'RESOLUCIONES EPG'!$N7806-'RESOLUCIONES EPG'!$D7806</f>
        <v>1214</v>
      </c>
    </row>
    <row r="7807" ht="16.5" customHeight="1">
      <c r="A7807" s="275" t="str">
        <f>'RESOLUCIONES 2015'!A8149:H8149</f>
        <v/>
      </c>
      <c r="B7807" s="73"/>
      <c r="C7807" s="74">
        <v>102.0</v>
      </c>
      <c r="D7807" s="130">
        <v>44992.0</v>
      </c>
      <c r="E7807" s="73" t="s">
        <v>8972</v>
      </c>
      <c r="F7807" s="130" t="s">
        <v>8138</v>
      </c>
      <c r="G7807" s="73" t="s">
        <v>2253</v>
      </c>
      <c r="H7807" s="169" t="s">
        <v>9325</v>
      </c>
      <c r="I7807" s="287"/>
      <c r="J7807" s="285"/>
      <c r="K7807" s="21"/>
      <c r="L7807" s="21"/>
      <c r="M7807" s="21"/>
      <c r="N7807" s="22">
        <f t="shared" si="2"/>
        <v>46206</v>
      </c>
      <c r="O7807" s="23">
        <f>'RESOLUCIONES EPG'!$N7807-'RESOLUCIONES EPG'!$D7807</f>
        <v>1214</v>
      </c>
    </row>
    <row r="7808" ht="16.5" customHeight="1">
      <c r="A7808" s="275" t="str">
        <f>'RESOLUCIONES 2015'!A8152:H8152</f>
        <v/>
      </c>
      <c r="B7808" s="73" t="s">
        <v>7852</v>
      </c>
      <c r="C7808" s="74">
        <v>105.0</v>
      </c>
      <c r="D7808" s="130">
        <v>44992.0</v>
      </c>
      <c r="E7808" s="73" t="s">
        <v>9797</v>
      </c>
      <c r="F7808" s="130" t="s">
        <v>9909</v>
      </c>
      <c r="G7808" s="73" t="s">
        <v>2751</v>
      </c>
      <c r="H7808" s="169"/>
      <c r="I7808" s="287"/>
      <c r="J7808" s="285"/>
      <c r="K7808" s="21"/>
      <c r="L7808" s="21"/>
      <c r="M7808" s="21"/>
      <c r="N7808" s="22">
        <f t="shared" si="2"/>
        <v>46206</v>
      </c>
      <c r="O7808" s="23">
        <f>'RESOLUCIONES EPG'!$N7808-'RESOLUCIONES EPG'!$D7808</f>
        <v>1214</v>
      </c>
    </row>
    <row r="7809" ht="16.5" customHeight="1">
      <c r="A7809" s="275" t="str">
        <f>'RESOLUCIONES 2015'!A8154:H8154</f>
        <v/>
      </c>
      <c r="B7809" s="73" t="s">
        <v>7852</v>
      </c>
      <c r="C7809" s="74">
        <v>107.0</v>
      </c>
      <c r="D7809" s="130">
        <v>44993.0</v>
      </c>
      <c r="E7809" s="73" t="s">
        <v>9520</v>
      </c>
      <c r="F7809" s="130" t="s">
        <v>9521</v>
      </c>
      <c r="G7809" s="73" t="s">
        <v>1624</v>
      </c>
      <c r="H7809" s="169"/>
      <c r="I7809" s="287"/>
      <c r="J7809" s="285"/>
      <c r="K7809" s="21"/>
      <c r="L7809" s="21"/>
      <c r="M7809" s="21"/>
      <c r="N7809" s="22">
        <f t="shared" si="2"/>
        <v>46206</v>
      </c>
      <c r="O7809" s="23">
        <f>'RESOLUCIONES EPG'!$N7809-'RESOLUCIONES EPG'!$D7809</f>
        <v>1213</v>
      </c>
    </row>
    <row r="7810" ht="16.5" customHeight="1">
      <c r="A7810" s="275" t="str">
        <f>'RESOLUCIONES 2015'!A8158:H8158</f>
        <v/>
      </c>
      <c r="B7810" s="73" t="s">
        <v>7852</v>
      </c>
      <c r="C7810" s="74">
        <v>111.0</v>
      </c>
      <c r="D7810" s="130">
        <v>44993.0</v>
      </c>
      <c r="E7810" s="73" t="s">
        <v>5608</v>
      </c>
      <c r="F7810" s="130" t="s">
        <v>6187</v>
      </c>
      <c r="G7810" s="73" t="s">
        <v>1624</v>
      </c>
      <c r="H7810" s="169"/>
      <c r="I7810" s="287"/>
      <c r="J7810" s="285"/>
      <c r="K7810" s="21"/>
      <c r="L7810" s="21"/>
      <c r="M7810" s="21"/>
      <c r="N7810" s="22">
        <f t="shared" si="2"/>
        <v>46206</v>
      </c>
      <c r="O7810" s="23">
        <f>'RESOLUCIONES EPG'!$N7810-'RESOLUCIONES EPG'!$D7810</f>
        <v>1213</v>
      </c>
    </row>
    <row r="7811" ht="16.5" customHeight="1">
      <c r="A7811" s="275" t="str">
        <f>'RESOLUCIONES 2015'!A8157:H8157</f>
        <v/>
      </c>
      <c r="B7811" s="73" t="s">
        <v>7852</v>
      </c>
      <c r="C7811" s="74">
        <v>110.0</v>
      </c>
      <c r="D7811" s="130">
        <v>44993.0</v>
      </c>
      <c r="E7811" s="73" t="s">
        <v>10101</v>
      </c>
      <c r="F7811" s="130" t="s">
        <v>9802</v>
      </c>
      <c r="G7811" s="73" t="s">
        <v>1624</v>
      </c>
      <c r="H7811" s="169"/>
      <c r="I7811" s="287"/>
      <c r="J7811" s="285"/>
      <c r="K7811" s="21"/>
      <c r="L7811" s="21"/>
      <c r="M7811" s="21"/>
      <c r="N7811" s="22">
        <f t="shared" si="2"/>
        <v>46206</v>
      </c>
      <c r="O7811" s="23">
        <f>'RESOLUCIONES EPG'!$N7811-'RESOLUCIONES EPG'!$D7811</f>
        <v>1213</v>
      </c>
    </row>
    <row r="7812" ht="16.5" customHeight="1">
      <c r="A7812" s="275" t="str">
        <f>'RESOLUCIONES 2015'!A8166:H8166</f>
        <v/>
      </c>
      <c r="B7812" s="73" t="s">
        <v>7852</v>
      </c>
      <c r="C7812" s="74">
        <v>119.0</v>
      </c>
      <c r="D7812" s="130">
        <v>44993.0</v>
      </c>
      <c r="E7812" s="73" t="s">
        <v>10102</v>
      </c>
      <c r="F7812" s="130" t="s">
        <v>10103</v>
      </c>
      <c r="G7812" s="73" t="s">
        <v>2751</v>
      </c>
      <c r="H7812" s="169"/>
      <c r="I7812" s="287"/>
      <c r="J7812" s="285"/>
      <c r="K7812" s="21"/>
      <c r="L7812" s="21"/>
      <c r="M7812" s="21"/>
      <c r="N7812" s="22">
        <f t="shared" si="2"/>
        <v>46206</v>
      </c>
      <c r="O7812" s="23">
        <f>'RESOLUCIONES EPG'!$N7812-'RESOLUCIONES EPG'!$D7812</f>
        <v>1213</v>
      </c>
    </row>
    <row r="7813" ht="16.5" customHeight="1">
      <c r="A7813" s="275" t="str">
        <f>'RESOLUCIONES 2015'!A8168:H8168</f>
        <v/>
      </c>
      <c r="B7813" s="73" t="s">
        <v>7852</v>
      </c>
      <c r="C7813" s="74">
        <v>121.0</v>
      </c>
      <c r="D7813" s="130">
        <v>44993.0</v>
      </c>
      <c r="E7813" s="73" t="s">
        <v>10104</v>
      </c>
      <c r="F7813" s="130" t="s">
        <v>7956</v>
      </c>
      <c r="G7813" s="73" t="s">
        <v>2751</v>
      </c>
      <c r="H7813" s="169"/>
      <c r="I7813" s="287"/>
      <c r="J7813" s="285"/>
      <c r="K7813" s="21"/>
      <c r="L7813" s="21"/>
      <c r="M7813" s="21"/>
      <c r="N7813" s="22">
        <f t="shared" si="2"/>
        <v>46206</v>
      </c>
      <c r="O7813" s="23">
        <f>'RESOLUCIONES EPG'!$N7813-'RESOLUCIONES EPG'!$D7813</f>
        <v>1213</v>
      </c>
    </row>
    <row r="7814" ht="16.5" customHeight="1">
      <c r="A7814" s="275" t="str">
        <f>'RESOLUCIONES 2015'!A8165:H8165</f>
        <v/>
      </c>
      <c r="B7814" s="73" t="s">
        <v>7852</v>
      </c>
      <c r="C7814" s="74">
        <v>118.0</v>
      </c>
      <c r="D7814" s="130">
        <v>44993.0</v>
      </c>
      <c r="E7814" s="73" t="s">
        <v>7323</v>
      </c>
      <c r="F7814" s="130" t="s">
        <v>10105</v>
      </c>
      <c r="G7814" s="73" t="s">
        <v>2751</v>
      </c>
      <c r="H7814" s="169"/>
      <c r="I7814" s="287"/>
      <c r="J7814" s="285"/>
      <c r="K7814" s="21"/>
      <c r="L7814" s="21"/>
      <c r="M7814" s="21"/>
      <c r="N7814" s="22">
        <f t="shared" si="2"/>
        <v>46206</v>
      </c>
      <c r="O7814" s="23">
        <f>'RESOLUCIONES EPG'!$N7814-'RESOLUCIONES EPG'!$D7814</f>
        <v>1213</v>
      </c>
    </row>
    <row r="7815" ht="16.5" customHeight="1">
      <c r="A7815" s="275" t="str">
        <f>'RESOLUCIONES 2015'!A8161:H8161</f>
        <v/>
      </c>
      <c r="B7815" s="73" t="s">
        <v>7852</v>
      </c>
      <c r="C7815" s="74">
        <v>114.0</v>
      </c>
      <c r="D7815" s="130">
        <v>44993.0</v>
      </c>
      <c r="E7815" s="73" t="s">
        <v>9718</v>
      </c>
      <c r="F7815" s="130" t="s">
        <v>832</v>
      </c>
      <c r="G7815" s="73" t="s">
        <v>1624</v>
      </c>
      <c r="H7815" s="169"/>
      <c r="I7815" s="287"/>
      <c r="J7815" s="285"/>
      <c r="K7815" s="21"/>
      <c r="L7815" s="21"/>
      <c r="M7815" s="21"/>
      <c r="N7815" s="22">
        <f t="shared" si="2"/>
        <v>46206</v>
      </c>
      <c r="O7815" s="23">
        <f>'RESOLUCIONES EPG'!$N7815-'RESOLUCIONES EPG'!$D7815</f>
        <v>1213</v>
      </c>
    </row>
    <row r="7816" ht="16.5" customHeight="1">
      <c r="A7816" s="275" t="str">
        <f>'RESOLUCIONES 2015'!A8153:H8153</f>
        <v/>
      </c>
      <c r="B7816" s="73" t="s">
        <v>7852</v>
      </c>
      <c r="C7816" s="74">
        <v>106.0</v>
      </c>
      <c r="D7816" s="130">
        <v>44993.0</v>
      </c>
      <c r="E7816" s="73" t="s">
        <v>10106</v>
      </c>
      <c r="F7816" s="130" t="s">
        <v>9806</v>
      </c>
      <c r="G7816" s="73" t="s">
        <v>1624</v>
      </c>
      <c r="H7816" s="169"/>
      <c r="I7816" s="287"/>
      <c r="J7816" s="285"/>
      <c r="K7816" s="21"/>
      <c r="L7816" s="21"/>
      <c r="M7816" s="21"/>
      <c r="N7816" s="22">
        <f t="shared" si="2"/>
        <v>46206</v>
      </c>
      <c r="O7816" s="23">
        <f>'RESOLUCIONES EPG'!$N7816-'RESOLUCIONES EPG'!$D7816</f>
        <v>1213</v>
      </c>
    </row>
    <row r="7817" ht="16.5" customHeight="1">
      <c r="A7817" s="275" t="str">
        <f>'RESOLUCIONES 2015'!A8162:H8162</f>
        <v/>
      </c>
      <c r="B7817" s="73" t="s">
        <v>7852</v>
      </c>
      <c r="C7817" s="74">
        <v>115.0</v>
      </c>
      <c r="D7817" s="130">
        <v>44993.0</v>
      </c>
      <c r="E7817" s="73" t="s">
        <v>10107</v>
      </c>
      <c r="F7817" s="130" t="s">
        <v>9747</v>
      </c>
      <c r="G7817" s="73" t="s">
        <v>1624</v>
      </c>
      <c r="H7817" s="169"/>
      <c r="I7817" s="287"/>
      <c r="J7817" s="285"/>
      <c r="K7817" s="21"/>
      <c r="L7817" s="21"/>
      <c r="M7817" s="21"/>
      <c r="N7817" s="22">
        <f t="shared" si="2"/>
        <v>46206</v>
      </c>
      <c r="O7817" s="23">
        <f>'RESOLUCIONES EPG'!$N7817-'RESOLUCIONES EPG'!$D7817</f>
        <v>1213</v>
      </c>
    </row>
    <row r="7818" ht="16.5" customHeight="1">
      <c r="A7818" s="275" t="str">
        <f>'RESOLUCIONES 2015'!A8169:H8169</f>
        <v/>
      </c>
      <c r="B7818" s="73" t="s">
        <v>7852</v>
      </c>
      <c r="C7818" s="74">
        <v>122.0</v>
      </c>
      <c r="D7818" s="130">
        <v>44993.0</v>
      </c>
      <c r="E7818" s="73" t="s">
        <v>10077</v>
      </c>
      <c r="F7818" s="130" t="s">
        <v>10108</v>
      </c>
      <c r="G7818" s="73" t="s">
        <v>2751</v>
      </c>
      <c r="H7818" s="169"/>
      <c r="I7818" s="287"/>
      <c r="J7818" s="285"/>
      <c r="K7818" s="21"/>
      <c r="L7818" s="21"/>
      <c r="M7818" s="21"/>
      <c r="N7818" s="22">
        <f t="shared" si="2"/>
        <v>46206</v>
      </c>
      <c r="O7818" s="23">
        <f>'RESOLUCIONES EPG'!$N7818-'RESOLUCIONES EPG'!$D7818</f>
        <v>1213</v>
      </c>
    </row>
    <row r="7819" ht="16.5" customHeight="1">
      <c r="A7819" s="275" t="str">
        <f>'RESOLUCIONES 2015'!A8156:H8156</f>
        <v/>
      </c>
      <c r="B7819" s="73" t="s">
        <v>7852</v>
      </c>
      <c r="C7819" s="74">
        <v>109.0</v>
      </c>
      <c r="D7819" s="130">
        <v>44993.0</v>
      </c>
      <c r="E7819" s="73" t="s">
        <v>10109</v>
      </c>
      <c r="F7819" s="130" t="s">
        <v>7982</v>
      </c>
      <c r="G7819" s="73" t="s">
        <v>1624</v>
      </c>
      <c r="H7819" s="169"/>
      <c r="I7819" s="287"/>
      <c r="J7819" s="285"/>
      <c r="K7819" s="21"/>
      <c r="L7819" s="21"/>
      <c r="M7819" s="21"/>
      <c r="N7819" s="22">
        <f t="shared" si="2"/>
        <v>46206</v>
      </c>
      <c r="O7819" s="23">
        <f>'RESOLUCIONES EPG'!$N7819-'RESOLUCIONES EPG'!$D7819</f>
        <v>1213</v>
      </c>
    </row>
    <row r="7820" ht="16.5" customHeight="1">
      <c r="A7820" s="275" t="str">
        <f>'RESOLUCIONES 2015'!A8163:H8163</f>
        <v/>
      </c>
      <c r="B7820" s="73" t="s">
        <v>7852</v>
      </c>
      <c r="C7820" s="74">
        <v>116.0</v>
      </c>
      <c r="D7820" s="130">
        <v>44993.0</v>
      </c>
      <c r="E7820" s="73" t="s">
        <v>2848</v>
      </c>
      <c r="F7820" s="130" t="s">
        <v>9973</v>
      </c>
      <c r="G7820" s="73" t="s">
        <v>1624</v>
      </c>
      <c r="H7820" s="169"/>
      <c r="I7820" s="287"/>
      <c r="J7820" s="285"/>
      <c r="K7820" s="21"/>
      <c r="L7820" s="21"/>
      <c r="M7820" s="21"/>
      <c r="N7820" s="22">
        <f t="shared" si="2"/>
        <v>46206</v>
      </c>
      <c r="O7820" s="23">
        <f>'RESOLUCIONES EPG'!$N7820-'RESOLUCIONES EPG'!$D7820</f>
        <v>1213</v>
      </c>
    </row>
    <row r="7821" ht="16.5" customHeight="1">
      <c r="A7821" s="275" t="str">
        <f>'RESOLUCIONES 2015'!A8160:H8160</f>
        <v/>
      </c>
      <c r="B7821" s="73" t="s">
        <v>7852</v>
      </c>
      <c r="C7821" s="74">
        <v>113.0</v>
      </c>
      <c r="D7821" s="130">
        <v>44993.0</v>
      </c>
      <c r="E7821" s="73" t="s">
        <v>2505</v>
      </c>
      <c r="F7821" s="130" t="s">
        <v>8387</v>
      </c>
      <c r="G7821" s="73" t="s">
        <v>1624</v>
      </c>
      <c r="H7821" s="169"/>
      <c r="I7821" s="287"/>
      <c r="J7821" s="285"/>
      <c r="K7821" s="21"/>
      <c r="L7821" s="21"/>
      <c r="M7821" s="21"/>
      <c r="N7821" s="22">
        <f t="shared" si="2"/>
        <v>46206</v>
      </c>
      <c r="O7821" s="23">
        <f>'RESOLUCIONES EPG'!$N7821-'RESOLUCIONES EPG'!$D7821</f>
        <v>1213</v>
      </c>
    </row>
    <row r="7822" ht="16.5" customHeight="1">
      <c r="A7822" s="275" t="str">
        <f>'RESOLUCIONES 2015'!A8155:H8155</f>
        <v/>
      </c>
      <c r="B7822" s="73" t="s">
        <v>7852</v>
      </c>
      <c r="C7822" s="74">
        <v>108.0</v>
      </c>
      <c r="D7822" s="130">
        <v>44993.0</v>
      </c>
      <c r="E7822" s="73" t="s">
        <v>8733</v>
      </c>
      <c r="F7822" s="130" t="s">
        <v>8973</v>
      </c>
      <c r="G7822" s="73" t="s">
        <v>1624</v>
      </c>
      <c r="H7822" s="169"/>
      <c r="I7822" s="287"/>
      <c r="J7822" s="285"/>
      <c r="K7822" s="21"/>
      <c r="L7822" s="21"/>
      <c r="M7822" s="21"/>
      <c r="N7822" s="22">
        <f t="shared" si="2"/>
        <v>46206</v>
      </c>
      <c r="O7822" s="23">
        <f>'RESOLUCIONES EPG'!$N7822-'RESOLUCIONES EPG'!$D7822</f>
        <v>1213</v>
      </c>
    </row>
    <row r="7823" ht="16.5" customHeight="1">
      <c r="A7823" s="275" t="str">
        <f>'RESOLUCIONES 2015'!A8159:H8159</f>
        <v/>
      </c>
      <c r="B7823" s="73" t="s">
        <v>7852</v>
      </c>
      <c r="C7823" s="74">
        <v>112.0</v>
      </c>
      <c r="D7823" s="130">
        <v>44993.0</v>
      </c>
      <c r="E7823" s="73" t="s">
        <v>9125</v>
      </c>
      <c r="F7823" s="130" t="s">
        <v>9126</v>
      </c>
      <c r="G7823" s="73" t="s">
        <v>1624</v>
      </c>
      <c r="H7823" s="169"/>
      <c r="I7823" s="287"/>
      <c r="J7823" s="285"/>
      <c r="K7823" s="21"/>
      <c r="L7823" s="21"/>
      <c r="M7823" s="21"/>
      <c r="N7823" s="22">
        <f t="shared" si="2"/>
        <v>46206</v>
      </c>
      <c r="O7823" s="23">
        <f>'RESOLUCIONES EPG'!$N7823-'RESOLUCIONES EPG'!$D7823</f>
        <v>1213</v>
      </c>
    </row>
    <row r="7824" ht="16.5" customHeight="1">
      <c r="A7824" s="275" t="str">
        <f>'RESOLUCIONES 2015'!A8167:H8167</f>
        <v/>
      </c>
      <c r="B7824" s="73" t="s">
        <v>7852</v>
      </c>
      <c r="C7824" s="74">
        <v>120.0</v>
      </c>
      <c r="D7824" s="130">
        <v>44993.0</v>
      </c>
      <c r="E7824" s="73" t="s">
        <v>10110</v>
      </c>
      <c r="F7824" s="130" t="s">
        <v>10111</v>
      </c>
      <c r="G7824" s="73" t="s">
        <v>2751</v>
      </c>
      <c r="H7824" s="169"/>
      <c r="I7824" s="287"/>
      <c r="J7824" s="285"/>
      <c r="K7824" s="21"/>
      <c r="L7824" s="21"/>
      <c r="M7824" s="21"/>
      <c r="N7824" s="22">
        <f t="shared" si="2"/>
        <v>46206</v>
      </c>
      <c r="O7824" s="23">
        <f>'RESOLUCIONES EPG'!$N7824-'RESOLUCIONES EPG'!$D7824</f>
        <v>1213</v>
      </c>
    </row>
    <row r="7825" ht="16.5" customHeight="1">
      <c r="A7825" s="275" t="str">
        <f>'RESOLUCIONES 2015'!A8164:H8164</f>
        <v/>
      </c>
      <c r="B7825" s="73" t="s">
        <v>7852</v>
      </c>
      <c r="C7825" s="74">
        <v>117.0</v>
      </c>
      <c r="D7825" s="130">
        <v>44993.0</v>
      </c>
      <c r="E7825" s="73" t="s">
        <v>10112</v>
      </c>
      <c r="F7825" s="130" t="s">
        <v>9610</v>
      </c>
      <c r="G7825" s="73" t="s">
        <v>1624</v>
      </c>
      <c r="H7825" s="169"/>
      <c r="I7825" s="287"/>
      <c r="J7825" s="285"/>
      <c r="K7825" s="21"/>
      <c r="L7825" s="21"/>
      <c r="M7825" s="21"/>
      <c r="N7825" s="22">
        <f t="shared" si="2"/>
        <v>46206</v>
      </c>
      <c r="O7825" s="23">
        <f>'RESOLUCIONES EPG'!$N7825-'RESOLUCIONES EPG'!$D7825</f>
        <v>1213</v>
      </c>
    </row>
    <row r="7826" ht="16.5" customHeight="1">
      <c r="A7826" s="275" t="str">
        <f>'RESOLUCIONES 2015'!A8170:H8170</f>
        <v/>
      </c>
      <c r="B7826" s="73" t="s">
        <v>7852</v>
      </c>
      <c r="C7826" s="74">
        <v>123.0</v>
      </c>
      <c r="D7826" s="130">
        <v>44993.0</v>
      </c>
      <c r="E7826" s="73" t="s">
        <v>3351</v>
      </c>
      <c r="F7826" s="130" t="s">
        <v>10113</v>
      </c>
      <c r="G7826" s="73" t="s">
        <v>2751</v>
      </c>
      <c r="H7826" s="169"/>
      <c r="I7826" s="287"/>
      <c r="J7826" s="23"/>
      <c r="K7826" s="21"/>
      <c r="L7826" s="21"/>
      <c r="M7826" s="21"/>
      <c r="N7826" s="22">
        <f t="shared" si="2"/>
        <v>46206</v>
      </c>
      <c r="O7826" s="23">
        <f>'RESOLUCIONES EPG'!$N7826-'RESOLUCIONES EPG'!$D7826</f>
        <v>1213</v>
      </c>
    </row>
    <row r="7827" ht="16.5" customHeight="1">
      <c r="A7827" s="275" t="str">
        <f>'RESOLUCIONES 2015'!A8171:H8171</f>
        <v/>
      </c>
      <c r="B7827" s="73" t="s">
        <v>7852</v>
      </c>
      <c r="C7827" s="74">
        <v>124.0</v>
      </c>
      <c r="D7827" s="130">
        <v>44994.0</v>
      </c>
      <c r="E7827" s="73" t="s">
        <v>10114</v>
      </c>
      <c r="F7827" s="130" t="s">
        <v>9660</v>
      </c>
      <c r="G7827" s="73" t="s">
        <v>2374</v>
      </c>
      <c r="H7827" s="169"/>
      <c r="I7827" s="287"/>
      <c r="J7827" s="23"/>
      <c r="K7827" s="21"/>
      <c r="L7827" s="21"/>
      <c r="M7827" s="21"/>
      <c r="N7827" s="22">
        <f t="shared" si="2"/>
        <v>46206</v>
      </c>
      <c r="O7827" s="23">
        <f>'RESOLUCIONES EPG'!$N7827-'RESOLUCIONES EPG'!$D7827</f>
        <v>1212</v>
      </c>
    </row>
    <row r="7828" ht="16.5" customHeight="1">
      <c r="A7828" s="275" t="str">
        <f>'RESOLUCIONES 2015'!A8172:H8172</f>
        <v/>
      </c>
      <c r="B7828" s="73"/>
      <c r="C7828" s="74">
        <v>125.0</v>
      </c>
      <c r="D7828" s="130">
        <v>44994.0</v>
      </c>
      <c r="E7828" s="73" t="s">
        <v>3317</v>
      </c>
      <c r="F7828" s="130" t="s">
        <v>969</v>
      </c>
      <c r="G7828" s="73" t="s">
        <v>2253</v>
      </c>
      <c r="H7828" s="169" t="s">
        <v>9683</v>
      </c>
      <c r="I7828" s="287"/>
      <c r="J7828" s="23"/>
      <c r="K7828" s="21"/>
      <c r="L7828" s="21"/>
      <c r="M7828" s="21"/>
      <c r="N7828" s="22">
        <f t="shared" si="2"/>
        <v>46206</v>
      </c>
      <c r="O7828" s="23">
        <f>'RESOLUCIONES EPG'!$N7828-'RESOLUCIONES EPG'!$D7828</f>
        <v>1212</v>
      </c>
    </row>
    <row r="7829" ht="16.5" customHeight="1">
      <c r="A7829" s="275" t="str">
        <f>'RESOLUCIONES 2015'!A8173:H8173</f>
        <v/>
      </c>
      <c r="B7829" s="73" t="s">
        <v>7852</v>
      </c>
      <c r="C7829" s="74">
        <v>126.0</v>
      </c>
      <c r="D7829" s="130">
        <v>44994.0</v>
      </c>
      <c r="E7829" s="73" t="s">
        <v>2853</v>
      </c>
      <c r="F7829" s="130" t="s">
        <v>9129</v>
      </c>
      <c r="G7829" s="73" t="s">
        <v>8629</v>
      </c>
      <c r="H7829" s="169"/>
      <c r="I7829" s="287"/>
      <c r="J7829" s="23"/>
      <c r="K7829" s="21"/>
      <c r="L7829" s="21"/>
      <c r="M7829" s="21"/>
      <c r="N7829" s="22">
        <f t="shared" si="2"/>
        <v>46206</v>
      </c>
      <c r="O7829" s="23">
        <f>'RESOLUCIONES EPG'!$N7829-'RESOLUCIONES EPG'!$D7829</f>
        <v>1212</v>
      </c>
    </row>
    <row r="7830" ht="16.5" customHeight="1">
      <c r="A7830" s="275" t="str">
        <f>'RESOLUCIONES 2015'!A8175:H8175</f>
        <v/>
      </c>
      <c r="B7830" s="73"/>
      <c r="C7830" s="74">
        <v>128.0</v>
      </c>
      <c r="D7830" s="130">
        <v>44995.0</v>
      </c>
      <c r="E7830" s="73" t="s">
        <v>4265</v>
      </c>
      <c r="F7830" s="130" t="s">
        <v>4266</v>
      </c>
      <c r="G7830" s="73" t="s">
        <v>2253</v>
      </c>
      <c r="H7830" s="169" t="s">
        <v>9325</v>
      </c>
      <c r="I7830" s="287"/>
      <c r="J7830" s="23"/>
      <c r="K7830" s="21"/>
      <c r="L7830" s="21"/>
      <c r="M7830" s="21"/>
      <c r="N7830" s="22">
        <f t="shared" si="2"/>
        <v>46206</v>
      </c>
      <c r="O7830" s="23">
        <f>'RESOLUCIONES EPG'!$N7830-'RESOLUCIONES EPG'!$D7830</f>
        <v>1211</v>
      </c>
    </row>
    <row r="7831" ht="16.5" customHeight="1">
      <c r="A7831" s="275" t="str">
        <f>'RESOLUCIONES 2015'!A8176:H8176</f>
        <v/>
      </c>
      <c r="B7831" s="73"/>
      <c r="C7831" s="74">
        <v>129.0</v>
      </c>
      <c r="D7831" s="130">
        <v>44995.0</v>
      </c>
      <c r="E7831" s="73" t="s">
        <v>4909</v>
      </c>
      <c r="F7831" s="130" t="s">
        <v>7560</v>
      </c>
      <c r="G7831" s="73" t="s">
        <v>2253</v>
      </c>
      <c r="H7831" s="169" t="s">
        <v>9555</v>
      </c>
      <c r="I7831" s="287"/>
      <c r="J7831" s="23"/>
      <c r="K7831" s="21"/>
      <c r="L7831" s="21"/>
      <c r="M7831" s="21"/>
      <c r="N7831" s="22">
        <f t="shared" si="2"/>
        <v>46206</v>
      </c>
      <c r="O7831" s="23">
        <f>'RESOLUCIONES EPG'!$N7831-'RESOLUCIONES EPG'!$D7831</f>
        <v>1211</v>
      </c>
    </row>
    <row r="7832" ht="16.5" customHeight="1">
      <c r="A7832" s="275" t="str">
        <f>'RESOLUCIONES 2015'!A8177:H8177</f>
        <v/>
      </c>
      <c r="B7832" s="73" t="s">
        <v>7852</v>
      </c>
      <c r="C7832" s="74">
        <v>130.0</v>
      </c>
      <c r="D7832" s="130">
        <v>44995.0</v>
      </c>
      <c r="E7832" s="73" t="s">
        <v>10115</v>
      </c>
      <c r="F7832" s="130" t="s">
        <v>10116</v>
      </c>
      <c r="G7832" s="73" t="s">
        <v>18</v>
      </c>
      <c r="H7832" s="169" t="s">
        <v>8602</v>
      </c>
      <c r="I7832" s="287"/>
      <c r="J7832" s="23"/>
      <c r="K7832" s="21"/>
      <c r="L7832" s="21"/>
      <c r="M7832" s="21"/>
      <c r="N7832" s="22">
        <f t="shared" si="2"/>
        <v>46206</v>
      </c>
      <c r="O7832" s="23">
        <f>'RESOLUCIONES EPG'!$N7832-'RESOLUCIONES EPG'!$D7832</f>
        <v>1211</v>
      </c>
    </row>
    <row r="7833" ht="16.5" customHeight="1">
      <c r="A7833" s="275" t="str">
        <f>'RESOLUCIONES 2015'!A8178:H8178</f>
        <v/>
      </c>
      <c r="B7833" s="73" t="s">
        <v>7852</v>
      </c>
      <c r="C7833" s="74">
        <v>131.0</v>
      </c>
      <c r="D7833" s="130">
        <v>44995.0</v>
      </c>
      <c r="E7833" s="73" t="s">
        <v>2492</v>
      </c>
      <c r="F7833" s="130" t="s">
        <v>8374</v>
      </c>
      <c r="G7833" s="73" t="s">
        <v>1624</v>
      </c>
      <c r="H7833" s="169"/>
      <c r="I7833" s="287"/>
      <c r="J7833" s="23"/>
      <c r="K7833" s="21"/>
      <c r="L7833" s="21"/>
      <c r="M7833" s="21"/>
      <c r="N7833" s="22">
        <f t="shared" si="2"/>
        <v>46206</v>
      </c>
      <c r="O7833" s="23">
        <f>'RESOLUCIONES EPG'!$N7833-'RESOLUCIONES EPG'!$D7833</f>
        <v>1211</v>
      </c>
    </row>
    <row r="7834" ht="16.5" customHeight="1">
      <c r="A7834" s="275" t="str">
        <f>'RESOLUCIONES 2015'!A8174:H8174</f>
        <v/>
      </c>
      <c r="B7834" s="73" t="s">
        <v>7852</v>
      </c>
      <c r="C7834" s="74">
        <v>127.0</v>
      </c>
      <c r="D7834" s="130">
        <v>44995.0</v>
      </c>
      <c r="E7834" s="73" t="s">
        <v>1711</v>
      </c>
      <c r="F7834" s="130" t="s">
        <v>8534</v>
      </c>
      <c r="G7834" s="73" t="s">
        <v>2253</v>
      </c>
      <c r="H7834" s="169" t="s">
        <v>10088</v>
      </c>
      <c r="I7834" s="287"/>
      <c r="J7834" s="23"/>
      <c r="K7834" s="21"/>
      <c r="L7834" s="21"/>
      <c r="M7834" s="21"/>
      <c r="N7834" s="22">
        <f t="shared" si="2"/>
        <v>46206</v>
      </c>
      <c r="O7834" s="23">
        <f>'RESOLUCIONES EPG'!$N7834-'RESOLUCIONES EPG'!$D7834</f>
        <v>1211</v>
      </c>
    </row>
    <row r="7835" ht="16.5" customHeight="1">
      <c r="A7835" s="275" t="str">
        <f>'RESOLUCIONES 2015'!A8180:H8180</f>
        <v/>
      </c>
      <c r="B7835" s="73"/>
      <c r="C7835" s="74">
        <v>133.0</v>
      </c>
      <c r="D7835" s="130">
        <v>44995.0</v>
      </c>
      <c r="E7835" s="73" t="s">
        <v>10117</v>
      </c>
      <c r="F7835" s="130"/>
      <c r="G7835" s="73" t="s">
        <v>10118</v>
      </c>
      <c r="H7835" s="169"/>
      <c r="I7835" s="287"/>
      <c r="J7835" s="23"/>
      <c r="K7835" s="21"/>
      <c r="L7835" s="21"/>
      <c r="M7835" s="21"/>
      <c r="N7835" s="22">
        <f t="shared" si="2"/>
        <v>46206</v>
      </c>
      <c r="O7835" s="23">
        <f>'RESOLUCIONES EPG'!$N7835-'RESOLUCIONES EPG'!$D7835</f>
        <v>1211</v>
      </c>
    </row>
    <row r="7836" ht="16.5" customHeight="1">
      <c r="A7836" s="275" t="str">
        <f>'RESOLUCIONES 2015'!A8181:H8181</f>
        <v/>
      </c>
      <c r="B7836" s="73" t="s">
        <v>7852</v>
      </c>
      <c r="C7836" s="74">
        <v>134.0</v>
      </c>
      <c r="D7836" s="130">
        <v>44995.0</v>
      </c>
      <c r="E7836" s="73" t="s">
        <v>10119</v>
      </c>
      <c r="F7836" s="130"/>
      <c r="G7836" s="73" t="s">
        <v>10120</v>
      </c>
      <c r="H7836" s="169"/>
      <c r="I7836" s="287"/>
      <c r="J7836" s="23"/>
      <c r="K7836" s="21"/>
      <c r="L7836" s="21"/>
      <c r="M7836" s="21"/>
      <c r="N7836" s="22">
        <f t="shared" si="2"/>
        <v>46206</v>
      </c>
      <c r="O7836" s="23">
        <f>'RESOLUCIONES EPG'!$N7836-'RESOLUCIONES EPG'!$D7836</f>
        <v>1211</v>
      </c>
    </row>
    <row r="7837" ht="16.5" customHeight="1">
      <c r="A7837" s="275" t="str">
        <f>'RESOLUCIONES 2015'!A8179:H8179</f>
        <v/>
      </c>
      <c r="B7837" s="73" t="s">
        <v>7852</v>
      </c>
      <c r="C7837" s="74">
        <v>132.0</v>
      </c>
      <c r="D7837" s="130">
        <v>44995.0</v>
      </c>
      <c r="E7837" s="73" t="s">
        <v>10121</v>
      </c>
      <c r="F7837" s="130"/>
      <c r="G7837" s="73" t="s">
        <v>10121</v>
      </c>
      <c r="H7837" s="169"/>
      <c r="I7837" s="287"/>
      <c r="J7837" s="23"/>
      <c r="K7837" s="21"/>
      <c r="L7837" s="21"/>
      <c r="M7837" s="21"/>
      <c r="N7837" s="22">
        <f t="shared" si="2"/>
        <v>46206</v>
      </c>
      <c r="O7837" s="23">
        <f>'RESOLUCIONES EPG'!$N7837-'RESOLUCIONES EPG'!$D7837</f>
        <v>1211</v>
      </c>
    </row>
    <row r="7838" ht="16.5" customHeight="1">
      <c r="A7838" s="275" t="str">
        <f>'RESOLUCIONES 2015'!A8182:H8182</f>
        <v/>
      </c>
      <c r="B7838" s="73" t="s">
        <v>7852</v>
      </c>
      <c r="C7838" s="74">
        <v>135.0</v>
      </c>
      <c r="D7838" s="130">
        <v>44998.0</v>
      </c>
      <c r="E7838" s="73" t="s">
        <v>10122</v>
      </c>
      <c r="F7838" s="130"/>
      <c r="G7838" s="73" t="s">
        <v>10122</v>
      </c>
      <c r="H7838" s="169"/>
      <c r="I7838" s="287"/>
      <c r="J7838" s="23"/>
      <c r="K7838" s="21"/>
      <c r="L7838" s="21"/>
      <c r="M7838" s="21"/>
      <c r="N7838" s="22">
        <f t="shared" si="2"/>
        <v>46206</v>
      </c>
      <c r="O7838" s="23">
        <f>'RESOLUCIONES EPG'!$N7838-'RESOLUCIONES EPG'!$D7838</f>
        <v>1208</v>
      </c>
    </row>
    <row r="7839" ht="16.5" customHeight="1">
      <c r="A7839" s="275" t="str">
        <f>'RESOLUCIONES 2015'!A8185:H8185</f>
        <v/>
      </c>
      <c r="B7839" s="73" t="s">
        <v>7852</v>
      </c>
      <c r="C7839" s="74">
        <v>138.0</v>
      </c>
      <c r="D7839" s="130">
        <v>44999.0</v>
      </c>
      <c r="E7839" s="146" t="s">
        <v>5192</v>
      </c>
      <c r="F7839" s="130" t="s">
        <v>9050</v>
      </c>
      <c r="G7839" s="73" t="s">
        <v>2374</v>
      </c>
      <c r="H7839" s="169"/>
      <c r="I7839" s="287"/>
      <c r="J7839" s="23"/>
      <c r="K7839" s="21"/>
      <c r="L7839" s="21"/>
      <c r="M7839" s="21"/>
      <c r="N7839" s="22">
        <f t="shared" si="2"/>
        <v>46206</v>
      </c>
      <c r="O7839" s="23">
        <f>'RESOLUCIONES EPG'!$N7839-'RESOLUCIONES EPG'!$D7839</f>
        <v>1207</v>
      </c>
    </row>
    <row r="7840" ht="16.5" customHeight="1">
      <c r="A7840" s="275" t="str">
        <f>'RESOLUCIONES 2015'!A8183:H8183</f>
        <v/>
      </c>
      <c r="B7840" s="73" t="s">
        <v>7852</v>
      </c>
      <c r="C7840" s="74">
        <v>136.0</v>
      </c>
      <c r="D7840" s="130">
        <v>44999.0</v>
      </c>
      <c r="E7840" s="73" t="s">
        <v>3617</v>
      </c>
      <c r="F7840" s="130" t="s">
        <v>4213</v>
      </c>
      <c r="G7840" s="73" t="s">
        <v>10050</v>
      </c>
      <c r="H7840" s="169"/>
      <c r="I7840" s="287"/>
      <c r="J7840" s="23"/>
      <c r="K7840" s="21"/>
      <c r="L7840" s="21"/>
      <c r="M7840" s="21"/>
      <c r="N7840" s="22">
        <f t="shared" si="2"/>
        <v>46206</v>
      </c>
      <c r="O7840" s="23">
        <f>'RESOLUCIONES EPG'!$N7840-'RESOLUCIONES EPG'!$D7840</f>
        <v>1207</v>
      </c>
    </row>
    <row r="7841" ht="16.5" customHeight="1">
      <c r="A7841" s="275" t="str">
        <f>'RESOLUCIONES 2015'!A8186:H8186</f>
        <v/>
      </c>
      <c r="B7841" s="73" t="s">
        <v>7852</v>
      </c>
      <c r="C7841" s="74">
        <v>139.0</v>
      </c>
      <c r="D7841" s="130">
        <v>44999.0</v>
      </c>
      <c r="E7841" s="73" t="s">
        <v>8605</v>
      </c>
      <c r="F7841" s="130" t="s">
        <v>8606</v>
      </c>
      <c r="G7841" s="73" t="s">
        <v>2374</v>
      </c>
      <c r="H7841" s="169"/>
      <c r="I7841" s="287"/>
      <c r="J7841" s="23"/>
      <c r="K7841" s="21"/>
      <c r="L7841" s="21"/>
      <c r="M7841" s="21"/>
      <c r="N7841" s="22">
        <f t="shared" si="2"/>
        <v>46206</v>
      </c>
      <c r="O7841" s="23">
        <f>'RESOLUCIONES EPG'!$N7841-'RESOLUCIONES EPG'!$D7841</f>
        <v>1207</v>
      </c>
    </row>
    <row r="7842" ht="16.5" customHeight="1">
      <c r="A7842" s="275" t="str">
        <f>'RESOLUCIONES 2015'!A8184:H8184</f>
        <v/>
      </c>
      <c r="B7842" s="73" t="s">
        <v>7852</v>
      </c>
      <c r="C7842" s="74">
        <v>137.0</v>
      </c>
      <c r="D7842" s="130">
        <v>44999.0</v>
      </c>
      <c r="E7842" s="73" t="s">
        <v>3394</v>
      </c>
      <c r="F7842" s="130" t="s">
        <v>9515</v>
      </c>
      <c r="G7842" s="73" t="s">
        <v>10050</v>
      </c>
      <c r="H7842" s="169"/>
      <c r="I7842" s="299" t="s">
        <v>10123</v>
      </c>
      <c r="J7842" s="296" t="s">
        <v>10124</v>
      </c>
      <c r="K7842" s="21"/>
      <c r="L7842" s="21"/>
      <c r="M7842" s="21"/>
      <c r="N7842" s="22">
        <f t="shared" si="2"/>
        <v>46206</v>
      </c>
      <c r="O7842" s="23">
        <f>'RESOLUCIONES EPG'!$N7842-'RESOLUCIONES EPG'!$D7842</f>
        <v>1207</v>
      </c>
    </row>
    <row r="7843" ht="16.5" customHeight="1">
      <c r="A7843" s="275" t="str">
        <f>'RESOLUCIONES 2015'!A8190:H8190</f>
        <v/>
      </c>
      <c r="B7843" s="73" t="s">
        <v>7852</v>
      </c>
      <c r="C7843" s="74">
        <v>143.0</v>
      </c>
      <c r="D7843" s="130">
        <v>45000.0</v>
      </c>
      <c r="E7843" s="73" t="s">
        <v>10125</v>
      </c>
      <c r="F7843" s="130" t="s">
        <v>10126</v>
      </c>
      <c r="G7843" s="73" t="s">
        <v>18</v>
      </c>
      <c r="H7843" s="169" t="s">
        <v>4601</v>
      </c>
      <c r="I7843" s="287"/>
      <c r="J7843" s="23"/>
      <c r="K7843" s="21"/>
      <c r="L7843" s="21"/>
      <c r="M7843" s="21"/>
      <c r="N7843" s="22">
        <f t="shared" si="2"/>
        <v>46206</v>
      </c>
      <c r="O7843" s="23">
        <f>'RESOLUCIONES EPG'!$N7843-'RESOLUCIONES EPG'!$D7843</f>
        <v>1206</v>
      </c>
    </row>
    <row r="7844" ht="16.5" customHeight="1">
      <c r="A7844" s="275" t="str">
        <f>'RESOLUCIONES 2015'!A8189:H8189</f>
        <v/>
      </c>
      <c r="B7844" s="73" t="s">
        <v>7852</v>
      </c>
      <c r="C7844" s="74">
        <v>142.0</v>
      </c>
      <c r="D7844" s="130">
        <v>45000.0</v>
      </c>
      <c r="E7844" s="73" t="s">
        <v>10127</v>
      </c>
      <c r="F7844" s="130" t="s">
        <v>10128</v>
      </c>
      <c r="G7844" s="73" t="s">
        <v>18</v>
      </c>
      <c r="H7844" s="169" t="s">
        <v>10129</v>
      </c>
      <c r="I7844" s="287"/>
      <c r="J7844" s="23"/>
      <c r="K7844" s="21"/>
      <c r="L7844" s="21"/>
      <c r="M7844" s="21"/>
      <c r="N7844" s="22">
        <f t="shared" si="2"/>
        <v>46206</v>
      </c>
      <c r="O7844" s="23">
        <f>'RESOLUCIONES EPG'!$N7844-'RESOLUCIONES EPG'!$D7844</f>
        <v>1206</v>
      </c>
    </row>
    <row r="7845" ht="16.5" customHeight="1">
      <c r="A7845" s="275" t="str">
        <f>'RESOLUCIONES 2015'!A8188:H8188</f>
        <v/>
      </c>
      <c r="B7845" s="73" t="s">
        <v>7852</v>
      </c>
      <c r="C7845" s="74">
        <v>141.0</v>
      </c>
      <c r="D7845" s="130">
        <v>45000.0</v>
      </c>
      <c r="E7845" s="73" t="s">
        <v>10130</v>
      </c>
      <c r="F7845" s="130" t="s">
        <v>10131</v>
      </c>
      <c r="G7845" s="73" t="s">
        <v>18</v>
      </c>
      <c r="H7845" s="169" t="s">
        <v>1997</v>
      </c>
      <c r="I7845" s="287"/>
      <c r="J7845" s="23"/>
      <c r="K7845" s="21"/>
      <c r="L7845" s="21"/>
      <c r="M7845" s="21"/>
      <c r="N7845" s="22">
        <f t="shared" si="2"/>
        <v>46206</v>
      </c>
      <c r="O7845" s="23">
        <f>'RESOLUCIONES EPG'!$N7845-'RESOLUCIONES EPG'!$D7845</f>
        <v>1206</v>
      </c>
    </row>
    <row r="7846" ht="16.5" customHeight="1">
      <c r="A7846" s="275" t="str">
        <f>'RESOLUCIONES 2015'!A8187:H8187</f>
        <v/>
      </c>
      <c r="B7846" s="73" t="s">
        <v>7852</v>
      </c>
      <c r="C7846" s="74">
        <v>140.0</v>
      </c>
      <c r="D7846" s="130">
        <v>45000.0</v>
      </c>
      <c r="E7846" s="73" t="s">
        <v>10132</v>
      </c>
      <c r="F7846" s="130" t="s">
        <v>10133</v>
      </c>
      <c r="G7846" s="73" t="s">
        <v>18</v>
      </c>
      <c r="H7846" s="169" t="s">
        <v>4601</v>
      </c>
      <c r="I7846" s="287"/>
      <c r="J7846" s="23"/>
      <c r="K7846" s="21"/>
      <c r="L7846" s="21"/>
      <c r="M7846" s="21"/>
      <c r="N7846" s="22">
        <f t="shared" si="2"/>
        <v>46206</v>
      </c>
      <c r="O7846" s="23">
        <f>'RESOLUCIONES EPG'!$N7846-'RESOLUCIONES EPG'!$D7846</f>
        <v>1206</v>
      </c>
    </row>
    <row r="7847" ht="16.5" customHeight="1">
      <c r="A7847" s="275" t="str">
        <f>'RESOLUCIONES 2015'!A8191:H8191</f>
        <v/>
      </c>
      <c r="B7847" s="73" t="s">
        <v>7852</v>
      </c>
      <c r="C7847" s="74">
        <v>144.0</v>
      </c>
      <c r="D7847" s="130">
        <v>45000.0</v>
      </c>
      <c r="E7847" s="73" t="s">
        <v>10134</v>
      </c>
      <c r="F7847" s="130" t="s">
        <v>10135</v>
      </c>
      <c r="G7847" s="73" t="s">
        <v>18</v>
      </c>
      <c r="H7847" s="169" t="s">
        <v>10136</v>
      </c>
      <c r="I7847" s="287"/>
      <c r="J7847" s="23"/>
      <c r="K7847" s="21"/>
      <c r="L7847" s="21"/>
      <c r="M7847" s="21"/>
      <c r="N7847" s="22">
        <f t="shared" si="2"/>
        <v>46206</v>
      </c>
      <c r="O7847" s="23">
        <f>'RESOLUCIONES EPG'!$N7847-'RESOLUCIONES EPG'!$D7847</f>
        <v>1206</v>
      </c>
    </row>
    <row r="7848" ht="16.5" customHeight="1">
      <c r="A7848" s="275" t="str">
        <f>'RESOLUCIONES 2015'!A8192:H8192</f>
        <v/>
      </c>
      <c r="B7848" s="73" t="s">
        <v>7852</v>
      </c>
      <c r="C7848" s="74">
        <v>145.0</v>
      </c>
      <c r="D7848" s="130">
        <v>45000.0</v>
      </c>
      <c r="E7848" s="73" t="s">
        <v>10137</v>
      </c>
      <c r="F7848" s="130" t="s">
        <v>10138</v>
      </c>
      <c r="G7848" s="73" t="s">
        <v>18</v>
      </c>
      <c r="H7848" s="169" t="s">
        <v>10136</v>
      </c>
      <c r="I7848" s="287"/>
      <c r="J7848" s="23"/>
      <c r="K7848" s="21"/>
      <c r="L7848" s="21"/>
      <c r="M7848" s="21"/>
      <c r="N7848" s="22">
        <f t="shared" si="2"/>
        <v>46206</v>
      </c>
      <c r="O7848" s="23">
        <f>'RESOLUCIONES EPG'!$N7848-'RESOLUCIONES EPG'!$D7848</f>
        <v>1206</v>
      </c>
    </row>
    <row r="7849" ht="16.5" customHeight="1">
      <c r="A7849" s="275" t="str">
        <f>'RESOLUCIONES 2015'!A8196:H8196</f>
        <v/>
      </c>
      <c r="B7849" s="73" t="s">
        <v>7852</v>
      </c>
      <c r="C7849" s="74">
        <v>149.0</v>
      </c>
      <c r="D7849" s="130">
        <v>45001.0</v>
      </c>
      <c r="E7849" s="73" t="s">
        <v>1477</v>
      </c>
      <c r="F7849" s="130" t="s">
        <v>4516</v>
      </c>
      <c r="G7849" s="73" t="s">
        <v>1624</v>
      </c>
      <c r="H7849" s="169"/>
      <c r="I7849" s="287"/>
      <c r="J7849" s="23"/>
      <c r="K7849" s="21"/>
      <c r="L7849" s="21"/>
      <c r="M7849" s="21"/>
      <c r="N7849" s="22">
        <f t="shared" si="2"/>
        <v>46206</v>
      </c>
      <c r="O7849" s="23">
        <f>'RESOLUCIONES EPG'!$N7849-'RESOLUCIONES EPG'!$D7849</f>
        <v>1205</v>
      </c>
    </row>
    <row r="7850" ht="16.5" customHeight="1">
      <c r="A7850" s="275" t="str">
        <f>'RESOLUCIONES 2015'!A8193:H8193</f>
        <v/>
      </c>
      <c r="B7850" s="73" t="s">
        <v>7852</v>
      </c>
      <c r="C7850" s="74">
        <v>146.0</v>
      </c>
      <c r="D7850" s="130">
        <v>45001.0</v>
      </c>
      <c r="E7850" s="73" t="s">
        <v>10139</v>
      </c>
      <c r="F7850" s="130" t="s">
        <v>7396</v>
      </c>
      <c r="G7850" s="73" t="s">
        <v>1624</v>
      </c>
      <c r="H7850" s="169"/>
      <c r="I7850" s="287"/>
      <c r="J7850" s="23"/>
      <c r="K7850" s="21"/>
      <c r="L7850" s="21"/>
      <c r="M7850" s="21"/>
      <c r="N7850" s="22">
        <f t="shared" si="2"/>
        <v>46206</v>
      </c>
      <c r="O7850" s="23">
        <f>'RESOLUCIONES EPG'!$N7850-'RESOLUCIONES EPG'!$D7850</f>
        <v>1205</v>
      </c>
    </row>
    <row r="7851" ht="16.5" customHeight="1">
      <c r="A7851" s="275" t="str">
        <f>'RESOLUCIONES 2015'!A8195:H8195</f>
        <v/>
      </c>
      <c r="B7851" s="73" t="s">
        <v>7852</v>
      </c>
      <c r="C7851" s="74">
        <v>148.0</v>
      </c>
      <c r="D7851" s="130">
        <v>45001.0</v>
      </c>
      <c r="E7851" s="73" t="s">
        <v>10140</v>
      </c>
      <c r="F7851" s="130" t="s">
        <v>9609</v>
      </c>
      <c r="G7851" s="73" t="s">
        <v>1624</v>
      </c>
      <c r="H7851" s="169"/>
      <c r="I7851" s="287"/>
      <c r="J7851" s="23"/>
      <c r="K7851" s="21"/>
      <c r="L7851" s="21"/>
      <c r="M7851" s="21"/>
      <c r="N7851" s="22">
        <f t="shared" si="2"/>
        <v>46206</v>
      </c>
      <c r="O7851" s="23">
        <f>'RESOLUCIONES EPG'!$N7851-'RESOLUCIONES EPG'!$D7851</f>
        <v>1205</v>
      </c>
    </row>
    <row r="7852" ht="16.5" customHeight="1">
      <c r="A7852" s="275" t="str">
        <f>'RESOLUCIONES 2015'!A8194:H8194</f>
        <v/>
      </c>
      <c r="B7852" s="73" t="s">
        <v>7852</v>
      </c>
      <c r="C7852" s="74">
        <v>147.0</v>
      </c>
      <c r="D7852" s="130">
        <v>45001.0</v>
      </c>
      <c r="E7852" s="73" t="s">
        <v>10141</v>
      </c>
      <c r="F7852" s="130" t="s">
        <v>8443</v>
      </c>
      <c r="G7852" s="73" t="s">
        <v>1624</v>
      </c>
      <c r="H7852" s="169"/>
      <c r="I7852" s="287"/>
      <c r="J7852" s="23"/>
      <c r="K7852" s="21"/>
      <c r="L7852" s="21"/>
      <c r="M7852" s="21"/>
      <c r="N7852" s="22">
        <f t="shared" si="2"/>
        <v>46206</v>
      </c>
      <c r="O7852" s="23">
        <f>'RESOLUCIONES EPG'!$N7852-'RESOLUCIONES EPG'!$D7852</f>
        <v>1205</v>
      </c>
    </row>
    <row r="7853" ht="16.5" customHeight="1">
      <c r="A7853" s="275" t="str">
        <f>'RESOLUCIONES 2015'!A8197:H8197</f>
        <v/>
      </c>
      <c r="B7853" s="73" t="s">
        <v>7852</v>
      </c>
      <c r="C7853" s="74">
        <v>150.0</v>
      </c>
      <c r="D7853" s="130">
        <v>45001.0</v>
      </c>
      <c r="E7853" s="73" t="s">
        <v>10142</v>
      </c>
      <c r="F7853" s="130" t="s">
        <v>9035</v>
      </c>
      <c r="G7853" s="73" t="s">
        <v>10050</v>
      </c>
      <c r="H7853" s="169"/>
      <c r="I7853" s="296" t="s">
        <v>10143</v>
      </c>
      <c r="J7853" s="285"/>
      <c r="K7853" s="21"/>
      <c r="L7853" s="21"/>
      <c r="M7853" s="21"/>
      <c r="N7853" s="22">
        <f t="shared" si="2"/>
        <v>46206</v>
      </c>
      <c r="O7853" s="23">
        <f>'RESOLUCIONES EPG'!$N7853-'RESOLUCIONES EPG'!$D7853</f>
        <v>1205</v>
      </c>
    </row>
    <row r="7854" ht="16.5" customHeight="1">
      <c r="A7854" s="275" t="str">
        <f>'RESOLUCIONES 2015'!A8223:H8223</f>
        <v/>
      </c>
      <c r="B7854" s="73" t="s">
        <v>7852</v>
      </c>
      <c r="C7854" s="74">
        <v>176.0</v>
      </c>
      <c r="D7854" s="130">
        <v>45002.0</v>
      </c>
      <c r="E7854" s="73" t="s">
        <v>10144</v>
      </c>
      <c r="F7854" s="130" t="s">
        <v>7987</v>
      </c>
      <c r="G7854" s="73" t="s">
        <v>10145</v>
      </c>
      <c r="H7854" s="169"/>
      <c r="I7854" s="287"/>
      <c r="J7854" s="285"/>
      <c r="K7854" s="21"/>
      <c r="L7854" s="21"/>
      <c r="M7854" s="21"/>
      <c r="N7854" s="22">
        <f t="shared" si="2"/>
        <v>46206</v>
      </c>
      <c r="O7854" s="23">
        <f>'RESOLUCIONES EPG'!$N7854-'RESOLUCIONES EPG'!$D7854</f>
        <v>1204</v>
      </c>
    </row>
    <row r="7855" ht="16.5" customHeight="1">
      <c r="A7855" s="275" t="str">
        <f>'RESOLUCIONES 2015'!A8224:H8224</f>
        <v/>
      </c>
      <c r="B7855" s="73" t="s">
        <v>7852</v>
      </c>
      <c r="C7855" s="74">
        <v>177.0</v>
      </c>
      <c r="D7855" s="130">
        <v>45002.0</v>
      </c>
      <c r="E7855" s="73" t="s">
        <v>10146</v>
      </c>
      <c r="F7855" s="130" t="s">
        <v>8028</v>
      </c>
      <c r="G7855" s="73" t="s">
        <v>10145</v>
      </c>
      <c r="H7855" s="169"/>
      <c r="I7855" s="287"/>
      <c r="J7855" s="285"/>
      <c r="K7855" s="21"/>
      <c r="L7855" s="21"/>
      <c r="M7855" s="21"/>
      <c r="N7855" s="22">
        <f t="shared" si="2"/>
        <v>46206</v>
      </c>
      <c r="O7855" s="23">
        <f>'RESOLUCIONES EPG'!$N7855-'RESOLUCIONES EPG'!$D7855</f>
        <v>1204</v>
      </c>
    </row>
    <row r="7856" ht="16.5" customHeight="1">
      <c r="A7856" s="275" t="str">
        <f>'RESOLUCIONES 2015'!A8200:H8200</f>
        <v/>
      </c>
      <c r="B7856" s="73" t="s">
        <v>7852</v>
      </c>
      <c r="C7856" s="74">
        <v>153.0</v>
      </c>
      <c r="D7856" s="130">
        <v>45005.0</v>
      </c>
      <c r="E7856" s="73" t="s">
        <v>10147</v>
      </c>
      <c r="F7856" s="130" t="s">
        <v>10148</v>
      </c>
      <c r="G7856" s="73" t="s">
        <v>18</v>
      </c>
      <c r="H7856" s="169" t="s">
        <v>4601</v>
      </c>
      <c r="I7856" s="287"/>
      <c r="J7856" s="285"/>
      <c r="K7856" s="21"/>
      <c r="L7856" s="21"/>
      <c r="M7856" s="21"/>
      <c r="N7856" s="22">
        <f t="shared" si="2"/>
        <v>46206</v>
      </c>
      <c r="O7856" s="23">
        <f>'RESOLUCIONES EPG'!$N7856-'RESOLUCIONES EPG'!$D7856</f>
        <v>1201</v>
      </c>
    </row>
    <row r="7857" ht="16.5" customHeight="1">
      <c r="A7857" s="275" t="str">
        <f>'RESOLUCIONES 2015'!A8198:H8198</f>
        <v/>
      </c>
      <c r="B7857" s="73" t="s">
        <v>7852</v>
      </c>
      <c r="C7857" s="74">
        <v>151.0</v>
      </c>
      <c r="D7857" s="130">
        <v>45005.0</v>
      </c>
      <c r="E7857" s="73" t="s">
        <v>10149</v>
      </c>
      <c r="F7857" s="130" t="s">
        <v>10150</v>
      </c>
      <c r="G7857" s="73" t="s">
        <v>18</v>
      </c>
      <c r="H7857" s="169" t="s">
        <v>1652</v>
      </c>
      <c r="I7857" s="287"/>
      <c r="J7857" s="285"/>
      <c r="K7857" s="21"/>
      <c r="L7857" s="21"/>
      <c r="M7857" s="21"/>
      <c r="N7857" s="22">
        <f t="shared" si="2"/>
        <v>46206</v>
      </c>
      <c r="O7857" s="23">
        <f>'RESOLUCIONES EPG'!$N7857-'RESOLUCIONES EPG'!$D7857</f>
        <v>1201</v>
      </c>
    </row>
    <row r="7858" ht="16.5" customHeight="1">
      <c r="A7858" s="275" t="str">
        <f>'RESOLUCIONES 2015'!A8199:H8199</f>
        <v/>
      </c>
      <c r="B7858" s="73" t="s">
        <v>7852</v>
      </c>
      <c r="C7858" s="74">
        <v>152.0</v>
      </c>
      <c r="D7858" s="130">
        <v>45005.0</v>
      </c>
      <c r="E7858" s="73" t="s">
        <v>2275</v>
      </c>
      <c r="F7858" s="130" t="s">
        <v>10151</v>
      </c>
      <c r="G7858" s="73" t="s">
        <v>18</v>
      </c>
      <c r="H7858" s="169" t="s">
        <v>2739</v>
      </c>
      <c r="I7858" s="287"/>
      <c r="J7858" s="285"/>
      <c r="K7858" s="21"/>
      <c r="L7858" s="21"/>
      <c r="M7858" s="21"/>
      <c r="N7858" s="22">
        <f t="shared" si="2"/>
        <v>46206</v>
      </c>
      <c r="O7858" s="23">
        <f>'RESOLUCIONES EPG'!$N7858-'RESOLUCIONES EPG'!$D7858</f>
        <v>1201</v>
      </c>
    </row>
    <row r="7859" ht="16.5" customHeight="1">
      <c r="A7859" s="275" t="str">
        <f>'RESOLUCIONES 2015'!A8206:H8206</f>
        <v/>
      </c>
      <c r="B7859" s="73" t="s">
        <v>7852</v>
      </c>
      <c r="C7859" s="74">
        <v>159.0</v>
      </c>
      <c r="D7859" s="130">
        <v>45006.0</v>
      </c>
      <c r="E7859" s="73" t="s">
        <v>5408</v>
      </c>
      <c r="F7859" s="130" t="s">
        <v>8121</v>
      </c>
      <c r="G7859" s="73" t="s">
        <v>2253</v>
      </c>
      <c r="H7859" s="169" t="s">
        <v>9683</v>
      </c>
      <c r="I7859" s="287"/>
      <c r="J7859" s="285"/>
      <c r="K7859" s="21"/>
      <c r="L7859" s="21"/>
      <c r="M7859" s="21"/>
      <c r="N7859" s="22">
        <f t="shared" si="2"/>
        <v>46206</v>
      </c>
      <c r="O7859" s="23">
        <f>'RESOLUCIONES EPG'!$N7859-'RESOLUCIONES EPG'!$D7859</f>
        <v>1200</v>
      </c>
    </row>
    <row r="7860" ht="16.5" customHeight="1">
      <c r="A7860" s="275" t="str">
        <f>'RESOLUCIONES 2015'!A8207:H8207</f>
        <v/>
      </c>
      <c r="B7860" s="73" t="s">
        <v>7852</v>
      </c>
      <c r="C7860" s="74">
        <v>160.0</v>
      </c>
      <c r="D7860" s="130">
        <v>45006.0</v>
      </c>
      <c r="E7860" s="289" t="s">
        <v>7313</v>
      </c>
      <c r="F7860" s="290" t="s">
        <v>7474</v>
      </c>
      <c r="G7860" s="73" t="s">
        <v>2253</v>
      </c>
      <c r="H7860" s="291" t="s">
        <v>9919</v>
      </c>
      <c r="I7860" s="292"/>
      <c r="J7860" s="293"/>
      <c r="K7860" s="297"/>
      <c r="L7860" s="297"/>
      <c r="M7860" s="297"/>
      <c r="N7860" s="22">
        <f t="shared" si="2"/>
        <v>46206</v>
      </c>
      <c r="O7860" s="23">
        <f>'RESOLUCIONES EPG'!$N7860-'RESOLUCIONES EPG'!$D7860</f>
        <v>1200</v>
      </c>
    </row>
    <row r="7861" ht="16.5" customHeight="1">
      <c r="A7861" s="275" t="str">
        <f>'RESOLUCIONES 2015'!A8202:H8202</f>
        <v/>
      </c>
      <c r="B7861" s="73" t="s">
        <v>7852</v>
      </c>
      <c r="C7861" s="74">
        <v>155.0</v>
      </c>
      <c r="D7861" s="130">
        <v>45006.0</v>
      </c>
      <c r="E7861" s="73" t="s">
        <v>4329</v>
      </c>
      <c r="F7861" s="130" t="s">
        <v>9806</v>
      </c>
      <c r="G7861" s="73" t="s">
        <v>8629</v>
      </c>
      <c r="H7861" s="169"/>
      <c r="I7861" s="287"/>
      <c r="J7861" s="285"/>
      <c r="K7861" s="21"/>
      <c r="L7861" s="21"/>
      <c r="M7861" s="21"/>
      <c r="N7861" s="22">
        <f t="shared" si="2"/>
        <v>46206</v>
      </c>
      <c r="O7861" s="23">
        <f>'RESOLUCIONES EPG'!$N7861-'RESOLUCIONES EPG'!$D7861</f>
        <v>1200</v>
      </c>
    </row>
    <row r="7862" ht="16.5" customHeight="1">
      <c r="A7862" s="275" t="str">
        <f>'RESOLUCIONES 2015'!A8205:H8205</f>
        <v/>
      </c>
      <c r="B7862" s="73" t="s">
        <v>7852</v>
      </c>
      <c r="C7862" s="74">
        <v>158.0</v>
      </c>
      <c r="D7862" s="130">
        <v>45006.0</v>
      </c>
      <c r="E7862" s="73" t="s">
        <v>3156</v>
      </c>
      <c r="F7862" s="130" t="s">
        <v>7869</v>
      </c>
      <c r="G7862" s="73" t="s">
        <v>2253</v>
      </c>
      <c r="H7862" s="169" t="s">
        <v>9317</v>
      </c>
      <c r="I7862" s="287"/>
      <c r="J7862" s="285"/>
      <c r="K7862" s="21"/>
      <c r="L7862" s="21"/>
      <c r="M7862" s="21"/>
      <c r="N7862" s="22">
        <f t="shared" si="2"/>
        <v>46206</v>
      </c>
      <c r="O7862" s="23">
        <f>'RESOLUCIONES EPG'!$N7862-'RESOLUCIONES EPG'!$D7862</f>
        <v>1200</v>
      </c>
    </row>
    <row r="7863" ht="16.5" customHeight="1">
      <c r="A7863" s="275" t="str">
        <f>'RESOLUCIONES 2015'!A8201:H8201</f>
        <v/>
      </c>
      <c r="B7863" s="73" t="s">
        <v>7852</v>
      </c>
      <c r="C7863" s="74">
        <v>154.0</v>
      </c>
      <c r="D7863" s="130">
        <v>45006.0</v>
      </c>
      <c r="E7863" s="73" t="s">
        <v>7480</v>
      </c>
      <c r="F7863" s="130" t="s">
        <v>10152</v>
      </c>
      <c r="G7863" s="73" t="s">
        <v>8629</v>
      </c>
      <c r="H7863" s="169"/>
      <c r="I7863" s="287"/>
      <c r="J7863" s="285"/>
      <c r="K7863" s="21"/>
      <c r="L7863" s="21"/>
      <c r="M7863" s="21"/>
      <c r="N7863" s="22">
        <f t="shared" si="2"/>
        <v>46206</v>
      </c>
      <c r="O7863" s="23">
        <f>'RESOLUCIONES EPG'!$N7863-'RESOLUCIONES EPG'!$D7863</f>
        <v>1200</v>
      </c>
    </row>
    <row r="7864" ht="16.5" customHeight="1">
      <c r="A7864" s="275" t="str">
        <f>'RESOLUCIONES 2015'!A8203:H8203</f>
        <v/>
      </c>
      <c r="B7864" s="73" t="s">
        <v>7852</v>
      </c>
      <c r="C7864" s="74">
        <v>156.0</v>
      </c>
      <c r="D7864" s="130">
        <v>45006.0</v>
      </c>
      <c r="E7864" s="73" t="s">
        <v>2848</v>
      </c>
      <c r="F7864" s="130" t="s">
        <v>9349</v>
      </c>
      <c r="G7864" s="73" t="s">
        <v>8629</v>
      </c>
      <c r="H7864" s="169"/>
      <c r="I7864" s="287"/>
      <c r="J7864" s="285"/>
      <c r="K7864" s="21"/>
      <c r="L7864" s="21"/>
      <c r="M7864" s="21"/>
      <c r="N7864" s="22">
        <f t="shared" si="2"/>
        <v>46206</v>
      </c>
      <c r="O7864" s="23">
        <f>'RESOLUCIONES EPG'!$N7864-'RESOLUCIONES EPG'!$D7864</f>
        <v>1200</v>
      </c>
    </row>
    <row r="7865" ht="16.5" customHeight="1">
      <c r="A7865" s="275" t="str">
        <f>'RESOLUCIONES 2015'!A8204:H8204</f>
        <v/>
      </c>
      <c r="B7865" s="73" t="s">
        <v>7852</v>
      </c>
      <c r="C7865" s="74">
        <v>157.0</v>
      </c>
      <c r="D7865" s="130">
        <v>45006.0</v>
      </c>
      <c r="E7865" s="73" t="s">
        <v>8920</v>
      </c>
      <c r="F7865" s="130" t="s">
        <v>8816</v>
      </c>
      <c r="G7865" s="73" t="s">
        <v>2253</v>
      </c>
      <c r="H7865" s="169" t="s">
        <v>10087</v>
      </c>
      <c r="I7865" s="287"/>
      <c r="J7865" s="285"/>
      <c r="K7865" s="21"/>
      <c r="L7865" s="21"/>
      <c r="M7865" s="21"/>
      <c r="N7865" s="22">
        <f t="shared" si="2"/>
        <v>46206</v>
      </c>
      <c r="O7865" s="23">
        <f>'RESOLUCIONES EPG'!$N7865-'RESOLUCIONES EPG'!$D7865</f>
        <v>1200</v>
      </c>
    </row>
    <row r="7866" ht="16.5" customHeight="1">
      <c r="A7866" s="275" t="str">
        <f>'RESOLUCIONES 2015'!A8209:H8209</f>
        <v/>
      </c>
      <c r="B7866" s="73" t="s">
        <v>7852</v>
      </c>
      <c r="C7866" s="74">
        <v>162.0</v>
      </c>
      <c r="D7866" s="130">
        <v>45008.0</v>
      </c>
      <c r="E7866" s="73" t="s">
        <v>6500</v>
      </c>
      <c r="F7866" s="130" t="s">
        <v>10153</v>
      </c>
      <c r="G7866" s="73" t="s">
        <v>18</v>
      </c>
      <c r="H7866" s="169" t="s">
        <v>1774</v>
      </c>
      <c r="I7866" s="287"/>
      <c r="J7866" s="285"/>
      <c r="K7866" s="21"/>
      <c r="L7866" s="21"/>
      <c r="M7866" s="21"/>
      <c r="N7866" s="22">
        <f t="shared" si="2"/>
        <v>46206</v>
      </c>
      <c r="O7866" s="23">
        <f>'RESOLUCIONES EPG'!$N7866-'RESOLUCIONES EPG'!$D7866</f>
        <v>1198</v>
      </c>
    </row>
    <row r="7867" ht="16.5" customHeight="1">
      <c r="A7867" s="275" t="str">
        <f>'RESOLUCIONES 2015'!A8212:H8212</f>
        <v/>
      </c>
      <c r="B7867" s="73" t="s">
        <v>7852</v>
      </c>
      <c r="C7867" s="74">
        <v>165.0</v>
      </c>
      <c r="D7867" s="130">
        <v>45008.0</v>
      </c>
      <c r="E7867" s="73" t="s">
        <v>10154</v>
      </c>
      <c r="F7867" s="130" t="s">
        <v>10155</v>
      </c>
      <c r="G7867" s="73" t="s">
        <v>18</v>
      </c>
      <c r="H7867" s="169" t="s">
        <v>4646</v>
      </c>
      <c r="I7867" s="287"/>
      <c r="J7867" s="285"/>
      <c r="K7867" s="21"/>
      <c r="L7867" s="21"/>
      <c r="M7867" s="21"/>
      <c r="N7867" s="22">
        <f t="shared" si="2"/>
        <v>46206</v>
      </c>
      <c r="O7867" s="23">
        <f>'RESOLUCIONES EPG'!$N7867-'RESOLUCIONES EPG'!$D7867</f>
        <v>1198</v>
      </c>
    </row>
    <row r="7868" ht="16.5" customHeight="1">
      <c r="A7868" s="275" t="str">
        <f>'RESOLUCIONES 2015'!A8208:H8208</f>
        <v/>
      </c>
      <c r="B7868" s="73" t="s">
        <v>7852</v>
      </c>
      <c r="C7868" s="74">
        <v>161.0</v>
      </c>
      <c r="D7868" s="130">
        <v>45008.0</v>
      </c>
      <c r="E7868" s="73" t="s">
        <v>10156</v>
      </c>
      <c r="F7868" s="130" t="s">
        <v>9233</v>
      </c>
      <c r="G7868" s="73" t="s">
        <v>2751</v>
      </c>
      <c r="H7868" s="169"/>
      <c r="I7868" s="299" t="s">
        <v>10157</v>
      </c>
      <c r="J7868" s="285"/>
      <c r="K7868" s="21"/>
      <c r="L7868" s="21"/>
      <c r="M7868" s="21"/>
      <c r="N7868" s="22">
        <f t="shared" si="2"/>
        <v>46206</v>
      </c>
      <c r="O7868" s="23">
        <f>'RESOLUCIONES EPG'!$N7868-'RESOLUCIONES EPG'!$D7868</f>
        <v>1198</v>
      </c>
    </row>
    <row r="7869" ht="16.5" customHeight="1">
      <c r="A7869" s="222"/>
      <c r="B7869" s="73" t="s">
        <v>7852</v>
      </c>
      <c r="C7869" s="74">
        <v>167.0</v>
      </c>
      <c r="D7869" s="130">
        <v>45008.0</v>
      </c>
      <c r="E7869" s="73" t="s">
        <v>10158</v>
      </c>
      <c r="F7869" s="130" t="s">
        <v>10159</v>
      </c>
      <c r="G7869" s="73" t="s">
        <v>18</v>
      </c>
      <c r="H7869" s="169" t="s">
        <v>3057</v>
      </c>
      <c r="I7869" s="287"/>
      <c r="J7869" s="285"/>
      <c r="K7869" s="21"/>
      <c r="L7869" s="21"/>
      <c r="M7869" s="21"/>
      <c r="N7869" s="22">
        <f t="shared" si="2"/>
        <v>46206</v>
      </c>
      <c r="O7869" s="23">
        <f>'RESOLUCIONES EPG'!$N7869-'RESOLUCIONES EPG'!$D7869</f>
        <v>1198</v>
      </c>
    </row>
    <row r="7870" ht="16.5" customHeight="1">
      <c r="A7870" s="275" t="str">
        <f>'RESOLUCIONES 2015'!A8210:H8210</f>
        <v/>
      </c>
      <c r="B7870" s="73" t="s">
        <v>7852</v>
      </c>
      <c r="C7870" s="74">
        <v>163.0</v>
      </c>
      <c r="D7870" s="130">
        <v>45008.0</v>
      </c>
      <c r="E7870" s="73" t="s">
        <v>10160</v>
      </c>
      <c r="F7870" s="130" t="s">
        <v>10161</v>
      </c>
      <c r="G7870" s="73" t="s">
        <v>18</v>
      </c>
      <c r="H7870" s="169" t="s">
        <v>4865</v>
      </c>
      <c r="I7870" s="287"/>
      <c r="J7870" s="285"/>
      <c r="K7870" s="21"/>
      <c r="L7870" s="21"/>
      <c r="M7870" s="21"/>
      <c r="N7870" s="22">
        <f t="shared" si="2"/>
        <v>46206</v>
      </c>
      <c r="O7870" s="23">
        <f>'RESOLUCIONES EPG'!$N7870-'RESOLUCIONES EPG'!$D7870</f>
        <v>1198</v>
      </c>
    </row>
    <row r="7871" ht="16.5" customHeight="1">
      <c r="A7871" s="275" t="str">
        <f>'RESOLUCIONES 2015'!A8213:H8213</f>
        <v/>
      </c>
      <c r="B7871" s="73" t="s">
        <v>7852</v>
      </c>
      <c r="C7871" s="74">
        <v>166.0</v>
      </c>
      <c r="D7871" s="130">
        <v>45008.0</v>
      </c>
      <c r="E7871" s="73" t="s">
        <v>10162</v>
      </c>
      <c r="F7871" s="130" t="s">
        <v>10163</v>
      </c>
      <c r="G7871" s="73" t="s">
        <v>18</v>
      </c>
      <c r="H7871" s="169" t="s">
        <v>2151</v>
      </c>
      <c r="I7871" s="287"/>
      <c r="J7871" s="285"/>
      <c r="K7871" s="21"/>
      <c r="L7871" s="21"/>
      <c r="M7871" s="21"/>
      <c r="N7871" s="22">
        <f t="shared" si="2"/>
        <v>46206</v>
      </c>
      <c r="O7871" s="23">
        <f>'RESOLUCIONES EPG'!$N7871-'RESOLUCIONES EPG'!$D7871</f>
        <v>1198</v>
      </c>
    </row>
    <row r="7872" ht="16.5" customHeight="1">
      <c r="A7872" s="275" t="str">
        <f>'RESOLUCIONES 2015'!A8211:H8211</f>
        <v/>
      </c>
      <c r="B7872" s="73" t="s">
        <v>7852</v>
      </c>
      <c r="C7872" s="74">
        <v>164.0</v>
      </c>
      <c r="D7872" s="130">
        <v>45008.0</v>
      </c>
      <c r="E7872" s="73" t="s">
        <v>10164</v>
      </c>
      <c r="F7872" s="278" t="s">
        <v>10165</v>
      </c>
      <c r="G7872" s="73" t="s">
        <v>18</v>
      </c>
      <c r="H7872" s="169" t="s">
        <v>4601</v>
      </c>
      <c r="I7872" s="287"/>
      <c r="J7872" s="285"/>
      <c r="K7872" s="21"/>
      <c r="L7872" s="21"/>
      <c r="M7872" s="21"/>
      <c r="N7872" s="22">
        <f t="shared" si="2"/>
        <v>46206</v>
      </c>
      <c r="O7872" s="23">
        <f>'RESOLUCIONES EPG'!$N7872-'RESOLUCIONES EPG'!$D7872</f>
        <v>1198</v>
      </c>
    </row>
    <row r="7873" ht="16.5" customHeight="1">
      <c r="A7873" s="275" t="str">
        <f>'RESOLUCIONES 2015'!A8220:H8220</f>
        <v/>
      </c>
      <c r="B7873" s="73" t="s">
        <v>7852</v>
      </c>
      <c r="C7873" s="74">
        <v>173.0</v>
      </c>
      <c r="D7873" s="130">
        <v>45009.0</v>
      </c>
      <c r="E7873" s="73" t="s">
        <v>7316</v>
      </c>
      <c r="F7873" s="130" t="s">
        <v>9941</v>
      </c>
      <c r="G7873" s="73" t="s">
        <v>2751</v>
      </c>
      <c r="H7873" s="169"/>
      <c r="I7873" s="296" t="s">
        <v>10166</v>
      </c>
      <c r="J7873" s="285"/>
      <c r="K7873" s="21"/>
      <c r="L7873" s="21"/>
      <c r="M7873" s="21"/>
      <c r="N7873" s="22">
        <f t="shared" si="2"/>
        <v>46206</v>
      </c>
      <c r="O7873" s="23">
        <f>'RESOLUCIONES EPG'!$N7873-'RESOLUCIONES EPG'!$D7873</f>
        <v>1197</v>
      </c>
    </row>
    <row r="7874" ht="16.5" customHeight="1">
      <c r="A7874" s="275" t="str">
        <f>'RESOLUCIONES 2015'!A8217:H8217</f>
        <v/>
      </c>
      <c r="B7874" s="73" t="s">
        <v>7852</v>
      </c>
      <c r="C7874" s="74">
        <v>170.0</v>
      </c>
      <c r="D7874" s="130">
        <v>45009.0</v>
      </c>
      <c r="E7874" s="73" t="s">
        <v>9292</v>
      </c>
      <c r="F7874" s="130" t="s">
        <v>10167</v>
      </c>
      <c r="G7874" s="73" t="s">
        <v>2751</v>
      </c>
      <c r="H7874" s="169"/>
      <c r="I7874" s="299" t="s">
        <v>10168</v>
      </c>
      <c r="J7874" s="299" t="s">
        <v>10169</v>
      </c>
      <c r="K7874" s="21"/>
      <c r="L7874" s="21"/>
      <c r="M7874" s="21"/>
      <c r="N7874" s="22">
        <f t="shared" si="2"/>
        <v>46206</v>
      </c>
      <c r="O7874" s="23">
        <f>'RESOLUCIONES EPG'!$N7874-'RESOLUCIONES EPG'!$D7874</f>
        <v>1197</v>
      </c>
    </row>
    <row r="7875" ht="16.5" customHeight="1">
      <c r="A7875" s="275" t="str">
        <f>'RESOLUCIONES 2015'!A8215:H8215</f>
        <v/>
      </c>
      <c r="B7875" s="73" t="s">
        <v>7852</v>
      </c>
      <c r="C7875" s="74">
        <v>168.0</v>
      </c>
      <c r="D7875" s="130">
        <v>45009.0</v>
      </c>
      <c r="E7875" s="73" t="s">
        <v>2943</v>
      </c>
      <c r="F7875" s="130" t="s">
        <v>10170</v>
      </c>
      <c r="G7875" s="73" t="s">
        <v>2751</v>
      </c>
      <c r="H7875" s="169"/>
      <c r="I7875" s="287"/>
      <c r="J7875" s="285"/>
      <c r="K7875" s="21"/>
      <c r="L7875" s="21"/>
      <c r="M7875" s="21"/>
      <c r="N7875" s="22">
        <f t="shared" si="2"/>
        <v>46206</v>
      </c>
      <c r="O7875" s="23">
        <f>'RESOLUCIONES EPG'!$N7875-'RESOLUCIONES EPG'!$D7875</f>
        <v>1197</v>
      </c>
    </row>
    <row r="7876" ht="16.5" customHeight="1">
      <c r="A7876" s="275" t="str">
        <f>'RESOLUCIONES 2015'!A8218:H8218</f>
        <v/>
      </c>
      <c r="B7876" s="73" t="s">
        <v>7852</v>
      </c>
      <c r="C7876" s="74">
        <v>171.0</v>
      </c>
      <c r="D7876" s="130">
        <v>45009.0</v>
      </c>
      <c r="E7876" s="73" t="s">
        <v>10075</v>
      </c>
      <c r="F7876" s="130" t="s">
        <v>10171</v>
      </c>
      <c r="G7876" s="73" t="s">
        <v>2751</v>
      </c>
      <c r="H7876" s="169"/>
      <c r="I7876" s="296" t="s">
        <v>10172</v>
      </c>
      <c r="J7876" s="296" t="s">
        <v>10173</v>
      </c>
      <c r="K7876" s="21"/>
      <c r="L7876" s="21"/>
      <c r="M7876" s="21"/>
      <c r="N7876" s="22">
        <f t="shared" si="2"/>
        <v>46206</v>
      </c>
      <c r="O7876" s="23">
        <f>'RESOLUCIONES EPG'!$N7876-'RESOLUCIONES EPG'!$D7876</f>
        <v>1197</v>
      </c>
    </row>
    <row r="7877" ht="16.5" customHeight="1">
      <c r="A7877" s="275" t="str">
        <f>'RESOLUCIONES 2015'!A8219:H8219</f>
        <v/>
      </c>
      <c r="B7877" s="73" t="s">
        <v>7852</v>
      </c>
      <c r="C7877" s="74">
        <v>172.0</v>
      </c>
      <c r="D7877" s="130">
        <v>45009.0</v>
      </c>
      <c r="E7877" s="73" t="s">
        <v>10079</v>
      </c>
      <c r="F7877" s="130" t="s">
        <v>10174</v>
      </c>
      <c r="G7877" s="73" t="s">
        <v>2751</v>
      </c>
      <c r="H7877" s="169"/>
      <c r="I7877" s="299" t="s">
        <v>10175</v>
      </c>
      <c r="J7877" s="285"/>
      <c r="K7877" s="21"/>
      <c r="L7877" s="21"/>
      <c r="M7877" s="21"/>
      <c r="N7877" s="22">
        <f t="shared" si="2"/>
        <v>46206</v>
      </c>
      <c r="O7877" s="23">
        <f>'RESOLUCIONES EPG'!$N7877-'RESOLUCIONES EPG'!$D7877</f>
        <v>1197</v>
      </c>
    </row>
    <row r="7878" ht="16.5" customHeight="1">
      <c r="A7878" s="275" t="str">
        <f>'RESOLUCIONES 2015'!A8221:H8221</f>
        <v/>
      </c>
      <c r="B7878" s="73" t="s">
        <v>7852</v>
      </c>
      <c r="C7878" s="74">
        <v>174.0</v>
      </c>
      <c r="D7878" s="130">
        <v>45009.0</v>
      </c>
      <c r="E7878" s="73" t="s">
        <v>9600</v>
      </c>
      <c r="F7878" s="130" t="s">
        <v>10176</v>
      </c>
      <c r="G7878" s="73" t="s">
        <v>18</v>
      </c>
      <c r="H7878" s="169" t="s">
        <v>4642</v>
      </c>
      <c r="I7878" s="287"/>
      <c r="J7878" s="285"/>
      <c r="K7878" s="21"/>
      <c r="L7878" s="21"/>
      <c r="M7878" s="21"/>
      <c r="N7878" s="22">
        <f t="shared" si="2"/>
        <v>46206</v>
      </c>
      <c r="O7878" s="23">
        <f>'RESOLUCIONES EPG'!$N7878-'RESOLUCIONES EPG'!$D7878</f>
        <v>1197</v>
      </c>
    </row>
    <row r="7879" ht="16.5" customHeight="1">
      <c r="A7879" s="275" t="str">
        <f>'RESOLUCIONES 2015'!A8222:H8222</f>
        <v/>
      </c>
      <c r="B7879" s="73" t="s">
        <v>7852</v>
      </c>
      <c r="C7879" s="74">
        <v>175.0</v>
      </c>
      <c r="D7879" s="130">
        <v>45009.0</v>
      </c>
      <c r="E7879" s="73" t="s">
        <v>8482</v>
      </c>
      <c r="F7879" s="130" t="s">
        <v>10177</v>
      </c>
      <c r="G7879" s="73" t="s">
        <v>18</v>
      </c>
      <c r="H7879" s="169" t="s">
        <v>10178</v>
      </c>
      <c r="I7879" s="287"/>
      <c r="J7879" s="285"/>
      <c r="K7879" s="21"/>
      <c r="L7879" s="21"/>
      <c r="M7879" s="21"/>
      <c r="N7879" s="22">
        <f t="shared" si="2"/>
        <v>46206</v>
      </c>
      <c r="O7879" s="23">
        <f>'RESOLUCIONES EPG'!$N7879-'RESOLUCIONES EPG'!$D7879</f>
        <v>1197</v>
      </c>
    </row>
    <row r="7880" ht="16.5" customHeight="1">
      <c r="A7880" s="275" t="str">
        <f>'RESOLUCIONES 2015'!A8216:H8216</f>
        <v/>
      </c>
      <c r="B7880" s="73" t="s">
        <v>7852</v>
      </c>
      <c r="C7880" s="74">
        <v>169.0</v>
      </c>
      <c r="D7880" s="130">
        <v>45009.0</v>
      </c>
      <c r="E7880" s="73" t="s">
        <v>10179</v>
      </c>
      <c r="F7880" s="130" t="s">
        <v>10180</v>
      </c>
      <c r="G7880" s="73" t="s">
        <v>2751</v>
      </c>
      <c r="H7880" s="169"/>
      <c r="I7880" s="287"/>
      <c r="J7880" s="285"/>
      <c r="K7880" s="21"/>
      <c r="L7880" s="21"/>
      <c r="M7880" s="21"/>
      <c r="N7880" s="22">
        <f t="shared" si="2"/>
        <v>46206</v>
      </c>
      <c r="O7880" s="23">
        <f>'RESOLUCIONES EPG'!$N7880-'RESOLUCIONES EPG'!$D7880</f>
        <v>1197</v>
      </c>
    </row>
    <row r="7881" ht="16.5" customHeight="1">
      <c r="A7881" s="275" t="str">
        <f>'RESOLUCIONES 2015'!A8226:H8226</f>
        <v/>
      </c>
      <c r="B7881" s="73" t="s">
        <v>7852</v>
      </c>
      <c r="C7881" s="74">
        <v>179.0</v>
      </c>
      <c r="D7881" s="130">
        <v>45014.0</v>
      </c>
      <c r="E7881" s="73" t="s">
        <v>9431</v>
      </c>
      <c r="F7881" s="130" t="s">
        <v>9432</v>
      </c>
      <c r="G7881" s="73" t="s">
        <v>1593</v>
      </c>
      <c r="H7881" s="300" t="s">
        <v>9680</v>
      </c>
      <c r="I7881" s="287"/>
      <c r="J7881" s="285"/>
      <c r="K7881" s="21"/>
      <c r="L7881" s="21"/>
      <c r="M7881" s="21"/>
      <c r="N7881" s="22">
        <f t="shared" si="2"/>
        <v>46206</v>
      </c>
      <c r="O7881" s="23">
        <f>'RESOLUCIONES EPG'!$N7881-'RESOLUCIONES EPG'!$D7881</f>
        <v>1192</v>
      </c>
    </row>
    <row r="7882" ht="16.5" customHeight="1">
      <c r="A7882" s="275" t="str">
        <f>'RESOLUCIONES 2015'!A8228:H8228</f>
        <v/>
      </c>
      <c r="B7882" s="73" t="s">
        <v>7852</v>
      </c>
      <c r="C7882" s="74">
        <v>181.0</v>
      </c>
      <c r="D7882" s="130">
        <v>45014.0</v>
      </c>
      <c r="E7882" s="73" t="s">
        <v>4620</v>
      </c>
      <c r="F7882" s="130" t="s">
        <v>10181</v>
      </c>
      <c r="G7882" s="73" t="s">
        <v>1593</v>
      </c>
      <c r="H7882" s="300" t="s">
        <v>9680</v>
      </c>
      <c r="I7882" s="287" t="s">
        <v>10182</v>
      </c>
      <c r="J7882" s="285"/>
      <c r="K7882" s="21"/>
      <c r="L7882" s="21"/>
      <c r="M7882" s="21"/>
      <c r="N7882" s="22">
        <f t="shared" si="2"/>
        <v>46206</v>
      </c>
      <c r="O7882" s="23">
        <f>'RESOLUCIONES EPG'!$N7882-'RESOLUCIONES EPG'!$D7882</f>
        <v>1192</v>
      </c>
    </row>
    <row r="7883" ht="16.5" customHeight="1">
      <c r="A7883" s="275" t="str">
        <f>'RESOLUCIONES 2015'!A8231:H8231</f>
        <v/>
      </c>
      <c r="B7883" s="73" t="s">
        <v>7852</v>
      </c>
      <c r="C7883" s="74">
        <v>184.0</v>
      </c>
      <c r="D7883" s="130">
        <v>45014.0</v>
      </c>
      <c r="E7883" s="73" t="s">
        <v>5158</v>
      </c>
      <c r="F7883" s="130" t="s">
        <v>10183</v>
      </c>
      <c r="G7883" s="73" t="s">
        <v>18</v>
      </c>
      <c r="H7883" s="169" t="s">
        <v>2663</v>
      </c>
      <c r="I7883" s="287"/>
      <c r="J7883" s="285"/>
      <c r="K7883" s="21"/>
      <c r="L7883" s="21"/>
      <c r="M7883" s="21"/>
      <c r="N7883" s="22">
        <f t="shared" si="2"/>
        <v>46206</v>
      </c>
      <c r="O7883" s="23">
        <f>'RESOLUCIONES EPG'!$N7883-'RESOLUCIONES EPG'!$D7883</f>
        <v>1192</v>
      </c>
    </row>
    <row r="7884" ht="16.5" customHeight="1">
      <c r="A7884" s="275" t="str">
        <f>'RESOLUCIONES 2015'!A8232:H8232</f>
        <v/>
      </c>
      <c r="B7884" s="73" t="s">
        <v>7852</v>
      </c>
      <c r="C7884" s="74">
        <v>185.0</v>
      </c>
      <c r="D7884" s="130">
        <v>45014.0</v>
      </c>
      <c r="E7884" s="73" t="s">
        <v>10184</v>
      </c>
      <c r="F7884" s="130" t="s">
        <v>10185</v>
      </c>
      <c r="G7884" s="73" t="s">
        <v>18</v>
      </c>
      <c r="H7884" s="169" t="s">
        <v>4865</v>
      </c>
      <c r="I7884" s="287" t="s">
        <v>10186</v>
      </c>
      <c r="J7884" s="285"/>
      <c r="K7884" s="21"/>
      <c r="L7884" s="21"/>
      <c r="M7884" s="21"/>
      <c r="N7884" s="22">
        <f t="shared" si="2"/>
        <v>46206</v>
      </c>
      <c r="O7884" s="23">
        <f>'RESOLUCIONES EPG'!$N7884-'RESOLUCIONES EPG'!$D7884</f>
        <v>1192</v>
      </c>
    </row>
    <row r="7885" ht="16.5" customHeight="1">
      <c r="A7885" s="275" t="str">
        <f>'RESOLUCIONES 2015'!A8230:H8230</f>
        <v/>
      </c>
      <c r="B7885" s="73" t="s">
        <v>7852</v>
      </c>
      <c r="C7885" s="74">
        <v>183.0</v>
      </c>
      <c r="D7885" s="130">
        <v>45014.0</v>
      </c>
      <c r="E7885" s="73" t="s">
        <v>10187</v>
      </c>
      <c r="F7885" s="130" t="s">
        <v>10188</v>
      </c>
      <c r="G7885" s="73" t="s">
        <v>18</v>
      </c>
      <c r="H7885" s="169" t="s">
        <v>5737</v>
      </c>
      <c r="I7885" s="287"/>
      <c r="J7885" s="285"/>
      <c r="K7885" s="21"/>
      <c r="L7885" s="21"/>
      <c r="M7885" s="21"/>
      <c r="N7885" s="22">
        <f t="shared" si="2"/>
        <v>46206</v>
      </c>
      <c r="O7885" s="23">
        <f>'RESOLUCIONES EPG'!$N7885-'RESOLUCIONES EPG'!$D7885</f>
        <v>1192</v>
      </c>
    </row>
    <row r="7886" ht="16.5" customHeight="1">
      <c r="A7886" s="275" t="str">
        <f>'RESOLUCIONES 2015'!A8225:H8225</f>
        <v/>
      </c>
      <c r="B7886" s="73" t="s">
        <v>7852</v>
      </c>
      <c r="C7886" s="74">
        <v>178.0</v>
      </c>
      <c r="D7886" s="130">
        <v>45014.0</v>
      </c>
      <c r="E7886" s="182" t="s">
        <v>7585</v>
      </c>
      <c r="F7886" s="130" t="s">
        <v>8788</v>
      </c>
      <c r="G7886" s="73" t="s">
        <v>1593</v>
      </c>
      <c r="H7886" s="300" t="s">
        <v>9680</v>
      </c>
      <c r="I7886" s="316" t="s">
        <v>10189</v>
      </c>
      <c r="J7886" s="285"/>
      <c r="K7886" s="21"/>
      <c r="L7886" s="21"/>
      <c r="M7886" s="21"/>
      <c r="N7886" s="22">
        <f t="shared" si="2"/>
        <v>46206</v>
      </c>
      <c r="O7886" s="23">
        <f>'RESOLUCIONES EPG'!$N7886-'RESOLUCIONES EPG'!$D7886</f>
        <v>1192</v>
      </c>
    </row>
    <row r="7887" ht="16.5" customHeight="1">
      <c r="A7887" s="275" t="str">
        <f>'RESOLUCIONES 2015'!A8235:H8235</f>
        <v/>
      </c>
      <c r="B7887" s="73" t="s">
        <v>7852</v>
      </c>
      <c r="C7887" s="74">
        <v>188.0</v>
      </c>
      <c r="D7887" s="130">
        <v>45014.0</v>
      </c>
      <c r="E7887" s="73" t="s">
        <v>7480</v>
      </c>
      <c r="F7887" s="130" t="s">
        <v>7481</v>
      </c>
      <c r="G7887" s="73" t="s">
        <v>10050</v>
      </c>
      <c r="H7887" s="169"/>
      <c r="I7887" s="287"/>
      <c r="J7887" s="285"/>
      <c r="K7887" s="21"/>
      <c r="L7887" s="21"/>
      <c r="M7887" s="21"/>
      <c r="N7887" s="22">
        <f t="shared" si="2"/>
        <v>46206</v>
      </c>
      <c r="O7887" s="23">
        <f>'RESOLUCIONES EPG'!$N7887-'RESOLUCIONES EPG'!$D7887</f>
        <v>1192</v>
      </c>
    </row>
    <row r="7888" ht="16.5" customHeight="1">
      <c r="A7888" s="275" t="str">
        <f>'RESOLUCIONES 2015'!A8233:H8233</f>
        <v/>
      </c>
      <c r="B7888" s="73" t="s">
        <v>7852</v>
      </c>
      <c r="C7888" s="74">
        <v>186.0</v>
      </c>
      <c r="D7888" s="130">
        <v>45014.0</v>
      </c>
      <c r="E7888" s="73" t="s">
        <v>2741</v>
      </c>
      <c r="F7888" s="130" t="s">
        <v>10190</v>
      </c>
      <c r="G7888" s="73" t="s">
        <v>18</v>
      </c>
      <c r="H7888" s="169" t="s">
        <v>1496</v>
      </c>
      <c r="I7888" s="287"/>
      <c r="J7888" s="285"/>
      <c r="K7888" s="21"/>
      <c r="L7888" s="21"/>
      <c r="M7888" s="21"/>
      <c r="N7888" s="22">
        <f t="shared" si="2"/>
        <v>46206</v>
      </c>
      <c r="O7888" s="23">
        <f>'RESOLUCIONES EPG'!$N7888-'RESOLUCIONES EPG'!$D7888</f>
        <v>1192</v>
      </c>
    </row>
    <row r="7889" ht="16.5" customHeight="1">
      <c r="A7889" s="275" t="str">
        <f>'RESOLUCIONES 2015'!A8234:H8234</f>
        <v/>
      </c>
      <c r="B7889" s="73" t="s">
        <v>7852</v>
      </c>
      <c r="C7889" s="74">
        <v>187.0</v>
      </c>
      <c r="D7889" s="130">
        <v>45014.0</v>
      </c>
      <c r="E7889" s="73" t="s">
        <v>10191</v>
      </c>
      <c r="F7889" s="130" t="s">
        <v>9129</v>
      </c>
      <c r="G7889" s="73" t="s">
        <v>10050</v>
      </c>
      <c r="H7889" s="169"/>
      <c r="I7889" s="287"/>
      <c r="J7889" s="285"/>
      <c r="K7889" s="21"/>
      <c r="L7889" s="21"/>
      <c r="M7889" s="21"/>
      <c r="N7889" s="22">
        <f t="shared" si="2"/>
        <v>46206</v>
      </c>
      <c r="O7889" s="23">
        <f>'RESOLUCIONES EPG'!$N7889-'RESOLUCIONES EPG'!$D7889</f>
        <v>1192</v>
      </c>
    </row>
    <row r="7890" ht="16.5" customHeight="1">
      <c r="A7890" s="275" t="str">
        <f>'RESOLUCIONES 2015'!A8227:H8227</f>
        <v/>
      </c>
      <c r="B7890" s="73" t="s">
        <v>7852</v>
      </c>
      <c r="C7890" s="74">
        <v>180.0</v>
      </c>
      <c r="D7890" s="130">
        <v>45014.0</v>
      </c>
      <c r="E7890" s="73" t="s">
        <v>7438</v>
      </c>
      <c r="F7890" s="130" t="s">
        <v>8791</v>
      </c>
      <c r="G7890" s="73" t="s">
        <v>1593</v>
      </c>
      <c r="H7890" s="300" t="s">
        <v>9680</v>
      </c>
      <c r="I7890" s="287"/>
      <c r="J7890" s="285"/>
      <c r="K7890" s="21"/>
      <c r="L7890" s="21"/>
      <c r="M7890" s="21"/>
      <c r="N7890" s="22">
        <f t="shared" si="2"/>
        <v>46206</v>
      </c>
      <c r="O7890" s="23">
        <f>'RESOLUCIONES EPG'!$N7890-'RESOLUCIONES EPG'!$D7890</f>
        <v>1192</v>
      </c>
    </row>
    <row r="7891" ht="16.5" customHeight="1">
      <c r="A7891" s="275" t="str">
        <f>'RESOLUCIONES 2015'!A8229:H8229</f>
        <v/>
      </c>
      <c r="B7891" s="73" t="s">
        <v>7852</v>
      </c>
      <c r="C7891" s="74">
        <v>182.0</v>
      </c>
      <c r="D7891" s="130">
        <v>45014.0</v>
      </c>
      <c r="E7891" s="73" t="s">
        <v>10192</v>
      </c>
      <c r="F7891" s="130" t="s">
        <v>10193</v>
      </c>
      <c r="G7891" s="73" t="s">
        <v>18</v>
      </c>
      <c r="H7891" s="169" t="s">
        <v>4966</v>
      </c>
      <c r="I7891" s="287"/>
      <c r="J7891" s="285"/>
      <c r="K7891" s="21"/>
      <c r="L7891" s="21"/>
      <c r="M7891" s="21"/>
      <c r="N7891" s="22">
        <f t="shared" si="2"/>
        <v>46206</v>
      </c>
      <c r="O7891" s="23">
        <f>'RESOLUCIONES EPG'!$N7891-'RESOLUCIONES EPG'!$D7891</f>
        <v>1192</v>
      </c>
    </row>
    <row r="7892" ht="16.5" customHeight="1">
      <c r="A7892" s="275" t="str">
        <f>'RESOLUCIONES 2015'!A8241:H8241</f>
        <v/>
      </c>
      <c r="B7892" s="73" t="s">
        <v>7852</v>
      </c>
      <c r="C7892" s="74">
        <v>194.0</v>
      </c>
      <c r="D7892" s="130">
        <v>45015.0</v>
      </c>
      <c r="E7892" s="73" t="s">
        <v>9435</v>
      </c>
      <c r="F7892" s="130" t="s">
        <v>9505</v>
      </c>
      <c r="G7892" s="73" t="s">
        <v>10050</v>
      </c>
      <c r="H7892" s="169" t="s">
        <v>10194</v>
      </c>
      <c r="I7892" s="287"/>
      <c r="J7892" s="285"/>
      <c r="K7892" s="21"/>
      <c r="L7892" s="21"/>
      <c r="M7892" s="21"/>
      <c r="N7892" s="22">
        <f t="shared" si="2"/>
        <v>46206</v>
      </c>
      <c r="O7892" s="23">
        <f>'RESOLUCIONES EPG'!$N7892-'RESOLUCIONES EPG'!$D7892</f>
        <v>1191</v>
      </c>
    </row>
    <row r="7893" ht="16.5" customHeight="1">
      <c r="A7893" s="275" t="str">
        <f>'RESOLUCIONES 2015'!A8240:H8240</f>
        <v/>
      </c>
      <c r="B7893" s="73" t="s">
        <v>7852</v>
      </c>
      <c r="C7893" s="74">
        <v>193.0</v>
      </c>
      <c r="D7893" s="130">
        <v>45015.0</v>
      </c>
      <c r="E7893" s="73" t="s">
        <v>8632</v>
      </c>
      <c r="F7893" s="130" t="s">
        <v>9713</v>
      </c>
      <c r="G7893" s="73" t="s">
        <v>1624</v>
      </c>
      <c r="H7893" s="169"/>
      <c r="I7893" s="287"/>
      <c r="J7893" s="285"/>
      <c r="K7893" s="21"/>
      <c r="L7893" s="21"/>
      <c r="M7893" s="21"/>
      <c r="N7893" s="22">
        <f t="shared" si="2"/>
        <v>46206</v>
      </c>
      <c r="O7893" s="23">
        <f>'RESOLUCIONES EPG'!$N7893-'RESOLUCIONES EPG'!$D7893</f>
        <v>1191</v>
      </c>
    </row>
    <row r="7894" ht="16.5" customHeight="1">
      <c r="A7894" s="275" t="str">
        <f>'RESOLUCIONES 2015'!A8237:H8237</f>
        <v/>
      </c>
      <c r="B7894" s="73" t="s">
        <v>7852</v>
      </c>
      <c r="C7894" s="74">
        <v>190.0</v>
      </c>
      <c r="D7894" s="130">
        <v>45015.0</v>
      </c>
      <c r="E7894" s="73" t="s">
        <v>8938</v>
      </c>
      <c r="F7894" s="130" t="s">
        <v>9015</v>
      </c>
      <c r="G7894" s="73" t="s">
        <v>1624</v>
      </c>
      <c r="H7894" s="169"/>
      <c r="I7894" s="287"/>
      <c r="J7894" s="285"/>
      <c r="K7894" s="21"/>
      <c r="L7894" s="21"/>
      <c r="M7894" s="21"/>
      <c r="N7894" s="22">
        <f t="shared" si="2"/>
        <v>46206</v>
      </c>
      <c r="O7894" s="23">
        <f>'RESOLUCIONES EPG'!$N7894-'RESOLUCIONES EPG'!$D7894</f>
        <v>1191</v>
      </c>
    </row>
    <row r="7895" ht="16.5" customHeight="1">
      <c r="A7895" s="275" t="str">
        <f>'RESOLUCIONES 2015'!A8239:H8239</f>
        <v/>
      </c>
      <c r="B7895" s="73" t="s">
        <v>7852</v>
      </c>
      <c r="C7895" s="74">
        <v>192.0</v>
      </c>
      <c r="D7895" s="130">
        <v>45015.0</v>
      </c>
      <c r="E7895" s="73" t="s">
        <v>10195</v>
      </c>
      <c r="F7895" s="130" t="s">
        <v>8970</v>
      </c>
      <c r="G7895" s="73" t="s">
        <v>1624</v>
      </c>
      <c r="H7895" s="169"/>
      <c r="I7895" s="287"/>
      <c r="J7895" s="285"/>
      <c r="K7895" s="21"/>
      <c r="L7895" s="21"/>
      <c r="M7895" s="21"/>
      <c r="N7895" s="22">
        <f t="shared" si="2"/>
        <v>46206</v>
      </c>
      <c r="O7895" s="23">
        <f>'RESOLUCIONES EPG'!$N7895-'RESOLUCIONES EPG'!$D7895</f>
        <v>1191</v>
      </c>
    </row>
    <row r="7896" ht="16.5" customHeight="1">
      <c r="A7896" s="275" t="str">
        <f>'RESOLUCIONES 2015'!A8238:H8238</f>
        <v/>
      </c>
      <c r="B7896" s="73" t="s">
        <v>7852</v>
      </c>
      <c r="C7896" s="74">
        <v>191.0</v>
      </c>
      <c r="D7896" s="130">
        <v>45015.0</v>
      </c>
      <c r="E7896" s="73" t="s">
        <v>10196</v>
      </c>
      <c r="F7896" s="130" t="s">
        <v>9744</v>
      </c>
      <c r="G7896" s="73" t="s">
        <v>1624</v>
      </c>
      <c r="H7896" s="169"/>
      <c r="I7896" s="287"/>
      <c r="J7896" s="285"/>
      <c r="K7896" s="21"/>
      <c r="L7896" s="21"/>
      <c r="M7896" s="21"/>
      <c r="N7896" s="22">
        <f t="shared" si="2"/>
        <v>46206</v>
      </c>
      <c r="O7896" s="23">
        <f>'RESOLUCIONES EPG'!$N7896-'RESOLUCIONES EPG'!$D7896</f>
        <v>1191</v>
      </c>
    </row>
    <row r="7897" ht="16.5" customHeight="1">
      <c r="A7897" s="275" t="str">
        <f>'RESOLUCIONES 2015'!A8236:H8236</f>
        <v/>
      </c>
      <c r="B7897" s="73" t="s">
        <v>7852</v>
      </c>
      <c r="C7897" s="74">
        <v>189.0</v>
      </c>
      <c r="D7897" s="130">
        <v>45015.0</v>
      </c>
      <c r="E7897" s="73" t="s">
        <v>10197</v>
      </c>
      <c r="F7897" s="130" t="s">
        <v>8419</v>
      </c>
      <c r="G7897" s="73" t="s">
        <v>1624</v>
      </c>
      <c r="H7897" s="169"/>
      <c r="I7897" s="287"/>
      <c r="J7897" s="285"/>
      <c r="K7897" s="21"/>
      <c r="L7897" s="21"/>
      <c r="M7897" s="21"/>
      <c r="N7897" s="22">
        <f t="shared" si="2"/>
        <v>46206</v>
      </c>
      <c r="O7897" s="23">
        <f>'RESOLUCIONES EPG'!$N7897-'RESOLUCIONES EPG'!$D7897</f>
        <v>1191</v>
      </c>
    </row>
    <row r="7898" ht="16.5" customHeight="1">
      <c r="A7898" s="275" t="str">
        <f>'RESOLUCIONES 2015'!A8244:H8244</f>
        <v/>
      </c>
      <c r="B7898" s="73" t="s">
        <v>7852</v>
      </c>
      <c r="C7898" s="74">
        <v>197.0</v>
      </c>
      <c r="D7898" s="130">
        <v>45016.0</v>
      </c>
      <c r="E7898" s="73" t="s">
        <v>3806</v>
      </c>
      <c r="F7898" s="130" t="s">
        <v>3807</v>
      </c>
      <c r="G7898" s="73" t="s">
        <v>2253</v>
      </c>
      <c r="H7898" s="169" t="s">
        <v>9317</v>
      </c>
      <c r="I7898" s="287"/>
      <c r="J7898" s="285"/>
      <c r="K7898" s="21"/>
      <c r="L7898" s="21"/>
      <c r="M7898" s="21"/>
      <c r="N7898" s="22">
        <f t="shared" si="2"/>
        <v>46206</v>
      </c>
      <c r="O7898" s="23">
        <f>'RESOLUCIONES EPG'!$N7898-'RESOLUCIONES EPG'!$D7898</f>
        <v>1190</v>
      </c>
    </row>
    <row r="7899" ht="16.5" customHeight="1">
      <c r="A7899" s="275" t="str">
        <f>'RESOLUCIONES 2015'!A8247:H8247</f>
        <v/>
      </c>
      <c r="B7899" s="73" t="s">
        <v>7852</v>
      </c>
      <c r="C7899" s="74">
        <v>200.0</v>
      </c>
      <c r="D7899" s="130">
        <v>45016.0</v>
      </c>
      <c r="E7899" s="73" t="s">
        <v>5523</v>
      </c>
      <c r="F7899" s="130" t="s">
        <v>5953</v>
      </c>
      <c r="G7899" s="73" t="s">
        <v>1593</v>
      </c>
      <c r="H7899" s="300" t="s">
        <v>9680</v>
      </c>
      <c r="I7899" s="287" t="s">
        <v>10198</v>
      </c>
      <c r="J7899" s="285"/>
      <c r="K7899" s="21"/>
      <c r="L7899" s="21"/>
      <c r="M7899" s="21"/>
      <c r="N7899" s="22">
        <f t="shared" si="2"/>
        <v>46206</v>
      </c>
      <c r="O7899" s="23">
        <f>'RESOLUCIONES EPG'!$N7899-'RESOLUCIONES EPG'!$D7899</f>
        <v>1190</v>
      </c>
    </row>
    <row r="7900" ht="16.5" customHeight="1">
      <c r="A7900" s="275" t="str">
        <f>'RESOLUCIONES 2015'!A8243:H8243</f>
        <v/>
      </c>
      <c r="B7900" s="73" t="s">
        <v>7852</v>
      </c>
      <c r="C7900" s="74">
        <v>196.0</v>
      </c>
      <c r="D7900" s="130">
        <v>45016.0</v>
      </c>
      <c r="E7900" s="73" t="s">
        <v>5527</v>
      </c>
      <c r="F7900" s="130" t="s">
        <v>5528</v>
      </c>
      <c r="G7900" s="73" t="s">
        <v>2253</v>
      </c>
      <c r="H7900" s="169" t="s">
        <v>9325</v>
      </c>
      <c r="I7900" s="287"/>
      <c r="J7900" s="285"/>
      <c r="K7900" s="21"/>
      <c r="L7900" s="21"/>
      <c r="M7900" s="21"/>
      <c r="N7900" s="22">
        <f t="shared" si="2"/>
        <v>46206</v>
      </c>
      <c r="O7900" s="23">
        <f>'RESOLUCIONES EPG'!$N7900-'RESOLUCIONES EPG'!$D7900</f>
        <v>1190</v>
      </c>
    </row>
    <row r="7901" ht="16.5" customHeight="1">
      <c r="A7901" s="275" t="str">
        <f>'RESOLUCIONES 2015'!A8246:H8246</f>
        <v/>
      </c>
      <c r="B7901" s="73" t="s">
        <v>7852</v>
      </c>
      <c r="C7901" s="74">
        <v>199.0</v>
      </c>
      <c r="D7901" s="130">
        <v>45016.0</v>
      </c>
      <c r="E7901" s="73" t="s">
        <v>9089</v>
      </c>
      <c r="F7901" s="130" t="s">
        <v>9004</v>
      </c>
      <c r="G7901" s="73" t="s">
        <v>1593</v>
      </c>
      <c r="H7901" s="300" t="s">
        <v>9680</v>
      </c>
      <c r="I7901" s="287" t="s">
        <v>3089</v>
      </c>
      <c r="J7901" s="285"/>
      <c r="K7901" s="21"/>
      <c r="L7901" s="21"/>
      <c r="M7901" s="21"/>
      <c r="N7901" s="22">
        <f t="shared" si="2"/>
        <v>46206</v>
      </c>
      <c r="O7901" s="23">
        <f>'RESOLUCIONES EPG'!$N7901-'RESOLUCIONES EPG'!$D7901</f>
        <v>1190</v>
      </c>
    </row>
    <row r="7902" ht="16.5" customHeight="1">
      <c r="A7902" s="275" t="str">
        <f>'RESOLUCIONES 2015'!A8242:H8242</f>
        <v/>
      </c>
      <c r="B7902" s="73" t="s">
        <v>7852</v>
      </c>
      <c r="C7902" s="74">
        <v>195.0</v>
      </c>
      <c r="D7902" s="130">
        <v>45016.0</v>
      </c>
      <c r="E7902" s="73" t="s">
        <v>10199</v>
      </c>
      <c r="F7902" s="130" t="s">
        <v>10200</v>
      </c>
      <c r="G7902" s="73" t="s">
        <v>18</v>
      </c>
      <c r="H7902" s="169" t="s">
        <v>10201</v>
      </c>
      <c r="I7902" s="287"/>
      <c r="J7902" s="285"/>
      <c r="K7902" s="21"/>
      <c r="L7902" s="21"/>
      <c r="M7902" s="21"/>
      <c r="N7902" s="22">
        <f t="shared" si="2"/>
        <v>46206</v>
      </c>
      <c r="O7902" s="23">
        <f>'RESOLUCIONES EPG'!$N7902-'RESOLUCIONES EPG'!$D7902</f>
        <v>1190</v>
      </c>
    </row>
    <row r="7903" ht="16.5" customHeight="1">
      <c r="A7903" s="275" t="str">
        <f>'RESOLUCIONES 2015'!A8245:H8245</f>
        <v/>
      </c>
      <c r="B7903" s="73" t="s">
        <v>7852</v>
      </c>
      <c r="C7903" s="74">
        <v>198.0</v>
      </c>
      <c r="D7903" s="130">
        <v>45016.0</v>
      </c>
      <c r="E7903" s="73" t="s">
        <v>10202</v>
      </c>
      <c r="F7903" s="130" t="s">
        <v>7959</v>
      </c>
      <c r="G7903" s="73" t="s">
        <v>2253</v>
      </c>
      <c r="H7903" s="253" t="s">
        <v>9380</v>
      </c>
      <c r="I7903" s="287"/>
      <c r="J7903" s="285"/>
      <c r="K7903" s="21"/>
      <c r="L7903" s="21"/>
      <c r="M7903" s="21"/>
      <c r="N7903" s="22">
        <f t="shared" si="2"/>
        <v>46206</v>
      </c>
      <c r="O7903" s="23">
        <f>'RESOLUCIONES EPG'!$N7903-'RESOLUCIONES EPG'!$D7903</f>
        <v>1190</v>
      </c>
    </row>
    <row r="7904" ht="16.5" customHeight="1">
      <c r="A7904" s="275" t="str">
        <f>'RESOLUCIONES 2015'!A8253:H8253</f>
        <v/>
      </c>
      <c r="B7904" s="73" t="s">
        <v>7852</v>
      </c>
      <c r="C7904" s="74">
        <v>206.0</v>
      </c>
      <c r="D7904" s="130">
        <v>45021.0</v>
      </c>
      <c r="E7904" s="73" t="s">
        <v>2589</v>
      </c>
      <c r="F7904" s="130" t="s">
        <v>8979</v>
      </c>
      <c r="G7904" s="73" t="s">
        <v>1593</v>
      </c>
      <c r="H7904" s="300" t="s">
        <v>9680</v>
      </c>
      <c r="I7904" s="287" t="s">
        <v>90</v>
      </c>
      <c r="J7904" s="285"/>
      <c r="K7904" s="21"/>
      <c r="L7904" s="21"/>
      <c r="M7904" s="21"/>
      <c r="N7904" s="22">
        <f t="shared" si="2"/>
        <v>46206</v>
      </c>
      <c r="O7904" s="23">
        <f>'RESOLUCIONES EPG'!$N7904-'RESOLUCIONES EPG'!$D7904</f>
        <v>1185</v>
      </c>
    </row>
    <row r="7905" ht="16.5" customHeight="1">
      <c r="A7905" s="275" t="str">
        <f>'RESOLUCIONES 2015'!A8259:H8259</f>
        <v/>
      </c>
      <c r="B7905" s="73" t="s">
        <v>7852</v>
      </c>
      <c r="C7905" s="74">
        <v>212.0</v>
      </c>
      <c r="D7905" s="130">
        <v>45021.0</v>
      </c>
      <c r="E7905" s="73" t="s">
        <v>10130</v>
      </c>
      <c r="F7905" s="130" t="s">
        <v>10203</v>
      </c>
      <c r="G7905" s="73" t="s">
        <v>2751</v>
      </c>
      <c r="H7905" s="169"/>
      <c r="I7905" s="296" t="s">
        <v>10204</v>
      </c>
      <c r="J7905" s="299" t="s">
        <v>10205</v>
      </c>
      <c r="K7905" s="21"/>
      <c r="L7905" s="21"/>
      <c r="M7905" s="21"/>
      <c r="N7905" s="22">
        <f t="shared" si="2"/>
        <v>46206</v>
      </c>
      <c r="O7905" s="23">
        <f>'RESOLUCIONES EPG'!$N7905-'RESOLUCIONES EPG'!$D7905</f>
        <v>1185</v>
      </c>
    </row>
    <row r="7906" ht="16.5" customHeight="1">
      <c r="A7906" s="275" t="str">
        <f>'RESOLUCIONES 2015'!A8260:H8260</f>
        <v/>
      </c>
      <c r="B7906" s="73" t="s">
        <v>7852</v>
      </c>
      <c r="C7906" s="74">
        <v>213.0</v>
      </c>
      <c r="D7906" s="130">
        <v>45021.0</v>
      </c>
      <c r="E7906" s="73" t="s">
        <v>10044</v>
      </c>
      <c r="F7906" s="130" t="s">
        <v>10206</v>
      </c>
      <c r="G7906" s="73" t="s">
        <v>2751</v>
      </c>
      <c r="H7906" s="169"/>
      <c r="I7906" s="299" t="s">
        <v>10207</v>
      </c>
      <c r="J7906" s="285"/>
      <c r="K7906" s="21"/>
      <c r="L7906" s="21"/>
      <c r="M7906" s="21"/>
      <c r="N7906" s="22">
        <f t="shared" si="2"/>
        <v>46206</v>
      </c>
      <c r="O7906" s="23">
        <f>'RESOLUCIONES EPG'!$N7906-'RESOLUCIONES EPG'!$D7906</f>
        <v>1185</v>
      </c>
    </row>
    <row r="7907" ht="16.5" customHeight="1">
      <c r="A7907" s="275" t="str">
        <f>'RESOLUCIONES 2015'!A8261:H8261</f>
        <v/>
      </c>
      <c r="B7907" s="73" t="s">
        <v>7852</v>
      </c>
      <c r="C7907" s="74">
        <v>214.0</v>
      </c>
      <c r="D7907" s="130">
        <v>45021.0</v>
      </c>
      <c r="E7907" s="73" t="s">
        <v>8385</v>
      </c>
      <c r="F7907" s="130" t="s">
        <v>8386</v>
      </c>
      <c r="G7907" s="73" t="s">
        <v>2751</v>
      </c>
      <c r="H7907" s="169"/>
      <c r="I7907" s="287"/>
      <c r="J7907" s="285"/>
      <c r="K7907" s="21"/>
      <c r="L7907" s="21"/>
      <c r="M7907" s="21"/>
      <c r="N7907" s="22">
        <f t="shared" si="2"/>
        <v>46206</v>
      </c>
      <c r="O7907" s="23">
        <f>'RESOLUCIONES EPG'!$N7907-'RESOLUCIONES EPG'!$D7907</f>
        <v>1185</v>
      </c>
    </row>
    <row r="7908" ht="16.5" customHeight="1">
      <c r="A7908" s="275" t="str">
        <f>'RESOLUCIONES 2015'!A8255:H8255</f>
        <v/>
      </c>
      <c r="B7908" s="73" t="s">
        <v>7852</v>
      </c>
      <c r="C7908" s="74">
        <v>208.0</v>
      </c>
      <c r="D7908" s="130">
        <v>45021.0</v>
      </c>
      <c r="E7908" s="73" t="s">
        <v>10073</v>
      </c>
      <c r="F7908" s="130" t="s">
        <v>10208</v>
      </c>
      <c r="G7908" s="73" t="s">
        <v>2751</v>
      </c>
      <c r="H7908" s="169"/>
      <c r="I7908" s="287"/>
      <c r="J7908" s="299" t="s">
        <v>10209</v>
      </c>
      <c r="K7908" s="21"/>
      <c r="L7908" s="21"/>
      <c r="M7908" s="21"/>
      <c r="N7908" s="22">
        <f t="shared" si="2"/>
        <v>46206</v>
      </c>
      <c r="O7908" s="23">
        <f>'RESOLUCIONES EPG'!$N7908-'RESOLUCIONES EPG'!$D7908</f>
        <v>1185</v>
      </c>
    </row>
    <row r="7909" ht="16.5" customHeight="1">
      <c r="A7909" s="275" t="str">
        <f>'RESOLUCIONES 2015'!A8258:H8258</f>
        <v/>
      </c>
      <c r="B7909" s="73" t="s">
        <v>7852</v>
      </c>
      <c r="C7909" s="74">
        <v>211.0</v>
      </c>
      <c r="D7909" s="130">
        <v>45021.0</v>
      </c>
      <c r="E7909" s="73" t="s">
        <v>10210</v>
      </c>
      <c r="F7909" s="130" t="s">
        <v>10211</v>
      </c>
      <c r="G7909" s="73" t="s">
        <v>2751</v>
      </c>
      <c r="H7909" s="169"/>
      <c r="I7909" s="287"/>
      <c r="J7909" s="285"/>
      <c r="K7909" s="21"/>
      <c r="L7909" s="21"/>
      <c r="M7909" s="21"/>
      <c r="N7909" s="22">
        <f t="shared" si="2"/>
        <v>46206</v>
      </c>
      <c r="O7909" s="23">
        <f>'RESOLUCIONES EPG'!$N7909-'RESOLUCIONES EPG'!$D7909</f>
        <v>1185</v>
      </c>
    </row>
    <row r="7910" ht="16.5" customHeight="1">
      <c r="A7910" s="275" t="str">
        <f>'RESOLUCIONES 2015'!A8248:H8248</f>
        <v/>
      </c>
      <c r="B7910" s="73" t="s">
        <v>7852</v>
      </c>
      <c r="C7910" s="74">
        <v>201.0</v>
      </c>
      <c r="D7910" s="130">
        <v>45021.0</v>
      </c>
      <c r="E7910" s="73" t="s">
        <v>8085</v>
      </c>
      <c r="F7910" s="130" t="s">
        <v>9958</v>
      </c>
      <c r="G7910" s="73" t="s">
        <v>1593</v>
      </c>
      <c r="H7910" s="300" t="s">
        <v>9680</v>
      </c>
      <c r="I7910" s="287" t="s">
        <v>90</v>
      </c>
      <c r="J7910" s="285"/>
      <c r="K7910" s="21"/>
      <c r="L7910" s="21"/>
      <c r="M7910" s="21"/>
      <c r="N7910" s="22">
        <f t="shared" si="2"/>
        <v>46206</v>
      </c>
      <c r="O7910" s="23">
        <f>'RESOLUCIONES EPG'!$N7910-'RESOLUCIONES EPG'!$D7910</f>
        <v>1185</v>
      </c>
    </row>
    <row r="7911" ht="16.5" customHeight="1">
      <c r="A7911" s="275" t="str">
        <f>'RESOLUCIONES 2015'!A8254:H8254</f>
        <v/>
      </c>
      <c r="B7911" s="73" t="s">
        <v>7852</v>
      </c>
      <c r="C7911" s="74">
        <v>207.0</v>
      </c>
      <c r="D7911" s="130">
        <v>45021.0</v>
      </c>
      <c r="E7911" s="73" t="s">
        <v>6554</v>
      </c>
      <c r="F7911" s="130" t="s">
        <v>6555</v>
      </c>
      <c r="G7911" s="73" t="s">
        <v>2751</v>
      </c>
      <c r="H7911" s="169"/>
      <c r="I7911" s="287"/>
      <c r="J7911" s="285"/>
      <c r="K7911" s="21"/>
      <c r="L7911" s="21"/>
      <c r="M7911" s="21"/>
      <c r="N7911" s="22">
        <f t="shared" si="2"/>
        <v>46206</v>
      </c>
      <c r="O7911" s="23">
        <f>'RESOLUCIONES EPG'!$N7911-'RESOLUCIONES EPG'!$D7911</f>
        <v>1185</v>
      </c>
    </row>
    <row r="7912" ht="16.5" customHeight="1">
      <c r="A7912" s="275" t="str">
        <f>'RESOLUCIONES 2015'!A8252:H8252</f>
        <v/>
      </c>
      <c r="B7912" s="73" t="s">
        <v>7852</v>
      </c>
      <c r="C7912" s="74">
        <v>205.0</v>
      </c>
      <c r="D7912" s="130">
        <v>45021.0</v>
      </c>
      <c r="E7912" s="73" t="s">
        <v>2944</v>
      </c>
      <c r="F7912" s="130" t="s">
        <v>9198</v>
      </c>
      <c r="G7912" s="73" t="s">
        <v>1593</v>
      </c>
      <c r="H7912" s="315">
        <v>45035.0</v>
      </c>
      <c r="I7912" s="287" t="s">
        <v>10212</v>
      </c>
      <c r="J7912" s="285"/>
      <c r="K7912" s="21"/>
      <c r="L7912" s="21"/>
      <c r="M7912" s="21"/>
      <c r="N7912" s="22">
        <f t="shared" si="2"/>
        <v>46206</v>
      </c>
      <c r="O7912" s="23">
        <f>'RESOLUCIONES EPG'!$N7912-'RESOLUCIONES EPG'!$D7912</f>
        <v>1185</v>
      </c>
    </row>
    <row r="7913" ht="16.5" customHeight="1">
      <c r="A7913" s="275" t="str">
        <f>'RESOLUCIONES 2015'!A8251:H8251</f>
        <v/>
      </c>
      <c r="B7913" s="73" t="s">
        <v>7852</v>
      </c>
      <c r="C7913" s="74">
        <v>204.0</v>
      </c>
      <c r="D7913" s="130">
        <v>45021.0</v>
      </c>
      <c r="E7913" s="182" t="s">
        <v>8643</v>
      </c>
      <c r="F7913" s="130" t="s">
        <v>9611</v>
      </c>
      <c r="G7913" s="73" t="s">
        <v>1593</v>
      </c>
      <c r="H7913" s="253">
        <v>45040.0</v>
      </c>
      <c r="I7913" s="287" t="s">
        <v>90</v>
      </c>
      <c r="J7913" s="285"/>
      <c r="K7913" s="21"/>
      <c r="L7913" s="21"/>
      <c r="M7913" s="21"/>
      <c r="N7913" s="22">
        <f t="shared" si="2"/>
        <v>46206</v>
      </c>
      <c r="O7913" s="23">
        <f>'RESOLUCIONES EPG'!$N7913-'RESOLUCIONES EPG'!$D7913</f>
        <v>1185</v>
      </c>
    </row>
    <row r="7914" ht="16.5" customHeight="1">
      <c r="A7914" s="275" t="str">
        <f>'RESOLUCIONES 2015'!A8249:H8249</f>
        <v/>
      </c>
      <c r="B7914" s="73" t="s">
        <v>7852</v>
      </c>
      <c r="C7914" s="74">
        <v>202.0</v>
      </c>
      <c r="D7914" s="130">
        <v>45021.0</v>
      </c>
      <c r="E7914" s="73" t="s">
        <v>7331</v>
      </c>
      <c r="F7914" s="130" t="s">
        <v>10213</v>
      </c>
      <c r="G7914" s="73" t="s">
        <v>1593</v>
      </c>
      <c r="H7914" s="300" t="s">
        <v>9680</v>
      </c>
      <c r="I7914" s="287" t="s">
        <v>5269</v>
      </c>
      <c r="J7914" s="285"/>
      <c r="K7914" s="21"/>
      <c r="L7914" s="21"/>
      <c r="M7914" s="21"/>
      <c r="N7914" s="22">
        <f t="shared" si="2"/>
        <v>46206</v>
      </c>
      <c r="O7914" s="23">
        <f>'RESOLUCIONES EPG'!$N7914-'RESOLUCIONES EPG'!$D7914</f>
        <v>1185</v>
      </c>
    </row>
    <row r="7915" ht="16.5" customHeight="1">
      <c r="A7915" s="275" t="str">
        <f>'RESOLUCIONES 2015'!A8256:H8256</f>
        <v/>
      </c>
      <c r="B7915" s="73" t="s">
        <v>7852</v>
      </c>
      <c r="C7915" s="74">
        <v>209.0</v>
      </c>
      <c r="D7915" s="130">
        <v>45021.0</v>
      </c>
      <c r="E7915" s="73" t="s">
        <v>7209</v>
      </c>
      <c r="F7915" s="130" t="s">
        <v>9541</v>
      </c>
      <c r="G7915" s="73" t="s">
        <v>2751</v>
      </c>
      <c r="H7915" s="169"/>
      <c r="I7915" s="299" t="s">
        <v>10098</v>
      </c>
      <c r="J7915" s="285"/>
      <c r="K7915" s="21"/>
      <c r="L7915" s="21"/>
      <c r="M7915" s="21"/>
      <c r="N7915" s="22">
        <f t="shared" si="2"/>
        <v>46206</v>
      </c>
      <c r="O7915" s="23">
        <f>'RESOLUCIONES EPG'!$N7915-'RESOLUCIONES EPG'!$D7915</f>
        <v>1185</v>
      </c>
    </row>
    <row r="7916" ht="16.5" customHeight="1">
      <c r="A7916" s="275" t="str">
        <f>'RESOLUCIONES 2015'!A8250:H8250</f>
        <v/>
      </c>
      <c r="B7916" s="73" t="s">
        <v>7852</v>
      </c>
      <c r="C7916" s="74">
        <v>203.0</v>
      </c>
      <c r="D7916" s="130">
        <v>45021.0</v>
      </c>
      <c r="E7916" s="182" t="s">
        <v>3066</v>
      </c>
      <c r="F7916" s="130" t="s">
        <v>8830</v>
      </c>
      <c r="G7916" s="73" t="s">
        <v>1593</v>
      </c>
      <c r="H7916" s="253">
        <v>45040.0</v>
      </c>
      <c r="I7916" s="287" t="s">
        <v>3089</v>
      </c>
      <c r="J7916" s="285"/>
      <c r="K7916" s="21"/>
      <c r="L7916" s="21"/>
      <c r="M7916" s="21"/>
      <c r="N7916" s="22">
        <f t="shared" si="2"/>
        <v>46206</v>
      </c>
      <c r="O7916" s="23">
        <f>'RESOLUCIONES EPG'!$N7916-'RESOLUCIONES EPG'!$D7916</f>
        <v>1185</v>
      </c>
    </row>
    <row r="7917" ht="16.5" customHeight="1">
      <c r="A7917" s="275" t="str">
        <f>'RESOLUCIONES 2015'!A8257:H8257</f>
        <v/>
      </c>
      <c r="B7917" s="73" t="s">
        <v>7852</v>
      </c>
      <c r="C7917" s="74">
        <v>210.0</v>
      </c>
      <c r="D7917" s="130">
        <v>45021.0</v>
      </c>
      <c r="E7917" s="73" t="s">
        <v>10214</v>
      </c>
      <c r="F7917" s="130" t="s">
        <v>8521</v>
      </c>
      <c r="G7917" s="73" t="s">
        <v>2751</v>
      </c>
      <c r="H7917" s="169"/>
      <c r="I7917" s="296" t="s">
        <v>10215</v>
      </c>
      <c r="J7917" s="296" t="s">
        <v>10216</v>
      </c>
      <c r="K7917" s="21"/>
      <c r="L7917" s="21"/>
      <c r="M7917" s="21"/>
      <c r="N7917" s="22">
        <f t="shared" si="2"/>
        <v>46206</v>
      </c>
      <c r="O7917" s="23">
        <f>'RESOLUCIONES EPG'!$N7917-'RESOLUCIONES EPG'!$D7917</f>
        <v>1185</v>
      </c>
    </row>
    <row r="7918" ht="16.5" customHeight="1">
      <c r="A7918" s="275" t="str">
        <f>'RESOLUCIONES 2015'!A8267:H8267</f>
        <v/>
      </c>
      <c r="B7918" s="73" t="s">
        <v>7852</v>
      </c>
      <c r="C7918" s="74">
        <v>220.0</v>
      </c>
      <c r="D7918" s="130">
        <v>45026.0</v>
      </c>
      <c r="E7918" s="73" t="s">
        <v>2492</v>
      </c>
      <c r="F7918" s="130" t="s">
        <v>8374</v>
      </c>
      <c r="G7918" s="73" t="s">
        <v>8301</v>
      </c>
      <c r="H7918" s="169"/>
      <c r="I7918" s="287"/>
      <c r="J7918" s="285"/>
      <c r="K7918" s="21"/>
      <c r="L7918" s="21"/>
      <c r="M7918" s="21"/>
      <c r="N7918" s="22">
        <f t="shared" si="2"/>
        <v>46206</v>
      </c>
      <c r="O7918" s="23">
        <f>'RESOLUCIONES EPG'!$N7918-'RESOLUCIONES EPG'!$D7918</f>
        <v>1180</v>
      </c>
    </row>
    <row r="7919" ht="16.5" customHeight="1">
      <c r="A7919" s="275" t="str">
        <f>'RESOLUCIONES 2015'!A8263:H8263</f>
        <v/>
      </c>
      <c r="B7919" s="73" t="s">
        <v>7852</v>
      </c>
      <c r="C7919" s="74">
        <v>216.0</v>
      </c>
      <c r="D7919" s="130">
        <v>45026.0</v>
      </c>
      <c r="E7919" s="73" t="s">
        <v>4610</v>
      </c>
      <c r="F7919" s="130" t="s">
        <v>8355</v>
      </c>
      <c r="G7919" s="73" t="s">
        <v>2253</v>
      </c>
      <c r="H7919" s="169" t="s">
        <v>10217</v>
      </c>
      <c r="I7919" s="287"/>
      <c r="J7919" s="285"/>
      <c r="K7919" s="21"/>
      <c r="L7919" s="21"/>
      <c r="M7919" s="21"/>
      <c r="N7919" s="22">
        <f t="shared" si="2"/>
        <v>46206</v>
      </c>
      <c r="O7919" s="23">
        <f>'RESOLUCIONES EPG'!$N7919-'RESOLUCIONES EPG'!$D7919</f>
        <v>1180</v>
      </c>
    </row>
    <row r="7920" ht="16.5" customHeight="1">
      <c r="A7920" s="275" t="str">
        <f>'RESOLUCIONES 2015'!A8262:H8262</f>
        <v/>
      </c>
      <c r="B7920" s="73" t="s">
        <v>7852</v>
      </c>
      <c r="C7920" s="74">
        <v>215.0</v>
      </c>
      <c r="D7920" s="130">
        <v>45026.0</v>
      </c>
      <c r="E7920" s="73" t="s">
        <v>8733</v>
      </c>
      <c r="F7920" s="130" t="s">
        <v>8973</v>
      </c>
      <c r="G7920" s="73" t="s">
        <v>8629</v>
      </c>
      <c r="H7920" s="169"/>
      <c r="I7920" s="287"/>
      <c r="J7920" s="285"/>
      <c r="K7920" s="21"/>
      <c r="L7920" s="21"/>
      <c r="M7920" s="21"/>
      <c r="N7920" s="22">
        <f t="shared" si="2"/>
        <v>46206</v>
      </c>
      <c r="O7920" s="23">
        <f>'RESOLUCIONES EPG'!$N7920-'RESOLUCIONES EPG'!$D7920</f>
        <v>1180</v>
      </c>
    </row>
    <row r="7921" ht="16.5" customHeight="1">
      <c r="A7921" s="275" t="str">
        <f>'RESOLUCIONES 2015'!A8265:H8265</f>
        <v/>
      </c>
      <c r="B7921" s="73" t="s">
        <v>7852</v>
      </c>
      <c r="C7921" s="74">
        <v>218.0</v>
      </c>
      <c r="D7921" s="130">
        <v>45026.0</v>
      </c>
      <c r="E7921" s="73" t="s">
        <v>9127</v>
      </c>
      <c r="F7921" s="130" t="s">
        <v>10218</v>
      </c>
      <c r="G7921" s="73" t="s">
        <v>1593</v>
      </c>
      <c r="H7921" s="300" t="s">
        <v>9680</v>
      </c>
      <c r="I7921" s="287" t="s">
        <v>10219</v>
      </c>
      <c r="J7921" s="285"/>
      <c r="K7921" s="21"/>
      <c r="L7921" s="21"/>
      <c r="M7921" s="21"/>
      <c r="N7921" s="22">
        <f t="shared" si="2"/>
        <v>46206</v>
      </c>
      <c r="O7921" s="23">
        <f>'RESOLUCIONES EPG'!$N7921-'RESOLUCIONES EPG'!$D7921</f>
        <v>1180</v>
      </c>
    </row>
    <row r="7922" ht="16.5" customHeight="1">
      <c r="A7922" s="275" t="str">
        <f>'RESOLUCIONES 2015'!A8264:H8264</f>
        <v/>
      </c>
      <c r="B7922" s="73" t="s">
        <v>7852</v>
      </c>
      <c r="C7922" s="74">
        <v>217.0</v>
      </c>
      <c r="D7922" s="130">
        <v>45026.0</v>
      </c>
      <c r="E7922" s="219" t="s">
        <v>7265</v>
      </c>
      <c r="F7922" s="130" t="s">
        <v>8991</v>
      </c>
      <c r="G7922" s="73" t="s">
        <v>1593</v>
      </c>
      <c r="H7922" s="300" t="s">
        <v>9680</v>
      </c>
      <c r="I7922" s="287" t="s">
        <v>10220</v>
      </c>
      <c r="J7922" s="285"/>
      <c r="K7922" s="21"/>
      <c r="L7922" s="21"/>
      <c r="M7922" s="21"/>
      <c r="N7922" s="22">
        <f t="shared" si="2"/>
        <v>46206</v>
      </c>
      <c r="O7922" s="23">
        <f>'RESOLUCIONES EPG'!$N7922-'RESOLUCIONES EPG'!$D7922</f>
        <v>1180</v>
      </c>
    </row>
    <row r="7923" ht="16.5" customHeight="1">
      <c r="A7923" s="275" t="str">
        <f>'RESOLUCIONES 2015'!A8266:H8266</f>
        <v/>
      </c>
      <c r="B7923" s="73" t="s">
        <v>7852</v>
      </c>
      <c r="C7923" s="74">
        <v>219.0</v>
      </c>
      <c r="D7923" s="130">
        <v>45026.0</v>
      </c>
      <c r="E7923" s="73" t="s">
        <v>3066</v>
      </c>
      <c r="F7923" s="130" t="s">
        <v>7618</v>
      </c>
      <c r="G7923" s="73" t="s">
        <v>8301</v>
      </c>
      <c r="H7923" s="169"/>
      <c r="I7923" s="299" t="s">
        <v>10175</v>
      </c>
      <c r="J7923" s="299" t="s">
        <v>10221</v>
      </c>
      <c r="K7923" s="21"/>
      <c r="L7923" s="21"/>
      <c r="M7923" s="21"/>
      <c r="N7923" s="22">
        <f t="shared" si="2"/>
        <v>46206</v>
      </c>
      <c r="O7923" s="23">
        <f>'RESOLUCIONES EPG'!$N7923-'RESOLUCIONES EPG'!$D7923</f>
        <v>1180</v>
      </c>
    </row>
    <row r="7924" ht="16.5" customHeight="1">
      <c r="A7924" s="275" t="str">
        <f>'RESOLUCIONES 2015'!A8277:H8277</f>
        <v/>
      </c>
      <c r="B7924" s="73" t="s">
        <v>7852</v>
      </c>
      <c r="C7924" s="74">
        <v>230.0</v>
      </c>
      <c r="D7924" s="130">
        <v>45030.0</v>
      </c>
      <c r="E7924" s="73" t="s">
        <v>3705</v>
      </c>
      <c r="F7924" s="130" t="s">
        <v>10222</v>
      </c>
      <c r="G7924" s="73" t="s">
        <v>18</v>
      </c>
      <c r="H7924" s="169" t="s">
        <v>3057</v>
      </c>
      <c r="I7924" s="287"/>
      <c r="J7924" s="285"/>
      <c r="K7924" s="21"/>
      <c r="L7924" s="21"/>
      <c r="M7924" s="21"/>
      <c r="N7924" s="22">
        <f t="shared" si="2"/>
        <v>46206</v>
      </c>
      <c r="O7924" s="23">
        <f>'RESOLUCIONES EPG'!$N7924-'RESOLUCIONES EPG'!$D7924</f>
        <v>1176</v>
      </c>
    </row>
    <row r="7925" ht="16.5" customHeight="1">
      <c r="A7925" s="275" t="str">
        <f>'RESOLUCIONES 2015'!A8276:H8276</f>
        <v/>
      </c>
      <c r="B7925" s="73" t="s">
        <v>7852</v>
      </c>
      <c r="C7925" s="74">
        <v>229.0</v>
      </c>
      <c r="D7925" s="130">
        <v>45030.0</v>
      </c>
      <c r="E7925" s="73" t="s">
        <v>10223</v>
      </c>
      <c r="F7925" s="130" t="s">
        <v>10224</v>
      </c>
      <c r="G7925" s="73" t="s">
        <v>18</v>
      </c>
      <c r="H7925" s="169" t="s">
        <v>4601</v>
      </c>
      <c r="I7925" s="287"/>
      <c r="J7925" s="285"/>
      <c r="K7925" s="21"/>
      <c r="L7925" s="21"/>
      <c r="M7925" s="21"/>
      <c r="N7925" s="22">
        <f t="shared" si="2"/>
        <v>46206</v>
      </c>
      <c r="O7925" s="23">
        <f>'RESOLUCIONES EPG'!$N7925-'RESOLUCIONES EPG'!$D7925</f>
        <v>1176</v>
      </c>
    </row>
    <row r="7926" ht="16.5" customHeight="1">
      <c r="A7926" s="275" t="str">
        <f>'RESOLUCIONES 2015'!A8274:H8274</f>
        <v/>
      </c>
      <c r="B7926" s="73" t="s">
        <v>7852</v>
      </c>
      <c r="C7926" s="74">
        <v>227.0</v>
      </c>
      <c r="D7926" s="130">
        <v>45030.0</v>
      </c>
      <c r="E7926" s="73" t="s">
        <v>10225</v>
      </c>
      <c r="F7926" s="130" t="s">
        <v>10226</v>
      </c>
      <c r="G7926" s="73" t="s">
        <v>18</v>
      </c>
      <c r="H7926" s="169" t="s">
        <v>10227</v>
      </c>
      <c r="I7926" s="287"/>
      <c r="J7926" s="285"/>
      <c r="K7926" s="21"/>
      <c r="L7926" s="21"/>
      <c r="M7926" s="21"/>
      <c r="N7926" s="22">
        <f t="shared" si="2"/>
        <v>46206</v>
      </c>
      <c r="O7926" s="23">
        <f>'RESOLUCIONES EPG'!$N7926-'RESOLUCIONES EPG'!$D7926</f>
        <v>1176</v>
      </c>
    </row>
    <row r="7927" ht="16.5" customHeight="1">
      <c r="A7927" s="275" t="str">
        <f>'RESOLUCIONES 2015'!A8270:H8270</f>
        <v/>
      </c>
      <c r="B7927" s="73" t="s">
        <v>7852</v>
      </c>
      <c r="C7927" s="74">
        <v>223.0</v>
      </c>
      <c r="D7927" s="130">
        <v>45030.0</v>
      </c>
      <c r="E7927" s="73" t="s">
        <v>9743</v>
      </c>
      <c r="F7927" s="130" t="s">
        <v>10228</v>
      </c>
      <c r="G7927" s="73" t="s">
        <v>8629</v>
      </c>
      <c r="H7927" s="169"/>
      <c r="I7927" s="287"/>
      <c r="J7927" s="285"/>
      <c r="K7927" s="21"/>
      <c r="L7927" s="21"/>
      <c r="M7927" s="21"/>
      <c r="N7927" s="22">
        <f t="shared" si="2"/>
        <v>46206</v>
      </c>
      <c r="O7927" s="23">
        <f>'RESOLUCIONES EPG'!$N7927-'RESOLUCIONES EPG'!$D7927</f>
        <v>1176</v>
      </c>
    </row>
    <row r="7928" ht="16.5" customHeight="1">
      <c r="A7928" s="275" t="str">
        <f>'RESOLUCIONES 2015'!A8275:H8275</f>
        <v/>
      </c>
      <c r="B7928" s="73" t="s">
        <v>7852</v>
      </c>
      <c r="C7928" s="74">
        <v>228.0</v>
      </c>
      <c r="D7928" s="130">
        <v>45030.0</v>
      </c>
      <c r="E7928" s="73" t="s">
        <v>10229</v>
      </c>
      <c r="F7928" s="130" t="s">
        <v>10230</v>
      </c>
      <c r="G7928" s="73" t="s">
        <v>18</v>
      </c>
      <c r="H7928" s="169" t="s">
        <v>10231</v>
      </c>
      <c r="I7928" s="287"/>
      <c r="J7928" s="285"/>
      <c r="K7928" s="21"/>
      <c r="L7928" s="21"/>
      <c r="M7928" s="21"/>
      <c r="N7928" s="22">
        <f t="shared" si="2"/>
        <v>46206</v>
      </c>
      <c r="O7928" s="23">
        <f>'RESOLUCIONES EPG'!$N7928-'RESOLUCIONES EPG'!$D7928</f>
        <v>1176</v>
      </c>
    </row>
    <row r="7929" ht="33.0" customHeight="1">
      <c r="A7929" s="275" t="str">
        <f>'RESOLUCIONES 2015'!A8272:H8272</f>
        <v/>
      </c>
      <c r="B7929" s="73" t="s">
        <v>7852</v>
      </c>
      <c r="C7929" s="74">
        <v>225.0</v>
      </c>
      <c r="D7929" s="130">
        <v>45030.0</v>
      </c>
      <c r="E7929" s="73" t="s">
        <v>1476</v>
      </c>
      <c r="F7929" s="130" t="s">
        <v>10232</v>
      </c>
      <c r="G7929" s="73" t="s">
        <v>18</v>
      </c>
      <c r="H7929" s="169" t="s">
        <v>10233</v>
      </c>
      <c r="I7929" s="287"/>
      <c r="J7929" s="285"/>
      <c r="K7929" s="21"/>
      <c r="L7929" s="21"/>
      <c r="M7929" s="21"/>
      <c r="N7929" s="22">
        <f t="shared" si="2"/>
        <v>46206</v>
      </c>
      <c r="O7929" s="23">
        <f>'RESOLUCIONES EPG'!$N7929-'RESOLUCIONES EPG'!$D7929</f>
        <v>1176</v>
      </c>
    </row>
    <row r="7930" ht="16.5" customHeight="1">
      <c r="A7930" s="275" t="str">
        <f>'RESOLUCIONES 2015'!A8273:H8273</f>
        <v/>
      </c>
      <c r="B7930" s="73" t="s">
        <v>7852</v>
      </c>
      <c r="C7930" s="74">
        <v>226.0</v>
      </c>
      <c r="D7930" s="130">
        <v>45030.0</v>
      </c>
      <c r="E7930" s="73" t="s">
        <v>1257</v>
      </c>
      <c r="F7930" s="130" t="s">
        <v>10234</v>
      </c>
      <c r="G7930" s="73" t="s">
        <v>18</v>
      </c>
      <c r="H7930" s="169" t="s">
        <v>4749</v>
      </c>
      <c r="I7930" s="287"/>
      <c r="J7930" s="285"/>
      <c r="K7930" s="21"/>
      <c r="L7930" s="21"/>
      <c r="M7930" s="21"/>
      <c r="N7930" s="22">
        <f t="shared" si="2"/>
        <v>46206</v>
      </c>
      <c r="O7930" s="23">
        <f>'RESOLUCIONES EPG'!$N7930-'RESOLUCIONES EPG'!$D7930</f>
        <v>1176</v>
      </c>
    </row>
    <row r="7931" ht="16.5" customHeight="1">
      <c r="A7931" s="275" t="str">
        <f>'RESOLUCIONES 2015'!A8268:H8268</f>
        <v/>
      </c>
      <c r="B7931" s="73"/>
      <c r="C7931" s="74">
        <v>221.0</v>
      </c>
      <c r="D7931" s="130">
        <v>45030.0</v>
      </c>
      <c r="E7931" s="73" t="s">
        <v>10235</v>
      </c>
      <c r="F7931" s="130"/>
      <c r="G7931" s="73" t="s">
        <v>10236</v>
      </c>
      <c r="H7931" s="169"/>
      <c r="I7931" s="287"/>
      <c r="J7931" s="285"/>
      <c r="K7931" s="21"/>
      <c r="L7931" s="21"/>
      <c r="M7931" s="21"/>
      <c r="N7931" s="22">
        <f t="shared" si="2"/>
        <v>46206</v>
      </c>
      <c r="O7931" s="23">
        <f>'RESOLUCIONES EPG'!$N7931-'RESOLUCIONES EPG'!$D7931</f>
        <v>1176</v>
      </c>
    </row>
    <row r="7932" ht="16.5" customHeight="1">
      <c r="A7932" s="275" t="str">
        <f>'RESOLUCIONES 2015'!A8271:H8271</f>
        <v/>
      </c>
      <c r="B7932" s="73" t="s">
        <v>7852</v>
      </c>
      <c r="C7932" s="74">
        <v>224.0</v>
      </c>
      <c r="D7932" s="130">
        <v>45030.0</v>
      </c>
      <c r="E7932" s="73" t="s">
        <v>10237</v>
      </c>
      <c r="F7932" s="130" t="s">
        <v>9620</v>
      </c>
      <c r="G7932" s="73" t="s">
        <v>2253</v>
      </c>
      <c r="H7932" s="169" t="s">
        <v>10238</v>
      </c>
      <c r="I7932" s="287"/>
      <c r="J7932" s="285"/>
      <c r="K7932" s="21"/>
      <c r="L7932" s="21"/>
      <c r="M7932" s="21"/>
      <c r="N7932" s="22">
        <f t="shared" si="2"/>
        <v>46206</v>
      </c>
      <c r="O7932" s="23">
        <f>'RESOLUCIONES EPG'!$N7932-'RESOLUCIONES EPG'!$D7932</f>
        <v>1176</v>
      </c>
    </row>
    <row r="7933" ht="16.5" customHeight="1">
      <c r="A7933" s="275" t="str">
        <f>'RESOLUCIONES 2015'!A8269:H8269</f>
        <v/>
      </c>
      <c r="B7933" s="73" t="s">
        <v>7852</v>
      </c>
      <c r="C7933" s="74">
        <v>222.0</v>
      </c>
      <c r="D7933" s="130">
        <v>45030.0</v>
      </c>
      <c r="E7933" s="73" t="s">
        <v>10239</v>
      </c>
      <c r="F7933" s="130" t="s">
        <v>3065</v>
      </c>
      <c r="G7933" s="73" t="s">
        <v>8629</v>
      </c>
      <c r="H7933" s="169"/>
      <c r="I7933" s="287"/>
      <c r="J7933" s="285"/>
      <c r="K7933" s="21"/>
      <c r="L7933" s="21"/>
      <c r="M7933" s="21"/>
      <c r="N7933" s="22">
        <f t="shared" si="2"/>
        <v>46206</v>
      </c>
      <c r="O7933" s="23">
        <f>'RESOLUCIONES EPG'!$N7933-'RESOLUCIONES EPG'!$D7933</f>
        <v>1176</v>
      </c>
    </row>
    <row r="7934" ht="16.5" customHeight="1">
      <c r="A7934" s="275" t="str">
        <f>'RESOLUCIONES 2015'!A8283:H8283</f>
        <v/>
      </c>
      <c r="B7934" s="73" t="s">
        <v>7852</v>
      </c>
      <c r="C7934" s="74">
        <v>236.0</v>
      </c>
      <c r="D7934" s="130">
        <v>45033.0</v>
      </c>
      <c r="E7934" s="73" t="s">
        <v>3677</v>
      </c>
      <c r="F7934" s="130" t="s">
        <v>7855</v>
      </c>
      <c r="G7934" s="73" t="s">
        <v>131</v>
      </c>
      <c r="H7934" s="169"/>
      <c r="I7934" s="287"/>
      <c r="J7934" s="285"/>
      <c r="K7934" s="21"/>
      <c r="L7934" s="21"/>
      <c r="M7934" s="21"/>
      <c r="N7934" s="22">
        <f t="shared" si="2"/>
        <v>46206</v>
      </c>
      <c r="O7934" s="23">
        <f>'RESOLUCIONES EPG'!$N7934-'RESOLUCIONES EPG'!$D7934</f>
        <v>1173</v>
      </c>
    </row>
    <row r="7935" ht="16.5" customHeight="1">
      <c r="A7935" s="275" t="str">
        <f>'RESOLUCIONES 2015'!A8288:H8288</f>
        <v/>
      </c>
      <c r="B7935" s="73" t="s">
        <v>7852</v>
      </c>
      <c r="C7935" s="74">
        <v>241.0</v>
      </c>
      <c r="D7935" s="130">
        <v>45033.0</v>
      </c>
      <c r="E7935" s="73" t="s">
        <v>8503</v>
      </c>
      <c r="F7935" s="130" t="s">
        <v>8504</v>
      </c>
      <c r="G7935" s="73" t="s">
        <v>1624</v>
      </c>
      <c r="H7935" s="169"/>
      <c r="I7935" s="287"/>
      <c r="J7935" s="285"/>
      <c r="K7935" s="21"/>
      <c r="L7935" s="21"/>
      <c r="M7935" s="21"/>
      <c r="N7935" s="22">
        <f t="shared" si="2"/>
        <v>46206</v>
      </c>
      <c r="O7935" s="23">
        <f>'RESOLUCIONES EPG'!$N7935-'RESOLUCIONES EPG'!$D7935</f>
        <v>1173</v>
      </c>
    </row>
    <row r="7936" ht="16.5" customHeight="1">
      <c r="A7936" s="275" t="str">
        <f>'RESOLUCIONES 2015'!A8284:H8284</f>
        <v/>
      </c>
      <c r="B7936" s="73" t="s">
        <v>7852</v>
      </c>
      <c r="C7936" s="74">
        <v>237.0</v>
      </c>
      <c r="D7936" s="130">
        <v>45033.0</v>
      </c>
      <c r="E7936" s="73" t="s">
        <v>9116</v>
      </c>
      <c r="F7936" s="130" t="s">
        <v>9117</v>
      </c>
      <c r="G7936" s="73" t="s">
        <v>131</v>
      </c>
      <c r="H7936" s="169"/>
      <c r="I7936" s="299" t="s">
        <v>9724</v>
      </c>
      <c r="J7936" s="285"/>
      <c r="K7936" s="21"/>
      <c r="L7936" s="21"/>
      <c r="M7936" s="21"/>
      <c r="N7936" s="22">
        <f t="shared" si="2"/>
        <v>46206</v>
      </c>
      <c r="O7936" s="23">
        <f>'RESOLUCIONES EPG'!$N7936-'RESOLUCIONES EPG'!$D7936</f>
        <v>1173</v>
      </c>
    </row>
    <row r="7937" ht="16.5" customHeight="1">
      <c r="A7937" s="275" t="str">
        <f>'RESOLUCIONES 2015'!A8285:H8285</f>
        <v/>
      </c>
      <c r="B7937" s="73" t="s">
        <v>7852</v>
      </c>
      <c r="C7937" s="74">
        <v>238.0</v>
      </c>
      <c r="D7937" s="130">
        <v>45033.0</v>
      </c>
      <c r="E7937" s="73" t="s">
        <v>9626</v>
      </c>
      <c r="F7937" s="130" t="s">
        <v>9904</v>
      </c>
      <c r="G7937" s="73" t="s">
        <v>1624</v>
      </c>
      <c r="H7937" s="169"/>
      <c r="I7937" s="287"/>
      <c r="J7937" s="285"/>
      <c r="K7937" s="21"/>
      <c r="L7937" s="21"/>
      <c r="M7937" s="21"/>
      <c r="N7937" s="22">
        <f t="shared" si="2"/>
        <v>46206</v>
      </c>
      <c r="O7937" s="23">
        <f>'RESOLUCIONES EPG'!$N7937-'RESOLUCIONES EPG'!$D7937</f>
        <v>1173</v>
      </c>
    </row>
    <row r="7938" ht="16.5" customHeight="1">
      <c r="A7938" s="275" t="str">
        <f>'RESOLUCIONES 2015'!A8280:H8280</f>
        <v/>
      </c>
      <c r="B7938" s="73" t="s">
        <v>7852</v>
      </c>
      <c r="C7938" s="74">
        <v>233.0</v>
      </c>
      <c r="D7938" s="130">
        <v>45033.0</v>
      </c>
      <c r="E7938" s="73" t="s">
        <v>9251</v>
      </c>
      <c r="F7938" s="130" t="s">
        <v>9252</v>
      </c>
      <c r="G7938" s="73" t="s">
        <v>18</v>
      </c>
      <c r="H7938" s="169" t="s">
        <v>300</v>
      </c>
      <c r="I7938" s="170"/>
      <c r="J7938" s="285"/>
      <c r="K7938" s="21"/>
      <c r="L7938" s="21"/>
      <c r="M7938" s="21"/>
      <c r="N7938" s="22">
        <f t="shared" si="2"/>
        <v>46206</v>
      </c>
      <c r="O7938" s="23">
        <f>'RESOLUCIONES EPG'!$N7938-'RESOLUCIONES EPG'!$D7938</f>
        <v>1173</v>
      </c>
    </row>
    <row r="7939" ht="16.5" customHeight="1">
      <c r="A7939" s="275" t="str">
        <f>'RESOLUCIONES 2015'!A8286:H8286</f>
        <v/>
      </c>
      <c r="B7939" s="73" t="s">
        <v>7852</v>
      </c>
      <c r="C7939" s="74">
        <v>239.0</v>
      </c>
      <c r="D7939" s="130">
        <v>45033.0</v>
      </c>
      <c r="E7939" s="73" t="s">
        <v>10240</v>
      </c>
      <c r="F7939" s="130" t="s">
        <v>8583</v>
      </c>
      <c r="G7939" s="73" t="s">
        <v>1624</v>
      </c>
      <c r="H7939" s="169"/>
      <c r="I7939" s="287"/>
      <c r="J7939" s="285"/>
      <c r="K7939" s="21"/>
      <c r="L7939" s="21"/>
      <c r="M7939" s="21"/>
      <c r="N7939" s="22">
        <f t="shared" si="2"/>
        <v>46206</v>
      </c>
      <c r="O7939" s="23">
        <f>'RESOLUCIONES EPG'!$N7939-'RESOLUCIONES EPG'!$D7939</f>
        <v>1173</v>
      </c>
    </row>
    <row r="7940" ht="16.5" customHeight="1">
      <c r="A7940" s="275" t="str">
        <f>'RESOLUCIONES 2015'!A8279:H8279</f>
        <v/>
      </c>
      <c r="B7940" s="73" t="s">
        <v>7852</v>
      </c>
      <c r="C7940" s="74">
        <v>232.0</v>
      </c>
      <c r="D7940" s="130">
        <v>45033.0</v>
      </c>
      <c r="E7940" s="73" t="s">
        <v>5781</v>
      </c>
      <c r="F7940" s="130" t="s">
        <v>10241</v>
      </c>
      <c r="G7940" s="73" t="s">
        <v>18</v>
      </c>
      <c r="H7940" s="169" t="s">
        <v>4966</v>
      </c>
      <c r="I7940" s="287"/>
      <c r="J7940" s="285"/>
      <c r="K7940" s="21"/>
      <c r="L7940" s="21"/>
      <c r="M7940" s="21"/>
      <c r="N7940" s="22">
        <f t="shared" si="2"/>
        <v>46206</v>
      </c>
      <c r="O7940" s="23">
        <f>'RESOLUCIONES EPG'!$N7940-'RESOLUCIONES EPG'!$D7940</f>
        <v>1173</v>
      </c>
    </row>
    <row r="7941" ht="16.5" customHeight="1">
      <c r="A7941" s="275" t="str">
        <f>'RESOLUCIONES 2015'!A8294:H8294</f>
        <v/>
      </c>
      <c r="B7941" s="73" t="s">
        <v>7852</v>
      </c>
      <c r="C7941" s="74">
        <v>247.0</v>
      </c>
      <c r="D7941" s="130">
        <v>45033.0</v>
      </c>
      <c r="E7941" s="73" t="s">
        <v>10242</v>
      </c>
      <c r="F7941" s="130" t="s">
        <v>9717</v>
      </c>
      <c r="G7941" s="73" t="s">
        <v>1624</v>
      </c>
      <c r="H7941" s="169"/>
      <c r="I7941" s="287"/>
      <c r="J7941" s="285"/>
      <c r="K7941" s="21"/>
      <c r="L7941" s="21"/>
      <c r="M7941" s="21"/>
      <c r="N7941" s="22">
        <f t="shared" si="2"/>
        <v>46206</v>
      </c>
      <c r="O7941" s="23">
        <f>'RESOLUCIONES EPG'!$N7941-'RESOLUCIONES EPG'!$D7941</f>
        <v>1173</v>
      </c>
    </row>
    <row r="7942" ht="16.5" customHeight="1">
      <c r="A7942" s="275" t="str">
        <f>'RESOLUCIONES 2015'!A8289:H8289</f>
        <v/>
      </c>
      <c r="B7942" s="73" t="s">
        <v>7852</v>
      </c>
      <c r="C7942" s="74">
        <v>242.0</v>
      </c>
      <c r="D7942" s="130">
        <v>45033.0</v>
      </c>
      <c r="E7942" s="73" t="s">
        <v>6940</v>
      </c>
      <c r="F7942" s="130" t="s">
        <v>9560</v>
      </c>
      <c r="G7942" s="73" t="s">
        <v>1624</v>
      </c>
      <c r="H7942" s="169"/>
      <c r="I7942" s="287"/>
      <c r="J7942" s="285"/>
      <c r="K7942" s="21"/>
      <c r="L7942" s="21"/>
      <c r="M7942" s="21"/>
      <c r="N7942" s="22">
        <f t="shared" si="2"/>
        <v>46206</v>
      </c>
      <c r="O7942" s="23">
        <f>'RESOLUCIONES EPG'!$N7942-'RESOLUCIONES EPG'!$D7942</f>
        <v>1173</v>
      </c>
    </row>
    <row r="7943" ht="16.5" customHeight="1">
      <c r="A7943" s="275" t="str">
        <f>'RESOLUCIONES 2015'!A8293:H8293</f>
        <v/>
      </c>
      <c r="B7943" s="73" t="s">
        <v>7852</v>
      </c>
      <c r="C7943" s="74">
        <v>246.0</v>
      </c>
      <c r="D7943" s="130">
        <v>45033.0</v>
      </c>
      <c r="E7943" s="73" t="s">
        <v>5192</v>
      </c>
      <c r="F7943" s="130" t="s">
        <v>9050</v>
      </c>
      <c r="G7943" s="73" t="s">
        <v>1624</v>
      </c>
      <c r="H7943" s="169"/>
      <c r="I7943" s="287"/>
      <c r="J7943" s="285"/>
      <c r="K7943" s="21"/>
      <c r="L7943" s="21"/>
      <c r="M7943" s="21"/>
      <c r="N7943" s="22">
        <f t="shared" si="2"/>
        <v>46206</v>
      </c>
      <c r="O7943" s="23">
        <f>'RESOLUCIONES EPG'!$N7943-'RESOLUCIONES EPG'!$D7943</f>
        <v>1173</v>
      </c>
    </row>
    <row r="7944" ht="16.5" customHeight="1">
      <c r="A7944" s="275" t="str">
        <f>'RESOLUCIONES 2015'!A8295:H8295</f>
        <v/>
      </c>
      <c r="B7944" s="73" t="s">
        <v>7852</v>
      </c>
      <c r="C7944" s="74">
        <v>248.0</v>
      </c>
      <c r="D7944" s="130">
        <v>45033.0</v>
      </c>
      <c r="E7944" s="73" t="s">
        <v>10210</v>
      </c>
      <c r="F7944" s="130" t="s">
        <v>10211</v>
      </c>
      <c r="G7944" s="73" t="s">
        <v>1624</v>
      </c>
      <c r="H7944" s="169"/>
      <c r="I7944" s="287"/>
      <c r="J7944" s="285"/>
      <c r="K7944" s="21"/>
      <c r="L7944" s="21"/>
      <c r="M7944" s="21"/>
      <c r="N7944" s="22">
        <f t="shared" si="2"/>
        <v>46206</v>
      </c>
      <c r="O7944" s="23">
        <f>'RESOLUCIONES EPG'!$N7944-'RESOLUCIONES EPG'!$D7944</f>
        <v>1173</v>
      </c>
    </row>
    <row r="7945" ht="16.5" customHeight="1">
      <c r="A7945" s="275" t="str">
        <f>'RESOLUCIONES 2015'!A8290:H8290</f>
        <v/>
      </c>
      <c r="B7945" s="73" t="s">
        <v>7852</v>
      </c>
      <c r="C7945" s="74">
        <v>243.0</v>
      </c>
      <c r="D7945" s="130">
        <v>45033.0</v>
      </c>
      <c r="E7945" s="73" t="s">
        <v>6554</v>
      </c>
      <c r="F7945" s="130" t="s">
        <v>6555</v>
      </c>
      <c r="G7945" s="73" t="s">
        <v>1624</v>
      </c>
      <c r="H7945" s="169"/>
      <c r="I7945" s="287"/>
      <c r="J7945" s="285"/>
      <c r="K7945" s="21"/>
      <c r="L7945" s="21"/>
      <c r="M7945" s="21"/>
      <c r="N7945" s="22">
        <f t="shared" si="2"/>
        <v>46206</v>
      </c>
      <c r="O7945" s="23">
        <f>'RESOLUCIONES EPG'!$N7945-'RESOLUCIONES EPG'!$D7945</f>
        <v>1173</v>
      </c>
    </row>
    <row r="7946" ht="16.5" customHeight="1">
      <c r="A7946" s="275" t="str">
        <f>'RESOLUCIONES 2015'!A8292:H8292</f>
        <v/>
      </c>
      <c r="B7946" s="73" t="s">
        <v>7852</v>
      </c>
      <c r="C7946" s="74">
        <v>245.0</v>
      </c>
      <c r="D7946" s="130">
        <v>45033.0</v>
      </c>
      <c r="E7946" s="73" t="s">
        <v>9595</v>
      </c>
      <c r="F7946" s="130" t="s">
        <v>10057</v>
      </c>
      <c r="G7946" s="73" t="s">
        <v>1624</v>
      </c>
      <c r="H7946" s="169"/>
      <c r="I7946" s="287"/>
      <c r="J7946" s="285"/>
      <c r="K7946" s="21"/>
      <c r="L7946" s="21"/>
      <c r="M7946" s="21"/>
      <c r="N7946" s="22">
        <f t="shared" si="2"/>
        <v>46206</v>
      </c>
      <c r="O7946" s="23">
        <f>'RESOLUCIONES EPG'!$N7946-'RESOLUCIONES EPG'!$D7946</f>
        <v>1173</v>
      </c>
    </row>
    <row r="7947" ht="16.5" customHeight="1">
      <c r="A7947" s="275" t="str">
        <f>'RESOLUCIONES 2015'!A8278:H8278</f>
        <v/>
      </c>
      <c r="B7947" s="73" t="s">
        <v>7852</v>
      </c>
      <c r="C7947" s="74">
        <v>231.0</v>
      </c>
      <c r="D7947" s="130">
        <v>45033.0</v>
      </c>
      <c r="E7947" s="73" t="s">
        <v>10243</v>
      </c>
      <c r="F7947" s="130" t="s">
        <v>10244</v>
      </c>
      <c r="G7947" s="73" t="s">
        <v>18</v>
      </c>
      <c r="H7947" s="169" t="s">
        <v>4749</v>
      </c>
      <c r="I7947" s="287"/>
      <c r="J7947" s="285"/>
      <c r="K7947" s="21"/>
      <c r="L7947" s="21"/>
      <c r="M7947" s="21"/>
      <c r="N7947" s="22">
        <f t="shared" si="2"/>
        <v>46206</v>
      </c>
      <c r="O7947" s="23">
        <f>'RESOLUCIONES EPG'!$N7947-'RESOLUCIONES EPG'!$D7947</f>
        <v>1173</v>
      </c>
    </row>
    <row r="7948" ht="16.5" customHeight="1">
      <c r="A7948" s="275" t="str">
        <f>'RESOLUCIONES 2015'!A8282:H8282</f>
        <v/>
      </c>
      <c r="B7948" s="73" t="s">
        <v>7852</v>
      </c>
      <c r="C7948" s="74">
        <v>235.0</v>
      </c>
      <c r="D7948" s="130">
        <v>45033.0</v>
      </c>
      <c r="E7948" s="73" t="s">
        <v>8733</v>
      </c>
      <c r="F7948" s="130" t="s">
        <v>8973</v>
      </c>
      <c r="G7948" s="73" t="s">
        <v>131</v>
      </c>
      <c r="H7948" s="169"/>
      <c r="I7948" s="299" t="s">
        <v>5737</v>
      </c>
      <c r="J7948" s="299" t="s">
        <v>10245</v>
      </c>
      <c r="K7948" s="21"/>
      <c r="L7948" s="21"/>
      <c r="M7948" s="21"/>
      <c r="N7948" s="22">
        <f t="shared" si="2"/>
        <v>46206</v>
      </c>
      <c r="O7948" s="23">
        <f>'RESOLUCIONES EPG'!$N7948-'RESOLUCIONES EPG'!$D7948</f>
        <v>1173</v>
      </c>
    </row>
    <row r="7949" ht="16.5" customHeight="1">
      <c r="A7949" s="275" t="str">
        <f>'RESOLUCIONES 2015'!A8287:H8287</f>
        <v/>
      </c>
      <c r="B7949" s="73" t="s">
        <v>7852</v>
      </c>
      <c r="C7949" s="74">
        <v>240.0</v>
      </c>
      <c r="D7949" s="130">
        <v>45033.0</v>
      </c>
      <c r="E7949" s="73" t="s">
        <v>8230</v>
      </c>
      <c r="F7949" s="130" t="s">
        <v>10246</v>
      </c>
      <c r="G7949" s="73" t="s">
        <v>1624</v>
      </c>
      <c r="H7949" s="169"/>
      <c r="I7949" s="287"/>
      <c r="J7949" s="285"/>
      <c r="K7949" s="21"/>
      <c r="L7949" s="21"/>
      <c r="M7949" s="21"/>
      <c r="N7949" s="22">
        <f t="shared" si="2"/>
        <v>46206</v>
      </c>
      <c r="O7949" s="23">
        <f>'RESOLUCIONES EPG'!$N7949-'RESOLUCIONES EPG'!$D7949</f>
        <v>1173</v>
      </c>
    </row>
    <row r="7950" ht="16.5" customHeight="1">
      <c r="A7950" s="275" t="str">
        <f>'RESOLUCIONES 2015'!A8281:H8281</f>
        <v/>
      </c>
      <c r="B7950" s="73" t="s">
        <v>7852</v>
      </c>
      <c r="C7950" s="74">
        <v>234.0</v>
      </c>
      <c r="D7950" s="130">
        <v>45033.0</v>
      </c>
      <c r="E7950" s="73" t="s">
        <v>8217</v>
      </c>
      <c r="F7950" s="130" t="s">
        <v>10247</v>
      </c>
      <c r="G7950" s="73" t="s">
        <v>18</v>
      </c>
      <c r="H7950" s="169" t="s">
        <v>3057</v>
      </c>
      <c r="I7950" s="287"/>
      <c r="J7950" s="285"/>
      <c r="K7950" s="21"/>
      <c r="L7950" s="21"/>
      <c r="M7950" s="21"/>
      <c r="N7950" s="22">
        <f t="shared" si="2"/>
        <v>46206</v>
      </c>
      <c r="O7950" s="23">
        <f>'RESOLUCIONES EPG'!$N7950-'RESOLUCIONES EPG'!$D7950</f>
        <v>1173</v>
      </c>
    </row>
    <row r="7951" ht="16.5" customHeight="1">
      <c r="A7951" s="275" t="str">
        <f>'RESOLUCIONES 2015'!A8291:H8291</f>
        <v/>
      </c>
      <c r="B7951" s="73" t="s">
        <v>7852</v>
      </c>
      <c r="C7951" s="74">
        <v>244.0</v>
      </c>
      <c r="D7951" s="130">
        <v>45033.0</v>
      </c>
      <c r="E7951" s="73" t="s">
        <v>985</v>
      </c>
      <c r="F7951" s="130" t="s">
        <v>986</v>
      </c>
      <c r="G7951" s="73" t="s">
        <v>1624</v>
      </c>
      <c r="H7951" s="169"/>
      <c r="I7951" s="287"/>
      <c r="J7951" s="285"/>
      <c r="K7951" s="21"/>
      <c r="L7951" s="21"/>
      <c r="M7951" s="21"/>
      <c r="N7951" s="22">
        <f t="shared" si="2"/>
        <v>46206</v>
      </c>
      <c r="O7951" s="23">
        <f>'RESOLUCIONES EPG'!$N7951-'RESOLUCIONES EPG'!$D7951</f>
        <v>1173</v>
      </c>
    </row>
    <row r="7952" ht="16.5" customHeight="1">
      <c r="A7952" s="275" t="str">
        <f>'RESOLUCIONES 2015'!A8310:H8310</f>
        <v/>
      </c>
      <c r="B7952" s="73" t="s">
        <v>7852</v>
      </c>
      <c r="C7952" s="74">
        <v>263.0</v>
      </c>
      <c r="D7952" s="130">
        <v>45035.0</v>
      </c>
      <c r="E7952" s="73" t="s">
        <v>2916</v>
      </c>
      <c r="F7952" s="130" t="s">
        <v>8065</v>
      </c>
      <c r="G7952" s="73" t="s">
        <v>2253</v>
      </c>
      <c r="H7952" s="169" t="s">
        <v>9555</v>
      </c>
      <c r="I7952" s="287"/>
      <c r="J7952" s="285"/>
      <c r="K7952" s="21"/>
      <c r="L7952" s="21"/>
      <c r="M7952" s="21"/>
      <c r="N7952" s="22">
        <f t="shared" si="2"/>
        <v>46206</v>
      </c>
      <c r="O7952" s="23">
        <f>'RESOLUCIONES EPG'!$N7952-'RESOLUCIONES EPG'!$D7952</f>
        <v>1171</v>
      </c>
    </row>
    <row r="7953" ht="16.5" customHeight="1">
      <c r="A7953" s="275" t="str">
        <f>'RESOLUCIONES 2015'!A8307:H8307</f>
        <v/>
      </c>
      <c r="B7953" s="73" t="s">
        <v>7852</v>
      </c>
      <c r="C7953" s="74">
        <v>260.0</v>
      </c>
      <c r="D7953" s="130">
        <v>45035.0</v>
      </c>
      <c r="E7953" s="73" t="s">
        <v>10248</v>
      </c>
      <c r="F7953" s="130" t="s">
        <v>10249</v>
      </c>
      <c r="G7953" s="73" t="s">
        <v>2751</v>
      </c>
      <c r="H7953" s="169"/>
      <c r="I7953" s="296" t="s">
        <v>10250</v>
      </c>
      <c r="J7953" s="296" t="s">
        <v>10251</v>
      </c>
      <c r="K7953" s="21"/>
      <c r="L7953" s="21"/>
      <c r="M7953" s="21"/>
      <c r="N7953" s="22">
        <f t="shared" si="2"/>
        <v>46206</v>
      </c>
      <c r="O7953" s="23">
        <f>'RESOLUCIONES EPG'!$N7953-'RESOLUCIONES EPG'!$D7953</f>
        <v>1171</v>
      </c>
    </row>
    <row r="7954" ht="16.5" customHeight="1">
      <c r="A7954" s="275" t="str">
        <f>'RESOLUCIONES 2015'!A8296:H8296</f>
        <v/>
      </c>
      <c r="B7954" s="73" t="s">
        <v>7852</v>
      </c>
      <c r="C7954" s="74">
        <v>249.0</v>
      </c>
      <c r="D7954" s="130">
        <v>45035.0</v>
      </c>
      <c r="E7954" s="73" t="s">
        <v>6500</v>
      </c>
      <c r="F7954" s="130" t="s">
        <v>10153</v>
      </c>
      <c r="G7954" s="73" t="s">
        <v>2751</v>
      </c>
      <c r="H7954" s="169"/>
      <c r="I7954" s="287"/>
      <c r="J7954" s="285"/>
      <c r="K7954" s="21"/>
      <c r="L7954" s="21"/>
      <c r="M7954" s="21"/>
      <c r="N7954" s="22">
        <f t="shared" si="2"/>
        <v>46206</v>
      </c>
      <c r="O7954" s="23">
        <f>'RESOLUCIONES EPG'!$N7954-'RESOLUCIONES EPG'!$D7954</f>
        <v>1171</v>
      </c>
    </row>
    <row r="7955" ht="16.5" customHeight="1">
      <c r="A7955" s="275" t="str">
        <f>'RESOLUCIONES 2015'!A8305:H8305</f>
        <v/>
      </c>
      <c r="B7955" s="73" t="s">
        <v>7852</v>
      </c>
      <c r="C7955" s="74">
        <v>258.0</v>
      </c>
      <c r="D7955" s="130">
        <v>45035.0</v>
      </c>
      <c r="E7955" s="73" t="s">
        <v>10252</v>
      </c>
      <c r="F7955" s="130" t="s">
        <v>8076</v>
      </c>
      <c r="G7955" s="73" t="s">
        <v>2751</v>
      </c>
      <c r="H7955" s="169"/>
      <c r="I7955" s="299" t="s">
        <v>9805</v>
      </c>
      <c r="J7955" s="285"/>
      <c r="K7955" s="21"/>
      <c r="L7955" s="21"/>
      <c r="M7955" s="21"/>
      <c r="N7955" s="22">
        <f t="shared" si="2"/>
        <v>46206</v>
      </c>
      <c r="O7955" s="23">
        <f>'RESOLUCIONES EPG'!$N7955-'RESOLUCIONES EPG'!$D7955</f>
        <v>1171</v>
      </c>
    </row>
    <row r="7956" ht="16.5" customHeight="1">
      <c r="A7956" s="275" t="str">
        <f>'RESOLUCIONES 2015'!A8300:H8300</f>
        <v/>
      </c>
      <c r="B7956" s="73" t="s">
        <v>7852</v>
      </c>
      <c r="C7956" s="74">
        <v>253.0</v>
      </c>
      <c r="D7956" s="130">
        <v>45035.0</v>
      </c>
      <c r="E7956" s="73" t="s">
        <v>10127</v>
      </c>
      <c r="F7956" s="130" t="s">
        <v>10253</v>
      </c>
      <c r="G7956" s="73" t="s">
        <v>2751</v>
      </c>
      <c r="H7956" s="169"/>
      <c r="I7956" s="287"/>
      <c r="J7956" s="285"/>
      <c r="K7956" s="21"/>
      <c r="L7956" s="21"/>
      <c r="M7956" s="21"/>
      <c r="N7956" s="22">
        <f t="shared" si="2"/>
        <v>46206</v>
      </c>
      <c r="O7956" s="23">
        <f>'RESOLUCIONES EPG'!$N7956-'RESOLUCIONES EPG'!$D7956</f>
        <v>1171</v>
      </c>
    </row>
    <row r="7957" ht="16.5" customHeight="1">
      <c r="A7957" s="275" t="str">
        <f>'RESOLUCIONES 2015'!A8308:H8308</f>
        <v/>
      </c>
      <c r="B7957" s="73" t="s">
        <v>7852</v>
      </c>
      <c r="C7957" s="74">
        <v>261.0</v>
      </c>
      <c r="D7957" s="130">
        <v>45035.0</v>
      </c>
      <c r="E7957" s="73" t="s">
        <v>10254</v>
      </c>
      <c r="F7957" s="130" t="s">
        <v>10255</v>
      </c>
      <c r="G7957" s="73" t="s">
        <v>2751</v>
      </c>
      <c r="H7957" s="169"/>
      <c r="I7957" s="287"/>
      <c r="J7957" s="285"/>
      <c r="K7957" s="21"/>
      <c r="L7957" s="21"/>
      <c r="M7957" s="21"/>
      <c r="N7957" s="22">
        <f t="shared" si="2"/>
        <v>46206</v>
      </c>
      <c r="O7957" s="23">
        <f>'RESOLUCIONES EPG'!$N7957-'RESOLUCIONES EPG'!$D7957</f>
        <v>1171</v>
      </c>
    </row>
    <row r="7958" ht="16.5" customHeight="1">
      <c r="A7958" s="275" t="str">
        <f>'RESOLUCIONES 2015'!A8214:H8214</f>
        <v/>
      </c>
      <c r="B7958" s="73" t="s">
        <v>7852</v>
      </c>
      <c r="C7958" s="74">
        <v>261.0</v>
      </c>
      <c r="D7958" s="130">
        <v>45035.0</v>
      </c>
      <c r="E7958" s="73" t="s">
        <v>10254</v>
      </c>
      <c r="F7958" s="130" t="s">
        <v>10255</v>
      </c>
      <c r="G7958" s="73" t="s">
        <v>2751</v>
      </c>
      <c r="H7958" s="169"/>
      <c r="I7958" s="287"/>
      <c r="J7958" s="285"/>
      <c r="K7958" s="21"/>
      <c r="L7958" s="21"/>
      <c r="M7958" s="21"/>
      <c r="N7958" s="22">
        <f t="shared" si="2"/>
        <v>46206</v>
      </c>
      <c r="O7958" s="23">
        <f>'RESOLUCIONES EPG'!$N7958-'RESOLUCIONES EPG'!$D7958</f>
        <v>1171</v>
      </c>
    </row>
    <row r="7959" ht="16.5" customHeight="1">
      <c r="A7959" s="275" t="str">
        <f>'RESOLUCIONES 2015'!A8312:H8312</f>
        <v/>
      </c>
      <c r="B7959" s="73" t="s">
        <v>7852</v>
      </c>
      <c r="C7959" s="74">
        <v>265.0</v>
      </c>
      <c r="D7959" s="130">
        <v>45035.0</v>
      </c>
      <c r="E7959" s="73" t="s">
        <v>3461</v>
      </c>
      <c r="F7959" s="130" t="s">
        <v>10256</v>
      </c>
      <c r="G7959" s="73" t="s">
        <v>8629</v>
      </c>
      <c r="H7959" s="169"/>
      <c r="I7959" s="287"/>
      <c r="J7959" s="285"/>
      <c r="K7959" s="21"/>
      <c r="L7959" s="21"/>
      <c r="M7959" s="21"/>
      <c r="N7959" s="22">
        <f t="shared" si="2"/>
        <v>46206</v>
      </c>
      <c r="O7959" s="23">
        <f>'RESOLUCIONES EPG'!$N7959-'RESOLUCIONES EPG'!$D7959</f>
        <v>1171</v>
      </c>
    </row>
    <row r="7960" ht="16.5" customHeight="1">
      <c r="A7960" s="275" t="str">
        <f>'RESOLUCIONES 2015'!A8299:H8299</f>
        <v/>
      </c>
      <c r="B7960" s="73" t="s">
        <v>7852</v>
      </c>
      <c r="C7960" s="74">
        <v>252.0</v>
      </c>
      <c r="D7960" s="130">
        <v>45035.0</v>
      </c>
      <c r="E7960" s="73" t="s">
        <v>1776</v>
      </c>
      <c r="F7960" s="130" t="s">
        <v>4069</v>
      </c>
      <c r="G7960" s="73" t="s">
        <v>2751</v>
      </c>
      <c r="H7960" s="169"/>
      <c r="I7960" s="287"/>
      <c r="J7960" s="285"/>
      <c r="K7960" s="21"/>
      <c r="L7960" s="21"/>
      <c r="M7960" s="21"/>
      <c r="N7960" s="22">
        <f t="shared" si="2"/>
        <v>46206</v>
      </c>
      <c r="O7960" s="23">
        <f>'RESOLUCIONES EPG'!$N7960-'RESOLUCIONES EPG'!$D7960</f>
        <v>1171</v>
      </c>
    </row>
    <row r="7961" ht="16.5" customHeight="1">
      <c r="A7961" s="275" t="str">
        <f>'RESOLUCIONES 2015'!A8303:H8303</f>
        <v/>
      </c>
      <c r="B7961" s="73" t="s">
        <v>7852</v>
      </c>
      <c r="C7961" s="74">
        <v>256.0</v>
      </c>
      <c r="D7961" s="130">
        <v>45035.0</v>
      </c>
      <c r="E7961" s="73" t="s">
        <v>10243</v>
      </c>
      <c r="F7961" s="130" t="s">
        <v>10257</v>
      </c>
      <c r="G7961" s="73" t="s">
        <v>2751</v>
      </c>
      <c r="H7961" s="169"/>
      <c r="I7961" s="287"/>
      <c r="J7961" s="285"/>
      <c r="K7961" s="21"/>
      <c r="L7961" s="21"/>
      <c r="M7961" s="21"/>
      <c r="N7961" s="22">
        <f t="shared" si="2"/>
        <v>46206</v>
      </c>
      <c r="O7961" s="23">
        <f>'RESOLUCIONES EPG'!$N7961-'RESOLUCIONES EPG'!$D7961</f>
        <v>1171</v>
      </c>
    </row>
    <row r="7962" ht="16.5" customHeight="1">
      <c r="A7962" s="275" t="str">
        <f>'RESOLUCIONES 2015'!A8302:H8302</f>
        <v/>
      </c>
      <c r="B7962" s="73" t="s">
        <v>7852</v>
      </c>
      <c r="C7962" s="74">
        <v>255.0</v>
      </c>
      <c r="D7962" s="130">
        <v>45035.0</v>
      </c>
      <c r="E7962" s="73" t="s">
        <v>10162</v>
      </c>
      <c r="F7962" s="130" t="s">
        <v>10258</v>
      </c>
      <c r="G7962" s="73" t="s">
        <v>2751</v>
      </c>
      <c r="H7962" s="169"/>
      <c r="I7962" s="299" t="s">
        <v>5737</v>
      </c>
      <c r="J7962" s="285"/>
      <c r="K7962" s="21"/>
      <c r="L7962" s="21"/>
      <c r="M7962" s="21"/>
      <c r="N7962" s="22">
        <f t="shared" si="2"/>
        <v>46206</v>
      </c>
      <c r="O7962" s="23">
        <f>'RESOLUCIONES EPG'!$N7962-'RESOLUCIONES EPG'!$D7962</f>
        <v>1171</v>
      </c>
    </row>
    <row r="7963" ht="16.5" customHeight="1">
      <c r="A7963" s="275" t="str">
        <f>'RESOLUCIONES 2015'!A8311:H8311</f>
        <v/>
      </c>
      <c r="B7963" s="73" t="s">
        <v>7852</v>
      </c>
      <c r="C7963" s="74">
        <v>264.0</v>
      </c>
      <c r="D7963" s="130">
        <v>45035.0</v>
      </c>
      <c r="E7963" s="73" t="s">
        <v>2902</v>
      </c>
      <c r="F7963" s="130" t="s">
        <v>9617</v>
      </c>
      <c r="G7963" s="73" t="s">
        <v>2253</v>
      </c>
      <c r="H7963" s="169" t="s">
        <v>10259</v>
      </c>
      <c r="I7963" s="287"/>
      <c r="J7963" s="285"/>
      <c r="K7963" s="21"/>
      <c r="L7963" s="21"/>
      <c r="M7963" s="21"/>
      <c r="N7963" s="22">
        <f t="shared" si="2"/>
        <v>46206</v>
      </c>
      <c r="O7963" s="23">
        <f>'RESOLUCIONES EPG'!$N7963-'RESOLUCIONES EPG'!$D7963</f>
        <v>1171</v>
      </c>
    </row>
    <row r="7964" ht="16.5" customHeight="1">
      <c r="A7964" s="275" t="str">
        <f>'RESOLUCIONES 2015'!A8297:H8297</f>
        <v/>
      </c>
      <c r="B7964" s="73" t="s">
        <v>7852</v>
      </c>
      <c r="C7964" s="74">
        <v>250.0</v>
      </c>
      <c r="D7964" s="130">
        <v>45035.0</v>
      </c>
      <c r="E7964" s="73" t="s">
        <v>9985</v>
      </c>
      <c r="F7964" s="130" t="s">
        <v>10260</v>
      </c>
      <c r="G7964" s="73" t="s">
        <v>2751</v>
      </c>
      <c r="H7964" s="169"/>
      <c r="I7964" s="287"/>
      <c r="J7964" s="285"/>
      <c r="K7964" s="21"/>
      <c r="L7964" s="21"/>
      <c r="M7964" s="21"/>
      <c r="N7964" s="22">
        <f t="shared" si="2"/>
        <v>46206</v>
      </c>
      <c r="O7964" s="23">
        <f>'RESOLUCIONES EPG'!$N7964-'RESOLUCIONES EPG'!$D7964</f>
        <v>1171</v>
      </c>
    </row>
    <row r="7965" ht="16.5" customHeight="1">
      <c r="A7965" s="275" t="str">
        <f>'RESOLUCIONES 2015'!A8304:H8304</f>
        <v/>
      </c>
      <c r="B7965" s="73" t="s">
        <v>7852</v>
      </c>
      <c r="C7965" s="74">
        <v>257.0</v>
      </c>
      <c r="D7965" s="130">
        <v>45035.0</v>
      </c>
      <c r="E7965" s="73" t="s">
        <v>10261</v>
      </c>
      <c r="F7965" s="130" t="s">
        <v>10262</v>
      </c>
      <c r="G7965" s="73" t="s">
        <v>2751</v>
      </c>
      <c r="H7965" s="169"/>
      <c r="I7965" s="287"/>
      <c r="J7965" s="285"/>
      <c r="K7965" s="21"/>
      <c r="L7965" s="21"/>
      <c r="M7965" s="21"/>
      <c r="N7965" s="22">
        <f t="shared" si="2"/>
        <v>46206</v>
      </c>
      <c r="O7965" s="23">
        <f>'RESOLUCIONES EPG'!$N7965-'RESOLUCIONES EPG'!$D7965</f>
        <v>1171</v>
      </c>
    </row>
    <row r="7966" ht="16.5" customHeight="1">
      <c r="A7966" s="275" t="str">
        <f>'RESOLUCIONES 2015'!A8309:H8309</f>
        <v/>
      </c>
      <c r="B7966" s="73" t="s">
        <v>7852</v>
      </c>
      <c r="C7966" s="74">
        <v>262.0</v>
      </c>
      <c r="D7966" s="130">
        <v>45035.0</v>
      </c>
      <c r="E7966" s="73" t="s">
        <v>4592</v>
      </c>
      <c r="F7966" s="130" t="s">
        <v>10263</v>
      </c>
      <c r="G7966" s="73" t="s">
        <v>2751</v>
      </c>
      <c r="H7966" s="169"/>
      <c r="I7966" s="299" t="s">
        <v>10264</v>
      </c>
      <c r="J7966" s="299" t="s">
        <v>10098</v>
      </c>
      <c r="K7966" s="21"/>
      <c r="L7966" s="21"/>
      <c r="M7966" s="21"/>
      <c r="N7966" s="22">
        <f t="shared" si="2"/>
        <v>46206</v>
      </c>
      <c r="O7966" s="23">
        <f>'RESOLUCIONES EPG'!$N7966-'RESOLUCIONES EPG'!$D7966</f>
        <v>1171</v>
      </c>
    </row>
    <row r="7967" ht="16.5" customHeight="1">
      <c r="A7967" s="275" t="str">
        <f>'RESOLUCIONES 2015'!A8301:H8301</f>
        <v/>
      </c>
      <c r="B7967" s="73" t="s">
        <v>7852</v>
      </c>
      <c r="C7967" s="74">
        <v>254.0</v>
      </c>
      <c r="D7967" s="130">
        <v>45035.0</v>
      </c>
      <c r="E7967" s="73" t="s">
        <v>10134</v>
      </c>
      <c r="F7967" s="130" t="s">
        <v>10135</v>
      </c>
      <c r="G7967" s="73" t="s">
        <v>2751</v>
      </c>
      <c r="H7967" s="169"/>
      <c r="I7967" s="287"/>
      <c r="J7967" s="285"/>
      <c r="K7967" s="21"/>
      <c r="L7967" s="21"/>
      <c r="M7967" s="21"/>
      <c r="N7967" s="22">
        <f t="shared" si="2"/>
        <v>46206</v>
      </c>
      <c r="O7967" s="23">
        <f>'RESOLUCIONES EPG'!$N7967-'RESOLUCIONES EPG'!$D7967</f>
        <v>1171</v>
      </c>
    </row>
    <row r="7968" ht="16.5" customHeight="1">
      <c r="A7968" s="275" t="str">
        <f>'RESOLUCIONES 2015'!A8298:H8298</f>
        <v/>
      </c>
      <c r="B7968" s="73" t="s">
        <v>7852</v>
      </c>
      <c r="C7968" s="74">
        <v>251.0</v>
      </c>
      <c r="D7968" s="130">
        <v>45035.0</v>
      </c>
      <c r="E7968" s="73" t="s">
        <v>10265</v>
      </c>
      <c r="F7968" s="130" t="s">
        <v>10266</v>
      </c>
      <c r="G7968" s="73" t="s">
        <v>2751</v>
      </c>
      <c r="H7968" s="169"/>
      <c r="I7968" s="287"/>
      <c r="J7968" s="285"/>
      <c r="K7968" s="21"/>
      <c r="L7968" s="21"/>
      <c r="M7968" s="21"/>
      <c r="N7968" s="22">
        <f t="shared" si="2"/>
        <v>46206</v>
      </c>
      <c r="O7968" s="23">
        <f>'RESOLUCIONES EPG'!$N7968-'RESOLUCIONES EPG'!$D7968</f>
        <v>1171</v>
      </c>
    </row>
    <row r="7969" ht="16.5" customHeight="1">
      <c r="A7969" s="275" t="str">
        <f>'RESOLUCIONES 2015'!A8306:H8306</f>
        <v/>
      </c>
      <c r="B7969" s="73" t="s">
        <v>7852</v>
      </c>
      <c r="C7969" s="74">
        <v>259.0</v>
      </c>
      <c r="D7969" s="130">
        <v>45035.0</v>
      </c>
      <c r="E7969" s="73" t="s">
        <v>6865</v>
      </c>
      <c r="F7969" s="130" t="s">
        <v>6866</v>
      </c>
      <c r="G7969" s="73" t="s">
        <v>2751</v>
      </c>
      <c r="H7969" s="169"/>
      <c r="I7969" s="287"/>
      <c r="J7969" s="285"/>
      <c r="K7969" s="21"/>
      <c r="L7969" s="21"/>
      <c r="M7969" s="21"/>
      <c r="N7969" s="22">
        <f t="shared" si="2"/>
        <v>46206</v>
      </c>
      <c r="O7969" s="23">
        <f>'RESOLUCIONES EPG'!$N7969-'RESOLUCIONES EPG'!$D7969</f>
        <v>1171</v>
      </c>
    </row>
    <row r="7970" ht="16.5" customHeight="1">
      <c r="A7970" s="275" t="str">
        <f>'RESOLUCIONES 2015'!A8313:H8313</f>
        <v/>
      </c>
      <c r="B7970" s="73" t="s">
        <v>7852</v>
      </c>
      <c r="C7970" s="74">
        <v>266.0</v>
      </c>
      <c r="D7970" s="130">
        <v>45036.0</v>
      </c>
      <c r="E7970" s="73" t="s">
        <v>10267</v>
      </c>
      <c r="F7970" s="130" t="s">
        <v>10268</v>
      </c>
      <c r="G7970" s="73" t="s">
        <v>9961</v>
      </c>
      <c r="H7970" s="169"/>
      <c r="I7970" s="287"/>
      <c r="J7970" s="285"/>
      <c r="K7970" s="21"/>
      <c r="L7970" s="21"/>
      <c r="M7970" s="21"/>
      <c r="N7970" s="22">
        <f t="shared" si="2"/>
        <v>46206</v>
      </c>
      <c r="O7970" s="23">
        <f>'RESOLUCIONES EPG'!$N7970-'RESOLUCIONES EPG'!$D7970</f>
        <v>1170</v>
      </c>
    </row>
    <row r="7971" ht="16.5" customHeight="1">
      <c r="A7971" s="275" t="str">
        <f>'RESOLUCIONES 2015'!A8315:H8315</f>
        <v/>
      </c>
      <c r="B7971" s="73" t="s">
        <v>7852</v>
      </c>
      <c r="C7971" s="74">
        <v>268.0</v>
      </c>
      <c r="D7971" s="130">
        <v>45037.0</v>
      </c>
      <c r="E7971" s="73" t="s">
        <v>4484</v>
      </c>
      <c r="F7971" s="130" t="s">
        <v>7674</v>
      </c>
      <c r="G7971" s="73" t="s">
        <v>10036</v>
      </c>
      <c r="H7971" s="169"/>
      <c r="I7971" s="287"/>
      <c r="J7971" s="285"/>
      <c r="K7971" s="21"/>
      <c r="L7971" s="21"/>
      <c r="M7971" s="21"/>
      <c r="N7971" s="22">
        <f t="shared" si="2"/>
        <v>46206</v>
      </c>
      <c r="O7971" s="23">
        <f>'RESOLUCIONES EPG'!$N7971-'RESOLUCIONES EPG'!$D7971</f>
        <v>1169</v>
      </c>
    </row>
    <row r="7972" ht="16.5" customHeight="1">
      <c r="A7972" s="275" t="str">
        <f>'RESOLUCIONES 2015'!A8317:H8317</f>
        <v/>
      </c>
      <c r="B7972" s="73" t="s">
        <v>7852</v>
      </c>
      <c r="C7972" s="74">
        <v>270.0</v>
      </c>
      <c r="D7972" s="130">
        <v>45037.0</v>
      </c>
      <c r="E7972" s="73" t="s">
        <v>9714</v>
      </c>
      <c r="F7972" s="130" t="s">
        <v>9715</v>
      </c>
      <c r="G7972" s="73" t="s">
        <v>2751</v>
      </c>
      <c r="H7972" s="169"/>
      <c r="I7972" s="287"/>
      <c r="J7972" s="285"/>
      <c r="K7972" s="21"/>
      <c r="L7972" s="21"/>
      <c r="M7972" s="21"/>
      <c r="N7972" s="22">
        <f t="shared" si="2"/>
        <v>46206</v>
      </c>
      <c r="O7972" s="23">
        <f>'RESOLUCIONES EPG'!$N7972-'RESOLUCIONES EPG'!$D7972</f>
        <v>1169</v>
      </c>
    </row>
    <row r="7973" ht="16.5" customHeight="1">
      <c r="A7973" s="275" t="str">
        <f>'RESOLUCIONES 2015'!A8318:H8318</f>
        <v/>
      </c>
      <c r="B7973" s="73" t="s">
        <v>7852</v>
      </c>
      <c r="C7973" s="74">
        <v>271.0</v>
      </c>
      <c r="D7973" s="130">
        <v>45037.0</v>
      </c>
      <c r="E7973" s="73" t="s">
        <v>2492</v>
      </c>
      <c r="F7973" s="130" t="s">
        <v>8374</v>
      </c>
      <c r="G7973" s="73" t="s">
        <v>1624</v>
      </c>
      <c r="H7973" s="169"/>
      <c r="I7973" s="287"/>
      <c r="J7973" s="285"/>
      <c r="K7973" s="21"/>
      <c r="L7973" s="21"/>
      <c r="M7973" s="21"/>
      <c r="N7973" s="22">
        <f t="shared" si="2"/>
        <v>46206</v>
      </c>
      <c r="O7973" s="23">
        <f>'RESOLUCIONES EPG'!$N7973-'RESOLUCIONES EPG'!$D7973</f>
        <v>1169</v>
      </c>
    </row>
    <row r="7974" ht="16.5" customHeight="1">
      <c r="A7974" s="275" t="str">
        <f>'RESOLUCIONES 2015'!A8314:H8314</f>
        <v/>
      </c>
      <c r="B7974" s="73" t="s">
        <v>7852</v>
      </c>
      <c r="C7974" s="74">
        <v>267.0</v>
      </c>
      <c r="D7974" s="130">
        <v>45037.0</v>
      </c>
      <c r="E7974" s="73" t="s">
        <v>5573</v>
      </c>
      <c r="F7974" s="130" t="s">
        <v>6129</v>
      </c>
      <c r="G7974" s="73" t="s">
        <v>8629</v>
      </c>
      <c r="H7974" s="169"/>
      <c r="I7974" s="287"/>
      <c r="J7974" s="285"/>
      <c r="K7974" s="21"/>
      <c r="L7974" s="21"/>
      <c r="M7974" s="21"/>
      <c r="N7974" s="22">
        <f t="shared" si="2"/>
        <v>46206</v>
      </c>
      <c r="O7974" s="23">
        <f>'RESOLUCIONES EPG'!$N7974-'RESOLUCIONES EPG'!$D7974</f>
        <v>1169</v>
      </c>
    </row>
    <row r="7975" ht="16.5" customHeight="1">
      <c r="A7975" s="275" t="str">
        <f>'RESOLUCIONES 2015'!A8316:H8316</f>
        <v/>
      </c>
      <c r="B7975" s="73" t="s">
        <v>7852</v>
      </c>
      <c r="C7975" s="74">
        <v>269.0</v>
      </c>
      <c r="D7975" s="130">
        <v>45037.0</v>
      </c>
      <c r="E7975" s="73" t="s">
        <v>9323</v>
      </c>
      <c r="F7975" s="130" t="s">
        <v>10269</v>
      </c>
      <c r="G7975" s="73" t="s">
        <v>2751</v>
      </c>
      <c r="H7975" s="169"/>
      <c r="I7975" s="287"/>
      <c r="J7975" s="285"/>
      <c r="K7975" s="21"/>
      <c r="L7975" s="21"/>
      <c r="M7975" s="21"/>
      <c r="N7975" s="22">
        <f t="shared" si="2"/>
        <v>46206</v>
      </c>
      <c r="O7975" s="23">
        <f>'RESOLUCIONES EPG'!$N7975-'RESOLUCIONES EPG'!$D7975</f>
        <v>1169</v>
      </c>
    </row>
    <row r="7976" ht="16.5" customHeight="1">
      <c r="A7976" s="275" t="str">
        <f>'RESOLUCIONES 2015'!A8320:H8320</f>
        <v/>
      </c>
      <c r="B7976" s="73" t="s">
        <v>7852</v>
      </c>
      <c r="C7976" s="74">
        <v>273.0</v>
      </c>
      <c r="D7976" s="130">
        <v>45041.0</v>
      </c>
      <c r="E7976" s="73" t="s">
        <v>2589</v>
      </c>
      <c r="F7976" s="130" t="s">
        <v>8979</v>
      </c>
      <c r="G7976" s="73" t="s">
        <v>2253</v>
      </c>
      <c r="H7976" s="169" t="s">
        <v>8340</v>
      </c>
      <c r="I7976" s="287"/>
      <c r="J7976" s="285"/>
      <c r="K7976" s="21"/>
      <c r="L7976" s="21"/>
      <c r="M7976" s="21"/>
      <c r="N7976" s="22">
        <f t="shared" si="2"/>
        <v>46206</v>
      </c>
      <c r="O7976" s="23">
        <f>'RESOLUCIONES EPG'!$N7976-'RESOLUCIONES EPG'!$D7976</f>
        <v>1165</v>
      </c>
    </row>
    <row r="7977" ht="16.5" customHeight="1">
      <c r="A7977" s="275" t="str">
        <f>'RESOLUCIONES 2015'!A8319:H8319</f>
        <v/>
      </c>
      <c r="B7977" s="73" t="s">
        <v>7852</v>
      </c>
      <c r="C7977" s="74">
        <v>272.0</v>
      </c>
      <c r="D7977" s="130">
        <v>45041.0</v>
      </c>
      <c r="E7977" s="73" t="s">
        <v>8938</v>
      </c>
      <c r="F7977" s="130" t="s">
        <v>9015</v>
      </c>
      <c r="G7977" s="73" t="s">
        <v>8629</v>
      </c>
      <c r="H7977" s="169"/>
      <c r="I7977" s="287"/>
      <c r="J7977" s="285"/>
      <c r="K7977" s="21"/>
      <c r="L7977" s="21"/>
      <c r="M7977" s="21"/>
      <c r="N7977" s="22">
        <f t="shared" si="2"/>
        <v>46206</v>
      </c>
      <c r="O7977" s="23">
        <f>'RESOLUCIONES EPG'!$N7977-'RESOLUCIONES EPG'!$D7977</f>
        <v>1165</v>
      </c>
    </row>
    <row r="7978" ht="16.5" customHeight="1">
      <c r="A7978" s="275" t="str">
        <f>'RESOLUCIONES 2015'!A8321:H8321</f>
        <v/>
      </c>
      <c r="B7978" s="73" t="s">
        <v>7852</v>
      </c>
      <c r="C7978" s="74">
        <v>274.0</v>
      </c>
      <c r="D7978" s="130">
        <v>45041.0</v>
      </c>
      <c r="E7978" s="73" t="s">
        <v>10270</v>
      </c>
      <c r="F7978" s="130" t="s">
        <v>10271</v>
      </c>
      <c r="G7978" s="73" t="s">
        <v>18</v>
      </c>
      <c r="H7978" s="169" t="s">
        <v>9781</v>
      </c>
      <c r="I7978" s="287"/>
      <c r="J7978" s="285"/>
      <c r="K7978" s="21"/>
      <c r="L7978" s="21"/>
      <c r="M7978" s="21"/>
      <c r="N7978" s="22">
        <f t="shared" si="2"/>
        <v>46206</v>
      </c>
      <c r="O7978" s="23">
        <f>'RESOLUCIONES EPG'!$N7978-'RESOLUCIONES EPG'!$D7978</f>
        <v>1165</v>
      </c>
    </row>
    <row r="7979" ht="16.5" customHeight="1">
      <c r="A7979" s="275" t="str">
        <f>'RESOLUCIONES 2015'!A8323:H8323</f>
        <v/>
      </c>
      <c r="B7979" s="73" t="s">
        <v>7852</v>
      </c>
      <c r="C7979" s="74">
        <v>276.0</v>
      </c>
      <c r="D7979" s="130">
        <v>45042.0</v>
      </c>
      <c r="E7979" s="73" t="s">
        <v>3707</v>
      </c>
      <c r="F7979" s="130" t="s">
        <v>8666</v>
      </c>
      <c r="G7979" s="73" t="s">
        <v>1593</v>
      </c>
      <c r="H7979" s="253">
        <v>45050.0</v>
      </c>
      <c r="I7979" s="287"/>
      <c r="J7979" s="285"/>
      <c r="K7979" s="21"/>
      <c r="L7979" s="21"/>
      <c r="M7979" s="21"/>
      <c r="N7979" s="22">
        <f t="shared" si="2"/>
        <v>46206</v>
      </c>
      <c r="O7979" s="23">
        <f>'RESOLUCIONES EPG'!$N7979-'RESOLUCIONES EPG'!$D7979</f>
        <v>1164</v>
      </c>
    </row>
    <row r="7980" ht="16.5" customHeight="1">
      <c r="A7980" s="275" t="str">
        <f>'RESOLUCIONES 2015'!A8322:H8322</f>
        <v/>
      </c>
      <c r="B7980" s="73"/>
      <c r="C7980" s="74">
        <v>275.0</v>
      </c>
      <c r="D7980" s="130">
        <v>45042.0</v>
      </c>
      <c r="E7980" s="73" t="s">
        <v>2505</v>
      </c>
      <c r="F7980" s="130" t="s">
        <v>8387</v>
      </c>
      <c r="G7980" s="73" t="s">
        <v>10036</v>
      </c>
      <c r="H7980" s="169"/>
      <c r="I7980" s="287"/>
      <c r="J7980" s="285"/>
      <c r="K7980" s="21"/>
      <c r="L7980" s="21"/>
      <c r="M7980" s="21"/>
      <c r="N7980" s="22">
        <f t="shared" si="2"/>
        <v>46206</v>
      </c>
      <c r="O7980" s="23">
        <f>'RESOLUCIONES EPG'!$N7980-'RESOLUCIONES EPG'!$D7980</f>
        <v>1164</v>
      </c>
    </row>
    <row r="7981" ht="16.5" customHeight="1">
      <c r="A7981" s="275" t="str">
        <f>'RESOLUCIONES 2015'!A8324:H8324</f>
        <v/>
      </c>
      <c r="B7981" s="73" t="s">
        <v>7852</v>
      </c>
      <c r="C7981" s="74">
        <v>277.0</v>
      </c>
      <c r="D7981" s="130">
        <v>45042.0</v>
      </c>
      <c r="E7981" s="73" t="s">
        <v>4793</v>
      </c>
      <c r="F7981" s="130" t="s">
        <v>9005</v>
      </c>
      <c r="G7981" s="73" t="s">
        <v>1593</v>
      </c>
      <c r="H7981" s="253">
        <v>45049.0</v>
      </c>
      <c r="I7981" s="287"/>
      <c r="J7981" s="285"/>
      <c r="K7981" s="21"/>
      <c r="L7981" s="21"/>
      <c r="M7981" s="21"/>
      <c r="N7981" s="22">
        <f t="shared" si="2"/>
        <v>46206</v>
      </c>
      <c r="O7981" s="23">
        <f>'RESOLUCIONES EPG'!$N7981-'RESOLUCIONES EPG'!$D7981</f>
        <v>1164</v>
      </c>
    </row>
    <row r="7982" ht="16.5" customHeight="1">
      <c r="A7982" s="275" t="str">
        <f>'RESOLUCIONES 2015'!A8325:H8325</f>
        <v/>
      </c>
      <c r="B7982" s="73" t="s">
        <v>7852</v>
      </c>
      <c r="C7982" s="74">
        <v>278.0</v>
      </c>
      <c r="D7982" s="130">
        <v>45044.0</v>
      </c>
      <c r="E7982" s="73" t="s">
        <v>2151</v>
      </c>
      <c r="F7982" s="130" t="s">
        <v>7239</v>
      </c>
      <c r="G7982" s="73" t="s">
        <v>738</v>
      </c>
      <c r="H7982" s="169"/>
      <c r="I7982" s="287"/>
      <c r="J7982" s="285"/>
      <c r="K7982" s="21"/>
      <c r="L7982" s="21"/>
      <c r="M7982" s="21"/>
      <c r="N7982" s="22">
        <f t="shared" si="2"/>
        <v>46206</v>
      </c>
      <c r="O7982" s="23">
        <f>'RESOLUCIONES EPG'!$N7982-'RESOLUCIONES EPG'!$D7982</f>
        <v>1162</v>
      </c>
    </row>
    <row r="7983" ht="16.5" customHeight="1">
      <c r="A7983" s="275" t="str">
        <f>'RESOLUCIONES 2015'!A8334:H8334</f>
        <v/>
      </c>
      <c r="B7983" s="73"/>
      <c r="C7983" s="74">
        <v>287.0</v>
      </c>
      <c r="D7983" s="130">
        <v>45049.0</v>
      </c>
      <c r="E7983" s="73" t="s">
        <v>10272</v>
      </c>
      <c r="F7983" s="130" t="s">
        <v>10273</v>
      </c>
      <c r="G7983" s="73" t="s">
        <v>2751</v>
      </c>
      <c r="H7983" s="169"/>
      <c r="I7983" s="296" t="s">
        <v>10143</v>
      </c>
      <c r="J7983" s="285"/>
      <c r="K7983" s="21"/>
      <c r="L7983" s="21"/>
      <c r="M7983" s="21"/>
      <c r="N7983" s="22">
        <f t="shared" si="2"/>
        <v>46206</v>
      </c>
      <c r="O7983" s="23">
        <f>'RESOLUCIONES EPG'!$N7983-'RESOLUCIONES EPG'!$D7983</f>
        <v>1157</v>
      </c>
    </row>
    <row r="7984" ht="16.5" customHeight="1">
      <c r="A7984" s="275" t="str">
        <f>'RESOLUCIONES 2015'!A8328:H8328</f>
        <v/>
      </c>
      <c r="B7984" s="73"/>
      <c r="C7984" s="74">
        <v>281.0</v>
      </c>
      <c r="D7984" s="130">
        <v>45049.0</v>
      </c>
      <c r="E7984" s="73" t="s">
        <v>2474</v>
      </c>
      <c r="F7984" s="130" t="s">
        <v>10095</v>
      </c>
      <c r="G7984" s="73" t="s">
        <v>1593</v>
      </c>
      <c r="H7984" s="169" t="s">
        <v>9680</v>
      </c>
      <c r="I7984" s="287"/>
      <c r="J7984" s="285"/>
      <c r="K7984" s="21"/>
      <c r="L7984" s="21"/>
      <c r="M7984" s="21"/>
      <c r="N7984" s="22">
        <f t="shared" si="2"/>
        <v>46206</v>
      </c>
      <c r="O7984" s="23">
        <f>'RESOLUCIONES EPG'!$N7984-'RESOLUCIONES EPG'!$D7984</f>
        <v>1157</v>
      </c>
    </row>
    <row r="7985" ht="16.5" customHeight="1">
      <c r="A7985" s="275" t="str">
        <f>'RESOLUCIONES 2015'!A8327:H8327</f>
        <v/>
      </c>
      <c r="B7985" s="73"/>
      <c r="C7985" s="74">
        <v>280.0</v>
      </c>
      <c r="D7985" s="130">
        <v>45049.0</v>
      </c>
      <c r="E7985" s="73" t="s">
        <v>6289</v>
      </c>
      <c r="F7985" s="130" t="s">
        <v>10032</v>
      </c>
      <c r="G7985" s="73" t="s">
        <v>2253</v>
      </c>
      <c r="H7985" s="169" t="s">
        <v>8832</v>
      </c>
      <c r="I7985" s="287"/>
      <c r="J7985" s="285"/>
      <c r="K7985" s="21"/>
      <c r="L7985" s="21"/>
      <c r="M7985" s="21"/>
      <c r="N7985" s="22">
        <f t="shared" si="2"/>
        <v>46206</v>
      </c>
      <c r="O7985" s="23">
        <f>'RESOLUCIONES EPG'!$N7985-'RESOLUCIONES EPG'!$D7985</f>
        <v>1157</v>
      </c>
    </row>
    <row r="7986" ht="16.5" customHeight="1">
      <c r="A7986" s="275" t="str">
        <f>'RESOLUCIONES 2015'!A8329:H8329</f>
        <v/>
      </c>
      <c r="B7986" s="73"/>
      <c r="C7986" s="74">
        <v>282.0</v>
      </c>
      <c r="D7986" s="130">
        <v>45049.0</v>
      </c>
      <c r="E7986" s="73" t="s">
        <v>10274</v>
      </c>
      <c r="F7986" s="130" t="s">
        <v>6555</v>
      </c>
      <c r="G7986" s="73" t="s">
        <v>131</v>
      </c>
      <c r="H7986" s="169"/>
      <c r="I7986" s="299" t="s">
        <v>10275</v>
      </c>
      <c r="J7986" s="299" t="s">
        <v>8746</v>
      </c>
      <c r="K7986" s="21"/>
      <c r="L7986" s="21"/>
      <c r="M7986" s="21"/>
      <c r="N7986" s="22">
        <f t="shared" si="2"/>
        <v>46206</v>
      </c>
      <c r="O7986" s="23">
        <f>'RESOLUCIONES EPG'!$N7986-'RESOLUCIONES EPG'!$D7986</f>
        <v>1157</v>
      </c>
    </row>
    <row r="7987" ht="16.5" customHeight="1">
      <c r="A7987" s="275" t="str">
        <f>'RESOLUCIONES 2015'!A8333:H8333</f>
        <v/>
      </c>
      <c r="B7987" s="73"/>
      <c r="C7987" s="74">
        <v>286.0</v>
      </c>
      <c r="D7987" s="130">
        <v>45049.0</v>
      </c>
      <c r="E7987" s="73" t="s">
        <v>10276</v>
      </c>
      <c r="F7987" s="130" t="s">
        <v>10277</v>
      </c>
      <c r="G7987" s="73" t="s">
        <v>2751</v>
      </c>
      <c r="H7987" s="169"/>
      <c r="I7987" s="299" t="s">
        <v>10278</v>
      </c>
      <c r="J7987" s="296" t="s">
        <v>7678</v>
      </c>
      <c r="K7987" s="21"/>
      <c r="L7987" s="21"/>
      <c r="M7987" s="21"/>
      <c r="N7987" s="22">
        <f t="shared" si="2"/>
        <v>46206</v>
      </c>
      <c r="O7987" s="23">
        <f>'RESOLUCIONES EPG'!$N7987-'RESOLUCIONES EPG'!$D7987</f>
        <v>1157</v>
      </c>
    </row>
    <row r="7988" ht="16.5" customHeight="1">
      <c r="A7988" s="275" t="str">
        <f>'RESOLUCIONES 2015'!A8332:H8332</f>
        <v/>
      </c>
      <c r="B7988" s="73"/>
      <c r="C7988" s="74">
        <v>285.0</v>
      </c>
      <c r="D7988" s="130">
        <v>45049.0</v>
      </c>
      <c r="E7988" s="73" t="s">
        <v>8589</v>
      </c>
      <c r="F7988" s="130" t="s">
        <v>10279</v>
      </c>
      <c r="G7988" s="73" t="s">
        <v>2253</v>
      </c>
      <c r="H7988" s="169" t="s">
        <v>9675</v>
      </c>
      <c r="I7988" s="287"/>
      <c r="J7988" s="285"/>
      <c r="K7988" s="21"/>
      <c r="L7988" s="21"/>
      <c r="M7988" s="21"/>
      <c r="N7988" s="22">
        <f t="shared" si="2"/>
        <v>46206</v>
      </c>
      <c r="O7988" s="23">
        <f>'RESOLUCIONES EPG'!$N7988-'RESOLUCIONES EPG'!$D7988</f>
        <v>1157</v>
      </c>
    </row>
    <row r="7989" ht="16.5" customHeight="1">
      <c r="A7989" s="275" t="str">
        <f>'RESOLUCIONES 2015'!A8326:H8326</f>
        <v/>
      </c>
      <c r="B7989" s="73"/>
      <c r="C7989" s="74">
        <v>279.0</v>
      </c>
      <c r="D7989" s="130">
        <v>45049.0</v>
      </c>
      <c r="E7989" s="73" t="s">
        <v>7331</v>
      </c>
      <c r="F7989" s="130" t="s">
        <v>7985</v>
      </c>
      <c r="G7989" s="73" t="s">
        <v>2253</v>
      </c>
      <c r="H7989" s="169" t="s">
        <v>7886</v>
      </c>
      <c r="I7989" s="287"/>
      <c r="J7989" s="285"/>
      <c r="K7989" s="21"/>
      <c r="L7989" s="21"/>
      <c r="M7989" s="21"/>
      <c r="N7989" s="22">
        <f t="shared" si="2"/>
        <v>46206</v>
      </c>
      <c r="O7989" s="23">
        <f>'RESOLUCIONES EPG'!$N7989-'RESOLUCIONES EPG'!$D7989</f>
        <v>1157</v>
      </c>
    </row>
    <row r="7990" ht="16.5" customHeight="1">
      <c r="A7990" s="275" t="str">
        <f>'RESOLUCIONES 2015'!A8330:H8330</f>
        <v/>
      </c>
      <c r="B7990" s="73"/>
      <c r="C7990" s="74">
        <v>283.0</v>
      </c>
      <c r="D7990" s="130">
        <v>45049.0</v>
      </c>
      <c r="E7990" s="73" t="s">
        <v>3656</v>
      </c>
      <c r="F7990" s="130" t="s">
        <v>10280</v>
      </c>
      <c r="G7990" s="73" t="s">
        <v>18</v>
      </c>
      <c r="H7990" s="169" t="s">
        <v>1774</v>
      </c>
      <c r="I7990" s="287"/>
      <c r="J7990" s="285"/>
      <c r="K7990" s="21"/>
      <c r="L7990" s="21"/>
      <c r="M7990" s="21"/>
      <c r="N7990" s="22">
        <f t="shared" si="2"/>
        <v>46206</v>
      </c>
      <c r="O7990" s="23">
        <f>'RESOLUCIONES EPG'!$N7990-'RESOLUCIONES EPG'!$D7990</f>
        <v>1157</v>
      </c>
    </row>
    <row r="7991" ht="16.5" customHeight="1">
      <c r="A7991" s="275" t="str">
        <f>'RESOLUCIONES 2015'!A8331:H8331</f>
        <v/>
      </c>
      <c r="B7991" s="73"/>
      <c r="C7991" s="74">
        <v>284.0</v>
      </c>
      <c r="D7991" s="130">
        <v>45049.0</v>
      </c>
      <c r="E7991" s="73" t="s">
        <v>10281</v>
      </c>
      <c r="F7991" s="130" t="s">
        <v>10282</v>
      </c>
      <c r="G7991" s="73" t="s">
        <v>18</v>
      </c>
      <c r="H7991" s="169"/>
      <c r="I7991" s="287"/>
      <c r="J7991" s="285"/>
      <c r="K7991" s="21"/>
      <c r="L7991" s="21"/>
      <c r="M7991" s="21"/>
      <c r="N7991" s="22">
        <f t="shared" si="2"/>
        <v>46206</v>
      </c>
      <c r="O7991" s="23">
        <f>'RESOLUCIONES EPG'!$N7991-'RESOLUCIONES EPG'!$D7991</f>
        <v>1157</v>
      </c>
    </row>
    <row r="7992" ht="15.75" customHeight="1">
      <c r="A7992" s="275" t="str">
        <f>'RESOLUCIONES 2015'!A8335:H8335</f>
        <v/>
      </c>
      <c r="B7992" s="73"/>
      <c r="C7992" s="74">
        <v>288.0</v>
      </c>
      <c r="D7992" s="130">
        <v>45051.0</v>
      </c>
      <c r="E7992" s="73" t="s">
        <v>6800</v>
      </c>
      <c r="F7992" s="130" t="s">
        <v>10283</v>
      </c>
      <c r="G7992" s="73" t="s">
        <v>18</v>
      </c>
      <c r="H7992" s="169"/>
      <c r="I7992" s="287"/>
      <c r="J7992" s="285"/>
      <c r="K7992" s="21"/>
      <c r="L7992" s="21"/>
      <c r="M7992" s="21"/>
      <c r="N7992" s="22">
        <f t="shared" si="2"/>
        <v>46206</v>
      </c>
      <c r="O7992" s="23">
        <f>'RESOLUCIONES EPG'!$N7992-'RESOLUCIONES EPG'!$D7992</f>
        <v>1155</v>
      </c>
    </row>
    <row r="7993" ht="15.75" customHeight="1">
      <c r="A7993" s="275" t="str">
        <f>'RESOLUCIONES 2015'!A8336:H8336</f>
        <v/>
      </c>
      <c r="B7993" s="73"/>
      <c r="C7993" s="74">
        <v>289.0</v>
      </c>
      <c r="D7993" s="130">
        <v>45051.0</v>
      </c>
      <c r="E7993" s="73" t="s">
        <v>2579</v>
      </c>
      <c r="F7993" s="130" t="s">
        <v>10284</v>
      </c>
      <c r="G7993" s="73" t="s">
        <v>18</v>
      </c>
      <c r="H7993" s="169"/>
      <c r="I7993" s="287"/>
      <c r="J7993" s="285"/>
      <c r="K7993" s="21"/>
      <c r="L7993" s="21"/>
      <c r="M7993" s="21"/>
      <c r="N7993" s="22">
        <f t="shared" si="2"/>
        <v>46206</v>
      </c>
      <c r="O7993" s="23">
        <f>'RESOLUCIONES EPG'!$N7993-'RESOLUCIONES EPG'!$D7993</f>
        <v>1155</v>
      </c>
    </row>
    <row r="7994" ht="15.75" customHeight="1">
      <c r="A7994" s="275" t="str">
        <f>'RESOLUCIONES 2015'!A8337:H8337</f>
        <v/>
      </c>
      <c r="B7994" s="73"/>
      <c r="C7994" s="74">
        <v>290.0</v>
      </c>
      <c r="D7994" s="130">
        <v>45051.0</v>
      </c>
      <c r="E7994" s="73" t="s">
        <v>2748</v>
      </c>
      <c r="F7994" s="130" t="s">
        <v>2749</v>
      </c>
      <c r="G7994" s="73" t="s">
        <v>18</v>
      </c>
      <c r="H7994" s="169"/>
      <c r="I7994" s="287"/>
      <c r="J7994" s="285"/>
      <c r="K7994" s="21"/>
      <c r="L7994" s="21"/>
      <c r="M7994" s="21"/>
      <c r="N7994" s="22">
        <f t="shared" si="2"/>
        <v>46206</v>
      </c>
      <c r="O7994" s="23">
        <f>'RESOLUCIONES EPG'!$N7994-'RESOLUCIONES EPG'!$D7994</f>
        <v>1155</v>
      </c>
    </row>
    <row r="7995" ht="15.75" customHeight="1">
      <c r="A7995" s="275" t="str">
        <f>'RESOLUCIONES 2015'!A8345:H8345</f>
        <v/>
      </c>
      <c r="B7995" s="73"/>
      <c r="C7995" s="74">
        <v>298.0</v>
      </c>
      <c r="D7995" s="130">
        <v>45054.0</v>
      </c>
      <c r="E7995" s="73" t="s">
        <v>4484</v>
      </c>
      <c r="F7995" s="130" t="s">
        <v>7674</v>
      </c>
      <c r="G7995" s="73" t="s">
        <v>1593</v>
      </c>
      <c r="H7995" s="169" t="s">
        <v>9680</v>
      </c>
      <c r="I7995" s="287"/>
      <c r="J7995" s="285"/>
      <c r="K7995" s="21"/>
      <c r="L7995" s="21"/>
      <c r="M7995" s="21"/>
      <c r="N7995" s="22">
        <f t="shared" si="2"/>
        <v>46206</v>
      </c>
      <c r="O7995" s="23">
        <f>'RESOLUCIONES EPG'!$N7995-'RESOLUCIONES EPG'!$D7995</f>
        <v>1152</v>
      </c>
    </row>
    <row r="7996" ht="15.75" customHeight="1">
      <c r="A7996" s="275" t="str">
        <f>'RESOLUCIONES 2015'!A8342:H8342</f>
        <v/>
      </c>
      <c r="B7996" s="73"/>
      <c r="C7996" s="74">
        <v>295.0</v>
      </c>
      <c r="D7996" s="130">
        <v>45054.0</v>
      </c>
      <c r="E7996" s="73" t="s">
        <v>9520</v>
      </c>
      <c r="F7996" s="130" t="s">
        <v>9521</v>
      </c>
      <c r="G7996" s="73" t="s">
        <v>10285</v>
      </c>
      <c r="H7996" s="169"/>
      <c r="I7996" s="287"/>
      <c r="J7996" s="285"/>
      <c r="K7996" s="21"/>
      <c r="L7996" s="21"/>
      <c r="M7996" s="21"/>
      <c r="N7996" s="22">
        <f t="shared" si="2"/>
        <v>46206</v>
      </c>
      <c r="O7996" s="23">
        <f>'RESOLUCIONES EPG'!$N7996-'RESOLUCIONES EPG'!$D7996</f>
        <v>1152</v>
      </c>
    </row>
    <row r="7997" ht="15.75" customHeight="1">
      <c r="A7997" s="275" t="str">
        <f>'RESOLUCIONES 2015'!A8340:H8340</f>
        <v/>
      </c>
      <c r="B7997" s="73"/>
      <c r="C7997" s="74">
        <v>293.0</v>
      </c>
      <c r="D7997" s="130">
        <v>45054.0</v>
      </c>
      <c r="E7997" s="73" t="s">
        <v>5340</v>
      </c>
      <c r="F7997" s="130" t="s">
        <v>8513</v>
      </c>
      <c r="G7997" s="73" t="s">
        <v>1624</v>
      </c>
      <c r="H7997" s="169"/>
      <c r="I7997" s="287"/>
      <c r="J7997" s="285"/>
      <c r="K7997" s="21"/>
      <c r="L7997" s="21"/>
      <c r="M7997" s="21"/>
      <c r="N7997" s="22">
        <f t="shared" si="2"/>
        <v>46206</v>
      </c>
      <c r="O7997" s="23">
        <f>'RESOLUCIONES EPG'!$N7997-'RESOLUCIONES EPG'!$D7997</f>
        <v>1152</v>
      </c>
    </row>
    <row r="7998" ht="15.75" customHeight="1">
      <c r="A7998" s="275" t="str">
        <f>'RESOLUCIONES 2015'!A8343:H8343</f>
        <v/>
      </c>
      <c r="B7998" s="73"/>
      <c r="C7998" s="74">
        <v>296.0</v>
      </c>
      <c r="D7998" s="130">
        <v>45054.0</v>
      </c>
      <c r="E7998" s="73" t="s">
        <v>10286</v>
      </c>
      <c r="F7998" s="130" t="s">
        <v>2815</v>
      </c>
      <c r="G7998" s="73" t="s">
        <v>10285</v>
      </c>
      <c r="H7998" s="169"/>
      <c r="I7998" s="287"/>
      <c r="J7998" s="285"/>
      <c r="K7998" s="21"/>
      <c r="L7998" s="21"/>
      <c r="M7998" s="21"/>
      <c r="N7998" s="22">
        <f t="shared" si="2"/>
        <v>46206</v>
      </c>
      <c r="O7998" s="23">
        <f>'RESOLUCIONES EPG'!$N7998-'RESOLUCIONES EPG'!$D7998</f>
        <v>1152</v>
      </c>
    </row>
    <row r="7999" ht="16.5" customHeight="1">
      <c r="A7999" s="275" t="str">
        <f>'RESOLUCIONES 2015'!A8339:H8339</f>
        <v/>
      </c>
      <c r="B7999" s="73"/>
      <c r="C7999" s="74">
        <v>292.0</v>
      </c>
      <c r="D7999" s="130">
        <v>45054.0</v>
      </c>
      <c r="E7999" s="73" t="s">
        <v>10081</v>
      </c>
      <c r="F7999" s="130" t="s">
        <v>10180</v>
      </c>
      <c r="G7999" s="73" t="s">
        <v>1624</v>
      </c>
      <c r="H7999" s="169"/>
      <c r="I7999" s="287"/>
      <c r="J7999" s="285"/>
      <c r="K7999" s="21"/>
      <c r="L7999" s="21"/>
      <c r="M7999" s="21"/>
      <c r="N7999" s="22">
        <f t="shared" si="2"/>
        <v>46206</v>
      </c>
      <c r="O7999" s="23">
        <f>'RESOLUCIONES EPG'!$N7999-'RESOLUCIONES EPG'!$D7999</f>
        <v>1152</v>
      </c>
    </row>
    <row r="8000" ht="16.5" customHeight="1">
      <c r="A8000" s="275" t="str">
        <f>'RESOLUCIONES 2015'!A8341:H8341</f>
        <v/>
      </c>
      <c r="B8000" s="73"/>
      <c r="C8000" s="74">
        <v>294.0</v>
      </c>
      <c r="D8000" s="130">
        <v>45054.0</v>
      </c>
      <c r="E8000" s="73" t="s">
        <v>2092</v>
      </c>
      <c r="F8000" s="130" t="s">
        <v>1328</v>
      </c>
      <c r="G8000" s="73" t="s">
        <v>10287</v>
      </c>
      <c r="H8000" s="169"/>
      <c r="I8000" s="287"/>
      <c r="J8000" s="285"/>
      <c r="K8000" s="21"/>
      <c r="L8000" s="21"/>
      <c r="M8000" s="21"/>
      <c r="N8000" s="22">
        <f t="shared" si="2"/>
        <v>46206</v>
      </c>
      <c r="O8000" s="23">
        <f>'RESOLUCIONES EPG'!$N8000-'RESOLUCIONES EPG'!$D8000</f>
        <v>1152</v>
      </c>
    </row>
    <row r="8001" ht="15.75" customHeight="1">
      <c r="A8001" s="275" t="str">
        <f>'RESOLUCIONES 2015'!A8344:H8344</f>
        <v/>
      </c>
      <c r="B8001" s="73"/>
      <c r="C8001" s="74">
        <v>297.0</v>
      </c>
      <c r="D8001" s="130">
        <v>45054.0</v>
      </c>
      <c r="E8001" s="73" t="s">
        <v>2512</v>
      </c>
      <c r="F8001" s="130" t="s">
        <v>2513</v>
      </c>
      <c r="G8001" s="73" t="s">
        <v>1593</v>
      </c>
      <c r="H8001" s="169" t="s">
        <v>9680</v>
      </c>
      <c r="I8001" s="287"/>
      <c r="J8001" s="285"/>
      <c r="K8001" s="21"/>
      <c r="L8001" s="21"/>
      <c r="M8001" s="21"/>
      <c r="N8001" s="22">
        <f t="shared" si="2"/>
        <v>46206</v>
      </c>
      <c r="O8001" s="23">
        <f>'RESOLUCIONES EPG'!$N8001-'RESOLUCIONES EPG'!$D8001</f>
        <v>1152</v>
      </c>
    </row>
    <row r="8002" ht="16.5" customHeight="1">
      <c r="A8002" s="275" t="str">
        <f>'RESOLUCIONES 2015'!A8338:H8338</f>
        <v/>
      </c>
      <c r="B8002" s="73"/>
      <c r="C8002" s="74">
        <v>291.0</v>
      </c>
      <c r="D8002" s="130">
        <v>45054.0</v>
      </c>
      <c r="E8002" s="73" t="s">
        <v>10288</v>
      </c>
      <c r="F8002" s="130" t="s">
        <v>8650</v>
      </c>
      <c r="G8002" s="73" t="s">
        <v>1624</v>
      </c>
      <c r="H8002" s="169"/>
      <c r="I8002" s="287"/>
      <c r="J8002" s="285"/>
      <c r="K8002" s="21"/>
      <c r="L8002" s="21"/>
      <c r="M8002" s="21"/>
      <c r="N8002" s="22">
        <f t="shared" si="2"/>
        <v>46206</v>
      </c>
      <c r="O8002" s="23">
        <f>'RESOLUCIONES EPG'!$N8002-'RESOLUCIONES EPG'!$D8002</f>
        <v>1152</v>
      </c>
    </row>
    <row r="8003" ht="16.5" customHeight="1">
      <c r="A8003" s="275" t="str">
        <f>'RESOLUCIONES 2015'!A8357:H8357</f>
        <v/>
      </c>
      <c r="B8003" s="73"/>
      <c r="C8003" s="74">
        <v>310.0</v>
      </c>
      <c r="D8003" s="130">
        <v>45056.0</v>
      </c>
      <c r="E8003" s="73" t="s">
        <v>3705</v>
      </c>
      <c r="F8003" s="130" t="s">
        <v>10289</v>
      </c>
      <c r="G8003" s="73" t="s">
        <v>2751</v>
      </c>
      <c r="H8003" s="169"/>
      <c r="I8003" s="287"/>
      <c r="J8003" s="285"/>
      <c r="K8003" s="21"/>
      <c r="L8003" s="21"/>
      <c r="M8003" s="21"/>
      <c r="N8003" s="22">
        <f t="shared" si="2"/>
        <v>46206</v>
      </c>
      <c r="O8003" s="23">
        <f>'RESOLUCIONES EPG'!$N8003-'RESOLUCIONES EPG'!$D8003</f>
        <v>1150</v>
      </c>
    </row>
    <row r="8004" ht="15.75" customHeight="1">
      <c r="A8004" s="275" t="str">
        <f>'RESOLUCIONES 2015'!A8348:H8348</f>
        <v/>
      </c>
      <c r="B8004" s="73"/>
      <c r="C8004" s="74">
        <v>301.0</v>
      </c>
      <c r="D8004" s="130">
        <v>45056.0</v>
      </c>
      <c r="E8004" s="73" t="s">
        <v>7442</v>
      </c>
      <c r="F8004" s="130" t="s">
        <v>7443</v>
      </c>
      <c r="G8004" s="73" t="s">
        <v>1593</v>
      </c>
      <c r="H8004" s="169">
        <v>45063.0</v>
      </c>
      <c r="I8004" s="287"/>
      <c r="J8004" s="285"/>
      <c r="K8004" s="21"/>
      <c r="L8004" s="21"/>
      <c r="M8004" s="21"/>
      <c r="N8004" s="22">
        <f t="shared" si="2"/>
        <v>46206</v>
      </c>
      <c r="O8004" s="23">
        <f>'RESOLUCIONES EPG'!$N8004-'RESOLUCIONES EPG'!$D8004</f>
        <v>1150</v>
      </c>
    </row>
    <row r="8005" ht="15.75" customHeight="1">
      <c r="A8005" s="275" t="str">
        <f>'RESOLUCIONES 2015'!A8346:H8346</f>
        <v/>
      </c>
      <c r="B8005" s="73"/>
      <c r="C8005" s="74">
        <v>299.0</v>
      </c>
      <c r="D8005" s="130">
        <v>45056.0</v>
      </c>
      <c r="E8005" s="73" t="s">
        <v>9212</v>
      </c>
      <c r="F8005" s="130" t="s">
        <v>9802</v>
      </c>
      <c r="G8005" s="73" t="s">
        <v>8629</v>
      </c>
      <c r="H8005" s="169"/>
      <c r="I8005" s="287"/>
      <c r="J8005" s="285"/>
      <c r="K8005" s="21"/>
      <c r="L8005" s="21"/>
      <c r="M8005" s="21"/>
      <c r="N8005" s="22">
        <f t="shared" si="2"/>
        <v>46206</v>
      </c>
      <c r="O8005" s="23">
        <f>'RESOLUCIONES EPG'!$N8005-'RESOLUCIONES EPG'!$D8005</f>
        <v>1150</v>
      </c>
    </row>
    <row r="8006" ht="15.75" customHeight="1">
      <c r="A8006" s="275" t="str">
        <f>'RESOLUCIONES 2015'!A8350:H8350</f>
        <v/>
      </c>
      <c r="B8006" s="73"/>
      <c r="C8006" s="74">
        <v>303.0</v>
      </c>
      <c r="D8006" s="130">
        <v>45056.0</v>
      </c>
      <c r="E8006" s="73" t="s">
        <v>7518</v>
      </c>
      <c r="F8006" s="130" t="s">
        <v>7519</v>
      </c>
      <c r="G8006" s="73" t="s">
        <v>2253</v>
      </c>
      <c r="H8006" s="169" t="s">
        <v>10290</v>
      </c>
      <c r="I8006" s="287"/>
      <c r="J8006" s="285"/>
      <c r="K8006" s="21"/>
      <c r="L8006" s="21"/>
      <c r="M8006" s="21"/>
      <c r="N8006" s="22">
        <f t="shared" si="2"/>
        <v>46206</v>
      </c>
      <c r="O8006" s="23">
        <f>'RESOLUCIONES EPG'!$N8006-'RESOLUCIONES EPG'!$D8006</f>
        <v>1150</v>
      </c>
    </row>
    <row r="8007" ht="15.75" customHeight="1">
      <c r="A8007" s="275" t="str">
        <f>'RESOLUCIONES 2015'!A8347:H8347</f>
        <v/>
      </c>
      <c r="B8007" s="73"/>
      <c r="C8007" s="74">
        <v>300.0</v>
      </c>
      <c r="D8007" s="130">
        <v>45056.0</v>
      </c>
      <c r="E8007" s="73" t="s">
        <v>1467</v>
      </c>
      <c r="F8007" s="130" t="s">
        <v>7906</v>
      </c>
      <c r="G8007" s="73" t="s">
        <v>1593</v>
      </c>
      <c r="H8007" s="169">
        <v>45063.0</v>
      </c>
      <c r="I8007" s="287"/>
      <c r="J8007" s="285"/>
      <c r="K8007" s="21"/>
      <c r="L8007" s="21"/>
      <c r="M8007" s="21"/>
      <c r="N8007" s="22">
        <f t="shared" si="2"/>
        <v>46206</v>
      </c>
      <c r="O8007" s="23">
        <f>'RESOLUCIONES EPG'!$N8007-'RESOLUCIONES EPG'!$D8007</f>
        <v>1150</v>
      </c>
    </row>
    <row r="8008" ht="15.75" customHeight="1">
      <c r="A8008" s="275" t="str">
        <f>'RESOLUCIONES 2015'!A8355:H8355</f>
        <v/>
      </c>
      <c r="B8008" s="73"/>
      <c r="C8008" s="74">
        <v>308.0</v>
      </c>
      <c r="D8008" s="130">
        <v>45056.0</v>
      </c>
      <c r="E8008" s="73" t="s">
        <v>9629</v>
      </c>
      <c r="F8008" s="130" t="s">
        <v>10291</v>
      </c>
      <c r="G8008" s="73" t="s">
        <v>2751</v>
      </c>
      <c r="H8008" s="169"/>
      <c r="I8008" s="287"/>
      <c r="J8008" s="285"/>
      <c r="K8008" s="21"/>
      <c r="L8008" s="21"/>
      <c r="M8008" s="21"/>
      <c r="N8008" s="22">
        <f t="shared" si="2"/>
        <v>46206</v>
      </c>
      <c r="O8008" s="23">
        <f>'RESOLUCIONES EPG'!$N8008-'RESOLUCIONES EPG'!$D8008</f>
        <v>1150</v>
      </c>
    </row>
    <row r="8009" ht="15.75" customHeight="1">
      <c r="A8009" s="275" t="str">
        <f>'RESOLUCIONES 2015'!A8349:H8349</f>
        <v/>
      </c>
      <c r="B8009" s="73"/>
      <c r="C8009" s="74">
        <v>302.0</v>
      </c>
      <c r="D8009" s="130">
        <v>45056.0</v>
      </c>
      <c r="E8009" s="73" t="s">
        <v>8085</v>
      </c>
      <c r="F8009" s="130" t="s">
        <v>8763</v>
      </c>
      <c r="G8009" s="73" t="s">
        <v>2253</v>
      </c>
      <c r="H8009" s="169" t="s">
        <v>90</v>
      </c>
      <c r="I8009" s="287"/>
      <c r="J8009" s="285"/>
      <c r="K8009" s="21"/>
      <c r="L8009" s="21"/>
      <c r="M8009" s="21"/>
      <c r="N8009" s="22">
        <f t="shared" si="2"/>
        <v>46206</v>
      </c>
      <c r="O8009" s="23">
        <f>'RESOLUCIONES EPG'!$N8009-'RESOLUCIONES EPG'!$D8009</f>
        <v>1150</v>
      </c>
    </row>
    <row r="8010" ht="15.75" customHeight="1">
      <c r="A8010" s="275" t="str">
        <f>'RESOLUCIONES 2015'!A8351:H8351</f>
        <v/>
      </c>
      <c r="B8010" s="73"/>
      <c r="C8010" s="74">
        <v>304.0</v>
      </c>
      <c r="D8010" s="130">
        <v>45056.0</v>
      </c>
      <c r="E8010" s="73" t="s">
        <v>1654</v>
      </c>
      <c r="F8010" s="130" t="s">
        <v>10292</v>
      </c>
      <c r="G8010" s="73" t="s">
        <v>1593</v>
      </c>
      <c r="H8010" s="169">
        <v>45064.0</v>
      </c>
      <c r="I8010" s="287"/>
      <c r="J8010" s="285"/>
      <c r="K8010" s="21"/>
      <c r="L8010" s="21"/>
      <c r="M8010" s="21"/>
      <c r="N8010" s="22">
        <f t="shared" si="2"/>
        <v>46206</v>
      </c>
      <c r="O8010" s="23">
        <f>'RESOLUCIONES EPG'!$N8010-'RESOLUCIONES EPG'!$D8010</f>
        <v>1150</v>
      </c>
    </row>
    <row r="8011" ht="15.75" customHeight="1">
      <c r="A8011" s="275" t="str">
        <f>'RESOLUCIONES 2015'!A8354:H8354</f>
        <v/>
      </c>
      <c r="B8011" s="73"/>
      <c r="C8011" s="74">
        <v>307.0</v>
      </c>
      <c r="D8011" s="130">
        <v>45056.0</v>
      </c>
      <c r="E8011" s="73" t="s">
        <v>1257</v>
      </c>
      <c r="F8011" s="130" t="s">
        <v>10293</v>
      </c>
      <c r="G8011" s="73" t="s">
        <v>2751</v>
      </c>
      <c r="H8011" s="169"/>
      <c r="I8011" s="287"/>
      <c r="J8011" s="285"/>
      <c r="K8011" s="21"/>
      <c r="L8011" s="21"/>
      <c r="M8011" s="21"/>
      <c r="N8011" s="22">
        <f t="shared" si="2"/>
        <v>46206</v>
      </c>
      <c r="O8011" s="23">
        <f>'RESOLUCIONES EPG'!$N8011-'RESOLUCIONES EPG'!$D8011</f>
        <v>1150</v>
      </c>
    </row>
    <row r="8012" ht="16.5" customHeight="1">
      <c r="A8012" s="275" t="str">
        <f>'RESOLUCIONES 2015'!A8352:H8352</f>
        <v/>
      </c>
      <c r="B8012" s="73"/>
      <c r="C8012" s="74">
        <v>305.0</v>
      </c>
      <c r="D8012" s="130">
        <v>45056.0</v>
      </c>
      <c r="E8012" s="73" t="s">
        <v>8217</v>
      </c>
      <c r="F8012" s="130" t="s">
        <v>7996</v>
      </c>
      <c r="G8012" s="73" t="s">
        <v>2751</v>
      </c>
      <c r="H8012" s="169"/>
      <c r="I8012" s="287"/>
      <c r="J8012" s="285"/>
      <c r="K8012" s="21"/>
      <c r="L8012" s="21"/>
      <c r="M8012" s="21"/>
      <c r="N8012" s="22">
        <f t="shared" si="2"/>
        <v>46206</v>
      </c>
      <c r="O8012" s="23">
        <f>'RESOLUCIONES EPG'!$N8012-'RESOLUCIONES EPG'!$D8012</f>
        <v>1150</v>
      </c>
    </row>
    <row r="8013" ht="15.75" customHeight="1">
      <c r="A8013" s="275" t="str">
        <f>'RESOLUCIONES 2015'!A8353:H8353</f>
        <v/>
      </c>
      <c r="B8013" s="73"/>
      <c r="C8013" s="74">
        <v>306.0</v>
      </c>
      <c r="D8013" s="130">
        <v>45056.0</v>
      </c>
      <c r="E8013" s="73" t="s">
        <v>8379</v>
      </c>
      <c r="F8013" s="130" t="s">
        <v>8380</v>
      </c>
      <c r="G8013" s="73" t="s">
        <v>2751</v>
      </c>
      <c r="H8013" s="169"/>
      <c r="I8013" s="299" t="s">
        <v>10294</v>
      </c>
      <c r="J8013" s="296" t="s">
        <v>10295</v>
      </c>
      <c r="K8013" s="21"/>
      <c r="L8013" s="21"/>
      <c r="M8013" s="21"/>
      <c r="N8013" s="22">
        <f t="shared" si="2"/>
        <v>46206</v>
      </c>
      <c r="O8013" s="23">
        <f>'RESOLUCIONES EPG'!$N8013-'RESOLUCIONES EPG'!$D8013</f>
        <v>1150</v>
      </c>
    </row>
    <row r="8014" ht="15.75" customHeight="1">
      <c r="A8014" s="275" t="str">
        <f>'RESOLUCIONES 2015'!A8356:H8356</f>
        <v/>
      </c>
      <c r="B8014" s="73"/>
      <c r="C8014" s="74">
        <v>309.0</v>
      </c>
      <c r="D8014" s="130">
        <v>45056.0</v>
      </c>
      <c r="E8014" s="73" t="s">
        <v>10281</v>
      </c>
      <c r="F8014" s="130" t="s">
        <v>10296</v>
      </c>
      <c r="G8014" s="73" t="s">
        <v>2751</v>
      </c>
      <c r="H8014" s="317"/>
      <c r="I8014" s="287"/>
      <c r="J8014" s="285"/>
      <c r="K8014" s="21"/>
      <c r="L8014" s="21"/>
      <c r="M8014" s="21"/>
      <c r="N8014" s="22">
        <f t="shared" si="2"/>
        <v>46206</v>
      </c>
      <c r="O8014" s="23">
        <f>'RESOLUCIONES EPG'!$N8014-'RESOLUCIONES EPG'!$D8014</f>
        <v>1150</v>
      </c>
    </row>
    <row r="8015" ht="15.75" customHeight="1">
      <c r="A8015" s="275" t="str">
        <f>'RESOLUCIONES 2015'!A8359:H8359</f>
        <v/>
      </c>
      <c r="B8015" s="73"/>
      <c r="C8015" s="74">
        <v>312.0</v>
      </c>
      <c r="D8015" s="130">
        <v>45057.0</v>
      </c>
      <c r="E8015" s="73" t="s">
        <v>7167</v>
      </c>
      <c r="F8015" s="130" t="s">
        <v>10016</v>
      </c>
      <c r="G8015" s="73" t="s">
        <v>1593</v>
      </c>
      <c r="H8015" s="318">
        <v>45068.0</v>
      </c>
      <c r="I8015" s="287"/>
      <c r="J8015" s="285"/>
      <c r="K8015" s="21"/>
      <c r="L8015" s="21"/>
      <c r="M8015" s="21"/>
      <c r="N8015" s="22">
        <f t="shared" si="2"/>
        <v>46206</v>
      </c>
      <c r="O8015" s="23">
        <f>'RESOLUCIONES EPG'!$N8015-'RESOLUCIONES EPG'!$D8015</f>
        <v>1149</v>
      </c>
    </row>
    <row r="8016" ht="15.75" customHeight="1">
      <c r="A8016" s="275" t="str">
        <f>'RESOLUCIONES 2015'!A8358:H8358</f>
        <v/>
      </c>
      <c r="B8016" s="73"/>
      <c r="C8016" s="74">
        <v>311.0</v>
      </c>
      <c r="D8016" s="130">
        <v>45057.0</v>
      </c>
      <c r="E8016" s="73" t="s">
        <v>3617</v>
      </c>
      <c r="F8016" s="130" t="s">
        <v>10297</v>
      </c>
      <c r="G8016" s="73" t="s">
        <v>1593</v>
      </c>
      <c r="H8016" s="169">
        <v>45068.0</v>
      </c>
      <c r="I8016" s="287"/>
      <c r="J8016" s="285"/>
      <c r="K8016" s="21"/>
      <c r="L8016" s="21"/>
      <c r="M8016" s="21"/>
      <c r="N8016" s="22">
        <f t="shared" si="2"/>
        <v>46206</v>
      </c>
      <c r="O8016" s="23">
        <f>'RESOLUCIONES EPG'!$N8016-'RESOLUCIONES EPG'!$D8016</f>
        <v>1149</v>
      </c>
    </row>
    <row r="8017" ht="15.75" customHeight="1">
      <c r="A8017" s="275" t="str">
        <f>'RESOLUCIONES 2015'!A8360:H8360</f>
        <v/>
      </c>
      <c r="B8017" s="73"/>
      <c r="C8017" s="74">
        <v>313.0</v>
      </c>
      <c r="D8017" s="130">
        <v>45058.0</v>
      </c>
      <c r="E8017" s="73" t="s">
        <v>10298</v>
      </c>
      <c r="F8017" s="130" t="s">
        <v>10299</v>
      </c>
      <c r="G8017" s="73" t="s">
        <v>10300</v>
      </c>
      <c r="H8017" s="169"/>
      <c r="I8017" s="287"/>
      <c r="J8017" s="285"/>
      <c r="K8017" s="21"/>
      <c r="L8017" s="21"/>
      <c r="M8017" s="21"/>
      <c r="N8017" s="22">
        <f t="shared" si="2"/>
        <v>46206</v>
      </c>
      <c r="O8017" s="23">
        <f>'RESOLUCIONES EPG'!$N8017-'RESOLUCIONES EPG'!$D8017</f>
        <v>1148</v>
      </c>
    </row>
    <row r="8018" ht="15.75" customHeight="1">
      <c r="A8018" s="275" t="str">
        <f>'RESOLUCIONES 2015'!A8363:H8363</f>
        <v/>
      </c>
      <c r="B8018" s="73"/>
      <c r="C8018" s="74">
        <v>316.0</v>
      </c>
      <c r="D8018" s="130">
        <v>45058.0</v>
      </c>
      <c r="E8018" s="73" t="s">
        <v>2701</v>
      </c>
      <c r="F8018" s="130" t="s">
        <v>9504</v>
      </c>
      <c r="G8018" s="73" t="s">
        <v>10100</v>
      </c>
      <c r="H8018" s="169"/>
      <c r="I8018" s="287"/>
      <c r="J8018" s="285"/>
      <c r="K8018" s="21"/>
      <c r="L8018" s="21"/>
      <c r="M8018" s="21"/>
      <c r="N8018" s="22">
        <f t="shared" si="2"/>
        <v>46206</v>
      </c>
      <c r="O8018" s="23">
        <f>'RESOLUCIONES EPG'!$N8018-'RESOLUCIONES EPG'!$D8018</f>
        <v>1148</v>
      </c>
    </row>
    <row r="8019" ht="15.75" customHeight="1">
      <c r="A8019" s="275" t="str">
        <f>'RESOLUCIONES 2015'!A8362:H8362</f>
        <v/>
      </c>
      <c r="B8019" s="73"/>
      <c r="C8019" s="74">
        <v>315.0</v>
      </c>
      <c r="D8019" s="130">
        <v>45058.0</v>
      </c>
      <c r="E8019" s="73" t="s">
        <v>10301</v>
      </c>
      <c r="F8019" s="130" t="s">
        <v>9969</v>
      </c>
      <c r="G8019" s="73" t="s">
        <v>1624</v>
      </c>
      <c r="H8019" s="169"/>
      <c r="I8019" s="287"/>
      <c r="J8019" s="285"/>
      <c r="K8019" s="21"/>
      <c r="L8019" s="21"/>
      <c r="M8019" s="21"/>
      <c r="N8019" s="22">
        <f t="shared" si="2"/>
        <v>46206</v>
      </c>
      <c r="O8019" s="23">
        <f>'RESOLUCIONES EPG'!$N8019-'RESOLUCIONES EPG'!$D8019</f>
        <v>1148</v>
      </c>
    </row>
    <row r="8020" ht="15.75" customHeight="1">
      <c r="A8020" s="275" t="str">
        <f>'RESOLUCIONES 2015'!A8361:H8361</f>
        <v/>
      </c>
      <c r="B8020" s="73"/>
      <c r="C8020" s="74">
        <v>314.0</v>
      </c>
      <c r="D8020" s="130">
        <v>45058.0</v>
      </c>
      <c r="E8020" s="73" t="s">
        <v>10286</v>
      </c>
      <c r="F8020" s="130" t="s">
        <v>2815</v>
      </c>
      <c r="G8020" s="73" t="s">
        <v>2968</v>
      </c>
      <c r="H8020" s="169"/>
      <c r="I8020" s="287"/>
      <c r="J8020" s="285"/>
      <c r="K8020" s="21"/>
      <c r="L8020" s="21"/>
      <c r="M8020" s="21"/>
      <c r="N8020" s="22">
        <f t="shared" si="2"/>
        <v>46206</v>
      </c>
      <c r="O8020" s="23">
        <f>'RESOLUCIONES EPG'!$N8020-'RESOLUCIONES EPG'!$D8020</f>
        <v>1148</v>
      </c>
    </row>
    <row r="8021" ht="15.75" customHeight="1">
      <c r="A8021" s="275" t="str">
        <f>'RESOLUCIONES 2015'!A8366:H8366</f>
        <v/>
      </c>
      <c r="B8021" s="73"/>
      <c r="C8021" s="74">
        <v>319.0</v>
      </c>
      <c r="D8021" s="130">
        <v>45062.0</v>
      </c>
      <c r="E8021" s="73" t="s">
        <v>9520</v>
      </c>
      <c r="F8021" s="130" t="s">
        <v>9521</v>
      </c>
      <c r="G8021" s="73" t="s">
        <v>1624</v>
      </c>
      <c r="H8021" s="169"/>
      <c r="I8021" s="287"/>
      <c r="J8021" s="285"/>
      <c r="K8021" s="21"/>
      <c r="L8021" s="21"/>
      <c r="M8021" s="21"/>
      <c r="N8021" s="22">
        <f t="shared" si="2"/>
        <v>46206</v>
      </c>
      <c r="O8021" s="23">
        <f>'RESOLUCIONES EPG'!$N8021-'RESOLUCIONES EPG'!$D8021</f>
        <v>1144</v>
      </c>
    </row>
    <row r="8022" ht="15.75" customHeight="1">
      <c r="A8022" s="275" t="str">
        <f>'RESOLUCIONES 2015'!A8365:H8365</f>
        <v/>
      </c>
      <c r="B8022" s="73"/>
      <c r="C8022" s="74">
        <v>318.0</v>
      </c>
      <c r="D8022" s="130">
        <v>45062.0</v>
      </c>
      <c r="E8022" s="73" t="s">
        <v>10302</v>
      </c>
      <c r="F8022" s="130"/>
      <c r="G8022" s="73" t="s">
        <v>10303</v>
      </c>
      <c r="H8022" s="169"/>
      <c r="I8022" s="287"/>
      <c r="J8022" s="285"/>
      <c r="K8022" s="21"/>
      <c r="L8022" s="21"/>
      <c r="M8022" s="21"/>
      <c r="N8022" s="22">
        <f t="shared" si="2"/>
        <v>46206</v>
      </c>
      <c r="O8022" s="23">
        <f>'RESOLUCIONES EPG'!$N8022-'RESOLUCIONES EPG'!$D8022</f>
        <v>1144</v>
      </c>
    </row>
    <row r="8023" ht="16.5" customHeight="1">
      <c r="A8023" s="275" t="str">
        <f>'RESOLUCIONES 2015'!A8364:H8364</f>
        <v/>
      </c>
      <c r="B8023" s="73"/>
      <c r="C8023" s="74">
        <v>317.0</v>
      </c>
      <c r="D8023" s="130">
        <v>45062.0</v>
      </c>
      <c r="E8023" s="73" t="s">
        <v>10304</v>
      </c>
      <c r="F8023" s="130"/>
      <c r="G8023" s="73" t="s">
        <v>10305</v>
      </c>
      <c r="H8023" s="169"/>
      <c r="I8023" s="287"/>
      <c r="J8023" s="285"/>
      <c r="K8023" s="21"/>
      <c r="L8023" s="21"/>
      <c r="M8023" s="21"/>
      <c r="N8023" s="22">
        <f t="shared" si="2"/>
        <v>46206</v>
      </c>
      <c r="O8023" s="23">
        <f>'RESOLUCIONES EPG'!$N8023-'RESOLUCIONES EPG'!$D8023</f>
        <v>1144</v>
      </c>
    </row>
    <row r="8024" ht="16.5" customHeight="1">
      <c r="A8024" s="275" t="str">
        <f>'RESOLUCIONES 2015'!A8368:H8368</f>
        <v/>
      </c>
      <c r="B8024" s="73"/>
      <c r="C8024" s="74">
        <v>321.0</v>
      </c>
      <c r="D8024" s="130">
        <v>45062.0</v>
      </c>
      <c r="E8024" s="73" t="s">
        <v>10306</v>
      </c>
      <c r="F8024" s="130" t="s">
        <v>10307</v>
      </c>
      <c r="G8024" s="73" t="s">
        <v>18</v>
      </c>
      <c r="H8024" s="169" t="s">
        <v>9154</v>
      </c>
      <c r="I8024" s="287"/>
      <c r="J8024" s="285"/>
      <c r="K8024" s="21"/>
      <c r="L8024" s="21"/>
      <c r="M8024" s="21"/>
      <c r="N8024" s="22">
        <f t="shared" si="2"/>
        <v>46206</v>
      </c>
      <c r="O8024" s="23">
        <f>'RESOLUCIONES EPG'!$N8024-'RESOLUCIONES EPG'!$D8024</f>
        <v>1144</v>
      </c>
    </row>
    <row r="8025" ht="16.5" customHeight="1">
      <c r="A8025" s="275" t="str">
        <f>'RESOLUCIONES 2015'!A8367:H8367</f>
        <v/>
      </c>
      <c r="B8025" s="73"/>
      <c r="C8025" s="74">
        <v>320.0</v>
      </c>
      <c r="D8025" s="130">
        <v>45062.0</v>
      </c>
      <c r="E8025" s="73" t="s">
        <v>10308</v>
      </c>
      <c r="F8025" s="130" t="s">
        <v>10309</v>
      </c>
      <c r="G8025" s="73" t="s">
        <v>18</v>
      </c>
      <c r="H8025" s="169" t="s">
        <v>10310</v>
      </c>
      <c r="I8025" s="287"/>
      <c r="J8025" s="285"/>
      <c r="K8025" s="21"/>
      <c r="L8025" s="21"/>
      <c r="M8025" s="21"/>
      <c r="N8025" s="22">
        <f t="shared" si="2"/>
        <v>46206</v>
      </c>
      <c r="O8025" s="23">
        <f>'RESOLUCIONES EPG'!$N8025-'RESOLUCIONES EPG'!$D8025</f>
        <v>1144</v>
      </c>
    </row>
    <row r="8026" ht="16.5" customHeight="1">
      <c r="A8026" s="275" t="str">
        <f>'RESOLUCIONES 2015'!A8372:H8372</f>
        <v/>
      </c>
      <c r="B8026" s="73"/>
      <c r="C8026" s="74">
        <v>325.0</v>
      </c>
      <c r="D8026" s="130">
        <v>45063.0</v>
      </c>
      <c r="E8026" s="73" t="s">
        <v>10311</v>
      </c>
      <c r="F8026" s="130" t="s">
        <v>10312</v>
      </c>
      <c r="G8026" s="73" t="s">
        <v>18</v>
      </c>
      <c r="H8026" s="169" t="s">
        <v>8653</v>
      </c>
      <c r="I8026" s="287"/>
      <c r="J8026" s="285"/>
      <c r="K8026" s="21"/>
      <c r="L8026" s="21"/>
      <c r="M8026" s="21"/>
      <c r="N8026" s="22">
        <f t="shared" si="2"/>
        <v>46206</v>
      </c>
      <c r="O8026" s="23">
        <f>'RESOLUCIONES EPG'!$N8026-'RESOLUCIONES EPG'!$D8026</f>
        <v>1143</v>
      </c>
    </row>
    <row r="8027" ht="16.5" customHeight="1">
      <c r="A8027" s="275" t="str">
        <f>'RESOLUCIONES 2015'!A8373:H8373</f>
        <v/>
      </c>
      <c r="B8027" s="73"/>
      <c r="C8027" s="74">
        <v>326.0</v>
      </c>
      <c r="D8027" s="130">
        <v>45063.0</v>
      </c>
      <c r="E8027" s="73" t="s">
        <v>3334</v>
      </c>
      <c r="F8027" s="130" t="s">
        <v>10313</v>
      </c>
      <c r="G8027" s="73" t="s">
        <v>18</v>
      </c>
      <c r="H8027" s="169" t="s">
        <v>7316</v>
      </c>
      <c r="I8027" s="287"/>
      <c r="J8027" s="285"/>
      <c r="K8027" s="21"/>
      <c r="L8027" s="21"/>
      <c r="M8027" s="21"/>
      <c r="N8027" s="22">
        <f t="shared" si="2"/>
        <v>46206</v>
      </c>
      <c r="O8027" s="23">
        <f>'RESOLUCIONES EPG'!$N8027-'RESOLUCIONES EPG'!$D8027</f>
        <v>1143</v>
      </c>
    </row>
    <row r="8028" ht="16.5" customHeight="1">
      <c r="A8028" s="275" t="str">
        <f>'RESOLUCIONES 2015'!A8374:H8374</f>
        <v/>
      </c>
      <c r="B8028" s="73"/>
      <c r="C8028" s="74">
        <v>327.0</v>
      </c>
      <c r="D8028" s="130">
        <v>45063.0</v>
      </c>
      <c r="E8028" s="73" t="s">
        <v>5513</v>
      </c>
      <c r="F8028" s="130" t="s">
        <v>10314</v>
      </c>
      <c r="G8028" s="73" t="s">
        <v>18</v>
      </c>
      <c r="H8028" s="169" t="s">
        <v>10315</v>
      </c>
      <c r="I8028" s="287"/>
      <c r="J8028" s="285"/>
      <c r="K8028" s="21"/>
      <c r="L8028" s="21"/>
      <c r="M8028" s="21"/>
      <c r="N8028" s="22">
        <f t="shared" si="2"/>
        <v>46206</v>
      </c>
      <c r="O8028" s="23">
        <f>'RESOLUCIONES EPG'!$N8028-'RESOLUCIONES EPG'!$D8028</f>
        <v>1143</v>
      </c>
    </row>
    <row r="8029" ht="16.5" customHeight="1">
      <c r="A8029" s="275" t="str">
        <f>'RESOLUCIONES 2015'!A8371:H8371</f>
        <v/>
      </c>
      <c r="B8029" s="73"/>
      <c r="C8029" s="74">
        <v>324.0</v>
      </c>
      <c r="D8029" s="130">
        <v>45063.0</v>
      </c>
      <c r="E8029" s="73" t="s">
        <v>10316</v>
      </c>
      <c r="F8029" s="130" t="s">
        <v>10317</v>
      </c>
      <c r="G8029" s="73" t="s">
        <v>18</v>
      </c>
      <c r="H8029" s="169" t="s">
        <v>4642</v>
      </c>
      <c r="I8029" s="287"/>
      <c r="J8029" s="285"/>
      <c r="K8029" s="21"/>
      <c r="L8029" s="21"/>
      <c r="M8029" s="21"/>
      <c r="N8029" s="22">
        <f t="shared" si="2"/>
        <v>46206</v>
      </c>
      <c r="O8029" s="23">
        <f>'RESOLUCIONES EPG'!$N8029-'RESOLUCIONES EPG'!$D8029</f>
        <v>1143</v>
      </c>
    </row>
    <row r="8030" ht="16.5" customHeight="1">
      <c r="A8030" s="275" t="str">
        <f>'RESOLUCIONES 2015'!A8375:H8375</f>
        <v/>
      </c>
      <c r="B8030" s="73"/>
      <c r="C8030" s="74">
        <v>328.0</v>
      </c>
      <c r="D8030" s="130">
        <v>45063.0</v>
      </c>
      <c r="E8030" s="73" t="s">
        <v>10318</v>
      </c>
      <c r="F8030" s="130" t="s">
        <v>10319</v>
      </c>
      <c r="G8030" s="73" t="s">
        <v>18</v>
      </c>
      <c r="H8030" s="169" t="s">
        <v>4642</v>
      </c>
      <c r="I8030" s="287"/>
      <c r="J8030" s="285"/>
      <c r="K8030" s="21"/>
      <c r="L8030" s="21"/>
      <c r="M8030" s="21"/>
      <c r="N8030" s="22">
        <f t="shared" si="2"/>
        <v>46206</v>
      </c>
      <c r="O8030" s="23">
        <f>'RESOLUCIONES EPG'!$N8030-'RESOLUCIONES EPG'!$D8030</f>
        <v>1143</v>
      </c>
    </row>
    <row r="8031" ht="16.5" customHeight="1">
      <c r="A8031" s="275" t="str">
        <f>'RESOLUCIONES 2015'!A8377:H8377</f>
        <v/>
      </c>
      <c r="B8031" s="73"/>
      <c r="C8031" s="74">
        <v>330.0</v>
      </c>
      <c r="D8031" s="130">
        <v>45063.0</v>
      </c>
      <c r="E8031" s="73" t="s">
        <v>10320</v>
      </c>
      <c r="F8031" s="130" t="s">
        <v>10321</v>
      </c>
      <c r="G8031" s="73" t="s">
        <v>18</v>
      </c>
      <c r="H8031" s="169" t="s">
        <v>7331</v>
      </c>
      <c r="I8031" s="287"/>
      <c r="J8031" s="285"/>
      <c r="K8031" s="21"/>
      <c r="L8031" s="21"/>
      <c r="M8031" s="21"/>
      <c r="N8031" s="22">
        <f t="shared" si="2"/>
        <v>46206</v>
      </c>
      <c r="O8031" s="23">
        <f>'RESOLUCIONES EPG'!$N8031-'RESOLUCIONES EPG'!$D8031</f>
        <v>1143</v>
      </c>
    </row>
    <row r="8032" ht="16.5" customHeight="1">
      <c r="A8032" s="275" t="str">
        <f>'RESOLUCIONES 2015'!A8378:H8378</f>
        <v/>
      </c>
      <c r="B8032" s="73"/>
      <c r="C8032" s="74">
        <v>331.0</v>
      </c>
      <c r="D8032" s="130">
        <v>45063.0</v>
      </c>
      <c r="E8032" s="73" t="s">
        <v>10322</v>
      </c>
      <c r="F8032" s="130"/>
      <c r="G8032" s="73" t="s">
        <v>10323</v>
      </c>
      <c r="H8032" s="169"/>
      <c r="I8032" s="287"/>
      <c r="J8032" s="285"/>
      <c r="K8032" s="21"/>
      <c r="L8032" s="21"/>
      <c r="M8032" s="21"/>
      <c r="N8032" s="22">
        <f t="shared" si="2"/>
        <v>46206</v>
      </c>
      <c r="O8032" s="23">
        <f>'RESOLUCIONES EPG'!$N8032-'RESOLUCIONES EPG'!$D8032</f>
        <v>1143</v>
      </c>
    </row>
    <row r="8033" ht="16.5" customHeight="1">
      <c r="A8033" s="275" t="str">
        <f>'RESOLUCIONES 2015'!A8370:H8370</f>
        <v/>
      </c>
      <c r="B8033" s="73"/>
      <c r="C8033" s="74">
        <v>323.0</v>
      </c>
      <c r="D8033" s="130">
        <v>45063.0</v>
      </c>
      <c r="E8033" s="73" t="s">
        <v>10324</v>
      </c>
      <c r="F8033" s="130" t="s">
        <v>10325</v>
      </c>
      <c r="G8033" s="73" t="s">
        <v>18</v>
      </c>
      <c r="H8033" s="169" t="s">
        <v>10326</v>
      </c>
      <c r="I8033" s="287"/>
      <c r="J8033" s="285"/>
      <c r="K8033" s="21"/>
      <c r="L8033" s="21"/>
      <c r="M8033" s="21"/>
      <c r="N8033" s="22">
        <f t="shared" si="2"/>
        <v>46206</v>
      </c>
      <c r="O8033" s="23">
        <f>'RESOLUCIONES EPG'!$N8033-'RESOLUCIONES EPG'!$D8033</f>
        <v>1143</v>
      </c>
    </row>
    <row r="8034" ht="16.5" customHeight="1">
      <c r="A8034" s="275" t="str">
        <f>'RESOLUCIONES 2015'!A8376:H8376</f>
        <v/>
      </c>
      <c r="B8034" s="73"/>
      <c r="C8034" s="74">
        <v>329.0</v>
      </c>
      <c r="D8034" s="130">
        <v>45063.0</v>
      </c>
      <c r="E8034" s="73" t="s">
        <v>10327</v>
      </c>
      <c r="F8034" s="130" t="s">
        <v>10328</v>
      </c>
      <c r="G8034" s="73" t="s">
        <v>18</v>
      </c>
      <c r="H8034" s="169" t="s">
        <v>4601</v>
      </c>
      <c r="I8034" s="287"/>
      <c r="J8034" s="285"/>
      <c r="K8034" s="21"/>
      <c r="L8034" s="21"/>
      <c r="M8034" s="21"/>
      <c r="N8034" s="22">
        <f t="shared" si="2"/>
        <v>46206</v>
      </c>
      <c r="O8034" s="23">
        <f>'RESOLUCIONES EPG'!$N8034-'RESOLUCIONES EPG'!$D8034</f>
        <v>1143</v>
      </c>
    </row>
    <row r="8035" ht="16.5" customHeight="1">
      <c r="A8035" s="275" t="str">
        <f>'RESOLUCIONES 2015'!A8369:H8369</f>
        <v/>
      </c>
      <c r="B8035" s="73"/>
      <c r="C8035" s="74">
        <v>322.0</v>
      </c>
      <c r="D8035" s="130">
        <v>45063.0</v>
      </c>
      <c r="E8035" s="73" t="s">
        <v>10329</v>
      </c>
      <c r="F8035" s="130" t="s">
        <v>10330</v>
      </c>
      <c r="G8035" s="73" t="s">
        <v>18</v>
      </c>
      <c r="H8035" s="169" t="s">
        <v>2151</v>
      </c>
      <c r="I8035" s="287"/>
      <c r="J8035" s="285"/>
      <c r="K8035" s="21"/>
      <c r="L8035" s="21"/>
      <c r="M8035" s="21"/>
      <c r="N8035" s="22">
        <f t="shared" si="2"/>
        <v>46206</v>
      </c>
      <c r="O8035" s="23">
        <f>'RESOLUCIONES EPG'!$N8035-'RESOLUCIONES EPG'!$D8035</f>
        <v>1143</v>
      </c>
    </row>
    <row r="8036" ht="16.5" customHeight="1">
      <c r="A8036" s="275" t="str">
        <f>'RESOLUCIONES 2015'!A8380:H8380</f>
        <v/>
      </c>
      <c r="B8036" s="73"/>
      <c r="C8036" s="74">
        <v>333.0</v>
      </c>
      <c r="D8036" s="130">
        <v>45065.0</v>
      </c>
      <c r="E8036" s="73" t="s">
        <v>8878</v>
      </c>
      <c r="F8036" s="130" t="s">
        <v>10331</v>
      </c>
      <c r="G8036" s="73" t="s">
        <v>18</v>
      </c>
      <c r="H8036" s="169" t="s">
        <v>9689</v>
      </c>
      <c r="I8036" s="287"/>
      <c r="J8036" s="285"/>
      <c r="K8036" s="21"/>
      <c r="L8036" s="21"/>
      <c r="M8036" s="21"/>
      <c r="N8036" s="22">
        <f t="shared" si="2"/>
        <v>46206</v>
      </c>
      <c r="O8036" s="23">
        <f>'RESOLUCIONES EPG'!$N8036-'RESOLUCIONES EPG'!$D8036</f>
        <v>1141</v>
      </c>
    </row>
    <row r="8037" ht="16.5" customHeight="1">
      <c r="A8037" s="275" t="str">
        <f>'RESOLUCIONES 2015'!A8379:H8379</f>
        <v/>
      </c>
      <c r="B8037" s="73"/>
      <c r="C8037" s="74">
        <v>332.0</v>
      </c>
      <c r="D8037" s="130">
        <v>45065.0</v>
      </c>
      <c r="E8037" s="73" t="s">
        <v>10332</v>
      </c>
      <c r="F8037" s="130" t="s">
        <v>10333</v>
      </c>
      <c r="G8037" s="73" t="s">
        <v>18</v>
      </c>
      <c r="H8037" s="169" t="s">
        <v>2663</v>
      </c>
      <c r="I8037" s="287"/>
      <c r="J8037" s="285"/>
      <c r="K8037" s="21"/>
      <c r="L8037" s="21"/>
      <c r="M8037" s="21"/>
      <c r="N8037" s="22">
        <f t="shared" si="2"/>
        <v>46206</v>
      </c>
      <c r="O8037" s="23">
        <f>'RESOLUCIONES EPG'!$N8037-'RESOLUCIONES EPG'!$D8037</f>
        <v>1141</v>
      </c>
    </row>
    <row r="8038" ht="16.5" customHeight="1">
      <c r="A8038" s="275" t="str">
        <f>'RESOLUCIONES 2015'!A8381:H8381</f>
        <v/>
      </c>
      <c r="B8038" s="73"/>
      <c r="C8038" s="74">
        <v>334.0</v>
      </c>
      <c r="D8038" s="130">
        <v>45065.0</v>
      </c>
      <c r="E8038" s="73" t="s">
        <v>9414</v>
      </c>
      <c r="F8038" s="130" t="s">
        <v>9415</v>
      </c>
      <c r="G8038" s="73" t="s">
        <v>1624</v>
      </c>
      <c r="H8038" s="169"/>
      <c r="I8038" s="287"/>
      <c r="J8038" s="285"/>
      <c r="K8038" s="21"/>
      <c r="L8038" s="21"/>
      <c r="M8038" s="21"/>
      <c r="N8038" s="22">
        <f t="shared" si="2"/>
        <v>46206</v>
      </c>
      <c r="O8038" s="23">
        <f>'RESOLUCIONES EPG'!$N8038-'RESOLUCIONES EPG'!$D8038</f>
        <v>1141</v>
      </c>
    </row>
    <row r="8039" ht="16.5" customHeight="1">
      <c r="A8039" s="275" t="str">
        <f>'RESOLUCIONES 2015'!A8392:H8392</f>
        <v/>
      </c>
      <c r="B8039" s="73"/>
      <c r="C8039" s="74">
        <v>345.0</v>
      </c>
      <c r="D8039" s="130">
        <v>45065.0</v>
      </c>
      <c r="E8039" s="73" t="s">
        <v>3783</v>
      </c>
      <c r="F8039" s="130" t="s">
        <v>3784</v>
      </c>
      <c r="G8039" s="73" t="s">
        <v>2751</v>
      </c>
      <c r="H8039" s="319"/>
      <c r="I8039" s="299" t="s">
        <v>7678</v>
      </c>
      <c r="J8039" s="299" t="s">
        <v>10334</v>
      </c>
      <c r="K8039" s="21"/>
      <c r="L8039" s="21"/>
      <c r="M8039" s="21"/>
      <c r="N8039" s="22">
        <f t="shared" si="2"/>
        <v>46206</v>
      </c>
      <c r="O8039" s="23">
        <f>'RESOLUCIONES EPG'!$N8039-'RESOLUCIONES EPG'!$D8039</f>
        <v>1141</v>
      </c>
    </row>
    <row r="8040" ht="16.5" customHeight="1">
      <c r="A8040" s="275" t="str">
        <f>'RESOLUCIONES 2015'!A8390:H8390</f>
        <v/>
      </c>
      <c r="B8040" s="73"/>
      <c r="C8040" s="74">
        <v>343.0</v>
      </c>
      <c r="D8040" s="130">
        <v>45065.0</v>
      </c>
      <c r="E8040" s="73" t="s">
        <v>5730</v>
      </c>
      <c r="F8040" s="130" t="s">
        <v>5731</v>
      </c>
      <c r="G8040" s="73" t="s">
        <v>2751</v>
      </c>
      <c r="H8040" s="169"/>
      <c r="I8040" s="287"/>
      <c r="J8040" s="285"/>
      <c r="K8040" s="21"/>
      <c r="L8040" s="21"/>
      <c r="M8040" s="21"/>
      <c r="N8040" s="22">
        <f t="shared" si="2"/>
        <v>46206</v>
      </c>
      <c r="O8040" s="23">
        <f>'RESOLUCIONES EPG'!$N8040-'RESOLUCIONES EPG'!$D8040</f>
        <v>1141</v>
      </c>
    </row>
    <row r="8041" ht="16.5" customHeight="1">
      <c r="A8041" s="275" t="str">
        <f>'RESOLUCIONES 2015'!A8384:H8384</f>
        <v/>
      </c>
      <c r="B8041" s="73"/>
      <c r="C8041" s="74">
        <v>337.0</v>
      </c>
      <c r="D8041" s="130">
        <v>45065.0</v>
      </c>
      <c r="E8041" s="73" t="s">
        <v>10158</v>
      </c>
      <c r="F8041" s="130" t="s">
        <v>10255</v>
      </c>
      <c r="G8041" s="73" t="s">
        <v>1624</v>
      </c>
      <c r="H8041" s="169"/>
      <c r="I8041" s="287"/>
      <c r="J8041" s="285"/>
      <c r="K8041" s="21"/>
      <c r="L8041" s="21"/>
      <c r="M8041" s="21"/>
      <c r="N8041" s="22">
        <f t="shared" si="2"/>
        <v>46206</v>
      </c>
      <c r="O8041" s="23">
        <f>'RESOLUCIONES EPG'!$N8041-'RESOLUCIONES EPG'!$D8041</f>
        <v>1141</v>
      </c>
    </row>
    <row r="8042" ht="16.5" customHeight="1">
      <c r="A8042" s="275" t="str">
        <f>'RESOLUCIONES 2015'!A8387:H8387</f>
        <v/>
      </c>
      <c r="B8042" s="73"/>
      <c r="C8042" s="74">
        <v>340.0</v>
      </c>
      <c r="D8042" s="130">
        <v>45065.0</v>
      </c>
      <c r="E8042" s="73" t="s">
        <v>2838</v>
      </c>
      <c r="F8042" s="130" t="s">
        <v>9348</v>
      </c>
      <c r="G8042" s="73" t="s">
        <v>1624</v>
      </c>
      <c r="H8042" s="169"/>
      <c r="I8042" s="287"/>
      <c r="J8042" s="285"/>
      <c r="K8042" s="21"/>
      <c r="L8042" s="21"/>
      <c r="M8042" s="21"/>
      <c r="N8042" s="22">
        <f t="shared" si="2"/>
        <v>46206</v>
      </c>
      <c r="O8042" s="23">
        <f>'RESOLUCIONES EPG'!$N8042-'RESOLUCIONES EPG'!$D8042</f>
        <v>1141</v>
      </c>
    </row>
    <row r="8043" ht="16.5" customHeight="1">
      <c r="A8043" s="275" t="str">
        <f>'RESOLUCIONES 2015'!A8386:H8386</f>
        <v/>
      </c>
      <c r="B8043" s="73"/>
      <c r="C8043" s="74">
        <v>339.0</v>
      </c>
      <c r="D8043" s="130">
        <v>45065.0</v>
      </c>
      <c r="E8043" s="73" t="s">
        <v>10335</v>
      </c>
      <c r="F8043" s="130" t="s">
        <v>9088</v>
      </c>
      <c r="G8043" s="73" t="s">
        <v>1624</v>
      </c>
      <c r="H8043" s="169"/>
      <c r="I8043" s="287"/>
      <c r="J8043" s="285"/>
      <c r="K8043" s="21"/>
      <c r="L8043" s="21"/>
      <c r="M8043" s="21"/>
      <c r="N8043" s="22">
        <f t="shared" si="2"/>
        <v>46206</v>
      </c>
      <c r="O8043" s="23">
        <f>'RESOLUCIONES EPG'!$N8043-'RESOLUCIONES EPG'!$D8043</f>
        <v>1141</v>
      </c>
    </row>
    <row r="8044" ht="16.5" customHeight="1">
      <c r="A8044" s="275" t="str">
        <f>'RESOLUCIONES 2015'!A8393:H8393</f>
        <v/>
      </c>
      <c r="B8044" s="73"/>
      <c r="C8044" s="74">
        <v>346.0</v>
      </c>
      <c r="D8044" s="130">
        <v>45065.0</v>
      </c>
      <c r="E8044" s="73" t="s">
        <v>10336</v>
      </c>
      <c r="F8044" s="130" t="s">
        <v>4982</v>
      </c>
      <c r="G8044" s="73" t="s">
        <v>2751</v>
      </c>
      <c r="H8044" s="169"/>
      <c r="I8044" s="287"/>
      <c r="J8044" s="285"/>
      <c r="K8044" s="21"/>
      <c r="L8044" s="21"/>
      <c r="M8044" s="21"/>
      <c r="N8044" s="22">
        <f t="shared" si="2"/>
        <v>46206</v>
      </c>
      <c r="O8044" s="23">
        <f>'RESOLUCIONES EPG'!$N8044-'RESOLUCIONES EPG'!$D8044</f>
        <v>1141</v>
      </c>
    </row>
    <row r="8045" ht="16.5" customHeight="1">
      <c r="A8045" s="275" t="str">
        <f>'RESOLUCIONES 2015'!A8382:H8382</f>
        <v/>
      </c>
      <c r="B8045" s="73"/>
      <c r="C8045" s="74">
        <v>335.0</v>
      </c>
      <c r="D8045" s="130">
        <v>45065.0</v>
      </c>
      <c r="E8045" s="73" t="s">
        <v>9637</v>
      </c>
      <c r="F8045" s="130" t="s">
        <v>9854</v>
      </c>
      <c r="G8045" s="73" t="s">
        <v>1624</v>
      </c>
      <c r="H8045" s="169"/>
      <c r="I8045" s="287"/>
      <c r="J8045" s="285"/>
      <c r="K8045" s="21"/>
      <c r="L8045" s="21"/>
      <c r="M8045" s="21"/>
      <c r="N8045" s="22">
        <f t="shared" si="2"/>
        <v>46206</v>
      </c>
      <c r="O8045" s="23">
        <f>'RESOLUCIONES EPG'!$N8045-'RESOLUCIONES EPG'!$D8045</f>
        <v>1141</v>
      </c>
    </row>
    <row r="8046" ht="16.5" customHeight="1">
      <c r="A8046" s="275" t="str">
        <f>'RESOLUCIONES 2015'!A8389:H8389</f>
        <v/>
      </c>
      <c r="B8046" s="73"/>
      <c r="C8046" s="74">
        <v>342.0</v>
      </c>
      <c r="D8046" s="130">
        <v>45065.0</v>
      </c>
      <c r="E8046" s="73" t="s">
        <v>3574</v>
      </c>
      <c r="F8046" s="130" t="s">
        <v>2815</v>
      </c>
      <c r="G8046" s="73" t="s">
        <v>131</v>
      </c>
      <c r="H8046" s="169"/>
      <c r="I8046" s="299" t="s">
        <v>10337</v>
      </c>
      <c r="J8046" s="285"/>
      <c r="K8046" s="21"/>
      <c r="L8046" s="21"/>
      <c r="M8046" s="21"/>
      <c r="N8046" s="22">
        <f t="shared" si="2"/>
        <v>46206</v>
      </c>
      <c r="O8046" s="23">
        <f>'RESOLUCIONES EPG'!$N8046-'RESOLUCIONES EPG'!$D8046</f>
        <v>1141</v>
      </c>
    </row>
    <row r="8047" ht="16.5" customHeight="1">
      <c r="A8047" s="275" t="str">
        <f>'RESOLUCIONES 2015'!A8391:H8391</f>
        <v/>
      </c>
      <c r="B8047" s="73"/>
      <c r="C8047" s="74">
        <v>344.0</v>
      </c>
      <c r="D8047" s="130">
        <v>45065.0</v>
      </c>
      <c r="E8047" s="73" t="s">
        <v>9983</v>
      </c>
      <c r="F8047" s="130" t="s">
        <v>9984</v>
      </c>
      <c r="G8047" s="73" t="s">
        <v>2751</v>
      </c>
      <c r="H8047" s="169"/>
      <c r="I8047" s="299" t="s">
        <v>1407</v>
      </c>
      <c r="J8047" s="299" t="s">
        <v>10338</v>
      </c>
      <c r="K8047" s="21"/>
      <c r="L8047" s="21"/>
      <c r="M8047" s="21"/>
      <c r="N8047" s="22">
        <f t="shared" si="2"/>
        <v>46206</v>
      </c>
      <c r="O8047" s="23">
        <f>'RESOLUCIONES EPG'!$N8047-'RESOLUCIONES EPG'!$D8047</f>
        <v>1141</v>
      </c>
    </row>
    <row r="8048" ht="16.5" customHeight="1">
      <c r="A8048" s="275" t="str">
        <f>'RESOLUCIONES 2015'!A8385:H8385</f>
        <v/>
      </c>
      <c r="B8048" s="73"/>
      <c r="C8048" s="74">
        <v>338.0</v>
      </c>
      <c r="D8048" s="130">
        <v>45065.0</v>
      </c>
      <c r="E8048" s="73" t="s">
        <v>8236</v>
      </c>
      <c r="F8048" s="130" t="s">
        <v>7992</v>
      </c>
      <c r="G8048" s="73" t="s">
        <v>1624</v>
      </c>
      <c r="H8048" s="169"/>
      <c r="I8048" s="287"/>
      <c r="J8048" s="285"/>
      <c r="K8048" s="21"/>
      <c r="L8048" s="21"/>
      <c r="M8048" s="21"/>
      <c r="N8048" s="22">
        <f t="shared" si="2"/>
        <v>46206</v>
      </c>
      <c r="O8048" s="23">
        <f>'RESOLUCIONES EPG'!$N8048-'RESOLUCIONES EPG'!$D8048</f>
        <v>1141</v>
      </c>
    </row>
    <row r="8049" ht="16.5" customHeight="1">
      <c r="A8049" s="275" t="str">
        <f>'RESOLUCIONES 2015'!A8388:H8388</f>
        <v/>
      </c>
      <c r="B8049" s="73"/>
      <c r="C8049" s="74">
        <v>341.0</v>
      </c>
      <c r="D8049" s="130">
        <v>45065.0</v>
      </c>
      <c r="E8049" s="73" t="s">
        <v>8605</v>
      </c>
      <c r="F8049" s="130" t="s">
        <v>8606</v>
      </c>
      <c r="G8049" s="73" t="s">
        <v>1624</v>
      </c>
      <c r="H8049" s="268"/>
      <c r="I8049" s="287"/>
      <c r="J8049" s="285"/>
      <c r="K8049" s="21"/>
      <c r="L8049" s="21"/>
      <c r="M8049" s="21"/>
      <c r="N8049" s="22">
        <f t="shared" si="2"/>
        <v>46206</v>
      </c>
      <c r="O8049" s="23">
        <f>'RESOLUCIONES EPG'!$N8049-'RESOLUCIONES EPG'!$D8049</f>
        <v>1141</v>
      </c>
    </row>
    <row r="8050" ht="16.5" customHeight="1">
      <c r="A8050" s="275" t="str">
        <f>'RESOLUCIONES 2015'!A8383:H8383</f>
        <v/>
      </c>
      <c r="B8050" s="73"/>
      <c r="C8050" s="74">
        <v>336.0</v>
      </c>
      <c r="D8050" s="130">
        <v>45065.0</v>
      </c>
      <c r="E8050" s="73" t="s">
        <v>8572</v>
      </c>
      <c r="F8050" s="130" t="s">
        <v>9185</v>
      </c>
      <c r="G8050" s="73" t="s">
        <v>1624</v>
      </c>
      <c r="H8050" s="169"/>
      <c r="I8050" s="287"/>
      <c r="J8050" s="285"/>
      <c r="K8050" s="21"/>
      <c r="L8050" s="21"/>
      <c r="M8050" s="21"/>
      <c r="N8050" s="22">
        <f t="shared" si="2"/>
        <v>46206</v>
      </c>
      <c r="O8050" s="23">
        <f>'RESOLUCIONES EPG'!$N8050-'RESOLUCIONES EPG'!$D8050</f>
        <v>1141</v>
      </c>
    </row>
    <row r="8051" ht="16.5" customHeight="1">
      <c r="A8051" s="275" t="str">
        <f>'RESOLUCIONES 2015'!A8396:H8396</f>
        <v/>
      </c>
      <c r="B8051" s="73" t="s">
        <v>7852</v>
      </c>
      <c r="C8051" s="74">
        <v>349.0</v>
      </c>
      <c r="D8051" s="130">
        <v>45071.0</v>
      </c>
      <c r="E8051" s="73" t="s">
        <v>7323</v>
      </c>
      <c r="F8051" s="130" t="s">
        <v>10015</v>
      </c>
      <c r="G8051" s="73" t="s">
        <v>10100</v>
      </c>
      <c r="H8051" s="169"/>
      <c r="I8051" s="299" t="s">
        <v>10143</v>
      </c>
      <c r="J8051" s="285"/>
      <c r="K8051" s="21"/>
      <c r="L8051" s="21"/>
      <c r="M8051" s="21"/>
      <c r="N8051" s="22">
        <f t="shared" si="2"/>
        <v>46206</v>
      </c>
      <c r="O8051" s="23">
        <f>'RESOLUCIONES EPG'!$N8051-'RESOLUCIONES EPG'!$D8051</f>
        <v>1135</v>
      </c>
    </row>
    <row r="8052" ht="16.5" customHeight="1">
      <c r="A8052" s="275" t="str">
        <f>'RESOLUCIONES 2015'!A8394:H8394</f>
        <v/>
      </c>
      <c r="B8052" s="73" t="s">
        <v>7852</v>
      </c>
      <c r="C8052" s="74">
        <v>347.0</v>
      </c>
      <c r="D8052" s="130">
        <v>45071.0</v>
      </c>
      <c r="E8052" s="73" t="s">
        <v>10339</v>
      </c>
      <c r="F8052" s="130"/>
      <c r="G8052" s="73" t="s">
        <v>10340</v>
      </c>
      <c r="H8052" s="169"/>
      <c r="I8052" s="287"/>
      <c r="J8052" s="285"/>
      <c r="K8052" s="21"/>
      <c r="L8052" s="21"/>
      <c r="M8052" s="21"/>
      <c r="N8052" s="22">
        <f t="shared" si="2"/>
        <v>46206</v>
      </c>
      <c r="O8052" s="23">
        <f>'RESOLUCIONES EPG'!$N8052-'RESOLUCIONES EPG'!$D8052</f>
        <v>1135</v>
      </c>
    </row>
    <row r="8053" ht="16.5" customHeight="1">
      <c r="A8053" s="275" t="str">
        <f>'RESOLUCIONES 2015'!A8395:H8395</f>
        <v/>
      </c>
      <c r="B8053" s="73" t="s">
        <v>7852</v>
      </c>
      <c r="C8053" s="280">
        <v>348.0</v>
      </c>
      <c r="D8053" s="130">
        <v>45071.0</v>
      </c>
      <c r="E8053" s="281" t="s">
        <v>10341</v>
      </c>
      <c r="F8053" s="282"/>
      <c r="G8053" s="73" t="s">
        <v>10342</v>
      </c>
      <c r="H8053" s="283"/>
      <c r="I8053" s="284"/>
      <c r="J8053" s="285"/>
      <c r="K8053" s="21"/>
      <c r="L8053" s="21"/>
      <c r="M8053" s="21"/>
      <c r="N8053" s="22">
        <f t="shared" si="2"/>
        <v>46206</v>
      </c>
      <c r="O8053" s="23">
        <f>'RESOLUCIONES EPG'!$N8053-'RESOLUCIONES EPG'!$D8053</f>
        <v>1135</v>
      </c>
    </row>
    <row r="8054" ht="16.5" customHeight="1">
      <c r="A8054" s="275" t="str">
        <f>'RESOLUCIONES 2015'!A8397:H8397</f>
        <v/>
      </c>
      <c r="B8054" s="73"/>
      <c r="C8054" s="74">
        <v>350.0</v>
      </c>
      <c r="D8054" s="130">
        <v>45072.0</v>
      </c>
      <c r="E8054" s="73" t="s">
        <v>10343</v>
      </c>
      <c r="F8054" s="130"/>
      <c r="G8054" s="73" t="s">
        <v>10343</v>
      </c>
      <c r="H8054" s="169"/>
      <c r="I8054" s="287"/>
      <c r="J8054" s="285"/>
      <c r="K8054" s="21"/>
      <c r="L8054" s="21"/>
      <c r="M8054" s="21"/>
      <c r="N8054" s="22">
        <f t="shared" si="2"/>
        <v>46206</v>
      </c>
      <c r="O8054" s="23">
        <f>'RESOLUCIONES EPG'!$N8054-'RESOLUCIONES EPG'!$D8054</f>
        <v>1134</v>
      </c>
    </row>
    <row r="8055" ht="16.5" customHeight="1">
      <c r="A8055" s="275" t="str">
        <f>'RESOLUCIONES 2015'!A8405:H8405</f>
        <v/>
      </c>
      <c r="B8055" s="73" t="s">
        <v>7852</v>
      </c>
      <c r="C8055" s="74">
        <v>358.0</v>
      </c>
      <c r="D8055" s="130">
        <v>45075.0</v>
      </c>
      <c r="E8055" s="73" t="s">
        <v>9473</v>
      </c>
      <c r="F8055" s="130" t="s">
        <v>9501</v>
      </c>
      <c r="G8055" s="73" t="s">
        <v>2253</v>
      </c>
      <c r="H8055" s="169" t="s">
        <v>10344</v>
      </c>
      <c r="I8055" s="287"/>
      <c r="J8055" s="285"/>
      <c r="K8055" s="21"/>
      <c r="L8055" s="21"/>
      <c r="M8055" s="21"/>
      <c r="N8055" s="22">
        <f t="shared" si="2"/>
        <v>46206</v>
      </c>
      <c r="O8055" s="23">
        <f>'RESOLUCIONES EPG'!$N8055-'RESOLUCIONES EPG'!$D8055</f>
        <v>1131</v>
      </c>
    </row>
    <row r="8056" ht="16.5" customHeight="1">
      <c r="A8056" s="275" t="str">
        <f>'RESOLUCIONES 2015'!A8404:H8404</f>
        <v/>
      </c>
      <c r="B8056" s="73"/>
      <c r="C8056" s="74">
        <v>357.0</v>
      </c>
      <c r="D8056" s="130">
        <v>45075.0</v>
      </c>
      <c r="E8056" s="73" t="s">
        <v>3707</v>
      </c>
      <c r="F8056" s="130" t="s">
        <v>8740</v>
      </c>
      <c r="G8056" s="73" t="s">
        <v>2253</v>
      </c>
      <c r="H8056" s="169" t="s">
        <v>9317</v>
      </c>
      <c r="I8056" s="287"/>
      <c r="J8056" s="285"/>
      <c r="K8056" s="21"/>
      <c r="L8056" s="21"/>
      <c r="M8056" s="21"/>
      <c r="N8056" s="22">
        <f t="shared" si="2"/>
        <v>46206</v>
      </c>
      <c r="O8056" s="23">
        <f>'RESOLUCIONES EPG'!$N8056-'RESOLUCIONES EPG'!$D8056</f>
        <v>1131</v>
      </c>
    </row>
    <row r="8057" ht="16.5" customHeight="1">
      <c r="A8057" s="275" t="str">
        <f>'RESOLUCIONES 2015'!A8402:H8402</f>
        <v/>
      </c>
      <c r="B8057" s="73" t="s">
        <v>7852</v>
      </c>
      <c r="C8057" s="280">
        <v>355.0</v>
      </c>
      <c r="D8057" s="130">
        <v>45075.0</v>
      </c>
      <c r="E8057" s="73" t="s">
        <v>1477</v>
      </c>
      <c r="F8057" s="130" t="s">
        <v>4516</v>
      </c>
      <c r="G8057" s="73" t="s">
        <v>131</v>
      </c>
      <c r="H8057" s="169"/>
      <c r="I8057" s="287"/>
      <c r="J8057" s="285"/>
      <c r="K8057" s="21"/>
      <c r="L8057" s="21"/>
      <c r="M8057" s="21"/>
      <c r="N8057" s="22">
        <f t="shared" si="2"/>
        <v>46206</v>
      </c>
      <c r="O8057" s="23">
        <f>'RESOLUCIONES EPG'!$N8057-'RESOLUCIONES EPG'!$D8057</f>
        <v>1131</v>
      </c>
    </row>
    <row r="8058" ht="16.5" customHeight="1">
      <c r="A8058" s="275" t="str">
        <f>'RESOLUCIONES 2015'!A8399:H8399</f>
        <v/>
      </c>
      <c r="B8058" s="73" t="s">
        <v>7852</v>
      </c>
      <c r="C8058" s="74">
        <v>352.0</v>
      </c>
      <c r="D8058" s="130">
        <v>45075.0</v>
      </c>
      <c r="E8058" s="73" t="s">
        <v>9212</v>
      </c>
      <c r="F8058" s="130" t="s">
        <v>9802</v>
      </c>
      <c r="G8058" s="73" t="s">
        <v>131</v>
      </c>
      <c r="H8058" s="169"/>
      <c r="I8058" s="299" t="s">
        <v>10123</v>
      </c>
      <c r="J8058" s="285"/>
      <c r="K8058" s="21"/>
      <c r="L8058" s="21"/>
      <c r="M8058" s="21"/>
      <c r="N8058" s="22">
        <f t="shared" si="2"/>
        <v>46206</v>
      </c>
      <c r="O8058" s="23">
        <f>'RESOLUCIONES EPG'!$N8058-'RESOLUCIONES EPG'!$D8058</f>
        <v>1131</v>
      </c>
    </row>
    <row r="8059" ht="16.5" customHeight="1">
      <c r="A8059" s="275" t="str">
        <f>'RESOLUCIONES 2015'!A8400:H8400</f>
        <v/>
      </c>
      <c r="B8059" s="73" t="s">
        <v>7852</v>
      </c>
      <c r="C8059" s="74">
        <v>353.0</v>
      </c>
      <c r="D8059" s="130">
        <v>45075.0</v>
      </c>
      <c r="E8059" s="73" t="s">
        <v>8938</v>
      </c>
      <c r="F8059" s="130" t="s">
        <v>9015</v>
      </c>
      <c r="G8059" s="73" t="s">
        <v>131</v>
      </c>
      <c r="H8059" s="169"/>
      <c r="I8059" s="299" t="s">
        <v>10168</v>
      </c>
      <c r="J8059" s="299" t="s">
        <v>10157</v>
      </c>
      <c r="K8059" s="21"/>
      <c r="L8059" s="21"/>
      <c r="M8059" s="21"/>
      <c r="N8059" s="22">
        <f t="shared" si="2"/>
        <v>46206</v>
      </c>
      <c r="O8059" s="23">
        <f>'RESOLUCIONES EPG'!$N8059-'RESOLUCIONES EPG'!$D8059</f>
        <v>1131</v>
      </c>
    </row>
    <row r="8060" ht="16.5" customHeight="1">
      <c r="A8060" s="275" t="str">
        <f>'RESOLUCIONES 2015'!A8401:H8401</f>
        <v/>
      </c>
      <c r="B8060" s="73" t="s">
        <v>7852</v>
      </c>
      <c r="C8060" s="74">
        <v>354.0</v>
      </c>
      <c r="D8060" s="130">
        <v>45075.0</v>
      </c>
      <c r="E8060" s="73" t="s">
        <v>5573</v>
      </c>
      <c r="F8060" s="130" t="s">
        <v>6129</v>
      </c>
      <c r="G8060" s="73" t="s">
        <v>131</v>
      </c>
      <c r="H8060" s="169"/>
      <c r="I8060" s="299" t="s">
        <v>10264</v>
      </c>
      <c r="J8060" s="299" t="s">
        <v>7892</v>
      </c>
      <c r="K8060" s="21"/>
      <c r="L8060" s="21"/>
      <c r="M8060" s="21"/>
      <c r="N8060" s="22">
        <f t="shared" si="2"/>
        <v>46206</v>
      </c>
      <c r="O8060" s="23">
        <f>'RESOLUCIONES EPG'!$N8060-'RESOLUCIONES EPG'!$D8060</f>
        <v>1131</v>
      </c>
    </row>
    <row r="8061" ht="16.5" customHeight="1">
      <c r="A8061" s="275" t="str">
        <f>'RESOLUCIONES 2015'!A8398:H8398</f>
        <v/>
      </c>
      <c r="B8061" s="73" t="s">
        <v>7852</v>
      </c>
      <c r="C8061" s="280">
        <v>351.0</v>
      </c>
      <c r="D8061" s="130">
        <v>45075.0</v>
      </c>
      <c r="E8061" s="73" t="s">
        <v>7928</v>
      </c>
      <c r="F8061" s="130" t="s">
        <v>7929</v>
      </c>
      <c r="G8061" s="73" t="s">
        <v>131</v>
      </c>
      <c r="H8061" s="169"/>
      <c r="I8061" s="299" t="s">
        <v>10264</v>
      </c>
      <c r="J8061" s="285"/>
      <c r="K8061" s="21"/>
      <c r="L8061" s="21"/>
      <c r="M8061" s="21"/>
      <c r="N8061" s="22">
        <f t="shared" si="2"/>
        <v>46206</v>
      </c>
      <c r="O8061" s="23">
        <f>'RESOLUCIONES EPG'!$N8061-'RESOLUCIONES EPG'!$D8061</f>
        <v>1131</v>
      </c>
    </row>
    <row r="8062" ht="16.5" customHeight="1">
      <c r="A8062" s="275" t="str">
        <f>'RESOLUCIONES 2015'!A8403:H8403</f>
        <v/>
      </c>
      <c r="B8062" s="73" t="s">
        <v>7852</v>
      </c>
      <c r="C8062" s="74">
        <v>356.0</v>
      </c>
      <c r="D8062" s="130">
        <v>45075.0</v>
      </c>
      <c r="E8062" s="73" t="s">
        <v>4588</v>
      </c>
      <c r="F8062" s="130" t="s">
        <v>9428</v>
      </c>
      <c r="G8062" s="73" t="s">
        <v>2253</v>
      </c>
      <c r="H8062" s="169" t="s">
        <v>8832</v>
      </c>
      <c r="I8062" s="287"/>
      <c r="J8062" s="285"/>
      <c r="K8062" s="21"/>
      <c r="L8062" s="21"/>
      <c r="M8062" s="21"/>
      <c r="N8062" s="22">
        <f t="shared" si="2"/>
        <v>46206</v>
      </c>
      <c r="O8062" s="23">
        <f>'RESOLUCIONES EPG'!$N8062-'RESOLUCIONES EPG'!$D8062</f>
        <v>1131</v>
      </c>
    </row>
    <row r="8063" ht="16.5" customHeight="1">
      <c r="A8063" s="275" t="str">
        <f>'RESOLUCIONES 2015'!A8406:H8406</f>
        <v/>
      </c>
      <c r="B8063" s="73" t="s">
        <v>7852</v>
      </c>
      <c r="C8063" s="74">
        <v>359.0</v>
      </c>
      <c r="D8063" s="130">
        <v>45075.0</v>
      </c>
      <c r="E8063" s="73" t="s">
        <v>10345</v>
      </c>
      <c r="F8063" s="130" t="s">
        <v>10241</v>
      </c>
      <c r="G8063" s="73" t="s">
        <v>8629</v>
      </c>
      <c r="H8063" s="169"/>
      <c r="I8063" s="287"/>
      <c r="J8063" s="285"/>
      <c r="K8063" s="21"/>
      <c r="L8063" s="21"/>
      <c r="M8063" s="21"/>
      <c r="N8063" s="22">
        <f t="shared" si="2"/>
        <v>46206</v>
      </c>
      <c r="O8063" s="23">
        <f>'RESOLUCIONES EPG'!$N8063-'RESOLUCIONES EPG'!$D8063</f>
        <v>1131</v>
      </c>
    </row>
    <row r="8064" ht="16.5" customHeight="1">
      <c r="A8064" s="222"/>
      <c r="B8064" s="73" t="s">
        <v>7852</v>
      </c>
      <c r="C8064" s="74">
        <v>360.0</v>
      </c>
      <c r="D8064" s="130">
        <v>45077.0</v>
      </c>
      <c r="E8064" s="73" t="s">
        <v>10346</v>
      </c>
      <c r="F8064" s="130" t="s">
        <v>10347</v>
      </c>
      <c r="G8064" s="73" t="s">
        <v>8629</v>
      </c>
      <c r="H8064" s="169"/>
      <c r="I8064" s="287"/>
      <c r="J8064" s="23"/>
      <c r="K8064" s="21"/>
      <c r="L8064" s="21"/>
      <c r="M8064" s="21"/>
      <c r="N8064" s="22">
        <f t="shared" si="2"/>
        <v>46206</v>
      </c>
      <c r="O8064" s="23">
        <f>'RESOLUCIONES EPG'!$N8064-'RESOLUCIONES EPG'!$D8064</f>
        <v>1129</v>
      </c>
    </row>
    <row r="8065" ht="16.5" customHeight="1">
      <c r="A8065" s="226"/>
      <c r="B8065" s="73"/>
      <c r="C8065" s="280">
        <v>361.0</v>
      </c>
      <c r="D8065" s="130">
        <v>45077.0</v>
      </c>
      <c r="E8065" s="73" t="s">
        <v>9431</v>
      </c>
      <c r="F8065" s="130" t="s">
        <v>9502</v>
      </c>
      <c r="G8065" s="73" t="s">
        <v>2253</v>
      </c>
      <c r="H8065" s="169" t="s">
        <v>9555</v>
      </c>
      <c r="I8065" s="287"/>
      <c r="J8065" s="23"/>
      <c r="K8065" s="21"/>
      <c r="L8065" s="21"/>
      <c r="M8065" s="21"/>
      <c r="N8065" s="22">
        <f t="shared" si="2"/>
        <v>46206</v>
      </c>
      <c r="O8065" s="23">
        <f>'RESOLUCIONES EPG'!$N8065-'RESOLUCIONES EPG'!$D8065</f>
        <v>1129</v>
      </c>
    </row>
    <row r="8066" ht="16.5" customHeight="1">
      <c r="A8066" s="222"/>
      <c r="B8066" s="73" t="s">
        <v>7852</v>
      </c>
      <c r="C8066" s="74">
        <v>362.0</v>
      </c>
      <c r="D8066" s="130">
        <v>45077.0</v>
      </c>
      <c r="E8066" s="73" t="s">
        <v>8623</v>
      </c>
      <c r="F8066" s="130" t="s">
        <v>8624</v>
      </c>
      <c r="G8066" s="73" t="s">
        <v>8172</v>
      </c>
      <c r="H8066" s="169"/>
      <c r="I8066" s="299" t="s">
        <v>10348</v>
      </c>
      <c r="J8066" s="23"/>
      <c r="K8066" s="21"/>
      <c r="L8066" s="21"/>
      <c r="M8066" s="21"/>
      <c r="N8066" s="22">
        <f t="shared" si="2"/>
        <v>46206</v>
      </c>
      <c r="O8066" s="23">
        <f>'RESOLUCIONES EPG'!$N8066-'RESOLUCIONES EPG'!$D8066</f>
        <v>1129</v>
      </c>
    </row>
    <row r="8067" ht="16.5" customHeight="1">
      <c r="A8067" s="223"/>
      <c r="B8067" s="73" t="s">
        <v>7852</v>
      </c>
      <c r="C8067" s="74">
        <v>363.0</v>
      </c>
      <c r="D8067" s="130">
        <v>45077.0</v>
      </c>
      <c r="E8067" s="73" t="s">
        <v>10349</v>
      </c>
      <c r="F8067" s="130" t="s">
        <v>10350</v>
      </c>
      <c r="G8067" s="73" t="s">
        <v>18</v>
      </c>
      <c r="H8067" s="169" t="s">
        <v>4601</v>
      </c>
      <c r="I8067" s="287"/>
      <c r="J8067" s="23"/>
      <c r="K8067" s="21"/>
      <c r="L8067" s="21"/>
      <c r="M8067" s="21"/>
      <c r="N8067" s="22">
        <f t="shared" si="2"/>
        <v>46206</v>
      </c>
      <c r="O8067" s="23">
        <f>'RESOLUCIONES EPG'!$N8067-'RESOLUCIONES EPG'!$D8067</f>
        <v>1129</v>
      </c>
    </row>
    <row r="8068" ht="16.5" customHeight="1">
      <c r="A8068" s="222"/>
      <c r="B8068" s="73" t="s">
        <v>7852</v>
      </c>
      <c r="C8068" s="74">
        <v>364.0</v>
      </c>
      <c r="D8068" s="130">
        <v>45077.0</v>
      </c>
      <c r="E8068" s="289" t="s">
        <v>1876</v>
      </c>
      <c r="F8068" s="290" t="s">
        <v>10351</v>
      </c>
      <c r="G8068" s="73" t="s">
        <v>10352</v>
      </c>
      <c r="H8068" s="291"/>
      <c r="I8068" s="292"/>
      <c r="J8068" s="54"/>
      <c r="K8068" s="21"/>
      <c r="L8068" s="21"/>
      <c r="M8068" s="21"/>
      <c r="N8068" s="22">
        <f t="shared" si="2"/>
        <v>46206</v>
      </c>
      <c r="O8068" s="23">
        <f>'RESOLUCIONES EPG'!$N8068-'RESOLUCIONES EPG'!$D8068</f>
        <v>1129</v>
      </c>
    </row>
    <row r="8069" ht="16.5" customHeight="1">
      <c r="A8069" s="222"/>
      <c r="B8069" s="73" t="s">
        <v>7852</v>
      </c>
      <c r="C8069" s="280">
        <v>365.0</v>
      </c>
      <c r="D8069" s="130">
        <v>45077.0</v>
      </c>
      <c r="E8069" s="73" t="s">
        <v>7453</v>
      </c>
      <c r="F8069" s="130" t="s">
        <v>8291</v>
      </c>
      <c r="G8069" s="73" t="s">
        <v>10352</v>
      </c>
      <c r="H8069" s="169"/>
      <c r="I8069" s="287"/>
      <c r="J8069" s="23"/>
      <c r="K8069" s="21"/>
      <c r="L8069" s="21"/>
      <c r="M8069" s="21"/>
      <c r="N8069" s="22">
        <f t="shared" si="2"/>
        <v>46206</v>
      </c>
      <c r="O8069" s="23">
        <f>'RESOLUCIONES EPG'!$N8069-'RESOLUCIONES EPG'!$D8069</f>
        <v>1129</v>
      </c>
    </row>
    <row r="8070" ht="16.5" customHeight="1">
      <c r="A8070" s="223"/>
      <c r="B8070" s="73" t="s">
        <v>7852</v>
      </c>
      <c r="C8070" s="74">
        <v>366.0</v>
      </c>
      <c r="D8070" s="130">
        <v>45077.0</v>
      </c>
      <c r="E8070" s="73" t="s">
        <v>1754</v>
      </c>
      <c r="F8070" s="130" t="s">
        <v>1755</v>
      </c>
      <c r="G8070" s="73" t="s">
        <v>2253</v>
      </c>
      <c r="H8070" s="169" t="s">
        <v>9675</v>
      </c>
      <c r="I8070" s="287"/>
      <c r="J8070" s="23"/>
      <c r="K8070" s="21"/>
      <c r="L8070" s="21"/>
      <c r="M8070" s="21"/>
      <c r="N8070" s="22">
        <f t="shared" si="2"/>
        <v>46206</v>
      </c>
      <c r="O8070" s="23">
        <f>'RESOLUCIONES EPG'!$N8070-'RESOLUCIONES EPG'!$D8070</f>
        <v>1129</v>
      </c>
    </row>
    <row r="8071" ht="16.5" customHeight="1">
      <c r="A8071" s="196"/>
      <c r="B8071" s="73" t="s">
        <v>7852</v>
      </c>
      <c r="C8071" s="74">
        <v>367.0</v>
      </c>
      <c r="D8071" s="130">
        <v>45077.0</v>
      </c>
      <c r="E8071" s="73" t="s">
        <v>1369</v>
      </c>
      <c r="F8071" s="130" t="s">
        <v>1007</v>
      </c>
      <c r="G8071" s="73" t="s">
        <v>2253</v>
      </c>
      <c r="H8071" s="169" t="s">
        <v>9865</v>
      </c>
      <c r="I8071" s="287"/>
      <c r="J8071" s="23"/>
      <c r="K8071" s="21"/>
      <c r="L8071" s="21"/>
      <c r="M8071" s="21"/>
      <c r="N8071" s="22">
        <f t="shared" si="2"/>
        <v>46206</v>
      </c>
      <c r="O8071" s="23">
        <f>'RESOLUCIONES EPG'!$N8071-'RESOLUCIONES EPG'!$D8071</f>
        <v>1129</v>
      </c>
    </row>
    <row r="8072" ht="16.5" customHeight="1">
      <c r="A8072" s="196"/>
      <c r="B8072" s="73" t="s">
        <v>7852</v>
      </c>
      <c r="C8072" s="74">
        <v>368.0</v>
      </c>
      <c r="D8072" s="130">
        <v>45077.0</v>
      </c>
      <c r="E8072" s="73" t="s">
        <v>2944</v>
      </c>
      <c r="F8072" s="130" t="s">
        <v>2945</v>
      </c>
      <c r="G8072" s="73" t="s">
        <v>2253</v>
      </c>
      <c r="H8072" s="169" t="s">
        <v>10353</v>
      </c>
      <c r="I8072" s="287"/>
      <c r="J8072" s="23"/>
      <c r="K8072" s="21"/>
      <c r="L8072" s="21"/>
      <c r="M8072" s="21"/>
      <c r="N8072" s="22">
        <f t="shared" si="2"/>
        <v>46206</v>
      </c>
      <c r="O8072" s="23">
        <f>'RESOLUCIONES EPG'!$N8072-'RESOLUCIONES EPG'!$D8072</f>
        <v>1129</v>
      </c>
    </row>
    <row r="8073" ht="16.5" customHeight="1">
      <c r="A8073" s="222"/>
      <c r="B8073" s="73" t="s">
        <v>7852</v>
      </c>
      <c r="C8073" s="280">
        <v>369.0</v>
      </c>
      <c r="D8073" s="130">
        <v>45078.0</v>
      </c>
      <c r="E8073" s="73" t="s">
        <v>2741</v>
      </c>
      <c r="F8073" s="130" t="s">
        <v>8867</v>
      </c>
      <c r="G8073" s="73" t="s">
        <v>2751</v>
      </c>
      <c r="H8073" s="169"/>
      <c r="I8073" s="287"/>
      <c r="J8073" s="23"/>
      <c r="K8073" s="21"/>
      <c r="L8073" s="21"/>
      <c r="M8073" s="21"/>
      <c r="N8073" s="22">
        <f t="shared" si="2"/>
        <v>46206</v>
      </c>
      <c r="O8073" s="23">
        <f>'RESOLUCIONES EPG'!$N8073-'RESOLUCIONES EPG'!$D8073</f>
        <v>1128</v>
      </c>
    </row>
    <row r="8074" ht="16.5" customHeight="1">
      <c r="A8074" s="226"/>
      <c r="B8074" s="73" t="s">
        <v>7852</v>
      </c>
      <c r="C8074" s="74">
        <v>370.0</v>
      </c>
      <c r="D8074" s="130">
        <v>45078.0</v>
      </c>
      <c r="E8074" s="73" t="s">
        <v>7273</v>
      </c>
      <c r="F8074" s="130" t="s">
        <v>10354</v>
      </c>
      <c r="G8074" s="73" t="s">
        <v>2751</v>
      </c>
      <c r="H8074" s="169"/>
      <c r="I8074" s="296" t="s">
        <v>10355</v>
      </c>
      <c r="J8074" s="299" t="s">
        <v>1323</v>
      </c>
      <c r="K8074" s="21"/>
      <c r="L8074" s="21"/>
      <c r="M8074" s="21"/>
      <c r="N8074" s="22">
        <f t="shared" si="2"/>
        <v>46206</v>
      </c>
      <c r="O8074" s="23">
        <f>'RESOLUCIONES EPG'!$N8074-'RESOLUCIONES EPG'!$D8074</f>
        <v>1128</v>
      </c>
    </row>
    <row r="8075" ht="16.5" customHeight="1">
      <c r="A8075" s="223"/>
      <c r="B8075" s="73" t="s">
        <v>7852</v>
      </c>
      <c r="C8075" s="74">
        <v>371.0</v>
      </c>
      <c r="D8075" s="130">
        <v>45078.0</v>
      </c>
      <c r="E8075" s="73" t="s">
        <v>6307</v>
      </c>
      <c r="F8075" s="130" t="s">
        <v>10356</v>
      </c>
      <c r="G8075" s="73" t="s">
        <v>2751</v>
      </c>
      <c r="H8075" s="169"/>
      <c r="I8075" s="287"/>
      <c r="J8075" s="23"/>
      <c r="K8075" s="21"/>
      <c r="L8075" s="21"/>
      <c r="M8075" s="21"/>
      <c r="N8075" s="22">
        <f t="shared" si="2"/>
        <v>46206</v>
      </c>
      <c r="O8075" s="23">
        <f>'RESOLUCIONES EPG'!$N8075-'RESOLUCIONES EPG'!$D8075</f>
        <v>1128</v>
      </c>
    </row>
    <row r="8076" ht="16.5" customHeight="1">
      <c r="A8076" s="196"/>
      <c r="B8076" s="73" t="s">
        <v>7852</v>
      </c>
      <c r="C8076" s="74">
        <v>372.0</v>
      </c>
      <c r="D8076" s="130">
        <v>45078.0</v>
      </c>
      <c r="E8076" s="73" t="s">
        <v>6098</v>
      </c>
      <c r="F8076" s="130" t="s">
        <v>6099</v>
      </c>
      <c r="G8076" s="73" t="s">
        <v>2751</v>
      </c>
      <c r="H8076" s="169"/>
      <c r="I8076" s="296" t="s">
        <v>10357</v>
      </c>
      <c r="J8076" s="299" t="s">
        <v>10358</v>
      </c>
      <c r="K8076" s="21"/>
      <c r="L8076" s="21"/>
      <c r="M8076" s="21"/>
      <c r="N8076" s="22">
        <f t="shared" si="2"/>
        <v>46206</v>
      </c>
      <c r="O8076" s="23">
        <f>'RESOLUCIONES EPG'!$N8076-'RESOLUCIONES EPG'!$D8076</f>
        <v>1128</v>
      </c>
    </row>
    <row r="8077" ht="16.5" customHeight="1">
      <c r="A8077" s="222"/>
      <c r="B8077" s="73" t="s">
        <v>7852</v>
      </c>
      <c r="C8077" s="280">
        <v>373.0</v>
      </c>
      <c r="D8077" s="130">
        <v>45084.0</v>
      </c>
      <c r="E8077" s="73" t="s">
        <v>10359</v>
      </c>
      <c r="F8077" s="130" t="s">
        <v>9659</v>
      </c>
      <c r="G8077" s="73" t="s">
        <v>10360</v>
      </c>
      <c r="H8077" s="169"/>
      <c r="I8077" s="299" t="s">
        <v>10361</v>
      </c>
      <c r="J8077" s="23"/>
      <c r="K8077" s="21"/>
      <c r="L8077" s="21"/>
      <c r="M8077" s="21"/>
      <c r="N8077" s="22">
        <f t="shared" si="2"/>
        <v>46206</v>
      </c>
      <c r="O8077" s="23">
        <f>'RESOLUCIONES EPG'!$N8077-'RESOLUCIONES EPG'!$D8077</f>
        <v>1122</v>
      </c>
    </row>
    <row r="8078" ht="16.5" customHeight="1">
      <c r="A8078" s="196"/>
      <c r="B8078" s="73" t="s">
        <v>7852</v>
      </c>
      <c r="C8078" s="74">
        <v>374.0</v>
      </c>
      <c r="D8078" s="130">
        <v>45084.0</v>
      </c>
      <c r="E8078" s="146" t="s">
        <v>9143</v>
      </c>
      <c r="F8078" s="130" t="s">
        <v>9846</v>
      </c>
      <c r="G8078" s="73" t="s">
        <v>10360</v>
      </c>
      <c r="H8078" s="169" t="s">
        <v>9375</v>
      </c>
      <c r="I8078" s="287"/>
      <c r="J8078" s="296" t="s">
        <v>10362</v>
      </c>
      <c r="K8078" s="192" t="s">
        <v>10363</v>
      </c>
      <c r="L8078" s="21"/>
      <c r="M8078" s="21"/>
      <c r="N8078" s="22">
        <f t="shared" si="2"/>
        <v>46206</v>
      </c>
      <c r="O8078" s="23">
        <f>'RESOLUCIONES EPG'!$N8078-'RESOLUCIONES EPG'!$D8078</f>
        <v>1122</v>
      </c>
    </row>
    <row r="8079" ht="16.5" customHeight="1">
      <c r="A8079" s="196"/>
      <c r="B8079" s="73" t="s">
        <v>7852</v>
      </c>
      <c r="C8079" s="74">
        <v>375.0</v>
      </c>
      <c r="D8079" s="130">
        <v>45084.0</v>
      </c>
      <c r="E8079" s="73" t="s">
        <v>9855</v>
      </c>
      <c r="F8079" s="130" t="s">
        <v>9856</v>
      </c>
      <c r="G8079" s="73" t="s">
        <v>10360</v>
      </c>
      <c r="H8079" s="169"/>
      <c r="I8079" s="296" t="s">
        <v>10357</v>
      </c>
      <c r="J8079" s="296" t="s">
        <v>10364</v>
      </c>
      <c r="K8079" s="21"/>
      <c r="L8079" s="21"/>
      <c r="M8079" s="21"/>
      <c r="N8079" s="22">
        <f t="shared" si="2"/>
        <v>46206</v>
      </c>
      <c r="O8079" s="23">
        <f>'RESOLUCIONES EPG'!$N8079-'RESOLUCIONES EPG'!$D8079</f>
        <v>1122</v>
      </c>
    </row>
    <row r="8080" ht="16.5" customHeight="1">
      <c r="A8080" s="222"/>
      <c r="B8080" s="73" t="s">
        <v>7852</v>
      </c>
      <c r="C8080" s="74">
        <v>376.0</v>
      </c>
      <c r="D8080" s="130">
        <v>45084.0</v>
      </c>
      <c r="E8080" s="73" t="s">
        <v>10104</v>
      </c>
      <c r="F8080" s="130" t="s">
        <v>7956</v>
      </c>
      <c r="G8080" s="73" t="s">
        <v>2751</v>
      </c>
      <c r="H8080" s="169"/>
      <c r="I8080" s="296" t="s">
        <v>9796</v>
      </c>
      <c r="J8080" s="296" t="s">
        <v>10365</v>
      </c>
      <c r="K8080" s="21"/>
      <c r="L8080" s="21"/>
      <c r="M8080" s="21"/>
      <c r="N8080" s="22">
        <f t="shared" si="2"/>
        <v>46206</v>
      </c>
      <c r="O8080" s="23">
        <f>'RESOLUCIONES EPG'!$N8080-'RESOLUCIONES EPG'!$D8080</f>
        <v>1122</v>
      </c>
    </row>
    <row r="8081" ht="16.5" customHeight="1">
      <c r="A8081" s="252" t="str">
        <f>'RESOLUCIONES 2015'!A446:H446</f>
        <v/>
      </c>
      <c r="B8081" s="73" t="s">
        <v>7852</v>
      </c>
      <c r="C8081" s="280">
        <v>377.0</v>
      </c>
      <c r="D8081" s="130">
        <v>45084.0</v>
      </c>
      <c r="E8081" s="73" t="s">
        <v>2265</v>
      </c>
      <c r="F8081" s="130" t="s">
        <v>6117</v>
      </c>
      <c r="G8081" s="73" t="s">
        <v>10360</v>
      </c>
      <c r="H8081" s="169"/>
      <c r="I8081" s="296" t="s">
        <v>10366</v>
      </c>
      <c r="J8081" s="23"/>
      <c r="K8081" s="21"/>
      <c r="L8081" s="21"/>
      <c r="M8081" s="21"/>
      <c r="N8081" s="22">
        <f t="shared" si="2"/>
        <v>46206</v>
      </c>
      <c r="O8081" s="23">
        <f>'RESOLUCIONES EPG'!$N8081-'RESOLUCIONES EPG'!$D8081</f>
        <v>1122</v>
      </c>
    </row>
    <row r="8082" ht="16.5" customHeight="1">
      <c r="A8082" s="252" t="str">
        <f>'RESOLUCIONES 2015'!A447:H447</f>
        <v/>
      </c>
      <c r="B8082" s="73" t="s">
        <v>7852</v>
      </c>
      <c r="C8082" s="74">
        <v>378.0</v>
      </c>
      <c r="D8082" s="130">
        <v>45084.0</v>
      </c>
      <c r="E8082" s="73" t="s">
        <v>2897</v>
      </c>
      <c r="F8082" s="130" t="s">
        <v>9306</v>
      </c>
      <c r="G8082" s="73" t="s">
        <v>10360</v>
      </c>
      <c r="H8082" s="169"/>
      <c r="I8082" s="287"/>
      <c r="J8082" s="23"/>
      <c r="K8082" s="21"/>
      <c r="L8082" s="21"/>
      <c r="M8082" s="21"/>
      <c r="N8082" s="22">
        <f t="shared" si="2"/>
        <v>46206</v>
      </c>
      <c r="O8082" s="23">
        <f>'RESOLUCIONES EPG'!$N8082-'RESOLUCIONES EPG'!$D8082</f>
        <v>1122</v>
      </c>
    </row>
    <row r="8083" ht="16.5" customHeight="1">
      <c r="A8083" s="252" t="str">
        <f>'RESOLUCIONES 2015'!A448:H448</f>
        <v/>
      </c>
      <c r="B8083" s="73" t="s">
        <v>7852</v>
      </c>
      <c r="C8083" s="74">
        <v>379.0</v>
      </c>
      <c r="D8083" s="130">
        <v>45084.0</v>
      </c>
      <c r="E8083" s="73" t="s">
        <v>7585</v>
      </c>
      <c r="F8083" s="130" t="s">
        <v>7586</v>
      </c>
      <c r="G8083" s="73" t="s">
        <v>9965</v>
      </c>
      <c r="H8083" s="169"/>
      <c r="I8083" s="287"/>
      <c r="J8083" s="23"/>
      <c r="K8083" s="21"/>
      <c r="L8083" s="21"/>
      <c r="M8083" s="21"/>
      <c r="N8083" s="22">
        <f t="shared" si="2"/>
        <v>46206</v>
      </c>
      <c r="O8083" s="23">
        <f>'RESOLUCIONES EPG'!$N8083-'RESOLUCIONES EPG'!$D8083</f>
        <v>1122</v>
      </c>
    </row>
    <row r="8084" ht="16.5" customHeight="1">
      <c r="A8084" s="252" t="str">
        <f>'RESOLUCIONES 2015'!A449:H449</f>
        <v/>
      </c>
      <c r="B8084" s="73" t="s">
        <v>7852</v>
      </c>
      <c r="C8084" s="74">
        <v>380.0</v>
      </c>
      <c r="D8084" s="130">
        <v>45090.0</v>
      </c>
      <c r="E8084" s="73" t="s">
        <v>10367</v>
      </c>
      <c r="F8084" s="130" t="s">
        <v>10368</v>
      </c>
      <c r="G8084" s="73" t="s">
        <v>18</v>
      </c>
      <c r="H8084" s="169"/>
      <c r="I8084" s="287"/>
      <c r="J8084" s="23"/>
      <c r="K8084" s="21"/>
      <c r="L8084" s="21"/>
      <c r="M8084" s="21"/>
      <c r="N8084" s="22">
        <f t="shared" si="2"/>
        <v>46206</v>
      </c>
      <c r="O8084" s="23">
        <f>'RESOLUCIONES EPG'!$N8084-'RESOLUCIONES EPG'!$D8084</f>
        <v>1116</v>
      </c>
    </row>
    <row r="8085" ht="16.5" customHeight="1">
      <c r="A8085" s="252" t="str">
        <f>'RESOLUCIONES 2015'!A450:H450</f>
        <v/>
      </c>
      <c r="B8085" s="73" t="s">
        <v>7852</v>
      </c>
      <c r="C8085" s="280">
        <v>381.0</v>
      </c>
      <c r="D8085" s="130">
        <v>45090.0</v>
      </c>
      <c r="E8085" s="73" t="s">
        <v>10369</v>
      </c>
      <c r="F8085" s="130" t="s">
        <v>10370</v>
      </c>
      <c r="G8085" s="73" t="s">
        <v>18</v>
      </c>
      <c r="H8085" s="169"/>
      <c r="I8085" s="287"/>
      <c r="J8085" s="23"/>
      <c r="K8085" s="21"/>
      <c r="L8085" s="21"/>
      <c r="M8085" s="21"/>
      <c r="N8085" s="22">
        <f t="shared" si="2"/>
        <v>46206</v>
      </c>
      <c r="O8085" s="23">
        <f>'RESOLUCIONES EPG'!$N8085-'RESOLUCIONES EPG'!$D8085</f>
        <v>1116</v>
      </c>
    </row>
    <row r="8086" ht="16.5" customHeight="1">
      <c r="A8086" s="252" t="str">
        <f>'RESOLUCIONES 2015'!A451:H451</f>
        <v/>
      </c>
      <c r="B8086" s="73" t="s">
        <v>7852</v>
      </c>
      <c r="C8086" s="74">
        <v>382.0</v>
      </c>
      <c r="D8086" s="130">
        <v>45090.0</v>
      </c>
      <c r="E8086" s="73" t="s">
        <v>8336</v>
      </c>
      <c r="F8086" s="130" t="s">
        <v>10371</v>
      </c>
      <c r="G8086" s="73" t="s">
        <v>8629</v>
      </c>
      <c r="H8086" s="169"/>
      <c r="I8086" s="287"/>
      <c r="J8086" s="23"/>
      <c r="K8086" s="21"/>
      <c r="L8086" s="21"/>
      <c r="M8086" s="21"/>
      <c r="N8086" s="22">
        <f t="shared" si="2"/>
        <v>46206</v>
      </c>
      <c r="O8086" s="23">
        <f>'RESOLUCIONES EPG'!$N8086-'RESOLUCIONES EPG'!$D8086</f>
        <v>1116</v>
      </c>
    </row>
    <row r="8087" ht="16.5" customHeight="1">
      <c r="A8087" s="252" t="str">
        <f>'RESOLUCIONES 2015'!A452:H452</f>
        <v/>
      </c>
      <c r="B8087" s="73" t="s">
        <v>7852</v>
      </c>
      <c r="C8087" s="74">
        <v>383.0</v>
      </c>
      <c r="D8087" s="130">
        <v>45090.0</v>
      </c>
      <c r="E8087" s="73" t="s">
        <v>5548</v>
      </c>
      <c r="F8087" s="130" t="s">
        <v>5549</v>
      </c>
      <c r="G8087" s="73" t="s">
        <v>1624</v>
      </c>
      <c r="H8087" s="169"/>
      <c r="I8087" s="287"/>
      <c r="J8087" s="23"/>
      <c r="K8087" s="21"/>
      <c r="L8087" s="21"/>
      <c r="M8087" s="21"/>
      <c r="N8087" s="22">
        <f t="shared" si="2"/>
        <v>46206</v>
      </c>
      <c r="O8087" s="23">
        <f>'RESOLUCIONES EPG'!$N8087-'RESOLUCIONES EPG'!$D8087</f>
        <v>1116</v>
      </c>
    </row>
    <row r="8088" ht="16.5" customHeight="1">
      <c r="A8088" s="252" t="str">
        <f>'RESOLUCIONES 2015'!A453:H453</f>
        <v/>
      </c>
      <c r="B8088" s="73" t="s">
        <v>7852</v>
      </c>
      <c r="C8088" s="74">
        <v>384.0</v>
      </c>
      <c r="D8088" s="130">
        <v>45090.0</v>
      </c>
      <c r="E8088" s="73" t="s">
        <v>2579</v>
      </c>
      <c r="F8088" s="130" t="s">
        <v>10284</v>
      </c>
      <c r="G8088" s="73" t="s">
        <v>2751</v>
      </c>
      <c r="H8088" s="169"/>
      <c r="I8088" s="287"/>
      <c r="J8088" s="23"/>
      <c r="K8088" s="21"/>
      <c r="L8088" s="21"/>
      <c r="M8088" s="21"/>
      <c r="N8088" s="22">
        <f t="shared" si="2"/>
        <v>46206</v>
      </c>
      <c r="O8088" s="23">
        <f>'RESOLUCIONES EPG'!$N8088-'RESOLUCIONES EPG'!$D8088</f>
        <v>1116</v>
      </c>
    </row>
    <row r="8089" ht="16.5" customHeight="1">
      <c r="A8089" s="252" t="str">
        <f>'RESOLUCIONES 2015'!A454:H454</f>
        <v/>
      </c>
      <c r="B8089" s="73"/>
      <c r="C8089" s="280">
        <v>385.0</v>
      </c>
      <c r="D8089" s="130">
        <v>45091.0</v>
      </c>
      <c r="E8089" s="73" t="s">
        <v>7908</v>
      </c>
      <c r="F8089" s="130" t="s">
        <v>7909</v>
      </c>
      <c r="G8089" s="73" t="s">
        <v>2253</v>
      </c>
      <c r="H8089" s="169" t="s">
        <v>9894</v>
      </c>
      <c r="I8089" s="287"/>
      <c r="J8089" s="23"/>
      <c r="K8089" s="21"/>
      <c r="L8089" s="21"/>
      <c r="M8089" s="21"/>
      <c r="N8089" s="22">
        <f t="shared" si="2"/>
        <v>46206</v>
      </c>
      <c r="O8089" s="23">
        <f>'RESOLUCIONES EPG'!$N8089-'RESOLUCIONES EPG'!$D8089</f>
        <v>1115</v>
      </c>
    </row>
    <row r="8090" ht="16.5" customHeight="1">
      <c r="A8090" s="252" t="str">
        <f>'RESOLUCIONES 2015'!A455:H455</f>
        <v/>
      </c>
      <c r="B8090" s="73"/>
      <c r="C8090" s="74">
        <v>386.0</v>
      </c>
      <c r="D8090" s="130">
        <v>45091.0</v>
      </c>
      <c r="E8090" s="73" t="s">
        <v>7265</v>
      </c>
      <c r="F8090" s="130" t="s">
        <v>7266</v>
      </c>
      <c r="G8090" s="73" t="s">
        <v>2253</v>
      </c>
      <c r="H8090" s="169" t="s">
        <v>9919</v>
      </c>
      <c r="I8090" s="287"/>
      <c r="J8090" s="23"/>
      <c r="K8090" s="21"/>
      <c r="L8090" s="21"/>
      <c r="M8090" s="21"/>
      <c r="N8090" s="22">
        <f t="shared" si="2"/>
        <v>46206</v>
      </c>
      <c r="O8090" s="23">
        <f>'RESOLUCIONES EPG'!$N8090-'RESOLUCIONES EPG'!$D8090</f>
        <v>1115</v>
      </c>
    </row>
    <row r="8091" ht="16.5" customHeight="1">
      <c r="A8091" s="252" t="str">
        <f>'RESOLUCIONES 2015'!A462:H462</f>
        <v/>
      </c>
      <c r="B8091" s="73" t="s">
        <v>7852</v>
      </c>
      <c r="C8091" s="74">
        <v>387.0</v>
      </c>
      <c r="D8091" s="130">
        <v>45091.0</v>
      </c>
      <c r="E8091" s="73" t="s">
        <v>2939</v>
      </c>
      <c r="F8091" s="130" t="s">
        <v>10372</v>
      </c>
      <c r="G8091" s="73" t="s">
        <v>1624</v>
      </c>
      <c r="H8091" s="169"/>
      <c r="I8091" s="287"/>
      <c r="J8091" s="23"/>
      <c r="K8091" s="21"/>
      <c r="L8091" s="21"/>
      <c r="M8091" s="21"/>
      <c r="N8091" s="22">
        <f t="shared" si="2"/>
        <v>46206</v>
      </c>
      <c r="O8091" s="23">
        <f>'RESOLUCIONES EPG'!$N8091-'RESOLUCIONES EPG'!$D8091</f>
        <v>1115</v>
      </c>
    </row>
    <row r="8092" ht="16.5" customHeight="1">
      <c r="A8092" s="252" t="str">
        <f>'RESOLUCIONES 2015'!A463:H463</f>
        <v/>
      </c>
      <c r="B8092" s="73"/>
      <c r="C8092" s="74">
        <v>388.0</v>
      </c>
      <c r="D8092" s="130">
        <v>45092.0</v>
      </c>
      <c r="E8092" s="73" t="s">
        <v>2149</v>
      </c>
      <c r="F8092" s="130" t="s">
        <v>7546</v>
      </c>
      <c r="G8092" s="73" t="s">
        <v>1624</v>
      </c>
      <c r="H8092" s="169"/>
      <c r="I8092" s="287"/>
      <c r="J8092" s="23"/>
      <c r="K8092" s="21"/>
      <c r="L8092" s="21"/>
      <c r="M8092" s="21"/>
      <c r="N8092" s="22">
        <f t="shared" si="2"/>
        <v>46206</v>
      </c>
      <c r="O8092" s="23">
        <f>'RESOLUCIONES EPG'!$N8092-'RESOLUCIONES EPG'!$D8092</f>
        <v>1114</v>
      </c>
    </row>
    <row r="8093" ht="16.5" customHeight="1">
      <c r="A8093" s="275" t="str">
        <f>'RESOLUCIONES 2015'!A6190:H6190</f>
        <v/>
      </c>
      <c r="B8093" s="34"/>
      <c r="C8093" s="16">
        <v>323.0</v>
      </c>
      <c r="D8093" s="35">
        <v>42199.0</v>
      </c>
      <c r="E8093" s="33" t="s">
        <v>573</v>
      </c>
      <c r="F8093" s="32"/>
      <c r="G8093" s="33" t="s">
        <v>341</v>
      </c>
      <c r="H8093" s="27"/>
      <c r="I8093" s="47"/>
      <c r="J8093" s="23"/>
      <c r="K8093" s="21"/>
      <c r="L8093" s="21"/>
      <c r="M8093" s="21"/>
      <c r="N8093" s="22">
        <f t="shared" si="2"/>
        <v>46206</v>
      </c>
      <c r="O8093" s="23">
        <f>'RESOLUCIONES EPG'!$N8093-'RESOLUCIONES EPG'!$D8093</f>
        <v>4007</v>
      </c>
    </row>
    <row r="8094" ht="16.5" customHeight="1">
      <c r="A8094" s="196"/>
      <c r="B8094" s="182"/>
      <c r="C8094" s="183">
        <v>787.0</v>
      </c>
      <c r="D8094" s="320" t="s">
        <v>8741</v>
      </c>
      <c r="E8094" s="182"/>
      <c r="F8094" s="190"/>
      <c r="G8094" s="182"/>
      <c r="H8094" s="182"/>
      <c r="I8094" s="321"/>
      <c r="J8094" s="322"/>
      <c r="K8094" s="182"/>
      <c r="L8094" s="182"/>
      <c r="M8094" s="182"/>
      <c r="N8094" s="22">
        <f t="shared" si="2"/>
        <v>46206</v>
      </c>
      <c r="O8094" s="23" t="str">
        <f>'RESOLUCIONES EPG'!$N8094-'RESOLUCIONES EPG'!$D8094</f>
        <v>#VALUE!</v>
      </c>
    </row>
    <row r="8095" ht="16.5" customHeight="1">
      <c r="A8095" s="252" t="str">
        <f>'RESOLUCIONES 2015'!A481:H481</f>
        <v/>
      </c>
      <c r="B8095" s="73"/>
      <c r="C8095" s="180">
        <v>479.0</v>
      </c>
      <c r="D8095" s="130" t="s">
        <v>10373</v>
      </c>
      <c r="E8095" s="73" t="s">
        <v>6554</v>
      </c>
      <c r="F8095" s="130" t="s">
        <v>6555</v>
      </c>
      <c r="G8095" s="73" t="s">
        <v>10374</v>
      </c>
      <c r="H8095" s="268" t="s">
        <v>10375</v>
      </c>
      <c r="I8095" s="287"/>
      <c r="J8095" s="23"/>
      <c r="K8095" s="21"/>
      <c r="L8095" s="21"/>
      <c r="M8095" s="21"/>
      <c r="N8095" s="22">
        <f t="shared" si="2"/>
        <v>46206</v>
      </c>
      <c r="O8095" s="23" t="str">
        <f>'RESOLUCIONES EPG'!$N8095-'RESOLUCIONES EPG'!$D8095</f>
        <v>#VALUE!</v>
      </c>
    </row>
    <row r="8096" ht="16.5" customHeight="1">
      <c r="A8096" s="222" t="str">
        <f>'RESOLUCIONES 2015'!A723:H723</f>
        <v/>
      </c>
      <c r="B8096" s="73" t="s">
        <v>7852</v>
      </c>
      <c r="C8096" s="74">
        <v>720.0</v>
      </c>
      <c r="D8096" s="130"/>
      <c r="E8096" s="73" t="s">
        <v>8064</v>
      </c>
      <c r="F8096" s="130" t="s">
        <v>8537</v>
      </c>
      <c r="G8096" s="73" t="s">
        <v>131</v>
      </c>
      <c r="H8096" s="169"/>
      <c r="I8096" s="287"/>
      <c r="J8096" s="23"/>
      <c r="K8096" s="21"/>
      <c r="L8096" s="21"/>
      <c r="M8096" s="21"/>
      <c r="N8096" s="22">
        <f t="shared" si="2"/>
        <v>46206</v>
      </c>
      <c r="O8096" s="23">
        <f>'RESOLUCIONES EPG'!$N8096-'RESOLUCIONES EPG'!$D8096</f>
        <v>46206</v>
      </c>
    </row>
    <row r="8097" ht="16.5" customHeight="1">
      <c r="A8097" s="222" t="str">
        <f>'RESOLUCIONES 2015'!A657:H657</f>
        <v/>
      </c>
      <c r="B8097" s="73" t="s">
        <v>7852</v>
      </c>
      <c r="C8097" s="280">
        <v>654.0</v>
      </c>
      <c r="D8097" s="130"/>
      <c r="E8097" s="73" t="s">
        <v>8758</v>
      </c>
      <c r="F8097" s="130"/>
      <c r="G8097" s="73" t="s">
        <v>18</v>
      </c>
      <c r="H8097" s="169" t="s">
        <v>5708</v>
      </c>
      <c r="I8097" s="287"/>
      <c r="J8097" s="23"/>
      <c r="K8097" s="21"/>
      <c r="L8097" s="21"/>
      <c r="M8097" s="21"/>
      <c r="N8097" s="22">
        <f t="shared" si="2"/>
        <v>46206</v>
      </c>
      <c r="O8097" s="23">
        <f>'RESOLUCIONES EPG'!$N8097-'RESOLUCIONES EPG'!$D8097</f>
        <v>46206</v>
      </c>
    </row>
    <row r="8098" ht="16.5" customHeight="1">
      <c r="A8098" s="223"/>
      <c r="B8098" s="73"/>
      <c r="C8098" s="24">
        <v>324.0</v>
      </c>
      <c r="D8098" s="69"/>
      <c r="E8098" s="21" t="s">
        <v>6098</v>
      </c>
      <c r="F8098" s="130" t="s">
        <v>6099</v>
      </c>
      <c r="G8098" s="21" t="s">
        <v>6950</v>
      </c>
      <c r="H8098" s="165"/>
      <c r="I8098" s="61"/>
      <c r="J8098" s="23"/>
      <c r="K8098" s="21"/>
      <c r="L8098" s="21"/>
      <c r="M8098" s="21"/>
      <c r="N8098" s="22">
        <f t="shared" si="2"/>
        <v>46206</v>
      </c>
      <c r="O8098" s="23">
        <f>'RESOLUCIONES EPG'!$N8098-'RESOLUCIONES EPG'!$D8098</f>
        <v>46206</v>
      </c>
    </row>
    <row r="8099" ht="16.5" customHeight="1">
      <c r="A8099" s="222" t="str">
        <f>'RESOLUCIONES 2015'!A674:H674</f>
        <v/>
      </c>
      <c r="B8099" s="73" t="s">
        <v>7852</v>
      </c>
      <c r="C8099" s="74">
        <v>671.0</v>
      </c>
      <c r="D8099" s="130"/>
      <c r="E8099" s="73" t="s">
        <v>3938</v>
      </c>
      <c r="F8099" s="130"/>
      <c r="G8099" s="73" t="s">
        <v>8637</v>
      </c>
      <c r="H8099" s="169" t="s">
        <v>2540</v>
      </c>
      <c r="I8099" s="287"/>
      <c r="J8099" s="23"/>
      <c r="K8099" s="21"/>
      <c r="L8099" s="21"/>
      <c r="M8099" s="21"/>
      <c r="N8099" s="22">
        <f t="shared" si="2"/>
        <v>46206</v>
      </c>
      <c r="O8099" s="23">
        <f>'RESOLUCIONES EPG'!$N8099-'RESOLUCIONES EPG'!$D8099</f>
        <v>46206</v>
      </c>
    </row>
    <row r="8100" ht="16.5" customHeight="1">
      <c r="A8100" s="222" t="str">
        <f>'RESOLUCIONES 2015'!A658:H658</f>
        <v/>
      </c>
      <c r="B8100" s="73" t="s">
        <v>7852</v>
      </c>
      <c r="C8100" s="74">
        <v>655.0</v>
      </c>
      <c r="D8100" s="130"/>
      <c r="E8100" s="73" t="s">
        <v>10376</v>
      </c>
      <c r="F8100" s="130"/>
      <c r="G8100" s="73" t="s">
        <v>18</v>
      </c>
      <c r="H8100" s="169" t="s">
        <v>4601</v>
      </c>
      <c r="I8100" s="287"/>
      <c r="J8100" s="23"/>
      <c r="K8100" s="21"/>
      <c r="L8100" s="21"/>
      <c r="M8100" s="21"/>
      <c r="N8100" s="22">
        <f t="shared" si="2"/>
        <v>46206</v>
      </c>
      <c r="O8100" s="23">
        <f>'RESOLUCIONES EPG'!$N8100-'RESOLUCIONES EPG'!$D8100</f>
        <v>46206</v>
      </c>
    </row>
    <row r="8101" ht="16.5" customHeight="1">
      <c r="A8101" s="222" t="str">
        <f>'RESOLUCIONES 2015'!A726:H726</f>
        <v/>
      </c>
      <c r="B8101" s="73" t="s">
        <v>7852</v>
      </c>
      <c r="C8101" s="280">
        <v>723.0</v>
      </c>
      <c r="D8101" s="130"/>
      <c r="E8101" s="73" t="s">
        <v>3331</v>
      </c>
      <c r="F8101" s="130" t="s">
        <v>7363</v>
      </c>
      <c r="G8101" s="73" t="s">
        <v>131</v>
      </c>
      <c r="H8101" s="169"/>
      <c r="I8101" s="287"/>
      <c r="J8101" s="23"/>
      <c r="K8101" s="21"/>
      <c r="L8101" s="21"/>
      <c r="M8101" s="21"/>
      <c r="N8101" s="22">
        <f t="shared" si="2"/>
        <v>46206</v>
      </c>
      <c r="O8101" s="23">
        <f>'RESOLUCIONES EPG'!$N8101-'RESOLUCIONES EPG'!$D8101</f>
        <v>46206</v>
      </c>
    </row>
    <row r="8102" ht="16.5" customHeight="1">
      <c r="A8102" s="222" t="str">
        <f>'RESOLUCIONES 2015'!A664:H664</f>
        <v/>
      </c>
      <c r="B8102" s="73" t="s">
        <v>7852</v>
      </c>
      <c r="C8102" s="74">
        <v>661.0</v>
      </c>
      <c r="D8102" s="130"/>
      <c r="E8102" s="73" t="s">
        <v>4848</v>
      </c>
      <c r="F8102" s="130" t="s">
        <v>10377</v>
      </c>
      <c r="G8102" s="73" t="s">
        <v>8631</v>
      </c>
      <c r="H8102" s="169" t="s">
        <v>2935</v>
      </c>
      <c r="I8102" s="287"/>
      <c r="J8102" s="23"/>
      <c r="K8102" s="21"/>
      <c r="L8102" s="21"/>
      <c r="M8102" s="21"/>
      <c r="N8102" s="22">
        <f t="shared" si="2"/>
        <v>46206</v>
      </c>
      <c r="O8102" s="23">
        <f>'RESOLUCIONES EPG'!$N8102-'RESOLUCIONES EPG'!$D8102</f>
        <v>46206</v>
      </c>
    </row>
    <row r="8103" ht="16.5" customHeight="1">
      <c r="A8103" s="222" t="str">
        <f>'RESOLUCIONES 2015'!A685:H685</f>
        <v/>
      </c>
      <c r="B8103" s="73" t="s">
        <v>7852</v>
      </c>
      <c r="C8103" s="74">
        <v>682.0</v>
      </c>
      <c r="D8103" s="130"/>
      <c r="E8103" s="73" t="s">
        <v>6928</v>
      </c>
      <c r="F8103" s="130" t="s">
        <v>10378</v>
      </c>
      <c r="G8103" s="73" t="s">
        <v>1593</v>
      </c>
      <c r="H8103" s="269"/>
      <c r="I8103" s="287"/>
      <c r="J8103" s="23"/>
      <c r="K8103" s="21"/>
      <c r="L8103" s="21"/>
      <c r="M8103" s="21"/>
      <c r="N8103" s="22">
        <f t="shared" si="2"/>
        <v>46206</v>
      </c>
      <c r="O8103" s="23">
        <f>'RESOLUCIONES EPG'!$N8103-'RESOLUCIONES EPG'!$D8103</f>
        <v>46206</v>
      </c>
    </row>
    <row r="8104" ht="16.5" customHeight="1">
      <c r="A8104" s="222" t="str">
        <f>'RESOLUCIONES 2015'!A661:H661</f>
        <v/>
      </c>
      <c r="B8104" s="73" t="s">
        <v>7852</v>
      </c>
      <c r="C8104" s="74">
        <v>658.0</v>
      </c>
      <c r="D8104" s="130"/>
      <c r="E8104" s="73" t="s">
        <v>9736</v>
      </c>
      <c r="F8104" s="130" t="s">
        <v>9737</v>
      </c>
      <c r="G8104" s="73" t="s">
        <v>18</v>
      </c>
      <c r="H8104" s="169" t="s">
        <v>4966</v>
      </c>
      <c r="I8104" s="287"/>
      <c r="J8104" s="23"/>
      <c r="K8104" s="21"/>
      <c r="L8104" s="21"/>
      <c r="M8104" s="21"/>
      <c r="N8104" s="22">
        <f t="shared" si="2"/>
        <v>46206</v>
      </c>
      <c r="O8104" s="23">
        <f>'RESOLUCIONES EPG'!$N8104-'RESOLUCIONES EPG'!$D8104</f>
        <v>46206</v>
      </c>
    </row>
    <row r="8105" ht="16.5" customHeight="1">
      <c r="A8105" s="222" t="str">
        <f>'RESOLUCIONES 2015'!A659:H659</f>
        <v/>
      </c>
      <c r="B8105" s="73" t="s">
        <v>7852</v>
      </c>
      <c r="C8105" s="280">
        <v>656.0</v>
      </c>
      <c r="D8105" s="130"/>
      <c r="E8105" s="73" t="s">
        <v>9084</v>
      </c>
      <c r="F8105" s="130"/>
      <c r="G8105" s="73" t="s">
        <v>18</v>
      </c>
      <c r="H8105" s="169" t="s">
        <v>9825</v>
      </c>
      <c r="I8105" s="287"/>
      <c r="J8105" s="23"/>
      <c r="K8105" s="21"/>
      <c r="L8105" s="21"/>
      <c r="M8105" s="21"/>
      <c r="N8105" s="22">
        <f t="shared" si="2"/>
        <v>46206</v>
      </c>
      <c r="O8105" s="23">
        <f>'RESOLUCIONES EPG'!$N8105-'RESOLUCIONES EPG'!$D8105</f>
        <v>46206</v>
      </c>
    </row>
    <row r="8106" ht="16.5" customHeight="1">
      <c r="A8106" s="222" t="str">
        <f>'RESOLUCIONES 2015'!A654:H654</f>
        <v/>
      </c>
      <c r="B8106" s="73" t="s">
        <v>7852</v>
      </c>
      <c r="C8106" s="74">
        <v>651.0</v>
      </c>
      <c r="D8106" s="130"/>
      <c r="E8106" s="73" t="s">
        <v>1554</v>
      </c>
      <c r="F8106" s="130" t="s">
        <v>8365</v>
      </c>
      <c r="G8106" s="73" t="s">
        <v>8629</v>
      </c>
      <c r="H8106" s="169"/>
      <c r="I8106" s="287"/>
      <c r="J8106" s="23"/>
      <c r="K8106" s="21"/>
      <c r="L8106" s="21"/>
      <c r="M8106" s="21"/>
      <c r="N8106" s="22">
        <f t="shared" si="2"/>
        <v>46206</v>
      </c>
      <c r="O8106" s="23">
        <f>'RESOLUCIONES EPG'!$N8106-'RESOLUCIONES EPG'!$D8106</f>
        <v>46206</v>
      </c>
    </row>
    <row r="8107" ht="16.5" customHeight="1">
      <c r="A8107" s="222"/>
      <c r="B8107" s="73"/>
      <c r="C8107" s="24">
        <v>321.0</v>
      </c>
      <c r="D8107" s="69"/>
      <c r="E8107" s="21" t="s">
        <v>5158</v>
      </c>
      <c r="F8107" s="69"/>
      <c r="G8107" s="21" t="s">
        <v>6950</v>
      </c>
      <c r="H8107" s="165"/>
      <c r="I8107" s="61"/>
      <c r="J8107" s="23"/>
      <c r="K8107" s="21"/>
      <c r="L8107" s="21"/>
      <c r="M8107" s="21"/>
      <c r="N8107" s="22">
        <f t="shared" si="2"/>
        <v>46206</v>
      </c>
      <c r="O8107" s="23">
        <f>'RESOLUCIONES EPG'!$N8107-'RESOLUCIONES EPG'!$D8107</f>
        <v>46206</v>
      </c>
    </row>
    <row r="8108" ht="16.5" customHeight="1">
      <c r="A8108" s="222" t="str">
        <f>'RESOLUCIONES 2015'!A794:H794</f>
        <v/>
      </c>
      <c r="B8108" s="73"/>
      <c r="C8108" s="74">
        <v>791.0</v>
      </c>
      <c r="D8108" s="130"/>
      <c r="E8108" s="73" t="s">
        <v>10379</v>
      </c>
      <c r="F8108" s="130"/>
      <c r="G8108" s="73"/>
      <c r="H8108" s="169"/>
      <c r="I8108" s="287"/>
      <c r="J8108" s="23"/>
      <c r="K8108" s="21"/>
      <c r="L8108" s="21"/>
      <c r="M8108" s="21"/>
      <c r="N8108" s="22">
        <f t="shared" si="2"/>
        <v>46206</v>
      </c>
      <c r="O8108" s="23">
        <f>'RESOLUCIONES EPG'!$N8108-'RESOLUCIONES EPG'!$D8108</f>
        <v>46206</v>
      </c>
    </row>
    <row r="8109" ht="16.5" customHeight="1">
      <c r="A8109" s="222"/>
      <c r="B8109" s="21"/>
      <c r="C8109" s="16"/>
      <c r="D8109" s="22"/>
      <c r="E8109" s="21" t="s">
        <v>3155</v>
      </c>
      <c r="F8109" s="22"/>
      <c r="G8109" s="21" t="s">
        <v>158</v>
      </c>
      <c r="H8109" s="21">
        <v>59.0</v>
      </c>
      <c r="I8109" s="61"/>
      <c r="J8109" s="323"/>
      <c r="K8109" s="21"/>
      <c r="L8109" s="21"/>
      <c r="M8109" s="21"/>
      <c r="N8109" s="22">
        <f t="shared" si="2"/>
        <v>46206</v>
      </c>
      <c r="O8109" s="23">
        <f>'RESOLUCIONES EPG'!$N8109-'RESOLUCIONES EPG'!$D8109</f>
        <v>46206</v>
      </c>
    </row>
    <row r="8110" ht="16.5" customHeight="1">
      <c r="A8110" s="222" t="str">
        <f>'RESOLUCIONES 2015'!A650:H650</f>
        <v/>
      </c>
      <c r="B8110" s="73" t="s">
        <v>7852</v>
      </c>
      <c r="C8110" s="74">
        <v>647.0</v>
      </c>
      <c r="D8110" s="130"/>
      <c r="E8110" s="73" t="s">
        <v>4554</v>
      </c>
      <c r="F8110" s="130" t="s">
        <v>7893</v>
      </c>
      <c r="G8110" s="73" t="s">
        <v>8629</v>
      </c>
      <c r="H8110" s="169"/>
      <c r="I8110" s="287"/>
      <c r="J8110" s="23"/>
      <c r="K8110" s="21"/>
      <c r="L8110" s="21"/>
      <c r="M8110" s="21"/>
      <c r="N8110" s="22">
        <f t="shared" si="2"/>
        <v>46206</v>
      </c>
      <c r="O8110" s="23">
        <f>'RESOLUCIONES EPG'!$N8110-'RESOLUCIONES EPG'!$D8110</f>
        <v>46206</v>
      </c>
    </row>
    <row r="8111" ht="16.5" customHeight="1">
      <c r="A8111" s="222" t="str">
        <f>'RESOLUCIONES 2015'!A730:H730</f>
        <v/>
      </c>
      <c r="B8111" s="73" t="s">
        <v>7852</v>
      </c>
      <c r="C8111" s="74">
        <v>727.0</v>
      </c>
      <c r="D8111" s="130"/>
      <c r="E8111" s="73" t="s">
        <v>4554</v>
      </c>
      <c r="F8111" s="130" t="s">
        <v>7893</v>
      </c>
      <c r="G8111" s="73" t="s">
        <v>131</v>
      </c>
      <c r="H8111" s="169"/>
      <c r="I8111" s="287"/>
      <c r="J8111" s="23"/>
      <c r="K8111" s="21"/>
      <c r="L8111" s="21"/>
      <c r="M8111" s="21"/>
      <c r="N8111" s="22">
        <f t="shared" si="2"/>
        <v>46206</v>
      </c>
      <c r="O8111" s="23">
        <f>'RESOLUCIONES EPG'!$N8111-'RESOLUCIONES EPG'!$D8111</f>
        <v>46206</v>
      </c>
    </row>
    <row r="8112" ht="16.5" customHeight="1">
      <c r="A8112" s="222" t="str">
        <f>'RESOLUCIONES 2015'!A676:H676</f>
        <v/>
      </c>
      <c r="B8112" s="73" t="s">
        <v>7852</v>
      </c>
      <c r="C8112" s="74">
        <v>673.0</v>
      </c>
      <c r="D8112" s="130"/>
      <c r="E8112" s="73" t="s">
        <v>6882</v>
      </c>
      <c r="F8112" s="130"/>
      <c r="G8112" s="73" t="s">
        <v>2923</v>
      </c>
      <c r="H8112" s="169"/>
      <c r="I8112" s="287"/>
      <c r="J8112" s="23"/>
      <c r="K8112" s="21"/>
      <c r="L8112" s="21"/>
      <c r="M8112" s="21"/>
      <c r="N8112" s="22">
        <f t="shared" si="2"/>
        <v>46206</v>
      </c>
      <c r="O8112" s="23">
        <f>'RESOLUCIONES EPG'!$N8112-'RESOLUCIONES EPG'!$D8112</f>
        <v>46206</v>
      </c>
    </row>
    <row r="8113" ht="16.5" customHeight="1">
      <c r="A8113" s="275" t="str">
        <f>'RESOLUCIONES 2015'!A6375:H6375</f>
        <v/>
      </c>
      <c r="B8113" s="34"/>
      <c r="C8113" s="24">
        <v>508.0</v>
      </c>
      <c r="D8113" s="32"/>
      <c r="E8113" s="42" t="s">
        <v>10380</v>
      </c>
      <c r="F8113" s="32"/>
      <c r="G8113" s="33" t="s">
        <v>10381</v>
      </c>
      <c r="H8113" s="27"/>
      <c r="I8113" s="23"/>
      <c r="J8113" s="23"/>
      <c r="K8113" s="21"/>
      <c r="L8113" s="21"/>
      <c r="M8113" s="21"/>
      <c r="N8113" s="22">
        <f t="shared" si="2"/>
        <v>46206</v>
      </c>
      <c r="O8113" s="324">
        <f>'RESOLUCIONES EPG'!$N8113-'RESOLUCIONES EPG'!$D8113</f>
        <v>46206</v>
      </c>
    </row>
    <row r="8114" ht="16.5" customHeight="1">
      <c r="A8114" s="222" t="str">
        <f>'RESOLUCIONES 2015'!A724:H724</f>
        <v/>
      </c>
      <c r="B8114" s="73" t="s">
        <v>7852</v>
      </c>
      <c r="C8114" s="74">
        <v>721.0</v>
      </c>
      <c r="D8114" s="130"/>
      <c r="E8114" s="73" t="s">
        <v>4650</v>
      </c>
      <c r="F8114" s="130" t="s">
        <v>8270</v>
      </c>
      <c r="G8114" s="73" t="s">
        <v>131</v>
      </c>
      <c r="H8114" s="169"/>
      <c r="I8114" s="287"/>
      <c r="J8114" s="23"/>
      <c r="K8114" s="21"/>
      <c r="L8114" s="21"/>
      <c r="M8114" s="21"/>
      <c r="N8114" s="22">
        <f t="shared" si="2"/>
        <v>46206</v>
      </c>
      <c r="O8114" s="23">
        <f>'RESOLUCIONES EPG'!$N8114-'RESOLUCIONES EPG'!$D8114</f>
        <v>46206</v>
      </c>
    </row>
    <row r="8115" ht="16.5" customHeight="1">
      <c r="A8115" s="222" t="str">
        <f>'RESOLUCIONES 2015'!A667:H667</f>
        <v/>
      </c>
      <c r="B8115" s="73" t="s">
        <v>7852</v>
      </c>
      <c r="C8115" s="280">
        <v>664.0</v>
      </c>
      <c r="D8115" s="130"/>
      <c r="E8115" s="73" t="s">
        <v>10382</v>
      </c>
      <c r="F8115" s="30" t="s">
        <v>8441</v>
      </c>
      <c r="G8115" s="73" t="s">
        <v>2923</v>
      </c>
      <c r="H8115" s="169"/>
      <c r="I8115" s="287"/>
      <c r="J8115" s="23"/>
      <c r="K8115" s="21"/>
      <c r="L8115" s="21"/>
      <c r="M8115" s="21"/>
      <c r="N8115" s="22">
        <f t="shared" si="2"/>
        <v>46206</v>
      </c>
      <c r="O8115" s="23">
        <f>'RESOLUCIONES EPG'!$N8115-'RESOLUCIONES EPG'!$D8115</f>
        <v>46206</v>
      </c>
    </row>
    <row r="8116" ht="16.5" customHeight="1">
      <c r="A8116" s="222"/>
      <c r="B8116" s="21"/>
      <c r="C8116" s="24"/>
      <c r="D8116" s="22"/>
      <c r="E8116" s="21" t="s">
        <v>2806</v>
      </c>
      <c r="F8116" s="22"/>
      <c r="G8116" s="21" t="s">
        <v>10383</v>
      </c>
      <c r="H8116" s="21"/>
      <c r="I8116" s="61"/>
      <c r="J8116" s="323"/>
      <c r="K8116" s="21"/>
      <c r="L8116" s="21"/>
      <c r="M8116" s="21"/>
      <c r="N8116" s="22">
        <f t="shared" si="2"/>
        <v>46206</v>
      </c>
      <c r="O8116" s="23">
        <f>'RESOLUCIONES EPG'!$N8116-'RESOLUCIONES EPG'!$D8116</f>
        <v>46206</v>
      </c>
    </row>
    <row r="8117" ht="16.5" customHeight="1">
      <c r="A8117" s="222" t="str">
        <f>'RESOLUCIONES 2015'!A722:H722</f>
        <v/>
      </c>
      <c r="B8117" s="73" t="s">
        <v>7852</v>
      </c>
      <c r="C8117" s="74">
        <v>719.0</v>
      </c>
      <c r="D8117" s="130"/>
      <c r="E8117" s="73" t="s">
        <v>8264</v>
      </c>
      <c r="F8117" s="130" t="s">
        <v>7954</v>
      </c>
      <c r="G8117" s="73" t="s">
        <v>131</v>
      </c>
      <c r="H8117" s="169"/>
      <c r="I8117" s="287"/>
      <c r="J8117" s="23"/>
      <c r="K8117" s="21"/>
      <c r="L8117" s="21"/>
      <c r="M8117" s="21"/>
      <c r="N8117" s="22">
        <f t="shared" si="2"/>
        <v>46206</v>
      </c>
      <c r="O8117" s="23">
        <f>'RESOLUCIONES EPG'!$N8117-'RESOLUCIONES EPG'!$D8117</f>
        <v>46206</v>
      </c>
    </row>
    <row r="8118" ht="16.5" customHeight="1">
      <c r="A8118" s="222" t="str">
        <f>'RESOLUCIONES 2015'!A662:H662</f>
        <v/>
      </c>
      <c r="B8118" s="73" t="s">
        <v>7852</v>
      </c>
      <c r="C8118" s="74">
        <v>659.0</v>
      </c>
      <c r="D8118" s="130"/>
      <c r="E8118" s="73" t="s">
        <v>2807</v>
      </c>
      <c r="F8118" s="130" t="s">
        <v>6200</v>
      </c>
      <c r="G8118" s="73" t="s">
        <v>18</v>
      </c>
      <c r="H8118" s="169" t="s">
        <v>1224</v>
      </c>
      <c r="I8118" s="287"/>
      <c r="J8118" s="23"/>
      <c r="K8118" s="21"/>
      <c r="L8118" s="21"/>
      <c r="M8118" s="21"/>
      <c r="N8118" s="22">
        <f t="shared" si="2"/>
        <v>46206</v>
      </c>
      <c r="O8118" s="23">
        <f>'RESOLUCIONES EPG'!$N8118-'RESOLUCIONES EPG'!$D8118</f>
        <v>46206</v>
      </c>
    </row>
    <row r="8119" ht="16.5" customHeight="1">
      <c r="A8119" s="222"/>
      <c r="B8119" s="73"/>
      <c r="C8119" s="74">
        <v>745.0</v>
      </c>
      <c r="D8119" s="69"/>
      <c r="E8119" s="21" t="s">
        <v>5342</v>
      </c>
      <c r="F8119" s="69" t="s">
        <v>10384</v>
      </c>
      <c r="G8119" s="21" t="s">
        <v>131</v>
      </c>
      <c r="H8119" s="165"/>
      <c r="I8119" s="61"/>
      <c r="J8119" s="23"/>
      <c r="K8119" s="21"/>
      <c r="L8119" s="21"/>
      <c r="M8119" s="21"/>
      <c r="N8119" s="22">
        <f t="shared" si="2"/>
        <v>46206</v>
      </c>
      <c r="O8119" s="23">
        <f>'RESOLUCIONES EPG'!$N8119-'RESOLUCIONES EPG'!$D8119</f>
        <v>46206</v>
      </c>
    </row>
    <row r="8120" ht="16.5" customHeight="1">
      <c r="A8120" s="222"/>
      <c r="B8120" s="21"/>
      <c r="C8120" s="24"/>
      <c r="D8120" s="22"/>
      <c r="E8120" s="21" t="s">
        <v>2765</v>
      </c>
      <c r="F8120" s="22"/>
      <c r="G8120" s="21" t="s">
        <v>158</v>
      </c>
      <c r="H8120" s="21">
        <v>58.0</v>
      </c>
      <c r="I8120" s="61"/>
      <c r="J8120" s="323"/>
      <c r="K8120" s="21"/>
      <c r="L8120" s="21"/>
      <c r="M8120" s="21"/>
      <c r="N8120" s="22">
        <f t="shared" si="2"/>
        <v>46206</v>
      </c>
      <c r="O8120" s="23">
        <f>'RESOLUCIONES EPG'!$N8120-'RESOLUCIONES EPG'!$D8120</f>
        <v>46206</v>
      </c>
    </row>
    <row r="8121" ht="16.5" customHeight="1">
      <c r="A8121" s="223"/>
      <c r="B8121" s="21"/>
      <c r="C8121" s="16">
        <v>11.0</v>
      </c>
      <c r="D8121" s="22"/>
      <c r="E8121" s="157" t="s">
        <v>10385</v>
      </c>
      <c r="F8121" s="22"/>
      <c r="G8121" s="21"/>
      <c r="H8121" s="21"/>
      <c r="I8121" s="23"/>
      <c r="J8121" s="323"/>
      <c r="K8121" s="21"/>
      <c r="L8121" s="21"/>
      <c r="M8121" s="21"/>
      <c r="N8121" s="22">
        <f t="shared" si="2"/>
        <v>46206</v>
      </c>
      <c r="O8121" s="23">
        <f>'RESOLUCIONES EPG'!$N8121-'RESOLUCIONES EPG'!$D8121</f>
        <v>46206</v>
      </c>
    </row>
    <row r="8122" ht="16.5" customHeight="1">
      <c r="A8122" s="222" t="str">
        <f>'RESOLUCIONES 2015'!A728:H728</f>
        <v/>
      </c>
      <c r="B8122" s="73" t="s">
        <v>7852</v>
      </c>
      <c r="C8122" s="74">
        <v>725.0</v>
      </c>
      <c r="D8122" s="130"/>
      <c r="E8122" s="73" t="s">
        <v>7908</v>
      </c>
      <c r="F8122" s="130" t="s">
        <v>7909</v>
      </c>
      <c r="G8122" s="73" t="s">
        <v>131</v>
      </c>
      <c r="H8122" s="169"/>
      <c r="I8122" s="287"/>
      <c r="J8122" s="23"/>
      <c r="K8122" s="21"/>
      <c r="L8122" s="21"/>
      <c r="M8122" s="21"/>
      <c r="N8122" s="22">
        <f t="shared" si="2"/>
        <v>46206</v>
      </c>
      <c r="O8122" s="23">
        <f>'RESOLUCIONES EPG'!$N8122-'RESOLUCIONES EPG'!$D8122</f>
        <v>46206</v>
      </c>
    </row>
    <row r="8123" ht="16.5" customHeight="1">
      <c r="A8123" s="223"/>
      <c r="B8123" s="73"/>
      <c r="C8123" s="24"/>
      <c r="D8123" s="69"/>
      <c r="E8123" s="21" t="s">
        <v>2114</v>
      </c>
      <c r="F8123" s="69" t="s">
        <v>7525</v>
      </c>
      <c r="G8123" s="21" t="s">
        <v>2253</v>
      </c>
      <c r="H8123" s="165" t="s">
        <v>578</v>
      </c>
      <c r="I8123" s="61"/>
      <c r="J8123" s="23"/>
      <c r="K8123" s="21"/>
      <c r="L8123" s="21"/>
      <c r="M8123" s="21"/>
      <c r="N8123" s="22">
        <f t="shared" si="2"/>
        <v>46206</v>
      </c>
      <c r="O8123" s="23">
        <f>'RESOLUCIONES EPG'!$N8123-'RESOLUCIONES EPG'!$D8123</f>
        <v>46206</v>
      </c>
    </row>
    <row r="8124" ht="16.5" customHeight="1">
      <c r="A8124" s="196" t="str">
        <f>'RESOLUCIONES 2015'!A4348:H4348</f>
        <v/>
      </c>
      <c r="B8124" s="115"/>
      <c r="C8124" s="24"/>
      <c r="D8124" s="35"/>
      <c r="E8124" s="33" t="s">
        <v>10386</v>
      </c>
      <c r="F8124" s="35"/>
      <c r="G8124" s="33" t="s">
        <v>1197</v>
      </c>
      <c r="H8124" s="124"/>
      <c r="I8124" s="61" t="s">
        <v>10387</v>
      </c>
      <c r="J8124" s="23"/>
      <c r="K8124" s="21"/>
      <c r="L8124" s="21"/>
      <c r="M8124" s="21"/>
      <c r="N8124" s="22">
        <f t="shared" si="2"/>
        <v>46206</v>
      </c>
      <c r="O8124" s="23">
        <f>'RESOLUCIONES EPG'!$N8124-'RESOLUCIONES EPG'!$D8124</f>
        <v>46206</v>
      </c>
    </row>
    <row r="8125" ht="16.5" customHeight="1">
      <c r="A8125" s="222"/>
      <c r="B8125" s="73"/>
      <c r="C8125" s="24"/>
      <c r="D8125" s="69"/>
      <c r="E8125" s="21" t="s">
        <v>690</v>
      </c>
      <c r="F8125" s="69" t="s">
        <v>10388</v>
      </c>
      <c r="G8125" s="21" t="s">
        <v>2253</v>
      </c>
      <c r="H8125" s="165" t="s">
        <v>612</v>
      </c>
      <c r="I8125" s="61"/>
      <c r="J8125" s="23"/>
      <c r="K8125" s="21"/>
      <c r="L8125" s="21"/>
      <c r="M8125" s="21"/>
      <c r="N8125" s="22">
        <f t="shared" si="2"/>
        <v>46206</v>
      </c>
      <c r="O8125" s="23">
        <f>'RESOLUCIONES EPG'!$N8125-'RESOLUCIONES EPG'!$D8125</f>
        <v>46206</v>
      </c>
    </row>
    <row r="8126" ht="16.5" customHeight="1">
      <c r="A8126" s="222"/>
      <c r="B8126" s="21"/>
      <c r="C8126" s="24"/>
      <c r="D8126" s="22"/>
      <c r="E8126" s="21" t="s">
        <v>2719</v>
      </c>
      <c r="F8126" s="22"/>
      <c r="G8126" s="21" t="s">
        <v>158</v>
      </c>
      <c r="H8126" s="21">
        <v>60.0</v>
      </c>
      <c r="I8126" s="61"/>
      <c r="J8126" s="323"/>
      <c r="K8126" s="21"/>
      <c r="L8126" s="21"/>
      <c r="M8126" s="21"/>
      <c r="N8126" s="22">
        <f t="shared" si="2"/>
        <v>46206</v>
      </c>
      <c r="O8126" s="23">
        <f>'RESOLUCIONES EPG'!$N8126-'RESOLUCIONES EPG'!$D8126</f>
        <v>46206</v>
      </c>
    </row>
    <row r="8127" ht="16.5" customHeight="1">
      <c r="A8127" s="222" t="str">
        <f>'RESOLUCIONES 2015'!A666:H666</f>
        <v/>
      </c>
      <c r="B8127" s="73" t="s">
        <v>7852</v>
      </c>
      <c r="C8127" s="280">
        <v>663.0</v>
      </c>
      <c r="D8127" s="325">
        <v>44482.0</v>
      </c>
      <c r="E8127" s="73" t="s">
        <v>5351</v>
      </c>
      <c r="F8127" s="130"/>
      <c r="G8127" s="73" t="s">
        <v>8631</v>
      </c>
      <c r="H8127" s="169" t="s">
        <v>2151</v>
      </c>
      <c r="I8127" s="287"/>
      <c r="J8127" s="23"/>
      <c r="K8127" s="21"/>
      <c r="L8127" s="21"/>
      <c r="M8127" s="21"/>
      <c r="N8127" s="22">
        <f t="shared" si="2"/>
        <v>46206</v>
      </c>
      <c r="O8127" s="23">
        <f>'RESOLUCIONES EPG'!$N8127-'RESOLUCIONES EPG'!$D8127</f>
        <v>1724</v>
      </c>
    </row>
    <row r="8128" ht="16.5" customHeight="1">
      <c r="A8128" s="223"/>
      <c r="B8128" s="73"/>
      <c r="C8128" s="24"/>
      <c r="D8128" s="69"/>
      <c r="E8128" s="21" t="s">
        <v>4187</v>
      </c>
      <c r="F8128" s="69" t="s">
        <v>6960</v>
      </c>
      <c r="G8128" s="21" t="s">
        <v>2253</v>
      </c>
      <c r="H8128" s="165" t="s">
        <v>574</v>
      </c>
      <c r="I8128" s="61"/>
      <c r="J8128" s="23"/>
      <c r="K8128" s="21"/>
      <c r="L8128" s="21"/>
      <c r="M8128" s="21"/>
      <c r="N8128" s="22">
        <f t="shared" si="2"/>
        <v>46206</v>
      </c>
      <c r="O8128" s="23">
        <f>'RESOLUCIONES EPG'!$N8128-'RESOLUCIONES EPG'!$D8128</f>
        <v>46206</v>
      </c>
    </row>
    <row r="8129" ht="16.5" customHeight="1">
      <c r="A8129" s="222" t="str">
        <f>'RESOLUCIONES 2015'!A729:H729</f>
        <v/>
      </c>
      <c r="B8129" s="73" t="s">
        <v>7852</v>
      </c>
      <c r="C8129" s="74">
        <v>726.0</v>
      </c>
      <c r="D8129" s="130"/>
      <c r="E8129" s="73" t="s">
        <v>6725</v>
      </c>
      <c r="F8129" s="130" t="s">
        <v>7773</v>
      </c>
      <c r="G8129" s="73" t="s">
        <v>1593</v>
      </c>
      <c r="H8129" s="169"/>
      <c r="I8129" s="287"/>
      <c r="J8129" s="23"/>
      <c r="K8129" s="21"/>
      <c r="L8129" s="21"/>
      <c r="M8129" s="21"/>
      <c r="N8129" s="22">
        <f t="shared" si="2"/>
        <v>46206</v>
      </c>
      <c r="O8129" s="23">
        <f>'RESOLUCIONES EPG'!$N8129-'RESOLUCIONES EPG'!$D8129</f>
        <v>46206</v>
      </c>
    </row>
    <row r="8130" ht="16.5" customHeight="1">
      <c r="A8130" s="222"/>
      <c r="B8130" s="73"/>
      <c r="C8130" s="24">
        <v>320.0</v>
      </c>
      <c r="D8130" s="69"/>
      <c r="E8130" s="21" t="s">
        <v>6995</v>
      </c>
      <c r="F8130" s="69"/>
      <c r="G8130" s="21" t="s">
        <v>6950</v>
      </c>
      <c r="H8130" s="165"/>
      <c r="I8130" s="61"/>
      <c r="J8130" s="23"/>
      <c r="K8130" s="21"/>
      <c r="L8130" s="21"/>
      <c r="M8130" s="21"/>
      <c r="N8130" s="22">
        <f t="shared" si="2"/>
        <v>46206</v>
      </c>
      <c r="O8130" s="23">
        <f>'RESOLUCIONES EPG'!$N8130-'RESOLUCIONES EPG'!$D8130</f>
        <v>46206</v>
      </c>
    </row>
    <row r="8131" ht="16.5" customHeight="1">
      <c r="A8131" s="222" t="str">
        <f>'RESOLUCIONES 2015'!A796:H796</f>
        <v/>
      </c>
      <c r="B8131" s="73"/>
      <c r="C8131" s="74">
        <v>793.0</v>
      </c>
      <c r="D8131" s="130"/>
      <c r="E8131" s="73" t="s">
        <v>10389</v>
      </c>
      <c r="F8131" s="130"/>
      <c r="G8131" s="73"/>
      <c r="H8131" s="169"/>
      <c r="I8131" s="287"/>
      <c r="J8131" s="23"/>
      <c r="K8131" s="21"/>
      <c r="L8131" s="21"/>
      <c r="M8131" s="21"/>
      <c r="N8131" s="22">
        <f t="shared" si="2"/>
        <v>46206</v>
      </c>
      <c r="O8131" s="23">
        <f>'RESOLUCIONES EPG'!$N8131-'RESOLUCIONES EPG'!$D8131</f>
        <v>46206</v>
      </c>
    </row>
    <row r="8132" ht="16.5" customHeight="1">
      <c r="A8132" s="222" t="str">
        <f>'RESOLUCIONES 2015'!A656:H656</f>
        <v/>
      </c>
      <c r="B8132" s="73" t="s">
        <v>7852</v>
      </c>
      <c r="C8132" s="74">
        <v>653.0</v>
      </c>
      <c r="D8132" s="130"/>
      <c r="E8132" s="73" t="s">
        <v>7145</v>
      </c>
      <c r="F8132" s="73" t="s">
        <v>8762</v>
      </c>
      <c r="G8132" s="73" t="s">
        <v>18</v>
      </c>
      <c r="H8132" s="169" t="s">
        <v>2151</v>
      </c>
      <c r="I8132" s="287"/>
      <c r="J8132" s="23"/>
      <c r="K8132" s="21"/>
      <c r="L8132" s="21"/>
      <c r="M8132" s="21"/>
      <c r="N8132" s="22">
        <f t="shared" si="2"/>
        <v>46206</v>
      </c>
      <c r="O8132" s="23">
        <f>'RESOLUCIONES EPG'!$N8132-'RESOLUCIONES EPG'!$D8132</f>
        <v>46206</v>
      </c>
    </row>
    <row r="8133" ht="16.5" customHeight="1">
      <c r="A8133" s="224"/>
      <c r="B8133" s="73"/>
      <c r="C8133" s="24">
        <v>323.0</v>
      </c>
      <c r="D8133" s="69"/>
      <c r="E8133" s="21" t="s">
        <v>4817</v>
      </c>
      <c r="F8133" s="69"/>
      <c r="G8133" s="21" t="s">
        <v>6950</v>
      </c>
      <c r="H8133" s="165"/>
      <c r="I8133" s="61"/>
      <c r="J8133" s="23"/>
      <c r="K8133" s="21"/>
      <c r="L8133" s="21"/>
      <c r="M8133" s="21"/>
      <c r="N8133" s="22">
        <f t="shared" si="2"/>
        <v>46206</v>
      </c>
      <c r="O8133" s="23">
        <f>'RESOLUCIONES EPG'!$N8133-'RESOLUCIONES EPG'!$D8133</f>
        <v>46206</v>
      </c>
    </row>
    <row r="8134" ht="16.5" customHeight="1">
      <c r="A8134" s="222" t="str">
        <f>'RESOLUCIONES 2015'!A725:H725</f>
        <v/>
      </c>
      <c r="B8134" s="73" t="s">
        <v>7852</v>
      </c>
      <c r="C8134" s="74">
        <v>722.0</v>
      </c>
      <c r="D8134" s="130"/>
      <c r="E8134" s="73" t="s">
        <v>5790</v>
      </c>
      <c r="F8134" s="162" t="s">
        <v>6214</v>
      </c>
      <c r="G8134" s="73" t="s">
        <v>131</v>
      </c>
      <c r="H8134" s="169"/>
      <c r="I8134" s="287"/>
      <c r="J8134" s="23"/>
      <c r="K8134" s="21"/>
      <c r="L8134" s="21"/>
      <c r="M8134" s="21"/>
      <c r="N8134" s="22">
        <f t="shared" si="2"/>
        <v>46206</v>
      </c>
      <c r="O8134" s="23">
        <f>'RESOLUCIONES EPG'!$N8134-'RESOLUCIONES EPG'!$D8134</f>
        <v>46206</v>
      </c>
    </row>
    <row r="8135" ht="16.5" customHeight="1">
      <c r="A8135" s="223"/>
      <c r="B8135" s="73"/>
      <c r="C8135" s="24"/>
      <c r="D8135" s="69"/>
      <c r="E8135" s="21" t="s">
        <v>1412</v>
      </c>
      <c r="F8135" s="69" t="s">
        <v>7662</v>
      </c>
      <c r="G8135" s="21" t="s">
        <v>2253</v>
      </c>
      <c r="H8135" s="165" t="s">
        <v>8322</v>
      </c>
      <c r="I8135" s="61"/>
      <c r="J8135" s="23"/>
      <c r="K8135" s="21"/>
      <c r="L8135" s="21"/>
      <c r="M8135" s="21"/>
      <c r="N8135" s="22">
        <f t="shared" si="2"/>
        <v>46206</v>
      </c>
      <c r="O8135" s="23">
        <f>'RESOLUCIONES EPG'!$N8135-'RESOLUCIONES EPG'!$D8135</f>
        <v>46206</v>
      </c>
    </row>
    <row r="8136" ht="16.5" customHeight="1">
      <c r="A8136" s="222" t="str">
        <f>'RESOLUCIONES 2015'!A684:H684</f>
        <v/>
      </c>
      <c r="B8136" s="73" t="s">
        <v>7852</v>
      </c>
      <c r="C8136" s="74">
        <v>681.0</v>
      </c>
      <c r="D8136" s="130"/>
      <c r="E8136" s="73" t="s">
        <v>3179</v>
      </c>
      <c r="F8136" s="130" t="s">
        <v>8146</v>
      </c>
      <c r="G8136" s="73" t="s">
        <v>1593</v>
      </c>
      <c r="H8136" s="269"/>
      <c r="I8136" s="287"/>
      <c r="J8136" s="23"/>
      <c r="K8136" s="21"/>
      <c r="L8136" s="21"/>
      <c r="M8136" s="21"/>
      <c r="N8136" s="22">
        <f t="shared" si="2"/>
        <v>46206</v>
      </c>
      <c r="O8136" s="23">
        <f>'RESOLUCIONES EPG'!$N8136-'RESOLUCIONES EPG'!$D8136</f>
        <v>46206</v>
      </c>
    </row>
    <row r="8137" ht="16.5" customHeight="1">
      <c r="A8137" s="222"/>
      <c r="B8137" s="73"/>
      <c r="C8137" s="74">
        <v>753.0</v>
      </c>
      <c r="D8137" s="69"/>
      <c r="E8137" s="21" t="s">
        <v>3461</v>
      </c>
      <c r="F8137" s="69" t="s">
        <v>7092</v>
      </c>
      <c r="G8137" s="21" t="s">
        <v>7335</v>
      </c>
      <c r="H8137" s="165"/>
      <c r="I8137" s="61"/>
      <c r="J8137" s="23"/>
      <c r="K8137" s="21"/>
      <c r="L8137" s="21"/>
      <c r="M8137" s="21"/>
      <c r="N8137" s="22">
        <f t="shared" si="2"/>
        <v>46206</v>
      </c>
      <c r="O8137" s="23">
        <f>'RESOLUCIONES EPG'!$N8137-'RESOLUCIONES EPG'!$D8137</f>
        <v>46206</v>
      </c>
    </row>
    <row r="8138" ht="16.5" customHeight="1">
      <c r="A8138" s="223"/>
      <c r="B8138" s="73"/>
      <c r="C8138" s="24"/>
      <c r="D8138" s="69"/>
      <c r="E8138" s="21" t="s">
        <v>4394</v>
      </c>
      <c r="F8138" s="69" t="s">
        <v>10390</v>
      </c>
      <c r="G8138" s="21" t="s">
        <v>2253</v>
      </c>
      <c r="H8138" s="165" t="s">
        <v>10391</v>
      </c>
      <c r="I8138" s="61"/>
      <c r="J8138" s="23"/>
      <c r="K8138" s="21"/>
      <c r="L8138" s="21"/>
      <c r="M8138" s="21"/>
      <c r="N8138" s="22">
        <f t="shared" si="2"/>
        <v>46206</v>
      </c>
      <c r="O8138" s="23">
        <f>'RESOLUCIONES EPG'!$N8138-'RESOLUCIONES EPG'!$D8138</f>
        <v>46206</v>
      </c>
    </row>
    <row r="8139" ht="16.5" customHeight="1">
      <c r="A8139" s="224"/>
      <c r="B8139" s="74" t="s">
        <v>7852</v>
      </c>
      <c r="C8139" s="74">
        <v>264.0</v>
      </c>
      <c r="D8139" s="249"/>
      <c r="E8139" s="250" t="s">
        <v>9486</v>
      </c>
      <c r="F8139" s="74" t="s">
        <v>9510</v>
      </c>
      <c r="G8139" s="250" t="s">
        <v>761</v>
      </c>
      <c r="H8139" s="250"/>
      <c r="I8139" s="326"/>
      <c r="J8139" s="23"/>
      <c r="K8139" s="21"/>
      <c r="L8139" s="21"/>
      <c r="M8139" s="21"/>
      <c r="N8139" s="22">
        <f t="shared" si="2"/>
        <v>46206</v>
      </c>
      <c r="O8139" s="23">
        <f>'RESOLUCIONES EPG'!$N8139-'RESOLUCIONES EPG'!$D8139</f>
        <v>46206</v>
      </c>
    </row>
    <row r="8140" ht="16.5" customHeight="1">
      <c r="A8140" s="222" t="str">
        <f>'RESOLUCIONES 2015'!A4349:H4349</f>
        <v/>
      </c>
      <c r="B8140" s="115"/>
      <c r="C8140" s="24"/>
      <c r="D8140" s="35"/>
      <c r="E8140" s="33" t="s">
        <v>10392</v>
      </c>
      <c r="F8140" s="35"/>
      <c r="G8140" s="33" t="s">
        <v>1197</v>
      </c>
      <c r="H8140" s="27"/>
      <c r="I8140" s="61" t="s">
        <v>10387</v>
      </c>
      <c r="J8140" s="23"/>
      <c r="K8140" s="21"/>
      <c r="L8140" s="21"/>
      <c r="M8140" s="21"/>
      <c r="N8140" s="22">
        <f t="shared" si="2"/>
        <v>46206</v>
      </c>
      <c r="O8140" s="23">
        <f>'RESOLUCIONES EPG'!$N8140-'RESOLUCIONES EPG'!$D8140</f>
        <v>46206</v>
      </c>
    </row>
    <row r="8141" ht="16.5" customHeight="1">
      <c r="A8141" s="222" t="str">
        <f>'RESOLUCIONES 2015'!A675:H675</f>
        <v/>
      </c>
      <c r="B8141" s="73" t="s">
        <v>7852</v>
      </c>
      <c r="C8141" s="74">
        <v>672.0</v>
      </c>
      <c r="D8141" s="130"/>
      <c r="E8141" s="73" t="s">
        <v>1711</v>
      </c>
      <c r="F8141" s="130" t="s">
        <v>8534</v>
      </c>
      <c r="G8141" s="73" t="s">
        <v>8637</v>
      </c>
      <c r="H8141" s="169" t="s">
        <v>4966</v>
      </c>
      <c r="I8141" s="287"/>
      <c r="J8141" s="23"/>
      <c r="K8141" s="21"/>
      <c r="L8141" s="21"/>
      <c r="M8141" s="21"/>
      <c r="N8141" s="22">
        <f t="shared" si="2"/>
        <v>46206</v>
      </c>
      <c r="O8141" s="23">
        <f>'RESOLUCIONES EPG'!$N8141-'RESOLUCIONES EPG'!$D8141</f>
        <v>46206</v>
      </c>
    </row>
    <row r="8142" ht="16.5" customHeight="1">
      <c r="A8142" s="222"/>
      <c r="B8142" s="73"/>
      <c r="C8142" s="74">
        <v>740.0</v>
      </c>
      <c r="D8142" s="69"/>
      <c r="E8142" s="21" t="s">
        <v>1652</v>
      </c>
      <c r="F8142" s="69"/>
      <c r="G8142" s="21" t="s">
        <v>2923</v>
      </c>
      <c r="H8142" s="165"/>
      <c r="I8142" s="61"/>
      <c r="J8142" s="23"/>
      <c r="K8142" s="21"/>
      <c r="L8142" s="21"/>
      <c r="M8142" s="21"/>
      <c r="N8142" s="22">
        <f t="shared" si="2"/>
        <v>46206</v>
      </c>
      <c r="O8142" s="23">
        <f>'RESOLUCIONES EPG'!$N8142-'RESOLUCIONES EPG'!$D8142</f>
        <v>46206</v>
      </c>
    </row>
    <row r="8143" ht="16.5" customHeight="1">
      <c r="A8143" s="196"/>
      <c r="B8143" s="73"/>
      <c r="C8143" s="24">
        <v>119.0</v>
      </c>
      <c r="D8143" s="69"/>
      <c r="E8143" s="21" t="s">
        <v>5796</v>
      </c>
      <c r="F8143" s="69"/>
      <c r="G8143" s="146" t="s">
        <v>2253</v>
      </c>
      <c r="H8143" s="165" t="s">
        <v>6768</v>
      </c>
      <c r="I8143" s="61"/>
      <c r="J8143" s="23"/>
      <c r="K8143" s="21"/>
      <c r="L8143" s="21"/>
      <c r="M8143" s="21"/>
      <c r="N8143" s="22">
        <f t="shared" si="2"/>
        <v>46206</v>
      </c>
      <c r="O8143" s="23">
        <f>'RESOLUCIONES EPG'!$N8143-'RESOLUCIONES EPG'!$D8143</f>
        <v>46206</v>
      </c>
    </row>
    <row r="8144" ht="16.5" customHeight="1">
      <c r="A8144" s="275" t="str">
        <f>'RESOLUCIONES 2015'!A5982:H5982</f>
        <v/>
      </c>
      <c r="B8144" s="24"/>
      <c r="C8144" s="24"/>
      <c r="D8144" s="24"/>
      <c r="E8144" s="26" t="s">
        <v>10393</v>
      </c>
      <c r="F8144" s="24"/>
      <c r="G8144" s="26"/>
      <c r="H8144" s="27"/>
      <c r="I8144" s="47"/>
      <c r="J8144" s="23"/>
      <c r="K8144" s="21"/>
      <c r="L8144" s="21"/>
      <c r="M8144" s="21"/>
      <c r="N8144" s="22">
        <f t="shared" si="2"/>
        <v>46206</v>
      </c>
      <c r="O8144" s="324">
        <f>'RESOLUCIONES EPG'!$N8144-'RESOLUCIONES EPG'!$D8144</f>
        <v>46206</v>
      </c>
    </row>
    <row r="8145" ht="16.5" customHeight="1">
      <c r="A8145" s="275" t="str">
        <f>'RESOLUCIONES 2015'!A5988:H5988</f>
        <v/>
      </c>
      <c r="B8145" s="24"/>
      <c r="C8145" s="24"/>
      <c r="D8145" s="24"/>
      <c r="E8145" s="26" t="s">
        <v>10393</v>
      </c>
      <c r="F8145" s="24"/>
      <c r="G8145" s="26"/>
      <c r="H8145" s="27"/>
      <c r="I8145" s="47"/>
      <c r="J8145" s="23"/>
      <c r="K8145" s="21"/>
      <c r="L8145" s="21"/>
      <c r="M8145" s="21"/>
      <c r="N8145" s="22">
        <f t="shared" si="2"/>
        <v>46206</v>
      </c>
      <c r="O8145" s="324">
        <f>'RESOLUCIONES EPG'!$N8145-'RESOLUCIONES EPG'!$D8145</f>
        <v>46206</v>
      </c>
    </row>
    <row r="8146" ht="16.5" customHeight="1">
      <c r="A8146" s="222" t="str">
        <f>'RESOLUCIONES 2015'!A641:H641</f>
        <v/>
      </c>
      <c r="B8146" s="73"/>
      <c r="C8146" s="74">
        <v>638.0</v>
      </c>
      <c r="D8146" s="130"/>
      <c r="E8146" s="73" t="s">
        <v>10394</v>
      </c>
      <c r="F8146" s="130"/>
      <c r="G8146" s="73" t="s">
        <v>10395</v>
      </c>
      <c r="H8146" s="169"/>
      <c r="I8146" s="287"/>
      <c r="J8146" s="23"/>
      <c r="K8146" s="21"/>
      <c r="L8146" s="21"/>
      <c r="M8146" s="21"/>
      <c r="N8146" s="22">
        <f t="shared" si="2"/>
        <v>46206</v>
      </c>
      <c r="O8146" s="23">
        <f>'RESOLUCIONES EPG'!$N8146-'RESOLUCIONES EPG'!$D8146</f>
        <v>46206</v>
      </c>
    </row>
    <row r="8147" ht="16.5" customHeight="1">
      <c r="A8147" s="196"/>
      <c r="B8147" s="74" t="s">
        <v>7852</v>
      </c>
      <c r="C8147" s="74">
        <v>266.0</v>
      </c>
      <c r="D8147" s="249"/>
      <c r="E8147" s="250" t="s">
        <v>10396</v>
      </c>
      <c r="F8147" s="74" t="s">
        <v>10397</v>
      </c>
      <c r="G8147" s="250" t="s">
        <v>6388</v>
      </c>
      <c r="H8147" s="250"/>
      <c r="I8147" s="326"/>
      <c r="J8147" s="23"/>
      <c r="K8147" s="21"/>
      <c r="L8147" s="21"/>
      <c r="M8147" s="21"/>
      <c r="N8147" s="22">
        <f t="shared" si="2"/>
        <v>46206</v>
      </c>
      <c r="O8147" s="23">
        <f>'RESOLUCIONES EPG'!$N8147-'RESOLUCIONES EPG'!$D8147</f>
        <v>46206</v>
      </c>
    </row>
    <row r="8148" ht="16.5" customHeight="1">
      <c r="A8148" s="222" t="str">
        <f>'RESOLUCIONES 2015'!A795:H795</f>
        <v/>
      </c>
      <c r="B8148" s="73"/>
      <c r="C8148" s="74">
        <v>792.0</v>
      </c>
      <c r="D8148" s="130"/>
      <c r="E8148" s="73" t="s">
        <v>8836</v>
      </c>
      <c r="F8148" s="130"/>
      <c r="G8148" s="73" t="s">
        <v>2923</v>
      </c>
      <c r="H8148" s="169"/>
      <c r="I8148" s="287"/>
      <c r="J8148" s="23"/>
      <c r="K8148" s="21"/>
      <c r="L8148" s="21"/>
      <c r="M8148" s="21"/>
      <c r="N8148" s="22">
        <f t="shared" si="2"/>
        <v>46206</v>
      </c>
      <c r="O8148" s="23">
        <f>'RESOLUCIONES EPG'!$N8148-'RESOLUCIONES EPG'!$D8148</f>
        <v>46206</v>
      </c>
    </row>
    <row r="8149" ht="16.5" customHeight="1">
      <c r="A8149" s="222" t="str">
        <f>'RESOLUCIONES 2015'!A653:H653</f>
        <v/>
      </c>
      <c r="B8149" s="73" t="s">
        <v>7852</v>
      </c>
      <c r="C8149" s="74">
        <v>650.0</v>
      </c>
      <c r="D8149" s="130">
        <v>44481.0</v>
      </c>
      <c r="E8149" s="73" t="s">
        <v>1876</v>
      </c>
      <c r="F8149" s="130" t="s">
        <v>10351</v>
      </c>
      <c r="G8149" s="73" t="s">
        <v>8629</v>
      </c>
      <c r="H8149" s="169"/>
      <c r="I8149" s="287"/>
      <c r="J8149" s="23"/>
      <c r="K8149" s="21"/>
      <c r="L8149" s="21"/>
      <c r="M8149" s="21"/>
      <c r="N8149" s="22">
        <f t="shared" si="2"/>
        <v>46206</v>
      </c>
      <c r="O8149" s="23">
        <f>'RESOLUCIONES EPG'!$N8149-'RESOLUCIONES EPG'!$D8149</f>
        <v>1725</v>
      </c>
    </row>
    <row r="8150" ht="16.5" customHeight="1">
      <c r="A8150" s="222"/>
      <c r="B8150" s="73"/>
      <c r="C8150" s="24">
        <v>319.0</v>
      </c>
      <c r="D8150" s="69"/>
      <c r="E8150" s="21" t="s">
        <v>2954</v>
      </c>
      <c r="F8150" s="69"/>
      <c r="G8150" s="73" t="s">
        <v>6950</v>
      </c>
      <c r="H8150" s="165"/>
      <c r="I8150" s="61"/>
      <c r="J8150" s="23"/>
      <c r="K8150" s="21"/>
      <c r="L8150" s="21"/>
      <c r="M8150" s="21"/>
      <c r="N8150" s="22">
        <f t="shared" si="2"/>
        <v>46206</v>
      </c>
      <c r="O8150" s="23">
        <f>'RESOLUCIONES EPG'!$N8150-'RESOLUCIONES EPG'!$D8150</f>
        <v>46206</v>
      </c>
    </row>
    <row r="8151" ht="16.5" customHeight="1">
      <c r="A8151" s="275" t="str">
        <f>'RESOLUCIONES 2015'!A6244:H6244</f>
        <v/>
      </c>
      <c r="B8151" s="34"/>
      <c r="C8151" s="24">
        <v>377.0</v>
      </c>
      <c r="D8151" s="35"/>
      <c r="E8151" s="33" t="s">
        <v>1142</v>
      </c>
      <c r="F8151" s="35"/>
      <c r="G8151" s="33" t="s">
        <v>18</v>
      </c>
      <c r="H8151" s="27" t="s">
        <v>601</v>
      </c>
      <c r="I8151" s="47"/>
      <c r="J8151" s="23"/>
      <c r="K8151" s="21"/>
      <c r="L8151" s="21"/>
      <c r="M8151" s="21"/>
      <c r="N8151" s="22">
        <f t="shared" si="2"/>
        <v>46206</v>
      </c>
      <c r="O8151" s="23">
        <f>'RESOLUCIONES EPG'!$N8151-'RESOLUCIONES EPG'!$D8151</f>
        <v>46206</v>
      </c>
    </row>
    <row r="8152" ht="16.5" customHeight="1">
      <c r="A8152" s="222"/>
      <c r="B8152" s="73"/>
      <c r="C8152" s="74">
        <v>709.0</v>
      </c>
      <c r="D8152" s="69">
        <v>44179.0</v>
      </c>
      <c r="E8152" s="146" t="s">
        <v>10398</v>
      </c>
      <c r="F8152" s="74" t="s">
        <v>8281</v>
      </c>
      <c r="G8152" s="21" t="s">
        <v>7335</v>
      </c>
      <c r="H8152" s="165"/>
      <c r="I8152" s="61"/>
      <c r="J8152" s="23"/>
      <c r="K8152" s="21"/>
      <c r="L8152" s="21"/>
      <c r="M8152" s="21"/>
      <c r="N8152" s="22">
        <f t="shared" si="2"/>
        <v>46206</v>
      </c>
      <c r="O8152" s="23">
        <f>'RESOLUCIONES EPG'!$N8152-'RESOLUCIONES EPG'!$D8152</f>
        <v>2027</v>
      </c>
    </row>
    <row r="8153" ht="16.5" customHeight="1">
      <c r="A8153" s="275" t="str">
        <f>'RESOLUCIONES 2015'!A5644:H5644</f>
        <v/>
      </c>
      <c r="B8153" s="34"/>
      <c r="C8153" s="24"/>
      <c r="D8153" s="35"/>
      <c r="E8153" s="21" t="s">
        <v>10399</v>
      </c>
      <c r="F8153" s="35"/>
      <c r="G8153" s="96" t="s">
        <v>158</v>
      </c>
      <c r="H8153" s="27"/>
      <c r="I8153" s="61"/>
      <c r="J8153" s="23"/>
      <c r="K8153" s="21"/>
      <c r="L8153" s="21"/>
      <c r="M8153" s="21"/>
      <c r="N8153" s="22">
        <f t="shared" si="2"/>
        <v>46206</v>
      </c>
      <c r="O8153" s="23">
        <f>'RESOLUCIONES EPG'!$N8153-'RESOLUCIONES EPG'!$D8153</f>
        <v>46206</v>
      </c>
    </row>
    <row r="8154" ht="16.5" customHeight="1">
      <c r="A8154" s="222"/>
      <c r="B8154" s="115"/>
      <c r="C8154" s="24"/>
      <c r="D8154" s="31"/>
      <c r="E8154" s="327" t="s">
        <v>10400</v>
      </c>
      <c r="F8154" s="31"/>
      <c r="G8154" s="328" t="s">
        <v>10401</v>
      </c>
      <c r="H8154" s="27"/>
      <c r="I8154" s="47"/>
      <c r="J8154" s="23"/>
      <c r="K8154" s="21"/>
      <c r="L8154" s="21"/>
      <c r="M8154" s="21"/>
      <c r="N8154" s="22">
        <f t="shared" si="2"/>
        <v>46206</v>
      </c>
      <c r="O8154" s="23">
        <f>'RESOLUCIONES EPG'!$N8154-'RESOLUCIONES EPG'!$D8154</f>
        <v>46206</v>
      </c>
    </row>
    <row r="8155" ht="16.5" customHeight="1">
      <c r="A8155" s="275" t="str">
        <f>'RESOLUCIONES 2015'!A5867:H5867</f>
        <v/>
      </c>
      <c r="B8155" s="24">
        <v>44016.0</v>
      </c>
      <c r="C8155" s="24">
        <v>6.0</v>
      </c>
      <c r="D8155" s="24"/>
      <c r="E8155" s="26" t="s">
        <v>485</v>
      </c>
      <c r="F8155" s="24"/>
      <c r="G8155" s="26" t="s">
        <v>28</v>
      </c>
      <c r="H8155" s="27"/>
      <c r="I8155" s="47"/>
      <c r="J8155" s="23"/>
      <c r="K8155" s="21"/>
      <c r="L8155" s="21"/>
      <c r="M8155" s="21"/>
      <c r="N8155" s="22">
        <f t="shared" si="2"/>
        <v>46206</v>
      </c>
      <c r="O8155" s="324">
        <f>'RESOLUCIONES EPG'!$N8155-'RESOLUCIONES EPG'!$D8155</f>
        <v>46206</v>
      </c>
    </row>
    <row r="8156" ht="16.5" customHeight="1">
      <c r="A8156" s="226"/>
      <c r="B8156" s="73"/>
      <c r="C8156" s="24">
        <v>727.0</v>
      </c>
      <c r="D8156" s="69"/>
      <c r="E8156" s="21" t="s">
        <v>6148</v>
      </c>
      <c r="F8156" s="69" t="s">
        <v>6149</v>
      </c>
      <c r="G8156" s="21" t="s">
        <v>8629</v>
      </c>
      <c r="H8156" s="165"/>
      <c r="I8156" s="61"/>
      <c r="J8156" s="23"/>
      <c r="K8156" s="21"/>
      <c r="L8156" s="21"/>
      <c r="M8156" s="21"/>
      <c r="N8156" s="22">
        <f t="shared" si="2"/>
        <v>46206</v>
      </c>
      <c r="O8156" s="23">
        <f>'RESOLUCIONES EPG'!$N8156-'RESOLUCIONES EPG'!$D8156</f>
        <v>46206</v>
      </c>
    </row>
    <row r="8157" ht="16.5" customHeight="1">
      <c r="A8157" s="222" t="str">
        <f>'RESOLUCIONES 2015'!A663:H663</f>
        <v/>
      </c>
      <c r="B8157" s="73" t="s">
        <v>7852</v>
      </c>
      <c r="C8157" s="74">
        <v>660.0</v>
      </c>
      <c r="D8157" s="130">
        <v>44482.0</v>
      </c>
      <c r="E8157" s="73" t="s">
        <v>5892</v>
      </c>
      <c r="F8157" s="130" t="s">
        <v>5365</v>
      </c>
      <c r="G8157" s="73" t="s">
        <v>8637</v>
      </c>
      <c r="H8157" s="169" t="s">
        <v>2151</v>
      </c>
      <c r="I8157" s="287"/>
      <c r="J8157" s="23"/>
      <c r="K8157" s="21"/>
      <c r="L8157" s="21"/>
      <c r="M8157" s="21"/>
      <c r="N8157" s="22">
        <f t="shared" si="2"/>
        <v>46206</v>
      </c>
      <c r="O8157" s="23">
        <f>'RESOLUCIONES EPG'!$N8157-'RESOLUCIONES EPG'!$D8157</f>
        <v>1724</v>
      </c>
    </row>
    <row r="8158" ht="16.5" customHeight="1">
      <c r="A8158" s="196"/>
      <c r="B8158" s="74"/>
      <c r="C8158" s="74">
        <v>418.0</v>
      </c>
      <c r="D8158" s="130">
        <v>44482.0</v>
      </c>
      <c r="E8158" s="250" t="s">
        <v>8327</v>
      </c>
      <c r="F8158" s="74" t="s">
        <v>8328</v>
      </c>
      <c r="G8158" s="250" t="s">
        <v>6597</v>
      </c>
      <c r="H8158" s="250" t="s">
        <v>10402</v>
      </c>
      <c r="I8158" s="326"/>
      <c r="J8158" s="23"/>
      <c r="K8158" s="21"/>
      <c r="L8158" s="21"/>
      <c r="M8158" s="21"/>
      <c r="N8158" s="22">
        <f t="shared" si="2"/>
        <v>46206</v>
      </c>
      <c r="O8158" s="23">
        <f>'RESOLUCIONES EPG'!$N8158-'RESOLUCIONES EPG'!$D8158</f>
        <v>1724</v>
      </c>
    </row>
    <row r="8159" ht="16.5" customHeight="1">
      <c r="A8159" s="252" t="str">
        <f>'RESOLUCIONES 2015'!A464:H464</f>
        <v/>
      </c>
      <c r="B8159" s="73"/>
      <c r="C8159" s="74">
        <v>389.0</v>
      </c>
      <c r="D8159" s="130">
        <v>45093.0</v>
      </c>
      <c r="E8159" s="73" t="s">
        <v>10403</v>
      </c>
      <c r="F8159" s="130"/>
      <c r="G8159" s="73" t="s">
        <v>10404</v>
      </c>
      <c r="H8159" s="169"/>
      <c r="I8159" s="287"/>
      <c r="J8159" s="23"/>
      <c r="K8159" s="21"/>
      <c r="L8159" s="21"/>
      <c r="M8159" s="21"/>
      <c r="N8159" s="22">
        <f t="shared" si="2"/>
        <v>46206</v>
      </c>
      <c r="O8159" s="23">
        <f>'RESOLUCIONES EPG'!$N8159-'RESOLUCIONES EPG'!$D8159</f>
        <v>1113</v>
      </c>
    </row>
    <row r="8160" ht="16.5" customHeight="1">
      <c r="A8160" s="252" t="str">
        <f>'RESOLUCIONES 2015'!A520:H520</f>
        <v/>
      </c>
      <c r="B8160" s="73" t="s">
        <v>7852</v>
      </c>
      <c r="C8160" s="74">
        <v>390.0</v>
      </c>
      <c r="D8160" s="130">
        <v>45093.0</v>
      </c>
      <c r="E8160" s="73" t="s">
        <v>10405</v>
      </c>
      <c r="F8160" s="130" t="s">
        <v>10406</v>
      </c>
      <c r="G8160" s="73" t="s">
        <v>18</v>
      </c>
      <c r="H8160" s="169" t="s">
        <v>8519</v>
      </c>
      <c r="I8160" s="287"/>
      <c r="J8160" s="23"/>
      <c r="K8160" s="21"/>
      <c r="L8160" s="21"/>
      <c r="M8160" s="21"/>
      <c r="N8160" s="22">
        <f t="shared" si="2"/>
        <v>46206</v>
      </c>
      <c r="O8160" s="23">
        <f>'RESOLUCIONES EPG'!$N8160-'RESOLUCIONES EPG'!$D8160</f>
        <v>1113</v>
      </c>
    </row>
    <row r="8161" ht="16.5" customHeight="1">
      <c r="A8161" s="252" t="str">
        <f>'RESOLUCIONES 2015'!A521:H521</f>
        <v/>
      </c>
      <c r="B8161" s="73" t="s">
        <v>7852</v>
      </c>
      <c r="C8161" s="74">
        <v>391.0</v>
      </c>
      <c r="D8161" s="130">
        <v>45093.0</v>
      </c>
      <c r="E8161" s="73" t="s">
        <v>2271</v>
      </c>
      <c r="F8161" s="130" t="s">
        <v>10407</v>
      </c>
      <c r="G8161" s="73" t="s">
        <v>18</v>
      </c>
      <c r="H8161" s="169" t="s">
        <v>10408</v>
      </c>
      <c r="I8161" s="287"/>
      <c r="J8161" s="23"/>
      <c r="K8161" s="21"/>
      <c r="L8161" s="21"/>
      <c r="M8161" s="21"/>
      <c r="N8161" s="22">
        <f t="shared" si="2"/>
        <v>46206</v>
      </c>
      <c r="O8161" s="23">
        <f>'RESOLUCIONES EPG'!$N8161-'RESOLUCIONES EPG'!$D8161</f>
        <v>1113</v>
      </c>
    </row>
    <row r="8162" ht="16.5" customHeight="1">
      <c r="A8162" s="252" t="str">
        <f>'RESOLUCIONES 2015'!A482:H482</f>
        <v/>
      </c>
      <c r="B8162" s="73" t="s">
        <v>7852</v>
      </c>
      <c r="C8162" s="74">
        <v>392.0</v>
      </c>
      <c r="D8162" s="130">
        <v>45093.0</v>
      </c>
      <c r="E8162" s="73" t="s">
        <v>10409</v>
      </c>
      <c r="F8162" s="130" t="s">
        <v>10410</v>
      </c>
      <c r="G8162" s="73" t="s">
        <v>18</v>
      </c>
      <c r="H8162" s="169" t="s">
        <v>3057</v>
      </c>
      <c r="I8162" s="287"/>
      <c r="J8162" s="23"/>
      <c r="K8162" s="21"/>
      <c r="L8162" s="21"/>
      <c r="M8162" s="21"/>
      <c r="N8162" s="22">
        <f t="shared" si="2"/>
        <v>46206</v>
      </c>
      <c r="O8162" s="23">
        <f>'RESOLUCIONES EPG'!$N8162-'RESOLUCIONES EPG'!$D8162</f>
        <v>1113</v>
      </c>
    </row>
    <row r="8163" ht="16.5" customHeight="1">
      <c r="A8163" s="252" t="str">
        <f>'RESOLUCIONES 2015'!A544:H544</f>
        <v/>
      </c>
      <c r="B8163" s="73" t="s">
        <v>7852</v>
      </c>
      <c r="C8163" s="74">
        <v>393.0</v>
      </c>
      <c r="D8163" s="130">
        <v>45096.0</v>
      </c>
      <c r="E8163" s="73" t="s">
        <v>6865</v>
      </c>
      <c r="F8163" s="130" t="s">
        <v>6866</v>
      </c>
      <c r="G8163" s="73" t="s">
        <v>1624</v>
      </c>
      <c r="H8163" s="169"/>
      <c r="I8163" s="287"/>
      <c r="J8163" s="23"/>
      <c r="K8163" s="21"/>
      <c r="L8163" s="21"/>
      <c r="M8163" s="21"/>
      <c r="N8163" s="22">
        <f t="shared" si="2"/>
        <v>46206</v>
      </c>
      <c r="O8163" s="23">
        <f>'RESOLUCIONES EPG'!$N8163-'RESOLUCIONES EPG'!$D8163</f>
        <v>1110</v>
      </c>
    </row>
    <row r="8164" ht="16.5" customHeight="1">
      <c r="A8164" s="252" t="str">
        <f>'RESOLUCIONES 2015'!A545:H545</f>
        <v/>
      </c>
      <c r="B8164" s="73" t="s">
        <v>7852</v>
      </c>
      <c r="C8164" s="74">
        <v>394.0</v>
      </c>
      <c r="D8164" s="130">
        <v>45096.0</v>
      </c>
      <c r="E8164" s="73" t="s">
        <v>9590</v>
      </c>
      <c r="F8164" s="130" t="s">
        <v>9591</v>
      </c>
      <c r="G8164" s="73" t="s">
        <v>1624</v>
      </c>
      <c r="H8164" s="169"/>
      <c r="I8164" s="287"/>
      <c r="J8164" s="23"/>
      <c r="K8164" s="21"/>
      <c r="L8164" s="21"/>
      <c r="M8164" s="21"/>
      <c r="N8164" s="22">
        <f t="shared" si="2"/>
        <v>46206</v>
      </c>
      <c r="O8164" s="23">
        <f>'RESOLUCIONES EPG'!$N8164-'RESOLUCIONES EPG'!$D8164</f>
        <v>1110</v>
      </c>
    </row>
    <row r="8165" ht="16.5" customHeight="1">
      <c r="A8165" s="252" t="str">
        <f>'RESOLUCIONES 2015'!A546:H546</f>
        <v/>
      </c>
      <c r="B8165" s="73" t="s">
        <v>7852</v>
      </c>
      <c r="C8165" s="74">
        <v>395.0</v>
      </c>
      <c r="D8165" s="130">
        <v>45096.0</v>
      </c>
      <c r="E8165" s="73" t="s">
        <v>10281</v>
      </c>
      <c r="F8165" s="130" t="s">
        <v>10296</v>
      </c>
      <c r="G8165" s="73" t="s">
        <v>1624</v>
      </c>
      <c r="H8165" s="169"/>
      <c r="I8165" s="287"/>
      <c r="J8165" s="23"/>
      <c r="K8165" s="21"/>
      <c r="L8165" s="21"/>
      <c r="M8165" s="21"/>
      <c r="N8165" s="22">
        <f t="shared" si="2"/>
        <v>46206</v>
      </c>
      <c r="O8165" s="23">
        <f>'RESOLUCIONES EPG'!$N8165-'RESOLUCIONES EPG'!$D8165</f>
        <v>1110</v>
      </c>
    </row>
    <row r="8166" ht="16.5" customHeight="1">
      <c r="A8166" s="252" t="str">
        <f>'RESOLUCIONES 2015'!A547:H547</f>
        <v/>
      </c>
      <c r="B8166" s="73" t="s">
        <v>7852</v>
      </c>
      <c r="C8166" s="74">
        <v>396.0</v>
      </c>
      <c r="D8166" s="130">
        <v>45096.0</v>
      </c>
      <c r="E8166" s="73" t="s">
        <v>10243</v>
      </c>
      <c r="F8166" s="130" t="s">
        <v>10257</v>
      </c>
      <c r="G8166" s="73" t="s">
        <v>1624</v>
      </c>
      <c r="H8166" s="169"/>
      <c r="I8166" s="287"/>
      <c r="J8166" s="23"/>
      <c r="K8166" s="21"/>
      <c r="L8166" s="21"/>
      <c r="M8166" s="21"/>
      <c r="N8166" s="22">
        <f t="shared" si="2"/>
        <v>46206</v>
      </c>
      <c r="O8166" s="23">
        <f>'RESOLUCIONES EPG'!$N8166-'RESOLUCIONES EPG'!$D8166</f>
        <v>1110</v>
      </c>
    </row>
    <row r="8167" ht="16.5" customHeight="1">
      <c r="A8167" s="252" t="str">
        <f>'RESOLUCIONES 2015'!A548:H548</f>
        <v/>
      </c>
      <c r="B8167" s="73"/>
      <c r="C8167" s="74">
        <v>397.0</v>
      </c>
      <c r="D8167" s="130">
        <v>45096.0</v>
      </c>
      <c r="E8167" s="73" t="s">
        <v>4793</v>
      </c>
      <c r="F8167" s="130" t="s">
        <v>9180</v>
      </c>
      <c r="G8167" s="73" t="s">
        <v>2253</v>
      </c>
      <c r="H8167" s="169" t="s">
        <v>9317</v>
      </c>
      <c r="I8167" s="287"/>
      <c r="J8167" s="23"/>
      <c r="K8167" s="21"/>
      <c r="L8167" s="21"/>
      <c r="M8167" s="21"/>
      <c r="N8167" s="22">
        <f t="shared" si="2"/>
        <v>46206</v>
      </c>
      <c r="O8167" s="23">
        <f>'RESOLUCIONES EPG'!$N8167-'RESOLUCIONES EPG'!$D8167</f>
        <v>1110</v>
      </c>
    </row>
    <row r="8168" ht="16.5" customHeight="1">
      <c r="A8168" s="223"/>
      <c r="B8168" s="73"/>
      <c r="C8168" s="74">
        <v>398.0</v>
      </c>
      <c r="D8168" s="130">
        <v>45096.0</v>
      </c>
      <c r="E8168" s="73" t="s">
        <v>3617</v>
      </c>
      <c r="F8168" s="130" t="s">
        <v>4213</v>
      </c>
      <c r="G8168" s="73" t="s">
        <v>2253</v>
      </c>
      <c r="H8168" s="329" t="s">
        <v>9205</v>
      </c>
      <c r="I8168" s="287"/>
      <c r="J8168" s="23"/>
      <c r="K8168" s="21"/>
      <c r="L8168" s="21"/>
      <c r="M8168" s="21"/>
      <c r="N8168" s="22">
        <f t="shared" si="2"/>
        <v>46206</v>
      </c>
      <c r="O8168" s="23">
        <f>'RESOLUCIONES EPG'!$N8168-'RESOLUCIONES EPG'!$D8168</f>
        <v>1110</v>
      </c>
    </row>
    <row r="8169" ht="16.5" customHeight="1">
      <c r="A8169" s="223"/>
      <c r="B8169" s="73"/>
      <c r="C8169" s="74">
        <v>399.0</v>
      </c>
      <c r="D8169" s="130">
        <v>45096.0</v>
      </c>
      <c r="E8169" s="73" t="s">
        <v>10411</v>
      </c>
      <c r="F8169" s="130" t="s">
        <v>2614</v>
      </c>
      <c r="G8169" s="73" t="s">
        <v>2253</v>
      </c>
      <c r="H8169" s="169" t="s">
        <v>10412</v>
      </c>
      <c r="I8169" s="287"/>
      <c r="J8169" s="23"/>
      <c r="K8169" s="21"/>
      <c r="L8169" s="21"/>
      <c r="M8169" s="21"/>
      <c r="N8169" s="22">
        <f t="shared" si="2"/>
        <v>46206</v>
      </c>
      <c r="O8169" s="23">
        <f>'RESOLUCIONES EPG'!$N8169-'RESOLUCIONES EPG'!$D8169</f>
        <v>1110</v>
      </c>
    </row>
    <row r="8170" ht="16.5" customHeight="1">
      <c r="A8170" s="223"/>
      <c r="B8170" s="73" t="s">
        <v>7852</v>
      </c>
      <c r="C8170" s="74">
        <v>400.0</v>
      </c>
      <c r="D8170" s="130">
        <v>45096.0</v>
      </c>
      <c r="E8170" s="73" t="s">
        <v>9028</v>
      </c>
      <c r="F8170" s="130" t="s">
        <v>10413</v>
      </c>
      <c r="G8170" s="73" t="s">
        <v>8629</v>
      </c>
      <c r="H8170" s="169"/>
      <c r="I8170" s="287"/>
      <c r="J8170" s="23"/>
      <c r="K8170" s="63"/>
      <c r="L8170" s="21"/>
      <c r="M8170" s="21"/>
      <c r="N8170" s="22">
        <f t="shared" si="2"/>
        <v>46206</v>
      </c>
      <c r="O8170" s="23">
        <f>'RESOLUCIONES EPG'!$N8170-'RESOLUCIONES EPG'!$D8170</f>
        <v>1110</v>
      </c>
    </row>
    <row r="8171" ht="16.5" customHeight="1">
      <c r="A8171" s="222"/>
      <c r="B8171" s="73" t="s">
        <v>7852</v>
      </c>
      <c r="C8171" s="74">
        <v>401.0</v>
      </c>
      <c r="D8171" s="130">
        <v>45098.0</v>
      </c>
      <c r="E8171" s="73" t="s">
        <v>10414</v>
      </c>
      <c r="F8171" s="130" t="s">
        <v>10415</v>
      </c>
      <c r="G8171" s="73" t="s">
        <v>2751</v>
      </c>
      <c r="H8171" s="169"/>
      <c r="I8171" s="299" t="s">
        <v>9917</v>
      </c>
      <c r="J8171" s="23"/>
      <c r="K8171" s="21"/>
      <c r="L8171" s="21"/>
      <c r="M8171" s="21"/>
      <c r="N8171" s="22">
        <f t="shared" si="2"/>
        <v>46206</v>
      </c>
      <c r="O8171" s="23">
        <f>'RESOLUCIONES EPG'!$N8171-'RESOLUCIONES EPG'!$D8171</f>
        <v>1108</v>
      </c>
    </row>
    <row r="8172" ht="16.5" customHeight="1">
      <c r="A8172" s="222"/>
      <c r="B8172" s="73" t="s">
        <v>7852</v>
      </c>
      <c r="C8172" s="74">
        <v>402.0</v>
      </c>
      <c r="D8172" s="130">
        <v>45098.0</v>
      </c>
      <c r="E8172" s="73" t="s">
        <v>2920</v>
      </c>
      <c r="F8172" s="130" t="s">
        <v>2921</v>
      </c>
      <c r="G8172" s="73" t="s">
        <v>2751</v>
      </c>
      <c r="H8172" s="294"/>
      <c r="I8172" s="296" t="s">
        <v>10416</v>
      </c>
      <c r="J8172" s="23"/>
      <c r="K8172" s="21"/>
      <c r="L8172" s="21"/>
      <c r="M8172" s="21"/>
      <c r="N8172" s="22">
        <f t="shared" si="2"/>
        <v>46206</v>
      </c>
      <c r="O8172" s="23">
        <f>'RESOLUCIONES EPG'!$N8172-'RESOLUCIONES EPG'!$D8172</f>
        <v>1108</v>
      </c>
    </row>
    <row r="8173" ht="16.5" customHeight="1">
      <c r="A8173" s="196"/>
      <c r="B8173" s="73" t="s">
        <v>7852</v>
      </c>
      <c r="C8173" s="74">
        <v>403.0</v>
      </c>
      <c r="D8173" s="130">
        <v>45098.0</v>
      </c>
      <c r="E8173" s="73" t="s">
        <v>9569</v>
      </c>
      <c r="F8173" s="130" t="s">
        <v>9570</v>
      </c>
      <c r="G8173" s="73" t="s">
        <v>2751</v>
      </c>
      <c r="H8173" s="169"/>
      <c r="I8173" s="296" t="s">
        <v>10417</v>
      </c>
      <c r="J8173" s="296" t="s">
        <v>10418</v>
      </c>
      <c r="K8173" s="21"/>
      <c r="L8173" s="21"/>
      <c r="M8173" s="21"/>
      <c r="N8173" s="22">
        <f t="shared" si="2"/>
        <v>46206</v>
      </c>
      <c r="O8173" s="23">
        <f>'RESOLUCIONES EPG'!$N8173-'RESOLUCIONES EPG'!$D8173</f>
        <v>1108</v>
      </c>
    </row>
    <row r="8174" ht="16.5" customHeight="1">
      <c r="A8174" s="226"/>
      <c r="B8174" s="73" t="s">
        <v>7852</v>
      </c>
      <c r="C8174" s="74">
        <v>404.0</v>
      </c>
      <c r="D8174" s="130">
        <v>45098.0</v>
      </c>
      <c r="E8174" s="73" t="s">
        <v>6942</v>
      </c>
      <c r="F8174" s="130" t="s">
        <v>6697</v>
      </c>
      <c r="G8174" s="73" t="s">
        <v>2751</v>
      </c>
      <c r="H8174" s="169"/>
      <c r="I8174" s="299" t="s">
        <v>10419</v>
      </c>
      <c r="J8174" s="296" t="s">
        <v>10420</v>
      </c>
      <c r="K8174" s="21"/>
      <c r="L8174" s="21"/>
      <c r="M8174" s="21"/>
      <c r="N8174" s="22">
        <f t="shared" si="2"/>
        <v>46206</v>
      </c>
      <c r="O8174" s="23">
        <f>'RESOLUCIONES EPG'!$N8174-'RESOLUCIONES EPG'!$D8174</f>
        <v>1108</v>
      </c>
    </row>
    <row r="8175" ht="16.5" customHeight="1">
      <c r="A8175" s="223"/>
      <c r="B8175" s="73" t="s">
        <v>7852</v>
      </c>
      <c r="C8175" s="74">
        <v>405.0</v>
      </c>
      <c r="D8175" s="130">
        <v>45098.0</v>
      </c>
      <c r="E8175" s="73" t="s">
        <v>7706</v>
      </c>
      <c r="F8175" s="130" t="s">
        <v>7707</v>
      </c>
      <c r="G8175" s="73" t="s">
        <v>131</v>
      </c>
      <c r="H8175" s="169"/>
      <c r="I8175" s="299" t="s">
        <v>10421</v>
      </c>
      <c r="J8175" s="192" t="s">
        <v>10422</v>
      </c>
      <c r="K8175" s="21"/>
      <c r="L8175" s="21"/>
      <c r="M8175" s="21"/>
      <c r="N8175" s="22">
        <f t="shared" si="2"/>
        <v>46206</v>
      </c>
      <c r="O8175" s="23">
        <f>'RESOLUCIONES EPG'!$N8175-'RESOLUCIONES EPG'!$D8175</f>
        <v>1108</v>
      </c>
    </row>
    <row r="8176" ht="16.5" customHeight="1">
      <c r="A8176" s="196"/>
      <c r="B8176" s="73" t="s">
        <v>7852</v>
      </c>
      <c r="C8176" s="74">
        <v>406.0</v>
      </c>
      <c r="D8176" s="130">
        <v>45098.0</v>
      </c>
      <c r="E8176" s="73" t="s">
        <v>7937</v>
      </c>
      <c r="F8176" s="130" t="s">
        <v>7677</v>
      </c>
      <c r="G8176" s="73" t="s">
        <v>131</v>
      </c>
      <c r="H8176" s="169"/>
      <c r="I8176" s="299" t="s">
        <v>10123</v>
      </c>
      <c r="J8176" s="192" t="s">
        <v>10423</v>
      </c>
      <c r="K8176" s="21"/>
      <c r="L8176" s="21"/>
      <c r="M8176" s="21"/>
      <c r="N8176" s="22">
        <f t="shared" si="2"/>
        <v>46206</v>
      </c>
      <c r="O8176" s="23">
        <f>'RESOLUCIONES EPG'!$N8176-'RESOLUCIONES EPG'!$D8176</f>
        <v>1108</v>
      </c>
    </row>
    <row r="8177" ht="16.5" customHeight="1">
      <c r="A8177" s="196"/>
      <c r="B8177" s="73" t="s">
        <v>7852</v>
      </c>
      <c r="C8177" s="74">
        <v>407.0</v>
      </c>
      <c r="D8177" s="130">
        <v>45099.0</v>
      </c>
      <c r="E8177" s="73" t="s">
        <v>10424</v>
      </c>
      <c r="F8177" s="130" t="s">
        <v>10425</v>
      </c>
      <c r="G8177" s="73" t="s">
        <v>18</v>
      </c>
      <c r="H8177" s="169" t="s">
        <v>4966</v>
      </c>
      <c r="I8177" s="287"/>
      <c r="J8177" s="21"/>
      <c r="K8177" s="21"/>
      <c r="L8177" s="21"/>
      <c r="M8177" s="21"/>
      <c r="N8177" s="22">
        <f t="shared" si="2"/>
        <v>46206</v>
      </c>
      <c r="O8177" s="23">
        <f>'RESOLUCIONES EPG'!$N8177-'RESOLUCIONES EPG'!$D8177</f>
        <v>1107</v>
      </c>
    </row>
    <row r="8178" ht="16.5" customHeight="1">
      <c r="A8178" s="222"/>
      <c r="B8178" s="73" t="s">
        <v>7852</v>
      </c>
      <c r="C8178" s="74">
        <v>408.0</v>
      </c>
      <c r="D8178" s="130">
        <v>45099.0</v>
      </c>
      <c r="E8178" s="73" t="s">
        <v>10426</v>
      </c>
      <c r="F8178" s="130" t="s">
        <v>10427</v>
      </c>
      <c r="G8178" s="73" t="s">
        <v>18</v>
      </c>
      <c r="H8178" s="169" t="s">
        <v>2663</v>
      </c>
      <c r="I8178" s="287"/>
      <c r="J8178" s="21"/>
      <c r="K8178" s="21"/>
      <c r="L8178" s="21"/>
      <c r="M8178" s="21"/>
      <c r="N8178" s="22">
        <f t="shared" si="2"/>
        <v>46206</v>
      </c>
      <c r="O8178" s="23">
        <f>'RESOLUCIONES EPG'!$N8178-'RESOLUCIONES EPG'!$D8178</f>
        <v>1107</v>
      </c>
    </row>
    <row r="8179" ht="16.5" customHeight="1">
      <c r="A8179" s="222"/>
      <c r="B8179" s="73" t="s">
        <v>7852</v>
      </c>
      <c r="C8179" s="74">
        <v>409.0</v>
      </c>
      <c r="D8179" s="130">
        <v>45099.0</v>
      </c>
      <c r="E8179" s="73" t="s">
        <v>1466</v>
      </c>
      <c r="F8179" s="130" t="s">
        <v>10428</v>
      </c>
      <c r="G8179" s="73" t="s">
        <v>18</v>
      </c>
      <c r="H8179" s="169" t="s">
        <v>1997</v>
      </c>
      <c r="I8179" s="287"/>
      <c r="J8179" s="21"/>
      <c r="K8179" s="21"/>
      <c r="L8179" s="21"/>
      <c r="M8179" s="21"/>
      <c r="N8179" s="22">
        <f t="shared" si="2"/>
        <v>46206</v>
      </c>
      <c r="O8179" s="23">
        <f>'RESOLUCIONES EPG'!$N8179-'RESOLUCIONES EPG'!$D8179</f>
        <v>1107</v>
      </c>
    </row>
    <row r="8180" ht="16.5" customHeight="1">
      <c r="A8180" s="196"/>
      <c r="B8180" s="73" t="s">
        <v>7852</v>
      </c>
      <c r="C8180" s="74">
        <v>410.0</v>
      </c>
      <c r="D8180" s="130">
        <v>45099.0</v>
      </c>
      <c r="E8180" s="73" t="s">
        <v>10429</v>
      </c>
      <c r="F8180" s="130" t="s">
        <v>10430</v>
      </c>
      <c r="G8180" s="73" t="s">
        <v>18</v>
      </c>
      <c r="H8180" s="169" t="s">
        <v>4601</v>
      </c>
      <c r="I8180" s="287"/>
      <c r="J8180" s="21"/>
      <c r="K8180" s="21"/>
      <c r="L8180" s="21"/>
      <c r="M8180" s="21"/>
      <c r="N8180" s="22">
        <f t="shared" si="2"/>
        <v>46206</v>
      </c>
      <c r="O8180" s="23">
        <f>'RESOLUCIONES EPG'!$N8180-'RESOLUCIONES EPG'!$D8180</f>
        <v>1107</v>
      </c>
    </row>
    <row r="8181" ht="16.5" customHeight="1">
      <c r="A8181" s="222"/>
      <c r="B8181" s="73" t="s">
        <v>7852</v>
      </c>
      <c r="C8181" s="74">
        <v>411.0</v>
      </c>
      <c r="D8181" s="130">
        <v>45099.0</v>
      </c>
      <c r="E8181" s="73" t="s">
        <v>10431</v>
      </c>
      <c r="F8181" s="130" t="s">
        <v>10432</v>
      </c>
      <c r="G8181" s="73" t="s">
        <v>18</v>
      </c>
      <c r="H8181" s="169" t="s">
        <v>4601</v>
      </c>
      <c r="I8181" s="287"/>
      <c r="J8181" s="21"/>
      <c r="K8181" s="21"/>
      <c r="L8181" s="21"/>
      <c r="M8181" s="21"/>
      <c r="N8181" s="22">
        <f t="shared" si="2"/>
        <v>46206</v>
      </c>
      <c r="O8181" s="23">
        <f>'RESOLUCIONES EPG'!$N8181-'RESOLUCIONES EPG'!$D8181</f>
        <v>1107</v>
      </c>
    </row>
    <row r="8182" ht="16.5" customHeight="1">
      <c r="A8182" s="224"/>
      <c r="B8182" s="73" t="s">
        <v>7852</v>
      </c>
      <c r="C8182" s="74">
        <v>412.0</v>
      </c>
      <c r="D8182" s="130">
        <v>45099.0</v>
      </c>
      <c r="E8182" s="73" t="s">
        <v>10433</v>
      </c>
      <c r="F8182" s="130" t="s">
        <v>10434</v>
      </c>
      <c r="G8182" s="73" t="s">
        <v>18</v>
      </c>
      <c r="H8182" s="169" t="s">
        <v>9154</v>
      </c>
      <c r="I8182" s="287"/>
      <c r="J8182" s="21"/>
      <c r="K8182" s="21"/>
      <c r="L8182" s="21"/>
      <c r="M8182" s="21"/>
      <c r="N8182" s="22">
        <f t="shared" si="2"/>
        <v>46206</v>
      </c>
      <c r="O8182" s="23">
        <f>'RESOLUCIONES EPG'!$N8182-'RESOLUCIONES EPG'!$D8182</f>
        <v>1107</v>
      </c>
    </row>
    <row r="8183" ht="16.5" customHeight="1">
      <c r="A8183" s="223"/>
      <c r="B8183" s="73" t="s">
        <v>7852</v>
      </c>
      <c r="C8183" s="74">
        <v>413.0</v>
      </c>
      <c r="D8183" s="130">
        <v>45099.0</v>
      </c>
      <c r="E8183" s="73" t="s">
        <v>10435</v>
      </c>
      <c r="F8183" s="130" t="s">
        <v>10436</v>
      </c>
      <c r="G8183" s="73" t="s">
        <v>18</v>
      </c>
      <c r="H8183" s="169" t="s">
        <v>5737</v>
      </c>
      <c r="I8183" s="287"/>
      <c r="J8183" s="21"/>
      <c r="K8183" s="21"/>
      <c r="L8183" s="21"/>
      <c r="M8183" s="21"/>
      <c r="N8183" s="22">
        <f t="shared" si="2"/>
        <v>46206</v>
      </c>
      <c r="O8183" s="23">
        <f>'RESOLUCIONES EPG'!$N8183-'RESOLUCIONES EPG'!$D8183</f>
        <v>1107</v>
      </c>
    </row>
    <row r="8184" ht="16.5" customHeight="1">
      <c r="A8184" s="222"/>
      <c r="B8184" s="73" t="s">
        <v>7852</v>
      </c>
      <c r="C8184" s="74">
        <v>414.0</v>
      </c>
      <c r="D8184" s="130">
        <v>45099.0</v>
      </c>
      <c r="E8184" s="73" t="s">
        <v>5321</v>
      </c>
      <c r="F8184" s="130" t="s">
        <v>10437</v>
      </c>
      <c r="G8184" s="73" t="s">
        <v>18</v>
      </c>
      <c r="H8184" s="169" t="s">
        <v>5737</v>
      </c>
      <c r="I8184" s="287"/>
      <c r="J8184" s="21"/>
      <c r="K8184" s="21"/>
      <c r="L8184" s="21"/>
      <c r="M8184" s="21"/>
      <c r="N8184" s="22">
        <f t="shared" si="2"/>
        <v>46206</v>
      </c>
      <c r="O8184" s="23">
        <f>'RESOLUCIONES EPG'!$N8184-'RESOLUCIONES EPG'!$D8184</f>
        <v>1107</v>
      </c>
    </row>
    <row r="8185" ht="16.5" customHeight="1">
      <c r="A8185" s="222"/>
      <c r="B8185" s="73" t="s">
        <v>7852</v>
      </c>
      <c r="C8185" s="74">
        <v>415.0</v>
      </c>
      <c r="D8185" s="130">
        <v>45099.0</v>
      </c>
      <c r="E8185" s="73" t="s">
        <v>3762</v>
      </c>
      <c r="F8185" s="130" t="s">
        <v>10438</v>
      </c>
      <c r="G8185" s="73" t="s">
        <v>18</v>
      </c>
      <c r="H8185" s="169" t="s">
        <v>3754</v>
      </c>
      <c r="I8185" s="287"/>
      <c r="J8185" s="21"/>
      <c r="K8185" s="21"/>
      <c r="L8185" s="21"/>
      <c r="M8185" s="21"/>
      <c r="N8185" s="22">
        <f t="shared" si="2"/>
        <v>46206</v>
      </c>
      <c r="O8185" s="23">
        <f>'RESOLUCIONES EPG'!$N8185-'RESOLUCIONES EPG'!$D8185</f>
        <v>1107</v>
      </c>
    </row>
    <row r="8186" ht="16.5" customHeight="1">
      <c r="A8186" s="222"/>
      <c r="B8186" s="73" t="s">
        <v>7852</v>
      </c>
      <c r="C8186" s="74">
        <v>416.0</v>
      </c>
      <c r="D8186" s="130">
        <v>45099.0</v>
      </c>
      <c r="E8186" s="73" t="s">
        <v>2832</v>
      </c>
      <c r="F8186" s="130" t="s">
        <v>10439</v>
      </c>
      <c r="G8186" s="73" t="s">
        <v>18</v>
      </c>
      <c r="H8186" s="169" t="s">
        <v>4749</v>
      </c>
      <c r="I8186" s="287"/>
      <c r="J8186" s="21"/>
      <c r="K8186" s="21"/>
      <c r="L8186" s="21"/>
      <c r="M8186" s="21"/>
      <c r="N8186" s="22">
        <f t="shared" si="2"/>
        <v>46206</v>
      </c>
      <c r="O8186" s="23">
        <f>'RESOLUCIONES EPG'!$N8186-'RESOLUCIONES EPG'!$D8186</f>
        <v>1107</v>
      </c>
    </row>
    <row r="8187" ht="16.5" customHeight="1">
      <c r="A8187" s="223"/>
      <c r="B8187" s="73" t="s">
        <v>7852</v>
      </c>
      <c r="C8187" s="74">
        <v>417.0</v>
      </c>
      <c r="D8187" s="130">
        <v>45099.0</v>
      </c>
      <c r="E8187" s="73" t="s">
        <v>10440</v>
      </c>
      <c r="F8187" s="130" t="s">
        <v>10441</v>
      </c>
      <c r="G8187" s="73" t="s">
        <v>18</v>
      </c>
      <c r="H8187" s="169" t="s">
        <v>4749</v>
      </c>
      <c r="I8187" s="287"/>
      <c r="J8187" s="21"/>
      <c r="K8187" s="21"/>
      <c r="L8187" s="21"/>
      <c r="M8187" s="21"/>
      <c r="N8187" s="22">
        <f t="shared" si="2"/>
        <v>46206</v>
      </c>
      <c r="O8187" s="23">
        <f>'RESOLUCIONES EPG'!$N8187-'RESOLUCIONES EPG'!$D8187</f>
        <v>1107</v>
      </c>
    </row>
    <row r="8188" ht="16.5" customHeight="1">
      <c r="A8188" s="222"/>
      <c r="B8188" s="73" t="s">
        <v>7852</v>
      </c>
      <c r="C8188" s="74">
        <v>418.0</v>
      </c>
      <c r="D8188" s="130">
        <v>45099.0</v>
      </c>
      <c r="E8188" s="73" t="s">
        <v>10442</v>
      </c>
      <c r="F8188" s="130" t="s">
        <v>10443</v>
      </c>
      <c r="G8188" s="73" t="s">
        <v>18</v>
      </c>
      <c r="H8188" s="169" t="s">
        <v>3754</v>
      </c>
      <c r="I8188" s="287"/>
      <c r="J8188" s="21"/>
      <c r="K8188" s="21"/>
      <c r="L8188" s="21"/>
      <c r="M8188" s="21"/>
      <c r="N8188" s="22">
        <f t="shared" si="2"/>
        <v>46206</v>
      </c>
      <c r="O8188" s="23">
        <f>'RESOLUCIONES EPG'!$N8188-'RESOLUCIONES EPG'!$D8188</f>
        <v>1107</v>
      </c>
    </row>
    <row r="8189" ht="16.5" customHeight="1">
      <c r="A8189" s="196"/>
      <c r="B8189" s="73" t="s">
        <v>7852</v>
      </c>
      <c r="C8189" s="74">
        <v>419.0</v>
      </c>
      <c r="D8189" s="130">
        <v>45099.0</v>
      </c>
      <c r="E8189" s="73" t="s">
        <v>10444</v>
      </c>
      <c r="F8189" s="130" t="s">
        <v>10445</v>
      </c>
      <c r="G8189" s="73" t="s">
        <v>18</v>
      </c>
      <c r="H8189" s="169" t="s">
        <v>4601</v>
      </c>
      <c r="I8189" s="287"/>
      <c r="J8189" s="21"/>
      <c r="K8189" s="21"/>
      <c r="L8189" s="21"/>
      <c r="M8189" s="21"/>
      <c r="N8189" s="22">
        <f t="shared" si="2"/>
        <v>46206</v>
      </c>
      <c r="O8189" s="23">
        <f>'RESOLUCIONES EPG'!$N8189-'RESOLUCIONES EPG'!$D8189</f>
        <v>1107</v>
      </c>
    </row>
    <row r="8190" ht="16.5" customHeight="1">
      <c r="A8190" s="222"/>
      <c r="B8190" s="73" t="s">
        <v>7852</v>
      </c>
      <c r="C8190" s="74">
        <v>420.0</v>
      </c>
      <c r="D8190" s="130">
        <v>45099.0</v>
      </c>
      <c r="E8190" s="73" t="s">
        <v>10446</v>
      </c>
      <c r="F8190" s="130" t="s">
        <v>10447</v>
      </c>
      <c r="G8190" s="73" t="s">
        <v>18</v>
      </c>
      <c r="H8190" s="169" t="s">
        <v>1997</v>
      </c>
      <c r="I8190" s="287"/>
      <c r="J8190" s="21"/>
      <c r="K8190" s="21"/>
      <c r="L8190" s="21"/>
      <c r="M8190" s="21"/>
      <c r="N8190" s="22">
        <f t="shared" si="2"/>
        <v>46206</v>
      </c>
      <c r="O8190" s="23">
        <f>'RESOLUCIONES EPG'!$N8190-'RESOLUCIONES EPG'!$D8190</f>
        <v>1107</v>
      </c>
    </row>
    <row r="8191" ht="16.5" customHeight="1">
      <c r="A8191" s="196"/>
      <c r="B8191" s="73" t="s">
        <v>7852</v>
      </c>
      <c r="C8191" s="74">
        <v>421.0</v>
      </c>
      <c r="D8191" s="130">
        <v>45099.0</v>
      </c>
      <c r="E8191" s="73" t="s">
        <v>10448</v>
      </c>
      <c r="F8191" s="130" t="s">
        <v>10449</v>
      </c>
      <c r="G8191" s="73" t="s">
        <v>18</v>
      </c>
      <c r="H8191" s="169" t="s">
        <v>5737</v>
      </c>
      <c r="I8191" s="287"/>
      <c r="J8191" s="21"/>
      <c r="K8191" s="21"/>
      <c r="L8191" s="21"/>
      <c r="M8191" s="21"/>
      <c r="N8191" s="22">
        <f t="shared" si="2"/>
        <v>46206</v>
      </c>
      <c r="O8191" s="23">
        <f>'RESOLUCIONES EPG'!$N8191-'RESOLUCIONES EPG'!$D8191</f>
        <v>1107</v>
      </c>
    </row>
    <row r="8192" ht="16.5" customHeight="1">
      <c r="A8192" s="196"/>
      <c r="B8192" s="73" t="s">
        <v>7852</v>
      </c>
      <c r="C8192" s="74">
        <v>422.0</v>
      </c>
      <c r="D8192" s="130">
        <v>45099.0</v>
      </c>
      <c r="E8192" s="73" t="s">
        <v>10450</v>
      </c>
      <c r="F8192" s="130" t="s">
        <v>10451</v>
      </c>
      <c r="G8192" s="73" t="s">
        <v>18</v>
      </c>
      <c r="H8192" s="169" t="s">
        <v>5737</v>
      </c>
      <c r="I8192" s="287"/>
      <c r="J8192" s="21"/>
      <c r="K8192" s="21"/>
      <c r="L8192" s="21"/>
      <c r="M8192" s="21"/>
      <c r="N8192" s="22">
        <f t="shared" si="2"/>
        <v>46206</v>
      </c>
      <c r="O8192" s="23">
        <f>'RESOLUCIONES EPG'!$N8192-'RESOLUCIONES EPG'!$D8192</f>
        <v>1107</v>
      </c>
    </row>
    <row r="8193" ht="16.5" customHeight="1">
      <c r="A8193" s="223"/>
      <c r="B8193" s="73" t="s">
        <v>7852</v>
      </c>
      <c r="C8193" s="74">
        <v>423.0</v>
      </c>
      <c r="D8193" s="130">
        <v>45099.0</v>
      </c>
      <c r="E8193" s="73" t="s">
        <v>1571</v>
      </c>
      <c r="F8193" s="130" t="s">
        <v>10452</v>
      </c>
      <c r="G8193" s="73" t="s">
        <v>18</v>
      </c>
      <c r="H8193" s="169" t="s">
        <v>5737</v>
      </c>
      <c r="I8193" s="287"/>
      <c r="J8193" s="21"/>
      <c r="K8193" s="21"/>
      <c r="L8193" s="21"/>
      <c r="M8193" s="21"/>
      <c r="N8193" s="22">
        <f t="shared" si="2"/>
        <v>46206</v>
      </c>
      <c r="O8193" s="23">
        <f>'RESOLUCIONES EPG'!$N8193-'RESOLUCIONES EPG'!$D8193</f>
        <v>1107</v>
      </c>
    </row>
    <row r="8194" ht="16.5" customHeight="1">
      <c r="A8194" s="196"/>
      <c r="B8194" s="73" t="s">
        <v>7852</v>
      </c>
      <c r="C8194" s="74">
        <v>424.0</v>
      </c>
      <c r="D8194" s="130">
        <v>45099.0</v>
      </c>
      <c r="E8194" s="73" t="s">
        <v>10453</v>
      </c>
      <c r="F8194" s="130" t="s">
        <v>10454</v>
      </c>
      <c r="G8194" s="73" t="s">
        <v>18</v>
      </c>
      <c r="H8194" s="169" t="s">
        <v>3754</v>
      </c>
      <c r="I8194" s="287"/>
      <c r="J8194" s="21"/>
      <c r="K8194" s="21"/>
      <c r="L8194" s="21"/>
      <c r="M8194" s="21"/>
      <c r="N8194" s="22">
        <f t="shared" si="2"/>
        <v>46206</v>
      </c>
      <c r="O8194" s="23">
        <f>'RESOLUCIONES EPG'!$N8194-'RESOLUCIONES EPG'!$D8194</f>
        <v>1107</v>
      </c>
    </row>
    <row r="8195" ht="16.5" customHeight="1">
      <c r="A8195" s="196"/>
      <c r="B8195" s="73" t="s">
        <v>7852</v>
      </c>
      <c r="C8195" s="74">
        <v>425.0</v>
      </c>
      <c r="D8195" s="130">
        <v>45099.0</v>
      </c>
      <c r="E8195" s="73" t="s">
        <v>10455</v>
      </c>
      <c r="F8195" s="130" t="s">
        <v>10456</v>
      </c>
      <c r="G8195" s="73" t="s">
        <v>18</v>
      </c>
      <c r="H8195" s="169" t="s">
        <v>3754</v>
      </c>
      <c r="I8195" s="287"/>
      <c r="J8195" s="21"/>
      <c r="K8195" s="21"/>
      <c r="L8195" s="21"/>
      <c r="M8195" s="21"/>
      <c r="N8195" s="22">
        <f t="shared" si="2"/>
        <v>46206</v>
      </c>
      <c r="O8195" s="23">
        <f>'RESOLUCIONES EPG'!$N8195-'RESOLUCIONES EPG'!$D8195</f>
        <v>1107</v>
      </c>
    </row>
    <row r="8196" ht="16.5" customHeight="1">
      <c r="A8196" s="222"/>
      <c r="B8196" s="73" t="s">
        <v>7852</v>
      </c>
      <c r="C8196" s="74">
        <v>426.0</v>
      </c>
      <c r="D8196" s="130">
        <v>45099.0</v>
      </c>
      <c r="E8196" s="73" t="s">
        <v>10457</v>
      </c>
      <c r="F8196" s="130" t="s">
        <v>10458</v>
      </c>
      <c r="G8196" s="73" t="s">
        <v>18</v>
      </c>
      <c r="H8196" s="169" t="s">
        <v>9154</v>
      </c>
      <c r="I8196" s="287"/>
      <c r="J8196" s="21"/>
      <c r="K8196" s="21"/>
      <c r="L8196" s="21"/>
      <c r="M8196" s="21"/>
      <c r="N8196" s="22">
        <f t="shared" si="2"/>
        <v>46206</v>
      </c>
      <c r="O8196" s="23">
        <f>'RESOLUCIONES EPG'!$N8196-'RESOLUCIONES EPG'!$D8196</f>
        <v>1107</v>
      </c>
    </row>
    <row r="8197" ht="16.5" customHeight="1">
      <c r="A8197" s="223"/>
      <c r="B8197" s="73" t="s">
        <v>7852</v>
      </c>
      <c r="C8197" s="74">
        <v>427.0</v>
      </c>
      <c r="D8197" s="130">
        <v>45099.0</v>
      </c>
      <c r="E8197" s="73" t="s">
        <v>1871</v>
      </c>
      <c r="F8197" s="130" t="s">
        <v>10459</v>
      </c>
      <c r="G8197" s="73" t="s">
        <v>18</v>
      </c>
      <c r="H8197" s="169" t="s">
        <v>9154</v>
      </c>
      <c r="I8197" s="287"/>
      <c r="J8197" s="21"/>
      <c r="K8197" s="21"/>
      <c r="L8197" s="21"/>
      <c r="M8197" s="21"/>
      <c r="N8197" s="22">
        <f t="shared" si="2"/>
        <v>46206</v>
      </c>
      <c r="O8197" s="23">
        <f>'RESOLUCIONES EPG'!$N8197-'RESOLUCIONES EPG'!$D8197</f>
        <v>1107</v>
      </c>
    </row>
    <row r="8198" ht="16.5" customHeight="1">
      <c r="A8198" s="196"/>
      <c r="B8198" s="73" t="s">
        <v>7852</v>
      </c>
      <c r="C8198" s="74">
        <v>428.0</v>
      </c>
      <c r="D8198" s="130">
        <v>45099.0</v>
      </c>
      <c r="E8198" s="73" t="s">
        <v>8994</v>
      </c>
      <c r="F8198" s="130" t="s">
        <v>8995</v>
      </c>
      <c r="G8198" s="73" t="s">
        <v>18</v>
      </c>
      <c r="H8198" s="169" t="s">
        <v>8663</v>
      </c>
      <c r="I8198" s="287"/>
      <c r="J8198" s="21"/>
      <c r="K8198" s="21"/>
      <c r="L8198" s="21"/>
      <c r="M8198" s="21"/>
      <c r="N8198" s="22">
        <f t="shared" si="2"/>
        <v>46206</v>
      </c>
      <c r="O8198" s="23">
        <f>'RESOLUCIONES EPG'!$N8198-'RESOLUCIONES EPG'!$D8198</f>
        <v>1107</v>
      </c>
    </row>
    <row r="8199" ht="16.5" customHeight="1">
      <c r="A8199" s="222"/>
      <c r="B8199" s="73" t="s">
        <v>7852</v>
      </c>
      <c r="C8199" s="74">
        <v>429.0</v>
      </c>
      <c r="D8199" s="130">
        <v>45099.0</v>
      </c>
      <c r="E8199" s="73" t="s">
        <v>10460</v>
      </c>
      <c r="F8199" s="130" t="s">
        <v>10461</v>
      </c>
      <c r="G8199" s="73" t="s">
        <v>18</v>
      </c>
      <c r="H8199" s="169" t="s">
        <v>2663</v>
      </c>
      <c r="I8199" s="287"/>
      <c r="J8199" s="21"/>
      <c r="K8199" s="21"/>
      <c r="L8199" s="21"/>
      <c r="M8199" s="21"/>
      <c r="N8199" s="22">
        <f t="shared" si="2"/>
        <v>46206</v>
      </c>
      <c r="O8199" s="23">
        <f>'RESOLUCIONES EPG'!$N8199-'RESOLUCIONES EPG'!$D8199</f>
        <v>1107</v>
      </c>
    </row>
    <row r="8200" ht="16.5" customHeight="1">
      <c r="A8200" s="222"/>
      <c r="B8200" s="73" t="s">
        <v>7852</v>
      </c>
      <c r="C8200" s="74">
        <v>430.0</v>
      </c>
      <c r="D8200" s="130">
        <v>45099.0</v>
      </c>
      <c r="E8200" s="73" t="s">
        <v>10462</v>
      </c>
      <c r="F8200" s="130" t="s">
        <v>10463</v>
      </c>
      <c r="G8200" s="73" t="s">
        <v>18</v>
      </c>
      <c r="H8200" s="169" t="s">
        <v>4966</v>
      </c>
      <c r="I8200" s="287"/>
      <c r="J8200" s="21"/>
      <c r="K8200" s="21"/>
      <c r="L8200" s="21"/>
      <c r="M8200" s="21"/>
      <c r="N8200" s="22">
        <f t="shared" si="2"/>
        <v>46206</v>
      </c>
      <c r="O8200" s="23">
        <f>'RESOLUCIONES EPG'!$N8200-'RESOLUCIONES EPG'!$D8200</f>
        <v>1107</v>
      </c>
    </row>
    <row r="8201" ht="16.5" customHeight="1">
      <c r="A8201" s="222"/>
      <c r="B8201" s="73" t="s">
        <v>7852</v>
      </c>
      <c r="C8201" s="74">
        <v>431.0</v>
      </c>
      <c r="D8201" s="130">
        <v>45099.0</v>
      </c>
      <c r="E8201" s="73" t="s">
        <v>2003</v>
      </c>
      <c r="F8201" s="130" t="s">
        <v>10464</v>
      </c>
      <c r="G8201" s="73" t="s">
        <v>18</v>
      </c>
      <c r="H8201" s="169" t="s">
        <v>4966</v>
      </c>
      <c r="I8201" s="287"/>
      <c r="J8201" s="21"/>
      <c r="K8201" s="21"/>
      <c r="L8201" s="21"/>
      <c r="M8201" s="21"/>
      <c r="N8201" s="22">
        <f t="shared" si="2"/>
        <v>46206</v>
      </c>
      <c r="O8201" s="23">
        <f>'RESOLUCIONES EPG'!$N8201-'RESOLUCIONES EPG'!$D8201</f>
        <v>1107</v>
      </c>
    </row>
    <row r="8202" ht="16.5" customHeight="1">
      <c r="A8202" s="222"/>
      <c r="B8202" s="73" t="s">
        <v>7852</v>
      </c>
      <c r="C8202" s="74">
        <v>432.0</v>
      </c>
      <c r="D8202" s="130">
        <v>45099.0</v>
      </c>
      <c r="E8202" s="73" t="s">
        <v>2001</v>
      </c>
      <c r="F8202" s="130" t="s">
        <v>10465</v>
      </c>
      <c r="G8202" s="73" t="s">
        <v>18</v>
      </c>
      <c r="H8202" s="169" t="s">
        <v>4966</v>
      </c>
      <c r="I8202" s="287"/>
      <c r="J8202" s="23"/>
      <c r="K8202" s="21"/>
      <c r="L8202" s="21"/>
      <c r="M8202" s="21"/>
      <c r="N8202" s="22">
        <f t="shared" si="2"/>
        <v>46206</v>
      </c>
      <c r="O8202" s="23">
        <f>'RESOLUCIONES EPG'!$N8202-'RESOLUCIONES EPG'!$D8202</f>
        <v>1107</v>
      </c>
    </row>
    <row r="8203" ht="16.5" customHeight="1">
      <c r="A8203" s="196"/>
      <c r="B8203" s="73" t="s">
        <v>7852</v>
      </c>
      <c r="C8203" s="74">
        <v>433.0</v>
      </c>
      <c r="D8203" s="130">
        <v>45099.0</v>
      </c>
      <c r="E8203" s="73" t="s">
        <v>10466</v>
      </c>
      <c r="F8203" s="130" t="s">
        <v>10467</v>
      </c>
      <c r="G8203" s="73" t="s">
        <v>18</v>
      </c>
      <c r="H8203" s="169" t="s">
        <v>8663</v>
      </c>
      <c r="I8203" s="287"/>
      <c r="J8203" s="23"/>
      <c r="K8203" s="21"/>
      <c r="L8203" s="21"/>
      <c r="M8203" s="21"/>
      <c r="N8203" s="22">
        <f t="shared" si="2"/>
        <v>46206</v>
      </c>
      <c r="O8203" s="23">
        <f>'RESOLUCIONES EPG'!$N8203-'RESOLUCIONES EPG'!$D8203</f>
        <v>1107</v>
      </c>
    </row>
    <row r="8204" ht="16.5" customHeight="1">
      <c r="A8204" s="222"/>
      <c r="B8204" s="73" t="s">
        <v>7852</v>
      </c>
      <c r="C8204" s="74">
        <v>434.0</v>
      </c>
      <c r="D8204" s="130">
        <v>45099.0</v>
      </c>
      <c r="E8204" s="73" t="s">
        <v>10468</v>
      </c>
      <c r="F8204" s="130" t="s">
        <v>10469</v>
      </c>
      <c r="G8204" s="73" t="s">
        <v>18</v>
      </c>
      <c r="H8204" s="169" t="s">
        <v>8663</v>
      </c>
      <c r="I8204" s="287"/>
      <c r="J8204" s="23"/>
      <c r="K8204" s="21"/>
      <c r="L8204" s="21"/>
      <c r="M8204" s="21"/>
      <c r="N8204" s="22">
        <f t="shared" si="2"/>
        <v>46206</v>
      </c>
      <c r="O8204" s="23">
        <f>'RESOLUCIONES EPG'!$N8204-'RESOLUCIONES EPG'!$D8204</f>
        <v>1107</v>
      </c>
    </row>
    <row r="8205" ht="16.5" customHeight="1">
      <c r="A8205" s="223"/>
      <c r="B8205" s="73" t="s">
        <v>7852</v>
      </c>
      <c r="C8205" s="74">
        <v>435.0</v>
      </c>
      <c r="D8205" s="130">
        <v>45099.0</v>
      </c>
      <c r="E8205" s="73" t="s">
        <v>10470</v>
      </c>
      <c r="F8205" s="130" t="s">
        <v>10471</v>
      </c>
      <c r="G8205" s="73" t="s">
        <v>18</v>
      </c>
      <c r="H8205" s="169" t="s">
        <v>4749</v>
      </c>
      <c r="I8205" s="287"/>
      <c r="J8205" s="23"/>
      <c r="K8205" s="21"/>
      <c r="L8205" s="21"/>
      <c r="M8205" s="21"/>
      <c r="N8205" s="22">
        <f t="shared" si="2"/>
        <v>46206</v>
      </c>
      <c r="O8205" s="23">
        <f>'RESOLUCIONES EPG'!$N8205-'RESOLUCIONES EPG'!$D8205</f>
        <v>1107</v>
      </c>
    </row>
    <row r="8206" ht="16.5" customHeight="1">
      <c r="A8206" s="226"/>
      <c r="B8206" s="73" t="s">
        <v>7852</v>
      </c>
      <c r="C8206" s="74">
        <v>436.0</v>
      </c>
      <c r="D8206" s="130">
        <v>45099.0</v>
      </c>
      <c r="E8206" s="73" t="s">
        <v>9995</v>
      </c>
      <c r="F8206" s="130" t="s">
        <v>10472</v>
      </c>
      <c r="G8206" s="73" t="s">
        <v>18</v>
      </c>
      <c r="H8206" s="169" t="s">
        <v>4749</v>
      </c>
      <c r="I8206" s="287"/>
      <c r="J8206" s="23"/>
      <c r="K8206" s="21"/>
      <c r="L8206" s="21"/>
      <c r="M8206" s="21"/>
      <c r="N8206" s="22">
        <f t="shared" si="2"/>
        <v>46206</v>
      </c>
      <c r="O8206" s="23">
        <f>'RESOLUCIONES EPG'!$N8206-'RESOLUCIONES EPG'!$D8206</f>
        <v>1107</v>
      </c>
    </row>
    <row r="8207" ht="16.5" customHeight="1">
      <c r="A8207" s="222"/>
      <c r="B8207" s="73" t="s">
        <v>7852</v>
      </c>
      <c r="C8207" s="74">
        <v>437.0</v>
      </c>
      <c r="D8207" s="130">
        <v>45099.0</v>
      </c>
      <c r="E8207" s="73" t="s">
        <v>8990</v>
      </c>
      <c r="F8207" s="130" t="s">
        <v>10473</v>
      </c>
      <c r="G8207" s="73" t="s">
        <v>18</v>
      </c>
      <c r="H8207" s="169" t="s">
        <v>9154</v>
      </c>
      <c r="I8207" s="287"/>
      <c r="J8207" s="23"/>
      <c r="K8207" s="21"/>
      <c r="L8207" s="21"/>
      <c r="M8207" s="21"/>
      <c r="N8207" s="22">
        <f t="shared" si="2"/>
        <v>46206</v>
      </c>
      <c r="O8207" s="23">
        <f>'RESOLUCIONES EPG'!$N8207-'RESOLUCIONES EPG'!$D8207</f>
        <v>1107</v>
      </c>
    </row>
    <row r="8208" ht="16.5" customHeight="1">
      <c r="A8208" s="196"/>
      <c r="B8208" s="73" t="s">
        <v>7852</v>
      </c>
      <c r="C8208" s="74">
        <v>438.0</v>
      </c>
      <c r="D8208" s="130">
        <v>45099.0</v>
      </c>
      <c r="E8208" s="73" t="s">
        <v>10474</v>
      </c>
      <c r="F8208" s="130" t="s">
        <v>10475</v>
      </c>
      <c r="G8208" s="73" t="s">
        <v>18</v>
      </c>
      <c r="H8208" s="169" t="s">
        <v>9154</v>
      </c>
      <c r="I8208" s="287"/>
      <c r="J8208" s="23"/>
      <c r="K8208" s="21"/>
      <c r="L8208" s="21"/>
      <c r="M8208" s="21"/>
      <c r="N8208" s="22">
        <f t="shared" si="2"/>
        <v>46206</v>
      </c>
      <c r="O8208" s="23">
        <f>'RESOLUCIONES EPG'!$N8208-'RESOLUCIONES EPG'!$D8208</f>
        <v>1107</v>
      </c>
    </row>
    <row r="8209" ht="16.5" customHeight="1">
      <c r="A8209" s="223"/>
      <c r="B8209" s="73" t="s">
        <v>7852</v>
      </c>
      <c r="C8209" s="74">
        <v>439.0</v>
      </c>
      <c r="D8209" s="130">
        <v>45099.0</v>
      </c>
      <c r="E8209" s="73" t="s">
        <v>10476</v>
      </c>
      <c r="F8209" s="130" t="s">
        <v>10477</v>
      </c>
      <c r="G8209" s="73" t="s">
        <v>18</v>
      </c>
      <c r="H8209" s="169" t="s">
        <v>1997</v>
      </c>
      <c r="I8209" s="287"/>
      <c r="J8209" s="23"/>
      <c r="K8209" s="21"/>
      <c r="L8209" s="21"/>
      <c r="M8209" s="21"/>
      <c r="N8209" s="22">
        <f t="shared" si="2"/>
        <v>46206</v>
      </c>
      <c r="O8209" s="23">
        <f>'RESOLUCIONES EPG'!$N8209-'RESOLUCIONES EPG'!$D8209</f>
        <v>1107</v>
      </c>
    </row>
    <row r="8210" ht="16.5" customHeight="1">
      <c r="A8210" s="222"/>
      <c r="B8210" s="73" t="s">
        <v>7852</v>
      </c>
      <c r="C8210" s="74">
        <v>440.0</v>
      </c>
      <c r="D8210" s="130">
        <v>45099.0</v>
      </c>
      <c r="E8210" s="73" t="s">
        <v>10478</v>
      </c>
      <c r="F8210" s="130" t="s">
        <v>10479</v>
      </c>
      <c r="G8210" s="73" t="s">
        <v>18</v>
      </c>
      <c r="H8210" s="169" t="s">
        <v>2663</v>
      </c>
      <c r="I8210" s="287"/>
      <c r="J8210" s="23"/>
      <c r="K8210" s="21"/>
      <c r="L8210" s="21"/>
      <c r="M8210" s="21"/>
      <c r="N8210" s="22">
        <f t="shared" si="2"/>
        <v>46206</v>
      </c>
      <c r="O8210" s="23">
        <f>'RESOLUCIONES EPG'!$N8210-'RESOLUCIONES EPG'!$D8210</f>
        <v>1107</v>
      </c>
    </row>
    <row r="8211" ht="16.5" customHeight="1">
      <c r="A8211" s="222"/>
      <c r="B8211" s="73" t="s">
        <v>7852</v>
      </c>
      <c r="C8211" s="74">
        <v>441.0</v>
      </c>
      <c r="D8211" s="130">
        <v>45099.0</v>
      </c>
      <c r="E8211" s="73" t="s">
        <v>2142</v>
      </c>
      <c r="F8211" s="130" t="s">
        <v>10480</v>
      </c>
      <c r="G8211" s="73" t="s">
        <v>18</v>
      </c>
      <c r="H8211" s="169" t="s">
        <v>4601</v>
      </c>
      <c r="I8211" s="287"/>
      <c r="J8211" s="23"/>
      <c r="K8211" s="21"/>
      <c r="L8211" s="21"/>
      <c r="M8211" s="21"/>
      <c r="N8211" s="22">
        <f t="shared" si="2"/>
        <v>46206</v>
      </c>
      <c r="O8211" s="23">
        <f>'RESOLUCIONES EPG'!$N8211-'RESOLUCIONES EPG'!$D8211</f>
        <v>1107</v>
      </c>
    </row>
    <row r="8212" ht="16.5" customHeight="1">
      <c r="A8212" s="222"/>
      <c r="B8212" s="73" t="s">
        <v>7852</v>
      </c>
      <c r="C8212" s="74">
        <v>442.0</v>
      </c>
      <c r="D8212" s="130">
        <v>45103.0</v>
      </c>
      <c r="E8212" s="73" t="s">
        <v>10481</v>
      </c>
      <c r="F8212" s="130" t="s">
        <v>10482</v>
      </c>
      <c r="G8212" s="73" t="s">
        <v>18</v>
      </c>
      <c r="H8212" s="169" t="s">
        <v>4966</v>
      </c>
      <c r="I8212" s="287"/>
      <c r="J8212" s="23"/>
      <c r="K8212" s="21"/>
      <c r="L8212" s="21"/>
      <c r="M8212" s="21"/>
      <c r="N8212" s="22">
        <f t="shared" si="2"/>
        <v>46206</v>
      </c>
      <c r="O8212" s="23">
        <f>'RESOLUCIONES EPG'!$N8212-'RESOLUCIONES EPG'!$D8212</f>
        <v>1103</v>
      </c>
    </row>
    <row r="8213" ht="16.5" customHeight="1">
      <c r="A8213" s="196"/>
      <c r="B8213" s="73" t="s">
        <v>7852</v>
      </c>
      <c r="C8213" s="74">
        <v>443.0</v>
      </c>
      <c r="D8213" s="130">
        <v>45103.0</v>
      </c>
      <c r="E8213" s="73" t="s">
        <v>2196</v>
      </c>
      <c r="F8213" s="130" t="s">
        <v>10483</v>
      </c>
      <c r="G8213" s="73" t="s">
        <v>18</v>
      </c>
      <c r="H8213" s="169" t="s">
        <v>8661</v>
      </c>
      <c r="I8213" s="287"/>
      <c r="J8213" s="23"/>
      <c r="K8213" s="21"/>
      <c r="L8213" s="21"/>
      <c r="M8213" s="21"/>
      <c r="N8213" s="22">
        <f t="shared" si="2"/>
        <v>46206</v>
      </c>
      <c r="O8213" s="23">
        <f>'RESOLUCIONES EPG'!$N8213-'RESOLUCIONES EPG'!$D8213</f>
        <v>1103</v>
      </c>
    </row>
    <row r="8214" ht="16.5" customHeight="1">
      <c r="A8214" s="223"/>
      <c r="B8214" s="73" t="s">
        <v>7852</v>
      </c>
      <c r="C8214" s="74">
        <v>444.0</v>
      </c>
      <c r="D8214" s="130">
        <v>45103.0</v>
      </c>
      <c r="E8214" s="73" t="s">
        <v>10484</v>
      </c>
      <c r="F8214" s="130" t="s">
        <v>10485</v>
      </c>
      <c r="G8214" s="73" t="s">
        <v>18</v>
      </c>
      <c r="H8214" s="169" t="s">
        <v>4749</v>
      </c>
      <c r="I8214" s="295"/>
      <c r="J8214" s="23"/>
      <c r="K8214" s="21"/>
      <c r="L8214" s="21"/>
      <c r="M8214" s="21"/>
      <c r="N8214" s="22">
        <f t="shared" si="2"/>
        <v>46206</v>
      </c>
      <c r="O8214" s="23">
        <f>'RESOLUCIONES EPG'!$N8214-'RESOLUCIONES EPG'!$D8214</f>
        <v>1103</v>
      </c>
    </row>
    <row r="8215" ht="16.5" customHeight="1">
      <c r="A8215" s="196"/>
      <c r="B8215" s="73" t="s">
        <v>7852</v>
      </c>
      <c r="C8215" s="74">
        <v>445.0</v>
      </c>
      <c r="D8215" s="130">
        <v>45103.0</v>
      </c>
      <c r="E8215" s="73" t="s">
        <v>1427</v>
      </c>
      <c r="F8215" s="130" t="s">
        <v>10486</v>
      </c>
      <c r="G8215" s="73" t="s">
        <v>18</v>
      </c>
      <c r="H8215" s="169" t="s">
        <v>8663</v>
      </c>
      <c r="I8215" s="287"/>
      <c r="J8215" s="23"/>
      <c r="K8215" s="21"/>
      <c r="L8215" s="21"/>
      <c r="M8215" s="21"/>
      <c r="N8215" s="22">
        <f t="shared" si="2"/>
        <v>46206</v>
      </c>
      <c r="O8215" s="23">
        <f>'RESOLUCIONES EPG'!$N8215-'RESOLUCIONES EPG'!$D8215</f>
        <v>1103</v>
      </c>
    </row>
    <row r="8216" ht="16.5" customHeight="1">
      <c r="A8216" s="196"/>
      <c r="B8216" s="73" t="s">
        <v>7852</v>
      </c>
      <c r="C8216" s="74">
        <v>446.0</v>
      </c>
      <c r="D8216" s="130">
        <v>45103.0</v>
      </c>
      <c r="E8216" s="73" t="s">
        <v>10487</v>
      </c>
      <c r="F8216" s="130" t="s">
        <v>10488</v>
      </c>
      <c r="G8216" s="73" t="s">
        <v>18</v>
      </c>
      <c r="H8216" s="169" t="s">
        <v>1997</v>
      </c>
      <c r="I8216" s="287"/>
      <c r="J8216" s="23"/>
      <c r="K8216" s="21"/>
      <c r="L8216" s="21"/>
      <c r="M8216" s="21"/>
      <c r="N8216" s="22">
        <f t="shared" si="2"/>
        <v>46206</v>
      </c>
      <c r="O8216" s="23">
        <f>'RESOLUCIONES EPG'!$N8216-'RESOLUCIONES EPG'!$D8216</f>
        <v>1103</v>
      </c>
    </row>
    <row r="8217" ht="16.5" customHeight="1">
      <c r="A8217" s="222"/>
      <c r="B8217" s="73" t="s">
        <v>7852</v>
      </c>
      <c r="C8217" s="74">
        <v>447.0</v>
      </c>
      <c r="D8217" s="130">
        <v>45103.0</v>
      </c>
      <c r="E8217" s="73" t="s">
        <v>10489</v>
      </c>
      <c r="F8217" s="130" t="s">
        <v>10490</v>
      </c>
      <c r="G8217" s="73" t="s">
        <v>18</v>
      </c>
      <c r="H8217" s="169" t="s">
        <v>8661</v>
      </c>
      <c r="I8217" s="287"/>
      <c r="J8217" s="23"/>
      <c r="K8217" s="21"/>
      <c r="L8217" s="21"/>
      <c r="M8217" s="21"/>
      <c r="N8217" s="22">
        <f t="shared" si="2"/>
        <v>46206</v>
      </c>
      <c r="O8217" s="23">
        <f>'RESOLUCIONES EPG'!$N8217-'RESOLUCIONES EPG'!$D8217</f>
        <v>1103</v>
      </c>
    </row>
    <row r="8218" ht="16.5" customHeight="1">
      <c r="A8218" s="222"/>
      <c r="B8218" s="73" t="s">
        <v>7852</v>
      </c>
      <c r="C8218" s="74">
        <v>448.0</v>
      </c>
      <c r="D8218" s="130">
        <v>45107.0</v>
      </c>
      <c r="E8218" s="73" t="s">
        <v>9107</v>
      </c>
      <c r="F8218" s="130" t="s">
        <v>9108</v>
      </c>
      <c r="G8218" s="73" t="s">
        <v>8629</v>
      </c>
      <c r="H8218" s="169"/>
      <c r="I8218" s="287"/>
      <c r="J8218" s="23"/>
      <c r="K8218" s="21"/>
      <c r="L8218" s="21"/>
      <c r="M8218" s="21"/>
      <c r="N8218" s="22">
        <f t="shared" si="2"/>
        <v>46206</v>
      </c>
      <c r="O8218" s="23">
        <f>'RESOLUCIONES EPG'!$N8218-'RESOLUCIONES EPG'!$D8218</f>
        <v>1099</v>
      </c>
    </row>
    <row r="8219" ht="16.5" customHeight="1">
      <c r="A8219" s="222"/>
      <c r="B8219" s="73" t="s">
        <v>7852</v>
      </c>
      <c r="C8219" s="74">
        <v>449.0</v>
      </c>
      <c r="D8219" s="130">
        <v>45107.0</v>
      </c>
      <c r="E8219" s="73" t="s">
        <v>5344</v>
      </c>
      <c r="F8219" s="130" t="s">
        <v>10491</v>
      </c>
      <c r="G8219" s="73" t="s">
        <v>8629</v>
      </c>
      <c r="H8219" s="169"/>
      <c r="I8219" s="287"/>
      <c r="J8219" s="23"/>
      <c r="K8219" s="21"/>
      <c r="L8219" s="21"/>
      <c r="M8219" s="21"/>
      <c r="N8219" s="22">
        <f t="shared" si="2"/>
        <v>46206</v>
      </c>
      <c r="O8219" s="23">
        <f>'RESOLUCIONES EPG'!$N8219-'RESOLUCIONES EPG'!$D8219</f>
        <v>1099</v>
      </c>
    </row>
    <row r="8220" ht="16.5" customHeight="1">
      <c r="A8220" s="222"/>
      <c r="B8220" s="73" t="s">
        <v>7852</v>
      </c>
      <c r="C8220" s="74">
        <v>450.0</v>
      </c>
      <c r="D8220" s="130">
        <v>45107.0</v>
      </c>
      <c r="E8220" s="73" t="s">
        <v>4688</v>
      </c>
      <c r="F8220" s="130" t="s">
        <v>10492</v>
      </c>
      <c r="G8220" s="73" t="s">
        <v>18</v>
      </c>
      <c r="H8220" s="169" t="s">
        <v>8661</v>
      </c>
      <c r="I8220" s="287"/>
      <c r="J8220" s="23"/>
      <c r="K8220" s="21"/>
      <c r="L8220" s="21"/>
      <c r="M8220" s="21"/>
      <c r="N8220" s="22">
        <f t="shared" si="2"/>
        <v>46206</v>
      </c>
      <c r="O8220" s="23">
        <f>'RESOLUCIONES EPG'!$N8220-'RESOLUCIONES EPG'!$D8220</f>
        <v>1099</v>
      </c>
    </row>
    <row r="8221" ht="16.5" customHeight="1">
      <c r="A8221" s="222"/>
      <c r="B8221" s="73" t="s">
        <v>7852</v>
      </c>
      <c r="C8221" s="74">
        <v>451.0</v>
      </c>
      <c r="D8221" s="130">
        <v>45107.0</v>
      </c>
      <c r="E8221" s="73" t="s">
        <v>10493</v>
      </c>
      <c r="F8221" s="130" t="s">
        <v>10494</v>
      </c>
      <c r="G8221" s="73" t="s">
        <v>18</v>
      </c>
      <c r="H8221" s="169" t="s">
        <v>8704</v>
      </c>
      <c r="I8221" s="287"/>
      <c r="J8221" s="23"/>
      <c r="K8221" s="21"/>
      <c r="L8221" s="21"/>
      <c r="M8221" s="21"/>
      <c r="N8221" s="22">
        <f t="shared" si="2"/>
        <v>46206</v>
      </c>
      <c r="O8221" s="23">
        <f>'RESOLUCIONES EPG'!$N8221-'RESOLUCIONES EPG'!$D8221</f>
        <v>1099</v>
      </c>
    </row>
    <row r="8222" ht="16.5" customHeight="1">
      <c r="A8222" s="196"/>
      <c r="B8222" s="73" t="s">
        <v>7852</v>
      </c>
      <c r="C8222" s="74">
        <v>452.0</v>
      </c>
      <c r="D8222" s="130">
        <v>45107.0</v>
      </c>
      <c r="E8222" s="73" t="s">
        <v>10495</v>
      </c>
      <c r="F8222" s="130" t="s">
        <v>10496</v>
      </c>
      <c r="G8222" s="73" t="s">
        <v>18</v>
      </c>
      <c r="H8222" s="169" t="s">
        <v>2663</v>
      </c>
      <c r="I8222" s="287"/>
      <c r="J8222" s="23"/>
      <c r="K8222" s="21"/>
      <c r="L8222" s="21"/>
      <c r="M8222" s="21"/>
      <c r="N8222" s="22">
        <f t="shared" si="2"/>
        <v>46206</v>
      </c>
      <c r="O8222" s="23">
        <f>'RESOLUCIONES EPG'!$N8222-'RESOLUCIONES EPG'!$D8222</f>
        <v>1099</v>
      </c>
    </row>
    <row r="8223" ht="16.5" customHeight="1">
      <c r="A8223" s="196"/>
      <c r="B8223" s="73" t="s">
        <v>7852</v>
      </c>
      <c r="C8223" s="74">
        <v>453.0</v>
      </c>
      <c r="D8223" s="130">
        <v>45107.0</v>
      </c>
      <c r="E8223" s="73" t="s">
        <v>10497</v>
      </c>
      <c r="F8223" s="130" t="s">
        <v>10498</v>
      </c>
      <c r="G8223" s="73" t="s">
        <v>18</v>
      </c>
      <c r="H8223" s="169" t="s">
        <v>2663</v>
      </c>
      <c r="I8223" s="287"/>
      <c r="J8223" s="23"/>
      <c r="K8223" s="21"/>
      <c r="L8223" s="21"/>
      <c r="M8223" s="21"/>
      <c r="N8223" s="22">
        <f t="shared" si="2"/>
        <v>46206</v>
      </c>
      <c r="O8223" s="23">
        <f>'RESOLUCIONES EPG'!$N8223-'RESOLUCIONES EPG'!$D8223</f>
        <v>1099</v>
      </c>
    </row>
    <row r="8224" ht="16.5" customHeight="1">
      <c r="A8224" s="196"/>
      <c r="B8224" s="73"/>
      <c r="C8224" s="74">
        <v>454.0</v>
      </c>
      <c r="D8224" s="130">
        <v>45107.0</v>
      </c>
      <c r="E8224" s="192" t="s">
        <v>10499</v>
      </c>
      <c r="F8224" s="130" t="s">
        <v>4982</v>
      </c>
      <c r="G8224" s="73" t="s">
        <v>10500</v>
      </c>
      <c r="H8224" s="169"/>
      <c r="I8224" s="299" t="s">
        <v>10501</v>
      </c>
      <c r="J8224" s="299" t="s">
        <v>10166</v>
      </c>
      <c r="K8224" s="21"/>
      <c r="L8224" s="21"/>
      <c r="M8224" s="21"/>
      <c r="N8224" s="22">
        <f t="shared" si="2"/>
        <v>46206</v>
      </c>
      <c r="O8224" s="23">
        <f>'RESOLUCIONES EPG'!$N8224-'RESOLUCIONES EPG'!$D8224</f>
        <v>1099</v>
      </c>
    </row>
    <row r="8225" ht="16.5" customHeight="1">
      <c r="A8225" s="196"/>
      <c r="B8225" s="73" t="s">
        <v>7852</v>
      </c>
      <c r="C8225" s="74">
        <v>455.0</v>
      </c>
      <c r="D8225" s="130">
        <v>45107.0</v>
      </c>
      <c r="E8225" s="73" t="s">
        <v>1471</v>
      </c>
      <c r="F8225" s="130" t="s">
        <v>10502</v>
      </c>
      <c r="G8225" s="73" t="s">
        <v>18</v>
      </c>
      <c r="H8225" s="169" t="s">
        <v>1997</v>
      </c>
      <c r="I8225" s="287"/>
      <c r="J8225" s="23"/>
      <c r="K8225" s="21"/>
      <c r="L8225" s="21"/>
      <c r="M8225" s="21"/>
      <c r="N8225" s="22">
        <f t="shared" si="2"/>
        <v>46206</v>
      </c>
      <c r="O8225" s="23">
        <f>'RESOLUCIONES EPG'!$N8225-'RESOLUCIONES EPG'!$D8225</f>
        <v>1099</v>
      </c>
    </row>
    <row r="8226" ht="16.5" customHeight="1">
      <c r="A8226" s="196"/>
      <c r="B8226" s="73"/>
      <c r="C8226" s="74">
        <v>456.0</v>
      </c>
      <c r="D8226" s="130">
        <v>45107.0</v>
      </c>
      <c r="E8226" s="73" t="s">
        <v>2522</v>
      </c>
      <c r="F8226" s="130" t="s">
        <v>8807</v>
      </c>
      <c r="G8226" s="73" t="s">
        <v>2253</v>
      </c>
      <c r="H8226" s="169" t="s">
        <v>10503</v>
      </c>
      <c r="I8226" s="287"/>
      <c r="J8226" s="23"/>
      <c r="K8226" s="21"/>
      <c r="L8226" s="21"/>
      <c r="M8226" s="21"/>
      <c r="N8226" s="22">
        <f t="shared" si="2"/>
        <v>46206</v>
      </c>
      <c r="O8226" s="23">
        <f>'RESOLUCIONES EPG'!$N8226-'RESOLUCIONES EPG'!$D8226</f>
        <v>1099</v>
      </c>
    </row>
    <row r="8227" ht="16.5" customHeight="1">
      <c r="A8227" s="196"/>
      <c r="B8227" s="73"/>
      <c r="C8227" s="74">
        <v>457.0</v>
      </c>
      <c r="D8227" s="130">
        <v>45107.0</v>
      </c>
      <c r="E8227" s="73" t="s">
        <v>4484</v>
      </c>
      <c r="F8227" s="130" t="s">
        <v>7674</v>
      </c>
      <c r="G8227" s="73" t="s">
        <v>2253</v>
      </c>
      <c r="H8227" s="169" t="s">
        <v>8832</v>
      </c>
      <c r="I8227" s="287"/>
      <c r="J8227" s="23"/>
      <c r="K8227" s="21"/>
      <c r="L8227" s="21"/>
      <c r="M8227" s="21"/>
      <c r="N8227" s="22">
        <f t="shared" si="2"/>
        <v>46206</v>
      </c>
      <c r="O8227" s="23">
        <f>'RESOLUCIONES EPG'!$N8227-'RESOLUCIONES EPG'!$D8227</f>
        <v>1099</v>
      </c>
    </row>
    <row r="8228" ht="16.5" customHeight="1">
      <c r="A8228" s="222"/>
      <c r="B8228" s="73"/>
      <c r="C8228" s="74">
        <v>458.0</v>
      </c>
      <c r="D8228" s="130">
        <v>45107.0</v>
      </c>
      <c r="E8228" s="73" t="s">
        <v>3408</v>
      </c>
      <c r="F8228" s="130" t="s">
        <v>3409</v>
      </c>
      <c r="G8228" s="73" t="s">
        <v>2253</v>
      </c>
      <c r="H8228" s="169" t="s">
        <v>8832</v>
      </c>
      <c r="I8228" s="287"/>
      <c r="J8228" s="23"/>
      <c r="K8228" s="21"/>
      <c r="L8228" s="21"/>
      <c r="M8228" s="21"/>
      <c r="N8228" s="22">
        <f t="shared" si="2"/>
        <v>46206</v>
      </c>
      <c r="O8228" s="23">
        <f>'RESOLUCIONES EPG'!$N8228-'RESOLUCIONES EPG'!$D8228</f>
        <v>1099</v>
      </c>
    </row>
    <row r="8229" ht="16.5" customHeight="1">
      <c r="A8229" s="222"/>
      <c r="B8229" s="73" t="s">
        <v>7852</v>
      </c>
      <c r="C8229" s="74">
        <v>459.0</v>
      </c>
      <c r="D8229" s="130">
        <v>45113.0</v>
      </c>
      <c r="E8229" s="73" t="s">
        <v>10504</v>
      </c>
      <c r="F8229" s="130" t="s">
        <v>10505</v>
      </c>
      <c r="G8229" s="73" t="s">
        <v>2751</v>
      </c>
      <c r="H8229" s="169"/>
      <c r="I8229" s="296" t="s">
        <v>10506</v>
      </c>
      <c r="J8229" s="296" t="s">
        <v>10507</v>
      </c>
      <c r="K8229" s="21"/>
      <c r="L8229" s="21"/>
      <c r="M8229" s="21"/>
      <c r="N8229" s="22">
        <f t="shared" si="2"/>
        <v>46206</v>
      </c>
      <c r="O8229" s="23">
        <f>'RESOLUCIONES EPG'!$N8229-'RESOLUCIONES EPG'!$D8229</f>
        <v>1093</v>
      </c>
    </row>
    <row r="8230" ht="16.5" customHeight="1">
      <c r="A8230" s="222"/>
      <c r="B8230" s="73" t="s">
        <v>7852</v>
      </c>
      <c r="C8230" s="74">
        <v>460.0</v>
      </c>
      <c r="D8230" s="130">
        <v>45113.0</v>
      </c>
      <c r="E8230" s="73" t="s">
        <v>10442</v>
      </c>
      <c r="F8230" s="130" t="s">
        <v>10508</v>
      </c>
      <c r="G8230" s="73" t="s">
        <v>2751</v>
      </c>
      <c r="H8230" s="169"/>
      <c r="I8230" s="299" t="s">
        <v>10157</v>
      </c>
      <c r="J8230" s="299" t="s">
        <v>4869</v>
      </c>
      <c r="K8230" s="21"/>
      <c r="L8230" s="21"/>
      <c r="M8230" s="21"/>
      <c r="N8230" s="22">
        <f t="shared" si="2"/>
        <v>46206</v>
      </c>
      <c r="O8230" s="23">
        <f>'RESOLUCIONES EPG'!$N8230-'RESOLUCIONES EPG'!$D8230</f>
        <v>1093</v>
      </c>
    </row>
    <row r="8231" ht="16.5" customHeight="1">
      <c r="A8231" s="223"/>
      <c r="B8231" s="73" t="s">
        <v>7852</v>
      </c>
      <c r="C8231" s="74">
        <v>461.0</v>
      </c>
      <c r="D8231" s="130">
        <v>45113.0</v>
      </c>
      <c r="E8231" s="73" t="s">
        <v>10476</v>
      </c>
      <c r="F8231" s="130" t="s">
        <v>10509</v>
      </c>
      <c r="G8231" s="73" t="s">
        <v>2751</v>
      </c>
      <c r="H8231" s="169"/>
      <c r="I8231" s="296" t="s">
        <v>10510</v>
      </c>
      <c r="J8231" s="296" t="s">
        <v>10511</v>
      </c>
      <c r="K8231" s="21"/>
      <c r="L8231" s="21"/>
      <c r="M8231" s="21"/>
      <c r="N8231" s="22">
        <f t="shared" si="2"/>
        <v>46206</v>
      </c>
      <c r="O8231" s="23">
        <f>'RESOLUCIONES EPG'!$N8231-'RESOLUCIONES EPG'!$D8231</f>
        <v>1093</v>
      </c>
    </row>
    <row r="8232" ht="16.5" customHeight="1">
      <c r="A8232" s="223"/>
      <c r="B8232" s="73" t="s">
        <v>7852</v>
      </c>
      <c r="C8232" s="74">
        <v>462.0</v>
      </c>
      <c r="D8232" s="130">
        <v>45113.0</v>
      </c>
      <c r="E8232" s="73" t="s">
        <v>10512</v>
      </c>
      <c r="F8232" s="130" t="s">
        <v>10513</v>
      </c>
      <c r="G8232" s="73" t="s">
        <v>2751</v>
      </c>
      <c r="H8232" s="169"/>
      <c r="I8232" s="296" t="s">
        <v>10510</v>
      </c>
      <c r="J8232" s="296" t="s">
        <v>10511</v>
      </c>
      <c r="K8232" s="21"/>
      <c r="L8232" s="21"/>
      <c r="M8232" s="21"/>
      <c r="N8232" s="22">
        <f t="shared" si="2"/>
        <v>46206</v>
      </c>
      <c r="O8232" s="23">
        <f>'RESOLUCIONES EPG'!$N8232-'RESOLUCIONES EPG'!$D8232</f>
        <v>1093</v>
      </c>
    </row>
    <row r="8233" ht="16.5" customHeight="1">
      <c r="A8233" s="196"/>
      <c r="B8233" s="73" t="s">
        <v>7852</v>
      </c>
      <c r="C8233" s="74">
        <v>463.0</v>
      </c>
      <c r="D8233" s="130">
        <v>45113.0</v>
      </c>
      <c r="E8233" s="73" t="s">
        <v>10446</v>
      </c>
      <c r="F8233" s="130" t="s">
        <v>3011</v>
      </c>
      <c r="G8233" s="73" t="s">
        <v>2751</v>
      </c>
      <c r="H8233" s="169"/>
      <c r="I8233" s="296" t="s">
        <v>10510</v>
      </c>
      <c r="J8233" s="296" t="s">
        <v>10511</v>
      </c>
      <c r="K8233" s="21"/>
      <c r="L8233" s="21"/>
      <c r="M8233" s="21"/>
      <c r="N8233" s="22">
        <f t="shared" si="2"/>
        <v>46206</v>
      </c>
      <c r="O8233" s="23">
        <f>'RESOLUCIONES EPG'!$N8233-'RESOLUCIONES EPG'!$D8233</f>
        <v>1093</v>
      </c>
    </row>
    <row r="8234" ht="16.5" customHeight="1">
      <c r="A8234" s="239"/>
      <c r="B8234" s="73" t="s">
        <v>7852</v>
      </c>
      <c r="C8234" s="74">
        <v>464.0</v>
      </c>
      <c r="D8234" s="130">
        <v>45113.0</v>
      </c>
      <c r="E8234" s="73" t="s">
        <v>10460</v>
      </c>
      <c r="F8234" s="130" t="s">
        <v>10514</v>
      </c>
      <c r="G8234" s="73" t="s">
        <v>2751</v>
      </c>
      <c r="H8234" s="169"/>
      <c r="I8234" s="299" t="s">
        <v>10515</v>
      </c>
      <c r="J8234" s="23"/>
      <c r="K8234" s="21"/>
      <c r="L8234" s="21"/>
      <c r="M8234" s="21"/>
      <c r="N8234" s="22">
        <f t="shared" si="2"/>
        <v>46206</v>
      </c>
      <c r="O8234" s="23">
        <f>'RESOLUCIONES EPG'!$N8234-'RESOLUCIONES EPG'!$D8234</f>
        <v>1093</v>
      </c>
    </row>
    <row r="8235" ht="16.5" customHeight="1">
      <c r="A8235" s="223"/>
      <c r="B8235" s="73" t="s">
        <v>7852</v>
      </c>
      <c r="C8235" s="74">
        <v>465.0</v>
      </c>
      <c r="D8235" s="130">
        <v>45113.0</v>
      </c>
      <c r="E8235" s="73" t="s">
        <v>10497</v>
      </c>
      <c r="F8235" s="130" t="s">
        <v>10516</v>
      </c>
      <c r="G8235" s="73" t="s">
        <v>2751</v>
      </c>
      <c r="H8235" s="169"/>
      <c r="I8235" s="299" t="s">
        <v>10098</v>
      </c>
      <c r="J8235" s="299" t="s">
        <v>10517</v>
      </c>
      <c r="K8235" s="21"/>
      <c r="L8235" s="21"/>
      <c r="M8235" s="21"/>
      <c r="N8235" s="22">
        <f t="shared" si="2"/>
        <v>46206</v>
      </c>
      <c r="O8235" s="23">
        <f>'RESOLUCIONES EPG'!$N8235-'RESOLUCIONES EPG'!$D8235</f>
        <v>1093</v>
      </c>
    </row>
    <row r="8236" ht="16.5" customHeight="1">
      <c r="A8236" s="223"/>
      <c r="B8236" s="73" t="s">
        <v>7852</v>
      </c>
      <c r="C8236" s="74">
        <v>466.0</v>
      </c>
      <c r="D8236" s="130">
        <v>45113.0</v>
      </c>
      <c r="E8236" s="73" t="s">
        <v>10429</v>
      </c>
      <c r="F8236" s="130" t="s">
        <v>10518</v>
      </c>
      <c r="G8236" s="73" t="s">
        <v>2751</v>
      </c>
      <c r="H8236" s="169"/>
      <c r="I8236" s="299" t="s">
        <v>10123</v>
      </c>
      <c r="J8236" s="299" t="s">
        <v>10519</v>
      </c>
      <c r="K8236" s="21"/>
      <c r="L8236" s="21"/>
      <c r="M8236" s="21"/>
      <c r="N8236" s="22">
        <f t="shared" si="2"/>
        <v>46206</v>
      </c>
      <c r="O8236" s="23">
        <f>'RESOLUCIONES EPG'!$N8236-'RESOLUCIONES EPG'!$D8236</f>
        <v>1093</v>
      </c>
    </row>
    <row r="8237" ht="16.5" customHeight="1">
      <c r="A8237" s="223"/>
      <c r="B8237" s="73" t="s">
        <v>7852</v>
      </c>
      <c r="C8237" s="74">
        <v>467.0</v>
      </c>
      <c r="D8237" s="130">
        <v>45113.0</v>
      </c>
      <c r="E8237" s="73" t="s">
        <v>2832</v>
      </c>
      <c r="F8237" s="130" t="s">
        <v>10520</v>
      </c>
      <c r="G8237" s="73" t="s">
        <v>2751</v>
      </c>
      <c r="H8237" s="169"/>
      <c r="I8237" s="299" t="s">
        <v>10521</v>
      </c>
      <c r="J8237" s="299" t="s">
        <v>10522</v>
      </c>
      <c r="K8237" s="21"/>
      <c r="L8237" s="21"/>
      <c r="M8237" s="21"/>
      <c r="N8237" s="22">
        <f t="shared" si="2"/>
        <v>46206</v>
      </c>
      <c r="O8237" s="23">
        <f>'RESOLUCIONES EPG'!$N8237-'RESOLUCIONES EPG'!$D8237</f>
        <v>1093</v>
      </c>
    </row>
    <row r="8238" ht="16.5" customHeight="1">
      <c r="A8238" s="196"/>
      <c r="B8238" s="73" t="s">
        <v>7852</v>
      </c>
      <c r="C8238" s="74">
        <v>468.0</v>
      </c>
      <c r="D8238" s="130">
        <v>45113.0</v>
      </c>
      <c r="E8238" s="73" t="s">
        <v>10470</v>
      </c>
      <c r="F8238" s="130" t="s">
        <v>10523</v>
      </c>
      <c r="G8238" s="73" t="s">
        <v>2751</v>
      </c>
      <c r="H8238" s="169"/>
      <c r="I8238" s="299" t="s">
        <v>10521</v>
      </c>
      <c r="J8238" s="299" t="s">
        <v>10524</v>
      </c>
      <c r="K8238" s="21"/>
      <c r="L8238" s="21"/>
      <c r="M8238" s="21"/>
      <c r="N8238" s="22">
        <f t="shared" si="2"/>
        <v>46206</v>
      </c>
      <c r="O8238" s="23">
        <f>'RESOLUCIONES EPG'!$N8238-'RESOLUCIONES EPG'!$D8238</f>
        <v>1093</v>
      </c>
    </row>
    <row r="8239" ht="16.5" customHeight="1">
      <c r="A8239" s="226"/>
      <c r="B8239" s="73" t="s">
        <v>7852</v>
      </c>
      <c r="C8239" s="74">
        <v>469.0</v>
      </c>
      <c r="D8239" s="130">
        <v>45113.0</v>
      </c>
      <c r="E8239" s="73" t="s">
        <v>10525</v>
      </c>
      <c r="F8239" s="130" t="s">
        <v>10526</v>
      </c>
      <c r="G8239" s="73" t="s">
        <v>2751</v>
      </c>
      <c r="H8239" s="169"/>
      <c r="I8239" s="299" t="s">
        <v>10098</v>
      </c>
      <c r="J8239" s="299" t="s">
        <v>10517</v>
      </c>
      <c r="K8239" s="21"/>
      <c r="L8239" s="21"/>
      <c r="M8239" s="21"/>
      <c r="N8239" s="22">
        <f t="shared" si="2"/>
        <v>46206</v>
      </c>
      <c r="O8239" s="23">
        <f>'RESOLUCIONES EPG'!$N8239-'RESOLUCIONES EPG'!$D8239</f>
        <v>1093</v>
      </c>
    </row>
    <row r="8240" ht="16.5" customHeight="1">
      <c r="A8240" s="222"/>
      <c r="B8240" s="73" t="s">
        <v>7852</v>
      </c>
      <c r="C8240" s="74">
        <v>470.0</v>
      </c>
      <c r="D8240" s="130">
        <v>45113.0</v>
      </c>
      <c r="E8240" s="73" t="s">
        <v>10478</v>
      </c>
      <c r="F8240" s="130" t="s">
        <v>10527</v>
      </c>
      <c r="G8240" s="73" t="s">
        <v>2751</v>
      </c>
      <c r="H8240" s="169"/>
      <c r="I8240" s="299" t="s">
        <v>10098</v>
      </c>
      <c r="J8240" s="296" t="s">
        <v>10517</v>
      </c>
      <c r="K8240" s="21"/>
      <c r="L8240" s="21"/>
      <c r="M8240" s="21"/>
      <c r="N8240" s="22">
        <f t="shared" si="2"/>
        <v>46206</v>
      </c>
      <c r="O8240" s="23">
        <f>'RESOLUCIONES EPG'!$N8240-'RESOLUCIONES EPG'!$D8240</f>
        <v>1093</v>
      </c>
    </row>
    <row r="8241" ht="16.5" customHeight="1">
      <c r="A8241" s="222"/>
      <c r="B8241" s="73" t="s">
        <v>7852</v>
      </c>
      <c r="C8241" s="74">
        <v>471.0</v>
      </c>
      <c r="D8241" s="130">
        <v>45113.0</v>
      </c>
      <c r="E8241" s="73" t="s">
        <v>10528</v>
      </c>
      <c r="F8241" s="130" t="s">
        <v>10529</v>
      </c>
      <c r="G8241" s="73" t="s">
        <v>2751</v>
      </c>
      <c r="H8241" s="169"/>
      <c r="I8241" s="299" t="s">
        <v>10157</v>
      </c>
      <c r="J8241" s="299" t="s">
        <v>4869</v>
      </c>
      <c r="K8241" s="21"/>
      <c r="L8241" s="21"/>
      <c r="M8241" s="21"/>
      <c r="N8241" s="22">
        <f t="shared" si="2"/>
        <v>46206</v>
      </c>
      <c r="O8241" s="23">
        <f>'RESOLUCIONES EPG'!$N8241-'RESOLUCIONES EPG'!$D8241</f>
        <v>1093</v>
      </c>
    </row>
    <row r="8242" ht="16.5" customHeight="1">
      <c r="A8242" s="222"/>
      <c r="B8242" s="73" t="s">
        <v>7852</v>
      </c>
      <c r="C8242" s="74">
        <v>472.0</v>
      </c>
      <c r="D8242" s="130">
        <v>45113.0</v>
      </c>
      <c r="E8242" s="73" t="s">
        <v>1509</v>
      </c>
      <c r="F8242" s="130" t="s">
        <v>1510</v>
      </c>
      <c r="G8242" s="73" t="s">
        <v>2751</v>
      </c>
      <c r="H8242" s="169"/>
      <c r="I8242" s="299" t="s">
        <v>10123</v>
      </c>
      <c r="J8242" s="299" t="s">
        <v>10519</v>
      </c>
      <c r="K8242" s="21"/>
      <c r="L8242" s="21"/>
      <c r="M8242" s="21"/>
      <c r="N8242" s="22">
        <f t="shared" si="2"/>
        <v>46206</v>
      </c>
      <c r="O8242" s="23">
        <f>'RESOLUCIONES EPG'!$N8242-'RESOLUCIONES EPG'!$D8242</f>
        <v>1093</v>
      </c>
    </row>
    <row r="8243" ht="16.5" customHeight="1">
      <c r="A8243" s="196"/>
      <c r="B8243" s="73" t="s">
        <v>7852</v>
      </c>
      <c r="C8243" s="74">
        <v>473.0</v>
      </c>
      <c r="D8243" s="130">
        <v>45113.0</v>
      </c>
      <c r="E8243" s="73" t="s">
        <v>10444</v>
      </c>
      <c r="F8243" s="130" t="s">
        <v>10530</v>
      </c>
      <c r="G8243" s="73" t="s">
        <v>2751</v>
      </c>
      <c r="H8243" s="169"/>
      <c r="I8243" s="299" t="s">
        <v>10123</v>
      </c>
      <c r="J8243" s="299" t="s">
        <v>10519</v>
      </c>
      <c r="K8243" s="21"/>
      <c r="L8243" s="21"/>
      <c r="M8243" s="21"/>
      <c r="N8243" s="22">
        <f t="shared" si="2"/>
        <v>46206</v>
      </c>
      <c r="O8243" s="23">
        <f>'RESOLUCIONES EPG'!$N8243-'RESOLUCIONES EPG'!$D8243</f>
        <v>1093</v>
      </c>
    </row>
    <row r="8244" ht="16.5" customHeight="1">
      <c r="A8244" s="196"/>
      <c r="B8244" s="73" t="s">
        <v>7852</v>
      </c>
      <c r="C8244" s="74">
        <v>474.0</v>
      </c>
      <c r="D8244" s="130">
        <v>45113.0</v>
      </c>
      <c r="E8244" s="73" t="s">
        <v>10424</v>
      </c>
      <c r="F8244" s="130" t="s">
        <v>10531</v>
      </c>
      <c r="G8244" s="73" t="s">
        <v>2751</v>
      </c>
      <c r="H8244" s="169"/>
      <c r="I8244" s="299" t="s">
        <v>10532</v>
      </c>
      <c r="J8244" s="299" t="s">
        <v>10264</v>
      </c>
      <c r="K8244" s="21"/>
      <c r="L8244" s="21"/>
      <c r="M8244" s="21"/>
      <c r="N8244" s="22">
        <f t="shared" si="2"/>
        <v>46206</v>
      </c>
      <c r="O8244" s="23">
        <f>'RESOLUCIONES EPG'!$N8244-'RESOLUCIONES EPG'!$D8244</f>
        <v>1093</v>
      </c>
    </row>
    <row r="8245" ht="16.5" customHeight="1">
      <c r="A8245" s="222"/>
      <c r="B8245" s="73" t="s">
        <v>7852</v>
      </c>
      <c r="C8245" s="74">
        <v>475.0</v>
      </c>
      <c r="D8245" s="130">
        <v>45113.0</v>
      </c>
      <c r="E8245" s="73" t="s">
        <v>5301</v>
      </c>
      <c r="F8245" s="130" t="s">
        <v>5302</v>
      </c>
      <c r="G8245" s="73" t="s">
        <v>2751</v>
      </c>
      <c r="H8245" s="169"/>
      <c r="I8245" s="299" t="s">
        <v>10098</v>
      </c>
      <c r="J8245" s="299" t="s">
        <v>10533</v>
      </c>
      <c r="K8245" s="21"/>
      <c r="L8245" s="21"/>
      <c r="M8245" s="21"/>
      <c r="N8245" s="22">
        <f t="shared" si="2"/>
        <v>46206</v>
      </c>
      <c r="O8245" s="23">
        <f>'RESOLUCIONES EPG'!$N8245-'RESOLUCIONES EPG'!$D8245</f>
        <v>1093</v>
      </c>
    </row>
    <row r="8246" ht="16.5" customHeight="1">
      <c r="A8246" s="222"/>
      <c r="B8246" s="73" t="s">
        <v>7852</v>
      </c>
      <c r="C8246" s="74">
        <v>476.0</v>
      </c>
      <c r="D8246" s="130">
        <v>45113.0</v>
      </c>
      <c r="E8246" s="73" t="s">
        <v>2001</v>
      </c>
      <c r="F8246" s="130" t="s">
        <v>10534</v>
      </c>
      <c r="G8246" s="73" t="s">
        <v>2751</v>
      </c>
      <c r="H8246" s="169"/>
      <c r="I8246" s="299" t="s">
        <v>10532</v>
      </c>
      <c r="J8246" s="299" t="s">
        <v>10264</v>
      </c>
      <c r="K8246" s="21"/>
      <c r="L8246" s="21"/>
      <c r="M8246" s="21"/>
      <c r="N8246" s="22">
        <f t="shared" si="2"/>
        <v>46206</v>
      </c>
      <c r="O8246" s="23">
        <f>'RESOLUCIONES EPG'!$N8246-'RESOLUCIONES EPG'!$D8246</f>
        <v>1093</v>
      </c>
    </row>
    <row r="8247" ht="16.5" customHeight="1">
      <c r="A8247" s="222"/>
      <c r="B8247" s="73" t="s">
        <v>7852</v>
      </c>
      <c r="C8247" s="74">
        <v>477.0</v>
      </c>
      <c r="D8247" s="130">
        <v>45113.0</v>
      </c>
      <c r="E8247" s="73" t="s">
        <v>2142</v>
      </c>
      <c r="F8247" s="130" t="s">
        <v>10535</v>
      </c>
      <c r="G8247" s="73" t="s">
        <v>2751</v>
      </c>
      <c r="H8247" s="169"/>
      <c r="I8247" s="299" t="s">
        <v>10519</v>
      </c>
      <c r="J8247" s="299" t="s">
        <v>10123</v>
      </c>
      <c r="K8247" s="21"/>
      <c r="L8247" s="21"/>
      <c r="M8247" s="21"/>
      <c r="N8247" s="22">
        <f t="shared" si="2"/>
        <v>46206</v>
      </c>
      <c r="O8247" s="23">
        <f>'RESOLUCIONES EPG'!$N8247-'RESOLUCIONES EPG'!$D8247</f>
        <v>1093</v>
      </c>
    </row>
    <row r="8248" ht="16.5" customHeight="1">
      <c r="A8248" s="222"/>
      <c r="B8248" s="73" t="s">
        <v>7852</v>
      </c>
      <c r="C8248" s="74">
        <v>478.0</v>
      </c>
      <c r="D8248" s="130">
        <v>45113.0</v>
      </c>
      <c r="E8248" s="73" t="s">
        <v>10431</v>
      </c>
      <c r="F8248" s="130" t="s">
        <v>10536</v>
      </c>
      <c r="G8248" s="73" t="s">
        <v>2751</v>
      </c>
      <c r="H8248" s="169"/>
      <c r="I8248" s="299" t="s">
        <v>10123</v>
      </c>
      <c r="J8248" s="299" t="s">
        <v>10519</v>
      </c>
      <c r="K8248" s="21"/>
      <c r="L8248" s="21"/>
      <c r="M8248" s="21"/>
      <c r="N8248" s="22">
        <f t="shared" si="2"/>
        <v>46206</v>
      </c>
      <c r="O8248" s="23">
        <f>'RESOLUCIONES EPG'!$N8248-'RESOLUCIONES EPG'!$D8248</f>
        <v>1093</v>
      </c>
    </row>
    <row r="8249" ht="16.5" customHeight="1">
      <c r="A8249" s="222"/>
      <c r="B8249" s="73" t="s">
        <v>7852</v>
      </c>
      <c r="C8249" s="74">
        <v>479.0</v>
      </c>
      <c r="D8249" s="130">
        <v>45113.0</v>
      </c>
      <c r="E8249" s="73" t="s">
        <v>10455</v>
      </c>
      <c r="F8249" s="130" t="s">
        <v>10456</v>
      </c>
      <c r="G8249" s="73" t="s">
        <v>2751</v>
      </c>
      <c r="H8249" s="169"/>
      <c r="I8249" s="299" t="s">
        <v>10157</v>
      </c>
      <c r="J8249" s="299" t="s">
        <v>4869</v>
      </c>
      <c r="K8249" s="21"/>
      <c r="L8249" s="21"/>
      <c r="M8249" s="21"/>
      <c r="N8249" s="22">
        <f t="shared" si="2"/>
        <v>46206</v>
      </c>
      <c r="O8249" s="23">
        <f>'RESOLUCIONES EPG'!$N8249-'RESOLUCIONES EPG'!$D8249</f>
        <v>1093</v>
      </c>
    </row>
    <row r="8250" ht="16.5" customHeight="1">
      <c r="A8250" s="222"/>
      <c r="B8250" s="73" t="s">
        <v>7852</v>
      </c>
      <c r="C8250" s="74">
        <v>480.0</v>
      </c>
      <c r="D8250" s="130">
        <v>45113.0</v>
      </c>
      <c r="E8250" s="73" t="s">
        <v>10537</v>
      </c>
      <c r="F8250" s="130" t="s">
        <v>10538</v>
      </c>
      <c r="G8250" s="73" t="s">
        <v>2751</v>
      </c>
      <c r="H8250" s="169"/>
      <c r="I8250" s="299" t="s">
        <v>10157</v>
      </c>
      <c r="J8250" s="296" t="s">
        <v>4869</v>
      </c>
      <c r="K8250" s="21"/>
      <c r="L8250" s="21"/>
      <c r="M8250" s="21"/>
      <c r="N8250" s="22">
        <f t="shared" si="2"/>
        <v>46206</v>
      </c>
      <c r="O8250" s="23">
        <f>'RESOLUCIONES EPG'!$N8250-'RESOLUCIONES EPG'!$D8250</f>
        <v>1093</v>
      </c>
    </row>
    <row r="8251" ht="16.5" customHeight="1">
      <c r="A8251" s="223"/>
      <c r="B8251" s="73" t="s">
        <v>7852</v>
      </c>
      <c r="C8251" s="74">
        <v>481.0</v>
      </c>
      <c r="D8251" s="130">
        <v>45113.0</v>
      </c>
      <c r="E8251" s="73" t="s">
        <v>5321</v>
      </c>
      <c r="F8251" s="130" t="s">
        <v>10539</v>
      </c>
      <c r="G8251" s="73" t="s">
        <v>2751</v>
      </c>
      <c r="H8251" s="169"/>
      <c r="I8251" s="299" t="s">
        <v>10157</v>
      </c>
      <c r="J8251" s="299" t="s">
        <v>4869</v>
      </c>
      <c r="K8251" s="21"/>
      <c r="L8251" s="21"/>
      <c r="M8251" s="21"/>
      <c r="N8251" s="22">
        <f t="shared" si="2"/>
        <v>46206</v>
      </c>
      <c r="O8251" s="23">
        <f>'RESOLUCIONES EPG'!$N8251-'RESOLUCIONES EPG'!$D8251</f>
        <v>1093</v>
      </c>
    </row>
    <row r="8252" ht="16.5" customHeight="1">
      <c r="A8252" s="224"/>
      <c r="B8252" s="73" t="s">
        <v>7852</v>
      </c>
      <c r="C8252" s="74">
        <v>482.0</v>
      </c>
      <c r="D8252" s="130">
        <v>45113.0</v>
      </c>
      <c r="E8252" s="73" t="s">
        <v>10433</v>
      </c>
      <c r="F8252" s="130" t="s">
        <v>10540</v>
      </c>
      <c r="G8252" s="73" t="s">
        <v>2751</v>
      </c>
      <c r="H8252" s="169"/>
      <c r="I8252" s="299" t="s">
        <v>10366</v>
      </c>
      <c r="J8252" s="299" t="s">
        <v>10541</v>
      </c>
      <c r="K8252" s="21"/>
      <c r="L8252" s="21"/>
      <c r="M8252" s="21"/>
      <c r="N8252" s="22">
        <f t="shared" si="2"/>
        <v>46206</v>
      </c>
      <c r="O8252" s="23">
        <f>'RESOLUCIONES EPG'!$N8252-'RESOLUCIONES EPG'!$D8252</f>
        <v>1093</v>
      </c>
    </row>
    <row r="8253" ht="16.5" customHeight="1">
      <c r="A8253" s="223"/>
      <c r="B8253" s="73" t="s">
        <v>7852</v>
      </c>
      <c r="C8253" s="74">
        <v>483.0</v>
      </c>
      <c r="D8253" s="130">
        <v>45113.0</v>
      </c>
      <c r="E8253" s="73" t="s">
        <v>10457</v>
      </c>
      <c r="F8253" s="130" t="s">
        <v>10542</v>
      </c>
      <c r="G8253" s="73" t="s">
        <v>2751</v>
      </c>
      <c r="H8253" s="169"/>
      <c r="I8253" s="299" t="s">
        <v>10521</v>
      </c>
      <c r="J8253" s="299" t="s">
        <v>10524</v>
      </c>
      <c r="K8253" s="21"/>
      <c r="L8253" s="21"/>
      <c r="M8253" s="21"/>
      <c r="N8253" s="22">
        <f t="shared" si="2"/>
        <v>46206</v>
      </c>
      <c r="O8253" s="23">
        <f>'RESOLUCIONES EPG'!$N8253-'RESOLUCIONES EPG'!$D8253</f>
        <v>1093</v>
      </c>
    </row>
    <row r="8254" ht="16.5" customHeight="1">
      <c r="A8254" s="223"/>
      <c r="B8254" s="73" t="s">
        <v>7852</v>
      </c>
      <c r="C8254" s="74">
        <v>484.0</v>
      </c>
      <c r="D8254" s="130">
        <v>45113.0</v>
      </c>
      <c r="E8254" s="73" t="s">
        <v>2348</v>
      </c>
      <c r="F8254" s="130" t="s">
        <v>10543</v>
      </c>
      <c r="G8254" s="73" t="s">
        <v>2751</v>
      </c>
      <c r="H8254" s="169"/>
      <c r="I8254" s="299" t="s">
        <v>10157</v>
      </c>
      <c r="J8254" s="299" t="s">
        <v>4869</v>
      </c>
      <c r="K8254" s="21"/>
      <c r="L8254" s="21"/>
      <c r="M8254" s="21"/>
      <c r="N8254" s="22">
        <f t="shared" si="2"/>
        <v>46206</v>
      </c>
      <c r="O8254" s="23">
        <f>'RESOLUCIONES EPG'!$N8254-'RESOLUCIONES EPG'!$D8254</f>
        <v>1093</v>
      </c>
    </row>
    <row r="8255" ht="16.5" customHeight="1">
      <c r="A8255" s="222"/>
      <c r="B8255" s="73" t="s">
        <v>7852</v>
      </c>
      <c r="C8255" s="74">
        <v>485.0</v>
      </c>
      <c r="D8255" s="130">
        <v>45113.0</v>
      </c>
      <c r="E8255" s="73" t="s">
        <v>1943</v>
      </c>
      <c r="F8255" s="130" t="s">
        <v>10544</v>
      </c>
      <c r="G8255" s="73" t="s">
        <v>2751</v>
      </c>
      <c r="H8255" s="169"/>
      <c r="I8255" s="299" t="s">
        <v>10157</v>
      </c>
      <c r="J8255" s="299" t="s">
        <v>4869</v>
      </c>
      <c r="K8255" s="21"/>
      <c r="L8255" s="21"/>
      <c r="M8255" s="21"/>
      <c r="N8255" s="22">
        <f t="shared" si="2"/>
        <v>46206</v>
      </c>
      <c r="O8255" s="23">
        <f>'RESOLUCIONES EPG'!$N8255-'RESOLUCIONES EPG'!$D8255</f>
        <v>1093</v>
      </c>
    </row>
    <row r="8256" ht="16.5" customHeight="1">
      <c r="A8256" s="223"/>
      <c r="B8256" s="73" t="s">
        <v>7852</v>
      </c>
      <c r="C8256" s="74">
        <v>486.0</v>
      </c>
      <c r="D8256" s="130">
        <v>45113.0</v>
      </c>
      <c r="E8256" s="73" t="s">
        <v>2003</v>
      </c>
      <c r="F8256" s="130" t="s">
        <v>10545</v>
      </c>
      <c r="G8256" s="73" t="s">
        <v>2751</v>
      </c>
      <c r="H8256" s="169"/>
      <c r="I8256" s="299" t="s">
        <v>10532</v>
      </c>
      <c r="J8256" s="299" t="s">
        <v>10264</v>
      </c>
      <c r="K8256" s="21"/>
      <c r="L8256" s="21"/>
      <c r="M8256" s="21"/>
      <c r="N8256" s="22">
        <f t="shared" si="2"/>
        <v>46206</v>
      </c>
      <c r="O8256" s="23">
        <f>'RESOLUCIONES EPG'!$N8256-'RESOLUCIONES EPG'!$D8256</f>
        <v>1093</v>
      </c>
    </row>
    <row r="8257" ht="16.5" customHeight="1">
      <c r="A8257" s="226"/>
      <c r="B8257" s="73" t="s">
        <v>7852</v>
      </c>
      <c r="C8257" s="74">
        <v>487.0</v>
      </c>
      <c r="D8257" s="130">
        <v>45113.0</v>
      </c>
      <c r="E8257" s="73" t="s">
        <v>10546</v>
      </c>
      <c r="F8257" s="130" t="s">
        <v>8770</v>
      </c>
      <c r="G8257" s="73" t="s">
        <v>2751</v>
      </c>
      <c r="H8257" s="169"/>
      <c r="I8257" s="299" t="s">
        <v>10157</v>
      </c>
      <c r="J8257" s="299" t="s">
        <v>4869</v>
      </c>
      <c r="K8257" s="21"/>
      <c r="L8257" s="21"/>
      <c r="M8257" s="21"/>
      <c r="N8257" s="22">
        <f t="shared" si="2"/>
        <v>46206</v>
      </c>
      <c r="O8257" s="23">
        <f>'RESOLUCIONES EPG'!$N8257-'RESOLUCIONES EPG'!$D8257</f>
        <v>1093</v>
      </c>
    </row>
    <row r="8258" ht="16.5" customHeight="1">
      <c r="A8258" s="196"/>
      <c r="B8258" s="73" t="s">
        <v>7852</v>
      </c>
      <c r="C8258" s="74">
        <v>488.0</v>
      </c>
      <c r="D8258" s="130">
        <v>45113.0</v>
      </c>
      <c r="E8258" s="73" t="s">
        <v>10547</v>
      </c>
      <c r="F8258" s="130" t="s">
        <v>10548</v>
      </c>
      <c r="G8258" s="73" t="s">
        <v>2751</v>
      </c>
      <c r="H8258" s="169"/>
      <c r="I8258" s="299" t="s">
        <v>10157</v>
      </c>
      <c r="J8258" s="299" t="s">
        <v>4869</v>
      </c>
      <c r="K8258" s="21"/>
      <c r="L8258" s="21"/>
      <c r="M8258" s="21"/>
      <c r="N8258" s="22">
        <f t="shared" si="2"/>
        <v>46206</v>
      </c>
      <c r="O8258" s="23">
        <f>'RESOLUCIONES EPG'!$N8258-'RESOLUCIONES EPG'!$D8258</f>
        <v>1093</v>
      </c>
    </row>
    <row r="8259" ht="16.5" customHeight="1">
      <c r="A8259" s="196"/>
      <c r="B8259" s="73" t="s">
        <v>7852</v>
      </c>
      <c r="C8259" s="74">
        <v>489.0</v>
      </c>
      <c r="D8259" s="130">
        <v>45113.0</v>
      </c>
      <c r="E8259" s="73" t="s">
        <v>10549</v>
      </c>
      <c r="F8259" s="130" t="s">
        <v>1872</v>
      </c>
      <c r="G8259" s="73" t="s">
        <v>2751</v>
      </c>
      <c r="H8259" s="169"/>
      <c r="I8259" s="299" t="s">
        <v>10098</v>
      </c>
      <c r="J8259" s="296" t="s">
        <v>10533</v>
      </c>
      <c r="K8259" s="21"/>
      <c r="L8259" s="21"/>
      <c r="M8259" s="21"/>
      <c r="N8259" s="22">
        <f t="shared" si="2"/>
        <v>46206</v>
      </c>
      <c r="O8259" s="23">
        <f>'RESOLUCIONES EPG'!$N8259-'RESOLUCIONES EPG'!$D8259</f>
        <v>1093</v>
      </c>
    </row>
    <row r="8260" ht="16.5" customHeight="1">
      <c r="A8260" s="222"/>
      <c r="B8260" s="73" t="s">
        <v>7852</v>
      </c>
      <c r="C8260" s="74">
        <v>490.0</v>
      </c>
      <c r="D8260" s="130">
        <v>45113.0</v>
      </c>
      <c r="E8260" s="73" t="s">
        <v>10462</v>
      </c>
      <c r="F8260" s="130" t="s">
        <v>10550</v>
      </c>
      <c r="G8260" s="73" t="s">
        <v>2751</v>
      </c>
      <c r="H8260" s="169"/>
      <c r="I8260" s="299" t="s">
        <v>10532</v>
      </c>
      <c r="J8260" s="299" t="s">
        <v>10264</v>
      </c>
      <c r="K8260" s="21"/>
      <c r="L8260" s="21"/>
      <c r="M8260" s="21"/>
      <c r="N8260" s="22">
        <f t="shared" si="2"/>
        <v>46206</v>
      </c>
      <c r="O8260" s="23">
        <f>'RESOLUCIONES EPG'!$N8260-'RESOLUCIONES EPG'!$D8260</f>
        <v>1093</v>
      </c>
    </row>
    <row r="8261" ht="16.5" customHeight="1">
      <c r="A8261" s="222"/>
      <c r="B8261" s="73" t="s">
        <v>7852</v>
      </c>
      <c r="C8261" s="74">
        <v>491.0</v>
      </c>
      <c r="D8261" s="130">
        <v>45120.0</v>
      </c>
      <c r="E8261" s="73" t="s">
        <v>10551</v>
      </c>
      <c r="F8261" s="130" t="s">
        <v>10552</v>
      </c>
      <c r="G8261" s="73" t="s">
        <v>18</v>
      </c>
      <c r="H8261" s="169" t="s">
        <v>6475</v>
      </c>
      <c r="I8261" s="287"/>
      <c r="J8261" s="23"/>
      <c r="K8261" s="21"/>
      <c r="L8261" s="21"/>
      <c r="M8261" s="21"/>
      <c r="N8261" s="22">
        <f t="shared" si="2"/>
        <v>46206</v>
      </c>
      <c r="O8261" s="23">
        <f>'RESOLUCIONES EPG'!$N8261-'RESOLUCIONES EPG'!$D8261</f>
        <v>1086</v>
      </c>
    </row>
    <row r="8262" ht="16.5" customHeight="1">
      <c r="A8262" s="223"/>
      <c r="B8262" s="73" t="s">
        <v>7852</v>
      </c>
      <c r="C8262" s="74">
        <v>492.0</v>
      </c>
      <c r="D8262" s="130">
        <v>45120.0</v>
      </c>
      <c r="E8262" s="73" t="s">
        <v>10553</v>
      </c>
      <c r="F8262" s="130" t="s">
        <v>10554</v>
      </c>
      <c r="G8262" s="73" t="s">
        <v>18</v>
      </c>
      <c r="H8262" s="169"/>
      <c r="I8262" s="287"/>
      <c r="J8262" s="23"/>
      <c r="K8262" s="21"/>
      <c r="L8262" s="21"/>
      <c r="M8262" s="21"/>
      <c r="N8262" s="22">
        <f t="shared" si="2"/>
        <v>46206</v>
      </c>
      <c r="O8262" s="23">
        <f>'RESOLUCIONES EPG'!$N8262-'RESOLUCIONES EPG'!$D8262</f>
        <v>1086</v>
      </c>
    </row>
    <row r="8263" ht="16.5" customHeight="1">
      <c r="A8263" s="222"/>
      <c r="B8263" s="73" t="s">
        <v>7852</v>
      </c>
      <c r="C8263" s="74">
        <v>493.0</v>
      </c>
      <c r="D8263" s="130">
        <v>45120.0</v>
      </c>
      <c r="E8263" s="73" t="s">
        <v>10555</v>
      </c>
      <c r="F8263" s="130" t="s">
        <v>10556</v>
      </c>
      <c r="G8263" s="73" t="s">
        <v>18</v>
      </c>
      <c r="H8263" s="169" t="s">
        <v>10557</v>
      </c>
      <c r="I8263" s="287"/>
      <c r="J8263" s="23"/>
      <c r="K8263" s="21"/>
      <c r="L8263" s="21"/>
      <c r="M8263" s="21"/>
      <c r="N8263" s="22">
        <f t="shared" si="2"/>
        <v>46206</v>
      </c>
      <c r="O8263" s="23">
        <f>'RESOLUCIONES EPG'!$N8263-'RESOLUCIONES EPG'!$D8263</f>
        <v>1086</v>
      </c>
    </row>
    <row r="8264" ht="16.5" customHeight="1">
      <c r="A8264" s="222"/>
      <c r="B8264" s="73" t="s">
        <v>7852</v>
      </c>
      <c r="C8264" s="74">
        <v>494.0</v>
      </c>
      <c r="D8264" s="130">
        <v>45120.0</v>
      </c>
      <c r="E8264" s="73" t="s">
        <v>4861</v>
      </c>
      <c r="F8264" s="130" t="s">
        <v>10558</v>
      </c>
      <c r="G8264" s="73" t="s">
        <v>18</v>
      </c>
      <c r="H8264" s="169" t="s">
        <v>7977</v>
      </c>
      <c r="I8264" s="287"/>
      <c r="J8264" s="23"/>
      <c r="K8264" s="21"/>
      <c r="L8264" s="21"/>
      <c r="M8264" s="21"/>
      <c r="N8264" s="22">
        <f t="shared" si="2"/>
        <v>46206</v>
      </c>
      <c r="O8264" s="23">
        <f>'RESOLUCIONES EPG'!$N8264-'RESOLUCIONES EPG'!$D8264</f>
        <v>1086</v>
      </c>
    </row>
    <row r="8265" ht="16.5" customHeight="1">
      <c r="A8265" s="222"/>
      <c r="B8265" s="73" t="s">
        <v>7852</v>
      </c>
      <c r="C8265" s="74">
        <v>495.0</v>
      </c>
      <c r="D8265" s="130">
        <v>45120.0</v>
      </c>
      <c r="E8265" s="73" t="s">
        <v>10559</v>
      </c>
      <c r="F8265" s="130" t="s">
        <v>10560</v>
      </c>
      <c r="G8265" s="73" t="s">
        <v>18</v>
      </c>
      <c r="H8265" s="169" t="s">
        <v>10561</v>
      </c>
      <c r="I8265" s="287"/>
      <c r="J8265" s="23"/>
      <c r="K8265" s="21"/>
      <c r="L8265" s="21"/>
      <c r="M8265" s="21"/>
      <c r="N8265" s="22">
        <f t="shared" si="2"/>
        <v>46206</v>
      </c>
      <c r="O8265" s="23">
        <f>'RESOLUCIONES EPG'!$N8265-'RESOLUCIONES EPG'!$D8265</f>
        <v>1086</v>
      </c>
    </row>
    <row r="8266" ht="16.5" customHeight="1">
      <c r="A8266" s="223"/>
      <c r="B8266" s="73" t="s">
        <v>7852</v>
      </c>
      <c r="C8266" s="74">
        <v>496.0</v>
      </c>
      <c r="D8266" s="130">
        <v>45121.0</v>
      </c>
      <c r="E8266" s="73" t="s">
        <v>10562</v>
      </c>
      <c r="F8266" s="130" t="s">
        <v>10563</v>
      </c>
      <c r="G8266" s="73" t="s">
        <v>2751</v>
      </c>
      <c r="H8266" s="169"/>
      <c r="I8266" s="299" t="s">
        <v>9796</v>
      </c>
      <c r="J8266" s="299" t="s">
        <v>10519</v>
      </c>
      <c r="K8266" s="21"/>
      <c r="L8266" s="21"/>
      <c r="M8266" s="21"/>
      <c r="N8266" s="22">
        <f t="shared" si="2"/>
        <v>46206</v>
      </c>
      <c r="O8266" s="23">
        <f>'RESOLUCIONES EPG'!$N8266-'RESOLUCIONES EPG'!$D8266</f>
        <v>1085</v>
      </c>
    </row>
    <row r="8267" ht="16.5" customHeight="1">
      <c r="A8267" s="224"/>
      <c r="B8267" s="73"/>
      <c r="C8267" s="74">
        <v>497.0</v>
      </c>
      <c r="D8267" s="130">
        <v>45121.0</v>
      </c>
      <c r="E8267" s="73" t="s">
        <v>10564</v>
      </c>
      <c r="F8267" s="130" t="s">
        <v>10565</v>
      </c>
      <c r="G8267" s="73" t="s">
        <v>2751</v>
      </c>
      <c r="H8267" s="169"/>
      <c r="I8267" s="303" t="s">
        <v>10098</v>
      </c>
      <c r="J8267" s="299" t="s">
        <v>10166</v>
      </c>
      <c r="K8267" s="21"/>
      <c r="L8267" s="21"/>
      <c r="M8267" s="21"/>
      <c r="N8267" s="22">
        <f t="shared" si="2"/>
        <v>46206</v>
      </c>
      <c r="O8267" s="23">
        <f>'RESOLUCIONES EPG'!$N8267-'RESOLUCIONES EPG'!$D8267</f>
        <v>1085</v>
      </c>
    </row>
    <row r="8268" ht="16.5" customHeight="1">
      <c r="A8268" s="226"/>
      <c r="B8268" s="73"/>
      <c r="C8268" s="74">
        <v>498.0</v>
      </c>
      <c r="D8268" s="130">
        <v>45121.0</v>
      </c>
      <c r="E8268" s="73" t="s">
        <v>1471</v>
      </c>
      <c r="F8268" s="130" t="s">
        <v>10566</v>
      </c>
      <c r="G8268" s="73" t="s">
        <v>2751</v>
      </c>
      <c r="H8268" s="169"/>
      <c r="I8268" s="296" t="s">
        <v>10510</v>
      </c>
      <c r="J8268" s="296" t="s">
        <v>10511</v>
      </c>
      <c r="K8268" s="21"/>
      <c r="L8268" s="21"/>
      <c r="M8268" s="21"/>
      <c r="N8268" s="22">
        <f t="shared" si="2"/>
        <v>46206</v>
      </c>
      <c r="O8268" s="23">
        <f>'RESOLUCIONES EPG'!$N8268-'RESOLUCIONES EPG'!$D8268</f>
        <v>1085</v>
      </c>
    </row>
    <row r="8269" ht="16.5" customHeight="1">
      <c r="A8269" s="223"/>
      <c r="B8269" s="73" t="s">
        <v>7852</v>
      </c>
      <c r="C8269" s="74">
        <v>499.0</v>
      </c>
      <c r="D8269" s="130">
        <v>45121.0</v>
      </c>
      <c r="E8269" s="73" t="s">
        <v>5730</v>
      </c>
      <c r="F8269" s="130" t="s">
        <v>5731</v>
      </c>
      <c r="G8269" s="73" t="s">
        <v>1624</v>
      </c>
      <c r="H8269" s="169"/>
      <c r="I8269" s="287"/>
      <c r="J8269" s="23"/>
      <c r="K8269" s="21"/>
      <c r="L8269" s="21"/>
      <c r="M8269" s="21"/>
      <c r="N8269" s="22">
        <f t="shared" si="2"/>
        <v>46206</v>
      </c>
      <c r="O8269" s="23">
        <f>'RESOLUCIONES EPG'!$N8269-'RESOLUCIONES EPG'!$D8269</f>
        <v>1085</v>
      </c>
    </row>
    <row r="8270" ht="16.5" customHeight="1">
      <c r="A8270" s="222"/>
      <c r="B8270" s="73" t="s">
        <v>7852</v>
      </c>
      <c r="C8270" s="74">
        <v>500.0</v>
      </c>
      <c r="D8270" s="130">
        <v>45121.0</v>
      </c>
      <c r="E8270" s="73" t="s">
        <v>10114</v>
      </c>
      <c r="F8270" s="130" t="s">
        <v>10567</v>
      </c>
      <c r="G8270" s="73" t="s">
        <v>1624</v>
      </c>
      <c r="H8270" s="169"/>
      <c r="I8270" s="287"/>
      <c r="J8270" s="23"/>
      <c r="K8270" s="21"/>
      <c r="L8270" s="21"/>
      <c r="M8270" s="21"/>
      <c r="N8270" s="22">
        <f t="shared" si="2"/>
        <v>46206</v>
      </c>
      <c r="O8270" s="23">
        <f>'RESOLUCIONES EPG'!$N8270-'RESOLUCIONES EPG'!$D8270</f>
        <v>1085</v>
      </c>
    </row>
    <row r="8271" ht="16.5" customHeight="1">
      <c r="A8271" s="222"/>
      <c r="B8271" s="73" t="s">
        <v>7852</v>
      </c>
      <c r="C8271" s="74">
        <v>501.0</v>
      </c>
      <c r="D8271" s="130">
        <v>45121.0</v>
      </c>
      <c r="E8271" s="73" t="s">
        <v>3705</v>
      </c>
      <c r="F8271" s="130" t="s">
        <v>10568</v>
      </c>
      <c r="G8271" s="73" t="s">
        <v>1624</v>
      </c>
      <c r="H8271" s="169"/>
      <c r="I8271" s="287"/>
      <c r="J8271" s="23"/>
      <c r="K8271" s="21"/>
      <c r="L8271" s="21"/>
      <c r="M8271" s="21"/>
      <c r="N8271" s="22">
        <f t="shared" si="2"/>
        <v>46206</v>
      </c>
      <c r="O8271" s="23">
        <f>'RESOLUCIONES EPG'!$N8271-'RESOLUCIONES EPG'!$D8271</f>
        <v>1085</v>
      </c>
    </row>
    <row r="8272" ht="16.5" customHeight="1">
      <c r="A8272" s="196"/>
      <c r="B8272" s="73" t="s">
        <v>7852</v>
      </c>
      <c r="C8272" s="74">
        <v>502.0</v>
      </c>
      <c r="D8272" s="130">
        <v>45121.0</v>
      </c>
      <c r="E8272" s="73" t="s">
        <v>4383</v>
      </c>
      <c r="F8272" s="130" t="s">
        <v>8342</v>
      </c>
      <c r="G8272" s="73" t="s">
        <v>1624</v>
      </c>
      <c r="H8272" s="169"/>
      <c r="I8272" s="287"/>
      <c r="J8272" s="23"/>
      <c r="K8272" s="21"/>
      <c r="L8272" s="21"/>
      <c r="M8272" s="21"/>
      <c r="N8272" s="22">
        <f t="shared" si="2"/>
        <v>46206</v>
      </c>
      <c r="O8272" s="23">
        <f>'RESOLUCIONES EPG'!$N8272-'RESOLUCIONES EPG'!$D8272</f>
        <v>1085</v>
      </c>
    </row>
    <row r="8273" ht="16.5" customHeight="1">
      <c r="A8273" s="222"/>
      <c r="B8273" s="73" t="s">
        <v>7852</v>
      </c>
      <c r="C8273" s="74">
        <v>503.0</v>
      </c>
      <c r="D8273" s="130">
        <v>45121.0</v>
      </c>
      <c r="E8273" s="73" t="s">
        <v>9536</v>
      </c>
      <c r="F8273" s="130" t="s">
        <v>10569</v>
      </c>
      <c r="G8273" s="73" t="s">
        <v>1624</v>
      </c>
      <c r="H8273" s="169"/>
      <c r="I8273" s="287"/>
      <c r="J8273" s="23"/>
      <c r="K8273" s="21"/>
      <c r="L8273" s="21"/>
      <c r="M8273" s="21"/>
      <c r="N8273" s="22">
        <f t="shared" si="2"/>
        <v>46206</v>
      </c>
      <c r="O8273" s="23">
        <f>'RESOLUCIONES EPG'!$N8273-'RESOLUCIONES EPG'!$D8273</f>
        <v>1085</v>
      </c>
    </row>
    <row r="8274" ht="16.5" customHeight="1">
      <c r="A8274" s="223"/>
      <c r="B8274" s="73" t="s">
        <v>7852</v>
      </c>
      <c r="C8274" s="74">
        <v>504.0</v>
      </c>
      <c r="D8274" s="130">
        <v>45121.0</v>
      </c>
      <c r="E8274" s="73" t="s">
        <v>10570</v>
      </c>
      <c r="F8274" s="130" t="s">
        <v>10571</v>
      </c>
      <c r="G8274" s="73" t="s">
        <v>1624</v>
      </c>
      <c r="H8274" s="169"/>
      <c r="I8274" s="287"/>
      <c r="J8274" s="23"/>
      <c r="K8274" s="21"/>
      <c r="L8274" s="21"/>
      <c r="M8274" s="21"/>
      <c r="N8274" s="22">
        <f t="shared" si="2"/>
        <v>46206</v>
      </c>
      <c r="O8274" s="23">
        <f>'RESOLUCIONES EPG'!$N8274-'RESOLUCIONES EPG'!$D8274</f>
        <v>1085</v>
      </c>
    </row>
    <row r="8275" ht="16.5" customHeight="1">
      <c r="A8275" s="222"/>
      <c r="B8275" s="73" t="s">
        <v>7852</v>
      </c>
      <c r="C8275" s="74">
        <v>505.0</v>
      </c>
      <c r="D8275" s="130">
        <v>45121.0</v>
      </c>
      <c r="E8275" s="73" t="s">
        <v>9526</v>
      </c>
      <c r="F8275" s="130" t="s">
        <v>9655</v>
      </c>
      <c r="G8275" s="73" t="s">
        <v>1624</v>
      </c>
      <c r="H8275" s="169"/>
      <c r="I8275" s="287"/>
      <c r="J8275" s="23"/>
      <c r="K8275" s="21"/>
      <c r="L8275" s="21"/>
      <c r="M8275" s="21"/>
      <c r="N8275" s="22">
        <f t="shared" si="2"/>
        <v>46206</v>
      </c>
      <c r="O8275" s="23">
        <f>'RESOLUCIONES EPG'!$N8275-'RESOLUCIONES EPG'!$D8275</f>
        <v>1085</v>
      </c>
    </row>
    <row r="8276" ht="16.5" customHeight="1">
      <c r="A8276" s="222"/>
      <c r="B8276" s="73" t="s">
        <v>7852</v>
      </c>
      <c r="C8276" s="74">
        <v>506.0</v>
      </c>
      <c r="D8276" s="130">
        <v>45121.0</v>
      </c>
      <c r="E8276" s="73" t="s">
        <v>10572</v>
      </c>
      <c r="F8276" s="130" t="s">
        <v>10573</v>
      </c>
      <c r="G8276" s="73" t="s">
        <v>1624</v>
      </c>
      <c r="H8276" s="169"/>
      <c r="I8276" s="287"/>
      <c r="J8276" s="23"/>
      <c r="K8276" s="21"/>
      <c r="L8276" s="21"/>
      <c r="M8276" s="21"/>
      <c r="N8276" s="22">
        <f t="shared" si="2"/>
        <v>46206</v>
      </c>
      <c r="O8276" s="23">
        <f>'RESOLUCIONES EPG'!$N8276-'RESOLUCIONES EPG'!$D8276</f>
        <v>1085</v>
      </c>
    </row>
    <row r="8277" ht="16.5" customHeight="1">
      <c r="A8277" s="224"/>
      <c r="B8277" s="73" t="s">
        <v>7852</v>
      </c>
      <c r="C8277" s="74">
        <v>507.0</v>
      </c>
      <c r="D8277" s="130">
        <v>45121.0</v>
      </c>
      <c r="E8277" s="73" t="s">
        <v>8600</v>
      </c>
      <c r="F8277" s="130" t="s">
        <v>10574</v>
      </c>
      <c r="G8277" s="73" t="s">
        <v>18</v>
      </c>
      <c r="H8277" s="169" t="s">
        <v>6871</v>
      </c>
      <c r="I8277" s="287"/>
      <c r="J8277" s="23"/>
      <c r="K8277" s="21"/>
      <c r="L8277" s="21"/>
      <c r="M8277" s="21"/>
      <c r="N8277" s="22">
        <f t="shared" si="2"/>
        <v>46206</v>
      </c>
      <c r="O8277" s="23">
        <f>'RESOLUCIONES EPG'!$N8277-'RESOLUCIONES EPG'!$D8277</f>
        <v>1085</v>
      </c>
    </row>
    <row r="8278" ht="16.5" customHeight="1">
      <c r="A8278" s="223"/>
      <c r="B8278" s="73" t="s">
        <v>7852</v>
      </c>
      <c r="C8278" s="74">
        <v>508.0</v>
      </c>
      <c r="D8278" s="130">
        <v>45121.0</v>
      </c>
      <c r="E8278" s="73" t="s">
        <v>10575</v>
      </c>
      <c r="F8278" s="130" t="s">
        <v>10576</v>
      </c>
      <c r="G8278" s="73" t="s">
        <v>18</v>
      </c>
      <c r="H8278" s="169" t="s">
        <v>737</v>
      </c>
      <c r="I8278" s="287"/>
      <c r="J8278" s="23"/>
      <c r="K8278" s="21"/>
      <c r="L8278" s="21"/>
      <c r="M8278" s="21"/>
      <c r="N8278" s="22">
        <f t="shared" si="2"/>
        <v>46206</v>
      </c>
      <c r="O8278" s="23">
        <f>'RESOLUCIONES EPG'!$N8278-'RESOLUCIONES EPG'!$D8278</f>
        <v>1085</v>
      </c>
    </row>
    <row r="8279" ht="16.5" customHeight="1">
      <c r="A8279" s="223"/>
      <c r="B8279" s="73" t="s">
        <v>7852</v>
      </c>
      <c r="C8279" s="74">
        <v>509.0</v>
      </c>
      <c r="D8279" s="130">
        <v>45121.0</v>
      </c>
      <c r="E8279" s="73" t="s">
        <v>10577</v>
      </c>
      <c r="F8279" s="130" t="s">
        <v>10578</v>
      </c>
      <c r="G8279" s="73" t="s">
        <v>18</v>
      </c>
      <c r="H8279" s="169" t="s">
        <v>737</v>
      </c>
      <c r="I8279" s="287"/>
      <c r="J8279" s="23"/>
      <c r="K8279" s="21"/>
      <c r="L8279" s="21"/>
      <c r="M8279" s="21"/>
      <c r="N8279" s="22">
        <f t="shared" si="2"/>
        <v>46206</v>
      </c>
      <c r="O8279" s="23">
        <f>'RESOLUCIONES EPG'!$N8279-'RESOLUCIONES EPG'!$D8279</f>
        <v>1085</v>
      </c>
    </row>
    <row r="8280" ht="16.5" customHeight="1">
      <c r="A8280" s="222"/>
      <c r="B8280" s="73" t="s">
        <v>7852</v>
      </c>
      <c r="C8280" s="74">
        <v>510.0</v>
      </c>
      <c r="D8280" s="130">
        <v>45121.0</v>
      </c>
      <c r="E8280" s="73" t="s">
        <v>7069</v>
      </c>
      <c r="F8280" s="130" t="s">
        <v>10579</v>
      </c>
      <c r="G8280" s="73" t="s">
        <v>18</v>
      </c>
      <c r="H8280" s="169" t="s">
        <v>737</v>
      </c>
      <c r="I8280" s="287"/>
      <c r="J8280" s="23"/>
      <c r="K8280" s="21"/>
      <c r="L8280" s="21"/>
      <c r="M8280" s="21"/>
      <c r="N8280" s="22">
        <f t="shared" si="2"/>
        <v>46206</v>
      </c>
      <c r="O8280" s="23">
        <f>'RESOLUCIONES EPG'!$N8280-'RESOLUCIONES EPG'!$D8280</f>
        <v>1085</v>
      </c>
    </row>
    <row r="8281" ht="16.5" customHeight="1">
      <c r="A8281" s="222"/>
      <c r="B8281" s="73" t="s">
        <v>7852</v>
      </c>
      <c r="C8281" s="74">
        <v>511.0</v>
      </c>
      <c r="D8281" s="130">
        <v>45121.0</v>
      </c>
      <c r="E8281" s="73" t="s">
        <v>9084</v>
      </c>
      <c r="F8281" s="130" t="s">
        <v>10580</v>
      </c>
      <c r="G8281" s="73" t="s">
        <v>8629</v>
      </c>
      <c r="H8281" s="169"/>
      <c r="I8281" s="287"/>
      <c r="J8281" s="23"/>
      <c r="K8281" s="21"/>
      <c r="L8281" s="21"/>
      <c r="M8281" s="21"/>
      <c r="N8281" s="22">
        <f t="shared" si="2"/>
        <v>46206</v>
      </c>
      <c r="O8281" s="23">
        <f>'RESOLUCIONES EPG'!$N8281-'RESOLUCIONES EPG'!$D8281</f>
        <v>1085</v>
      </c>
    </row>
    <row r="8282" ht="16.5" customHeight="1">
      <c r="A8282" s="222"/>
      <c r="B8282" s="73" t="s">
        <v>7852</v>
      </c>
      <c r="C8282" s="74">
        <v>512.0</v>
      </c>
      <c r="D8282" s="130">
        <v>45121.0</v>
      </c>
      <c r="E8282" s="73" t="s">
        <v>7776</v>
      </c>
      <c r="F8282" s="130" t="s">
        <v>7777</v>
      </c>
      <c r="G8282" s="73" t="s">
        <v>8629</v>
      </c>
      <c r="H8282" s="169"/>
      <c r="I8282" s="287"/>
      <c r="J8282" s="23"/>
      <c r="K8282" s="21"/>
      <c r="L8282" s="21"/>
      <c r="M8282" s="21"/>
      <c r="N8282" s="22">
        <f t="shared" si="2"/>
        <v>46206</v>
      </c>
      <c r="O8282" s="23">
        <f>'RESOLUCIONES EPG'!$N8282-'RESOLUCIONES EPG'!$D8282</f>
        <v>1085</v>
      </c>
    </row>
    <row r="8283" ht="16.5" customHeight="1">
      <c r="A8283" s="222"/>
      <c r="B8283" s="73" t="s">
        <v>7852</v>
      </c>
      <c r="C8283" s="74">
        <v>513.0</v>
      </c>
      <c r="D8283" s="130">
        <v>45124.0</v>
      </c>
      <c r="E8283" s="73" t="s">
        <v>2848</v>
      </c>
      <c r="F8283" s="130" t="s">
        <v>9349</v>
      </c>
      <c r="G8283" s="73" t="s">
        <v>131</v>
      </c>
      <c r="H8283" s="169"/>
      <c r="I8283" s="299" t="s">
        <v>7678</v>
      </c>
      <c r="J8283" s="299" t="s">
        <v>10581</v>
      </c>
      <c r="K8283" s="21"/>
      <c r="L8283" s="21"/>
      <c r="M8283" s="21"/>
      <c r="N8283" s="22">
        <f t="shared" si="2"/>
        <v>46206</v>
      </c>
      <c r="O8283" s="23">
        <f>'RESOLUCIONES EPG'!$N8283-'RESOLUCIONES EPG'!$D8283</f>
        <v>1082</v>
      </c>
    </row>
    <row r="8284" ht="16.5" customHeight="1">
      <c r="A8284" s="196"/>
      <c r="B8284" s="73" t="s">
        <v>7852</v>
      </c>
      <c r="C8284" s="74">
        <v>514.0</v>
      </c>
      <c r="D8284" s="130">
        <v>45128.0</v>
      </c>
      <c r="E8284" s="73" t="s">
        <v>10582</v>
      </c>
      <c r="F8284" s="130" t="s">
        <v>10583</v>
      </c>
      <c r="G8284" s="73" t="s">
        <v>18</v>
      </c>
      <c r="H8284" s="169" t="s">
        <v>6871</v>
      </c>
      <c r="I8284" s="287"/>
      <c r="J8284" s="23"/>
      <c r="K8284" s="21"/>
      <c r="L8284" s="21"/>
      <c r="M8284" s="21"/>
      <c r="N8284" s="22">
        <f t="shared" si="2"/>
        <v>46206</v>
      </c>
      <c r="O8284" s="23">
        <f>'RESOLUCIONES EPG'!$N8284-'RESOLUCIONES EPG'!$D8284</f>
        <v>1078</v>
      </c>
    </row>
    <row r="8285" ht="16.5" customHeight="1">
      <c r="A8285" s="222"/>
      <c r="B8285" s="73" t="s">
        <v>7852</v>
      </c>
      <c r="C8285" s="74">
        <v>515.0</v>
      </c>
      <c r="D8285" s="130">
        <v>45128.0</v>
      </c>
      <c r="E8285" s="73" t="s">
        <v>10584</v>
      </c>
      <c r="F8285" s="130" t="s">
        <v>10585</v>
      </c>
      <c r="G8285" s="73" t="s">
        <v>2751</v>
      </c>
      <c r="H8285" s="169"/>
      <c r="I8285" s="296" t="s">
        <v>10510</v>
      </c>
      <c r="J8285" s="296" t="s">
        <v>10511</v>
      </c>
      <c r="K8285" s="21"/>
      <c r="L8285" s="21"/>
      <c r="M8285" s="21"/>
      <c r="N8285" s="22">
        <f t="shared" si="2"/>
        <v>46206</v>
      </c>
      <c r="O8285" s="23">
        <f>'RESOLUCIONES EPG'!$N8285-'RESOLUCIONES EPG'!$D8285</f>
        <v>1078</v>
      </c>
    </row>
    <row r="8286" ht="16.5" customHeight="1">
      <c r="A8286" s="222"/>
      <c r="B8286" s="73" t="s">
        <v>7852</v>
      </c>
      <c r="C8286" s="74">
        <v>516.0</v>
      </c>
      <c r="D8286" s="130">
        <v>45128.0</v>
      </c>
      <c r="E8286" s="73" t="s">
        <v>10440</v>
      </c>
      <c r="F8286" s="130" t="s">
        <v>10586</v>
      </c>
      <c r="G8286" s="73" t="s">
        <v>2751</v>
      </c>
      <c r="H8286" s="169"/>
      <c r="I8286" s="299" t="s">
        <v>10524</v>
      </c>
      <c r="J8286" s="299" t="s">
        <v>10245</v>
      </c>
      <c r="K8286" s="21"/>
      <c r="L8286" s="21"/>
      <c r="M8286" s="21"/>
      <c r="N8286" s="22">
        <f t="shared" si="2"/>
        <v>46206</v>
      </c>
      <c r="O8286" s="23">
        <f>'RESOLUCIONES EPG'!$N8286-'RESOLUCIONES EPG'!$D8286</f>
        <v>1078</v>
      </c>
    </row>
    <row r="8287" ht="16.5" customHeight="1">
      <c r="A8287" s="222"/>
      <c r="B8287" s="73" t="s">
        <v>7852</v>
      </c>
      <c r="C8287" s="74">
        <v>517.0</v>
      </c>
      <c r="D8287" s="130">
        <v>45128.0</v>
      </c>
      <c r="E8287" s="73" t="s">
        <v>10493</v>
      </c>
      <c r="F8287" s="130" t="s">
        <v>10587</v>
      </c>
      <c r="G8287" s="73" t="s">
        <v>2751</v>
      </c>
      <c r="H8287" s="169"/>
      <c r="I8287" s="296" t="s">
        <v>10588</v>
      </c>
      <c r="J8287" s="299" t="s">
        <v>10123</v>
      </c>
      <c r="K8287" s="21"/>
      <c r="L8287" s="21"/>
      <c r="M8287" s="21"/>
      <c r="N8287" s="22">
        <f t="shared" si="2"/>
        <v>46206</v>
      </c>
      <c r="O8287" s="23">
        <f>'RESOLUCIONES EPG'!$N8287-'RESOLUCIONES EPG'!$D8287</f>
        <v>1078</v>
      </c>
    </row>
    <row r="8288" ht="16.5" customHeight="1">
      <c r="A8288" s="222"/>
      <c r="B8288" s="73" t="s">
        <v>7852</v>
      </c>
      <c r="C8288" s="288">
        <v>518.0</v>
      </c>
      <c r="D8288" s="130">
        <v>45128.0</v>
      </c>
      <c r="E8288" s="73" t="s">
        <v>4688</v>
      </c>
      <c r="F8288" s="130" t="s">
        <v>10589</v>
      </c>
      <c r="G8288" s="73" t="s">
        <v>2751</v>
      </c>
      <c r="H8288" s="169"/>
      <c r="I8288" s="299" t="s">
        <v>9796</v>
      </c>
      <c r="J8288" s="299" t="s">
        <v>10123</v>
      </c>
      <c r="K8288" s="21"/>
      <c r="L8288" s="21"/>
      <c r="M8288" s="21"/>
      <c r="N8288" s="22">
        <f t="shared" si="2"/>
        <v>46206</v>
      </c>
      <c r="O8288" s="23">
        <f>'RESOLUCIONES EPG'!$N8288-'RESOLUCIONES EPG'!$D8288</f>
        <v>1078</v>
      </c>
    </row>
    <row r="8289" ht="16.5" customHeight="1">
      <c r="A8289" s="223"/>
      <c r="B8289" s="73" t="s">
        <v>7852</v>
      </c>
      <c r="C8289" s="288">
        <v>519.0</v>
      </c>
      <c r="D8289" s="130">
        <v>45128.0</v>
      </c>
      <c r="E8289" s="73" t="s">
        <v>2196</v>
      </c>
      <c r="F8289" s="130" t="s">
        <v>10590</v>
      </c>
      <c r="G8289" s="73" t="s">
        <v>2751</v>
      </c>
      <c r="H8289" s="169"/>
      <c r="I8289" s="299" t="s">
        <v>9796</v>
      </c>
      <c r="J8289" s="299" t="s">
        <v>10123</v>
      </c>
      <c r="K8289" s="21"/>
      <c r="L8289" s="21"/>
      <c r="M8289" s="21"/>
      <c r="N8289" s="22">
        <f t="shared" si="2"/>
        <v>46206</v>
      </c>
      <c r="O8289" s="23">
        <f>'RESOLUCIONES EPG'!$N8289-'RESOLUCIONES EPG'!$D8289</f>
        <v>1078</v>
      </c>
    </row>
    <row r="8290" ht="16.5" customHeight="1">
      <c r="A8290" s="222"/>
      <c r="B8290" s="73" t="s">
        <v>7852</v>
      </c>
      <c r="C8290" s="288">
        <v>520.0</v>
      </c>
      <c r="D8290" s="130">
        <v>45128.0</v>
      </c>
      <c r="E8290" s="73" t="s">
        <v>3172</v>
      </c>
      <c r="F8290" s="130" t="s">
        <v>10591</v>
      </c>
      <c r="G8290" s="73" t="s">
        <v>2751</v>
      </c>
      <c r="H8290" s="169"/>
      <c r="I8290" s="287"/>
      <c r="J8290" s="23"/>
      <c r="K8290" s="21"/>
      <c r="L8290" s="21"/>
      <c r="M8290" s="21"/>
      <c r="N8290" s="22">
        <f t="shared" si="2"/>
        <v>46206</v>
      </c>
      <c r="O8290" s="23">
        <f>'RESOLUCIONES EPG'!$N8290-'RESOLUCIONES EPG'!$D8290</f>
        <v>1078</v>
      </c>
    </row>
    <row r="8291" ht="16.5" customHeight="1">
      <c r="A8291" s="224"/>
      <c r="B8291" s="73" t="s">
        <v>7852</v>
      </c>
      <c r="C8291" s="74">
        <v>521.0</v>
      </c>
      <c r="D8291" s="130">
        <v>45128.0</v>
      </c>
      <c r="E8291" s="73" t="s">
        <v>1509</v>
      </c>
      <c r="F8291" s="130" t="s">
        <v>10592</v>
      </c>
      <c r="G8291" s="73" t="s">
        <v>1624</v>
      </c>
      <c r="H8291" s="169"/>
      <c r="I8291" s="287"/>
      <c r="J8291" s="23"/>
      <c r="K8291" s="21"/>
      <c r="L8291" s="21"/>
      <c r="M8291" s="21"/>
      <c r="N8291" s="22">
        <f t="shared" si="2"/>
        <v>46206</v>
      </c>
      <c r="O8291" s="23">
        <f>'RESOLUCIONES EPG'!$N8291-'RESOLUCIONES EPG'!$D8291</f>
        <v>1078</v>
      </c>
    </row>
    <row r="8292" ht="16.5" customHeight="1">
      <c r="A8292" s="223"/>
      <c r="B8292" s="73" t="s">
        <v>7852</v>
      </c>
      <c r="C8292" s="280">
        <v>522.0</v>
      </c>
      <c r="D8292" s="130">
        <v>45128.0</v>
      </c>
      <c r="E8292" s="73" t="s">
        <v>10593</v>
      </c>
      <c r="F8292" s="130" t="s">
        <v>10536</v>
      </c>
      <c r="G8292" s="73" t="s">
        <v>1624</v>
      </c>
      <c r="H8292" s="169"/>
      <c r="I8292" s="287"/>
      <c r="J8292" s="23"/>
      <c r="K8292" s="21"/>
      <c r="L8292" s="21"/>
      <c r="M8292" s="21"/>
      <c r="N8292" s="22">
        <f t="shared" si="2"/>
        <v>46206</v>
      </c>
      <c r="O8292" s="23">
        <f>'RESOLUCIONES EPG'!$N8292-'RESOLUCIONES EPG'!$D8292</f>
        <v>1078</v>
      </c>
    </row>
    <row r="8293" ht="16.5" customHeight="1">
      <c r="A8293" s="224"/>
      <c r="B8293" s="73" t="s">
        <v>7852</v>
      </c>
      <c r="C8293" s="74">
        <v>523.0</v>
      </c>
      <c r="D8293" s="130">
        <v>45128.0</v>
      </c>
      <c r="E8293" s="73" t="s">
        <v>10429</v>
      </c>
      <c r="F8293" s="130" t="s">
        <v>10594</v>
      </c>
      <c r="G8293" s="73" t="s">
        <v>1624</v>
      </c>
      <c r="H8293" s="169"/>
      <c r="I8293" s="287"/>
      <c r="J8293" s="23"/>
      <c r="K8293" s="21"/>
      <c r="L8293" s="21"/>
      <c r="M8293" s="21"/>
      <c r="N8293" s="22">
        <f t="shared" si="2"/>
        <v>46206</v>
      </c>
      <c r="O8293" s="23">
        <f>'RESOLUCIONES EPG'!$N8293-'RESOLUCIONES EPG'!$D8293</f>
        <v>1078</v>
      </c>
    </row>
    <row r="8294" ht="16.5" customHeight="1">
      <c r="A8294" s="223"/>
      <c r="B8294" s="73" t="s">
        <v>7852</v>
      </c>
      <c r="C8294" s="288">
        <v>524.0</v>
      </c>
      <c r="D8294" s="130">
        <v>45128.0</v>
      </c>
      <c r="E8294" s="73" t="s">
        <v>10595</v>
      </c>
      <c r="F8294" s="130" t="s">
        <v>10530</v>
      </c>
      <c r="G8294" s="73" t="s">
        <v>1624</v>
      </c>
      <c r="H8294" s="169"/>
      <c r="I8294" s="287"/>
      <c r="J8294" s="23"/>
      <c r="K8294" s="21"/>
      <c r="L8294" s="21"/>
      <c r="M8294" s="21"/>
      <c r="N8294" s="22">
        <f t="shared" si="2"/>
        <v>46206</v>
      </c>
      <c r="O8294" s="23">
        <f>'RESOLUCIONES EPG'!$N8294-'RESOLUCIONES EPG'!$D8294</f>
        <v>1078</v>
      </c>
    </row>
    <row r="8295" ht="16.5" customHeight="1">
      <c r="A8295" s="222"/>
      <c r="B8295" s="73" t="s">
        <v>7852</v>
      </c>
      <c r="C8295" s="288">
        <v>525.0</v>
      </c>
      <c r="D8295" s="130">
        <v>45128.0</v>
      </c>
      <c r="E8295" s="73" t="s">
        <v>10596</v>
      </c>
      <c r="F8295" s="130" t="s">
        <v>10550</v>
      </c>
      <c r="G8295" s="73" t="s">
        <v>1624</v>
      </c>
      <c r="H8295" s="169"/>
      <c r="I8295" s="287"/>
      <c r="J8295" s="23"/>
      <c r="K8295" s="21"/>
      <c r="L8295" s="21"/>
      <c r="M8295" s="21"/>
      <c r="N8295" s="22">
        <f t="shared" si="2"/>
        <v>46206</v>
      </c>
      <c r="O8295" s="23">
        <f>'RESOLUCIONES EPG'!$N8295-'RESOLUCIONES EPG'!$D8295</f>
        <v>1078</v>
      </c>
    </row>
    <row r="8296" ht="16.5" customHeight="1">
      <c r="A8296" s="222"/>
      <c r="B8296" s="73" t="s">
        <v>7852</v>
      </c>
      <c r="C8296" s="74">
        <v>526.0</v>
      </c>
      <c r="D8296" s="130">
        <v>45128.0</v>
      </c>
      <c r="E8296" s="73" t="s">
        <v>2003</v>
      </c>
      <c r="F8296" s="130" t="s">
        <v>10597</v>
      </c>
      <c r="G8296" s="73" t="s">
        <v>1624</v>
      </c>
      <c r="H8296" s="169"/>
      <c r="I8296" s="287"/>
      <c r="J8296" s="23"/>
      <c r="K8296" s="21"/>
      <c r="L8296" s="21"/>
      <c r="M8296" s="21"/>
      <c r="N8296" s="22">
        <f t="shared" si="2"/>
        <v>46206</v>
      </c>
      <c r="O8296" s="23">
        <f>'RESOLUCIONES EPG'!$N8296-'RESOLUCIONES EPG'!$D8296</f>
        <v>1078</v>
      </c>
    </row>
    <row r="8297" ht="16.5" customHeight="1">
      <c r="A8297" s="196"/>
      <c r="B8297" s="73" t="s">
        <v>7852</v>
      </c>
      <c r="C8297" s="280">
        <v>527.0</v>
      </c>
      <c r="D8297" s="130">
        <v>45128.0</v>
      </c>
      <c r="E8297" s="73" t="s">
        <v>9268</v>
      </c>
      <c r="F8297" s="130" t="s">
        <v>10598</v>
      </c>
      <c r="G8297" s="73" t="s">
        <v>10500</v>
      </c>
      <c r="H8297" s="169"/>
      <c r="I8297" s="287"/>
      <c r="J8297" s="23"/>
      <c r="K8297" s="21"/>
      <c r="L8297" s="21"/>
      <c r="M8297" s="21"/>
      <c r="N8297" s="22">
        <f t="shared" si="2"/>
        <v>46206</v>
      </c>
      <c r="O8297" s="23">
        <f>'RESOLUCIONES EPG'!$N8297-'RESOLUCIONES EPG'!$D8297</f>
        <v>1078</v>
      </c>
    </row>
    <row r="8298" ht="16.5" customHeight="1">
      <c r="A8298" s="196"/>
      <c r="B8298" s="73" t="s">
        <v>7852</v>
      </c>
      <c r="C8298" s="74">
        <v>528.0</v>
      </c>
      <c r="D8298" s="130">
        <v>45128.0</v>
      </c>
      <c r="E8298" s="73" t="s">
        <v>10599</v>
      </c>
      <c r="F8298" s="130" t="s">
        <v>10600</v>
      </c>
      <c r="G8298" s="73" t="s">
        <v>18</v>
      </c>
      <c r="H8298" s="169" t="s">
        <v>10601</v>
      </c>
      <c r="I8298" s="287"/>
      <c r="J8298" s="23"/>
      <c r="K8298" s="21"/>
      <c r="L8298" s="21"/>
      <c r="M8298" s="21"/>
      <c r="N8298" s="22">
        <f t="shared" si="2"/>
        <v>46206</v>
      </c>
      <c r="O8298" s="23">
        <f>'RESOLUCIONES EPG'!$N8298-'RESOLUCIONES EPG'!$D8298</f>
        <v>1078</v>
      </c>
    </row>
    <row r="8299" ht="16.5" customHeight="1">
      <c r="A8299" s="223"/>
      <c r="B8299" s="73" t="s">
        <v>7852</v>
      </c>
      <c r="C8299" s="74">
        <v>529.0</v>
      </c>
      <c r="D8299" s="130">
        <v>45134.0</v>
      </c>
      <c r="E8299" s="73" t="s">
        <v>8994</v>
      </c>
      <c r="F8299" s="130" t="s">
        <v>10602</v>
      </c>
      <c r="G8299" s="73" t="s">
        <v>2751</v>
      </c>
      <c r="H8299" s="169"/>
      <c r="I8299" s="299" t="s">
        <v>10098</v>
      </c>
      <c r="J8299" s="299" t="s">
        <v>10603</v>
      </c>
      <c r="K8299" s="21"/>
      <c r="L8299" s="21"/>
      <c r="M8299" s="21"/>
      <c r="N8299" s="22">
        <f t="shared" si="2"/>
        <v>46206</v>
      </c>
      <c r="O8299" s="23">
        <f>'RESOLUCIONES EPG'!$N8299-'RESOLUCIONES EPG'!$D8299</f>
        <v>1072</v>
      </c>
    </row>
    <row r="8300" ht="16.5" customHeight="1">
      <c r="A8300" s="196"/>
      <c r="B8300" s="73" t="s">
        <v>7852</v>
      </c>
      <c r="C8300" s="74">
        <v>530.0</v>
      </c>
      <c r="D8300" s="130">
        <v>45134.0</v>
      </c>
      <c r="E8300" s="73" t="s">
        <v>10466</v>
      </c>
      <c r="F8300" s="130" t="s">
        <v>10604</v>
      </c>
      <c r="G8300" s="73" t="s">
        <v>2751</v>
      </c>
      <c r="H8300" s="169"/>
      <c r="I8300" s="287"/>
      <c r="J8300" s="285"/>
      <c r="K8300" s="21"/>
      <c r="L8300" s="21"/>
      <c r="M8300" s="21"/>
      <c r="N8300" s="22">
        <f t="shared" si="2"/>
        <v>46206</v>
      </c>
      <c r="O8300" s="23">
        <f>'RESOLUCIONES EPG'!$N8300-'RESOLUCIONES EPG'!$D8300</f>
        <v>1072</v>
      </c>
    </row>
    <row r="8301" ht="16.5" customHeight="1">
      <c r="A8301" s="196"/>
      <c r="B8301" s="73" t="s">
        <v>7852</v>
      </c>
      <c r="C8301" s="74">
        <v>531.0</v>
      </c>
      <c r="D8301" s="130">
        <v>45134.0</v>
      </c>
      <c r="E8301" s="73" t="s">
        <v>10605</v>
      </c>
      <c r="F8301" s="130" t="s">
        <v>10456</v>
      </c>
      <c r="G8301" s="73" t="s">
        <v>1624</v>
      </c>
      <c r="H8301" s="169"/>
      <c r="I8301" s="287"/>
      <c r="J8301" s="285"/>
      <c r="K8301" s="21"/>
      <c r="L8301" s="21"/>
      <c r="M8301" s="21"/>
      <c r="N8301" s="22">
        <f t="shared" si="2"/>
        <v>46206</v>
      </c>
      <c r="O8301" s="23">
        <f>'RESOLUCIONES EPG'!$N8301-'RESOLUCIONES EPG'!$D8301</f>
        <v>1072</v>
      </c>
    </row>
    <row r="8302" ht="16.5" customHeight="1">
      <c r="A8302" s="196"/>
      <c r="B8302" s="73" t="s">
        <v>7852</v>
      </c>
      <c r="C8302" s="74">
        <v>532.0</v>
      </c>
      <c r="D8302" s="130">
        <v>45134.0</v>
      </c>
      <c r="E8302" s="73" t="s">
        <v>10606</v>
      </c>
      <c r="F8302" s="130" t="s">
        <v>10534</v>
      </c>
      <c r="G8302" s="73" t="s">
        <v>1624</v>
      </c>
      <c r="H8302" s="169"/>
      <c r="I8302" s="287"/>
      <c r="J8302" s="285"/>
      <c r="K8302" s="21"/>
      <c r="L8302" s="21"/>
      <c r="M8302" s="21"/>
      <c r="N8302" s="22">
        <f t="shared" si="2"/>
        <v>46206</v>
      </c>
      <c r="O8302" s="23">
        <f>'RESOLUCIONES EPG'!$N8302-'RESOLUCIONES EPG'!$D8302</f>
        <v>1072</v>
      </c>
    </row>
    <row r="8303" ht="16.5" customHeight="1">
      <c r="A8303" s="196"/>
      <c r="B8303" s="73" t="s">
        <v>7852</v>
      </c>
      <c r="C8303" s="74">
        <v>533.0</v>
      </c>
      <c r="D8303" s="130">
        <v>45134.0</v>
      </c>
      <c r="E8303" s="73" t="s">
        <v>8729</v>
      </c>
      <c r="F8303" s="130" t="s">
        <v>8730</v>
      </c>
      <c r="G8303" s="73" t="s">
        <v>131</v>
      </c>
      <c r="H8303" s="169"/>
      <c r="I8303" s="287"/>
      <c r="J8303" s="285"/>
      <c r="K8303" s="21"/>
      <c r="L8303" s="21"/>
      <c r="M8303" s="21"/>
      <c r="N8303" s="22">
        <f t="shared" si="2"/>
        <v>46206</v>
      </c>
      <c r="O8303" s="23">
        <f>'RESOLUCIONES EPG'!$N8303-'RESOLUCIONES EPG'!$D8303</f>
        <v>1072</v>
      </c>
    </row>
    <row r="8304" ht="16.5" customHeight="1">
      <c r="A8304" s="222"/>
      <c r="B8304" s="73" t="s">
        <v>7852</v>
      </c>
      <c r="C8304" s="74">
        <v>534.0</v>
      </c>
      <c r="D8304" s="130">
        <v>45134.0</v>
      </c>
      <c r="E8304" s="73" t="s">
        <v>2323</v>
      </c>
      <c r="F8304" s="130" t="s">
        <v>10607</v>
      </c>
      <c r="G8304" s="73" t="s">
        <v>131</v>
      </c>
      <c r="H8304" s="169"/>
      <c r="I8304" s="287"/>
      <c r="J8304" s="285"/>
      <c r="K8304" s="21"/>
      <c r="L8304" s="21"/>
      <c r="M8304" s="21"/>
      <c r="N8304" s="22">
        <f t="shared" si="2"/>
        <v>46206</v>
      </c>
      <c r="O8304" s="23">
        <f>'RESOLUCIONES EPG'!$N8304-'RESOLUCIONES EPG'!$D8304</f>
        <v>1072</v>
      </c>
    </row>
    <row r="8305" ht="16.5" customHeight="1">
      <c r="A8305" s="222"/>
      <c r="B8305" s="73" t="s">
        <v>7852</v>
      </c>
      <c r="C8305" s="74">
        <v>535.0</v>
      </c>
      <c r="D8305" s="130">
        <v>45134.0</v>
      </c>
      <c r="E8305" s="73" t="s">
        <v>9107</v>
      </c>
      <c r="F8305" s="130" t="s">
        <v>9108</v>
      </c>
      <c r="G8305" s="73" t="s">
        <v>131</v>
      </c>
      <c r="H8305" s="169"/>
      <c r="I8305" s="299" t="s">
        <v>10012</v>
      </c>
      <c r="J8305" s="299" t="s">
        <v>10519</v>
      </c>
      <c r="K8305" s="21"/>
      <c r="L8305" s="21"/>
      <c r="M8305" s="21"/>
      <c r="N8305" s="22">
        <f t="shared" si="2"/>
        <v>46206</v>
      </c>
      <c r="O8305" s="23">
        <f>'RESOLUCIONES EPG'!$N8305-'RESOLUCIONES EPG'!$D8305</f>
        <v>1072</v>
      </c>
    </row>
    <row r="8306" ht="16.5" customHeight="1">
      <c r="A8306" s="222"/>
      <c r="B8306" s="73" t="s">
        <v>7852</v>
      </c>
      <c r="C8306" s="74">
        <v>536.0</v>
      </c>
      <c r="D8306" s="130">
        <v>45134.0</v>
      </c>
      <c r="E8306" s="73" t="s">
        <v>5344</v>
      </c>
      <c r="F8306" s="130" t="s">
        <v>10491</v>
      </c>
      <c r="G8306" s="73" t="s">
        <v>131</v>
      </c>
      <c r="H8306" s="169"/>
      <c r="I8306" s="299" t="s">
        <v>10264</v>
      </c>
      <c r="J8306" s="299" t="s">
        <v>10157</v>
      </c>
      <c r="K8306" s="21"/>
      <c r="L8306" s="21"/>
      <c r="M8306" s="21"/>
      <c r="N8306" s="22">
        <f t="shared" si="2"/>
        <v>46206</v>
      </c>
      <c r="O8306" s="23">
        <f>'RESOLUCIONES EPG'!$N8306-'RESOLUCIONES EPG'!$D8306</f>
        <v>1072</v>
      </c>
    </row>
    <row r="8307" ht="16.5" customHeight="1">
      <c r="A8307" s="222"/>
      <c r="B8307" s="73" t="s">
        <v>7852</v>
      </c>
      <c r="C8307" s="74">
        <v>537.0</v>
      </c>
      <c r="D8307" s="130">
        <v>45134.0</v>
      </c>
      <c r="E8307" s="73" t="s">
        <v>10608</v>
      </c>
      <c r="F8307" s="130" t="s">
        <v>10413</v>
      </c>
      <c r="G8307" s="73" t="s">
        <v>131</v>
      </c>
      <c r="H8307" s="169"/>
      <c r="I8307" s="299" t="s">
        <v>10609</v>
      </c>
      <c r="J8307" s="299" t="s">
        <v>10610</v>
      </c>
      <c r="K8307" s="21"/>
      <c r="L8307" s="21"/>
      <c r="M8307" s="21"/>
      <c r="N8307" s="22">
        <f t="shared" si="2"/>
        <v>46206</v>
      </c>
      <c r="O8307" s="23">
        <f>'RESOLUCIONES EPG'!$N8307-'RESOLUCIONES EPG'!$D8307</f>
        <v>1072</v>
      </c>
    </row>
    <row r="8308" ht="16.5" customHeight="1">
      <c r="A8308" s="223"/>
      <c r="B8308" s="73" t="s">
        <v>7852</v>
      </c>
      <c r="C8308" s="74">
        <v>538.0</v>
      </c>
      <c r="D8308" s="130">
        <v>45134.0</v>
      </c>
      <c r="E8308" s="73" t="s">
        <v>1876</v>
      </c>
      <c r="F8308" s="130" t="s">
        <v>10351</v>
      </c>
      <c r="G8308" s="73" t="s">
        <v>131</v>
      </c>
      <c r="H8308" s="169"/>
      <c r="I8308" s="287"/>
      <c r="J8308" s="285"/>
      <c r="K8308" s="21"/>
      <c r="L8308" s="21"/>
      <c r="M8308" s="21"/>
      <c r="N8308" s="22">
        <f t="shared" si="2"/>
        <v>46206</v>
      </c>
      <c r="O8308" s="23">
        <f>'RESOLUCIONES EPG'!$N8308-'RESOLUCIONES EPG'!$D8308</f>
        <v>1072</v>
      </c>
    </row>
    <row r="8309" ht="16.5" customHeight="1">
      <c r="A8309" s="224"/>
      <c r="B8309" s="73" t="s">
        <v>7852</v>
      </c>
      <c r="C8309" s="74">
        <v>539.0</v>
      </c>
      <c r="D8309" s="130">
        <v>45134.0</v>
      </c>
      <c r="E8309" s="73" t="s">
        <v>10577</v>
      </c>
      <c r="F8309" s="130" t="s">
        <v>10578</v>
      </c>
      <c r="G8309" s="73" t="s">
        <v>2751</v>
      </c>
      <c r="H8309" s="169"/>
      <c r="I8309" s="299" t="s">
        <v>10611</v>
      </c>
      <c r="J8309" s="299" t="s">
        <v>10612</v>
      </c>
      <c r="K8309" s="21"/>
      <c r="L8309" s="21"/>
      <c r="M8309" s="21"/>
      <c r="N8309" s="22">
        <f t="shared" si="2"/>
        <v>46206</v>
      </c>
      <c r="O8309" s="23">
        <f>'RESOLUCIONES EPG'!$N8309-'RESOLUCIONES EPG'!$D8309</f>
        <v>1072</v>
      </c>
    </row>
    <row r="8310" ht="16.5" customHeight="1">
      <c r="A8310" s="224"/>
      <c r="B8310" s="73" t="s">
        <v>7852</v>
      </c>
      <c r="C8310" s="74">
        <v>540.0</v>
      </c>
      <c r="D8310" s="130">
        <v>45134.0</v>
      </c>
      <c r="E8310" s="73" t="s">
        <v>2873</v>
      </c>
      <c r="F8310" s="130" t="s">
        <v>10613</v>
      </c>
      <c r="G8310" s="73" t="s">
        <v>10500</v>
      </c>
      <c r="H8310" s="169"/>
      <c r="I8310" s="299" t="s">
        <v>10614</v>
      </c>
      <c r="J8310" s="285"/>
      <c r="K8310" s="21"/>
      <c r="L8310" s="21"/>
      <c r="M8310" s="21"/>
      <c r="N8310" s="22">
        <f t="shared" si="2"/>
        <v>46206</v>
      </c>
      <c r="O8310" s="23">
        <f>'RESOLUCIONES EPG'!$N8310-'RESOLUCIONES EPG'!$D8310</f>
        <v>1072</v>
      </c>
    </row>
    <row r="8311" ht="16.5" customHeight="1">
      <c r="A8311" s="223"/>
      <c r="B8311" s="73" t="s">
        <v>7852</v>
      </c>
      <c r="C8311" s="74">
        <v>541.0</v>
      </c>
      <c r="D8311" s="130">
        <v>45134.0</v>
      </c>
      <c r="E8311" s="73" t="s">
        <v>9214</v>
      </c>
      <c r="F8311" s="130" t="s">
        <v>9615</v>
      </c>
      <c r="G8311" s="73" t="s">
        <v>2751</v>
      </c>
      <c r="H8311" s="169"/>
      <c r="I8311" s="299" t="s">
        <v>10615</v>
      </c>
      <c r="J8311" s="285"/>
      <c r="K8311" s="21"/>
      <c r="L8311" s="21"/>
      <c r="M8311" s="21"/>
      <c r="N8311" s="22">
        <f t="shared" si="2"/>
        <v>46206</v>
      </c>
      <c r="O8311" s="23">
        <f>'RESOLUCIONES EPG'!$N8311-'RESOLUCIONES EPG'!$D8311</f>
        <v>1072</v>
      </c>
    </row>
    <row r="8312" ht="16.5" customHeight="1">
      <c r="A8312" s="223"/>
      <c r="B8312" s="73" t="s">
        <v>7852</v>
      </c>
      <c r="C8312" s="74">
        <v>542.0</v>
      </c>
      <c r="D8312" s="130">
        <v>45134.0</v>
      </c>
      <c r="E8312" s="73" t="s">
        <v>1776</v>
      </c>
      <c r="F8312" s="130" t="s">
        <v>4069</v>
      </c>
      <c r="G8312" s="73" t="s">
        <v>2751</v>
      </c>
      <c r="H8312" s="169"/>
      <c r="I8312" s="299" t="s">
        <v>10615</v>
      </c>
      <c r="J8312" s="296" t="s">
        <v>10616</v>
      </c>
      <c r="K8312" s="21"/>
      <c r="L8312" s="21"/>
      <c r="M8312" s="21"/>
      <c r="N8312" s="22">
        <f t="shared" si="2"/>
        <v>46206</v>
      </c>
      <c r="O8312" s="23">
        <f>'RESOLUCIONES EPG'!$N8312-'RESOLUCIONES EPG'!$D8312</f>
        <v>1072</v>
      </c>
    </row>
    <row r="8313" ht="16.5" customHeight="1">
      <c r="A8313" s="223"/>
      <c r="B8313" s="73" t="s">
        <v>7852</v>
      </c>
      <c r="C8313" s="74">
        <v>543.0</v>
      </c>
      <c r="D8313" s="130">
        <v>45147.0</v>
      </c>
      <c r="E8313" s="73" t="s">
        <v>10617</v>
      </c>
      <c r="F8313" s="130" t="s">
        <v>10618</v>
      </c>
      <c r="G8313" s="73" t="s">
        <v>18</v>
      </c>
      <c r="H8313" s="169" t="s">
        <v>8142</v>
      </c>
      <c r="I8313" s="287"/>
      <c r="J8313" s="285"/>
      <c r="K8313" s="21"/>
      <c r="L8313" s="21"/>
      <c r="M8313" s="21"/>
      <c r="N8313" s="22">
        <f t="shared" si="2"/>
        <v>46206</v>
      </c>
      <c r="O8313" s="23">
        <f>'RESOLUCIONES EPG'!$N8313-'RESOLUCIONES EPG'!$D8313</f>
        <v>1059</v>
      </c>
    </row>
    <row r="8314" ht="16.5" customHeight="1">
      <c r="A8314" s="223"/>
      <c r="B8314" s="73" t="s">
        <v>7852</v>
      </c>
      <c r="C8314" s="74">
        <v>544.0</v>
      </c>
      <c r="D8314" s="130">
        <v>45147.0</v>
      </c>
      <c r="E8314" s="73" t="s">
        <v>10619</v>
      </c>
      <c r="F8314" s="130" t="s">
        <v>10620</v>
      </c>
      <c r="G8314" s="73" t="s">
        <v>18</v>
      </c>
      <c r="H8314" s="169" t="s">
        <v>10621</v>
      </c>
      <c r="I8314" s="287"/>
      <c r="J8314" s="285"/>
      <c r="K8314" s="21"/>
      <c r="L8314" s="21"/>
      <c r="M8314" s="21"/>
      <c r="N8314" s="22">
        <f t="shared" si="2"/>
        <v>46206</v>
      </c>
      <c r="O8314" s="23">
        <f>'RESOLUCIONES EPG'!$N8314-'RESOLUCIONES EPG'!$D8314</f>
        <v>1059</v>
      </c>
    </row>
    <row r="8315" ht="16.5" customHeight="1">
      <c r="A8315" s="224"/>
      <c r="B8315" s="73" t="s">
        <v>7852</v>
      </c>
      <c r="C8315" s="74">
        <v>545.0</v>
      </c>
      <c r="D8315" s="130">
        <v>45147.0</v>
      </c>
      <c r="E8315" s="73" t="s">
        <v>10622</v>
      </c>
      <c r="F8315" s="130" t="s">
        <v>10623</v>
      </c>
      <c r="G8315" s="73" t="s">
        <v>18</v>
      </c>
      <c r="H8315" s="169" t="s">
        <v>4601</v>
      </c>
      <c r="I8315" s="287"/>
      <c r="J8315" s="285"/>
      <c r="K8315" s="21"/>
      <c r="L8315" s="21"/>
      <c r="M8315" s="21"/>
      <c r="N8315" s="22">
        <f t="shared" si="2"/>
        <v>46206</v>
      </c>
      <c r="O8315" s="23">
        <f>'RESOLUCIONES EPG'!$N8315-'RESOLUCIONES EPG'!$D8315</f>
        <v>1059</v>
      </c>
    </row>
    <row r="8316" ht="16.5" customHeight="1">
      <c r="A8316" s="224"/>
      <c r="B8316" s="73" t="s">
        <v>7852</v>
      </c>
      <c r="C8316" s="74">
        <v>546.0</v>
      </c>
      <c r="D8316" s="130">
        <v>45147.0</v>
      </c>
      <c r="E8316" s="73" t="s">
        <v>10624</v>
      </c>
      <c r="F8316" s="130" t="s">
        <v>10625</v>
      </c>
      <c r="G8316" s="73" t="s">
        <v>18</v>
      </c>
      <c r="H8316" s="169" t="s">
        <v>9199</v>
      </c>
      <c r="I8316" s="287"/>
      <c r="J8316" s="285"/>
      <c r="K8316" s="21"/>
      <c r="L8316" s="21"/>
      <c r="M8316" s="21"/>
      <c r="N8316" s="22">
        <f t="shared" si="2"/>
        <v>46206</v>
      </c>
      <c r="O8316" s="23">
        <f>'RESOLUCIONES EPG'!$N8316-'RESOLUCIONES EPG'!$D8316</f>
        <v>1059</v>
      </c>
    </row>
    <row r="8317" ht="16.5" customHeight="1">
      <c r="A8317" s="223"/>
      <c r="B8317" s="73" t="s">
        <v>7852</v>
      </c>
      <c r="C8317" s="74">
        <v>547.0</v>
      </c>
      <c r="D8317" s="130">
        <v>45147.0</v>
      </c>
      <c r="E8317" s="73" t="s">
        <v>10626</v>
      </c>
      <c r="F8317" s="130" t="s">
        <v>10627</v>
      </c>
      <c r="G8317" s="73" t="s">
        <v>18</v>
      </c>
      <c r="H8317" s="169" t="s">
        <v>4601</v>
      </c>
      <c r="I8317" s="287"/>
      <c r="J8317" s="285"/>
      <c r="K8317" s="21"/>
      <c r="L8317" s="21"/>
      <c r="M8317" s="21"/>
      <c r="N8317" s="22">
        <f t="shared" si="2"/>
        <v>46206</v>
      </c>
      <c r="O8317" s="23">
        <f>'RESOLUCIONES EPG'!$N8317-'RESOLUCIONES EPG'!$D8317</f>
        <v>1059</v>
      </c>
    </row>
    <row r="8318" ht="16.5" customHeight="1">
      <c r="A8318" s="223"/>
      <c r="B8318" s="73" t="s">
        <v>7852</v>
      </c>
      <c r="C8318" s="74">
        <v>548.0</v>
      </c>
      <c r="D8318" s="130">
        <v>45147.0</v>
      </c>
      <c r="E8318" s="73" t="s">
        <v>10628</v>
      </c>
      <c r="F8318" s="130" t="s">
        <v>10629</v>
      </c>
      <c r="G8318" s="73" t="s">
        <v>18</v>
      </c>
      <c r="H8318" s="169" t="s">
        <v>8704</v>
      </c>
      <c r="I8318" s="287"/>
      <c r="J8318" s="285"/>
      <c r="K8318" s="21"/>
      <c r="L8318" s="21"/>
      <c r="M8318" s="21"/>
      <c r="N8318" s="22">
        <f t="shared" si="2"/>
        <v>46206</v>
      </c>
      <c r="O8318" s="23">
        <f>'RESOLUCIONES EPG'!$N8318-'RESOLUCIONES EPG'!$D8318</f>
        <v>1059</v>
      </c>
    </row>
    <row r="8319" ht="16.5" customHeight="1">
      <c r="A8319" s="223"/>
      <c r="B8319" s="73" t="s">
        <v>7852</v>
      </c>
      <c r="C8319" s="74">
        <v>549.0</v>
      </c>
      <c r="D8319" s="130">
        <v>45147.0</v>
      </c>
      <c r="E8319" s="73" t="s">
        <v>7438</v>
      </c>
      <c r="F8319" s="130" t="s">
        <v>7439</v>
      </c>
      <c r="G8319" s="73" t="s">
        <v>2253</v>
      </c>
      <c r="H8319" s="169" t="s">
        <v>9919</v>
      </c>
      <c r="I8319" s="287"/>
      <c r="J8319" s="285"/>
      <c r="K8319" s="21"/>
      <c r="L8319" s="21"/>
      <c r="M8319" s="21"/>
      <c r="N8319" s="22">
        <f t="shared" si="2"/>
        <v>46206</v>
      </c>
      <c r="O8319" s="23">
        <f>'RESOLUCIONES EPG'!$N8319-'RESOLUCIONES EPG'!$D8319</f>
        <v>1059</v>
      </c>
    </row>
    <row r="8320" ht="16.5" customHeight="1">
      <c r="A8320" s="223"/>
      <c r="B8320" s="73" t="s">
        <v>7852</v>
      </c>
      <c r="C8320" s="74">
        <v>550.0</v>
      </c>
      <c r="D8320" s="130">
        <v>45147.0</v>
      </c>
      <c r="E8320" s="73" t="s">
        <v>5523</v>
      </c>
      <c r="F8320" s="130" t="s">
        <v>5953</v>
      </c>
      <c r="G8320" s="73" t="s">
        <v>2253</v>
      </c>
      <c r="H8320" s="169" t="s">
        <v>10091</v>
      </c>
      <c r="I8320" s="287"/>
      <c r="J8320" s="285"/>
      <c r="K8320" s="21"/>
      <c r="L8320" s="21"/>
      <c r="M8320" s="21"/>
      <c r="N8320" s="22">
        <f t="shared" si="2"/>
        <v>46206</v>
      </c>
      <c r="O8320" s="23">
        <f>'RESOLUCIONES EPG'!$N8320-'RESOLUCIONES EPG'!$D8320</f>
        <v>1059</v>
      </c>
    </row>
    <row r="8321" ht="16.5" customHeight="1">
      <c r="A8321" s="222"/>
      <c r="B8321" s="73" t="s">
        <v>7852</v>
      </c>
      <c r="C8321" s="74">
        <v>551.0</v>
      </c>
      <c r="D8321" s="130">
        <v>45147.0</v>
      </c>
      <c r="E8321" s="73" t="s">
        <v>9127</v>
      </c>
      <c r="F8321" s="130" t="s">
        <v>9128</v>
      </c>
      <c r="G8321" s="73" t="s">
        <v>2253</v>
      </c>
      <c r="H8321" s="169" t="s">
        <v>9555</v>
      </c>
      <c r="I8321" s="287"/>
      <c r="J8321" s="285"/>
      <c r="K8321" s="21"/>
      <c r="L8321" s="21"/>
      <c r="M8321" s="21"/>
      <c r="N8321" s="22">
        <f t="shared" si="2"/>
        <v>46206</v>
      </c>
      <c r="O8321" s="23">
        <f>'RESOLUCIONES EPG'!$N8321-'RESOLUCIONES EPG'!$D8321</f>
        <v>1059</v>
      </c>
    </row>
    <row r="8322" ht="16.5" customHeight="1">
      <c r="A8322" s="223"/>
      <c r="B8322" s="73" t="s">
        <v>7852</v>
      </c>
      <c r="C8322" s="74">
        <v>552.0</v>
      </c>
      <c r="D8322" s="130">
        <v>45147.0</v>
      </c>
      <c r="E8322" s="73" t="s">
        <v>8686</v>
      </c>
      <c r="F8322" s="130" t="s">
        <v>8803</v>
      </c>
      <c r="G8322" s="73" t="s">
        <v>2253</v>
      </c>
      <c r="H8322" s="169" t="s">
        <v>9919</v>
      </c>
      <c r="I8322" s="287"/>
      <c r="J8322" s="285"/>
      <c r="K8322" s="21"/>
      <c r="L8322" s="21"/>
      <c r="M8322" s="21"/>
      <c r="N8322" s="22">
        <f t="shared" si="2"/>
        <v>46206</v>
      </c>
      <c r="O8322" s="23">
        <f>'RESOLUCIONES EPG'!$N8322-'RESOLUCIONES EPG'!$D8322</f>
        <v>1059</v>
      </c>
    </row>
    <row r="8323" ht="16.5" customHeight="1">
      <c r="A8323" s="223"/>
      <c r="B8323" s="73" t="s">
        <v>7852</v>
      </c>
      <c r="C8323" s="74">
        <v>553.0</v>
      </c>
      <c r="D8323" s="130">
        <v>45147.0</v>
      </c>
      <c r="E8323" s="73" t="s">
        <v>10630</v>
      </c>
      <c r="F8323" s="130" t="s">
        <v>8714</v>
      </c>
      <c r="G8323" s="73" t="s">
        <v>2253</v>
      </c>
      <c r="H8323" s="169" t="s">
        <v>10631</v>
      </c>
      <c r="I8323" s="287"/>
      <c r="J8323" s="285"/>
      <c r="K8323" s="21"/>
      <c r="L8323" s="21"/>
      <c r="M8323" s="21"/>
      <c r="N8323" s="22">
        <f t="shared" si="2"/>
        <v>46206</v>
      </c>
      <c r="O8323" s="23">
        <f>'RESOLUCIONES EPG'!$N8323-'RESOLUCIONES EPG'!$D8323</f>
        <v>1059</v>
      </c>
    </row>
    <row r="8324" ht="16.5" customHeight="1">
      <c r="A8324" s="223"/>
      <c r="B8324" s="73" t="s">
        <v>7852</v>
      </c>
      <c r="C8324" s="74">
        <v>554.0</v>
      </c>
      <c r="D8324" s="130">
        <v>45147.0</v>
      </c>
      <c r="E8324" s="73" t="s">
        <v>9091</v>
      </c>
      <c r="F8324" s="130" t="s">
        <v>8875</v>
      </c>
      <c r="G8324" s="73" t="s">
        <v>8629</v>
      </c>
      <c r="H8324" s="169"/>
      <c r="I8324" s="287"/>
      <c r="J8324" s="285"/>
      <c r="K8324" s="21"/>
      <c r="L8324" s="21"/>
      <c r="M8324" s="21"/>
      <c r="N8324" s="22">
        <f t="shared" si="2"/>
        <v>46206</v>
      </c>
      <c r="O8324" s="23">
        <f>'RESOLUCIONES EPG'!$N8324-'RESOLUCIONES EPG'!$D8324</f>
        <v>1059</v>
      </c>
    </row>
    <row r="8325" ht="16.5" customHeight="1">
      <c r="A8325" s="224"/>
      <c r="B8325" s="73" t="s">
        <v>7852</v>
      </c>
      <c r="C8325" s="74">
        <v>555.0</v>
      </c>
      <c r="D8325" s="130">
        <v>45147.0</v>
      </c>
      <c r="E8325" s="73" t="s">
        <v>6882</v>
      </c>
      <c r="F8325" s="130" t="s">
        <v>9339</v>
      </c>
      <c r="G8325" s="73" t="s">
        <v>2253</v>
      </c>
      <c r="H8325" s="169" t="s">
        <v>10089</v>
      </c>
      <c r="I8325" s="287"/>
      <c r="J8325" s="285"/>
      <c r="K8325" s="21"/>
      <c r="L8325" s="21"/>
      <c r="M8325" s="21"/>
      <c r="N8325" s="22">
        <f t="shared" si="2"/>
        <v>46206</v>
      </c>
      <c r="O8325" s="23">
        <f>'RESOLUCIONES EPG'!$N8325-'RESOLUCIONES EPG'!$D8325</f>
        <v>1059</v>
      </c>
    </row>
    <row r="8326" ht="16.5" customHeight="1">
      <c r="A8326" s="223"/>
      <c r="B8326" s="73" t="s">
        <v>7852</v>
      </c>
      <c r="C8326" s="74">
        <v>556.0</v>
      </c>
      <c r="D8326" s="130">
        <v>45147.0</v>
      </c>
      <c r="E8326" s="73" t="s">
        <v>10281</v>
      </c>
      <c r="F8326" s="130" t="s">
        <v>10632</v>
      </c>
      <c r="G8326" s="73" t="s">
        <v>8629</v>
      </c>
      <c r="H8326" s="169"/>
      <c r="I8326" s="287"/>
      <c r="J8326" s="285"/>
      <c r="K8326" s="21"/>
      <c r="L8326" s="21"/>
      <c r="M8326" s="21"/>
      <c r="N8326" s="22">
        <f t="shared" si="2"/>
        <v>46206</v>
      </c>
      <c r="O8326" s="23">
        <f>'RESOLUCIONES EPG'!$N8326-'RESOLUCIONES EPG'!$D8326</f>
        <v>1059</v>
      </c>
    </row>
    <row r="8327" ht="16.5" customHeight="1">
      <c r="A8327" s="223"/>
      <c r="B8327" s="73" t="s">
        <v>7852</v>
      </c>
      <c r="C8327" s="74">
        <v>557.0</v>
      </c>
      <c r="D8327" s="130">
        <v>45147.0</v>
      </c>
      <c r="E8327" s="73" t="s">
        <v>7585</v>
      </c>
      <c r="F8327" s="130" t="s">
        <v>7586</v>
      </c>
      <c r="G8327" s="73" t="s">
        <v>9366</v>
      </c>
      <c r="H8327" s="169"/>
      <c r="I8327" s="287"/>
      <c r="J8327" s="285"/>
      <c r="K8327" s="21"/>
      <c r="L8327" s="21"/>
      <c r="M8327" s="21"/>
      <c r="N8327" s="22">
        <f t="shared" si="2"/>
        <v>46206</v>
      </c>
      <c r="O8327" s="23">
        <f>'RESOLUCIONES EPG'!$N8327-'RESOLUCIONES EPG'!$D8327</f>
        <v>1059</v>
      </c>
    </row>
    <row r="8328" ht="16.5" customHeight="1">
      <c r="A8328" s="223"/>
      <c r="B8328" s="73" t="s">
        <v>7852</v>
      </c>
      <c r="C8328" s="74">
        <v>558.0</v>
      </c>
      <c r="D8328" s="130">
        <v>45147.0</v>
      </c>
      <c r="E8328" s="73" t="s">
        <v>10633</v>
      </c>
      <c r="F8328" s="130" t="s">
        <v>10634</v>
      </c>
      <c r="G8328" s="73" t="s">
        <v>18</v>
      </c>
      <c r="H8328" s="169" t="s">
        <v>7847</v>
      </c>
      <c r="I8328" s="287"/>
      <c r="J8328" s="285"/>
      <c r="K8328" s="21"/>
      <c r="L8328" s="21"/>
      <c r="M8328" s="21"/>
      <c r="N8328" s="22">
        <f t="shared" si="2"/>
        <v>46206</v>
      </c>
      <c r="O8328" s="23">
        <f>'RESOLUCIONES EPG'!$N8328-'RESOLUCIONES EPG'!$D8328</f>
        <v>1059</v>
      </c>
    </row>
    <row r="8329" ht="16.5" customHeight="1">
      <c r="A8329" s="223"/>
      <c r="B8329" s="73" t="s">
        <v>7852</v>
      </c>
      <c r="C8329" s="74">
        <v>559.0</v>
      </c>
      <c r="D8329" s="130">
        <v>45147.0</v>
      </c>
      <c r="E8329" s="73" t="s">
        <v>5537</v>
      </c>
      <c r="F8329" s="130" t="s">
        <v>9531</v>
      </c>
      <c r="G8329" s="73" t="s">
        <v>1624</v>
      </c>
      <c r="H8329" s="169"/>
      <c r="I8329" s="287"/>
      <c r="J8329" s="285"/>
      <c r="K8329" s="21"/>
      <c r="L8329" s="21"/>
      <c r="M8329" s="21"/>
      <c r="N8329" s="22">
        <f t="shared" si="2"/>
        <v>46206</v>
      </c>
      <c r="O8329" s="23">
        <f>'RESOLUCIONES EPG'!$N8329-'RESOLUCIONES EPG'!$D8329</f>
        <v>1059</v>
      </c>
    </row>
    <row r="8330" ht="16.5" customHeight="1">
      <c r="A8330" s="223"/>
      <c r="B8330" s="73" t="s">
        <v>7852</v>
      </c>
      <c r="C8330" s="74">
        <v>560.0</v>
      </c>
      <c r="D8330" s="130">
        <v>45147.0</v>
      </c>
      <c r="E8330" s="73" t="s">
        <v>10079</v>
      </c>
      <c r="F8330" s="130" t="s">
        <v>10174</v>
      </c>
      <c r="G8330" s="73" t="s">
        <v>1624</v>
      </c>
      <c r="H8330" s="169"/>
      <c r="I8330" s="287"/>
      <c r="J8330" s="285"/>
      <c r="K8330" s="21"/>
      <c r="L8330" s="21"/>
      <c r="M8330" s="21"/>
      <c r="N8330" s="22">
        <f t="shared" si="2"/>
        <v>46206</v>
      </c>
      <c r="O8330" s="23">
        <f>'RESOLUCIONES EPG'!$N8330-'RESOLUCIONES EPG'!$D8330</f>
        <v>1059</v>
      </c>
    </row>
    <row r="8331" ht="16.5" customHeight="1">
      <c r="A8331" s="223"/>
      <c r="B8331" s="73" t="s">
        <v>7852</v>
      </c>
      <c r="C8331" s="74">
        <v>561.0</v>
      </c>
      <c r="D8331" s="130">
        <v>45147.0</v>
      </c>
      <c r="E8331" s="73" t="s">
        <v>4592</v>
      </c>
      <c r="F8331" s="130" t="s">
        <v>10263</v>
      </c>
      <c r="G8331" s="73" t="s">
        <v>1624</v>
      </c>
      <c r="H8331" s="169"/>
      <c r="I8331" s="287"/>
      <c r="J8331" s="285"/>
      <c r="K8331" s="21"/>
      <c r="L8331" s="21"/>
      <c r="M8331" s="21"/>
      <c r="N8331" s="22">
        <f t="shared" si="2"/>
        <v>46206</v>
      </c>
      <c r="O8331" s="23">
        <f>'RESOLUCIONES EPG'!$N8331-'RESOLUCIONES EPG'!$D8331</f>
        <v>1059</v>
      </c>
    </row>
    <row r="8332" ht="16.5" customHeight="1">
      <c r="A8332" s="223"/>
      <c r="B8332" s="73" t="s">
        <v>7852</v>
      </c>
      <c r="C8332" s="74">
        <v>562.0</v>
      </c>
      <c r="D8332" s="130">
        <v>45147.0</v>
      </c>
      <c r="E8332" s="73" t="s">
        <v>2372</v>
      </c>
      <c r="F8332" s="130" t="s">
        <v>8662</v>
      </c>
      <c r="G8332" s="73" t="s">
        <v>10635</v>
      </c>
      <c r="H8332" s="169" t="s">
        <v>5529</v>
      </c>
      <c r="I8332" s="287"/>
      <c r="J8332" s="285"/>
      <c r="K8332" s="21"/>
      <c r="L8332" s="21"/>
      <c r="M8332" s="21"/>
      <c r="N8332" s="22">
        <f t="shared" si="2"/>
        <v>46206</v>
      </c>
      <c r="O8332" s="23">
        <f>'RESOLUCIONES EPG'!$N8332-'RESOLUCIONES EPG'!$D8332</f>
        <v>1059</v>
      </c>
    </row>
    <row r="8333" ht="16.5" customHeight="1">
      <c r="A8333" s="222"/>
      <c r="B8333" s="73" t="s">
        <v>7852</v>
      </c>
      <c r="C8333" s="74">
        <v>563.0</v>
      </c>
      <c r="D8333" s="130">
        <v>45148.0</v>
      </c>
      <c r="E8333" s="73" t="s">
        <v>10468</v>
      </c>
      <c r="F8333" s="130" t="s">
        <v>10636</v>
      </c>
      <c r="G8333" s="73" t="s">
        <v>2751</v>
      </c>
      <c r="H8333" s="169"/>
      <c r="I8333" s="287"/>
      <c r="J8333" s="285"/>
      <c r="K8333" s="21"/>
      <c r="L8333" s="21"/>
      <c r="M8333" s="21"/>
      <c r="N8333" s="22">
        <f t="shared" si="2"/>
        <v>46206</v>
      </c>
      <c r="O8333" s="23">
        <f>'RESOLUCIONES EPG'!$N8333-'RESOLUCIONES EPG'!$D8333</f>
        <v>1058</v>
      </c>
    </row>
    <row r="8334" ht="16.5" customHeight="1">
      <c r="A8334" s="226"/>
      <c r="B8334" s="73" t="s">
        <v>7852</v>
      </c>
      <c r="C8334" s="74">
        <v>564.0</v>
      </c>
      <c r="D8334" s="130">
        <v>45148.0</v>
      </c>
      <c r="E8334" s="73" t="s">
        <v>1427</v>
      </c>
      <c r="F8334" s="130" t="s">
        <v>10637</v>
      </c>
      <c r="G8334" s="73" t="s">
        <v>2751</v>
      </c>
      <c r="H8334" s="169"/>
      <c r="I8334" s="296" t="s">
        <v>10519</v>
      </c>
      <c r="J8334" s="296" t="s">
        <v>9796</v>
      </c>
      <c r="K8334" s="21"/>
      <c r="L8334" s="21"/>
      <c r="M8334" s="21"/>
      <c r="N8334" s="22">
        <f t="shared" si="2"/>
        <v>46206</v>
      </c>
      <c r="O8334" s="23">
        <f>'RESOLUCIONES EPG'!$N8334-'RESOLUCIONES EPG'!$D8334</f>
        <v>1058</v>
      </c>
    </row>
    <row r="8335" ht="16.5" customHeight="1">
      <c r="A8335" s="196"/>
      <c r="B8335" s="73"/>
      <c r="C8335" s="74">
        <v>565.0</v>
      </c>
      <c r="D8335" s="130">
        <v>45148.0</v>
      </c>
      <c r="E8335" s="73" t="s">
        <v>8600</v>
      </c>
      <c r="F8335" s="130" t="s">
        <v>8865</v>
      </c>
      <c r="G8335" s="73" t="s">
        <v>2751</v>
      </c>
      <c r="H8335" s="169"/>
      <c r="I8335" s="287"/>
      <c r="J8335" s="285"/>
      <c r="K8335" s="21"/>
      <c r="L8335" s="21"/>
      <c r="M8335" s="21"/>
      <c r="N8335" s="22">
        <f t="shared" si="2"/>
        <v>46206</v>
      </c>
      <c r="O8335" s="23">
        <f>'RESOLUCIONES EPG'!$N8335-'RESOLUCIONES EPG'!$D8335</f>
        <v>1058</v>
      </c>
    </row>
    <row r="8336" ht="16.5" customHeight="1">
      <c r="A8336" s="222"/>
      <c r="B8336" s="73"/>
      <c r="C8336" s="74">
        <v>566.0</v>
      </c>
      <c r="D8336" s="130">
        <v>45148.0</v>
      </c>
      <c r="E8336" s="73" t="s">
        <v>10311</v>
      </c>
      <c r="F8336" s="130" t="s">
        <v>10638</v>
      </c>
      <c r="G8336" s="73" t="s">
        <v>2751</v>
      </c>
      <c r="H8336" s="169"/>
      <c r="I8336" s="299" t="s">
        <v>10639</v>
      </c>
      <c r="J8336" s="299" t="s">
        <v>10640</v>
      </c>
      <c r="K8336" s="21"/>
      <c r="L8336" s="21"/>
      <c r="M8336" s="21"/>
      <c r="N8336" s="22">
        <f t="shared" si="2"/>
        <v>46206</v>
      </c>
      <c r="O8336" s="23">
        <f>'RESOLUCIONES EPG'!$N8336-'RESOLUCIONES EPG'!$D8336</f>
        <v>1058</v>
      </c>
    </row>
    <row r="8337" ht="15.75" customHeight="1">
      <c r="A8337" s="222"/>
      <c r="B8337" s="73"/>
      <c r="C8337" s="74">
        <v>567.0</v>
      </c>
      <c r="D8337" s="130">
        <v>45148.0</v>
      </c>
      <c r="E8337" s="73" t="s">
        <v>10405</v>
      </c>
      <c r="F8337" s="130" t="s">
        <v>10641</v>
      </c>
      <c r="G8337" s="73" t="s">
        <v>2751</v>
      </c>
      <c r="H8337" s="169"/>
      <c r="I8337" s="296" t="s">
        <v>10278</v>
      </c>
      <c r="J8337" s="296" t="s">
        <v>10642</v>
      </c>
      <c r="K8337" s="21"/>
      <c r="L8337" s="21"/>
      <c r="M8337" s="21"/>
      <c r="N8337" s="22">
        <f t="shared" si="2"/>
        <v>46206</v>
      </c>
      <c r="O8337" s="23">
        <f>'RESOLUCIONES EPG'!$N8337-'RESOLUCIONES EPG'!$D8337</f>
        <v>1058</v>
      </c>
    </row>
    <row r="8338" ht="15.75" customHeight="1">
      <c r="A8338" s="196"/>
      <c r="B8338" s="73"/>
      <c r="C8338" s="74">
        <v>568.0</v>
      </c>
      <c r="D8338" s="130">
        <v>45148.0</v>
      </c>
      <c r="E8338" s="73" t="s">
        <v>10643</v>
      </c>
      <c r="F8338" s="130" t="s">
        <v>10644</v>
      </c>
      <c r="G8338" s="73" t="s">
        <v>2751</v>
      </c>
      <c r="H8338" s="169"/>
      <c r="I8338" s="287"/>
      <c r="J8338" s="285"/>
      <c r="K8338" s="21"/>
      <c r="L8338" s="21"/>
      <c r="M8338" s="21"/>
      <c r="N8338" s="22">
        <f t="shared" si="2"/>
        <v>46206</v>
      </c>
      <c r="O8338" s="23">
        <f>'RESOLUCIONES EPG'!$N8338-'RESOLUCIONES EPG'!$D8338</f>
        <v>1058</v>
      </c>
    </row>
    <row r="8339" ht="15.75" customHeight="1">
      <c r="A8339" s="222"/>
      <c r="B8339" s="73"/>
      <c r="C8339" s="74">
        <v>569.0</v>
      </c>
      <c r="D8339" s="130">
        <v>45148.0</v>
      </c>
      <c r="E8339" s="73" t="s">
        <v>10367</v>
      </c>
      <c r="F8339" s="130" t="s">
        <v>10645</v>
      </c>
      <c r="G8339" s="73" t="s">
        <v>2751</v>
      </c>
      <c r="H8339" s="169"/>
      <c r="I8339" s="296" t="s">
        <v>10646</v>
      </c>
      <c r="J8339" s="296" t="s">
        <v>7563</v>
      </c>
      <c r="K8339" s="21"/>
      <c r="L8339" s="21"/>
      <c r="M8339" s="21"/>
      <c r="N8339" s="22">
        <f t="shared" si="2"/>
        <v>46206</v>
      </c>
      <c r="O8339" s="23">
        <f>'RESOLUCIONES EPG'!$N8339-'RESOLUCIONES EPG'!$D8339</f>
        <v>1058</v>
      </c>
    </row>
    <row r="8340" ht="15.75" customHeight="1">
      <c r="A8340" s="222"/>
      <c r="B8340" s="73"/>
      <c r="C8340" s="74">
        <v>570.0</v>
      </c>
      <c r="D8340" s="130">
        <v>45148.0</v>
      </c>
      <c r="E8340" s="73" t="s">
        <v>10647</v>
      </c>
      <c r="F8340" s="130" t="s">
        <v>10648</v>
      </c>
      <c r="G8340" s="73" t="s">
        <v>2751</v>
      </c>
      <c r="H8340" s="169"/>
      <c r="I8340" s="296" t="s">
        <v>10649</v>
      </c>
      <c r="J8340" s="299" t="s">
        <v>10650</v>
      </c>
      <c r="K8340" s="21"/>
      <c r="L8340" s="21"/>
      <c r="M8340" s="21"/>
      <c r="N8340" s="22">
        <f t="shared" si="2"/>
        <v>46206</v>
      </c>
      <c r="O8340" s="23">
        <f>'RESOLUCIONES EPG'!$N8340-'RESOLUCIONES EPG'!$D8340</f>
        <v>1058</v>
      </c>
    </row>
    <row r="8341" ht="15.75" customHeight="1">
      <c r="A8341" s="222"/>
      <c r="B8341" s="73"/>
      <c r="C8341" s="74">
        <v>571.0</v>
      </c>
      <c r="D8341" s="130">
        <v>45148.0</v>
      </c>
      <c r="E8341" s="73" t="s">
        <v>8646</v>
      </c>
      <c r="F8341" s="130" t="s">
        <v>10651</v>
      </c>
      <c r="G8341" s="73" t="s">
        <v>2751</v>
      </c>
      <c r="H8341" s="169"/>
      <c r="I8341" s="299" t="s">
        <v>10652</v>
      </c>
      <c r="J8341" s="299" t="s">
        <v>9096</v>
      </c>
      <c r="K8341" s="21"/>
      <c r="L8341" s="21"/>
      <c r="M8341" s="21"/>
      <c r="N8341" s="22">
        <f t="shared" si="2"/>
        <v>46206</v>
      </c>
      <c r="O8341" s="23">
        <f>'RESOLUCIONES EPG'!$N8341-'RESOLUCIONES EPG'!$D8341</f>
        <v>1058</v>
      </c>
    </row>
    <row r="8342" ht="15.75" customHeight="1">
      <c r="A8342" s="224"/>
      <c r="B8342" s="73"/>
      <c r="C8342" s="74">
        <v>572.0</v>
      </c>
      <c r="D8342" s="130">
        <v>45148.0</v>
      </c>
      <c r="E8342" s="73" t="s">
        <v>10160</v>
      </c>
      <c r="F8342" s="130" t="s">
        <v>10653</v>
      </c>
      <c r="G8342" s="73" t="s">
        <v>2751</v>
      </c>
      <c r="H8342" s="169"/>
      <c r="I8342" s="296" t="s">
        <v>10654</v>
      </c>
      <c r="J8342" s="285"/>
      <c r="K8342" s="21"/>
      <c r="L8342" s="21"/>
      <c r="M8342" s="21"/>
      <c r="N8342" s="22">
        <f t="shared" si="2"/>
        <v>46206</v>
      </c>
      <c r="O8342" s="23">
        <f>'RESOLUCIONES EPG'!$N8342-'RESOLUCIONES EPG'!$D8342</f>
        <v>1058</v>
      </c>
    </row>
    <row r="8343" ht="15.75" customHeight="1">
      <c r="A8343" s="222"/>
      <c r="B8343" s="73"/>
      <c r="C8343" s="74">
        <v>573.0</v>
      </c>
      <c r="D8343" s="130">
        <v>45148.0</v>
      </c>
      <c r="E8343" s="73" t="s">
        <v>10555</v>
      </c>
      <c r="F8343" s="130" t="s">
        <v>10655</v>
      </c>
      <c r="G8343" s="73" t="s">
        <v>2751</v>
      </c>
      <c r="H8343" s="169"/>
      <c r="I8343" s="296" t="s">
        <v>10656</v>
      </c>
      <c r="J8343" s="285"/>
      <c r="K8343" s="21"/>
      <c r="L8343" s="21"/>
      <c r="M8343" s="21"/>
      <c r="N8343" s="22">
        <f t="shared" si="2"/>
        <v>46206</v>
      </c>
      <c r="O8343" s="23">
        <f>'RESOLUCIONES EPG'!$N8343-'RESOLUCIONES EPG'!$D8343</f>
        <v>1058</v>
      </c>
    </row>
    <row r="8344" ht="15.75" customHeight="1">
      <c r="A8344" s="222"/>
      <c r="B8344" s="73"/>
      <c r="C8344" s="74">
        <v>574.0</v>
      </c>
      <c r="D8344" s="130">
        <v>45148.0</v>
      </c>
      <c r="E8344" s="73" t="s">
        <v>10559</v>
      </c>
      <c r="F8344" s="130" t="s">
        <v>10560</v>
      </c>
      <c r="G8344" s="73" t="s">
        <v>2751</v>
      </c>
      <c r="H8344" s="169"/>
      <c r="I8344" s="299" t="s">
        <v>10614</v>
      </c>
      <c r="J8344" s="299" t="s">
        <v>8698</v>
      </c>
      <c r="K8344" s="21"/>
      <c r="L8344" s="21"/>
      <c r="M8344" s="21"/>
      <c r="N8344" s="22">
        <f t="shared" si="2"/>
        <v>46206</v>
      </c>
      <c r="O8344" s="23">
        <f>'RESOLUCIONES EPG'!$N8344-'RESOLUCIONES EPG'!$D8344</f>
        <v>1058</v>
      </c>
    </row>
    <row r="8345" ht="15.75" customHeight="1">
      <c r="A8345" s="222"/>
      <c r="B8345" s="73"/>
      <c r="C8345" s="74">
        <v>575.0</v>
      </c>
      <c r="D8345" s="130">
        <v>45148.0</v>
      </c>
      <c r="E8345" s="73" t="s">
        <v>9276</v>
      </c>
      <c r="F8345" s="130" t="s">
        <v>9341</v>
      </c>
      <c r="G8345" s="73" t="s">
        <v>2751</v>
      </c>
      <c r="H8345" s="169"/>
      <c r="I8345" s="296" t="s">
        <v>10172</v>
      </c>
      <c r="J8345" s="299" t="s">
        <v>10657</v>
      </c>
      <c r="K8345" s="21"/>
      <c r="L8345" s="21"/>
      <c r="M8345" s="21"/>
      <c r="N8345" s="22">
        <f t="shared" si="2"/>
        <v>46206</v>
      </c>
      <c r="O8345" s="23">
        <f>'RESOLUCIONES EPG'!$N8345-'RESOLUCIONES EPG'!$D8345</f>
        <v>1058</v>
      </c>
    </row>
    <row r="8346" ht="15.75" customHeight="1">
      <c r="A8346" s="222"/>
      <c r="B8346" s="73"/>
      <c r="C8346" s="74">
        <v>576.0</v>
      </c>
      <c r="D8346" s="130">
        <v>45148.0</v>
      </c>
      <c r="E8346" s="73" t="s">
        <v>10658</v>
      </c>
      <c r="F8346" s="130" t="s">
        <v>10659</v>
      </c>
      <c r="G8346" s="73" t="s">
        <v>2751</v>
      </c>
      <c r="H8346" s="169"/>
      <c r="I8346" s="296" t="s">
        <v>10365</v>
      </c>
      <c r="J8346" s="285"/>
      <c r="K8346" s="21"/>
      <c r="L8346" s="21"/>
      <c r="M8346" s="21"/>
      <c r="N8346" s="22">
        <f t="shared" si="2"/>
        <v>46206</v>
      </c>
      <c r="O8346" s="23">
        <f>'RESOLUCIONES EPG'!$N8346-'RESOLUCIONES EPG'!$D8346</f>
        <v>1058</v>
      </c>
    </row>
    <row r="8347" ht="15.75" customHeight="1">
      <c r="A8347" s="223"/>
      <c r="B8347" s="73"/>
      <c r="C8347" s="74">
        <v>577.0</v>
      </c>
      <c r="D8347" s="130">
        <v>45148.0</v>
      </c>
      <c r="E8347" s="73" t="s">
        <v>10071</v>
      </c>
      <c r="F8347" s="130" t="s">
        <v>10660</v>
      </c>
      <c r="G8347" s="73" t="s">
        <v>2751</v>
      </c>
      <c r="H8347" s="169"/>
      <c r="I8347" s="299" t="s">
        <v>10661</v>
      </c>
      <c r="J8347" s="285"/>
      <c r="K8347" s="21"/>
      <c r="L8347" s="21"/>
      <c r="M8347" s="21"/>
      <c r="N8347" s="22">
        <f t="shared" si="2"/>
        <v>46206</v>
      </c>
      <c r="O8347" s="23">
        <f>'RESOLUCIONES EPG'!$N8347-'RESOLUCIONES EPG'!$D8347</f>
        <v>1058</v>
      </c>
    </row>
    <row r="8348" ht="15.75" customHeight="1">
      <c r="A8348" s="196"/>
      <c r="B8348" s="73"/>
      <c r="C8348" s="74">
        <v>578.0</v>
      </c>
      <c r="D8348" s="130">
        <v>45148.0</v>
      </c>
      <c r="E8348" s="73" t="s">
        <v>4861</v>
      </c>
      <c r="F8348" s="130" t="s">
        <v>10558</v>
      </c>
      <c r="G8348" s="73" t="s">
        <v>2751</v>
      </c>
      <c r="H8348" s="169"/>
      <c r="I8348" s="296" t="s">
        <v>10662</v>
      </c>
      <c r="J8348" s="299" t="s">
        <v>10663</v>
      </c>
      <c r="K8348" s="21"/>
      <c r="L8348" s="21"/>
      <c r="M8348" s="21"/>
      <c r="N8348" s="22">
        <f t="shared" si="2"/>
        <v>46206</v>
      </c>
      <c r="O8348" s="23">
        <f>'RESOLUCIONES EPG'!$N8348-'RESOLUCIONES EPG'!$D8348</f>
        <v>1058</v>
      </c>
    </row>
    <row r="8349" ht="15.75" customHeight="1">
      <c r="A8349" s="196"/>
      <c r="B8349" s="73"/>
      <c r="C8349" s="74">
        <v>579.0</v>
      </c>
      <c r="D8349" s="130">
        <v>45148.0</v>
      </c>
      <c r="E8349" s="73" t="s">
        <v>10664</v>
      </c>
      <c r="F8349" s="130" t="s">
        <v>4016</v>
      </c>
      <c r="G8349" s="73" t="s">
        <v>2751</v>
      </c>
      <c r="H8349" s="169"/>
      <c r="I8349" s="299" t="s">
        <v>684</v>
      </c>
      <c r="J8349" s="299" t="s">
        <v>10665</v>
      </c>
      <c r="K8349" s="21"/>
      <c r="L8349" s="21"/>
      <c r="M8349" s="21"/>
      <c r="N8349" s="22">
        <f t="shared" si="2"/>
        <v>46206</v>
      </c>
      <c r="O8349" s="23">
        <f>'RESOLUCIONES EPG'!$N8349-'RESOLUCIONES EPG'!$D8349</f>
        <v>1058</v>
      </c>
    </row>
    <row r="8350" ht="15.75" customHeight="1">
      <c r="A8350" s="196"/>
      <c r="B8350" s="73"/>
      <c r="C8350" s="74">
        <v>580.0</v>
      </c>
      <c r="D8350" s="130">
        <v>45148.0</v>
      </c>
      <c r="E8350" s="73" t="s">
        <v>10270</v>
      </c>
      <c r="F8350" s="130" t="s">
        <v>10666</v>
      </c>
      <c r="G8350" s="73" t="s">
        <v>2751</v>
      </c>
      <c r="H8350" s="169"/>
      <c r="I8350" s="299" t="s">
        <v>10667</v>
      </c>
      <c r="J8350" s="299" t="s">
        <v>10668</v>
      </c>
      <c r="K8350" s="21"/>
      <c r="L8350" s="21"/>
      <c r="M8350" s="21"/>
      <c r="N8350" s="22">
        <f t="shared" si="2"/>
        <v>46206</v>
      </c>
      <c r="O8350" s="23">
        <f>'RESOLUCIONES EPG'!$N8350-'RESOLUCIONES EPG'!$D8350</f>
        <v>1058</v>
      </c>
    </row>
    <row r="8351" ht="15.75" customHeight="1">
      <c r="A8351" s="223"/>
      <c r="B8351" s="73" t="s">
        <v>7852</v>
      </c>
      <c r="C8351" s="74">
        <v>581.0</v>
      </c>
      <c r="D8351" s="130">
        <v>45148.0</v>
      </c>
      <c r="E8351" s="73" t="s">
        <v>3769</v>
      </c>
      <c r="F8351" s="130" t="s">
        <v>3770</v>
      </c>
      <c r="G8351" s="73" t="s">
        <v>2751</v>
      </c>
      <c r="H8351" s="169"/>
      <c r="I8351" s="299" t="s">
        <v>10669</v>
      </c>
      <c r="J8351" s="285"/>
      <c r="K8351" s="21"/>
      <c r="L8351" s="21"/>
      <c r="M8351" s="21"/>
      <c r="N8351" s="22">
        <f t="shared" si="2"/>
        <v>46206</v>
      </c>
      <c r="O8351" s="23">
        <f>'RESOLUCIONES EPG'!$N8351-'RESOLUCIONES EPG'!$D8351</f>
        <v>1058</v>
      </c>
    </row>
    <row r="8352" ht="15.75" customHeight="1">
      <c r="A8352" s="196"/>
      <c r="B8352" s="73" t="s">
        <v>7852</v>
      </c>
      <c r="C8352" s="74">
        <v>582.0</v>
      </c>
      <c r="D8352" s="130">
        <v>45148.0</v>
      </c>
      <c r="E8352" s="73" t="s">
        <v>10332</v>
      </c>
      <c r="F8352" s="130" t="s">
        <v>10670</v>
      </c>
      <c r="G8352" s="73" t="s">
        <v>2751</v>
      </c>
      <c r="H8352" s="169"/>
      <c r="I8352" s="296" t="s">
        <v>10671</v>
      </c>
      <c r="J8352" s="299" t="s">
        <v>10614</v>
      </c>
      <c r="K8352" s="21"/>
      <c r="L8352" s="21"/>
      <c r="M8352" s="21"/>
      <c r="N8352" s="22">
        <f t="shared" si="2"/>
        <v>46206</v>
      </c>
      <c r="O8352" s="23">
        <f>'RESOLUCIONES EPG'!$N8352-'RESOLUCIONES EPG'!$D8352</f>
        <v>1058</v>
      </c>
    </row>
    <row r="8353" ht="15.75" customHeight="1">
      <c r="A8353" s="222"/>
      <c r="B8353" s="73" t="s">
        <v>7852</v>
      </c>
      <c r="C8353" s="74">
        <v>583.0</v>
      </c>
      <c r="D8353" s="130">
        <v>45148.0</v>
      </c>
      <c r="E8353" s="73" t="s">
        <v>10672</v>
      </c>
      <c r="F8353" s="130" t="s">
        <v>3294</v>
      </c>
      <c r="G8353" s="73" t="s">
        <v>2751</v>
      </c>
      <c r="H8353" s="169"/>
      <c r="I8353" s="279" t="s">
        <v>7563</v>
      </c>
      <c r="J8353" s="192" t="s">
        <v>10216</v>
      </c>
      <c r="K8353" s="21"/>
      <c r="L8353" s="21"/>
      <c r="M8353" s="21"/>
      <c r="N8353" s="22">
        <f t="shared" si="2"/>
        <v>46206</v>
      </c>
      <c r="O8353" s="23">
        <f>'RESOLUCIONES EPG'!$N8353-'RESOLUCIONES EPG'!$D8353</f>
        <v>1058</v>
      </c>
    </row>
    <row r="8354" ht="15.75" customHeight="1">
      <c r="A8354" s="196"/>
      <c r="B8354" s="73" t="s">
        <v>7852</v>
      </c>
      <c r="C8354" s="74">
        <v>584.0</v>
      </c>
      <c r="D8354" s="130">
        <v>45149.0</v>
      </c>
      <c r="E8354" s="73" t="s">
        <v>10673</v>
      </c>
      <c r="F8354" s="130" t="s">
        <v>10674</v>
      </c>
      <c r="G8354" s="73" t="s">
        <v>18</v>
      </c>
      <c r="H8354" s="169" t="s">
        <v>8661</v>
      </c>
      <c r="I8354" s="287"/>
      <c r="J8354" s="285"/>
      <c r="K8354" s="21"/>
      <c r="L8354" s="21"/>
      <c r="M8354" s="21"/>
      <c r="N8354" s="22">
        <f t="shared" si="2"/>
        <v>46206</v>
      </c>
      <c r="O8354" s="23">
        <f>'RESOLUCIONES EPG'!$N8354-'RESOLUCIONES EPG'!$D8354</f>
        <v>1057</v>
      </c>
    </row>
    <row r="8355" ht="15.75" customHeight="1">
      <c r="A8355" s="226"/>
      <c r="B8355" s="73" t="s">
        <v>7852</v>
      </c>
      <c r="C8355" s="74">
        <v>585.0</v>
      </c>
      <c r="D8355" s="130">
        <v>45149.0</v>
      </c>
      <c r="E8355" s="73" t="s">
        <v>10675</v>
      </c>
      <c r="F8355" s="130" t="s">
        <v>10676</v>
      </c>
      <c r="G8355" s="73" t="s">
        <v>18</v>
      </c>
      <c r="H8355" s="169" t="s">
        <v>2248</v>
      </c>
      <c r="I8355" s="287"/>
      <c r="J8355" s="285"/>
      <c r="K8355" s="21"/>
      <c r="L8355" s="21"/>
      <c r="M8355" s="21"/>
      <c r="N8355" s="22">
        <f t="shared" si="2"/>
        <v>46206</v>
      </c>
      <c r="O8355" s="23">
        <f>'RESOLUCIONES EPG'!$N8355-'RESOLUCIONES EPG'!$D8355</f>
        <v>1057</v>
      </c>
    </row>
    <row r="8356" ht="15.75" customHeight="1">
      <c r="A8356" s="222"/>
      <c r="B8356" s="73" t="s">
        <v>7852</v>
      </c>
      <c r="C8356" s="74">
        <v>586.0</v>
      </c>
      <c r="D8356" s="130">
        <v>45149.0</v>
      </c>
      <c r="E8356" s="73" t="s">
        <v>10677</v>
      </c>
      <c r="F8356" s="130" t="s">
        <v>10678</v>
      </c>
      <c r="G8356" s="73" t="s">
        <v>18</v>
      </c>
      <c r="H8356" s="169" t="s">
        <v>8661</v>
      </c>
      <c r="I8356" s="287"/>
      <c r="J8356" s="285"/>
      <c r="K8356" s="21"/>
      <c r="L8356" s="21"/>
      <c r="M8356" s="21"/>
      <c r="N8356" s="22">
        <f t="shared" si="2"/>
        <v>46206</v>
      </c>
      <c r="O8356" s="23">
        <f>'RESOLUCIONES EPG'!$N8356-'RESOLUCIONES EPG'!$D8356</f>
        <v>1057</v>
      </c>
    </row>
    <row r="8357" ht="15.75" customHeight="1">
      <c r="A8357" s="222"/>
      <c r="B8357" s="73" t="s">
        <v>7852</v>
      </c>
      <c r="C8357" s="74">
        <v>587.0</v>
      </c>
      <c r="D8357" s="130">
        <v>45149.0</v>
      </c>
      <c r="E8357" s="73" t="s">
        <v>9166</v>
      </c>
      <c r="F8357" s="130" t="s">
        <v>9167</v>
      </c>
      <c r="G8357" s="73" t="s">
        <v>10679</v>
      </c>
      <c r="H8357" s="169" t="s">
        <v>1642</v>
      </c>
      <c r="I8357" s="287"/>
      <c r="J8357" s="285"/>
      <c r="K8357" s="21"/>
      <c r="L8357" s="21"/>
      <c r="M8357" s="21"/>
      <c r="N8357" s="22">
        <f t="shared" si="2"/>
        <v>46206</v>
      </c>
      <c r="O8357" s="23">
        <f>'RESOLUCIONES EPG'!$N8357-'RESOLUCIONES EPG'!$D8357</f>
        <v>1057</v>
      </c>
    </row>
    <row r="8358" ht="15.75" customHeight="1">
      <c r="A8358" s="223"/>
      <c r="B8358" s="73" t="s">
        <v>7852</v>
      </c>
      <c r="C8358" s="74">
        <v>588.0</v>
      </c>
      <c r="D8358" s="130">
        <v>45149.0</v>
      </c>
      <c r="E8358" s="73" t="s">
        <v>6480</v>
      </c>
      <c r="F8358" s="130" t="s">
        <v>10680</v>
      </c>
      <c r="G8358" s="73" t="s">
        <v>10679</v>
      </c>
      <c r="H8358" s="169" t="s">
        <v>1915</v>
      </c>
      <c r="I8358" s="287"/>
      <c r="J8358" s="285"/>
      <c r="K8358" s="21"/>
      <c r="L8358" s="21"/>
      <c r="M8358" s="21"/>
      <c r="N8358" s="22">
        <f t="shared" si="2"/>
        <v>46206</v>
      </c>
      <c r="O8358" s="23">
        <f>'RESOLUCIONES EPG'!$N8358-'RESOLUCIONES EPG'!$D8358</f>
        <v>1057</v>
      </c>
    </row>
    <row r="8359" ht="15.75" customHeight="1">
      <c r="A8359" s="222"/>
      <c r="B8359" s="73" t="s">
        <v>7852</v>
      </c>
      <c r="C8359" s="74">
        <v>589.0</v>
      </c>
      <c r="D8359" s="130">
        <v>45149.0</v>
      </c>
      <c r="E8359" s="73" t="s">
        <v>10110</v>
      </c>
      <c r="F8359" s="130" t="s">
        <v>10681</v>
      </c>
      <c r="G8359" s="73" t="s">
        <v>10682</v>
      </c>
      <c r="H8359" s="169" t="s">
        <v>10683</v>
      </c>
      <c r="I8359" s="287"/>
      <c r="J8359" s="285"/>
      <c r="K8359" s="21"/>
      <c r="L8359" s="21"/>
      <c r="M8359" s="21"/>
      <c r="N8359" s="22">
        <f t="shared" si="2"/>
        <v>46206</v>
      </c>
      <c r="O8359" s="23">
        <f>'RESOLUCIONES EPG'!$N8359-'RESOLUCIONES EPG'!$D8359</f>
        <v>1057</v>
      </c>
    </row>
    <row r="8360" ht="15.75" customHeight="1">
      <c r="A8360" s="222"/>
      <c r="B8360" s="73" t="s">
        <v>7852</v>
      </c>
      <c r="C8360" s="74">
        <v>590.0</v>
      </c>
      <c r="D8360" s="130">
        <v>45149.0</v>
      </c>
      <c r="E8360" s="73" t="s">
        <v>10684</v>
      </c>
      <c r="F8360" s="130" t="s">
        <v>10685</v>
      </c>
      <c r="G8360" s="73" t="s">
        <v>18</v>
      </c>
      <c r="H8360" s="169" t="s">
        <v>10686</v>
      </c>
      <c r="I8360" s="287"/>
      <c r="J8360" s="285"/>
      <c r="K8360" s="21"/>
      <c r="L8360" s="21"/>
      <c r="M8360" s="21"/>
      <c r="N8360" s="22">
        <f t="shared" si="2"/>
        <v>46206</v>
      </c>
      <c r="O8360" s="23">
        <f>'RESOLUCIONES EPG'!$N8360-'RESOLUCIONES EPG'!$D8360</f>
        <v>1057</v>
      </c>
    </row>
    <row r="8361" ht="16.5" customHeight="1">
      <c r="A8361" s="222"/>
      <c r="B8361" s="73" t="s">
        <v>7852</v>
      </c>
      <c r="C8361" s="74">
        <v>591.0</v>
      </c>
      <c r="D8361" s="130">
        <v>45149.0</v>
      </c>
      <c r="E8361" s="73" t="s">
        <v>10687</v>
      </c>
      <c r="F8361" s="130" t="s">
        <v>10688</v>
      </c>
      <c r="G8361" s="73" t="s">
        <v>18</v>
      </c>
      <c r="H8361" s="169" t="s">
        <v>10689</v>
      </c>
      <c r="I8361" s="287"/>
      <c r="J8361" s="285"/>
      <c r="K8361" s="21"/>
      <c r="L8361" s="21"/>
      <c r="M8361" s="21"/>
      <c r="N8361" s="22">
        <f t="shared" si="2"/>
        <v>46206</v>
      </c>
      <c r="O8361" s="23">
        <f>'RESOLUCIONES EPG'!$N8361-'RESOLUCIONES EPG'!$D8361</f>
        <v>1057</v>
      </c>
    </row>
    <row r="8362" ht="16.5" customHeight="1">
      <c r="A8362" s="222"/>
      <c r="B8362" s="73" t="s">
        <v>7852</v>
      </c>
      <c r="C8362" s="74">
        <v>592.0</v>
      </c>
      <c r="D8362" s="130">
        <v>45149.0</v>
      </c>
      <c r="E8362" s="73" t="s">
        <v>10690</v>
      </c>
      <c r="F8362" s="130" t="s">
        <v>10691</v>
      </c>
      <c r="G8362" s="73" t="s">
        <v>18</v>
      </c>
      <c r="H8362" s="169" t="s">
        <v>10409</v>
      </c>
      <c r="I8362" s="287"/>
      <c r="J8362" s="285"/>
      <c r="K8362" s="21"/>
      <c r="L8362" s="21"/>
      <c r="M8362" s="21"/>
      <c r="N8362" s="22">
        <f t="shared" si="2"/>
        <v>46206</v>
      </c>
      <c r="O8362" s="23">
        <f>'RESOLUCIONES EPG'!$N8362-'RESOLUCIONES EPG'!$D8362</f>
        <v>1057</v>
      </c>
    </row>
    <row r="8363" ht="16.5" customHeight="1">
      <c r="A8363" s="222"/>
      <c r="B8363" s="73" t="s">
        <v>7852</v>
      </c>
      <c r="C8363" s="74">
        <v>593.0</v>
      </c>
      <c r="D8363" s="130">
        <v>45149.0</v>
      </c>
      <c r="E8363" s="73" t="s">
        <v>10692</v>
      </c>
      <c r="F8363" s="130" t="s">
        <v>10693</v>
      </c>
      <c r="G8363" s="73" t="s">
        <v>18</v>
      </c>
      <c r="H8363" s="169" t="s">
        <v>10694</v>
      </c>
      <c r="I8363" s="287"/>
      <c r="J8363" s="285"/>
      <c r="K8363" s="21"/>
      <c r="L8363" s="21"/>
      <c r="M8363" s="21"/>
      <c r="N8363" s="22">
        <f t="shared" si="2"/>
        <v>46206</v>
      </c>
      <c r="O8363" s="23">
        <f>'RESOLUCIONES EPG'!$N8363-'RESOLUCIONES EPG'!$D8363</f>
        <v>1057</v>
      </c>
    </row>
    <row r="8364" ht="16.5" customHeight="1">
      <c r="A8364" s="226"/>
      <c r="B8364" s="73"/>
      <c r="C8364" s="74">
        <v>594.0</v>
      </c>
      <c r="D8364" s="130">
        <v>45149.0</v>
      </c>
      <c r="E8364" s="73" t="s">
        <v>10695</v>
      </c>
      <c r="F8364" s="130"/>
      <c r="G8364" s="73" t="s">
        <v>10695</v>
      </c>
      <c r="H8364" s="169"/>
      <c r="I8364" s="287"/>
      <c r="J8364" s="285"/>
      <c r="K8364" s="21"/>
      <c r="L8364" s="21"/>
      <c r="M8364" s="21"/>
      <c r="N8364" s="22">
        <f t="shared" si="2"/>
        <v>46206</v>
      </c>
      <c r="O8364" s="23">
        <f>'RESOLUCIONES EPG'!$N8364-'RESOLUCIONES EPG'!$D8364</f>
        <v>1057</v>
      </c>
    </row>
    <row r="8365" ht="16.5" customHeight="1">
      <c r="A8365" s="222"/>
      <c r="B8365" s="73" t="s">
        <v>7852</v>
      </c>
      <c r="C8365" s="74">
        <v>595.0</v>
      </c>
      <c r="D8365" s="130">
        <v>45152.0</v>
      </c>
      <c r="E8365" s="73" t="s">
        <v>3106</v>
      </c>
      <c r="F8365" s="130" t="s">
        <v>10696</v>
      </c>
      <c r="G8365" s="73" t="s">
        <v>18</v>
      </c>
      <c r="H8365" s="169" t="s">
        <v>2663</v>
      </c>
      <c r="I8365" s="287"/>
      <c r="J8365" s="285"/>
      <c r="K8365" s="21"/>
      <c r="L8365" s="21"/>
      <c r="M8365" s="21"/>
      <c r="N8365" s="22">
        <f t="shared" si="2"/>
        <v>46206</v>
      </c>
      <c r="O8365" s="23">
        <f>'RESOLUCIONES EPG'!$N8365-'RESOLUCIONES EPG'!$D8365</f>
        <v>1054</v>
      </c>
    </row>
    <row r="8366" ht="16.5" customHeight="1">
      <c r="A8366" s="222"/>
      <c r="B8366" s="73" t="s">
        <v>7852</v>
      </c>
      <c r="C8366" s="74">
        <v>596.0</v>
      </c>
      <c r="D8366" s="130">
        <v>45152.0</v>
      </c>
      <c r="E8366" s="73" t="s">
        <v>10697</v>
      </c>
      <c r="F8366" s="130" t="s">
        <v>10698</v>
      </c>
      <c r="G8366" s="73" t="s">
        <v>18</v>
      </c>
      <c r="H8366" s="169" t="s">
        <v>2663</v>
      </c>
      <c r="I8366" s="287"/>
      <c r="J8366" s="285"/>
      <c r="K8366" s="21"/>
      <c r="L8366" s="21"/>
      <c r="M8366" s="21"/>
      <c r="N8366" s="22">
        <f t="shared" si="2"/>
        <v>46206</v>
      </c>
      <c r="O8366" s="23">
        <f>'RESOLUCIONES EPG'!$N8366-'RESOLUCIONES EPG'!$D8366</f>
        <v>1054</v>
      </c>
    </row>
    <row r="8367" ht="16.5" customHeight="1">
      <c r="A8367" s="223"/>
      <c r="B8367" s="73" t="s">
        <v>7852</v>
      </c>
      <c r="C8367" s="74">
        <v>597.0</v>
      </c>
      <c r="D8367" s="130">
        <v>45152.0</v>
      </c>
      <c r="E8367" s="73" t="s">
        <v>10699</v>
      </c>
      <c r="F8367" s="130" t="s">
        <v>10700</v>
      </c>
      <c r="G8367" s="73" t="s">
        <v>18</v>
      </c>
      <c r="H8367" s="169" t="s">
        <v>8661</v>
      </c>
      <c r="I8367" s="287"/>
      <c r="J8367" s="285"/>
      <c r="K8367" s="21"/>
      <c r="L8367" s="21"/>
      <c r="M8367" s="21"/>
      <c r="N8367" s="22">
        <f t="shared" si="2"/>
        <v>46206</v>
      </c>
      <c r="O8367" s="23">
        <f>'RESOLUCIONES EPG'!$N8367-'RESOLUCIONES EPG'!$D8367</f>
        <v>1054</v>
      </c>
    </row>
    <row r="8368" ht="16.5" customHeight="1">
      <c r="A8368" s="223"/>
      <c r="B8368" s="73" t="s">
        <v>7852</v>
      </c>
      <c r="C8368" s="74">
        <v>598.0</v>
      </c>
      <c r="D8368" s="130">
        <v>45152.0</v>
      </c>
      <c r="E8368" s="73" t="s">
        <v>2991</v>
      </c>
      <c r="F8368" s="130" t="s">
        <v>10701</v>
      </c>
      <c r="G8368" s="73" t="s">
        <v>18</v>
      </c>
      <c r="H8368" s="169" t="s">
        <v>2663</v>
      </c>
      <c r="I8368" s="287"/>
      <c r="J8368" s="285"/>
      <c r="K8368" s="21"/>
      <c r="L8368" s="21"/>
      <c r="M8368" s="21"/>
      <c r="N8368" s="22">
        <f t="shared" si="2"/>
        <v>46206</v>
      </c>
      <c r="O8368" s="23">
        <f>'RESOLUCIONES EPG'!$N8368-'RESOLUCIONES EPG'!$D8368</f>
        <v>1054</v>
      </c>
    </row>
    <row r="8369" ht="16.5" customHeight="1">
      <c r="A8369" s="226"/>
      <c r="B8369" s="73"/>
      <c r="C8369" s="74">
        <v>599.0</v>
      </c>
      <c r="D8369" s="130">
        <v>45152.0</v>
      </c>
      <c r="E8369" s="73" t="s">
        <v>1937</v>
      </c>
      <c r="F8369" s="130" t="s">
        <v>8615</v>
      </c>
      <c r="G8369" s="73" t="s">
        <v>131</v>
      </c>
      <c r="H8369" s="169"/>
      <c r="I8369" s="299" t="s">
        <v>5737</v>
      </c>
      <c r="J8369" s="299" t="s">
        <v>10702</v>
      </c>
      <c r="K8369" s="21"/>
      <c r="L8369" s="21"/>
      <c r="M8369" s="21"/>
      <c r="N8369" s="22">
        <f t="shared" si="2"/>
        <v>46206</v>
      </c>
      <c r="O8369" s="23">
        <f>'RESOLUCIONES EPG'!$N8369-'RESOLUCIONES EPG'!$D8369</f>
        <v>1054</v>
      </c>
    </row>
    <row r="8370" ht="16.5" customHeight="1">
      <c r="A8370" s="226"/>
      <c r="B8370" s="73"/>
      <c r="C8370" s="74">
        <v>600.0</v>
      </c>
      <c r="D8370" s="130">
        <v>45152.0</v>
      </c>
      <c r="E8370" s="73" t="s">
        <v>6738</v>
      </c>
      <c r="F8370" s="130" t="s">
        <v>8772</v>
      </c>
      <c r="G8370" s="73" t="s">
        <v>131</v>
      </c>
      <c r="H8370" s="169"/>
      <c r="I8370" s="296" t="s">
        <v>10703</v>
      </c>
      <c r="J8370" s="330" t="s">
        <v>10704</v>
      </c>
      <c r="K8370" s="21"/>
      <c r="L8370" s="21"/>
      <c r="M8370" s="21"/>
      <c r="N8370" s="22">
        <f t="shared" si="2"/>
        <v>46206</v>
      </c>
      <c r="O8370" s="23">
        <f>'RESOLUCIONES EPG'!$N8370-'RESOLUCIONES EPG'!$D8370</f>
        <v>1054</v>
      </c>
    </row>
    <row r="8371" ht="16.5" customHeight="1">
      <c r="A8371" s="196"/>
      <c r="B8371" s="73" t="s">
        <v>7852</v>
      </c>
      <c r="C8371" s="74">
        <v>601.0</v>
      </c>
      <c r="D8371" s="130">
        <v>45152.0</v>
      </c>
      <c r="E8371" s="73" t="s">
        <v>10457</v>
      </c>
      <c r="F8371" s="130" t="s">
        <v>10705</v>
      </c>
      <c r="G8371" s="73" t="s">
        <v>1624</v>
      </c>
      <c r="H8371" s="169"/>
      <c r="I8371" s="287"/>
      <c r="J8371" s="285"/>
      <c r="K8371" s="21"/>
      <c r="L8371" s="21"/>
      <c r="M8371" s="21"/>
      <c r="N8371" s="22">
        <f t="shared" si="2"/>
        <v>46206</v>
      </c>
      <c r="O8371" s="23">
        <f>'RESOLUCIONES EPG'!$N8371-'RESOLUCIONES EPG'!$D8371</f>
        <v>1054</v>
      </c>
    </row>
    <row r="8372" ht="16.5" customHeight="1">
      <c r="A8372" s="196"/>
      <c r="B8372" s="73" t="s">
        <v>7852</v>
      </c>
      <c r="C8372" s="74">
        <v>602.0</v>
      </c>
      <c r="D8372" s="130">
        <v>45152.0</v>
      </c>
      <c r="E8372" s="73" t="s">
        <v>10706</v>
      </c>
      <c r="F8372" s="130" t="s">
        <v>10523</v>
      </c>
      <c r="G8372" s="73" t="s">
        <v>1624</v>
      </c>
      <c r="H8372" s="169"/>
      <c r="I8372" s="287"/>
      <c r="J8372" s="285"/>
      <c r="K8372" s="21"/>
      <c r="L8372" s="21"/>
      <c r="M8372" s="21"/>
      <c r="N8372" s="22">
        <f t="shared" si="2"/>
        <v>46206</v>
      </c>
      <c r="O8372" s="23">
        <f>'RESOLUCIONES EPG'!$N8372-'RESOLUCIONES EPG'!$D8372</f>
        <v>1054</v>
      </c>
    </row>
    <row r="8373" ht="16.5" customHeight="1">
      <c r="A8373" s="196"/>
      <c r="B8373" s="73" t="s">
        <v>7852</v>
      </c>
      <c r="C8373" s="74">
        <v>603.0</v>
      </c>
      <c r="D8373" s="130">
        <v>45152.0</v>
      </c>
      <c r="E8373" s="73" t="s">
        <v>9078</v>
      </c>
      <c r="F8373" s="130" t="s">
        <v>9353</v>
      </c>
      <c r="G8373" s="73" t="s">
        <v>1624</v>
      </c>
      <c r="H8373" s="169"/>
      <c r="I8373" s="287"/>
      <c r="J8373" s="285"/>
      <c r="K8373" s="21"/>
      <c r="L8373" s="21"/>
      <c r="M8373" s="21"/>
      <c r="N8373" s="22">
        <f t="shared" si="2"/>
        <v>46206</v>
      </c>
      <c r="O8373" s="23">
        <f>'RESOLUCIONES EPG'!$N8373-'RESOLUCIONES EPG'!$D8373</f>
        <v>1054</v>
      </c>
    </row>
    <row r="8374" ht="16.5" customHeight="1">
      <c r="A8374" s="222"/>
      <c r="B8374" s="73" t="s">
        <v>7852</v>
      </c>
      <c r="C8374" s="74">
        <v>604.0</v>
      </c>
      <c r="D8374" s="130">
        <v>45152.0</v>
      </c>
      <c r="E8374" s="73" t="s">
        <v>9539</v>
      </c>
      <c r="F8374" s="130" t="s">
        <v>9540</v>
      </c>
      <c r="G8374" s="73" t="s">
        <v>1624</v>
      </c>
      <c r="H8374" s="169"/>
      <c r="I8374" s="287"/>
      <c r="J8374" s="285"/>
      <c r="K8374" s="21"/>
      <c r="L8374" s="21"/>
      <c r="M8374" s="21"/>
      <c r="N8374" s="22">
        <f t="shared" si="2"/>
        <v>46206</v>
      </c>
      <c r="O8374" s="23">
        <f>'RESOLUCIONES EPG'!$N8374-'RESOLUCIONES EPG'!$D8374</f>
        <v>1054</v>
      </c>
    </row>
    <row r="8375" ht="16.5" customHeight="1">
      <c r="A8375" s="222"/>
      <c r="B8375" s="73"/>
      <c r="C8375" s="74">
        <v>605.0</v>
      </c>
      <c r="D8375" s="130">
        <v>45153.0</v>
      </c>
      <c r="E8375" s="73" t="s">
        <v>10158</v>
      </c>
      <c r="F8375" s="130" t="s">
        <v>10255</v>
      </c>
      <c r="G8375" s="73" t="s">
        <v>10707</v>
      </c>
      <c r="H8375" s="169"/>
      <c r="I8375" s="287"/>
      <c r="J8375" s="285"/>
      <c r="K8375" s="21"/>
      <c r="L8375" s="21"/>
      <c r="M8375" s="21"/>
      <c r="N8375" s="22">
        <f t="shared" si="2"/>
        <v>46206</v>
      </c>
      <c r="O8375" s="23">
        <f>'RESOLUCIONES EPG'!$N8375-'RESOLUCIONES EPG'!$D8375</f>
        <v>1053</v>
      </c>
    </row>
    <row r="8376" ht="15.75" customHeight="1">
      <c r="A8376" s="222"/>
      <c r="B8376" s="73"/>
      <c r="C8376" s="74">
        <v>606.0</v>
      </c>
      <c r="D8376" s="130">
        <v>45153.0</v>
      </c>
      <c r="E8376" s="73" t="s">
        <v>7035</v>
      </c>
      <c r="F8376" s="130" t="s">
        <v>7418</v>
      </c>
      <c r="G8376" s="73" t="s">
        <v>10707</v>
      </c>
      <c r="H8376" s="169"/>
      <c r="I8376" s="287"/>
      <c r="J8376" s="285"/>
      <c r="K8376" s="21"/>
      <c r="L8376" s="21"/>
      <c r="M8376" s="21"/>
      <c r="N8376" s="22">
        <f t="shared" si="2"/>
        <v>46206</v>
      </c>
      <c r="O8376" s="23">
        <f>'RESOLUCIONES EPG'!$N8376-'RESOLUCIONES EPG'!$D8376</f>
        <v>1053</v>
      </c>
    </row>
    <row r="8377" ht="15.75" customHeight="1">
      <c r="A8377" s="222" t="str">
        <f>'RESOLUCIONES 2015'!A4360:H4360</f>
        <v/>
      </c>
      <c r="B8377" s="73"/>
      <c r="C8377" s="74">
        <v>607.0</v>
      </c>
      <c r="D8377" s="130">
        <v>45154.0</v>
      </c>
      <c r="E8377" s="73" t="s">
        <v>2323</v>
      </c>
      <c r="F8377" s="130" t="s">
        <v>3065</v>
      </c>
      <c r="G8377" s="73" t="s">
        <v>10707</v>
      </c>
      <c r="H8377" s="169"/>
      <c r="I8377" s="287"/>
      <c r="J8377" s="285"/>
      <c r="K8377" s="21"/>
      <c r="L8377" s="21"/>
      <c r="M8377" s="21"/>
      <c r="N8377" s="22">
        <f t="shared" si="2"/>
        <v>46206</v>
      </c>
      <c r="O8377" s="23">
        <f>'RESOLUCIONES EPG'!$N8377-'RESOLUCIONES EPG'!$D8377</f>
        <v>1052</v>
      </c>
    </row>
    <row r="8378" ht="15.75" customHeight="1">
      <c r="A8378" s="222" t="str">
        <f>'RESOLUCIONES 2015'!A4361:H4361</f>
        <v/>
      </c>
      <c r="B8378" s="73"/>
      <c r="C8378" s="74">
        <v>608.0</v>
      </c>
      <c r="D8378" s="130">
        <v>45154.0</v>
      </c>
      <c r="E8378" s="73" t="s">
        <v>1479</v>
      </c>
      <c r="F8378" s="130" t="s">
        <v>5974</v>
      </c>
      <c r="G8378" s="73" t="s">
        <v>10707</v>
      </c>
      <c r="H8378" s="169"/>
      <c r="I8378" s="299" t="s">
        <v>10157</v>
      </c>
      <c r="J8378" s="285"/>
      <c r="K8378" s="297"/>
      <c r="L8378" s="297"/>
      <c r="M8378" s="21"/>
      <c r="N8378" s="22">
        <f t="shared" si="2"/>
        <v>46206</v>
      </c>
      <c r="O8378" s="23">
        <f>'RESOLUCIONES EPG'!$N8378-'RESOLUCIONES EPG'!$D8378</f>
        <v>1052</v>
      </c>
    </row>
    <row r="8379" ht="16.5" customHeight="1">
      <c r="A8379" s="196" t="str">
        <f>'RESOLUCIONES 2015'!A4362:H4362</f>
        <v/>
      </c>
      <c r="B8379" s="73" t="s">
        <v>7852</v>
      </c>
      <c r="C8379" s="74">
        <v>609.0</v>
      </c>
      <c r="D8379" s="130">
        <v>45159.0</v>
      </c>
      <c r="E8379" s="73" t="s">
        <v>10708</v>
      </c>
      <c r="F8379" s="130" t="s">
        <v>10709</v>
      </c>
      <c r="G8379" s="73" t="s">
        <v>18</v>
      </c>
      <c r="H8379" s="169" t="s">
        <v>10710</v>
      </c>
      <c r="I8379" s="287"/>
      <c r="J8379" s="23"/>
      <c r="K8379" s="21"/>
      <c r="L8379" s="21"/>
      <c r="M8379" s="21"/>
      <c r="N8379" s="22">
        <f t="shared" si="2"/>
        <v>46206</v>
      </c>
      <c r="O8379" s="23">
        <f>'RESOLUCIONES EPG'!$N8379-'RESOLUCIONES EPG'!$D8379</f>
        <v>1047</v>
      </c>
    </row>
    <row r="8380" ht="16.5" customHeight="1">
      <c r="A8380" s="222" t="str">
        <f>'RESOLUCIONES 2015'!A4363:H4363</f>
        <v/>
      </c>
      <c r="B8380" s="73" t="s">
        <v>7852</v>
      </c>
      <c r="C8380" s="74">
        <v>610.0</v>
      </c>
      <c r="D8380" s="130">
        <v>45159.0</v>
      </c>
      <c r="E8380" s="73" t="s">
        <v>10711</v>
      </c>
      <c r="F8380" s="130" t="s">
        <v>10712</v>
      </c>
      <c r="G8380" s="73" t="s">
        <v>18</v>
      </c>
      <c r="H8380" s="169" t="s">
        <v>10713</v>
      </c>
      <c r="I8380" s="287"/>
      <c r="J8380" s="23"/>
      <c r="K8380" s="21"/>
      <c r="L8380" s="21"/>
      <c r="M8380" s="21"/>
      <c r="N8380" s="22">
        <f t="shared" si="2"/>
        <v>46206</v>
      </c>
      <c r="O8380" s="23">
        <f>'RESOLUCIONES EPG'!$N8380-'RESOLUCIONES EPG'!$D8380</f>
        <v>1047</v>
      </c>
    </row>
    <row r="8381" ht="16.5" customHeight="1">
      <c r="A8381" s="222" t="str">
        <f>'RESOLUCIONES 2015'!A4643:H4643</f>
        <v/>
      </c>
      <c r="B8381" s="73" t="s">
        <v>7852</v>
      </c>
      <c r="C8381" s="74">
        <v>611.0</v>
      </c>
      <c r="D8381" s="130">
        <v>45159.0</v>
      </c>
      <c r="E8381" s="73" t="s">
        <v>10714</v>
      </c>
      <c r="F8381" s="130" t="s">
        <v>10715</v>
      </c>
      <c r="G8381" s="73" t="s">
        <v>18</v>
      </c>
      <c r="H8381" s="169" t="s">
        <v>3187</v>
      </c>
      <c r="I8381" s="287"/>
      <c r="J8381" s="23"/>
      <c r="K8381" s="21"/>
      <c r="L8381" s="21"/>
      <c r="M8381" s="21"/>
      <c r="N8381" s="22">
        <f t="shared" si="2"/>
        <v>46206</v>
      </c>
      <c r="O8381" s="23">
        <f>'RESOLUCIONES EPG'!$N8381-'RESOLUCIONES EPG'!$D8381</f>
        <v>1047</v>
      </c>
    </row>
    <row r="8382" ht="16.5" customHeight="1">
      <c r="A8382" s="222" t="str">
        <f>'RESOLUCIONES 2015'!A4911:H4911</f>
        <v/>
      </c>
      <c r="B8382" s="73" t="s">
        <v>7852</v>
      </c>
      <c r="C8382" s="74">
        <v>612.0</v>
      </c>
      <c r="D8382" s="130">
        <v>45160.0</v>
      </c>
      <c r="E8382" s="73" t="s">
        <v>10716</v>
      </c>
      <c r="F8382" s="130" t="s">
        <v>10717</v>
      </c>
      <c r="G8382" s="73" t="s">
        <v>18</v>
      </c>
      <c r="H8382" s="169" t="s">
        <v>8645</v>
      </c>
      <c r="I8382" s="287"/>
      <c r="J8382" s="23"/>
      <c r="K8382" s="21"/>
      <c r="L8382" s="21"/>
      <c r="M8382" s="21"/>
      <c r="N8382" s="22">
        <f t="shared" si="2"/>
        <v>46206</v>
      </c>
      <c r="O8382" s="23">
        <f>'RESOLUCIONES EPG'!$N8382-'RESOLUCIONES EPG'!$D8382</f>
        <v>1046</v>
      </c>
    </row>
    <row r="8383" ht="16.5" customHeight="1">
      <c r="A8383" s="222" t="str">
        <f>'RESOLUCIONES 2015'!A4952:H4952</f>
        <v/>
      </c>
      <c r="B8383" s="73" t="s">
        <v>7852</v>
      </c>
      <c r="C8383" s="74">
        <v>613.0</v>
      </c>
      <c r="D8383" s="130">
        <v>45161.0</v>
      </c>
      <c r="E8383" s="73" t="s">
        <v>10718</v>
      </c>
      <c r="F8383" s="130"/>
      <c r="G8383" s="73" t="s">
        <v>10719</v>
      </c>
      <c r="H8383" s="169"/>
      <c r="I8383" s="287"/>
      <c r="J8383" s="23"/>
      <c r="K8383" s="21"/>
      <c r="L8383" s="21"/>
      <c r="M8383" s="21"/>
      <c r="N8383" s="22">
        <f t="shared" si="2"/>
        <v>46206</v>
      </c>
      <c r="O8383" s="23">
        <f>'RESOLUCIONES EPG'!$N8383-'RESOLUCIONES EPG'!$D8383</f>
        <v>1045</v>
      </c>
    </row>
    <row r="8384" ht="16.5" customHeight="1">
      <c r="A8384" s="222" t="str">
        <f>'RESOLUCIONES 2015'!A4953:H4953</f>
        <v/>
      </c>
      <c r="B8384" s="73" t="s">
        <v>7852</v>
      </c>
      <c r="C8384" s="74">
        <v>614.0</v>
      </c>
      <c r="D8384" s="130">
        <v>45161.0</v>
      </c>
      <c r="E8384" s="73" t="s">
        <v>10720</v>
      </c>
      <c r="F8384" s="130" t="s">
        <v>10721</v>
      </c>
      <c r="G8384" s="73" t="s">
        <v>18</v>
      </c>
      <c r="H8384" s="169" t="s">
        <v>4646</v>
      </c>
      <c r="I8384" s="287"/>
      <c r="J8384" s="23"/>
      <c r="K8384" s="21"/>
      <c r="L8384" s="21"/>
      <c r="M8384" s="21"/>
      <c r="N8384" s="22">
        <f t="shared" si="2"/>
        <v>46206</v>
      </c>
      <c r="O8384" s="23">
        <f>'RESOLUCIONES EPG'!$N8384-'RESOLUCIONES EPG'!$D8384</f>
        <v>1045</v>
      </c>
    </row>
    <row r="8385" ht="16.5" customHeight="1">
      <c r="A8385" s="222" t="str">
        <f>'RESOLUCIONES 2015'!A4954:H4954</f>
        <v/>
      </c>
      <c r="B8385" s="73" t="s">
        <v>7852</v>
      </c>
      <c r="C8385" s="74">
        <v>615.0</v>
      </c>
      <c r="D8385" s="130">
        <v>45161.0</v>
      </c>
      <c r="E8385" s="73" t="s">
        <v>10722</v>
      </c>
      <c r="F8385" s="130" t="s">
        <v>10723</v>
      </c>
      <c r="G8385" s="73" t="s">
        <v>18</v>
      </c>
      <c r="H8385" s="169" t="s">
        <v>10713</v>
      </c>
      <c r="I8385" s="287"/>
      <c r="J8385" s="23"/>
      <c r="K8385" s="21"/>
      <c r="L8385" s="21"/>
      <c r="M8385" s="21"/>
      <c r="N8385" s="22">
        <f t="shared" si="2"/>
        <v>46206</v>
      </c>
      <c r="O8385" s="23">
        <f>'RESOLUCIONES EPG'!$N8385-'RESOLUCIONES EPG'!$D8385</f>
        <v>1045</v>
      </c>
    </row>
    <row r="8386" ht="16.5" customHeight="1">
      <c r="A8386" s="222" t="str">
        <f>'RESOLUCIONES 2015'!A4955:H4955</f>
        <v/>
      </c>
      <c r="B8386" s="73" t="s">
        <v>7852</v>
      </c>
      <c r="C8386" s="74">
        <v>616.0</v>
      </c>
      <c r="D8386" s="130">
        <v>45162.0</v>
      </c>
      <c r="E8386" s="73" t="s">
        <v>3931</v>
      </c>
      <c r="F8386" s="130" t="s">
        <v>10724</v>
      </c>
      <c r="G8386" s="73" t="s">
        <v>8629</v>
      </c>
      <c r="H8386" s="169"/>
      <c r="I8386" s="287"/>
      <c r="J8386" s="23"/>
      <c r="K8386" s="21"/>
      <c r="L8386" s="21"/>
      <c r="M8386" s="21"/>
      <c r="N8386" s="22">
        <f t="shared" si="2"/>
        <v>46206</v>
      </c>
      <c r="O8386" s="23">
        <f>'RESOLUCIONES EPG'!$N8386-'RESOLUCIONES EPG'!$D8386</f>
        <v>1044</v>
      </c>
    </row>
    <row r="8387" ht="16.5" customHeight="1">
      <c r="A8387" s="222" t="str">
        <f>'RESOLUCIONES 2015'!A4956:H4956</f>
        <v/>
      </c>
      <c r="B8387" s="73" t="s">
        <v>7852</v>
      </c>
      <c r="C8387" s="74">
        <v>617.0</v>
      </c>
      <c r="D8387" s="130">
        <v>45162.0</v>
      </c>
      <c r="E8387" s="73" t="s">
        <v>7793</v>
      </c>
      <c r="F8387" s="130" t="s">
        <v>9217</v>
      </c>
      <c r="G8387" s="73" t="s">
        <v>8629</v>
      </c>
      <c r="H8387" s="169"/>
      <c r="I8387" s="287"/>
      <c r="J8387" s="23"/>
      <c r="K8387" s="21"/>
      <c r="L8387" s="21"/>
      <c r="M8387" s="21"/>
      <c r="N8387" s="22">
        <f t="shared" si="2"/>
        <v>46206</v>
      </c>
      <c r="O8387" s="23">
        <f>'RESOLUCIONES EPG'!$N8387-'RESOLUCIONES EPG'!$D8387</f>
        <v>1044</v>
      </c>
    </row>
    <row r="8388" ht="16.5" customHeight="1">
      <c r="A8388" s="222" t="str">
        <f>'RESOLUCIONES 2015'!A4957:H4957</f>
        <v/>
      </c>
      <c r="B8388" s="73" t="s">
        <v>7852</v>
      </c>
      <c r="C8388" s="74">
        <v>618.0</v>
      </c>
      <c r="D8388" s="130">
        <v>45162.0</v>
      </c>
      <c r="E8388" s="73" t="s">
        <v>2740</v>
      </c>
      <c r="F8388" s="130" t="s">
        <v>10725</v>
      </c>
      <c r="G8388" s="73" t="s">
        <v>8629</v>
      </c>
      <c r="H8388" s="169"/>
      <c r="I8388" s="287"/>
      <c r="J8388" s="23"/>
      <c r="K8388" s="21"/>
      <c r="L8388" s="21"/>
      <c r="M8388" s="21"/>
      <c r="N8388" s="22">
        <f t="shared" si="2"/>
        <v>46206</v>
      </c>
      <c r="O8388" s="23">
        <f>'RESOLUCIONES EPG'!$N8388-'RESOLUCIONES EPG'!$D8388</f>
        <v>1044</v>
      </c>
    </row>
    <row r="8389" ht="16.5" customHeight="1">
      <c r="A8389" s="222" t="str">
        <f>'RESOLUCIONES 2015'!A4958:H4958</f>
        <v/>
      </c>
      <c r="B8389" s="73" t="s">
        <v>7852</v>
      </c>
      <c r="C8389" s="74">
        <v>619.0</v>
      </c>
      <c r="D8389" s="130">
        <v>45162.0</v>
      </c>
      <c r="E8389" s="73" t="s">
        <v>9718</v>
      </c>
      <c r="F8389" s="130" t="s">
        <v>10726</v>
      </c>
      <c r="G8389" s="73" t="s">
        <v>8629</v>
      </c>
      <c r="H8389" s="169"/>
      <c r="I8389" s="287"/>
      <c r="J8389" s="23"/>
      <c r="K8389" s="21"/>
      <c r="L8389" s="21"/>
      <c r="M8389" s="21"/>
      <c r="N8389" s="22">
        <f t="shared" si="2"/>
        <v>46206</v>
      </c>
      <c r="O8389" s="23">
        <f>'RESOLUCIONES EPG'!$N8389-'RESOLUCIONES EPG'!$D8389</f>
        <v>1044</v>
      </c>
    </row>
    <row r="8390" ht="16.5" customHeight="1">
      <c r="A8390" s="222" t="str">
        <f>'RESOLUCIONES 2015'!A4959:H4959</f>
        <v/>
      </c>
      <c r="B8390" s="73" t="s">
        <v>7852</v>
      </c>
      <c r="C8390" s="74">
        <v>620.0</v>
      </c>
      <c r="D8390" s="130">
        <v>45162.0</v>
      </c>
      <c r="E8390" s="73" t="s">
        <v>3207</v>
      </c>
      <c r="F8390" s="130" t="s">
        <v>8717</v>
      </c>
      <c r="G8390" s="73" t="s">
        <v>8629</v>
      </c>
      <c r="H8390" s="169"/>
      <c r="I8390" s="287"/>
      <c r="J8390" s="54"/>
      <c r="K8390" s="297"/>
      <c r="L8390" s="297"/>
      <c r="M8390" s="21"/>
      <c r="N8390" s="22">
        <f t="shared" si="2"/>
        <v>46206</v>
      </c>
      <c r="O8390" s="23">
        <f>'RESOLUCIONES EPG'!$N8390-'RESOLUCIONES EPG'!$D8390</f>
        <v>1044</v>
      </c>
    </row>
    <row r="8391" ht="16.5" customHeight="1">
      <c r="A8391" s="275" t="str">
        <f>'RESOLUCIONES 2015'!A5755:H5755</f>
        <v/>
      </c>
      <c r="B8391" s="73" t="s">
        <v>7852</v>
      </c>
      <c r="C8391" s="74">
        <v>621.0</v>
      </c>
      <c r="D8391" s="130">
        <v>45163.0</v>
      </c>
      <c r="E8391" s="73" t="s">
        <v>10727</v>
      </c>
      <c r="F8391" s="130" t="s">
        <v>9436</v>
      </c>
      <c r="G8391" s="73" t="s">
        <v>1593</v>
      </c>
      <c r="H8391" s="169" t="s">
        <v>10728</v>
      </c>
      <c r="I8391" s="287"/>
      <c r="J8391" s="23"/>
      <c r="K8391" s="21"/>
      <c r="L8391" s="21"/>
      <c r="M8391" s="21"/>
      <c r="N8391" s="22">
        <f t="shared" si="2"/>
        <v>46206</v>
      </c>
      <c r="O8391" s="23">
        <f>'RESOLUCIONES EPG'!$N8391-'RESOLUCIONES EPG'!$D8391</f>
        <v>1043</v>
      </c>
    </row>
    <row r="8392" ht="16.5" customHeight="1">
      <c r="A8392" s="275" t="str">
        <f>'RESOLUCIONES 2015'!A5856:H5856</f>
        <v/>
      </c>
      <c r="B8392" s="73" t="s">
        <v>7852</v>
      </c>
      <c r="C8392" s="74">
        <v>622.0</v>
      </c>
      <c r="D8392" s="130">
        <v>45163.0</v>
      </c>
      <c r="E8392" s="73" t="s">
        <v>3066</v>
      </c>
      <c r="F8392" s="130" t="s">
        <v>8830</v>
      </c>
      <c r="G8392" s="73" t="s">
        <v>1593</v>
      </c>
      <c r="H8392" s="169" t="s">
        <v>10729</v>
      </c>
      <c r="I8392" s="287"/>
      <c r="J8392" s="23"/>
      <c r="K8392" s="21"/>
      <c r="L8392" s="21"/>
      <c r="M8392" s="21"/>
      <c r="N8392" s="22">
        <f t="shared" si="2"/>
        <v>46206</v>
      </c>
      <c r="O8392" s="23">
        <f>'RESOLUCIONES EPG'!$N8392-'RESOLUCIONES EPG'!$D8392</f>
        <v>1043</v>
      </c>
    </row>
    <row r="8393" ht="16.5" customHeight="1">
      <c r="A8393" s="275" t="str">
        <f>'RESOLUCIONES 2015'!A5857:H5857</f>
        <v/>
      </c>
      <c r="B8393" s="73" t="s">
        <v>7852</v>
      </c>
      <c r="C8393" s="74">
        <v>623.0</v>
      </c>
      <c r="D8393" s="130">
        <v>45163.0</v>
      </c>
      <c r="E8393" s="73" t="s">
        <v>8688</v>
      </c>
      <c r="F8393" s="130" t="s">
        <v>8689</v>
      </c>
      <c r="G8393" s="73" t="s">
        <v>1593</v>
      </c>
      <c r="H8393" s="169" t="s">
        <v>10730</v>
      </c>
      <c r="I8393" s="287"/>
      <c r="J8393" s="23"/>
      <c r="K8393" s="21"/>
      <c r="L8393" s="21"/>
      <c r="M8393" s="21"/>
      <c r="N8393" s="22">
        <f t="shared" si="2"/>
        <v>46206</v>
      </c>
      <c r="O8393" s="23">
        <f>'RESOLUCIONES EPG'!$N8393-'RESOLUCIONES EPG'!$D8393</f>
        <v>1043</v>
      </c>
    </row>
    <row r="8394" ht="16.5" customHeight="1">
      <c r="A8394" s="275" t="str">
        <f>'RESOLUCIONES 2015'!A5858:H5858</f>
        <v/>
      </c>
      <c r="B8394" s="73"/>
      <c r="C8394" s="74">
        <v>624.0</v>
      </c>
      <c r="D8394" s="130">
        <v>45163.0</v>
      </c>
      <c r="E8394" s="73" t="s">
        <v>7480</v>
      </c>
      <c r="F8394" s="130" t="s">
        <v>10152</v>
      </c>
      <c r="G8394" s="73" t="s">
        <v>1593</v>
      </c>
      <c r="H8394" s="294" t="s">
        <v>10731</v>
      </c>
      <c r="I8394" s="287"/>
      <c r="J8394" s="23"/>
      <c r="K8394" s="21"/>
      <c r="L8394" s="21"/>
      <c r="M8394" s="21"/>
      <c r="N8394" s="22">
        <f t="shared" si="2"/>
        <v>46206</v>
      </c>
      <c r="O8394" s="23">
        <f>'RESOLUCIONES EPG'!$N8394-'RESOLUCIONES EPG'!$D8394</f>
        <v>1043</v>
      </c>
    </row>
    <row r="8395" ht="16.5" customHeight="1">
      <c r="A8395" s="275" t="str">
        <f>'RESOLUCIONES 2015'!A5859:H5859</f>
        <v/>
      </c>
      <c r="B8395" s="73" t="s">
        <v>7852</v>
      </c>
      <c r="C8395" s="74">
        <v>625.0</v>
      </c>
      <c r="D8395" s="130">
        <v>45163.0</v>
      </c>
      <c r="E8395" s="73" t="s">
        <v>1477</v>
      </c>
      <c r="F8395" s="130" t="s">
        <v>9956</v>
      </c>
      <c r="G8395" s="73" t="s">
        <v>1593</v>
      </c>
      <c r="H8395" s="169" t="s">
        <v>10732</v>
      </c>
      <c r="I8395" s="287"/>
      <c r="J8395" s="23"/>
      <c r="K8395" s="21"/>
      <c r="L8395" s="21"/>
      <c r="M8395" s="21"/>
      <c r="N8395" s="22">
        <f t="shared" si="2"/>
        <v>46206</v>
      </c>
      <c r="O8395" s="23">
        <f>'RESOLUCIONES EPG'!$N8395-'RESOLUCIONES EPG'!$D8395</f>
        <v>1043</v>
      </c>
    </row>
    <row r="8396" ht="16.5" customHeight="1">
      <c r="A8396" s="275" t="str">
        <f>'RESOLUCIONES 2015'!A5860:H5860</f>
        <v/>
      </c>
      <c r="B8396" s="73"/>
      <c r="C8396" s="74">
        <v>626.0</v>
      </c>
      <c r="D8396" s="130">
        <v>45166.0</v>
      </c>
      <c r="E8396" s="73" t="s">
        <v>2474</v>
      </c>
      <c r="F8396" s="130" t="s">
        <v>10095</v>
      </c>
      <c r="G8396" s="73" t="s">
        <v>2253</v>
      </c>
      <c r="H8396" s="169" t="s">
        <v>10733</v>
      </c>
      <c r="I8396" s="287"/>
      <c r="J8396" s="23"/>
      <c r="K8396" s="21"/>
      <c r="L8396" s="21"/>
      <c r="M8396" s="21"/>
      <c r="N8396" s="22">
        <f t="shared" si="2"/>
        <v>46206</v>
      </c>
      <c r="O8396" s="23">
        <f>'RESOLUCIONES EPG'!$N8396-'RESOLUCIONES EPG'!$D8396</f>
        <v>1040</v>
      </c>
    </row>
    <row r="8397" ht="16.5" customHeight="1">
      <c r="A8397" s="275" t="str">
        <f>'RESOLUCIONES 2015'!A5861:H5861</f>
        <v/>
      </c>
      <c r="B8397" s="73" t="s">
        <v>7852</v>
      </c>
      <c r="C8397" s="74">
        <v>627.0</v>
      </c>
      <c r="D8397" s="130">
        <v>45166.0</v>
      </c>
      <c r="E8397" s="73" t="s">
        <v>2196</v>
      </c>
      <c r="F8397" s="130" t="s">
        <v>10590</v>
      </c>
      <c r="G8397" s="73" t="s">
        <v>1624</v>
      </c>
      <c r="H8397" s="169"/>
      <c r="I8397" s="287"/>
      <c r="J8397" s="23"/>
      <c r="K8397" s="21"/>
      <c r="L8397" s="21"/>
      <c r="M8397" s="21"/>
      <c r="N8397" s="22">
        <f t="shared" si="2"/>
        <v>46206</v>
      </c>
      <c r="O8397" s="23">
        <f>'RESOLUCIONES EPG'!$N8397-'RESOLUCIONES EPG'!$D8397</f>
        <v>1040</v>
      </c>
    </row>
    <row r="8398" ht="16.5" customHeight="1">
      <c r="A8398" s="275" t="str">
        <f>'RESOLUCIONES 2015'!A6006:H6006</f>
        <v/>
      </c>
      <c r="B8398" s="73" t="s">
        <v>7852</v>
      </c>
      <c r="C8398" s="74">
        <v>628.0</v>
      </c>
      <c r="D8398" s="130">
        <v>45166.0</v>
      </c>
      <c r="E8398" s="73" t="s">
        <v>8994</v>
      </c>
      <c r="F8398" s="130" t="s">
        <v>10602</v>
      </c>
      <c r="G8398" s="73" t="s">
        <v>1624</v>
      </c>
      <c r="H8398" s="169"/>
      <c r="I8398" s="287"/>
      <c r="J8398" s="23"/>
      <c r="K8398" s="21"/>
      <c r="L8398" s="21"/>
      <c r="M8398" s="21"/>
      <c r="N8398" s="22">
        <f t="shared" si="2"/>
        <v>46206</v>
      </c>
      <c r="O8398" s="23">
        <f>'RESOLUCIONES EPG'!$N8398-'RESOLUCIONES EPG'!$D8398</f>
        <v>1040</v>
      </c>
    </row>
    <row r="8399" ht="16.5" customHeight="1">
      <c r="A8399" s="275" t="str">
        <f>'RESOLUCIONES 2015'!A6007:H6007</f>
        <v/>
      </c>
      <c r="B8399" s="73" t="s">
        <v>7852</v>
      </c>
      <c r="C8399" s="74">
        <v>629.0</v>
      </c>
      <c r="D8399" s="130">
        <v>45166.0</v>
      </c>
      <c r="E8399" s="73" t="s">
        <v>10734</v>
      </c>
      <c r="F8399" s="130" t="s">
        <v>5992</v>
      </c>
      <c r="G8399" s="73" t="s">
        <v>9373</v>
      </c>
      <c r="H8399" s="169"/>
      <c r="I8399" s="287"/>
      <c r="J8399" s="23"/>
      <c r="K8399" s="21"/>
      <c r="L8399" s="21"/>
      <c r="M8399" s="21"/>
      <c r="N8399" s="22">
        <f t="shared" si="2"/>
        <v>46206</v>
      </c>
      <c r="O8399" s="23">
        <f>'RESOLUCIONES EPG'!$N8399-'RESOLUCIONES EPG'!$D8399</f>
        <v>1040</v>
      </c>
    </row>
    <row r="8400" ht="16.5" customHeight="1">
      <c r="A8400" s="275" t="str">
        <f>'RESOLUCIONES 2015'!A6191:H6191</f>
        <v/>
      </c>
      <c r="B8400" s="73" t="s">
        <v>7852</v>
      </c>
      <c r="C8400" s="74">
        <v>630.0</v>
      </c>
      <c r="D8400" s="130">
        <v>45173.0</v>
      </c>
      <c r="E8400" s="73" t="s">
        <v>10414</v>
      </c>
      <c r="F8400" s="130" t="s">
        <v>10415</v>
      </c>
      <c r="G8400" s="73" t="s">
        <v>1624</v>
      </c>
      <c r="H8400" s="169"/>
      <c r="I8400" s="287"/>
      <c r="J8400" s="285"/>
      <c r="K8400" s="21"/>
      <c r="L8400" s="21"/>
      <c r="M8400" s="21"/>
      <c r="N8400" s="22">
        <f t="shared" si="2"/>
        <v>46206</v>
      </c>
      <c r="O8400" s="23">
        <f>'RESOLUCIONES EPG'!$N8400-'RESOLUCIONES EPG'!$D8400</f>
        <v>1033</v>
      </c>
    </row>
    <row r="8401" ht="16.5" customHeight="1">
      <c r="A8401" s="275" t="str">
        <f>'RESOLUCIONES 2015'!A6235:H6235</f>
        <v/>
      </c>
      <c r="B8401" s="73" t="s">
        <v>7852</v>
      </c>
      <c r="C8401" s="74">
        <v>631.0</v>
      </c>
      <c r="D8401" s="130">
        <v>45173.0</v>
      </c>
      <c r="E8401" s="73" t="s">
        <v>8753</v>
      </c>
      <c r="F8401" s="130" t="s">
        <v>9659</v>
      </c>
      <c r="G8401" s="73" t="s">
        <v>1624</v>
      </c>
      <c r="H8401" s="169"/>
      <c r="I8401" s="287"/>
      <c r="J8401" s="285"/>
      <c r="K8401" s="21"/>
      <c r="L8401" s="21"/>
      <c r="M8401" s="21"/>
      <c r="N8401" s="22">
        <f t="shared" si="2"/>
        <v>46206</v>
      </c>
      <c r="O8401" s="23">
        <f>'RESOLUCIONES EPG'!$N8401-'RESOLUCIONES EPG'!$D8401</f>
        <v>1033</v>
      </c>
    </row>
    <row r="8402" ht="16.5" customHeight="1">
      <c r="A8402" s="275" t="str">
        <f>'RESOLUCIONES 2015'!A6449:H6449</f>
        <v/>
      </c>
      <c r="B8402" s="73" t="s">
        <v>7852</v>
      </c>
      <c r="C8402" s="74">
        <v>632.0</v>
      </c>
      <c r="D8402" s="130">
        <v>45173.0</v>
      </c>
      <c r="E8402" s="73" t="s">
        <v>2609</v>
      </c>
      <c r="F8402" s="130" t="s">
        <v>10103</v>
      </c>
      <c r="G8402" s="73" t="s">
        <v>1624</v>
      </c>
      <c r="H8402" s="253"/>
      <c r="I8402" s="287"/>
      <c r="J8402" s="285"/>
      <c r="K8402" s="21"/>
      <c r="L8402" s="21"/>
      <c r="M8402" s="21"/>
      <c r="N8402" s="22">
        <f t="shared" si="2"/>
        <v>46206</v>
      </c>
      <c r="O8402" s="23">
        <f>'RESOLUCIONES EPG'!$N8402-'RESOLUCIONES EPG'!$D8402</f>
        <v>1033</v>
      </c>
    </row>
    <row r="8403" ht="16.5" customHeight="1">
      <c r="A8403" s="275" t="str">
        <f>'RESOLUCIONES 2015'!A6450:H6450</f>
        <v/>
      </c>
      <c r="B8403" s="73" t="s">
        <v>7852</v>
      </c>
      <c r="C8403" s="74">
        <v>633.0</v>
      </c>
      <c r="D8403" s="130">
        <v>45173.0</v>
      </c>
      <c r="E8403" s="73" t="s">
        <v>4838</v>
      </c>
      <c r="F8403" s="130" t="s">
        <v>8624</v>
      </c>
      <c r="G8403" s="73" t="s">
        <v>1624</v>
      </c>
      <c r="H8403" s="253"/>
      <c r="I8403" s="287"/>
      <c r="J8403" s="285"/>
      <c r="K8403" s="21"/>
      <c r="L8403" s="21"/>
      <c r="M8403" s="21"/>
      <c r="N8403" s="22">
        <f t="shared" si="2"/>
        <v>46206</v>
      </c>
      <c r="O8403" s="23">
        <f>'RESOLUCIONES EPG'!$N8403-'RESOLUCIONES EPG'!$D8403</f>
        <v>1033</v>
      </c>
    </row>
    <row r="8404" ht="16.5" customHeight="1">
      <c r="A8404" s="275" t="str">
        <f>'RESOLUCIONES 2015'!A6451:H6451</f>
        <v/>
      </c>
      <c r="B8404" s="73" t="s">
        <v>7852</v>
      </c>
      <c r="C8404" s="74">
        <v>634.0</v>
      </c>
      <c r="D8404" s="130">
        <v>45173.0</v>
      </c>
      <c r="E8404" s="73" t="s">
        <v>10474</v>
      </c>
      <c r="F8404" s="130" t="s">
        <v>5302</v>
      </c>
      <c r="G8404" s="73" t="s">
        <v>1624</v>
      </c>
      <c r="H8404" s="169"/>
      <c r="I8404" s="287"/>
      <c r="J8404" s="285"/>
      <c r="K8404" s="21"/>
      <c r="L8404" s="21"/>
      <c r="M8404" s="21"/>
      <c r="N8404" s="22">
        <f t="shared" si="2"/>
        <v>46206</v>
      </c>
      <c r="O8404" s="23">
        <f>'RESOLUCIONES EPG'!$N8404-'RESOLUCIONES EPG'!$D8404</f>
        <v>1033</v>
      </c>
    </row>
    <row r="8405" ht="16.5" customHeight="1">
      <c r="A8405" s="275" t="str">
        <f>'RESOLUCIONES 2015'!A6452:H6452</f>
        <v/>
      </c>
      <c r="B8405" s="73" t="s">
        <v>7852</v>
      </c>
      <c r="C8405" s="74">
        <v>635.0</v>
      </c>
      <c r="D8405" s="130">
        <v>45173.0</v>
      </c>
      <c r="E8405" s="73" t="s">
        <v>2579</v>
      </c>
      <c r="F8405" s="130" t="s">
        <v>10284</v>
      </c>
      <c r="G8405" s="73" t="s">
        <v>1624</v>
      </c>
      <c r="H8405" s="169"/>
      <c r="I8405" s="287"/>
      <c r="J8405" s="285"/>
      <c r="K8405" s="21"/>
      <c r="L8405" s="21"/>
      <c r="M8405" s="21"/>
      <c r="N8405" s="22">
        <f t="shared" si="2"/>
        <v>46206</v>
      </c>
      <c r="O8405" s="23">
        <f>'RESOLUCIONES EPG'!$N8405-'RESOLUCIONES EPG'!$D8405</f>
        <v>1033</v>
      </c>
    </row>
    <row r="8406" ht="16.5" customHeight="1">
      <c r="A8406" s="275" t="str">
        <f>'RESOLUCIONES 2015'!A8042:H8042</f>
        <v/>
      </c>
      <c r="B8406" s="73" t="s">
        <v>7852</v>
      </c>
      <c r="C8406" s="74">
        <v>636.0</v>
      </c>
      <c r="D8406" s="130">
        <v>45173.0</v>
      </c>
      <c r="E8406" s="73" t="s">
        <v>10735</v>
      </c>
      <c r="F8406" s="130" t="s">
        <v>10520</v>
      </c>
      <c r="G8406" s="73" t="s">
        <v>1624</v>
      </c>
      <c r="H8406" s="259"/>
      <c r="I8406" s="287"/>
      <c r="J8406" s="285"/>
      <c r="K8406" s="21"/>
      <c r="L8406" s="21"/>
      <c r="M8406" s="21"/>
      <c r="N8406" s="22">
        <f t="shared" si="2"/>
        <v>46206</v>
      </c>
      <c r="O8406" s="23">
        <f>'RESOLUCIONES EPG'!$N8406-'RESOLUCIONES EPG'!$D8406</f>
        <v>1033</v>
      </c>
    </row>
    <row r="8407" ht="16.5" customHeight="1">
      <c r="A8407" s="275" t="str">
        <f>'RESOLUCIONES 2015'!A8043:H8043</f>
        <v/>
      </c>
      <c r="B8407" s="73" t="s">
        <v>7852</v>
      </c>
      <c r="C8407" s="74">
        <v>637.0</v>
      </c>
      <c r="D8407" s="130">
        <v>45173.0</v>
      </c>
      <c r="E8407" s="73" t="s">
        <v>7209</v>
      </c>
      <c r="F8407" s="130" t="s">
        <v>9541</v>
      </c>
      <c r="G8407" s="73" t="s">
        <v>1624</v>
      </c>
      <c r="H8407" s="253"/>
      <c r="I8407" s="287"/>
      <c r="J8407" s="285"/>
      <c r="K8407" s="21"/>
      <c r="L8407" s="21"/>
      <c r="M8407" s="21"/>
      <c r="N8407" s="22">
        <f t="shared" si="2"/>
        <v>46206</v>
      </c>
      <c r="O8407" s="23">
        <f>'RESOLUCIONES EPG'!$N8407-'RESOLUCIONES EPG'!$D8407</f>
        <v>1033</v>
      </c>
    </row>
    <row r="8408" ht="16.5" customHeight="1">
      <c r="A8408" s="275" t="str">
        <f>'RESOLUCIONES 2015'!A8044:H8044</f>
        <v/>
      </c>
      <c r="B8408" s="73" t="s">
        <v>7852</v>
      </c>
      <c r="C8408" s="74">
        <v>638.0</v>
      </c>
      <c r="D8408" s="130">
        <v>45173.0</v>
      </c>
      <c r="E8408" s="73" t="s">
        <v>2848</v>
      </c>
      <c r="F8408" s="130" t="s">
        <v>9973</v>
      </c>
      <c r="G8408" s="73" t="s">
        <v>1593</v>
      </c>
      <c r="H8408" s="253">
        <v>45183.0</v>
      </c>
      <c r="I8408" s="287"/>
      <c r="J8408" s="285"/>
      <c r="K8408" s="21"/>
      <c r="L8408" s="21"/>
      <c r="M8408" s="21"/>
      <c r="N8408" s="22">
        <f t="shared" si="2"/>
        <v>46206</v>
      </c>
      <c r="O8408" s="23">
        <f>'RESOLUCIONES EPG'!$N8408-'RESOLUCIONES EPG'!$D8408</f>
        <v>1033</v>
      </c>
    </row>
    <row r="8409" ht="16.5" customHeight="1">
      <c r="A8409" s="275" t="str">
        <f>'RESOLUCIONES 2015'!A8045:H8045</f>
        <v/>
      </c>
      <c r="B8409" s="73" t="s">
        <v>7852</v>
      </c>
      <c r="C8409" s="74">
        <v>639.0</v>
      </c>
      <c r="D8409" s="130">
        <v>45175.0</v>
      </c>
      <c r="E8409" s="73" t="s">
        <v>4536</v>
      </c>
      <c r="F8409" s="130" t="s">
        <v>10736</v>
      </c>
      <c r="G8409" s="73" t="s">
        <v>8629</v>
      </c>
      <c r="H8409" s="169"/>
      <c r="I8409" s="287"/>
      <c r="J8409" s="285"/>
      <c r="K8409" s="21"/>
      <c r="L8409" s="21"/>
      <c r="M8409" s="21"/>
      <c r="N8409" s="22">
        <f t="shared" si="2"/>
        <v>46206</v>
      </c>
      <c r="O8409" s="23">
        <f>'RESOLUCIONES EPG'!$N8409-'RESOLUCIONES EPG'!$D8409</f>
        <v>1031</v>
      </c>
    </row>
    <row r="8410" ht="16.5" customHeight="1">
      <c r="A8410" s="275" t="str">
        <f>'RESOLUCIONES 2015'!A8046:H8046</f>
        <v/>
      </c>
      <c r="B8410" s="73" t="s">
        <v>7852</v>
      </c>
      <c r="C8410" s="74">
        <v>640.0</v>
      </c>
      <c r="D8410" s="130">
        <v>45175.0</v>
      </c>
      <c r="E8410" s="73" t="s">
        <v>10243</v>
      </c>
      <c r="F8410" s="130" t="s">
        <v>10244</v>
      </c>
      <c r="G8410" s="73" t="s">
        <v>8629</v>
      </c>
      <c r="H8410" s="169"/>
      <c r="I8410" s="287"/>
      <c r="J8410" s="285"/>
      <c r="K8410" s="21"/>
      <c r="L8410" s="21"/>
      <c r="M8410" s="21"/>
      <c r="N8410" s="22">
        <f t="shared" si="2"/>
        <v>46206</v>
      </c>
      <c r="O8410" s="23">
        <f>'RESOLUCIONES EPG'!$N8410-'RESOLUCIONES EPG'!$D8410</f>
        <v>1031</v>
      </c>
    </row>
    <row r="8411" ht="16.5" customHeight="1">
      <c r="A8411" s="275" t="str">
        <f>'RESOLUCIONES 2015'!A8047:H8047</f>
        <v/>
      </c>
      <c r="B8411" s="73" t="s">
        <v>7852</v>
      </c>
      <c r="C8411" s="74">
        <v>641.0</v>
      </c>
      <c r="D8411" s="130">
        <v>45175.0</v>
      </c>
      <c r="E8411" s="73" t="s">
        <v>10737</v>
      </c>
      <c r="F8411" s="130" t="s">
        <v>10738</v>
      </c>
      <c r="G8411" s="73" t="s">
        <v>8629</v>
      </c>
      <c r="H8411" s="169"/>
      <c r="I8411" s="287"/>
      <c r="J8411" s="285"/>
      <c r="K8411" s="21"/>
      <c r="L8411" s="21"/>
      <c r="M8411" s="21"/>
      <c r="N8411" s="22">
        <f t="shared" si="2"/>
        <v>46206</v>
      </c>
      <c r="O8411" s="23">
        <f>'RESOLUCIONES EPG'!$N8411-'RESOLUCIONES EPG'!$D8411</f>
        <v>1031</v>
      </c>
    </row>
    <row r="8412" ht="15.75" customHeight="1">
      <c r="A8412" s="275" t="str">
        <f>'RESOLUCIONES 2015'!A8407:H8407</f>
        <v/>
      </c>
      <c r="B8412" s="73" t="s">
        <v>7852</v>
      </c>
      <c r="C8412" s="74">
        <v>642.0</v>
      </c>
      <c r="D8412" s="130">
        <v>45175.0</v>
      </c>
      <c r="E8412" s="73" t="s">
        <v>10739</v>
      </c>
      <c r="F8412" s="130" t="s">
        <v>10475</v>
      </c>
      <c r="G8412" s="73" t="s">
        <v>8629</v>
      </c>
      <c r="H8412" s="169"/>
      <c r="I8412" s="287"/>
      <c r="J8412" s="285"/>
      <c r="K8412" s="21"/>
      <c r="L8412" s="21"/>
      <c r="M8412" s="21"/>
      <c r="N8412" s="22">
        <f t="shared" si="2"/>
        <v>46206</v>
      </c>
      <c r="O8412" s="23">
        <f>'RESOLUCIONES EPG'!$N8412-'RESOLUCIONES EPG'!$D8412</f>
        <v>1031</v>
      </c>
    </row>
    <row r="8413" ht="15.75" customHeight="1">
      <c r="A8413" s="275" t="str">
        <f>'RESOLUCIONES 2015'!A8408:H8408</f>
        <v/>
      </c>
      <c r="B8413" s="73" t="s">
        <v>7852</v>
      </c>
      <c r="C8413" s="74">
        <v>643.0</v>
      </c>
      <c r="D8413" s="130">
        <v>45175.0</v>
      </c>
      <c r="E8413" s="73" t="s">
        <v>5537</v>
      </c>
      <c r="F8413" s="130" t="s">
        <v>10740</v>
      </c>
      <c r="G8413" s="73" t="s">
        <v>8629</v>
      </c>
      <c r="H8413" s="169"/>
      <c r="I8413" s="287"/>
      <c r="J8413" s="285"/>
      <c r="K8413" s="21"/>
      <c r="L8413" s="21"/>
      <c r="M8413" s="21"/>
      <c r="N8413" s="22">
        <f t="shared" si="2"/>
        <v>46206</v>
      </c>
      <c r="O8413" s="23">
        <f>'RESOLUCIONES EPG'!$N8413-'RESOLUCIONES EPG'!$D8413</f>
        <v>1031</v>
      </c>
    </row>
    <row r="8414" ht="15.75" customHeight="1">
      <c r="A8414" s="275" t="str">
        <f>'RESOLUCIONES 2015'!A8409:H8409</f>
        <v/>
      </c>
      <c r="B8414" s="73" t="s">
        <v>7852</v>
      </c>
      <c r="C8414" s="74">
        <v>644.0</v>
      </c>
      <c r="D8414" s="130">
        <v>45175.0</v>
      </c>
      <c r="E8414" s="73" t="s">
        <v>8654</v>
      </c>
      <c r="F8414" s="130" t="s">
        <v>10741</v>
      </c>
      <c r="G8414" s="73" t="s">
        <v>1593</v>
      </c>
      <c r="H8414" s="253">
        <v>45187.0</v>
      </c>
      <c r="I8414" s="287"/>
      <c r="J8414" s="285"/>
      <c r="K8414" s="21"/>
      <c r="L8414" s="21"/>
      <c r="M8414" s="21"/>
      <c r="N8414" s="22">
        <f t="shared" si="2"/>
        <v>46206</v>
      </c>
      <c r="O8414" s="23">
        <f>'RESOLUCIONES EPG'!$N8414-'RESOLUCIONES EPG'!$D8414</f>
        <v>1031</v>
      </c>
    </row>
    <row r="8415" ht="15.75" customHeight="1">
      <c r="A8415" s="275" t="str">
        <f>'RESOLUCIONES 2015'!A8410:H8410</f>
        <v/>
      </c>
      <c r="B8415" s="73"/>
      <c r="C8415" s="74">
        <v>645.0</v>
      </c>
      <c r="D8415" s="130">
        <v>45175.0</v>
      </c>
      <c r="E8415" s="73" t="s">
        <v>9224</v>
      </c>
      <c r="F8415" s="130" t="s">
        <v>9225</v>
      </c>
      <c r="G8415" s="73" t="s">
        <v>1593</v>
      </c>
      <c r="H8415" s="253">
        <v>45194.0</v>
      </c>
      <c r="I8415" s="287"/>
      <c r="J8415" s="285"/>
      <c r="K8415" s="21"/>
      <c r="L8415" s="21"/>
      <c r="M8415" s="21"/>
      <c r="N8415" s="22">
        <f t="shared" si="2"/>
        <v>46206</v>
      </c>
      <c r="O8415" s="23">
        <f>'RESOLUCIONES EPG'!$N8415-'RESOLUCIONES EPG'!$D8415</f>
        <v>1031</v>
      </c>
    </row>
    <row r="8416" ht="15.75" customHeight="1">
      <c r="A8416" s="275" t="str">
        <f>'RESOLUCIONES 2015'!A8411:H8411</f>
        <v/>
      </c>
      <c r="B8416" s="73"/>
      <c r="C8416" s="74">
        <v>646.0</v>
      </c>
      <c r="D8416" s="130">
        <v>45175.0</v>
      </c>
      <c r="E8416" s="73" t="s">
        <v>9091</v>
      </c>
      <c r="F8416" s="130" t="s">
        <v>9092</v>
      </c>
      <c r="G8416" s="73" t="s">
        <v>131</v>
      </c>
      <c r="H8416" s="169"/>
      <c r="I8416" s="296" t="s">
        <v>10742</v>
      </c>
      <c r="J8416" s="299" t="s">
        <v>10743</v>
      </c>
      <c r="K8416" s="21"/>
      <c r="L8416" s="21"/>
      <c r="M8416" s="21"/>
      <c r="N8416" s="22">
        <f t="shared" si="2"/>
        <v>46206</v>
      </c>
      <c r="O8416" s="23">
        <f>'RESOLUCIONES EPG'!$N8416-'RESOLUCIONES EPG'!$D8416</f>
        <v>1031</v>
      </c>
    </row>
    <row r="8417" ht="15.75" customHeight="1">
      <c r="A8417" s="275" t="str">
        <f>'RESOLUCIONES 2015'!A8412:H8412</f>
        <v/>
      </c>
      <c r="B8417" s="73"/>
      <c r="C8417" s="74">
        <v>647.0</v>
      </c>
      <c r="D8417" s="130">
        <v>45175.0</v>
      </c>
      <c r="E8417" s="73" t="s">
        <v>2853</v>
      </c>
      <c r="F8417" s="130" t="s">
        <v>10744</v>
      </c>
      <c r="G8417" s="73" t="s">
        <v>1593</v>
      </c>
      <c r="H8417" s="253">
        <v>45195.0</v>
      </c>
      <c r="I8417" s="287"/>
      <c r="J8417" s="285"/>
      <c r="K8417" s="21"/>
      <c r="L8417" s="21"/>
      <c r="M8417" s="21"/>
      <c r="N8417" s="22">
        <f t="shared" si="2"/>
        <v>46206</v>
      </c>
      <c r="O8417" s="23">
        <f>'RESOLUCIONES EPG'!$N8417-'RESOLUCIONES EPG'!$D8417</f>
        <v>1031</v>
      </c>
    </row>
    <row r="8418" ht="15.75" customHeight="1">
      <c r="A8418" s="275" t="str">
        <f>'RESOLUCIONES 2015'!A8413:H8413</f>
        <v/>
      </c>
      <c r="B8418" s="73"/>
      <c r="C8418" s="74">
        <v>648.0</v>
      </c>
      <c r="D8418" s="130">
        <v>45177.0</v>
      </c>
      <c r="E8418" s="73" t="s">
        <v>6295</v>
      </c>
      <c r="F8418" s="130" t="s">
        <v>10745</v>
      </c>
      <c r="G8418" s="73" t="s">
        <v>18</v>
      </c>
      <c r="H8418" s="169" t="s">
        <v>4601</v>
      </c>
      <c r="I8418" s="287"/>
      <c r="J8418" s="285"/>
      <c r="K8418" s="21"/>
      <c r="L8418" s="21"/>
      <c r="M8418" s="21"/>
      <c r="N8418" s="22">
        <f t="shared" si="2"/>
        <v>46206</v>
      </c>
      <c r="O8418" s="23">
        <f>'RESOLUCIONES EPG'!$N8418-'RESOLUCIONES EPG'!$D8418</f>
        <v>1029</v>
      </c>
    </row>
    <row r="8419" ht="15.75" customHeight="1">
      <c r="A8419" s="275" t="str">
        <f>'RESOLUCIONES 2015'!A8414:H8414</f>
        <v/>
      </c>
      <c r="B8419" s="73"/>
      <c r="C8419" s="74">
        <v>649.0</v>
      </c>
      <c r="D8419" s="130">
        <v>45177.0</v>
      </c>
      <c r="E8419" s="73" t="s">
        <v>10746</v>
      </c>
      <c r="F8419" s="130" t="s">
        <v>10747</v>
      </c>
      <c r="G8419" s="73" t="s">
        <v>18</v>
      </c>
      <c r="H8419" s="169" t="s">
        <v>10748</v>
      </c>
      <c r="I8419" s="287"/>
      <c r="J8419" s="285"/>
      <c r="K8419" s="21"/>
      <c r="L8419" s="21"/>
      <c r="M8419" s="21"/>
      <c r="N8419" s="22">
        <f t="shared" si="2"/>
        <v>46206</v>
      </c>
      <c r="O8419" s="23">
        <f>'RESOLUCIONES EPG'!$N8419-'RESOLUCIONES EPG'!$D8419</f>
        <v>1029</v>
      </c>
    </row>
    <row r="8420" ht="15.75" customHeight="1">
      <c r="A8420" s="275" t="str">
        <f>'RESOLUCIONES 2015'!A8415:H8415</f>
        <v/>
      </c>
      <c r="B8420" s="73"/>
      <c r="C8420" s="74">
        <v>650.0</v>
      </c>
      <c r="D8420" s="130">
        <v>45177.0</v>
      </c>
      <c r="E8420" s="73" t="s">
        <v>10749</v>
      </c>
      <c r="F8420" s="130" t="s">
        <v>2979</v>
      </c>
      <c r="G8420" s="73" t="s">
        <v>18</v>
      </c>
      <c r="H8420" s="169" t="s">
        <v>10750</v>
      </c>
      <c r="I8420" s="287"/>
      <c r="J8420" s="285"/>
      <c r="K8420" s="21"/>
      <c r="L8420" s="21"/>
      <c r="M8420" s="21"/>
      <c r="N8420" s="22">
        <f t="shared" si="2"/>
        <v>46206</v>
      </c>
      <c r="O8420" s="23">
        <f>'RESOLUCIONES EPG'!$N8420-'RESOLUCIONES EPG'!$D8420</f>
        <v>1029</v>
      </c>
    </row>
    <row r="8421" ht="15.75" customHeight="1">
      <c r="A8421" s="275" t="str">
        <f>'RESOLUCIONES 2015'!A8416:H8416</f>
        <v/>
      </c>
      <c r="B8421" s="73"/>
      <c r="C8421" s="74">
        <v>651.0</v>
      </c>
      <c r="D8421" s="130">
        <v>45177.0</v>
      </c>
      <c r="E8421" s="73" t="s">
        <v>2062</v>
      </c>
      <c r="F8421" s="130" t="s">
        <v>7252</v>
      </c>
      <c r="G8421" s="73" t="s">
        <v>18</v>
      </c>
      <c r="H8421" s="169" t="s">
        <v>9765</v>
      </c>
      <c r="I8421" s="287"/>
      <c r="J8421" s="285"/>
      <c r="K8421" s="21"/>
      <c r="L8421" s="21"/>
      <c r="M8421" s="21"/>
      <c r="N8421" s="22">
        <f t="shared" si="2"/>
        <v>46206</v>
      </c>
      <c r="O8421" s="23">
        <f>'RESOLUCIONES EPG'!$N8421-'RESOLUCIONES EPG'!$D8421</f>
        <v>1029</v>
      </c>
    </row>
    <row r="8422" ht="15.75" customHeight="1">
      <c r="A8422" s="275" t="str">
        <f>'RESOLUCIONES 2015'!A8417:H8417</f>
        <v/>
      </c>
      <c r="B8422" s="73"/>
      <c r="C8422" s="74">
        <v>652.0</v>
      </c>
      <c r="D8422" s="130">
        <v>45177.0</v>
      </c>
      <c r="E8422" s="73" t="s">
        <v>10751</v>
      </c>
      <c r="F8422" s="130" t="s">
        <v>10752</v>
      </c>
      <c r="G8422" s="73" t="s">
        <v>18</v>
      </c>
      <c r="H8422" s="169" t="s">
        <v>10753</v>
      </c>
      <c r="I8422" s="287"/>
      <c r="J8422" s="285"/>
      <c r="K8422" s="21"/>
      <c r="L8422" s="21"/>
      <c r="M8422" s="21"/>
      <c r="N8422" s="22">
        <f t="shared" si="2"/>
        <v>46206</v>
      </c>
      <c r="O8422" s="23">
        <f>'RESOLUCIONES EPG'!$N8422-'RESOLUCIONES EPG'!$D8422</f>
        <v>1029</v>
      </c>
    </row>
    <row r="8423" ht="15.75" customHeight="1">
      <c r="A8423" s="275" t="str">
        <f>'RESOLUCIONES 2015'!A8418:H8418</f>
        <v/>
      </c>
      <c r="B8423" s="73" t="s">
        <v>7852</v>
      </c>
      <c r="C8423" s="74">
        <v>653.0</v>
      </c>
      <c r="D8423" s="130">
        <v>45177.0</v>
      </c>
      <c r="E8423" s="73" t="s">
        <v>10754</v>
      </c>
      <c r="F8423" s="130" t="s">
        <v>10755</v>
      </c>
      <c r="G8423" s="73" t="s">
        <v>10756</v>
      </c>
      <c r="H8423" s="169"/>
      <c r="I8423" s="287"/>
      <c r="J8423" s="285"/>
      <c r="K8423" s="21"/>
      <c r="L8423" s="21"/>
      <c r="M8423" s="21"/>
      <c r="N8423" s="22">
        <f t="shared" si="2"/>
        <v>46206</v>
      </c>
      <c r="O8423" s="23">
        <f>'RESOLUCIONES EPG'!$N8423-'RESOLUCIONES EPG'!$D8423</f>
        <v>1029</v>
      </c>
    </row>
    <row r="8424" ht="15.75" customHeight="1">
      <c r="A8424" s="275" t="str">
        <f>'RESOLUCIONES 2015'!A8419:H8419</f>
        <v/>
      </c>
      <c r="B8424" s="73" t="s">
        <v>7852</v>
      </c>
      <c r="C8424" s="74">
        <v>654.0</v>
      </c>
      <c r="D8424" s="130">
        <v>45178.0</v>
      </c>
      <c r="E8424" s="73" t="s">
        <v>10757</v>
      </c>
      <c r="F8424" s="130"/>
      <c r="G8424" s="73" t="s">
        <v>10118</v>
      </c>
      <c r="H8424" s="169"/>
      <c r="I8424" s="287"/>
      <c r="J8424" s="285"/>
      <c r="K8424" s="21"/>
      <c r="L8424" s="21"/>
      <c r="M8424" s="21"/>
      <c r="N8424" s="22">
        <f t="shared" si="2"/>
        <v>46206</v>
      </c>
      <c r="O8424" s="23">
        <f>'RESOLUCIONES EPG'!$N8424-'RESOLUCIONES EPG'!$D8424</f>
        <v>1028</v>
      </c>
    </row>
    <row r="8425" ht="15.75" customHeight="1">
      <c r="A8425" s="275" t="str">
        <f>'RESOLUCIONES 2015'!A8420:H8420</f>
        <v/>
      </c>
      <c r="B8425" s="73" t="s">
        <v>7852</v>
      </c>
      <c r="C8425" s="74">
        <v>655.0</v>
      </c>
      <c r="D8425" s="130">
        <v>45178.0</v>
      </c>
      <c r="E8425" s="73" t="s">
        <v>10758</v>
      </c>
      <c r="F8425" s="130"/>
      <c r="G8425" s="73" t="s">
        <v>10118</v>
      </c>
      <c r="H8425" s="169"/>
      <c r="I8425" s="287"/>
      <c r="J8425" s="285"/>
      <c r="K8425" s="21"/>
      <c r="L8425" s="21"/>
      <c r="M8425" s="21"/>
      <c r="N8425" s="22">
        <f t="shared" si="2"/>
        <v>46206</v>
      </c>
      <c r="O8425" s="23">
        <f>'RESOLUCIONES EPG'!$N8425-'RESOLUCIONES EPG'!$D8425</f>
        <v>1028</v>
      </c>
    </row>
    <row r="8426" ht="15.75" customHeight="1">
      <c r="A8426" s="275" t="str">
        <f>'RESOLUCIONES 2015'!A8421:H8421</f>
        <v/>
      </c>
      <c r="B8426" s="73"/>
      <c r="C8426" s="74">
        <v>656.0</v>
      </c>
      <c r="D8426" s="130">
        <v>45180.0</v>
      </c>
      <c r="E8426" s="73" t="s">
        <v>3729</v>
      </c>
      <c r="F8426" s="130" t="s">
        <v>10759</v>
      </c>
      <c r="G8426" s="73" t="s">
        <v>18</v>
      </c>
      <c r="H8426" s="169" t="s">
        <v>5708</v>
      </c>
      <c r="I8426" s="287"/>
      <c r="J8426" s="285"/>
      <c r="K8426" s="21"/>
      <c r="L8426" s="21"/>
      <c r="M8426" s="21"/>
      <c r="N8426" s="22">
        <f t="shared" si="2"/>
        <v>46206</v>
      </c>
      <c r="O8426" s="23">
        <f>'RESOLUCIONES EPG'!$N8426-'RESOLUCIONES EPG'!$D8426</f>
        <v>1026</v>
      </c>
    </row>
    <row r="8427" ht="15.75" customHeight="1">
      <c r="A8427" s="275" t="str">
        <f>'RESOLUCIONES 2015'!A8422:H8422</f>
        <v/>
      </c>
      <c r="B8427" s="73" t="s">
        <v>7852</v>
      </c>
      <c r="C8427" s="74">
        <v>657.0</v>
      </c>
      <c r="D8427" s="130">
        <v>45180.0</v>
      </c>
      <c r="E8427" s="73" t="s">
        <v>6827</v>
      </c>
      <c r="F8427" s="130" t="s">
        <v>10760</v>
      </c>
      <c r="G8427" s="73" t="s">
        <v>1593</v>
      </c>
      <c r="H8427" s="253">
        <v>45188.0</v>
      </c>
      <c r="I8427" s="287"/>
      <c r="J8427" s="285"/>
      <c r="K8427" s="21"/>
      <c r="L8427" s="21"/>
      <c r="M8427" s="21"/>
      <c r="N8427" s="22">
        <f t="shared" si="2"/>
        <v>46206</v>
      </c>
      <c r="O8427" s="23">
        <f>'RESOLUCIONES EPG'!$N8427-'RESOLUCIONES EPG'!$D8427</f>
        <v>1026</v>
      </c>
    </row>
    <row r="8428" ht="15.75" customHeight="1">
      <c r="A8428" s="275" t="str">
        <f>'RESOLUCIONES 2015'!A8423:H8423</f>
        <v/>
      </c>
      <c r="B8428" s="73"/>
      <c r="C8428" s="74">
        <v>658.0</v>
      </c>
      <c r="D8428" s="130">
        <v>45180.0</v>
      </c>
      <c r="E8428" s="73" t="s">
        <v>10162</v>
      </c>
      <c r="F8428" s="130" t="s">
        <v>10258</v>
      </c>
      <c r="G8428" s="73" t="s">
        <v>10761</v>
      </c>
      <c r="H8428" s="169"/>
      <c r="I8428" s="287"/>
      <c r="J8428" s="299" t="s">
        <v>10762</v>
      </c>
      <c r="K8428" s="21"/>
      <c r="L8428" s="21"/>
      <c r="M8428" s="21"/>
      <c r="N8428" s="22">
        <f t="shared" si="2"/>
        <v>46206</v>
      </c>
      <c r="O8428" s="23">
        <f>'RESOLUCIONES EPG'!$N8428-'RESOLUCIONES EPG'!$D8428</f>
        <v>1026</v>
      </c>
    </row>
    <row r="8429" ht="15.75" customHeight="1">
      <c r="A8429" s="275" t="str">
        <f>'RESOLUCIONES 2015'!A8424:H8424</f>
        <v/>
      </c>
      <c r="B8429" s="73"/>
      <c r="C8429" s="74">
        <v>659.0</v>
      </c>
      <c r="D8429" s="130">
        <v>45180.0</v>
      </c>
      <c r="E8429" s="73" t="s">
        <v>10369</v>
      </c>
      <c r="F8429" s="130" t="s">
        <v>10763</v>
      </c>
      <c r="G8429" s="73" t="s">
        <v>2751</v>
      </c>
      <c r="H8429" s="169"/>
      <c r="I8429" s="299" t="s">
        <v>10123</v>
      </c>
      <c r="J8429" s="192" t="s">
        <v>8699</v>
      </c>
      <c r="K8429" s="21"/>
      <c r="L8429" s="21"/>
      <c r="M8429" s="21"/>
      <c r="N8429" s="22">
        <f t="shared" si="2"/>
        <v>46206</v>
      </c>
      <c r="O8429" s="23">
        <f>'RESOLUCIONES EPG'!$N8429-'RESOLUCIONES EPG'!$D8429</f>
        <v>1026</v>
      </c>
    </row>
    <row r="8430" ht="15.75" customHeight="1">
      <c r="A8430" s="275" t="str">
        <f>'RESOLUCIONES 2015'!A8425:H8425</f>
        <v/>
      </c>
      <c r="B8430" s="73"/>
      <c r="C8430" s="74">
        <v>660.0</v>
      </c>
      <c r="D8430" s="130">
        <v>45180.0</v>
      </c>
      <c r="E8430" s="73" t="s">
        <v>2925</v>
      </c>
      <c r="F8430" s="130" t="s">
        <v>10764</v>
      </c>
      <c r="G8430" s="73" t="s">
        <v>2751</v>
      </c>
      <c r="H8430" s="169"/>
      <c r="I8430" s="296" t="s">
        <v>10533</v>
      </c>
      <c r="J8430" s="299" t="s">
        <v>10765</v>
      </c>
      <c r="K8430" s="21"/>
      <c r="L8430" s="21"/>
      <c r="M8430" s="21"/>
      <c r="N8430" s="22">
        <f t="shared" si="2"/>
        <v>46206</v>
      </c>
      <c r="O8430" s="23">
        <f>'RESOLUCIONES EPG'!$N8430-'RESOLUCIONES EPG'!$D8430</f>
        <v>1026</v>
      </c>
    </row>
    <row r="8431" ht="15.75" customHeight="1">
      <c r="A8431" s="275" t="str">
        <f>'RESOLUCIONES 2015'!A8426:H8426</f>
        <v/>
      </c>
      <c r="B8431" s="73"/>
      <c r="C8431" s="74">
        <v>661.0</v>
      </c>
      <c r="D8431" s="130">
        <v>45180.0</v>
      </c>
      <c r="E8431" s="73" t="s">
        <v>10766</v>
      </c>
      <c r="F8431" s="130" t="s">
        <v>10767</v>
      </c>
      <c r="G8431" s="73" t="s">
        <v>2751</v>
      </c>
      <c r="H8431" s="169"/>
      <c r="I8431" s="299" t="s">
        <v>10768</v>
      </c>
      <c r="J8431" s="299" t="s">
        <v>10769</v>
      </c>
      <c r="K8431" s="21"/>
      <c r="L8431" s="21"/>
      <c r="M8431" s="21"/>
      <c r="N8431" s="22">
        <f t="shared" si="2"/>
        <v>46206</v>
      </c>
      <c r="O8431" s="23">
        <f>'RESOLUCIONES EPG'!$N8431-'RESOLUCIONES EPG'!$D8431</f>
        <v>1026</v>
      </c>
    </row>
    <row r="8432" ht="15.75" customHeight="1">
      <c r="A8432" s="275" t="str">
        <f>'RESOLUCIONES 2015'!A8427:H8427</f>
        <v/>
      </c>
      <c r="B8432" s="73"/>
      <c r="C8432" s="74">
        <v>662.0</v>
      </c>
      <c r="D8432" s="130">
        <v>45180.0</v>
      </c>
      <c r="E8432" s="73" t="s">
        <v>2445</v>
      </c>
      <c r="F8432" s="130" t="s">
        <v>2446</v>
      </c>
      <c r="G8432" s="73" t="s">
        <v>2751</v>
      </c>
      <c r="H8432" s="169"/>
      <c r="I8432" s="296" t="s">
        <v>10770</v>
      </c>
      <c r="J8432" s="299" t="s">
        <v>10771</v>
      </c>
      <c r="K8432" s="21"/>
      <c r="L8432" s="21"/>
      <c r="M8432" s="21"/>
      <c r="N8432" s="22">
        <f t="shared" si="2"/>
        <v>46206</v>
      </c>
      <c r="O8432" s="23">
        <f>'RESOLUCIONES EPG'!$N8432-'RESOLUCIONES EPG'!$D8432</f>
        <v>1026</v>
      </c>
    </row>
    <row r="8433" ht="15.75" customHeight="1">
      <c r="A8433" s="275" t="str">
        <f>'RESOLUCIONES 2015'!A8428:H8428</f>
        <v/>
      </c>
      <c r="B8433" s="73"/>
      <c r="C8433" s="74">
        <v>663.0</v>
      </c>
      <c r="D8433" s="130">
        <v>45180.0</v>
      </c>
      <c r="E8433" s="73" t="s">
        <v>9977</v>
      </c>
      <c r="F8433" s="130" t="s">
        <v>10772</v>
      </c>
      <c r="G8433" s="73" t="s">
        <v>2751</v>
      </c>
      <c r="H8433" s="169"/>
      <c r="I8433" s="299" t="s">
        <v>10773</v>
      </c>
      <c r="J8433" s="299" t="s">
        <v>10774</v>
      </c>
      <c r="K8433" s="21"/>
      <c r="L8433" s="21"/>
      <c r="M8433" s="21"/>
      <c r="N8433" s="22">
        <f t="shared" si="2"/>
        <v>46206</v>
      </c>
      <c r="O8433" s="23">
        <f>'RESOLUCIONES EPG'!$N8433-'RESOLUCIONES EPG'!$D8433</f>
        <v>1026</v>
      </c>
    </row>
    <row r="8434" ht="15.75" customHeight="1">
      <c r="A8434" s="275" t="str">
        <f>'RESOLUCIONES 2015'!A8429:H8429</f>
        <v/>
      </c>
      <c r="B8434" s="73" t="s">
        <v>7852</v>
      </c>
      <c r="C8434" s="74">
        <v>664.0</v>
      </c>
      <c r="D8434" s="130">
        <v>45180.0</v>
      </c>
      <c r="E8434" s="73" t="s">
        <v>3677</v>
      </c>
      <c r="F8434" s="130" t="s">
        <v>10775</v>
      </c>
      <c r="G8434" s="73" t="s">
        <v>1593</v>
      </c>
      <c r="H8434" s="253">
        <v>45189.0</v>
      </c>
      <c r="I8434" s="287"/>
      <c r="J8434" s="285"/>
      <c r="K8434" s="21"/>
      <c r="L8434" s="21"/>
      <c r="M8434" s="21"/>
      <c r="N8434" s="22">
        <f t="shared" si="2"/>
        <v>46206</v>
      </c>
      <c r="O8434" s="23">
        <f>'RESOLUCIONES EPG'!$N8434-'RESOLUCIONES EPG'!$D8434</f>
        <v>1026</v>
      </c>
    </row>
    <row r="8435" ht="15.75" customHeight="1">
      <c r="A8435" s="275" t="str">
        <f>'RESOLUCIONES 2015'!A8430:H8430</f>
        <v/>
      </c>
      <c r="B8435" s="73" t="s">
        <v>7852</v>
      </c>
      <c r="C8435" s="74">
        <v>665.0</v>
      </c>
      <c r="D8435" s="130">
        <v>45180.0</v>
      </c>
      <c r="E8435" s="73" t="s">
        <v>9270</v>
      </c>
      <c r="F8435" s="130" t="s">
        <v>9271</v>
      </c>
      <c r="G8435" s="73" t="s">
        <v>1593</v>
      </c>
      <c r="H8435" s="253">
        <v>45190.0</v>
      </c>
      <c r="I8435" s="287"/>
      <c r="J8435" s="285"/>
      <c r="K8435" s="21"/>
      <c r="L8435" s="21"/>
      <c r="M8435" s="21"/>
      <c r="N8435" s="22">
        <f t="shared" si="2"/>
        <v>46206</v>
      </c>
      <c r="O8435" s="23">
        <f>'RESOLUCIONES EPG'!$N8435-'RESOLUCIONES EPG'!$D8435</f>
        <v>1026</v>
      </c>
    </row>
    <row r="8436" ht="15.75" customHeight="1">
      <c r="A8436" s="275" t="str">
        <f>'RESOLUCIONES 2015'!A8431:H8431</f>
        <v/>
      </c>
      <c r="B8436" s="73"/>
      <c r="C8436" s="74">
        <v>666.0</v>
      </c>
      <c r="D8436" s="130">
        <v>45181.0</v>
      </c>
      <c r="E8436" s="73" t="s">
        <v>6800</v>
      </c>
      <c r="F8436" s="130" t="s">
        <v>9503</v>
      </c>
      <c r="G8436" s="73" t="s">
        <v>2751</v>
      </c>
      <c r="H8436" s="169"/>
      <c r="I8436" s="299" t="s">
        <v>4869</v>
      </c>
      <c r="J8436" s="285"/>
      <c r="K8436" s="21"/>
      <c r="L8436" s="21"/>
      <c r="M8436" s="21"/>
      <c r="N8436" s="22">
        <f t="shared" si="2"/>
        <v>46206</v>
      </c>
      <c r="O8436" s="23">
        <f>'RESOLUCIONES EPG'!$N8436-'RESOLUCIONES EPG'!$D8436</f>
        <v>1025</v>
      </c>
    </row>
    <row r="8437" ht="15.75" customHeight="1">
      <c r="A8437" s="275" t="str">
        <f>'RESOLUCIONES 2015'!A8432:H8432</f>
        <v/>
      </c>
      <c r="B8437" s="73"/>
      <c r="C8437" s="74">
        <v>667.0</v>
      </c>
      <c r="D8437" s="130">
        <v>45184.0</v>
      </c>
      <c r="E8437" s="73" t="s">
        <v>8755</v>
      </c>
      <c r="F8437" s="130" t="s">
        <v>8756</v>
      </c>
      <c r="G8437" s="73" t="s">
        <v>8629</v>
      </c>
      <c r="H8437" s="169"/>
      <c r="I8437" s="287"/>
      <c r="J8437" s="285"/>
      <c r="K8437" s="21"/>
      <c r="L8437" s="21"/>
      <c r="M8437" s="21"/>
      <c r="N8437" s="22">
        <f t="shared" si="2"/>
        <v>46206</v>
      </c>
      <c r="O8437" s="23">
        <f>'RESOLUCIONES EPG'!$N8437-'RESOLUCIONES EPG'!$D8437</f>
        <v>1022</v>
      </c>
    </row>
    <row r="8438" ht="15.75" customHeight="1">
      <c r="A8438" s="275" t="str">
        <f>'RESOLUCIONES 2015'!A8433:H8433</f>
        <v/>
      </c>
      <c r="B8438" s="73"/>
      <c r="C8438" s="74">
        <v>668.0</v>
      </c>
      <c r="D8438" s="130">
        <v>45184.0</v>
      </c>
      <c r="E8438" s="73" t="s">
        <v>5192</v>
      </c>
      <c r="F8438" s="130" t="s">
        <v>10776</v>
      </c>
      <c r="G8438" s="73" t="s">
        <v>8629</v>
      </c>
      <c r="H8438" s="169"/>
      <c r="I8438" s="287"/>
      <c r="J8438" s="285"/>
      <c r="K8438" s="21"/>
      <c r="L8438" s="21"/>
      <c r="M8438" s="21"/>
      <c r="N8438" s="22">
        <f t="shared" si="2"/>
        <v>46206</v>
      </c>
      <c r="O8438" s="23">
        <f>'RESOLUCIONES EPG'!$N8438-'RESOLUCIONES EPG'!$D8438</f>
        <v>1022</v>
      </c>
    </row>
    <row r="8439" ht="15.75" customHeight="1">
      <c r="A8439" s="275" t="str">
        <f>'RESOLUCIONES 2015'!A8434:H8434</f>
        <v/>
      </c>
      <c r="B8439" s="73"/>
      <c r="C8439" s="74">
        <v>669.0</v>
      </c>
      <c r="D8439" s="130">
        <v>45184.0</v>
      </c>
      <c r="E8439" s="73" t="s">
        <v>10429</v>
      </c>
      <c r="F8439" s="130" t="s">
        <v>10430</v>
      </c>
      <c r="G8439" s="73" t="s">
        <v>8629</v>
      </c>
      <c r="H8439" s="169"/>
      <c r="I8439" s="287"/>
      <c r="J8439" s="285"/>
      <c r="K8439" s="21"/>
      <c r="L8439" s="21"/>
      <c r="M8439" s="21"/>
      <c r="N8439" s="22">
        <f t="shared" si="2"/>
        <v>46206</v>
      </c>
      <c r="O8439" s="23">
        <f>'RESOLUCIONES EPG'!$N8439-'RESOLUCIONES EPG'!$D8439</f>
        <v>1022</v>
      </c>
    </row>
    <row r="8440" ht="15.75" customHeight="1">
      <c r="A8440" s="275" t="str">
        <f>'RESOLUCIONES 2015'!A8435:H8435</f>
        <v/>
      </c>
      <c r="B8440" s="73"/>
      <c r="C8440" s="74">
        <v>670.0</v>
      </c>
      <c r="D8440" s="130">
        <v>45184.0</v>
      </c>
      <c r="E8440" s="73" t="s">
        <v>10457</v>
      </c>
      <c r="F8440" s="130" t="s">
        <v>10458</v>
      </c>
      <c r="G8440" s="73" t="s">
        <v>8629</v>
      </c>
      <c r="H8440" s="169"/>
      <c r="I8440" s="287"/>
      <c r="J8440" s="285"/>
      <c r="K8440" s="21"/>
      <c r="L8440" s="21"/>
      <c r="M8440" s="21"/>
      <c r="N8440" s="22">
        <f t="shared" si="2"/>
        <v>46206</v>
      </c>
      <c r="O8440" s="23">
        <f>'RESOLUCIONES EPG'!$N8440-'RESOLUCIONES EPG'!$D8440</f>
        <v>1022</v>
      </c>
    </row>
    <row r="8441" ht="15.75" customHeight="1">
      <c r="A8441" s="275" t="str">
        <f>'RESOLUCIONES 2015'!A8436:H8436</f>
        <v/>
      </c>
      <c r="B8441" s="73"/>
      <c r="C8441" s="74">
        <v>671.0</v>
      </c>
      <c r="D8441" s="130">
        <v>45184.0</v>
      </c>
      <c r="E8441" s="73" t="s">
        <v>3461</v>
      </c>
      <c r="F8441" s="130" t="s">
        <v>8473</v>
      </c>
      <c r="G8441" s="73" t="s">
        <v>131</v>
      </c>
      <c r="H8441" s="169"/>
      <c r="I8441" s="299" t="s">
        <v>7961</v>
      </c>
      <c r="J8441" s="299" t="s">
        <v>10777</v>
      </c>
      <c r="K8441" s="21"/>
      <c r="L8441" s="21"/>
      <c r="M8441" s="21"/>
      <c r="N8441" s="22">
        <f t="shared" si="2"/>
        <v>46206</v>
      </c>
      <c r="O8441" s="23">
        <f>'RESOLUCIONES EPG'!$N8441-'RESOLUCIONES EPG'!$D8441</f>
        <v>1022</v>
      </c>
    </row>
    <row r="8442" ht="15.75" customHeight="1">
      <c r="A8442" s="275" t="str">
        <f>'RESOLUCIONES 2015'!A8437:H8437</f>
        <v/>
      </c>
      <c r="B8442" s="73"/>
      <c r="C8442" s="74">
        <v>672.0</v>
      </c>
      <c r="D8442" s="130">
        <v>45184.0</v>
      </c>
      <c r="E8442" s="73" t="s">
        <v>7703</v>
      </c>
      <c r="F8442" s="130" t="s">
        <v>7704</v>
      </c>
      <c r="G8442" s="73" t="s">
        <v>131</v>
      </c>
      <c r="H8442" s="169"/>
      <c r="I8442" s="299" t="s">
        <v>10778</v>
      </c>
      <c r="J8442" s="285"/>
      <c r="K8442" s="21"/>
      <c r="L8442" s="21"/>
      <c r="M8442" s="21"/>
      <c r="N8442" s="22">
        <f t="shared" si="2"/>
        <v>46206</v>
      </c>
      <c r="O8442" s="23">
        <f>'RESOLUCIONES EPG'!$N8442-'RESOLUCIONES EPG'!$D8442</f>
        <v>1022</v>
      </c>
    </row>
    <row r="8443" ht="15.75" customHeight="1">
      <c r="A8443" s="275" t="str">
        <f>'RESOLUCIONES 2015'!A8438:H8438</f>
        <v/>
      </c>
      <c r="B8443" s="73"/>
      <c r="C8443" s="74">
        <v>673.0</v>
      </c>
      <c r="D8443" s="130">
        <v>45184.0</v>
      </c>
      <c r="E8443" s="73" t="s">
        <v>3207</v>
      </c>
      <c r="F8443" s="130" t="s">
        <v>3208</v>
      </c>
      <c r="G8443" s="73" t="s">
        <v>131</v>
      </c>
      <c r="H8443" s="169"/>
      <c r="I8443" s="296" t="s">
        <v>9796</v>
      </c>
      <c r="J8443" s="296" t="s">
        <v>10123</v>
      </c>
      <c r="K8443" s="21"/>
      <c r="L8443" s="21"/>
      <c r="M8443" s="21"/>
      <c r="N8443" s="22">
        <f t="shared" si="2"/>
        <v>46206</v>
      </c>
      <c r="O8443" s="23">
        <f>'RESOLUCIONES EPG'!$N8443-'RESOLUCIONES EPG'!$D8443</f>
        <v>1022</v>
      </c>
    </row>
    <row r="8444" ht="15.75" customHeight="1">
      <c r="A8444" s="275" t="str">
        <f>'RESOLUCIONES 2015'!A8439:H8439</f>
        <v/>
      </c>
      <c r="B8444" s="73"/>
      <c r="C8444" s="74">
        <v>674.0</v>
      </c>
      <c r="D8444" s="130">
        <v>45184.0</v>
      </c>
      <c r="E8444" s="73" t="s">
        <v>3767</v>
      </c>
      <c r="F8444" s="130" t="s">
        <v>3768</v>
      </c>
      <c r="G8444" s="73" t="s">
        <v>131</v>
      </c>
      <c r="H8444" s="169"/>
      <c r="I8444" s="299" t="s">
        <v>10779</v>
      </c>
      <c r="J8444" s="296" t="s">
        <v>10780</v>
      </c>
      <c r="K8444" s="21"/>
      <c r="L8444" s="21"/>
      <c r="M8444" s="21"/>
      <c r="N8444" s="22">
        <f t="shared" si="2"/>
        <v>46206</v>
      </c>
      <c r="O8444" s="23">
        <f>'RESOLUCIONES EPG'!$N8444-'RESOLUCIONES EPG'!$D8444</f>
        <v>1022</v>
      </c>
    </row>
    <row r="8445" ht="15.75" customHeight="1">
      <c r="A8445" s="275" t="str">
        <f>'RESOLUCIONES 2015'!A8440:H8440</f>
        <v/>
      </c>
      <c r="B8445" s="73"/>
      <c r="C8445" s="74">
        <v>675.0</v>
      </c>
      <c r="D8445" s="130">
        <v>45184.0</v>
      </c>
      <c r="E8445" s="73" t="s">
        <v>5781</v>
      </c>
      <c r="F8445" s="130" t="s">
        <v>8583</v>
      </c>
      <c r="G8445" s="73" t="s">
        <v>131</v>
      </c>
      <c r="H8445" s="169"/>
      <c r="I8445" s="299" t="s">
        <v>8166</v>
      </c>
      <c r="J8445" s="299" t="s">
        <v>9558</v>
      </c>
      <c r="K8445" s="21"/>
      <c r="L8445" s="21"/>
      <c r="M8445" s="21"/>
      <c r="N8445" s="22">
        <f t="shared" si="2"/>
        <v>46206</v>
      </c>
      <c r="O8445" s="23">
        <f>'RESOLUCIONES EPG'!$N8445-'RESOLUCIONES EPG'!$D8445</f>
        <v>1022</v>
      </c>
    </row>
    <row r="8446" ht="15.75" customHeight="1">
      <c r="A8446" s="275" t="str">
        <f>'RESOLUCIONES 2015'!A8441:H8441</f>
        <v/>
      </c>
      <c r="B8446" s="73"/>
      <c r="C8446" s="74">
        <v>676.0</v>
      </c>
      <c r="D8446" s="130">
        <v>45184.0</v>
      </c>
      <c r="E8446" s="73" t="s">
        <v>4536</v>
      </c>
      <c r="F8446" s="130" t="s">
        <v>9747</v>
      </c>
      <c r="G8446" s="73" t="s">
        <v>131</v>
      </c>
      <c r="H8446" s="169"/>
      <c r="I8446" s="299" t="s">
        <v>10781</v>
      </c>
      <c r="J8446" s="296" t="s">
        <v>9796</v>
      </c>
      <c r="K8446" s="21"/>
      <c r="L8446" s="21"/>
      <c r="M8446" s="21"/>
      <c r="N8446" s="22">
        <f t="shared" si="2"/>
        <v>46206</v>
      </c>
      <c r="O8446" s="23">
        <f>'RESOLUCIONES EPG'!$N8446-'RESOLUCIONES EPG'!$D8446</f>
        <v>1022</v>
      </c>
    </row>
    <row r="8447" ht="15.75" customHeight="1">
      <c r="A8447" s="275" t="str">
        <f>'RESOLUCIONES 2015'!A8442:H8442</f>
        <v/>
      </c>
      <c r="B8447" s="73"/>
      <c r="C8447" s="288">
        <v>677.0</v>
      </c>
      <c r="D8447" s="130">
        <v>45184.0</v>
      </c>
      <c r="E8447" s="73" t="s">
        <v>7793</v>
      </c>
      <c r="F8447" s="130" t="s">
        <v>7794</v>
      </c>
      <c r="G8447" s="73" t="s">
        <v>131</v>
      </c>
      <c r="H8447" s="169"/>
      <c r="I8447" s="287"/>
      <c r="J8447" s="285"/>
      <c r="K8447" s="21"/>
      <c r="L8447" s="21"/>
      <c r="M8447" s="21"/>
      <c r="N8447" s="22">
        <f t="shared" si="2"/>
        <v>46206</v>
      </c>
      <c r="O8447" s="23">
        <f>'RESOLUCIONES EPG'!$N8447-'RESOLUCIONES EPG'!$D8447</f>
        <v>1022</v>
      </c>
    </row>
    <row r="8448" ht="15.75" customHeight="1">
      <c r="A8448" s="275" t="str">
        <f>'RESOLUCIONES 2015'!A8443:H8443</f>
        <v/>
      </c>
      <c r="B8448" s="73"/>
      <c r="C8448" s="288">
        <v>678.0</v>
      </c>
      <c r="D8448" s="130">
        <v>45184.0</v>
      </c>
      <c r="E8448" s="73" t="s">
        <v>3172</v>
      </c>
      <c r="F8448" s="130" t="s">
        <v>10782</v>
      </c>
      <c r="G8448" s="73" t="s">
        <v>1624</v>
      </c>
      <c r="H8448" s="169"/>
      <c r="I8448" s="287"/>
      <c r="J8448" s="285"/>
      <c r="K8448" s="21"/>
      <c r="L8448" s="21"/>
      <c r="M8448" s="21"/>
      <c r="N8448" s="22">
        <f t="shared" si="2"/>
        <v>46206</v>
      </c>
      <c r="O8448" s="23">
        <f>'RESOLUCIONES EPG'!$N8448-'RESOLUCIONES EPG'!$D8448</f>
        <v>1022</v>
      </c>
    </row>
    <row r="8449" ht="15.75" customHeight="1">
      <c r="A8449" s="275" t="str">
        <f>'RESOLUCIONES 2015'!A8444:H8444</f>
        <v/>
      </c>
      <c r="B8449" s="73"/>
      <c r="C8449" s="280">
        <v>679.0</v>
      </c>
      <c r="D8449" s="130">
        <v>45184.0</v>
      </c>
      <c r="E8449" s="73" t="s">
        <v>7575</v>
      </c>
      <c r="F8449" s="130" t="s">
        <v>7576</v>
      </c>
      <c r="G8449" s="73" t="s">
        <v>1624</v>
      </c>
      <c r="H8449" s="169"/>
      <c r="I8449" s="287"/>
      <c r="J8449" s="285"/>
      <c r="K8449" s="21"/>
      <c r="L8449" s="21"/>
      <c r="M8449" s="21"/>
      <c r="N8449" s="22">
        <f t="shared" si="2"/>
        <v>46206</v>
      </c>
      <c r="O8449" s="23">
        <f>'RESOLUCIONES EPG'!$N8449-'RESOLUCIONES EPG'!$D8449</f>
        <v>1022</v>
      </c>
    </row>
    <row r="8450" ht="15.75" customHeight="1">
      <c r="A8450" s="275" t="str">
        <f>'RESOLUCIONES 2015'!A8445:H8445</f>
        <v/>
      </c>
      <c r="B8450" s="73"/>
      <c r="C8450" s="74">
        <v>680.0</v>
      </c>
      <c r="D8450" s="130">
        <v>45184.0</v>
      </c>
      <c r="E8450" s="73" t="s">
        <v>2740</v>
      </c>
      <c r="F8450" s="130" t="s">
        <v>7992</v>
      </c>
      <c r="G8450" s="73" t="s">
        <v>131</v>
      </c>
      <c r="H8450" s="169"/>
      <c r="I8450" s="296" t="s">
        <v>9796</v>
      </c>
      <c r="J8450" s="299" t="s">
        <v>8166</v>
      </c>
      <c r="K8450" s="21"/>
      <c r="L8450" s="21"/>
      <c r="M8450" s="21"/>
      <c r="N8450" s="22">
        <f t="shared" si="2"/>
        <v>46206</v>
      </c>
      <c r="O8450" s="23">
        <f>'RESOLUCIONES EPG'!$N8450-'RESOLUCIONES EPG'!$D8450</f>
        <v>1022</v>
      </c>
    </row>
    <row r="8451" ht="15.75" customHeight="1">
      <c r="A8451" s="275" t="str">
        <f>'RESOLUCIONES 2015'!A8446:H8446</f>
        <v/>
      </c>
      <c r="B8451" s="73" t="s">
        <v>7852</v>
      </c>
      <c r="C8451" s="74">
        <v>681.0</v>
      </c>
      <c r="D8451" s="130">
        <v>45190.0</v>
      </c>
      <c r="E8451" s="73" t="s">
        <v>10783</v>
      </c>
      <c r="F8451" s="130" t="s">
        <v>10784</v>
      </c>
      <c r="G8451" s="73" t="s">
        <v>18</v>
      </c>
      <c r="H8451" s="169"/>
      <c r="I8451" s="287"/>
      <c r="J8451" s="285"/>
      <c r="K8451" s="21"/>
      <c r="L8451" s="21"/>
      <c r="M8451" s="21"/>
      <c r="N8451" s="22">
        <f t="shared" si="2"/>
        <v>46206</v>
      </c>
      <c r="O8451" s="23">
        <f>'RESOLUCIONES EPG'!$N8451-'RESOLUCIONES EPG'!$D8451</f>
        <v>1016</v>
      </c>
    </row>
    <row r="8452" ht="15.75" customHeight="1">
      <c r="A8452" s="275" t="str">
        <f>'RESOLUCIONES 2015'!A8447:H8447</f>
        <v/>
      </c>
      <c r="B8452" s="73" t="s">
        <v>7852</v>
      </c>
      <c r="C8452" s="74">
        <v>682.0</v>
      </c>
      <c r="D8452" s="130">
        <v>45190.0</v>
      </c>
      <c r="E8452" s="73" t="s">
        <v>10785</v>
      </c>
      <c r="F8452" s="130" t="s">
        <v>10786</v>
      </c>
      <c r="G8452" s="73" t="s">
        <v>18</v>
      </c>
      <c r="H8452" s="169"/>
      <c r="I8452" s="287"/>
      <c r="J8452" s="285"/>
      <c r="K8452" s="21"/>
      <c r="L8452" s="21"/>
      <c r="M8452" s="21"/>
      <c r="N8452" s="22">
        <f t="shared" si="2"/>
        <v>46206</v>
      </c>
      <c r="O8452" s="23">
        <f>'RESOLUCIONES EPG'!$N8452-'RESOLUCIONES EPG'!$D8452</f>
        <v>1016</v>
      </c>
    </row>
    <row r="8453" ht="15.75" customHeight="1">
      <c r="A8453" s="275" t="str">
        <f>'RESOLUCIONES 2015'!A8448:H8448</f>
        <v/>
      </c>
      <c r="B8453" s="73" t="s">
        <v>7852</v>
      </c>
      <c r="C8453" s="74">
        <v>683.0</v>
      </c>
      <c r="D8453" s="130">
        <v>45190.0</v>
      </c>
      <c r="E8453" s="73" t="s">
        <v>10787</v>
      </c>
      <c r="F8453" s="130" t="s">
        <v>10788</v>
      </c>
      <c r="G8453" s="73" t="s">
        <v>18</v>
      </c>
      <c r="H8453" s="169"/>
      <c r="I8453" s="287"/>
      <c r="J8453" s="285"/>
      <c r="K8453" s="21"/>
      <c r="L8453" s="21"/>
      <c r="M8453" s="21"/>
      <c r="N8453" s="22">
        <f t="shared" si="2"/>
        <v>46206</v>
      </c>
      <c r="O8453" s="23">
        <f>'RESOLUCIONES EPG'!$N8453-'RESOLUCIONES EPG'!$D8453</f>
        <v>1016</v>
      </c>
    </row>
    <row r="8454" ht="15.75" customHeight="1">
      <c r="A8454" s="275" t="str">
        <f>'RESOLUCIONES 2015'!A8449:H8449</f>
        <v/>
      </c>
      <c r="B8454" s="73" t="s">
        <v>7852</v>
      </c>
      <c r="C8454" s="74">
        <v>684.0</v>
      </c>
      <c r="D8454" s="130">
        <v>45190.0</v>
      </c>
      <c r="E8454" s="73" t="s">
        <v>5321</v>
      </c>
      <c r="F8454" s="130" t="s">
        <v>10539</v>
      </c>
      <c r="G8454" s="73" t="s">
        <v>1624</v>
      </c>
      <c r="H8454" s="169"/>
      <c r="I8454" s="287"/>
      <c r="J8454" s="285"/>
      <c r="K8454" s="21"/>
      <c r="L8454" s="21"/>
      <c r="M8454" s="21"/>
      <c r="N8454" s="22">
        <f t="shared" si="2"/>
        <v>46206</v>
      </c>
      <c r="O8454" s="23">
        <f>'RESOLUCIONES EPG'!$N8454-'RESOLUCIONES EPG'!$D8454</f>
        <v>1016</v>
      </c>
    </row>
    <row r="8455" ht="15.75" customHeight="1">
      <c r="A8455" s="275" t="str">
        <f>'RESOLUCIONES 2015'!A8450:H8450</f>
        <v/>
      </c>
      <c r="B8455" s="73" t="s">
        <v>7852</v>
      </c>
      <c r="C8455" s="74">
        <v>685.0</v>
      </c>
      <c r="D8455" s="130">
        <v>45190.0</v>
      </c>
      <c r="E8455" s="73" t="s">
        <v>2348</v>
      </c>
      <c r="F8455" s="130" t="s">
        <v>10789</v>
      </c>
      <c r="G8455" s="73" t="s">
        <v>1624</v>
      </c>
      <c r="H8455" s="169"/>
      <c r="I8455" s="287"/>
      <c r="J8455" s="285"/>
      <c r="K8455" s="21"/>
      <c r="L8455" s="21"/>
      <c r="M8455" s="21"/>
      <c r="N8455" s="22">
        <f t="shared" si="2"/>
        <v>46206</v>
      </c>
      <c r="O8455" s="23">
        <f>'RESOLUCIONES EPG'!$N8455-'RESOLUCIONES EPG'!$D8455</f>
        <v>1016</v>
      </c>
    </row>
    <row r="8456" ht="15.75" customHeight="1">
      <c r="A8456" s="275" t="str">
        <f>'RESOLUCIONES 2015'!A8451:H8451</f>
        <v/>
      </c>
      <c r="B8456" s="73" t="s">
        <v>7852</v>
      </c>
      <c r="C8456" s="74">
        <v>686.0</v>
      </c>
      <c r="D8456" s="130">
        <v>45190.0</v>
      </c>
      <c r="E8456" s="73" t="s">
        <v>9532</v>
      </c>
      <c r="F8456" s="130" t="s">
        <v>9657</v>
      </c>
      <c r="G8456" s="73" t="s">
        <v>1624</v>
      </c>
      <c r="H8456" s="169"/>
      <c r="I8456" s="287"/>
      <c r="J8456" s="285"/>
      <c r="K8456" s="21"/>
      <c r="L8456" s="21"/>
      <c r="M8456" s="21"/>
      <c r="N8456" s="22">
        <f t="shared" si="2"/>
        <v>46206</v>
      </c>
      <c r="O8456" s="23">
        <f>'RESOLUCIONES EPG'!$N8456-'RESOLUCIONES EPG'!$D8456</f>
        <v>1016</v>
      </c>
    </row>
    <row r="8457" ht="15.75" customHeight="1">
      <c r="A8457" s="275" t="str">
        <f>'RESOLUCIONES 2015'!A8452:H8452</f>
        <v/>
      </c>
      <c r="B8457" s="73" t="s">
        <v>7852</v>
      </c>
      <c r="C8457" s="74">
        <v>687.0</v>
      </c>
      <c r="D8457" s="130">
        <v>45190.0</v>
      </c>
      <c r="E8457" s="73" t="s">
        <v>7366</v>
      </c>
      <c r="F8457" s="130" t="s">
        <v>8417</v>
      </c>
      <c r="G8457" s="73" t="s">
        <v>1624</v>
      </c>
      <c r="H8457" s="169"/>
      <c r="I8457" s="287"/>
      <c r="J8457" s="285"/>
      <c r="K8457" s="21"/>
      <c r="L8457" s="21"/>
      <c r="M8457" s="21"/>
      <c r="N8457" s="22">
        <f t="shared" si="2"/>
        <v>46206</v>
      </c>
      <c r="O8457" s="23">
        <f>'RESOLUCIONES EPG'!$N8457-'RESOLUCIONES EPG'!$D8457</f>
        <v>1016</v>
      </c>
    </row>
    <row r="8458" ht="15.75" customHeight="1">
      <c r="A8458" s="275" t="str">
        <f>'RESOLUCIONES 2015'!A8453:H8453</f>
        <v/>
      </c>
      <c r="B8458" s="73" t="s">
        <v>7852</v>
      </c>
      <c r="C8458" s="74">
        <v>688.0</v>
      </c>
      <c r="D8458" s="130">
        <v>45190.0</v>
      </c>
      <c r="E8458" s="73" t="s">
        <v>7323</v>
      </c>
      <c r="F8458" s="130" t="s">
        <v>10105</v>
      </c>
      <c r="G8458" s="73" t="s">
        <v>1624</v>
      </c>
      <c r="H8458" s="169"/>
      <c r="I8458" s="287"/>
      <c r="J8458" s="285"/>
      <c r="K8458" s="21"/>
      <c r="L8458" s="21"/>
      <c r="M8458" s="21"/>
      <c r="N8458" s="22">
        <f t="shared" si="2"/>
        <v>46206</v>
      </c>
      <c r="O8458" s="23">
        <f>'RESOLUCIONES EPG'!$N8458-'RESOLUCIONES EPG'!$D8458</f>
        <v>1016</v>
      </c>
    </row>
    <row r="8459" ht="15.75" customHeight="1">
      <c r="A8459" s="275" t="str">
        <f>'RESOLUCIONES 2015'!A8454:H8454</f>
        <v/>
      </c>
      <c r="B8459" s="73"/>
      <c r="C8459" s="74">
        <v>689.0</v>
      </c>
      <c r="D8459" s="130">
        <v>45190.0</v>
      </c>
      <c r="E8459" s="73" t="s">
        <v>8600</v>
      </c>
      <c r="F8459" s="130" t="s">
        <v>8865</v>
      </c>
      <c r="G8459" s="73" t="s">
        <v>1624</v>
      </c>
      <c r="H8459" s="169"/>
      <c r="I8459" s="287"/>
      <c r="J8459" s="285"/>
      <c r="K8459" s="21"/>
      <c r="L8459" s="21"/>
      <c r="M8459" s="21"/>
      <c r="N8459" s="22">
        <f t="shared" si="2"/>
        <v>46206</v>
      </c>
      <c r="O8459" s="23">
        <f>'RESOLUCIONES EPG'!$N8459-'RESOLUCIONES EPG'!$D8459</f>
        <v>1016</v>
      </c>
    </row>
    <row r="8460" ht="15.75" customHeight="1">
      <c r="A8460" s="275" t="str">
        <f>'RESOLUCIONES 2015'!A8455:H8455</f>
        <v/>
      </c>
      <c r="B8460" s="73"/>
      <c r="C8460" s="74">
        <v>690.0</v>
      </c>
      <c r="D8460" s="130">
        <v>45190.0</v>
      </c>
      <c r="E8460" s="73" t="s">
        <v>7842</v>
      </c>
      <c r="F8460" s="130" t="s">
        <v>7843</v>
      </c>
      <c r="G8460" s="73" t="s">
        <v>2751</v>
      </c>
      <c r="H8460" s="169"/>
      <c r="I8460" s="299" t="s">
        <v>10765</v>
      </c>
      <c r="J8460" s="299" t="s">
        <v>10790</v>
      </c>
      <c r="K8460" s="21"/>
      <c r="L8460" s="21"/>
      <c r="M8460" s="21"/>
      <c r="N8460" s="22">
        <f t="shared" si="2"/>
        <v>46206</v>
      </c>
      <c r="O8460" s="23">
        <f>'RESOLUCIONES EPG'!$N8460-'RESOLUCIONES EPG'!$D8460</f>
        <v>1016</v>
      </c>
    </row>
    <row r="8461" ht="15.75" customHeight="1">
      <c r="A8461" s="275" t="str">
        <f>'RESOLUCIONES 2015'!A8456:H8456</f>
        <v/>
      </c>
      <c r="B8461" s="73"/>
      <c r="C8461" s="74">
        <v>691.0</v>
      </c>
      <c r="D8461" s="130">
        <v>45190.0</v>
      </c>
      <c r="E8461" s="73" t="s">
        <v>10791</v>
      </c>
      <c r="F8461" s="130" t="s">
        <v>2564</v>
      </c>
      <c r="G8461" s="73" t="s">
        <v>2751</v>
      </c>
      <c r="H8461" s="169"/>
      <c r="I8461" s="296" t="s">
        <v>10792</v>
      </c>
      <c r="J8461" s="299" t="s">
        <v>10793</v>
      </c>
      <c r="K8461" s="21"/>
      <c r="L8461" s="21"/>
      <c r="M8461" s="21"/>
      <c r="N8461" s="22">
        <f t="shared" si="2"/>
        <v>46206</v>
      </c>
      <c r="O8461" s="23">
        <f>'RESOLUCIONES EPG'!$N8461-'RESOLUCIONES EPG'!$D8461</f>
        <v>1016</v>
      </c>
    </row>
    <row r="8462" ht="15.75" customHeight="1">
      <c r="A8462" s="275" t="str">
        <f>'RESOLUCIONES 2015'!A8457:H8457</f>
        <v/>
      </c>
      <c r="B8462" s="73"/>
      <c r="C8462" s="74">
        <v>692.0</v>
      </c>
      <c r="D8462" s="130">
        <v>45190.0</v>
      </c>
      <c r="E8462" s="73" t="s">
        <v>2062</v>
      </c>
      <c r="F8462" s="130" t="s">
        <v>7252</v>
      </c>
      <c r="G8462" s="73" t="s">
        <v>2751</v>
      </c>
      <c r="H8462" s="169"/>
      <c r="I8462" s="299" t="s">
        <v>10098</v>
      </c>
      <c r="J8462" s="299" t="s">
        <v>10794</v>
      </c>
      <c r="K8462" s="21"/>
      <c r="L8462" s="21"/>
      <c r="M8462" s="21"/>
      <c r="N8462" s="22">
        <f t="shared" si="2"/>
        <v>46206</v>
      </c>
      <c r="O8462" s="23">
        <f>'RESOLUCIONES EPG'!$N8462-'RESOLUCIONES EPG'!$D8462</f>
        <v>1016</v>
      </c>
    </row>
    <row r="8463" ht="15.75" customHeight="1">
      <c r="A8463" s="275" t="str">
        <f>'RESOLUCIONES 2015'!A8458:H8458</f>
        <v/>
      </c>
      <c r="B8463" s="73"/>
      <c r="C8463" s="74">
        <v>693.0</v>
      </c>
      <c r="D8463" s="130">
        <v>45190.0</v>
      </c>
      <c r="E8463" s="73" t="s">
        <v>10622</v>
      </c>
      <c r="F8463" s="130" t="s">
        <v>10623</v>
      </c>
      <c r="G8463" s="73" t="s">
        <v>2751</v>
      </c>
      <c r="H8463" s="169"/>
      <c r="I8463" s="299" t="s">
        <v>10795</v>
      </c>
      <c r="J8463" s="299" t="s">
        <v>10796</v>
      </c>
      <c r="K8463" s="21"/>
      <c r="L8463" s="21"/>
      <c r="M8463" s="21"/>
      <c r="N8463" s="22">
        <f t="shared" si="2"/>
        <v>46206</v>
      </c>
      <c r="O8463" s="23">
        <f>'RESOLUCIONES EPG'!$N8463-'RESOLUCIONES EPG'!$D8463</f>
        <v>1016</v>
      </c>
    </row>
    <row r="8464" ht="15.75" customHeight="1">
      <c r="A8464" s="275" t="str">
        <f>'RESOLUCIONES 2015'!A8459:H8459</f>
        <v/>
      </c>
      <c r="B8464" s="73"/>
      <c r="C8464" s="74">
        <v>694.0</v>
      </c>
      <c r="D8464" s="130">
        <v>45190.0</v>
      </c>
      <c r="E8464" s="73" t="s">
        <v>10797</v>
      </c>
      <c r="F8464" s="130" t="s">
        <v>10798</v>
      </c>
      <c r="G8464" s="73" t="s">
        <v>2751</v>
      </c>
      <c r="H8464" s="169"/>
      <c r="I8464" s="299" t="s">
        <v>10799</v>
      </c>
      <c r="J8464" s="299" t="s">
        <v>10800</v>
      </c>
      <c r="K8464" s="21"/>
      <c r="L8464" s="21"/>
      <c r="M8464" s="21"/>
      <c r="N8464" s="22">
        <f t="shared" si="2"/>
        <v>46206</v>
      </c>
      <c r="O8464" s="23">
        <f>'RESOLUCIONES EPG'!$N8464-'RESOLUCIONES EPG'!$D8464</f>
        <v>1016</v>
      </c>
    </row>
    <row r="8465" ht="15.75" customHeight="1">
      <c r="A8465" s="275" t="str">
        <f>'RESOLUCIONES 2015'!A8460:H8460</f>
        <v/>
      </c>
      <c r="B8465" s="73"/>
      <c r="C8465" s="74">
        <v>695.0</v>
      </c>
      <c r="D8465" s="130">
        <v>45190.0</v>
      </c>
      <c r="E8465" s="73" t="s">
        <v>10801</v>
      </c>
      <c r="F8465" s="130" t="s">
        <v>2983</v>
      </c>
      <c r="G8465" s="73" t="s">
        <v>2751</v>
      </c>
      <c r="H8465" s="169"/>
      <c r="I8465" s="296" t="s">
        <v>7547</v>
      </c>
      <c r="J8465" s="285"/>
      <c r="K8465" s="21"/>
      <c r="L8465" s="21"/>
      <c r="M8465" s="21"/>
      <c r="N8465" s="22">
        <f t="shared" si="2"/>
        <v>46206</v>
      </c>
      <c r="O8465" s="23">
        <f>'RESOLUCIONES EPG'!$N8465-'RESOLUCIONES EPG'!$D8465</f>
        <v>1016</v>
      </c>
    </row>
    <row r="8466" ht="15.75" customHeight="1">
      <c r="A8466" s="275" t="str">
        <f>'RESOLUCIONES 2015'!A8461:H8461</f>
        <v/>
      </c>
      <c r="B8466" s="73"/>
      <c r="C8466" s="74">
        <v>696.0</v>
      </c>
      <c r="D8466" s="130">
        <v>45190.0</v>
      </c>
      <c r="E8466" s="73" t="s">
        <v>8952</v>
      </c>
      <c r="F8466" s="130" t="s">
        <v>9561</v>
      </c>
      <c r="G8466" s="73" t="s">
        <v>2751</v>
      </c>
      <c r="H8466" s="169"/>
      <c r="I8466" s="299" t="s">
        <v>10098</v>
      </c>
      <c r="J8466" s="285"/>
      <c r="K8466" s="21"/>
      <c r="L8466" s="21"/>
      <c r="M8466" s="21"/>
      <c r="N8466" s="22">
        <f t="shared" si="2"/>
        <v>46206</v>
      </c>
      <c r="O8466" s="23">
        <f>'RESOLUCIONES EPG'!$N8466-'RESOLUCIONES EPG'!$D8466</f>
        <v>1016</v>
      </c>
    </row>
    <row r="8467" ht="15.75" customHeight="1">
      <c r="A8467" s="275" t="str">
        <f>'RESOLUCIONES 2015'!A8462:H8462</f>
        <v/>
      </c>
      <c r="B8467" s="73" t="s">
        <v>7852</v>
      </c>
      <c r="C8467" s="74">
        <v>697.0</v>
      </c>
      <c r="D8467" s="130">
        <v>45191.0</v>
      </c>
      <c r="E8467" s="73" t="s">
        <v>1943</v>
      </c>
      <c r="F8467" s="130" t="s">
        <v>10544</v>
      </c>
      <c r="G8467" s="73" t="s">
        <v>1624</v>
      </c>
      <c r="H8467" s="169"/>
      <c r="I8467" s="287"/>
      <c r="J8467" s="285"/>
      <c r="K8467" s="21"/>
      <c r="L8467" s="21"/>
      <c r="M8467" s="21"/>
      <c r="N8467" s="22">
        <f t="shared" si="2"/>
        <v>46206</v>
      </c>
      <c r="O8467" s="23">
        <f>'RESOLUCIONES EPG'!$N8467-'RESOLUCIONES EPG'!$D8467</f>
        <v>1015</v>
      </c>
    </row>
    <row r="8468" ht="15.75" customHeight="1">
      <c r="A8468" s="275" t="str">
        <f>'RESOLUCIONES 2015'!A8463:H8463</f>
        <v/>
      </c>
      <c r="B8468" s="73" t="s">
        <v>7852</v>
      </c>
      <c r="C8468" s="74">
        <v>698.0</v>
      </c>
      <c r="D8468" s="130">
        <v>45191.0</v>
      </c>
      <c r="E8468" s="73" t="s">
        <v>10802</v>
      </c>
      <c r="F8468" s="130" t="s">
        <v>10589</v>
      </c>
      <c r="G8468" s="73" t="s">
        <v>1624</v>
      </c>
      <c r="H8468" s="169"/>
      <c r="I8468" s="287"/>
      <c r="J8468" s="285"/>
      <c r="K8468" s="21"/>
      <c r="L8468" s="21"/>
      <c r="M8468" s="21"/>
      <c r="N8468" s="22">
        <f t="shared" si="2"/>
        <v>46206</v>
      </c>
      <c r="O8468" s="23">
        <f>'RESOLUCIONES EPG'!$N8468-'RESOLUCIONES EPG'!$D8468</f>
        <v>1015</v>
      </c>
    </row>
    <row r="8469" ht="15.75" customHeight="1">
      <c r="A8469" s="275" t="str">
        <f>'RESOLUCIONES 2015'!A8464:H8464</f>
        <v/>
      </c>
      <c r="B8469" s="73" t="s">
        <v>7852</v>
      </c>
      <c r="C8469" s="74">
        <v>699.0</v>
      </c>
      <c r="D8469" s="130">
        <v>45191.0</v>
      </c>
      <c r="E8469" s="73" t="s">
        <v>10803</v>
      </c>
      <c r="F8469" s="130" t="s">
        <v>10526</v>
      </c>
      <c r="G8469" s="73" t="s">
        <v>1624</v>
      </c>
      <c r="H8469" s="169"/>
      <c r="I8469" s="287"/>
      <c r="J8469" s="285"/>
      <c r="K8469" s="21"/>
      <c r="L8469" s="21"/>
      <c r="M8469" s="21"/>
      <c r="N8469" s="22">
        <f t="shared" si="2"/>
        <v>46206</v>
      </c>
      <c r="O8469" s="23">
        <f>'RESOLUCIONES EPG'!$N8469-'RESOLUCIONES EPG'!$D8469</f>
        <v>1015</v>
      </c>
    </row>
    <row r="8470" ht="15.75" customHeight="1">
      <c r="A8470" s="275" t="str">
        <f>'RESOLUCIONES 2015'!A8465:H8465</f>
        <v/>
      </c>
      <c r="B8470" s="73" t="s">
        <v>7852</v>
      </c>
      <c r="C8470" s="74">
        <v>700.0</v>
      </c>
      <c r="D8470" s="130">
        <v>45191.0</v>
      </c>
      <c r="E8470" s="73" t="s">
        <v>10804</v>
      </c>
      <c r="F8470" s="130" t="s">
        <v>9739</v>
      </c>
      <c r="G8470" s="73" t="s">
        <v>1624</v>
      </c>
      <c r="H8470" s="169"/>
      <c r="I8470" s="287"/>
      <c r="J8470" s="285"/>
      <c r="K8470" s="21"/>
      <c r="L8470" s="21"/>
      <c r="M8470" s="21"/>
      <c r="N8470" s="22">
        <f t="shared" si="2"/>
        <v>46206</v>
      </c>
      <c r="O8470" s="23">
        <f>'RESOLUCIONES EPG'!$N8470-'RESOLUCIONES EPG'!$D8470</f>
        <v>1015</v>
      </c>
    </row>
    <row r="8471" ht="15.75" customHeight="1">
      <c r="A8471" s="275" t="str">
        <f>'RESOLUCIONES 2015'!A8466:H8466</f>
        <v/>
      </c>
      <c r="B8471" s="73"/>
      <c r="C8471" s="74">
        <v>701.0</v>
      </c>
      <c r="D8471" s="130">
        <v>45191.0</v>
      </c>
      <c r="E8471" s="73" t="s">
        <v>8755</v>
      </c>
      <c r="F8471" s="130" t="s">
        <v>9023</v>
      </c>
      <c r="G8471" s="73" t="s">
        <v>131</v>
      </c>
      <c r="H8471" s="169"/>
      <c r="I8471" s="299" t="s">
        <v>10805</v>
      </c>
      <c r="J8471" s="285"/>
      <c r="K8471" s="21"/>
      <c r="L8471" s="21"/>
      <c r="M8471" s="21"/>
      <c r="N8471" s="22">
        <f t="shared" si="2"/>
        <v>46206</v>
      </c>
      <c r="O8471" s="23">
        <f>'RESOLUCIONES EPG'!$N8471-'RESOLUCIONES EPG'!$D8471</f>
        <v>1015</v>
      </c>
    </row>
    <row r="8472" ht="15.75" customHeight="1">
      <c r="A8472" s="275" t="str">
        <f>'RESOLUCIONES 2015'!A8467:H8467</f>
        <v/>
      </c>
      <c r="B8472" s="73"/>
      <c r="C8472" s="74">
        <v>702.0</v>
      </c>
      <c r="D8472" s="130">
        <v>45191.0</v>
      </c>
      <c r="E8472" s="73" t="s">
        <v>8536</v>
      </c>
      <c r="F8472" s="130" t="s">
        <v>8410</v>
      </c>
      <c r="G8472" s="73" t="s">
        <v>131</v>
      </c>
      <c r="H8472" s="169"/>
      <c r="I8472" s="299" t="s">
        <v>10421</v>
      </c>
      <c r="J8472" s="296" t="s">
        <v>10650</v>
      </c>
      <c r="K8472" s="21"/>
      <c r="L8472" s="21"/>
      <c r="M8472" s="21"/>
      <c r="N8472" s="22">
        <f t="shared" si="2"/>
        <v>46206</v>
      </c>
      <c r="O8472" s="23">
        <f>'RESOLUCIONES EPG'!$N8472-'RESOLUCIONES EPG'!$D8472</f>
        <v>1015</v>
      </c>
    </row>
    <row r="8473" ht="15.75" customHeight="1">
      <c r="A8473" s="275" t="str">
        <f>'RESOLUCIONES 2015'!A8468:H8468</f>
        <v/>
      </c>
      <c r="B8473" s="73"/>
      <c r="C8473" s="74">
        <v>703.0</v>
      </c>
      <c r="D8473" s="130">
        <v>45191.0</v>
      </c>
      <c r="E8473" s="73" t="s">
        <v>9089</v>
      </c>
      <c r="F8473" s="130" t="s">
        <v>9090</v>
      </c>
      <c r="G8473" s="73" t="s">
        <v>2253</v>
      </c>
      <c r="H8473" s="169" t="s">
        <v>9317</v>
      </c>
      <c r="I8473" s="287"/>
      <c r="J8473" s="285"/>
      <c r="K8473" s="21"/>
      <c r="L8473" s="21"/>
      <c r="M8473" s="21"/>
      <c r="N8473" s="22">
        <f t="shared" si="2"/>
        <v>46206</v>
      </c>
      <c r="O8473" s="23">
        <f>'RESOLUCIONES EPG'!$N8473-'RESOLUCIONES EPG'!$D8473</f>
        <v>1015</v>
      </c>
    </row>
    <row r="8474" ht="15.75" customHeight="1">
      <c r="A8474" s="275" t="str">
        <f>'RESOLUCIONES 2015'!A8469:H8469</f>
        <v/>
      </c>
      <c r="B8474" s="73" t="s">
        <v>7852</v>
      </c>
      <c r="C8474" s="74">
        <v>704.0</v>
      </c>
      <c r="D8474" s="130">
        <v>45191.0</v>
      </c>
      <c r="E8474" s="73" t="s">
        <v>9526</v>
      </c>
      <c r="F8474" s="130" t="s">
        <v>9655</v>
      </c>
      <c r="G8474" s="73" t="s">
        <v>8629</v>
      </c>
      <c r="H8474" s="169"/>
      <c r="I8474" s="287"/>
      <c r="J8474" s="285"/>
      <c r="K8474" s="21"/>
      <c r="L8474" s="21"/>
      <c r="M8474" s="21"/>
      <c r="N8474" s="22">
        <f t="shared" si="2"/>
        <v>46206</v>
      </c>
      <c r="O8474" s="23">
        <f>'RESOLUCIONES EPG'!$N8474-'RESOLUCIONES EPG'!$D8474</f>
        <v>1015</v>
      </c>
    </row>
    <row r="8475" ht="15.75" customHeight="1">
      <c r="A8475" s="275" t="str">
        <f>'RESOLUCIONES 2015'!A8470:H8470</f>
        <v/>
      </c>
      <c r="B8475" s="73"/>
      <c r="C8475" s="74">
        <v>705.0</v>
      </c>
      <c r="D8475" s="130">
        <v>45191.0</v>
      </c>
      <c r="E8475" s="73" t="s">
        <v>5531</v>
      </c>
      <c r="F8475" s="130" t="s">
        <v>10806</v>
      </c>
      <c r="G8475" s="73" t="s">
        <v>2751</v>
      </c>
      <c r="H8475" s="169"/>
      <c r="I8475" s="299" t="s">
        <v>7563</v>
      </c>
      <c r="J8475" s="296" t="s">
        <v>10650</v>
      </c>
      <c r="K8475" s="21"/>
      <c r="L8475" s="21"/>
      <c r="M8475" s="21"/>
      <c r="N8475" s="22">
        <f t="shared" si="2"/>
        <v>46206</v>
      </c>
      <c r="O8475" s="23">
        <f>'RESOLUCIONES EPG'!$N8475-'RESOLUCIONES EPG'!$D8475</f>
        <v>1015</v>
      </c>
    </row>
    <row r="8476" ht="15.75" customHeight="1">
      <c r="A8476" s="275" t="str">
        <f>'RESOLUCIONES 2015'!A8471:H8471</f>
        <v/>
      </c>
      <c r="B8476" s="73"/>
      <c r="C8476" s="74">
        <v>706.0</v>
      </c>
      <c r="D8476" s="130">
        <v>45191.0</v>
      </c>
      <c r="E8476" s="73" t="s">
        <v>10619</v>
      </c>
      <c r="F8476" s="130" t="s">
        <v>10807</v>
      </c>
      <c r="G8476" s="73" t="s">
        <v>2751</v>
      </c>
      <c r="H8476" s="169"/>
      <c r="I8476" s="296" t="s">
        <v>10808</v>
      </c>
      <c r="J8476" s="299" t="s">
        <v>10809</v>
      </c>
      <c r="K8476" s="21"/>
      <c r="L8476" s="21"/>
      <c r="M8476" s="21"/>
      <c r="N8476" s="22">
        <f t="shared" si="2"/>
        <v>46206</v>
      </c>
      <c r="O8476" s="23">
        <f>'RESOLUCIONES EPG'!$N8476-'RESOLUCIONES EPG'!$D8476</f>
        <v>1015</v>
      </c>
    </row>
    <row r="8477" ht="15.75" customHeight="1">
      <c r="A8477" s="275" t="str">
        <f>'RESOLUCIONES 2015'!A8472:H8472</f>
        <v/>
      </c>
      <c r="B8477" s="73"/>
      <c r="C8477" s="74">
        <v>707.0</v>
      </c>
      <c r="D8477" s="130">
        <v>45191.0</v>
      </c>
      <c r="E8477" s="73" t="s">
        <v>10810</v>
      </c>
      <c r="F8477" s="130" t="s">
        <v>10811</v>
      </c>
      <c r="G8477" s="73" t="s">
        <v>2751</v>
      </c>
      <c r="H8477" s="169"/>
      <c r="I8477" s="296" t="s">
        <v>8746</v>
      </c>
      <c r="J8477" s="296" t="s">
        <v>10812</v>
      </c>
      <c r="K8477" s="21"/>
      <c r="L8477" s="21"/>
      <c r="M8477" s="21"/>
      <c r="N8477" s="22">
        <f t="shared" si="2"/>
        <v>46206</v>
      </c>
      <c r="O8477" s="23">
        <f>'RESOLUCIONES EPG'!$N8477-'RESOLUCIONES EPG'!$D8477</f>
        <v>1015</v>
      </c>
    </row>
    <row r="8478" ht="15.75" customHeight="1">
      <c r="A8478" s="275" t="str">
        <f>'RESOLUCIONES 2015'!A8473:H8473</f>
        <v/>
      </c>
      <c r="B8478" s="73"/>
      <c r="C8478" s="74">
        <v>708.0</v>
      </c>
      <c r="D8478" s="130">
        <v>45191.0</v>
      </c>
      <c r="E8478" s="73" t="s">
        <v>10813</v>
      </c>
      <c r="F8478" s="130" t="s">
        <v>10814</v>
      </c>
      <c r="G8478" s="73" t="s">
        <v>2751</v>
      </c>
      <c r="H8478" s="169"/>
      <c r="I8478" s="296" t="s">
        <v>10815</v>
      </c>
      <c r="J8478" s="296" t="s">
        <v>10816</v>
      </c>
      <c r="K8478" s="21"/>
      <c r="L8478" s="21"/>
      <c r="M8478" s="21"/>
      <c r="N8478" s="22">
        <f t="shared" si="2"/>
        <v>46206</v>
      </c>
      <c r="O8478" s="23">
        <f>'RESOLUCIONES EPG'!$N8478-'RESOLUCIONES EPG'!$D8478</f>
        <v>1015</v>
      </c>
    </row>
    <row r="8479" ht="15.75" customHeight="1">
      <c r="A8479" s="275" t="str">
        <f>'RESOLUCIONES 2015'!A8474:H8474</f>
        <v/>
      </c>
      <c r="B8479" s="73"/>
      <c r="C8479" s="74">
        <v>709.0</v>
      </c>
      <c r="D8479" s="130">
        <v>45191.0</v>
      </c>
      <c r="E8479" s="73" t="s">
        <v>10628</v>
      </c>
      <c r="F8479" s="130" t="s">
        <v>10817</v>
      </c>
      <c r="G8479" s="73" t="s">
        <v>2751</v>
      </c>
      <c r="H8479" s="169"/>
      <c r="I8479" s="296" t="s">
        <v>8699</v>
      </c>
      <c r="J8479" s="296" t="s">
        <v>10818</v>
      </c>
      <c r="K8479" s="21"/>
      <c r="L8479" s="21"/>
      <c r="M8479" s="21"/>
      <c r="N8479" s="22">
        <f t="shared" si="2"/>
        <v>46206</v>
      </c>
      <c r="O8479" s="23">
        <f>'RESOLUCIONES EPG'!$N8479-'RESOLUCIONES EPG'!$D8479</f>
        <v>1015</v>
      </c>
    </row>
    <row r="8480" ht="15.75" customHeight="1">
      <c r="A8480" s="275" t="str">
        <f>'RESOLUCIONES 2015'!A8475:H8475</f>
        <v/>
      </c>
      <c r="B8480" s="73"/>
      <c r="C8480" s="74">
        <v>710.0</v>
      </c>
      <c r="D8480" s="130">
        <v>45191.0</v>
      </c>
      <c r="E8480" s="73" t="s">
        <v>10716</v>
      </c>
      <c r="F8480" s="130" t="s">
        <v>10819</v>
      </c>
      <c r="G8480" s="73" t="s">
        <v>2751</v>
      </c>
      <c r="H8480" s="169"/>
      <c r="I8480" s="299" t="s">
        <v>10820</v>
      </c>
      <c r="J8480" s="299" t="s">
        <v>10821</v>
      </c>
      <c r="K8480" s="21"/>
      <c r="L8480" s="21"/>
      <c r="M8480" s="21"/>
      <c r="N8480" s="22">
        <f t="shared" si="2"/>
        <v>46206</v>
      </c>
      <c r="O8480" s="23">
        <f>'RESOLUCIONES EPG'!$N8480-'RESOLUCIONES EPG'!$D8480</f>
        <v>1015</v>
      </c>
    </row>
    <row r="8481" ht="15.75" customHeight="1">
      <c r="A8481" s="275" t="str">
        <f>'RESOLUCIONES 2015'!A8476:H8476</f>
        <v/>
      </c>
      <c r="B8481" s="73"/>
      <c r="C8481" s="74">
        <v>711.0</v>
      </c>
      <c r="D8481" s="130">
        <v>45194.0</v>
      </c>
      <c r="E8481" s="73" t="s">
        <v>2741</v>
      </c>
      <c r="F8481" s="130" t="s">
        <v>10190</v>
      </c>
      <c r="G8481" s="73" t="s">
        <v>9740</v>
      </c>
      <c r="H8481" s="169" t="s">
        <v>9825</v>
      </c>
      <c r="I8481" s="287"/>
      <c r="J8481" s="285"/>
      <c r="K8481" s="21"/>
      <c r="L8481" s="21"/>
      <c r="M8481" s="21"/>
      <c r="N8481" s="22">
        <f t="shared" si="2"/>
        <v>46206</v>
      </c>
      <c r="O8481" s="23">
        <f>'RESOLUCIONES EPG'!$N8481-'RESOLUCIONES EPG'!$D8481</f>
        <v>1012</v>
      </c>
    </row>
    <row r="8482" ht="15.75" customHeight="1">
      <c r="A8482" s="275" t="str">
        <f>'RESOLUCIONES 2015'!A8477:H8477</f>
        <v/>
      </c>
      <c r="B8482" s="73"/>
      <c r="C8482" s="74">
        <v>712.0</v>
      </c>
      <c r="D8482" s="130">
        <v>45194.0</v>
      </c>
      <c r="E8482" s="73" t="s">
        <v>10466</v>
      </c>
      <c r="F8482" s="130" t="s">
        <v>10604</v>
      </c>
      <c r="G8482" s="73" t="s">
        <v>1624</v>
      </c>
      <c r="H8482" s="169"/>
      <c r="I8482" s="287"/>
      <c r="J8482" s="285"/>
      <c r="K8482" s="21"/>
      <c r="L8482" s="21"/>
      <c r="M8482" s="21"/>
      <c r="N8482" s="22">
        <f t="shared" si="2"/>
        <v>46206</v>
      </c>
      <c r="O8482" s="23">
        <f>'RESOLUCIONES EPG'!$N8482-'RESOLUCIONES EPG'!$D8482</f>
        <v>1012</v>
      </c>
    </row>
    <row r="8483" ht="15.75" customHeight="1">
      <c r="A8483" s="275" t="str">
        <f>'RESOLUCIONES 2015'!A8478:H8478</f>
        <v/>
      </c>
      <c r="B8483" s="73"/>
      <c r="C8483" s="74">
        <v>713.0</v>
      </c>
      <c r="D8483" s="130">
        <v>45194.0</v>
      </c>
      <c r="E8483" s="73" t="s">
        <v>10714</v>
      </c>
      <c r="F8483" s="130" t="s">
        <v>10822</v>
      </c>
      <c r="G8483" s="73" t="s">
        <v>2751</v>
      </c>
      <c r="H8483" s="169"/>
      <c r="I8483" s="296" t="s">
        <v>10821</v>
      </c>
      <c r="J8483" s="285"/>
      <c r="K8483" s="21"/>
      <c r="L8483" s="21"/>
      <c r="M8483" s="21"/>
      <c r="N8483" s="22">
        <f t="shared" si="2"/>
        <v>46206</v>
      </c>
      <c r="O8483" s="23">
        <f>'RESOLUCIONES EPG'!$N8483-'RESOLUCIONES EPG'!$D8483</f>
        <v>1012</v>
      </c>
    </row>
    <row r="8484" ht="15.75" customHeight="1">
      <c r="A8484" s="275" t="str">
        <f>'RESOLUCIONES 2015'!A8479:H8479</f>
        <v/>
      </c>
      <c r="B8484" s="73"/>
      <c r="C8484" s="74">
        <v>714.0</v>
      </c>
      <c r="D8484" s="130">
        <v>45194.0</v>
      </c>
      <c r="E8484" s="73" t="s">
        <v>8878</v>
      </c>
      <c r="F8484" s="130" t="s">
        <v>8879</v>
      </c>
      <c r="G8484" s="73" t="s">
        <v>2751</v>
      </c>
      <c r="H8484" s="169"/>
      <c r="I8484" s="296" t="s">
        <v>10157</v>
      </c>
      <c r="J8484" s="299" t="s">
        <v>10823</v>
      </c>
      <c r="K8484" s="21"/>
      <c r="L8484" s="21"/>
      <c r="M8484" s="21"/>
      <c r="N8484" s="22">
        <f t="shared" si="2"/>
        <v>46206</v>
      </c>
      <c r="O8484" s="23">
        <f>'RESOLUCIONES EPG'!$N8484-'RESOLUCIONES EPG'!$D8484</f>
        <v>1012</v>
      </c>
    </row>
    <row r="8485" ht="15.75" customHeight="1">
      <c r="A8485" s="275" t="str">
        <f>'RESOLUCIONES 2015'!A8480:H8480</f>
        <v/>
      </c>
      <c r="B8485" s="73"/>
      <c r="C8485" s="74">
        <v>715.0</v>
      </c>
      <c r="D8485" s="130">
        <v>45194.0</v>
      </c>
      <c r="E8485" s="73" t="s">
        <v>10673</v>
      </c>
      <c r="F8485" s="130" t="s">
        <v>10824</v>
      </c>
      <c r="G8485" s="73" t="s">
        <v>2751</v>
      </c>
      <c r="H8485" s="169"/>
      <c r="I8485" s="299" t="s">
        <v>10825</v>
      </c>
      <c r="J8485" s="285"/>
      <c r="K8485" s="21"/>
      <c r="L8485" s="21"/>
      <c r="M8485" s="21"/>
      <c r="N8485" s="22">
        <f t="shared" si="2"/>
        <v>46206</v>
      </c>
      <c r="O8485" s="23">
        <f>'RESOLUCIONES EPG'!$N8485-'RESOLUCIONES EPG'!$D8485</f>
        <v>1012</v>
      </c>
    </row>
    <row r="8486" ht="15.75" customHeight="1">
      <c r="A8486" s="275" t="str">
        <f>'RESOLUCIONES 2015'!A8481:H8481</f>
        <v/>
      </c>
      <c r="B8486" s="73"/>
      <c r="C8486" s="74">
        <v>716.0</v>
      </c>
      <c r="D8486" s="130">
        <v>45194.0</v>
      </c>
      <c r="E8486" s="73" t="s">
        <v>7561</v>
      </c>
      <c r="F8486" s="130" t="s">
        <v>7562</v>
      </c>
      <c r="G8486" s="73" t="s">
        <v>2751</v>
      </c>
      <c r="H8486" s="169"/>
      <c r="I8486" s="299" t="s">
        <v>10216</v>
      </c>
      <c r="J8486" s="285"/>
      <c r="K8486" s="21"/>
      <c r="L8486" s="21"/>
      <c r="M8486" s="21"/>
      <c r="N8486" s="22">
        <f t="shared" si="2"/>
        <v>46206</v>
      </c>
      <c r="O8486" s="23">
        <f>'RESOLUCIONES EPG'!$N8486-'RESOLUCIONES EPG'!$D8486</f>
        <v>1012</v>
      </c>
    </row>
    <row r="8487" ht="15.75" customHeight="1">
      <c r="A8487" s="275" t="str">
        <f>'RESOLUCIONES 2015'!A8482:H8482</f>
        <v/>
      </c>
      <c r="B8487" s="73"/>
      <c r="C8487" s="74">
        <v>717.0</v>
      </c>
      <c r="D8487" s="130">
        <v>45195.0</v>
      </c>
      <c r="E8487" s="73" t="s">
        <v>8187</v>
      </c>
      <c r="F8487" s="130" t="s">
        <v>8107</v>
      </c>
      <c r="G8487" s="73" t="s">
        <v>2253</v>
      </c>
      <c r="H8487" s="169" t="s">
        <v>10826</v>
      </c>
      <c r="I8487" s="287"/>
      <c r="J8487" s="285"/>
      <c r="K8487" s="21"/>
      <c r="L8487" s="21"/>
      <c r="M8487" s="21"/>
      <c r="N8487" s="22">
        <f t="shared" si="2"/>
        <v>46206</v>
      </c>
      <c r="O8487" s="23">
        <f>'RESOLUCIONES EPG'!$N8487-'RESOLUCIONES EPG'!$D8487</f>
        <v>1011</v>
      </c>
    </row>
    <row r="8488" ht="15.75" customHeight="1">
      <c r="A8488" s="275" t="str">
        <f>'RESOLUCIONES 2015'!A8483:H8483</f>
        <v/>
      </c>
      <c r="B8488" s="73"/>
      <c r="C8488" s="74">
        <v>718.0</v>
      </c>
      <c r="D8488" s="130">
        <v>45195.0</v>
      </c>
      <c r="E8488" s="73" t="s">
        <v>9435</v>
      </c>
      <c r="F8488" s="130" t="s">
        <v>9505</v>
      </c>
      <c r="G8488" s="73" t="s">
        <v>2253</v>
      </c>
      <c r="H8488" s="268" t="s">
        <v>641</v>
      </c>
      <c r="I8488" s="287"/>
      <c r="J8488" s="285"/>
      <c r="K8488" s="21"/>
      <c r="L8488" s="21"/>
      <c r="M8488" s="21"/>
      <c r="N8488" s="22">
        <f t="shared" si="2"/>
        <v>46206</v>
      </c>
      <c r="O8488" s="23">
        <f>'RESOLUCIONES EPG'!$N8488-'RESOLUCIONES EPG'!$D8488</f>
        <v>1011</v>
      </c>
    </row>
    <row r="8489" ht="15.75" customHeight="1">
      <c r="A8489" s="275" t="str">
        <f>'RESOLUCIONES 2015'!A8484:H8484</f>
        <v/>
      </c>
      <c r="B8489" s="73"/>
      <c r="C8489" s="74">
        <v>719.0</v>
      </c>
      <c r="D8489" s="130">
        <v>45195.0</v>
      </c>
      <c r="E8489" s="73" t="s">
        <v>10827</v>
      </c>
      <c r="F8489" s="130" t="s">
        <v>10439</v>
      </c>
      <c r="G8489" s="73" t="s">
        <v>8629</v>
      </c>
      <c r="H8489" s="169"/>
      <c r="I8489" s="287"/>
      <c r="J8489" s="285"/>
      <c r="K8489" s="21"/>
      <c r="L8489" s="21"/>
      <c r="M8489" s="21"/>
      <c r="N8489" s="22">
        <f t="shared" si="2"/>
        <v>46206</v>
      </c>
      <c r="O8489" s="23">
        <f>'RESOLUCIONES EPG'!$N8489-'RESOLUCIONES EPG'!$D8489</f>
        <v>1011</v>
      </c>
    </row>
    <row r="8490" ht="15.75" customHeight="1">
      <c r="A8490" s="275" t="str">
        <f>'RESOLUCIONES 2015'!A8485:H8485</f>
        <v/>
      </c>
      <c r="B8490" s="73"/>
      <c r="C8490" s="74">
        <v>720.0</v>
      </c>
      <c r="D8490" s="130">
        <v>45195.0</v>
      </c>
      <c r="E8490" s="73" t="s">
        <v>3705</v>
      </c>
      <c r="F8490" s="130" t="s">
        <v>10222</v>
      </c>
      <c r="G8490" s="73" t="s">
        <v>8629</v>
      </c>
      <c r="H8490" s="169"/>
      <c r="I8490" s="287"/>
      <c r="J8490" s="285"/>
      <c r="K8490" s="21"/>
      <c r="L8490" s="21"/>
      <c r="M8490" s="21"/>
      <c r="N8490" s="22">
        <f t="shared" si="2"/>
        <v>46206</v>
      </c>
      <c r="O8490" s="23">
        <f>'RESOLUCIONES EPG'!$N8490-'RESOLUCIONES EPG'!$D8490</f>
        <v>1011</v>
      </c>
    </row>
    <row r="8491" ht="15.75" customHeight="1">
      <c r="A8491" s="275" t="str">
        <f>'RESOLUCIONES 2015'!A8486:H8486</f>
        <v/>
      </c>
      <c r="B8491" s="73"/>
      <c r="C8491" s="74">
        <v>721.0</v>
      </c>
      <c r="D8491" s="130">
        <v>45195.0</v>
      </c>
      <c r="E8491" s="73" t="s">
        <v>8376</v>
      </c>
      <c r="F8491" s="130" t="s">
        <v>8377</v>
      </c>
      <c r="G8491" s="73" t="s">
        <v>1593</v>
      </c>
      <c r="H8491" s="253">
        <v>45204.0</v>
      </c>
      <c r="I8491" s="287"/>
      <c r="J8491" s="285"/>
      <c r="K8491" s="21"/>
      <c r="L8491" s="21"/>
      <c r="M8491" s="21"/>
      <c r="N8491" s="22">
        <f t="shared" si="2"/>
        <v>46206</v>
      </c>
      <c r="O8491" s="23">
        <f>'RESOLUCIONES EPG'!$N8491-'RESOLUCIONES EPG'!$D8491</f>
        <v>1011</v>
      </c>
    </row>
    <row r="8492" ht="15.75" customHeight="1">
      <c r="A8492" s="275" t="str">
        <f>'RESOLUCIONES 2015'!A8487:H8487</f>
        <v/>
      </c>
      <c r="B8492" s="73"/>
      <c r="C8492" s="74">
        <v>722.0</v>
      </c>
      <c r="D8492" s="130">
        <v>45195.0</v>
      </c>
      <c r="E8492" s="73" t="s">
        <v>4268</v>
      </c>
      <c r="F8492" s="130" t="s">
        <v>8488</v>
      </c>
      <c r="G8492" s="73" t="s">
        <v>1593</v>
      </c>
      <c r="H8492" s="253">
        <v>45204.0</v>
      </c>
      <c r="I8492" s="287"/>
      <c r="J8492" s="285"/>
      <c r="K8492" s="21"/>
      <c r="L8492" s="21"/>
      <c r="M8492" s="21"/>
      <c r="N8492" s="22">
        <f t="shared" si="2"/>
        <v>46206</v>
      </c>
      <c r="O8492" s="23">
        <f>'RESOLUCIONES EPG'!$N8492-'RESOLUCIONES EPG'!$D8492</f>
        <v>1011</v>
      </c>
    </row>
    <row r="8493" ht="15.75" customHeight="1">
      <c r="A8493" s="275" t="str">
        <f>'RESOLUCIONES 2015'!A8488:H8488</f>
        <v/>
      </c>
      <c r="B8493" s="73"/>
      <c r="C8493" s="74">
        <v>723.0</v>
      </c>
      <c r="D8493" s="130">
        <v>45195.0</v>
      </c>
      <c r="E8493" s="73" t="s">
        <v>2617</v>
      </c>
      <c r="F8493" s="130" t="s">
        <v>10828</v>
      </c>
      <c r="G8493" s="73" t="s">
        <v>2253</v>
      </c>
      <c r="H8493" s="300" t="s">
        <v>9895</v>
      </c>
      <c r="I8493" s="287"/>
      <c r="J8493" s="285"/>
      <c r="K8493" s="21"/>
      <c r="L8493" s="21"/>
      <c r="M8493" s="21"/>
      <c r="N8493" s="22">
        <f t="shared" si="2"/>
        <v>46206</v>
      </c>
      <c r="O8493" s="23">
        <f>'RESOLUCIONES EPG'!$N8493-'RESOLUCIONES EPG'!$D8493</f>
        <v>1011</v>
      </c>
    </row>
    <row r="8494" ht="15.75" customHeight="1">
      <c r="A8494" s="275" t="str">
        <f>'RESOLUCIONES 2015'!A8489:H8489</f>
        <v/>
      </c>
      <c r="B8494" s="73" t="s">
        <v>7852</v>
      </c>
      <c r="C8494" s="74">
        <v>724.0</v>
      </c>
      <c r="D8494" s="130">
        <v>45196.0</v>
      </c>
      <c r="E8494" s="73" t="s">
        <v>7782</v>
      </c>
      <c r="F8494" s="130" t="s">
        <v>10829</v>
      </c>
      <c r="G8494" s="73" t="s">
        <v>1593</v>
      </c>
      <c r="H8494" s="253">
        <v>45208.0</v>
      </c>
      <c r="I8494" s="287"/>
      <c r="J8494" s="285"/>
      <c r="K8494" s="21"/>
      <c r="L8494" s="21"/>
      <c r="M8494" s="21"/>
      <c r="N8494" s="22">
        <f t="shared" si="2"/>
        <v>46206</v>
      </c>
      <c r="O8494" s="23">
        <f>'RESOLUCIONES EPG'!$N8494-'RESOLUCIONES EPG'!$D8494</f>
        <v>1010</v>
      </c>
    </row>
    <row r="8495" ht="15.75" customHeight="1">
      <c r="A8495" s="275" t="str">
        <f>'RESOLUCIONES 2015'!A8490:H8490</f>
        <v/>
      </c>
      <c r="B8495" s="73" t="s">
        <v>7852</v>
      </c>
      <c r="C8495" s="74">
        <v>725.0</v>
      </c>
      <c r="D8495" s="130">
        <v>45196.0</v>
      </c>
      <c r="E8495" s="73" t="s">
        <v>2701</v>
      </c>
      <c r="F8495" s="130" t="s">
        <v>9434</v>
      </c>
      <c r="G8495" s="73" t="s">
        <v>1593</v>
      </c>
      <c r="H8495" s="253">
        <v>45209.0</v>
      </c>
      <c r="I8495" s="287"/>
      <c r="J8495" s="285"/>
      <c r="K8495" s="21"/>
      <c r="L8495" s="21"/>
      <c r="M8495" s="21"/>
      <c r="N8495" s="22">
        <f t="shared" si="2"/>
        <v>46206</v>
      </c>
      <c r="O8495" s="23">
        <f>'RESOLUCIONES EPG'!$N8495-'RESOLUCIONES EPG'!$D8495</f>
        <v>1010</v>
      </c>
    </row>
    <row r="8496" ht="15.75" customHeight="1">
      <c r="A8496" s="275" t="str">
        <f>'RESOLUCIONES 2015'!A8491:H8491</f>
        <v/>
      </c>
      <c r="B8496" s="73" t="s">
        <v>7852</v>
      </c>
      <c r="C8496" s="74">
        <v>726.0</v>
      </c>
      <c r="D8496" s="130">
        <v>45196.0</v>
      </c>
      <c r="E8496" s="73" t="s">
        <v>8333</v>
      </c>
      <c r="F8496" s="130" t="s">
        <v>10041</v>
      </c>
      <c r="G8496" s="73" t="s">
        <v>1593</v>
      </c>
      <c r="H8496" s="253">
        <v>45210.0</v>
      </c>
      <c r="I8496" s="287"/>
      <c r="J8496" s="285"/>
      <c r="K8496" s="21"/>
      <c r="L8496" s="21"/>
      <c r="M8496" s="21"/>
      <c r="N8496" s="22">
        <f t="shared" si="2"/>
        <v>46206</v>
      </c>
      <c r="O8496" s="23">
        <f>'RESOLUCIONES EPG'!$N8496-'RESOLUCIONES EPG'!$D8496</f>
        <v>1010</v>
      </c>
    </row>
    <row r="8497" ht="15.75" customHeight="1">
      <c r="A8497" s="275" t="str">
        <f>'RESOLUCIONES 2015'!A8492:H8492</f>
        <v/>
      </c>
      <c r="B8497" s="73" t="s">
        <v>7852</v>
      </c>
      <c r="C8497" s="74">
        <v>727.0</v>
      </c>
      <c r="D8497" s="130">
        <v>45196.0</v>
      </c>
      <c r="E8497" s="73" t="s">
        <v>2054</v>
      </c>
      <c r="F8497" s="130" t="s">
        <v>10830</v>
      </c>
      <c r="G8497" s="73" t="s">
        <v>1593</v>
      </c>
      <c r="H8497" s="253">
        <v>45211.0</v>
      </c>
      <c r="I8497" s="287"/>
      <c r="J8497" s="285"/>
      <c r="K8497" s="21"/>
      <c r="L8497" s="21"/>
      <c r="M8497" s="21"/>
      <c r="N8497" s="22">
        <f t="shared" si="2"/>
        <v>46206</v>
      </c>
      <c r="O8497" s="23">
        <f>'RESOLUCIONES EPG'!$N8497-'RESOLUCIONES EPG'!$D8497</f>
        <v>1010</v>
      </c>
    </row>
    <row r="8498" ht="15.75" customHeight="1">
      <c r="A8498" s="275" t="str">
        <f>'RESOLUCIONES 2015'!A8493:H8493</f>
        <v/>
      </c>
      <c r="B8498" s="73"/>
      <c r="C8498" s="74">
        <v>728.0</v>
      </c>
      <c r="D8498" s="130">
        <v>45197.0</v>
      </c>
      <c r="E8498" s="73" t="s">
        <v>9741</v>
      </c>
      <c r="F8498" s="130" t="s">
        <v>9742</v>
      </c>
      <c r="G8498" s="73" t="s">
        <v>2751</v>
      </c>
      <c r="H8498" s="169"/>
      <c r="I8498" s="296" t="s">
        <v>7604</v>
      </c>
      <c r="J8498" s="296" t="s">
        <v>10831</v>
      </c>
      <c r="K8498" s="21"/>
      <c r="L8498" s="21"/>
      <c r="M8498" s="21"/>
      <c r="N8498" s="22">
        <f t="shared" si="2"/>
        <v>46206</v>
      </c>
      <c r="O8498" s="23">
        <f>'RESOLUCIONES EPG'!$N8498-'RESOLUCIONES EPG'!$D8498</f>
        <v>1009</v>
      </c>
    </row>
    <row r="8499" ht="15.75" customHeight="1">
      <c r="A8499" s="275" t="str">
        <f>'RESOLUCIONES 2015'!A8494:H8494</f>
        <v/>
      </c>
      <c r="B8499" s="73" t="s">
        <v>7852</v>
      </c>
      <c r="C8499" s="74">
        <v>729.0</v>
      </c>
      <c r="D8499" s="130">
        <v>45197.0</v>
      </c>
      <c r="E8499" s="73" t="s">
        <v>3968</v>
      </c>
      <c r="F8499" s="130" t="s">
        <v>10832</v>
      </c>
      <c r="G8499" s="73" t="s">
        <v>2751</v>
      </c>
      <c r="H8499" s="169"/>
      <c r="I8499" s="299" t="s">
        <v>10532</v>
      </c>
      <c r="J8499" s="299" t="s">
        <v>10657</v>
      </c>
      <c r="K8499" s="21"/>
      <c r="L8499" s="21"/>
      <c r="M8499" s="21"/>
      <c r="N8499" s="22">
        <f t="shared" si="2"/>
        <v>46206</v>
      </c>
      <c r="O8499" s="23">
        <f>'RESOLUCIONES EPG'!$N8499-'RESOLUCIONES EPG'!$D8499</f>
        <v>1009</v>
      </c>
    </row>
    <row r="8500" ht="15.75" customHeight="1">
      <c r="A8500" s="275" t="str">
        <f>'RESOLUCIONES 2015'!A8495:H8495</f>
        <v/>
      </c>
      <c r="B8500" s="73" t="s">
        <v>7852</v>
      </c>
      <c r="C8500" s="74">
        <v>730.0</v>
      </c>
      <c r="D8500" s="130">
        <v>45197.0</v>
      </c>
      <c r="E8500" s="73" t="s">
        <v>10684</v>
      </c>
      <c r="F8500" s="130" t="s">
        <v>10833</v>
      </c>
      <c r="G8500" s="73" t="s">
        <v>2751</v>
      </c>
      <c r="H8500" s="169"/>
      <c r="I8500" s="287"/>
      <c r="J8500" s="285"/>
      <c r="K8500" s="21"/>
      <c r="L8500" s="21"/>
      <c r="M8500" s="21"/>
      <c r="N8500" s="22">
        <f t="shared" si="2"/>
        <v>46206</v>
      </c>
      <c r="O8500" s="23">
        <f>'RESOLUCIONES EPG'!$N8500-'RESOLUCIONES EPG'!$D8500</f>
        <v>1009</v>
      </c>
    </row>
    <row r="8501" ht="15.75" customHeight="1">
      <c r="A8501" s="275" t="str">
        <f>'RESOLUCIONES 2015'!A8496:H8496</f>
        <v/>
      </c>
      <c r="B8501" s="73" t="s">
        <v>7852</v>
      </c>
      <c r="C8501" s="74">
        <v>731.0</v>
      </c>
      <c r="D8501" s="130">
        <v>45198.0</v>
      </c>
      <c r="E8501" s="73" t="s">
        <v>985</v>
      </c>
      <c r="F8501" s="130" t="s">
        <v>10834</v>
      </c>
      <c r="G8501" s="73" t="s">
        <v>8629</v>
      </c>
      <c r="H8501" s="169"/>
      <c r="I8501" s="287"/>
      <c r="J8501" s="285"/>
      <c r="K8501" s="21"/>
      <c r="L8501" s="21"/>
      <c r="M8501" s="21"/>
      <c r="N8501" s="22">
        <f t="shared" si="2"/>
        <v>46206</v>
      </c>
      <c r="O8501" s="23">
        <f>'RESOLUCIONES EPG'!$N8501-'RESOLUCIONES EPG'!$D8501</f>
        <v>1008</v>
      </c>
    </row>
    <row r="8502" ht="15.75" customHeight="1">
      <c r="A8502" s="275" t="str">
        <f>'RESOLUCIONES 2015'!A8497:H8497</f>
        <v/>
      </c>
      <c r="B8502" s="73" t="s">
        <v>7852</v>
      </c>
      <c r="C8502" s="74">
        <v>732.0</v>
      </c>
      <c r="D8502" s="130">
        <v>45198.0</v>
      </c>
      <c r="E8502" s="73" t="s">
        <v>1509</v>
      </c>
      <c r="F8502" s="130" t="s">
        <v>10835</v>
      </c>
      <c r="G8502" s="73" t="s">
        <v>8629</v>
      </c>
      <c r="H8502" s="169"/>
      <c r="I8502" s="287"/>
      <c r="J8502" s="285"/>
      <c r="K8502" s="21"/>
      <c r="L8502" s="21"/>
      <c r="M8502" s="21"/>
      <c r="N8502" s="22">
        <f t="shared" si="2"/>
        <v>46206</v>
      </c>
      <c r="O8502" s="23">
        <f>'RESOLUCIONES EPG'!$N8502-'RESOLUCIONES EPG'!$D8502</f>
        <v>1008</v>
      </c>
    </row>
    <row r="8503" ht="15.75" customHeight="1">
      <c r="A8503" s="275" t="str">
        <f>'RESOLUCIONES 2015'!A8498:H8498</f>
        <v/>
      </c>
      <c r="B8503" s="73" t="s">
        <v>7852</v>
      </c>
      <c r="C8503" s="74">
        <v>733.0</v>
      </c>
      <c r="D8503" s="130">
        <v>45198.0</v>
      </c>
      <c r="E8503" s="73" t="s">
        <v>10836</v>
      </c>
      <c r="F8503" s="130" t="s">
        <v>10508</v>
      </c>
      <c r="G8503" s="73" t="s">
        <v>1624</v>
      </c>
      <c r="H8503" s="169"/>
      <c r="I8503" s="287"/>
      <c r="J8503" s="285"/>
      <c r="K8503" s="21"/>
      <c r="L8503" s="21"/>
      <c r="M8503" s="21"/>
      <c r="N8503" s="22">
        <f t="shared" si="2"/>
        <v>46206</v>
      </c>
      <c r="O8503" s="23">
        <f>'RESOLUCIONES EPG'!$N8503-'RESOLUCIONES EPG'!$D8503</f>
        <v>1008</v>
      </c>
    </row>
    <row r="8504" ht="15.75" customHeight="1">
      <c r="A8504" s="275" t="str">
        <f>'RESOLUCIONES 2015'!A8499:H8499</f>
        <v/>
      </c>
      <c r="B8504" s="73" t="s">
        <v>7852</v>
      </c>
      <c r="C8504" s="74">
        <v>734.0</v>
      </c>
      <c r="D8504" s="130">
        <v>45198.0</v>
      </c>
      <c r="E8504" s="73" t="s">
        <v>1871</v>
      </c>
      <c r="F8504" s="130" t="s">
        <v>1872</v>
      </c>
      <c r="G8504" s="73" t="s">
        <v>1624</v>
      </c>
      <c r="H8504" s="169"/>
      <c r="I8504" s="287"/>
      <c r="J8504" s="285"/>
      <c r="K8504" s="21"/>
      <c r="L8504" s="21"/>
      <c r="M8504" s="21"/>
      <c r="N8504" s="22">
        <f t="shared" si="2"/>
        <v>46206</v>
      </c>
      <c r="O8504" s="23">
        <f>'RESOLUCIONES EPG'!$N8504-'RESOLUCIONES EPG'!$D8504</f>
        <v>1008</v>
      </c>
    </row>
    <row r="8505" ht="15.75" customHeight="1">
      <c r="A8505" s="275" t="str">
        <f>'RESOLUCIONES 2015'!A8500:H8500</f>
        <v/>
      </c>
      <c r="B8505" s="73" t="s">
        <v>7852</v>
      </c>
      <c r="C8505" s="74">
        <v>735.0</v>
      </c>
      <c r="D8505" s="130">
        <v>45198.0</v>
      </c>
      <c r="E8505" s="73" t="s">
        <v>10493</v>
      </c>
      <c r="F8505" s="130" t="s">
        <v>10587</v>
      </c>
      <c r="G8505" s="73" t="s">
        <v>1624</v>
      </c>
      <c r="H8505" s="169"/>
      <c r="I8505" s="287"/>
      <c r="J8505" s="285"/>
      <c r="K8505" s="21"/>
      <c r="L8505" s="21"/>
      <c r="M8505" s="21"/>
      <c r="N8505" s="22">
        <f t="shared" si="2"/>
        <v>46206</v>
      </c>
      <c r="O8505" s="23">
        <f>'RESOLUCIONES EPG'!$N8505-'RESOLUCIONES EPG'!$D8505</f>
        <v>1008</v>
      </c>
    </row>
    <row r="8506" ht="15.75" customHeight="1">
      <c r="A8506" s="275" t="str">
        <f>'RESOLUCIONES 2015'!A8501:H8501</f>
        <v/>
      </c>
      <c r="B8506" s="73" t="s">
        <v>7852</v>
      </c>
      <c r="C8506" s="74">
        <v>736.0</v>
      </c>
      <c r="D8506" s="130">
        <v>45198.0</v>
      </c>
      <c r="E8506" s="73" t="s">
        <v>2271</v>
      </c>
      <c r="F8506" s="130" t="s">
        <v>10644</v>
      </c>
      <c r="G8506" s="73" t="s">
        <v>1624</v>
      </c>
      <c r="H8506" s="169"/>
      <c r="I8506" s="287"/>
      <c r="J8506" s="285"/>
      <c r="K8506" s="21"/>
      <c r="L8506" s="21"/>
      <c r="M8506" s="21"/>
      <c r="N8506" s="22">
        <f t="shared" si="2"/>
        <v>46206</v>
      </c>
      <c r="O8506" s="23">
        <f>'RESOLUCIONES EPG'!$N8506-'RESOLUCIONES EPG'!$D8506</f>
        <v>1008</v>
      </c>
    </row>
    <row r="8507" ht="15.75" customHeight="1">
      <c r="A8507" s="275" t="str">
        <f>'RESOLUCIONES 2015'!A8502:H8502</f>
        <v/>
      </c>
      <c r="B8507" s="73" t="s">
        <v>7852</v>
      </c>
      <c r="C8507" s="74">
        <v>737.0</v>
      </c>
      <c r="D8507" s="130">
        <v>45198.0</v>
      </c>
      <c r="E8507" s="73" t="s">
        <v>3762</v>
      </c>
      <c r="F8507" s="130" t="s">
        <v>8770</v>
      </c>
      <c r="G8507" s="73" t="s">
        <v>1624</v>
      </c>
      <c r="H8507" s="169"/>
      <c r="I8507" s="287"/>
      <c r="J8507" s="285"/>
      <c r="K8507" s="21"/>
      <c r="L8507" s="21"/>
      <c r="M8507" s="21"/>
      <c r="N8507" s="22">
        <f t="shared" si="2"/>
        <v>46206</v>
      </c>
      <c r="O8507" s="23">
        <f>'RESOLUCIONES EPG'!$N8507-'RESOLUCIONES EPG'!$D8507</f>
        <v>1008</v>
      </c>
    </row>
    <row r="8508" ht="15.75" customHeight="1">
      <c r="A8508" s="275" t="str">
        <f>'RESOLUCIONES 2015'!A8503:H8503</f>
        <v/>
      </c>
      <c r="B8508" s="73" t="s">
        <v>7852</v>
      </c>
      <c r="C8508" s="74">
        <v>738.0</v>
      </c>
      <c r="D8508" s="130">
        <v>45203.0</v>
      </c>
      <c r="E8508" s="73" t="s">
        <v>2791</v>
      </c>
      <c r="F8508" s="130" t="s">
        <v>10837</v>
      </c>
      <c r="G8508" s="73" t="s">
        <v>18</v>
      </c>
      <c r="H8508" s="169" t="s">
        <v>2540</v>
      </c>
      <c r="I8508" s="287"/>
      <c r="J8508" s="285"/>
      <c r="K8508" s="21"/>
      <c r="L8508" s="21"/>
      <c r="M8508" s="21"/>
      <c r="N8508" s="22">
        <f t="shared" si="2"/>
        <v>46206</v>
      </c>
      <c r="O8508" s="23">
        <f>'RESOLUCIONES EPG'!$N8508-'RESOLUCIONES EPG'!$D8508</f>
        <v>1003</v>
      </c>
    </row>
    <row r="8509" ht="15.75" customHeight="1">
      <c r="A8509" s="275" t="str">
        <f>'RESOLUCIONES 2015'!A8504:H8504</f>
        <v/>
      </c>
      <c r="B8509" s="73" t="s">
        <v>7852</v>
      </c>
      <c r="C8509" s="74">
        <v>739.0</v>
      </c>
      <c r="D8509" s="130">
        <v>45203.0</v>
      </c>
      <c r="E8509" s="73" t="s">
        <v>10838</v>
      </c>
      <c r="F8509" s="130" t="s">
        <v>10839</v>
      </c>
      <c r="G8509" s="73" t="s">
        <v>18</v>
      </c>
      <c r="H8509" s="169" t="s">
        <v>6323</v>
      </c>
      <c r="I8509" s="287"/>
      <c r="J8509" s="285"/>
      <c r="K8509" s="21"/>
      <c r="L8509" s="21"/>
      <c r="M8509" s="21"/>
      <c r="N8509" s="22">
        <f t="shared" si="2"/>
        <v>46206</v>
      </c>
      <c r="O8509" s="23">
        <f>'RESOLUCIONES EPG'!$N8509-'RESOLUCIONES EPG'!$D8509</f>
        <v>1003</v>
      </c>
    </row>
    <row r="8510" ht="15.75" customHeight="1">
      <c r="A8510" s="275" t="str">
        <f>'RESOLUCIONES 2015'!A8505:H8505</f>
        <v/>
      </c>
      <c r="B8510" s="73" t="s">
        <v>7852</v>
      </c>
      <c r="C8510" s="74">
        <v>740.0</v>
      </c>
      <c r="D8510" s="130">
        <v>45203.0</v>
      </c>
      <c r="E8510" s="73" t="s">
        <v>10840</v>
      </c>
      <c r="F8510" s="130" t="s">
        <v>10841</v>
      </c>
      <c r="G8510" s="73" t="s">
        <v>18</v>
      </c>
      <c r="H8510" s="169" t="s">
        <v>10842</v>
      </c>
      <c r="I8510" s="287"/>
      <c r="J8510" s="285"/>
      <c r="K8510" s="21"/>
      <c r="L8510" s="21"/>
      <c r="M8510" s="21"/>
      <c r="N8510" s="22">
        <f t="shared" si="2"/>
        <v>46206</v>
      </c>
      <c r="O8510" s="23">
        <f>'RESOLUCIONES EPG'!$N8510-'RESOLUCIONES EPG'!$D8510</f>
        <v>1003</v>
      </c>
    </row>
    <row r="8511" ht="15.75" customHeight="1">
      <c r="A8511" s="275" t="str">
        <f>'RESOLUCIONES 2015'!A8506:H8506</f>
        <v/>
      </c>
      <c r="B8511" s="73" t="s">
        <v>7852</v>
      </c>
      <c r="C8511" s="74">
        <v>741.0</v>
      </c>
      <c r="D8511" s="130">
        <v>45203.0</v>
      </c>
      <c r="E8511" s="73" t="s">
        <v>10843</v>
      </c>
      <c r="F8511" s="130" t="s">
        <v>10844</v>
      </c>
      <c r="G8511" s="73" t="s">
        <v>18</v>
      </c>
      <c r="H8511" s="169" t="s">
        <v>10845</v>
      </c>
      <c r="I8511" s="287"/>
      <c r="J8511" s="285"/>
      <c r="K8511" s="21"/>
      <c r="L8511" s="21"/>
      <c r="M8511" s="21"/>
      <c r="N8511" s="22">
        <f t="shared" si="2"/>
        <v>46206</v>
      </c>
      <c r="O8511" s="23">
        <f>'RESOLUCIONES EPG'!$N8511-'RESOLUCIONES EPG'!$D8511</f>
        <v>1003</v>
      </c>
    </row>
    <row r="8512" ht="15.75" customHeight="1">
      <c r="A8512" s="275" t="str">
        <f>'RESOLUCIONES 2015'!A8507:H8507</f>
        <v/>
      </c>
      <c r="B8512" s="73" t="s">
        <v>7852</v>
      </c>
      <c r="C8512" s="74">
        <v>742.0</v>
      </c>
      <c r="D8512" s="130">
        <v>45203.0</v>
      </c>
      <c r="E8512" s="73" t="s">
        <v>10846</v>
      </c>
      <c r="F8512" s="130" t="s">
        <v>10847</v>
      </c>
      <c r="G8512" s="73" t="s">
        <v>18</v>
      </c>
      <c r="H8512" s="169" t="s">
        <v>10848</v>
      </c>
      <c r="I8512" s="287"/>
      <c r="J8512" s="285"/>
      <c r="K8512" s="21"/>
      <c r="L8512" s="21"/>
      <c r="M8512" s="21"/>
      <c r="N8512" s="22">
        <f t="shared" si="2"/>
        <v>46206</v>
      </c>
      <c r="O8512" s="23">
        <f>'RESOLUCIONES EPG'!$N8512-'RESOLUCIONES EPG'!$D8512</f>
        <v>1003</v>
      </c>
    </row>
    <row r="8513" ht="15.75" customHeight="1">
      <c r="A8513" s="275" t="str">
        <f>'RESOLUCIONES 2015'!A8508:H8508</f>
        <v/>
      </c>
      <c r="B8513" s="73" t="s">
        <v>7852</v>
      </c>
      <c r="C8513" s="74">
        <v>743.0</v>
      </c>
      <c r="D8513" s="130">
        <v>45203.0</v>
      </c>
      <c r="E8513" s="73" t="s">
        <v>2867</v>
      </c>
      <c r="F8513" s="130" t="s">
        <v>10849</v>
      </c>
      <c r="G8513" s="73" t="s">
        <v>18</v>
      </c>
      <c r="H8513" s="169" t="s">
        <v>4753</v>
      </c>
      <c r="I8513" s="287"/>
      <c r="J8513" s="285"/>
      <c r="K8513" s="21"/>
      <c r="L8513" s="21"/>
      <c r="M8513" s="21"/>
      <c r="N8513" s="22">
        <f t="shared" si="2"/>
        <v>46206</v>
      </c>
      <c r="O8513" s="23">
        <f>'RESOLUCIONES EPG'!$N8513-'RESOLUCIONES EPG'!$D8513</f>
        <v>1003</v>
      </c>
    </row>
    <row r="8514" ht="15.75" customHeight="1">
      <c r="A8514" s="275" t="str">
        <f>'RESOLUCIONES 2015'!A8509:H8509</f>
        <v/>
      </c>
      <c r="B8514" s="73" t="s">
        <v>7852</v>
      </c>
      <c r="C8514" s="74">
        <v>744.0</v>
      </c>
      <c r="D8514" s="130">
        <v>45203.0</v>
      </c>
      <c r="E8514" s="73" t="s">
        <v>1383</v>
      </c>
      <c r="F8514" s="130" t="s">
        <v>10850</v>
      </c>
      <c r="G8514" s="73" t="s">
        <v>18</v>
      </c>
      <c r="H8514" s="169" t="s">
        <v>1631</v>
      </c>
      <c r="I8514" s="287"/>
      <c r="J8514" s="285"/>
      <c r="K8514" s="21"/>
      <c r="L8514" s="21"/>
      <c r="M8514" s="21"/>
      <c r="N8514" s="22">
        <f t="shared" si="2"/>
        <v>46206</v>
      </c>
      <c r="O8514" s="23">
        <f>'RESOLUCIONES EPG'!$N8514-'RESOLUCIONES EPG'!$D8514</f>
        <v>1003</v>
      </c>
    </row>
    <row r="8515" ht="15.75" customHeight="1">
      <c r="A8515" s="275" t="str">
        <f>'RESOLUCIONES 2015'!A8510:H8510</f>
        <v/>
      </c>
      <c r="B8515" s="73" t="s">
        <v>7852</v>
      </c>
      <c r="C8515" s="74">
        <v>745.0</v>
      </c>
      <c r="D8515" s="130">
        <v>45203.0</v>
      </c>
      <c r="E8515" s="73" t="s">
        <v>9761</v>
      </c>
      <c r="F8515" s="130" t="s">
        <v>9879</v>
      </c>
      <c r="G8515" s="73" t="s">
        <v>18</v>
      </c>
      <c r="H8515" s="169" t="s">
        <v>10851</v>
      </c>
      <c r="I8515" s="287"/>
      <c r="J8515" s="285"/>
      <c r="K8515" s="21"/>
      <c r="L8515" s="21"/>
      <c r="M8515" s="21"/>
      <c r="N8515" s="22">
        <f t="shared" si="2"/>
        <v>46206</v>
      </c>
      <c r="O8515" s="23">
        <f>'RESOLUCIONES EPG'!$N8515-'RESOLUCIONES EPG'!$D8515</f>
        <v>1003</v>
      </c>
    </row>
    <row r="8516" ht="15.75" customHeight="1">
      <c r="A8516" s="275" t="str">
        <f>'RESOLUCIONES 2015'!A8511:H8511</f>
        <v/>
      </c>
      <c r="B8516" s="73" t="s">
        <v>7852</v>
      </c>
      <c r="C8516" s="74">
        <v>746.0</v>
      </c>
      <c r="D8516" s="130">
        <v>45203.0</v>
      </c>
      <c r="E8516" s="73" t="s">
        <v>3277</v>
      </c>
      <c r="F8516" s="130" t="s">
        <v>10852</v>
      </c>
      <c r="G8516" s="73" t="s">
        <v>9699</v>
      </c>
      <c r="H8516" s="169" t="s">
        <v>10853</v>
      </c>
      <c r="I8516" s="287"/>
      <c r="J8516" s="285"/>
      <c r="K8516" s="21"/>
      <c r="L8516" s="21"/>
      <c r="M8516" s="21"/>
      <c r="N8516" s="22">
        <f t="shared" si="2"/>
        <v>46206</v>
      </c>
      <c r="O8516" s="23">
        <f>'RESOLUCIONES EPG'!$N8516-'RESOLUCIONES EPG'!$D8516</f>
        <v>1003</v>
      </c>
    </row>
    <row r="8517" ht="15.75" customHeight="1">
      <c r="A8517" s="275" t="str">
        <f>'RESOLUCIONES 2015'!A8512:H8512</f>
        <v/>
      </c>
      <c r="B8517" s="73" t="s">
        <v>7852</v>
      </c>
      <c r="C8517" s="74">
        <v>747.0</v>
      </c>
      <c r="D8517" s="130">
        <v>45203.0</v>
      </c>
      <c r="E8517" s="73" t="s">
        <v>8448</v>
      </c>
      <c r="F8517" s="130" t="s">
        <v>8449</v>
      </c>
      <c r="G8517" s="73" t="s">
        <v>2751</v>
      </c>
      <c r="H8517" s="169"/>
      <c r="I8517" s="299" t="s">
        <v>10854</v>
      </c>
      <c r="J8517" s="285"/>
      <c r="K8517" s="21"/>
      <c r="L8517" s="21"/>
      <c r="M8517" s="21"/>
      <c r="N8517" s="22">
        <f t="shared" si="2"/>
        <v>46206</v>
      </c>
      <c r="O8517" s="23">
        <f>'RESOLUCIONES EPG'!$N8517-'RESOLUCIONES EPG'!$D8517</f>
        <v>1003</v>
      </c>
    </row>
    <row r="8518" ht="15.75" customHeight="1">
      <c r="A8518" s="275" t="str">
        <f>'RESOLUCIONES 2015'!A8513:H8513</f>
        <v/>
      </c>
      <c r="B8518" s="73"/>
      <c r="C8518" s="74">
        <v>748.0</v>
      </c>
      <c r="D8518" s="130">
        <v>45203.0</v>
      </c>
      <c r="E8518" s="73" t="s">
        <v>1738</v>
      </c>
      <c r="F8518" s="130" t="s">
        <v>9939</v>
      </c>
      <c r="G8518" s="73" t="s">
        <v>2253</v>
      </c>
      <c r="H8518" s="169" t="s">
        <v>9380</v>
      </c>
      <c r="I8518" s="287"/>
      <c r="J8518" s="285"/>
      <c r="K8518" s="21"/>
      <c r="L8518" s="21"/>
      <c r="M8518" s="21"/>
      <c r="N8518" s="22">
        <f t="shared" si="2"/>
        <v>46206</v>
      </c>
      <c r="O8518" s="23">
        <f>'RESOLUCIONES EPG'!$N8518-'RESOLUCIONES EPG'!$D8518</f>
        <v>1003</v>
      </c>
    </row>
    <row r="8519" ht="15.75" customHeight="1">
      <c r="A8519" s="275" t="str">
        <f>'RESOLUCIONES 2015'!A8514:H8514</f>
        <v/>
      </c>
      <c r="B8519" s="73" t="s">
        <v>7852</v>
      </c>
      <c r="C8519" s="74">
        <v>749.0</v>
      </c>
      <c r="D8519" s="130">
        <v>45203.0</v>
      </c>
      <c r="E8519" s="73" t="s">
        <v>10158</v>
      </c>
      <c r="F8519" s="130" t="s">
        <v>10255</v>
      </c>
      <c r="G8519" s="73" t="s">
        <v>1624</v>
      </c>
      <c r="H8519" s="169"/>
      <c r="I8519" s="287"/>
      <c r="J8519" s="285"/>
      <c r="K8519" s="21"/>
      <c r="L8519" s="21"/>
      <c r="M8519" s="21"/>
      <c r="N8519" s="22">
        <f t="shared" si="2"/>
        <v>46206</v>
      </c>
      <c r="O8519" s="23">
        <f>'RESOLUCIONES EPG'!$N8519-'RESOLUCIONES EPG'!$D8519</f>
        <v>1003</v>
      </c>
    </row>
    <row r="8520" ht="15.75" customHeight="1">
      <c r="A8520" s="275" t="str">
        <f>'RESOLUCIONES 2015'!A8515:H8515</f>
        <v/>
      </c>
      <c r="B8520" s="73" t="s">
        <v>7852</v>
      </c>
      <c r="C8520" s="74">
        <v>750.0</v>
      </c>
      <c r="D8520" s="130">
        <v>45203.0</v>
      </c>
      <c r="E8520" s="73" t="s">
        <v>1479</v>
      </c>
      <c r="F8520" s="130" t="s">
        <v>5974</v>
      </c>
      <c r="G8520" s="73" t="s">
        <v>1624</v>
      </c>
      <c r="H8520" s="169"/>
      <c r="I8520" s="287"/>
      <c r="J8520" s="285"/>
      <c r="K8520" s="21"/>
      <c r="L8520" s="21"/>
      <c r="M8520" s="21"/>
      <c r="N8520" s="22">
        <f t="shared" si="2"/>
        <v>46206</v>
      </c>
      <c r="O8520" s="23">
        <f>'RESOLUCIONES EPG'!$N8520-'RESOLUCIONES EPG'!$D8520</f>
        <v>1003</v>
      </c>
    </row>
    <row r="8521" ht="15.75" customHeight="1">
      <c r="A8521" s="275" t="str">
        <f>'RESOLUCIONES 2015'!A8516:H8516</f>
        <v/>
      </c>
      <c r="B8521" s="73" t="s">
        <v>7852</v>
      </c>
      <c r="C8521" s="288">
        <v>751.0</v>
      </c>
      <c r="D8521" s="130">
        <v>45204.0</v>
      </c>
      <c r="E8521" s="73" t="s">
        <v>4079</v>
      </c>
      <c r="F8521" s="130" t="s">
        <v>8999</v>
      </c>
      <c r="G8521" s="73" t="s">
        <v>8629</v>
      </c>
      <c r="H8521" s="169"/>
      <c r="I8521" s="287"/>
      <c r="J8521" s="285"/>
      <c r="K8521" s="21"/>
      <c r="L8521" s="21"/>
      <c r="M8521" s="21"/>
      <c r="N8521" s="22">
        <f t="shared" si="2"/>
        <v>46206</v>
      </c>
      <c r="O8521" s="23">
        <f>'RESOLUCIONES EPG'!$N8521-'RESOLUCIONES EPG'!$D8521</f>
        <v>1002</v>
      </c>
    </row>
    <row r="8522" ht="15.75" customHeight="1">
      <c r="A8522" s="275" t="str">
        <f>'RESOLUCIONES 2015'!A8517:H8517</f>
        <v/>
      </c>
      <c r="B8522" s="73" t="s">
        <v>7852</v>
      </c>
      <c r="C8522" s="288">
        <v>752.0</v>
      </c>
      <c r="D8522" s="130">
        <v>45204.0</v>
      </c>
      <c r="E8522" s="73" t="s">
        <v>10855</v>
      </c>
      <c r="F8522" s="130" t="s">
        <v>10856</v>
      </c>
      <c r="G8522" s="73" t="s">
        <v>8629</v>
      </c>
      <c r="H8522" s="169"/>
      <c r="I8522" s="287"/>
      <c r="J8522" s="285"/>
      <c r="K8522" s="21"/>
      <c r="L8522" s="21"/>
      <c r="M8522" s="21"/>
      <c r="N8522" s="22">
        <f t="shared" si="2"/>
        <v>46206</v>
      </c>
      <c r="O8522" s="23">
        <f>'RESOLUCIONES EPG'!$N8522-'RESOLUCIONES EPG'!$D8522</f>
        <v>1002</v>
      </c>
    </row>
    <row r="8523" ht="15.75" customHeight="1">
      <c r="A8523" s="275" t="str">
        <f>'RESOLUCIONES 2015'!A8518:H8518</f>
        <v/>
      </c>
      <c r="B8523" s="73" t="s">
        <v>7852</v>
      </c>
      <c r="C8523" s="74">
        <v>753.0</v>
      </c>
      <c r="D8523" s="130">
        <v>45204.0</v>
      </c>
      <c r="E8523" s="73" t="s">
        <v>10857</v>
      </c>
      <c r="F8523" s="130" t="s">
        <v>9638</v>
      </c>
      <c r="G8523" s="73" t="s">
        <v>8629</v>
      </c>
      <c r="H8523" s="169"/>
      <c r="I8523" s="287"/>
      <c r="J8523" s="285"/>
      <c r="K8523" s="21"/>
      <c r="L8523" s="21"/>
      <c r="M8523" s="21"/>
      <c r="N8523" s="22">
        <f t="shared" si="2"/>
        <v>46206</v>
      </c>
      <c r="O8523" s="23">
        <f>'RESOLUCIONES EPG'!$N8523-'RESOLUCIONES EPG'!$D8523</f>
        <v>1002</v>
      </c>
    </row>
    <row r="8524" ht="15.75" customHeight="1">
      <c r="A8524" s="275" t="str">
        <f>'RESOLUCIONES 2015'!A8519:H8519</f>
        <v/>
      </c>
      <c r="B8524" s="73" t="s">
        <v>7852</v>
      </c>
      <c r="C8524" s="280">
        <v>754.0</v>
      </c>
      <c r="D8524" s="130">
        <v>45204.0</v>
      </c>
      <c r="E8524" s="73" t="s">
        <v>3677</v>
      </c>
      <c r="F8524" s="130" t="s">
        <v>7855</v>
      </c>
      <c r="G8524" s="73" t="s">
        <v>2253</v>
      </c>
      <c r="H8524" s="169" t="s">
        <v>9555</v>
      </c>
      <c r="I8524" s="287"/>
      <c r="J8524" s="285"/>
      <c r="K8524" s="21"/>
      <c r="L8524" s="21"/>
      <c r="M8524" s="21"/>
      <c r="N8524" s="22">
        <f t="shared" si="2"/>
        <v>46206</v>
      </c>
      <c r="O8524" s="23">
        <f>'RESOLUCIONES EPG'!$N8524-'RESOLUCIONES EPG'!$D8524</f>
        <v>1002</v>
      </c>
    </row>
    <row r="8525" ht="15.75" customHeight="1">
      <c r="A8525" s="275" t="str">
        <f>'RESOLUCIONES 2015'!A8520:H8520</f>
        <v/>
      </c>
      <c r="B8525" s="73" t="s">
        <v>7852</v>
      </c>
      <c r="C8525" s="74">
        <v>755.0</v>
      </c>
      <c r="D8525" s="130">
        <v>45204.0</v>
      </c>
      <c r="E8525" s="73" t="s">
        <v>2848</v>
      </c>
      <c r="F8525" s="130" t="s">
        <v>9973</v>
      </c>
      <c r="G8525" s="73" t="s">
        <v>2253</v>
      </c>
      <c r="H8525" s="169" t="s">
        <v>9919</v>
      </c>
      <c r="I8525" s="287"/>
      <c r="J8525" s="285"/>
      <c r="K8525" s="21"/>
      <c r="L8525" s="21"/>
      <c r="M8525" s="21"/>
      <c r="N8525" s="22">
        <f t="shared" si="2"/>
        <v>46206</v>
      </c>
      <c r="O8525" s="23">
        <f>'RESOLUCIONES EPG'!$N8525-'RESOLUCIONES EPG'!$D8525</f>
        <v>1002</v>
      </c>
    </row>
    <row r="8526" ht="15.75" customHeight="1">
      <c r="A8526" s="275" t="str">
        <f>'RESOLUCIONES 2015'!A8521:H8521</f>
        <v/>
      </c>
      <c r="B8526" s="73"/>
      <c r="C8526" s="288">
        <v>756.0</v>
      </c>
      <c r="D8526" s="130">
        <v>45204.0</v>
      </c>
      <c r="E8526" s="73" t="s">
        <v>5537</v>
      </c>
      <c r="F8526" s="130" t="s">
        <v>9531</v>
      </c>
      <c r="G8526" s="73" t="s">
        <v>131</v>
      </c>
      <c r="H8526" s="169"/>
      <c r="I8526" s="287"/>
      <c r="J8526" s="285"/>
      <c r="K8526" s="21"/>
      <c r="L8526" s="21"/>
      <c r="M8526" s="21"/>
      <c r="N8526" s="22">
        <f t="shared" si="2"/>
        <v>46206</v>
      </c>
      <c r="O8526" s="23">
        <f>'RESOLUCIONES EPG'!$N8526-'RESOLUCIONES EPG'!$D8526</f>
        <v>1002</v>
      </c>
    </row>
    <row r="8527" ht="15.75" customHeight="1">
      <c r="A8527" s="275" t="str">
        <f>'RESOLUCIONES 2015'!A8522:H8522</f>
        <v/>
      </c>
      <c r="B8527" s="73"/>
      <c r="C8527" s="74">
        <v>757.0</v>
      </c>
      <c r="D8527" s="130">
        <v>45204.0</v>
      </c>
      <c r="E8527" s="73" t="s">
        <v>10429</v>
      </c>
      <c r="F8527" s="130" t="s">
        <v>10518</v>
      </c>
      <c r="G8527" s="73" t="s">
        <v>131</v>
      </c>
      <c r="H8527" s="169"/>
      <c r="I8527" s="296" t="s">
        <v>10123</v>
      </c>
      <c r="J8527" s="296" t="s">
        <v>10519</v>
      </c>
      <c r="K8527" s="21"/>
      <c r="L8527" s="21"/>
      <c r="M8527" s="21"/>
      <c r="N8527" s="22">
        <f t="shared" si="2"/>
        <v>46206</v>
      </c>
      <c r="O8527" s="23">
        <f>'RESOLUCIONES EPG'!$N8527-'RESOLUCIONES EPG'!$D8527</f>
        <v>1002</v>
      </c>
    </row>
    <row r="8528" ht="15.75" customHeight="1">
      <c r="A8528" s="275" t="str">
        <f>'RESOLUCIONES 2015'!A8523:H8523</f>
        <v/>
      </c>
      <c r="B8528" s="73"/>
      <c r="C8528" s="288">
        <v>758.0</v>
      </c>
      <c r="D8528" s="130">
        <v>45204.0</v>
      </c>
      <c r="E8528" s="73" t="s">
        <v>10858</v>
      </c>
      <c r="F8528" s="130" t="s">
        <v>7971</v>
      </c>
      <c r="G8528" s="73" t="s">
        <v>131</v>
      </c>
      <c r="H8528" s="169"/>
      <c r="I8528" s="299" t="s">
        <v>8188</v>
      </c>
      <c r="J8528" s="285"/>
      <c r="K8528" s="21"/>
      <c r="L8528" s="21"/>
      <c r="M8528" s="21"/>
      <c r="N8528" s="22">
        <f t="shared" si="2"/>
        <v>46206</v>
      </c>
      <c r="O8528" s="23">
        <f>'RESOLUCIONES EPG'!$N8528-'RESOLUCIONES EPG'!$D8528</f>
        <v>1002</v>
      </c>
    </row>
    <row r="8529" ht="15.75" customHeight="1">
      <c r="A8529" s="275" t="str">
        <f>'RESOLUCIONES 2015'!A8524:H8524</f>
        <v/>
      </c>
      <c r="B8529" s="73"/>
      <c r="C8529" s="74">
        <v>759.0</v>
      </c>
      <c r="D8529" s="130">
        <v>45204.0</v>
      </c>
      <c r="E8529" s="73" t="s">
        <v>10196</v>
      </c>
      <c r="F8529" s="130" t="s">
        <v>9744</v>
      </c>
      <c r="G8529" s="73" t="s">
        <v>131</v>
      </c>
      <c r="H8529" s="169"/>
      <c r="I8529" s="296" t="s">
        <v>10355</v>
      </c>
      <c r="J8529" s="296" t="s">
        <v>10663</v>
      </c>
      <c r="K8529" s="21"/>
      <c r="L8529" s="21"/>
      <c r="M8529" s="21"/>
      <c r="N8529" s="22">
        <f t="shared" si="2"/>
        <v>46206</v>
      </c>
      <c r="O8529" s="23">
        <f>'RESOLUCIONES EPG'!$N8529-'RESOLUCIONES EPG'!$D8529</f>
        <v>1002</v>
      </c>
    </row>
    <row r="8530" ht="15.75" customHeight="1">
      <c r="A8530" s="275" t="str">
        <f>'RESOLUCIONES 2015'!A8525:H8525</f>
        <v/>
      </c>
      <c r="B8530" s="73" t="s">
        <v>7852</v>
      </c>
      <c r="C8530" s="74">
        <v>760.0</v>
      </c>
      <c r="D8530" s="130">
        <v>45205.0</v>
      </c>
      <c r="E8530" s="73" t="s">
        <v>8828</v>
      </c>
      <c r="F8530" s="130" t="s">
        <v>986</v>
      </c>
      <c r="G8530" s="73" t="s">
        <v>131</v>
      </c>
      <c r="H8530" s="169"/>
      <c r="I8530" s="299" t="s">
        <v>10859</v>
      </c>
      <c r="J8530" s="299" t="s">
        <v>10860</v>
      </c>
      <c r="K8530" s="21"/>
      <c r="L8530" s="21"/>
      <c r="M8530" s="21"/>
      <c r="N8530" s="22">
        <f t="shared" si="2"/>
        <v>46206</v>
      </c>
      <c r="O8530" s="23">
        <f>'RESOLUCIONES EPG'!$N8530-'RESOLUCIONES EPG'!$D8530</f>
        <v>1001</v>
      </c>
    </row>
    <row r="8531" ht="15.75" customHeight="1">
      <c r="A8531" s="275" t="str">
        <f>'RESOLUCIONES 2015'!A8526:H8526</f>
        <v/>
      </c>
      <c r="B8531" s="73" t="s">
        <v>7852</v>
      </c>
      <c r="C8531" s="74">
        <v>761.0</v>
      </c>
      <c r="D8531" s="130">
        <v>45205.0</v>
      </c>
      <c r="E8531" s="73" t="s">
        <v>10861</v>
      </c>
      <c r="F8531" s="130" t="s">
        <v>10862</v>
      </c>
      <c r="G8531" s="73" t="s">
        <v>2751</v>
      </c>
      <c r="H8531" s="169"/>
      <c r="I8531" s="296" t="s">
        <v>10703</v>
      </c>
      <c r="J8531" s="299" t="s">
        <v>8173</v>
      </c>
      <c r="K8531" s="21"/>
      <c r="L8531" s="21"/>
      <c r="M8531" s="21"/>
      <c r="N8531" s="22">
        <f t="shared" si="2"/>
        <v>46206</v>
      </c>
      <c r="O8531" s="23">
        <f>'RESOLUCIONES EPG'!$N8531-'RESOLUCIONES EPG'!$D8531</f>
        <v>1001</v>
      </c>
    </row>
    <row r="8532" ht="15.75" customHeight="1">
      <c r="A8532" s="275" t="str">
        <f>'RESOLUCIONES 2015'!A8527:H8527</f>
        <v/>
      </c>
      <c r="B8532" s="73" t="s">
        <v>7852</v>
      </c>
      <c r="C8532" s="74">
        <v>762.0</v>
      </c>
      <c r="D8532" s="130">
        <v>45205.0</v>
      </c>
      <c r="E8532" s="73" t="s">
        <v>10551</v>
      </c>
      <c r="F8532" s="130" t="s">
        <v>10552</v>
      </c>
      <c r="G8532" s="73" t="s">
        <v>2751</v>
      </c>
      <c r="H8532" s="169"/>
      <c r="I8532" s="299" t="s">
        <v>10098</v>
      </c>
      <c r="J8532" s="299" t="s">
        <v>10603</v>
      </c>
      <c r="K8532" s="21"/>
      <c r="L8532" s="21"/>
      <c r="M8532" s="21"/>
      <c r="N8532" s="22">
        <f t="shared" si="2"/>
        <v>46206</v>
      </c>
      <c r="O8532" s="23">
        <f>'RESOLUCIONES EPG'!$N8532-'RESOLUCIONES EPG'!$D8532</f>
        <v>1001</v>
      </c>
    </row>
    <row r="8533" ht="15.75" customHeight="1">
      <c r="A8533" s="275" t="str">
        <f>'RESOLUCIONES 2015'!A8528:H8528</f>
        <v/>
      </c>
      <c r="B8533" s="73" t="s">
        <v>7852</v>
      </c>
      <c r="C8533" s="74">
        <v>763.0</v>
      </c>
      <c r="D8533" s="130">
        <v>45205.0</v>
      </c>
      <c r="E8533" s="73" t="s">
        <v>3729</v>
      </c>
      <c r="F8533" s="130" t="s">
        <v>10863</v>
      </c>
      <c r="G8533" s="73" t="s">
        <v>2751</v>
      </c>
      <c r="H8533" s="169"/>
      <c r="I8533" s="287"/>
      <c r="J8533" s="285"/>
      <c r="K8533" s="21"/>
      <c r="L8533" s="21"/>
      <c r="M8533" s="21"/>
      <c r="N8533" s="22">
        <f t="shared" si="2"/>
        <v>46206</v>
      </c>
      <c r="O8533" s="23">
        <f>'RESOLUCIONES EPG'!$N8533-'RESOLUCIONES EPG'!$D8533</f>
        <v>1001</v>
      </c>
    </row>
    <row r="8534" ht="15.75" customHeight="1">
      <c r="A8534" s="275" t="str">
        <f>'RESOLUCIONES 2015'!A8529:H8529</f>
        <v/>
      </c>
      <c r="B8534" s="73" t="s">
        <v>7852</v>
      </c>
      <c r="C8534" s="74">
        <v>764.0</v>
      </c>
      <c r="D8534" s="130">
        <v>45205.0</v>
      </c>
      <c r="E8534" s="73" t="s">
        <v>10746</v>
      </c>
      <c r="F8534" s="130" t="s">
        <v>10747</v>
      </c>
      <c r="G8534" s="73" t="s">
        <v>2751</v>
      </c>
      <c r="H8534" s="169"/>
      <c r="I8534" s="287"/>
      <c r="J8534" s="285"/>
      <c r="K8534" s="21"/>
      <c r="L8534" s="21"/>
      <c r="M8534" s="21"/>
      <c r="N8534" s="22">
        <f t="shared" si="2"/>
        <v>46206</v>
      </c>
      <c r="O8534" s="23">
        <f>'RESOLUCIONES EPG'!$N8534-'RESOLUCIONES EPG'!$D8534</f>
        <v>1001</v>
      </c>
    </row>
    <row r="8535" ht="15.75" customHeight="1">
      <c r="A8535" s="275" t="str">
        <f>'RESOLUCIONES 2015'!A8530:H8530</f>
        <v/>
      </c>
      <c r="B8535" s="73" t="s">
        <v>7852</v>
      </c>
      <c r="C8535" s="74">
        <v>765.0</v>
      </c>
      <c r="D8535" s="130">
        <v>45205.0</v>
      </c>
      <c r="E8535" s="73" t="s">
        <v>10864</v>
      </c>
      <c r="F8535" s="130" t="s">
        <v>10865</v>
      </c>
      <c r="G8535" s="73" t="s">
        <v>2751</v>
      </c>
      <c r="H8535" s="169"/>
      <c r="I8535" s="296" t="s">
        <v>10098</v>
      </c>
      <c r="J8535" s="285"/>
      <c r="K8535" s="21"/>
      <c r="L8535" s="21"/>
      <c r="M8535" s="21"/>
      <c r="N8535" s="22">
        <f t="shared" si="2"/>
        <v>46206</v>
      </c>
      <c r="O8535" s="23">
        <f>'RESOLUCIONES EPG'!$N8535-'RESOLUCIONES EPG'!$D8535</f>
        <v>1001</v>
      </c>
    </row>
    <row r="8536" ht="15.75" customHeight="1">
      <c r="A8536" s="275" t="str">
        <f>'RESOLUCIONES 2015'!A8531:H8531</f>
        <v/>
      </c>
      <c r="B8536" s="73" t="s">
        <v>7852</v>
      </c>
      <c r="C8536" s="74">
        <v>766.0</v>
      </c>
      <c r="D8536" s="130">
        <v>45205.0</v>
      </c>
      <c r="E8536" s="73" t="s">
        <v>10115</v>
      </c>
      <c r="F8536" s="130" t="s">
        <v>10866</v>
      </c>
      <c r="G8536" s="73" t="s">
        <v>2751</v>
      </c>
      <c r="H8536" s="169"/>
      <c r="I8536" s="296" t="s">
        <v>10519</v>
      </c>
      <c r="J8536" s="285"/>
      <c r="K8536" s="21"/>
      <c r="L8536" s="21"/>
      <c r="M8536" s="21"/>
      <c r="N8536" s="22">
        <f t="shared" si="2"/>
        <v>46206</v>
      </c>
      <c r="O8536" s="23">
        <f>'RESOLUCIONES EPG'!$N8536-'RESOLUCIONES EPG'!$D8536</f>
        <v>1001</v>
      </c>
    </row>
    <row r="8537" ht="15.75" customHeight="1">
      <c r="A8537" s="275" t="str">
        <f>'RESOLUCIONES 2015'!A8532:H8532</f>
        <v/>
      </c>
      <c r="B8537" s="73" t="s">
        <v>7852</v>
      </c>
      <c r="C8537" s="74">
        <v>767.0</v>
      </c>
      <c r="D8537" s="130">
        <v>45205.0</v>
      </c>
      <c r="E8537" s="73" t="s">
        <v>10867</v>
      </c>
      <c r="F8537" s="130" t="s">
        <v>10868</v>
      </c>
      <c r="G8537" s="73" t="s">
        <v>18</v>
      </c>
      <c r="H8537" s="169" t="s">
        <v>9750</v>
      </c>
      <c r="I8537" s="287"/>
      <c r="J8537" s="285"/>
      <c r="K8537" s="21"/>
      <c r="L8537" s="21"/>
      <c r="M8537" s="21"/>
      <c r="N8537" s="22">
        <f t="shared" si="2"/>
        <v>46206</v>
      </c>
      <c r="O8537" s="23">
        <f>'RESOLUCIONES EPG'!$N8537-'RESOLUCIONES EPG'!$D8537</f>
        <v>1001</v>
      </c>
    </row>
    <row r="8538" ht="15.75" customHeight="1">
      <c r="A8538" s="275" t="str">
        <f>'RESOLUCIONES 2015'!A8533:H8533</f>
        <v/>
      </c>
      <c r="B8538" s="73" t="s">
        <v>7852</v>
      </c>
      <c r="C8538" s="74">
        <v>768.0</v>
      </c>
      <c r="D8538" s="130">
        <v>45209.0</v>
      </c>
      <c r="E8538" s="73" t="s">
        <v>10840</v>
      </c>
      <c r="F8538" s="130" t="s">
        <v>10869</v>
      </c>
      <c r="G8538" s="73" t="s">
        <v>2751</v>
      </c>
      <c r="H8538" s="169"/>
      <c r="I8538" s="299" t="s">
        <v>10823</v>
      </c>
      <c r="J8538" s="299" t="s">
        <v>10870</v>
      </c>
      <c r="K8538" s="21"/>
      <c r="L8538" s="21"/>
      <c r="M8538" s="21"/>
      <c r="N8538" s="22">
        <f t="shared" si="2"/>
        <v>46206</v>
      </c>
      <c r="O8538" s="23">
        <f>'RESOLUCIONES EPG'!$N8538-'RESOLUCIONES EPG'!$D8538</f>
        <v>997</v>
      </c>
    </row>
    <row r="8539" ht="15.75" customHeight="1">
      <c r="A8539" s="275" t="str">
        <f>'RESOLUCIONES 2015'!A8534:H8534</f>
        <v/>
      </c>
      <c r="B8539" s="73" t="s">
        <v>7852</v>
      </c>
      <c r="C8539" s="74">
        <v>769.0</v>
      </c>
      <c r="D8539" s="130">
        <v>45209.0</v>
      </c>
      <c r="E8539" s="73" t="s">
        <v>10871</v>
      </c>
      <c r="F8539" s="130" t="s">
        <v>10872</v>
      </c>
      <c r="G8539" s="73" t="s">
        <v>2751</v>
      </c>
      <c r="H8539" s="169"/>
      <c r="I8539" s="296" t="s">
        <v>8699</v>
      </c>
      <c r="J8539" s="299" t="s">
        <v>10774</v>
      </c>
      <c r="K8539" s="21"/>
      <c r="L8539" s="21"/>
      <c r="M8539" s="21"/>
      <c r="N8539" s="22">
        <f t="shared" si="2"/>
        <v>46206</v>
      </c>
      <c r="O8539" s="23">
        <f>'RESOLUCIONES EPG'!$N8539-'RESOLUCIONES EPG'!$D8539</f>
        <v>997</v>
      </c>
    </row>
    <row r="8540" ht="15.75" customHeight="1">
      <c r="A8540" s="275" t="str">
        <f>'RESOLUCIONES 2015'!A8535:H8535</f>
        <v/>
      </c>
      <c r="B8540" s="73" t="s">
        <v>7852</v>
      </c>
      <c r="C8540" s="74">
        <v>770.0</v>
      </c>
      <c r="D8540" s="130">
        <v>45209.0</v>
      </c>
      <c r="E8540" s="73" t="s">
        <v>9759</v>
      </c>
      <c r="F8540" s="130" t="s">
        <v>9760</v>
      </c>
      <c r="G8540" s="73" t="s">
        <v>2751</v>
      </c>
      <c r="H8540" s="169"/>
      <c r="I8540" s="296" t="s">
        <v>10821</v>
      </c>
      <c r="J8540" s="296" t="s">
        <v>10873</v>
      </c>
      <c r="K8540" s="21"/>
      <c r="L8540" s="21"/>
      <c r="M8540" s="21"/>
      <c r="N8540" s="22">
        <f t="shared" si="2"/>
        <v>46206</v>
      </c>
      <c r="O8540" s="23">
        <f>'RESOLUCIONES EPG'!$N8540-'RESOLUCIONES EPG'!$D8540</f>
        <v>997</v>
      </c>
    </row>
    <row r="8541" ht="15.75" customHeight="1">
      <c r="A8541" s="275" t="str">
        <f>'RESOLUCIONES 2015'!A8536:H8536</f>
        <v/>
      </c>
      <c r="B8541" s="73" t="s">
        <v>7852</v>
      </c>
      <c r="C8541" s="74">
        <v>771.0</v>
      </c>
      <c r="D8541" s="130">
        <v>45210.0</v>
      </c>
      <c r="E8541" s="73" t="s">
        <v>10874</v>
      </c>
      <c r="F8541" s="130" t="s">
        <v>10875</v>
      </c>
      <c r="G8541" s="73" t="s">
        <v>18</v>
      </c>
      <c r="H8541" s="169" t="s">
        <v>4642</v>
      </c>
      <c r="I8541" s="287"/>
      <c r="J8541" s="285"/>
      <c r="K8541" s="21"/>
      <c r="L8541" s="21"/>
      <c r="M8541" s="21"/>
      <c r="N8541" s="22">
        <f t="shared" si="2"/>
        <v>46206</v>
      </c>
      <c r="O8541" s="23">
        <f>'RESOLUCIONES EPG'!$N8541-'RESOLUCIONES EPG'!$D8541</f>
        <v>996</v>
      </c>
    </row>
    <row r="8542" ht="15.75" customHeight="1">
      <c r="A8542" s="275" t="str">
        <f>'RESOLUCIONES 2015'!A8537:H8537</f>
        <v/>
      </c>
      <c r="B8542" s="73" t="s">
        <v>7852</v>
      </c>
      <c r="C8542" s="74">
        <v>772.0</v>
      </c>
      <c r="D8542" s="130">
        <v>45210.0</v>
      </c>
      <c r="E8542" s="73" t="s">
        <v>10876</v>
      </c>
      <c r="F8542" s="130" t="s">
        <v>10877</v>
      </c>
      <c r="G8542" s="73" t="s">
        <v>18</v>
      </c>
      <c r="H8542" s="169" t="s">
        <v>8661</v>
      </c>
      <c r="I8542" s="287"/>
      <c r="J8542" s="285"/>
      <c r="K8542" s="21"/>
      <c r="L8542" s="21"/>
      <c r="M8542" s="21"/>
      <c r="N8542" s="22">
        <f t="shared" si="2"/>
        <v>46206</v>
      </c>
      <c r="O8542" s="23">
        <f>'RESOLUCIONES EPG'!$N8542-'RESOLUCIONES EPG'!$D8542</f>
        <v>996</v>
      </c>
    </row>
    <row r="8543" ht="15.75" customHeight="1">
      <c r="A8543" s="275" t="str">
        <f>'RESOLUCIONES 2015'!A8538:H8538</f>
        <v/>
      </c>
      <c r="B8543" s="73" t="s">
        <v>7852</v>
      </c>
      <c r="C8543" s="74">
        <v>773.0</v>
      </c>
      <c r="D8543" s="130">
        <v>45210.0</v>
      </c>
      <c r="E8543" s="73" t="s">
        <v>10878</v>
      </c>
      <c r="F8543" s="130" t="s">
        <v>10879</v>
      </c>
      <c r="G8543" s="73" t="s">
        <v>18</v>
      </c>
      <c r="H8543" s="169" t="s">
        <v>8661</v>
      </c>
      <c r="I8543" s="287"/>
      <c r="J8543" s="285"/>
      <c r="K8543" s="21"/>
      <c r="L8543" s="21"/>
      <c r="M8543" s="21"/>
      <c r="N8543" s="22">
        <f t="shared" si="2"/>
        <v>46206</v>
      </c>
      <c r="O8543" s="23">
        <f>'RESOLUCIONES EPG'!$N8543-'RESOLUCIONES EPG'!$D8543</f>
        <v>996</v>
      </c>
    </row>
    <row r="8544" ht="15.75" customHeight="1">
      <c r="A8544" s="275" t="str">
        <f>'RESOLUCIONES 2015'!A8539:H8539</f>
        <v/>
      </c>
      <c r="B8544" s="73" t="s">
        <v>7852</v>
      </c>
      <c r="C8544" s="74">
        <v>774.0</v>
      </c>
      <c r="D8544" s="130">
        <v>45210.0</v>
      </c>
      <c r="E8544" s="73" t="s">
        <v>10880</v>
      </c>
      <c r="F8544" s="130" t="s">
        <v>10881</v>
      </c>
      <c r="G8544" s="73" t="s">
        <v>18</v>
      </c>
      <c r="H8544" s="169" t="s">
        <v>8661</v>
      </c>
      <c r="I8544" s="287"/>
      <c r="J8544" s="285"/>
      <c r="K8544" s="21"/>
      <c r="L8544" s="21"/>
      <c r="M8544" s="21"/>
      <c r="N8544" s="22">
        <f t="shared" si="2"/>
        <v>46206</v>
      </c>
      <c r="O8544" s="23">
        <f>'RESOLUCIONES EPG'!$N8544-'RESOLUCIONES EPG'!$D8544</f>
        <v>996</v>
      </c>
    </row>
    <row r="8545" ht="15.75" customHeight="1">
      <c r="A8545" s="275" t="str">
        <f>'RESOLUCIONES 2015'!A8540:H8540</f>
        <v/>
      </c>
      <c r="B8545" s="73" t="s">
        <v>7852</v>
      </c>
      <c r="C8545" s="74">
        <v>775.0</v>
      </c>
      <c r="D8545" s="130">
        <v>45210.0</v>
      </c>
      <c r="E8545" s="73" t="s">
        <v>10882</v>
      </c>
      <c r="F8545" s="130" t="s">
        <v>10883</v>
      </c>
      <c r="G8545" s="73" t="s">
        <v>18</v>
      </c>
      <c r="H8545" s="169" t="s">
        <v>8661</v>
      </c>
      <c r="I8545" s="287"/>
      <c r="J8545" s="285"/>
      <c r="K8545" s="21"/>
      <c r="L8545" s="21"/>
      <c r="M8545" s="21"/>
      <c r="N8545" s="22">
        <f t="shared" si="2"/>
        <v>46206</v>
      </c>
      <c r="O8545" s="23">
        <f>'RESOLUCIONES EPG'!$N8545-'RESOLUCIONES EPG'!$D8545</f>
        <v>996</v>
      </c>
    </row>
    <row r="8546" ht="15.75" customHeight="1">
      <c r="A8546" s="275" t="str">
        <f>'RESOLUCIONES 2015'!A8541:H8541</f>
        <v/>
      </c>
      <c r="B8546" s="73" t="s">
        <v>7852</v>
      </c>
      <c r="C8546" s="74">
        <v>776.0</v>
      </c>
      <c r="D8546" s="130">
        <v>45210.0</v>
      </c>
      <c r="E8546" s="73" t="s">
        <v>10884</v>
      </c>
      <c r="F8546" s="130" t="s">
        <v>10885</v>
      </c>
      <c r="G8546" s="73" t="s">
        <v>18</v>
      </c>
      <c r="H8546" s="169" t="s">
        <v>8661</v>
      </c>
      <c r="I8546" s="287"/>
      <c r="J8546" s="285"/>
      <c r="K8546" s="21"/>
      <c r="L8546" s="21"/>
      <c r="M8546" s="21"/>
      <c r="N8546" s="22">
        <f t="shared" si="2"/>
        <v>46206</v>
      </c>
      <c r="O8546" s="23">
        <f>'RESOLUCIONES EPG'!$N8546-'RESOLUCIONES EPG'!$D8546</f>
        <v>996</v>
      </c>
    </row>
    <row r="8547" ht="15.75" customHeight="1">
      <c r="A8547" s="275" t="str">
        <f>'RESOLUCIONES 2015'!A8542:H8542</f>
        <v/>
      </c>
      <c r="B8547" s="73" t="s">
        <v>7852</v>
      </c>
      <c r="C8547" s="74">
        <v>777.0</v>
      </c>
      <c r="D8547" s="130">
        <v>45210.0</v>
      </c>
      <c r="E8547" s="73" t="s">
        <v>10886</v>
      </c>
      <c r="F8547" s="130" t="s">
        <v>10887</v>
      </c>
      <c r="G8547" s="73" t="s">
        <v>18</v>
      </c>
      <c r="H8547" s="169" t="s">
        <v>9199</v>
      </c>
      <c r="I8547" s="287"/>
      <c r="J8547" s="285"/>
      <c r="K8547" s="21"/>
      <c r="L8547" s="21"/>
      <c r="M8547" s="21"/>
      <c r="N8547" s="22">
        <f t="shared" si="2"/>
        <v>46206</v>
      </c>
      <c r="O8547" s="23">
        <f>'RESOLUCIONES EPG'!$N8547-'RESOLUCIONES EPG'!$D8547</f>
        <v>996</v>
      </c>
    </row>
    <row r="8548" ht="15.75" customHeight="1">
      <c r="A8548" s="275" t="str">
        <f>'RESOLUCIONES 2015'!A8543:H8543</f>
        <v/>
      </c>
      <c r="B8548" s="73" t="s">
        <v>7852</v>
      </c>
      <c r="C8548" s="74">
        <v>778.0</v>
      </c>
      <c r="D8548" s="130">
        <v>45210.0</v>
      </c>
      <c r="E8548" s="73" t="s">
        <v>10888</v>
      </c>
      <c r="F8548" s="130" t="s">
        <v>10889</v>
      </c>
      <c r="G8548" s="73" t="s">
        <v>18</v>
      </c>
      <c r="H8548" s="169" t="s">
        <v>4601</v>
      </c>
      <c r="I8548" s="287"/>
      <c r="J8548" s="285"/>
      <c r="K8548" s="21"/>
      <c r="L8548" s="21"/>
      <c r="M8548" s="21"/>
      <c r="N8548" s="22">
        <f t="shared" si="2"/>
        <v>46206</v>
      </c>
      <c r="O8548" s="23">
        <f>'RESOLUCIONES EPG'!$N8548-'RESOLUCIONES EPG'!$D8548</f>
        <v>996</v>
      </c>
    </row>
    <row r="8549" ht="15.75" customHeight="1">
      <c r="A8549" s="275" t="str">
        <f>'RESOLUCIONES 2015'!A8544:H8544</f>
        <v/>
      </c>
      <c r="B8549" s="73" t="s">
        <v>7852</v>
      </c>
      <c r="C8549" s="74">
        <v>779.0</v>
      </c>
      <c r="D8549" s="130">
        <v>45210.0</v>
      </c>
      <c r="E8549" s="73" t="s">
        <v>10890</v>
      </c>
      <c r="F8549" s="130" t="s">
        <v>10891</v>
      </c>
      <c r="G8549" s="73" t="s">
        <v>18</v>
      </c>
      <c r="H8549" s="169" t="s">
        <v>4601</v>
      </c>
      <c r="I8549" s="287"/>
      <c r="J8549" s="285"/>
      <c r="K8549" s="21"/>
      <c r="L8549" s="21"/>
      <c r="M8549" s="21"/>
      <c r="N8549" s="22">
        <f t="shared" si="2"/>
        <v>46206</v>
      </c>
      <c r="O8549" s="23">
        <f>'RESOLUCIONES EPG'!$N8549-'RESOLUCIONES EPG'!$D8549</f>
        <v>996</v>
      </c>
    </row>
    <row r="8550" ht="15.75" customHeight="1">
      <c r="A8550" s="275" t="str">
        <f>'RESOLUCIONES 2015'!A8545:H8545</f>
        <v/>
      </c>
      <c r="B8550" s="73" t="s">
        <v>7852</v>
      </c>
      <c r="C8550" s="74">
        <v>780.0</v>
      </c>
      <c r="D8550" s="130">
        <v>45210.0</v>
      </c>
      <c r="E8550" s="73" t="s">
        <v>10892</v>
      </c>
      <c r="F8550" s="130" t="s">
        <v>10893</v>
      </c>
      <c r="G8550" s="73" t="s">
        <v>18</v>
      </c>
      <c r="H8550" s="169" t="s">
        <v>4601</v>
      </c>
      <c r="I8550" s="287"/>
      <c r="J8550" s="285"/>
      <c r="K8550" s="21"/>
      <c r="L8550" s="21"/>
      <c r="M8550" s="21"/>
      <c r="N8550" s="22">
        <f t="shared" si="2"/>
        <v>46206</v>
      </c>
      <c r="O8550" s="23">
        <f>'RESOLUCIONES EPG'!$N8550-'RESOLUCIONES EPG'!$D8550</f>
        <v>996</v>
      </c>
    </row>
    <row r="8551" ht="15.75" customHeight="1">
      <c r="A8551" s="275" t="str">
        <f>'RESOLUCIONES 2015'!A8546:H8546</f>
        <v/>
      </c>
      <c r="B8551" s="73" t="s">
        <v>7852</v>
      </c>
      <c r="C8551" s="74">
        <v>781.0</v>
      </c>
      <c r="D8551" s="130">
        <v>45210.0</v>
      </c>
      <c r="E8551" s="73" t="s">
        <v>10894</v>
      </c>
      <c r="F8551" s="130" t="s">
        <v>10895</v>
      </c>
      <c r="G8551" s="73" t="s">
        <v>18</v>
      </c>
      <c r="H8551" s="169" t="s">
        <v>8653</v>
      </c>
      <c r="I8551" s="287"/>
      <c r="J8551" s="285"/>
      <c r="K8551" s="21"/>
      <c r="L8551" s="21"/>
      <c r="M8551" s="21"/>
      <c r="N8551" s="22">
        <f t="shared" si="2"/>
        <v>46206</v>
      </c>
      <c r="O8551" s="23">
        <f>'RESOLUCIONES EPG'!$N8551-'RESOLUCIONES EPG'!$D8551</f>
        <v>996</v>
      </c>
    </row>
    <row r="8552" ht="15.75" customHeight="1">
      <c r="A8552" s="275" t="str">
        <f>'RESOLUCIONES 2015'!A8547:H8547</f>
        <v/>
      </c>
      <c r="B8552" s="73" t="s">
        <v>7852</v>
      </c>
      <c r="C8552" s="74">
        <v>782.0</v>
      </c>
      <c r="D8552" s="130">
        <v>45210.0</v>
      </c>
      <c r="E8552" s="73" t="s">
        <v>4079</v>
      </c>
      <c r="F8552" s="130" t="s">
        <v>9309</v>
      </c>
      <c r="G8552" s="73" t="s">
        <v>131</v>
      </c>
      <c r="H8552" s="169"/>
      <c r="I8552" s="299" t="s">
        <v>10896</v>
      </c>
      <c r="J8552" s="299" t="s">
        <v>10897</v>
      </c>
      <c r="K8552" s="21"/>
      <c r="L8552" s="21"/>
      <c r="M8552" s="21"/>
      <c r="N8552" s="22">
        <f t="shared" si="2"/>
        <v>46206</v>
      </c>
      <c r="O8552" s="23">
        <f>'RESOLUCIONES EPG'!$N8552-'RESOLUCIONES EPG'!$D8552</f>
        <v>996</v>
      </c>
    </row>
    <row r="8553" ht="15.75" customHeight="1">
      <c r="A8553" s="275" t="str">
        <f>'RESOLUCIONES 2015'!A8548:H8548</f>
        <v/>
      </c>
      <c r="B8553" s="73" t="s">
        <v>7852</v>
      </c>
      <c r="C8553" s="74">
        <v>783.0</v>
      </c>
      <c r="D8553" s="130">
        <v>45210.0</v>
      </c>
      <c r="E8553" s="73" t="s">
        <v>3705</v>
      </c>
      <c r="F8553" s="130" t="s">
        <v>10289</v>
      </c>
      <c r="G8553" s="73" t="s">
        <v>131</v>
      </c>
      <c r="H8553" s="169"/>
      <c r="I8553" s="299" t="s">
        <v>9669</v>
      </c>
      <c r="J8553" s="299" t="s">
        <v>8403</v>
      </c>
      <c r="K8553" s="21"/>
      <c r="L8553" s="21"/>
      <c r="M8553" s="21"/>
      <c r="N8553" s="22">
        <f t="shared" si="2"/>
        <v>46206</v>
      </c>
      <c r="O8553" s="23">
        <f>'RESOLUCIONES EPG'!$N8553-'RESOLUCIONES EPG'!$D8553</f>
        <v>996</v>
      </c>
    </row>
    <row r="8554" ht="15.75" customHeight="1">
      <c r="A8554" s="275" t="str">
        <f>'RESOLUCIONES 2015'!A8549:H8549</f>
        <v/>
      </c>
      <c r="B8554" s="73" t="s">
        <v>7852</v>
      </c>
      <c r="C8554" s="74">
        <v>784.0</v>
      </c>
      <c r="D8554" s="130">
        <v>45212.0</v>
      </c>
      <c r="E8554" s="73" t="s">
        <v>5573</v>
      </c>
      <c r="F8554" s="130" t="s">
        <v>6129</v>
      </c>
      <c r="G8554" s="73" t="s">
        <v>1593</v>
      </c>
      <c r="H8554" s="253">
        <v>45222.0</v>
      </c>
      <c r="I8554" s="287"/>
      <c r="J8554" s="285"/>
      <c r="K8554" s="21"/>
      <c r="L8554" s="21"/>
      <c r="M8554" s="21"/>
      <c r="N8554" s="22">
        <f t="shared" si="2"/>
        <v>46206</v>
      </c>
      <c r="O8554" s="23">
        <f>'RESOLUCIONES EPG'!$N8554-'RESOLUCIONES EPG'!$D8554</f>
        <v>994</v>
      </c>
    </row>
    <row r="8555" ht="15.75" customHeight="1">
      <c r="A8555" s="275" t="str">
        <f>'RESOLUCIONES 2015'!A8550:H8550</f>
        <v/>
      </c>
      <c r="B8555" s="73" t="s">
        <v>7852</v>
      </c>
      <c r="C8555" s="74">
        <v>785.0</v>
      </c>
      <c r="D8555" s="130">
        <v>45212.0</v>
      </c>
      <c r="E8555" s="73" t="s">
        <v>9028</v>
      </c>
      <c r="F8555" s="130" t="s">
        <v>10413</v>
      </c>
      <c r="G8555" s="73" t="s">
        <v>1593</v>
      </c>
      <c r="H8555" s="253">
        <v>45223.0</v>
      </c>
      <c r="I8555" s="287"/>
      <c r="J8555" s="285"/>
      <c r="K8555" s="21"/>
      <c r="L8555" s="21"/>
      <c r="M8555" s="21"/>
      <c r="N8555" s="22">
        <f t="shared" si="2"/>
        <v>46206</v>
      </c>
      <c r="O8555" s="23">
        <f>'RESOLUCIONES EPG'!$N8555-'RESOLUCIONES EPG'!$D8555</f>
        <v>994</v>
      </c>
    </row>
    <row r="8556" ht="15.75" customHeight="1">
      <c r="A8556" s="275" t="str">
        <f>'RESOLUCIONES 2015'!A8551:H8551</f>
        <v/>
      </c>
      <c r="B8556" s="73" t="s">
        <v>7852</v>
      </c>
      <c r="C8556" s="74">
        <v>786.0</v>
      </c>
      <c r="D8556" s="130">
        <v>45212.0</v>
      </c>
      <c r="E8556" s="73" t="s">
        <v>1477</v>
      </c>
      <c r="F8556" s="130" t="s">
        <v>4516</v>
      </c>
      <c r="G8556" s="73" t="s">
        <v>2253</v>
      </c>
      <c r="H8556" s="169" t="s">
        <v>9325</v>
      </c>
      <c r="I8556" s="287"/>
      <c r="J8556" s="285"/>
      <c r="K8556" s="21"/>
      <c r="L8556" s="21"/>
      <c r="M8556" s="21"/>
      <c r="N8556" s="22">
        <f t="shared" si="2"/>
        <v>46206</v>
      </c>
      <c r="O8556" s="23">
        <f>'RESOLUCIONES EPG'!$N8556-'RESOLUCIONES EPG'!$D8556</f>
        <v>994</v>
      </c>
    </row>
    <row r="8557" ht="15.75" customHeight="1">
      <c r="A8557" s="275" t="str">
        <f>'RESOLUCIONES 2015'!A8552:H8552</f>
        <v/>
      </c>
      <c r="B8557" s="73" t="s">
        <v>7852</v>
      </c>
      <c r="C8557" s="74">
        <v>787.0</v>
      </c>
      <c r="D8557" s="130">
        <v>45212.0</v>
      </c>
      <c r="E8557" s="73" t="s">
        <v>5321</v>
      </c>
      <c r="F8557" s="130" t="s">
        <v>10437</v>
      </c>
      <c r="G8557" s="73" t="s">
        <v>8629</v>
      </c>
      <c r="H8557" s="169"/>
      <c r="I8557" s="287"/>
      <c r="J8557" s="285"/>
      <c r="K8557" s="21"/>
      <c r="L8557" s="21"/>
      <c r="M8557" s="21"/>
      <c r="N8557" s="22">
        <f t="shared" si="2"/>
        <v>46206</v>
      </c>
      <c r="O8557" s="23">
        <f>'RESOLUCIONES EPG'!$N8557-'RESOLUCIONES EPG'!$D8557</f>
        <v>994</v>
      </c>
    </row>
    <row r="8558" ht="15.75" customHeight="1">
      <c r="A8558" s="275" t="str">
        <f>'RESOLUCIONES 2015'!A8553:H8553</f>
        <v/>
      </c>
      <c r="B8558" s="73" t="s">
        <v>7852</v>
      </c>
      <c r="C8558" s="74">
        <v>788.0</v>
      </c>
      <c r="D8558" s="130">
        <v>45212.0</v>
      </c>
      <c r="E8558" s="73" t="s">
        <v>10158</v>
      </c>
      <c r="F8558" s="130" t="s">
        <v>10159</v>
      </c>
      <c r="G8558" s="73" t="s">
        <v>8629</v>
      </c>
      <c r="H8558" s="169"/>
      <c r="I8558" s="287"/>
      <c r="J8558" s="285"/>
      <c r="K8558" s="21"/>
      <c r="L8558" s="21"/>
      <c r="M8558" s="21"/>
      <c r="N8558" s="22">
        <f t="shared" si="2"/>
        <v>46206</v>
      </c>
      <c r="O8558" s="23">
        <f>'RESOLUCIONES EPG'!$N8558-'RESOLUCIONES EPG'!$D8558</f>
        <v>994</v>
      </c>
    </row>
    <row r="8559" ht="15.75" customHeight="1">
      <c r="A8559" s="275" t="str">
        <f>'RESOLUCIONES 2015'!A8554:H8554</f>
        <v/>
      </c>
      <c r="B8559" s="73" t="s">
        <v>7852</v>
      </c>
      <c r="C8559" s="74">
        <v>789.0</v>
      </c>
      <c r="D8559" s="130">
        <v>45212.0</v>
      </c>
      <c r="E8559" s="73" t="s">
        <v>2634</v>
      </c>
      <c r="F8559" s="130" t="s">
        <v>10898</v>
      </c>
      <c r="G8559" s="73" t="s">
        <v>8629</v>
      </c>
      <c r="H8559" s="169"/>
      <c r="I8559" s="285"/>
      <c r="J8559" s="285"/>
      <c r="K8559" s="21"/>
      <c r="L8559" s="21"/>
      <c r="M8559" s="21"/>
      <c r="N8559" s="22">
        <f t="shared" si="2"/>
        <v>46206</v>
      </c>
      <c r="O8559" s="23">
        <f>'RESOLUCIONES EPG'!$N8559-'RESOLUCIONES EPG'!$D8559</f>
        <v>994</v>
      </c>
    </row>
    <row r="8560" ht="15.75" customHeight="1">
      <c r="A8560" s="275" t="str">
        <f>'RESOLUCIONES 2015'!A8555:H8555</f>
        <v/>
      </c>
      <c r="B8560" s="73" t="s">
        <v>7852</v>
      </c>
      <c r="C8560" s="74">
        <v>790.0</v>
      </c>
      <c r="D8560" s="130">
        <v>45212.0</v>
      </c>
      <c r="E8560" s="73" t="s">
        <v>8733</v>
      </c>
      <c r="F8560" s="130" t="s">
        <v>8973</v>
      </c>
      <c r="G8560" s="73" t="s">
        <v>1593</v>
      </c>
      <c r="H8560" s="253">
        <v>45224.0</v>
      </c>
      <c r="I8560" s="287"/>
      <c r="J8560" s="285"/>
      <c r="K8560" s="21"/>
      <c r="L8560" s="21"/>
      <c r="M8560" s="21"/>
      <c r="N8560" s="22">
        <f t="shared" si="2"/>
        <v>46206</v>
      </c>
      <c r="O8560" s="23">
        <f>'RESOLUCIONES EPG'!$N8560-'RESOLUCIONES EPG'!$D8560</f>
        <v>994</v>
      </c>
    </row>
    <row r="8561" ht="15.75" customHeight="1">
      <c r="A8561" s="275" t="str">
        <f>'RESOLUCIONES 2015'!A8556:H8556</f>
        <v/>
      </c>
      <c r="B8561" s="73" t="s">
        <v>7852</v>
      </c>
      <c r="C8561" s="74">
        <v>791.0</v>
      </c>
      <c r="D8561" s="130">
        <v>45215.0</v>
      </c>
      <c r="E8561" s="73" t="s">
        <v>2092</v>
      </c>
      <c r="F8561" s="130" t="s">
        <v>10899</v>
      </c>
      <c r="G8561" s="73" t="s">
        <v>1593</v>
      </c>
      <c r="H8561" s="253">
        <v>45229.0</v>
      </c>
      <c r="I8561" s="169"/>
      <c r="J8561" s="285"/>
      <c r="K8561" s="21"/>
      <c r="L8561" s="21"/>
      <c r="M8561" s="21"/>
      <c r="N8561" s="22">
        <f t="shared" si="2"/>
        <v>46206</v>
      </c>
      <c r="O8561" s="23">
        <f>'RESOLUCIONES EPG'!$N8561-'RESOLUCIONES EPG'!$D8561</f>
        <v>991</v>
      </c>
    </row>
    <row r="8562" ht="15.75" customHeight="1">
      <c r="A8562" s="275" t="str">
        <f>'RESOLUCIONES 2015'!A8557:H8557</f>
        <v/>
      </c>
      <c r="B8562" s="73" t="s">
        <v>7852</v>
      </c>
      <c r="C8562" s="74">
        <v>792.0</v>
      </c>
      <c r="D8562" s="130">
        <v>45215.0</v>
      </c>
      <c r="E8562" s="73" t="s">
        <v>10900</v>
      </c>
      <c r="F8562" s="130" t="s">
        <v>10901</v>
      </c>
      <c r="G8562" s="73" t="s">
        <v>18</v>
      </c>
      <c r="H8562" s="329" t="s">
        <v>4642</v>
      </c>
      <c r="I8562" s="287"/>
      <c r="J8562" s="285"/>
      <c r="K8562" s="21"/>
      <c r="L8562" s="21"/>
      <c r="M8562" s="21"/>
      <c r="N8562" s="22">
        <f t="shared" si="2"/>
        <v>46206</v>
      </c>
      <c r="O8562" s="23">
        <f>'RESOLUCIONES EPG'!$N8562-'RESOLUCIONES EPG'!$D8562</f>
        <v>991</v>
      </c>
    </row>
    <row r="8563" ht="15.75" customHeight="1">
      <c r="A8563" s="275" t="str">
        <f>'RESOLUCIONES 2015'!A8558:H8558</f>
        <v/>
      </c>
      <c r="B8563" s="73" t="s">
        <v>7852</v>
      </c>
      <c r="C8563" s="74">
        <v>793.0</v>
      </c>
      <c r="D8563" s="130">
        <v>45215.0</v>
      </c>
      <c r="E8563" s="73" t="s">
        <v>10902</v>
      </c>
      <c r="F8563" s="130" t="s">
        <v>10903</v>
      </c>
      <c r="G8563" s="73" t="s">
        <v>18</v>
      </c>
      <c r="H8563" s="329" t="s">
        <v>2663</v>
      </c>
      <c r="I8563" s="287"/>
      <c r="J8563" s="285"/>
      <c r="K8563" s="21"/>
      <c r="L8563" s="21"/>
      <c r="M8563" s="21"/>
      <c r="N8563" s="22">
        <f t="shared" si="2"/>
        <v>46206</v>
      </c>
      <c r="O8563" s="23">
        <f>'RESOLUCIONES EPG'!$N8563-'RESOLUCIONES EPG'!$D8563</f>
        <v>991</v>
      </c>
    </row>
    <row r="8564" ht="15.75" customHeight="1">
      <c r="A8564" s="275" t="str">
        <f>'RESOLUCIONES 2015'!A8559:H8559</f>
        <v/>
      </c>
      <c r="B8564" s="73" t="s">
        <v>7852</v>
      </c>
      <c r="C8564" s="74">
        <v>794.0</v>
      </c>
      <c r="D8564" s="130">
        <v>45215.0</v>
      </c>
      <c r="E8564" s="73" t="s">
        <v>10904</v>
      </c>
      <c r="F8564" s="130" t="s">
        <v>10905</v>
      </c>
      <c r="G8564" s="73" t="s">
        <v>18</v>
      </c>
      <c r="H8564" s="169" t="s">
        <v>10906</v>
      </c>
      <c r="I8564" s="287"/>
      <c r="J8564" s="285"/>
      <c r="K8564" s="21"/>
      <c r="L8564" s="21"/>
      <c r="M8564" s="21"/>
      <c r="N8564" s="22">
        <f t="shared" si="2"/>
        <v>46206</v>
      </c>
      <c r="O8564" s="23">
        <f>'RESOLUCIONES EPG'!$N8564-'RESOLUCIONES EPG'!$D8564</f>
        <v>991</v>
      </c>
    </row>
    <row r="8565" ht="15.75" customHeight="1">
      <c r="A8565" s="275" t="str">
        <f>'RESOLUCIONES 2015'!A8560:H8560</f>
        <v/>
      </c>
      <c r="B8565" s="73" t="s">
        <v>7852</v>
      </c>
      <c r="C8565" s="74">
        <v>795.0</v>
      </c>
      <c r="D8565" s="130">
        <v>45215.0</v>
      </c>
      <c r="E8565" s="73" t="s">
        <v>2750</v>
      </c>
      <c r="F8565" s="130" t="s">
        <v>10907</v>
      </c>
      <c r="G8565" s="73" t="s">
        <v>18</v>
      </c>
      <c r="H8565" s="169" t="s">
        <v>4966</v>
      </c>
      <c r="I8565" s="287"/>
      <c r="J8565" s="285"/>
      <c r="K8565" s="21"/>
      <c r="L8565" s="21"/>
      <c r="M8565" s="21"/>
      <c r="N8565" s="22">
        <f t="shared" si="2"/>
        <v>46206</v>
      </c>
      <c r="O8565" s="23">
        <f>'RESOLUCIONES EPG'!$N8565-'RESOLUCIONES EPG'!$D8565</f>
        <v>991</v>
      </c>
    </row>
    <row r="8566" ht="15.75" customHeight="1">
      <c r="A8566" s="275" t="str">
        <f>'RESOLUCIONES 2015'!A8561:H8561</f>
        <v/>
      </c>
      <c r="B8566" s="73" t="s">
        <v>7852</v>
      </c>
      <c r="C8566" s="74">
        <v>796.0</v>
      </c>
      <c r="D8566" s="130">
        <v>45215.0</v>
      </c>
      <c r="E8566" s="73" t="s">
        <v>10908</v>
      </c>
      <c r="F8566" s="130" t="s">
        <v>10909</v>
      </c>
      <c r="G8566" s="73" t="s">
        <v>18</v>
      </c>
      <c r="H8566" s="169" t="s">
        <v>2540</v>
      </c>
      <c r="I8566" s="287"/>
      <c r="J8566" s="285"/>
      <c r="K8566" s="21"/>
      <c r="L8566" s="21"/>
      <c r="M8566" s="21"/>
      <c r="N8566" s="22">
        <f t="shared" si="2"/>
        <v>46206</v>
      </c>
      <c r="O8566" s="23">
        <f>'RESOLUCIONES EPG'!$N8566-'RESOLUCIONES EPG'!$D8566</f>
        <v>991</v>
      </c>
    </row>
    <row r="8567" ht="15.75" customHeight="1">
      <c r="A8567" s="275" t="str">
        <f>'RESOLUCIONES 2015'!A8562:H8562</f>
        <v/>
      </c>
      <c r="B8567" s="73" t="s">
        <v>7852</v>
      </c>
      <c r="C8567" s="74">
        <v>797.0</v>
      </c>
      <c r="D8567" s="130">
        <v>45215.0</v>
      </c>
      <c r="E8567" s="73" t="s">
        <v>10910</v>
      </c>
      <c r="F8567" s="130" t="s">
        <v>10911</v>
      </c>
      <c r="G8567" s="73" t="s">
        <v>18</v>
      </c>
      <c r="H8567" s="169" t="s">
        <v>8653</v>
      </c>
      <c r="I8567" s="287"/>
      <c r="J8567" s="285"/>
      <c r="K8567" s="21"/>
      <c r="L8567" s="21"/>
      <c r="M8567" s="21"/>
      <c r="N8567" s="22">
        <f t="shared" si="2"/>
        <v>46206</v>
      </c>
      <c r="O8567" s="23">
        <f>'RESOLUCIONES EPG'!$N8567-'RESOLUCIONES EPG'!$D8567</f>
        <v>991</v>
      </c>
    </row>
    <row r="8568" ht="15.75" customHeight="1">
      <c r="A8568" s="275" t="str">
        <f>'RESOLUCIONES 2015'!A8563:H8563</f>
        <v/>
      </c>
      <c r="B8568" s="73" t="s">
        <v>7852</v>
      </c>
      <c r="C8568" s="74">
        <v>798.0</v>
      </c>
      <c r="D8568" s="130">
        <v>45215.0</v>
      </c>
      <c r="E8568" s="73" t="s">
        <v>1732</v>
      </c>
      <c r="F8568" s="130" t="s">
        <v>10912</v>
      </c>
      <c r="G8568" s="73" t="s">
        <v>18</v>
      </c>
      <c r="H8568" s="169" t="s">
        <v>4554</v>
      </c>
      <c r="I8568" s="287"/>
      <c r="J8568" s="285"/>
      <c r="K8568" s="21"/>
      <c r="L8568" s="21"/>
      <c r="M8568" s="21"/>
      <c r="N8568" s="22">
        <f t="shared" si="2"/>
        <v>46206</v>
      </c>
      <c r="O8568" s="23">
        <f>'RESOLUCIONES EPG'!$N8568-'RESOLUCIONES EPG'!$D8568</f>
        <v>991</v>
      </c>
    </row>
    <row r="8569" ht="15.75" customHeight="1">
      <c r="A8569" s="275" t="str">
        <f>'RESOLUCIONES 2015'!A8564:H8564</f>
        <v/>
      </c>
      <c r="B8569" s="73"/>
      <c r="C8569" s="74">
        <v>799.0</v>
      </c>
      <c r="D8569" s="130">
        <v>45215.0</v>
      </c>
      <c r="E8569" s="73" t="s">
        <v>10444</v>
      </c>
      <c r="F8569" s="130" t="s">
        <v>10445</v>
      </c>
      <c r="G8569" s="73" t="s">
        <v>8629</v>
      </c>
      <c r="H8569" s="169"/>
      <c r="I8569" s="287"/>
      <c r="J8569" s="285"/>
      <c r="K8569" s="21"/>
      <c r="L8569" s="21"/>
      <c r="M8569" s="21"/>
      <c r="N8569" s="22">
        <f t="shared" si="2"/>
        <v>46206</v>
      </c>
      <c r="O8569" s="23">
        <f>'RESOLUCIONES EPG'!$N8569-'RESOLUCIONES EPG'!$D8569</f>
        <v>991</v>
      </c>
    </row>
    <row r="8570" ht="15.75" customHeight="1">
      <c r="A8570" s="275" t="str">
        <f>'RESOLUCIONES 2015'!A8565:H8565</f>
        <v/>
      </c>
      <c r="B8570" s="73"/>
      <c r="C8570" s="74">
        <v>800.0</v>
      </c>
      <c r="D8570" s="130">
        <v>45216.0</v>
      </c>
      <c r="E8570" s="73" t="s">
        <v>10424</v>
      </c>
      <c r="F8570" s="130" t="s">
        <v>10531</v>
      </c>
      <c r="G8570" s="73" t="s">
        <v>1624</v>
      </c>
      <c r="H8570" s="169"/>
      <c r="I8570" s="287"/>
      <c r="J8570" s="285"/>
      <c r="K8570" s="21"/>
      <c r="L8570" s="21"/>
      <c r="M8570" s="21"/>
      <c r="N8570" s="22">
        <f t="shared" si="2"/>
        <v>46206</v>
      </c>
      <c r="O8570" s="23">
        <f>'RESOLUCIONES EPG'!$N8570-'RESOLUCIONES EPG'!$D8570</f>
        <v>990</v>
      </c>
    </row>
    <row r="8571" ht="15.75" customHeight="1">
      <c r="A8571" s="275" t="str">
        <f>'RESOLUCIONES 2015'!A8566:H8566</f>
        <v/>
      </c>
      <c r="B8571" s="73"/>
      <c r="C8571" s="74">
        <v>801.0</v>
      </c>
      <c r="D8571" s="130">
        <v>45216.0</v>
      </c>
      <c r="E8571" s="73" t="s">
        <v>2142</v>
      </c>
      <c r="F8571" s="130" t="s">
        <v>10535</v>
      </c>
      <c r="G8571" s="73" t="s">
        <v>1624</v>
      </c>
      <c r="H8571" s="169"/>
      <c r="I8571" s="287"/>
      <c r="J8571" s="285"/>
      <c r="K8571" s="21"/>
      <c r="L8571" s="21"/>
      <c r="M8571" s="21"/>
      <c r="N8571" s="22">
        <f t="shared" si="2"/>
        <v>46206</v>
      </c>
      <c r="O8571" s="23">
        <f>'RESOLUCIONES EPG'!$N8571-'RESOLUCIONES EPG'!$D8571</f>
        <v>990</v>
      </c>
    </row>
    <row r="8572" ht="15.75" customHeight="1">
      <c r="A8572" s="275" t="str">
        <f>'RESOLUCIONES 2015'!A8567:H8567</f>
        <v/>
      </c>
      <c r="B8572" s="73"/>
      <c r="C8572" s="74">
        <v>802.0</v>
      </c>
      <c r="D8572" s="130">
        <v>45216.0</v>
      </c>
      <c r="E8572" s="73" t="s">
        <v>10474</v>
      </c>
      <c r="F8572" s="130" t="s">
        <v>5302</v>
      </c>
      <c r="G8572" s="73" t="s">
        <v>131</v>
      </c>
      <c r="H8572" s="169"/>
      <c r="I8572" s="296" t="s">
        <v>10533</v>
      </c>
      <c r="J8572" s="296" t="s">
        <v>10098</v>
      </c>
      <c r="K8572" s="21"/>
      <c r="L8572" s="21"/>
      <c r="M8572" s="21"/>
      <c r="N8572" s="22">
        <f t="shared" si="2"/>
        <v>46206</v>
      </c>
      <c r="O8572" s="23">
        <f>'RESOLUCIONES EPG'!$N8572-'RESOLUCIONES EPG'!$D8572</f>
        <v>990</v>
      </c>
    </row>
    <row r="8573" ht="15.75" customHeight="1">
      <c r="A8573" s="275" t="str">
        <f>'RESOLUCIONES 2015'!A8568:H8568</f>
        <v/>
      </c>
      <c r="B8573" s="73"/>
      <c r="C8573" s="74">
        <v>803.0</v>
      </c>
      <c r="D8573" s="130">
        <v>45216.0</v>
      </c>
      <c r="E8573" s="73" t="s">
        <v>9637</v>
      </c>
      <c r="F8573" s="130" t="s">
        <v>9854</v>
      </c>
      <c r="G8573" s="73" t="s">
        <v>131</v>
      </c>
      <c r="H8573" s="169"/>
      <c r="I8573" s="299" t="s">
        <v>7678</v>
      </c>
      <c r="J8573" s="296" t="s">
        <v>10098</v>
      </c>
      <c r="K8573" s="21"/>
      <c r="L8573" s="21"/>
      <c r="M8573" s="21"/>
      <c r="N8573" s="22">
        <f t="shared" si="2"/>
        <v>46206</v>
      </c>
      <c r="O8573" s="23">
        <f>'RESOLUCIONES EPG'!$N8573-'RESOLUCIONES EPG'!$D8573</f>
        <v>990</v>
      </c>
    </row>
    <row r="8574" ht="15.75" customHeight="1">
      <c r="A8574" s="275" t="str">
        <f>'RESOLUCIONES 2015'!A8569:H8569</f>
        <v/>
      </c>
      <c r="B8574" s="73"/>
      <c r="C8574" s="74">
        <v>804.0</v>
      </c>
      <c r="D8574" s="130">
        <v>45216.0</v>
      </c>
      <c r="E8574" s="73" t="s">
        <v>10913</v>
      </c>
      <c r="F8574" s="130" t="s">
        <v>1510</v>
      </c>
      <c r="G8574" s="73" t="s">
        <v>131</v>
      </c>
      <c r="H8574" s="169"/>
      <c r="I8574" s="296" t="s">
        <v>10123</v>
      </c>
      <c r="J8574" s="296" t="s">
        <v>10519</v>
      </c>
      <c r="K8574" s="21"/>
      <c r="L8574" s="21"/>
      <c r="M8574" s="21"/>
      <c r="N8574" s="22">
        <f t="shared" si="2"/>
        <v>46206</v>
      </c>
      <c r="O8574" s="23">
        <f>'RESOLUCIONES EPG'!$N8574-'RESOLUCIONES EPG'!$D8574</f>
        <v>990</v>
      </c>
    </row>
    <row r="8575" ht="15.75" customHeight="1">
      <c r="A8575" s="275" t="str">
        <f>'RESOLUCIONES 2015'!A8570:H8570</f>
        <v/>
      </c>
      <c r="B8575" s="73"/>
      <c r="C8575" s="74">
        <v>805.0</v>
      </c>
      <c r="D8575" s="130">
        <v>45216.0</v>
      </c>
      <c r="E8575" s="73" t="s">
        <v>7340</v>
      </c>
      <c r="F8575" s="130" t="s">
        <v>10914</v>
      </c>
      <c r="G8575" s="73" t="s">
        <v>7469</v>
      </c>
      <c r="H8575" s="169"/>
      <c r="I8575" s="295"/>
      <c r="J8575" s="285"/>
      <c r="K8575" s="21"/>
      <c r="L8575" s="21"/>
      <c r="M8575" s="21"/>
      <c r="N8575" s="22">
        <f t="shared" si="2"/>
        <v>46206</v>
      </c>
      <c r="O8575" s="23">
        <f>'RESOLUCIONES EPG'!$N8575-'RESOLUCIONES EPG'!$D8575</f>
        <v>990</v>
      </c>
    </row>
    <row r="8576" ht="15.75" customHeight="1">
      <c r="A8576" s="275" t="str">
        <f>'RESOLUCIONES 2015'!A8571:H8571</f>
        <v/>
      </c>
      <c r="B8576" s="73"/>
      <c r="C8576" s="74">
        <v>806.0</v>
      </c>
      <c r="D8576" s="130">
        <v>45216.0</v>
      </c>
      <c r="E8576" s="73" t="s">
        <v>8582</v>
      </c>
      <c r="F8576" s="130" t="s">
        <v>10915</v>
      </c>
      <c r="G8576" s="73" t="s">
        <v>7469</v>
      </c>
      <c r="H8576" s="169"/>
      <c r="I8576" s="295"/>
      <c r="J8576" s="285"/>
      <c r="K8576" s="21"/>
      <c r="L8576" s="21"/>
      <c r="M8576" s="21"/>
      <c r="N8576" s="22">
        <f t="shared" si="2"/>
        <v>46206</v>
      </c>
      <c r="O8576" s="23">
        <f>'RESOLUCIONES EPG'!$N8576-'RESOLUCIONES EPG'!$D8576</f>
        <v>990</v>
      </c>
    </row>
    <row r="8577" ht="15.75" customHeight="1">
      <c r="A8577" s="275" t="str">
        <f>'RESOLUCIONES 2015'!A8572:H8572</f>
        <v/>
      </c>
      <c r="B8577" s="73"/>
      <c r="C8577" s="74">
        <v>807.0</v>
      </c>
      <c r="D8577" s="130">
        <v>45216.0</v>
      </c>
      <c r="E8577" s="73" t="s">
        <v>4506</v>
      </c>
      <c r="F8577" s="130" t="s">
        <v>10916</v>
      </c>
      <c r="G8577" s="73" t="s">
        <v>7469</v>
      </c>
      <c r="H8577" s="169"/>
      <c r="I8577" s="295"/>
      <c r="J8577" s="285"/>
      <c r="K8577" s="21"/>
      <c r="L8577" s="21"/>
      <c r="M8577" s="21"/>
      <c r="N8577" s="22">
        <f t="shared" si="2"/>
        <v>46206</v>
      </c>
      <c r="O8577" s="23">
        <f>'RESOLUCIONES EPG'!$N8577-'RESOLUCIONES EPG'!$D8577</f>
        <v>990</v>
      </c>
    </row>
    <row r="8578" ht="15.75" customHeight="1">
      <c r="A8578" s="275" t="str">
        <f>'RESOLUCIONES 2015'!A8573:H8573</f>
        <v/>
      </c>
      <c r="B8578" s="73" t="s">
        <v>7852</v>
      </c>
      <c r="C8578" s="74">
        <v>808.0</v>
      </c>
      <c r="D8578" s="130">
        <v>45218.0</v>
      </c>
      <c r="E8578" s="73" t="s">
        <v>1467</v>
      </c>
      <c r="F8578" s="130" t="s">
        <v>10917</v>
      </c>
      <c r="G8578" s="73" t="s">
        <v>1593</v>
      </c>
      <c r="H8578" s="169">
        <v>45225.0</v>
      </c>
      <c r="I8578" s="287"/>
      <c r="J8578" s="285"/>
      <c r="K8578" s="21"/>
      <c r="L8578" s="21"/>
      <c r="M8578" s="21"/>
      <c r="N8578" s="22">
        <f t="shared" si="2"/>
        <v>46206</v>
      </c>
      <c r="O8578" s="23">
        <f>'RESOLUCIONES EPG'!$N8578-'RESOLUCIONES EPG'!$D8578</f>
        <v>988</v>
      </c>
    </row>
    <row r="8579" ht="15.75" customHeight="1">
      <c r="A8579" s="275" t="str">
        <f>'RESOLUCIONES 2015'!A8574:H8574</f>
        <v/>
      </c>
      <c r="B8579" s="73" t="s">
        <v>7852</v>
      </c>
      <c r="C8579" s="74">
        <v>809.0</v>
      </c>
      <c r="D8579" s="130">
        <v>45219.0</v>
      </c>
      <c r="E8579" s="73" t="s">
        <v>10918</v>
      </c>
      <c r="F8579" s="130" t="s">
        <v>10919</v>
      </c>
      <c r="G8579" s="73" t="s">
        <v>18</v>
      </c>
      <c r="H8579" s="169"/>
      <c r="I8579" s="287"/>
      <c r="J8579" s="285"/>
      <c r="K8579" s="21"/>
      <c r="L8579" s="21"/>
      <c r="M8579" s="21"/>
      <c r="N8579" s="22">
        <f t="shared" si="2"/>
        <v>46206</v>
      </c>
      <c r="O8579" s="23">
        <f>'RESOLUCIONES EPG'!$N8579-'RESOLUCIONES EPG'!$D8579</f>
        <v>987</v>
      </c>
    </row>
    <row r="8580" ht="15.75" customHeight="1">
      <c r="A8580" s="275" t="str">
        <f>'RESOLUCIONES 2015'!A8575:H8575</f>
        <v/>
      </c>
      <c r="B8580" s="73" t="s">
        <v>7852</v>
      </c>
      <c r="C8580" s="74">
        <v>810.0</v>
      </c>
      <c r="D8580" s="130">
        <v>45219.0</v>
      </c>
      <c r="E8580" s="73" t="s">
        <v>10920</v>
      </c>
      <c r="F8580" s="130" t="s">
        <v>10921</v>
      </c>
      <c r="G8580" s="73" t="s">
        <v>18</v>
      </c>
      <c r="H8580" s="169"/>
      <c r="I8580" s="287"/>
      <c r="J8580" s="285"/>
      <c r="K8580" s="21"/>
      <c r="L8580" s="21"/>
      <c r="M8580" s="21"/>
      <c r="N8580" s="22">
        <f t="shared" si="2"/>
        <v>46206</v>
      </c>
      <c r="O8580" s="23">
        <f>'RESOLUCIONES EPG'!$N8580-'RESOLUCIONES EPG'!$D8580</f>
        <v>987</v>
      </c>
    </row>
    <row r="8581" ht="15.75" customHeight="1">
      <c r="A8581" s="275" t="str">
        <f>'RESOLUCIONES 2015'!A8576:H8576</f>
        <v/>
      </c>
      <c r="B8581" s="73" t="s">
        <v>7852</v>
      </c>
      <c r="C8581" s="74">
        <v>811.0</v>
      </c>
      <c r="D8581" s="130">
        <v>45219.0</v>
      </c>
      <c r="E8581" s="73" t="s">
        <v>10424</v>
      </c>
      <c r="F8581" s="130" t="s">
        <v>10425</v>
      </c>
      <c r="G8581" s="73" t="s">
        <v>8629</v>
      </c>
      <c r="H8581" s="169"/>
      <c r="I8581" s="287"/>
      <c r="J8581" s="285"/>
      <c r="K8581" s="21"/>
      <c r="L8581" s="21"/>
      <c r="M8581" s="21"/>
      <c r="N8581" s="22">
        <f t="shared" si="2"/>
        <v>46206</v>
      </c>
      <c r="O8581" s="23">
        <f>'RESOLUCIONES EPG'!$N8581-'RESOLUCIONES EPG'!$D8581</f>
        <v>987</v>
      </c>
    </row>
    <row r="8582" ht="15.75" customHeight="1">
      <c r="A8582" s="275" t="str">
        <f>'RESOLUCIONES 2015'!A8577:H8577</f>
        <v/>
      </c>
      <c r="B8582" s="73" t="s">
        <v>7852</v>
      </c>
      <c r="C8582" s="74">
        <v>812.0</v>
      </c>
      <c r="D8582" s="130">
        <v>45219.0</v>
      </c>
      <c r="E8582" s="73" t="s">
        <v>10431</v>
      </c>
      <c r="F8582" s="130" t="s">
        <v>10432</v>
      </c>
      <c r="G8582" s="73" t="s">
        <v>8629</v>
      </c>
      <c r="H8582" s="300"/>
      <c r="I8582" s="287"/>
      <c r="J8582" s="285"/>
      <c r="K8582" s="21"/>
      <c r="L8582" s="21"/>
      <c r="M8582" s="21"/>
      <c r="N8582" s="22">
        <f t="shared" si="2"/>
        <v>46206</v>
      </c>
      <c r="O8582" s="23">
        <f>'RESOLUCIONES EPG'!$N8582-'RESOLUCIONES EPG'!$D8582</f>
        <v>987</v>
      </c>
    </row>
    <row r="8583" ht="15.75" customHeight="1">
      <c r="A8583" s="275" t="str">
        <f>'RESOLUCIONES 2015'!A8578:H8578</f>
        <v/>
      </c>
      <c r="B8583" s="73" t="s">
        <v>7852</v>
      </c>
      <c r="C8583" s="74">
        <v>813.0</v>
      </c>
      <c r="D8583" s="130">
        <v>45219.0</v>
      </c>
      <c r="E8583" s="73" t="s">
        <v>2142</v>
      </c>
      <c r="F8583" s="130" t="s">
        <v>10480</v>
      </c>
      <c r="G8583" s="73" t="s">
        <v>8629</v>
      </c>
      <c r="H8583" s="300"/>
      <c r="I8583" s="287"/>
      <c r="J8583" s="285"/>
      <c r="K8583" s="21"/>
      <c r="L8583" s="21"/>
      <c r="M8583" s="21"/>
      <c r="N8583" s="22">
        <f t="shared" si="2"/>
        <v>46206</v>
      </c>
      <c r="O8583" s="23">
        <f>'RESOLUCIONES EPG'!$N8583-'RESOLUCIONES EPG'!$D8583</f>
        <v>987</v>
      </c>
    </row>
    <row r="8584" ht="15.75" customHeight="1">
      <c r="A8584" s="275" t="str">
        <f>'RESOLUCIONES 2015'!A8579:H8579</f>
        <v/>
      </c>
      <c r="B8584" s="73"/>
      <c r="C8584" s="74">
        <v>814.0</v>
      </c>
      <c r="D8584" s="130">
        <v>45222.0</v>
      </c>
      <c r="E8584" s="73" t="s">
        <v>10922</v>
      </c>
      <c r="F8584" s="130" t="s">
        <v>10923</v>
      </c>
      <c r="G8584" s="73" t="s">
        <v>2751</v>
      </c>
      <c r="H8584" s="169"/>
      <c r="I8584" s="299" t="s">
        <v>10924</v>
      </c>
      <c r="J8584" s="285"/>
      <c r="K8584" s="21"/>
      <c r="L8584" s="21"/>
      <c r="M8584" s="21"/>
      <c r="N8584" s="22">
        <f t="shared" si="2"/>
        <v>46206</v>
      </c>
      <c r="O8584" s="23">
        <f>'RESOLUCIONES EPG'!$N8584-'RESOLUCIONES EPG'!$D8584</f>
        <v>984</v>
      </c>
    </row>
    <row r="8585" ht="15.75" customHeight="1">
      <c r="A8585" s="275" t="str">
        <f>'RESOLUCIONES 2015'!A8580:H8580</f>
        <v/>
      </c>
      <c r="B8585" s="73"/>
      <c r="C8585" s="280">
        <v>815.0</v>
      </c>
      <c r="D8585" s="130">
        <v>45222.0</v>
      </c>
      <c r="E8585" s="73" t="s">
        <v>5513</v>
      </c>
      <c r="F8585" s="130" t="s">
        <v>5514</v>
      </c>
      <c r="G8585" s="73" t="s">
        <v>2751</v>
      </c>
      <c r="H8585" s="169"/>
      <c r="I8585" s="299" t="s">
        <v>10925</v>
      </c>
      <c r="J8585" s="299" t="s">
        <v>10926</v>
      </c>
      <c r="K8585" s="21"/>
      <c r="L8585" s="21"/>
      <c r="M8585" s="21"/>
      <c r="N8585" s="22">
        <f t="shared" si="2"/>
        <v>46206</v>
      </c>
      <c r="O8585" s="23">
        <f>'RESOLUCIONES EPG'!$N8585-'RESOLUCIONES EPG'!$D8585</f>
        <v>984</v>
      </c>
    </row>
    <row r="8586" ht="15.75" customHeight="1">
      <c r="A8586" s="275" t="str">
        <f>'RESOLUCIONES 2015'!A8581:H8581</f>
        <v/>
      </c>
      <c r="B8586" s="73"/>
      <c r="C8586" s="74">
        <v>816.0</v>
      </c>
      <c r="D8586" s="130">
        <v>45222.0</v>
      </c>
      <c r="E8586" s="73" t="s">
        <v>10927</v>
      </c>
      <c r="F8586" s="130" t="s">
        <v>10928</v>
      </c>
      <c r="G8586" s="73" t="s">
        <v>2751</v>
      </c>
      <c r="H8586" s="169"/>
      <c r="I8586" s="296" t="s">
        <v>8746</v>
      </c>
      <c r="J8586" s="296" t="s">
        <v>10929</v>
      </c>
      <c r="K8586" s="21"/>
      <c r="L8586" s="21"/>
      <c r="M8586" s="21"/>
      <c r="N8586" s="22">
        <f t="shared" si="2"/>
        <v>46206</v>
      </c>
      <c r="O8586" s="23">
        <f>'RESOLUCIONES EPG'!$N8586-'RESOLUCIONES EPG'!$D8586</f>
        <v>984</v>
      </c>
    </row>
    <row r="8587" ht="15.75" customHeight="1">
      <c r="A8587" s="275" t="str">
        <f>'RESOLUCIONES 2015'!A8582:H8582</f>
        <v/>
      </c>
      <c r="B8587" s="73"/>
      <c r="C8587" s="74">
        <v>817.0</v>
      </c>
      <c r="D8587" s="130">
        <v>45222.0</v>
      </c>
      <c r="E8587" s="73" t="s">
        <v>10930</v>
      </c>
      <c r="F8587" s="130" t="s">
        <v>10931</v>
      </c>
      <c r="G8587" s="73" t="s">
        <v>2751</v>
      </c>
      <c r="H8587" s="169"/>
      <c r="I8587" s="296" t="s">
        <v>10932</v>
      </c>
      <c r="J8587" s="285"/>
      <c r="K8587" s="21"/>
      <c r="L8587" s="21"/>
      <c r="M8587" s="21"/>
      <c r="N8587" s="22">
        <f t="shared" si="2"/>
        <v>46206</v>
      </c>
      <c r="O8587" s="23">
        <f>'RESOLUCIONES EPG'!$N8587-'RESOLUCIONES EPG'!$D8587</f>
        <v>984</v>
      </c>
    </row>
    <row r="8588" ht="15.75" customHeight="1">
      <c r="A8588" s="275" t="str">
        <f>'RESOLUCIONES 2015'!A8583:H8583</f>
        <v/>
      </c>
      <c r="B8588" s="73"/>
      <c r="C8588" s="74">
        <v>818.0</v>
      </c>
      <c r="D8588" s="130">
        <v>45222.0</v>
      </c>
      <c r="E8588" s="73" t="s">
        <v>10933</v>
      </c>
      <c r="F8588" s="130" t="s">
        <v>8606</v>
      </c>
      <c r="G8588" s="73" t="s">
        <v>2751</v>
      </c>
      <c r="H8588" s="169"/>
      <c r="I8588" s="299" t="s">
        <v>7604</v>
      </c>
      <c r="J8588" s="299" t="s">
        <v>10517</v>
      </c>
      <c r="K8588" s="21"/>
      <c r="L8588" s="21"/>
      <c r="M8588" s="21"/>
      <c r="N8588" s="22">
        <f t="shared" si="2"/>
        <v>46206</v>
      </c>
      <c r="O8588" s="23">
        <f>'RESOLUCIONES EPG'!$N8588-'RESOLUCIONES EPG'!$D8588</f>
        <v>984</v>
      </c>
    </row>
    <row r="8589" ht="15.75" customHeight="1">
      <c r="A8589" s="275" t="str">
        <f>'RESOLUCIONES 2015'!A8584:H8584</f>
        <v/>
      </c>
      <c r="B8589" s="73"/>
      <c r="C8589" s="74">
        <v>819.0</v>
      </c>
      <c r="D8589" s="130">
        <v>45222.0</v>
      </c>
      <c r="E8589" s="73" t="s">
        <v>10934</v>
      </c>
      <c r="F8589" s="130" t="s">
        <v>2910</v>
      </c>
      <c r="G8589" s="73" t="s">
        <v>2751</v>
      </c>
      <c r="H8589" s="169"/>
      <c r="I8589" s="296" t="s">
        <v>10123</v>
      </c>
      <c r="J8589" s="296" t="s">
        <v>10519</v>
      </c>
      <c r="K8589" s="21"/>
      <c r="L8589" s="21"/>
      <c r="M8589" s="21"/>
      <c r="N8589" s="22">
        <f t="shared" si="2"/>
        <v>46206</v>
      </c>
      <c r="O8589" s="23">
        <f>'RESOLUCIONES EPG'!$N8589-'RESOLUCIONES EPG'!$D8589</f>
        <v>984</v>
      </c>
    </row>
    <row r="8590" ht="15.75" customHeight="1">
      <c r="A8590" s="275" t="str">
        <f>'RESOLUCIONES 2015'!A8585:H8585</f>
        <v/>
      </c>
      <c r="B8590" s="73"/>
      <c r="C8590" s="280">
        <v>820.0</v>
      </c>
      <c r="D8590" s="130">
        <v>45222.0</v>
      </c>
      <c r="E8590" s="73" t="s">
        <v>10935</v>
      </c>
      <c r="F8590" s="130" t="s">
        <v>10936</v>
      </c>
      <c r="G8590" s="73" t="s">
        <v>2751</v>
      </c>
      <c r="H8590" s="169"/>
      <c r="I8590" s="296" t="s">
        <v>10937</v>
      </c>
      <c r="J8590" s="299" t="s">
        <v>10938</v>
      </c>
      <c r="K8590" s="21"/>
      <c r="L8590" s="21"/>
      <c r="M8590" s="21"/>
      <c r="N8590" s="22">
        <f t="shared" si="2"/>
        <v>46206</v>
      </c>
      <c r="O8590" s="23">
        <f>'RESOLUCIONES EPG'!$N8590-'RESOLUCIONES EPG'!$D8590</f>
        <v>984</v>
      </c>
    </row>
    <row r="8591" ht="15.75" customHeight="1">
      <c r="A8591" s="275" t="str">
        <f>'RESOLUCIONES 2015'!A8586:H8586</f>
        <v/>
      </c>
      <c r="B8591" s="73"/>
      <c r="C8591" s="74">
        <v>821.0</v>
      </c>
      <c r="D8591" s="130">
        <v>45222.0</v>
      </c>
      <c r="E8591" s="73" t="s">
        <v>10075</v>
      </c>
      <c r="F8591" s="130" t="s">
        <v>10171</v>
      </c>
      <c r="G8591" s="73" t="s">
        <v>2751</v>
      </c>
      <c r="H8591" s="169"/>
      <c r="I8591" s="296" t="s">
        <v>10939</v>
      </c>
      <c r="J8591" s="299" t="s">
        <v>10173</v>
      </c>
      <c r="K8591" s="21"/>
      <c r="L8591" s="21"/>
      <c r="M8591" s="21"/>
      <c r="N8591" s="22">
        <f t="shared" si="2"/>
        <v>46206</v>
      </c>
      <c r="O8591" s="23">
        <f>'RESOLUCIONES EPG'!$N8591-'RESOLUCIONES EPG'!$D8591</f>
        <v>984</v>
      </c>
    </row>
    <row r="8592" ht="15.75" customHeight="1">
      <c r="A8592" s="275" t="str">
        <f>'RESOLUCIONES 2015'!A8587:H8587</f>
        <v/>
      </c>
      <c r="B8592" s="73" t="s">
        <v>7852</v>
      </c>
      <c r="C8592" s="288">
        <v>822.0</v>
      </c>
      <c r="D8592" s="130">
        <v>45222.0</v>
      </c>
      <c r="E8592" s="73" t="s">
        <v>2348</v>
      </c>
      <c r="F8592" s="130" t="s">
        <v>10436</v>
      </c>
      <c r="G8592" s="73" t="s">
        <v>8629</v>
      </c>
      <c r="H8592" s="169"/>
      <c r="I8592" s="287"/>
      <c r="J8592" s="285"/>
      <c r="K8592" s="21"/>
      <c r="L8592" s="21"/>
      <c r="M8592" s="21"/>
      <c r="N8592" s="22">
        <f t="shared" si="2"/>
        <v>46206</v>
      </c>
      <c r="O8592" s="23">
        <f>'RESOLUCIONES EPG'!$N8592-'RESOLUCIONES EPG'!$D8592</f>
        <v>984</v>
      </c>
    </row>
    <row r="8593" ht="15.75" customHeight="1">
      <c r="A8593" s="275" t="str">
        <f>'RESOLUCIONES 2015'!A8588:H8588</f>
        <v/>
      </c>
      <c r="B8593" s="73" t="s">
        <v>7852</v>
      </c>
      <c r="C8593" s="288">
        <v>823.0</v>
      </c>
      <c r="D8593" s="130">
        <v>45222.0</v>
      </c>
      <c r="E8593" s="73" t="s">
        <v>8503</v>
      </c>
      <c r="F8593" s="130" t="s">
        <v>9210</v>
      </c>
      <c r="G8593" s="73" t="s">
        <v>8629</v>
      </c>
      <c r="H8593" s="169"/>
      <c r="I8593" s="287"/>
      <c r="J8593" s="285"/>
      <c r="K8593" s="21"/>
      <c r="L8593" s="21"/>
      <c r="M8593" s="21"/>
      <c r="N8593" s="22">
        <f t="shared" si="2"/>
        <v>46206</v>
      </c>
      <c r="O8593" s="23">
        <f>'RESOLUCIONES EPG'!$N8593-'RESOLUCIONES EPG'!$D8593</f>
        <v>984</v>
      </c>
    </row>
    <row r="8594" ht="15.75" customHeight="1">
      <c r="A8594" s="275" t="str">
        <f>'RESOLUCIONES 2015'!A8589:H8589</f>
        <v/>
      </c>
      <c r="B8594" s="73" t="s">
        <v>7852</v>
      </c>
      <c r="C8594" s="288">
        <v>824.0</v>
      </c>
      <c r="D8594" s="130">
        <v>45222.0</v>
      </c>
      <c r="E8594" s="73" t="s">
        <v>10803</v>
      </c>
      <c r="F8594" s="130" t="s">
        <v>10427</v>
      </c>
      <c r="G8594" s="73" t="s">
        <v>8629</v>
      </c>
      <c r="H8594" s="169"/>
      <c r="I8594" s="287"/>
      <c r="J8594" s="285"/>
      <c r="K8594" s="21"/>
      <c r="L8594" s="21"/>
      <c r="M8594" s="21"/>
      <c r="N8594" s="22">
        <f t="shared" si="2"/>
        <v>46206</v>
      </c>
      <c r="O8594" s="23">
        <f>'RESOLUCIONES EPG'!$N8594-'RESOLUCIONES EPG'!$D8594</f>
        <v>984</v>
      </c>
    </row>
    <row r="8595" ht="15.75" customHeight="1">
      <c r="A8595" s="275" t="str">
        <f>'RESOLUCIONES 2015'!A8590:H8590</f>
        <v/>
      </c>
      <c r="B8595" s="73" t="s">
        <v>7852</v>
      </c>
      <c r="C8595" s="74">
        <v>825.0</v>
      </c>
      <c r="D8595" s="130">
        <v>45224.0</v>
      </c>
      <c r="E8595" s="73" t="s">
        <v>2001</v>
      </c>
      <c r="F8595" s="130" t="s">
        <v>10465</v>
      </c>
      <c r="G8595" s="73" t="s">
        <v>8629</v>
      </c>
      <c r="H8595" s="169"/>
      <c r="I8595" s="287"/>
      <c r="J8595" s="285"/>
      <c r="K8595" s="21"/>
      <c r="L8595" s="21"/>
      <c r="M8595" s="21"/>
      <c r="N8595" s="22">
        <f t="shared" si="2"/>
        <v>46206</v>
      </c>
      <c r="O8595" s="23">
        <f>'RESOLUCIONES EPG'!$N8595-'RESOLUCIONES EPG'!$D8595</f>
        <v>982</v>
      </c>
    </row>
    <row r="8596" ht="15.75" customHeight="1">
      <c r="A8596" s="275" t="str">
        <f>'RESOLUCIONES 2015'!A8591:H8591</f>
        <v/>
      </c>
      <c r="B8596" s="73" t="s">
        <v>7852</v>
      </c>
      <c r="C8596" s="74">
        <v>826.0</v>
      </c>
      <c r="D8596" s="130">
        <v>45224.0</v>
      </c>
      <c r="E8596" s="73" t="s">
        <v>8753</v>
      </c>
      <c r="F8596" s="130" t="s">
        <v>8754</v>
      </c>
      <c r="G8596" s="73" t="s">
        <v>8629</v>
      </c>
      <c r="H8596" s="169"/>
      <c r="I8596" s="287"/>
      <c r="J8596" s="285"/>
      <c r="K8596" s="21"/>
      <c r="L8596" s="21"/>
      <c r="M8596" s="21"/>
      <c r="N8596" s="22">
        <f t="shared" si="2"/>
        <v>46206</v>
      </c>
      <c r="O8596" s="23">
        <f>'RESOLUCIONES EPG'!$N8596-'RESOLUCIONES EPG'!$D8596</f>
        <v>982</v>
      </c>
    </row>
    <row r="8597" ht="15.75" customHeight="1">
      <c r="A8597" s="275" t="str">
        <f>'RESOLUCIONES 2015'!A8592:H8592</f>
        <v/>
      </c>
      <c r="B8597" s="73" t="s">
        <v>7852</v>
      </c>
      <c r="C8597" s="74">
        <v>827.0</v>
      </c>
      <c r="D8597" s="130">
        <v>45224.0</v>
      </c>
      <c r="E8597" s="73" t="s">
        <v>2323</v>
      </c>
      <c r="F8597" s="130" t="s">
        <v>3065</v>
      </c>
      <c r="G8597" s="73" t="s">
        <v>9965</v>
      </c>
      <c r="H8597" s="169"/>
      <c r="I8597" s="287"/>
      <c r="J8597" s="285"/>
      <c r="K8597" s="21"/>
      <c r="L8597" s="21"/>
      <c r="M8597" s="21"/>
      <c r="N8597" s="22">
        <f t="shared" si="2"/>
        <v>46206</v>
      </c>
      <c r="O8597" s="23">
        <f>'RESOLUCIONES EPG'!$N8597-'RESOLUCIONES EPG'!$D8597</f>
        <v>982</v>
      </c>
    </row>
    <row r="8598" ht="15.75" customHeight="1">
      <c r="A8598" s="275" t="str">
        <f>'RESOLUCIONES 2015'!A8593:H8593</f>
        <v/>
      </c>
      <c r="B8598" s="73" t="s">
        <v>7852</v>
      </c>
      <c r="C8598" s="74">
        <v>828.0</v>
      </c>
      <c r="D8598" s="130">
        <v>45224.0</v>
      </c>
      <c r="E8598" s="73" t="s">
        <v>7035</v>
      </c>
      <c r="F8598" s="130" t="s">
        <v>7418</v>
      </c>
      <c r="G8598" s="73" t="s">
        <v>9965</v>
      </c>
      <c r="H8598" s="169"/>
      <c r="I8598" s="287"/>
      <c r="J8598" s="285"/>
      <c r="K8598" s="21"/>
      <c r="L8598" s="21"/>
      <c r="M8598" s="21"/>
      <c r="N8598" s="22">
        <f t="shared" si="2"/>
        <v>46206</v>
      </c>
      <c r="O8598" s="23">
        <f>'RESOLUCIONES EPG'!$N8598-'RESOLUCIONES EPG'!$D8598</f>
        <v>982</v>
      </c>
    </row>
    <row r="8599" ht="15.75" customHeight="1">
      <c r="A8599" s="275" t="str">
        <f>'RESOLUCIONES 2015'!A8594:H8594</f>
        <v/>
      </c>
      <c r="B8599" s="73" t="s">
        <v>7852</v>
      </c>
      <c r="C8599" s="74">
        <v>829.0</v>
      </c>
      <c r="D8599" s="130">
        <v>45224.0</v>
      </c>
      <c r="E8599" s="73" t="s">
        <v>5733</v>
      </c>
      <c r="F8599" s="130" t="s">
        <v>9807</v>
      </c>
      <c r="G8599" s="73" t="s">
        <v>1624</v>
      </c>
      <c r="H8599" s="169"/>
      <c r="I8599" s="287"/>
      <c r="J8599" s="285"/>
      <c r="K8599" s="21"/>
      <c r="L8599" s="21"/>
      <c r="M8599" s="21"/>
      <c r="N8599" s="22">
        <f t="shared" si="2"/>
        <v>46206</v>
      </c>
      <c r="O8599" s="23">
        <f>'RESOLUCIONES EPG'!$N8599-'RESOLUCIONES EPG'!$D8599</f>
        <v>982</v>
      </c>
    </row>
    <row r="8600" ht="15.75" customHeight="1">
      <c r="A8600" s="275" t="str">
        <f>'RESOLUCIONES 2015'!A8595:H8595</f>
        <v/>
      </c>
      <c r="B8600" s="73" t="s">
        <v>7852</v>
      </c>
      <c r="C8600" s="74">
        <v>830.0</v>
      </c>
      <c r="D8600" s="130">
        <v>45224.0</v>
      </c>
      <c r="E8600" s="73" t="s">
        <v>10311</v>
      </c>
      <c r="F8600" s="130" t="s">
        <v>10638</v>
      </c>
      <c r="G8600" s="73" t="s">
        <v>1624</v>
      </c>
      <c r="H8600" s="169"/>
      <c r="I8600" s="287"/>
      <c r="J8600" s="285"/>
      <c r="K8600" s="21"/>
      <c r="L8600" s="21"/>
      <c r="M8600" s="21"/>
      <c r="N8600" s="22">
        <f t="shared" si="2"/>
        <v>46206</v>
      </c>
      <c r="O8600" s="23">
        <f>'RESOLUCIONES EPG'!$N8600-'RESOLUCIONES EPG'!$D8600</f>
        <v>982</v>
      </c>
    </row>
    <row r="8601" ht="15.75" customHeight="1">
      <c r="A8601" s="275" t="str">
        <f>'RESOLUCIONES 2015'!A8596:H8596</f>
        <v/>
      </c>
      <c r="B8601" s="73" t="s">
        <v>7852</v>
      </c>
      <c r="C8601" s="74">
        <v>831.0</v>
      </c>
      <c r="D8601" s="130">
        <v>45224.0</v>
      </c>
      <c r="E8601" s="73" t="s">
        <v>10940</v>
      </c>
      <c r="F8601" s="130" t="s">
        <v>10651</v>
      </c>
      <c r="G8601" s="73" t="s">
        <v>1624</v>
      </c>
      <c r="H8601" s="169"/>
      <c r="I8601" s="287"/>
      <c r="J8601" s="285"/>
      <c r="K8601" s="21"/>
      <c r="L8601" s="21"/>
      <c r="M8601" s="21"/>
      <c r="N8601" s="22">
        <f t="shared" si="2"/>
        <v>46206</v>
      </c>
      <c r="O8601" s="23">
        <f>'RESOLUCIONES EPG'!$N8601-'RESOLUCIONES EPG'!$D8601</f>
        <v>982</v>
      </c>
    </row>
    <row r="8602" ht="15.75" customHeight="1">
      <c r="A8602" s="275" t="str">
        <f>'RESOLUCIONES 2015'!A8597:H8597</f>
        <v/>
      </c>
      <c r="B8602" s="73" t="s">
        <v>7852</v>
      </c>
      <c r="C8602" s="74">
        <v>832.0</v>
      </c>
      <c r="D8602" s="130">
        <v>45224.0</v>
      </c>
      <c r="E8602" s="73" t="s">
        <v>8952</v>
      </c>
      <c r="F8602" s="130" t="s">
        <v>9561</v>
      </c>
      <c r="G8602" s="73" t="s">
        <v>1624</v>
      </c>
      <c r="H8602" s="169"/>
      <c r="I8602" s="287"/>
      <c r="J8602" s="285"/>
      <c r="K8602" s="21"/>
      <c r="L8602" s="21"/>
      <c r="M8602" s="21"/>
      <c r="N8602" s="22">
        <f t="shared" si="2"/>
        <v>46206</v>
      </c>
      <c r="O8602" s="23">
        <f>'RESOLUCIONES EPG'!$N8602-'RESOLUCIONES EPG'!$D8602</f>
        <v>982</v>
      </c>
    </row>
    <row r="8603" ht="15.75" customHeight="1">
      <c r="A8603" s="275" t="str">
        <f>'RESOLUCIONES 2015'!A8598:H8598</f>
        <v/>
      </c>
      <c r="B8603" s="73" t="s">
        <v>7852</v>
      </c>
      <c r="C8603" s="74">
        <v>833.0</v>
      </c>
      <c r="D8603" s="130">
        <v>45224.0</v>
      </c>
      <c r="E8603" s="73" t="s">
        <v>9818</v>
      </c>
      <c r="F8603" s="130" t="s">
        <v>10273</v>
      </c>
      <c r="G8603" s="73" t="s">
        <v>1624</v>
      </c>
      <c r="H8603" s="169"/>
      <c r="I8603" s="287"/>
      <c r="J8603" s="285"/>
      <c r="K8603" s="21"/>
      <c r="L8603" s="21"/>
      <c r="M8603" s="21"/>
      <c r="N8603" s="22">
        <f t="shared" si="2"/>
        <v>46206</v>
      </c>
      <c r="O8603" s="23">
        <f>'RESOLUCIONES EPG'!$N8603-'RESOLUCIONES EPG'!$D8603</f>
        <v>982</v>
      </c>
    </row>
    <row r="8604" ht="15.75" customHeight="1">
      <c r="A8604" s="275" t="str">
        <f>'RESOLUCIONES 2015'!A8599:H8599</f>
        <v/>
      </c>
      <c r="B8604" s="73" t="s">
        <v>7852</v>
      </c>
      <c r="C8604" s="74">
        <v>834.0</v>
      </c>
      <c r="D8604" s="130">
        <v>45224.0</v>
      </c>
      <c r="E8604" s="73" t="s">
        <v>8878</v>
      </c>
      <c r="F8604" s="130" t="s">
        <v>8879</v>
      </c>
      <c r="G8604" s="73" t="s">
        <v>1624</v>
      </c>
      <c r="H8604" s="169"/>
      <c r="I8604" s="287"/>
      <c r="J8604" s="285"/>
      <c r="K8604" s="21"/>
      <c r="L8604" s="21"/>
      <c r="M8604" s="21"/>
      <c r="N8604" s="22">
        <f t="shared" si="2"/>
        <v>46206</v>
      </c>
      <c r="O8604" s="23">
        <f>'RESOLUCIONES EPG'!$N8604-'RESOLUCIONES EPG'!$D8604</f>
        <v>982</v>
      </c>
    </row>
    <row r="8605" ht="15.75" customHeight="1">
      <c r="A8605" s="275" t="str">
        <f>'RESOLUCIONES 2015'!A8600:H8600</f>
        <v/>
      </c>
      <c r="B8605" s="73" t="s">
        <v>7852</v>
      </c>
      <c r="C8605" s="74">
        <v>835.0</v>
      </c>
      <c r="D8605" s="130">
        <v>45224.0</v>
      </c>
      <c r="E8605" s="73" t="s">
        <v>5564</v>
      </c>
      <c r="F8605" s="130" t="s">
        <v>5998</v>
      </c>
      <c r="G8605" s="73" t="s">
        <v>1624</v>
      </c>
      <c r="H8605" s="169"/>
      <c r="I8605" s="287"/>
      <c r="J8605" s="285"/>
      <c r="K8605" s="21"/>
      <c r="L8605" s="21"/>
      <c r="M8605" s="21"/>
      <c r="N8605" s="22">
        <f t="shared" si="2"/>
        <v>46206</v>
      </c>
      <c r="O8605" s="23">
        <f>'RESOLUCIONES EPG'!$N8605-'RESOLUCIONES EPG'!$D8605</f>
        <v>982</v>
      </c>
    </row>
    <row r="8606" ht="15.75" customHeight="1">
      <c r="A8606" s="275" t="str">
        <f>'RESOLUCIONES 2015'!A8601:H8601</f>
        <v/>
      </c>
      <c r="B8606" s="73" t="s">
        <v>7852</v>
      </c>
      <c r="C8606" s="74">
        <v>836.0</v>
      </c>
      <c r="D8606" s="130">
        <v>45224.0</v>
      </c>
      <c r="E8606" s="73" t="s">
        <v>10941</v>
      </c>
      <c r="F8606" s="130" t="s">
        <v>9211</v>
      </c>
      <c r="G8606" s="73" t="s">
        <v>1593</v>
      </c>
      <c r="H8606" s="253">
        <v>45236.0</v>
      </c>
      <c r="I8606" s="287"/>
      <c r="J8606" s="285"/>
      <c r="K8606" s="21"/>
      <c r="L8606" s="21"/>
      <c r="M8606" s="21"/>
      <c r="N8606" s="22">
        <f t="shared" si="2"/>
        <v>46206</v>
      </c>
      <c r="O8606" s="23">
        <f>'RESOLUCIONES EPG'!$N8606-'RESOLUCIONES EPG'!$D8606</f>
        <v>982</v>
      </c>
    </row>
    <row r="8607" ht="15.75" customHeight="1">
      <c r="A8607" s="275" t="str">
        <f>'RESOLUCIONES 2015'!A8602:H8602</f>
        <v/>
      </c>
      <c r="B8607" s="73" t="s">
        <v>7852</v>
      </c>
      <c r="C8607" s="74">
        <v>837.0</v>
      </c>
      <c r="D8607" s="130">
        <v>45224.0</v>
      </c>
      <c r="E8607" s="73" t="s">
        <v>1937</v>
      </c>
      <c r="F8607" s="130" t="s">
        <v>8555</v>
      </c>
      <c r="G8607" s="73" t="s">
        <v>1593</v>
      </c>
      <c r="H8607" s="253">
        <v>45236.0</v>
      </c>
      <c r="I8607" s="287"/>
      <c r="J8607" s="285"/>
      <c r="K8607" s="21"/>
      <c r="L8607" s="21"/>
      <c r="M8607" s="21"/>
      <c r="N8607" s="22">
        <f t="shared" si="2"/>
        <v>46206</v>
      </c>
      <c r="O8607" s="23">
        <f>'RESOLUCIONES EPG'!$N8607-'RESOLUCIONES EPG'!$D8607</f>
        <v>982</v>
      </c>
    </row>
    <row r="8608" ht="15.75" customHeight="1">
      <c r="A8608" s="275" t="str">
        <f>'RESOLUCIONES 2015'!A8603:H8603</f>
        <v/>
      </c>
      <c r="B8608" s="73" t="s">
        <v>7852</v>
      </c>
      <c r="C8608" s="74">
        <v>838.0</v>
      </c>
      <c r="D8608" s="130">
        <v>45224.0</v>
      </c>
      <c r="E8608" s="73" t="s">
        <v>2003</v>
      </c>
      <c r="F8608" s="130" t="s">
        <v>10464</v>
      </c>
      <c r="G8608" s="73" t="s">
        <v>8629</v>
      </c>
      <c r="H8608" s="169"/>
      <c r="I8608" s="287"/>
      <c r="J8608" s="285"/>
      <c r="K8608" s="21"/>
      <c r="L8608" s="21"/>
      <c r="M8608" s="21"/>
      <c r="N8608" s="22">
        <f t="shared" si="2"/>
        <v>46206</v>
      </c>
      <c r="O8608" s="23">
        <f>'RESOLUCIONES EPG'!$N8608-'RESOLUCIONES EPG'!$D8608</f>
        <v>982</v>
      </c>
    </row>
    <row r="8609" ht="15.75" customHeight="1">
      <c r="A8609" s="275" t="str">
        <f>'RESOLUCIONES 2015'!A8604:H8604</f>
        <v/>
      </c>
      <c r="B8609" s="73" t="s">
        <v>7852</v>
      </c>
      <c r="C8609" s="74">
        <v>839.0</v>
      </c>
      <c r="D8609" s="130">
        <v>45225.0</v>
      </c>
      <c r="E8609" s="73" t="s">
        <v>10298</v>
      </c>
      <c r="F8609" s="130" t="s">
        <v>10299</v>
      </c>
      <c r="G8609" s="73" t="s">
        <v>10942</v>
      </c>
      <c r="H8609" s="169"/>
      <c r="I8609" s="287"/>
      <c r="J8609" s="285"/>
      <c r="K8609" s="21"/>
      <c r="L8609" s="21"/>
      <c r="M8609" s="21"/>
      <c r="N8609" s="22">
        <f t="shared" si="2"/>
        <v>46206</v>
      </c>
      <c r="O8609" s="23">
        <f>'RESOLUCIONES EPG'!$N8609-'RESOLUCIONES EPG'!$D8609</f>
        <v>981</v>
      </c>
    </row>
    <row r="8610" ht="15.75" customHeight="1">
      <c r="A8610" s="275" t="str">
        <f>'RESOLUCIONES 2015'!A8605:H8605</f>
        <v/>
      </c>
      <c r="B8610" s="73" t="s">
        <v>7852</v>
      </c>
      <c r="C8610" s="74">
        <v>840.0</v>
      </c>
      <c r="D8610" s="130">
        <v>45225.0</v>
      </c>
      <c r="E8610" s="73" t="s">
        <v>7928</v>
      </c>
      <c r="F8610" s="130" t="s">
        <v>10943</v>
      </c>
      <c r="G8610" s="73" t="s">
        <v>1593</v>
      </c>
      <c r="H8610" s="253">
        <v>45237.0</v>
      </c>
      <c r="I8610" s="287"/>
      <c r="J8610" s="285"/>
      <c r="K8610" s="21"/>
      <c r="L8610" s="21"/>
      <c r="M8610" s="21"/>
      <c r="N8610" s="22">
        <f t="shared" si="2"/>
        <v>46206</v>
      </c>
      <c r="O8610" s="23">
        <f>'RESOLUCIONES EPG'!$N8610-'RESOLUCIONES EPG'!$D8610</f>
        <v>981</v>
      </c>
    </row>
    <row r="8611" ht="15.75" customHeight="1">
      <c r="A8611" s="275" t="str">
        <f>'RESOLUCIONES 2015'!A8606:H8606</f>
        <v/>
      </c>
      <c r="B8611" s="73" t="s">
        <v>7852</v>
      </c>
      <c r="C8611" s="74">
        <v>841.0</v>
      </c>
      <c r="D8611" s="130">
        <v>45225.0</v>
      </c>
      <c r="E8611" s="73" t="s">
        <v>5344</v>
      </c>
      <c r="F8611" s="130" t="s">
        <v>6119</v>
      </c>
      <c r="G8611" s="73" t="s">
        <v>1593</v>
      </c>
      <c r="H8611" s="253">
        <v>45238.0</v>
      </c>
      <c r="I8611" s="287"/>
      <c r="J8611" s="285"/>
      <c r="K8611" s="21"/>
      <c r="L8611" s="21"/>
      <c r="M8611" s="21"/>
      <c r="N8611" s="22">
        <f t="shared" si="2"/>
        <v>46206</v>
      </c>
      <c r="O8611" s="23">
        <f>'RESOLUCIONES EPG'!$N8611-'RESOLUCIONES EPG'!$D8611</f>
        <v>981</v>
      </c>
    </row>
    <row r="8612" ht="15.75" customHeight="1">
      <c r="A8612" s="275" t="str">
        <f>'RESOLUCIONES 2015'!A8607:H8607</f>
        <v/>
      </c>
      <c r="B8612" s="73"/>
      <c r="C8612" s="74">
        <v>842.0</v>
      </c>
      <c r="D8612" s="130">
        <v>45226.0</v>
      </c>
      <c r="E8612" s="73" t="s">
        <v>8753</v>
      </c>
      <c r="F8612" s="130" t="s">
        <v>9659</v>
      </c>
      <c r="G8612" s="73" t="s">
        <v>131</v>
      </c>
      <c r="H8612" s="169"/>
      <c r="I8612" s="299" t="s">
        <v>10944</v>
      </c>
      <c r="J8612" s="299" t="s">
        <v>8698</v>
      </c>
      <c r="K8612" s="21"/>
      <c r="L8612" s="21"/>
      <c r="M8612" s="21"/>
      <c r="N8612" s="22">
        <f t="shared" si="2"/>
        <v>46206</v>
      </c>
      <c r="O8612" s="23">
        <f>'RESOLUCIONES EPG'!$N8612-'RESOLUCIONES EPG'!$D8612</f>
        <v>980</v>
      </c>
    </row>
    <row r="8613" ht="15.75" customHeight="1">
      <c r="A8613" s="275" t="str">
        <f>'RESOLUCIONES 2015'!A8608:H8608</f>
        <v/>
      </c>
      <c r="B8613" s="73"/>
      <c r="C8613" s="74">
        <v>843.0</v>
      </c>
      <c r="D8613" s="130">
        <v>45226.0</v>
      </c>
      <c r="E8613" s="73" t="s">
        <v>2001</v>
      </c>
      <c r="F8613" s="130" t="s">
        <v>10534</v>
      </c>
      <c r="G8613" s="73" t="s">
        <v>131</v>
      </c>
      <c r="H8613" s="169"/>
      <c r="I8613" s="299" t="s">
        <v>10532</v>
      </c>
      <c r="J8613" s="285"/>
      <c r="K8613" s="21"/>
      <c r="L8613" s="21"/>
      <c r="M8613" s="21"/>
      <c r="N8613" s="22">
        <f t="shared" si="2"/>
        <v>46206</v>
      </c>
      <c r="O8613" s="23">
        <f>'RESOLUCIONES EPG'!$N8613-'RESOLUCIONES EPG'!$D8613</f>
        <v>980</v>
      </c>
    </row>
    <row r="8614" ht="15.75" customHeight="1">
      <c r="A8614" s="275" t="str">
        <f>'RESOLUCIONES 2015'!A8609:H8609</f>
        <v/>
      </c>
      <c r="B8614" s="73"/>
      <c r="C8614" s="74">
        <v>844.0</v>
      </c>
      <c r="D8614" s="130">
        <v>45226.0</v>
      </c>
      <c r="E8614" s="73" t="s">
        <v>9084</v>
      </c>
      <c r="F8614" s="130" t="s">
        <v>9085</v>
      </c>
      <c r="G8614" s="73" t="s">
        <v>131</v>
      </c>
      <c r="H8614" s="300"/>
      <c r="I8614" s="299" t="s">
        <v>10945</v>
      </c>
      <c r="J8614" s="296" t="s">
        <v>10012</v>
      </c>
      <c r="K8614" s="21"/>
      <c r="L8614" s="21"/>
      <c r="M8614" s="21"/>
      <c r="N8614" s="22">
        <f t="shared" si="2"/>
        <v>46206</v>
      </c>
      <c r="O8614" s="23">
        <f>'RESOLUCIONES EPG'!$N8614-'RESOLUCIONES EPG'!$D8614</f>
        <v>980</v>
      </c>
    </row>
    <row r="8615" ht="15.75" customHeight="1">
      <c r="A8615" s="275" t="str">
        <f>'RESOLUCIONES 2015'!A8610:H8610</f>
        <v/>
      </c>
      <c r="B8615" s="73"/>
      <c r="C8615" s="74">
        <v>845.0</v>
      </c>
      <c r="D8615" s="130">
        <v>45226.0</v>
      </c>
      <c r="E8615" s="73" t="s">
        <v>2142</v>
      </c>
      <c r="F8615" s="130" t="s">
        <v>10535</v>
      </c>
      <c r="G8615" s="73" t="s">
        <v>131</v>
      </c>
      <c r="H8615" s="331"/>
      <c r="I8615" s="296" t="s">
        <v>10519</v>
      </c>
      <c r="J8615" s="296" t="s">
        <v>10123</v>
      </c>
      <c r="K8615" s="21"/>
      <c r="L8615" s="21"/>
      <c r="M8615" s="21"/>
      <c r="N8615" s="22">
        <f t="shared" si="2"/>
        <v>46206</v>
      </c>
      <c r="O8615" s="23">
        <f>'RESOLUCIONES EPG'!$N8615-'RESOLUCIONES EPG'!$D8615</f>
        <v>980</v>
      </c>
    </row>
    <row r="8616" ht="15.75" customHeight="1">
      <c r="A8616" s="275" t="str">
        <f>'RESOLUCIONES 2015'!A8611:H8611</f>
        <v/>
      </c>
      <c r="B8616" s="73"/>
      <c r="C8616" s="74">
        <v>846.0</v>
      </c>
      <c r="D8616" s="130">
        <v>45226.0</v>
      </c>
      <c r="E8616" s="73" t="s">
        <v>10946</v>
      </c>
      <c r="F8616" s="130" t="s">
        <v>10536</v>
      </c>
      <c r="G8616" s="73" t="s">
        <v>131</v>
      </c>
      <c r="H8616" s="169"/>
      <c r="I8616" s="296" t="s">
        <v>10123</v>
      </c>
      <c r="J8616" s="296" t="s">
        <v>10519</v>
      </c>
      <c r="K8616" s="21"/>
      <c r="L8616" s="21"/>
      <c r="M8616" s="21"/>
      <c r="N8616" s="22">
        <f t="shared" si="2"/>
        <v>46206</v>
      </c>
      <c r="O8616" s="23">
        <f>'RESOLUCIONES EPG'!$N8616-'RESOLUCIONES EPG'!$D8616</f>
        <v>980</v>
      </c>
    </row>
    <row r="8617" ht="15.75" customHeight="1">
      <c r="A8617" s="275" t="str">
        <f>'RESOLUCIONES 2015'!A8612:H8612</f>
        <v/>
      </c>
      <c r="B8617" s="73"/>
      <c r="C8617" s="74">
        <v>847.0</v>
      </c>
      <c r="D8617" s="130">
        <v>45226.0</v>
      </c>
      <c r="E8617" s="73" t="s">
        <v>1383</v>
      </c>
      <c r="F8617" s="130" t="s">
        <v>1384</v>
      </c>
      <c r="G8617" s="73" t="s">
        <v>131</v>
      </c>
      <c r="H8617" s="169"/>
      <c r="I8617" s="296" t="s">
        <v>10781</v>
      </c>
      <c r="J8617" s="299" t="s">
        <v>8366</v>
      </c>
      <c r="K8617" s="21"/>
      <c r="L8617" s="21"/>
      <c r="M8617" s="21"/>
      <c r="N8617" s="22">
        <f t="shared" si="2"/>
        <v>46206</v>
      </c>
      <c r="O8617" s="23">
        <f>'RESOLUCIONES EPG'!$N8617-'RESOLUCIONES EPG'!$D8617</f>
        <v>980</v>
      </c>
    </row>
    <row r="8618" ht="15.75" customHeight="1">
      <c r="A8618" s="275" t="str">
        <f>'RESOLUCIONES 2015'!A8613:H8613</f>
        <v/>
      </c>
      <c r="B8618" s="73"/>
      <c r="C8618" s="74">
        <v>848.0</v>
      </c>
      <c r="D8618" s="130">
        <v>45226.0</v>
      </c>
      <c r="E8618" s="73" t="s">
        <v>6779</v>
      </c>
      <c r="F8618" s="130" t="s">
        <v>7507</v>
      </c>
      <c r="G8618" s="73" t="s">
        <v>131</v>
      </c>
      <c r="H8618" s="169"/>
      <c r="I8618" s="299" t="s">
        <v>10947</v>
      </c>
      <c r="J8618" s="299" t="s">
        <v>7678</v>
      </c>
      <c r="K8618" s="21"/>
      <c r="L8618" s="21"/>
      <c r="M8618" s="21"/>
      <c r="N8618" s="22">
        <f t="shared" si="2"/>
        <v>46206</v>
      </c>
      <c r="O8618" s="23">
        <f>'RESOLUCIONES EPG'!$N8618-'RESOLUCIONES EPG'!$D8618</f>
        <v>980</v>
      </c>
    </row>
    <row r="8619" ht="15.75" customHeight="1">
      <c r="A8619" s="275" t="str">
        <f>'RESOLUCIONES 2015'!A8614:H8614</f>
        <v/>
      </c>
      <c r="B8619" s="73"/>
      <c r="C8619" s="74">
        <v>849.0</v>
      </c>
      <c r="D8619" s="130">
        <v>45226.0</v>
      </c>
      <c r="E8619" s="73" t="s">
        <v>10803</v>
      </c>
      <c r="F8619" s="130" t="s">
        <v>10526</v>
      </c>
      <c r="G8619" s="73" t="s">
        <v>131</v>
      </c>
      <c r="H8619" s="169"/>
      <c r="I8619" s="296" t="s">
        <v>10098</v>
      </c>
      <c r="J8619" s="299" t="s">
        <v>10517</v>
      </c>
      <c r="K8619" s="21"/>
      <c r="L8619" s="21"/>
      <c r="M8619" s="21"/>
      <c r="N8619" s="22">
        <f t="shared" si="2"/>
        <v>46206</v>
      </c>
      <c r="O8619" s="23">
        <f>'RESOLUCIONES EPG'!$N8619-'RESOLUCIONES EPG'!$D8619</f>
        <v>980</v>
      </c>
    </row>
    <row r="8620" ht="15.75" customHeight="1">
      <c r="A8620" s="275" t="str">
        <f>'RESOLUCIONES 2015'!A8615:H8615</f>
        <v/>
      </c>
      <c r="B8620" s="73"/>
      <c r="C8620" s="74">
        <v>850.0</v>
      </c>
      <c r="D8620" s="130">
        <v>45226.0</v>
      </c>
      <c r="E8620" s="73" t="s">
        <v>10158</v>
      </c>
      <c r="F8620" s="130" t="s">
        <v>10255</v>
      </c>
      <c r="G8620" s="73" t="s">
        <v>131</v>
      </c>
      <c r="H8620" s="169"/>
      <c r="I8620" s="299" t="s">
        <v>10781</v>
      </c>
      <c r="J8620" s="299" t="s">
        <v>10948</v>
      </c>
      <c r="K8620" s="21"/>
      <c r="L8620" s="21"/>
      <c r="M8620" s="21"/>
      <c r="N8620" s="22">
        <f t="shared" si="2"/>
        <v>46206</v>
      </c>
      <c r="O8620" s="23">
        <f>'RESOLUCIONES EPG'!$N8620-'RESOLUCIONES EPG'!$D8620</f>
        <v>980</v>
      </c>
    </row>
    <row r="8621" ht="15.75" customHeight="1">
      <c r="A8621" s="275" t="str">
        <f>'RESOLUCIONES 2015'!A8616:H8616</f>
        <v/>
      </c>
      <c r="B8621" s="73"/>
      <c r="C8621" s="74">
        <v>851.0</v>
      </c>
      <c r="D8621" s="130">
        <v>45226.0</v>
      </c>
      <c r="E8621" s="73" t="s">
        <v>5321</v>
      </c>
      <c r="F8621" s="130" t="s">
        <v>10539</v>
      </c>
      <c r="G8621" s="73" t="s">
        <v>131</v>
      </c>
      <c r="H8621" s="169"/>
      <c r="I8621" s="296" t="s">
        <v>10157</v>
      </c>
      <c r="J8621" s="285"/>
      <c r="K8621" s="21"/>
      <c r="L8621" s="21"/>
      <c r="M8621" s="21"/>
      <c r="N8621" s="22">
        <f t="shared" si="2"/>
        <v>46206</v>
      </c>
      <c r="O8621" s="23">
        <f>'RESOLUCIONES EPG'!$N8621-'RESOLUCIONES EPG'!$D8621</f>
        <v>980</v>
      </c>
    </row>
    <row r="8622" ht="15.75" customHeight="1">
      <c r="A8622" s="275" t="str">
        <f>'RESOLUCIONES 2015'!A8617:H8617</f>
        <v/>
      </c>
      <c r="B8622" s="73" t="s">
        <v>7852</v>
      </c>
      <c r="C8622" s="74">
        <v>852.0</v>
      </c>
      <c r="D8622" s="130">
        <v>45226.0</v>
      </c>
      <c r="E8622" s="73" t="s">
        <v>10079</v>
      </c>
      <c r="F8622" s="130" t="s">
        <v>10080</v>
      </c>
      <c r="G8622" s="73" t="s">
        <v>8629</v>
      </c>
      <c r="H8622" s="169"/>
      <c r="I8622" s="287"/>
      <c r="J8622" s="285"/>
      <c r="K8622" s="21"/>
      <c r="L8622" s="21"/>
      <c r="M8622" s="21"/>
      <c r="N8622" s="22">
        <f t="shared" si="2"/>
        <v>46206</v>
      </c>
      <c r="O8622" s="23">
        <f>'RESOLUCIONES EPG'!$N8622-'RESOLUCIONES EPG'!$D8622</f>
        <v>980</v>
      </c>
    </row>
    <row r="8623" ht="15.75" customHeight="1">
      <c r="A8623" s="275" t="str">
        <f>'RESOLUCIONES 2015'!A8618:H8618</f>
        <v/>
      </c>
      <c r="B8623" s="73" t="s">
        <v>7852</v>
      </c>
      <c r="C8623" s="74">
        <v>853.0</v>
      </c>
      <c r="D8623" s="130">
        <v>45226.0</v>
      </c>
      <c r="E8623" s="73" t="s">
        <v>7280</v>
      </c>
      <c r="F8623" s="130" t="s">
        <v>10949</v>
      </c>
      <c r="G8623" s="73" t="s">
        <v>8629</v>
      </c>
      <c r="H8623" s="169"/>
      <c r="I8623" s="287"/>
      <c r="J8623" s="285"/>
      <c r="K8623" s="21"/>
      <c r="L8623" s="21"/>
      <c r="M8623" s="21"/>
      <c r="N8623" s="22">
        <f t="shared" si="2"/>
        <v>46206</v>
      </c>
      <c r="O8623" s="23">
        <f>'RESOLUCIONES EPG'!$N8623-'RESOLUCIONES EPG'!$D8623</f>
        <v>980</v>
      </c>
    </row>
    <row r="8624" ht="15.75" customHeight="1">
      <c r="A8624" s="275" t="str">
        <f>'RESOLUCIONES 2015'!A8619:H8619</f>
        <v/>
      </c>
      <c r="B8624" s="73" t="s">
        <v>7852</v>
      </c>
      <c r="C8624" s="74">
        <v>854.0</v>
      </c>
      <c r="D8624" s="130">
        <v>45229.0</v>
      </c>
      <c r="E8624" s="73" t="s">
        <v>7316</v>
      </c>
      <c r="F8624" s="130" t="s">
        <v>9941</v>
      </c>
      <c r="G8624" s="73" t="s">
        <v>1624</v>
      </c>
      <c r="H8624" s="169"/>
      <c r="I8624" s="287"/>
      <c r="J8624" s="285"/>
      <c r="K8624" s="21"/>
      <c r="L8624" s="21"/>
      <c r="M8624" s="21"/>
      <c r="N8624" s="22">
        <f t="shared" si="2"/>
        <v>46206</v>
      </c>
      <c r="O8624" s="23">
        <f>'RESOLUCIONES EPG'!$N8624-'RESOLUCIONES EPG'!$D8624</f>
        <v>977</v>
      </c>
    </row>
    <row r="8625" ht="15.75" customHeight="1">
      <c r="A8625" s="275" t="str">
        <f>'RESOLUCIONES 2015'!A8620:H8620</f>
        <v/>
      </c>
      <c r="B8625" s="73" t="s">
        <v>7852</v>
      </c>
      <c r="C8625" s="74">
        <v>855.0</v>
      </c>
      <c r="D8625" s="130">
        <v>45229.0</v>
      </c>
      <c r="E8625" s="73" t="s">
        <v>1571</v>
      </c>
      <c r="F8625" s="130" t="s">
        <v>10529</v>
      </c>
      <c r="G8625" s="73" t="s">
        <v>1624</v>
      </c>
      <c r="H8625" s="169"/>
      <c r="I8625" s="287"/>
      <c r="J8625" s="285"/>
      <c r="K8625" s="21"/>
      <c r="L8625" s="21"/>
      <c r="M8625" s="21"/>
      <c r="N8625" s="22">
        <f t="shared" si="2"/>
        <v>46206</v>
      </c>
      <c r="O8625" s="23">
        <f>'RESOLUCIONES EPG'!$N8625-'RESOLUCIONES EPG'!$D8625</f>
        <v>977</v>
      </c>
    </row>
    <row r="8626" ht="15.75" customHeight="1">
      <c r="A8626" s="275" t="str">
        <f>'RESOLUCIONES 2015'!A8621:H8621</f>
        <v/>
      </c>
      <c r="B8626" s="73" t="s">
        <v>7852</v>
      </c>
      <c r="C8626" s="74">
        <v>856.0</v>
      </c>
      <c r="D8626" s="130">
        <v>45229.0</v>
      </c>
      <c r="E8626" s="73" t="s">
        <v>10950</v>
      </c>
      <c r="F8626" s="130" t="s">
        <v>9420</v>
      </c>
      <c r="G8626" s="73" t="s">
        <v>2253</v>
      </c>
      <c r="H8626" s="169" t="s">
        <v>10951</v>
      </c>
      <c r="I8626" s="287"/>
      <c r="J8626" s="285"/>
      <c r="K8626" s="21"/>
      <c r="L8626" s="21"/>
      <c r="M8626" s="21"/>
      <c r="N8626" s="22">
        <f t="shared" si="2"/>
        <v>46206</v>
      </c>
      <c r="O8626" s="23">
        <f>'RESOLUCIONES EPG'!$N8626-'RESOLUCIONES EPG'!$D8626</f>
        <v>977</v>
      </c>
    </row>
    <row r="8627" ht="15.75" customHeight="1">
      <c r="A8627" s="275" t="str">
        <f>'RESOLUCIONES 2015'!A8622:H8622</f>
        <v/>
      </c>
      <c r="B8627" s="73"/>
      <c r="C8627" s="74">
        <v>857.0</v>
      </c>
      <c r="D8627" s="130">
        <v>45229.0</v>
      </c>
      <c r="E8627" s="73" t="s">
        <v>9212</v>
      </c>
      <c r="F8627" s="130" t="s">
        <v>9213</v>
      </c>
      <c r="G8627" s="73" t="s">
        <v>1593</v>
      </c>
      <c r="H8627" s="253">
        <v>45239.0</v>
      </c>
      <c r="I8627" s="287"/>
      <c r="J8627" s="285"/>
      <c r="K8627" s="21"/>
      <c r="L8627" s="21"/>
      <c r="M8627" s="21"/>
      <c r="N8627" s="22">
        <f t="shared" si="2"/>
        <v>46206</v>
      </c>
      <c r="O8627" s="23">
        <f>'RESOLUCIONES EPG'!$N8627-'RESOLUCIONES EPG'!$D8627</f>
        <v>977</v>
      </c>
    </row>
    <row r="8628" ht="15.75" customHeight="1">
      <c r="A8628" s="275" t="str">
        <f>'RESOLUCIONES 2015'!A8623:H8623</f>
        <v/>
      </c>
      <c r="B8628" s="73"/>
      <c r="C8628" s="74">
        <v>858.0</v>
      </c>
      <c r="D8628" s="130">
        <v>45229.0</v>
      </c>
      <c r="E8628" s="73" t="s">
        <v>8643</v>
      </c>
      <c r="F8628" s="130" t="s">
        <v>9611</v>
      </c>
      <c r="G8628" s="73" t="s">
        <v>1593</v>
      </c>
      <c r="H8628" s="253">
        <v>45250.0</v>
      </c>
      <c r="I8628" s="287"/>
      <c r="J8628" s="285"/>
      <c r="K8628" s="21"/>
      <c r="L8628" s="21"/>
      <c r="M8628" s="21"/>
      <c r="N8628" s="22">
        <f t="shared" si="2"/>
        <v>46206</v>
      </c>
      <c r="O8628" s="23">
        <f>'RESOLUCIONES EPG'!$N8628-'RESOLUCIONES EPG'!$D8628</f>
        <v>977</v>
      </c>
    </row>
    <row r="8629" ht="15.75" customHeight="1">
      <c r="A8629" s="275" t="str">
        <f>'RESOLUCIONES 2015'!A8624:H8624</f>
        <v/>
      </c>
      <c r="B8629" s="73"/>
      <c r="C8629" s="74">
        <v>859.0</v>
      </c>
      <c r="D8629" s="130">
        <v>45229.0</v>
      </c>
      <c r="E8629" s="73" t="s">
        <v>9459</v>
      </c>
      <c r="F8629" s="130" t="s">
        <v>10952</v>
      </c>
      <c r="G8629" s="73" t="s">
        <v>2751</v>
      </c>
      <c r="H8629" s="169"/>
      <c r="I8629" s="299" t="s">
        <v>10938</v>
      </c>
      <c r="J8629" s="299" t="s">
        <v>8056</v>
      </c>
      <c r="K8629" s="21"/>
      <c r="L8629" s="21"/>
      <c r="M8629" s="21"/>
      <c r="N8629" s="22">
        <f t="shared" si="2"/>
        <v>46206</v>
      </c>
      <c r="O8629" s="23">
        <f>'RESOLUCIONES EPG'!$N8629-'RESOLUCIONES EPG'!$D8629</f>
        <v>977</v>
      </c>
    </row>
    <row r="8630" ht="15.75" customHeight="1">
      <c r="A8630" s="275" t="str">
        <f>'RESOLUCIONES 2015'!A8625:H8625</f>
        <v/>
      </c>
      <c r="B8630" s="73" t="s">
        <v>7852</v>
      </c>
      <c r="C8630" s="74">
        <v>860.0</v>
      </c>
      <c r="D8630" s="130">
        <v>45230.0</v>
      </c>
      <c r="E8630" s="73" t="s">
        <v>10953</v>
      </c>
      <c r="F8630" s="130" t="s">
        <v>10954</v>
      </c>
      <c r="G8630" s="73" t="s">
        <v>2751</v>
      </c>
      <c r="H8630" s="169"/>
      <c r="I8630" s="299" t="s">
        <v>10873</v>
      </c>
      <c r="J8630" s="192" t="s">
        <v>10820</v>
      </c>
      <c r="K8630" s="21"/>
      <c r="L8630" s="21"/>
      <c r="M8630" s="21"/>
      <c r="N8630" s="22">
        <f t="shared" si="2"/>
        <v>46206</v>
      </c>
      <c r="O8630" s="23">
        <f>'RESOLUCIONES EPG'!$N8630-'RESOLUCIONES EPG'!$D8630</f>
        <v>976</v>
      </c>
    </row>
    <row r="8631" ht="15.75" customHeight="1">
      <c r="A8631" s="275" t="str">
        <f>'RESOLUCIONES 2015'!A8626:H8626</f>
        <v/>
      </c>
      <c r="B8631" s="73" t="s">
        <v>7852</v>
      </c>
      <c r="C8631" s="74">
        <v>861.0</v>
      </c>
      <c r="D8631" s="130">
        <v>45230.0</v>
      </c>
      <c r="E8631" s="73" t="s">
        <v>10306</v>
      </c>
      <c r="F8631" s="130" t="s">
        <v>10955</v>
      </c>
      <c r="G8631" s="73" t="s">
        <v>2751</v>
      </c>
      <c r="H8631" s="169"/>
      <c r="I8631" s="296" t="s">
        <v>8746</v>
      </c>
      <c r="J8631" s="296" t="s">
        <v>10533</v>
      </c>
      <c r="K8631" s="21"/>
      <c r="L8631" s="21"/>
      <c r="M8631" s="21"/>
      <c r="N8631" s="22">
        <f t="shared" si="2"/>
        <v>46206</v>
      </c>
      <c r="O8631" s="23">
        <f>'RESOLUCIONES EPG'!$N8631-'RESOLUCIONES EPG'!$D8631</f>
        <v>976</v>
      </c>
    </row>
    <row r="8632" ht="15.75" customHeight="1">
      <c r="A8632" s="275" t="str">
        <f>'RESOLUCIONES 2015'!A8627:H8627</f>
        <v/>
      </c>
      <c r="B8632" s="73" t="s">
        <v>7852</v>
      </c>
      <c r="C8632" s="74">
        <v>862.0</v>
      </c>
      <c r="D8632" s="130">
        <v>45230.0</v>
      </c>
      <c r="E8632" s="73" t="s">
        <v>1571</v>
      </c>
      <c r="F8632" s="130" t="s">
        <v>10452</v>
      </c>
      <c r="G8632" s="73" t="s">
        <v>8629</v>
      </c>
      <c r="H8632" s="169"/>
      <c r="I8632" s="287"/>
      <c r="J8632" s="285"/>
      <c r="K8632" s="21"/>
      <c r="L8632" s="21"/>
      <c r="M8632" s="21"/>
      <c r="N8632" s="22">
        <f t="shared" si="2"/>
        <v>46206</v>
      </c>
      <c r="O8632" s="23">
        <f>'RESOLUCIONES EPG'!$N8632-'RESOLUCIONES EPG'!$D8632</f>
        <v>976</v>
      </c>
    </row>
    <row r="8633" ht="15.75" customHeight="1">
      <c r="A8633" s="275" t="str">
        <f>'RESOLUCIONES 2015'!A8628:H8628</f>
        <v/>
      </c>
      <c r="B8633" s="73" t="s">
        <v>7852</v>
      </c>
      <c r="C8633" s="74">
        <v>863.0</v>
      </c>
      <c r="D8633" s="130">
        <v>45230.0</v>
      </c>
      <c r="E8633" s="73" t="s">
        <v>2092</v>
      </c>
      <c r="F8633" s="130" t="s">
        <v>10899</v>
      </c>
      <c r="G8633" s="73" t="s">
        <v>1593</v>
      </c>
      <c r="H8633" s="294" t="s">
        <v>10731</v>
      </c>
      <c r="I8633" s="287"/>
      <c r="J8633" s="285"/>
      <c r="K8633" s="21"/>
      <c r="L8633" s="21"/>
      <c r="M8633" s="21"/>
      <c r="N8633" s="22">
        <f t="shared" si="2"/>
        <v>46206</v>
      </c>
      <c r="O8633" s="23">
        <f>'RESOLUCIONES EPG'!$N8633-'RESOLUCIONES EPG'!$D8633</f>
        <v>976</v>
      </c>
    </row>
    <row r="8634" ht="15.75" customHeight="1">
      <c r="A8634" s="275" t="str">
        <f>'RESOLUCIONES 2015'!A8629:H8629</f>
        <v/>
      </c>
      <c r="B8634" s="73"/>
      <c r="C8634" s="74">
        <v>864.0</v>
      </c>
      <c r="D8634" s="130">
        <v>45230.0</v>
      </c>
      <c r="E8634" s="73" t="s">
        <v>10956</v>
      </c>
      <c r="F8634" s="130"/>
      <c r="G8634" s="73" t="s">
        <v>10957</v>
      </c>
      <c r="H8634" s="169"/>
      <c r="I8634" s="287"/>
      <c r="J8634" s="285"/>
      <c r="K8634" s="21"/>
      <c r="L8634" s="21"/>
      <c r="M8634" s="21"/>
      <c r="N8634" s="22">
        <f t="shared" si="2"/>
        <v>46206</v>
      </c>
      <c r="O8634" s="23">
        <f>'RESOLUCIONES EPG'!$N8634-'RESOLUCIONES EPG'!$D8634</f>
        <v>976</v>
      </c>
    </row>
    <row r="8635" ht="15.75" customHeight="1">
      <c r="A8635" s="275" t="str">
        <f>'RESOLUCIONES 2015'!A8630:H8630</f>
        <v/>
      </c>
      <c r="B8635" s="73"/>
      <c r="C8635" s="74">
        <v>865.0</v>
      </c>
      <c r="D8635" s="130">
        <v>45237.0</v>
      </c>
      <c r="E8635" s="73" t="s">
        <v>10079</v>
      </c>
      <c r="F8635" s="130" t="s">
        <v>10174</v>
      </c>
      <c r="G8635" s="73" t="s">
        <v>131</v>
      </c>
      <c r="H8635" s="169"/>
      <c r="I8635" s="299" t="s">
        <v>10175</v>
      </c>
      <c r="J8635" s="296" t="s">
        <v>10958</v>
      </c>
      <c r="K8635" s="21"/>
      <c r="L8635" s="21"/>
      <c r="M8635" s="21"/>
      <c r="N8635" s="22">
        <f t="shared" si="2"/>
        <v>46206</v>
      </c>
      <c r="O8635" s="23">
        <f>'RESOLUCIONES EPG'!$N8635-'RESOLUCIONES EPG'!$D8635</f>
        <v>969</v>
      </c>
    </row>
    <row r="8636" ht="15.75" customHeight="1">
      <c r="A8636" s="275" t="str">
        <f>'RESOLUCIONES 2015'!A8631:H8631</f>
        <v/>
      </c>
      <c r="B8636" s="73"/>
      <c r="C8636" s="74">
        <v>866.0</v>
      </c>
      <c r="D8636" s="130">
        <v>45237.0</v>
      </c>
      <c r="E8636" s="73" t="s">
        <v>7078</v>
      </c>
      <c r="F8636" s="130" t="s">
        <v>8616</v>
      </c>
      <c r="G8636" s="73" t="s">
        <v>131</v>
      </c>
      <c r="H8636" s="169"/>
      <c r="I8636" s="299" t="s">
        <v>10959</v>
      </c>
      <c r="J8636" s="299" t="s">
        <v>8200</v>
      </c>
      <c r="K8636" s="21"/>
      <c r="L8636" s="21"/>
      <c r="M8636" s="21"/>
      <c r="N8636" s="22">
        <f t="shared" si="2"/>
        <v>46206</v>
      </c>
      <c r="O8636" s="23">
        <f>'RESOLUCIONES EPG'!$N8636-'RESOLUCIONES EPG'!$D8636</f>
        <v>969</v>
      </c>
    </row>
    <row r="8637" ht="15.75" customHeight="1">
      <c r="A8637" s="275" t="str">
        <f>'RESOLUCIONES 2015'!A8632:H8632</f>
        <v/>
      </c>
      <c r="B8637" s="73"/>
      <c r="C8637" s="74">
        <v>867.0</v>
      </c>
      <c r="D8637" s="130">
        <v>45237.0</v>
      </c>
      <c r="E8637" s="73" t="s">
        <v>2003</v>
      </c>
      <c r="F8637" s="130" t="s">
        <v>10545</v>
      </c>
      <c r="G8637" s="73" t="s">
        <v>131</v>
      </c>
      <c r="H8637" s="169"/>
      <c r="I8637" s="299" t="s">
        <v>10532</v>
      </c>
      <c r="J8637" s="299" t="s">
        <v>8200</v>
      </c>
      <c r="K8637" s="21"/>
      <c r="L8637" s="21"/>
      <c r="M8637" s="21"/>
      <c r="N8637" s="22">
        <f t="shared" si="2"/>
        <v>46206</v>
      </c>
      <c r="O8637" s="23">
        <f>'RESOLUCIONES EPG'!$N8637-'RESOLUCIONES EPG'!$D8637</f>
        <v>969</v>
      </c>
    </row>
    <row r="8638" ht="15.75" customHeight="1">
      <c r="A8638" s="275" t="str">
        <f>'RESOLUCIONES 2015'!A8633:H8633</f>
        <v/>
      </c>
      <c r="B8638" s="73"/>
      <c r="C8638" s="74">
        <v>868.0</v>
      </c>
      <c r="D8638" s="130">
        <v>45237.0</v>
      </c>
      <c r="E8638" s="73" t="s">
        <v>10960</v>
      </c>
      <c r="F8638" s="130" t="s">
        <v>10531</v>
      </c>
      <c r="G8638" s="73" t="s">
        <v>131</v>
      </c>
      <c r="H8638" s="169"/>
      <c r="I8638" s="299" t="s">
        <v>10532</v>
      </c>
      <c r="J8638" s="299" t="s">
        <v>10264</v>
      </c>
      <c r="K8638" s="21"/>
      <c r="L8638" s="21"/>
      <c r="M8638" s="21"/>
      <c r="N8638" s="22">
        <f t="shared" si="2"/>
        <v>46206</v>
      </c>
      <c r="O8638" s="23">
        <f>'RESOLUCIONES EPG'!$N8638-'RESOLUCIONES EPG'!$D8638</f>
        <v>969</v>
      </c>
    </row>
    <row r="8639" ht="15.75" customHeight="1">
      <c r="A8639" s="275" t="str">
        <f>'RESOLUCIONES 2015'!A8634:H8634</f>
        <v/>
      </c>
      <c r="B8639" s="73" t="s">
        <v>7852</v>
      </c>
      <c r="C8639" s="74">
        <v>869.0</v>
      </c>
      <c r="D8639" s="130">
        <v>45238.0</v>
      </c>
      <c r="E8639" s="73" t="s">
        <v>4688</v>
      </c>
      <c r="F8639" s="130" t="s">
        <v>10492</v>
      </c>
      <c r="G8639" s="73" t="s">
        <v>8629</v>
      </c>
      <c r="H8639" s="169"/>
      <c r="I8639" s="287"/>
      <c r="J8639" s="285"/>
      <c r="K8639" s="21"/>
      <c r="L8639" s="21"/>
      <c r="M8639" s="21"/>
      <c r="N8639" s="22">
        <f t="shared" si="2"/>
        <v>46206</v>
      </c>
      <c r="O8639" s="23">
        <f>'RESOLUCIONES EPG'!$N8639-'RESOLUCIONES EPG'!$D8639</f>
        <v>968</v>
      </c>
    </row>
    <row r="8640" ht="15.75" customHeight="1">
      <c r="A8640" s="275" t="str">
        <f>'RESOLUCIONES 2015'!A8635:H8635</f>
        <v/>
      </c>
      <c r="B8640" s="73" t="s">
        <v>7852</v>
      </c>
      <c r="C8640" s="74">
        <v>870.0</v>
      </c>
      <c r="D8640" s="130">
        <v>45238.0</v>
      </c>
      <c r="E8640" s="73" t="s">
        <v>9125</v>
      </c>
      <c r="F8640" s="130" t="s">
        <v>10961</v>
      </c>
      <c r="G8640" s="73" t="s">
        <v>8629</v>
      </c>
      <c r="H8640" s="169"/>
      <c r="I8640" s="287"/>
      <c r="J8640" s="285"/>
      <c r="K8640" s="21"/>
      <c r="L8640" s="21"/>
      <c r="M8640" s="21"/>
      <c r="N8640" s="22">
        <f t="shared" si="2"/>
        <v>46206</v>
      </c>
      <c r="O8640" s="23">
        <f>'RESOLUCIONES EPG'!$N8640-'RESOLUCIONES EPG'!$D8640</f>
        <v>968</v>
      </c>
    </row>
    <row r="8641" ht="15.75" customHeight="1">
      <c r="A8641" s="275" t="str">
        <f>'RESOLUCIONES 2015'!A8636:H8636</f>
        <v/>
      </c>
      <c r="B8641" s="73" t="s">
        <v>7852</v>
      </c>
      <c r="C8641" s="74">
        <v>871.0</v>
      </c>
      <c r="D8641" s="130">
        <v>45238.0</v>
      </c>
      <c r="E8641" s="73" t="s">
        <v>8632</v>
      </c>
      <c r="F8641" s="130" t="s">
        <v>10962</v>
      </c>
      <c r="G8641" s="73" t="s">
        <v>8629</v>
      </c>
      <c r="H8641" s="169"/>
      <c r="I8641" s="287"/>
      <c r="J8641" s="285"/>
      <c r="K8641" s="21"/>
      <c r="L8641" s="21"/>
      <c r="M8641" s="21"/>
      <c r="N8641" s="22">
        <f t="shared" si="2"/>
        <v>46206</v>
      </c>
      <c r="O8641" s="23">
        <f>'RESOLUCIONES EPG'!$N8641-'RESOLUCIONES EPG'!$D8641</f>
        <v>968</v>
      </c>
    </row>
    <row r="8642" ht="15.75" customHeight="1">
      <c r="A8642" s="275" t="str">
        <f>'RESOLUCIONES 2015'!A8637:H8637</f>
        <v/>
      </c>
      <c r="B8642" s="73" t="s">
        <v>7852</v>
      </c>
      <c r="C8642" s="74">
        <v>872.0</v>
      </c>
      <c r="D8642" s="130">
        <v>45238.0</v>
      </c>
      <c r="E8642" s="73" t="s">
        <v>10963</v>
      </c>
      <c r="F8642" s="130" t="s">
        <v>10964</v>
      </c>
      <c r="G8642" s="73" t="s">
        <v>8629</v>
      </c>
      <c r="H8642" s="169"/>
      <c r="I8642" s="287"/>
      <c r="J8642" s="285"/>
      <c r="K8642" s="21"/>
      <c r="L8642" s="21"/>
      <c r="M8642" s="21"/>
      <c r="N8642" s="22">
        <f t="shared" si="2"/>
        <v>46206</v>
      </c>
      <c r="O8642" s="23">
        <f>'RESOLUCIONES EPG'!$N8642-'RESOLUCIONES EPG'!$D8642</f>
        <v>968</v>
      </c>
    </row>
    <row r="8643" ht="15.75" customHeight="1">
      <c r="A8643" s="275" t="str">
        <f>'RESOLUCIONES 2015'!A8638:H8638</f>
        <v/>
      </c>
      <c r="B8643" s="73"/>
      <c r="C8643" s="74">
        <v>873.0</v>
      </c>
      <c r="D8643" s="130">
        <v>45238.0</v>
      </c>
      <c r="E8643" s="73" t="s">
        <v>1654</v>
      </c>
      <c r="F8643" s="130" t="s">
        <v>9360</v>
      </c>
      <c r="G8643" s="73" t="s">
        <v>2253</v>
      </c>
      <c r="H8643" s="169" t="s">
        <v>9380</v>
      </c>
      <c r="I8643" s="287"/>
      <c r="J8643" s="285"/>
      <c r="K8643" s="21"/>
      <c r="L8643" s="21"/>
      <c r="M8643" s="21"/>
      <c r="N8643" s="22">
        <f t="shared" si="2"/>
        <v>46206</v>
      </c>
      <c r="O8643" s="23">
        <f>'RESOLUCIONES EPG'!$N8643-'RESOLUCIONES EPG'!$D8643</f>
        <v>968</v>
      </c>
    </row>
    <row r="8644" ht="15.75" customHeight="1">
      <c r="A8644" s="275" t="str">
        <f>'RESOLUCIONES 2015'!A8639:H8639</f>
        <v/>
      </c>
      <c r="B8644" s="73"/>
      <c r="C8644" s="74">
        <v>874.0</v>
      </c>
      <c r="D8644" s="130">
        <v>45238.0</v>
      </c>
      <c r="E8644" s="73" t="s">
        <v>7585</v>
      </c>
      <c r="F8644" s="130" t="s">
        <v>8788</v>
      </c>
      <c r="G8644" s="73" t="s">
        <v>1593</v>
      </c>
      <c r="H8644" s="253">
        <v>45251.0</v>
      </c>
      <c r="I8644" s="287"/>
      <c r="J8644" s="285"/>
      <c r="K8644" s="21"/>
      <c r="L8644" s="21"/>
      <c r="M8644" s="21"/>
      <c r="N8644" s="22">
        <f t="shared" si="2"/>
        <v>46206</v>
      </c>
      <c r="O8644" s="23">
        <f>'RESOLUCIONES EPG'!$N8644-'RESOLUCIONES EPG'!$D8644</f>
        <v>968</v>
      </c>
    </row>
    <row r="8645" ht="15.75" customHeight="1">
      <c r="A8645" s="275" t="str">
        <f>'RESOLUCIONES 2015'!A8640:H8640</f>
        <v/>
      </c>
      <c r="B8645" s="73"/>
      <c r="C8645" s="74">
        <v>875.0</v>
      </c>
      <c r="D8645" s="130">
        <v>45238.0</v>
      </c>
      <c r="E8645" s="73" t="s">
        <v>9107</v>
      </c>
      <c r="F8645" s="130" t="s">
        <v>9108</v>
      </c>
      <c r="G8645" s="73" t="s">
        <v>1593</v>
      </c>
      <c r="H8645" s="253">
        <v>45250.0</v>
      </c>
      <c r="I8645" s="287"/>
      <c r="J8645" s="285"/>
      <c r="K8645" s="21"/>
      <c r="L8645" s="21"/>
      <c r="M8645" s="21"/>
      <c r="N8645" s="22">
        <f t="shared" si="2"/>
        <v>46206</v>
      </c>
      <c r="O8645" s="23">
        <f>'RESOLUCIONES EPG'!$N8645-'RESOLUCIONES EPG'!$D8645</f>
        <v>968</v>
      </c>
    </row>
    <row r="8646" ht="15.75" customHeight="1">
      <c r="A8646" s="275" t="str">
        <f>'RESOLUCIONES 2015'!A8641:H8641</f>
        <v/>
      </c>
      <c r="B8646" s="73"/>
      <c r="C8646" s="74">
        <v>876.0</v>
      </c>
      <c r="D8646" s="130">
        <v>45238.0</v>
      </c>
      <c r="E8646" s="73" t="s">
        <v>3043</v>
      </c>
      <c r="F8646" s="130" t="s">
        <v>10965</v>
      </c>
      <c r="G8646" s="73" t="s">
        <v>1593</v>
      </c>
      <c r="H8646" s="253">
        <v>45252.0</v>
      </c>
      <c r="I8646" s="287"/>
      <c r="J8646" s="285"/>
      <c r="K8646" s="21"/>
      <c r="L8646" s="21"/>
      <c r="M8646" s="21"/>
      <c r="N8646" s="22">
        <f t="shared" si="2"/>
        <v>46206</v>
      </c>
      <c r="O8646" s="23">
        <f>'RESOLUCIONES EPG'!$N8646-'RESOLUCIONES EPG'!$D8646</f>
        <v>968</v>
      </c>
    </row>
    <row r="8647" ht="15.75" customHeight="1">
      <c r="A8647" s="275" t="str">
        <f>'RESOLUCIONES 2015'!A8642:H8642</f>
        <v/>
      </c>
      <c r="B8647" s="73" t="s">
        <v>7852</v>
      </c>
      <c r="C8647" s="74">
        <v>877.0</v>
      </c>
      <c r="D8647" s="130">
        <v>45240.0</v>
      </c>
      <c r="E8647" s="73" t="s">
        <v>4172</v>
      </c>
      <c r="F8647" s="130" t="s">
        <v>9118</v>
      </c>
      <c r="G8647" s="73" t="s">
        <v>2751</v>
      </c>
      <c r="H8647" s="169"/>
      <c r="I8647" s="299" t="s">
        <v>10966</v>
      </c>
      <c r="J8647" s="296" t="s">
        <v>7818</v>
      </c>
      <c r="K8647" s="21"/>
      <c r="L8647" s="21"/>
      <c r="M8647" s="21"/>
      <c r="N8647" s="22">
        <f t="shared" si="2"/>
        <v>46206</v>
      </c>
      <c r="O8647" s="23">
        <f>'RESOLUCIONES EPG'!$N8647-'RESOLUCIONES EPG'!$D8647</f>
        <v>966</v>
      </c>
    </row>
    <row r="8648" ht="15.75" customHeight="1">
      <c r="A8648" s="275" t="str">
        <f>'RESOLUCIONES 2015'!A8643:H8643</f>
        <v/>
      </c>
      <c r="B8648" s="73" t="s">
        <v>7852</v>
      </c>
      <c r="C8648" s="74">
        <v>878.0</v>
      </c>
      <c r="D8648" s="130">
        <v>45240.0</v>
      </c>
      <c r="E8648" s="73" t="s">
        <v>7344</v>
      </c>
      <c r="F8648" s="130" t="s">
        <v>10967</v>
      </c>
      <c r="G8648" s="73" t="s">
        <v>2751</v>
      </c>
      <c r="H8648" s="169"/>
      <c r="I8648" s="296" t="s">
        <v>7678</v>
      </c>
      <c r="J8648" s="296" t="s">
        <v>10968</v>
      </c>
      <c r="K8648" s="21"/>
      <c r="L8648" s="21"/>
      <c r="M8648" s="21"/>
      <c r="N8648" s="22">
        <f t="shared" si="2"/>
        <v>46206</v>
      </c>
      <c r="O8648" s="23">
        <f>'RESOLUCIONES EPG'!$N8648-'RESOLUCIONES EPG'!$D8648</f>
        <v>966</v>
      </c>
    </row>
    <row r="8649" ht="15.75" customHeight="1">
      <c r="A8649" s="275" t="str">
        <f>'RESOLUCIONES 2015'!A8644:H8644</f>
        <v/>
      </c>
      <c r="B8649" s="73" t="s">
        <v>7852</v>
      </c>
      <c r="C8649" s="74">
        <v>879.0</v>
      </c>
      <c r="D8649" s="130">
        <v>45240.0</v>
      </c>
      <c r="E8649" s="73" t="s">
        <v>10969</v>
      </c>
      <c r="F8649" s="130" t="s">
        <v>10970</v>
      </c>
      <c r="G8649" s="73" t="s">
        <v>2751</v>
      </c>
      <c r="H8649" s="169"/>
      <c r="I8649" s="296" t="s">
        <v>10971</v>
      </c>
      <c r="J8649" s="299" t="s">
        <v>10519</v>
      </c>
      <c r="K8649" s="21"/>
      <c r="L8649" s="21"/>
      <c r="M8649" s="21"/>
      <c r="N8649" s="22">
        <f t="shared" si="2"/>
        <v>46206</v>
      </c>
      <c r="O8649" s="23">
        <f>'RESOLUCIONES EPG'!$N8649-'RESOLUCIONES EPG'!$D8649</f>
        <v>966</v>
      </c>
    </row>
    <row r="8650" ht="15.75" customHeight="1">
      <c r="A8650" s="275" t="str">
        <f>'RESOLUCIONES 2015'!A8645:H8645</f>
        <v/>
      </c>
      <c r="B8650" s="73" t="s">
        <v>7852</v>
      </c>
      <c r="C8650" s="74">
        <v>880.0</v>
      </c>
      <c r="D8650" s="130">
        <v>45240.0</v>
      </c>
      <c r="E8650" s="73" t="s">
        <v>10617</v>
      </c>
      <c r="F8650" s="130" t="s">
        <v>10972</v>
      </c>
      <c r="G8650" s="73" t="s">
        <v>2751</v>
      </c>
      <c r="H8650" s="169"/>
      <c r="I8650" s="296" t="s">
        <v>8746</v>
      </c>
      <c r="J8650" s="299" t="s">
        <v>10924</v>
      </c>
      <c r="K8650" s="21"/>
      <c r="L8650" s="21"/>
      <c r="M8650" s="21"/>
      <c r="N8650" s="22">
        <f t="shared" si="2"/>
        <v>46206</v>
      </c>
      <c r="O8650" s="23">
        <f>'RESOLUCIONES EPG'!$N8650-'RESOLUCIONES EPG'!$D8650</f>
        <v>966</v>
      </c>
    </row>
    <row r="8651" ht="15.75" customHeight="1">
      <c r="A8651" s="275" t="str">
        <f>'RESOLUCIONES 2015'!A8646:H8646</f>
        <v/>
      </c>
      <c r="B8651" s="73" t="s">
        <v>7852</v>
      </c>
      <c r="C8651" s="74">
        <v>881.0</v>
      </c>
      <c r="D8651" s="130">
        <v>45240.0</v>
      </c>
      <c r="E8651" s="73" t="s">
        <v>10973</v>
      </c>
      <c r="F8651" s="130" t="s">
        <v>10974</v>
      </c>
      <c r="G8651" s="73" t="s">
        <v>18</v>
      </c>
      <c r="H8651" s="169" t="s">
        <v>3093</v>
      </c>
      <c r="I8651" s="287"/>
      <c r="J8651" s="285"/>
      <c r="K8651" s="21"/>
      <c r="L8651" s="21"/>
      <c r="M8651" s="21"/>
      <c r="N8651" s="22">
        <f t="shared" si="2"/>
        <v>46206</v>
      </c>
      <c r="O8651" s="23">
        <f>'RESOLUCIONES EPG'!$N8651-'RESOLUCIONES EPG'!$D8651</f>
        <v>966</v>
      </c>
    </row>
    <row r="8652" ht="15.75" customHeight="1">
      <c r="A8652" s="275" t="str">
        <f>'RESOLUCIONES 2015'!A8647:H8647</f>
        <v/>
      </c>
      <c r="B8652" s="73" t="s">
        <v>7852</v>
      </c>
      <c r="C8652" s="74">
        <v>882.0</v>
      </c>
      <c r="D8652" s="130">
        <v>45240.0</v>
      </c>
      <c r="E8652" s="73" t="s">
        <v>10975</v>
      </c>
      <c r="F8652" s="130" t="s">
        <v>10976</v>
      </c>
      <c r="G8652" s="73" t="s">
        <v>18</v>
      </c>
      <c r="H8652" s="169" t="s">
        <v>1711</v>
      </c>
      <c r="I8652" s="287"/>
      <c r="J8652" s="285"/>
      <c r="K8652" s="21"/>
      <c r="L8652" s="21"/>
      <c r="M8652" s="21"/>
      <c r="N8652" s="22">
        <f t="shared" si="2"/>
        <v>46206</v>
      </c>
      <c r="O8652" s="23">
        <f>'RESOLUCIONES EPG'!$N8652-'RESOLUCIONES EPG'!$D8652</f>
        <v>966</v>
      </c>
    </row>
    <row r="8653" ht="15.75" customHeight="1">
      <c r="A8653" s="275" t="str">
        <f>'RESOLUCIONES 2015'!A8648:H8648</f>
        <v/>
      </c>
      <c r="B8653" s="73" t="s">
        <v>7852</v>
      </c>
      <c r="C8653" s="74">
        <v>883.0</v>
      </c>
      <c r="D8653" s="130">
        <v>45240.0</v>
      </c>
      <c r="E8653" s="73" t="s">
        <v>10977</v>
      </c>
      <c r="F8653" s="130" t="s">
        <v>10978</v>
      </c>
      <c r="G8653" s="73" t="s">
        <v>18</v>
      </c>
      <c r="H8653" s="169" t="s">
        <v>8519</v>
      </c>
      <c r="I8653" s="287"/>
      <c r="J8653" s="285"/>
      <c r="K8653" s="21"/>
      <c r="L8653" s="21"/>
      <c r="M8653" s="21"/>
      <c r="N8653" s="22">
        <f t="shared" si="2"/>
        <v>46206</v>
      </c>
      <c r="O8653" s="23">
        <f>'RESOLUCIONES EPG'!$N8653-'RESOLUCIONES EPG'!$D8653</f>
        <v>966</v>
      </c>
    </row>
    <row r="8654" ht="15.75" customHeight="1">
      <c r="A8654" s="275" t="str">
        <f>'RESOLUCIONES 2015'!A8649:H8649</f>
        <v/>
      </c>
      <c r="B8654" s="73" t="s">
        <v>7852</v>
      </c>
      <c r="C8654" s="74">
        <v>884.0</v>
      </c>
      <c r="D8654" s="130">
        <v>45240.0</v>
      </c>
      <c r="E8654" s="73" t="s">
        <v>10979</v>
      </c>
      <c r="F8654" s="130" t="s">
        <v>10980</v>
      </c>
      <c r="G8654" s="73" t="s">
        <v>18</v>
      </c>
      <c r="H8654" s="169" t="s">
        <v>10981</v>
      </c>
      <c r="I8654" s="287"/>
      <c r="J8654" s="285"/>
      <c r="K8654" s="21"/>
      <c r="L8654" s="21"/>
      <c r="M8654" s="21"/>
      <c r="N8654" s="22">
        <f t="shared" si="2"/>
        <v>46206</v>
      </c>
      <c r="O8654" s="23">
        <f>'RESOLUCIONES EPG'!$N8654-'RESOLUCIONES EPG'!$D8654</f>
        <v>966</v>
      </c>
    </row>
    <row r="8655" ht="15.75" customHeight="1">
      <c r="A8655" s="275" t="str">
        <f>'RESOLUCIONES 2015'!A8650:H8650</f>
        <v/>
      </c>
      <c r="B8655" s="73" t="s">
        <v>7852</v>
      </c>
      <c r="C8655" s="74">
        <v>885.0</v>
      </c>
      <c r="D8655" s="130">
        <v>45240.0</v>
      </c>
      <c r="E8655" s="73" t="s">
        <v>10982</v>
      </c>
      <c r="F8655" s="130" t="s">
        <v>10983</v>
      </c>
      <c r="G8655" s="73" t="s">
        <v>18</v>
      </c>
      <c r="H8655" s="169" t="s">
        <v>2663</v>
      </c>
      <c r="I8655" s="287"/>
      <c r="J8655" s="285"/>
      <c r="K8655" s="21"/>
      <c r="L8655" s="21"/>
      <c r="M8655" s="21"/>
      <c r="N8655" s="22">
        <f t="shared" si="2"/>
        <v>46206</v>
      </c>
      <c r="O8655" s="23">
        <f>'RESOLUCIONES EPG'!$N8655-'RESOLUCIONES EPG'!$D8655</f>
        <v>966</v>
      </c>
    </row>
    <row r="8656" ht="15.75" customHeight="1">
      <c r="A8656" s="275" t="str">
        <f>'RESOLUCIONES 2015'!A8651:H8651</f>
        <v/>
      </c>
      <c r="B8656" s="73" t="s">
        <v>7852</v>
      </c>
      <c r="C8656" s="74">
        <v>886.0</v>
      </c>
      <c r="D8656" s="130">
        <v>45240.0</v>
      </c>
      <c r="E8656" s="73" t="s">
        <v>10984</v>
      </c>
      <c r="F8656" s="130" t="s">
        <v>10985</v>
      </c>
      <c r="G8656" s="73" t="s">
        <v>18</v>
      </c>
      <c r="H8656" s="169" t="s">
        <v>2663</v>
      </c>
      <c r="I8656" s="287"/>
      <c r="J8656" s="285"/>
      <c r="K8656" s="21"/>
      <c r="L8656" s="21"/>
      <c r="M8656" s="21"/>
      <c r="N8656" s="22">
        <f t="shared" si="2"/>
        <v>46206</v>
      </c>
      <c r="O8656" s="23">
        <f>'RESOLUCIONES EPG'!$N8656-'RESOLUCIONES EPG'!$D8656</f>
        <v>966</v>
      </c>
    </row>
    <row r="8657" ht="15.75" customHeight="1">
      <c r="A8657" s="275" t="str">
        <f>'RESOLUCIONES 2015'!A8652:H8652</f>
        <v/>
      </c>
      <c r="B8657" s="73" t="s">
        <v>7852</v>
      </c>
      <c r="C8657" s="74">
        <v>887.0</v>
      </c>
      <c r="D8657" s="130">
        <v>45240.0</v>
      </c>
      <c r="E8657" s="73" t="s">
        <v>10986</v>
      </c>
      <c r="F8657" s="130" t="s">
        <v>10987</v>
      </c>
      <c r="G8657" s="73" t="s">
        <v>18</v>
      </c>
      <c r="H8657" s="169" t="s">
        <v>2663</v>
      </c>
      <c r="I8657" s="287"/>
      <c r="J8657" s="285"/>
      <c r="K8657" s="21"/>
      <c r="L8657" s="21"/>
      <c r="M8657" s="21"/>
      <c r="N8657" s="22">
        <f t="shared" si="2"/>
        <v>46206</v>
      </c>
      <c r="O8657" s="23">
        <f>'RESOLUCIONES EPG'!$N8657-'RESOLUCIONES EPG'!$D8657</f>
        <v>966</v>
      </c>
    </row>
    <row r="8658" ht="15.75" customHeight="1">
      <c r="A8658" s="275" t="str">
        <f>'RESOLUCIONES 2015'!A8653:H8653</f>
        <v/>
      </c>
      <c r="B8658" s="73" t="s">
        <v>7852</v>
      </c>
      <c r="C8658" s="74">
        <v>888.0</v>
      </c>
      <c r="D8658" s="130">
        <v>45240.0</v>
      </c>
      <c r="E8658" s="73" t="s">
        <v>10988</v>
      </c>
      <c r="F8658" s="130" t="s">
        <v>10989</v>
      </c>
      <c r="G8658" s="73" t="s">
        <v>18</v>
      </c>
      <c r="H8658" s="169" t="s">
        <v>2663</v>
      </c>
      <c r="I8658" s="287"/>
      <c r="J8658" s="285"/>
      <c r="K8658" s="21"/>
      <c r="L8658" s="21"/>
      <c r="M8658" s="21"/>
      <c r="N8658" s="22">
        <f t="shared" si="2"/>
        <v>46206</v>
      </c>
      <c r="O8658" s="23">
        <f>'RESOLUCIONES EPG'!$N8658-'RESOLUCIONES EPG'!$D8658</f>
        <v>966</v>
      </c>
    </row>
    <row r="8659" ht="15.75" customHeight="1">
      <c r="A8659" s="275" t="str">
        <f>'RESOLUCIONES 2015'!A8654:H8654</f>
        <v/>
      </c>
      <c r="B8659" s="73" t="s">
        <v>7852</v>
      </c>
      <c r="C8659" s="74">
        <v>889.0</v>
      </c>
      <c r="D8659" s="130">
        <v>45240.0</v>
      </c>
      <c r="E8659" s="73" t="s">
        <v>10990</v>
      </c>
      <c r="F8659" s="130" t="s">
        <v>10991</v>
      </c>
      <c r="G8659" s="73" t="s">
        <v>18</v>
      </c>
      <c r="H8659" s="169" t="s">
        <v>1997</v>
      </c>
      <c r="I8659" s="287"/>
      <c r="J8659" s="285"/>
      <c r="K8659" s="21"/>
      <c r="L8659" s="21"/>
      <c r="M8659" s="21"/>
      <c r="N8659" s="22">
        <f t="shared" si="2"/>
        <v>46206</v>
      </c>
      <c r="O8659" s="23">
        <f>'RESOLUCIONES EPG'!$N8659-'RESOLUCIONES EPG'!$D8659</f>
        <v>966</v>
      </c>
    </row>
    <row r="8660" ht="15.75" customHeight="1">
      <c r="A8660" s="275" t="str">
        <f>'RESOLUCIONES 2015'!A8655:H8655</f>
        <v/>
      </c>
      <c r="B8660" s="73" t="s">
        <v>7852</v>
      </c>
      <c r="C8660" s="74">
        <v>890.0</v>
      </c>
      <c r="D8660" s="130">
        <v>45240.0</v>
      </c>
      <c r="E8660" s="73" t="s">
        <v>10840</v>
      </c>
      <c r="F8660" s="130" t="s">
        <v>10869</v>
      </c>
      <c r="G8660" s="73" t="s">
        <v>2751</v>
      </c>
      <c r="H8660" s="300"/>
      <c r="I8660" s="287"/>
      <c r="J8660" s="285"/>
      <c r="K8660" s="21"/>
      <c r="L8660" s="21"/>
      <c r="M8660" s="21"/>
      <c r="N8660" s="22">
        <f t="shared" si="2"/>
        <v>46206</v>
      </c>
      <c r="O8660" s="23">
        <f>'RESOLUCIONES EPG'!$N8660-'RESOLUCIONES EPG'!$D8660</f>
        <v>966</v>
      </c>
    </row>
    <row r="8661" ht="15.75" customHeight="1">
      <c r="A8661" s="275" t="str">
        <f>'RESOLUCIONES 2015'!A8656:H8656</f>
        <v/>
      </c>
      <c r="B8661" s="73" t="s">
        <v>7852</v>
      </c>
      <c r="C8661" s="74">
        <v>891.0</v>
      </c>
      <c r="D8661" s="130">
        <v>45240.0</v>
      </c>
      <c r="E8661" s="73" t="s">
        <v>2265</v>
      </c>
      <c r="F8661" s="130" t="s">
        <v>3562</v>
      </c>
      <c r="G8661" s="73" t="s">
        <v>2751</v>
      </c>
      <c r="H8661" s="169"/>
      <c r="I8661" s="296" t="s">
        <v>10366</v>
      </c>
      <c r="J8661" s="285"/>
      <c r="K8661" s="21"/>
      <c r="L8661" s="21"/>
      <c r="M8661" s="21"/>
      <c r="N8661" s="22">
        <f t="shared" si="2"/>
        <v>46206</v>
      </c>
      <c r="O8661" s="23">
        <f>'RESOLUCIONES EPG'!$N8661-'RESOLUCIONES EPG'!$D8661</f>
        <v>966</v>
      </c>
    </row>
    <row r="8662" ht="15.75" customHeight="1">
      <c r="A8662" s="275" t="str">
        <f>'RESOLUCIONES 2015'!A8657:H8657</f>
        <v/>
      </c>
      <c r="B8662" s="73" t="s">
        <v>7852</v>
      </c>
      <c r="C8662" s="74">
        <v>892.0</v>
      </c>
      <c r="D8662" s="130">
        <v>45240.0</v>
      </c>
      <c r="E8662" s="73" t="s">
        <v>2372</v>
      </c>
      <c r="F8662" s="130" t="s">
        <v>8662</v>
      </c>
      <c r="G8662" s="73" t="s">
        <v>8629</v>
      </c>
      <c r="H8662" s="169"/>
      <c r="I8662" s="287"/>
      <c r="J8662" s="285"/>
      <c r="K8662" s="21"/>
      <c r="L8662" s="21"/>
      <c r="M8662" s="21"/>
      <c r="N8662" s="22">
        <f t="shared" si="2"/>
        <v>46206</v>
      </c>
      <c r="O8662" s="23">
        <f>'RESOLUCIONES EPG'!$N8662-'RESOLUCIONES EPG'!$D8662</f>
        <v>966</v>
      </c>
    </row>
    <row r="8663" ht="15.75" customHeight="1">
      <c r="A8663" s="275" t="str">
        <f>'RESOLUCIONES 2015'!A8658:H8658</f>
        <v/>
      </c>
      <c r="B8663" s="73" t="s">
        <v>7852</v>
      </c>
      <c r="C8663" s="74">
        <v>893.0</v>
      </c>
      <c r="D8663" s="130">
        <v>45243.0</v>
      </c>
      <c r="E8663" s="73" t="s">
        <v>9828</v>
      </c>
      <c r="F8663" s="130" t="s">
        <v>10992</v>
      </c>
      <c r="G8663" s="73" t="s">
        <v>8629</v>
      </c>
      <c r="H8663" s="169"/>
      <c r="I8663" s="287"/>
      <c r="J8663" s="285"/>
      <c r="K8663" s="21"/>
      <c r="L8663" s="21"/>
      <c r="M8663" s="21"/>
      <c r="N8663" s="22">
        <f t="shared" si="2"/>
        <v>46206</v>
      </c>
      <c r="O8663" s="23">
        <f>'RESOLUCIONES EPG'!$N8663-'RESOLUCIONES EPG'!$D8663</f>
        <v>963</v>
      </c>
    </row>
    <row r="8664" ht="15.75" customHeight="1">
      <c r="A8664" s="275" t="str">
        <f>'RESOLUCIONES 2015'!A8659:H8659</f>
        <v/>
      </c>
      <c r="B8664" s="73" t="s">
        <v>7852</v>
      </c>
      <c r="C8664" s="74">
        <v>894.0</v>
      </c>
      <c r="D8664" s="130">
        <v>45243.0</v>
      </c>
      <c r="E8664" s="73" t="s">
        <v>7035</v>
      </c>
      <c r="F8664" s="130" t="s">
        <v>9314</v>
      </c>
      <c r="G8664" s="73" t="s">
        <v>8629</v>
      </c>
      <c r="H8664" s="169"/>
      <c r="I8664" s="287"/>
      <c r="J8664" s="285"/>
      <c r="K8664" s="21"/>
      <c r="L8664" s="21"/>
      <c r="M8664" s="21"/>
      <c r="N8664" s="22">
        <f t="shared" si="2"/>
        <v>46206</v>
      </c>
      <c r="O8664" s="23">
        <f>'RESOLUCIONES EPG'!$N8664-'RESOLUCIONES EPG'!$D8664</f>
        <v>963</v>
      </c>
    </row>
    <row r="8665" ht="15.75" customHeight="1">
      <c r="A8665" s="275" t="str">
        <f>'RESOLUCIONES 2015'!A8660:H8660</f>
        <v/>
      </c>
      <c r="B8665" s="73" t="s">
        <v>7852</v>
      </c>
      <c r="C8665" s="74">
        <v>895.0</v>
      </c>
      <c r="D8665" s="130">
        <v>45243.0</v>
      </c>
      <c r="E8665" s="73" t="s">
        <v>4536</v>
      </c>
      <c r="F8665" s="130" t="s">
        <v>10736</v>
      </c>
      <c r="G8665" s="73" t="s">
        <v>1593</v>
      </c>
      <c r="H8665" s="253">
        <v>45254.0</v>
      </c>
      <c r="I8665" s="287"/>
      <c r="J8665" s="285"/>
      <c r="K8665" s="21"/>
      <c r="L8665" s="21"/>
      <c r="M8665" s="21"/>
      <c r="N8665" s="22">
        <f t="shared" si="2"/>
        <v>46206</v>
      </c>
      <c r="O8665" s="23">
        <f>'RESOLUCIONES EPG'!$N8665-'RESOLUCIONES EPG'!$D8665</f>
        <v>963</v>
      </c>
    </row>
    <row r="8666" ht="15.75" customHeight="1">
      <c r="A8666" s="275" t="str">
        <f>'RESOLUCIONES 2015'!A8661:H8661</f>
        <v/>
      </c>
      <c r="B8666" s="73" t="s">
        <v>7852</v>
      </c>
      <c r="C8666" s="74">
        <v>896.0</v>
      </c>
      <c r="D8666" s="130">
        <v>45243.0</v>
      </c>
      <c r="E8666" s="73" t="s">
        <v>9091</v>
      </c>
      <c r="F8666" s="130" t="s">
        <v>8875</v>
      </c>
      <c r="G8666" s="73" t="s">
        <v>1593</v>
      </c>
      <c r="H8666" s="253">
        <v>45253.0</v>
      </c>
      <c r="I8666" s="287"/>
      <c r="J8666" s="285"/>
      <c r="K8666" s="21"/>
      <c r="L8666" s="21"/>
      <c r="M8666" s="21"/>
      <c r="N8666" s="22">
        <f t="shared" si="2"/>
        <v>46206</v>
      </c>
      <c r="O8666" s="23">
        <f>'RESOLUCIONES EPG'!$N8666-'RESOLUCIONES EPG'!$D8666</f>
        <v>963</v>
      </c>
    </row>
    <row r="8667" ht="15.75" customHeight="1">
      <c r="A8667" s="275" t="str">
        <f>'RESOLUCIONES 2015'!A8662:H8662</f>
        <v/>
      </c>
      <c r="B8667" s="73" t="s">
        <v>7852</v>
      </c>
      <c r="C8667" s="74">
        <v>897.0</v>
      </c>
      <c r="D8667" s="130">
        <v>45243.0</v>
      </c>
      <c r="E8667" s="73" t="s">
        <v>4329</v>
      </c>
      <c r="F8667" s="130" t="s">
        <v>9806</v>
      </c>
      <c r="G8667" s="73" t="s">
        <v>131</v>
      </c>
      <c r="H8667" s="169"/>
      <c r="I8667" s="287"/>
      <c r="J8667" s="285"/>
      <c r="K8667" s="21"/>
      <c r="L8667" s="21"/>
      <c r="M8667" s="21"/>
      <c r="N8667" s="22">
        <f t="shared" si="2"/>
        <v>46206</v>
      </c>
      <c r="O8667" s="23">
        <f>'RESOLUCIONES EPG'!$N8667-'RESOLUCIONES EPG'!$D8667</f>
        <v>963</v>
      </c>
    </row>
    <row r="8668" ht="15.75" customHeight="1">
      <c r="A8668" s="275" t="str">
        <f>'RESOLUCIONES 2015'!A8663:H8663</f>
        <v/>
      </c>
      <c r="B8668" s="73" t="s">
        <v>7852</v>
      </c>
      <c r="C8668" s="74">
        <v>898.0</v>
      </c>
      <c r="D8668" s="130">
        <v>45243.0</v>
      </c>
      <c r="E8668" s="73" t="s">
        <v>10993</v>
      </c>
      <c r="F8668" s="130" t="s">
        <v>10530</v>
      </c>
      <c r="G8668" s="73" t="s">
        <v>131</v>
      </c>
      <c r="H8668" s="169"/>
      <c r="I8668" s="296" t="s">
        <v>10123</v>
      </c>
      <c r="J8668" s="296" t="s">
        <v>10519</v>
      </c>
      <c r="K8668" s="21"/>
      <c r="L8668" s="21"/>
      <c r="M8668" s="21"/>
      <c r="N8668" s="22">
        <f t="shared" si="2"/>
        <v>46206</v>
      </c>
      <c r="O8668" s="23">
        <f>'RESOLUCIONES EPG'!$N8668-'RESOLUCIONES EPG'!$D8668</f>
        <v>963</v>
      </c>
    </row>
    <row r="8669" ht="15.75" customHeight="1">
      <c r="A8669" s="275" t="str">
        <f>'RESOLUCIONES 2015'!A8664:H8664</f>
        <v/>
      </c>
      <c r="B8669" s="73" t="s">
        <v>7852</v>
      </c>
      <c r="C8669" s="74">
        <v>899.0</v>
      </c>
      <c r="D8669" s="130">
        <v>45243.0</v>
      </c>
      <c r="E8669" s="73" t="s">
        <v>9125</v>
      </c>
      <c r="F8669" s="130" t="s">
        <v>9126</v>
      </c>
      <c r="G8669" s="73" t="s">
        <v>131</v>
      </c>
      <c r="H8669" s="169"/>
      <c r="I8669" s="299" t="s">
        <v>9811</v>
      </c>
      <c r="J8669" s="299" t="s">
        <v>7678</v>
      </c>
      <c r="K8669" s="21"/>
      <c r="L8669" s="21"/>
      <c r="M8669" s="21"/>
      <c r="N8669" s="22">
        <f t="shared" si="2"/>
        <v>46206</v>
      </c>
      <c r="O8669" s="23">
        <f>'RESOLUCIONES EPG'!$N8669-'RESOLUCIONES EPG'!$D8669</f>
        <v>963</v>
      </c>
    </row>
    <row r="8670" ht="15.75" customHeight="1">
      <c r="A8670" s="275" t="str">
        <f>'RESOLUCIONES 2015'!A8665:H8665</f>
        <v/>
      </c>
      <c r="B8670" s="73" t="s">
        <v>7852</v>
      </c>
      <c r="C8670" s="74">
        <v>900.0</v>
      </c>
      <c r="D8670" s="130">
        <v>45243.0</v>
      </c>
      <c r="E8670" s="73" t="s">
        <v>8503</v>
      </c>
      <c r="F8670" s="130" t="s">
        <v>8504</v>
      </c>
      <c r="G8670" s="73" t="s">
        <v>131</v>
      </c>
      <c r="H8670" s="300"/>
      <c r="I8670" s="296" t="s">
        <v>10994</v>
      </c>
      <c r="J8670" s="299" t="s">
        <v>10995</v>
      </c>
      <c r="K8670" s="21"/>
      <c r="L8670" s="21"/>
      <c r="M8670" s="21"/>
      <c r="N8670" s="22">
        <f t="shared" si="2"/>
        <v>46206</v>
      </c>
      <c r="O8670" s="23">
        <f>'RESOLUCIONES EPG'!$N8670-'RESOLUCIONES EPG'!$D8670</f>
        <v>963</v>
      </c>
    </row>
    <row r="8671" ht="15.75" customHeight="1">
      <c r="A8671" s="275" t="str">
        <f>'RESOLUCIONES 2015'!A8666:H8666</f>
        <v/>
      </c>
      <c r="B8671" s="73" t="s">
        <v>7852</v>
      </c>
      <c r="C8671" s="74">
        <v>901.0</v>
      </c>
      <c r="D8671" s="130">
        <v>45245.0</v>
      </c>
      <c r="E8671" s="73" t="s">
        <v>4654</v>
      </c>
      <c r="F8671" s="130" t="s">
        <v>10996</v>
      </c>
      <c r="G8671" s="73" t="s">
        <v>18</v>
      </c>
      <c r="H8671" s="169"/>
      <c r="I8671" s="287"/>
      <c r="J8671" s="285"/>
      <c r="K8671" s="21"/>
      <c r="L8671" s="21"/>
      <c r="M8671" s="21"/>
      <c r="N8671" s="22">
        <f t="shared" si="2"/>
        <v>46206</v>
      </c>
      <c r="O8671" s="23">
        <f>'RESOLUCIONES EPG'!$N8671-'RESOLUCIONES EPG'!$D8671</f>
        <v>961</v>
      </c>
    </row>
    <row r="8672" ht="15.75" customHeight="1">
      <c r="A8672" s="275" t="str">
        <f>'RESOLUCIONES 2015'!A8667:H8667</f>
        <v/>
      </c>
      <c r="B8672" s="73" t="s">
        <v>7852</v>
      </c>
      <c r="C8672" s="74">
        <v>902.0</v>
      </c>
      <c r="D8672" s="130">
        <v>45245.0</v>
      </c>
      <c r="E8672" s="73" t="s">
        <v>9338</v>
      </c>
      <c r="F8672" s="130" t="s">
        <v>10560</v>
      </c>
      <c r="G8672" s="73" t="s">
        <v>1624</v>
      </c>
      <c r="H8672" s="169"/>
      <c r="I8672" s="287"/>
      <c r="J8672" s="285"/>
      <c r="K8672" s="21"/>
      <c r="L8672" s="21"/>
      <c r="M8672" s="21"/>
      <c r="N8672" s="22">
        <f t="shared" si="2"/>
        <v>46206</v>
      </c>
      <c r="O8672" s="23">
        <f>'RESOLUCIONES EPG'!$N8672-'RESOLUCIONES EPG'!$D8672</f>
        <v>961</v>
      </c>
    </row>
    <row r="8673" ht="15.75" customHeight="1">
      <c r="A8673" s="275" t="str">
        <f>'RESOLUCIONES 2015'!A8668:H8668</f>
        <v/>
      </c>
      <c r="B8673" s="73" t="s">
        <v>7852</v>
      </c>
      <c r="C8673" s="74">
        <v>903.0</v>
      </c>
      <c r="D8673" s="130">
        <v>45245.0</v>
      </c>
      <c r="E8673" s="73" t="s">
        <v>10997</v>
      </c>
      <c r="F8673" s="130" t="s">
        <v>8352</v>
      </c>
      <c r="G8673" s="73" t="s">
        <v>1624</v>
      </c>
      <c r="H8673" s="169"/>
      <c r="I8673" s="287"/>
      <c r="J8673" s="285"/>
      <c r="K8673" s="21"/>
      <c r="L8673" s="21"/>
      <c r="M8673" s="21"/>
      <c r="N8673" s="22">
        <f t="shared" si="2"/>
        <v>46206</v>
      </c>
      <c r="O8673" s="23">
        <f>'RESOLUCIONES EPG'!$N8673-'RESOLUCIONES EPG'!$D8673</f>
        <v>961</v>
      </c>
    </row>
    <row r="8674" ht="15.75" customHeight="1">
      <c r="A8674" s="275" t="str">
        <f>'RESOLUCIONES 2015'!A8669:H8669</f>
        <v/>
      </c>
      <c r="B8674" s="73" t="s">
        <v>7852</v>
      </c>
      <c r="C8674" s="74">
        <v>904.0</v>
      </c>
      <c r="D8674" s="130">
        <v>45245.0</v>
      </c>
      <c r="E8674" s="73" t="s">
        <v>9280</v>
      </c>
      <c r="F8674" s="130" t="s">
        <v>9281</v>
      </c>
      <c r="G8674" s="73" t="s">
        <v>1624</v>
      </c>
      <c r="H8674" s="169"/>
      <c r="I8674" s="287"/>
      <c r="J8674" s="285"/>
      <c r="K8674" s="21"/>
      <c r="L8674" s="21"/>
      <c r="M8674" s="21"/>
      <c r="N8674" s="22">
        <f t="shared" si="2"/>
        <v>46206</v>
      </c>
      <c r="O8674" s="23">
        <f>'RESOLUCIONES EPG'!$N8674-'RESOLUCIONES EPG'!$D8674</f>
        <v>961</v>
      </c>
    </row>
    <row r="8675" ht="15.75" customHeight="1">
      <c r="A8675" s="275" t="str">
        <f>'RESOLUCIONES 2015'!A8670:H8670</f>
        <v/>
      </c>
      <c r="B8675" s="73" t="s">
        <v>7852</v>
      </c>
      <c r="C8675" s="74">
        <v>905.0</v>
      </c>
      <c r="D8675" s="130">
        <v>45245.0</v>
      </c>
      <c r="E8675" s="73" t="s">
        <v>10499</v>
      </c>
      <c r="F8675" s="130" t="s">
        <v>4982</v>
      </c>
      <c r="G8675" s="73" t="s">
        <v>1624</v>
      </c>
      <c r="H8675" s="169"/>
      <c r="I8675" s="287"/>
      <c r="J8675" s="285"/>
      <c r="K8675" s="21"/>
      <c r="L8675" s="21"/>
      <c r="M8675" s="21"/>
      <c r="N8675" s="22">
        <f t="shared" si="2"/>
        <v>46206</v>
      </c>
      <c r="O8675" s="23">
        <f>'RESOLUCIONES EPG'!$N8675-'RESOLUCIONES EPG'!$D8675</f>
        <v>961</v>
      </c>
    </row>
    <row r="8676" ht="15.75" customHeight="1">
      <c r="A8676" s="275" t="str">
        <f>'RESOLUCIONES 2015'!A8671:H8671</f>
        <v/>
      </c>
      <c r="B8676" s="73" t="s">
        <v>7852</v>
      </c>
      <c r="C8676" s="74">
        <v>906.0</v>
      </c>
      <c r="D8676" s="130">
        <v>45245.0</v>
      </c>
      <c r="E8676" s="73" t="s">
        <v>8517</v>
      </c>
      <c r="F8676" s="130" t="s">
        <v>8518</v>
      </c>
      <c r="G8676" s="73" t="s">
        <v>1624</v>
      </c>
      <c r="H8676" s="169"/>
      <c r="I8676" s="287"/>
      <c r="J8676" s="285"/>
      <c r="K8676" s="21"/>
      <c r="L8676" s="21"/>
      <c r="M8676" s="21"/>
      <c r="N8676" s="22">
        <f t="shared" si="2"/>
        <v>46206</v>
      </c>
      <c r="O8676" s="23">
        <f>'RESOLUCIONES EPG'!$N8676-'RESOLUCIONES EPG'!$D8676</f>
        <v>961</v>
      </c>
    </row>
    <row r="8677" ht="15.75" customHeight="1">
      <c r="A8677" s="275" t="str">
        <f>'RESOLUCIONES 2015'!A8672:H8672</f>
        <v/>
      </c>
      <c r="B8677" s="73" t="s">
        <v>7852</v>
      </c>
      <c r="C8677" s="74">
        <v>907.0</v>
      </c>
      <c r="D8677" s="130">
        <v>45245.0</v>
      </c>
      <c r="E8677" s="73" t="s">
        <v>3783</v>
      </c>
      <c r="F8677" s="130" t="s">
        <v>3784</v>
      </c>
      <c r="G8677" s="73" t="s">
        <v>1624</v>
      </c>
      <c r="H8677" s="169"/>
      <c r="I8677" s="287"/>
      <c r="J8677" s="285"/>
      <c r="K8677" s="21"/>
      <c r="L8677" s="21"/>
      <c r="M8677" s="21"/>
      <c r="N8677" s="22">
        <f t="shared" si="2"/>
        <v>46206</v>
      </c>
      <c r="O8677" s="23">
        <f>'RESOLUCIONES EPG'!$N8677-'RESOLUCIONES EPG'!$D8677</f>
        <v>961</v>
      </c>
    </row>
    <row r="8678" ht="15.75" customHeight="1">
      <c r="A8678" s="275" t="str">
        <f>'RESOLUCIONES 2015'!A8673:H8673</f>
        <v/>
      </c>
      <c r="B8678" s="73" t="s">
        <v>7852</v>
      </c>
      <c r="C8678" s="74">
        <v>908.0</v>
      </c>
      <c r="D8678" s="130">
        <v>45245.0</v>
      </c>
      <c r="E8678" s="73" t="s">
        <v>10478</v>
      </c>
      <c r="F8678" s="130" t="s">
        <v>10527</v>
      </c>
      <c r="G8678" s="73" t="s">
        <v>1624</v>
      </c>
      <c r="H8678" s="169"/>
      <c r="I8678" s="287"/>
      <c r="J8678" s="285"/>
      <c r="K8678" s="21"/>
      <c r="L8678" s="21"/>
      <c r="M8678" s="21"/>
      <c r="N8678" s="22">
        <f t="shared" si="2"/>
        <v>46206</v>
      </c>
      <c r="O8678" s="23">
        <f>'RESOLUCIONES EPG'!$N8678-'RESOLUCIONES EPG'!$D8678</f>
        <v>961</v>
      </c>
    </row>
    <row r="8679" ht="15.75" customHeight="1">
      <c r="A8679" s="275" t="str">
        <f>'RESOLUCIONES 2015'!A8674:H8674</f>
        <v/>
      </c>
      <c r="B8679" s="73" t="s">
        <v>7852</v>
      </c>
      <c r="C8679" s="74">
        <v>909.0</v>
      </c>
      <c r="D8679" s="130">
        <v>45245.0</v>
      </c>
      <c r="E8679" s="73" t="s">
        <v>10497</v>
      </c>
      <c r="F8679" s="130" t="s">
        <v>10516</v>
      </c>
      <c r="G8679" s="73" t="s">
        <v>1624</v>
      </c>
      <c r="H8679" s="169"/>
      <c r="I8679" s="287"/>
      <c r="J8679" s="285"/>
      <c r="K8679" s="21"/>
      <c r="L8679" s="21"/>
      <c r="M8679" s="21"/>
      <c r="N8679" s="22">
        <f t="shared" si="2"/>
        <v>46206</v>
      </c>
      <c r="O8679" s="23">
        <f>'RESOLUCIONES EPG'!$N8679-'RESOLUCIONES EPG'!$D8679</f>
        <v>961</v>
      </c>
    </row>
    <row r="8680" ht="15.75" customHeight="1">
      <c r="A8680" s="275" t="str">
        <f>'RESOLUCIONES 2015'!A8675:H8675</f>
        <v/>
      </c>
      <c r="B8680" s="73" t="s">
        <v>7852</v>
      </c>
      <c r="C8680" s="74">
        <v>910.0</v>
      </c>
      <c r="D8680" s="130">
        <v>45245.0</v>
      </c>
      <c r="E8680" s="73" t="s">
        <v>10504</v>
      </c>
      <c r="F8680" s="130" t="s">
        <v>10505</v>
      </c>
      <c r="G8680" s="73" t="s">
        <v>1624</v>
      </c>
      <c r="H8680" s="169"/>
      <c r="I8680" s="287"/>
      <c r="J8680" s="285"/>
      <c r="K8680" s="21"/>
      <c r="L8680" s="21"/>
      <c r="M8680" s="21"/>
      <c r="N8680" s="22">
        <f t="shared" si="2"/>
        <v>46206</v>
      </c>
      <c r="O8680" s="23">
        <f>'RESOLUCIONES EPG'!$N8680-'RESOLUCIONES EPG'!$D8680</f>
        <v>961</v>
      </c>
    </row>
    <row r="8681" ht="15.75" customHeight="1">
      <c r="A8681" s="275" t="str">
        <f>'RESOLUCIONES 2015'!A8676:H8676</f>
        <v/>
      </c>
      <c r="B8681" s="73" t="s">
        <v>7852</v>
      </c>
      <c r="C8681" s="74">
        <v>911.0</v>
      </c>
      <c r="D8681" s="130">
        <v>45245.0</v>
      </c>
      <c r="E8681" s="73" t="s">
        <v>7323</v>
      </c>
      <c r="F8681" s="130" t="s">
        <v>10015</v>
      </c>
      <c r="G8681" s="73" t="s">
        <v>8629</v>
      </c>
      <c r="H8681" s="300"/>
      <c r="I8681" s="170"/>
      <c r="J8681" s="21"/>
      <c r="K8681" s="21"/>
      <c r="L8681" s="21"/>
      <c r="M8681" s="21"/>
      <c r="N8681" s="22">
        <f t="shared" si="2"/>
        <v>46206</v>
      </c>
      <c r="O8681" s="23">
        <f>'RESOLUCIONES EPG'!$N8681-'RESOLUCIONES EPG'!$D8681</f>
        <v>961</v>
      </c>
    </row>
    <row r="8682" ht="15.75" customHeight="1">
      <c r="A8682" s="275" t="str">
        <f>'RESOLUCIONES 2015'!A8677:H8677</f>
        <v/>
      </c>
      <c r="B8682" s="73" t="s">
        <v>7852</v>
      </c>
      <c r="C8682" s="74">
        <v>912.0</v>
      </c>
      <c r="D8682" s="130">
        <v>45245.0</v>
      </c>
      <c r="E8682" s="73" t="s">
        <v>2939</v>
      </c>
      <c r="F8682" s="130" t="s">
        <v>10998</v>
      </c>
      <c r="G8682" s="73" t="s">
        <v>8629</v>
      </c>
      <c r="H8682" s="300"/>
      <c r="I8682" s="170"/>
      <c r="J8682" s="21"/>
      <c r="K8682" s="21"/>
      <c r="L8682" s="21"/>
      <c r="M8682" s="21"/>
      <c r="N8682" s="22">
        <f t="shared" si="2"/>
        <v>46206</v>
      </c>
      <c r="O8682" s="23">
        <f>'RESOLUCIONES EPG'!$N8682-'RESOLUCIONES EPG'!$D8682</f>
        <v>961</v>
      </c>
    </row>
    <row r="8683" ht="15.75" customHeight="1">
      <c r="A8683" s="275" t="str">
        <f>'RESOLUCIONES 2015'!A8678:H8678</f>
        <v/>
      </c>
      <c r="B8683" s="73" t="s">
        <v>7852</v>
      </c>
      <c r="C8683" s="74">
        <v>913.0</v>
      </c>
      <c r="D8683" s="130">
        <v>45245.0</v>
      </c>
      <c r="E8683" s="73" t="s">
        <v>2492</v>
      </c>
      <c r="F8683" s="130" t="s">
        <v>10999</v>
      </c>
      <c r="G8683" s="73" t="s">
        <v>8629</v>
      </c>
      <c r="H8683" s="305"/>
      <c r="I8683" s="170"/>
      <c r="J8683" s="21"/>
      <c r="K8683" s="21"/>
      <c r="L8683" s="21"/>
      <c r="M8683" s="21"/>
      <c r="N8683" s="22">
        <f t="shared" si="2"/>
        <v>46206</v>
      </c>
      <c r="O8683" s="23">
        <f>'RESOLUCIONES EPG'!$N8683-'RESOLUCIONES EPG'!$D8683</f>
        <v>961</v>
      </c>
    </row>
    <row r="8684" ht="15.75" customHeight="1">
      <c r="A8684" s="275" t="str">
        <f>'RESOLUCIONES 2015'!A8679:H8679</f>
        <v/>
      </c>
      <c r="B8684" s="73" t="s">
        <v>7852</v>
      </c>
      <c r="C8684" s="74">
        <v>914.0</v>
      </c>
      <c r="D8684" s="130">
        <v>45245.0</v>
      </c>
      <c r="E8684" s="73" t="s">
        <v>7641</v>
      </c>
      <c r="F8684" s="130" t="s">
        <v>11000</v>
      </c>
      <c r="G8684" s="73" t="s">
        <v>8629</v>
      </c>
      <c r="H8684" s="169"/>
      <c r="I8684" s="170"/>
      <c r="J8684" s="21"/>
      <c r="K8684" s="21"/>
      <c r="L8684" s="21"/>
      <c r="M8684" s="21"/>
      <c r="N8684" s="22">
        <f t="shared" si="2"/>
        <v>46206</v>
      </c>
      <c r="O8684" s="23">
        <f>'RESOLUCIONES EPG'!$N8684-'RESOLUCIONES EPG'!$D8684</f>
        <v>961</v>
      </c>
    </row>
    <row r="8685" ht="15.75" customHeight="1">
      <c r="A8685" s="275" t="str">
        <f>'RESOLUCIONES 2015'!A8680:H8680</f>
        <v/>
      </c>
      <c r="B8685" s="73"/>
      <c r="C8685" s="74">
        <v>915.0</v>
      </c>
      <c r="D8685" s="130">
        <v>45245.0</v>
      </c>
      <c r="E8685" s="73" t="s">
        <v>8376</v>
      </c>
      <c r="F8685" s="130" t="s">
        <v>8377</v>
      </c>
      <c r="G8685" s="73" t="s">
        <v>2253</v>
      </c>
      <c r="H8685" s="169" t="s">
        <v>9555</v>
      </c>
      <c r="I8685" s="170"/>
      <c r="J8685" s="21"/>
      <c r="K8685" s="21"/>
      <c r="L8685" s="21"/>
      <c r="M8685" s="21"/>
      <c r="N8685" s="22">
        <f t="shared" si="2"/>
        <v>46206</v>
      </c>
      <c r="O8685" s="23">
        <f>'RESOLUCIONES EPG'!$N8685-'RESOLUCIONES EPG'!$D8685</f>
        <v>961</v>
      </c>
    </row>
    <row r="8686" ht="15.75" customHeight="1">
      <c r="A8686" s="275" t="str">
        <f>'RESOLUCIONES 2015'!A8681:H8681</f>
        <v/>
      </c>
      <c r="B8686" s="73" t="s">
        <v>7852</v>
      </c>
      <c r="C8686" s="74">
        <v>916.0</v>
      </c>
      <c r="D8686" s="130">
        <v>45245.0</v>
      </c>
      <c r="E8686" s="306" t="s">
        <v>7078</v>
      </c>
      <c r="F8686" s="130" t="s">
        <v>11001</v>
      </c>
      <c r="G8686" s="73" t="s">
        <v>1593</v>
      </c>
      <c r="H8686" s="332">
        <v>45257.0</v>
      </c>
      <c r="I8686" s="170"/>
      <c r="J8686" s="21"/>
      <c r="K8686" s="21"/>
      <c r="L8686" s="21"/>
      <c r="M8686" s="21"/>
      <c r="N8686" s="22">
        <f t="shared" si="2"/>
        <v>46206</v>
      </c>
      <c r="O8686" s="23">
        <f>'RESOLUCIONES EPG'!$N8686-'RESOLUCIONES EPG'!$D8686</f>
        <v>961</v>
      </c>
    </row>
    <row r="8687" ht="15.75" customHeight="1">
      <c r="A8687" s="275" t="str">
        <f>'RESOLUCIONES 2015'!A8682:H8682</f>
        <v/>
      </c>
      <c r="B8687" s="73" t="s">
        <v>7852</v>
      </c>
      <c r="C8687" s="74">
        <v>917.0</v>
      </c>
      <c r="D8687" s="130">
        <v>45250.0</v>
      </c>
      <c r="E8687" s="73" t="s">
        <v>8994</v>
      </c>
      <c r="F8687" s="130" t="s">
        <v>8995</v>
      </c>
      <c r="G8687" s="73" t="s">
        <v>8629</v>
      </c>
      <c r="H8687" s="300"/>
      <c r="I8687" s="287"/>
      <c r="J8687" s="21"/>
      <c r="K8687" s="21"/>
      <c r="L8687" s="21"/>
      <c r="M8687" s="21"/>
      <c r="N8687" s="22">
        <f t="shared" si="2"/>
        <v>46206</v>
      </c>
      <c r="O8687" s="23">
        <f>'RESOLUCIONES EPG'!$N8687-'RESOLUCIONES EPG'!$D8687</f>
        <v>956</v>
      </c>
    </row>
    <row r="8688" ht="15.75" customHeight="1">
      <c r="A8688" s="275" t="str">
        <f>'RESOLUCIONES 2015'!A8683:H8683</f>
        <v/>
      </c>
      <c r="B8688" s="73" t="s">
        <v>7852</v>
      </c>
      <c r="C8688" s="74">
        <v>918.0</v>
      </c>
      <c r="D8688" s="130">
        <v>45250.0</v>
      </c>
      <c r="E8688" s="73" t="s">
        <v>1667</v>
      </c>
      <c r="F8688" s="130" t="s">
        <v>9255</v>
      </c>
      <c r="G8688" s="73" t="s">
        <v>8629</v>
      </c>
      <c r="H8688" s="169"/>
      <c r="I8688" s="287"/>
      <c r="J8688" s="21"/>
      <c r="K8688" s="21"/>
      <c r="L8688" s="21"/>
      <c r="M8688" s="21"/>
      <c r="N8688" s="22">
        <f t="shared" si="2"/>
        <v>46206</v>
      </c>
      <c r="O8688" s="23">
        <f>'RESOLUCIONES EPG'!$N8688-'RESOLUCIONES EPG'!$D8688</f>
        <v>956</v>
      </c>
    </row>
    <row r="8689" ht="15.75" customHeight="1">
      <c r="A8689" s="275" t="str">
        <f>'RESOLUCIONES 2015'!A8684:H8684</f>
        <v/>
      </c>
      <c r="B8689" s="73"/>
      <c r="C8689" s="74">
        <v>919.0</v>
      </c>
      <c r="D8689" s="130">
        <v>45250.0</v>
      </c>
      <c r="E8689" s="73" t="s">
        <v>6827</v>
      </c>
      <c r="F8689" s="130" t="s">
        <v>6828</v>
      </c>
      <c r="G8689" s="73" t="s">
        <v>2253</v>
      </c>
      <c r="H8689" s="169" t="s">
        <v>9896</v>
      </c>
      <c r="I8689" s="287"/>
      <c r="J8689" s="21"/>
      <c r="K8689" s="21"/>
      <c r="L8689" s="21"/>
      <c r="M8689" s="21"/>
      <c r="N8689" s="22">
        <f t="shared" si="2"/>
        <v>46206</v>
      </c>
      <c r="O8689" s="23">
        <f>'RESOLUCIONES EPG'!$N8689-'RESOLUCIONES EPG'!$D8689</f>
        <v>956</v>
      </c>
    </row>
    <row r="8690" ht="15.75" customHeight="1">
      <c r="A8690" s="275" t="str">
        <f>'RESOLUCIONES 2015'!A8685:H8685</f>
        <v/>
      </c>
      <c r="B8690" s="73"/>
      <c r="C8690" s="74">
        <v>920.0</v>
      </c>
      <c r="D8690" s="130">
        <v>45250.0</v>
      </c>
      <c r="E8690" s="73" t="s">
        <v>2853</v>
      </c>
      <c r="F8690" s="130" t="s">
        <v>9129</v>
      </c>
      <c r="G8690" s="73" t="s">
        <v>2253</v>
      </c>
      <c r="H8690" s="169" t="s">
        <v>9325</v>
      </c>
      <c r="I8690" s="287"/>
      <c r="J8690" s="21"/>
      <c r="K8690" s="21"/>
      <c r="L8690" s="21"/>
      <c r="M8690" s="21"/>
      <c r="N8690" s="22">
        <f t="shared" si="2"/>
        <v>46206</v>
      </c>
      <c r="O8690" s="23">
        <f>'RESOLUCIONES EPG'!$N8690-'RESOLUCIONES EPG'!$D8690</f>
        <v>956</v>
      </c>
    </row>
    <row r="8691" ht="15.75" customHeight="1">
      <c r="A8691" s="275" t="str">
        <f>'RESOLUCIONES 2015'!A8686:H8686</f>
        <v/>
      </c>
      <c r="B8691" s="73"/>
      <c r="C8691" s="74">
        <v>921.0</v>
      </c>
      <c r="D8691" s="130">
        <v>45252.0</v>
      </c>
      <c r="E8691" s="73" t="s">
        <v>8981</v>
      </c>
      <c r="F8691" s="130" t="s">
        <v>11002</v>
      </c>
      <c r="G8691" s="73" t="s">
        <v>18</v>
      </c>
      <c r="H8691" s="169" t="s">
        <v>8645</v>
      </c>
      <c r="I8691" s="287"/>
      <c r="J8691" s="21"/>
      <c r="K8691" s="21"/>
      <c r="L8691" s="21"/>
      <c r="M8691" s="21"/>
      <c r="N8691" s="22">
        <f t="shared" si="2"/>
        <v>46206</v>
      </c>
      <c r="O8691" s="23">
        <f>'RESOLUCIONES EPG'!$N8691-'RESOLUCIONES EPG'!$D8691</f>
        <v>954</v>
      </c>
    </row>
    <row r="8692" ht="15.75" customHeight="1">
      <c r="A8692" s="275" t="str">
        <f>'RESOLUCIONES 2015'!A8687:H8687</f>
        <v/>
      </c>
      <c r="B8692" s="73"/>
      <c r="C8692" s="74">
        <v>922.0</v>
      </c>
      <c r="D8692" s="130">
        <v>45252.0</v>
      </c>
      <c r="E8692" s="73" t="s">
        <v>11003</v>
      </c>
      <c r="F8692" s="130" t="s">
        <v>11004</v>
      </c>
      <c r="G8692" s="73" t="s">
        <v>18</v>
      </c>
      <c r="H8692" s="169" t="s">
        <v>4620</v>
      </c>
      <c r="I8692" s="287"/>
      <c r="J8692" s="21"/>
      <c r="K8692" s="21"/>
      <c r="L8692" s="21"/>
      <c r="M8692" s="21"/>
      <c r="N8692" s="22">
        <f t="shared" si="2"/>
        <v>46206</v>
      </c>
      <c r="O8692" s="23">
        <f>'RESOLUCIONES EPG'!$N8692-'RESOLUCIONES EPG'!$D8692</f>
        <v>954</v>
      </c>
    </row>
    <row r="8693" ht="15.75" customHeight="1">
      <c r="A8693" s="275" t="str">
        <f>'RESOLUCIONES 2015'!A8688:H8688</f>
        <v/>
      </c>
      <c r="B8693" s="73"/>
      <c r="C8693" s="74">
        <v>923.0</v>
      </c>
      <c r="D8693" s="130">
        <v>45252.0</v>
      </c>
      <c r="E8693" s="73" t="s">
        <v>11005</v>
      </c>
      <c r="F8693" s="130" t="s">
        <v>11006</v>
      </c>
      <c r="G8693" s="73" t="s">
        <v>18</v>
      </c>
      <c r="H8693" s="305" t="s">
        <v>3057</v>
      </c>
      <c r="I8693" s="287"/>
      <c r="J8693" s="21"/>
      <c r="K8693" s="21"/>
      <c r="L8693" s="21"/>
      <c r="M8693" s="21"/>
      <c r="N8693" s="22">
        <f t="shared" si="2"/>
        <v>46206</v>
      </c>
      <c r="O8693" s="23">
        <f>'RESOLUCIONES EPG'!$N8693-'RESOLUCIONES EPG'!$D8693</f>
        <v>954</v>
      </c>
    </row>
    <row r="8694" ht="15.75" customHeight="1">
      <c r="A8694" s="275" t="str">
        <f>'RESOLUCIONES 2015'!A8689:H8689</f>
        <v/>
      </c>
      <c r="B8694" s="73"/>
      <c r="C8694" s="74">
        <v>924.0</v>
      </c>
      <c r="D8694" s="130">
        <v>45252.0</v>
      </c>
      <c r="E8694" s="73" t="s">
        <v>5703</v>
      </c>
      <c r="F8694" s="130" t="s">
        <v>11007</v>
      </c>
      <c r="G8694" s="73" t="s">
        <v>18</v>
      </c>
      <c r="H8694" s="169" t="s">
        <v>4642</v>
      </c>
      <c r="I8694" s="287"/>
      <c r="J8694" s="21"/>
      <c r="K8694" s="21"/>
      <c r="L8694" s="21"/>
      <c r="M8694" s="21"/>
      <c r="N8694" s="22">
        <f t="shared" si="2"/>
        <v>46206</v>
      </c>
      <c r="O8694" s="23">
        <f>'RESOLUCIONES EPG'!$N8694-'RESOLUCIONES EPG'!$D8694</f>
        <v>954</v>
      </c>
    </row>
    <row r="8695" ht="15.75" customHeight="1">
      <c r="A8695" s="275" t="str">
        <f>'RESOLUCIONES 2015'!A8690:H8690</f>
        <v/>
      </c>
      <c r="B8695" s="73"/>
      <c r="C8695" s="74">
        <v>925.0</v>
      </c>
      <c r="D8695" s="130">
        <v>45252.0</v>
      </c>
      <c r="E8695" s="73" t="s">
        <v>11008</v>
      </c>
      <c r="F8695" s="130" t="s">
        <v>11009</v>
      </c>
      <c r="G8695" s="73" t="s">
        <v>18</v>
      </c>
      <c r="H8695" s="169" t="s">
        <v>4966</v>
      </c>
      <c r="I8695" s="287"/>
      <c r="J8695" s="21"/>
      <c r="K8695" s="21"/>
      <c r="L8695" s="21"/>
      <c r="M8695" s="21"/>
      <c r="N8695" s="22">
        <f t="shared" si="2"/>
        <v>46206</v>
      </c>
      <c r="O8695" s="23">
        <f>'RESOLUCIONES EPG'!$N8695-'RESOLUCIONES EPG'!$D8695</f>
        <v>954</v>
      </c>
    </row>
    <row r="8696" ht="15.75" customHeight="1">
      <c r="A8696" s="275" t="str">
        <f>'RESOLUCIONES 2015'!A8691:H8691</f>
        <v/>
      </c>
      <c r="B8696" s="73"/>
      <c r="C8696" s="74">
        <v>926.0</v>
      </c>
      <c r="D8696" s="130">
        <v>45253.0</v>
      </c>
      <c r="E8696" s="73" t="s">
        <v>10766</v>
      </c>
      <c r="F8696" s="130" t="s">
        <v>10767</v>
      </c>
      <c r="G8696" s="73" t="s">
        <v>1624</v>
      </c>
      <c r="H8696" s="169"/>
      <c r="I8696" s="287"/>
      <c r="J8696" s="21"/>
      <c r="K8696" s="21"/>
      <c r="L8696" s="21"/>
      <c r="M8696" s="21"/>
      <c r="N8696" s="22">
        <f t="shared" si="2"/>
        <v>46206</v>
      </c>
      <c r="O8696" s="23">
        <f>'RESOLUCIONES EPG'!$N8696-'RESOLUCIONES EPG'!$D8696</f>
        <v>953</v>
      </c>
    </row>
    <row r="8697" ht="15.75" customHeight="1">
      <c r="A8697" s="275" t="str">
        <f>'RESOLUCIONES 2015'!A8692:H8692</f>
        <v/>
      </c>
      <c r="B8697" s="73"/>
      <c r="C8697" s="74">
        <v>927.0</v>
      </c>
      <c r="D8697" s="130">
        <v>45253.0</v>
      </c>
      <c r="E8697" s="73" t="s">
        <v>9232</v>
      </c>
      <c r="F8697" s="130" t="s">
        <v>9233</v>
      </c>
      <c r="G8697" s="73" t="s">
        <v>1624</v>
      </c>
      <c r="H8697" s="169"/>
      <c r="I8697" s="287"/>
      <c r="J8697" s="21"/>
      <c r="K8697" s="21"/>
      <c r="L8697" s="21"/>
      <c r="M8697" s="21"/>
      <c r="N8697" s="22">
        <f t="shared" si="2"/>
        <v>46206</v>
      </c>
      <c r="O8697" s="23">
        <f>'RESOLUCIONES EPG'!$N8697-'RESOLUCIONES EPG'!$D8697</f>
        <v>953</v>
      </c>
    </row>
    <row r="8698" ht="15.75" customHeight="1">
      <c r="A8698" s="275" t="str">
        <f>'RESOLUCIONES 2015'!A8693:H8693</f>
        <v/>
      </c>
      <c r="B8698" s="73"/>
      <c r="C8698" s="74">
        <v>928.0</v>
      </c>
      <c r="D8698" s="130">
        <v>45253.0</v>
      </c>
      <c r="E8698" s="73" t="s">
        <v>10440</v>
      </c>
      <c r="F8698" s="130" t="s">
        <v>11010</v>
      </c>
      <c r="G8698" s="73" t="s">
        <v>1624</v>
      </c>
      <c r="H8698" s="169"/>
      <c r="I8698" s="287"/>
      <c r="J8698" s="21"/>
      <c r="K8698" s="21"/>
      <c r="L8698" s="21"/>
      <c r="M8698" s="21"/>
      <c r="N8698" s="22">
        <f t="shared" si="2"/>
        <v>46206</v>
      </c>
      <c r="O8698" s="23">
        <f>'RESOLUCIONES EPG'!$N8698-'RESOLUCIONES EPG'!$D8698</f>
        <v>953</v>
      </c>
    </row>
    <row r="8699" ht="15.75" customHeight="1">
      <c r="A8699" s="275" t="str">
        <f>'RESOLUCIONES 2015'!A8694:H8694</f>
        <v/>
      </c>
      <c r="B8699" s="73"/>
      <c r="C8699" s="74">
        <v>929.0</v>
      </c>
      <c r="D8699" s="130">
        <v>45253.0</v>
      </c>
      <c r="E8699" s="73" t="s">
        <v>11011</v>
      </c>
      <c r="F8699" s="130" t="s">
        <v>10832</v>
      </c>
      <c r="G8699" s="73" t="s">
        <v>1624</v>
      </c>
      <c r="H8699" s="169"/>
      <c r="I8699" s="287"/>
      <c r="J8699" s="21"/>
      <c r="K8699" s="21"/>
      <c r="L8699" s="21"/>
      <c r="M8699" s="21"/>
      <c r="N8699" s="22">
        <f t="shared" si="2"/>
        <v>46206</v>
      </c>
      <c r="O8699" s="23">
        <f>'RESOLUCIONES EPG'!$N8699-'RESOLUCIONES EPG'!$D8699</f>
        <v>953</v>
      </c>
    </row>
    <row r="8700" ht="15.75" customHeight="1">
      <c r="A8700" s="275" t="str">
        <f>'RESOLUCIONES 2015'!A8695:H8695</f>
        <v/>
      </c>
      <c r="B8700" s="73"/>
      <c r="C8700" s="74">
        <v>930.0</v>
      </c>
      <c r="D8700" s="130">
        <v>45253.0</v>
      </c>
      <c r="E8700" s="73" t="s">
        <v>9983</v>
      </c>
      <c r="F8700" s="130" t="s">
        <v>9984</v>
      </c>
      <c r="G8700" s="73" t="s">
        <v>1624</v>
      </c>
      <c r="H8700" s="169"/>
      <c r="I8700" s="287"/>
      <c r="J8700" s="21"/>
      <c r="K8700" s="21"/>
      <c r="L8700" s="21"/>
      <c r="M8700" s="21"/>
      <c r="N8700" s="22">
        <f t="shared" si="2"/>
        <v>46206</v>
      </c>
      <c r="O8700" s="23">
        <f>'RESOLUCIONES EPG'!$N8700-'RESOLUCIONES EPG'!$D8700</f>
        <v>953</v>
      </c>
    </row>
    <row r="8701" ht="15.75" customHeight="1">
      <c r="A8701" s="275" t="str">
        <f>'RESOLUCIONES 2015'!A8696:H8696</f>
        <v/>
      </c>
      <c r="B8701" s="73"/>
      <c r="C8701" s="74">
        <v>931.0</v>
      </c>
      <c r="D8701" s="130">
        <v>45253.0</v>
      </c>
      <c r="E8701" s="73" t="s">
        <v>9797</v>
      </c>
      <c r="F8701" s="130" t="s">
        <v>9909</v>
      </c>
      <c r="G8701" s="73" t="s">
        <v>1624</v>
      </c>
      <c r="H8701" s="294"/>
      <c r="I8701" s="287"/>
      <c r="J8701" s="21"/>
      <c r="K8701" s="21"/>
      <c r="L8701" s="21"/>
      <c r="M8701" s="21"/>
      <c r="N8701" s="22">
        <f t="shared" si="2"/>
        <v>46206</v>
      </c>
      <c r="O8701" s="23">
        <f>'RESOLUCIONES EPG'!$N8701-'RESOLUCIONES EPG'!$D8701</f>
        <v>953</v>
      </c>
    </row>
    <row r="8702" ht="15.75" customHeight="1">
      <c r="A8702" s="275" t="str">
        <f>'RESOLUCIONES 2015'!A8697:H8697</f>
        <v/>
      </c>
      <c r="B8702" s="73"/>
      <c r="C8702" s="74">
        <v>932.0</v>
      </c>
      <c r="D8702" s="130">
        <v>45253.0</v>
      </c>
      <c r="E8702" s="73" t="s">
        <v>9828</v>
      </c>
      <c r="F8702" s="130" t="s">
        <v>9829</v>
      </c>
      <c r="G8702" s="73" t="s">
        <v>131</v>
      </c>
      <c r="H8702" s="169"/>
      <c r="I8702" s="299" t="s">
        <v>8349</v>
      </c>
      <c r="J8702" s="21"/>
      <c r="K8702" s="21"/>
      <c r="L8702" s="21"/>
      <c r="M8702" s="21"/>
      <c r="N8702" s="22">
        <f t="shared" si="2"/>
        <v>46206</v>
      </c>
      <c r="O8702" s="23">
        <f>'RESOLUCIONES EPG'!$N8702-'RESOLUCIONES EPG'!$D8702</f>
        <v>953</v>
      </c>
    </row>
    <row r="8703" ht="15.75" customHeight="1">
      <c r="A8703" s="275" t="str">
        <f>'RESOLUCIONES 2015'!A8698:H8698</f>
        <v/>
      </c>
      <c r="B8703" s="73"/>
      <c r="C8703" s="74">
        <v>933.0</v>
      </c>
      <c r="D8703" s="130">
        <v>45253.0</v>
      </c>
      <c r="E8703" s="73" t="s">
        <v>2939</v>
      </c>
      <c r="F8703" s="130" t="s">
        <v>10372</v>
      </c>
      <c r="G8703" s="73" t="s">
        <v>131</v>
      </c>
      <c r="H8703" s="169"/>
      <c r="I8703" s="287"/>
      <c r="J8703" s="21"/>
      <c r="K8703" s="21"/>
      <c r="L8703" s="21"/>
      <c r="M8703" s="21"/>
      <c r="N8703" s="22">
        <f t="shared" si="2"/>
        <v>46206</v>
      </c>
      <c r="O8703" s="23">
        <f>'RESOLUCIONES EPG'!$N8703-'RESOLUCIONES EPG'!$D8703</f>
        <v>953</v>
      </c>
    </row>
    <row r="8704" ht="15.75" customHeight="1">
      <c r="A8704" s="275" t="str">
        <f>'RESOLUCIONES 2015'!A8699:H8699</f>
        <v/>
      </c>
      <c r="B8704" s="73" t="s">
        <v>7852</v>
      </c>
      <c r="C8704" s="74">
        <v>934.0</v>
      </c>
      <c r="D8704" s="130">
        <v>45253.0</v>
      </c>
      <c r="E8704" s="73" t="s">
        <v>2348</v>
      </c>
      <c r="F8704" s="130" t="s">
        <v>10789</v>
      </c>
      <c r="G8704" s="73" t="s">
        <v>131</v>
      </c>
      <c r="H8704" s="169"/>
      <c r="I8704" s="299" t="s">
        <v>10157</v>
      </c>
      <c r="J8704" s="299" t="s">
        <v>4869</v>
      </c>
      <c r="K8704" s="21"/>
      <c r="L8704" s="21"/>
      <c r="M8704" s="21"/>
      <c r="N8704" s="22">
        <f t="shared" si="2"/>
        <v>46206</v>
      </c>
      <c r="O8704" s="23">
        <f>'RESOLUCIONES EPG'!$N8704-'RESOLUCIONES EPG'!$D8704</f>
        <v>953</v>
      </c>
    </row>
    <row r="8705" ht="15.75" customHeight="1">
      <c r="A8705" s="275" t="str">
        <f>'RESOLUCIONES 2015'!A8700:H8700</f>
        <v/>
      </c>
      <c r="B8705" s="73" t="s">
        <v>7852</v>
      </c>
      <c r="C8705" s="74">
        <v>935.0</v>
      </c>
      <c r="D8705" s="130">
        <v>45253.0</v>
      </c>
      <c r="E8705" s="73" t="s">
        <v>1571</v>
      </c>
      <c r="F8705" s="130" t="s">
        <v>10529</v>
      </c>
      <c r="G8705" s="73" t="s">
        <v>131</v>
      </c>
      <c r="H8705" s="169"/>
      <c r="I8705" s="296" t="s">
        <v>10157</v>
      </c>
      <c r="J8705" s="299" t="s">
        <v>4869</v>
      </c>
      <c r="K8705" s="21"/>
      <c r="L8705" s="21"/>
      <c r="M8705" s="21"/>
      <c r="N8705" s="22">
        <f t="shared" si="2"/>
        <v>46206</v>
      </c>
      <c r="O8705" s="23">
        <f>'RESOLUCIONES EPG'!$N8705-'RESOLUCIONES EPG'!$D8705</f>
        <v>953</v>
      </c>
    </row>
    <row r="8706" ht="15.75" customHeight="1">
      <c r="A8706" s="275" t="str">
        <f>'RESOLUCIONES 2015'!A8701:H8701</f>
        <v/>
      </c>
      <c r="B8706" s="73" t="s">
        <v>7852</v>
      </c>
      <c r="C8706" s="74">
        <v>936.0</v>
      </c>
      <c r="D8706" s="130">
        <v>45254.0</v>
      </c>
      <c r="E8706" s="73" t="s">
        <v>6554</v>
      </c>
      <c r="F8706" s="130" t="s">
        <v>9592</v>
      </c>
      <c r="G8706" s="73" t="s">
        <v>1593</v>
      </c>
      <c r="H8706" s="253">
        <v>45264.0</v>
      </c>
      <c r="I8706" s="287"/>
      <c r="J8706" s="285"/>
      <c r="K8706" s="21"/>
      <c r="L8706" s="21"/>
      <c r="M8706" s="21"/>
      <c r="N8706" s="22">
        <f t="shared" si="2"/>
        <v>46206</v>
      </c>
      <c r="O8706" s="23">
        <f>'RESOLUCIONES EPG'!$N8706-'RESOLUCIONES EPG'!$D8706</f>
        <v>952</v>
      </c>
    </row>
    <row r="8707" ht="15.75" customHeight="1">
      <c r="A8707" s="275" t="str">
        <f>'RESOLUCIONES 2015'!A8702:H8702</f>
        <v/>
      </c>
      <c r="B8707" s="73" t="s">
        <v>7852</v>
      </c>
      <c r="C8707" s="74">
        <v>937.0</v>
      </c>
      <c r="D8707" s="130">
        <v>45254.0</v>
      </c>
      <c r="E8707" s="73" t="s">
        <v>6560</v>
      </c>
      <c r="F8707" s="130" t="s">
        <v>8719</v>
      </c>
      <c r="G8707" s="73" t="s">
        <v>1593</v>
      </c>
      <c r="H8707" s="169"/>
      <c r="I8707" s="287"/>
      <c r="J8707" s="285"/>
      <c r="K8707" s="21"/>
      <c r="L8707" s="21"/>
      <c r="M8707" s="21"/>
      <c r="N8707" s="22">
        <f t="shared" si="2"/>
        <v>46206</v>
      </c>
      <c r="O8707" s="23">
        <f>'RESOLUCIONES EPG'!$N8707-'RESOLUCIONES EPG'!$D8707</f>
        <v>952</v>
      </c>
    </row>
    <row r="8708" ht="15.75" customHeight="1">
      <c r="A8708" s="275" t="str">
        <f>'RESOLUCIONES 2015'!A8703:H8703</f>
        <v/>
      </c>
      <c r="B8708" s="73" t="s">
        <v>7852</v>
      </c>
      <c r="C8708" s="74">
        <v>938.0</v>
      </c>
      <c r="D8708" s="130">
        <v>45254.0</v>
      </c>
      <c r="E8708" s="73" t="s">
        <v>9486</v>
      </c>
      <c r="F8708" s="130" t="s">
        <v>9487</v>
      </c>
      <c r="G8708" s="73" t="s">
        <v>1593</v>
      </c>
      <c r="H8708" s="253">
        <v>45265.0</v>
      </c>
      <c r="I8708" s="287"/>
      <c r="J8708" s="285"/>
      <c r="K8708" s="21"/>
      <c r="L8708" s="21"/>
      <c r="M8708" s="21"/>
      <c r="N8708" s="22">
        <f t="shared" si="2"/>
        <v>46206</v>
      </c>
      <c r="O8708" s="23">
        <f>'RESOLUCIONES EPG'!$N8708-'RESOLUCIONES EPG'!$D8708</f>
        <v>952</v>
      </c>
    </row>
    <row r="8709" ht="15.75" customHeight="1">
      <c r="A8709" s="275" t="str">
        <f>'RESOLUCIONES 2015'!A8704:H8704</f>
        <v/>
      </c>
      <c r="B8709" s="73" t="s">
        <v>7852</v>
      </c>
      <c r="C8709" s="74">
        <v>939.0</v>
      </c>
      <c r="D8709" s="130">
        <v>45257.0</v>
      </c>
      <c r="E8709" s="73" t="s">
        <v>8753</v>
      </c>
      <c r="F8709" s="130" t="s">
        <v>8754</v>
      </c>
      <c r="G8709" s="73" t="s">
        <v>1593</v>
      </c>
      <c r="H8709" s="253">
        <v>45266.0</v>
      </c>
      <c r="I8709" s="287"/>
      <c r="J8709" s="285"/>
      <c r="K8709" s="21"/>
      <c r="L8709" s="21"/>
      <c r="M8709" s="21"/>
      <c r="N8709" s="22">
        <f t="shared" si="2"/>
        <v>46206</v>
      </c>
      <c r="O8709" s="23">
        <f>'RESOLUCIONES EPG'!$N8709-'RESOLUCIONES EPG'!$D8709</f>
        <v>949</v>
      </c>
    </row>
    <row r="8710" ht="15.75" customHeight="1">
      <c r="A8710" s="275" t="str">
        <f>'RESOLUCIONES 2015'!A8705:H8705</f>
        <v/>
      </c>
      <c r="B8710" s="73" t="s">
        <v>7852</v>
      </c>
      <c r="C8710" s="74">
        <v>940.0</v>
      </c>
      <c r="D8710" s="130">
        <v>45259.0</v>
      </c>
      <c r="E8710" s="73" t="s">
        <v>1876</v>
      </c>
      <c r="F8710" s="130" t="s">
        <v>10351</v>
      </c>
      <c r="G8710" s="73" t="s">
        <v>1593</v>
      </c>
      <c r="H8710" s="253">
        <v>45266.0</v>
      </c>
      <c r="I8710" s="287"/>
      <c r="J8710" s="285"/>
      <c r="K8710" s="21"/>
      <c r="L8710" s="21"/>
      <c r="M8710" s="21"/>
      <c r="N8710" s="22">
        <f t="shared" si="2"/>
        <v>46206</v>
      </c>
      <c r="O8710" s="23">
        <f>'RESOLUCIONES EPG'!$N8710-'RESOLUCIONES EPG'!$D8710</f>
        <v>947</v>
      </c>
    </row>
    <row r="8711" ht="15.75" customHeight="1">
      <c r="A8711" s="275" t="str">
        <f>'RESOLUCIONES 2015'!A8706:H8706</f>
        <v/>
      </c>
      <c r="B8711" s="73" t="s">
        <v>7852</v>
      </c>
      <c r="C8711" s="74">
        <v>941.0</v>
      </c>
      <c r="D8711" s="130">
        <v>45259.0</v>
      </c>
      <c r="E8711" s="73" t="s">
        <v>7970</v>
      </c>
      <c r="F8711" s="130" t="s">
        <v>11012</v>
      </c>
      <c r="G8711" s="73" t="s">
        <v>1593</v>
      </c>
      <c r="H8711" s="333">
        <v>45267.0</v>
      </c>
      <c r="I8711" s="287"/>
      <c r="J8711" s="285"/>
      <c r="K8711" s="21"/>
      <c r="L8711" s="21"/>
      <c r="M8711" s="21"/>
      <c r="N8711" s="22">
        <f t="shared" si="2"/>
        <v>46206</v>
      </c>
      <c r="O8711" s="23">
        <f>'RESOLUCIONES EPG'!$N8711-'RESOLUCIONES EPG'!$D8711</f>
        <v>947</v>
      </c>
    </row>
    <row r="8712" ht="15.75" customHeight="1">
      <c r="A8712" s="275" t="str">
        <f>'RESOLUCIONES 2015'!A8707:H8707</f>
        <v/>
      </c>
      <c r="B8712" s="73" t="s">
        <v>7852</v>
      </c>
      <c r="C8712" s="74">
        <v>942.0</v>
      </c>
      <c r="D8712" s="130">
        <v>45259.0</v>
      </c>
      <c r="E8712" s="73" t="s">
        <v>11013</v>
      </c>
      <c r="F8712" s="130" t="s">
        <v>7507</v>
      </c>
      <c r="G8712" s="73" t="s">
        <v>8172</v>
      </c>
      <c r="H8712" s="305"/>
      <c r="I8712" s="287"/>
      <c r="J8712" s="285"/>
      <c r="K8712" s="21"/>
      <c r="L8712" s="21"/>
      <c r="M8712" s="21"/>
      <c r="N8712" s="22">
        <f t="shared" si="2"/>
        <v>46206</v>
      </c>
      <c r="O8712" s="23">
        <f>'RESOLUCIONES EPG'!$N8712-'RESOLUCIONES EPG'!$D8712</f>
        <v>947</v>
      </c>
    </row>
    <row r="8713" ht="15.75" customHeight="1">
      <c r="A8713" s="275" t="str">
        <f>'RESOLUCIONES 2015'!A8708:H8708</f>
        <v/>
      </c>
      <c r="B8713" s="73" t="s">
        <v>7852</v>
      </c>
      <c r="C8713" s="74">
        <v>943.0</v>
      </c>
      <c r="D8713" s="130">
        <v>45259.0</v>
      </c>
      <c r="E8713" s="73" t="s">
        <v>2001</v>
      </c>
      <c r="F8713" s="130" t="s">
        <v>10465</v>
      </c>
      <c r="G8713" s="73" t="s">
        <v>1593</v>
      </c>
      <c r="H8713" s="334">
        <v>45267.0</v>
      </c>
      <c r="I8713" s="287"/>
      <c r="J8713" s="285"/>
      <c r="K8713" s="21"/>
      <c r="L8713" s="21"/>
      <c r="M8713" s="21"/>
      <c r="N8713" s="22">
        <f t="shared" si="2"/>
        <v>46206</v>
      </c>
      <c r="O8713" s="23">
        <f>'RESOLUCIONES EPG'!$N8713-'RESOLUCIONES EPG'!$D8713</f>
        <v>947</v>
      </c>
    </row>
    <row r="8714" ht="15.75" customHeight="1">
      <c r="A8714" s="275" t="str">
        <f>'RESOLUCIONES 2015'!A8709:H8709</f>
        <v/>
      </c>
      <c r="B8714" s="73" t="s">
        <v>7852</v>
      </c>
      <c r="C8714" s="74">
        <v>944.0</v>
      </c>
      <c r="D8714" s="130">
        <v>45259.0</v>
      </c>
      <c r="E8714" s="73" t="s">
        <v>2003</v>
      </c>
      <c r="F8714" s="130" t="s">
        <v>10464</v>
      </c>
      <c r="G8714" s="73" t="s">
        <v>1593</v>
      </c>
      <c r="H8714" s="253">
        <v>45271.0</v>
      </c>
      <c r="I8714" s="287"/>
      <c r="J8714" s="285"/>
      <c r="K8714" s="21"/>
      <c r="L8714" s="21"/>
      <c r="M8714" s="21"/>
      <c r="N8714" s="22">
        <f t="shared" si="2"/>
        <v>46206</v>
      </c>
      <c r="O8714" s="23">
        <f>'RESOLUCIONES EPG'!$N8714-'RESOLUCIONES EPG'!$D8714</f>
        <v>947</v>
      </c>
    </row>
    <row r="8715" ht="15.75" customHeight="1">
      <c r="A8715" s="275" t="str">
        <f>'RESOLUCIONES 2015'!A8710:H8710</f>
        <v/>
      </c>
      <c r="B8715" s="73" t="s">
        <v>7852</v>
      </c>
      <c r="C8715" s="74">
        <v>945.0</v>
      </c>
      <c r="D8715" s="130">
        <v>45259.0</v>
      </c>
      <c r="E8715" s="73" t="s">
        <v>5781</v>
      </c>
      <c r="F8715" s="130" t="s">
        <v>10241</v>
      </c>
      <c r="G8715" s="73" t="s">
        <v>1593</v>
      </c>
      <c r="H8715" s="253">
        <v>45271.0</v>
      </c>
      <c r="I8715" s="287"/>
      <c r="J8715" s="285"/>
      <c r="K8715" s="21"/>
      <c r="L8715" s="21"/>
      <c r="M8715" s="21"/>
      <c r="N8715" s="22">
        <f t="shared" si="2"/>
        <v>46206</v>
      </c>
      <c r="O8715" s="23">
        <f>'RESOLUCIONES EPG'!$N8715-'RESOLUCIONES EPG'!$D8715</f>
        <v>947</v>
      </c>
    </row>
    <row r="8716" ht="15.75" customHeight="1">
      <c r="A8716" s="275" t="str">
        <f>'RESOLUCIONES 2015'!A8711:H8711</f>
        <v/>
      </c>
      <c r="B8716" s="73" t="s">
        <v>7852</v>
      </c>
      <c r="C8716" s="74">
        <v>946.0</v>
      </c>
      <c r="D8716" s="130">
        <v>45259.0</v>
      </c>
      <c r="E8716" s="73" t="s">
        <v>2622</v>
      </c>
      <c r="F8716" s="130" t="s">
        <v>11014</v>
      </c>
      <c r="G8716" s="73" t="s">
        <v>1593</v>
      </c>
      <c r="H8716" s="253">
        <v>45272.0</v>
      </c>
      <c r="I8716" s="287"/>
      <c r="J8716" s="285"/>
      <c r="K8716" s="21"/>
      <c r="L8716" s="21"/>
      <c r="M8716" s="21"/>
      <c r="N8716" s="22">
        <f t="shared" si="2"/>
        <v>46206</v>
      </c>
      <c r="O8716" s="23">
        <f>'RESOLUCIONES EPG'!$N8716-'RESOLUCIONES EPG'!$D8716</f>
        <v>947</v>
      </c>
    </row>
    <row r="8717" ht="15.75" customHeight="1">
      <c r="A8717" s="275" t="str">
        <f>'RESOLUCIONES 2015'!A8712:H8712</f>
        <v/>
      </c>
      <c r="B8717" s="73" t="s">
        <v>7852</v>
      </c>
      <c r="C8717" s="74">
        <v>947.0</v>
      </c>
      <c r="D8717" s="130">
        <v>45259.0</v>
      </c>
      <c r="E8717" s="73" t="s">
        <v>10158</v>
      </c>
      <c r="F8717" s="130" t="s">
        <v>10159</v>
      </c>
      <c r="G8717" s="73" t="s">
        <v>1593</v>
      </c>
      <c r="H8717" s="253">
        <v>45272.0</v>
      </c>
      <c r="I8717" s="287"/>
      <c r="J8717" s="285"/>
      <c r="K8717" s="21"/>
      <c r="L8717" s="21"/>
      <c r="M8717" s="21"/>
      <c r="N8717" s="22">
        <f t="shared" si="2"/>
        <v>46206</v>
      </c>
      <c r="O8717" s="23">
        <f>'RESOLUCIONES EPG'!$N8717-'RESOLUCIONES EPG'!$D8717</f>
        <v>947</v>
      </c>
    </row>
    <row r="8718" ht="15.75" customHeight="1">
      <c r="A8718" s="275" t="str">
        <f>'RESOLUCIONES 2015'!A8713:H8713</f>
        <v/>
      </c>
      <c r="B8718" s="73" t="s">
        <v>7852</v>
      </c>
      <c r="C8718" s="74">
        <v>948.0</v>
      </c>
      <c r="D8718" s="130">
        <v>45259.0</v>
      </c>
      <c r="E8718" s="73" t="s">
        <v>9382</v>
      </c>
      <c r="F8718" s="130" t="s">
        <v>11015</v>
      </c>
      <c r="G8718" s="73" t="s">
        <v>18</v>
      </c>
      <c r="H8718" s="169"/>
      <c r="I8718" s="287"/>
      <c r="J8718" s="285"/>
      <c r="K8718" s="21"/>
      <c r="L8718" s="21"/>
      <c r="M8718" s="21"/>
      <c r="N8718" s="22">
        <f t="shared" si="2"/>
        <v>46206</v>
      </c>
      <c r="O8718" s="23">
        <f>'RESOLUCIONES EPG'!$N8718-'RESOLUCIONES EPG'!$D8718</f>
        <v>947</v>
      </c>
    </row>
    <row r="8719" ht="15.75" customHeight="1">
      <c r="A8719" s="275" t="str">
        <f>'RESOLUCIONES 2015'!A8714:H8714</f>
        <v/>
      </c>
      <c r="B8719" s="73" t="s">
        <v>7852</v>
      </c>
      <c r="C8719" s="74">
        <v>949.0</v>
      </c>
      <c r="D8719" s="130">
        <v>45259.0</v>
      </c>
      <c r="E8719" s="73" t="s">
        <v>9260</v>
      </c>
      <c r="F8719" s="130" t="s">
        <v>9261</v>
      </c>
      <c r="G8719" s="73" t="s">
        <v>18</v>
      </c>
      <c r="H8719" s="169" t="s">
        <v>1454</v>
      </c>
      <c r="I8719" s="287"/>
      <c r="J8719" s="285"/>
      <c r="K8719" s="21"/>
      <c r="L8719" s="21"/>
      <c r="M8719" s="21"/>
      <c r="N8719" s="22">
        <f t="shared" si="2"/>
        <v>46206</v>
      </c>
      <c r="O8719" s="23">
        <f>'RESOLUCIONES EPG'!$N8719-'RESOLUCIONES EPG'!$D8719</f>
        <v>947</v>
      </c>
    </row>
    <row r="8720" ht="15.75" customHeight="1">
      <c r="A8720" s="275" t="str">
        <f>'RESOLUCIONES 2015'!A8715:H8715</f>
        <v/>
      </c>
      <c r="B8720" s="73" t="s">
        <v>7852</v>
      </c>
      <c r="C8720" s="74">
        <v>950.0</v>
      </c>
      <c r="D8720" s="130">
        <v>45259.0</v>
      </c>
      <c r="E8720" s="73" t="s">
        <v>3386</v>
      </c>
      <c r="F8720" s="130" t="s">
        <v>11016</v>
      </c>
      <c r="G8720" s="73" t="s">
        <v>8629</v>
      </c>
      <c r="H8720" s="169"/>
      <c r="I8720" s="287"/>
      <c r="J8720" s="285"/>
      <c r="K8720" s="21"/>
      <c r="L8720" s="21"/>
      <c r="M8720" s="21"/>
      <c r="N8720" s="22">
        <f t="shared" si="2"/>
        <v>46206</v>
      </c>
      <c r="O8720" s="23">
        <f>'RESOLUCIONES EPG'!$N8720-'RESOLUCIONES EPG'!$D8720</f>
        <v>947</v>
      </c>
    </row>
    <row r="8721" ht="15.75" customHeight="1">
      <c r="A8721" s="275" t="str">
        <f>'RESOLUCIONES 2015'!A8716:H8716</f>
        <v/>
      </c>
      <c r="B8721" s="73" t="s">
        <v>7852</v>
      </c>
      <c r="C8721" s="74">
        <v>951.0</v>
      </c>
      <c r="D8721" s="130">
        <v>45259.0</v>
      </c>
      <c r="E8721" s="73" t="s">
        <v>8751</v>
      </c>
      <c r="F8721" s="130" t="s">
        <v>8752</v>
      </c>
      <c r="G8721" s="73" t="s">
        <v>8629</v>
      </c>
      <c r="H8721" s="169"/>
      <c r="I8721" s="287"/>
      <c r="J8721" s="285"/>
      <c r="K8721" s="21"/>
      <c r="L8721" s="21"/>
      <c r="M8721" s="21"/>
      <c r="N8721" s="22">
        <f t="shared" si="2"/>
        <v>46206</v>
      </c>
      <c r="O8721" s="23">
        <f>'RESOLUCIONES EPG'!$N8721-'RESOLUCIONES EPG'!$D8721</f>
        <v>947</v>
      </c>
    </row>
    <row r="8722" ht="15.75" customHeight="1">
      <c r="A8722" s="275" t="str">
        <f>'RESOLUCIONES 2015'!A8717:H8717</f>
        <v/>
      </c>
      <c r="B8722" s="73" t="s">
        <v>7852</v>
      </c>
      <c r="C8722" s="74">
        <v>952.0</v>
      </c>
      <c r="D8722" s="130">
        <v>45259.0</v>
      </c>
      <c r="E8722" s="73" t="s">
        <v>3968</v>
      </c>
      <c r="F8722" s="130" t="s">
        <v>11017</v>
      </c>
      <c r="G8722" s="73" t="s">
        <v>8629</v>
      </c>
      <c r="H8722" s="169"/>
      <c r="I8722" s="287"/>
      <c r="J8722" s="285"/>
      <c r="K8722" s="21"/>
      <c r="L8722" s="21"/>
      <c r="M8722" s="21"/>
      <c r="N8722" s="22">
        <f t="shared" si="2"/>
        <v>46206</v>
      </c>
      <c r="O8722" s="23">
        <f>'RESOLUCIONES EPG'!$N8722-'RESOLUCIONES EPG'!$D8722</f>
        <v>947</v>
      </c>
    </row>
    <row r="8723" ht="15.75" customHeight="1">
      <c r="A8723" s="275" t="str">
        <f>'RESOLUCIONES 2015'!A8718:H8718</f>
        <v/>
      </c>
      <c r="B8723" s="73" t="s">
        <v>7852</v>
      </c>
      <c r="C8723" s="74">
        <v>953.0</v>
      </c>
      <c r="D8723" s="130">
        <v>45259.0</v>
      </c>
      <c r="E8723" s="73" t="s">
        <v>11018</v>
      </c>
      <c r="F8723" s="130" t="s">
        <v>11019</v>
      </c>
      <c r="G8723" s="73" t="s">
        <v>8629</v>
      </c>
      <c r="H8723" s="169"/>
      <c r="I8723" s="287"/>
      <c r="J8723" s="285"/>
      <c r="K8723" s="21"/>
      <c r="L8723" s="21"/>
      <c r="M8723" s="21"/>
      <c r="N8723" s="22">
        <f t="shared" si="2"/>
        <v>46206</v>
      </c>
      <c r="O8723" s="23">
        <f>'RESOLUCIONES EPG'!$N8723-'RESOLUCIONES EPG'!$D8723</f>
        <v>947</v>
      </c>
    </row>
    <row r="8724" ht="15.75" customHeight="1">
      <c r="A8724" s="275" t="str">
        <f>'RESOLUCIONES 2015'!A8719:H8719</f>
        <v/>
      </c>
      <c r="B8724" s="73" t="s">
        <v>7852</v>
      </c>
      <c r="C8724" s="74">
        <v>954.0</v>
      </c>
      <c r="D8724" s="130">
        <v>45259.0</v>
      </c>
      <c r="E8724" s="73" t="s">
        <v>8711</v>
      </c>
      <c r="F8724" s="130" t="s">
        <v>11020</v>
      </c>
      <c r="G8724" s="73" t="s">
        <v>8629</v>
      </c>
      <c r="H8724" s="169"/>
      <c r="I8724" s="287"/>
      <c r="J8724" s="285"/>
      <c r="K8724" s="21"/>
      <c r="L8724" s="21"/>
      <c r="M8724" s="21"/>
      <c r="N8724" s="22">
        <f t="shared" si="2"/>
        <v>46206</v>
      </c>
      <c r="O8724" s="23">
        <f>'RESOLUCIONES EPG'!$N8724-'RESOLUCIONES EPG'!$D8724</f>
        <v>947</v>
      </c>
    </row>
    <row r="8725" ht="15.75" customHeight="1">
      <c r="A8725" s="275" t="str">
        <f>'RESOLUCIONES 2015'!A8720:H8720</f>
        <v/>
      </c>
      <c r="B8725" s="73" t="s">
        <v>7852</v>
      </c>
      <c r="C8725" s="74">
        <v>955.0</v>
      </c>
      <c r="D8725" s="130">
        <v>45259.0</v>
      </c>
      <c r="E8725" s="73" t="s">
        <v>7480</v>
      </c>
      <c r="F8725" s="130" t="s">
        <v>7481</v>
      </c>
      <c r="G8725" s="73" t="s">
        <v>2253</v>
      </c>
      <c r="H8725" s="169" t="s">
        <v>9325</v>
      </c>
      <c r="I8725" s="287"/>
      <c r="J8725" s="285"/>
      <c r="K8725" s="21"/>
      <c r="L8725" s="21"/>
      <c r="M8725" s="21"/>
      <c r="N8725" s="22">
        <f t="shared" si="2"/>
        <v>46206</v>
      </c>
      <c r="O8725" s="23">
        <f>'RESOLUCIONES EPG'!$N8725-'RESOLUCIONES EPG'!$D8725</f>
        <v>947</v>
      </c>
    </row>
    <row r="8726" ht="15.75" customHeight="1">
      <c r="A8726" s="275" t="str">
        <f>'RESOLUCIONES 2015'!A8721:H8721</f>
        <v/>
      </c>
      <c r="B8726" s="73" t="s">
        <v>7852</v>
      </c>
      <c r="C8726" s="74">
        <v>956.0</v>
      </c>
      <c r="D8726" s="130">
        <v>45259.0</v>
      </c>
      <c r="E8726" s="73" t="s">
        <v>9028</v>
      </c>
      <c r="F8726" s="130" t="s">
        <v>9029</v>
      </c>
      <c r="G8726" s="73" t="s">
        <v>2253</v>
      </c>
      <c r="H8726" s="169" t="s">
        <v>9896</v>
      </c>
      <c r="I8726" s="287"/>
      <c r="J8726" s="285"/>
      <c r="K8726" s="21"/>
      <c r="L8726" s="21"/>
      <c r="M8726" s="21"/>
      <c r="N8726" s="22">
        <f t="shared" si="2"/>
        <v>46206</v>
      </c>
      <c r="O8726" s="23">
        <f>'RESOLUCIONES EPG'!$N8726-'RESOLUCIONES EPG'!$D8726</f>
        <v>947</v>
      </c>
    </row>
    <row r="8727" ht="15.75" customHeight="1">
      <c r="A8727" s="275" t="str">
        <f>'RESOLUCIONES 2015'!A8722:H8722</f>
        <v/>
      </c>
      <c r="B8727" s="73" t="s">
        <v>7852</v>
      </c>
      <c r="C8727" s="74">
        <v>957.0</v>
      </c>
      <c r="D8727" s="130">
        <v>45264.0</v>
      </c>
      <c r="E8727" s="73" t="s">
        <v>8733</v>
      </c>
      <c r="F8727" s="130" t="s">
        <v>8973</v>
      </c>
      <c r="G8727" s="73" t="s">
        <v>2253</v>
      </c>
      <c r="H8727" s="300" t="s">
        <v>9317</v>
      </c>
      <c r="I8727" s="287"/>
      <c r="J8727" s="285"/>
      <c r="K8727" s="21"/>
      <c r="L8727" s="21"/>
      <c r="M8727" s="21"/>
      <c r="N8727" s="22">
        <f t="shared" si="2"/>
        <v>46206</v>
      </c>
      <c r="O8727" s="23">
        <f>'RESOLUCIONES EPG'!$N8727-'RESOLUCIONES EPG'!$D8727</f>
        <v>942</v>
      </c>
    </row>
    <row r="8728" ht="15.75" customHeight="1">
      <c r="A8728" s="275" t="str">
        <f>'RESOLUCIONES 2015'!A8723:H8723</f>
        <v/>
      </c>
      <c r="B8728" s="73" t="s">
        <v>7852</v>
      </c>
      <c r="C8728" s="74">
        <v>958.0</v>
      </c>
      <c r="D8728" s="130">
        <v>45264.0</v>
      </c>
      <c r="E8728" s="73" t="s">
        <v>4536</v>
      </c>
      <c r="F8728" s="130" t="s">
        <v>9747</v>
      </c>
      <c r="G8728" s="73" t="s">
        <v>2253</v>
      </c>
      <c r="H8728" s="169" t="s">
        <v>9325</v>
      </c>
      <c r="I8728" s="287"/>
      <c r="J8728" s="285"/>
      <c r="K8728" s="21"/>
      <c r="L8728" s="21"/>
      <c r="M8728" s="21"/>
      <c r="N8728" s="22">
        <f t="shared" si="2"/>
        <v>46206</v>
      </c>
      <c r="O8728" s="23">
        <f>'RESOLUCIONES EPG'!$N8728-'RESOLUCIONES EPG'!$D8728</f>
        <v>942</v>
      </c>
    </row>
    <row r="8729" ht="15.75" customHeight="1">
      <c r="A8729" s="275" t="str">
        <f>'RESOLUCIONES 2015'!A8724:H8724</f>
        <v/>
      </c>
      <c r="B8729" s="73" t="s">
        <v>7852</v>
      </c>
      <c r="C8729" s="74">
        <v>959.0</v>
      </c>
      <c r="D8729" s="130">
        <v>45264.0</v>
      </c>
      <c r="E8729" s="73" t="s">
        <v>7078</v>
      </c>
      <c r="F8729" s="130" t="s">
        <v>8616</v>
      </c>
      <c r="G8729" s="73" t="s">
        <v>2253</v>
      </c>
      <c r="H8729" s="300" t="s">
        <v>10733</v>
      </c>
      <c r="I8729" s="287"/>
      <c r="J8729" s="285"/>
      <c r="K8729" s="21"/>
      <c r="L8729" s="21"/>
      <c r="M8729" s="21"/>
      <c r="N8729" s="22">
        <f t="shared" si="2"/>
        <v>46206</v>
      </c>
      <c r="O8729" s="23">
        <f>'RESOLUCIONES EPG'!$N8729-'RESOLUCIONES EPG'!$D8729</f>
        <v>942</v>
      </c>
    </row>
    <row r="8730" ht="15.75" customHeight="1">
      <c r="A8730" s="275" t="str">
        <f>'RESOLUCIONES 2015'!A8725:H8725</f>
        <v/>
      </c>
      <c r="B8730" s="73" t="s">
        <v>7852</v>
      </c>
      <c r="C8730" s="74">
        <v>960.0</v>
      </c>
      <c r="D8730" s="130">
        <v>45264.0</v>
      </c>
      <c r="E8730" s="73" t="s">
        <v>1943</v>
      </c>
      <c r="F8730" s="130" t="s">
        <v>10544</v>
      </c>
      <c r="G8730" s="73" t="s">
        <v>8629</v>
      </c>
      <c r="H8730" s="300"/>
      <c r="I8730" s="287"/>
      <c r="J8730" s="285"/>
      <c r="K8730" s="21"/>
      <c r="L8730" s="21"/>
      <c r="M8730" s="21"/>
      <c r="N8730" s="22">
        <f t="shared" si="2"/>
        <v>46206</v>
      </c>
      <c r="O8730" s="23">
        <f>'RESOLUCIONES EPG'!$N8730-'RESOLUCIONES EPG'!$D8730</f>
        <v>942</v>
      </c>
    </row>
    <row r="8731" ht="15.75" customHeight="1">
      <c r="A8731" s="275" t="str">
        <f>'RESOLUCIONES 2015'!A8726:H8726</f>
        <v/>
      </c>
      <c r="B8731" s="73" t="s">
        <v>7852</v>
      </c>
      <c r="C8731" s="74">
        <v>961.0</v>
      </c>
      <c r="D8731" s="130">
        <v>45264.0</v>
      </c>
      <c r="E8731" s="73" t="s">
        <v>6431</v>
      </c>
      <c r="F8731" s="130" t="s">
        <v>8533</v>
      </c>
      <c r="G8731" s="73" t="s">
        <v>8629</v>
      </c>
      <c r="H8731" s="308"/>
      <c r="I8731" s="287"/>
      <c r="J8731" s="285"/>
      <c r="K8731" s="21"/>
      <c r="L8731" s="21"/>
      <c r="M8731" s="21"/>
      <c r="N8731" s="22">
        <f t="shared" si="2"/>
        <v>46206</v>
      </c>
      <c r="O8731" s="23">
        <f>'RESOLUCIONES EPG'!$N8731-'RESOLUCIONES EPG'!$D8731</f>
        <v>942</v>
      </c>
    </row>
    <row r="8732" ht="15.75" customHeight="1">
      <c r="A8732" s="275" t="str">
        <f>'RESOLUCIONES 2015'!A8727:H8727</f>
        <v/>
      </c>
      <c r="B8732" s="73" t="s">
        <v>7852</v>
      </c>
      <c r="C8732" s="74">
        <v>962.0</v>
      </c>
      <c r="D8732" s="130">
        <v>45264.0</v>
      </c>
      <c r="E8732" s="73" t="s">
        <v>8582</v>
      </c>
      <c r="F8732" s="130" t="s">
        <v>8433</v>
      </c>
      <c r="G8732" s="73" t="s">
        <v>8629</v>
      </c>
      <c r="H8732" s="300"/>
      <c r="I8732" s="287"/>
      <c r="J8732" s="285"/>
      <c r="K8732" s="21"/>
      <c r="L8732" s="21"/>
      <c r="M8732" s="21"/>
      <c r="N8732" s="22">
        <f t="shared" si="2"/>
        <v>46206</v>
      </c>
      <c r="O8732" s="23">
        <f>'RESOLUCIONES EPG'!$N8732-'RESOLUCIONES EPG'!$D8732</f>
        <v>942</v>
      </c>
    </row>
    <row r="8733" ht="15.75" customHeight="1">
      <c r="A8733" s="275" t="str">
        <f>'RESOLUCIONES 2015'!A8728:H8728</f>
        <v/>
      </c>
      <c r="B8733" s="73" t="s">
        <v>7852</v>
      </c>
      <c r="C8733" s="74">
        <v>963.0</v>
      </c>
      <c r="D8733" s="130">
        <v>45264.0</v>
      </c>
      <c r="E8733" s="73" t="s">
        <v>8952</v>
      </c>
      <c r="F8733" s="130" t="s">
        <v>9561</v>
      </c>
      <c r="G8733" s="73" t="s">
        <v>8629</v>
      </c>
      <c r="H8733" s="169"/>
      <c r="I8733" s="287"/>
      <c r="J8733" s="285"/>
      <c r="K8733" s="21"/>
      <c r="L8733" s="21"/>
      <c r="M8733" s="21"/>
      <c r="N8733" s="22">
        <f t="shared" si="2"/>
        <v>46206</v>
      </c>
      <c r="O8733" s="23">
        <f>'RESOLUCIONES EPG'!$N8733-'RESOLUCIONES EPG'!$D8733</f>
        <v>942</v>
      </c>
    </row>
    <row r="8734" ht="15.75" customHeight="1">
      <c r="A8734" s="275" t="str">
        <f>'RESOLUCIONES 2015'!A8729:H8729</f>
        <v/>
      </c>
      <c r="B8734" s="73" t="s">
        <v>7852</v>
      </c>
      <c r="C8734" s="74">
        <v>964.0</v>
      </c>
      <c r="D8734" s="130">
        <v>45265.0</v>
      </c>
      <c r="E8734" s="73" t="s">
        <v>3931</v>
      </c>
      <c r="F8734" s="130" t="s">
        <v>3932</v>
      </c>
      <c r="G8734" s="73" t="s">
        <v>131</v>
      </c>
      <c r="H8734" s="169"/>
      <c r="I8734" s="299" t="s">
        <v>11021</v>
      </c>
      <c r="J8734" s="285"/>
      <c r="K8734" s="21"/>
      <c r="L8734" s="21"/>
      <c r="M8734" s="21"/>
      <c r="N8734" s="22">
        <f t="shared" si="2"/>
        <v>46206</v>
      </c>
      <c r="O8734" s="23">
        <f>'RESOLUCIONES EPG'!$N8734-'RESOLUCIONES EPG'!$D8734</f>
        <v>941</v>
      </c>
    </row>
    <row r="8735" ht="15.75" customHeight="1">
      <c r="A8735" s="275" t="str">
        <f>'RESOLUCIONES 2015'!A8730:H8730</f>
        <v/>
      </c>
      <c r="B8735" s="73" t="s">
        <v>7852</v>
      </c>
      <c r="C8735" s="74">
        <v>965.0</v>
      </c>
      <c r="D8735" s="130">
        <v>45265.0</v>
      </c>
      <c r="E8735" s="73" t="s">
        <v>2346</v>
      </c>
      <c r="F8735" s="130" t="s">
        <v>8969</v>
      </c>
      <c r="G8735" s="73" t="s">
        <v>131</v>
      </c>
      <c r="H8735" s="169"/>
      <c r="I8735" s="299" t="s">
        <v>7753</v>
      </c>
      <c r="J8735" s="285"/>
      <c r="K8735" s="21"/>
      <c r="L8735" s="21"/>
      <c r="M8735" s="21"/>
      <c r="N8735" s="22">
        <f t="shared" si="2"/>
        <v>46206</v>
      </c>
      <c r="O8735" s="23">
        <f>'RESOLUCIONES EPG'!$N8735-'RESOLUCIONES EPG'!$D8735</f>
        <v>941</v>
      </c>
    </row>
    <row r="8736" ht="15.75" customHeight="1">
      <c r="A8736" s="275" t="str">
        <f>'RESOLUCIONES 2015'!A8731:H8731</f>
        <v/>
      </c>
      <c r="B8736" s="73" t="s">
        <v>7852</v>
      </c>
      <c r="C8736" s="74">
        <v>966.0</v>
      </c>
      <c r="D8736" s="130">
        <v>45265.0</v>
      </c>
      <c r="E8736" s="73" t="s">
        <v>7280</v>
      </c>
      <c r="F8736" s="130" t="s">
        <v>7940</v>
      </c>
      <c r="G8736" s="73" t="s">
        <v>131</v>
      </c>
      <c r="H8736" s="169"/>
      <c r="I8736" s="299" t="s">
        <v>10098</v>
      </c>
      <c r="J8736" s="299" t="s">
        <v>11022</v>
      </c>
      <c r="K8736" s="21"/>
      <c r="L8736" s="21"/>
      <c r="M8736" s="21"/>
      <c r="N8736" s="22">
        <f t="shared" si="2"/>
        <v>46206</v>
      </c>
      <c r="O8736" s="23">
        <f>'RESOLUCIONES EPG'!$N8736-'RESOLUCIONES EPG'!$D8736</f>
        <v>941</v>
      </c>
    </row>
    <row r="8737" ht="15.75" customHeight="1">
      <c r="A8737" s="275" t="str">
        <f>'RESOLUCIONES 2015'!A8732:H8732</f>
        <v/>
      </c>
      <c r="B8737" s="73" t="s">
        <v>7852</v>
      </c>
      <c r="C8737" s="74">
        <v>967.0</v>
      </c>
      <c r="D8737" s="130">
        <v>45265.0</v>
      </c>
      <c r="E8737" s="73" t="s">
        <v>2634</v>
      </c>
      <c r="F8737" s="130" t="s">
        <v>9944</v>
      </c>
      <c r="G8737" s="73" t="s">
        <v>131</v>
      </c>
      <c r="H8737" s="169"/>
      <c r="I8737" s="287"/>
      <c r="J8737" s="285"/>
      <c r="K8737" s="21"/>
      <c r="L8737" s="21"/>
      <c r="M8737" s="21"/>
      <c r="N8737" s="22">
        <f t="shared" si="2"/>
        <v>46206</v>
      </c>
      <c r="O8737" s="23">
        <f>'RESOLUCIONES EPG'!$N8737-'RESOLUCIONES EPG'!$D8737</f>
        <v>941</v>
      </c>
    </row>
    <row r="8738" ht="15.75" customHeight="1">
      <c r="A8738" s="275" t="str">
        <f>'RESOLUCIONES 2015'!A8733:H8733</f>
        <v/>
      </c>
      <c r="B8738" s="73" t="s">
        <v>7852</v>
      </c>
      <c r="C8738" s="74">
        <v>968.0</v>
      </c>
      <c r="D8738" s="130">
        <v>45265.0</v>
      </c>
      <c r="E8738" s="73" t="s">
        <v>7323</v>
      </c>
      <c r="F8738" s="130" t="s">
        <v>10105</v>
      </c>
      <c r="G8738" s="73" t="s">
        <v>131</v>
      </c>
      <c r="H8738" s="169"/>
      <c r="I8738" s="296" t="s">
        <v>10143</v>
      </c>
      <c r="J8738" s="285"/>
      <c r="K8738" s="21"/>
      <c r="L8738" s="21"/>
      <c r="M8738" s="21"/>
      <c r="N8738" s="22">
        <f t="shared" si="2"/>
        <v>46206</v>
      </c>
      <c r="O8738" s="23">
        <f>'RESOLUCIONES EPG'!$N8738-'RESOLUCIONES EPG'!$D8738</f>
        <v>941</v>
      </c>
    </row>
    <row r="8739" ht="15.75" customHeight="1">
      <c r="A8739" s="275" t="str">
        <f>'RESOLUCIONES 2015'!A8734:H8734</f>
        <v/>
      </c>
      <c r="B8739" s="73" t="s">
        <v>7852</v>
      </c>
      <c r="C8739" s="74">
        <v>969.0</v>
      </c>
      <c r="D8739" s="130">
        <v>45265.0</v>
      </c>
      <c r="E8739" s="73" t="s">
        <v>8994</v>
      </c>
      <c r="F8739" s="130" t="s">
        <v>10602</v>
      </c>
      <c r="G8739" s="73" t="s">
        <v>131</v>
      </c>
      <c r="H8739" s="169"/>
      <c r="I8739" s="299" t="s">
        <v>8148</v>
      </c>
      <c r="J8739" s="299" t="s">
        <v>10362</v>
      </c>
      <c r="K8739" s="21"/>
      <c r="L8739" s="21"/>
      <c r="M8739" s="21"/>
      <c r="N8739" s="22">
        <f t="shared" si="2"/>
        <v>46206</v>
      </c>
      <c r="O8739" s="23">
        <f>'RESOLUCIONES EPG'!$N8739-'RESOLUCIONES EPG'!$D8739</f>
        <v>941</v>
      </c>
    </row>
    <row r="8740" ht="15.75" customHeight="1">
      <c r="A8740" s="275" t="str">
        <f>'RESOLUCIONES 2015'!A8735:H8735</f>
        <v/>
      </c>
      <c r="B8740" s="73" t="s">
        <v>7852</v>
      </c>
      <c r="C8740" s="74">
        <v>970.0</v>
      </c>
      <c r="D8740" s="130">
        <v>45265.0</v>
      </c>
      <c r="E8740" s="73" t="s">
        <v>3705</v>
      </c>
      <c r="F8740" s="130" t="s">
        <v>10289</v>
      </c>
      <c r="G8740" s="73" t="s">
        <v>1593</v>
      </c>
      <c r="H8740" s="253">
        <v>45273.0</v>
      </c>
      <c r="I8740" s="287"/>
      <c r="J8740" s="285"/>
      <c r="K8740" s="21"/>
      <c r="L8740" s="21"/>
      <c r="M8740" s="21"/>
      <c r="N8740" s="22">
        <f t="shared" si="2"/>
        <v>46206</v>
      </c>
      <c r="O8740" s="23">
        <f>'RESOLUCIONES EPG'!$N8740-'RESOLUCIONES EPG'!$D8740</f>
        <v>941</v>
      </c>
    </row>
    <row r="8741" ht="15.75" customHeight="1">
      <c r="A8741" s="275" t="str">
        <f>'RESOLUCIONES 2015'!A8736:H8736</f>
        <v/>
      </c>
      <c r="B8741" s="73" t="s">
        <v>7852</v>
      </c>
      <c r="C8741" s="74">
        <v>971.0</v>
      </c>
      <c r="D8741" s="130">
        <v>45265.0</v>
      </c>
      <c r="E8741" s="73" t="s">
        <v>8654</v>
      </c>
      <c r="F8741" s="130" t="s">
        <v>9027</v>
      </c>
      <c r="G8741" s="73" t="s">
        <v>1593</v>
      </c>
      <c r="H8741" s="253">
        <v>45274.0</v>
      </c>
      <c r="I8741" s="287"/>
      <c r="J8741" s="285"/>
      <c r="K8741" s="21"/>
      <c r="L8741" s="21"/>
      <c r="M8741" s="21"/>
      <c r="N8741" s="22">
        <f t="shared" si="2"/>
        <v>46206</v>
      </c>
      <c r="O8741" s="23">
        <f>'RESOLUCIONES EPG'!$N8741-'RESOLUCIONES EPG'!$D8741</f>
        <v>941</v>
      </c>
    </row>
    <row r="8742" ht="15.75" customHeight="1">
      <c r="A8742" s="275" t="str">
        <f>'RESOLUCIONES 2015'!A8737:H8737</f>
        <v/>
      </c>
      <c r="B8742" s="73" t="s">
        <v>7852</v>
      </c>
      <c r="C8742" s="74">
        <v>972.0</v>
      </c>
      <c r="D8742" s="130">
        <v>45265.0</v>
      </c>
      <c r="E8742" s="73" t="s">
        <v>2939</v>
      </c>
      <c r="F8742" s="130" t="s">
        <v>10372</v>
      </c>
      <c r="G8742" s="73" t="s">
        <v>1593</v>
      </c>
      <c r="H8742" s="334">
        <v>45274.0</v>
      </c>
      <c r="I8742" s="287"/>
      <c r="J8742" s="285"/>
      <c r="K8742" s="21"/>
      <c r="L8742" s="21"/>
      <c r="M8742" s="21"/>
      <c r="N8742" s="22">
        <f t="shared" si="2"/>
        <v>46206</v>
      </c>
      <c r="O8742" s="23">
        <f>'RESOLUCIONES EPG'!$N8742-'RESOLUCIONES EPG'!$D8742</f>
        <v>941</v>
      </c>
    </row>
    <row r="8743" ht="15.75" customHeight="1">
      <c r="A8743" s="275" t="str">
        <f>'RESOLUCIONES 2015'!A8738:H8738</f>
        <v/>
      </c>
      <c r="B8743" s="73" t="s">
        <v>7852</v>
      </c>
      <c r="C8743" s="74">
        <v>973.0</v>
      </c>
      <c r="D8743" s="130">
        <v>45266.0</v>
      </c>
      <c r="E8743" s="73" t="s">
        <v>9743</v>
      </c>
      <c r="F8743" s="130" t="s">
        <v>9744</v>
      </c>
      <c r="G8743" s="73" t="s">
        <v>1593</v>
      </c>
      <c r="H8743" s="335"/>
      <c r="I8743" s="287"/>
      <c r="J8743" s="285"/>
      <c r="K8743" s="21"/>
      <c r="L8743" s="21"/>
      <c r="M8743" s="21"/>
      <c r="N8743" s="22">
        <f t="shared" si="2"/>
        <v>46206</v>
      </c>
      <c r="O8743" s="23">
        <f>'RESOLUCIONES EPG'!$N8743-'RESOLUCIONES EPG'!$D8743</f>
        <v>940</v>
      </c>
    </row>
    <row r="8744" ht="15.75" customHeight="1">
      <c r="A8744" s="275" t="str">
        <f>'RESOLUCIONES 2015'!A8739:H8739</f>
        <v/>
      </c>
      <c r="B8744" s="73" t="s">
        <v>7852</v>
      </c>
      <c r="C8744" s="74">
        <v>974.0</v>
      </c>
      <c r="D8744" s="130">
        <v>45266.0</v>
      </c>
      <c r="E8744" s="73" t="s">
        <v>10551</v>
      </c>
      <c r="F8744" s="130" t="s">
        <v>10552</v>
      </c>
      <c r="G8744" s="73" t="s">
        <v>1624</v>
      </c>
      <c r="H8744" s="169"/>
      <c r="I8744" s="287"/>
      <c r="J8744" s="285"/>
      <c r="K8744" s="21"/>
      <c r="L8744" s="21"/>
      <c r="M8744" s="21"/>
      <c r="N8744" s="22">
        <f t="shared" si="2"/>
        <v>46206</v>
      </c>
      <c r="O8744" s="23">
        <f>'RESOLUCIONES EPG'!$N8744-'RESOLUCIONES EPG'!$D8744</f>
        <v>940</v>
      </c>
    </row>
    <row r="8745" ht="15.75" customHeight="1">
      <c r="A8745" s="275" t="str">
        <f>'RESOLUCIONES 2015'!A8740:H8740</f>
        <v/>
      </c>
      <c r="B8745" s="73" t="s">
        <v>7852</v>
      </c>
      <c r="C8745" s="74">
        <v>975.0</v>
      </c>
      <c r="D8745" s="130">
        <v>45266.0</v>
      </c>
      <c r="E8745" s="73" t="s">
        <v>6474</v>
      </c>
      <c r="F8745" s="130" t="s">
        <v>9701</v>
      </c>
      <c r="G8745" s="73" t="s">
        <v>1624</v>
      </c>
      <c r="H8745" s="169"/>
      <c r="I8745" s="287"/>
      <c r="J8745" s="285"/>
      <c r="K8745" s="21"/>
      <c r="L8745" s="21"/>
      <c r="M8745" s="21"/>
      <c r="N8745" s="22">
        <f t="shared" si="2"/>
        <v>46206</v>
      </c>
      <c r="O8745" s="23">
        <f>'RESOLUCIONES EPG'!$N8745-'RESOLUCIONES EPG'!$D8745</f>
        <v>940</v>
      </c>
    </row>
    <row r="8746" ht="15.75" customHeight="1">
      <c r="A8746" s="275" t="str">
        <f>'RESOLUCIONES 2015'!A8741:H8741</f>
        <v/>
      </c>
      <c r="B8746" s="73" t="s">
        <v>7852</v>
      </c>
      <c r="C8746" s="74">
        <v>976.0</v>
      </c>
      <c r="D8746" s="130">
        <v>45266.0</v>
      </c>
      <c r="E8746" s="73" t="s">
        <v>10933</v>
      </c>
      <c r="F8746" s="130" t="s">
        <v>8606</v>
      </c>
      <c r="G8746" s="73" t="s">
        <v>1624</v>
      </c>
      <c r="H8746" s="169"/>
      <c r="I8746" s="287"/>
      <c r="J8746" s="285"/>
      <c r="K8746" s="21"/>
      <c r="L8746" s="21"/>
      <c r="M8746" s="21"/>
      <c r="N8746" s="22">
        <f t="shared" si="2"/>
        <v>46206</v>
      </c>
      <c r="O8746" s="23">
        <f>'RESOLUCIONES EPG'!$N8746-'RESOLUCIONES EPG'!$D8746</f>
        <v>940</v>
      </c>
    </row>
    <row r="8747" ht="15.75" customHeight="1">
      <c r="A8747" s="275" t="str">
        <f>'RESOLUCIONES 2015'!A8742:H8742</f>
        <v/>
      </c>
      <c r="B8747" s="73" t="s">
        <v>7852</v>
      </c>
      <c r="C8747" s="74">
        <v>977.0</v>
      </c>
      <c r="D8747" s="130">
        <v>45266.0</v>
      </c>
      <c r="E8747" s="73" t="s">
        <v>6500</v>
      </c>
      <c r="F8747" s="130" t="s">
        <v>10153</v>
      </c>
      <c r="G8747" s="73" t="s">
        <v>1624</v>
      </c>
      <c r="H8747" s="169"/>
      <c r="I8747" s="287"/>
      <c r="J8747" s="285"/>
      <c r="K8747" s="21"/>
      <c r="L8747" s="21"/>
      <c r="M8747" s="21"/>
      <c r="N8747" s="22">
        <f t="shared" si="2"/>
        <v>46206</v>
      </c>
      <c r="O8747" s="23">
        <f>'RESOLUCIONES EPG'!$N8747-'RESOLUCIONES EPG'!$D8747</f>
        <v>940</v>
      </c>
    </row>
    <row r="8748" ht="15.75" customHeight="1">
      <c r="A8748" s="275" t="str">
        <f>'RESOLUCIONES 2015'!A8743:H8743</f>
        <v/>
      </c>
      <c r="B8748" s="73" t="s">
        <v>7852</v>
      </c>
      <c r="C8748" s="74">
        <v>978.0</v>
      </c>
      <c r="D8748" s="130">
        <v>45266.0</v>
      </c>
      <c r="E8748" s="73" t="s">
        <v>9528</v>
      </c>
      <c r="F8748" s="130" t="s">
        <v>9886</v>
      </c>
      <c r="G8748" s="73" t="s">
        <v>1624</v>
      </c>
      <c r="H8748" s="169"/>
      <c r="I8748" s="287"/>
      <c r="J8748" s="285"/>
      <c r="K8748" s="21"/>
      <c r="L8748" s="21"/>
      <c r="M8748" s="21"/>
      <c r="N8748" s="22">
        <f t="shared" si="2"/>
        <v>46206</v>
      </c>
      <c r="O8748" s="23">
        <f>'RESOLUCIONES EPG'!$N8748-'RESOLUCIONES EPG'!$D8748</f>
        <v>940</v>
      </c>
    </row>
    <row r="8749" ht="15.75" customHeight="1">
      <c r="A8749" s="275" t="str">
        <f>'RESOLUCIONES 2015'!A8744:H8744</f>
        <v/>
      </c>
      <c r="B8749" s="73" t="s">
        <v>7852</v>
      </c>
      <c r="C8749" s="74">
        <v>979.0</v>
      </c>
      <c r="D8749" s="130">
        <v>45266.0</v>
      </c>
      <c r="E8749" s="73" t="s">
        <v>10460</v>
      </c>
      <c r="F8749" s="130" t="s">
        <v>10514</v>
      </c>
      <c r="G8749" s="73" t="s">
        <v>1624</v>
      </c>
      <c r="H8749" s="169"/>
      <c r="I8749" s="287"/>
      <c r="J8749" s="285"/>
      <c r="K8749" s="21"/>
      <c r="L8749" s="21"/>
      <c r="M8749" s="21"/>
      <c r="N8749" s="22">
        <f t="shared" si="2"/>
        <v>46206</v>
      </c>
      <c r="O8749" s="23">
        <f>'RESOLUCIONES EPG'!$N8749-'RESOLUCIONES EPG'!$D8749</f>
        <v>940</v>
      </c>
    </row>
    <row r="8750" ht="15.75" customHeight="1">
      <c r="A8750" s="275" t="str">
        <f>'RESOLUCIONES 2015'!A8745:H8745</f>
        <v/>
      </c>
      <c r="B8750" s="73"/>
      <c r="C8750" s="74">
        <v>980.0</v>
      </c>
      <c r="D8750" s="130">
        <v>45266.0</v>
      </c>
      <c r="E8750" s="73" t="s">
        <v>9435</v>
      </c>
      <c r="F8750" s="130" t="s">
        <v>9505</v>
      </c>
      <c r="G8750" s="73" t="s">
        <v>8629</v>
      </c>
      <c r="H8750" s="169"/>
      <c r="I8750" s="287"/>
      <c r="J8750" s="285"/>
      <c r="K8750" s="21"/>
      <c r="L8750" s="21"/>
      <c r="M8750" s="21"/>
      <c r="N8750" s="22">
        <f t="shared" si="2"/>
        <v>46206</v>
      </c>
      <c r="O8750" s="23">
        <f>'RESOLUCIONES EPG'!$N8750-'RESOLUCIONES EPG'!$D8750</f>
        <v>940</v>
      </c>
    </row>
    <row r="8751" ht="15.75" customHeight="1">
      <c r="A8751" s="275" t="str">
        <f>'RESOLUCIONES 2015'!A8746:H8746</f>
        <v/>
      </c>
      <c r="B8751" s="73"/>
      <c r="C8751" s="74">
        <v>981.0</v>
      </c>
      <c r="D8751" s="130">
        <v>45266.0</v>
      </c>
      <c r="E8751" s="73" t="s">
        <v>11023</v>
      </c>
      <c r="F8751" s="130" t="s">
        <v>9505</v>
      </c>
      <c r="G8751" s="73" t="s">
        <v>2253</v>
      </c>
      <c r="H8751" s="169" t="s">
        <v>11024</v>
      </c>
      <c r="I8751" s="287"/>
      <c r="J8751" s="285"/>
      <c r="K8751" s="21"/>
      <c r="L8751" s="21"/>
      <c r="M8751" s="21"/>
      <c r="N8751" s="22">
        <f t="shared" si="2"/>
        <v>46206</v>
      </c>
      <c r="O8751" s="23">
        <f>'RESOLUCIONES EPG'!$N8751-'RESOLUCIONES EPG'!$D8751</f>
        <v>940</v>
      </c>
    </row>
    <row r="8752" ht="15.75" customHeight="1">
      <c r="A8752" s="275" t="str">
        <f>'RESOLUCIONES 2015'!A8747:H8747</f>
        <v/>
      </c>
      <c r="B8752" s="73" t="s">
        <v>7852</v>
      </c>
      <c r="C8752" s="74">
        <v>982.0</v>
      </c>
      <c r="D8752" s="130">
        <v>45266.0</v>
      </c>
      <c r="E8752" s="73" t="s">
        <v>8664</v>
      </c>
      <c r="F8752" s="130" t="s">
        <v>8792</v>
      </c>
      <c r="G8752" s="73" t="s">
        <v>8629</v>
      </c>
      <c r="H8752" s="169"/>
      <c r="I8752" s="287"/>
      <c r="J8752" s="285"/>
      <c r="K8752" s="21"/>
      <c r="L8752" s="21"/>
      <c r="M8752" s="21"/>
      <c r="N8752" s="22">
        <f t="shared" si="2"/>
        <v>46206</v>
      </c>
      <c r="O8752" s="23">
        <f>'RESOLUCIONES EPG'!$N8752-'RESOLUCIONES EPG'!$D8752</f>
        <v>940</v>
      </c>
    </row>
    <row r="8753" ht="15.75" customHeight="1">
      <c r="A8753" s="275" t="str">
        <f>'RESOLUCIONES 2015'!A8748:H8748</f>
        <v/>
      </c>
      <c r="B8753" s="73"/>
      <c r="C8753" s="74">
        <v>983.0</v>
      </c>
      <c r="D8753" s="130">
        <v>45266.0</v>
      </c>
      <c r="E8753" s="73" t="s">
        <v>8664</v>
      </c>
      <c r="F8753" s="130" t="s">
        <v>8792</v>
      </c>
      <c r="G8753" s="73" t="s">
        <v>2253</v>
      </c>
      <c r="H8753" s="169" t="s">
        <v>11024</v>
      </c>
      <c r="I8753" s="287"/>
      <c r="J8753" s="285"/>
      <c r="K8753" s="21"/>
      <c r="L8753" s="21"/>
      <c r="M8753" s="21"/>
      <c r="N8753" s="22">
        <f t="shared" si="2"/>
        <v>46206</v>
      </c>
      <c r="O8753" s="23">
        <f>'RESOLUCIONES EPG'!$N8753-'RESOLUCIONES EPG'!$D8753</f>
        <v>940</v>
      </c>
    </row>
    <row r="8754" ht="15.75" customHeight="1">
      <c r="A8754" s="275" t="str">
        <f>'RESOLUCIONES 2015'!A8749:H8749</f>
        <v/>
      </c>
      <c r="B8754" s="73" t="s">
        <v>7852</v>
      </c>
      <c r="C8754" s="74">
        <v>984.0</v>
      </c>
      <c r="D8754" s="130">
        <v>45266.0</v>
      </c>
      <c r="E8754" s="73" t="s">
        <v>4079</v>
      </c>
      <c r="F8754" s="130" t="s">
        <v>8999</v>
      </c>
      <c r="G8754" s="73" t="s">
        <v>1593</v>
      </c>
      <c r="H8754" s="253">
        <v>45275.0</v>
      </c>
      <c r="I8754" s="287"/>
      <c r="J8754" s="285"/>
      <c r="K8754" s="21"/>
      <c r="L8754" s="21"/>
      <c r="M8754" s="21"/>
      <c r="N8754" s="22">
        <f t="shared" si="2"/>
        <v>46206</v>
      </c>
      <c r="O8754" s="23">
        <f>'RESOLUCIONES EPG'!$N8754-'RESOLUCIONES EPG'!$D8754</f>
        <v>940</v>
      </c>
    </row>
    <row r="8755" ht="15.75" customHeight="1">
      <c r="A8755" s="275" t="str">
        <f>'RESOLUCIONES 2015'!A8750:H8750</f>
        <v/>
      </c>
      <c r="B8755" s="73" t="s">
        <v>7852</v>
      </c>
      <c r="C8755" s="74">
        <v>985.0</v>
      </c>
      <c r="D8755" s="130">
        <v>45266.0</v>
      </c>
      <c r="E8755" s="73" t="s">
        <v>8938</v>
      </c>
      <c r="F8755" s="130" t="s">
        <v>8939</v>
      </c>
      <c r="G8755" s="73" t="s">
        <v>1593</v>
      </c>
      <c r="H8755" s="253">
        <v>45278.0</v>
      </c>
      <c r="I8755" s="287"/>
      <c r="J8755" s="285"/>
      <c r="K8755" s="21"/>
      <c r="L8755" s="21"/>
      <c r="M8755" s="21"/>
      <c r="N8755" s="22">
        <f t="shared" si="2"/>
        <v>46206</v>
      </c>
      <c r="O8755" s="23">
        <f>'RESOLUCIONES EPG'!$N8755-'RESOLUCIONES EPG'!$D8755</f>
        <v>940</v>
      </c>
    </row>
    <row r="8756" ht="15.75" customHeight="1">
      <c r="A8756" s="275" t="str">
        <f>'RESOLUCIONES 2015'!A8751:H8751</f>
        <v/>
      </c>
      <c r="B8756" s="73" t="s">
        <v>7852</v>
      </c>
      <c r="C8756" s="74">
        <v>986.0</v>
      </c>
      <c r="D8756" s="130">
        <v>45266.0</v>
      </c>
      <c r="E8756" s="73" t="s">
        <v>7703</v>
      </c>
      <c r="F8756" s="130" t="s">
        <v>10738</v>
      </c>
      <c r="G8756" s="73" t="s">
        <v>1593</v>
      </c>
      <c r="H8756" s="253">
        <v>45278.0</v>
      </c>
      <c r="I8756" s="287"/>
      <c r="J8756" s="285"/>
      <c r="K8756" s="21"/>
      <c r="L8756" s="21"/>
      <c r="M8756" s="21"/>
      <c r="N8756" s="22">
        <f t="shared" si="2"/>
        <v>46206</v>
      </c>
      <c r="O8756" s="23">
        <f>'RESOLUCIONES EPG'!$N8756-'RESOLUCIONES EPG'!$D8756</f>
        <v>940</v>
      </c>
    </row>
    <row r="8757" ht="15.75" customHeight="1">
      <c r="A8757" s="275" t="str">
        <f>'RESOLUCIONES 2015'!A8752:H8752</f>
        <v/>
      </c>
      <c r="B8757" s="73" t="s">
        <v>7852</v>
      </c>
      <c r="C8757" s="74">
        <v>987.0</v>
      </c>
      <c r="D8757" s="130">
        <v>45271.0</v>
      </c>
      <c r="E8757" s="73" t="s">
        <v>8755</v>
      </c>
      <c r="F8757" s="130" t="s">
        <v>8756</v>
      </c>
      <c r="G8757" s="73" t="s">
        <v>1593</v>
      </c>
      <c r="H8757" s="169"/>
      <c r="I8757" s="287"/>
      <c r="J8757" s="285"/>
      <c r="K8757" s="21"/>
      <c r="L8757" s="21"/>
      <c r="M8757" s="21"/>
      <c r="N8757" s="22">
        <f t="shared" si="2"/>
        <v>46206</v>
      </c>
      <c r="O8757" s="23">
        <f>'RESOLUCIONES EPG'!$N8757-'RESOLUCIONES EPG'!$D8757</f>
        <v>935</v>
      </c>
    </row>
    <row r="8758" ht="15.75" customHeight="1">
      <c r="A8758" s="275" t="str">
        <f>'RESOLUCIONES 2015'!A8753:H8753</f>
        <v/>
      </c>
      <c r="B8758" s="73" t="s">
        <v>7852</v>
      </c>
      <c r="C8758" s="74">
        <v>988.0</v>
      </c>
      <c r="D8758" s="130">
        <v>45271.0</v>
      </c>
      <c r="E8758" s="73" t="s">
        <v>7931</v>
      </c>
      <c r="F8758" s="130" t="s">
        <v>8657</v>
      </c>
      <c r="G8758" s="73" t="s">
        <v>1593</v>
      </c>
      <c r="H8758" s="253">
        <v>45279.0</v>
      </c>
      <c r="I8758" s="287"/>
      <c r="J8758" s="285"/>
      <c r="K8758" s="21"/>
      <c r="L8758" s="21"/>
      <c r="M8758" s="21"/>
      <c r="N8758" s="22">
        <f t="shared" si="2"/>
        <v>46206</v>
      </c>
      <c r="O8758" s="23">
        <f>'RESOLUCIONES EPG'!$N8758-'RESOLUCIONES EPG'!$D8758</f>
        <v>935</v>
      </c>
    </row>
    <row r="8759" ht="15.75" customHeight="1">
      <c r="A8759" s="275" t="str">
        <f>'RESOLUCIONES 2015'!A8754:H8754</f>
        <v/>
      </c>
      <c r="B8759" s="73" t="s">
        <v>7852</v>
      </c>
      <c r="C8759" s="74">
        <v>989.0</v>
      </c>
      <c r="D8759" s="130">
        <v>45271.0</v>
      </c>
      <c r="E8759" s="73" t="s">
        <v>2165</v>
      </c>
      <c r="F8759" s="130" t="s">
        <v>9910</v>
      </c>
      <c r="G8759" s="73" t="s">
        <v>1593</v>
      </c>
      <c r="H8759" s="169"/>
      <c r="I8759" s="287"/>
      <c r="J8759" s="285"/>
      <c r="K8759" s="21"/>
      <c r="L8759" s="21"/>
      <c r="M8759" s="21"/>
      <c r="N8759" s="22">
        <f t="shared" si="2"/>
        <v>46206</v>
      </c>
      <c r="O8759" s="23">
        <f>'RESOLUCIONES EPG'!$N8759-'RESOLUCIONES EPG'!$D8759</f>
        <v>935</v>
      </c>
    </row>
    <row r="8760" ht="15.75" customHeight="1">
      <c r="A8760" s="275" t="str">
        <f>'RESOLUCIONES 2015'!A8755:H8755</f>
        <v/>
      </c>
      <c r="B8760" s="73"/>
      <c r="C8760" s="74">
        <v>990.0</v>
      </c>
      <c r="D8760" s="130">
        <v>45272.0</v>
      </c>
      <c r="E8760" s="73" t="s">
        <v>1727</v>
      </c>
      <c r="F8760" s="130" t="s">
        <v>8674</v>
      </c>
      <c r="G8760" s="73" t="s">
        <v>1593</v>
      </c>
      <c r="H8760" s="169"/>
      <c r="I8760" s="287"/>
      <c r="J8760" s="285"/>
      <c r="K8760" s="21"/>
      <c r="L8760" s="21"/>
      <c r="M8760" s="21"/>
      <c r="N8760" s="22">
        <f t="shared" si="2"/>
        <v>46206</v>
      </c>
      <c r="O8760" s="23">
        <f>'RESOLUCIONES EPG'!$N8760-'RESOLUCIONES EPG'!$D8760</f>
        <v>934</v>
      </c>
    </row>
    <row r="8761" ht="15.75" customHeight="1">
      <c r="A8761" s="275" t="str">
        <f>'RESOLUCIONES 2015'!A8756:H8756</f>
        <v/>
      </c>
      <c r="B8761" s="73" t="s">
        <v>7852</v>
      </c>
      <c r="C8761" s="74">
        <v>991.0</v>
      </c>
      <c r="D8761" s="130">
        <v>45272.0</v>
      </c>
      <c r="E8761" s="73" t="s">
        <v>3968</v>
      </c>
      <c r="F8761" s="130" t="s">
        <v>10832</v>
      </c>
      <c r="G8761" s="73" t="s">
        <v>131</v>
      </c>
      <c r="H8761" s="169"/>
      <c r="I8761" s="296" t="s">
        <v>10532</v>
      </c>
      <c r="J8761" s="285"/>
      <c r="K8761" s="21"/>
      <c r="L8761" s="21"/>
      <c r="M8761" s="21"/>
      <c r="N8761" s="22">
        <f t="shared" si="2"/>
        <v>46206</v>
      </c>
      <c r="O8761" s="23">
        <f>'RESOLUCIONES EPG'!$N8761-'RESOLUCIONES EPG'!$D8761</f>
        <v>934</v>
      </c>
    </row>
    <row r="8762" ht="15.75" customHeight="1">
      <c r="A8762" s="275" t="str">
        <f>'RESOLUCIONES 2015'!A8757:H8757</f>
        <v/>
      </c>
      <c r="B8762" s="73"/>
      <c r="C8762" s="74">
        <v>992.0</v>
      </c>
      <c r="D8762" s="130">
        <v>45272.0</v>
      </c>
      <c r="E8762" s="73" t="s">
        <v>8952</v>
      </c>
      <c r="F8762" s="130" t="s">
        <v>9561</v>
      </c>
      <c r="G8762" s="73" t="s">
        <v>131</v>
      </c>
      <c r="H8762" s="169"/>
      <c r="I8762" s="287"/>
      <c r="J8762" s="296" t="s">
        <v>11025</v>
      </c>
      <c r="K8762" s="21"/>
      <c r="L8762" s="21"/>
      <c r="M8762" s="21"/>
      <c r="N8762" s="22">
        <f t="shared" si="2"/>
        <v>46206</v>
      </c>
      <c r="O8762" s="23">
        <f>'RESOLUCIONES EPG'!$N8762-'RESOLUCIONES EPG'!$D8762</f>
        <v>934</v>
      </c>
    </row>
    <row r="8763" ht="15.75" customHeight="1">
      <c r="A8763" s="275" t="str">
        <f>'RESOLUCIONES 2015'!A8758:H8758</f>
        <v/>
      </c>
      <c r="B8763" s="73"/>
      <c r="C8763" s="74">
        <v>993.0</v>
      </c>
      <c r="D8763" s="130">
        <v>45272.0</v>
      </c>
      <c r="E8763" s="73" t="s">
        <v>4688</v>
      </c>
      <c r="F8763" s="130" t="s">
        <v>10589</v>
      </c>
      <c r="G8763" s="73" t="s">
        <v>131</v>
      </c>
      <c r="H8763" s="169"/>
      <c r="I8763" s="287"/>
      <c r="J8763" s="285"/>
      <c r="K8763" s="21"/>
      <c r="L8763" s="21"/>
      <c r="M8763" s="21"/>
      <c r="N8763" s="22">
        <f t="shared" si="2"/>
        <v>46206</v>
      </c>
      <c r="O8763" s="23">
        <f>'RESOLUCIONES EPG'!$N8763-'RESOLUCIONES EPG'!$D8763</f>
        <v>934</v>
      </c>
    </row>
    <row r="8764" ht="15.75" customHeight="1">
      <c r="A8764" s="275" t="str">
        <f>'RESOLUCIONES 2015'!A8759:H8759</f>
        <v/>
      </c>
      <c r="B8764" s="73"/>
      <c r="C8764" s="74">
        <v>994.0</v>
      </c>
      <c r="D8764" s="130">
        <v>45272.0</v>
      </c>
      <c r="E8764" s="73" t="s">
        <v>7776</v>
      </c>
      <c r="F8764" s="130" t="s">
        <v>7777</v>
      </c>
      <c r="G8764" s="73" t="s">
        <v>131</v>
      </c>
      <c r="H8764" s="169"/>
      <c r="I8764" s="296" t="s">
        <v>11026</v>
      </c>
      <c r="J8764" s="336" t="s">
        <v>8200</v>
      </c>
      <c r="K8764" s="21"/>
      <c r="L8764" s="21"/>
      <c r="M8764" s="21"/>
      <c r="N8764" s="22">
        <f t="shared" si="2"/>
        <v>46206</v>
      </c>
      <c r="O8764" s="23">
        <f>'RESOLUCIONES EPG'!$N8764-'RESOLUCIONES EPG'!$D8764</f>
        <v>934</v>
      </c>
    </row>
    <row r="8765" ht="15.75" customHeight="1">
      <c r="A8765" s="275" t="str">
        <f>'RESOLUCIONES 2015'!A8760:H8760</f>
        <v/>
      </c>
      <c r="B8765" s="73" t="s">
        <v>7852</v>
      </c>
      <c r="C8765" s="74">
        <v>995.0</v>
      </c>
      <c r="D8765" s="130">
        <v>45273.0</v>
      </c>
      <c r="E8765" s="73" t="s">
        <v>9001</v>
      </c>
      <c r="F8765" s="130" t="s">
        <v>9002</v>
      </c>
      <c r="G8765" s="73" t="s">
        <v>8629</v>
      </c>
      <c r="H8765" s="169"/>
      <c r="I8765" s="287"/>
      <c r="J8765" s="285"/>
      <c r="K8765" s="21"/>
      <c r="L8765" s="21"/>
      <c r="M8765" s="21"/>
      <c r="N8765" s="22">
        <f t="shared" si="2"/>
        <v>46206</v>
      </c>
      <c r="O8765" s="23">
        <f>'RESOLUCIONES EPG'!$N8765-'RESOLUCIONES EPG'!$D8765</f>
        <v>933</v>
      </c>
    </row>
    <row r="8766" ht="15.75" customHeight="1">
      <c r="A8766" s="275" t="str">
        <f>'RESOLUCIONES 2015'!A8761:H8761</f>
        <v/>
      </c>
      <c r="B8766" s="73" t="s">
        <v>7852</v>
      </c>
      <c r="C8766" s="74">
        <v>996.0</v>
      </c>
      <c r="D8766" s="130">
        <v>45273.0</v>
      </c>
      <c r="E8766" s="73" t="s">
        <v>6940</v>
      </c>
      <c r="F8766" s="130" t="s">
        <v>9291</v>
      </c>
      <c r="G8766" s="73" t="s">
        <v>8629</v>
      </c>
      <c r="H8766" s="337"/>
      <c r="I8766" s="287"/>
      <c r="J8766" s="285"/>
      <c r="K8766" s="21"/>
      <c r="L8766" s="21"/>
      <c r="M8766" s="21"/>
      <c r="N8766" s="22">
        <f t="shared" si="2"/>
        <v>46206</v>
      </c>
      <c r="O8766" s="23">
        <f>'RESOLUCIONES EPG'!$N8766-'RESOLUCIONES EPG'!$D8766</f>
        <v>933</v>
      </c>
    </row>
    <row r="8767" ht="15.75" customHeight="1">
      <c r="A8767" s="275" t="str">
        <f>'RESOLUCIONES 2015'!A8762:H8762</f>
        <v/>
      </c>
      <c r="B8767" s="73" t="s">
        <v>7852</v>
      </c>
      <c r="C8767" s="74">
        <v>997.0</v>
      </c>
      <c r="D8767" s="130">
        <v>45273.0</v>
      </c>
      <c r="E8767" s="73" t="s">
        <v>10697</v>
      </c>
      <c r="F8767" s="130" t="s">
        <v>10698</v>
      </c>
      <c r="G8767" s="73" t="s">
        <v>8629</v>
      </c>
      <c r="H8767" s="300"/>
      <c r="I8767" s="287"/>
      <c r="J8767" s="285"/>
      <c r="K8767" s="21"/>
      <c r="L8767" s="21"/>
      <c r="M8767" s="21"/>
      <c r="N8767" s="22">
        <f t="shared" si="2"/>
        <v>46206</v>
      </c>
      <c r="O8767" s="23">
        <f>'RESOLUCIONES EPG'!$N8767-'RESOLUCIONES EPG'!$D8767</f>
        <v>933</v>
      </c>
    </row>
    <row r="8768" ht="15.75" customHeight="1">
      <c r="A8768" s="275" t="str">
        <f>'RESOLUCIONES 2015'!A8763:H8763</f>
        <v/>
      </c>
      <c r="B8768" s="73" t="s">
        <v>7852</v>
      </c>
      <c r="C8768" s="74">
        <v>998.0</v>
      </c>
      <c r="D8768" s="130">
        <v>45273.0</v>
      </c>
      <c r="E8768" s="73" t="s">
        <v>10493</v>
      </c>
      <c r="F8768" s="130" t="s">
        <v>10494</v>
      </c>
      <c r="G8768" s="73" t="s">
        <v>8629</v>
      </c>
      <c r="H8768" s="300"/>
      <c r="I8768" s="287"/>
      <c r="J8768" s="285"/>
      <c r="K8768" s="21"/>
      <c r="L8768" s="21"/>
      <c r="M8768" s="21"/>
      <c r="N8768" s="22">
        <f t="shared" si="2"/>
        <v>46206</v>
      </c>
      <c r="O8768" s="23">
        <f>'RESOLUCIONES EPG'!$N8768-'RESOLUCIONES EPG'!$D8768</f>
        <v>933</v>
      </c>
    </row>
    <row r="8769" ht="15.75" customHeight="1">
      <c r="A8769" s="275" t="str">
        <f>'RESOLUCIONES 2015'!A8764:H8764</f>
        <v/>
      </c>
      <c r="B8769" s="73" t="s">
        <v>7852</v>
      </c>
      <c r="C8769" s="74">
        <v>999.0</v>
      </c>
      <c r="D8769" s="130">
        <v>45273.0</v>
      </c>
      <c r="E8769" s="73" t="s">
        <v>2856</v>
      </c>
      <c r="F8769" s="130" t="s">
        <v>8049</v>
      </c>
      <c r="G8769" s="73" t="s">
        <v>8629</v>
      </c>
      <c r="H8769" s="337"/>
      <c r="I8769" s="287"/>
      <c r="J8769" s="285"/>
      <c r="K8769" s="21"/>
      <c r="L8769" s="21"/>
      <c r="M8769" s="21"/>
      <c r="N8769" s="22">
        <f t="shared" si="2"/>
        <v>46206</v>
      </c>
      <c r="O8769" s="23">
        <f>'RESOLUCIONES EPG'!$N8769-'RESOLUCIONES EPG'!$D8769</f>
        <v>933</v>
      </c>
    </row>
    <row r="8770" ht="15.75" customHeight="1">
      <c r="A8770" s="275" t="str">
        <f>'RESOLUCIONES 2015'!A8765:H8765</f>
        <v/>
      </c>
      <c r="B8770" s="73"/>
      <c r="C8770" s="74">
        <v>1000.0</v>
      </c>
      <c r="D8770" s="130">
        <v>45274.0</v>
      </c>
      <c r="E8770" s="73" t="s">
        <v>10149</v>
      </c>
      <c r="F8770" s="130" t="s">
        <v>10150</v>
      </c>
      <c r="G8770" s="73" t="s">
        <v>2751</v>
      </c>
      <c r="H8770" s="337"/>
      <c r="I8770" s="296" t="s">
        <v>10275</v>
      </c>
      <c r="J8770" s="296" t="s">
        <v>11027</v>
      </c>
      <c r="K8770" s="21"/>
      <c r="L8770" s="21"/>
      <c r="M8770" s="21"/>
      <c r="N8770" s="22">
        <f t="shared" si="2"/>
        <v>46206</v>
      </c>
      <c r="O8770" s="23">
        <f>'RESOLUCIONES EPG'!$N8770-'RESOLUCIONES EPG'!$D8770</f>
        <v>932</v>
      </c>
    </row>
    <row r="8771" ht="15.75" customHeight="1">
      <c r="A8771" s="275" t="str">
        <f>'RESOLUCIONES 2015'!A8766:H8766</f>
        <v/>
      </c>
      <c r="B8771" s="73"/>
      <c r="C8771" s="74">
        <v>1001.0</v>
      </c>
      <c r="D8771" s="130">
        <v>45274.0</v>
      </c>
      <c r="E8771" s="73" t="s">
        <v>11028</v>
      </c>
      <c r="F8771" s="130" t="s">
        <v>11029</v>
      </c>
      <c r="G8771" s="73" t="s">
        <v>2751</v>
      </c>
      <c r="H8771" s="337"/>
      <c r="I8771" s="296" t="s">
        <v>8022</v>
      </c>
      <c r="J8771" s="296" t="s">
        <v>11030</v>
      </c>
      <c r="K8771" s="21"/>
      <c r="L8771" s="21"/>
      <c r="M8771" s="21"/>
      <c r="N8771" s="22">
        <f t="shared" si="2"/>
        <v>46206</v>
      </c>
      <c r="O8771" s="23">
        <f>'RESOLUCIONES EPG'!$N8771-'RESOLUCIONES EPG'!$D8771</f>
        <v>932</v>
      </c>
    </row>
    <row r="8772" ht="15.75" customHeight="1">
      <c r="A8772" s="275" t="str">
        <f>'RESOLUCIONES 2015'!A8767:H8767</f>
        <v/>
      </c>
      <c r="B8772" s="73"/>
      <c r="C8772" s="74">
        <v>1002.0</v>
      </c>
      <c r="D8772" s="130">
        <v>45274.0</v>
      </c>
      <c r="E8772" s="73" t="s">
        <v>10582</v>
      </c>
      <c r="F8772" s="130" t="s">
        <v>11031</v>
      </c>
      <c r="G8772" s="73" t="s">
        <v>2751</v>
      </c>
      <c r="H8772" s="337"/>
      <c r="I8772" s="296" t="s">
        <v>10971</v>
      </c>
      <c r="J8772" s="296" t="s">
        <v>10657</v>
      </c>
      <c r="K8772" s="21"/>
      <c r="L8772" s="21"/>
      <c r="M8772" s="21"/>
      <c r="N8772" s="22">
        <f t="shared" si="2"/>
        <v>46206</v>
      </c>
      <c r="O8772" s="23">
        <f>'RESOLUCIONES EPG'!$N8772-'RESOLUCIONES EPG'!$D8772</f>
        <v>932</v>
      </c>
    </row>
    <row r="8773" ht="15.75" customHeight="1">
      <c r="A8773" s="275" t="str">
        <f>'RESOLUCIONES 2015'!A8768:H8768</f>
        <v/>
      </c>
      <c r="B8773" s="73"/>
      <c r="C8773" s="74">
        <v>1003.0</v>
      </c>
      <c r="D8773" s="130">
        <v>45274.0</v>
      </c>
      <c r="E8773" s="73" t="s">
        <v>10783</v>
      </c>
      <c r="F8773" s="130" t="s">
        <v>11032</v>
      </c>
      <c r="G8773" s="73" t="s">
        <v>2751</v>
      </c>
      <c r="H8773" s="337"/>
      <c r="I8773" s="296" t="s">
        <v>10650</v>
      </c>
      <c r="J8773" s="285"/>
      <c r="K8773" s="21"/>
      <c r="L8773" s="21"/>
      <c r="M8773" s="21"/>
      <c r="N8773" s="22">
        <f t="shared" si="2"/>
        <v>46206</v>
      </c>
      <c r="O8773" s="23">
        <f>'RESOLUCIONES EPG'!$N8773-'RESOLUCIONES EPG'!$D8773</f>
        <v>932</v>
      </c>
    </row>
    <row r="8774" ht="15.75" customHeight="1">
      <c r="A8774" s="275" t="str">
        <f>'RESOLUCIONES 2015'!A8769:H8769</f>
        <v/>
      </c>
      <c r="B8774" s="73"/>
      <c r="C8774" s="74">
        <v>1004.0</v>
      </c>
      <c r="D8774" s="130">
        <v>45274.0</v>
      </c>
      <c r="E8774" s="73" t="s">
        <v>11033</v>
      </c>
      <c r="F8774" s="130" t="s">
        <v>11034</v>
      </c>
      <c r="G8774" s="73" t="s">
        <v>18</v>
      </c>
      <c r="H8774" s="300" t="s">
        <v>11035</v>
      </c>
      <c r="I8774" s="287"/>
      <c r="J8774" s="285"/>
      <c r="K8774" s="21"/>
      <c r="L8774" s="21"/>
      <c r="M8774" s="21"/>
      <c r="N8774" s="22">
        <f t="shared" si="2"/>
        <v>46206</v>
      </c>
      <c r="O8774" s="23">
        <f>'RESOLUCIONES EPG'!$N8774-'RESOLUCIONES EPG'!$D8774</f>
        <v>932</v>
      </c>
    </row>
    <row r="8775" ht="15.75" customHeight="1">
      <c r="A8775" s="275" t="str">
        <f>'RESOLUCIONES 2015'!A8770:H8770</f>
        <v/>
      </c>
      <c r="B8775" s="73"/>
      <c r="C8775" s="74">
        <v>1005.0</v>
      </c>
      <c r="D8775" s="130">
        <v>45274.0</v>
      </c>
      <c r="E8775" s="73" t="s">
        <v>4917</v>
      </c>
      <c r="F8775" s="130" t="s">
        <v>11036</v>
      </c>
      <c r="G8775" s="73" t="s">
        <v>18</v>
      </c>
      <c r="H8775" s="169" t="s">
        <v>3057</v>
      </c>
      <c r="I8775" s="287"/>
      <c r="J8775" s="285"/>
      <c r="K8775" s="21"/>
      <c r="L8775" s="21"/>
      <c r="M8775" s="21"/>
      <c r="N8775" s="22">
        <f t="shared" si="2"/>
        <v>46206</v>
      </c>
      <c r="O8775" s="23">
        <f>'RESOLUCIONES EPG'!$N8775-'RESOLUCIONES EPG'!$D8775</f>
        <v>932</v>
      </c>
    </row>
    <row r="8776" ht="15.75" customHeight="1">
      <c r="A8776" s="275" t="str">
        <f>'RESOLUCIONES 2015'!A8771:H8771</f>
        <v/>
      </c>
      <c r="B8776" s="73"/>
      <c r="C8776" s="74">
        <v>1006.0</v>
      </c>
      <c r="D8776" s="130">
        <v>45274.0</v>
      </c>
      <c r="E8776" s="73" t="s">
        <v>3095</v>
      </c>
      <c r="F8776" s="130" t="s">
        <v>3096</v>
      </c>
      <c r="G8776" s="73" t="s">
        <v>18</v>
      </c>
      <c r="H8776" s="169" t="s">
        <v>3705</v>
      </c>
      <c r="I8776" s="287"/>
      <c r="J8776" s="285"/>
      <c r="K8776" s="21"/>
      <c r="L8776" s="21"/>
      <c r="M8776" s="21"/>
      <c r="N8776" s="22">
        <f t="shared" si="2"/>
        <v>46206</v>
      </c>
      <c r="O8776" s="23">
        <f>'RESOLUCIONES EPG'!$N8776-'RESOLUCIONES EPG'!$D8776</f>
        <v>932</v>
      </c>
    </row>
    <row r="8777" ht="15.75" customHeight="1">
      <c r="A8777" s="275" t="str">
        <f>'RESOLUCIONES 2015'!A8772:H8772</f>
        <v/>
      </c>
      <c r="B8777" s="73"/>
      <c r="C8777" s="74">
        <v>1007.0</v>
      </c>
      <c r="D8777" s="130">
        <v>45274.0</v>
      </c>
      <c r="E8777" s="73" t="s">
        <v>11037</v>
      </c>
      <c r="F8777" s="130" t="s">
        <v>11038</v>
      </c>
      <c r="G8777" s="73" t="s">
        <v>18</v>
      </c>
      <c r="H8777" s="169" t="s">
        <v>1997</v>
      </c>
      <c r="I8777" s="287"/>
      <c r="J8777" s="285"/>
      <c r="K8777" s="21"/>
      <c r="L8777" s="21"/>
      <c r="M8777" s="21"/>
      <c r="N8777" s="22">
        <f t="shared" si="2"/>
        <v>46206</v>
      </c>
      <c r="O8777" s="23">
        <f>'RESOLUCIONES EPG'!$N8777-'RESOLUCIONES EPG'!$D8777</f>
        <v>932</v>
      </c>
    </row>
    <row r="8778" ht="15.75" customHeight="1">
      <c r="A8778" s="275" t="str">
        <f>'RESOLUCIONES 2015'!A8773:H8773</f>
        <v/>
      </c>
      <c r="B8778" s="73"/>
      <c r="C8778" s="74">
        <v>1008.0</v>
      </c>
      <c r="D8778" s="130">
        <v>45274.0</v>
      </c>
      <c r="E8778" s="73" t="s">
        <v>11039</v>
      </c>
      <c r="F8778" s="130" t="s">
        <v>11040</v>
      </c>
      <c r="G8778" s="73" t="s">
        <v>18</v>
      </c>
      <c r="H8778" s="169" t="s">
        <v>2850</v>
      </c>
      <c r="I8778" s="287"/>
      <c r="J8778" s="285"/>
      <c r="K8778" s="21"/>
      <c r="L8778" s="21"/>
      <c r="M8778" s="21"/>
      <c r="N8778" s="22">
        <f t="shared" si="2"/>
        <v>46206</v>
      </c>
      <c r="O8778" s="23">
        <f>'RESOLUCIONES EPG'!$N8778-'RESOLUCIONES EPG'!$D8778</f>
        <v>932</v>
      </c>
    </row>
    <row r="8779" ht="15.75" customHeight="1">
      <c r="A8779" s="275" t="str">
        <f>'RESOLUCIONES 2015'!A8774:H8774</f>
        <v/>
      </c>
      <c r="B8779" s="73"/>
      <c r="C8779" s="74">
        <v>1009.0</v>
      </c>
      <c r="D8779" s="130">
        <v>45274.0</v>
      </c>
      <c r="E8779" s="73" t="s">
        <v>2772</v>
      </c>
      <c r="F8779" s="130" t="s">
        <v>11041</v>
      </c>
      <c r="G8779" s="73" t="s">
        <v>18</v>
      </c>
      <c r="H8779" s="169" t="s">
        <v>4508</v>
      </c>
      <c r="I8779" s="287"/>
      <c r="J8779" s="285"/>
      <c r="K8779" s="21"/>
      <c r="L8779" s="21"/>
      <c r="M8779" s="21"/>
      <c r="N8779" s="22">
        <f t="shared" si="2"/>
        <v>46206</v>
      </c>
      <c r="O8779" s="23">
        <f>'RESOLUCIONES EPG'!$N8779-'RESOLUCIONES EPG'!$D8779</f>
        <v>932</v>
      </c>
    </row>
    <row r="8780" ht="15.75" customHeight="1">
      <c r="A8780" s="275" t="str">
        <f>'RESOLUCIONES 2015'!A8775:H8775</f>
        <v/>
      </c>
      <c r="B8780" s="73"/>
      <c r="C8780" s="74">
        <v>1010.0</v>
      </c>
      <c r="D8780" s="130">
        <v>45274.0</v>
      </c>
      <c r="E8780" s="73" t="s">
        <v>4164</v>
      </c>
      <c r="F8780" s="130" t="s">
        <v>11042</v>
      </c>
      <c r="G8780" s="73" t="s">
        <v>18</v>
      </c>
      <c r="H8780" s="169" t="s">
        <v>1412</v>
      </c>
      <c r="I8780" s="287"/>
      <c r="J8780" s="285"/>
      <c r="K8780" s="21"/>
      <c r="L8780" s="21"/>
      <c r="M8780" s="21"/>
      <c r="N8780" s="22">
        <f t="shared" si="2"/>
        <v>46206</v>
      </c>
      <c r="O8780" s="23">
        <f>'RESOLUCIONES EPG'!$N8780-'RESOLUCIONES EPG'!$D8780</f>
        <v>932</v>
      </c>
    </row>
    <row r="8781" ht="15.75" customHeight="1">
      <c r="A8781" s="275" t="str">
        <f>'RESOLUCIONES 2015'!A8776:H8776</f>
        <v/>
      </c>
      <c r="B8781" s="73"/>
      <c r="C8781" s="74">
        <v>1011.0</v>
      </c>
      <c r="D8781" s="130">
        <v>45274.0</v>
      </c>
      <c r="E8781" s="73" t="s">
        <v>11043</v>
      </c>
      <c r="F8781" s="130" t="s">
        <v>11044</v>
      </c>
      <c r="G8781" s="73" t="s">
        <v>18</v>
      </c>
      <c r="H8781" s="169" t="s">
        <v>1774</v>
      </c>
      <c r="I8781" s="287"/>
      <c r="J8781" s="285"/>
      <c r="K8781" s="21"/>
      <c r="L8781" s="21"/>
      <c r="M8781" s="21"/>
      <c r="N8781" s="22">
        <f t="shared" si="2"/>
        <v>46206</v>
      </c>
      <c r="O8781" s="23">
        <f>'RESOLUCIONES EPG'!$N8781-'RESOLUCIONES EPG'!$D8781</f>
        <v>932</v>
      </c>
    </row>
    <row r="8782" ht="15.75" customHeight="1">
      <c r="A8782" s="275" t="str">
        <f>'RESOLUCIONES 2015'!A8777:H8777</f>
        <v/>
      </c>
      <c r="B8782" s="73"/>
      <c r="C8782" s="74">
        <v>1012.0</v>
      </c>
      <c r="D8782" s="130">
        <v>45275.0</v>
      </c>
      <c r="E8782" s="73" t="s">
        <v>11045</v>
      </c>
      <c r="F8782" s="130" t="s">
        <v>10653</v>
      </c>
      <c r="G8782" s="73" t="s">
        <v>8172</v>
      </c>
      <c r="H8782" s="169"/>
      <c r="I8782" s="287"/>
      <c r="J8782" s="285"/>
      <c r="K8782" s="21"/>
      <c r="L8782" s="21"/>
      <c r="M8782" s="21"/>
      <c r="N8782" s="22">
        <f t="shared" si="2"/>
        <v>46206</v>
      </c>
      <c r="O8782" s="23">
        <f>'RESOLUCIONES EPG'!$N8782-'RESOLUCIONES EPG'!$D8782</f>
        <v>931</v>
      </c>
    </row>
    <row r="8783" ht="15.75" customHeight="1">
      <c r="A8783" s="275" t="str">
        <f>'RESOLUCIONES 2015'!A8778:H8778</f>
        <v/>
      </c>
      <c r="B8783" s="73"/>
      <c r="C8783" s="74">
        <v>1013.0</v>
      </c>
      <c r="D8783" s="130">
        <v>45275.0</v>
      </c>
      <c r="E8783" s="73" t="s">
        <v>10720</v>
      </c>
      <c r="F8783" s="130" t="s">
        <v>10931</v>
      </c>
      <c r="G8783" s="73" t="s">
        <v>11046</v>
      </c>
      <c r="H8783" s="169"/>
      <c r="I8783" s="287"/>
      <c r="J8783" s="285"/>
      <c r="K8783" s="21"/>
      <c r="L8783" s="21"/>
      <c r="M8783" s="21"/>
      <c r="N8783" s="22">
        <f t="shared" si="2"/>
        <v>46206</v>
      </c>
      <c r="O8783" s="23">
        <f>'RESOLUCIONES EPG'!$N8783-'RESOLUCIONES EPG'!$D8783</f>
        <v>931</v>
      </c>
    </row>
    <row r="8784" ht="15.75" customHeight="1">
      <c r="A8784" s="275" t="str">
        <f>'RESOLUCIONES 2015'!A8779:H8779</f>
        <v/>
      </c>
      <c r="B8784" s="73"/>
      <c r="C8784" s="74">
        <v>1014.0</v>
      </c>
      <c r="D8784" s="130">
        <v>45275.0</v>
      </c>
      <c r="E8784" s="73" t="s">
        <v>9718</v>
      </c>
      <c r="F8784" s="130" t="s">
        <v>832</v>
      </c>
      <c r="G8784" s="73" t="s">
        <v>8301</v>
      </c>
      <c r="H8784" s="338"/>
      <c r="I8784" s="299" t="s">
        <v>7753</v>
      </c>
      <c r="J8784" s="299" t="s">
        <v>7604</v>
      </c>
      <c r="K8784" s="21"/>
      <c r="L8784" s="21"/>
      <c r="M8784" s="21"/>
      <c r="N8784" s="22">
        <f t="shared" si="2"/>
        <v>46206</v>
      </c>
      <c r="O8784" s="23">
        <f>'RESOLUCIONES EPG'!$N8784-'RESOLUCIONES EPG'!$D8784</f>
        <v>931</v>
      </c>
    </row>
    <row r="8785" ht="15.75" customHeight="1">
      <c r="A8785" s="275" t="str">
        <f>'RESOLUCIONES 2015'!A8780:H8780</f>
        <v/>
      </c>
      <c r="B8785" s="73"/>
      <c r="C8785" s="74">
        <v>1015.0</v>
      </c>
      <c r="D8785" s="130">
        <v>45275.0</v>
      </c>
      <c r="E8785" s="73" t="s">
        <v>2730</v>
      </c>
      <c r="F8785" s="130" t="s">
        <v>11047</v>
      </c>
      <c r="G8785" s="73" t="s">
        <v>8301</v>
      </c>
      <c r="H8785" s="169"/>
      <c r="I8785" s="287"/>
      <c r="J8785" s="285"/>
      <c r="K8785" s="21"/>
      <c r="L8785" s="21"/>
      <c r="M8785" s="21"/>
      <c r="N8785" s="22">
        <f t="shared" si="2"/>
        <v>46206</v>
      </c>
      <c r="O8785" s="23">
        <f>'RESOLUCIONES EPG'!$N8785-'RESOLUCIONES EPG'!$D8785</f>
        <v>931</v>
      </c>
    </row>
    <row r="8786" ht="15.75" customHeight="1">
      <c r="A8786" s="275" t="str">
        <f>'RESOLUCIONES 2015'!A8781:H8781</f>
        <v/>
      </c>
      <c r="B8786" s="73"/>
      <c r="C8786" s="74">
        <v>1016.0</v>
      </c>
      <c r="D8786" s="130">
        <v>45275.0</v>
      </c>
      <c r="E8786" s="73" t="s">
        <v>5733</v>
      </c>
      <c r="F8786" s="130" t="s">
        <v>9807</v>
      </c>
      <c r="G8786" s="73" t="s">
        <v>8301</v>
      </c>
      <c r="H8786" s="169"/>
      <c r="I8786" s="287"/>
      <c r="J8786" s="285"/>
      <c r="K8786" s="21"/>
      <c r="L8786" s="21"/>
      <c r="M8786" s="21"/>
      <c r="N8786" s="22">
        <f t="shared" si="2"/>
        <v>46206</v>
      </c>
      <c r="O8786" s="23">
        <f>'RESOLUCIONES EPG'!$N8786-'RESOLUCIONES EPG'!$D8786</f>
        <v>931</v>
      </c>
    </row>
    <row r="8787" ht="15.75" customHeight="1">
      <c r="A8787" s="275" t="str">
        <f>'RESOLUCIONES 2015'!A8782:H8782</f>
        <v/>
      </c>
      <c r="B8787" s="73"/>
      <c r="C8787" s="74">
        <v>1017.0</v>
      </c>
      <c r="D8787" s="130">
        <v>45275.0</v>
      </c>
      <c r="E8787" s="73" t="s">
        <v>3386</v>
      </c>
      <c r="F8787" s="130" t="s">
        <v>3387</v>
      </c>
      <c r="G8787" s="73" t="s">
        <v>8301</v>
      </c>
      <c r="H8787" s="169"/>
      <c r="I8787" s="287"/>
      <c r="J8787" s="285"/>
      <c r="K8787" s="21"/>
      <c r="L8787" s="21"/>
      <c r="M8787" s="21"/>
      <c r="N8787" s="22">
        <f t="shared" si="2"/>
        <v>46206</v>
      </c>
      <c r="O8787" s="23">
        <f>'RESOLUCIONES EPG'!$N8787-'RESOLUCIONES EPG'!$D8787</f>
        <v>931</v>
      </c>
    </row>
    <row r="8788" ht="15.75" customHeight="1">
      <c r="A8788" s="275" t="str">
        <f>'RESOLUCIONES 2015'!A8783:H8783</f>
        <v/>
      </c>
      <c r="B8788" s="73"/>
      <c r="C8788" s="74">
        <v>1018.0</v>
      </c>
      <c r="D8788" s="130">
        <v>45278.0</v>
      </c>
      <c r="E8788" s="73" t="s">
        <v>9983</v>
      </c>
      <c r="F8788" s="130" t="s">
        <v>11048</v>
      </c>
      <c r="G8788" s="73" t="s">
        <v>8629</v>
      </c>
      <c r="H8788" s="169"/>
      <c r="I8788" s="287"/>
      <c r="J8788" s="285"/>
      <c r="K8788" s="21"/>
      <c r="L8788" s="21"/>
      <c r="M8788" s="21"/>
      <c r="N8788" s="22">
        <f t="shared" si="2"/>
        <v>46206</v>
      </c>
      <c r="O8788" s="23">
        <f>'RESOLUCIONES EPG'!$N8788-'RESOLUCIONES EPG'!$D8788</f>
        <v>928</v>
      </c>
    </row>
    <row r="8789" ht="15.75" customHeight="1">
      <c r="A8789" s="275" t="str">
        <f>'RESOLUCIONES 2015'!A8784:H8784</f>
        <v/>
      </c>
      <c r="B8789" s="73"/>
      <c r="C8789" s="74">
        <v>1019.0</v>
      </c>
      <c r="D8789" s="130">
        <v>44975.0</v>
      </c>
      <c r="E8789" s="73" t="s">
        <v>4268</v>
      </c>
      <c r="F8789" s="130" t="s">
        <v>8760</v>
      </c>
      <c r="G8789" s="73" t="s">
        <v>2253</v>
      </c>
      <c r="H8789" s="169" t="s">
        <v>9380</v>
      </c>
      <c r="I8789" s="287"/>
      <c r="J8789" s="285"/>
      <c r="K8789" s="21"/>
      <c r="L8789" s="21"/>
      <c r="M8789" s="21"/>
      <c r="N8789" s="22">
        <f t="shared" si="2"/>
        <v>46206</v>
      </c>
      <c r="O8789" s="23">
        <f>'RESOLUCIONES EPG'!$N8789-'RESOLUCIONES EPG'!$D8789</f>
        <v>1231</v>
      </c>
    </row>
    <row r="8790" ht="15.75" customHeight="1">
      <c r="A8790" s="275" t="str">
        <f>'RESOLUCIONES 2015'!A8785:H8785</f>
        <v/>
      </c>
      <c r="B8790" s="73"/>
      <c r="C8790" s="74">
        <v>1020.0</v>
      </c>
      <c r="D8790" s="130">
        <v>44975.0</v>
      </c>
      <c r="E8790" s="73" t="s">
        <v>6554</v>
      </c>
      <c r="F8790" s="130" t="s">
        <v>6555</v>
      </c>
      <c r="G8790" s="73" t="s">
        <v>2253</v>
      </c>
      <c r="H8790" s="169" t="s">
        <v>9380</v>
      </c>
      <c r="I8790" s="287"/>
      <c r="J8790" s="285"/>
      <c r="K8790" s="21"/>
      <c r="L8790" s="21"/>
      <c r="M8790" s="21"/>
      <c r="N8790" s="22">
        <f t="shared" si="2"/>
        <v>46206</v>
      </c>
      <c r="O8790" s="23">
        <f>'RESOLUCIONES EPG'!$N8790-'RESOLUCIONES EPG'!$D8790</f>
        <v>1231</v>
      </c>
    </row>
    <row r="8791" ht="15.75" customHeight="1">
      <c r="A8791" s="275" t="str">
        <f>'RESOLUCIONES 2015'!A8786:H8786</f>
        <v/>
      </c>
      <c r="B8791" s="73"/>
      <c r="C8791" s="74">
        <v>1021.0</v>
      </c>
      <c r="D8791" s="130">
        <v>44975.0</v>
      </c>
      <c r="E8791" s="73" t="s">
        <v>11049</v>
      </c>
      <c r="F8791" s="130" t="s">
        <v>11050</v>
      </c>
      <c r="G8791" s="73" t="s">
        <v>1593</v>
      </c>
      <c r="H8791" s="253">
        <v>45287.0</v>
      </c>
      <c r="I8791" s="287"/>
      <c r="J8791" s="285"/>
      <c r="K8791" s="21"/>
      <c r="L8791" s="21"/>
      <c r="M8791" s="21"/>
      <c r="N8791" s="22">
        <f t="shared" si="2"/>
        <v>46206</v>
      </c>
      <c r="O8791" s="23">
        <f>'RESOLUCIONES EPG'!$N8791-'RESOLUCIONES EPG'!$D8791</f>
        <v>1231</v>
      </c>
    </row>
    <row r="8792" ht="15.75" customHeight="1">
      <c r="A8792" s="275" t="str">
        <f>'RESOLUCIONES 2015'!A8787:H8787</f>
        <v/>
      </c>
      <c r="B8792" s="73"/>
      <c r="C8792" s="74">
        <v>1022.0</v>
      </c>
      <c r="D8792" s="130">
        <v>44975.0</v>
      </c>
      <c r="E8792" s="73" t="s">
        <v>4329</v>
      </c>
      <c r="F8792" s="130" t="s">
        <v>9706</v>
      </c>
      <c r="G8792" s="73" t="s">
        <v>1593</v>
      </c>
      <c r="H8792" s="253">
        <v>45287.0</v>
      </c>
      <c r="I8792" s="287"/>
      <c r="J8792" s="285"/>
      <c r="K8792" s="21"/>
      <c r="L8792" s="21"/>
      <c r="M8792" s="21"/>
      <c r="N8792" s="22">
        <f t="shared" si="2"/>
        <v>46206</v>
      </c>
      <c r="O8792" s="23">
        <f>'RESOLUCIONES EPG'!$N8792-'RESOLUCIONES EPG'!$D8792</f>
        <v>1231</v>
      </c>
    </row>
    <row r="8793" ht="15.75" customHeight="1">
      <c r="A8793" s="275" t="str">
        <f>'RESOLUCIONES 2015'!A8788:H8788</f>
        <v/>
      </c>
      <c r="B8793" s="73"/>
      <c r="C8793" s="74">
        <v>1023.0</v>
      </c>
      <c r="D8793" s="130">
        <v>44975.0</v>
      </c>
      <c r="E8793" s="73" t="s">
        <v>3968</v>
      </c>
      <c r="F8793" s="130" t="s">
        <v>11017</v>
      </c>
      <c r="G8793" s="73" t="s">
        <v>1593</v>
      </c>
      <c r="H8793" s="253">
        <v>45289.0</v>
      </c>
      <c r="I8793" s="287"/>
      <c r="J8793" s="285"/>
      <c r="K8793" s="21"/>
      <c r="L8793" s="21"/>
      <c r="M8793" s="21"/>
      <c r="N8793" s="22">
        <f t="shared" si="2"/>
        <v>46206</v>
      </c>
      <c r="O8793" s="23">
        <f>'RESOLUCIONES EPG'!$N8793-'RESOLUCIONES EPG'!$D8793</f>
        <v>1231</v>
      </c>
    </row>
    <row r="8794" ht="15.75" customHeight="1">
      <c r="A8794" s="275" t="str">
        <f>'RESOLUCIONES 2015'!A8789:H8789</f>
        <v/>
      </c>
      <c r="B8794" s="73" t="s">
        <v>7852</v>
      </c>
      <c r="C8794" s="74">
        <v>1024.0</v>
      </c>
      <c r="D8794" s="130">
        <v>44976.0</v>
      </c>
      <c r="E8794" s="73" t="s">
        <v>10002</v>
      </c>
      <c r="F8794" s="130" t="s">
        <v>10003</v>
      </c>
      <c r="G8794" s="73" t="s">
        <v>1593</v>
      </c>
      <c r="H8794" s="169"/>
      <c r="I8794" s="287"/>
      <c r="J8794" s="285"/>
      <c r="K8794" s="21"/>
      <c r="L8794" s="21"/>
      <c r="M8794" s="21"/>
      <c r="N8794" s="22">
        <f t="shared" si="2"/>
        <v>46206</v>
      </c>
      <c r="O8794" s="23">
        <f>'RESOLUCIONES EPG'!$N8794-'RESOLUCIONES EPG'!$D8794</f>
        <v>1230</v>
      </c>
    </row>
    <row r="8795" ht="15.75" customHeight="1">
      <c r="A8795" s="275" t="str">
        <f>'RESOLUCIONES 2015'!A8790:H8790</f>
        <v/>
      </c>
      <c r="B8795" s="73" t="s">
        <v>7852</v>
      </c>
      <c r="C8795" s="74">
        <v>1025.0</v>
      </c>
      <c r="D8795" s="130">
        <v>44976.0</v>
      </c>
      <c r="E8795" s="73" t="s">
        <v>11051</v>
      </c>
      <c r="F8795" s="130" t="s">
        <v>11052</v>
      </c>
      <c r="G8795" s="73" t="s">
        <v>11053</v>
      </c>
      <c r="H8795" s="169"/>
      <c r="I8795" s="287"/>
      <c r="J8795" s="285"/>
      <c r="K8795" s="21"/>
      <c r="L8795" s="21"/>
      <c r="M8795" s="21"/>
      <c r="N8795" s="22">
        <f t="shared" si="2"/>
        <v>46206</v>
      </c>
      <c r="O8795" s="23">
        <f>'RESOLUCIONES EPG'!$N8795-'RESOLUCIONES EPG'!$D8795</f>
        <v>1230</v>
      </c>
    </row>
    <row r="8796" ht="15.75" customHeight="1">
      <c r="A8796" s="275" t="str">
        <f>'RESOLUCIONES 2015'!A8791:H8791</f>
        <v/>
      </c>
      <c r="B8796" s="73" t="s">
        <v>7852</v>
      </c>
      <c r="C8796" s="74">
        <v>1026.0</v>
      </c>
      <c r="D8796" s="130">
        <v>44976.0</v>
      </c>
      <c r="E8796" s="73" t="s">
        <v>11054</v>
      </c>
      <c r="F8796" s="130" t="s">
        <v>11055</v>
      </c>
      <c r="G8796" s="73" t="s">
        <v>11053</v>
      </c>
      <c r="H8796" s="169"/>
      <c r="I8796" s="287"/>
      <c r="J8796" s="285"/>
      <c r="K8796" s="21"/>
      <c r="L8796" s="21"/>
      <c r="M8796" s="21"/>
      <c r="N8796" s="22">
        <f t="shared" si="2"/>
        <v>46206</v>
      </c>
      <c r="O8796" s="23">
        <f>'RESOLUCIONES EPG'!$N8796-'RESOLUCIONES EPG'!$D8796</f>
        <v>1230</v>
      </c>
    </row>
    <row r="8797" ht="15.75" customHeight="1">
      <c r="A8797" s="275" t="str">
        <f>'RESOLUCIONES 2015'!A8792:H8792</f>
        <v/>
      </c>
      <c r="B8797" s="73" t="s">
        <v>7852</v>
      </c>
      <c r="C8797" s="74">
        <v>1027.0</v>
      </c>
      <c r="D8797" s="130">
        <v>44976.0</v>
      </c>
      <c r="E8797" s="73" t="s">
        <v>11056</v>
      </c>
      <c r="F8797" s="130" t="s">
        <v>11057</v>
      </c>
      <c r="G8797" s="73" t="s">
        <v>11053</v>
      </c>
      <c r="H8797" s="169"/>
      <c r="I8797" s="287"/>
      <c r="J8797" s="285"/>
      <c r="K8797" s="21"/>
      <c r="L8797" s="21"/>
      <c r="M8797" s="21"/>
      <c r="N8797" s="22">
        <f t="shared" si="2"/>
        <v>46206</v>
      </c>
      <c r="O8797" s="23">
        <f>'RESOLUCIONES EPG'!$N8797-'RESOLUCIONES EPG'!$D8797</f>
        <v>1230</v>
      </c>
    </row>
    <row r="8798" ht="15.75" customHeight="1">
      <c r="A8798" s="275" t="str">
        <f>'RESOLUCIONES 2015'!A8793:H8793</f>
        <v/>
      </c>
      <c r="B8798" s="73" t="s">
        <v>7852</v>
      </c>
      <c r="C8798" s="74">
        <v>1028.0</v>
      </c>
      <c r="D8798" s="130">
        <v>44976.0</v>
      </c>
      <c r="E8798" s="73" t="s">
        <v>11058</v>
      </c>
      <c r="F8798" s="130" t="s">
        <v>11059</v>
      </c>
      <c r="G8798" s="73" t="s">
        <v>11053</v>
      </c>
      <c r="H8798" s="169"/>
      <c r="I8798" s="287"/>
      <c r="J8798" s="285"/>
      <c r="K8798" s="21"/>
      <c r="L8798" s="21"/>
      <c r="M8798" s="21"/>
      <c r="N8798" s="22">
        <f t="shared" si="2"/>
        <v>46206</v>
      </c>
      <c r="O8798" s="23">
        <f>'RESOLUCIONES EPG'!$N8798-'RESOLUCIONES EPG'!$D8798</f>
        <v>1230</v>
      </c>
    </row>
    <row r="8799" ht="15.75" customHeight="1">
      <c r="A8799" s="275" t="str">
        <f>'RESOLUCIONES 2015'!A8794:H8794</f>
        <v/>
      </c>
      <c r="B8799" s="73" t="s">
        <v>7852</v>
      </c>
      <c r="C8799" s="74">
        <v>1029.0</v>
      </c>
      <c r="D8799" s="130">
        <v>44976.0</v>
      </c>
      <c r="E8799" s="73" t="s">
        <v>11060</v>
      </c>
      <c r="F8799" s="130" t="s">
        <v>11061</v>
      </c>
      <c r="G8799" s="73" t="s">
        <v>11053</v>
      </c>
      <c r="H8799" s="169"/>
      <c r="I8799" s="287"/>
      <c r="J8799" s="285"/>
      <c r="K8799" s="21"/>
      <c r="L8799" s="21"/>
      <c r="M8799" s="21"/>
      <c r="N8799" s="22">
        <f t="shared" si="2"/>
        <v>46206</v>
      </c>
      <c r="O8799" s="23">
        <f>'RESOLUCIONES EPG'!$N8799-'RESOLUCIONES EPG'!$D8799</f>
        <v>1230</v>
      </c>
    </row>
    <row r="8800" ht="15.75" customHeight="1">
      <c r="A8800" s="275" t="str">
        <f>'RESOLUCIONES 2015'!A8795:H8795</f>
        <v/>
      </c>
      <c r="B8800" s="73" t="s">
        <v>7852</v>
      </c>
      <c r="C8800" s="74">
        <v>1030.0</v>
      </c>
      <c r="D8800" s="130">
        <v>44976.0</v>
      </c>
      <c r="E8800" s="73" t="s">
        <v>11062</v>
      </c>
      <c r="F8800" s="130"/>
      <c r="G8800" s="73" t="s">
        <v>11063</v>
      </c>
      <c r="H8800" s="169"/>
      <c r="I8800" s="287"/>
      <c r="J8800" s="285"/>
      <c r="K8800" s="21"/>
      <c r="L8800" s="21"/>
      <c r="M8800" s="21"/>
      <c r="N8800" s="22">
        <f t="shared" si="2"/>
        <v>46206</v>
      </c>
      <c r="O8800" s="23">
        <f>'RESOLUCIONES EPG'!$N8800-'RESOLUCIONES EPG'!$D8800</f>
        <v>1230</v>
      </c>
    </row>
    <row r="8801" ht="15.75" customHeight="1">
      <c r="A8801" s="275" t="str">
        <f>'RESOLUCIONES 2015'!A8796:H8796</f>
        <v/>
      </c>
      <c r="B8801" s="73" t="s">
        <v>7852</v>
      </c>
      <c r="C8801" s="74">
        <v>1031.0</v>
      </c>
      <c r="D8801" s="130">
        <v>45281.0</v>
      </c>
      <c r="E8801" s="73" t="s">
        <v>11064</v>
      </c>
      <c r="F8801" s="130" t="s">
        <v>8701</v>
      </c>
      <c r="G8801" s="73" t="s">
        <v>8629</v>
      </c>
      <c r="H8801" s="169"/>
      <c r="I8801" s="287"/>
      <c r="J8801" s="285"/>
      <c r="K8801" s="21"/>
      <c r="L8801" s="21"/>
      <c r="M8801" s="21"/>
      <c r="N8801" s="22">
        <f t="shared" si="2"/>
        <v>46206</v>
      </c>
      <c r="O8801" s="23">
        <f>'RESOLUCIONES EPG'!$N8801-'RESOLUCIONES EPG'!$D8801</f>
        <v>925</v>
      </c>
    </row>
    <row r="8802" ht="15.75" customHeight="1">
      <c r="A8802" s="275" t="str">
        <f>'RESOLUCIONES 2015'!A8797:H8797</f>
        <v/>
      </c>
      <c r="B8802" s="73" t="s">
        <v>7852</v>
      </c>
      <c r="C8802" s="74">
        <v>1032.0</v>
      </c>
      <c r="D8802" s="130">
        <v>45281.0</v>
      </c>
      <c r="E8802" s="73" t="s">
        <v>2858</v>
      </c>
      <c r="F8802" s="130" t="s">
        <v>9472</v>
      </c>
      <c r="G8802" s="73" t="s">
        <v>8629</v>
      </c>
      <c r="H8802" s="169"/>
      <c r="I8802" s="287"/>
      <c r="J8802" s="285"/>
      <c r="K8802" s="21"/>
      <c r="L8802" s="21"/>
      <c r="M8802" s="21"/>
      <c r="N8802" s="22">
        <f t="shared" si="2"/>
        <v>46206</v>
      </c>
      <c r="O8802" s="23">
        <f>'RESOLUCIONES EPG'!$N8802-'RESOLUCIONES EPG'!$D8802</f>
        <v>925</v>
      </c>
    </row>
    <row r="8803" ht="15.75" customHeight="1">
      <c r="A8803" s="275" t="str">
        <f>'RESOLUCIONES 2015'!A8798:H8798</f>
        <v/>
      </c>
      <c r="B8803" s="73" t="s">
        <v>7852</v>
      </c>
      <c r="C8803" s="74">
        <v>1033.0</v>
      </c>
      <c r="D8803" s="130">
        <v>45281.0</v>
      </c>
      <c r="E8803" s="73" t="s">
        <v>9595</v>
      </c>
      <c r="F8803" s="130" t="s">
        <v>9596</v>
      </c>
      <c r="G8803" s="73" t="s">
        <v>8629</v>
      </c>
      <c r="H8803" s="169"/>
      <c r="I8803" s="287"/>
      <c r="J8803" s="285"/>
      <c r="K8803" s="21"/>
      <c r="L8803" s="21"/>
      <c r="M8803" s="21"/>
      <c r="N8803" s="22">
        <f t="shared" si="2"/>
        <v>46206</v>
      </c>
      <c r="O8803" s="23">
        <f>'RESOLUCIONES EPG'!$N8803-'RESOLUCIONES EPG'!$D8803</f>
        <v>925</v>
      </c>
    </row>
    <row r="8804" ht="15.75" customHeight="1">
      <c r="A8804" s="275" t="str">
        <f>'RESOLUCIONES 2015'!A8799:H8799</f>
        <v/>
      </c>
      <c r="B8804" s="73"/>
      <c r="C8804" s="74">
        <v>1034.0</v>
      </c>
      <c r="D8804" s="130">
        <v>45281.0</v>
      </c>
      <c r="E8804" s="73" t="s">
        <v>5344</v>
      </c>
      <c r="F8804" s="130" t="s">
        <v>6119</v>
      </c>
      <c r="G8804" s="73" t="s">
        <v>2253</v>
      </c>
      <c r="H8804" s="169" t="s">
        <v>9325</v>
      </c>
      <c r="I8804" s="287"/>
      <c r="J8804" s="285"/>
      <c r="K8804" s="21"/>
      <c r="L8804" s="21"/>
      <c r="M8804" s="21"/>
      <c r="N8804" s="22">
        <f t="shared" si="2"/>
        <v>46206</v>
      </c>
      <c r="O8804" s="23">
        <f>'RESOLUCIONES EPG'!$N8804-'RESOLUCIONES EPG'!$D8804</f>
        <v>925</v>
      </c>
    </row>
    <row r="8805" ht="15.75" customHeight="1">
      <c r="A8805" s="275" t="str">
        <f>'RESOLUCIONES 2015'!A8800:H8800</f>
        <v/>
      </c>
      <c r="B8805" s="73" t="s">
        <v>7852</v>
      </c>
      <c r="C8805" s="74">
        <v>1035.0</v>
      </c>
      <c r="D8805" s="130">
        <v>45281.0</v>
      </c>
      <c r="E8805" s="73" t="s">
        <v>11065</v>
      </c>
      <c r="F8805" s="130" t="s">
        <v>9198</v>
      </c>
      <c r="G8805" s="73" t="s">
        <v>8629</v>
      </c>
      <c r="H8805" s="169"/>
      <c r="I8805" s="287"/>
      <c r="J8805" s="285"/>
      <c r="K8805" s="21"/>
      <c r="L8805" s="21"/>
      <c r="M8805" s="21"/>
      <c r="N8805" s="22">
        <f t="shared" si="2"/>
        <v>46206</v>
      </c>
      <c r="O8805" s="23">
        <f>'RESOLUCIONES EPG'!$N8805-'RESOLUCIONES EPG'!$D8805</f>
        <v>925</v>
      </c>
    </row>
    <row r="8806" ht="15.75" customHeight="1">
      <c r="A8806" s="275" t="str">
        <f>'RESOLUCIONES 2015'!A8801:H8801</f>
        <v/>
      </c>
      <c r="B8806" s="73"/>
      <c r="C8806" s="74">
        <v>1036.0</v>
      </c>
      <c r="D8806" s="130">
        <v>45281.0</v>
      </c>
      <c r="E8806" s="73"/>
      <c r="F8806" s="130"/>
      <c r="G8806" s="73"/>
      <c r="H8806" s="169"/>
      <c r="I8806" s="287"/>
      <c r="J8806" s="285"/>
      <c r="K8806" s="21"/>
      <c r="L8806" s="21"/>
      <c r="M8806" s="21"/>
      <c r="N8806" s="22">
        <f t="shared" si="2"/>
        <v>46206</v>
      </c>
      <c r="O8806" s="23">
        <f>'RESOLUCIONES EPG'!$N8806-'RESOLUCIONES EPG'!$D8806</f>
        <v>925</v>
      </c>
    </row>
    <row r="8807" ht="15.75" customHeight="1">
      <c r="A8807" s="275" t="str">
        <f>'RESOLUCIONES 2015'!A8802:H8802</f>
        <v/>
      </c>
      <c r="B8807" s="73" t="s">
        <v>7852</v>
      </c>
      <c r="C8807" s="74">
        <v>1037.0</v>
      </c>
      <c r="D8807" s="130">
        <v>45282.0</v>
      </c>
      <c r="E8807" s="73" t="s">
        <v>11066</v>
      </c>
      <c r="F8807" s="130"/>
      <c r="G8807" s="73" t="s">
        <v>11067</v>
      </c>
      <c r="H8807" s="169"/>
      <c r="I8807" s="287"/>
      <c r="J8807" s="285"/>
      <c r="K8807" s="21"/>
      <c r="L8807" s="21"/>
      <c r="M8807" s="21"/>
      <c r="N8807" s="22">
        <f t="shared" si="2"/>
        <v>46206</v>
      </c>
      <c r="O8807" s="23">
        <f>'RESOLUCIONES EPG'!$N8807-'RESOLUCIONES EPG'!$D8807</f>
        <v>924</v>
      </c>
    </row>
    <row r="8808" ht="15.75" customHeight="1">
      <c r="A8808" s="275" t="str">
        <f>'RESOLUCIONES 2015'!A8803:H8803</f>
        <v/>
      </c>
      <c r="B8808" s="73" t="s">
        <v>7852</v>
      </c>
      <c r="C8808" s="74">
        <v>1038.0</v>
      </c>
      <c r="D8808" s="130">
        <v>45282.0</v>
      </c>
      <c r="E8808" s="73" t="s">
        <v>11066</v>
      </c>
      <c r="F8808" s="130"/>
      <c r="G8808" s="73" t="s">
        <v>11068</v>
      </c>
      <c r="H8808" s="169"/>
      <c r="I8808" s="287"/>
      <c r="J8808" s="285"/>
      <c r="K8808" s="21"/>
      <c r="L8808" s="21"/>
      <c r="M8808" s="21"/>
      <c r="N8808" s="22">
        <f t="shared" si="2"/>
        <v>46206</v>
      </c>
      <c r="O8808" s="23">
        <f>'RESOLUCIONES EPG'!$N8808-'RESOLUCIONES EPG'!$D8808</f>
        <v>924</v>
      </c>
    </row>
    <row r="8809" ht="15.75" customHeight="1">
      <c r="A8809" s="275" t="str">
        <f>'RESOLUCIONES 2015'!A8804:H8804</f>
        <v/>
      </c>
      <c r="B8809" s="73" t="s">
        <v>7852</v>
      </c>
      <c r="C8809" s="74">
        <v>1039.0</v>
      </c>
      <c r="D8809" s="130">
        <v>45282.0</v>
      </c>
      <c r="E8809" s="73" t="s">
        <v>11066</v>
      </c>
      <c r="F8809" s="130"/>
      <c r="G8809" s="73" t="s">
        <v>11069</v>
      </c>
      <c r="H8809" s="169"/>
      <c r="I8809" s="287"/>
      <c r="J8809" s="285"/>
      <c r="K8809" s="21"/>
      <c r="L8809" s="21"/>
      <c r="M8809" s="21"/>
      <c r="N8809" s="22">
        <f t="shared" si="2"/>
        <v>46206</v>
      </c>
      <c r="O8809" s="23">
        <f>'RESOLUCIONES EPG'!$N8809-'RESOLUCIONES EPG'!$D8809</f>
        <v>924</v>
      </c>
    </row>
    <row r="8810" ht="15.75" customHeight="1">
      <c r="A8810" s="275" t="str">
        <f>'RESOLUCIONES 2015'!A8805:H8805</f>
        <v/>
      </c>
      <c r="B8810" s="73" t="s">
        <v>7852</v>
      </c>
      <c r="C8810" s="74">
        <v>1040.0</v>
      </c>
      <c r="D8810" s="130">
        <v>45282.0</v>
      </c>
      <c r="E8810" s="73" t="s">
        <v>11066</v>
      </c>
      <c r="F8810" s="130"/>
      <c r="G8810" s="73" t="s">
        <v>11070</v>
      </c>
      <c r="H8810" s="169"/>
      <c r="I8810" s="287"/>
      <c r="J8810" s="285"/>
      <c r="K8810" s="21"/>
      <c r="L8810" s="21"/>
      <c r="M8810" s="21"/>
      <c r="N8810" s="22">
        <f t="shared" si="2"/>
        <v>46206</v>
      </c>
      <c r="O8810" s="23">
        <f>'RESOLUCIONES EPG'!$N8810-'RESOLUCIONES EPG'!$D8810</f>
        <v>924</v>
      </c>
    </row>
    <row r="8811" ht="15.75" customHeight="1">
      <c r="A8811" s="275" t="str">
        <f>'RESOLUCIONES 2015'!A8806:H8806</f>
        <v/>
      </c>
      <c r="B8811" s="73" t="s">
        <v>7852</v>
      </c>
      <c r="C8811" s="74">
        <v>1041.0</v>
      </c>
      <c r="D8811" s="130">
        <v>45282.0</v>
      </c>
      <c r="E8811" s="73" t="s">
        <v>11066</v>
      </c>
      <c r="F8811" s="130"/>
      <c r="G8811" s="73" t="s">
        <v>11071</v>
      </c>
      <c r="H8811" s="169"/>
      <c r="I8811" s="287"/>
      <c r="J8811" s="285"/>
      <c r="K8811" s="21"/>
      <c r="L8811" s="21"/>
      <c r="M8811" s="21"/>
      <c r="N8811" s="22">
        <f t="shared" si="2"/>
        <v>46206</v>
      </c>
      <c r="O8811" s="23">
        <f>'RESOLUCIONES EPG'!$N8811-'RESOLUCIONES EPG'!$D8811</f>
        <v>924</v>
      </c>
    </row>
    <row r="8812" ht="15.75" customHeight="1">
      <c r="A8812" s="275" t="str">
        <f>'RESOLUCIONES 2015'!A8807:H8807</f>
        <v/>
      </c>
      <c r="B8812" s="73" t="s">
        <v>7852</v>
      </c>
      <c r="C8812" s="74">
        <v>1042.0</v>
      </c>
      <c r="D8812" s="130">
        <v>45282.0</v>
      </c>
      <c r="E8812" s="73" t="s">
        <v>11066</v>
      </c>
      <c r="F8812" s="130"/>
      <c r="G8812" s="73" t="s">
        <v>11072</v>
      </c>
      <c r="H8812" s="169"/>
      <c r="I8812" s="287"/>
      <c r="J8812" s="285"/>
      <c r="K8812" s="21"/>
      <c r="L8812" s="21"/>
      <c r="M8812" s="21"/>
      <c r="N8812" s="22">
        <f t="shared" si="2"/>
        <v>46206</v>
      </c>
      <c r="O8812" s="23">
        <f>'RESOLUCIONES EPG'!$N8812-'RESOLUCIONES EPG'!$D8812</f>
        <v>924</v>
      </c>
    </row>
    <row r="8813" ht="15.75" customHeight="1">
      <c r="A8813" s="275" t="str">
        <f>'RESOLUCIONES 2015'!A8808:H8808</f>
        <v/>
      </c>
      <c r="B8813" s="73" t="s">
        <v>7852</v>
      </c>
      <c r="C8813" s="74">
        <v>1043.0</v>
      </c>
      <c r="D8813" s="130">
        <v>45282.0</v>
      </c>
      <c r="E8813" s="73" t="s">
        <v>11066</v>
      </c>
      <c r="F8813" s="130"/>
      <c r="G8813" s="73" t="s">
        <v>11073</v>
      </c>
      <c r="H8813" s="169"/>
      <c r="I8813" s="287"/>
      <c r="J8813" s="285"/>
      <c r="K8813" s="21"/>
      <c r="L8813" s="21"/>
      <c r="M8813" s="21"/>
      <c r="N8813" s="22">
        <f t="shared" si="2"/>
        <v>46206</v>
      </c>
      <c r="O8813" s="23">
        <f>'RESOLUCIONES EPG'!$N8813-'RESOLUCIONES EPG'!$D8813</f>
        <v>924</v>
      </c>
    </row>
    <row r="8814" ht="15.75" customHeight="1">
      <c r="A8814" s="275" t="str">
        <f>'RESOLUCIONES 2015'!A8809:H8809</f>
        <v/>
      </c>
      <c r="B8814" s="73" t="s">
        <v>7852</v>
      </c>
      <c r="C8814" s="74">
        <v>1044.0</v>
      </c>
      <c r="D8814" s="130">
        <v>45282.0</v>
      </c>
      <c r="E8814" s="73" t="s">
        <v>11066</v>
      </c>
      <c r="F8814" s="130"/>
      <c r="G8814" s="73" t="s">
        <v>11074</v>
      </c>
      <c r="H8814" s="169"/>
      <c r="I8814" s="287"/>
      <c r="J8814" s="285"/>
      <c r="K8814" s="21"/>
      <c r="L8814" s="21"/>
      <c r="M8814" s="21"/>
      <c r="N8814" s="22">
        <f t="shared" si="2"/>
        <v>46206</v>
      </c>
      <c r="O8814" s="23">
        <f>'RESOLUCIONES EPG'!$N8814-'RESOLUCIONES EPG'!$D8814</f>
        <v>924</v>
      </c>
    </row>
    <row r="8815" ht="15.75" customHeight="1">
      <c r="A8815" s="275" t="str">
        <f>'RESOLUCIONES 2015'!A8810:H8810</f>
        <v/>
      </c>
      <c r="B8815" s="73" t="s">
        <v>7852</v>
      </c>
      <c r="C8815" s="74">
        <v>1045.0</v>
      </c>
      <c r="D8815" s="130">
        <v>45282.0</v>
      </c>
      <c r="E8815" s="73" t="s">
        <v>11066</v>
      </c>
      <c r="F8815" s="130"/>
      <c r="G8815" s="73" t="s">
        <v>11075</v>
      </c>
      <c r="H8815" s="169"/>
      <c r="I8815" s="287"/>
      <c r="J8815" s="285"/>
      <c r="K8815" s="21"/>
      <c r="L8815" s="21"/>
      <c r="M8815" s="21"/>
      <c r="N8815" s="22">
        <f t="shared" si="2"/>
        <v>46206</v>
      </c>
      <c r="O8815" s="23">
        <f>'RESOLUCIONES EPG'!$N8815-'RESOLUCIONES EPG'!$D8815</f>
        <v>924</v>
      </c>
    </row>
    <row r="8816" ht="15.75" customHeight="1">
      <c r="A8816" s="275" t="str">
        <f>'RESOLUCIONES 2015'!A8811:H8811</f>
        <v/>
      </c>
      <c r="B8816" s="73" t="s">
        <v>7852</v>
      </c>
      <c r="C8816" s="74">
        <v>1046.0</v>
      </c>
      <c r="D8816" s="130">
        <v>45282.0</v>
      </c>
      <c r="E8816" s="73" t="s">
        <v>11066</v>
      </c>
      <c r="F8816" s="130"/>
      <c r="G8816" s="73" t="s">
        <v>11076</v>
      </c>
      <c r="H8816" s="169"/>
      <c r="I8816" s="287"/>
      <c r="J8816" s="285"/>
      <c r="K8816" s="21"/>
      <c r="L8816" s="21"/>
      <c r="M8816" s="21"/>
      <c r="N8816" s="22">
        <f t="shared" si="2"/>
        <v>46206</v>
      </c>
      <c r="O8816" s="23">
        <f>'RESOLUCIONES EPG'!$N8816-'RESOLUCIONES EPG'!$D8816</f>
        <v>924</v>
      </c>
    </row>
    <row r="8817" ht="15.75" customHeight="1">
      <c r="A8817" s="275" t="str">
        <f>'RESOLUCIONES 2015'!A8812:H8812</f>
        <v/>
      </c>
      <c r="B8817" s="73" t="s">
        <v>7852</v>
      </c>
      <c r="C8817" s="74">
        <v>1047.0</v>
      </c>
      <c r="D8817" s="130">
        <v>45282.0</v>
      </c>
      <c r="E8817" s="73" t="s">
        <v>11066</v>
      </c>
      <c r="F8817" s="130"/>
      <c r="G8817" s="73" t="s">
        <v>11077</v>
      </c>
      <c r="H8817" s="169"/>
      <c r="I8817" s="287"/>
      <c r="J8817" s="285"/>
      <c r="K8817" s="21"/>
      <c r="L8817" s="21"/>
      <c r="M8817" s="21"/>
      <c r="N8817" s="22">
        <f t="shared" si="2"/>
        <v>46206</v>
      </c>
      <c r="O8817" s="23">
        <f>'RESOLUCIONES EPG'!$N8817-'RESOLUCIONES EPG'!$D8817</f>
        <v>924</v>
      </c>
    </row>
    <row r="8818" ht="15.75" customHeight="1">
      <c r="A8818" s="275" t="str">
        <f>'RESOLUCIONES 2015'!A8813:H8813</f>
        <v/>
      </c>
      <c r="B8818" s="73" t="s">
        <v>7852</v>
      </c>
      <c r="C8818" s="74">
        <v>1048.0</v>
      </c>
      <c r="D8818" s="130">
        <v>45282.0</v>
      </c>
      <c r="E8818" s="73" t="s">
        <v>11066</v>
      </c>
      <c r="F8818" s="130"/>
      <c r="G8818" s="73" t="s">
        <v>11078</v>
      </c>
      <c r="H8818" s="169"/>
      <c r="I8818" s="287"/>
      <c r="J8818" s="285"/>
      <c r="K8818" s="21"/>
      <c r="L8818" s="21"/>
      <c r="M8818" s="21"/>
      <c r="N8818" s="22">
        <f t="shared" si="2"/>
        <v>46206</v>
      </c>
      <c r="O8818" s="23">
        <f>'RESOLUCIONES EPG'!$N8818-'RESOLUCIONES EPG'!$D8818</f>
        <v>924</v>
      </c>
    </row>
    <row r="8819" ht="15.75" customHeight="1">
      <c r="A8819" s="275" t="str">
        <f>'RESOLUCIONES 2015'!A8814:H8814</f>
        <v/>
      </c>
      <c r="B8819" s="73" t="s">
        <v>7852</v>
      </c>
      <c r="C8819" s="74">
        <v>1049.0</v>
      </c>
      <c r="D8819" s="130">
        <v>45282.0</v>
      </c>
      <c r="E8819" s="73" t="s">
        <v>11066</v>
      </c>
      <c r="F8819" s="130"/>
      <c r="G8819" s="73" t="s">
        <v>11079</v>
      </c>
      <c r="H8819" s="169"/>
      <c r="I8819" s="287"/>
      <c r="J8819" s="285"/>
      <c r="K8819" s="21"/>
      <c r="L8819" s="21"/>
      <c r="M8819" s="21"/>
      <c r="N8819" s="22">
        <f t="shared" si="2"/>
        <v>46206</v>
      </c>
      <c r="O8819" s="23">
        <f>'RESOLUCIONES EPG'!$N8819-'RESOLUCIONES EPG'!$D8819</f>
        <v>924</v>
      </c>
    </row>
    <row r="8820" ht="15.75" customHeight="1">
      <c r="A8820" s="275" t="str">
        <f>'RESOLUCIONES 2015'!A8815:H8815</f>
        <v/>
      </c>
      <c r="B8820" s="73" t="s">
        <v>7852</v>
      </c>
      <c r="C8820" s="74">
        <v>1050.0</v>
      </c>
      <c r="D8820" s="130">
        <v>45282.0</v>
      </c>
      <c r="E8820" s="73" t="s">
        <v>11066</v>
      </c>
      <c r="F8820" s="130"/>
      <c r="G8820" s="73" t="s">
        <v>11080</v>
      </c>
      <c r="H8820" s="169"/>
      <c r="I8820" s="287"/>
      <c r="J8820" s="285"/>
      <c r="K8820" s="21"/>
      <c r="L8820" s="21"/>
      <c r="M8820" s="21"/>
      <c r="N8820" s="22">
        <f t="shared" si="2"/>
        <v>46206</v>
      </c>
      <c r="O8820" s="23">
        <f>'RESOLUCIONES EPG'!$N8820-'RESOLUCIONES EPG'!$D8820</f>
        <v>924</v>
      </c>
    </row>
    <row r="8821" ht="15.75" customHeight="1">
      <c r="A8821" s="275" t="str">
        <f>'RESOLUCIONES 2015'!A8816:H8816</f>
        <v/>
      </c>
      <c r="B8821" s="73" t="s">
        <v>7852</v>
      </c>
      <c r="C8821" s="74">
        <v>1051.0</v>
      </c>
      <c r="D8821" s="130">
        <v>45282.0</v>
      </c>
      <c r="E8821" s="73" t="s">
        <v>11066</v>
      </c>
      <c r="F8821" s="130"/>
      <c r="G8821" s="73" t="s">
        <v>11081</v>
      </c>
      <c r="H8821" s="169"/>
      <c r="I8821" s="287"/>
      <c r="J8821" s="285"/>
      <c r="K8821" s="21"/>
      <c r="L8821" s="21"/>
      <c r="M8821" s="21"/>
      <c r="N8821" s="22">
        <f t="shared" si="2"/>
        <v>46206</v>
      </c>
      <c r="O8821" s="23">
        <f>'RESOLUCIONES EPG'!$N8821-'RESOLUCIONES EPG'!$D8821</f>
        <v>924</v>
      </c>
    </row>
    <row r="8822" ht="15.75" customHeight="1">
      <c r="A8822" s="275" t="str">
        <f>'RESOLUCIONES 2015'!A8817:H8817</f>
        <v/>
      </c>
      <c r="B8822" s="73" t="s">
        <v>7852</v>
      </c>
      <c r="C8822" s="74">
        <v>1052.0</v>
      </c>
      <c r="D8822" s="130">
        <v>45282.0</v>
      </c>
      <c r="E8822" s="73" t="s">
        <v>11066</v>
      </c>
      <c r="F8822" s="130"/>
      <c r="G8822" s="73" t="s">
        <v>11082</v>
      </c>
      <c r="H8822" s="169"/>
      <c r="I8822" s="287"/>
      <c r="J8822" s="285"/>
      <c r="K8822" s="21"/>
      <c r="L8822" s="21"/>
      <c r="M8822" s="21"/>
      <c r="N8822" s="22">
        <f t="shared" si="2"/>
        <v>46206</v>
      </c>
      <c r="O8822" s="23">
        <f>'RESOLUCIONES EPG'!$N8822-'RESOLUCIONES EPG'!$D8822</f>
        <v>924</v>
      </c>
    </row>
    <row r="8823" ht="15.75" customHeight="1">
      <c r="A8823" s="275" t="str">
        <f>'RESOLUCIONES 2015'!A8818:H8818</f>
        <v/>
      </c>
      <c r="B8823" s="73" t="s">
        <v>7852</v>
      </c>
      <c r="C8823" s="74">
        <v>1053.0</v>
      </c>
      <c r="D8823" s="130">
        <v>45282.0</v>
      </c>
      <c r="E8823" s="73" t="s">
        <v>11066</v>
      </c>
      <c r="F8823" s="130"/>
      <c r="G8823" s="73" t="s">
        <v>11083</v>
      </c>
      <c r="H8823" s="169"/>
      <c r="I8823" s="287"/>
      <c r="J8823" s="285"/>
      <c r="K8823" s="21"/>
      <c r="L8823" s="21"/>
      <c r="M8823" s="21"/>
      <c r="N8823" s="22">
        <f t="shared" si="2"/>
        <v>46206</v>
      </c>
      <c r="O8823" s="23">
        <f>'RESOLUCIONES EPG'!$N8823-'RESOLUCIONES EPG'!$D8823</f>
        <v>924</v>
      </c>
    </row>
    <row r="8824" ht="15.75" customHeight="1">
      <c r="A8824" s="275" t="str">
        <f>'RESOLUCIONES 2015'!A8819:H8819</f>
        <v/>
      </c>
      <c r="B8824" s="73" t="s">
        <v>7852</v>
      </c>
      <c r="C8824" s="74">
        <v>1054.0</v>
      </c>
      <c r="D8824" s="130">
        <v>45282.0</v>
      </c>
      <c r="E8824" s="73" t="s">
        <v>11066</v>
      </c>
      <c r="F8824" s="130"/>
      <c r="G8824" s="73" t="s">
        <v>9758</v>
      </c>
      <c r="H8824" s="169"/>
      <c r="I8824" s="287"/>
      <c r="J8824" s="285"/>
      <c r="K8824" s="21"/>
      <c r="L8824" s="21"/>
      <c r="M8824" s="21"/>
      <c r="N8824" s="22">
        <f t="shared" si="2"/>
        <v>46206</v>
      </c>
      <c r="O8824" s="23">
        <f>'RESOLUCIONES EPG'!$N8824-'RESOLUCIONES EPG'!$D8824</f>
        <v>924</v>
      </c>
    </row>
    <row r="8825" ht="15.75" customHeight="1">
      <c r="A8825" s="275" t="str">
        <f>'RESOLUCIONES 2015'!A8820:H8820</f>
        <v/>
      </c>
      <c r="B8825" s="73" t="s">
        <v>7852</v>
      </c>
      <c r="C8825" s="74">
        <v>1055.0</v>
      </c>
      <c r="D8825" s="130">
        <v>45282.0</v>
      </c>
      <c r="E8825" s="73" t="s">
        <v>11066</v>
      </c>
      <c r="F8825" s="130"/>
      <c r="G8825" s="73" t="s">
        <v>8831</v>
      </c>
      <c r="H8825" s="169"/>
      <c r="I8825" s="287"/>
      <c r="J8825" s="285"/>
      <c r="K8825" s="21"/>
      <c r="L8825" s="21"/>
      <c r="M8825" s="21"/>
      <c r="N8825" s="22">
        <f t="shared" si="2"/>
        <v>46206</v>
      </c>
      <c r="O8825" s="23">
        <f>'RESOLUCIONES EPG'!$N8825-'RESOLUCIONES EPG'!$D8825</f>
        <v>924</v>
      </c>
    </row>
    <row r="8826" ht="15.75" customHeight="1">
      <c r="A8826" s="275" t="str">
        <f>'RESOLUCIONES 2015'!A8821:H8821</f>
        <v/>
      </c>
      <c r="B8826" s="73" t="s">
        <v>7852</v>
      </c>
      <c r="C8826" s="74">
        <v>1056.0</v>
      </c>
      <c r="D8826" s="130">
        <v>45282.0</v>
      </c>
      <c r="E8826" s="73" t="s">
        <v>11066</v>
      </c>
      <c r="F8826" s="130"/>
      <c r="G8826" s="73" t="s">
        <v>11084</v>
      </c>
      <c r="H8826" s="169"/>
      <c r="I8826" s="287"/>
      <c r="J8826" s="285"/>
      <c r="K8826" s="21"/>
      <c r="L8826" s="21"/>
      <c r="M8826" s="21"/>
      <c r="N8826" s="22">
        <f t="shared" si="2"/>
        <v>46206</v>
      </c>
      <c r="O8826" s="23">
        <f>'RESOLUCIONES EPG'!$N8826-'RESOLUCIONES EPG'!$D8826</f>
        <v>924</v>
      </c>
    </row>
    <row r="8827" ht="15.75" customHeight="1">
      <c r="A8827" s="275" t="str">
        <f>'RESOLUCIONES 2015'!A8822:H8822</f>
        <v/>
      </c>
      <c r="B8827" s="73" t="s">
        <v>7852</v>
      </c>
      <c r="C8827" s="74">
        <v>1057.0</v>
      </c>
      <c r="D8827" s="130">
        <v>45282.0</v>
      </c>
      <c r="E8827" s="73" t="s">
        <v>11066</v>
      </c>
      <c r="F8827" s="130"/>
      <c r="G8827" s="73" t="s">
        <v>9994</v>
      </c>
      <c r="H8827" s="169"/>
      <c r="I8827" s="287"/>
      <c r="J8827" s="285"/>
      <c r="K8827" s="21"/>
      <c r="L8827" s="21"/>
      <c r="M8827" s="21"/>
      <c r="N8827" s="22">
        <f t="shared" si="2"/>
        <v>46206</v>
      </c>
      <c r="O8827" s="23">
        <f>'RESOLUCIONES EPG'!$N8827-'RESOLUCIONES EPG'!$D8827</f>
        <v>924</v>
      </c>
    </row>
    <row r="8828" ht="15.75" customHeight="1">
      <c r="A8828" s="275" t="str">
        <f>'RESOLUCIONES 2015'!A8823:H8823</f>
        <v/>
      </c>
      <c r="B8828" s="73" t="s">
        <v>7852</v>
      </c>
      <c r="C8828" s="74">
        <v>1058.0</v>
      </c>
      <c r="D8828" s="130">
        <v>45282.0</v>
      </c>
      <c r="E8828" s="73" t="s">
        <v>11066</v>
      </c>
      <c r="F8828" s="130"/>
      <c r="G8828" s="73" t="s">
        <v>11085</v>
      </c>
      <c r="H8828" s="169"/>
      <c r="I8828" s="287"/>
      <c r="J8828" s="285"/>
      <c r="K8828" s="21"/>
      <c r="L8828" s="21"/>
      <c r="M8828" s="21"/>
      <c r="N8828" s="22">
        <f t="shared" si="2"/>
        <v>46206</v>
      </c>
      <c r="O8828" s="23">
        <f>'RESOLUCIONES EPG'!$N8828-'RESOLUCIONES EPG'!$D8828</f>
        <v>924</v>
      </c>
    </row>
    <row r="8829" ht="15.75" customHeight="1">
      <c r="A8829" s="275" t="str">
        <f>'RESOLUCIONES 2015'!A8824:H8824</f>
        <v/>
      </c>
      <c r="B8829" s="73" t="s">
        <v>7852</v>
      </c>
      <c r="C8829" s="74">
        <v>1059.0</v>
      </c>
      <c r="D8829" s="130">
        <v>45282.0</v>
      </c>
      <c r="E8829" s="73" t="s">
        <v>11066</v>
      </c>
      <c r="F8829" s="130"/>
      <c r="G8829" s="73" t="s">
        <v>11086</v>
      </c>
      <c r="H8829" s="169"/>
      <c r="I8829" s="287"/>
      <c r="J8829" s="285"/>
      <c r="K8829" s="21"/>
      <c r="L8829" s="21"/>
      <c r="M8829" s="21"/>
      <c r="N8829" s="22">
        <f t="shared" si="2"/>
        <v>46206</v>
      </c>
      <c r="O8829" s="23">
        <f>'RESOLUCIONES EPG'!$N8829-'RESOLUCIONES EPG'!$D8829</f>
        <v>924</v>
      </c>
    </row>
    <row r="8830" ht="15.75" customHeight="1">
      <c r="A8830" s="275" t="str">
        <f>'RESOLUCIONES 2015'!A8825:H8825</f>
        <v/>
      </c>
      <c r="B8830" s="73" t="s">
        <v>7852</v>
      </c>
      <c r="C8830" s="74">
        <v>1060.0</v>
      </c>
      <c r="D8830" s="130">
        <v>45282.0</v>
      </c>
      <c r="E8830" s="73" t="s">
        <v>6800</v>
      </c>
      <c r="F8830" s="130" t="s">
        <v>9503</v>
      </c>
      <c r="G8830" s="73" t="s">
        <v>1624</v>
      </c>
      <c r="H8830" s="169"/>
      <c r="I8830" s="287"/>
      <c r="J8830" s="285"/>
      <c r="K8830" s="21"/>
      <c r="L8830" s="21"/>
      <c r="M8830" s="21"/>
      <c r="N8830" s="22">
        <f t="shared" si="2"/>
        <v>46206</v>
      </c>
      <c r="O8830" s="23">
        <f>'RESOLUCIONES EPG'!$N8830-'RESOLUCIONES EPG'!$D8830</f>
        <v>924</v>
      </c>
    </row>
    <row r="8831" ht="15.75" customHeight="1">
      <c r="A8831" s="275" t="str">
        <f>'RESOLUCIONES 2015'!A8826:H8826</f>
        <v/>
      </c>
      <c r="B8831" s="73"/>
      <c r="C8831" s="74">
        <v>1061.0</v>
      </c>
      <c r="D8831" s="178">
        <v>45287.0</v>
      </c>
      <c r="E8831" s="146" t="s">
        <v>7209</v>
      </c>
      <c r="F8831" s="130" t="s">
        <v>11087</v>
      </c>
      <c r="G8831" s="73" t="s">
        <v>8629</v>
      </c>
      <c r="H8831" s="169"/>
      <c r="I8831" s="287"/>
      <c r="J8831" s="285"/>
      <c r="K8831" s="21"/>
      <c r="L8831" s="21"/>
      <c r="M8831" s="21"/>
      <c r="N8831" s="22">
        <f t="shared" si="2"/>
        <v>46206</v>
      </c>
      <c r="O8831" s="23">
        <f>'RESOLUCIONES EPG'!$N8831-'RESOLUCIONES EPG'!$D8831</f>
        <v>919</v>
      </c>
    </row>
    <row r="8832" ht="15.75" customHeight="1">
      <c r="A8832" s="275" t="str">
        <f>'RESOLUCIONES 2015'!A8827:H8827</f>
        <v/>
      </c>
      <c r="B8832" s="73" t="s">
        <v>7852</v>
      </c>
      <c r="C8832" s="74">
        <v>1062.0</v>
      </c>
      <c r="D8832" s="130">
        <v>45287.0</v>
      </c>
      <c r="E8832" s="73" t="s">
        <v>2196</v>
      </c>
      <c r="F8832" s="130" t="s">
        <v>10483</v>
      </c>
      <c r="G8832" s="73" t="s">
        <v>8629</v>
      </c>
      <c r="H8832" s="169"/>
      <c r="I8832" s="287"/>
      <c r="J8832" s="285"/>
      <c r="K8832" s="21"/>
      <c r="L8832" s="21"/>
      <c r="M8832" s="21"/>
      <c r="N8832" s="22">
        <f t="shared" si="2"/>
        <v>46206</v>
      </c>
      <c r="O8832" s="23">
        <f>'RESOLUCIONES EPG'!$N8832-'RESOLUCIONES EPG'!$D8832</f>
        <v>919</v>
      </c>
    </row>
    <row r="8833" ht="15.75" customHeight="1">
      <c r="A8833" s="275" t="str">
        <f>'RESOLUCIONES 2015'!A8828:H8828</f>
        <v/>
      </c>
      <c r="B8833" s="73" t="s">
        <v>7852</v>
      </c>
      <c r="C8833" s="40">
        <v>1063.0</v>
      </c>
      <c r="D8833" s="178">
        <v>45288.0</v>
      </c>
      <c r="E8833" s="146" t="s">
        <v>11062</v>
      </c>
      <c r="F8833" s="130"/>
      <c r="G8833" s="73" t="s">
        <v>11088</v>
      </c>
      <c r="H8833" s="169"/>
      <c r="I8833" s="287"/>
      <c r="J8833" s="285"/>
      <c r="K8833" s="21"/>
      <c r="L8833" s="21"/>
      <c r="M8833" s="21"/>
      <c r="N8833" s="22">
        <f t="shared" si="2"/>
        <v>46206</v>
      </c>
      <c r="O8833" s="23">
        <f>'RESOLUCIONES EPG'!$N8833-'RESOLUCIONES EPG'!$D8833</f>
        <v>918</v>
      </c>
    </row>
    <row r="8834" ht="15.75" customHeight="1">
      <c r="A8834" s="275" t="str">
        <f>'RESOLUCIONES 2015'!A8829:H8829</f>
        <v/>
      </c>
      <c r="B8834" s="73" t="s">
        <v>7852</v>
      </c>
      <c r="C8834" s="74">
        <v>1064.0</v>
      </c>
      <c r="D8834" s="130">
        <v>45289.0</v>
      </c>
      <c r="E8834" s="73" t="s">
        <v>4383</v>
      </c>
      <c r="F8834" s="130" t="s">
        <v>11089</v>
      </c>
      <c r="G8834" s="73" t="s">
        <v>8629</v>
      </c>
      <c r="H8834" s="169"/>
      <c r="I8834" s="287"/>
      <c r="J8834" s="285"/>
      <c r="K8834" s="21"/>
      <c r="L8834" s="21"/>
      <c r="M8834" s="21"/>
      <c r="N8834" s="22">
        <f t="shared" si="2"/>
        <v>46206</v>
      </c>
      <c r="O8834" s="23">
        <f>'RESOLUCIONES EPG'!$N8834-'RESOLUCIONES EPG'!$D8834</f>
        <v>917</v>
      </c>
    </row>
    <row r="8835" ht="15.75" customHeight="1">
      <c r="A8835" s="275" t="str">
        <f>'RESOLUCIONES 2015'!A8830:H8830</f>
        <v/>
      </c>
      <c r="B8835" s="73"/>
      <c r="C8835" s="74">
        <v>1065.0</v>
      </c>
      <c r="D8835" s="130">
        <v>45289.0</v>
      </c>
      <c r="E8835" s="146" t="s">
        <v>1937</v>
      </c>
      <c r="F8835" s="130" t="s">
        <v>8615</v>
      </c>
      <c r="G8835" s="73" t="s">
        <v>2253</v>
      </c>
      <c r="H8835" s="169" t="s">
        <v>9377</v>
      </c>
      <c r="I8835" s="287"/>
      <c r="J8835" s="285"/>
      <c r="K8835" s="21"/>
      <c r="L8835" s="21"/>
      <c r="M8835" s="21"/>
      <c r="N8835" s="22">
        <f t="shared" si="2"/>
        <v>46206</v>
      </c>
      <c r="O8835" s="23">
        <f>'RESOLUCIONES EPG'!$N8835-'RESOLUCIONES EPG'!$D8835</f>
        <v>917</v>
      </c>
    </row>
    <row r="8836" ht="15.75" customHeight="1">
      <c r="A8836" s="275" t="str">
        <f>'RESOLUCIONES 2015'!A8831:H8831</f>
        <v/>
      </c>
      <c r="B8836" s="73"/>
      <c r="C8836" s="74">
        <v>1066.0</v>
      </c>
      <c r="D8836" s="130">
        <v>45289.0</v>
      </c>
      <c r="E8836" s="73" t="s">
        <v>11090</v>
      </c>
      <c r="F8836" s="130" t="s">
        <v>9311</v>
      </c>
      <c r="G8836" s="73" t="s">
        <v>2253</v>
      </c>
      <c r="H8836" s="169" t="s">
        <v>11091</v>
      </c>
      <c r="I8836" s="287"/>
      <c r="J8836" s="285"/>
      <c r="K8836" s="21"/>
      <c r="L8836" s="21"/>
      <c r="M8836" s="21"/>
      <c r="N8836" s="22">
        <f t="shared" si="2"/>
        <v>46206</v>
      </c>
      <c r="O8836" s="23">
        <f>'RESOLUCIONES EPG'!$N8836-'RESOLUCIONES EPG'!$D8836</f>
        <v>917</v>
      </c>
    </row>
    <row r="8837" ht="15.75" customHeight="1">
      <c r="A8837" s="275" t="str">
        <f>'RESOLUCIONES 2015'!A8832:H8832</f>
        <v/>
      </c>
      <c r="B8837" s="73" t="s">
        <v>7852</v>
      </c>
      <c r="C8837" s="74">
        <v>1067.0</v>
      </c>
      <c r="D8837" s="130">
        <v>45289.0</v>
      </c>
      <c r="E8837" s="73" t="s">
        <v>11092</v>
      </c>
      <c r="F8837" s="130" t="s">
        <v>11093</v>
      </c>
      <c r="G8837" s="73" t="s">
        <v>8629</v>
      </c>
      <c r="H8837" s="169"/>
      <c r="I8837" s="287"/>
      <c r="J8837" s="285"/>
      <c r="K8837" s="21"/>
      <c r="L8837" s="21"/>
      <c r="M8837" s="21"/>
      <c r="N8837" s="22">
        <f t="shared" si="2"/>
        <v>46206</v>
      </c>
      <c r="O8837" s="23">
        <f>'RESOLUCIONES EPG'!$N8837-'RESOLUCIONES EPG'!$D8837</f>
        <v>917</v>
      </c>
    </row>
    <row r="8838" ht="15.75" customHeight="1">
      <c r="A8838" s="275" t="str">
        <f>'RESOLUCIONES 2015'!A8833:H8833</f>
        <v/>
      </c>
      <c r="B8838" s="73"/>
      <c r="C8838" s="74">
        <v>1068.0</v>
      </c>
      <c r="D8838" s="130">
        <v>45289.0</v>
      </c>
      <c r="E8838" s="73" t="s">
        <v>3162</v>
      </c>
      <c r="F8838" s="130" t="s">
        <v>11094</v>
      </c>
      <c r="G8838" s="73" t="s">
        <v>18</v>
      </c>
      <c r="H8838" s="169"/>
      <c r="I8838" s="287"/>
      <c r="J8838" s="285"/>
      <c r="K8838" s="21"/>
      <c r="L8838" s="21"/>
      <c r="M8838" s="21"/>
      <c r="N8838" s="22">
        <f t="shared" si="2"/>
        <v>46206</v>
      </c>
      <c r="O8838" s="23">
        <f>'RESOLUCIONES EPG'!$N8838-'RESOLUCIONES EPG'!$D8838</f>
        <v>917</v>
      </c>
    </row>
    <row r="8839" ht="15.75" customHeight="1">
      <c r="A8839" s="275" t="str">
        <f>'RESOLUCIONES 2015'!A8834:H8834</f>
        <v/>
      </c>
      <c r="B8839" s="73"/>
      <c r="C8839" s="74">
        <v>1069.0</v>
      </c>
      <c r="D8839" s="130">
        <v>45289.0</v>
      </c>
      <c r="E8839" s="73" t="s">
        <v>8085</v>
      </c>
      <c r="F8839" s="130" t="s">
        <v>11095</v>
      </c>
      <c r="G8839" s="73" t="s">
        <v>18</v>
      </c>
      <c r="H8839" s="169"/>
      <c r="I8839" s="287"/>
      <c r="J8839" s="285"/>
      <c r="K8839" s="21"/>
      <c r="L8839" s="21"/>
      <c r="M8839" s="21"/>
      <c r="N8839" s="22">
        <f t="shared" si="2"/>
        <v>46206</v>
      </c>
      <c r="O8839" s="23">
        <f>'RESOLUCIONES EPG'!$N8839-'RESOLUCIONES EPG'!$D8839</f>
        <v>917</v>
      </c>
    </row>
    <row r="8840" ht="15.75" customHeight="1">
      <c r="A8840" s="275" t="str">
        <f>'RESOLUCIONES 2015'!A8835:H8835</f>
        <v/>
      </c>
      <c r="B8840" s="73"/>
      <c r="C8840" s="74">
        <v>1070.0</v>
      </c>
      <c r="D8840" s="130">
        <v>45289.0</v>
      </c>
      <c r="E8840" s="73" t="s">
        <v>11096</v>
      </c>
      <c r="F8840" s="130" t="s">
        <v>11097</v>
      </c>
      <c r="G8840" s="73" t="s">
        <v>18</v>
      </c>
      <c r="H8840" s="169" t="s">
        <v>4601</v>
      </c>
      <c r="I8840" s="287"/>
      <c r="J8840" s="285"/>
      <c r="K8840" s="21"/>
      <c r="L8840" s="21"/>
      <c r="M8840" s="21"/>
      <c r="N8840" s="22">
        <f t="shared" si="2"/>
        <v>46206</v>
      </c>
      <c r="O8840" s="23">
        <f>'RESOLUCIONES EPG'!$N8840-'RESOLUCIONES EPG'!$D8840</f>
        <v>917</v>
      </c>
    </row>
    <row r="8841" ht="15.75" customHeight="1">
      <c r="A8841" s="275" t="str">
        <f>'RESOLUCIONES 2015'!A8836:H8836</f>
        <v/>
      </c>
      <c r="B8841" s="73"/>
      <c r="C8841" s="74">
        <v>1071.0</v>
      </c>
      <c r="D8841" s="130">
        <v>45289.0</v>
      </c>
      <c r="E8841" s="73" t="s">
        <v>1547</v>
      </c>
      <c r="F8841" s="130" t="s">
        <v>11098</v>
      </c>
      <c r="G8841" s="73" t="s">
        <v>18</v>
      </c>
      <c r="H8841" s="169" t="s">
        <v>3677</v>
      </c>
      <c r="I8841" s="287"/>
      <c r="J8841" s="285"/>
      <c r="K8841" s="21"/>
      <c r="L8841" s="21"/>
      <c r="M8841" s="21"/>
      <c r="N8841" s="22">
        <f t="shared" si="2"/>
        <v>46206</v>
      </c>
      <c r="O8841" s="23">
        <f>'RESOLUCIONES EPG'!$N8841-'RESOLUCIONES EPG'!$D8841</f>
        <v>917</v>
      </c>
    </row>
    <row r="8842" ht="15.75" customHeight="1">
      <c r="A8842" s="275" t="str">
        <f>'RESOLUCIONES 2015'!A8837:H8837</f>
        <v/>
      </c>
      <c r="B8842" s="73"/>
      <c r="C8842" s="74">
        <v>1072.0</v>
      </c>
      <c r="D8842" s="130">
        <v>45289.0</v>
      </c>
      <c r="E8842" s="73" t="s">
        <v>11099</v>
      </c>
      <c r="F8842" s="130" t="s">
        <v>11100</v>
      </c>
      <c r="G8842" s="73" t="s">
        <v>18</v>
      </c>
      <c r="H8842" s="169" t="s">
        <v>4749</v>
      </c>
      <c r="I8842" s="287"/>
      <c r="J8842" s="285"/>
      <c r="K8842" s="21"/>
      <c r="L8842" s="21"/>
      <c r="M8842" s="21"/>
      <c r="N8842" s="22">
        <f t="shared" si="2"/>
        <v>46206</v>
      </c>
      <c r="O8842" s="23">
        <f>'RESOLUCIONES EPG'!$N8842-'RESOLUCIONES EPG'!$D8842</f>
        <v>917</v>
      </c>
    </row>
    <row r="8843" ht="15.75" customHeight="1">
      <c r="A8843" s="275" t="str">
        <f>'RESOLUCIONES 2015'!A8838:H8838</f>
        <v/>
      </c>
      <c r="B8843" s="73"/>
      <c r="C8843" s="74">
        <v>1073.0</v>
      </c>
      <c r="D8843" s="130">
        <v>45289.0</v>
      </c>
      <c r="E8843" s="73" t="s">
        <v>11101</v>
      </c>
      <c r="F8843" s="130" t="s">
        <v>11102</v>
      </c>
      <c r="G8843" s="73" t="s">
        <v>18</v>
      </c>
      <c r="H8843" s="169" t="s">
        <v>4601</v>
      </c>
      <c r="I8843" s="287"/>
      <c r="J8843" s="285"/>
      <c r="K8843" s="21"/>
      <c r="L8843" s="21"/>
      <c r="M8843" s="21"/>
      <c r="N8843" s="22">
        <f t="shared" si="2"/>
        <v>46206</v>
      </c>
      <c r="O8843" s="23">
        <f>'RESOLUCIONES EPG'!$N8843-'RESOLUCIONES EPG'!$D8843</f>
        <v>917</v>
      </c>
    </row>
    <row r="8844" ht="15.75" customHeight="1">
      <c r="A8844" s="275" t="str">
        <f>'RESOLUCIONES 2015'!A8839:H8839</f>
        <v/>
      </c>
      <c r="B8844" s="73"/>
      <c r="C8844" s="74">
        <v>1074.0</v>
      </c>
      <c r="D8844" s="130">
        <v>45289.0</v>
      </c>
      <c r="E8844" s="73" t="s">
        <v>11103</v>
      </c>
      <c r="F8844" s="130" t="s">
        <v>11104</v>
      </c>
      <c r="G8844" s="73" t="s">
        <v>18</v>
      </c>
      <c r="H8844" s="169" t="s">
        <v>4601</v>
      </c>
      <c r="I8844" s="287"/>
      <c r="J8844" s="285"/>
      <c r="K8844" s="21"/>
      <c r="L8844" s="21"/>
      <c r="M8844" s="21"/>
      <c r="N8844" s="22">
        <f t="shared" si="2"/>
        <v>46206</v>
      </c>
      <c r="O8844" s="23">
        <f>'RESOLUCIONES EPG'!$N8844-'RESOLUCIONES EPG'!$D8844</f>
        <v>917</v>
      </c>
    </row>
    <row r="8845" ht="15.75" customHeight="1">
      <c r="A8845" s="275" t="str">
        <f>'RESOLUCIONES 2015'!A8840:H8840</f>
        <v/>
      </c>
      <c r="B8845" s="73"/>
      <c r="C8845" s="74">
        <v>1075.0</v>
      </c>
      <c r="D8845" s="130">
        <v>45289.0</v>
      </c>
      <c r="E8845" s="73" t="s">
        <v>11105</v>
      </c>
      <c r="F8845" s="130" t="s">
        <v>11106</v>
      </c>
      <c r="G8845" s="73" t="s">
        <v>18</v>
      </c>
      <c r="H8845" s="169" t="s">
        <v>4601</v>
      </c>
      <c r="I8845" s="287"/>
      <c r="J8845" s="285"/>
      <c r="K8845" s="21"/>
      <c r="L8845" s="21"/>
      <c r="M8845" s="21"/>
      <c r="N8845" s="22">
        <f t="shared" si="2"/>
        <v>46206</v>
      </c>
      <c r="O8845" s="23">
        <f>'RESOLUCIONES EPG'!$N8845-'RESOLUCIONES EPG'!$D8845</f>
        <v>917</v>
      </c>
    </row>
    <row r="8846" ht="15.75" customHeight="1">
      <c r="A8846" s="275" t="str">
        <f>'RESOLUCIONES 2015'!A8841:H8841</f>
        <v/>
      </c>
      <c r="B8846" s="73"/>
      <c r="C8846" s="74">
        <v>1076.0</v>
      </c>
      <c r="D8846" s="130">
        <v>45289.0</v>
      </c>
      <c r="E8846" s="73" t="s">
        <v>1623</v>
      </c>
      <c r="F8846" s="130" t="s">
        <v>11107</v>
      </c>
      <c r="G8846" s="73" t="s">
        <v>18</v>
      </c>
      <c r="H8846" s="169" t="s">
        <v>10710</v>
      </c>
      <c r="I8846" s="287"/>
      <c r="J8846" s="285"/>
      <c r="K8846" s="21"/>
      <c r="L8846" s="21"/>
      <c r="M8846" s="21"/>
      <c r="N8846" s="22">
        <f t="shared" si="2"/>
        <v>46206</v>
      </c>
      <c r="O8846" s="23">
        <f>'RESOLUCIONES EPG'!$N8846-'RESOLUCIONES EPG'!$D8846</f>
        <v>917</v>
      </c>
    </row>
    <row r="8847" ht="15.75" customHeight="1">
      <c r="A8847" s="275" t="str">
        <f>'RESOLUCIONES 2015'!A8842:H8842</f>
        <v/>
      </c>
      <c r="B8847" s="73"/>
      <c r="C8847" s="74">
        <v>1077.0</v>
      </c>
      <c r="D8847" s="130">
        <v>45289.0</v>
      </c>
      <c r="E8847" s="73" t="s">
        <v>11108</v>
      </c>
      <c r="F8847" s="130" t="s">
        <v>11109</v>
      </c>
      <c r="G8847" s="73" t="s">
        <v>18</v>
      </c>
      <c r="H8847" s="169" t="s">
        <v>11110</v>
      </c>
      <c r="I8847" s="287"/>
      <c r="J8847" s="285"/>
      <c r="K8847" s="21"/>
      <c r="L8847" s="21"/>
      <c r="M8847" s="21"/>
      <c r="N8847" s="22">
        <f t="shared" si="2"/>
        <v>46206</v>
      </c>
      <c r="O8847" s="23">
        <f>'RESOLUCIONES EPG'!$N8847-'RESOLUCIONES EPG'!$D8847</f>
        <v>917</v>
      </c>
    </row>
    <row r="8848" ht="15.75" customHeight="1">
      <c r="A8848" s="275" t="str">
        <f>'RESOLUCIONES 2015'!A8843:H8843</f>
        <v/>
      </c>
      <c r="B8848" s="73"/>
      <c r="C8848" s="74">
        <v>1078.0</v>
      </c>
      <c r="D8848" s="130">
        <v>45289.0</v>
      </c>
      <c r="E8848" s="73"/>
      <c r="F8848" s="130"/>
      <c r="G8848" s="73"/>
      <c r="H8848" s="169"/>
      <c r="I8848" s="287"/>
      <c r="J8848" s="285"/>
      <c r="K8848" s="21"/>
      <c r="L8848" s="21"/>
      <c r="M8848" s="21"/>
      <c r="N8848" s="22">
        <f t="shared" si="2"/>
        <v>46206</v>
      </c>
      <c r="O8848" s="23">
        <f>'RESOLUCIONES EPG'!$N8848-'RESOLUCIONES EPG'!$D8848</f>
        <v>917</v>
      </c>
    </row>
    <row r="8849" ht="15.75" customHeight="1">
      <c r="A8849" s="275" t="str">
        <f>'RESOLUCIONES 2015'!A8844:H8844</f>
        <v/>
      </c>
      <c r="B8849" s="73"/>
      <c r="C8849" s="74"/>
      <c r="D8849" s="130">
        <v>45289.0</v>
      </c>
      <c r="E8849" s="73"/>
      <c r="F8849" s="130"/>
      <c r="G8849" s="73"/>
      <c r="H8849" s="169"/>
      <c r="I8849" s="287"/>
      <c r="J8849" s="285"/>
      <c r="K8849" s="21"/>
      <c r="L8849" s="21"/>
      <c r="M8849" s="21"/>
      <c r="N8849" s="22">
        <f t="shared" si="2"/>
        <v>46206</v>
      </c>
      <c r="O8849" s="23">
        <f>'RESOLUCIONES EPG'!$N8849-'RESOLUCIONES EPG'!$D8849</f>
        <v>917</v>
      </c>
    </row>
    <row r="8850" ht="15.75" customHeight="1">
      <c r="A8850" s="275" t="str">
        <f>'RESOLUCIONES 2015'!A8845:H8845</f>
        <v/>
      </c>
      <c r="B8850" s="73"/>
      <c r="C8850" s="74"/>
      <c r="D8850" s="130">
        <v>45289.0</v>
      </c>
      <c r="E8850" s="73"/>
      <c r="F8850" s="130"/>
      <c r="G8850" s="73"/>
      <c r="H8850" s="169"/>
      <c r="I8850" s="287"/>
      <c r="J8850" s="285"/>
      <c r="K8850" s="21"/>
      <c r="L8850" s="21"/>
      <c r="M8850" s="21"/>
      <c r="N8850" s="22">
        <f t="shared" si="2"/>
        <v>46206</v>
      </c>
      <c r="O8850" s="23">
        <f>'RESOLUCIONES EPG'!$N8850-'RESOLUCIONES EPG'!$D8850</f>
        <v>917</v>
      </c>
    </row>
    <row r="8851" ht="15.75" customHeight="1">
      <c r="A8851" s="275" t="str">
        <f>'RESOLUCIONES 2015'!A8846:H8846</f>
        <v/>
      </c>
      <c r="B8851" s="73"/>
      <c r="C8851" s="74"/>
      <c r="D8851" s="130">
        <v>45289.0</v>
      </c>
      <c r="E8851" s="73"/>
      <c r="F8851" s="130"/>
      <c r="G8851" s="73"/>
      <c r="H8851" s="169"/>
      <c r="I8851" s="287"/>
      <c r="J8851" s="285"/>
      <c r="K8851" s="21"/>
      <c r="L8851" s="21"/>
      <c r="M8851" s="21"/>
      <c r="N8851" s="22">
        <f t="shared" si="2"/>
        <v>46206</v>
      </c>
      <c r="O8851" s="23">
        <f>'RESOLUCIONES EPG'!$N8851-'RESOLUCIONES EPG'!$D8851</f>
        <v>917</v>
      </c>
    </row>
    <row r="8852" ht="15.75" customHeight="1">
      <c r="A8852" s="275" t="str">
        <f>'RESOLUCIONES 2015'!A8847:H8847</f>
        <v/>
      </c>
      <c r="B8852" s="73"/>
      <c r="C8852" s="74"/>
      <c r="D8852" s="130">
        <v>45289.0</v>
      </c>
      <c r="E8852" s="73"/>
      <c r="F8852" s="130"/>
      <c r="G8852" s="73"/>
      <c r="H8852" s="169"/>
      <c r="I8852" s="287"/>
      <c r="J8852" s="285"/>
      <c r="K8852" s="21"/>
      <c r="L8852" s="21"/>
      <c r="M8852" s="21"/>
      <c r="N8852" s="22">
        <f t="shared" si="2"/>
        <v>46206</v>
      </c>
      <c r="O8852" s="23">
        <f>'RESOLUCIONES EPG'!$N8852-'RESOLUCIONES EPG'!$D8852</f>
        <v>917</v>
      </c>
    </row>
    <row r="8853" ht="15.75" customHeight="1">
      <c r="A8853" s="275" t="str">
        <f>'RESOLUCIONES 2015'!A8848:H8848</f>
        <v/>
      </c>
      <c r="B8853" s="73"/>
      <c r="C8853" s="339">
        <v>1.0</v>
      </c>
      <c r="D8853" s="130">
        <v>45294.0</v>
      </c>
      <c r="E8853" s="340" t="s">
        <v>5733</v>
      </c>
      <c r="F8853" s="341" t="s">
        <v>9807</v>
      </c>
      <c r="G8853" s="73" t="s">
        <v>1624</v>
      </c>
      <c r="H8853" s="342"/>
      <c r="I8853" s="343"/>
      <c r="J8853" s="285"/>
      <c r="K8853" s="21"/>
      <c r="L8853" s="21"/>
      <c r="M8853" s="21"/>
      <c r="N8853" s="22">
        <f t="shared" si="2"/>
        <v>46206</v>
      </c>
      <c r="O8853" s="23">
        <f>'RESOLUCIONES EPG'!$N8853-'RESOLUCIONES EPG'!$D8853</f>
        <v>912</v>
      </c>
    </row>
    <row r="8854" ht="15.75" customHeight="1">
      <c r="A8854" s="275" t="str">
        <f>'RESOLUCIONES 2015'!A8849:H8849</f>
        <v/>
      </c>
      <c r="B8854" s="73"/>
      <c r="C8854" s="74">
        <v>2.0</v>
      </c>
      <c r="D8854" s="130">
        <v>45294.0</v>
      </c>
      <c r="E8854" s="273" t="s">
        <v>7842</v>
      </c>
      <c r="F8854" s="130" t="s">
        <v>7843</v>
      </c>
      <c r="G8854" s="73" t="s">
        <v>1624</v>
      </c>
      <c r="H8854" s="276"/>
      <c r="I8854" s="287"/>
      <c r="J8854" s="285"/>
      <c r="K8854" s="21"/>
      <c r="L8854" s="21"/>
      <c r="M8854" s="21"/>
      <c r="N8854" s="22">
        <f t="shared" si="2"/>
        <v>46206</v>
      </c>
      <c r="O8854" s="23">
        <f>'RESOLUCIONES EPG'!$N8854-'RESOLUCIONES EPG'!$D8854</f>
        <v>912</v>
      </c>
    </row>
    <row r="8855" ht="15.75" customHeight="1">
      <c r="A8855" s="275" t="str">
        <f>'RESOLUCIONES 2015'!A8850:H8850</f>
        <v/>
      </c>
      <c r="B8855" s="73"/>
      <c r="C8855" s="74">
        <v>3.0</v>
      </c>
      <c r="D8855" s="130">
        <v>45294.0</v>
      </c>
      <c r="E8855" s="273" t="s">
        <v>10562</v>
      </c>
      <c r="F8855" s="130" t="s">
        <v>10563</v>
      </c>
      <c r="G8855" s="73" t="s">
        <v>1624</v>
      </c>
      <c r="H8855" s="276"/>
      <c r="I8855" s="287"/>
      <c r="J8855" s="285"/>
      <c r="K8855" s="21"/>
      <c r="L8855" s="21"/>
      <c r="M8855" s="21"/>
      <c r="N8855" s="22">
        <f t="shared" si="2"/>
        <v>46206</v>
      </c>
      <c r="O8855" s="23">
        <f>'RESOLUCIONES EPG'!$N8855-'RESOLUCIONES EPG'!$D8855</f>
        <v>912</v>
      </c>
    </row>
    <row r="8856" ht="15.75" customHeight="1">
      <c r="A8856" s="275" t="str">
        <f>'RESOLUCIONES 2015'!A8851:H8851</f>
        <v/>
      </c>
      <c r="B8856" s="73"/>
      <c r="C8856" s="74">
        <v>4.0</v>
      </c>
      <c r="D8856" s="130">
        <v>45294.0</v>
      </c>
      <c r="E8856" s="273" t="s">
        <v>11111</v>
      </c>
      <c r="F8856" s="130" t="s">
        <v>2446</v>
      </c>
      <c r="G8856" s="73" t="s">
        <v>1624</v>
      </c>
      <c r="H8856" s="276"/>
      <c r="I8856" s="287"/>
      <c r="J8856" s="285"/>
      <c r="K8856" s="21"/>
      <c r="L8856" s="21"/>
      <c r="M8856" s="21"/>
      <c r="N8856" s="22">
        <f t="shared" si="2"/>
        <v>46206</v>
      </c>
      <c r="O8856" s="23">
        <f>'RESOLUCIONES EPG'!$N8856-'RESOLUCIONES EPG'!$D8856</f>
        <v>912</v>
      </c>
    </row>
    <row r="8857" ht="15.75" customHeight="1">
      <c r="A8857" s="275" t="str">
        <f>'RESOLUCIONES 2015'!A8852:H8852</f>
        <v/>
      </c>
      <c r="B8857" s="73" t="s">
        <v>7852</v>
      </c>
      <c r="C8857" s="344">
        <v>5.0</v>
      </c>
      <c r="D8857" s="130">
        <v>45295.0</v>
      </c>
      <c r="E8857" s="73" t="s">
        <v>1640</v>
      </c>
      <c r="F8857" s="130" t="s">
        <v>2261</v>
      </c>
      <c r="G8857" s="73" t="s">
        <v>1624</v>
      </c>
      <c r="H8857" s="169"/>
      <c r="I8857" s="287"/>
      <c r="J8857" s="285"/>
      <c r="K8857" s="21"/>
      <c r="L8857" s="21"/>
      <c r="M8857" s="21"/>
      <c r="N8857" s="22">
        <f t="shared" si="2"/>
        <v>46206</v>
      </c>
      <c r="O8857" s="23">
        <f>'RESOLUCIONES EPG'!$N8857-'RESOLUCIONES EPG'!$D8857</f>
        <v>911</v>
      </c>
    </row>
    <row r="8858" ht="15.75" customHeight="1">
      <c r="A8858" s="275" t="str">
        <f>'RESOLUCIONES 2015'!A8853:H8853</f>
        <v/>
      </c>
      <c r="B8858" s="73"/>
      <c r="C8858" s="74">
        <v>6.0</v>
      </c>
      <c r="D8858" s="130">
        <v>45295.0</v>
      </c>
      <c r="E8858" s="73" t="s">
        <v>10840</v>
      </c>
      <c r="F8858" s="130" t="s">
        <v>10869</v>
      </c>
      <c r="G8858" s="73" t="s">
        <v>1624</v>
      </c>
      <c r="H8858" s="169"/>
      <c r="I8858" s="287"/>
      <c r="J8858" s="285"/>
      <c r="K8858" s="21"/>
      <c r="L8858" s="21"/>
      <c r="M8858" s="21"/>
      <c r="N8858" s="22">
        <f t="shared" si="2"/>
        <v>46206</v>
      </c>
      <c r="O8858" s="23">
        <f>'RESOLUCIONES EPG'!$N8858-'RESOLUCIONES EPG'!$D8858</f>
        <v>911</v>
      </c>
    </row>
    <row r="8859" ht="15.75" customHeight="1">
      <c r="A8859" s="275" t="str">
        <f>'RESOLUCIONES 2015'!A8854:H8854</f>
        <v/>
      </c>
      <c r="B8859" s="73"/>
      <c r="C8859" s="74">
        <v>7.0</v>
      </c>
      <c r="D8859" s="130">
        <v>45295.0</v>
      </c>
      <c r="E8859" s="73" t="s">
        <v>11112</v>
      </c>
      <c r="F8859" s="130"/>
      <c r="G8859" s="73" t="s">
        <v>11113</v>
      </c>
      <c r="H8859" s="169"/>
      <c r="I8859" s="287"/>
      <c r="J8859" s="285"/>
      <c r="K8859" s="21"/>
      <c r="L8859" s="21"/>
      <c r="M8859" s="21"/>
      <c r="N8859" s="22">
        <f t="shared" si="2"/>
        <v>46206</v>
      </c>
      <c r="O8859" s="23">
        <f>'RESOLUCIONES EPG'!$N8859-'RESOLUCIONES EPG'!$D8859</f>
        <v>911</v>
      </c>
    </row>
    <row r="8860" ht="15.75" customHeight="1">
      <c r="A8860" s="275" t="str">
        <f>'RESOLUCIONES 2015'!A8855:H8855</f>
        <v/>
      </c>
      <c r="B8860" s="73"/>
      <c r="C8860" s="345">
        <v>8.0</v>
      </c>
      <c r="D8860" s="130">
        <v>45301.0</v>
      </c>
      <c r="E8860" s="73" t="s">
        <v>6010</v>
      </c>
      <c r="F8860" s="130" t="s">
        <v>6011</v>
      </c>
      <c r="G8860" s="73" t="s">
        <v>18</v>
      </c>
      <c r="H8860" s="169" t="s">
        <v>4601</v>
      </c>
      <c r="I8860" s="287"/>
      <c r="J8860" s="285"/>
      <c r="K8860" s="21"/>
      <c r="L8860" s="21"/>
      <c r="M8860" s="21"/>
      <c r="N8860" s="22">
        <f t="shared" si="2"/>
        <v>46206</v>
      </c>
      <c r="O8860" s="23">
        <f>'RESOLUCIONES EPG'!$N8860-'RESOLUCIONES EPG'!$D8860</f>
        <v>905</v>
      </c>
    </row>
    <row r="8861" ht="15.75" customHeight="1">
      <c r="A8861" s="275" t="str">
        <f>'RESOLUCIONES 2015'!A8856:H8856</f>
        <v/>
      </c>
      <c r="B8861" s="73"/>
      <c r="C8861" s="346">
        <v>9.0</v>
      </c>
      <c r="D8861" s="130">
        <v>45301.0</v>
      </c>
      <c r="E8861" s="73" t="s">
        <v>4592</v>
      </c>
      <c r="F8861" s="130" t="s">
        <v>10263</v>
      </c>
      <c r="G8861" s="73" t="s">
        <v>18</v>
      </c>
      <c r="H8861" s="169" t="s">
        <v>6323</v>
      </c>
      <c r="I8861" s="287"/>
      <c r="J8861" s="285"/>
      <c r="K8861" s="21"/>
      <c r="L8861" s="21"/>
      <c r="M8861" s="21"/>
      <c r="N8861" s="22">
        <f t="shared" si="2"/>
        <v>46206</v>
      </c>
      <c r="O8861" s="23">
        <f>'RESOLUCIONES EPG'!$N8861-'RESOLUCIONES EPG'!$D8861</f>
        <v>905</v>
      </c>
    </row>
    <row r="8862" ht="15.75" customHeight="1">
      <c r="A8862" s="275" t="str">
        <f>'RESOLUCIONES 2015'!A8857:H8857</f>
        <v/>
      </c>
      <c r="B8862" s="73"/>
      <c r="C8862" s="345">
        <v>10.0</v>
      </c>
      <c r="D8862" s="130">
        <v>45301.0</v>
      </c>
      <c r="E8862" s="73" t="s">
        <v>11114</v>
      </c>
      <c r="F8862" s="130" t="s">
        <v>11115</v>
      </c>
      <c r="G8862" s="73" t="s">
        <v>18</v>
      </c>
      <c r="H8862" s="169" t="s">
        <v>6295</v>
      </c>
      <c r="I8862" s="287"/>
      <c r="J8862" s="285"/>
      <c r="K8862" s="21"/>
      <c r="L8862" s="21"/>
      <c r="M8862" s="21"/>
      <c r="N8862" s="22">
        <f t="shared" si="2"/>
        <v>46206</v>
      </c>
      <c r="O8862" s="23">
        <f>'RESOLUCIONES EPG'!$N8862-'RESOLUCIONES EPG'!$D8862</f>
        <v>905</v>
      </c>
    </row>
    <row r="8863" ht="15.75" customHeight="1">
      <c r="A8863" s="275" t="str">
        <f>'RESOLUCIONES 2015'!A8858:H8858</f>
        <v/>
      </c>
      <c r="B8863" s="73"/>
      <c r="C8863" s="345">
        <v>11.0</v>
      </c>
      <c r="D8863" s="130">
        <v>45301.0</v>
      </c>
      <c r="E8863" s="73" t="s">
        <v>11116</v>
      </c>
      <c r="F8863" s="130" t="s">
        <v>11117</v>
      </c>
      <c r="G8863" s="73" t="s">
        <v>18</v>
      </c>
      <c r="H8863" s="169" t="s">
        <v>3057</v>
      </c>
      <c r="I8863" s="287"/>
      <c r="J8863" s="285"/>
      <c r="K8863" s="21"/>
      <c r="L8863" s="21"/>
      <c r="M8863" s="21"/>
      <c r="N8863" s="22">
        <f t="shared" si="2"/>
        <v>46206</v>
      </c>
      <c r="O8863" s="23">
        <f>'RESOLUCIONES EPG'!$N8863-'RESOLUCIONES EPG'!$D8863</f>
        <v>905</v>
      </c>
    </row>
    <row r="8864" ht="15.75" customHeight="1">
      <c r="A8864" s="275" t="str">
        <f>'RESOLUCIONES 2015'!A8859:H8859</f>
        <v/>
      </c>
      <c r="B8864" s="73"/>
      <c r="C8864" s="345">
        <v>12.0</v>
      </c>
      <c r="D8864" s="130">
        <v>45301.0</v>
      </c>
      <c r="E8864" s="73" t="s">
        <v>11118</v>
      </c>
      <c r="F8864" s="130" t="s">
        <v>11119</v>
      </c>
      <c r="G8864" s="73" t="s">
        <v>18</v>
      </c>
      <c r="H8864" s="169" t="s">
        <v>1652</v>
      </c>
      <c r="I8864" s="287"/>
      <c r="J8864" s="285"/>
      <c r="K8864" s="21"/>
      <c r="L8864" s="21"/>
      <c r="M8864" s="21"/>
      <c r="N8864" s="22">
        <f t="shared" si="2"/>
        <v>46206</v>
      </c>
      <c r="O8864" s="23">
        <f>'RESOLUCIONES EPG'!$N8864-'RESOLUCIONES EPG'!$D8864</f>
        <v>905</v>
      </c>
    </row>
    <row r="8865" ht="15.75" customHeight="1">
      <c r="A8865" s="275" t="str">
        <f>'RESOLUCIONES 2015'!A8860:H8860</f>
        <v/>
      </c>
      <c r="B8865" s="73"/>
      <c r="C8865" s="346">
        <v>13.0</v>
      </c>
      <c r="D8865" s="130">
        <v>45301.0</v>
      </c>
      <c r="E8865" s="73" t="s">
        <v>11120</v>
      </c>
      <c r="F8865" s="130" t="s">
        <v>11121</v>
      </c>
      <c r="G8865" s="73" t="s">
        <v>18</v>
      </c>
      <c r="H8865" s="169" t="s">
        <v>1652</v>
      </c>
      <c r="I8865" s="287"/>
      <c r="J8865" s="285"/>
      <c r="K8865" s="21"/>
      <c r="L8865" s="21"/>
      <c r="M8865" s="21"/>
      <c r="N8865" s="22">
        <f t="shared" si="2"/>
        <v>46206</v>
      </c>
      <c r="O8865" s="23">
        <f>'RESOLUCIONES EPG'!$N8865-'RESOLUCIONES EPG'!$D8865</f>
        <v>905</v>
      </c>
    </row>
    <row r="8866" ht="15.75" customHeight="1">
      <c r="A8866" s="275" t="str">
        <f>'RESOLUCIONES 2015'!A8861:H8861</f>
        <v/>
      </c>
      <c r="B8866" s="73"/>
      <c r="C8866" s="345">
        <v>14.0</v>
      </c>
      <c r="D8866" s="130">
        <v>45301.0</v>
      </c>
      <c r="E8866" s="73" t="s">
        <v>11122</v>
      </c>
      <c r="F8866" s="130" t="s">
        <v>11123</v>
      </c>
      <c r="G8866" s="73" t="s">
        <v>18</v>
      </c>
      <c r="H8866" s="169" t="s">
        <v>6295</v>
      </c>
      <c r="I8866" s="287"/>
      <c r="J8866" s="285"/>
      <c r="K8866" s="21"/>
      <c r="L8866" s="21"/>
      <c r="M8866" s="21"/>
      <c r="N8866" s="22">
        <f t="shared" si="2"/>
        <v>46206</v>
      </c>
      <c r="O8866" s="23">
        <f>'RESOLUCIONES EPG'!$N8866-'RESOLUCIONES EPG'!$D8866</f>
        <v>905</v>
      </c>
    </row>
    <row r="8867" ht="15.75" customHeight="1">
      <c r="A8867" s="275" t="str">
        <f>'RESOLUCIONES 2015'!A8862:H8862</f>
        <v/>
      </c>
      <c r="B8867" s="73"/>
      <c r="C8867" s="345">
        <v>15.0</v>
      </c>
      <c r="D8867" s="130">
        <v>45301.0</v>
      </c>
      <c r="E8867" s="73" t="s">
        <v>11124</v>
      </c>
      <c r="F8867" s="130" t="s">
        <v>11125</v>
      </c>
      <c r="G8867" s="73" t="s">
        <v>18</v>
      </c>
      <c r="H8867" s="169" t="s">
        <v>4966</v>
      </c>
      <c r="I8867" s="287"/>
      <c r="J8867" s="285"/>
      <c r="K8867" s="21"/>
      <c r="L8867" s="21"/>
      <c r="M8867" s="21"/>
      <c r="N8867" s="22">
        <f t="shared" si="2"/>
        <v>46206</v>
      </c>
      <c r="O8867" s="23">
        <f>'RESOLUCIONES EPG'!$N8867-'RESOLUCIONES EPG'!$D8867</f>
        <v>905</v>
      </c>
    </row>
    <row r="8868" ht="15.75" customHeight="1">
      <c r="A8868" s="275" t="str">
        <f>'RESOLUCIONES 2015'!A8863:H8863</f>
        <v/>
      </c>
      <c r="B8868" s="73"/>
      <c r="C8868" s="345">
        <v>16.0</v>
      </c>
      <c r="D8868" s="130">
        <v>45301.0</v>
      </c>
      <c r="E8868" s="289" t="s">
        <v>1713</v>
      </c>
      <c r="F8868" s="290" t="s">
        <v>11126</v>
      </c>
      <c r="G8868" s="73" t="s">
        <v>18</v>
      </c>
      <c r="H8868" s="291" t="s">
        <v>10853</v>
      </c>
      <c r="I8868" s="292"/>
      <c r="J8868" s="293"/>
      <c r="K8868" s="21"/>
      <c r="L8868" s="21"/>
      <c r="M8868" s="21"/>
      <c r="N8868" s="22">
        <f t="shared" si="2"/>
        <v>46206</v>
      </c>
      <c r="O8868" s="23">
        <f>'RESOLUCIONES EPG'!$N8868-'RESOLUCIONES EPG'!$D8868</f>
        <v>905</v>
      </c>
    </row>
    <row r="8869" ht="15.75" customHeight="1">
      <c r="A8869" s="275" t="str">
        <f>'RESOLUCIONES 2015'!A8864:H8864</f>
        <v/>
      </c>
      <c r="B8869" s="73"/>
      <c r="C8869" s="346">
        <v>17.0</v>
      </c>
      <c r="D8869" s="130">
        <v>45301.0</v>
      </c>
      <c r="E8869" s="73" t="s">
        <v>11127</v>
      </c>
      <c r="F8869" s="130" t="s">
        <v>5561</v>
      </c>
      <c r="G8869" s="73" t="s">
        <v>18</v>
      </c>
      <c r="H8869" s="169" t="s">
        <v>4601</v>
      </c>
      <c r="I8869" s="287"/>
      <c r="J8869" s="285"/>
      <c r="K8869" s="21"/>
      <c r="L8869" s="21"/>
      <c r="M8869" s="21"/>
      <c r="N8869" s="22">
        <f t="shared" si="2"/>
        <v>46206</v>
      </c>
      <c r="O8869" s="23">
        <f>'RESOLUCIONES EPG'!$N8869-'RESOLUCIONES EPG'!$D8869</f>
        <v>905</v>
      </c>
    </row>
    <row r="8870" ht="15.75" customHeight="1">
      <c r="A8870" s="275" t="str">
        <f>'RESOLUCIONES 2015'!A8865:H8865</f>
        <v/>
      </c>
      <c r="B8870" s="73"/>
      <c r="C8870" s="345">
        <v>18.0</v>
      </c>
      <c r="D8870" s="130">
        <v>45301.0</v>
      </c>
      <c r="E8870" s="73" t="s">
        <v>6579</v>
      </c>
      <c r="F8870" s="130" t="s">
        <v>11128</v>
      </c>
      <c r="G8870" s="73" t="s">
        <v>18</v>
      </c>
      <c r="H8870" s="169" t="s">
        <v>1224</v>
      </c>
      <c r="I8870" s="287"/>
      <c r="J8870" s="285"/>
      <c r="K8870" s="21"/>
      <c r="L8870" s="21"/>
      <c r="M8870" s="21"/>
      <c r="N8870" s="22">
        <f t="shared" si="2"/>
        <v>46206</v>
      </c>
      <c r="O8870" s="23">
        <f>'RESOLUCIONES EPG'!$N8870-'RESOLUCIONES EPG'!$D8870</f>
        <v>905</v>
      </c>
    </row>
    <row r="8871" ht="15.75" customHeight="1">
      <c r="A8871" s="275" t="str">
        <f>'RESOLUCIONES 2015'!A8866:H8866</f>
        <v/>
      </c>
      <c r="B8871" s="73"/>
      <c r="C8871" s="345">
        <v>19.0</v>
      </c>
      <c r="D8871" s="130">
        <v>45301.0</v>
      </c>
      <c r="E8871" s="73" t="s">
        <v>11129</v>
      </c>
      <c r="F8871" s="130" t="s">
        <v>11130</v>
      </c>
      <c r="G8871" s="73" t="s">
        <v>18</v>
      </c>
      <c r="H8871" s="169" t="s">
        <v>1652</v>
      </c>
      <c r="I8871" s="287"/>
      <c r="J8871" s="285"/>
      <c r="K8871" s="21"/>
      <c r="L8871" s="21"/>
      <c r="M8871" s="21"/>
      <c r="N8871" s="22">
        <f t="shared" si="2"/>
        <v>46206</v>
      </c>
      <c r="O8871" s="23">
        <f>'RESOLUCIONES EPG'!$N8871-'RESOLUCIONES EPG'!$D8871</f>
        <v>905</v>
      </c>
    </row>
    <row r="8872" ht="15.75" customHeight="1">
      <c r="A8872" s="275" t="str">
        <f>'RESOLUCIONES 2015'!A8867:H8867</f>
        <v/>
      </c>
      <c r="B8872" s="73"/>
      <c r="C8872" s="345">
        <v>20.0</v>
      </c>
      <c r="D8872" s="130">
        <v>45301.0</v>
      </c>
      <c r="E8872" s="73" t="s">
        <v>11131</v>
      </c>
      <c r="F8872" s="130" t="s">
        <v>11132</v>
      </c>
      <c r="G8872" s="73" t="s">
        <v>18</v>
      </c>
      <c r="H8872" s="169" t="s">
        <v>8663</v>
      </c>
      <c r="I8872" s="287"/>
      <c r="J8872" s="285"/>
      <c r="K8872" s="21"/>
      <c r="L8872" s="21"/>
      <c r="M8872" s="21"/>
      <c r="N8872" s="22">
        <f t="shared" si="2"/>
        <v>46206</v>
      </c>
      <c r="O8872" s="23">
        <f>'RESOLUCIONES EPG'!$N8872-'RESOLUCIONES EPG'!$D8872</f>
        <v>905</v>
      </c>
    </row>
    <row r="8873" ht="15.75" customHeight="1">
      <c r="A8873" s="275" t="str">
        <f>'RESOLUCIONES 2015'!A8868:H8868</f>
        <v/>
      </c>
      <c r="B8873" s="73"/>
      <c r="C8873" s="346">
        <v>21.0</v>
      </c>
      <c r="D8873" s="130">
        <v>45301.0</v>
      </c>
      <c r="E8873" s="73" t="s">
        <v>11133</v>
      </c>
      <c r="F8873" s="130" t="s">
        <v>11134</v>
      </c>
      <c r="G8873" s="73" t="s">
        <v>18</v>
      </c>
      <c r="H8873" s="169" t="s">
        <v>8661</v>
      </c>
      <c r="I8873" s="287"/>
      <c r="J8873" s="285"/>
      <c r="K8873" s="21"/>
      <c r="L8873" s="21"/>
      <c r="M8873" s="21"/>
      <c r="N8873" s="22">
        <f t="shared" si="2"/>
        <v>46206</v>
      </c>
      <c r="O8873" s="23">
        <f>'RESOLUCIONES EPG'!$N8873-'RESOLUCIONES EPG'!$D8873</f>
        <v>905</v>
      </c>
    </row>
    <row r="8874" ht="15.75" customHeight="1">
      <c r="A8874" s="275" t="str">
        <f>'RESOLUCIONES 2015'!A8869:H8869</f>
        <v/>
      </c>
      <c r="B8874" s="73"/>
      <c r="C8874" s="345">
        <v>22.0</v>
      </c>
      <c r="D8874" s="130">
        <v>45301.0</v>
      </c>
      <c r="E8874" s="73" t="s">
        <v>5966</v>
      </c>
      <c r="F8874" s="130" t="s">
        <v>5967</v>
      </c>
      <c r="G8874" s="73" t="s">
        <v>18</v>
      </c>
      <c r="H8874" s="169" t="s">
        <v>4601</v>
      </c>
      <c r="I8874" s="287"/>
      <c r="J8874" s="285"/>
      <c r="K8874" s="21"/>
      <c r="L8874" s="21"/>
      <c r="M8874" s="21"/>
      <c r="N8874" s="22">
        <f t="shared" si="2"/>
        <v>46206</v>
      </c>
      <c r="O8874" s="23">
        <f>'RESOLUCIONES EPG'!$N8874-'RESOLUCIONES EPG'!$D8874</f>
        <v>905</v>
      </c>
    </row>
    <row r="8875" ht="15.75" customHeight="1">
      <c r="A8875" s="275" t="str">
        <f>'RESOLUCIONES 2015'!A8870:H8870</f>
        <v/>
      </c>
      <c r="B8875" s="73"/>
      <c r="C8875" s="345">
        <v>23.0</v>
      </c>
      <c r="D8875" s="130">
        <v>45301.0</v>
      </c>
      <c r="E8875" s="73" t="s">
        <v>11135</v>
      </c>
      <c r="F8875" s="130" t="s">
        <v>11136</v>
      </c>
      <c r="G8875" s="73" t="s">
        <v>18</v>
      </c>
      <c r="H8875" s="169" t="s">
        <v>8661</v>
      </c>
      <c r="I8875" s="287"/>
      <c r="J8875" s="285"/>
      <c r="K8875" s="21"/>
      <c r="L8875" s="21"/>
      <c r="M8875" s="21"/>
      <c r="N8875" s="22">
        <f t="shared" si="2"/>
        <v>46206</v>
      </c>
      <c r="O8875" s="23">
        <f>'RESOLUCIONES EPG'!$N8875-'RESOLUCIONES EPG'!$D8875</f>
        <v>905</v>
      </c>
    </row>
    <row r="8876" ht="15.75" customHeight="1">
      <c r="A8876" s="275" t="str">
        <f>'RESOLUCIONES 2015'!A8871:H8871</f>
        <v/>
      </c>
      <c r="B8876" s="73"/>
      <c r="C8876" s="345">
        <v>24.0</v>
      </c>
      <c r="D8876" s="130">
        <v>45302.0</v>
      </c>
      <c r="E8876" s="73" t="s">
        <v>4085</v>
      </c>
      <c r="F8876" s="130" t="s">
        <v>11137</v>
      </c>
      <c r="G8876" s="73" t="s">
        <v>18</v>
      </c>
      <c r="H8876" s="169" t="s">
        <v>9750</v>
      </c>
      <c r="I8876" s="287"/>
      <c r="J8876" s="285"/>
      <c r="K8876" s="21"/>
      <c r="L8876" s="21"/>
      <c r="M8876" s="21"/>
      <c r="N8876" s="22">
        <f t="shared" si="2"/>
        <v>46206</v>
      </c>
      <c r="O8876" s="23">
        <f>'RESOLUCIONES EPG'!$N8876-'RESOLUCIONES EPG'!$D8876</f>
        <v>904</v>
      </c>
    </row>
    <row r="8877" ht="15.75" customHeight="1">
      <c r="A8877" s="275" t="str">
        <f>'RESOLUCIONES 2015'!A8872:H8872</f>
        <v/>
      </c>
      <c r="B8877" s="73"/>
      <c r="C8877" s="346">
        <v>25.0</v>
      </c>
      <c r="D8877" s="130">
        <v>45302.0</v>
      </c>
      <c r="E8877" s="73" t="s">
        <v>11138</v>
      </c>
      <c r="F8877" s="130" t="s">
        <v>11139</v>
      </c>
      <c r="G8877" s="73" t="s">
        <v>18</v>
      </c>
      <c r="H8877" s="347" t="s">
        <v>7051</v>
      </c>
      <c r="I8877" s="287"/>
      <c r="J8877" s="285"/>
      <c r="K8877" s="21"/>
      <c r="L8877" s="21"/>
      <c r="M8877" s="21"/>
      <c r="N8877" s="22">
        <f t="shared" si="2"/>
        <v>46206</v>
      </c>
      <c r="O8877" s="23">
        <f>'RESOLUCIONES EPG'!$N8877-'RESOLUCIONES EPG'!$D8877</f>
        <v>904</v>
      </c>
    </row>
    <row r="8878" ht="15.75" customHeight="1">
      <c r="A8878" s="275" t="str">
        <f>'RESOLUCIONES 2015'!A8873:H8873</f>
        <v/>
      </c>
      <c r="B8878" s="73"/>
      <c r="C8878" s="345">
        <v>26.0</v>
      </c>
      <c r="D8878" s="130">
        <v>45302.0</v>
      </c>
      <c r="E8878" s="73" t="s">
        <v>3218</v>
      </c>
      <c r="F8878" s="130" t="s">
        <v>3219</v>
      </c>
      <c r="G8878" s="73" t="s">
        <v>18</v>
      </c>
      <c r="H8878" s="347" t="s">
        <v>1224</v>
      </c>
      <c r="I8878" s="287"/>
      <c r="J8878" s="285"/>
      <c r="K8878" s="21"/>
      <c r="L8878" s="21"/>
      <c r="M8878" s="21"/>
      <c r="N8878" s="22">
        <f t="shared" si="2"/>
        <v>46206</v>
      </c>
      <c r="O8878" s="23">
        <f>'RESOLUCIONES EPG'!$N8878-'RESOLUCIONES EPG'!$D8878</f>
        <v>904</v>
      </c>
    </row>
    <row r="8879" ht="15.75" customHeight="1">
      <c r="A8879" s="275" t="str">
        <f>'RESOLUCIONES 2015'!A8874:H8874</f>
        <v/>
      </c>
      <c r="B8879" s="73"/>
      <c r="C8879" s="345">
        <v>27.0</v>
      </c>
      <c r="D8879" s="130">
        <v>45302.0</v>
      </c>
      <c r="E8879" s="73" t="s">
        <v>1766</v>
      </c>
      <c r="F8879" s="130" t="s">
        <v>11140</v>
      </c>
      <c r="G8879" s="73" t="s">
        <v>18</v>
      </c>
      <c r="H8879" s="347" t="s">
        <v>4966</v>
      </c>
      <c r="I8879" s="287"/>
      <c r="J8879" s="285"/>
      <c r="K8879" s="21"/>
      <c r="L8879" s="21"/>
      <c r="M8879" s="21"/>
      <c r="N8879" s="22">
        <f t="shared" si="2"/>
        <v>46206</v>
      </c>
      <c r="O8879" s="23">
        <f>'RESOLUCIONES EPG'!$N8879-'RESOLUCIONES EPG'!$D8879</f>
        <v>904</v>
      </c>
    </row>
    <row r="8880" ht="15.75" customHeight="1">
      <c r="A8880" s="275" t="str">
        <f>'RESOLUCIONES 2015'!A8875:H8875</f>
        <v/>
      </c>
      <c r="B8880" s="73"/>
      <c r="C8880" s="345">
        <v>28.0</v>
      </c>
      <c r="D8880" s="130">
        <v>45302.0</v>
      </c>
      <c r="E8880" s="73" t="s">
        <v>2122</v>
      </c>
      <c r="F8880" s="130" t="s">
        <v>11141</v>
      </c>
      <c r="G8880" s="73" t="s">
        <v>18</v>
      </c>
      <c r="H8880" s="347" t="s">
        <v>6323</v>
      </c>
      <c r="I8880" s="287"/>
      <c r="J8880" s="285"/>
      <c r="K8880" s="21"/>
      <c r="L8880" s="21"/>
      <c r="M8880" s="21"/>
      <c r="N8880" s="22">
        <f t="shared" si="2"/>
        <v>46206</v>
      </c>
      <c r="O8880" s="23">
        <f>'RESOLUCIONES EPG'!$N8880-'RESOLUCIONES EPG'!$D8880</f>
        <v>904</v>
      </c>
    </row>
    <row r="8881" ht="15.75" customHeight="1">
      <c r="A8881" s="275" t="str">
        <f>'RESOLUCIONES 2015'!A8876:H8876</f>
        <v/>
      </c>
      <c r="B8881" s="73"/>
      <c r="C8881" s="346">
        <v>29.0</v>
      </c>
      <c r="D8881" s="130">
        <v>45302.0</v>
      </c>
      <c r="E8881" s="73" t="s">
        <v>6051</v>
      </c>
      <c r="F8881" s="130" t="s">
        <v>6052</v>
      </c>
      <c r="G8881" s="73" t="s">
        <v>18</v>
      </c>
      <c r="H8881" s="347" t="s">
        <v>9154</v>
      </c>
      <c r="I8881" s="287"/>
      <c r="J8881" s="285"/>
      <c r="K8881" s="21"/>
      <c r="L8881" s="21"/>
      <c r="M8881" s="21"/>
      <c r="N8881" s="22">
        <f t="shared" si="2"/>
        <v>46206</v>
      </c>
      <c r="O8881" s="23">
        <f>'RESOLUCIONES EPG'!$N8881-'RESOLUCIONES EPG'!$D8881</f>
        <v>904</v>
      </c>
    </row>
    <row r="8882" ht="15.75" customHeight="1">
      <c r="A8882" s="275" t="str">
        <f>'RESOLUCIONES 2015'!A8877:H8877</f>
        <v/>
      </c>
      <c r="B8882" s="73"/>
      <c r="C8882" s="345">
        <v>30.0</v>
      </c>
      <c r="D8882" s="130">
        <v>45302.0</v>
      </c>
      <c r="E8882" s="73" t="s">
        <v>11142</v>
      </c>
      <c r="F8882" s="130" t="s">
        <v>11143</v>
      </c>
      <c r="G8882" s="73" t="s">
        <v>18</v>
      </c>
      <c r="H8882" s="347" t="s">
        <v>8663</v>
      </c>
      <c r="I8882" s="287"/>
      <c r="J8882" s="285"/>
      <c r="K8882" s="21"/>
      <c r="L8882" s="21"/>
      <c r="M8882" s="21"/>
      <c r="N8882" s="22">
        <f t="shared" si="2"/>
        <v>46206</v>
      </c>
      <c r="O8882" s="23">
        <f>'RESOLUCIONES EPG'!$N8882-'RESOLUCIONES EPG'!$D8882</f>
        <v>904</v>
      </c>
    </row>
    <row r="8883" ht="15.75" customHeight="1">
      <c r="A8883" s="275" t="str">
        <f>'RESOLUCIONES 2015'!A8878:H8878</f>
        <v/>
      </c>
      <c r="B8883" s="73"/>
      <c r="C8883" s="345">
        <v>31.0</v>
      </c>
      <c r="D8883" s="130">
        <v>45302.0</v>
      </c>
      <c r="E8883" s="73" t="s">
        <v>11144</v>
      </c>
      <c r="F8883" s="130" t="s">
        <v>11145</v>
      </c>
      <c r="G8883" s="73" t="s">
        <v>18</v>
      </c>
      <c r="H8883" s="348" t="s">
        <v>9750</v>
      </c>
      <c r="I8883" s="287"/>
      <c r="J8883" s="285"/>
      <c r="K8883" s="21"/>
      <c r="L8883" s="21"/>
      <c r="M8883" s="21"/>
      <c r="N8883" s="22">
        <f t="shared" si="2"/>
        <v>46206</v>
      </c>
      <c r="O8883" s="23">
        <f>'RESOLUCIONES EPG'!$N8883-'RESOLUCIONES EPG'!$D8883</f>
        <v>904</v>
      </c>
    </row>
    <row r="8884" ht="15.75" customHeight="1">
      <c r="A8884" s="275" t="str">
        <f>'RESOLUCIONES 2015'!A8879:H8879</f>
        <v/>
      </c>
      <c r="B8884" s="73"/>
      <c r="C8884" s="345">
        <v>32.0</v>
      </c>
      <c r="D8884" s="130">
        <v>45302.0</v>
      </c>
      <c r="E8884" s="73" t="s">
        <v>11146</v>
      </c>
      <c r="F8884" s="130" t="s">
        <v>11147</v>
      </c>
      <c r="G8884" s="73" t="s">
        <v>18</v>
      </c>
      <c r="H8884" s="347" t="s">
        <v>2850</v>
      </c>
      <c r="I8884" s="287"/>
      <c r="J8884" s="285"/>
      <c r="K8884" s="21"/>
      <c r="L8884" s="21"/>
      <c r="M8884" s="21"/>
      <c r="N8884" s="22">
        <f t="shared" si="2"/>
        <v>46206</v>
      </c>
      <c r="O8884" s="23">
        <f>'RESOLUCIONES EPG'!$N8884-'RESOLUCIONES EPG'!$D8884</f>
        <v>904</v>
      </c>
    </row>
    <row r="8885" ht="15.75" customHeight="1">
      <c r="A8885" s="275" t="str">
        <f>'RESOLUCIONES 2015'!A8880:H8880</f>
        <v/>
      </c>
      <c r="B8885" s="73"/>
      <c r="C8885" s="346">
        <v>33.0</v>
      </c>
      <c r="D8885" s="130">
        <v>45302.0</v>
      </c>
      <c r="E8885" s="73" t="s">
        <v>11148</v>
      </c>
      <c r="F8885" s="130" t="s">
        <v>11149</v>
      </c>
      <c r="G8885" s="73" t="s">
        <v>18</v>
      </c>
      <c r="H8885" s="169" t="s">
        <v>4646</v>
      </c>
      <c r="I8885" s="287"/>
      <c r="J8885" s="285"/>
      <c r="K8885" s="21"/>
      <c r="L8885" s="21"/>
      <c r="M8885" s="21"/>
      <c r="N8885" s="22">
        <f t="shared" si="2"/>
        <v>46206</v>
      </c>
      <c r="O8885" s="23">
        <f>'RESOLUCIONES EPG'!$N8885-'RESOLUCIONES EPG'!$D8885</f>
        <v>904</v>
      </c>
    </row>
    <row r="8886" ht="15.75" customHeight="1">
      <c r="A8886" s="275" t="str">
        <f>'RESOLUCIONES 2015'!A8881:H8881</f>
        <v/>
      </c>
      <c r="B8886" s="73"/>
      <c r="C8886" s="345">
        <v>34.0</v>
      </c>
      <c r="D8886" s="130">
        <v>45302.0</v>
      </c>
      <c r="E8886" s="73" t="s">
        <v>11150</v>
      </c>
      <c r="F8886" s="130" t="s">
        <v>11151</v>
      </c>
      <c r="G8886" s="73" t="s">
        <v>18</v>
      </c>
      <c r="H8886" s="347" t="s">
        <v>2850</v>
      </c>
      <c r="I8886" s="287"/>
      <c r="J8886" s="285"/>
      <c r="K8886" s="21"/>
      <c r="L8886" s="21"/>
      <c r="M8886" s="21"/>
      <c r="N8886" s="22">
        <f t="shared" si="2"/>
        <v>46206</v>
      </c>
      <c r="O8886" s="23">
        <f>'RESOLUCIONES EPG'!$N8886-'RESOLUCIONES EPG'!$D8886</f>
        <v>904</v>
      </c>
    </row>
    <row r="8887" ht="15.75" customHeight="1">
      <c r="A8887" s="275" t="str">
        <f>'RESOLUCIONES 2015'!A8882:H8882</f>
        <v/>
      </c>
      <c r="B8887" s="73"/>
      <c r="C8887" s="345">
        <v>35.0</v>
      </c>
      <c r="D8887" s="130">
        <v>45302.0</v>
      </c>
      <c r="E8887" s="73" t="s">
        <v>11152</v>
      </c>
      <c r="F8887" s="130" t="s">
        <v>11153</v>
      </c>
      <c r="G8887" s="73" t="s">
        <v>18</v>
      </c>
      <c r="H8887" s="169" t="s">
        <v>4642</v>
      </c>
      <c r="I8887" s="287"/>
      <c r="J8887" s="285"/>
      <c r="K8887" s="21"/>
      <c r="L8887" s="21"/>
      <c r="M8887" s="21"/>
      <c r="N8887" s="22">
        <f t="shared" si="2"/>
        <v>46206</v>
      </c>
      <c r="O8887" s="23">
        <f>'RESOLUCIONES EPG'!$N8887-'RESOLUCIONES EPG'!$D8887</f>
        <v>904</v>
      </c>
    </row>
    <row r="8888" ht="15.75" customHeight="1">
      <c r="A8888" s="275" t="str">
        <f>'RESOLUCIONES 2015'!A8883:H8883</f>
        <v/>
      </c>
      <c r="B8888" s="73"/>
      <c r="C8888" s="345">
        <v>36.0</v>
      </c>
      <c r="D8888" s="130">
        <v>45302.0</v>
      </c>
      <c r="E8888" s="73" t="s">
        <v>2726</v>
      </c>
      <c r="F8888" s="130" t="s">
        <v>11154</v>
      </c>
      <c r="G8888" s="73" t="s">
        <v>18</v>
      </c>
      <c r="H8888" s="347" t="s">
        <v>4642</v>
      </c>
      <c r="I8888" s="287"/>
      <c r="J8888" s="285"/>
      <c r="K8888" s="21"/>
      <c r="L8888" s="21"/>
      <c r="M8888" s="21"/>
      <c r="N8888" s="22">
        <f t="shared" si="2"/>
        <v>46206</v>
      </c>
      <c r="O8888" s="23">
        <f>'RESOLUCIONES EPG'!$N8888-'RESOLUCIONES EPG'!$D8888</f>
        <v>904</v>
      </c>
    </row>
    <row r="8889" ht="15.75" customHeight="1">
      <c r="A8889" s="275" t="str">
        <f>'RESOLUCIONES 2015'!A8884:H8884</f>
        <v/>
      </c>
      <c r="B8889" s="73"/>
      <c r="C8889" s="346">
        <v>37.0</v>
      </c>
      <c r="D8889" s="130">
        <v>45302.0</v>
      </c>
      <c r="E8889" s="73" t="s">
        <v>1372</v>
      </c>
      <c r="F8889" s="130" t="s">
        <v>11155</v>
      </c>
      <c r="G8889" s="73" t="s">
        <v>18</v>
      </c>
      <c r="H8889" s="347" t="s">
        <v>1224</v>
      </c>
      <c r="I8889" s="287"/>
      <c r="J8889" s="285"/>
      <c r="K8889" s="21"/>
      <c r="L8889" s="21"/>
      <c r="M8889" s="21"/>
      <c r="N8889" s="22">
        <f t="shared" si="2"/>
        <v>46206</v>
      </c>
      <c r="O8889" s="23">
        <f>'RESOLUCIONES EPG'!$N8889-'RESOLUCIONES EPG'!$D8889</f>
        <v>904</v>
      </c>
    </row>
    <row r="8890" ht="15.75" customHeight="1">
      <c r="A8890" s="275" t="str">
        <f>'RESOLUCIONES 2015'!A8885:H8885</f>
        <v/>
      </c>
      <c r="B8890" s="73"/>
      <c r="C8890" s="345">
        <v>38.0</v>
      </c>
      <c r="D8890" s="130">
        <v>45334.0</v>
      </c>
      <c r="E8890" s="73" t="s">
        <v>11156</v>
      </c>
      <c r="F8890" s="130" t="s">
        <v>1285</v>
      </c>
      <c r="G8890" s="73" t="s">
        <v>18</v>
      </c>
      <c r="H8890" s="347" t="s">
        <v>3057</v>
      </c>
      <c r="I8890" s="287"/>
      <c r="J8890" s="285"/>
      <c r="K8890" s="21"/>
      <c r="L8890" s="21"/>
      <c r="M8890" s="21"/>
      <c r="N8890" s="22">
        <f t="shared" si="2"/>
        <v>46206</v>
      </c>
      <c r="O8890" s="23">
        <f>'RESOLUCIONES EPG'!$N8890-'RESOLUCIONES EPG'!$D8890</f>
        <v>872</v>
      </c>
    </row>
    <row r="8891" ht="15.75" customHeight="1">
      <c r="A8891" s="275" t="str">
        <f>'RESOLUCIONES 2015'!A8886:H8886</f>
        <v/>
      </c>
      <c r="B8891" s="73"/>
      <c r="C8891" s="345">
        <v>39.0</v>
      </c>
      <c r="D8891" s="130">
        <v>45334.0</v>
      </c>
      <c r="E8891" s="73" t="s">
        <v>6565</v>
      </c>
      <c r="F8891" s="73" t="s">
        <v>11157</v>
      </c>
      <c r="G8891" s="73" t="s">
        <v>18</v>
      </c>
      <c r="H8891" s="169" t="s">
        <v>7331</v>
      </c>
      <c r="I8891" s="287"/>
      <c r="J8891" s="285"/>
      <c r="K8891" s="21"/>
      <c r="L8891" s="21"/>
      <c r="M8891" s="21"/>
      <c r="N8891" s="22">
        <f t="shared" si="2"/>
        <v>46206</v>
      </c>
      <c r="O8891" s="23">
        <f>'RESOLUCIONES EPG'!$N8891-'RESOLUCIONES EPG'!$D8891</f>
        <v>872</v>
      </c>
    </row>
    <row r="8892" ht="15.75" customHeight="1">
      <c r="A8892" s="275" t="str">
        <f>'RESOLUCIONES 2015'!A8887:H8887</f>
        <v/>
      </c>
      <c r="B8892" s="73"/>
      <c r="C8892" s="345">
        <v>40.0</v>
      </c>
      <c r="D8892" s="130">
        <v>45334.0</v>
      </c>
      <c r="E8892" s="73" t="s">
        <v>1845</v>
      </c>
      <c r="F8892" s="130" t="s">
        <v>11158</v>
      </c>
      <c r="G8892" s="73" t="s">
        <v>18</v>
      </c>
      <c r="H8892" s="169" t="s">
        <v>11159</v>
      </c>
      <c r="I8892" s="287"/>
      <c r="J8892" s="285"/>
      <c r="K8892" s="21"/>
      <c r="L8892" s="21"/>
      <c r="M8892" s="21"/>
      <c r="N8892" s="22">
        <f t="shared" si="2"/>
        <v>46206</v>
      </c>
      <c r="O8892" s="23">
        <f>'RESOLUCIONES EPG'!$N8892-'RESOLUCIONES EPG'!$D8892</f>
        <v>872</v>
      </c>
    </row>
    <row r="8893" ht="15.75" customHeight="1">
      <c r="A8893" s="275" t="str">
        <f>'RESOLUCIONES 2015'!A8888:H8888</f>
        <v/>
      </c>
      <c r="B8893" s="73"/>
      <c r="C8893" s="346">
        <v>41.0</v>
      </c>
      <c r="D8893" s="130">
        <v>45334.0</v>
      </c>
      <c r="E8893" s="73" t="s">
        <v>11160</v>
      </c>
      <c r="F8893" s="130" t="s">
        <v>11161</v>
      </c>
      <c r="G8893" s="73" t="s">
        <v>18</v>
      </c>
      <c r="H8893" s="169" t="s">
        <v>4749</v>
      </c>
      <c r="I8893" s="287"/>
      <c r="J8893" s="285"/>
      <c r="K8893" s="21"/>
      <c r="L8893" s="21"/>
      <c r="M8893" s="21"/>
      <c r="N8893" s="22">
        <f t="shared" si="2"/>
        <v>46206</v>
      </c>
      <c r="O8893" s="23">
        <f>'RESOLUCIONES EPG'!$N8893-'RESOLUCIONES EPG'!$D8893</f>
        <v>872</v>
      </c>
    </row>
    <row r="8894" ht="15.75" customHeight="1">
      <c r="A8894" s="275" t="str">
        <f>'RESOLUCIONES 2015'!A8889:H8889</f>
        <v/>
      </c>
      <c r="B8894" s="73"/>
      <c r="C8894" s="345">
        <v>42.0</v>
      </c>
      <c r="D8894" s="130">
        <v>45334.0</v>
      </c>
      <c r="E8894" s="73" t="s">
        <v>3388</v>
      </c>
      <c r="F8894" s="130" t="s">
        <v>11162</v>
      </c>
      <c r="G8894" s="73" t="s">
        <v>18</v>
      </c>
      <c r="H8894" s="169" t="s">
        <v>3057</v>
      </c>
      <c r="I8894" s="287"/>
      <c r="J8894" s="285"/>
      <c r="K8894" s="21"/>
      <c r="L8894" s="21"/>
      <c r="M8894" s="21"/>
      <c r="N8894" s="22">
        <f t="shared" si="2"/>
        <v>46206</v>
      </c>
      <c r="O8894" s="23">
        <f>'RESOLUCIONES EPG'!$N8894-'RESOLUCIONES EPG'!$D8894</f>
        <v>872</v>
      </c>
    </row>
    <row r="8895" ht="15.75" customHeight="1">
      <c r="A8895" s="275" t="str">
        <f>'RESOLUCIONES 2015'!A8890:H8890</f>
        <v/>
      </c>
      <c r="B8895" s="73"/>
      <c r="C8895" s="345">
        <v>43.0</v>
      </c>
      <c r="D8895" s="130">
        <v>45334.0</v>
      </c>
      <c r="E8895" s="73" t="s">
        <v>11163</v>
      </c>
      <c r="F8895" s="130" t="s">
        <v>6264</v>
      </c>
      <c r="G8895" s="73" t="s">
        <v>18</v>
      </c>
      <c r="H8895" s="169" t="s">
        <v>3057</v>
      </c>
      <c r="I8895" s="287"/>
      <c r="J8895" s="285"/>
      <c r="K8895" s="21"/>
      <c r="L8895" s="21"/>
      <c r="M8895" s="21"/>
      <c r="N8895" s="22">
        <f t="shared" si="2"/>
        <v>46206</v>
      </c>
      <c r="O8895" s="23">
        <f>'RESOLUCIONES EPG'!$N8895-'RESOLUCIONES EPG'!$D8895</f>
        <v>872</v>
      </c>
    </row>
    <row r="8896" ht="15.75" customHeight="1">
      <c r="A8896" s="275" t="str">
        <f>'RESOLUCIONES 2015'!A8891:H8891</f>
        <v/>
      </c>
      <c r="B8896" s="73" t="s">
        <v>7852</v>
      </c>
      <c r="C8896" s="345">
        <v>44.0</v>
      </c>
      <c r="D8896" s="130">
        <v>45334.0</v>
      </c>
      <c r="E8896" s="73" t="s">
        <v>2265</v>
      </c>
      <c r="F8896" s="130" t="s">
        <v>3562</v>
      </c>
      <c r="G8896" s="73" t="s">
        <v>18</v>
      </c>
      <c r="H8896" s="169" t="s">
        <v>11164</v>
      </c>
      <c r="I8896" s="287"/>
      <c r="J8896" s="285"/>
      <c r="K8896" s="21"/>
      <c r="L8896" s="21"/>
      <c r="M8896" s="21"/>
      <c r="N8896" s="22">
        <f t="shared" si="2"/>
        <v>46206</v>
      </c>
      <c r="O8896" s="23">
        <f>'RESOLUCIONES EPG'!$N8896-'RESOLUCIONES EPG'!$D8896</f>
        <v>872</v>
      </c>
    </row>
    <row r="8897" ht="15.75" customHeight="1">
      <c r="A8897" s="275" t="str">
        <f>'RESOLUCIONES 2015'!A8892:H8892</f>
        <v/>
      </c>
      <c r="B8897" s="73"/>
      <c r="C8897" s="346">
        <v>45.0</v>
      </c>
      <c r="D8897" s="130">
        <v>45334.0</v>
      </c>
      <c r="E8897" s="73" t="s">
        <v>11165</v>
      </c>
      <c r="F8897" s="130" t="s">
        <v>11166</v>
      </c>
      <c r="G8897" s="73" t="s">
        <v>18</v>
      </c>
      <c r="H8897" s="169" t="s">
        <v>9750</v>
      </c>
      <c r="I8897" s="287"/>
      <c r="J8897" s="285"/>
      <c r="K8897" s="21"/>
      <c r="L8897" s="21"/>
      <c r="M8897" s="21"/>
      <c r="N8897" s="22">
        <f t="shared" si="2"/>
        <v>46206</v>
      </c>
      <c r="O8897" s="23">
        <f>'RESOLUCIONES EPG'!$N8897-'RESOLUCIONES EPG'!$D8897</f>
        <v>872</v>
      </c>
    </row>
    <row r="8898" ht="15.75" customHeight="1">
      <c r="A8898" s="275" t="str">
        <f>'RESOLUCIONES 2015'!A8893:H8893</f>
        <v/>
      </c>
      <c r="B8898" s="73"/>
      <c r="C8898" s="345">
        <v>46.0</v>
      </c>
      <c r="D8898" s="130">
        <v>45334.0</v>
      </c>
      <c r="E8898" s="73" t="s">
        <v>1941</v>
      </c>
      <c r="F8898" s="130" t="s">
        <v>11167</v>
      </c>
      <c r="G8898" s="73" t="s">
        <v>18</v>
      </c>
      <c r="H8898" s="169" t="s">
        <v>4749</v>
      </c>
      <c r="I8898" s="287"/>
      <c r="J8898" s="285"/>
      <c r="K8898" s="21"/>
      <c r="L8898" s="21"/>
      <c r="M8898" s="21"/>
      <c r="N8898" s="22">
        <f t="shared" si="2"/>
        <v>46206</v>
      </c>
      <c r="O8898" s="23">
        <f>'RESOLUCIONES EPG'!$N8898-'RESOLUCIONES EPG'!$D8898</f>
        <v>872</v>
      </c>
    </row>
    <row r="8899" ht="15.75" customHeight="1">
      <c r="A8899" s="275" t="str">
        <f>'RESOLUCIONES 2015'!A8894:H8894</f>
        <v/>
      </c>
      <c r="B8899" s="73"/>
      <c r="C8899" s="345">
        <v>47.0</v>
      </c>
      <c r="D8899" s="130">
        <v>45334.0</v>
      </c>
      <c r="E8899" s="73" t="s">
        <v>5828</v>
      </c>
      <c r="F8899" s="130" t="s">
        <v>11168</v>
      </c>
      <c r="G8899" s="73" t="s">
        <v>18</v>
      </c>
      <c r="H8899" s="169" t="s">
        <v>1652</v>
      </c>
      <c r="I8899" s="287"/>
      <c r="J8899" s="285"/>
      <c r="K8899" s="21"/>
      <c r="L8899" s="21"/>
      <c r="M8899" s="21"/>
      <c r="N8899" s="22">
        <f t="shared" si="2"/>
        <v>46206</v>
      </c>
      <c r="O8899" s="23">
        <f>'RESOLUCIONES EPG'!$N8899-'RESOLUCIONES EPG'!$D8899</f>
        <v>872</v>
      </c>
    </row>
    <row r="8900" ht="15.75" customHeight="1">
      <c r="A8900" s="275" t="str">
        <f>'RESOLUCIONES 2015'!A8895:H8895</f>
        <v/>
      </c>
      <c r="B8900" s="73"/>
      <c r="C8900" s="345">
        <v>48.0</v>
      </c>
      <c r="D8900" s="130">
        <v>45334.0</v>
      </c>
      <c r="E8900" s="73" t="s">
        <v>6887</v>
      </c>
      <c r="F8900" s="130" t="s">
        <v>11169</v>
      </c>
      <c r="G8900" s="73" t="s">
        <v>18</v>
      </c>
      <c r="H8900" s="347" t="s">
        <v>7051</v>
      </c>
      <c r="I8900" s="287"/>
      <c r="J8900" s="285"/>
      <c r="K8900" s="21"/>
      <c r="L8900" s="21"/>
      <c r="M8900" s="21"/>
      <c r="N8900" s="22">
        <f t="shared" si="2"/>
        <v>46206</v>
      </c>
      <c r="O8900" s="23">
        <f>'RESOLUCIONES EPG'!$N8900-'RESOLUCIONES EPG'!$D8900</f>
        <v>872</v>
      </c>
    </row>
    <row r="8901" ht="15.75" customHeight="1">
      <c r="A8901" s="275" t="str">
        <f>'RESOLUCIONES 2015'!A8896:H8896</f>
        <v/>
      </c>
      <c r="B8901" s="73"/>
      <c r="C8901" s="346">
        <v>49.0</v>
      </c>
      <c r="D8901" s="130">
        <v>45334.0</v>
      </c>
      <c r="E8901" s="73" t="s">
        <v>5747</v>
      </c>
      <c r="F8901" s="130" t="s">
        <v>11170</v>
      </c>
      <c r="G8901" s="73" t="s">
        <v>18</v>
      </c>
      <c r="H8901" s="169" t="s">
        <v>7051</v>
      </c>
      <c r="I8901" s="287"/>
      <c r="J8901" s="285"/>
      <c r="K8901" s="21"/>
      <c r="L8901" s="21"/>
      <c r="M8901" s="21"/>
      <c r="N8901" s="22">
        <f t="shared" si="2"/>
        <v>46206</v>
      </c>
      <c r="O8901" s="23">
        <f>'RESOLUCIONES EPG'!$N8901-'RESOLUCIONES EPG'!$D8901</f>
        <v>872</v>
      </c>
    </row>
    <row r="8902" ht="15.75" customHeight="1">
      <c r="A8902" s="275" t="str">
        <f>'RESOLUCIONES 2015'!A8897:H8897</f>
        <v/>
      </c>
      <c r="B8902" s="73" t="s">
        <v>7852</v>
      </c>
      <c r="C8902" s="345">
        <v>50.0</v>
      </c>
      <c r="D8902" s="130">
        <v>45303.0</v>
      </c>
      <c r="E8902" s="73" t="s">
        <v>11171</v>
      </c>
      <c r="F8902" s="130" t="s">
        <v>11172</v>
      </c>
      <c r="G8902" s="73" t="s">
        <v>18</v>
      </c>
      <c r="H8902" s="169" t="s">
        <v>7331</v>
      </c>
      <c r="I8902" s="287"/>
      <c r="J8902" s="285"/>
      <c r="K8902" s="21"/>
      <c r="L8902" s="21"/>
      <c r="M8902" s="21"/>
      <c r="N8902" s="22">
        <f t="shared" si="2"/>
        <v>46206</v>
      </c>
      <c r="O8902" s="23">
        <f>'RESOLUCIONES EPG'!$N8902-'RESOLUCIONES EPG'!$D8902</f>
        <v>903</v>
      </c>
    </row>
    <row r="8903" ht="15.75" customHeight="1">
      <c r="A8903" s="275" t="str">
        <f>'RESOLUCIONES 2015'!A8898:H8898</f>
        <v/>
      </c>
      <c r="B8903" s="73"/>
      <c r="C8903" s="345">
        <v>51.0</v>
      </c>
      <c r="D8903" s="130">
        <v>45303.0</v>
      </c>
      <c r="E8903" s="73" t="s">
        <v>11173</v>
      </c>
      <c r="F8903" s="130" t="s">
        <v>11174</v>
      </c>
      <c r="G8903" s="73" t="s">
        <v>18</v>
      </c>
      <c r="H8903" s="347" t="s">
        <v>1407</v>
      </c>
      <c r="I8903" s="287"/>
      <c r="J8903" s="285"/>
      <c r="K8903" s="21"/>
      <c r="L8903" s="21"/>
      <c r="M8903" s="21"/>
      <c r="N8903" s="22">
        <f t="shared" si="2"/>
        <v>46206</v>
      </c>
      <c r="O8903" s="23">
        <f>'RESOLUCIONES EPG'!$N8903-'RESOLUCIONES EPG'!$D8903</f>
        <v>903</v>
      </c>
    </row>
    <row r="8904" ht="15.75" customHeight="1">
      <c r="A8904" s="275" t="str">
        <f>'RESOLUCIONES 2015'!A8899:H8899</f>
        <v/>
      </c>
      <c r="B8904" s="73"/>
      <c r="C8904" s="345">
        <v>52.0</v>
      </c>
      <c r="D8904" s="130">
        <v>45303.0</v>
      </c>
      <c r="E8904" s="73" t="s">
        <v>11175</v>
      </c>
      <c r="F8904" s="130" t="s">
        <v>11176</v>
      </c>
      <c r="G8904" s="73" t="s">
        <v>18</v>
      </c>
      <c r="H8904" s="169" t="s">
        <v>4646</v>
      </c>
      <c r="I8904" s="287"/>
      <c r="J8904" s="285"/>
      <c r="K8904" s="21"/>
      <c r="L8904" s="21"/>
      <c r="M8904" s="21"/>
      <c r="N8904" s="22">
        <f t="shared" si="2"/>
        <v>46206</v>
      </c>
      <c r="O8904" s="23">
        <f>'RESOLUCIONES EPG'!$N8904-'RESOLUCIONES EPG'!$D8904</f>
        <v>903</v>
      </c>
    </row>
    <row r="8905" ht="15.75" customHeight="1">
      <c r="A8905" s="275" t="str">
        <f>'RESOLUCIONES 2015'!A8900:H8900</f>
        <v/>
      </c>
      <c r="B8905" s="73"/>
      <c r="C8905" s="349">
        <v>53.0</v>
      </c>
      <c r="D8905" s="130">
        <v>45309.0</v>
      </c>
      <c r="E8905" s="350" t="s">
        <v>1459</v>
      </c>
      <c r="F8905" s="130" t="s">
        <v>11177</v>
      </c>
      <c r="G8905" s="73" t="s">
        <v>18</v>
      </c>
      <c r="H8905" s="169" t="s">
        <v>10853</v>
      </c>
      <c r="I8905" s="287"/>
      <c r="J8905" s="285"/>
      <c r="K8905" s="21"/>
      <c r="L8905" s="21"/>
      <c r="M8905" s="21"/>
      <c r="N8905" s="22">
        <f t="shared" si="2"/>
        <v>46206</v>
      </c>
      <c r="O8905" s="23">
        <f>'RESOLUCIONES EPG'!$N8905-'RESOLUCIONES EPG'!$D8905</f>
        <v>897</v>
      </c>
    </row>
    <row r="8906" ht="15.75" customHeight="1">
      <c r="A8906" s="275" t="str">
        <f>'RESOLUCIONES 2015'!A8901:H8901</f>
        <v/>
      </c>
      <c r="B8906" s="73"/>
      <c r="C8906" s="351">
        <v>54.0</v>
      </c>
      <c r="D8906" s="130">
        <v>45309.0</v>
      </c>
      <c r="E8906" s="73" t="s">
        <v>9124</v>
      </c>
      <c r="F8906" s="130" t="s">
        <v>11178</v>
      </c>
      <c r="G8906" s="73" t="s">
        <v>18</v>
      </c>
      <c r="H8906" s="169" t="s">
        <v>4601</v>
      </c>
      <c r="I8906" s="287"/>
      <c r="J8906" s="285"/>
      <c r="K8906" s="21"/>
      <c r="L8906" s="21"/>
      <c r="M8906" s="21"/>
      <c r="N8906" s="22">
        <f t="shared" si="2"/>
        <v>46206</v>
      </c>
      <c r="O8906" s="23">
        <f>'RESOLUCIONES EPG'!$N8906-'RESOLUCIONES EPG'!$D8906</f>
        <v>897</v>
      </c>
    </row>
    <row r="8907" ht="15.75" customHeight="1">
      <c r="A8907" s="275" t="str">
        <f>'RESOLUCIONES 2015'!A8902:H8902</f>
        <v/>
      </c>
      <c r="B8907" s="73"/>
      <c r="C8907" s="351">
        <v>55.0</v>
      </c>
      <c r="D8907" s="130">
        <v>45309.0</v>
      </c>
      <c r="E8907" s="73" t="s">
        <v>1656</v>
      </c>
      <c r="F8907" s="130" t="s">
        <v>11179</v>
      </c>
      <c r="G8907" s="73" t="s">
        <v>18</v>
      </c>
      <c r="H8907" s="169" t="s">
        <v>3093</v>
      </c>
      <c r="I8907" s="287"/>
      <c r="J8907" s="285"/>
      <c r="K8907" s="21"/>
      <c r="L8907" s="21"/>
      <c r="M8907" s="21"/>
      <c r="N8907" s="22">
        <f t="shared" si="2"/>
        <v>46206</v>
      </c>
      <c r="O8907" s="23">
        <f>'RESOLUCIONES EPG'!$N8907-'RESOLUCIONES EPG'!$D8907</f>
        <v>897</v>
      </c>
    </row>
    <row r="8908" ht="15.75" customHeight="1">
      <c r="A8908" s="275" t="str">
        <f>'RESOLUCIONES 2015'!A8903:H8903</f>
        <v/>
      </c>
      <c r="B8908" s="73"/>
      <c r="C8908" s="351">
        <v>56.0</v>
      </c>
      <c r="D8908" s="130">
        <v>45309.0</v>
      </c>
      <c r="E8908" s="73" t="s">
        <v>6588</v>
      </c>
      <c r="F8908" s="130" t="s">
        <v>11180</v>
      </c>
      <c r="G8908" s="73" t="s">
        <v>18</v>
      </c>
      <c r="H8908" s="169" t="s">
        <v>7331</v>
      </c>
      <c r="I8908" s="287"/>
      <c r="J8908" s="285"/>
      <c r="K8908" s="21"/>
      <c r="L8908" s="21"/>
      <c r="M8908" s="21"/>
      <c r="N8908" s="22">
        <f t="shared" si="2"/>
        <v>46206</v>
      </c>
      <c r="O8908" s="23">
        <f>'RESOLUCIONES EPG'!$N8908-'RESOLUCIONES EPG'!$D8908</f>
        <v>897</v>
      </c>
    </row>
    <row r="8909" ht="15.75" customHeight="1">
      <c r="A8909" s="275" t="str">
        <f>'RESOLUCIONES 2015'!A8904:H8904</f>
        <v/>
      </c>
      <c r="B8909" s="73"/>
      <c r="C8909" s="349">
        <v>57.0</v>
      </c>
      <c r="D8909" s="130">
        <v>45309.0</v>
      </c>
      <c r="E8909" s="73" t="s">
        <v>11181</v>
      </c>
      <c r="F8909" s="130" t="s">
        <v>10193</v>
      </c>
      <c r="G8909" s="73" t="s">
        <v>18</v>
      </c>
      <c r="H8909" s="169" t="s">
        <v>3093</v>
      </c>
      <c r="I8909" s="287"/>
      <c r="J8909" s="285"/>
      <c r="K8909" s="21"/>
      <c r="L8909" s="21"/>
      <c r="M8909" s="21"/>
      <c r="N8909" s="22">
        <f t="shared" si="2"/>
        <v>46206</v>
      </c>
      <c r="O8909" s="23">
        <f>'RESOLUCIONES EPG'!$N8909-'RESOLUCIONES EPG'!$D8909</f>
        <v>897</v>
      </c>
    </row>
    <row r="8910" ht="15.75" customHeight="1">
      <c r="A8910" s="275" t="str">
        <f>'RESOLUCIONES 2015'!A8905:H8905</f>
        <v/>
      </c>
      <c r="B8910" s="73"/>
      <c r="C8910" s="351">
        <v>58.0</v>
      </c>
      <c r="D8910" s="130">
        <v>45309.0</v>
      </c>
      <c r="E8910" s="73" t="s">
        <v>5875</v>
      </c>
      <c r="F8910" s="130" t="s">
        <v>9458</v>
      </c>
      <c r="G8910" s="73" t="s">
        <v>18</v>
      </c>
      <c r="H8910" s="169" t="s">
        <v>4642</v>
      </c>
      <c r="I8910" s="287"/>
      <c r="J8910" s="285"/>
      <c r="K8910" s="21"/>
      <c r="L8910" s="21"/>
      <c r="M8910" s="21"/>
      <c r="N8910" s="22">
        <f t="shared" si="2"/>
        <v>46206</v>
      </c>
      <c r="O8910" s="23">
        <f>'RESOLUCIONES EPG'!$N8910-'RESOLUCIONES EPG'!$D8910</f>
        <v>897</v>
      </c>
    </row>
    <row r="8911" ht="15.75" customHeight="1">
      <c r="A8911" s="275" t="str">
        <f>'RESOLUCIONES 2015'!A8906:H8906</f>
        <v/>
      </c>
      <c r="B8911" s="73"/>
      <c r="C8911" s="351">
        <v>59.0</v>
      </c>
      <c r="D8911" s="130">
        <v>45309.0</v>
      </c>
      <c r="E8911" s="73" t="s">
        <v>9440</v>
      </c>
      <c r="F8911" s="130" t="s">
        <v>9441</v>
      </c>
      <c r="G8911" s="73" t="s">
        <v>18</v>
      </c>
      <c r="H8911" s="169" t="s">
        <v>11182</v>
      </c>
      <c r="I8911" s="287"/>
      <c r="J8911" s="285"/>
      <c r="K8911" s="21"/>
      <c r="L8911" s="21"/>
      <c r="M8911" s="21"/>
      <c r="N8911" s="22">
        <f t="shared" si="2"/>
        <v>46206</v>
      </c>
      <c r="O8911" s="23">
        <f>'RESOLUCIONES EPG'!$N8911-'RESOLUCIONES EPG'!$D8911</f>
        <v>897</v>
      </c>
    </row>
    <row r="8912" ht="15.75" customHeight="1">
      <c r="A8912" s="275" t="str">
        <f>'RESOLUCIONES 2015'!A8907:H8907</f>
        <v/>
      </c>
      <c r="B8912" s="73"/>
      <c r="C8912" s="351">
        <v>60.0</v>
      </c>
      <c r="D8912" s="130">
        <v>45309.0</v>
      </c>
      <c r="E8912" s="73" t="s">
        <v>11183</v>
      </c>
      <c r="F8912" s="130" t="s">
        <v>8561</v>
      </c>
      <c r="G8912" s="73" t="s">
        <v>18</v>
      </c>
      <c r="H8912" s="169" t="s">
        <v>4646</v>
      </c>
      <c r="I8912" s="287"/>
      <c r="J8912" s="285"/>
      <c r="K8912" s="21"/>
      <c r="L8912" s="21"/>
      <c r="M8912" s="21"/>
      <c r="N8912" s="22">
        <f t="shared" si="2"/>
        <v>46206</v>
      </c>
      <c r="O8912" s="23">
        <f>'RESOLUCIONES EPG'!$N8912-'RESOLUCIONES EPG'!$D8912</f>
        <v>897</v>
      </c>
    </row>
    <row r="8913" ht="15.75" customHeight="1">
      <c r="A8913" s="275" t="str">
        <f>'RESOLUCIONES 2015'!A8908:H8908</f>
        <v/>
      </c>
      <c r="B8913" s="73"/>
      <c r="C8913" s="351">
        <v>61.0</v>
      </c>
      <c r="D8913" s="130">
        <v>45309.0</v>
      </c>
      <c r="E8913" s="73" t="s">
        <v>11184</v>
      </c>
      <c r="F8913" s="130" t="s">
        <v>11185</v>
      </c>
      <c r="G8913" s="73" t="s">
        <v>18</v>
      </c>
      <c r="H8913" s="169" t="s">
        <v>3093</v>
      </c>
      <c r="I8913" s="287"/>
      <c r="J8913" s="285"/>
      <c r="K8913" s="21"/>
      <c r="L8913" s="21"/>
      <c r="M8913" s="21"/>
      <c r="N8913" s="22">
        <f t="shared" si="2"/>
        <v>46206</v>
      </c>
      <c r="O8913" s="23">
        <f>'RESOLUCIONES EPG'!$N8913-'RESOLUCIONES EPG'!$D8913</f>
        <v>897</v>
      </c>
    </row>
    <row r="8914" ht="15.75" customHeight="1">
      <c r="A8914" s="275" t="str">
        <f>'RESOLUCIONES 2015'!A8909:H8909</f>
        <v/>
      </c>
      <c r="B8914" s="73"/>
      <c r="C8914" s="351">
        <v>62.0</v>
      </c>
      <c r="D8914" s="130">
        <v>45309.0</v>
      </c>
      <c r="E8914" s="73" t="s">
        <v>11186</v>
      </c>
      <c r="F8914" s="130" t="s">
        <v>11187</v>
      </c>
      <c r="G8914" s="73" t="s">
        <v>18</v>
      </c>
      <c r="H8914" s="169" t="s">
        <v>10853</v>
      </c>
      <c r="I8914" s="287"/>
      <c r="J8914" s="285"/>
      <c r="K8914" s="21"/>
      <c r="L8914" s="21"/>
      <c r="M8914" s="21"/>
      <c r="N8914" s="22">
        <f t="shared" si="2"/>
        <v>46206</v>
      </c>
      <c r="O8914" s="23">
        <f>'RESOLUCIONES EPG'!$N8914-'RESOLUCIONES EPG'!$D8914</f>
        <v>897</v>
      </c>
    </row>
    <row r="8915" ht="15.75" customHeight="1">
      <c r="A8915" s="275" t="str">
        <f>'RESOLUCIONES 2015'!A8910:H8910</f>
        <v/>
      </c>
      <c r="B8915" s="73"/>
      <c r="C8915" s="349">
        <v>63.0</v>
      </c>
      <c r="D8915" s="130">
        <v>45309.0</v>
      </c>
      <c r="E8915" s="73" t="s">
        <v>2727</v>
      </c>
      <c r="F8915" s="130" t="s">
        <v>11188</v>
      </c>
      <c r="G8915" s="73" t="s">
        <v>18</v>
      </c>
      <c r="H8915" s="169" t="s">
        <v>4749</v>
      </c>
      <c r="I8915" s="287"/>
      <c r="J8915" s="285"/>
      <c r="K8915" s="21"/>
      <c r="L8915" s="21"/>
      <c r="M8915" s="21"/>
      <c r="N8915" s="22">
        <f t="shared" si="2"/>
        <v>46206</v>
      </c>
      <c r="O8915" s="23">
        <f>'RESOLUCIONES EPG'!$N8915-'RESOLUCIONES EPG'!$D8915</f>
        <v>897</v>
      </c>
    </row>
    <row r="8916" ht="15.75" customHeight="1">
      <c r="A8916" s="275" t="str">
        <f>'RESOLUCIONES 2015'!A8911:H8911</f>
        <v/>
      </c>
      <c r="B8916" s="73"/>
      <c r="C8916" s="351">
        <v>64.0</v>
      </c>
      <c r="D8916" s="130">
        <v>45309.0</v>
      </c>
      <c r="E8916" s="73" t="s">
        <v>3386</v>
      </c>
      <c r="F8916" s="130" t="s">
        <v>11016</v>
      </c>
      <c r="G8916" s="73" t="s">
        <v>18</v>
      </c>
      <c r="H8916" s="169" t="s">
        <v>4966</v>
      </c>
      <c r="I8916" s="287"/>
      <c r="J8916" s="285"/>
      <c r="K8916" s="21"/>
      <c r="L8916" s="21"/>
      <c r="M8916" s="21"/>
      <c r="N8916" s="22">
        <f t="shared" si="2"/>
        <v>46206</v>
      </c>
      <c r="O8916" s="23">
        <f>'RESOLUCIONES EPG'!$N8916-'RESOLUCIONES EPG'!$D8916</f>
        <v>897</v>
      </c>
    </row>
    <row r="8917" ht="15.75" customHeight="1">
      <c r="A8917" s="275" t="str">
        <f>'RESOLUCIONES 2015'!A8912:H8912</f>
        <v/>
      </c>
      <c r="B8917" s="73"/>
      <c r="C8917" s="351">
        <v>65.0</v>
      </c>
      <c r="D8917" s="130">
        <v>45309.0</v>
      </c>
      <c r="E8917" s="73" t="s">
        <v>11189</v>
      </c>
      <c r="F8917" s="130" t="s">
        <v>11190</v>
      </c>
      <c r="G8917" s="73" t="s">
        <v>18</v>
      </c>
      <c r="H8917" s="169" t="s">
        <v>1224</v>
      </c>
      <c r="I8917" s="287"/>
      <c r="J8917" s="285"/>
      <c r="K8917" s="21"/>
      <c r="L8917" s="21"/>
      <c r="M8917" s="21"/>
      <c r="N8917" s="22">
        <f t="shared" si="2"/>
        <v>46206</v>
      </c>
      <c r="O8917" s="23">
        <f>'RESOLUCIONES EPG'!$N8917-'RESOLUCIONES EPG'!$D8917</f>
        <v>897</v>
      </c>
    </row>
    <row r="8918" ht="15.75" customHeight="1">
      <c r="A8918" s="275" t="str">
        <f>'RESOLUCIONES 2015'!A8913:H8913</f>
        <v/>
      </c>
      <c r="B8918" s="73"/>
      <c r="C8918" s="351">
        <v>66.0</v>
      </c>
      <c r="D8918" s="130">
        <v>45309.0</v>
      </c>
      <c r="E8918" s="73" t="s">
        <v>6549</v>
      </c>
      <c r="F8918" s="130" t="s">
        <v>11191</v>
      </c>
      <c r="G8918" s="73" t="s">
        <v>18</v>
      </c>
      <c r="H8918" s="169" t="s">
        <v>1407</v>
      </c>
      <c r="I8918" s="287"/>
      <c r="J8918" s="285"/>
      <c r="K8918" s="21"/>
      <c r="L8918" s="21"/>
      <c r="M8918" s="21"/>
      <c r="N8918" s="22">
        <f t="shared" si="2"/>
        <v>46206</v>
      </c>
      <c r="O8918" s="23">
        <f>'RESOLUCIONES EPG'!$N8918-'RESOLUCIONES EPG'!$D8918</f>
        <v>897</v>
      </c>
    </row>
    <row r="8919" ht="15.75" customHeight="1">
      <c r="A8919" s="275" t="str">
        <f>'RESOLUCIONES 2015'!A8914:H8914</f>
        <v/>
      </c>
      <c r="B8919" s="73"/>
      <c r="C8919" s="351">
        <v>67.0</v>
      </c>
      <c r="D8919" s="130">
        <v>45309.0</v>
      </c>
      <c r="E8919" s="73" t="s">
        <v>10672</v>
      </c>
      <c r="F8919" s="130" t="s">
        <v>3294</v>
      </c>
      <c r="G8919" s="73" t="s">
        <v>1624</v>
      </c>
      <c r="H8919" s="169"/>
      <c r="I8919" s="287"/>
      <c r="J8919" s="285"/>
      <c r="K8919" s="21"/>
      <c r="L8919" s="21"/>
      <c r="M8919" s="21"/>
      <c r="N8919" s="22">
        <f t="shared" si="2"/>
        <v>46206</v>
      </c>
      <c r="O8919" s="23">
        <f>'RESOLUCIONES EPG'!$N8919-'RESOLUCIONES EPG'!$D8919</f>
        <v>897</v>
      </c>
    </row>
    <row r="8920" ht="15.75" customHeight="1">
      <c r="A8920" s="275" t="str">
        <f>'RESOLUCIONES 2015'!A8915:H8915</f>
        <v/>
      </c>
      <c r="B8920" s="73" t="s">
        <v>7852</v>
      </c>
      <c r="C8920" s="351">
        <v>68.0</v>
      </c>
      <c r="D8920" s="130">
        <v>45309.0</v>
      </c>
      <c r="E8920" s="73" t="s">
        <v>11192</v>
      </c>
      <c r="F8920" s="130" t="s">
        <v>11193</v>
      </c>
      <c r="G8920" s="73" t="s">
        <v>18</v>
      </c>
      <c r="H8920" s="169" t="s">
        <v>4601</v>
      </c>
      <c r="I8920" s="287"/>
      <c r="J8920" s="285"/>
      <c r="K8920" s="21"/>
      <c r="L8920" s="21"/>
      <c r="M8920" s="21"/>
      <c r="N8920" s="22">
        <f t="shared" si="2"/>
        <v>46206</v>
      </c>
      <c r="O8920" s="23">
        <f>'RESOLUCIONES EPG'!$N8920-'RESOLUCIONES EPG'!$D8920</f>
        <v>897</v>
      </c>
    </row>
    <row r="8921" ht="15.75" customHeight="1">
      <c r="A8921" s="275" t="str">
        <f>'RESOLUCIONES 2015'!A8916:H8916</f>
        <v/>
      </c>
      <c r="B8921" s="73" t="s">
        <v>7852</v>
      </c>
      <c r="C8921" s="349">
        <v>69.0</v>
      </c>
      <c r="D8921" s="130">
        <v>45309.0</v>
      </c>
      <c r="E8921" s="73" t="s">
        <v>11194</v>
      </c>
      <c r="F8921" s="130" t="s">
        <v>11195</v>
      </c>
      <c r="G8921" s="73" t="s">
        <v>18</v>
      </c>
      <c r="H8921" s="169" t="s">
        <v>4642</v>
      </c>
      <c r="I8921" s="287"/>
      <c r="J8921" s="285"/>
      <c r="K8921" s="21"/>
      <c r="L8921" s="21"/>
      <c r="M8921" s="21"/>
      <c r="N8921" s="22">
        <f t="shared" si="2"/>
        <v>46206</v>
      </c>
      <c r="O8921" s="23">
        <f>'RESOLUCIONES EPG'!$N8921-'RESOLUCIONES EPG'!$D8921</f>
        <v>897</v>
      </c>
    </row>
    <row r="8922" ht="15.75" customHeight="1">
      <c r="A8922" s="275" t="str">
        <f>'RESOLUCIONES 2015'!A8917:H8917</f>
        <v/>
      </c>
      <c r="B8922" s="73" t="s">
        <v>7852</v>
      </c>
      <c r="C8922" s="351">
        <v>70.0</v>
      </c>
      <c r="D8922" s="130">
        <v>45310.0</v>
      </c>
      <c r="E8922" s="73" t="s">
        <v>7344</v>
      </c>
      <c r="F8922" s="130" t="s">
        <v>10967</v>
      </c>
      <c r="G8922" s="73" t="s">
        <v>1624</v>
      </c>
      <c r="H8922" s="169"/>
      <c r="I8922" s="287"/>
      <c r="J8922" s="285"/>
      <c r="K8922" s="21"/>
      <c r="L8922" s="21"/>
      <c r="M8922" s="21"/>
      <c r="N8922" s="22">
        <f t="shared" si="2"/>
        <v>46206</v>
      </c>
      <c r="O8922" s="23">
        <f>'RESOLUCIONES EPG'!$N8922-'RESOLUCIONES EPG'!$D8922</f>
        <v>896</v>
      </c>
    </row>
    <row r="8923" ht="15.75" customHeight="1">
      <c r="A8923" s="275" t="str">
        <f>'RESOLUCIONES 2015'!A8918:H8918</f>
        <v/>
      </c>
      <c r="B8923" s="73" t="s">
        <v>7852</v>
      </c>
      <c r="C8923" s="351">
        <v>71.0</v>
      </c>
      <c r="D8923" s="130">
        <v>45316.0</v>
      </c>
      <c r="E8923" s="73" t="s">
        <v>6208</v>
      </c>
      <c r="F8923" s="130" t="s">
        <v>11196</v>
      </c>
      <c r="G8923" s="73" t="s">
        <v>18</v>
      </c>
      <c r="H8923" s="169" t="s">
        <v>6323</v>
      </c>
      <c r="I8923" s="287"/>
      <c r="J8923" s="285"/>
      <c r="K8923" s="21"/>
      <c r="L8923" s="21"/>
      <c r="M8923" s="21"/>
      <c r="N8923" s="22">
        <f t="shared" si="2"/>
        <v>46206</v>
      </c>
      <c r="O8923" s="23">
        <f>'RESOLUCIONES EPG'!$N8923-'RESOLUCIONES EPG'!$D8923</f>
        <v>890</v>
      </c>
    </row>
    <row r="8924" ht="15.75" customHeight="1">
      <c r="A8924" s="275" t="str">
        <f>'RESOLUCIONES 2015'!A8919:H8919</f>
        <v/>
      </c>
      <c r="B8924" s="73" t="s">
        <v>7852</v>
      </c>
      <c r="C8924" s="351">
        <v>72.0</v>
      </c>
      <c r="D8924" s="130">
        <v>45316.0</v>
      </c>
      <c r="E8924" s="73" t="s">
        <v>11197</v>
      </c>
      <c r="F8924" s="130" t="s">
        <v>11198</v>
      </c>
      <c r="G8924" s="73" t="s">
        <v>18</v>
      </c>
      <c r="H8924" s="169" t="s">
        <v>11159</v>
      </c>
      <c r="I8924" s="287"/>
      <c r="J8924" s="285"/>
      <c r="K8924" s="21"/>
      <c r="L8924" s="21"/>
      <c r="M8924" s="21"/>
      <c r="N8924" s="22">
        <f t="shared" si="2"/>
        <v>46206</v>
      </c>
      <c r="O8924" s="23">
        <f>'RESOLUCIONES EPG'!$N8924-'RESOLUCIONES EPG'!$D8924</f>
        <v>890</v>
      </c>
    </row>
    <row r="8925" ht="15.75" customHeight="1">
      <c r="A8925" s="275" t="str">
        <f>'RESOLUCIONES 2015'!A8920:H8920</f>
        <v/>
      </c>
      <c r="B8925" s="73" t="s">
        <v>7852</v>
      </c>
      <c r="C8925" s="351">
        <v>73.0</v>
      </c>
      <c r="D8925" s="130">
        <v>45316.0</v>
      </c>
      <c r="E8925" s="73" t="s">
        <v>11199</v>
      </c>
      <c r="F8925" s="130" t="s">
        <v>11200</v>
      </c>
      <c r="G8925" s="73" t="s">
        <v>18</v>
      </c>
      <c r="H8925" s="169" t="s">
        <v>4601</v>
      </c>
      <c r="I8925" s="287"/>
      <c r="J8925" s="285"/>
      <c r="K8925" s="21"/>
      <c r="L8925" s="21"/>
      <c r="M8925" s="21"/>
      <c r="N8925" s="22">
        <f t="shared" si="2"/>
        <v>46206</v>
      </c>
      <c r="O8925" s="23">
        <f>'RESOLUCIONES EPG'!$N8925-'RESOLUCIONES EPG'!$D8925</f>
        <v>890</v>
      </c>
    </row>
    <row r="8926" ht="15.75" customHeight="1">
      <c r="A8926" s="275" t="str">
        <f>'RESOLUCIONES 2015'!A8921:H8921</f>
        <v/>
      </c>
      <c r="B8926" s="73" t="s">
        <v>7852</v>
      </c>
      <c r="C8926" s="351">
        <v>74.0</v>
      </c>
      <c r="D8926" s="130">
        <v>45316.0</v>
      </c>
      <c r="E8926" s="73" t="s">
        <v>11201</v>
      </c>
      <c r="F8926" s="130" t="s">
        <v>11202</v>
      </c>
      <c r="G8926" s="73" t="s">
        <v>18</v>
      </c>
      <c r="H8926" s="169" t="s">
        <v>4601</v>
      </c>
      <c r="I8926" s="287"/>
      <c r="J8926" s="285"/>
      <c r="K8926" s="21"/>
      <c r="L8926" s="21"/>
      <c r="M8926" s="21"/>
      <c r="N8926" s="22">
        <f t="shared" si="2"/>
        <v>46206</v>
      </c>
      <c r="O8926" s="23">
        <f>'RESOLUCIONES EPG'!$N8926-'RESOLUCIONES EPG'!$D8926</f>
        <v>890</v>
      </c>
    </row>
    <row r="8927" ht="15.75" customHeight="1">
      <c r="A8927" s="275" t="str">
        <f>'RESOLUCIONES 2015'!A8922:H8922</f>
        <v/>
      </c>
      <c r="B8927" s="73" t="s">
        <v>7852</v>
      </c>
      <c r="C8927" s="344">
        <v>75.0</v>
      </c>
      <c r="D8927" s="130">
        <v>45316.0</v>
      </c>
      <c r="E8927" s="73" t="s">
        <v>11203</v>
      </c>
      <c r="F8927" s="130" t="s">
        <v>11204</v>
      </c>
      <c r="G8927" s="73" t="s">
        <v>18</v>
      </c>
      <c r="H8927" s="169" t="s">
        <v>4601</v>
      </c>
      <c r="I8927" s="287"/>
      <c r="J8927" s="285"/>
      <c r="K8927" s="21"/>
      <c r="L8927" s="21"/>
      <c r="M8927" s="21"/>
      <c r="N8927" s="22">
        <f t="shared" si="2"/>
        <v>46206</v>
      </c>
      <c r="O8927" s="23">
        <f>'RESOLUCIONES EPG'!$N8927-'RESOLUCIONES EPG'!$D8927</f>
        <v>890</v>
      </c>
    </row>
    <row r="8928" ht="15.75" customHeight="1">
      <c r="A8928" s="275" t="str">
        <f>'RESOLUCIONES 2015'!A8923:H8923</f>
        <v/>
      </c>
      <c r="B8928" s="73" t="s">
        <v>7852</v>
      </c>
      <c r="C8928" s="74">
        <v>76.0</v>
      </c>
      <c r="D8928" s="130">
        <v>45316.0</v>
      </c>
      <c r="E8928" s="73" t="s">
        <v>11205</v>
      </c>
      <c r="F8928" s="130" t="s">
        <v>11206</v>
      </c>
      <c r="G8928" s="73" t="s">
        <v>18</v>
      </c>
      <c r="H8928" s="169" t="s">
        <v>4601</v>
      </c>
      <c r="I8928" s="287"/>
      <c r="J8928" s="285"/>
      <c r="K8928" s="21"/>
      <c r="L8928" s="21"/>
      <c r="M8928" s="21"/>
      <c r="N8928" s="22">
        <f t="shared" si="2"/>
        <v>46206</v>
      </c>
      <c r="O8928" s="23">
        <f>'RESOLUCIONES EPG'!$N8928-'RESOLUCIONES EPG'!$D8928</f>
        <v>890</v>
      </c>
    </row>
    <row r="8929" ht="15.75" customHeight="1">
      <c r="A8929" s="275" t="str">
        <f>'RESOLUCIONES 2015'!A8924:H8924</f>
        <v/>
      </c>
      <c r="B8929" s="73" t="s">
        <v>7852</v>
      </c>
      <c r="C8929" s="74">
        <v>77.0</v>
      </c>
      <c r="D8929" s="130">
        <v>45316.0</v>
      </c>
      <c r="E8929" s="73" t="s">
        <v>11207</v>
      </c>
      <c r="F8929" s="130" t="s">
        <v>11208</v>
      </c>
      <c r="G8929" s="73" t="s">
        <v>18</v>
      </c>
      <c r="H8929" s="169" t="s">
        <v>11159</v>
      </c>
      <c r="I8929" s="287"/>
      <c r="J8929" s="285"/>
      <c r="K8929" s="21"/>
      <c r="L8929" s="21"/>
      <c r="M8929" s="21"/>
      <c r="N8929" s="22">
        <f t="shared" si="2"/>
        <v>46206</v>
      </c>
      <c r="O8929" s="23">
        <f>'RESOLUCIONES EPG'!$N8929-'RESOLUCIONES EPG'!$D8929</f>
        <v>890</v>
      </c>
    </row>
    <row r="8930" ht="15.75" customHeight="1">
      <c r="A8930" s="275" t="str">
        <f>'RESOLUCIONES 2015'!A8925:H8925</f>
        <v/>
      </c>
      <c r="B8930" s="73" t="s">
        <v>7852</v>
      </c>
      <c r="C8930" s="344">
        <v>78.0</v>
      </c>
      <c r="D8930" s="130">
        <v>45316.0</v>
      </c>
      <c r="E8930" s="73" t="s">
        <v>10162</v>
      </c>
      <c r="F8930" s="130" t="s">
        <v>10258</v>
      </c>
      <c r="G8930" s="73" t="s">
        <v>1624</v>
      </c>
      <c r="H8930" s="169"/>
      <c r="I8930" s="287"/>
      <c r="J8930" s="285"/>
      <c r="K8930" s="21"/>
      <c r="L8930" s="21"/>
      <c r="M8930" s="21"/>
      <c r="N8930" s="22">
        <f t="shared" si="2"/>
        <v>46206</v>
      </c>
      <c r="O8930" s="23">
        <f>'RESOLUCIONES EPG'!$N8930-'RESOLUCIONES EPG'!$D8930</f>
        <v>890</v>
      </c>
    </row>
    <row r="8931" ht="15.75" customHeight="1">
      <c r="A8931" s="275" t="str">
        <f>'RESOLUCIONES 2015'!A8926:H8926</f>
        <v/>
      </c>
      <c r="B8931" s="73" t="s">
        <v>7852</v>
      </c>
      <c r="C8931" s="74">
        <v>79.0</v>
      </c>
      <c r="D8931" s="130">
        <v>45316.0</v>
      </c>
      <c r="E8931" s="73" t="s">
        <v>11051</v>
      </c>
      <c r="F8931" s="130" t="s">
        <v>11052</v>
      </c>
      <c r="G8931" s="73" t="s">
        <v>10942</v>
      </c>
      <c r="H8931" s="169"/>
      <c r="I8931" s="287"/>
      <c r="J8931" s="285"/>
      <c r="K8931" s="21"/>
      <c r="L8931" s="21"/>
      <c r="M8931" s="21"/>
      <c r="N8931" s="22">
        <f t="shared" si="2"/>
        <v>46206</v>
      </c>
      <c r="O8931" s="23">
        <f>'RESOLUCIONES EPG'!$N8931-'RESOLUCIONES EPG'!$D8931</f>
        <v>890</v>
      </c>
    </row>
    <row r="8932" ht="15.75" customHeight="1">
      <c r="A8932" s="275" t="str">
        <f>'RESOLUCIONES 2015'!A8927:H8927</f>
        <v/>
      </c>
      <c r="B8932" s="73"/>
      <c r="C8932" s="74">
        <v>80.0</v>
      </c>
      <c r="D8932" s="130">
        <v>45323.0</v>
      </c>
      <c r="E8932" s="73" t="s">
        <v>11003</v>
      </c>
      <c r="F8932" s="130" t="s">
        <v>11209</v>
      </c>
      <c r="G8932" s="73" t="s">
        <v>2751</v>
      </c>
      <c r="H8932" s="169"/>
      <c r="I8932" s="299" t="s">
        <v>11210</v>
      </c>
      <c r="J8932" s="285"/>
      <c r="K8932" s="21"/>
      <c r="L8932" s="21"/>
      <c r="M8932" s="21"/>
      <c r="N8932" s="22">
        <f t="shared" si="2"/>
        <v>46206</v>
      </c>
      <c r="O8932" s="23">
        <f>'RESOLUCIONES EPG'!$N8932-'RESOLUCIONES EPG'!$D8932</f>
        <v>883</v>
      </c>
    </row>
    <row r="8933" ht="15.75" customHeight="1">
      <c r="A8933" s="275" t="str">
        <f>'RESOLUCIONES 2015'!A8928:H8928</f>
        <v/>
      </c>
      <c r="B8933" s="73"/>
      <c r="C8933" s="344">
        <v>81.0</v>
      </c>
      <c r="D8933" s="130">
        <v>45323.0</v>
      </c>
      <c r="E8933" s="73" t="s">
        <v>11033</v>
      </c>
      <c r="F8933" s="130" t="s">
        <v>11211</v>
      </c>
      <c r="G8933" s="73" t="s">
        <v>2751</v>
      </c>
      <c r="H8933" s="169"/>
      <c r="I8933" s="287"/>
      <c r="J8933" s="285"/>
      <c r="K8933" s="21"/>
      <c r="L8933" s="21"/>
      <c r="M8933" s="21"/>
      <c r="N8933" s="22">
        <f t="shared" si="2"/>
        <v>46206</v>
      </c>
      <c r="O8933" s="23">
        <f>'RESOLUCIONES EPG'!$N8933-'RESOLUCIONES EPG'!$D8933</f>
        <v>883</v>
      </c>
    </row>
    <row r="8934" ht="15.75" customHeight="1">
      <c r="A8934" s="275" t="str">
        <f>'RESOLUCIONES 2015'!A8929:H8929</f>
        <v/>
      </c>
      <c r="B8934" s="73"/>
      <c r="C8934" s="74">
        <v>82.0</v>
      </c>
      <c r="D8934" s="130">
        <v>45323.0</v>
      </c>
      <c r="E8934" s="73" t="s">
        <v>11008</v>
      </c>
      <c r="F8934" s="130" t="s">
        <v>11212</v>
      </c>
      <c r="G8934" s="73" t="s">
        <v>2751</v>
      </c>
      <c r="H8934" s="169"/>
      <c r="I8934" s="296" t="s">
        <v>11213</v>
      </c>
      <c r="J8934" s="299" t="s">
        <v>10859</v>
      </c>
      <c r="K8934" s="21"/>
      <c r="L8934" s="21"/>
      <c r="M8934" s="21"/>
      <c r="N8934" s="22">
        <f t="shared" si="2"/>
        <v>46206</v>
      </c>
      <c r="O8934" s="23">
        <f>'RESOLUCIONES EPG'!$N8934-'RESOLUCIONES EPG'!$D8934</f>
        <v>883</v>
      </c>
    </row>
    <row r="8935" ht="15.75" customHeight="1">
      <c r="A8935" s="275" t="str">
        <f>'RESOLUCIONES 2015'!A8930:H8930</f>
        <v/>
      </c>
      <c r="B8935" s="73"/>
      <c r="C8935" s="74">
        <v>83.0</v>
      </c>
      <c r="D8935" s="130">
        <v>45323.0</v>
      </c>
      <c r="E8935" s="73" t="s">
        <v>10882</v>
      </c>
      <c r="F8935" s="130" t="s">
        <v>11214</v>
      </c>
      <c r="G8935" s="73" t="s">
        <v>2751</v>
      </c>
      <c r="H8935" s="169"/>
      <c r="I8935" s="287"/>
      <c r="J8935" s="285"/>
      <c r="K8935" s="21"/>
      <c r="L8935" s="21"/>
      <c r="M8935" s="21"/>
      <c r="N8935" s="22">
        <f t="shared" si="2"/>
        <v>46206</v>
      </c>
      <c r="O8935" s="23">
        <f>'RESOLUCIONES EPG'!$N8935-'RESOLUCIONES EPG'!$D8935</f>
        <v>883</v>
      </c>
    </row>
    <row r="8936" ht="15.75" customHeight="1">
      <c r="A8936" s="275" t="str">
        <f>'RESOLUCIONES 2015'!A8931:H8931</f>
        <v/>
      </c>
      <c r="B8936" s="73"/>
      <c r="C8936" s="344">
        <v>84.0</v>
      </c>
      <c r="D8936" s="130">
        <v>45323.0</v>
      </c>
      <c r="E8936" s="73" t="s">
        <v>11215</v>
      </c>
      <c r="F8936" s="130" t="s">
        <v>11216</v>
      </c>
      <c r="G8936" s="73" t="s">
        <v>2751</v>
      </c>
      <c r="H8936" s="169"/>
      <c r="I8936" s="296" t="s">
        <v>7678</v>
      </c>
      <c r="J8936" s="285"/>
      <c r="K8936" s="21"/>
      <c r="L8936" s="21"/>
      <c r="M8936" s="21"/>
      <c r="N8936" s="22">
        <f t="shared" si="2"/>
        <v>46206</v>
      </c>
      <c r="O8936" s="23">
        <f>'RESOLUCIONES EPG'!$N8936-'RESOLUCIONES EPG'!$D8936</f>
        <v>883</v>
      </c>
    </row>
    <row r="8937" ht="15.75" customHeight="1">
      <c r="A8937" s="275" t="str">
        <f>'RESOLUCIONES 2015'!A8932:H8932</f>
        <v/>
      </c>
      <c r="B8937" s="73"/>
      <c r="C8937" s="74">
        <v>85.0</v>
      </c>
      <c r="D8937" s="130">
        <v>45323.0</v>
      </c>
      <c r="E8937" s="73" t="s">
        <v>10575</v>
      </c>
      <c r="F8937" s="130" t="s">
        <v>11217</v>
      </c>
      <c r="G8937" s="73" t="s">
        <v>2751</v>
      </c>
      <c r="H8937" s="300"/>
      <c r="I8937" s="296" t="s">
        <v>8699</v>
      </c>
      <c r="J8937" s="296" t="s">
        <v>874</v>
      </c>
      <c r="K8937" s="21"/>
      <c r="L8937" s="21"/>
      <c r="M8937" s="21"/>
      <c r="N8937" s="22">
        <f t="shared" si="2"/>
        <v>46206</v>
      </c>
      <c r="O8937" s="23">
        <f>'RESOLUCIONES EPG'!$N8937-'RESOLUCIONES EPG'!$D8937</f>
        <v>883</v>
      </c>
    </row>
    <row r="8938" ht="15.75" customHeight="1">
      <c r="A8938" s="275" t="str">
        <f>'RESOLUCIONES 2015'!A8933:H8933</f>
        <v/>
      </c>
      <c r="B8938" s="73"/>
      <c r="C8938" s="74">
        <v>86.0</v>
      </c>
      <c r="D8938" s="130">
        <v>45323.0</v>
      </c>
      <c r="E8938" s="73" t="s">
        <v>11218</v>
      </c>
      <c r="F8938" s="130" t="s">
        <v>11219</v>
      </c>
      <c r="G8938" s="73" t="s">
        <v>18</v>
      </c>
      <c r="H8938" s="169" t="s">
        <v>4646</v>
      </c>
      <c r="I8938" s="287"/>
      <c r="J8938" s="285"/>
      <c r="K8938" s="21"/>
      <c r="L8938" s="21"/>
      <c r="M8938" s="21"/>
      <c r="N8938" s="22">
        <f t="shared" si="2"/>
        <v>46206</v>
      </c>
      <c r="O8938" s="23">
        <f>'RESOLUCIONES EPG'!$N8938-'RESOLUCIONES EPG'!$D8938</f>
        <v>883</v>
      </c>
    </row>
    <row r="8939" ht="15.75" customHeight="1">
      <c r="A8939" s="275" t="str">
        <f>'RESOLUCIONES 2015'!A8934:H8934</f>
        <v/>
      </c>
      <c r="B8939" s="73" t="s">
        <v>7852</v>
      </c>
      <c r="C8939" s="344">
        <v>87.0</v>
      </c>
      <c r="D8939" s="130">
        <v>45323.0</v>
      </c>
      <c r="E8939" s="73" t="s">
        <v>1399</v>
      </c>
      <c r="F8939" s="130" t="s">
        <v>11220</v>
      </c>
      <c r="G8939" s="73" t="s">
        <v>18</v>
      </c>
      <c r="H8939" s="169" t="s">
        <v>3093</v>
      </c>
      <c r="I8939" s="287"/>
      <c r="J8939" s="285"/>
      <c r="K8939" s="21"/>
      <c r="L8939" s="21"/>
      <c r="M8939" s="21"/>
      <c r="N8939" s="22">
        <f t="shared" si="2"/>
        <v>46206</v>
      </c>
      <c r="O8939" s="23">
        <f>'RESOLUCIONES EPG'!$N8939-'RESOLUCIONES EPG'!$D8939</f>
        <v>883</v>
      </c>
    </row>
    <row r="8940" ht="15.75" customHeight="1">
      <c r="A8940" s="275" t="str">
        <f>'RESOLUCIONES 2015'!A8935:H8935</f>
        <v/>
      </c>
      <c r="B8940" s="73" t="s">
        <v>7852</v>
      </c>
      <c r="C8940" s="74">
        <v>88.0</v>
      </c>
      <c r="D8940" s="130">
        <v>45323.0</v>
      </c>
      <c r="E8940" s="73" t="s">
        <v>11221</v>
      </c>
      <c r="F8940" s="130" t="s">
        <v>2564</v>
      </c>
      <c r="G8940" s="73" t="s">
        <v>2751</v>
      </c>
      <c r="H8940" s="169"/>
      <c r="I8940" s="287"/>
      <c r="J8940" s="285"/>
      <c r="K8940" s="21"/>
      <c r="L8940" s="21"/>
      <c r="M8940" s="21"/>
      <c r="N8940" s="22">
        <f t="shared" si="2"/>
        <v>46206</v>
      </c>
      <c r="O8940" s="23">
        <f>'RESOLUCIONES EPG'!$N8940-'RESOLUCIONES EPG'!$D8940</f>
        <v>883</v>
      </c>
    </row>
    <row r="8941" ht="15.75" customHeight="1">
      <c r="A8941" s="275" t="str">
        <f>'RESOLUCIONES 2015'!A8936:H8936</f>
        <v/>
      </c>
      <c r="B8941" s="73" t="s">
        <v>7852</v>
      </c>
      <c r="C8941" s="74">
        <v>89.0</v>
      </c>
      <c r="D8941" s="130">
        <v>45324.0</v>
      </c>
      <c r="E8941" s="73" t="s">
        <v>11222</v>
      </c>
      <c r="F8941" s="130" t="s">
        <v>11223</v>
      </c>
      <c r="G8941" s="73" t="s">
        <v>2751</v>
      </c>
      <c r="H8941" s="169"/>
      <c r="I8941" s="287"/>
      <c r="J8941" s="285"/>
      <c r="K8941" s="21"/>
      <c r="L8941" s="21"/>
      <c r="M8941" s="21"/>
      <c r="N8941" s="22">
        <f t="shared" si="2"/>
        <v>46206</v>
      </c>
      <c r="O8941" s="23">
        <f>'RESOLUCIONES EPG'!$N8941-'RESOLUCIONES EPG'!$D8941</f>
        <v>882</v>
      </c>
    </row>
    <row r="8942" ht="15.75" customHeight="1">
      <c r="A8942" s="275" t="str">
        <f>'RESOLUCIONES 2015'!A8937:H8937</f>
        <v/>
      </c>
      <c r="B8942" s="73" t="s">
        <v>7852</v>
      </c>
      <c r="C8942" s="344">
        <v>90.0</v>
      </c>
      <c r="D8942" s="130">
        <v>45324.0</v>
      </c>
      <c r="E8942" s="148" t="s">
        <v>11224</v>
      </c>
      <c r="F8942" s="130" t="s">
        <v>11225</v>
      </c>
      <c r="G8942" s="73" t="s">
        <v>2751</v>
      </c>
      <c r="H8942" s="352" t="s">
        <v>11226</v>
      </c>
      <c r="I8942" s="296" t="s">
        <v>11227</v>
      </c>
      <c r="J8942" s="285"/>
      <c r="K8942" s="21"/>
      <c r="L8942" s="21"/>
      <c r="M8942" s="21"/>
      <c r="N8942" s="22">
        <f t="shared" si="2"/>
        <v>46206</v>
      </c>
      <c r="O8942" s="23">
        <f>'RESOLUCIONES EPG'!$N8942-'RESOLUCIONES EPG'!$D8942</f>
        <v>882</v>
      </c>
    </row>
    <row r="8943" ht="15.75" customHeight="1">
      <c r="A8943" s="275" t="str">
        <f>'RESOLUCIONES 2015'!A8938:H8938</f>
        <v/>
      </c>
      <c r="B8943" s="73" t="s">
        <v>7852</v>
      </c>
      <c r="C8943" s="74">
        <v>91.0</v>
      </c>
      <c r="D8943" s="130">
        <v>45324.0</v>
      </c>
      <c r="E8943" s="73" t="s">
        <v>10878</v>
      </c>
      <c r="F8943" s="130" t="s">
        <v>11228</v>
      </c>
      <c r="G8943" s="73" t="s">
        <v>2751</v>
      </c>
      <c r="H8943" s="169"/>
      <c r="I8943" s="287"/>
      <c r="J8943" s="296"/>
      <c r="K8943" s="21"/>
      <c r="L8943" s="21"/>
      <c r="M8943" s="21"/>
      <c r="N8943" s="22">
        <f t="shared" si="2"/>
        <v>46206</v>
      </c>
      <c r="O8943" s="23">
        <f>'RESOLUCIONES EPG'!$N8943-'RESOLUCIONES EPG'!$D8943</f>
        <v>882</v>
      </c>
    </row>
    <row r="8944" ht="15.75" customHeight="1">
      <c r="A8944" s="275" t="str">
        <f>'RESOLUCIONES 2015'!A8939:H8939</f>
        <v/>
      </c>
      <c r="B8944" s="73" t="s">
        <v>7852</v>
      </c>
      <c r="C8944" s="74">
        <v>92.0</v>
      </c>
      <c r="D8944" s="130">
        <v>45324.0</v>
      </c>
      <c r="E8944" s="73" t="s">
        <v>11229</v>
      </c>
      <c r="F8944" s="130" t="s">
        <v>11230</v>
      </c>
      <c r="G8944" s="73" t="s">
        <v>2751</v>
      </c>
      <c r="H8944" s="169"/>
      <c r="I8944" s="299" t="s">
        <v>7753</v>
      </c>
      <c r="J8944" s="296" t="s">
        <v>8746</v>
      </c>
      <c r="K8944" s="21"/>
      <c r="L8944" s="21"/>
      <c r="M8944" s="21"/>
      <c r="N8944" s="22">
        <f t="shared" si="2"/>
        <v>46206</v>
      </c>
      <c r="O8944" s="23">
        <f>'RESOLUCIONES EPG'!$N8944-'RESOLUCIONES EPG'!$D8944</f>
        <v>882</v>
      </c>
    </row>
    <row r="8945" ht="15.75" customHeight="1">
      <c r="A8945" s="275" t="str">
        <f>'RESOLUCIONES 2015'!A8940:H8940</f>
        <v/>
      </c>
      <c r="B8945" s="73" t="s">
        <v>7852</v>
      </c>
      <c r="C8945" s="344">
        <v>93.0</v>
      </c>
      <c r="D8945" s="130">
        <v>45324.0</v>
      </c>
      <c r="E8945" s="73" t="s">
        <v>10908</v>
      </c>
      <c r="F8945" s="130" t="s">
        <v>11231</v>
      </c>
      <c r="G8945" s="73" t="s">
        <v>2751</v>
      </c>
      <c r="H8945" s="169"/>
      <c r="I8945" s="287"/>
      <c r="J8945" s="299" t="s">
        <v>10821</v>
      </c>
      <c r="K8945" s="192" t="s">
        <v>8181</v>
      </c>
      <c r="L8945" s="21"/>
      <c r="M8945" s="21"/>
      <c r="N8945" s="22">
        <f t="shared" si="2"/>
        <v>46206</v>
      </c>
      <c r="O8945" s="23">
        <f>'RESOLUCIONES EPG'!$N8945-'RESOLUCIONES EPG'!$D8945</f>
        <v>882</v>
      </c>
    </row>
    <row r="8946" ht="15.75" customHeight="1">
      <c r="A8946" s="275" t="str">
        <f>'RESOLUCIONES 2015'!A8941:H8941</f>
        <v/>
      </c>
      <c r="B8946" s="73" t="s">
        <v>7852</v>
      </c>
      <c r="C8946" s="74">
        <v>94.0</v>
      </c>
      <c r="D8946" s="130">
        <v>45324.0</v>
      </c>
      <c r="E8946" s="73" t="s">
        <v>11232</v>
      </c>
      <c r="F8946" s="130" t="s">
        <v>11233</v>
      </c>
      <c r="G8946" s="73" t="s">
        <v>2751</v>
      </c>
      <c r="H8946" s="169"/>
      <c r="I8946" s="287"/>
      <c r="J8946" s="299" t="s">
        <v>7753</v>
      </c>
      <c r="K8946" s="21"/>
      <c r="L8946" s="21"/>
      <c r="M8946" s="21"/>
      <c r="N8946" s="22">
        <f t="shared" si="2"/>
        <v>46206</v>
      </c>
      <c r="O8946" s="23">
        <f>'RESOLUCIONES EPG'!$N8946-'RESOLUCIONES EPG'!$D8946</f>
        <v>882</v>
      </c>
    </row>
    <row r="8947" ht="15.75" customHeight="1">
      <c r="A8947" s="275" t="str">
        <f>'RESOLUCIONES 2015'!A8942:H8942</f>
        <v/>
      </c>
      <c r="B8947" s="73" t="s">
        <v>7852</v>
      </c>
      <c r="C8947" s="74">
        <v>95.0</v>
      </c>
      <c r="D8947" s="130">
        <v>45324.0</v>
      </c>
      <c r="E8947" s="73" t="s">
        <v>10884</v>
      </c>
      <c r="F8947" s="130" t="s">
        <v>11234</v>
      </c>
      <c r="G8947" s="73" t="s">
        <v>2751</v>
      </c>
      <c r="H8947" s="169"/>
      <c r="I8947" s="287"/>
      <c r="J8947" s="285"/>
      <c r="K8947" s="21"/>
      <c r="L8947" s="21"/>
      <c r="M8947" s="21"/>
      <c r="N8947" s="22">
        <f t="shared" si="2"/>
        <v>46206</v>
      </c>
      <c r="O8947" s="23">
        <f>'RESOLUCIONES EPG'!$N8947-'RESOLUCIONES EPG'!$D8947</f>
        <v>882</v>
      </c>
    </row>
    <row r="8948" ht="15.75" customHeight="1">
      <c r="A8948" s="275" t="str">
        <f>'RESOLUCIONES 2015'!A8943:H8943</f>
        <v/>
      </c>
      <c r="B8948" s="73" t="s">
        <v>7852</v>
      </c>
      <c r="C8948" s="344">
        <v>96.0</v>
      </c>
      <c r="D8948" s="130">
        <v>45324.0</v>
      </c>
      <c r="E8948" s="73" t="s">
        <v>8155</v>
      </c>
      <c r="F8948" s="130" t="s">
        <v>8114</v>
      </c>
      <c r="G8948" s="73" t="s">
        <v>2751</v>
      </c>
      <c r="H8948" s="169"/>
      <c r="I8948" s="287"/>
      <c r="J8948" s="285"/>
      <c r="K8948" s="21"/>
      <c r="L8948" s="21"/>
      <c r="M8948" s="21"/>
      <c r="N8948" s="22">
        <f t="shared" si="2"/>
        <v>46206</v>
      </c>
      <c r="O8948" s="23">
        <f>'RESOLUCIONES EPG'!$N8948-'RESOLUCIONES EPG'!$D8948</f>
        <v>882</v>
      </c>
    </row>
    <row r="8949" ht="15.75" customHeight="1">
      <c r="A8949" s="275" t="str">
        <f>'RESOLUCIONES 2015'!A8944:H8944</f>
        <v/>
      </c>
      <c r="B8949" s="73" t="s">
        <v>7852</v>
      </c>
      <c r="C8949" s="74">
        <v>97.0</v>
      </c>
      <c r="D8949" s="130">
        <v>45324.0</v>
      </c>
      <c r="E8949" s="73" t="s">
        <v>1476</v>
      </c>
      <c r="F8949" s="130" t="s">
        <v>11235</v>
      </c>
      <c r="G8949" s="73" t="s">
        <v>2751</v>
      </c>
      <c r="H8949" s="169"/>
      <c r="I8949" s="296" t="s">
        <v>8699</v>
      </c>
      <c r="J8949" s="296" t="s">
        <v>874</v>
      </c>
      <c r="K8949" s="21"/>
      <c r="L8949" s="21"/>
      <c r="M8949" s="21"/>
      <c r="N8949" s="22">
        <f t="shared" si="2"/>
        <v>46206</v>
      </c>
      <c r="O8949" s="23">
        <f>'RESOLUCIONES EPG'!$N8949-'RESOLUCIONES EPG'!$D8949</f>
        <v>882</v>
      </c>
    </row>
    <row r="8950" ht="15.75" customHeight="1">
      <c r="A8950" s="275" t="str">
        <f>'RESOLUCIONES 2015'!A8945:H8945</f>
        <v/>
      </c>
      <c r="B8950" s="73" t="s">
        <v>7852</v>
      </c>
      <c r="C8950" s="74">
        <v>98.0</v>
      </c>
      <c r="D8950" s="130">
        <v>45324.0</v>
      </c>
      <c r="E8950" s="73" t="s">
        <v>11236</v>
      </c>
      <c r="F8950" s="130" t="s">
        <v>11237</v>
      </c>
      <c r="G8950" s="73" t="s">
        <v>2751</v>
      </c>
      <c r="H8950" s="300"/>
      <c r="I8950" s="287"/>
      <c r="J8950" s="299" t="s">
        <v>9671</v>
      </c>
      <c r="K8950" s="21"/>
      <c r="L8950" s="21"/>
      <c r="M8950" s="21"/>
      <c r="N8950" s="22">
        <f t="shared" si="2"/>
        <v>46206</v>
      </c>
      <c r="O8950" s="23">
        <f>'RESOLUCIONES EPG'!$N8950-'RESOLUCIONES EPG'!$D8950</f>
        <v>882</v>
      </c>
    </row>
    <row r="8951" ht="15.75" customHeight="1">
      <c r="A8951" s="275" t="str">
        <f>'RESOLUCIONES 2015'!A8946:H8946</f>
        <v/>
      </c>
      <c r="B8951" s="73" t="s">
        <v>7852</v>
      </c>
      <c r="C8951" s="344">
        <v>99.0</v>
      </c>
      <c r="D8951" s="130">
        <v>45324.0</v>
      </c>
      <c r="E8951" s="148" t="s">
        <v>11238</v>
      </c>
      <c r="F8951" s="130" t="s">
        <v>11239</v>
      </c>
      <c r="G8951" s="73" t="s">
        <v>2751</v>
      </c>
      <c r="H8951" s="352" t="s">
        <v>11226</v>
      </c>
      <c r="I8951" s="296" t="s">
        <v>11227</v>
      </c>
      <c r="J8951" s="296" t="s">
        <v>10821</v>
      </c>
      <c r="K8951" s="21"/>
      <c r="L8951" s="21"/>
      <c r="M8951" s="21"/>
      <c r="N8951" s="22">
        <f t="shared" si="2"/>
        <v>46206</v>
      </c>
      <c r="O8951" s="23">
        <f>'RESOLUCIONES EPG'!$N8951-'RESOLUCIONES EPG'!$D8951</f>
        <v>882</v>
      </c>
    </row>
    <row r="8952" ht="15.75" customHeight="1">
      <c r="A8952" s="275" t="str">
        <f>'RESOLUCIONES 2015'!A8947:H8947</f>
        <v/>
      </c>
      <c r="B8952" s="73" t="s">
        <v>7852</v>
      </c>
      <c r="C8952" s="74">
        <v>100.0</v>
      </c>
      <c r="D8952" s="130">
        <v>45324.0</v>
      </c>
      <c r="E8952" s="73" t="s">
        <v>11116</v>
      </c>
      <c r="F8952" s="130" t="s">
        <v>11240</v>
      </c>
      <c r="G8952" s="73" t="s">
        <v>18</v>
      </c>
      <c r="H8952" s="169" t="s">
        <v>9750</v>
      </c>
      <c r="I8952" s="287"/>
      <c r="J8952" s="285"/>
      <c r="K8952" s="21"/>
      <c r="L8952" s="21"/>
      <c r="M8952" s="21"/>
      <c r="N8952" s="22">
        <f t="shared" si="2"/>
        <v>46206</v>
      </c>
      <c r="O8952" s="23">
        <f>'RESOLUCIONES EPG'!$N8952-'RESOLUCIONES EPG'!$D8952</f>
        <v>882</v>
      </c>
    </row>
    <row r="8953" ht="15.75" customHeight="1">
      <c r="A8953" s="275" t="str">
        <f>'RESOLUCIONES 2015'!A8948:H8948</f>
        <v/>
      </c>
      <c r="B8953" s="73" t="s">
        <v>7852</v>
      </c>
      <c r="C8953" s="74">
        <v>101.0</v>
      </c>
      <c r="D8953" s="130">
        <v>45324.0</v>
      </c>
      <c r="E8953" s="73" t="s">
        <v>11241</v>
      </c>
      <c r="F8953" s="130" t="s">
        <v>9560</v>
      </c>
      <c r="G8953" s="73" t="s">
        <v>131</v>
      </c>
      <c r="H8953" s="169"/>
      <c r="I8953" s="299" t="s">
        <v>11242</v>
      </c>
      <c r="J8953" s="296" t="s">
        <v>11243</v>
      </c>
      <c r="K8953" s="21"/>
      <c r="L8953" s="21"/>
      <c r="M8953" s="21"/>
      <c r="N8953" s="22">
        <f t="shared" si="2"/>
        <v>46206</v>
      </c>
      <c r="O8953" s="23">
        <f>'RESOLUCIONES EPG'!$N8953-'RESOLUCIONES EPG'!$D8953</f>
        <v>882</v>
      </c>
    </row>
    <row r="8954" ht="16.5" customHeight="1">
      <c r="A8954" s="275" t="str">
        <f>'RESOLUCIONES 2015'!A8949:H8949</f>
        <v/>
      </c>
      <c r="B8954" s="73" t="s">
        <v>7852</v>
      </c>
      <c r="C8954" s="344">
        <v>102.0</v>
      </c>
      <c r="D8954" s="130">
        <v>45324.0</v>
      </c>
      <c r="E8954" s="73" t="s">
        <v>11244</v>
      </c>
      <c r="F8954" s="130" t="s">
        <v>11245</v>
      </c>
      <c r="G8954" s="73" t="s">
        <v>18</v>
      </c>
      <c r="H8954" s="169" t="s">
        <v>4966</v>
      </c>
      <c r="I8954" s="287"/>
      <c r="J8954" s="285"/>
      <c r="K8954" s="21"/>
      <c r="L8954" s="21"/>
      <c r="M8954" s="21"/>
      <c r="N8954" s="22">
        <f t="shared" si="2"/>
        <v>46206</v>
      </c>
      <c r="O8954" s="23">
        <f>'RESOLUCIONES EPG'!$N8954-'RESOLUCIONES EPG'!$D8954</f>
        <v>882</v>
      </c>
    </row>
    <row r="8955" ht="15.75" customHeight="1">
      <c r="A8955" s="275" t="str">
        <f>'RESOLUCIONES 2015'!A8950:H8950</f>
        <v/>
      </c>
      <c r="B8955" s="73" t="s">
        <v>7852</v>
      </c>
      <c r="C8955" s="74">
        <v>103.0</v>
      </c>
      <c r="D8955" s="130">
        <v>45324.0</v>
      </c>
      <c r="E8955" s="73" t="s">
        <v>10493</v>
      </c>
      <c r="F8955" s="130" t="s">
        <v>10587</v>
      </c>
      <c r="G8955" s="73" t="s">
        <v>131</v>
      </c>
      <c r="H8955" s="169"/>
      <c r="I8955" s="299" t="s">
        <v>10588</v>
      </c>
      <c r="J8955" s="299" t="s">
        <v>10123</v>
      </c>
      <c r="K8955" s="21"/>
      <c r="L8955" s="21"/>
      <c r="M8955" s="21"/>
      <c r="N8955" s="22">
        <f t="shared" si="2"/>
        <v>46206</v>
      </c>
      <c r="O8955" s="23">
        <f>'RESOLUCIONES EPG'!$N8955-'RESOLUCIONES EPG'!$D8955</f>
        <v>882</v>
      </c>
    </row>
    <row r="8956" ht="15.75" customHeight="1">
      <c r="A8956" s="275" t="str">
        <f>'RESOLUCIONES 2015'!A8951:H8951</f>
        <v/>
      </c>
      <c r="B8956" s="73" t="s">
        <v>7852</v>
      </c>
      <c r="C8956" s="74">
        <v>104.0</v>
      </c>
      <c r="D8956" s="130">
        <v>45324.0</v>
      </c>
      <c r="E8956" s="73" t="s">
        <v>10766</v>
      </c>
      <c r="F8956" s="130" t="s">
        <v>10767</v>
      </c>
      <c r="G8956" s="73" t="s">
        <v>131</v>
      </c>
      <c r="H8956" s="169"/>
      <c r="I8956" s="299" t="s">
        <v>10769</v>
      </c>
      <c r="J8956" s="296" t="s">
        <v>11246</v>
      </c>
      <c r="K8956" s="21"/>
      <c r="L8956" s="21"/>
      <c r="M8956" s="21"/>
      <c r="N8956" s="22">
        <f t="shared" si="2"/>
        <v>46206</v>
      </c>
      <c r="O8956" s="23">
        <f>'RESOLUCIONES EPG'!$N8956-'RESOLUCIONES EPG'!$D8956</f>
        <v>882</v>
      </c>
    </row>
    <row r="8957" ht="15.75" customHeight="1">
      <c r="A8957" s="275" t="str">
        <f>'RESOLUCIONES 2015'!A8952:H8952</f>
        <v/>
      </c>
      <c r="B8957" s="73" t="s">
        <v>7852</v>
      </c>
      <c r="C8957" s="344">
        <v>105.0</v>
      </c>
      <c r="D8957" s="130">
        <v>45324.0</v>
      </c>
      <c r="E8957" s="148" t="s">
        <v>6152</v>
      </c>
      <c r="F8957" s="130" t="s">
        <v>6153</v>
      </c>
      <c r="G8957" s="73" t="s">
        <v>131</v>
      </c>
      <c r="H8957" s="352" t="s">
        <v>11247</v>
      </c>
      <c r="I8957" s="287"/>
      <c r="J8957" s="299" t="s">
        <v>11248</v>
      </c>
      <c r="K8957" s="21"/>
      <c r="L8957" s="21"/>
      <c r="M8957" s="21"/>
      <c r="N8957" s="22">
        <f t="shared" si="2"/>
        <v>46206</v>
      </c>
      <c r="O8957" s="23">
        <f>'RESOLUCIONES EPG'!$N8957-'RESOLUCIONES EPG'!$D8957</f>
        <v>882</v>
      </c>
    </row>
    <row r="8958" ht="15.75" customHeight="1">
      <c r="A8958" s="275" t="str">
        <f>'RESOLUCIONES 2015'!A8953:H8953</f>
        <v/>
      </c>
      <c r="B8958" s="73" t="s">
        <v>7852</v>
      </c>
      <c r="C8958" s="74">
        <v>106.0</v>
      </c>
      <c r="D8958" s="130">
        <v>45324.0</v>
      </c>
      <c r="E8958" s="73" t="s">
        <v>8751</v>
      </c>
      <c r="F8958" s="130" t="s">
        <v>8820</v>
      </c>
      <c r="G8958" s="73" t="s">
        <v>131</v>
      </c>
      <c r="H8958" s="169"/>
      <c r="I8958" s="287"/>
      <c r="J8958" s="299" t="s">
        <v>19</v>
      </c>
      <c r="K8958" s="21"/>
      <c r="L8958" s="21"/>
      <c r="M8958" s="21"/>
      <c r="N8958" s="22">
        <f t="shared" si="2"/>
        <v>46206</v>
      </c>
      <c r="O8958" s="23">
        <f>'RESOLUCIONES EPG'!$N8958-'RESOLUCIONES EPG'!$D8958</f>
        <v>882</v>
      </c>
    </row>
    <row r="8959" ht="15.75" customHeight="1">
      <c r="A8959" s="275" t="str">
        <f>'RESOLUCIONES 2015'!A8954:H8954</f>
        <v/>
      </c>
      <c r="B8959" s="73" t="s">
        <v>7852</v>
      </c>
      <c r="C8959" s="74">
        <v>107.0</v>
      </c>
      <c r="D8959" s="130">
        <v>45327.0</v>
      </c>
      <c r="E8959" s="73" t="s">
        <v>5351</v>
      </c>
      <c r="F8959" s="130" t="s">
        <v>11249</v>
      </c>
      <c r="G8959" s="73" t="s">
        <v>8629</v>
      </c>
      <c r="H8959" s="169"/>
      <c r="I8959" s="287"/>
      <c r="J8959" s="285"/>
      <c r="K8959" s="21"/>
      <c r="L8959" s="21"/>
      <c r="M8959" s="21"/>
      <c r="N8959" s="22">
        <f t="shared" si="2"/>
        <v>46206</v>
      </c>
      <c r="O8959" s="23">
        <f>'RESOLUCIONES EPG'!$N8959-'RESOLUCIONES EPG'!$D8959</f>
        <v>879</v>
      </c>
    </row>
    <row r="8960" ht="15.75" customHeight="1">
      <c r="A8960" s="275" t="str">
        <f>'RESOLUCIONES 2015'!A8955:H8955</f>
        <v/>
      </c>
      <c r="B8960" s="73" t="s">
        <v>7852</v>
      </c>
      <c r="C8960" s="344">
        <v>108.0</v>
      </c>
      <c r="D8960" s="130">
        <v>45327.0</v>
      </c>
      <c r="E8960" s="73" t="s">
        <v>9626</v>
      </c>
      <c r="F8960" s="130" t="s">
        <v>9627</v>
      </c>
      <c r="G8960" s="73" t="s">
        <v>8629</v>
      </c>
      <c r="H8960" s="169"/>
      <c r="I8960" s="287"/>
      <c r="J8960" s="285"/>
      <c r="K8960" s="21"/>
      <c r="L8960" s="21"/>
      <c r="M8960" s="21"/>
      <c r="N8960" s="22">
        <f t="shared" si="2"/>
        <v>46206</v>
      </c>
      <c r="O8960" s="23">
        <f>'RESOLUCIONES EPG'!$N8960-'RESOLUCIONES EPG'!$D8960</f>
        <v>879</v>
      </c>
    </row>
    <row r="8961" ht="15.75" customHeight="1">
      <c r="A8961" s="275" t="str">
        <f>'RESOLUCIONES 2015'!A8956:H8956</f>
        <v/>
      </c>
      <c r="B8961" s="73" t="s">
        <v>7852</v>
      </c>
      <c r="C8961" s="74">
        <v>109.0</v>
      </c>
      <c r="D8961" s="130">
        <v>45327.0</v>
      </c>
      <c r="E8961" s="73" t="s">
        <v>7316</v>
      </c>
      <c r="F8961" s="130" t="s">
        <v>9820</v>
      </c>
      <c r="G8961" s="73" t="s">
        <v>8629</v>
      </c>
      <c r="H8961" s="169"/>
      <c r="I8961" s="287"/>
      <c r="J8961" s="285"/>
      <c r="K8961" s="21"/>
      <c r="L8961" s="21"/>
      <c r="M8961" s="21"/>
      <c r="N8961" s="22">
        <f t="shared" si="2"/>
        <v>46206</v>
      </c>
      <c r="O8961" s="23">
        <f>'RESOLUCIONES EPG'!$N8961-'RESOLUCIONES EPG'!$D8961</f>
        <v>879</v>
      </c>
    </row>
    <row r="8962" ht="15.75" customHeight="1">
      <c r="A8962" s="275" t="str">
        <f>'RESOLUCIONES 2015'!A8957:H8957</f>
        <v/>
      </c>
      <c r="B8962" s="73" t="s">
        <v>7852</v>
      </c>
      <c r="C8962" s="74">
        <v>110.0</v>
      </c>
      <c r="D8962" s="130">
        <v>45327.0</v>
      </c>
      <c r="E8962" s="73" t="s">
        <v>8477</v>
      </c>
      <c r="F8962" s="130" t="s">
        <v>9044</v>
      </c>
      <c r="G8962" s="73" t="s">
        <v>8629</v>
      </c>
      <c r="H8962" s="169"/>
      <c r="I8962" s="287"/>
      <c r="J8962" s="285"/>
      <c r="K8962" s="21"/>
      <c r="L8962" s="21"/>
      <c r="M8962" s="21"/>
      <c r="N8962" s="22">
        <f t="shared" si="2"/>
        <v>46206</v>
      </c>
      <c r="O8962" s="23">
        <f>'RESOLUCIONES EPG'!$N8962-'RESOLUCIONES EPG'!$D8962</f>
        <v>879</v>
      </c>
    </row>
    <row r="8963" ht="15.75" customHeight="1">
      <c r="A8963" s="275" t="str">
        <f>'RESOLUCIONES 2015'!A8958:H8958</f>
        <v/>
      </c>
      <c r="B8963" s="73" t="s">
        <v>7852</v>
      </c>
      <c r="C8963" s="74">
        <v>111.0</v>
      </c>
      <c r="D8963" s="130">
        <v>45327.0</v>
      </c>
      <c r="E8963" s="73" t="s">
        <v>5892</v>
      </c>
      <c r="F8963" s="130" t="s">
        <v>5365</v>
      </c>
      <c r="G8963" s="73" t="s">
        <v>8629</v>
      </c>
      <c r="H8963" s="169"/>
      <c r="I8963" s="287"/>
      <c r="J8963" s="285"/>
      <c r="K8963" s="21"/>
      <c r="L8963" s="21"/>
      <c r="M8963" s="21"/>
      <c r="N8963" s="22">
        <f t="shared" si="2"/>
        <v>46206</v>
      </c>
      <c r="O8963" s="23">
        <f>'RESOLUCIONES EPG'!$N8963-'RESOLUCIONES EPG'!$D8963</f>
        <v>879</v>
      </c>
    </row>
    <row r="8964" ht="15.75" customHeight="1">
      <c r="A8964" s="275" t="str">
        <f>'RESOLUCIONES 2015'!A8959:H8959</f>
        <v/>
      </c>
      <c r="B8964" s="73" t="s">
        <v>7852</v>
      </c>
      <c r="C8964" s="344">
        <v>112.0</v>
      </c>
      <c r="D8964" s="130">
        <v>45327.0</v>
      </c>
      <c r="E8964" s="73" t="s">
        <v>4885</v>
      </c>
      <c r="F8964" s="130" t="s">
        <v>11250</v>
      </c>
      <c r="G8964" s="73" t="s">
        <v>8629</v>
      </c>
      <c r="H8964" s="169"/>
      <c r="I8964" s="287"/>
      <c r="J8964" s="285"/>
      <c r="K8964" s="21"/>
      <c r="L8964" s="21"/>
      <c r="M8964" s="21"/>
      <c r="N8964" s="22">
        <f t="shared" si="2"/>
        <v>46206</v>
      </c>
      <c r="O8964" s="23">
        <f>'RESOLUCIONES EPG'!$N8964-'RESOLUCIONES EPG'!$D8964</f>
        <v>879</v>
      </c>
    </row>
    <row r="8965" ht="15.75" customHeight="1">
      <c r="A8965" s="275" t="str">
        <f>'RESOLUCIONES 2015'!A8960:H8960</f>
        <v/>
      </c>
      <c r="B8965" s="73" t="s">
        <v>7852</v>
      </c>
      <c r="C8965" s="74">
        <v>113.0</v>
      </c>
      <c r="D8965" s="130">
        <v>45327.0</v>
      </c>
      <c r="E8965" s="73" t="s">
        <v>2807</v>
      </c>
      <c r="F8965" s="130" t="s">
        <v>11251</v>
      </c>
      <c r="G8965" s="73" t="s">
        <v>8629</v>
      </c>
      <c r="H8965" s="169"/>
      <c r="I8965" s="287"/>
      <c r="J8965" s="285"/>
      <c r="K8965" s="21"/>
      <c r="L8965" s="21"/>
      <c r="M8965" s="21"/>
      <c r="N8965" s="22">
        <f t="shared" si="2"/>
        <v>46206</v>
      </c>
      <c r="O8965" s="23">
        <f>'RESOLUCIONES EPG'!$N8965-'RESOLUCIONES EPG'!$D8965</f>
        <v>879</v>
      </c>
    </row>
    <row r="8966" ht="15.75" customHeight="1">
      <c r="A8966" s="275" t="str">
        <f>'RESOLUCIONES 2015'!A8961:H8961</f>
        <v/>
      </c>
      <c r="B8966" s="73"/>
      <c r="C8966" s="74">
        <v>114.0</v>
      </c>
      <c r="D8966" s="130">
        <v>45327.0</v>
      </c>
      <c r="E8966" s="73" t="s">
        <v>2003</v>
      </c>
      <c r="F8966" s="130" t="s">
        <v>10545</v>
      </c>
      <c r="G8966" s="73" t="s">
        <v>2253</v>
      </c>
      <c r="H8966" s="169" t="s">
        <v>10089</v>
      </c>
      <c r="I8966" s="287"/>
      <c r="J8966" s="285"/>
      <c r="K8966" s="21"/>
      <c r="L8966" s="21"/>
      <c r="M8966" s="21"/>
      <c r="N8966" s="22">
        <f t="shared" si="2"/>
        <v>46206</v>
      </c>
      <c r="O8966" s="23">
        <f>'RESOLUCIONES EPG'!$N8966-'RESOLUCIONES EPG'!$D8966</f>
        <v>879</v>
      </c>
    </row>
    <row r="8967" ht="15.75" customHeight="1">
      <c r="A8967" s="275" t="str">
        <f>'RESOLUCIONES 2015'!A8962:H8962</f>
        <v/>
      </c>
      <c r="B8967" s="73"/>
      <c r="C8967" s="344">
        <v>115.0</v>
      </c>
      <c r="D8967" s="130">
        <v>45327.0</v>
      </c>
      <c r="E8967" s="73" t="s">
        <v>2001</v>
      </c>
      <c r="F8967" s="130" t="s">
        <v>10534</v>
      </c>
      <c r="G8967" s="73" t="s">
        <v>2253</v>
      </c>
      <c r="H8967" s="169" t="s">
        <v>10089</v>
      </c>
      <c r="I8967" s="287"/>
      <c r="J8967" s="285"/>
      <c r="K8967" s="21"/>
      <c r="L8967" s="21"/>
      <c r="M8967" s="21"/>
      <c r="N8967" s="22">
        <f t="shared" si="2"/>
        <v>46206</v>
      </c>
      <c r="O8967" s="23">
        <f>'RESOLUCIONES EPG'!$N8967-'RESOLUCIONES EPG'!$D8967</f>
        <v>879</v>
      </c>
    </row>
    <row r="8968" ht="15.75" customHeight="1">
      <c r="A8968" s="275" t="str">
        <f>'RESOLUCIONES 2015'!A8963:H8963</f>
        <v/>
      </c>
      <c r="B8968" s="73"/>
      <c r="C8968" s="74">
        <v>116.0</v>
      </c>
      <c r="D8968" s="130">
        <v>45327.0</v>
      </c>
      <c r="E8968" s="73" t="s">
        <v>9091</v>
      </c>
      <c r="F8968" s="130" t="s">
        <v>9092</v>
      </c>
      <c r="G8968" s="73" t="s">
        <v>2253</v>
      </c>
      <c r="H8968" s="169" t="s">
        <v>9683</v>
      </c>
      <c r="I8968" s="287"/>
      <c r="J8968" s="285"/>
      <c r="K8968" s="21"/>
      <c r="L8968" s="21"/>
      <c r="M8968" s="21"/>
      <c r="N8968" s="22">
        <f t="shared" si="2"/>
        <v>46206</v>
      </c>
      <c r="O8968" s="23">
        <f>'RESOLUCIONES EPG'!$N8968-'RESOLUCIONES EPG'!$D8968</f>
        <v>879</v>
      </c>
    </row>
    <row r="8969" ht="15.75" customHeight="1">
      <c r="A8969" s="275" t="str">
        <f>'RESOLUCIONES 2015'!A8964:H8964</f>
        <v/>
      </c>
      <c r="B8969" s="73"/>
      <c r="C8969" s="74">
        <v>117.0</v>
      </c>
      <c r="D8969" s="130">
        <v>45327.0</v>
      </c>
      <c r="E8969" s="73" t="s">
        <v>9107</v>
      </c>
      <c r="F8969" s="130" t="s">
        <v>9350</v>
      </c>
      <c r="G8969" s="73" t="s">
        <v>2253</v>
      </c>
      <c r="H8969" s="169" t="s">
        <v>9919</v>
      </c>
      <c r="I8969" s="287"/>
      <c r="J8969" s="285"/>
      <c r="K8969" s="21"/>
      <c r="L8969" s="21"/>
      <c r="M8969" s="21"/>
      <c r="N8969" s="22">
        <f t="shared" si="2"/>
        <v>46206</v>
      </c>
      <c r="O8969" s="23">
        <f>'RESOLUCIONES EPG'!$N8969-'RESOLUCIONES EPG'!$D8969</f>
        <v>879</v>
      </c>
    </row>
    <row r="8970" ht="15.75" customHeight="1">
      <c r="A8970" s="275" t="str">
        <f>'RESOLUCIONES 2015'!A8965:H8965</f>
        <v/>
      </c>
      <c r="B8970" s="73" t="s">
        <v>7852</v>
      </c>
      <c r="C8970" s="74">
        <v>118.0</v>
      </c>
      <c r="D8970" s="130">
        <v>45327.0</v>
      </c>
      <c r="E8970" s="73" t="s">
        <v>10864</v>
      </c>
      <c r="F8970" s="130" t="s">
        <v>10865</v>
      </c>
      <c r="G8970" s="73" t="s">
        <v>2751</v>
      </c>
      <c r="H8970" s="169"/>
      <c r="I8970" s="296" t="s">
        <v>10939</v>
      </c>
      <c r="J8970" s="285"/>
      <c r="K8970" s="21"/>
      <c r="L8970" s="21"/>
      <c r="M8970" s="21"/>
      <c r="N8970" s="22">
        <f t="shared" si="2"/>
        <v>46206</v>
      </c>
      <c r="O8970" s="23">
        <f>'RESOLUCIONES EPG'!$N8970-'RESOLUCIONES EPG'!$D8970</f>
        <v>879</v>
      </c>
    </row>
    <row r="8971" ht="15.75" customHeight="1">
      <c r="A8971" s="275" t="str">
        <f>'RESOLUCIONES 2015'!A8966:H8966</f>
        <v/>
      </c>
      <c r="B8971" s="73" t="s">
        <v>7852</v>
      </c>
      <c r="C8971" s="344">
        <v>119.0</v>
      </c>
      <c r="D8971" s="130">
        <v>45327.0</v>
      </c>
      <c r="E8971" s="73" t="s">
        <v>11252</v>
      </c>
      <c r="F8971" s="130" t="s">
        <v>8380</v>
      </c>
      <c r="G8971" s="73" t="s">
        <v>2751</v>
      </c>
      <c r="H8971" s="169"/>
      <c r="I8971" s="287"/>
      <c r="J8971" s="285"/>
      <c r="K8971" s="21"/>
      <c r="L8971" s="21"/>
      <c r="M8971" s="21"/>
      <c r="N8971" s="22">
        <f t="shared" si="2"/>
        <v>46206</v>
      </c>
      <c r="O8971" s="23">
        <f>'RESOLUCIONES EPG'!$N8971-'RESOLUCIONES EPG'!$D8971</f>
        <v>879</v>
      </c>
    </row>
    <row r="8972" ht="15.75" customHeight="1">
      <c r="A8972" s="275" t="str">
        <f>'RESOLUCIONES 2015'!A8967:H8967</f>
        <v/>
      </c>
      <c r="B8972" s="73" t="s">
        <v>7852</v>
      </c>
      <c r="C8972" s="74">
        <v>120.0</v>
      </c>
      <c r="D8972" s="130">
        <v>45327.0</v>
      </c>
      <c r="E8972" s="73" t="s">
        <v>8724</v>
      </c>
      <c r="F8972" s="130" t="s">
        <v>8967</v>
      </c>
      <c r="G8972" s="73" t="s">
        <v>2751</v>
      </c>
      <c r="H8972" s="169"/>
      <c r="I8972" s="296" t="s">
        <v>11253</v>
      </c>
      <c r="J8972" s="296" t="s">
        <v>11254</v>
      </c>
      <c r="K8972" s="21"/>
      <c r="L8972" s="21"/>
      <c r="M8972" s="21"/>
      <c r="N8972" s="22">
        <f t="shared" si="2"/>
        <v>46206</v>
      </c>
      <c r="O8972" s="23">
        <f>'RESOLUCIONES EPG'!$N8972-'RESOLUCIONES EPG'!$D8972</f>
        <v>879</v>
      </c>
    </row>
    <row r="8973" ht="15.75" customHeight="1">
      <c r="A8973" s="275" t="str">
        <f>'RESOLUCIONES 2015'!A8968:H8968</f>
        <v/>
      </c>
      <c r="B8973" s="73" t="s">
        <v>7852</v>
      </c>
      <c r="C8973" s="74">
        <v>121.0</v>
      </c>
      <c r="D8973" s="130">
        <v>45327.0</v>
      </c>
      <c r="E8973" s="73" t="s">
        <v>9402</v>
      </c>
      <c r="F8973" s="130" t="s">
        <v>9403</v>
      </c>
      <c r="G8973" s="73" t="s">
        <v>18</v>
      </c>
      <c r="H8973" s="169" t="s">
        <v>7331</v>
      </c>
      <c r="I8973" s="287"/>
      <c r="J8973" s="285"/>
      <c r="K8973" s="21"/>
      <c r="L8973" s="21"/>
      <c r="M8973" s="21"/>
      <c r="N8973" s="22">
        <f t="shared" si="2"/>
        <v>46206</v>
      </c>
      <c r="O8973" s="23">
        <f>'RESOLUCIONES EPG'!$N8973-'RESOLUCIONES EPG'!$D8973</f>
        <v>879</v>
      </c>
    </row>
    <row r="8974" ht="15.75" customHeight="1">
      <c r="A8974" s="275" t="str">
        <f>'RESOLUCIONES 2015'!A8969:H8969</f>
        <v/>
      </c>
      <c r="B8974" s="73" t="s">
        <v>7852</v>
      </c>
      <c r="C8974" s="344">
        <v>122.0</v>
      </c>
      <c r="D8974" s="130">
        <v>45327.0</v>
      </c>
      <c r="E8974" s="73" t="s">
        <v>11255</v>
      </c>
      <c r="F8974" s="130" t="s">
        <v>11256</v>
      </c>
      <c r="G8974" s="73" t="s">
        <v>18</v>
      </c>
      <c r="H8974" s="169" t="s">
        <v>11257</v>
      </c>
      <c r="I8974" s="287"/>
      <c r="J8974" s="285"/>
      <c r="K8974" s="21"/>
      <c r="L8974" s="21"/>
      <c r="M8974" s="21"/>
      <c r="N8974" s="22">
        <f t="shared" si="2"/>
        <v>46206</v>
      </c>
      <c r="O8974" s="23">
        <f>'RESOLUCIONES EPG'!$N8974-'RESOLUCIONES EPG'!$D8974</f>
        <v>879</v>
      </c>
    </row>
    <row r="8975" ht="15.75" customHeight="1">
      <c r="A8975" s="275" t="str">
        <f>'RESOLUCIONES 2015'!A8970:H8970</f>
        <v/>
      </c>
      <c r="B8975" s="73" t="s">
        <v>7852</v>
      </c>
      <c r="C8975" s="74">
        <v>123.0</v>
      </c>
      <c r="D8975" s="130">
        <v>45327.0</v>
      </c>
      <c r="E8975" s="73" t="s">
        <v>8910</v>
      </c>
      <c r="F8975" s="130" t="s">
        <v>11258</v>
      </c>
      <c r="G8975" s="73" t="s">
        <v>18</v>
      </c>
      <c r="H8975" s="169" t="s">
        <v>3754</v>
      </c>
      <c r="I8975" s="287"/>
      <c r="J8975" s="285"/>
      <c r="K8975" s="21"/>
      <c r="L8975" s="21"/>
      <c r="M8975" s="21"/>
      <c r="N8975" s="22">
        <f t="shared" si="2"/>
        <v>46206</v>
      </c>
      <c r="O8975" s="23">
        <f>'RESOLUCIONES EPG'!$N8975-'RESOLUCIONES EPG'!$D8975</f>
        <v>879</v>
      </c>
    </row>
    <row r="8976" ht="15.75" customHeight="1">
      <c r="A8976" s="275" t="str">
        <f>'RESOLUCIONES 2015'!A8971:H8971</f>
        <v/>
      </c>
      <c r="B8976" s="73" t="s">
        <v>7852</v>
      </c>
      <c r="C8976" s="74">
        <v>124.0</v>
      </c>
      <c r="D8976" s="130">
        <v>45327.0</v>
      </c>
      <c r="E8976" s="73" t="s">
        <v>10298</v>
      </c>
      <c r="F8976" s="130" t="s">
        <v>11259</v>
      </c>
      <c r="G8976" s="73" t="s">
        <v>18</v>
      </c>
      <c r="H8976" s="169" t="s">
        <v>8602</v>
      </c>
      <c r="I8976" s="287"/>
      <c r="J8976" s="285"/>
      <c r="K8976" s="21"/>
      <c r="L8976" s="21"/>
      <c r="M8976" s="21"/>
      <c r="N8976" s="22">
        <f t="shared" si="2"/>
        <v>46206</v>
      </c>
      <c r="O8976" s="23">
        <f>'RESOLUCIONES EPG'!$N8976-'RESOLUCIONES EPG'!$D8976</f>
        <v>879</v>
      </c>
    </row>
    <row r="8977" ht="15.75" customHeight="1">
      <c r="A8977" s="275" t="str">
        <f>'RESOLUCIONES 2015'!A8972:H8972</f>
        <v/>
      </c>
      <c r="B8977" s="73" t="s">
        <v>7852</v>
      </c>
      <c r="C8977" s="74">
        <v>125.0</v>
      </c>
      <c r="D8977" s="130">
        <v>45327.0</v>
      </c>
      <c r="E8977" s="73" t="s">
        <v>11260</v>
      </c>
      <c r="F8977" s="130" t="s">
        <v>11261</v>
      </c>
      <c r="G8977" s="73" t="s">
        <v>18</v>
      </c>
      <c r="H8977" s="169" t="s">
        <v>8602</v>
      </c>
      <c r="I8977" s="287"/>
      <c r="J8977" s="285"/>
      <c r="K8977" s="21"/>
      <c r="L8977" s="21"/>
      <c r="M8977" s="21"/>
      <c r="N8977" s="22">
        <f t="shared" si="2"/>
        <v>46206</v>
      </c>
      <c r="O8977" s="23">
        <f>'RESOLUCIONES EPG'!$N8977-'RESOLUCIONES EPG'!$D8977</f>
        <v>879</v>
      </c>
    </row>
    <row r="8978" ht="15.75" customHeight="1">
      <c r="A8978" s="275" t="str">
        <f>'RESOLUCIONES 2015'!A8973:H8973</f>
        <v/>
      </c>
      <c r="B8978" s="73" t="s">
        <v>7852</v>
      </c>
      <c r="C8978" s="344">
        <v>126.0</v>
      </c>
      <c r="D8978" s="130">
        <v>45327.0</v>
      </c>
      <c r="E8978" s="73" t="s">
        <v>11262</v>
      </c>
      <c r="F8978" s="130" t="s">
        <v>11263</v>
      </c>
      <c r="G8978" s="73" t="s">
        <v>18</v>
      </c>
      <c r="H8978" s="169" t="s">
        <v>8602</v>
      </c>
      <c r="I8978" s="287"/>
      <c r="J8978" s="285"/>
      <c r="K8978" s="21"/>
      <c r="L8978" s="21"/>
      <c r="M8978" s="21"/>
      <c r="N8978" s="22">
        <f t="shared" si="2"/>
        <v>46206</v>
      </c>
      <c r="O8978" s="23">
        <f>'RESOLUCIONES EPG'!$N8978-'RESOLUCIONES EPG'!$D8978</f>
        <v>879</v>
      </c>
    </row>
    <row r="8979" ht="15.75" customHeight="1">
      <c r="A8979" s="275" t="str">
        <f>'RESOLUCIONES 2015'!A8974:H8974</f>
        <v/>
      </c>
      <c r="B8979" s="73" t="s">
        <v>7852</v>
      </c>
      <c r="C8979" s="74">
        <v>127.0</v>
      </c>
      <c r="D8979" s="130">
        <v>45327.0</v>
      </c>
      <c r="E8979" s="73" t="s">
        <v>11264</v>
      </c>
      <c r="F8979" s="130" t="s">
        <v>11265</v>
      </c>
      <c r="G8979" s="73" t="s">
        <v>18</v>
      </c>
      <c r="H8979" s="169" t="s">
        <v>8602</v>
      </c>
      <c r="I8979" s="287"/>
      <c r="J8979" s="285"/>
      <c r="K8979" s="21"/>
      <c r="L8979" s="21"/>
      <c r="M8979" s="21"/>
      <c r="N8979" s="22">
        <f t="shared" si="2"/>
        <v>46206</v>
      </c>
      <c r="O8979" s="23">
        <f>'RESOLUCIONES EPG'!$N8979-'RESOLUCIONES EPG'!$D8979</f>
        <v>879</v>
      </c>
    </row>
    <row r="8980" ht="15.75" customHeight="1">
      <c r="A8980" s="275" t="str">
        <f>'RESOLUCIONES 2015'!A8975:H8975</f>
        <v/>
      </c>
      <c r="B8980" s="73" t="s">
        <v>7852</v>
      </c>
      <c r="C8980" s="74">
        <v>128.0</v>
      </c>
      <c r="D8980" s="130">
        <v>45327.0</v>
      </c>
      <c r="E8980" s="73" t="s">
        <v>11266</v>
      </c>
      <c r="F8980" s="130" t="s">
        <v>11267</v>
      </c>
      <c r="G8980" s="73" t="s">
        <v>18</v>
      </c>
      <c r="H8980" s="169" t="s">
        <v>7308</v>
      </c>
      <c r="I8980" s="287"/>
      <c r="J8980" s="285"/>
      <c r="K8980" s="21"/>
      <c r="L8980" s="21"/>
      <c r="M8980" s="21"/>
      <c r="N8980" s="22">
        <f t="shared" si="2"/>
        <v>46206</v>
      </c>
      <c r="O8980" s="23">
        <f>'RESOLUCIONES EPG'!$N8980-'RESOLUCIONES EPG'!$D8980</f>
        <v>879</v>
      </c>
    </row>
    <row r="8981" ht="15.75" customHeight="1">
      <c r="A8981" s="275" t="str">
        <f>'RESOLUCIONES 2015'!A8976:H8976</f>
        <v/>
      </c>
      <c r="B8981" s="73" t="s">
        <v>7852</v>
      </c>
      <c r="C8981" s="344">
        <v>129.0</v>
      </c>
      <c r="D8981" s="130">
        <v>45327.0</v>
      </c>
      <c r="E8981" s="73" t="s">
        <v>10977</v>
      </c>
      <c r="F8981" s="130" t="s">
        <v>10978</v>
      </c>
      <c r="G8981" s="73" t="s">
        <v>18</v>
      </c>
      <c r="H8981" s="169" t="s">
        <v>2545</v>
      </c>
      <c r="I8981" s="287"/>
      <c r="J8981" s="285"/>
      <c r="K8981" s="21"/>
      <c r="L8981" s="21"/>
      <c r="M8981" s="21"/>
      <c r="N8981" s="22">
        <f t="shared" si="2"/>
        <v>46206</v>
      </c>
      <c r="O8981" s="23">
        <f>'RESOLUCIONES EPG'!$N8981-'RESOLUCIONES EPG'!$D8981</f>
        <v>879</v>
      </c>
    </row>
    <row r="8982" ht="15.75" customHeight="1">
      <c r="A8982" s="275" t="str">
        <f>'RESOLUCIONES 2015'!A8977:H8977</f>
        <v/>
      </c>
      <c r="B8982" s="73" t="s">
        <v>7852</v>
      </c>
      <c r="C8982" s="74">
        <v>130.0</v>
      </c>
      <c r="D8982" s="130">
        <v>45327.0</v>
      </c>
      <c r="E8982" s="73" t="s">
        <v>2484</v>
      </c>
      <c r="F8982" s="130" t="s">
        <v>11268</v>
      </c>
      <c r="G8982" s="73" t="s">
        <v>18</v>
      </c>
      <c r="H8982" s="169" t="s">
        <v>8602</v>
      </c>
      <c r="I8982" s="287"/>
      <c r="J8982" s="285"/>
      <c r="K8982" s="21"/>
      <c r="L8982" s="21"/>
      <c r="M8982" s="21"/>
      <c r="N8982" s="22">
        <f t="shared" si="2"/>
        <v>46206</v>
      </c>
      <c r="O8982" s="23">
        <f>'RESOLUCIONES EPG'!$N8982-'RESOLUCIONES EPG'!$D8982</f>
        <v>879</v>
      </c>
    </row>
    <row r="8983" ht="15.75" customHeight="1">
      <c r="A8983" s="275" t="str">
        <f>'RESOLUCIONES 2015'!A8978:H8978</f>
        <v/>
      </c>
      <c r="B8983" s="73" t="s">
        <v>7852</v>
      </c>
      <c r="C8983" s="74">
        <v>131.0</v>
      </c>
      <c r="D8983" s="130">
        <v>45329.0</v>
      </c>
      <c r="E8983" s="73" t="s">
        <v>6887</v>
      </c>
      <c r="F8983" s="130" t="s">
        <v>11169</v>
      </c>
      <c r="G8983" s="73" t="s">
        <v>2751</v>
      </c>
      <c r="H8983" s="169"/>
      <c r="I8983" s="299" t="s">
        <v>8746</v>
      </c>
      <c r="J8983" s="299" t="s">
        <v>7753</v>
      </c>
      <c r="K8983" s="21"/>
      <c r="L8983" s="21"/>
      <c r="M8983" s="21"/>
      <c r="N8983" s="22">
        <f t="shared" si="2"/>
        <v>46206</v>
      </c>
      <c r="O8983" s="23">
        <f>'RESOLUCIONES EPG'!$N8983-'RESOLUCIONES EPG'!$D8983</f>
        <v>877</v>
      </c>
    </row>
    <row r="8984" ht="15.75" customHeight="1">
      <c r="A8984" s="275" t="str">
        <f>'RESOLUCIONES 2015'!A8979:H8979</f>
        <v/>
      </c>
      <c r="B8984" s="73" t="s">
        <v>7852</v>
      </c>
      <c r="C8984" s="74">
        <v>132.0</v>
      </c>
      <c r="D8984" s="130">
        <v>45329.0</v>
      </c>
      <c r="E8984" s="73" t="s">
        <v>11269</v>
      </c>
      <c r="F8984" s="130" t="s">
        <v>11166</v>
      </c>
      <c r="G8984" s="73" t="s">
        <v>2751</v>
      </c>
      <c r="H8984" s="169"/>
      <c r="I8984" s="299" t="s">
        <v>7753</v>
      </c>
      <c r="J8984" s="299" t="s">
        <v>10657</v>
      </c>
      <c r="K8984" s="21"/>
      <c r="L8984" s="21"/>
      <c r="M8984" s="21"/>
      <c r="N8984" s="22">
        <f t="shared" si="2"/>
        <v>46206</v>
      </c>
      <c r="O8984" s="23">
        <f>'RESOLUCIONES EPG'!$N8984-'RESOLUCIONES EPG'!$D8984</f>
        <v>877</v>
      </c>
    </row>
    <row r="8985" ht="15.75" customHeight="1">
      <c r="A8985" s="275" t="str">
        <f>'RESOLUCIONES 2015'!A8980:H8980</f>
        <v/>
      </c>
      <c r="B8985" s="73" t="s">
        <v>7852</v>
      </c>
      <c r="C8985" s="344">
        <v>133.0</v>
      </c>
      <c r="D8985" s="130">
        <v>45329.0</v>
      </c>
      <c r="E8985" s="73" t="s">
        <v>11270</v>
      </c>
      <c r="F8985" s="130" t="s">
        <v>11271</v>
      </c>
      <c r="G8985" s="73" t="s">
        <v>2751</v>
      </c>
      <c r="H8985" s="169"/>
      <c r="I8985" s="299" t="s">
        <v>11227</v>
      </c>
      <c r="J8985" s="299" t="s">
        <v>8181</v>
      </c>
      <c r="K8985" s="21"/>
      <c r="L8985" s="21"/>
      <c r="M8985" s="21"/>
      <c r="N8985" s="22">
        <f t="shared" si="2"/>
        <v>46206</v>
      </c>
      <c r="O8985" s="23">
        <f>'RESOLUCIONES EPG'!$N8985-'RESOLUCIONES EPG'!$D8985</f>
        <v>877</v>
      </c>
    </row>
    <row r="8986" ht="15.75" customHeight="1">
      <c r="A8986" s="275" t="str">
        <f>'RESOLUCIONES 2015'!A8981:H8981</f>
        <v/>
      </c>
      <c r="B8986" s="73" t="s">
        <v>7852</v>
      </c>
      <c r="C8986" s="74">
        <v>134.0</v>
      </c>
      <c r="D8986" s="130">
        <v>45329.0</v>
      </c>
      <c r="E8986" s="73" t="s">
        <v>11160</v>
      </c>
      <c r="F8986" s="130" t="s">
        <v>11161</v>
      </c>
      <c r="G8986" s="73" t="s">
        <v>2751</v>
      </c>
      <c r="H8986" s="169"/>
      <c r="I8986" s="299" t="s">
        <v>11272</v>
      </c>
      <c r="J8986" s="299" t="s">
        <v>1323</v>
      </c>
      <c r="K8986" s="21"/>
      <c r="L8986" s="21"/>
      <c r="M8986" s="21"/>
      <c r="N8986" s="22">
        <f t="shared" si="2"/>
        <v>46206</v>
      </c>
      <c r="O8986" s="23">
        <f>'RESOLUCIONES EPG'!$N8986-'RESOLUCIONES EPG'!$D8986</f>
        <v>877</v>
      </c>
    </row>
    <row r="8987" ht="15.75" customHeight="1">
      <c r="A8987" s="275" t="str">
        <f>'RESOLUCIONES 2015'!A8982:H8982</f>
        <v/>
      </c>
      <c r="B8987" s="73" t="s">
        <v>7852</v>
      </c>
      <c r="C8987" s="74">
        <v>135.0</v>
      </c>
      <c r="D8987" s="130">
        <v>45329.0</v>
      </c>
      <c r="E8987" s="73" t="s">
        <v>4085</v>
      </c>
      <c r="F8987" s="130" t="s">
        <v>11137</v>
      </c>
      <c r="G8987" s="73" t="s">
        <v>2751</v>
      </c>
      <c r="H8987" s="169"/>
      <c r="I8987" s="287"/>
      <c r="J8987" s="285"/>
      <c r="K8987" s="21"/>
      <c r="L8987" s="21"/>
      <c r="M8987" s="21"/>
      <c r="N8987" s="22">
        <f t="shared" si="2"/>
        <v>46206</v>
      </c>
      <c r="O8987" s="23">
        <f>'RESOLUCIONES EPG'!$N8987-'RESOLUCIONES EPG'!$D8987</f>
        <v>877</v>
      </c>
    </row>
    <row r="8988" ht="15.75" customHeight="1">
      <c r="A8988" s="275" t="str">
        <f>'RESOLUCIONES 2015'!A8983:H8983</f>
        <v/>
      </c>
      <c r="B8988" s="73" t="s">
        <v>7852</v>
      </c>
      <c r="C8988" s="344">
        <v>136.0</v>
      </c>
      <c r="D8988" s="130">
        <v>45329.0</v>
      </c>
      <c r="E8988" s="73" t="s">
        <v>11144</v>
      </c>
      <c r="F8988" s="130" t="s">
        <v>11145</v>
      </c>
      <c r="G8988" s="73" t="s">
        <v>2751</v>
      </c>
      <c r="H8988" s="169"/>
      <c r="I8988" s="299" t="s">
        <v>8056</v>
      </c>
      <c r="J8988" s="299" t="s">
        <v>11273</v>
      </c>
      <c r="K8988" s="21"/>
      <c r="L8988" s="21"/>
      <c r="M8988" s="21"/>
      <c r="N8988" s="22">
        <f t="shared" si="2"/>
        <v>46206</v>
      </c>
      <c r="O8988" s="23">
        <f>'RESOLUCIONES EPG'!$N8988-'RESOLUCIONES EPG'!$D8988</f>
        <v>877</v>
      </c>
    </row>
    <row r="8989" ht="15.75" customHeight="1">
      <c r="A8989" s="275" t="str">
        <f>'RESOLUCIONES 2015'!A8984:H8984</f>
        <v/>
      </c>
      <c r="B8989" s="73" t="s">
        <v>7852</v>
      </c>
      <c r="C8989" s="74">
        <v>137.0</v>
      </c>
      <c r="D8989" s="130">
        <v>45329.0</v>
      </c>
      <c r="E8989" s="73" t="s">
        <v>11183</v>
      </c>
      <c r="F8989" s="130" t="s">
        <v>11274</v>
      </c>
      <c r="G8989" s="73" t="s">
        <v>2751</v>
      </c>
      <c r="H8989" s="169"/>
      <c r="I8989" s="287"/>
      <c r="J8989" s="299" t="s">
        <v>9671</v>
      </c>
      <c r="K8989" s="21"/>
      <c r="L8989" s="21"/>
      <c r="M8989" s="21"/>
      <c r="N8989" s="22">
        <f t="shared" si="2"/>
        <v>46206</v>
      </c>
      <c r="O8989" s="23">
        <f>'RESOLUCIONES EPG'!$N8989-'RESOLUCIONES EPG'!$D8989</f>
        <v>877</v>
      </c>
    </row>
    <row r="8990" ht="15.75" customHeight="1">
      <c r="A8990" s="275" t="str">
        <f>'RESOLUCIONES 2015'!A8985:H8985</f>
        <v/>
      </c>
      <c r="B8990" s="73" t="s">
        <v>7852</v>
      </c>
      <c r="C8990" s="74">
        <v>138.0</v>
      </c>
      <c r="D8990" s="130">
        <v>45329.0</v>
      </c>
      <c r="E8990" s="73" t="s">
        <v>6565</v>
      </c>
      <c r="F8990" s="130" t="s">
        <v>11157</v>
      </c>
      <c r="G8990" s="73" t="s">
        <v>2751</v>
      </c>
      <c r="H8990" s="169"/>
      <c r="I8990" s="287"/>
      <c r="J8990" s="285"/>
      <c r="K8990" s="21"/>
      <c r="L8990" s="21"/>
      <c r="M8990" s="21"/>
      <c r="N8990" s="22">
        <f t="shared" si="2"/>
        <v>46206</v>
      </c>
      <c r="O8990" s="23">
        <f>'RESOLUCIONES EPG'!$N8990-'RESOLUCIONES EPG'!$D8990</f>
        <v>877</v>
      </c>
    </row>
    <row r="8991" ht="15.75" customHeight="1">
      <c r="A8991" s="275" t="str">
        <f>'RESOLUCIONES 2015'!A8986:H8986</f>
        <v/>
      </c>
      <c r="B8991" s="73" t="s">
        <v>7852</v>
      </c>
      <c r="C8991" s="74">
        <v>139.0</v>
      </c>
      <c r="D8991" s="130">
        <v>45329.0</v>
      </c>
      <c r="E8991" s="73" t="s">
        <v>11173</v>
      </c>
      <c r="F8991" s="130" t="s">
        <v>11174</v>
      </c>
      <c r="G8991" s="73" t="s">
        <v>2751</v>
      </c>
      <c r="H8991" s="169"/>
      <c r="I8991" s="299" t="s">
        <v>11273</v>
      </c>
      <c r="J8991" s="299" t="s">
        <v>11272</v>
      </c>
      <c r="K8991" s="21"/>
      <c r="L8991" s="21"/>
      <c r="M8991" s="21"/>
      <c r="N8991" s="22">
        <f t="shared" si="2"/>
        <v>46206</v>
      </c>
      <c r="O8991" s="23">
        <f>'RESOLUCIONES EPG'!$N8991-'RESOLUCIONES EPG'!$D8991</f>
        <v>877</v>
      </c>
    </row>
    <row r="8992" ht="15.75" customHeight="1">
      <c r="A8992" s="275" t="str">
        <f>'RESOLUCIONES 2015'!A8987:H8987</f>
        <v/>
      </c>
      <c r="B8992" s="73" t="s">
        <v>7852</v>
      </c>
      <c r="C8992" s="344">
        <v>140.0</v>
      </c>
      <c r="D8992" s="130">
        <v>45329.0</v>
      </c>
      <c r="E8992" s="73" t="s">
        <v>11150</v>
      </c>
      <c r="F8992" s="130" t="s">
        <v>11151</v>
      </c>
      <c r="G8992" s="73" t="s">
        <v>2751</v>
      </c>
      <c r="H8992" s="169"/>
      <c r="I8992" s="287"/>
      <c r="J8992" s="285"/>
      <c r="K8992" s="21"/>
      <c r="L8992" s="21"/>
      <c r="M8992" s="21"/>
      <c r="N8992" s="22">
        <f t="shared" si="2"/>
        <v>46206</v>
      </c>
      <c r="O8992" s="23">
        <f>'RESOLUCIONES EPG'!$N8992-'RESOLUCIONES EPG'!$D8992</f>
        <v>877</v>
      </c>
    </row>
    <row r="8993" ht="15.75" customHeight="1">
      <c r="A8993" s="275" t="str">
        <f>'RESOLUCIONES 2015'!A8988:H8988</f>
        <v/>
      </c>
      <c r="B8993" s="73" t="s">
        <v>7852</v>
      </c>
      <c r="C8993" s="74">
        <v>141.0</v>
      </c>
      <c r="D8993" s="130">
        <v>45329.0</v>
      </c>
      <c r="E8993" s="73" t="s">
        <v>11275</v>
      </c>
      <c r="F8993" s="130" t="s">
        <v>11149</v>
      </c>
      <c r="G8993" s="73" t="s">
        <v>2751</v>
      </c>
      <c r="H8993" s="169"/>
      <c r="I8993" s="287"/>
      <c r="J8993" s="296" t="s">
        <v>10603</v>
      </c>
      <c r="K8993" s="279" t="s">
        <v>11276</v>
      </c>
      <c r="L8993" s="21"/>
      <c r="M8993" s="21"/>
      <c r="N8993" s="22">
        <f t="shared" si="2"/>
        <v>46206</v>
      </c>
      <c r="O8993" s="23">
        <f>'RESOLUCIONES EPG'!$N8993-'RESOLUCIONES EPG'!$D8993</f>
        <v>877</v>
      </c>
    </row>
    <row r="8994" ht="15.75" customHeight="1">
      <c r="A8994" s="275" t="str">
        <f>'RESOLUCIONES 2015'!A8989:H8989</f>
        <v/>
      </c>
      <c r="B8994" s="73" t="s">
        <v>7852</v>
      </c>
      <c r="C8994" s="74">
        <v>142.0</v>
      </c>
      <c r="D8994" s="130">
        <v>45329.0</v>
      </c>
      <c r="E8994" s="73" t="s">
        <v>6010</v>
      </c>
      <c r="F8994" s="130" t="s">
        <v>6011</v>
      </c>
      <c r="G8994" s="73" t="s">
        <v>2751</v>
      </c>
      <c r="H8994" s="169"/>
      <c r="I8994" s="299" t="s">
        <v>7753</v>
      </c>
      <c r="J8994" s="299" t="s">
        <v>8173</v>
      </c>
      <c r="K8994" s="21"/>
      <c r="L8994" s="21"/>
      <c r="M8994" s="21"/>
      <c r="N8994" s="22">
        <f t="shared" si="2"/>
        <v>46206</v>
      </c>
      <c r="O8994" s="23">
        <f>'RESOLUCIONES EPG'!$N8994-'RESOLUCIONES EPG'!$D8994</f>
        <v>877</v>
      </c>
    </row>
    <row r="8995" ht="15.75" customHeight="1">
      <c r="A8995" s="275" t="str">
        <f>'RESOLUCIONES 2015'!A8990:H8990</f>
        <v/>
      </c>
      <c r="B8995" s="73" t="s">
        <v>7852</v>
      </c>
      <c r="C8995" s="344">
        <v>143.0</v>
      </c>
      <c r="D8995" s="130">
        <v>45329.0</v>
      </c>
      <c r="E8995" s="73" t="s">
        <v>11277</v>
      </c>
      <c r="F8995" s="130" t="s">
        <v>11121</v>
      </c>
      <c r="G8995" s="73" t="s">
        <v>2751</v>
      </c>
      <c r="H8995" s="169"/>
      <c r="I8995" s="287"/>
      <c r="J8995" s="285"/>
      <c r="K8995" s="21"/>
      <c r="L8995" s="21"/>
      <c r="M8995" s="21"/>
      <c r="N8995" s="22">
        <f t="shared" si="2"/>
        <v>46206</v>
      </c>
      <c r="O8995" s="23">
        <f>'RESOLUCIONES EPG'!$N8995-'RESOLUCIONES EPG'!$D8995</f>
        <v>877</v>
      </c>
    </row>
    <row r="8996" ht="15.75" customHeight="1">
      <c r="A8996" s="275" t="str">
        <f>'RESOLUCIONES 2015'!A8991:H8991</f>
        <v/>
      </c>
      <c r="B8996" s="73" t="s">
        <v>7852</v>
      </c>
      <c r="C8996" s="74">
        <v>144.0</v>
      </c>
      <c r="D8996" s="130">
        <v>45329.0</v>
      </c>
      <c r="E8996" s="73" t="s">
        <v>6051</v>
      </c>
      <c r="F8996" s="130" t="s">
        <v>6052</v>
      </c>
      <c r="G8996" s="73" t="s">
        <v>2751</v>
      </c>
      <c r="H8996" s="169"/>
      <c r="I8996" s="287"/>
      <c r="J8996" s="299" t="s">
        <v>22</v>
      </c>
      <c r="K8996" s="21"/>
      <c r="L8996" s="21"/>
      <c r="M8996" s="21"/>
      <c r="N8996" s="22">
        <f t="shared" si="2"/>
        <v>46206</v>
      </c>
      <c r="O8996" s="23">
        <f>'RESOLUCIONES EPG'!$N8996-'RESOLUCIONES EPG'!$D8996</f>
        <v>877</v>
      </c>
    </row>
    <row r="8997" ht="15.75" customHeight="1">
      <c r="A8997" s="275" t="str">
        <f>'RESOLUCIONES 2015'!A8992:H8992</f>
        <v/>
      </c>
      <c r="B8997" s="73" t="s">
        <v>7852</v>
      </c>
      <c r="C8997" s="74">
        <v>145.0</v>
      </c>
      <c r="D8997" s="130">
        <v>45329.0</v>
      </c>
      <c r="E8997" s="73" t="s">
        <v>11146</v>
      </c>
      <c r="F8997" s="130" t="s">
        <v>11147</v>
      </c>
      <c r="G8997" s="73" t="s">
        <v>2751</v>
      </c>
      <c r="H8997" s="169"/>
      <c r="I8997" s="287"/>
      <c r="J8997" s="285"/>
      <c r="K8997" s="21"/>
      <c r="L8997" s="21"/>
      <c r="M8997" s="21"/>
      <c r="N8997" s="22">
        <f t="shared" si="2"/>
        <v>46206</v>
      </c>
      <c r="O8997" s="23">
        <f>'RESOLUCIONES EPG'!$N8997-'RESOLUCIONES EPG'!$D8997</f>
        <v>877</v>
      </c>
    </row>
    <row r="8998" ht="15.75" customHeight="1">
      <c r="A8998" s="275" t="str">
        <f>'RESOLUCIONES 2015'!A8993:H8993</f>
        <v/>
      </c>
      <c r="B8998" s="73" t="s">
        <v>7852</v>
      </c>
      <c r="C8998" s="74">
        <v>146.0</v>
      </c>
      <c r="D8998" s="130">
        <v>45329.0</v>
      </c>
      <c r="E8998" s="73" t="s">
        <v>11278</v>
      </c>
      <c r="F8998" s="130" t="s">
        <v>11176</v>
      </c>
      <c r="G8998" s="73" t="s">
        <v>2751</v>
      </c>
      <c r="H8998" s="169"/>
      <c r="I8998" s="287"/>
      <c r="J8998" s="285"/>
      <c r="K8998" s="21"/>
      <c r="L8998" s="21"/>
      <c r="M8998" s="21"/>
      <c r="N8998" s="22">
        <f t="shared" si="2"/>
        <v>46206</v>
      </c>
      <c r="O8998" s="23">
        <f>'RESOLUCIONES EPG'!$N8998-'RESOLUCIONES EPG'!$D8998</f>
        <v>877</v>
      </c>
    </row>
    <row r="8999" ht="15.75" customHeight="1">
      <c r="A8999" s="275" t="str">
        <f>'RESOLUCIONES 2015'!A8994:H8994</f>
        <v/>
      </c>
      <c r="B8999" s="73" t="s">
        <v>7852</v>
      </c>
      <c r="C8999" s="344">
        <v>147.0</v>
      </c>
      <c r="D8999" s="130">
        <v>45329.0</v>
      </c>
      <c r="E8999" s="73" t="s">
        <v>4767</v>
      </c>
      <c r="F8999" s="130" t="s">
        <v>6224</v>
      </c>
      <c r="G8999" s="73" t="s">
        <v>2751</v>
      </c>
      <c r="H8999" s="169"/>
      <c r="I8999" s="299" t="s">
        <v>7753</v>
      </c>
      <c r="J8999" s="299" t="s">
        <v>11279</v>
      </c>
      <c r="K8999" s="21"/>
      <c r="L8999" s="21"/>
      <c r="M8999" s="21"/>
      <c r="N8999" s="22">
        <f t="shared" si="2"/>
        <v>46206</v>
      </c>
      <c r="O8999" s="23">
        <f>'RESOLUCIONES EPG'!$N8999-'RESOLUCIONES EPG'!$D8999</f>
        <v>877</v>
      </c>
    </row>
    <row r="9000" ht="15.75" customHeight="1">
      <c r="A9000" s="275" t="str">
        <f>'RESOLUCIONES 2015'!A8995:H8995</f>
        <v/>
      </c>
      <c r="B9000" s="73" t="s">
        <v>7852</v>
      </c>
      <c r="C9000" s="74">
        <v>148.0</v>
      </c>
      <c r="D9000" s="130">
        <v>45329.0</v>
      </c>
      <c r="E9000" s="73" t="s">
        <v>5828</v>
      </c>
      <c r="F9000" s="130" t="s">
        <v>11168</v>
      </c>
      <c r="G9000" s="73" t="s">
        <v>2751</v>
      </c>
      <c r="H9000" s="169"/>
      <c r="I9000" s="287"/>
      <c r="J9000" s="285"/>
      <c r="K9000" s="21"/>
      <c r="L9000" s="21"/>
      <c r="M9000" s="21"/>
      <c r="N9000" s="22">
        <f t="shared" si="2"/>
        <v>46206</v>
      </c>
      <c r="O9000" s="23">
        <f>'RESOLUCIONES EPG'!$N9000-'RESOLUCIONES EPG'!$D9000</f>
        <v>877</v>
      </c>
    </row>
    <row r="9001" ht="15.75" customHeight="1">
      <c r="A9001" s="275" t="str">
        <f>'RESOLUCIONES 2015'!A8996:H8996</f>
        <v/>
      </c>
      <c r="B9001" s="73" t="s">
        <v>7852</v>
      </c>
      <c r="C9001" s="74">
        <v>149.0</v>
      </c>
      <c r="D9001" s="130">
        <v>45329.0</v>
      </c>
      <c r="E9001" s="73" t="s">
        <v>11124</v>
      </c>
      <c r="F9001" s="130" t="s">
        <v>11125</v>
      </c>
      <c r="G9001" s="73" t="s">
        <v>2751</v>
      </c>
      <c r="H9001" s="169"/>
      <c r="I9001" s="296" t="s">
        <v>10765</v>
      </c>
      <c r="J9001" s="296" t="s">
        <v>10603</v>
      </c>
      <c r="K9001" s="21"/>
      <c r="L9001" s="21"/>
      <c r="M9001" s="21"/>
      <c r="N9001" s="22">
        <f t="shared" si="2"/>
        <v>46206</v>
      </c>
      <c r="O9001" s="23">
        <f>'RESOLUCIONES EPG'!$N9001-'RESOLUCIONES EPG'!$D9001</f>
        <v>877</v>
      </c>
    </row>
    <row r="9002" ht="15.75" customHeight="1">
      <c r="A9002" s="275" t="str">
        <f>'RESOLUCIONES 2015'!A8997:H8997</f>
        <v/>
      </c>
      <c r="B9002" s="73" t="s">
        <v>7852</v>
      </c>
      <c r="C9002" s="344">
        <v>150.0</v>
      </c>
      <c r="D9002" s="130">
        <v>45329.0</v>
      </c>
      <c r="E9002" s="73" t="s">
        <v>11280</v>
      </c>
      <c r="F9002" s="130" t="s">
        <v>11119</v>
      </c>
      <c r="G9002" s="73" t="s">
        <v>2751</v>
      </c>
      <c r="H9002" s="169"/>
      <c r="I9002" s="287"/>
      <c r="J9002" s="296" t="s">
        <v>9671</v>
      </c>
      <c r="K9002" s="279" t="s">
        <v>10362</v>
      </c>
      <c r="L9002" s="21"/>
      <c r="M9002" s="21"/>
      <c r="N9002" s="22">
        <f t="shared" si="2"/>
        <v>46206</v>
      </c>
      <c r="O9002" s="23">
        <f>'RESOLUCIONES EPG'!$N9002-'RESOLUCIONES EPG'!$D9002</f>
        <v>877</v>
      </c>
    </row>
    <row r="9003" ht="15.75" customHeight="1">
      <c r="A9003" s="275" t="str">
        <f>'RESOLUCIONES 2015'!A8998:H8998</f>
        <v/>
      </c>
      <c r="B9003" s="73" t="s">
        <v>7852</v>
      </c>
      <c r="C9003" s="74">
        <v>151.0</v>
      </c>
      <c r="D9003" s="130">
        <v>45329.0</v>
      </c>
      <c r="E9003" s="73" t="s">
        <v>11281</v>
      </c>
      <c r="F9003" s="130" t="s">
        <v>5561</v>
      </c>
      <c r="G9003" s="73" t="s">
        <v>2751</v>
      </c>
      <c r="H9003" s="169"/>
      <c r="I9003" s="296" t="s">
        <v>11279</v>
      </c>
      <c r="J9003" s="299" t="s">
        <v>7753</v>
      </c>
      <c r="K9003" s="21"/>
      <c r="L9003" s="21"/>
      <c r="M9003" s="21"/>
      <c r="N9003" s="22">
        <f t="shared" si="2"/>
        <v>46206</v>
      </c>
      <c r="O9003" s="23">
        <f>'RESOLUCIONES EPG'!$N9003-'RESOLUCIONES EPG'!$D9003</f>
        <v>877</v>
      </c>
    </row>
    <row r="9004" ht="15.75" customHeight="1">
      <c r="A9004" s="275" t="str">
        <f>'RESOLUCIONES 2015'!A8999:H8999</f>
        <v/>
      </c>
      <c r="B9004" s="73" t="s">
        <v>7852</v>
      </c>
      <c r="C9004" s="74">
        <v>152.0</v>
      </c>
      <c r="D9004" s="130">
        <v>45329.0</v>
      </c>
      <c r="E9004" s="73" t="s">
        <v>11282</v>
      </c>
      <c r="F9004" s="130" t="s">
        <v>11140</v>
      </c>
      <c r="G9004" s="73" t="s">
        <v>2751</v>
      </c>
      <c r="H9004" s="169"/>
      <c r="I9004" s="296" t="s">
        <v>10765</v>
      </c>
      <c r="J9004" s="299" t="s">
        <v>10603</v>
      </c>
      <c r="K9004" s="21"/>
      <c r="L9004" s="21"/>
      <c r="M9004" s="21"/>
      <c r="N9004" s="22">
        <f t="shared" si="2"/>
        <v>46206</v>
      </c>
      <c r="O9004" s="23">
        <f>'RESOLUCIONES EPG'!$N9004-'RESOLUCIONES EPG'!$D9004</f>
        <v>877</v>
      </c>
    </row>
    <row r="9005" ht="15.75" customHeight="1">
      <c r="A9005" s="275" t="str">
        <f>'RESOLUCIONES 2015'!A9000:H9000</f>
        <v/>
      </c>
      <c r="B9005" s="73" t="s">
        <v>7852</v>
      </c>
      <c r="C9005" s="74">
        <v>153.0</v>
      </c>
      <c r="D9005" s="130">
        <v>45329.0</v>
      </c>
      <c r="E9005" s="73" t="s">
        <v>8990</v>
      </c>
      <c r="F9005" s="130" t="s">
        <v>8474</v>
      </c>
      <c r="G9005" s="73" t="s">
        <v>2751</v>
      </c>
      <c r="H9005" s="169"/>
      <c r="I9005" s="287"/>
      <c r="J9005" s="285"/>
      <c r="K9005" s="21"/>
      <c r="L9005" s="21"/>
      <c r="M9005" s="21"/>
      <c r="N9005" s="22">
        <f t="shared" si="2"/>
        <v>46206</v>
      </c>
      <c r="O9005" s="23">
        <f>'RESOLUCIONES EPG'!$N9005-'RESOLUCIONES EPG'!$D9005</f>
        <v>877</v>
      </c>
    </row>
    <row r="9006" ht="15.75" customHeight="1">
      <c r="A9006" s="275" t="str">
        <f>'RESOLUCIONES 2015'!A9001:H9001</f>
        <v/>
      </c>
      <c r="B9006" s="73" t="s">
        <v>7852</v>
      </c>
      <c r="C9006" s="344">
        <v>154.0</v>
      </c>
      <c r="D9006" s="130">
        <v>45329.0</v>
      </c>
      <c r="E9006" s="73" t="s">
        <v>11131</v>
      </c>
      <c r="F9006" s="130" t="s">
        <v>11132</v>
      </c>
      <c r="G9006" s="73" t="s">
        <v>2751</v>
      </c>
      <c r="H9006" s="169"/>
      <c r="I9006" s="299" t="s">
        <v>11283</v>
      </c>
      <c r="J9006" s="299" t="s">
        <v>10650</v>
      </c>
      <c r="K9006" s="21"/>
      <c r="L9006" s="21"/>
      <c r="M9006" s="21"/>
      <c r="N9006" s="22">
        <f t="shared" si="2"/>
        <v>46206</v>
      </c>
      <c r="O9006" s="23">
        <f>'RESOLUCIONES EPG'!$N9006-'RESOLUCIONES EPG'!$D9006</f>
        <v>877</v>
      </c>
    </row>
    <row r="9007" ht="15.75" customHeight="1">
      <c r="A9007" s="275" t="str">
        <f>'RESOLUCIONES 2015'!A9002:H9002</f>
        <v/>
      </c>
      <c r="B9007" s="73" t="s">
        <v>7852</v>
      </c>
      <c r="C9007" s="74">
        <v>155.0</v>
      </c>
      <c r="D9007" s="130">
        <v>45329.0</v>
      </c>
      <c r="E9007" s="73" t="s">
        <v>6208</v>
      </c>
      <c r="F9007" s="130" t="s">
        <v>6209</v>
      </c>
      <c r="G9007" s="73" t="s">
        <v>2751</v>
      </c>
      <c r="H9007" s="169"/>
      <c r="I9007" s="287"/>
      <c r="J9007" s="299" t="s">
        <v>7918</v>
      </c>
      <c r="K9007" s="21"/>
      <c r="L9007" s="21"/>
      <c r="M9007" s="21"/>
      <c r="N9007" s="22">
        <f t="shared" si="2"/>
        <v>46206</v>
      </c>
      <c r="O9007" s="23">
        <f>'RESOLUCIONES EPG'!$N9007-'RESOLUCIONES EPG'!$D9007</f>
        <v>877</v>
      </c>
    </row>
    <row r="9008" ht="15.75" customHeight="1">
      <c r="A9008" s="275" t="str">
        <f>'RESOLUCIONES 2015'!A9003:H9003</f>
        <v/>
      </c>
      <c r="B9008" s="73" t="s">
        <v>7852</v>
      </c>
      <c r="C9008" s="74">
        <v>156.0</v>
      </c>
      <c r="D9008" s="130">
        <v>45329.0</v>
      </c>
      <c r="E9008" s="73" t="s">
        <v>11116</v>
      </c>
      <c r="F9008" s="130" t="s">
        <v>11117</v>
      </c>
      <c r="G9008" s="73" t="s">
        <v>2751</v>
      </c>
      <c r="H9008" s="169"/>
      <c r="I9008" s="299" t="s">
        <v>8056</v>
      </c>
      <c r="J9008" s="296" t="s">
        <v>1323</v>
      </c>
      <c r="K9008" s="21"/>
      <c r="L9008" s="21"/>
      <c r="M9008" s="21"/>
      <c r="N9008" s="22">
        <f t="shared" si="2"/>
        <v>46206</v>
      </c>
      <c r="O9008" s="23">
        <f>'RESOLUCIONES EPG'!$N9008-'RESOLUCIONES EPG'!$D9008</f>
        <v>877</v>
      </c>
    </row>
    <row r="9009" ht="15.75" customHeight="1">
      <c r="A9009" s="275" t="str">
        <f>'RESOLUCIONES 2015'!A9004:H9004</f>
        <v/>
      </c>
      <c r="B9009" s="73" t="s">
        <v>7852</v>
      </c>
      <c r="C9009" s="344">
        <v>157.0</v>
      </c>
      <c r="D9009" s="130">
        <v>45329.0</v>
      </c>
      <c r="E9009" s="73" t="s">
        <v>11284</v>
      </c>
      <c r="F9009" s="130" t="s">
        <v>11130</v>
      </c>
      <c r="G9009" s="73" t="s">
        <v>2751</v>
      </c>
      <c r="H9009" s="169"/>
      <c r="I9009" s="296" t="s">
        <v>7563</v>
      </c>
      <c r="J9009" s="285"/>
      <c r="K9009" s="21"/>
      <c r="L9009" s="21"/>
      <c r="M9009" s="21"/>
      <c r="N9009" s="22">
        <f t="shared" si="2"/>
        <v>46206</v>
      </c>
      <c r="O9009" s="23">
        <f>'RESOLUCIONES EPG'!$N9009-'RESOLUCIONES EPG'!$D9009</f>
        <v>877</v>
      </c>
    </row>
    <row r="9010" ht="15.75" customHeight="1">
      <c r="A9010" s="275" t="str">
        <f>'RESOLUCIONES 2015'!A9005:H9005</f>
        <v/>
      </c>
      <c r="B9010" s="73" t="s">
        <v>7852</v>
      </c>
      <c r="C9010" s="74">
        <v>158.0</v>
      </c>
      <c r="D9010" s="130">
        <v>45329.0</v>
      </c>
      <c r="E9010" s="73" t="s">
        <v>11218</v>
      </c>
      <c r="F9010" s="130" t="s">
        <v>11285</v>
      </c>
      <c r="G9010" s="73" t="s">
        <v>2751</v>
      </c>
      <c r="H9010" s="169"/>
      <c r="I9010" s="296" t="s">
        <v>10765</v>
      </c>
      <c r="J9010" s="296" t="s">
        <v>9671</v>
      </c>
      <c r="K9010" s="21"/>
      <c r="L9010" s="21"/>
      <c r="M9010" s="21"/>
      <c r="N9010" s="22">
        <f t="shared" si="2"/>
        <v>46206</v>
      </c>
      <c r="O9010" s="23">
        <f>'RESOLUCIONES EPG'!$N9010-'RESOLUCIONES EPG'!$D9010</f>
        <v>877</v>
      </c>
    </row>
    <row r="9011" ht="15.75" customHeight="1">
      <c r="A9011" s="275" t="str">
        <f>'RESOLUCIONES 2015'!A9006:H9006</f>
        <v/>
      </c>
      <c r="B9011" s="73" t="s">
        <v>7852</v>
      </c>
      <c r="C9011" s="74">
        <v>159.0</v>
      </c>
      <c r="D9011" s="130">
        <v>45329.0</v>
      </c>
      <c r="E9011" s="73" t="s">
        <v>11286</v>
      </c>
      <c r="F9011" s="130" t="s">
        <v>11141</v>
      </c>
      <c r="G9011" s="73" t="s">
        <v>2751</v>
      </c>
      <c r="H9011" s="169"/>
      <c r="I9011" s="299" t="s">
        <v>7918</v>
      </c>
      <c r="J9011" s="285"/>
      <c r="K9011" s="21"/>
      <c r="L9011" s="21"/>
      <c r="M9011" s="21"/>
      <c r="N9011" s="22">
        <f t="shared" si="2"/>
        <v>46206</v>
      </c>
      <c r="O9011" s="23">
        <f>'RESOLUCIONES EPG'!$N9011-'RESOLUCIONES EPG'!$D9011</f>
        <v>877</v>
      </c>
    </row>
    <row r="9012" ht="15.75" customHeight="1">
      <c r="A9012" s="275" t="str">
        <f>'RESOLUCIONES 2015'!A9007:H9007</f>
        <v/>
      </c>
      <c r="B9012" s="73" t="s">
        <v>7852</v>
      </c>
      <c r="C9012" s="74">
        <v>160.0</v>
      </c>
      <c r="D9012" s="130">
        <v>45329.0</v>
      </c>
      <c r="E9012" s="73" t="s">
        <v>3218</v>
      </c>
      <c r="F9012" s="130" t="s">
        <v>3219</v>
      </c>
      <c r="G9012" s="73" t="s">
        <v>2751</v>
      </c>
      <c r="H9012" s="169"/>
      <c r="I9012" s="287"/>
      <c r="J9012" s="285"/>
      <c r="K9012" s="21"/>
      <c r="L9012" s="21"/>
      <c r="M9012" s="21"/>
      <c r="N9012" s="22">
        <f t="shared" si="2"/>
        <v>46206</v>
      </c>
      <c r="O9012" s="23">
        <f>'RESOLUCIONES EPG'!$N9012-'RESOLUCIONES EPG'!$D9012</f>
        <v>877</v>
      </c>
    </row>
    <row r="9013" ht="15.75" customHeight="1">
      <c r="A9013" s="275" t="str">
        <f>'RESOLUCIONES 2015'!A9008:H9008</f>
        <v/>
      </c>
      <c r="B9013" s="73" t="s">
        <v>7852</v>
      </c>
      <c r="C9013" s="344">
        <v>161.0</v>
      </c>
      <c r="D9013" s="130">
        <v>45329.0</v>
      </c>
      <c r="E9013" s="73" t="s">
        <v>9454</v>
      </c>
      <c r="F9013" s="130" t="s">
        <v>9455</v>
      </c>
      <c r="G9013" s="73" t="s">
        <v>18</v>
      </c>
      <c r="H9013" s="169" t="s">
        <v>1915</v>
      </c>
      <c r="I9013" s="287"/>
      <c r="J9013" s="285"/>
      <c r="K9013" s="21"/>
      <c r="L9013" s="21"/>
      <c r="M9013" s="21"/>
      <c r="N9013" s="22">
        <f t="shared" si="2"/>
        <v>46206</v>
      </c>
      <c r="O9013" s="23">
        <f>'RESOLUCIONES EPG'!$N9013-'RESOLUCIONES EPG'!$D9013</f>
        <v>877</v>
      </c>
    </row>
    <row r="9014" ht="15.75" customHeight="1">
      <c r="A9014" s="275" t="str">
        <f>'RESOLUCIONES 2015'!A9009:H9009</f>
        <v/>
      </c>
      <c r="B9014" s="73" t="s">
        <v>7852</v>
      </c>
      <c r="C9014" s="74">
        <v>162.0</v>
      </c>
      <c r="D9014" s="130">
        <v>45329.0</v>
      </c>
      <c r="E9014" s="73" t="s">
        <v>11287</v>
      </c>
      <c r="F9014" s="130" t="s">
        <v>10459</v>
      </c>
      <c r="G9014" s="73" t="s">
        <v>8629</v>
      </c>
      <c r="H9014" s="169"/>
      <c r="I9014" s="287"/>
      <c r="J9014" s="285"/>
      <c r="K9014" s="21"/>
      <c r="L9014" s="21"/>
      <c r="M9014" s="21"/>
      <c r="N9014" s="22">
        <f t="shared" si="2"/>
        <v>46206</v>
      </c>
      <c r="O9014" s="23">
        <f>'RESOLUCIONES EPG'!$N9014-'RESOLUCIONES EPG'!$D9014</f>
        <v>877</v>
      </c>
    </row>
    <row r="9015" ht="15.75" customHeight="1">
      <c r="A9015" s="275" t="str">
        <f>'RESOLUCIONES 2015'!A9010:H9010</f>
        <v/>
      </c>
      <c r="B9015" s="73" t="s">
        <v>7852</v>
      </c>
      <c r="C9015" s="74">
        <v>163.0</v>
      </c>
      <c r="D9015" s="130">
        <v>45329.0</v>
      </c>
      <c r="E9015" s="73" t="s">
        <v>9995</v>
      </c>
      <c r="F9015" s="130" t="s">
        <v>10472</v>
      </c>
      <c r="G9015" s="73" t="s">
        <v>8629</v>
      </c>
      <c r="H9015" s="169"/>
      <c r="I9015" s="287"/>
      <c r="J9015" s="285"/>
      <c r="K9015" s="21"/>
      <c r="L9015" s="21"/>
      <c r="M9015" s="21"/>
      <c r="N9015" s="22">
        <f t="shared" si="2"/>
        <v>46206</v>
      </c>
      <c r="O9015" s="23">
        <f>'RESOLUCIONES EPG'!$N9015-'RESOLUCIONES EPG'!$D9015</f>
        <v>877</v>
      </c>
    </row>
    <row r="9016" ht="15.75" customHeight="1">
      <c r="A9016" s="275" t="str">
        <f>'RESOLUCIONES 2015'!A9011:H9011</f>
        <v/>
      </c>
      <c r="B9016" s="73" t="s">
        <v>7852</v>
      </c>
      <c r="C9016" s="344">
        <v>164.0</v>
      </c>
      <c r="D9016" s="130">
        <v>45329.0</v>
      </c>
      <c r="E9016" s="73" t="s">
        <v>10840</v>
      </c>
      <c r="F9016" s="353" t="s">
        <v>10841</v>
      </c>
      <c r="G9016" s="73" t="s">
        <v>8629</v>
      </c>
      <c r="H9016" s="169"/>
      <c r="I9016" s="287"/>
      <c r="J9016" s="285"/>
      <c r="K9016" s="21"/>
      <c r="L9016" s="21"/>
      <c r="M9016" s="21"/>
      <c r="N9016" s="22">
        <f t="shared" si="2"/>
        <v>46206</v>
      </c>
      <c r="O9016" s="23">
        <f>'RESOLUCIONES EPG'!$N9016-'RESOLUCIONES EPG'!$D9016</f>
        <v>877</v>
      </c>
    </row>
    <row r="9017" ht="15.75" customHeight="1">
      <c r="A9017" s="275" t="str">
        <f>'RESOLUCIONES 2015'!A9012:H9012</f>
        <v/>
      </c>
      <c r="B9017" s="73" t="s">
        <v>7852</v>
      </c>
      <c r="C9017" s="74">
        <v>165.0</v>
      </c>
      <c r="D9017" s="130">
        <v>45329.0</v>
      </c>
      <c r="E9017" s="73" t="s">
        <v>3668</v>
      </c>
      <c r="F9017" s="130" t="s">
        <v>11288</v>
      </c>
      <c r="G9017" s="73" t="s">
        <v>8629</v>
      </c>
      <c r="H9017" s="169"/>
      <c r="I9017" s="287"/>
      <c r="J9017" s="285"/>
      <c r="K9017" s="21"/>
      <c r="L9017" s="21"/>
      <c r="M9017" s="21"/>
      <c r="N9017" s="22">
        <f t="shared" si="2"/>
        <v>46206</v>
      </c>
      <c r="O9017" s="23">
        <f>'RESOLUCIONES EPG'!$N9017-'RESOLUCIONES EPG'!$D9017</f>
        <v>877</v>
      </c>
    </row>
    <row r="9018" ht="15.75" customHeight="1">
      <c r="A9018" s="275" t="str">
        <f>'RESOLUCIONES 2015'!A9013:H9013</f>
        <v/>
      </c>
      <c r="B9018" s="73" t="s">
        <v>7852</v>
      </c>
      <c r="C9018" s="74">
        <v>166.0</v>
      </c>
      <c r="D9018" s="130">
        <v>45329.0</v>
      </c>
      <c r="E9018" s="73" t="s">
        <v>10551</v>
      </c>
      <c r="F9018" s="130" t="s">
        <v>11289</v>
      </c>
      <c r="G9018" s="73" t="s">
        <v>8629</v>
      </c>
      <c r="H9018" s="169"/>
      <c r="I9018" s="287"/>
      <c r="J9018" s="285"/>
      <c r="K9018" s="21"/>
      <c r="L9018" s="21"/>
      <c r="M9018" s="21"/>
      <c r="N9018" s="22">
        <f t="shared" si="2"/>
        <v>46206</v>
      </c>
      <c r="O9018" s="23">
        <f>'RESOLUCIONES EPG'!$N9018-'RESOLUCIONES EPG'!$D9018</f>
        <v>877</v>
      </c>
    </row>
    <row r="9019" ht="15.75" customHeight="1">
      <c r="A9019" s="275" t="str">
        <f>'RESOLUCIONES 2015'!A9014:H9014</f>
        <v/>
      </c>
      <c r="B9019" s="73" t="s">
        <v>7852</v>
      </c>
      <c r="C9019" s="74">
        <v>167.0</v>
      </c>
      <c r="D9019" s="130">
        <v>45329.0</v>
      </c>
      <c r="E9019" s="73" t="s">
        <v>11290</v>
      </c>
      <c r="F9019" s="130"/>
      <c r="G9019" s="73" t="s">
        <v>9430</v>
      </c>
      <c r="H9019" s="169"/>
      <c r="I9019" s="287"/>
      <c r="J9019" s="285"/>
      <c r="K9019" s="21"/>
      <c r="L9019" s="21"/>
      <c r="M9019" s="21"/>
      <c r="N9019" s="22">
        <f t="shared" si="2"/>
        <v>46206</v>
      </c>
      <c r="O9019" s="23">
        <f>'RESOLUCIONES EPG'!$N9019-'RESOLUCIONES EPG'!$D9019</f>
        <v>877</v>
      </c>
    </row>
    <row r="9020" ht="15.75" customHeight="1">
      <c r="A9020" s="275" t="str">
        <f>'RESOLUCIONES 2015'!A9015:H9015</f>
        <v/>
      </c>
      <c r="B9020" s="73" t="s">
        <v>7852</v>
      </c>
      <c r="C9020" s="344">
        <v>168.0</v>
      </c>
      <c r="D9020" s="130">
        <v>45331.0</v>
      </c>
      <c r="E9020" s="73" t="s">
        <v>10692</v>
      </c>
      <c r="F9020" s="130" t="s">
        <v>6091</v>
      </c>
      <c r="G9020" s="73" t="s">
        <v>2751</v>
      </c>
      <c r="H9020" s="169"/>
      <c r="I9020" s="299" t="s">
        <v>8349</v>
      </c>
      <c r="J9020" s="299" t="s">
        <v>11291</v>
      </c>
      <c r="K9020" s="21"/>
      <c r="L9020" s="21"/>
      <c r="M9020" s="21"/>
      <c r="N9020" s="22">
        <f t="shared" si="2"/>
        <v>46206</v>
      </c>
      <c r="O9020" s="23">
        <f>'RESOLUCIONES EPG'!$N9020-'RESOLUCIONES EPG'!$D9020</f>
        <v>875</v>
      </c>
    </row>
    <row r="9021" ht="15.75" customHeight="1">
      <c r="A9021" s="275" t="str">
        <f>'RESOLUCIONES 2015'!A9016:H9016</f>
        <v/>
      </c>
      <c r="B9021" s="73" t="s">
        <v>7852</v>
      </c>
      <c r="C9021" s="74">
        <v>169.0</v>
      </c>
      <c r="D9021" s="130">
        <v>45331.0</v>
      </c>
      <c r="E9021" s="73" t="s">
        <v>2867</v>
      </c>
      <c r="F9021" s="130" t="s">
        <v>11292</v>
      </c>
      <c r="G9021" s="73" t="s">
        <v>2751</v>
      </c>
      <c r="H9021" s="169"/>
      <c r="I9021" s="287"/>
      <c r="J9021" s="299" t="s">
        <v>9671</v>
      </c>
      <c r="K9021" s="192" t="s">
        <v>11293</v>
      </c>
      <c r="L9021" s="21"/>
      <c r="M9021" s="21"/>
      <c r="N9021" s="22">
        <f t="shared" si="2"/>
        <v>46206</v>
      </c>
      <c r="O9021" s="23">
        <f>'RESOLUCIONES EPG'!$N9021-'RESOLUCIONES EPG'!$D9021</f>
        <v>875</v>
      </c>
    </row>
    <row r="9022" ht="15.75" customHeight="1">
      <c r="A9022" s="275" t="str">
        <f>'RESOLUCIONES 2015'!A9017:H9017</f>
        <v/>
      </c>
      <c r="B9022" s="73" t="s">
        <v>7852</v>
      </c>
      <c r="C9022" s="74">
        <v>170.0</v>
      </c>
      <c r="D9022" s="130">
        <v>45331.0</v>
      </c>
      <c r="E9022" s="73" t="s">
        <v>5703</v>
      </c>
      <c r="F9022" s="130" t="s">
        <v>8020</v>
      </c>
      <c r="G9022" s="73" t="s">
        <v>2751</v>
      </c>
      <c r="H9022" s="169"/>
      <c r="I9022" s="299" t="s">
        <v>11294</v>
      </c>
      <c r="J9022" s="299" t="s">
        <v>11295</v>
      </c>
      <c r="K9022" s="21"/>
      <c r="L9022" s="21"/>
      <c r="M9022" s="21"/>
      <c r="N9022" s="22">
        <f t="shared" si="2"/>
        <v>46206</v>
      </c>
      <c r="O9022" s="23">
        <f>'RESOLUCIONES EPG'!$N9022-'RESOLUCIONES EPG'!$D9022</f>
        <v>875</v>
      </c>
    </row>
    <row r="9023" ht="15.75" customHeight="1">
      <c r="A9023" s="275" t="str">
        <f>'RESOLUCIONES 2015'!A9018:H9018</f>
        <v/>
      </c>
      <c r="B9023" s="73" t="s">
        <v>7852</v>
      </c>
      <c r="C9023" s="344">
        <v>171.0</v>
      </c>
      <c r="D9023" s="130">
        <v>45331.0</v>
      </c>
      <c r="E9023" s="73" t="s">
        <v>11296</v>
      </c>
      <c r="F9023" s="130" t="s">
        <v>11297</v>
      </c>
      <c r="G9023" s="73" t="s">
        <v>2751</v>
      </c>
      <c r="H9023" s="169"/>
      <c r="I9023" s="299" t="s">
        <v>7753</v>
      </c>
      <c r="J9023" s="299" t="s">
        <v>10823</v>
      </c>
      <c r="K9023" s="21"/>
      <c r="L9023" s="21"/>
      <c r="M9023" s="21"/>
      <c r="N9023" s="22">
        <f t="shared" si="2"/>
        <v>46206</v>
      </c>
      <c r="O9023" s="23">
        <f>'RESOLUCIONES EPG'!$N9023-'RESOLUCIONES EPG'!$D9023</f>
        <v>875</v>
      </c>
    </row>
    <row r="9024" ht="15.75" customHeight="1">
      <c r="A9024" s="275" t="str">
        <f>'RESOLUCIONES 2015'!A9019:H9019</f>
        <v/>
      </c>
      <c r="B9024" s="73" t="s">
        <v>7852</v>
      </c>
      <c r="C9024" s="74">
        <v>172.0</v>
      </c>
      <c r="D9024" s="130">
        <v>45331.0</v>
      </c>
      <c r="E9024" s="73" t="s">
        <v>8085</v>
      </c>
      <c r="F9024" s="130" t="s">
        <v>11298</v>
      </c>
      <c r="G9024" s="73" t="s">
        <v>2751</v>
      </c>
      <c r="H9024" s="169"/>
      <c r="I9024" s="299" t="s">
        <v>11299</v>
      </c>
      <c r="J9024" s="285"/>
      <c r="K9024" s="21"/>
      <c r="L9024" s="21"/>
      <c r="M9024" s="21"/>
      <c r="N9024" s="22">
        <f t="shared" si="2"/>
        <v>46206</v>
      </c>
      <c r="O9024" s="23">
        <f>'RESOLUCIONES EPG'!$N9024-'RESOLUCIONES EPG'!$D9024</f>
        <v>875</v>
      </c>
    </row>
    <row r="9025" ht="15.75" customHeight="1">
      <c r="A9025" s="275" t="str">
        <f>'RESOLUCIONES 2015'!A9020:H9020</f>
        <v/>
      </c>
      <c r="B9025" s="73" t="s">
        <v>7852</v>
      </c>
      <c r="C9025" s="74">
        <v>173.0</v>
      </c>
      <c r="D9025" s="130">
        <v>45331.0</v>
      </c>
      <c r="E9025" s="73" t="s">
        <v>11300</v>
      </c>
      <c r="F9025" s="130" t="s">
        <v>11301</v>
      </c>
      <c r="G9025" s="73" t="s">
        <v>2751</v>
      </c>
      <c r="H9025" s="169"/>
      <c r="I9025" s="287"/>
      <c r="J9025" s="285"/>
      <c r="K9025" s="21"/>
      <c r="L9025" s="21"/>
      <c r="M9025" s="21"/>
      <c r="N9025" s="22">
        <f t="shared" si="2"/>
        <v>46206</v>
      </c>
      <c r="O9025" s="23">
        <f>'RESOLUCIONES EPG'!$N9025-'RESOLUCIONES EPG'!$D9025</f>
        <v>875</v>
      </c>
    </row>
    <row r="9026" ht="15.75" customHeight="1">
      <c r="A9026" s="275" t="str">
        <f>'RESOLUCIONES 2015'!A9021:H9021</f>
        <v/>
      </c>
      <c r="B9026" s="73" t="s">
        <v>7852</v>
      </c>
      <c r="C9026" s="74">
        <v>174.0</v>
      </c>
      <c r="D9026" s="130">
        <v>45331.0</v>
      </c>
      <c r="E9026" s="148" t="s">
        <v>6579</v>
      </c>
      <c r="F9026" s="130" t="s">
        <v>11128</v>
      </c>
      <c r="G9026" s="73" t="s">
        <v>2751</v>
      </c>
      <c r="H9026" s="354" t="s">
        <v>11302</v>
      </c>
      <c r="I9026" s="296" t="s">
        <v>8746</v>
      </c>
      <c r="J9026" s="299" t="s">
        <v>11303</v>
      </c>
      <c r="K9026" s="21"/>
      <c r="L9026" s="21"/>
      <c r="M9026" s="21"/>
      <c r="N9026" s="22">
        <f t="shared" si="2"/>
        <v>46206</v>
      </c>
      <c r="O9026" s="23">
        <f>'RESOLUCIONES EPG'!$N9026-'RESOLUCIONES EPG'!$D9026</f>
        <v>875</v>
      </c>
    </row>
    <row r="9027" ht="15.75" customHeight="1">
      <c r="A9027" s="275" t="str">
        <f>'RESOLUCIONES 2015'!A9022:H9022</f>
        <v/>
      </c>
      <c r="B9027" s="73" t="s">
        <v>7852</v>
      </c>
      <c r="C9027" s="74">
        <v>175.0</v>
      </c>
      <c r="D9027" s="130">
        <v>45331.0</v>
      </c>
      <c r="E9027" s="73" t="s">
        <v>9905</v>
      </c>
      <c r="F9027" s="130" t="s">
        <v>11304</v>
      </c>
      <c r="G9027" s="73" t="s">
        <v>2751</v>
      </c>
      <c r="H9027" s="169"/>
      <c r="I9027" s="287"/>
      <c r="J9027" s="285"/>
      <c r="K9027" s="21"/>
      <c r="L9027" s="21"/>
      <c r="M9027" s="21"/>
      <c r="N9027" s="22">
        <f t="shared" si="2"/>
        <v>46206</v>
      </c>
      <c r="O9027" s="23">
        <f>'RESOLUCIONES EPG'!$N9027-'RESOLUCIONES EPG'!$D9027</f>
        <v>875</v>
      </c>
    </row>
    <row r="9028" ht="15.75" customHeight="1">
      <c r="A9028" s="275" t="str">
        <f>'RESOLUCIONES 2015'!A9023:H9023</f>
        <v/>
      </c>
      <c r="B9028" s="73"/>
      <c r="C9028" s="74">
        <v>176.0</v>
      </c>
      <c r="D9028" s="130">
        <v>45335.0</v>
      </c>
      <c r="E9028" s="73" t="s">
        <v>4580</v>
      </c>
      <c r="F9028" s="130" t="s">
        <v>11305</v>
      </c>
      <c r="G9028" s="73" t="s">
        <v>9800</v>
      </c>
      <c r="H9028" s="169"/>
      <c r="I9028" s="287"/>
      <c r="J9028" s="285"/>
      <c r="K9028" s="21"/>
      <c r="L9028" s="21"/>
      <c r="M9028" s="21"/>
      <c r="N9028" s="22">
        <f t="shared" si="2"/>
        <v>46206</v>
      </c>
      <c r="O9028" s="23">
        <f>'RESOLUCIONES EPG'!$N9028-'RESOLUCIONES EPG'!$D9028</f>
        <v>871</v>
      </c>
    </row>
    <row r="9029" ht="15.75" customHeight="1">
      <c r="A9029" s="275" t="str">
        <f>'RESOLUCIONES 2015'!A9024:H9024</f>
        <v/>
      </c>
      <c r="B9029" s="73"/>
      <c r="C9029" s="74">
        <v>177.0</v>
      </c>
      <c r="D9029" s="130">
        <v>45335.0</v>
      </c>
      <c r="E9029" s="73" t="s">
        <v>7211</v>
      </c>
      <c r="F9029" s="130" t="s">
        <v>8743</v>
      </c>
      <c r="G9029" s="73" t="s">
        <v>9800</v>
      </c>
      <c r="H9029" s="169"/>
      <c r="I9029" s="287"/>
      <c r="J9029" s="285"/>
      <c r="K9029" s="21"/>
      <c r="L9029" s="21"/>
      <c r="M9029" s="21"/>
      <c r="N9029" s="22">
        <f t="shared" si="2"/>
        <v>46206</v>
      </c>
      <c r="O9029" s="23">
        <f>'RESOLUCIONES EPG'!$N9029-'RESOLUCIONES EPG'!$D9029</f>
        <v>871</v>
      </c>
    </row>
    <row r="9030" ht="15.75" customHeight="1">
      <c r="A9030" s="275" t="str">
        <f>'RESOLUCIONES 2015'!A9025:H9025</f>
        <v/>
      </c>
      <c r="B9030" s="73"/>
      <c r="C9030" s="74">
        <v>178.0</v>
      </c>
      <c r="D9030" s="130">
        <v>45335.0</v>
      </c>
      <c r="E9030" s="73" t="s">
        <v>2149</v>
      </c>
      <c r="F9030" s="130" t="s">
        <v>11306</v>
      </c>
      <c r="G9030" s="73" t="s">
        <v>9800</v>
      </c>
      <c r="H9030" s="300"/>
      <c r="I9030" s="316"/>
      <c r="J9030" s="285"/>
      <c r="K9030" s="21"/>
      <c r="L9030" s="21"/>
      <c r="M9030" s="21"/>
      <c r="N9030" s="22">
        <f t="shared" si="2"/>
        <v>46206</v>
      </c>
      <c r="O9030" s="23">
        <f>'RESOLUCIONES EPG'!$N9030-'RESOLUCIONES EPG'!$D9030</f>
        <v>871</v>
      </c>
    </row>
    <row r="9031" ht="15.75" customHeight="1">
      <c r="A9031" s="275" t="str">
        <f>'RESOLUCIONES 2015'!A9026:H9026</f>
        <v/>
      </c>
      <c r="B9031" s="73"/>
      <c r="C9031" s="74">
        <v>179.0</v>
      </c>
      <c r="D9031" s="130">
        <v>45336.0</v>
      </c>
      <c r="E9031" s="148" t="s">
        <v>5192</v>
      </c>
      <c r="F9031" s="130" t="s">
        <v>9050</v>
      </c>
      <c r="G9031" s="73" t="s">
        <v>131</v>
      </c>
      <c r="H9031" s="355" t="s">
        <v>11307</v>
      </c>
      <c r="I9031" s="299" t="s">
        <v>11308</v>
      </c>
      <c r="J9031" s="299" t="s">
        <v>9669</v>
      </c>
      <c r="K9031" s="21"/>
      <c r="L9031" s="21"/>
      <c r="M9031" s="21"/>
      <c r="N9031" s="22">
        <f t="shared" si="2"/>
        <v>46206</v>
      </c>
      <c r="O9031" s="23">
        <f>'RESOLUCIONES EPG'!$N9031-'RESOLUCIONES EPG'!$D9031</f>
        <v>870</v>
      </c>
    </row>
    <row r="9032" ht="15.75" customHeight="1">
      <c r="A9032" s="275" t="str">
        <f>'RESOLUCIONES 2015'!A9027:H9027</f>
        <v/>
      </c>
      <c r="B9032" s="73"/>
      <c r="C9032" s="74">
        <v>180.0</v>
      </c>
      <c r="D9032" s="130">
        <v>45336.0</v>
      </c>
      <c r="E9032" s="73" t="s">
        <v>11309</v>
      </c>
      <c r="F9032" s="130" t="s">
        <v>7642</v>
      </c>
      <c r="G9032" s="73" t="s">
        <v>131</v>
      </c>
      <c r="H9032" s="300"/>
      <c r="I9032" s="299" t="s">
        <v>10355</v>
      </c>
      <c r="J9032" s="299" t="s">
        <v>8349</v>
      </c>
      <c r="K9032" s="21"/>
      <c r="L9032" s="21"/>
      <c r="M9032" s="21"/>
      <c r="N9032" s="22">
        <f t="shared" si="2"/>
        <v>46206</v>
      </c>
      <c r="O9032" s="23">
        <f>'RESOLUCIONES EPG'!$N9032-'RESOLUCIONES EPG'!$D9032</f>
        <v>870</v>
      </c>
    </row>
    <row r="9033" ht="15.75" customHeight="1">
      <c r="A9033" s="275" t="str">
        <f>'RESOLUCIONES 2015'!A9028:H9028</f>
        <v/>
      </c>
      <c r="B9033" s="73"/>
      <c r="C9033" s="74">
        <v>181.0</v>
      </c>
      <c r="D9033" s="130">
        <v>45336.0</v>
      </c>
      <c r="E9033" s="73" t="s">
        <v>2196</v>
      </c>
      <c r="F9033" s="130" t="s">
        <v>10590</v>
      </c>
      <c r="G9033" s="73" t="s">
        <v>131</v>
      </c>
      <c r="H9033" s="300"/>
      <c r="I9033" s="299" t="s">
        <v>9796</v>
      </c>
      <c r="J9033" s="299" t="s">
        <v>10123</v>
      </c>
      <c r="K9033" s="21"/>
      <c r="L9033" s="21"/>
      <c r="M9033" s="21"/>
      <c r="N9033" s="22">
        <f t="shared" si="2"/>
        <v>46206</v>
      </c>
      <c r="O9033" s="23">
        <f>'RESOLUCIONES EPG'!$N9033-'RESOLUCIONES EPG'!$D9033</f>
        <v>870</v>
      </c>
    </row>
    <row r="9034" ht="15.75" customHeight="1">
      <c r="A9034" s="275" t="str">
        <f>'RESOLUCIONES 2015'!A9029:H9029</f>
        <v/>
      </c>
      <c r="B9034" s="73"/>
      <c r="C9034" s="74">
        <v>182.0</v>
      </c>
      <c r="D9034" s="130">
        <v>45336.0</v>
      </c>
      <c r="E9034" s="73" t="s">
        <v>8582</v>
      </c>
      <c r="F9034" s="130" t="s">
        <v>8433</v>
      </c>
      <c r="G9034" s="73" t="s">
        <v>131</v>
      </c>
      <c r="H9034" s="169"/>
      <c r="I9034" s="299" t="s">
        <v>11273</v>
      </c>
      <c r="J9034" s="299" t="s">
        <v>11310</v>
      </c>
      <c r="K9034" s="21"/>
      <c r="L9034" s="21"/>
      <c r="M9034" s="21"/>
      <c r="N9034" s="22">
        <f t="shared" si="2"/>
        <v>46206</v>
      </c>
      <c r="O9034" s="23">
        <f>'RESOLUCIONES EPG'!$N9034-'RESOLUCIONES EPG'!$D9034</f>
        <v>870</v>
      </c>
    </row>
    <row r="9035" ht="15.75" customHeight="1">
      <c r="A9035" s="275" t="str">
        <f>'RESOLUCIONES 2015'!A9030:H9030</f>
        <v/>
      </c>
      <c r="B9035" s="73"/>
      <c r="C9035" s="74">
        <v>183.0</v>
      </c>
      <c r="D9035" s="130">
        <v>45336.0</v>
      </c>
      <c r="E9035" s="73" t="s">
        <v>5617</v>
      </c>
      <c r="F9035" s="130" t="s">
        <v>8968</v>
      </c>
      <c r="G9035" s="73" t="s">
        <v>131</v>
      </c>
      <c r="H9035" s="169"/>
      <c r="I9035" s="296" t="s">
        <v>11293</v>
      </c>
      <c r="J9035" s="296" t="s">
        <v>8200</v>
      </c>
      <c r="K9035" s="21"/>
      <c r="L9035" s="21"/>
      <c r="M9035" s="21"/>
      <c r="N9035" s="22">
        <f t="shared" si="2"/>
        <v>46206</v>
      </c>
      <c r="O9035" s="23">
        <f>'RESOLUCIONES EPG'!$N9035-'RESOLUCIONES EPG'!$D9035</f>
        <v>870</v>
      </c>
    </row>
    <row r="9036" ht="15.75" customHeight="1">
      <c r="A9036" s="275" t="str">
        <f>'RESOLUCIONES 2015'!A9031:H9031</f>
        <v/>
      </c>
      <c r="B9036" s="73"/>
      <c r="C9036" s="74">
        <v>184.0</v>
      </c>
      <c r="D9036" s="130">
        <v>45336.0</v>
      </c>
      <c r="E9036" s="73" t="s">
        <v>11311</v>
      </c>
      <c r="F9036" s="130" t="s">
        <v>11312</v>
      </c>
      <c r="G9036" s="73" t="s">
        <v>18</v>
      </c>
      <c r="H9036" s="169" t="s">
        <v>4601</v>
      </c>
      <c r="I9036" s="287"/>
      <c r="J9036" s="285"/>
      <c r="K9036" s="21"/>
      <c r="L9036" s="21"/>
      <c r="M9036" s="21"/>
      <c r="N9036" s="22">
        <f t="shared" si="2"/>
        <v>46206</v>
      </c>
      <c r="O9036" s="23">
        <f>'RESOLUCIONES EPG'!$N9036-'RESOLUCIONES EPG'!$D9036</f>
        <v>870</v>
      </c>
    </row>
    <row r="9037" ht="15.75" customHeight="1">
      <c r="A9037" s="275" t="str">
        <f>'RESOLUCIONES 2015'!A9032:H9032</f>
        <v/>
      </c>
      <c r="B9037" s="73"/>
      <c r="C9037" s="74">
        <v>185.0</v>
      </c>
      <c r="D9037" s="130">
        <v>45336.0</v>
      </c>
      <c r="E9037" s="73" t="s">
        <v>11313</v>
      </c>
      <c r="F9037" s="130" t="s">
        <v>11314</v>
      </c>
      <c r="G9037" s="73" t="s">
        <v>18</v>
      </c>
      <c r="H9037" s="169" t="s">
        <v>8661</v>
      </c>
      <c r="I9037" s="287"/>
      <c r="J9037" s="285"/>
      <c r="K9037" s="21"/>
      <c r="L9037" s="21"/>
      <c r="M9037" s="21"/>
      <c r="N9037" s="22">
        <f t="shared" si="2"/>
        <v>46206</v>
      </c>
      <c r="O9037" s="23">
        <f>'RESOLUCIONES EPG'!$N9037-'RESOLUCIONES EPG'!$D9037</f>
        <v>870</v>
      </c>
    </row>
    <row r="9038" ht="15.75" customHeight="1">
      <c r="A9038" s="275" t="str">
        <f>'RESOLUCIONES 2015'!A9033:H9033</f>
        <v/>
      </c>
      <c r="B9038" s="73"/>
      <c r="C9038" s="74">
        <v>186.0</v>
      </c>
      <c r="D9038" s="130">
        <v>45336.0</v>
      </c>
      <c r="E9038" s="73" t="s">
        <v>11315</v>
      </c>
      <c r="F9038" s="130" t="s">
        <v>11316</v>
      </c>
      <c r="G9038" s="73" t="s">
        <v>18</v>
      </c>
      <c r="H9038" s="169" t="s">
        <v>9586</v>
      </c>
      <c r="I9038" s="287"/>
      <c r="J9038" s="285"/>
      <c r="K9038" s="21"/>
      <c r="L9038" s="21"/>
      <c r="M9038" s="21"/>
      <c r="N9038" s="22">
        <f t="shared" si="2"/>
        <v>46206</v>
      </c>
      <c r="O9038" s="23">
        <f>'RESOLUCIONES EPG'!$N9038-'RESOLUCIONES EPG'!$D9038</f>
        <v>870</v>
      </c>
    </row>
    <row r="9039" ht="15.75" customHeight="1">
      <c r="A9039" s="275" t="str">
        <f>'RESOLUCIONES 2015'!A9034:H9034</f>
        <v/>
      </c>
      <c r="B9039" s="73"/>
      <c r="C9039" s="74">
        <v>187.0</v>
      </c>
      <c r="D9039" s="130">
        <v>45336.0</v>
      </c>
      <c r="E9039" s="73" t="s">
        <v>2323</v>
      </c>
      <c r="F9039" s="130" t="s">
        <v>3065</v>
      </c>
      <c r="G9039" s="73" t="s">
        <v>131</v>
      </c>
      <c r="H9039" s="169"/>
      <c r="I9039" s="296" t="s">
        <v>11242</v>
      </c>
      <c r="J9039" s="299" t="s">
        <v>9671</v>
      </c>
      <c r="K9039" s="21"/>
      <c r="L9039" s="21"/>
      <c r="M9039" s="21"/>
      <c r="N9039" s="22">
        <f t="shared" si="2"/>
        <v>46206</v>
      </c>
      <c r="O9039" s="23">
        <f>'RESOLUCIONES EPG'!$N9039-'RESOLUCIONES EPG'!$D9039</f>
        <v>870</v>
      </c>
    </row>
    <row r="9040" ht="15.75" customHeight="1">
      <c r="A9040" s="275" t="str">
        <f>'RESOLUCIONES 2015'!A9035:H9035</f>
        <v/>
      </c>
      <c r="B9040" s="73"/>
      <c r="C9040" s="74">
        <v>188.0</v>
      </c>
      <c r="D9040" s="130">
        <v>45338.0</v>
      </c>
      <c r="E9040" s="73" t="s">
        <v>9084</v>
      </c>
      <c r="F9040" s="130" t="s">
        <v>10580</v>
      </c>
      <c r="G9040" s="73" t="s">
        <v>1593</v>
      </c>
      <c r="H9040" s="253">
        <v>45348.0</v>
      </c>
      <c r="I9040" s="287"/>
      <c r="J9040" s="285"/>
      <c r="K9040" s="21"/>
      <c r="L9040" s="21"/>
      <c r="M9040" s="21"/>
      <c r="N9040" s="22">
        <f t="shared" si="2"/>
        <v>46206</v>
      </c>
      <c r="O9040" s="23">
        <f>'RESOLUCIONES EPG'!$N9040-'RESOLUCIONES EPG'!$D9040</f>
        <v>868</v>
      </c>
    </row>
    <row r="9041" ht="15.75" customHeight="1">
      <c r="A9041" s="275" t="str">
        <f>'RESOLUCIONES 2015'!A9036:H9036</f>
        <v/>
      </c>
      <c r="B9041" s="73"/>
      <c r="C9041" s="74">
        <v>189.0</v>
      </c>
      <c r="D9041" s="130">
        <v>45338.0</v>
      </c>
      <c r="E9041" s="73" t="s">
        <v>3207</v>
      </c>
      <c r="F9041" s="130" t="s">
        <v>8717</v>
      </c>
      <c r="G9041" s="73" t="s">
        <v>1593</v>
      </c>
      <c r="H9041" s="253">
        <v>45349.0</v>
      </c>
      <c r="I9041" s="287"/>
      <c r="J9041" s="285"/>
      <c r="K9041" s="21"/>
      <c r="L9041" s="21"/>
      <c r="M9041" s="21"/>
      <c r="N9041" s="22">
        <f t="shared" si="2"/>
        <v>46206</v>
      </c>
      <c r="O9041" s="23">
        <f>'RESOLUCIONES EPG'!$N9041-'RESOLUCIONES EPG'!$D9041</f>
        <v>868</v>
      </c>
    </row>
    <row r="9042" ht="15.75" customHeight="1">
      <c r="A9042" s="275" t="str">
        <f>'RESOLUCIONES 2015'!A9037:H9037</f>
        <v/>
      </c>
      <c r="B9042" s="73"/>
      <c r="C9042" s="74">
        <v>190.0</v>
      </c>
      <c r="D9042" s="130">
        <v>45338.0</v>
      </c>
      <c r="E9042" s="73" t="s">
        <v>7280</v>
      </c>
      <c r="F9042" s="130" t="s">
        <v>10949</v>
      </c>
      <c r="G9042" s="73" t="s">
        <v>1593</v>
      </c>
      <c r="H9042" s="253">
        <v>45350.0</v>
      </c>
      <c r="I9042" s="287"/>
      <c r="J9042" s="285"/>
      <c r="K9042" s="21"/>
      <c r="L9042" s="21"/>
      <c r="M9042" s="21"/>
      <c r="N9042" s="22">
        <f t="shared" si="2"/>
        <v>46206</v>
      </c>
      <c r="O9042" s="23">
        <f>'RESOLUCIONES EPG'!$N9042-'RESOLUCIONES EPG'!$D9042</f>
        <v>868</v>
      </c>
    </row>
    <row r="9043" ht="15.75" customHeight="1">
      <c r="A9043" s="275" t="str">
        <f>'RESOLUCIONES 2015'!A9038:H9038</f>
        <v/>
      </c>
      <c r="B9043" s="73"/>
      <c r="C9043" s="74">
        <v>191.0</v>
      </c>
      <c r="D9043" s="130">
        <v>45338.0</v>
      </c>
      <c r="E9043" s="73" t="s">
        <v>2346</v>
      </c>
      <c r="F9043" s="130" t="s">
        <v>10964</v>
      </c>
      <c r="G9043" s="73" t="s">
        <v>1593</v>
      </c>
      <c r="H9043" s="253">
        <v>45350.0</v>
      </c>
      <c r="I9043" s="287"/>
      <c r="J9043" s="285"/>
      <c r="K9043" s="21"/>
      <c r="L9043" s="21"/>
      <c r="M9043" s="21"/>
      <c r="N9043" s="22">
        <f t="shared" si="2"/>
        <v>46206</v>
      </c>
      <c r="O9043" s="23">
        <f>'RESOLUCIONES EPG'!$N9043-'RESOLUCIONES EPG'!$D9043</f>
        <v>868</v>
      </c>
    </row>
    <row r="9044" ht="15.75" customHeight="1">
      <c r="A9044" s="275" t="str">
        <f>'RESOLUCIONES 2015'!A9039:H9039</f>
        <v/>
      </c>
      <c r="B9044" s="73"/>
      <c r="C9044" s="74">
        <v>192.0</v>
      </c>
      <c r="D9044" s="130">
        <v>45338.0</v>
      </c>
      <c r="E9044" s="73" t="s">
        <v>9569</v>
      </c>
      <c r="F9044" s="130" t="s">
        <v>9570</v>
      </c>
      <c r="G9044" s="73" t="s">
        <v>2751</v>
      </c>
      <c r="H9044" s="169"/>
      <c r="I9044" s="287"/>
      <c r="J9044" s="285"/>
      <c r="K9044" s="21"/>
      <c r="L9044" s="21"/>
      <c r="M9044" s="21"/>
      <c r="N9044" s="22">
        <f t="shared" si="2"/>
        <v>46206</v>
      </c>
      <c r="O9044" s="23">
        <f>'RESOLUCIONES EPG'!$N9044-'RESOLUCIONES EPG'!$D9044</f>
        <v>868</v>
      </c>
    </row>
    <row r="9045" ht="15.75" customHeight="1">
      <c r="A9045" s="275" t="str">
        <f>'RESOLUCIONES 2015'!A9040:H9040</f>
        <v/>
      </c>
      <c r="B9045" s="73"/>
      <c r="C9045" s="74">
        <v>193.0</v>
      </c>
      <c r="D9045" s="130">
        <v>45338.0</v>
      </c>
      <c r="E9045" s="73" t="s">
        <v>3769</v>
      </c>
      <c r="F9045" s="130" t="s">
        <v>3770</v>
      </c>
      <c r="G9045" s="73" t="s">
        <v>1624</v>
      </c>
      <c r="H9045" s="169"/>
      <c r="I9045" s="287"/>
      <c r="J9045" s="285"/>
      <c r="K9045" s="21"/>
      <c r="L9045" s="21"/>
      <c r="M9045" s="21"/>
      <c r="N9045" s="22">
        <f t="shared" si="2"/>
        <v>46206</v>
      </c>
      <c r="O9045" s="23">
        <f>'RESOLUCIONES EPG'!$N9045-'RESOLUCIONES EPG'!$D9045</f>
        <v>868</v>
      </c>
    </row>
    <row r="9046" ht="15.75" customHeight="1">
      <c r="A9046" s="275" t="str">
        <f>'RESOLUCIONES 2015'!A9041:H9041</f>
        <v/>
      </c>
      <c r="B9046" s="73"/>
      <c r="C9046" s="74">
        <v>194.0</v>
      </c>
      <c r="D9046" s="130">
        <v>45338.0</v>
      </c>
      <c r="E9046" s="73" t="s">
        <v>6098</v>
      </c>
      <c r="F9046" s="130" t="s">
        <v>6099</v>
      </c>
      <c r="G9046" s="73" t="s">
        <v>1624</v>
      </c>
      <c r="H9046" s="169"/>
      <c r="I9046" s="287"/>
      <c r="J9046" s="285"/>
      <c r="K9046" s="21"/>
      <c r="L9046" s="21"/>
      <c r="M9046" s="21"/>
      <c r="N9046" s="22">
        <f t="shared" si="2"/>
        <v>46206</v>
      </c>
      <c r="O9046" s="23">
        <f>'RESOLUCIONES EPG'!$N9046-'RESOLUCIONES EPG'!$D9046</f>
        <v>868</v>
      </c>
    </row>
    <row r="9047" ht="15.75" customHeight="1">
      <c r="A9047" s="275" t="str">
        <f>'RESOLUCIONES 2015'!A9042:H9042</f>
        <v/>
      </c>
      <c r="B9047" s="73"/>
      <c r="C9047" s="74">
        <v>195.0</v>
      </c>
      <c r="D9047" s="130">
        <v>45338.0</v>
      </c>
      <c r="E9047" s="73" t="s">
        <v>10720</v>
      </c>
      <c r="F9047" s="130" t="s">
        <v>10931</v>
      </c>
      <c r="G9047" s="73" t="s">
        <v>1624</v>
      </c>
      <c r="H9047" s="169"/>
      <c r="I9047" s="287"/>
      <c r="J9047" s="285"/>
      <c r="K9047" s="21"/>
      <c r="L9047" s="21"/>
      <c r="M9047" s="21"/>
      <c r="N9047" s="22">
        <f t="shared" si="2"/>
        <v>46206</v>
      </c>
      <c r="O9047" s="23">
        <f>'RESOLUCIONES EPG'!$N9047-'RESOLUCIONES EPG'!$D9047</f>
        <v>868</v>
      </c>
    </row>
    <row r="9048" ht="15.75" customHeight="1">
      <c r="A9048" s="275" t="str">
        <f>'RESOLUCIONES 2015'!A9043:H9043</f>
        <v/>
      </c>
      <c r="B9048" s="73"/>
      <c r="C9048" s="74">
        <v>196.0</v>
      </c>
      <c r="D9048" s="130">
        <v>45338.0</v>
      </c>
      <c r="E9048" s="73" t="s">
        <v>10953</v>
      </c>
      <c r="F9048" s="130" t="s">
        <v>10954</v>
      </c>
      <c r="G9048" s="73" t="s">
        <v>1624</v>
      </c>
      <c r="H9048" s="169"/>
      <c r="I9048" s="287"/>
      <c r="J9048" s="285"/>
      <c r="K9048" s="21"/>
      <c r="L9048" s="21"/>
      <c r="M9048" s="21"/>
      <c r="N9048" s="22">
        <f t="shared" si="2"/>
        <v>46206</v>
      </c>
      <c r="O9048" s="23">
        <f>'RESOLUCIONES EPG'!$N9048-'RESOLUCIONES EPG'!$D9048</f>
        <v>868</v>
      </c>
    </row>
    <row r="9049" ht="15.75" customHeight="1">
      <c r="A9049" s="275" t="str">
        <f>'RESOLUCIONES 2015'!A9044:H9044</f>
        <v/>
      </c>
      <c r="B9049" s="73"/>
      <c r="C9049" s="74">
        <v>197.0</v>
      </c>
      <c r="D9049" s="130">
        <v>45338.0</v>
      </c>
      <c r="E9049" s="73" t="s">
        <v>9183</v>
      </c>
      <c r="F9049" s="130" t="s">
        <v>11317</v>
      </c>
      <c r="G9049" s="73" t="s">
        <v>2751</v>
      </c>
      <c r="H9049" s="169"/>
      <c r="I9049" s="296" t="s">
        <v>8173</v>
      </c>
      <c r="J9049" s="296" t="s">
        <v>7918</v>
      </c>
      <c r="K9049" s="21"/>
      <c r="L9049" s="21"/>
      <c r="M9049" s="21"/>
      <c r="N9049" s="22">
        <f t="shared" si="2"/>
        <v>46206</v>
      </c>
      <c r="O9049" s="23">
        <f>'RESOLUCIONES EPG'!$N9049-'RESOLUCIONES EPG'!$D9049</f>
        <v>868</v>
      </c>
    </row>
    <row r="9050" ht="15.75" customHeight="1">
      <c r="A9050" s="275" t="str">
        <f>'RESOLUCIONES 2015'!A9045:H9045</f>
        <v/>
      </c>
      <c r="B9050" s="73"/>
      <c r="C9050" s="74">
        <v>198.0</v>
      </c>
      <c r="D9050" s="130">
        <v>45338.0</v>
      </c>
      <c r="E9050" s="73" t="s">
        <v>11266</v>
      </c>
      <c r="F9050" s="130" t="s">
        <v>11318</v>
      </c>
      <c r="G9050" s="73" t="s">
        <v>2751</v>
      </c>
      <c r="H9050" s="253"/>
      <c r="I9050" s="296" t="s">
        <v>8746</v>
      </c>
      <c r="J9050" s="299" t="s">
        <v>11243</v>
      </c>
      <c r="K9050" s="21"/>
      <c r="L9050" s="21"/>
      <c r="M9050" s="21"/>
      <c r="N9050" s="22">
        <f t="shared" si="2"/>
        <v>46206</v>
      </c>
      <c r="O9050" s="23">
        <f>'RESOLUCIONES EPG'!$N9050-'RESOLUCIONES EPG'!$D9050</f>
        <v>868</v>
      </c>
    </row>
    <row r="9051" ht="15.75" customHeight="1">
      <c r="A9051" s="275" t="str">
        <f>'RESOLUCIONES 2015'!A9046:H9046</f>
        <v/>
      </c>
      <c r="B9051" s="73"/>
      <c r="C9051" s="74">
        <v>199.0</v>
      </c>
      <c r="D9051" s="130">
        <v>45341.0</v>
      </c>
      <c r="E9051" s="73" t="s">
        <v>2265</v>
      </c>
      <c r="F9051" s="130" t="s">
        <v>3562</v>
      </c>
      <c r="G9051" s="73" t="s">
        <v>2751</v>
      </c>
      <c r="H9051" s="300"/>
      <c r="I9051" s="299" t="s">
        <v>7563</v>
      </c>
      <c r="J9051" s="296" t="s">
        <v>9671</v>
      </c>
      <c r="K9051" s="21"/>
      <c r="L9051" s="21"/>
      <c r="M9051" s="21"/>
      <c r="N9051" s="22">
        <f t="shared" si="2"/>
        <v>46206</v>
      </c>
      <c r="O9051" s="23">
        <f>'RESOLUCIONES EPG'!$N9051-'RESOLUCIONES EPG'!$D9051</f>
        <v>865</v>
      </c>
    </row>
    <row r="9052" ht="15.75" customHeight="1">
      <c r="A9052" s="275" t="str">
        <f>'RESOLUCIONES 2015'!A9047:H9047</f>
        <v/>
      </c>
      <c r="B9052" s="73"/>
      <c r="C9052" s="74">
        <v>200.0</v>
      </c>
      <c r="D9052" s="130">
        <v>45341.0</v>
      </c>
      <c r="E9052" s="73" t="s">
        <v>5966</v>
      </c>
      <c r="F9052" s="130" t="s">
        <v>5967</v>
      </c>
      <c r="G9052" s="73" t="s">
        <v>2751</v>
      </c>
      <c r="H9052" s="300"/>
      <c r="I9052" s="296" t="s">
        <v>7753</v>
      </c>
      <c r="J9052" s="299" t="s">
        <v>8122</v>
      </c>
      <c r="K9052" s="21"/>
      <c r="L9052" s="21"/>
      <c r="M9052" s="21"/>
      <c r="N9052" s="22">
        <f t="shared" si="2"/>
        <v>46206</v>
      </c>
      <c r="O9052" s="23">
        <f>'RESOLUCIONES EPG'!$N9052-'RESOLUCIONES EPG'!$D9052</f>
        <v>865</v>
      </c>
    </row>
    <row r="9053" ht="15.75" customHeight="1">
      <c r="A9053" s="275" t="str">
        <f>'RESOLUCIONES 2015'!A9048:H9048</f>
        <v/>
      </c>
      <c r="B9053" s="73"/>
      <c r="C9053" s="74">
        <v>201.0</v>
      </c>
      <c r="D9053" s="130">
        <v>45341.0</v>
      </c>
      <c r="E9053" s="73" t="s">
        <v>2727</v>
      </c>
      <c r="F9053" s="130" t="s">
        <v>11319</v>
      </c>
      <c r="G9053" s="73" t="s">
        <v>2751</v>
      </c>
      <c r="H9053" s="300"/>
      <c r="I9053" s="299" t="s">
        <v>8056</v>
      </c>
      <c r="J9053" s="299" t="s">
        <v>4869</v>
      </c>
      <c r="K9053" s="21"/>
      <c r="L9053" s="21"/>
      <c r="M9053" s="21"/>
      <c r="N9053" s="22">
        <f t="shared" si="2"/>
        <v>46206</v>
      </c>
      <c r="O9053" s="23">
        <f>'RESOLUCIONES EPG'!$N9053-'RESOLUCIONES EPG'!$D9053</f>
        <v>865</v>
      </c>
    </row>
    <row r="9054" ht="15.75" customHeight="1">
      <c r="A9054" s="275" t="str">
        <f>'RESOLUCIONES 2015'!A9049:H9049</f>
        <v/>
      </c>
      <c r="B9054" s="73"/>
      <c r="C9054" s="74">
        <v>202.0</v>
      </c>
      <c r="D9054" s="130">
        <v>45341.0</v>
      </c>
      <c r="E9054" s="73" t="s">
        <v>1941</v>
      </c>
      <c r="F9054" s="130" t="s">
        <v>11167</v>
      </c>
      <c r="G9054" s="73" t="s">
        <v>2751</v>
      </c>
      <c r="H9054" s="300"/>
      <c r="I9054" s="299" t="s">
        <v>11320</v>
      </c>
      <c r="J9054" s="285"/>
      <c r="K9054" s="21"/>
      <c r="L9054" s="21"/>
      <c r="M9054" s="21"/>
      <c r="N9054" s="22">
        <f t="shared" si="2"/>
        <v>46206</v>
      </c>
      <c r="O9054" s="23">
        <f>'RESOLUCIONES EPG'!$N9054-'RESOLUCIONES EPG'!$D9054</f>
        <v>865</v>
      </c>
    </row>
    <row r="9055" ht="15.75" customHeight="1">
      <c r="A9055" s="275" t="str">
        <f>'RESOLUCIONES 2015'!A9050:H9050</f>
        <v/>
      </c>
      <c r="B9055" s="73"/>
      <c r="C9055" s="74">
        <v>203.0</v>
      </c>
      <c r="D9055" s="130">
        <v>45341.0</v>
      </c>
      <c r="E9055" s="73" t="s">
        <v>11321</v>
      </c>
      <c r="F9055" s="130" t="s">
        <v>1285</v>
      </c>
      <c r="G9055" s="73" t="s">
        <v>2751</v>
      </c>
      <c r="H9055" s="253"/>
      <c r="I9055" s="299" t="s">
        <v>8056</v>
      </c>
      <c r="J9055" s="299" t="s">
        <v>4869</v>
      </c>
      <c r="K9055" s="21"/>
      <c r="L9055" s="21"/>
      <c r="M9055" s="21"/>
      <c r="N9055" s="22">
        <f t="shared" si="2"/>
        <v>46206</v>
      </c>
      <c r="O9055" s="23">
        <f>'RESOLUCIONES EPG'!$N9055-'RESOLUCIONES EPG'!$D9055</f>
        <v>865</v>
      </c>
    </row>
    <row r="9056" ht="15.75" customHeight="1">
      <c r="A9056" s="275" t="str">
        <f>'RESOLUCIONES 2015'!A9051:H9051</f>
        <v/>
      </c>
      <c r="B9056" s="73"/>
      <c r="C9056" s="74">
        <v>204.0</v>
      </c>
      <c r="D9056" s="130">
        <v>45341.0</v>
      </c>
      <c r="E9056" s="73" t="s">
        <v>11189</v>
      </c>
      <c r="F9056" s="130" t="s">
        <v>11190</v>
      </c>
      <c r="G9056" s="73" t="s">
        <v>2751</v>
      </c>
      <c r="H9056" s="253"/>
      <c r="I9056" s="299" t="s">
        <v>1407</v>
      </c>
      <c r="J9056" s="299" t="s">
        <v>4869</v>
      </c>
      <c r="K9056" s="21"/>
      <c r="L9056" s="21"/>
      <c r="M9056" s="21"/>
      <c r="N9056" s="22">
        <f t="shared" si="2"/>
        <v>46206</v>
      </c>
      <c r="O9056" s="23">
        <f>'RESOLUCIONES EPG'!$N9056-'RESOLUCIONES EPG'!$D9056</f>
        <v>865</v>
      </c>
    </row>
    <row r="9057" ht="15.75" customHeight="1">
      <c r="A9057" s="275" t="str">
        <f>'RESOLUCIONES 2015'!A9052:H9052</f>
        <v/>
      </c>
      <c r="B9057" s="73"/>
      <c r="C9057" s="74">
        <v>205.0</v>
      </c>
      <c r="D9057" s="130">
        <v>45341.0</v>
      </c>
      <c r="E9057" s="73" t="s">
        <v>6549</v>
      </c>
      <c r="F9057" s="130" t="s">
        <v>11322</v>
      </c>
      <c r="G9057" s="73" t="s">
        <v>2751</v>
      </c>
      <c r="H9057" s="253"/>
      <c r="I9057" s="296" t="s">
        <v>7753</v>
      </c>
      <c r="J9057" s="296" t="s">
        <v>8746</v>
      </c>
      <c r="K9057" s="21"/>
      <c r="L9057" s="21"/>
      <c r="M9057" s="21"/>
      <c r="N9057" s="22">
        <f t="shared" si="2"/>
        <v>46206</v>
      </c>
      <c r="O9057" s="23">
        <f>'RESOLUCIONES EPG'!$N9057-'RESOLUCIONES EPG'!$D9057</f>
        <v>865</v>
      </c>
    </row>
    <row r="9058" ht="15.75" customHeight="1">
      <c r="A9058" s="275" t="str">
        <f>'RESOLUCIONES 2015'!A9053:H9053</f>
        <v/>
      </c>
      <c r="B9058" s="73"/>
      <c r="C9058" s="74">
        <v>206.0</v>
      </c>
      <c r="D9058" s="130">
        <v>45341.0</v>
      </c>
      <c r="E9058" s="73" t="s">
        <v>1656</v>
      </c>
      <c r="F9058" s="130" t="s">
        <v>11179</v>
      </c>
      <c r="G9058" s="73" t="s">
        <v>2751</v>
      </c>
      <c r="H9058" s="300"/>
      <c r="I9058" s="296" t="s">
        <v>7563</v>
      </c>
      <c r="J9058" s="296" t="s">
        <v>8173</v>
      </c>
      <c r="K9058" s="21"/>
      <c r="L9058" s="21"/>
      <c r="M9058" s="21"/>
      <c r="N9058" s="22">
        <f t="shared" si="2"/>
        <v>46206</v>
      </c>
      <c r="O9058" s="23">
        <f>'RESOLUCIONES EPG'!$N9058-'RESOLUCIONES EPG'!$D9058</f>
        <v>865</v>
      </c>
    </row>
    <row r="9059" ht="15.75" customHeight="1">
      <c r="A9059" s="275" t="str">
        <f>'RESOLUCIONES 2015'!A9054:H9054</f>
        <v/>
      </c>
      <c r="B9059" s="73"/>
      <c r="C9059" s="74">
        <v>207.0</v>
      </c>
      <c r="D9059" s="130">
        <v>45341.0</v>
      </c>
      <c r="E9059" s="73" t="s">
        <v>11152</v>
      </c>
      <c r="F9059" s="130" t="s">
        <v>11153</v>
      </c>
      <c r="G9059" s="73" t="s">
        <v>2751</v>
      </c>
      <c r="H9059" s="169"/>
      <c r="I9059" s="296" t="s">
        <v>11227</v>
      </c>
      <c r="J9059" s="299" t="s">
        <v>11323</v>
      </c>
      <c r="K9059" s="21"/>
      <c r="L9059" s="21"/>
      <c r="M9059" s="21"/>
      <c r="N9059" s="22">
        <f t="shared" si="2"/>
        <v>46206</v>
      </c>
      <c r="O9059" s="23">
        <f>'RESOLUCIONES EPG'!$N9059-'RESOLUCIONES EPG'!$D9059</f>
        <v>865</v>
      </c>
    </row>
    <row r="9060" ht="15.75" customHeight="1">
      <c r="A9060" s="275" t="str">
        <f>'RESOLUCIONES 2015'!A9055:H9055</f>
        <v/>
      </c>
      <c r="B9060" s="73"/>
      <c r="C9060" s="74">
        <v>208.0</v>
      </c>
      <c r="D9060" s="130">
        <v>45341.0</v>
      </c>
      <c r="E9060" s="73" t="s">
        <v>1372</v>
      </c>
      <c r="F9060" s="130" t="s">
        <v>11155</v>
      </c>
      <c r="G9060" s="73" t="s">
        <v>2751</v>
      </c>
      <c r="H9060" s="169"/>
      <c r="I9060" s="287"/>
      <c r="J9060" s="299" t="s">
        <v>11324</v>
      </c>
      <c r="K9060" s="21"/>
      <c r="L9060" s="21"/>
      <c r="M9060" s="21"/>
      <c r="N9060" s="22">
        <f t="shared" si="2"/>
        <v>46206</v>
      </c>
      <c r="O9060" s="23">
        <f>'RESOLUCIONES EPG'!$N9060-'RESOLUCIONES EPG'!$D9060</f>
        <v>865</v>
      </c>
    </row>
    <row r="9061" ht="15.75" customHeight="1">
      <c r="A9061" s="275" t="str">
        <f>'RESOLUCIONES 2015'!A9056:H9056</f>
        <v/>
      </c>
      <c r="B9061" s="73"/>
      <c r="C9061" s="74">
        <v>209.0</v>
      </c>
      <c r="D9061" s="130">
        <v>45341.0</v>
      </c>
      <c r="E9061" s="73" t="s">
        <v>5747</v>
      </c>
      <c r="F9061" s="130" t="s">
        <v>11170</v>
      </c>
      <c r="G9061" s="73" t="s">
        <v>2751</v>
      </c>
      <c r="H9061" s="169"/>
      <c r="I9061" s="299" t="s">
        <v>1407</v>
      </c>
      <c r="J9061" s="299" t="s">
        <v>11325</v>
      </c>
      <c r="K9061" s="21"/>
      <c r="L9061" s="21"/>
      <c r="M9061" s="21"/>
      <c r="N9061" s="22">
        <f t="shared" si="2"/>
        <v>46206</v>
      </c>
      <c r="O9061" s="23">
        <f>'RESOLUCIONES EPG'!$N9061-'RESOLUCIONES EPG'!$D9061</f>
        <v>865</v>
      </c>
    </row>
    <row r="9062" ht="15.75" customHeight="1">
      <c r="A9062" s="275" t="str">
        <f>'RESOLUCIONES 2015'!A9057:H9057</f>
        <v/>
      </c>
      <c r="B9062" s="73"/>
      <c r="C9062" s="74">
        <v>210.0</v>
      </c>
      <c r="D9062" s="130">
        <v>45341.0</v>
      </c>
      <c r="E9062" s="73" t="s">
        <v>11326</v>
      </c>
      <c r="F9062" s="130" t="s">
        <v>11327</v>
      </c>
      <c r="G9062" s="73" t="s">
        <v>2751</v>
      </c>
      <c r="H9062" s="169"/>
      <c r="I9062" s="299" t="s">
        <v>8746</v>
      </c>
      <c r="J9062" s="296" t="s">
        <v>11328</v>
      </c>
      <c r="K9062" s="21"/>
      <c r="L9062" s="21"/>
      <c r="M9062" s="21"/>
      <c r="N9062" s="22">
        <f t="shared" si="2"/>
        <v>46206</v>
      </c>
      <c r="O9062" s="23">
        <f>'RESOLUCIONES EPG'!$N9062-'RESOLUCIONES EPG'!$D9062</f>
        <v>865</v>
      </c>
    </row>
    <row r="9063" ht="15.75" customHeight="1">
      <c r="A9063" s="275" t="str">
        <f>'RESOLUCIONES 2015'!A9058:H9058</f>
        <v/>
      </c>
      <c r="B9063" s="73"/>
      <c r="C9063" s="74">
        <v>211.0</v>
      </c>
      <c r="D9063" s="130">
        <v>45341.0</v>
      </c>
      <c r="E9063" s="73" t="s">
        <v>11329</v>
      </c>
      <c r="F9063" s="130" t="s">
        <v>11330</v>
      </c>
      <c r="G9063" s="73" t="s">
        <v>2751</v>
      </c>
      <c r="H9063" s="169"/>
      <c r="I9063" s="296" t="s">
        <v>11331</v>
      </c>
      <c r="J9063" s="299" t="s">
        <v>7891</v>
      </c>
      <c r="K9063" s="21"/>
      <c r="L9063" s="21"/>
      <c r="M9063" s="21"/>
      <c r="N9063" s="22">
        <f t="shared" si="2"/>
        <v>46206</v>
      </c>
      <c r="O9063" s="23">
        <f>'RESOLUCIONES EPG'!$N9063-'RESOLUCIONES EPG'!$D9063</f>
        <v>865</v>
      </c>
    </row>
    <row r="9064" ht="15.75" customHeight="1">
      <c r="A9064" s="275" t="str">
        <f>'RESOLUCIONES 2015'!A9059:H9059</f>
        <v/>
      </c>
      <c r="B9064" s="73" t="s">
        <v>7852</v>
      </c>
      <c r="C9064" s="351">
        <v>212.0</v>
      </c>
      <c r="D9064" s="130">
        <v>45341.0</v>
      </c>
      <c r="E9064" s="73" t="s">
        <v>11332</v>
      </c>
      <c r="F9064" s="130" t="s">
        <v>11333</v>
      </c>
      <c r="G9064" s="73" t="s">
        <v>2751</v>
      </c>
      <c r="H9064" s="169"/>
      <c r="I9064" s="296" t="s">
        <v>7918</v>
      </c>
      <c r="J9064" s="296" t="s">
        <v>11227</v>
      </c>
      <c r="K9064" s="21"/>
      <c r="L9064" s="21"/>
      <c r="M9064" s="21"/>
      <c r="N9064" s="22">
        <f t="shared" si="2"/>
        <v>46206</v>
      </c>
      <c r="O9064" s="23">
        <f>'RESOLUCIONES EPG'!$N9064-'RESOLUCIONES EPG'!$D9064</f>
        <v>865</v>
      </c>
    </row>
    <row r="9065" ht="15.75" customHeight="1">
      <c r="A9065" s="275" t="str">
        <f>'RESOLUCIONES 2015'!A9060:H9060</f>
        <v/>
      </c>
      <c r="B9065" s="73" t="s">
        <v>7852</v>
      </c>
      <c r="C9065" s="351">
        <v>213.0</v>
      </c>
      <c r="D9065" s="130">
        <v>45342.0</v>
      </c>
      <c r="E9065" s="73" t="s">
        <v>2435</v>
      </c>
      <c r="F9065" s="130" t="s">
        <v>11334</v>
      </c>
      <c r="G9065" s="73" t="s">
        <v>18</v>
      </c>
      <c r="H9065" s="169" t="s">
        <v>2433</v>
      </c>
      <c r="I9065" s="287"/>
      <c r="J9065" s="285"/>
      <c r="K9065" s="21"/>
      <c r="L9065" s="21"/>
      <c r="M9065" s="21"/>
      <c r="N9065" s="22">
        <f t="shared" si="2"/>
        <v>46206</v>
      </c>
      <c r="O9065" s="23">
        <f>'RESOLUCIONES EPG'!$N9065-'RESOLUCIONES EPG'!$D9065</f>
        <v>864</v>
      </c>
    </row>
    <row r="9066" ht="15.75" customHeight="1">
      <c r="A9066" s="275" t="str">
        <f>'RESOLUCIONES 2015'!A9061:H9061</f>
        <v/>
      </c>
      <c r="B9066" s="73" t="s">
        <v>7852</v>
      </c>
      <c r="C9066" s="351">
        <v>214.0</v>
      </c>
      <c r="D9066" s="130">
        <v>45342.0</v>
      </c>
      <c r="E9066" s="73" t="s">
        <v>2867</v>
      </c>
      <c r="F9066" s="130" t="s">
        <v>10849</v>
      </c>
      <c r="G9066" s="73" t="s">
        <v>18</v>
      </c>
      <c r="H9066" s="169" t="s">
        <v>11335</v>
      </c>
      <c r="I9066" s="287"/>
      <c r="J9066" s="285"/>
      <c r="K9066" s="21"/>
      <c r="L9066" s="21"/>
      <c r="M9066" s="21"/>
      <c r="N9066" s="22">
        <f t="shared" si="2"/>
        <v>46206</v>
      </c>
      <c r="O9066" s="23">
        <f>'RESOLUCIONES EPG'!$N9066-'RESOLUCIONES EPG'!$D9066</f>
        <v>864</v>
      </c>
    </row>
    <row r="9067" ht="15.75" customHeight="1">
      <c r="A9067" s="275" t="str">
        <f>'RESOLUCIONES 2015'!A9062:H9062</f>
        <v/>
      </c>
      <c r="B9067" s="73" t="s">
        <v>7852</v>
      </c>
      <c r="C9067" s="351">
        <v>215.0</v>
      </c>
      <c r="D9067" s="130">
        <v>45342.0</v>
      </c>
      <c r="E9067" s="73" t="s">
        <v>11336</v>
      </c>
      <c r="F9067" s="130" t="s">
        <v>11337</v>
      </c>
      <c r="G9067" s="73" t="s">
        <v>18</v>
      </c>
      <c r="H9067" s="169" t="s">
        <v>2486</v>
      </c>
      <c r="I9067" s="287"/>
      <c r="J9067" s="285"/>
      <c r="K9067" s="21"/>
      <c r="L9067" s="21"/>
      <c r="M9067" s="21"/>
      <c r="N9067" s="22">
        <f t="shared" si="2"/>
        <v>46206</v>
      </c>
      <c r="O9067" s="23">
        <f>'RESOLUCIONES EPG'!$N9067-'RESOLUCIONES EPG'!$D9067</f>
        <v>864</v>
      </c>
    </row>
    <row r="9068" ht="15.75" customHeight="1">
      <c r="A9068" s="275" t="str">
        <f>'RESOLUCIONES 2015'!A9063:H9063</f>
        <v/>
      </c>
      <c r="B9068" s="73"/>
      <c r="C9068" s="351">
        <v>216.0</v>
      </c>
      <c r="D9068" s="130">
        <v>45342.0</v>
      </c>
      <c r="E9068" s="73" t="s">
        <v>2740</v>
      </c>
      <c r="F9068" s="130" t="s">
        <v>10725</v>
      </c>
      <c r="G9068" s="73" t="s">
        <v>1593</v>
      </c>
      <c r="H9068" s="253">
        <v>45351.0</v>
      </c>
      <c r="I9068" s="287"/>
      <c r="J9068" s="285"/>
      <c r="K9068" s="21"/>
      <c r="L9068" s="21"/>
      <c r="M9068" s="21"/>
      <c r="N9068" s="22">
        <f t="shared" si="2"/>
        <v>46206</v>
      </c>
      <c r="O9068" s="23">
        <f>'RESOLUCIONES EPG'!$N9068-'RESOLUCIONES EPG'!$D9068</f>
        <v>864</v>
      </c>
    </row>
    <row r="9069" ht="15.75" customHeight="1">
      <c r="A9069" s="275" t="str">
        <f>'RESOLUCIONES 2015'!A9064:H9064</f>
        <v/>
      </c>
      <c r="B9069" s="73"/>
      <c r="C9069" s="351">
        <v>217.0</v>
      </c>
      <c r="D9069" s="130">
        <v>45343.0</v>
      </c>
      <c r="E9069" s="73" t="s">
        <v>8753</v>
      </c>
      <c r="F9069" s="130" t="s">
        <v>9659</v>
      </c>
      <c r="G9069" s="73" t="s">
        <v>2253</v>
      </c>
      <c r="H9069" s="300" t="s">
        <v>9683</v>
      </c>
      <c r="I9069" s="287"/>
      <c r="J9069" s="285"/>
      <c r="K9069" s="21"/>
      <c r="L9069" s="21"/>
      <c r="M9069" s="21"/>
      <c r="N9069" s="22">
        <f t="shared" si="2"/>
        <v>46206</v>
      </c>
      <c r="O9069" s="23">
        <f>'RESOLUCIONES EPG'!$N9069-'RESOLUCIONES EPG'!$D9069</f>
        <v>863</v>
      </c>
    </row>
    <row r="9070" ht="15.75" customHeight="1">
      <c r="A9070" s="275" t="str">
        <f>'RESOLUCIONES 2015'!A9065:H9065</f>
        <v/>
      </c>
      <c r="B9070" s="73"/>
      <c r="C9070" s="351">
        <v>218.0</v>
      </c>
      <c r="D9070" s="130">
        <v>45343.0</v>
      </c>
      <c r="E9070" s="73" t="s">
        <v>4329</v>
      </c>
      <c r="F9070" s="130" t="s">
        <v>9806</v>
      </c>
      <c r="G9070" s="73" t="s">
        <v>2253</v>
      </c>
      <c r="H9070" s="253" t="s">
        <v>10087</v>
      </c>
      <c r="I9070" s="287"/>
      <c r="J9070" s="285"/>
      <c r="K9070" s="21"/>
      <c r="L9070" s="21"/>
      <c r="M9070" s="21"/>
      <c r="N9070" s="22">
        <f t="shared" si="2"/>
        <v>46206</v>
      </c>
      <c r="O9070" s="23">
        <f>'RESOLUCIONES EPG'!$N9070-'RESOLUCIONES EPG'!$D9070</f>
        <v>863</v>
      </c>
    </row>
    <row r="9071" ht="15.75" customHeight="1">
      <c r="A9071" s="275" t="str">
        <f>'RESOLUCIONES 2015'!A9066:H9066</f>
        <v/>
      </c>
      <c r="B9071" s="73"/>
      <c r="C9071" s="351">
        <v>219.0</v>
      </c>
      <c r="D9071" s="130">
        <v>45343.0</v>
      </c>
      <c r="E9071" s="73" t="s">
        <v>7024</v>
      </c>
      <c r="F9071" s="130" t="s">
        <v>7898</v>
      </c>
      <c r="G9071" s="73" t="s">
        <v>2253</v>
      </c>
      <c r="H9071" s="169" t="s">
        <v>9380</v>
      </c>
      <c r="I9071" s="287"/>
      <c r="J9071" s="285"/>
      <c r="K9071" s="21"/>
      <c r="L9071" s="21"/>
      <c r="M9071" s="21"/>
      <c r="N9071" s="22">
        <f t="shared" si="2"/>
        <v>46206</v>
      </c>
      <c r="O9071" s="23">
        <f>'RESOLUCIONES EPG'!$N9071-'RESOLUCIONES EPG'!$D9071</f>
        <v>863</v>
      </c>
    </row>
    <row r="9072" ht="15.75" customHeight="1">
      <c r="A9072" s="275" t="str">
        <f>'RESOLUCIONES 2015'!A9067:H9067</f>
        <v/>
      </c>
      <c r="B9072" s="73"/>
      <c r="C9072" s="351">
        <v>220.0</v>
      </c>
      <c r="D9072" s="130">
        <v>45343.0</v>
      </c>
      <c r="E9072" s="73" t="s">
        <v>1827</v>
      </c>
      <c r="F9072" s="130" t="s">
        <v>7701</v>
      </c>
      <c r="G9072" s="73" t="s">
        <v>2253</v>
      </c>
      <c r="H9072" s="169" t="s">
        <v>9683</v>
      </c>
      <c r="I9072" s="287"/>
      <c r="J9072" s="285"/>
      <c r="K9072" s="21"/>
      <c r="L9072" s="21"/>
      <c r="M9072" s="21"/>
      <c r="N9072" s="22">
        <f t="shared" si="2"/>
        <v>46206</v>
      </c>
      <c r="O9072" s="23">
        <f>'RESOLUCIONES EPG'!$N9072-'RESOLUCIONES EPG'!$D9072</f>
        <v>863</v>
      </c>
    </row>
    <row r="9073" ht="15.75" customHeight="1">
      <c r="A9073" s="275" t="str">
        <f>'RESOLUCIONES 2015'!A9068:H9068</f>
        <v/>
      </c>
      <c r="B9073" s="73" t="s">
        <v>7852</v>
      </c>
      <c r="C9073" s="351">
        <v>221.0</v>
      </c>
      <c r="D9073" s="130">
        <v>45343.0</v>
      </c>
      <c r="E9073" s="73" t="s">
        <v>8605</v>
      </c>
      <c r="F9073" s="130" t="s">
        <v>11338</v>
      </c>
      <c r="G9073" s="73" t="s">
        <v>8629</v>
      </c>
      <c r="H9073" s="169"/>
      <c r="I9073" s="287"/>
      <c r="J9073" s="285"/>
      <c r="K9073" s="21"/>
      <c r="L9073" s="21"/>
      <c r="M9073" s="21"/>
      <c r="N9073" s="22">
        <f t="shared" si="2"/>
        <v>46206</v>
      </c>
      <c r="O9073" s="23">
        <f>'RESOLUCIONES EPG'!$N9073-'RESOLUCIONES EPG'!$D9073</f>
        <v>863</v>
      </c>
    </row>
    <row r="9074" ht="15.75" customHeight="1">
      <c r="A9074" s="275" t="str">
        <f>'RESOLUCIONES 2015'!A9069:H9069</f>
        <v/>
      </c>
      <c r="B9074" s="73" t="s">
        <v>7852</v>
      </c>
      <c r="C9074" s="351">
        <v>222.0</v>
      </c>
      <c r="D9074" s="130">
        <v>45343.0</v>
      </c>
      <c r="E9074" s="73" t="s">
        <v>7842</v>
      </c>
      <c r="F9074" s="130" t="s">
        <v>11339</v>
      </c>
      <c r="G9074" s="73" t="s">
        <v>8629</v>
      </c>
      <c r="H9074" s="169"/>
      <c r="I9074" s="287"/>
      <c r="J9074" s="285"/>
      <c r="K9074" s="21"/>
      <c r="L9074" s="21"/>
      <c r="M9074" s="21"/>
      <c r="N9074" s="22">
        <f t="shared" si="2"/>
        <v>46206</v>
      </c>
      <c r="O9074" s="23">
        <f>'RESOLUCIONES EPG'!$N9074-'RESOLUCIONES EPG'!$D9074</f>
        <v>863</v>
      </c>
    </row>
    <row r="9075" ht="15.75" customHeight="1">
      <c r="A9075" s="275" t="str">
        <f>'RESOLUCIONES 2015'!A9070:H9070</f>
        <v/>
      </c>
      <c r="B9075" s="73" t="s">
        <v>7852</v>
      </c>
      <c r="C9075" s="351">
        <v>223.0</v>
      </c>
      <c r="D9075" s="130">
        <v>45343.0</v>
      </c>
      <c r="E9075" s="73" t="s">
        <v>5733</v>
      </c>
      <c r="F9075" s="130" t="s">
        <v>9807</v>
      </c>
      <c r="G9075" s="73" t="s">
        <v>8629</v>
      </c>
      <c r="H9075" s="169"/>
      <c r="I9075" s="287"/>
      <c r="J9075" s="285"/>
      <c r="K9075" s="21"/>
      <c r="L9075" s="21"/>
      <c r="M9075" s="21"/>
      <c r="N9075" s="22">
        <f t="shared" si="2"/>
        <v>46206</v>
      </c>
      <c r="O9075" s="23">
        <f>'RESOLUCIONES EPG'!$N9075-'RESOLUCIONES EPG'!$D9075</f>
        <v>863</v>
      </c>
    </row>
    <row r="9076" ht="15.75" customHeight="1">
      <c r="A9076" s="275" t="str">
        <f>'RESOLUCIONES 2015'!A9071:H9071</f>
        <v/>
      </c>
      <c r="B9076" s="73" t="s">
        <v>7852</v>
      </c>
      <c r="C9076" s="351">
        <v>224.0</v>
      </c>
      <c r="D9076" s="130">
        <v>45344.0</v>
      </c>
      <c r="E9076" s="73" t="s">
        <v>11340</v>
      </c>
      <c r="F9076" s="130" t="s">
        <v>11172</v>
      </c>
      <c r="G9076" s="73" t="s">
        <v>2751</v>
      </c>
      <c r="H9076" s="169"/>
      <c r="I9076" s="299" t="s">
        <v>11325</v>
      </c>
      <c r="J9076" s="299" t="s">
        <v>8056</v>
      </c>
      <c r="K9076" s="21"/>
      <c r="L9076" s="21"/>
      <c r="M9076" s="21"/>
      <c r="N9076" s="22">
        <f t="shared" si="2"/>
        <v>46206</v>
      </c>
      <c r="O9076" s="23">
        <f>'RESOLUCIONES EPG'!$N9076-'RESOLUCIONES EPG'!$D9076</f>
        <v>862</v>
      </c>
    </row>
    <row r="9077" ht="15.75" customHeight="1">
      <c r="A9077" s="275" t="str">
        <f>'RESOLUCIONES 2015'!A9072:H9072</f>
        <v/>
      </c>
      <c r="B9077" s="73" t="s">
        <v>7852</v>
      </c>
      <c r="C9077" s="351">
        <v>225.0</v>
      </c>
      <c r="D9077" s="130">
        <v>45344.0</v>
      </c>
      <c r="E9077" s="73" t="s">
        <v>6588</v>
      </c>
      <c r="F9077" s="130" t="s">
        <v>11180</v>
      </c>
      <c r="G9077" s="73" t="s">
        <v>2751</v>
      </c>
      <c r="H9077" s="169"/>
      <c r="I9077" s="299" t="s">
        <v>11303</v>
      </c>
      <c r="J9077" s="299" t="s">
        <v>1323</v>
      </c>
      <c r="K9077" s="21"/>
      <c r="L9077" s="21"/>
      <c r="M9077" s="21"/>
      <c r="N9077" s="22">
        <f t="shared" si="2"/>
        <v>46206</v>
      </c>
      <c r="O9077" s="23">
        <f>'RESOLUCIONES EPG'!$N9077-'RESOLUCIONES EPG'!$D9077</f>
        <v>862</v>
      </c>
    </row>
    <row r="9078" ht="15.75" customHeight="1">
      <c r="A9078" s="275" t="str">
        <f>'RESOLUCIONES 2015'!A9073:H9073</f>
        <v/>
      </c>
      <c r="B9078" s="73" t="s">
        <v>7852</v>
      </c>
      <c r="C9078" s="351">
        <v>226.0</v>
      </c>
      <c r="D9078" s="130">
        <v>45344.0</v>
      </c>
      <c r="E9078" s="73" t="s">
        <v>11341</v>
      </c>
      <c r="F9078" s="130" t="s">
        <v>11342</v>
      </c>
      <c r="G9078" s="73" t="s">
        <v>2751</v>
      </c>
      <c r="H9078" s="169"/>
      <c r="I9078" s="296" t="s">
        <v>10820</v>
      </c>
      <c r="J9078" s="296" t="s">
        <v>11343</v>
      </c>
      <c r="K9078" s="21"/>
      <c r="L9078" s="21"/>
      <c r="M9078" s="21"/>
      <c r="N9078" s="22">
        <f t="shared" si="2"/>
        <v>46206</v>
      </c>
      <c r="O9078" s="23">
        <f>'RESOLUCIONES EPG'!$N9078-'RESOLUCIONES EPG'!$D9078</f>
        <v>862</v>
      </c>
    </row>
    <row r="9079" ht="16.5" customHeight="1">
      <c r="A9079" s="275" t="str">
        <f>'RESOLUCIONES 2015'!A9074:H9074</f>
        <v/>
      </c>
      <c r="B9079" s="73"/>
      <c r="C9079" s="351">
        <v>227.0</v>
      </c>
      <c r="D9079" s="130">
        <v>45344.0</v>
      </c>
      <c r="E9079" s="73" t="s">
        <v>10892</v>
      </c>
      <c r="F9079" s="130" t="s">
        <v>11344</v>
      </c>
      <c r="G9079" s="73" t="s">
        <v>2751</v>
      </c>
      <c r="H9079" s="259"/>
      <c r="I9079" s="299" t="s">
        <v>8181</v>
      </c>
      <c r="J9079" s="299" t="s">
        <v>9671</v>
      </c>
      <c r="K9079" s="21"/>
      <c r="L9079" s="21"/>
      <c r="M9079" s="21"/>
      <c r="N9079" s="22">
        <f t="shared" si="2"/>
        <v>46206</v>
      </c>
      <c r="O9079" s="23">
        <f>'RESOLUCIONES EPG'!$N9079-'RESOLUCIONES EPG'!$D9079</f>
        <v>862</v>
      </c>
    </row>
    <row r="9080" ht="16.5" customHeight="1">
      <c r="A9080" s="275" t="str">
        <f>'RESOLUCIONES 2015'!A9075:H9075</f>
        <v/>
      </c>
      <c r="B9080" s="73" t="s">
        <v>7852</v>
      </c>
      <c r="C9080" s="351">
        <v>228.0</v>
      </c>
      <c r="D9080" s="130">
        <v>45348.0</v>
      </c>
      <c r="E9080" s="73" t="s">
        <v>1509</v>
      </c>
      <c r="F9080" s="130" t="s">
        <v>10835</v>
      </c>
      <c r="G9080" s="73" t="s">
        <v>1593</v>
      </c>
      <c r="H9080" s="253">
        <v>45356.0</v>
      </c>
      <c r="I9080" s="287"/>
      <c r="J9080" s="285"/>
      <c r="K9080" s="21"/>
      <c r="L9080" s="21"/>
      <c r="M9080" s="21"/>
      <c r="N9080" s="22">
        <f t="shared" si="2"/>
        <v>46206</v>
      </c>
      <c r="O9080" s="23">
        <f>'RESOLUCIONES EPG'!$N9080-'RESOLUCIONES EPG'!$D9080</f>
        <v>858</v>
      </c>
    </row>
    <row r="9081" ht="15.75" customHeight="1">
      <c r="A9081" s="275" t="str">
        <f>'RESOLUCIONES 2015'!A9076:H9076</f>
        <v/>
      </c>
      <c r="B9081" s="73" t="s">
        <v>7852</v>
      </c>
      <c r="C9081" s="351">
        <v>229.0</v>
      </c>
      <c r="D9081" s="130">
        <v>45348.0</v>
      </c>
      <c r="E9081" s="350" t="s">
        <v>7866</v>
      </c>
      <c r="F9081" s="130" t="s">
        <v>9768</v>
      </c>
      <c r="G9081" s="73" t="s">
        <v>1593</v>
      </c>
      <c r="H9081" s="253">
        <v>45356.0</v>
      </c>
      <c r="I9081" s="287"/>
      <c r="J9081" s="285"/>
      <c r="K9081" s="21"/>
      <c r="L9081" s="21"/>
      <c r="M9081" s="21"/>
      <c r="N9081" s="22">
        <f t="shared" si="2"/>
        <v>46206</v>
      </c>
      <c r="O9081" s="23">
        <f>'RESOLUCIONES EPG'!$N9081-'RESOLUCIONES EPG'!$D9081</f>
        <v>858</v>
      </c>
    </row>
    <row r="9082" ht="15.75" customHeight="1">
      <c r="A9082" s="275" t="str">
        <f>'RESOLUCIONES 2015'!A9077:H9077</f>
        <v/>
      </c>
      <c r="B9082" s="73" t="s">
        <v>7852</v>
      </c>
      <c r="C9082" s="351">
        <v>230.0</v>
      </c>
      <c r="D9082" s="130">
        <v>45348.0</v>
      </c>
      <c r="E9082" s="73" t="s">
        <v>9116</v>
      </c>
      <c r="F9082" s="130" t="s">
        <v>10086</v>
      </c>
      <c r="G9082" s="73" t="s">
        <v>1593</v>
      </c>
      <c r="H9082" s="253">
        <v>45357.0</v>
      </c>
      <c r="I9082" s="287"/>
      <c r="J9082" s="285"/>
      <c r="K9082" s="21"/>
      <c r="L9082" s="21"/>
      <c r="M9082" s="21"/>
      <c r="N9082" s="22">
        <f t="shared" si="2"/>
        <v>46206</v>
      </c>
      <c r="O9082" s="23">
        <f>'RESOLUCIONES EPG'!$N9082-'RESOLUCIONES EPG'!$D9082</f>
        <v>858</v>
      </c>
    </row>
    <row r="9083" ht="15.75" customHeight="1">
      <c r="A9083" s="275" t="str">
        <f>'RESOLUCIONES 2015'!A9078:H9078</f>
        <v/>
      </c>
      <c r="B9083" s="73" t="s">
        <v>7852</v>
      </c>
      <c r="C9083" s="351">
        <v>231.0</v>
      </c>
      <c r="D9083" s="130">
        <v>45348.0</v>
      </c>
      <c r="E9083" s="73" t="s">
        <v>11345</v>
      </c>
      <c r="F9083" s="130" t="s">
        <v>11346</v>
      </c>
      <c r="G9083" s="73" t="s">
        <v>18</v>
      </c>
      <c r="H9083" s="169" t="s">
        <v>4646</v>
      </c>
      <c r="I9083" s="287"/>
      <c r="J9083" s="285"/>
      <c r="K9083" s="21"/>
      <c r="L9083" s="21"/>
      <c r="M9083" s="21"/>
      <c r="N9083" s="22">
        <f t="shared" si="2"/>
        <v>46206</v>
      </c>
      <c r="O9083" s="23">
        <f>'RESOLUCIONES EPG'!$N9083-'RESOLUCIONES EPG'!$D9083</f>
        <v>858</v>
      </c>
    </row>
    <row r="9084" ht="15.75" customHeight="1">
      <c r="A9084" s="275" t="str">
        <f>'RESOLUCIONES 2015'!A9079:H9079</f>
        <v/>
      </c>
      <c r="B9084" s="73" t="s">
        <v>7852</v>
      </c>
      <c r="C9084" s="351">
        <v>232.0</v>
      </c>
      <c r="D9084" s="130">
        <v>45348.0</v>
      </c>
      <c r="E9084" s="73" t="s">
        <v>6431</v>
      </c>
      <c r="F9084" s="130" t="s">
        <v>11347</v>
      </c>
      <c r="G9084" s="73" t="s">
        <v>18</v>
      </c>
      <c r="H9084" s="169" t="s">
        <v>7331</v>
      </c>
      <c r="I9084" s="287"/>
      <c r="J9084" s="285"/>
      <c r="K9084" s="21"/>
      <c r="L9084" s="21"/>
      <c r="M9084" s="21"/>
      <c r="N9084" s="22">
        <f t="shared" si="2"/>
        <v>46206</v>
      </c>
      <c r="O9084" s="23">
        <f>'RESOLUCIONES EPG'!$N9084-'RESOLUCIONES EPG'!$D9084</f>
        <v>858</v>
      </c>
    </row>
    <row r="9085" ht="15.75" customHeight="1">
      <c r="A9085" s="275" t="str">
        <f>'RESOLUCIONES 2015'!A9080:H9080</f>
        <v/>
      </c>
      <c r="B9085" s="73" t="s">
        <v>7852</v>
      </c>
      <c r="C9085" s="351">
        <v>233.0</v>
      </c>
      <c r="D9085" s="130">
        <v>45348.0</v>
      </c>
      <c r="E9085" s="73" t="s">
        <v>11348</v>
      </c>
      <c r="F9085" s="130" t="s">
        <v>11349</v>
      </c>
      <c r="G9085" s="73" t="s">
        <v>18</v>
      </c>
      <c r="H9085" s="169" t="s">
        <v>4601</v>
      </c>
      <c r="I9085" s="287"/>
      <c r="J9085" s="285"/>
      <c r="K9085" s="21"/>
      <c r="L9085" s="21"/>
      <c r="M9085" s="21"/>
      <c r="N9085" s="22">
        <f t="shared" si="2"/>
        <v>46206</v>
      </c>
      <c r="O9085" s="23">
        <f>'RESOLUCIONES EPG'!$N9085-'RESOLUCIONES EPG'!$D9085</f>
        <v>858</v>
      </c>
    </row>
    <row r="9086" ht="15.75" customHeight="1">
      <c r="A9086" s="275" t="str">
        <f>'RESOLUCIONES 2015'!A9081:H9081</f>
        <v/>
      </c>
      <c r="B9086" s="73" t="s">
        <v>7852</v>
      </c>
      <c r="C9086" s="351">
        <v>234.0</v>
      </c>
      <c r="D9086" s="130">
        <v>45348.0</v>
      </c>
      <c r="E9086" s="73" t="s">
        <v>11350</v>
      </c>
      <c r="F9086" s="130" t="s">
        <v>11351</v>
      </c>
      <c r="G9086" s="73" t="s">
        <v>18</v>
      </c>
      <c r="H9086" s="169" t="s">
        <v>2663</v>
      </c>
      <c r="I9086" s="287"/>
      <c r="J9086" s="285"/>
      <c r="K9086" s="21"/>
      <c r="L9086" s="21"/>
      <c r="M9086" s="21"/>
      <c r="N9086" s="22">
        <f t="shared" si="2"/>
        <v>46206</v>
      </c>
      <c r="O9086" s="23">
        <f>'RESOLUCIONES EPG'!$N9086-'RESOLUCIONES EPG'!$D9086</f>
        <v>858</v>
      </c>
    </row>
    <row r="9087" ht="15.75" customHeight="1">
      <c r="A9087" s="275" t="str">
        <f>'RESOLUCIONES 2015'!A9082:H9082</f>
        <v/>
      </c>
      <c r="B9087" s="73" t="s">
        <v>7852</v>
      </c>
      <c r="C9087" s="351">
        <v>235.0</v>
      </c>
      <c r="D9087" s="130">
        <v>45348.0</v>
      </c>
      <c r="E9087" s="73" t="s">
        <v>11352</v>
      </c>
      <c r="F9087" s="130" t="s">
        <v>11353</v>
      </c>
      <c r="G9087" s="73" t="s">
        <v>18</v>
      </c>
      <c r="H9087" s="169" t="s">
        <v>1997</v>
      </c>
      <c r="I9087" s="287"/>
      <c r="J9087" s="285"/>
      <c r="K9087" s="21"/>
      <c r="L9087" s="21"/>
      <c r="M9087" s="21"/>
      <c r="N9087" s="22">
        <f t="shared" si="2"/>
        <v>46206</v>
      </c>
      <c r="O9087" s="23">
        <f>'RESOLUCIONES EPG'!$N9087-'RESOLUCIONES EPG'!$D9087</f>
        <v>858</v>
      </c>
    </row>
    <row r="9088" ht="15.75" customHeight="1">
      <c r="A9088" s="275" t="str">
        <f>'RESOLUCIONES 2015'!A9083:H9083</f>
        <v/>
      </c>
      <c r="B9088" s="73" t="s">
        <v>7852</v>
      </c>
      <c r="C9088" s="351">
        <v>236.0</v>
      </c>
      <c r="D9088" s="130">
        <v>45348.0</v>
      </c>
      <c r="E9088" s="73" t="s">
        <v>11354</v>
      </c>
      <c r="F9088" s="130" t="s">
        <v>11355</v>
      </c>
      <c r="G9088" s="73" t="s">
        <v>18</v>
      </c>
      <c r="H9088" s="169" t="s">
        <v>4642</v>
      </c>
      <c r="I9088" s="287"/>
      <c r="J9088" s="285"/>
      <c r="K9088" s="21"/>
      <c r="L9088" s="21"/>
      <c r="M9088" s="21"/>
      <c r="N9088" s="22">
        <f t="shared" si="2"/>
        <v>46206</v>
      </c>
      <c r="O9088" s="23">
        <f>'RESOLUCIONES EPG'!$N9088-'RESOLUCIONES EPG'!$D9088</f>
        <v>858</v>
      </c>
    </row>
    <row r="9089" ht="15.75" customHeight="1">
      <c r="A9089" s="275" t="str">
        <f>'RESOLUCIONES 2015'!A9084:H9084</f>
        <v/>
      </c>
      <c r="B9089" s="73" t="s">
        <v>7852</v>
      </c>
      <c r="C9089" s="351">
        <v>237.0</v>
      </c>
      <c r="D9089" s="130">
        <v>45348.0</v>
      </c>
      <c r="E9089" s="73" t="s">
        <v>11356</v>
      </c>
      <c r="F9089" s="130" t="s">
        <v>11357</v>
      </c>
      <c r="G9089" s="73" t="s">
        <v>18</v>
      </c>
      <c r="H9089" s="169" t="s">
        <v>4642</v>
      </c>
      <c r="I9089" s="287"/>
      <c r="J9089" s="285"/>
      <c r="K9089" s="21"/>
      <c r="L9089" s="21"/>
      <c r="M9089" s="21"/>
      <c r="N9089" s="22">
        <f t="shared" si="2"/>
        <v>46206</v>
      </c>
      <c r="O9089" s="23">
        <f>'RESOLUCIONES EPG'!$N9089-'RESOLUCIONES EPG'!$D9089</f>
        <v>858</v>
      </c>
    </row>
    <row r="9090" ht="15.75" customHeight="1">
      <c r="A9090" s="275" t="str">
        <f>'RESOLUCIONES 2015'!A9085:H9085</f>
        <v/>
      </c>
      <c r="B9090" s="73" t="s">
        <v>7852</v>
      </c>
      <c r="C9090" s="351">
        <v>238.0</v>
      </c>
      <c r="D9090" s="130">
        <v>45348.0</v>
      </c>
      <c r="E9090" s="73" t="s">
        <v>4585</v>
      </c>
      <c r="F9090" s="130" t="s">
        <v>11358</v>
      </c>
      <c r="G9090" s="73" t="s">
        <v>18</v>
      </c>
      <c r="H9090" s="169" t="s">
        <v>2935</v>
      </c>
      <c r="I9090" s="287"/>
      <c r="J9090" s="285"/>
      <c r="K9090" s="21"/>
      <c r="L9090" s="21"/>
      <c r="M9090" s="21"/>
      <c r="N9090" s="22">
        <f t="shared" si="2"/>
        <v>46206</v>
      </c>
      <c r="O9090" s="23">
        <f>'RESOLUCIONES EPG'!$N9090-'RESOLUCIONES EPG'!$D9090</f>
        <v>858</v>
      </c>
    </row>
    <row r="9091" ht="15.75" customHeight="1">
      <c r="A9091" s="275" t="str">
        <f>'RESOLUCIONES 2015'!A9086:H9086</f>
        <v/>
      </c>
      <c r="B9091" s="73" t="s">
        <v>7852</v>
      </c>
      <c r="C9091" s="351">
        <v>239.0</v>
      </c>
      <c r="D9091" s="130">
        <v>45348.0</v>
      </c>
      <c r="E9091" s="73" t="s">
        <v>3061</v>
      </c>
      <c r="F9091" s="130" t="s">
        <v>11359</v>
      </c>
      <c r="G9091" s="73" t="s">
        <v>18</v>
      </c>
      <c r="H9091" s="169" t="s">
        <v>4753</v>
      </c>
      <c r="I9091" s="287"/>
      <c r="J9091" s="285"/>
      <c r="K9091" s="21"/>
      <c r="L9091" s="21"/>
      <c r="M9091" s="21"/>
      <c r="N9091" s="22">
        <f t="shared" si="2"/>
        <v>46206</v>
      </c>
      <c r="O9091" s="23">
        <f>'RESOLUCIONES EPG'!$N9091-'RESOLUCIONES EPG'!$D9091</f>
        <v>858</v>
      </c>
    </row>
    <row r="9092" ht="15.75" customHeight="1">
      <c r="A9092" s="275" t="str">
        <f>'RESOLUCIONES 2015'!A9087:H9087</f>
        <v/>
      </c>
      <c r="B9092" s="73"/>
      <c r="C9092" s="351">
        <v>240.0</v>
      </c>
      <c r="D9092" s="130">
        <v>45348.0</v>
      </c>
      <c r="E9092" s="73" t="s">
        <v>10429</v>
      </c>
      <c r="F9092" s="130" t="s">
        <v>10430</v>
      </c>
      <c r="G9092" s="73" t="s">
        <v>1593</v>
      </c>
      <c r="H9092" s="253">
        <v>45357.0</v>
      </c>
      <c r="I9092" s="287"/>
      <c r="J9092" s="285"/>
      <c r="K9092" s="21"/>
      <c r="L9092" s="21"/>
      <c r="M9092" s="21"/>
      <c r="N9092" s="22">
        <f t="shared" si="2"/>
        <v>46206</v>
      </c>
      <c r="O9092" s="23">
        <f>'RESOLUCIONES EPG'!$N9092-'RESOLUCIONES EPG'!$D9092</f>
        <v>858</v>
      </c>
    </row>
    <row r="9093" ht="15.75" customHeight="1">
      <c r="A9093" s="275" t="str">
        <f>'RESOLUCIONES 2015'!A9088:H9088</f>
        <v/>
      </c>
      <c r="B9093" s="73"/>
      <c r="C9093" s="351">
        <v>241.0</v>
      </c>
      <c r="D9093" s="130">
        <v>45348.0</v>
      </c>
      <c r="E9093" s="73" t="s">
        <v>10444</v>
      </c>
      <c r="F9093" s="130" t="s">
        <v>10445</v>
      </c>
      <c r="G9093" s="73" t="s">
        <v>1593</v>
      </c>
      <c r="H9093" s="253">
        <v>45358.0</v>
      </c>
      <c r="I9093" s="287"/>
      <c r="J9093" s="285"/>
      <c r="K9093" s="21"/>
      <c r="L9093" s="21"/>
      <c r="M9093" s="21"/>
      <c r="N9093" s="22">
        <f t="shared" si="2"/>
        <v>46206</v>
      </c>
      <c r="O9093" s="23">
        <f>'RESOLUCIONES EPG'!$N9093-'RESOLUCIONES EPG'!$D9093</f>
        <v>858</v>
      </c>
    </row>
    <row r="9094" ht="15.75" customHeight="1">
      <c r="A9094" s="275" t="str">
        <f>'RESOLUCIONES 2015'!A9089:H9089</f>
        <v/>
      </c>
      <c r="B9094" s="73"/>
      <c r="C9094" s="351">
        <v>242.0</v>
      </c>
      <c r="D9094" s="130">
        <v>45355.0</v>
      </c>
      <c r="E9094" s="73" t="s">
        <v>2947</v>
      </c>
      <c r="F9094" s="130" t="s">
        <v>11360</v>
      </c>
      <c r="G9094" s="73" t="s">
        <v>8629</v>
      </c>
      <c r="H9094" s="169"/>
      <c r="I9094" s="287"/>
      <c r="J9094" s="285"/>
      <c r="K9094" s="21"/>
      <c r="L9094" s="21"/>
      <c r="M9094" s="21"/>
      <c r="N9094" s="22">
        <f t="shared" si="2"/>
        <v>46206</v>
      </c>
      <c r="O9094" s="23">
        <f>'RESOLUCIONES EPG'!$N9094-'RESOLUCIONES EPG'!$D9094</f>
        <v>851</v>
      </c>
    </row>
    <row r="9095" ht="15.75" customHeight="1">
      <c r="A9095" s="275" t="str">
        <f>'RESOLUCIONES 2015'!A9090:H9090</f>
        <v/>
      </c>
      <c r="B9095" s="73"/>
      <c r="C9095" s="351">
        <v>243.0</v>
      </c>
      <c r="D9095" s="130">
        <v>45355.0</v>
      </c>
      <c r="E9095" s="73" t="s">
        <v>9086</v>
      </c>
      <c r="F9095" s="130" t="s">
        <v>11361</v>
      </c>
      <c r="G9095" s="73" t="s">
        <v>8629</v>
      </c>
      <c r="H9095" s="169"/>
      <c r="I9095" s="287"/>
      <c r="J9095" s="285"/>
      <c r="K9095" s="21"/>
      <c r="L9095" s="21"/>
      <c r="M9095" s="21"/>
      <c r="N9095" s="22">
        <f t="shared" si="2"/>
        <v>46206</v>
      </c>
      <c r="O9095" s="23">
        <f>'RESOLUCIONES EPG'!$N9095-'RESOLUCIONES EPG'!$D9095</f>
        <v>851</v>
      </c>
    </row>
    <row r="9096" ht="15.75" customHeight="1">
      <c r="A9096" s="275" t="str">
        <f>'RESOLUCIONES 2015'!A9091:H9091</f>
        <v/>
      </c>
      <c r="B9096" s="73"/>
      <c r="C9096" s="351">
        <v>244.0</v>
      </c>
      <c r="D9096" s="130">
        <v>45355.0</v>
      </c>
      <c r="E9096" s="73" t="s">
        <v>8649</v>
      </c>
      <c r="F9096" s="130" t="s">
        <v>11362</v>
      </c>
      <c r="G9096" s="73" t="s">
        <v>8629</v>
      </c>
      <c r="H9096" s="169"/>
      <c r="I9096" s="287"/>
      <c r="J9096" s="285"/>
      <c r="K9096" s="21"/>
      <c r="L9096" s="21"/>
      <c r="M9096" s="21"/>
      <c r="N9096" s="22">
        <f t="shared" si="2"/>
        <v>46206</v>
      </c>
      <c r="O9096" s="23">
        <f>'RESOLUCIONES EPG'!$N9096-'RESOLUCIONES EPG'!$D9096</f>
        <v>851</v>
      </c>
    </row>
    <row r="9097" ht="15.75" customHeight="1">
      <c r="A9097" s="275" t="str">
        <f>'RESOLUCIONES 2015'!A9092:H9092</f>
        <v/>
      </c>
      <c r="B9097" s="73"/>
      <c r="C9097" s="351">
        <v>245.0</v>
      </c>
      <c r="D9097" s="130">
        <v>45355.0</v>
      </c>
      <c r="E9097" s="73" t="s">
        <v>9622</v>
      </c>
      <c r="F9097" s="130" t="s">
        <v>6200</v>
      </c>
      <c r="G9097" s="73" t="s">
        <v>131</v>
      </c>
      <c r="H9097" s="169"/>
      <c r="I9097" s="296" t="s">
        <v>10656</v>
      </c>
      <c r="J9097" s="296" t="s">
        <v>11291</v>
      </c>
      <c r="K9097" s="21"/>
      <c r="L9097" s="21"/>
      <c r="M9097" s="21"/>
      <c r="N9097" s="22">
        <f t="shared" si="2"/>
        <v>46206</v>
      </c>
      <c r="O9097" s="23">
        <f>'RESOLUCIONES EPG'!$N9097-'RESOLUCIONES EPG'!$D9097</f>
        <v>851</v>
      </c>
    </row>
    <row r="9098" ht="15.75" customHeight="1">
      <c r="A9098" s="275" t="str">
        <f>'RESOLUCIONES 2015'!A9093:H9093</f>
        <v/>
      </c>
      <c r="B9098" s="73"/>
      <c r="C9098" s="351">
        <v>246.0</v>
      </c>
      <c r="D9098" s="130">
        <v>45355.0</v>
      </c>
      <c r="E9098" s="73" t="s">
        <v>5605</v>
      </c>
      <c r="F9098" s="130" t="s">
        <v>5606</v>
      </c>
      <c r="G9098" s="73" t="s">
        <v>131</v>
      </c>
      <c r="H9098" s="169"/>
      <c r="I9098" s="287"/>
      <c r="J9098" s="285"/>
      <c r="K9098" s="21"/>
      <c r="L9098" s="21"/>
      <c r="M9098" s="21"/>
      <c r="N9098" s="22">
        <f t="shared" si="2"/>
        <v>46206</v>
      </c>
      <c r="O9098" s="23">
        <f>'RESOLUCIONES EPG'!$N9098-'RESOLUCIONES EPG'!$D9098</f>
        <v>851</v>
      </c>
    </row>
    <row r="9099" ht="15.75" customHeight="1">
      <c r="A9099" s="275" t="str">
        <f>'RESOLUCIONES 2015'!A9094:H9094</f>
        <v/>
      </c>
      <c r="B9099" s="73"/>
      <c r="C9099" s="351">
        <v>247.0</v>
      </c>
      <c r="D9099" s="130">
        <v>45355.0</v>
      </c>
      <c r="E9099" s="73" t="s">
        <v>11363</v>
      </c>
      <c r="F9099" s="130" t="s">
        <v>9088</v>
      </c>
      <c r="G9099" s="73" t="s">
        <v>131</v>
      </c>
      <c r="H9099" s="169"/>
      <c r="I9099" s="287"/>
      <c r="J9099" s="285"/>
      <c r="K9099" s="21"/>
      <c r="L9099" s="21"/>
      <c r="M9099" s="21"/>
      <c r="N9099" s="22">
        <f t="shared" si="2"/>
        <v>46206</v>
      </c>
      <c r="O9099" s="23">
        <f>'RESOLUCIONES EPG'!$N9099-'RESOLUCIONES EPG'!$D9099</f>
        <v>851</v>
      </c>
    </row>
    <row r="9100" ht="15.75" customHeight="1">
      <c r="A9100" s="275" t="str">
        <f>'RESOLUCIONES 2015'!A9095:H9095</f>
        <v/>
      </c>
      <c r="B9100" s="73"/>
      <c r="C9100" s="351">
        <v>248.0</v>
      </c>
      <c r="D9100" s="130">
        <v>45355.0</v>
      </c>
      <c r="E9100" s="73" t="s">
        <v>3668</v>
      </c>
      <c r="F9100" s="130" t="s">
        <v>8004</v>
      </c>
      <c r="G9100" s="73" t="s">
        <v>131</v>
      </c>
      <c r="H9100" s="169"/>
      <c r="I9100" s="287"/>
      <c r="J9100" s="299" t="s">
        <v>9671</v>
      </c>
      <c r="K9100" s="21"/>
      <c r="L9100" s="21"/>
      <c r="M9100" s="21"/>
      <c r="N9100" s="22">
        <f t="shared" si="2"/>
        <v>46206</v>
      </c>
      <c r="O9100" s="23">
        <f>'RESOLUCIONES EPG'!$N9100-'RESOLUCIONES EPG'!$D9100</f>
        <v>851</v>
      </c>
    </row>
    <row r="9101" ht="15.75" customHeight="1">
      <c r="A9101" s="275" t="str">
        <f>'RESOLUCIONES 2015'!A9096:H9096</f>
        <v/>
      </c>
      <c r="B9101" s="73"/>
      <c r="C9101" s="351">
        <v>249.0</v>
      </c>
      <c r="D9101" s="130">
        <v>45355.0</v>
      </c>
      <c r="E9101" s="73" t="s">
        <v>10056</v>
      </c>
      <c r="F9101" s="130" t="s">
        <v>10057</v>
      </c>
      <c r="G9101" s="73" t="s">
        <v>131</v>
      </c>
      <c r="H9101" s="169"/>
      <c r="I9101" s="287"/>
      <c r="J9101" s="296" t="s">
        <v>10355</v>
      </c>
      <c r="K9101" s="21"/>
      <c r="L9101" s="21"/>
      <c r="M9101" s="21"/>
      <c r="N9101" s="22">
        <f t="shared" si="2"/>
        <v>46206</v>
      </c>
      <c r="O9101" s="23">
        <f>'RESOLUCIONES EPG'!$N9101-'RESOLUCIONES EPG'!$D9101</f>
        <v>851</v>
      </c>
    </row>
    <row r="9102" ht="15.75" customHeight="1">
      <c r="A9102" s="275" t="str">
        <f>'RESOLUCIONES 2015'!A9097:H9097</f>
        <v/>
      </c>
      <c r="B9102" s="73"/>
      <c r="C9102" s="351">
        <v>250.0</v>
      </c>
      <c r="D9102" s="130">
        <v>45355.0</v>
      </c>
      <c r="E9102" s="73" t="s">
        <v>7426</v>
      </c>
      <c r="F9102" s="130" t="s">
        <v>7427</v>
      </c>
      <c r="G9102" s="73" t="s">
        <v>131</v>
      </c>
      <c r="H9102" s="169"/>
      <c r="I9102" s="299" t="s">
        <v>7753</v>
      </c>
      <c r="J9102" s="285"/>
      <c r="K9102" s="21"/>
      <c r="L9102" s="21"/>
      <c r="M9102" s="21"/>
      <c r="N9102" s="22">
        <f t="shared" si="2"/>
        <v>46206</v>
      </c>
      <c r="O9102" s="23">
        <f>'RESOLUCIONES EPG'!$N9102-'RESOLUCIONES EPG'!$D9102</f>
        <v>851</v>
      </c>
    </row>
    <row r="9103" ht="15.75" customHeight="1">
      <c r="A9103" s="275" t="str">
        <f>'RESOLUCIONES 2015'!A9098:H9098</f>
        <v/>
      </c>
      <c r="B9103" s="73"/>
      <c r="C9103" s="351">
        <v>251.0</v>
      </c>
      <c r="D9103" s="130">
        <v>45355.0</v>
      </c>
      <c r="E9103" s="73" t="s">
        <v>9626</v>
      </c>
      <c r="F9103" s="130" t="s">
        <v>9904</v>
      </c>
      <c r="G9103" s="73" t="s">
        <v>131</v>
      </c>
      <c r="H9103" s="169"/>
      <c r="I9103" s="296" t="s">
        <v>11364</v>
      </c>
      <c r="J9103" s="299" t="s">
        <v>9794</v>
      </c>
      <c r="K9103" s="21"/>
      <c r="L9103" s="21"/>
      <c r="M9103" s="21"/>
      <c r="N9103" s="22">
        <f t="shared" si="2"/>
        <v>46206</v>
      </c>
      <c r="O9103" s="23">
        <f>'RESOLUCIONES EPG'!$N9103-'RESOLUCIONES EPG'!$D9103</f>
        <v>851</v>
      </c>
    </row>
    <row r="9104" ht="15.75" customHeight="1">
      <c r="A9104" s="275" t="str">
        <f>'RESOLUCIONES 2015'!A9099:H9099</f>
        <v/>
      </c>
      <c r="B9104" s="73"/>
      <c r="C9104" s="351">
        <v>252.0</v>
      </c>
      <c r="D9104" s="130">
        <v>45355.0</v>
      </c>
      <c r="E9104" s="73" t="s">
        <v>10210</v>
      </c>
      <c r="F9104" s="130" t="s">
        <v>10211</v>
      </c>
      <c r="G9104" s="73" t="s">
        <v>131</v>
      </c>
      <c r="H9104" s="169"/>
      <c r="I9104" s="287"/>
      <c r="J9104" s="296" t="s">
        <v>8188</v>
      </c>
      <c r="K9104" s="192" t="s">
        <v>10823</v>
      </c>
      <c r="L9104" s="21"/>
      <c r="M9104" s="21"/>
      <c r="N9104" s="22">
        <f t="shared" si="2"/>
        <v>46206</v>
      </c>
      <c r="O9104" s="23">
        <f>'RESOLUCIONES EPG'!$N9104-'RESOLUCIONES EPG'!$D9104</f>
        <v>851</v>
      </c>
    </row>
    <row r="9105" ht="15.75" customHeight="1">
      <c r="A9105" s="275" t="str">
        <f>'RESOLUCIONES 2015'!A9100:H9100</f>
        <v/>
      </c>
      <c r="B9105" s="73"/>
      <c r="C9105" s="351">
        <v>253.0</v>
      </c>
      <c r="D9105" s="130">
        <v>45355.0</v>
      </c>
      <c r="E9105" s="73" t="s">
        <v>8605</v>
      </c>
      <c r="F9105" s="130" t="s">
        <v>8606</v>
      </c>
      <c r="G9105" s="73" t="s">
        <v>131</v>
      </c>
      <c r="H9105" s="169"/>
      <c r="I9105" s="299" t="s">
        <v>7604</v>
      </c>
      <c r="J9105" s="296" t="s">
        <v>10517</v>
      </c>
      <c r="K9105" s="21"/>
      <c r="L9105" s="21"/>
      <c r="M9105" s="21"/>
      <c r="N9105" s="22">
        <f t="shared" si="2"/>
        <v>46206</v>
      </c>
      <c r="O9105" s="23">
        <f>'RESOLUCIONES EPG'!$N9105-'RESOLUCIONES EPG'!$D9105</f>
        <v>851</v>
      </c>
    </row>
    <row r="9106" ht="15.75" customHeight="1">
      <c r="A9106" s="275" t="str">
        <f>'RESOLUCIONES 2015'!A9101:H9101</f>
        <v/>
      </c>
      <c r="B9106" s="73"/>
      <c r="C9106" s="351">
        <v>254.0</v>
      </c>
      <c r="D9106" s="130">
        <v>45355.0</v>
      </c>
      <c r="E9106" s="73" t="s">
        <v>8751</v>
      </c>
      <c r="F9106" s="130" t="s">
        <v>8752</v>
      </c>
      <c r="G9106" s="73" t="s">
        <v>1593</v>
      </c>
      <c r="H9106" s="253">
        <v>45363.0</v>
      </c>
      <c r="I9106" s="287"/>
      <c r="J9106" s="285"/>
      <c r="K9106" s="21"/>
      <c r="L9106" s="21"/>
      <c r="M9106" s="21"/>
      <c r="N9106" s="22">
        <f t="shared" si="2"/>
        <v>46206</v>
      </c>
      <c r="O9106" s="23">
        <f>'RESOLUCIONES EPG'!$N9106-'RESOLUCIONES EPG'!$D9106</f>
        <v>851</v>
      </c>
    </row>
    <row r="9107" ht="15.75" customHeight="1">
      <c r="A9107" s="275" t="str">
        <f>'RESOLUCIONES 2015'!A9102:H9102</f>
        <v/>
      </c>
      <c r="B9107" s="73"/>
      <c r="C9107" s="351">
        <v>255.0</v>
      </c>
      <c r="D9107" s="130">
        <v>45355.0</v>
      </c>
      <c r="E9107" s="73" t="s">
        <v>3767</v>
      </c>
      <c r="F9107" s="130" t="s">
        <v>11365</v>
      </c>
      <c r="G9107" s="73" t="s">
        <v>1593</v>
      </c>
      <c r="H9107" s="253">
        <v>45364.0</v>
      </c>
      <c r="I9107" s="287"/>
      <c r="J9107" s="285"/>
      <c r="K9107" s="21"/>
      <c r="L9107" s="21"/>
      <c r="M9107" s="21"/>
      <c r="N9107" s="22">
        <f t="shared" si="2"/>
        <v>46206</v>
      </c>
      <c r="O9107" s="23">
        <f>'RESOLUCIONES EPG'!$N9107-'RESOLUCIONES EPG'!$D9107</f>
        <v>851</v>
      </c>
    </row>
    <row r="9108" ht="15.75" customHeight="1">
      <c r="A9108" s="275" t="str">
        <f>'RESOLUCIONES 2015'!A9103:H9103</f>
        <v/>
      </c>
      <c r="B9108" s="73"/>
      <c r="C9108" s="351">
        <v>256.0</v>
      </c>
      <c r="D9108" s="130">
        <v>45355.0</v>
      </c>
      <c r="E9108" s="73" t="s">
        <v>5395</v>
      </c>
      <c r="F9108" s="130" t="s">
        <v>5396</v>
      </c>
      <c r="G9108" s="73" t="s">
        <v>9800</v>
      </c>
      <c r="H9108" s="169"/>
      <c r="I9108" s="287"/>
      <c r="J9108" s="285"/>
      <c r="K9108" s="21"/>
      <c r="L9108" s="21"/>
      <c r="M9108" s="21"/>
      <c r="N9108" s="22">
        <f t="shared" si="2"/>
        <v>46206</v>
      </c>
      <c r="O9108" s="23">
        <f>'RESOLUCIONES EPG'!$N9108-'RESOLUCIONES EPG'!$D9108</f>
        <v>851</v>
      </c>
    </row>
    <row r="9109" ht="15.75" customHeight="1">
      <c r="A9109" s="275" t="str">
        <f>'RESOLUCIONES 2015'!A9104:H9104</f>
        <v/>
      </c>
      <c r="B9109" s="73"/>
      <c r="C9109" s="351">
        <v>257.0</v>
      </c>
      <c r="D9109" s="130">
        <v>45355.0</v>
      </c>
      <c r="E9109" s="73" t="s">
        <v>3386</v>
      </c>
      <c r="F9109" s="130" t="s">
        <v>3387</v>
      </c>
      <c r="G9109" s="73" t="s">
        <v>8301</v>
      </c>
      <c r="H9109" s="169"/>
      <c r="I9109" s="287"/>
      <c r="J9109" s="285"/>
      <c r="K9109" s="21"/>
      <c r="L9109" s="21"/>
      <c r="M9109" s="21"/>
      <c r="N9109" s="22">
        <f t="shared" si="2"/>
        <v>46206</v>
      </c>
      <c r="O9109" s="23">
        <f>'RESOLUCIONES EPG'!$N9109-'RESOLUCIONES EPG'!$D9109</f>
        <v>851</v>
      </c>
    </row>
    <row r="9110" ht="15.75" customHeight="1">
      <c r="A9110" s="275" t="str">
        <f>'RESOLUCIONES 2015'!A9105:H9105</f>
        <v/>
      </c>
      <c r="B9110" s="73"/>
      <c r="C9110" s="351">
        <v>258.0</v>
      </c>
      <c r="D9110" s="130">
        <v>45355.0</v>
      </c>
      <c r="E9110" s="73" t="s">
        <v>10675</v>
      </c>
      <c r="F9110" s="130" t="s">
        <v>10798</v>
      </c>
      <c r="G9110" s="73" t="s">
        <v>1624</v>
      </c>
      <c r="H9110" s="169"/>
      <c r="I9110" s="287"/>
      <c r="J9110" s="285"/>
      <c r="K9110" s="21"/>
      <c r="L9110" s="21"/>
      <c r="M9110" s="21"/>
      <c r="N9110" s="22">
        <f t="shared" si="2"/>
        <v>46206</v>
      </c>
      <c r="O9110" s="23">
        <f>'RESOLUCIONES EPG'!$N9110-'RESOLUCIONES EPG'!$D9110</f>
        <v>851</v>
      </c>
    </row>
    <row r="9111" ht="15.75" customHeight="1">
      <c r="A9111" s="275" t="str">
        <f>'RESOLUCIONES 2015'!A9106:H9106</f>
        <v/>
      </c>
      <c r="B9111" s="73"/>
      <c r="C9111" s="351">
        <v>259.0</v>
      </c>
      <c r="D9111" s="130">
        <v>45355.0</v>
      </c>
      <c r="E9111" s="73" t="s">
        <v>11366</v>
      </c>
      <c r="F9111" s="130" t="s">
        <v>11367</v>
      </c>
      <c r="G9111" s="73" t="s">
        <v>1624</v>
      </c>
      <c r="H9111" s="169"/>
      <c r="I9111" s="287"/>
      <c r="J9111" s="285"/>
      <c r="K9111" s="21"/>
      <c r="L9111" s="21"/>
      <c r="M9111" s="21"/>
      <c r="N9111" s="22">
        <f t="shared" si="2"/>
        <v>46206</v>
      </c>
      <c r="O9111" s="23">
        <f>'RESOLUCIONES EPG'!$N9111-'RESOLUCIONES EPG'!$D9111</f>
        <v>851</v>
      </c>
    </row>
    <row r="9112" ht="15.75" customHeight="1">
      <c r="A9112" s="275" t="str">
        <f>'RESOLUCIONES 2015'!A9107:H9107</f>
        <v/>
      </c>
      <c r="B9112" s="73"/>
      <c r="C9112" s="351">
        <v>260.0</v>
      </c>
      <c r="D9112" s="130">
        <v>45355.0</v>
      </c>
      <c r="E9112" s="73" t="s">
        <v>6051</v>
      </c>
      <c r="F9112" s="130" t="s">
        <v>6052</v>
      </c>
      <c r="G9112" s="73" t="s">
        <v>1624</v>
      </c>
      <c r="H9112" s="169"/>
      <c r="I9112" s="287"/>
      <c r="J9112" s="285"/>
      <c r="K9112" s="21"/>
      <c r="L9112" s="21"/>
      <c r="M9112" s="21"/>
      <c r="N9112" s="22">
        <f t="shared" si="2"/>
        <v>46206</v>
      </c>
      <c r="O9112" s="23">
        <f>'RESOLUCIONES EPG'!$N9112-'RESOLUCIONES EPG'!$D9112</f>
        <v>851</v>
      </c>
    </row>
    <row r="9113" ht="15.75" customHeight="1">
      <c r="A9113" s="275" t="str">
        <f>'RESOLUCIONES 2015'!A9108:H9108</f>
        <v/>
      </c>
      <c r="B9113" s="73"/>
      <c r="C9113" s="351">
        <v>261.0</v>
      </c>
      <c r="D9113" s="130">
        <v>45356.0</v>
      </c>
      <c r="E9113" s="73" t="s">
        <v>10149</v>
      </c>
      <c r="F9113" s="130" t="s">
        <v>10150</v>
      </c>
      <c r="G9113" s="73" t="s">
        <v>1624</v>
      </c>
      <c r="H9113" s="169"/>
      <c r="I9113" s="287"/>
      <c r="J9113" s="285"/>
      <c r="K9113" s="21"/>
      <c r="L9113" s="21"/>
      <c r="M9113" s="21"/>
      <c r="N9113" s="22">
        <f t="shared" si="2"/>
        <v>46206</v>
      </c>
      <c r="O9113" s="23">
        <f>'RESOLUCIONES EPG'!$N9113-'RESOLUCIONES EPG'!$D9113</f>
        <v>850</v>
      </c>
    </row>
    <row r="9114" ht="15.75" customHeight="1">
      <c r="A9114" s="275" t="str">
        <f>'RESOLUCIONES 2015'!A9109:H9109</f>
        <v/>
      </c>
      <c r="B9114" s="73"/>
      <c r="C9114" s="351">
        <v>262.0</v>
      </c>
      <c r="D9114" s="130">
        <v>45356.0</v>
      </c>
      <c r="E9114" s="73" t="s">
        <v>2730</v>
      </c>
      <c r="F9114" s="130" t="s">
        <v>11047</v>
      </c>
      <c r="G9114" s="73" t="s">
        <v>8301</v>
      </c>
      <c r="H9114" s="169"/>
      <c r="I9114" s="287"/>
      <c r="J9114" s="285"/>
      <c r="K9114" s="21"/>
      <c r="L9114" s="21"/>
      <c r="M9114" s="21"/>
      <c r="N9114" s="22">
        <f t="shared" si="2"/>
        <v>46206</v>
      </c>
      <c r="O9114" s="23">
        <f>'RESOLUCIONES EPG'!$N9114-'RESOLUCIONES EPG'!$D9114</f>
        <v>850</v>
      </c>
    </row>
    <row r="9115" ht="15.75" customHeight="1">
      <c r="A9115" s="275" t="str">
        <f>'RESOLUCIONES 2015'!A9110:H9110</f>
        <v/>
      </c>
      <c r="B9115" s="73"/>
      <c r="C9115" s="351">
        <v>263.0</v>
      </c>
      <c r="D9115" s="130">
        <v>45356.0</v>
      </c>
      <c r="E9115" s="73" t="s">
        <v>1467</v>
      </c>
      <c r="F9115" s="130" t="s">
        <v>7906</v>
      </c>
      <c r="G9115" s="73" t="s">
        <v>2253</v>
      </c>
      <c r="H9115" s="169" t="s">
        <v>10087</v>
      </c>
      <c r="I9115" s="287"/>
      <c r="J9115" s="285"/>
      <c r="K9115" s="21"/>
      <c r="L9115" s="21"/>
      <c r="M9115" s="21"/>
      <c r="N9115" s="22">
        <f t="shared" si="2"/>
        <v>46206</v>
      </c>
      <c r="O9115" s="23">
        <f>'RESOLUCIONES EPG'!$N9115-'RESOLUCIONES EPG'!$D9115</f>
        <v>850</v>
      </c>
    </row>
    <row r="9116" ht="15.75" customHeight="1">
      <c r="A9116" s="275" t="str">
        <f>'RESOLUCIONES 2015'!A9111:H9111</f>
        <v/>
      </c>
      <c r="B9116" s="73"/>
      <c r="C9116" s="351">
        <v>264.0</v>
      </c>
      <c r="D9116" s="130">
        <v>45356.0</v>
      </c>
      <c r="E9116" s="73" t="s">
        <v>5573</v>
      </c>
      <c r="F9116" s="130" t="s">
        <v>6129</v>
      </c>
      <c r="G9116" s="73" t="s">
        <v>2253</v>
      </c>
      <c r="H9116" s="169" t="s">
        <v>9325</v>
      </c>
      <c r="I9116" s="287"/>
      <c r="J9116" s="285"/>
      <c r="K9116" s="21"/>
      <c r="L9116" s="21"/>
      <c r="M9116" s="21"/>
      <c r="N9116" s="22">
        <f t="shared" si="2"/>
        <v>46206</v>
      </c>
      <c r="O9116" s="23">
        <f>'RESOLUCIONES EPG'!$N9116-'RESOLUCIONES EPG'!$D9116</f>
        <v>850</v>
      </c>
    </row>
    <row r="9117" ht="15.75" customHeight="1">
      <c r="A9117" s="275" t="str">
        <f>'RESOLUCIONES 2015'!A9112:H9112</f>
        <v/>
      </c>
      <c r="B9117" s="73"/>
      <c r="C9117" s="351">
        <v>265.0</v>
      </c>
      <c r="D9117" s="130">
        <v>45356.0</v>
      </c>
      <c r="E9117" s="289" t="s">
        <v>2701</v>
      </c>
      <c r="F9117" s="290" t="s">
        <v>9504</v>
      </c>
      <c r="G9117" s="73" t="s">
        <v>2253</v>
      </c>
      <c r="H9117" s="291" t="s">
        <v>11368</v>
      </c>
      <c r="I9117" s="292"/>
      <c r="J9117" s="293"/>
      <c r="K9117" s="21"/>
      <c r="L9117" s="21"/>
      <c r="M9117" s="21"/>
      <c r="N9117" s="22">
        <f t="shared" si="2"/>
        <v>46206</v>
      </c>
      <c r="O9117" s="23">
        <f>'RESOLUCIONES EPG'!$N9117-'RESOLUCIONES EPG'!$D9117</f>
        <v>850</v>
      </c>
    </row>
    <row r="9118" ht="15.75" customHeight="1">
      <c r="A9118" s="275" t="str">
        <f>'RESOLUCIONES 2015'!A9113:H9113</f>
        <v/>
      </c>
      <c r="B9118" s="73"/>
      <c r="C9118" s="351">
        <v>266.0</v>
      </c>
      <c r="D9118" s="130">
        <v>45356.0</v>
      </c>
      <c r="E9118" s="73" t="s">
        <v>4079</v>
      </c>
      <c r="F9118" s="130" t="s">
        <v>9309</v>
      </c>
      <c r="G9118" s="73" t="s">
        <v>2253</v>
      </c>
      <c r="H9118" s="169" t="s">
        <v>9317</v>
      </c>
      <c r="I9118" s="287"/>
      <c r="J9118" s="285"/>
      <c r="K9118" s="21"/>
      <c r="L9118" s="21"/>
      <c r="M9118" s="21"/>
      <c r="N9118" s="22">
        <f t="shared" si="2"/>
        <v>46206</v>
      </c>
      <c r="O9118" s="23">
        <f>'RESOLUCIONES EPG'!$N9118-'RESOLUCIONES EPG'!$D9118</f>
        <v>850</v>
      </c>
    </row>
    <row r="9119" ht="15.75" customHeight="1">
      <c r="A9119" s="275" t="str">
        <f>'RESOLUCIONES 2015'!A9114:H9114</f>
        <v/>
      </c>
      <c r="B9119" s="73"/>
      <c r="C9119" s="351">
        <v>267.0</v>
      </c>
      <c r="D9119" s="130">
        <v>45356.0</v>
      </c>
      <c r="E9119" s="73" t="s">
        <v>10158</v>
      </c>
      <c r="F9119" s="130" t="s">
        <v>10255</v>
      </c>
      <c r="G9119" s="73" t="s">
        <v>2253</v>
      </c>
      <c r="H9119" s="169" t="s">
        <v>9325</v>
      </c>
      <c r="I9119" s="287"/>
      <c r="J9119" s="285"/>
      <c r="K9119" s="21"/>
      <c r="L9119" s="21"/>
      <c r="M9119" s="21"/>
      <c r="N9119" s="22">
        <f t="shared" si="2"/>
        <v>46206</v>
      </c>
      <c r="O9119" s="23">
        <f>'RESOLUCIONES EPG'!$N9119-'RESOLUCIONES EPG'!$D9119</f>
        <v>850</v>
      </c>
    </row>
    <row r="9120" ht="15.75" customHeight="1">
      <c r="A9120" s="275" t="str">
        <f>'RESOLUCIONES 2015'!A9115:H9115</f>
        <v/>
      </c>
      <c r="B9120" s="73"/>
      <c r="C9120" s="351">
        <v>268.0</v>
      </c>
      <c r="D9120" s="130">
        <v>45356.0</v>
      </c>
      <c r="E9120" s="73" t="s">
        <v>9212</v>
      </c>
      <c r="F9120" s="130" t="s">
        <v>9802</v>
      </c>
      <c r="G9120" s="73" t="s">
        <v>2253</v>
      </c>
      <c r="H9120" s="169" t="s">
        <v>9380</v>
      </c>
      <c r="I9120" s="287"/>
      <c r="J9120" s="285"/>
      <c r="K9120" s="21"/>
      <c r="L9120" s="21"/>
      <c r="M9120" s="21"/>
      <c r="N9120" s="22">
        <f t="shared" si="2"/>
        <v>46206</v>
      </c>
      <c r="O9120" s="23">
        <f>'RESOLUCIONES EPG'!$N9120-'RESOLUCIONES EPG'!$D9120</f>
        <v>850</v>
      </c>
    </row>
    <row r="9121" ht="15.75" customHeight="1">
      <c r="A9121" s="275" t="str">
        <f>'RESOLUCIONES 2015'!A9116:H9116</f>
        <v/>
      </c>
      <c r="B9121" s="73"/>
      <c r="C9121" s="351">
        <v>269.0</v>
      </c>
      <c r="D9121" s="130">
        <v>45356.0</v>
      </c>
      <c r="E9121" s="73" t="s">
        <v>9486</v>
      </c>
      <c r="F9121" s="130" t="s">
        <v>9510</v>
      </c>
      <c r="G9121" s="73" t="s">
        <v>2253</v>
      </c>
      <c r="H9121" s="169" t="s">
        <v>9380</v>
      </c>
      <c r="I9121" s="295"/>
      <c r="J9121" s="285"/>
      <c r="K9121" s="21"/>
      <c r="L9121" s="21"/>
      <c r="M9121" s="21"/>
      <c r="N9121" s="22">
        <f t="shared" si="2"/>
        <v>46206</v>
      </c>
      <c r="O9121" s="23">
        <f>'RESOLUCIONES EPG'!$N9121-'RESOLUCIONES EPG'!$D9121</f>
        <v>850</v>
      </c>
    </row>
    <row r="9122" ht="15.75" customHeight="1">
      <c r="A9122" s="275" t="str">
        <f>'RESOLUCIONES 2015'!A9117:H9117</f>
        <v/>
      </c>
      <c r="B9122" s="73"/>
      <c r="C9122" s="351">
        <v>270.0</v>
      </c>
      <c r="D9122" s="130">
        <v>45356.0</v>
      </c>
      <c r="E9122" s="73" t="s">
        <v>2435</v>
      </c>
      <c r="F9122" s="130" t="s">
        <v>2436</v>
      </c>
      <c r="G9122" s="73" t="s">
        <v>2751</v>
      </c>
      <c r="H9122" s="169"/>
      <c r="I9122" s="299" t="s">
        <v>11369</v>
      </c>
      <c r="J9122" s="299" t="s">
        <v>9671</v>
      </c>
      <c r="K9122" s="21"/>
      <c r="L9122" s="21"/>
      <c r="M9122" s="21"/>
      <c r="N9122" s="22">
        <f t="shared" si="2"/>
        <v>46206</v>
      </c>
      <c r="O9122" s="23">
        <f>'RESOLUCIONES EPG'!$N9122-'RESOLUCIONES EPG'!$D9122</f>
        <v>850</v>
      </c>
    </row>
    <row r="9123" ht="15.75" customHeight="1">
      <c r="A9123" s="275" t="str">
        <f>'RESOLUCIONES 2015'!A9118:H9118</f>
        <v/>
      </c>
      <c r="B9123" s="73"/>
      <c r="C9123" s="351">
        <v>271.0</v>
      </c>
      <c r="D9123" s="130">
        <v>45356.0</v>
      </c>
      <c r="E9123" s="73" t="s">
        <v>11370</v>
      </c>
      <c r="F9123" s="130" t="s">
        <v>11371</v>
      </c>
      <c r="G9123" s="73" t="s">
        <v>2751</v>
      </c>
      <c r="H9123" s="169"/>
      <c r="I9123" s="287"/>
      <c r="J9123" s="296" t="s">
        <v>10650</v>
      </c>
      <c r="K9123" s="21"/>
      <c r="L9123" s="21"/>
      <c r="M9123" s="21"/>
      <c r="N9123" s="22">
        <f t="shared" si="2"/>
        <v>46206</v>
      </c>
      <c r="O9123" s="23">
        <f>'RESOLUCIONES EPG'!$N9123-'RESOLUCIONES EPG'!$D9123</f>
        <v>850</v>
      </c>
    </row>
    <row r="9124" ht="15.75" customHeight="1">
      <c r="A9124" s="275" t="str">
        <f>'RESOLUCIONES 2015'!A9119:H9119</f>
        <v/>
      </c>
      <c r="B9124" s="73"/>
      <c r="C9124" s="351">
        <v>272.0</v>
      </c>
      <c r="D9124" s="130">
        <v>45356.0</v>
      </c>
      <c r="E9124" s="73" t="s">
        <v>11336</v>
      </c>
      <c r="F9124" s="130" t="s">
        <v>2459</v>
      </c>
      <c r="G9124" s="73" t="s">
        <v>2751</v>
      </c>
      <c r="H9124" s="169"/>
      <c r="I9124" s="287"/>
      <c r="J9124" s="285"/>
      <c r="K9124" s="21"/>
      <c r="L9124" s="21"/>
      <c r="M9124" s="21"/>
      <c r="N9124" s="22">
        <f t="shared" si="2"/>
        <v>46206</v>
      </c>
      <c r="O9124" s="23">
        <f>'RESOLUCIONES EPG'!$N9124-'RESOLUCIONES EPG'!$D9124</f>
        <v>850</v>
      </c>
    </row>
    <row r="9125" ht="15.75" customHeight="1">
      <c r="A9125" s="275" t="str">
        <f>'RESOLUCIONES 2015'!A9120:H9120</f>
        <v/>
      </c>
      <c r="B9125" s="73"/>
      <c r="C9125" s="351">
        <v>273.0</v>
      </c>
      <c r="D9125" s="130">
        <v>45356.0</v>
      </c>
      <c r="E9125" s="73" t="s">
        <v>11184</v>
      </c>
      <c r="F9125" s="130" t="s">
        <v>11372</v>
      </c>
      <c r="G9125" s="73" t="s">
        <v>2751</v>
      </c>
      <c r="H9125" s="253"/>
      <c r="I9125" s="296" t="s">
        <v>9671</v>
      </c>
      <c r="J9125" s="285"/>
      <c r="K9125" s="21"/>
      <c r="L9125" s="21"/>
      <c r="M9125" s="21"/>
      <c r="N9125" s="22">
        <f t="shared" si="2"/>
        <v>46206</v>
      </c>
      <c r="O9125" s="23">
        <f>'RESOLUCIONES EPG'!$N9125-'RESOLUCIONES EPG'!$D9125</f>
        <v>850</v>
      </c>
    </row>
    <row r="9126" ht="15.75" customHeight="1">
      <c r="A9126" s="275" t="str">
        <f>'RESOLUCIONES 2015'!A9121:H9121</f>
        <v/>
      </c>
      <c r="B9126" s="73"/>
      <c r="C9126" s="351">
        <v>274.0</v>
      </c>
      <c r="D9126" s="130">
        <v>45357.0</v>
      </c>
      <c r="E9126" s="73" t="s">
        <v>11373</v>
      </c>
      <c r="F9126" s="130" t="s">
        <v>11374</v>
      </c>
      <c r="G9126" s="73" t="s">
        <v>18</v>
      </c>
      <c r="H9126" s="169" t="s">
        <v>4601</v>
      </c>
      <c r="I9126" s="287"/>
      <c r="J9126" s="285"/>
      <c r="K9126" s="21"/>
      <c r="L9126" s="21"/>
      <c r="M9126" s="21"/>
      <c r="N9126" s="22">
        <f t="shared" si="2"/>
        <v>46206</v>
      </c>
      <c r="O9126" s="23">
        <f>'RESOLUCIONES EPG'!$N9126-'RESOLUCIONES EPG'!$D9126</f>
        <v>849</v>
      </c>
    </row>
    <row r="9127" ht="15.75" customHeight="1">
      <c r="A9127" s="275" t="str">
        <f>'RESOLUCIONES 2015'!A9122:H9122</f>
        <v/>
      </c>
      <c r="B9127" s="73"/>
      <c r="C9127" s="351">
        <v>275.0</v>
      </c>
      <c r="D9127" s="130">
        <v>45357.0</v>
      </c>
      <c r="E9127" s="73" t="s">
        <v>11375</v>
      </c>
      <c r="F9127" s="130" t="s">
        <v>11376</v>
      </c>
      <c r="G9127" s="73" t="s">
        <v>18</v>
      </c>
      <c r="H9127" s="169" t="s">
        <v>1407</v>
      </c>
      <c r="I9127" s="287"/>
      <c r="J9127" s="285"/>
      <c r="K9127" s="21"/>
      <c r="L9127" s="21"/>
      <c r="M9127" s="21"/>
      <c r="N9127" s="22">
        <f t="shared" si="2"/>
        <v>46206</v>
      </c>
      <c r="O9127" s="23">
        <f>'RESOLUCIONES EPG'!$N9127-'RESOLUCIONES EPG'!$D9127</f>
        <v>849</v>
      </c>
    </row>
    <row r="9128" ht="15.75" customHeight="1">
      <c r="A9128" s="275" t="str">
        <f>'RESOLUCIONES 2015'!A9123:H9123</f>
        <v/>
      </c>
      <c r="B9128" s="73"/>
      <c r="C9128" s="351">
        <v>276.0</v>
      </c>
      <c r="D9128" s="130">
        <v>45357.0</v>
      </c>
      <c r="E9128" s="73" t="s">
        <v>8227</v>
      </c>
      <c r="F9128" s="130" t="s">
        <v>11377</v>
      </c>
      <c r="G9128" s="73" t="s">
        <v>18</v>
      </c>
      <c r="H9128" s="253" t="s">
        <v>11378</v>
      </c>
      <c r="I9128" s="287"/>
      <c r="J9128" s="285"/>
      <c r="K9128" s="21"/>
      <c r="L9128" s="21"/>
      <c r="M9128" s="21"/>
      <c r="N9128" s="22">
        <f t="shared" si="2"/>
        <v>46206</v>
      </c>
      <c r="O9128" s="23">
        <f>'RESOLUCIONES EPG'!$N9128-'RESOLUCIONES EPG'!$D9128</f>
        <v>849</v>
      </c>
    </row>
    <row r="9129" ht="15.75" customHeight="1">
      <c r="A9129" s="275" t="str">
        <f>'RESOLUCIONES 2015'!A9124:H9124</f>
        <v/>
      </c>
      <c r="B9129" s="73"/>
      <c r="C9129" s="351">
        <v>277.0</v>
      </c>
      <c r="D9129" s="130">
        <v>45357.0</v>
      </c>
      <c r="E9129" s="73" t="s">
        <v>5192</v>
      </c>
      <c r="F9129" s="130" t="s">
        <v>10776</v>
      </c>
      <c r="G9129" s="73" t="s">
        <v>1593</v>
      </c>
      <c r="H9129" s="253">
        <v>45365.0</v>
      </c>
      <c r="I9129" s="287"/>
      <c r="J9129" s="285"/>
      <c r="K9129" s="21"/>
      <c r="L9129" s="21"/>
      <c r="M9129" s="21"/>
      <c r="N9129" s="22">
        <f t="shared" si="2"/>
        <v>46206</v>
      </c>
      <c r="O9129" s="23">
        <f>'RESOLUCIONES EPG'!$N9129-'RESOLUCIONES EPG'!$D9129</f>
        <v>849</v>
      </c>
    </row>
    <row r="9130" ht="15.75" customHeight="1">
      <c r="A9130" s="275" t="str">
        <f>'RESOLUCIONES 2015'!A9125:H9125</f>
        <v/>
      </c>
      <c r="B9130" s="73"/>
      <c r="C9130" s="351">
        <v>278.0</v>
      </c>
      <c r="D9130" s="130">
        <v>45357.0</v>
      </c>
      <c r="E9130" s="73" t="s">
        <v>1571</v>
      </c>
      <c r="F9130" s="130" t="s">
        <v>10452</v>
      </c>
      <c r="G9130" s="73" t="s">
        <v>1593</v>
      </c>
      <c r="H9130" s="253">
        <v>45000.0</v>
      </c>
      <c r="I9130" s="287"/>
      <c r="J9130" s="285"/>
      <c r="K9130" s="21"/>
      <c r="L9130" s="21"/>
      <c r="M9130" s="21"/>
      <c r="N9130" s="22">
        <f t="shared" si="2"/>
        <v>46206</v>
      </c>
      <c r="O9130" s="23">
        <f>'RESOLUCIONES EPG'!$N9130-'RESOLUCIONES EPG'!$D9130</f>
        <v>849</v>
      </c>
    </row>
    <row r="9131" ht="15.75" customHeight="1">
      <c r="A9131" s="275" t="str">
        <f>'RESOLUCIONES 2015'!A9126:H9126</f>
        <v/>
      </c>
      <c r="B9131" s="73"/>
      <c r="C9131" s="351">
        <v>279.0</v>
      </c>
      <c r="D9131" s="130">
        <v>45357.0</v>
      </c>
      <c r="E9131" s="73" t="s">
        <v>9430</v>
      </c>
      <c r="F9131" s="130"/>
      <c r="G9131" s="73" t="s">
        <v>9430</v>
      </c>
      <c r="H9131" s="169"/>
      <c r="I9131" s="287"/>
      <c r="J9131" s="285"/>
      <c r="K9131" s="21"/>
      <c r="L9131" s="21"/>
      <c r="M9131" s="21"/>
      <c r="N9131" s="22">
        <f t="shared" si="2"/>
        <v>46206</v>
      </c>
      <c r="O9131" s="23">
        <f>'RESOLUCIONES EPG'!$N9131-'RESOLUCIONES EPG'!$D9131</f>
        <v>849</v>
      </c>
    </row>
    <row r="9132" ht="15.75" customHeight="1">
      <c r="A9132" s="275" t="str">
        <f>'RESOLUCIONES 2015'!A9127:H9127</f>
        <v/>
      </c>
      <c r="B9132" s="73"/>
      <c r="C9132" s="351">
        <v>280.0</v>
      </c>
      <c r="D9132" s="130">
        <v>45357.0</v>
      </c>
      <c r="E9132" s="73" t="s">
        <v>4592</v>
      </c>
      <c r="F9132" s="130" t="s">
        <v>10263</v>
      </c>
      <c r="G9132" s="73" t="s">
        <v>11379</v>
      </c>
      <c r="H9132" s="169"/>
      <c r="I9132" s="299" t="s">
        <v>10264</v>
      </c>
      <c r="J9132" s="299" t="s">
        <v>10098</v>
      </c>
      <c r="K9132" s="21"/>
      <c r="L9132" s="21"/>
      <c r="M9132" s="21"/>
      <c r="N9132" s="22">
        <f t="shared" si="2"/>
        <v>46206</v>
      </c>
      <c r="O9132" s="23">
        <f>'RESOLUCIONES EPG'!$N9132-'RESOLUCIONES EPG'!$D9132</f>
        <v>849</v>
      </c>
    </row>
    <row r="9133" ht="15.75" customHeight="1">
      <c r="A9133" s="275" t="str">
        <f>'RESOLUCIONES 2015'!A9128:H9128</f>
        <v/>
      </c>
      <c r="B9133" s="73"/>
      <c r="C9133" s="351">
        <v>281.0</v>
      </c>
      <c r="D9133" s="130">
        <v>45357.0</v>
      </c>
      <c r="E9133" s="73" t="s">
        <v>1713</v>
      </c>
      <c r="F9133" s="130" t="s">
        <v>11126</v>
      </c>
      <c r="G9133" s="73" t="s">
        <v>2751</v>
      </c>
      <c r="H9133" s="300"/>
      <c r="I9133" s="296" t="s">
        <v>11380</v>
      </c>
      <c r="J9133" s="299" t="s">
        <v>7891</v>
      </c>
      <c r="K9133" s="21"/>
      <c r="L9133" s="21"/>
      <c r="M9133" s="21"/>
      <c r="N9133" s="22">
        <f t="shared" si="2"/>
        <v>46206</v>
      </c>
      <c r="O9133" s="23">
        <f>'RESOLUCIONES EPG'!$N9133-'RESOLUCIONES EPG'!$D9133</f>
        <v>849</v>
      </c>
    </row>
    <row r="9134" ht="15.75" customHeight="1">
      <c r="A9134" s="275" t="str">
        <f>'RESOLUCIONES 2015'!A9129:H9129</f>
        <v/>
      </c>
      <c r="B9134" s="73"/>
      <c r="C9134" s="351">
        <v>282.0</v>
      </c>
      <c r="D9134" s="130">
        <v>45357.0</v>
      </c>
      <c r="E9134" s="73" t="s">
        <v>11381</v>
      </c>
      <c r="F9134" s="130" t="s">
        <v>2182</v>
      </c>
      <c r="G9134" s="73" t="s">
        <v>131</v>
      </c>
      <c r="H9134" s="169" t="s">
        <v>11382</v>
      </c>
      <c r="I9134" s="287"/>
      <c r="J9134" s="285"/>
      <c r="K9134" s="21"/>
      <c r="L9134" s="21"/>
      <c r="M9134" s="21"/>
      <c r="N9134" s="22">
        <f t="shared" si="2"/>
        <v>46206</v>
      </c>
      <c r="O9134" s="23">
        <f>'RESOLUCIONES EPG'!$N9134-'RESOLUCIONES EPG'!$D9134</f>
        <v>849</v>
      </c>
    </row>
    <row r="9135" ht="15.75" customHeight="1">
      <c r="A9135" s="275" t="str">
        <f>'RESOLUCIONES 2015'!A9130:H9130</f>
        <v/>
      </c>
      <c r="B9135" s="73"/>
      <c r="C9135" s="351">
        <v>283.0</v>
      </c>
      <c r="D9135" s="130">
        <v>45359.0</v>
      </c>
      <c r="E9135" s="73" t="s">
        <v>3196</v>
      </c>
      <c r="F9135" s="130" t="s">
        <v>10038</v>
      </c>
      <c r="G9135" s="73" t="s">
        <v>11383</v>
      </c>
      <c r="H9135" s="169"/>
      <c r="I9135" s="287"/>
      <c r="J9135" s="285"/>
      <c r="K9135" s="21"/>
      <c r="L9135" s="21"/>
      <c r="M9135" s="21"/>
      <c r="N9135" s="22">
        <f t="shared" si="2"/>
        <v>46206</v>
      </c>
      <c r="O9135" s="23">
        <f>'RESOLUCIONES EPG'!$N9135-'RESOLUCIONES EPG'!$D9135</f>
        <v>847</v>
      </c>
    </row>
    <row r="9136" ht="15.75" customHeight="1">
      <c r="A9136" s="275" t="str">
        <f>'RESOLUCIONES 2015'!A9131:H9131</f>
        <v/>
      </c>
      <c r="B9136" s="73"/>
      <c r="C9136" s="351">
        <v>284.0</v>
      </c>
      <c r="D9136" s="130">
        <v>45359.0</v>
      </c>
      <c r="E9136" s="73" t="s">
        <v>2054</v>
      </c>
      <c r="F9136" s="130" t="s">
        <v>2815</v>
      </c>
      <c r="G9136" s="73" t="s">
        <v>11383</v>
      </c>
      <c r="H9136" s="169"/>
      <c r="I9136" s="287"/>
      <c r="J9136" s="285"/>
      <c r="K9136" s="21"/>
      <c r="L9136" s="21"/>
      <c r="M9136" s="21"/>
      <c r="N9136" s="22">
        <f t="shared" si="2"/>
        <v>46206</v>
      </c>
      <c r="O9136" s="23">
        <f>'RESOLUCIONES EPG'!$N9136-'RESOLUCIONES EPG'!$D9136</f>
        <v>847</v>
      </c>
    </row>
    <row r="9137" ht="15.75" customHeight="1">
      <c r="A9137" s="275" t="str">
        <f>'RESOLUCIONES 2015'!A9132:H9132</f>
        <v/>
      </c>
      <c r="B9137" s="73"/>
      <c r="C9137" s="351">
        <v>285.0</v>
      </c>
      <c r="D9137" s="130">
        <v>45359.0</v>
      </c>
      <c r="E9137" s="73" t="s">
        <v>2622</v>
      </c>
      <c r="F9137" s="197" t="s">
        <v>10096</v>
      </c>
      <c r="G9137" s="73" t="s">
        <v>11383</v>
      </c>
      <c r="H9137" s="169"/>
      <c r="I9137" s="287"/>
      <c r="J9137" s="285"/>
      <c r="K9137" s="21"/>
      <c r="L9137" s="21"/>
      <c r="M9137" s="21"/>
      <c r="N9137" s="22">
        <f t="shared" si="2"/>
        <v>46206</v>
      </c>
      <c r="O9137" s="23">
        <f>'RESOLUCIONES EPG'!$N9137-'RESOLUCIONES EPG'!$D9137</f>
        <v>847</v>
      </c>
    </row>
    <row r="9138" ht="15.75" customHeight="1">
      <c r="A9138" s="275" t="str">
        <f>'RESOLUCIONES 2015'!A9133:H9133</f>
        <v/>
      </c>
      <c r="B9138" s="73"/>
      <c r="C9138" s="351">
        <v>286.0</v>
      </c>
      <c r="D9138" s="130">
        <v>45359.0</v>
      </c>
      <c r="E9138" s="73" t="s">
        <v>2165</v>
      </c>
      <c r="F9138" s="130" t="s">
        <v>11384</v>
      </c>
      <c r="G9138" s="73" t="s">
        <v>11383</v>
      </c>
      <c r="H9138" s="169"/>
      <c r="I9138" s="287"/>
      <c r="J9138" s="285"/>
      <c r="K9138" s="21"/>
      <c r="L9138" s="21"/>
      <c r="M9138" s="21"/>
      <c r="N9138" s="22">
        <f t="shared" si="2"/>
        <v>46206</v>
      </c>
      <c r="O9138" s="23">
        <f>'RESOLUCIONES EPG'!$N9138-'RESOLUCIONES EPG'!$D9138</f>
        <v>847</v>
      </c>
    </row>
    <row r="9139" ht="15.75" customHeight="1">
      <c r="A9139" s="275" t="str">
        <f>'RESOLUCIONES 2015'!A9134:H9134</f>
        <v/>
      </c>
      <c r="B9139" s="73"/>
      <c r="C9139" s="351">
        <v>287.0</v>
      </c>
      <c r="D9139" s="130">
        <v>45363.0</v>
      </c>
      <c r="E9139" s="73" t="s">
        <v>11099</v>
      </c>
      <c r="F9139" s="130" t="s">
        <v>11385</v>
      </c>
      <c r="G9139" s="73" t="s">
        <v>2751</v>
      </c>
      <c r="H9139" s="169"/>
      <c r="I9139" s="287"/>
      <c r="J9139" s="299" t="s">
        <v>10938</v>
      </c>
      <c r="K9139" s="21"/>
      <c r="L9139" s="21"/>
      <c r="M9139" s="21"/>
      <c r="N9139" s="22">
        <f t="shared" si="2"/>
        <v>46206</v>
      </c>
      <c r="O9139" s="23">
        <f>'RESOLUCIONES EPG'!$N9139-'RESOLUCIONES EPG'!$D9139</f>
        <v>843</v>
      </c>
    </row>
    <row r="9140" ht="15.75" customHeight="1">
      <c r="A9140" s="275" t="str">
        <f>'RESOLUCIONES 2015'!A9135:H9135</f>
        <v/>
      </c>
      <c r="B9140" s="73"/>
      <c r="C9140" s="351">
        <v>288.0</v>
      </c>
      <c r="D9140" s="130">
        <v>45363.0</v>
      </c>
      <c r="E9140" s="73" t="s">
        <v>10884</v>
      </c>
      <c r="F9140" s="130" t="s">
        <v>11234</v>
      </c>
      <c r="G9140" s="73" t="s">
        <v>2751</v>
      </c>
      <c r="H9140" s="73" t="s">
        <v>11386</v>
      </c>
      <c r="I9140" s="287"/>
      <c r="J9140" s="285"/>
      <c r="K9140" s="21"/>
      <c r="L9140" s="21"/>
      <c r="M9140" s="21"/>
      <c r="N9140" s="22">
        <f t="shared" si="2"/>
        <v>46206</v>
      </c>
      <c r="O9140" s="23">
        <f>'RESOLUCIONES EPG'!$N9140-'RESOLUCIONES EPG'!$D9140</f>
        <v>843</v>
      </c>
    </row>
    <row r="9141" ht="15.75" customHeight="1">
      <c r="A9141" s="275" t="str">
        <f>'RESOLUCIONES 2015'!A9136:H9136</f>
        <v/>
      </c>
      <c r="B9141" s="73"/>
      <c r="C9141" s="351">
        <v>289.0</v>
      </c>
      <c r="D9141" s="130">
        <v>45363.0</v>
      </c>
      <c r="E9141" s="73" t="s">
        <v>11387</v>
      </c>
      <c r="F9141" s="130" t="s">
        <v>11155</v>
      </c>
      <c r="G9141" s="73" t="s">
        <v>1624</v>
      </c>
      <c r="H9141" s="169"/>
      <c r="I9141" s="287"/>
      <c r="J9141" s="285"/>
      <c r="K9141" s="21"/>
      <c r="L9141" s="21"/>
      <c r="M9141" s="21"/>
      <c r="N9141" s="22">
        <f t="shared" si="2"/>
        <v>46206</v>
      </c>
      <c r="O9141" s="23">
        <f>'RESOLUCIONES EPG'!$N9141-'RESOLUCIONES EPG'!$D9141</f>
        <v>843</v>
      </c>
    </row>
    <row r="9142" ht="15.75" customHeight="1">
      <c r="A9142" s="275" t="str">
        <f>'RESOLUCIONES 2015'!A9137:H9137</f>
        <v/>
      </c>
      <c r="B9142" s="73"/>
      <c r="C9142" s="351">
        <v>290.0</v>
      </c>
      <c r="D9142" s="130">
        <v>45363.0</v>
      </c>
      <c r="E9142" s="73" t="s">
        <v>10619</v>
      </c>
      <c r="F9142" s="130" t="s">
        <v>10807</v>
      </c>
      <c r="G9142" s="73" t="s">
        <v>1624</v>
      </c>
      <c r="H9142" s="169"/>
      <c r="I9142" s="287"/>
      <c r="J9142" s="285"/>
      <c r="K9142" s="21"/>
      <c r="L9142" s="21"/>
      <c r="M9142" s="21"/>
      <c r="N9142" s="22">
        <f t="shared" si="2"/>
        <v>46206</v>
      </c>
      <c r="O9142" s="23">
        <f>'RESOLUCIONES EPG'!$N9142-'RESOLUCIONES EPG'!$D9142</f>
        <v>843</v>
      </c>
    </row>
    <row r="9143" ht="15.75" customHeight="1">
      <c r="A9143" s="275" t="str">
        <f>'RESOLUCIONES 2015'!A9138:H9138</f>
        <v/>
      </c>
      <c r="B9143" s="73"/>
      <c r="C9143" s="351">
        <v>291.0</v>
      </c>
      <c r="D9143" s="130">
        <v>45364.0</v>
      </c>
      <c r="E9143" s="146" t="s">
        <v>5351</v>
      </c>
      <c r="F9143" s="178" t="s">
        <v>8818</v>
      </c>
      <c r="G9143" s="146" t="s">
        <v>131</v>
      </c>
      <c r="H9143" s="356" t="s">
        <v>11388</v>
      </c>
      <c r="I9143" s="287"/>
      <c r="J9143" s="285"/>
      <c r="K9143" s="21"/>
      <c r="L9143" s="21"/>
      <c r="M9143" s="21"/>
      <c r="N9143" s="22">
        <f t="shared" si="2"/>
        <v>46206</v>
      </c>
      <c r="O9143" s="23">
        <f>'RESOLUCIONES EPG'!$N9143-'RESOLUCIONES EPG'!$D9143</f>
        <v>842</v>
      </c>
    </row>
    <row r="9144" ht="15.75" customHeight="1">
      <c r="A9144" s="275" t="str">
        <f>'RESOLUCIONES 2015'!A9139:H9139</f>
        <v/>
      </c>
      <c r="B9144" s="73"/>
      <c r="C9144" s="351">
        <v>292.0</v>
      </c>
      <c r="D9144" s="130">
        <v>45364.0</v>
      </c>
      <c r="E9144" s="73" t="s">
        <v>10551</v>
      </c>
      <c r="F9144" s="130" t="s">
        <v>10552</v>
      </c>
      <c r="G9144" s="73" t="s">
        <v>131</v>
      </c>
      <c r="H9144" s="169"/>
      <c r="I9144" s="287"/>
      <c r="J9144" s="285"/>
      <c r="K9144" s="21"/>
      <c r="L9144" s="21"/>
      <c r="M9144" s="21"/>
      <c r="N9144" s="22">
        <f t="shared" si="2"/>
        <v>46206</v>
      </c>
      <c r="O9144" s="23">
        <f>'RESOLUCIONES EPG'!$N9144-'RESOLUCIONES EPG'!$D9144</f>
        <v>842</v>
      </c>
    </row>
    <row r="9145" ht="15.75" customHeight="1">
      <c r="A9145" s="275" t="str">
        <f>'RESOLUCIONES 2015'!A9140:H9140</f>
        <v/>
      </c>
      <c r="B9145" s="73"/>
      <c r="C9145" s="351">
        <v>293.0</v>
      </c>
      <c r="D9145" s="130">
        <v>45364.0</v>
      </c>
      <c r="E9145" s="73" t="s">
        <v>8632</v>
      </c>
      <c r="F9145" s="130" t="s">
        <v>9713</v>
      </c>
      <c r="G9145" s="73" t="s">
        <v>131</v>
      </c>
      <c r="H9145" s="169"/>
      <c r="I9145" s="299" t="s">
        <v>8200</v>
      </c>
      <c r="J9145" s="296" t="s">
        <v>7604</v>
      </c>
      <c r="K9145" s="21"/>
      <c r="L9145" s="21"/>
      <c r="M9145" s="21"/>
      <c r="N9145" s="22">
        <f t="shared" si="2"/>
        <v>46206</v>
      </c>
      <c r="O9145" s="23">
        <f>'RESOLUCIONES EPG'!$N9145-'RESOLUCIONES EPG'!$D9145</f>
        <v>842</v>
      </c>
    </row>
    <row r="9146" ht="15.75" customHeight="1">
      <c r="A9146" s="275" t="str">
        <f>'RESOLUCIONES 2015'!A9141:H9141</f>
        <v/>
      </c>
      <c r="B9146" s="73"/>
      <c r="C9146" s="351">
        <v>294.0</v>
      </c>
      <c r="D9146" s="130">
        <v>45364.0</v>
      </c>
      <c r="E9146" s="146" t="s">
        <v>5892</v>
      </c>
      <c r="F9146" s="178" t="s">
        <v>8976</v>
      </c>
      <c r="G9146" s="146" t="s">
        <v>131</v>
      </c>
      <c r="H9146" s="356" t="s">
        <v>11389</v>
      </c>
      <c r="I9146" s="287"/>
      <c r="J9146" s="285"/>
      <c r="K9146" s="21"/>
      <c r="L9146" s="21"/>
      <c r="M9146" s="21"/>
      <c r="N9146" s="22">
        <f t="shared" si="2"/>
        <v>46206</v>
      </c>
      <c r="O9146" s="23">
        <f>'RESOLUCIONES EPG'!$N9146-'RESOLUCIONES EPG'!$D9146</f>
        <v>842</v>
      </c>
    </row>
    <row r="9147" ht="15.75" customHeight="1">
      <c r="A9147" s="275" t="str">
        <f>'RESOLUCIONES 2015'!A9142:H9142</f>
        <v/>
      </c>
      <c r="B9147" s="73"/>
      <c r="C9147" s="351">
        <v>295.0</v>
      </c>
      <c r="D9147" s="130">
        <v>45364.0</v>
      </c>
      <c r="E9147" s="146" t="s">
        <v>4885</v>
      </c>
      <c r="F9147" s="178" t="s">
        <v>6220</v>
      </c>
      <c r="G9147" s="146" t="s">
        <v>131</v>
      </c>
      <c r="H9147" s="356" t="s">
        <v>11390</v>
      </c>
      <c r="I9147" s="287"/>
      <c r="J9147" s="285"/>
      <c r="K9147" s="21"/>
      <c r="L9147" s="21"/>
      <c r="M9147" s="21"/>
      <c r="N9147" s="22">
        <f t="shared" si="2"/>
        <v>46206</v>
      </c>
      <c r="O9147" s="23">
        <f>'RESOLUCIONES EPG'!$N9147-'RESOLUCIONES EPG'!$D9147</f>
        <v>842</v>
      </c>
    </row>
    <row r="9148" ht="15.75" customHeight="1">
      <c r="A9148" s="275" t="str">
        <f>'RESOLUCIONES 2015'!A9143:H9143</f>
        <v/>
      </c>
      <c r="B9148" s="73"/>
      <c r="C9148" s="351">
        <v>296.0</v>
      </c>
      <c r="D9148" s="130">
        <v>45364.0</v>
      </c>
      <c r="E9148" s="73" t="s">
        <v>8336</v>
      </c>
      <c r="F9148" s="130" t="s">
        <v>8458</v>
      </c>
      <c r="G9148" s="73" t="s">
        <v>131</v>
      </c>
      <c r="H9148" s="169"/>
      <c r="I9148" s="299" t="s">
        <v>9671</v>
      </c>
      <c r="J9148" s="296" t="s">
        <v>8188</v>
      </c>
      <c r="K9148" s="21"/>
      <c r="L9148" s="21"/>
      <c r="M9148" s="21"/>
      <c r="N9148" s="22">
        <f t="shared" si="2"/>
        <v>46206</v>
      </c>
      <c r="O9148" s="23">
        <f>'RESOLUCIONES EPG'!$N9148-'RESOLUCIONES EPG'!$D9148</f>
        <v>842</v>
      </c>
    </row>
    <row r="9149" ht="15.75" customHeight="1">
      <c r="A9149" s="275" t="str">
        <f>'RESOLUCIONES 2015'!A9144:H9144</f>
        <v/>
      </c>
      <c r="B9149" s="73"/>
      <c r="C9149" s="351">
        <v>297.0</v>
      </c>
      <c r="D9149" s="130">
        <v>45364.0</v>
      </c>
      <c r="E9149" s="73" t="s">
        <v>2947</v>
      </c>
      <c r="F9149" s="197" t="s">
        <v>8528</v>
      </c>
      <c r="G9149" s="73" t="s">
        <v>131</v>
      </c>
      <c r="H9149" s="300"/>
      <c r="I9149" s="296" t="s">
        <v>9671</v>
      </c>
      <c r="J9149" s="296" t="s">
        <v>11026</v>
      </c>
      <c r="K9149" s="21"/>
      <c r="L9149" s="21"/>
      <c r="M9149" s="21"/>
      <c r="N9149" s="22">
        <f t="shared" si="2"/>
        <v>46206</v>
      </c>
      <c r="O9149" s="23">
        <f>'RESOLUCIONES EPG'!$N9149-'RESOLUCIONES EPG'!$D9149</f>
        <v>842</v>
      </c>
    </row>
    <row r="9150" ht="15.75" customHeight="1">
      <c r="A9150" s="275" t="str">
        <f>'RESOLUCIONES 2015'!A9145:H9145</f>
        <v/>
      </c>
      <c r="B9150" s="73"/>
      <c r="C9150" s="351">
        <v>298.0</v>
      </c>
      <c r="D9150" s="130">
        <v>45364.0</v>
      </c>
      <c r="E9150" s="73" t="s">
        <v>4510</v>
      </c>
      <c r="F9150" s="130" t="s">
        <v>8712</v>
      </c>
      <c r="G9150" s="73" t="s">
        <v>131</v>
      </c>
      <c r="H9150" s="300"/>
      <c r="I9150" s="287"/>
      <c r="J9150" s="285"/>
      <c r="K9150" s="21"/>
      <c r="L9150" s="21"/>
      <c r="M9150" s="21"/>
      <c r="N9150" s="22">
        <f t="shared" si="2"/>
        <v>46206</v>
      </c>
      <c r="O9150" s="23">
        <f>'RESOLUCIONES EPG'!$N9150-'RESOLUCIONES EPG'!$D9150</f>
        <v>842</v>
      </c>
    </row>
    <row r="9151" ht="15.75" customHeight="1">
      <c r="A9151" s="275" t="str">
        <f>'RESOLUCIONES 2015'!A9146:H9146</f>
        <v/>
      </c>
      <c r="B9151" s="73"/>
      <c r="C9151" s="351">
        <v>299.0</v>
      </c>
      <c r="D9151" s="130">
        <v>45364.0</v>
      </c>
      <c r="E9151" s="73" t="s">
        <v>8085</v>
      </c>
      <c r="F9151" s="130" t="s">
        <v>11298</v>
      </c>
      <c r="G9151" s="73" t="s">
        <v>2751</v>
      </c>
      <c r="H9151" s="73" t="s">
        <v>11386</v>
      </c>
      <c r="I9151" s="287"/>
      <c r="J9151" s="285"/>
      <c r="K9151" s="21"/>
      <c r="L9151" s="21"/>
      <c r="M9151" s="21"/>
      <c r="N9151" s="22">
        <f t="shared" si="2"/>
        <v>46206</v>
      </c>
      <c r="O9151" s="23">
        <f>'RESOLUCIONES EPG'!$N9151-'RESOLUCIONES EPG'!$D9151</f>
        <v>842</v>
      </c>
    </row>
    <row r="9152" ht="15.75" customHeight="1">
      <c r="A9152" s="275" t="str">
        <f>'RESOLUCIONES 2015'!A9147:H9147</f>
        <v/>
      </c>
      <c r="B9152" s="73"/>
      <c r="C9152" s="351">
        <v>300.0</v>
      </c>
      <c r="D9152" s="130">
        <v>45364.0</v>
      </c>
      <c r="E9152" s="73" t="s">
        <v>11336</v>
      </c>
      <c r="F9152" s="130" t="s">
        <v>2459</v>
      </c>
      <c r="G9152" s="73" t="s">
        <v>2751</v>
      </c>
      <c r="H9152" s="73" t="s">
        <v>11386</v>
      </c>
      <c r="I9152" s="287"/>
      <c r="J9152" s="285"/>
      <c r="K9152" s="21"/>
      <c r="L9152" s="21"/>
      <c r="M9152" s="21"/>
      <c r="N9152" s="22">
        <f t="shared" si="2"/>
        <v>46206</v>
      </c>
      <c r="O9152" s="23">
        <f>'RESOLUCIONES EPG'!$N9152-'RESOLUCIONES EPG'!$D9152</f>
        <v>842</v>
      </c>
    </row>
    <row r="9153" ht="15.75" customHeight="1">
      <c r="A9153" s="275" t="str">
        <f>'RESOLUCIONES 2015'!A9148:H9148</f>
        <v/>
      </c>
      <c r="B9153" s="73"/>
      <c r="C9153" s="351">
        <v>301.0</v>
      </c>
      <c r="D9153" s="130">
        <v>45364.0</v>
      </c>
      <c r="E9153" s="73" t="s">
        <v>9001</v>
      </c>
      <c r="F9153" s="130" t="s">
        <v>9088</v>
      </c>
      <c r="G9153" s="73" t="s">
        <v>11391</v>
      </c>
      <c r="H9153" s="73" t="s">
        <v>11386</v>
      </c>
      <c r="I9153" s="287"/>
      <c r="J9153" s="285"/>
      <c r="K9153" s="21"/>
      <c r="L9153" s="21"/>
      <c r="M9153" s="21"/>
      <c r="N9153" s="22">
        <f t="shared" si="2"/>
        <v>46206</v>
      </c>
      <c r="O9153" s="23">
        <f>'RESOLUCIONES EPG'!$N9153-'RESOLUCIONES EPG'!$D9153</f>
        <v>842</v>
      </c>
    </row>
    <row r="9154" ht="15.75" customHeight="1">
      <c r="A9154" s="275" t="str">
        <f>'RESOLUCIONES 2015'!A9149:H9149</f>
        <v/>
      </c>
      <c r="B9154" s="73"/>
      <c r="C9154" s="351">
        <v>302.0</v>
      </c>
      <c r="D9154" s="130">
        <v>45342.0</v>
      </c>
      <c r="E9154" s="73" t="s">
        <v>7970</v>
      </c>
      <c r="F9154" s="130" t="s">
        <v>7971</v>
      </c>
      <c r="G9154" s="73" t="s">
        <v>2253</v>
      </c>
      <c r="H9154" s="169" t="s">
        <v>10087</v>
      </c>
      <c r="I9154" s="287"/>
      <c r="J9154" s="285"/>
      <c r="K9154" s="21"/>
      <c r="L9154" s="21"/>
      <c r="M9154" s="21"/>
      <c r="N9154" s="22">
        <f t="shared" si="2"/>
        <v>46206</v>
      </c>
      <c r="O9154" s="23">
        <f>'RESOLUCIONES EPG'!$N9154-'RESOLUCIONES EPG'!$D9154</f>
        <v>864</v>
      </c>
    </row>
    <row r="9155" ht="15.75" customHeight="1">
      <c r="A9155" s="275" t="str">
        <f>'RESOLUCIONES 2015'!A9150:H9150</f>
        <v/>
      </c>
      <c r="B9155" s="73"/>
      <c r="C9155" s="351">
        <v>303.0</v>
      </c>
      <c r="D9155" s="130">
        <v>45342.0</v>
      </c>
      <c r="E9155" s="73" t="s">
        <v>3705</v>
      </c>
      <c r="F9155" s="130" t="s">
        <v>10289</v>
      </c>
      <c r="G9155" s="73" t="s">
        <v>2253</v>
      </c>
      <c r="H9155" s="169" t="s">
        <v>9325</v>
      </c>
      <c r="I9155" s="287"/>
      <c r="J9155" s="285"/>
      <c r="K9155" s="21"/>
      <c r="L9155" s="21"/>
      <c r="M9155" s="21"/>
      <c r="N9155" s="22">
        <f t="shared" si="2"/>
        <v>46206</v>
      </c>
      <c r="O9155" s="23">
        <f>'RESOLUCIONES EPG'!$N9155-'RESOLUCIONES EPG'!$D9155</f>
        <v>864</v>
      </c>
    </row>
    <row r="9156" ht="15.75" customHeight="1">
      <c r="A9156" s="275" t="str">
        <f>'RESOLUCIONES 2015'!A9151:H9151</f>
        <v/>
      </c>
      <c r="B9156" s="73"/>
      <c r="C9156" s="351">
        <v>304.0</v>
      </c>
      <c r="D9156" s="130">
        <v>45342.0</v>
      </c>
      <c r="E9156" s="73" t="s">
        <v>7928</v>
      </c>
      <c r="F9156" s="130" t="s">
        <v>7929</v>
      </c>
      <c r="G9156" s="73" t="s">
        <v>2253</v>
      </c>
      <c r="H9156" s="357" t="s">
        <v>9894</v>
      </c>
      <c r="I9156" s="287"/>
      <c r="J9156" s="285"/>
      <c r="K9156" s="21"/>
      <c r="L9156" s="21"/>
      <c r="M9156" s="21"/>
      <c r="N9156" s="22">
        <f t="shared" si="2"/>
        <v>46206</v>
      </c>
      <c r="O9156" s="23">
        <f>'RESOLUCIONES EPG'!$N9156-'RESOLUCIONES EPG'!$D9156</f>
        <v>864</v>
      </c>
    </row>
    <row r="9157" ht="15.75" customHeight="1">
      <c r="A9157" s="275" t="str">
        <f>'RESOLUCIONES 2015'!A9152:H9152</f>
        <v/>
      </c>
      <c r="B9157" s="73"/>
      <c r="C9157" s="351">
        <v>305.0</v>
      </c>
      <c r="D9157" s="130">
        <v>45342.0</v>
      </c>
      <c r="E9157" s="73" t="s">
        <v>2346</v>
      </c>
      <c r="F9157" s="130" t="s">
        <v>8969</v>
      </c>
      <c r="G9157" s="73" t="s">
        <v>2253</v>
      </c>
      <c r="H9157" s="169" t="s">
        <v>11392</v>
      </c>
      <c r="I9157" s="287"/>
      <c r="J9157" s="21"/>
      <c r="K9157" s="21"/>
      <c r="L9157" s="21"/>
      <c r="M9157" s="21"/>
      <c r="N9157" s="22">
        <f t="shared" si="2"/>
        <v>46206</v>
      </c>
      <c r="O9157" s="23">
        <f>'RESOLUCIONES EPG'!$N9157-'RESOLUCIONES EPG'!$D9157</f>
        <v>864</v>
      </c>
    </row>
    <row r="9158" ht="15.75" customHeight="1">
      <c r="A9158" s="275" t="str">
        <f>'RESOLUCIONES 2015'!A9153:H9153</f>
        <v/>
      </c>
      <c r="B9158" s="73"/>
      <c r="C9158" s="351">
        <v>306.0</v>
      </c>
      <c r="D9158" s="130">
        <v>45342.0</v>
      </c>
      <c r="E9158" s="73" t="s">
        <v>8755</v>
      </c>
      <c r="F9158" s="130" t="s">
        <v>9023</v>
      </c>
      <c r="G9158" s="73" t="s">
        <v>2253</v>
      </c>
      <c r="H9158" s="169" t="s">
        <v>9919</v>
      </c>
      <c r="I9158" s="287"/>
      <c r="J9158" s="21"/>
      <c r="K9158" s="21"/>
      <c r="L9158" s="21"/>
      <c r="M9158" s="21"/>
      <c r="N9158" s="22">
        <f t="shared" si="2"/>
        <v>46206</v>
      </c>
      <c r="O9158" s="23">
        <f>'RESOLUCIONES EPG'!$N9158-'RESOLUCIONES EPG'!$D9158</f>
        <v>864</v>
      </c>
    </row>
    <row r="9159" ht="15.75" customHeight="1">
      <c r="A9159" s="275" t="str">
        <f>'RESOLUCIONES 2015'!A9154:H9154</f>
        <v/>
      </c>
      <c r="B9159" s="73"/>
      <c r="C9159" s="351">
        <v>307.0</v>
      </c>
      <c r="D9159" s="130">
        <v>45342.0</v>
      </c>
      <c r="E9159" s="73" t="s">
        <v>6800</v>
      </c>
      <c r="F9159" s="130" t="s">
        <v>9433</v>
      </c>
      <c r="G9159" s="73" t="s">
        <v>8629</v>
      </c>
      <c r="H9159" s="169"/>
      <c r="I9159" s="287"/>
      <c r="J9159" s="21"/>
      <c r="K9159" s="21"/>
      <c r="L9159" s="21"/>
      <c r="M9159" s="21"/>
      <c r="N9159" s="22">
        <f t="shared" si="2"/>
        <v>46206</v>
      </c>
      <c r="O9159" s="23">
        <f>'RESOLUCIONES EPG'!$N9159-'RESOLUCIONES EPG'!$D9159</f>
        <v>864</v>
      </c>
    </row>
    <row r="9160" ht="15.75" customHeight="1">
      <c r="A9160" s="275" t="str">
        <f>'RESOLUCIONES 2015'!A9155:H9155</f>
        <v/>
      </c>
      <c r="B9160" s="73"/>
      <c r="C9160" s="351">
        <v>308.0</v>
      </c>
      <c r="D9160" s="130">
        <v>45342.0</v>
      </c>
      <c r="E9160" s="73" t="s">
        <v>4895</v>
      </c>
      <c r="F9160" s="130" t="s">
        <v>11393</v>
      </c>
      <c r="G9160" s="73" t="s">
        <v>8629</v>
      </c>
      <c r="H9160" s="169"/>
      <c r="I9160" s="287"/>
      <c r="J9160" s="21"/>
      <c r="K9160" s="21"/>
      <c r="L9160" s="21"/>
      <c r="M9160" s="21"/>
      <c r="N9160" s="22">
        <f t="shared" si="2"/>
        <v>46206</v>
      </c>
      <c r="O9160" s="23">
        <f>'RESOLUCIONES EPG'!$N9160-'RESOLUCIONES EPG'!$D9160</f>
        <v>864</v>
      </c>
    </row>
    <row r="9161" ht="15.75" customHeight="1">
      <c r="A9161" s="275" t="str">
        <f>'RESOLUCIONES 2015'!A9156:H9156</f>
        <v/>
      </c>
      <c r="B9161" s="73"/>
      <c r="C9161" s="351">
        <v>309.0</v>
      </c>
      <c r="D9161" s="130">
        <v>45342.0</v>
      </c>
      <c r="E9161" s="73" t="s">
        <v>9736</v>
      </c>
      <c r="F9161" s="130" t="s">
        <v>11394</v>
      </c>
      <c r="G9161" s="73" t="s">
        <v>8629</v>
      </c>
      <c r="H9161" s="169"/>
      <c r="I9161" s="287"/>
      <c r="J9161" s="21"/>
      <c r="K9161" s="21"/>
      <c r="L9161" s="21"/>
      <c r="M9161" s="21"/>
      <c r="N9161" s="22">
        <f t="shared" si="2"/>
        <v>46206</v>
      </c>
      <c r="O9161" s="23">
        <f>'RESOLUCIONES EPG'!$N9161-'RESOLUCIONES EPG'!$D9161</f>
        <v>864</v>
      </c>
    </row>
    <row r="9162" ht="15.75" customHeight="1">
      <c r="A9162" s="275" t="str">
        <f>'RESOLUCIONES 2015'!A9157:H9157</f>
        <v/>
      </c>
      <c r="B9162" s="73"/>
      <c r="C9162" s="351">
        <v>310.0</v>
      </c>
      <c r="D9162" s="130">
        <v>45342.0</v>
      </c>
      <c r="E9162" s="73" t="s">
        <v>6098</v>
      </c>
      <c r="F9162" s="130" t="s">
        <v>9345</v>
      </c>
      <c r="G9162" s="73" t="s">
        <v>8629</v>
      </c>
      <c r="H9162" s="169"/>
      <c r="I9162" s="287"/>
      <c r="J9162" s="21"/>
      <c r="K9162" s="21"/>
      <c r="L9162" s="21"/>
      <c r="M9162" s="21"/>
      <c r="N9162" s="22">
        <f t="shared" si="2"/>
        <v>46206</v>
      </c>
      <c r="O9162" s="23">
        <f>'RESOLUCIONES EPG'!$N9162-'RESOLUCIONES EPG'!$D9162</f>
        <v>864</v>
      </c>
    </row>
    <row r="9163" ht="15.75" customHeight="1">
      <c r="A9163" s="275" t="str">
        <f>'RESOLUCIONES 2015'!A9158:H9158</f>
        <v/>
      </c>
      <c r="B9163" s="73"/>
      <c r="C9163" s="351">
        <v>311.0</v>
      </c>
      <c r="D9163" s="130">
        <v>45342.0</v>
      </c>
      <c r="E9163" s="73" t="s">
        <v>3769</v>
      </c>
      <c r="F9163" s="130" t="s">
        <v>11395</v>
      </c>
      <c r="G9163" s="73" t="s">
        <v>8629</v>
      </c>
      <c r="H9163" s="300"/>
      <c r="I9163" s="287"/>
      <c r="J9163" s="21"/>
      <c r="K9163" s="21"/>
      <c r="L9163" s="21"/>
      <c r="M9163" s="21"/>
      <c r="N9163" s="22">
        <f t="shared" si="2"/>
        <v>46206</v>
      </c>
      <c r="O9163" s="23">
        <f>'RESOLUCIONES EPG'!$N9163-'RESOLUCIONES EPG'!$D9163</f>
        <v>864</v>
      </c>
    </row>
    <row r="9164" ht="15.75" customHeight="1">
      <c r="A9164" s="275" t="str">
        <f>'RESOLUCIONES 2015'!A9159:H9159</f>
        <v/>
      </c>
      <c r="B9164" s="73"/>
      <c r="C9164" s="351">
        <v>312.0</v>
      </c>
      <c r="D9164" s="130">
        <v>45342.0</v>
      </c>
      <c r="E9164" s="73" t="s">
        <v>6474</v>
      </c>
      <c r="F9164" s="130" t="s">
        <v>11396</v>
      </c>
      <c r="G9164" s="73" t="s">
        <v>8629</v>
      </c>
      <c r="H9164" s="300"/>
      <c r="I9164" s="287"/>
      <c r="J9164" s="21"/>
      <c r="K9164" s="21"/>
      <c r="L9164" s="21"/>
      <c r="M9164" s="21"/>
      <c r="N9164" s="22">
        <f t="shared" si="2"/>
        <v>46206</v>
      </c>
      <c r="O9164" s="23">
        <f>'RESOLUCIONES EPG'!$N9164-'RESOLUCIONES EPG'!$D9164</f>
        <v>864</v>
      </c>
    </row>
    <row r="9165" ht="15.75" customHeight="1">
      <c r="A9165" s="275" t="str">
        <f>'RESOLUCIONES 2015'!A9160:H9160</f>
        <v/>
      </c>
      <c r="B9165" s="73"/>
      <c r="C9165" s="351">
        <v>313.0</v>
      </c>
      <c r="D9165" s="130">
        <v>45342.0</v>
      </c>
      <c r="E9165" s="73" t="s">
        <v>2335</v>
      </c>
      <c r="F9165" s="130" t="s">
        <v>11397</v>
      </c>
      <c r="G9165" s="73" t="s">
        <v>8629</v>
      </c>
      <c r="H9165" s="169"/>
      <c r="I9165" s="287"/>
      <c r="J9165" s="21"/>
      <c r="K9165" s="21"/>
      <c r="L9165" s="21"/>
      <c r="M9165" s="21"/>
      <c r="N9165" s="22">
        <f t="shared" si="2"/>
        <v>46206</v>
      </c>
      <c r="O9165" s="23">
        <f>'RESOLUCIONES EPG'!$N9165-'RESOLUCIONES EPG'!$D9165</f>
        <v>864</v>
      </c>
    </row>
    <row r="9166" ht="15.75" customHeight="1">
      <c r="A9166" s="275" t="str">
        <f>'RESOLUCIONES 2015'!A9161:H9161</f>
        <v/>
      </c>
      <c r="B9166" s="73"/>
      <c r="C9166" s="351">
        <v>314.0</v>
      </c>
      <c r="D9166" s="130">
        <v>45373.0</v>
      </c>
      <c r="E9166" s="73"/>
      <c r="F9166" s="130"/>
      <c r="G9166" s="73"/>
      <c r="H9166" s="169"/>
      <c r="I9166" s="287"/>
      <c r="J9166" s="21"/>
      <c r="K9166" s="21"/>
      <c r="L9166" s="21"/>
      <c r="M9166" s="21"/>
      <c r="N9166" s="22">
        <f t="shared" si="2"/>
        <v>46206</v>
      </c>
      <c r="O9166" s="23">
        <f>'RESOLUCIONES EPG'!$N9166-'RESOLUCIONES EPG'!$D9166</f>
        <v>833</v>
      </c>
    </row>
    <row r="9167" ht="15.75" customHeight="1">
      <c r="A9167" s="275" t="str">
        <f>'RESOLUCIONES 2015'!A9162:H9162</f>
        <v/>
      </c>
      <c r="B9167" s="73"/>
      <c r="C9167" s="351">
        <v>315.0</v>
      </c>
      <c r="D9167" s="130">
        <v>45373.0</v>
      </c>
      <c r="E9167" s="73" t="s">
        <v>11398</v>
      </c>
      <c r="F9167" s="130" t="s">
        <v>11399</v>
      </c>
      <c r="G9167" s="73" t="s">
        <v>18</v>
      </c>
      <c r="H9167" s="169" t="s">
        <v>11400</v>
      </c>
      <c r="I9167" s="287"/>
      <c r="J9167" s="21"/>
      <c r="K9167" s="21"/>
      <c r="L9167" s="21"/>
      <c r="M9167" s="21"/>
      <c r="N9167" s="22">
        <f t="shared" si="2"/>
        <v>46206</v>
      </c>
      <c r="O9167" s="23">
        <f>'RESOLUCIONES EPG'!$N9167-'RESOLUCIONES EPG'!$D9167</f>
        <v>833</v>
      </c>
    </row>
    <row r="9168" ht="15.75" customHeight="1">
      <c r="A9168" s="275" t="str">
        <f>'RESOLUCIONES 2015'!A9163:H9163</f>
        <v/>
      </c>
      <c r="B9168" s="73"/>
      <c r="C9168" s="351">
        <v>316.0</v>
      </c>
      <c r="D9168" s="130">
        <v>45373.0</v>
      </c>
      <c r="E9168" s="73" t="s">
        <v>11401</v>
      </c>
      <c r="F9168" s="130" t="s">
        <v>11402</v>
      </c>
      <c r="G9168" s="73" t="s">
        <v>18</v>
      </c>
      <c r="H9168" s="169" t="s">
        <v>4642</v>
      </c>
      <c r="I9168" s="287"/>
      <c r="J9168" s="21"/>
      <c r="K9168" s="21"/>
      <c r="L9168" s="21"/>
      <c r="M9168" s="21"/>
      <c r="N9168" s="22">
        <f t="shared" si="2"/>
        <v>46206</v>
      </c>
      <c r="O9168" s="23">
        <f>'RESOLUCIONES EPG'!$N9168-'RESOLUCIONES EPG'!$D9168</f>
        <v>833</v>
      </c>
    </row>
    <row r="9169" ht="15.75" customHeight="1">
      <c r="A9169" s="275" t="str">
        <f>'RESOLUCIONES 2015'!A9164:H9164</f>
        <v/>
      </c>
      <c r="B9169" s="73"/>
      <c r="C9169" s="351">
        <v>317.0</v>
      </c>
      <c r="D9169" s="130">
        <v>45373.0</v>
      </c>
      <c r="E9169" s="73" t="s">
        <v>7224</v>
      </c>
      <c r="F9169" s="130" t="s">
        <v>11403</v>
      </c>
      <c r="G9169" s="73" t="s">
        <v>18</v>
      </c>
      <c r="H9169" s="169" t="s">
        <v>4665</v>
      </c>
      <c r="I9169" s="287"/>
      <c r="J9169" s="21"/>
      <c r="K9169" s="21"/>
      <c r="L9169" s="21"/>
      <c r="M9169" s="21"/>
      <c r="N9169" s="22">
        <f t="shared" si="2"/>
        <v>46206</v>
      </c>
      <c r="O9169" s="23">
        <f>'RESOLUCIONES EPG'!$N9169-'RESOLUCIONES EPG'!$D9169</f>
        <v>833</v>
      </c>
    </row>
    <row r="9170" ht="15.75" customHeight="1">
      <c r="A9170" s="275" t="str">
        <f>'RESOLUCIONES 2015'!A9165:H9165</f>
        <v/>
      </c>
      <c r="B9170" s="73"/>
      <c r="C9170" s="351">
        <v>318.0</v>
      </c>
      <c r="D9170" s="130">
        <v>45373.0</v>
      </c>
      <c r="E9170" s="73" t="s">
        <v>11404</v>
      </c>
      <c r="F9170" s="130" t="s">
        <v>11405</v>
      </c>
      <c r="G9170" s="73" t="s">
        <v>18</v>
      </c>
      <c r="H9170" s="169" t="s">
        <v>4344</v>
      </c>
      <c r="I9170" s="287"/>
      <c r="J9170" s="21"/>
      <c r="K9170" s="21"/>
      <c r="L9170" s="21"/>
      <c r="M9170" s="21"/>
      <c r="N9170" s="22">
        <f t="shared" si="2"/>
        <v>46206</v>
      </c>
      <c r="O9170" s="23">
        <f>'RESOLUCIONES EPG'!$N9170-'RESOLUCIONES EPG'!$D9170</f>
        <v>833</v>
      </c>
    </row>
    <row r="9171" ht="15.75" customHeight="1">
      <c r="A9171" s="275" t="str">
        <f>'RESOLUCIONES 2015'!A9166:H9166</f>
        <v/>
      </c>
      <c r="B9171" s="73"/>
      <c r="C9171" s="351">
        <v>319.0</v>
      </c>
      <c r="D9171" s="130">
        <v>45373.0</v>
      </c>
      <c r="E9171" s="73" t="s">
        <v>11406</v>
      </c>
      <c r="F9171" s="130" t="s">
        <v>11407</v>
      </c>
      <c r="G9171" s="73" t="s">
        <v>18</v>
      </c>
      <c r="H9171" s="169" t="s">
        <v>9411</v>
      </c>
      <c r="I9171" s="287"/>
      <c r="J9171" s="21"/>
      <c r="K9171" s="21"/>
      <c r="L9171" s="21"/>
      <c r="M9171" s="21"/>
      <c r="N9171" s="22">
        <f t="shared" si="2"/>
        <v>46206</v>
      </c>
      <c r="O9171" s="23">
        <f>'RESOLUCIONES EPG'!$N9171-'RESOLUCIONES EPG'!$D9171</f>
        <v>833</v>
      </c>
    </row>
    <row r="9172" ht="15.75" customHeight="1">
      <c r="A9172" s="275" t="str">
        <f>'RESOLUCIONES 2015'!A9167:H9167</f>
        <v/>
      </c>
      <c r="B9172" s="73"/>
      <c r="C9172" s="351">
        <v>320.0</v>
      </c>
      <c r="D9172" s="130">
        <v>45373.0</v>
      </c>
      <c r="E9172" s="73" t="s">
        <v>3281</v>
      </c>
      <c r="F9172" s="130" t="s">
        <v>11408</v>
      </c>
      <c r="G9172" s="73" t="s">
        <v>18</v>
      </c>
      <c r="H9172" s="169" t="s">
        <v>5615</v>
      </c>
      <c r="I9172" s="287"/>
      <c r="J9172" s="21"/>
      <c r="K9172" s="21"/>
      <c r="L9172" s="21"/>
      <c r="M9172" s="21"/>
      <c r="N9172" s="22">
        <f t="shared" si="2"/>
        <v>46206</v>
      </c>
      <c r="O9172" s="23">
        <f>'RESOLUCIONES EPG'!$N9172-'RESOLUCIONES EPG'!$D9172</f>
        <v>833</v>
      </c>
    </row>
    <row r="9173" ht="15.75" customHeight="1">
      <c r="A9173" s="275" t="str">
        <f>'RESOLUCIONES 2015'!A9168:H9168</f>
        <v/>
      </c>
      <c r="B9173" s="73"/>
      <c r="C9173" s="351">
        <v>321.0</v>
      </c>
      <c r="D9173" s="130">
        <v>45373.0</v>
      </c>
      <c r="E9173" s="73" t="s">
        <v>3716</v>
      </c>
      <c r="F9173" s="130" t="s">
        <v>11409</v>
      </c>
      <c r="G9173" s="73" t="s">
        <v>18</v>
      </c>
      <c r="H9173" s="169" t="s">
        <v>4787</v>
      </c>
      <c r="I9173" s="287"/>
      <c r="J9173" s="21"/>
      <c r="K9173" s="21"/>
      <c r="L9173" s="21"/>
      <c r="M9173" s="21"/>
      <c r="N9173" s="22">
        <f t="shared" si="2"/>
        <v>46206</v>
      </c>
      <c r="O9173" s="23">
        <f>'RESOLUCIONES EPG'!$N9173-'RESOLUCIONES EPG'!$D9173</f>
        <v>833</v>
      </c>
    </row>
    <row r="9174" ht="15.75" customHeight="1">
      <c r="A9174" s="275" t="str">
        <f>'RESOLUCIONES 2015'!A9169:H9169</f>
        <v/>
      </c>
      <c r="B9174" s="73"/>
      <c r="C9174" s="351">
        <v>322.0</v>
      </c>
      <c r="D9174" s="130">
        <v>45373.0</v>
      </c>
      <c r="E9174" s="73" t="s">
        <v>11410</v>
      </c>
      <c r="F9174" s="130" t="s">
        <v>11411</v>
      </c>
      <c r="G9174" s="73" t="s">
        <v>18</v>
      </c>
      <c r="H9174" s="169" t="s">
        <v>11412</v>
      </c>
      <c r="I9174" s="287"/>
      <c r="J9174" s="21"/>
      <c r="K9174" s="21"/>
      <c r="L9174" s="21"/>
      <c r="M9174" s="21"/>
      <c r="N9174" s="22">
        <f t="shared" si="2"/>
        <v>46206</v>
      </c>
      <c r="O9174" s="23">
        <f>'RESOLUCIONES EPG'!$N9174-'RESOLUCIONES EPG'!$D9174</f>
        <v>833</v>
      </c>
    </row>
    <row r="9175" ht="15.75" customHeight="1">
      <c r="A9175" s="275" t="str">
        <f>'RESOLUCIONES 2015'!A9170:H9170</f>
        <v/>
      </c>
      <c r="B9175" s="73"/>
      <c r="C9175" s="351">
        <v>323.0</v>
      </c>
      <c r="D9175" s="130">
        <v>45373.0</v>
      </c>
      <c r="E9175" s="73" t="s">
        <v>10184</v>
      </c>
      <c r="F9175" s="130" t="s">
        <v>10185</v>
      </c>
      <c r="G9175" s="73" t="s">
        <v>18</v>
      </c>
      <c r="H9175" s="169" t="s">
        <v>8653</v>
      </c>
      <c r="I9175" s="287"/>
      <c r="J9175" s="21"/>
      <c r="K9175" s="21"/>
      <c r="L9175" s="21"/>
      <c r="M9175" s="21"/>
      <c r="N9175" s="22">
        <f t="shared" si="2"/>
        <v>46206</v>
      </c>
      <c r="O9175" s="23">
        <f>'RESOLUCIONES EPG'!$N9175-'RESOLUCIONES EPG'!$D9175</f>
        <v>833</v>
      </c>
    </row>
    <row r="9176" ht="15.75" customHeight="1">
      <c r="A9176" s="275" t="str">
        <f>'RESOLUCIONES 2015'!A9171:H9171</f>
        <v/>
      </c>
      <c r="B9176" s="73"/>
      <c r="C9176" s="351">
        <v>324.0</v>
      </c>
      <c r="D9176" s="130">
        <v>45373.0</v>
      </c>
      <c r="E9176" s="73" t="s">
        <v>11138</v>
      </c>
      <c r="F9176" s="130" t="s">
        <v>11413</v>
      </c>
      <c r="G9176" s="73" t="s">
        <v>18</v>
      </c>
      <c r="H9176" s="169" t="s">
        <v>11400</v>
      </c>
      <c r="I9176" s="287"/>
      <c r="J9176" s="21"/>
      <c r="K9176" s="21"/>
      <c r="L9176" s="21"/>
      <c r="M9176" s="21"/>
      <c r="N9176" s="22">
        <f t="shared" si="2"/>
        <v>46206</v>
      </c>
      <c r="O9176" s="23">
        <f>'RESOLUCIONES EPG'!$N9176-'RESOLUCIONES EPG'!$D9176</f>
        <v>833</v>
      </c>
    </row>
    <row r="9177" ht="15.75" customHeight="1">
      <c r="A9177" s="275" t="str">
        <f>'RESOLUCIONES 2015'!A9172:H9172</f>
        <v/>
      </c>
      <c r="B9177" s="73"/>
      <c r="C9177" s="351">
        <v>325.0</v>
      </c>
      <c r="D9177" s="130">
        <v>45373.0</v>
      </c>
      <c r="E9177" s="73" t="s">
        <v>11414</v>
      </c>
      <c r="F9177" s="130" t="s">
        <v>11154</v>
      </c>
      <c r="G9177" s="73" t="s">
        <v>2751</v>
      </c>
      <c r="H9177" s="169" t="s">
        <v>11415</v>
      </c>
      <c r="I9177" s="287"/>
      <c r="J9177" s="21"/>
      <c r="K9177" s="21"/>
      <c r="L9177" s="21"/>
      <c r="M9177" s="21"/>
      <c r="N9177" s="22">
        <f t="shared" si="2"/>
        <v>46206</v>
      </c>
      <c r="O9177" s="23">
        <f>'RESOLUCIONES EPG'!$N9177-'RESOLUCIONES EPG'!$D9177</f>
        <v>833</v>
      </c>
    </row>
    <row r="9178" ht="15.75" customHeight="1">
      <c r="A9178" s="275" t="str">
        <f>'RESOLUCIONES 2015'!A9173:H9173</f>
        <v/>
      </c>
      <c r="B9178" s="73"/>
      <c r="C9178" s="351">
        <v>326.0</v>
      </c>
      <c r="D9178" s="130">
        <v>45373.0</v>
      </c>
      <c r="E9178" s="289" t="s">
        <v>10990</v>
      </c>
      <c r="F9178" s="290" t="s">
        <v>11416</v>
      </c>
      <c r="G9178" s="289" t="s">
        <v>2751</v>
      </c>
      <c r="H9178" s="291"/>
      <c r="I9178" s="292"/>
      <c r="J9178" s="279" t="s">
        <v>11417</v>
      </c>
      <c r="K9178" s="21"/>
      <c r="L9178" s="21"/>
      <c r="M9178" s="21"/>
      <c r="N9178" s="22">
        <f t="shared" si="2"/>
        <v>46206</v>
      </c>
      <c r="O9178" s="23">
        <f>'RESOLUCIONES EPG'!$N9178-'RESOLUCIONES EPG'!$D9178</f>
        <v>833</v>
      </c>
    </row>
    <row r="9179" ht="15.75" customHeight="1">
      <c r="A9179" s="275" t="str">
        <f>'RESOLUCIONES 2015'!A9174:H9174</f>
        <v/>
      </c>
      <c r="B9179" s="73"/>
      <c r="C9179" s="351">
        <v>327.0</v>
      </c>
      <c r="D9179" s="130">
        <v>45373.0</v>
      </c>
      <c r="E9179" s="73" t="s">
        <v>10553</v>
      </c>
      <c r="F9179" s="130" t="s">
        <v>10554</v>
      </c>
      <c r="G9179" s="73" t="s">
        <v>2751</v>
      </c>
      <c r="H9179" s="169"/>
      <c r="I9179" s="296" t="s">
        <v>7918</v>
      </c>
      <c r="J9179" s="279" t="s">
        <v>11418</v>
      </c>
      <c r="K9179" s="21"/>
      <c r="L9179" s="21"/>
      <c r="M9179" s="21"/>
      <c r="N9179" s="22">
        <f t="shared" si="2"/>
        <v>46206</v>
      </c>
      <c r="O9179" s="23">
        <f>'RESOLUCIONES EPG'!$N9179-'RESOLUCIONES EPG'!$D9179</f>
        <v>833</v>
      </c>
    </row>
    <row r="9180" ht="15.75" customHeight="1">
      <c r="A9180" s="275" t="str">
        <f>'RESOLUCIONES 2015'!A9175:H9175</f>
        <v/>
      </c>
      <c r="B9180" s="73"/>
      <c r="C9180" s="351">
        <v>328.0</v>
      </c>
      <c r="D9180" s="130">
        <v>45373.0</v>
      </c>
      <c r="E9180" s="73" t="s">
        <v>11375</v>
      </c>
      <c r="F9180" s="130" t="s">
        <v>11419</v>
      </c>
      <c r="G9180" s="73" t="s">
        <v>2751</v>
      </c>
      <c r="H9180" s="169"/>
      <c r="I9180" s="296" t="s">
        <v>7753</v>
      </c>
      <c r="J9180" s="279" t="s">
        <v>11273</v>
      </c>
      <c r="K9180" s="21"/>
      <c r="L9180" s="21"/>
      <c r="M9180" s="21"/>
      <c r="N9180" s="22">
        <f t="shared" si="2"/>
        <v>46206</v>
      </c>
      <c r="O9180" s="23">
        <f>'RESOLUCIONES EPG'!$N9180-'RESOLUCIONES EPG'!$D9180</f>
        <v>833</v>
      </c>
    </row>
    <row r="9181" ht="15.75" customHeight="1">
      <c r="A9181" s="275" t="str">
        <f>'RESOLUCIONES 2015'!A9176:H9176</f>
        <v/>
      </c>
      <c r="B9181" s="73"/>
      <c r="C9181" s="351">
        <v>329.0</v>
      </c>
      <c r="D9181" s="130">
        <v>45373.0</v>
      </c>
      <c r="E9181" s="73" t="s">
        <v>4585</v>
      </c>
      <c r="F9181" s="130" t="s">
        <v>11420</v>
      </c>
      <c r="G9181" s="73" t="s">
        <v>2751</v>
      </c>
      <c r="H9181" s="169"/>
      <c r="I9181" s="287"/>
      <c r="J9181" s="279" t="s">
        <v>8148</v>
      </c>
      <c r="K9181" s="21"/>
      <c r="L9181" s="21"/>
      <c r="M9181" s="21"/>
      <c r="N9181" s="22">
        <f t="shared" si="2"/>
        <v>46206</v>
      </c>
      <c r="O9181" s="23">
        <f>'RESOLUCIONES EPG'!$N9181-'RESOLUCIONES EPG'!$D9181</f>
        <v>833</v>
      </c>
    </row>
    <row r="9182" ht="15.75" customHeight="1">
      <c r="A9182" s="275" t="str">
        <f>'RESOLUCIONES 2015'!A9177:H9177</f>
        <v/>
      </c>
      <c r="B9182" s="73"/>
      <c r="C9182" s="351">
        <v>330.0</v>
      </c>
      <c r="D9182" s="130">
        <v>45373.0</v>
      </c>
      <c r="E9182" s="73" t="s">
        <v>10888</v>
      </c>
      <c r="F9182" s="130" t="s">
        <v>11421</v>
      </c>
      <c r="G9182" s="73" t="s">
        <v>2751</v>
      </c>
      <c r="H9182" s="169"/>
      <c r="I9182" s="296" t="s">
        <v>7678</v>
      </c>
      <c r="J9182" s="279" t="s">
        <v>8746</v>
      </c>
      <c r="K9182" s="21"/>
      <c r="L9182" s="21"/>
      <c r="M9182" s="21"/>
      <c r="N9182" s="22">
        <f t="shared" si="2"/>
        <v>46206</v>
      </c>
      <c r="O9182" s="23">
        <f>'RESOLUCIONES EPG'!$N9182-'RESOLUCIONES EPG'!$D9182</f>
        <v>833</v>
      </c>
    </row>
    <row r="9183" ht="15.75" customHeight="1">
      <c r="A9183" s="275" t="str">
        <f>'RESOLUCIONES 2015'!A9178:H9178</f>
        <v/>
      </c>
      <c r="B9183" s="73"/>
      <c r="C9183" s="351">
        <v>331.0</v>
      </c>
      <c r="D9183" s="130">
        <v>45373.0</v>
      </c>
      <c r="E9183" s="73" t="s">
        <v>11422</v>
      </c>
      <c r="F9183" s="130" t="s">
        <v>11423</v>
      </c>
      <c r="G9183" s="73" t="s">
        <v>2751</v>
      </c>
      <c r="H9183" s="169"/>
      <c r="I9183" s="287"/>
      <c r="J9183" s="21"/>
      <c r="K9183" s="21"/>
      <c r="L9183" s="21"/>
      <c r="M9183" s="21"/>
      <c r="N9183" s="22">
        <f t="shared" si="2"/>
        <v>46206</v>
      </c>
      <c r="O9183" s="23">
        <f>'RESOLUCIONES EPG'!$N9183-'RESOLUCIONES EPG'!$D9183</f>
        <v>833</v>
      </c>
    </row>
    <row r="9184" ht="15.75" customHeight="1">
      <c r="A9184" s="275" t="str">
        <f>'RESOLUCIONES 2015'!A9179:H9179</f>
        <v/>
      </c>
      <c r="B9184" s="73"/>
      <c r="C9184" s="351">
        <v>332.0</v>
      </c>
      <c r="D9184" s="130">
        <v>45373.0</v>
      </c>
      <c r="E9184" s="73" t="s">
        <v>3061</v>
      </c>
      <c r="F9184" s="130" t="s">
        <v>3062</v>
      </c>
      <c r="G9184" s="73" t="s">
        <v>2751</v>
      </c>
      <c r="H9184" s="169"/>
      <c r="I9184" s="287"/>
      <c r="J9184" s="192" t="s">
        <v>7918</v>
      </c>
      <c r="K9184" s="279" t="s">
        <v>8746</v>
      </c>
      <c r="L9184" s="21"/>
      <c r="M9184" s="21"/>
      <c r="N9184" s="22">
        <f t="shared" si="2"/>
        <v>46206</v>
      </c>
      <c r="O9184" s="23">
        <f>'RESOLUCIONES EPG'!$N9184-'RESOLUCIONES EPG'!$D9184</f>
        <v>833</v>
      </c>
    </row>
    <row r="9185" ht="15.75" customHeight="1">
      <c r="A9185" s="275" t="str">
        <f>'RESOLUCIONES 2015'!A9180:H9180</f>
        <v/>
      </c>
      <c r="B9185" s="73"/>
      <c r="C9185" s="351">
        <v>333.0</v>
      </c>
      <c r="D9185" s="130">
        <v>45373.0</v>
      </c>
      <c r="E9185" s="73" t="s">
        <v>3351</v>
      </c>
      <c r="F9185" s="130" t="s">
        <v>10113</v>
      </c>
      <c r="G9185" s="73" t="s">
        <v>1624</v>
      </c>
      <c r="H9185" s="169"/>
      <c r="I9185" s="287"/>
      <c r="J9185" s="21"/>
      <c r="K9185" s="21"/>
      <c r="L9185" s="21"/>
      <c r="M9185" s="21"/>
      <c r="N9185" s="22">
        <f t="shared" si="2"/>
        <v>46206</v>
      </c>
      <c r="O9185" s="23">
        <f>'RESOLUCIONES EPG'!$N9185-'RESOLUCIONES EPG'!$D9185</f>
        <v>833</v>
      </c>
    </row>
    <row r="9186" ht="15.75" customHeight="1">
      <c r="A9186" s="275" t="str">
        <f>'RESOLUCIONES 2015'!A9181:H9181</f>
        <v/>
      </c>
      <c r="B9186" s="73"/>
      <c r="C9186" s="351">
        <v>334.0</v>
      </c>
      <c r="D9186" s="130">
        <v>45373.0</v>
      </c>
      <c r="E9186" s="73" t="s">
        <v>1941</v>
      </c>
      <c r="F9186" s="130" t="s">
        <v>11167</v>
      </c>
      <c r="G9186" s="73" t="s">
        <v>1624</v>
      </c>
      <c r="H9186" s="169"/>
      <c r="I9186" s="287"/>
      <c r="J9186" s="21"/>
      <c r="K9186" s="21"/>
      <c r="L9186" s="21"/>
      <c r="M9186" s="21"/>
      <c r="N9186" s="22">
        <f t="shared" si="2"/>
        <v>46206</v>
      </c>
      <c r="O9186" s="23">
        <f>'RESOLUCIONES EPG'!$N9186-'RESOLUCIONES EPG'!$D9186</f>
        <v>833</v>
      </c>
    </row>
    <row r="9187" ht="15.75" customHeight="1">
      <c r="A9187" s="275" t="str">
        <f>'RESOLUCIONES 2015'!A9182:H9182</f>
        <v/>
      </c>
      <c r="B9187" s="73"/>
      <c r="C9187" s="351">
        <v>335.0</v>
      </c>
      <c r="D9187" s="130">
        <v>45373.0</v>
      </c>
      <c r="E9187" s="73" t="s">
        <v>4085</v>
      </c>
      <c r="F9187" s="130" t="s">
        <v>11137</v>
      </c>
      <c r="G9187" s="73" t="s">
        <v>1624</v>
      </c>
      <c r="H9187" s="169"/>
      <c r="I9187" s="287"/>
      <c r="J9187" s="21"/>
      <c r="K9187" s="21"/>
      <c r="L9187" s="21"/>
      <c r="M9187" s="21"/>
      <c r="N9187" s="22">
        <f t="shared" si="2"/>
        <v>46206</v>
      </c>
      <c r="O9187" s="23">
        <f>'RESOLUCIONES EPG'!$N9187-'RESOLUCIONES EPG'!$D9187</f>
        <v>833</v>
      </c>
    </row>
    <row r="9188" ht="15.75" customHeight="1">
      <c r="A9188" s="275" t="str">
        <f>'RESOLUCIONES 2015'!A9183:H9183</f>
        <v/>
      </c>
      <c r="B9188" s="73"/>
      <c r="C9188" s="351">
        <v>336.0</v>
      </c>
      <c r="D9188" s="130">
        <v>45373.0</v>
      </c>
      <c r="E9188" s="73" t="s">
        <v>9124</v>
      </c>
      <c r="F9188" s="130" t="s">
        <v>6224</v>
      </c>
      <c r="G9188" s="73" t="s">
        <v>1624</v>
      </c>
      <c r="H9188" s="169"/>
      <c r="I9188" s="287"/>
      <c r="J9188" s="21"/>
      <c r="K9188" s="21"/>
      <c r="L9188" s="21"/>
      <c r="M9188" s="21"/>
      <c r="N9188" s="22">
        <f t="shared" si="2"/>
        <v>46206</v>
      </c>
      <c r="O9188" s="23">
        <f>'RESOLUCIONES EPG'!$N9188-'RESOLUCIONES EPG'!$D9188</f>
        <v>833</v>
      </c>
    </row>
    <row r="9189" ht="15.75" customHeight="1">
      <c r="A9189" s="275" t="str">
        <f>'RESOLUCIONES 2015'!A9184:H9184</f>
        <v/>
      </c>
      <c r="B9189" s="73"/>
      <c r="C9189" s="351">
        <v>337.0</v>
      </c>
      <c r="D9189" s="130">
        <v>45373.0</v>
      </c>
      <c r="E9189" s="73" t="s">
        <v>11033</v>
      </c>
      <c r="F9189" s="130" t="s">
        <v>11211</v>
      </c>
      <c r="G9189" s="73" t="s">
        <v>1624</v>
      </c>
      <c r="H9189" s="169"/>
      <c r="I9189" s="287"/>
      <c r="J9189" s="21"/>
      <c r="K9189" s="21"/>
      <c r="L9189" s="21"/>
      <c r="M9189" s="21"/>
      <c r="N9189" s="22">
        <f t="shared" si="2"/>
        <v>46206</v>
      </c>
      <c r="O9189" s="23">
        <f>'RESOLUCIONES EPG'!$N9189-'RESOLUCIONES EPG'!$D9189</f>
        <v>833</v>
      </c>
    </row>
    <row r="9190" ht="15.75" customHeight="1">
      <c r="A9190" s="275" t="str">
        <f>'RESOLUCIONES 2015'!A9185:H9185</f>
        <v/>
      </c>
      <c r="B9190" s="73"/>
      <c r="C9190" s="351">
        <v>338.0</v>
      </c>
      <c r="D9190" s="130">
        <v>45373.0</v>
      </c>
      <c r="E9190" s="289" t="s">
        <v>5703</v>
      </c>
      <c r="F9190" s="290" t="s">
        <v>8020</v>
      </c>
      <c r="G9190" s="73" t="s">
        <v>1624</v>
      </c>
      <c r="H9190" s="291"/>
      <c r="I9190" s="292"/>
      <c r="J9190" s="21"/>
      <c r="K9190" s="21"/>
      <c r="L9190" s="21"/>
      <c r="M9190" s="21"/>
      <c r="N9190" s="22">
        <f t="shared" si="2"/>
        <v>46206</v>
      </c>
      <c r="O9190" s="23">
        <f>'RESOLUCIONES EPG'!$N9190-'RESOLUCIONES EPG'!$D9190</f>
        <v>833</v>
      </c>
    </row>
    <row r="9191" ht="15.75" customHeight="1">
      <c r="A9191" s="275" t="str">
        <f>'RESOLUCIONES 2015'!A9186:H9186</f>
        <v/>
      </c>
      <c r="B9191" s="73"/>
      <c r="C9191" s="351">
        <v>339.0</v>
      </c>
      <c r="D9191" s="130">
        <v>45373.0</v>
      </c>
      <c r="E9191" s="73" t="s">
        <v>11424</v>
      </c>
      <c r="F9191" s="130" t="s">
        <v>11169</v>
      </c>
      <c r="G9191" s="73" t="s">
        <v>1624</v>
      </c>
      <c r="H9191" s="169"/>
      <c r="I9191" s="287"/>
      <c r="J9191" s="21"/>
      <c r="K9191" s="21"/>
      <c r="L9191" s="21"/>
      <c r="M9191" s="21"/>
      <c r="N9191" s="22">
        <f t="shared" si="2"/>
        <v>46206</v>
      </c>
      <c r="O9191" s="23">
        <f>'RESOLUCIONES EPG'!$N9191-'RESOLUCIONES EPG'!$D9191</f>
        <v>833</v>
      </c>
    </row>
    <row r="9192" ht="15.75" customHeight="1">
      <c r="A9192" s="275" t="str">
        <f>'RESOLUCIONES 2015'!A9187:H9187</f>
        <v/>
      </c>
      <c r="B9192" s="73"/>
      <c r="C9192" s="351">
        <v>340.0</v>
      </c>
      <c r="D9192" s="130">
        <v>45373.0</v>
      </c>
      <c r="E9192" s="73" t="s">
        <v>11116</v>
      </c>
      <c r="F9192" s="130" t="s">
        <v>11117</v>
      </c>
      <c r="G9192" s="73" t="s">
        <v>1624</v>
      </c>
      <c r="H9192" s="169"/>
      <c r="I9192" s="287"/>
      <c r="J9192" s="21"/>
      <c r="K9192" s="21"/>
      <c r="L9192" s="21"/>
      <c r="M9192" s="21"/>
      <c r="N9192" s="22">
        <f t="shared" si="2"/>
        <v>46206</v>
      </c>
      <c r="O9192" s="23">
        <f>'RESOLUCIONES EPG'!$N9192-'RESOLUCIONES EPG'!$D9192</f>
        <v>833</v>
      </c>
    </row>
    <row r="9193" ht="15.75" customHeight="1">
      <c r="A9193" s="275" t="str">
        <f>'RESOLUCIONES 2015'!A9188:H9188</f>
        <v/>
      </c>
      <c r="B9193" s="73"/>
      <c r="C9193" s="351">
        <v>341.0</v>
      </c>
      <c r="D9193" s="130">
        <v>45373.0</v>
      </c>
      <c r="E9193" s="73" t="s">
        <v>11425</v>
      </c>
      <c r="F9193" s="130" t="s">
        <v>11174</v>
      </c>
      <c r="G9193" s="73" t="s">
        <v>1624</v>
      </c>
      <c r="H9193" s="268"/>
      <c r="I9193" s="287"/>
      <c r="J9193" s="21"/>
      <c r="K9193" s="21"/>
      <c r="L9193" s="21"/>
      <c r="M9193" s="21"/>
      <c r="N9193" s="22">
        <f t="shared" si="2"/>
        <v>46206</v>
      </c>
      <c r="O9193" s="23">
        <f>'RESOLUCIONES EPG'!$N9193-'RESOLUCIONES EPG'!$D9193</f>
        <v>833</v>
      </c>
    </row>
    <row r="9194" ht="15.75" customHeight="1">
      <c r="A9194" s="275" t="str">
        <f>'RESOLUCIONES 2015'!A9189:H9189</f>
        <v/>
      </c>
      <c r="B9194" s="73"/>
      <c r="C9194" s="351">
        <v>342.0</v>
      </c>
      <c r="D9194" s="130">
        <v>45373.0</v>
      </c>
      <c r="E9194" s="73" t="s">
        <v>11426</v>
      </c>
      <c r="F9194" s="130" t="s">
        <v>11145</v>
      </c>
      <c r="G9194" s="73" t="s">
        <v>1624</v>
      </c>
      <c r="H9194" s="169"/>
      <c r="I9194" s="287"/>
      <c r="J9194" s="21"/>
      <c r="K9194" s="21"/>
      <c r="L9194" s="21"/>
      <c r="M9194" s="21"/>
      <c r="N9194" s="22">
        <f t="shared" si="2"/>
        <v>46206</v>
      </c>
      <c r="O9194" s="23">
        <f>'RESOLUCIONES EPG'!$N9194-'RESOLUCIONES EPG'!$D9194</f>
        <v>833</v>
      </c>
    </row>
    <row r="9195" ht="15.75" customHeight="1">
      <c r="A9195" s="275" t="str">
        <f>'RESOLUCIONES 2015'!A9190:H9190</f>
        <v/>
      </c>
      <c r="B9195" s="73"/>
      <c r="C9195" s="351">
        <v>343.0</v>
      </c>
      <c r="D9195" s="130">
        <v>45373.0</v>
      </c>
      <c r="E9195" s="73" t="s">
        <v>11160</v>
      </c>
      <c r="F9195" s="130" t="s">
        <v>11161</v>
      </c>
      <c r="G9195" s="73" t="s">
        <v>1624</v>
      </c>
      <c r="H9195" s="169"/>
      <c r="I9195" s="287"/>
      <c r="J9195" s="21"/>
      <c r="K9195" s="21"/>
      <c r="L9195" s="21"/>
      <c r="M9195" s="21"/>
      <c r="N9195" s="22">
        <f t="shared" si="2"/>
        <v>46206</v>
      </c>
      <c r="O9195" s="23">
        <f>'RESOLUCIONES EPG'!$N9195-'RESOLUCIONES EPG'!$D9195</f>
        <v>833</v>
      </c>
    </row>
    <row r="9196" ht="15.75" customHeight="1">
      <c r="A9196" s="275" t="str">
        <f>'RESOLUCIONES 2015'!A9191:H9191</f>
        <v/>
      </c>
      <c r="B9196" s="73"/>
      <c r="C9196" s="351">
        <v>344.0</v>
      </c>
      <c r="D9196" s="130">
        <v>45373.0</v>
      </c>
      <c r="E9196" s="73" t="s">
        <v>6588</v>
      </c>
      <c r="F9196" s="130" t="s">
        <v>11180</v>
      </c>
      <c r="G9196" s="73" t="s">
        <v>1624</v>
      </c>
      <c r="H9196" s="169"/>
      <c r="I9196" s="287"/>
      <c r="J9196" s="21"/>
      <c r="K9196" s="21"/>
      <c r="L9196" s="21"/>
      <c r="M9196" s="21"/>
      <c r="N9196" s="22">
        <f t="shared" si="2"/>
        <v>46206</v>
      </c>
      <c r="O9196" s="23">
        <f>'RESOLUCIONES EPG'!$N9196-'RESOLUCIONES EPG'!$D9196</f>
        <v>833</v>
      </c>
    </row>
    <row r="9197" ht="15.75" customHeight="1">
      <c r="A9197" s="275" t="str">
        <f>'RESOLUCIONES 2015'!A9192:H9192</f>
        <v/>
      </c>
      <c r="B9197" s="73"/>
      <c r="C9197" s="351">
        <v>345.0</v>
      </c>
      <c r="D9197" s="130">
        <v>45373.0</v>
      </c>
      <c r="E9197" s="73" t="s">
        <v>6565</v>
      </c>
      <c r="F9197" s="130" t="s">
        <v>11157</v>
      </c>
      <c r="G9197" s="73" t="s">
        <v>1624</v>
      </c>
      <c r="H9197" s="319"/>
      <c r="I9197" s="287"/>
      <c r="J9197" s="21"/>
      <c r="K9197" s="21"/>
      <c r="L9197" s="21"/>
      <c r="M9197" s="21"/>
      <c r="N9197" s="22">
        <f t="shared" si="2"/>
        <v>46206</v>
      </c>
      <c r="O9197" s="23">
        <f>'RESOLUCIONES EPG'!$N9197-'RESOLUCIONES EPG'!$D9197</f>
        <v>833</v>
      </c>
    </row>
    <row r="9198" ht="15.75" customHeight="1">
      <c r="A9198" s="275" t="str">
        <f>'RESOLUCIONES 2015'!A9193:H9193</f>
        <v/>
      </c>
      <c r="B9198" s="73"/>
      <c r="C9198" s="351">
        <v>346.0</v>
      </c>
      <c r="D9198" s="130">
        <v>45373.0</v>
      </c>
      <c r="E9198" s="73" t="s">
        <v>11427</v>
      </c>
      <c r="F9198" s="130" t="s">
        <v>10558</v>
      </c>
      <c r="G9198" s="73" t="s">
        <v>1624</v>
      </c>
      <c r="H9198" s="169"/>
      <c r="I9198" s="287"/>
      <c r="J9198" s="21"/>
      <c r="K9198" s="21"/>
      <c r="L9198" s="21"/>
      <c r="M9198" s="21"/>
      <c r="N9198" s="22">
        <f t="shared" si="2"/>
        <v>46206</v>
      </c>
      <c r="O9198" s="23">
        <f>'RESOLUCIONES EPG'!$N9198-'RESOLUCIONES EPG'!$D9198</f>
        <v>833</v>
      </c>
    </row>
    <row r="9199" ht="15.75" customHeight="1">
      <c r="A9199" s="275" t="str">
        <f>'RESOLUCIONES 2015'!A9194:H9194</f>
        <v/>
      </c>
      <c r="B9199" s="73"/>
      <c r="C9199" s="351">
        <v>347.0</v>
      </c>
      <c r="D9199" s="130">
        <v>45373.0</v>
      </c>
      <c r="E9199" s="73" t="s">
        <v>11181</v>
      </c>
      <c r="F9199" s="130" t="s">
        <v>11271</v>
      </c>
      <c r="G9199" s="73" t="s">
        <v>1624</v>
      </c>
      <c r="H9199" s="169"/>
      <c r="I9199" s="287"/>
      <c r="J9199" s="21"/>
      <c r="K9199" s="21"/>
      <c r="L9199" s="21"/>
      <c r="M9199" s="21"/>
      <c r="N9199" s="22">
        <f t="shared" si="2"/>
        <v>46206</v>
      </c>
      <c r="O9199" s="23">
        <f>'RESOLUCIONES EPG'!$N9199-'RESOLUCIONES EPG'!$D9199</f>
        <v>833</v>
      </c>
    </row>
    <row r="9200" ht="15.75" customHeight="1">
      <c r="A9200" s="275" t="str">
        <f>'RESOLUCIONES 2015'!A9195:H9195</f>
        <v/>
      </c>
      <c r="B9200" s="73"/>
      <c r="C9200" s="351">
        <v>348.0</v>
      </c>
      <c r="D9200" s="130">
        <v>45376.0</v>
      </c>
      <c r="E9200" s="73" t="s">
        <v>8649</v>
      </c>
      <c r="F9200" s="130" t="s">
        <v>8650</v>
      </c>
      <c r="G9200" s="73" t="s">
        <v>131</v>
      </c>
      <c r="H9200" s="169"/>
      <c r="I9200" s="296" t="s">
        <v>9794</v>
      </c>
      <c r="J9200" s="192" t="s">
        <v>11428</v>
      </c>
      <c r="K9200" s="21"/>
      <c r="L9200" s="21"/>
      <c r="M9200" s="21"/>
      <c r="N9200" s="22">
        <f t="shared" si="2"/>
        <v>46206</v>
      </c>
      <c r="O9200" s="23">
        <f>'RESOLUCIONES EPG'!$N9200-'RESOLUCIONES EPG'!$D9200</f>
        <v>830</v>
      </c>
    </row>
    <row r="9201" ht="15.75" customHeight="1">
      <c r="A9201" s="275" t="str">
        <f>'RESOLUCIONES 2015'!A9196:H9196</f>
        <v/>
      </c>
      <c r="B9201" s="73"/>
      <c r="C9201" s="351">
        <v>349.0</v>
      </c>
      <c r="D9201" s="130">
        <v>45376.0</v>
      </c>
      <c r="E9201" s="73" t="s">
        <v>9086</v>
      </c>
      <c r="F9201" s="130" t="s">
        <v>9087</v>
      </c>
      <c r="G9201" s="73" t="s">
        <v>131</v>
      </c>
      <c r="H9201" s="169" t="s">
        <v>11429</v>
      </c>
      <c r="I9201" s="287"/>
      <c r="J9201" s="279" t="s">
        <v>8104</v>
      </c>
      <c r="K9201" s="21"/>
      <c r="L9201" s="21"/>
      <c r="M9201" s="21"/>
      <c r="N9201" s="22">
        <f t="shared" si="2"/>
        <v>46206</v>
      </c>
      <c r="O9201" s="23">
        <f>'RESOLUCIONES EPG'!$N9201-'RESOLUCIONES EPG'!$D9201</f>
        <v>830</v>
      </c>
    </row>
    <row r="9202" ht="15.75" customHeight="1">
      <c r="A9202" s="275" t="str">
        <f>'RESOLUCIONES 2015'!A9197:H9197</f>
        <v/>
      </c>
      <c r="B9202" s="73"/>
      <c r="C9202" s="351">
        <v>350.0</v>
      </c>
      <c r="D9202" s="130">
        <v>45376.0</v>
      </c>
      <c r="E9202" s="73" t="s">
        <v>11430</v>
      </c>
      <c r="F9202" s="130" t="s">
        <v>9984</v>
      </c>
      <c r="G9202" s="73" t="s">
        <v>131</v>
      </c>
      <c r="H9202" s="169"/>
      <c r="I9202" s="299" t="s">
        <v>11431</v>
      </c>
      <c r="J9202" s="21"/>
      <c r="K9202" s="21"/>
      <c r="L9202" s="21"/>
      <c r="M9202" s="21"/>
      <c r="N9202" s="22">
        <f t="shared" si="2"/>
        <v>46206</v>
      </c>
      <c r="O9202" s="23">
        <f>'RESOLUCIONES EPG'!$N9202-'RESOLUCIONES EPG'!$D9202</f>
        <v>830</v>
      </c>
    </row>
    <row r="9203" ht="15.75" customHeight="1">
      <c r="A9203" s="275" t="str">
        <f>'RESOLUCIONES 2015'!A9198:H9198</f>
        <v/>
      </c>
      <c r="B9203" s="73"/>
      <c r="C9203" s="351">
        <v>351.0</v>
      </c>
      <c r="D9203" s="130">
        <v>45376.0</v>
      </c>
      <c r="E9203" s="73" t="s">
        <v>11432</v>
      </c>
      <c r="F9203" s="130" t="s">
        <v>10257</v>
      </c>
      <c r="G9203" s="73" t="s">
        <v>131</v>
      </c>
      <c r="H9203" s="169"/>
      <c r="I9203" s="287"/>
      <c r="J9203" s="21"/>
      <c r="K9203" s="21"/>
      <c r="L9203" s="21"/>
      <c r="M9203" s="21"/>
      <c r="N9203" s="22">
        <f t="shared" si="2"/>
        <v>46206</v>
      </c>
      <c r="O9203" s="23">
        <f>'RESOLUCIONES EPG'!$N9203-'RESOLUCIONES EPG'!$D9203</f>
        <v>830</v>
      </c>
    </row>
    <row r="9204" ht="15.75" customHeight="1">
      <c r="A9204" s="275" t="str">
        <f>'RESOLUCIONES 2015'!A9199:H9199</f>
        <v/>
      </c>
      <c r="B9204" s="73"/>
      <c r="C9204" s="351">
        <v>352.0</v>
      </c>
      <c r="D9204" s="130">
        <v>45376.0</v>
      </c>
      <c r="E9204" s="73" t="s">
        <v>1623</v>
      </c>
      <c r="F9204" s="130" t="s">
        <v>7656</v>
      </c>
      <c r="G9204" s="73" t="s">
        <v>2751</v>
      </c>
      <c r="H9204" s="169"/>
      <c r="I9204" s="299" t="s">
        <v>7753</v>
      </c>
      <c r="J9204" s="192" t="s">
        <v>11433</v>
      </c>
      <c r="K9204" s="21"/>
      <c r="L9204" s="21"/>
      <c r="M9204" s="21"/>
      <c r="N9204" s="22">
        <f t="shared" si="2"/>
        <v>46206</v>
      </c>
      <c r="O9204" s="23">
        <f>'RESOLUCIONES EPG'!$N9204-'RESOLUCIONES EPG'!$D9204</f>
        <v>830</v>
      </c>
    </row>
    <row r="9205" ht="15.75" customHeight="1">
      <c r="A9205" s="275" t="str">
        <f>'RESOLUCIONES 2015'!A9200:H9200</f>
        <v/>
      </c>
      <c r="B9205" s="73"/>
      <c r="C9205" s="351">
        <v>353.0</v>
      </c>
      <c r="D9205" s="130">
        <v>45378.0</v>
      </c>
      <c r="E9205" s="73" t="s">
        <v>2265</v>
      </c>
      <c r="F9205" s="130" t="s">
        <v>3562</v>
      </c>
      <c r="G9205" s="73" t="s">
        <v>11434</v>
      </c>
      <c r="H9205" s="169"/>
      <c r="I9205" s="287"/>
      <c r="J9205" s="285"/>
      <c r="K9205" s="21"/>
      <c r="L9205" s="21"/>
      <c r="M9205" s="21"/>
      <c r="N9205" s="22">
        <f t="shared" si="2"/>
        <v>46206</v>
      </c>
      <c r="O9205" s="23">
        <f>'RESOLUCIONES EPG'!$N9205-'RESOLUCIONES EPG'!$D9205</f>
        <v>828</v>
      </c>
    </row>
    <row r="9206" ht="15.75" customHeight="1">
      <c r="A9206" s="275" t="str">
        <f>'RESOLUCIONES 2015'!A9201:H9201</f>
        <v/>
      </c>
      <c r="B9206" s="73"/>
      <c r="C9206" s="351">
        <v>354.0</v>
      </c>
      <c r="D9206" s="130">
        <v>45378.0</v>
      </c>
      <c r="E9206" s="73" t="s">
        <v>11435</v>
      </c>
      <c r="F9206" s="130" t="s">
        <v>2436</v>
      </c>
      <c r="G9206" s="73" t="s">
        <v>11434</v>
      </c>
      <c r="H9206" s="169"/>
      <c r="I9206" s="287"/>
      <c r="J9206" s="285"/>
      <c r="K9206" s="21"/>
      <c r="L9206" s="21"/>
      <c r="M9206" s="21"/>
      <c r="N9206" s="22">
        <f t="shared" si="2"/>
        <v>46206</v>
      </c>
      <c r="O9206" s="23">
        <f>'RESOLUCIONES EPG'!$N9206-'RESOLUCIONES EPG'!$D9206</f>
        <v>828</v>
      </c>
    </row>
    <row r="9207" ht="15.75" customHeight="1">
      <c r="A9207" s="275" t="str">
        <f>'RESOLUCIONES 2015'!A9202:H9202</f>
        <v/>
      </c>
      <c r="B9207" s="21"/>
      <c r="C9207" s="351">
        <v>355.0</v>
      </c>
      <c r="D9207" s="130">
        <v>45378.0</v>
      </c>
      <c r="E9207" s="73" t="s">
        <v>9718</v>
      </c>
      <c r="F9207" s="130" t="s">
        <v>832</v>
      </c>
      <c r="G9207" s="73" t="s">
        <v>1624</v>
      </c>
      <c r="H9207" s="169"/>
      <c r="I9207" s="287"/>
      <c r="J9207" s="285"/>
      <c r="K9207" s="21"/>
      <c r="L9207" s="21"/>
      <c r="M9207" s="21"/>
      <c r="N9207" s="22">
        <f t="shared" si="2"/>
        <v>46206</v>
      </c>
      <c r="O9207" s="23">
        <f>'RESOLUCIONES EPG'!$N9207-'RESOLUCIONES EPG'!$D9207</f>
        <v>828</v>
      </c>
    </row>
    <row r="9208" ht="15.75" customHeight="1">
      <c r="A9208" s="275" t="str">
        <f>'RESOLUCIONES 2015'!A9203:H9203</f>
        <v/>
      </c>
      <c r="B9208" s="21"/>
      <c r="C9208" s="351">
        <v>356.0</v>
      </c>
      <c r="D9208" s="130">
        <v>45378.0</v>
      </c>
      <c r="E9208" s="73" t="s">
        <v>11436</v>
      </c>
      <c r="F9208" s="130" t="s">
        <v>5967</v>
      </c>
      <c r="G9208" s="73" t="s">
        <v>11434</v>
      </c>
      <c r="H9208" s="169"/>
      <c r="I9208" s="287"/>
      <c r="J9208" s="285"/>
      <c r="K9208" s="21"/>
      <c r="L9208" s="21"/>
      <c r="M9208" s="21"/>
      <c r="N9208" s="22">
        <f t="shared" si="2"/>
        <v>46206</v>
      </c>
      <c r="O9208" s="23">
        <f>'RESOLUCIONES EPG'!$N9208-'RESOLUCIONES EPG'!$D9208</f>
        <v>828</v>
      </c>
    </row>
    <row r="9209" ht="15.75" customHeight="1">
      <c r="A9209" s="275" t="str">
        <f>'RESOLUCIONES 2015'!A9204:H9204</f>
        <v/>
      </c>
      <c r="B9209" s="21"/>
      <c r="C9209" s="351">
        <v>357.0</v>
      </c>
      <c r="D9209" s="130">
        <v>45378.0</v>
      </c>
      <c r="E9209" s="73" t="s">
        <v>11437</v>
      </c>
      <c r="F9209" s="130" t="s">
        <v>10763</v>
      </c>
      <c r="G9209" s="73" t="s">
        <v>1624</v>
      </c>
      <c r="H9209" s="169"/>
      <c r="I9209" s="287"/>
      <c r="J9209" s="285"/>
      <c r="K9209" s="21"/>
      <c r="L9209" s="21"/>
      <c r="M9209" s="21"/>
      <c r="N9209" s="22">
        <f t="shared" si="2"/>
        <v>46206</v>
      </c>
      <c r="O9209" s="23">
        <f>'RESOLUCIONES EPG'!$N9209-'RESOLUCIONES EPG'!$D9209</f>
        <v>828</v>
      </c>
    </row>
    <row r="9210" ht="15.75" customHeight="1">
      <c r="A9210" s="275" t="str">
        <f>'RESOLUCIONES 2015'!A9205:H9205</f>
        <v/>
      </c>
      <c r="B9210" s="21"/>
      <c r="C9210" s="351">
        <v>358.0</v>
      </c>
      <c r="D9210" s="130">
        <v>45378.0</v>
      </c>
      <c r="E9210" s="73" t="s">
        <v>10617</v>
      </c>
      <c r="F9210" s="130" t="s">
        <v>10972</v>
      </c>
      <c r="G9210" s="73" t="s">
        <v>1624</v>
      </c>
      <c r="H9210" s="169"/>
      <c r="I9210" s="287"/>
      <c r="J9210" s="285"/>
      <c r="K9210" s="21"/>
      <c r="L9210" s="21"/>
      <c r="M9210" s="21"/>
      <c r="N9210" s="22">
        <f t="shared" si="2"/>
        <v>46206</v>
      </c>
      <c r="O9210" s="23">
        <f>'RESOLUCIONES EPG'!$N9210-'RESOLUCIONES EPG'!$D9210</f>
        <v>828</v>
      </c>
    </row>
    <row r="9211" ht="15.75" customHeight="1">
      <c r="A9211" s="275" t="str">
        <f>'RESOLUCIONES 2015'!A9206:H9206</f>
        <v/>
      </c>
      <c r="B9211" s="21"/>
      <c r="C9211" s="351">
        <v>359.0</v>
      </c>
      <c r="D9211" s="130">
        <v>45378.0</v>
      </c>
      <c r="E9211" s="73" t="s">
        <v>11438</v>
      </c>
      <c r="F9211" s="130" t="s">
        <v>9118</v>
      </c>
      <c r="G9211" s="73" t="s">
        <v>1624</v>
      </c>
      <c r="H9211" s="169"/>
      <c r="I9211" s="287"/>
      <c r="J9211" s="285"/>
      <c r="K9211" s="21"/>
      <c r="L9211" s="21"/>
      <c r="M9211" s="21"/>
      <c r="N9211" s="22">
        <f t="shared" si="2"/>
        <v>46206</v>
      </c>
      <c r="O9211" s="23">
        <f>'RESOLUCIONES EPG'!$N9211-'RESOLUCIONES EPG'!$D9211</f>
        <v>828</v>
      </c>
    </row>
    <row r="9212" ht="15.75" customHeight="1">
      <c r="A9212" s="275" t="str">
        <f>'RESOLUCIONES 2015'!A9207:H9207</f>
        <v/>
      </c>
      <c r="B9212" s="21"/>
      <c r="C9212" s="351">
        <v>360.0</v>
      </c>
      <c r="D9212" s="130">
        <v>45378.0</v>
      </c>
      <c r="E9212" s="73" t="s">
        <v>11165</v>
      </c>
      <c r="F9212" s="130" t="s">
        <v>11166</v>
      </c>
      <c r="G9212" s="73" t="s">
        <v>1624</v>
      </c>
      <c r="H9212" s="169"/>
      <c r="I9212" s="287"/>
      <c r="J9212" s="285"/>
      <c r="K9212" s="21"/>
      <c r="L9212" s="21"/>
      <c r="M9212" s="21"/>
      <c r="N9212" s="22">
        <f t="shared" si="2"/>
        <v>46206</v>
      </c>
      <c r="O9212" s="23">
        <f>'RESOLUCIONES EPG'!$N9212-'RESOLUCIONES EPG'!$D9212</f>
        <v>828</v>
      </c>
    </row>
    <row r="9213" ht="15.75" customHeight="1">
      <c r="A9213" s="275" t="str">
        <f>'RESOLUCIONES 2015'!A9208:H9208</f>
        <v/>
      </c>
      <c r="B9213" s="21"/>
      <c r="C9213" s="351">
        <v>361.0</v>
      </c>
      <c r="D9213" s="130">
        <v>45378.0</v>
      </c>
      <c r="E9213" s="73" t="s">
        <v>11439</v>
      </c>
      <c r="F9213" s="130" t="s">
        <v>11440</v>
      </c>
      <c r="G9213" s="73" t="s">
        <v>2751</v>
      </c>
      <c r="H9213" s="169"/>
      <c r="I9213" s="287"/>
      <c r="J9213" s="296" t="s">
        <v>11272</v>
      </c>
      <c r="K9213" s="21"/>
      <c r="L9213" s="21"/>
      <c r="M9213" s="21"/>
      <c r="N9213" s="22">
        <f t="shared" si="2"/>
        <v>46206</v>
      </c>
      <c r="O9213" s="23">
        <f>'RESOLUCIONES EPG'!$N9213-'RESOLUCIONES EPG'!$D9213</f>
        <v>828</v>
      </c>
    </row>
    <row r="9214" ht="15.75" customHeight="1">
      <c r="A9214" s="275" t="str">
        <f>'RESOLUCIONES 2015'!A9209:H9209</f>
        <v/>
      </c>
      <c r="B9214" s="21"/>
      <c r="C9214" s="351">
        <v>362.0</v>
      </c>
      <c r="D9214" s="130">
        <v>45378.0</v>
      </c>
      <c r="E9214" s="73" t="s">
        <v>8227</v>
      </c>
      <c r="F9214" s="130" t="s">
        <v>8228</v>
      </c>
      <c r="G9214" s="73" t="s">
        <v>2751</v>
      </c>
      <c r="H9214" s="169"/>
      <c r="I9214" s="287"/>
      <c r="J9214" s="296" t="s">
        <v>10209</v>
      </c>
      <c r="K9214" s="21"/>
      <c r="L9214" s="21"/>
      <c r="M9214" s="21"/>
      <c r="N9214" s="22">
        <f t="shared" si="2"/>
        <v>46206</v>
      </c>
      <c r="O9214" s="23">
        <f>'RESOLUCIONES EPG'!$N9214-'RESOLUCIONES EPG'!$D9214</f>
        <v>828</v>
      </c>
    </row>
    <row r="9215" ht="15.75" customHeight="1">
      <c r="A9215" s="275" t="str">
        <f>'RESOLUCIONES 2015'!A9210:H9210</f>
        <v/>
      </c>
      <c r="B9215" s="21"/>
      <c r="C9215" s="351">
        <v>363.0</v>
      </c>
      <c r="D9215" s="130">
        <v>45378.0</v>
      </c>
      <c r="E9215" s="73" t="s">
        <v>11441</v>
      </c>
      <c r="F9215" s="130" t="s">
        <v>11442</v>
      </c>
      <c r="G9215" s="73" t="s">
        <v>2751</v>
      </c>
      <c r="H9215" s="169"/>
      <c r="I9215" s="299" t="s">
        <v>11443</v>
      </c>
      <c r="J9215" s="299" t="s">
        <v>11294</v>
      </c>
      <c r="K9215" s="21"/>
      <c r="L9215" s="21"/>
      <c r="M9215" s="21"/>
      <c r="N9215" s="22">
        <f t="shared" si="2"/>
        <v>46206</v>
      </c>
      <c r="O9215" s="23">
        <f>'RESOLUCIONES EPG'!$N9215-'RESOLUCIONES EPG'!$D9215</f>
        <v>828</v>
      </c>
    </row>
    <row r="9216" ht="15.75" customHeight="1">
      <c r="A9216" s="275" t="str">
        <f>'RESOLUCIONES 2015'!A9211:H9211</f>
        <v/>
      </c>
      <c r="B9216" s="21"/>
      <c r="C9216" s="351">
        <v>364.0</v>
      </c>
      <c r="D9216" s="130">
        <v>45378.0</v>
      </c>
      <c r="E9216" s="73" t="s">
        <v>7588</v>
      </c>
      <c r="F9216" s="130" t="s">
        <v>7589</v>
      </c>
      <c r="G9216" s="73" t="s">
        <v>11444</v>
      </c>
      <c r="H9216" s="169"/>
      <c r="I9216" s="287"/>
      <c r="J9216" s="285"/>
      <c r="K9216" s="21"/>
      <c r="L9216" s="21"/>
      <c r="M9216" s="21"/>
      <c r="N9216" s="22">
        <f t="shared" si="2"/>
        <v>46206</v>
      </c>
      <c r="O9216" s="23">
        <f>'RESOLUCIONES EPG'!$N9216-'RESOLUCIONES EPG'!$D9216</f>
        <v>828</v>
      </c>
    </row>
    <row r="9217" ht="15.75" customHeight="1">
      <c r="A9217" s="275" t="str">
        <f>'RESOLUCIONES 2015'!A9212:H9212</f>
        <v/>
      </c>
      <c r="B9217" s="21"/>
      <c r="C9217" s="351">
        <v>365.0</v>
      </c>
      <c r="D9217" s="130">
        <v>45378.0</v>
      </c>
      <c r="E9217" s="73" t="s">
        <v>4477</v>
      </c>
      <c r="F9217" s="130" t="s">
        <v>3455</v>
      </c>
      <c r="G9217" s="73" t="s">
        <v>11444</v>
      </c>
      <c r="H9217" s="169"/>
      <c r="I9217" s="287"/>
      <c r="J9217" s="285"/>
      <c r="K9217" s="21"/>
      <c r="L9217" s="21"/>
      <c r="M9217" s="21"/>
      <c r="N9217" s="22">
        <f t="shared" si="2"/>
        <v>46206</v>
      </c>
      <c r="O9217" s="23">
        <f>'RESOLUCIONES EPG'!$N9217-'RESOLUCIONES EPG'!$D9217</f>
        <v>828</v>
      </c>
    </row>
    <row r="9218" ht="15.75" customHeight="1">
      <c r="A9218" s="275" t="str">
        <f>'RESOLUCIONES 2015'!A9213:H9213</f>
        <v/>
      </c>
      <c r="B9218" s="21"/>
      <c r="C9218" s="351">
        <v>366.0</v>
      </c>
      <c r="D9218" s="130">
        <v>45378.0</v>
      </c>
      <c r="E9218" s="73" t="s">
        <v>10559</v>
      </c>
      <c r="F9218" s="130" t="s">
        <v>10560</v>
      </c>
      <c r="G9218" s="73" t="s">
        <v>11444</v>
      </c>
      <c r="H9218" s="169"/>
      <c r="I9218" s="287"/>
      <c r="J9218" s="285"/>
      <c r="K9218" s="21"/>
      <c r="L9218" s="21"/>
      <c r="M9218" s="21"/>
      <c r="N9218" s="22">
        <f t="shared" si="2"/>
        <v>46206</v>
      </c>
      <c r="O9218" s="23">
        <f>'RESOLUCIONES EPG'!$N9218-'RESOLUCIONES EPG'!$D9218</f>
        <v>828</v>
      </c>
    </row>
    <row r="9219" ht="15.75" customHeight="1">
      <c r="A9219" s="275" t="str">
        <f>'RESOLUCIONES 2015'!A9214:H9214</f>
        <v/>
      </c>
      <c r="B9219" s="21"/>
      <c r="C9219" s="351">
        <v>367.0</v>
      </c>
      <c r="D9219" s="130">
        <v>45383.0</v>
      </c>
      <c r="E9219" s="73" t="s">
        <v>10431</v>
      </c>
      <c r="F9219" s="130" t="s">
        <v>10536</v>
      </c>
      <c r="G9219" s="73" t="s">
        <v>1593</v>
      </c>
      <c r="H9219" s="253">
        <v>45392.0</v>
      </c>
      <c r="I9219" s="287"/>
      <c r="J9219" s="285"/>
      <c r="K9219" s="21"/>
      <c r="L9219" s="21"/>
      <c r="M9219" s="21"/>
      <c r="N9219" s="22">
        <f t="shared" si="2"/>
        <v>46206</v>
      </c>
      <c r="O9219" s="23">
        <f>'RESOLUCIONES EPG'!$N9219-'RESOLUCIONES EPG'!$D9219</f>
        <v>823</v>
      </c>
    </row>
    <row r="9220" ht="15.75" customHeight="1">
      <c r="A9220" s="275" t="str">
        <f>'RESOLUCIONES 2015'!A9215:H9215</f>
        <v/>
      </c>
      <c r="B9220" s="21"/>
      <c r="C9220" s="351">
        <v>368.0</v>
      </c>
      <c r="D9220" s="130">
        <v>45383.0</v>
      </c>
      <c r="E9220" s="73" t="s">
        <v>10493</v>
      </c>
      <c r="F9220" s="130" t="s">
        <v>10494</v>
      </c>
      <c r="G9220" s="73" t="s">
        <v>1593</v>
      </c>
      <c r="H9220" s="253">
        <v>45393.0</v>
      </c>
      <c r="I9220" s="287"/>
      <c r="J9220" s="285"/>
      <c r="K9220" s="21"/>
      <c r="L9220" s="21"/>
      <c r="M9220" s="21"/>
      <c r="N9220" s="22">
        <f t="shared" si="2"/>
        <v>46206</v>
      </c>
      <c r="O9220" s="23">
        <f>'RESOLUCIONES EPG'!$N9220-'RESOLUCIONES EPG'!$D9220</f>
        <v>823</v>
      </c>
    </row>
    <row r="9221" ht="15.75" customHeight="1">
      <c r="A9221" s="275" t="str">
        <f>'RESOLUCIONES 2015'!A9216:H9216</f>
        <v/>
      </c>
      <c r="B9221" s="21"/>
      <c r="C9221" s="351">
        <v>369.0</v>
      </c>
      <c r="D9221" s="130">
        <v>45383.0</v>
      </c>
      <c r="E9221" s="73" t="s">
        <v>2634</v>
      </c>
      <c r="F9221" s="130" t="s">
        <v>10898</v>
      </c>
      <c r="G9221" s="73" t="s">
        <v>1593</v>
      </c>
      <c r="H9221" s="253">
        <v>45394.0</v>
      </c>
      <c r="I9221" s="287"/>
      <c r="J9221" s="285"/>
      <c r="K9221" s="21"/>
      <c r="L9221" s="21"/>
      <c r="M9221" s="21"/>
      <c r="N9221" s="22">
        <f t="shared" si="2"/>
        <v>46206</v>
      </c>
      <c r="O9221" s="23">
        <f>'RESOLUCIONES EPG'!$N9221-'RESOLUCIONES EPG'!$D9221</f>
        <v>823</v>
      </c>
    </row>
    <row r="9222" ht="15.75" customHeight="1">
      <c r="A9222" s="275" t="str">
        <f>'RESOLUCIONES 2015'!A9217:H9217</f>
        <v/>
      </c>
      <c r="B9222" s="21"/>
      <c r="C9222" s="351">
        <v>370.0</v>
      </c>
      <c r="D9222" s="130">
        <v>45383.0</v>
      </c>
      <c r="E9222" s="73" t="s">
        <v>3196</v>
      </c>
      <c r="F9222" s="130" t="s">
        <v>10038</v>
      </c>
      <c r="G9222" s="73" t="s">
        <v>2253</v>
      </c>
      <c r="H9222" s="169" t="s">
        <v>11445</v>
      </c>
      <c r="I9222" s="287"/>
      <c r="J9222" s="285"/>
      <c r="K9222" s="21"/>
      <c r="L9222" s="21"/>
      <c r="M9222" s="21"/>
      <c r="N9222" s="22">
        <f t="shared" si="2"/>
        <v>46206</v>
      </c>
      <c r="O9222" s="23">
        <f>'RESOLUCIONES EPG'!$N9222-'RESOLUCIONES EPG'!$D9222</f>
        <v>823</v>
      </c>
    </row>
    <row r="9223" ht="15.75" customHeight="1">
      <c r="A9223" s="275" t="str">
        <f>'RESOLUCIONES 2015'!A9218:H9218</f>
        <v/>
      </c>
      <c r="B9223" s="21"/>
      <c r="C9223" s="351">
        <v>371.0</v>
      </c>
      <c r="D9223" s="130">
        <v>45383.0</v>
      </c>
      <c r="E9223" s="73" t="s">
        <v>2054</v>
      </c>
      <c r="F9223" s="130" t="s">
        <v>2815</v>
      </c>
      <c r="G9223" s="73" t="s">
        <v>2253</v>
      </c>
      <c r="H9223" s="169" t="s">
        <v>9380</v>
      </c>
      <c r="I9223" s="287"/>
      <c r="J9223" s="285"/>
      <c r="K9223" s="21"/>
      <c r="L9223" s="21"/>
      <c r="M9223" s="21"/>
      <c r="N9223" s="22">
        <f t="shared" si="2"/>
        <v>46206</v>
      </c>
      <c r="O9223" s="23">
        <f>'RESOLUCIONES EPG'!$N9223-'RESOLUCIONES EPG'!$D9223</f>
        <v>823</v>
      </c>
    </row>
    <row r="9224" ht="15.75" customHeight="1">
      <c r="A9224" s="275" t="str">
        <f>'RESOLUCIONES 2015'!A9219:H9219</f>
        <v/>
      </c>
      <c r="B9224" s="21"/>
      <c r="C9224" s="351">
        <v>372.0</v>
      </c>
      <c r="D9224" s="130">
        <v>45383.0</v>
      </c>
      <c r="E9224" s="73" t="s">
        <v>2165</v>
      </c>
      <c r="F9224" s="130" t="s">
        <v>11384</v>
      </c>
      <c r="G9224" s="73" t="s">
        <v>2253</v>
      </c>
      <c r="H9224" s="169" t="s">
        <v>9380</v>
      </c>
      <c r="I9224" s="287"/>
      <c r="J9224" s="285"/>
      <c r="K9224" s="21"/>
      <c r="L9224" s="21"/>
      <c r="M9224" s="21"/>
      <c r="N9224" s="22">
        <f t="shared" si="2"/>
        <v>46206</v>
      </c>
      <c r="O9224" s="23">
        <f>'RESOLUCIONES EPG'!$N9224-'RESOLUCIONES EPG'!$D9224</f>
        <v>823</v>
      </c>
    </row>
    <row r="9225" ht="15.75" customHeight="1">
      <c r="A9225" s="275" t="str">
        <f>'RESOLUCIONES 2015'!A9220:H9220</f>
        <v/>
      </c>
      <c r="B9225" s="21"/>
      <c r="C9225" s="351">
        <v>373.0</v>
      </c>
      <c r="D9225" s="130">
        <v>45383.0</v>
      </c>
      <c r="E9225" s="73" t="s">
        <v>2622</v>
      </c>
      <c r="F9225" s="130" t="s">
        <v>10096</v>
      </c>
      <c r="G9225" s="73" t="s">
        <v>2253</v>
      </c>
      <c r="H9225" s="169" t="s">
        <v>9919</v>
      </c>
      <c r="I9225" s="287"/>
      <c r="J9225" s="285"/>
      <c r="K9225" s="21"/>
      <c r="L9225" s="21"/>
      <c r="M9225" s="21"/>
      <c r="N9225" s="22">
        <f t="shared" si="2"/>
        <v>46206</v>
      </c>
      <c r="O9225" s="23">
        <f>'RESOLUCIONES EPG'!$N9225-'RESOLUCIONES EPG'!$D9225</f>
        <v>823</v>
      </c>
    </row>
    <row r="9226" ht="15.75" customHeight="1">
      <c r="A9226" s="275" t="str">
        <f>'RESOLUCIONES 2015'!A9221:H9221</f>
        <v/>
      </c>
      <c r="B9226" s="21"/>
      <c r="C9226" s="351">
        <v>374.0</v>
      </c>
      <c r="D9226" s="130">
        <v>45385.0</v>
      </c>
      <c r="E9226" s="73" t="s">
        <v>2302</v>
      </c>
      <c r="F9226" s="130" t="s">
        <v>11446</v>
      </c>
      <c r="G9226" s="73" t="s">
        <v>18</v>
      </c>
      <c r="H9226" s="169" t="s">
        <v>9600</v>
      </c>
      <c r="I9226" s="287"/>
      <c r="J9226" s="285"/>
      <c r="K9226" s="21"/>
      <c r="L9226" s="21"/>
      <c r="M9226" s="21"/>
      <c r="N9226" s="22">
        <f t="shared" si="2"/>
        <v>46206</v>
      </c>
      <c r="O9226" s="23">
        <f>'RESOLUCIONES EPG'!$N9226-'RESOLUCIONES EPG'!$D9226</f>
        <v>821</v>
      </c>
    </row>
    <row r="9227" ht="15.75" customHeight="1">
      <c r="A9227" s="275" t="str">
        <f>'RESOLUCIONES 2015'!A9222:H9222</f>
        <v/>
      </c>
      <c r="B9227" s="21"/>
      <c r="C9227" s="351">
        <v>375.0</v>
      </c>
      <c r="D9227" s="130">
        <v>45385.0</v>
      </c>
      <c r="E9227" s="73" t="s">
        <v>11447</v>
      </c>
      <c r="F9227" s="130" t="s">
        <v>11448</v>
      </c>
      <c r="G9227" s="73" t="s">
        <v>18</v>
      </c>
      <c r="H9227" s="169" t="s">
        <v>4749</v>
      </c>
      <c r="I9227" s="287"/>
      <c r="J9227" s="285"/>
      <c r="K9227" s="21"/>
      <c r="L9227" s="21"/>
      <c r="M9227" s="21"/>
      <c r="N9227" s="22">
        <f t="shared" si="2"/>
        <v>46206</v>
      </c>
      <c r="O9227" s="23">
        <f>'RESOLUCIONES EPG'!$N9227-'RESOLUCIONES EPG'!$D9227</f>
        <v>821</v>
      </c>
    </row>
    <row r="9228" ht="15.75" customHeight="1">
      <c r="A9228" s="275" t="str">
        <f>'RESOLUCIONES 2015'!A9223:H9223</f>
        <v/>
      </c>
      <c r="B9228" s="21"/>
      <c r="C9228" s="351">
        <v>376.0</v>
      </c>
      <c r="D9228" s="130">
        <v>45385.0</v>
      </c>
      <c r="E9228" s="73" t="s">
        <v>11449</v>
      </c>
      <c r="F9228" s="130" t="s">
        <v>11450</v>
      </c>
      <c r="G9228" s="73" t="s">
        <v>18</v>
      </c>
      <c r="H9228" s="169" t="s">
        <v>4865</v>
      </c>
      <c r="I9228" s="287"/>
      <c r="J9228" s="285"/>
      <c r="K9228" s="21"/>
      <c r="L9228" s="21"/>
      <c r="M9228" s="21"/>
      <c r="N9228" s="22">
        <f t="shared" si="2"/>
        <v>46206</v>
      </c>
      <c r="O9228" s="23">
        <f>'RESOLUCIONES EPG'!$N9228-'RESOLUCIONES EPG'!$D9228</f>
        <v>821</v>
      </c>
    </row>
    <row r="9229" ht="15.75" customHeight="1">
      <c r="A9229" s="275" t="str">
        <f>'RESOLUCIONES 2015'!A9224:H9224</f>
        <v/>
      </c>
      <c r="B9229" s="21"/>
      <c r="C9229" s="351">
        <v>377.0</v>
      </c>
      <c r="D9229" s="130">
        <v>45385.0</v>
      </c>
      <c r="E9229" s="73" t="s">
        <v>11138</v>
      </c>
      <c r="F9229" s="130" t="s">
        <v>11139</v>
      </c>
      <c r="G9229" s="73" t="s">
        <v>2751</v>
      </c>
      <c r="H9229" s="169"/>
      <c r="I9229" s="296" t="s">
        <v>1323</v>
      </c>
      <c r="J9229" s="296" t="s">
        <v>7753</v>
      </c>
      <c r="K9229" s="21"/>
      <c r="L9229" s="21"/>
      <c r="M9229" s="21"/>
      <c r="N9229" s="22">
        <f t="shared" si="2"/>
        <v>46206</v>
      </c>
      <c r="O9229" s="23">
        <f>'RESOLUCIONES EPG'!$N9229-'RESOLUCIONES EPG'!$D9229</f>
        <v>821</v>
      </c>
    </row>
    <row r="9230" ht="15.75" customHeight="1">
      <c r="A9230" s="275" t="str">
        <f>'RESOLUCIONES 2015'!A9225:H9225</f>
        <v/>
      </c>
      <c r="B9230" s="21"/>
      <c r="C9230" s="351">
        <v>378.0</v>
      </c>
      <c r="D9230" s="130">
        <v>45385.0</v>
      </c>
      <c r="E9230" s="73" t="s">
        <v>11451</v>
      </c>
      <c r="F9230" s="130" t="s">
        <v>11452</v>
      </c>
      <c r="G9230" s="73" t="s">
        <v>18</v>
      </c>
      <c r="H9230" s="169" t="s">
        <v>11453</v>
      </c>
      <c r="I9230" s="287"/>
      <c r="J9230" s="285"/>
      <c r="K9230" s="21"/>
      <c r="L9230" s="21"/>
      <c r="M9230" s="21"/>
      <c r="N9230" s="22">
        <f t="shared" si="2"/>
        <v>46206</v>
      </c>
      <c r="O9230" s="23">
        <f>'RESOLUCIONES EPG'!$N9230-'RESOLUCIONES EPG'!$D9230</f>
        <v>821</v>
      </c>
    </row>
    <row r="9231" ht="15.75" customHeight="1">
      <c r="A9231" s="275" t="str">
        <f>'RESOLUCIONES 2015'!A9226:H9226</f>
        <v/>
      </c>
      <c r="B9231" s="21"/>
      <c r="C9231" s="351">
        <v>379.0</v>
      </c>
      <c r="D9231" s="130">
        <v>45385.0</v>
      </c>
      <c r="E9231" s="73" t="s">
        <v>11454</v>
      </c>
      <c r="F9231" s="130" t="s">
        <v>11455</v>
      </c>
      <c r="G9231" s="73" t="s">
        <v>18</v>
      </c>
      <c r="H9231" s="169" t="s">
        <v>300</v>
      </c>
      <c r="I9231" s="287"/>
      <c r="J9231" s="285"/>
      <c r="K9231" s="21"/>
      <c r="L9231" s="21"/>
      <c r="M9231" s="21"/>
      <c r="N9231" s="22">
        <f t="shared" si="2"/>
        <v>46206</v>
      </c>
      <c r="O9231" s="23">
        <f>'RESOLUCIONES EPG'!$N9231-'RESOLUCIONES EPG'!$D9231</f>
        <v>821</v>
      </c>
    </row>
    <row r="9232" ht="15.75" customHeight="1">
      <c r="A9232" s="275" t="str">
        <f>'RESOLUCIONES 2015'!A9227:H9227</f>
        <v/>
      </c>
      <c r="B9232" s="21"/>
      <c r="C9232" s="351">
        <v>380.0</v>
      </c>
      <c r="D9232" s="130">
        <v>45385.0</v>
      </c>
      <c r="E9232" s="73" t="s">
        <v>11456</v>
      </c>
      <c r="F9232" s="130" t="s">
        <v>11457</v>
      </c>
      <c r="G9232" s="73" t="s">
        <v>18</v>
      </c>
      <c r="H9232" s="169" t="s">
        <v>11453</v>
      </c>
      <c r="I9232" s="287"/>
      <c r="J9232" s="285"/>
      <c r="K9232" s="21"/>
      <c r="L9232" s="21"/>
      <c r="M9232" s="21"/>
      <c r="N9232" s="22">
        <f t="shared" si="2"/>
        <v>46206</v>
      </c>
      <c r="O9232" s="23">
        <f>'RESOLUCIONES EPG'!$N9232-'RESOLUCIONES EPG'!$D9232</f>
        <v>821</v>
      </c>
    </row>
    <row r="9233" ht="15.75" customHeight="1">
      <c r="A9233" s="275" t="str">
        <f>'RESOLUCIONES 2015'!A9228:H9228</f>
        <v/>
      </c>
      <c r="B9233" s="21"/>
      <c r="C9233" s="351">
        <v>381.0</v>
      </c>
      <c r="D9233" s="130">
        <v>45385.0</v>
      </c>
      <c r="E9233" s="73" t="s">
        <v>11458</v>
      </c>
      <c r="F9233" s="130" t="s">
        <v>11459</v>
      </c>
      <c r="G9233" s="73" t="s">
        <v>18</v>
      </c>
      <c r="H9233" s="169" t="s">
        <v>11460</v>
      </c>
      <c r="I9233" s="287"/>
      <c r="J9233" s="285"/>
      <c r="K9233" s="21"/>
      <c r="L9233" s="21"/>
      <c r="M9233" s="21"/>
      <c r="N9233" s="22">
        <f t="shared" si="2"/>
        <v>46206</v>
      </c>
      <c r="O9233" s="23">
        <f>'RESOLUCIONES EPG'!$N9233-'RESOLUCIONES EPG'!$D9233</f>
        <v>821</v>
      </c>
    </row>
    <row r="9234" ht="15.75" customHeight="1">
      <c r="A9234" s="275" t="str">
        <f>'RESOLUCIONES 2015'!A9229:H9229</f>
        <v/>
      </c>
      <c r="B9234" s="21"/>
      <c r="C9234" s="351">
        <v>382.0</v>
      </c>
      <c r="D9234" s="130">
        <v>45385.0</v>
      </c>
      <c r="E9234" s="73" t="s">
        <v>636</v>
      </c>
      <c r="F9234" s="130" t="s">
        <v>11461</v>
      </c>
      <c r="G9234" s="73" t="s">
        <v>18</v>
      </c>
      <c r="H9234" s="169" t="s">
        <v>4966</v>
      </c>
      <c r="I9234" s="287"/>
      <c r="J9234" s="285"/>
      <c r="K9234" s="21"/>
      <c r="L9234" s="21"/>
      <c r="M9234" s="21"/>
      <c r="N9234" s="22">
        <f t="shared" si="2"/>
        <v>46206</v>
      </c>
      <c r="O9234" s="23">
        <f>'RESOLUCIONES EPG'!$N9234-'RESOLUCIONES EPG'!$D9234</f>
        <v>821</v>
      </c>
    </row>
    <row r="9235" ht="15.75" customHeight="1">
      <c r="A9235" s="275" t="str">
        <f>'RESOLUCIONES 2015'!A9230:H9230</f>
        <v/>
      </c>
      <c r="B9235" s="21"/>
      <c r="C9235" s="351">
        <v>383.0</v>
      </c>
      <c r="D9235" s="130">
        <v>45385.0</v>
      </c>
      <c r="E9235" s="73" t="s">
        <v>11462</v>
      </c>
      <c r="F9235" s="130" t="s">
        <v>11463</v>
      </c>
      <c r="G9235" s="73" t="s">
        <v>18</v>
      </c>
      <c r="H9235" s="169" t="s">
        <v>4536</v>
      </c>
      <c r="I9235" s="287"/>
      <c r="J9235" s="285"/>
      <c r="K9235" s="21"/>
      <c r="L9235" s="21"/>
      <c r="M9235" s="21"/>
      <c r="N9235" s="22">
        <f t="shared" si="2"/>
        <v>46206</v>
      </c>
      <c r="O9235" s="23">
        <f>'RESOLUCIONES EPG'!$N9235-'RESOLUCIONES EPG'!$D9235</f>
        <v>821</v>
      </c>
    </row>
    <row r="9236" ht="15.75" customHeight="1">
      <c r="A9236" s="275" t="str">
        <f>'RESOLUCIONES 2015'!A9231:H9231</f>
        <v/>
      </c>
      <c r="B9236" s="21"/>
      <c r="C9236" s="351">
        <v>384.0</v>
      </c>
      <c r="D9236" s="130">
        <v>45385.0</v>
      </c>
      <c r="E9236" s="73" t="s">
        <v>11464</v>
      </c>
      <c r="F9236" s="130" t="s">
        <v>11465</v>
      </c>
      <c r="G9236" s="73" t="s">
        <v>18</v>
      </c>
      <c r="H9236" s="169" t="s">
        <v>4966</v>
      </c>
      <c r="I9236" s="287"/>
      <c r="J9236" s="285"/>
      <c r="K9236" s="21"/>
      <c r="L9236" s="21"/>
      <c r="M9236" s="21"/>
      <c r="N9236" s="22">
        <f t="shared" si="2"/>
        <v>46206</v>
      </c>
      <c r="O9236" s="23">
        <f>'RESOLUCIONES EPG'!$N9236-'RESOLUCIONES EPG'!$D9236</f>
        <v>821</v>
      </c>
    </row>
    <row r="9237" ht="15.75" customHeight="1">
      <c r="A9237" s="275" t="str">
        <f>'RESOLUCIONES 2015'!A9232:H9232</f>
        <v/>
      </c>
      <c r="B9237" s="21"/>
      <c r="C9237" s="351">
        <v>385.0</v>
      </c>
      <c r="D9237" s="130">
        <v>45385.0</v>
      </c>
      <c r="E9237" s="73" t="s">
        <v>11466</v>
      </c>
      <c r="F9237" s="130" t="s">
        <v>11467</v>
      </c>
      <c r="G9237" s="73" t="s">
        <v>18</v>
      </c>
      <c r="H9237" s="169" t="s">
        <v>11453</v>
      </c>
      <c r="I9237" s="287"/>
      <c r="J9237" s="285"/>
      <c r="K9237" s="21"/>
      <c r="L9237" s="21"/>
      <c r="M9237" s="21"/>
      <c r="N9237" s="22">
        <f t="shared" si="2"/>
        <v>46206</v>
      </c>
      <c r="O9237" s="23">
        <f>'RESOLUCIONES EPG'!$N9237-'RESOLUCIONES EPG'!$D9237</f>
        <v>821</v>
      </c>
    </row>
    <row r="9238" ht="15.75" customHeight="1">
      <c r="A9238" s="275" t="str">
        <f>'RESOLUCIONES 2015'!A9233:H9233</f>
        <v/>
      </c>
      <c r="B9238" s="21"/>
      <c r="C9238" s="351">
        <v>386.0</v>
      </c>
      <c r="D9238" s="130">
        <v>45385.0</v>
      </c>
      <c r="E9238" s="73" t="s">
        <v>9284</v>
      </c>
      <c r="F9238" s="130" t="s">
        <v>11468</v>
      </c>
      <c r="G9238" s="73" t="s">
        <v>2751</v>
      </c>
      <c r="H9238" s="169"/>
      <c r="I9238" s="287"/>
      <c r="J9238" s="285"/>
      <c r="K9238" s="21"/>
      <c r="L9238" s="21"/>
      <c r="M9238" s="21"/>
      <c r="N9238" s="22">
        <f t="shared" si="2"/>
        <v>46206</v>
      </c>
      <c r="O9238" s="23">
        <f>'RESOLUCIONES EPG'!$N9238-'RESOLUCIONES EPG'!$D9238</f>
        <v>821</v>
      </c>
    </row>
    <row r="9239" ht="15.75" customHeight="1">
      <c r="A9239" s="275" t="str">
        <f>'RESOLUCIONES 2015'!A9234:H9234</f>
        <v/>
      </c>
      <c r="B9239" s="21"/>
      <c r="C9239" s="351">
        <v>387.0</v>
      </c>
      <c r="D9239" s="130">
        <v>45385.0</v>
      </c>
      <c r="E9239" s="73" t="s">
        <v>10920</v>
      </c>
      <c r="F9239" s="130" t="s">
        <v>11469</v>
      </c>
      <c r="G9239" s="73" t="s">
        <v>2751</v>
      </c>
      <c r="H9239" s="169"/>
      <c r="I9239" s="287"/>
      <c r="J9239" s="296" t="s">
        <v>8746</v>
      </c>
      <c r="K9239" s="21"/>
      <c r="L9239" s="21"/>
      <c r="M9239" s="21"/>
      <c r="N9239" s="22">
        <f t="shared" si="2"/>
        <v>46206</v>
      </c>
      <c r="O9239" s="23">
        <f>'RESOLUCIONES EPG'!$N9239-'RESOLUCIONES EPG'!$D9239</f>
        <v>821</v>
      </c>
    </row>
    <row r="9240" ht="15.75" customHeight="1">
      <c r="A9240" s="275" t="str">
        <f>'RESOLUCIONES 2015'!A9235:H9235</f>
        <v/>
      </c>
      <c r="B9240" s="21"/>
      <c r="C9240" s="351">
        <v>388.0</v>
      </c>
      <c r="D9240" s="130">
        <v>45385.0</v>
      </c>
      <c r="E9240" s="350" t="s">
        <v>11470</v>
      </c>
      <c r="F9240" s="130" t="s">
        <v>11471</v>
      </c>
      <c r="G9240" s="73" t="s">
        <v>2751</v>
      </c>
      <c r="H9240" s="169"/>
      <c r="I9240" s="287"/>
      <c r="J9240" s="285"/>
      <c r="K9240" s="21"/>
      <c r="L9240" s="21"/>
      <c r="M9240" s="21"/>
      <c r="N9240" s="22">
        <f t="shared" si="2"/>
        <v>46206</v>
      </c>
      <c r="O9240" s="23">
        <f>'RESOLUCIONES EPG'!$N9240-'RESOLUCIONES EPG'!$D9240</f>
        <v>821</v>
      </c>
    </row>
    <row r="9241" ht="15.75" customHeight="1">
      <c r="A9241" s="275" t="str">
        <f>'RESOLUCIONES 2015'!A9236:H9236</f>
        <v/>
      </c>
      <c r="B9241" s="21"/>
      <c r="C9241" s="351">
        <v>389.0</v>
      </c>
      <c r="D9241" s="130">
        <v>45385.0</v>
      </c>
      <c r="E9241" s="73" t="s">
        <v>11472</v>
      </c>
      <c r="F9241" s="130" t="s">
        <v>11473</v>
      </c>
      <c r="G9241" s="73" t="s">
        <v>2751</v>
      </c>
      <c r="H9241" s="169"/>
      <c r="I9241" s="287"/>
      <c r="J9241" s="299" t="s">
        <v>10355</v>
      </c>
      <c r="K9241" s="21"/>
      <c r="L9241" s="21"/>
      <c r="M9241" s="21"/>
      <c r="N9241" s="22">
        <f t="shared" si="2"/>
        <v>46206</v>
      </c>
      <c r="O9241" s="23">
        <f>'RESOLUCIONES EPG'!$N9241-'RESOLUCIONES EPG'!$D9241</f>
        <v>821</v>
      </c>
    </row>
    <row r="9242" ht="15.75" customHeight="1">
      <c r="A9242" s="275" t="str">
        <f>'RESOLUCIONES 2015'!A9237:H9237</f>
        <v/>
      </c>
      <c r="B9242" s="21"/>
      <c r="C9242" s="351">
        <v>390.0</v>
      </c>
      <c r="D9242" s="130">
        <v>45385.0</v>
      </c>
      <c r="E9242" s="73" t="s">
        <v>10876</v>
      </c>
      <c r="F9242" s="130" t="s">
        <v>11474</v>
      </c>
      <c r="G9242" s="73" t="s">
        <v>2751</v>
      </c>
      <c r="H9242" s="169"/>
      <c r="I9242" s="287"/>
      <c r="J9242" s="285"/>
      <c r="K9242" s="21"/>
      <c r="L9242" s="21"/>
      <c r="M9242" s="21"/>
      <c r="N9242" s="22">
        <f t="shared" si="2"/>
        <v>46206</v>
      </c>
      <c r="O9242" s="23">
        <f>'RESOLUCIONES EPG'!$N9242-'RESOLUCIONES EPG'!$D9242</f>
        <v>821</v>
      </c>
    </row>
    <row r="9243" ht="15.75" customHeight="1">
      <c r="A9243" s="275" t="str">
        <f>'RESOLUCIONES 2015'!A9238:H9238</f>
        <v/>
      </c>
      <c r="B9243" s="21"/>
      <c r="C9243" s="351">
        <v>391.0</v>
      </c>
      <c r="D9243" s="130">
        <v>45385.0</v>
      </c>
      <c r="E9243" s="73" t="s">
        <v>11398</v>
      </c>
      <c r="F9243" s="130" t="s">
        <v>11475</v>
      </c>
      <c r="G9243" s="73" t="s">
        <v>2751</v>
      </c>
      <c r="H9243" s="169"/>
      <c r="I9243" s="287"/>
      <c r="J9243" s="285"/>
      <c r="K9243" s="21"/>
      <c r="L9243" s="21"/>
      <c r="M9243" s="21"/>
      <c r="N9243" s="22">
        <f t="shared" si="2"/>
        <v>46206</v>
      </c>
      <c r="O9243" s="23">
        <f>'RESOLUCIONES EPG'!$N9243-'RESOLUCIONES EPG'!$D9243</f>
        <v>821</v>
      </c>
    </row>
    <row r="9244" ht="15.75" customHeight="1">
      <c r="A9244" s="275" t="str">
        <f>'RESOLUCIONES 2015'!A9239:H9239</f>
        <v/>
      </c>
      <c r="B9244" s="21"/>
      <c r="C9244" s="351">
        <v>392.0</v>
      </c>
      <c r="D9244" s="130">
        <v>45385.0</v>
      </c>
      <c r="E9244" s="73" t="s">
        <v>8347</v>
      </c>
      <c r="F9244" s="130" t="s">
        <v>8348</v>
      </c>
      <c r="G9244" s="73" t="s">
        <v>131</v>
      </c>
      <c r="H9244" s="169"/>
      <c r="I9244" s="299" t="s">
        <v>11476</v>
      </c>
      <c r="J9244" s="296" t="s">
        <v>11477</v>
      </c>
      <c r="K9244" s="21"/>
      <c r="L9244" s="21"/>
      <c r="M9244" s="21"/>
      <c r="N9244" s="22">
        <f t="shared" si="2"/>
        <v>46206</v>
      </c>
      <c r="O9244" s="23">
        <f>'RESOLUCIONES EPG'!$N9244-'RESOLUCIONES EPG'!$D9244</f>
        <v>821</v>
      </c>
    </row>
    <row r="9245" ht="15.75" customHeight="1">
      <c r="A9245" s="275" t="str">
        <f>'RESOLUCIONES 2015'!A9240:H9240</f>
        <v/>
      </c>
      <c r="B9245" s="21"/>
      <c r="C9245" s="351">
        <v>393.0</v>
      </c>
      <c r="D9245" s="130">
        <v>45387.0</v>
      </c>
      <c r="E9245" s="73" t="s">
        <v>5703</v>
      </c>
      <c r="F9245" s="130" t="s">
        <v>11007</v>
      </c>
      <c r="G9245" s="73" t="s">
        <v>8629</v>
      </c>
      <c r="H9245" s="169"/>
      <c r="I9245" s="287"/>
      <c r="J9245" s="285"/>
      <c r="K9245" s="21"/>
      <c r="L9245" s="21"/>
      <c r="M9245" s="21"/>
      <c r="N9245" s="22">
        <f t="shared" si="2"/>
        <v>46206</v>
      </c>
      <c r="O9245" s="23">
        <f>'RESOLUCIONES EPG'!$N9245-'RESOLUCIONES EPG'!$D9245</f>
        <v>819</v>
      </c>
    </row>
    <row r="9246" ht="15.75" customHeight="1">
      <c r="A9246" s="275" t="str">
        <f>'RESOLUCIONES 2015'!A9241:H9241</f>
        <v/>
      </c>
      <c r="B9246" s="21"/>
      <c r="C9246" s="351">
        <v>394.0</v>
      </c>
      <c r="D9246" s="130">
        <v>45387.0</v>
      </c>
      <c r="E9246" s="73" t="s">
        <v>9010</v>
      </c>
      <c r="F9246" s="130" t="s">
        <v>8993</v>
      </c>
      <c r="G9246" s="73" t="s">
        <v>8629</v>
      </c>
      <c r="H9246" s="169"/>
      <c r="I9246" s="287"/>
      <c r="J9246" s="285"/>
      <c r="K9246" s="21"/>
      <c r="L9246" s="21"/>
      <c r="M9246" s="21"/>
      <c r="N9246" s="22">
        <f t="shared" si="2"/>
        <v>46206</v>
      </c>
      <c r="O9246" s="23">
        <f>'RESOLUCIONES EPG'!$N9246-'RESOLUCIONES EPG'!$D9246</f>
        <v>819</v>
      </c>
    </row>
    <row r="9247" ht="15.75" customHeight="1">
      <c r="A9247" s="275" t="str">
        <f>'RESOLUCIONES 2015'!A9242:H9242</f>
        <v/>
      </c>
      <c r="B9247" s="21"/>
      <c r="C9247" s="351">
        <v>395.0</v>
      </c>
      <c r="D9247" s="130">
        <v>45387.0</v>
      </c>
      <c r="E9247" s="73" t="s">
        <v>2939</v>
      </c>
      <c r="F9247" s="130" t="s">
        <v>10372</v>
      </c>
      <c r="G9247" s="73" t="s">
        <v>2253</v>
      </c>
      <c r="H9247" s="169" t="s">
        <v>10087</v>
      </c>
      <c r="I9247" s="287"/>
      <c r="J9247" s="285"/>
      <c r="K9247" s="21"/>
      <c r="L9247" s="21"/>
      <c r="M9247" s="21"/>
      <c r="N9247" s="22">
        <f t="shared" si="2"/>
        <v>46206</v>
      </c>
      <c r="O9247" s="23">
        <f>'RESOLUCIONES EPG'!$N9247-'RESOLUCIONES EPG'!$D9247</f>
        <v>819</v>
      </c>
    </row>
    <row r="9248" ht="15.75" customHeight="1">
      <c r="A9248" s="275" t="str">
        <f>'RESOLUCIONES 2015'!A9243:H9243</f>
        <v/>
      </c>
      <c r="B9248" s="21"/>
      <c r="C9248" s="351">
        <v>396.0</v>
      </c>
      <c r="D9248" s="130">
        <v>45387.0</v>
      </c>
      <c r="E9248" s="73" t="s">
        <v>8751</v>
      </c>
      <c r="F9248" s="130" t="s">
        <v>8820</v>
      </c>
      <c r="G9248" s="73" t="s">
        <v>2253</v>
      </c>
      <c r="H9248" s="169" t="s">
        <v>9325</v>
      </c>
      <c r="I9248" s="287"/>
      <c r="J9248" s="285"/>
      <c r="K9248" s="21"/>
      <c r="L9248" s="21"/>
      <c r="M9248" s="21"/>
      <c r="N9248" s="22">
        <f t="shared" si="2"/>
        <v>46206</v>
      </c>
      <c r="O9248" s="23">
        <f>'RESOLUCIONES EPG'!$N9248-'RESOLUCIONES EPG'!$D9248</f>
        <v>819</v>
      </c>
    </row>
    <row r="9249" ht="15.75" customHeight="1">
      <c r="A9249" s="275" t="str">
        <f>'RESOLUCIONES 2015'!A9244:H9244</f>
        <v/>
      </c>
      <c r="B9249" s="21"/>
      <c r="C9249" s="351">
        <v>397.0</v>
      </c>
      <c r="D9249" s="130">
        <v>45387.0</v>
      </c>
      <c r="E9249" s="73" t="s">
        <v>3461</v>
      </c>
      <c r="F9249" s="130" t="s">
        <v>10256</v>
      </c>
      <c r="G9249" s="73" t="s">
        <v>1593</v>
      </c>
      <c r="H9249" s="253">
        <v>45398.0</v>
      </c>
      <c r="I9249" s="287"/>
      <c r="J9249" s="285"/>
      <c r="K9249" s="21"/>
      <c r="L9249" s="21"/>
      <c r="M9249" s="21"/>
      <c r="N9249" s="22">
        <f t="shared" si="2"/>
        <v>46206</v>
      </c>
      <c r="O9249" s="23">
        <f>'RESOLUCIONES EPG'!$N9249-'RESOLUCIONES EPG'!$D9249</f>
        <v>819</v>
      </c>
    </row>
    <row r="9250" ht="15.75" customHeight="1">
      <c r="A9250" s="275" t="str">
        <f>'RESOLUCIONES 2015'!A9245:H9245</f>
        <v/>
      </c>
      <c r="B9250" s="21"/>
      <c r="C9250" s="351">
        <v>398.0</v>
      </c>
      <c r="D9250" s="130">
        <v>45392.0</v>
      </c>
      <c r="E9250" s="73" t="s">
        <v>5531</v>
      </c>
      <c r="F9250" s="130" t="s">
        <v>10806</v>
      </c>
      <c r="G9250" s="73" t="s">
        <v>1624</v>
      </c>
      <c r="H9250" s="329"/>
      <c r="I9250" s="287"/>
      <c r="J9250" s="285"/>
      <c r="K9250" s="21"/>
      <c r="L9250" s="21"/>
      <c r="M9250" s="21"/>
      <c r="N9250" s="22">
        <f t="shared" si="2"/>
        <v>46206</v>
      </c>
      <c r="O9250" s="23">
        <f>'RESOLUCIONES EPG'!$N9250-'RESOLUCIONES EPG'!$D9250</f>
        <v>814</v>
      </c>
    </row>
    <row r="9251" ht="15.75" customHeight="1">
      <c r="A9251" s="275" t="str">
        <f>'RESOLUCIONES 2015'!A9246:H9246</f>
        <v/>
      </c>
      <c r="B9251" s="21"/>
      <c r="C9251" s="351">
        <v>399.0</v>
      </c>
      <c r="D9251" s="130">
        <v>45392.0</v>
      </c>
      <c r="E9251" s="73" t="s">
        <v>10884</v>
      </c>
      <c r="F9251" s="130" t="s">
        <v>11234</v>
      </c>
      <c r="G9251" s="73" t="s">
        <v>1624</v>
      </c>
      <c r="H9251" s="169"/>
      <c r="I9251" s="287"/>
      <c r="J9251" s="285"/>
      <c r="K9251" s="21"/>
      <c r="L9251" s="21"/>
      <c r="M9251" s="21"/>
      <c r="N9251" s="22">
        <f t="shared" si="2"/>
        <v>46206</v>
      </c>
      <c r="O9251" s="23">
        <f>'RESOLUCIONES EPG'!$N9251-'RESOLUCIONES EPG'!$D9251</f>
        <v>814</v>
      </c>
    </row>
    <row r="9252" ht="15.75" customHeight="1">
      <c r="A9252" s="275" t="str">
        <f>'RESOLUCIONES 2015'!A9247:H9247</f>
        <v/>
      </c>
      <c r="B9252" s="21"/>
      <c r="C9252" s="351">
        <v>400.0</v>
      </c>
      <c r="D9252" s="130">
        <v>45392.0</v>
      </c>
      <c r="E9252" s="73" t="s">
        <v>6010</v>
      </c>
      <c r="F9252" s="130" t="s">
        <v>6011</v>
      </c>
      <c r="G9252" s="73" t="s">
        <v>1624</v>
      </c>
      <c r="H9252" s="169"/>
      <c r="I9252" s="287"/>
      <c r="J9252" s="285"/>
      <c r="K9252" s="21"/>
      <c r="L9252" s="21"/>
      <c r="M9252" s="21"/>
      <c r="N9252" s="22">
        <f t="shared" si="2"/>
        <v>46206</v>
      </c>
      <c r="O9252" s="23">
        <f>'RESOLUCIONES EPG'!$N9252-'RESOLUCIONES EPG'!$D9252</f>
        <v>814</v>
      </c>
    </row>
    <row r="9253" ht="15.75" customHeight="1">
      <c r="A9253" s="275" t="str">
        <f>'RESOLUCIONES 2015'!A9248:H9248</f>
        <v/>
      </c>
      <c r="B9253" s="21"/>
      <c r="C9253" s="351">
        <v>401.0</v>
      </c>
      <c r="D9253" s="130">
        <v>45392.0</v>
      </c>
      <c r="E9253" s="73" t="s">
        <v>5966</v>
      </c>
      <c r="F9253" s="130" t="s">
        <v>5967</v>
      </c>
      <c r="G9253" s="73" t="s">
        <v>1624</v>
      </c>
      <c r="H9253" s="169"/>
      <c r="I9253" s="287"/>
      <c r="J9253" s="285"/>
      <c r="K9253" s="21"/>
      <c r="L9253" s="21"/>
      <c r="M9253" s="21"/>
      <c r="N9253" s="22">
        <f t="shared" si="2"/>
        <v>46206</v>
      </c>
      <c r="O9253" s="23">
        <f>'RESOLUCIONES EPG'!$N9253-'RESOLUCIONES EPG'!$D9253</f>
        <v>814</v>
      </c>
    </row>
    <row r="9254" ht="15.75" customHeight="1">
      <c r="A9254" s="275" t="str">
        <f>'RESOLUCIONES 2015'!A9249:H9249</f>
        <v/>
      </c>
      <c r="B9254" s="21"/>
      <c r="C9254" s="351">
        <v>402.0</v>
      </c>
      <c r="D9254" s="130">
        <v>45392.0</v>
      </c>
      <c r="E9254" s="73" t="s">
        <v>10908</v>
      </c>
      <c r="F9254" s="130" t="s">
        <v>11231</v>
      </c>
      <c r="G9254" s="73" t="s">
        <v>1624</v>
      </c>
      <c r="H9254" s="294"/>
      <c r="I9254" s="287"/>
      <c r="J9254" s="285"/>
      <c r="K9254" s="21"/>
      <c r="L9254" s="21"/>
      <c r="M9254" s="21"/>
      <c r="N9254" s="22">
        <f t="shared" si="2"/>
        <v>46206</v>
      </c>
      <c r="O9254" s="23">
        <f>'RESOLUCIONES EPG'!$N9254-'RESOLUCIONES EPG'!$D9254</f>
        <v>814</v>
      </c>
    </row>
    <row r="9255" ht="15.75" customHeight="1">
      <c r="A9255" s="275" t="str">
        <f>'RESOLUCIONES 2015'!A9250:H9250</f>
        <v/>
      </c>
      <c r="B9255" s="21"/>
      <c r="C9255" s="351">
        <v>403.0</v>
      </c>
      <c r="D9255" s="130">
        <v>45392.0</v>
      </c>
      <c r="E9255" s="73" t="s">
        <v>11478</v>
      </c>
      <c r="F9255" s="130" t="s">
        <v>10105</v>
      </c>
      <c r="G9255" s="73" t="s">
        <v>131</v>
      </c>
      <c r="H9255" s="169" t="s">
        <v>11382</v>
      </c>
      <c r="I9255" s="287"/>
      <c r="J9255" s="285"/>
      <c r="K9255" s="21"/>
      <c r="L9255" s="21"/>
      <c r="M9255" s="21"/>
      <c r="N9255" s="22">
        <f t="shared" si="2"/>
        <v>46206</v>
      </c>
      <c r="O9255" s="23">
        <f>'RESOLUCIONES EPG'!$N9255-'RESOLUCIONES EPG'!$D9255</f>
        <v>814</v>
      </c>
    </row>
    <row r="9256" ht="15.75" customHeight="1">
      <c r="A9256" s="275" t="str">
        <f>'RESOLUCIONES 2015'!A9251:H9251</f>
        <v/>
      </c>
      <c r="B9256" s="21"/>
      <c r="C9256" s="351">
        <v>404.0</v>
      </c>
      <c r="D9256" s="130">
        <v>45392.0</v>
      </c>
      <c r="E9256" s="73" t="s">
        <v>11479</v>
      </c>
      <c r="F9256" s="130" t="s">
        <v>9662</v>
      </c>
      <c r="G9256" s="73" t="s">
        <v>2751</v>
      </c>
      <c r="H9256" s="169" t="s">
        <v>11382</v>
      </c>
      <c r="I9256" s="287"/>
      <c r="J9256" s="285"/>
      <c r="K9256" s="21"/>
      <c r="L9256" s="21"/>
      <c r="M9256" s="21"/>
      <c r="N9256" s="22">
        <f t="shared" si="2"/>
        <v>46206</v>
      </c>
      <c r="O9256" s="23">
        <f>'RESOLUCIONES EPG'!$N9256-'RESOLUCIONES EPG'!$D9256</f>
        <v>814</v>
      </c>
    </row>
    <row r="9257" ht="15.75" customHeight="1">
      <c r="A9257" s="275" t="str">
        <f>'RESOLUCIONES 2015'!A9252:H9252</f>
        <v/>
      </c>
      <c r="B9257" s="21"/>
      <c r="C9257" s="351">
        <v>405.0</v>
      </c>
      <c r="D9257" s="130">
        <v>45392.0</v>
      </c>
      <c r="E9257" s="73" t="s">
        <v>9526</v>
      </c>
      <c r="F9257" s="130" t="s">
        <v>9655</v>
      </c>
      <c r="G9257" s="73" t="s">
        <v>131</v>
      </c>
      <c r="H9257" s="169"/>
      <c r="I9257" s="296" t="s">
        <v>10778</v>
      </c>
      <c r="J9257" s="299" t="s">
        <v>10945</v>
      </c>
      <c r="K9257" s="21"/>
      <c r="L9257" s="21"/>
      <c r="M9257" s="21"/>
      <c r="N9257" s="22">
        <f t="shared" si="2"/>
        <v>46206</v>
      </c>
      <c r="O9257" s="23">
        <f>'RESOLUCIONES EPG'!$N9257-'RESOLUCIONES EPG'!$D9257</f>
        <v>814</v>
      </c>
    </row>
    <row r="9258" ht="15.75" customHeight="1">
      <c r="A9258" s="275" t="str">
        <f>'RESOLUCIONES 2015'!A9253:H9253</f>
        <v/>
      </c>
      <c r="B9258" s="21"/>
      <c r="C9258" s="351">
        <v>406.0</v>
      </c>
      <c r="D9258" s="130">
        <v>45392.0</v>
      </c>
      <c r="E9258" s="146" t="s">
        <v>3454</v>
      </c>
      <c r="F9258" s="130" t="s">
        <v>3455</v>
      </c>
      <c r="G9258" s="73" t="s">
        <v>2751</v>
      </c>
      <c r="H9258" s="169" t="s">
        <v>11382</v>
      </c>
      <c r="I9258" s="287"/>
      <c r="J9258" s="285"/>
      <c r="K9258" s="21"/>
      <c r="L9258" s="21"/>
      <c r="M9258" s="21"/>
      <c r="N9258" s="22">
        <f t="shared" si="2"/>
        <v>46206</v>
      </c>
      <c r="O9258" s="23">
        <f>'RESOLUCIONES EPG'!$N9258-'RESOLUCIONES EPG'!$D9258</f>
        <v>814</v>
      </c>
    </row>
    <row r="9259" ht="15.75" customHeight="1">
      <c r="A9259" s="275" t="str">
        <f>'RESOLUCIONES 2015'!A9254:H9254</f>
        <v/>
      </c>
      <c r="B9259" s="21"/>
      <c r="C9259" s="351">
        <v>407.0</v>
      </c>
      <c r="D9259" s="130">
        <v>45392.0</v>
      </c>
      <c r="E9259" s="73" t="s">
        <v>10044</v>
      </c>
      <c r="F9259" s="130" t="s">
        <v>10206</v>
      </c>
      <c r="G9259" s="73" t="s">
        <v>2751</v>
      </c>
      <c r="H9259" s="169" t="s">
        <v>11382</v>
      </c>
      <c r="I9259" s="287"/>
      <c r="J9259" s="285"/>
      <c r="K9259" s="21"/>
      <c r="L9259" s="21"/>
      <c r="M9259" s="21"/>
      <c r="N9259" s="22">
        <f t="shared" si="2"/>
        <v>46206</v>
      </c>
      <c r="O9259" s="23">
        <f>'RESOLUCIONES EPG'!$N9259-'RESOLUCIONES EPG'!$D9259</f>
        <v>814</v>
      </c>
    </row>
    <row r="9260" ht="15.75" customHeight="1">
      <c r="A9260" s="275" t="str">
        <f>'RESOLUCIONES 2015'!A9255:H9255</f>
        <v/>
      </c>
      <c r="B9260" s="297"/>
      <c r="C9260" s="351">
        <v>408.0</v>
      </c>
      <c r="D9260" s="130">
        <v>45392.0</v>
      </c>
      <c r="E9260" s="73" t="s">
        <v>985</v>
      </c>
      <c r="F9260" s="130" t="s">
        <v>10834</v>
      </c>
      <c r="G9260" s="73" t="s">
        <v>1593</v>
      </c>
      <c r="H9260" s="169"/>
      <c r="I9260" s="287"/>
      <c r="J9260" s="285"/>
      <c r="K9260" s="297"/>
      <c r="L9260" s="297"/>
      <c r="M9260" s="297"/>
      <c r="N9260" s="22">
        <f t="shared" si="2"/>
        <v>46206</v>
      </c>
      <c r="O9260" s="23">
        <f>'RESOLUCIONES EPG'!$N9260-'RESOLUCIONES EPG'!$D9260</f>
        <v>814</v>
      </c>
    </row>
    <row r="9261" ht="15.75" customHeight="1">
      <c r="A9261" s="275" t="str">
        <f>'RESOLUCIONES 2015'!A9256:H9256</f>
        <v/>
      </c>
      <c r="B9261" s="21"/>
      <c r="C9261" s="351">
        <v>409.0</v>
      </c>
      <c r="D9261" s="130">
        <v>45392.0</v>
      </c>
      <c r="E9261" s="73" t="s">
        <v>2142</v>
      </c>
      <c r="F9261" s="130" t="s">
        <v>10480</v>
      </c>
      <c r="G9261" s="73" t="s">
        <v>1593</v>
      </c>
      <c r="H9261" s="169"/>
      <c r="I9261" s="287"/>
      <c r="J9261" s="285"/>
      <c r="K9261" s="21"/>
      <c r="L9261" s="21"/>
      <c r="M9261" s="21"/>
      <c r="N9261" s="22">
        <f t="shared" si="2"/>
        <v>46206</v>
      </c>
      <c r="O9261" s="23">
        <f>'RESOLUCIONES EPG'!$N9261-'RESOLUCIONES EPG'!$D9261</f>
        <v>814</v>
      </c>
    </row>
    <row r="9262" ht="15.75" customHeight="1">
      <c r="A9262" s="275" t="str">
        <f>'RESOLUCIONES 2015'!A9257:H9257</f>
        <v/>
      </c>
      <c r="B9262" s="21"/>
      <c r="C9262" s="351">
        <v>410.0</v>
      </c>
      <c r="D9262" s="130">
        <v>45392.0</v>
      </c>
      <c r="E9262" s="73" t="s">
        <v>10803</v>
      </c>
      <c r="F9262" s="130" t="s">
        <v>10427</v>
      </c>
      <c r="G9262" s="73" t="s">
        <v>1593</v>
      </c>
      <c r="H9262" s="169"/>
      <c r="I9262" s="287"/>
      <c r="J9262" s="285"/>
      <c r="K9262" s="21"/>
      <c r="L9262" s="21"/>
      <c r="M9262" s="21"/>
      <c r="N9262" s="22">
        <f t="shared" si="2"/>
        <v>46206</v>
      </c>
      <c r="O9262" s="23">
        <f>'RESOLUCIONES EPG'!$N9262-'RESOLUCIONES EPG'!$D9262</f>
        <v>814</v>
      </c>
    </row>
    <row r="9263" ht="15.75" customHeight="1">
      <c r="A9263" s="275" t="str">
        <f>'RESOLUCIONES 2015'!A9258:H9258</f>
        <v/>
      </c>
      <c r="B9263" s="21"/>
      <c r="C9263" s="351">
        <v>411.0</v>
      </c>
      <c r="D9263" s="130">
        <v>45397.0</v>
      </c>
      <c r="E9263" s="73" t="s">
        <v>9565</v>
      </c>
      <c r="F9263" s="130" t="s">
        <v>4896</v>
      </c>
      <c r="G9263" s="73" t="s">
        <v>131</v>
      </c>
      <c r="H9263" s="169"/>
      <c r="I9263" s="287"/>
      <c r="J9263" s="285"/>
      <c r="K9263" s="21"/>
      <c r="L9263" s="21"/>
      <c r="M9263" s="21"/>
      <c r="N9263" s="22">
        <f t="shared" si="2"/>
        <v>46206</v>
      </c>
      <c r="O9263" s="23">
        <f>'RESOLUCIONES EPG'!$N9263-'RESOLUCIONES EPG'!$D9263</f>
        <v>809</v>
      </c>
    </row>
    <row r="9264" ht="15.75" customHeight="1">
      <c r="A9264" s="275" t="str">
        <f>'RESOLUCIONES 2015'!A9259:H9259</f>
        <v/>
      </c>
      <c r="B9264" s="21"/>
      <c r="C9264" s="351">
        <v>412.0</v>
      </c>
      <c r="D9264" s="130">
        <v>45397.0</v>
      </c>
      <c r="E9264" s="73" t="s">
        <v>11480</v>
      </c>
      <c r="F9264" s="130" t="s">
        <v>7576</v>
      </c>
      <c r="G9264" s="73" t="s">
        <v>131</v>
      </c>
      <c r="H9264" s="169"/>
      <c r="I9264" s="287"/>
      <c r="J9264" s="285"/>
      <c r="K9264" s="21"/>
      <c r="L9264" s="21"/>
      <c r="M9264" s="21"/>
      <c r="N9264" s="22">
        <f t="shared" si="2"/>
        <v>46206</v>
      </c>
      <c r="O9264" s="23">
        <f>'RESOLUCIONES EPG'!$N9264-'RESOLUCIONES EPG'!$D9264</f>
        <v>809</v>
      </c>
    </row>
    <row r="9265" ht="15.75" customHeight="1">
      <c r="A9265" s="275" t="str">
        <f>'RESOLUCIONES 2015'!A9260:H9260</f>
        <v/>
      </c>
      <c r="B9265" s="21"/>
      <c r="C9265" s="351">
        <v>413.0</v>
      </c>
      <c r="D9265" s="130">
        <v>45397.0</v>
      </c>
      <c r="E9265" s="73" t="s">
        <v>11481</v>
      </c>
      <c r="F9265" s="130" t="s">
        <v>8809</v>
      </c>
      <c r="G9265" s="73" t="s">
        <v>131</v>
      </c>
      <c r="H9265" s="169"/>
      <c r="I9265" s="287"/>
      <c r="J9265" s="285"/>
      <c r="K9265" s="21"/>
      <c r="L9265" s="21"/>
      <c r="M9265" s="21"/>
      <c r="N9265" s="22">
        <f t="shared" si="2"/>
        <v>46206</v>
      </c>
      <c r="O9265" s="23">
        <f>'RESOLUCIONES EPG'!$N9265-'RESOLUCIONES EPG'!$D9265</f>
        <v>809</v>
      </c>
    </row>
    <row r="9266" ht="15.75" customHeight="1">
      <c r="A9266" s="275" t="str">
        <f>'RESOLUCIONES 2015'!A9261:H9261</f>
        <v/>
      </c>
      <c r="B9266" s="21"/>
      <c r="C9266" s="351">
        <v>414.0</v>
      </c>
      <c r="D9266" s="130">
        <v>45397.0</v>
      </c>
      <c r="E9266" s="73" t="s">
        <v>7986</v>
      </c>
      <c r="F9266" s="130" t="s">
        <v>7987</v>
      </c>
      <c r="G9266" s="73" t="s">
        <v>131</v>
      </c>
      <c r="H9266" s="169"/>
      <c r="I9266" s="287"/>
      <c r="J9266" s="285"/>
      <c r="K9266" s="21"/>
      <c r="L9266" s="21"/>
      <c r="M9266" s="21"/>
      <c r="N9266" s="22">
        <f t="shared" si="2"/>
        <v>46206</v>
      </c>
      <c r="O9266" s="23">
        <f>'RESOLUCIONES EPG'!$N9266-'RESOLUCIONES EPG'!$D9266</f>
        <v>809</v>
      </c>
    </row>
    <row r="9267" ht="15.75" customHeight="1">
      <c r="A9267" s="275" t="str">
        <f>'RESOLUCIONES 2015'!A9262:H9262</f>
        <v/>
      </c>
      <c r="B9267" s="21"/>
      <c r="C9267" s="351">
        <v>415.0</v>
      </c>
      <c r="D9267" s="130">
        <v>45397.0</v>
      </c>
      <c r="E9267" s="73" t="s">
        <v>8174</v>
      </c>
      <c r="F9267" s="130" t="s">
        <v>8175</v>
      </c>
      <c r="G9267" s="73" t="s">
        <v>131</v>
      </c>
      <c r="H9267" s="169"/>
      <c r="I9267" s="287"/>
      <c r="J9267" s="285"/>
      <c r="K9267" s="21"/>
      <c r="L9267" s="21"/>
      <c r="M9267" s="21"/>
      <c r="N9267" s="22">
        <f t="shared" si="2"/>
        <v>46206</v>
      </c>
      <c r="O9267" s="23">
        <f>'RESOLUCIONES EPG'!$N9267-'RESOLUCIONES EPG'!$D9267</f>
        <v>809</v>
      </c>
    </row>
    <row r="9268" ht="15.75" customHeight="1">
      <c r="A9268" s="275" t="str">
        <f>'RESOLUCIONES 2015'!A9263:H9263</f>
        <v/>
      </c>
      <c r="B9268" s="21"/>
      <c r="C9268" s="351">
        <v>416.0</v>
      </c>
      <c r="D9268" s="130">
        <v>45397.0</v>
      </c>
      <c r="E9268" s="73" t="s">
        <v>6800</v>
      </c>
      <c r="F9268" s="130" t="s">
        <v>9503</v>
      </c>
      <c r="G9268" s="73" t="s">
        <v>131</v>
      </c>
      <c r="H9268" s="169"/>
      <c r="I9268" s="287"/>
      <c r="J9268" s="285"/>
      <c r="K9268" s="21"/>
      <c r="L9268" s="21"/>
      <c r="M9268" s="21"/>
      <c r="N9268" s="22">
        <f t="shared" si="2"/>
        <v>46206</v>
      </c>
      <c r="O9268" s="23">
        <f>'RESOLUCIONES EPG'!$N9268-'RESOLUCIONES EPG'!$D9268</f>
        <v>809</v>
      </c>
    </row>
    <row r="9269" ht="15.75" customHeight="1">
      <c r="A9269" s="275" t="str">
        <f>'RESOLUCIONES 2015'!A9264:H9264</f>
        <v/>
      </c>
      <c r="B9269" s="21"/>
      <c r="C9269" s="351">
        <v>417.0</v>
      </c>
      <c r="D9269" s="130">
        <v>45397.0</v>
      </c>
      <c r="E9269" s="73" t="s">
        <v>10570</v>
      </c>
      <c r="F9269" s="130" t="s">
        <v>9737</v>
      </c>
      <c r="G9269" s="73" t="s">
        <v>131</v>
      </c>
      <c r="H9269" s="169"/>
      <c r="I9269" s="287"/>
      <c r="J9269" s="285"/>
      <c r="K9269" s="21"/>
      <c r="L9269" s="21"/>
      <c r="M9269" s="21"/>
      <c r="N9269" s="22">
        <f t="shared" si="2"/>
        <v>46206</v>
      </c>
      <c r="O9269" s="23">
        <f>'RESOLUCIONES EPG'!$N9269-'RESOLUCIONES EPG'!$D9269</f>
        <v>809</v>
      </c>
    </row>
    <row r="9270" ht="15.75" customHeight="1">
      <c r="A9270" s="275" t="str">
        <f>'RESOLUCIONES 2015'!A9265:H9265</f>
        <v/>
      </c>
      <c r="B9270" s="21"/>
      <c r="C9270" s="351">
        <v>418.0</v>
      </c>
      <c r="D9270" s="130">
        <v>45397.0</v>
      </c>
      <c r="E9270" s="73" t="s">
        <v>11482</v>
      </c>
      <c r="F9270" s="130" t="s">
        <v>11483</v>
      </c>
      <c r="G9270" s="73" t="s">
        <v>8629</v>
      </c>
      <c r="H9270" s="169"/>
      <c r="I9270" s="287"/>
      <c r="J9270" s="285"/>
      <c r="K9270" s="21"/>
      <c r="L9270" s="21"/>
      <c r="M9270" s="21"/>
      <c r="N9270" s="22">
        <f t="shared" si="2"/>
        <v>46206</v>
      </c>
      <c r="O9270" s="23">
        <f>'RESOLUCIONES EPG'!$N9270-'RESOLUCIONES EPG'!$D9270</f>
        <v>809</v>
      </c>
    </row>
    <row r="9271" ht="15.75" customHeight="1">
      <c r="A9271" s="275" t="str">
        <f>'RESOLUCIONES 2015'!A9266:H9266</f>
        <v/>
      </c>
      <c r="B9271" s="21"/>
      <c r="C9271" s="351">
        <v>419.0</v>
      </c>
      <c r="D9271" s="130">
        <v>45397.0</v>
      </c>
      <c r="E9271" s="73" t="s">
        <v>11484</v>
      </c>
      <c r="F9271" s="130" t="s">
        <v>11485</v>
      </c>
      <c r="G9271" s="73" t="s">
        <v>8629</v>
      </c>
      <c r="H9271" s="169"/>
      <c r="I9271" s="287"/>
      <c r="J9271" s="285"/>
      <c r="K9271" s="21"/>
      <c r="L9271" s="21"/>
      <c r="M9271" s="21"/>
      <c r="N9271" s="22">
        <f t="shared" si="2"/>
        <v>46206</v>
      </c>
      <c r="O9271" s="23">
        <f>'RESOLUCIONES EPG'!$N9271-'RESOLUCIONES EPG'!$D9271</f>
        <v>809</v>
      </c>
    </row>
    <row r="9272" ht="15.75" customHeight="1">
      <c r="A9272" s="275" t="str">
        <f>'RESOLUCIONES 2015'!A9267:H9267</f>
        <v/>
      </c>
      <c r="B9272" s="21"/>
      <c r="C9272" s="351">
        <v>420.0</v>
      </c>
      <c r="D9272" s="130">
        <v>45397.0</v>
      </c>
      <c r="E9272" s="73" t="s">
        <v>9536</v>
      </c>
      <c r="F9272" s="130" t="s">
        <v>11486</v>
      </c>
      <c r="G9272" s="73" t="s">
        <v>8629</v>
      </c>
      <c r="H9272" s="169"/>
      <c r="I9272" s="287"/>
      <c r="J9272" s="285"/>
      <c r="K9272" s="21"/>
      <c r="L9272" s="21"/>
      <c r="M9272" s="21"/>
      <c r="N9272" s="22">
        <f t="shared" si="2"/>
        <v>46206</v>
      </c>
      <c r="O9272" s="23">
        <f>'RESOLUCIONES EPG'!$N9272-'RESOLUCIONES EPG'!$D9272</f>
        <v>809</v>
      </c>
    </row>
    <row r="9273" ht="15.75" customHeight="1">
      <c r="A9273" s="275" t="str">
        <f>'RESOLUCIONES 2015'!A9268:H9268</f>
        <v/>
      </c>
      <c r="B9273" s="21"/>
      <c r="C9273" s="351">
        <v>421.0</v>
      </c>
      <c r="D9273" s="130">
        <v>45397.0</v>
      </c>
      <c r="E9273" s="73" t="s">
        <v>11033</v>
      </c>
      <c r="F9273" s="130" t="s">
        <v>11034</v>
      </c>
      <c r="G9273" s="73" t="s">
        <v>8629</v>
      </c>
      <c r="H9273" s="169"/>
      <c r="I9273" s="287"/>
      <c r="J9273" s="285"/>
      <c r="K9273" s="21"/>
      <c r="L9273" s="21"/>
      <c r="M9273" s="21"/>
      <c r="N9273" s="22">
        <f t="shared" si="2"/>
        <v>46206</v>
      </c>
      <c r="O9273" s="23">
        <f>'RESOLUCIONES EPG'!$N9273-'RESOLUCIONES EPG'!$D9273</f>
        <v>809</v>
      </c>
    </row>
    <row r="9274" ht="15.75" customHeight="1">
      <c r="A9274" s="275" t="str">
        <f>'RESOLUCIONES 2015'!A9269:H9269</f>
        <v/>
      </c>
      <c r="B9274" s="21"/>
      <c r="C9274" s="351">
        <v>422.0</v>
      </c>
      <c r="D9274" s="130">
        <v>45397.0</v>
      </c>
      <c r="E9274" s="73" t="s">
        <v>9454</v>
      </c>
      <c r="F9274" s="130" t="s">
        <v>9455</v>
      </c>
      <c r="G9274" s="73" t="s">
        <v>8629</v>
      </c>
      <c r="H9274" s="169"/>
      <c r="I9274" s="287"/>
      <c r="J9274" s="285"/>
      <c r="K9274" s="21"/>
      <c r="L9274" s="21"/>
      <c r="M9274" s="21"/>
      <c r="N9274" s="22">
        <f t="shared" si="2"/>
        <v>46206</v>
      </c>
      <c r="O9274" s="23">
        <f>'RESOLUCIONES EPG'!$N9274-'RESOLUCIONES EPG'!$D9274</f>
        <v>809</v>
      </c>
    </row>
    <row r="9275" ht="15.75" customHeight="1">
      <c r="A9275" s="275" t="str">
        <f>'RESOLUCIONES 2015'!A9270:H9270</f>
        <v/>
      </c>
      <c r="B9275" s="21"/>
      <c r="C9275" s="351">
        <v>423.0</v>
      </c>
      <c r="D9275" s="130">
        <v>45397.0</v>
      </c>
      <c r="E9275" s="73" t="s">
        <v>9968</v>
      </c>
      <c r="F9275" s="130" t="s">
        <v>11487</v>
      </c>
      <c r="G9275" s="73" t="s">
        <v>8629</v>
      </c>
      <c r="H9275" s="169"/>
      <c r="I9275" s="287"/>
      <c r="J9275" s="285"/>
      <c r="K9275" s="21"/>
      <c r="L9275" s="21"/>
      <c r="M9275" s="21"/>
      <c r="N9275" s="22">
        <f t="shared" si="2"/>
        <v>46206</v>
      </c>
      <c r="O9275" s="23">
        <f>'RESOLUCIONES EPG'!$N9275-'RESOLUCIONES EPG'!$D9275</f>
        <v>809</v>
      </c>
    </row>
    <row r="9276" ht="15.75" customHeight="1">
      <c r="A9276" s="275" t="str">
        <f>'RESOLUCIONES 2015'!A9271:H9271</f>
        <v/>
      </c>
      <c r="B9276" s="21"/>
      <c r="C9276" s="351">
        <v>424.0</v>
      </c>
      <c r="D9276" s="130">
        <v>45397.0</v>
      </c>
      <c r="E9276" s="73" t="s">
        <v>6560</v>
      </c>
      <c r="F9276" s="130" t="s">
        <v>8744</v>
      </c>
      <c r="G9276" s="73" t="s">
        <v>2253</v>
      </c>
      <c r="H9276" s="169" t="s">
        <v>11488</v>
      </c>
      <c r="I9276" s="287"/>
      <c r="J9276" s="285"/>
      <c r="K9276" s="21"/>
      <c r="L9276" s="21"/>
      <c r="M9276" s="21"/>
      <c r="N9276" s="22">
        <f t="shared" si="2"/>
        <v>46206</v>
      </c>
      <c r="O9276" s="23">
        <f>'RESOLUCIONES EPG'!$N9276-'RESOLUCIONES EPG'!$D9276</f>
        <v>809</v>
      </c>
    </row>
    <row r="9277" ht="15.75" customHeight="1">
      <c r="A9277" s="275" t="str">
        <f>'RESOLUCIONES 2015'!A9272:H9272</f>
        <v/>
      </c>
      <c r="B9277" s="21"/>
      <c r="C9277" s="351">
        <v>425.0</v>
      </c>
      <c r="D9277" s="130">
        <v>45397.0</v>
      </c>
      <c r="E9277" s="73" t="s">
        <v>2740</v>
      </c>
      <c r="F9277" s="130" t="s">
        <v>7992</v>
      </c>
      <c r="G9277" s="73" t="s">
        <v>2253</v>
      </c>
      <c r="H9277" s="169" t="s">
        <v>9683</v>
      </c>
      <c r="I9277" s="287"/>
      <c r="J9277" s="285"/>
      <c r="K9277" s="21"/>
      <c r="L9277" s="21"/>
      <c r="M9277" s="21"/>
      <c r="N9277" s="22">
        <f t="shared" si="2"/>
        <v>46206</v>
      </c>
      <c r="O9277" s="23">
        <f>'RESOLUCIONES EPG'!$N9277-'RESOLUCIONES EPG'!$D9277</f>
        <v>809</v>
      </c>
    </row>
    <row r="9278" ht="15.75" customHeight="1">
      <c r="A9278" s="275" t="str">
        <f>'RESOLUCIONES 2015'!A9273:H9273</f>
        <v/>
      </c>
      <c r="B9278" s="21"/>
      <c r="C9278" s="351">
        <v>426.0</v>
      </c>
      <c r="D9278" s="130">
        <v>45397.0</v>
      </c>
      <c r="E9278" s="73" t="s">
        <v>9084</v>
      </c>
      <c r="F9278" s="130" t="s">
        <v>9085</v>
      </c>
      <c r="G9278" s="73" t="s">
        <v>2253</v>
      </c>
      <c r="H9278" s="169" t="s">
        <v>9919</v>
      </c>
      <c r="I9278" s="287"/>
      <c r="J9278" s="285"/>
      <c r="K9278" s="21"/>
      <c r="L9278" s="21"/>
      <c r="M9278" s="21"/>
      <c r="N9278" s="22">
        <f t="shared" si="2"/>
        <v>46206</v>
      </c>
      <c r="O9278" s="23">
        <f>'RESOLUCIONES EPG'!$N9278-'RESOLUCIONES EPG'!$D9278</f>
        <v>809</v>
      </c>
    </row>
    <row r="9279" ht="15.75" customHeight="1">
      <c r="A9279" s="275" t="str">
        <f>'RESOLUCIONES 2015'!A9274:H9274</f>
        <v/>
      </c>
      <c r="B9279" s="21"/>
      <c r="C9279" s="351">
        <v>427.0</v>
      </c>
      <c r="D9279" s="130">
        <v>45397.0</v>
      </c>
      <c r="E9279" s="73" t="s">
        <v>7703</v>
      </c>
      <c r="F9279" s="130" t="s">
        <v>7704</v>
      </c>
      <c r="G9279" s="73" t="s">
        <v>2253</v>
      </c>
      <c r="H9279" s="169" t="s">
        <v>9919</v>
      </c>
      <c r="I9279" s="287"/>
      <c r="J9279" s="285"/>
      <c r="K9279" s="21"/>
      <c r="L9279" s="21"/>
      <c r="M9279" s="21"/>
      <c r="N9279" s="22">
        <f t="shared" si="2"/>
        <v>46206</v>
      </c>
      <c r="O9279" s="23">
        <f>'RESOLUCIONES EPG'!$N9279-'RESOLUCIONES EPG'!$D9279</f>
        <v>809</v>
      </c>
    </row>
    <row r="9280" ht="15.75" customHeight="1">
      <c r="A9280" s="275" t="str">
        <f>'RESOLUCIONES 2015'!A9275:H9275</f>
        <v/>
      </c>
      <c r="B9280" s="21"/>
      <c r="C9280" s="351">
        <v>428.0</v>
      </c>
      <c r="D9280" s="130">
        <v>45397.0</v>
      </c>
      <c r="E9280" s="73" t="s">
        <v>1571</v>
      </c>
      <c r="F9280" s="130" t="s">
        <v>10529</v>
      </c>
      <c r="G9280" s="73" t="s">
        <v>2253</v>
      </c>
      <c r="H9280" s="169" t="s">
        <v>9377</v>
      </c>
      <c r="I9280" s="287"/>
      <c r="J9280" s="285"/>
      <c r="K9280" s="21"/>
      <c r="L9280" s="21"/>
      <c r="M9280" s="21"/>
      <c r="N9280" s="22">
        <f t="shared" si="2"/>
        <v>46206</v>
      </c>
      <c r="O9280" s="23">
        <f>'RESOLUCIONES EPG'!$N9280-'RESOLUCIONES EPG'!$D9280</f>
        <v>809</v>
      </c>
    </row>
    <row r="9281" ht="15.75" customHeight="1">
      <c r="A9281" s="275" t="str">
        <f>'RESOLUCIONES 2015'!A9276:H9276</f>
        <v/>
      </c>
      <c r="B9281" s="21"/>
      <c r="C9281" s="351">
        <v>429.0</v>
      </c>
      <c r="D9281" s="130">
        <v>45397.0</v>
      </c>
      <c r="E9281" s="73" t="s">
        <v>9743</v>
      </c>
      <c r="F9281" s="130" t="s">
        <v>9744</v>
      </c>
      <c r="G9281" s="73" t="s">
        <v>2253</v>
      </c>
      <c r="H9281" s="169" t="s">
        <v>9317</v>
      </c>
      <c r="I9281" s="287"/>
      <c r="J9281" s="285"/>
      <c r="K9281" s="21"/>
      <c r="L9281" s="21"/>
      <c r="M9281" s="21"/>
      <c r="N9281" s="22">
        <f t="shared" si="2"/>
        <v>46206</v>
      </c>
      <c r="O9281" s="23">
        <f>'RESOLUCIONES EPG'!$N9281-'RESOLUCIONES EPG'!$D9281</f>
        <v>809</v>
      </c>
    </row>
    <row r="9282" ht="15.75" customHeight="1">
      <c r="A9282" s="275" t="str">
        <f>'RESOLUCIONES 2015'!A9277:H9277</f>
        <v/>
      </c>
      <c r="B9282" s="21"/>
      <c r="C9282" s="351">
        <v>430.0</v>
      </c>
      <c r="D9282" s="130">
        <v>45397.0</v>
      </c>
      <c r="E9282" s="73" t="s">
        <v>7280</v>
      </c>
      <c r="F9282" s="130" t="s">
        <v>7940</v>
      </c>
      <c r="G9282" s="73" t="s">
        <v>2253</v>
      </c>
      <c r="H9282" s="169" t="s">
        <v>9919</v>
      </c>
      <c r="I9282" s="287"/>
      <c r="J9282" s="285"/>
      <c r="K9282" s="21"/>
      <c r="L9282" s="21"/>
      <c r="M9282" s="21"/>
      <c r="N9282" s="22">
        <f t="shared" si="2"/>
        <v>46206</v>
      </c>
      <c r="O9282" s="23">
        <f>'RESOLUCIONES EPG'!$N9282-'RESOLUCIONES EPG'!$D9282</f>
        <v>809</v>
      </c>
    </row>
    <row r="9283" ht="15.75" customHeight="1">
      <c r="A9283" s="275" t="str">
        <f>'RESOLUCIONES 2015'!A9278:H9278</f>
        <v/>
      </c>
      <c r="B9283" s="21"/>
      <c r="C9283" s="351">
        <v>431.0</v>
      </c>
      <c r="D9283" s="130">
        <v>45398.0</v>
      </c>
      <c r="E9283" s="73" t="s">
        <v>11340</v>
      </c>
      <c r="F9283" s="130" t="s">
        <v>11172</v>
      </c>
      <c r="G9283" s="73" t="s">
        <v>1624</v>
      </c>
      <c r="H9283" s="169"/>
      <c r="I9283" s="287"/>
      <c r="J9283" s="285"/>
      <c r="K9283" s="21"/>
      <c r="L9283" s="21"/>
      <c r="M9283" s="21"/>
      <c r="N9283" s="22">
        <f t="shared" si="2"/>
        <v>46206</v>
      </c>
      <c r="O9283" s="23">
        <f>'RESOLUCIONES EPG'!$N9283-'RESOLUCIONES EPG'!$D9283</f>
        <v>808</v>
      </c>
    </row>
    <row r="9284" ht="15.75" customHeight="1">
      <c r="A9284" s="275" t="str">
        <f>'RESOLUCIONES 2015'!A9279:H9279</f>
        <v/>
      </c>
      <c r="B9284" s="21"/>
      <c r="C9284" s="351">
        <v>432.0</v>
      </c>
      <c r="D9284" s="130">
        <v>45398.0</v>
      </c>
      <c r="E9284" s="73" t="s">
        <v>1623</v>
      </c>
      <c r="F9284" s="130" t="s">
        <v>7656</v>
      </c>
      <c r="G9284" s="73" t="s">
        <v>1624</v>
      </c>
      <c r="H9284" s="169"/>
      <c r="I9284" s="287"/>
      <c r="J9284" s="285"/>
      <c r="K9284" s="21"/>
      <c r="L9284" s="21"/>
      <c r="M9284" s="21"/>
      <c r="N9284" s="22">
        <f t="shared" si="2"/>
        <v>46206</v>
      </c>
      <c r="O9284" s="23">
        <f>'RESOLUCIONES EPG'!$N9284-'RESOLUCIONES EPG'!$D9284</f>
        <v>808</v>
      </c>
    </row>
    <row r="9285" ht="15.75" customHeight="1">
      <c r="A9285" s="275" t="str">
        <f>'RESOLUCIONES 2015'!A9280:H9280</f>
        <v/>
      </c>
      <c r="B9285" s="21"/>
      <c r="C9285" s="351">
        <v>433.0</v>
      </c>
      <c r="D9285" s="130">
        <v>45398.0</v>
      </c>
      <c r="E9285" s="73" t="s">
        <v>2727</v>
      </c>
      <c r="F9285" s="130" t="s">
        <v>11319</v>
      </c>
      <c r="G9285" s="73" t="s">
        <v>1624</v>
      </c>
      <c r="H9285" s="169"/>
      <c r="I9285" s="287"/>
      <c r="J9285" s="285"/>
      <c r="K9285" s="21"/>
      <c r="L9285" s="21"/>
      <c r="M9285" s="21"/>
      <c r="N9285" s="22">
        <f t="shared" si="2"/>
        <v>46206</v>
      </c>
      <c r="O9285" s="23">
        <f>'RESOLUCIONES EPG'!$N9285-'RESOLUCIONES EPG'!$D9285</f>
        <v>808</v>
      </c>
    </row>
    <row r="9286" ht="15.75" customHeight="1">
      <c r="A9286" s="275" t="str">
        <f>'RESOLUCIONES 2015'!A9281:H9281</f>
        <v/>
      </c>
      <c r="B9286" s="21"/>
      <c r="C9286" s="351">
        <v>434.0</v>
      </c>
      <c r="D9286" s="130">
        <v>45398.0</v>
      </c>
      <c r="E9286" s="73" t="s">
        <v>10886</v>
      </c>
      <c r="F9286" s="130" t="s">
        <v>11237</v>
      </c>
      <c r="G9286" s="73" t="s">
        <v>1624</v>
      </c>
      <c r="H9286" s="169"/>
      <c r="I9286" s="287"/>
      <c r="J9286" s="285"/>
      <c r="K9286" s="21"/>
      <c r="L9286" s="21"/>
      <c r="M9286" s="21"/>
      <c r="N9286" s="22">
        <f t="shared" si="2"/>
        <v>46206</v>
      </c>
      <c r="O9286" s="23">
        <f>'RESOLUCIONES EPG'!$N9286-'RESOLUCIONES EPG'!$D9286</f>
        <v>808</v>
      </c>
    </row>
    <row r="9287" ht="15.75" customHeight="1">
      <c r="A9287" s="275" t="str">
        <f>'RESOLUCIONES 2015'!A9282:H9282</f>
        <v/>
      </c>
      <c r="B9287" s="21"/>
      <c r="C9287" s="351">
        <v>435.0</v>
      </c>
      <c r="D9287" s="130">
        <v>45398.0</v>
      </c>
      <c r="E9287" s="73" t="s">
        <v>11336</v>
      </c>
      <c r="F9287" s="130" t="s">
        <v>2459</v>
      </c>
      <c r="G9287" s="73" t="s">
        <v>1624</v>
      </c>
      <c r="H9287" s="169"/>
      <c r="I9287" s="287"/>
      <c r="J9287" s="285"/>
      <c r="K9287" s="21"/>
      <c r="L9287" s="21"/>
      <c r="M9287" s="21"/>
      <c r="N9287" s="22">
        <f t="shared" si="2"/>
        <v>46206</v>
      </c>
      <c r="O9287" s="23">
        <f>'RESOLUCIONES EPG'!$N9287-'RESOLUCIONES EPG'!$D9287</f>
        <v>808</v>
      </c>
    </row>
    <row r="9288" ht="15.75" customHeight="1">
      <c r="A9288" s="275" t="str">
        <f>'RESOLUCIONES 2015'!A9283:H9283</f>
        <v/>
      </c>
      <c r="B9288" s="21"/>
      <c r="C9288" s="351">
        <v>436.0</v>
      </c>
      <c r="D9288" s="130">
        <v>45398.0</v>
      </c>
      <c r="E9288" s="73" t="s">
        <v>2435</v>
      </c>
      <c r="F9288" s="130" t="s">
        <v>2436</v>
      </c>
      <c r="G9288" s="73" t="s">
        <v>1624</v>
      </c>
      <c r="H9288" s="169"/>
      <c r="I9288" s="287"/>
      <c r="J9288" s="285"/>
      <c r="K9288" s="21"/>
      <c r="L9288" s="21"/>
      <c r="M9288" s="21"/>
      <c r="N9288" s="22">
        <f t="shared" si="2"/>
        <v>46206</v>
      </c>
      <c r="O9288" s="23">
        <f>'RESOLUCIONES EPG'!$N9288-'RESOLUCIONES EPG'!$D9288</f>
        <v>808</v>
      </c>
    </row>
    <row r="9289" ht="15.75" customHeight="1">
      <c r="A9289" s="275" t="str">
        <f>'RESOLUCIONES 2015'!A9284:H9284</f>
        <v/>
      </c>
      <c r="B9289" s="21"/>
      <c r="C9289" s="351">
        <v>437.0</v>
      </c>
      <c r="D9289" s="130">
        <v>45398.0</v>
      </c>
      <c r="E9289" s="73" t="s">
        <v>5747</v>
      </c>
      <c r="F9289" s="130" t="s">
        <v>11170</v>
      </c>
      <c r="G9289" s="73" t="s">
        <v>1624</v>
      </c>
      <c r="H9289" s="169"/>
      <c r="I9289" s="287"/>
      <c r="J9289" s="285"/>
      <c r="K9289" s="21"/>
      <c r="L9289" s="21"/>
      <c r="M9289" s="21"/>
      <c r="N9289" s="22">
        <f t="shared" si="2"/>
        <v>46206</v>
      </c>
      <c r="O9289" s="23">
        <f>'RESOLUCIONES EPG'!$N9289-'RESOLUCIONES EPG'!$D9289</f>
        <v>808</v>
      </c>
    </row>
    <row r="9290" ht="15.75" customHeight="1">
      <c r="A9290" s="275" t="str">
        <f>'RESOLUCIONES 2015'!A9285:H9285</f>
        <v/>
      </c>
      <c r="B9290" s="21"/>
      <c r="C9290" s="351">
        <v>438.0</v>
      </c>
      <c r="D9290" s="130">
        <v>45398.0</v>
      </c>
      <c r="E9290" s="73" t="s">
        <v>11489</v>
      </c>
      <c r="F9290" s="130" t="s">
        <v>11190</v>
      </c>
      <c r="G9290" s="73" t="s">
        <v>1624</v>
      </c>
      <c r="H9290" s="169"/>
      <c r="I9290" s="287"/>
      <c r="J9290" s="285"/>
      <c r="K9290" s="21"/>
      <c r="L9290" s="21"/>
      <c r="M9290" s="21"/>
      <c r="N9290" s="22">
        <f t="shared" si="2"/>
        <v>46206</v>
      </c>
      <c r="O9290" s="23">
        <f>'RESOLUCIONES EPG'!$N9290-'RESOLUCIONES EPG'!$D9290</f>
        <v>808</v>
      </c>
    </row>
    <row r="9291" ht="15.75" customHeight="1">
      <c r="A9291" s="275" t="str">
        <f>'RESOLUCIONES 2015'!A9286:H9286</f>
        <v/>
      </c>
      <c r="B9291" s="21"/>
      <c r="C9291" s="351">
        <v>439.0</v>
      </c>
      <c r="D9291" s="130">
        <v>45400.0</v>
      </c>
      <c r="E9291" s="73" t="s">
        <v>11490</v>
      </c>
      <c r="F9291" s="130"/>
      <c r="G9291" s="73" t="s">
        <v>11491</v>
      </c>
      <c r="H9291" s="169"/>
      <c r="I9291" s="287"/>
      <c r="J9291" s="285"/>
      <c r="K9291" s="21"/>
      <c r="L9291" s="21"/>
      <c r="M9291" s="21"/>
      <c r="N9291" s="22">
        <f t="shared" si="2"/>
        <v>46206</v>
      </c>
      <c r="O9291" s="23">
        <f>'RESOLUCIONES EPG'!$N9291-'RESOLUCIONES EPG'!$D9291</f>
        <v>806</v>
      </c>
    </row>
    <row r="9292" ht="15.75" customHeight="1">
      <c r="A9292" s="275" t="str">
        <f>'RESOLUCIONES 2015'!A9287:H9287</f>
        <v/>
      </c>
      <c r="B9292" s="21"/>
      <c r="C9292" s="351">
        <v>440.0</v>
      </c>
      <c r="D9292" s="130">
        <v>45401.0</v>
      </c>
      <c r="E9292" s="73" t="s">
        <v>11492</v>
      </c>
      <c r="F9292" s="130" t="s">
        <v>11493</v>
      </c>
      <c r="G9292" s="73" t="s">
        <v>18</v>
      </c>
      <c r="H9292" s="169" t="s">
        <v>4554</v>
      </c>
      <c r="I9292" s="287"/>
      <c r="J9292" s="285"/>
      <c r="K9292" s="21"/>
      <c r="L9292" s="21"/>
      <c r="M9292" s="21"/>
      <c r="N9292" s="22">
        <f t="shared" si="2"/>
        <v>46206</v>
      </c>
      <c r="O9292" s="23">
        <f>'RESOLUCIONES EPG'!$N9292-'RESOLUCIONES EPG'!$D9292</f>
        <v>805</v>
      </c>
    </row>
    <row r="9293" ht="15.75" customHeight="1">
      <c r="A9293" s="275" t="str">
        <f>'RESOLUCIONES 2015'!A9288:H9288</f>
        <v/>
      </c>
      <c r="B9293" s="21"/>
      <c r="C9293" s="351">
        <v>441.0</v>
      </c>
      <c r="D9293" s="130">
        <v>45401.0</v>
      </c>
      <c r="E9293" s="73" t="s">
        <v>11494</v>
      </c>
      <c r="F9293" s="130" t="s">
        <v>11495</v>
      </c>
      <c r="G9293" s="73" t="s">
        <v>18</v>
      </c>
      <c r="H9293" s="169" t="s">
        <v>11159</v>
      </c>
      <c r="I9293" s="287"/>
      <c r="J9293" s="285"/>
      <c r="K9293" s="21"/>
      <c r="L9293" s="21"/>
      <c r="M9293" s="21"/>
      <c r="N9293" s="22">
        <f t="shared" si="2"/>
        <v>46206</v>
      </c>
      <c r="O9293" s="23">
        <f>'RESOLUCIONES EPG'!$N9293-'RESOLUCIONES EPG'!$D9293</f>
        <v>805</v>
      </c>
    </row>
    <row r="9294" ht="15.75" customHeight="1">
      <c r="A9294" s="275" t="str">
        <f>'RESOLUCIONES 2015'!A9289:H9289</f>
        <v/>
      </c>
      <c r="B9294" s="21"/>
      <c r="C9294" s="351">
        <v>442.0</v>
      </c>
      <c r="D9294" s="130">
        <v>45401.0</v>
      </c>
      <c r="E9294" s="73" t="s">
        <v>11496</v>
      </c>
      <c r="F9294" s="130" t="s">
        <v>11497</v>
      </c>
      <c r="G9294" s="73" t="s">
        <v>18</v>
      </c>
      <c r="H9294" s="169" t="s">
        <v>4601</v>
      </c>
      <c r="I9294" s="287"/>
      <c r="J9294" s="285"/>
      <c r="K9294" s="21"/>
      <c r="L9294" s="21"/>
      <c r="M9294" s="21"/>
      <c r="N9294" s="22">
        <f t="shared" si="2"/>
        <v>46206</v>
      </c>
      <c r="O9294" s="23">
        <f>'RESOLUCIONES EPG'!$N9294-'RESOLUCIONES EPG'!$D9294</f>
        <v>805</v>
      </c>
    </row>
    <row r="9295" ht="15.75" customHeight="1">
      <c r="A9295" s="275" t="str">
        <f>'RESOLUCIONES 2015'!A9290:H9290</f>
        <v/>
      </c>
      <c r="B9295" s="21"/>
      <c r="C9295" s="351">
        <v>443.0</v>
      </c>
      <c r="D9295" s="130">
        <v>45401.0</v>
      </c>
      <c r="E9295" s="73" t="s">
        <v>5355</v>
      </c>
      <c r="F9295" s="130" t="s">
        <v>11498</v>
      </c>
      <c r="G9295" s="73" t="s">
        <v>18</v>
      </c>
      <c r="H9295" s="169" t="s">
        <v>1494</v>
      </c>
      <c r="I9295" s="287"/>
      <c r="J9295" s="285"/>
      <c r="K9295" s="21"/>
      <c r="L9295" s="21"/>
      <c r="M9295" s="21"/>
      <c r="N9295" s="22">
        <f t="shared" si="2"/>
        <v>46206</v>
      </c>
      <c r="O9295" s="23">
        <f>'RESOLUCIONES EPG'!$N9295-'RESOLUCIONES EPG'!$D9295</f>
        <v>805</v>
      </c>
    </row>
    <row r="9296" ht="15.75" customHeight="1">
      <c r="A9296" s="275" t="str">
        <f>'RESOLUCIONES 2015'!A9291:H9291</f>
        <v/>
      </c>
      <c r="B9296" s="21"/>
      <c r="C9296" s="351">
        <v>444.0</v>
      </c>
      <c r="D9296" s="130">
        <v>45401.0</v>
      </c>
      <c r="E9296" s="73" t="s">
        <v>11499</v>
      </c>
      <c r="F9296" s="130" t="s">
        <v>11500</v>
      </c>
      <c r="G9296" s="73" t="s">
        <v>18</v>
      </c>
      <c r="H9296" s="169" t="s">
        <v>1915</v>
      </c>
      <c r="I9296" s="295"/>
      <c r="J9296" s="285"/>
      <c r="K9296" s="21"/>
      <c r="L9296" s="21"/>
      <c r="M9296" s="21"/>
      <c r="N9296" s="22">
        <f t="shared" si="2"/>
        <v>46206</v>
      </c>
      <c r="O9296" s="23">
        <f>'RESOLUCIONES EPG'!$N9296-'RESOLUCIONES EPG'!$D9296</f>
        <v>805</v>
      </c>
    </row>
    <row r="9297" ht="15.75" customHeight="1">
      <c r="A9297" s="275" t="str">
        <f>'RESOLUCIONES 2015'!A9292:H9292</f>
        <v/>
      </c>
      <c r="B9297" s="21"/>
      <c r="C9297" s="351">
        <v>445.0</v>
      </c>
      <c r="D9297" s="130">
        <v>45401.0</v>
      </c>
      <c r="E9297" s="73" t="s">
        <v>11501</v>
      </c>
      <c r="F9297" s="130" t="s">
        <v>11502</v>
      </c>
      <c r="G9297" s="73" t="s">
        <v>18</v>
      </c>
      <c r="H9297" s="169" t="s">
        <v>4966</v>
      </c>
      <c r="I9297" s="287"/>
      <c r="J9297" s="285"/>
      <c r="K9297" s="21"/>
      <c r="L9297" s="21"/>
      <c r="M9297" s="21"/>
      <c r="N9297" s="22">
        <f t="shared" si="2"/>
        <v>46206</v>
      </c>
      <c r="O9297" s="23">
        <f>'RESOLUCIONES EPG'!$N9297-'RESOLUCIONES EPG'!$D9297</f>
        <v>805</v>
      </c>
    </row>
    <row r="9298" ht="15.75" customHeight="1">
      <c r="A9298" s="275" t="str">
        <f>'RESOLUCIONES 2015'!A9293:H9293</f>
        <v/>
      </c>
      <c r="B9298" s="21"/>
      <c r="C9298" s="351">
        <v>446.0</v>
      </c>
      <c r="D9298" s="130">
        <v>45401.0</v>
      </c>
      <c r="E9298" s="73" t="s">
        <v>11037</v>
      </c>
      <c r="F9298" s="130" t="s">
        <v>11503</v>
      </c>
      <c r="G9298" s="73" t="s">
        <v>2751</v>
      </c>
      <c r="H9298" s="169"/>
      <c r="J9298" s="296" t="s">
        <v>19</v>
      </c>
      <c r="K9298" s="192" t="s">
        <v>11293</v>
      </c>
      <c r="L9298" s="21"/>
      <c r="M9298" s="21"/>
      <c r="N9298" s="22">
        <f t="shared" si="2"/>
        <v>46206</v>
      </c>
      <c r="O9298" s="23">
        <f>'RESOLUCIONES EPG'!$N9298-'RESOLUCIONES EPG'!$D9298</f>
        <v>805</v>
      </c>
    </row>
    <row r="9299" ht="15.75" customHeight="1">
      <c r="A9299" s="275" t="str">
        <f>'RESOLUCIONES 2015'!A9294:H9294</f>
        <v/>
      </c>
      <c r="B9299" s="21"/>
      <c r="C9299" s="351">
        <v>447.0</v>
      </c>
      <c r="D9299" s="130">
        <v>45401.0</v>
      </c>
      <c r="E9299" s="73" t="s">
        <v>9766</v>
      </c>
      <c r="F9299" s="130" t="s">
        <v>3412</v>
      </c>
      <c r="G9299" s="73" t="s">
        <v>2751</v>
      </c>
      <c r="H9299" s="169"/>
      <c r="I9299" s="287"/>
      <c r="J9299" s="285"/>
      <c r="K9299" s="21"/>
      <c r="L9299" s="21"/>
      <c r="M9299" s="21"/>
      <c r="N9299" s="22">
        <f t="shared" si="2"/>
        <v>46206</v>
      </c>
      <c r="O9299" s="23">
        <f>'RESOLUCIONES EPG'!$N9299-'RESOLUCIONES EPG'!$D9299</f>
        <v>805</v>
      </c>
    </row>
    <row r="9300" ht="15.75" customHeight="1">
      <c r="A9300" s="275" t="str">
        <f>'RESOLUCIONES 2015'!A9295:H9295</f>
        <v/>
      </c>
      <c r="B9300" s="21"/>
      <c r="C9300" s="351">
        <v>448.0</v>
      </c>
      <c r="D9300" s="130">
        <v>45401.0</v>
      </c>
      <c r="E9300" s="73" t="s">
        <v>11504</v>
      </c>
      <c r="F9300" s="130" t="s">
        <v>8533</v>
      </c>
      <c r="G9300" s="73" t="s">
        <v>131</v>
      </c>
      <c r="H9300" s="169"/>
      <c r="I9300" s="296" t="s">
        <v>9794</v>
      </c>
      <c r="J9300" s="285"/>
      <c r="K9300" s="21"/>
      <c r="L9300" s="21"/>
      <c r="M9300" s="21"/>
      <c r="N9300" s="22">
        <f t="shared" si="2"/>
        <v>46206</v>
      </c>
      <c r="O9300" s="23">
        <f>'RESOLUCIONES EPG'!$N9300-'RESOLUCIONES EPG'!$D9300</f>
        <v>805</v>
      </c>
    </row>
    <row r="9301" ht="15.75" customHeight="1">
      <c r="A9301" s="275" t="str">
        <f>'RESOLUCIONES 2015'!A9296:H9296</f>
        <v/>
      </c>
      <c r="B9301" s="21"/>
      <c r="C9301" s="351">
        <v>449.0</v>
      </c>
      <c r="D9301" s="130">
        <v>45401.0</v>
      </c>
      <c r="E9301" s="73" t="s">
        <v>11505</v>
      </c>
      <c r="F9301" s="130" t="s">
        <v>8374</v>
      </c>
      <c r="G9301" s="73" t="s">
        <v>131</v>
      </c>
      <c r="H9301" s="169"/>
      <c r="I9301" s="287"/>
      <c r="J9301" s="285"/>
      <c r="K9301" s="21"/>
      <c r="L9301" s="21"/>
      <c r="M9301" s="21"/>
      <c r="N9301" s="22">
        <f t="shared" si="2"/>
        <v>46206</v>
      </c>
      <c r="O9301" s="23">
        <f>'RESOLUCIONES EPG'!$N9301-'RESOLUCIONES EPG'!$D9301</f>
        <v>805</v>
      </c>
    </row>
    <row r="9302" ht="15.75" customHeight="1">
      <c r="A9302" s="275" t="str">
        <f>'RESOLUCIONES 2015'!A9297:H9297</f>
        <v/>
      </c>
      <c r="B9302" s="21"/>
      <c r="C9302" s="351">
        <v>450.0</v>
      </c>
      <c r="D9302" s="130">
        <v>45401.0</v>
      </c>
      <c r="E9302" s="73" t="s">
        <v>9010</v>
      </c>
      <c r="F9302" s="130" t="s">
        <v>9011</v>
      </c>
      <c r="G9302" s="73" t="s">
        <v>131</v>
      </c>
      <c r="H9302" s="169"/>
      <c r="I9302" s="287"/>
      <c r="J9302" s="285"/>
      <c r="K9302" s="21"/>
      <c r="L9302" s="21"/>
      <c r="M9302" s="21"/>
      <c r="N9302" s="22">
        <f t="shared" si="2"/>
        <v>46206</v>
      </c>
      <c r="O9302" s="23">
        <f>'RESOLUCIONES EPG'!$N9302-'RESOLUCIONES EPG'!$D9302</f>
        <v>805</v>
      </c>
    </row>
    <row r="9303" ht="15.75" customHeight="1">
      <c r="A9303" s="275" t="str">
        <f>'RESOLUCIONES 2015'!A9298:H9298</f>
        <v/>
      </c>
      <c r="B9303" s="21"/>
      <c r="C9303" s="351">
        <v>451.0</v>
      </c>
      <c r="D9303" s="130">
        <v>45401.0</v>
      </c>
      <c r="E9303" s="73" t="s">
        <v>10149</v>
      </c>
      <c r="F9303" s="130" t="s">
        <v>10150</v>
      </c>
      <c r="G9303" s="73" t="s">
        <v>131</v>
      </c>
      <c r="H9303" s="169"/>
      <c r="I9303" s="287"/>
      <c r="J9303" s="285"/>
      <c r="K9303" s="21"/>
      <c r="L9303" s="21"/>
      <c r="M9303" s="21"/>
      <c r="N9303" s="22">
        <f t="shared" si="2"/>
        <v>46206</v>
      </c>
      <c r="O9303" s="23">
        <f>'RESOLUCIONES EPG'!$N9303-'RESOLUCIONES EPG'!$D9303</f>
        <v>805</v>
      </c>
    </row>
    <row r="9304" ht="15.75" customHeight="1">
      <c r="A9304" s="275" t="str">
        <f>'RESOLUCIONES 2015'!A9299:H9299</f>
        <v/>
      </c>
      <c r="B9304" s="21"/>
      <c r="C9304" s="351">
        <v>452.0</v>
      </c>
      <c r="D9304" s="130">
        <v>45404.0</v>
      </c>
      <c r="E9304" s="73" t="s">
        <v>11506</v>
      </c>
      <c r="F9304" s="130" t="s">
        <v>11507</v>
      </c>
      <c r="G9304" s="73" t="s">
        <v>18</v>
      </c>
      <c r="H9304" s="169" t="s">
        <v>9335</v>
      </c>
      <c r="I9304" s="287"/>
      <c r="J9304" s="285"/>
      <c r="K9304" s="21"/>
      <c r="L9304" s="21"/>
      <c r="M9304" s="21"/>
      <c r="N9304" s="22">
        <f t="shared" si="2"/>
        <v>46206</v>
      </c>
      <c r="O9304" s="23">
        <f>'RESOLUCIONES EPG'!$N9304-'RESOLUCIONES EPG'!$D9304</f>
        <v>802</v>
      </c>
    </row>
    <row r="9305" ht="15.75" customHeight="1">
      <c r="A9305" s="275" t="str">
        <f>'RESOLUCIONES 2015'!A9300:H9300</f>
        <v/>
      </c>
      <c r="B9305" s="21"/>
      <c r="C9305" s="351">
        <v>453.0</v>
      </c>
      <c r="D9305" s="130">
        <v>45404.0</v>
      </c>
      <c r="E9305" s="73" t="s">
        <v>7081</v>
      </c>
      <c r="F9305" s="130" t="s">
        <v>11508</v>
      </c>
      <c r="G9305" s="73" t="s">
        <v>18</v>
      </c>
      <c r="H9305" s="169" t="s">
        <v>10686</v>
      </c>
      <c r="I9305" s="287"/>
      <c r="J9305" s="285"/>
      <c r="K9305" s="21"/>
      <c r="L9305" s="21"/>
      <c r="M9305" s="21"/>
      <c r="N9305" s="22">
        <f t="shared" si="2"/>
        <v>46206</v>
      </c>
      <c r="O9305" s="23">
        <f>'RESOLUCIONES EPG'!$N9305-'RESOLUCIONES EPG'!$D9305</f>
        <v>802</v>
      </c>
    </row>
    <row r="9306" ht="15.75" customHeight="1">
      <c r="A9306" s="275" t="str">
        <f>'RESOLUCIONES 2015'!A9301:H9301</f>
        <v/>
      </c>
      <c r="B9306" s="21"/>
      <c r="C9306" s="351">
        <v>454.0</v>
      </c>
      <c r="D9306" s="130">
        <v>45404.0</v>
      </c>
      <c r="E9306" s="73" t="s">
        <v>3077</v>
      </c>
      <c r="F9306" s="130" t="s">
        <v>9196</v>
      </c>
      <c r="G9306" s="73" t="s">
        <v>18</v>
      </c>
      <c r="H9306" s="169" t="s">
        <v>2790</v>
      </c>
      <c r="I9306" s="287"/>
      <c r="J9306" s="285"/>
      <c r="K9306" s="21"/>
      <c r="L9306" s="21"/>
      <c r="M9306" s="21"/>
      <c r="N9306" s="22">
        <f t="shared" si="2"/>
        <v>46206</v>
      </c>
      <c r="O9306" s="23">
        <f>'RESOLUCIONES EPG'!$N9306-'RESOLUCIONES EPG'!$D9306</f>
        <v>802</v>
      </c>
    </row>
    <row r="9307" ht="15.75" customHeight="1">
      <c r="A9307" s="275" t="str">
        <f>'RESOLUCIONES 2015'!A9302:H9302</f>
        <v/>
      </c>
      <c r="B9307" s="21"/>
      <c r="C9307" s="351">
        <v>455.0</v>
      </c>
      <c r="D9307" s="130">
        <v>45404.0</v>
      </c>
      <c r="E9307" s="73" t="s">
        <v>7514</v>
      </c>
      <c r="F9307" s="130" t="s">
        <v>11509</v>
      </c>
      <c r="G9307" s="73" t="s">
        <v>18</v>
      </c>
      <c r="H9307" s="169" t="s">
        <v>4601</v>
      </c>
      <c r="I9307" s="287"/>
      <c r="J9307" s="285"/>
      <c r="K9307" s="21"/>
      <c r="L9307" s="21"/>
      <c r="M9307" s="21"/>
      <c r="N9307" s="22">
        <f t="shared" si="2"/>
        <v>46206</v>
      </c>
      <c r="O9307" s="23">
        <f>'RESOLUCIONES EPG'!$N9307-'RESOLUCIONES EPG'!$D9307</f>
        <v>802</v>
      </c>
    </row>
    <row r="9308" ht="15.75" customHeight="1">
      <c r="A9308" s="275" t="str">
        <f>'RESOLUCIONES 2015'!A9303:H9303</f>
        <v/>
      </c>
      <c r="B9308" s="21"/>
      <c r="C9308" s="351">
        <v>456.0</v>
      </c>
      <c r="D9308" s="130">
        <v>45404.0</v>
      </c>
      <c r="E9308" s="73" t="s">
        <v>11510</v>
      </c>
      <c r="F9308" s="130" t="s">
        <v>11511</v>
      </c>
      <c r="G9308" s="73" t="s">
        <v>18</v>
      </c>
      <c r="H9308" s="169" t="s">
        <v>3057</v>
      </c>
      <c r="I9308" s="287"/>
      <c r="J9308" s="285"/>
      <c r="K9308" s="21"/>
      <c r="L9308" s="21"/>
      <c r="M9308" s="21"/>
      <c r="N9308" s="22">
        <f t="shared" si="2"/>
        <v>46206</v>
      </c>
      <c r="O9308" s="23">
        <f>'RESOLUCIONES EPG'!$N9308-'RESOLUCIONES EPG'!$D9308</f>
        <v>802</v>
      </c>
    </row>
    <row r="9309" ht="15.75" customHeight="1">
      <c r="A9309" s="275" t="str">
        <f>'RESOLUCIONES 2015'!A9304:H9304</f>
        <v/>
      </c>
      <c r="B9309" s="21"/>
      <c r="C9309" s="351">
        <v>457.0</v>
      </c>
      <c r="D9309" s="130">
        <v>45404.0</v>
      </c>
      <c r="E9309" s="73" t="s">
        <v>11512</v>
      </c>
      <c r="F9309" s="130" t="s">
        <v>11513</v>
      </c>
      <c r="G9309" s="73" t="s">
        <v>18</v>
      </c>
      <c r="H9309" s="169" t="s">
        <v>3187</v>
      </c>
      <c r="I9309" s="287"/>
      <c r="J9309" s="285"/>
      <c r="K9309" s="21"/>
      <c r="L9309" s="21"/>
      <c r="M9309" s="21"/>
      <c r="N9309" s="22">
        <f t="shared" si="2"/>
        <v>46206</v>
      </c>
      <c r="O9309" s="23">
        <f>'RESOLUCIONES EPG'!$N9309-'RESOLUCIONES EPG'!$D9309</f>
        <v>802</v>
      </c>
    </row>
    <row r="9310" ht="15.75" customHeight="1">
      <c r="A9310" s="275" t="str">
        <f>'RESOLUCIONES 2015'!A9305:H9305</f>
        <v/>
      </c>
      <c r="B9310" s="21"/>
      <c r="C9310" s="351">
        <v>458.0</v>
      </c>
      <c r="D9310" s="130">
        <v>45408.0</v>
      </c>
      <c r="E9310" s="73" t="s">
        <v>11514</v>
      </c>
      <c r="F9310" s="130" t="s">
        <v>11515</v>
      </c>
      <c r="G9310" s="73" t="s">
        <v>2751</v>
      </c>
      <c r="H9310" s="169"/>
      <c r="I9310" s="287"/>
      <c r="J9310" s="285"/>
      <c r="K9310" s="21"/>
      <c r="L9310" s="21"/>
      <c r="M9310" s="21"/>
      <c r="N9310" s="22">
        <f t="shared" si="2"/>
        <v>46206</v>
      </c>
      <c r="O9310" s="23">
        <f>'RESOLUCIONES EPG'!$N9310-'RESOLUCIONES EPG'!$D9310</f>
        <v>798</v>
      </c>
    </row>
    <row r="9311" ht="15.75" customHeight="1">
      <c r="A9311" s="275" t="str">
        <f>'RESOLUCIONES 2015'!A9306:H9306</f>
        <v/>
      </c>
      <c r="B9311" s="21"/>
      <c r="C9311" s="351">
        <v>459.0</v>
      </c>
      <c r="D9311" s="130">
        <v>45408.0</v>
      </c>
      <c r="E9311" s="73" t="s">
        <v>11454</v>
      </c>
      <c r="F9311" s="130" t="s">
        <v>11516</v>
      </c>
      <c r="G9311" s="73" t="s">
        <v>2751</v>
      </c>
      <c r="H9311" s="169"/>
      <c r="I9311" s="287"/>
      <c r="J9311" s="285"/>
      <c r="K9311" s="21"/>
      <c r="L9311" s="21"/>
      <c r="M9311" s="21"/>
      <c r="N9311" s="22">
        <f t="shared" si="2"/>
        <v>46206</v>
      </c>
      <c r="O9311" s="23">
        <f>'RESOLUCIONES EPG'!$N9311-'RESOLUCIONES EPG'!$D9311</f>
        <v>798</v>
      </c>
    </row>
    <row r="9312" ht="15.75" customHeight="1">
      <c r="A9312" s="275" t="str">
        <f>'RESOLUCIONES 2015'!A9307:H9307</f>
        <v/>
      </c>
      <c r="B9312" s="21"/>
      <c r="C9312" s="351">
        <v>460.0</v>
      </c>
      <c r="D9312" s="130">
        <v>45408.0</v>
      </c>
      <c r="E9312" s="73" t="s">
        <v>11105</v>
      </c>
      <c r="F9312" s="130" t="s">
        <v>11517</v>
      </c>
      <c r="G9312" s="73" t="s">
        <v>2751</v>
      </c>
      <c r="H9312" s="169"/>
      <c r="I9312" s="287"/>
      <c r="J9312" s="285"/>
      <c r="K9312" s="21"/>
      <c r="L9312" s="21"/>
      <c r="M9312" s="21"/>
      <c r="N9312" s="22">
        <f t="shared" si="2"/>
        <v>46206</v>
      </c>
      <c r="O9312" s="23">
        <f>'RESOLUCIONES EPG'!$N9312-'RESOLUCIONES EPG'!$D9312</f>
        <v>798</v>
      </c>
    </row>
    <row r="9313" ht="15.75" customHeight="1">
      <c r="A9313" s="275" t="str">
        <f>'RESOLUCIONES 2015'!A9308:H9308</f>
        <v/>
      </c>
      <c r="B9313" s="21"/>
      <c r="C9313" s="351">
        <v>461.0</v>
      </c>
      <c r="D9313" s="130">
        <v>45408.0</v>
      </c>
      <c r="E9313" s="73" t="s">
        <v>4003</v>
      </c>
      <c r="F9313" s="130" t="s">
        <v>11162</v>
      </c>
      <c r="G9313" s="73" t="s">
        <v>2751</v>
      </c>
      <c r="H9313" s="169"/>
      <c r="I9313" s="358"/>
      <c r="J9313" s="358"/>
      <c r="K9313" s="21"/>
      <c r="L9313" s="21"/>
      <c r="M9313" s="21"/>
      <c r="N9313" s="22">
        <f t="shared" si="2"/>
        <v>46206</v>
      </c>
      <c r="O9313" s="23">
        <f>'RESOLUCIONES EPG'!$N9313-'RESOLUCIONES EPG'!$D9313</f>
        <v>798</v>
      </c>
    </row>
    <row r="9314" ht="15.75" customHeight="1">
      <c r="A9314" s="275" t="str">
        <f>'RESOLUCIONES 2015'!A9309:H9309</f>
        <v/>
      </c>
      <c r="B9314" s="21"/>
      <c r="C9314" s="351">
        <v>462.0</v>
      </c>
      <c r="D9314" s="130">
        <v>45408.0</v>
      </c>
      <c r="E9314" s="73" t="s">
        <v>1459</v>
      </c>
      <c r="F9314" s="130" t="s">
        <v>11518</v>
      </c>
      <c r="G9314" s="73" t="s">
        <v>2751</v>
      </c>
      <c r="H9314" s="169"/>
      <c r="I9314" s="296" t="s">
        <v>11380</v>
      </c>
      <c r="J9314" s="285"/>
      <c r="K9314" s="21"/>
      <c r="L9314" s="21"/>
      <c r="M9314" s="21"/>
      <c r="N9314" s="22">
        <f t="shared" si="2"/>
        <v>46206</v>
      </c>
      <c r="O9314" s="23">
        <f>'RESOLUCIONES EPG'!$N9314-'RESOLUCIONES EPG'!$D9314</f>
        <v>798</v>
      </c>
    </row>
    <row r="9315" ht="15.75" customHeight="1">
      <c r="A9315" s="275" t="str">
        <f>'RESOLUCIONES 2015'!A9310:H9310</f>
        <v/>
      </c>
      <c r="B9315" s="21"/>
      <c r="C9315" s="351">
        <v>463.0</v>
      </c>
      <c r="D9315" s="130">
        <v>45408.0</v>
      </c>
      <c r="E9315" s="73" t="s">
        <v>11156</v>
      </c>
      <c r="F9315" s="130" t="s">
        <v>1285</v>
      </c>
      <c r="G9315" s="73" t="s">
        <v>1624</v>
      </c>
      <c r="H9315" s="169"/>
      <c r="I9315" s="287"/>
      <c r="J9315" s="285"/>
      <c r="K9315" s="21"/>
      <c r="L9315" s="21"/>
      <c r="M9315" s="21"/>
      <c r="N9315" s="22">
        <f t="shared" si="2"/>
        <v>46206</v>
      </c>
      <c r="O9315" s="23">
        <f>'RESOLUCIONES EPG'!$N9315-'RESOLUCIONES EPG'!$D9315</f>
        <v>798</v>
      </c>
    </row>
    <row r="9316" ht="15.75" customHeight="1">
      <c r="A9316" s="275" t="str">
        <f>'RESOLUCIONES 2015'!A9311:H9311</f>
        <v/>
      </c>
      <c r="B9316" s="21"/>
      <c r="C9316" s="351">
        <v>464.0</v>
      </c>
      <c r="D9316" s="130">
        <v>45408.0</v>
      </c>
      <c r="E9316" s="73" t="s">
        <v>10582</v>
      </c>
      <c r="F9316" s="130" t="s">
        <v>11031</v>
      </c>
      <c r="G9316" s="73" t="s">
        <v>1624</v>
      </c>
      <c r="H9316" s="169"/>
      <c r="I9316" s="287"/>
      <c r="J9316" s="285"/>
      <c r="K9316" s="21"/>
      <c r="L9316" s="21"/>
      <c r="M9316" s="21"/>
      <c r="N9316" s="22">
        <f t="shared" si="2"/>
        <v>46206</v>
      </c>
      <c r="O9316" s="23">
        <f>'RESOLUCIONES EPG'!$N9316-'RESOLUCIONES EPG'!$D9316</f>
        <v>798</v>
      </c>
    </row>
    <row r="9317" ht="15.75" customHeight="1">
      <c r="A9317" s="275" t="str">
        <f>'RESOLUCIONES 2015'!A9312:H9312</f>
        <v/>
      </c>
      <c r="B9317" s="21"/>
      <c r="C9317" s="351">
        <v>465.0</v>
      </c>
      <c r="D9317" s="130">
        <v>45408.0</v>
      </c>
      <c r="E9317" s="73" t="s">
        <v>9582</v>
      </c>
      <c r="F9317" s="130" t="s">
        <v>9716</v>
      </c>
      <c r="G9317" s="73" t="s">
        <v>1624</v>
      </c>
      <c r="H9317" s="169"/>
      <c r="I9317" s="287"/>
      <c r="J9317" s="285"/>
      <c r="K9317" s="21"/>
      <c r="L9317" s="21"/>
      <c r="M9317" s="21"/>
      <c r="N9317" s="22">
        <f t="shared" si="2"/>
        <v>46206</v>
      </c>
      <c r="O9317" s="23">
        <f>'RESOLUCIONES EPG'!$N9317-'RESOLUCIONES EPG'!$D9317</f>
        <v>798</v>
      </c>
    </row>
    <row r="9318" ht="15.75" customHeight="1">
      <c r="A9318" s="275" t="str">
        <f>'RESOLUCIONES 2015'!A9313:H9313</f>
        <v/>
      </c>
      <c r="B9318" s="21"/>
      <c r="C9318" s="351">
        <v>466.0</v>
      </c>
      <c r="D9318" s="130">
        <v>45408.0</v>
      </c>
      <c r="E9318" s="73" t="s">
        <v>7061</v>
      </c>
      <c r="F9318" s="130" t="s">
        <v>7947</v>
      </c>
      <c r="G9318" s="73" t="s">
        <v>1624</v>
      </c>
      <c r="H9318" s="169"/>
      <c r="I9318" s="287"/>
      <c r="J9318" s="285"/>
      <c r="K9318" s="21"/>
      <c r="L9318" s="21"/>
      <c r="M9318" s="21"/>
      <c r="N9318" s="22">
        <f t="shared" si="2"/>
        <v>46206</v>
      </c>
      <c r="O9318" s="23">
        <f>'RESOLUCIONES EPG'!$N9318-'RESOLUCIONES EPG'!$D9318</f>
        <v>798</v>
      </c>
    </row>
    <row r="9319" ht="15.75" customHeight="1">
      <c r="A9319" s="275" t="str">
        <f>'RESOLUCIONES 2015'!A9314:H9314</f>
        <v/>
      </c>
      <c r="B9319" s="21"/>
      <c r="C9319" s="351">
        <v>467.0</v>
      </c>
      <c r="D9319" s="130">
        <v>45408.0</v>
      </c>
      <c r="E9319" s="73" t="s">
        <v>2873</v>
      </c>
      <c r="F9319" s="130" t="s">
        <v>10014</v>
      </c>
      <c r="G9319" s="73" t="s">
        <v>1624</v>
      </c>
      <c r="H9319" s="169"/>
      <c r="I9319" s="287"/>
      <c r="J9319" s="285"/>
      <c r="K9319" s="21"/>
      <c r="L9319" s="21"/>
      <c r="M9319" s="21"/>
      <c r="N9319" s="22">
        <f t="shared" si="2"/>
        <v>46206</v>
      </c>
      <c r="O9319" s="23">
        <f>'RESOLUCIONES EPG'!$N9319-'RESOLUCIONES EPG'!$D9319</f>
        <v>798</v>
      </c>
    </row>
    <row r="9320" ht="15.75" customHeight="1">
      <c r="A9320" s="275" t="str">
        <f>'RESOLUCIONES 2015'!A9315:H9315</f>
        <v/>
      </c>
      <c r="B9320" s="21"/>
      <c r="C9320" s="351">
        <v>468.0</v>
      </c>
      <c r="D9320" s="130">
        <v>45408.0</v>
      </c>
      <c r="E9320" s="73" t="s">
        <v>11281</v>
      </c>
      <c r="F9320" s="130" t="s">
        <v>5561</v>
      </c>
      <c r="G9320" s="73" t="s">
        <v>1624</v>
      </c>
      <c r="H9320" s="169"/>
      <c r="I9320" s="287"/>
      <c r="J9320" s="285"/>
      <c r="K9320" s="21"/>
      <c r="L9320" s="21"/>
      <c r="M9320" s="21"/>
      <c r="N9320" s="22">
        <f t="shared" si="2"/>
        <v>46206</v>
      </c>
      <c r="O9320" s="23">
        <f>'RESOLUCIONES EPG'!$N9320-'RESOLUCIONES EPG'!$D9320</f>
        <v>798</v>
      </c>
    </row>
    <row r="9321" ht="15.75" customHeight="1">
      <c r="A9321" s="275" t="str">
        <f>'RESOLUCIONES 2015'!A9316:H9316</f>
        <v/>
      </c>
      <c r="B9321" s="21"/>
      <c r="C9321" s="351">
        <v>469.0</v>
      </c>
      <c r="D9321" s="130">
        <v>45408.0</v>
      </c>
      <c r="E9321" s="73" t="s">
        <v>11282</v>
      </c>
      <c r="F9321" s="130" t="s">
        <v>11140</v>
      </c>
      <c r="G9321" s="73" t="s">
        <v>1624</v>
      </c>
      <c r="H9321" s="169"/>
      <c r="I9321" s="287"/>
      <c r="J9321" s="285"/>
      <c r="K9321" s="21"/>
      <c r="L9321" s="21"/>
      <c r="M9321" s="21"/>
      <c r="N9321" s="22">
        <f t="shared" si="2"/>
        <v>46206</v>
      </c>
      <c r="O9321" s="23">
        <f>'RESOLUCIONES EPG'!$N9321-'RESOLUCIONES EPG'!$D9321</f>
        <v>798</v>
      </c>
    </row>
    <row r="9322" ht="15.75" customHeight="1">
      <c r="A9322" s="275" t="str">
        <f>'RESOLUCIONES 2015'!A9317:H9317</f>
        <v/>
      </c>
      <c r="B9322" s="21"/>
      <c r="C9322" s="351">
        <v>470.0</v>
      </c>
      <c r="D9322" s="130">
        <v>45408.0</v>
      </c>
      <c r="E9322" s="73" t="s">
        <v>11266</v>
      </c>
      <c r="F9322" s="130" t="s">
        <v>11318</v>
      </c>
      <c r="G9322" s="73" t="s">
        <v>1624</v>
      </c>
      <c r="H9322" s="169"/>
      <c r="I9322" s="287"/>
      <c r="J9322" s="285"/>
      <c r="K9322" s="21"/>
      <c r="L9322" s="21"/>
      <c r="M9322" s="21"/>
      <c r="N9322" s="22">
        <f t="shared" si="2"/>
        <v>46206</v>
      </c>
      <c r="O9322" s="23">
        <f>'RESOLUCIONES EPG'!$N9322-'RESOLUCIONES EPG'!$D9322</f>
        <v>798</v>
      </c>
    </row>
    <row r="9323" ht="15.75" customHeight="1">
      <c r="B9323" s="21"/>
      <c r="C9323" s="351">
        <v>471.0</v>
      </c>
      <c r="D9323" s="130">
        <v>45408.0</v>
      </c>
      <c r="E9323" s="73" t="s">
        <v>8990</v>
      </c>
      <c r="F9323" s="130" t="s">
        <v>8474</v>
      </c>
      <c r="G9323" s="73" t="s">
        <v>1624</v>
      </c>
      <c r="H9323" s="169"/>
      <c r="I9323" s="287"/>
      <c r="J9323" s="285"/>
      <c r="K9323" s="21"/>
      <c r="L9323" s="21"/>
      <c r="M9323" s="21"/>
      <c r="N9323" s="22">
        <f t="shared" si="2"/>
        <v>46206</v>
      </c>
      <c r="O9323" s="23">
        <f>'RESOLUCIONES EPG'!$N9323-'RESOLUCIONES EPG'!$D9323</f>
        <v>798</v>
      </c>
    </row>
    <row r="9324" ht="15.75" customHeight="1">
      <c r="B9324" s="21"/>
      <c r="C9324" s="351">
        <v>472.0</v>
      </c>
      <c r="D9324" s="130">
        <v>45408.0</v>
      </c>
      <c r="E9324" s="73" t="s">
        <v>10332</v>
      </c>
      <c r="F9324" s="130" t="s">
        <v>10670</v>
      </c>
      <c r="G9324" s="73" t="s">
        <v>1624</v>
      </c>
      <c r="H9324" s="169"/>
      <c r="I9324" s="287"/>
      <c r="J9324" s="285"/>
      <c r="K9324" s="21"/>
      <c r="L9324" s="21"/>
      <c r="M9324" s="21"/>
      <c r="N9324" s="22">
        <f t="shared" si="2"/>
        <v>46206</v>
      </c>
      <c r="O9324" s="23">
        <f>'RESOLUCIONES EPG'!$N9324-'RESOLUCIONES EPG'!$D9324</f>
        <v>798</v>
      </c>
    </row>
    <row r="9325" ht="15.75" customHeight="1">
      <c r="B9325" s="21"/>
      <c r="C9325" s="351">
        <v>473.0</v>
      </c>
      <c r="D9325" s="130">
        <v>45408.0</v>
      </c>
      <c r="E9325" s="73" t="s">
        <v>11398</v>
      </c>
      <c r="F9325" s="130" t="s">
        <v>11475</v>
      </c>
      <c r="G9325" s="73" t="s">
        <v>1624</v>
      </c>
      <c r="H9325" s="169"/>
      <c r="I9325" s="287"/>
      <c r="J9325" s="285"/>
      <c r="K9325" s="21"/>
      <c r="L9325" s="21"/>
      <c r="M9325" s="21"/>
      <c r="N9325" s="22">
        <f t="shared" si="2"/>
        <v>46206</v>
      </c>
      <c r="O9325" s="23">
        <f>'RESOLUCIONES EPG'!$N9325-'RESOLUCIONES EPG'!$D9325</f>
        <v>798</v>
      </c>
    </row>
    <row r="9326" ht="15.75" customHeight="1">
      <c r="B9326" s="21"/>
      <c r="C9326" s="351">
        <v>474.0</v>
      </c>
      <c r="D9326" s="130">
        <v>45408.0</v>
      </c>
      <c r="E9326" s="73" t="s">
        <v>5781</v>
      </c>
      <c r="F9326" s="130" t="s">
        <v>8583</v>
      </c>
      <c r="G9326" s="73" t="s">
        <v>2253</v>
      </c>
      <c r="H9326" s="169" t="s">
        <v>10091</v>
      </c>
      <c r="I9326" s="287"/>
      <c r="J9326" s="285"/>
      <c r="K9326" s="21"/>
      <c r="L9326" s="21"/>
      <c r="M9326" s="21"/>
      <c r="N9326" s="22">
        <f t="shared" si="2"/>
        <v>46206</v>
      </c>
      <c r="O9326" s="23">
        <f>'RESOLUCIONES EPG'!$N9326-'RESOLUCIONES EPG'!$D9326</f>
        <v>798</v>
      </c>
    </row>
    <row r="9327" ht="15.75" customHeight="1">
      <c r="B9327" s="21"/>
      <c r="C9327" s="351">
        <v>475.0</v>
      </c>
      <c r="D9327" s="130">
        <v>45408.0</v>
      </c>
      <c r="E9327" s="73" t="s">
        <v>7782</v>
      </c>
      <c r="F9327" s="130" t="s">
        <v>7783</v>
      </c>
      <c r="G9327" s="73" t="s">
        <v>2253</v>
      </c>
      <c r="H9327" s="169" t="s">
        <v>9317</v>
      </c>
      <c r="I9327" s="287"/>
      <c r="J9327" s="285"/>
      <c r="K9327" s="21"/>
      <c r="L9327" s="21"/>
      <c r="M9327" s="21"/>
      <c r="N9327" s="22">
        <f t="shared" si="2"/>
        <v>46206</v>
      </c>
      <c r="O9327" s="23">
        <f>'RESOLUCIONES EPG'!$N9327-'RESOLUCIONES EPG'!$D9327</f>
        <v>798</v>
      </c>
    </row>
    <row r="9328" ht="15.75" customHeight="1">
      <c r="B9328" s="21"/>
      <c r="C9328" s="351">
        <v>476.0</v>
      </c>
      <c r="D9328" s="130">
        <v>45408.0</v>
      </c>
      <c r="E9328" s="73" t="s">
        <v>3207</v>
      </c>
      <c r="F9328" s="130" t="s">
        <v>3208</v>
      </c>
      <c r="G9328" s="73" t="s">
        <v>2253</v>
      </c>
      <c r="H9328" s="169" t="s">
        <v>9896</v>
      </c>
      <c r="I9328" s="287"/>
      <c r="J9328" s="285"/>
      <c r="K9328" s="21"/>
      <c r="L9328" s="21"/>
      <c r="M9328" s="21"/>
      <c r="N9328" s="22">
        <f t="shared" si="2"/>
        <v>46206</v>
      </c>
      <c r="O9328" s="23">
        <f>'RESOLUCIONES EPG'!$N9328-'RESOLUCIONES EPG'!$D9328</f>
        <v>798</v>
      </c>
    </row>
    <row r="9329" ht="15.75" customHeight="1">
      <c r="B9329" s="21"/>
      <c r="C9329" s="351">
        <v>477.0</v>
      </c>
      <c r="D9329" s="130">
        <v>45408.0</v>
      </c>
      <c r="E9329" s="73" t="s">
        <v>5192</v>
      </c>
      <c r="F9329" s="130" t="s">
        <v>9050</v>
      </c>
      <c r="G9329" s="73" t="s">
        <v>2253</v>
      </c>
      <c r="H9329" s="169" t="s">
        <v>9325</v>
      </c>
      <c r="I9329" s="287"/>
      <c r="J9329" s="285"/>
      <c r="K9329" s="21"/>
      <c r="L9329" s="21"/>
      <c r="M9329" s="21"/>
      <c r="N9329" s="22">
        <f t="shared" si="2"/>
        <v>46206</v>
      </c>
      <c r="O9329" s="23">
        <f>'RESOLUCIONES EPG'!$N9329-'RESOLUCIONES EPG'!$D9329</f>
        <v>798</v>
      </c>
    </row>
    <row r="9330" ht="15.75" customHeight="1">
      <c r="B9330" s="21"/>
      <c r="C9330" s="351">
        <v>478.0</v>
      </c>
      <c r="D9330" s="130">
        <v>45408.0</v>
      </c>
      <c r="E9330" s="73" t="s">
        <v>1640</v>
      </c>
      <c r="F9330" s="130" t="s">
        <v>9286</v>
      </c>
      <c r="G9330" s="73" t="s">
        <v>8629</v>
      </c>
      <c r="H9330" s="169"/>
      <c r="I9330" s="287"/>
      <c r="J9330" s="285"/>
      <c r="K9330" s="21"/>
      <c r="L9330" s="21"/>
      <c r="M9330" s="21"/>
      <c r="N9330" s="22">
        <f t="shared" si="2"/>
        <v>46206</v>
      </c>
      <c r="O9330" s="23">
        <f>'RESOLUCIONES EPG'!$N9330-'RESOLUCIONES EPG'!$D9330</f>
        <v>798</v>
      </c>
    </row>
    <row r="9331" ht="15.75" customHeight="1">
      <c r="B9331" s="21"/>
      <c r="C9331" s="351">
        <v>479.0</v>
      </c>
      <c r="D9331" s="130">
        <v>45408.0</v>
      </c>
      <c r="E9331" s="73" t="s">
        <v>1479</v>
      </c>
      <c r="F9331" s="130" t="s">
        <v>11519</v>
      </c>
      <c r="G9331" s="73" t="s">
        <v>8629</v>
      </c>
      <c r="H9331" s="169"/>
      <c r="I9331" s="287"/>
      <c r="J9331" s="285"/>
      <c r="K9331" s="21"/>
      <c r="L9331" s="21"/>
      <c r="M9331" s="21"/>
      <c r="N9331" s="22">
        <f t="shared" si="2"/>
        <v>46206</v>
      </c>
      <c r="O9331" s="23">
        <f>'RESOLUCIONES EPG'!$N9331-'RESOLUCIONES EPG'!$D9331</f>
        <v>798</v>
      </c>
    </row>
    <row r="9332" ht="15.75" customHeight="1">
      <c r="B9332" s="21"/>
      <c r="C9332" s="351">
        <v>480.0</v>
      </c>
      <c r="D9332" s="130">
        <v>45408.0</v>
      </c>
      <c r="E9332" s="73" t="s">
        <v>11520</v>
      </c>
      <c r="F9332" s="130" t="s">
        <v>11521</v>
      </c>
      <c r="G9332" s="73" t="s">
        <v>18</v>
      </c>
      <c r="H9332" s="169" t="s">
        <v>2850</v>
      </c>
      <c r="I9332" s="287"/>
      <c r="J9332" s="285"/>
      <c r="K9332" s="21"/>
      <c r="L9332" s="21"/>
      <c r="M9332" s="21"/>
      <c r="N9332" s="22">
        <f t="shared" si="2"/>
        <v>46206</v>
      </c>
      <c r="O9332" s="23">
        <f>'RESOLUCIONES EPG'!$N9332-'RESOLUCIONES EPG'!$D9332</f>
        <v>798</v>
      </c>
    </row>
    <row r="9333" ht="15.75" customHeight="1">
      <c r="B9333" s="21"/>
      <c r="C9333" s="351">
        <v>481.0</v>
      </c>
      <c r="D9333" s="130">
        <v>45408.0</v>
      </c>
      <c r="E9333" s="73" t="s">
        <v>7423</v>
      </c>
      <c r="F9333" s="130" t="s">
        <v>11522</v>
      </c>
      <c r="G9333" s="73" t="s">
        <v>18</v>
      </c>
      <c r="H9333" s="169" t="s">
        <v>6353</v>
      </c>
      <c r="I9333" s="287"/>
      <c r="J9333" s="285"/>
      <c r="K9333" s="21"/>
      <c r="L9333" s="21"/>
      <c r="M9333" s="21"/>
      <c r="N9333" s="22">
        <f t="shared" si="2"/>
        <v>46206</v>
      </c>
      <c r="O9333" s="23">
        <f>'RESOLUCIONES EPG'!$N9333-'RESOLUCIONES EPG'!$D9333</f>
        <v>798</v>
      </c>
    </row>
    <row r="9334" ht="15.75" customHeight="1">
      <c r="B9334" s="21"/>
      <c r="C9334" s="351">
        <v>482.0</v>
      </c>
      <c r="D9334" s="130">
        <v>45411.0</v>
      </c>
      <c r="E9334" s="73" t="s">
        <v>4477</v>
      </c>
      <c r="F9334" s="130" t="s">
        <v>3455</v>
      </c>
      <c r="G9334" s="73" t="s">
        <v>11444</v>
      </c>
      <c r="H9334" s="169"/>
      <c r="I9334" s="287"/>
      <c r="J9334" s="285"/>
      <c r="K9334" s="21"/>
      <c r="L9334" s="21"/>
      <c r="M9334" s="21"/>
      <c r="N9334" s="22">
        <f t="shared" si="2"/>
        <v>46206</v>
      </c>
      <c r="O9334" s="23">
        <f>'RESOLUCIONES EPG'!$N9334-'RESOLUCIONES EPG'!$D9334</f>
        <v>795</v>
      </c>
    </row>
    <row r="9335" ht="15.75" customHeight="1">
      <c r="B9335" s="21"/>
      <c r="C9335" s="351">
        <v>483.0</v>
      </c>
      <c r="D9335" s="130">
        <v>45411.0</v>
      </c>
      <c r="E9335" s="73" t="s">
        <v>4592</v>
      </c>
      <c r="F9335" s="130" t="s">
        <v>10263</v>
      </c>
      <c r="G9335" s="73" t="s">
        <v>11444</v>
      </c>
      <c r="H9335" s="169"/>
      <c r="I9335" s="287"/>
      <c r="J9335" s="285"/>
      <c r="K9335" s="21"/>
      <c r="L9335" s="21"/>
      <c r="M9335" s="21"/>
      <c r="N9335" s="22">
        <f t="shared" si="2"/>
        <v>46206</v>
      </c>
      <c r="O9335" s="23">
        <f>'RESOLUCIONES EPG'!$N9335-'RESOLUCIONES EPG'!$D9335</f>
        <v>795</v>
      </c>
    </row>
    <row r="9336" ht="15.75" customHeight="1">
      <c r="B9336" s="21"/>
      <c r="C9336" s="351">
        <v>484.0</v>
      </c>
      <c r="D9336" s="130">
        <v>45411.0</v>
      </c>
      <c r="E9336" s="73" t="s">
        <v>10559</v>
      </c>
      <c r="F9336" s="130" t="s">
        <v>10560</v>
      </c>
      <c r="G9336" s="73" t="s">
        <v>11444</v>
      </c>
      <c r="H9336" s="169"/>
      <c r="I9336" s="287"/>
      <c r="J9336" s="285"/>
      <c r="K9336" s="21"/>
      <c r="L9336" s="21"/>
      <c r="M9336" s="21"/>
      <c r="N9336" s="22">
        <f t="shared" si="2"/>
        <v>46206</v>
      </c>
      <c r="O9336" s="23">
        <f>'RESOLUCIONES EPG'!$N9336-'RESOLUCIONES EPG'!$D9336</f>
        <v>795</v>
      </c>
    </row>
    <row r="9337" ht="15.75" customHeight="1">
      <c r="B9337" s="21"/>
      <c r="C9337" s="351">
        <v>485.0</v>
      </c>
      <c r="D9337" s="130">
        <v>45411.0</v>
      </c>
      <c r="E9337" s="73" t="s">
        <v>1558</v>
      </c>
      <c r="F9337" s="130" t="s">
        <v>8373</v>
      </c>
      <c r="G9337" s="73" t="s">
        <v>11444</v>
      </c>
      <c r="H9337" s="169"/>
      <c r="I9337" s="287"/>
      <c r="J9337" s="285"/>
      <c r="K9337" s="21"/>
      <c r="L9337" s="21"/>
      <c r="M9337" s="21"/>
      <c r="N9337" s="22">
        <f t="shared" si="2"/>
        <v>46206</v>
      </c>
      <c r="O9337" s="23">
        <f>'RESOLUCIONES EPG'!$N9337-'RESOLUCIONES EPG'!$D9337</f>
        <v>795</v>
      </c>
    </row>
    <row r="9338" ht="15.75" customHeight="1">
      <c r="B9338" s="21"/>
      <c r="C9338" s="351">
        <v>486.0</v>
      </c>
      <c r="D9338" s="130">
        <v>45414.0</v>
      </c>
      <c r="E9338" s="73" t="s">
        <v>8994</v>
      </c>
      <c r="F9338" s="130" t="s">
        <v>8995</v>
      </c>
      <c r="G9338" s="73" t="s">
        <v>1593</v>
      </c>
      <c r="H9338" s="253">
        <v>45421.0</v>
      </c>
      <c r="I9338" s="287"/>
      <c r="J9338" s="285"/>
      <c r="K9338" s="21"/>
      <c r="L9338" s="21"/>
      <c r="M9338" s="21"/>
      <c r="N9338" s="22">
        <f t="shared" si="2"/>
        <v>46206</v>
      </c>
      <c r="O9338" s="23">
        <f>'RESOLUCIONES EPG'!$N9338-'RESOLUCIONES EPG'!$D9338</f>
        <v>792</v>
      </c>
    </row>
    <row r="9339" ht="15.75" customHeight="1">
      <c r="B9339" s="21"/>
      <c r="C9339" s="351">
        <v>487.0</v>
      </c>
      <c r="D9339" s="130">
        <v>45414.0</v>
      </c>
      <c r="E9339" s="73" t="s">
        <v>3394</v>
      </c>
      <c r="F9339" s="130" t="s">
        <v>9466</v>
      </c>
      <c r="G9339" s="73" t="s">
        <v>1593</v>
      </c>
      <c r="H9339" s="253">
        <v>45421.0</v>
      </c>
      <c r="I9339" s="287"/>
      <c r="J9339" s="285"/>
      <c r="K9339" s="21"/>
      <c r="L9339" s="21"/>
      <c r="M9339" s="21"/>
      <c r="N9339" s="22">
        <f t="shared" si="2"/>
        <v>46206</v>
      </c>
      <c r="O9339" s="23">
        <f>'RESOLUCIONES EPG'!$N9339-'RESOLUCIONES EPG'!$D9339</f>
        <v>792</v>
      </c>
    </row>
    <row r="9340" ht="15.75" customHeight="1">
      <c r="B9340" s="21"/>
      <c r="C9340" s="351">
        <v>488.0</v>
      </c>
      <c r="D9340" s="130">
        <v>45414.0</v>
      </c>
      <c r="E9340" s="73" t="s">
        <v>2196</v>
      </c>
      <c r="F9340" s="130" t="s">
        <v>10483</v>
      </c>
      <c r="G9340" s="73" t="s">
        <v>1593</v>
      </c>
      <c r="H9340" s="253">
        <v>45422.0</v>
      </c>
      <c r="I9340" s="287"/>
      <c r="J9340" s="285"/>
      <c r="K9340" s="21"/>
      <c r="L9340" s="21"/>
      <c r="M9340" s="21"/>
      <c r="N9340" s="22">
        <f t="shared" si="2"/>
        <v>46206</v>
      </c>
      <c r="O9340" s="23">
        <f>'RESOLUCIONES EPG'!$N9340-'RESOLUCIONES EPG'!$D9340</f>
        <v>792</v>
      </c>
    </row>
    <row r="9341" ht="15.75" customHeight="1">
      <c r="B9341" s="21"/>
      <c r="C9341" s="351">
        <v>489.0</v>
      </c>
      <c r="D9341" s="130">
        <v>45414.0</v>
      </c>
      <c r="E9341" s="73" t="s">
        <v>6152</v>
      </c>
      <c r="F9341" s="130" t="s">
        <v>11523</v>
      </c>
      <c r="G9341" s="73" t="s">
        <v>1593</v>
      </c>
      <c r="H9341" s="253">
        <v>45425.0</v>
      </c>
      <c r="I9341" s="287"/>
      <c r="J9341" s="285"/>
      <c r="K9341" s="21"/>
      <c r="L9341" s="21"/>
      <c r="M9341" s="21"/>
      <c r="N9341" s="22">
        <f t="shared" si="2"/>
        <v>46206</v>
      </c>
      <c r="O9341" s="23">
        <f>'RESOLUCIONES EPG'!$N9341-'RESOLUCIONES EPG'!$D9341</f>
        <v>792</v>
      </c>
    </row>
    <row r="9342" ht="15.75" customHeight="1">
      <c r="B9342" s="21"/>
      <c r="C9342" s="351">
        <v>490.0</v>
      </c>
      <c r="D9342" s="130">
        <v>45414.0</v>
      </c>
      <c r="E9342" s="73" t="s">
        <v>7641</v>
      </c>
      <c r="F9342" s="130" t="s">
        <v>11000</v>
      </c>
      <c r="G9342" s="73" t="s">
        <v>1593</v>
      </c>
      <c r="H9342" s="253">
        <v>45426.0</v>
      </c>
      <c r="I9342" s="287"/>
      <c r="J9342" s="285"/>
      <c r="K9342" s="21"/>
      <c r="L9342" s="21"/>
      <c r="M9342" s="21"/>
      <c r="N9342" s="22">
        <f t="shared" si="2"/>
        <v>46206</v>
      </c>
      <c r="O9342" s="23">
        <f>'RESOLUCIONES EPG'!$N9342-'RESOLUCIONES EPG'!$D9342</f>
        <v>792</v>
      </c>
    </row>
    <row r="9343" ht="15.75" customHeight="1">
      <c r="B9343" s="21"/>
      <c r="C9343" s="351">
        <v>491.0</v>
      </c>
      <c r="D9343" s="130">
        <v>45419.0</v>
      </c>
      <c r="E9343" s="73" t="s">
        <v>8605</v>
      </c>
      <c r="F9343" s="130" t="s">
        <v>11338</v>
      </c>
      <c r="G9343" s="73" t="s">
        <v>1593</v>
      </c>
      <c r="H9343" s="253">
        <v>45427.0</v>
      </c>
      <c r="I9343" s="287"/>
      <c r="J9343" s="285"/>
      <c r="K9343" s="21"/>
      <c r="L9343" s="21"/>
      <c r="M9343" s="21"/>
      <c r="N9343" s="22">
        <f t="shared" si="2"/>
        <v>46206</v>
      </c>
      <c r="O9343" s="23">
        <f>'RESOLUCIONES EPG'!$N9343-'RESOLUCIONES EPG'!$D9343</f>
        <v>787</v>
      </c>
    </row>
    <row r="9344" ht="15.75" customHeight="1">
      <c r="B9344" s="21"/>
      <c r="C9344" s="351">
        <v>492.0</v>
      </c>
      <c r="D9344" s="130">
        <v>45419.0</v>
      </c>
      <c r="E9344" s="73" t="s">
        <v>9637</v>
      </c>
      <c r="F9344" s="130" t="s">
        <v>9638</v>
      </c>
      <c r="G9344" s="73" t="s">
        <v>1593</v>
      </c>
      <c r="H9344" s="253">
        <v>45427.0</v>
      </c>
      <c r="I9344" s="287"/>
      <c r="J9344" s="285"/>
      <c r="K9344" s="21"/>
      <c r="L9344" s="21"/>
      <c r="M9344" s="21"/>
      <c r="N9344" s="22">
        <f t="shared" si="2"/>
        <v>46206</v>
      </c>
      <c r="O9344" s="23">
        <f>'RESOLUCIONES EPG'!$N9344-'RESOLUCIONES EPG'!$D9344</f>
        <v>787</v>
      </c>
    </row>
    <row r="9345" ht="15.75" customHeight="1">
      <c r="B9345" s="21"/>
      <c r="C9345" s="351">
        <v>493.0</v>
      </c>
      <c r="D9345" s="130">
        <v>45419.0</v>
      </c>
      <c r="E9345" s="73" t="s">
        <v>8582</v>
      </c>
      <c r="F9345" s="130" t="s">
        <v>10915</v>
      </c>
      <c r="G9345" s="73" t="s">
        <v>1593</v>
      </c>
      <c r="H9345" s="253">
        <v>45429.0</v>
      </c>
      <c r="I9345" s="287"/>
      <c r="J9345" s="285"/>
      <c r="K9345" s="21"/>
      <c r="L9345" s="21"/>
      <c r="M9345" s="21"/>
      <c r="N9345" s="22">
        <f t="shared" si="2"/>
        <v>46206</v>
      </c>
      <c r="O9345" s="23">
        <f>'RESOLUCIONES EPG'!$N9345-'RESOLUCIONES EPG'!$D9345</f>
        <v>787</v>
      </c>
    </row>
    <row r="9346" ht="15.75" customHeight="1">
      <c r="B9346" s="21"/>
      <c r="C9346" s="351">
        <v>494.0</v>
      </c>
      <c r="D9346" s="130">
        <v>45420.0</v>
      </c>
      <c r="E9346" s="73" t="s">
        <v>9718</v>
      </c>
      <c r="F9346" s="130" t="s">
        <v>832</v>
      </c>
      <c r="G9346" s="73" t="s">
        <v>131</v>
      </c>
      <c r="H9346" s="169"/>
      <c r="I9346" s="287"/>
      <c r="J9346" s="285"/>
      <c r="K9346" s="21"/>
      <c r="L9346" s="21"/>
      <c r="M9346" s="21"/>
      <c r="N9346" s="22">
        <f t="shared" si="2"/>
        <v>46206</v>
      </c>
      <c r="O9346" s="23">
        <f>'RESOLUCIONES EPG'!$N9346-'RESOLUCIONES EPG'!$D9346</f>
        <v>786</v>
      </c>
    </row>
    <row r="9347" ht="15.75" customHeight="1">
      <c r="B9347" s="21"/>
      <c r="C9347" s="351">
        <v>495.0</v>
      </c>
      <c r="D9347" s="130">
        <v>45420.0</v>
      </c>
      <c r="E9347" s="73" t="s">
        <v>1640</v>
      </c>
      <c r="F9347" s="130" t="s">
        <v>2261</v>
      </c>
      <c r="G9347" s="73" t="s">
        <v>131</v>
      </c>
      <c r="H9347" s="169"/>
      <c r="I9347" s="287"/>
      <c r="J9347" s="285"/>
      <c r="K9347" s="21"/>
      <c r="L9347" s="21"/>
      <c r="M9347" s="21"/>
      <c r="N9347" s="22">
        <f t="shared" si="2"/>
        <v>46206</v>
      </c>
      <c r="O9347" s="23">
        <f>'RESOLUCIONES EPG'!$N9347-'RESOLUCIONES EPG'!$D9347</f>
        <v>786</v>
      </c>
    </row>
    <row r="9348" ht="15.75" customHeight="1">
      <c r="B9348" s="21"/>
      <c r="C9348" s="351">
        <v>496.0</v>
      </c>
      <c r="D9348" s="130">
        <v>45420.0</v>
      </c>
      <c r="E9348" s="73" t="s">
        <v>7273</v>
      </c>
      <c r="F9348" s="130" t="s">
        <v>10354</v>
      </c>
      <c r="G9348" s="73" t="s">
        <v>1624</v>
      </c>
      <c r="H9348" s="169"/>
      <c r="I9348" s="358"/>
      <c r="J9348" s="358"/>
      <c r="K9348" s="21"/>
      <c r="L9348" s="21"/>
      <c r="M9348" s="21"/>
      <c r="N9348" s="22">
        <f t="shared" si="2"/>
        <v>46206</v>
      </c>
      <c r="O9348" s="23">
        <f>'RESOLUCIONES EPG'!$N9348-'RESOLUCIONES EPG'!$D9348</f>
        <v>786</v>
      </c>
    </row>
    <row r="9349" ht="15.75" customHeight="1">
      <c r="B9349" s="21"/>
      <c r="C9349" s="351">
        <v>497.0</v>
      </c>
      <c r="D9349" s="130">
        <v>45420.0</v>
      </c>
      <c r="E9349" s="73" t="s">
        <v>10071</v>
      </c>
      <c r="F9349" s="290" t="s">
        <v>10660</v>
      </c>
      <c r="G9349" s="73" t="s">
        <v>1624</v>
      </c>
      <c r="H9349" s="169"/>
      <c r="I9349" s="292"/>
      <c r="J9349" s="293"/>
      <c r="K9349" s="21"/>
      <c r="L9349" s="21"/>
      <c r="M9349" s="21"/>
      <c r="N9349" s="22">
        <f t="shared" si="2"/>
        <v>46206</v>
      </c>
      <c r="O9349" s="23">
        <f>'RESOLUCIONES EPG'!$N9349-'RESOLUCIONES EPG'!$D9349</f>
        <v>786</v>
      </c>
    </row>
    <row r="9350" ht="15.75" customHeight="1">
      <c r="B9350" s="21"/>
      <c r="C9350" s="351">
        <v>498.0</v>
      </c>
      <c r="D9350" s="130">
        <v>45420.0</v>
      </c>
      <c r="E9350" s="73" t="s">
        <v>11315</v>
      </c>
      <c r="F9350" s="130" t="s">
        <v>11423</v>
      </c>
      <c r="G9350" s="73" t="s">
        <v>1624</v>
      </c>
      <c r="H9350" s="169"/>
      <c r="I9350" s="287"/>
      <c r="J9350" s="285"/>
      <c r="K9350" s="21"/>
      <c r="L9350" s="21"/>
      <c r="M9350" s="21"/>
      <c r="N9350" s="22">
        <f t="shared" si="2"/>
        <v>46206</v>
      </c>
      <c r="O9350" s="23">
        <f>'RESOLUCIONES EPG'!$N9350-'RESOLUCIONES EPG'!$D9350</f>
        <v>786</v>
      </c>
    </row>
    <row r="9351" ht="15.75" customHeight="1">
      <c r="B9351" s="21"/>
      <c r="C9351" s="351">
        <v>499.0</v>
      </c>
      <c r="D9351" s="130">
        <v>45420.0</v>
      </c>
      <c r="E9351" s="73" t="s">
        <v>9292</v>
      </c>
      <c r="F9351" s="130" t="s">
        <v>10167</v>
      </c>
      <c r="G9351" s="73" t="s">
        <v>1624</v>
      </c>
      <c r="H9351" s="169"/>
      <c r="I9351" s="287"/>
      <c r="J9351" s="285"/>
      <c r="K9351" s="21"/>
      <c r="L9351" s="21"/>
      <c r="M9351" s="21"/>
      <c r="N9351" s="22">
        <f t="shared" si="2"/>
        <v>46206</v>
      </c>
      <c r="O9351" s="23">
        <f>'RESOLUCIONES EPG'!$N9351-'RESOLUCIONES EPG'!$D9351</f>
        <v>786</v>
      </c>
    </row>
    <row r="9352" ht="15.75" customHeight="1">
      <c r="B9352" s="21"/>
      <c r="C9352" s="351">
        <v>500.0</v>
      </c>
      <c r="D9352" s="130">
        <v>45420.0</v>
      </c>
      <c r="E9352" s="73" t="s">
        <v>11524</v>
      </c>
      <c r="F9352" s="130" t="s">
        <v>6091</v>
      </c>
      <c r="G9352" s="73" t="s">
        <v>1624</v>
      </c>
      <c r="H9352" s="169"/>
      <c r="I9352" s="287"/>
      <c r="J9352" s="285"/>
      <c r="K9352" s="21"/>
      <c r="L9352" s="21"/>
      <c r="M9352" s="21"/>
      <c r="N9352" s="22">
        <f t="shared" si="2"/>
        <v>46206</v>
      </c>
      <c r="O9352" s="23">
        <f>'RESOLUCIONES EPG'!$N9352-'RESOLUCIONES EPG'!$D9352</f>
        <v>786</v>
      </c>
    </row>
    <row r="9353" ht="15.75" customHeight="1">
      <c r="B9353" s="21"/>
      <c r="C9353" s="351">
        <v>501.0</v>
      </c>
      <c r="D9353" s="130">
        <v>45420.0</v>
      </c>
      <c r="E9353" s="73" t="s">
        <v>9569</v>
      </c>
      <c r="F9353" s="130" t="s">
        <v>9570</v>
      </c>
      <c r="G9353" s="73" t="s">
        <v>1624</v>
      </c>
      <c r="H9353" s="169"/>
      <c r="I9353" s="287"/>
      <c r="J9353" s="285"/>
      <c r="K9353" s="21"/>
      <c r="L9353" s="21"/>
      <c r="M9353" s="21"/>
      <c r="N9353" s="22">
        <f t="shared" si="2"/>
        <v>46206</v>
      </c>
      <c r="O9353" s="23">
        <f>'RESOLUCIONES EPG'!$N9353-'RESOLUCIONES EPG'!$D9353</f>
        <v>786</v>
      </c>
    </row>
    <row r="9354" ht="15.75" customHeight="1">
      <c r="B9354" s="21"/>
      <c r="C9354" s="351">
        <v>502.0</v>
      </c>
      <c r="D9354" s="130">
        <v>45420.0</v>
      </c>
      <c r="E9354" s="73" t="s">
        <v>11525</v>
      </c>
      <c r="F9354" s="130" t="s">
        <v>11147</v>
      </c>
      <c r="G9354" s="73" t="s">
        <v>1624</v>
      </c>
      <c r="H9354" s="169"/>
      <c r="I9354" s="287"/>
      <c r="J9354" s="285"/>
      <c r="K9354" s="21"/>
      <c r="L9354" s="21"/>
      <c r="M9354" s="21"/>
      <c r="N9354" s="22">
        <f t="shared" si="2"/>
        <v>46206</v>
      </c>
      <c r="O9354" s="23">
        <f>'RESOLUCIONES EPG'!$N9354-'RESOLUCIONES EPG'!$D9354</f>
        <v>786</v>
      </c>
    </row>
    <row r="9355" ht="15.75" customHeight="1">
      <c r="B9355" s="21"/>
      <c r="C9355" s="351">
        <v>503.0</v>
      </c>
      <c r="D9355" s="130">
        <v>45420.0</v>
      </c>
      <c r="E9355" s="73" t="s">
        <v>11526</v>
      </c>
      <c r="F9355" s="130" t="s">
        <v>6209</v>
      </c>
      <c r="G9355" s="73" t="s">
        <v>1624</v>
      </c>
      <c r="H9355" s="169"/>
      <c r="I9355" s="287"/>
      <c r="J9355" s="285"/>
      <c r="K9355" s="21"/>
      <c r="L9355" s="21"/>
      <c r="M9355" s="21"/>
      <c r="N9355" s="22">
        <f t="shared" si="2"/>
        <v>46206</v>
      </c>
      <c r="O9355" s="23">
        <f>'RESOLUCIONES EPG'!$N9355-'RESOLUCIONES EPG'!$D9355</f>
        <v>786</v>
      </c>
    </row>
    <row r="9356" ht="15.75" customHeight="1">
      <c r="B9356" s="21"/>
      <c r="C9356" s="351">
        <v>504.0</v>
      </c>
      <c r="D9356" s="130">
        <v>45420.0</v>
      </c>
      <c r="E9356" s="73" t="s">
        <v>11527</v>
      </c>
      <c r="F9356" s="130" t="s">
        <v>11468</v>
      </c>
      <c r="G9356" s="73" t="s">
        <v>1624</v>
      </c>
      <c r="H9356" s="169"/>
      <c r="I9356" s="287"/>
      <c r="J9356" s="285"/>
      <c r="K9356" s="21"/>
      <c r="L9356" s="21"/>
      <c r="M9356" s="21"/>
      <c r="N9356" s="22">
        <f t="shared" si="2"/>
        <v>46206</v>
      </c>
      <c r="O9356" s="23">
        <f>'RESOLUCIONES EPG'!$N9356-'RESOLUCIONES EPG'!$D9356</f>
        <v>786</v>
      </c>
    </row>
    <row r="9357" ht="15.75" customHeight="1">
      <c r="B9357" s="21"/>
      <c r="C9357" s="351">
        <v>505.0</v>
      </c>
      <c r="D9357" s="130">
        <v>45420.0</v>
      </c>
      <c r="E9357" s="73" t="s">
        <v>11131</v>
      </c>
      <c r="F9357" s="130" t="s">
        <v>11132</v>
      </c>
      <c r="G9357" s="73" t="s">
        <v>1624</v>
      </c>
      <c r="H9357" s="169"/>
      <c r="I9357" s="287"/>
      <c r="J9357" s="285"/>
      <c r="K9357" s="21"/>
      <c r="L9357" s="21"/>
      <c r="M9357" s="21"/>
      <c r="N9357" s="22">
        <f t="shared" si="2"/>
        <v>46206</v>
      </c>
      <c r="O9357" s="23">
        <f>'RESOLUCIONES EPG'!$N9357-'RESOLUCIONES EPG'!$D9357</f>
        <v>786</v>
      </c>
    </row>
    <row r="9358" ht="15.75" customHeight="1">
      <c r="B9358" s="21"/>
      <c r="C9358" s="351">
        <v>506.0</v>
      </c>
      <c r="D9358" s="130">
        <v>45420.0</v>
      </c>
      <c r="E9358" s="73" t="s">
        <v>10969</v>
      </c>
      <c r="F9358" s="130" t="s">
        <v>10970</v>
      </c>
      <c r="G9358" s="73" t="s">
        <v>1624</v>
      </c>
      <c r="H9358" s="169"/>
      <c r="I9358" s="287"/>
      <c r="J9358" s="285"/>
      <c r="K9358" s="21"/>
      <c r="L9358" s="21"/>
      <c r="M9358" s="21"/>
      <c r="N9358" s="22">
        <f t="shared" si="2"/>
        <v>46206</v>
      </c>
      <c r="O9358" s="23">
        <f>'RESOLUCIONES EPG'!$N9358-'RESOLUCIONES EPG'!$D9358</f>
        <v>786</v>
      </c>
    </row>
    <row r="9359" ht="15.75" customHeight="1">
      <c r="B9359" s="21"/>
      <c r="C9359" s="351">
        <v>507.0</v>
      </c>
      <c r="D9359" s="130">
        <v>45420.0</v>
      </c>
      <c r="E9359" s="73" t="s">
        <v>11528</v>
      </c>
      <c r="F9359" s="130" t="s">
        <v>11529</v>
      </c>
      <c r="G9359" s="73" t="s">
        <v>18</v>
      </c>
      <c r="H9359" s="169"/>
      <c r="I9359" s="287"/>
      <c r="J9359" s="285"/>
      <c r="K9359" s="21"/>
      <c r="L9359" s="21"/>
      <c r="M9359" s="21"/>
      <c r="N9359" s="22">
        <f t="shared" si="2"/>
        <v>46206</v>
      </c>
      <c r="O9359" s="23">
        <f>'RESOLUCIONES EPG'!$N9359-'RESOLUCIONES EPG'!$D9359</f>
        <v>786</v>
      </c>
    </row>
    <row r="9360" ht="15.75" customHeight="1">
      <c r="B9360" s="21"/>
      <c r="C9360" s="351">
        <v>508.0</v>
      </c>
      <c r="D9360" s="130">
        <v>45420.0</v>
      </c>
      <c r="E9360" s="73" t="s">
        <v>11530</v>
      </c>
      <c r="F9360" s="130" t="s">
        <v>11531</v>
      </c>
      <c r="G9360" s="73" t="s">
        <v>18</v>
      </c>
      <c r="H9360" s="169"/>
      <c r="I9360" s="287"/>
      <c r="J9360" s="285"/>
      <c r="K9360" s="21"/>
      <c r="L9360" s="21"/>
      <c r="M9360" s="21"/>
      <c r="N9360" s="22">
        <f t="shared" si="2"/>
        <v>46206</v>
      </c>
      <c r="O9360" s="23">
        <f>'RESOLUCIONES EPG'!$N9360-'RESOLUCIONES EPG'!$D9360</f>
        <v>786</v>
      </c>
    </row>
    <row r="9361" ht="15.75" customHeight="1">
      <c r="B9361" s="21"/>
      <c r="C9361" s="351">
        <v>509.0</v>
      </c>
      <c r="D9361" s="130">
        <v>45420.0</v>
      </c>
      <c r="E9361" s="73" t="s">
        <v>7970</v>
      </c>
      <c r="F9361" s="130" t="s">
        <v>11532</v>
      </c>
      <c r="G9361" s="73" t="s">
        <v>18</v>
      </c>
      <c r="H9361" s="169"/>
      <c r="I9361" s="287"/>
      <c r="J9361" s="285"/>
      <c r="K9361" s="21"/>
      <c r="L9361" s="21"/>
      <c r="M9361" s="21"/>
      <c r="N9361" s="22">
        <f t="shared" si="2"/>
        <v>46206</v>
      </c>
      <c r="O9361" s="23">
        <f>'RESOLUCIONES EPG'!$N9361-'RESOLUCIONES EPG'!$D9361</f>
        <v>786</v>
      </c>
    </row>
    <row r="9362" ht="15.75" customHeight="1">
      <c r="B9362" s="21"/>
      <c r="C9362" s="351">
        <v>510.0</v>
      </c>
      <c r="D9362" s="130">
        <v>45420.0</v>
      </c>
      <c r="E9362" s="73" t="s">
        <v>11533</v>
      </c>
      <c r="F9362" s="130" t="s">
        <v>11534</v>
      </c>
      <c r="G9362" s="73" t="s">
        <v>18</v>
      </c>
      <c r="H9362" s="169" t="s">
        <v>3057</v>
      </c>
      <c r="I9362" s="287"/>
      <c r="J9362" s="285"/>
      <c r="K9362" s="21"/>
      <c r="L9362" s="21"/>
      <c r="M9362" s="21"/>
      <c r="N9362" s="22">
        <f t="shared" si="2"/>
        <v>46206</v>
      </c>
      <c r="O9362" s="23">
        <f>'RESOLUCIONES EPG'!$N9362-'RESOLUCIONES EPG'!$D9362</f>
        <v>786</v>
      </c>
    </row>
    <row r="9363" ht="15.75" customHeight="1">
      <c r="B9363" s="21"/>
      <c r="C9363" s="351">
        <v>511.0</v>
      </c>
      <c r="D9363" s="130">
        <v>45420.0</v>
      </c>
      <c r="E9363" s="73" t="s">
        <v>6843</v>
      </c>
      <c r="F9363" s="130" t="s">
        <v>11535</v>
      </c>
      <c r="G9363" s="73" t="s">
        <v>18</v>
      </c>
      <c r="H9363" s="169"/>
      <c r="I9363" s="287"/>
      <c r="J9363" s="285"/>
      <c r="K9363" s="21"/>
      <c r="L9363" s="21"/>
      <c r="M9363" s="21"/>
      <c r="N9363" s="22">
        <f t="shared" si="2"/>
        <v>46206</v>
      </c>
      <c r="O9363" s="23">
        <f>'RESOLUCIONES EPG'!$N9363-'RESOLUCIONES EPG'!$D9363</f>
        <v>786</v>
      </c>
    </row>
    <row r="9364" ht="15.75" customHeight="1">
      <c r="B9364" s="21"/>
      <c r="C9364" s="351">
        <v>512.0</v>
      </c>
      <c r="D9364" s="130">
        <v>45420.0</v>
      </c>
      <c r="E9364" s="73" t="s">
        <v>8529</v>
      </c>
      <c r="F9364" s="130" t="s">
        <v>11536</v>
      </c>
      <c r="G9364" s="73" t="s">
        <v>18</v>
      </c>
      <c r="H9364" s="169"/>
      <c r="I9364" s="287"/>
      <c r="J9364" s="285"/>
      <c r="K9364" s="21"/>
      <c r="L9364" s="21"/>
      <c r="M9364" s="21"/>
      <c r="N9364" s="22">
        <f t="shared" si="2"/>
        <v>46206</v>
      </c>
      <c r="O9364" s="23">
        <f>'RESOLUCIONES EPG'!$N9364-'RESOLUCIONES EPG'!$D9364</f>
        <v>786</v>
      </c>
    </row>
    <row r="9365" ht="15.75" customHeight="1">
      <c r="B9365" s="21"/>
      <c r="C9365" s="351">
        <v>513.0</v>
      </c>
      <c r="D9365" s="130">
        <v>45420.0</v>
      </c>
      <c r="E9365" s="350" t="s">
        <v>11537</v>
      </c>
      <c r="F9365" s="130" t="s">
        <v>11538</v>
      </c>
      <c r="G9365" s="73" t="s">
        <v>18</v>
      </c>
      <c r="H9365" s="169"/>
      <c r="I9365" s="287"/>
      <c r="J9365" s="285"/>
      <c r="K9365" s="21"/>
      <c r="L9365" s="21"/>
      <c r="M9365" s="21"/>
      <c r="N9365" s="22">
        <f t="shared" si="2"/>
        <v>46206</v>
      </c>
      <c r="O9365" s="23">
        <f>'RESOLUCIONES EPG'!$N9365-'RESOLUCIONES EPG'!$D9365</f>
        <v>786</v>
      </c>
    </row>
    <row r="9366" ht="15.75" customHeight="1">
      <c r="B9366" s="21"/>
      <c r="C9366" s="351">
        <v>514.0</v>
      </c>
      <c r="D9366" s="130">
        <v>45422.0</v>
      </c>
      <c r="E9366" s="73" t="s">
        <v>7035</v>
      </c>
      <c r="F9366" s="130" t="s">
        <v>7418</v>
      </c>
      <c r="G9366" s="73" t="s">
        <v>131</v>
      </c>
      <c r="H9366" s="169"/>
      <c r="I9366" s="287"/>
      <c r="J9366" s="285"/>
      <c r="K9366" s="21"/>
      <c r="L9366" s="21"/>
      <c r="M9366" s="21"/>
      <c r="N9366" s="22">
        <f t="shared" si="2"/>
        <v>46206</v>
      </c>
      <c r="O9366" s="23">
        <f>'RESOLUCIONES EPG'!$N9366-'RESOLUCIONES EPG'!$D9366</f>
        <v>784</v>
      </c>
    </row>
    <row r="9367" ht="15.75" customHeight="1">
      <c r="B9367" s="21"/>
      <c r="C9367" s="351">
        <v>515.0</v>
      </c>
      <c r="D9367" s="130">
        <v>45422.0</v>
      </c>
      <c r="E9367" s="73" t="s">
        <v>9454</v>
      </c>
      <c r="F9367" s="130" t="s">
        <v>9609</v>
      </c>
      <c r="G9367" s="73" t="s">
        <v>131</v>
      </c>
      <c r="H9367" s="169"/>
      <c r="I9367" s="296" t="s">
        <v>8148</v>
      </c>
      <c r="J9367" s="285"/>
      <c r="K9367" s="21"/>
      <c r="L9367" s="21"/>
      <c r="M9367" s="21"/>
      <c r="N9367" s="22">
        <f t="shared" si="2"/>
        <v>46206</v>
      </c>
      <c r="O9367" s="23">
        <f>'RESOLUCIONES EPG'!$N9367-'RESOLUCIONES EPG'!$D9367</f>
        <v>784</v>
      </c>
    </row>
    <row r="9368" ht="15.75" customHeight="1">
      <c r="B9368" s="21"/>
      <c r="C9368" s="351">
        <v>516.0</v>
      </c>
      <c r="D9368" s="130">
        <v>45422.0</v>
      </c>
      <c r="E9368" s="73" t="s">
        <v>1479</v>
      </c>
      <c r="F9368" s="130" t="s">
        <v>5974</v>
      </c>
      <c r="G9368" s="73" t="s">
        <v>131</v>
      </c>
      <c r="H9368" s="169"/>
      <c r="I9368" s="287"/>
      <c r="J9368" s="299" t="s">
        <v>19</v>
      </c>
      <c r="K9368" s="21"/>
      <c r="L9368" s="21"/>
      <c r="M9368" s="21"/>
      <c r="N9368" s="22">
        <f t="shared" si="2"/>
        <v>46206</v>
      </c>
      <c r="O9368" s="23">
        <f>'RESOLUCIONES EPG'!$N9368-'RESOLUCIONES EPG'!$D9368</f>
        <v>784</v>
      </c>
    </row>
    <row r="9369" ht="15.75" customHeight="1">
      <c r="B9369" s="21"/>
      <c r="C9369" s="351">
        <v>517.0</v>
      </c>
      <c r="D9369" s="130">
        <v>45422.0</v>
      </c>
      <c r="E9369" s="73" t="s">
        <v>9968</v>
      </c>
      <c r="F9369" s="130" t="s">
        <v>9969</v>
      </c>
      <c r="G9369" s="73" t="s">
        <v>131</v>
      </c>
      <c r="H9369" s="169"/>
      <c r="I9369" s="287"/>
      <c r="J9369" s="285"/>
      <c r="K9369" s="21"/>
      <c r="L9369" s="21"/>
      <c r="M9369" s="21"/>
      <c r="N9369" s="22">
        <f t="shared" si="2"/>
        <v>46206</v>
      </c>
      <c r="O9369" s="23">
        <f>'RESOLUCIONES EPG'!$N9369-'RESOLUCIONES EPG'!$D9369</f>
        <v>784</v>
      </c>
    </row>
    <row r="9370" ht="15.75" customHeight="1">
      <c r="B9370" s="21"/>
      <c r="C9370" s="351">
        <v>518.0</v>
      </c>
      <c r="D9370" s="130">
        <v>45422.0</v>
      </c>
      <c r="E9370" s="73" t="s">
        <v>11033</v>
      </c>
      <c r="F9370" s="130" t="s">
        <v>11211</v>
      </c>
      <c r="G9370" s="73" t="s">
        <v>131</v>
      </c>
      <c r="H9370" s="169"/>
      <c r="I9370" s="287"/>
      <c r="J9370" s="285"/>
      <c r="K9370" s="21"/>
      <c r="L9370" s="21"/>
      <c r="M9370" s="21"/>
      <c r="N9370" s="22">
        <f t="shared" si="2"/>
        <v>46206</v>
      </c>
      <c r="O9370" s="23">
        <f>'RESOLUCIONES EPG'!$N9370-'RESOLUCIONES EPG'!$D9370</f>
        <v>784</v>
      </c>
    </row>
    <row r="9371" ht="15.75" customHeight="1">
      <c r="B9371" s="21"/>
      <c r="C9371" s="351">
        <v>519.0</v>
      </c>
      <c r="D9371" s="130">
        <v>45422.0</v>
      </c>
      <c r="E9371" s="73" t="s">
        <v>9116</v>
      </c>
      <c r="F9371" s="130" t="s">
        <v>9117</v>
      </c>
      <c r="G9371" s="73" t="s">
        <v>2253</v>
      </c>
      <c r="H9371" s="169" t="s">
        <v>9919</v>
      </c>
      <c r="I9371" s="287"/>
      <c r="J9371" s="285"/>
      <c r="K9371" s="21"/>
      <c r="L9371" s="21"/>
      <c r="M9371" s="21"/>
      <c r="N9371" s="22">
        <f t="shared" si="2"/>
        <v>46206</v>
      </c>
      <c r="O9371" s="23">
        <f>'RESOLUCIONES EPG'!$N9371-'RESOLUCIONES EPG'!$D9371</f>
        <v>784</v>
      </c>
    </row>
    <row r="9372" ht="15.75" customHeight="1">
      <c r="B9372" s="21"/>
      <c r="C9372" s="351">
        <v>520.0</v>
      </c>
      <c r="D9372" s="130">
        <v>45422.0</v>
      </c>
      <c r="E9372" s="73" t="s">
        <v>10429</v>
      </c>
      <c r="F9372" s="130" t="s">
        <v>10518</v>
      </c>
      <c r="G9372" s="73" t="s">
        <v>2253</v>
      </c>
      <c r="H9372" s="169" t="s">
        <v>9380</v>
      </c>
      <c r="I9372" s="287"/>
      <c r="J9372" s="285"/>
      <c r="K9372" s="21"/>
      <c r="L9372" s="21"/>
      <c r="M9372" s="21"/>
      <c r="N9372" s="22">
        <f t="shared" si="2"/>
        <v>46206</v>
      </c>
      <c r="O9372" s="23">
        <f>'RESOLUCIONES EPG'!$N9372-'RESOLUCIONES EPG'!$D9372</f>
        <v>784</v>
      </c>
    </row>
    <row r="9373" ht="15.75" customHeight="1">
      <c r="B9373" s="21"/>
      <c r="C9373" s="351">
        <v>521.0</v>
      </c>
      <c r="D9373" s="130">
        <v>45422.0</v>
      </c>
      <c r="E9373" s="73" t="s">
        <v>1509</v>
      </c>
      <c r="F9373" s="130" t="s">
        <v>1510</v>
      </c>
      <c r="G9373" s="73" t="s">
        <v>2253</v>
      </c>
      <c r="H9373" s="169" t="s">
        <v>9380</v>
      </c>
      <c r="I9373" s="287"/>
      <c r="J9373" s="285"/>
      <c r="K9373" s="21"/>
      <c r="L9373" s="21"/>
      <c r="M9373" s="21"/>
      <c r="N9373" s="22">
        <f t="shared" si="2"/>
        <v>46206</v>
      </c>
      <c r="O9373" s="23">
        <f>'RESOLUCIONES EPG'!$N9373-'RESOLUCIONES EPG'!$D9373</f>
        <v>784</v>
      </c>
    </row>
    <row r="9374" ht="15.75" customHeight="1">
      <c r="B9374" s="21"/>
      <c r="C9374" s="351">
        <v>522.0</v>
      </c>
      <c r="D9374" s="130">
        <v>45422.0</v>
      </c>
      <c r="E9374" s="73" t="s">
        <v>10002</v>
      </c>
      <c r="F9374" s="130" t="s">
        <v>10026</v>
      </c>
      <c r="G9374" s="73" t="s">
        <v>2253</v>
      </c>
      <c r="H9374" s="169" t="s">
        <v>9683</v>
      </c>
      <c r="I9374" s="287"/>
      <c r="J9374" s="285"/>
      <c r="K9374" s="21"/>
      <c r="L9374" s="21"/>
      <c r="M9374" s="21"/>
      <c r="N9374" s="22">
        <f t="shared" si="2"/>
        <v>46206</v>
      </c>
      <c r="O9374" s="23">
        <f>'RESOLUCIONES EPG'!$N9374-'RESOLUCIONES EPG'!$D9374</f>
        <v>784</v>
      </c>
    </row>
    <row r="9375" ht="15.75" customHeight="1">
      <c r="B9375" s="21"/>
      <c r="C9375" s="351">
        <v>523.0</v>
      </c>
      <c r="D9375" s="130">
        <v>45422.0</v>
      </c>
      <c r="E9375" s="73" t="s">
        <v>10311</v>
      </c>
      <c r="F9375" s="130" t="s">
        <v>10312</v>
      </c>
      <c r="G9375" s="73" t="s">
        <v>8629</v>
      </c>
      <c r="H9375" s="169"/>
      <c r="I9375" s="287"/>
      <c r="J9375" s="285"/>
      <c r="K9375" s="21"/>
      <c r="L9375" s="21"/>
      <c r="M9375" s="21"/>
      <c r="N9375" s="22">
        <f t="shared" si="2"/>
        <v>46206</v>
      </c>
      <c r="O9375" s="23">
        <f>'RESOLUCIONES EPG'!$N9375-'RESOLUCIONES EPG'!$D9375</f>
        <v>784</v>
      </c>
    </row>
    <row r="9376" ht="15.75" customHeight="1">
      <c r="B9376" s="21"/>
      <c r="C9376" s="351">
        <v>524.0</v>
      </c>
      <c r="D9376" s="130">
        <v>45422.0</v>
      </c>
      <c r="E9376" s="73" t="s">
        <v>10617</v>
      </c>
      <c r="F9376" s="130" t="s">
        <v>10618</v>
      </c>
      <c r="G9376" s="73" t="s">
        <v>8629</v>
      </c>
      <c r="H9376" s="169"/>
      <c r="I9376" s="287"/>
      <c r="J9376" s="285"/>
      <c r="K9376" s="21"/>
      <c r="L9376" s="21"/>
      <c r="M9376" s="21"/>
      <c r="N9376" s="22">
        <f t="shared" si="2"/>
        <v>46206</v>
      </c>
      <c r="O9376" s="23">
        <f>'RESOLUCIONES EPG'!$N9376-'RESOLUCIONES EPG'!$D9376</f>
        <v>784</v>
      </c>
    </row>
    <row r="9377" ht="15.75" customHeight="1">
      <c r="B9377" s="21"/>
      <c r="C9377" s="351">
        <v>525.0</v>
      </c>
      <c r="D9377" s="130">
        <v>45422.0</v>
      </c>
      <c r="E9377" s="73" t="s">
        <v>7273</v>
      </c>
      <c r="F9377" s="130" t="s">
        <v>8575</v>
      </c>
      <c r="G9377" s="73" t="s">
        <v>8629</v>
      </c>
      <c r="H9377" s="169"/>
      <c r="I9377" s="287"/>
      <c r="J9377" s="285"/>
      <c r="K9377" s="21"/>
      <c r="L9377" s="21"/>
      <c r="M9377" s="21"/>
      <c r="N9377" s="22">
        <f t="shared" si="2"/>
        <v>46206</v>
      </c>
      <c r="O9377" s="23">
        <f>'RESOLUCIONES EPG'!$N9377-'RESOLUCIONES EPG'!$D9377</f>
        <v>784</v>
      </c>
    </row>
    <row r="9378" ht="15.75" customHeight="1">
      <c r="B9378" s="21"/>
      <c r="C9378" s="351">
        <v>526.0</v>
      </c>
      <c r="D9378" s="130">
        <v>45422.0</v>
      </c>
      <c r="E9378" s="73" t="s">
        <v>10969</v>
      </c>
      <c r="F9378" s="130" t="s">
        <v>10148</v>
      </c>
      <c r="G9378" s="73" t="s">
        <v>8629</v>
      </c>
      <c r="H9378" s="169"/>
      <c r="I9378" s="287"/>
      <c r="J9378" s="285"/>
      <c r="K9378" s="21"/>
      <c r="L9378" s="21"/>
      <c r="M9378" s="21"/>
      <c r="N9378" s="22">
        <f t="shared" si="2"/>
        <v>46206</v>
      </c>
      <c r="O9378" s="23">
        <f>'RESOLUCIONES EPG'!$N9378-'RESOLUCIONES EPG'!$D9378</f>
        <v>784</v>
      </c>
    </row>
    <row r="9379" ht="15.75" customHeight="1">
      <c r="B9379" s="21"/>
      <c r="C9379" s="351">
        <v>527.0</v>
      </c>
      <c r="D9379" s="130">
        <v>45422.0</v>
      </c>
      <c r="E9379" s="73" t="s">
        <v>2750</v>
      </c>
      <c r="F9379" s="130" t="s">
        <v>11225</v>
      </c>
      <c r="G9379" s="73" t="s">
        <v>2751</v>
      </c>
      <c r="H9379" s="169"/>
      <c r="I9379" s="287"/>
      <c r="J9379" s="285"/>
      <c r="K9379" s="21"/>
      <c r="L9379" s="21"/>
      <c r="M9379" s="21"/>
      <c r="N9379" s="22">
        <f t="shared" si="2"/>
        <v>46206</v>
      </c>
      <c r="O9379" s="23">
        <f>'RESOLUCIONES EPG'!$N9379-'RESOLUCIONES EPG'!$D9379</f>
        <v>784</v>
      </c>
    </row>
    <row r="9380" ht="15.75" customHeight="1">
      <c r="B9380" s="21"/>
      <c r="C9380" s="351">
        <v>528.0</v>
      </c>
      <c r="D9380" s="130">
        <v>45422.0</v>
      </c>
      <c r="E9380" s="73" t="s">
        <v>3454</v>
      </c>
      <c r="F9380" s="130" t="s">
        <v>3455</v>
      </c>
      <c r="G9380" s="73" t="s">
        <v>131</v>
      </c>
      <c r="H9380" s="169"/>
      <c r="I9380" s="287"/>
      <c r="J9380" s="285"/>
      <c r="K9380" s="21"/>
      <c r="L9380" s="21"/>
      <c r="M9380" s="21"/>
      <c r="N9380" s="22">
        <f t="shared" si="2"/>
        <v>46206</v>
      </c>
      <c r="O9380" s="23">
        <f>'RESOLUCIONES EPG'!$N9380-'RESOLUCIONES EPG'!$D9380</f>
        <v>784</v>
      </c>
    </row>
    <row r="9381" ht="15.75" customHeight="1">
      <c r="B9381" s="21"/>
      <c r="C9381" s="351">
        <v>529.0</v>
      </c>
      <c r="D9381" s="130">
        <v>45425.0</v>
      </c>
      <c r="E9381" s="73" t="s">
        <v>5892</v>
      </c>
      <c r="F9381" s="130" t="s">
        <v>8976</v>
      </c>
      <c r="G9381" s="73" t="s">
        <v>131</v>
      </c>
      <c r="H9381" s="169"/>
      <c r="I9381" s="359"/>
      <c r="J9381" s="285"/>
      <c r="K9381" s="21"/>
      <c r="L9381" s="21"/>
      <c r="M9381" s="21"/>
      <c r="N9381" s="22">
        <f t="shared" si="2"/>
        <v>46206</v>
      </c>
      <c r="O9381" s="23">
        <f>'RESOLUCIONES EPG'!$N9381-'RESOLUCIONES EPG'!$D9381</f>
        <v>781</v>
      </c>
    </row>
    <row r="9382" ht="15.75" customHeight="1">
      <c r="B9382" s="21"/>
      <c r="C9382" s="351">
        <v>530.0</v>
      </c>
      <c r="D9382" s="130">
        <v>45426.0</v>
      </c>
      <c r="E9382" s="73" t="s">
        <v>7224</v>
      </c>
      <c r="F9382" s="130" t="s">
        <v>7225</v>
      </c>
      <c r="G9382" s="73" t="s">
        <v>2751</v>
      </c>
      <c r="H9382" s="169"/>
      <c r="I9382" s="287"/>
      <c r="J9382" s="285"/>
      <c r="K9382" s="21"/>
      <c r="L9382" s="21"/>
      <c r="M9382" s="21"/>
      <c r="N9382" s="22">
        <f t="shared" si="2"/>
        <v>46206</v>
      </c>
      <c r="O9382" s="23">
        <f>'RESOLUCIONES EPG'!$N9382-'RESOLUCIONES EPG'!$D9382</f>
        <v>780</v>
      </c>
    </row>
    <row r="9383" ht="15.75" customHeight="1">
      <c r="B9383" s="21"/>
      <c r="C9383" s="351">
        <v>531.0</v>
      </c>
      <c r="D9383" s="130">
        <v>45427.0</v>
      </c>
      <c r="E9383" s="73" t="s">
        <v>9114</v>
      </c>
      <c r="F9383" s="130" t="s">
        <v>9115</v>
      </c>
      <c r="G9383" s="73" t="s">
        <v>2751</v>
      </c>
      <c r="H9383" s="169"/>
      <c r="I9383" s="296" t="s">
        <v>11539</v>
      </c>
      <c r="J9383" s="285"/>
      <c r="K9383" s="21"/>
      <c r="L9383" s="21"/>
      <c r="M9383" s="21"/>
      <c r="N9383" s="22">
        <f t="shared" si="2"/>
        <v>46206</v>
      </c>
      <c r="O9383" s="23">
        <f>'RESOLUCIONES EPG'!$N9383-'RESOLUCIONES EPG'!$D9383</f>
        <v>779</v>
      </c>
    </row>
    <row r="9384" ht="15.75" customHeight="1">
      <c r="B9384" s="21"/>
      <c r="C9384" s="351">
        <v>532.0</v>
      </c>
      <c r="D9384" s="130">
        <v>45427.0</v>
      </c>
      <c r="E9384" s="73" t="s">
        <v>11540</v>
      </c>
      <c r="F9384" s="130" t="s">
        <v>11541</v>
      </c>
      <c r="G9384" s="73" t="s">
        <v>2751</v>
      </c>
      <c r="H9384" s="169"/>
      <c r="I9384" s="287"/>
      <c r="J9384" s="285"/>
      <c r="K9384" s="21"/>
      <c r="L9384" s="21"/>
      <c r="M9384" s="21"/>
      <c r="N9384" s="22">
        <f t="shared" si="2"/>
        <v>46206</v>
      </c>
      <c r="O9384" s="23">
        <f>'RESOLUCIONES EPG'!$N9384-'RESOLUCIONES EPG'!$D9384</f>
        <v>779</v>
      </c>
    </row>
    <row r="9385" ht="15.75" customHeight="1">
      <c r="B9385" s="21"/>
      <c r="C9385" s="351">
        <v>533.0</v>
      </c>
      <c r="D9385" s="130">
        <v>45427.0</v>
      </c>
      <c r="E9385" s="73" t="s">
        <v>11542</v>
      </c>
      <c r="F9385" s="130" t="s">
        <v>7515</v>
      </c>
      <c r="G9385" s="73" t="s">
        <v>2751</v>
      </c>
      <c r="H9385" s="169"/>
      <c r="I9385" s="287"/>
      <c r="J9385" s="285"/>
      <c r="K9385" s="21"/>
      <c r="L9385" s="21"/>
      <c r="M9385" s="21"/>
      <c r="N9385" s="22">
        <f t="shared" si="2"/>
        <v>46206</v>
      </c>
      <c r="O9385" s="23">
        <f>'RESOLUCIONES EPG'!$N9385-'RESOLUCIONES EPG'!$D9385</f>
        <v>779</v>
      </c>
    </row>
    <row r="9386" ht="15.75" customHeight="1">
      <c r="B9386" s="21"/>
      <c r="C9386" s="351">
        <v>534.0</v>
      </c>
      <c r="D9386" s="130">
        <v>45427.0</v>
      </c>
      <c r="E9386" s="73" t="s">
        <v>3077</v>
      </c>
      <c r="F9386" s="130" t="s">
        <v>11543</v>
      </c>
      <c r="G9386" s="73" t="s">
        <v>2751</v>
      </c>
      <c r="H9386" s="169"/>
      <c r="I9386" s="359"/>
      <c r="J9386" s="285"/>
      <c r="K9386" s="21"/>
      <c r="L9386" s="21"/>
      <c r="M9386" s="21"/>
      <c r="N9386" s="22">
        <f t="shared" si="2"/>
        <v>46206</v>
      </c>
      <c r="O9386" s="23">
        <f>'RESOLUCIONES EPG'!$N9386-'RESOLUCIONES EPG'!$D9386</f>
        <v>779</v>
      </c>
    </row>
    <row r="9387" ht="15.75" customHeight="1">
      <c r="B9387" s="21"/>
      <c r="C9387" s="351">
        <v>535.0</v>
      </c>
      <c r="D9387" s="130">
        <v>45427.0</v>
      </c>
      <c r="E9387" s="73" t="s">
        <v>11544</v>
      </c>
      <c r="F9387" s="130" t="s">
        <v>11545</v>
      </c>
      <c r="G9387" s="73" t="s">
        <v>2751</v>
      </c>
      <c r="H9387" s="169"/>
      <c r="I9387" s="287"/>
      <c r="J9387" s="285"/>
      <c r="K9387" s="21"/>
      <c r="L9387" s="21"/>
      <c r="M9387" s="21"/>
      <c r="N9387" s="22">
        <f t="shared" si="2"/>
        <v>46206</v>
      </c>
      <c r="O9387" s="23">
        <f>'RESOLUCIONES EPG'!$N9387-'RESOLUCIONES EPG'!$D9387</f>
        <v>779</v>
      </c>
    </row>
    <row r="9388" ht="15.75" customHeight="1">
      <c r="B9388" s="21"/>
      <c r="C9388" s="351">
        <v>536.0</v>
      </c>
      <c r="D9388" s="130">
        <v>45427.0</v>
      </c>
      <c r="E9388" s="73" t="s">
        <v>11546</v>
      </c>
      <c r="F9388" s="130" t="s">
        <v>7082</v>
      </c>
      <c r="G9388" s="73" t="s">
        <v>2751</v>
      </c>
      <c r="H9388" s="169"/>
      <c r="I9388" s="287"/>
      <c r="J9388" s="285"/>
      <c r="K9388" s="21"/>
      <c r="L9388" s="21"/>
      <c r="M9388" s="21"/>
      <c r="N9388" s="22">
        <f t="shared" si="2"/>
        <v>46206</v>
      </c>
      <c r="O9388" s="23">
        <f>'RESOLUCIONES EPG'!$N9388-'RESOLUCIONES EPG'!$D9388</f>
        <v>779</v>
      </c>
    </row>
    <row r="9389" ht="15.75" customHeight="1">
      <c r="B9389" s="21"/>
      <c r="C9389" s="351">
        <v>537.0</v>
      </c>
      <c r="D9389" s="130">
        <v>45427.0</v>
      </c>
      <c r="E9389" s="73" t="s">
        <v>11406</v>
      </c>
      <c r="F9389" s="130" t="s">
        <v>11547</v>
      </c>
      <c r="G9389" s="73" t="s">
        <v>2751</v>
      </c>
      <c r="H9389" s="169"/>
      <c r="I9389" s="287"/>
      <c r="J9389" s="299" t="s">
        <v>7918</v>
      </c>
      <c r="K9389" s="21"/>
      <c r="L9389" s="21"/>
      <c r="M9389" s="21"/>
      <c r="N9389" s="22">
        <f t="shared" si="2"/>
        <v>46206</v>
      </c>
      <c r="O9389" s="23">
        <f>'RESOLUCIONES EPG'!$N9389-'RESOLUCIONES EPG'!$D9389</f>
        <v>779</v>
      </c>
    </row>
    <row r="9390" ht="15.75" customHeight="1">
      <c r="B9390" s="21"/>
      <c r="C9390" s="351">
        <v>538.0</v>
      </c>
      <c r="D9390" s="130">
        <v>45428.0</v>
      </c>
      <c r="E9390" s="73" t="s">
        <v>5814</v>
      </c>
      <c r="F9390" s="130" t="s">
        <v>11548</v>
      </c>
      <c r="G9390" s="73" t="s">
        <v>18</v>
      </c>
      <c r="H9390" s="169" t="s">
        <v>11549</v>
      </c>
      <c r="I9390" s="287"/>
      <c r="J9390" s="285"/>
      <c r="K9390" s="21"/>
      <c r="L9390" s="21"/>
      <c r="M9390" s="21"/>
      <c r="N9390" s="22">
        <f t="shared" si="2"/>
        <v>46206</v>
      </c>
      <c r="O9390" s="23">
        <f>'RESOLUCIONES EPG'!$N9390-'RESOLUCIONES EPG'!$D9390</f>
        <v>778</v>
      </c>
    </row>
    <row r="9391" ht="15.75" customHeight="1">
      <c r="B9391" s="21"/>
      <c r="C9391" s="351">
        <v>539.0</v>
      </c>
      <c r="D9391" s="130">
        <v>45428.0</v>
      </c>
      <c r="E9391" s="73" t="s">
        <v>11550</v>
      </c>
      <c r="F9391" s="130" t="s">
        <v>11551</v>
      </c>
      <c r="G9391" s="73" t="s">
        <v>18</v>
      </c>
      <c r="H9391" s="169" t="s">
        <v>9482</v>
      </c>
      <c r="I9391" s="359"/>
      <c r="J9391" s="285"/>
      <c r="K9391" s="21"/>
      <c r="L9391" s="21"/>
      <c r="M9391" s="21"/>
      <c r="N9391" s="22">
        <f t="shared" si="2"/>
        <v>46206</v>
      </c>
      <c r="O9391" s="23">
        <f>'RESOLUCIONES EPG'!$N9391-'RESOLUCIONES EPG'!$D9391</f>
        <v>778</v>
      </c>
    </row>
    <row r="9392" ht="15.75" customHeight="1">
      <c r="B9392" s="21"/>
      <c r="C9392" s="351">
        <v>540.0</v>
      </c>
      <c r="D9392" s="130">
        <v>45428.0</v>
      </c>
      <c r="E9392" s="73" t="s">
        <v>4676</v>
      </c>
      <c r="F9392" s="130" t="s">
        <v>11552</v>
      </c>
      <c r="G9392" s="73" t="s">
        <v>18</v>
      </c>
      <c r="H9392" s="169" t="s">
        <v>10686</v>
      </c>
      <c r="I9392" s="287"/>
      <c r="J9392" s="285"/>
      <c r="K9392" s="21"/>
      <c r="L9392" s="21"/>
      <c r="M9392" s="21"/>
      <c r="N9392" s="22">
        <f t="shared" si="2"/>
        <v>46206</v>
      </c>
      <c r="O9392" s="23">
        <f>'RESOLUCIONES EPG'!$N9392-'RESOLUCIONES EPG'!$D9392</f>
        <v>778</v>
      </c>
    </row>
    <row r="9393" ht="15.75" customHeight="1">
      <c r="B9393" s="21"/>
      <c r="C9393" s="351">
        <v>541.0</v>
      </c>
      <c r="D9393" s="130">
        <v>45428.0</v>
      </c>
      <c r="E9393" s="73" t="s">
        <v>9125</v>
      </c>
      <c r="F9393" s="130" t="s">
        <v>10961</v>
      </c>
      <c r="G9393" s="73" t="s">
        <v>1593</v>
      </c>
      <c r="H9393" s="253">
        <v>45439.0</v>
      </c>
      <c r="I9393" s="287"/>
      <c r="J9393" s="285"/>
      <c r="K9393" s="21"/>
      <c r="L9393" s="21"/>
      <c r="M9393" s="21"/>
      <c r="N9393" s="22">
        <f t="shared" si="2"/>
        <v>46206</v>
      </c>
      <c r="O9393" s="23">
        <f>'RESOLUCIONES EPG'!$N9393-'RESOLUCIONES EPG'!$D9393</f>
        <v>778</v>
      </c>
    </row>
    <row r="9394" ht="15.75" customHeight="1">
      <c r="B9394" s="21"/>
      <c r="C9394" s="351">
        <v>542.0</v>
      </c>
      <c r="D9394" s="130">
        <v>45428.0</v>
      </c>
      <c r="E9394" s="73" t="s">
        <v>8451</v>
      </c>
      <c r="F9394" s="130" t="s">
        <v>9494</v>
      </c>
      <c r="G9394" s="73" t="s">
        <v>1593</v>
      </c>
      <c r="H9394" s="253">
        <v>45440.0</v>
      </c>
      <c r="I9394" s="287"/>
      <c r="J9394" s="285"/>
      <c r="K9394" s="21"/>
      <c r="L9394" s="21"/>
      <c r="M9394" s="21"/>
      <c r="N9394" s="22">
        <f t="shared" si="2"/>
        <v>46206</v>
      </c>
      <c r="O9394" s="23">
        <f>'RESOLUCIONES EPG'!$N9394-'RESOLUCIONES EPG'!$D9394</f>
        <v>778</v>
      </c>
    </row>
    <row r="9395" ht="15.75" customHeight="1">
      <c r="B9395" s="21"/>
      <c r="C9395" s="351">
        <v>543.0</v>
      </c>
      <c r="D9395" s="130">
        <v>45428.0</v>
      </c>
      <c r="E9395" s="73" t="s">
        <v>3043</v>
      </c>
      <c r="F9395" s="130" t="s">
        <v>9035</v>
      </c>
      <c r="G9395" s="73" t="s">
        <v>2253</v>
      </c>
      <c r="H9395" s="169" t="s">
        <v>9380</v>
      </c>
      <c r="I9395" s="287"/>
      <c r="J9395" s="285"/>
      <c r="K9395" s="21"/>
      <c r="L9395" s="21"/>
      <c r="M9395" s="21"/>
      <c r="N9395" s="22">
        <f t="shared" si="2"/>
        <v>46206</v>
      </c>
      <c r="O9395" s="23">
        <f>'RESOLUCIONES EPG'!$N9395-'RESOLUCIONES EPG'!$D9395</f>
        <v>778</v>
      </c>
    </row>
    <row r="9396" ht="15.75" customHeight="1">
      <c r="B9396" s="21"/>
      <c r="C9396" s="351">
        <v>544.0</v>
      </c>
      <c r="D9396" s="130">
        <v>45428.0</v>
      </c>
      <c r="E9396" s="73" t="s">
        <v>9593</v>
      </c>
      <c r="F9396" s="130" t="s">
        <v>9594</v>
      </c>
      <c r="G9396" s="73" t="s">
        <v>8629</v>
      </c>
      <c r="H9396" s="169"/>
      <c r="I9396" s="287"/>
      <c r="J9396" s="285"/>
      <c r="K9396" s="21"/>
      <c r="L9396" s="21"/>
      <c r="M9396" s="21"/>
      <c r="N9396" s="22">
        <f t="shared" si="2"/>
        <v>46206</v>
      </c>
      <c r="O9396" s="23">
        <f>'RESOLUCIONES EPG'!$N9396-'RESOLUCIONES EPG'!$D9396</f>
        <v>778</v>
      </c>
    </row>
    <row r="9397" ht="15.75" customHeight="1">
      <c r="B9397" s="21"/>
      <c r="C9397" s="351">
        <v>545.0</v>
      </c>
      <c r="D9397" s="130">
        <v>45429.0</v>
      </c>
      <c r="E9397" s="73" t="s">
        <v>4885</v>
      </c>
      <c r="F9397" s="130" t="s">
        <v>11250</v>
      </c>
      <c r="G9397" s="73" t="s">
        <v>1593</v>
      </c>
      <c r="H9397" s="253">
        <v>45441.0</v>
      </c>
      <c r="I9397" s="287"/>
      <c r="J9397" s="285"/>
      <c r="K9397" s="21"/>
      <c r="L9397" s="21"/>
      <c r="M9397" s="21"/>
      <c r="N9397" s="22">
        <f t="shared" si="2"/>
        <v>46206</v>
      </c>
      <c r="O9397" s="23">
        <f>'RESOLUCIONES EPG'!$N9397-'RESOLUCIONES EPG'!$D9397</f>
        <v>777</v>
      </c>
    </row>
    <row r="9398" ht="15.75" customHeight="1">
      <c r="B9398" s="21"/>
      <c r="C9398" s="351">
        <v>546.0</v>
      </c>
      <c r="D9398" s="130">
        <v>45429.0</v>
      </c>
      <c r="E9398" s="73" t="s">
        <v>3931</v>
      </c>
      <c r="F9398" s="130" t="s">
        <v>3932</v>
      </c>
      <c r="G9398" s="73" t="s">
        <v>11553</v>
      </c>
      <c r="H9398" s="169"/>
      <c r="I9398" s="287"/>
      <c r="J9398" s="285"/>
      <c r="K9398" s="21"/>
      <c r="L9398" s="21"/>
      <c r="M9398" s="21"/>
      <c r="N9398" s="22">
        <f t="shared" si="2"/>
        <v>46206</v>
      </c>
      <c r="O9398" s="23">
        <f>'RESOLUCIONES EPG'!$N9398-'RESOLUCIONES EPG'!$D9398</f>
        <v>777</v>
      </c>
    </row>
    <row r="9399" ht="15.75" customHeight="1">
      <c r="B9399" s="21"/>
      <c r="C9399" s="351">
        <v>547.0</v>
      </c>
      <c r="D9399" s="130">
        <v>45432.0</v>
      </c>
      <c r="E9399" s="73" t="s">
        <v>4688</v>
      </c>
      <c r="F9399" s="130" t="s">
        <v>10589</v>
      </c>
      <c r="G9399" s="73" t="s">
        <v>11554</v>
      </c>
      <c r="H9399" s="169"/>
      <c r="I9399" s="287"/>
      <c r="J9399" s="285"/>
      <c r="K9399" s="21"/>
      <c r="L9399" s="21"/>
      <c r="M9399" s="21"/>
      <c r="N9399" s="22">
        <f t="shared" si="2"/>
        <v>46206</v>
      </c>
      <c r="O9399" s="23">
        <f>'RESOLUCIONES EPG'!$N9399-'RESOLUCIONES EPG'!$D9399</f>
        <v>774</v>
      </c>
    </row>
    <row r="9400" ht="15.75" customHeight="1">
      <c r="B9400" s="21"/>
      <c r="C9400" s="351">
        <v>548.0</v>
      </c>
      <c r="D9400" s="130">
        <v>45432.0</v>
      </c>
      <c r="E9400" s="73" t="s">
        <v>11555</v>
      </c>
      <c r="F9400" s="130" t="s">
        <v>11228</v>
      </c>
      <c r="G9400" s="73" t="s">
        <v>11556</v>
      </c>
      <c r="H9400" s="169"/>
      <c r="I9400" s="287"/>
      <c r="J9400" s="285"/>
      <c r="K9400" s="21"/>
      <c r="L9400" s="21"/>
      <c r="M9400" s="21"/>
      <c r="N9400" s="22">
        <f t="shared" si="2"/>
        <v>46206</v>
      </c>
      <c r="O9400" s="23">
        <f>'RESOLUCIONES EPG'!$N9400-'RESOLUCIONES EPG'!$D9400</f>
        <v>774</v>
      </c>
    </row>
    <row r="9401" ht="15.75" customHeight="1">
      <c r="B9401" s="21"/>
      <c r="C9401" s="351">
        <v>549.0</v>
      </c>
      <c r="D9401" s="130">
        <v>45433.0</v>
      </c>
      <c r="E9401" s="73" t="s">
        <v>9985</v>
      </c>
      <c r="F9401" s="130" t="s">
        <v>10260</v>
      </c>
      <c r="G9401" s="73" t="s">
        <v>11556</v>
      </c>
      <c r="H9401" s="169"/>
      <c r="I9401" s="287"/>
      <c r="J9401" s="285"/>
      <c r="K9401" s="21"/>
      <c r="L9401" s="21"/>
      <c r="M9401" s="21"/>
      <c r="N9401" s="22">
        <f t="shared" si="2"/>
        <v>46206</v>
      </c>
      <c r="O9401" s="23">
        <f>'RESOLUCIONES EPG'!$N9401-'RESOLUCIONES EPG'!$D9401</f>
        <v>773</v>
      </c>
    </row>
    <row r="9402" ht="15.75" customHeight="1">
      <c r="B9402" s="21"/>
      <c r="C9402" s="351">
        <v>550.0</v>
      </c>
      <c r="D9402" s="130">
        <v>45433.0</v>
      </c>
      <c r="E9402" s="73" t="s">
        <v>10783</v>
      </c>
      <c r="F9402" s="130" t="s">
        <v>11032</v>
      </c>
      <c r="G9402" s="73" t="s">
        <v>11556</v>
      </c>
      <c r="H9402" s="169"/>
      <c r="I9402" s="287"/>
      <c r="J9402" s="285"/>
      <c r="K9402" s="21"/>
      <c r="L9402" s="21"/>
      <c r="M9402" s="21"/>
      <c r="N9402" s="22">
        <f t="shared" si="2"/>
        <v>46206</v>
      </c>
      <c r="O9402" s="23">
        <f>'RESOLUCIONES EPG'!$N9402-'RESOLUCIONES EPG'!$D9402</f>
        <v>773</v>
      </c>
    </row>
    <row r="9403" ht="15.75" customHeight="1">
      <c r="B9403" s="21"/>
      <c r="C9403" s="351">
        <v>551.0</v>
      </c>
      <c r="D9403" s="130">
        <v>45433.0</v>
      </c>
      <c r="E9403" s="73" t="s">
        <v>11557</v>
      </c>
      <c r="F9403" s="130" t="s">
        <v>10863</v>
      </c>
      <c r="G9403" s="73" t="s">
        <v>11556</v>
      </c>
      <c r="H9403" s="169"/>
      <c r="I9403" s="287"/>
      <c r="J9403" s="285"/>
      <c r="K9403" s="21"/>
      <c r="L9403" s="21"/>
      <c r="M9403" s="21"/>
      <c r="N9403" s="22">
        <f t="shared" si="2"/>
        <v>46206</v>
      </c>
      <c r="O9403" s="23">
        <f>'RESOLUCIONES EPG'!$N9403-'RESOLUCIONES EPG'!$D9403</f>
        <v>773</v>
      </c>
    </row>
    <row r="9404" ht="15.75" customHeight="1">
      <c r="B9404" s="21"/>
      <c r="C9404" s="351">
        <v>552.0</v>
      </c>
      <c r="D9404" s="130">
        <v>45433.0</v>
      </c>
      <c r="E9404" s="73" t="s">
        <v>11558</v>
      </c>
      <c r="F9404" s="130" t="s">
        <v>6229</v>
      </c>
      <c r="G9404" s="73" t="s">
        <v>2751</v>
      </c>
      <c r="H9404" s="169"/>
      <c r="I9404" s="287"/>
      <c r="J9404" s="285"/>
      <c r="K9404" s="21"/>
      <c r="L9404" s="21"/>
      <c r="M9404" s="21"/>
      <c r="N9404" s="22">
        <f t="shared" si="2"/>
        <v>46206</v>
      </c>
      <c r="O9404" s="23">
        <f>'RESOLUCIONES EPG'!$N9404-'RESOLUCIONES EPG'!$D9404</f>
        <v>773</v>
      </c>
    </row>
    <row r="9405" ht="15.75" customHeight="1">
      <c r="B9405" s="21"/>
      <c r="C9405" s="351">
        <v>553.0</v>
      </c>
      <c r="D9405" s="130">
        <v>45433.0</v>
      </c>
      <c r="E9405" s="73" t="s">
        <v>6351</v>
      </c>
      <c r="F9405" s="130" t="s">
        <v>11559</v>
      </c>
      <c r="G9405" s="73" t="s">
        <v>2751</v>
      </c>
      <c r="H9405" s="169"/>
      <c r="I9405" s="287"/>
      <c r="J9405" s="299" t="s">
        <v>10859</v>
      </c>
      <c r="K9405" s="21"/>
      <c r="L9405" s="21"/>
      <c r="M9405" s="21"/>
      <c r="N9405" s="22">
        <f t="shared" si="2"/>
        <v>46206</v>
      </c>
      <c r="O9405" s="23">
        <f>'RESOLUCIONES EPG'!$N9405-'RESOLUCIONES EPG'!$D9405</f>
        <v>773</v>
      </c>
    </row>
    <row r="9406" ht="15.75" customHeight="1">
      <c r="B9406" s="21"/>
      <c r="C9406" s="351">
        <v>554.0</v>
      </c>
      <c r="D9406" s="130">
        <v>45433.0</v>
      </c>
      <c r="E9406" s="73" t="s">
        <v>9086</v>
      </c>
      <c r="F9406" s="130" t="s">
        <v>9087</v>
      </c>
      <c r="G9406" s="73" t="s">
        <v>11560</v>
      </c>
      <c r="H9406" s="169"/>
      <c r="I9406" s="287"/>
      <c r="J9406" s="285"/>
      <c r="K9406" s="21"/>
      <c r="L9406" s="21"/>
      <c r="M9406" s="21"/>
      <c r="N9406" s="22">
        <f t="shared" si="2"/>
        <v>46206</v>
      </c>
      <c r="O9406" s="23">
        <f>'RESOLUCIONES EPG'!$N9406-'RESOLUCIONES EPG'!$D9406</f>
        <v>773</v>
      </c>
    </row>
    <row r="9407" ht="15.75" customHeight="1">
      <c r="B9407" s="21"/>
      <c r="C9407" s="351">
        <v>555.0</v>
      </c>
      <c r="D9407" s="130">
        <v>45436.0</v>
      </c>
      <c r="E9407" s="73" t="s">
        <v>9382</v>
      </c>
      <c r="F9407" s="130" t="s">
        <v>9383</v>
      </c>
      <c r="G9407" s="73" t="s">
        <v>2751</v>
      </c>
      <c r="H9407" s="169"/>
      <c r="I9407" s="287"/>
      <c r="J9407" s="285"/>
      <c r="K9407" s="21"/>
      <c r="L9407" s="21"/>
      <c r="M9407" s="21"/>
      <c r="N9407" s="22">
        <f t="shared" si="2"/>
        <v>46206</v>
      </c>
      <c r="O9407" s="23">
        <f>'RESOLUCIONES EPG'!$N9407-'RESOLUCIONES EPG'!$D9407</f>
        <v>770</v>
      </c>
    </row>
    <row r="9408" ht="15.75" customHeight="1">
      <c r="B9408" s="21"/>
      <c r="C9408" s="351">
        <v>556.0</v>
      </c>
      <c r="D9408" s="130">
        <v>45436.0</v>
      </c>
      <c r="E9408" s="73" t="s">
        <v>11561</v>
      </c>
      <c r="F9408" s="130" t="s">
        <v>11562</v>
      </c>
      <c r="G9408" s="73" t="s">
        <v>18</v>
      </c>
      <c r="H9408" s="169" t="s">
        <v>8602</v>
      </c>
      <c r="I9408" s="287"/>
      <c r="J9408" s="285"/>
      <c r="K9408" s="21"/>
      <c r="L9408" s="21"/>
      <c r="M9408" s="21"/>
      <c r="N9408" s="22">
        <f t="shared" si="2"/>
        <v>46206</v>
      </c>
      <c r="O9408" s="23">
        <f>'RESOLUCIONES EPG'!$N9408-'RESOLUCIONES EPG'!$D9408</f>
        <v>770</v>
      </c>
    </row>
    <row r="9409" ht="15.75" customHeight="1">
      <c r="B9409" s="21"/>
      <c r="C9409" s="351">
        <v>557.0</v>
      </c>
      <c r="D9409" s="130">
        <v>45436.0</v>
      </c>
      <c r="E9409" s="73" t="s">
        <v>4164</v>
      </c>
      <c r="F9409" s="130" t="s">
        <v>11563</v>
      </c>
      <c r="G9409" s="73" t="s">
        <v>2751</v>
      </c>
      <c r="H9409" s="169"/>
      <c r="I9409" s="287"/>
      <c r="J9409" s="285"/>
      <c r="K9409" s="21"/>
      <c r="L9409" s="21"/>
      <c r="M9409" s="21"/>
      <c r="N9409" s="22">
        <f t="shared" si="2"/>
        <v>46206</v>
      </c>
      <c r="O9409" s="23">
        <f>'RESOLUCIONES EPG'!$N9409-'RESOLUCIONES EPG'!$D9409</f>
        <v>770</v>
      </c>
    </row>
    <row r="9410" ht="15.75" customHeight="1">
      <c r="B9410" s="21"/>
      <c r="C9410" s="351">
        <v>558.0</v>
      </c>
      <c r="D9410" s="130">
        <v>45436.0</v>
      </c>
      <c r="E9410" s="73" t="s">
        <v>11537</v>
      </c>
      <c r="F9410" s="130" t="s">
        <v>11564</v>
      </c>
      <c r="G9410" s="73" t="s">
        <v>2751</v>
      </c>
      <c r="H9410" s="169"/>
      <c r="I9410" s="287"/>
      <c r="J9410" s="285"/>
      <c r="K9410" s="21"/>
      <c r="L9410" s="21"/>
      <c r="M9410" s="21"/>
      <c r="N9410" s="22">
        <f t="shared" si="2"/>
        <v>46206</v>
      </c>
      <c r="O9410" s="23">
        <f>'RESOLUCIONES EPG'!$N9410-'RESOLUCIONES EPG'!$D9410</f>
        <v>770</v>
      </c>
    </row>
    <row r="9411" ht="15.75" customHeight="1">
      <c r="B9411" s="21"/>
      <c r="C9411" s="351">
        <v>559.0</v>
      </c>
      <c r="D9411" s="130">
        <v>45436.0</v>
      </c>
      <c r="E9411" s="73" t="s">
        <v>11565</v>
      </c>
      <c r="F9411" s="130" t="s">
        <v>11566</v>
      </c>
      <c r="G9411" s="73" t="s">
        <v>18</v>
      </c>
      <c r="H9411" s="169" t="s">
        <v>3754</v>
      </c>
      <c r="I9411" s="287"/>
      <c r="J9411" s="285"/>
      <c r="K9411" s="21"/>
      <c r="L9411" s="21"/>
      <c r="M9411" s="21"/>
      <c r="N9411" s="22">
        <f t="shared" si="2"/>
        <v>46206</v>
      </c>
      <c r="O9411" s="23">
        <f>'RESOLUCIONES EPG'!$N9411-'RESOLUCIONES EPG'!$D9411</f>
        <v>770</v>
      </c>
    </row>
    <row r="9412" ht="15.75" customHeight="1">
      <c r="B9412" s="21"/>
      <c r="C9412" s="351">
        <v>560.0</v>
      </c>
      <c r="D9412" s="130">
        <v>45436.0</v>
      </c>
      <c r="E9412" s="73" t="s">
        <v>11567</v>
      </c>
      <c r="F9412" s="130" t="s">
        <v>11568</v>
      </c>
      <c r="G9412" s="73" t="s">
        <v>18</v>
      </c>
      <c r="H9412" s="169" t="s">
        <v>11569</v>
      </c>
      <c r="I9412" s="287"/>
      <c r="J9412" s="285"/>
      <c r="K9412" s="21"/>
      <c r="L9412" s="21"/>
      <c r="M9412" s="21"/>
      <c r="N9412" s="22">
        <f t="shared" si="2"/>
        <v>46206</v>
      </c>
      <c r="O9412" s="23">
        <f>'RESOLUCIONES EPG'!$N9412-'RESOLUCIONES EPG'!$D9412</f>
        <v>770</v>
      </c>
    </row>
    <row r="9413" ht="15.75" customHeight="1">
      <c r="B9413" s="21"/>
      <c r="C9413" s="351">
        <v>561.0</v>
      </c>
      <c r="D9413" s="130">
        <v>45436.0</v>
      </c>
      <c r="E9413" s="73" t="s">
        <v>11570</v>
      </c>
      <c r="F9413" s="130" t="s">
        <v>11571</v>
      </c>
      <c r="G9413" s="73" t="s">
        <v>18</v>
      </c>
      <c r="H9413" s="169" t="s">
        <v>4966</v>
      </c>
      <c r="I9413" s="287"/>
      <c r="J9413" s="285"/>
      <c r="K9413" s="21"/>
      <c r="L9413" s="21"/>
      <c r="M9413" s="21"/>
      <c r="N9413" s="22">
        <f t="shared" si="2"/>
        <v>46206</v>
      </c>
      <c r="O9413" s="23">
        <f>'RESOLUCIONES EPG'!$N9413-'RESOLUCIONES EPG'!$D9413</f>
        <v>770</v>
      </c>
    </row>
    <row r="9414" ht="15.75" customHeight="1">
      <c r="B9414" s="21"/>
      <c r="C9414" s="351">
        <v>562.0</v>
      </c>
      <c r="D9414" s="130">
        <v>45436.0</v>
      </c>
      <c r="E9414" s="73" t="s">
        <v>3696</v>
      </c>
      <c r="F9414" s="130" t="s">
        <v>11572</v>
      </c>
      <c r="G9414" s="73" t="s">
        <v>18</v>
      </c>
      <c r="H9414" s="169" t="s">
        <v>11573</v>
      </c>
      <c r="I9414" s="287"/>
      <c r="J9414" s="285"/>
      <c r="K9414" s="21"/>
      <c r="L9414" s="21"/>
      <c r="M9414" s="21"/>
      <c r="N9414" s="22">
        <f t="shared" si="2"/>
        <v>46206</v>
      </c>
      <c r="O9414" s="23">
        <f>'RESOLUCIONES EPG'!$N9414-'RESOLUCIONES EPG'!$D9414</f>
        <v>770</v>
      </c>
    </row>
    <row r="9415" ht="15.75" customHeight="1">
      <c r="B9415" s="21"/>
      <c r="C9415" s="351">
        <v>563.0</v>
      </c>
      <c r="D9415" s="130">
        <v>45436.0</v>
      </c>
      <c r="E9415" s="73" t="s">
        <v>2571</v>
      </c>
      <c r="F9415" s="130" t="s">
        <v>11574</v>
      </c>
      <c r="G9415" s="73" t="s">
        <v>18</v>
      </c>
      <c r="H9415" s="169" t="s">
        <v>2031</v>
      </c>
      <c r="I9415" s="287"/>
      <c r="J9415" s="285"/>
      <c r="K9415" s="21"/>
      <c r="L9415" s="21"/>
      <c r="M9415" s="21"/>
      <c r="N9415" s="22">
        <f t="shared" si="2"/>
        <v>46206</v>
      </c>
      <c r="O9415" s="23">
        <f>'RESOLUCIONES EPG'!$N9415-'RESOLUCIONES EPG'!$D9415</f>
        <v>770</v>
      </c>
    </row>
    <row r="9416" ht="15.75" customHeight="1">
      <c r="B9416" s="21"/>
      <c r="C9416" s="351">
        <v>564.0</v>
      </c>
      <c r="D9416" s="130">
        <v>45436.0</v>
      </c>
      <c r="E9416" s="73" t="s">
        <v>11575</v>
      </c>
      <c r="F9416" s="130" t="s">
        <v>11576</v>
      </c>
      <c r="G9416" s="73" t="s">
        <v>18</v>
      </c>
      <c r="H9416" s="169" t="s">
        <v>4646</v>
      </c>
      <c r="I9416" s="287"/>
      <c r="J9416" s="285"/>
      <c r="K9416" s="21"/>
      <c r="L9416" s="21"/>
      <c r="M9416" s="21"/>
      <c r="N9416" s="22">
        <f t="shared" si="2"/>
        <v>46206</v>
      </c>
      <c r="O9416" s="23">
        <f>'RESOLUCIONES EPG'!$N9416-'RESOLUCIONES EPG'!$D9416</f>
        <v>770</v>
      </c>
    </row>
    <row r="9417" ht="15.75" customHeight="1">
      <c r="B9417" s="21"/>
      <c r="C9417" s="351">
        <v>565.0</v>
      </c>
      <c r="D9417" s="130">
        <v>45436.0</v>
      </c>
      <c r="E9417" s="73" t="s">
        <v>8643</v>
      </c>
      <c r="F9417" s="130" t="s">
        <v>4159</v>
      </c>
      <c r="G9417" s="73" t="s">
        <v>2253</v>
      </c>
      <c r="H9417" s="169" t="s">
        <v>9380</v>
      </c>
      <c r="I9417" s="287"/>
      <c r="J9417" s="285"/>
      <c r="K9417" s="21"/>
      <c r="L9417" s="21"/>
      <c r="M9417" s="21"/>
      <c r="N9417" s="22">
        <f t="shared" si="2"/>
        <v>46206</v>
      </c>
      <c r="O9417" s="23">
        <f>'RESOLUCIONES EPG'!$N9417-'RESOLUCIONES EPG'!$D9417</f>
        <v>770</v>
      </c>
    </row>
    <row r="9418" ht="15.75" customHeight="1">
      <c r="B9418" s="21"/>
      <c r="C9418" s="351">
        <v>566.0</v>
      </c>
      <c r="D9418" s="130">
        <v>45439.0</v>
      </c>
      <c r="E9418" s="73" t="s">
        <v>7426</v>
      </c>
      <c r="F9418" s="130" t="s">
        <v>8989</v>
      </c>
      <c r="G9418" s="73" t="s">
        <v>1593</v>
      </c>
      <c r="H9418" s="253">
        <v>45448.0</v>
      </c>
      <c r="I9418" s="287"/>
      <c r="J9418" s="285"/>
      <c r="K9418" s="21"/>
      <c r="L9418" s="21"/>
      <c r="M9418" s="21"/>
      <c r="N9418" s="22">
        <f t="shared" si="2"/>
        <v>46206</v>
      </c>
      <c r="O9418" s="23">
        <f>'RESOLUCIONES EPG'!$N9418-'RESOLUCIONES EPG'!$D9418</f>
        <v>767</v>
      </c>
    </row>
    <row r="9419" ht="15.75" customHeight="1">
      <c r="B9419" s="21"/>
      <c r="C9419" s="351">
        <v>567.0</v>
      </c>
      <c r="D9419" s="130">
        <v>45439.0</v>
      </c>
      <c r="E9419" s="73" t="s">
        <v>8632</v>
      </c>
      <c r="F9419" s="130" t="s">
        <v>10962</v>
      </c>
      <c r="G9419" s="73" t="s">
        <v>1593</v>
      </c>
      <c r="H9419" s="253">
        <v>45449.0</v>
      </c>
      <c r="I9419" s="287"/>
      <c r="J9419" s="285"/>
      <c r="K9419" s="21"/>
      <c r="L9419" s="21"/>
      <c r="M9419" s="21"/>
      <c r="N9419" s="22">
        <f t="shared" si="2"/>
        <v>46206</v>
      </c>
      <c r="O9419" s="23">
        <f>'RESOLUCIONES EPG'!$N9419-'RESOLUCIONES EPG'!$D9419</f>
        <v>767</v>
      </c>
    </row>
    <row r="9420" ht="15.75" customHeight="1">
      <c r="B9420" s="21"/>
      <c r="C9420" s="351">
        <v>568.0</v>
      </c>
      <c r="D9420" s="130">
        <v>45439.0</v>
      </c>
      <c r="E9420" s="73" t="s">
        <v>10551</v>
      </c>
      <c r="F9420" s="130" t="s">
        <v>11289</v>
      </c>
      <c r="G9420" s="73" t="s">
        <v>1593</v>
      </c>
      <c r="H9420" s="253">
        <v>45449.0</v>
      </c>
      <c r="I9420" s="287"/>
      <c r="J9420" s="285"/>
      <c r="K9420" s="21"/>
      <c r="L9420" s="21"/>
      <c r="M9420" s="21"/>
      <c r="N9420" s="22">
        <f t="shared" si="2"/>
        <v>46206</v>
      </c>
      <c r="O9420" s="23">
        <f>'RESOLUCIONES EPG'!$N9420-'RESOLUCIONES EPG'!$D9420</f>
        <v>767</v>
      </c>
    </row>
    <row r="9421" ht="15.75" customHeight="1">
      <c r="B9421" s="21"/>
      <c r="C9421" s="351">
        <v>569.0</v>
      </c>
      <c r="D9421" s="130">
        <v>45439.0</v>
      </c>
      <c r="E9421" s="73" t="s">
        <v>2807</v>
      </c>
      <c r="F9421" s="130" t="s">
        <v>11251</v>
      </c>
      <c r="G9421" s="73" t="s">
        <v>1593</v>
      </c>
      <c r="H9421" s="253">
        <v>45453.0</v>
      </c>
      <c r="I9421" s="287"/>
      <c r="J9421" s="285"/>
      <c r="K9421" s="21"/>
      <c r="L9421" s="21"/>
      <c r="M9421" s="21"/>
      <c r="N9421" s="22">
        <f t="shared" si="2"/>
        <v>46206</v>
      </c>
      <c r="O9421" s="23">
        <f>'RESOLUCIONES EPG'!$N9421-'RESOLUCIONES EPG'!$D9421</f>
        <v>767</v>
      </c>
    </row>
    <row r="9422" ht="15.75" customHeight="1">
      <c r="B9422" s="21"/>
      <c r="C9422" s="351">
        <v>570.0</v>
      </c>
      <c r="D9422" s="130">
        <v>45439.0</v>
      </c>
      <c r="E9422" s="73" t="s">
        <v>3931</v>
      </c>
      <c r="F9422" s="130" t="s">
        <v>10724</v>
      </c>
      <c r="G9422" s="73" t="s">
        <v>1593</v>
      </c>
      <c r="H9422" s="253">
        <v>45454.0</v>
      </c>
      <c r="I9422" s="287"/>
      <c r="J9422" s="285"/>
      <c r="K9422" s="21"/>
      <c r="L9422" s="21"/>
      <c r="M9422" s="21"/>
      <c r="N9422" s="22">
        <f t="shared" si="2"/>
        <v>46206</v>
      </c>
      <c r="O9422" s="23">
        <f>'RESOLUCIONES EPG'!$N9422-'RESOLUCIONES EPG'!$D9422</f>
        <v>767</v>
      </c>
    </row>
    <row r="9423" ht="15.75" customHeight="1">
      <c r="B9423" s="21"/>
      <c r="C9423" s="351">
        <v>571.0</v>
      </c>
      <c r="D9423" s="130">
        <v>45439.0</v>
      </c>
      <c r="E9423" s="73" t="s">
        <v>10424</v>
      </c>
      <c r="F9423" s="130" t="s">
        <v>10425</v>
      </c>
      <c r="G9423" s="73" t="s">
        <v>1593</v>
      </c>
      <c r="H9423" s="253">
        <v>45453.0</v>
      </c>
      <c r="I9423" s="287"/>
      <c r="J9423" s="285"/>
      <c r="K9423" s="21"/>
      <c r="L9423" s="21"/>
      <c r="M9423" s="21"/>
      <c r="N9423" s="22">
        <f t="shared" si="2"/>
        <v>46206</v>
      </c>
      <c r="O9423" s="23">
        <f>'RESOLUCIONES EPG'!$N9423-'RESOLUCIONES EPG'!$D9423</f>
        <v>767</v>
      </c>
    </row>
    <row r="9424" ht="15.75" customHeight="1">
      <c r="B9424" s="21"/>
      <c r="C9424" s="351">
        <v>572.0</v>
      </c>
      <c r="D9424" s="130">
        <v>45439.0</v>
      </c>
      <c r="E9424" s="73" t="s">
        <v>5351</v>
      </c>
      <c r="F9424" s="130" t="s">
        <v>8818</v>
      </c>
      <c r="G9424" s="73" t="s">
        <v>8172</v>
      </c>
      <c r="H9424" s="169"/>
      <c r="I9424" s="287"/>
      <c r="J9424" s="285"/>
      <c r="K9424" s="21"/>
      <c r="L9424" s="279" t="s">
        <v>9794</v>
      </c>
      <c r="M9424" s="21"/>
      <c r="N9424" s="22">
        <f t="shared" si="2"/>
        <v>46206</v>
      </c>
      <c r="O9424" s="23">
        <f>'RESOLUCIONES EPG'!$N9424-'RESOLUCIONES EPG'!$D9424</f>
        <v>767</v>
      </c>
    </row>
    <row r="9425" ht="15.75" customHeight="1">
      <c r="B9425" s="21"/>
      <c r="C9425" s="351">
        <v>573.0</v>
      </c>
      <c r="D9425" s="130">
        <v>45439.0</v>
      </c>
      <c r="E9425" s="73" t="s">
        <v>8503</v>
      </c>
      <c r="F9425" s="130" t="s">
        <v>8504</v>
      </c>
      <c r="G9425" s="73" t="s">
        <v>11577</v>
      </c>
      <c r="H9425" s="169"/>
      <c r="I9425" s="287"/>
      <c r="J9425" s="285"/>
      <c r="K9425" s="21"/>
      <c r="L9425" s="21"/>
      <c r="M9425" s="21"/>
      <c r="N9425" s="22">
        <f t="shared" si="2"/>
        <v>46206</v>
      </c>
      <c r="O9425" s="23">
        <f>'RESOLUCIONES EPG'!$N9425-'RESOLUCIONES EPG'!$D9425</f>
        <v>767</v>
      </c>
    </row>
    <row r="9426" ht="15.75" customHeight="1">
      <c r="B9426" s="21"/>
      <c r="C9426" s="351">
        <v>574.0</v>
      </c>
      <c r="D9426" s="130">
        <v>45439.0</v>
      </c>
      <c r="E9426" s="73" t="s">
        <v>7061</v>
      </c>
      <c r="F9426" s="130" t="s">
        <v>7947</v>
      </c>
      <c r="G9426" s="73" t="s">
        <v>11578</v>
      </c>
      <c r="H9426" s="169"/>
      <c r="I9426" s="359"/>
      <c r="J9426" s="285"/>
      <c r="K9426" s="21"/>
      <c r="L9426" s="21"/>
      <c r="M9426" s="21"/>
      <c r="N9426" s="22">
        <f t="shared" si="2"/>
        <v>46206</v>
      </c>
      <c r="O9426" s="23">
        <f>'RESOLUCIONES EPG'!$N9426-'RESOLUCIONES EPG'!$D9426</f>
        <v>767</v>
      </c>
    </row>
    <row r="9427" ht="15.75" customHeight="1">
      <c r="B9427" s="21"/>
      <c r="C9427" s="351">
        <v>575.0</v>
      </c>
      <c r="D9427" s="130">
        <v>45441.0</v>
      </c>
      <c r="E9427" s="73" t="s">
        <v>2265</v>
      </c>
      <c r="F9427" s="130" t="s">
        <v>3562</v>
      </c>
      <c r="G9427" s="73" t="s">
        <v>1624</v>
      </c>
      <c r="H9427" s="169"/>
      <c r="I9427" s="287"/>
      <c r="J9427" s="285"/>
      <c r="K9427" s="21"/>
      <c r="L9427" s="21"/>
      <c r="M9427" s="21"/>
      <c r="N9427" s="22">
        <f t="shared" si="2"/>
        <v>46206</v>
      </c>
      <c r="O9427" s="23">
        <f>'RESOLUCIONES EPG'!$N9427-'RESOLUCIONES EPG'!$D9427</f>
        <v>765</v>
      </c>
    </row>
    <row r="9428" ht="15.75" customHeight="1">
      <c r="B9428" s="21"/>
      <c r="C9428" s="351">
        <v>576.0</v>
      </c>
      <c r="D9428" s="130">
        <v>45441.0</v>
      </c>
      <c r="E9428" s="73" t="s">
        <v>11043</v>
      </c>
      <c r="F9428" s="130" t="s">
        <v>11297</v>
      </c>
      <c r="G9428" s="73" t="s">
        <v>1624</v>
      </c>
      <c r="H9428" s="169"/>
      <c r="I9428" s="287"/>
      <c r="J9428" s="285"/>
      <c r="K9428" s="21"/>
      <c r="L9428" s="21"/>
      <c r="M9428" s="21"/>
      <c r="N9428" s="22">
        <f t="shared" si="2"/>
        <v>46206</v>
      </c>
      <c r="O9428" s="23">
        <f>'RESOLUCIONES EPG'!$N9428-'RESOLUCIONES EPG'!$D9428</f>
        <v>765</v>
      </c>
    </row>
    <row r="9429" ht="15.75" customHeight="1">
      <c r="B9429" s="21"/>
      <c r="C9429" s="351">
        <v>577.0</v>
      </c>
      <c r="D9429" s="130">
        <v>45441.0</v>
      </c>
      <c r="E9429" s="73" t="s">
        <v>6579</v>
      </c>
      <c r="F9429" s="130" t="s">
        <v>11128</v>
      </c>
      <c r="G9429" s="73" t="s">
        <v>1624</v>
      </c>
      <c r="H9429" s="169"/>
      <c r="I9429" s="287"/>
      <c r="J9429" s="285"/>
      <c r="K9429" s="21"/>
      <c r="L9429" s="21"/>
      <c r="M9429" s="21"/>
      <c r="N9429" s="22">
        <f t="shared" si="2"/>
        <v>46206</v>
      </c>
      <c r="O9429" s="23">
        <f>'RESOLUCIONES EPG'!$N9429-'RESOLUCIONES EPG'!$D9429</f>
        <v>765</v>
      </c>
    </row>
    <row r="9430" ht="15.75" customHeight="1">
      <c r="B9430" s="21"/>
      <c r="C9430" s="351">
        <v>578.0</v>
      </c>
      <c r="D9430" s="130">
        <v>45441.0</v>
      </c>
      <c r="E9430" s="73" t="s">
        <v>11454</v>
      </c>
      <c r="F9430" s="130" t="s">
        <v>11516</v>
      </c>
      <c r="G9430" s="73" t="s">
        <v>1624</v>
      </c>
      <c r="H9430" s="169"/>
      <c r="I9430" s="287"/>
      <c r="J9430" s="285"/>
      <c r="K9430" s="21"/>
      <c r="L9430" s="21"/>
      <c r="M9430" s="21"/>
      <c r="N9430" s="22">
        <f t="shared" si="2"/>
        <v>46206</v>
      </c>
      <c r="O9430" s="23">
        <f>'RESOLUCIONES EPG'!$N9430-'RESOLUCIONES EPG'!$D9430</f>
        <v>765</v>
      </c>
    </row>
    <row r="9431" ht="15.75" customHeight="1">
      <c r="B9431" s="21"/>
      <c r="C9431" s="351">
        <v>579.0</v>
      </c>
      <c r="D9431" s="130">
        <v>45441.0</v>
      </c>
      <c r="E9431" s="73" t="s">
        <v>11579</v>
      </c>
      <c r="F9431" s="130" t="s">
        <v>4655</v>
      </c>
      <c r="G9431" s="73" t="s">
        <v>11580</v>
      </c>
      <c r="H9431" s="169"/>
      <c r="I9431" s="287"/>
      <c r="J9431" s="285"/>
      <c r="K9431" s="21"/>
      <c r="L9431" s="21"/>
      <c r="M9431" s="21"/>
      <c r="N9431" s="22">
        <f t="shared" si="2"/>
        <v>46206</v>
      </c>
      <c r="O9431" s="23">
        <f>'RESOLUCIONES EPG'!$N9431-'RESOLUCIONES EPG'!$D9431</f>
        <v>765</v>
      </c>
    </row>
    <row r="9432" ht="15.75" customHeight="1">
      <c r="B9432" s="21"/>
      <c r="C9432" s="351">
        <v>580.0</v>
      </c>
      <c r="D9432" s="130">
        <v>45441.0</v>
      </c>
      <c r="E9432" s="73" t="s">
        <v>9149</v>
      </c>
      <c r="F9432" s="130" t="s">
        <v>10862</v>
      </c>
      <c r="G9432" s="73" t="s">
        <v>11556</v>
      </c>
      <c r="H9432" s="169"/>
      <c r="I9432" s="287"/>
      <c r="J9432" s="73"/>
      <c r="K9432" s="21"/>
      <c r="L9432" s="21"/>
      <c r="M9432" s="21"/>
      <c r="N9432" s="22">
        <f t="shared" si="2"/>
        <v>46206</v>
      </c>
      <c r="O9432" s="23">
        <f>'RESOLUCIONES EPG'!$N9432-'RESOLUCIONES EPG'!$D9432</f>
        <v>765</v>
      </c>
    </row>
    <row r="9433" ht="15.75" customHeight="1">
      <c r="B9433" s="21"/>
      <c r="C9433" s="351">
        <v>581.0</v>
      </c>
      <c r="D9433" s="130">
        <v>45441.0</v>
      </c>
      <c r="E9433" s="73" t="s">
        <v>10134</v>
      </c>
      <c r="F9433" s="130" t="s">
        <v>10135</v>
      </c>
      <c r="G9433" s="73" t="s">
        <v>11556</v>
      </c>
      <c r="H9433" s="169"/>
      <c r="I9433" s="287"/>
      <c r="J9433" s="73"/>
      <c r="K9433" s="21"/>
      <c r="L9433" s="21"/>
      <c r="M9433" s="21"/>
      <c r="N9433" s="22">
        <f t="shared" si="2"/>
        <v>46206</v>
      </c>
      <c r="O9433" s="23">
        <f>'RESOLUCIONES EPG'!$N9433-'RESOLUCIONES EPG'!$D9433</f>
        <v>765</v>
      </c>
    </row>
    <row r="9434" ht="15.75" customHeight="1">
      <c r="B9434" s="21"/>
      <c r="C9434" s="351">
        <v>582.0</v>
      </c>
      <c r="D9434" s="130">
        <v>45441.0</v>
      </c>
      <c r="E9434" s="73" t="s">
        <v>11129</v>
      </c>
      <c r="F9434" s="130" t="s">
        <v>11130</v>
      </c>
      <c r="G9434" s="73" t="s">
        <v>1624</v>
      </c>
      <c r="H9434" s="169"/>
      <c r="I9434" s="287"/>
      <c r="J9434" s="73"/>
      <c r="K9434" s="21"/>
      <c r="L9434" s="21"/>
      <c r="M9434" s="21"/>
      <c r="N9434" s="22">
        <f t="shared" si="2"/>
        <v>46206</v>
      </c>
      <c r="O9434" s="23">
        <f>'RESOLUCIONES EPG'!$N9434-'RESOLUCIONES EPG'!$D9434</f>
        <v>765</v>
      </c>
    </row>
    <row r="9435" ht="15.75" customHeight="1">
      <c r="B9435" s="21"/>
      <c r="C9435" s="351">
        <v>583.0</v>
      </c>
      <c r="D9435" s="130">
        <v>45441.0</v>
      </c>
      <c r="E9435" s="73" t="s">
        <v>11581</v>
      </c>
      <c r="F9435" s="130" t="s">
        <v>10764</v>
      </c>
      <c r="G9435" s="73" t="s">
        <v>1624</v>
      </c>
      <c r="H9435" s="169"/>
      <c r="I9435" s="287"/>
      <c r="J9435" s="73"/>
      <c r="K9435" s="21"/>
      <c r="L9435" s="21"/>
      <c r="M9435" s="21"/>
      <c r="N9435" s="22">
        <f t="shared" si="2"/>
        <v>46206</v>
      </c>
      <c r="O9435" s="23">
        <f>'RESOLUCIONES EPG'!$N9435-'RESOLUCIONES EPG'!$D9435</f>
        <v>765</v>
      </c>
    </row>
    <row r="9436" ht="15.75" customHeight="1">
      <c r="B9436" s="21"/>
      <c r="C9436" s="351">
        <v>584.0</v>
      </c>
      <c r="D9436" s="130">
        <v>45441.0</v>
      </c>
      <c r="E9436" s="73" t="s">
        <v>11148</v>
      </c>
      <c r="F9436" s="130" t="s">
        <v>11149</v>
      </c>
      <c r="G9436" s="73" t="s">
        <v>1624</v>
      </c>
      <c r="H9436" s="169"/>
      <c r="I9436" s="287"/>
      <c r="J9436" s="73"/>
      <c r="K9436" s="21"/>
      <c r="L9436" s="21"/>
      <c r="M9436" s="21"/>
      <c r="N9436" s="22">
        <f t="shared" si="2"/>
        <v>46206</v>
      </c>
      <c r="O9436" s="23">
        <f>'RESOLUCIONES EPG'!$N9436-'RESOLUCIONES EPG'!$D9436</f>
        <v>765</v>
      </c>
    </row>
    <row r="9437" ht="15.75" customHeight="1">
      <c r="B9437" s="21"/>
      <c r="C9437" s="351">
        <v>585.0</v>
      </c>
      <c r="D9437" s="130">
        <v>45447.0</v>
      </c>
      <c r="E9437" s="73" t="s">
        <v>11582</v>
      </c>
      <c r="F9437" s="130" t="s">
        <v>10638</v>
      </c>
      <c r="G9437" s="73" t="s">
        <v>131</v>
      </c>
      <c r="H9437" s="169"/>
      <c r="I9437" s="287"/>
      <c r="J9437" s="73"/>
      <c r="K9437" s="21"/>
      <c r="L9437" s="21"/>
      <c r="M9437" s="21"/>
      <c r="N9437" s="22">
        <f t="shared" si="2"/>
        <v>46206</v>
      </c>
      <c r="O9437" s="23">
        <f>'RESOLUCIONES EPG'!$N9437-'RESOLUCIONES EPG'!$D9437</f>
        <v>759</v>
      </c>
    </row>
    <row r="9438" ht="15.75" customHeight="1">
      <c r="B9438" s="21"/>
      <c r="C9438" s="351">
        <v>586.0</v>
      </c>
      <c r="D9438" s="130">
        <v>45447.0</v>
      </c>
      <c r="E9438" s="73" t="s">
        <v>4531</v>
      </c>
      <c r="F9438" s="130" t="s">
        <v>8443</v>
      </c>
      <c r="G9438" s="73" t="s">
        <v>131</v>
      </c>
      <c r="H9438" s="169"/>
      <c r="I9438" s="296" t="s">
        <v>10650</v>
      </c>
      <c r="J9438" s="73"/>
      <c r="K9438" s="21"/>
      <c r="L9438" s="21"/>
      <c r="M9438" s="21"/>
      <c r="N9438" s="22">
        <f t="shared" si="2"/>
        <v>46206</v>
      </c>
      <c r="O9438" s="23">
        <f>'RESOLUCIONES EPG'!$N9438-'RESOLUCIONES EPG'!$D9438</f>
        <v>759</v>
      </c>
    </row>
    <row r="9439" ht="15.75" customHeight="1">
      <c r="B9439" s="21"/>
      <c r="C9439" s="351">
        <v>587.0</v>
      </c>
      <c r="D9439" s="130">
        <v>45447.0</v>
      </c>
      <c r="E9439" s="73" t="s">
        <v>6474</v>
      </c>
      <c r="F9439" s="130" t="s">
        <v>9701</v>
      </c>
      <c r="G9439" s="73" t="s">
        <v>131</v>
      </c>
      <c r="H9439" s="169"/>
      <c r="I9439" s="287"/>
      <c r="J9439" s="73"/>
      <c r="K9439" s="21"/>
      <c r="L9439" s="21"/>
      <c r="M9439" s="21"/>
      <c r="N9439" s="22">
        <f t="shared" si="2"/>
        <v>46206</v>
      </c>
      <c r="O9439" s="23">
        <f>'RESOLUCIONES EPG'!$N9439-'RESOLUCIONES EPG'!$D9439</f>
        <v>759</v>
      </c>
    </row>
    <row r="9440" ht="15.75" customHeight="1">
      <c r="B9440" s="21"/>
      <c r="C9440" s="351">
        <v>588.0</v>
      </c>
      <c r="D9440" s="130">
        <v>45447.0</v>
      </c>
      <c r="E9440" s="73" t="s">
        <v>9539</v>
      </c>
      <c r="F9440" s="130" t="s">
        <v>9540</v>
      </c>
      <c r="G9440" s="73" t="s">
        <v>131</v>
      </c>
      <c r="H9440" s="169"/>
      <c r="I9440" s="287"/>
      <c r="J9440" s="73"/>
      <c r="K9440" s="21"/>
      <c r="L9440" s="21"/>
      <c r="M9440" s="21"/>
      <c r="N9440" s="22">
        <f t="shared" si="2"/>
        <v>46206</v>
      </c>
      <c r="O9440" s="23">
        <f>'RESOLUCIONES EPG'!$N9440-'RESOLUCIONES EPG'!$D9440</f>
        <v>759</v>
      </c>
    </row>
    <row r="9441" ht="15.75" customHeight="1">
      <c r="B9441" s="21"/>
      <c r="C9441" s="351">
        <v>589.0</v>
      </c>
      <c r="D9441" s="130">
        <v>45447.0</v>
      </c>
      <c r="E9441" s="73" t="s">
        <v>9536</v>
      </c>
      <c r="F9441" s="130" t="s">
        <v>9537</v>
      </c>
      <c r="G9441" s="73" t="s">
        <v>131</v>
      </c>
      <c r="H9441" s="169"/>
      <c r="I9441" s="299" t="s">
        <v>11272</v>
      </c>
      <c r="J9441" s="73"/>
      <c r="K9441" s="21"/>
      <c r="L9441" s="21"/>
      <c r="M9441" s="21"/>
      <c r="N9441" s="22">
        <f t="shared" si="2"/>
        <v>46206</v>
      </c>
      <c r="O9441" s="23">
        <f>'RESOLUCIONES EPG'!$N9441-'RESOLUCIONES EPG'!$D9441</f>
        <v>759</v>
      </c>
    </row>
    <row r="9442" ht="15.75" customHeight="1">
      <c r="B9442" s="21"/>
      <c r="C9442" s="351">
        <v>590.0</v>
      </c>
      <c r="D9442" s="130">
        <v>45447.0</v>
      </c>
      <c r="E9442" s="73" t="s">
        <v>3769</v>
      </c>
      <c r="F9442" s="130" t="s">
        <v>3770</v>
      </c>
      <c r="G9442" s="73" t="s">
        <v>131</v>
      </c>
      <c r="H9442" s="169"/>
      <c r="I9442" s="287"/>
      <c r="J9442" s="73"/>
      <c r="K9442" s="21"/>
      <c r="L9442" s="21"/>
      <c r="M9442" s="21"/>
      <c r="N9442" s="22">
        <f t="shared" si="2"/>
        <v>46206</v>
      </c>
      <c r="O9442" s="23">
        <f>'RESOLUCIONES EPG'!$N9442-'RESOLUCIONES EPG'!$D9442</f>
        <v>759</v>
      </c>
    </row>
    <row r="9443" ht="15.75" customHeight="1">
      <c r="B9443" s="21"/>
      <c r="C9443" s="351">
        <v>591.0</v>
      </c>
      <c r="D9443" s="130">
        <v>45447.0</v>
      </c>
      <c r="E9443" s="73" t="s">
        <v>7209</v>
      </c>
      <c r="F9443" s="130" t="s">
        <v>9541</v>
      </c>
      <c r="G9443" s="73" t="s">
        <v>131</v>
      </c>
      <c r="H9443" s="169"/>
      <c r="I9443" s="299" t="s">
        <v>8148</v>
      </c>
      <c r="J9443" s="73"/>
      <c r="K9443" s="21"/>
      <c r="L9443" s="21"/>
      <c r="M9443" s="21"/>
      <c r="N9443" s="22">
        <f t="shared" si="2"/>
        <v>46206</v>
      </c>
      <c r="O9443" s="23">
        <f>'RESOLUCIONES EPG'!$N9443-'RESOLUCIONES EPG'!$D9443</f>
        <v>759</v>
      </c>
    </row>
    <row r="9444" ht="15.75" customHeight="1">
      <c r="B9444" s="21"/>
      <c r="C9444" s="351">
        <v>592.0</v>
      </c>
      <c r="D9444" s="130">
        <v>45447.0</v>
      </c>
      <c r="E9444" s="73" t="s">
        <v>2323</v>
      </c>
      <c r="F9444" s="130" t="s">
        <v>10607</v>
      </c>
      <c r="G9444" s="73" t="s">
        <v>1593</v>
      </c>
      <c r="H9444" s="294" t="s">
        <v>10731</v>
      </c>
      <c r="I9444" s="287"/>
      <c r="J9444" s="73"/>
      <c r="K9444" s="21"/>
      <c r="L9444" s="21"/>
      <c r="M9444" s="21"/>
      <c r="N9444" s="22">
        <f t="shared" si="2"/>
        <v>46206</v>
      </c>
      <c r="O9444" s="23">
        <f>'RESOLUCIONES EPG'!$N9444-'RESOLUCIONES EPG'!$D9444</f>
        <v>759</v>
      </c>
    </row>
    <row r="9445" ht="15.75" customHeight="1">
      <c r="B9445" s="21"/>
      <c r="C9445" s="351">
        <v>593.0</v>
      </c>
      <c r="D9445" s="130">
        <v>45447.0</v>
      </c>
      <c r="E9445" s="21" t="s">
        <v>3668</v>
      </c>
      <c r="F9445" s="130" t="s">
        <v>11288</v>
      </c>
      <c r="G9445" s="73" t="s">
        <v>1593</v>
      </c>
      <c r="H9445" s="253">
        <v>45456.0</v>
      </c>
      <c r="I9445" s="287"/>
      <c r="J9445" s="73"/>
      <c r="K9445" s="21"/>
      <c r="L9445" s="21"/>
      <c r="M9445" s="21"/>
      <c r="N9445" s="22">
        <f t="shared" si="2"/>
        <v>46206</v>
      </c>
      <c r="O9445" s="23">
        <f>'RESOLUCIONES EPG'!$N9445-'RESOLUCIONES EPG'!$D9445</f>
        <v>759</v>
      </c>
    </row>
    <row r="9446" ht="15.75" customHeight="1">
      <c r="B9446" s="21"/>
      <c r="C9446" s="351">
        <v>594.0</v>
      </c>
      <c r="D9446" s="130">
        <v>45448.0</v>
      </c>
      <c r="E9446" s="73" t="s">
        <v>7323</v>
      </c>
      <c r="F9446" s="130" t="s">
        <v>10015</v>
      </c>
      <c r="G9446" s="73" t="s">
        <v>1593</v>
      </c>
      <c r="H9446" s="253">
        <v>45457.0</v>
      </c>
      <c r="I9446" s="287"/>
      <c r="J9446" s="73"/>
      <c r="K9446" s="21"/>
      <c r="L9446" s="21"/>
      <c r="M9446" s="21"/>
      <c r="N9446" s="22">
        <f t="shared" si="2"/>
        <v>46206</v>
      </c>
      <c r="O9446" s="23">
        <f>'RESOLUCIONES EPG'!$N9446-'RESOLUCIONES EPG'!$D9446</f>
        <v>758</v>
      </c>
    </row>
    <row r="9447" ht="15.75" customHeight="1">
      <c r="B9447" s="21"/>
      <c r="C9447" s="351">
        <v>595.0</v>
      </c>
      <c r="D9447" s="130">
        <v>45448.0</v>
      </c>
      <c r="E9447" s="80" t="s">
        <v>2335</v>
      </c>
      <c r="F9447" s="130" t="s">
        <v>11397</v>
      </c>
      <c r="G9447" s="73" t="s">
        <v>1593</v>
      </c>
      <c r="H9447" s="267" t="s">
        <v>11583</v>
      </c>
      <c r="I9447" s="287"/>
      <c r="J9447" s="73"/>
      <c r="K9447" s="21"/>
      <c r="L9447" s="21"/>
      <c r="M9447" s="21"/>
      <c r="N9447" s="22">
        <f t="shared" si="2"/>
        <v>46206</v>
      </c>
      <c r="O9447" s="23">
        <f>'RESOLUCIONES EPG'!$N9447-'RESOLUCIONES EPG'!$D9447</f>
        <v>758</v>
      </c>
    </row>
    <row r="9448" ht="15.75" customHeight="1">
      <c r="B9448" s="21"/>
      <c r="C9448" s="351">
        <v>596.0</v>
      </c>
      <c r="D9448" s="130">
        <v>45449.0</v>
      </c>
      <c r="E9448" s="73" t="s">
        <v>11584</v>
      </c>
      <c r="F9448" s="130" t="s">
        <v>11585</v>
      </c>
      <c r="G9448" s="73" t="s">
        <v>18</v>
      </c>
      <c r="H9448" s="169"/>
      <c r="I9448" s="287"/>
      <c r="J9448" s="73"/>
      <c r="K9448" s="21"/>
      <c r="L9448" s="21"/>
      <c r="M9448" s="21"/>
      <c r="N9448" s="22">
        <f t="shared" si="2"/>
        <v>46206</v>
      </c>
      <c r="O9448" s="23">
        <f>'RESOLUCIONES EPG'!$N9448-'RESOLUCIONES EPG'!$D9448</f>
        <v>757</v>
      </c>
    </row>
    <row r="9449" ht="15.75" customHeight="1">
      <c r="B9449" s="21"/>
      <c r="C9449" s="351">
        <v>597.0</v>
      </c>
      <c r="D9449" s="130">
        <v>45449.0</v>
      </c>
      <c r="E9449" s="73" t="s">
        <v>11586</v>
      </c>
      <c r="F9449" s="130" t="s">
        <v>11587</v>
      </c>
      <c r="G9449" s="73" t="s">
        <v>18</v>
      </c>
      <c r="H9449" s="169"/>
      <c r="I9449" s="287"/>
      <c r="J9449" s="73"/>
      <c r="K9449" s="21"/>
      <c r="L9449" s="21"/>
      <c r="M9449" s="21"/>
      <c r="N9449" s="22">
        <f t="shared" si="2"/>
        <v>46206</v>
      </c>
      <c r="O9449" s="23">
        <f>'RESOLUCIONES EPG'!$N9449-'RESOLUCIONES EPG'!$D9449</f>
        <v>757</v>
      </c>
    </row>
    <row r="9450" ht="15.75" customHeight="1">
      <c r="B9450" s="21"/>
      <c r="C9450" s="351">
        <v>598.0</v>
      </c>
      <c r="D9450" s="130">
        <v>45453.0</v>
      </c>
      <c r="E9450" s="73" t="s">
        <v>11588</v>
      </c>
      <c r="F9450" s="130"/>
      <c r="G9450" s="73" t="s">
        <v>11589</v>
      </c>
      <c r="H9450" s="169"/>
      <c r="I9450" s="287"/>
      <c r="J9450" s="73"/>
      <c r="K9450" s="21"/>
      <c r="L9450" s="21"/>
      <c r="M9450" s="21"/>
      <c r="N9450" s="22">
        <f t="shared" si="2"/>
        <v>46206</v>
      </c>
      <c r="O9450" s="23">
        <f>'RESOLUCIONES EPG'!$N9450-'RESOLUCIONES EPG'!$D9450</f>
        <v>753</v>
      </c>
    </row>
    <row r="9451" ht="15.75" customHeight="1">
      <c r="B9451" s="21"/>
      <c r="C9451" s="351">
        <v>599.0</v>
      </c>
      <c r="D9451" s="130">
        <v>45453.0</v>
      </c>
      <c r="E9451" s="73" t="s">
        <v>11590</v>
      </c>
      <c r="F9451" s="130"/>
      <c r="G9451" s="73" t="s">
        <v>11591</v>
      </c>
      <c r="H9451" s="169"/>
      <c r="I9451" s="287"/>
      <c r="J9451" s="73"/>
      <c r="K9451" s="21"/>
      <c r="L9451" s="21"/>
      <c r="M9451" s="21"/>
      <c r="N9451" s="22">
        <f t="shared" si="2"/>
        <v>46206</v>
      </c>
      <c r="O9451" s="23">
        <f>'RESOLUCIONES EPG'!$N9451-'RESOLUCIONES EPG'!$D9451</f>
        <v>753</v>
      </c>
    </row>
    <row r="9452" ht="15.75" customHeight="1">
      <c r="B9452" s="21"/>
      <c r="C9452" s="351">
        <v>600.0</v>
      </c>
      <c r="D9452" s="130">
        <v>45454.0</v>
      </c>
      <c r="E9452" s="73" t="s">
        <v>8503</v>
      </c>
      <c r="F9452" s="130" t="s">
        <v>9210</v>
      </c>
      <c r="G9452" s="73" t="s">
        <v>1593</v>
      </c>
      <c r="H9452" s="169"/>
      <c r="I9452" s="287"/>
      <c r="J9452" s="73"/>
      <c r="K9452" s="21"/>
      <c r="L9452" s="21"/>
      <c r="M9452" s="21"/>
      <c r="N9452" s="22">
        <f t="shared" si="2"/>
        <v>46206</v>
      </c>
      <c r="O9452" s="23">
        <f>'RESOLUCIONES EPG'!$N9452-'RESOLUCIONES EPG'!$D9452</f>
        <v>752</v>
      </c>
    </row>
    <row r="9453" ht="15.75" customHeight="1">
      <c r="B9453" s="21"/>
      <c r="C9453" s="351">
        <v>601.0</v>
      </c>
      <c r="D9453" s="130">
        <v>45454.0</v>
      </c>
      <c r="E9453" s="73" t="s">
        <v>9526</v>
      </c>
      <c r="F9453" s="130" t="s">
        <v>9527</v>
      </c>
      <c r="G9453" s="73" t="s">
        <v>1593</v>
      </c>
      <c r="H9453" s="253">
        <v>45463.0</v>
      </c>
      <c r="I9453" s="287"/>
      <c r="J9453" s="73"/>
      <c r="K9453" s="21"/>
      <c r="L9453" s="21"/>
      <c r="M9453" s="21"/>
      <c r="N9453" s="22">
        <f t="shared" si="2"/>
        <v>46206</v>
      </c>
      <c r="O9453" s="23">
        <f>'RESOLUCIONES EPG'!$N9453-'RESOLUCIONES EPG'!$D9453</f>
        <v>752</v>
      </c>
    </row>
    <row r="9454" ht="15.75" customHeight="1">
      <c r="B9454" s="21"/>
      <c r="C9454" s="351">
        <v>602.0</v>
      </c>
      <c r="D9454" s="130">
        <v>45454.0</v>
      </c>
      <c r="E9454" s="73" t="s">
        <v>5002</v>
      </c>
      <c r="F9454" s="130" t="s">
        <v>8987</v>
      </c>
      <c r="G9454" s="73" t="s">
        <v>2751</v>
      </c>
      <c r="H9454" s="169"/>
      <c r="I9454" s="287" t="s">
        <v>11592</v>
      </c>
      <c r="J9454" s="73"/>
      <c r="K9454" s="21"/>
      <c r="L9454" s="21"/>
      <c r="M9454" s="21"/>
      <c r="N9454" s="22">
        <f t="shared" si="2"/>
        <v>46206</v>
      </c>
      <c r="O9454" s="23">
        <f>'RESOLUCIONES EPG'!$N9454-'RESOLUCIONES EPG'!$D9454</f>
        <v>752</v>
      </c>
    </row>
    <row r="9455" ht="15.75" customHeight="1">
      <c r="B9455" s="21"/>
      <c r="C9455" s="351">
        <v>603.0</v>
      </c>
      <c r="D9455" s="130">
        <v>45454.0</v>
      </c>
      <c r="E9455" s="73" t="s">
        <v>11311</v>
      </c>
      <c r="F9455" s="130" t="s">
        <v>11593</v>
      </c>
      <c r="G9455" s="73" t="s">
        <v>2751</v>
      </c>
      <c r="H9455" s="169"/>
      <c r="I9455" s="287"/>
      <c r="J9455" s="73"/>
      <c r="K9455" s="21"/>
      <c r="L9455" s="21"/>
      <c r="M9455" s="21"/>
      <c r="N9455" s="22">
        <f t="shared" si="2"/>
        <v>46206</v>
      </c>
      <c r="O9455" s="23">
        <f>'RESOLUCIONES EPG'!$N9455-'RESOLUCIONES EPG'!$D9455</f>
        <v>752</v>
      </c>
    </row>
    <row r="9456" ht="15.75" customHeight="1">
      <c r="B9456" s="21"/>
      <c r="C9456" s="351">
        <v>604.0</v>
      </c>
      <c r="D9456" s="130">
        <v>45454.0</v>
      </c>
      <c r="E9456" s="73" t="s">
        <v>11570</v>
      </c>
      <c r="F9456" s="130" t="s">
        <v>11594</v>
      </c>
      <c r="G9456" s="73" t="s">
        <v>2751</v>
      </c>
      <c r="H9456" s="169"/>
      <c r="I9456" s="287"/>
      <c r="J9456" s="73"/>
      <c r="K9456" s="21"/>
      <c r="L9456" s="21"/>
      <c r="M9456" s="21"/>
      <c r="N9456" s="22">
        <f t="shared" si="2"/>
        <v>46206</v>
      </c>
      <c r="O9456" s="23">
        <f>'RESOLUCIONES EPG'!$N9456-'RESOLUCIONES EPG'!$D9456</f>
        <v>752</v>
      </c>
    </row>
    <row r="9457" ht="15.75" customHeight="1">
      <c r="B9457" s="21"/>
      <c r="C9457" s="351">
        <v>605.0</v>
      </c>
      <c r="D9457" s="130">
        <v>45456.0</v>
      </c>
      <c r="E9457" s="73" t="s">
        <v>11595</v>
      </c>
      <c r="F9457" s="130" t="s">
        <v>11596</v>
      </c>
      <c r="G9457" s="73" t="s">
        <v>18</v>
      </c>
      <c r="H9457" s="169" t="s">
        <v>4966</v>
      </c>
      <c r="I9457" s="287"/>
      <c r="J9457" s="73"/>
      <c r="K9457" s="21"/>
      <c r="L9457" s="21"/>
      <c r="M9457" s="21"/>
      <c r="N9457" s="22">
        <f t="shared" si="2"/>
        <v>46206</v>
      </c>
      <c r="O9457" s="23">
        <f>'RESOLUCIONES EPG'!$N9457-'RESOLUCIONES EPG'!$D9457</f>
        <v>750</v>
      </c>
    </row>
    <row r="9458" ht="15.75" customHeight="1">
      <c r="B9458" s="21"/>
      <c r="C9458" s="351">
        <v>606.0</v>
      </c>
      <c r="D9458" s="130">
        <v>45456.0</v>
      </c>
      <c r="E9458" s="73" t="s">
        <v>11597</v>
      </c>
      <c r="F9458" s="130" t="s">
        <v>11598</v>
      </c>
      <c r="G9458" s="73" t="s">
        <v>18</v>
      </c>
      <c r="H9458" s="169" t="s">
        <v>2663</v>
      </c>
      <c r="I9458" s="287"/>
      <c r="J9458" s="73"/>
      <c r="K9458" s="21"/>
      <c r="L9458" s="21"/>
      <c r="M9458" s="21"/>
      <c r="N9458" s="22">
        <f t="shared" si="2"/>
        <v>46206</v>
      </c>
      <c r="O9458" s="23">
        <f>'RESOLUCIONES EPG'!$N9458-'RESOLUCIONES EPG'!$D9458</f>
        <v>750</v>
      </c>
    </row>
    <row r="9459" ht="15.75" customHeight="1">
      <c r="B9459" s="21"/>
      <c r="C9459" s="351">
        <v>607.0</v>
      </c>
      <c r="D9459" s="130">
        <v>45456.0</v>
      </c>
      <c r="E9459" s="73" t="s">
        <v>300</v>
      </c>
      <c r="F9459" s="130" t="s">
        <v>11599</v>
      </c>
      <c r="G9459" s="73" t="s">
        <v>18</v>
      </c>
      <c r="H9459" s="169" t="s">
        <v>8645</v>
      </c>
      <c r="I9459" s="287"/>
      <c r="J9459" s="73"/>
      <c r="K9459" s="21"/>
      <c r="L9459" s="21"/>
      <c r="M9459" s="21"/>
      <c r="N9459" s="22">
        <f t="shared" si="2"/>
        <v>46206</v>
      </c>
      <c r="O9459" s="23">
        <f>'RESOLUCIONES EPG'!$N9459-'RESOLUCIONES EPG'!$D9459</f>
        <v>750</v>
      </c>
    </row>
    <row r="9460" ht="15.75" customHeight="1">
      <c r="B9460" s="21"/>
      <c r="C9460" s="351">
        <v>608.0</v>
      </c>
      <c r="D9460" s="130">
        <v>45456.0</v>
      </c>
      <c r="E9460" s="73" t="s">
        <v>11600</v>
      </c>
      <c r="F9460" s="130" t="s">
        <v>11601</v>
      </c>
      <c r="G9460" s="73" t="s">
        <v>18</v>
      </c>
      <c r="H9460" s="169" t="s">
        <v>1871</v>
      </c>
      <c r="I9460" s="287"/>
      <c r="J9460" s="73"/>
      <c r="K9460" s="21"/>
      <c r="L9460" s="21"/>
      <c r="M9460" s="21"/>
      <c r="N9460" s="22">
        <f t="shared" si="2"/>
        <v>46206</v>
      </c>
      <c r="O9460" s="23">
        <f>'RESOLUCIONES EPG'!$N9460-'RESOLUCIONES EPG'!$D9460</f>
        <v>750</v>
      </c>
    </row>
    <row r="9461" ht="15.75" customHeight="1">
      <c r="B9461" s="21"/>
      <c r="C9461" s="351">
        <v>609.0</v>
      </c>
      <c r="D9461" s="130">
        <v>45456.0</v>
      </c>
      <c r="E9461" s="73" t="s">
        <v>11602</v>
      </c>
      <c r="F9461" s="130" t="s">
        <v>11603</v>
      </c>
      <c r="G9461" s="73" t="s">
        <v>18</v>
      </c>
      <c r="H9461" s="169" t="s">
        <v>4753</v>
      </c>
      <c r="I9461" s="287"/>
      <c r="J9461" s="73"/>
      <c r="K9461" s="21"/>
      <c r="L9461" s="21"/>
      <c r="M9461" s="21"/>
      <c r="N9461" s="22">
        <f t="shared" si="2"/>
        <v>46206</v>
      </c>
      <c r="O9461" s="23">
        <f>'RESOLUCIONES EPG'!$N9461-'RESOLUCIONES EPG'!$D9461</f>
        <v>750</v>
      </c>
    </row>
    <row r="9462" ht="15.75" customHeight="1">
      <c r="B9462" s="21"/>
      <c r="C9462" s="351">
        <v>610.0</v>
      </c>
      <c r="D9462" s="130">
        <v>45456.0</v>
      </c>
      <c r="E9462" s="73" t="s">
        <v>11604</v>
      </c>
      <c r="F9462" s="130" t="s">
        <v>11605</v>
      </c>
      <c r="G9462" s="73" t="s">
        <v>18</v>
      </c>
      <c r="H9462" s="169" t="s">
        <v>3187</v>
      </c>
      <c r="I9462" s="287"/>
      <c r="J9462" s="73"/>
      <c r="K9462" s="21"/>
      <c r="L9462" s="21"/>
      <c r="M9462" s="21"/>
      <c r="N9462" s="22">
        <f t="shared" si="2"/>
        <v>46206</v>
      </c>
      <c r="O9462" s="23">
        <f>'RESOLUCIONES EPG'!$N9462-'RESOLUCIONES EPG'!$D9462</f>
        <v>750</v>
      </c>
    </row>
    <row r="9463" ht="15.75" customHeight="1">
      <c r="B9463" s="21"/>
      <c r="C9463" s="351">
        <v>611.0</v>
      </c>
      <c r="D9463" s="130">
        <v>45456.0</v>
      </c>
      <c r="E9463" s="73" t="s">
        <v>11606</v>
      </c>
      <c r="F9463" s="130" t="s">
        <v>11607</v>
      </c>
      <c r="G9463" s="73" t="s">
        <v>18</v>
      </c>
      <c r="H9463" s="169" t="s">
        <v>2111</v>
      </c>
      <c r="I9463" s="287"/>
      <c r="J9463" s="73"/>
      <c r="K9463" s="21"/>
      <c r="L9463" s="21"/>
      <c r="M9463" s="21"/>
      <c r="N9463" s="22">
        <f t="shared" si="2"/>
        <v>46206</v>
      </c>
      <c r="O9463" s="23">
        <f>'RESOLUCIONES EPG'!$N9463-'RESOLUCIONES EPG'!$D9463</f>
        <v>750</v>
      </c>
    </row>
    <row r="9464" ht="15.75" customHeight="1">
      <c r="B9464" s="21"/>
      <c r="C9464" s="351">
        <v>612.0</v>
      </c>
      <c r="D9464" s="130">
        <v>45456.0</v>
      </c>
      <c r="E9464" s="73" t="s">
        <v>5631</v>
      </c>
      <c r="F9464" s="130" t="s">
        <v>11608</v>
      </c>
      <c r="G9464" s="73" t="s">
        <v>18</v>
      </c>
      <c r="H9464" s="169" t="s">
        <v>8445</v>
      </c>
      <c r="I9464" s="287"/>
      <c r="J9464" s="73"/>
      <c r="K9464" s="21"/>
      <c r="L9464" s="21"/>
      <c r="M9464" s="21"/>
      <c r="N9464" s="22">
        <f t="shared" si="2"/>
        <v>46206</v>
      </c>
      <c r="O9464" s="23">
        <f>'RESOLUCIONES EPG'!$N9464-'RESOLUCIONES EPG'!$D9464</f>
        <v>750</v>
      </c>
    </row>
    <row r="9465" ht="15.75" customHeight="1">
      <c r="B9465" s="21"/>
      <c r="C9465" s="351">
        <v>613.0</v>
      </c>
      <c r="D9465" s="130">
        <v>45456.0</v>
      </c>
      <c r="E9465" s="73" t="s">
        <v>11609</v>
      </c>
      <c r="F9465" s="130" t="s">
        <v>11610</v>
      </c>
      <c r="G9465" s="73" t="s">
        <v>18</v>
      </c>
      <c r="H9465" s="169" t="s">
        <v>1711</v>
      </c>
      <c r="I9465" s="287"/>
      <c r="J9465" s="73"/>
      <c r="K9465" s="21"/>
      <c r="L9465" s="21"/>
      <c r="M9465" s="21"/>
      <c r="N9465" s="22">
        <f t="shared" si="2"/>
        <v>46206</v>
      </c>
      <c r="O9465" s="23">
        <f>'RESOLUCIONES EPG'!$N9465-'RESOLUCIONES EPG'!$D9465</f>
        <v>750</v>
      </c>
    </row>
    <row r="9466" ht="15.75" customHeight="1">
      <c r="B9466" s="21"/>
      <c r="C9466" s="351">
        <v>614.0</v>
      </c>
      <c r="D9466" s="130">
        <v>45456.0</v>
      </c>
      <c r="E9466" s="73" t="s">
        <v>2335</v>
      </c>
      <c r="F9466" s="130" t="s">
        <v>11397</v>
      </c>
      <c r="G9466" s="73" t="s">
        <v>1593</v>
      </c>
      <c r="H9466" s="253">
        <v>45462.0</v>
      </c>
      <c r="I9466" s="287"/>
      <c r="J9466" s="73"/>
      <c r="K9466" s="21"/>
      <c r="L9466" s="21"/>
      <c r="M9466" s="21"/>
      <c r="N9466" s="22">
        <f t="shared" si="2"/>
        <v>46206</v>
      </c>
      <c r="O9466" s="23">
        <f>'RESOLUCIONES EPG'!$N9466-'RESOLUCIONES EPG'!$D9466</f>
        <v>750</v>
      </c>
    </row>
    <row r="9467" ht="15.75" customHeight="1">
      <c r="B9467" s="21"/>
      <c r="C9467" s="351">
        <v>615.0</v>
      </c>
      <c r="D9467" s="130">
        <v>45456.0</v>
      </c>
      <c r="E9467" s="73" t="s">
        <v>8517</v>
      </c>
      <c r="F9467" s="130" t="s">
        <v>8518</v>
      </c>
      <c r="G9467" s="73" t="s">
        <v>11577</v>
      </c>
      <c r="H9467" s="169"/>
      <c r="I9467" s="287"/>
      <c r="J9467" s="73"/>
      <c r="K9467" s="21"/>
      <c r="L9467" s="21"/>
      <c r="M9467" s="21"/>
      <c r="N9467" s="22">
        <f t="shared" si="2"/>
        <v>46206</v>
      </c>
      <c r="O9467" s="23">
        <f>'RESOLUCIONES EPG'!$N9467-'RESOLUCIONES EPG'!$D9467</f>
        <v>750</v>
      </c>
    </row>
    <row r="9468" ht="15.75" customHeight="1">
      <c r="B9468" s="21"/>
      <c r="C9468" s="351">
        <v>616.0</v>
      </c>
      <c r="D9468" s="130">
        <v>45456.0</v>
      </c>
      <c r="E9468" s="73" t="s">
        <v>3187</v>
      </c>
      <c r="F9468" s="130" t="s">
        <v>11611</v>
      </c>
      <c r="G9468" s="73" t="s">
        <v>11612</v>
      </c>
      <c r="H9468" s="169"/>
      <c r="I9468" s="287"/>
      <c r="J9468" s="73"/>
      <c r="K9468" s="21"/>
      <c r="L9468" s="21"/>
      <c r="M9468" s="21"/>
      <c r="N9468" s="22">
        <f t="shared" si="2"/>
        <v>46206</v>
      </c>
      <c r="O9468" s="23">
        <f>'RESOLUCIONES EPG'!$N9468-'RESOLUCIONES EPG'!$D9468</f>
        <v>750</v>
      </c>
    </row>
    <row r="9469" ht="15.75" customHeight="1">
      <c r="B9469" s="21"/>
      <c r="C9469" s="351">
        <v>617.0</v>
      </c>
      <c r="D9469" s="130">
        <v>45457.0</v>
      </c>
      <c r="E9469" s="73" t="s">
        <v>11138</v>
      </c>
      <c r="F9469" s="130" t="s">
        <v>11139</v>
      </c>
      <c r="G9469" s="73" t="s">
        <v>1624</v>
      </c>
      <c r="H9469" s="169"/>
      <c r="I9469" s="287"/>
      <c r="J9469" s="73"/>
      <c r="K9469" s="21"/>
      <c r="L9469" s="21"/>
      <c r="M9469" s="21"/>
      <c r="N9469" s="22">
        <f t="shared" si="2"/>
        <v>46206</v>
      </c>
      <c r="O9469" s="23">
        <f>'RESOLUCIONES EPG'!$N9469-'RESOLUCIONES EPG'!$D9469</f>
        <v>749</v>
      </c>
    </row>
    <row r="9470" ht="15.75" customHeight="1">
      <c r="B9470" s="21"/>
      <c r="C9470" s="351">
        <v>618.0</v>
      </c>
      <c r="D9470" s="130">
        <v>45457.0</v>
      </c>
      <c r="E9470" s="73" t="s">
        <v>11175</v>
      </c>
      <c r="F9470" s="130" t="s">
        <v>11176</v>
      </c>
      <c r="G9470" s="73" t="s">
        <v>1624</v>
      </c>
      <c r="H9470" s="169"/>
      <c r="I9470" s="287"/>
      <c r="J9470" s="73"/>
      <c r="K9470" s="21"/>
      <c r="L9470" s="21"/>
      <c r="M9470" s="21"/>
      <c r="N9470" s="22">
        <f t="shared" si="2"/>
        <v>46206</v>
      </c>
      <c r="O9470" s="23">
        <f>'RESOLUCIONES EPG'!$N9470-'RESOLUCIONES EPG'!$D9470</f>
        <v>749</v>
      </c>
    </row>
    <row r="9471" ht="15.75" customHeight="1">
      <c r="B9471" s="21"/>
      <c r="C9471" s="351">
        <v>619.0</v>
      </c>
      <c r="D9471" s="130">
        <v>45457.0</v>
      </c>
      <c r="E9471" s="73" t="s">
        <v>2909</v>
      </c>
      <c r="F9471" s="130" t="s">
        <v>2910</v>
      </c>
      <c r="G9471" s="73" t="s">
        <v>1624</v>
      </c>
      <c r="H9471" s="169"/>
      <c r="I9471" s="287"/>
      <c r="J9471" s="73"/>
      <c r="K9471" s="21"/>
      <c r="L9471" s="21"/>
      <c r="M9471" s="21"/>
      <c r="N9471" s="22">
        <f t="shared" si="2"/>
        <v>46206</v>
      </c>
      <c r="O9471" s="23">
        <f>'RESOLUCIONES EPG'!$N9471-'RESOLUCIONES EPG'!$D9471</f>
        <v>749</v>
      </c>
    </row>
    <row r="9472" ht="15.75" customHeight="1">
      <c r="B9472" s="21"/>
      <c r="C9472" s="351">
        <v>620.0</v>
      </c>
      <c r="D9472" s="130">
        <v>45457.0</v>
      </c>
      <c r="E9472" s="73" t="s">
        <v>11150</v>
      </c>
      <c r="F9472" s="130" t="s">
        <v>11151</v>
      </c>
      <c r="G9472" s="73" t="s">
        <v>1624</v>
      </c>
      <c r="H9472" s="169"/>
      <c r="I9472" s="287"/>
      <c r="J9472" s="73"/>
      <c r="K9472" s="21"/>
      <c r="L9472" s="21"/>
      <c r="M9472" s="21"/>
      <c r="N9472" s="22">
        <f t="shared" si="2"/>
        <v>46206</v>
      </c>
      <c r="O9472" s="23">
        <f>'RESOLUCIONES EPG'!$N9472-'RESOLUCIONES EPG'!$D9472</f>
        <v>749</v>
      </c>
    </row>
    <row r="9473" ht="15.75" customHeight="1">
      <c r="B9473" s="21"/>
      <c r="C9473" s="351">
        <v>621.0</v>
      </c>
      <c r="D9473" s="130">
        <v>45457.0</v>
      </c>
      <c r="E9473" s="73" t="s">
        <v>9251</v>
      </c>
      <c r="F9473" s="130" t="s">
        <v>9942</v>
      </c>
      <c r="G9473" s="73" t="s">
        <v>1624</v>
      </c>
      <c r="H9473" s="268"/>
      <c r="I9473" s="287"/>
      <c r="J9473" s="73"/>
      <c r="K9473" s="21"/>
      <c r="L9473" s="21"/>
      <c r="M9473" s="21"/>
      <c r="N9473" s="22">
        <f t="shared" si="2"/>
        <v>46206</v>
      </c>
      <c r="O9473" s="23">
        <f>'RESOLUCIONES EPG'!$N9473-'RESOLUCIONES EPG'!$D9473</f>
        <v>749</v>
      </c>
    </row>
    <row r="9474" ht="15.75" customHeight="1">
      <c r="B9474" s="21"/>
      <c r="C9474" s="351">
        <v>622.0</v>
      </c>
      <c r="D9474" s="130">
        <v>45457.0</v>
      </c>
      <c r="E9474" s="73" t="s">
        <v>11439</v>
      </c>
      <c r="F9474" s="130" t="s">
        <v>11440</v>
      </c>
      <c r="G9474" s="73" t="s">
        <v>1624</v>
      </c>
      <c r="H9474" s="294"/>
      <c r="I9474" s="287"/>
      <c r="J9474" s="73"/>
      <c r="K9474" s="21"/>
      <c r="L9474" s="21"/>
      <c r="M9474" s="21"/>
      <c r="N9474" s="22">
        <f t="shared" si="2"/>
        <v>46206</v>
      </c>
      <c r="O9474" s="23">
        <f>'RESOLUCIONES EPG'!$N9474-'RESOLUCIONES EPG'!$D9474</f>
        <v>749</v>
      </c>
    </row>
    <row r="9475" ht="15.75" customHeight="1">
      <c r="B9475" s="21"/>
      <c r="C9475" s="351">
        <v>623.0</v>
      </c>
      <c r="D9475" s="130">
        <v>45457.0</v>
      </c>
      <c r="E9475" s="73" t="s">
        <v>11555</v>
      </c>
      <c r="F9475" s="130" t="s">
        <v>11228</v>
      </c>
      <c r="G9475" s="73" t="s">
        <v>1624</v>
      </c>
      <c r="H9475" s="294"/>
      <c r="I9475" s="287"/>
      <c r="J9475" s="73"/>
      <c r="K9475" s="21"/>
      <c r="L9475" s="21"/>
      <c r="M9475" s="21"/>
      <c r="N9475" s="22">
        <f t="shared" si="2"/>
        <v>46206</v>
      </c>
      <c r="O9475" s="23">
        <f>'RESOLUCIONES EPG'!$N9475-'RESOLUCIONES EPG'!$D9475</f>
        <v>749</v>
      </c>
    </row>
    <row r="9476" ht="15.75" customHeight="1">
      <c r="B9476" s="21"/>
      <c r="C9476" s="351">
        <v>624.0</v>
      </c>
      <c r="D9476" s="130">
        <v>45457.0</v>
      </c>
      <c r="E9476" s="73" t="s">
        <v>11375</v>
      </c>
      <c r="F9476" s="130" t="s">
        <v>11419</v>
      </c>
      <c r="G9476" s="73" t="s">
        <v>1624</v>
      </c>
      <c r="H9476" s="294"/>
      <c r="I9476" s="287"/>
      <c r="J9476" s="73"/>
      <c r="K9476" s="21"/>
      <c r="L9476" s="21"/>
      <c r="M9476" s="21"/>
      <c r="N9476" s="22">
        <f t="shared" si="2"/>
        <v>46206</v>
      </c>
      <c r="O9476" s="23">
        <f>'RESOLUCIONES EPG'!$N9476-'RESOLUCIONES EPG'!$D9476</f>
        <v>749</v>
      </c>
    </row>
    <row r="9477" ht="15.75" customHeight="1">
      <c r="B9477" s="21"/>
      <c r="C9477" s="74">
        <v>625.0</v>
      </c>
      <c r="D9477" s="130">
        <v>45463.0</v>
      </c>
      <c r="E9477" s="73" t="s">
        <v>5002</v>
      </c>
      <c r="F9477" s="130" t="s">
        <v>8987</v>
      </c>
      <c r="G9477" s="73" t="s">
        <v>2751</v>
      </c>
      <c r="H9477" s="169"/>
      <c r="I9477" s="287"/>
      <c r="J9477" s="21"/>
      <c r="K9477" s="21"/>
      <c r="L9477" s="21"/>
      <c r="M9477" s="21"/>
      <c r="N9477" s="22">
        <f t="shared" si="2"/>
        <v>46206</v>
      </c>
      <c r="O9477" s="23">
        <f>'RESOLUCIONES EPG'!$N9477-'RESOLUCIONES EPG'!$D9477</f>
        <v>743</v>
      </c>
    </row>
    <row r="9478" ht="15.75" customHeight="1">
      <c r="B9478" s="21"/>
      <c r="C9478" s="74">
        <v>626.0</v>
      </c>
      <c r="D9478" s="130">
        <v>45463.0</v>
      </c>
      <c r="E9478" s="73" t="s">
        <v>3162</v>
      </c>
      <c r="F9478" s="130" t="s">
        <v>11541</v>
      </c>
      <c r="G9478" s="73" t="s">
        <v>2751</v>
      </c>
      <c r="H9478" s="169"/>
      <c r="I9478" s="287"/>
      <c r="J9478" s="21"/>
      <c r="K9478" s="21"/>
      <c r="L9478" s="21"/>
      <c r="M9478" s="21"/>
      <c r="N9478" s="22">
        <f t="shared" si="2"/>
        <v>46206</v>
      </c>
      <c r="O9478" s="23">
        <f>'RESOLUCIONES EPG'!$N9478-'RESOLUCIONES EPG'!$D9478</f>
        <v>743</v>
      </c>
    </row>
    <row r="9479" ht="15.75" customHeight="1">
      <c r="B9479" s="21"/>
      <c r="C9479" s="74">
        <v>627.0</v>
      </c>
      <c r="D9479" s="130">
        <v>45463.0</v>
      </c>
      <c r="E9479" s="73" t="s">
        <v>7316</v>
      </c>
      <c r="F9479" s="130" t="s">
        <v>9941</v>
      </c>
      <c r="G9479" s="73" t="s">
        <v>131</v>
      </c>
      <c r="H9479" s="169"/>
      <c r="I9479" s="296" t="s">
        <v>19</v>
      </c>
      <c r="J9479" s="21"/>
      <c r="K9479" s="21"/>
      <c r="L9479" s="21"/>
      <c r="M9479" s="21"/>
      <c r="N9479" s="22">
        <f t="shared" si="2"/>
        <v>46206</v>
      </c>
      <c r="O9479" s="23">
        <f>'RESOLUCIONES EPG'!$N9479-'RESOLUCIONES EPG'!$D9479</f>
        <v>743</v>
      </c>
    </row>
    <row r="9480" ht="15.75" customHeight="1">
      <c r="B9480" s="21"/>
      <c r="C9480" s="74">
        <v>628.0</v>
      </c>
      <c r="D9480" s="130">
        <v>45463.0</v>
      </c>
      <c r="E9480" s="73" t="s">
        <v>7866</v>
      </c>
      <c r="F9480" s="130" t="s">
        <v>7867</v>
      </c>
      <c r="G9480" s="73" t="s">
        <v>2253</v>
      </c>
      <c r="H9480" s="169" t="s">
        <v>9555</v>
      </c>
      <c r="I9480" s="287"/>
      <c r="J9480" s="21"/>
      <c r="K9480" s="21"/>
      <c r="L9480" s="21"/>
      <c r="M9480" s="21"/>
      <c r="N9480" s="22">
        <f t="shared" si="2"/>
        <v>46206</v>
      </c>
      <c r="O9480" s="23">
        <f>'RESOLUCIONES EPG'!$N9480-'RESOLUCIONES EPG'!$D9480</f>
        <v>743</v>
      </c>
    </row>
    <row r="9481" ht="15.75" customHeight="1">
      <c r="B9481" s="21"/>
      <c r="C9481" s="74">
        <v>629.0</v>
      </c>
      <c r="D9481" s="130">
        <v>45463.0</v>
      </c>
      <c r="E9481" s="73" t="s">
        <v>7518</v>
      </c>
      <c r="F9481" s="130" t="s">
        <v>9913</v>
      </c>
      <c r="G9481" s="73" t="s">
        <v>8629</v>
      </c>
      <c r="H9481" s="169"/>
      <c r="I9481" s="287"/>
      <c r="J9481" s="21"/>
      <c r="K9481" s="21"/>
      <c r="L9481" s="21"/>
      <c r="M9481" s="21"/>
      <c r="N9481" s="22">
        <f t="shared" si="2"/>
        <v>46206</v>
      </c>
      <c r="O9481" s="23">
        <f>'RESOLUCIONES EPG'!$N9481-'RESOLUCIONES EPG'!$D9481</f>
        <v>743</v>
      </c>
    </row>
    <row r="9482" ht="15.75" customHeight="1">
      <c r="B9482" s="21"/>
      <c r="C9482" s="74">
        <v>630.0</v>
      </c>
      <c r="D9482" s="130">
        <v>45463.0</v>
      </c>
      <c r="E9482" s="73" t="s">
        <v>1945</v>
      </c>
      <c r="F9482" s="130" t="s">
        <v>10066</v>
      </c>
      <c r="G9482" s="73" t="s">
        <v>8629</v>
      </c>
      <c r="H9482" s="169"/>
      <c r="I9482" s="287"/>
      <c r="J9482" s="21"/>
      <c r="K9482" s="21"/>
      <c r="L9482" s="21"/>
      <c r="M9482" s="21"/>
      <c r="N9482" s="22">
        <f t="shared" si="2"/>
        <v>46206</v>
      </c>
      <c r="O9482" s="23">
        <f>'RESOLUCIONES EPG'!$N9482-'RESOLUCIONES EPG'!$D9482</f>
        <v>743</v>
      </c>
    </row>
    <row r="9483" ht="15.75" customHeight="1">
      <c r="B9483" s="21"/>
      <c r="C9483" s="74">
        <v>631.0</v>
      </c>
      <c r="D9483" s="130">
        <v>45463.0</v>
      </c>
      <c r="E9483" s="73" t="s">
        <v>8517</v>
      </c>
      <c r="F9483" s="130" t="s">
        <v>8518</v>
      </c>
      <c r="G9483" s="73" t="s">
        <v>131</v>
      </c>
      <c r="H9483" s="169"/>
      <c r="I9483" s="287"/>
      <c r="J9483" s="21"/>
      <c r="K9483" s="21"/>
      <c r="L9483" s="21"/>
      <c r="M9483" s="21"/>
      <c r="N9483" s="22">
        <f t="shared" si="2"/>
        <v>46206</v>
      </c>
      <c r="O9483" s="23">
        <f>'RESOLUCIONES EPG'!$N9483-'RESOLUCIONES EPG'!$D9483</f>
        <v>743</v>
      </c>
    </row>
    <row r="9484" ht="15.75" customHeight="1">
      <c r="B9484" s="21"/>
      <c r="C9484" s="74">
        <v>632.0</v>
      </c>
      <c r="D9484" s="130">
        <v>45463.0</v>
      </c>
      <c r="E9484" s="73" t="s">
        <v>11613</v>
      </c>
      <c r="F9484" s="130" t="s">
        <v>11614</v>
      </c>
      <c r="G9484" s="73" t="s">
        <v>18</v>
      </c>
      <c r="H9484" s="253" t="s">
        <v>11257</v>
      </c>
      <c r="I9484" s="287"/>
      <c r="J9484" s="21"/>
      <c r="K9484" s="21"/>
      <c r="L9484" s="21"/>
      <c r="M9484" s="21"/>
      <c r="N9484" s="22">
        <f t="shared" si="2"/>
        <v>46206</v>
      </c>
      <c r="O9484" s="23">
        <f>'RESOLUCIONES EPG'!$N9484-'RESOLUCIONES EPG'!$D9484</f>
        <v>743</v>
      </c>
    </row>
    <row r="9485" ht="15.75" customHeight="1">
      <c r="B9485" s="21"/>
      <c r="C9485" s="74">
        <v>633.0</v>
      </c>
      <c r="D9485" s="130">
        <v>45463.0</v>
      </c>
      <c r="E9485" s="73" t="s">
        <v>11615</v>
      </c>
      <c r="F9485" s="130" t="s">
        <v>11616</v>
      </c>
      <c r="G9485" s="73" t="s">
        <v>18</v>
      </c>
      <c r="H9485" s="253" t="s">
        <v>11617</v>
      </c>
      <c r="I9485" s="287"/>
      <c r="J9485" s="21"/>
      <c r="K9485" s="21"/>
      <c r="L9485" s="21"/>
      <c r="M9485" s="21"/>
      <c r="N9485" s="22">
        <f t="shared" si="2"/>
        <v>46206</v>
      </c>
      <c r="O9485" s="23">
        <f>'RESOLUCIONES EPG'!$N9485-'RESOLUCIONES EPG'!$D9485</f>
        <v>743</v>
      </c>
    </row>
    <row r="9486" ht="15.75" customHeight="1">
      <c r="B9486" s="21"/>
      <c r="C9486" s="74">
        <v>634.0</v>
      </c>
      <c r="D9486" s="130">
        <v>45463.0</v>
      </c>
      <c r="E9486" s="73" t="s">
        <v>7491</v>
      </c>
      <c r="F9486" s="130" t="s">
        <v>11618</v>
      </c>
      <c r="G9486" s="73" t="s">
        <v>18</v>
      </c>
      <c r="H9486" s="169" t="s">
        <v>1964</v>
      </c>
      <c r="I9486" s="287"/>
      <c r="J9486" s="21"/>
      <c r="K9486" s="21"/>
      <c r="L9486" s="21"/>
      <c r="M9486" s="21"/>
      <c r="N9486" s="22">
        <f t="shared" si="2"/>
        <v>46206</v>
      </c>
      <c r="O9486" s="23">
        <f>'RESOLUCIONES EPG'!$N9486-'RESOLUCIONES EPG'!$D9486</f>
        <v>743</v>
      </c>
    </row>
    <row r="9487" ht="15.75" customHeight="1">
      <c r="B9487" s="21"/>
      <c r="C9487" s="74">
        <v>635.0</v>
      </c>
      <c r="D9487" s="130">
        <v>45463.0</v>
      </c>
      <c r="E9487" s="73" t="s">
        <v>3757</v>
      </c>
      <c r="F9487" s="130" t="s">
        <v>11619</v>
      </c>
      <c r="G9487" s="73" t="s">
        <v>18</v>
      </c>
      <c r="H9487" s="169" t="s">
        <v>4620</v>
      </c>
      <c r="I9487" s="287"/>
      <c r="J9487" s="21"/>
      <c r="K9487" s="21"/>
      <c r="L9487" s="21"/>
      <c r="M9487" s="21"/>
      <c r="N9487" s="22">
        <f t="shared" si="2"/>
        <v>46206</v>
      </c>
      <c r="O9487" s="23">
        <f>'RESOLUCIONES EPG'!$N9487-'RESOLUCIONES EPG'!$D9487</f>
        <v>743</v>
      </c>
    </row>
    <row r="9488" ht="15.75" customHeight="1">
      <c r="B9488" s="21"/>
      <c r="C9488" s="74">
        <v>636.0</v>
      </c>
      <c r="D9488" s="130">
        <v>45463.0</v>
      </c>
      <c r="E9488" s="73" t="s">
        <v>7842</v>
      </c>
      <c r="F9488" s="130" t="s">
        <v>7843</v>
      </c>
      <c r="G9488" s="73" t="s">
        <v>131</v>
      </c>
      <c r="H9488" s="169"/>
      <c r="I9488" s="299" t="s">
        <v>10765</v>
      </c>
      <c r="J9488" s="192" t="s">
        <v>10790</v>
      </c>
      <c r="K9488" s="21"/>
      <c r="L9488" s="21"/>
      <c r="M9488" s="21"/>
      <c r="N9488" s="22">
        <f t="shared" si="2"/>
        <v>46206</v>
      </c>
      <c r="O9488" s="23">
        <f>'RESOLUCIONES EPG'!$N9488-'RESOLUCIONES EPG'!$D9488</f>
        <v>743</v>
      </c>
    </row>
    <row r="9489" ht="15.75" customHeight="1">
      <c r="B9489" s="21"/>
      <c r="C9489" s="74">
        <v>637.0</v>
      </c>
      <c r="D9489" s="130">
        <v>45463.0</v>
      </c>
      <c r="E9489" s="73" t="s">
        <v>10147</v>
      </c>
      <c r="F9489" s="130" t="s">
        <v>10970</v>
      </c>
      <c r="G9489" s="73" t="s">
        <v>131</v>
      </c>
      <c r="H9489" s="253"/>
      <c r="I9489" s="287"/>
      <c r="J9489" s="192" t="s">
        <v>8181</v>
      </c>
      <c r="K9489" s="21"/>
      <c r="L9489" s="21"/>
      <c r="M9489" s="21"/>
      <c r="N9489" s="22">
        <f t="shared" si="2"/>
        <v>46206</v>
      </c>
      <c r="O9489" s="23">
        <f>'RESOLUCIONES EPG'!$N9489-'RESOLUCIONES EPG'!$D9489</f>
        <v>743</v>
      </c>
    </row>
    <row r="9490" ht="15.75" customHeight="1">
      <c r="B9490" s="21"/>
      <c r="C9490" s="74">
        <v>638.0</v>
      </c>
      <c r="D9490" s="130">
        <v>45463.0</v>
      </c>
      <c r="E9490" s="73" t="s">
        <v>11620</v>
      </c>
      <c r="F9490" s="130" t="s">
        <v>10972</v>
      </c>
      <c r="G9490" s="73" t="s">
        <v>131</v>
      </c>
      <c r="H9490" s="169"/>
      <c r="I9490" s="287"/>
      <c r="J9490" s="21"/>
      <c r="K9490" s="21"/>
      <c r="L9490" s="21"/>
      <c r="M9490" s="21"/>
      <c r="N9490" s="22">
        <f t="shared" si="2"/>
        <v>46206</v>
      </c>
      <c r="O9490" s="23">
        <f>'RESOLUCIONES EPG'!$N9490-'RESOLUCIONES EPG'!$D9490</f>
        <v>743</v>
      </c>
    </row>
    <row r="9491" ht="15.75" customHeight="1">
      <c r="B9491" s="21"/>
      <c r="C9491" s="74">
        <v>639.0</v>
      </c>
      <c r="D9491" s="130">
        <v>45463.0</v>
      </c>
      <c r="E9491" s="73" t="s">
        <v>3386</v>
      </c>
      <c r="F9491" s="130" t="s">
        <v>3387</v>
      </c>
      <c r="G9491" s="73" t="s">
        <v>131</v>
      </c>
      <c r="H9491" s="169"/>
      <c r="I9491" s="287"/>
      <c r="J9491" s="21"/>
      <c r="K9491" s="21"/>
      <c r="L9491" s="21"/>
      <c r="M9491" s="21"/>
      <c r="N9491" s="22">
        <f t="shared" si="2"/>
        <v>46206</v>
      </c>
      <c r="O9491" s="23">
        <f>'RESOLUCIONES EPG'!$N9491-'RESOLUCIONES EPG'!$D9491</f>
        <v>743</v>
      </c>
    </row>
    <row r="9492" ht="15.75" customHeight="1">
      <c r="B9492" s="21"/>
      <c r="C9492" s="74">
        <v>640.0</v>
      </c>
      <c r="D9492" s="130">
        <v>45463.0</v>
      </c>
      <c r="E9492" s="73" t="s">
        <v>9593</v>
      </c>
      <c r="F9492" s="130" t="s">
        <v>9660</v>
      </c>
      <c r="G9492" s="73" t="s">
        <v>131</v>
      </c>
      <c r="H9492" s="169"/>
      <c r="I9492" s="287"/>
      <c r="J9492" s="21"/>
      <c r="K9492" s="21"/>
      <c r="L9492" s="21"/>
      <c r="M9492" s="21"/>
      <c r="N9492" s="22">
        <f t="shared" si="2"/>
        <v>46206</v>
      </c>
      <c r="O9492" s="23">
        <f>'RESOLUCIONES EPG'!$N9492-'RESOLUCIONES EPG'!$D9492</f>
        <v>743</v>
      </c>
    </row>
    <row r="9493" ht="15.75" customHeight="1">
      <c r="B9493" s="21"/>
      <c r="C9493" s="74">
        <v>641.0</v>
      </c>
      <c r="D9493" s="130">
        <v>45464.0</v>
      </c>
      <c r="E9493" s="73" t="s">
        <v>11512</v>
      </c>
      <c r="F9493" s="130" t="s">
        <v>11621</v>
      </c>
      <c r="G9493" s="73" t="s">
        <v>2751</v>
      </c>
      <c r="H9493" s="169"/>
      <c r="I9493" s="287"/>
      <c r="J9493" s="279" t="s">
        <v>8148</v>
      </c>
      <c r="K9493" s="21"/>
      <c r="L9493" s="21"/>
      <c r="M9493" s="21"/>
      <c r="N9493" s="22">
        <f t="shared" si="2"/>
        <v>46206</v>
      </c>
      <c r="O9493" s="23">
        <f>'RESOLUCIONES EPG'!$N9493-'RESOLUCIONES EPG'!$D9493</f>
        <v>742</v>
      </c>
    </row>
    <row r="9494" ht="15.75" customHeight="1">
      <c r="B9494" s="21"/>
      <c r="C9494" s="74">
        <v>642.0</v>
      </c>
      <c r="D9494" s="130">
        <v>45464.0</v>
      </c>
      <c r="E9494" s="73" t="s">
        <v>11352</v>
      </c>
      <c r="F9494" s="130" t="s">
        <v>11622</v>
      </c>
      <c r="G9494" s="73" t="s">
        <v>2751</v>
      </c>
      <c r="H9494" s="169"/>
      <c r="I9494" s="287"/>
      <c r="J9494" s="21"/>
      <c r="K9494" s="21"/>
      <c r="L9494" s="21"/>
      <c r="M9494" s="21"/>
      <c r="N9494" s="22">
        <f t="shared" si="2"/>
        <v>46206</v>
      </c>
      <c r="O9494" s="23">
        <f>'RESOLUCIONES EPG'!$N9494-'RESOLUCIONES EPG'!$D9494</f>
        <v>742</v>
      </c>
    </row>
    <row r="9495" ht="15.75" customHeight="1">
      <c r="B9495" s="21"/>
      <c r="C9495" s="74">
        <v>643.0</v>
      </c>
      <c r="D9495" s="130">
        <v>45464.0</v>
      </c>
      <c r="E9495" s="73" t="s">
        <v>7970</v>
      </c>
      <c r="F9495" s="130" t="s">
        <v>11623</v>
      </c>
      <c r="G9495" s="73" t="s">
        <v>2751</v>
      </c>
      <c r="H9495" s="169"/>
      <c r="I9495" s="287"/>
      <c r="J9495" s="21"/>
      <c r="K9495" s="21"/>
      <c r="L9495" s="21"/>
      <c r="M9495" s="21"/>
      <c r="N9495" s="22">
        <f t="shared" si="2"/>
        <v>46206</v>
      </c>
      <c r="O9495" s="23">
        <f>'RESOLUCIONES EPG'!$N9495-'RESOLUCIONES EPG'!$D9495</f>
        <v>742</v>
      </c>
    </row>
    <row r="9496" ht="15.75" customHeight="1">
      <c r="B9496" s="21"/>
      <c r="C9496" s="74">
        <v>644.0</v>
      </c>
      <c r="D9496" s="130">
        <v>45464.0</v>
      </c>
      <c r="E9496" s="73" t="s">
        <v>2107</v>
      </c>
      <c r="F9496" s="130" t="s">
        <v>11624</v>
      </c>
      <c r="G9496" s="73" t="s">
        <v>2751</v>
      </c>
      <c r="H9496" s="253"/>
      <c r="I9496" s="287"/>
      <c r="J9496" s="21"/>
      <c r="K9496" s="21"/>
      <c r="L9496" s="21"/>
      <c r="M9496" s="21"/>
      <c r="N9496" s="22">
        <f t="shared" si="2"/>
        <v>46206</v>
      </c>
      <c r="O9496" s="23">
        <f>'RESOLUCIONES EPG'!$N9496-'RESOLUCIONES EPG'!$D9496</f>
        <v>742</v>
      </c>
    </row>
    <row r="9497" ht="15.75" customHeight="1">
      <c r="B9497" s="21"/>
      <c r="C9497" s="74">
        <v>645.0</v>
      </c>
      <c r="D9497" s="130">
        <v>45464.0</v>
      </c>
      <c r="E9497" s="73" t="s">
        <v>3716</v>
      </c>
      <c r="F9497" s="130" t="s">
        <v>3717</v>
      </c>
      <c r="G9497" s="73" t="s">
        <v>2751</v>
      </c>
      <c r="H9497" s="253"/>
      <c r="I9497" s="287"/>
      <c r="J9497" s="21"/>
      <c r="K9497" s="21"/>
      <c r="L9497" s="21"/>
      <c r="M9497" s="21"/>
      <c r="N9497" s="22">
        <f t="shared" si="2"/>
        <v>46206</v>
      </c>
      <c r="O9497" s="23">
        <f>'RESOLUCIONES EPG'!$N9497-'RESOLUCIONES EPG'!$D9497</f>
        <v>742</v>
      </c>
    </row>
    <row r="9498" ht="15.75" customHeight="1">
      <c r="B9498" s="21"/>
      <c r="C9498" s="351">
        <v>646.0</v>
      </c>
      <c r="D9498" s="130">
        <v>45468.0</v>
      </c>
      <c r="E9498" s="73" t="s">
        <v>7588</v>
      </c>
      <c r="F9498" s="130" t="s">
        <v>7589</v>
      </c>
      <c r="G9498" s="73" t="s">
        <v>11577</v>
      </c>
      <c r="H9498" s="169"/>
      <c r="I9498" s="287"/>
      <c r="J9498" s="21"/>
      <c r="K9498" s="21"/>
      <c r="L9498" s="21"/>
      <c r="M9498" s="21"/>
      <c r="N9498" s="22">
        <f t="shared" si="2"/>
        <v>46206</v>
      </c>
      <c r="O9498" s="23">
        <f>'RESOLUCIONES EPG'!$N9498-'RESOLUCIONES EPG'!$D9498</f>
        <v>738</v>
      </c>
    </row>
    <row r="9499" ht="15.75" customHeight="1">
      <c r="B9499" s="297"/>
      <c r="C9499" s="351">
        <v>647.0</v>
      </c>
      <c r="D9499" s="130">
        <v>45468.0</v>
      </c>
      <c r="E9499" s="73" t="s">
        <v>1558</v>
      </c>
      <c r="F9499" s="130" t="s">
        <v>8373</v>
      </c>
      <c r="G9499" s="73" t="s">
        <v>11625</v>
      </c>
      <c r="H9499" s="300"/>
      <c r="I9499" s="287"/>
      <c r="J9499" s="297"/>
      <c r="K9499" s="297"/>
      <c r="L9499" s="297"/>
      <c r="M9499" s="297"/>
      <c r="N9499" s="22">
        <f t="shared" si="2"/>
        <v>46206</v>
      </c>
      <c r="O9499" s="23">
        <f>'RESOLUCIONES EPG'!$N9499-'RESOLUCIONES EPG'!$D9499</f>
        <v>738</v>
      </c>
    </row>
    <row r="9500" ht="15.75" customHeight="1">
      <c r="B9500" s="21"/>
      <c r="C9500" s="351">
        <v>648.0</v>
      </c>
      <c r="D9500" s="130">
        <v>45469.0</v>
      </c>
      <c r="E9500" s="73" t="s">
        <v>11626</v>
      </c>
      <c r="F9500" s="130" t="s">
        <v>5120</v>
      </c>
      <c r="G9500" s="73" t="s">
        <v>2751</v>
      </c>
      <c r="H9500" s="169"/>
      <c r="I9500" s="287"/>
      <c r="J9500" s="279" t="s">
        <v>10661</v>
      </c>
      <c r="K9500" s="21"/>
      <c r="L9500" s="21"/>
      <c r="M9500" s="21"/>
      <c r="N9500" s="22">
        <f t="shared" si="2"/>
        <v>46206</v>
      </c>
      <c r="O9500" s="23">
        <f>'RESOLUCIONES EPG'!$N9500-'RESOLUCIONES EPG'!$D9500</f>
        <v>737</v>
      </c>
    </row>
    <row r="9501" ht="15.75" customHeight="1">
      <c r="B9501" s="21"/>
      <c r="C9501" s="351">
        <v>649.0</v>
      </c>
      <c r="D9501" s="130">
        <v>45469.0</v>
      </c>
      <c r="E9501" s="73" t="s">
        <v>11627</v>
      </c>
      <c r="F9501" s="130" t="s">
        <v>11628</v>
      </c>
      <c r="G9501" s="73" t="s">
        <v>8505</v>
      </c>
      <c r="H9501" s="73" t="s">
        <v>11629</v>
      </c>
      <c r="I9501" s="73" t="s">
        <v>11630</v>
      </c>
      <c r="J9501" s="21"/>
      <c r="K9501" s="21"/>
      <c r="L9501" s="21"/>
      <c r="M9501" s="21"/>
      <c r="N9501" s="22">
        <f t="shared" si="2"/>
        <v>46206</v>
      </c>
      <c r="O9501" s="23">
        <f>'RESOLUCIONES EPG'!$N9501-'RESOLUCIONES EPG'!$D9501</f>
        <v>737</v>
      </c>
    </row>
    <row r="9502" ht="15.75" customHeight="1">
      <c r="B9502" s="21"/>
      <c r="C9502" s="351">
        <v>649.0</v>
      </c>
      <c r="D9502" s="130">
        <v>45469.0</v>
      </c>
      <c r="E9502" s="73" t="s">
        <v>11631</v>
      </c>
      <c r="F9502" s="130" t="s">
        <v>11632</v>
      </c>
      <c r="G9502" s="73" t="s">
        <v>8505</v>
      </c>
      <c r="H9502" s="73" t="s">
        <v>11629</v>
      </c>
      <c r="I9502" s="73" t="s">
        <v>11630</v>
      </c>
      <c r="J9502" s="21"/>
      <c r="K9502" s="21"/>
      <c r="L9502" s="21"/>
      <c r="M9502" s="21"/>
      <c r="N9502" s="22">
        <f t="shared" si="2"/>
        <v>46206</v>
      </c>
      <c r="O9502" s="23">
        <f>'RESOLUCIONES EPG'!$N9502-'RESOLUCIONES EPG'!$D9502</f>
        <v>737</v>
      </c>
    </row>
    <row r="9503" ht="15.75" customHeight="1">
      <c r="B9503" s="21"/>
      <c r="C9503" s="351">
        <v>649.0</v>
      </c>
      <c r="D9503" s="130">
        <v>45469.0</v>
      </c>
      <c r="E9503" s="73" t="s">
        <v>3311</v>
      </c>
      <c r="F9503" s="130" t="s">
        <v>11633</v>
      </c>
      <c r="G9503" s="73" t="s">
        <v>8505</v>
      </c>
      <c r="H9503" s="73" t="s">
        <v>11629</v>
      </c>
      <c r="I9503" s="73" t="s">
        <v>11630</v>
      </c>
      <c r="J9503" s="21"/>
      <c r="K9503" s="21"/>
      <c r="L9503" s="21"/>
      <c r="M9503" s="21"/>
      <c r="N9503" s="22">
        <f t="shared" si="2"/>
        <v>46206</v>
      </c>
      <c r="O9503" s="23">
        <f>'RESOLUCIONES EPG'!$N9503-'RESOLUCIONES EPG'!$D9503</f>
        <v>737</v>
      </c>
    </row>
    <row r="9504" ht="15.75" customHeight="1">
      <c r="B9504" s="21"/>
      <c r="C9504" s="351">
        <v>649.0</v>
      </c>
      <c r="D9504" s="130">
        <v>45469.0</v>
      </c>
      <c r="E9504" s="73" t="s">
        <v>11634</v>
      </c>
      <c r="F9504" s="130" t="s">
        <v>11635</v>
      </c>
      <c r="G9504" s="73" t="s">
        <v>8505</v>
      </c>
      <c r="H9504" s="73" t="s">
        <v>11629</v>
      </c>
      <c r="I9504" s="73" t="s">
        <v>11630</v>
      </c>
      <c r="J9504" s="21"/>
      <c r="K9504" s="21"/>
      <c r="L9504" s="21"/>
      <c r="M9504" s="21"/>
      <c r="N9504" s="22">
        <f t="shared" si="2"/>
        <v>46206</v>
      </c>
      <c r="O9504" s="23">
        <f>'RESOLUCIONES EPG'!$N9504-'RESOLUCIONES EPG'!$D9504</f>
        <v>737</v>
      </c>
    </row>
    <row r="9505" ht="15.75" customHeight="1">
      <c r="B9505" s="21"/>
      <c r="C9505" s="351">
        <v>650.0</v>
      </c>
      <c r="D9505" s="130">
        <v>45469.0</v>
      </c>
      <c r="E9505" s="73" t="s">
        <v>1876</v>
      </c>
      <c r="F9505" s="130" t="s">
        <v>5992</v>
      </c>
      <c r="G9505" s="73" t="s">
        <v>2253</v>
      </c>
      <c r="H9505" s="169" t="s">
        <v>9683</v>
      </c>
      <c r="I9505" s="287"/>
      <c r="J9505" s="21"/>
      <c r="K9505" s="21"/>
      <c r="L9505" s="21"/>
      <c r="M9505" s="21"/>
      <c r="N9505" s="22">
        <f t="shared" si="2"/>
        <v>46206</v>
      </c>
      <c r="O9505" s="23">
        <f>'RESOLUCIONES EPG'!$N9505-'RESOLUCIONES EPG'!$D9505</f>
        <v>737</v>
      </c>
    </row>
    <row r="9506" ht="15.75" customHeight="1">
      <c r="B9506" s="21"/>
      <c r="C9506" s="351">
        <v>651.0</v>
      </c>
      <c r="D9506" s="130">
        <v>45469.0</v>
      </c>
      <c r="E9506" s="73" t="s">
        <v>10803</v>
      </c>
      <c r="F9506" s="130" t="s">
        <v>10526</v>
      </c>
      <c r="G9506" s="73" t="s">
        <v>2253</v>
      </c>
      <c r="H9506" s="169" t="s">
        <v>9894</v>
      </c>
      <c r="I9506" s="287"/>
      <c r="J9506" s="21"/>
      <c r="K9506" s="21"/>
      <c r="L9506" s="21"/>
      <c r="M9506" s="21"/>
      <c r="N9506" s="22">
        <f t="shared" si="2"/>
        <v>46206</v>
      </c>
      <c r="O9506" s="23">
        <f>'RESOLUCIONES EPG'!$N9506-'RESOLUCIONES EPG'!$D9506</f>
        <v>737</v>
      </c>
    </row>
    <row r="9507" ht="15.75" customHeight="1">
      <c r="B9507" s="21"/>
      <c r="C9507" s="351">
        <v>652.0</v>
      </c>
      <c r="D9507" s="130">
        <v>45469.0</v>
      </c>
      <c r="E9507" s="73" t="s">
        <v>8605</v>
      </c>
      <c r="F9507" s="130" t="s">
        <v>8606</v>
      </c>
      <c r="G9507" s="73" t="s">
        <v>2253</v>
      </c>
      <c r="H9507" s="169" t="s">
        <v>9325</v>
      </c>
      <c r="I9507" s="287"/>
      <c r="J9507" s="21"/>
      <c r="K9507" s="21"/>
      <c r="L9507" s="21"/>
      <c r="M9507" s="21"/>
      <c r="N9507" s="22">
        <f t="shared" si="2"/>
        <v>46206</v>
      </c>
      <c r="O9507" s="23">
        <f>'RESOLUCIONES EPG'!$N9507-'RESOLUCIONES EPG'!$D9507</f>
        <v>737</v>
      </c>
    </row>
    <row r="9508" ht="15.75" customHeight="1">
      <c r="B9508" s="21"/>
      <c r="C9508" s="351">
        <v>653.0</v>
      </c>
      <c r="D9508" s="130">
        <v>45469.0</v>
      </c>
      <c r="E9508" s="73" t="s">
        <v>11636</v>
      </c>
      <c r="F9508" s="130" t="s">
        <v>10165</v>
      </c>
      <c r="G9508" s="73" t="s">
        <v>8629</v>
      </c>
      <c r="H9508" s="169"/>
      <c r="I9508" s="287"/>
      <c r="J9508" s="21"/>
      <c r="K9508" s="21"/>
      <c r="L9508" s="21"/>
      <c r="M9508" s="21"/>
      <c r="N9508" s="22">
        <f t="shared" si="2"/>
        <v>46206</v>
      </c>
      <c r="O9508" s="23">
        <f>'RESOLUCIONES EPG'!$N9508-'RESOLUCIONES EPG'!$D9508</f>
        <v>737</v>
      </c>
    </row>
    <row r="9509" ht="15.75" customHeight="1">
      <c r="B9509" s="21"/>
      <c r="C9509" s="351">
        <v>654.0</v>
      </c>
      <c r="D9509" s="130">
        <v>45469.0</v>
      </c>
      <c r="E9509" s="73" t="s">
        <v>3757</v>
      </c>
      <c r="F9509" s="130" t="s">
        <v>8171</v>
      </c>
      <c r="G9509" s="73" t="s">
        <v>2751</v>
      </c>
      <c r="H9509" s="169"/>
      <c r="I9509" s="287"/>
      <c r="J9509" s="21"/>
      <c r="K9509" s="21"/>
      <c r="L9509" s="21"/>
      <c r="M9509" s="21"/>
      <c r="N9509" s="22">
        <f t="shared" si="2"/>
        <v>46206</v>
      </c>
      <c r="O9509" s="23">
        <f>'RESOLUCIONES EPG'!$N9509-'RESOLUCIONES EPG'!$D9509</f>
        <v>737</v>
      </c>
    </row>
    <row r="9510" ht="15.75" customHeight="1">
      <c r="B9510" s="21"/>
      <c r="C9510" s="345">
        <v>655.0</v>
      </c>
      <c r="D9510" s="178">
        <v>45469.0</v>
      </c>
      <c r="E9510" s="146" t="s">
        <v>11352</v>
      </c>
      <c r="F9510" s="178"/>
      <c r="G9510" s="146" t="s">
        <v>11637</v>
      </c>
      <c r="H9510" s="169"/>
      <c r="I9510" s="287"/>
      <c r="J9510" s="285"/>
      <c r="K9510" s="21"/>
      <c r="L9510" s="21"/>
      <c r="M9510" s="21"/>
      <c r="N9510" s="22">
        <f t="shared" si="2"/>
        <v>46206</v>
      </c>
      <c r="O9510" s="23">
        <f>'RESOLUCIONES EPG'!$N9510-'RESOLUCIONES EPG'!$D9510</f>
        <v>737</v>
      </c>
    </row>
    <row r="9511" ht="15.75" customHeight="1">
      <c r="B9511" s="21"/>
      <c r="C9511" s="351">
        <v>656.0</v>
      </c>
      <c r="D9511" s="130">
        <v>45511.0</v>
      </c>
      <c r="E9511" s="73" t="s">
        <v>6728</v>
      </c>
      <c r="F9511" s="130" t="s">
        <v>7974</v>
      </c>
      <c r="G9511" s="73" t="s">
        <v>1624</v>
      </c>
      <c r="H9511" s="294"/>
      <c r="I9511" s="287"/>
      <c r="J9511" s="285"/>
      <c r="K9511" s="21"/>
      <c r="L9511" s="21"/>
      <c r="M9511" s="21"/>
      <c r="N9511" s="22">
        <f t="shared" si="2"/>
        <v>46206</v>
      </c>
      <c r="O9511" s="23">
        <f>'RESOLUCIONES EPG'!$N9511-'RESOLUCIONES EPG'!$D9511</f>
        <v>695</v>
      </c>
    </row>
    <row r="9512" ht="15.75" customHeight="1">
      <c r="B9512" s="21"/>
      <c r="C9512" s="351">
        <v>657.0</v>
      </c>
      <c r="D9512" s="130">
        <v>45511.0</v>
      </c>
      <c r="E9512" s="73" t="s">
        <v>11638</v>
      </c>
      <c r="F9512" s="130" t="s">
        <v>8380</v>
      </c>
      <c r="G9512" s="73" t="s">
        <v>1624</v>
      </c>
      <c r="H9512" s="294"/>
      <c r="I9512" s="287"/>
      <c r="J9512" s="285"/>
      <c r="K9512" s="21"/>
      <c r="L9512" s="21"/>
      <c r="M9512" s="21"/>
      <c r="N9512" s="22">
        <f t="shared" si="2"/>
        <v>46206</v>
      </c>
      <c r="O9512" s="23">
        <f>'RESOLUCIONES EPG'!$N9512-'RESOLUCIONES EPG'!$D9512</f>
        <v>695</v>
      </c>
    </row>
    <row r="9513" ht="15.75" customHeight="1">
      <c r="B9513" s="21"/>
      <c r="C9513" s="351">
        <v>658.0</v>
      </c>
      <c r="D9513" s="130">
        <v>45511.0</v>
      </c>
      <c r="E9513" s="73" t="s">
        <v>11639</v>
      </c>
      <c r="F9513" s="130" t="s">
        <v>11239</v>
      </c>
      <c r="G9513" s="73" t="s">
        <v>1624</v>
      </c>
      <c r="H9513" s="169"/>
      <c r="I9513" s="287"/>
      <c r="J9513" s="285"/>
      <c r="K9513" s="21"/>
      <c r="L9513" s="21"/>
      <c r="M9513" s="21"/>
      <c r="N9513" s="22">
        <f t="shared" si="2"/>
        <v>46206</v>
      </c>
      <c r="O9513" s="23">
        <f>'RESOLUCIONES EPG'!$N9513-'RESOLUCIONES EPG'!$D9513</f>
        <v>695</v>
      </c>
    </row>
    <row r="9514" ht="15.75" customHeight="1">
      <c r="B9514" s="21"/>
      <c r="C9514" s="351">
        <v>659.0</v>
      </c>
      <c r="D9514" s="130">
        <v>45511.0</v>
      </c>
      <c r="E9514" s="73" t="s">
        <v>11232</v>
      </c>
      <c r="F9514" s="130" t="s">
        <v>11640</v>
      </c>
      <c r="G9514" s="73" t="s">
        <v>1624</v>
      </c>
      <c r="H9514" s="169"/>
      <c r="I9514" s="287"/>
      <c r="J9514" s="285"/>
      <c r="K9514" s="21"/>
      <c r="L9514" s="21"/>
      <c r="M9514" s="21"/>
      <c r="N9514" s="22">
        <f t="shared" si="2"/>
        <v>46206</v>
      </c>
      <c r="O9514" s="23">
        <f>'RESOLUCIONES EPG'!$N9514-'RESOLUCIONES EPG'!$D9514</f>
        <v>695</v>
      </c>
    </row>
    <row r="9515" ht="15.75" customHeight="1">
      <c r="B9515" s="21"/>
      <c r="C9515" s="351">
        <v>660.0</v>
      </c>
      <c r="D9515" s="130">
        <v>45511.0</v>
      </c>
      <c r="E9515" s="73" t="s">
        <v>10892</v>
      </c>
      <c r="F9515" s="130" t="s">
        <v>11344</v>
      </c>
      <c r="G9515" s="73" t="s">
        <v>1624</v>
      </c>
      <c r="H9515" s="169"/>
      <c r="I9515" s="287"/>
      <c r="J9515" s="285"/>
      <c r="K9515" s="21"/>
      <c r="L9515" s="21"/>
      <c r="M9515" s="21"/>
      <c r="N9515" s="22">
        <f t="shared" si="2"/>
        <v>46206</v>
      </c>
      <c r="O9515" s="23">
        <f>'RESOLUCIONES EPG'!$N9515-'RESOLUCIONES EPG'!$D9515</f>
        <v>695</v>
      </c>
    </row>
    <row r="9516" ht="15.75" customHeight="1">
      <c r="B9516" s="21"/>
      <c r="C9516" s="351">
        <v>661.0</v>
      </c>
      <c r="D9516" s="130">
        <v>45511.0</v>
      </c>
      <c r="E9516" s="73" t="s">
        <v>11118</v>
      </c>
      <c r="F9516" s="130" t="s">
        <v>11119</v>
      </c>
      <c r="G9516" s="73" t="s">
        <v>1624</v>
      </c>
      <c r="H9516" s="169"/>
      <c r="I9516" s="287"/>
      <c r="J9516" s="285"/>
      <c r="K9516" s="21"/>
      <c r="L9516" s="21"/>
      <c r="M9516" s="21"/>
      <c r="N9516" s="22">
        <f t="shared" si="2"/>
        <v>46206</v>
      </c>
      <c r="O9516" s="23">
        <f>'RESOLUCIONES EPG'!$N9516-'RESOLUCIONES EPG'!$D9516</f>
        <v>695</v>
      </c>
    </row>
    <row r="9517" ht="15.75" customHeight="1">
      <c r="B9517" s="21"/>
      <c r="C9517" s="351">
        <v>662.0</v>
      </c>
      <c r="D9517" s="130">
        <v>45511.0</v>
      </c>
      <c r="E9517" s="73" t="s">
        <v>10882</v>
      </c>
      <c r="F9517" s="130" t="s">
        <v>11641</v>
      </c>
      <c r="G9517" s="73" t="s">
        <v>1624</v>
      </c>
      <c r="H9517" s="169"/>
      <c r="I9517" s="287"/>
      <c r="J9517" s="285"/>
      <c r="K9517" s="21"/>
      <c r="L9517" s="21"/>
      <c r="M9517" s="21"/>
      <c r="N9517" s="22">
        <f t="shared" si="2"/>
        <v>46206</v>
      </c>
      <c r="O9517" s="23">
        <f>'RESOLUCIONES EPG'!$N9517-'RESOLUCIONES EPG'!$D9517</f>
        <v>695</v>
      </c>
    </row>
    <row r="9518" ht="15.75" customHeight="1">
      <c r="B9518" s="21"/>
      <c r="C9518" s="351">
        <v>663.0</v>
      </c>
      <c r="D9518" s="130">
        <v>45511.0</v>
      </c>
      <c r="E9518" s="73" t="s">
        <v>11642</v>
      </c>
      <c r="F9518" s="130" t="s">
        <v>11643</v>
      </c>
      <c r="G9518" s="73" t="s">
        <v>1624</v>
      </c>
      <c r="H9518" s="169"/>
      <c r="I9518" s="287"/>
      <c r="J9518" s="285"/>
      <c r="K9518" s="21"/>
      <c r="L9518" s="21"/>
      <c r="M9518" s="21"/>
      <c r="N9518" s="22">
        <f t="shared" si="2"/>
        <v>46206</v>
      </c>
      <c r="O9518" s="23">
        <f>'RESOLUCIONES EPG'!$N9518-'RESOLUCIONES EPG'!$D9518</f>
        <v>695</v>
      </c>
    </row>
    <row r="9519" ht="15.75" customHeight="1">
      <c r="B9519" s="21"/>
      <c r="C9519" s="351">
        <v>664.0</v>
      </c>
      <c r="D9519" s="130">
        <v>45511.0</v>
      </c>
      <c r="E9519" s="73" t="s">
        <v>10672</v>
      </c>
      <c r="F9519" s="130" t="s">
        <v>3294</v>
      </c>
      <c r="G9519" s="73" t="s">
        <v>1624</v>
      </c>
      <c r="H9519" s="169"/>
      <c r="I9519" s="287"/>
      <c r="J9519" s="285"/>
      <c r="K9519" s="21"/>
      <c r="L9519" s="21"/>
      <c r="M9519" s="21"/>
      <c r="N9519" s="22">
        <f t="shared" si="2"/>
        <v>46206</v>
      </c>
      <c r="O9519" s="23">
        <f>'RESOLUCIONES EPG'!$N9519-'RESOLUCIONES EPG'!$D9519</f>
        <v>695</v>
      </c>
    </row>
    <row r="9520" ht="15.75" customHeight="1">
      <c r="B9520" s="21"/>
      <c r="C9520" s="351">
        <v>665.0</v>
      </c>
      <c r="D9520" s="130">
        <v>45511.0</v>
      </c>
      <c r="E9520" s="73" t="s">
        <v>11406</v>
      </c>
      <c r="F9520" s="130" t="s">
        <v>11547</v>
      </c>
      <c r="G9520" s="73" t="s">
        <v>1624</v>
      </c>
      <c r="H9520" s="169"/>
      <c r="I9520" s="287"/>
      <c r="J9520" s="285"/>
      <c r="K9520" s="21"/>
      <c r="L9520" s="21"/>
      <c r="M9520" s="21"/>
      <c r="N9520" s="22">
        <f t="shared" si="2"/>
        <v>46206</v>
      </c>
      <c r="O9520" s="23">
        <f>'RESOLUCIONES EPG'!$N9520-'RESOLUCIONES EPG'!$D9520</f>
        <v>695</v>
      </c>
    </row>
    <row r="9521" ht="15.75" customHeight="1">
      <c r="B9521" s="21"/>
      <c r="C9521" s="351">
        <v>666.0</v>
      </c>
      <c r="D9521" s="130">
        <v>45511.0</v>
      </c>
      <c r="E9521" s="73" t="s">
        <v>11644</v>
      </c>
      <c r="F9521" s="130" t="s">
        <v>9846</v>
      </c>
      <c r="G9521" s="73" t="s">
        <v>1624</v>
      </c>
      <c r="H9521" s="169"/>
      <c r="I9521" s="287"/>
      <c r="J9521" s="285"/>
      <c r="K9521" s="21"/>
      <c r="L9521" s="21"/>
      <c r="M9521" s="21"/>
      <c r="N9521" s="22">
        <f t="shared" si="2"/>
        <v>46206</v>
      </c>
      <c r="O9521" s="23">
        <f>'RESOLUCIONES EPG'!$N9521-'RESOLUCIONES EPG'!$D9521</f>
        <v>695</v>
      </c>
    </row>
    <row r="9522" ht="15.75" customHeight="1">
      <c r="B9522" s="21"/>
      <c r="C9522" s="351">
        <v>667.0</v>
      </c>
      <c r="D9522" s="130">
        <v>45511.0</v>
      </c>
      <c r="E9522" s="73" t="s">
        <v>10270</v>
      </c>
      <c r="F9522" s="130" t="s">
        <v>11645</v>
      </c>
      <c r="G9522" s="73" t="s">
        <v>1624</v>
      </c>
      <c r="H9522" s="169"/>
      <c r="I9522" s="287"/>
      <c r="J9522" s="285"/>
      <c r="K9522" s="21"/>
      <c r="L9522" s="21"/>
      <c r="M9522" s="21"/>
      <c r="N9522" s="22">
        <f t="shared" si="2"/>
        <v>46206</v>
      </c>
      <c r="O9522" s="23">
        <f>'RESOLUCIONES EPG'!$N9522-'RESOLUCIONES EPG'!$D9522</f>
        <v>695</v>
      </c>
    </row>
    <row r="9523" ht="15.75" customHeight="1">
      <c r="B9523" s="21"/>
      <c r="C9523" s="351">
        <v>668.0</v>
      </c>
      <c r="D9523" s="130">
        <v>45511.0</v>
      </c>
      <c r="E9523" s="73" t="s">
        <v>11124</v>
      </c>
      <c r="F9523" s="130" t="s">
        <v>11646</v>
      </c>
      <c r="G9523" s="73" t="s">
        <v>1624</v>
      </c>
      <c r="H9523" s="169"/>
      <c r="I9523" s="287"/>
      <c r="J9523" s="285"/>
      <c r="K9523" s="21"/>
      <c r="L9523" s="21"/>
      <c r="M9523" s="21"/>
      <c r="N9523" s="22">
        <f t="shared" si="2"/>
        <v>46206</v>
      </c>
      <c r="O9523" s="23">
        <f>'RESOLUCIONES EPG'!$N9523-'RESOLUCIONES EPG'!$D9523</f>
        <v>695</v>
      </c>
    </row>
    <row r="9524" ht="15.75" customHeight="1">
      <c r="B9524" s="21"/>
      <c r="C9524" s="351">
        <v>669.0</v>
      </c>
      <c r="D9524" s="130">
        <v>45511.0</v>
      </c>
      <c r="E9524" s="73" t="s">
        <v>3388</v>
      </c>
      <c r="F9524" s="130" t="s">
        <v>3389</v>
      </c>
      <c r="G9524" s="73" t="s">
        <v>1624</v>
      </c>
      <c r="H9524" s="169"/>
      <c r="I9524" s="287"/>
      <c r="J9524" s="285"/>
      <c r="K9524" s="21"/>
      <c r="L9524" s="21"/>
      <c r="M9524" s="21"/>
      <c r="N9524" s="22">
        <f t="shared" si="2"/>
        <v>46206</v>
      </c>
      <c r="O9524" s="23">
        <f>'RESOLUCIONES EPG'!$N9524-'RESOLUCIONES EPG'!$D9524</f>
        <v>695</v>
      </c>
    </row>
    <row r="9525" ht="15.75" customHeight="1">
      <c r="B9525" s="21"/>
      <c r="C9525" s="351">
        <v>670.0</v>
      </c>
      <c r="D9525" s="130">
        <v>45511.0</v>
      </c>
      <c r="E9525" s="73" t="s">
        <v>9149</v>
      </c>
      <c r="F9525" s="130" t="s">
        <v>11647</v>
      </c>
      <c r="G9525" s="73" t="s">
        <v>1624</v>
      </c>
      <c r="H9525" s="169"/>
      <c r="I9525" s="287"/>
      <c r="J9525" s="285"/>
      <c r="K9525" s="21"/>
      <c r="L9525" s="21"/>
      <c r="M9525" s="21"/>
      <c r="N9525" s="22">
        <f t="shared" si="2"/>
        <v>46206</v>
      </c>
      <c r="O9525" s="23">
        <f>'RESOLUCIONES EPG'!$N9525-'RESOLUCIONES EPG'!$D9525</f>
        <v>695</v>
      </c>
    </row>
    <row r="9526" ht="15.75" customHeight="1">
      <c r="B9526" s="21"/>
      <c r="C9526" s="351">
        <v>671.0</v>
      </c>
      <c r="D9526" s="130">
        <v>45511.0</v>
      </c>
      <c r="E9526" s="73" t="s">
        <v>11479</v>
      </c>
      <c r="F9526" s="130" t="s">
        <v>9662</v>
      </c>
      <c r="G9526" s="73" t="s">
        <v>1624</v>
      </c>
      <c r="H9526" s="169"/>
      <c r="I9526" s="287"/>
      <c r="J9526" s="285"/>
      <c r="K9526" s="21"/>
      <c r="L9526" s="21"/>
      <c r="M9526" s="21"/>
      <c r="N9526" s="22">
        <f t="shared" si="2"/>
        <v>46206</v>
      </c>
      <c r="O9526" s="23">
        <f>'RESOLUCIONES EPG'!$N9526-'RESOLUCIONES EPG'!$D9526</f>
        <v>695</v>
      </c>
    </row>
    <row r="9527" ht="15.75" customHeight="1">
      <c r="B9527" s="21"/>
      <c r="C9527" s="351">
        <v>672.0</v>
      </c>
      <c r="D9527" s="130">
        <v>45511.0</v>
      </c>
      <c r="E9527" s="73" t="s">
        <v>3218</v>
      </c>
      <c r="F9527" s="130" t="s">
        <v>11648</v>
      </c>
      <c r="G9527" s="73" t="s">
        <v>1624</v>
      </c>
      <c r="H9527" s="169"/>
      <c r="I9527" s="287"/>
      <c r="J9527" s="285"/>
      <c r="K9527" s="21"/>
      <c r="L9527" s="21"/>
      <c r="M9527" s="21"/>
      <c r="N9527" s="22">
        <f t="shared" si="2"/>
        <v>46206</v>
      </c>
      <c r="O9527" s="23">
        <f>'RESOLUCIONES EPG'!$N9527-'RESOLUCIONES EPG'!$D9527</f>
        <v>695</v>
      </c>
    </row>
    <row r="9528" ht="15.75" customHeight="1">
      <c r="B9528" s="21"/>
      <c r="C9528" s="351">
        <v>673.0</v>
      </c>
      <c r="D9528" s="130">
        <v>45511.0</v>
      </c>
      <c r="E9528" s="73" t="s">
        <v>8002</v>
      </c>
      <c r="F9528" s="130" t="s">
        <v>8003</v>
      </c>
      <c r="G9528" s="73" t="s">
        <v>18</v>
      </c>
      <c r="H9528" s="268" t="s">
        <v>11649</v>
      </c>
      <c r="I9528" s="287"/>
      <c r="J9528" s="285"/>
      <c r="K9528" s="21"/>
      <c r="L9528" s="21"/>
      <c r="M9528" s="21"/>
      <c r="N9528" s="22">
        <f t="shared" si="2"/>
        <v>46206</v>
      </c>
      <c r="O9528" s="23">
        <f>'RESOLUCIONES EPG'!$N9528-'RESOLUCIONES EPG'!$D9528</f>
        <v>695</v>
      </c>
    </row>
    <row r="9529" ht="15.75" customHeight="1">
      <c r="B9529" s="21"/>
      <c r="C9529" s="351">
        <v>674.0</v>
      </c>
      <c r="D9529" s="130">
        <v>45511.0</v>
      </c>
      <c r="E9529" s="73" t="s">
        <v>11447</v>
      </c>
      <c r="F9529" s="130" t="s">
        <v>11650</v>
      </c>
      <c r="G9529" s="73" t="s">
        <v>1624</v>
      </c>
      <c r="H9529" s="169"/>
      <c r="I9529" s="287"/>
      <c r="J9529" s="285"/>
      <c r="K9529" s="21"/>
      <c r="L9529" s="21"/>
      <c r="M9529" s="21"/>
      <c r="N9529" s="22">
        <f t="shared" si="2"/>
        <v>46206</v>
      </c>
      <c r="O9529" s="23">
        <f>'RESOLUCIONES EPG'!$N9529-'RESOLUCIONES EPG'!$D9529</f>
        <v>695</v>
      </c>
    </row>
    <row r="9530" ht="15.75" customHeight="1">
      <c r="B9530" s="21"/>
      <c r="C9530" s="351">
        <v>675.0</v>
      </c>
      <c r="D9530" s="130">
        <v>45511.0</v>
      </c>
      <c r="E9530" s="73" t="s">
        <v>11636</v>
      </c>
      <c r="F9530" s="130" t="s">
        <v>10277</v>
      </c>
      <c r="G9530" s="73" t="s">
        <v>1624</v>
      </c>
      <c r="H9530" s="169"/>
      <c r="I9530" s="287"/>
      <c r="J9530" s="285"/>
      <c r="K9530" s="21"/>
      <c r="L9530" s="21"/>
      <c r="M9530" s="21"/>
      <c r="N9530" s="22">
        <f t="shared" si="2"/>
        <v>46206</v>
      </c>
      <c r="O9530" s="23">
        <f>'RESOLUCIONES EPG'!$N9530-'RESOLUCIONES EPG'!$D9530</f>
        <v>695</v>
      </c>
    </row>
    <row r="9531" ht="15.75" customHeight="1">
      <c r="B9531" s="21"/>
      <c r="C9531" s="351">
        <v>676.0</v>
      </c>
      <c r="D9531" s="130">
        <v>45511.0</v>
      </c>
      <c r="E9531" s="73" t="s">
        <v>7588</v>
      </c>
      <c r="F9531" s="130" t="s">
        <v>11651</v>
      </c>
      <c r="G9531" s="73" t="s">
        <v>8629</v>
      </c>
      <c r="H9531" s="169"/>
      <c r="I9531" s="287"/>
      <c r="J9531" s="285"/>
      <c r="K9531" s="21"/>
      <c r="L9531" s="21"/>
      <c r="M9531" s="21"/>
      <c r="N9531" s="22">
        <f t="shared" si="2"/>
        <v>46206</v>
      </c>
      <c r="O9531" s="23">
        <f>'RESOLUCIONES EPG'!$N9531-'RESOLUCIONES EPG'!$D9531</f>
        <v>695</v>
      </c>
    </row>
    <row r="9532" ht="15.75" customHeight="1">
      <c r="B9532" s="21"/>
      <c r="C9532" s="351">
        <v>677.0</v>
      </c>
      <c r="D9532" s="130">
        <v>45511.0</v>
      </c>
      <c r="E9532" s="73" t="s">
        <v>6865</v>
      </c>
      <c r="F9532" s="130" t="s">
        <v>11652</v>
      </c>
      <c r="G9532" s="73" t="s">
        <v>8629</v>
      </c>
      <c r="H9532" s="169"/>
      <c r="I9532" s="287"/>
      <c r="J9532" s="285"/>
      <c r="K9532" s="21"/>
      <c r="L9532" s="21"/>
      <c r="M9532" s="21"/>
      <c r="N9532" s="22">
        <f t="shared" si="2"/>
        <v>46206</v>
      </c>
      <c r="O9532" s="23">
        <f>'RESOLUCIONES EPG'!$N9532-'RESOLUCIONES EPG'!$D9532</f>
        <v>695</v>
      </c>
    </row>
    <row r="9533" ht="15.75" customHeight="1">
      <c r="B9533" s="21"/>
      <c r="C9533" s="351">
        <v>678.0</v>
      </c>
      <c r="D9533" s="130">
        <v>45511.0</v>
      </c>
      <c r="E9533" s="73" t="s">
        <v>7981</v>
      </c>
      <c r="F9533" s="130" t="s">
        <v>11653</v>
      </c>
      <c r="G9533" s="73" t="s">
        <v>8629</v>
      </c>
      <c r="H9533" s="169"/>
      <c r="I9533" s="287"/>
      <c r="J9533" s="285"/>
      <c r="K9533" s="21"/>
      <c r="L9533" s="21"/>
      <c r="M9533" s="21"/>
      <c r="N9533" s="22">
        <f t="shared" si="2"/>
        <v>46206</v>
      </c>
      <c r="O9533" s="23">
        <f>'RESOLUCIONES EPG'!$N9533-'RESOLUCIONES EPG'!$D9533</f>
        <v>695</v>
      </c>
    </row>
    <row r="9534" ht="15.75" customHeight="1">
      <c r="B9534" s="21"/>
      <c r="C9534" s="351">
        <v>679.0</v>
      </c>
      <c r="D9534" s="130">
        <v>45511.0</v>
      </c>
      <c r="E9534" s="73" t="s">
        <v>4085</v>
      </c>
      <c r="F9534" s="130" t="s">
        <v>11654</v>
      </c>
      <c r="G9534" s="73" t="s">
        <v>8629</v>
      </c>
      <c r="H9534" s="169"/>
      <c r="I9534" s="287"/>
      <c r="J9534" s="285"/>
      <c r="K9534" s="21"/>
      <c r="L9534" s="21"/>
      <c r="M9534" s="21"/>
      <c r="N9534" s="22">
        <f t="shared" si="2"/>
        <v>46206</v>
      </c>
      <c r="O9534" s="23">
        <f>'RESOLUCIONES EPG'!$N9534-'RESOLUCIONES EPG'!$D9534</f>
        <v>695</v>
      </c>
    </row>
    <row r="9535" ht="15.75" customHeight="1">
      <c r="B9535" s="21"/>
      <c r="C9535" s="351">
        <v>680.0</v>
      </c>
      <c r="D9535" s="130">
        <v>45511.0</v>
      </c>
      <c r="E9535" s="73" t="s">
        <v>9251</v>
      </c>
      <c r="F9535" s="130" t="s">
        <v>9252</v>
      </c>
      <c r="G9535" s="73" t="s">
        <v>8629</v>
      </c>
      <c r="H9535" s="169"/>
      <c r="I9535" s="287"/>
      <c r="J9535" s="285"/>
      <c r="K9535" s="21"/>
      <c r="L9535" s="21"/>
      <c r="M9535" s="21"/>
      <c r="N9535" s="22">
        <f t="shared" si="2"/>
        <v>46206</v>
      </c>
      <c r="O9535" s="23">
        <f>'RESOLUCIONES EPG'!$N9535-'RESOLUCIONES EPG'!$D9535</f>
        <v>695</v>
      </c>
    </row>
    <row r="9536" ht="15.75" customHeight="1">
      <c r="B9536" s="21"/>
      <c r="C9536" s="351">
        <v>681.0</v>
      </c>
      <c r="D9536" s="130">
        <v>45511.0</v>
      </c>
      <c r="E9536" s="73" t="s">
        <v>11144</v>
      </c>
      <c r="F9536" s="130" t="s">
        <v>11655</v>
      </c>
      <c r="G9536" s="73" t="s">
        <v>8629</v>
      </c>
      <c r="H9536" s="169"/>
      <c r="I9536" s="287"/>
      <c r="J9536" s="285"/>
      <c r="K9536" s="21"/>
      <c r="L9536" s="21"/>
      <c r="M9536" s="21"/>
      <c r="N9536" s="22">
        <f t="shared" si="2"/>
        <v>46206</v>
      </c>
      <c r="O9536" s="23">
        <f>'RESOLUCIONES EPG'!$N9536-'RESOLUCIONES EPG'!$D9536</f>
        <v>695</v>
      </c>
    </row>
    <row r="9537" ht="15.75" customHeight="1">
      <c r="B9537" s="21"/>
      <c r="C9537" s="351">
        <v>682.0</v>
      </c>
      <c r="D9537" s="130">
        <v>45511.0</v>
      </c>
      <c r="E9537" s="73" t="s">
        <v>7453</v>
      </c>
      <c r="F9537" s="130" t="s">
        <v>11656</v>
      </c>
      <c r="G9537" s="73" t="s">
        <v>8629</v>
      </c>
      <c r="H9537" s="169"/>
      <c r="I9537" s="287"/>
      <c r="J9537" s="285"/>
      <c r="K9537" s="21"/>
      <c r="L9537" s="21"/>
      <c r="M9537" s="21"/>
      <c r="N9537" s="22">
        <f t="shared" si="2"/>
        <v>46206</v>
      </c>
      <c r="O9537" s="23">
        <f>'RESOLUCIONES EPG'!$N9537-'RESOLUCIONES EPG'!$D9537</f>
        <v>695</v>
      </c>
    </row>
    <row r="9538" ht="15.75" customHeight="1">
      <c r="B9538" s="21"/>
      <c r="C9538" s="351">
        <v>683.0</v>
      </c>
      <c r="D9538" s="130">
        <v>45511.0</v>
      </c>
      <c r="E9538" s="73" t="s">
        <v>2856</v>
      </c>
      <c r="F9538" s="130" t="s">
        <v>8049</v>
      </c>
      <c r="G9538" s="73" t="s">
        <v>131</v>
      </c>
      <c r="H9538" s="169"/>
      <c r="I9538" s="287"/>
      <c r="J9538" s="285"/>
      <c r="K9538" s="21"/>
      <c r="L9538" s="21"/>
      <c r="M9538" s="21"/>
      <c r="N9538" s="22">
        <f t="shared" si="2"/>
        <v>46206</v>
      </c>
      <c r="O9538" s="23">
        <f>'RESOLUCIONES EPG'!$N9538-'RESOLUCIONES EPG'!$D9538</f>
        <v>695</v>
      </c>
    </row>
    <row r="9539" ht="15.75" customHeight="1">
      <c r="B9539" s="21"/>
      <c r="C9539" s="351">
        <v>684.0</v>
      </c>
      <c r="D9539" s="130">
        <v>45511.0</v>
      </c>
      <c r="E9539" s="73" t="s">
        <v>10664</v>
      </c>
      <c r="F9539" s="130" t="s">
        <v>4016</v>
      </c>
      <c r="G9539" s="73" t="s">
        <v>1624</v>
      </c>
      <c r="H9539" s="169"/>
      <c r="I9539" s="295"/>
      <c r="J9539" s="285"/>
      <c r="K9539" s="21"/>
      <c r="L9539" s="21"/>
      <c r="M9539" s="21"/>
      <c r="N9539" s="22">
        <f t="shared" si="2"/>
        <v>46206</v>
      </c>
      <c r="O9539" s="23">
        <f>'RESOLUCIONES EPG'!$N9539-'RESOLUCIONES EPG'!$D9539</f>
        <v>695</v>
      </c>
    </row>
    <row r="9540" ht="15.75" customHeight="1">
      <c r="B9540" s="21"/>
      <c r="C9540" s="351">
        <v>685.0</v>
      </c>
      <c r="D9540" s="130">
        <v>45511.0</v>
      </c>
      <c r="E9540" s="73" t="s">
        <v>9977</v>
      </c>
      <c r="F9540" s="130" t="s">
        <v>10772</v>
      </c>
      <c r="G9540" s="73" t="s">
        <v>1624</v>
      </c>
      <c r="H9540" s="169"/>
      <c r="I9540" s="287"/>
      <c r="J9540" s="285"/>
      <c r="K9540" s="21"/>
      <c r="L9540" s="21"/>
      <c r="M9540" s="21"/>
      <c r="N9540" s="22">
        <f t="shared" si="2"/>
        <v>46206</v>
      </c>
      <c r="O9540" s="23">
        <f>'RESOLUCIONES EPG'!$N9540-'RESOLUCIONES EPG'!$D9540</f>
        <v>695</v>
      </c>
    </row>
    <row r="9541" ht="15.75" customHeight="1">
      <c r="B9541" s="21"/>
      <c r="C9541" s="351">
        <v>686.0</v>
      </c>
      <c r="D9541" s="130">
        <v>45511.0</v>
      </c>
      <c r="E9541" s="73" t="s">
        <v>11222</v>
      </c>
      <c r="F9541" s="130" t="s">
        <v>11223</v>
      </c>
      <c r="G9541" s="73" t="s">
        <v>1624</v>
      </c>
      <c r="H9541" s="169"/>
      <c r="I9541" s="287"/>
      <c r="J9541" s="285"/>
      <c r="K9541" s="21"/>
      <c r="L9541" s="21"/>
      <c r="M9541" s="21"/>
      <c r="N9541" s="22">
        <f t="shared" si="2"/>
        <v>46206</v>
      </c>
      <c r="O9541" s="23">
        <f>'RESOLUCIONES EPG'!$N9541-'RESOLUCIONES EPG'!$D9541</f>
        <v>695</v>
      </c>
    </row>
    <row r="9542" ht="15.75" customHeight="1">
      <c r="B9542" s="21"/>
      <c r="C9542" s="351">
        <v>687.0</v>
      </c>
      <c r="D9542" s="130">
        <v>45511.0</v>
      </c>
      <c r="E9542" s="73" t="s">
        <v>11183</v>
      </c>
      <c r="F9542" s="130" t="s">
        <v>11274</v>
      </c>
      <c r="G9542" s="73" t="s">
        <v>1624</v>
      </c>
      <c r="H9542" s="268"/>
      <c r="I9542" s="287"/>
      <c r="J9542" s="285"/>
      <c r="K9542" s="21"/>
      <c r="L9542" s="21"/>
      <c r="M9542" s="21"/>
      <c r="N9542" s="22">
        <f t="shared" si="2"/>
        <v>46206</v>
      </c>
      <c r="O9542" s="23">
        <f>'RESOLUCIONES EPG'!$N9542-'RESOLUCIONES EPG'!$D9542</f>
        <v>695</v>
      </c>
    </row>
    <row r="9543" ht="15.75" customHeight="1">
      <c r="B9543" s="21"/>
      <c r="C9543" s="351">
        <v>688.0</v>
      </c>
      <c r="D9543" s="130">
        <v>45511.0</v>
      </c>
      <c r="E9543" s="73" t="s">
        <v>9069</v>
      </c>
      <c r="F9543" s="130" t="s">
        <v>11657</v>
      </c>
      <c r="G9543" s="73" t="s">
        <v>1624</v>
      </c>
      <c r="H9543" s="169"/>
      <c r="I9543" s="287"/>
      <c r="J9543" s="285"/>
      <c r="K9543" s="21"/>
      <c r="L9543" s="21"/>
      <c r="M9543" s="21"/>
      <c r="N9543" s="22">
        <f t="shared" si="2"/>
        <v>46206</v>
      </c>
      <c r="O9543" s="23">
        <f>'RESOLUCIONES EPG'!$N9543-'RESOLUCIONES EPG'!$D9543</f>
        <v>695</v>
      </c>
    </row>
    <row r="9544" ht="15.75" customHeight="1">
      <c r="B9544" s="21"/>
      <c r="C9544" s="351">
        <v>689.0</v>
      </c>
      <c r="D9544" s="130">
        <v>45512.0</v>
      </c>
      <c r="E9544" s="73" t="s">
        <v>11658</v>
      </c>
      <c r="F9544" s="130"/>
      <c r="G9544" s="73" t="s">
        <v>10118</v>
      </c>
      <c r="H9544" s="169"/>
      <c r="I9544" s="287"/>
      <c r="J9544" s="285"/>
      <c r="K9544" s="21"/>
      <c r="L9544" s="21"/>
      <c r="M9544" s="21"/>
      <c r="N9544" s="22">
        <f t="shared" si="2"/>
        <v>46206</v>
      </c>
      <c r="O9544" s="23">
        <f>'RESOLUCIONES EPG'!$N9544-'RESOLUCIONES EPG'!$D9544</f>
        <v>694</v>
      </c>
    </row>
    <row r="9545" ht="15.75" customHeight="1">
      <c r="B9545" s="21"/>
      <c r="C9545" s="351">
        <v>690.0</v>
      </c>
      <c r="D9545" s="130">
        <v>45512.0</v>
      </c>
      <c r="E9545" s="73" t="s">
        <v>6475</v>
      </c>
      <c r="F9545" s="130"/>
      <c r="G9545" s="73" t="s">
        <v>10118</v>
      </c>
      <c r="H9545" s="169"/>
      <c r="I9545" s="287"/>
      <c r="J9545" s="285"/>
      <c r="K9545" s="21"/>
      <c r="L9545" s="21"/>
      <c r="M9545" s="21"/>
      <c r="N9545" s="22">
        <f t="shared" si="2"/>
        <v>46206</v>
      </c>
      <c r="O9545" s="23">
        <f>'RESOLUCIONES EPG'!$N9545-'RESOLUCIONES EPG'!$D9545</f>
        <v>694</v>
      </c>
    </row>
    <row r="9546" ht="15.75" customHeight="1">
      <c r="B9546" s="21"/>
      <c r="C9546" s="351">
        <v>691.0</v>
      </c>
      <c r="D9546" s="130">
        <v>45512.0</v>
      </c>
      <c r="E9546" s="73" t="s">
        <v>4511</v>
      </c>
      <c r="F9546" s="130"/>
      <c r="G9546" s="73" t="s">
        <v>10118</v>
      </c>
      <c r="H9546" s="169"/>
      <c r="I9546" s="287"/>
      <c r="J9546" s="285"/>
      <c r="K9546" s="21"/>
      <c r="L9546" s="21"/>
      <c r="M9546" s="21"/>
      <c r="N9546" s="22">
        <f t="shared" si="2"/>
        <v>46206</v>
      </c>
      <c r="O9546" s="23">
        <f>'RESOLUCIONES EPG'!$N9546-'RESOLUCIONES EPG'!$D9546</f>
        <v>694</v>
      </c>
    </row>
    <row r="9547" ht="15.75" customHeight="1">
      <c r="B9547" s="21"/>
      <c r="C9547" s="351">
        <v>692.0</v>
      </c>
      <c r="D9547" s="130">
        <v>45512.0</v>
      </c>
      <c r="E9547" s="73" t="s">
        <v>6871</v>
      </c>
      <c r="F9547" s="130"/>
      <c r="G9547" s="73" t="s">
        <v>10118</v>
      </c>
      <c r="H9547" s="169"/>
      <c r="I9547" s="287"/>
      <c r="J9547" s="285"/>
      <c r="K9547" s="21"/>
      <c r="L9547" s="21"/>
      <c r="M9547" s="21"/>
      <c r="N9547" s="22">
        <f t="shared" si="2"/>
        <v>46206</v>
      </c>
      <c r="O9547" s="23">
        <f>'RESOLUCIONES EPG'!$N9547-'RESOLUCIONES EPG'!$D9547</f>
        <v>694</v>
      </c>
    </row>
    <row r="9548" ht="15.75" customHeight="1">
      <c r="B9548" s="21"/>
      <c r="C9548" s="351">
        <v>693.0</v>
      </c>
      <c r="D9548" s="130">
        <v>45512.0</v>
      </c>
      <c r="E9548" s="73" t="s">
        <v>7214</v>
      </c>
      <c r="F9548" s="130"/>
      <c r="G9548" s="73" t="s">
        <v>10118</v>
      </c>
      <c r="H9548" s="169"/>
      <c r="I9548" s="287"/>
      <c r="J9548" s="285"/>
      <c r="K9548" s="21"/>
      <c r="L9548" s="21"/>
      <c r="M9548" s="21"/>
      <c r="N9548" s="22">
        <f t="shared" si="2"/>
        <v>46206</v>
      </c>
      <c r="O9548" s="23">
        <f>'RESOLUCIONES EPG'!$N9548-'RESOLUCIONES EPG'!$D9548</f>
        <v>694</v>
      </c>
    </row>
    <row r="9549" ht="15.75" customHeight="1">
      <c r="B9549" s="21"/>
      <c r="C9549" s="351">
        <v>694.0</v>
      </c>
      <c r="D9549" s="130">
        <v>45512.0</v>
      </c>
      <c r="E9549" s="73" t="s">
        <v>11659</v>
      </c>
      <c r="F9549" s="130"/>
      <c r="G9549" s="73" t="s">
        <v>10118</v>
      </c>
      <c r="H9549" s="169"/>
      <c r="I9549" s="287"/>
      <c r="J9549" s="285"/>
      <c r="K9549" s="21"/>
      <c r="L9549" s="21"/>
      <c r="M9549" s="21"/>
      <c r="N9549" s="22">
        <f t="shared" si="2"/>
        <v>46206</v>
      </c>
      <c r="O9549" s="23">
        <f>'RESOLUCIONES EPG'!$N9549-'RESOLUCIONES EPG'!$D9549</f>
        <v>694</v>
      </c>
    </row>
    <row r="9550" ht="15.75" customHeight="1">
      <c r="B9550" s="21"/>
      <c r="C9550" s="351">
        <v>695.0</v>
      </c>
      <c r="D9550" s="130">
        <v>45512.0</v>
      </c>
      <c r="E9550" s="73" t="s">
        <v>1300</v>
      </c>
      <c r="F9550" s="130"/>
      <c r="G9550" s="73" t="s">
        <v>10118</v>
      </c>
      <c r="H9550" s="169"/>
      <c r="I9550" s="287"/>
      <c r="J9550" s="285"/>
      <c r="K9550" s="21"/>
      <c r="L9550" s="21"/>
      <c r="M9550" s="21"/>
      <c r="N9550" s="22">
        <f t="shared" si="2"/>
        <v>46206</v>
      </c>
      <c r="O9550" s="23">
        <f>'RESOLUCIONES EPG'!$N9550-'RESOLUCIONES EPG'!$D9550</f>
        <v>694</v>
      </c>
    </row>
    <row r="9551" ht="15.75" customHeight="1">
      <c r="B9551" s="21"/>
      <c r="C9551" s="351">
        <v>696.0</v>
      </c>
      <c r="D9551" s="130">
        <v>45512.0</v>
      </c>
      <c r="E9551" s="73" t="s">
        <v>1301</v>
      </c>
      <c r="F9551" s="130"/>
      <c r="G9551" s="73" t="s">
        <v>10118</v>
      </c>
      <c r="H9551" s="169"/>
      <c r="I9551" s="287"/>
      <c r="J9551" s="285"/>
      <c r="K9551" s="21"/>
      <c r="L9551" s="21"/>
      <c r="M9551" s="21"/>
      <c r="N9551" s="22">
        <f t="shared" si="2"/>
        <v>46206</v>
      </c>
      <c r="O9551" s="23">
        <f>'RESOLUCIONES EPG'!$N9551-'RESOLUCIONES EPG'!$D9551</f>
        <v>694</v>
      </c>
    </row>
    <row r="9552" ht="15.75" customHeight="1">
      <c r="B9552" s="21"/>
      <c r="C9552" s="351">
        <v>697.0</v>
      </c>
      <c r="D9552" s="130">
        <v>45512.0</v>
      </c>
      <c r="E9552" s="73" t="s">
        <v>11660</v>
      </c>
      <c r="F9552" s="130"/>
      <c r="G9552" s="73" t="s">
        <v>10118</v>
      </c>
      <c r="H9552" s="169"/>
      <c r="I9552" s="287"/>
      <c r="J9552" s="285"/>
      <c r="K9552" s="21"/>
      <c r="L9552" s="21"/>
      <c r="M9552" s="21"/>
      <c r="N9552" s="22">
        <f t="shared" si="2"/>
        <v>46206</v>
      </c>
      <c r="O9552" s="23">
        <f>'RESOLUCIONES EPG'!$N9552-'RESOLUCIONES EPG'!$D9552</f>
        <v>694</v>
      </c>
    </row>
    <row r="9553" ht="15.75" customHeight="1">
      <c r="B9553" s="21"/>
      <c r="C9553" s="351">
        <v>698.0</v>
      </c>
      <c r="D9553" s="130">
        <v>45512.0</v>
      </c>
      <c r="E9553" s="73" t="s">
        <v>11661</v>
      </c>
      <c r="F9553" s="130"/>
      <c r="G9553" s="73" t="s">
        <v>10118</v>
      </c>
      <c r="H9553" s="169"/>
      <c r="I9553" s="287"/>
      <c r="J9553" s="285"/>
      <c r="K9553" s="21"/>
      <c r="L9553" s="21"/>
      <c r="M9553" s="21"/>
      <c r="N9553" s="22">
        <f t="shared" si="2"/>
        <v>46206</v>
      </c>
      <c r="O9553" s="23">
        <f>'RESOLUCIONES EPG'!$N9553-'RESOLUCIONES EPG'!$D9553</f>
        <v>694</v>
      </c>
    </row>
    <row r="9554" ht="15.75" customHeight="1">
      <c r="B9554" s="21"/>
      <c r="C9554" s="351">
        <v>699.0</v>
      </c>
      <c r="D9554" s="130">
        <v>45512.0</v>
      </c>
      <c r="E9554" s="146" t="s">
        <v>9736</v>
      </c>
      <c r="F9554" s="130" t="s">
        <v>11662</v>
      </c>
      <c r="G9554" s="73" t="s">
        <v>1593</v>
      </c>
      <c r="H9554" s="169"/>
      <c r="I9554" s="287"/>
      <c r="J9554" s="285"/>
      <c r="K9554" s="21"/>
      <c r="L9554" s="21"/>
      <c r="M9554" s="21"/>
      <c r="N9554" s="22">
        <f t="shared" si="2"/>
        <v>46206</v>
      </c>
      <c r="O9554" s="23">
        <f>'RESOLUCIONES EPG'!$N9554-'RESOLUCIONES EPG'!$D9554</f>
        <v>694</v>
      </c>
    </row>
    <row r="9555" ht="15.75" customHeight="1">
      <c r="B9555" s="21"/>
      <c r="C9555" s="351">
        <v>700.0</v>
      </c>
      <c r="D9555" s="130">
        <v>45512.0</v>
      </c>
      <c r="E9555" s="73" t="s">
        <v>11663</v>
      </c>
      <c r="F9555" s="130" t="s">
        <v>11664</v>
      </c>
      <c r="G9555" s="73" t="s">
        <v>18</v>
      </c>
      <c r="H9555" s="169" t="s">
        <v>11665</v>
      </c>
      <c r="I9555" s="287"/>
      <c r="J9555" s="285"/>
      <c r="K9555" s="21"/>
      <c r="L9555" s="21"/>
      <c r="M9555" s="21"/>
      <c r="N9555" s="22">
        <f t="shared" si="2"/>
        <v>46206</v>
      </c>
      <c r="O9555" s="23">
        <f>'RESOLUCIONES EPG'!$N9555-'RESOLUCIONES EPG'!$D9555</f>
        <v>694</v>
      </c>
    </row>
    <row r="9556" ht="15.75" customHeight="1">
      <c r="B9556" s="21"/>
      <c r="C9556" s="351">
        <v>701.0</v>
      </c>
      <c r="D9556" s="130">
        <v>45512.0</v>
      </c>
      <c r="E9556" s="73" t="s">
        <v>4097</v>
      </c>
      <c r="F9556" s="130" t="s">
        <v>4098</v>
      </c>
      <c r="G9556" s="73" t="s">
        <v>18</v>
      </c>
      <c r="H9556" s="169" t="s">
        <v>378</v>
      </c>
      <c r="I9556" s="287"/>
      <c r="J9556" s="285"/>
      <c r="K9556" s="21"/>
      <c r="L9556" s="21"/>
      <c r="M9556" s="21"/>
      <c r="N9556" s="22">
        <f t="shared" si="2"/>
        <v>46206</v>
      </c>
      <c r="O9556" s="23">
        <f>'RESOLUCIONES EPG'!$N9556-'RESOLUCIONES EPG'!$D9556</f>
        <v>694</v>
      </c>
    </row>
    <row r="9557" ht="15.75" customHeight="1">
      <c r="B9557" s="21"/>
      <c r="C9557" s="351">
        <v>702.0</v>
      </c>
      <c r="D9557" s="130">
        <v>45512.0</v>
      </c>
      <c r="E9557" s="73" t="s">
        <v>9440</v>
      </c>
      <c r="F9557" s="130" t="s">
        <v>11666</v>
      </c>
      <c r="G9557" s="73" t="s">
        <v>18</v>
      </c>
      <c r="H9557" s="169" t="s">
        <v>7214</v>
      </c>
      <c r="I9557" s="287"/>
      <c r="J9557" s="285"/>
      <c r="K9557" s="21"/>
      <c r="L9557" s="21"/>
      <c r="M9557" s="21"/>
      <c r="N9557" s="22">
        <f t="shared" si="2"/>
        <v>46206</v>
      </c>
      <c r="O9557" s="23">
        <f>'RESOLUCIONES EPG'!$N9557-'RESOLUCIONES EPG'!$D9557</f>
        <v>694</v>
      </c>
    </row>
    <row r="9558" ht="15.75" customHeight="1">
      <c r="B9558" s="21"/>
      <c r="C9558" s="351">
        <v>703.0</v>
      </c>
      <c r="D9558" s="130">
        <v>45516.0</v>
      </c>
      <c r="E9558" s="146" t="s">
        <v>9736</v>
      </c>
      <c r="F9558" s="130" t="s">
        <v>11662</v>
      </c>
      <c r="G9558" s="73" t="s">
        <v>1593</v>
      </c>
      <c r="H9558" s="253">
        <v>45520.0</v>
      </c>
      <c r="I9558" s="287"/>
      <c r="J9558" s="285"/>
      <c r="K9558" s="21"/>
      <c r="L9558" s="21"/>
      <c r="M9558" s="21"/>
      <c r="N9558" s="22">
        <f t="shared" si="2"/>
        <v>46206</v>
      </c>
      <c r="O9558" s="23">
        <f>'RESOLUCIONES EPG'!$N9558-'RESOLUCIONES EPG'!$D9558</f>
        <v>690</v>
      </c>
    </row>
    <row r="9559" ht="15.75" customHeight="1">
      <c r="B9559" s="21"/>
      <c r="C9559" s="345">
        <v>704.0</v>
      </c>
      <c r="D9559" s="130">
        <v>45516.0</v>
      </c>
      <c r="E9559" s="73" t="s">
        <v>11613</v>
      </c>
      <c r="F9559" s="130" t="s">
        <v>11667</v>
      </c>
      <c r="G9559" s="73" t="s">
        <v>2751</v>
      </c>
      <c r="H9559" s="169"/>
      <c r="I9559" s="287"/>
      <c r="J9559" s="285"/>
      <c r="K9559" s="21"/>
      <c r="L9559" s="21"/>
      <c r="M9559" s="21"/>
      <c r="N9559" s="22">
        <f t="shared" si="2"/>
        <v>46206</v>
      </c>
      <c r="O9559" s="23">
        <f>'RESOLUCIONES EPG'!$N9559-'RESOLUCIONES EPG'!$D9559</f>
        <v>690</v>
      </c>
    </row>
    <row r="9560" ht="15.75" customHeight="1">
      <c r="B9560" s="21"/>
      <c r="C9560" s="345">
        <v>705.0</v>
      </c>
      <c r="D9560" s="130">
        <v>45516.0</v>
      </c>
      <c r="E9560" s="73" t="s">
        <v>11668</v>
      </c>
      <c r="F9560" s="130" t="s">
        <v>11669</v>
      </c>
      <c r="G9560" s="73" t="s">
        <v>2751</v>
      </c>
      <c r="H9560" s="169"/>
      <c r="I9560" s="287"/>
      <c r="J9560" s="285"/>
      <c r="K9560" s="21"/>
      <c r="L9560" s="21"/>
      <c r="M9560" s="21"/>
      <c r="N9560" s="22">
        <f t="shared" si="2"/>
        <v>46206</v>
      </c>
      <c r="O9560" s="23">
        <f>'RESOLUCIONES EPG'!$N9560-'RESOLUCIONES EPG'!$D9560</f>
        <v>690</v>
      </c>
    </row>
    <row r="9561" ht="15.75" customHeight="1">
      <c r="B9561" s="21"/>
      <c r="C9561" s="345">
        <v>706.0</v>
      </c>
      <c r="D9561" s="130">
        <v>45516.0</v>
      </c>
      <c r="E9561" s="73" t="s">
        <v>11670</v>
      </c>
      <c r="F9561" s="130" t="s">
        <v>11671</v>
      </c>
      <c r="G9561" s="73" t="s">
        <v>2751</v>
      </c>
      <c r="H9561" s="169"/>
      <c r="I9561" s="287"/>
      <c r="J9561" s="285"/>
      <c r="K9561" s="21"/>
      <c r="L9561" s="21"/>
      <c r="M9561" s="21"/>
      <c r="N9561" s="22">
        <f t="shared" si="2"/>
        <v>46206</v>
      </c>
      <c r="O9561" s="23">
        <f>'RESOLUCIONES EPG'!$N9561-'RESOLUCIONES EPG'!$D9561</f>
        <v>690</v>
      </c>
    </row>
    <row r="9562" ht="15.75" customHeight="1">
      <c r="B9562" s="21"/>
      <c r="C9562" s="345">
        <v>707.0</v>
      </c>
      <c r="D9562" s="130">
        <v>45516.0</v>
      </c>
      <c r="E9562" s="73" t="s">
        <v>11494</v>
      </c>
      <c r="F9562" s="130" t="s">
        <v>11672</v>
      </c>
      <c r="G9562" s="73" t="s">
        <v>2751</v>
      </c>
      <c r="H9562" s="169"/>
      <c r="I9562" s="287"/>
      <c r="J9562" s="285"/>
      <c r="K9562" s="21"/>
      <c r="L9562" s="21"/>
      <c r="M9562" s="21"/>
      <c r="N9562" s="22">
        <f t="shared" si="2"/>
        <v>46206</v>
      </c>
      <c r="O9562" s="23">
        <f>'RESOLUCIONES EPG'!$N9562-'RESOLUCIONES EPG'!$D9562</f>
        <v>690</v>
      </c>
    </row>
    <row r="9563" ht="15.75" customHeight="1">
      <c r="B9563" s="21"/>
      <c r="C9563" s="345">
        <v>708.0</v>
      </c>
      <c r="D9563" s="130">
        <v>45516.0</v>
      </c>
      <c r="E9563" s="73" t="s">
        <v>11533</v>
      </c>
      <c r="F9563" s="130" t="s">
        <v>11673</v>
      </c>
      <c r="G9563" s="73" t="s">
        <v>2751</v>
      </c>
      <c r="H9563" s="360"/>
      <c r="I9563" s="287"/>
      <c r="J9563" s="285"/>
      <c r="K9563" s="21"/>
      <c r="L9563" s="21"/>
      <c r="M9563" s="21"/>
      <c r="N9563" s="22">
        <f t="shared" si="2"/>
        <v>46206</v>
      </c>
      <c r="O9563" s="23">
        <f>'RESOLUCIONES EPG'!$N9563-'RESOLUCIONES EPG'!$D9563</f>
        <v>690</v>
      </c>
    </row>
    <row r="9564" ht="15.75" customHeight="1">
      <c r="B9564" s="21"/>
      <c r="C9564" s="345">
        <v>709.0</v>
      </c>
      <c r="D9564" s="130">
        <v>45516.0</v>
      </c>
      <c r="E9564" s="73" t="s">
        <v>8529</v>
      </c>
      <c r="F9564" s="130" t="s">
        <v>11674</v>
      </c>
      <c r="G9564" s="73" t="s">
        <v>2751</v>
      </c>
      <c r="H9564" s="169"/>
      <c r="I9564" s="287"/>
      <c r="J9564" s="285"/>
      <c r="K9564" s="21"/>
      <c r="L9564" s="21"/>
      <c r="M9564" s="21"/>
      <c r="N9564" s="22">
        <f t="shared" si="2"/>
        <v>46206</v>
      </c>
      <c r="O9564" s="23">
        <f>'RESOLUCIONES EPG'!$N9564-'RESOLUCIONES EPG'!$D9564</f>
        <v>690</v>
      </c>
    </row>
    <row r="9565" ht="15.75" customHeight="1">
      <c r="B9565" s="21"/>
      <c r="C9565" s="345">
        <v>710.0</v>
      </c>
      <c r="D9565" s="130">
        <v>45516.0</v>
      </c>
      <c r="E9565" s="73" t="s">
        <v>11675</v>
      </c>
      <c r="F9565" s="130" t="s">
        <v>11676</v>
      </c>
      <c r="G9565" s="73" t="s">
        <v>2751</v>
      </c>
      <c r="H9565" s="268"/>
      <c r="I9565" s="287"/>
      <c r="J9565" s="285"/>
      <c r="K9565" s="21"/>
      <c r="L9565" s="21"/>
      <c r="M9565" s="21"/>
      <c r="N9565" s="22">
        <f t="shared" si="2"/>
        <v>46206</v>
      </c>
      <c r="O9565" s="23">
        <f>'RESOLUCIONES EPG'!$N9565-'RESOLUCIONES EPG'!$D9565</f>
        <v>690</v>
      </c>
    </row>
    <row r="9566" ht="15.75" customHeight="1">
      <c r="B9566" s="21"/>
      <c r="C9566" s="345">
        <v>711.0</v>
      </c>
      <c r="D9566" s="130">
        <v>45516.0</v>
      </c>
      <c r="E9566" s="73" t="s">
        <v>11677</v>
      </c>
      <c r="F9566" s="130" t="s">
        <v>11678</v>
      </c>
      <c r="G9566" s="73" t="s">
        <v>2751</v>
      </c>
      <c r="H9566" s="169"/>
      <c r="I9566" s="287"/>
      <c r="J9566" s="285"/>
      <c r="K9566" s="21"/>
      <c r="L9566" s="21"/>
      <c r="M9566" s="21"/>
      <c r="N9566" s="22">
        <f t="shared" si="2"/>
        <v>46206</v>
      </c>
      <c r="O9566" s="23">
        <f>'RESOLUCIONES EPG'!$N9566-'RESOLUCIONES EPG'!$D9566</f>
        <v>690</v>
      </c>
    </row>
    <row r="9567" ht="15.75" customHeight="1">
      <c r="B9567" s="21"/>
      <c r="C9567" s="345">
        <v>712.0</v>
      </c>
      <c r="D9567" s="130">
        <v>45516.0</v>
      </c>
      <c r="E9567" s="73" t="s">
        <v>10716</v>
      </c>
      <c r="F9567" s="130" t="s">
        <v>11679</v>
      </c>
      <c r="G9567" s="73" t="s">
        <v>2751</v>
      </c>
      <c r="H9567" s="169"/>
      <c r="I9567" s="287"/>
      <c r="J9567" s="285"/>
      <c r="K9567" s="21"/>
      <c r="L9567" s="21"/>
      <c r="M9567" s="21"/>
      <c r="N9567" s="22">
        <f t="shared" si="2"/>
        <v>46206</v>
      </c>
      <c r="O9567" s="23">
        <f>'RESOLUCIONES EPG'!$N9567-'RESOLUCIONES EPG'!$D9567</f>
        <v>690</v>
      </c>
    </row>
    <row r="9568" ht="15.75" customHeight="1">
      <c r="B9568" s="21"/>
      <c r="C9568" s="345">
        <v>713.0</v>
      </c>
      <c r="D9568" s="130">
        <v>45516.0</v>
      </c>
      <c r="E9568" s="73" t="s">
        <v>11039</v>
      </c>
      <c r="F9568" s="130" t="s">
        <v>11680</v>
      </c>
      <c r="G9568" s="73" t="s">
        <v>2751</v>
      </c>
      <c r="H9568" s="294"/>
      <c r="I9568" s="287"/>
      <c r="J9568" s="285"/>
      <c r="K9568" s="21"/>
      <c r="L9568" s="21"/>
      <c r="M9568" s="21"/>
      <c r="N9568" s="22">
        <f t="shared" si="2"/>
        <v>46206</v>
      </c>
      <c r="O9568" s="23">
        <f>'RESOLUCIONES EPG'!$N9568-'RESOLUCIONES EPG'!$D9568</f>
        <v>690</v>
      </c>
    </row>
    <row r="9569" ht="15.75" customHeight="1">
      <c r="B9569" s="21"/>
      <c r="C9569" s="345">
        <v>714.0</v>
      </c>
      <c r="D9569" s="130">
        <v>45516.0</v>
      </c>
      <c r="E9569" s="73" t="s">
        <v>11199</v>
      </c>
      <c r="F9569" s="130" t="s">
        <v>11681</v>
      </c>
      <c r="G9569" s="73" t="s">
        <v>2751</v>
      </c>
      <c r="H9569" s="294"/>
      <c r="I9569" s="287"/>
      <c r="J9569" s="285"/>
      <c r="K9569" s="21"/>
      <c r="L9569" s="21"/>
      <c r="M9569" s="21"/>
      <c r="N9569" s="22">
        <f t="shared" si="2"/>
        <v>46206</v>
      </c>
      <c r="O9569" s="23">
        <f>'RESOLUCIONES EPG'!$N9569-'RESOLUCIONES EPG'!$D9569</f>
        <v>690</v>
      </c>
    </row>
    <row r="9570" ht="15.75" customHeight="1">
      <c r="B9570" s="21"/>
      <c r="C9570" s="345">
        <v>715.0</v>
      </c>
      <c r="D9570" s="130">
        <v>45516.0</v>
      </c>
      <c r="E9570" s="73" t="s">
        <v>10910</v>
      </c>
      <c r="F9570" s="130" t="s">
        <v>11682</v>
      </c>
      <c r="G9570" s="73" t="s">
        <v>2751</v>
      </c>
      <c r="H9570" s="300"/>
      <c r="I9570" s="287"/>
      <c r="J9570" s="285"/>
      <c r="K9570" s="21"/>
      <c r="L9570" s="21"/>
      <c r="M9570" s="21"/>
      <c r="N9570" s="22">
        <f t="shared" si="2"/>
        <v>46206</v>
      </c>
      <c r="O9570" s="23">
        <f>'RESOLUCIONES EPG'!$N9570-'RESOLUCIONES EPG'!$D9570</f>
        <v>690</v>
      </c>
    </row>
    <row r="9571" ht="15.75" customHeight="1">
      <c r="B9571" s="21"/>
      <c r="C9571" s="345">
        <v>716.0</v>
      </c>
      <c r="D9571" s="130">
        <v>45516.0</v>
      </c>
      <c r="E9571" s="73" t="s">
        <v>11609</v>
      </c>
      <c r="F9571" s="130" t="s">
        <v>11683</v>
      </c>
      <c r="G9571" s="73" t="s">
        <v>2751</v>
      </c>
      <c r="H9571" s="294"/>
      <c r="I9571" s="287"/>
      <c r="J9571" s="285"/>
      <c r="K9571" s="21"/>
      <c r="L9571" s="21"/>
      <c r="M9571" s="21"/>
      <c r="N9571" s="22">
        <f t="shared" si="2"/>
        <v>46206</v>
      </c>
      <c r="O9571" s="23">
        <f>'RESOLUCIONES EPG'!$N9571-'RESOLUCIONES EPG'!$D9571</f>
        <v>690</v>
      </c>
    </row>
    <row r="9572" ht="15.75" customHeight="1">
      <c r="B9572" s="21"/>
      <c r="C9572" s="345">
        <v>717.0</v>
      </c>
      <c r="D9572" s="130">
        <v>45516.0</v>
      </c>
      <c r="E9572" s="73" t="s">
        <v>7491</v>
      </c>
      <c r="F9572" s="130" t="s">
        <v>7492</v>
      </c>
      <c r="G9572" s="73" t="s">
        <v>2751</v>
      </c>
      <c r="H9572" s="294"/>
      <c r="I9572" s="287"/>
      <c r="J9572" s="285"/>
      <c r="K9572" s="21"/>
      <c r="L9572" s="21"/>
      <c r="M9572" s="21"/>
      <c r="N9572" s="22">
        <f t="shared" si="2"/>
        <v>46206</v>
      </c>
      <c r="O9572" s="23">
        <f>'RESOLUCIONES EPG'!$N9572-'RESOLUCIONES EPG'!$D9572</f>
        <v>690</v>
      </c>
    </row>
    <row r="9573" ht="15.75" customHeight="1">
      <c r="B9573" s="21"/>
      <c r="C9573" s="345">
        <v>718.0</v>
      </c>
      <c r="D9573" s="130">
        <v>45516.0</v>
      </c>
      <c r="E9573" s="73" t="s">
        <v>11684</v>
      </c>
      <c r="F9573" s="130" t="s">
        <v>11685</v>
      </c>
      <c r="G9573" s="73" t="s">
        <v>2751</v>
      </c>
      <c r="H9573" s="294"/>
      <c r="I9573" s="287"/>
      <c r="J9573" s="285"/>
      <c r="K9573" s="21"/>
      <c r="L9573" s="21"/>
      <c r="M9573" s="21"/>
      <c r="N9573" s="22">
        <f t="shared" si="2"/>
        <v>46206</v>
      </c>
      <c r="O9573" s="23">
        <f>'RESOLUCIONES EPG'!$N9573-'RESOLUCIONES EPG'!$D9573</f>
        <v>690</v>
      </c>
    </row>
    <row r="9574" ht="15.75" customHeight="1">
      <c r="B9574" s="21"/>
      <c r="C9574" s="345">
        <v>719.0</v>
      </c>
      <c r="D9574" s="130">
        <v>45516.0</v>
      </c>
      <c r="E9574" s="73" t="s">
        <v>5801</v>
      </c>
      <c r="F9574" s="130" t="s">
        <v>11686</v>
      </c>
      <c r="G9574" s="73" t="s">
        <v>2751</v>
      </c>
      <c r="H9574" s="294"/>
      <c r="I9574" s="287"/>
      <c r="J9574" s="285"/>
      <c r="K9574" s="21"/>
      <c r="L9574" s="21"/>
      <c r="M9574" s="21"/>
      <c r="N9574" s="22">
        <f t="shared" si="2"/>
        <v>46206</v>
      </c>
      <c r="O9574" s="23">
        <f>'RESOLUCIONES EPG'!$N9574-'RESOLUCIONES EPG'!$D9574</f>
        <v>690</v>
      </c>
    </row>
    <row r="9575" ht="15.75" customHeight="1">
      <c r="B9575" s="21"/>
      <c r="C9575" s="345">
        <v>720.0</v>
      </c>
      <c r="D9575" s="130">
        <v>45516.0</v>
      </c>
      <c r="E9575" s="73" t="s">
        <v>11135</v>
      </c>
      <c r="F9575" s="130" t="s">
        <v>11136</v>
      </c>
      <c r="G9575" s="73" t="s">
        <v>2751</v>
      </c>
      <c r="H9575" s="169"/>
      <c r="I9575" s="287"/>
      <c r="J9575" s="285"/>
      <c r="K9575" s="21"/>
      <c r="L9575" s="21"/>
      <c r="M9575" s="21"/>
      <c r="N9575" s="22">
        <f t="shared" si="2"/>
        <v>46206</v>
      </c>
      <c r="O9575" s="23">
        <f>'RESOLUCIONES EPG'!$N9575-'RESOLUCIONES EPG'!$D9575</f>
        <v>690</v>
      </c>
    </row>
    <row r="9576" ht="15.75" customHeight="1">
      <c r="B9576" s="21"/>
      <c r="C9576" s="345">
        <v>721.0</v>
      </c>
      <c r="D9576" s="130">
        <v>45516.0</v>
      </c>
      <c r="E9576" s="73" t="s">
        <v>10888</v>
      </c>
      <c r="F9576" s="130" t="s">
        <v>11687</v>
      </c>
      <c r="G9576" s="73" t="s">
        <v>2751</v>
      </c>
      <c r="H9576" s="169"/>
      <c r="I9576" s="287"/>
      <c r="J9576" s="285"/>
      <c r="K9576" s="21"/>
      <c r="L9576" s="21"/>
      <c r="M9576" s="21"/>
      <c r="N9576" s="22">
        <f t="shared" si="2"/>
        <v>46206</v>
      </c>
      <c r="O9576" s="23">
        <f>'RESOLUCIONES EPG'!$N9576-'RESOLUCIONES EPG'!$D9576</f>
        <v>690</v>
      </c>
    </row>
    <row r="9577" ht="15.75" customHeight="1">
      <c r="B9577" s="21"/>
      <c r="C9577" s="351">
        <v>722.0</v>
      </c>
      <c r="D9577" s="130">
        <v>45516.0</v>
      </c>
      <c r="E9577" s="73" t="s">
        <v>8654</v>
      </c>
      <c r="F9577" s="130" t="s">
        <v>9027</v>
      </c>
      <c r="G9577" s="73" t="s">
        <v>2253</v>
      </c>
      <c r="H9577" s="169" t="s">
        <v>9895</v>
      </c>
      <c r="I9577" s="287"/>
      <c r="J9577" s="285"/>
      <c r="K9577" s="21"/>
      <c r="L9577" s="21"/>
      <c r="M9577" s="21"/>
      <c r="N9577" s="22">
        <f t="shared" si="2"/>
        <v>46206</v>
      </c>
      <c r="O9577" s="23">
        <f>'RESOLUCIONES EPG'!$N9577-'RESOLUCIONES EPG'!$D9577</f>
        <v>690</v>
      </c>
    </row>
    <row r="9578" ht="15.75" customHeight="1">
      <c r="B9578" s="21"/>
      <c r="C9578" s="351">
        <v>723.0</v>
      </c>
      <c r="D9578" s="130">
        <v>45516.0</v>
      </c>
      <c r="E9578" s="73" t="s">
        <v>4885</v>
      </c>
      <c r="F9578" s="130" t="s">
        <v>6220</v>
      </c>
      <c r="G9578" s="73" t="s">
        <v>2253</v>
      </c>
      <c r="H9578" s="169" t="s">
        <v>9317</v>
      </c>
      <c r="I9578" s="287"/>
      <c r="J9578" s="285"/>
      <c r="K9578" s="21"/>
      <c r="L9578" s="21"/>
      <c r="M9578" s="21"/>
      <c r="N9578" s="22">
        <f t="shared" si="2"/>
        <v>46206</v>
      </c>
      <c r="O9578" s="23">
        <f>'RESOLUCIONES EPG'!$N9578-'RESOLUCIONES EPG'!$D9578</f>
        <v>690</v>
      </c>
    </row>
    <row r="9579" ht="15.75" customHeight="1">
      <c r="B9579" s="21"/>
      <c r="C9579" s="351">
        <v>724.0</v>
      </c>
      <c r="D9579" s="130">
        <v>45516.0</v>
      </c>
      <c r="E9579" s="73" t="s">
        <v>8688</v>
      </c>
      <c r="F9579" s="130" t="s">
        <v>8804</v>
      </c>
      <c r="G9579" s="73" t="s">
        <v>2253</v>
      </c>
      <c r="H9579" s="169" t="s">
        <v>11688</v>
      </c>
      <c r="I9579" s="287"/>
      <c r="J9579" s="285"/>
      <c r="K9579" s="21"/>
      <c r="L9579" s="21"/>
      <c r="M9579" s="21"/>
      <c r="N9579" s="22">
        <f t="shared" si="2"/>
        <v>46206</v>
      </c>
      <c r="O9579" s="23">
        <f>'RESOLUCIONES EPG'!$N9579-'RESOLUCIONES EPG'!$D9579</f>
        <v>690</v>
      </c>
    </row>
    <row r="9580" ht="15.75" customHeight="1">
      <c r="B9580" s="21"/>
      <c r="C9580" s="351">
        <v>725.0</v>
      </c>
      <c r="D9580" s="130">
        <v>45516.0</v>
      </c>
      <c r="E9580" s="73" t="s">
        <v>7641</v>
      </c>
      <c r="F9580" s="130" t="s">
        <v>11689</v>
      </c>
      <c r="G9580" s="73" t="s">
        <v>2253</v>
      </c>
      <c r="H9580" s="169" t="s">
        <v>11690</v>
      </c>
      <c r="I9580" s="287"/>
      <c r="J9580" s="285"/>
      <c r="K9580" s="21"/>
      <c r="L9580" s="21"/>
      <c r="M9580" s="21"/>
      <c r="N9580" s="22">
        <f t="shared" si="2"/>
        <v>46206</v>
      </c>
      <c r="O9580" s="23">
        <f>'RESOLUCIONES EPG'!$N9580-'RESOLUCIONES EPG'!$D9580</f>
        <v>690</v>
      </c>
    </row>
    <row r="9581" ht="15.75" customHeight="1">
      <c r="B9581" s="21"/>
      <c r="C9581" s="351">
        <v>726.0</v>
      </c>
      <c r="D9581" s="130">
        <v>45516.0</v>
      </c>
      <c r="E9581" s="73" t="s">
        <v>7323</v>
      </c>
      <c r="F9581" s="130" t="s">
        <v>10105</v>
      </c>
      <c r="G9581" s="73" t="s">
        <v>2253</v>
      </c>
      <c r="H9581" s="169" t="s">
        <v>3090</v>
      </c>
      <c r="I9581" s="287"/>
      <c r="J9581" s="285"/>
      <c r="K9581" s="21"/>
      <c r="L9581" s="21"/>
      <c r="M9581" s="21"/>
      <c r="N9581" s="22">
        <f t="shared" si="2"/>
        <v>46206</v>
      </c>
      <c r="O9581" s="23">
        <f>'RESOLUCIONES EPG'!$N9581-'RESOLUCIONES EPG'!$D9581</f>
        <v>690</v>
      </c>
    </row>
    <row r="9582" ht="15.75" customHeight="1">
      <c r="B9582" s="21"/>
      <c r="C9582" s="351">
        <v>727.0</v>
      </c>
      <c r="D9582" s="130">
        <v>45516.0</v>
      </c>
      <c r="E9582" s="73" t="s">
        <v>8582</v>
      </c>
      <c r="F9582" s="130" t="s">
        <v>8433</v>
      </c>
      <c r="G9582" s="73" t="s">
        <v>2253</v>
      </c>
      <c r="H9582" s="169" t="s">
        <v>11691</v>
      </c>
      <c r="I9582" s="287"/>
      <c r="J9582" s="285"/>
      <c r="K9582" s="21"/>
      <c r="L9582" s="21"/>
      <c r="M9582" s="21"/>
      <c r="N9582" s="22">
        <f t="shared" si="2"/>
        <v>46206</v>
      </c>
      <c r="O9582" s="23">
        <f>'RESOLUCIONES EPG'!$N9582-'RESOLUCIONES EPG'!$D9582</f>
        <v>690</v>
      </c>
    </row>
    <row r="9583" ht="15.75" customHeight="1">
      <c r="B9583" s="21"/>
      <c r="C9583" s="351">
        <v>728.0</v>
      </c>
      <c r="D9583" s="130">
        <v>45516.0</v>
      </c>
      <c r="E9583" s="73" t="s">
        <v>10493</v>
      </c>
      <c r="F9583" s="130" t="s">
        <v>10587</v>
      </c>
      <c r="G9583" s="73" t="s">
        <v>2253</v>
      </c>
      <c r="H9583" s="169" t="s">
        <v>11692</v>
      </c>
      <c r="I9583" s="287"/>
      <c r="J9583" s="285"/>
      <c r="K9583" s="21"/>
      <c r="L9583" s="21"/>
      <c r="M9583" s="21"/>
      <c r="N9583" s="22">
        <f t="shared" si="2"/>
        <v>46206</v>
      </c>
      <c r="O9583" s="23">
        <f>'RESOLUCIONES EPG'!$N9583-'RESOLUCIONES EPG'!$D9583</f>
        <v>690</v>
      </c>
    </row>
    <row r="9584" ht="15.75" customHeight="1">
      <c r="B9584" s="21"/>
      <c r="C9584" s="351">
        <v>729.0</v>
      </c>
      <c r="D9584" s="130">
        <v>45516.0</v>
      </c>
      <c r="E9584" s="73" t="s">
        <v>8938</v>
      </c>
      <c r="F9584" s="130" t="s">
        <v>9015</v>
      </c>
      <c r="G9584" s="73" t="s">
        <v>2253</v>
      </c>
      <c r="H9584" s="169" t="s">
        <v>11693</v>
      </c>
      <c r="I9584" s="287"/>
      <c r="J9584" s="285"/>
      <c r="K9584" s="21"/>
      <c r="L9584" s="21"/>
      <c r="M9584" s="21"/>
      <c r="N9584" s="22">
        <f t="shared" si="2"/>
        <v>46206</v>
      </c>
      <c r="O9584" s="23">
        <f>'RESOLUCIONES EPG'!$N9584-'RESOLUCIONES EPG'!$D9584</f>
        <v>690</v>
      </c>
    </row>
    <row r="9585" ht="15.75" customHeight="1">
      <c r="B9585" s="21"/>
      <c r="C9585" s="351">
        <v>730.0</v>
      </c>
      <c r="D9585" s="130">
        <v>45516.0</v>
      </c>
      <c r="E9585" s="73" t="s">
        <v>3767</v>
      </c>
      <c r="F9585" s="130" t="s">
        <v>3768</v>
      </c>
      <c r="G9585" s="73" t="s">
        <v>2253</v>
      </c>
      <c r="H9585" s="169" t="s">
        <v>9380</v>
      </c>
      <c r="I9585" s="287"/>
      <c r="J9585" s="285"/>
      <c r="K9585" s="21"/>
      <c r="L9585" s="21"/>
      <c r="M9585" s="21"/>
      <c r="N9585" s="22">
        <f t="shared" si="2"/>
        <v>46206</v>
      </c>
      <c r="O9585" s="23">
        <f>'RESOLUCIONES EPG'!$N9585-'RESOLUCIONES EPG'!$D9585</f>
        <v>690</v>
      </c>
    </row>
    <row r="9586" ht="15.75" customHeight="1">
      <c r="B9586" s="21"/>
      <c r="C9586" s="351">
        <v>731.0</v>
      </c>
      <c r="D9586" s="130">
        <v>45516.0</v>
      </c>
      <c r="E9586" s="73" t="s">
        <v>2196</v>
      </c>
      <c r="F9586" s="130" t="s">
        <v>10590</v>
      </c>
      <c r="G9586" s="73" t="s">
        <v>2253</v>
      </c>
      <c r="H9586" s="169" t="s">
        <v>11692</v>
      </c>
      <c r="I9586" s="287"/>
      <c r="J9586" s="285"/>
      <c r="K9586" s="21"/>
      <c r="L9586" s="21"/>
      <c r="M9586" s="21"/>
      <c r="N9586" s="22">
        <f t="shared" si="2"/>
        <v>46206</v>
      </c>
      <c r="O9586" s="23">
        <f>'RESOLUCIONES EPG'!$N9586-'RESOLUCIONES EPG'!$D9586</f>
        <v>690</v>
      </c>
    </row>
    <row r="9587" ht="15.75" customHeight="1">
      <c r="B9587" s="21"/>
      <c r="C9587" s="351">
        <v>732.0</v>
      </c>
      <c r="D9587" s="130">
        <v>45516.0</v>
      </c>
      <c r="E9587" s="73" t="s">
        <v>8994</v>
      </c>
      <c r="F9587" s="130" t="s">
        <v>10602</v>
      </c>
      <c r="G9587" s="73" t="s">
        <v>2253</v>
      </c>
      <c r="H9587" s="169" t="s">
        <v>11694</v>
      </c>
      <c r="I9587" s="287"/>
      <c r="J9587" s="285"/>
      <c r="K9587" s="21"/>
      <c r="L9587" s="21"/>
      <c r="M9587" s="21"/>
      <c r="N9587" s="22">
        <f t="shared" si="2"/>
        <v>46206</v>
      </c>
      <c r="O9587" s="23">
        <f>'RESOLUCIONES EPG'!$N9587-'RESOLUCIONES EPG'!$D9587</f>
        <v>690</v>
      </c>
    </row>
    <row r="9588" ht="15.75" customHeight="1">
      <c r="B9588" s="21"/>
      <c r="C9588" s="351">
        <v>733.0</v>
      </c>
      <c r="D9588" s="130">
        <v>45516.0</v>
      </c>
      <c r="E9588" s="73" t="s">
        <v>10551</v>
      </c>
      <c r="F9588" s="130" t="s">
        <v>10552</v>
      </c>
      <c r="G9588" s="73" t="s">
        <v>2253</v>
      </c>
      <c r="H9588" s="169" t="s">
        <v>11692</v>
      </c>
      <c r="I9588" s="287"/>
      <c r="J9588" s="285"/>
      <c r="K9588" s="21"/>
      <c r="L9588" s="21"/>
      <c r="M9588" s="21"/>
      <c r="N9588" s="22">
        <f t="shared" si="2"/>
        <v>46206</v>
      </c>
      <c r="O9588" s="23">
        <f>'RESOLUCIONES EPG'!$N9588-'RESOLUCIONES EPG'!$D9588</f>
        <v>690</v>
      </c>
    </row>
    <row r="9589" ht="15.75" customHeight="1">
      <c r="B9589" s="21"/>
      <c r="C9589" s="351">
        <v>734.0</v>
      </c>
      <c r="D9589" s="130">
        <v>45516.0</v>
      </c>
      <c r="E9589" s="73" t="s">
        <v>7426</v>
      </c>
      <c r="F9589" s="130" t="s">
        <v>7427</v>
      </c>
      <c r="G9589" s="73" t="s">
        <v>2253</v>
      </c>
      <c r="H9589" s="169" t="s">
        <v>9317</v>
      </c>
      <c r="I9589" s="287"/>
      <c r="J9589" s="285"/>
      <c r="K9589" s="21"/>
      <c r="L9589" s="21"/>
      <c r="M9589" s="21"/>
      <c r="N9589" s="22">
        <f t="shared" si="2"/>
        <v>46206</v>
      </c>
      <c r="O9589" s="23">
        <f>'RESOLUCIONES EPG'!$N9589-'RESOLUCIONES EPG'!$D9589</f>
        <v>690</v>
      </c>
    </row>
    <row r="9590" ht="15.75" customHeight="1">
      <c r="B9590" s="21"/>
      <c r="C9590" s="351">
        <v>735.0</v>
      </c>
      <c r="D9590" s="130">
        <v>45516.0</v>
      </c>
      <c r="E9590" s="73" t="s">
        <v>4592</v>
      </c>
      <c r="F9590" s="130" t="s">
        <v>11695</v>
      </c>
      <c r="G9590" s="73" t="s">
        <v>8629</v>
      </c>
      <c r="H9590" s="169"/>
      <c r="I9590" s="287"/>
      <c r="J9590" s="285"/>
      <c r="K9590" s="21"/>
      <c r="L9590" s="21"/>
      <c r="M9590" s="21"/>
      <c r="N9590" s="22">
        <f t="shared" si="2"/>
        <v>46206</v>
      </c>
      <c r="O9590" s="23">
        <f>'RESOLUCIONES EPG'!$N9590-'RESOLUCIONES EPG'!$D9590</f>
        <v>690</v>
      </c>
    </row>
    <row r="9591" ht="15.75" customHeight="1">
      <c r="B9591" s="21"/>
      <c r="C9591" s="351">
        <v>736.0</v>
      </c>
      <c r="D9591" s="130">
        <v>45516.0</v>
      </c>
      <c r="E9591" s="73" t="s">
        <v>9278</v>
      </c>
      <c r="F9591" s="130" t="s">
        <v>11696</v>
      </c>
      <c r="G9591" s="73" t="s">
        <v>8629</v>
      </c>
      <c r="H9591" s="169"/>
      <c r="I9591" s="287"/>
      <c r="J9591" s="285"/>
      <c r="K9591" s="21"/>
      <c r="L9591" s="21"/>
      <c r="M9591" s="21"/>
      <c r="N9591" s="22">
        <f t="shared" si="2"/>
        <v>46206</v>
      </c>
      <c r="O9591" s="23">
        <f>'RESOLUCIONES EPG'!$N9591-'RESOLUCIONES EPG'!$D9591</f>
        <v>690</v>
      </c>
    </row>
    <row r="9592" ht="15.75" customHeight="1">
      <c r="B9592" s="21"/>
      <c r="C9592" s="351">
        <v>737.0</v>
      </c>
      <c r="D9592" s="130">
        <v>45516.0</v>
      </c>
      <c r="E9592" s="73" t="s">
        <v>3187</v>
      </c>
      <c r="F9592" s="130" t="s">
        <v>11697</v>
      </c>
      <c r="G9592" s="73" t="s">
        <v>8629</v>
      </c>
      <c r="H9592" s="169"/>
      <c r="I9592" s="287"/>
      <c r="J9592" s="285"/>
      <c r="K9592" s="21"/>
      <c r="L9592" s="21"/>
      <c r="M9592" s="21"/>
      <c r="N9592" s="22">
        <f t="shared" si="2"/>
        <v>46206</v>
      </c>
      <c r="O9592" s="23">
        <f>'RESOLUCIONES EPG'!$N9592-'RESOLUCIONES EPG'!$D9592</f>
        <v>690</v>
      </c>
    </row>
    <row r="9593" ht="15.75" customHeight="1">
      <c r="B9593" s="21"/>
      <c r="C9593" s="351">
        <v>738.0</v>
      </c>
      <c r="D9593" s="130">
        <v>45516.0</v>
      </c>
      <c r="E9593" s="73" t="s">
        <v>5564</v>
      </c>
      <c r="F9593" s="130" t="s">
        <v>5565</v>
      </c>
      <c r="G9593" s="73" t="s">
        <v>8629</v>
      </c>
      <c r="H9593" s="169"/>
      <c r="I9593" s="287"/>
      <c r="J9593" s="285"/>
      <c r="K9593" s="21"/>
      <c r="L9593" s="21"/>
      <c r="M9593" s="21"/>
      <c r="N9593" s="22">
        <f t="shared" si="2"/>
        <v>46206</v>
      </c>
      <c r="O9593" s="23">
        <f>'RESOLUCIONES EPG'!$N9593-'RESOLUCIONES EPG'!$D9593</f>
        <v>690</v>
      </c>
    </row>
    <row r="9594" ht="15.75" customHeight="1">
      <c r="B9594" s="21"/>
      <c r="C9594" s="351">
        <v>739.0</v>
      </c>
      <c r="D9594" s="130">
        <v>45516.0</v>
      </c>
      <c r="E9594" s="73" t="s">
        <v>5531</v>
      </c>
      <c r="F9594" s="130" t="s">
        <v>11698</v>
      </c>
      <c r="G9594" s="73" t="s">
        <v>8629</v>
      </c>
      <c r="H9594" s="169"/>
      <c r="I9594" s="287"/>
      <c r="J9594" s="285"/>
      <c r="K9594" s="21"/>
      <c r="L9594" s="21"/>
      <c r="M9594" s="21"/>
      <c r="N9594" s="22">
        <f t="shared" si="2"/>
        <v>46206</v>
      </c>
      <c r="O9594" s="23">
        <f>'RESOLUCIONES EPG'!$N9594-'RESOLUCIONES EPG'!$D9594</f>
        <v>690</v>
      </c>
    </row>
    <row r="9595" ht="15.75" customHeight="1">
      <c r="B9595" s="21"/>
      <c r="C9595" s="351">
        <v>740.0</v>
      </c>
      <c r="D9595" s="130">
        <v>45516.0</v>
      </c>
      <c r="E9595" s="73" t="s">
        <v>9078</v>
      </c>
      <c r="F9595" s="130" t="s">
        <v>9079</v>
      </c>
      <c r="G9595" s="73" t="s">
        <v>8629</v>
      </c>
      <c r="H9595" s="169"/>
      <c r="I9595" s="287"/>
      <c r="J9595" s="285"/>
      <c r="K9595" s="21"/>
      <c r="L9595" s="21"/>
      <c r="M9595" s="21"/>
      <c r="N9595" s="22">
        <f t="shared" si="2"/>
        <v>46206</v>
      </c>
      <c r="O9595" s="23">
        <f>'RESOLUCIONES EPG'!$N9595-'RESOLUCIONES EPG'!$D9595</f>
        <v>690</v>
      </c>
    </row>
    <row r="9596" ht="15.75" customHeight="1">
      <c r="B9596" s="21"/>
      <c r="C9596" s="351">
        <v>741.0</v>
      </c>
      <c r="D9596" s="130">
        <v>45516.0</v>
      </c>
      <c r="E9596" s="73" t="s">
        <v>9778</v>
      </c>
      <c r="F9596" s="130" t="s">
        <v>10062</v>
      </c>
      <c r="G9596" s="73" t="s">
        <v>8629</v>
      </c>
      <c r="H9596" s="169"/>
      <c r="I9596" s="287"/>
      <c r="J9596" s="285"/>
      <c r="K9596" s="21"/>
      <c r="L9596" s="21"/>
      <c r="M9596" s="21"/>
      <c r="N9596" s="22">
        <f t="shared" si="2"/>
        <v>46206</v>
      </c>
      <c r="O9596" s="23">
        <f>'RESOLUCIONES EPG'!$N9596-'RESOLUCIONES EPG'!$D9596</f>
        <v>690</v>
      </c>
    </row>
    <row r="9597" ht="15.75" customHeight="1">
      <c r="B9597" s="21"/>
      <c r="C9597" s="351">
        <v>742.0</v>
      </c>
      <c r="D9597" s="130">
        <v>45516.0</v>
      </c>
      <c r="E9597" s="73" t="s">
        <v>5747</v>
      </c>
      <c r="F9597" s="130" t="s">
        <v>11699</v>
      </c>
      <c r="G9597" s="73" t="s">
        <v>8629</v>
      </c>
      <c r="H9597" s="169"/>
      <c r="I9597" s="287"/>
      <c r="J9597" s="285"/>
      <c r="K9597" s="21"/>
      <c r="L9597" s="21"/>
      <c r="M9597" s="21"/>
      <c r="N9597" s="22">
        <f t="shared" si="2"/>
        <v>46206</v>
      </c>
      <c r="O9597" s="23">
        <f>'RESOLUCIONES EPG'!$N9597-'RESOLUCIONES EPG'!$D9597</f>
        <v>690</v>
      </c>
    </row>
    <row r="9598" ht="15.75" customHeight="1">
      <c r="B9598" s="21"/>
      <c r="C9598" s="351">
        <v>743.0</v>
      </c>
      <c r="D9598" s="130">
        <v>45516.0</v>
      </c>
      <c r="E9598" s="73" t="s">
        <v>10664</v>
      </c>
      <c r="F9598" s="130" t="s">
        <v>10309</v>
      </c>
      <c r="G9598" s="73" t="s">
        <v>8629</v>
      </c>
      <c r="H9598" s="169"/>
      <c r="I9598" s="287"/>
      <c r="J9598" s="285"/>
      <c r="K9598" s="21"/>
      <c r="L9598" s="21"/>
      <c r="M9598" s="21"/>
      <c r="N9598" s="22">
        <f t="shared" si="2"/>
        <v>46206</v>
      </c>
      <c r="O9598" s="23">
        <f>'RESOLUCIONES EPG'!$N9598-'RESOLUCIONES EPG'!$D9598</f>
        <v>690</v>
      </c>
    </row>
    <row r="9599" ht="15.75" customHeight="1">
      <c r="B9599" s="21"/>
      <c r="C9599" s="351">
        <v>744.0</v>
      </c>
      <c r="D9599" s="130">
        <v>45516.0</v>
      </c>
      <c r="E9599" s="73" t="s">
        <v>9017</v>
      </c>
      <c r="F9599" s="130" t="s">
        <v>11700</v>
      </c>
      <c r="G9599" s="73" t="s">
        <v>8629</v>
      </c>
      <c r="H9599" s="169"/>
      <c r="I9599" s="287"/>
      <c r="J9599" s="285"/>
      <c r="K9599" s="21"/>
      <c r="L9599" s="21"/>
      <c r="M9599" s="21"/>
      <c r="N9599" s="22">
        <f t="shared" si="2"/>
        <v>46206</v>
      </c>
      <c r="O9599" s="23">
        <f>'RESOLUCIONES EPG'!$N9599-'RESOLUCIONES EPG'!$D9599</f>
        <v>690</v>
      </c>
    </row>
    <row r="9600" ht="15.75" customHeight="1">
      <c r="B9600" s="21"/>
      <c r="C9600" s="351">
        <v>745.0</v>
      </c>
      <c r="D9600" s="130">
        <v>45516.0</v>
      </c>
      <c r="E9600" s="73" t="s">
        <v>11116</v>
      </c>
      <c r="F9600" s="130" t="s">
        <v>11240</v>
      </c>
      <c r="G9600" s="73" t="s">
        <v>8629</v>
      </c>
      <c r="H9600" s="169"/>
      <c r="I9600" s="287"/>
      <c r="J9600" s="285"/>
      <c r="K9600" s="21"/>
      <c r="L9600" s="21"/>
      <c r="M9600" s="21"/>
      <c r="N9600" s="22">
        <f t="shared" si="2"/>
        <v>46206</v>
      </c>
      <c r="O9600" s="23">
        <f>'RESOLUCIONES EPG'!$N9600-'RESOLUCIONES EPG'!$D9600</f>
        <v>690</v>
      </c>
    </row>
    <row r="9601" ht="15.75" customHeight="1">
      <c r="B9601" s="21"/>
      <c r="C9601" s="351">
        <v>746.0</v>
      </c>
      <c r="D9601" s="130">
        <v>45517.0</v>
      </c>
      <c r="E9601" s="73" t="s">
        <v>11329</v>
      </c>
      <c r="F9601" s="130" t="s">
        <v>10905</v>
      </c>
      <c r="G9601" s="73" t="s">
        <v>2751</v>
      </c>
      <c r="H9601" s="169"/>
      <c r="I9601" s="287"/>
      <c r="J9601" s="285"/>
      <c r="K9601" s="21"/>
      <c r="L9601" s="21"/>
      <c r="M9601" s="21"/>
      <c r="N9601" s="22">
        <f t="shared" si="2"/>
        <v>46206</v>
      </c>
      <c r="O9601" s="23">
        <f>'RESOLUCIONES EPG'!$N9601-'RESOLUCIONES EPG'!$D9601</f>
        <v>689</v>
      </c>
    </row>
    <row r="9602" ht="15.75" customHeight="1">
      <c r="B9602" s="21"/>
      <c r="C9602" s="351">
        <v>747.0</v>
      </c>
      <c r="D9602" s="130">
        <v>45517.0</v>
      </c>
      <c r="E9602" s="73" t="s">
        <v>9626</v>
      </c>
      <c r="F9602" s="130" t="s">
        <v>9627</v>
      </c>
      <c r="G9602" s="73" t="s">
        <v>1593</v>
      </c>
      <c r="H9602" s="253">
        <v>45523.0</v>
      </c>
      <c r="I9602" s="287"/>
      <c r="J9602" s="285"/>
      <c r="K9602" s="21"/>
      <c r="L9602" s="21"/>
      <c r="M9602" s="21"/>
      <c r="N9602" s="22">
        <f t="shared" si="2"/>
        <v>46206</v>
      </c>
      <c r="O9602" s="23">
        <f>'RESOLUCIONES EPG'!$N9602-'RESOLUCIONES EPG'!$D9602</f>
        <v>689</v>
      </c>
    </row>
    <row r="9603" ht="15.75" customHeight="1">
      <c r="B9603" s="21"/>
      <c r="C9603" s="351">
        <v>748.0</v>
      </c>
      <c r="D9603" s="130">
        <v>45517.0</v>
      </c>
      <c r="E9603" s="73" t="s">
        <v>10243</v>
      </c>
      <c r="F9603" s="130" t="s">
        <v>10244</v>
      </c>
      <c r="G9603" s="73" t="s">
        <v>1593</v>
      </c>
      <c r="H9603" s="253">
        <v>45524.0</v>
      </c>
      <c r="I9603" s="287"/>
      <c r="J9603" s="285"/>
      <c r="K9603" s="21"/>
      <c r="L9603" s="21"/>
      <c r="M9603" s="21"/>
      <c r="N9603" s="22">
        <f t="shared" si="2"/>
        <v>46206</v>
      </c>
      <c r="O9603" s="23">
        <f>'RESOLUCIONES EPG'!$N9603-'RESOLUCIONES EPG'!$D9603</f>
        <v>689</v>
      </c>
    </row>
    <row r="9604" ht="15.75" customHeight="1">
      <c r="B9604" s="21"/>
      <c r="C9604" s="351">
        <v>749.0</v>
      </c>
      <c r="D9604" s="130">
        <v>45517.0</v>
      </c>
      <c r="E9604" s="73" t="s">
        <v>11033</v>
      </c>
      <c r="F9604" s="130" t="s">
        <v>11034</v>
      </c>
      <c r="G9604" s="73" t="s">
        <v>1593</v>
      </c>
      <c r="H9604" s="253">
        <v>45525.0</v>
      </c>
      <c r="I9604" s="287"/>
      <c r="J9604" s="285"/>
      <c r="K9604" s="21"/>
      <c r="L9604" s="21"/>
      <c r="M9604" s="21"/>
      <c r="N9604" s="22">
        <f t="shared" si="2"/>
        <v>46206</v>
      </c>
      <c r="O9604" s="23">
        <f>'RESOLUCIONES EPG'!$N9604-'RESOLUCIONES EPG'!$D9604</f>
        <v>689</v>
      </c>
    </row>
    <row r="9605" ht="15.75" customHeight="1">
      <c r="B9605" s="21"/>
      <c r="C9605" s="351">
        <v>750.0</v>
      </c>
      <c r="D9605" s="130">
        <v>45517.0</v>
      </c>
      <c r="E9605" s="73" t="s">
        <v>9983</v>
      </c>
      <c r="F9605" s="130" t="s">
        <v>11048</v>
      </c>
      <c r="G9605" s="73" t="s">
        <v>1593</v>
      </c>
      <c r="H9605" s="253">
        <v>45525.0</v>
      </c>
      <c r="I9605" s="287"/>
      <c r="J9605" s="285"/>
      <c r="K9605" s="21"/>
      <c r="L9605" s="21"/>
      <c r="M9605" s="21"/>
      <c r="N9605" s="22">
        <f t="shared" si="2"/>
        <v>46206</v>
      </c>
      <c r="O9605" s="23">
        <f>'RESOLUCIONES EPG'!$N9605-'RESOLUCIONES EPG'!$D9605</f>
        <v>689</v>
      </c>
    </row>
    <row r="9606" ht="15.75" customHeight="1">
      <c r="B9606" s="21"/>
      <c r="C9606" s="351">
        <v>751.0</v>
      </c>
      <c r="D9606" s="130">
        <v>45517.0</v>
      </c>
      <c r="E9606" s="73" t="s">
        <v>5321</v>
      </c>
      <c r="F9606" s="130" t="s">
        <v>10437</v>
      </c>
      <c r="G9606" s="73" t="s">
        <v>1593</v>
      </c>
      <c r="H9606" s="253">
        <v>45530.0</v>
      </c>
      <c r="I9606" s="287"/>
      <c r="J9606" s="285"/>
      <c r="K9606" s="21"/>
      <c r="L9606" s="21"/>
      <c r="M9606" s="21"/>
      <c r="N9606" s="22">
        <f t="shared" si="2"/>
        <v>46206</v>
      </c>
      <c r="O9606" s="23">
        <f>'RESOLUCIONES EPG'!$N9606-'RESOLUCIONES EPG'!$D9606</f>
        <v>689</v>
      </c>
    </row>
    <row r="9607" ht="15.75" customHeight="1">
      <c r="B9607" s="21"/>
      <c r="C9607" s="351">
        <v>752.0</v>
      </c>
      <c r="D9607" s="130">
        <v>45517.0</v>
      </c>
      <c r="E9607" s="73" t="s">
        <v>2348</v>
      </c>
      <c r="F9607" s="130" t="s">
        <v>10436</v>
      </c>
      <c r="G9607" s="73" t="s">
        <v>1593</v>
      </c>
      <c r="H9607" s="253">
        <v>45530.0</v>
      </c>
      <c r="I9607" s="287"/>
      <c r="J9607" s="285"/>
      <c r="K9607" s="21"/>
      <c r="L9607" s="21"/>
      <c r="M9607" s="21"/>
      <c r="N9607" s="22">
        <f t="shared" si="2"/>
        <v>46206</v>
      </c>
      <c r="O9607" s="23">
        <f>'RESOLUCIONES EPG'!$N9607-'RESOLUCIONES EPG'!$D9607</f>
        <v>689</v>
      </c>
    </row>
    <row r="9608" ht="15.75" customHeight="1">
      <c r="B9608" s="21"/>
      <c r="C9608" s="351">
        <v>753.0</v>
      </c>
      <c r="D9608" s="130">
        <v>45517.0</v>
      </c>
      <c r="E9608" s="73" t="s">
        <v>9595</v>
      </c>
      <c r="F9608" s="130" t="s">
        <v>11701</v>
      </c>
      <c r="G9608" s="73" t="s">
        <v>1593</v>
      </c>
      <c r="H9608" s="253">
        <v>45533.0</v>
      </c>
      <c r="I9608" s="287"/>
      <c r="J9608" s="285"/>
      <c r="K9608" s="21"/>
      <c r="L9608" s="21"/>
      <c r="M9608" s="21"/>
      <c r="N9608" s="22">
        <f t="shared" si="2"/>
        <v>46206</v>
      </c>
      <c r="O9608" s="23">
        <f>'RESOLUCIONES EPG'!$N9608-'RESOLUCIONES EPG'!$D9608</f>
        <v>689</v>
      </c>
    </row>
    <row r="9609" ht="15.75" customHeight="1">
      <c r="B9609" s="21"/>
      <c r="C9609" s="351">
        <v>754.0</v>
      </c>
      <c r="D9609" s="130">
        <v>45517.0</v>
      </c>
      <c r="E9609" s="73" t="s">
        <v>10079</v>
      </c>
      <c r="F9609" s="130" t="s">
        <v>11702</v>
      </c>
      <c r="G9609" s="73" t="s">
        <v>1593</v>
      </c>
      <c r="H9609" s="253">
        <v>45537.0</v>
      </c>
      <c r="I9609" s="287"/>
      <c r="J9609" s="285"/>
      <c r="K9609" s="21"/>
      <c r="L9609" s="21"/>
      <c r="M9609" s="21"/>
      <c r="N9609" s="22">
        <f t="shared" si="2"/>
        <v>46206</v>
      </c>
      <c r="O9609" s="23">
        <f>'RESOLUCIONES EPG'!$N9609-'RESOLUCIONES EPG'!$D9609</f>
        <v>689</v>
      </c>
    </row>
    <row r="9610" ht="15.75" customHeight="1">
      <c r="B9610" s="21"/>
      <c r="C9610" s="351">
        <v>755.0</v>
      </c>
      <c r="D9610" s="130">
        <v>45517.0</v>
      </c>
      <c r="E9610" s="73" t="s">
        <v>7793</v>
      </c>
      <c r="F9610" s="130" t="s">
        <v>9217</v>
      </c>
      <c r="G9610" s="73" t="s">
        <v>1593</v>
      </c>
      <c r="H9610" s="253">
        <v>45537.0</v>
      </c>
      <c r="I9610" s="287"/>
      <c r="J9610" s="285"/>
      <c r="K9610" s="21"/>
      <c r="L9610" s="21"/>
      <c r="M9610" s="21"/>
      <c r="N9610" s="22">
        <f t="shared" si="2"/>
        <v>46206</v>
      </c>
      <c r="O9610" s="23">
        <f>'RESOLUCIONES EPG'!$N9610-'RESOLUCIONES EPG'!$D9610</f>
        <v>689</v>
      </c>
    </row>
    <row r="9611" ht="15.75" customHeight="1">
      <c r="B9611" s="21"/>
      <c r="C9611" s="351">
        <v>756.0</v>
      </c>
      <c r="D9611" s="130">
        <v>45517.0</v>
      </c>
      <c r="E9611" s="73" t="s">
        <v>11703</v>
      </c>
      <c r="F9611" s="130" t="s">
        <v>11704</v>
      </c>
      <c r="G9611" s="73" t="s">
        <v>1593</v>
      </c>
      <c r="H9611" s="253">
        <v>45538.0</v>
      </c>
      <c r="I9611" s="287"/>
      <c r="J9611" s="285"/>
      <c r="K9611" s="21"/>
      <c r="L9611" s="21"/>
      <c r="M9611" s="21"/>
      <c r="N9611" s="22">
        <f t="shared" si="2"/>
        <v>46206</v>
      </c>
      <c r="O9611" s="23">
        <f>'RESOLUCIONES EPG'!$N9611-'RESOLUCIONES EPG'!$D9611</f>
        <v>689</v>
      </c>
    </row>
    <row r="9612" ht="15.75" customHeight="1">
      <c r="B9612" s="21"/>
      <c r="C9612" s="361">
        <v>757.0</v>
      </c>
      <c r="D9612" s="362">
        <v>45517.0</v>
      </c>
      <c r="E9612" s="247" t="s">
        <v>4477</v>
      </c>
      <c r="F9612" s="215" t="s">
        <v>11705</v>
      </c>
      <c r="G9612" s="247" t="s">
        <v>1593</v>
      </c>
      <c r="H9612" s="363">
        <v>45538.0</v>
      </c>
      <c r="I9612" s="287"/>
      <c r="J9612" s="285"/>
      <c r="K9612" s="21"/>
      <c r="L9612" s="21"/>
      <c r="M9612" s="21"/>
      <c r="N9612" s="22">
        <f t="shared" si="2"/>
        <v>46206</v>
      </c>
      <c r="O9612" s="23">
        <f>'RESOLUCIONES EPG'!$N9612-'RESOLUCIONES EPG'!$D9612</f>
        <v>689</v>
      </c>
    </row>
    <row r="9613" ht="15.75" customHeight="1">
      <c r="B9613" s="21"/>
      <c r="C9613" s="351">
        <v>758.0</v>
      </c>
      <c r="D9613" s="364">
        <v>45517.0</v>
      </c>
      <c r="E9613" s="273" t="s">
        <v>8409</v>
      </c>
      <c r="F9613" s="274" t="s">
        <v>11706</v>
      </c>
      <c r="G9613" s="273" t="s">
        <v>1593</v>
      </c>
      <c r="H9613" s="365" t="s">
        <v>10731</v>
      </c>
      <c r="I9613" s="287"/>
      <c r="J9613" s="285"/>
      <c r="K9613" s="21"/>
      <c r="L9613" s="21"/>
      <c r="M9613" s="21"/>
      <c r="N9613" s="22">
        <f t="shared" si="2"/>
        <v>46206</v>
      </c>
      <c r="O9613" s="23">
        <f>'RESOLUCIONES EPG'!$N9613-'RESOLUCIONES EPG'!$D9613</f>
        <v>689</v>
      </c>
    </row>
    <row r="9614" ht="15.75" customHeight="1">
      <c r="B9614" s="21"/>
      <c r="C9614" s="351">
        <v>759.0</v>
      </c>
      <c r="D9614" s="130">
        <v>45517.0</v>
      </c>
      <c r="E9614" s="73" t="s">
        <v>1383</v>
      </c>
      <c r="F9614" s="130" t="s">
        <v>11707</v>
      </c>
      <c r="G9614" s="73" t="s">
        <v>1593</v>
      </c>
      <c r="H9614" s="253">
        <v>45540.0</v>
      </c>
      <c r="I9614" s="287"/>
      <c r="J9614" s="285"/>
      <c r="K9614" s="21"/>
      <c r="L9614" s="21"/>
      <c r="M9614" s="21"/>
      <c r="N9614" s="22">
        <f t="shared" si="2"/>
        <v>46206</v>
      </c>
      <c r="O9614" s="23">
        <f>'RESOLUCIONES EPG'!$N9614-'RESOLUCIONES EPG'!$D9614</f>
        <v>689</v>
      </c>
    </row>
    <row r="9615" ht="15.75" customHeight="1">
      <c r="B9615" s="21"/>
      <c r="C9615" s="351">
        <v>760.0</v>
      </c>
      <c r="D9615" s="130">
        <v>45519.0</v>
      </c>
      <c r="E9615" s="73" t="s">
        <v>7061</v>
      </c>
      <c r="F9615" s="130" t="s">
        <v>7947</v>
      </c>
      <c r="G9615" s="73" t="s">
        <v>18</v>
      </c>
      <c r="H9615" s="169" t="s">
        <v>10800</v>
      </c>
      <c r="I9615" s="287"/>
      <c r="J9615" s="285"/>
      <c r="K9615" s="21"/>
      <c r="L9615" s="21"/>
      <c r="M9615" s="21"/>
      <c r="N9615" s="22">
        <f t="shared" si="2"/>
        <v>46206</v>
      </c>
      <c r="O9615" s="23">
        <f>'RESOLUCIONES EPG'!$N9615-'RESOLUCIONES EPG'!$D9615</f>
        <v>687</v>
      </c>
    </row>
    <row r="9616" ht="15.75" customHeight="1">
      <c r="B9616" s="21"/>
      <c r="C9616" s="351">
        <v>761.0</v>
      </c>
      <c r="D9616" s="130">
        <v>45519.0</v>
      </c>
      <c r="E9616" s="73" t="s">
        <v>11215</v>
      </c>
      <c r="F9616" s="130" t="s">
        <v>11216</v>
      </c>
      <c r="G9616" s="73" t="s">
        <v>2751</v>
      </c>
      <c r="H9616" s="169"/>
      <c r="I9616" s="287"/>
      <c r="J9616" s="285"/>
      <c r="K9616" s="21"/>
      <c r="L9616" s="21"/>
      <c r="M9616" s="21"/>
      <c r="N9616" s="22">
        <f t="shared" si="2"/>
        <v>46206</v>
      </c>
      <c r="O9616" s="23">
        <f>'RESOLUCIONES EPG'!$N9616-'RESOLUCIONES EPG'!$D9616</f>
        <v>687</v>
      </c>
    </row>
    <row r="9617" ht="15.75" customHeight="1">
      <c r="B9617" s="21"/>
      <c r="C9617" s="351">
        <v>762.0</v>
      </c>
      <c r="D9617" s="130">
        <v>45519.0</v>
      </c>
      <c r="E9617" s="73" t="s">
        <v>10876</v>
      </c>
      <c r="F9617" s="130" t="s">
        <v>10877</v>
      </c>
      <c r="G9617" s="73" t="s">
        <v>2751</v>
      </c>
      <c r="H9617" s="169"/>
      <c r="I9617" s="287"/>
      <c r="J9617" s="285"/>
      <c r="K9617" s="21"/>
      <c r="L9617" s="21"/>
      <c r="M9617" s="21"/>
      <c r="N9617" s="22">
        <f t="shared" si="2"/>
        <v>46206</v>
      </c>
      <c r="O9617" s="23">
        <f>'RESOLUCIONES EPG'!$N9617-'RESOLUCIONES EPG'!$D9617</f>
        <v>687</v>
      </c>
    </row>
    <row r="9618" ht="15.75" customHeight="1">
      <c r="B9618" s="21"/>
      <c r="C9618" s="351">
        <v>763.0</v>
      </c>
      <c r="D9618" s="130">
        <v>45519.0</v>
      </c>
      <c r="E9618" s="73" t="s">
        <v>11708</v>
      </c>
      <c r="F9618" s="130" t="s">
        <v>11709</v>
      </c>
      <c r="G9618" s="73" t="s">
        <v>18</v>
      </c>
      <c r="H9618" s="169" t="s">
        <v>11710</v>
      </c>
      <c r="I9618" s="287"/>
      <c r="J9618" s="285"/>
      <c r="K9618" s="21"/>
      <c r="L9618" s="21"/>
      <c r="M9618" s="21"/>
      <c r="N9618" s="22">
        <f t="shared" si="2"/>
        <v>46206</v>
      </c>
      <c r="O9618" s="23">
        <f>'RESOLUCIONES EPG'!$N9618-'RESOLUCIONES EPG'!$D9618</f>
        <v>687</v>
      </c>
    </row>
    <row r="9619" ht="15.75" customHeight="1">
      <c r="B9619" s="21"/>
      <c r="C9619" s="351">
        <v>764.0</v>
      </c>
      <c r="D9619" s="130">
        <v>45523.0</v>
      </c>
      <c r="E9619" s="73" t="s">
        <v>11711</v>
      </c>
      <c r="F9619" s="130" t="s">
        <v>11712</v>
      </c>
      <c r="G9619" s="73" t="s">
        <v>11713</v>
      </c>
      <c r="H9619" s="169"/>
      <c r="I9619" s="287"/>
      <c r="J9619" s="285"/>
      <c r="K9619" s="21"/>
      <c r="L9619" s="21"/>
      <c r="M9619" s="21"/>
      <c r="N9619" s="22">
        <f t="shared" si="2"/>
        <v>46206</v>
      </c>
      <c r="O9619" s="23">
        <f>'RESOLUCIONES EPG'!$N9619-'RESOLUCIONES EPG'!$D9619</f>
        <v>683</v>
      </c>
    </row>
    <row r="9620" ht="15.75" customHeight="1">
      <c r="B9620" s="21"/>
      <c r="C9620" s="351">
        <v>765.0</v>
      </c>
      <c r="D9620" s="130">
        <v>45523.0</v>
      </c>
      <c r="E9620" s="73" t="s">
        <v>11714</v>
      </c>
      <c r="F9620" s="130" t="s">
        <v>11715</v>
      </c>
      <c r="G9620" s="73" t="s">
        <v>2751</v>
      </c>
      <c r="H9620" s="169"/>
      <c r="I9620" s="296" t="s">
        <v>8181</v>
      </c>
      <c r="J9620" s="285"/>
      <c r="K9620" s="21"/>
      <c r="L9620" s="21"/>
      <c r="M9620" s="21"/>
      <c r="N9620" s="22">
        <f t="shared" si="2"/>
        <v>46206</v>
      </c>
      <c r="O9620" s="23">
        <f>'RESOLUCIONES EPG'!$N9620-'RESOLUCIONES EPG'!$D9620</f>
        <v>683</v>
      </c>
    </row>
    <row r="9621" ht="15.75" customHeight="1">
      <c r="B9621" s="21"/>
      <c r="C9621" s="351">
        <v>766.0</v>
      </c>
      <c r="D9621" s="130">
        <v>45523.0</v>
      </c>
      <c r="E9621" s="73" t="s">
        <v>6503</v>
      </c>
      <c r="F9621" s="130" t="s">
        <v>11716</v>
      </c>
      <c r="G9621" s="73" t="s">
        <v>11717</v>
      </c>
      <c r="H9621" s="169"/>
      <c r="I9621" s="287"/>
      <c r="J9621" s="285"/>
      <c r="K9621" s="21"/>
      <c r="L9621" s="21"/>
      <c r="M9621" s="21"/>
      <c r="N9621" s="22">
        <f t="shared" si="2"/>
        <v>46206</v>
      </c>
      <c r="O9621" s="23">
        <f>'RESOLUCIONES EPG'!$N9621-'RESOLUCIONES EPG'!$D9621</f>
        <v>683</v>
      </c>
    </row>
    <row r="9622" ht="15.75" customHeight="1">
      <c r="B9622" s="73"/>
      <c r="C9622" s="361">
        <v>767.0</v>
      </c>
      <c r="D9622" s="215"/>
      <c r="E9622" s="247" t="s">
        <v>11718</v>
      </c>
      <c r="F9622" s="215"/>
      <c r="G9622" s="247" t="s">
        <v>8168</v>
      </c>
      <c r="H9622" s="366"/>
      <c r="I9622" s="367"/>
      <c r="J9622" s="285"/>
      <c r="K9622" s="21"/>
      <c r="L9622" s="21"/>
      <c r="M9622" s="21"/>
      <c r="N9622" s="22">
        <f t="shared" si="2"/>
        <v>46206</v>
      </c>
      <c r="O9622" s="324">
        <f>'RESOLUCIONES EPG'!$N9622-'RESOLUCIONES EPG'!$D9622</f>
        <v>46206</v>
      </c>
    </row>
    <row r="9623" ht="15.75" customHeight="1">
      <c r="B9623" s="192" t="s">
        <v>7852</v>
      </c>
      <c r="C9623" s="361">
        <v>768.0</v>
      </c>
      <c r="D9623" s="362">
        <v>45524.0</v>
      </c>
      <c r="E9623" s="247" t="s">
        <v>3843</v>
      </c>
      <c r="F9623" s="215" t="s">
        <v>11719</v>
      </c>
      <c r="G9623" s="247" t="s">
        <v>18</v>
      </c>
      <c r="H9623" s="366" t="s">
        <v>4511</v>
      </c>
      <c r="I9623" s="367"/>
      <c r="J9623" s="285"/>
      <c r="K9623" s="21"/>
      <c r="L9623" s="21"/>
      <c r="M9623" s="21"/>
      <c r="N9623" s="22">
        <f t="shared" si="2"/>
        <v>46206</v>
      </c>
      <c r="O9623" s="23">
        <f>'RESOLUCIONES EPG'!$N9623-'RESOLUCIONES EPG'!$D9623</f>
        <v>682</v>
      </c>
    </row>
    <row r="9624" ht="15.75" customHeight="1">
      <c r="B9624" s="192" t="s">
        <v>7852</v>
      </c>
      <c r="C9624" s="361">
        <v>769.0</v>
      </c>
      <c r="D9624" s="362">
        <v>45524.0</v>
      </c>
      <c r="E9624" s="247" t="s">
        <v>11720</v>
      </c>
      <c r="F9624" s="215" t="s">
        <v>11721</v>
      </c>
      <c r="G9624" s="247" t="s">
        <v>18</v>
      </c>
      <c r="H9624" s="366" t="s">
        <v>11323</v>
      </c>
      <c r="I9624" s="367"/>
      <c r="J9624" s="285"/>
      <c r="K9624" s="21"/>
      <c r="L9624" s="21"/>
      <c r="M9624" s="21"/>
      <c r="N9624" s="22">
        <f t="shared" si="2"/>
        <v>46206</v>
      </c>
      <c r="O9624" s="23">
        <f>'RESOLUCIONES EPG'!$N9624-'RESOLUCIONES EPG'!$D9624</f>
        <v>682</v>
      </c>
    </row>
    <row r="9625" ht="15.75" customHeight="1">
      <c r="B9625" s="192" t="s">
        <v>7852</v>
      </c>
      <c r="C9625" s="361">
        <v>770.0</v>
      </c>
      <c r="D9625" s="362">
        <v>45524.0</v>
      </c>
      <c r="E9625" s="247" t="s">
        <v>11722</v>
      </c>
      <c r="F9625" s="215" t="s">
        <v>11723</v>
      </c>
      <c r="G9625" s="247" t="s">
        <v>18</v>
      </c>
      <c r="H9625" s="366" t="s">
        <v>11724</v>
      </c>
      <c r="I9625" s="367"/>
      <c r="J9625" s="285"/>
      <c r="K9625" s="21"/>
      <c r="L9625" s="21"/>
      <c r="M9625" s="21"/>
      <c r="N9625" s="22">
        <f t="shared" si="2"/>
        <v>46206</v>
      </c>
      <c r="O9625" s="23">
        <f>'RESOLUCIONES EPG'!$N9625-'RESOLUCIONES EPG'!$D9625</f>
        <v>682</v>
      </c>
    </row>
    <row r="9626" ht="15.75" customHeight="1">
      <c r="B9626" s="192" t="s">
        <v>7852</v>
      </c>
      <c r="C9626" s="361">
        <v>771.0</v>
      </c>
      <c r="D9626" s="362">
        <v>45524.0</v>
      </c>
      <c r="E9626" s="247" t="s">
        <v>11725</v>
      </c>
      <c r="F9626" s="215" t="s">
        <v>11726</v>
      </c>
      <c r="G9626" s="247" t="s">
        <v>18</v>
      </c>
      <c r="H9626" s="366" t="s">
        <v>11727</v>
      </c>
      <c r="I9626" s="367"/>
      <c r="J9626" s="285"/>
      <c r="K9626" s="21"/>
      <c r="L9626" s="21"/>
      <c r="M9626" s="21"/>
      <c r="N9626" s="22">
        <f t="shared" si="2"/>
        <v>46206</v>
      </c>
      <c r="O9626" s="23">
        <f>'RESOLUCIONES EPG'!$N9626-'RESOLUCIONES EPG'!$D9626</f>
        <v>682</v>
      </c>
    </row>
    <row r="9627" ht="15.75" customHeight="1">
      <c r="B9627" s="192" t="s">
        <v>7852</v>
      </c>
      <c r="C9627" s="361">
        <v>772.0</v>
      </c>
      <c r="D9627" s="362">
        <v>45524.0</v>
      </c>
      <c r="E9627" s="247" t="s">
        <v>10446</v>
      </c>
      <c r="F9627" s="215" t="s">
        <v>11728</v>
      </c>
      <c r="G9627" s="247" t="s">
        <v>18</v>
      </c>
      <c r="H9627" s="368" t="s">
        <v>1997</v>
      </c>
      <c r="I9627" s="367"/>
      <c r="J9627" s="285"/>
      <c r="K9627" s="21"/>
      <c r="L9627" s="21"/>
      <c r="M9627" s="21"/>
      <c r="N9627" s="22">
        <f t="shared" si="2"/>
        <v>46206</v>
      </c>
      <c r="O9627" s="23">
        <f>'RESOLUCIONES EPG'!$N9627-'RESOLUCIONES EPG'!$D9627</f>
        <v>682</v>
      </c>
    </row>
    <row r="9628" ht="15.75" customHeight="1">
      <c r="B9628" s="192" t="s">
        <v>7852</v>
      </c>
      <c r="C9628" s="361">
        <v>773.0</v>
      </c>
      <c r="D9628" s="362">
        <v>45524.0</v>
      </c>
      <c r="E9628" s="247" t="s">
        <v>2716</v>
      </c>
      <c r="F9628" s="215" t="s">
        <v>11729</v>
      </c>
      <c r="G9628" s="247" t="s">
        <v>18</v>
      </c>
      <c r="H9628" s="366" t="s">
        <v>4511</v>
      </c>
      <c r="I9628" s="367"/>
      <c r="J9628" s="285"/>
      <c r="K9628" s="21"/>
      <c r="L9628" s="21"/>
      <c r="M9628" s="21"/>
      <c r="N9628" s="22">
        <f t="shared" si="2"/>
        <v>46206</v>
      </c>
      <c r="O9628" s="23">
        <f>'RESOLUCIONES EPG'!$N9628-'RESOLUCIONES EPG'!$D9628</f>
        <v>682</v>
      </c>
    </row>
    <row r="9629" ht="15.75" customHeight="1">
      <c r="B9629" s="192" t="s">
        <v>7852</v>
      </c>
      <c r="C9629" s="361">
        <v>774.0</v>
      </c>
      <c r="D9629" s="362">
        <v>45524.0</v>
      </c>
      <c r="E9629" s="247" t="s">
        <v>6802</v>
      </c>
      <c r="F9629" s="215" t="s">
        <v>11730</v>
      </c>
      <c r="G9629" s="247" t="s">
        <v>18</v>
      </c>
      <c r="H9629" s="368" t="s">
        <v>11731</v>
      </c>
      <c r="I9629" s="367"/>
      <c r="J9629" s="285"/>
      <c r="K9629" s="21"/>
      <c r="L9629" s="21"/>
      <c r="M9629" s="21"/>
      <c r="N9629" s="22">
        <f t="shared" si="2"/>
        <v>46206</v>
      </c>
      <c r="O9629" s="23">
        <f>'RESOLUCIONES EPG'!$N9629-'RESOLUCIONES EPG'!$D9629</f>
        <v>682</v>
      </c>
    </row>
    <row r="9630" ht="15.75" customHeight="1">
      <c r="B9630" s="192" t="s">
        <v>7852</v>
      </c>
      <c r="C9630" s="361">
        <v>775.0</v>
      </c>
      <c r="D9630" s="362">
        <v>45524.0</v>
      </c>
      <c r="E9630" s="247" t="s">
        <v>11732</v>
      </c>
      <c r="F9630" s="215" t="s">
        <v>11733</v>
      </c>
      <c r="G9630" s="247" t="s">
        <v>18</v>
      </c>
      <c r="H9630" s="368" t="s">
        <v>11658</v>
      </c>
      <c r="I9630" s="367"/>
      <c r="J9630" s="285"/>
      <c r="K9630" s="21"/>
      <c r="L9630" s="21"/>
      <c r="M9630" s="21"/>
      <c r="N9630" s="22">
        <f t="shared" si="2"/>
        <v>46206</v>
      </c>
      <c r="O9630" s="23">
        <f>'RESOLUCIONES EPG'!$N9630-'RESOLUCIONES EPG'!$D9630</f>
        <v>682</v>
      </c>
    </row>
    <row r="9631" ht="15.75" customHeight="1">
      <c r="B9631" s="192" t="s">
        <v>7852</v>
      </c>
      <c r="C9631" s="361">
        <v>776.0</v>
      </c>
      <c r="D9631" s="362">
        <v>45524.0</v>
      </c>
      <c r="E9631" s="247" t="s">
        <v>4462</v>
      </c>
      <c r="F9631" s="215" t="s">
        <v>11734</v>
      </c>
      <c r="G9631" s="247" t="s">
        <v>18</v>
      </c>
      <c r="H9631" s="368" t="s">
        <v>11735</v>
      </c>
      <c r="I9631" s="367"/>
      <c r="J9631" s="285"/>
      <c r="K9631" s="21"/>
      <c r="L9631" s="21"/>
      <c r="M9631" s="21"/>
      <c r="N9631" s="22">
        <f t="shared" si="2"/>
        <v>46206</v>
      </c>
      <c r="O9631" s="23">
        <f>'RESOLUCIONES EPG'!$N9631-'RESOLUCIONES EPG'!$D9631</f>
        <v>682</v>
      </c>
    </row>
    <row r="9632" ht="15.75" customHeight="1">
      <c r="B9632" s="192" t="s">
        <v>7852</v>
      </c>
      <c r="C9632" s="361">
        <v>777.0</v>
      </c>
      <c r="D9632" s="362">
        <v>45524.0</v>
      </c>
      <c r="E9632" s="247" t="s">
        <v>11736</v>
      </c>
      <c r="F9632" s="215" t="s">
        <v>11737</v>
      </c>
      <c r="G9632" s="247" t="s">
        <v>18</v>
      </c>
      <c r="H9632" s="368" t="s">
        <v>7214</v>
      </c>
      <c r="I9632" s="367"/>
      <c r="J9632" s="285"/>
      <c r="K9632" s="21"/>
      <c r="L9632" s="21"/>
      <c r="M9632" s="21"/>
      <c r="N9632" s="22">
        <f t="shared" si="2"/>
        <v>46206</v>
      </c>
      <c r="O9632" s="23">
        <f>'RESOLUCIONES EPG'!$N9632-'RESOLUCIONES EPG'!$D9632</f>
        <v>682</v>
      </c>
    </row>
    <row r="9633" ht="15.75" customHeight="1">
      <c r="B9633" s="192" t="s">
        <v>7852</v>
      </c>
      <c r="C9633" s="361">
        <v>778.0</v>
      </c>
      <c r="D9633" s="362">
        <v>45524.0</v>
      </c>
      <c r="E9633" s="247" t="s">
        <v>11738</v>
      </c>
      <c r="F9633" s="215" t="s">
        <v>11739</v>
      </c>
      <c r="G9633" s="247" t="s">
        <v>18</v>
      </c>
      <c r="H9633" s="368" t="s">
        <v>11740</v>
      </c>
      <c r="I9633" s="367"/>
      <c r="J9633" s="285"/>
      <c r="K9633" s="21"/>
      <c r="L9633" s="21"/>
      <c r="M9633" s="21"/>
      <c r="N9633" s="22">
        <f t="shared" si="2"/>
        <v>46206</v>
      </c>
      <c r="O9633" s="23">
        <f>'RESOLUCIONES EPG'!$N9633-'RESOLUCIONES EPG'!$D9633</f>
        <v>682</v>
      </c>
    </row>
    <row r="9634" ht="15.75" customHeight="1">
      <c r="B9634" s="192" t="s">
        <v>7852</v>
      </c>
      <c r="C9634" s="361">
        <v>779.0</v>
      </c>
      <c r="D9634" s="362">
        <v>45524.0</v>
      </c>
      <c r="E9634" s="247" t="s">
        <v>9175</v>
      </c>
      <c r="F9634" s="215" t="s">
        <v>11741</v>
      </c>
      <c r="G9634" s="247" t="s">
        <v>18</v>
      </c>
      <c r="H9634" s="366" t="s">
        <v>11742</v>
      </c>
      <c r="I9634" s="367"/>
      <c r="J9634" s="285"/>
      <c r="K9634" s="21"/>
      <c r="L9634" s="21"/>
      <c r="M9634" s="21"/>
      <c r="N9634" s="22">
        <f t="shared" si="2"/>
        <v>46206</v>
      </c>
      <c r="O9634" s="23">
        <f>'RESOLUCIONES EPG'!$N9634-'RESOLUCIONES EPG'!$D9634</f>
        <v>682</v>
      </c>
    </row>
    <row r="9635" ht="15.75" customHeight="1">
      <c r="B9635" s="192" t="s">
        <v>7852</v>
      </c>
      <c r="C9635" s="361">
        <v>780.0</v>
      </c>
      <c r="D9635" s="362">
        <v>45524.0</v>
      </c>
      <c r="E9635" s="247" t="s">
        <v>11743</v>
      </c>
      <c r="F9635" s="215" t="s">
        <v>11744</v>
      </c>
      <c r="G9635" s="247" t="s">
        <v>18</v>
      </c>
      <c r="H9635" s="368" t="s">
        <v>6603</v>
      </c>
      <c r="I9635" s="367"/>
      <c r="J9635" s="285"/>
      <c r="K9635" s="21"/>
      <c r="L9635" s="21"/>
      <c r="M9635" s="21"/>
      <c r="N9635" s="22">
        <f t="shared" si="2"/>
        <v>46206</v>
      </c>
      <c r="O9635" s="23">
        <f>'RESOLUCIONES EPG'!$N9635-'RESOLUCIONES EPG'!$D9635</f>
        <v>682</v>
      </c>
    </row>
    <row r="9636" ht="15.75" customHeight="1">
      <c r="B9636" s="192" t="s">
        <v>7852</v>
      </c>
      <c r="C9636" s="361">
        <v>781.0</v>
      </c>
      <c r="D9636" s="362">
        <v>45524.0</v>
      </c>
      <c r="E9636" s="247" t="s">
        <v>11745</v>
      </c>
      <c r="F9636" s="215" t="s">
        <v>11746</v>
      </c>
      <c r="G9636" s="247" t="s">
        <v>18</v>
      </c>
      <c r="H9636" s="368" t="s">
        <v>6603</v>
      </c>
      <c r="I9636" s="306"/>
      <c r="J9636" s="285"/>
      <c r="K9636" s="21"/>
      <c r="L9636" s="21"/>
      <c r="M9636" s="21"/>
      <c r="N9636" s="22">
        <f t="shared" si="2"/>
        <v>46206</v>
      </c>
      <c r="O9636" s="23">
        <f>'RESOLUCIONES EPG'!$N9636-'RESOLUCIONES EPG'!$D9636</f>
        <v>682</v>
      </c>
    </row>
    <row r="9637" ht="15.75" customHeight="1">
      <c r="B9637" s="192" t="s">
        <v>7852</v>
      </c>
      <c r="C9637" s="361">
        <v>782.0</v>
      </c>
      <c r="D9637" s="362">
        <v>45524.0</v>
      </c>
      <c r="E9637" s="247" t="s">
        <v>11747</v>
      </c>
      <c r="F9637" s="215" t="s">
        <v>11748</v>
      </c>
      <c r="G9637" s="247" t="s">
        <v>18</v>
      </c>
      <c r="H9637" s="368" t="s">
        <v>6475</v>
      </c>
      <c r="I9637" s="367"/>
      <c r="J9637" s="285"/>
      <c r="K9637" s="21"/>
      <c r="L9637" s="21"/>
      <c r="M9637" s="21"/>
      <c r="N9637" s="22">
        <f t="shared" si="2"/>
        <v>46206</v>
      </c>
      <c r="O9637" s="23">
        <f>'RESOLUCIONES EPG'!$N9637-'RESOLUCIONES EPG'!$D9637</f>
        <v>682</v>
      </c>
    </row>
    <row r="9638" ht="15.75" customHeight="1">
      <c r="B9638" s="192" t="s">
        <v>7852</v>
      </c>
      <c r="C9638" s="361">
        <v>783.0</v>
      </c>
      <c r="D9638" s="362">
        <v>45524.0</v>
      </c>
      <c r="E9638" s="306" t="s">
        <v>7199</v>
      </c>
      <c r="F9638" s="215" t="s">
        <v>6810</v>
      </c>
      <c r="G9638" s="247" t="s">
        <v>18</v>
      </c>
      <c r="H9638" s="368" t="s">
        <v>11658</v>
      </c>
      <c r="I9638" s="369"/>
      <c r="J9638" s="169"/>
      <c r="K9638" s="21"/>
      <c r="L9638" s="21"/>
      <c r="M9638" s="21"/>
      <c r="N9638" s="22">
        <f t="shared" si="2"/>
        <v>46206</v>
      </c>
      <c r="O9638" s="23">
        <f>'RESOLUCIONES EPG'!$N9638-'RESOLUCIONES EPG'!$D9638</f>
        <v>682</v>
      </c>
    </row>
    <row r="9639" ht="15.75" customHeight="1">
      <c r="B9639" s="192" t="s">
        <v>7852</v>
      </c>
      <c r="C9639" s="361">
        <v>784.0</v>
      </c>
      <c r="D9639" s="362">
        <v>45524.0</v>
      </c>
      <c r="E9639" s="247" t="s">
        <v>11749</v>
      </c>
      <c r="F9639" s="215" t="s">
        <v>11750</v>
      </c>
      <c r="G9639" s="247" t="s">
        <v>18</v>
      </c>
      <c r="H9639" s="368" t="s">
        <v>1257</v>
      </c>
      <c r="I9639" s="367"/>
      <c r="J9639" s="285"/>
      <c r="K9639" s="21"/>
      <c r="L9639" s="21"/>
      <c r="M9639" s="21"/>
      <c r="N9639" s="22">
        <f t="shared" si="2"/>
        <v>46206</v>
      </c>
      <c r="O9639" s="23">
        <f>'RESOLUCIONES EPG'!$N9639-'RESOLUCIONES EPG'!$D9639</f>
        <v>682</v>
      </c>
    </row>
    <row r="9640" ht="15.75" customHeight="1">
      <c r="B9640" s="192" t="s">
        <v>7852</v>
      </c>
      <c r="C9640" s="361">
        <v>785.0</v>
      </c>
      <c r="D9640" s="362">
        <v>45524.0</v>
      </c>
      <c r="E9640" s="247" t="s">
        <v>3169</v>
      </c>
      <c r="F9640" s="215" t="s">
        <v>11751</v>
      </c>
      <c r="G9640" s="247" t="s">
        <v>18</v>
      </c>
      <c r="H9640" s="368" t="s">
        <v>7972</v>
      </c>
      <c r="I9640" s="367"/>
      <c r="J9640" s="285"/>
      <c r="K9640" s="21"/>
      <c r="L9640" s="21"/>
      <c r="M9640" s="21"/>
      <c r="N9640" s="22">
        <f t="shared" si="2"/>
        <v>46206</v>
      </c>
      <c r="O9640" s="23">
        <f>'RESOLUCIONES EPG'!$N9640-'RESOLUCIONES EPG'!$D9640</f>
        <v>682</v>
      </c>
    </row>
    <row r="9641" ht="15.75" customHeight="1">
      <c r="B9641" s="192" t="s">
        <v>7852</v>
      </c>
      <c r="C9641" s="361">
        <v>786.0</v>
      </c>
      <c r="D9641" s="362">
        <v>45524.0</v>
      </c>
      <c r="E9641" s="247" t="s">
        <v>2302</v>
      </c>
      <c r="F9641" s="215" t="s">
        <v>7991</v>
      </c>
      <c r="G9641" s="247" t="s">
        <v>18</v>
      </c>
      <c r="H9641" s="366" t="s">
        <v>11752</v>
      </c>
      <c r="I9641" s="367"/>
      <c r="J9641" s="285"/>
      <c r="K9641" s="21"/>
      <c r="L9641" s="21"/>
      <c r="M9641" s="21"/>
      <c r="N9641" s="22">
        <f t="shared" si="2"/>
        <v>46206</v>
      </c>
      <c r="O9641" s="23">
        <f>'RESOLUCIONES EPG'!$N9641-'RESOLUCIONES EPG'!$D9641</f>
        <v>682</v>
      </c>
    </row>
    <row r="9642" ht="15.75" customHeight="1">
      <c r="B9642" s="192" t="s">
        <v>7852</v>
      </c>
      <c r="C9642" s="361">
        <v>787.0</v>
      </c>
      <c r="D9642" s="362">
        <v>45524.0</v>
      </c>
      <c r="E9642" s="247" t="s">
        <v>1942</v>
      </c>
      <c r="F9642" s="215" t="s">
        <v>11753</v>
      </c>
      <c r="G9642" s="247" t="s">
        <v>18</v>
      </c>
      <c r="H9642" s="368" t="s">
        <v>6475</v>
      </c>
      <c r="I9642" s="367"/>
      <c r="J9642" s="285"/>
      <c r="K9642" s="21"/>
      <c r="L9642" s="21"/>
      <c r="M9642" s="21"/>
      <c r="N9642" s="22">
        <f t="shared" si="2"/>
        <v>46206</v>
      </c>
      <c r="O9642" s="23">
        <f>'RESOLUCIONES EPG'!$N9642-'RESOLUCIONES EPG'!$D9642</f>
        <v>682</v>
      </c>
    </row>
    <row r="9643" ht="15.75" customHeight="1">
      <c r="B9643" s="192" t="s">
        <v>7852</v>
      </c>
      <c r="C9643" s="361">
        <v>788.0</v>
      </c>
      <c r="D9643" s="362">
        <v>45524.0</v>
      </c>
      <c r="E9643" s="247" t="s">
        <v>11754</v>
      </c>
      <c r="F9643" s="215" t="s">
        <v>11755</v>
      </c>
      <c r="G9643" s="247" t="s">
        <v>18</v>
      </c>
      <c r="H9643" s="368" t="s">
        <v>7972</v>
      </c>
      <c r="I9643" s="367"/>
      <c r="J9643" s="285"/>
      <c r="K9643" s="21"/>
      <c r="L9643" s="21"/>
      <c r="M9643" s="21"/>
      <c r="N9643" s="22">
        <f t="shared" si="2"/>
        <v>46206</v>
      </c>
      <c r="O9643" s="23">
        <f>'RESOLUCIONES EPG'!$N9643-'RESOLUCIONES EPG'!$D9643</f>
        <v>682</v>
      </c>
    </row>
    <row r="9644" ht="15.75" customHeight="1">
      <c r="B9644" s="192" t="s">
        <v>7852</v>
      </c>
      <c r="C9644" s="361">
        <v>789.0</v>
      </c>
      <c r="D9644" s="362">
        <v>45524.0</v>
      </c>
      <c r="E9644" s="247" t="s">
        <v>11756</v>
      </c>
      <c r="F9644" s="215" t="s">
        <v>11757</v>
      </c>
      <c r="G9644" s="247" t="s">
        <v>18</v>
      </c>
      <c r="H9644" s="368" t="s">
        <v>6603</v>
      </c>
      <c r="I9644" s="367"/>
      <c r="J9644" s="285"/>
      <c r="K9644" s="21"/>
      <c r="L9644" s="21"/>
      <c r="M9644" s="21"/>
      <c r="N9644" s="22">
        <f t="shared" si="2"/>
        <v>46206</v>
      </c>
      <c r="O9644" s="23">
        <f>'RESOLUCIONES EPG'!$N9644-'RESOLUCIONES EPG'!$D9644</f>
        <v>682</v>
      </c>
    </row>
    <row r="9645" ht="15.75" customHeight="1">
      <c r="B9645" s="192" t="s">
        <v>7852</v>
      </c>
      <c r="C9645" s="361">
        <v>790.0</v>
      </c>
      <c r="D9645" s="362">
        <v>45524.0</v>
      </c>
      <c r="E9645" s="247" t="s">
        <v>11758</v>
      </c>
      <c r="F9645" s="215" t="s">
        <v>11759</v>
      </c>
      <c r="G9645" s="247" t="s">
        <v>18</v>
      </c>
      <c r="H9645" s="368" t="s">
        <v>6475</v>
      </c>
      <c r="I9645" s="367"/>
      <c r="J9645" s="285"/>
      <c r="K9645" s="21"/>
      <c r="L9645" s="21"/>
      <c r="M9645" s="21"/>
      <c r="N9645" s="22">
        <f t="shared" si="2"/>
        <v>46206</v>
      </c>
      <c r="O9645" s="23">
        <f>'RESOLUCIONES EPG'!$N9645-'RESOLUCIONES EPG'!$D9645</f>
        <v>682</v>
      </c>
    </row>
    <row r="9646" ht="15.75" customHeight="1">
      <c r="B9646" s="192" t="s">
        <v>7852</v>
      </c>
      <c r="C9646" s="361">
        <v>791.0</v>
      </c>
      <c r="D9646" s="362">
        <v>45524.0</v>
      </c>
      <c r="E9646" s="247" t="s">
        <v>636</v>
      </c>
      <c r="F9646" s="215" t="s">
        <v>11760</v>
      </c>
      <c r="G9646" s="247" t="s">
        <v>18</v>
      </c>
      <c r="H9646" s="366" t="s">
        <v>11658</v>
      </c>
      <c r="I9646" s="367"/>
      <c r="J9646" s="285"/>
      <c r="K9646" s="21"/>
      <c r="L9646" s="21"/>
      <c r="M9646" s="21"/>
      <c r="N9646" s="22">
        <f t="shared" si="2"/>
        <v>46206</v>
      </c>
      <c r="O9646" s="23">
        <f>'RESOLUCIONES EPG'!$N9646-'RESOLUCIONES EPG'!$D9646</f>
        <v>682</v>
      </c>
    </row>
    <row r="9647" ht="15.75" customHeight="1">
      <c r="B9647" s="192" t="s">
        <v>7852</v>
      </c>
      <c r="C9647" s="361">
        <v>792.0</v>
      </c>
      <c r="D9647" s="362">
        <v>45524.0</v>
      </c>
      <c r="E9647" s="247" t="s">
        <v>11761</v>
      </c>
      <c r="F9647" s="215" t="s">
        <v>11762</v>
      </c>
      <c r="G9647" s="247" t="s">
        <v>18</v>
      </c>
      <c r="H9647" s="366" t="s">
        <v>11763</v>
      </c>
      <c r="I9647" s="367"/>
      <c r="J9647" s="285"/>
      <c r="K9647" s="21"/>
      <c r="L9647" s="21"/>
      <c r="M9647" s="21"/>
      <c r="N9647" s="22">
        <f t="shared" si="2"/>
        <v>46206</v>
      </c>
      <c r="O9647" s="23">
        <f>'RESOLUCIONES EPG'!$N9647-'RESOLUCIONES EPG'!$D9647</f>
        <v>682</v>
      </c>
    </row>
    <row r="9648" ht="15.75" customHeight="1">
      <c r="B9648" s="192" t="s">
        <v>7852</v>
      </c>
      <c r="C9648" s="361">
        <v>793.0</v>
      </c>
      <c r="D9648" s="362">
        <v>45524.0</v>
      </c>
      <c r="E9648" s="370" t="s">
        <v>11764</v>
      </c>
      <c r="F9648" s="215" t="s">
        <v>11765</v>
      </c>
      <c r="G9648" s="247" t="s">
        <v>18</v>
      </c>
      <c r="H9648" s="366" t="s">
        <v>11766</v>
      </c>
      <c r="I9648" s="367"/>
      <c r="J9648" s="285"/>
      <c r="K9648" s="21"/>
      <c r="L9648" s="21"/>
      <c r="M9648" s="21"/>
      <c r="N9648" s="22">
        <f t="shared" si="2"/>
        <v>46206</v>
      </c>
      <c r="O9648" s="23">
        <f>'RESOLUCIONES EPG'!$N9648-'RESOLUCIONES EPG'!$D9648</f>
        <v>682</v>
      </c>
    </row>
    <row r="9649" ht="15.75" customHeight="1">
      <c r="B9649" s="192" t="s">
        <v>7852</v>
      </c>
      <c r="C9649" s="361">
        <v>794.0</v>
      </c>
      <c r="D9649" s="362">
        <v>45524.0</v>
      </c>
      <c r="E9649" s="247" t="s">
        <v>11767</v>
      </c>
      <c r="F9649" s="215" t="s">
        <v>11768</v>
      </c>
      <c r="G9649" s="247" t="s">
        <v>18</v>
      </c>
      <c r="H9649" s="366" t="s">
        <v>11658</v>
      </c>
      <c r="I9649" s="367"/>
      <c r="J9649" s="285"/>
      <c r="K9649" s="21"/>
      <c r="L9649" s="21"/>
      <c r="M9649" s="21"/>
      <c r="N9649" s="22">
        <f t="shared" si="2"/>
        <v>46206</v>
      </c>
      <c r="O9649" s="23">
        <f>'RESOLUCIONES EPG'!$N9649-'RESOLUCIONES EPG'!$D9649</f>
        <v>682</v>
      </c>
    </row>
    <row r="9650" ht="15.75" customHeight="1">
      <c r="B9650" s="192" t="s">
        <v>7852</v>
      </c>
      <c r="C9650" s="361">
        <v>795.0</v>
      </c>
      <c r="D9650" s="362">
        <v>45524.0</v>
      </c>
      <c r="E9650" s="247" t="s">
        <v>11769</v>
      </c>
      <c r="F9650" s="215" t="s">
        <v>11770</v>
      </c>
      <c r="G9650" s="247" t="s">
        <v>18</v>
      </c>
      <c r="H9650" s="366" t="s">
        <v>4511</v>
      </c>
      <c r="I9650" s="367"/>
      <c r="J9650" s="285"/>
      <c r="K9650" s="21"/>
      <c r="L9650" s="21"/>
      <c r="M9650" s="21"/>
      <c r="N9650" s="22">
        <f t="shared" si="2"/>
        <v>46206</v>
      </c>
      <c r="O9650" s="23">
        <f>'RESOLUCIONES EPG'!$N9650-'RESOLUCIONES EPG'!$D9650</f>
        <v>682</v>
      </c>
    </row>
    <row r="9651" ht="15.75" customHeight="1">
      <c r="B9651" s="192" t="s">
        <v>7852</v>
      </c>
      <c r="C9651" s="361">
        <v>796.0</v>
      </c>
      <c r="D9651" s="362">
        <v>45524.0</v>
      </c>
      <c r="E9651" s="247" t="s">
        <v>9644</v>
      </c>
      <c r="F9651" s="215" t="s">
        <v>11771</v>
      </c>
      <c r="G9651" s="247" t="s">
        <v>18</v>
      </c>
      <c r="H9651" s="366" t="s">
        <v>11325</v>
      </c>
      <c r="I9651" s="371"/>
      <c r="J9651" s="285"/>
      <c r="K9651" s="21"/>
      <c r="L9651" s="21"/>
      <c r="M9651" s="21"/>
      <c r="N9651" s="22">
        <f t="shared" si="2"/>
        <v>46206</v>
      </c>
      <c r="O9651" s="23">
        <f>'RESOLUCIONES EPG'!$N9651-'RESOLUCIONES EPG'!$D9651</f>
        <v>682</v>
      </c>
    </row>
    <row r="9652" ht="15.75" customHeight="1">
      <c r="B9652" s="192" t="s">
        <v>7852</v>
      </c>
      <c r="C9652" s="361">
        <v>797.0</v>
      </c>
      <c r="D9652" s="362">
        <v>45524.0</v>
      </c>
      <c r="E9652" s="247" t="s">
        <v>3037</v>
      </c>
      <c r="F9652" s="215" t="s">
        <v>11772</v>
      </c>
      <c r="G9652" s="247" t="s">
        <v>18</v>
      </c>
      <c r="H9652" s="366" t="s">
        <v>4511</v>
      </c>
      <c r="I9652" s="372"/>
      <c r="J9652" s="285"/>
      <c r="K9652" s="21"/>
      <c r="L9652" s="21"/>
      <c r="M9652" s="21"/>
      <c r="N9652" s="22">
        <f t="shared" si="2"/>
        <v>46206</v>
      </c>
      <c r="O9652" s="23">
        <f>'RESOLUCIONES EPG'!$N9652-'RESOLUCIONES EPG'!$D9652</f>
        <v>682</v>
      </c>
    </row>
    <row r="9653" ht="15.75" customHeight="1">
      <c r="B9653" s="192" t="s">
        <v>7852</v>
      </c>
      <c r="C9653" s="361">
        <v>798.0</v>
      </c>
      <c r="D9653" s="362">
        <v>45524.0</v>
      </c>
      <c r="E9653" s="247" t="s">
        <v>11773</v>
      </c>
      <c r="F9653" s="215" t="s">
        <v>11774</v>
      </c>
      <c r="G9653" s="247" t="s">
        <v>18</v>
      </c>
      <c r="H9653" s="366" t="s">
        <v>11766</v>
      </c>
      <c r="I9653" s="372"/>
      <c r="J9653" s="285"/>
      <c r="K9653" s="21"/>
      <c r="L9653" s="21"/>
      <c r="M9653" s="21"/>
      <c r="N9653" s="22">
        <f t="shared" si="2"/>
        <v>46206</v>
      </c>
      <c r="O9653" s="23">
        <f>'RESOLUCIONES EPG'!$N9653-'RESOLUCIONES EPG'!$D9653</f>
        <v>682</v>
      </c>
    </row>
    <row r="9654" ht="15.75" customHeight="1">
      <c r="B9654" s="192" t="s">
        <v>7852</v>
      </c>
      <c r="C9654" s="361">
        <v>799.0</v>
      </c>
      <c r="D9654" s="362">
        <v>45524.0</v>
      </c>
      <c r="E9654" s="247" t="s">
        <v>11775</v>
      </c>
      <c r="F9654" s="215" t="s">
        <v>11776</v>
      </c>
      <c r="G9654" s="247" t="s">
        <v>18</v>
      </c>
      <c r="H9654" s="366" t="s">
        <v>11752</v>
      </c>
      <c r="I9654" s="372"/>
      <c r="J9654" s="285"/>
      <c r="K9654" s="21"/>
      <c r="L9654" s="21"/>
      <c r="M9654" s="21"/>
      <c r="N9654" s="22">
        <f t="shared" si="2"/>
        <v>46206</v>
      </c>
      <c r="O9654" s="23">
        <f>'RESOLUCIONES EPG'!$N9654-'RESOLUCIONES EPG'!$D9654</f>
        <v>682</v>
      </c>
    </row>
    <row r="9655" ht="15.75" customHeight="1">
      <c r="B9655" s="73"/>
      <c r="C9655" s="361">
        <v>800.0</v>
      </c>
      <c r="D9655" s="362">
        <v>45525.0</v>
      </c>
      <c r="E9655" s="306" t="s">
        <v>11718</v>
      </c>
      <c r="F9655" s="215"/>
      <c r="G9655" s="247" t="s">
        <v>11777</v>
      </c>
      <c r="H9655" s="308"/>
      <c r="I9655" s="367"/>
      <c r="J9655" s="285"/>
      <c r="K9655" s="21"/>
      <c r="L9655" s="21"/>
      <c r="M9655" s="21"/>
      <c r="N9655" s="22">
        <f t="shared" si="2"/>
        <v>46206</v>
      </c>
      <c r="O9655" s="23">
        <f>'RESOLUCIONES EPG'!$N9655-'RESOLUCIONES EPG'!$D9655</f>
        <v>681</v>
      </c>
    </row>
    <row r="9656" ht="15.75" customHeight="1">
      <c r="B9656" s="73"/>
      <c r="C9656" s="361">
        <v>801.0</v>
      </c>
      <c r="D9656" s="362">
        <v>45527.0</v>
      </c>
      <c r="E9656" s="306" t="s">
        <v>11718</v>
      </c>
      <c r="F9656" s="215"/>
      <c r="G9656" s="247" t="s">
        <v>11777</v>
      </c>
      <c r="H9656" s="366"/>
      <c r="I9656" s="367"/>
      <c r="J9656" s="285"/>
      <c r="K9656" s="21"/>
      <c r="L9656" s="21"/>
      <c r="M9656" s="21"/>
      <c r="N9656" s="22">
        <f t="shared" si="2"/>
        <v>46206</v>
      </c>
      <c r="O9656" s="23">
        <f>'RESOLUCIONES EPG'!$N9656-'RESOLUCIONES EPG'!$D9656</f>
        <v>679</v>
      </c>
    </row>
    <row r="9657" ht="15.75" customHeight="1">
      <c r="B9657" s="73"/>
      <c r="C9657" s="361">
        <v>802.0</v>
      </c>
      <c r="D9657" s="215"/>
      <c r="E9657" s="247"/>
      <c r="F9657" s="215"/>
      <c r="G9657" s="247"/>
      <c r="H9657" s="366"/>
      <c r="I9657" s="367"/>
      <c r="J9657" s="285"/>
      <c r="K9657" s="21"/>
      <c r="L9657" s="21"/>
      <c r="M9657" s="21"/>
      <c r="N9657" s="22">
        <f t="shared" si="2"/>
        <v>46206</v>
      </c>
      <c r="O9657" s="324">
        <f>'RESOLUCIONES EPG'!$N9657-'RESOLUCIONES EPG'!$D9657</f>
        <v>46206</v>
      </c>
    </row>
    <row r="9658" ht="15.75" customHeight="1">
      <c r="B9658" s="73"/>
      <c r="C9658" s="351">
        <v>803.0</v>
      </c>
      <c r="D9658" s="130"/>
      <c r="E9658" s="73"/>
      <c r="F9658" s="130"/>
      <c r="G9658" s="73"/>
      <c r="H9658" s="169"/>
      <c r="I9658" s="186"/>
      <c r="J9658" s="285"/>
      <c r="K9658" s="21"/>
      <c r="L9658" s="21"/>
      <c r="M9658" s="21"/>
      <c r="N9658" s="22">
        <f t="shared" si="2"/>
        <v>46206</v>
      </c>
      <c r="O9658" s="23">
        <f>'RESOLUCIONES EPG'!$N9658-'RESOLUCIONES EPG'!$D9658</f>
        <v>46206</v>
      </c>
    </row>
    <row r="9659" ht="15.75" customHeight="1">
      <c r="B9659" s="73"/>
      <c r="C9659" s="351">
        <v>804.0</v>
      </c>
      <c r="D9659" s="130">
        <v>45531.0</v>
      </c>
      <c r="E9659" s="73" t="s">
        <v>11778</v>
      </c>
      <c r="F9659" s="130" t="s">
        <v>11779</v>
      </c>
      <c r="G9659" s="73" t="s">
        <v>18</v>
      </c>
      <c r="H9659" s="347" t="s">
        <v>11752</v>
      </c>
      <c r="I9659" s="186"/>
      <c r="J9659" s="285"/>
      <c r="K9659" s="21"/>
      <c r="L9659" s="21"/>
      <c r="M9659" s="21"/>
      <c r="N9659" s="22">
        <f t="shared" si="2"/>
        <v>46206</v>
      </c>
      <c r="O9659" s="23">
        <f>'RESOLUCIONES EPG'!$N9659-'RESOLUCIONES EPG'!$D9659</f>
        <v>675</v>
      </c>
    </row>
    <row r="9660" ht="15.75" customHeight="1">
      <c r="B9660" s="73"/>
      <c r="C9660" s="351">
        <v>805.0</v>
      </c>
      <c r="D9660" s="130">
        <v>45531.0</v>
      </c>
      <c r="E9660" s="73" t="s">
        <v>11780</v>
      </c>
      <c r="F9660" s="130" t="s">
        <v>11781</v>
      </c>
      <c r="G9660" s="73" t="s">
        <v>18</v>
      </c>
      <c r="H9660" s="347" t="s">
        <v>11325</v>
      </c>
      <c r="I9660" s="186"/>
      <c r="J9660" s="285"/>
      <c r="K9660" s="21"/>
      <c r="L9660" s="21"/>
      <c r="M9660" s="21"/>
      <c r="N9660" s="22">
        <f t="shared" si="2"/>
        <v>46206</v>
      </c>
      <c r="O9660" s="23">
        <f>'RESOLUCIONES EPG'!$N9660-'RESOLUCIONES EPG'!$D9660</f>
        <v>675</v>
      </c>
    </row>
    <row r="9661" ht="15.75" customHeight="1">
      <c r="B9661" s="73"/>
      <c r="C9661" s="351">
        <v>806.0</v>
      </c>
      <c r="D9661" s="130">
        <v>45531.0</v>
      </c>
      <c r="E9661" s="73" t="s">
        <v>11782</v>
      </c>
      <c r="F9661" s="130" t="s">
        <v>11783</v>
      </c>
      <c r="G9661" s="73" t="s">
        <v>18</v>
      </c>
      <c r="H9661" s="169" t="s">
        <v>4511</v>
      </c>
      <c r="I9661" s="186"/>
      <c r="J9661" s="285"/>
      <c r="K9661" s="21"/>
      <c r="L9661" s="21"/>
      <c r="M9661" s="21"/>
      <c r="N9661" s="22">
        <f t="shared" si="2"/>
        <v>46206</v>
      </c>
      <c r="O9661" s="23">
        <f>'RESOLUCIONES EPG'!$N9661-'RESOLUCIONES EPG'!$D9661</f>
        <v>675</v>
      </c>
    </row>
    <row r="9662" ht="15.75" customHeight="1">
      <c r="B9662" s="73"/>
      <c r="C9662" s="351">
        <v>807.0</v>
      </c>
      <c r="D9662" s="130">
        <v>45531.0</v>
      </c>
      <c r="E9662" s="73" t="s">
        <v>1403</v>
      </c>
      <c r="F9662" s="130" t="s">
        <v>11784</v>
      </c>
      <c r="G9662" s="73" t="s">
        <v>18</v>
      </c>
      <c r="H9662" s="169" t="s">
        <v>6475</v>
      </c>
      <c r="I9662" s="186"/>
      <c r="J9662" s="285"/>
      <c r="K9662" s="21"/>
      <c r="L9662" s="21"/>
      <c r="M9662" s="21"/>
      <c r="N9662" s="22">
        <f t="shared" si="2"/>
        <v>46206</v>
      </c>
      <c r="O9662" s="23">
        <f>'RESOLUCIONES EPG'!$N9662-'RESOLUCIONES EPG'!$D9662</f>
        <v>675</v>
      </c>
    </row>
    <row r="9663" ht="15.75" customHeight="1">
      <c r="B9663" s="73"/>
      <c r="C9663" s="351">
        <v>808.0</v>
      </c>
      <c r="D9663" s="130">
        <v>45531.0</v>
      </c>
      <c r="E9663" s="73" t="s">
        <v>11785</v>
      </c>
      <c r="F9663" s="130" t="s">
        <v>11786</v>
      </c>
      <c r="G9663" s="73" t="s">
        <v>18</v>
      </c>
      <c r="H9663" s="169" t="s">
        <v>11787</v>
      </c>
      <c r="I9663" s="186"/>
      <c r="J9663" s="285"/>
      <c r="K9663" s="21"/>
      <c r="L9663" s="21"/>
      <c r="M9663" s="21"/>
      <c r="N9663" s="22">
        <f t="shared" si="2"/>
        <v>46206</v>
      </c>
      <c r="O9663" s="23">
        <f>'RESOLUCIONES EPG'!$N9663-'RESOLUCIONES EPG'!$D9663</f>
        <v>675</v>
      </c>
    </row>
    <row r="9664" ht="15.75" customHeight="1">
      <c r="B9664" s="73"/>
      <c r="C9664" s="351">
        <v>809.0</v>
      </c>
      <c r="D9664" s="130">
        <v>45531.0</v>
      </c>
      <c r="E9664" s="73" t="s">
        <v>4780</v>
      </c>
      <c r="F9664" s="130" t="s">
        <v>10054</v>
      </c>
      <c r="G9664" s="73" t="s">
        <v>18</v>
      </c>
      <c r="H9664" s="169" t="s">
        <v>11325</v>
      </c>
      <c r="I9664" s="186"/>
      <c r="J9664" s="285"/>
      <c r="K9664" s="21"/>
      <c r="L9664" s="21"/>
      <c r="M9664" s="21"/>
      <c r="N9664" s="22">
        <f t="shared" si="2"/>
        <v>46206</v>
      </c>
      <c r="O9664" s="23">
        <f>'RESOLUCIONES EPG'!$N9664-'RESOLUCIONES EPG'!$D9664</f>
        <v>675</v>
      </c>
    </row>
    <row r="9665" ht="15.75" customHeight="1">
      <c r="B9665" s="73"/>
      <c r="C9665" s="351">
        <v>810.0</v>
      </c>
      <c r="D9665" s="130">
        <v>45531.0</v>
      </c>
      <c r="E9665" s="73" t="s">
        <v>11788</v>
      </c>
      <c r="F9665" s="130" t="s">
        <v>11789</v>
      </c>
      <c r="G9665" s="73" t="s">
        <v>18</v>
      </c>
      <c r="H9665" s="169" t="s">
        <v>11790</v>
      </c>
      <c r="I9665" s="186"/>
      <c r="J9665" s="285"/>
      <c r="K9665" s="21"/>
      <c r="L9665" s="21"/>
      <c r="M9665" s="21"/>
      <c r="N9665" s="22">
        <f t="shared" si="2"/>
        <v>46206</v>
      </c>
      <c r="O9665" s="23">
        <f>'RESOLUCIONES EPG'!$N9665-'RESOLUCIONES EPG'!$D9665</f>
        <v>675</v>
      </c>
    </row>
    <row r="9666" ht="15.75" customHeight="1">
      <c r="B9666" s="73"/>
      <c r="C9666" s="351">
        <v>811.0</v>
      </c>
      <c r="D9666" s="130">
        <v>45531.0</v>
      </c>
      <c r="E9666" s="73" t="s">
        <v>11791</v>
      </c>
      <c r="F9666" s="130" t="s">
        <v>11792</v>
      </c>
      <c r="G9666" s="73" t="s">
        <v>18</v>
      </c>
      <c r="H9666" s="169" t="s">
        <v>742</v>
      </c>
      <c r="I9666" s="186"/>
      <c r="J9666" s="285"/>
      <c r="K9666" s="21"/>
      <c r="L9666" s="21"/>
      <c r="M9666" s="21"/>
      <c r="N9666" s="22">
        <f t="shared" si="2"/>
        <v>46206</v>
      </c>
      <c r="O9666" s="23">
        <f>'RESOLUCIONES EPG'!$N9666-'RESOLUCIONES EPG'!$D9666</f>
        <v>675</v>
      </c>
    </row>
    <row r="9667" ht="15.75" customHeight="1">
      <c r="B9667" s="73"/>
      <c r="C9667" s="351">
        <v>812.0</v>
      </c>
      <c r="D9667" s="130">
        <v>45531.0</v>
      </c>
      <c r="E9667" s="73" t="s">
        <v>11793</v>
      </c>
      <c r="F9667" s="130" t="s">
        <v>11794</v>
      </c>
      <c r="G9667" s="73" t="s">
        <v>18</v>
      </c>
      <c r="H9667" s="169" t="s">
        <v>11795</v>
      </c>
      <c r="I9667" s="186"/>
      <c r="J9667" s="285"/>
      <c r="K9667" s="21"/>
      <c r="L9667" s="21"/>
      <c r="M9667" s="21"/>
      <c r="N9667" s="22">
        <f t="shared" si="2"/>
        <v>46206</v>
      </c>
      <c r="O9667" s="23">
        <f>'RESOLUCIONES EPG'!$N9667-'RESOLUCIONES EPG'!$D9667</f>
        <v>675</v>
      </c>
    </row>
    <row r="9668" ht="15.75" customHeight="1">
      <c r="B9668" s="73"/>
      <c r="C9668" s="351">
        <v>813.0</v>
      </c>
      <c r="D9668" s="130">
        <v>45531.0</v>
      </c>
      <c r="E9668" s="73" t="s">
        <v>11796</v>
      </c>
      <c r="F9668" s="130" t="s">
        <v>11797</v>
      </c>
      <c r="G9668" s="73" t="s">
        <v>18</v>
      </c>
      <c r="H9668" s="169" t="s">
        <v>11798</v>
      </c>
      <c r="I9668" s="186"/>
      <c r="J9668" s="285"/>
      <c r="K9668" s="21"/>
      <c r="L9668" s="21"/>
      <c r="M9668" s="21"/>
      <c r="N9668" s="22">
        <f t="shared" si="2"/>
        <v>46206</v>
      </c>
      <c r="O9668" s="23">
        <f>'RESOLUCIONES EPG'!$N9668-'RESOLUCIONES EPG'!$D9668</f>
        <v>675</v>
      </c>
    </row>
    <row r="9669" ht="15.75" customHeight="1">
      <c r="B9669" s="73"/>
      <c r="C9669" s="351">
        <v>814.0</v>
      </c>
      <c r="D9669" s="130">
        <v>45531.0</v>
      </c>
      <c r="E9669" s="73" t="s">
        <v>11799</v>
      </c>
      <c r="F9669" s="130" t="s">
        <v>11800</v>
      </c>
      <c r="G9669" s="73" t="s">
        <v>18</v>
      </c>
      <c r="H9669" s="169" t="s">
        <v>11801</v>
      </c>
      <c r="I9669" s="186"/>
      <c r="J9669" s="285"/>
      <c r="K9669" s="21"/>
      <c r="L9669" s="21"/>
      <c r="M9669" s="21"/>
      <c r="N9669" s="22">
        <f t="shared" si="2"/>
        <v>46206</v>
      </c>
      <c r="O9669" s="23">
        <f>'RESOLUCIONES EPG'!$N9669-'RESOLUCIONES EPG'!$D9669</f>
        <v>675</v>
      </c>
    </row>
    <row r="9670" ht="15.75" customHeight="1">
      <c r="B9670" s="73"/>
      <c r="C9670" s="351">
        <v>815.0</v>
      </c>
      <c r="D9670" s="130">
        <v>45531.0</v>
      </c>
      <c r="E9670" s="73" t="s">
        <v>11802</v>
      </c>
      <c r="F9670" s="130" t="s">
        <v>11803</v>
      </c>
      <c r="G9670" s="73" t="s">
        <v>18</v>
      </c>
      <c r="H9670" s="169" t="s">
        <v>11752</v>
      </c>
      <c r="I9670" s="186"/>
      <c r="J9670" s="285"/>
      <c r="K9670" s="21"/>
      <c r="L9670" s="21"/>
      <c r="M9670" s="21"/>
      <c r="N9670" s="22">
        <f t="shared" si="2"/>
        <v>46206</v>
      </c>
      <c r="O9670" s="23">
        <f>'RESOLUCIONES EPG'!$N9670-'RESOLUCIONES EPG'!$D9670</f>
        <v>675</v>
      </c>
    </row>
    <row r="9671" ht="15.75" customHeight="1">
      <c r="B9671" s="73"/>
      <c r="C9671" s="351">
        <v>816.0</v>
      </c>
      <c r="D9671" s="130">
        <v>45531.0</v>
      </c>
      <c r="E9671" s="73" t="s">
        <v>11804</v>
      </c>
      <c r="F9671" s="130" t="s">
        <v>11805</v>
      </c>
      <c r="G9671" s="73" t="s">
        <v>18</v>
      </c>
      <c r="H9671" s="169" t="s">
        <v>11766</v>
      </c>
      <c r="I9671" s="186"/>
      <c r="J9671" s="285"/>
      <c r="K9671" s="21"/>
      <c r="L9671" s="21"/>
      <c r="M9671" s="21"/>
      <c r="N9671" s="22">
        <f t="shared" si="2"/>
        <v>46206</v>
      </c>
      <c r="O9671" s="23">
        <f>'RESOLUCIONES EPG'!$N9671-'RESOLUCIONES EPG'!$D9671</f>
        <v>675</v>
      </c>
    </row>
    <row r="9672" ht="15.75" customHeight="1">
      <c r="B9672" s="73"/>
      <c r="C9672" s="351">
        <v>817.0</v>
      </c>
      <c r="D9672" s="130">
        <v>45531.0</v>
      </c>
      <c r="E9672" s="73" t="s">
        <v>2594</v>
      </c>
      <c r="F9672" s="130" t="s">
        <v>11806</v>
      </c>
      <c r="G9672" s="73" t="s">
        <v>18</v>
      </c>
      <c r="H9672" s="169" t="s">
        <v>11665</v>
      </c>
      <c r="I9672" s="186"/>
      <c r="J9672" s="285"/>
      <c r="K9672" s="21"/>
      <c r="L9672" s="21"/>
      <c r="M9672" s="21"/>
      <c r="N9672" s="22">
        <f t="shared" si="2"/>
        <v>46206</v>
      </c>
      <c r="O9672" s="23">
        <f>'RESOLUCIONES EPG'!$N9672-'RESOLUCIONES EPG'!$D9672</f>
        <v>675</v>
      </c>
    </row>
    <row r="9673" ht="15.75" customHeight="1">
      <c r="B9673" s="73"/>
      <c r="C9673" s="351">
        <v>818.0</v>
      </c>
      <c r="D9673" s="130">
        <v>45531.0</v>
      </c>
      <c r="E9673" s="73" t="s">
        <v>1682</v>
      </c>
      <c r="F9673" s="130" t="s">
        <v>11807</v>
      </c>
      <c r="G9673" s="73" t="s">
        <v>18</v>
      </c>
      <c r="H9673" s="169" t="s">
        <v>742</v>
      </c>
      <c r="I9673" s="186"/>
      <c r="J9673" s="285"/>
      <c r="K9673" s="21"/>
      <c r="L9673" s="21"/>
      <c r="M9673" s="21"/>
      <c r="N9673" s="22">
        <f t="shared" si="2"/>
        <v>46206</v>
      </c>
      <c r="O9673" s="23">
        <f>'RESOLUCIONES EPG'!$N9673-'RESOLUCIONES EPG'!$D9673</f>
        <v>675</v>
      </c>
    </row>
    <row r="9674" ht="15.75" customHeight="1">
      <c r="B9674" s="73"/>
      <c r="C9674" s="351">
        <v>819.0</v>
      </c>
      <c r="D9674" s="130">
        <v>45531.0</v>
      </c>
      <c r="E9674" s="73" t="s">
        <v>11808</v>
      </c>
      <c r="F9674" s="130" t="s">
        <v>11809</v>
      </c>
      <c r="G9674" s="73" t="s">
        <v>18</v>
      </c>
      <c r="H9674" s="169" t="s">
        <v>11665</v>
      </c>
      <c r="I9674" s="186"/>
      <c r="J9674" s="285"/>
      <c r="K9674" s="21"/>
      <c r="L9674" s="21"/>
      <c r="M9674" s="21"/>
      <c r="N9674" s="22">
        <f t="shared" si="2"/>
        <v>46206</v>
      </c>
      <c r="O9674" s="23">
        <f>'RESOLUCIONES EPG'!$N9674-'RESOLUCIONES EPG'!$D9674</f>
        <v>675</v>
      </c>
    </row>
    <row r="9675" ht="15.75" customHeight="1">
      <c r="B9675" s="73"/>
      <c r="C9675" s="351">
        <v>820.0</v>
      </c>
      <c r="D9675" s="130">
        <v>45531.0</v>
      </c>
      <c r="E9675" s="73" t="s">
        <v>11810</v>
      </c>
      <c r="F9675" s="130" t="s">
        <v>5565</v>
      </c>
      <c r="G9675" s="73" t="s">
        <v>131</v>
      </c>
      <c r="H9675" s="169"/>
      <c r="I9675" s="186"/>
      <c r="J9675" s="285"/>
      <c r="K9675" s="21"/>
      <c r="L9675" s="21"/>
      <c r="M9675" s="21"/>
      <c r="N9675" s="22">
        <f t="shared" si="2"/>
        <v>46206</v>
      </c>
      <c r="O9675" s="23">
        <f>'RESOLUCIONES EPG'!$N9675-'RESOLUCIONES EPG'!$D9675</f>
        <v>675</v>
      </c>
    </row>
    <row r="9676" ht="15.75" customHeight="1">
      <c r="B9676" s="73"/>
      <c r="C9676" s="351">
        <v>821.0</v>
      </c>
      <c r="D9676" s="130">
        <v>45531.0</v>
      </c>
      <c r="E9676" s="73" t="s">
        <v>9078</v>
      </c>
      <c r="F9676" s="130" t="s">
        <v>9079</v>
      </c>
      <c r="G9676" s="73" t="s">
        <v>131</v>
      </c>
      <c r="H9676" s="169"/>
      <c r="I9676" s="186"/>
      <c r="J9676" s="285"/>
      <c r="K9676" s="21"/>
      <c r="L9676" s="21"/>
      <c r="M9676" s="21"/>
      <c r="N9676" s="22">
        <f t="shared" si="2"/>
        <v>46206</v>
      </c>
      <c r="O9676" s="23">
        <f>'RESOLUCIONES EPG'!$N9676-'RESOLUCIONES EPG'!$D9676</f>
        <v>675</v>
      </c>
    </row>
    <row r="9677" ht="15.75" customHeight="1">
      <c r="B9677" s="73"/>
      <c r="C9677" s="351">
        <v>822.0</v>
      </c>
      <c r="D9677" s="130">
        <v>45531.0</v>
      </c>
      <c r="E9677" s="73" t="s">
        <v>5531</v>
      </c>
      <c r="F9677" s="130" t="s">
        <v>11698</v>
      </c>
      <c r="G9677" s="73" t="s">
        <v>131</v>
      </c>
      <c r="H9677" s="169"/>
      <c r="I9677" s="287"/>
      <c r="J9677" s="285"/>
      <c r="K9677" s="21"/>
      <c r="L9677" s="21"/>
      <c r="M9677" s="21"/>
      <c r="N9677" s="22">
        <f t="shared" si="2"/>
        <v>46206</v>
      </c>
      <c r="O9677" s="23">
        <f>'RESOLUCIONES EPG'!$N9677-'RESOLUCIONES EPG'!$D9677</f>
        <v>675</v>
      </c>
    </row>
    <row r="9678" ht="15.75" customHeight="1">
      <c r="B9678" s="73"/>
      <c r="C9678" s="351">
        <v>823.0</v>
      </c>
      <c r="D9678" s="130">
        <v>45531.0</v>
      </c>
      <c r="E9678" s="73" t="s">
        <v>9852</v>
      </c>
      <c r="F9678" s="130" t="s">
        <v>9255</v>
      </c>
      <c r="G9678" s="73" t="s">
        <v>131</v>
      </c>
      <c r="H9678" s="169"/>
      <c r="I9678" s="287"/>
      <c r="J9678" s="285"/>
      <c r="K9678" s="21"/>
      <c r="L9678" s="21"/>
      <c r="M9678" s="21"/>
      <c r="N9678" s="22">
        <f t="shared" si="2"/>
        <v>46206</v>
      </c>
      <c r="O9678" s="23">
        <f>'RESOLUCIONES EPG'!$N9678-'RESOLUCIONES EPG'!$D9678</f>
        <v>675</v>
      </c>
    </row>
    <row r="9679" ht="15.75" customHeight="1">
      <c r="B9679" s="73"/>
      <c r="C9679" s="351">
        <v>824.0</v>
      </c>
      <c r="D9679" s="130">
        <v>45531.0</v>
      </c>
      <c r="E9679" s="73" t="s">
        <v>5703</v>
      </c>
      <c r="F9679" s="130" t="s">
        <v>11007</v>
      </c>
      <c r="G9679" s="73" t="s">
        <v>131</v>
      </c>
      <c r="H9679" s="169"/>
      <c r="I9679" s="287"/>
      <c r="J9679" s="285"/>
      <c r="K9679" s="21"/>
      <c r="L9679" s="21"/>
      <c r="M9679" s="21"/>
      <c r="N9679" s="22">
        <f t="shared" si="2"/>
        <v>46206</v>
      </c>
      <c r="O9679" s="23">
        <f>'RESOLUCIONES EPG'!$N9679-'RESOLUCIONES EPG'!$D9679</f>
        <v>675</v>
      </c>
    </row>
    <row r="9680" ht="15.75" customHeight="1">
      <c r="B9680" s="73"/>
      <c r="C9680" s="351">
        <v>825.0</v>
      </c>
      <c r="D9680" s="130">
        <v>45531.0</v>
      </c>
      <c r="E9680" s="73" t="s">
        <v>11636</v>
      </c>
      <c r="F9680" s="130" t="s">
        <v>10165</v>
      </c>
      <c r="G9680" s="73" t="s">
        <v>131</v>
      </c>
      <c r="H9680" s="169"/>
      <c r="I9680" s="287"/>
      <c r="J9680" s="285"/>
      <c r="K9680" s="21"/>
      <c r="L9680" s="21"/>
      <c r="M9680" s="21"/>
      <c r="N9680" s="22">
        <f t="shared" si="2"/>
        <v>46206</v>
      </c>
      <c r="O9680" s="23">
        <f>'RESOLUCIONES EPG'!$N9680-'RESOLUCIONES EPG'!$D9680</f>
        <v>675</v>
      </c>
    </row>
    <row r="9681" ht="15.75" customHeight="1">
      <c r="B9681" s="73"/>
      <c r="C9681" s="351">
        <v>826.0</v>
      </c>
      <c r="D9681" s="130">
        <v>45531.0</v>
      </c>
      <c r="E9681" s="73" t="s">
        <v>9251</v>
      </c>
      <c r="F9681" s="130" t="s">
        <v>9252</v>
      </c>
      <c r="G9681" s="73" t="s">
        <v>131</v>
      </c>
      <c r="H9681" s="169"/>
      <c r="I9681" s="287"/>
      <c r="J9681" s="285"/>
      <c r="K9681" s="21"/>
      <c r="L9681" s="21"/>
      <c r="M9681" s="21"/>
      <c r="N9681" s="22">
        <f t="shared" si="2"/>
        <v>46206</v>
      </c>
      <c r="O9681" s="23">
        <f>'RESOLUCIONES EPG'!$N9681-'RESOLUCIONES EPG'!$D9681</f>
        <v>675</v>
      </c>
    </row>
    <row r="9682" ht="15.75" customHeight="1">
      <c r="B9682" s="73"/>
      <c r="C9682" s="351">
        <v>827.0</v>
      </c>
      <c r="D9682" s="130">
        <v>45531.0</v>
      </c>
      <c r="E9682" s="73" t="s">
        <v>4085</v>
      </c>
      <c r="F9682" s="130" t="s">
        <v>11654</v>
      </c>
      <c r="G9682" s="73" t="s">
        <v>131</v>
      </c>
      <c r="H9682" s="169"/>
      <c r="I9682" s="287"/>
      <c r="J9682" s="285"/>
      <c r="K9682" s="21"/>
      <c r="L9682" s="21"/>
      <c r="M9682" s="21"/>
      <c r="N9682" s="22">
        <f t="shared" si="2"/>
        <v>46206</v>
      </c>
      <c r="O9682" s="23">
        <f>'RESOLUCIONES EPG'!$N9682-'RESOLUCIONES EPG'!$D9682</f>
        <v>675</v>
      </c>
    </row>
    <row r="9683" ht="15.75" customHeight="1">
      <c r="B9683" s="73"/>
      <c r="C9683" s="351">
        <v>828.0</v>
      </c>
      <c r="D9683" s="130">
        <v>45531.0</v>
      </c>
      <c r="E9683" s="73" t="s">
        <v>4592</v>
      </c>
      <c r="F9683" s="130" t="s">
        <v>11695</v>
      </c>
      <c r="G9683" s="73" t="s">
        <v>131</v>
      </c>
      <c r="H9683" s="294"/>
      <c r="I9683" s="287"/>
      <c r="J9683" s="285"/>
      <c r="K9683" s="21"/>
      <c r="L9683" s="21"/>
      <c r="M9683" s="21"/>
      <c r="N9683" s="22">
        <f t="shared" si="2"/>
        <v>46206</v>
      </c>
      <c r="O9683" s="23">
        <f>'RESOLUCIONES EPG'!$N9683-'RESOLUCIONES EPG'!$D9683</f>
        <v>675</v>
      </c>
    </row>
    <row r="9684" ht="15.75" customHeight="1">
      <c r="B9684" s="73"/>
      <c r="C9684" s="351">
        <v>829.0</v>
      </c>
      <c r="D9684" s="130">
        <v>45531.0</v>
      </c>
      <c r="E9684" s="73" t="s">
        <v>7518</v>
      </c>
      <c r="F9684" s="130" t="s">
        <v>9913</v>
      </c>
      <c r="G9684" s="73" t="s">
        <v>131</v>
      </c>
      <c r="H9684" s="294"/>
      <c r="I9684" s="287"/>
      <c r="J9684" s="285"/>
      <c r="K9684" s="21"/>
      <c r="L9684" s="21"/>
      <c r="M9684" s="21"/>
      <c r="N9684" s="22">
        <f t="shared" si="2"/>
        <v>46206</v>
      </c>
      <c r="O9684" s="23">
        <f>'RESOLUCIONES EPG'!$N9684-'RESOLUCIONES EPG'!$D9684</f>
        <v>675</v>
      </c>
    </row>
    <row r="9685" ht="15.75" customHeight="1">
      <c r="B9685" s="73"/>
      <c r="C9685" s="351">
        <v>830.0</v>
      </c>
      <c r="D9685" s="130">
        <v>45532.0</v>
      </c>
      <c r="E9685" s="73" t="s">
        <v>11116</v>
      </c>
      <c r="F9685" s="130" t="s">
        <v>11240</v>
      </c>
      <c r="G9685" s="73" t="s">
        <v>131</v>
      </c>
      <c r="H9685" s="169"/>
      <c r="I9685" s="287"/>
      <c r="J9685" s="285"/>
      <c r="K9685" s="21"/>
      <c r="L9685" s="21"/>
      <c r="M9685" s="21"/>
      <c r="N9685" s="22">
        <f t="shared" si="2"/>
        <v>46206</v>
      </c>
      <c r="O9685" s="23">
        <f>'RESOLUCIONES EPG'!$N9685-'RESOLUCIONES EPG'!$D9685</f>
        <v>674</v>
      </c>
    </row>
    <row r="9686" ht="15.75" customHeight="1">
      <c r="B9686" s="73"/>
      <c r="C9686" s="351">
        <v>831.0</v>
      </c>
      <c r="D9686" s="130">
        <v>45532.0</v>
      </c>
      <c r="E9686" s="73" t="s">
        <v>6887</v>
      </c>
      <c r="F9686" s="130" t="s">
        <v>11169</v>
      </c>
      <c r="G9686" s="73" t="s">
        <v>18</v>
      </c>
      <c r="H9686" s="169" t="s">
        <v>7972</v>
      </c>
      <c r="I9686" s="287"/>
      <c r="J9686" s="285"/>
      <c r="K9686" s="21"/>
      <c r="L9686" s="21"/>
      <c r="M9686" s="21"/>
      <c r="N9686" s="22">
        <f t="shared" si="2"/>
        <v>46206</v>
      </c>
      <c r="O9686" s="23">
        <f>'RESOLUCIONES EPG'!$N9686-'RESOLUCIONES EPG'!$D9686</f>
        <v>674</v>
      </c>
    </row>
    <row r="9687" ht="15.75" customHeight="1">
      <c r="B9687" s="73"/>
      <c r="C9687" s="351">
        <v>832.0</v>
      </c>
      <c r="D9687" s="130">
        <v>45532.0</v>
      </c>
      <c r="E9687" s="247" t="s">
        <v>5747</v>
      </c>
      <c r="F9687" s="215" t="s">
        <v>11170</v>
      </c>
      <c r="G9687" s="247" t="s">
        <v>18</v>
      </c>
      <c r="H9687" s="169" t="s">
        <v>7972</v>
      </c>
      <c r="I9687" s="287"/>
      <c r="J9687" s="285"/>
      <c r="K9687" s="21"/>
      <c r="L9687" s="21"/>
      <c r="M9687" s="21"/>
      <c r="N9687" s="22">
        <f t="shared" si="2"/>
        <v>46206</v>
      </c>
      <c r="O9687" s="23">
        <f>'RESOLUCIONES EPG'!$N9687-'RESOLUCIONES EPG'!$D9687</f>
        <v>674</v>
      </c>
    </row>
    <row r="9688" ht="15.75" customHeight="1">
      <c r="B9688" s="73"/>
      <c r="C9688" s="351">
        <v>833.0</v>
      </c>
      <c r="D9688" s="130">
        <v>45532.0</v>
      </c>
      <c r="E9688" s="73" t="s">
        <v>11811</v>
      </c>
      <c r="F9688" s="130" t="s">
        <v>11812</v>
      </c>
      <c r="G9688" s="247" t="s">
        <v>2751</v>
      </c>
      <c r="H9688" s="294"/>
      <c r="I9688" s="287"/>
      <c r="J9688" s="285"/>
      <c r="K9688" s="21"/>
      <c r="L9688" s="21"/>
      <c r="M9688" s="21"/>
      <c r="N9688" s="22">
        <f t="shared" si="2"/>
        <v>46206</v>
      </c>
      <c r="O9688" s="23">
        <f>'RESOLUCIONES EPG'!$N9688-'RESOLUCIONES EPG'!$D9688</f>
        <v>674</v>
      </c>
    </row>
    <row r="9689" ht="15.75" customHeight="1">
      <c r="B9689" s="73"/>
      <c r="C9689" s="351">
        <v>834.0</v>
      </c>
      <c r="D9689" s="130">
        <v>45532.0</v>
      </c>
      <c r="E9689" s="73" t="s">
        <v>11602</v>
      </c>
      <c r="F9689" s="130" t="s">
        <v>11813</v>
      </c>
      <c r="G9689" s="247" t="s">
        <v>2751</v>
      </c>
      <c r="H9689" s="169"/>
      <c r="I9689" s="287"/>
      <c r="J9689" s="285"/>
      <c r="K9689" s="21"/>
      <c r="L9689" s="21"/>
      <c r="M9689" s="21"/>
      <c r="N9689" s="22">
        <f t="shared" si="2"/>
        <v>46206</v>
      </c>
      <c r="O9689" s="23">
        <f>'RESOLUCIONES EPG'!$N9689-'RESOLUCIONES EPG'!$D9689</f>
        <v>674</v>
      </c>
    </row>
    <row r="9690" ht="15.75" customHeight="1">
      <c r="B9690" s="73"/>
      <c r="C9690" s="351">
        <v>835.0</v>
      </c>
      <c r="D9690" s="130">
        <v>45532.0</v>
      </c>
      <c r="E9690" s="73" t="s">
        <v>4917</v>
      </c>
      <c r="F9690" s="130" t="s">
        <v>11814</v>
      </c>
      <c r="G9690" s="247" t="s">
        <v>2751</v>
      </c>
      <c r="H9690" s="169"/>
      <c r="I9690" s="287"/>
      <c r="J9690" s="285"/>
      <c r="K9690" s="21"/>
      <c r="L9690" s="21"/>
      <c r="M9690" s="21"/>
      <c r="N9690" s="22">
        <f t="shared" si="2"/>
        <v>46206</v>
      </c>
      <c r="O9690" s="23">
        <f>'RESOLUCIONES EPG'!$N9690-'RESOLUCIONES EPG'!$D9690</f>
        <v>674</v>
      </c>
    </row>
    <row r="9691" ht="15.75" customHeight="1">
      <c r="B9691" s="73"/>
      <c r="C9691" s="351">
        <v>836.0</v>
      </c>
      <c r="D9691" s="130">
        <v>45537.0</v>
      </c>
      <c r="E9691" s="73" t="s">
        <v>4688</v>
      </c>
      <c r="F9691" s="130" t="s">
        <v>10589</v>
      </c>
      <c r="G9691" s="73" t="s">
        <v>9965</v>
      </c>
      <c r="H9691" s="300"/>
      <c r="I9691" s="287"/>
      <c r="J9691" s="285"/>
      <c r="K9691" s="21"/>
      <c r="L9691" s="21"/>
      <c r="M9691" s="21"/>
      <c r="N9691" s="22">
        <f t="shared" si="2"/>
        <v>46206</v>
      </c>
      <c r="O9691" s="23">
        <f>'RESOLUCIONES EPG'!$N9691-'RESOLUCIONES EPG'!$D9691</f>
        <v>669</v>
      </c>
    </row>
    <row r="9692" ht="15.75" customHeight="1">
      <c r="B9692" s="73"/>
      <c r="C9692" s="351">
        <v>837.0</v>
      </c>
      <c r="D9692" s="130">
        <v>45537.0</v>
      </c>
      <c r="E9692" s="73" t="s">
        <v>10298</v>
      </c>
      <c r="F9692" s="130" t="s">
        <v>10299</v>
      </c>
      <c r="G9692" s="73" t="s">
        <v>2751</v>
      </c>
      <c r="H9692" s="331"/>
      <c r="I9692" s="287"/>
      <c r="J9692" s="285"/>
      <c r="K9692" s="21"/>
      <c r="L9692" s="21"/>
      <c r="M9692" s="21"/>
      <c r="N9692" s="22">
        <f t="shared" si="2"/>
        <v>46206</v>
      </c>
      <c r="O9692" s="23">
        <f>'RESOLUCIONES EPG'!$N9692-'RESOLUCIONES EPG'!$D9692</f>
        <v>669</v>
      </c>
    </row>
    <row r="9693" ht="15.75" customHeight="1">
      <c r="B9693" s="73"/>
      <c r="C9693" s="351">
        <v>838.0</v>
      </c>
      <c r="D9693" s="130">
        <v>45537.0</v>
      </c>
      <c r="E9693" s="73" t="s">
        <v>8510</v>
      </c>
      <c r="F9693" s="130" t="s">
        <v>8511</v>
      </c>
      <c r="G9693" s="73" t="s">
        <v>2751</v>
      </c>
      <c r="H9693" s="169"/>
      <c r="I9693" s="287"/>
      <c r="J9693" s="285"/>
      <c r="K9693" s="21"/>
      <c r="L9693" s="21"/>
      <c r="M9693" s="21"/>
      <c r="N9693" s="22">
        <f t="shared" si="2"/>
        <v>46206</v>
      </c>
      <c r="O9693" s="23">
        <f>'RESOLUCIONES EPG'!$N9693-'RESOLUCIONES EPG'!$D9693</f>
        <v>669</v>
      </c>
    </row>
    <row r="9694" ht="15.75" customHeight="1">
      <c r="B9694" s="73"/>
      <c r="C9694" s="351">
        <v>839.0</v>
      </c>
      <c r="D9694" s="130">
        <v>45537.0</v>
      </c>
      <c r="E9694" s="73" t="s">
        <v>11313</v>
      </c>
      <c r="F9694" s="130" t="s">
        <v>11815</v>
      </c>
      <c r="G9694" s="73" t="s">
        <v>2751</v>
      </c>
      <c r="H9694" s="169"/>
      <c r="I9694" s="287"/>
      <c r="J9694" s="285"/>
      <c r="K9694" s="21"/>
      <c r="L9694" s="21"/>
      <c r="M9694" s="21"/>
      <c r="N9694" s="22">
        <f t="shared" si="2"/>
        <v>46206</v>
      </c>
      <c r="O9694" s="23">
        <f>'RESOLUCIONES EPG'!$N9694-'RESOLUCIONES EPG'!$D9694</f>
        <v>669</v>
      </c>
    </row>
    <row r="9695" ht="15.75" customHeight="1">
      <c r="B9695" s="73"/>
      <c r="C9695" s="351">
        <v>840.0</v>
      </c>
      <c r="D9695" s="130">
        <v>45537.0</v>
      </c>
      <c r="E9695" s="73" t="s">
        <v>11604</v>
      </c>
      <c r="F9695" s="130" t="s">
        <v>11816</v>
      </c>
      <c r="G9695" s="73" t="s">
        <v>2751</v>
      </c>
      <c r="H9695" s="169"/>
      <c r="I9695" s="287"/>
      <c r="J9695" s="285"/>
      <c r="K9695" s="21"/>
      <c r="L9695" s="21"/>
      <c r="M9695" s="21"/>
      <c r="N9695" s="22">
        <f t="shared" si="2"/>
        <v>46206</v>
      </c>
      <c r="O9695" s="23">
        <f>'RESOLUCIONES EPG'!$N9695-'RESOLUCIONES EPG'!$D9695</f>
        <v>669</v>
      </c>
    </row>
    <row r="9696" ht="15.75" customHeight="1">
      <c r="B9696" s="73"/>
      <c r="C9696" s="351">
        <v>841.0</v>
      </c>
      <c r="D9696" s="130">
        <v>45537.0</v>
      </c>
      <c r="E9696" s="73" t="s">
        <v>11606</v>
      </c>
      <c r="F9696" s="130" t="s">
        <v>11817</v>
      </c>
      <c r="G9696" s="73" t="s">
        <v>2751</v>
      </c>
      <c r="H9696" s="169"/>
      <c r="I9696" s="287"/>
      <c r="J9696" s="285"/>
      <c r="K9696" s="21"/>
      <c r="L9696" s="21"/>
      <c r="M9696" s="21"/>
      <c r="N9696" s="22">
        <f t="shared" si="2"/>
        <v>46206</v>
      </c>
      <c r="O9696" s="23">
        <f>'RESOLUCIONES EPG'!$N9696-'RESOLUCIONES EPG'!$D9696</f>
        <v>669</v>
      </c>
    </row>
    <row r="9697" ht="15.75" customHeight="1">
      <c r="B9697" s="73"/>
      <c r="C9697" s="351">
        <v>842.0</v>
      </c>
      <c r="D9697" s="130">
        <v>45537.0</v>
      </c>
      <c r="E9697" s="73" t="s">
        <v>11818</v>
      </c>
      <c r="F9697" s="130" t="s">
        <v>11733</v>
      </c>
      <c r="G9697" s="73" t="s">
        <v>2751</v>
      </c>
      <c r="H9697" s="169"/>
      <c r="I9697" s="287"/>
      <c r="J9697" s="285"/>
      <c r="K9697" s="21"/>
      <c r="L9697" s="21"/>
      <c r="M9697" s="21"/>
      <c r="N9697" s="22">
        <f t="shared" si="2"/>
        <v>46206</v>
      </c>
      <c r="O9697" s="23">
        <f>'RESOLUCIONES EPG'!$N9697-'RESOLUCIONES EPG'!$D9697</f>
        <v>669</v>
      </c>
    </row>
    <row r="9698" ht="15.75" customHeight="1">
      <c r="B9698" s="73"/>
      <c r="C9698" s="351">
        <v>843.0</v>
      </c>
      <c r="D9698" s="130">
        <v>45537.0</v>
      </c>
      <c r="E9698" s="73" t="s">
        <v>11819</v>
      </c>
      <c r="F9698" s="130" t="s">
        <v>11820</v>
      </c>
      <c r="G9698" s="73" t="s">
        <v>2751</v>
      </c>
      <c r="H9698" s="169"/>
      <c r="I9698" s="287"/>
      <c r="J9698" s="285"/>
      <c r="K9698" s="21"/>
      <c r="L9698" s="21"/>
      <c r="M9698" s="21"/>
      <c r="N9698" s="22">
        <f t="shared" si="2"/>
        <v>46206</v>
      </c>
      <c r="O9698" s="23">
        <f>'RESOLUCIONES EPG'!$N9698-'RESOLUCIONES EPG'!$D9698</f>
        <v>669</v>
      </c>
    </row>
    <row r="9699" ht="15.75" customHeight="1">
      <c r="B9699" s="73"/>
      <c r="C9699" s="351">
        <v>844.0</v>
      </c>
      <c r="D9699" s="130">
        <v>45537.0</v>
      </c>
      <c r="E9699" s="73" t="s">
        <v>11205</v>
      </c>
      <c r="F9699" s="130" t="s">
        <v>11821</v>
      </c>
      <c r="G9699" s="73" t="s">
        <v>2751</v>
      </c>
      <c r="H9699" s="169"/>
      <c r="I9699" s="287"/>
      <c r="J9699" s="285"/>
      <c r="K9699" s="21"/>
      <c r="L9699" s="21"/>
      <c r="M9699" s="21"/>
      <c r="N9699" s="22">
        <f t="shared" si="2"/>
        <v>46206</v>
      </c>
      <c r="O9699" s="23">
        <f>'RESOLUCIONES EPG'!$N9699-'RESOLUCIONES EPG'!$D9699</f>
        <v>669</v>
      </c>
    </row>
    <row r="9700" ht="15.75" customHeight="1">
      <c r="B9700" s="73"/>
      <c r="C9700" s="351">
        <v>845.0</v>
      </c>
      <c r="D9700" s="130">
        <v>45538.0</v>
      </c>
      <c r="E9700" s="73" t="s">
        <v>11499</v>
      </c>
      <c r="F9700" s="130" t="s">
        <v>11822</v>
      </c>
      <c r="G9700" s="73" t="s">
        <v>2751</v>
      </c>
      <c r="H9700" s="169"/>
      <c r="I9700" s="287"/>
      <c r="J9700" s="285"/>
      <c r="K9700" s="21"/>
      <c r="L9700" s="21"/>
      <c r="M9700" s="21"/>
      <c r="N9700" s="22">
        <f t="shared" si="2"/>
        <v>46206</v>
      </c>
      <c r="O9700" s="23">
        <f>'RESOLUCIONES EPG'!$N9700-'RESOLUCIONES EPG'!$D9700</f>
        <v>668</v>
      </c>
    </row>
    <row r="9701" ht="15.75" customHeight="1">
      <c r="B9701" s="73"/>
      <c r="C9701" s="351">
        <v>846.0</v>
      </c>
      <c r="D9701" s="130">
        <v>45537.0</v>
      </c>
      <c r="E9701" s="73" t="s">
        <v>11520</v>
      </c>
      <c r="F9701" s="130" t="s">
        <v>11823</v>
      </c>
      <c r="G9701" s="73" t="s">
        <v>2751</v>
      </c>
      <c r="H9701" s="169"/>
      <c r="I9701" s="287"/>
      <c r="J9701" s="285"/>
      <c r="K9701" s="21"/>
      <c r="L9701" s="21"/>
      <c r="M9701" s="21"/>
      <c r="N9701" s="22">
        <f t="shared" si="2"/>
        <v>46206</v>
      </c>
      <c r="O9701" s="23">
        <f>'RESOLUCIONES EPG'!$N9701-'RESOLUCIONES EPG'!$D9701</f>
        <v>669</v>
      </c>
    </row>
    <row r="9702" ht="15.75" customHeight="1">
      <c r="B9702" s="73"/>
      <c r="C9702" s="351">
        <v>847.0</v>
      </c>
      <c r="D9702" s="130">
        <v>45537.0</v>
      </c>
      <c r="E9702" s="73" t="s">
        <v>10890</v>
      </c>
      <c r="F9702" s="130" t="s">
        <v>11471</v>
      </c>
      <c r="G9702" s="73" t="s">
        <v>11556</v>
      </c>
      <c r="H9702" s="169"/>
      <c r="I9702" s="287"/>
      <c r="J9702" s="285"/>
      <c r="K9702" s="21"/>
      <c r="L9702" s="21"/>
      <c r="M9702" s="21"/>
      <c r="N9702" s="22">
        <f t="shared" si="2"/>
        <v>46206</v>
      </c>
      <c r="O9702" s="23">
        <f>'RESOLUCIONES EPG'!$N9702-'RESOLUCIONES EPG'!$D9702</f>
        <v>669</v>
      </c>
    </row>
    <row r="9703" ht="15.75" customHeight="1">
      <c r="B9703" s="73"/>
      <c r="C9703" s="351">
        <v>848.0</v>
      </c>
      <c r="D9703" s="130">
        <v>45537.0</v>
      </c>
      <c r="E9703" s="73" t="s">
        <v>2122</v>
      </c>
      <c r="F9703" s="130" t="s">
        <v>11824</v>
      </c>
      <c r="G9703" s="73" t="s">
        <v>11825</v>
      </c>
      <c r="H9703" s="169"/>
      <c r="I9703" s="287"/>
      <c r="J9703" s="285"/>
      <c r="K9703" s="21"/>
      <c r="L9703" s="21"/>
      <c r="M9703" s="21"/>
      <c r="N9703" s="22">
        <f t="shared" si="2"/>
        <v>46206</v>
      </c>
      <c r="O9703" s="23">
        <f>'RESOLUCIONES EPG'!$N9703-'RESOLUCIONES EPG'!$D9703</f>
        <v>669</v>
      </c>
    </row>
    <row r="9704" ht="15.75" customHeight="1">
      <c r="B9704" s="73"/>
      <c r="C9704" s="351">
        <v>849.0</v>
      </c>
      <c r="D9704" s="373">
        <v>45537.0</v>
      </c>
      <c r="E9704" s="374" t="s">
        <v>11826</v>
      </c>
      <c r="F9704" s="373" t="s">
        <v>11042</v>
      </c>
      <c r="G9704" s="374" t="s">
        <v>11556</v>
      </c>
      <c r="H9704" s="294"/>
      <c r="I9704" s="287"/>
      <c r="J9704" s="285"/>
      <c r="K9704" s="21"/>
      <c r="L9704" s="21"/>
      <c r="M9704" s="21"/>
      <c r="N9704" s="22">
        <f t="shared" si="2"/>
        <v>46206</v>
      </c>
      <c r="O9704" s="23">
        <f>'RESOLUCIONES EPG'!$N9704-'RESOLUCIONES EPG'!$D9704</f>
        <v>669</v>
      </c>
    </row>
    <row r="9705" ht="15.75" customHeight="1">
      <c r="B9705" s="73"/>
      <c r="C9705" s="351">
        <v>850.0</v>
      </c>
      <c r="D9705" s="130">
        <v>45538.0</v>
      </c>
      <c r="E9705" s="73" t="s">
        <v>9582</v>
      </c>
      <c r="F9705" s="130" t="s">
        <v>9583</v>
      </c>
      <c r="G9705" s="73" t="s">
        <v>8629</v>
      </c>
      <c r="H9705" s="294"/>
      <c r="I9705" s="287"/>
      <c r="J9705" s="285"/>
      <c r="K9705" s="21"/>
      <c r="L9705" s="21"/>
      <c r="M9705" s="21"/>
      <c r="N9705" s="22">
        <f t="shared" si="2"/>
        <v>46206</v>
      </c>
      <c r="O9705" s="23">
        <f>'RESOLUCIONES EPG'!$N9705-'RESOLUCIONES EPG'!$D9705</f>
        <v>668</v>
      </c>
    </row>
    <row r="9706" ht="15.75" customHeight="1">
      <c r="B9706" s="73"/>
      <c r="C9706" s="351">
        <v>851.0</v>
      </c>
      <c r="D9706" s="130">
        <v>45538.0</v>
      </c>
      <c r="E9706" s="73" t="s">
        <v>10077</v>
      </c>
      <c r="F9706" s="130" t="s">
        <v>10078</v>
      </c>
      <c r="G9706" s="73" t="s">
        <v>11434</v>
      </c>
      <c r="H9706" s="169"/>
      <c r="I9706" s="287"/>
      <c r="J9706" s="285"/>
      <c r="K9706" s="21"/>
      <c r="L9706" s="21"/>
      <c r="M9706" s="21"/>
      <c r="N9706" s="22">
        <f t="shared" si="2"/>
        <v>46206</v>
      </c>
      <c r="O9706" s="23">
        <f>'RESOLUCIONES EPG'!$N9706-'RESOLUCIONES EPG'!$D9706</f>
        <v>668</v>
      </c>
    </row>
    <row r="9707" ht="15.75" customHeight="1">
      <c r="B9707" s="73"/>
      <c r="C9707" s="351">
        <v>852.0</v>
      </c>
      <c r="D9707" s="130">
        <v>45538.0</v>
      </c>
      <c r="E9707" s="73" t="s">
        <v>3107</v>
      </c>
      <c r="F9707" s="130" t="s">
        <v>3108</v>
      </c>
      <c r="G9707" s="73" t="s">
        <v>18</v>
      </c>
      <c r="H9707" s="169" t="s">
        <v>11325</v>
      </c>
      <c r="I9707" s="292"/>
      <c r="J9707" s="293"/>
      <c r="K9707" s="21"/>
      <c r="L9707" s="21"/>
      <c r="M9707" s="21"/>
      <c r="N9707" s="22">
        <f t="shared" si="2"/>
        <v>46206</v>
      </c>
      <c r="O9707" s="23">
        <f>'RESOLUCIONES EPG'!$N9707-'RESOLUCIONES EPG'!$D9707</f>
        <v>668</v>
      </c>
    </row>
    <row r="9708" ht="15.75" customHeight="1">
      <c r="B9708" s="73"/>
      <c r="C9708" s="351">
        <v>853.0</v>
      </c>
      <c r="D9708" s="130">
        <v>45538.0</v>
      </c>
      <c r="E9708" s="73" t="s">
        <v>3574</v>
      </c>
      <c r="F9708" s="130" t="s">
        <v>455</v>
      </c>
      <c r="G9708" s="73" t="s">
        <v>18</v>
      </c>
      <c r="H9708" s="169" t="s">
        <v>11665</v>
      </c>
      <c r="I9708" s="287"/>
      <c r="J9708" s="285"/>
      <c r="K9708" s="21"/>
      <c r="L9708" s="21"/>
      <c r="M9708" s="21"/>
      <c r="N9708" s="22">
        <f t="shared" si="2"/>
        <v>46206</v>
      </c>
      <c r="O9708" s="23">
        <f>'RESOLUCIONES EPG'!$N9708-'RESOLUCIONES EPG'!$D9708</f>
        <v>668</v>
      </c>
    </row>
    <row r="9709" ht="15.75" customHeight="1">
      <c r="B9709" s="73"/>
      <c r="C9709" s="351">
        <v>854.0</v>
      </c>
      <c r="D9709" s="130">
        <v>45538.0</v>
      </c>
      <c r="E9709" s="73" t="s">
        <v>9467</v>
      </c>
      <c r="F9709" s="130" t="s">
        <v>11827</v>
      </c>
      <c r="G9709" s="73" t="s">
        <v>18</v>
      </c>
      <c r="H9709" s="169" t="s">
        <v>11828</v>
      </c>
      <c r="I9709" s="287"/>
      <c r="J9709" s="285"/>
      <c r="K9709" s="21"/>
      <c r="L9709" s="21"/>
      <c r="M9709" s="21"/>
      <c r="N9709" s="22">
        <f t="shared" si="2"/>
        <v>46206</v>
      </c>
      <c r="O9709" s="23">
        <f>'RESOLUCIONES EPG'!$N9709-'RESOLUCIONES EPG'!$D9709</f>
        <v>668</v>
      </c>
    </row>
    <row r="9710" ht="15.75" customHeight="1">
      <c r="B9710" s="73"/>
      <c r="C9710" s="351">
        <v>855.0</v>
      </c>
      <c r="D9710" s="130">
        <v>45538.0</v>
      </c>
      <c r="E9710" s="73" t="s">
        <v>11829</v>
      </c>
      <c r="F9710" s="130" t="s">
        <v>11830</v>
      </c>
      <c r="G9710" s="73" t="s">
        <v>18</v>
      </c>
      <c r="H9710" s="294" t="s">
        <v>11831</v>
      </c>
      <c r="I9710" s="287"/>
      <c r="J9710" s="285"/>
      <c r="K9710" s="21"/>
      <c r="L9710" s="21"/>
      <c r="M9710" s="21"/>
      <c r="N9710" s="22">
        <f t="shared" si="2"/>
        <v>46206</v>
      </c>
      <c r="O9710" s="23">
        <f>'RESOLUCIONES EPG'!$N9710-'RESOLUCIONES EPG'!$D9710</f>
        <v>668</v>
      </c>
    </row>
    <row r="9711" ht="15.75" customHeight="1">
      <c r="B9711" s="73"/>
      <c r="C9711" s="351">
        <v>856.0</v>
      </c>
      <c r="D9711" s="130">
        <v>45538.0</v>
      </c>
      <c r="E9711" s="73" t="s">
        <v>1473</v>
      </c>
      <c r="F9711" s="130" t="s">
        <v>1344</v>
      </c>
      <c r="G9711" s="73" t="s">
        <v>18</v>
      </c>
      <c r="H9711" s="169" t="s">
        <v>6603</v>
      </c>
      <c r="I9711" s="287"/>
      <c r="J9711" s="285"/>
      <c r="K9711" s="21"/>
      <c r="L9711" s="21"/>
      <c r="M9711" s="21"/>
      <c r="N9711" s="22">
        <f t="shared" si="2"/>
        <v>46206</v>
      </c>
      <c r="O9711" s="23">
        <f>'RESOLUCIONES EPG'!$N9711-'RESOLUCIONES EPG'!$D9711</f>
        <v>668</v>
      </c>
    </row>
    <row r="9712" ht="15.75" customHeight="1">
      <c r="B9712" s="73"/>
      <c r="C9712" s="351">
        <v>857.0</v>
      </c>
      <c r="D9712" s="130">
        <v>45538.0</v>
      </c>
      <c r="E9712" s="73" t="s">
        <v>3365</v>
      </c>
      <c r="F9712" s="130" t="s">
        <v>11832</v>
      </c>
      <c r="G9712" s="73" t="s">
        <v>18</v>
      </c>
      <c r="H9712" s="169" t="s">
        <v>11828</v>
      </c>
      <c r="I9712" s="287"/>
      <c r="J9712" s="285"/>
      <c r="K9712" s="21"/>
      <c r="L9712" s="21"/>
      <c r="M9712" s="21"/>
      <c r="N9712" s="22">
        <f t="shared" si="2"/>
        <v>46206</v>
      </c>
      <c r="O9712" s="23">
        <f>'RESOLUCIONES EPG'!$N9712-'RESOLUCIONES EPG'!$D9712</f>
        <v>668</v>
      </c>
    </row>
    <row r="9713" ht="15.75" customHeight="1">
      <c r="B9713" s="73"/>
      <c r="C9713" s="351">
        <v>858.0</v>
      </c>
      <c r="D9713" s="130">
        <v>45538.0</v>
      </c>
      <c r="E9713" s="73" t="s">
        <v>9149</v>
      </c>
      <c r="F9713" s="130" t="s">
        <v>9150</v>
      </c>
      <c r="G9713" s="73" t="s">
        <v>8629</v>
      </c>
      <c r="H9713" s="169"/>
      <c r="I9713" s="287"/>
      <c r="J9713" s="285"/>
      <c r="K9713" s="21"/>
      <c r="L9713" s="21"/>
      <c r="M9713" s="21"/>
      <c r="N9713" s="22">
        <f t="shared" si="2"/>
        <v>46206</v>
      </c>
      <c r="O9713" s="23">
        <f>'RESOLUCIONES EPG'!$N9713-'RESOLUCIONES EPG'!$D9713</f>
        <v>668</v>
      </c>
    </row>
    <row r="9714" ht="15.75" customHeight="1">
      <c r="B9714" s="73"/>
      <c r="C9714" s="351">
        <v>859.0</v>
      </c>
      <c r="D9714" s="130">
        <v>45538.0</v>
      </c>
      <c r="E9714" s="73" t="s">
        <v>3668</v>
      </c>
      <c r="F9714" s="130" t="s">
        <v>8004</v>
      </c>
      <c r="G9714" s="73" t="s">
        <v>2253</v>
      </c>
      <c r="H9714" s="169" t="s">
        <v>11833</v>
      </c>
      <c r="I9714" s="287"/>
      <c r="J9714" s="285"/>
      <c r="K9714" s="21"/>
      <c r="L9714" s="21"/>
      <c r="M9714" s="21"/>
      <c r="N9714" s="22">
        <f t="shared" si="2"/>
        <v>46206</v>
      </c>
      <c r="O9714" s="23">
        <f>'RESOLUCIONES EPG'!$N9714-'RESOLUCIONES EPG'!$D9714</f>
        <v>668</v>
      </c>
    </row>
    <row r="9715" ht="15.75" customHeight="1">
      <c r="B9715" s="73"/>
      <c r="C9715" s="351">
        <v>860.0</v>
      </c>
      <c r="D9715" s="130">
        <v>45538.0</v>
      </c>
      <c r="E9715" s="73" t="s">
        <v>2873</v>
      </c>
      <c r="F9715" s="130" t="s">
        <v>9703</v>
      </c>
      <c r="G9715" s="73" t="s">
        <v>8629</v>
      </c>
      <c r="H9715" s="169"/>
      <c r="I9715" s="287"/>
      <c r="J9715" s="285"/>
      <c r="K9715" s="21"/>
      <c r="L9715" s="21"/>
      <c r="M9715" s="21"/>
      <c r="N9715" s="22">
        <f t="shared" si="2"/>
        <v>46206</v>
      </c>
      <c r="O9715" s="23">
        <f>'RESOLUCIONES EPG'!$N9715-'RESOLUCIONES EPG'!$D9715</f>
        <v>668</v>
      </c>
    </row>
    <row r="9716" ht="15.75" customHeight="1">
      <c r="B9716" s="73"/>
      <c r="C9716" s="351">
        <v>861.0</v>
      </c>
      <c r="D9716" s="130">
        <v>45538.0</v>
      </c>
      <c r="E9716" s="73" t="s">
        <v>9125</v>
      </c>
      <c r="F9716" s="130" t="s">
        <v>9126</v>
      </c>
      <c r="G9716" s="73" t="s">
        <v>2253</v>
      </c>
      <c r="H9716" s="169" t="s">
        <v>11692</v>
      </c>
      <c r="I9716" s="287"/>
      <c r="J9716" s="285"/>
      <c r="K9716" s="21"/>
      <c r="L9716" s="21"/>
      <c r="M9716" s="21"/>
      <c r="N9716" s="22">
        <f t="shared" si="2"/>
        <v>46206</v>
      </c>
      <c r="O9716" s="23">
        <f>'RESOLUCIONES EPG'!$N9716-'RESOLUCIONES EPG'!$D9716</f>
        <v>668</v>
      </c>
    </row>
    <row r="9717" ht="15.75" customHeight="1">
      <c r="B9717" s="73"/>
      <c r="C9717" s="351">
        <v>862.0</v>
      </c>
      <c r="D9717" s="130">
        <v>45538.0</v>
      </c>
      <c r="E9717" s="73" t="s">
        <v>10431</v>
      </c>
      <c r="F9717" s="130" t="s">
        <v>10536</v>
      </c>
      <c r="G9717" s="73" t="s">
        <v>2253</v>
      </c>
      <c r="H9717" s="169" t="s">
        <v>674</v>
      </c>
      <c r="I9717" s="287"/>
      <c r="J9717" s="285"/>
      <c r="K9717" s="21"/>
      <c r="L9717" s="21"/>
      <c r="M9717" s="21"/>
      <c r="N9717" s="22">
        <f t="shared" si="2"/>
        <v>46206</v>
      </c>
      <c r="O9717" s="23">
        <f>'RESOLUCIONES EPG'!$N9717-'RESOLUCIONES EPG'!$D9717</f>
        <v>668</v>
      </c>
    </row>
    <row r="9718" ht="15.75" customHeight="1">
      <c r="B9718" s="73"/>
      <c r="C9718" s="351">
        <v>863.0</v>
      </c>
      <c r="D9718" s="130">
        <v>45538.0</v>
      </c>
      <c r="E9718" s="73" t="s">
        <v>2142</v>
      </c>
      <c r="F9718" s="130" t="s">
        <v>10535</v>
      </c>
      <c r="G9718" s="73" t="s">
        <v>2253</v>
      </c>
      <c r="H9718" s="169" t="s">
        <v>674</v>
      </c>
      <c r="I9718" s="287"/>
      <c r="J9718" s="285"/>
      <c r="K9718" s="21"/>
      <c r="L9718" s="21"/>
      <c r="M9718" s="21"/>
      <c r="N9718" s="22">
        <f t="shared" si="2"/>
        <v>46206</v>
      </c>
      <c r="O9718" s="23">
        <f>'RESOLUCIONES EPG'!$N9718-'RESOLUCIONES EPG'!$D9718</f>
        <v>668</v>
      </c>
    </row>
    <row r="9719" ht="15.75" customHeight="1">
      <c r="B9719" s="73"/>
      <c r="C9719" s="351">
        <v>864.0</v>
      </c>
      <c r="D9719" s="130">
        <v>45538.0</v>
      </c>
      <c r="E9719" s="73" t="s">
        <v>10444</v>
      </c>
      <c r="F9719" s="130" t="s">
        <v>10530</v>
      </c>
      <c r="G9719" s="73" t="s">
        <v>2253</v>
      </c>
      <c r="H9719" s="169" t="s">
        <v>674</v>
      </c>
      <c r="I9719" s="287"/>
      <c r="J9719" s="285"/>
      <c r="K9719" s="21"/>
      <c r="L9719" s="21"/>
      <c r="M9719" s="21"/>
      <c r="N9719" s="22">
        <f t="shared" si="2"/>
        <v>46206</v>
      </c>
      <c r="O9719" s="23">
        <f>'RESOLUCIONES EPG'!$N9719-'RESOLUCIONES EPG'!$D9719</f>
        <v>668</v>
      </c>
    </row>
    <row r="9720" ht="15.75" customHeight="1">
      <c r="B9720" s="73"/>
      <c r="C9720" s="351">
        <v>865.0</v>
      </c>
      <c r="D9720" s="130">
        <v>45540.0</v>
      </c>
      <c r="E9720" s="73" t="s">
        <v>11834</v>
      </c>
      <c r="F9720" s="130" t="s">
        <v>11654</v>
      </c>
      <c r="G9720" s="73" t="s">
        <v>131</v>
      </c>
      <c r="H9720" s="169"/>
      <c r="I9720" s="287"/>
      <c r="J9720" s="285"/>
      <c r="K9720" s="21"/>
      <c r="L9720" s="21"/>
      <c r="M9720" s="21"/>
      <c r="N9720" s="22">
        <f t="shared" si="2"/>
        <v>46206</v>
      </c>
      <c r="O9720" s="23">
        <f>'RESOLUCIONES EPG'!$N9720-'RESOLUCIONES EPG'!$D9720</f>
        <v>666</v>
      </c>
    </row>
    <row r="9721" ht="15.75" customHeight="1">
      <c r="B9721" s="73"/>
      <c r="C9721" s="351">
        <v>866.0</v>
      </c>
      <c r="D9721" s="130">
        <v>45541.0</v>
      </c>
      <c r="E9721" s="73" t="s">
        <v>8952</v>
      </c>
      <c r="F9721" s="130" t="s">
        <v>8953</v>
      </c>
      <c r="G9721" s="73" t="s">
        <v>1593</v>
      </c>
      <c r="H9721" s="348">
        <v>45552.0</v>
      </c>
      <c r="I9721" s="287"/>
      <c r="J9721" s="285"/>
      <c r="K9721" s="21"/>
      <c r="L9721" s="21"/>
      <c r="M9721" s="21"/>
      <c r="N9721" s="22">
        <f t="shared" si="2"/>
        <v>46206</v>
      </c>
      <c r="O9721" s="23">
        <f>'RESOLUCIONES EPG'!$N9721-'RESOLUCIONES EPG'!$D9721</f>
        <v>665</v>
      </c>
    </row>
    <row r="9722" ht="15.75" customHeight="1">
      <c r="B9722" s="73"/>
      <c r="C9722" s="351">
        <v>867.0</v>
      </c>
      <c r="D9722" s="130">
        <v>45541.0</v>
      </c>
      <c r="E9722" s="73" t="s">
        <v>1640</v>
      </c>
      <c r="F9722" s="130" t="s">
        <v>9286</v>
      </c>
      <c r="G9722" s="73" t="s">
        <v>1593</v>
      </c>
      <c r="H9722" s="267">
        <v>45553.0</v>
      </c>
      <c r="I9722" s="287"/>
      <c r="J9722" s="285"/>
      <c r="K9722" s="21"/>
      <c r="L9722" s="21"/>
      <c r="M9722" s="21"/>
      <c r="N9722" s="22">
        <f t="shared" si="2"/>
        <v>46206</v>
      </c>
      <c r="O9722" s="23">
        <f>'RESOLUCIONES EPG'!$N9722-'RESOLUCIONES EPG'!$D9722</f>
        <v>665</v>
      </c>
    </row>
    <row r="9723" ht="15.75" customHeight="1">
      <c r="B9723" s="73"/>
      <c r="C9723" s="351">
        <v>868.0</v>
      </c>
      <c r="D9723" s="130">
        <v>45541.0</v>
      </c>
      <c r="E9723" s="73" t="s">
        <v>11315</v>
      </c>
      <c r="F9723" s="130" t="s">
        <v>11316</v>
      </c>
      <c r="G9723" s="73" t="s">
        <v>8629</v>
      </c>
      <c r="H9723" s="294"/>
      <c r="I9723" s="287"/>
      <c r="J9723" s="285"/>
      <c r="K9723" s="21"/>
      <c r="L9723" s="21"/>
      <c r="M9723" s="21"/>
      <c r="N9723" s="22">
        <f t="shared" si="2"/>
        <v>46206</v>
      </c>
      <c r="O9723" s="23">
        <f>'RESOLUCIONES EPG'!$N9723-'RESOLUCIONES EPG'!$D9723</f>
        <v>665</v>
      </c>
    </row>
    <row r="9724" ht="15.75" customHeight="1">
      <c r="B9724" s="73"/>
      <c r="C9724" s="351">
        <v>869.0</v>
      </c>
      <c r="D9724" s="130">
        <v>45541.0</v>
      </c>
      <c r="E9724" s="73" t="s">
        <v>3394</v>
      </c>
      <c r="F9724" s="130" t="s">
        <v>9515</v>
      </c>
      <c r="G9724" s="73" t="s">
        <v>2253</v>
      </c>
      <c r="H9724" s="169" t="s">
        <v>11835</v>
      </c>
      <c r="I9724" s="287"/>
      <c r="J9724" s="285"/>
      <c r="K9724" s="21"/>
      <c r="L9724" s="21"/>
      <c r="M9724" s="21"/>
      <c r="N9724" s="22">
        <f t="shared" si="2"/>
        <v>46206</v>
      </c>
      <c r="O9724" s="23">
        <f>'RESOLUCIONES EPG'!$N9724-'RESOLUCIONES EPG'!$D9724</f>
        <v>665</v>
      </c>
    </row>
    <row r="9725" ht="15.75" customHeight="1">
      <c r="B9725" s="73"/>
      <c r="C9725" s="351">
        <v>870.0</v>
      </c>
      <c r="D9725" s="130">
        <v>45541.0</v>
      </c>
      <c r="E9725" s="73" t="s">
        <v>8971</v>
      </c>
      <c r="F9725" s="130" t="s">
        <v>8245</v>
      </c>
      <c r="G9725" s="73" t="s">
        <v>1624</v>
      </c>
      <c r="H9725" s="169"/>
      <c r="I9725" s="287"/>
      <c r="J9725" s="285"/>
      <c r="K9725" s="21"/>
      <c r="L9725" s="21"/>
      <c r="M9725" s="21"/>
      <c r="N9725" s="22">
        <f t="shared" si="2"/>
        <v>46206</v>
      </c>
      <c r="O9725" s="23">
        <f>'RESOLUCIONES EPG'!$N9725-'RESOLUCIONES EPG'!$D9725</f>
        <v>665</v>
      </c>
    </row>
    <row r="9726" ht="15.75" customHeight="1">
      <c r="B9726" s="73"/>
      <c r="C9726" s="351">
        <v>871.0</v>
      </c>
      <c r="D9726" s="130">
        <v>45541.0</v>
      </c>
      <c r="E9726" s="73" t="s">
        <v>8721</v>
      </c>
      <c r="F9726" s="130" t="s">
        <v>9013</v>
      </c>
      <c r="G9726" s="73" t="s">
        <v>1624</v>
      </c>
      <c r="H9726" s="169"/>
      <c r="I9726" s="287"/>
      <c r="J9726" s="285"/>
      <c r="K9726" s="21"/>
      <c r="L9726" s="21"/>
      <c r="M9726" s="21"/>
      <c r="N9726" s="22">
        <f t="shared" si="2"/>
        <v>46206</v>
      </c>
      <c r="O9726" s="23">
        <f>'RESOLUCIONES EPG'!$N9726-'RESOLUCIONES EPG'!$D9726</f>
        <v>665</v>
      </c>
    </row>
    <row r="9727" ht="15.75" customHeight="1">
      <c r="B9727" s="73"/>
      <c r="C9727" s="351">
        <v>872.0</v>
      </c>
      <c r="D9727" s="130">
        <v>45541.0</v>
      </c>
      <c r="E9727" s="73" t="s">
        <v>9071</v>
      </c>
      <c r="F9727" s="130" t="s">
        <v>9417</v>
      </c>
      <c r="G9727" s="73" t="s">
        <v>11580</v>
      </c>
      <c r="H9727" s="169"/>
      <c r="I9727" s="287"/>
      <c r="J9727" s="285"/>
      <c r="K9727" s="21"/>
      <c r="L9727" s="21"/>
      <c r="M9727" s="21"/>
      <c r="N9727" s="22">
        <f t="shared" si="2"/>
        <v>46206</v>
      </c>
      <c r="O9727" s="23">
        <f>'RESOLUCIONES EPG'!$N9727-'RESOLUCIONES EPG'!$D9727</f>
        <v>665</v>
      </c>
    </row>
    <row r="9728" ht="15.75" customHeight="1">
      <c r="B9728" s="73"/>
      <c r="C9728" s="351">
        <v>873.0</v>
      </c>
      <c r="D9728" s="130">
        <v>45545.0</v>
      </c>
      <c r="E9728" s="73" t="s">
        <v>7842</v>
      </c>
      <c r="F9728" s="130" t="s">
        <v>11339</v>
      </c>
      <c r="G9728" s="73" t="s">
        <v>1593</v>
      </c>
      <c r="H9728" s="253">
        <v>45555.0</v>
      </c>
      <c r="I9728" s="287"/>
      <c r="J9728" s="285"/>
      <c r="K9728" s="21"/>
      <c r="L9728" s="21"/>
      <c r="M9728" s="21"/>
      <c r="N9728" s="22">
        <f t="shared" si="2"/>
        <v>46206</v>
      </c>
      <c r="O9728" s="23">
        <f>'RESOLUCIONES EPG'!$N9728-'RESOLUCIONES EPG'!$D9728</f>
        <v>661</v>
      </c>
    </row>
    <row r="9729" ht="15.75" customHeight="1">
      <c r="B9729" s="73"/>
      <c r="C9729" s="351">
        <v>874.0</v>
      </c>
      <c r="D9729" s="130">
        <v>45545.0</v>
      </c>
      <c r="E9729" s="73" t="s">
        <v>3647</v>
      </c>
      <c r="F9729" s="130" t="s">
        <v>8728</v>
      </c>
      <c r="G9729" s="73" t="s">
        <v>8629</v>
      </c>
      <c r="H9729" s="169"/>
      <c r="I9729" s="287"/>
      <c r="J9729" s="285"/>
      <c r="K9729" s="21"/>
      <c r="L9729" s="21"/>
      <c r="M9729" s="21"/>
      <c r="N9729" s="22">
        <f t="shared" si="2"/>
        <v>46206</v>
      </c>
      <c r="O9729" s="23">
        <f>'RESOLUCIONES EPG'!$N9729-'RESOLUCIONES EPG'!$D9729</f>
        <v>661</v>
      </c>
    </row>
    <row r="9730" ht="15.75" customHeight="1">
      <c r="B9730" s="73"/>
      <c r="C9730" s="351">
        <v>875.0</v>
      </c>
      <c r="D9730" s="130">
        <v>45545.0</v>
      </c>
      <c r="E9730" s="73" t="s">
        <v>10969</v>
      </c>
      <c r="F9730" s="130" t="s">
        <v>10148</v>
      </c>
      <c r="G9730" s="73" t="s">
        <v>1593</v>
      </c>
      <c r="H9730" s="253">
        <v>45559.0</v>
      </c>
      <c r="I9730" s="287"/>
      <c r="J9730" s="285"/>
      <c r="K9730" s="21"/>
      <c r="L9730" s="21"/>
      <c r="M9730" s="21"/>
      <c r="N9730" s="22">
        <f t="shared" si="2"/>
        <v>46206</v>
      </c>
      <c r="O9730" s="23">
        <f>'RESOLUCIONES EPG'!$N9730-'RESOLUCIONES EPG'!$D9730</f>
        <v>661</v>
      </c>
    </row>
    <row r="9731" ht="15.75" customHeight="1">
      <c r="B9731" s="73"/>
      <c r="C9731" s="351">
        <v>876.0</v>
      </c>
      <c r="D9731" s="130">
        <v>45545.0</v>
      </c>
      <c r="E9731" s="73" t="s">
        <v>10311</v>
      </c>
      <c r="F9731" s="130" t="s">
        <v>10312</v>
      </c>
      <c r="G9731" s="73" t="s">
        <v>1593</v>
      </c>
      <c r="H9731" s="253">
        <v>45560.0</v>
      </c>
      <c r="I9731" s="287"/>
      <c r="J9731" s="285"/>
      <c r="K9731" s="21"/>
      <c r="L9731" s="21"/>
      <c r="M9731" s="21"/>
      <c r="N9731" s="22">
        <f t="shared" si="2"/>
        <v>46206</v>
      </c>
      <c r="O9731" s="23">
        <f>'RESOLUCIONES EPG'!$N9731-'RESOLUCIONES EPG'!$D9731</f>
        <v>661</v>
      </c>
    </row>
    <row r="9732" ht="15.75" customHeight="1">
      <c r="B9732" s="73"/>
      <c r="C9732" s="351">
        <v>877.0</v>
      </c>
      <c r="D9732" s="130">
        <v>45547.0</v>
      </c>
      <c r="E9732" s="73" t="s">
        <v>2688</v>
      </c>
      <c r="F9732" s="130" t="s">
        <v>11836</v>
      </c>
      <c r="G9732" s="73" t="s">
        <v>8629</v>
      </c>
      <c r="H9732" s="169"/>
      <c r="I9732" s="287"/>
      <c r="J9732" s="285"/>
      <c r="K9732" s="21"/>
      <c r="L9732" s="21"/>
      <c r="M9732" s="21"/>
      <c r="N9732" s="22">
        <f t="shared" si="2"/>
        <v>46206</v>
      </c>
      <c r="O9732" s="23">
        <f>'RESOLUCIONES EPG'!$N9732-'RESOLUCIONES EPG'!$D9732</f>
        <v>659</v>
      </c>
    </row>
    <row r="9733" ht="15.75" customHeight="1">
      <c r="B9733" s="73"/>
      <c r="C9733" s="351">
        <v>878.0</v>
      </c>
      <c r="D9733" s="130">
        <v>45547.0</v>
      </c>
      <c r="E9733" s="73" t="s">
        <v>11837</v>
      </c>
      <c r="F9733" s="130" t="s">
        <v>11838</v>
      </c>
      <c r="G9733" s="73" t="s">
        <v>18</v>
      </c>
      <c r="H9733" s="169" t="s">
        <v>7972</v>
      </c>
      <c r="I9733" s="287"/>
      <c r="J9733" s="285"/>
      <c r="K9733" s="21"/>
      <c r="L9733" s="21"/>
      <c r="M9733" s="21"/>
      <c r="N9733" s="22">
        <f t="shared" si="2"/>
        <v>46206</v>
      </c>
      <c r="O9733" s="23">
        <f>'RESOLUCIONES EPG'!$N9733-'RESOLUCIONES EPG'!$D9733</f>
        <v>659</v>
      </c>
    </row>
    <row r="9734" ht="15.75" customHeight="1">
      <c r="B9734" s="73"/>
      <c r="C9734" s="351">
        <v>879.0</v>
      </c>
      <c r="D9734" s="130">
        <v>45547.0</v>
      </c>
      <c r="E9734" s="73" t="s">
        <v>11839</v>
      </c>
      <c r="F9734" s="130" t="s">
        <v>11840</v>
      </c>
      <c r="G9734" s="73" t="s">
        <v>18</v>
      </c>
      <c r="H9734" s="169" t="s">
        <v>7972</v>
      </c>
      <c r="I9734" s="287"/>
      <c r="J9734" s="285"/>
      <c r="K9734" s="21"/>
      <c r="L9734" s="21"/>
      <c r="M9734" s="21"/>
      <c r="N9734" s="22">
        <f t="shared" si="2"/>
        <v>46206</v>
      </c>
      <c r="O9734" s="23">
        <f>'RESOLUCIONES EPG'!$N9734-'RESOLUCIONES EPG'!$D9734</f>
        <v>659</v>
      </c>
    </row>
    <row r="9735" ht="15.75" customHeight="1">
      <c r="B9735" s="73"/>
      <c r="C9735" s="351">
        <v>880.0</v>
      </c>
      <c r="D9735" s="130">
        <v>45547.0</v>
      </c>
      <c r="E9735" s="73" t="s">
        <v>11841</v>
      </c>
      <c r="F9735" s="130" t="s">
        <v>11842</v>
      </c>
      <c r="G9735" s="73" t="s">
        <v>18</v>
      </c>
      <c r="H9735" s="169" t="s">
        <v>11843</v>
      </c>
      <c r="I9735" s="287"/>
      <c r="J9735" s="285"/>
      <c r="K9735" s="21"/>
      <c r="L9735" s="21"/>
      <c r="M9735" s="21"/>
      <c r="N9735" s="22">
        <f t="shared" si="2"/>
        <v>46206</v>
      </c>
      <c r="O9735" s="23">
        <f>'RESOLUCIONES EPG'!$N9735-'RESOLUCIONES EPG'!$D9735</f>
        <v>659</v>
      </c>
    </row>
    <row r="9736" ht="15.75" customHeight="1">
      <c r="B9736" s="73"/>
      <c r="C9736" s="351">
        <v>881.0</v>
      </c>
      <c r="D9736" s="130">
        <v>45547.0</v>
      </c>
      <c r="E9736" s="73" t="s">
        <v>11844</v>
      </c>
      <c r="F9736" s="130" t="s">
        <v>11845</v>
      </c>
      <c r="G9736" s="73" t="s">
        <v>18</v>
      </c>
      <c r="H9736" s="169" t="s">
        <v>3057</v>
      </c>
      <c r="I9736" s="287"/>
      <c r="J9736" s="285"/>
      <c r="K9736" s="21"/>
      <c r="L9736" s="21"/>
      <c r="M9736" s="21"/>
      <c r="N9736" s="22">
        <f t="shared" si="2"/>
        <v>46206</v>
      </c>
      <c r="O9736" s="23">
        <f>'RESOLUCIONES EPG'!$N9736-'RESOLUCIONES EPG'!$D9736</f>
        <v>659</v>
      </c>
    </row>
    <row r="9737" ht="15.75" customHeight="1">
      <c r="B9737" s="73"/>
      <c r="C9737" s="351">
        <v>882.0</v>
      </c>
      <c r="D9737" s="130">
        <v>45547.0</v>
      </c>
      <c r="E9737" s="73" t="s">
        <v>11846</v>
      </c>
      <c r="F9737" s="130" t="s">
        <v>11847</v>
      </c>
      <c r="G9737" s="73" t="s">
        <v>18</v>
      </c>
      <c r="H9737" s="357" t="s">
        <v>11766</v>
      </c>
      <c r="I9737" s="287"/>
      <c r="J9737" s="285"/>
      <c r="K9737" s="21"/>
      <c r="L9737" s="21"/>
      <c r="M9737" s="21"/>
      <c r="N9737" s="22">
        <f t="shared" si="2"/>
        <v>46206</v>
      </c>
      <c r="O9737" s="23">
        <f>'RESOLUCIONES EPG'!$N9737-'RESOLUCIONES EPG'!$D9737</f>
        <v>659</v>
      </c>
    </row>
    <row r="9738" ht="15.75" customHeight="1">
      <c r="B9738" s="73"/>
      <c r="C9738" s="351">
        <v>883.0</v>
      </c>
      <c r="D9738" s="130">
        <v>45547.0</v>
      </c>
      <c r="E9738" s="73" t="s">
        <v>11848</v>
      </c>
      <c r="F9738" s="130" t="s">
        <v>11849</v>
      </c>
      <c r="G9738" s="73" t="s">
        <v>18</v>
      </c>
      <c r="H9738" s="169" t="s">
        <v>11850</v>
      </c>
      <c r="I9738" s="287"/>
      <c r="J9738" s="285"/>
      <c r="K9738" s="21"/>
      <c r="L9738" s="21"/>
      <c r="M9738" s="21"/>
      <c r="N9738" s="22">
        <f t="shared" si="2"/>
        <v>46206</v>
      </c>
      <c r="O9738" s="23">
        <f>'RESOLUCIONES EPG'!$N9738-'RESOLUCIONES EPG'!$D9738</f>
        <v>659</v>
      </c>
    </row>
    <row r="9739" ht="15.75" customHeight="1">
      <c r="B9739" s="73"/>
      <c r="C9739" s="351">
        <v>884.0</v>
      </c>
      <c r="D9739" s="130">
        <v>45547.0</v>
      </c>
      <c r="E9739" s="73" t="s">
        <v>11851</v>
      </c>
      <c r="F9739" s="130" t="s">
        <v>11852</v>
      </c>
      <c r="G9739" s="73" t="s">
        <v>18</v>
      </c>
      <c r="H9739" s="169" t="s">
        <v>11853</v>
      </c>
      <c r="I9739" s="287"/>
      <c r="J9739" s="285"/>
      <c r="K9739" s="21"/>
      <c r="L9739" s="21"/>
      <c r="M9739" s="21"/>
      <c r="N9739" s="22">
        <f t="shared" si="2"/>
        <v>46206</v>
      </c>
      <c r="O9739" s="23">
        <f>'RESOLUCIONES EPG'!$N9739-'RESOLUCIONES EPG'!$D9739</f>
        <v>659</v>
      </c>
    </row>
    <row r="9740" ht="15.75" customHeight="1">
      <c r="B9740" s="73"/>
      <c r="C9740" s="351">
        <v>885.0</v>
      </c>
      <c r="D9740" s="130">
        <v>45547.0</v>
      </c>
      <c r="E9740" s="73" t="s">
        <v>11854</v>
      </c>
      <c r="F9740" s="130" t="s">
        <v>11855</v>
      </c>
      <c r="G9740" s="73" t="s">
        <v>18</v>
      </c>
      <c r="H9740" s="169" t="s">
        <v>143</v>
      </c>
      <c r="I9740" s="287"/>
      <c r="J9740" s="285"/>
      <c r="K9740" s="21"/>
      <c r="L9740" s="21"/>
      <c r="M9740" s="21"/>
      <c r="N9740" s="22">
        <f t="shared" si="2"/>
        <v>46206</v>
      </c>
      <c r="O9740" s="23">
        <f>'RESOLUCIONES EPG'!$N9740-'RESOLUCIONES EPG'!$D9740</f>
        <v>659</v>
      </c>
    </row>
    <row r="9741" ht="15.75" customHeight="1">
      <c r="B9741" s="73"/>
      <c r="C9741" s="351">
        <v>886.0</v>
      </c>
      <c r="D9741" s="130">
        <v>45547.0</v>
      </c>
      <c r="E9741" s="73" t="s">
        <v>11856</v>
      </c>
      <c r="F9741" s="130" t="s">
        <v>11857</v>
      </c>
      <c r="G9741" s="73" t="s">
        <v>18</v>
      </c>
      <c r="H9741" s="169" t="s">
        <v>4646</v>
      </c>
      <c r="I9741" s="287"/>
      <c r="J9741" s="285"/>
      <c r="K9741" s="21"/>
      <c r="L9741" s="21"/>
      <c r="M9741" s="21"/>
      <c r="N9741" s="22">
        <f t="shared" si="2"/>
        <v>46206</v>
      </c>
      <c r="O9741" s="23">
        <f>'RESOLUCIONES EPG'!$N9741-'RESOLUCIONES EPG'!$D9741</f>
        <v>659</v>
      </c>
    </row>
    <row r="9742" ht="15.75" customHeight="1">
      <c r="B9742" s="73"/>
      <c r="C9742" s="351">
        <v>887.0</v>
      </c>
      <c r="D9742" s="130">
        <v>45547.0</v>
      </c>
      <c r="E9742" s="73" t="s">
        <v>11858</v>
      </c>
      <c r="F9742" s="130" t="s">
        <v>11859</v>
      </c>
      <c r="G9742" s="73" t="s">
        <v>18</v>
      </c>
      <c r="H9742" s="348" t="s">
        <v>9834</v>
      </c>
      <c r="I9742" s="287"/>
      <c r="J9742" s="285"/>
      <c r="K9742" s="21"/>
      <c r="L9742" s="21"/>
      <c r="M9742" s="21"/>
      <c r="N9742" s="22">
        <f t="shared" si="2"/>
        <v>46206</v>
      </c>
      <c r="O9742" s="23">
        <f>'RESOLUCIONES EPG'!$N9742-'RESOLUCIONES EPG'!$D9742</f>
        <v>659</v>
      </c>
    </row>
    <row r="9743" ht="15.75" customHeight="1">
      <c r="B9743" s="73"/>
      <c r="C9743" s="351">
        <v>888.0</v>
      </c>
      <c r="D9743" s="130">
        <v>45547.0</v>
      </c>
      <c r="E9743" s="73" t="s">
        <v>11860</v>
      </c>
      <c r="F9743" s="130" t="s">
        <v>11861</v>
      </c>
      <c r="G9743" s="73" t="s">
        <v>18</v>
      </c>
      <c r="H9743" s="152" t="s">
        <v>11862</v>
      </c>
      <c r="I9743" s="287"/>
      <c r="J9743" s="285"/>
      <c r="K9743" s="21"/>
      <c r="L9743" s="21"/>
      <c r="M9743" s="21"/>
      <c r="N9743" s="22">
        <f t="shared" si="2"/>
        <v>46206</v>
      </c>
      <c r="O9743" s="23">
        <f>'RESOLUCIONES EPG'!$N9743-'RESOLUCIONES EPG'!$D9743</f>
        <v>659</v>
      </c>
    </row>
    <row r="9744" ht="15.75" customHeight="1">
      <c r="B9744" s="73"/>
      <c r="C9744" s="351">
        <v>889.0</v>
      </c>
      <c r="D9744" s="130">
        <v>45547.0</v>
      </c>
      <c r="E9744" s="73" t="s">
        <v>11863</v>
      </c>
      <c r="F9744" s="130" t="s">
        <v>11864</v>
      </c>
      <c r="G9744" s="73" t="s">
        <v>18</v>
      </c>
      <c r="H9744" s="169" t="s">
        <v>11865</v>
      </c>
      <c r="I9744" s="287"/>
      <c r="J9744" s="285"/>
      <c r="K9744" s="21"/>
      <c r="L9744" s="21"/>
      <c r="M9744" s="21"/>
      <c r="N9744" s="22">
        <f t="shared" si="2"/>
        <v>46206</v>
      </c>
      <c r="O9744" s="23">
        <f>'RESOLUCIONES EPG'!$N9744-'RESOLUCIONES EPG'!$D9744</f>
        <v>659</v>
      </c>
    </row>
    <row r="9745" ht="15.75" customHeight="1">
      <c r="B9745" s="73"/>
      <c r="C9745" s="351">
        <v>890.0</v>
      </c>
      <c r="D9745" s="130">
        <v>45547.0</v>
      </c>
      <c r="E9745" s="73" t="s">
        <v>3486</v>
      </c>
      <c r="F9745" s="130" t="s">
        <v>11866</v>
      </c>
      <c r="G9745" s="73" t="s">
        <v>18</v>
      </c>
      <c r="H9745" s="169" t="s">
        <v>11766</v>
      </c>
      <c r="I9745" s="287"/>
      <c r="J9745" s="285"/>
      <c r="K9745" s="21"/>
      <c r="L9745" s="21"/>
      <c r="M9745" s="21"/>
      <c r="N9745" s="22">
        <f t="shared" si="2"/>
        <v>46206</v>
      </c>
      <c r="O9745" s="23">
        <f>'RESOLUCIONES EPG'!$N9745-'RESOLUCIONES EPG'!$D9745</f>
        <v>659</v>
      </c>
    </row>
    <row r="9746" ht="15.75" customHeight="1">
      <c r="B9746" s="73"/>
      <c r="C9746" s="351">
        <v>891.0</v>
      </c>
      <c r="D9746" s="130">
        <v>45547.0</v>
      </c>
      <c r="E9746" s="73" t="s">
        <v>2142</v>
      </c>
      <c r="F9746" s="130" t="s">
        <v>11867</v>
      </c>
      <c r="G9746" s="73" t="s">
        <v>18</v>
      </c>
      <c r="H9746" s="169" t="s">
        <v>6475</v>
      </c>
      <c r="I9746" s="287"/>
      <c r="J9746" s="285"/>
      <c r="K9746" s="21"/>
      <c r="L9746" s="21"/>
      <c r="M9746" s="21"/>
      <c r="N9746" s="22">
        <f t="shared" si="2"/>
        <v>46206</v>
      </c>
      <c r="O9746" s="23">
        <f>'RESOLUCIONES EPG'!$N9746-'RESOLUCIONES EPG'!$D9746</f>
        <v>659</v>
      </c>
    </row>
    <row r="9747" ht="15.75" customHeight="1">
      <c r="B9747" s="73"/>
      <c r="C9747" s="351">
        <v>892.0</v>
      </c>
      <c r="D9747" s="130">
        <v>45547.0</v>
      </c>
      <c r="E9747" s="73" t="s">
        <v>11868</v>
      </c>
      <c r="F9747" s="130" t="s">
        <v>11869</v>
      </c>
      <c r="G9747" s="73" t="s">
        <v>18</v>
      </c>
      <c r="H9747" s="357" t="s">
        <v>2850</v>
      </c>
      <c r="I9747" s="287"/>
      <c r="J9747" s="285"/>
      <c r="K9747" s="21"/>
      <c r="L9747" s="21"/>
      <c r="M9747" s="21"/>
      <c r="N9747" s="22">
        <f t="shared" si="2"/>
        <v>46206</v>
      </c>
      <c r="O9747" s="23">
        <f>'RESOLUCIONES EPG'!$N9747-'RESOLUCIONES EPG'!$D9747</f>
        <v>659</v>
      </c>
    </row>
    <row r="9748" ht="15.75" customHeight="1">
      <c r="B9748" s="73"/>
      <c r="C9748" s="351">
        <v>893.0</v>
      </c>
      <c r="D9748" s="130">
        <v>45547.0</v>
      </c>
      <c r="E9748" s="73" t="s">
        <v>11870</v>
      </c>
      <c r="F9748" s="130" t="s">
        <v>11871</v>
      </c>
      <c r="G9748" s="73" t="s">
        <v>18</v>
      </c>
      <c r="H9748" s="169" t="s">
        <v>8962</v>
      </c>
      <c r="I9748" s="287"/>
      <c r="J9748" s="285"/>
      <c r="K9748" s="21"/>
      <c r="L9748" s="21"/>
      <c r="M9748" s="21"/>
      <c r="N9748" s="22">
        <f t="shared" si="2"/>
        <v>46206</v>
      </c>
      <c r="O9748" s="23">
        <f>'RESOLUCIONES EPG'!$N9748-'RESOLUCIONES EPG'!$D9748</f>
        <v>659</v>
      </c>
    </row>
    <row r="9749" ht="15.75" customHeight="1">
      <c r="B9749" s="73"/>
      <c r="C9749" s="351">
        <v>894.0</v>
      </c>
      <c r="D9749" s="130">
        <v>45547.0</v>
      </c>
      <c r="E9749" s="73" t="s">
        <v>1455</v>
      </c>
      <c r="F9749" s="130" t="s">
        <v>804</v>
      </c>
      <c r="G9749" s="73" t="s">
        <v>18</v>
      </c>
      <c r="H9749" s="169" t="s">
        <v>11665</v>
      </c>
      <c r="I9749" s="287"/>
      <c r="J9749" s="285"/>
      <c r="K9749" s="21"/>
      <c r="L9749" s="21"/>
      <c r="M9749" s="21"/>
      <c r="N9749" s="22">
        <f t="shared" si="2"/>
        <v>46206</v>
      </c>
      <c r="O9749" s="23">
        <f>'RESOLUCIONES EPG'!$N9749-'RESOLUCIONES EPG'!$D9749</f>
        <v>659</v>
      </c>
    </row>
    <row r="9750" ht="15.75" customHeight="1">
      <c r="B9750" s="73"/>
      <c r="C9750" s="351">
        <v>895.0</v>
      </c>
      <c r="D9750" s="130">
        <v>45547.0</v>
      </c>
      <c r="E9750" s="73" t="s">
        <v>8222</v>
      </c>
      <c r="F9750" s="130" t="s">
        <v>8223</v>
      </c>
      <c r="G9750" s="73" t="s">
        <v>18</v>
      </c>
      <c r="H9750" s="169" t="s">
        <v>11872</v>
      </c>
      <c r="I9750" s="287"/>
      <c r="J9750" s="285"/>
      <c r="K9750" s="21"/>
      <c r="L9750" s="21"/>
      <c r="M9750" s="21"/>
      <c r="N9750" s="22">
        <f t="shared" si="2"/>
        <v>46206</v>
      </c>
      <c r="O9750" s="23">
        <f>'RESOLUCIONES EPG'!$N9750-'RESOLUCIONES EPG'!$D9750</f>
        <v>659</v>
      </c>
    </row>
    <row r="9751" ht="15.75" customHeight="1">
      <c r="B9751" s="73"/>
      <c r="C9751" s="351">
        <v>896.0</v>
      </c>
      <c r="D9751" s="130">
        <v>45548.0</v>
      </c>
      <c r="E9751" s="73" t="s">
        <v>2317</v>
      </c>
      <c r="F9751" s="130" t="s">
        <v>10019</v>
      </c>
      <c r="G9751" s="73" t="s">
        <v>1624</v>
      </c>
      <c r="H9751" s="169"/>
      <c r="I9751" s="287"/>
      <c r="J9751" s="285"/>
      <c r="K9751" s="21"/>
      <c r="L9751" s="21"/>
      <c r="M9751" s="21"/>
      <c r="N9751" s="22">
        <f t="shared" si="2"/>
        <v>46206</v>
      </c>
      <c r="O9751" s="23">
        <f>'RESOLUCIONES EPG'!$N9751-'RESOLUCIONES EPG'!$D9751</f>
        <v>658</v>
      </c>
    </row>
    <row r="9752" ht="15.75" customHeight="1">
      <c r="B9752" s="73"/>
      <c r="C9752" s="351">
        <v>897.0</v>
      </c>
      <c r="D9752" s="130">
        <v>45548.0</v>
      </c>
      <c r="E9752" s="73" t="s">
        <v>2606</v>
      </c>
      <c r="F9752" s="130" t="s">
        <v>10648</v>
      </c>
      <c r="G9752" s="73" t="s">
        <v>1624</v>
      </c>
      <c r="H9752" s="169"/>
      <c r="I9752" s="287"/>
      <c r="J9752" s="285"/>
      <c r="K9752" s="21"/>
      <c r="L9752" s="21"/>
      <c r="M9752" s="21"/>
      <c r="N9752" s="22">
        <f t="shared" si="2"/>
        <v>46206</v>
      </c>
      <c r="O9752" s="23">
        <f>'RESOLUCIONES EPG'!$N9752-'RESOLUCIONES EPG'!$D9752</f>
        <v>658</v>
      </c>
    </row>
    <row r="9753" ht="15.75" customHeight="1">
      <c r="B9753" s="73"/>
      <c r="C9753" s="351">
        <v>898.0</v>
      </c>
      <c r="D9753" s="130">
        <v>45548.0</v>
      </c>
      <c r="E9753" s="73" t="s">
        <v>11099</v>
      </c>
      <c r="F9753" s="130" t="s">
        <v>11385</v>
      </c>
      <c r="G9753" s="73" t="s">
        <v>1624</v>
      </c>
      <c r="H9753" s="169"/>
      <c r="I9753" s="287"/>
      <c r="J9753" s="285"/>
      <c r="K9753" s="21"/>
      <c r="L9753" s="21"/>
      <c r="M9753" s="21"/>
      <c r="N9753" s="22">
        <f t="shared" si="2"/>
        <v>46206</v>
      </c>
      <c r="O9753" s="23">
        <f>'RESOLUCIONES EPG'!$N9753-'RESOLUCIONES EPG'!$D9753</f>
        <v>658</v>
      </c>
    </row>
    <row r="9754" ht="15.75" customHeight="1">
      <c r="B9754" s="73"/>
      <c r="C9754" s="351">
        <v>899.0</v>
      </c>
      <c r="D9754" s="130">
        <v>45548.0</v>
      </c>
      <c r="E9754" s="73" t="s">
        <v>9094</v>
      </c>
      <c r="F9754" s="130" t="s">
        <v>7759</v>
      </c>
      <c r="G9754" s="73" t="s">
        <v>1624</v>
      </c>
      <c r="H9754" s="169"/>
      <c r="I9754" s="287"/>
      <c r="J9754" s="285"/>
      <c r="K9754" s="21"/>
      <c r="L9754" s="21"/>
      <c r="M9754" s="21"/>
      <c r="N9754" s="22">
        <f t="shared" si="2"/>
        <v>46206</v>
      </c>
      <c r="O9754" s="23">
        <f>'RESOLUCIONES EPG'!$N9754-'RESOLUCIONES EPG'!$D9754</f>
        <v>658</v>
      </c>
    </row>
    <row r="9755" ht="15.75" customHeight="1">
      <c r="B9755" s="73"/>
      <c r="C9755" s="351">
        <v>900.0</v>
      </c>
      <c r="D9755" s="130">
        <v>45548.0</v>
      </c>
      <c r="E9755" s="73" t="s">
        <v>10990</v>
      </c>
      <c r="F9755" s="130" t="s">
        <v>11416</v>
      </c>
      <c r="G9755" s="73" t="s">
        <v>1624</v>
      </c>
      <c r="H9755" s="169"/>
      <c r="I9755" s="287"/>
      <c r="J9755" s="285"/>
      <c r="K9755" s="21"/>
      <c r="L9755" s="21"/>
      <c r="M9755" s="21"/>
      <c r="N9755" s="22">
        <f t="shared" si="2"/>
        <v>46206</v>
      </c>
      <c r="O9755" s="23">
        <f>'RESOLUCIONES EPG'!$N9755-'RESOLUCIONES EPG'!$D9755</f>
        <v>658</v>
      </c>
    </row>
    <row r="9756" ht="15.75" customHeight="1">
      <c r="B9756" s="73"/>
      <c r="C9756" s="351">
        <v>901.0</v>
      </c>
      <c r="D9756" s="130">
        <v>45548.0</v>
      </c>
      <c r="E9756" s="73" t="s">
        <v>8564</v>
      </c>
      <c r="F9756" s="130" t="s">
        <v>8745</v>
      </c>
      <c r="G9756" s="73" t="s">
        <v>1624</v>
      </c>
      <c r="H9756" s="169"/>
      <c r="I9756" s="287"/>
      <c r="J9756" s="285"/>
      <c r="K9756" s="21"/>
      <c r="L9756" s="21"/>
      <c r="M9756" s="21"/>
      <c r="N9756" s="22">
        <f t="shared" si="2"/>
        <v>46206</v>
      </c>
      <c r="O9756" s="23">
        <f>'RESOLUCIONES EPG'!$N9756-'RESOLUCIONES EPG'!$D9756</f>
        <v>658</v>
      </c>
    </row>
    <row r="9757" ht="15.75" customHeight="1">
      <c r="B9757" s="73"/>
      <c r="C9757" s="351">
        <v>902.0</v>
      </c>
      <c r="D9757" s="130">
        <v>45548.0</v>
      </c>
      <c r="E9757" s="73" t="s">
        <v>2897</v>
      </c>
      <c r="F9757" s="130" t="s">
        <v>9306</v>
      </c>
      <c r="G9757" s="73" t="s">
        <v>1624</v>
      </c>
      <c r="H9757" s="169"/>
      <c r="I9757" s="287"/>
      <c r="J9757" s="285"/>
      <c r="K9757" s="21"/>
      <c r="L9757" s="21"/>
      <c r="M9757" s="21"/>
      <c r="N9757" s="22">
        <f t="shared" si="2"/>
        <v>46206</v>
      </c>
      <c r="O9757" s="23">
        <f>'RESOLUCIONES EPG'!$N9757-'RESOLUCIONES EPG'!$D9757</f>
        <v>658</v>
      </c>
    </row>
    <row r="9758" ht="15.75" customHeight="1">
      <c r="B9758" s="73"/>
      <c r="C9758" s="351">
        <v>903.0</v>
      </c>
      <c r="D9758" s="130">
        <v>45548.0</v>
      </c>
      <c r="E9758" s="73" t="s">
        <v>10904</v>
      </c>
      <c r="F9758" s="130" t="s">
        <v>11330</v>
      </c>
      <c r="G9758" s="73" t="s">
        <v>1624</v>
      </c>
      <c r="H9758" s="300"/>
      <c r="I9758" s="287"/>
      <c r="J9758" s="285"/>
      <c r="K9758" s="21"/>
      <c r="L9758" s="21"/>
      <c r="M9758" s="21"/>
      <c r="N9758" s="22">
        <f t="shared" si="2"/>
        <v>46206</v>
      </c>
      <c r="O9758" s="23">
        <f>'RESOLUCIONES EPG'!$N9758-'RESOLUCIONES EPG'!$D9758</f>
        <v>658</v>
      </c>
    </row>
    <row r="9759" ht="15.75" customHeight="1">
      <c r="B9759" s="73"/>
      <c r="C9759" s="351">
        <v>904.0</v>
      </c>
      <c r="D9759" s="178">
        <v>45548.0</v>
      </c>
      <c r="E9759" s="146" t="s">
        <v>8564</v>
      </c>
      <c r="F9759" s="178" t="s">
        <v>8745</v>
      </c>
      <c r="G9759" s="146" t="s">
        <v>1624</v>
      </c>
      <c r="H9759" s="300" t="s">
        <v>11873</v>
      </c>
      <c r="I9759" s="287"/>
      <c r="J9759" s="285"/>
      <c r="K9759" s="21"/>
      <c r="L9759" s="21"/>
      <c r="M9759" s="21"/>
      <c r="N9759" s="22">
        <f t="shared" si="2"/>
        <v>46206</v>
      </c>
      <c r="O9759" s="23">
        <f>'RESOLUCIONES EPG'!$N9759-'RESOLUCIONES EPG'!$D9759</f>
        <v>658</v>
      </c>
    </row>
    <row r="9760" ht="15.75" customHeight="1">
      <c r="B9760" s="73"/>
      <c r="C9760" s="351">
        <v>905.0</v>
      </c>
      <c r="D9760" s="130">
        <v>45548.0</v>
      </c>
      <c r="E9760" s="73" t="s">
        <v>11441</v>
      </c>
      <c r="F9760" s="130" t="s">
        <v>11442</v>
      </c>
      <c r="G9760" s="73" t="s">
        <v>1624</v>
      </c>
      <c r="H9760" s="375"/>
      <c r="I9760" s="287"/>
      <c r="J9760" s="285"/>
      <c r="K9760" s="21"/>
      <c r="L9760" s="21"/>
      <c r="M9760" s="21"/>
      <c r="N9760" s="22">
        <f t="shared" si="2"/>
        <v>46206</v>
      </c>
      <c r="O9760" s="23">
        <f>'RESOLUCIONES EPG'!$N9760-'RESOLUCIONES EPG'!$D9760</f>
        <v>658</v>
      </c>
    </row>
    <row r="9761" ht="15.75" customHeight="1">
      <c r="B9761" s="73"/>
      <c r="C9761" s="351">
        <v>906.0</v>
      </c>
      <c r="D9761" s="130">
        <v>45548.0</v>
      </c>
      <c r="E9761" s="73" t="s">
        <v>11874</v>
      </c>
      <c r="F9761" s="130"/>
      <c r="G9761" s="73"/>
      <c r="H9761" s="169"/>
      <c r="I9761" s="287"/>
      <c r="J9761" s="285"/>
      <c r="K9761" s="21"/>
      <c r="L9761" s="21"/>
      <c r="M9761" s="21"/>
      <c r="N9761" s="22">
        <f t="shared" si="2"/>
        <v>46206</v>
      </c>
      <c r="O9761" s="23">
        <f>'RESOLUCIONES EPG'!$N9761-'RESOLUCIONES EPG'!$D9761</f>
        <v>658</v>
      </c>
    </row>
    <row r="9762" ht="15.75" customHeight="1">
      <c r="B9762" s="73"/>
      <c r="C9762" s="351">
        <v>907.0</v>
      </c>
      <c r="D9762" s="130">
        <v>45551.0</v>
      </c>
      <c r="E9762" s="73" t="s">
        <v>6865</v>
      </c>
      <c r="F9762" s="130" t="s">
        <v>11652</v>
      </c>
      <c r="G9762" s="73" t="s">
        <v>131</v>
      </c>
      <c r="H9762" s="169"/>
      <c r="I9762" s="296"/>
      <c r="J9762" s="296"/>
      <c r="K9762" s="21"/>
      <c r="L9762" s="21"/>
      <c r="M9762" s="21"/>
      <c r="N9762" s="22">
        <f t="shared" si="2"/>
        <v>46206</v>
      </c>
      <c r="O9762" s="23">
        <f>'RESOLUCIONES EPG'!$N9762-'RESOLUCIONES EPG'!$D9762</f>
        <v>655</v>
      </c>
    </row>
    <row r="9763" ht="15.75" customHeight="1">
      <c r="B9763" s="73"/>
      <c r="C9763" s="351">
        <v>908.0</v>
      </c>
      <c r="D9763" s="130">
        <v>45551.0</v>
      </c>
      <c r="E9763" s="73" t="s">
        <v>11144</v>
      </c>
      <c r="F9763" s="130" t="s">
        <v>11655</v>
      </c>
      <c r="G9763" s="73" t="s">
        <v>131</v>
      </c>
      <c r="H9763" s="348"/>
      <c r="I9763" s="287"/>
      <c r="J9763" s="285"/>
      <c r="K9763" s="21"/>
      <c r="L9763" s="21"/>
      <c r="M9763" s="21"/>
      <c r="N9763" s="22">
        <f t="shared" si="2"/>
        <v>46206</v>
      </c>
      <c r="O9763" s="23">
        <f>'RESOLUCIONES EPG'!$N9763-'RESOLUCIONES EPG'!$D9763</f>
        <v>655</v>
      </c>
    </row>
    <row r="9764" ht="15.75" customHeight="1">
      <c r="B9764" s="73"/>
      <c r="C9764" s="351">
        <v>909.0</v>
      </c>
      <c r="D9764" s="130">
        <v>45551.0</v>
      </c>
      <c r="E9764" s="73" t="s">
        <v>2688</v>
      </c>
      <c r="F9764" s="130" t="s">
        <v>11836</v>
      </c>
      <c r="G9764" s="73" t="s">
        <v>131</v>
      </c>
      <c r="H9764" s="300"/>
      <c r="I9764" s="287"/>
      <c r="J9764" s="285"/>
      <c r="K9764" s="21"/>
      <c r="L9764" s="21"/>
      <c r="M9764" s="21"/>
      <c r="N9764" s="22">
        <f t="shared" si="2"/>
        <v>46206</v>
      </c>
      <c r="O9764" s="23">
        <f>'RESOLUCIONES EPG'!$N9764-'RESOLUCIONES EPG'!$D9764</f>
        <v>655</v>
      </c>
    </row>
    <row r="9765" ht="15.75" customHeight="1">
      <c r="B9765" s="73"/>
      <c r="C9765" s="351">
        <v>910.0</v>
      </c>
      <c r="D9765" s="130">
        <v>45551.0</v>
      </c>
      <c r="E9765" s="73" t="s">
        <v>11875</v>
      </c>
      <c r="F9765" s="130" t="s">
        <v>11696</v>
      </c>
      <c r="G9765" s="73" t="s">
        <v>131</v>
      </c>
      <c r="H9765" s="169"/>
      <c r="I9765" s="287"/>
      <c r="J9765" s="285"/>
      <c r="K9765" s="21"/>
      <c r="L9765" s="21"/>
      <c r="M9765" s="21"/>
      <c r="N9765" s="22">
        <f t="shared" si="2"/>
        <v>46206</v>
      </c>
      <c r="O9765" s="23">
        <f>'RESOLUCIONES EPG'!$N9765-'RESOLUCIONES EPG'!$D9765</f>
        <v>655</v>
      </c>
    </row>
    <row r="9766" ht="15.75" customHeight="1">
      <c r="B9766" s="73"/>
      <c r="C9766" s="351">
        <v>911.0</v>
      </c>
      <c r="D9766" s="130">
        <v>45551.0</v>
      </c>
      <c r="E9766" s="73" t="s">
        <v>9778</v>
      </c>
      <c r="F9766" s="130" t="s">
        <v>10062</v>
      </c>
      <c r="G9766" s="73" t="s">
        <v>131</v>
      </c>
      <c r="H9766" s="169"/>
      <c r="I9766" s="287"/>
      <c r="J9766" s="285"/>
      <c r="K9766" s="21"/>
      <c r="L9766" s="21"/>
      <c r="M9766" s="21"/>
      <c r="N9766" s="22">
        <f t="shared" si="2"/>
        <v>46206</v>
      </c>
      <c r="O9766" s="23">
        <f>'RESOLUCIONES EPG'!$N9766-'RESOLUCIONES EPG'!$D9766</f>
        <v>655</v>
      </c>
    </row>
    <row r="9767" ht="15.75" customHeight="1">
      <c r="B9767" s="73"/>
      <c r="C9767" s="351">
        <v>912.0</v>
      </c>
      <c r="D9767" s="130">
        <v>45552.0</v>
      </c>
      <c r="E9767" s="73" t="s">
        <v>3461</v>
      </c>
      <c r="F9767" s="130" t="s">
        <v>8473</v>
      </c>
      <c r="G9767" s="73" t="s">
        <v>2253</v>
      </c>
      <c r="H9767" s="169" t="s">
        <v>6762</v>
      </c>
      <c r="I9767" s="287"/>
      <c r="J9767" s="285"/>
      <c r="K9767" s="21"/>
      <c r="L9767" s="21"/>
      <c r="M9767" s="21"/>
      <c r="N9767" s="22">
        <f t="shared" si="2"/>
        <v>46206</v>
      </c>
      <c r="O9767" s="23">
        <f>'RESOLUCIONES EPG'!$N9767-'RESOLUCIONES EPG'!$D9767</f>
        <v>654</v>
      </c>
    </row>
    <row r="9768" ht="15.75" customHeight="1">
      <c r="B9768" s="73"/>
      <c r="C9768" s="351">
        <v>913.0</v>
      </c>
      <c r="D9768" s="130">
        <v>45552.0</v>
      </c>
      <c r="E9768" s="73" t="s">
        <v>9637</v>
      </c>
      <c r="F9768" s="130" t="s">
        <v>9854</v>
      </c>
      <c r="G9768" s="73" t="s">
        <v>2253</v>
      </c>
      <c r="H9768" s="169" t="s">
        <v>11692</v>
      </c>
      <c r="I9768" s="287"/>
      <c r="J9768" s="285"/>
      <c r="K9768" s="21"/>
      <c r="L9768" s="21"/>
      <c r="M9768" s="21"/>
      <c r="N9768" s="22">
        <f t="shared" si="2"/>
        <v>46206</v>
      </c>
      <c r="O9768" s="23">
        <f>'RESOLUCIONES EPG'!$N9768-'RESOLUCIONES EPG'!$D9768</f>
        <v>654</v>
      </c>
    </row>
    <row r="9769" ht="15.75" customHeight="1">
      <c r="B9769" s="73"/>
      <c r="C9769" s="351">
        <v>914.0</v>
      </c>
      <c r="D9769" s="130">
        <v>45552.0</v>
      </c>
      <c r="E9769" s="73" t="s">
        <v>1727</v>
      </c>
      <c r="F9769" s="130" t="s">
        <v>8817</v>
      </c>
      <c r="G9769" s="73" t="s">
        <v>2253</v>
      </c>
      <c r="H9769" s="169" t="s">
        <v>11692</v>
      </c>
      <c r="I9769" s="287"/>
      <c r="J9769" s="285"/>
      <c r="K9769" s="21"/>
      <c r="L9769" s="21"/>
      <c r="M9769" s="21"/>
      <c r="N9769" s="22">
        <f t="shared" si="2"/>
        <v>46206</v>
      </c>
      <c r="O9769" s="23">
        <f>'RESOLUCIONES EPG'!$N9769-'RESOLUCIONES EPG'!$D9769</f>
        <v>654</v>
      </c>
    </row>
    <row r="9770" ht="15.75" customHeight="1">
      <c r="B9770" s="73"/>
      <c r="C9770" s="351">
        <v>915.0</v>
      </c>
      <c r="D9770" s="130">
        <v>45552.0</v>
      </c>
      <c r="E9770" s="73" t="s">
        <v>9582</v>
      </c>
      <c r="F9770" s="130" t="s">
        <v>9583</v>
      </c>
      <c r="G9770" s="73" t="s">
        <v>131</v>
      </c>
      <c r="H9770" s="375"/>
      <c r="I9770" s="287"/>
      <c r="J9770" s="285"/>
      <c r="K9770" s="21"/>
      <c r="L9770" s="21"/>
      <c r="M9770" s="21"/>
      <c r="N9770" s="22">
        <f t="shared" si="2"/>
        <v>46206</v>
      </c>
      <c r="O9770" s="23">
        <f>'RESOLUCIONES EPG'!$N9770-'RESOLUCIONES EPG'!$D9770</f>
        <v>654</v>
      </c>
    </row>
    <row r="9771" ht="15.75" customHeight="1">
      <c r="B9771" s="73"/>
      <c r="C9771" s="351">
        <v>916.0</v>
      </c>
      <c r="D9771" s="130">
        <v>45552.0</v>
      </c>
      <c r="E9771" s="73" t="s">
        <v>3169</v>
      </c>
      <c r="F9771" s="130" t="s">
        <v>11751</v>
      </c>
      <c r="G9771" s="73" t="s">
        <v>2751</v>
      </c>
      <c r="H9771" s="169"/>
      <c r="I9771" s="287"/>
      <c r="J9771" s="285"/>
      <c r="K9771" s="21"/>
      <c r="L9771" s="21"/>
      <c r="M9771" s="21"/>
      <c r="N9771" s="22">
        <f t="shared" si="2"/>
        <v>46206</v>
      </c>
      <c r="O9771" s="23">
        <f>'RESOLUCIONES EPG'!$N9771-'RESOLUCIONES EPG'!$D9771</f>
        <v>654</v>
      </c>
    </row>
    <row r="9772" ht="15.75" customHeight="1">
      <c r="B9772" s="73"/>
      <c r="C9772" s="351">
        <v>917.0</v>
      </c>
      <c r="D9772" s="130">
        <v>45552.0</v>
      </c>
      <c r="E9772" s="73" t="s">
        <v>11876</v>
      </c>
      <c r="F9772" s="130"/>
      <c r="G9772" s="73"/>
      <c r="H9772" s="169"/>
      <c r="I9772" s="287"/>
      <c r="J9772" s="285"/>
      <c r="K9772" s="21"/>
      <c r="L9772" s="21"/>
      <c r="M9772" s="21"/>
      <c r="N9772" s="22">
        <f t="shared" si="2"/>
        <v>46206</v>
      </c>
      <c r="O9772" s="23">
        <f>'RESOLUCIONES EPG'!$N9772-'RESOLUCIONES EPG'!$D9772</f>
        <v>654</v>
      </c>
    </row>
    <row r="9773" ht="15.75" customHeight="1">
      <c r="B9773" s="73"/>
      <c r="C9773" s="351">
        <v>918.0</v>
      </c>
      <c r="D9773" s="130">
        <v>45552.0</v>
      </c>
      <c r="E9773" s="73" t="s">
        <v>9226</v>
      </c>
      <c r="F9773" s="130" t="s">
        <v>9227</v>
      </c>
      <c r="G9773" s="73" t="s">
        <v>8629</v>
      </c>
      <c r="H9773" s="169"/>
      <c r="I9773" s="287"/>
      <c r="J9773" s="285"/>
      <c r="K9773" s="21"/>
      <c r="L9773" s="21"/>
      <c r="M9773" s="21"/>
      <c r="N9773" s="22">
        <f t="shared" si="2"/>
        <v>46206</v>
      </c>
      <c r="O9773" s="23">
        <f>'RESOLUCIONES EPG'!$N9773-'RESOLUCIONES EPG'!$D9773</f>
        <v>654</v>
      </c>
    </row>
    <row r="9774" ht="15.75" customHeight="1">
      <c r="B9774" s="73"/>
      <c r="C9774" s="351">
        <v>919.0</v>
      </c>
      <c r="D9774" s="130">
        <v>45552.0</v>
      </c>
      <c r="E9774" s="73" t="s">
        <v>11479</v>
      </c>
      <c r="F9774" s="130" t="s">
        <v>9297</v>
      </c>
      <c r="G9774" s="73" t="s">
        <v>8629</v>
      </c>
      <c r="H9774" s="169"/>
      <c r="I9774" s="287"/>
      <c r="J9774" s="285"/>
      <c r="K9774" s="21"/>
      <c r="L9774" s="21"/>
      <c r="M9774" s="21"/>
      <c r="N9774" s="22">
        <f t="shared" si="2"/>
        <v>46206</v>
      </c>
      <c r="O9774" s="23">
        <f>'RESOLUCIONES EPG'!$N9774-'RESOLUCIONES EPG'!$D9774</f>
        <v>654</v>
      </c>
    </row>
    <row r="9775" ht="15.75" customHeight="1">
      <c r="B9775" s="73"/>
      <c r="C9775" s="351">
        <v>920.0</v>
      </c>
      <c r="D9775" s="130">
        <v>45552.0</v>
      </c>
      <c r="E9775" s="73" t="s">
        <v>2925</v>
      </c>
      <c r="F9775" s="130" t="s">
        <v>11877</v>
      </c>
      <c r="G9775" s="73" t="s">
        <v>8629</v>
      </c>
      <c r="H9775" s="169"/>
      <c r="I9775" s="287"/>
      <c r="J9775" s="285"/>
      <c r="K9775" s="21"/>
      <c r="L9775" s="21"/>
      <c r="M9775" s="21"/>
      <c r="N9775" s="22">
        <f t="shared" si="2"/>
        <v>46206</v>
      </c>
      <c r="O9775" s="23">
        <f>'RESOLUCIONES EPG'!$N9775-'RESOLUCIONES EPG'!$D9775</f>
        <v>654</v>
      </c>
    </row>
    <row r="9776" ht="15.75" customHeight="1">
      <c r="B9776" s="73"/>
      <c r="C9776" s="351">
        <v>921.0</v>
      </c>
      <c r="D9776" s="130">
        <v>45552.0</v>
      </c>
      <c r="E9776" s="73" t="s">
        <v>9528</v>
      </c>
      <c r="F9776" s="130" t="s">
        <v>9529</v>
      </c>
      <c r="G9776" s="73" t="s">
        <v>8629</v>
      </c>
      <c r="H9776" s="169"/>
      <c r="I9776" s="287"/>
      <c r="J9776" s="285"/>
      <c r="K9776" s="21"/>
      <c r="L9776" s="21"/>
      <c r="M9776" s="21"/>
      <c r="N9776" s="22">
        <f t="shared" si="2"/>
        <v>46206</v>
      </c>
      <c r="O9776" s="23">
        <f>'RESOLUCIONES EPG'!$N9776-'RESOLUCIONES EPG'!$D9776</f>
        <v>654</v>
      </c>
    </row>
    <row r="9777" ht="15.75" customHeight="1">
      <c r="B9777" s="73"/>
      <c r="C9777" s="351">
        <v>922.0</v>
      </c>
      <c r="D9777" s="130">
        <v>45552.0</v>
      </c>
      <c r="E9777" s="73" t="s">
        <v>10332</v>
      </c>
      <c r="F9777" s="130" t="s">
        <v>10333</v>
      </c>
      <c r="G9777" s="73" t="s">
        <v>8629</v>
      </c>
      <c r="H9777" s="169"/>
      <c r="I9777" s="287"/>
      <c r="J9777" s="285"/>
      <c r="K9777" s="21"/>
      <c r="L9777" s="21"/>
      <c r="M9777" s="21"/>
      <c r="N9777" s="22">
        <f t="shared" si="2"/>
        <v>46206</v>
      </c>
      <c r="O9777" s="23">
        <f>'RESOLUCIONES EPG'!$N9777-'RESOLUCIONES EPG'!$D9777</f>
        <v>654</v>
      </c>
    </row>
    <row r="9778" ht="15.75" customHeight="1">
      <c r="B9778" s="73"/>
      <c r="C9778" s="351">
        <v>923.0</v>
      </c>
      <c r="D9778" s="130">
        <v>45552.0</v>
      </c>
      <c r="E9778" s="73" t="s">
        <v>9105</v>
      </c>
      <c r="F9778" s="130" t="s">
        <v>9106</v>
      </c>
      <c r="G9778" s="73" t="s">
        <v>8629</v>
      </c>
      <c r="H9778" s="294"/>
      <c r="I9778" s="287"/>
      <c r="J9778" s="285"/>
      <c r="K9778" s="21"/>
      <c r="L9778" s="21"/>
      <c r="M9778" s="21"/>
      <c r="N9778" s="22">
        <f t="shared" si="2"/>
        <v>46206</v>
      </c>
      <c r="O9778" s="23">
        <f>'RESOLUCIONES EPG'!$N9778-'RESOLUCIONES EPG'!$D9778</f>
        <v>654</v>
      </c>
    </row>
    <row r="9779" ht="15.75" customHeight="1">
      <c r="B9779" s="73"/>
      <c r="C9779" s="351">
        <v>924.0</v>
      </c>
      <c r="D9779" s="130">
        <v>45554.0</v>
      </c>
      <c r="E9779" s="73" t="s">
        <v>11878</v>
      </c>
      <c r="F9779" s="130"/>
      <c r="G9779" s="73"/>
      <c r="H9779" s="169"/>
      <c r="I9779" s="287"/>
      <c r="J9779" s="285"/>
      <c r="K9779" s="21"/>
      <c r="L9779" s="21"/>
      <c r="M9779" s="21"/>
      <c r="N9779" s="22">
        <f t="shared" si="2"/>
        <v>46206</v>
      </c>
      <c r="O9779" s="23">
        <f>'RESOLUCIONES EPG'!$N9779-'RESOLUCIONES EPG'!$D9779</f>
        <v>652</v>
      </c>
    </row>
    <row r="9780" ht="15.75" customHeight="1">
      <c r="B9780" s="73"/>
      <c r="C9780" s="351">
        <v>925.0</v>
      </c>
      <c r="D9780" s="130">
        <v>45554.0</v>
      </c>
      <c r="E9780" s="73" t="s">
        <v>10697</v>
      </c>
      <c r="F9780" s="130" t="s">
        <v>10767</v>
      </c>
      <c r="G9780" s="73" t="s">
        <v>9965</v>
      </c>
      <c r="H9780" s="169"/>
      <c r="I9780" s="287"/>
      <c r="J9780" s="285"/>
      <c r="K9780" s="21"/>
      <c r="L9780" s="21"/>
      <c r="M9780" s="21"/>
      <c r="N9780" s="22">
        <f t="shared" si="2"/>
        <v>46206</v>
      </c>
      <c r="O9780" s="23">
        <f>'RESOLUCIONES EPG'!$N9780-'RESOLUCIONES EPG'!$D9780</f>
        <v>652</v>
      </c>
    </row>
    <row r="9781" ht="15.75" customHeight="1">
      <c r="B9781" s="73"/>
      <c r="C9781" s="351">
        <v>926.0</v>
      </c>
      <c r="D9781" s="130">
        <v>45554.0</v>
      </c>
      <c r="E9781" s="73" t="s">
        <v>11879</v>
      </c>
      <c r="F9781" s="130" t="s">
        <v>11880</v>
      </c>
      <c r="G9781" s="73" t="s">
        <v>2751</v>
      </c>
      <c r="H9781" s="169"/>
      <c r="I9781" s="287"/>
      <c r="J9781" s="285"/>
      <c r="K9781" s="21"/>
      <c r="L9781" s="21"/>
      <c r="M9781" s="21"/>
      <c r="N9781" s="22">
        <f t="shared" si="2"/>
        <v>46206</v>
      </c>
      <c r="O9781" s="23">
        <f>'RESOLUCIONES EPG'!$N9781-'RESOLUCIONES EPG'!$D9781</f>
        <v>652</v>
      </c>
    </row>
    <row r="9782" ht="15.75" customHeight="1">
      <c r="B9782" s="73"/>
      <c r="C9782" s="351">
        <v>927.0</v>
      </c>
      <c r="D9782" s="130">
        <v>45554.0</v>
      </c>
      <c r="E9782" s="73" t="s">
        <v>10902</v>
      </c>
      <c r="F9782" s="130" t="s">
        <v>11881</v>
      </c>
      <c r="G9782" s="73" t="s">
        <v>2751</v>
      </c>
      <c r="H9782" s="169"/>
      <c r="I9782" s="287"/>
      <c r="J9782" s="285"/>
      <c r="K9782" s="21"/>
      <c r="L9782" s="21"/>
      <c r="M9782" s="21"/>
      <c r="N9782" s="22">
        <f t="shared" si="2"/>
        <v>46206</v>
      </c>
      <c r="O9782" s="23">
        <f>'RESOLUCIONES EPG'!$N9782-'RESOLUCIONES EPG'!$D9782</f>
        <v>652</v>
      </c>
    </row>
    <row r="9783" ht="15.75" customHeight="1">
      <c r="B9783" s="73"/>
      <c r="C9783" s="351">
        <v>928.0</v>
      </c>
      <c r="D9783" s="130">
        <v>45554.0</v>
      </c>
      <c r="E9783" s="73" t="s">
        <v>11882</v>
      </c>
      <c r="F9783" s="130" t="s">
        <v>11883</v>
      </c>
      <c r="G9783" s="73" t="s">
        <v>2751</v>
      </c>
      <c r="H9783" s="294"/>
      <c r="I9783" s="287"/>
      <c r="J9783" s="285"/>
      <c r="K9783" s="21"/>
      <c r="L9783" s="21"/>
      <c r="M9783" s="21"/>
      <c r="N9783" s="22">
        <f t="shared" si="2"/>
        <v>46206</v>
      </c>
      <c r="O9783" s="23">
        <f>'RESOLUCIONES EPG'!$N9783-'RESOLUCIONES EPG'!$D9783</f>
        <v>652</v>
      </c>
    </row>
    <row r="9784" ht="15.75" customHeight="1">
      <c r="B9784" s="73"/>
      <c r="C9784" s="351">
        <v>929.0</v>
      </c>
      <c r="D9784" s="130">
        <v>45554.0</v>
      </c>
      <c r="E9784" s="73" t="s">
        <v>11884</v>
      </c>
      <c r="F9784" s="130" t="s">
        <v>11827</v>
      </c>
      <c r="G9784" s="73" t="s">
        <v>2751</v>
      </c>
      <c r="H9784" s="294"/>
      <c r="I9784" s="287"/>
      <c r="J9784" s="285"/>
      <c r="K9784" s="21"/>
      <c r="L9784" s="21"/>
      <c r="M9784" s="21"/>
      <c r="N9784" s="22">
        <f t="shared" si="2"/>
        <v>46206</v>
      </c>
      <c r="O9784" s="23">
        <f>'RESOLUCIONES EPG'!$N9784-'RESOLUCIONES EPG'!$D9784</f>
        <v>652</v>
      </c>
    </row>
    <row r="9785" ht="15.75" customHeight="1">
      <c r="B9785" s="73"/>
      <c r="C9785" s="351">
        <v>930.0</v>
      </c>
      <c r="D9785" s="130">
        <v>45554.0</v>
      </c>
      <c r="E9785" s="73" t="s">
        <v>1682</v>
      </c>
      <c r="F9785" s="130" t="s">
        <v>11807</v>
      </c>
      <c r="G9785" s="73" t="s">
        <v>2751</v>
      </c>
      <c r="H9785" s="294"/>
      <c r="I9785" s="287"/>
      <c r="J9785" s="285"/>
      <c r="K9785" s="21"/>
      <c r="L9785" s="21"/>
      <c r="M9785" s="21"/>
      <c r="N9785" s="22">
        <f t="shared" si="2"/>
        <v>46206</v>
      </c>
      <c r="O9785" s="23">
        <f>'RESOLUCIONES EPG'!$N9785-'RESOLUCIONES EPG'!$D9785</f>
        <v>652</v>
      </c>
    </row>
    <row r="9786" ht="15.75" customHeight="1">
      <c r="B9786" s="73"/>
      <c r="C9786" s="351">
        <v>931.0</v>
      </c>
      <c r="D9786" s="130">
        <v>45554.0</v>
      </c>
      <c r="E9786" s="73" t="s">
        <v>11791</v>
      </c>
      <c r="F9786" s="130" t="s">
        <v>11792</v>
      </c>
      <c r="G9786" s="73" t="s">
        <v>2751</v>
      </c>
      <c r="H9786" s="294"/>
      <c r="I9786" s="287"/>
      <c r="J9786" s="285"/>
      <c r="K9786" s="21"/>
      <c r="L9786" s="21"/>
      <c r="M9786" s="21"/>
      <c r="N9786" s="22">
        <f t="shared" si="2"/>
        <v>46206</v>
      </c>
      <c r="O9786" s="23">
        <f>'RESOLUCIONES EPG'!$N9786-'RESOLUCIONES EPG'!$D9786</f>
        <v>652</v>
      </c>
    </row>
    <row r="9787" ht="15.75" customHeight="1">
      <c r="B9787" s="73"/>
      <c r="C9787" s="351">
        <v>932.0</v>
      </c>
      <c r="D9787" s="130">
        <v>45554.0</v>
      </c>
      <c r="E9787" s="73" t="s">
        <v>11885</v>
      </c>
      <c r="F9787" s="130" t="s">
        <v>11886</v>
      </c>
      <c r="G9787" s="73" t="s">
        <v>2751</v>
      </c>
      <c r="H9787" s="294"/>
      <c r="I9787" s="287"/>
      <c r="J9787" s="285"/>
      <c r="K9787" s="21"/>
      <c r="L9787" s="21"/>
      <c r="M9787" s="21"/>
      <c r="N9787" s="22">
        <f t="shared" si="2"/>
        <v>46206</v>
      </c>
      <c r="O9787" s="23">
        <f>'RESOLUCIONES EPG'!$N9787-'RESOLUCIONES EPG'!$D9787</f>
        <v>652</v>
      </c>
    </row>
    <row r="9788" ht="15.75" customHeight="1">
      <c r="B9788" s="73"/>
      <c r="C9788" s="351">
        <v>933.0</v>
      </c>
      <c r="D9788" s="130">
        <v>45554.0</v>
      </c>
      <c r="E9788" s="73" t="s">
        <v>11887</v>
      </c>
      <c r="F9788" s="130" t="s">
        <v>11809</v>
      </c>
      <c r="G9788" s="73" t="s">
        <v>2751</v>
      </c>
      <c r="H9788" s="294"/>
      <c r="I9788" s="287"/>
      <c r="J9788" s="285"/>
      <c r="K9788" s="21"/>
      <c r="L9788" s="21"/>
      <c r="M9788" s="21"/>
      <c r="N9788" s="22">
        <f t="shared" si="2"/>
        <v>46206</v>
      </c>
      <c r="O9788" s="23">
        <f>'RESOLUCIONES EPG'!$N9788-'RESOLUCIONES EPG'!$D9788</f>
        <v>652</v>
      </c>
    </row>
    <row r="9789" ht="15.75" customHeight="1">
      <c r="B9789" s="73"/>
      <c r="C9789" s="351">
        <v>934.0</v>
      </c>
      <c r="D9789" s="130">
        <v>45554.0</v>
      </c>
      <c r="E9789" s="73" t="s">
        <v>7199</v>
      </c>
      <c r="F9789" s="130" t="s">
        <v>6810</v>
      </c>
      <c r="G9789" s="73" t="s">
        <v>2751</v>
      </c>
      <c r="H9789" s="375"/>
      <c r="I9789" s="287"/>
      <c r="J9789" s="285"/>
      <c r="K9789" s="21"/>
      <c r="L9789" s="21"/>
      <c r="M9789" s="21"/>
      <c r="N9789" s="22">
        <f t="shared" si="2"/>
        <v>46206</v>
      </c>
      <c r="O9789" s="23">
        <f>'RESOLUCIONES EPG'!$N9789-'RESOLUCIONES EPG'!$D9789</f>
        <v>652</v>
      </c>
    </row>
    <row r="9790" ht="15.75" customHeight="1">
      <c r="B9790" s="73"/>
      <c r="C9790" s="351">
        <v>935.0</v>
      </c>
      <c r="D9790" s="130">
        <v>45554.0</v>
      </c>
      <c r="E9790" s="73" t="s">
        <v>11888</v>
      </c>
      <c r="F9790" s="130" t="s">
        <v>11889</v>
      </c>
      <c r="G9790" s="73" t="s">
        <v>2751</v>
      </c>
      <c r="H9790" s="294"/>
      <c r="I9790" s="287"/>
      <c r="J9790" s="285"/>
      <c r="K9790" s="21"/>
      <c r="L9790" s="21"/>
      <c r="M9790" s="21"/>
      <c r="N9790" s="22">
        <f t="shared" si="2"/>
        <v>46206</v>
      </c>
      <c r="O9790" s="23">
        <f>'RESOLUCIONES EPG'!$N9790-'RESOLUCIONES EPG'!$D9790</f>
        <v>652</v>
      </c>
    </row>
    <row r="9791" ht="15.75" customHeight="1">
      <c r="B9791" s="73"/>
      <c r="C9791" s="351">
        <v>936.0</v>
      </c>
      <c r="D9791" s="130">
        <v>45554.0</v>
      </c>
      <c r="E9791" s="73" t="s">
        <v>11890</v>
      </c>
      <c r="F9791" s="130" t="s">
        <v>11755</v>
      </c>
      <c r="G9791" s="73" t="s">
        <v>2751</v>
      </c>
      <c r="H9791" s="294"/>
      <c r="I9791" s="287"/>
      <c r="J9791" s="285"/>
      <c r="K9791" s="21"/>
      <c r="L9791" s="21"/>
      <c r="M9791" s="21"/>
      <c r="N9791" s="22">
        <f t="shared" si="2"/>
        <v>46206</v>
      </c>
      <c r="O9791" s="23">
        <f>'RESOLUCIONES EPG'!$N9791-'RESOLUCIONES EPG'!$D9791</f>
        <v>652</v>
      </c>
    </row>
    <row r="9792" ht="15.75" customHeight="1">
      <c r="B9792" s="73"/>
      <c r="C9792" s="351">
        <v>937.0</v>
      </c>
      <c r="D9792" s="130">
        <v>45554.0</v>
      </c>
      <c r="E9792" s="73" t="s">
        <v>11891</v>
      </c>
      <c r="F9792" s="130" t="s">
        <v>11741</v>
      </c>
      <c r="G9792" s="73" t="s">
        <v>2751</v>
      </c>
      <c r="H9792" s="294"/>
      <c r="I9792" s="287"/>
      <c r="J9792" s="285"/>
      <c r="K9792" s="21"/>
      <c r="L9792" s="21"/>
      <c r="M9792" s="21"/>
      <c r="N9792" s="22">
        <f t="shared" si="2"/>
        <v>46206</v>
      </c>
      <c r="O9792" s="23">
        <f>'RESOLUCIONES EPG'!$N9792-'RESOLUCIONES EPG'!$D9792</f>
        <v>652</v>
      </c>
    </row>
    <row r="9793" ht="15.75" customHeight="1">
      <c r="B9793" s="73"/>
      <c r="C9793" s="351">
        <v>938.0</v>
      </c>
      <c r="D9793" s="130">
        <v>45554.0</v>
      </c>
      <c r="E9793" s="73" t="s">
        <v>3365</v>
      </c>
      <c r="F9793" s="130" t="s">
        <v>11832</v>
      </c>
      <c r="G9793" s="73" t="s">
        <v>2751</v>
      </c>
      <c r="H9793" s="294"/>
      <c r="I9793" s="287"/>
      <c r="J9793" s="285"/>
      <c r="K9793" s="21"/>
      <c r="L9793" s="21"/>
      <c r="M9793" s="21"/>
      <c r="N9793" s="22">
        <f t="shared" si="2"/>
        <v>46206</v>
      </c>
      <c r="O9793" s="23">
        <f>'RESOLUCIONES EPG'!$N9793-'RESOLUCIONES EPG'!$D9793</f>
        <v>652</v>
      </c>
    </row>
    <row r="9794" ht="15.75" customHeight="1">
      <c r="B9794" s="73"/>
      <c r="C9794" s="351">
        <v>939.0</v>
      </c>
      <c r="D9794" s="130">
        <v>45554.0</v>
      </c>
      <c r="E9794" s="73" t="s">
        <v>3107</v>
      </c>
      <c r="F9794" s="130" t="s">
        <v>3108</v>
      </c>
      <c r="G9794" s="73" t="s">
        <v>2751</v>
      </c>
      <c r="H9794" s="294"/>
      <c r="I9794" s="287"/>
      <c r="J9794" s="285"/>
      <c r="K9794" s="21"/>
      <c r="L9794" s="21"/>
      <c r="M9794" s="21"/>
      <c r="N9794" s="22">
        <f t="shared" si="2"/>
        <v>46206</v>
      </c>
      <c r="O9794" s="23">
        <f>'RESOLUCIONES EPG'!$N9794-'RESOLUCIONES EPG'!$D9794</f>
        <v>652</v>
      </c>
    </row>
    <row r="9795" ht="15.75" customHeight="1">
      <c r="B9795" s="73"/>
      <c r="C9795" s="351">
        <v>940.0</v>
      </c>
      <c r="D9795" s="130">
        <v>45554.0</v>
      </c>
      <c r="E9795" s="73" t="s">
        <v>9482</v>
      </c>
      <c r="F9795" s="130" t="s">
        <v>11892</v>
      </c>
      <c r="G9795" s="73" t="s">
        <v>2751</v>
      </c>
      <c r="H9795" s="169"/>
      <c r="I9795" s="287"/>
      <c r="J9795" s="285"/>
      <c r="K9795" s="21"/>
      <c r="L9795" s="21"/>
      <c r="M9795" s="21"/>
      <c r="N9795" s="22">
        <f t="shared" si="2"/>
        <v>46206</v>
      </c>
      <c r="O9795" s="23">
        <f>'RESOLUCIONES EPG'!$N9795-'RESOLUCIONES EPG'!$D9795</f>
        <v>652</v>
      </c>
    </row>
    <row r="9796" ht="15.75" customHeight="1">
      <c r="B9796" s="21"/>
      <c r="C9796" s="351">
        <v>941.0</v>
      </c>
      <c r="D9796" s="130">
        <v>45558.0</v>
      </c>
      <c r="E9796" s="73" t="s">
        <v>9149</v>
      </c>
      <c r="F9796" s="130" t="s">
        <v>9150</v>
      </c>
      <c r="G9796" s="73" t="s">
        <v>131</v>
      </c>
      <c r="H9796" s="169"/>
      <c r="I9796" s="287"/>
      <c r="J9796" s="21"/>
      <c r="K9796" s="21"/>
      <c r="L9796" s="21"/>
      <c r="M9796" s="21"/>
      <c r="N9796" s="22">
        <f t="shared" si="2"/>
        <v>46206</v>
      </c>
      <c r="O9796" s="23">
        <f>'RESOLUCIONES EPG'!$N9796-'RESOLUCIONES EPG'!$D9796</f>
        <v>648</v>
      </c>
    </row>
    <row r="9797" ht="15.75" customHeight="1">
      <c r="B9797" s="21"/>
      <c r="C9797" s="351">
        <v>942.0</v>
      </c>
      <c r="D9797" s="130">
        <v>45558.0</v>
      </c>
      <c r="E9797" s="73" t="s">
        <v>11893</v>
      </c>
      <c r="F9797" s="130" t="s">
        <v>8970</v>
      </c>
      <c r="G9797" s="73" t="s">
        <v>131</v>
      </c>
      <c r="H9797" s="169"/>
      <c r="I9797" s="287"/>
      <c r="J9797" s="21"/>
      <c r="K9797" s="21"/>
      <c r="L9797" s="21"/>
      <c r="M9797" s="21"/>
      <c r="N9797" s="22">
        <f t="shared" si="2"/>
        <v>46206</v>
      </c>
      <c r="O9797" s="23">
        <f>'RESOLUCIONES EPG'!$N9797-'RESOLUCIONES EPG'!$D9797</f>
        <v>648</v>
      </c>
    </row>
    <row r="9798" ht="15.75" customHeight="1">
      <c r="B9798" s="21"/>
      <c r="C9798" s="351">
        <v>943.0</v>
      </c>
      <c r="D9798" s="130">
        <v>45558.0</v>
      </c>
      <c r="E9798" s="73" t="s">
        <v>11315</v>
      </c>
      <c r="F9798" s="130" t="s">
        <v>11316</v>
      </c>
      <c r="G9798" s="73" t="s">
        <v>131</v>
      </c>
      <c r="H9798" s="169"/>
      <c r="I9798" s="287"/>
      <c r="J9798" s="21"/>
      <c r="K9798" s="21"/>
      <c r="L9798" s="21"/>
      <c r="M9798" s="21"/>
      <c r="N9798" s="22">
        <f t="shared" si="2"/>
        <v>46206</v>
      </c>
      <c r="O9798" s="23">
        <f>'RESOLUCIONES EPG'!$N9798-'RESOLUCIONES EPG'!$D9798</f>
        <v>648</v>
      </c>
    </row>
    <row r="9799" ht="15.75" customHeight="1">
      <c r="B9799" s="21"/>
      <c r="C9799" s="351">
        <v>944.0</v>
      </c>
      <c r="D9799" s="130">
        <v>45558.0</v>
      </c>
      <c r="E9799" s="73" t="s">
        <v>4688</v>
      </c>
      <c r="F9799" s="130" t="s">
        <v>10492</v>
      </c>
      <c r="G9799" s="73" t="s">
        <v>131</v>
      </c>
      <c r="H9799" s="169"/>
      <c r="I9799" s="287"/>
      <c r="J9799" s="21"/>
      <c r="K9799" s="21"/>
      <c r="L9799" s="21"/>
      <c r="M9799" s="21"/>
      <c r="N9799" s="22">
        <f t="shared" si="2"/>
        <v>46206</v>
      </c>
      <c r="O9799" s="23">
        <f>'RESOLUCIONES EPG'!$N9799-'RESOLUCIONES EPG'!$D9799</f>
        <v>648</v>
      </c>
    </row>
    <row r="9800" ht="15.75" customHeight="1">
      <c r="B9800" s="21"/>
      <c r="C9800" s="351">
        <v>945.0</v>
      </c>
      <c r="D9800" s="130">
        <v>45558.0</v>
      </c>
      <c r="E9800" s="73" t="s">
        <v>9456</v>
      </c>
      <c r="F9800" s="130" t="s">
        <v>9511</v>
      </c>
      <c r="G9800" s="73" t="s">
        <v>11612</v>
      </c>
      <c r="H9800" s="169"/>
      <c r="I9800" s="287"/>
      <c r="J9800" s="21"/>
      <c r="K9800" s="21"/>
      <c r="L9800" s="21"/>
      <c r="M9800" s="21"/>
      <c r="N9800" s="22">
        <f t="shared" si="2"/>
        <v>46206</v>
      </c>
      <c r="O9800" s="23">
        <f>'RESOLUCIONES EPG'!$N9800-'RESOLUCIONES EPG'!$D9800</f>
        <v>648</v>
      </c>
    </row>
    <row r="9801" ht="15.75" customHeight="1">
      <c r="B9801" s="21"/>
      <c r="C9801" s="351">
        <v>946.0</v>
      </c>
      <c r="D9801" s="130">
        <v>45558.0</v>
      </c>
      <c r="E9801" s="73" t="s">
        <v>11894</v>
      </c>
      <c r="F9801" s="130" t="s">
        <v>11895</v>
      </c>
      <c r="G9801" s="73" t="s">
        <v>18</v>
      </c>
      <c r="H9801" s="169"/>
      <c r="I9801" s="287"/>
      <c r="J9801" s="21"/>
      <c r="K9801" s="21"/>
      <c r="L9801" s="21"/>
      <c r="M9801" s="21"/>
      <c r="N9801" s="22">
        <f t="shared" si="2"/>
        <v>46206</v>
      </c>
      <c r="O9801" s="23">
        <f>'RESOLUCIONES EPG'!$N9801-'RESOLUCIONES EPG'!$D9801</f>
        <v>648</v>
      </c>
    </row>
    <row r="9802" ht="15.75" customHeight="1">
      <c r="B9802" s="21"/>
      <c r="C9802" s="351">
        <v>947.0</v>
      </c>
      <c r="D9802" s="130">
        <v>45559.0</v>
      </c>
      <c r="E9802" s="73" t="s">
        <v>3077</v>
      </c>
      <c r="F9802" s="130" t="s">
        <v>9196</v>
      </c>
      <c r="G9802" s="73" t="s">
        <v>11896</v>
      </c>
      <c r="H9802" s="169"/>
      <c r="I9802" s="287"/>
      <c r="J9802" s="21"/>
      <c r="K9802" s="21"/>
      <c r="L9802" s="21"/>
      <c r="M9802" s="21"/>
      <c r="N9802" s="22">
        <f t="shared" si="2"/>
        <v>46206</v>
      </c>
      <c r="O9802" s="23">
        <f>'RESOLUCIONES EPG'!$N9802-'RESOLUCIONES EPG'!$D9802</f>
        <v>647</v>
      </c>
    </row>
    <row r="9803" ht="15.75" customHeight="1">
      <c r="B9803" s="21"/>
      <c r="C9803" s="351">
        <v>948.0</v>
      </c>
      <c r="D9803" s="130">
        <v>45559.0</v>
      </c>
      <c r="E9803" s="73" t="s">
        <v>11897</v>
      </c>
      <c r="F9803" s="130" t="s">
        <v>11806</v>
      </c>
      <c r="G9803" s="73" t="s">
        <v>2751</v>
      </c>
      <c r="H9803" s="169"/>
      <c r="I9803" s="287"/>
      <c r="J9803" s="21"/>
      <c r="K9803" s="21"/>
      <c r="L9803" s="21"/>
      <c r="M9803" s="21"/>
      <c r="N9803" s="22">
        <f t="shared" si="2"/>
        <v>46206</v>
      </c>
      <c r="O9803" s="23">
        <f>'RESOLUCIONES EPG'!$N9803-'RESOLUCIONES EPG'!$D9803</f>
        <v>647</v>
      </c>
    </row>
    <row r="9804" ht="15.75" customHeight="1">
      <c r="B9804" s="21"/>
      <c r="C9804" s="351">
        <v>949.0</v>
      </c>
      <c r="D9804" s="130">
        <v>45559.0</v>
      </c>
      <c r="E9804" s="73" t="s">
        <v>11898</v>
      </c>
      <c r="F9804" s="130" t="s">
        <v>11899</v>
      </c>
      <c r="G9804" s="73" t="s">
        <v>2751</v>
      </c>
      <c r="H9804" s="300"/>
      <c r="I9804" s="287"/>
      <c r="J9804" s="21"/>
      <c r="K9804" s="21"/>
      <c r="L9804" s="21"/>
      <c r="M9804" s="21"/>
      <c r="N9804" s="22">
        <f t="shared" si="2"/>
        <v>46206</v>
      </c>
      <c r="O9804" s="23">
        <f>'RESOLUCIONES EPG'!$N9804-'RESOLUCIONES EPG'!$D9804</f>
        <v>647</v>
      </c>
    </row>
    <row r="9805" ht="15.75" customHeight="1">
      <c r="B9805" s="21"/>
      <c r="C9805" s="351">
        <v>950.0</v>
      </c>
      <c r="D9805" s="130">
        <v>45559.0</v>
      </c>
      <c r="E9805" s="73" t="s">
        <v>11839</v>
      </c>
      <c r="F9805" s="130" t="s">
        <v>11840</v>
      </c>
      <c r="G9805" s="73" t="s">
        <v>2751</v>
      </c>
      <c r="H9805" s="169"/>
      <c r="I9805" s="287"/>
      <c r="J9805" s="21"/>
      <c r="K9805" s="21"/>
      <c r="L9805" s="21"/>
      <c r="M9805" s="21"/>
      <c r="N9805" s="22">
        <f t="shared" si="2"/>
        <v>46206</v>
      </c>
      <c r="O9805" s="23">
        <f>'RESOLUCIONES EPG'!$N9805-'RESOLUCIONES EPG'!$D9805</f>
        <v>647</v>
      </c>
    </row>
    <row r="9806" ht="15.75" customHeight="1">
      <c r="B9806" s="21"/>
      <c r="C9806" s="351">
        <v>951.0</v>
      </c>
      <c r="D9806" s="130">
        <v>45559.0</v>
      </c>
      <c r="E9806" s="73" t="s">
        <v>10626</v>
      </c>
      <c r="F9806" s="130" t="s">
        <v>11900</v>
      </c>
      <c r="G9806" s="73" t="s">
        <v>2751</v>
      </c>
      <c r="H9806" s="300"/>
      <c r="I9806" s="287"/>
      <c r="J9806" s="21"/>
      <c r="K9806" s="21"/>
      <c r="L9806" s="21"/>
      <c r="M9806" s="21"/>
      <c r="N9806" s="22">
        <f t="shared" si="2"/>
        <v>46206</v>
      </c>
      <c r="O9806" s="23">
        <f>'RESOLUCIONES EPG'!$N9806-'RESOLUCIONES EPG'!$D9806</f>
        <v>647</v>
      </c>
    </row>
    <row r="9807" ht="15.75" customHeight="1">
      <c r="B9807" s="21"/>
      <c r="C9807" s="351">
        <v>952.0</v>
      </c>
      <c r="D9807" s="130">
        <v>45559.0</v>
      </c>
      <c r="E9807" s="219" t="s">
        <v>11780</v>
      </c>
      <c r="F9807" s="130" t="s">
        <v>11781</v>
      </c>
      <c r="G9807" s="73" t="s">
        <v>2751</v>
      </c>
      <c r="H9807" s="300" t="s">
        <v>11901</v>
      </c>
      <c r="I9807" s="287"/>
      <c r="J9807" s="21"/>
      <c r="K9807" s="21"/>
      <c r="L9807" s="21"/>
      <c r="M9807" s="21"/>
      <c r="N9807" s="22">
        <f t="shared" si="2"/>
        <v>46206</v>
      </c>
      <c r="O9807" s="23">
        <f>'RESOLUCIONES EPG'!$N9807-'RESOLUCIONES EPG'!$D9807</f>
        <v>647</v>
      </c>
    </row>
    <row r="9808" ht="15.75" customHeight="1">
      <c r="B9808" s="21"/>
      <c r="C9808" s="351">
        <v>953.0</v>
      </c>
      <c r="D9808" s="130">
        <v>45559.0</v>
      </c>
      <c r="E9808" s="73" t="s">
        <v>11902</v>
      </c>
      <c r="F9808" s="130" t="s">
        <v>11744</v>
      </c>
      <c r="G9808" s="73" t="s">
        <v>2751</v>
      </c>
      <c r="H9808" s="294"/>
      <c r="I9808" s="287"/>
      <c r="J9808" s="21"/>
      <c r="K9808" s="21"/>
      <c r="L9808" s="21"/>
      <c r="M9808" s="21"/>
      <c r="N9808" s="22">
        <f t="shared" si="2"/>
        <v>46206</v>
      </c>
      <c r="O9808" s="23">
        <f>'RESOLUCIONES EPG'!$N9808-'RESOLUCIONES EPG'!$D9808</f>
        <v>647</v>
      </c>
    </row>
    <row r="9809" ht="15.75" customHeight="1">
      <c r="B9809" s="21"/>
      <c r="C9809" s="351">
        <v>954.0</v>
      </c>
      <c r="D9809" s="130">
        <v>45559.0</v>
      </c>
      <c r="E9809" s="73" t="s">
        <v>1473</v>
      </c>
      <c r="F9809" s="130" t="s">
        <v>1344</v>
      </c>
      <c r="G9809" s="73" t="s">
        <v>2751</v>
      </c>
      <c r="H9809" s="300"/>
      <c r="I9809" s="287"/>
      <c r="J9809" s="21"/>
      <c r="K9809" s="21"/>
      <c r="L9809" s="21"/>
      <c r="M9809" s="21"/>
      <c r="N9809" s="22">
        <f t="shared" si="2"/>
        <v>46206</v>
      </c>
      <c r="O9809" s="23">
        <f>'RESOLUCIONES EPG'!$N9809-'RESOLUCIONES EPG'!$D9809</f>
        <v>647</v>
      </c>
    </row>
    <row r="9810" ht="15.75" customHeight="1">
      <c r="B9810" s="21"/>
      <c r="C9810" s="351">
        <v>955.0</v>
      </c>
      <c r="D9810" s="130">
        <v>45559.0</v>
      </c>
      <c r="E9810" s="73" t="s">
        <v>11782</v>
      </c>
      <c r="F9810" s="130" t="s">
        <v>11783</v>
      </c>
      <c r="G9810" s="73" t="s">
        <v>2751</v>
      </c>
      <c r="H9810" s="169"/>
      <c r="I9810" s="287"/>
      <c r="J9810" s="21"/>
      <c r="K9810" s="21"/>
      <c r="L9810" s="21"/>
      <c r="M9810" s="21"/>
      <c r="N9810" s="22">
        <f t="shared" si="2"/>
        <v>46206</v>
      </c>
      <c r="O9810" s="23">
        <f>'RESOLUCIONES EPG'!$N9810-'RESOLUCIONES EPG'!$D9810</f>
        <v>647</v>
      </c>
    </row>
    <row r="9811" ht="15.75" customHeight="1">
      <c r="B9811" s="21"/>
      <c r="C9811" s="351">
        <v>956.0</v>
      </c>
      <c r="D9811" s="130">
        <v>45559.0</v>
      </c>
      <c r="E9811" s="73" t="s">
        <v>11745</v>
      </c>
      <c r="F9811" s="130" t="s">
        <v>11746</v>
      </c>
      <c r="G9811" s="73" t="s">
        <v>2751</v>
      </c>
      <c r="H9811" s="169"/>
      <c r="I9811" s="287"/>
      <c r="J9811" s="21"/>
      <c r="K9811" s="21"/>
      <c r="L9811" s="21"/>
      <c r="M9811" s="21"/>
      <c r="N9811" s="22">
        <f t="shared" si="2"/>
        <v>46206</v>
      </c>
      <c r="O9811" s="23">
        <f>'RESOLUCIONES EPG'!$N9811-'RESOLUCIONES EPG'!$D9811</f>
        <v>647</v>
      </c>
    </row>
    <row r="9812" ht="15.75" customHeight="1">
      <c r="B9812" s="21"/>
      <c r="C9812" s="351">
        <v>957.0</v>
      </c>
      <c r="D9812" s="130">
        <v>45559.0</v>
      </c>
      <c r="E9812" s="73" t="s">
        <v>11903</v>
      </c>
      <c r="F9812" s="130" t="s">
        <v>11734</v>
      </c>
      <c r="G9812" s="73" t="s">
        <v>2751</v>
      </c>
      <c r="H9812" s="169"/>
      <c r="I9812" s="287"/>
      <c r="J9812" s="21"/>
      <c r="K9812" s="21"/>
      <c r="L9812" s="21"/>
      <c r="M9812" s="21"/>
      <c r="N9812" s="22">
        <f t="shared" si="2"/>
        <v>46206</v>
      </c>
      <c r="O9812" s="23">
        <f>'RESOLUCIONES EPG'!$N9812-'RESOLUCIONES EPG'!$D9812</f>
        <v>647</v>
      </c>
    </row>
    <row r="9813" ht="15.75" customHeight="1">
      <c r="B9813" s="21"/>
      <c r="C9813" s="351">
        <v>958.0</v>
      </c>
      <c r="D9813" s="130">
        <v>45559.0</v>
      </c>
      <c r="E9813" s="73" t="s">
        <v>11904</v>
      </c>
      <c r="F9813" s="130" t="s">
        <v>11770</v>
      </c>
      <c r="G9813" s="73" t="s">
        <v>2751</v>
      </c>
      <c r="H9813" s="169"/>
      <c r="I9813" s="287"/>
      <c r="J9813" s="21"/>
      <c r="K9813" s="21"/>
      <c r="L9813" s="21"/>
      <c r="M9813" s="21"/>
      <c r="N9813" s="22">
        <f t="shared" si="2"/>
        <v>46206</v>
      </c>
      <c r="O9813" s="23">
        <f>'RESOLUCIONES EPG'!$N9813-'RESOLUCIONES EPG'!$D9813</f>
        <v>647</v>
      </c>
    </row>
    <row r="9814" ht="15.75" customHeight="1">
      <c r="B9814" s="21"/>
      <c r="C9814" s="351">
        <v>959.0</v>
      </c>
      <c r="D9814" s="130">
        <v>45559.0</v>
      </c>
      <c r="E9814" s="73" t="s">
        <v>11905</v>
      </c>
      <c r="F9814" s="130" t="s">
        <v>11721</v>
      </c>
      <c r="G9814" s="73" t="s">
        <v>2751</v>
      </c>
      <c r="H9814" s="169"/>
      <c r="I9814" s="287"/>
      <c r="J9814" s="21"/>
      <c r="K9814" s="21"/>
      <c r="L9814" s="21"/>
      <c r="M9814" s="21"/>
      <c r="N9814" s="22">
        <f t="shared" si="2"/>
        <v>46206</v>
      </c>
      <c r="O9814" s="23">
        <f>'RESOLUCIONES EPG'!$N9814-'RESOLUCIONES EPG'!$D9814</f>
        <v>647</v>
      </c>
    </row>
    <row r="9815" ht="15.75" customHeight="1">
      <c r="B9815" s="21"/>
      <c r="C9815" s="351">
        <v>960.0</v>
      </c>
      <c r="D9815" s="130">
        <v>45559.0</v>
      </c>
      <c r="E9815" s="73" t="s">
        <v>11600</v>
      </c>
      <c r="F9815" s="130" t="s">
        <v>11906</v>
      </c>
      <c r="G9815" s="73" t="s">
        <v>2751</v>
      </c>
      <c r="H9815" s="169"/>
      <c r="I9815" s="287"/>
      <c r="J9815" s="21"/>
      <c r="K9815" s="21"/>
      <c r="L9815" s="21"/>
      <c r="M9815" s="21"/>
      <c r="N9815" s="22">
        <f t="shared" si="2"/>
        <v>46206</v>
      </c>
      <c r="O9815" s="23">
        <f>'RESOLUCIONES EPG'!$N9815-'RESOLUCIONES EPG'!$D9815</f>
        <v>647</v>
      </c>
    </row>
    <row r="9816" ht="15.75" customHeight="1">
      <c r="B9816" s="21"/>
      <c r="C9816" s="351">
        <v>961.0</v>
      </c>
      <c r="D9816" s="130">
        <v>45561.0</v>
      </c>
      <c r="E9816" s="73" t="s">
        <v>11636</v>
      </c>
      <c r="F9816" s="130" t="s">
        <v>10165</v>
      </c>
      <c r="G9816" s="73" t="s">
        <v>131</v>
      </c>
      <c r="H9816" s="169"/>
      <c r="I9816" s="287"/>
      <c r="J9816" s="21"/>
      <c r="K9816" s="21"/>
      <c r="L9816" s="21"/>
      <c r="M9816" s="21"/>
      <c r="N9816" s="22">
        <f t="shared" si="2"/>
        <v>46206</v>
      </c>
      <c r="O9816" s="23">
        <f>'RESOLUCIONES EPG'!$N9816-'RESOLUCIONES EPG'!$D9816</f>
        <v>645</v>
      </c>
    </row>
    <row r="9817" ht="15.75" customHeight="1">
      <c r="B9817" s="21"/>
      <c r="C9817" s="351">
        <v>962.0</v>
      </c>
      <c r="D9817" s="130">
        <v>45561.0</v>
      </c>
      <c r="E9817" s="73" t="s">
        <v>11482</v>
      </c>
      <c r="F9817" s="130" t="s">
        <v>11483</v>
      </c>
      <c r="G9817" s="73" t="s">
        <v>1593</v>
      </c>
      <c r="H9817" s="267">
        <v>45568.0</v>
      </c>
      <c r="I9817" s="287"/>
      <c r="J9817" s="21"/>
      <c r="K9817" s="21"/>
      <c r="L9817" s="21"/>
      <c r="M9817" s="21"/>
      <c r="N9817" s="22">
        <f t="shared" si="2"/>
        <v>46206</v>
      </c>
      <c r="O9817" s="23">
        <f>'RESOLUCIONES EPG'!$N9817-'RESOLUCIONES EPG'!$D9817</f>
        <v>645</v>
      </c>
    </row>
    <row r="9818" ht="15.75" customHeight="1">
      <c r="B9818" s="21"/>
      <c r="C9818" s="351">
        <v>963.0</v>
      </c>
      <c r="D9818" s="130">
        <v>45561.0</v>
      </c>
      <c r="E9818" s="73" t="s">
        <v>5537</v>
      </c>
      <c r="F9818" s="130" t="s">
        <v>10740</v>
      </c>
      <c r="G9818" s="73" t="s">
        <v>1593</v>
      </c>
      <c r="H9818" s="267">
        <v>45569.0</v>
      </c>
      <c r="I9818" s="287"/>
      <c r="J9818" s="21"/>
      <c r="K9818" s="21"/>
      <c r="L9818" s="21"/>
      <c r="M9818" s="21"/>
      <c r="N9818" s="22">
        <f t="shared" si="2"/>
        <v>46206</v>
      </c>
      <c r="O9818" s="23">
        <f>'RESOLUCIONES EPG'!$N9818-'RESOLUCIONES EPG'!$D9818</f>
        <v>645</v>
      </c>
    </row>
    <row r="9819" ht="15.75" customHeight="1">
      <c r="B9819" s="21"/>
      <c r="C9819" s="351">
        <v>964.0</v>
      </c>
      <c r="D9819" s="130">
        <v>45561.0</v>
      </c>
      <c r="E9819" s="73" t="s">
        <v>11907</v>
      </c>
      <c r="F9819" s="130" t="s">
        <v>11908</v>
      </c>
      <c r="G9819" s="73" t="s">
        <v>18</v>
      </c>
      <c r="H9819" s="334" t="s">
        <v>11909</v>
      </c>
      <c r="I9819" s="287"/>
      <c r="J9819" s="21"/>
      <c r="K9819" s="21"/>
      <c r="L9819" s="21"/>
      <c r="M9819" s="21"/>
      <c r="N9819" s="22">
        <f t="shared" si="2"/>
        <v>46206</v>
      </c>
      <c r="O9819" s="23">
        <f>'RESOLUCIONES EPG'!$N9819-'RESOLUCIONES EPG'!$D9819</f>
        <v>645</v>
      </c>
    </row>
    <row r="9820" ht="15.75" customHeight="1">
      <c r="B9820" s="21"/>
      <c r="C9820" s="351">
        <v>965.0</v>
      </c>
      <c r="D9820" s="130">
        <v>45561.0</v>
      </c>
      <c r="E9820" s="73" t="s">
        <v>9461</v>
      </c>
      <c r="F9820" s="130" t="s">
        <v>9512</v>
      </c>
      <c r="G9820" s="73" t="s">
        <v>11612</v>
      </c>
      <c r="H9820" s="294"/>
      <c r="I9820" s="287"/>
      <c r="J9820" s="21"/>
      <c r="K9820" s="21"/>
      <c r="L9820" s="21"/>
      <c r="M9820" s="21"/>
      <c r="N9820" s="22">
        <f t="shared" si="2"/>
        <v>46206</v>
      </c>
      <c r="O9820" s="23">
        <f>'RESOLUCIONES EPG'!$N9820-'RESOLUCIONES EPG'!$D9820</f>
        <v>645</v>
      </c>
    </row>
    <row r="9821" ht="15.75" customHeight="1">
      <c r="B9821" s="21"/>
      <c r="C9821" s="351">
        <v>966.0</v>
      </c>
      <c r="D9821" s="130">
        <v>45562.0</v>
      </c>
      <c r="E9821" s="73" t="s">
        <v>11898</v>
      </c>
      <c r="F9821" s="130" t="s">
        <v>11899</v>
      </c>
      <c r="G9821" s="73" t="s">
        <v>2751</v>
      </c>
      <c r="H9821" s="169"/>
      <c r="I9821" s="287"/>
      <c r="J9821" s="21"/>
      <c r="K9821" s="21"/>
      <c r="L9821" s="21"/>
      <c r="M9821" s="21"/>
      <c r="N9821" s="22">
        <f t="shared" si="2"/>
        <v>46206</v>
      </c>
      <c r="O9821" s="23">
        <f>'RESOLUCIONES EPG'!$N9821-'RESOLUCIONES EPG'!$D9821</f>
        <v>644</v>
      </c>
    </row>
    <row r="9822" ht="15.75" customHeight="1">
      <c r="B9822" s="21"/>
      <c r="C9822" s="351">
        <v>967.0</v>
      </c>
      <c r="D9822" s="130">
        <v>45562.0</v>
      </c>
      <c r="E9822" s="73" t="s">
        <v>11142</v>
      </c>
      <c r="F9822" s="130" t="s">
        <v>11143</v>
      </c>
      <c r="G9822" s="73" t="s">
        <v>18</v>
      </c>
      <c r="H9822" s="169" t="s">
        <v>11910</v>
      </c>
      <c r="I9822" s="287"/>
      <c r="J9822" s="21"/>
      <c r="K9822" s="21"/>
      <c r="L9822" s="21"/>
      <c r="M9822" s="21"/>
      <c r="N9822" s="22">
        <f t="shared" si="2"/>
        <v>46206</v>
      </c>
      <c r="O9822" s="23">
        <f>'RESOLUCIONES EPG'!$N9822-'RESOLUCIONES EPG'!$D9822</f>
        <v>644</v>
      </c>
    </row>
    <row r="9823" ht="15.75" customHeight="1">
      <c r="B9823" s="21"/>
      <c r="C9823" s="351">
        <v>968.0</v>
      </c>
      <c r="D9823" s="130">
        <v>45562.0</v>
      </c>
      <c r="E9823" s="73" t="s">
        <v>11911</v>
      </c>
      <c r="F9823" s="130" t="s">
        <v>11912</v>
      </c>
      <c r="G9823" s="73" t="s">
        <v>18</v>
      </c>
      <c r="H9823" s="169" t="s">
        <v>7972</v>
      </c>
      <c r="I9823" s="287"/>
      <c r="J9823" s="21"/>
      <c r="K9823" s="21"/>
      <c r="L9823" s="21"/>
      <c r="M9823" s="21"/>
      <c r="N9823" s="22">
        <f t="shared" si="2"/>
        <v>46206</v>
      </c>
      <c r="O9823" s="23">
        <f>'RESOLUCIONES EPG'!$N9823-'RESOLUCIONES EPG'!$D9823</f>
        <v>644</v>
      </c>
    </row>
    <row r="9824" ht="15.75" customHeight="1">
      <c r="B9824" s="21"/>
      <c r="C9824" s="351">
        <v>969.0</v>
      </c>
      <c r="D9824" s="130">
        <v>45562.0</v>
      </c>
      <c r="E9824" s="73" t="s">
        <v>11913</v>
      </c>
      <c r="F9824" s="130" t="s">
        <v>11914</v>
      </c>
      <c r="G9824" s="73" t="s">
        <v>18</v>
      </c>
      <c r="H9824" s="169" t="s">
        <v>11766</v>
      </c>
      <c r="I9824" s="287"/>
      <c r="J9824" s="21"/>
      <c r="K9824" s="21"/>
      <c r="L9824" s="21"/>
      <c r="M9824" s="21"/>
      <c r="N9824" s="22">
        <f t="shared" si="2"/>
        <v>46206</v>
      </c>
      <c r="O9824" s="23">
        <f>'RESOLUCIONES EPG'!$N9824-'RESOLUCIONES EPG'!$D9824</f>
        <v>644</v>
      </c>
    </row>
    <row r="9825" ht="15.75" customHeight="1">
      <c r="B9825" s="21"/>
      <c r="C9825" s="351">
        <v>970.0</v>
      </c>
      <c r="D9825" s="130">
        <v>45562.0</v>
      </c>
      <c r="E9825" s="73" t="s">
        <v>9246</v>
      </c>
      <c r="F9825" s="130" t="s">
        <v>11899</v>
      </c>
      <c r="G9825" s="73" t="s">
        <v>18</v>
      </c>
      <c r="H9825" s="169" t="s">
        <v>11915</v>
      </c>
      <c r="I9825" s="287"/>
      <c r="J9825" s="21"/>
      <c r="K9825" s="21"/>
      <c r="L9825" s="21"/>
      <c r="M9825" s="21"/>
      <c r="N9825" s="22">
        <f t="shared" si="2"/>
        <v>46206</v>
      </c>
      <c r="O9825" s="23">
        <f>'RESOLUCIONES EPG'!$N9825-'RESOLUCIONES EPG'!$D9825</f>
        <v>644</v>
      </c>
    </row>
    <row r="9826" ht="15.75" customHeight="1">
      <c r="B9826" s="21"/>
      <c r="C9826" s="351">
        <v>971.0</v>
      </c>
      <c r="D9826" s="130">
        <v>45562.0</v>
      </c>
      <c r="E9826" s="73" t="s">
        <v>11916</v>
      </c>
      <c r="F9826" s="130" t="s">
        <v>11917</v>
      </c>
      <c r="G9826" s="73" t="s">
        <v>18</v>
      </c>
      <c r="H9826" s="169" t="s">
        <v>11918</v>
      </c>
      <c r="I9826" s="287"/>
      <c r="J9826" s="21"/>
      <c r="K9826" s="21"/>
      <c r="L9826" s="21"/>
      <c r="M9826" s="21"/>
      <c r="N9826" s="22">
        <f t="shared" si="2"/>
        <v>46206</v>
      </c>
      <c r="O9826" s="23">
        <f>'RESOLUCIONES EPG'!$N9826-'RESOLUCIONES EPG'!$D9826</f>
        <v>644</v>
      </c>
    </row>
    <row r="9827" ht="15.75" customHeight="1">
      <c r="B9827" s="21"/>
      <c r="C9827" s="351">
        <v>972.0</v>
      </c>
      <c r="D9827" s="130">
        <v>45562.0</v>
      </c>
      <c r="E9827" s="73" t="s">
        <v>2739</v>
      </c>
      <c r="F9827" s="130" t="s">
        <v>11919</v>
      </c>
      <c r="G9827" s="73" t="s">
        <v>18</v>
      </c>
      <c r="H9827" s="169" t="s">
        <v>11920</v>
      </c>
      <c r="I9827" s="287"/>
      <c r="J9827" s="21"/>
      <c r="K9827" s="21"/>
      <c r="L9827" s="21"/>
      <c r="M9827" s="21"/>
      <c r="N9827" s="22">
        <f t="shared" si="2"/>
        <v>46206</v>
      </c>
      <c r="O9827" s="23">
        <f>'RESOLUCIONES EPG'!$N9827-'RESOLUCIONES EPG'!$D9827</f>
        <v>644</v>
      </c>
    </row>
    <row r="9828" ht="15.75" customHeight="1">
      <c r="B9828" s="21"/>
      <c r="C9828" s="351">
        <v>973.0</v>
      </c>
      <c r="D9828" s="130">
        <v>45562.0</v>
      </c>
      <c r="E9828" s="73" t="s">
        <v>11921</v>
      </c>
      <c r="F9828" s="130" t="s">
        <v>6852</v>
      </c>
      <c r="G9828" s="73" t="s">
        <v>18</v>
      </c>
      <c r="H9828" s="169" t="s">
        <v>4511</v>
      </c>
      <c r="I9828" s="287"/>
      <c r="J9828" s="21"/>
      <c r="K9828" s="21"/>
      <c r="L9828" s="21"/>
      <c r="M9828" s="21"/>
      <c r="N9828" s="22">
        <f t="shared" si="2"/>
        <v>46206</v>
      </c>
      <c r="O9828" s="23">
        <f>'RESOLUCIONES EPG'!$N9828-'RESOLUCIONES EPG'!$D9828</f>
        <v>644</v>
      </c>
    </row>
    <row r="9829" ht="15.75" customHeight="1">
      <c r="B9829" s="21"/>
      <c r="C9829" s="351">
        <v>974.0</v>
      </c>
      <c r="D9829" s="130">
        <v>45562.0</v>
      </c>
      <c r="E9829" s="73" t="s">
        <v>9641</v>
      </c>
      <c r="F9829" s="130" t="s">
        <v>11922</v>
      </c>
      <c r="G9829" s="73" t="s">
        <v>18</v>
      </c>
      <c r="H9829" s="169" t="s">
        <v>11923</v>
      </c>
      <c r="I9829" s="287"/>
      <c r="J9829" s="21"/>
      <c r="K9829" s="21"/>
      <c r="L9829" s="21"/>
      <c r="M9829" s="21"/>
      <c r="N9829" s="22">
        <f t="shared" si="2"/>
        <v>46206</v>
      </c>
      <c r="O9829" s="23">
        <f>'RESOLUCIONES EPG'!$N9829-'RESOLUCIONES EPG'!$D9829</f>
        <v>644</v>
      </c>
    </row>
    <row r="9830" ht="15.75" customHeight="1">
      <c r="B9830" s="21"/>
      <c r="C9830" s="351">
        <v>975.0</v>
      </c>
      <c r="D9830" s="130">
        <v>45562.0</v>
      </c>
      <c r="E9830" s="73" t="s">
        <v>11924</v>
      </c>
      <c r="F9830" s="130" t="s">
        <v>11925</v>
      </c>
      <c r="G9830" s="73" t="s">
        <v>18</v>
      </c>
      <c r="H9830" s="169" t="s">
        <v>11926</v>
      </c>
      <c r="I9830" s="287"/>
      <c r="J9830" s="21"/>
      <c r="K9830" s="21"/>
      <c r="L9830" s="21"/>
      <c r="M9830" s="21"/>
      <c r="N9830" s="22">
        <f t="shared" si="2"/>
        <v>46206</v>
      </c>
      <c r="O9830" s="23">
        <f>'RESOLUCIONES EPG'!$N9830-'RESOLUCIONES EPG'!$D9830</f>
        <v>644</v>
      </c>
    </row>
    <row r="9831" ht="15.75" customHeight="1">
      <c r="B9831" s="21"/>
      <c r="C9831" s="351">
        <v>976.0</v>
      </c>
      <c r="D9831" s="130">
        <v>45562.0</v>
      </c>
      <c r="E9831" s="73" t="s">
        <v>11927</v>
      </c>
      <c r="F9831" s="130" t="s">
        <v>2693</v>
      </c>
      <c r="G9831" s="73" t="s">
        <v>18</v>
      </c>
      <c r="H9831" s="169" t="s">
        <v>4511</v>
      </c>
      <c r="I9831" s="287"/>
      <c r="J9831" s="21"/>
      <c r="K9831" s="21"/>
      <c r="L9831" s="21"/>
      <c r="M9831" s="21"/>
      <c r="N9831" s="22">
        <f t="shared" si="2"/>
        <v>46206</v>
      </c>
      <c r="O9831" s="23">
        <f>'RESOLUCIONES EPG'!$N9831-'RESOLUCIONES EPG'!$D9831</f>
        <v>644</v>
      </c>
    </row>
    <row r="9832" ht="15.75" customHeight="1">
      <c r="B9832" s="21"/>
      <c r="C9832" s="351">
        <v>977.0</v>
      </c>
      <c r="D9832" s="130">
        <v>45562.0</v>
      </c>
      <c r="E9832" s="73" t="s">
        <v>11928</v>
      </c>
      <c r="F9832" s="130" t="s">
        <v>11929</v>
      </c>
      <c r="G9832" s="73" t="s">
        <v>18</v>
      </c>
      <c r="H9832" s="268" t="s">
        <v>6475</v>
      </c>
      <c r="I9832" s="287"/>
      <c r="J9832" s="21"/>
      <c r="K9832" s="21"/>
      <c r="L9832" s="21"/>
      <c r="M9832" s="21"/>
      <c r="N9832" s="22">
        <f t="shared" si="2"/>
        <v>46206</v>
      </c>
      <c r="O9832" s="23">
        <f>'RESOLUCIONES EPG'!$N9832-'RESOLUCIONES EPG'!$D9832</f>
        <v>644</v>
      </c>
    </row>
    <row r="9833" ht="15.75" customHeight="1">
      <c r="B9833" s="21"/>
      <c r="C9833" s="351">
        <v>978.0</v>
      </c>
      <c r="D9833" s="130">
        <v>45562.0</v>
      </c>
      <c r="E9833" s="73" t="s">
        <v>11930</v>
      </c>
      <c r="F9833" s="130" t="s">
        <v>11931</v>
      </c>
      <c r="G9833" s="73" t="s">
        <v>18</v>
      </c>
      <c r="H9833" s="268" t="s">
        <v>562</v>
      </c>
      <c r="I9833" s="287"/>
      <c r="J9833" s="21"/>
      <c r="K9833" s="21"/>
      <c r="L9833" s="21"/>
      <c r="M9833" s="21"/>
      <c r="N9833" s="22">
        <f t="shared" si="2"/>
        <v>46206</v>
      </c>
      <c r="O9833" s="23">
        <f>'RESOLUCIONES EPG'!$N9833-'RESOLUCIONES EPG'!$D9833</f>
        <v>644</v>
      </c>
    </row>
    <row r="9834" ht="15.75" customHeight="1">
      <c r="B9834" s="21"/>
      <c r="C9834" s="351">
        <v>979.0</v>
      </c>
      <c r="D9834" s="130">
        <v>45565.0</v>
      </c>
      <c r="E9834" s="73" t="s">
        <v>2858</v>
      </c>
      <c r="F9834" s="130" t="s">
        <v>9517</v>
      </c>
      <c r="G9834" s="73" t="s">
        <v>11612</v>
      </c>
      <c r="H9834" s="294"/>
      <c r="I9834" s="287"/>
      <c r="J9834" s="21"/>
      <c r="K9834" s="21"/>
      <c r="L9834" s="21"/>
      <c r="M9834" s="21"/>
      <c r="N9834" s="22">
        <f t="shared" si="2"/>
        <v>46206</v>
      </c>
      <c r="O9834" s="23">
        <f>'RESOLUCIONES EPG'!$N9834-'RESOLUCIONES EPG'!$D9834</f>
        <v>641</v>
      </c>
    </row>
    <row r="9835" ht="15.75" customHeight="1">
      <c r="B9835" s="21"/>
      <c r="C9835" s="351">
        <v>980.0</v>
      </c>
      <c r="D9835" s="130">
        <v>45565.0</v>
      </c>
      <c r="E9835" s="73" t="s">
        <v>7676</v>
      </c>
      <c r="F9835" s="130" t="s">
        <v>8977</v>
      </c>
      <c r="G9835" s="146" t="s">
        <v>1593</v>
      </c>
      <c r="H9835" s="267">
        <v>45574.0</v>
      </c>
      <c r="I9835" s="287"/>
      <c r="J9835" s="21"/>
      <c r="K9835" s="21"/>
      <c r="L9835" s="21"/>
      <c r="M9835" s="21"/>
      <c r="N9835" s="22">
        <f t="shared" si="2"/>
        <v>46206</v>
      </c>
      <c r="O9835" s="23">
        <f>'RESOLUCIONES EPG'!$N9835-'RESOLUCIONES EPG'!$D9835</f>
        <v>641</v>
      </c>
    </row>
    <row r="9836" ht="15.75" customHeight="1">
      <c r="B9836" s="21"/>
      <c r="C9836" s="351">
        <v>981.0</v>
      </c>
      <c r="D9836" s="130">
        <v>45565.0</v>
      </c>
      <c r="E9836" s="73" t="s">
        <v>7887</v>
      </c>
      <c r="F9836" s="130" t="s">
        <v>7888</v>
      </c>
      <c r="G9836" s="73" t="s">
        <v>11612</v>
      </c>
      <c r="H9836" s="376"/>
      <c r="I9836" s="287"/>
      <c r="J9836" s="21"/>
      <c r="K9836" s="21"/>
      <c r="L9836" s="21"/>
      <c r="M9836" s="21"/>
      <c r="N9836" s="22">
        <f t="shared" si="2"/>
        <v>46206</v>
      </c>
      <c r="O9836" s="23">
        <f>'RESOLUCIONES EPG'!$N9836-'RESOLUCIONES EPG'!$D9836</f>
        <v>641</v>
      </c>
    </row>
    <row r="9837" ht="15.75" customHeight="1">
      <c r="B9837" s="21"/>
      <c r="C9837" s="351">
        <v>982.0</v>
      </c>
      <c r="D9837" s="130">
        <v>45565.0</v>
      </c>
      <c r="E9837" s="73" t="s">
        <v>9105</v>
      </c>
      <c r="F9837" s="130" t="s">
        <v>9106</v>
      </c>
      <c r="G9837" s="73" t="s">
        <v>11612</v>
      </c>
      <c r="H9837" s="169"/>
      <c r="I9837" s="287"/>
      <c r="J9837" s="21"/>
      <c r="K9837" s="21"/>
      <c r="L9837" s="21"/>
      <c r="M9837" s="21"/>
      <c r="N9837" s="22">
        <f t="shared" si="2"/>
        <v>46206</v>
      </c>
      <c r="O9837" s="23">
        <f>'RESOLUCIONES EPG'!$N9837-'RESOLUCIONES EPG'!$D9837</f>
        <v>641</v>
      </c>
    </row>
    <row r="9838" ht="15.75" customHeight="1">
      <c r="B9838" s="21"/>
      <c r="C9838" s="351">
        <v>983.0</v>
      </c>
      <c r="D9838" s="130">
        <v>45565.0</v>
      </c>
      <c r="E9838" s="73" t="s">
        <v>1881</v>
      </c>
      <c r="F9838" s="130" t="s">
        <v>1882</v>
      </c>
      <c r="G9838" s="73" t="s">
        <v>11612</v>
      </c>
      <c r="H9838" s="376"/>
      <c r="I9838" s="287"/>
      <c r="J9838" s="21"/>
      <c r="K9838" s="21"/>
      <c r="L9838" s="21"/>
      <c r="M9838" s="21"/>
      <c r="N9838" s="22">
        <f t="shared" si="2"/>
        <v>46206</v>
      </c>
      <c r="O9838" s="23">
        <f>'RESOLUCIONES EPG'!$N9838-'RESOLUCIONES EPG'!$D9838</f>
        <v>641</v>
      </c>
    </row>
    <row r="9839" ht="15.75" customHeight="1">
      <c r="B9839" s="21"/>
      <c r="C9839" s="351">
        <v>984.0</v>
      </c>
      <c r="D9839" s="130">
        <v>45565.0</v>
      </c>
      <c r="E9839" s="73" t="s">
        <v>10746</v>
      </c>
      <c r="F9839" s="130" t="s">
        <v>11932</v>
      </c>
      <c r="G9839" s="73" t="s">
        <v>11556</v>
      </c>
      <c r="H9839" s="169"/>
      <c r="I9839" s="287"/>
      <c r="J9839" s="21"/>
      <c r="K9839" s="21"/>
      <c r="L9839" s="21"/>
      <c r="M9839" s="21"/>
      <c r="N9839" s="22">
        <f t="shared" si="2"/>
        <v>46206</v>
      </c>
      <c r="O9839" s="23">
        <f>'RESOLUCIONES EPG'!$N9839-'RESOLUCIONES EPG'!$D9839</f>
        <v>641</v>
      </c>
    </row>
    <row r="9840" ht="15.75" customHeight="1">
      <c r="B9840" s="21"/>
      <c r="C9840" s="351">
        <v>985.0</v>
      </c>
      <c r="D9840" s="130">
        <v>45565.0</v>
      </c>
      <c r="E9840" s="73" t="s">
        <v>1881</v>
      </c>
      <c r="F9840" s="130" t="s">
        <v>1882</v>
      </c>
      <c r="G9840" s="73" t="s">
        <v>8629</v>
      </c>
      <c r="H9840" s="376"/>
      <c r="I9840" s="287"/>
      <c r="J9840" s="21"/>
      <c r="K9840" s="21"/>
      <c r="L9840" s="21"/>
      <c r="M9840" s="21"/>
      <c r="N9840" s="22">
        <f t="shared" si="2"/>
        <v>46206</v>
      </c>
      <c r="O9840" s="23">
        <f>'RESOLUCIONES EPG'!$N9840-'RESOLUCIONES EPG'!$D9840</f>
        <v>641</v>
      </c>
    </row>
    <row r="9841" ht="15.75" customHeight="1">
      <c r="B9841" s="21"/>
      <c r="C9841" s="351">
        <v>986.0</v>
      </c>
      <c r="D9841" s="130">
        <v>45565.0</v>
      </c>
      <c r="E9841" s="73" t="s">
        <v>9464</v>
      </c>
      <c r="F9841" s="130" t="s">
        <v>9465</v>
      </c>
      <c r="G9841" s="73" t="s">
        <v>8629</v>
      </c>
      <c r="H9841" s="169"/>
      <c r="I9841" s="287"/>
      <c r="J9841" s="21"/>
      <c r="K9841" s="21"/>
      <c r="L9841" s="21"/>
      <c r="M9841" s="21"/>
      <c r="N9841" s="22">
        <f t="shared" si="2"/>
        <v>46206</v>
      </c>
      <c r="O9841" s="23">
        <f>'RESOLUCIONES EPG'!$N9841-'RESOLUCIONES EPG'!$D9841</f>
        <v>641</v>
      </c>
    </row>
    <row r="9842" ht="15.75" customHeight="1">
      <c r="B9842" s="21"/>
      <c r="C9842" s="351">
        <v>987.0</v>
      </c>
      <c r="D9842" s="130">
        <v>45565.0</v>
      </c>
      <c r="E9842" s="73" t="s">
        <v>8564</v>
      </c>
      <c r="F9842" s="130" t="s">
        <v>8565</v>
      </c>
      <c r="G9842" s="73" t="s">
        <v>8629</v>
      </c>
      <c r="H9842" s="169"/>
      <c r="I9842" s="287"/>
      <c r="J9842" s="21"/>
      <c r="K9842" s="21"/>
      <c r="L9842" s="21"/>
      <c r="M9842" s="21"/>
      <c r="N9842" s="22">
        <f t="shared" si="2"/>
        <v>46206</v>
      </c>
      <c r="O9842" s="23">
        <f>'RESOLUCIONES EPG'!$N9842-'RESOLUCIONES EPG'!$D9842</f>
        <v>641</v>
      </c>
    </row>
    <row r="9843" ht="15.75" customHeight="1">
      <c r="B9843" s="21"/>
      <c r="C9843" s="351">
        <v>988.0</v>
      </c>
      <c r="D9843" s="130">
        <v>45565.0</v>
      </c>
      <c r="E9843" s="73" t="s">
        <v>5587</v>
      </c>
      <c r="F9843" s="130" t="s">
        <v>5588</v>
      </c>
      <c r="G9843" s="73" t="s">
        <v>8629</v>
      </c>
      <c r="H9843" s="253"/>
      <c r="I9843" s="287"/>
      <c r="J9843" s="21"/>
      <c r="K9843" s="21"/>
      <c r="L9843" s="21"/>
      <c r="M9843" s="21"/>
      <c r="N9843" s="22">
        <f t="shared" si="2"/>
        <v>46206</v>
      </c>
      <c r="O9843" s="23">
        <f>'RESOLUCIONES EPG'!$N9843-'RESOLUCIONES EPG'!$D9843</f>
        <v>641</v>
      </c>
    </row>
    <row r="9844" ht="15.75" customHeight="1">
      <c r="B9844" s="21"/>
      <c r="C9844" s="351">
        <v>989.0</v>
      </c>
      <c r="D9844" s="130">
        <v>45565.0</v>
      </c>
      <c r="E9844" s="73" t="s">
        <v>11933</v>
      </c>
      <c r="F9844" s="130" t="s">
        <v>10962</v>
      </c>
      <c r="G9844" s="73" t="s">
        <v>2253</v>
      </c>
      <c r="H9844" s="347" t="s">
        <v>11934</v>
      </c>
      <c r="I9844" s="287"/>
      <c r="J9844" s="21"/>
      <c r="K9844" s="21"/>
      <c r="L9844" s="21"/>
      <c r="M9844" s="21"/>
      <c r="N9844" s="22">
        <f t="shared" si="2"/>
        <v>46206</v>
      </c>
      <c r="O9844" s="23">
        <f>'RESOLUCIONES EPG'!$N9844-'RESOLUCIONES EPG'!$D9844</f>
        <v>641</v>
      </c>
    </row>
    <row r="9845" ht="15.75" customHeight="1">
      <c r="B9845" s="21"/>
      <c r="C9845" s="351">
        <v>990.0</v>
      </c>
      <c r="D9845" s="130">
        <v>45565.0</v>
      </c>
      <c r="E9845" s="73" t="s">
        <v>10075</v>
      </c>
      <c r="F9845" s="130" t="s">
        <v>10076</v>
      </c>
      <c r="G9845" s="73" t="s">
        <v>8629</v>
      </c>
      <c r="H9845" s="300"/>
      <c r="I9845" s="287"/>
      <c r="J9845" s="21"/>
      <c r="K9845" s="21"/>
      <c r="L9845" s="21"/>
      <c r="M9845" s="21"/>
      <c r="N9845" s="22">
        <f t="shared" si="2"/>
        <v>46206</v>
      </c>
      <c r="O9845" s="23">
        <f>'RESOLUCIONES EPG'!$N9845-'RESOLUCIONES EPG'!$D9845</f>
        <v>641</v>
      </c>
    </row>
    <row r="9846" ht="15.75" customHeight="1">
      <c r="B9846" s="21"/>
      <c r="C9846" s="351">
        <v>991.0</v>
      </c>
      <c r="D9846" s="130">
        <v>45565.0</v>
      </c>
      <c r="E9846" s="73"/>
      <c r="F9846" s="130"/>
      <c r="G9846" s="73"/>
      <c r="H9846" s="253"/>
      <c r="I9846" s="287"/>
      <c r="J9846" s="21"/>
      <c r="K9846" s="21"/>
      <c r="L9846" s="21"/>
      <c r="M9846" s="21"/>
      <c r="N9846" s="22">
        <f t="shared" si="2"/>
        <v>46206</v>
      </c>
      <c r="O9846" s="23">
        <f>'RESOLUCIONES EPG'!$N9846-'RESOLUCIONES EPG'!$D9846</f>
        <v>641</v>
      </c>
    </row>
    <row r="9847" ht="15.75" customHeight="1">
      <c r="B9847" s="21"/>
      <c r="C9847" s="351">
        <v>992.0</v>
      </c>
      <c r="D9847" s="130">
        <v>45565.0</v>
      </c>
      <c r="E9847" s="73" t="s">
        <v>7970</v>
      </c>
      <c r="F9847" s="130" t="s">
        <v>11532</v>
      </c>
      <c r="G9847" s="73" t="s">
        <v>11556</v>
      </c>
      <c r="H9847" s="253"/>
      <c r="I9847" s="287"/>
      <c r="J9847" s="21"/>
      <c r="K9847" s="21"/>
      <c r="L9847" s="21"/>
      <c r="M9847" s="21"/>
      <c r="N9847" s="22">
        <f t="shared" si="2"/>
        <v>46206</v>
      </c>
      <c r="O9847" s="23">
        <f>'RESOLUCIONES EPG'!$N9847-'RESOLUCIONES EPG'!$D9847</f>
        <v>641</v>
      </c>
    </row>
    <row r="9848" ht="15.75" customHeight="1">
      <c r="B9848" s="21"/>
      <c r="C9848" s="351">
        <v>993.0</v>
      </c>
      <c r="D9848" s="130">
        <v>45567.0</v>
      </c>
      <c r="E9848" s="73" t="s">
        <v>9454</v>
      </c>
      <c r="F9848" s="130" t="s">
        <v>9455</v>
      </c>
      <c r="G9848" s="73" t="s">
        <v>11556</v>
      </c>
      <c r="H9848" s="253"/>
      <c r="I9848" s="287"/>
      <c r="J9848" s="21"/>
      <c r="K9848" s="21"/>
      <c r="L9848" s="21"/>
      <c r="M9848" s="21"/>
      <c r="N9848" s="22">
        <f t="shared" si="2"/>
        <v>46206</v>
      </c>
      <c r="O9848" s="23">
        <f>'RESOLUCIONES EPG'!$N9848-'RESOLUCIONES EPG'!$D9848</f>
        <v>639</v>
      </c>
    </row>
    <row r="9849" ht="15.75" customHeight="1">
      <c r="B9849" s="21"/>
      <c r="C9849" s="351">
        <v>994.0</v>
      </c>
      <c r="D9849" s="130">
        <v>45567.0</v>
      </c>
      <c r="E9849" s="73" t="s">
        <v>3095</v>
      </c>
      <c r="F9849" s="130" t="s">
        <v>11327</v>
      </c>
      <c r="G9849" s="73" t="s">
        <v>1624</v>
      </c>
      <c r="H9849" s="253"/>
      <c r="I9849" s="287"/>
      <c r="J9849" s="21"/>
      <c r="K9849" s="21"/>
      <c r="L9849" s="21"/>
      <c r="M9849" s="21"/>
      <c r="N9849" s="22">
        <f t="shared" si="2"/>
        <v>46206</v>
      </c>
      <c r="O9849" s="23">
        <f>'RESOLUCIONES EPG'!$N9849-'RESOLUCIONES EPG'!$D9849</f>
        <v>639</v>
      </c>
    </row>
    <row r="9850" ht="15.75" customHeight="1">
      <c r="B9850" s="21"/>
      <c r="C9850" s="351">
        <v>995.0</v>
      </c>
      <c r="D9850" s="130">
        <v>45568.0</v>
      </c>
      <c r="E9850" s="73" t="s">
        <v>8336</v>
      </c>
      <c r="F9850" s="130" t="s">
        <v>11216</v>
      </c>
      <c r="G9850" s="73" t="s">
        <v>1593</v>
      </c>
      <c r="H9850" s="253"/>
      <c r="I9850" s="287"/>
      <c r="J9850" s="21"/>
      <c r="K9850" s="21"/>
      <c r="L9850" s="21"/>
      <c r="M9850" s="21"/>
      <c r="N9850" s="22">
        <f t="shared" si="2"/>
        <v>46206</v>
      </c>
      <c r="O9850" s="23">
        <f>'RESOLUCIONES EPG'!$N9850-'RESOLUCIONES EPG'!$D9850</f>
        <v>638</v>
      </c>
    </row>
    <row r="9851" ht="15.75" customHeight="1">
      <c r="B9851" s="21"/>
      <c r="C9851" s="351">
        <v>996.0</v>
      </c>
      <c r="D9851" s="130">
        <v>45569.0</v>
      </c>
      <c r="E9851" s="73" t="s">
        <v>11663</v>
      </c>
      <c r="F9851" s="130" t="s">
        <v>11664</v>
      </c>
      <c r="G9851" s="73" t="s">
        <v>18</v>
      </c>
      <c r="H9851" s="347" t="s">
        <v>9750</v>
      </c>
      <c r="I9851" s="287"/>
      <c r="J9851" s="21"/>
      <c r="K9851" s="21"/>
      <c r="L9851" s="21"/>
      <c r="M9851" s="21"/>
      <c r="N9851" s="22">
        <f t="shared" si="2"/>
        <v>46206</v>
      </c>
      <c r="O9851" s="23">
        <f>'RESOLUCIONES EPG'!$N9851-'RESOLUCIONES EPG'!$D9851</f>
        <v>637</v>
      </c>
    </row>
    <row r="9852" ht="15.75" customHeight="1">
      <c r="B9852" s="21"/>
      <c r="C9852" s="351">
        <v>997.0</v>
      </c>
      <c r="D9852" s="130">
        <v>45567.0</v>
      </c>
      <c r="E9852" s="73" t="s">
        <v>11215</v>
      </c>
      <c r="F9852" s="130" t="s">
        <v>11216</v>
      </c>
      <c r="G9852" s="73" t="s">
        <v>1624</v>
      </c>
      <c r="H9852" s="169"/>
      <c r="I9852" s="287"/>
      <c r="J9852" s="21"/>
      <c r="K9852" s="21"/>
      <c r="L9852" s="21"/>
      <c r="M9852" s="21"/>
      <c r="N9852" s="22">
        <f t="shared" si="2"/>
        <v>46206</v>
      </c>
      <c r="O9852" s="23">
        <f>'RESOLUCIONES EPG'!$N9852-'RESOLUCIONES EPG'!$D9852</f>
        <v>639</v>
      </c>
    </row>
    <row r="9853" ht="15.75" customHeight="1">
      <c r="B9853" s="21"/>
      <c r="C9853" s="351">
        <v>998.0</v>
      </c>
      <c r="D9853" s="130">
        <v>45572.0</v>
      </c>
      <c r="E9853" s="73" t="s">
        <v>9828</v>
      </c>
      <c r="F9853" s="130" t="s">
        <v>10992</v>
      </c>
      <c r="G9853" s="73" t="s">
        <v>1593</v>
      </c>
      <c r="H9853" s="253">
        <v>45579.0</v>
      </c>
      <c r="I9853" s="287"/>
      <c r="J9853" s="21"/>
      <c r="K9853" s="21"/>
      <c r="L9853" s="21"/>
      <c r="M9853" s="21"/>
      <c r="N9853" s="22">
        <f t="shared" si="2"/>
        <v>46206</v>
      </c>
      <c r="O9853" s="23">
        <f>'RESOLUCIONES EPG'!$N9853-'RESOLUCIONES EPG'!$D9853</f>
        <v>634</v>
      </c>
    </row>
    <row r="9854" ht="15.75" customHeight="1">
      <c r="B9854" s="21"/>
      <c r="C9854" s="351">
        <v>999.0</v>
      </c>
      <c r="D9854" s="130">
        <v>45572.0</v>
      </c>
      <c r="E9854" s="73" t="s">
        <v>1479</v>
      </c>
      <c r="F9854" s="130" t="s">
        <v>11519</v>
      </c>
      <c r="G9854" s="73" t="s">
        <v>1593</v>
      </c>
      <c r="H9854" s="253">
        <v>45579.0</v>
      </c>
      <c r="I9854" s="287"/>
      <c r="J9854" s="21"/>
      <c r="K9854" s="21"/>
      <c r="L9854" s="21"/>
      <c r="M9854" s="21"/>
      <c r="N9854" s="22">
        <f t="shared" si="2"/>
        <v>46206</v>
      </c>
      <c r="O9854" s="23">
        <f>'RESOLUCIONES EPG'!$N9854-'RESOLUCIONES EPG'!$D9854</f>
        <v>634</v>
      </c>
    </row>
    <row r="9855" ht="15.75" customHeight="1">
      <c r="B9855" s="21"/>
      <c r="C9855" s="351">
        <v>1000.0</v>
      </c>
      <c r="D9855" s="130">
        <v>45572.0</v>
      </c>
      <c r="E9855" s="73" t="s">
        <v>9968</v>
      </c>
      <c r="F9855" s="130" t="s">
        <v>11487</v>
      </c>
      <c r="G9855" s="73" t="s">
        <v>1593</v>
      </c>
      <c r="H9855" s="253">
        <v>45580.0</v>
      </c>
      <c r="I9855" s="287"/>
      <c r="J9855" s="21"/>
      <c r="K9855" s="21"/>
      <c r="L9855" s="21"/>
      <c r="M9855" s="21"/>
      <c r="N9855" s="22">
        <f t="shared" si="2"/>
        <v>46206</v>
      </c>
      <c r="O9855" s="23">
        <f>'RESOLUCIONES EPG'!$N9855-'RESOLUCIONES EPG'!$D9855</f>
        <v>634</v>
      </c>
    </row>
    <row r="9856" ht="15.75" customHeight="1">
      <c r="B9856" s="21"/>
      <c r="C9856" s="351">
        <v>1001.0</v>
      </c>
      <c r="D9856" s="130">
        <v>45572.0</v>
      </c>
      <c r="E9856" s="73" t="s">
        <v>8477</v>
      </c>
      <c r="F9856" s="130" t="s">
        <v>9044</v>
      </c>
      <c r="G9856" s="73" t="s">
        <v>1593</v>
      </c>
      <c r="H9856" s="253">
        <v>45580.0</v>
      </c>
      <c r="I9856" s="287"/>
      <c r="J9856" s="21"/>
      <c r="K9856" s="21"/>
      <c r="L9856" s="21"/>
      <c r="M9856" s="21"/>
      <c r="N9856" s="22">
        <f t="shared" si="2"/>
        <v>46206</v>
      </c>
      <c r="O9856" s="23">
        <f>'RESOLUCIONES EPG'!$N9856-'RESOLUCIONES EPG'!$D9856</f>
        <v>634</v>
      </c>
    </row>
    <row r="9857" ht="15.75" customHeight="1">
      <c r="B9857" s="21"/>
      <c r="C9857" s="351">
        <v>1002.0</v>
      </c>
      <c r="D9857" s="130">
        <v>45572.0</v>
      </c>
      <c r="E9857" s="73" t="s">
        <v>5617</v>
      </c>
      <c r="F9857" s="130" t="s">
        <v>9803</v>
      </c>
      <c r="G9857" s="73" t="s">
        <v>1593</v>
      </c>
      <c r="H9857" s="253">
        <v>45582.0</v>
      </c>
      <c r="I9857" s="287"/>
      <c r="J9857" s="21"/>
      <c r="K9857" s="21"/>
      <c r="L9857" s="21"/>
      <c r="M9857" s="21"/>
      <c r="N9857" s="22">
        <f t="shared" si="2"/>
        <v>46206</v>
      </c>
      <c r="O9857" s="23">
        <f>'RESOLUCIONES EPG'!$N9857-'RESOLUCIONES EPG'!$D9857</f>
        <v>634</v>
      </c>
    </row>
    <row r="9858" ht="15.75" customHeight="1">
      <c r="B9858" s="21"/>
      <c r="C9858" s="351">
        <v>1003.0</v>
      </c>
      <c r="D9858" s="130">
        <v>45574.0</v>
      </c>
      <c r="E9858" s="73" t="s">
        <v>2265</v>
      </c>
      <c r="F9858" s="130" t="s">
        <v>3562</v>
      </c>
      <c r="G9858" s="73" t="s">
        <v>1624</v>
      </c>
      <c r="H9858" s="169"/>
      <c r="I9858" s="287"/>
      <c r="J9858" s="21"/>
      <c r="K9858" s="21"/>
      <c r="L9858" s="21"/>
      <c r="M9858" s="21"/>
      <c r="N9858" s="22">
        <f t="shared" si="2"/>
        <v>46206</v>
      </c>
      <c r="O9858" s="23">
        <f>'RESOLUCIONES EPG'!$N9858-'RESOLUCIONES EPG'!$D9858</f>
        <v>632</v>
      </c>
    </row>
    <row r="9859" ht="15.75" customHeight="1">
      <c r="B9859" s="21"/>
      <c r="C9859" s="351">
        <v>1004.0</v>
      </c>
      <c r="D9859" s="130">
        <v>45574.0</v>
      </c>
      <c r="E9859" s="73" t="s">
        <v>11775</v>
      </c>
      <c r="F9859" s="130" t="s">
        <v>11776</v>
      </c>
      <c r="G9859" s="73" t="s">
        <v>2751</v>
      </c>
      <c r="H9859" s="169"/>
      <c r="I9859" s="287"/>
      <c r="J9859" s="21"/>
      <c r="K9859" s="21"/>
      <c r="L9859" s="21"/>
      <c r="M9859" s="21"/>
      <c r="N9859" s="22">
        <f t="shared" si="2"/>
        <v>46206</v>
      </c>
      <c r="O9859" s="23">
        <f>'RESOLUCIONES EPG'!$N9859-'RESOLUCIONES EPG'!$D9859</f>
        <v>632</v>
      </c>
    </row>
    <row r="9860" ht="15.75" customHeight="1">
      <c r="B9860" s="21"/>
      <c r="C9860" s="351">
        <v>1005.0</v>
      </c>
      <c r="D9860" s="130">
        <v>45574.0</v>
      </c>
      <c r="E9860" s="73" t="s">
        <v>11935</v>
      </c>
      <c r="F9860" s="130" t="s">
        <v>11757</v>
      </c>
      <c r="G9860" s="73" t="s">
        <v>2751</v>
      </c>
      <c r="H9860" s="169"/>
      <c r="I9860" s="287"/>
      <c r="J9860" s="21"/>
      <c r="K9860" s="21"/>
      <c r="L9860" s="21"/>
      <c r="M9860" s="21"/>
      <c r="N9860" s="22">
        <f t="shared" si="2"/>
        <v>46206</v>
      </c>
      <c r="O9860" s="23">
        <f>'RESOLUCIONES EPG'!$N9860-'RESOLUCIONES EPG'!$D9860</f>
        <v>632</v>
      </c>
    </row>
    <row r="9861" ht="15.75" customHeight="1">
      <c r="B9861" s="21"/>
      <c r="C9861" s="351">
        <v>1006.0</v>
      </c>
      <c r="D9861" s="130">
        <v>45575.0</v>
      </c>
      <c r="E9861" s="73" t="s">
        <v>11936</v>
      </c>
      <c r="F9861" s="130" t="s">
        <v>11937</v>
      </c>
      <c r="G9861" s="73" t="s">
        <v>18</v>
      </c>
      <c r="H9861" s="377" t="s">
        <v>1631</v>
      </c>
      <c r="I9861" s="287"/>
      <c r="J9861" s="21"/>
      <c r="K9861" s="21"/>
      <c r="L9861" s="21"/>
      <c r="M9861" s="21"/>
      <c r="N9861" s="22">
        <f t="shared" si="2"/>
        <v>46206</v>
      </c>
      <c r="O9861" s="23">
        <f>'RESOLUCIONES EPG'!$N9861-'RESOLUCIONES EPG'!$D9861</f>
        <v>631</v>
      </c>
    </row>
    <row r="9862" ht="15.75" customHeight="1">
      <c r="B9862" s="21"/>
      <c r="C9862" s="351">
        <v>1007.0</v>
      </c>
      <c r="D9862" s="130">
        <v>45575.0</v>
      </c>
      <c r="E9862" s="73" t="s">
        <v>11938</v>
      </c>
      <c r="F9862" s="130" t="s">
        <v>11939</v>
      </c>
      <c r="G9862" s="73" t="s">
        <v>18</v>
      </c>
      <c r="H9862" s="169" t="s">
        <v>11940</v>
      </c>
      <c r="I9862" s="287"/>
      <c r="J9862" s="21"/>
      <c r="K9862" s="21"/>
      <c r="L9862" s="21"/>
      <c r="M9862" s="21"/>
      <c r="N9862" s="22">
        <f t="shared" si="2"/>
        <v>46206</v>
      </c>
      <c r="O9862" s="23">
        <f>'RESOLUCIONES EPG'!$N9862-'RESOLUCIONES EPG'!$D9862</f>
        <v>631</v>
      </c>
    </row>
    <row r="9863" ht="15.75" customHeight="1">
      <c r="B9863" s="21"/>
      <c r="C9863" s="351">
        <v>1008.0</v>
      </c>
      <c r="D9863" s="130">
        <v>45575.0</v>
      </c>
      <c r="E9863" s="73" t="s">
        <v>11941</v>
      </c>
      <c r="F9863" s="130" t="s">
        <v>11942</v>
      </c>
      <c r="G9863" s="73" t="s">
        <v>18</v>
      </c>
      <c r="H9863" s="169" t="s">
        <v>11941</v>
      </c>
      <c r="I9863" s="287"/>
      <c r="J9863" s="21"/>
      <c r="K9863" s="21"/>
      <c r="L9863" s="21"/>
      <c r="M9863" s="21"/>
      <c r="N9863" s="22">
        <f t="shared" si="2"/>
        <v>46206</v>
      </c>
      <c r="O9863" s="23">
        <f>'RESOLUCIONES EPG'!$N9863-'RESOLUCIONES EPG'!$D9863</f>
        <v>631</v>
      </c>
    </row>
    <row r="9864" ht="15.75" customHeight="1">
      <c r="B9864" s="21"/>
      <c r="C9864" s="351">
        <v>1009.0</v>
      </c>
      <c r="D9864" s="130">
        <v>45575.0</v>
      </c>
      <c r="E9864" s="73" t="s">
        <v>11943</v>
      </c>
      <c r="F9864" s="130" t="s">
        <v>11944</v>
      </c>
      <c r="G9864" s="73" t="s">
        <v>18</v>
      </c>
      <c r="H9864" s="169" t="s">
        <v>4665</v>
      </c>
      <c r="I9864" s="287"/>
      <c r="J9864" s="21"/>
      <c r="K9864" s="21"/>
      <c r="L9864" s="21"/>
      <c r="M9864" s="21"/>
      <c r="N9864" s="22">
        <f t="shared" si="2"/>
        <v>46206</v>
      </c>
      <c r="O9864" s="23">
        <f>'RESOLUCIONES EPG'!$N9864-'RESOLUCIONES EPG'!$D9864</f>
        <v>631</v>
      </c>
    </row>
    <row r="9865" ht="15.75" customHeight="1">
      <c r="B9865" s="21"/>
      <c r="C9865" s="351">
        <v>1010.0</v>
      </c>
      <c r="D9865" s="130">
        <v>45575.0</v>
      </c>
      <c r="E9865" s="73" t="s">
        <v>11945</v>
      </c>
      <c r="F9865" s="130" t="s">
        <v>11946</v>
      </c>
      <c r="G9865" s="73" t="s">
        <v>18</v>
      </c>
      <c r="H9865" s="169" t="s">
        <v>11947</v>
      </c>
      <c r="I9865" s="287"/>
      <c r="J9865" s="21"/>
      <c r="K9865" s="21"/>
      <c r="L9865" s="21"/>
      <c r="M9865" s="21"/>
      <c r="N9865" s="22">
        <f t="shared" si="2"/>
        <v>46206</v>
      </c>
      <c r="O9865" s="23">
        <f>'RESOLUCIONES EPG'!$N9865-'RESOLUCIONES EPG'!$D9865</f>
        <v>631</v>
      </c>
    </row>
    <row r="9866" ht="15.75" customHeight="1">
      <c r="B9866" s="21"/>
      <c r="C9866" s="351">
        <v>1011.0</v>
      </c>
      <c r="D9866" s="130">
        <v>45575.0</v>
      </c>
      <c r="E9866" s="73" t="s">
        <v>4233</v>
      </c>
      <c r="F9866" s="130" t="s">
        <v>4234</v>
      </c>
      <c r="G9866" s="73" t="s">
        <v>18</v>
      </c>
      <c r="H9866" s="169" t="s">
        <v>2850</v>
      </c>
      <c r="I9866" s="287"/>
      <c r="J9866" s="21"/>
      <c r="K9866" s="21"/>
      <c r="L9866" s="21"/>
      <c r="M9866" s="21"/>
      <c r="N9866" s="22">
        <f t="shared" si="2"/>
        <v>46206</v>
      </c>
      <c r="O9866" s="23">
        <f>'RESOLUCIONES EPG'!$N9866-'RESOLUCIONES EPG'!$D9866</f>
        <v>631</v>
      </c>
    </row>
    <row r="9867" ht="15.75" customHeight="1">
      <c r="B9867" s="21"/>
      <c r="C9867" s="351">
        <v>1012.0</v>
      </c>
      <c r="D9867" s="130">
        <v>45575.0</v>
      </c>
      <c r="E9867" s="73" t="s">
        <v>11948</v>
      </c>
      <c r="F9867" s="130" t="s">
        <v>11772</v>
      </c>
      <c r="G9867" s="73" t="s">
        <v>2751</v>
      </c>
      <c r="H9867" s="169"/>
      <c r="I9867" s="287"/>
      <c r="J9867" s="21"/>
      <c r="K9867" s="21"/>
      <c r="L9867" s="21"/>
      <c r="M9867" s="21"/>
      <c r="N9867" s="22">
        <f t="shared" si="2"/>
        <v>46206</v>
      </c>
      <c r="O9867" s="23">
        <f>'RESOLUCIONES EPG'!$N9867-'RESOLUCIONES EPG'!$D9867</f>
        <v>631</v>
      </c>
    </row>
    <row r="9868" ht="15.75" customHeight="1">
      <c r="B9868" s="21"/>
      <c r="C9868" s="351">
        <v>1013.0</v>
      </c>
      <c r="D9868" s="130">
        <v>45575.0</v>
      </c>
      <c r="E9868" s="73" t="s">
        <v>11949</v>
      </c>
      <c r="F9868" s="130" t="s">
        <v>11950</v>
      </c>
      <c r="G9868" s="73" t="s">
        <v>2751</v>
      </c>
      <c r="H9868" s="294"/>
      <c r="I9868" s="287"/>
      <c r="J9868" s="21"/>
      <c r="K9868" s="21"/>
      <c r="L9868" s="21"/>
      <c r="M9868" s="21"/>
      <c r="N9868" s="22">
        <f t="shared" si="2"/>
        <v>46206</v>
      </c>
      <c r="O9868" s="23">
        <f>'RESOLUCIONES EPG'!$N9868-'RESOLUCIONES EPG'!$D9868</f>
        <v>631</v>
      </c>
    </row>
    <row r="9869" ht="15.75" customHeight="1">
      <c r="B9869" s="21"/>
      <c r="C9869" s="351">
        <v>1014.0</v>
      </c>
      <c r="D9869" s="130">
        <v>45575.0</v>
      </c>
      <c r="E9869" s="73" t="s">
        <v>11747</v>
      </c>
      <c r="F9869" s="130" t="s">
        <v>11748</v>
      </c>
      <c r="G9869" s="73" t="s">
        <v>2751</v>
      </c>
      <c r="H9869" s="294"/>
      <c r="I9869" s="287"/>
      <c r="J9869" s="21"/>
      <c r="K9869" s="21"/>
      <c r="L9869" s="21"/>
      <c r="M9869" s="21"/>
      <c r="N9869" s="22">
        <f t="shared" si="2"/>
        <v>46206</v>
      </c>
      <c r="O9869" s="23">
        <f>'RESOLUCIONES EPG'!$N9869-'RESOLUCIONES EPG'!$D9869</f>
        <v>631</v>
      </c>
    </row>
    <row r="9870" ht="15.75" customHeight="1">
      <c r="B9870" s="21"/>
      <c r="C9870" s="351">
        <v>1015.0</v>
      </c>
      <c r="D9870" s="130">
        <v>45575.0</v>
      </c>
      <c r="E9870" s="73" t="s">
        <v>11454</v>
      </c>
      <c r="F9870" s="130" t="s">
        <v>11516</v>
      </c>
      <c r="G9870" s="73" t="s">
        <v>2751</v>
      </c>
      <c r="H9870" s="253"/>
      <c r="I9870" s="287"/>
      <c r="J9870" s="21"/>
      <c r="K9870" s="21"/>
      <c r="L9870" s="21"/>
      <c r="M9870" s="21"/>
      <c r="N9870" s="22">
        <f t="shared" si="2"/>
        <v>46206</v>
      </c>
      <c r="O9870" s="23">
        <f>'RESOLUCIONES EPG'!$N9870-'RESOLUCIONES EPG'!$D9870</f>
        <v>631</v>
      </c>
    </row>
    <row r="9871" ht="15.75" customHeight="1">
      <c r="B9871" s="21"/>
      <c r="C9871" s="351">
        <v>1016.0</v>
      </c>
      <c r="D9871" s="130">
        <v>45575.0</v>
      </c>
      <c r="E9871" s="73" t="s">
        <v>11951</v>
      </c>
      <c r="F9871" s="130" t="s">
        <v>3697</v>
      </c>
      <c r="G9871" s="73" t="s">
        <v>2751</v>
      </c>
      <c r="H9871" s="169"/>
      <c r="I9871" s="287"/>
      <c r="J9871" s="21"/>
      <c r="K9871" s="21"/>
      <c r="L9871" s="21"/>
      <c r="M9871" s="21"/>
      <c r="N9871" s="22">
        <f t="shared" si="2"/>
        <v>46206</v>
      </c>
      <c r="O9871" s="23">
        <f>'RESOLUCIONES EPG'!$N9871-'RESOLUCIONES EPG'!$D9871</f>
        <v>631</v>
      </c>
    </row>
    <row r="9872" ht="15.75" customHeight="1">
      <c r="B9872" s="21"/>
      <c r="C9872" s="351">
        <v>1017.0</v>
      </c>
      <c r="D9872" s="130">
        <v>45575.0</v>
      </c>
      <c r="E9872" s="73" t="s">
        <v>10664</v>
      </c>
      <c r="F9872" s="130" t="s">
        <v>4016</v>
      </c>
      <c r="G9872" s="73" t="s">
        <v>131</v>
      </c>
      <c r="H9872" s="169"/>
      <c r="I9872" s="287"/>
      <c r="J9872" s="21"/>
      <c r="K9872" s="21"/>
      <c r="L9872" s="21"/>
      <c r="M9872" s="21"/>
      <c r="N9872" s="22">
        <f t="shared" si="2"/>
        <v>46206</v>
      </c>
      <c r="O9872" s="23">
        <f>'RESOLUCIONES EPG'!$N9872-'RESOLUCIONES EPG'!$D9872</f>
        <v>631</v>
      </c>
    </row>
    <row r="9873" ht="15.75" customHeight="1">
      <c r="B9873" s="21"/>
      <c r="C9873" s="351">
        <v>1018.0</v>
      </c>
      <c r="D9873" s="130">
        <v>45575.0</v>
      </c>
      <c r="E9873" s="73" t="s">
        <v>1455</v>
      </c>
      <c r="F9873" s="130" t="s">
        <v>804</v>
      </c>
      <c r="G9873" s="73" t="s">
        <v>2751</v>
      </c>
      <c r="H9873" s="169"/>
      <c r="I9873" s="287"/>
      <c r="J9873" s="21"/>
      <c r="K9873" s="21"/>
      <c r="L9873" s="21"/>
      <c r="M9873" s="21"/>
      <c r="N9873" s="22">
        <f t="shared" si="2"/>
        <v>46206</v>
      </c>
      <c r="O9873" s="23">
        <f>'RESOLUCIONES EPG'!$N9873-'RESOLUCIONES EPG'!$D9873</f>
        <v>631</v>
      </c>
    </row>
    <row r="9874" ht="15.75" customHeight="1">
      <c r="B9874" s="21"/>
      <c r="C9874" s="351">
        <v>1019.0</v>
      </c>
      <c r="D9874" s="130">
        <v>45576.0</v>
      </c>
      <c r="E9874" s="73" t="s">
        <v>9382</v>
      </c>
      <c r="F9874" s="130" t="s">
        <v>11015</v>
      </c>
      <c r="G9874" s="73" t="s">
        <v>11556</v>
      </c>
      <c r="H9874" s="169"/>
      <c r="I9874" s="287"/>
      <c r="J9874" s="21"/>
      <c r="K9874" s="21"/>
      <c r="L9874" s="21"/>
      <c r="M9874" s="21"/>
      <c r="N9874" s="22">
        <f t="shared" si="2"/>
        <v>46206</v>
      </c>
      <c r="O9874" s="23">
        <f>'RESOLUCIONES EPG'!$N9874-'RESOLUCIONES EPG'!$D9874</f>
        <v>630</v>
      </c>
    </row>
    <row r="9875" ht="15.75" customHeight="1">
      <c r="B9875" s="21"/>
      <c r="C9875" s="351">
        <v>1020.0</v>
      </c>
      <c r="D9875" s="130">
        <v>45576.0</v>
      </c>
      <c r="E9875" s="73" t="s">
        <v>10673</v>
      </c>
      <c r="F9875" s="130" t="s">
        <v>10674</v>
      </c>
      <c r="G9875" s="73" t="s">
        <v>11556</v>
      </c>
      <c r="H9875" s="169"/>
      <c r="I9875" s="287"/>
      <c r="J9875" s="21"/>
      <c r="K9875" s="21"/>
      <c r="L9875" s="21"/>
      <c r="M9875" s="21"/>
      <c r="N9875" s="22">
        <f t="shared" si="2"/>
        <v>46206</v>
      </c>
      <c r="O9875" s="23">
        <f>'RESOLUCIONES EPG'!$N9875-'RESOLUCIONES EPG'!$D9875</f>
        <v>630</v>
      </c>
    </row>
    <row r="9876" ht="15.75" customHeight="1">
      <c r="B9876" s="21"/>
      <c r="C9876" s="351">
        <v>1021.0</v>
      </c>
      <c r="D9876" s="130">
        <v>45576.0</v>
      </c>
      <c r="E9876" s="73" t="s">
        <v>11952</v>
      </c>
      <c r="F9876" s="130" t="s">
        <v>11953</v>
      </c>
      <c r="G9876" s="73" t="s">
        <v>18</v>
      </c>
      <c r="H9876" s="169" t="s">
        <v>4978</v>
      </c>
      <c r="I9876" s="287"/>
      <c r="J9876" s="21"/>
      <c r="K9876" s="21"/>
      <c r="L9876" s="21"/>
      <c r="M9876" s="21"/>
      <c r="N9876" s="22">
        <f t="shared" si="2"/>
        <v>46206</v>
      </c>
      <c r="O9876" s="23">
        <f>'RESOLUCIONES EPG'!$N9876-'RESOLUCIONES EPG'!$D9876</f>
        <v>630</v>
      </c>
    </row>
    <row r="9877" ht="15.75" customHeight="1">
      <c r="B9877" s="21"/>
      <c r="C9877" s="351">
        <v>1022.0</v>
      </c>
      <c r="D9877" s="130">
        <v>45576.0</v>
      </c>
      <c r="E9877" s="73" t="s">
        <v>11033</v>
      </c>
      <c r="F9877" s="130" t="s">
        <v>11211</v>
      </c>
      <c r="G9877" s="73" t="s">
        <v>2253</v>
      </c>
      <c r="H9877" s="169" t="s">
        <v>9047</v>
      </c>
      <c r="I9877" s="287"/>
      <c r="J9877" s="21"/>
      <c r="K9877" s="21"/>
      <c r="L9877" s="21"/>
      <c r="M9877" s="21"/>
      <c r="N9877" s="22">
        <f t="shared" si="2"/>
        <v>46206</v>
      </c>
      <c r="O9877" s="23">
        <f>'RESOLUCIONES EPG'!$N9877-'RESOLUCIONES EPG'!$D9877</f>
        <v>630</v>
      </c>
    </row>
    <row r="9878" ht="15.75" customHeight="1">
      <c r="B9878" s="21"/>
      <c r="C9878" s="351">
        <v>1023.0</v>
      </c>
      <c r="D9878" s="130">
        <v>45576.0</v>
      </c>
      <c r="E9878" s="73" t="s">
        <v>7931</v>
      </c>
      <c r="F9878" s="130" t="s">
        <v>7932</v>
      </c>
      <c r="G9878" s="73" t="s">
        <v>2253</v>
      </c>
      <c r="H9878" s="169" t="s">
        <v>11954</v>
      </c>
      <c r="I9878" s="287"/>
      <c r="J9878" s="21"/>
      <c r="K9878" s="21"/>
      <c r="L9878" s="21"/>
      <c r="M9878" s="21"/>
      <c r="N9878" s="22">
        <f t="shared" si="2"/>
        <v>46206</v>
      </c>
      <c r="O9878" s="23">
        <f>'RESOLUCIONES EPG'!$N9878-'RESOLUCIONES EPG'!$D9878</f>
        <v>630</v>
      </c>
    </row>
    <row r="9879" ht="15.75" customHeight="1">
      <c r="B9879" s="21"/>
      <c r="C9879" s="351">
        <v>1024.0</v>
      </c>
      <c r="D9879" s="130">
        <v>45576.0</v>
      </c>
      <c r="E9879" s="73" t="s">
        <v>6152</v>
      </c>
      <c r="F9879" s="130" t="s">
        <v>6153</v>
      </c>
      <c r="G9879" s="73" t="s">
        <v>2253</v>
      </c>
      <c r="H9879" s="169" t="s">
        <v>11954</v>
      </c>
      <c r="I9879" s="287"/>
      <c r="J9879" s="21"/>
      <c r="K9879" s="21"/>
      <c r="L9879" s="21"/>
      <c r="M9879" s="21"/>
      <c r="N9879" s="22">
        <f t="shared" si="2"/>
        <v>46206</v>
      </c>
      <c r="O9879" s="23">
        <f>'RESOLUCIONES EPG'!$N9879-'RESOLUCIONES EPG'!$D9879</f>
        <v>630</v>
      </c>
    </row>
    <row r="9880" ht="15.75" customHeight="1">
      <c r="B9880" s="21"/>
      <c r="C9880" s="351">
        <v>1025.0</v>
      </c>
      <c r="D9880" s="130">
        <v>45576.0</v>
      </c>
      <c r="E9880" s="73" t="s">
        <v>9595</v>
      </c>
      <c r="F9880" s="130" t="s">
        <v>10057</v>
      </c>
      <c r="G9880" s="73" t="s">
        <v>2253</v>
      </c>
      <c r="H9880" s="169" t="s">
        <v>11955</v>
      </c>
      <c r="I9880" s="287"/>
      <c r="J9880" s="21"/>
      <c r="K9880" s="21"/>
      <c r="L9880" s="21"/>
      <c r="M9880" s="21"/>
      <c r="N9880" s="22">
        <f t="shared" si="2"/>
        <v>46206</v>
      </c>
      <c r="O9880" s="23">
        <f>'RESOLUCIONES EPG'!$N9880-'RESOLUCIONES EPG'!$D9880</f>
        <v>630</v>
      </c>
    </row>
    <row r="9881" ht="15.75" customHeight="1">
      <c r="B9881" s="21"/>
      <c r="C9881" s="351">
        <v>1026.0</v>
      </c>
      <c r="D9881" s="130">
        <v>45576.0</v>
      </c>
      <c r="E9881" s="73" t="s">
        <v>9010</v>
      </c>
      <c r="F9881" s="130" t="s">
        <v>9011</v>
      </c>
      <c r="G9881" s="73" t="s">
        <v>2253</v>
      </c>
      <c r="H9881" s="169" t="s">
        <v>7917</v>
      </c>
      <c r="I9881" s="287"/>
      <c r="J9881" s="21"/>
      <c r="K9881" s="21"/>
      <c r="L9881" s="21"/>
      <c r="M9881" s="21"/>
      <c r="N9881" s="22">
        <f t="shared" si="2"/>
        <v>46206</v>
      </c>
      <c r="O9881" s="23">
        <f>'RESOLUCIONES EPG'!$N9881-'RESOLUCIONES EPG'!$D9881</f>
        <v>630</v>
      </c>
    </row>
    <row r="9882" ht="15.75" customHeight="1">
      <c r="B9882" s="21"/>
      <c r="C9882" s="351">
        <v>1027.0</v>
      </c>
      <c r="D9882" s="130">
        <v>45576.0</v>
      </c>
      <c r="E9882" s="73" t="s">
        <v>5321</v>
      </c>
      <c r="F9882" s="130" t="s">
        <v>10539</v>
      </c>
      <c r="G9882" s="73" t="s">
        <v>2253</v>
      </c>
      <c r="H9882" s="169" t="s">
        <v>11956</v>
      </c>
      <c r="I9882" s="287"/>
      <c r="J9882" s="21"/>
      <c r="K9882" s="21"/>
      <c r="L9882" s="21"/>
      <c r="M9882" s="21"/>
      <c r="N9882" s="22">
        <f t="shared" si="2"/>
        <v>46206</v>
      </c>
      <c r="O9882" s="23">
        <f>'RESOLUCIONES EPG'!$N9882-'RESOLUCIONES EPG'!$D9882</f>
        <v>630</v>
      </c>
    </row>
    <row r="9883" ht="15.75" customHeight="1">
      <c r="B9883" s="21"/>
      <c r="C9883" s="351">
        <v>1028.0</v>
      </c>
      <c r="D9883" s="130">
        <v>45576.0</v>
      </c>
      <c r="E9883" s="73" t="s">
        <v>9526</v>
      </c>
      <c r="F9883" s="130" t="s">
        <v>9655</v>
      </c>
      <c r="G9883" s="73" t="s">
        <v>2253</v>
      </c>
      <c r="H9883" s="169" t="s">
        <v>11692</v>
      </c>
      <c r="I9883" s="287"/>
      <c r="J9883" s="21"/>
      <c r="K9883" s="21"/>
      <c r="L9883" s="21"/>
      <c r="M9883" s="21"/>
      <c r="N9883" s="22">
        <f t="shared" si="2"/>
        <v>46206</v>
      </c>
      <c r="O9883" s="23">
        <f>'RESOLUCIONES EPG'!$N9883-'RESOLUCIONES EPG'!$D9883</f>
        <v>630</v>
      </c>
    </row>
    <row r="9884" ht="15.75" customHeight="1">
      <c r="B9884" s="157" t="s">
        <v>11957</v>
      </c>
      <c r="C9884" s="351">
        <v>1029.0</v>
      </c>
      <c r="D9884" s="130">
        <v>45576.0</v>
      </c>
      <c r="E9884" s="146" t="s">
        <v>7793</v>
      </c>
      <c r="F9884" s="130" t="s">
        <v>7794</v>
      </c>
      <c r="G9884" s="73" t="s">
        <v>2253</v>
      </c>
      <c r="H9884" s="169" t="s">
        <v>11958</v>
      </c>
      <c r="I9884" s="287"/>
      <c r="J9884" s="21"/>
      <c r="K9884" s="21"/>
      <c r="L9884" s="21"/>
      <c r="M9884" s="21"/>
      <c r="N9884" s="22">
        <f t="shared" si="2"/>
        <v>46206</v>
      </c>
      <c r="O9884" s="23">
        <f>'RESOLUCIONES EPG'!$N9884-'RESOLUCIONES EPG'!$D9884</f>
        <v>630</v>
      </c>
    </row>
    <row r="9885" ht="15.75" customHeight="1">
      <c r="B9885" s="21"/>
      <c r="C9885" s="351">
        <v>1030.0</v>
      </c>
      <c r="D9885" s="130">
        <v>45576.0</v>
      </c>
      <c r="E9885" s="73" t="s">
        <v>11131</v>
      </c>
      <c r="F9885" s="130" t="s">
        <v>11959</v>
      </c>
      <c r="G9885" s="73" t="s">
        <v>8629</v>
      </c>
      <c r="H9885" s="169"/>
      <c r="I9885" s="287"/>
      <c r="J9885" s="21"/>
      <c r="K9885" s="21"/>
      <c r="L9885" s="21"/>
      <c r="M9885" s="21"/>
      <c r="N9885" s="22">
        <f t="shared" si="2"/>
        <v>46206</v>
      </c>
      <c r="O9885" s="23">
        <f>'RESOLUCIONES EPG'!$N9885-'RESOLUCIONES EPG'!$D9885</f>
        <v>630</v>
      </c>
    </row>
    <row r="9886" ht="15.75" customHeight="1">
      <c r="B9886" s="21"/>
      <c r="C9886" s="351">
        <v>1031.0</v>
      </c>
      <c r="D9886" s="130">
        <v>45576.0</v>
      </c>
      <c r="E9886" s="73" t="s">
        <v>9232</v>
      </c>
      <c r="F9886" s="130" t="s">
        <v>9447</v>
      </c>
      <c r="G9886" s="73" t="s">
        <v>8629</v>
      </c>
      <c r="H9886" s="169"/>
      <c r="I9886" s="287"/>
      <c r="J9886" s="21"/>
      <c r="K9886" s="21"/>
      <c r="L9886" s="21"/>
      <c r="M9886" s="21"/>
      <c r="N9886" s="22">
        <f t="shared" si="2"/>
        <v>46206</v>
      </c>
      <c r="O9886" s="23">
        <f>'RESOLUCIONES EPG'!$N9886-'RESOLUCIONES EPG'!$D9886</f>
        <v>630</v>
      </c>
    </row>
    <row r="9887" ht="15.75" customHeight="1">
      <c r="B9887" s="21"/>
      <c r="C9887" s="351">
        <v>1032.0</v>
      </c>
      <c r="D9887" s="130">
        <v>45576.0</v>
      </c>
      <c r="E9887" s="73" t="s">
        <v>8385</v>
      </c>
      <c r="F9887" s="130" t="s">
        <v>8386</v>
      </c>
      <c r="G9887" s="73" t="s">
        <v>1624</v>
      </c>
      <c r="H9887" s="169"/>
      <c r="I9887" s="287"/>
      <c r="J9887" s="21"/>
      <c r="K9887" s="21"/>
      <c r="L9887" s="21"/>
      <c r="M9887" s="21"/>
      <c r="N9887" s="22">
        <f t="shared" si="2"/>
        <v>46206</v>
      </c>
      <c r="O9887" s="23">
        <f>'RESOLUCIONES EPG'!$N9887-'RESOLUCIONES EPG'!$D9887</f>
        <v>630</v>
      </c>
    </row>
    <row r="9888" ht="15.75" customHeight="1">
      <c r="B9888" s="21"/>
      <c r="C9888" s="351">
        <v>1033.0</v>
      </c>
      <c r="D9888" s="130">
        <v>45579.0</v>
      </c>
      <c r="E9888" s="73" t="s">
        <v>11960</v>
      </c>
      <c r="F9888" s="130" t="s">
        <v>11937</v>
      </c>
      <c r="G9888" s="73" t="s">
        <v>2751</v>
      </c>
      <c r="H9888" s="169"/>
      <c r="I9888" s="287"/>
      <c r="J9888" s="21"/>
      <c r="K9888" s="21"/>
      <c r="L9888" s="21"/>
      <c r="M9888" s="21"/>
      <c r="N9888" s="22">
        <f t="shared" si="2"/>
        <v>46206</v>
      </c>
      <c r="O9888" s="23">
        <f>'RESOLUCIONES EPG'!$N9888-'RESOLUCIONES EPG'!$D9888</f>
        <v>627</v>
      </c>
    </row>
    <row r="9889" ht="15.75" customHeight="1">
      <c r="B9889" s="21"/>
      <c r="C9889" s="351">
        <v>1034.0</v>
      </c>
      <c r="D9889" s="130">
        <v>45579.0</v>
      </c>
      <c r="E9889" s="73" t="s">
        <v>11961</v>
      </c>
      <c r="F9889" s="130"/>
      <c r="G9889" s="73"/>
      <c r="H9889" s="169"/>
      <c r="I9889" s="287"/>
      <c r="J9889" s="21"/>
      <c r="K9889" s="21"/>
      <c r="L9889" s="21"/>
      <c r="M9889" s="21"/>
      <c r="N9889" s="22">
        <f t="shared" si="2"/>
        <v>46206</v>
      </c>
      <c r="O9889" s="23">
        <f>'RESOLUCIONES EPG'!$N9889-'RESOLUCIONES EPG'!$D9889</f>
        <v>627</v>
      </c>
    </row>
    <row r="9890" ht="15.75" customHeight="1">
      <c r="B9890" s="21"/>
      <c r="C9890" s="351">
        <v>1035.0</v>
      </c>
      <c r="D9890" s="130">
        <v>45579.0</v>
      </c>
      <c r="E9890" s="73" t="s">
        <v>8477</v>
      </c>
      <c r="F9890" s="130" t="s">
        <v>10211</v>
      </c>
      <c r="G9890" s="73" t="s">
        <v>1593</v>
      </c>
      <c r="H9890" s="169"/>
      <c r="I9890" s="287"/>
      <c r="J9890" s="21"/>
      <c r="K9890" s="21"/>
      <c r="L9890" s="21"/>
      <c r="M9890" s="21"/>
      <c r="N9890" s="22">
        <f t="shared" si="2"/>
        <v>46206</v>
      </c>
      <c r="O9890" s="23">
        <f>'RESOLUCIONES EPG'!$N9890-'RESOLUCIONES EPG'!$D9890</f>
        <v>627</v>
      </c>
    </row>
    <row r="9891" ht="15.75" customHeight="1">
      <c r="B9891" s="21"/>
      <c r="C9891" s="351">
        <v>1036.0</v>
      </c>
      <c r="D9891" s="130">
        <v>45579.0</v>
      </c>
      <c r="E9891" s="73" t="s">
        <v>4895</v>
      </c>
      <c r="F9891" s="130" t="s">
        <v>11393</v>
      </c>
      <c r="G9891" s="73" t="s">
        <v>1593</v>
      </c>
      <c r="H9891" s="253">
        <v>45586.0</v>
      </c>
      <c r="I9891" s="287"/>
      <c r="J9891" s="21"/>
      <c r="K9891" s="21"/>
      <c r="L9891" s="21"/>
      <c r="M9891" s="21"/>
      <c r="N9891" s="22">
        <f t="shared" si="2"/>
        <v>46206</v>
      </c>
      <c r="O9891" s="23">
        <f>'RESOLUCIONES EPG'!$N9891-'RESOLUCIONES EPG'!$D9891</f>
        <v>627</v>
      </c>
    </row>
    <row r="9892" ht="15.75" customHeight="1">
      <c r="B9892" s="21"/>
      <c r="C9892" s="351">
        <v>1037.0</v>
      </c>
      <c r="D9892" s="130">
        <v>45579.0</v>
      </c>
      <c r="E9892" s="73" t="s">
        <v>6800</v>
      </c>
      <c r="F9892" s="130" t="s">
        <v>9433</v>
      </c>
      <c r="G9892" s="73" t="s">
        <v>1593</v>
      </c>
      <c r="H9892" s="253">
        <v>45586.0</v>
      </c>
      <c r="I9892" s="287"/>
      <c r="J9892" s="21"/>
      <c r="K9892" s="21"/>
      <c r="L9892" s="21"/>
      <c r="M9892" s="21"/>
      <c r="N9892" s="22">
        <f t="shared" si="2"/>
        <v>46206</v>
      </c>
      <c r="O9892" s="23">
        <f>'RESOLUCIONES EPG'!$N9892-'RESOLUCIONES EPG'!$D9892</f>
        <v>627</v>
      </c>
    </row>
    <row r="9893" ht="15.75" customHeight="1">
      <c r="B9893" s="21"/>
      <c r="C9893" s="351">
        <v>1038.0</v>
      </c>
      <c r="D9893" s="130">
        <v>45579.0</v>
      </c>
      <c r="E9893" s="73" t="s">
        <v>8347</v>
      </c>
      <c r="F9893" s="130" t="s">
        <v>11962</v>
      </c>
      <c r="G9893" s="73" t="s">
        <v>1593</v>
      </c>
      <c r="H9893" s="253">
        <v>45590.0</v>
      </c>
      <c r="I9893" s="287"/>
      <c r="J9893" s="21"/>
      <c r="K9893" s="21"/>
      <c r="L9893" s="21"/>
      <c r="M9893" s="21"/>
      <c r="N9893" s="22">
        <f t="shared" si="2"/>
        <v>46206</v>
      </c>
      <c r="O9893" s="23">
        <f>'RESOLUCIONES EPG'!$N9893-'RESOLUCIONES EPG'!$D9893</f>
        <v>627</v>
      </c>
    </row>
    <row r="9894" ht="15.75" customHeight="1">
      <c r="B9894" s="21"/>
      <c r="C9894" s="351">
        <v>1039.0</v>
      </c>
      <c r="D9894" s="130">
        <v>45580.0</v>
      </c>
      <c r="E9894" s="73" t="s">
        <v>11963</v>
      </c>
      <c r="F9894" s="130" t="s">
        <v>9227</v>
      </c>
      <c r="G9894" s="73" t="s">
        <v>131</v>
      </c>
      <c r="H9894" s="169"/>
      <c r="I9894" s="287"/>
      <c r="J9894" s="21"/>
      <c r="K9894" s="21"/>
      <c r="L9894" s="21"/>
      <c r="M9894" s="21"/>
      <c r="N9894" s="22">
        <f t="shared" si="2"/>
        <v>46206</v>
      </c>
      <c r="O9894" s="23">
        <f>'RESOLUCIONES EPG'!$N9894-'RESOLUCIONES EPG'!$D9894</f>
        <v>626</v>
      </c>
    </row>
    <row r="9895" ht="15.75" customHeight="1">
      <c r="B9895" s="21"/>
      <c r="C9895" s="351">
        <v>1040.0</v>
      </c>
      <c r="D9895" s="130">
        <v>45580.0</v>
      </c>
      <c r="E9895" s="73" t="s">
        <v>9528</v>
      </c>
      <c r="F9895" s="130" t="s">
        <v>9529</v>
      </c>
      <c r="G9895" s="73" t="s">
        <v>131</v>
      </c>
      <c r="H9895" s="169"/>
      <c r="I9895" s="287"/>
      <c r="J9895" s="21"/>
      <c r="K9895" s="21"/>
      <c r="L9895" s="21"/>
      <c r="M9895" s="21"/>
      <c r="N9895" s="22">
        <f t="shared" si="2"/>
        <v>46206</v>
      </c>
      <c r="O9895" s="23">
        <f>'RESOLUCIONES EPG'!$N9895-'RESOLUCIONES EPG'!$D9895</f>
        <v>626</v>
      </c>
    </row>
    <row r="9896" ht="15.75" customHeight="1">
      <c r="B9896" s="21"/>
      <c r="C9896" s="351">
        <v>1041.0</v>
      </c>
      <c r="D9896" s="130">
        <v>45580.0</v>
      </c>
      <c r="E9896" s="73" t="s">
        <v>2873</v>
      </c>
      <c r="F9896" s="130" t="s">
        <v>9703</v>
      </c>
      <c r="G9896" s="73" t="s">
        <v>131</v>
      </c>
      <c r="H9896" s="169"/>
      <c r="I9896" s="287"/>
      <c r="J9896" s="21"/>
      <c r="K9896" s="21"/>
      <c r="L9896" s="21"/>
      <c r="M9896" s="21"/>
      <c r="N9896" s="22">
        <f t="shared" si="2"/>
        <v>46206</v>
      </c>
      <c r="O9896" s="23">
        <f>'RESOLUCIONES EPG'!$N9896-'RESOLUCIONES EPG'!$D9896</f>
        <v>626</v>
      </c>
    </row>
    <row r="9897" ht="15.75" customHeight="1">
      <c r="B9897" s="21"/>
      <c r="C9897" s="351">
        <v>1042.0</v>
      </c>
      <c r="D9897" s="130">
        <v>45580.0</v>
      </c>
      <c r="E9897" s="73" t="s">
        <v>9017</v>
      </c>
      <c r="F9897" s="130" t="s">
        <v>11700</v>
      </c>
      <c r="G9897" s="73" t="s">
        <v>131</v>
      </c>
      <c r="H9897" s="169"/>
      <c r="I9897" s="287"/>
      <c r="J9897" s="21"/>
      <c r="K9897" s="21"/>
      <c r="L9897" s="21"/>
      <c r="M9897" s="21"/>
      <c r="N9897" s="22">
        <f t="shared" si="2"/>
        <v>46206</v>
      </c>
      <c r="O9897" s="23">
        <f>'RESOLUCIONES EPG'!$N9897-'RESOLUCIONES EPG'!$D9897</f>
        <v>626</v>
      </c>
    </row>
    <row r="9898" ht="15.75" customHeight="1">
      <c r="B9898" s="21"/>
      <c r="C9898" s="351">
        <v>1043.0</v>
      </c>
      <c r="D9898" s="130">
        <v>45580.0</v>
      </c>
      <c r="E9898" s="73" t="s">
        <v>9105</v>
      </c>
      <c r="F9898" s="130" t="s">
        <v>9106</v>
      </c>
      <c r="G9898" s="73" t="s">
        <v>131</v>
      </c>
      <c r="H9898" s="169"/>
      <c r="I9898" s="287"/>
      <c r="J9898" s="21"/>
      <c r="K9898" s="21"/>
      <c r="L9898" s="21"/>
      <c r="M9898" s="21"/>
      <c r="N9898" s="22">
        <f t="shared" si="2"/>
        <v>46206</v>
      </c>
      <c r="O9898" s="23">
        <f>'RESOLUCIONES EPG'!$N9898-'RESOLUCIONES EPG'!$D9898</f>
        <v>626</v>
      </c>
    </row>
    <row r="9899" ht="15.75" customHeight="1">
      <c r="B9899" s="21"/>
      <c r="C9899" s="351">
        <v>1044.0</v>
      </c>
      <c r="D9899" s="130">
        <v>45580.0</v>
      </c>
      <c r="E9899" s="73" t="s">
        <v>5747</v>
      </c>
      <c r="F9899" s="130" t="s">
        <v>11699</v>
      </c>
      <c r="G9899" s="73" t="s">
        <v>131</v>
      </c>
      <c r="H9899" s="169"/>
      <c r="I9899" s="287"/>
      <c r="J9899" s="21"/>
      <c r="K9899" s="21"/>
      <c r="L9899" s="21"/>
      <c r="M9899" s="21"/>
      <c r="N9899" s="22">
        <f t="shared" si="2"/>
        <v>46206</v>
      </c>
      <c r="O9899" s="23">
        <f>'RESOLUCIONES EPG'!$N9899-'RESOLUCIONES EPG'!$D9899</f>
        <v>626</v>
      </c>
    </row>
    <row r="9900" ht="15.75" customHeight="1">
      <c r="B9900" s="21"/>
      <c r="C9900" s="351">
        <v>1045.0</v>
      </c>
      <c r="D9900" s="130">
        <v>45580.0</v>
      </c>
      <c r="E9900" s="73" t="s">
        <v>9361</v>
      </c>
      <c r="F9900" s="130" t="s">
        <v>11653</v>
      </c>
      <c r="G9900" s="73" t="s">
        <v>131</v>
      </c>
      <c r="H9900" s="169"/>
      <c r="I9900" s="287"/>
      <c r="J9900" s="21"/>
      <c r="K9900" s="21"/>
      <c r="L9900" s="21"/>
      <c r="M9900" s="21"/>
      <c r="N9900" s="22">
        <f t="shared" si="2"/>
        <v>46206</v>
      </c>
      <c r="O9900" s="23">
        <f>'RESOLUCIONES EPG'!$N9900-'RESOLUCIONES EPG'!$D9900</f>
        <v>626</v>
      </c>
    </row>
    <row r="9901" ht="15.75" customHeight="1">
      <c r="B9901" s="21"/>
      <c r="C9901" s="351">
        <v>1046.0</v>
      </c>
      <c r="D9901" s="130">
        <v>45580.0</v>
      </c>
      <c r="E9901" s="73" t="s">
        <v>11964</v>
      </c>
      <c r="F9901" s="130" t="s">
        <v>11965</v>
      </c>
      <c r="G9901" s="73" t="s">
        <v>18</v>
      </c>
      <c r="H9901" s="169"/>
      <c r="I9901" s="287"/>
      <c r="J9901" s="21"/>
      <c r="K9901" s="21"/>
      <c r="L9901" s="21"/>
      <c r="M9901" s="21"/>
      <c r="N9901" s="22">
        <f t="shared" si="2"/>
        <v>46206</v>
      </c>
      <c r="O9901" s="23">
        <f>'RESOLUCIONES EPG'!$N9901-'RESOLUCIONES EPG'!$D9901</f>
        <v>626</v>
      </c>
    </row>
    <row r="9902" ht="15.75" customHeight="1">
      <c r="B9902" s="21"/>
      <c r="C9902" s="351">
        <v>1047.0</v>
      </c>
      <c r="D9902" s="130">
        <v>45580.0</v>
      </c>
      <c r="E9902" s="73" t="s">
        <v>11966</v>
      </c>
      <c r="F9902" s="130" t="s">
        <v>11967</v>
      </c>
      <c r="G9902" s="73" t="s">
        <v>18</v>
      </c>
      <c r="H9902" s="169"/>
      <c r="I9902" s="287"/>
      <c r="J9902" s="21"/>
      <c r="K9902" s="21"/>
      <c r="L9902" s="21"/>
      <c r="M9902" s="21"/>
      <c r="N9902" s="22">
        <f t="shared" si="2"/>
        <v>46206</v>
      </c>
      <c r="O9902" s="23">
        <f>'RESOLUCIONES EPG'!$N9902-'RESOLUCIONES EPG'!$D9902</f>
        <v>626</v>
      </c>
    </row>
    <row r="9903" ht="15.75" customHeight="1">
      <c r="B9903" s="21"/>
      <c r="C9903" s="351">
        <v>1048.0</v>
      </c>
      <c r="D9903" s="130">
        <v>45582.0</v>
      </c>
      <c r="E9903" s="73" t="s">
        <v>11968</v>
      </c>
      <c r="F9903" s="130" t="s">
        <v>8228</v>
      </c>
      <c r="G9903" s="73" t="s">
        <v>1624</v>
      </c>
      <c r="H9903" s="169"/>
      <c r="I9903" s="287"/>
      <c r="J9903" s="21"/>
      <c r="K9903" s="21"/>
      <c r="L9903" s="21"/>
      <c r="M9903" s="21"/>
      <c r="N9903" s="22">
        <f t="shared" si="2"/>
        <v>46206</v>
      </c>
      <c r="O9903" s="23">
        <f>'RESOLUCIONES EPG'!$N9903-'RESOLUCIONES EPG'!$D9903</f>
        <v>624</v>
      </c>
    </row>
    <row r="9904" ht="15.75" customHeight="1">
      <c r="B9904" s="21"/>
      <c r="C9904" s="351">
        <v>1049.0</v>
      </c>
      <c r="D9904" s="130">
        <v>45582.0</v>
      </c>
      <c r="E9904" s="73" t="s">
        <v>11606</v>
      </c>
      <c r="F9904" s="130" t="s">
        <v>11817</v>
      </c>
      <c r="G9904" s="73" t="s">
        <v>1624</v>
      </c>
      <c r="H9904" s="169"/>
      <c r="I9904" s="287"/>
      <c r="J9904" s="21"/>
      <c r="K9904" s="21"/>
      <c r="L9904" s="21"/>
      <c r="M9904" s="21"/>
      <c r="N9904" s="22">
        <f t="shared" si="2"/>
        <v>46206</v>
      </c>
      <c r="O9904" s="23">
        <f>'RESOLUCIONES EPG'!$N9904-'RESOLUCIONES EPG'!$D9904</f>
        <v>624</v>
      </c>
    </row>
    <row r="9905" ht="15.75" customHeight="1">
      <c r="B9905" s="21"/>
      <c r="C9905" s="351">
        <v>1050.0</v>
      </c>
      <c r="D9905" s="130">
        <v>45582.0</v>
      </c>
      <c r="E9905" s="73" t="s">
        <v>9402</v>
      </c>
      <c r="F9905" s="130" t="s">
        <v>11545</v>
      </c>
      <c r="G9905" s="73" t="s">
        <v>1624</v>
      </c>
      <c r="H9905" s="169"/>
      <c r="I9905" s="287"/>
      <c r="J9905" s="21"/>
      <c r="K9905" s="21"/>
      <c r="L9905" s="21"/>
      <c r="M9905" s="21"/>
      <c r="N9905" s="22">
        <f t="shared" si="2"/>
        <v>46206</v>
      </c>
      <c r="O9905" s="23">
        <f>'RESOLUCIONES EPG'!$N9905-'RESOLUCIONES EPG'!$D9905</f>
        <v>624</v>
      </c>
    </row>
    <row r="9906" ht="15.75" customHeight="1">
      <c r="B9906" s="21"/>
      <c r="C9906" s="351">
        <v>1051.0</v>
      </c>
      <c r="D9906" s="130">
        <v>45582.0</v>
      </c>
      <c r="E9906" s="73" t="s">
        <v>2122</v>
      </c>
      <c r="F9906" s="130" t="s">
        <v>11141</v>
      </c>
      <c r="G9906" s="73" t="s">
        <v>1624</v>
      </c>
      <c r="H9906" s="169"/>
      <c r="I9906" s="287"/>
      <c r="J9906" s="21"/>
      <c r="K9906" s="21"/>
      <c r="L9906" s="21"/>
      <c r="M9906" s="21"/>
      <c r="N9906" s="22">
        <f t="shared" si="2"/>
        <v>46206</v>
      </c>
      <c r="O9906" s="23">
        <f>'RESOLUCIONES EPG'!$N9906-'RESOLUCIONES EPG'!$D9906</f>
        <v>624</v>
      </c>
    </row>
    <row r="9907" ht="15.75" customHeight="1">
      <c r="B9907" s="21"/>
      <c r="C9907" s="351">
        <v>1052.0</v>
      </c>
      <c r="D9907" s="130">
        <v>45582.0</v>
      </c>
      <c r="E9907" s="73" t="s">
        <v>6228</v>
      </c>
      <c r="F9907" s="130" t="s">
        <v>6229</v>
      </c>
      <c r="G9907" s="73" t="s">
        <v>1624</v>
      </c>
      <c r="H9907" s="169"/>
      <c r="I9907" s="287"/>
      <c r="J9907" s="21"/>
      <c r="K9907" s="21"/>
      <c r="L9907" s="21"/>
      <c r="M9907" s="21"/>
      <c r="N9907" s="22">
        <f t="shared" si="2"/>
        <v>46206</v>
      </c>
      <c r="O9907" s="23">
        <f>'RESOLUCIONES EPG'!$N9907-'RESOLUCIONES EPG'!$D9907</f>
        <v>624</v>
      </c>
    </row>
    <row r="9908" ht="15.75" customHeight="1">
      <c r="B9908" s="21"/>
      <c r="C9908" s="351">
        <v>1053.0</v>
      </c>
      <c r="D9908" s="130">
        <v>45586.0</v>
      </c>
      <c r="E9908" s="73" t="s">
        <v>11927</v>
      </c>
      <c r="F9908" s="130" t="s">
        <v>2693</v>
      </c>
      <c r="G9908" s="73" t="s">
        <v>2751</v>
      </c>
      <c r="H9908" s="169"/>
      <c r="I9908" s="287"/>
      <c r="J9908" s="21"/>
      <c r="K9908" s="21"/>
      <c r="L9908" s="21"/>
      <c r="M9908" s="21"/>
      <c r="N9908" s="22">
        <f t="shared" si="2"/>
        <v>46206</v>
      </c>
      <c r="O9908" s="23">
        <f>'RESOLUCIONES EPG'!$N9908-'RESOLUCIONES EPG'!$D9908</f>
        <v>620</v>
      </c>
    </row>
    <row r="9909" ht="15.75" customHeight="1">
      <c r="B9909" s="21"/>
      <c r="C9909" s="351">
        <v>1054.0</v>
      </c>
      <c r="D9909" s="130">
        <v>45586.0</v>
      </c>
      <c r="E9909" s="73" t="s">
        <v>11969</v>
      </c>
      <c r="F9909" s="130" t="s">
        <v>11845</v>
      </c>
      <c r="G9909" s="73" t="s">
        <v>2751</v>
      </c>
      <c r="H9909" s="169"/>
      <c r="I9909" s="287"/>
      <c r="J9909" s="21"/>
      <c r="K9909" s="21"/>
      <c r="L9909" s="21"/>
      <c r="M9909" s="21"/>
      <c r="N9909" s="22">
        <f t="shared" si="2"/>
        <v>46206</v>
      </c>
      <c r="O9909" s="23">
        <f>'RESOLUCIONES EPG'!$N9909-'RESOLUCIONES EPG'!$D9909</f>
        <v>620</v>
      </c>
    </row>
    <row r="9910" ht="15.75" customHeight="1">
      <c r="B9910" s="21"/>
      <c r="C9910" s="351">
        <v>1055.0</v>
      </c>
      <c r="D9910" s="130">
        <v>45586.0</v>
      </c>
      <c r="E9910" s="73" t="s">
        <v>11829</v>
      </c>
      <c r="F9910" s="130" t="s">
        <v>11830</v>
      </c>
      <c r="G9910" s="73" t="s">
        <v>2751</v>
      </c>
      <c r="H9910" s="169"/>
      <c r="I9910" s="287"/>
      <c r="J9910" s="21"/>
      <c r="K9910" s="21"/>
      <c r="L9910" s="21"/>
      <c r="M9910" s="21"/>
      <c r="N9910" s="22">
        <f t="shared" si="2"/>
        <v>46206</v>
      </c>
      <c r="O9910" s="23">
        <f>'RESOLUCIONES EPG'!$N9910-'RESOLUCIONES EPG'!$D9910</f>
        <v>620</v>
      </c>
    </row>
    <row r="9911" ht="15.75" customHeight="1">
      <c r="B9911" s="21"/>
      <c r="C9911" s="351">
        <v>1056.0</v>
      </c>
      <c r="D9911" s="130">
        <v>45586.0</v>
      </c>
      <c r="E9911" s="73" t="s">
        <v>11970</v>
      </c>
      <c r="F9911" s="130" t="s">
        <v>11420</v>
      </c>
      <c r="G9911" s="73" t="s">
        <v>1624</v>
      </c>
      <c r="H9911" s="169"/>
      <c r="I9911" s="287"/>
      <c r="J9911" s="21"/>
      <c r="K9911" s="21"/>
      <c r="L9911" s="21"/>
      <c r="M9911" s="21"/>
      <c r="N9911" s="22">
        <f t="shared" si="2"/>
        <v>46206</v>
      </c>
      <c r="O9911" s="23">
        <f>'RESOLUCIONES EPG'!$N9911-'RESOLUCIONES EPG'!$D9911</f>
        <v>620</v>
      </c>
    </row>
    <row r="9912" ht="15.75" customHeight="1">
      <c r="B9912" s="21"/>
      <c r="C9912" s="351">
        <v>1057.0</v>
      </c>
      <c r="D9912" s="130">
        <v>45586.0</v>
      </c>
      <c r="E9912" s="73" t="s">
        <v>11971</v>
      </c>
      <c r="F9912" s="130" t="s">
        <v>11621</v>
      </c>
      <c r="G9912" s="73" t="s">
        <v>1624</v>
      </c>
      <c r="H9912" s="169"/>
      <c r="I9912" s="287"/>
      <c r="J9912" s="21"/>
      <c r="K9912" s="21"/>
      <c r="L9912" s="21"/>
      <c r="M9912" s="21"/>
      <c r="N9912" s="22">
        <f t="shared" si="2"/>
        <v>46206</v>
      </c>
      <c r="O9912" s="23">
        <f>'RESOLUCIONES EPG'!$N9912-'RESOLUCIONES EPG'!$D9912</f>
        <v>620</v>
      </c>
    </row>
    <row r="9913" ht="15.75" customHeight="1">
      <c r="B9913" s="21"/>
      <c r="C9913" s="351">
        <v>1058.0</v>
      </c>
      <c r="D9913" s="130">
        <v>45586.0</v>
      </c>
      <c r="E9913" s="73" t="s">
        <v>11008</v>
      </c>
      <c r="F9913" s="130" t="s">
        <v>11212</v>
      </c>
      <c r="G9913" s="73" t="s">
        <v>1624</v>
      </c>
      <c r="H9913" s="169"/>
      <c r="I9913" s="287"/>
      <c r="J9913" s="21"/>
      <c r="K9913" s="21"/>
      <c r="L9913" s="21"/>
      <c r="M9913" s="21"/>
      <c r="N9913" s="22">
        <f t="shared" si="2"/>
        <v>46206</v>
      </c>
      <c r="O9913" s="23">
        <f>'RESOLUCIONES EPG'!$N9913-'RESOLUCIONES EPG'!$D9913</f>
        <v>620</v>
      </c>
    </row>
    <row r="9914" ht="15.75" customHeight="1">
      <c r="B9914" s="21"/>
      <c r="C9914" s="351">
        <v>1059.0</v>
      </c>
      <c r="D9914" s="130">
        <v>45586.0</v>
      </c>
      <c r="E9914" s="73" t="s">
        <v>4164</v>
      </c>
      <c r="F9914" s="130" t="s">
        <v>11563</v>
      </c>
      <c r="G9914" s="73" t="s">
        <v>1624</v>
      </c>
      <c r="H9914" s="169"/>
      <c r="I9914" s="287"/>
      <c r="J9914" s="21"/>
      <c r="K9914" s="21"/>
      <c r="L9914" s="21"/>
      <c r="M9914" s="21"/>
      <c r="N9914" s="22">
        <f t="shared" si="2"/>
        <v>46206</v>
      </c>
      <c r="O9914" s="23">
        <f>'RESOLUCIONES EPG'!$N9914-'RESOLUCIONES EPG'!$D9914</f>
        <v>620</v>
      </c>
    </row>
    <row r="9915" ht="15.75" customHeight="1">
      <c r="B9915" s="21"/>
      <c r="C9915" s="351">
        <v>1060.0</v>
      </c>
      <c r="D9915" s="130">
        <v>45586.0</v>
      </c>
      <c r="E9915" s="73" t="s">
        <v>11546</v>
      </c>
      <c r="F9915" s="130" t="s">
        <v>7082</v>
      </c>
      <c r="G9915" s="73" t="s">
        <v>1624</v>
      </c>
      <c r="H9915" s="169"/>
      <c r="I9915" s="287"/>
      <c r="J9915" s="21"/>
      <c r="K9915" s="21"/>
      <c r="L9915" s="21"/>
      <c r="M9915" s="21"/>
      <c r="N9915" s="22">
        <f t="shared" si="2"/>
        <v>46206</v>
      </c>
      <c r="O9915" s="23">
        <f>'RESOLUCIONES EPG'!$N9915-'RESOLUCIONES EPG'!$D9915</f>
        <v>620</v>
      </c>
    </row>
    <row r="9916" ht="15.75" customHeight="1">
      <c r="B9916" s="21"/>
      <c r="C9916" s="351">
        <v>1061.0</v>
      </c>
      <c r="D9916" s="130">
        <v>45586.0</v>
      </c>
      <c r="E9916" s="73" t="s">
        <v>1713</v>
      </c>
      <c r="F9916" s="130" t="s">
        <v>11126</v>
      </c>
      <c r="G9916" s="73" t="s">
        <v>1624</v>
      </c>
      <c r="H9916" s="169"/>
      <c r="I9916" s="287"/>
      <c r="J9916" s="21"/>
      <c r="K9916" s="21"/>
      <c r="L9916" s="21"/>
      <c r="M9916" s="21"/>
      <c r="N9916" s="22">
        <f t="shared" si="2"/>
        <v>46206</v>
      </c>
      <c r="O9916" s="23">
        <f>'RESOLUCIONES EPG'!$N9916-'RESOLUCIONES EPG'!$D9916</f>
        <v>620</v>
      </c>
    </row>
    <row r="9917" ht="15.75" customHeight="1">
      <c r="B9917" s="21"/>
      <c r="C9917" s="351">
        <v>1062.0</v>
      </c>
      <c r="D9917" s="130">
        <v>45586.0</v>
      </c>
      <c r="E9917" s="73" t="s">
        <v>11818</v>
      </c>
      <c r="F9917" s="130" t="s">
        <v>11733</v>
      </c>
      <c r="G9917" s="73" t="s">
        <v>1624</v>
      </c>
      <c r="H9917" s="169"/>
      <c r="I9917" s="287"/>
      <c r="J9917" s="21"/>
      <c r="K9917" s="21"/>
      <c r="L9917" s="21"/>
      <c r="M9917" s="21"/>
      <c r="N9917" s="22">
        <f t="shared" si="2"/>
        <v>46206</v>
      </c>
      <c r="O9917" s="23">
        <f>'RESOLUCIONES EPG'!$N9917-'RESOLUCIONES EPG'!$D9917</f>
        <v>620</v>
      </c>
    </row>
    <row r="9918" ht="15.75" customHeight="1">
      <c r="B9918" s="21"/>
      <c r="C9918" s="351">
        <v>1063.0</v>
      </c>
      <c r="D9918" s="130">
        <v>45586.0</v>
      </c>
      <c r="E9918" s="73" t="s">
        <v>11819</v>
      </c>
      <c r="F9918" s="130" t="s">
        <v>11820</v>
      </c>
      <c r="G9918" s="73" t="s">
        <v>1624</v>
      </c>
      <c r="H9918" s="169"/>
      <c r="I9918" s="287"/>
      <c r="J9918" s="21"/>
      <c r="K9918" s="21"/>
      <c r="L9918" s="21"/>
      <c r="M9918" s="21"/>
      <c r="N9918" s="22">
        <f t="shared" si="2"/>
        <v>46206</v>
      </c>
      <c r="O9918" s="23">
        <f>'RESOLUCIONES EPG'!$N9918-'RESOLUCIONES EPG'!$D9918</f>
        <v>620</v>
      </c>
    </row>
    <row r="9919" ht="15.75" customHeight="1">
      <c r="B9919" s="21"/>
      <c r="C9919" s="351">
        <v>1064.0</v>
      </c>
      <c r="D9919" s="130">
        <v>45587.0</v>
      </c>
      <c r="E9919" s="73" t="s">
        <v>11972</v>
      </c>
      <c r="F9919" s="130" t="s">
        <v>1344</v>
      </c>
      <c r="G9919" s="73" t="s">
        <v>2751</v>
      </c>
      <c r="H9919" s="169"/>
      <c r="I9919" s="287"/>
      <c r="J9919" s="21"/>
      <c r="K9919" s="21"/>
      <c r="L9919" s="21"/>
      <c r="M9919" s="21"/>
      <c r="N9919" s="22">
        <f t="shared" si="2"/>
        <v>46206</v>
      </c>
      <c r="O9919" s="23">
        <f>'RESOLUCIONES EPG'!$N9919-'RESOLUCIONES EPG'!$D9919</f>
        <v>619</v>
      </c>
    </row>
    <row r="9920" ht="15.75" customHeight="1">
      <c r="B9920" s="21"/>
      <c r="C9920" s="351">
        <v>1065.0</v>
      </c>
      <c r="D9920" s="130">
        <v>45587.0</v>
      </c>
      <c r="E9920" s="73" t="s">
        <v>11973</v>
      </c>
      <c r="F9920" s="130" t="s">
        <v>11974</v>
      </c>
      <c r="G9920" s="73" t="s">
        <v>18</v>
      </c>
      <c r="H9920" s="169" t="s">
        <v>11975</v>
      </c>
      <c r="I9920" s="287"/>
      <c r="J9920" s="21"/>
      <c r="K9920" s="21"/>
      <c r="L9920" s="21"/>
      <c r="M9920" s="21"/>
      <c r="N9920" s="22">
        <f t="shared" si="2"/>
        <v>46206</v>
      </c>
      <c r="O9920" s="23">
        <f>'RESOLUCIONES EPG'!$N9920-'RESOLUCIONES EPG'!$D9920</f>
        <v>619</v>
      </c>
    </row>
    <row r="9921" ht="15.75" customHeight="1">
      <c r="B9921" s="21"/>
      <c r="C9921" s="351">
        <v>1066.0</v>
      </c>
      <c r="D9921" s="130">
        <v>45587.0</v>
      </c>
      <c r="E9921" s="73" t="s">
        <v>11976</v>
      </c>
      <c r="F9921" s="130" t="s">
        <v>11977</v>
      </c>
      <c r="G9921" s="73" t="s">
        <v>18</v>
      </c>
      <c r="H9921" s="169" t="s">
        <v>11978</v>
      </c>
      <c r="I9921" s="287"/>
      <c r="J9921" s="21"/>
      <c r="K9921" s="21"/>
      <c r="L9921" s="21"/>
      <c r="M9921" s="21"/>
      <c r="N9921" s="22">
        <f t="shared" si="2"/>
        <v>46206</v>
      </c>
      <c r="O9921" s="23">
        <f>'RESOLUCIONES EPG'!$N9921-'RESOLUCIONES EPG'!$D9921</f>
        <v>619</v>
      </c>
    </row>
    <row r="9922" ht="15.75" customHeight="1">
      <c r="B9922" s="21"/>
      <c r="C9922" s="351">
        <v>1067.0</v>
      </c>
      <c r="D9922" s="130">
        <v>45587.0</v>
      </c>
      <c r="E9922" s="73" t="s">
        <v>11979</v>
      </c>
      <c r="F9922" s="130" t="s">
        <v>11980</v>
      </c>
      <c r="G9922" s="73" t="s">
        <v>18</v>
      </c>
      <c r="H9922" s="169" t="s">
        <v>11981</v>
      </c>
      <c r="I9922" s="287"/>
      <c r="J9922" s="21"/>
      <c r="K9922" s="21"/>
      <c r="L9922" s="21"/>
      <c r="M9922" s="21"/>
      <c r="N9922" s="22">
        <f t="shared" si="2"/>
        <v>46206</v>
      </c>
      <c r="O9922" s="23">
        <f>'RESOLUCIONES EPG'!$N9922-'RESOLUCIONES EPG'!$D9922</f>
        <v>619</v>
      </c>
    </row>
    <row r="9923" ht="15.75" customHeight="1">
      <c r="B9923" s="21"/>
      <c r="C9923" s="351">
        <v>1068.0</v>
      </c>
      <c r="D9923" s="130">
        <v>45587.0</v>
      </c>
      <c r="E9923" s="73" t="s">
        <v>8002</v>
      </c>
      <c r="F9923" s="130" t="s">
        <v>8003</v>
      </c>
      <c r="G9923" s="73" t="s">
        <v>2751</v>
      </c>
      <c r="H9923" s="169"/>
      <c r="I9923" s="287"/>
      <c r="J9923" s="21"/>
      <c r="K9923" s="21"/>
      <c r="L9923" s="21"/>
      <c r="M9923" s="21"/>
      <c r="N9923" s="22">
        <f t="shared" si="2"/>
        <v>46206</v>
      </c>
      <c r="O9923" s="23">
        <f>'RESOLUCIONES EPG'!$N9923-'RESOLUCIONES EPG'!$D9923</f>
        <v>619</v>
      </c>
    </row>
    <row r="9924" ht="15.75" customHeight="1">
      <c r="B9924" s="21"/>
      <c r="C9924" s="351">
        <v>1069.0</v>
      </c>
      <c r="D9924" s="130">
        <v>45587.0</v>
      </c>
      <c r="E9924" s="73" t="s">
        <v>11982</v>
      </c>
      <c r="F9924" s="130" t="s">
        <v>11980</v>
      </c>
      <c r="G9924" s="73" t="s">
        <v>2751</v>
      </c>
      <c r="H9924" s="169"/>
      <c r="I9924" s="287"/>
      <c r="J9924" s="21"/>
      <c r="K9924" s="21"/>
      <c r="L9924" s="21"/>
      <c r="M9924" s="21"/>
      <c r="N9924" s="22">
        <f t="shared" si="2"/>
        <v>46206</v>
      </c>
      <c r="O9924" s="23">
        <f>'RESOLUCIONES EPG'!$N9924-'RESOLUCIONES EPG'!$D9924</f>
        <v>619</v>
      </c>
    </row>
    <row r="9925" ht="15.75" customHeight="1">
      <c r="B9925" s="21"/>
      <c r="C9925" s="351">
        <v>1070.0</v>
      </c>
      <c r="D9925" s="130">
        <v>45587.0</v>
      </c>
      <c r="E9925" s="73" t="s">
        <v>11983</v>
      </c>
      <c r="F9925" s="130" t="s">
        <v>11931</v>
      </c>
      <c r="G9925" s="73" t="s">
        <v>2751</v>
      </c>
      <c r="H9925" s="169"/>
      <c r="I9925" s="287"/>
      <c r="J9925" s="21"/>
      <c r="K9925" s="21"/>
      <c r="L9925" s="21"/>
      <c r="M9925" s="21"/>
      <c r="N9925" s="22">
        <f t="shared" si="2"/>
        <v>46206</v>
      </c>
      <c r="O9925" s="23">
        <f>'RESOLUCIONES EPG'!$N9925-'RESOLUCIONES EPG'!$D9925</f>
        <v>619</v>
      </c>
    </row>
    <row r="9926" ht="15.75" customHeight="1">
      <c r="B9926" s="21"/>
      <c r="C9926" s="351">
        <v>1071.0</v>
      </c>
      <c r="D9926" s="130">
        <v>45587.0</v>
      </c>
      <c r="E9926" s="73" t="s">
        <v>11984</v>
      </c>
      <c r="F9926" s="130" t="s">
        <v>455</v>
      </c>
      <c r="G9926" s="73" t="s">
        <v>2751</v>
      </c>
      <c r="H9926" s="169"/>
      <c r="I9926" s="287"/>
      <c r="J9926" s="21"/>
      <c r="K9926" s="21"/>
      <c r="L9926" s="21"/>
      <c r="M9926" s="21"/>
      <c r="N9926" s="22">
        <f t="shared" si="2"/>
        <v>46206</v>
      </c>
      <c r="O9926" s="23">
        <f>'RESOLUCIONES EPG'!$N9926-'RESOLUCIONES EPG'!$D9926</f>
        <v>619</v>
      </c>
    </row>
    <row r="9927" ht="15.75" customHeight="1">
      <c r="B9927" s="21"/>
      <c r="C9927" s="351">
        <v>1072.0</v>
      </c>
      <c r="D9927" s="130">
        <v>45587.0</v>
      </c>
      <c r="E9927" s="73" t="s">
        <v>10132</v>
      </c>
      <c r="F9927" s="130" t="s">
        <v>11985</v>
      </c>
      <c r="G9927" s="73" t="s">
        <v>2751</v>
      </c>
      <c r="H9927" s="169"/>
      <c r="I9927" s="296" t="s">
        <v>11986</v>
      </c>
      <c r="J9927" s="21"/>
      <c r="K9927" s="21"/>
      <c r="L9927" s="21"/>
      <c r="M9927" s="21"/>
      <c r="N9927" s="22">
        <f t="shared" si="2"/>
        <v>46206</v>
      </c>
      <c r="O9927" s="23">
        <f>'RESOLUCIONES EPG'!$N9927-'RESOLUCIONES EPG'!$D9927</f>
        <v>619</v>
      </c>
    </row>
    <row r="9928" ht="15.75" customHeight="1">
      <c r="B9928" s="21"/>
      <c r="C9928" s="351">
        <v>1073.0</v>
      </c>
      <c r="D9928" s="130">
        <v>45587.0</v>
      </c>
      <c r="E9928" s="73" t="s">
        <v>8981</v>
      </c>
      <c r="F9928" s="130" t="s">
        <v>11987</v>
      </c>
      <c r="G9928" s="73" t="s">
        <v>2751</v>
      </c>
      <c r="H9928" s="169"/>
      <c r="I9928" s="287"/>
      <c r="J9928" s="21"/>
      <c r="K9928" s="21"/>
      <c r="L9928" s="21"/>
      <c r="M9928" s="21"/>
      <c r="N9928" s="22">
        <f t="shared" si="2"/>
        <v>46206</v>
      </c>
      <c r="O9928" s="23">
        <f>'RESOLUCIONES EPG'!$N9928-'RESOLUCIONES EPG'!$D9928</f>
        <v>619</v>
      </c>
    </row>
    <row r="9929" ht="15.75" customHeight="1">
      <c r="B9929" s="21"/>
      <c r="C9929" s="351">
        <v>1074.0</v>
      </c>
      <c r="D9929" s="130">
        <v>45587.0</v>
      </c>
      <c r="E9929" s="73" t="s">
        <v>7167</v>
      </c>
      <c r="F9929" s="130" t="s">
        <v>10016</v>
      </c>
      <c r="G9929" s="73" t="s">
        <v>2253</v>
      </c>
      <c r="H9929" s="169" t="s">
        <v>11691</v>
      </c>
      <c r="I9929" s="287"/>
      <c r="J9929" s="21"/>
      <c r="K9929" s="21"/>
      <c r="L9929" s="21"/>
      <c r="M9929" s="21"/>
      <c r="N9929" s="22">
        <f t="shared" si="2"/>
        <v>46206</v>
      </c>
      <c r="O9929" s="23">
        <f>'RESOLUCIONES EPG'!$N9929-'RESOLUCIONES EPG'!$D9929</f>
        <v>619</v>
      </c>
    </row>
    <row r="9930" ht="15.75" customHeight="1">
      <c r="B9930" s="21"/>
      <c r="C9930" s="351">
        <v>1075.0</v>
      </c>
      <c r="D9930" s="130">
        <v>45590.0</v>
      </c>
      <c r="E9930" s="73" t="s">
        <v>7316</v>
      </c>
      <c r="F9930" s="130" t="s">
        <v>9820</v>
      </c>
      <c r="G9930" s="73" t="s">
        <v>131</v>
      </c>
      <c r="H9930" s="169"/>
      <c r="I9930" s="287"/>
      <c r="J9930" s="21"/>
      <c r="K9930" s="21"/>
      <c r="L9930" s="21"/>
      <c r="M9930" s="21"/>
      <c r="N9930" s="22">
        <f t="shared" si="2"/>
        <v>46206</v>
      </c>
      <c r="O9930" s="23">
        <f>'RESOLUCIONES EPG'!$N9930-'RESOLUCIONES EPG'!$D9930</f>
        <v>616</v>
      </c>
    </row>
    <row r="9931" ht="15.75" customHeight="1">
      <c r="B9931" s="21"/>
      <c r="C9931" s="351">
        <v>1076.0</v>
      </c>
      <c r="D9931" s="130">
        <v>45593.0</v>
      </c>
      <c r="E9931" s="73" t="s">
        <v>9676</v>
      </c>
      <c r="F9931" s="130" t="s">
        <v>9677</v>
      </c>
      <c r="G9931" s="73" t="s">
        <v>18</v>
      </c>
      <c r="H9931" s="169" t="s">
        <v>6475</v>
      </c>
      <c r="I9931" s="287"/>
      <c r="J9931" s="21"/>
      <c r="K9931" s="21"/>
      <c r="L9931" s="21"/>
      <c r="M9931" s="21"/>
      <c r="N9931" s="22">
        <f t="shared" si="2"/>
        <v>46206</v>
      </c>
      <c r="O9931" s="23">
        <f>'RESOLUCIONES EPG'!$N9931-'RESOLUCIONES EPG'!$D9931</f>
        <v>613</v>
      </c>
    </row>
    <row r="9932" ht="15.75" customHeight="1">
      <c r="B9932" s="21"/>
      <c r="C9932" s="351">
        <v>1077.0</v>
      </c>
      <c r="D9932" s="130">
        <v>45593.0</v>
      </c>
      <c r="E9932" s="73" t="s">
        <v>1943</v>
      </c>
      <c r="F9932" s="130" t="s">
        <v>10454</v>
      </c>
      <c r="G9932" s="73" t="s">
        <v>131</v>
      </c>
      <c r="H9932" s="169"/>
      <c r="I9932" s="287"/>
      <c r="J9932" s="21"/>
      <c r="K9932" s="21"/>
      <c r="L9932" s="21"/>
      <c r="M9932" s="21"/>
      <c r="N9932" s="22">
        <f t="shared" si="2"/>
        <v>46206</v>
      </c>
      <c r="O9932" s="23">
        <f>'RESOLUCIONES EPG'!$N9932-'RESOLUCIONES EPG'!$D9932</f>
        <v>613</v>
      </c>
    </row>
    <row r="9933" ht="15.75" customHeight="1">
      <c r="B9933" s="21"/>
      <c r="C9933" s="351">
        <v>1078.0</v>
      </c>
      <c r="D9933" s="130">
        <v>45593.0</v>
      </c>
      <c r="E9933" s="73" t="s">
        <v>6802</v>
      </c>
      <c r="F9933" s="130" t="s">
        <v>11988</v>
      </c>
      <c r="G9933" s="73" t="s">
        <v>131</v>
      </c>
      <c r="H9933" s="169"/>
      <c r="I9933" s="287"/>
      <c r="J9933" s="21"/>
      <c r="K9933" s="21"/>
      <c r="L9933" s="21"/>
      <c r="M9933" s="21"/>
      <c r="N9933" s="22">
        <f t="shared" si="2"/>
        <v>46206</v>
      </c>
      <c r="O9933" s="23">
        <f>'RESOLUCIONES EPG'!$N9933-'RESOLUCIONES EPG'!$D9933</f>
        <v>613</v>
      </c>
    </row>
    <row r="9934" ht="15.75" customHeight="1">
      <c r="B9934" s="21"/>
      <c r="C9934" s="351">
        <v>1079.0</v>
      </c>
      <c r="D9934" s="130">
        <v>45593.0</v>
      </c>
      <c r="E9934" s="73" t="s">
        <v>11642</v>
      </c>
      <c r="F9934" s="130" t="s">
        <v>10076</v>
      </c>
      <c r="G9934" s="73" t="s">
        <v>131</v>
      </c>
      <c r="H9934" s="169"/>
      <c r="I9934" s="287"/>
      <c r="J9934" s="21"/>
      <c r="K9934" s="21"/>
      <c r="L9934" s="21"/>
      <c r="M9934" s="21"/>
      <c r="N9934" s="22">
        <f t="shared" si="2"/>
        <v>46206</v>
      </c>
      <c r="O9934" s="23">
        <f>'RESOLUCIONES EPG'!$N9934-'RESOLUCIONES EPG'!$D9934</f>
        <v>613</v>
      </c>
    </row>
    <row r="9935" ht="15.75" customHeight="1">
      <c r="B9935" s="21"/>
      <c r="C9935" s="351">
        <v>1080.0</v>
      </c>
      <c r="D9935" s="130">
        <v>45593.0</v>
      </c>
      <c r="E9935" s="73" t="s">
        <v>9464</v>
      </c>
      <c r="F9935" s="130" t="s">
        <v>9465</v>
      </c>
      <c r="G9935" s="73" t="s">
        <v>131</v>
      </c>
      <c r="H9935" s="169"/>
      <c r="I9935" s="287"/>
      <c r="J9935" s="21"/>
      <c r="K9935" s="21"/>
      <c r="L9935" s="21"/>
      <c r="M9935" s="21"/>
      <c r="N9935" s="22">
        <f t="shared" si="2"/>
        <v>46206</v>
      </c>
      <c r="O9935" s="23">
        <f>'RESOLUCIONES EPG'!$N9935-'RESOLUCIONES EPG'!$D9935</f>
        <v>613</v>
      </c>
    </row>
    <row r="9936" ht="15.75" customHeight="1">
      <c r="B9936" s="21"/>
      <c r="C9936" s="351">
        <v>1081.0</v>
      </c>
      <c r="D9936" s="130">
        <v>45593.0</v>
      </c>
      <c r="E9936" s="73"/>
      <c r="F9936" s="130"/>
      <c r="G9936" s="73"/>
      <c r="H9936" s="169"/>
      <c r="I9936" s="287"/>
      <c r="J9936" s="21"/>
      <c r="K9936" s="21"/>
      <c r="L9936" s="21"/>
      <c r="M9936" s="21"/>
      <c r="N9936" s="22">
        <f t="shared" si="2"/>
        <v>46206</v>
      </c>
      <c r="O9936" s="23">
        <f>'RESOLUCIONES EPG'!$N9936-'RESOLUCIONES EPG'!$D9936</f>
        <v>613</v>
      </c>
    </row>
    <row r="9937" ht="15.75" customHeight="1">
      <c r="B9937" s="21"/>
      <c r="C9937" s="351">
        <v>1082.0</v>
      </c>
      <c r="D9937" s="130">
        <v>45593.0</v>
      </c>
      <c r="E9937" s="73"/>
      <c r="F9937" s="130"/>
      <c r="G9937" s="73"/>
      <c r="H9937" s="169"/>
      <c r="I9937" s="287"/>
      <c r="J9937" s="21"/>
      <c r="K9937" s="21"/>
      <c r="L9937" s="21"/>
      <c r="M9937" s="21"/>
      <c r="N9937" s="22">
        <f t="shared" si="2"/>
        <v>46206</v>
      </c>
      <c r="O9937" s="23">
        <f>'RESOLUCIONES EPG'!$N9937-'RESOLUCIONES EPG'!$D9937</f>
        <v>613</v>
      </c>
    </row>
    <row r="9938" ht="15.75" customHeight="1">
      <c r="B9938" s="21"/>
      <c r="C9938" s="351">
        <v>1083.0</v>
      </c>
      <c r="D9938" s="130">
        <v>45593.0</v>
      </c>
      <c r="E9938" s="73"/>
      <c r="F9938" s="130"/>
      <c r="G9938" s="73"/>
      <c r="H9938" s="169"/>
      <c r="I9938" s="287"/>
      <c r="J9938" s="21"/>
      <c r="K9938" s="21"/>
      <c r="L9938" s="21"/>
      <c r="M9938" s="21"/>
      <c r="N9938" s="22">
        <f t="shared" si="2"/>
        <v>46206</v>
      </c>
      <c r="O9938" s="23">
        <f>'RESOLUCIONES EPG'!$N9938-'RESOLUCIONES EPG'!$D9938</f>
        <v>613</v>
      </c>
    </row>
    <row r="9939" ht="15.75" customHeight="1">
      <c r="B9939" s="21"/>
      <c r="C9939" s="351">
        <v>1084.0</v>
      </c>
      <c r="D9939" s="130">
        <v>45593.0</v>
      </c>
      <c r="E9939" s="73"/>
      <c r="F9939" s="130"/>
      <c r="G9939" s="73"/>
      <c r="H9939" s="169"/>
      <c r="I9939" s="287"/>
      <c r="J9939" s="21"/>
      <c r="K9939" s="21"/>
      <c r="L9939" s="21"/>
      <c r="M9939" s="21"/>
      <c r="N9939" s="22">
        <f t="shared" si="2"/>
        <v>46206</v>
      </c>
      <c r="O9939" s="23">
        <f>'RESOLUCIONES EPG'!$N9939-'RESOLUCIONES EPG'!$D9939</f>
        <v>613</v>
      </c>
    </row>
    <row r="9940" ht="15.75" customHeight="1">
      <c r="B9940" s="21"/>
      <c r="C9940" s="351">
        <v>1085.0</v>
      </c>
      <c r="D9940" s="130">
        <v>45593.0</v>
      </c>
      <c r="E9940" s="73"/>
      <c r="F9940" s="130"/>
      <c r="G9940" s="73"/>
      <c r="H9940" s="169"/>
      <c r="I9940" s="287"/>
      <c r="J9940" s="21"/>
      <c r="K9940" s="21"/>
      <c r="L9940" s="21"/>
      <c r="M9940" s="21"/>
      <c r="N9940" s="22">
        <f t="shared" si="2"/>
        <v>46206</v>
      </c>
      <c r="O9940" s="23">
        <f>'RESOLUCIONES EPG'!$N9940-'RESOLUCIONES EPG'!$D9940</f>
        <v>613</v>
      </c>
    </row>
    <row r="9941" ht="15.75" customHeight="1">
      <c r="B9941" s="21"/>
      <c r="C9941" s="351">
        <v>1086.0</v>
      </c>
      <c r="D9941" s="130">
        <v>45593.0</v>
      </c>
      <c r="E9941" s="73"/>
      <c r="F9941" s="130"/>
      <c r="G9941" s="73"/>
      <c r="H9941" s="169"/>
      <c r="I9941" s="287"/>
      <c r="J9941" s="21"/>
      <c r="K9941" s="21"/>
      <c r="L9941" s="21"/>
      <c r="M9941" s="21"/>
      <c r="N9941" s="22">
        <f t="shared" si="2"/>
        <v>46206</v>
      </c>
      <c r="O9941" s="23">
        <f>'RESOLUCIONES EPG'!$N9941-'RESOLUCIONES EPG'!$D9941</f>
        <v>613</v>
      </c>
    </row>
    <row r="9942" ht="15.75" customHeight="1">
      <c r="B9942" s="21"/>
      <c r="C9942" s="351">
        <v>1087.0</v>
      </c>
      <c r="D9942" s="130">
        <v>45593.0</v>
      </c>
      <c r="E9942" s="73"/>
      <c r="F9942" s="130"/>
      <c r="G9942" s="73"/>
      <c r="H9942" s="169"/>
      <c r="I9942" s="287"/>
      <c r="J9942" s="21"/>
      <c r="K9942" s="21"/>
      <c r="L9942" s="21"/>
      <c r="M9942" s="21"/>
      <c r="N9942" s="22">
        <f t="shared" si="2"/>
        <v>46206</v>
      </c>
      <c r="O9942" s="23">
        <f>'RESOLUCIONES EPG'!$N9942-'RESOLUCIONES EPG'!$D9942</f>
        <v>613</v>
      </c>
    </row>
    <row r="9943" ht="15.75" customHeight="1">
      <c r="B9943" s="21"/>
      <c r="C9943" s="351">
        <v>1088.0</v>
      </c>
      <c r="D9943" s="130">
        <v>45593.0</v>
      </c>
      <c r="E9943" s="73"/>
      <c r="F9943" s="130"/>
      <c r="G9943" s="73"/>
      <c r="H9943" s="169"/>
      <c r="I9943" s="287"/>
      <c r="J9943" s="21"/>
      <c r="K9943" s="21"/>
      <c r="L9943" s="21"/>
      <c r="M9943" s="21"/>
      <c r="N9943" s="22">
        <f t="shared" si="2"/>
        <v>46206</v>
      </c>
      <c r="O9943" s="23">
        <f>'RESOLUCIONES EPG'!$N9943-'RESOLUCIONES EPG'!$D9943</f>
        <v>613</v>
      </c>
    </row>
    <row r="9944" ht="15.75" customHeight="1">
      <c r="B9944" s="21"/>
      <c r="C9944" s="351">
        <v>1089.0</v>
      </c>
      <c r="D9944" s="130">
        <v>45593.0</v>
      </c>
      <c r="E9944" s="73"/>
      <c r="F9944" s="130"/>
      <c r="G9944" s="73"/>
      <c r="H9944" s="169"/>
      <c r="I9944" s="287"/>
      <c r="J9944" s="21"/>
      <c r="K9944" s="21"/>
      <c r="L9944" s="21"/>
      <c r="M9944" s="21"/>
      <c r="N9944" s="22">
        <f t="shared" si="2"/>
        <v>46206</v>
      </c>
      <c r="O9944" s="23">
        <f>'RESOLUCIONES EPG'!$N9944-'RESOLUCIONES EPG'!$D9944</f>
        <v>613</v>
      </c>
    </row>
    <row r="9945" ht="15.75" customHeight="1">
      <c r="B9945" s="21"/>
      <c r="C9945" s="351">
        <v>1090.0</v>
      </c>
      <c r="D9945" s="130">
        <v>45593.0</v>
      </c>
      <c r="E9945" s="73"/>
      <c r="F9945" s="130"/>
      <c r="G9945" s="73"/>
      <c r="H9945" s="169"/>
      <c r="I9945" s="287"/>
      <c r="J9945" s="21"/>
      <c r="K9945" s="21"/>
      <c r="L9945" s="21"/>
      <c r="M9945" s="21"/>
      <c r="N9945" s="22">
        <f t="shared" si="2"/>
        <v>46206</v>
      </c>
      <c r="O9945" s="23">
        <f>'RESOLUCIONES EPG'!$N9945-'RESOLUCIONES EPG'!$D9945</f>
        <v>613</v>
      </c>
    </row>
    <row r="9946" ht="15.75" customHeight="1">
      <c r="B9946" s="21"/>
      <c r="C9946" s="351">
        <v>1091.0</v>
      </c>
      <c r="D9946" s="130">
        <v>45593.0</v>
      </c>
      <c r="E9946" s="73"/>
      <c r="F9946" s="130"/>
      <c r="G9946" s="73"/>
      <c r="H9946" s="169"/>
      <c r="I9946" s="287"/>
      <c r="J9946" s="21"/>
      <c r="K9946" s="21"/>
      <c r="L9946" s="21"/>
      <c r="M9946" s="21"/>
      <c r="N9946" s="22">
        <f t="shared" si="2"/>
        <v>46206</v>
      </c>
      <c r="O9946" s="23">
        <f>'RESOLUCIONES EPG'!$N9946-'RESOLUCIONES EPG'!$D9946</f>
        <v>613</v>
      </c>
    </row>
    <row r="9947" ht="15.75" customHeight="1">
      <c r="B9947" s="21"/>
      <c r="C9947" s="351">
        <v>1092.0</v>
      </c>
      <c r="D9947" s="130">
        <v>45593.0</v>
      </c>
      <c r="E9947" s="73"/>
      <c r="F9947" s="130"/>
      <c r="G9947" s="73"/>
      <c r="H9947" s="169"/>
      <c r="I9947" s="287"/>
      <c r="J9947" s="21"/>
      <c r="K9947" s="21"/>
      <c r="L9947" s="21"/>
      <c r="M9947" s="21"/>
      <c r="N9947" s="22">
        <f t="shared" si="2"/>
        <v>46206</v>
      </c>
      <c r="O9947" s="23">
        <f>'RESOLUCIONES EPG'!$N9947-'RESOLUCIONES EPG'!$D9947</f>
        <v>613</v>
      </c>
    </row>
    <row r="9948" ht="15.75" customHeight="1">
      <c r="B9948" s="21"/>
      <c r="C9948" s="351">
        <v>1093.0</v>
      </c>
      <c r="D9948" s="130">
        <v>45593.0</v>
      </c>
      <c r="E9948" s="73"/>
      <c r="F9948" s="130"/>
      <c r="G9948" s="73"/>
      <c r="H9948" s="169"/>
      <c r="I9948" s="287"/>
      <c r="J9948" s="21"/>
      <c r="K9948" s="21"/>
      <c r="L9948" s="21"/>
      <c r="M9948" s="21"/>
      <c r="N9948" s="22">
        <f t="shared" si="2"/>
        <v>46206</v>
      </c>
      <c r="O9948" s="23">
        <f>'RESOLUCIONES EPG'!$N9948-'RESOLUCIONES EPG'!$D9948</f>
        <v>613</v>
      </c>
    </row>
    <row r="9949" ht="15.75" customHeight="1">
      <c r="B9949" s="21"/>
      <c r="C9949" s="351">
        <v>1094.0</v>
      </c>
      <c r="D9949" s="130">
        <v>45593.0</v>
      </c>
      <c r="E9949" s="73"/>
      <c r="F9949" s="130"/>
      <c r="G9949" s="73"/>
      <c r="H9949" s="169"/>
      <c r="I9949" s="287"/>
      <c r="J9949" s="21"/>
      <c r="K9949" s="21"/>
      <c r="L9949" s="21"/>
      <c r="M9949" s="21"/>
      <c r="N9949" s="22">
        <f t="shared" si="2"/>
        <v>46206</v>
      </c>
      <c r="O9949" s="23">
        <f>'RESOLUCIONES EPG'!$N9949-'RESOLUCIONES EPG'!$D9949</f>
        <v>613</v>
      </c>
    </row>
    <row r="9950" ht="15.75" customHeight="1">
      <c r="B9950" s="21"/>
      <c r="C9950" s="351">
        <v>1095.0</v>
      </c>
      <c r="D9950" s="130">
        <v>45594.0</v>
      </c>
      <c r="E9950" s="73" t="s">
        <v>9995</v>
      </c>
      <c r="F9950" s="130" t="s">
        <v>10472</v>
      </c>
      <c r="G9950" s="73" t="s">
        <v>131</v>
      </c>
      <c r="H9950" s="169"/>
      <c r="I9950" s="287"/>
      <c r="J9950" s="21"/>
      <c r="K9950" s="21"/>
      <c r="L9950" s="21"/>
      <c r="M9950" s="21"/>
      <c r="N9950" s="22">
        <f t="shared" si="2"/>
        <v>46206</v>
      </c>
      <c r="O9950" s="23">
        <f>'RESOLUCIONES EPG'!$N9950-'RESOLUCIONES EPG'!$D9950</f>
        <v>612</v>
      </c>
    </row>
    <row r="9951" ht="15.75" customHeight="1">
      <c r="B9951" s="21"/>
      <c r="C9951" s="351">
        <v>1096.0</v>
      </c>
      <c r="D9951" s="130">
        <v>45595.0</v>
      </c>
      <c r="E9951" s="73" t="s">
        <v>11989</v>
      </c>
      <c r="F9951" s="130" t="s">
        <v>11900</v>
      </c>
      <c r="G9951" s="73" t="s">
        <v>2751</v>
      </c>
      <c r="H9951" s="169"/>
      <c r="I9951" s="287"/>
      <c r="J9951" s="21"/>
      <c r="K9951" s="21"/>
      <c r="L9951" s="21"/>
      <c r="M9951" s="21"/>
      <c r="N9951" s="22">
        <f t="shared" si="2"/>
        <v>46206</v>
      </c>
      <c r="O9951" s="23">
        <f>'RESOLUCIONES EPG'!$N9951-'RESOLUCIONES EPG'!$D9951</f>
        <v>611</v>
      </c>
    </row>
    <row r="9952" ht="15.75" customHeight="1">
      <c r="B9952" s="21"/>
      <c r="C9952" s="351">
        <v>1097.0</v>
      </c>
      <c r="D9952" s="130">
        <v>45595.0</v>
      </c>
      <c r="E9952" s="73" t="s">
        <v>5395</v>
      </c>
      <c r="F9952" s="130" t="s">
        <v>5396</v>
      </c>
      <c r="G9952" s="73" t="s">
        <v>9965</v>
      </c>
      <c r="H9952" s="169"/>
      <c r="I9952" s="287"/>
      <c r="J9952" s="21"/>
      <c r="K9952" s="21"/>
      <c r="L9952" s="21"/>
      <c r="M9952" s="21"/>
      <c r="N9952" s="22">
        <f t="shared" si="2"/>
        <v>46206</v>
      </c>
      <c r="O9952" s="23">
        <f>'RESOLUCIONES EPG'!$N9952-'RESOLUCIONES EPG'!$D9952</f>
        <v>611</v>
      </c>
    </row>
    <row r="9953" ht="15.75" customHeight="1">
      <c r="B9953" s="21"/>
      <c r="C9953" s="351">
        <v>1098.0</v>
      </c>
      <c r="D9953" s="130">
        <v>45595.0</v>
      </c>
      <c r="E9953" s="73" t="s">
        <v>2634</v>
      </c>
      <c r="F9953" s="130" t="s">
        <v>9944</v>
      </c>
      <c r="G9953" s="73" t="s">
        <v>2253</v>
      </c>
      <c r="H9953" s="169" t="s">
        <v>11990</v>
      </c>
      <c r="I9953" s="287"/>
      <c r="J9953" s="21"/>
      <c r="K9953" s="21"/>
      <c r="L9953" s="21"/>
      <c r="M9953" s="21"/>
      <c r="N9953" s="22">
        <f t="shared" si="2"/>
        <v>46206</v>
      </c>
      <c r="O9953" s="23">
        <f>'RESOLUCIONES EPG'!$N9953-'RESOLUCIONES EPG'!$D9953</f>
        <v>611</v>
      </c>
    </row>
    <row r="9954" ht="15.75" customHeight="1">
      <c r="B9954" s="21"/>
      <c r="C9954" s="351">
        <v>1099.0</v>
      </c>
      <c r="D9954" s="130">
        <v>45595.0</v>
      </c>
      <c r="E9954" s="73" t="s">
        <v>2323</v>
      </c>
      <c r="F9954" s="130" t="s">
        <v>3065</v>
      </c>
      <c r="G9954" s="73" t="s">
        <v>2253</v>
      </c>
      <c r="H9954" s="169" t="s">
        <v>11991</v>
      </c>
      <c r="I9954" s="287"/>
      <c r="J9954" s="21"/>
      <c r="K9954" s="21"/>
      <c r="L9954" s="21"/>
      <c r="M9954" s="21"/>
      <c r="N9954" s="22">
        <f t="shared" si="2"/>
        <v>46206</v>
      </c>
      <c r="O9954" s="23">
        <f>'RESOLUCIONES EPG'!$N9954-'RESOLUCIONES EPG'!$D9954</f>
        <v>611</v>
      </c>
    </row>
    <row r="9955" ht="15.75" customHeight="1">
      <c r="B9955" s="21"/>
      <c r="C9955" s="351">
        <v>1100.0</v>
      </c>
      <c r="D9955" s="130">
        <v>45595.0</v>
      </c>
      <c r="E9955" s="73" t="s">
        <v>9983</v>
      </c>
      <c r="F9955" s="130" t="s">
        <v>9984</v>
      </c>
      <c r="G9955" s="73" t="s">
        <v>2253</v>
      </c>
      <c r="H9955" s="169" t="s">
        <v>11691</v>
      </c>
      <c r="I9955" s="287"/>
      <c r="J9955" s="21"/>
      <c r="K9955" s="21"/>
      <c r="L9955" s="21"/>
      <c r="M9955" s="21"/>
      <c r="N9955" s="22">
        <f t="shared" si="2"/>
        <v>46206</v>
      </c>
      <c r="O9955" s="23">
        <f>'RESOLUCIONES EPG'!$N9955-'RESOLUCIONES EPG'!$D9955</f>
        <v>611</v>
      </c>
    </row>
    <row r="9956" ht="15.75" customHeight="1">
      <c r="B9956" s="21"/>
      <c r="C9956" s="351">
        <v>1101.0</v>
      </c>
      <c r="D9956" s="130">
        <v>45595.0</v>
      </c>
      <c r="E9956" s="73" t="s">
        <v>8336</v>
      </c>
      <c r="F9956" s="130" t="s">
        <v>8458</v>
      </c>
      <c r="G9956" s="73" t="s">
        <v>2253</v>
      </c>
      <c r="H9956" s="169" t="s">
        <v>534</v>
      </c>
      <c r="I9956" s="287"/>
      <c r="J9956" s="21"/>
      <c r="K9956" s="21"/>
      <c r="L9956" s="21"/>
      <c r="M9956" s="21"/>
      <c r="N9956" s="22">
        <f t="shared" si="2"/>
        <v>46206</v>
      </c>
      <c r="O9956" s="23">
        <f>'RESOLUCIONES EPG'!$N9956-'RESOLUCIONES EPG'!$D9956</f>
        <v>611</v>
      </c>
    </row>
    <row r="9957" ht="15.75" customHeight="1">
      <c r="B9957" s="21"/>
      <c r="C9957" s="351">
        <v>1102.0</v>
      </c>
      <c r="D9957" s="130">
        <v>45600.0</v>
      </c>
      <c r="E9957" s="289" t="s">
        <v>8503</v>
      </c>
      <c r="F9957" s="290" t="s">
        <v>9210</v>
      </c>
      <c r="G9957" s="289" t="s">
        <v>1593</v>
      </c>
      <c r="H9957" s="378">
        <v>45609.0</v>
      </c>
      <c r="I9957" s="292"/>
      <c r="J9957" s="21"/>
      <c r="K9957" s="21"/>
      <c r="L9957" s="21"/>
      <c r="M9957" s="21"/>
      <c r="N9957" s="22">
        <f t="shared" si="2"/>
        <v>46206</v>
      </c>
      <c r="O9957" s="23">
        <f>'RESOLUCIONES EPG'!$N9957-'RESOLUCIONES EPG'!$D9957</f>
        <v>606</v>
      </c>
    </row>
    <row r="9958" ht="15.75" customHeight="1">
      <c r="B9958" s="21"/>
      <c r="C9958" s="351">
        <v>1103.0</v>
      </c>
      <c r="D9958" s="130">
        <v>45600.0</v>
      </c>
      <c r="E9958" s="73" t="s">
        <v>3386</v>
      </c>
      <c r="F9958" s="130" t="s">
        <v>11016</v>
      </c>
      <c r="G9958" s="73" t="s">
        <v>1593</v>
      </c>
      <c r="H9958" s="253">
        <v>45609.0</v>
      </c>
      <c r="I9958" s="287"/>
      <c r="J9958" s="21"/>
      <c r="K9958" s="21"/>
      <c r="L9958" s="21"/>
      <c r="M9958" s="21"/>
      <c r="N9958" s="22">
        <f t="shared" si="2"/>
        <v>46206</v>
      </c>
      <c r="O9958" s="23">
        <f>'RESOLUCIONES EPG'!$N9958-'RESOLUCIONES EPG'!$D9958</f>
        <v>606</v>
      </c>
    </row>
    <row r="9959" ht="15.75" customHeight="1">
      <c r="B9959" s="21"/>
      <c r="C9959" s="351">
        <v>1104.0</v>
      </c>
      <c r="D9959" s="130">
        <v>45600.0</v>
      </c>
      <c r="E9959" s="73" t="s">
        <v>7035</v>
      </c>
      <c r="F9959" s="130" t="s">
        <v>9314</v>
      </c>
      <c r="G9959" s="73" t="s">
        <v>1593</v>
      </c>
      <c r="H9959" s="253">
        <v>45607.0</v>
      </c>
      <c r="I9959" s="287"/>
      <c r="J9959" s="21"/>
      <c r="K9959" s="21"/>
      <c r="L9959" s="21"/>
      <c r="M9959" s="21"/>
      <c r="N9959" s="22">
        <f t="shared" si="2"/>
        <v>46206</v>
      </c>
      <c r="O9959" s="23">
        <f>'RESOLUCIONES EPG'!$N9959-'RESOLUCIONES EPG'!$D9959</f>
        <v>606</v>
      </c>
    </row>
    <row r="9960" ht="15.75" customHeight="1">
      <c r="B9960" s="21"/>
      <c r="C9960" s="351">
        <v>1105.0</v>
      </c>
      <c r="D9960" s="130">
        <v>45600.0</v>
      </c>
      <c r="E9960" s="73" t="s">
        <v>8700</v>
      </c>
      <c r="F9960" s="130" t="s">
        <v>8701</v>
      </c>
      <c r="G9960" s="73" t="s">
        <v>1593</v>
      </c>
      <c r="H9960" s="253">
        <v>45611.0</v>
      </c>
      <c r="I9960" s="287"/>
      <c r="J9960" s="21"/>
      <c r="K9960" s="21"/>
      <c r="L9960" s="21"/>
      <c r="M9960" s="21"/>
      <c r="N9960" s="22">
        <f t="shared" si="2"/>
        <v>46206</v>
      </c>
      <c r="O9960" s="23">
        <f>'RESOLUCIONES EPG'!$N9960-'RESOLUCIONES EPG'!$D9960</f>
        <v>606</v>
      </c>
    </row>
    <row r="9961" ht="15.75" customHeight="1">
      <c r="B9961" s="21"/>
      <c r="C9961" s="351">
        <v>1106.0</v>
      </c>
      <c r="D9961" s="130">
        <v>45600.0</v>
      </c>
      <c r="E9961" s="73" t="s">
        <v>7518</v>
      </c>
      <c r="F9961" s="130" t="s">
        <v>9913</v>
      </c>
      <c r="G9961" s="73" t="s">
        <v>1593</v>
      </c>
      <c r="H9961" s="253">
        <v>45607.0</v>
      </c>
      <c r="I9961" s="287"/>
      <c r="J9961" s="21"/>
      <c r="K9961" s="21"/>
      <c r="L9961" s="21"/>
      <c r="M9961" s="21"/>
      <c r="N9961" s="22">
        <f t="shared" si="2"/>
        <v>46206</v>
      </c>
      <c r="O9961" s="23">
        <f>'RESOLUCIONES EPG'!$N9961-'RESOLUCIONES EPG'!$D9961</f>
        <v>606</v>
      </c>
    </row>
    <row r="9962" ht="15.75" customHeight="1">
      <c r="B9962" s="21"/>
      <c r="C9962" s="351">
        <v>1107.0</v>
      </c>
      <c r="D9962" s="130">
        <v>45601.0</v>
      </c>
      <c r="E9962" s="73" t="s">
        <v>11992</v>
      </c>
      <c r="F9962" s="130" t="s">
        <v>7991</v>
      </c>
      <c r="G9962" s="73" t="s">
        <v>2751</v>
      </c>
      <c r="H9962" s="169"/>
      <c r="I9962" s="287"/>
      <c r="J9962" s="21"/>
      <c r="K9962" s="21"/>
      <c r="L9962" s="21"/>
      <c r="M9962" s="21"/>
      <c r="N9962" s="22">
        <f t="shared" si="2"/>
        <v>46206</v>
      </c>
      <c r="O9962" s="23">
        <f>'RESOLUCIONES EPG'!$N9962-'RESOLUCIONES EPG'!$D9962</f>
        <v>605</v>
      </c>
    </row>
    <row r="9963" ht="15.75" customHeight="1">
      <c r="B9963" s="21"/>
      <c r="C9963" s="351">
        <v>1108.0</v>
      </c>
      <c r="D9963" s="130">
        <v>45601.0</v>
      </c>
      <c r="E9963" s="73" t="s">
        <v>7209</v>
      </c>
      <c r="F9963" s="130" t="s">
        <v>11087</v>
      </c>
      <c r="G9963" s="73" t="s">
        <v>1593</v>
      </c>
      <c r="H9963" s="253">
        <v>45610.0</v>
      </c>
      <c r="I9963" s="287"/>
      <c r="J9963" s="21"/>
      <c r="K9963" s="21"/>
      <c r="L9963" s="21"/>
      <c r="M9963" s="21"/>
      <c r="N9963" s="22">
        <f t="shared" si="2"/>
        <v>46206</v>
      </c>
      <c r="O9963" s="23">
        <f>'RESOLUCIONES EPG'!$N9963-'RESOLUCIONES EPG'!$D9963</f>
        <v>605</v>
      </c>
    </row>
    <row r="9964" ht="15.75" customHeight="1">
      <c r="B9964" s="21"/>
      <c r="C9964" s="351">
        <v>1109.0</v>
      </c>
      <c r="D9964" s="130">
        <v>45601.0</v>
      </c>
      <c r="E9964" s="73" t="s">
        <v>6474</v>
      </c>
      <c r="F9964" s="130" t="s">
        <v>11396</v>
      </c>
      <c r="G9964" s="73" t="s">
        <v>1593</v>
      </c>
      <c r="H9964" s="253">
        <v>45614.0</v>
      </c>
      <c r="I9964" s="287"/>
      <c r="J9964" s="21"/>
      <c r="K9964" s="21"/>
      <c r="L9964" s="21"/>
      <c r="M9964" s="21"/>
      <c r="N9964" s="22">
        <f t="shared" si="2"/>
        <v>46206</v>
      </c>
      <c r="O9964" s="23">
        <f>'RESOLUCIONES EPG'!$N9964-'RESOLUCIONES EPG'!$D9964</f>
        <v>605</v>
      </c>
    </row>
    <row r="9965" ht="15.75" customHeight="1">
      <c r="B9965" s="21"/>
      <c r="C9965" s="351">
        <v>1110.0</v>
      </c>
      <c r="D9965" s="130">
        <v>45601.0</v>
      </c>
      <c r="E9965" s="73" t="s">
        <v>9593</v>
      </c>
      <c r="F9965" s="130" t="s">
        <v>9594</v>
      </c>
      <c r="G9965" s="73" t="s">
        <v>1593</v>
      </c>
      <c r="H9965" s="253">
        <v>45615.0</v>
      </c>
      <c r="I9965" s="287"/>
      <c r="J9965" s="21"/>
      <c r="K9965" s="21"/>
      <c r="L9965" s="21"/>
      <c r="M9965" s="21"/>
      <c r="N9965" s="22">
        <f t="shared" si="2"/>
        <v>46206</v>
      </c>
      <c r="O9965" s="23">
        <f>'RESOLUCIONES EPG'!$N9965-'RESOLUCIONES EPG'!$D9965</f>
        <v>605</v>
      </c>
    </row>
    <row r="9966" ht="15.75" customHeight="1">
      <c r="B9966" s="21"/>
      <c r="C9966" s="351">
        <v>1111.0</v>
      </c>
      <c r="D9966" s="130">
        <v>45601.0</v>
      </c>
      <c r="E9966" s="73" t="s">
        <v>4510</v>
      </c>
      <c r="F9966" s="130" t="s">
        <v>11020</v>
      </c>
      <c r="G9966" s="73" t="s">
        <v>1593</v>
      </c>
      <c r="H9966" s="253">
        <v>45615.0</v>
      </c>
      <c r="I9966" s="287"/>
      <c r="J9966" s="21"/>
      <c r="K9966" s="21"/>
      <c r="L9966" s="21"/>
      <c r="M9966" s="21"/>
      <c r="N9966" s="22">
        <f t="shared" si="2"/>
        <v>46206</v>
      </c>
      <c r="O9966" s="23">
        <f>'RESOLUCIONES EPG'!$N9966-'RESOLUCIONES EPG'!$D9966</f>
        <v>605</v>
      </c>
    </row>
    <row r="9967" ht="15.75" customHeight="1">
      <c r="B9967" s="21"/>
      <c r="C9967" s="351">
        <v>1112.0</v>
      </c>
      <c r="D9967" s="130">
        <v>45603.0</v>
      </c>
      <c r="E9967" s="73" t="s">
        <v>10243</v>
      </c>
      <c r="F9967" s="130" t="s">
        <v>10257</v>
      </c>
      <c r="G9967" s="73" t="s">
        <v>2253</v>
      </c>
      <c r="H9967" s="169" t="s">
        <v>11993</v>
      </c>
      <c r="I9967" s="287"/>
      <c r="J9967" s="21"/>
      <c r="K9967" s="21"/>
      <c r="L9967" s="21"/>
      <c r="M9967" s="21"/>
      <c r="N9967" s="22">
        <f t="shared" si="2"/>
        <v>46206</v>
      </c>
      <c r="O9967" s="23">
        <f>'RESOLUCIONES EPG'!$N9967-'RESOLUCIONES EPG'!$D9967</f>
        <v>603</v>
      </c>
    </row>
    <row r="9968" ht="15.75" customHeight="1">
      <c r="B9968" s="21"/>
      <c r="C9968" s="351">
        <v>1113.0</v>
      </c>
      <c r="D9968" s="130">
        <v>45603.0</v>
      </c>
      <c r="E9968" s="73" t="s">
        <v>2335</v>
      </c>
      <c r="F9968" s="130" t="s">
        <v>7987</v>
      </c>
      <c r="G9968" s="73" t="s">
        <v>2253</v>
      </c>
      <c r="H9968" s="169" t="s">
        <v>11956</v>
      </c>
      <c r="I9968" s="287"/>
      <c r="J9968" s="21"/>
      <c r="K9968" s="21"/>
      <c r="L9968" s="21"/>
      <c r="M9968" s="21"/>
      <c r="N9968" s="22">
        <f t="shared" si="2"/>
        <v>46206</v>
      </c>
      <c r="O9968" s="23">
        <f>'RESOLUCIONES EPG'!$N9968-'RESOLUCIONES EPG'!$D9968</f>
        <v>603</v>
      </c>
    </row>
    <row r="9969" ht="15.75" customHeight="1">
      <c r="B9969" s="21"/>
      <c r="C9969" s="379">
        <v>1114.0</v>
      </c>
      <c r="D9969" s="130">
        <v>45603.0</v>
      </c>
      <c r="E9969" s="73" t="s">
        <v>10079</v>
      </c>
      <c r="F9969" s="130" t="s">
        <v>10174</v>
      </c>
      <c r="G9969" s="73" t="s">
        <v>2253</v>
      </c>
      <c r="H9969" s="169" t="s">
        <v>11835</v>
      </c>
      <c r="I9969" s="287"/>
      <c r="J9969" s="21"/>
      <c r="K9969" s="21"/>
      <c r="L9969" s="21"/>
      <c r="M9969" s="21"/>
      <c r="N9969" s="22">
        <f t="shared" si="2"/>
        <v>46206</v>
      </c>
      <c r="O9969" s="23">
        <f>'RESOLUCIONES EPG'!$N9969-'RESOLUCIONES EPG'!$D9969</f>
        <v>603</v>
      </c>
    </row>
    <row r="9970" ht="15.75" customHeight="1">
      <c r="B9970" s="21"/>
      <c r="C9970" s="351">
        <v>1115.0</v>
      </c>
      <c r="D9970" s="130">
        <v>45603.0</v>
      </c>
      <c r="E9970" s="73" t="s">
        <v>10720</v>
      </c>
      <c r="F9970" s="130" t="s">
        <v>10721</v>
      </c>
      <c r="G9970" s="73" t="s">
        <v>8629</v>
      </c>
      <c r="H9970" s="169"/>
      <c r="I9970" s="287"/>
      <c r="J9970" s="21"/>
      <c r="K9970" s="21"/>
      <c r="L9970" s="21"/>
      <c r="M9970" s="21"/>
      <c r="N9970" s="22">
        <f t="shared" si="2"/>
        <v>46206</v>
      </c>
      <c r="O9970" s="23">
        <f>'RESOLUCIONES EPG'!$N9970-'RESOLUCIONES EPG'!$D9970</f>
        <v>603</v>
      </c>
    </row>
    <row r="9971" ht="15.75" customHeight="1">
      <c r="B9971" s="21"/>
      <c r="C9971" s="351">
        <v>1116.0</v>
      </c>
      <c r="D9971" s="130">
        <v>45603.0</v>
      </c>
      <c r="E9971" s="73" t="s">
        <v>11441</v>
      </c>
      <c r="F9971" s="130" t="s">
        <v>11006</v>
      </c>
      <c r="G9971" s="73" t="s">
        <v>8629</v>
      </c>
      <c r="H9971" s="169"/>
      <c r="I9971" s="287"/>
      <c r="J9971" s="21"/>
      <c r="K9971" s="21"/>
      <c r="L9971" s="21"/>
      <c r="M9971" s="21"/>
      <c r="N9971" s="22">
        <f t="shared" si="2"/>
        <v>46206</v>
      </c>
      <c r="O9971" s="23">
        <f>'RESOLUCIONES EPG'!$N9971-'RESOLUCIONES EPG'!$D9971</f>
        <v>603</v>
      </c>
    </row>
    <row r="9972" ht="15.75" customHeight="1">
      <c r="B9972" s="21"/>
      <c r="C9972" s="351">
        <v>1117.0</v>
      </c>
      <c r="D9972" s="130">
        <v>45603.0</v>
      </c>
      <c r="E9972" s="73" t="s">
        <v>11994</v>
      </c>
      <c r="F9972" s="130" t="s">
        <v>11667</v>
      </c>
      <c r="G9972" s="73" t="s">
        <v>1624</v>
      </c>
      <c r="H9972" s="169"/>
      <c r="I9972" s="287"/>
      <c r="J9972" s="21"/>
      <c r="K9972" s="21"/>
      <c r="L9972" s="21"/>
      <c r="M9972" s="21"/>
      <c r="N9972" s="22">
        <f t="shared" si="2"/>
        <v>46206</v>
      </c>
      <c r="O9972" s="23">
        <f>'RESOLUCIONES EPG'!$N9972-'RESOLUCIONES EPG'!$D9972</f>
        <v>603</v>
      </c>
    </row>
    <row r="9973" ht="15.75" customHeight="1">
      <c r="B9973" s="21"/>
      <c r="C9973" s="351">
        <v>1118.0</v>
      </c>
      <c r="D9973" s="130">
        <v>45603.0</v>
      </c>
      <c r="E9973" s="73" t="s">
        <v>8864</v>
      </c>
      <c r="F9973" s="130" t="s">
        <v>8601</v>
      </c>
      <c r="G9973" s="73" t="s">
        <v>8629</v>
      </c>
      <c r="H9973" s="169"/>
      <c r="I9973" s="287"/>
      <c r="J9973" s="21"/>
      <c r="K9973" s="21"/>
      <c r="L9973" s="21"/>
      <c r="M9973" s="21"/>
      <c r="N9973" s="22">
        <f t="shared" si="2"/>
        <v>46206</v>
      </c>
      <c r="O9973" s="23">
        <f>'RESOLUCIONES EPG'!$N9973-'RESOLUCIONES EPG'!$D9973</f>
        <v>603</v>
      </c>
    </row>
    <row r="9974" ht="15.75" customHeight="1">
      <c r="B9974" s="21"/>
      <c r="C9974" s="351">
        <v>1119.0</v>
      </c>
      <c r="D9974" s="130">
        <v>45603.0</v>
      </c>
      <c r="E9974" s="73" t="s">
        <v>11995</v>
      </c>
      <c r="F9974" s="130" t="s">
        <v>11967</v>
      </c>
      <c r="G9974" s="73" t="s">
        <v>2751</v>
      </c>
      <c r="H9974" s="169"/>
      <c r="I9974" s="287"/>
      <c r="J9974" s="21"/>
      <c r="K9974" s="21"/>
      <c r="L9974" s="21"/>
      <c r="M9974" s="21"/>
      <c r="N9974" s="22">
        <f t="shared" si="2"/>
        <v>46206</v>
      </c>
      <c r="O9974" s="23">
        <f>'RESOLUCIONES EPG'!$N9974-'RESOLUCIONES EPG'!$D9974</f>
        <v>603</v>
      </c>
    </row>
    <row r="9975" ht="15.75" customHeight="1">
      <c r="B9975" s="21"/>
      <c r="C9975" s="351">
        <v>1120.0</v>
      </c>
      <c r="D9975" s="130">
        <v>45603.0</v>
      </c>
      <c r="E9975" s="73" t="s">
        <v>11996</v>
      </c>
      <c r="F9975" s="130" t="s">
        <v>11867</v>
      </c>
      <c r="G9975" s="73" t="s">
        <v>2751</v>
      </c>
      <c r="H9975" s="169"/>
      <c r="I9975" s="287"/>
      <c r="J9975" s="21"/>
      <c r="K9975" s="21"/>
      <c r="L9975" s="21"/>
      <c r="M9975" s="21"/>
      <c r="N9975" s="22">
        <f t="shared" si="2"/>
        <v>46206</v>
      </c>
      <c r="O9975" s="23">
        <f>'RESOLUCIONES EPG'!$N9975-'RESOLUCIONES EPG'!$D9975</f>
        <v>603</v>
      </c>
    </row>
    <row r="9976" ht="15.75" customHeight="1">
      <c r="B9976" s="21"/>
      <c r="C9976" s="351">
        <v>1121.0</v>
      </c>
      <c r="D9976" s="130">
        <v>45603.0</v>
      </c>
      <c r="E9976" s="73" t="s">
        <v>11778</v>
      </c>
      <c r="F9976" s="130" t="s">
        <v>11779</v>
      </c>
      <c r="G9976" s="73" t="s">
        <v>2751</v>
      </c>
      <c r="H9976" s="169"/>
      <c r="I9976" s="287"/>
      <c r="J9976" s="21"/>
      <c r="K9976" s="21"/>
      <c r="L9976" s="21"/>
      <c r="M9976" s="21"/>
      <c r="N9976" s="22">
        <f t="shared" si="2"/>
        <v>46206</v>
      </c>
      <c r="O9976" s="23">
        <f>'RESOLUCIONES EPG'!$N9976-'RESOLUCIONES EPG'!$D9976</f>
        <v>603</v>
      </c>
    </row>
    <row r="9977" ht="15.75" customHeight="1">
      <c r="B9977" s="21"/>
      <c r="C9977" s="351">
        <v>1122.0</v>
      </c>
      <c r="D9977" s="130">
        <v>45603.0</v>
      </c>
      <c r="E9977" s="73" t="s">
        <v>11997</v>
      </c>
      <c r="F9977" s="130" t="s">
        <v>11998</v>
      </c>
      <c r="G9977" s="73" t="s">
        <v>2751</v>
      </c>
      <c r="H9977" s="169"/>
      <c r="I9977" s="287"/>
      <c r="J9977" s="21"/>
      <c r="K9977" s="21"/>
      <c r="L9977" s="21"/>
      <c r="M9977" s="21"/>
      <c r="N9977" s="22">
        <f t="shared" si="2"/>
        <v>46206</v>
      </c>
      <c r="O9977" s="23">
        <f>'RESOLUCIONES EPG'!$N9977-'RESOLUCIONES EPG'!$D9977</f>
        <v>603</v>
      </c>
    </row>
    <row r="9978" ht="15.75" customHeight="1">
      <c r="B9978" s="21"/>
      <c r="C9978" s="351">
        <v>1123.0</v>
      </c>
      <c r="D9978" s="130">
        <v>45603.0</v>
      </c>
      <c r="E9978" s="73" t="s">
        <v>11802</v>
      </c>
      <c r="F9978" s="130" t="s">
        <v>11803</v>
      </c>
      <c r="G9978" s="73" t="s">
        <v>2751</v>
      </c>
      <c r="H9978" s="169"/>
      <c r="I9978" s="287"/>
      <c r="J9978" s="21"/>
      <c r="K9978" s="21"/>
      <c r="L9978" s="21"/>
      <c r="M9978" s="21"/>
      <c r="N9978" s="22">
        <f t="shared" si="2"/>
        <v>46206</v>
      </c>
      <c r="O9978" s="23">
        <f>'RESOLUCIONES EPG'!$N9978-'RESOLUCIONES EPG'!$D9978</f>
        <v>603</v>
      </c>
    </row>
    <row r="9979" ht="15.75" customHeight="1">
      <c r="B9979" s="21"/>
      <c r="C9979" s="351">
        <v>1124.0</v>
      </c>
      <c r="D9979" s="130">
        <v>45603.0</v>
      </c>
      <c r="E9979" s="73" t="s">
        <v>7045</v>
      </c>
      <c r="F9979" s="130" t="s">
        <v>9131</v>
      </c>
      <c r="G9979" s="73" t="s">
        <v>2751</v>
      </c>
      <c r="H9979" s="169"/>
      <c r="I9979" s="287"/>
      <c r="J9979" s="21"/>
      <c r="K9979" s="21"/>
      <c r="L9979" s="21"/>
      <c r="M9979" s="21"/>
      <c r="N9979" s="22">
        <f t="shared" si="2"/>
        <v>46206</v>
      </c>
      <c r="O9979" s="23">
        <f>'RESOLUCIONES EPG'!$N9979-'RESOLUCIONES EPG'!$D9979</f>
        <v>603</v>
      </c>
    </row>
    <row r="9980" ht="15.75" customHeight="1">
      <c r="B9980" s="21"/>
      <c r="C9980" s="351">
        <v>1125.0</v>
      </c>
      <c r="D9980" s="130">
        <v>45603.0</v>
      </c>
      <c r="E9980" s="73" t="s">
        <v>11858</v>
      </c>
      <c r="F9980" s="130" t="s">
        <v>11859</v>
      </c>
      <c r="G9980" s="73" t="s">
        <v>2751</v>
      </c>
      <c r="H9980" s="169"/>
      <c r="I9980" s="287"/>
      <c r="J9980" s="21"/>
      <c r="K9980" s="21"/>
      <c r="L9980" s="21"/>
      <c r="M9980" s="21"/>
      <c r="N9980" s="22">
        <f t="shared" si="2"/>
        <v>46206</v>
      </c>
      <c r="O9980" s="23">
        <f>'RESOLUCIONES EPG'!$N9980-'RESOLUCIONES EPG'!$D9980</f>
        <v>603</v>
      </c>
    </row>
    <row r="9981" ht="15.75" customHeight="1">
      <c r="B9981" s="21"/>
      <c r="C9981" s="351">
        <v>1126.0</v>
      </c>
      <c r="D9981" s="130">
        <v>45603.0</v>
      </c>
      <c r="E9981" s="73" t="s">
        <v>11999</v>
      </c>
      <c r="F9981" s="130" t="s">
        <v>5946</v>
      </c>
      <c r="G9981" s="73" t="s">
        <v>2751</v>
      </c>
      <c r="H9981" s="169"/>
      <c r="I9981" s="287"/>
      <c r="J9981" s="21"/>
      <c r="K9981" s="21"/>
      <c r="L9981" s="21"/>
      <c r="M9981" s="21"/>
      <c r="N9981" s="22">
        <f t="shared" si="2"/>
        <v>46206</v>
      </c>
      <c r="O9981" s="23">
        <f>'RESOLUCIONES EPG'!$N9981-'RESOLUCIONES EPG'!$D9981</f>
        <v>603</v>
      </c>
    </row>
    <row r="9982" ht="15.75" customHeight="1">
      <c r="B9982" s="21"/>
      <c r="C9982" s="351">
        <v>1127.0</v>
      </c>
      <c r="D9982" s="130">
        <v>45604.0</v>
      </c>
      <c r="E9982" s="73" t="s">
        <v>12000</v>
      </c>
      <c r="F9982" s="130" t="s">
        <v>7305</v>
      </c>
      <c r="G9982" s="73" t="s">
        <v>18</v>
      </c>
      <c r="H9982" s="169" t="s">
        <v>11766</v>
      </c>
      <c r="I9982" s="287"/>
      <c r="J9982" s="21"/>
      <c r="K9982" s="21"/>
      <c r="L9982" s="21"/>
      <c r="M9982" s="21"/>
      <c r="N9982" s="22">
        <f t="shared" si="2"/>
        <v>46206</v>
      </c>
      <c r="O9982" s="23">
        <f>'RESOLUCIONES EPG'!$N9982-'RESOLUCIONES EPG'!$D9982</f>
        <v>602</v>
      </c>
    </row>
    <row r="9983" ht="15.75" customHeight="1">
      <c r="B9983" s="21"/>
      <c r="C9983" s="351">
        <v>1128.0</v>
      </c>
      <c r="D9983" s="130">
        <v>45604.0</v>
      </c>
      <c r="E9983" s="73" t="s">
        <v>1682</v>
      </c>
      <c r="F9983" s="130" t="s">
        <v>11807</v>
      </c>
      <c r="G9983" s="73" t="s">
        <v>1624</v>
      </c>
      <c r="H9983" s="169"/>
      <c r="I9983" s="287"/>
      <c r="J9983" s="21"/>
      <c r="K9983" s="21"/>
      <c r="L9983" s="21"/>
      <c r="M9983" s="21"/>
      <c r="N9983" s="22">
        <f t="shared" si="2"/>
        <v>46206</v>
      </c>
      <c r="O9983" s="23">
        <f>'RESOLUCIONES EPG'!$N9983-'RESOLUCIONES EPG'!$D9983</f>
        <v>602</v>
      </c>
    </row>
    <row r="9984" ht="15.75" customHeight="1">
      <c r="B9984" s="21"/>
      <c r="C9984" s="351">
        <v>1129.0</v>
      </c>
      <c r="D9984" s="130">
        <v>45604.0</v>
      </c>
      <c r="E9984" s="73" t="s">
        <v>12001</v>
      </c>
      <c r="F9984" s="130" t="s">
        <v>12002</v>
      </c>
      <c r="G9984" s="73" t="s">
        <v>2751</v>
      </c>
      <c r="H9984" s="169"/>
      <c r="I9984" s="287"/>
      <c r="J9984" s="21"/>
      <c r="K9984" s="21"/>
      <c r="L9984" s="21"/>
      <c r="M9984" s="21"/>
      <c r="N9984" s="22">
        <f t="shared" si="2"/>
        <v>46206</v>
      </c>
      <c r="O9984" s="23">
        <f>'RESOLUCIONES EPG'!$N9984-'RESOLUCIONES EPG'!$D9984</f>
        <v>602</v>
      </c>
    </row>
    <row r="9985" ht="15.75" customHeight="1">
      <c r="B9985" s="21"/>
      <c r="C9985" s="351">
        <v>1130.0</v>
      </c>
      <c r="D9985" s="130">
        <v>45604.0</v>
      </c>
      <c r="E9985" s="73" t="s">
        <v>7588</v>
      </c>
      <c r="F9985" s="130" t="s">
        <v>11651</v>
      </c>
      <c r="G9985" s="73" t="s">
        <v>131</v>
      </c>
      <c r="H9985" s="169"/>
      <c r="I9985" s="287"/>
      <c r="J9985" s="44" t="s">
        <v>12003</v>
      </c>
      <c r="K9985" s="28" t="s">
        <v>12004</v>
      </c>
      <c r="L9985" s="21"/>
      <c r="M9985" s="21"/>
      <c r="N9985" s="22">
        <f t="shared" si="2"/>
        <v>46206</v>
      </c>
      <c r="O9985" s="23">
        <f>'RESOLUCIONES EPG'!$N9985-'RESOLUCIONES EPG'!$D9985</f>
        <v>602</v>
      </c>
    </row>
    <row r="9986" ht="15.75" customHeight="1">
      <c r="B9986" s="21"/>
      <c r="C9986" s="351">
        <v>1131.0</v>
      </c>
      <c r="D9986" s="130">
        <v>45604.0</v>
      </c>
      <c r="E9986" s="73" t="s">
        <v>11131</v>
      </c>
      <c r="F9986" s="130" t="s">
        <v>11959</v>
      </c>
      <c r="G9986" s="73" t="s">
        <v>131</v>
      </c>
      <c r="H9986" s="169"/>
      <c r="I9986" s="287"/>
      <c r="J9986" s="21"/>
      <c r="K9986" s="21"/>
      <c r="L9986" s="21"/>
      <c r="M9986" s="21"/>
      <c r="N9986" s="22">
        <f t="shared" si="2"/>
        <v>46206</v>
      </c>
      <c r="O9986" s="23">
        <f>'RESOLUCIONES EPG'!$N9986-'RESOLUCIONES EPG'!$D9986</f>
        <v>602</v>
      </c>
    </row>
    <row r="9987" ht="15.75" customHeight="1">
      <c r="B9987" s="21"/>
      <c r="C9987" s="351">
        <v>1132.0</v>
      </c>
      <c r="D9987" s="130">
        <v>45604.0</v>
      </c>
      <c r="E9987" s="146" t="s">
        <v>9232</v>
      </c>
      <c r="F9987" s="130" t="s">
        <v>9447</v>
      </c>
      <c r="G9987" s="73" t="s">
        <v>131</v>
      </c>
      <c r="H9987" s="169"/>
      <c r="I9987" s="287"/>
      <c r="J9987" s="21"/>
      <c r="K9987" s="21"/>
      <c r="L9987" s="21"/>
      <c r="M9987" s="21"/>
      <c r="N9987" s="22">
        <f t="shared" si="2"/>
        <v>46206</v>
      </c>
      <c r="O9987" s="23">
        <f>'RESOLUCIONES EPG'!$N9987-'RESOLUCIONES EPG'!$D9987</f>
        <v>602</v>
      </c>
    </row>
    <row r="9988" ht="15.75" customHeight="1">
      <c r="B9988" s="21"/>
      <c r="C9988" s="351">
        <v>1133.0</v>
      </c>
      <c r="D9988" s="130">
        <v>45607.0</v>
      </c>
      <c r="E9988" s="73" t="s">
        <v>12005</v>
      </c>
      <c r="F9988" s="130" t="s">
        <v>12006</v>
      </c>
      <c r="G9988" s="73" t="s">
        <v>18</v>
      </c>
      <c r="H9988" s="169" t="s">
        <v>12007</v>
      </c>
      <c r="I9988" s="287"/>
      <c r="J9988" s="21"/>
      <c r="K9988" s="21"/>
      <c r="L9988" s="21"/>
      <c r="M9988" s="21"/>
      <c r="N9988" s="22">
        <f t="shared" si="2"/>
        <v>46206</v>
      </c>
      <c r="O9988" s="23">
        <f>'RESOLUCIONES EPG'!$N9988-'RESOLUCIONES EPG'!$D9988</f>
        <v>599</v>
      </c>
    </row>
    <row r="9989" ht="15.75" customHeight="1">
      <c r="B9989" s="21"/>
      <c r="C9989" s="351">
        <v>1134.0</v>
      </c>
      <c r="D9989" s="130">
        <v>45607.0</v>
      </c>
      <c r="E9989" s="73" t="s">
        <v>8936</v>
      </c>
      <c r="F9989" s="130" t="s">
        <v>12008</v>
      </c>
      <c r="G9989" s="73" t="s">
        <v>18</v>
      </c>
      <c r="H9989" s="169" t="s">
        <v>11159</v>
      </c>
      <c r="I9989" s="287"/>
      <c r="J9989" s="21"/>
      <c r="K9989" s="21"/>
      <c r="L9989" s="21"/>
      <c r="M9989" s="21"/>
      <c r="N9989" s="22">
        <f t="shared" si="2"/>
        <v>46206</v>
      </c>
      <c r="O9989" s="23">
        <f>'RESOLUCIONES EPG'!$N9989-'RESOLUCIONES EPG'!$D9989</f>
        <v>599</v>
      </c>
    </row>
    <row r="9990" ht="15.75" customHeight="1">
      <c r="B9990" s="21"/>
      <c r="C9990" s="351">
        <v>1135.0</v>
      </c>
      <c r="D9990" s="130">
        <v>45607.0</v>
      </c>
      <c r="E9990" s="73" t="s">
        <v>12009</v>
      </c>
      <c r="F9990" s="130" t="s">
        <v>12010</v>
      </c>
      <c r="G9990" s="73" t="s">
        <v>18</v>
      </c>
      <c r="H9990" s="169" t="s">
        <v>11665</v>
      </c>
      <c r="I9990" s="287"/>
      <c r="J9990" s="21"/>
      <c r="K9990" s="21"/>
      <c r="L9990" s="21"/>
      <c r="M9990" s="21"/>
      <c r="N9990" s="22">
        <f t="shared" si="2"/>
        <v>46206</v>
      </c>
      <c r="O9990" s="23">
        <f>'RESOLUCIONES EPG'!$N9990-'RESOLUCIONES EPG'!$D9990</f>
        <v>599</v>
      </c>
    </row>
    <row r="9991" ht="15.75" customHeight="1">
      <c r="B9991" s="21"/>
      <c r="C9991" s="351">
        <v>1136.0</v>
      </c>
      <c r="D9991" s="130">
        <v>45607.0</v>
      </c>
      <c r="E9991" s="73" t="s">
        <v>7514</v>
      </c>
      <c r="F9991" s="130" t="s">
        <v>7515</v>
      </c>
      <c r="G9991" s="73" t="s">
        <v>2751</v>
      </c>
      <c r="H9991" s="169"/>
      <c r="I9991" s="287"/>
      <c r="J9991" s="21"/>
      <c r="K9991" s="21"/>
      <c r="L9991" s="21"/>
      <c r="M9991" s="21"/>
      <c r="N9991" s="22">
        <f t="shared" si="2"/>
        <v>46206</v>
      </c>
      <c r="O9991" s="23">
        <f>'RESOLUCIONES EPG'!$N9991-'RESOLUCIONES EPG'!$D9991</f>
        <v>599</v>
      </c>
    </row>
    <row r="9992" ht="15.75" customHeight="1">
      <c r="B9992" s="21"/>
      <c r="C9992" s="351">
        <v>1137.0</v>
      </c>
      <c r="D9992" s="130">
        <v>45607.0</v>
      </c>
      <c r="E9992" s="73" t="s">
        <v>11602</v>
      </c>
      <c r="F9992" s="130" t="s">
        <v>11813</v>
      </c>
      <c r="G9992" s="73" t="s">
        <v>1624</v>
      </c>
      <c r="H9992" s="169"/>
      <c r="I9992" s="287"/>
      <c r="J9992" s="21"/>
      <c r="K9992" s="21"/>
      <c r="L9992" s="21"/>
      <c r="M9992" s="21"/>
      <c r="N9992" s="22">
        <f t="shared" si="2"/>
        <v>46206</v>
      </c>
      <c r="O9992" s="23">
        <f>'RESOLUCIONES EPG'!$N9992-'RESOLUCIONES EPG'!$D9992</f>
        <v>599</v>
      </c>
    </row>
    <row r="9993" ht="15.75" customHeight="1">
      <c r="B9993" s="21"/>
      <c r="C9993" s="351">
        <v>1138.0</v>
      </c>
      <c r="D9993" s="130">
        <v>45607.0</v>
      </c>
      <c r="E9993" s="73" t="s">
        <v>11373</v>
      </c>
      <c r="F9993" s="130" t="s">
        <v>12011</v>
      </c>
      <c r="G9993" s="73" t="s">
        <v>2751</v>
      </c>
      <c r="H9993" s="169"/>
      <c r="I9993" s="287"/>
      <c r="J9993" s="21"/>
      <c r="K9993" s="21"/>
      <c r="L9993" s="21"/>
      <c r="M9993" s="21"/>
      <c r="N9993" s="22">
        <f t="shared" si="2"/>
        <v>46206</v>
      </c>
      <c r="O9993" s="23">
        <f>'RESOLUCIONES EPG'!$N9993-'RESOLUCIONES EPG'!$D9993</f>
        <v>599</v>
      </c>
    </row>
    <row r="9994" ht="15.75" customHeight="1">
      <c r="B9994" s="21"/>
      <c r="C9994" s="351">
        <v>1139.0</v>
      </c>
      <c r="D9994" s="130">
        <v>45607.0</v>
      </c>
      <c r="E9994" s="73" t="s">
        <v>9459</v>
      </c>
      <c r="F9994" s="130" t="s">
        <v>10952</v>
      </c>
      <c r="G9994" s="73" t="s">
        <v>1624</v>
      </c>
      <c r="H9994" s="169"/>
      <c r="I9994" s="287"/>
      <c r="J9994" s="21"/>
      <c r="K9994" s="21"/>
      <c r="L9994" s="21"/>
      <c r="M9994" s="21"/>
      <c r="N9994" s="22">
        <f t="shared" si="2"/>
        <v>46206</v>
      </c>
      <c r="O9994" s="23">
        <f>'RESOLUCIONES EPG'!$N9994-'RESOLUCIONES EPG'!$D9994</f>
        <v>599</v>
      </c>
    </row>
    <row r="9995" ht="15.75" customHeight="1">
      <c r="B9995" s="21"/>
      <c r="C9995" s="351">
        <v>1140.0</v>
      </c>
      <c r="D9995" s="130">
        <v>45607.0</v>
      </c>
      <c r="E9995" s="73" t="s">
        <v>10876</v>
      </c>
      <c r="F9995" s="130" t="s">
        <v>11474</v>
      </c>
      <c r="G9995" s="73" t="s">
        <v>1624</v>
      </c>
      <c r="H9995" s="169"/>
      <c r="I9995" s="287"/>
      <c r="J9995" s="21"/>
      <c r="K9995" s="21"/>
      <c r="L9995" s="21"/>
      <c r="M9995" s="21"/>
      <c r="N9995" s="22">
        <f t="shared" si="2"/>
        <v>46206</v>
      </c>
      <c r="O9995" s="23">
        <f>'RESOLUCIONES EPG'!$N9995-'RESOLUCIONES EPG'!$D9995</f>
        <v>599</v>
      </c>
    </row>
    <row r="9996" ht="15.75" customHeight="1">
      <c r="B9996" s="21"/>
      <c r="C9996" s="351">
        <v>1141.0</v>
      </c>
      <c r="D9996" s="130">
        <v>45607.0</v>
      </c>
      <c r="E9996" s="73" t="s">
        <v>12012</v>
      </c>
      <c r="F9996" s="130" t="s">
        <v>5120</v>
      </c>
      <c r="G9996" s="73" t="s">
        <v>1624</v>
      </c>
      <c r="H9996" s="169"/>
      <c r="I9996" s="287"/>
      <c r="J9996" s="21"/>
      <c r="K9996" s="21"/>
      <c r="L9996" s="21"/>
      <c r="M9996" s="21"/>
      <c r="N9996" s="22">
        <f t="shared" si="2"/>
        <v>46206</v>
      </c>
      <c r="O9996" s="23">
        <f>'RESOLUCIONES EPG'!$N9996-'RESOLUCIONES EPG'!$D9996</f>
        <v>599</v>
      </c>
    </row>
    <row r="9997" ht="15.75" customHeight="1">
      <c r="B9997" s="21"/>
      <c r="C9997" s="351">
        <v>1142.0</v>
      </c>
      <c r="D9997" s="130">
        <v>45607.0</v>
      </c>
      <c r="E9997" s="73" t="s">
        <v>2062</v>
      </c>
      <c r="F9997" s="130" t="s">
        <v>7252</v>
      </c>
      <c r="G9997" s="73" t="s">
        <v>1624</v>
      </c>
      <c r="H9997" s="169"/>
      <c r="I9997" s="287"/>
      <c r="J9997" s="21"/>
      <c r="K9997" s="21"/>
      <c r="L9997" s="21"/>
      <c r="M9997" s="21"/>
      <c r="N9997" s="22">
        <f t="shared" si="2"/>
        <v>46206</v>
      </c>
      <c r="O9997" s="23">
        <f>'RESOLUCIONES EPG'!$N9997-'RESOLUCIONES EPG'!$D9997</f>
        <v>599</v>
      </c>
    </row>
    <row r="9998" ht="15.75" customHeight="1">
      <c r="B9998" s="21"/>
      <c r="C9998" s="351">
        <v>1143.0</v>
      </c>
      <c r="D9998" s="130">
        <v>45607.0</v>
      </c>
      <c r="E9998" s="73" t="s">
        <v>5814</v>
      </c>
      <c r="F9998" s="130" t="s">
        <v>12013</v>
      </c>
      <c r="G9998" s="73" t="s">
        <v>1624</v>
      </c>
      <c r="H9998" s="169"/>
      <c r="I9998" s="287"/>
      <c r="J9998" s="21"/>
      <c r="K9998" s="21"/>
      <c r="L9998" s="21"/>
      <c r="M9998" s="21"/>
      <c r="N9998" s="22">
        <f t="shared" si="2"/>
        <v>46206</v>
      </c>
      <c r="O9998" s="23">
        <f>'RESOLUCIONES EPG'!$N9998-'RESOLUCIONES EPG'!$D9998</f>
        <v>599</v>
      </c>
    </row>
    <row r="9999" ht="15.75" customHeight="1">
      <c r="B9999" s="21"/>
      <c r="C9999" s="351">
        <v>1144.0</v>
      </c>
      <c r="D9999" s="130">
        <v>45607.0</v>
      </c>
      <c r="E9999" s="73" t="s">
        <v>1881</v>
      </c>
      <c r="F9999" s="130" t="s">
        <v>1882</v>
      </c>
      <c r="G9999" s="73" t="s">
        <v>131</v>
      </c>
      <c r="H9999" s="169"/>
      <c r="I9999" s="287"/>
      <c r="J9999" s="21"/>
      <c r="K9999" s="21"/>
      <c r="L9999" s="21"/>
      <c r="M9999" s="21"/>
      <c r="N9999" s="22">
        <f t="shared" si="2"/>
        <v>46206</v>
      </c>
      <c r="O9999" s="23">
        <f>'RESOLUCIONES EPG'!$N9999-'RESOLUCIONES EPG'!$D9999</f>
        <v>599</v>
      </c>
    </row>
    <row r="10000" ht="15.75" customHeight="1">
      <c r="B10000" s="21"/>
      <c r="C10000" s="351">
        <v>1145.0</v>
      </c>
      <c r="D10000" s="130">
        <v>45607.0</v>
      </c>
      <c r="E10000" s="73" t="s">
        <v>12014</v>
      </c>
      <c r="F10000" s="130" t="s">
        <v>8662</v>
      </c>
      <c r="G10000" s="73" t="s">
        <v>131</v>
      </c>
      <c r="H10000" s="169"/>
      <c r="I10000" s="287"/>
      <c r="J10000" s="21"/>
      <c r="K10000" s="21"/>
      <c r="L10000" s="21"/>
      <c r="M10000" s="21"/>
      <c r="N10000" s="22">
        <f t="shared" si="2"/>
        <v>46206</v>
      </c>
      <c r="O10000" s="23">
        <f>'RESOLUCIONES EPG'!$N10000-'RESOLUCIONES EPG'!$D10000</f>
        <v>599</v>
      </c>
    </row>
    <row r="10001" ht="15.75" customHeight="1">
      <c r="B10001" s="21"/>
      <c r="C10001" s="351">
        <v>1146.0</v>
      </c>
      <c r="D10001" s="130">
        <v>45607.0</v>
      </c>
      <c r="E10001" s="73" t="s">
        <v>7984</v>
      </c>
      <c r="F10001" s="130" t="s">
        <v>7805</v>
      </c>
      <c r="G10001" s="73" t="s">
        <v>2751</v>
      </c>
      <c r="H10001" s="169"/>
      <c r="I10001" s="287"/>
      <c r="J10001" s="21"/>
      <c r="K10001" s="21"/>
      <c r="L10001" s="21"/>
      <c r="M10001" s="21"/>
      <c r="N10001" s="22">
        <f t="shared" si="2"/>
        <v>46206</v>
      </c>
      <c r="O10001" s="23">
        <f>'RESOLUCIONES EPG'!$N10001-'RESOLUCIONES EPG'!$D10001</f>
        <v>599</v>
      </c>
    </row>
    <row r="10002" ht="15.75" customHeight="1">
      <c r="B10002" s="21"/>
      <c r="C10002" s="351">
        <v>1147.0</v>
      </c>
      <c r="D10002" s="130">
        <v>45607.0</v>
      </c>
      <c r="E10002" s="73" t="s">
        <v>12015</v>
      </c>
      <c r="F10002" s="130" t="s">
        <v>9820</v>
      </c>
      <c r="G10002" s="73" t="s">
        <v>12016</v>
      </c>
      <c r="H10002" s="169"/>
      <c r="I10002" s="287"/>
      <c r="J10002" s="21"/>
      <c r="K10002" s="21"/>
      <c r="L10002" s="21"/>
      <c r="M10002" s="21"/>
      <c r="N10002" s="22">
        <f t="shared" si="2"/>
        <v>46206</v>
      </c>
      <c r="O10002" s="23">
        <f>'RESOLUCIONES EPG'!$N10002-'RESOLUCIONES EPG'!$D10002</f>
        <v>599</v>
      </c>
    </row>
    <row r="10003" ht="15.75" customHeight="1">
      <c r="B10003" s="21"/>
      <c r="C10003" s="351">
        <v>1148.0</v>
      </c>
      <c r="D10003" s="130">
        <v>45607.0</v>
      </c>
      <c r="E10003" s="73" t="s">
        <v>8864</v>
      </c>
      <c r="F10003" s="130" t="s">
        <v>8601</v>
      </c>
      <c r="G10003" s="73" t="s">
        <v>131</v>
      </c>
      <c r="H10003" s="169"/>
      <c r="I10003" s="287"/>
      <c r="J10003" s="21"/>
      <c r="K10003" s="21"/>
      <c r="L10003" s="21"/>
      <c r="M10003" s="21"/>
      <c r="N10003" s="22">
        <f t="shared" si="2"/>
        <v>46206</v>
      </c>
      <c r="O10003" s="23">
        <f>'RESOLUCIONES EPG'!$N10003-'RESOLUCIONES EPG'!$D10003</f>
        <v>599</v>
      </c>
    </row>
    <row r="10004" ht="15.75" customHeight="1">
      <c r="B10004" s="21"/>
      <c r="C10004" s="351">
        <v>1149.0</v>
      </c>
      <c r="D10004" s="130">
        <v>45608.0</v>
      </c>
      <c r="E10004" s="73" t="s">
        <v>10125</v>
      </c>
      <c r="F10004" s="130" t="s">
        <v>10126</v>
      </c>
      <c r="G10004" s="73" t="s">
        <v>2751</v>
      </c>
      <c r="H10004" s="169"/>
      <c r="I10004" s="287"/>
      <c r="J10004" s="21"/>
      <c r="K10004" s="21"/>
      <c r="L10004" s="21"/>
      <c r="M10004" s="21"/>
      <c r="N10004" s="22">
        <f t="shared" si="2"/>
        <v>46206</v>
      </c>
      <c r="O10004" s="23">
        <f>'RESOLUCIONES EPG'!$N10004-'RESOLUCIONES EPG'!$D10004</f>
        <v>598</v>
      </c>
    </row>
    <row r="10005" ht="15.75" customHeight="1">
      <c r="B10005" s="21"/>
      <c r="C10005" s="351">
        <v>1150.0</v>
      </c>
      <c r="D10005" s="130">
        <v>45608.0</v>
      </c>
      <c r="E10005" s="73" t="s">
        <v>11976</v>
      </c>
      <c r="F10005" s="130" t="s">
        <v>11977</v>
      </c>
      <c r="G10005" s="73" t="s">
        <v>2751</v>
      </c>
      <c r="H10005" s="169"/>
      <c r="I10005" s="287"/>
      <c r="J10005" s="21"/>
      <c r="K10005" s="21"/>
      <c r="L10005" s="21"/>
      <c r="M10005" s="21"/>
      <c r="N10005" s="22">
        <f t="shared" si="2"/>
        <v>46206</v>
      </c>
      <c r="O10005" s="23">
        <f>'RESOLUCIONES EPG'!$N10005-'RESOLUCIONES EPG'!$D10005</f>
        <v>598</v>
      </c>
    </row>
    <row r="10006" ht="15.75" customHeight="1">
      <c r="B10006" s="21"/>
      <c r="C10006" s="351">
        <v>1151.0</v>
      </c>
      <c r="D10006" s="130">
        <v>45608.0</v>
      </c>
      <c r="E10006" s="73" t="s">
        <v>1403</v>
      </c>
      <c r="F10006" s="130" t="s">
        <v>11784</v>
      </c>
      <c r="G10006" s="73" t="s">
        <v>2751</v>
      </c>
      <c r="H10006" s="169"/>
      <c r="I10006" s="287"/>
      <c r="J10006" s="21"/>
      <c r="K10006" s="21"/>
      <c r="L10006" s="21"/>
      <c r="M10006" s="21"/>
      <c r="N10006" s="22">
        <f t="shared" si="2"/>
        <v>46206</v>
      </c>
      <c r="O10006" s="23">
        <f>'RESOLUCIONES EPG'!$N10006-'RESOLUCIONES EPG'!$D10006</f>
        <v>598</v>
      </c>
    </row>
    <row r="10007" ht="15.75" customHeight="1">
      <c r="B10007" s="21"/>
      <c r="C10007" s="351">
        <v>1152.0</v>
      </c>
      <c r="D10007" s="130">
        <v>45610.0</v>
      </c>
      <c r="E10007" s="189" t="s">
        <v>8649</v>
      </c>
      <c r="F10007" s="130" t="s">
        <v>11362</v>
      </c>
      <c r="G10007" s="73" t="s">
        <v>1593</v>
      </c>
      <c r="H10007" s="253">
        <v>45617.0</v>
      </c>
      <c r="I10007" s="287"/>
      <c r="J10007" s="21"/>
      <c r="K10007" s="21"/>
      <c r="L10007" s="21"/>
      <c r="M10007" s="21"/>
      <c r="N10007" s="22">
        <f t="shared" si="2"/>
        <v>46206</v>
      </c>
      <c r="O10007" s="23">
        <f>'RESOLUCIONES EPG'!$N10007-'RESOLUCIONES EPG'!$D10007</f>
        <v>596</v>
      </c>
    </row>
    <row r="10008" ht="15.75" customHeight="1">
      <c r="B10008" s="21"/>
      <c r="C10008" s="351">
        <v>1153.0</v>
      </c>
      <c r="D10008" s="130">
        <v>45610.0</v>
      </c>
      <c r="E10008" s="73" t="s">
        <v>4592</v>
      </c>
      <c r="F10008" s="130" t="s">
        <v>11695</v>
      </c>
      <c r="G10008" s="73" t="s">
        <v>1593</v>
      </c>
      <c r="H10008" s="253">
        <v>45621.0</v>
      </c>
      <c r="I10008" s="287"/>
      <c r="J10008" s="21"/>
      <c r="K10008" s="21"/>
      <c r="L10008" s="21"/>
      <c r="M10008" s="21"/>
      <c r="N10008" s="22">
        <f t="shared" si="2"/>
        <v>46206</v>
      </c>
      <c r="O10008" s="23">
        <f>'RESOLUCIONES EPG'!$N10008-'RESOLUCIONES EPG'!$D10008</f>
        <v>596</v>
      </c>
    </row>
    <row r="10009" ht="15.75" customHeight="1">
      <c r="B10009" s="21"/>
      <c r="C10009" s="351">
        <v>1154.0</v>
      </c>
      <c r="D10009" s="130">
        <v>45610.0</v>
      </c>
      <c r="E10009" s="73" t="s">
        <v>9718</v>
      </c>
      <c r="F10009" s="130" t="s">
        <v>10726</v>
      </c>
      <c r="G10009" s="73" t="s">
        <v>1593</v>
      </c>
      <c r="H10009" s="253">
        <v>45621.0</v>
      </c>
      <c r="I10009" s="287"/>
      <c r="J10009" s="21"/>
      <c r="K10009" s="21"/>
      <c r="L10009" s="21"/>
      <c r="M10009" s="21"/>
      <c r="N10009" s="22">
        <f t="shared" si="2"/>
        <v>46206</v>
      </c>
      <c r="O10009" s="23">
        <f>'RESOLUCIONES EPG'!$N10009-'RESOLUCIONES EPG'!$D10009</f>
        <v>596</v>
      </c>
    </row>
    <row r="10010" ht="15.75" customHeight="1">
      <c r="B10010" s="21"/>
      <c r="C10010" s="351">
        <v>1155.0</v>
      </c>
      <c r="D10010" s="130">
        <v>45610.0</v>
      </c>
      <c r="E10010" s="73" t="s">
        <v>12017</v>
      </c>
      <c r="F10010" s="130" t="s">
        <v>12018</v>
      </c>
      <c r="G10010" s="73" t="s">
        <v>18</v>
      </c>
      <c r="H10010" s="169" t="s">
        <v>12019</v>
      </c>
      <c r="I10010" s="287"/>
      <c r="J10010" s="21"/>
      <c r="K10010" s="21"/>
      <c r="L10010" s="21"/>
      <c r="M10010" s="21"/>
      <c r="N10010" s="22">
        <f t="shared" si="2"/>
        <v>46206</v>
      </c>
      <c r="O10010" s="23">
        <f>'RESOLUCIONES EPG'!$N10010-'RESOLUCIONES EPG'!$D10010</f>
        <v>596</v>
      </c>
    </row>
    <row r="10011" ht="15.75" customHeight="1">
      <c r="B10011" s="21"/>
      <c r="C10011" s="351">
        <v>1156.0</v>
      </c>
      <c r="D10011" s="130">
        <v>45610.0</v>
      </c>
      <c r="E10011" s="73" t="s">
        <v>12020</v>
      </c>
      <c r="F10011" s="130" t="s">
        <v>12021</v>
      </c>
      <c r="G10011" s="73" t="s">
        <v>18</v>
      </c>
      <c r="H10011" s="169" t="s">
        <v>10204</v>
      </c>
      <c r="I10011" s="287"/>
      <c r="J10011" s="21"/>
      <c r="K10011" s="21"/>
      <c r="L10011" s="21"/>
      <c r="M10011" s="21"/>
      <c r="N10011" s="22">
        <f t="shared" si="2"/>
        <v>46206</v>
      </c>
      <c r="O10011" s="23">
        <f>'RESOLUCIONES EPG'!$N10011-'RESOLUCIONES EPG'!$D10011</f>
        <v>596</v>
      </c>
    </row>
    <row r="10012" ht="15.75" customHeight="1">
      <c r="B10012" s="21"/>
      <c r="C10012" s="351">
        <v>1157.0</v>
      </c>
      <c r="D10012" s="130">
        <v>45610.0</v>
      </c>
      <c r="E10012" s="73" t="s">
        <v>12022</v>
      </c>
      <c r="F10012" s="130" t="s">
        <v>12023</v>
      </c>
      <c r="G10012" s="73" t="s">
        <v>18</v>
      </c>
      <c r="H10012" s="169" t="s">
        <v>12024</v>
      </c>
      <c r="I10012" s="287"/>
      <c r="J10012" s="21"/>
      <c r="K10012" s="21"/>
      <c r="L10012" s="21"/>
      <c r="M10012" s="21"/>
      <c r="N10012" s="22">
        <f t="shared" si="2"/>
        <v>46206</v>
      </c>
      <c r="O10012" s="23">
        <f>'RESOLUCIONES EPG'!$N10012-'RESOLUCIONES EPG'!$D10012</f>
        <v>596</v>
      </c>
    </row>
    <row r="10013" ht="15.75" customHeight="1">
      <c r="B10013" s="21"/>
      <c r="C10013" s="351">
        <v>1158.0</v>
      </c>
      <c r="D10013" s="130">
        <v>45610.0</v>
      </c>
      <c r="E10013" s="73" t="s">
        <v>2648</v>
      </c>
      <c r="F10013" s="130" t="s">
        <v>12025</v>
      </c>
      <c r="G10013" s="73" t="s">
        <v>18</v>
      </c>
      <c r="H10013" s="169" t="s">
        <v>9995</v>
      </c>
      <c r="I10013" s="287"/>
      <c r="J10013" s="21"/>
      <c r="K10013" s="21"/>
      <c r="L10013" s="21"/>
      <c r="M10013" s="21"/>
      <c r="N10013" s="22">
        <f t="shared" si="2"/>
        <v>46206</v>
      </c>
      <c r="O10013" s="23">
        <f>'RESOLUCIONES EPG'!$N10013-'RESOLUCIONES EPG'!$D10013</f>
        <v>596</v>
      </c>
    </row>
    <row r="10014" ht="15.75" customHeight="1">
      <c r="B10014" s="21"/>
      <c r="C10014" s="351">
        <v>1159.0</v>
      </c>
      <c r="D10014" s="130">
        <v>45610.0</v>
      </c>
      <c r="E10014" s="73" t="s">
        <v>12026</v>
      </c>
      <c r="F10014" s="130" t="s">
        <v>12027</v>
      </c>
      <c r="G10014" s="73" t="s">
        <v>18</v>
      </c>
      <c r="H10014" s="169" t="s">
        <v>12028</v>
      </c>
      <c r="I10014" s="287"/>
      <c r="J10014" s="21"/>
      <c r="K10014" s="21"/>
      <c r="L10014" s="21"/>
      <c r="M10014" s="21"/>
      <c r="N10014" s="22">
        <f t="shared" si="2"/>
        <v>46206</v>
      </c>
      <c r="O10014" s="23">
        <f>'RESOLUCIONES EPG'!$N10014-'RESOLUCIONES EPG'!$D10014</f>
        <v>596</v>
      </c>
    </row>
    <row r="10015" ht="15.75" customHeight="1">
      <c r="B10015" s="21"/>
      <c r="C10015" s="351">
        <v>1160.0</v>
      </c>
      <c r="D10015" s="130">
        <v>45610.0</v>
      </c>
      <c r="E10015" s="73" t="s">
        <v>12029</v>
      </c>
      <c r="F10015" s="130" t="s">
        <v>12030</v>
      </c>
      <c r="G10015" s="73" t="s">
        <v>18</v>
      </c>
      <c r="H10015" s="169" t="s">
        <v>8653</v>
      </c>
      <c r="I10015" s="287"/>
      <c r="J10015" s="21"/>
      <c r="K10015" s="21"/>
      <c r="L10015" s="21"/>
      <c r="M10015" s="21"/>
      <c r="N10015" s="22">
        <f t="shared" si="2"/>
        <v>46206</v>
      </c>
      <c r="O10015" s="23">
        <f>'RESOLUCIONES EPG'!$N10015-'RESOLUCIONES EPG'!$D10015</f>
        <v>596</v>
      </c>
    </row>
    <row r="10016" ht="15.75" customHeight="1">
      <c r="B10016" s="21"/>
      <c r="C10016" s="351">
        <v>1161.0</v>
      </c>
      <c r="D10016" s="130">
        <v>45610.0</v>
      </c>
      <c r="E10016" s="73" t="s">
        <v>9600</v>
      </c>
      <c r="F10016" s="130" t="s">
        <v>12031</v>
      </c>
      <c r="G10016" s="73" t="s">
        <v>18</v>
      </c>
      <c r="H10016" s="169" t="s">
        <v>12032</v>
      </c>
      <c r="I10016" s="287"/>
      <c r="J10016" s="21"/>
      <c r="K10016" s="21"/>
      <c r="L10016" s="21"/>
      <c r="M10016" s="21"/>
      <c r="N10016" s="22">
        <f t="shared" si="2"/>
        <v>46206</v>
      </c>
      <c r="O10016" s="23">
        <f>'RESOLUCIONES EPG'!$N10016-'RESOLUCIONES EPG'!$D10016</f>
        <v>596</v>
      </c>
    </row>
    <row r="10017" ht="15.75" customHeight="1">
      <c r="B10017" s="21"/>
      <c r="C10017" s="351">
        <v>1162.0</v>
      </c>
      <c r="D10017" s="130">
        <v>45611.0</v>
      </c>
      <c r="E10017" s="73" t="s">
        <v>10559</v>
      </c>
      <c r="F10017" s="130" t="s">
        <v>12033</v>
      </c>
      <c r="G10017" s="73" t="s">
        <v>8629</v>
      </c>
      <c r="H10017" s="169"/>
      <c r="I10017" s="287"/>
      <c r="J10017" s="21"/>
      <c r="K10017" s="21"/>
      <c r="L10017" s="21"/>
      <c r="M10017" s="21"/>
      <c r="N10017" s="22">
        <f t="shared" si="2"/>
        <v>46206</v>
      </c>
      <c r="O10017" s="23">
        <f>'RESOLUCIONES EPG'!$N10017-'RESOLUCIONES EPG'!$D10017</f>
        <v>595</v>
      </c>
    </row>
    <row r="10018" ht="15.75" customHeight="1">
      <c r="B10018" s="21"/>
      <c r="C10018" s="351">
        <v>1163.0</v>
      </c>
      <c r="D10018" s="130">
        <v>45611.0</v>
      </c>
      <c r="E10018" s="73" t="s">
        <v>11101</v>
      </c>
      <c r="F10018" s="130" t="s">
        <v>11102</v>
      </c>
      <c r="G10018" s="73" t="s">
        <v>8629</v>
      </c>
      <c r="H10018" s="169"/>
      <c r="I10018" s="287"/>
      <c r="J10018" s="21"/>
      <c r="K10018" s="21"/>
      <c r="L10018" s="21"/>
      <c r="M10018" s="21"/>
      <c r="N10018" s="22">
        <f t="shared" si="2"/>
        <v>46206</v>
      </c>
      <c r="O10018" s="23">
        <f>'RESOLUCIONES EPG'!$N10018-'RESOLUCIONES EPG'!$D10018</f>
        <v>595</v>
      </c>
    </row>
    <row r="10019" ht="15.75" customHeight="1">
      <c r="B10019" s="21"/>
      <c r="C10019" s="345">
        <v>1164.0</v>
      </c>
      <c r="D10019" s="130">
        <v>45611.0</v>
      </c>
      <c r="E10019" s="73" t="s">
        <v>9626</v>
      </c>
      <c r="F10019" s="130" t="s">
        <v>9904</v>
      </c>
      <c r="G10019" s="73" t="s">
        <v>2253</v>
      </c>
      <c r="H10019" s="169" t="s">
        <v>12034</v>
      </c>
      <c r="I10019" s="287"/>
      <c r="J10019" s="21"/>
      <c r="K10019" s="21"/>
      <c r="L10019" s="21"/>
      <c r="M10019" s="21"/>
      <c r="N10019" s="22">
        <f t="shared" si="2"/>
        <v>46206</v>
      </c>
      <c r="O10019" s="23">
        <f>'RESOLUCIONES EPG'!$N10019-'RESOLUCIONES EPG'!$D10019</f>
        <v>595</v>
      </c>
    </row>
    <row r="10020" ht="15.75" customHeight="1">
      <c r="B10020" s="21"/>
      <c r="C10020" s="345">
        <v>1165.0</v>
      </c>
      <c r="D10020" s="130">
        <v>45611.0</v>
      </c>
      <c r="E10020" s="73" t="s">
        <v>9736</v>
      </c>
      <c r="F10020" s="130" t="s">
        <v>9737</v>
      </c>
      <c r="G10020" s="73" t="s">
        <v>2253</v>
      </c>
      <c r="H10020" s="169" t="s">
        <v>8093</v>
      </c>
      <c r="I10020" s="287"/>
      <c r="J10020" s="21"/>
      <c r="K10020" s="21"/>
      <c r="L10020" s="21"/>
      <c r="M10020" s="21"/>
      <c r="N10020" s="22">
        <f t="shared" si="2"/>
        <v>46206</v>
      </c>
      <c r="O10020" s="23">
        <f>'RESOLUCIONES EPG'!$N10020-'RESOLUCIONES EPG'!$D10020</f>
        <v>595</v>
      </c>
    </row>
    <row r="10021" ht="15.75" customHeight="1">
      <c r="B10021" s="21"/>
      <c r="C10021" s="351">
        <v>1166.0</v>
      </c>
      <c r="D10021" s="130">
        <v>45611.0</v>
      </c>
      <c r="E10021" s="73" t="s">
        <v>12035</v>
      </c>
      <c r="F10021" s="130" t="s">
        <v>11776</v>
      </c>
      <c r="G10021" s="73" t="s">
        <v>2751</v>
      </c>
      <c r="H10021" s="169"/>
      <c r="I10021" s="287"/>
      <c r="J10021" s="21"/>
      <c r="K10021" s="21"/>
      <c r="L10021" s="21"/>
      <c r="M10021" s="21"/>
      <c r="N10021" s="22">
        <f t="shared" si="2"/>
        <v>46206</v>
      </c>
      <c r="O10021" s="23">
        <f>'RESOLUCIONES EPG'!$N10021-'RESOLUCIONES EPG'!$D10021</f>
        <v>595</v>
      </c>
    </row>
    <row r="10022" ht="15.75" customHeight="1">
      <c r="B10022" s="21"/>
      <c r="C10022" s="351">
        <v>1167.0</v>
      </c>
      <c r="D10022" s="130">
        <v>45611.0</v>
      </c>
      <c r="E10022" s="73" t="s">
        <v>11480</v>
      </c>
      <c r="F10022" s="130" t="s">
        <v>7576</v>
      </c>
      <c r="G10022" s="73" t="s">
        <v>9965</v>
      </c>
      <c r="H10022" s="169"/>
      <c r="I10022" s="287"/>
      <c r="J10022" s="21"/>
      <c r="K10022" s="21"/>
      <c r="L10022" s="21"/>
      <c r="M10022" s="21"/>
      <c r="N10022" s="22">
        <f t="shared" si="2"/>
        <v>46206</v>
      </c>
      <c r="O10022" s="23">
        <f>'RESOLUCIONES EPG'!$N10022-'RESOLUCIONES EPG'!$D10022</f>
        <v>595</v>
      </c>
    </row>
    <row r="10023" ht="15.75" customHeight="1">
      <c r="B10023" s="21"/>
      <c r="C10023" s="351">
        <v>1168.0</v>
      </c>
      <c r="D10023" s="130">
        <v>45614.0</v>
      </c>
      <c r="E10023" s="73" t="s">
        <v>12036</v>
      </c>
      <c r="F10023" s="130" t="s">
        <v>11153</v>
      </c>
      <c r="G10023" s="73" t="s">
        <v>1624</v>
      </c>
      <c r="H10023" s="169"/>
      <c r="I10023" s="287"/>
      <c r="J10023" s="21"/>
      <c r="K10023" s="21"/>
      <c r="L10023" s="21"/>
      <c r="M10023" s="21"/>
      <c r="N10023" s="22">
        <f t="shared" si="2"/>
        <v>46206</v>
      </c>
      <c r="O10023" s="23">
        <f>'RESOLUCIONES EPG'!$N10023-'RESOLUCIONES EPG'!$D10023</f>
        <v>592</v>
      </c>
    </row>
    <row r="10024" ht="15.75" customHeight="1">
      <c r="B10024" s="21"/>
      <c r="C10024" s="351">
        <v>1169.0</v>
      </c>
      <c r="D10024" s="130">
        <v>45614.0</v>
      </c>
      <c r="E10024" s="21" t="s">
        <v>12037</v>
      </c>
      <c r="F10024" s="130"/>
      <c r="G10024" s="73" t="s">
        <v>12037</v>
      </c>
      <c r="H10024" s="169"/>
      <c r="I10024" s="287"/>
      <c r="J10024" s="21"/>
      <c r="K10024" s="21"/>
      <c r="L10024" s="21"/>
      <c r="M10024" s="21"/>
      <c r="N10024" s="22">
        <f t="shared" si="2"/>
        <v>46206</v>
      </c>
      <c r="O10024" s="23">
        <f>'RESOLUCIONES EPG'!$N10024-'RESOLUCIONES EPG'!$D10024</f>
        <v>592</v>
      </c>
    </row>
    <row r="10025" ht="15.75" customHeight="1">
      <c r="B10025" s="21"/>
      <c r="C10025" s="351">
        <v>1170.0</v>
      </c>
      <c r="D10025" s="130">
        <v>45614.0</v>
      </c>
      <c r="E10025" s="73"/>
      <c r="F10025" s="130"/>
      <c r="G10025" s="73"/>
      <c r="H10025" s="169"/>
      <c r="I10025" s="287"/>
      <c r="J10025" s="21"/>
      <c r="K10025" s="21"/>
      <c r="L10025" s="21"/>
      <c r="M10025" s="21"/>
      <c r="N10025" s="22">
        <f t="shared" si="2"/>
        <v>46206</v>
      </c>
      <c r="O10025" s="23">
        <f>'RESOLUCIONES EPG'!$N10025-'RESOLUCIONES EPG'!$D10025</f>
        <v>592</v>
      </c>
    </row>
    <row r="10026" ht="15.75" customHeight="1">
      <c r="B10026" s="21"/>
      <c r="C10026" s="351">
        <v>1171.0</v>
      </c>
      <c r="D10026" s="130">
        <v>45617.0</v>
      </c>
      <c r="E10026" s="73" t="s">
        <v>6887</v>
      </c>
      <c r="F10026" s="130" t="s">
        <v>12038</v>
      </c>
      <c r="G10026" s="73" t="s">
        <v>8629</v>
      </c>
      <c r="H10026" s="169"/>
      <c r="I10026" s="287"/>
      <c r="J10026" s="21"/>
      <c r="K10026" s="21"/>
      <c r="L10026" s="21"/>
      <c r="M10026" s="21"/>
      <c r="N10026" s="22">
        <f t="shared" si="2"/>
        <v>46206</v>
      </c>
      <c r="O10026" s="23">
        <f>'RESOLUCIONES EPG'!$N10026-'RESOLUCIONES EPG'!$D10026</f>
        <v>589</v>
      </c>
    </row>
    <row r="10027" ht="15.75" customHeight="1">
      <c r="B10027" s="21"/>
      <c r="C10027" s="351">
        <v>1172.0</v>
      </c>
      <c r="D10027" s="130">
        <v>45617.0</v>
      </c>
      <c r="E10027" s="73" t="s">
        <v>1640</v>
      </c>
      <c r="F10027" s="130" t="s">
        <v>2261</v>
      </c>
      <c r="G10027" s="73" t="s">
        <v>2253</v>
      </c>
      <c r="H10027" s="169" t="s">
        <v>12039</v>
      </c>
      <c r="I10027" s="287"/>
      <c r="J10027" s="21"/>
      <c r="K10027" s="21"/>
      <c r="L10027" s="21"/>
      <c r="M10027" s="21"/>
      <c r="N10027" s="22">
        <f t="shared" si="2"/>
        <v>46206</v>
      </c>
      <c r="O10027" s="23">
        <f>'RESOLUCIONES EPG'!$N10027-'RESOLUCIONES EPG'!$D10027</f>
        <v>589</v>
      </c>
    </row>
    <row r="10028" ht="15.75" customHeight="1">
      <c r="B10028" s="21"/>
      <c r="C10028" s="351">
        <v>1173.0</v>
      </c>
      <c r="D10028" s="130">
        <v>45617.0</v>
      </c>
      <c r="E10028" s="73" t="s">
        <v>10930</v>
      </c>
      <c r="F10028" s="130" t="s">
        <v>10721</v>
      </c>
      <c r="G10028" s="73" t="s">
        <v>131</v>
      </c>
      <c r="H10028" s="169"/>
      <c r="I10028" s="287"/>
      <c r="J10028" s="21"/>
      <c r="K10028" s="21"/>
      <c r="L10028" s="21"/>
      <c r="M10028" s="21"/>
      <c r="N10028" s="22">
        <f t="shared" si="2"/>
        <v>46206</v>
      </c>
      <c r="O10028" s="23">
        <f>'RESOLUCIONES EPG'!$N10028-'RESOLUCIONES EPG'!$D10028</f>
        <v>589</v>
      </c>
    </row>
    <row r="10029" ht="15.75" customHeight="1">
      <c r="B10029" s="21"/>
      <c r="C10029" s="351">
        <v>1174.0</v>
      </c>
      <c r="D10029" s="130">
        <v>45617.0</v>
      </c>
      <c r="E10029" s="73" t="s">
        <v>372</v>
      </c>
      <c r="F10029" s="130" t="s">
        <v>8292</v>
      </c>
      <c r="G10029" s="73" t="s">
        <v>2253</v>
      </c>
      <c r="H10029" s="376" t="s">
        <v>11954</v>
      </c>
      <c r="I10029" s="287"/>
      <c r="J10029" s="21"/>
      <c r="K10029" s="21"/>
      <c r="L10029" s="21"/>
      <c r="M10029" s="21"/>
      <c r="N10029" s="22">
        <f t="shared" si="2"/>
        <v>46206</v>
      </c>
      <c r="O10029" s="23">
        <f>'RESOLUCIONES EPG'!$N10029-'RESOLUCIONES EPG'!$D10029</f>
        <v>589</v>
      </c>
    </row>
    <row r="10030" ht="15.75" customHeight="1">
      <c r="B10030" s="21"/>
      <c r="C10030" s="351">
        <v>1175.0</v>
      </c>
      <c r="D10030" s="130">
        <v>45618.0</v>
      </c>
      <c r="E10030" s="73" t="s">
        <v>12040</v>
      </c>
      <c r="F10030" s="130" t="s">
        <v>10806</v>
      </c>
      <c r="G10030" s="73" t="s">
        <v>131</v>
      </c>
      <c r="H10030" s="169"/>
      <c r="I10030" s="287"/>
      <c r="J10030" s="21"/>
      <c r="K10030" s="21"/>
      <c r="L10030" s="21"/>
      <c r="M10030" s="21"/>
      <c r="N10030" s="22">
        <f t="shared" si="2"/>
        <v>46206</v>
      </c>
      <c r="O10030" s="23">
        <f>'RESOLUCIONES EPG'!$N10030-'RESOLUCIONES EPG'!$D10030</f>
        <v>588</v>
      </c>
    </row>
    <row r="10031" ht="15.75" customHeight="1">
      <c r="B10031" s="21"/>
      <c r="C10031" s="351">
        <v>1176.0</v>
      </c>
      <c r="D10031" s="130">
        <v>45618.0</v>
      </c>
      <c r="E10031" s="73" t="s">
        <v>2594</v>
      </c>
      <c r="F10031" s="130" t="s">
        <v>11806</v>
      </c>
      <c r="G10031" s="73" t="s">
        <v>1624</v>
      </c>
      <c r="H10031" s="169"/>
      <c r="I10031" s="287"/>
      <c r="J10031" s="21"/>
      <c r="K10031" s="21"/>
      <c r="L10031" s="21"/>
      <c r="M10031" s="21"/>
      <c r="N10031" s="22">
        <f t="shared" si="2"/>
        <v>46206</v>
      </c>
      <c r="O10031" s="23">
        <f>'RESOLUCIONES EPG'!$N10031-'RESOLUCIONES EPG'!$D10031</f>
        <v>588</v>
      </c>
    </row>
    <row r="10032" ht="15.75" customHeight="1">
      <c r="B10032" s="21"/>
      <c r="C10032" s="351">
        <v>1177.0</v>
      </c>
      <c r="D10032" s="130">
        <v>45618.0</v>
      </c>
      <c r="E10032" s="73" t="s">
        <v>12041</v>
      </c>
      <c r="F10032" s="130" t="s">
        <v>10203</v>
      </c>
      <c r="G10032" s="73" t="s">
        <v>18</v>
      </c>
      <c r="H10032" s="169" t="s">
        <v>12042</v>
      </c>
      <c r="I10032" s="287"/>
      <c r="J10032" s="21"/>
      <c r="K10032" s="21"/>
      <c r="L10032" s="21"/>
      <c r="M10032" s="21"/>
      <c r="N10032" s="22">
        <f t="shared" si="2"/>
        <v>46206</v>
      </c>
      <c r="O10032" s="23">
        <f>'RESOLUCIONES EPG'!$N10032-'RESOLUCIONES EPG'!$D10032</f>
        <v>588</v>
      </c>
    </row>
    <row r="10033" ht="15.75" customHeight="1">
      <c r="B10033" s="21"/>
      <c r="C10033" s="351">
        <v>1178.0</v>
      </c>
      <c r="D10033" s="130">
        <v>45618.0</v>
      </c>
      <c r="E10033" s="73" t="s">
        <v>2856</v>
      </c>
      <c r="F10033" s="130" t="s">
        <v>8049</v>
      </c>
      <c r="G10033" s="73" t="s">
        <v>1593</v>
      </c>
      <c r="H10033" s="253">
        <v>45625.0</v>
      </c>
      <c r="I10033" s="287"/>
      <c r="J10033" s="21"/>
      <c r="K10033" s="21"/>
      <c r="L10033" s="21"/>
      <c r="M10033" s="21"/>
      <c r="N10033" s="22">
        <f t="shared" si="2"/>
        <v>46206</v>
      </c>
      <c r="O10033" s="23">
        <f>'RESOLUCIONES EPG'!$N10033-'RESOLUCIONES EPG'!$D10033</f>
        <v>588</v>
      </c>
    </row>
    <row r="10034" ht="15.75" customHeight="1">
      <c r="B10034" s="21"/>
      <c r="C10034" s="351">
        <v>1179.0</v>
      </c>
      <c r="D10034" s="130">
        <v>45618.0</v>
      </c>
      <c r="E10034" s="73" t="s">
        <v>6824</v>
      </c>
      <c r="F10034" s="130" t="s">
        <v>12043</v>
      </c>
      <c r="G10034" s="73" t="s">
        <v>1593</v>
      </c>
      <c r="H10034" s="253">
        <v>45625.0</v>
      </c>
      <c r="I10034" s="287"/>
      <c r="J10034" s="21"/>
      <c r="K10034" s="21"/>
      <c r="L10034" s="21"/>
      <c r="M10034" s="21"/>
      <c r="N10034" s="22">
        <f t="shared" si="2"/>
        <v>46206</v>
      </c>
      <c r="O10034" s="23">
        <f>'RESOLUCIONES EPG'!$N10034-'RESOLUCIONES EPG'!$D10034</f>
        <v>588</v>
      </c>
    </row>
    <row r="10035" ht="15.75" customHeight="1">
      <c r="B10035" s="21"/>
      <c r="C10035" s="351">
        <v>1180.0</v>
      </c>
      <c r="D10035" s="130">
        <v>45618.0</v>
      </c>
      <c r="E10035" s="73" t="s">
        <v>12044</v>
      </c>
      <c r="F10035" s="130" t="s">
        <v>11516</v>
      </c>
      <c r="G10035" s="73" t="s">
        <v>2751</v>
      </c>
      <c r="H10035" s="169" t="s">
        <v>8172</v>
      </c>
      <c r="I10035" s="287"/>
      <c r="J10035" s="21"/>
      <c r="K10035" s="21"/>
      <c r="L10035" s="21"/>
      <c r="M10035" s="21"/>
      <c r="N10035" s="22">
        <f t="shared" si="2"/>
        <v>46206</v>
      </c>
      <c r="O10035" s="23">
        <f>'RESOLUCIONES EPG'!$N10035-'RESOLUCIONES EPG'!$D10035</f>
        <v>588</v>
      </c>
    </row>
    <row r="10036" ht="15.75" customHeight="1">
      <c r="B10036" s="21"/>
      <c r="C10036" s="351">
        <v>1181.0</v>
      </c>
      <c r="D10036" s="130">
        <v>45618.0</v>
      </c>
      <c r="E10036" s="73" t="s">
        <v>3034</v>
      </c>
      <c r="F10036" s="130" t="s">
        <v>7870</v>
      </c>
      <c r="G10036" s="73" t="s">
        <v>18</v>
      </c>
      <c r="H10036" s="169" t="s">
        <v>4511</v>
      </c>
      <c r="I10036" s="287"/>
      <c r="J10036" s="21"/>
      <c r="K10036" s="21"/>
      <c r="L10036" s="21"/>
      <c r="M10036" s="21"/>
      <c r="N10036" s="22">
        <f t="shared" si="2"/>
        <v>46206</v>
      </c>
      <c r="O10036" s="23">
        <f>'RESOLUCIONES EPG'!$N10036-'RESOLUCIONES EPG'!$D10036</f>
        <v>588</v>
      </c>
    </row>
    <row r="10037" ht="15.75" customHeight="1">
      <c r="B10037" s="21"/>
      <c r="C10037" s="351">
        <v>1182.0</v>
      </c>
      <c r="D10037" s="130">
        <v>45621.0</v>
      </c>
      <c r="E10037" s="73" t="s">
        <v>12045</v>
      </c>
      <c r="F10037" s="130" t="s">
        <v>8003</v>
      </c>
      <c r="G10037" s="73" t="s">
        <v>2751</v>
      </c>
      <c r="H10037" s="169" t="s">
        <v>8172</v>
      </c>
      <c r="I10037" s="287"/>
      <c r="J10037" s="21"/>
      <c r="K10037" s="21"/>
      <c r="L10037" s="21"/>
      <c r="M10037" s="21"/>
      <c r="N10037" s="22">
        <f t="shared" si="2"/>
        <v>46206</v>
      </c>
      <c r="O10037" s="23">
        <f>'RESOLUCIONES EPG'!$N10037-'RESOLUCIONES EPG'!$D10037</f>
        <v>585</v>
      </c>
    </row>
    <row r="10038" ht="15.75" customHeight="1">
      <c r="B10038" s="21"/>
      <c r="C10038" s="351">
        <v>1183.0</v>
      </c>
      <c r="D10038" s="130">
        <v>45622.0</v>
      </c>
      <c r="E10038" s="73"/>
      <c r="F10038" s="130"/>
      <c r="G10038" s="73"/>
      <c r="H10038" s="169"/>
      <c r="I10038" s="287"/>
      <c r="J10038" s="21"/>
      <c r="K10038" s="21"/>
      <c r="L10038" s="21"/>
      <c r="M10038" s="21"/>
      <c r="N10038" s="22">
        <f t="shared" si="2"/>
        <v>46206</v>
      </c>
      <c r="O10038" s="23">
        <f>'RESOLUCIONES EPG'!$N10038-'RESOLUCIONES EPG'!$D10038</f>
        <v>584</v>
      </c>
    </row>
    <row r="10039" ht="15.75" customHeight="1">
      <c r="B10039" s="21"/>
      <c r="C10039" s="351">
        <v>1184.0</v>
      </c>
      <c r="D10039" s="130">
        <v>45622.0</v>
      </c>
      <c r="E10039" s="73" t="s">
        <v>7588</v>
      </c>
      <c r="F10039" s="130" t="s">
        <v>11651</v>
      </c>
      <c r="G10039" s="73" t="s">
        <v>131</v>
      </c>
      <c r="H10039" s="169"/>
      <c r="I10039" s="287"/>
      <c r="J10039" s="28" t="s">
        <v>12046</v>
      </c>
      <c r="K10039" s="21"/>
      <c r="L10039" s="21"/>
      <c r="M10039" s="21"/>
      <c r="N10039" s="22">
        <f t="shared" si="2"/>
        <v>46206</v>
      </c>
      <c r="O10039" s="23">
        <f>'RESOLUCIONES EPG'!$N10039-'RESOLUCIONES EPG'!$D10039</f>
        <v>584</v>
      </c>
    </row>
    <row r="10040" ht="15.75" customHeight="1">
      <c r="B10040" s="21"/>
      <c r="C10040" s="351">
        <v>1185.0</v>
      </c>
      <c r="D10040" s="178">
        <v>45622.0</v>
      </c>
      <c r="E10040" s="73" t="s">
        <v>9968</v>
      </c>
      <c r="F10040" s="130" t="s">
        <v>9969</v>
      </c>
      <c r="G10040" s="73" t="s">
        <v>2253</v>
      </c>
      <c r="H10040" s="169" t="s">
        <v>4245</v>
      </c>
      <c r="I10040" s="287"/>
      <c r="J10040" s="21"/>
      <c r="K10040" s="21"/>
      <c r="L10040" s="21"/>
      <c r="M10040" s="21"/>
      <c r="N10040" s="22">
        <f t="shared" si="2"/>
        <v>46206</v>
      </c>
      <c r="O10040" s="23">
        <f>'RESOLUCIONES EPG'!$N10040-'RESOLUCIONES EPG'!$D10040</f>
        <v>584</v>
      </c>
    </row>
    <row r="10041" ht="15.75" customHeight="1">
      <c r="B10041" s="21"/>
      <c r="C10041" s="351">
        <v>1186.0</v>
      </c>
      <c r="D10041" s="178">
        <v>45622.0</v>
      </c>
      <c r="E10041" s="73" t="s">
        <v>10969</v>
      </c>
      <c r="F10041" s="130" t="s">
        <v>10970</v>
      </c>
      <c r="G10041" s="73" t="s">
        <v>2253</v>
      </c>
      <c r="H10041" s="169" t="s">
        <v>12047</v>
      </c>
      <c r="I10041" s="287"/>
      <c r="J10041" s="21"/>
      <c r="K10041" s="21"/>
      <c r="L10041" s="21"/>
      <c r="M10041" s="21"/>
      <c r="N10041" s="22">
        <f t="shared" si="2"/>
        <v>46206</v>
      </c>
      <c r="O10041" s="23">
        <f>'RESOLUCIONES EPG'!$N10041-'RESOLUCIONES EPG'!$D10041</f>
        <v>584</v>
      </c>
    </row>
    <row r="10042" ht="15.75" customHeight="1">
      <c r="B10042" s="21"/>
      <c r="C10042" s="351">
        <v>1187.0</v>
      </c>
      <c r="D10042" s="178">
        <v>45622.0</v>
      </c>
      <c r="E10042" s="73" t="s">
        <v>10149</v>
      </c>
      <c r="F10042" s="130" t="s">
        <v>10150</v>
      </c>
      <c r="G10042" s="73" t="s">
        <v>2253</v>
      </c>
      <c r="H10042" s="169" t="s">
        <v>12048</v>
      </c>
      <c r="I10042" s="287"/>
      <c r="J10042" s="21"/>
      <c r="K10042" s="21"/>
      <c r="L10042" s="21"/>
      <c r="M10042" s="21"/>
      <c r="N10042" s="22">
        <f t="shared" si="2"/>
        <v>46206</v>
      </c>
      <c r="O10042" s="23">
        <f>'RESOLUCIONES EPG'!$N10042-'RESOLUCIONES EPG'!$D10042</f>
        <v>584</v>
      </c>
    </row>
    <row r="10043" ht="15.75" customHeight="1">
      <c r="B10043" s="21"/>
      <c r="C10043" s="351">
        <v>1188.0</v>
      </c>
      <c r="D10043" s="178">
        <v>45622.0</v>
      </c>
      <c r="E10043" s="73" t="s">
        <v>5617</v>
      </c>
      <c r="F10043" s="130" t="s">
        <v>8968</v>
      </c>
      <c r="G10043" s="73" t="s">
        <v>2253</v>
      </c>
      <c r="H10043" s="169" t="s">
        <v>7917</v>
      </c>
      <c r="I10043" s="287"/>
      <c r="J10043" s="21"/>
      <c r="K10043" s="21"/>
      <c r="L10043" s="21"/>
      <c r="M10043" s="21"/>
      <c r="N10043" s="22">
        <f t="shared" si="2"/>
        <v>46206</v>
      </c>
      <c r="O10043" s="23">
        <f>'RESOLUCIONES EPG'!$N10043-'RESOLUCIONES EPG'!$D10043</f>
        <v>584</v>
      </c>
    </row>
    <row r="10044" ht="15.75" customHeight="1">
      <c r="B10044" s="21" t="s">
        <v>12049</v>
      </c>
      <c r="C10044" s="351">
        <v>1189.0</v>
      </c>
      <c r="D10044" s="178">
        <v>45622.0</v>
      </c>
      <c r="E10044" s="73" t="s">
        <v>2348</v>
      </c>
      <c r="F10044" s="130" t="s">
        <v>10789</v>
      </c>
      <c r="G10044" s="73" t="s">
        <v>2253</v>
      </c>
      <c r="H10044" s="169" t="s">
        <v>1351</v>
      </c>
      <c r="I10044" s="287"/>
      <c r="J10044" s="21"/>
      <c r="K10044" s="21"/>
      <c r="L10044" s="21"/>
      <c r="M10044" s="21"/>
      <c r="N10044" s="22">
        <f t="shared" si="2"/>
        <v>46206</v>
      </c>
      <c r="O10044" s="23">
        <f>'RESOLUCIONES EPG'!$N10044-'RESOLUCIONES EPG'!$D10044</f>
        <v>584</v>
      </c>
    </row>
    <row r="10045" ht="15.75" customHeight="1">
      <c r="B10045" s="21"/>
      <c r="C10045" s="351">
        <v>1190.0</v>
      </c>
      <c r="D10045" s="130">
        <v>45622.0</v>
      </c>
      <c r="E10045" s="73" t="s">
        <v>10990</v>
      </c>
      <c r="F10045" s="130" t="s">
        <v>10991</v>
      </c>
      <c r="G10045" s="73" t="s">
        <v>8629</v>
      </c>
      <c r="H10045" s="169"/>
      <c r="I10045" s="287"/>
      <c r="J10045" s="21"/>
      <c r="K10045" s="21"/>
      <c r="L10045" s="21"/>
      <c r="M10045" s="21"/>
      <c r="N10045" s="22">
        <f t="shared" si="2"/>
        <v>46206</v>
      </c>
      <c r="O10045" s="23">
        <f>'RESOLUCIONES EPG'!$N10045-'RESOLUCIONES EPG'!$D10045</f>
        <v>584</v>
      </c>
    </row>
    <row r="10046" ht="15.75" customHeight="1">
      <c r="B10046" s="21"/>
      <c r="C10046" s="351">
        <v>1191.0</v>
      </c>
      <c r="D10046" s="130">
        <v>45622.0</v>
      </c>
      <c r="E10046" s="73" t="s">
        <v>1623</v>
      </c>
      <c r="F10046" s="130" t="s">
        <v>11107</v>
      </c>
      <c r="G10046" s="73" t="s">
        <v>8629</v>
      </c>
      <c r="H10046" s="169"/>
      <c r="I10046" s="287"/>
      <c r="J10046" s="21"/>
      <c r="K10046" s="21"/>
      <c r="L10046" s="21"/>
      <c r="M10046" s="21"/>
      <c r="N10046" s="22">
        <f t="shared" si="2"/>
        <v>46206</v>
      </c>
      <c r="O10046" s="23">
        <f>'RESOLUCIONES EPG'!$N10046-'RESOLUCIONES EPG'!$D10046</f>
        <v>584</v>
      </c>
    </row>
    <row r="10047" ht="15.75" customHeight="1">
      <c r="B10047" s="21"/>
      <c r="C10047" s="351">
        <v>1192.0</v>
      </c>
      <c r="D10047" s="130">
        <v>45622.0</v>
      </c>
      <c r="E10047" s="73" t="s">
        <v>9469</v>
      </c>
      <c r="F10047" s="130" t="s">
        <v>9470</v>
      </c>
      <c r="G10047" s="73" t="s">
        <v>8629</v>
      </c>
      <c r="H10047" s="169"/>
      <c r="I10047" s="287"/>
      <c r="J10047" s="21"/>
      <c r="K10047" s="21"/>
      <c r="L10047" s="21"/>
      <c r="M10047" s="21"/>
      <c r="N10047" s="22">
        <f t="shared" si="2"/>
        <v>46206</v>
      </c>
      <c r="O10047" s="23">
        <f>'RESOLUCIONES EPG'!$N10047-'RESOLUCIONES EPG'!$D10047</f>
        <v>584</v>
      </c>
    </row>
    <row r="10048" ht="15.75" customHeight="1">
      <c r="B10048" s="21"/>
      <c r="C10048" s="351">
        <v>1193.0</v>
      </c>
      <c r="D10048" s="130">
        <v>45622.0</v>
      </c>
      <c r="E10048" s="73" t="s">
        <v>6887</v>
      </c>
      <c r="F10048" s="130" t="s">
        <v>12038</v>
      </c>
      <c r="G10048" s="73" t="s">
        <v>131</v>
      </c>
      <c r="H10048" s="169"/>
      <c r="I10048" s="287"/>
      <c r="J10048" s="21"/>
      <c r="K10048" s="21"/>
      <c r="L10048" s="21"/>
      <c r="M10048" s="21"/>
      <c r="N10048" s="22">
        <f t="shared" si="2"/>
        <v>46206</v>
      </c>
      <c r="O10048" s="23">
        <f>'RESOLUCIONES EPG'!$N10048-'RESOLUCIONES EPG'!$D10048</f>
        <v>584</v>
      </c>
    </row>
    <row r="10049" ht="15.75" customHeight="1">
      <c r="B10049" s="21"/>
      <c r="C10049" s="351">
        <v>1194.0</v>
      </c>
      <c r="D10049" s="130">
        <v>45623.0</v>
      </c>
      <c r="E10049" s="73" t="s">
        <v>10559</v>
      </c>
      <c r="F10049" s="130" t="s">
        <v>12033</v>
      </c>
      <c r="G10049" s="73" t="s">
        <v>131</v>
      </c>
      <c r="H10049" s="169"/>
      <c r="I10049" s="287"/>
      <c r="J10049" s="21"/>
      <c r="K10049" s="21"/>
      <c r="L10049" s="21"/>
      <c r="M10049" s="21"/>
      <c r="N10049" s="22">
        <f t="shared" si="2"/>
        <v>46206</v>
      </c>
      <c r="O10049" s="23">
        <f>'RESOLUCIONES EPG'!$N10049-'RESOLUCIONES EPG'!$D10049</f>
        <v>583</v>
      </c>
    </row>
    <row r="10050" ht="15.75" customHeight="1">
      <c r="B10050" s="21"/>
      <c r="C10050" s="351">
        <v>1195.0</v>
      </c>
      <c r="D10050" s="130">
        <v>45623.0</v>
      </c>
      <c r="E10050" s="73" t="s">
        <v>8981</v>
      </c>
      <c r="F10050" s="69" t="s">
        <v>11987</v>
      </c>
      <c r="G10050" s="21" t="s">
        <v>2751</v>
      </c>
      <c r="H10050" s="169"/>
      <c r="I10050" s="287"/>
      <c r="J10050" s="21"/>
      <c r="K10050" s="21"/>
      <c r="L10050" s="21"/>
      <c r="M10050" s="21"/>
      <c r="N10050" s="22">
        <f t="shared" si="2"/>
        <v>46206</v>
      </c>
      <c r="O10050" s="23">
        <f>'RESOLUCIONES EPG'!$N10050-'RESOLUCIONES EPG'!$D10050</f>
        <v>583</v>
      </c>
    </row>
    <row r="10051" ht="15.75" customHeight="1">
      <c r="B10051" s="21"/>
      <c r="C10051" s="351">
        <v>1196.0</v>
      </c>
      <c r="D10051" s="130">
        <v>45623.0</v>
      </c>
      <c r="E10051" s="73" t="s">
        <v>4477</v>
      </c>
      <c r="F10051" s="130" t="s">
        <v>3455</v>
      </c>
      <c r="G10051" s="73" t="s">
        <v>2253</v>
      </c>
      <c r="H10051" s="169" t="s">
        <v>12050</v>
      </c>
      <c r="I10051" s="287"/>
      <c r="J10051" s="21"/>
      <c r="K10051" s="21"/>
      <c r="L10051" s="21"/>
      <c r="M10051" s="21"/>
      <c r="N10051" s="22">
        <f t="shared" si="2"/>
        <v>46206</v>
      </c>
      <c r="O10051" s="23">
        <f>'RESOLUCIONES EPG'!$N10051-'RESOLUCIONES EPG'!$D10051</f>
        <v>583</v>
      </c>
    </row>
    <row r="10052" ht="15.75" customHeight="1">
      <c r="B10052" s="21"/>
      <c r="C10052" s="351">
        <v>1197.0</v>
      </c>
      <c r="D10052" s="130">
        <v>45624.0</v>
      </c>
      <c r="E10052" s="73" t="s">
        <v>3609</v>
      </c>
      <c r="F10052" s="130" t="s">
        <v>12051</v>
      </c>
      <c r="G10052" s="73" t="s">
        <v>8629</v>
      </c>
      <c r="H10052" s="169"/>
      <c r="I10052" s="287"/>
      <c r="J10052" s="21"/>
      <c r="K10052" s="21"/>
      <c r="L10052" s="21"/>
      <c r="M10052" s="21"/>
      <c r="N10052" s="22">
        <f t="shared" si="2"/>
        <v>46206</v>
      </c>
      <c r="O10052" s="23">
        <f>'RESOLUCIONES EPG'!$N10052-'RESOLUCIONES EPG'!$D10052</f>
        <v>582</v>
      </c>
    </row>
    <row r="10053" ht="15.75" customHeight="1">
      <c r="B10053" s="21"/>
      <c r="C10053" s="351">
        <v>1198.0</v>
      </c>
      <c r="D10053" s="130">
        <v>45624.0</v>
      </c>
      <c r="E10053" s="73" t="s">
        <v>8646</v>
      </c>
      <c r="F10053" s="130" t="s">
        <v>12052</v>
      </c>
      <c r="G10053" s="73" t="s">
        <v>8629</v>
      </c>
      <c r="H10053" s="169"/>
      <c r="I10053" s="287"/>
      <c r="J10053" s="21"/>
      <c r="K10053" s="21"/>
      <c r="L10053" s="21"/>
      <c r="M10053" s="21"/>
      <c r="N10053" s="22">
        <f t="shared" si="2"/>
        <v>46206</v>
      </c>
      <c r="O10053" s="23">
        <f>'RESOLUCIONES EPG'!$N10053-'RESOLUCIONES EPG'!$D10053</f>
        <v>582</v>
      </c>
    </row>
    <row r="10054" ht="15.75" customHeight="1">
      <c r="B10054" s="21"/>
      <c r="C10054" s="351">
        <v>1199.0</v>
      </c>
      <c r="D10054" s="130">
        <v>45624.0</v>
      </c>
      <c r="E10054" s="73" t="s">
        <v>5548</v>
      </c>
      <c r="F10054" s="130" t="s">
        <v>12053</v>
      </c>
      <c r="G10054" s="73" t="s">
        <v>8629</v>
      </c>
      <c r="H10054" s="169"/>
      <c r="I10054" s="287"/>
      <c r="J10054" s="21"/>
      <c r="K10054" s="21"/>
      <c r="L10054" s="21"/>
      <c r="M10054" s="21"/>
      <c r="N10054" s="22">
        <f t="shared" si="2"/>
        <v>46206</v>
      </c>
      <c r="O10054" s="23">
        <f>'RESOLUCIONES EPG'!$N10054-'RESOLUCIONES EPG'!$D10054</f>
        <v>582</v>
      </c>
    </row>
    <row r="10055" ht="15.75" customHeight="1">
      <c r="B10055" s="21"/>
      <c r="C10055" s="351">
        <v>1200.0</v>
      </c>
      <c r="D10055" s="130">
        <v>45624.0</v>
      </c>
      <c r="E10055" s="73" t="s">
        <v>11043</v>
      </c>
      <c r="F10055" s="130" t="s">
        <v>11044</v>
      </c>
      <c r="G10055" s="73" t="s">
        <v>8629</v>
      </c>
      <c r="H10055" s="169"/>
      <c r="I10055" s="287"/>
      <c r="J10055" s="21"/>
      <c r="K10055" s="21"/>
      <c r="L10055" s="21"/>
      <c r="M10055" s="21"/>
      <c r="N10055" s="22">
        <f t="shared" si="2"/>
        <v>46206</v>
      </c>
      <c r="O10055" s="23">
        <f>'RESOLUCIONES EPG'!$N10055-'RESOLUCIONES EPG'!$D10055</f>
        <v>582</v>
      </c>
    </row>
    <row r="10056" ht="15.75" customHeight="1">
      <c r="B10056" s="21"/>
      <c r="C10056" s="351">
        <v>1201.0</v>
      </c>
      <c r="D10056" s="130">
        <v>45624.0</v>
      </c>
      <c r="E10056" s="73" t="s">
        <v>7518</v>
      </c>
      <c r="F10056" s="130" t="s">
        <v>11440</v>
      </c>
      <c r="G10056" s="73" t="s">
        <v>2253</v>
      </c>
      <c r="H10056" s="169" t="s">
        <v>12054</v>
      </c>
      <c r="I10056" s="287"/>
      <c r="J10056" s="21"/>
      <c r="K10056" s="21"/>
      <c r="L10056" s="21"/>
      <c r="M10056" s="21"/>
      <c r="N10056" s="22">
        <f t="shared" si="2"/>
        <v>46206</v>
      </c>
      <c r="O10056" s="23">
        <f>'RESOLUCIONES EPG'!$N10056-'RESOLUCIONES EPG'!$D10056</f>
        <v>582</v>
      </c>
    </row>
    <row r="10057" ht="15.75" customHeight="1">
      <c r="B10057" s="21"/>
      <c r="C10057" s="351">
        <v>1202.0</v>
      </c>
      <c r="D10057" s="130">
        <v>45624.0</v>
      </c>
      <c r="E10057" s="73" t="s">
        <v>7449</v>
      </c>
      <c r="F10057" s="130" t="s">
        <v>8830</v>
      </c>
      <c r="G10057" s="73" t="s">
        <v>1593</v>
      </c>
      <c r="H10057" s="253">
        <v>45631.0</v>
      </c>
      <c r="I10057" s="287"/>
      <c r="J10057" s="21"/>
      <c r="K10057" s="21"/>
      <c r="L10057" s="21"/>
      <c r="M10057" s="21"/>
      <c r="N10057" s="22">
        <f t="shared" si="2"/>
        <v>46206</v>
      </c>
      <c r="O10057" s="23">
        <f>'RESOLUCIONES EPG'!$N10057-'RESOLUCIONES EPG'!$D10057</f>
        <v>582</v>
      </c>
    </row>
    <row r="10058" ht="15.75" customHeight="1">
      <c r="B10058" s="21"/>
      <c r="C10058" s="351">
        <v>1203.0</v>
      </c>
      <c r="D10058" s="130">
        <v>45624.0</v>
      </c>
      <c r="E10058" s="73" t="s">
        <v>9536</v>
      </c>
      <c r="F10058" s="130" t="s">
        <v>11486</v>
      </c>
      <c r="G10058" s="73" t="s">
        <v>1593</v>
      </c>
      <c r="H10058" s="253">
        <v>45631.0</v>
      </c>
      <c r="I10058" s="287"/>
      <c r="J10058" s="21"/>
      <c r="K10058" s="21"/>
      <c r="L10058" s="21"/>
      <c r="M10058" s="21"/>
      <c r="N10058" s="22">
        <f t="shared" si="2"/>
        <v>46206</v>
      </c>
      <c r="O10058" s="23">
        <f>'RESOLUCIONES EPG'!$N10058-'RESOLUCIONES EPG'!$D10058</f>
        <v>582</v>
      </c>
    </row>
    <row r="10059" ht="15.75" customHeight="1">
      <c r="B10059" s="21"/>
      <c r="C10059" s="351">
        <v>1204.0</v>
      </c>
      <c r="D10059" s="130">
        <v>45625.0</v>
      </c>
      <c r="E10059" s="73" t="s">
        <v>9086</v>
      </c>
      <c r="F10059" s="130" t="s">
        <v>11361</v>
      </c>
      <c r="G10059" s="73" t="s">
        <v>1593</v>
      </c>
      <c r="H10059" s="253">
        <v>45632.0</v>
      </c>
      <c r="I10059" s="287"/>
      <c r="J10059" s="21"/>
      <c r="K10059" s="21"/>
      <c r="L10059" s="21"/>
      <c r="M10059" s="21"/>
      <c r="N10059" s="22">
        <f t="shared" si="2"/>
        <v>46206</v>
      </c>
      <c r="O10059" s="23">
        <f>'RESOLUCIONES EPG'!$N10059-'RESOLUCIONES EPG'!$D10059</f>
        <v>581</v>
      </c>
    </row>
    <row r="10060" ht="15.75" customHeight="1">
      <c r="B10060" s="21"/>
      <c r="C10060" s="351">
        <v>1205.0</v>
      </c>
      <c r="D10060" s="130">
        <v>45625.0</v>
      </c>
      <c r="E10060" s="73" t="s">
        <v>9251</v>
      </c>
      <c r="F10060" s="130" t="s">
        <v>9942</v>
      </c>
      <c r="G10060" s="73" t="s">
        <v>131</v>
      </c>
      <c r="H10060" s="73" t="s">
        <v>9373</v>
      </c>
      <c r="I10060" s="287"/>
      <c r="J10060" s="21"/>
      <c r="K10060" s="21"/>
      <c r="L10060" s="21"/>
      <c r="M10060" s="21"/>
      <c r="N10060" s="22">
        <f t="shared" si="2"/>
        <v>46206</v>
      </c>
      <c r="O10060" s="23">
        <f>'RESOLUCIONES EPG'!$N10060-'RESOLUCIONES EPG'!$D10060</f>
        <v>581</v>
      </c>
    </row>
    <row r="10061" ht="15.75" customHeight="1">
      <c r="B10061" s="21"/>
      <c r="C10061" s="351">
        <v>1206.0</v>
      </c>
      <c r="D10061" s="130">
        <v>45625.0</v>
      </c>
      <c r="E10061" s="73" t="s">
        <v>9469</v>
      </c>
      <c r="F10061" s="130" t="s">
        <v>9470</v>
      </c>
      <c r="G10061" s="73" t="s">
        <v>131</v>
      </c>
      <c r="H10061" s="169"/>
      <c r="I10061" s="287"/>
      <c r="J10061" s="21"/>
      <c r="K10061" s="21"/>
      <c r="L10061" s="21"/>
      <c r="M10061" s="21"/>
      <c r="N10061" s="22">
        <f t="shared" si="2"/>
        <v>46206</v>
      </c>
      <c r="O10061" s="23">
        <f>'RESOLUCIONES EPG'!$N10061-'RESOLUCIONES EPG'!$D10061</f>
        <v>581</v>
      </c>
    </row>
    <row r="10062" ht="15.75" customHeight="1">
      <c r="B10062" s="21"/>
      <c r="C10062" s="351">
        <v>1207.0</v>
      </c>
      <c r="D10062" s="130">
        <v>45625.0</v>
      </c>
      <c r="E10062" s="73" t="s">
        <v>8996</v>
      </c>
      <c r="F10062" s="130" t="s">
        <v>11759</v>
      </c>
      <c r="G10062" s="21" t="s">
        <v>2751</v>
      </c>
      <c r="H10062" s="169"/>
      <c r="I10062" s="287"/>
      <c r="J10062" s="28" t="s">
        <v>12055</v>
      </c>
      <c r="K10062" s="380" t="s">
        <v>12056</v>
      </c>
      <c r="L10062" s="21"/>
      <c r="M10062" s="21"/>
      <c r="N10062" s="22">
        <f t="shared" si="2"/>
        <v>46206</v>
      </c>
      <c r="O10062" s="23">
        <f>'RESOLUCIONES EPG'!$N10062-'RESOLUCIONES EPG'!$D10062</f>
        <v>581</v>
      </c>
    </row>
    <row r="10063" ht="15.75" customHeight="1">
      <c r="B10063" s="21"/>
      <c r="C10063" s="351">
        <v>1208.0</v>
      </c>
      <c r="D10063" s="130">
        <v>45625.0</v>
      </c>
      <c r="E10063" s="73" t="s">
        <v>11315</v>
      </c>
      <c r="F10063" s="130" t="s">
        <v>11316</v>
      </c>
      <c r="G10063" s="73" t="s">
        <v>1593</v>
      </c>
      <c r="H10063" s="253">
        <v>45632.0</v>
      </c>
      <c r="I10063" s="287"/>
      <c r="J10063" s="21"/>
      <c r="K10063" s="21"/>
      <c r="L10063" s="21"/>
      <c r="M10063" s="21"/>
      <c r="N10063" s="22">
        <f t="shared" si="2"/>
        <v>46206</v>
      </c>
      <c r="O10063" s="23">
        <f>'RESOLUCIONES EPG'!$N10063-'RESOLUCIONES EPG'!$D10063</f>
        <v>581</v>
      </c>
    </row>
    <row r="10064" ht="15.75" customHeight="1">
      <c r="B10064" s="21"/>
      <c r="C10064" s="351">
        <v>1209.0</v>
      </c>
      <c r="D10064" s="130">
        <v>45628.0</v>
      </c>
      <c r="E10064" s="73" t="s">
        <v>12057</v>
      </c>
      <c r="F10064" s="130" t="s">
        <v>12021</v>
      </c>
      <c r="G10064" s="73" t="s">
        <v>2751</v>
      </c>
      <c r="H10064" s="169"/>
      <c r="I10064" s="287"/>
      <c r="J10064" s="21"/>
      <c r="K10064" s="21"/>
      <c r="L10064" s="21"/>
      <c r="M10064" s="21"/>
      <c r="N10064" s="22">
        <f t="shared" si="2"/>
        <v>46206</v>
      </c>
      <c r="O10064" s="23">
        <f>'RESOLUCIONES EPG'!$N10064-'RESOLUCIONES EPG'!$D10064</f>
        <v>578</v>
      </c>
    </row>
    <row r="10065" ht="15.75" customHeight="1">
      <c r="B10065" s="21"/>
      <c r="C10065" s="351">
        <v>1210.0</v>
      </c>
      <c r="D10065" s="130">
        <v>45628.0</v>
      </c>
      <c r="E10065" s="73" t="s">
        <v>2671</v>
      </c>
      <c r="F10065" s="130" t="s">
        <v>11857</v>
      </c>
      <c r="G10065" s="73" t="s">
        <v>2751</v>
      </c>
      <c r="H10065" s="169"/>
      <c r="I10065" s="287"/>
      <c r="J10065" s="21"/>
      <c r="K10065" s="21"/>
      <c r="L10065" s="21"/>
      <c r="M10065" s="21"/>
      <c r="N10065" s="22">
        <f t="shared" si="2"/>
        <v>46206</v>
      </c>
      <c r="O10065" s="23">
        <f>'RESOLUCIONES EPG'!$N10065-'RESOLUCIONES EPG'!$D10065</f>
        <v>578</v>
      </c>
    </row>
    <row r="10066" ht="15.75" customHeight="1">
      <c r="B10066" s="21"/>
      <c r="C10066" s="351">
        <v>1211.0</v>
      </c>
      <c r="D10066" s="130">
        <v>45628.0</v>
      </c>
      <c r="E10066" s="73" t="s">
        <v>10977</v>
      </c>
      <c r="F10066" s="130" t="s">
        <v>12058</v>
      </c>
      <c r="G10066" s="73" t="s">
        <v>2751</v>
      </c>
      <c r="H10066" s="169"/>
      <c r="I10066" s="287"/>
      <c r="J10066" s="21"/>
      <c r="K10066" s="21"/>
      <c r="L10066" s="21"/>
      <c r="M10066" s="21"/>
      <c r="N10066" s="22">
        <f t="shared" si="2"/>
        <v>46206</v>
      </c>
      <c r="O10066" s="23">
        <f>'RESOLUCIONES EPG'!$N10066-'RESOLUCIONES EPG'!$D10066</f>
        <v>578</v>
      </c>
    </row>
    <row r="10067" ht="15.75" customHeight="1">
      <c r="B10067" s="21"/>
      <c r="C10067" s="351">
        <v>1212.0</v>
      </c>
      <c r="D10067" s="130">
        <v>45628.0</v>
      </c>
      <c r="E10067" s="73" t="s">
        <v>12059</v>
      </c>
      <c r="F10067" s="130" t="s">
        <v>12060</v>
      </c>
      <c r="G10067" s="73" t="s">
        <v>2751</v>
      </c>
      <c r="H10067" s="169"/>
      <c r="I10067" s="287"/>
      <c r="J10067" s="21"/>
      <c r="K10067" s="21"/>
      <c r="L10067" s="21"/>
      <c r="M10067" s="21"/>
      <c r="N10067" s="22">
        <f t="shared" si="2"/>
        <v>46206</v>
      </c>
      <c r="O10067" s="23">
        <f>'RESOLUCIONES EPG'!$N10067-'RESOLUCIONES EPG'!$D10067</f>
        <v>578</v>
      </c>
    </row>
    <row r="10068" ht="15.75" customHeight="1">
      <c r="B10068" s="21"/>
      <c r="C10068" s="351">
        <v>1213.0</v>
      </c>
      <c r="D10068" s="130">
        <v>45628.0</v>
      </c>
      <c r="E10068" s="73" t="s">
        <v>11973</v>
      </c>
      <c r="F10068" s="130" t="s">
        <v>11974</v>
      </c>
      <c r="G10068" s="73" t="s">
        <v>2751</v>
      </c>
      <c r="H10068" s="169"/>
      <c r="I10068" s="287"/>
      <c r="J10068" s="21"/>
      <c r="K10068" s="21"/>
      <c r="L10068" s="21"/>
      <c r="M10068" s="21"/>
      <c r="N10068" s="22">
        <f t="shared" si="2"/>
        <v>46206</v>
      </c>
      <c r="O10068" s="23">
        <f>'RESOLUCIONES EPG'!$N10068-'RESOLUCIONES EPG'!$D10068</f>
        <v>578</v>
      </c>
    </row>
    <row r="10069" ht="15.75" customHeight="1">
      <c r="B10069" s="21"/>
      <c r="C10069" s="351">
        <v>1214.0</v>
      </c>
      <c r="D10069" s="130">
        <v>45628.0</v>
      </c>
      <c r="E10069" s="73" t="s">
        <v>11356</v>
      </c>
      <c r="F10069" s="130" t="s">
        <v>12061</v>
      </c>
      <c r="G10069" s="73" t="s">
        <v>2751</v>
      </c>
      <c r="H10069" s="169"/>
      <c r="I10069" s="287"/>
      <c r="J10069" s="21"/>
      <c r="K10069" s="21"/>
      <c r="L10069" s="21"/>
      <c r="M10069" s="21"/>
      <c r="N10069" s="22">
        <f t="shared" si="2"/>
        <v>46206</v>
      </c>
      <c r="O10069" s="23">
        <f>'RESOLUCIONES EPG'!$N10069-'RESOLUCIONES EPG'!$D10069</f>
        <v>578</v>
      </c>
    </row>
    <row r="10070" ht="15.75" customHeight="1">
      <c r="B10070" s="21"/>
      <c r="C10070" s="351">
        <v>1215.0</v>
      </c>
      <c r="D10070" s="130">
        <v>45628.0</v>
      </c>
      <c r="E10070" s="73" t="s">
        <v>11586</v>
      </c>
      <c r="F10070" s="130" t="s">
        <v>12062</v>
      </c>
      <c r="G10070" s="73" t="s">
        <v>2751</v>
      </c>
      <c r="H10070" s="169"/>
      <c r="I10070" s="287"/>
      <c r="J10070" s="21"/>
      <c r="K10070" s="21"/>
      <c r="L10070" s="21"/>
      <c r="M10070" s="21"/>
      <c r="N10070" s="22">
        <f t="shared" si="2"/>
        <v>46206</v>
      </c>
      <c r="O10070" s="23">
        <f>'RESOLUCIONES EPG'!$N10070-'RESOLUCIONES EPG'!$D10070</f>
        <v>578</v>
      </c>
    </row>
    <row r="10071" ht="15.75" customHeight="1">
      <c r="B10071" s="21"/>
      <c r="C10071" s="351">
        <v>1216.0</v>
      </c>
      <c r="D10071" s="130">
        <v>45628.0</v>
      </c>
      <c r="E10071" s="73" t="s">
        <v>11868</v>
      </c>
      <c r="F10071" s="130" t="s">
        <v>11869</v>
      </c>
      <c r="G10071" s="73" t="s">
        <v>2751</v>
      </c>
      <c r="H10071" s="169"/>
      <c r="I10071" s="287"/>
      <c r="J10071" s="21"/>
      <c r="K10071" s="21"/>
      <c r="L10071" s="21"/>
      <c r="M10071" s="21"/>
      <c r="N10071" s="22">
        <f t="shared" si="2"/>
        <v>46206</v>
      </c>
      <c r="O10071" s="23">
        <f>'RESOLUCIONES EPG'!$N10071-'RESOLUCIONES EPG'!$D10071</f>
        <v>578</v>
      </c>
    </row>
    <row r="10072" ht="15.75" customHeight="1">
      <c r="B10072" s="21"/>
      <c r="C10072" s="351">
        <v>1217.0</v>
      </c>
      <c r="D10072" s="130">
        <v>45628.0</v>
      </c>
      <c r="E10072" s="73" t="s">
        <v>11767</v>
      </c>
      <c r="F10072" s="130" t="s">
        <v>11768</v>
      </c>
      <c r="G10072" s="73" t="s">
        <v>2751</v>
      </c>
      <c r="H10072" s="169"/>
      <c r="I10072" s="287"/>
      <c r="J10072" s="21"/>
      <c r="K10072" s="21"/>
      <c r="L10072" s="21"/>
      <c r="M10072" s="21"/>
      <c r="N10072" s="22">
        <f t="shared" si="2"/>
        <v>46206</v>
      </c>
      <c r="O10072" s="23">
        <f>'RESOLUCIONES EPG'!$N10072-'RESOLUCIONES EPG'!$D10072</f>
        <v>578</v>
      </c>
    </row>
    <row r="10073" ht="15.75" customHeight="1">
      <c r="B10073" s="21"/>
      <c r="C10073" s="351">
        <v>1218.0</v>
      </c>
      <c r="D10073" s="130">
        <v>45628.0</v>
      </c>
      <c r="E10073" s="73" t="s">
        <v>12063</v>
      </c>
      <c r="F10073" s="130" t="s">
        <v>11925</v>
      </c>
      <c r="G10073" s="73" t="s">
        <v>2751</v>
      </c>
      <c r="H10073" s="169"/>
      <c r="I10073" s="287"/>
      <c r="J10073" s="21"/>
      <c r="K10073" s="21"/>
      <c r="L10073" s="21"/>
      <c r="M10073" s="21"/>
      <c r="N10073" s="22">
        <f t="shared" si="2"/>
        <v>46206</v>
      </c>
      <c r="O10073" s="23">
        <f>'RESOLUCIONES EPG'!$N10073-'RESOLUCIONES EPG'!$D10073</f>
        <v>578</v>
      </c>
    </row>
    <row r="10074" ht="15.75" customHeight="1">
      <c r="B10074" s="21"/>
      <c r="C10074" s="351">
        <v>1219.0</v>
      </c>
      <c r="D10074" s="130">
        <v>45628.0</v>
      </c>
      <c r="E10074" s="73" t="s">
        <v>12005</v>
      </c>
      <c r="F10074" s="130" t="s">
        <v>12006</v>
      </c>
      <c r="G10074" s="73" t="s">
        <v>2751</v>
      </c>
      <c r="H10074" s="169"/>
      <c r="I10074" s="287"/>
      <c r="J10074" s="21"/>
      <c r="K10074" s="21"/>
      <c r="L10074" s="21"/>
      <c r="M10074" s="21"/>
      <c r="N10074" s="22">
        <f t="shared" si="2"/>
        <v>46206</v>
      </c>
      <c r="O10074" s="23">
        <f>'RESOLUCIONES EPG'!$N10074-'RESOLUCIONES EPG'!$D10074</f>
        <v>578</v>
      </c>
    </row>
    <row r="10075" ht="15.75" customHeight="1">
      <c r="B10075" s="21"/>
      <c r="C10075" s="351">
        <v>1220.0</v>
      </c>
      <c r="D10075" s="130">
        <v>45628.0</v>
      </c>
      <c r="E10075" s="73" t="s">
        <v>2739</v>
      </c>
      <c r="F10075" s="130" t="s">
        <v>11919</v>
      </c>
      <c r="G10075" s="73" t="s">
        <v>2751</v>
      </c>
      <c r="H10075" s="169"/>
      <c r="I10075" s="287"/>
      <c r="J10075" s="21"/>
      <c r="K10075" s="21"/>
      <c r="L10075" s="21"/>
      <c r="M10075" s="21"/>
      <c r="N10075" s="22">
        <f t="shared" si="2"/>
        <v>46206</v>
      </c>
      <c r="O10075" s="23">
        <f>'RESOLUCIONES EPG'!$N10075-'RESOLUCIONES EPG'!$D10075</f>
        <v>578</v>
      </c>
    </row>
    <row r="10076" ht="15.75" customHeight="1">
      <c r="B10076" s="21"/>
      <c r="C10076" s="351">
        <v>1221.0</v>
      </c>
      <c r="D10076" s="130">
        <v>45628.0</v>
      </c>
      <c r="E10076" s="73" t="s">
        <v>11575</v>
      </c>
      <c r="F10076" s="130" t="s">
        <v>12064</v>
      </c>
      <c r="G10076" s="73" t="s">
        <v>2751</v>
      </c>
      <c r="H10076" s="169"/>
      <c r="I10076" s="287"/>
      <c r="J10076" s="21"/>
      <c r="K10076" s="21"/>
      <c r="L10076" s="21"/>
      <c r="M10076" s="21"/>
      <c r="N10076" s="22">
        <f t="shared" si="2"/>
        <v>46206</v>
      </c>
      <c r="O10076" s="23">
        <f>'RESOLUCIONES EPG'!$N10076-'RESOLUCIONES EPG'!$D10076</f>
        <v>578</v>
      </c>
    </row>
    <row r="10077" ht="15.75" customHeight="1">
      <c r="B10077" s="21"/>
      <c r="C10077" s="351">
        <v>1222.0</v>
      </c>
      <c r="D10077" s="130">
        <v>45629.0</v>
      </c>
      <c r="E10077" s="73" t="s">
        <v>12029</v>
      </c>
      <c r="F10077" s="130" t="s">
        <v>12030</v>
      </c>
      <c r="G10077" s="73" t="s">
        <v>18</v>
      </c>
      <c r="H10077" s="169" t="s">
        <v>4532</v>
      </c>
      <c r="I10077" s="287"/>
      <c r="J10077" s="21"/>
      <c r="K10077" s="21"/>
      <c r="L10077" s="21"/>
      <c r="M10077" s="21"/>
      <c r="N10077" s="22">
        <f t="shared" si="2"/>
        <v>46206</v>
      </c>
      <c r="O10077" s="23">
        <f>'RESOLUCIONES EPG'!$N10077-'RESOLUCIONES EPG'!$D10077</f>
        <v>577</v>
      </c>
    </row>
    <row r="10078" ht="15.75" customHeight="1">
      <c r="B10078" s="21"/>
      <c r="C10078" s="351">
        <v>1223.0</v>
      </c>
      <c r="D10078" s="130">
        <v>45629.0</v>
      </c>
      <c r="E10078" s="73" t="s">
        <v>6242</v>
      </c>
      <c r="F10078" s="130" t="s">
        <v>12065</v>
      </c>
      <c r="G10078" s="73" t="s">
        <v>18</v>
      </c>
      <c r="H10078" s="169" t="s">
        <v>2540</v>
      </c>
      <c r="I10078" s="287"/>
      <c r="J10078" s="21"/>
      <c r="K10078" s="21"/>
      <c r="L10078" s="21"/>
      <c r="M10078" s="21"/>
      <c r="N10078" s="22">
        <f t="shared" si="2"/>
        <v>46206</v>
      </c>
      <c r="O10078" s="23">
        <f>'RESOLUCIONES EPG'!$N10078-'RESOLUCIONES EPG'!$D10078</f>
        <v>577</v>
      </c>
    </row>
    <row r="10079" ht="15.75" customHeight="1">
      <c r="B10079" s="21"/>
      <c r="C10079" s="351">
        <v>1224.0</v>
      </c>
      <c r="D10079" s="130">
        <v>45629.0</v>
      </c>
      <c r="E10079" s="73" t="s">
        <v>3034</v>
      </c>
      <c r="F10079" s="130" t="s">
        <v>7870</v>
      </c>
      <c r="G10079" s="73" t="s">
        <v>18</v>
      </c>
      <c r="H10079" s="169" t="s">
        <v>4511</v>
      </c>
      <c r="I10079" s="287"/>
      <c r="J10079" s="21"/>
      <c r="K10079" s="21"/>
      <c r="L10079" s="21"/>
      <c r="M10079" s="21"/>
      <c r="N10079" s="22">
        <f t="shared" si="2"/>
        <v>46206</v>
      </c>
      <c r="O10079" s="23">
        <f>'RESOLUCIONES EPG'!$N10079-'RESOLUCIONES EPG'!$D10079</f>
        <v>577</v>
      </c>
    </row>
    <row r="10080" ht="15.75" customHeight="1">
      <c r="B10080" s="21"/>
      <c r="C10080" s="351">
        <v>1225.0</v>
      </c>
      <c r="D10080" s="130">
        <v>45628.0</v>
      </c>
      <c r="E10080" s="73" t="s">
        <v>12066</v>
      </c>
      <c r="F10080" s="130" t="s">
        <v>12067</v>
      </c>
      <c r="G10080" s="73" t="s">
        <v>18</v>
      </c>
      <c r="H10080" s="169" t="s">
        <v>10559</v>
      </c>
      <c r="I10080" s="287"/>
      <c r="J10080" s="21"/>
      <c r="K10080" s="21"/>
      <c r="L10080" s="21"/>
      <c r="M10080" s="21"/>
      <c r="N10080" s="22">
        <f t="shared" si="2"/>
        <v>46206</v>
      </c>
      <c r="O10080" s="23">
        <f>'RESOLUCIONES EPG'!$N10080-'RESOLUCIONES EPG'!$D10080</f>
        <v>578</v>
      </c>
    </row>
    <row r="10081" ht="15.75" customHeight="1">
      <c r="B10081" s="21"/>
      <c r="C10081" s="351">
        <v>1226.0</v>
      </c>
      <c r="D10081" s="130">
        <v>45628.0</v>
      </c>
      <c r="E10081" s="73" t="s">
        <v>7449</v>
      </c>
      <c r="F10081" s="130" t="s">
        <v>8830</v>
      </c>
      <c r="G10081" s="73" t="s">
        <v>12068</v>
      </c>
      <c r="H10081" s="169"/>
      <c r="I10081" s="287"/>
      <c r="J10081" s="21"/>
      <c r="K10081" s="21"/>
      <c r="L10081" s="21"/>
      <c r="M10081" s="21"/>
      <c r="N10081" s="22">
        <f t="shared" si="2"/>
        <v>46206</v>
      </c>
      <c r="O10081" s="23">
        <f>'RESOLUCIONES EPG'!$N10081-'RESOLUCIONES EPG'!$D10081</f>
        <v>578</v>
      </c>
    </row>
    <row r="10082" ht="15.75" customHeight="1">
      <c r="B10082" s="21"/>
      <c r="C10082" s="351">
        <v>1227.0</v>
      </c>
      <c r="D10082" s="130">
        <v>45629.0</v>
      </c>
      <c r="E10082" s="73" t="s">
        <v>9078</v>
      </c>
      <c r="F10082" s="130" t="s">
        <v>9079</v>
      </c>
      <c r="G10082" s="73" t="s">
        <v>1593</v>
      </c>
      <c r="H10082" s="253">
        <v>45636.0</v>
      </c>
      <c r="I10082" s="287"/>
      <c r="J10082" s="21"/>
      <c r="K10082" s="21"/>
      <c r="L10082" s="21"/>
      <c r="M10082" s="21"/>
      <c r="N10082" s="22">
        <f t="shared" si="2"/>
        <v>46206</v>
      </c>
      <c r="O10082" s="23">
        <f>'RESOLUCIONES EPG'!$N10082-'RESOLUCIONES EPG'!$D10082</f>
        <v>577</v>
      </c>
    </row>
    <row r="10083" ht="15.75" customHeight="1">
      <c r="B10083" s="21"/>
      <c r="C10083" s="351">
        <v>1228.0</v>
      </c>
      <c r="D10083" s="130">
        <v>45629.0</v>
      </c>
      <c r="E10083" s="73" t="s">
        <v>11116</v>
      </c>
      <c r="F10083" s="130" t="s">
        <v>11240</v>
      </c>
      <c r="G10083" s="73" t="s">
        <v>1593</v>
      </c>
      <c r="H10083" s="253">
        <v>45636.0</v>
      </c>
      <c r="I10083" s="287"/>
      <c r="J10083" s="21"/>
      <c r="K10083" s="21"/>
      <c r="L10083" s="21"/>
      <c r="M10083" s="21"/>
      <c r="N10083" s="22">
        <f t="shared" si="2"/>
        <v>46206</v>
      </c>
      <c r="O10083" s="23">
        <f>'RESOLUCIONES EPG'!$N10083-'RESOLUCIONES EPG'!$D10083</f>
        <v>577</v>
      </c>
    </row>
    <row r="10084" ht="15.75" customHeight="1">
      <c r="B10084" s="21"/>
      <c r="C10084" s="351">
        <v>1229.0</v>
      </c>
      <c r="D10084" s="130">
        <v>45629.0</v>
      </c>
      <c r="E10084" s="73" t="s">
        <v>11479</v>
      </c>
      <c r="F10084" s="130" t="s">
        <v>9297</v>
      </c>
      <c r="G10084" s="73" t="s">
        <v>131</v>
      </c>
      <c r="H10084" s="169"/>
      <c r="I10084" s="287"/>
      <c r="J10084" s="21"/>
      <c r="K10084" s="21"/>
      <c r="L10084" s="21"/>
      <c r="M10084" s="21"/>
      <c r="N10084" s="22">
        <f t="shared" si="2"/>
        <v>46206</v>
      </c>
      <c r="O10084" s="23">
        <f>'RESOLUCIONES EPG'!$N10084-'RESOLUCIONES EPG'!$D10084</f>
        <v>577</v>
      </c>
    </row>
    <row r="10085" ht="15.75" customHeight="1">
      <c r="B10085" s="21"/>
      <c r="C10085" s="351">
        <v>1230.0</v>
      </c>
      <c r="D10085" s="130">
        <v>45629.0</v>
      </c>
      <c r="E10085" s="73" t="s">
        <v>12069</v>
      </c>
      <c r="F10085" s="130" t="s">
        <v>8565</v>
      </c>
      <c r="G10085" s="73" t="s">
        <v>131</v>
      </c>
      <c r="H10085" s="169"/>
      <c r="I10085" s="287"/>
      <c r="J10085" s="21"/>
      <c r="K10085" s="21"/>
      <c r="L10085" s="21"/>
      <c r="M10085" s="21"/>
      <c r="N10085" s="22">
        <f t="shared" si="2"/>
        <v>46206</v>
      </c>
      <c r="O10085" s="23">
        <f>'RESOLUCIONES EPG'!$N10085-'RESOLUCIONES EPG'!$D10085</f>
        <v>577</v>
      </c>
    </row>
    <row r="10086" ht="15.75" customHeight="1">
      <c r="B10086" s="21"/>
      <c r="C10086" s="351">
        <v>1231.0</v>
      </c>
      <c r="D10086" s="130">
        <v>45629.0</v>
      </c>
      <c r="E10086" s="73" t="s">
        <v>8230</v>
      </c>
      <c r="F10086" s="130" t="s">
        <v>10347</v>
      </c>
      <c r="G10086" s="73" t="s">
        <v>131</v>
      </c>
      <c r="H10086" s="169"/>
      <c r="I10086" s="287"/>
      <c r="J10086" s="21"/>
      <c r="K10086" s="21"/>
      <c r="L10086" s="21"/>
      <c r="M10086" s="21"/>
      <c r="N10086" s="22">
        <f t="shared" si="2"/>
        <v>46206</v>
      </c>
      <c r="O10086" s="23">
        <f>'RESOLUCIONES EPG'!$N10086-'RESOLUCIONES EPG'!$D10086</f>
        <v>577</v>
      </c>
    </row>
    <row r="10087" ht="15.75" customHeight="1">
      <c r="B10087" s="21"/>
      <c r="C10087" s="351">
        <v>1232.0</v>
      </c>
      <c r="D10087" s="130">
        <v>45629.0</v>
      </c>
      <c r="E10087" s="73" t="s">
        <v>11373</v>
      </c>
      <c r="F10087" s="130" t="s">
        <v>12011</v>
      </c>
      <c r="G10087" s="73" t="s">
        <v>1624</v>
      </c>
      <c r="H10087" s="169"/>
      <c r="I10087" s="287"/>
      <c r="J10087" s="21"/>
      <c r="K10087" s="21"/>
      <c r="L10087" s="21"/>
      <c r="M10087" s="21"/>
      <c r="N10087" s="22">
        <f t="shared" si="2"/>
        <v>46206</v>
      </c>
      <c r="O10087" s="23">
        <f>'RESOLUCIONES EPG'!$N10087-'RESOLUCIONES EPG'!$D10087</f>
        <v>577</v>
      </c>
    </row>
    <row r="10088" ht="15.75" customHeight="1">
      <c r="B10088" s="21"/>
      <c r="C10088" s="351">
        <v>1233.0</v>
      </c>
      <c r="D10088" s="130">
        <v>45629.0</v>
      </c>
      <c r="E10088" s="73" t="s">
        <v>9276</v>
      </c>
      <c r="F10088" s="130" t="s">
        <v>9341</v>
      </c>
      <c r="G10088" s="73" t="s">
        <v>1624</v>
      </c>
      <c r="H10088" s="169"/>
      <c r="I10088" s="287"/>
      <c r="J10088" s="21"/>
      <c r="K10088" s="21"/>
      <c r="L10088" s="21"/>
      <c r="M10088" s="21"/>
      <c r="N10088" s="22">
        <f t="shared" si="2"/>
        <v>46206</v>
      </c>
      <c r="O10088" s="23">
        <f>'RESOLUCIONES EPG'!$N10088-'RESOLUCIONES EPG'!$D10088</f>
        <v>577</v>
      </c>
    </row>
    <row r="10089" ht="15.75" customHeight="1">
      <c r="B10089" s="21"/>
      <c r="C10089" s="351">
        <v>1234.0</v>
      </c>
      <c r="D10089" s="130">
        <v>45629.0</v>
      </c>
      <c r="E10089" s="73" t="s">
        <v>3169</v>
      </c>
      <c r="F10089" s="130" t="s">
        <v>11751</v>
      </c>
      <c r="G10089" s="73" t="s">
        <v>1624</v>
      </c>
      <c r="H10089" s="169"/>
      <c r="I10089" s="287"/>
      <c r="J10089" s="21"/>
      <c r="K10089" s="21"/>
      <c r="L10089" s="21"/>
      <c r="M10089" s="21"/>
      <c r="N10089" s="22">
        <f t="shared" si="2"/>
        <v>46206</v>
      </c>
      <c r="O10089" s="23">
        <f>'RESOLUCIONES EPG'!$N10089-'RESOLUCIONES EPG'!$D10089</f>
        <v>577</v>
      </c>
    </row>
    <row r="10090" ht="15.75" customHeight="1">
      <c r="B10090" s="21"/>
      <c r="C10090" s="351">
        <v>1235.0</v>
      </c>
      <c r="D10090" s="130">
        <v>45629.0</v>
      </c>
      <c r="E10090" s="73" t="s">
        <v>8075</v>
      </c>
      <c r="F10090" s="130" t="s">
        <v>8076</v>
      </c>
      <c r="G10090" s="73" t="s">
        <v>1624</v>
      </c>
      <c r="H10090" s="169"/>
      <c r="I10090" s="287"/>
      <c r="J10090" s="21"/>
      <c r="K10090" s="21"/>
      <c r="L10090" s="21"/>
      <c r="M10090" s="21"/>
      <c r="N10090" s="22">
        <f t="shared" si="2"/>
        <v>46206</v>
      </c>
      <c r="O10090" s="23">
        <f>'RESOLUCIONES EPG'!$N10090-'RESOLUCIONES EPG'!$D10090</f>
        <v>577</v>
      </c>
    </row>
    <row r="10091" ht="15.75" customHeight="1">
      <c r="B10091" s="21"/>
      <c r="C10091" s="351">
        <v>1236.0</v>
      </c>
      <c r="D10091" s="130">
        <v>45629.0</v>
      </c>
      <c r="E10091" s="73" t="s">
        <v>11887</v>
      </c>
      <c r="F10091" s="130" t="s">
        <v>11809</v>
      </c>
      <c r="G10091" s="73" t="s">
        <v>1624</v>
      </c>
      <c r="H10091" s="169"/>
      <c r="I10091" s="287"/>
      <c r="J10091" s="21"/>
      <c r="K10091" s="21"/>
      <c r="L10091" s="21"/>
      <c r="M10091" s="21"/>
      <c r="N10091" s="22">
        <f t="shared" si="2"/>
        <v>46206</v>
      </c>
      <c r="O10091" s="23">
        <f>'RESOLUCIONES EPG'!$N10091-'RESOLUCIONES EPG'!$D10091</f>
        <v>577</v>
      </c>
    </row>
    <row r="10092" ht="15.75" customHeight="1">
      <c r="B10092" s="21"/>
      <c r="C10092" s="351">
        <v>1237.0</v>
      </c>
      <c r="D10092" s="130">
        <v>45629.0</v>
      </c>
      <c r="E10092" s="73" t="s">
        <v>12070</v>
      </c>
      <c r="F10092" s="130" t="s">
        <v>3062</v>
      </c>
      <c r="G10092" s="73" t="s">
        <v>1624</v>
      </c>
      <c r="H10092" s="169"/>
      <c r="I10092" s="287"/>
      <c r="J10092" s="21"/>
      <c r="K10092" s="21"/>
      <c r="L10092" s="21"/>
      <c r="M10092" s="21"/>
      <c r="N10092" s="22">
        <f t="shared" si="2"/>
        <v>46206</v>
      </c>
      <c r="O10092" s="23">
        <f>'RESOLUCIONES EPG'!$N10092-'RESOLUCIONES EPG'!$D10092</f>
        <v>577</v>
      </c>
    </row>
    <row r="10093" ht="15.75" customHeight="1">
      <c r="B10093" s="21"/>
      <c r="C10093" s="351">
        <v>1238.0</v>
      </c>
      <c r="D10093" s="130">
        <v>45629.0</v>
      </c>
      <c r="E10093" s="73" t="s">
        <v>10628</v>
      </c>
      <c r="F10093" s="130" t="s">
        <v>10817</v>
      </c>
      <c r="G10093" s="73" t="s">
        <v>1624</v>
      </c>
      <c r="H10093" s="169"/>
      <c r="I10093" s="287"/>
      <c r="J10093" s="21"/>
      <c r="K10093" s="21"/>
      <c r="L10093" s="21"/>
      <c r="M10093" s="21"/>
      <c r="N10093" s="22">
        <f t="shared" si="2"/>
        <v>46206</v>
      </c>
      <c r="O10093" s="23">
        <f>'RESOLUCIONES EPG'!$N10093-'RESOLUCIONES EPG'!$D10093</f>
        <v>577</v>
      </c>
    </row>
    <row r="10094" ht="15.75" customHeight="1">
      <c r="B10094" s="21"/>
      <c r="C10094" s="351">
        <v>1239.0</v>
      </c>
      <c r="D10094" s="130">
        <v>45630.0</v>
      </c>
      <c r="E10094" s="73" t="s">
        <v>10910</v>
      </c>
      <c r="F10094" s="130" t="s">
        <v>11682</v>
      </c>
      <c r="G10094" s="73" t="s">
        <v>1624</v>
      </c>
      <c r="H10094" s="169"/>
      <c r="I10094" s="287"/>
      <c r="J10094" s="21"/>
      <c r="K10094" s="21"/>
      <c r="L10094" s="21"/>
      <c r="M10094" s="21"/>
      <c r="N10094" s="22">
        <f t="shared" si="2"/>
        <v>46206</v>
      </c>
      <c r="O10094" s="23">
        <f>'RESOLUCIONES EPG'!$N10094-'RESOLUCIONES EPG'!$D10094</f>
        <v>576</v>
      </c>
    </row>
    <row r="10095" ht="15.75" customHeight="1">
      <c r="B10095" s="21"/>
      <c r="C10095" s="351">
        <v>1240.0</v>
      </c>
      <c r="D10095" s="130">
        <v>45630.0</v>
      </c>
      <c r="E10095" s="73" t="s">
        <v>7199</v>
      </c>
      <c r="F10095" s="130" t="s">
        <v>6810</v>
      </c>
      <c r="G10095" s="73" t="s">
        <v>1624</v>
      </c>
      <c r="H10095" s="169"/>
      <c r="I10095" s="287"/>
      <c r="J10095" s="21"/>
      <c r="K10095" s="21"/>
      <c r="L10095" s="21"/>
      <c r="M10095" s="21"/>
      <c r="N10095" s="22">
        <f t="shared" si="2"/>
        <v>46206</v>
      </c>
      <c r="O10095" s="23">
        <f>'RESOLUCIONES EPG'!$N10095-'RESOLUCIONES EPG'!$D10095</f>
        <v>576</v>
      </c>
    </row>
    <row r="10096" ht="15.75" customHeight="1">
      <c r="B10096" s="21"/>
      <c r="C10096" s="351">
        <v>1241.0</v>
      </c>
      <c r="D10096" s="130">
        <v>45630.0</v>
      </c>
      <c r="E10096" s="73" t="s">
        <v>10626</v>
      </c>
      <c r="F10096" s="130" t="s">
        <v>11900</v>
      </c>
      <c r="G10096" s="73" t="s">
        <v>1624</v>
      </c>
      <c r="H10096" s="169"/>
      <c r="I10096" s="287"/>
      <c r="J10096" s="21"/>
      <c r="K10096" s="21"/>
      <c r="L10096" s="21"/>
      <c r="M10096" s="21"/>
      <c r="N10096" s="22">
        <f t="shared" si="2"/>
        <v>46206</v>
      </c>
      <c r="O10096" s="23">
        <f>'RESOLUCIONES EPG'!$N10096-'RESOLUCIONES EPG'!$D10096</f>
        <v>576</v>
      </c>
    </row>
    <row r="10097" ht="15.75" customHeight="1">
      <c r="B10097" s="21"/>
      <c r="C10097" s="351">
        <v>1242.0</v>
      </c>
      <c r="D10097" s="130">
        <v>45630.0</v>
      </c>
      <c r="E10097" s="73"/>
      <c r="F10097" s="130"/>
      <c r="G10097" s="73"/>
      <c r="H10097" s="169"/>
      <c r="I10097" s="287"/>
      <c r="J10097" s="21"/>
      <c r="K10097" s="21"/>
      <c r="L10097" s="21"/>
      <c r="M10097" s="21"/>
      <c r="N10097" s="22">
        <f t="shared" si="2"/>
        <v>46206</v>
      </c>
      <c r="O10097" s="23">
        <f>'RESOLUCIONES EPG'!$N10097-'RESOLUCIONES EPG'!$D10097</f>
        <v>576</v>
      </c>
    </row>
    <row r="10098" ht="15.75" customHeight="1">
      <c r="B10098" s="21"/>
      <c r="C10098" s="351">
        <v>1243.0</v>
      </c>
      <c r="D10098" s="130">
        <v>45630.0</v>
      </c>
      <c r="E10098" s="73" t="s">
        <v>11144</v>
      </c>
      <c r="F10098" s="130" t="s">
        <v>11655</v>
      </c>
      <c r="G10098" s="73" t="s">
        <v>1593</v>
      </c>
      <c r="H10098" s="253">
        <v>45637.0</v>
      </c>
      <c r="I10098" s="287"/>
      <c r="J10098" s="21"/>
      <c r="K10098" s="21"/>
      <c r="L10098" s="21"/>
      <c r="M10098" s="21"/>
      <c r="N10098" s="22">
        <f t="shared" si="2"/>
        <v>46206</v>
      </c>
      <c r="O10098" s="23">
        <f>'RESOLUCIONES EPG'!$N10098-'RESOLUCIONES EPG'!$D10098</f>
        <v>576</v>
      </c>
    </row>
    <row r="10099" ht="15.75" customHeight="1">
      <c r="B10099" s="21"/>
      <c r="C10099" s="351">
        <v>1244.0</v>
      </c>
      <c r="D10099" s="130">
        <v>45630.0</v>
      </c>
      <c r="E10099" s="73" t="s">
        <v>7316</v>
      </c>
      <c r="F10099" s="130" t="s">
        <v>9820</v>
      </c>
      <c r="G10099" s="73" t="s">
        <v>1593</v>
      </c>
      <c r="H10099" s="253">
        <v>45637.0</v>
      </c>
      <c r="I10099" s="287"/>
      <c r="J10099" s="21"/>
      <c r="K10099" s="21"/>
      <c r="L10099" s="21"/>
      <c r="M10099" s="21"/>
      <c r="N10099" s="22">
        <f t="shared" si="2"/>
        <v>46206</v>
      </c>
      <c r="O10099" s="23">
        <f>'RESOLUCIONES EPG'!$N10099-'RESOLUCIONES EPG'!$D10099</f>
        <v>576</v>
      </c>
    </row>
    <row r="10100" ht="15.75" customHeight="1">
      <c r="B10100" s="21"/>
      <c r="C10100" s="351">
        <v>1245.0</v>
      </c>
      <c r="D10100" s="130">
        <v>45631.0</v>
      </c>
      <c r="E10100" s="73" t="s">
        <v>9469</v>
      </c>
      <c r="F10100" s="130" t="s">
        <v>9610</v>
      </c>
      <c r="G10100" s="73" t="s">
        <v>1624</v>
      </c>
      <c r="H10100" s="169" t="s">
        <v>12071</v>
      </c>
      <c r="I10100" s="287"/>
      <c r="J10100" s="21"/>
      <c r="K10100" s="21"/>
      <c r="L10100" s="21"/>
      <c r="M10100" s="21"/>
      <c r="N10100" s="22">
        <f t="shared" si="2"/>
        <v>46206</v>
      </c>
      <c r="O10100" s="23">
        <f>'RESOLUCIONES EPG'!$N10100-'RESOLUCIONES EPG'!$D10100</f>
        <v>575</v>
      </c>
    </row>
    <row r="10101" ht="15.75" customHeight="1">
      <c r="B10101" s="21"/>
      <c r="C10101" s="351">
        <v>1246.0</v>
      </c>
      <c r="D10101" s="130">
        <v>45631.0</v>
      </c>
      <c r="E10101" s="73" t="s">
        <v>9300</v>
      </c>
      <c r="F10101" s="130" t="s">
        <v>9112</v>
      </c>
      <c r="G10101" s="73" t="s">
        <v>8629</v>
      </c>
      <c r="H10101" s="169"/>
      <c r="I10101" s="287"/>
      <c r="J10101" s="21"/>
      <c r="K10101" s="21"/>
      <c r="L10101" s="21"/>
      <c r="M10101" s="21"/>
      <c r="N10101" s="22">
        <f t="shared" si="2"/>
        <v>46206</v>
      </c>
      <c r="O10101" s="23">
        <f>'RESOLUCIONES EPG'!$N10101-'RESOLUCIONES EPG'!$D10101</f>
        <v>575</v>
      </c>
    </row>
    <row r="10102" ht="15.75" customHeight="1">
      <c r="B10102" s="21"/>
      <c r="C10102" s="351">
        <v>1247.0</v>
      </c>
      <c r="D10102" s="130">
        <v>45631.0</v>
      </c>
      <c r="E10102" s="73" t="s">
        <v>8347</v>
      </c>
      <c r="F10102" s="130" t="s">
        <v>8348</v>
      </c>
      <c r="G10102" s="73" t="s">
        <v>2253</v>
      </c>
      <c r="H10102" s="169" t="s">
        <v>534</v>
      </c>
      <c r="I10102" s="287"/>
      <c r="J10102" s="21"/>
      <c r="K10102" s="21"/>
      <c r="L10102" s="21"/>
      <c r="M10102" s="21"/>
      <c r="N10102" s="22">
        <f t="shared" si="2"/>
        <v>46206</v>
      </c>
      <c r="O10102" s="23">
        <f>'RESOLUCIONES EPG'!$N10102-'RESOLUCIONES EPG'!$D10102</f>
        <v>575</v>
      </c>
    </row>
    <row r="10103" ht="15.75" customHeight="1">
      <c r="B10103" s="21"/>
      <c r="C10103" s="351">
        <v>1248.0</v>
      </c>
      <c r="D10103" s="130">
        <v>45631.0</v>
      </c>
      <c r="E10103" s="73" t="s">
        <v>10311</v>
      </c>
      <c r="F10103" s="130" t="s">
        <v>10638</v>
      </c>
      <c r="G10103" s="73" t="s">
        <v>2253</v>
      </c>
      <c r="H10103" s="169" t="s">
        <v>674</v>
      </c>
      <c r="I10103" s="287"/>
      <c r="J10103" s="21"/>
      <c r="K10103" s="21"/>
      <c r="L10103" s="21"/>
      <c r="M10103" s="21"/>
      <c r="N10103" s="22">
        <f t="shared" si="2"/>
        <v>46206</v>
      </c>
      <c r="O10103" s="23">
        <f>'RESOLUCIONES EPG'!$N10103-'RESOLUCIONES EPG'!$D10103</f>
        <v>575</v>
      </c>
    </row>
    <row r="10104" ht="15.75" customHeight="1">
      <c r="B10104" s="21"/>
      <c r="C10104" s="351">
        <v>1249.0</v>
      </c>
      <c r="D10104" s="130">
        <v>45631.0</v>
      </c>
      <c r="E10104" s="73" t="s">
        <v>1383</v>
      </c>
      <c r="F10104" s="130" t="s">
        <v>1384</v>
      </c>
      <c r="G10104" s="73" t="s">
        <v>2253</v>
      </c>
      <c r="H10104" s="169" t="s">
        <v>7917</v>
      </c>
      <c r="I10104" s="287"/>
      <c r="J10104" s="21"/>
      <c r="K10104" s="21"/>
      <c r="L10104" s="21"/>
      <c r="M10104" s="21"/>
      <c r="N10104" s="22">
        <f t="shared" si="2"/>
        <v>46206</v>
      </c>
      <c r="O10104" s="23">
        <f>'RESOLUCIONES EPG'!$N10104-'RESOLUCIONES EPG'!$D10104</f>
        <v>575</v>
      </c>
    </row>
    <row r="10105" ht="15.75" customHeight="1">
      <c r="B10105" s="21"/>
      <c r="C10105" s="351">
        <v>1250.0</v>
      </c>
      <c r="D10105" s="130">
        <v>45631.0</v>
      </c>
      <c r="E10105" s="73" t="s">
        <v>10424</v>
      </c>
      <c r="F10105" s="130" t="s">
        <v>10531</v>
      </c>
      <c r="G10105" s="73" t="s">
        <v>2253</v>
      </c>
      <c r="H10105" s="169" t="s">
        <v>12072</v>
      </c>
      <c r="I10105" s="287"/>
      <c r="J10105" s="21"/>
      <c r="K10105" s="21"/>
      <c r="L10105" s="21"/>
      <c r="M10105" s="21"/>
      <c r="N10105" s="22">
        <f t="shared" si="2"/>
        <v>46206</v>
      </c>
      <c r="O10105" s="23">
        <f>'RESOLUCIONES EPG'!$N10105-'RESOLUCIONES EPG'!$D10105</f>
        <v>575</v>
      </c>
    </row>
    <row r="10106" ht="15.75" customHeight="1">
      <c r="B10106" s="21"/>
      <c r="C10106" s="351">
        <v>1251.0</v>
      </c>
      <c r="D10106" s="130">
        <v>45631.0</v>
      </c>
      <c r="E10106" s="73" t="s">
        <v>10071</v>
      </c>
      <c r="F10106" s="130" t="s">
        <v>10072</v>
      </c>
      <c r="G10106" s="73" t="s">
        <v>8629</v>
      </c>
      <c r="H10106" s="169"/>
      <c r="I10106" s="287"/>
      <c r="J10106" s="21"/>
      <c r="K10106" s="21"/>
      <c r="L10106" s="21"/>
      <c r="M10106" s="21"/>
      <c r="N10106" s="22">
        <f t="shared" si="2"/>
        <v>46206</v>
      </c>
      <c r="O10106" s="23">
        <f>'RESOLUCIONES EPG'!$N10106-'RESOLUCIONES EPG'!$D10106</f>
        <v>575</v>
      </c>
    </row>
    <row r="10107" ht="15.75" customHeight="1">
      <c r="B10107" s="21"/>
      <c r="C10107" s="351">
        <v>1252.0</v>
      </c>
      <c r="D10107" s="130">
        <v>45631.0</v>
      </c>
      <c r="E10107" s="73" t="s">
        <v>9276</v>
      </c>
      <c r="F10107" s="130" t="s">
        <v>9277</v>
      </c>
      <c r="G10107" s="73" t="s">
        <v>8629</v>
      </c>
      <c r="H10107" s="169"/>
      <c r="I10107" s="287"/>
      <c r="J10107" s="21"/>
      <c r="K10107" s="21"/>
      <c r="L10107" s="21"/>
      <c r="M10107" s="21"/>
      <c r="N10107" s="22">
        <f t="shared" si="2"/>
        <v>46206</v>
      </c>
      <c r="O10107" s="23">
        <f>'RESOLUCIONES EPG'!$N10107-'RESOLUCIONES EPG'!$D10107</f>
        <v>575</v>
      </c>
    </row>
    <row r="10108" ht="15.75" customHeight="1">
      <c r="B10108" s="21"/>
      <c r="C10108" s="351">
        <v>1253.0</v>
      </c>
      <c r="D10108" s="130">
        <v>45631.0</v>
      </c>
      <c r="E10108" s="73" t="s">
        <v>9582</v>
      </c>
      <c r="F10108" s="130" t="s">
        <v>9583</v>
      </c>
      <c r="G10108" s="73" t="s">
        <v>1593</v>
      </c>
      <c r="H10108" s="253">
        <v>45638.0</v>
      </c>
      <c r="I10108" s="287"/>
      <c r="J10108" s="21"/>
      <c r="K10108" s="21"/>
      <c r="L10108" s="21"/>
      <c r="M10108" s="21"/>
      <c r="N10108" s="22">
        <f t="shared" si="2"/>
        <v>46206</v>
      </c>
      <c r="O10108" s="23">
        <f>'RESOLUCIONES EPG'!$N10108-'RESOLUCIONES EPG'!$D10108</f>
        <v>575</v>
      </c>
    </row>
    <row r="10109" ht="15.75" customHeight="1">
      <c r="B10109" s="21"/>
      <c r="C10109" s="351">
        <v>1254.0</v>
      </c>
      <c r="D10109" s="130">
        <v>45631.0</v>
      </c>
      <c r="E10109" s="73" t="s">
        <v>2873</v>
      </c>
      <c r="F10109" s="130" t="s">
        <v>9703</v>
      </c>
      <c r="G10109" s="73" t="s">
        <v>1593</v>
      </c>
      <c r="H10109" s="253">
        <v>45638.0</v>
      </c>
      <c r="I10109" s="287"/>
      <c r="J10109" s="21"/>
      <c r="K10109" s="21"/>
      <c r="L10109" s="21"/>
      <c r="M10109" s="21"/>
      <c r="N10109" s="22">
        <f t="shared" si="2"/>
        <v>46206</v>
      </c>
      <c r="O10109" s="23">
        <f>'RESOLUCIONES EPG'!$N10109-'RESOLUCIONES EPG'!$D10109</f>
        <v>575</v>
      </c>
    </row>
    <row r="10110" ht="15.75" customHeight="1">
      <c r="B10110" s="21"/>
      <c r="C10110" s="351">
        <v>1255.0</v>
      </c>
      <c r="D10110" s="130">
        <v>45632.0</v>
      </c>
      <c r="E10110" s="73" t="s">
        <v>7706</v>
      </c>
      <c r="F10110" s="130" t="s">
        <v>9000</v>
      </c>
      <c r="G10110" s="73" t="s">
        <v>1593</v>
      </c>
      <c r="H10110" s="253">
        <v>45639.0</v>
      </c>
      <c r="I10110" s="287"/>
      <c r="J10110" s="21"/>
      <c r="K10110" s="21"/>
      <c r="L10110" s="21"/>
      <c r="M10110" s="21"/>
      <c r="N10110" s="22">
        <f t="shared" si="2"/>
        <v>46206</v>
      </c>
      <c r="O10110" s="23">
        <f>'RESOLUCIONES EPG'!$N10110-'RESOLUCIONES EPG'!$D10110</f>
        <v>574</v>
      </c>
    </row>
    <row r="10111" ht="15.75" customHeight="1">
      <c r="B10111" s="21"/>
      <c r="C10111" s="351">
        <v>1256.0</v>
      </c>
      <c r="D10111" s="130">
        <v>45632.0</v>
      </c>
      <c r="E10111" s="73" t="s">
        <v>5703</v>
      </c>
      <c r="F10111" s="130" t="s">
        <v>11007</v>
      </c>
      <c r="G10111" s="73" t="s">
        <v>1593</v>
      </c>
      <c r="H10111" s="253">
        <v>45639.0</v>
      </c>
      <c r="I10111" s="287"/>
      <c r="J10111" s="21"/>
      <c r="K10111" s="21"/>
      <c r="L10111" s="21"/>
      <c r="M10111" s="21"/>
      <c r="N10111" s="22">
        <f t="shared" si="2"/>
        <v>46206</v>
      </c>
      <c r="O10111" s="23">
        <f>'RESOLUCIONES EPG'!$N10111-'RESOLUCIONES EPG'!$D10111</f>
        <v>574</v>
      </c>
    </row>
    <row r="10112" ht="15.75" customHeight="1">
      <c r="B10112" s="21"/>
      <c r="C10112" s="351">
        <v>1257.0</v>
      </c>
      <c r="D10112" s="130">
        <v>45632.0</v>
      </c>
      <c r="E10112" s="73" t="s">
        <v>9536</v>
      </c>
      <c r="F10112" s="130" t="s">
        <v>11486</v>
      </c>
      <c r="G10112" s="73" t="s">
        <v>1593</v>
      </c>
      <c r="H10112" s="169" t="s">
        <v>12073</v>
      </c>
      <c r="I10112" s="287"/>
      <c r="J10112" s="21"/>
      <c r="K10112" s="21"/>
      <c r="L10112" s="21"/>
      <c r="M10112" s="21"/>
      <c r="N10112" s="22">
        <f t="shared" si="2"/>
        <v>46206</v>
      </c>
      <c r="O10112" s="23">
        <f>'RESOLUCIONES EPG'!$N10112-'RESOLUCIONES EPG'!$D10112</f>
        <v>574</v>
      </c>
    </row>
    <row r="10113" ht="15.75" customHeight="1">
      <c r="B10113" s="21"/>
      <c r="C10113" s="351">
        <v>1258.0</v>
      </c>
      <c r="D10113" s="130">
        <v>45636.0</v>
      </c>
      <c r="E10113" s="73" t="s">
        <v>5747</v>
      </c>
      <c r="F10113" s="130" t="s">
        <v>11699</v>
      </c>
      <c r="G10113" s="73" t="s">
        <v>1593</v>
      </c>
      <c r="H10113" s="253">
        <v>45642.0</v>
      </c>
      <c r="I10113" s="287"/>
      <c r="J10113" s="21"/>
      <c r="K10113" s="21"/>
      <c r="L10113" s="21"/>
      <c r="M10113" s="21"/>
      <c r="N10113" s="22">
        <f t="shared" si="2"/>
        <v>46206</v>
      </c>
      <c r="O10113" s="23">
        <f>'RESOLUCIONES EPG'!$N10113-'RESOLUCIONES EPG'!$D10113</f>
        <v>570</v>
      </c>
    </row>
    <row r="10114" ht="15.75" customHeight="1">
      <c r="B10114" s="21"/>
      <c r="C10114" s="351">
        <v>1259.0</v>
      </c>
      <c r="D10114" s="130">
        <v>45636.0</v>
      </c>
      <c r="E10114" s="73" t="s">
        <v>4531</v>
      </c>
      <c r="F10114" s="130" t="s">
        <v>10856</v>
      </c>
      <c r="G10114" s="73" t="s">
        <v>1593</v>
      </c>
      <c r="H10114" s="253">
        <v>45642.0</v>
      </c>
      <c r="I10114" s="287"/>
      <c r="J10114" s="21"/>
      <c r="K10114" s="21"/>
      <c r="L10114" s="21"/>
      <c r="M10114" s="21"/>
      <c r="N10114" s="22">
        <f t="shared" si="2"/>
        <v>46206</v>
      </c>
      <c r="O10114" s="23">
        <f>'RESOLUCIONES EPG'!$N10114-'RESOLUCIONES EPG'!$D10114</f>
        <v>570</v>
      </c>
    </row>
    <row r="10115" ht="15.75" customHeight="1">
      <c r="B10115" s="21"/>
      <c r="C10115" s="351">
        <v>1260.0</v>
      </c>
      <c r="D10115" s="130">
        <v>45636.0</v>
      </c>
      <c r="E10115" s="73" t="s">
        <v>10559</v>
      </c>
      <c r="F10115" s="130" t="s">
        <v>12033</v>
      </c>
      <c r="G10115" s="73" t="s">
        <v>1593</v>
      </c>
      <c r="H10115" s="253">
        <v>45643.0</v>
      </c>
      <c r="I10115" s="287"/>
      <c r="J10115" s="21"/>
      <c r="K10115" s="21"/>
      <c r="L10115" s="21"/>
      <c r="M10115" s="21"/>
      <c r="N10115" s="22">
        <f t="shared" si="2"/>
        <v>46206</v>
      </c>
      <c r="O10115" s="23">
        <f>'RESOLUCIONES EPG'!$N10115-'RESOLUCIONES EPG'!$D10115</f>
        <v>570</v>
      </c>
    </row>
    <row r="10116" ht="15.75" customHeight="1">
      <c r="B10116" s="21"/>
      <c r="C10116" s="351">
        <v>1261.0</v>
      </c>
      <c r="D10116" s="130">
        <v>45636.0</v>
      </c>
      <c r="E10116" s="73" t="s">
        <v>9469</v>
      </c>
      <c r="F10116" s="130" t="s">
        <v>9470</v>
      </c>
      <c r="G10116" s="73" t="s">
        <v>1593</v>
      </c>
      <c r="H10116" s="253">
        <v>45643.0</v>
      </c>
      <c r="I10116" s="287"/>
      <c r="J10116" s="21"/>
      <c r="K10116" s="21"/>
      <c r="L10116" s="21"/>
      <c r="M10116" s="21"/>
      <c r="N10116" s="22">
        <f t="shared" si="2"/>
        <v>46206</v>
      </c>
      <c r="O10116" s="23">
        <f>'RESOLUCIONES EPG'!$N10116-'RESOLUCIONES EPG'!$D10116</f>
        <v>570</v>
      </c>
    </row>
    <row r="10117" ht="15.75" customHeight="1">
      <c r="B10117" s="21"/>
      <c r="C10117" s="351">
        <v>1262.0</v>
      </c>
      <c r="D10117" s="130">
        <v>45636.0</v>
      </c>
      <c r="E10117" s="73" t="s">
        <v>3769</v>
      </c>
      <c r="F10117" s="130" t="s">
        <v>11395</v>
      </c>
      <c r="G10117" s="73" t="s">
        <v>1593</v>
      </c>
      <c r="H10117" s="253">
        <v>45643.0</v>
      </c>
      <c r="I10117" s="287"/>
      <c r="J10117" s="21"/>
      <c r="K10117" s="21"/>
      <c r="L10117" s="21"/>
      <c r="M10117" s="21"/>
      <c r="N10117" s="22">
        <f t="shared" si="2"/>
        <v>46206</v>
      </c>
      <c r="O10117" s="23">
        <f>'RESOLUCIONES EPG'!$N10117-'RESOLUCIONES EPG'!$D10117</f>
        <v>570</v>
      </c>
    </row>
    <row r="10118" ht="15.75" customHeight="1">
      <c r="B10118" s="21"/>
      <c r="C10118" s="351">
        <v>1263.0</v>
      </c>
      <c r="D10118" s="130">
        <v>45636.0</v>
      </c>
      <c r="E10118" s="73" t="s">
        <v>2092</v>
      </c>
      <c r="F10118" s="130" t="s">
        <v>1328</v>
      </c>
      <c r="G10118" s="73" t="s">
        <v>2253</v>
      </c>
      <c r="H10118" s="169" t="s">
        <v>11956</v>
      </c>
      <c r="I10118" s="287"/>
      <c r="J10118" s="21"/>
      <c r="K10118" s="21"/>
      <c r="L10118" s="21"/>
      <c r="M10118" s="21"/>
      <c r="N10118" s="22">
        <f t="shared" si="2"/>
        <v>46206</v>
      </c>
      <c r="O10118" s="23">
        <f>'RESOLUCIONES EPG'!$N10118-'RESOLUCIONES EPG'!$D10118</f>
        <v>570</v>
      </c>
    </row>
    <row r="10119" ht="15.75" customHeight="1">
      <c r="B10119" s="21"/>
      <c r="C10119" s="351">
        <v>1264.0</v>
      </c>
      <c r="D10119" s="130">
        <v>45636.0</v>
      </c>
      <c r="E10119" s="73" t="s">
        <v>2512</v>
      </c>
      <c r="F10119" s="130" t="s">
        <v>2513</v>
      </c>
      <c r="G10119" s="73" t="s">
        <v>2253</v>
      </c>
      <c r="H10119" s="169" t="s">
        <v>7927</v>
      </c>
      <c r="I10119" s="287"/>
      <c r="J10119" s="21"/>
      <c r="K10119" s="21"/>
      <c r="L10119" s="21"/>
      <c r="M10119" s="21"/>
      <c r="N10119" s="22">
        <f t="shared" si="2"/>
        <v>46206</v>
      </c>
      <c r="O10119" s="23">
        <f>'RESOLUCIONES EPG'!$N10119-'RESOLUCIONES EPG'!$D10119</f>
        <v>570</v>
      </c>
    </row>
    <row r="10120" ht="15.75" customHeight="1">
      <c r="B10120" s="21"/>
      <c r="C10120" s="351">
        <v>1265.0</v>
      </c>
      <c r="D10120" s="178">
        <v>45636.0</v>
      </c>
      <c r="E10120" s="73" t="s">
        <v>12074</v>
      </c>
      <c r="F10120" s="130" t="s">
        <v>10072</v>
      </c>
      <c r="G10120" s="73" t="s">
        <v>131</v>
      </c>
      <c r="H10120" s="169"/>
      <c r="I10120" s="287"/>
      <c r="J10120" s="21"/>
      <c r="K10120" s="21"/>
      <c r="L10120" s="21"/>
      <c r="M10120" s="21"/>
      <c r="N10120" s="22">
        <f t="shared" si="2"/>
        <v>46206</v>
      </c>
      <c r="O10120" s="23">
        <f>'RESOLUCIONES EPG'!$N10120-'RESOLUCIONES EPG'!$D10120</f>
        <v>570</v>
      </c>
    </row>
    <row r="10121" ht="15.75" customHeight="1">
      <c r="B10121" s="21"/>
      <c r="C10121" s="351">
        <v>1266.0</v>
      </c>
      <c r="D10121" s="130">
        <v>45636.0</v>
      </c>
      <c r="E10121" s="73" t="s">
        <v>3187</v>
      </c>
      <c r="F10121" s="130" t="s">
        <v>11697</v>
      </c>
      <c r="G10121" s="73" t="s">
        <v>131</v>
      </c>
      <c r="H10121" s="169"/>
      <c r="I10121" s="287"/>
      <c r="J10121" s="21"/>
      <c r="K10121" s="21"/>
      <c r="L10121" s="21"/>
      <c r="M10121" s="21"/>
      <c r="N10121" s="22">
        <f t="shared" si="2"/>
        <v>46206</v>
      </c>
      <c r="O10121" s="23">
        <f>'RESOLUCIONES EPG'!$N10121-'RESOLUCIONES EPG'!$D10121</f>
        <v>570</v>
      </c>
    </row>
    <row r="10122" ht="15.75" customHeight="1">
      <c r="B10122" s="21"/>
      <c r="C10122" s="351">
        <v>1267.0</v>
      </c>
      <c r="D10122" s="130">
        <v>45637.0</v>
      </c>
      <c r="E10122" s="73" t="s">
        <v>10130</v>
      </c>
      <c r="F10122" s="130" t="s">
        <v>10203</v>
      </c>
      <c r="G10122" s="73" t="s">
        <v>1624</v>
      </c>
      <c r="H10122" s="169"/>
      <c r="I10122" s="287"/>
      <c r="J10122" s="21"/>
      <c r="K10122" s="21"/>
      <c r="L10122" s="21"/>
      <c r="M10122" s="21"/>
      <c r="N10122" s="22">
        <f t="shared" si="2"/>
        <v>46206</v>
      </c>
      <c r="O10122" s="23">
        <f>'RESOLUCIONES EPG'!$N10122-'RESOLUCIONES EPG'!$D10122</f>
        <v>569</v>
      </c>
    </row>
    <row r="10123" ht="15.75" customHeight="1">
      <c r="B10123" s="21"/>
      <c r="C10123" s="351">
        <v>1268.0</v>
      </c>
      <c r="D10123" s="130">
        <v>45637.0</v>
      </c>
      <c r="E10123" s="73" t="s">
        <v>11927</v>
      </c>
      <c r="F10123" s="130" t="s">
        <v>2693</v>
      </c>
      <c r="G10123" s="73" t="s">
        <v>1624</v>
      </c>
      <c r="H10123" s="169"/>
      <c r="I10123" s="287"/>
      <c r="J10123" s="21"/>
      <c r="K10123" s="21"/>
      <c r="L10123" s="21"/>
      <c r="M10123" s="21"/>
      <c r="N10123" s="22">
        <f t="shared" si="2"/>
        <v>46206</v>
      </c>
      <c r="O10123" s="23">
        <f>'RESOLUCIONES EPG'!$N10123-'RESOLUCIONES EPG'!$D10123</f>
        <v>569</v>
      </c>
    </row>
    <row r="10124" ht="15.75" customHeight="1">
      <c r="B10124" s="21"/>
      <c r="C10124" s="351">
        <v>1269.0</v>
      </c>
      <c r="D10124" s="130">
        <v>45637.0</v>
      </c>
      <c r="E10124" s="73" t="s">
        <v>9251</v>
      </c>
      <c r="F10124" s="130" t="s">
        <v>9252</v>
      </c>
      <c r="G10124" s="73" t="s">
        <v>1593</v>
      </c>
      <c r="H10124" s="253">
        <v>45644.0</v>
      </c>
      <c r="I10124" s="287"/>
      <c r="J10124" s="21"/>
      <c r="K10124" s="21"/>
      <c r="L10124" s="21"/>
      <c r="M10124" s="21"/>
      <c r="N10124" s="22">
        <f t="shared" si="2"/>
        <v>46206</v>
      </c>
      <c r="O10124" s="23">
        <f>'RESOLUCIONES EPG'!$N10124-'RESOLUCIONES EPG'!$D10124</f>
        <v>569</v>
      </c>
    </row>
    <row r="10125" ht="15.75" customHeight="1">
      <c r="B10125" s="21"/>
      <c r="C10125" s="351">
        <v>1270.0</v>
      </c>
      <c r="D10125" s="130">
        <v>45637.0</v>
      </c>
      <c r="E10125" s="73" t="s">
        <v>10720</v>
      </c>
      <c r="F10125" s="130" t="s">
        <v>10721</v>
      </c>
      <c r="G10125" s="73" t="s">
        <v>1593</v>
      </c>
      <c r="H10125" s="253">
        <v>45644.0</v>
      </c>
      <c r="I10125" s="287"/>
      <c r="J10125" s="21"/>
      <c r="K10125" s="21"/>
      <c r="L10125" s="21"/>
      <c r="M10125" s="21"/>
      <c r="N10125" s="22">
        <f t="shared" si="2"/>
        <v>46206</v>
      </c>
      <c r="O10125" s="23">
        <f>'RESOLUCIONES EPG'!$N10125-'RESOLUCIONES EPG'!$D10125</f>
        <v>569</v>
      </c>
    </row>
    <row r="10126" ht="15.75" customHeight="1">
      <c r="B10126" s="21"/>
      <c r="C10126" s="351">
        <v>1271.0</v>
      </c>
      <c r="D10126" s="130">
        <v>45638.0</v>
      </c>
      <c r="E10126" s="73" t="s">
        <v>11480</v>
      </c>
      <c r="F10126" s="130" t="s">
        <v>7576</v>
      </c>
      <c r="G10126" s="73" t="s">
        <v>18</v>
      </c>
      <c r="H10126" s="169" t="s">
        <v>12075</v>
      </c>
      <c r="I10126" s="287"/>
      <c r="J10126" s="21"/>
      <c r="K10126" s="21"/>
      <c r="L10126" s="21"/>
      <c r="M10126" s="21"/>
      <c r="N10126" s="22">
        <f t="shared" si="2"/>
        <v>46206</v>
      </c>
      <c r="O10126" s="23">
        <f>'RESOLUCIONES EPG'!$N10126-'RESOLUCIONES EPG'!$D10126</f>
        <v>568</v>
      </c>
    </row>
    <row r="10127" ht="15.75" customHeight="1">
      <c r="B10127" s="21"/>
      <c r="C10127" s="351">
        <v>1272.0</v>
      </c>
      <c r="D10127" s="130">
        <v>45639.0</v>
      </c>
      <c r="E10127" s="73" t="s">
        <v>4085</v>
      </c>
      <c r="F10127" s="130" t="s">
        <v>11654</v>
      </c>
      <c r="G10127" s="73" t="s">
        <v>1593</v>
      </c>
      <c r="H10127" s="253">
        <v>45645.0</v>
      </c>
      <c r="I10127" s="287"/>
      <c r="J10127" s="21"/>
      <c r="K10127" s="21"/>
      <c r="L10127" s="21"/>
      <c r="M10127" s="21"/>
      <c r="N10127" s="22">
        <f t="shared" si="2"/>
        <v>46206</v>
      </c>
      <c r="O10127" s="23">
        <f>'RESOLUCIONES EPG'!$N10127-'RESOLUCIONES EPG'!$D10127</f>
        <v>567</v>
      </c>
    </row>
    <row r="10128" ht="15.75" customHeight="1">
      <c r="B10128" s="21"/>
      <c r="C10128" s="351">
        <v>1273.0</v>
      </c>
      <c r="D10128" s="130">
        <v>45639.0</v>
      </c>
      <c r="E10128" s="73" t="s">
        <v>2688</v>
      </c>
      <c r="F10128" s="130" t="s">
        <v>11836</v>
      </c>
      <c r="G10128" s="73" t="s">
        <v>1593</v>
      </c>
      <c r="H10128" s="253">
        <v>45645.0</v>
      </c>
      <c r="I10128" s="287"/>
      <c r="J10128" s="21"/>
      <c r="K10128" s="21"/>
      <c r="L10128" s="21"/>
      <c r="M10128" s="21"/>
      <c r="N10128" s="22">
        <f t="shared" si="2"/>
        <v>46206</v>
      </c>
      <c r="O10128" s="23">
        <f>'RESOLUCIONES EPG'!$N10128-'RESOLUCIONES EPG'!$D10128</f>
        <v>567</v>
      </c>
    </row>
    <row r="10129" ht="15.75" customHeight="1">
      <c r="B10129" s="21"/>
      <c r="C10129" s="351">
        <v>1274.0</v>
      </c>
      <c r="D10129" s="130">
        <v>45642.0</v>
      </c>
      <c r="E10129" s="73" t="s">
        <v>9226</v>
      </c>
      <c r="F10129" s="130" t="s">
        <v>9227</v>
      </c>
      <c r="G10129" s="73" t="s">
        <v>1593</v>
      </c>
      <c r="H10129" s="253">
        <v>45652.0</v>
      </c>
      <c r="I10129" s="287"/>
      <c r="J10129" s="21"/>
      <c r="K10129" s="21"/>
      <c r="L10129" s="21"/>
      <c r="M10129" s="21"/>
      <c r="N10129" s="22">
        <f t="shared" si="2"/>
        <v>46206</v>
      </c>
      <c r="O10129" s="23">
        <f>'RESOLUCIONES EPG'!$N10129-'RESOLUCIONES EPG'!$D10129</f>
        <v>564</v>
      </c>
    </row>
    <row r="10130" ht="15.75" customHeight="1">
      <c r="B10130" s="21"/>
      <c r="C10130" s="351">
        <v>1275.0</v>
      </c>
      <c r="D10130" s="130">
        <v>45642.0</v>
      </c>
      <c r="E10130" s="73" t="s">
        <v>9582</v>
      </c>
      <c r="F10130" s="130" t="s">
        <v>9583</v>
      </c>
      <c r="G10130" s="73" t="s">
        <v>1593</v>
      </c>
      <c r="H10130" s="253">
        <v>45642.0</v>
      </c>
      <c r="I10130" s="287"/>
      <c r="J10130" s="21"/>
      <c r="K10130" s="21"/>
      <c r="L10130" s="21"/>
      <c r="M10130" s="21"/>
      <c r="N10130" s="22">
        <f t="shared" si="2"/>
        <v>46206</v>
      </c>
      <c r="O10130" s="23">
        <f>'RESOLUCIONES EPG'!$N10130-'RESOLUCIONES EPG'!$D10130</f>
        <v>564</v>
      </c>
    </row>
    <row r="10131" ht="15.75" customHeight="1">
      <c r="B10131" s="21"/>
      <c r="C10131" s="351">
        <v>1276.0</v>
      </c>
      <c r="D10131" s="130">
        <v>45642.0</v>
      </c>
      <c r="E10131" s="73" t="s">
        <v>7575</v>
      </c>
      <c r="F10131" s="130" t="s">
        <v>11019</v>
      </c>
      <c r="G10131" s="73" t="s">
        <v>1593</v>
      </c>
      <c r="H10131" s="253">
        <v>45653.0</v>
      </c>
      <c r="I10131" s="287"/>
      <c r="J10131" s="21"/>
      <c r="K10131" s="21"/>
      <c r="L10131" s="21"/>
      <c r="M10131" s="21"/>
      <c r="N10131" s="22">
        <f t="shared" si="2"/>
        <v>46206</v>
      </c>
      <c r="O10131" s="23">
        <f>'RESOLUCIONES EPG'!$N10131-'RESOLUCIONES EPG'!$D10131</f>
        <v>564</v>
      </c>
    </row>
    <row r="10132" ht="15.75" customHeight="1">
      <c r="B10132" s="21"/>
      <c r="C10132" s="351">
        <v>1277.0</v>
      </c>
      <c r="D10132" s="130">
        <v>45642.0</v>
      </c>
      <c r="E10132" s="73" t="s">
        <v>2265</v>
      </c>
      <c r="F10132" s="130" t="s">
        <v>12076</v>
      </c>
      <c r="G10132" s="73" t="s">
        <v>8629</v>
      </c>
      <c r="H10132" s="169"/>
      <c r="I10132" s="287"/>
      <c r="J10132" s="21"/>
      <c r="K10132" s="21"/>
      <c r="L10132" s="21"/>
      <c r="M10132" s="21"/>
      <c r="N10132" s="22">
        <f t="shared" si="2"/>
        <v>46206</v>
      </c>
      <c r="O10132" s="23">
        <f>'RESOLUCIONES EPG'!$N10132-'RESOLUCIONES EPG'!$D10132</f>
        <v>564</v>
      </c>
    </row>
    <row r="10133" ht="15.75" customHeight="1">
      <c r="B10133" s="21"/>
      <c r="C10133" s="351">
        <v>1278.0</v>
      </c>
      <c r="D10133" s="130">
        <v>45642.0</v>
      </c>
      <c r="E10133" s="73" t="s">
        <v>11183</v>
      </c>
      <c r="F10133" s="130" t="s">
        <v>8561</v>
      </c>
      <c r="G10133" s="73" t="s">
        <v>8629</v>
      </c>
      <c r="H10133" s="169"/>
      <c r="I10133" s="287"/>
      <c r="J10133" s="21"/>
      <c r="K10133" s="21"/>
      <c r="L10133" s="21"/>
      <c r="M10133" s="21"/>
      <c r="N10133" s="22">
        <f t="shared" si="2"/>
        <v>46206</v>
      </c>
      <c r="O10133" s="23">
        <f>'RESOLUCIONES EPG'!$N10133-'RESOLUCIONES EPG'!$D10133</f>
        <v>564</v>
      </c>
    </row>
    <row r="10134" ht="15.75" customHeight="1">
      <c r="B10134" s="21"/>
      <c r="C10134" s="351">
        <v>1279.0</v>
      </c>
      <c r="D10134" s="130">
        <v>45642.0</v>
      </c>
      <c r="E10134" s="73" t="s">
        <v>9977</v>
      </c>
      <c r="F10134" s="130" t="s">
        <v>9978</v>
      </c>
      <c r="G10134" s="73" t="s">
        <v>8629</v>
      </c>
      <c r="H10134" s="169"/>
      <c r="I10134" s="287"/>
      <c r="J10134" s="21"/>
      <c r="K10134" s="21"/>
      <c r="L10134" s="21"/>
      <c r="M10134" s="21"/>
      <c r="N10134" s="22">
        <f t="shared" si="2"/>
        <v>46206</v>
      </c>
      <c r="O10134" s="23">
        <f>'RESOLUCIONES EPG'!$N10134-'RESOLUCIONES EPG'!$D10134</f>
        <v>564</v>
      </c>
    </row>
    <row r="10135" ht="15.75" customHeight="1">
      <c r="B10135" s="21"/>
      <c r="C10135" s="351">
        <v>1280.0</v>
      </c>
      <c r="D10135" s="130">
        <v>45642.0</v>
      </c>
      <c r="E10135" s="73" t="s">
        <v>9593</v>
      </c>
      <c r="F10135" s="130" t="s">
        <v>9660</v>
      </c>
      <c r="G10135" s="73" t="s">
        <v>2253</v>
      </c>
      <c r="H10135" s="169" t="s">
        <v>12077</v>
      </c>
      <c r="I10135" s="287"/>
      <c r="J10135" s="21"/>
      <c r="K10135" s="21"/>
      <c r="L10135" s="21"/>
      <c r="M10135" s="21"/>
      <c r="N10135" s="22">
        <f t="shared" si="2"/>
        <v>46206</v>
      </c>
      <c r="O10135" s="23">
        <f>'RESOLUCIONES EPG'!$N10135-'RESOLUCIONES EPG'!$D10135</f>
        <v>564</v>
      </c>
    </row>
    <row r="10136" ht="15.75" customHeight="1">
      <c r="B10136" s="21"/>
      <c r="C10136" s="351">
        <v>1281.0</v>
      </c>
      <c r="D10136" s="130">
        <v>45642.0</v>
      </c>
      <c r="E10136" s="73" t="s">
        <v>4895</v>
      </c>
      <c r="F10136" s="130" t="s">
        <v>4896</v>
      </c>
      <c r="G10136" s="73" t="s">
        <v>2253</v>
      </c>
      <c r="H10136" s="169" t="s">
        <v>11993</v>
      </c>
      <c r="I10136" s="287"/>
      <c r="J10136" s="21"/>
      <c r="K10136" s="21"/>
      <c r="L10136" s="21"/>
      <c r="M10136" s="21"/>
      <c r="N10136" s="22">
        <f t="shared" si="2"/>
        <v>46206</v>
      </c>
      <c r="O10136" s="23">
        <f>'RESOLUCIONES EPG'!$N10136-'RESOLUCIONES EPG'!$D10136</f>
        <v>564</v>
      </c>
    </row>
    <row r="10137" ht="15.75" customHeight="1">
      <c r="B10137" s="21"/>
      <c r="C10137" s="351">
        <v>1282.0</v>
      </c>
      <c r="D10137" s="130">
        <v>45643.0</v>
      </c>
      <c r="E10137" s="73" t="s">
        <v>12078</v>
      </c>
      <c r="F10137" s="130" t="s">
        <v>12079</v>
      </c>
      <c r="G10137" s="73" t="s">
        <v>18</v>
      </c>
      <c r="H10137" s="169" t="s">
        <v>12080</v>
      </c>
      <c r="I10137" s="287"/>
      <c r="J10137" s="21"/>
      <c r="K10137" s="21"/>
      <c r="L10137" s="21"/>
      <c r="M10137" s="21"/>
      <c r="N10137" s="22">
        <f t="shared" si="2"/>
        <v>46206</v>
      </c>
      <c r="O10137" s="23">
        <f>'RESOLUCIONES EPG'!$N10137-'RESOLUCIONES EPG'!$D10137</f>
        <v>563</v>
      </c>
    </row>
    <row r="10138" ht="15.75" customHeight="1">
      <c r="B10138" s="21"/>
      <c r="C10138" s="351">
        <v>1283.0</v>
      </c>
      <c r="D10138" s="130">
        <v>45643.0</v>
      </c>
      <c r="E10138" s="73" t="s">
        <v>12081</v>
      </c>
      <c r="F10138" s="130" t="s">
        <v>12082</v>
      </c>
      <c r="G10138" s="73" t="s">
        <v>18</v>
      </c>
      <c r="H10138" s="169" t="s">
        <v>4642</v>
      </c>
      <c r="I10138" s="287"/>
      <c r="J10138" s="21"/>
      <c r="K10138" s="21"/>
      <c r="L10138" s="21"/>
      <c r="M10138" s="21"/>
      <c r="N10138" s="22">
        <f t="shared" si="2"/>
        <v>46206</v>
      </c>
      <c r="O10138" s="23">
        <f>'RESOLUCIONES EPG'!$N10138-'RESOLUCIONES EPG'!$D10138</f>
        <v>563</v>
      </c>
    </row>
    <row r="10139" ht="15.75" customHeight="1">
      <c r="B10139" s="21"/>
      <c r="C10139" s="351">
        <v>1284.0</v>
      </c>
      <c r="D10139" s="130">
        <v>45643.0</v>
      </c>
      <c r="E10139" s="73" t="s">
        <v>7776</v>
      </c>
      <c r="F10139" s="130" t="s">
        <v>7777</v>
      </c>
      <c r="G10139" s="73" t="s">
        <v>1624</v>
      </c>
      <c r="H10139" s="169" t="s">
        <v>12071</v>
      </c>
      <c r="I10139" s="287"/>
      <c r="J10139" s="21"/>
      <c r="K10139" s="21"/>
      <c r="L10139" s="21"/>
      <c r="M10139" s="21"/>
      <c r="N10139" s="22">
        <f t="shared" si="2"/>
        <v>46206</v>
      </c>
      <c r="O10139" s="23">
        <f>'RESOLUCIONES EPG'!$N10139-'RESOLUCIONES EPG'!$D10139</f>
        <v>563</v>
      </c>
    </row>
    <row r="10140" ht="15.75" customHeight="1">
      <c r="B10140" s="21"/>
      <c r="C10140" s="351">
        <v>1285.0</v>
      </c>
      <c r="D10140" s="130">
        <v>45643.0</v>
      </c>
      <c r="E10140" s="73" t="s">
        <v>2054</v>
      </c>
      <c r="F10140" s="130" t="s">
        <v>455</v>
      </c>
      <c r="G10140" s="73" t="s">
        <v>1624</v>
      </c>
      <c r="H10140" s="169"/>
      <c r="I10140" s="287"/>
      <c r="J10140" s="21"/>
      <c r="K10140" s="21"/>
      <c r="L10140" s="21"/>
      <c r="M10140" s="21"/>
      <c r="N10140" s="22">
        <f t="shared" si="2"/>
        <v>46206</v>
      </c>
      <c r="O10140" s="23">
        <f>'RESOLUCIONES EPG'!$N10140-'RESOLUCIONES EPG'!$D10140</f>
        <v>563</v>
      </c>
    </row>
    <row r="10141" ht="15.75" customHeight="1">
      <c r="B10141" s="21"/>
      <c r="C10141" s="351">
        <v>1286.0</v>
      </c>
      <c r="D10141" s="130">
        <v>45643.0</v>
      </c>
      <c r="E10141" s="73" t="s">
        <v>10977</v>
      </c>
      <c r="F10141" s="130" t="s">
        <v>12058</v>
      </c>
      <c r="G10141" s="73" t="s">
        <v>1624</v>
      </c>
      <c r="H10141" s="169"/>
      <c r="I10141" s="287"/>
      <c r="J10141" s="21"/>
      <c r="K10141" s="21"/>
      <c r="L10141" s="21"/>
      <c r="M10141" s="21"/>
      <c r="N10141" s="22">
        <f t="shared" si="2"/>
        <v>46206</v>
      </c>
      <c r="O10141" s="23">
        <f>'RESOLUCIONES EPG'!$N10141-'RESOLUCIONES EPG'!$D10141</f>
        <v>563</v>
      </c>
    </row>
    <row r="10142" ht="15.75" customHeight="1">
      <c r="B10142" s="21"/>
      <c r="C10142" s="351">
        <v>1287.0</v>
      </c>
      <c r="D10142" s="130">
        <v>45643.0</v>
      </c>
      <c r="E10142" s="73" t="s">
        <v>11782</v>
      </c>
      <c r="F10142" s="130" t="s">
        <v>11783</v>
      </c>
      <c r="G10142" s="73" t="s">
        <v>1624</v>
      </c>
      <c r="H10142" s="169"/>
      <c r="I10142" s="287"/>
      <c r="J10142" s="21"/>
      <c r="K10142" s="21"/>
      <c r="L10142" s="21"/>
      <c r="M10142" s="21"/>
      <c r="N10142" s="22">
        <f t="shared" si="2"/>
        <v>46206</v>
      </c>
      <c r="O10142" s="23">
        <f>'RESOLUCIONES EPG'!$N10142-'RESOLUCIONES EPG'!$D10142</f>
        <v>563</v>
      </c>
    </row>
    <row r="10143" ht="15.75" customHeight="1">
      <c r="B10143" s="21"/>
      <c r="C10143" s="351">
        <v>1288.0</v>
      </c>
      <c r="D10143" s="130">
        <v>45643.0</v>
      </c>
      <c r="E10143" s="73" t="s">
        <v>9528</v>
      </c>
      <c r="F10143" s="130" t="s">
        <v>9529</v>
      </c>
      <c r="G10143" s="73" t="s">
        <v>1593</v>
      </c>
      <c r="H10143" s="365" t="s">
        <v>10731</v>
      </c>
      <c r="I10143" s="287"/>
      <c r="J10143" s="21"/>
      <c r="K10143" s="21"/>
      <c r="L10143" s="21"/>
      <c r="M10143" s="21"/>
      <c r="N10143" s="22">
        <f t="shared" si="2"/>
        <v>46206</v>
      </c>
      <c r="O10143" s="23">
        <f>'RESOLUCIONES EPG'!$N10143-'RESOLUCIONES EPG'!$D10143</f>
        <v>563</v>
      </c>
    </row>
    <row r="10144" ht="15.75" customHeight="1">
      <c r="B10144" s="21"/>
      <c r="C10144" s="351">
        <v>1289.0</v>
      </c>
      <c r="D10144" s="130">
        <v>45643.0</v>
      </c>
      <c r="E10144" s="73" t="s">
        <v>11636</v>
      </c>
      <c r="F10144" s="130" t="s">
        <v>10165</v>
      </c>
      <c r="G10144" s="73" t="s">
        <v>1593</v>
      </c>
      <c r="H10144" s="253">
        <v>45653.0</v>
      </c>
      <c r="I10144" s="287"/>
      <c r="J10144" s="21"/>
      <c r="K10144" s="21"/>
      <c r="L10144" s="21"/>
      <c r="M10144" s="21"/>
      <c r="N10144" s="22">
        <f t="shared" si="2"/>
        <v>46206</v>
      </c>
      <c r="O10144" s="23">
        <f>'RESOLUCIONES EPG'!$N10144-'RESOLUCIONES EPG'!$D10144</f>
        <v>563</v>
      </c>
    </row>
    <row r="10145" ht="15.75" customHeight="1">
      <c r="B10145" s="21"/>
      <c r="C10145" s="351">
        <v>1290.0</v>
      </c>
      <c r="D10145" s="130">
        <v>45644.0</v>
      </c>
      <c r="E10145" s="73" t="s">
        <v>9488</v>
      </c>
      <c r="F10145" s="130" t="s">
        <v>9809</v>
      </c>
      <c r="G10145" s="73" t="s">
        <v>11612</v>
      </c>
      <c r="H10145" s="169"/>
      <c r="I10145" s="287"/>
      <c r="J10145" s="21"/>
      <c r="K10145" s="21"/>
      <c r="L10145" s="21"/>
      <c r="M10145" s="21"/>
      <c r="N10145" s="22">
        <f t="shared" si="2"/>
        <v>46206</v>
      </c>
      <c r="O10145" s="23">
        <f>'RESOLUCIONES EPG'!$N10145-'RESOLUCIONES EPG'!$D10145</f>
        <v>562</v>
      </c>
    </row>
    <row r="10146" ht="15.75" customHeight="1">
      <c r="B10146" s="21"/>
      <c r="C10146" s="351">
        <v>1291.0</v>
      </c>
      <c r="D10146" s="130">
        <v>45644.0</v>
      </c>
      <c r="E10146" s="73" t="s">
        <v>12083</v>
      </c>
      <c r="F10146" s="130" t="s">
        <v>12084</v>
      </c>
      <c r="G10146" s="73" t="s">
        <v>18</v>
      </c>
      <c r="H10146" s="169" t="s">
        <v>12085</v>
      </c>
      <c r="I10146" s="287"/>
      <c r="J10146" s="21"/>
      <c r="K10146" s="21"/>
      <c r="L10146" s="21"/>
      <c r="M10146" s="21"/>
      <c r="N10146" s="22">
        <f t="shared" si="2"/>
        <v>46206</v>
      </c>
      <c r="O10146" s="23">
        <f>'RESOLUCIONES EPG'!$N10146-'RESOLUCIONES EPG'!$D10146</f>
        <v>562</v>
      </c>
    </row>
    <row r="10147" ht="15.75" customHeight="1">
      <c r="B10147" s="21"/>
      <c r="C10147" s="351">
        <v>1292.0</v>
      </c>
      <c r="D10147" s="130">
        <v>45644.0</v>
      </c>
      <c r="E10147" s="73" t="s">
        <v>12086</v>
      </c>
      <c r="F10147" s="130" t="s">
        <v>12087</v>
      </c>
      <c r="G10147" s="73" t="s">
        <v>18</v>
      </c>
      <c r="H10147" s="169" t="s">
        <v>11665</v>
      </c>
      <c r="I10147" s="287"/>
      <c r="J10147" s="21"/>
      <c r="K10147" s="21"/>
      <c r="L10147" s="21"/>
      <c r="M10147" s="21"/>
      <c r="N10147" s="22">
        <f t="shared" si="2"/>
        <v>46206</v>
      </c>
      <c r="O10147" s="23">
        <f>'RESOLUCIONES EPG'!$N10147-'RESOLUCIONES EPG'!$D10147</f>
        <v>562</v>
      </c>
    </row>
    <row r="10148" ht="15.75" customHeight="1">
      <c r="B10148" s="21"/>
      <c r="C10148" s="351">
        <v>1293.0</v>
      </c>
      <c r="D10148" s="130">
        <v>45644.0</v>
      </c>
      <c r="E10148" s="73" t="s">
        <v>12088</v>
      </c>
      <c r="F10148" s="130" t="s">
        <v>12089</v>
      </c>
      <c r="G10148" s="73" t="s">
        <v>18</v>
      </c>
      <c r="H10148" s="169" t="s">
        <v>12090</v>
      </c>
      <c r="I10148" s="287"/>
      <c r="J10148" s="21"/>
      <c r="K10148" s="21"/>
      <c r="L10148" s="21"/>
      <c r="M10148" s="21"/>
      <c r="N10148" s="22">
        <f t="shared" si="2"/>
        <v>46206</v>
      </c>
      <c r="O10148" s="23">
        <f>'RESOLUCIONES EPG'!$N10148-'RESOLUCIONES EPG'!$D10148</f>
        <v>562</v>
      </c>
    </row>
    <row r="10149" ht="15.75" customHeight="1">
      <c r="B10149" s="21"/>
      <c r="C10149" s="351">
        <v>1294.0</v>
      </c>
      <c r="D10149" s="130">
        <v>45644.0</v>
      </c>
      <c r="E10149" s="73" t="s">
        <v>7354</v>
      </c>
      <c r="F10149" s="130" t="s">
        <v>12091</v>
      </c>
      <c r="G10149" s="73" t="s">
        <v>18</v>
      </c>
      <c r="H10149" s="169" t="s">
        <v>11724</v>
      </c>
      <c r="I10149" s="287"/>
      <c r="J10149" s="21"/>
      <c r="K10149" s="21"/>
      <c r="L10149" s="21"/>
      <c r="M10149" s="21"/>
      <c r="N10149" s="22">
        <f t="shared" si="2"/>
        <v>46206</v>
      </c>
      <c r="O10149" s="23">
        <f>'RESOLUCIONES EPG'!$N10149-'RESOLUCIONES EPG'!$D10149</f>
        <v>562</v>
      </c>
    </row>
    <row r="10150" ht="15.75" customHeight="1">
      <c r="B10150" s="21"/>
      <c r="C10150" s="351">
        <v>1295.0</v>
      </c>
      <c r="D10150" s="130">
        <v>45644.0</v>
      </c>
      <c r="E10150" s="73" t="s">
        <v>5119</v>
      </c>
      <c r="F10150" s="130" t="s">
        <v>5120</v>
      </c>
      <c r="G10150" s="73" t="s">
        <v>18</v>
      </c>
      <c r="H10150" s="169" t="s">
        <v>4853</v>
      </c>
      <c r="I10150" s="287"/>
      <c r="J10150" s="21"/>
      <c r="K10150" s="21"/>
      <c r="L10150" s="21"/>
      <c r="M10150" s="21"/>
      <c r="N10150" s="22">
        <f t="shared" si="2"/>
        <v>46206</v>
      </c>
      <c r="O10150" s="23">
        <f>'RESOLUCIONES EPG'!$N10150-'RESOLUCIONES EPG'!$D10150</f>
        <v>562</v>
      </c>
    </row>
    <row r="10151" ht="15.75" customHeight="1">
      <c r="B10151" s="21"/>
      <c r="C10151" s="351">
        <v>1296.0</v>
      </c>
      <c r="D10151" s="130">
        <v>45644.0</v>
      </c>
      <c r="E10151" s="73" t="s">
        <v>12092</v>
      </c>
      <c r="F10151" s="130" t="s">
        <v>12093</v>
      </c>
      <c r="G10151" s="73" t="s">
        <v>18</v>
      </c>
      <c r="H10151" s="169" t="s">
        <v>9991</v>
      </c>
      <c r="I10151" s="287"/>
      <c r="J10151" s="21"/>
      <c r="K10151" s="21"/>
      <c r="L10151" s="21"/>
      <c r="M10151" s="21"/>
      <c r="N10151" s="22">
        <f t="shared" si="2"/>
        <v>46206</v>
      </c>
      <c r="O10151" s="23">
        <f>'RESOLUCIONES EPG'!$N10151-'RESOLUCIONES EPG'!$D10151</f>
        <v>562</v>
      </c>
    </row>
    <row r="10152" ht="15.75" customHeight="1">
      <c r="B10152" s="21"/>
      <c r="C10152" s="351">
        <v>1297.0</v>
      </c>
      <c r="D10152" s="130">
        <v>45644.0</v>
      </c>
      <c r="E10152" s="73" t="s">
        <v>12094</v>
      </c>
      <c r="F10152" s="130" t="s">
        <v>12095</v>
      </c>
      <c r="G10152" s="73" t="s">
        <v>18</v>
      </c>
      <c r="H10152" s="169" t="s">
        <v>3529</v>
      </c>
      <c r="I10152" s="287"/>
      <c r="J10152" s="21"/>
      <c r="K10152" s="21"/>
      <c r="L10152" s="21"/>
      <c r="M10152" s="21"/>
      <c r="N10152" s="22">
        <f t="shared" si="2"/>
        <v>46206</v>
      </c>
      <c r="O10152" s="23">
        <f>'RESOLUCIONES EPG'!$N10152-'RESOLUCIONES EPG'!$D10152</f>
        <v>562</v>
      </c>
    </row>
    <row r="10153" ht="15.75" customHeight="1">
      <c r="B10153" s="21"/>
      <c r="C10153" s="351">
        <v>1298.0</v>
      </c>
      <c r="D10153" s="130">
        <v>45644.0</v>
      </c>
      <c r="E10153" s="73" t="s">
        <v>12096</v>
      </c>
      <c r="F10153" s="130" t="s">
        <v>12097</v>
      </c>
      <c r="G10153" s="73" t="s">
        <v>18</v>
      </c>
      <c r="H10153" s="169" t="s">
        <v>1407</v>
      </c>
      <c r="I10153" s="287"/>
      <c r="J10153" s="21"/>
      <c r="K10153" s="21"/>
      <c r="L10153" s="21"/>
      <c r="M10153" s="21"/>
      <c r="N10153" s="22">
        <f t="shared" si="2"/>
        <v>46206</v>
      </c>
      <c r="O10153" s="23">
        <f>'RESOLUCIONES EPG'!$N10153-'RESOLUCIONES EPG'!$D10153</f>
        <v>562</v>
      </c>
    </row>
    <row r="10154" ht="15.75" customHeight="1">
      <c r="B10154" s="21"/>
      <c r="C10154" s="351">
        <v>1299.0</v>
      </c>
      <c r="D10154" s="130">
        <v>45645.0</v>
      </c>
      <c r="E10154" s="73" t="s">
        <v>12098</v>
      </c>
      <c r="F10154" s="130" t="s">
        <v>5588</v>
      </c>
      <c r="G10154" s="73" t="s">
        <v>131</v>
      </c>
      <c r="H10154" s="169"/>
      <c r="I10154" s="287"/>
      <c r="J10154" s="21"/>
      <c r="K10154" s="21"/>
      <c r="L10154" s="21"/>
      <c r="M10154" s="21"/>
      <c r="N10154" s="22">
        <f t="shared" si="2"/>
        <v>46206</v>
      </c>
      <c r="O10154" s="23">
        <f>'RESOLUCIONES EPG'!$N10154-'RESOLUCIONES EPG'!$D10154</f>
        <v>561</v>
      </c>
    </row>
    <row r="10155" ht="15.75" customHeight="1">
      <c r="B10155" s="21"/>
      <c r="C10155" s="351">
        <v>1300.0</v>
      </c>
      <c r="D10155" s="130">
        <v>45645.0</v>
      </c>
      <c r="E10155" s="73" t="s">
        <v>3609</v>
      </c>
      <c r="F10155" s="130" t="s">
        <v>12051</v>
      </c>
      <c r="G10155" s="73" t="s">
        <v>131</v>
      </c>
      <c r="H10155" s="169"/>
      <c r="I10155" s="287"/>
      <c r="J10155" s="21"/>
      <c r="K10155" s="21"/>
      <c r="L10155" s="21"/>
      <c r="M10155" s="21"/>
      <c r="N10155" s="22">
        <f t="shared" si="2"/>
        <v>46206</v>
      </c>
      <c r="O10155" s="23">
        <f>'RESOLUCIONES EPG'!$N10155-'RESOLUCIONES EPG'!$D10155</f>
        <v>561</v>
      </c>
    </row>
    <row r="10156" ht="15.75" customHeight="1">
      <c r="B10156" s="21"/>
      <c r="C10156" s="351">
        <v>1301.0</v>
      </c>
      <c r="D10156" s="130">
        <v>45645.0</v>
      </c>
      <c r="E10156" s="73" t="s">
        <v>9276</v>
      </c>
      <c r="F10156" s="130" t="s">
        <v>9277</v>
      </c>
      <c r="G10156" s="73" t="s">
        <v>131</v>
      </c>
      <c r="H10156" s="169"/>
      <c r="I10156" s="287"/>
      <c r="J10156" s="21"/>
      <c r="K10156" s="21"/>
      <c r="L10156" s="21"/>
      <c r="M10156" s="21"/>
      <c r="N10156" s="22">
        <f t="shared" si="2"/>
        <v>46206</v>
      </c>
      <c r="O10156" s="23">
        <f>'RESOLUCIONES EPG'!$N10156-'RESOLUCIONES EPG'!$D10156</f>
        <v>561</v>
      </c>
    </row>
    <row r="10157" ht="15.75" customHeight="1">
      <c r="B10157" s="21"/>
      <c r="C10157" s="351">
        <v>1302.0</v>
      </c>
      <c r="D10157" s="130">
        <v>45645.0</v>
      </c>
      <c r="E10157" s="73" t="s">
        <v>3801</v>
      </c>
      <c r="F10157" s="130" t="s">
        <v>11089</v>
      </c>
      <c r="G10157" s="73" t="s">
        <v>131</v>
      </c>
      <c r="H10157" s="169"/>
      <c r="I10157" s="287"/>
      <c r="J10157" s="21"/>
      <c r="K10157" s="21"/>
      <c r="L10157" s="21"/>
      <c r="M10157" s="21"/>
      <c r="N10157" s="22">
        <f t="shared" si="2"/>
        <v>46206</v>
      </c>
      <c r="O10157" s="23">
        <f>'RESOLUCIONES EPG'!$N10157-'RESOLUCIONES EPG'!$D10157</f>
        <v>561</v>
      </c>
    </row>
    <row r="10158" ht="15.75" customHeight="1">
      <c r="B10158" s="21"/>
      <c r="C10158" s="351">
        <v>1303.0</v>
      </c>
      <c r="D10158" s="130">
        <v>45645.0</v>
      </c>
      <c r="E10158" s="73" t="s">
        <v>12099</v>
      </c>
      <c r="F10158" s="130" t="s">
        <v>12079</v>
      </c>
      <c r="G10158" s="73" t="s">
        <v>2751</v>
      </c>
      <c r="H10158" s="169"/>
      <c r="I10158" s="287"/>
      <c r="J10158" s="21"/>
      <c r="K10158" s="21"/>
      <c r="L10158" s="21"/>
      <c r="M10158" s="21"/>
      <c r="N10158" s="22">
        <f t="shared" si="2"/>
        <v>46206</v>
      </c>
      <c r="O10158" s="23">
        <f>'RESOLUCIONES EPG'!$N10158-'RESOLUCIONES EPG'!$D10158</f>
        <v>561</v>
      </c>
    </row>
    <row r="10159" ht="15.75" customHeight="1">
      <c r="B10159" s="21"/>
      <c r="C10159" s="351">
        <v>1304.0</v>
      </c>
      <c r="D10159" s="130">
        <v>45645.0</v>
      </c>
      <c r="E10159" s="73"/>
      <c r="F10159" s="130"/>
      <c r="G10159" s="73"/>
      <c r="H10159" s="169"/>
      <c r="I10159" s="287"/>
      <c r="J10159" s="21"/>
      <c r="K10159" s="21"/>
      <c r="L10159" s="21"/>
      <c r="M10159" s="21"/>
      <c r="N10159" s="22">
        <f t="shared" si="2"/>
        <v>46206</v>
      </c>
      <c r="O10159" s="23">
        <f>'RESOLUCIONES EPG'!$N10159-'RESOLUCIONES EPG'!$D10159</f>
        <v>561</v>
      </c>
    </row>
    <row r="10160" ht="15.75" customHeight="1">
      <c r="B10160" s="21"/>
      <c r="C10160" s="351">
        <v>1305.0</v>
      </c>
      <c r="D10160" s="130">
        <v>45646.0</v>
      </c>
      <c r="E10160" s="73" t="s">
        <v>12100</v>
      </c>
      <c r="F10160" s="130"/>
      <c r="G10160" s="73" t="s">
        <v>12101</v>
      </c>
      <c r="H10160" s="169"/>
      <c r="I10160" s="287"/>
      <c r="J10160" s="21"/>
      <c r="K10160" s="21"/>
      <c r="L10160" s="21"/>
      <c r="M10160" s="21"/>
      <c r="N10160" s="22">
        <f t="shared" si="2"/>
        <v>46206</v>
      </c>
      <c r="O10160" s="23">
        <f>'RESOLUCIONES EPG'!$N10160-'RESOLUCIONES EPG'!$D10160</f>
        <v>560</v>
      </c>
    </row>
    <row r="10161" ht="15.75" customHeight="1">
      <c r="B10161" s="21"/>
      <c r="C10161" s="351">
        <v>1306.0</v>
      </c>
      <c r="D10161" s="178">
        <v>45652.0</v>
      </c>
      <c r="E10161" s="73" t="s">
        <v>3968</v>
      </c>
      <c r="F10161" s="130" t="s">
        <v>10832</v>
      </c>
      <c r="G10161" s="73" t="s">
        <v>2253</v>
      </c>
      <c r="H10161" s="169"/>
      <c r="I10161" s="287"/>
      <c r="J10161" s="21"/>
      <c r="K10161" s="21"/>
      <c r="L10161" s="21"/>
      <c r="M10161" s="21"/>
      <c r="N10161" s="22">
        <f t="shared" si="2"/>
        <v>46206</v>
      </c>
      <c r="O10161" s="23">
        <f>'RESOLUCIONES EPG'!$N10161-'RESOLUCIONES EPG'!$D10161</f>
        <v>554</v>
      </c>
    </row>
    <row r="10162" ht="15.75" customHeight="1">
      <c r="B10162" s="21"/>
      <c r="C10162" s="351">
        <v>1307.0</v>
      </c>
      <c r="D10162" s="130">
        <v>45653.0</v>
      </c>
      <c r="E10162" s="73" t="s">
        <v>11903</v>
      </c>
      <c r="F10162" s="130" t="s">
        <v>11734</v>
      </c>
      <c r="G10162" s="73" t="s">
        <v>1624</v>
      </c>
      <c r="H10162" s="169"/>
      <c r="I10162" s="287"/>
      <c r="J10162" s="21"/>
      <c r="K10162" s="21"/>
      <c r="L10162" s="21"/>
      <c r="M10162" s="21"/>
      <c r="N10162" s="22">
        <f t="shared" si="2"/>
        <v>46206</v>
      </c>
      <c r="O10162" s="23">
        <f>'RESOLUCIONES EPG'!$N10162-'RESOLUCIONES EPG'!$D10162</f>
        <v>553</v>
      </c>
    </row>
    <row r="10163" ht="15.75" customHeight="1">
      <c r="B10163" s="21"/>
      <c r="C10163" s="351">
        <v>1308.0</v>
      </c>
      <c r="D10163" s="130">
        <v>45653.0</v>
      </c>
      <c r="E10163" s="73" t="s">
        <v>6307</v>
      </c>
      <c r="F10163" s="130" t="s">
        <v>10356</v>
      </c>
      <c r="G10163" s="73" t="s">
        <v>1624</v>
      </c>
      <c r="H10163" s="169"/>
      <c r="I10163" s="287"/>
      <c r="J10163" s="21"/>
      <c r="K10163" s="21"/>
      <c r="L10163" s="21"/>
      <c r="M10163" s="21"/>
      <c r="N10163" s="22">
        <f t="shared" si="2"/>
        <v>46206</v>
      </c>
      <c r="O10163" s="23">
        <f>'RESOLUCIONES EPG'!$N10163-'RESOLUCIONES EPG'!$D10163</f>
        <v>553</v>
      </c>
    </row>
    <row r="10164" ht="15.75" customHeight="1">
      <c r="B10164" s="21"/>
      <c r="C10164" s="351">
        <v>1309.0</v>
      </c>
      <c r="D10164" s="130">
        <v>45653.0</v>
      </c>
      <c r="E10164" s="73" t="s">
        <v>12102</v>
      </c>
      <c r="F10164" s="130" t="s">
        <v>11980</v>
      </c>
      <c r="G10164" s="73" t="s">
        <v>1624</v>
      </c>
      <c r="H10164" s="169"/>
      <c r="I10164" s="287"/>
      <c r="J10164" s="21"/>
      <c r="K10164" s="21"/>
      <c r="L10164" s="21"/>
      <c r="M10164" s="21"/>
      <c r="N10164" s="22">
        <f t="shared" si="2"/>
        <v>46206</v>
      </c>
      <c r="O10164" s="23">
        <f>'RESOLUCIONES EPG'!$N10164-'RESOLUCIONES EPG'!$D10164</f>
        <v>553</v>
      </c>
    </row>
    <row r="10165" ht="15.75" customHeight="1">
      <c r="B10165" s="21"/>
      <c r="C10165" s="351">
        <v>1310.0</v>
      </c>
      <c r="D10165" s="130">
        <v>45653.0</v>
      </c>
      <c r="E10165" s="73"/>
      <c r="F10165" s="130"/>
      <c r="G10165" s="73"/>
      <c r="H10165" s="169"/>
      <c r="I10165" s="287"/>
      <c r="J10165" s="21"/>
      <c r="K10165" s="21"/>
      <c r="L10165" s="21"/>
      <c r="M10165" s="21"/>
      <c r="N10165" s="22">
        <f t="shared" si="2"/>
        <v>46206</v>
      </c>
      <c r="O10165" s="23">
        <f>'RESOLUCIONES EPG'!$N10165-'RESOLUCIONES EPG'!$D10165</f>
        <v>553</v>
      </c>
    </row>
    <row r="10166" ht="15.75" customHeight="1">
      <c r="B10166" s="21"/>
      <c r="C10166" s="351">
        <v>1311.0</v>
      </c>
      <c r="D10166" s="130">
        <v>45656.0</v>
      </c>
      <c r="E10166" s="73" t="s">
        <v>1547</v>
      </c>
      <c r="F10166" s="130" t="s">
        <v>11342</v>
      </c>
      <c r="G10166" s="73" t="s">
        <v>1624</v>
      </c>
      <c r="H10166" s="169"/>
      <c r="I10166" s="287"/>
      <c r="J10166" s="21"/>
      <c r="K10166" s="21"/>
      <c r="L10166" s="21"/>
      <c r="M10166" s="21"/>
      <c r="N10166" s="22">
        <f t="shared" si="2"/>
        <v>46206</v>
      </c>
      <c r="O10166" s="23">
        <f>'RESOLUCIONES EPG'!$N10166-'RESOLUCIONES EPG'!$D10166</f>
        <v>550</v>
      </c>
    </row>
    <row r="10167" ht="15.75" customHeight="1">
      <c r="B10167" s="21"/>
      <c r="C10167" s="351">
        <v>1312.0</v>
      </c>
      <c r="D10167" s="130">
        <v>45656.0</v>
      </c>
      <c r="E10167" s="73" t="s">
        <v>1257</v>
      </c>
      <c r="F10167" s="130" t="s">
        <v>10293</v>
      </c>
      <c r="G10167" s="73" t="s">
        <v>1624</v>
      </c>
      <c r="H10167" s="169"/>
      <c r="I10167" s="287"/>
      <c r="J10167" s="21"/>
      <c r="K10167" s="21"/>
      <c r="L10167" s="21"/>
      <c r="M10167" s="21"/>
      <c r="N10167" s="22">
        <f t="shared" si="2"/>
        <v>46206</v>
      </c>
      <c r="O10167" s="23">
        <f>'RESOLUCIONES EPG'!$N10167-'RESOLUCIONES EPG'!$D10167</f>
        <v>550</v>
      </c>
    </row>
    <row r="10168" ht="15.75" customHeight="1">
      <c r="B10168" s="21"/>
      <c r="C10168" s="351">
        <v>1313.0</v>
      </c>
      <c r="D10168" s="130">
        <v>45656.0</v>
      </c>
      <c r="E10168" s="73" t="s">
        <v>11890</v>
      </c>
      <c r="F10168" s="130" t="s">
        <v>11755</v>
      </c>
      <c r="G10168" s="73" t="s">
        <v>1624</v>
      </c>
      <c r="H10168" s="169"/>
      <c r="I10168" s="287"/>
      <c r="J10168" s="21"/>
      <c r="K10168" s="21"/>
      <c r="L10168" s="21"/>
      <c r="M10168" s="21"/>
      <c r="N10168" s="22">
        <f t="shared" si="2"/>
        <v>46206</v>
      </c>
      <c r="O10168" s="23">
        <f>'RESOLUCIONES EPG'!$N10168-'RESOLUCIONES EPG'!$D10168</f>
        <v>550</v>
      </c>
    </row>
    <row r="10169" ht="15.75" customHeight="1">
      <c r="B10169" s="21"/>
      <c r="C10169" s="351">
        <v>1314.0</v>
      </c>
      <c r="D10169" s="130">
        <v>45656.0</v>
      </c>
      <c r="E10169" s="73" t="s">
        <v>6549</v>
      </c>
      <c r="F10169" s="130" t="s">
        <v>11322</v>
      </c>
      <c r="G10169" s="73" t="s">
        <v>1624</v>
      </c>
      <c r="H10169" s="169"/>
      <c r="I10169" s="287"/>
      <c r="J10169" s="21"/>
      <c r="K10169" s="21"/>
      <c r="L10169" s="21"/>
      <c r="M10169" s="21"/>
      <c r="N10169" s="22">
        <f t="shared" si="2"/>
        <v>46206</v>
      </c>
      <c r="O10169" s="23">
        <f>'RESOLUCIONES EPG'!$N10169-'RESOLUCIONES EPG'!$D10169</f>
        <v>550</v>
      </c>
    </row>
    <row r="10170" ht="15.75" customHeight="1">
      <c r="B10170" s="21"/>
      <c r="C10170" s="351">
        <v>1315.0</v>
      </c>
      <c r="D10170" s="130">
        <v>45656.0</v>
      </c>
      <c r="E10170" s="73" t="s">
        <v>11844</v>
      </c>
      <c r="F10170" s="130" t="s">
        <v>11845</v>
      </c>
      <c r="G10170" s="73" t="s">
        <v>1624</v>
      </c>
      <c r="H10170" s="169"/>
      <c r="I10170" s="287"/>
      <c r="J10170" s="21"/>
      <c r="K10170" s="21"/>
      <c r="L10170" s="21"/>
      <c r="M10170" s="21"/>
      <c r="N10170" s="22">
        <f t="shared" si="2"/>
        <v>46206</v>
      </c>
      <c r="O10170" s="23">
        <f>'RESOLUCIONES EPG'!$N10170-'RESOLUCIONES EPG'!$D10170</f>
        <v>550</v>
      </c>
    </row>
    <row r="10171" ht="15.75" customHeight="1">
      <c r="B10171" s="21"/>
      <c r="C10171" s="351">
        <v>1316.0</v>
      </c>
      <c r="D10171" s="130">
        <v>45656.0</v>
      </c>
      <c r="E10171" s="73" t="s">
        <v>7514</v>
      </c>
      <c r="F10171" s="130" t="s">
        <v>7515</v>
      </c>
      <c r="G10171" s="73" t="s">
        <v>1624</v>
      </c>
      <c r="H10171" s="169"/>
      <c r="I10171" s="287"/>
      <c r="J10171" s="21"/>
      <c r="K10171" s="21"/>
      <c r="L10171" s="21"/>
      <c r="M10171" s="21"/>
      <c r="N10171" s="22">
        <f t="shared" si="2"/>
        <v>46206</v>
      </c>
      <c r="O10171" s="23">
        <f>'RESOLUCIONES EPG'!$N10171-'RESOLUCIONES EPG'!$D10171</f>
        <v>550</v>
      </c>
    </row>
    <row r="10172" ht="15.75" customHeight="1">
      <c r="B10172" s="21"/>
      <c r="C10172" s="351">
        <v>1317.0</v>
      </c>
      <c r="D10172" s="130">
        <v>45656.0</v>
      </c>
      <c r="E10172" s="73" t="s">
        <v>11775</v>
      </c>
      <c r="F10172" s="130" t="s">
        <v>11776</v>
      </c>
      <c r="G10172" s="73" t="s">
        <v>1624</v>
      </c>
      <c r="H10172" s="169"/>
      <c r="I10172" s="287"/>
      <c r="J10172" s="21"/>
      <c r="K10172" s="21"/>
      <c r="L10172" s="21"/>
      <c r="M10172" s="21"/>
      <c r="N10172" s="22">
        <f t="shared" si="2"/>
        <v>46206</v>
      </c>
      <c r="O10172" s="23">
        <f>'RESOLUCIONES EPG'!$N10172-'RESOLUCIONES EPG'!$D10172</f>
        <v>550</v>
      </c>
    </row>
    <row r="10173" ht="15.75" customHeight="1">
      <c r="B10173" s="21"/>
      <c r="C10173" s="351">
        <v>1318.0</v>
      </c>
      <c r="D10173" s="178">
        <v>45656.0</v>
      </c>
      <c r="E10173" s="73" t="s">
        <v>12103</v>
      </c>
      <c r="F10173" s="130" t="s">
        <v>12104</v>
      </c>
      <c r="G10173" s="73" t="s">
        <v>2751</v>
      </c>
      <c r="H10173" s="169"/>
      <c r="I10173" s="287"/>
      <c r="J10173" s="21"/>
      <c r="K10173" s="21"/>
      <c r="L10173" s="21"/>
      <c r="M10173" s="21"/>
      <c r="N10173" s="22">
        <f t="shared" si="2"/>
        <v>46206</v>
      </c>
      <c r="O10173" s="23">
        <f>'RESOLUCIONES EPG'!$N10173-'RESOLUCIONES EPG'!$D10173</f>
        <v>550</v>
      </c>
    </row>
    <row r="10174" ht="15.75" customHeight="1">
      <c r="B10174" s="21"/>
      <c r="C10174" s="351">
        <v>1319.0</v>
      </c>
      <c r="D10174" s="130">
        <v>45656.0</v>
      </c>
      <c r="E10174" s="73"/>
      <c r="F10174" s="130"/>
      <c r="G10174" s="73"/>
      <c r="H10174" s="169"/>
      <c r="I10174" s="287"/>
      <c r="J10174" s="21"/>
      <c r="K10174" s="21"/>
      <c r="L10174" s="21"/>
      <c r="M10174" s="21"/>
      <c r="N10174" s="22">
        <f t="shared" si="2"/>
        <v>46206</v>
      </c>
      <c r="O10174" s="23">
        <f>'RESOLUCIONES EPG'!$N10174-'RESOLUCIONES EPG'!$D10174</f>
        <v>550</v>
      </c>
    </row>
    <row r="10175" ht="15.75" customHeight="1">
      <c r="B10175" s="21"/>
      <c r="C10175" s="351">
        <v>1320.0</v>
      </c>
      <c r="D10175" s="130">
        <v>45656.0</v>
      </c>
      <c r="E10175" s="73"/>
      <c r="F10175" s="130"/>
      <c r="G10175" s="73"/>
      <c r="H10175" s="169"/>
      <c r="I10175" s="287"/>
      <c r="J10175" s="21"/>
      <c r="K10175" s="21"/>
      <c r="L10175" s="21"/>
      <c r="M10175" s="21"/>
      <c r="N10175" s="22">
        <f t="shared" si="2"/>
        <v>46206</v>
      </c>
      <c r="O10175" s="23">
        <f>'RESOLUCIONES EPG'!$N10175-'RESOLUCIONES EPG'!$D10175</f>
        <v>550</v>
      </c>
    </row>
    <row r="10176" ht="15.75" customHeight="1">
      <c r="B10176" s="21"/>
      <c r="C10176" s="351"/>
      <c r="D10176" s="130">
        <v>45656.0</v>
      </c>
      <c r="E10176" s="73"/>
      <c r="F10176" s="130"/>
      <c r="G10176" s="73"/>
      <c r="H10176" s="169"/>
      <c r="I10176" s="287"/>
      <c r="J10176" s="21"/>
      <c r="K10176" s="21"/>
      <c r="L10176" s="21"/>
      <c r="M10176" s="21"/>
      <c r="N10176" s="22">
        <f t="shared" si="2"/>
        <v>46206</v>
      </c>
      <c r="O10176" s="23">
        <f>'RESOLUCIONES EPG'!$N10176-'RESOLUCIONES EPG'!$D10176</f>
        <v>550</v>
      </c>
    </row>
    <row r="10177" ht="15.75" customHeight="1">
      <c r="B10177" s="21"/>
      <c r="C10177" s="351"/>
      <c r="D10177" s="130">
        <v>45656.0</v>
      </c>
      <c r="E10177" s="73"/>
      <c r="F10177" s="130"/>
      <c r="G10177" s="73"/>
      <c r="H10177" s="169"/>
      <c r="I10177" s="287"/>
      <c r="J10177" s="21"/>
      <c r="K10177" s="21"/>
      <c r="L10177" s="21"/>
      <c r="M10177" s="21"/>
      <c r="N10177" s="22">
        <f t="shared" si="2"/>
        <v>46206</v>
      </c>
      <c r="O10177" s="23">
        <f>'RESOLUCIONES EPG'!$N10177-'RESOLUCIONES EPG'!$D10177</f>
        <v>550</v>
      </c>
    </row>
    <row r="10178" ht="15.75" customHeight="1">
      <c r="B10178" s="21"/>
      <c r="C10178" s="351"/>
      <c r="D10178" s="130">
        <v>45656.0</v>
      </c>
      <c r="E10178" s="73"/>
      <c r="F10178" s="130"/>
      <c r="G10178" s="73"/>
      <c r="H10178" s="169"/>
      <c r="I10178" s="287"/>
      <c r="J10178" s="21"/>
      <c r="K10178" s="21"/>
      <c r="L10178" s="21"/>
      <c r="M10178" s="21"/>
      <c r="N10178" s="22">
        <f t="shared" si="2"/>
        <v>46206</v>
      </c>
      <c r="O10178" s="23">
        <f>'RESOLUCIONES EPG'!$N10178-'RESOLUCIONES EPG'!$D10178</f>
        <v>550</v>
      </c>
    </row>
    <row r="10179" ht="15.75" customHeight="1">
      <c r="B10179" s="21"/>
      <c r="C10179" s="351"/>
      <c r="D10179" s="130">
        <v>45656.0</v>
      </c>
      <c r="E10179" s="73"/>
      <c r="F10179" s="130"/>
      <c r="G10179" s="73"/>
      <c r="H10179" s="169"/>
      <c r="I10179" s="287"/>
      <c r="J10179" s="21"/>
      <c r="K10179" s="21"/>
      <c r="L10179" s="21"/>
      <c r="M10179" s="21"/>
      <c r="N10179" s="22">
        <f t="shared" si="2"/>
        <v>46206</v>
      </c>
      <c r="O10179" s="23">
        <f>'RESOLUCIONES EPG'!$N10179-'RESOLUCIONES EPG'!$D10179</f>
        <v>550</v>
      </c>
    </row>
    <row r="10180" ht="15.75" customHeight="1">
      <c r="B10180" s="21"/>
      <c r="C10180" s="351"/>
      <c r="D10180" s="130">
        <v>45656.0</v>
      </c>
      <c r="E10180" s="73"/>
      <c r="F10180" s="130"/>
      <c r="G10180" s="73"/>
      <c r="H10180" s="169"/>
      <c r="I10180" s="287"/>
      <c r="J10180" s="21"/>
      <c r="K10180" s="21"/>
      <c r="L10180" s="21"/>
      <c r="M10180" s="21"/>
      <c r="N10180" s="22">
        <f t="shared" si="2"/>
        <v>46206</v>
      </c>
      <c r="O10180" s="23">
        <f>'RESOLUCIONES EPG'!$N10180-'RESOLUCIONES EPG'!$D10180</f>
        <v>550</v>
      </c>
    </row>
    <row r="10181" ht="15.75" customHeight="1">
      <c r="B10181" s="21"/>
      <c r="C10181" s="349">
        <v>1.0</v>
      </c>
      <c r="D10181" s="130">
        <v>45659.0</v>
      </c>
      <c r="E10181" s="381" t="s">
        <v>12105</v>
      </c>
      <c r="F10181" s="282" t="s">
        <v>12106</v>
      </c>
      <c r="G10181" s="73" t="s">
        <v>12107</v>
      </c>
      <c r="H10181" s="382"/>
      <c r="I10181" s="284"/>
      <c r="J10181" s="21"/>
      <c r="K10181" s="21"/>
      <c r="L10181" s="21"/>
      <c r="M10181" s="21"/>
      <c r="N10181" s="22">
        <f t="shared" si="2"/>
        <v>46206</v>
      </c>
      <c r="O10181" s="23">
        <f>'RESOLUCIONES EPG'!$N10181-'RESOLUCIONES EPG'!$D10181</f>
        <v>547</v>
      </c>
    </row>
    <row r="10182" ht="15.75" customHeight="1">
      <c r="B10182" s="21"/>
      <c r="C10182" s="351">
        <v>2.0</v>
      </c>
      <c r="D10182" s="130">
        <v>45659.0</v>
      </c>
      <c r="E10182" s="383" t="s">
        <v>12108</v>
      </c>
      <c r="F10182" s="130" t="s">
        <v>12109</v>
      </c>
      <c r="G10182" s="73" t="s">
        <v>12107</v>
      </c>
      <c r="H10182" s="384"/>
      <c r="I10182" s="287"/>
      <c r="J10182" s="21"/>
      <c r="K10182" s="21"/>
      <c r="L10182" s="21"/>
      <c r="M10182" s="21"/>
      <c r="N10182" s="22">
        <f t="shared" si="2"/>
        <v>46206</v>
      </c>
      <c r="O10182" s="23">
        <f>'RESOLUCIONES EPG'!$N10182-'RESOLUCIONES EPG'!$D10182</f>
        <v>547</v>
      </c>
    </row>
    <row r="10183" ht="15.75" customHeight="1">
      <c r="B10183" s="21"/>
      <c r="C10183" s="351">
        <v>3.0</v>
      </c>
      <c r="D10183" s="130">
        <v>45666.0</v>
      </c>
      <c r="E10183" s="383" t="s">
        <v>12110</v>
      </c>
      <c r="F10183" s="130" t="s">
        <v>12111</v>
      </c>
      <c r="G10183" s="73" t="s">
        <v>738</v>
      </c>
      <c r="H10183" s="384"/>
      <c r="I10183" s="287"/>
      <c r="J10183" s="21"/>
      <c r="K10183" s="21"/>
      <c r="L10183" s="21"/>
      <c r="M10183" s="21"/>
      <c r="N10183" s="22">
        <f t="shared" si="2"/>
        <v>46206</v>
      </c>
      <c r="O10183" s="23">
        <f>'RESOLUCIONES EPG'!$N10183-'RESOLUCIONES EPG'!$D10183</f>
        <v>540</v>
      </c>
    </row>
    <row r="10184" ht="15.75" customHeight="1">
      <c r="B10184" s="21"/>
      <c r="C10184" s="351">
        <v>4.0</v>
      </c>
      <c r="D10184" s="130">
        <v>45666.0</v>
      </c>
      <c r="E10184" s="273" t="s">
        <v>12112</v>
      </c>
      <c r="F10184" s="130" t="s">
        <v>12113</v>
      </c>
      <c r="G10184" s="73" t="s">
        <v>738</v>
      </c>
      <c r="H10184" s="384"/>
      <c r="I10184" s="287"/>
      <c r="J10184" s="21"/>
      <c r="K10184" s="21"/>
      <c r="L10184" s="21"/>
      <c r="M10184" s="21"/>
      <c r="N10184" s="22">
        <f t="shared" si="2"/>
        <v>46206</v>
      </c>
      <c r="O10184" s="23">
        <f>'RESOLUCIONES EPG'!$N10184-'RESOLUCIONES EPG'!$D10184</f>
        <v>540</v>
      </c>
    </row>
    <row r="10185" ht="15.75" customHeight="1">
      <c r="B10185" s="21"/>
      <c r="C10185" s="349">
        <v>5.0</v>
      </c>
      <c r="D10185" s="130">
        <v>45666.0</v>
      </c>
      <c r="E10185" s="73" t="s">
        <v>12114</v>
      </c>
      <c r="F10185" s="130" t="s">
        <v>12115</v>
      </c>
      <c r="G10185" s="73" t="s">
        <v>738</v>
      </c>
      <c r="H10185" s="169"/>
      <c r="I10185" s="287"/>
      <c r="J10185" s="21"/>
      <c r="K10185" s="21"/>
      <c r="L10185" s="21"/>
      <c r="M10185" s="21"/>
      <c r="N10185" s="22">
        <f t="shared" si="2"/>
        <v>46206</v>
      </c>
      <c r="O10185" s="23">
        <f>'RESOLUCIONES EPG'!$N10185-'RESOLUCIONES EPG'!$D10185</f>
        <v>540</v>
      </c>
    </row>
    <row r="10186" ht="15.75" customHeight="1">
      <c r="B10186" s="21"/>
      <c r="C10186" s="351">
        <v>6.0</v>
      </c>
      <c r="D10186" s="130">
        <v>45666.0</v>
      </c>
      <c r="E10186" s="73" t="s">
        <v>12116</v>
      </c>
      <c r="F10186" s="130" t="s">
        <v>12117</v>
      </c>
      <c r="G10186" s="73" t="s">
        <v>738</v>
      </c>
      <c r="H10186" s="169"/>
      <c r="I10186" s="287"/>
      <c r="J10186" s="21"/>
      <c r="K10186" s="21"/>
      <c r="L10186" s="21"/>
      <c r="M10186" s="21"/>
      <c r="N10186" s="22">
        <f t="shared" si="2"/>
        <v>46206</v>
      </c>
      <c r="O10186" s="23">
        <f>'RESOLUCIONES EPG'!$N10186-'RESOLUCIONES EPG'!$D10186</f>
        <v>540</v>
      </c>
    </row>
    <row r="10187" ht="15.75" customHeight="1">
      <c r="B10187" s="21"/>
      <c r="C10187" s="351">
        <v>7.0</v>
      </c>
      <c r="D10187" s="130">
        <v>45666.0</v>
      </c>
      <c r="E10187" s="73" t="s">
        <v>12118</v>
      </c>
      <c r="F10187" s="130" t="s">
        <v>12119</v>
      </c>
      <c r="G10187" s="73" t="s">
        <v>738</v>
      </c>
      <c r="H10187" s="169"/>
      <c r="I10187" s="287"/>
      <c r="J10187" s="21"/>
      <c r="K10187" s="21"/>
      <c r="L10187" s="21"/>
      <c r="M10187" s="21"/>
      <c r="N10187" s="22">
        <f t="shared" si="2"/>
        <v>46206</v>
      </c>
      <c r="O10187" s="23">
        <f>'RESOLUCIONES EPG'!$N10187-'RESOLUCIONES EPG'!$D10187</f>
        <v>540</v>
      </c>
    </row>
    <row r="10188" ht="15.75" customHeight="1">
      <c r="B10188" s="21"/>
      <c r="C10188" s="351">
        <v>8.0</v>
      </c>
      <c r="D10188" s="130">
        <v>45666.0</v>
      </c>
      <c r="E10188" s="73" t="s">
        <v>12120</v>
      </c>
      <c r="F10188" s="130" t="s">
        <v>12121</v>
      </c>
      <c r="G10188" s="73" t="s">
        <v>738</v>
      </c>
      <c r="H10188" s="169"/>
      <c r="I10188" s="287"/>
      <c r="J10188" s="21"/>
      <c r="K10188" s="21"/>
      <c r="L10188" s="21"/>
      <c r="M10188" s="21"/>
      <c r="N10188" s="22">
        <f t="shared" si="2"/>
        <v>46206</v>
      </c>
      <c r="O10188" s="23">
        <f>'RESOLUCIONES EPG'!$N10188-'RESOLUCIONES EPG'!$D10188</f>
        <v>540</v>
      </c>
    </row>
    <row r="10189" ht="15.75" customHeight="1">
      <c r="B10189" s="21"/>
      <c r="C10189" s="349">
        <v>9.0</v>
      </c>
      <c r="D10189" s="130">
        <v>45666.0</v>
      </c>
      <c r="E10189" s="73" t="s">
        <v>12122</v>
      </c>
      <c r="F10189" s="130" t="s">
        <v>12123</v>
      </c>
      <c r="G10189" s="73" t="s">
        <v>738</v>
      </c>
      <c r="H10189" s="169"/>
      <c r="I10189" s="287"/>
      <c r="J10189" s="21"/>
      <c r="K10189" s="21"/>
      <c r="L10189" s="21"/>
      <c r="M10189" s="21"/>
      <c r="N10189" s="22">
        <f t="shared" si="2"/>
        <v>46206</v>
      </c>
      <c r="O10189" s="23">
        <f>'RESOLUCIONES EPG'!$N10189-'RESOLUCIONES EPG'!$D10189</f>
        <v>540</v>
      </c>
    </row>
    <row r="10190" ht="15.75" customHeight="1">
      <c r="B10190" s="21"/>
      <c r="C10190" s="351">
        <v>10.0</v>
      </c>
      <c r="D10190" s="130">
        <v>45666.0</v>
      </c>
      <c r="E10190" s="73" t="s">
        <v>12124</v>
      </c>
      <c r="F10190" s="130" t="s">
        <v>12125</v>
      </c>
      <c r="G10190" s="73" t="s">
        <v>738</v>
      </c>
      <c r="H10190" s="169"/>
      <c r="I10190" s="287"/>
      <c r="J10190" s="21"/>
      <c r="K10190" s="21"/>
      <c r="L10190" s="21"/>
      <c r="M10190" s="21"/>
      <c r="N10190" s="22">
        <f t="shared" si="2"/>
        <v>46206</v>
      </c>
      <c r="O10190" s="23">
        <f>'RESOLUCIONES EPG'!$N10190-'RESOLUCIONES EPG'!$D10190</f>
        <v>540</v>
      </c>
    </row>
    <row r="10191" ht="15.75" customHeight="1">
      <c r="B10191" s="21"/>
      <c r="C10191" s="351">
        <v>11.0</v>
      </c>
      <c r="D10191" s="130">
        <v>45666.0</v>
      </c>
      <c r="E10191" s="73" t="s">
        <v>12126</v>
      </c>
      <c r="F10191" s="130" t="s">
        <v>12127</v>
      </c>
      <c r="G10191" s="73" t="s">
        <v>738</v>
      </c>
      <c r="H10191" s="169"/>
      <c r="I10191" s="287"/>
      <c r="J10191" s="21"/>
      <c r="K10191" s="21"/>
      <c r="L10191" s="21"/>
      <c r="M10191" s="21"/>
      <c r="N10191" s="22">
        <f t="shared" si="2"/>
        <v>46206</v>
      </c>
      <c r="O10191" s="23">
        <f>'RESOLUCIONES EPG'!$N10191-'RESOLUCIONES EPG'!$D10191</f>
        <v>540</v>
      </c>
    </row>
    <row r="10192" ht="15.75" customHeight="1">
      <c r="B10192" s="21"/>
      <c r="C10192" s="351">
        <v>12.0</v>
      </c>
      <c r="D10192" s="130">
        <v>45666.0</v>
      </c>
      <c r="E10192" s="73" t="s">
        <v>12128</v>
      </c>
      <c r="F10192" s="130" t="s">
        <v>12129</v>
      </c>
      <c r="G10192" s="73" t="s">
        <v>738</v>
      </c>
      <c r="H10192" s="169"/>
      <c r="I10192" s="287"/>
      <c r="J10192" s="21"/>
      <c r="K10192" s="21"/>
      <c r="L10192" s="21"/>
      <c r="M10192" s="21"/>
      <c r="N10192" s="22">
        <f t="shared" si="2"/>
        <v>46206</v>
      </c>
      <c r="O10192" s="23">
        <f>'RESOLUCIONES EPG'!$N10192-'RESOLUCIONES EPG'!$D10192</f>
        <v>540</v>
      </c>
    </row>
    <row r="10193" ht="15.75" customHeight="1">
      <c r="B10193" s="21"/>
      <c r="C10193" s="349">
        <v>13.0</v>
      </c>
      <c r="D10193" s="130">
        <v>45666.0</v>
      </c>
      <c r="E10193" s="73" t="s">
        <v>12130</v>
      </c>
      <c r="F10193" s="130" t="s">
        <v>12131</v>
      </c>
      <c r="G10193" s="73" t="s">
        <v>738</v>
      </c>
      <c r="H10193" s="169"/>
      <c r="I10193" s="287"/>
      <c r="J10193" s="21"/>
      <c r="K10193" s="21"/>
      <c r="L10193" s="21"/>
      <c r="M10193" s="21"/>
      <c r="N10193" s="22">
        <f t="shared" si="2"/>
        <v>46206</v>
      </c>
      <c r="O10193" s="23">
        <f>'RESOLUCIONES EPG'!$N10193-'RESOLUCIONES EPG'!$D10193</f>
        <v>540</v>
      </c>
    </row>
    <row r="10194" ht="15.75" customHeight="1">
      <c r="B10194" s="21"/>
      <c r="C10194" s="351">
        <v>14.0</v>
      </c>
      <c r="D10194" s="130">
        <v>45666.0</v>
      </c>
      <c r="E10194" s="73" t="s">
        <v>12132</v>
      </c>
      <c r="F10194" s="130" t="s">
        <v>12133</v>
      </c>
      <c r="G10194" s="73" t="s">
        <v>738</v>
      </c>
      <c r="H10194" s="169"/>
      <c r="I10194" s="287"/>
      <c r="J10194" s="21"/>
      <c r="K10194" s="21"/>
      <c r="L10194" s="21"/>
      <c r="M10194" s="21"/>
      <c r="N10194" s="22">
        <f t="shared" si="2"/>
        <v>46206</v>
      </c>
      <c r="O10194" s="23">
        <f>'RESOLUCIONES EPG'!$N10194-'RESOLUCIONES EPG'!$D10194</f>
        <v>540</v>
      </c>
    </row>
    <row r="10195" ht="15.75" customHeight="1">
      <c r="B10195" s="21"/>
      <c r="C10195" s="351">
        <v>15.0</v>
      </c>
      <c r="D10195" s="130">
        <v>45666.0</v>
      </c>
      <c r="E10195" s="73" t="s">
        <v>12083</v>
      </c>
      <c r="F10195" s="130" t="s">
        <v>12134</v>
      </c>
      <c r="G10195" s="73" t="s">
        <v>738</v>
      </c>
      <c r="H10195" s="169"/>
      <c r="I10195" s="287"/>
      <c r="J10195" s="21"/>
      <c r="K10195" s="21"/>
      <c r="L10195" s="21"/>
      <c r="M10195" s="21"/>
      <c r="N10195" s="22">
        <f t="shared" si="2"/>
        <v>46206</v>
      </c>
      <c r="O10195" s="23">
        <f>'RESOLUCIONES EPG'!$N10195-'RESOLUCIONES EPG'!$D10195</f>
        <v>540</v>
      </c>
    </row>
    <row r="10196" ht="15.75" customHeight="1">
      <c r="B10196" s="21"/>
      <c r="C10196" s="351">
        <v>16.0</v>
      </c>
      <c r="D10196" s="130">
        <v>45666.0</v>
      </c>
      <c r="E10196" s="289" t="s">
        <v>12135</v>
      </c>
      <c r="F10196" s="290" t="s">
        <v>12136</v>
      </c>
      <c r="G10196" s="73" t="s">
        <v>738</v>
      </c>
      <c r="H10196" s="291"/>
      <c r="I10196" s="292"/>
      <c r="J10196" s="21"/>
      <c r="K10196" s="21"/>
      <c r="L10196" s="21"/>
      <c r="M10196" s="21"/>
      <c r="N10196" s="22">
        <f t="shared" si="2"/>
        <v>46206</v>
      </c>
      <c r="O10196" s="23">
        <f>'RESOLUCIONES EPG'!$N10196-'RESOLUCIONES EPG'!$D10196</f>
        <v>540</v>
      </c>
    </row>
    <row r="10197" ht="15.75" customHeight="1">
      <c r="B10197" s="21"/>
      <c r="C10197" s="349">
        <v>17.0</v>
      </c>
      <c r="D10197" s="130">
        <v>45666.0</v>
      </c>
      <c r="E10197" s="73" t="s">
        <v>3677</v>
      </c>
      <c r="F10197" s="130" t="s">
        <v>12137</v>
      </c>
      <c r="G10197" s="73" t="s">
        <v>738</v>
      </c>
      <c r="H10197" s="169"/>
      <c r="I10197" s="287"/>
      <c r="J10197" s="21"/>
      <c r="K10197" s="21"/>
      <c r="L10197" s="21"/>
      <c r="M10197" s="21"/>
      <c r="N10197" s="22">
        <f t="shared" si="2"/>
        <v>46206</v>
      </c>
      <c r="O10197" s="23">
        <f>'RESOLUCIONES EPG'!$N10197-'RESOLUCIONES EPG'!$D10197</f>
        <v>540</v>
      </c>
    </row>
    <row r="10198" ht="15.75" customHeight="1">
      <c r="B10198" s="21"/>
      <c r="C10198" s="351">
        <v>18.0</v>
      </c>
      <c r="D10198" s="130">
        <v>45666.0</v>
      </c>
      <c r="E10198" s="73" t="s">
        <v>12138</v>
      </c>
      <c r="F10198" s="130" t="s">
        <v>12139</v>
      </c>
      <c r="G10198" s="73" t="s">
        <v>738</v>
      </c>
      <c r="H10198" s="169"/>
      <c r="I10198" s="287"/>
      <c r="J10198" s="21"/>
      <c r="K10198" s="21"/>
      <c r="L10198" s="21"/>
      <c r="M10198" s="21"/>
      <c r="N10198" s="22">
        <f t="shared" si="2"/>
        <v>46206</v>
      </c>
      <c r="O10198" s="23">
        <f>'RESOLUCIONES EPG'!$N10198-'RESOLUCIONES EPG'!$D10198</f>
        <v>540</v>
      </c>
    </row>
    <row r="10199" ht="15.75" customHeight="1">
      <c r="B10199" s="21"/>
      <c r="C10199" s="351">
        <v>19.0</v>
      </c>
      <c r="D10199" s="130">
        <v>45666.0</v>
      </c>
      <c r="E10199" s="73" t="s">
        <v>12140</v>
      </c>
      <c r="F10199" s="130" t="s">
        <v>12141</v>
      </c>
      <c r="G10199" s="73" t="s">
        <v>738</v>
      </c>
      <c r="H10199" s="169"/>
      <c r="I10199" s="287"/>
      <c r="J10199" s="21"/>
      <c r="K10199" s="21"/>
      <c r="L10199" s="21"/>
      <c r="M10199" s="21"/>
      <c r="N10199" s="22">
        <f t="shared" si="2"/>
        <v>46206</v>
      </c>
      <c r="O10199" s="23">
        <f>'RESOLUCIONES EPG'!$N10199-'RESOLUCIONES EPG'!$D10199</f>
        <v>540</v>
      </c>
    </row>
    <row r="10200" ht="15.75" customHeight="1">
      <c r="B10200" s="21"/>
      <c r="C10200" s="351">
        <v>20.0</v>
      </c>
      <c r="D10200" s="130">
        <v>45666.0</v>
      </c>
      <c r="E10200" s="73" t="s">
        <v>12142</v>
      </c>
      <c r="F10200" s="130" t="s">
        <v>12143</v>
      </c>
      <c r="G10200" s="73" t="s">
        <v>738</v>
      </c>
      <c r="H10200" s="169"/>
      <c r="I10200" s="287"/>
      <c r="J10200" s="21"/>
      <c r="K10200" s="21"/>
      <c r="L10200" s="21"/>
      <c r="M10200" s="21"/>
      <c r="N10200" s="22">
        <f t="shared" si="2"/>
        <v>46206</v>
      </c>
      <c r="O10200" s="23">
        <f>'RESOLUCIONES EPG'!$N10200-'RESOLUCIONES EPG'!$D10200</f>
        <v>540</v>
      </c>
    </row>
    <row r="10201" ht="15.75" customHeight="1">
      <c r="B10201" s="21"/>
      <c r="C10201" s="349">
        <v>21.0</v>
      </c>
      <c r="D10201" s="130">
        <v>45666.0</v>
      </c>
      <c r="E10201" s="73" t="s">
        <v>12144</v>
      </c>
      <c r="F10201" s="130" t="s">
        <v>12145</v>
      </c>
      <c r="G10201" s="73" t="s">
        <v>738</v>
      </c>
      <c r="H10201" s="169"/>
      <c r="I10201" s="287"/>
      <c r="J10201" s="21"/>
      <c r="K10201" s="21"/>
      <c r="L10201" s="21"/>
      <c r="M10201" s="21"/>
      <c r="N10201" s="22">
        <f t="shared" si="2"/>
        <v>46206</v>
      </c>
      <c r="O10201" s="23">
        <f>'RESOLUCIONES EPG'!$N10201-'RESOLUCIONES EPG'!$D10201</f>
        <v>540</v>
      </c>
    </row>
    <row r="10202" ht="15.75" customHeight="1">
      <c r="B10202" s="21"/>
      <c r="C10202" s="351">
        <v>22.0</v>
      </c>
      <c r="D10202" s="130">
        <v>45666.0</v>
      </c>
      <c r="E10202" s="73" t="s">
        <v>2660</v>
      </c>
      <c r="F10202" s="130" t="s">
        <v>12146</v>
      </c>
      <c r="G10202" s="73" t="s">
        <v>738</v>
      </c>
      <c r="H10202" s="169"/>
      <c r="I10202" s="287"/>
      <c r="J10202" s="21"/>
      <c r="K10202" s="21"/>
      <c r="L10202" s="21"/>
      <c r="M10202" s="21"/>
      <c r="N10202" s="22">
        <f t="shared" si="2"/>
        <v>46206</v>
      </c>
      <c r="O10202" s="23">
        <f>'RESOLUCIONES EPG'!$N10202-'RESOLUCIONES EPG'!$D10202</f>
        <v>540</v>
      </c>
    </row>
    <row r="10203" ht="15.75" customHeight="1">
      <c r="B10203" s="21"/>
      <c r="C10203" s="351">
        <v>23.0</v>
      </c>
      <c r="D10203" s="130">
        <v>45666.0</v>
      </c>
      <c r="E10203" s="73" t="s">
        <v>12147</v>
      </c>
      <c r="F10203" s="130" t="s">
        <v>12148</v>
      </c>
      <c r="G10203" s="73" t="s">
        <v>738</v>
      </c>
      <c r="H10203" s="169"/>
      <c r="I10203" s="287"/>
      <c r="J10203" s="21"/>
      <c r="K10203" s="21"/>
      <c r="L10203" s="21"/>
      <c r="M10203" s="21"/>
      <c r="N10203" s="22">
        <f t="shared" si="2"/>
        <v>46206</v>
      </c>
      <c r="O10203" s="23">
        <f>'RESOLUCIONES EPG'!$N10203-'RESOLUCIONES EPG'!$D10203</f>
        <v>540</v>
      </c>
    </row>
    <row r="10204" ht="15.75" customHeight="1">
      <c r="B10204" s="21"/>
      <c r="C10204" s="351">
        <v>24.0</v>
      </c>
      <c r="D10204" s="130">
        <v>45666.0</v>
      </c>
      <c r="E10204" s="73" t="s">
        <v>12149</v>
      </c>
      <c r="F10204" s="130" t="s">
        <v>12150</v>
      </c>
      <c r="G10204" s="73" t="s">
        <v>738</v>
      </c>
      <c r="H10204" s="169"/>
      <c r="I10204" s="287"/>
      <c r="J10204" s="21"/>
      <c r="K10204" s="21"/>
      <c r="L10204" s="21"/>
      <c r="M10204" s="21"/>
      <c r="N10204" s="22">
        <f t="shared" si="2"/>
        <v>46206</v>
      </c>
      <c r="O10204" s="23">
        <f>'RESOLUCIONES EPG'!$N10204-'RESOLUCIONES EPG'!$D10204</f>
        <v>540</v>
      </c>
    </row>
    <row r="10205" ht="15.75" customHeight="1">
      <c r="B10205" s="21"/>
      <c r="C10205" s="349">
        <v>25.0</v>
      </c>
      <c r="D10205" s="130">
        <v>45666.0</v>
      </c>
      <c r="E10205" s="73" t="s">
        <v>11870</v>
      </c>
      <c r="F10205" s="130" t="s">
        <v>12151</v>
      </c>
      <c r="G10205" s="73" t="s">
        <v>738</v>
      </c>
      <c r="H10205" s="347"/>
      <c r="I10205" s="287"/>
      <c r="J10205" s="21"/>
      <c r="K10205" s="21"/>
      <c r="L10205" s="21"/>
      <c r="M10205" s="21"/>
      <c r="N10205" s="22">
        <f t="shared" si="2"/>
        <v>46206</v>
      </c>
      <c r="O10205" s="23">
        <f>'RESOLUCIONES EPG'!$N10205-'RESOLUCIONES EPG'!$D10205</f>
        <v>540</v>
      </c>
    </row>
    <row r="10206" ht="15.75" customHeight="1">
      <c r="B10206" s="21"/>
      <c r="C10206" s="351">
        <v>26.0</v>
      </c>
      <c r="D10206" s="130">
        <v>45666.0</v>
      </c>
      <c r="E10206" s="73" t="s">
        <v>12152</v>
      </c>
      <c r="F10206" s="130" t="s">
        <v>12153</v>
      </c>
      <c r="G10206" s="73" t="s">
        <v>738</v>
      </c>
      <c r="H10206" s="347"/>
      <c r="I10206" s="287"/>
      <c r="J10206" s="21"/>
      <c r="K10206" s="21"/>
      <c r="L10206" s="21"/>
      <c r="M10206" s="21"/>
      <c r="N10206" s="22">
        <f t="shared" si="2"/>
        <v>46206</v>
      </c>
      <c r="O10206" s="23">
        <f>'RESOLUCIONES EPG'!$N10206-'RESOLUCIONES EPG'!$D10206</f>
        <v>540</v>
      </c>
    </row>
    <row r="10207" ht="15.75" customHeight="1">
      <c r="B10207" s="21"/>
      <c r="C10207" s="351">
        <v>27.0</v>
      </c>
      <c r="D10207" s="130">
        <v>45666.0</v>
      </c>
      <c r="E10207" s="73" t="s">
        <v>12154</v>
      </c>
      <c r="F10207" s="130" t="s">
        <v>12155</v>
      </c>
      <c r="G10207" s="73" t="s">
        <v>738</v>
      </c>
      <c r="H10207" s="347"/>
      <c r="I10207" s="287"/>
      <c r="J10207" s="21"/>
      <c r="K10207" s="21"/>
      <c r="L10207" s="21"/>
      <c r="M10207" s="21"/>
      <c r="N10207" s="22">
        <f t="shared" si="2"/>
        <v>46206</v>
      </c>
      <c r="O10207" s="23">
        <f>'RESOLUCIONES EPG'!$N10207-'RESOLUCIONES EPG'!$D10207</f>
        <v>540</v>
      </c>
    </row>
    <row r="10208" ht="15.75" customHeight="1">
      <c r="B10208" s="21"/>
      <c r="C10208" s="351">
        <v>28.0</v>
      </c>
      <c r="D10208" s="130">
        <v>45666.0</v>
      </c>
      <c r="E10208" s="73" t="s">
        <v>12156</v>
      </c>
      <c r="F10208" s="130" t="s">
        <v>12157</v>
      </c>
      <c r="G10208" s="73" t="s">
        <v>738</v>
      </c>
      <c r="H10208" s="347"/>
      <c r="I10208" s="287"/>
      <c r="J10208" s="21"/>
      <c r="K10208" s="21"/>
      <c r="L10208" s="21"/>
      <c r="M10208" s="21"/>
      <c r="N10208" s="22">
        <f t="shared" si="2"/>
        <v>46206</v>
      </c>
      <c r="O10208" s="23">
        <f>'RESOLUCIONES EPG'!$N10208-'RESOLUCIONES EPG'!$D10208</f>
        <v>540</v>
      </c>
    </row>
    <row r="10209" ht="15.75" customHeight="1">
      <c r="B10209" s="21"/>
      <c r="C10209" s="349">
        <v>29.0</v>
      </c>
      <c r="D10209" s="130">
        <v>45666.0</v>
      </c>
      <c r="E10209" s="73" t="s">
        <v>9600</v>
      </c>
      <c r="F10209" s="130" t="s">
        <v>12158</v>
      </c>
      <c r="G10209" s="73" t="s">
        <v>738</v>
      </c>
      <c r="H10209" s="347"/>
      <c r="I10209" s="287"/>
      <c r="J10209" s="21"/>
      <c r="K10209" s="21"/>
      <c r="L10209" s="21"/>
      <c r="M10209" s="21"/>
      <c r="N10209" s="22">
        <f t="shared" si="2"/>
        <v>46206</v>
      </c>
      <c r="O10209" s="23">
        <f>'RESOLUCIONES EPG'!$N10209-'RESOLUCIONES EPG'!$D10209</f>
        <v>540</v>
      </c>
    </row>
    <row r="10210" ht="15.75" customHeight="1">
      <c r="B10210" s="21"/>
      <c r="C10210" s="351">
        <v>30.0</v>
      </c>
      <c r="D10210" s="130">
        <v>45666.0</v>
      </c>
      <c r="E10210" s="73" t="s">
        <v>11356</v>
      </c>
      <c r="F10210" s="130" t="s">
        <v>12159</v>
      </c>
      <c r="G10210" s="73" t="s">
        <v>738</v>
      </c>
      <c r="H10210" s="347"/>
      <c r="I10210" s="287"/>
      <c r="J10210" s="21"/>
      <c r="K10210" s="21"/>
      <c r="L10210" s="21"/>
      <c r="M10210" s="21"/>
      <c r="N10210" s="22">
        <f t="shared" si="2"/>
        <v>46206</v>
      </c>
      <c r="O10210" s="23">
        <f>'RESOLUCIONES EPG'!$N10210-'RESOLUCIONES EPG'!$D10210</f>
        <v>540</v>
      </c>
    </row>
    <row r="10211" ht="15.75" customHeight="1">
      <c r="B10211" s="21"/>
      <c r="C10211" s="351">
        <v>31.0</v>
      </c>
      <c r="D10211" s="130">
        <v>45666.0</v>
      </c>
      <c r="E10211" s="73" t="s">
        <v>11352</v>
      </c>
      <c r="F10211" s="130" t="s">
        <v>12160</v>
      </c>
      <c r="G10211" s="73" t="s">
        <v>738</v>
      </c>
      <c r="H10211" s="348"/>
      <c r="I10211" s="287"/>
      <c r="J10211" s="21"/>
      <c r="K10211" s="21"/>
      <c r="L10211" s="21"/>
      <c r="M10211" s="21"/>
      <c r="N10211" s="22">
        <f t="shared" si="2"/>
        <v>46206</v>
      </c>
      <c r="O10211" s="23">
        <f>'RESOLUCIONES EPG'!$N10211-'RESOLUCIONES EPG'!$D10211</f>
        <v>540</v>
      </c>
    </row>
    <row r="10212" ht="15.75" customHeight="1">
      <c r="B10212" s="21"/>
      <c r="C10212" s="351">
        <v>32.0</v>
      </c>
      <c r="D10212" s="130">
        <v>45666.0</v>
      </c>
      <c r="E10212" s="73" t="s">
        <v>12161</v>
      </c>
      <c r="F10212" s="130" t="s">
        <v>12162</v>
      </c>
      <c r="G10212" s="73" t="s">
        <v>738</v>
      </c>
      <c r="H10212" s="347"/>
      <c r="I10212" s="287"/>
      <c r="J10212" s="21"/>
      <c r="K10212" s="21"/>
      <c r="L10212" s="21"/>
      <c r="M10212" s="21"/>
      <c r="N10212" s="22">
        <f t="shared" si="2"/>
        <v>46206</v>
      </c>
      <c r="O10212" s="23">
        <f>'RESOLUCIONES EPG'!$N10212-'RESOLUCIONES EPG'!$D10212</f>
        <v>540</v>
      </c>
    </row>
    <row r="10213" ht="15.75" customHeight="1">
      <c r="B10213" s="21"/>
      <c r="C10213" s="349">
        <v>33.0</v>
      </c>
      <c r="D10213" s="130">
        <v>45666.0</v>
      </c>
      <c r="E10213" s="73" t="s">
        <v>12163</v>
      </c>
      <c r="F10213" s="130" t="s">
        <v>12164</v>
      </c>
      <c r="G10213" s="73" t="s">
        <v>738</v>
      </c>
      <c r="H10213" s="169"/>
      <c r="I10213" s="287"/>
      <c r="J10213" s="21"/>
      <c r="K10213" s="21"/>
      <c r="L10213" s="21"/>
      <c r="M10213" s="21"/>
      <c r="N10213" s="22">
        <f t="shared" si="2"/>
        <v>46206</v>
      </c>
      <c r="O10213" s="23">
        <f>'RESOLUCIONES EPG'!$N10213-'RESOLUCIONES EPG'!$D10213</f>
        <v>540</v>
      </c>
    </row>
    <row r="10214" ht="15.75" customHeight="1">
      <c r="B10214" s="21"/>
      <c r="C10214" s="351">
        <v>34.0</v>
      </c>
      <c r="D10214" s="130">
        <v>45666.0</v>
      </c>
      <c r="E10214" s="73" t="s">
        <v>12165</v>
      </c>
      <c r="F10214" s="130" t="s">
        <v>12166</v>
      </c>
      <c r="G10214" s="73" t="s">
        <v>738</v>
      </c>
      <c r="H10214" s="347"/>
      <c r="I10214" s="287"/>
      <c r="J10214" s="21"/>
      <c r="K10214" s="21"/>
      <c r="L10214" s="21"/>
      <c r="M10214" s="21"/>
      <c r="N10214" s="22">
        <f t="shared" si="2"/>
        <v>46206</v>
      </c>
      <c r="O10214" s="23">
        <f>'RESOLUCIONES EPG'!$N10214-'RESOLUCIONES EPG'!$D10214</f>
        <v>540</v>
      </c>
    </row>
    <row r="10215" ht="15.75" customHeight="1">
      <c r="B10215" s="21"/>
      <c r="C10215" s="351">
        <v>35.0</v>
      </c>
      <c r="D10215" s="130">
        <v>45666.0</v>
      </c>
      <c r="E10215" s="73" t="s">
        <v>10446</v>
      </c>
      <c r="F10215" s="130" t="s">
        <v>12167</v>
      </c>
      <c r="G10215" s="73" t="s">
        <v>738</v>
      </c>
      <c r="H10215" s="169"/>
      <c r="I10215" s="287"/>
      <c r="J10215" s="21"/>
      <c r="K10215" s="21"/>
      <c r="L10215" s="21"/>
      <c r="M10215" s="21"/>
      <c r="N10215" s="22">
        <f t="shared" si="2"/>
        <v>46206</v>
      </c>
      <c r="O10215" s="23">
        <f>'RESOLUCIONES EPG'!$N10215-'RESOLUCIONES EPG'!$D10215</f>
        <v>540</v>
      </c>
    </row>
    <row r="10216" ht="15.75" customHeight="1">
      <c r="B10216" s="21"/>
      <c r="C10216" s="351">
        <v>36.0</v>
      </c>
      <c r="D10216" s="130">
        <v>45666.0</v>
      </c>
      <c r="E10216" s="73" t="s">
        <v>11854</v>
      </c>
      <c r="F10216" s="130" t="s">
        <v>12168</v>
      </c>
      <c r="G10216" s="73" t="s">
        <v>738</v>
      </c>
      <c r="H10216" s="347"/>
      <c r="I10216" s="287"/>
      <c r="J10216" s="21"/>
      <c r="K10216" s="21"/>
      <c r="L10216" s="21"/>
      <c r="M10216" s="21"/>
      <c r="N10216" s="22">
        <f t="shared" si="2"/>
        <v>46206</v>
      </c>
      <c r="O10216" s="23">
        <f>'RESOLUCIONES EPG'!$N10216-'RESOLUCIONES EPG'!$D10216</f>
        <v>540</v>
      </c>
    </row>
    <row r="10217" ht="15.75" customHeight="1">
      <c r="B10217" s="21"/>
      <c r="C10217" s="349">
        <v>37.0</v>
      </c>
      <c r="D10217" s="130">
        <v>45666.0</v>
      </c>
      <c r="E10217" s="73" t="s">
        <v>11354</v>
      </c>
      <c r="F10217" s="130" t="s">
        <v>12169</v>
      </c>
      <c r="G10217" s="73" t="s">
        <v>738</v>
      </c>
      <c r="H10217" s="347"/>
      <c r="I10217" s="287"/>
      <c r="J10217" s="21"/>
      <c r="K10217" s="21"/>
      <c r="L10217" s="21"/>
      <c r="M10217" s="21"/>
      <c r="N10217" s="22">
        <f t="shared" si="2"/>
        <v>46206</v>
      </c>
      <c r="O10217" s="23">
        <f>'RESOLUCIONES EPG'!$N10217-'RESOLUCIONES EPG'!$D10217</f>
        <v>540</v>
      </c>
    </row>
    <row r="10218" ht="15.75" customHeight="1">
      <c r="B10218" s="21"/>
      <c r="C10218" s="351">
        <v>38.0</v>
      </c>
      <c r="D10218" s="130">
        <v>45666.0</v>
      </c>
      <c r="E10218" s="73" t="s">
        <v>12170</v>
      </c>
      <c r="F10218" s="130" t="s">
        <v>12171</v>
      </c>
      <c r="G10218" s="73" t="s">
        <v>738</v>
      </c>
      <c r="H10218" s="347"/>
      <c r="I10218" s="287"/>
      <c r="J10218" s="21"/>
      <c r="K10218" s="21"/>
      <c r="L10218" s="21"/>
      <c r="M10218" s="21"/>
      <c r="N10218" s="22">
        <f t="shared" si="2"/>
        <v>46206</v>
      </c>
      <c r="O10218" s="23">
        <f>'RESOLUCIONES EPG'!$N10218-'RESOLUCIONES EPG'!$D10218</f>
        <v>540</v>
      </c>
    </row>
    <row r="10219" ht="15.75" customHeight="1">
      <c r="B10219" s="21"/>
      <c r="C10219" s="351">
        <v>39.0</v>
      </c>
      <c r="D10219" s="130">
        <v>45666.0</v>
      </c>
      <c r="E10219" s="73" t="s">
        <v>11401</v>
      </c>
      <c r="F10219" s="73" t="s">
        <v>12172</v>
      </c>
      <c r="G10219" s="73" t="s">
        <v>738</v>
      </c>
      <c r="H10219" s="169"/>
      <c r="I10219" s="287"/>
      <c r="J10219" s="21"/>
      <c r="K10219" s="21"/>
      <c r="L10219" s="21"/>
      <c r="M10219" s="21"/>
      <c r="N10219" s="22">
        <f t="shared" si="2"/>
        <v>46206</v>
      </c>
      <c r="O10219" s="23">
        <f>'RESOLUCIONES EPG'!$N10219-'RESOLUCIONES EPG'!$D10219</f>
        <v>540</v>
      </c>
    </row>
    <row r="10220" ht="15.75" customHeight="1">
      <c r="B10220" s="21"/>
      <c r="C10220" s="351">
        <v>40.0</v>
      </c>
      <c r="D10220" s="130">
        <v>45666.0</v>
      </c>
      <c r="E10220" s="73" t="s">
        <v>3843</v>
      </c>
      <c r="F10220" s="130" t="s">
        <v>12173</v>
      </c>
      <c r="G10220" s="73" t="s">
        <v>738</v>
      </c>
      <c r="H10220" s="169"/>
      <c r="I10220" s="287"/>
      <c r="J10220" s="21"/>
      <c r="K10220" s="21"/>
      <c r="L10220" s="21"/>
      <c r="M10220" s="21"/>
      <c r="N10220" s="22">
        <f t="shared" si="2"/>
        <v>46206</v>
      </c>
      <c r="O10220" s="23">
        <f>'RESOLUCIONES EPG'!$N10220-'RESOLUCIONES EPG'!$D10220</f>
        <v>540</v>
      </c>
    </row>
    <row r="10221" ht="15.75" customHeight="1">
      <c r="B10221" s="21"/>
      <c r="C10221" s="349">
        <v>41.0</v>
      </c>
      <c r="D10221" s="130">
        <v>45666.0</v>
      </c>
      <c r="E10221" s="73" t="s">
        <v>12174</v>
      </c>
      <c r="F10221" s="130" t="s">
        <v>12175</v>
      </c>
      <c r="G10221" s="73" t="s">
        <v>738</v>
      </c>
      <c r="H10221" s="169"/>
      <c r="I10221" s="287"/>
      <c r="J10221" s="21"/>
      <c r="K10221" s="21"/>
      <c r="L10221" s="21"/>
      <c r="M10221" s="21"/>
      <c r="N10221" s="22">
        <f t="shared" si="2"/>
        <v>46206</v>
      </c>
      <c r="O10221" s="23">
        <f>'RESOLUCIONES EPG'!$N10221-'RESOLUCIONES EPG'!$D10221</f>
        <v>540</v>
      </c>
    </row>
    <row r="10222" ht="15.75" customHeight="1">
      <c r="B10222" s="21"/>
      <c r="C10222" s="351">
        <v>42.0</v>
      </c>
      <c r="D10222" s="130">
        <v>45666.0</v>
      </c>
      <c r="E10222" s="73" t="s">
        <v>12176</v>
      </c>
      <c r="F10222" s="130" t="s">
        <v>12177</v>
      </c>
      <c r="G10222" s="73" t="s">
        <v>738</v>
      </c>
      <c r="H10222" s="169"/>
      <c r="I10222" s="287"/>
      <c r="J10222" s="21"/>
      <c r="K10222" s="21"/>
      <c r="L10222" s="21"/>
      <c r="M10222" s="21"/>
      <c r="N10222" s="22">
        <f t="shared" si="2"/>
        <v>46206</v>
      </c>
      <c r="O10222" s="23">
        <f>'RESOLUCIONES EPG'!$N10222-'RESOLUCIONES EPG'!$D10222</f>
        <v>540</v>
      </c>
    </row>
    <row r="10223" ht="15.75" customHeight="1">
      <c r="B10223" s="21"/>
      <c r="C10223" s="351">
        <v>43.0</v>
      </c>
      <c r="D10223" s="130">
        <v>45666.0</v>
      </c>
      <c r="E10223" s="73" t="s">
        <v>12178</v>
      </c>
      <c r="F10223" s="130" t="s">
        <v>12179</v>
      </c>
      <c r="G10223" s="73" t="s">
        <v>738</v>
      </c>
      <c r="H10223" s="169"/>
      <c r="I10223" s="287"/>
      <c r="J10223" s="21"/>
      <c r="K10223" s="21"/>
      <c r="L10223" s="21"/>
      <c r="M10223" s="21"/>
      <c r="N10223" s="22">
        <f t="shared" si="2"/>
        <v>46206</v>
      </c>
      <c r="O10223" s="23">
        <f>'RESOLUCIONES EPG'!$N10223-'RESOLUCIONES EPG'!$D10223</f>
        <v>540</v>
      </c>
    </row>
    <row r="10224" ht="15.75" customHeight="1">
      <c r="B10224" s="21"/>
      <c r="C10224" s="351">
        <v>44.0</v>
      </c>
      <c r="D10224" s="130">
        <v>45666.0</v>
      </c>
      <c r="E10224" s="73" t="s">
        <v>11631</v>
      </c>
      <c r="F10224" s="130" t="s">
        <v>12180</v>
      </c>
      <c r="G10224" s="73" t="s">
        <v>738</v>
      </c>
      <c r="H10224" s="169"/>
      <c r="I10224" s="287"/>
      <c r="J10224" s="21"/>
      <c r="K10224" s="21"/>
      <c r="L10224" s="21"/>
      <c r="M10224" s="21"/>
      <c r="N10224" s="22">
        <f t="shared" si="2"/>
        <v>46206</v>
      </c>
      <c r="O10224" s="23">
        <f>'RESOLUCIONES EPG'!$N10224-'RESOLUCIONES EPG'!$D10224</f>
        <v>540</v>
      </c>
    </row>
    <row r="10225" ht="15.75" customHeight="1">
      <c r="B10225" s="21"/>
      <c r="C10225" s="349">
        <v>45.0</v>
      </c>
      <c r="D10225" s="130">
        <v>45666.0</v>
      </c>
      <c r="E10225" s="73" t="s">
        <v>12181</v>
      </c>
      <c r="F10225" s="130" t="s">
        <v>12182</v>
      </c>
      <c r="G10225" s="73" t="s">
        <v>738</v>
      </c>
      <c r="H10225" s="169"/>
      <c r="I10225" s="287"/>
      <c r="J10225" s="21"/>
      <c r="K10225" s="21"/>
      <c r="L10225" s="21"/>
      <c r="M10225" s="21"/>
      <c r="N10225" s="22">
        <f t="shared" si="2"/>
        <v>46206</v>
      </c>
      <c r="O10225" s="23">
        <f>'RESOLUCIONES EPG'!$N10225-'RESOLUCIONES EPG'!$D10225</f>
        <v>540</v>
      </c>
    </row>
    <row r="10226" ht="15.75" customHeight="1">
      <c r="B10226" s="21"/>
      <c r="C10226" s="351">
        <v>46.0</v>
      </c>
      <c r="D10226" s="130">
        <v>45666.0</v>
      </c>
      <c r="E10226" s="73" t="s">
        <v>11454</v>
      </c>
      <c r="F10226" s="130" t="s">
        <v>12183</v>
      </c>
      <c r="G10226" s="73" t="s">
        <v>738</v>
      </c>
      <c r="H10226" s="169"/>
      <c r="I10226" s="287"/>
      <c r="J10226" s="21"/>
      <c r="K10226" s="21"/>
      <c r="L10226" s="21"/>
      <c r="M10226" s="21"/>
      <c r="N10226" s="22">
        <f t="shared" si="2"/>
        <v>46206</v>
      </c>
      <c r="O10226" s="23">
        <f>'RESOLUCIONES EPG'!$N10226-'RESOLUCIONES EPG'!$D10226</f>
        <v>540</v>
      </c>
    </row>
    <row r="10227" ht="15.75" customHeight="1">
      <c r="B10227" s="21"/>
      <c r="C10227" s="351">
        <v>47.0</v>
      </c>
      <c r="D10227" s="130">
        <v>45666.0</v>
      </c>
      <c r="E10227" s="73" t="s">
        <v>11464</v>
      </c>
      <c r="F10227" s="130" t="s">
        <v>12184</v>
      </c>
      <c r="G10227" s="73" t="s">
        <v>738</v>
      </c>
      <c r="H10227" s="169"/>
      <c r="I10227" s="287"/>
      <c r="J10227" s="21"/>
      <c r="K10227" s="21"/>
      <c r="L10227" s="21"/>
      <c r="M10227" s="21"/>
      <c r="N10227" s="22">
        <f t="shared" si="2"/>
        <v>46206</v>
      </c>
      <c r="O10227" s="23">
        <f>'RESOLUCIONES EPG'!$N10227-'RESOLUCIONES EPG'!$D10227</f>
        <v>540</v>
      </c>
    </row>
    <row r="10228" ht="15.75" customHeight="1">
      <c r="B10228" s="21"/>
      <c r="C10228" s="351">
        <v>48.0</v>
      </c>
      <c r="D10228" s="130">
        <v>45666.0</v>
      </c>
      <c r="E10228" s="73" t="s">
        <v>11458</v>
      </c>
      <c r="F10228" s="130" t="s">
        <v>12185</v>
      </c>
      <c r="G10228" s="73" t="s">
        <v>738</v>
      </c>
      <c r="H10228" s="347"/>
      <c r="I10228" s="287"/>
      <c r="J10228" s="21"/>
      <c r="K10228" s="21"/>
      <c r="L10228" s="21"/>
      <c r="M10228" s="21"/>
      <c r="N10228" s="22">
        <f t="shared" si="2"/>
        <v>46206</v>
      </c>
      <c r="O10228" s="23">
        <f>'RESOLUCIONES EPG'!$N10228-'RESOLUCIONES EPG'!$D10228</f>
        <v>540</v>
      </c>
    </row>
    <row r="10229" ht="15.75" customHeight="1">
      <c r="B10229" s="21"/>
      <c r="C10229" s="349">
        <v>49.0</v>
      </c>
      <c r="D10229" s="130">
        <v>45666.0</v>
      </c>
      <c r="E10229" s="73" t="s">
        <v>12186</v>
      </c>
      <c r="F10229" s="130" t="s">
        <v>12187</v>
      </c>
      <c r="G10229" s="73" t="s">
        <v>738</v>
      </c>
      <c r="H10229" s="169"/>
      <c r="I10229" s="287"/>
      <c r="J10229" s="21"/>
      <c r="K10229" s="21"/>
      <c r="L10229" s="21"/>
      <c r="M10229" s="21"/>
      <c r="N10229" s="22">
        <f t="shared" si="2"/>
        <v>46206</v>
      </c>
      <c r="O10229" s="23">
        <f>'RESOLUCIONES EPG'!$N10229-'RESOLUCIONES EPG'!$D10229</f>
        <v>540</v>
      </c>
    </row>
    <row r="10230" ht="15.75" customHeight="1">
      <c r="B10230" s="21"/>
      <c r="C10230" s="351">
        <v>50.0</v>
      </c>
      <c r="D10230" s="130">
        <v>45666.0</v>
      </c>
      <c r="E10230" s="73" t="s">
        <v>12188</v>
      </c>
      <c r="F10230" s="130" t="s">
        <v>12189</v>
      </c>
      <c r="G10230" s="73" t="s">
        <v>738</v>
      </c>
      <c r="H10230" s="169"/>
      <c r="I10230" s="287"/>
      <c r="J10230" s="21"/>
      <c r="K10230" s="21"/>
      <c r="L10230" s="21"/>
      <c r="M10230" s="21"/>
      <c r="N10230" s="22">
        <f t="shared" si="2"/>
        <v>46206</v>
      </c>
      <c r="O10230" s="23">
        <f>'RESOLUCIONES EPG'!$N10230-'RESOLUCIONES EPG'!$D10230</f>
        <v>540</v>
      </c>
    </row>
    <row r="10231" ht="15.75" customHeight="1">
      <c r="B10231" s="21"/>
      <c r="C10231" s="351">
        <v>51.0</v>
      </c>
      <c r="D10231" s="130">
        <v>45666.0</v>
      </c>
      <c r="E10231" s="73" t="s">
        <v>8085</v>
      </c>
      <c r="F10231" s="130" t="s">
        <v>12190</v>
      </c>
      <c r="G10231" s="73" t="s">
        <v>738</v>
      </c>
      <c r="H10231" s="347"/>
      <c r="I10231" s="287"/>
      <c r="J10231" s="21"/>
      <c r="K10231" s="21"/>
      <c r="L10231" s="21"/>
      <c r="M10231" s="21"/>
      <c r="N10231" s="22">
        <f t="shared" si="2"/>
        <v>46206</v>
      </c>
      <c r="O10231" s="23">
        <f>'RESOLUCIONES EPG'!$N10231-'RESOLUCIONES EPG'!$D10231</f>
        <v>540</v>
      </c>
    </row>
    <row r="10232" ht="15.75" customHeight="1">
      <c r="B10232" s="21"/>
      <c r="C10232" s="351">
        <v>52.0</v>
      </c>
      <c r="D10232" s="130">
        <v>45666.0</v>
      </c>
      <c r="E10232" s="73" t="s">
        <v>11451</v>
      </c>
      <c r="F10232" s="130" t="s">
        <v>12191</v>
      </c>
      <c r="G10232" s="73" t="s">
        <v>738</v>
      </c>
      <c r="H10232" s="169"/>
      <c r="I10232" s="287"/>
      <c r="J10232" s="21"/>
      <c r="K10232" s="21"/>
      <c r="L10232" s="21"/>
      <c r="M10232" s="21"/>
      <c r="N10232" s="22">
        <f t="shared" si="2"/>
        <v>46206</v>
      </c>
      <c r="O10232" s="23">
        <f>'RESOLUCIONES EPG'!$N10232-'RESOLUCIONES EPG'!$D10232</f>
        <v>540</v>
      </c>
    </row>
    <row r="10233" ht="15.75" customHeight="1">
      <c r="B10233" s="21"/>
      <c r="C10233" s="349">
        <v>53.0</v>
      </c>
      <c r="D10233" s="130">
        <v>45666.0</v>
      </c>
      <c r="E10233" s="350" t="s">
        <v>12192</v>
      </c>
      <c r="F10233" s="130" t="s">
        <v>12193</v>
      </c>
      <c r="G10233" s="73" t="s">
        <v>738</v>
      </c>
      <c r="H10233" s="169"/>
      <c r="I10233" s="287"/>
      <c r="J10233" s="21"/>
      <c r="K10233" s="21"/>
      <c r="L10233" s="21"/>
      <c r="M10233" s="21"/>
      <c r="N10233" s="22">
        <f t="shared" si="2"/>
        <v>46206</v>
      </c>
      <c r="O10233" s="23">
        <f>'RESOLUCIONES EPG'!$N10233-'RESOLUCIONES EPG'!$D10233</f>
        <v>540</v>
      </c>
    </row>
    <row r="10234" ht="15.75" customHeight="1">
      <c r="B10234" s="21"/>
      <c r="C10234" s="351">
        <v>54.0</v>
      </c>
      <c r="D10234" s="130">
        <v>45666.0</v>
      </c>
      <c r="E10234" s="73" t="s">
        <v>12194</v>
      </c>
      <c r="F10234" s="130" t="s">
        <v>12195</v>
      </c>
      <c r="G10234" s="73" t="s">
        <v>738</v>
      </c>
      <c r="H10234" s="169"/>
      <c r="I10234" s="287"/>
      <c r="J10234" s="21"/>
      <c r="K10234" s="21"/>
      <c r="L10234" s="21"/>
      <c r="M10234" s="21"/>
      <c r="N10234" s="22">
        <f t="shared" si="2"/>
        <v>46206</v>
      </c>
      <c r="O10234" s="23">
        <f>'RESOLUCIONES EPG'!$N10234-'RESOLUCIONES EPG'!$D10234</f>
        <v>540</v>
      </c>
    </row>
    <row r="10235" ht="15.75" customHeight="1">
      <c r="B10235" s="21"/>
      <c r="C10235" s="351">
        <v>55.0</v>
      </c>
      <c r="D10235" s="130">
        <v>45666.0</v>
      </c>
      <c r="E10235" s="73" t="s">
        <v>636</v>
      </c>
      <c r="F10235" s="130" t="s">
        <v>12196</v>
      </c>
      <c r="G10235" s="73" t="s">
        <v>738</v>
      </c>
      <c r="H10235" s="169"/>
      <c r="I10235" s="287"/>
      <c r="J10235" s="21"/>
      <c r="K10235" s="21"/>
      <c r="L10235" s="21"/>
      <c r="M10235" s="21"/>
      <c r="N10235" s="22">
        <f t="shared" si="2"/>
        <v>46206</v>
      </c>
      <c r="O10235" s="23">
        <f>'RESOLUCIONES EPG'!$N10235-'RESOLUCIONES EPG'!$D10235</f>
        <v>540</v>
      </c>
    </row>
    <row r="10236" ht="15.75" customHeight="1">
      <c r="B10236" s="21"/>
      <c r="C10236" s="351">
        <v>56.0</v>
      </c>
      <c r="D10236" s="130">
        <v>45666.0</v>
      </c>
      <c r="E10236" s="73" t="s">
        <v>8336</v>
      </c>
      <c r="F10236" s="130" t="s">
        <v>12197</v>
      </c>
      <c r="G10236" s="73" t="s">
        <v>738</v>
      </c>
      <c r="H10236" s="169"/>
      <c r="I10236" s="287"/>
      <c r="J10236" s="21"/>
      <c r="K10236" s="21"/>
      <c r="L10236" s="21"/>
      <c r="M10236" s="21"/>
      <c r="N10236" s="22">
        <f t="shared" si="2"/>
        <v>46206</v>
      </c>
      <c r="O10236" s="23">
        <f>'RESOLUCIONES EPG'!$N10236-'RESOLUCIONES EPG'!$D10236</f>
        <v>540</v>
      </c>
    </row>
    <row r="10237" ht="15.75" customHeight="1">
      <c r="B10237" s="21"/>
      <c r="C10237" s="349">
        <v>57.0</v>
      </c>
      <c r="D10237" s="178">
        <v>45671.0</v>
      </c>
      <c r="E10237" s="73" t="s">
        <v>12198</v>
      </c>
      <c r="F10237" s="130" t="s">
        <v>12199</v>
      </c>
      <c r="G10237" s="73" t="s">
        <v>12200</v>
      </c>
      <c r="H10237" s="169"/>
      <c r="I10237" s="287"/>
      <c r="J10237" s="21"/>
      <c r="K10237" s="21"/>
      <c r="L10237" s="21"/>
      <c r="M10237" s="21"/>
      <c r="N10237" s="22">
        <f t="shared" si="2"/>
        <v>46206</v>
      </c>
      <c r="O10237" s="23">
        <f>'RESOLUCIONES EPG'!$N10237-'RESOLUCIONES EPG'!$D10237</f>
        <v>535</v>
      </c>
    </row>
    <row r="10238" ht="15.75" customHeight="1">
      <c r="B10238" s="21"/>
      <c r="C10238" s="351">
        <v>58.0</v>
      </c>
      <c r="D10238" s="178">
        <v>45671.0</v>
      </c>
      <c r="E10238" s="73" t="s">
        <v>12201</v>
      </c>
      <c r="F10238" s="130" t="s">
        <v>12202</v>
      </c>
      <c r="G10238" s="73" t="s">
        <v>12200</v>
      </c>
      <c r="H10238" s="169"/>
      <c r="I10238" s="287"/>
      <c r="J10238" s="21"/>
      <c r="K10238" s="21"/>
      <c r="L10238" s="21"/>
      <c r="M10238" s="21"/>
      <c r="N10238" s="22">
        <f t="shared" si="2"/>
        <v>46206</v>
      </c>
      <c r="O10238" s="23">
        <f>'RESOLUCIONES EPG'!$N10238-'RESOLUCIONES EPG'!$D10238</f>
        <v>535</v>
      </c>
    </row>
    <row r="10239" ht="15.75" customHeight="1">
      <c r="B10239" s="21"/>
      <c r="C10239" s="351">
        <v>59.0</v>
      </c>
      <c r="D10239" s="178">
        <v>45671.0</v>
      </c>
      <c r="E10239" s="73" t="s">
        <v>2716</v>
      </c>
      <c r="F10239" s="130" t="s">
        <v>12203</v>
      </c>
      <c r="G10239" s="73" t="s">
        <v>12200</v>
      </c>
      <c r="H10239" s="169"/>
      <c r="I10239" s="287"/>
      <c r="J10239" s="21"/>
      <c r="K10239" s="21"/>
      <c r="L10239" s="21"/>
      <c r="M10239" s="21"/>
      <c r="N10239" s="22">
        <f t="shared" si="2"/>
        <v>46206</v>
      </c>
      <c r="O10239" s="23">
        <f>'RESOLUCIONES EPG'!$N10239-'RESOLUCIONES EPG'!$D10239</f>
        <v>535</v>
      </c>
    </row>
    <row r="10240" ht="15.75" customHeight="1">
      <c r="B10240" s="21"/>
      <c r="C10240" s="351">
        <v>60.0</v>
      </c>
      <c r="D10240" s="178">
        <v>45671.0</v>
      </c>
      <c r="E10240" s="73" t="s">
        <v>10073</v>
      </c>
      <c r="F10240" s="130" t="s">
        <v>12204</v>
      </c>
      <c r="G10240" s="73" t="s">
        <v>12200</v>
      </c>
      <c r="H10240" s="169"/>
      <c r="I10240" s="287"/>
      <c r="J10240" s="21"/>
      <c r="K10240" s="21"/>
      <c r="L10240" s="21"/>
      <c r="M10240" s="21"/>
      <c r="N10240" s="22">
        <f t="shared" si="2"/>
        <v>46206</v>
      </c>
      <c r="O10240" s="23">
        <f>'RESOLUCIONES EPG'!$N10240-'RESOLUCIONES EPG'!$D10240</f>
        <v>535</v>
      </c>
    </row>
    <row r="10241" ht="15.75" customHeight="1">
      <c r="B10241" s="21"/>
      <c r="C10241" s="351">
        <v>61.0</v>
      </c>
      <c r="D10241" s="178">
        <v>45671.0</v>
      </c>
      <c r="E10241" s="73" t="s">
        <v>12205</v>
      </c>
      <c r="F10241" s="130" t="s">
        <v>12206</v>
      </c>
      <c r="G10241" s="73" t="s">
        <v>12200</v>
      </c>
      <c r="H10241" s="169"/>
      <c r="I10241" s="287"/>
      <c r="J10241" s="21"/>
      <c r="K10241" s="21"/>
      <c r="L10241" s="21"/>
      <c r="M10241" s="21"/>
      <c r="N10241" s="22">
        <f t="shared" si="2"/>
        <v>46206</v>
      </c>
      <c r="O10241" s="23">
        <f>'RESOLUCIONES EPG'!$N10241-'RESOLUCIONES EPG'!$D10241</f>
        <v>535</v>
      </c>
    </row>
    <row r="10242" ht="15.75" customHeight="1">
      <c r="B10242" s="21"/>
      <c r="C10242" s="351">
        <v>62.0</v>
      </c>
      <c r="D10242" s="130">
        <v>45677.0</v>
      </c>
      <c r="E10242" s="73" t="s">
        <v>12205</v>
      </c>
      <c r="F10242" s="130" t="s">
        <v>12206</v>
      </c>
      <c r="G10242" s="73" t="s">
        <v>12207</v>
      </c>
      <c r="H10242" s="169"/>
      <c r="I10242" s="287"/>
      <c r="J10242" s="21"/>
      <c r="K10242" s="21"/>
      <c r="L10242" s="21"/>
      <c r="M10242" s="21"/>
      <c r="N10242" s="22">
        <f t="shared" si="2"/>
        <v>46206</v>
      </c>
      <c r="O10242" s="23">
        <f>'RESOLUCIONES EPG'!$N10242-'RESOLUCIONES EPG'!$D10242</f>
        <v>529</v>
      </c>
    </row>
    <row r="10243" ht="15.75" customHeight="1">
      <c r="B10243" s="21"/>
      <c r="C10243" s="349">
        <v>63.0</v>
      </c>
      <c r="D10243" s="130">
        <v>45678.0</v>
      </c>
      <c r="E10243" s="73" t="s">
        <v>12208</v>
      </c>
      <c r="F10243" s="130"/>
      <c r="G10243" s="73" t="s">
        <v>12209</v>
      </c>
      <c r="H10243" s="152" t="s">
        <v>12210</v>
      </c>
      <c r="I10243" s="287"/>
      <c r="J10243" s="21"/>
      <c r="K10243" s="21"/>
      <c r="L10243" s="21"/>
      <c r="M10243" s="21"/>
      <c r="N10243" s="22">
        <f t="shared" si="2"/>
        <v>46206</v>
      </c>
      <c r="O10243" s="23">
        <f>'RESOLUCIONES EPG'!$N10243-'RESOLUCIONES EPG'!$D10243</f>
        <v>528</v>
      </c>
    </row>
    <row r="10244" ht="15.75" customHeight="1">
      <c r="B10244" s="21"/>
      <c r="C10244" s="351">
        <v>63.0</v>
      </c>
      <c r="D10244" s="130">
        <v>45678.0</v>
      </c>
      <c r="E10244" s="73" t="s">
        <v>12211</v>
      </c>
      <c r="F10244" s="130"/>
      <c r="G10244" s="73" t="s">
        <v>12209</v>
      </c>
      <c r="H10244" s="152" t="s">
        <v>12210</v>
      </c>
      <c r="I10244" s="287"/>
      <c r="J10244" s="21"/>
      <c r="K10244" s="21"/>
      <c r="L10244" s="21"/>
      <c r="M10244" s="21"/>
      <c r="N10244" s="22">
        <f t="shared" si="2"/>
        <v>46206</v>
      </c>
      <c r="O10244" s="23">
        <f>'RESOLUCIONES EPG'!$N10244-'RESOLUCIONES EPG'!$D10244</f>
        <v>528</v>
      </c>
    </row>
    <row r="10245" ht="15.75" customHeight="1">
      <c r="B10245" s="21"/>
      <c r="C10245" s="349">
        <v>63.0</v>
      </c>
      <c r="D10245" s="130">
        <v>45678.0</v>
      </c>
      <c r="E10245" s="73" t="s">
        <v>12212</v>
      </c>
      <c r="F10245" s="130"/>
      <c r="G10245" s="73" t="s">
        <v>12209</v>
      </c>
      <c r="H10245" s="152" t="s">
        <v>12210</v>
      </c>
      <c r="I10245" s="287"/>
      <c r="J10245" s="21"/>
      <c r="K10245" s="21"/>
      <c r="L10245" s="21"/>
      <c r="M10245" s="21"/>
      <c r="N10245" s="22">
        <f t="shared" si="2"/>
        <v>46206</v>
      </c>
      <c r="O10245" s="23">
        <f>'RESOLUCIONES EPG'!$N10245-'RESOLUCIONES EPG'!$D10245</f>
        <v>528</v>
      </c>
    </row>
    <row r="10246" ht="15.75" customHeight="1">
      <c r="B10246" s="21"/>
      <c r="C10246" s="351">
        <v>64.0</v>
      </c>
      <c r="D10246" s="130">
        <v>45677.0</v>
      </c>
      <c r="E10246" s="73" t="s">
        <v>12213</v>
      </c>
      <c r="F10246" s="130" t="s">
        <v>12214</v>
      </c>
      <c r="G10246" s="73" t="s">
        <v>738</v>
      </c>
      <c r="H10246" s="169"/>
      <c r="I10246" s="287"/>
      <c r="J10246" s="21"/>
      <c r="K10246" s="21"/>
      <c r="L10246" s="21"/>
      <c r="M10246" s="21"/>
      <c r="N10246" s="22">
        <f t="shared" si="2"/>
        <v>46206</v>
      </c>
      <c r="O10246" s="23">
        <f>'RESOLUCIONES EPG'!$N10246-'RESOLUCIONES EPG'!$D10246</f>
        <v>529</v>
      </c>
    </row>
    <row r="10247" ht="15.75" customHeight="1">
      <c r="B10247" s="21"/>
      <c r="C10247" s="351">
        <v>65.0</v>
      </c>
      <c r="D10247" s="130">
        <v>45677.0</v>
      </c>
      <c r="E10247" s="73" t="s">
        <v>12215</v>
      </c>
      <c r="F10247" s="130" t="s">
        <v>12206</v>
      </c>
      <c r="G10247" s="73" t="s">
        <v>738</v>
      </c>
      <c r="H10247" s="169"/>
      <c r="I10247" s="287"/>
      <c r="J10247" s="21"/>
      <c r="K10247" s="21"/>
      <c r="L10247" s="21"/>
      <c r="M10247" s="21"/>
      <c r="N10247" s="22">
        <f t="shared" si="2"/>
        <v>46206</v>
      </c>
      <c r="O10247" s="23">
        <f>'RESOLUCIONES EPG'!$N10247-'RESOLUCIONES EPG'!$D10247</f>
        <v>529</v>
      </c>
    </row>
    <row r="10248" ht="15.75" customHeight="1">
      <c r="B10248" s="21"/>
      <c r="C10248" s="351">
        <v>66.0</v>
      </c>
      <c r="D10248" s="130">
        <v>45677.0</v>
      </c>
      <c r="E10248" s="73" t="s">
        <v>1389</v>
      </c>
      <c r="F10248" s="130" t="s">
        <v>12216</v>
      </c>
      <c r="G10248" s="73" t="s">
        <v>738</v>
      </c>
      <c r="H10248" s="169"/>
      <c r="I10248" s="287"/>
      <c r="J10248" s="21"/>
      <c r="K10248" s="21"/>
      <c r="L10248" s="21"/>
      <c r="M10248" s="21"/>
      <c r="N10248" s="22">
        <f t="shared" si="2"/>
        <v>46206</v>
      </c>
      <c r="O10248" s="23">
        <f>'RESOLUCIONES EPG'!$N10248-'RESOLUCIONES EPG'!$D10248</f>
        <v>529</v>
      </c>
    </row>
    <row r="10249" ht="15.75" customHeight="1">
      <c r="B10249" s="21"/>
      <c r="C10249" s="351">
        <v>67.0</v>
      </c>
      <c r="D10249" s="130">
        <v>45684.0</v>
      </c>
      <c r="E10249" s="73" t="s">
        <v>12217</v>
      </c>
      <c r="F10249" s="130" t="s">
        <v>12218</v>
      </c>
      <c r="G10249" s="73" t="s">
        <v>738</v>
      </c>
      <c r="H10249" s="169"/>
      <c r="I10249" s="287"/>
      <c r="J10249" s="21"/>
      <c r="K10249" s="21"/>
      <c r="L10249" s="21"/>
      <c r="M10249" s="21"/>
      <c r="N10249" s="22">
        <f t="shared" si="2"/>
        <v>46206</v>
      </c>
      <c r="O10249" s="23">
        <f>'RESOLUCIONES EPG'!$N10249-'RESOLUCIONES EPG'!$D10249</f>
        <v>522</v>
      </c>
    </row>
    <row r="10250" ht="15.75" customHeight="1">
      <c r="B10250" s="21"/>
      <c r="C10250" s="351">
        <v>68.0</v>
      </c>
      <c r="D10250" s="130">
        <v>45684.0</v>
      </c>
      <c r="E10250" s="73" t="s">
        <v>12219</v>
      </c>
      <c r="F10250" s="130" t="s">
        <v>12220</v>
      </c>
      <c r="G10250" s="73" t="s">
        <v>738</v>
      </c>
      <c r="H10250" s="169"/>
      <c r="I10250" s="287"/>
      <c r="J10250" s="21"/>
      <c r="K10250" s="21"/>
      <c r="L10250" s="21"/>
      <c r="M10250" s="21"/>
      <c r="N10250" s="22">
        <f t="shared" si="2"/>
        <v>46206</v>
      </c>
      <c r="O10250" s="23">
        <f>'RESOLUCIONES EPG'!$N10250-'RESOLUCIONES EPG'!$D10250</f>
        <v>522</v>
      </c>
    </row>
    <row r="10251" ht="15.75" customHeight="1">
      <c r="B10251" s="21"/>
      <c r="C10251" s="349">
        <v>69.0</v>
      </c>
      <c r="D10251" s="130">
        <v>45684.0</v>
      </c>
      <c r="E10251" s="73" t="s">
        <v>12221</v>
      </c>
      <c r="F10251" s="130" t="s">
        <v>12222</v>
      </c>
      <c r="G10251" s="73" t="s">
        <v>738</v>
      </c>
      <c r="H10251" s="169"/>
      <c r="I10251" s="287"/>
      <c r="J10251" s="21"/>
      <c r="K10251" s="21"/>
      <c r="L10251" s="21"/>
      <c r="M10251" s="21"/>
      <c r="N10251" s="22">
        <f t="shared" si="2"/>
        <v>46206</v>
      </c>
      <c r="O10251" s="23">
        <f>'RESOLUCIONES EPG'!$N10251-'RESOLUCIONES EPG'!$D10251</f>
        <v>522</v>
      </c>
    </row>
    <row r="10252" ht="15.75" customHeight="1">
      <c r="B10252" s="21"/>
      <c r="C10252" s="351">
        <v>70.0</v>
      </c>
      <c r="D10252" s="130">
        <v>45684.0</v>
      </c>
      <c r="E10252" s="73" t="s">
        <v>12217</v>
      </c>
      <c r="F10252" s="130" t="s">
        <v>12218</v>
      </c>
      <c r="G10252" s="73" t="s">
        <v>12223</v>
      </c>
      <c r="H10252" s="169"/>
      <c r="I10252" s="287"/>
      <c r="J10252" s="21"/>
      <c r="K10252" s="21"/>
      <c r="L10252" s="21"/>
      <c r="M10252" s="21"/>
      <c r="N10252" s="22">
        <f t="shared" si="2"/>
        <v>46206</v>
      </c>
      <c r="O10252" s="23">
        <f>'RESOLUCIONES EPG'!$N10252-'RESOLUCIONES EPG'!$D10252</f>
        <v>522</v>
      </c>
    </row>
    <row r="10253" ht="15.75" customHeight="1">
      <c r="B10253" s="21"/>
      <c r="C10253" s="351">
        <v>71.0</v>
      </c>
      <c r="D10253" s="130">
        <v>45691.0</v>
      </c>
      <c r="E10253" s="73" t="s">
        <v>7069</v>
      </c>
      <c r="F10253" s="130" t="s">
        <v>12224</v>
      </c>
      <c r="G10253" s="73" t="s">
        <v>2751</v>
      </c>
      <c r="H10253" s="169"/>
      <c r="I10253" s="287"/>
      <c r="J10253" s="21"/>
      <c r="K10253" s="21"/>
      <c r="L10253" s="21"/>
      <c r="M10253" s="21"/>
      <c r="N10253" s="22">
        <f t="shared" si="2"/>
        <v>46206</v>
      </c>
      <c r="O10253" s="23">
        <f>'RESOLUCIONES EPG'!$N10253-'RESOLUCIONES EPG'!$D10253</f>
        <v>515</v>
      </c>
    </row>
    <row r="10254" ht="15.75" customHeight="1">
      <c r="B10254" s="21"/>
      <c r="C10254" s="351">
        <v>72.0</v>
      </c>
      <c r="D10254" s="130">
        <v>45691.0</v>
      </c>
      <c r="E10254" s="73" t="s">
        <v>9045</v>
      </c>
      <c r="F10254" s="130" t="s">
        <v>12225</v>
      </c>
      <c r="G10254" s="73" t="s">
        <v>2751</v>
      </c>
      <c r="H10254" s="169"/>
      <c r="I10254" s="287"/>
      <c r="J10254" s="21"/>
      <c r="K10254" s="21"/>
      <c r="L10254" s="21"/>
      <c r="M10254" s="21"/>
      <c r="N10254" s="22">
        <f t="shared" si="2"/>
        <v>46206</v>
      </c>
      <c r="O10254" s="23">
        <f>'RESOLUCIONES EPG'!$N10254-'RESOLUCIONES EPG'!$D10254</f>
        <v>515</v>
      </c>
    </row>
    <row r="10255" ht="15.75" customHeight="1">
      <c r="B10255" s="21"/>
      <c r="C10255" s="351">
        <v>73.0</v>
      </c>
      <c r="D10255" s="130">
        <v>45691.0</v>
      </c>
      <c r="E10255" s="73" t="s">
        <v>12226</v>
      </c>
      <c r="F10255" s="130" t="s">
        <v>12227</v>
      </c>
      <c r="G10255" s="73" t="s">
        <v>2751</v>
      </c>
      <c r="H10255" s="169"/>
      <c r="I10255" s="287"/>
      <c r="J10255" s="21"/>
      <c r="K10255" s="21"/>
      <c r="L10255" s="21"/>
      <c r="M10255" s="21"/>
      <c r="N10255" s="22">
        <f t="shared" si="2"/>
        <v>46206</v>
      </c>
      <c r="O10255" s="23">
        <f>'RESOLUCIONES EPG'!$N10255-'RESOLUCIONES EPG'!$D10255</f>
        <v>515</v>
      </c>
    </row>
    <row r="10256" ht="15.75" customHeight="1">
      <c r="B10256" s="21"/>
      <c r="C10256" s="351">
        <v>74.0</v>
      </c>
      <c r="D10256" s="130">
        <v>45691.0</v>
      </c>
      <c r="E10256" s="73" t="s">
        <v>11197</v>
      </c>
      <c r="F10256" s="130" t="s">
        <v>12228</v>
      </c>
      <c r="G10256" s="73" t="s">
        <v>2751</v>
      </c>
      <c r="H10256" s="169"/>
      <c r="I10256" s="287"/>
      <c r="J10256" s="21"/>
      <c r="K10256" s="21"/>
      <c r="L10256" s="21"/>
      <c r="M10256" s="21"/>
      <c r="N10256" s="22">
        <f t="shared" si="2"/>
        <v>46206</v>
      </c>
      <c r="O10256" s="23">
        <f>'RESOLUCIONES EPG'!$N10256-'RESOLUCIONES EPG'!$D10256</f>
        <v>515</v>
      </c>
    </row>
    <row r="10257" ht="15.75" customHeight="1">
      <c r="B10257" s="21"/>
      <c r="C10257" s="349">
        <v>75.0</v>
      </c>
      <c r="D10257" s="130">
        <v>45691.0</v>
      </c>
      <c r="E10257" s="73" t="s">
        <v>11043</v>
      </c>
      <c r="F10257" s="130" t="s">
        <v>11297</v>
      </c>
      <c r="G10257" s="73" t="s">
        <v>2751</v>
      </c>
      <c r="H10257" s="169"/>
      <c r="I10257" s="287"/>
      <c r="J10257" s="21"/>
      <c r="K10257" s="21"/>
      <c r="L10257" s="21"/>
      <c r="M10257" s="21"/>
      <c r="N10257" s="22">
        <f t="shared" si="2"/>
        <v>46206</v>
      </c>
      <c r="O10257" s="23">
        <f>'RESOLUCIONES EPG'!$N10257-'RESOLUCIONES EPG'!$D10257</f>
        <v>515</v>
      </c>
    </row>
    <row r="10258" ht="15.75" customHeight="1">
      <c r="B10258" s="21"/>
      <c r="C10258" s="351">
        <v>76.0</v>
      </c>
      <c r="D10258" s="130">
        <v>45691.0</v>
      </c>
      <c r="E10258" s="73" t="s">
        <v>3486</v>
      </c>
      <c r="F10258" s="130" t="s">
        <v>11866</v>
      </c>
      <c r="G10258" s="73" t="s">
        <v>2751</v>
      </c>
      <c r="H10258" s="169"/>
      <c r="I10258" s="287"/>
      <c r="J10258" s="21"/>
      <c r="K10258" s="21"/>
      <c r="L10258" s="21"/>
      <c r="M10258" s="21"/>
      <c r="N10258" s="22">
        <f t="shared" si="2"/>
        <v>46206</v>
      </c>
      <c r="O10258" s="23">
        <f>'RESOLUCIONES EPG'!$N10258-'RESOLUCIONES EPG'!$D10258</f>
        <v>515</v>
      </c>
    </row>
    <row r="10259" ht="15.75" customHeight="1">
      <c r="B10259" s="21"/>
      <c r="C10259" s="351">
        <v>75.0</v>
      </c>
      <c r="D10259" s="130">
        <v>45691.0</v>
      </c>
      <c r="E10259" s="73" t="s">
        <v>4164</v>
      </c>
      <c r="F10259" s="130" t="s">
        <v>11042</v>
      </c>
      <c r="G10259" s="73" t="s">
        <v>8629</v>
      </c>
      <c r="H10259" s="169"/>
      <c r="I10259" s="287"/>
      <c r="J10259" s="21"/>
      <c r="K10259" s="21"/>
      <c r="L10259" s="21"/>
      <c r="M10259" s="21"/>
      <c r="N10259" s="22">
        <f t="shared" si="2"/>
        <v>46206</v>
      </c>
      <c r="O10259" s="23">
        <f>'RESOLUCIONES EPG'!$N10259-'RESOLUCIONES EPG'!$D10259</f>
        <v>515</v>
      </c>
    </row>
    <row r="10260" ht="15.75" customHeight="1">
      <c r="B10260" s="21"/>
      <c r="C10260" s="349">
        <v>78.0</v>
      </c>
      <c r="D10260" s="130">
        <v>45691.0</v>
      </c>
      <c r="E10260" s="73" t="s">
        <v>11266</v>
      </c>
      <c r="F10260" s="130" t="s">
        <v>11267</v>
      </c>
      <c r="G10260" s="73" t="s">
        <v>8629</v>
      </c>
      <c r="H10260" s="169"/>
      <c r="I10260" s="287"/>
      <c r="J10260" s="21"/>
      <c r="K10260" s="21"/>
      <c r="L10260" s="21"/>
      <c r="M10260" s="21"/>
      <c r="N10260" s="22">
        <f t="shared" si="2"/>
        <v>46206</v>
      </c>
      <c r="O10260" s="23">
        <f>'RESOLUCIONES EPG'!$N10260-'RESOLUCIONES EPG'!$D10260</f>
        <v>515</v>
      </c>
    </row>
    <row r="10261" ht="15.75" customHeight="1">
      <c r="B10261" s="21"/>
      <c r="C10261" s="351">
        <v>79.0</v>
      </c>
      <c r="D10261" s="130">
        <v>45691.0</v>
      </c>
      <c r="E10261" s="73" t="s">
        <v>11606</v>
      </c>
      <c r="F10261" s="130" t="s">
        <v>11607</v>
      </c>
      <c r="G10261" s="73" t="s">
        <v>8629</v>
      </c>
      <c r="H10261" s="169"/>
      <c r="I10261" s="287"/>
      <c r="J10261" s="21"/>
      <c r="K10261" s="21"/>
      <c r="L10261" s="21"/>
      <c r="M10261" s="21"/>
      <c r="N10261" s="22">
        <f t="shared" si="2"/>
        <v>46206</v>
      </c>
      <c r="O10261" s="23">
        <f>'RESOLUCIONES EPG'!$N10261-'RESOLUCIONES EPG'!$D10261</f>
        <v>515</v>
      </c>
    </row>
    <row r="10262" ht="15.75" customHeight="1">
      <c r="B10262" s="21"/>
      <c r="C10262" s="351">
        <v>80.0</v>
      </c>
      <c r="D10262" s="130">
        <v>45691.0</v>
      </c>
      <c r="E10262" s="73" t="s">
        <v>11732</v>
      </c>
      <c r="F10262" s="130" t="s">
        <v>12229</v>
      </c>
      <c r="G10262" s="73" t="s">
        <v>8629</v>
      </c>
      <c r="H10262" s="169"/>
      <c r="I10262" s="287"/>
      <c r="J10262" s="21"/>
      <c r="K10262" s="21"/>
      <c r="L10262" s="21"/>
      <c r="M10262" s="21"/>
      <c r="N10262" s="22">
        <f t="shared" si="2"/>
        <v>46206</v>
      </c>
      <c r="O10262" s="23">
        <f>'RESOLUCIONES EPG'!$N10262-'RESOLUCIONES EPG'!$D10262</f>
        <v>515</v>
      </c>
    </row>
    <row r="10263" ht="15.75" customHeight="1">
      <c r="B10263" s="21"/>
      <c r="C10263" s="349">
        <v>81.0</v>
      </c>
      <c r="D10263" s="130">
        <v>45691.0</v>
      </c>
      <c r="E10263" s="73" t="s">
        <v>11165</v>
      </c>
      <c r="F10263" s="130" t="s">
        <v>12230</v>
      </c>
      <c r="G10263" s="73" t="s">
        <v>8629</v>
      </c>
      <c r="H10263" s="169"/>
      <c r="I10263" s="287"/>
      <c r="J10263" s="21"/>
      <c r="K10263" s="21"/>
      <c r="L10263" s="21"/>
      <c r="M10263" s="21"/>
      <c r="N10263" s="22">
        <f t="shared" si="2"/>
        <v>46206</v>
      </c>
      <c r="O10263" s="23">
        <f>'RESOLUCIONES EPG'!$N10263-'RESOLUCIONES EPG'!$D10263</f>
        <v>515</v>
      </c>
    </row>
    <row r="10264" ht="15.75" customHeight="1">
      <c r="B10264" s="21"/>
      <c r="C10264" s="351">
        <v>82.0</v>
      </c>
      <c r="D10264" s="130">
        <v>45691.0</v>
      </c>
      <c r="E10264" s="73" t="s">
        <v>11782</v>
      </c>
      <c r="F10264" s="130" t="s">
        <v>12231</v>
      </c>
      <c r="G10264" s="73" t="s">
        <v>8629</v>
      </c>
      <c r="H10264" s="169"/>
      <c r="I10264" s="287"/>
      <c r="J10264" s="21"/>
      <c r="K10264" s="21"/>
      <c r="L10264" s="21"/>
      <c r="M10264" s="21"/>
      <c r="N10264" s="22">
        <f t="shared" si="2"/>
        <v>46206</v>
      </c>
      <c r="O10264" s="23">
        <f>'RESOLUCIONES EPG'!$N10264-'RESOLUCIONES EPG'!$D10264</f>
        <v>515</v>
      </c>
    </row>
    <row r="10265" ht="15.75" customHeight="1">
      <c r="B10265" s="21"/>
      <c r="C10265" s="351">
        <v>83.0</v>
      </c>
      <c r="D10265" s="130">
        <v>45691.0</v>
      </c>
      <c r="E10265" s="73" t="s">
        <v>9402</v>
      </c>
      <c r="F10265" s="130" t="s">
        <v>9403</v>
      </c>
      <c r="G10265" s="73" t="s">
        <v>8629</v>
      </c>
      <c r="H10265" s="169"/>
      <c r="I10265" s="287"/>
      <c r="J10265" s="21"/>
      <c r="K10265" s="21"/>
      <c r="L10265" s="21"/>
      <c r="M10265" s="21"/>
      <c r="N10265" s="22">
        <f t="shared" si="2"/>
        <v>46206</v>
      </c>
      <c r="O10265" s="23">
        <f>'RESOLUCIONES EPG'!$N10265-'RESOLUCIONES EPG'!$D10265</f>
        <v>515</v>
      </c>
    </row>
    <row r="10266" ht="15.75" customHeight="1">
      <c r="B10266" s="21"/>
      <c r="C10266" s="349">
        <v>84.0</v>
      </c>
      <c r="D10266" s="130">
        <v>45691.0</v>
      </c>
      <c r="E10266" s="73" t="s">
        <v>9284</v>
      </c>
      <c r="F10266" s="130" t="s">
        <v>9285</v>
      </c>
      <c r="G10266" s="73" t="s">
        <v>8629</v>
      </c>
      <c r="H10266" s="169"/>
      <c r="I10266" s="287"/>
      <c r="J10266" s="21"/>
      <c r="K10266" s="21"/>
      <c r="L10266" s="21"/>
      <c r="M10266" s="21"/>
      <c r="N10266" s="22">
        <f t="shared" si="2"/>
        <v>46206</v>
      </c>
      <c r="O10266" s="23">
        <f>'RESOLUCIONES EPG'!$N10266-'RESOLUCIONES EPG'!$D10266</f>
        <v>515</v>
      </c>
    </row>
    <row r="10267" ht="15.75" customHeight="1">
      <c r="B10267" s="21"/>
      <c r="C10267" s="351">
        <v>85.0</v>
      </c>
      <c r="D10267" s="130">
        <v>45691.0</v>
      </c>
      <c r="E10267" s="73" t="s">
        <v>12232</v>
      </c>
      <c r="F10267" s="130" t="s">
        <v>12233</v>
      </c>
      <c r="G10267" s="73" t="s">
        <v>761</v>
      </c>
      <c r="H10267" s="347" t="s">
        <v>12234</v>
      </c>
      <c r="I10267" s="287"/>
      <c r="J10267" s="21"/>
      <c r="K10267" s="21"/>
      <c r="L10267" s="21"/>
      <c r="M10267" s="21"/>
      <c r="N10267" s="22">
        <f t="shared" si="2"/>
        <v>46206</v>
      </c>
      <c r="O10267" s="23">
        <f>'RESOLUCIONES EPG'!$N10267-'RESOLUCIONES EPG'!$D10267</f>
        <v>515</v>
      </c>
    </row>
    <row r="10268" ht="15.75" customHeight="1">
      <c r="B10268" s="21"/>
      <c r="C10268" s="351">
        <v>86.0</v>
      </c>
      <c r="D10268" s="130">
        <v>45691.0</v>
      </c>
      <c r="E10268" s="73" t="s">
        <v>5068</v>
      </c>
      <c r="F10268" s="130" t="s">
        <v>12235</v>
      </c>
      <c r="G10268" s="73" t="s">
        <v>761</v>
      </c>
      <c r="H10268" s="169" t="s">
        <v>399</v>
      </c>
      <c r="I10268" s="287"/>
      <c r="J10268" s="21"/>
      <c r="K10268" s="21"/>
      <c r="L10268" s="21"/>
      <c r="M10268" s="21"/>
      <c r="N10268" s="22">
        <f t="shared" si="2"/>
        <v>46206</v>
      </c>
      <c r="O10268" s="23">
        <f>'RESOLUCIONES EPG'!$N10268-'RESOLUCIONES EPG'!$D10268</f>
        <v>515</v>
      </c>
    </row>
    <row r="10269" ht="15.75" customHeight="1">
      <c r="B10269" s="21"/>
      <c r="C10269" s="349">
        <v>87.0</v>
      </c>
      <c r="D10269" s="130">
        <v>45691.0</v>
      </c>
      <c r="E10269" s="73" t="s">
        <v>3638</v>
      </c>
      <c r="F10269" s="130" t="s">
        <v>12236</v>
      </c>
      <c r="G10269" s="73" t="s">
        <v>761</v>
      </c>
      <c r="H10269" s="169" t="s">
        <v>12237</v>
      </c>
      <c r="I10269" s="287"/>
      <c r="J10269" s="21"/>
      <c r="K10269" s="21"/>
      <c r="L10269" s="21"/>
      <c r="M10269" s="21"/>
      <c r="N10269" s="22">
        <f t="shared" si="2"/>
        <v>46206</v>
      </c>
      <c r="O10269" s="23">
        <f>'RESOLUCIONES EPG'!$N10269-'RESOLUCIONES EPG'!$D10269</f>
        <v>515</v>
      </c>
    </row>
    <row r="10270" ht="15.75" customHeight="1">
      <c r="B10270" s="21"/>
      <c r="C10270" s="351">
        <v>88.0</v>
      </c>
      <c r="D10270" s="130">
        <v>45691.0</v>
      </c>
      <c r="E10270" s="73" t="s">
        <v>12238</v>
      </c>
      <c r="F10270" s="130" t="s">
        <v>12239</v>
      </c>
      <c r="G10270" s="73" t="s">
        <v>761</v>
      </c>
      <c r="H10270" s="169" t="s">
        <v>12237</v>
      </c>
      <c r="I10270" s="287"/>
      <c r="J10270" s="21"/>
      <c r="K10270" s="21"/>
      <c r="L10270" s="21"/>
      <c r="M10270" s="21"/>
      <c r="N10270" s="22">
        <f t="shared" si="2"/>
        <v>46206</v>
      </c>
      <c r="O10270" s="23">
        <f>'RESOLUCIONES EPG'!$N10270-'RESOLUCIONES EPG'!$D10270</f>
        <v>515</v>
      </c>
    </row>
    <row r="10271" ht="15.75" customHeight="1">
      <c r="B10271" s="21"/>
      <c r="C10271" s="351">
        <v>89.0</v>
      </c>
      <c r="D10271" s="130">
        <v>45691.0</v>
      </c>
      <c r="E10271" s="73" t="s">
        <v>2533</v>
      </c>
      <c r="F10271" s="130" t="s">
        <v>8873</v>
      </c>
      <c r="G10271" s="73" t="s">
        <v>761</v>
      </c>
      <c r="H10271" s="169" t="s">
        <v>4983</v>
      </c>
      <c r="I10271" s="287"/>
      <c r="J10271" s="21"/>
      <c r="K10271" s="21"/>
      <c r="L10271" s="21"/>
      <c r="M10271" s="21"/>
      <c r="N10271" s="22">
        <f t="shared" si="2"/>
        <v>46206</v>
      </c>
      <c r="O10271" s="23">
        <f>'RESOLUCIONES EPG'!$N10271-'RESOLUCIONES EPG'!$D10271</f>
        <v>515</v>
      </c>
    </row>
    <row r="10272" ht="15.75" customHeight="1">
      <c r="B10272" s="21"/>
      <c r="C10272" s="349">
        <v>90.0</v>
      </c>
      <c r="D10272" s="130">
        <v>45691.0</v>
      </c>
      <c r="E10272" s="73" t="s">
        <v>12240</v>
      </c>
      <c r="F10272" s="130" t="s">
        <v>12241</v>
      </c>
      <c r="G10272" s="73" t="s">
        <v>761</v>
      </c>
      <c r="H10272" s="385" t="s">
        <v>12242</v>
      </c>
      <c r="I10272" s="287"/>
      <c r="J10272" s="21"/>
      <c r="K10272" s="21"/>
      <c r="L10272" s="21"/>
      <c r="M10272" s="21"/>
      <c r="N10272" s="22">
        <f t="shared" si="2"/>
        <v>46206</v>
      </c>
      <c r="O10272" s="23">
        <f>'RESOLUCIONES EPG'!$N10272-'RESOLUCIONES EPG'!$D10272</f>
        <v>515</v>
      </c>
    </row>
    <row r="10273" ht="15.75" customHeight="1">
      <c r="B10273" s="21"/>
      <c r="C10273" s="351">
        <v>91.0</v>
      </c>
      <c r="D10273" s="130">
        <v>45691.0</v>
      </c>
      <c r="E10273" s="73" t="s">
        <v>12243</v>
      </c>
      <c r="F10273" s="130" t="s">
        <v>12244</v>
      </c>
      <c r="G10273" s="73" t="s">
        <v>761</v>
      </c>
      <c r="H10273" s="169" t="s">
        <v>11665</v>
      </c>
      <c r="I10273" s="287"/>
      <c r="J10273" s="21"/>
      <c r="K10273" s="21"/>
      <c r="L10273" s="21"/>
      <c r="M10273" s="21"/>
      <c r="N10273" s="22">
        <f t="shared" si="2"/>
        <v>46206</v>
      </c>
      <c r="O10273" s="23">
        <f>'RESOLUCIONES EPG'!$N10273-'RESOLUCIONES EPG'!$D10273</f>
        <v>515</v>
      </c>
    </row>
    <row r="10274" ht="15.75" customHeight="1">
      <c r="B10274" s="21"/>
      <c r="C10274" s="351">
        <v>92.0</v>
      </c>
      <c r="D10274" s="130">
        <v>45691.0</v>
      </c>
      <c r="E10274" s="73" t="s">
        <v>12245</v>
      </c>
      <c r="F10274" s="130" t="s">
        <v>12246</v>
      </c>
      <c r="G10274" s="73" t="s">
        <v>761</v>
      </c>
      <c r="H10274" s="169" t="s">
        <v>7518</v>
      </c>
      <c r="I10274" s="287"/>
      <c r="J10274" s="21"/>
      <c r="K10274" s="21"/>
      <c r="L10274" s="21"/>
      <c r="M10274" s="21"/>
      <c r="N10274" s="22">
        <f t="shared" si="2"/>
        <v>46206</v>
      </c>
      <c r="O10274" s="23">
        <f>'RESOLUCIONES EPG'!$N10274-'RESOLUCIONES EPG'!$D10274</f>
        <v>515</v>
      </c>
    </row>
    <row r="10275" ht="15.75" customHeight="1">
      <c r="B10275" s="21"/>
      <c r="C10275" s="349">
        <v>93.0</v>
      </c>
      <c r="D10275" s="130">
        <v>45691.0</v>
      </c>
      <c r="E10275" s="73" t="s">
        <v>12247</v>
      </c>
      <c r="F10275" s="130" t="s">
        <v>12248</v>
      </c>
      <c r="G10275" s="73" t="s">
        <v>761</v>
      </c>
      <c r="H10275" s="169" t="s">
        <v>6871</v>
      </c>
      <c r="I10275" s="287"/>
      <c r="J10275" s="21"/>
      <c r="K10275" s="21"/>
      <c r="L10275" s="21"/>
      <c r="M10275" s="21"/>
      <c r="N10275" s="22">
        <f t="shared" si="2"/>
        <v>46206</v>
      </c>
      <c r="O10275" s="23">
        <f>'RESOLUCIONES EPG'!$N10275-'RESOLUCIONES EPG'!$D10275</f>
        <v>515</v>
      </c>
    </row>
    <row r="10276" ht="15.75" customHeight="1">
      <c r="B10276" s="21"/>
      <c r="C10276" s="351">
        <v>94.0</v>
      </c>
      <c r="D10276" s="130">
        <v>45691.0</v>
      </c>
      <c r="E10276" s="73" t="s">
        <v>12249</v>
      </c>
      <c r="F10276" s="130" t="s">
        <v>12250</v>
      </c>
      <c r="G10276" s="73" t="s">
        <v>761</v>
      </c>
      <c r="H10276" s="169" t="s">
        <v>6475</v>
      </c>
      <c r="I10276" s="287"/>
      <c r="J10276" s="21"/>
      <c r="K10276" s="21"/>
      <c r="L10276" s="21"/>
      <c r="M10276" s="21"/>
      <c r="N10276" s="22">
        <f t="shared" si="2"/>
        <v>46206</v>
      </c>
      <c r="O10276" s="23">
        <f>'RESOLUCIONES EPG'!$N10276-'RESOLUCIONES EPG'!$D10276</f>
        <v>515</v>
      </c>
    </row>
    <row r="10277" ht="15.75" customHeight="1">
      <c r="B10277" s="21"/>
      <c r="C10277" s="351">
        <v>95.0</v>
      </c>
      <c r="D10277" s="130">
        <v>45691.0</v>
      </c>
      <c r="E10277" s="73" t="s">
        <v>12251</v>
      </c>
      <c r="F10277" s="130" t="s">
        <v>12252</v>
      </c>
      <c r="G10277" s="73" t="s">
        <v>761</v>
      </c>
      <c r="H10277" s="169" t="s">
        <v>7997</v>
      </c>
      <c r="I10277" s="287"/>
      <c r="J10277" s="21"/>
      <c r="K10277" s="21"/>
      <c r="L10277" s="21"/>
      <c r="M10277" s="21"/>
      <c r="N10277" s="22">
        <f t="shared" si="2"/>
        <v>46206</v>
      </c>
      <c r="O10277" s="23">
        <f>'RESOLUCIONES EPG'!$N10277-'RESOLUCIONES EPG'!$D10277</f>
        <v>515</v>
      </c>
    </row>
    <row r="10278" ht="15.75" customHeight="1">
      <c r="B10278" s="21"/>
      <c r="C10278" s="349">
        <v>96.0</v>
      </c>
      <c r="D10278" s="130">
        <v>45691.0</v>
      </c>
      <c r="E10278" s="73" t="s">
        <v>1940</v>
      </c>
      <c r="F10278" s="130" t="s">
        <v>12253</v>
      </c>
      <c r="G10278" s="73" t="s">
        <v>761</v>
      </c>
      <c r="H10278" s="169" t="s">
        <v>11665</v>
      </c>
      <c r="I10278" s="287"/>
      <c r="J10278" s="21"/>
      <c r="K10278" s="21"/>
      <c r="L10278" s="21"/>
      <c r="M10278" s="21"/>
      <c r="N10278" s="22">
        <f t="shared" si="2"/>
        <v>46206</v>
      </c>
      <c r="O10278" s="23">
        <f>'RESOLUCIONES EPG'!$N10278-'RESOLUCIONES EPG'!$D10278</f>
        <v>515</v>
      </c>
    </row>
    <row r="10279" ht="15.75" customHeight="1">
      <c r="B10279" s="21"/>
      <c r="C10279" s="351">
        <v>97.0</v>
      </c>
      <c r="D10279" s="130">
        <v>45691.0</v>
      </c>
      <c r="E10279" s="73" t="s">
        <v>7842</v>
      </c>
      <c r="F10279" s="130" t="s">
        <v>7843</v>
      </c>
      <c r="G10279" s="73" t="s">
        <v>2253</v>
      </c>
      <c r="H10279" s="169" t="s">
        <v>9408</v>
      </c>
      <c r="I10279" s="287"/>
      <c r="J10279" s="21"/>
      <c r="K10279" s="21"/>
      <c r="L10279" s="21"/>
      <c r="M10279" s="21"/>
      <c r="N10279" s="22">
        <f t="shared" si="2"/>
        <v>46206</v>
      </c>
      <c r="O10279" s="23">
        <f>'RESOLUCIONES EPG'!$N10279-'RESOLUCIONES EPG'!$D10279</f>
        <v>515</v>
      </c>
    </row>
    <row r="10280" ht="15.75" customHeight="1">
      <c r="B10280" s="21"/>
      <c r="C10280" s="351">
        <v>98.0</v>
      </c>
      <c r="D10280" s="130">
        <v>45691.0</v>
      </c>
      <c r="E10280" s="73" t="s">
        <v>5537</v>
      </c>
      <c r="F10280" s="130" t="s">
        <v>9531</v>
      </c>
      <c r="G10280" s="73" t="s">
        <v>2253</v>
      </c>
      <c r="H10280" s="357" t="s">
        <v>12254</v>
      </c>
      <c r="I10280" s="287"/>
      <c r="J10280" s="21"/>
      <c r="K10280" s="21"/>
      <c r="L10280" s="21"/>
      <c r="M10280" s="21"/>
      <c r="N10280" s="22">
        <f t="shared" si="2"/>
        <v>46206</v>
      </c>
      <c r="O10280" s="23">
        <f>'RESOLUCIONES EPG'!$N10280-'RESOLUCIONES EPG'!$D10280</f>
        <v>515</v>
      </c>
    </row>
    <row r="10281" ht="15.75" customHeight="1">
      <c r="B10281" s="21"/>
      <c r="C10281" s="349">
        <v>99.0</v>
      </c>
      <c r="D10281" s="130">
        <v>45691.0</v>
      </c>
      <c r="E10281" s="73" t="s">
        <v>1479</v>
      </c>
      <c r="F10281" s="130" t="s">
        <v>5974</v>
      </c>
      <c r="G10281" s="73" t="s">
        <v>2253</v>
      </c>
      <c r="H10281" s="169" t="s">
        <v>7917</v>
      </c>
      <c r="I10281" s="287"/>
      <c r="J10281" s="21"/>
      <c r="K10281" s="21"/>
      <c r="L10281" s="21"/>
      <c r="M10281" s="21"/>
      <c r="N10281" s="22">
        <f t="shared" si="2"/>
        <v>46206</v>
      </c>
      <c r="O10281" s="23">
        <f>'RESOLUCIONES EPG'!$N10281-'RESOLUCIONES EPG'!$D10281</f>
        <v>515</v>
      </c>
    </row>
    <row r="10282" ht="15.75" customHeight="1">
      <c r="B10282" s="21"/>
      <c r="C10282" s="351">
        <v>100.0</v>
      </c>
      <c r="D10282" s="130">
        <v>45691.0</v>
      </c>
      <c r="E10282" s="73" t="s">
        <v>3386</v>
      </c>
      <c r="F10282" s="130" t="s">
        <v>3387</v>
      </c>
      <c r="G10282" s="73" t="s">
        <v>2253</v>
      </c>
      <c r="H10282" s="376" t="s">
        <v>12255</v>
      </c>
      <c r="I10282" s="287"/>
      <c r="J10282" s="21"/>
      <c r="K10282" s="21"/>
      <c r="L10282" s="21"/>
      <c r="M10282" s="21"/>
      <c r="N10282" s="22">
        <f t="shared" si="2"/>
        <v>46206</v>
      </c>
      <c r="O10282" s="23">
        <f>'RESOLUCIONES EPG'!$N10282-'RESOLUCIONES EPG'!$D10282</f>
        <v>515</v>
      </c>
    </row>
    <row r="10283" ht="15.75" customHeight="1">
      <c r="B10283" s="21"/>
      <c r="C10283" s="351">
        <v>101.0</v>
      </c>
      <c r="D10283" s="130">
        <v>45691.0</v>
      </c>
      <c r="E10283" s="73" t="s">
        <v>4510</v>
      </c>
      <c r="F10283" s="130" t="s">
        <v>8712</v>
      </c>
      <c r="G10283" s="73" t="s">
        <v>2253</v>
      </c>
      <c r="H10283" s="169" t="s">
        <v>7917</v>
      </c>
      <c r="I10283" s="287"/>
      <c r="J10283" s="21"/>
      <c r="K10283" s="21"/>
      <c r="L10283" s="21"/>
      <c r="M10283" s="21"/>
      <c r="N10283" s="22">
        <f t="shared" si="2"/>
        <v>46206</v>
      </c>
      <c r="O10283" s="23">
        <f>'RESOLUCIONES EPG'!$N10283-'RESOLUCIONES EPG'!$D10283</f>
        <v>515</v>
      </c>
    </row>
    <row r="10284" ht="15.75" customHeight="1">
      <c r="B10284" s="21"/>
      <c r="C10284" s="349">
        <v>102.0</v>
      </c>
      <c r="D10284" s="130">
        <v>45691.0</v>
      </c>
      <c r="E10284" s="73" t="s">
        <v>4592</v>
      </c>
      <c r="F10284" s="130" t="s">
        <v>10263</v>
      </c>
      <c r="G10284" s="73" t="s">
        <v>2253</v>
      </c>
      <c r="H10284" s="169" t="s">
        <v>7917</v>
      </c>
      <c r="I10284" s="287"/>
      <c r="J10284" s="21"/>
      <c r="K10284" s="21"/>
      <c r="L10284" s="21"/>
      <c r="M10284" s="21"/>
      <c r="N10284" s="22">
        <f t="shared" si="2"/>
        <v>46206</v>
      </c>
      <c r="O10284" s="23">
        <f>'RESOLUCIONES EPG'!$N10284-'RESOLUCIONES EPG'!$D10284</f>
        <v>515</v>
      </c>
    </row>
    <row r="10285" ht="15.75" customHeight="1">
      <c r="B10285" s="21"/>
      <c r="C10285" s="351">
        <v>103.0</v>
      </c>
      <c r="D10285" s="130">
        <v>45691.0</v>
      </c>
      <c r="E10285" s="73" t="s">
        <v>10559</v>
      </c>
      <c r="F10285" s="130" t="s">
        <v>10560</v>
      </c>
      <c r="G10285" s="73" t="s">
        <v>2253</v>
      </c>
      <c r="H10285" s="169" t="s">
        <v>12256</v>
      </c>
      <c r="I10285" s="287"/>
      <c r="J10285" s="21"/>
      <c r="K10285" s="21"/>
      <c r="L10285" s="21"/>
      <c r="M10285" s="21"/>
      <c r="N10285" s="22">
        <f t="shared" si="2"/>
        <v>46206</v>
      </c>
      <c r="O10285" s="23">
        <f>'RESOLUCIONES EPG'!$N10285-'RESOLUCIONES EPG'!$D10285</f>
        <v>515</v>
      </c>
    </row>
    <row r="10286" ht="15.75" customHeight="1">
      <c r="B10286" s="21"/>
      <c r="C10286" s="351">
        <v>104.0</v>
      </c>
      <c r="D10286" s="130">
        <v>45691.0</v>
      </c>
      <c r="E10286" s="73" t="s">
        <v>12257</v>
      </c>
      <c r="F10286" s="130" t="s">
        <v>12258</v>
      </c>
      <c r="G10286" s="73" t="s">
        <v>761</v>
      </c>
      <c r="H10286" s="169" t="s">
        <v>378</v>
      </c>
      <c r="I10286" s="287"/>
      <c r="J10286" s="21"/>
      <c r="K10286" s="21"/>
      <c r="L10286" s="21"/>
      <c r="M10286" s="21"/>
      <c r="N10286" s="22">
        <f t="shared" si="2"/>
        <v>46206</v>
      </c>
      <c r="O10286" s="23">
        <f>'RESOLUCIONES EPG'!$N10286-'RESOLUCIONES EPG'!$D10286</f>
        <v>515</v>
      </c>
    </row>
    <row r="10287" ht="15.75" customHeight="1">
      <c r="B10287" s="21"/>
      <c r="C10287" s="349">
        <v>105.0</v>
      </c>
      <c r="D10287" s="130">
        <v>45691.0</v>
      </c>
      <c r="E10287" s="73" t="s">
        <v>12163</v>
      </c>
      <c r="F10287" s="130" t="s">
        <v>12259</v>
      </c>
      <c r="G10287" s="73" t="s">
        <v>761</v>
      </c>
      <c r="H10287" s="169" t="s">
        <v>12260</v>
      </c>
      <c r="I10287" s="287"/>
      <c r="J10287" s="21"/>
      <c r="K10287" s="21"/>
      <c r="L10287" s="21"/>
      <c r="M10287" s="21"/>
      <c r="N10287" s="22">
        <f t="shared" si="2"/>
        <v>46206</v>
      </c>
      <c r="O10287" s="23">
        <f>'RESOLUCIONES EPG'!$N10287-'RESOLUCIONES EPG'!$D10287</f>
        <v>515</v>
      </c>
    </row>
    <row r="10288" ht="15.75" customHeight="1">
      <c r="B10288" s="21"/>
      <c r="C10288" s="351">
        <v>106.0</v>
      </c>
      <c r="D10288" s="130">
        <v>45691.0</v>
      </c>
      <c r="E10288" s="73" t="s">
        <v>5263</v>
      </c>
      <c r="F10288" s="130" t="s">
        <v>8212</v>
      </c>
      <c r="G10288" s="73" t="s">
        <v>761</v>
      </c>
      <c r="H10288" s="169" t="s">
        <v>12261</v>
      </c>
      <c r="I10288" s="287"/>
      <c r="J10288" s="21"/>
      <c r="K10288" s="21"/>
      <c r="L10288" s="21"/>
      <c r="M10288" s="21"/>
      <c r="N10288" s="22">
        <f t="shared" si="2"/>
        <v>46206</v>
      </c>
      <c r="O10288" s="23">
        <f>'RESOLUCIONES EPG'!$N10288-'RESOLUCIONES EPG'!$D10288</f>
        <v>515</v>
      </c>
    </row>
    <row r="10289" ht="15.75" customHeight="1">
      <c r="B10289" s="21"/>
      <c r="C10289" s="351">
        <v>107.0</v>
      </c>
      <c r="D10289" s="130">
        <v>45691.0</v>
      </c>
      <c r="E10289" s="73" t="s">
        <v>1407</v>
      </c>
      <c r="F10289" s="130" t="s">
        <v>4211</v>
      </c>
      <c r="G10289" s="73" t="s">
        <v>2751</v>
      </c>
      <c r="H10289" s="169"/>
      <c r="I10289" s="287"/>
      <c r="J10289" s="21"/>
      <c r="K10289" s="21"/>
      <c r="L10289" s="21"/>
      <c r="M10289" s="21"/>
      <c r="N10289" s="22">
        <f t="shared" si="2"/>
        <v>46206</v>
      </c>
      <c r="O10289" s="23">
        <f>'RESOLUCIONES EPG'!$N10289-'RESOLUCIONES EPG'!$D10289</f>
        <v>515</v>
      </c>
    </row>
    <row r="10290" ht="15.75" customHeight="1">
      <c r="B10290" s="21"/>
      <c r="C10290" s="349">
        <v>108.0</v>
      </c>
      <c r="D10290" s="130">
        <v>45691.0</v>
      </c>
      <c r="E10290" s="73" t="s">
        <v>12086</v>
      </c>
      <c r="F10290" s="130" t="s">
        <v>12087</v>
      </c>
      <c r="G10290" s="73" t="s">
        <v>2751</v>
      </c>
      <c r="H10290" s="169"/>
      <c r="I10290" s="287"/>
      <c r="J10290" s="21"/>
      <c r="K10290" s="21"/>
      <c r="L10290" s="21"/>
      <c r="M10290" s="21"/>
      <c r="N10290" s="22">
        <f t="shared" si="2"/>
        <v>46206</v>
      </c>
      <c r="O10290" s="23">
        <f>'RESOLUCIONES EPG'!$N10290-'RESOLUCIONES EPG'!$D10290</f>
        <v>515</v>
      </c>
    </row>
    <row r="10291" ht="15.75" customHeight="1">
      <c r="B10291" s="21"/>
      <c r="C10291" s="351">
        <v>109.0</v>
      </c>
      <c r="D10291" s="130">
        <v>45691.0</v>
      </c>
      <c r="E10291" s="73" t="s">
        <v>12262</v>
      </c>
      <c r="F10291" s="130" t="s">
        <v>12263</v>
      </c>
      <c r="G10291" s="73" t="s">
        <v>2751</v>
      </c>
      <c r="H10291" s="169"/>
      <c r="I10291" s="287"/>
      <c r="J10291" s="21"/>
      <c r="K10291" s="21"/>
      <c r="L10291" s="21"/>
      <c r="M10291" s="21"/>
      <c r="N10291" s="22">
        <f t="shared" si="2"/>
        <v>46206</v>
      </c>
      <c r="O10291" s="23">
        <f>'RESOLUCIONES EPG'!$N10291-'RESOLUCIONES EPG'!$D10291</f>
        <v>515</v>
      </c>
    </row>
    <row r="10292" ht="15.75" customHeight="1">
      <c r="B10292" s="21"/>
      <c r="C10292" s="351">
        <v>110.0</v>
      </c>
      <c r="D10292" s="130">
        <v>45691.0</v>
      </c>
      <c r="E10292" s="73" t="s">
        <v>12264</v>
      </c>
      <c r="F10292" s="130" t="s">
        <v>11805</v>
      </c>
      <c r="G10292" s="73" t="s">
        <v>2751</v>
      </c>
      <c r="H10292" s="169"/>
      <c r="I10292" s="287"/>
      <c r="J10292" s="21"/>
      <c r="K10292" s="21"/>
      <c r="L10292" s="21"/>
      <c r="M10292" s="21"/>
      <c r="N10292" s="22">
        <f t="shared" si="2"/>
        <v>46206</v>
      </c>
      <c r="O10292" s="23">
        <f>'RESOLUCIONES EPG'!$N10292-'RESOLUCIONES EPG'!$D10292</f>
        <v>515</v>
      </c>
    </row>
    <row r="10293" ht="15.75" customHeight="1">
      <c r="B10293" s="21"/>
      <c r="C10293" s="351">
        <v>111.0</v>
      </c>
      <c r="D10293" s="130">
        <v>45691.0</v>
      </c>
      <c r="E10293" s="73" t="s">
        <v>12265</v>
      </c>
      <c r="F10293" s="130" t="s">
        <v>12084</v>
      </c>
      <c r="G10293" s="73" t="s">
        <v>2751</v>
      </c>
      <c r="H10293" s="169"/>
      <c r="I10293" s="287"/>
      <c r="J10293" s="21"/>
      <c r="K10293" s="21"/>
      <c r="L10293" s="21"/>
      <c r="M10293" s="21"/>
      <c r="N10293" s="22">
        <f t="shared" si="2"/>
        <v>46206</v>
      </c>
      <c r="O10293" s="23">
        <f>'RESOLUCIONES EPG'!$N10293-'RESOLUCIONES EPG'!$D10293</f>
        <v>515</v>
      </c>
    </row>
    <row r="10294" ht="15.75" customHeight="1">
      <c r="B10294" s="21"/>
      <c r="C10294" s="349">
        <v>112.0</v>
      </c>
      <c r="D10294" s="130">
        <v>45691.0</v>
      </c>
      <c r="E10294" s="73" t="s">
        <v>11663</v>
      </c>
      <c r="F10294" s="130" t="s">
        <v>11664</v>
      </c>
      <c r="G10294" s="73" t="s">
        <v>2751</v>
      </c>
      <c r="H10294" s="169"/>
      <c r="I10294" s="287"/>
      <c r="J10294" s="21"/>
      <c r="K10294" s="21"/>
      <c r="L10294" s="21"/>
      <c r="M10294" s="21"/>
      <c r="N10294" s="22">
        <f t="shared" si="2"/>
        <v>46206</v>
      </c>
      <c r="O10294" s="23">
        <f>'RESOLUCIONES EPG'!$N10294-'RESOLUCIONES EPG'!$D10294</f>
        <v>515</v>
      </c>
    </row>
    <row r="10295" ht="15.75" customHeight="1">
      <c r="B10295" s="21"/>
      <c r="C10295" s="351">
        <v>113.0</v>
      </c>
      <c r="D10295" s="178"/>
      <c r="E10295" s="73"/>
      <c r="F10295" s="130"/>
      <c r="G10295" s="73"/>
      <c r="H10295" s="169"/>
      <c r="I10295" s="287"/>
      <c r="J10295" s="21"/>
      <c r="K10295" s="21"/>
      <c r="L10295" s="21"/>
      <c r="M10295" s="21"/>
      <c r="N10295" s="22">
        <f t="shared" si="2"/>
        <v>46206</v>
      </c>
      <c r="O10295" s="23">
        <f>'RESOLUCIONES EPG'!$N10295-'RESOLUCIONES EPG'!$D10295</f>
        <v>46206</v>
      </c>
    </row>
    <row r="10296" ht="15.75" customHeight="1">
      <c r="B10296" s="21"/>
      <c r="C10296" s="351">
        <v>114.0</v>
      </c>
      <c r="D10296" s="178"/>
      <c r="E10296" s="73"/>
      <c r="F10296" s="130"/>
      <c r="G10296" s="73"/>
      <c r="H10296" s="169"/>
      <c r="I10296" s="287"/>
      <c r="J10296" s="21"/>
      <c r="K10296" s="21"/>
      <c r="L10296" s="21"/>
      <c r="M10296" s="21"/>
      <c r="N10296" s="22">
        <f t="shared" si="2"/>
        <v>46206</v>
      </c>
      <c r="O10296" s="23">
        <f>'RESOLUCIONES EPG'!$N10296-'RESOLUCIONES EPG'!$D10296</f>
        <v>46206</v>
      </c>
    </row>
    <row r="10297" ht="15.75" customHeight="1">
      <c r="B10297" s="21"/>
      <c r="C10297" s="349">
        <v>115.0</v>
      </c>
      <c r="D10297" s="178"/>
      <c r="E10297" s="73"/>
      <c r="F10297" s="130"/>
      <c r="G10297" s="73"/>
      <c r="H10297" s="169"/>
      <c r="I10297" s="287"/>
      <c r="J10297" s="21"/>
      <c r="K10297" s="21"/>
      <c r="L10297" s="21"/>
      <c r="M10297" s="21"/>
      <c r="N10297" s="22">
        <f t="shared" si="2"/>
        <v>46206</v>
      </c>
      <c r="O10297" s="23">
        <f>'RESOLUCIONES EPG'!$N10297-'RESOLUCIONES EPG'!$D10297</f>
        <v>46206</v>
      </c>
    </row>
    <row r="10298" ht="15.75" customHeight="1">
      <c r="B10298" s="21"/>
      <c r="C10298" s="351">
        <v>116.0</v>
      </c>
      <c r="D10298" s="178"/>
      <c r="E10298" s="73"/>
      <c r="F10298" s="130"/>
      <c r="G10298" s="73"/>
      <c r="H10298" s="169"/>
      <c r="I10298" s="287"/>
      <c r="J10298" s="21"/>
      <c r="K10298" s="21"/>
      <c r="L10298" s="21"/>
      <c r="M10298" s="21"/>
      <c r="N10298" s="22">
        <f t="shared" si="2"/>
        <v>46206</v>
      </c>
      <c r="O10298" s="23">
        <f>'RESOLUCIONES EPG'!$N10298-'RESOLUCIONES EPG'!$D10298</f>
        <v>46206</v>
      </c>
    </row>
    <row r="10299" ht="15.75" customHeight="1">
      <c r="B10299" s="21"/>
      <c r="C10299" s="351">
        <v>117.0</v>
      </c>
      <c r="D10299" s="178"/>
      <c r="E10299" s="73"/>
      <c r="F10299" s="130"/>
      <c r="G10299" s="73"/>
      <c r="H10299" s="169"/>
      <c r="I10299" s="287"/>
      <c r="J10299" s="21"/>
      <c r="K10299" s="21"/>
      <c r="L10299" s="21"/>
      <c r="M10299" s="21"/>
      <c r="N10299" s="22">
        <f t="shared" si="2"/>
        <v>46206</v>
      </c>
      <c r="O10299" s="23">
        <f>'RESOLUCIONES EPG'!$N10299-'RESOLUCIONES EPG'!$D10299</f>
        <v>46206</v>
      </c>
    </row>
    <row r="10300" ht="15.75" customHeight="1">
      <c r="B10300" s="21"/>
      <c r="C10300" s="351">
        <v>118.0</v>
      </c>
      <c r="D10300" s="178"/>
      <c r="E10300" s="73"/>
      <c r="F10300" s="130"/>
      <c r="G10300" s="73"/>
      <c r="H10300" s="169"/>
      <c r="I10300" s="287"/>
      <c r="J10300" s="21"/>
      <c r="K10300" s="21"/>
      <c r="L10300" s="21"/>
      <c r="M10300" s="21"/>
      <c r="N10300" s="22">
        <f t="shared" si="2"/>
        <v>46206</v>
      </c>
      <c r="O10300" s="23">
        <f>'RESOLUCIONES EPG'!$N10300-'RESOLUCIONES EPG'!$D10300</f>
        <v>46206</v>
      </c>
    </row>
    <row r="10301" ht="15.75" customHeight="1">
      <c r="B10301" s="21"/>
      <c r="C10301" s="349">
        <v>119.0</v>
      </c>
      <c r="D10301" s="178"/>
      <c r="E10301" s="73"/>
      <c r="F10301" s="130"/>
      <c r="G10301" s="73"/>
      <c r="H10301" s="169"/>
      <c r="I10301" s="287"/>
      <c r="J10301" s="21"/>
      <c r="K10301" s="21"/>
      <c r="L10301" s="21"/>
      <c r="M10301" s="21"/>
      <c r="N10301" s="22">
        <f t="shared" si="2"/>
        <v>46206</v>
      </c>
      <c r="O10301" s="23">
        <f>'RESOLUCIONES EPG'!$N10301-'RESOLUCIONES EPG'!$D10301</f>
        <v>46206</v>
      </c>
    </row>
    <row r="10302" ht="15.75" customHeight="1">
      <c r="B10302" s="21"/>
      <c r="C10302" s="351">
        <v>120.0</v>
      </c>
      <c r="D10302" s="178"/>
      <c r="E10302" s="73"/>
      <c r="F10302" s="130"/>
      <c r="G10302" s="73"/>
      <c r="H10302" s="169"/>
      <c r="I10302" s="287"/>
      <c r="J10302" s="21"/>
      <c r="K10302" s="21"/>
      <c r="L10302" s="21"/>
      <c r="M10302" s="21"/>
      <c r="N10302" s="22">
        <f t="shared" si="2"/>
        <v>46206</v>
      </c>
      <c r="O10302" s="23">
        <f>'RESOLUCIONES EPG'!$N10302-'RESOLUCIONES EPG'!$D10302</f>
        <v>46206</v>
      </c>
    </row>
    <row r="10303" ht="15.75" customHeight="1">
      <c r="B10303" s="21"/>
      <c r="C10303" s="351">
        <v>121.0</v>
      </c>
      <c r="D10303" s="206"/>
      <c r="E10303" s="73"/>
      <c r="F10303" s="130"/>
      <c r="G10303" s="73"/>
      <c r="H10303" s="169"/>
      <c r="I10303" s="287"/>
      <c r="J10303" s="21"/>
      <c r="K10303" s="21"/>
      <c r="L10303" s="21"/>
      <c r="M10303" s="21"/>
      <c r="N10303" s="22">
        <f t="shared" si="2"/>
        <v>46206</v>
      </c>
      <c r="O10303" s="23">
        <f>'RESOLUCIONES EPG'!$N10303-'RESOLUCIONES EPG'!$D10303</f>
        <v>46206</v>
      </c>
    </row>
    <row r="10304" ht="15.75" customHeight="1">
      <c r="B10304" s="21"/>
      <c r="C10304" s="349">
        <v>122.0</v>
      </c>
      <c r="D10304" s="206"/>
      <c r="E10304" s="73"/>
      <c r="F10304" s="130"/>
      <c r="G10304" s="73"/>
      <c r="H10304" s="169"/>
      <c r="I10304" s="287"/>
      <c r="J10304" s="21"/>
      <c r="K10304" s="21"/>
      <c r="L10304" s="21"/>
      <c r="M10304" s="21"/>
      <c r="N10304" s="22">
        <f t="shared" si="2"/>
        <v>46206</v>
      </c>
      <c r="O10304" s="23">
        <f>'RESOLUCIONES EPG'!$N10304-'RESOLUCIONES EPG'!$D10304</f>
        <v>46206</v>
      </c>
    </row>
    <row r="10305" ht="15.75" customHeight="1">
      <c r="B10305" s="21"/>
      <c r="C10305" s="351">
        <v>123.0</v>
      </c>
      <c r="D10305" s="206"/>
      <c r="E10305" s="73"/>
      <c r="F10305" s="130"/>
      <c r="G10305" s="73"/>
      <c r="H10305" s="169"/>
      <c r="I10305" s="287"/>
      <c r="J10305" s="21"/>
      <c r="K10305" s="21"/>
      <c r="L10305" s="21"/>
      <c r="M10305" s="21"/>
      <c r="N10305" s="22">
        <f t="shared" si="2"/>
        <v>46206</v>
      </c>
      <c r="O10305" s="23">
        <f>'RESOLUCIONES EPG'!$N10305-'RESOLUCIONES EPG'!$D10305</f>
        <v>46206</v>
      </c>
    </row>
    <row r="10306" ht="15.75" customHeight="1">
      <c r="B10306" s="21"/>
      <c r="C10306" s="351">
        <v>124.0</v>
      </c>
      <c r="D10306" s="206"/>
      <c r="E10306" s="73"/>
      <c r="F10306" s="130"/>
      <c r="G10306" s="73"/>
      <c r="H10306" s="169"/>
      <c r="I10306" s="287"/>
      <c r="J10306" s="21"/>
      <c r="K10306" s="21"/>
      <c r="L10306" s="21"/>
      <c r="M10306" s="21"/>
      <c r="N10306" s="22">
        <f t="shared" si="2"/>
        <v>46206</v>
      </c>
      <c r="O10306" s="23">
        <f>'RESOLUCIONES EPG'!$N10306-'RESOLUCIONES EPG'!$D10306</f>
        <v>46206</v>
      </c>
    </row>
    <row r="10307" ht="15.75" customHeight="1">
      <c r="B10307" s="21"/>
      <c r="C10307" s="351">
        <v>125.0</v>
      </c>
      <c r="D10307" s="206"/>
      <c r="E10307" s="73"/>
      <c r="F10307" s="130"/>
      <c r="G10307" s="73"/>
      <c r="H10307" s="169"/>
      <c r="I10307" s="287"/>
      <c r="J10307" s="21"/>
      <c r="K10307" s="21"/>
      <c r="L10307" s="21"/>
      <c r="M10307" s="21"/>
      <c r="N10307" s="22">
        <f t="shared" si="2"/>
        <v>46206</v>
      </c>
      <c r="O10307" s="23">
        <f>'RESOLUCIONES EPG'!$N10307-'RESOLUCIONES EPG'!$D10307</f>
        <v>46206</v>
      </c>
    </row>
    <row r="10308" ht="15.75" customHeight="1">
      <c r="B10308" s="21"/>
      <c r="C10308" s="349">
        <v>126.0</v>
      </c>
      <c r="D10308" s="206"/>
      <c r="E10308" s="73"/>
      <c r="F10308" s="130"/>
      <c r="G10308" s="73"/>
      <c r="H10308" s="169"/>
      <c r="I10308" s="287"/>
      <c r="J10308" s="21"/>
      <c r="K10308" s="21"/>
      <c r="L10308" s="21"/>
      <c r="M10308" s="21"/>
      <c r="N10308" s="22">
        <f t="shared" si="2"/>
        <v>46206</v>
      </c>
      <c r="O10308" s="23">
        <f>'RESOLUCIONES EPG'!$N10308-'RESOLUCIONES EPG'!$D10308</f>
        <v>46206</v>
      </c>
    </row>
    <row r="10309" ht="15.75" customHeight="1">
      <c r="B10309" s="21"/>
      <c r="C10309" s="351">
        <v>127.0</v>
      </c>
      <c r="D10309" s="206"/>
      <c r="E10309" s="73"/>
      <c r="F10309" s="130"/>
      <c r="G10309" s="73"/>
      <c r="H10309" s="169"/>
      <c r="I10309" s="287"/>
      <c r="J10309" s="21"/>
      <c r="K10309" s="21"/>
      <c r="L10309" s="21"/>
      <c r="M10309" s="21"/>
      <c r="N10309" s="22">
        <f t="shared" si="2"/>
        <v>46206</v>
      </c>
      <c r="O10309" s="23">
        <f>'RESOLUCIONES EPG'!$N10309-'RESOLUCIONES EPG'!$D10309</f>
        <v>46206</v>
      </c>
    </row>
    <row r="10310" ht="15.75" customHeight="1">
      <c r="B10310" s="21"/>
      <c r="C10310" s="351">
        <v>128.0</v>
      </c>
      <c r="D10310" s="206"/>
      <c r="E10310" s="73"/>
      <c r="F10310" s="130"/>
      <c r="G10310" s="73"/>
      <c r="H10310" s="169"/>
      <c r="I10310" s="287"/>
      <c r="J10310" s="21"/>
      <c r="K10310" s="21"/>
      <c r="L10310" s="21"/>
      <c r="M10310" s="21"/>
      <c r="N10310" s="22">
        <f t="shared" si="2"/>
        <v>46206</v>
      </c>
      <c r="O10310" s="23">
        <f>'RESOLUCIONES EPG'!$N10310-'RESOLUCIONES EPG'!$D10310</f>
        <v>46206</v>
      </c>
    </row>
    <row r="10311" ht="15.75" customHeight="1">
      <c r="B10311" s="21"/>
      <c r="C10311" s="349">
        <v>129.0</v>
      </c>
      <c r="D10311" s="206"/>
      <c r="E10311" s="73"/>
      <c r="F10311" s="130"/>
      <c r="G10311" s="73"/>
      <c r="H10311" s="169"/>
      <c r="I10311" s="287"/>
      <c r="J10311" s="21"/>
      <c r="K10311" s="21"/>
      <c r="L10311" s="21"/>
      <c r="M10311" s="21"/>
      <c r="N10311" s="22">
        <f t="shared" si="2"/>
        <v>46206</v>
      </c>
      <c r="O10311" s="23">
        <f>'RESOLUCIONES EPG'!$N10311-'RESOLUCIONES EPG'!$D10311</f>
        <v>46206</v>
      </c>
    </row>
    <row r="10312" ht="15.75" customHeight="1">
      <c r="B10312" s="21"/>
      <c r="C10312" s="351">
        <v>130.0</v>
      </c>
      <c r="D10312" s="206"/>
      <c r="E10312" s="73"/>
      <c r="F10312" s="130"/>
      <c r="G10312" s="73"/>
      <c r="H10312" s="169"/>
      <c r="I10312" s="287"/>
      <c r="J10312" s="21"/>
      <c r="K10312" s="21"/>
      <c r="L10312" s="21"/>
      <c r="M10312" s="21"/>
      <c r="N10312" s="22">
        <f t="shared" si="2"/>
        <v>46206</v>
      </c>
      <c r="O10312" s="23">
        <f>'RESOLUCIONES EPG'!$N10312-'RESOLUCIONES EPG'!$D10312</f>
        <v>46206</v>
      </c>
    </row>
    <row r="10313" ht="15.75" customHeight="1">
      <c r="B10313" s="21"/>
      <c r="C10313" s="351">
        <v>131.0</v>
      </c>
      <c r="D10313" s="206"/>
      <c r="E10313" s="73"/>
      <c r="F10313" s="130"/>
      <c r="G10313" s="73"/>
      <c r="H10313" s="169"/>
      <c r="I10313" s="287"/>
      <c r="J10313" s="21"/>
      <c r="K10313" s="21"/>
      <c r="L10313" s="21"/>
      <c r="M10313" s="21"/>
      <c r="N10313" s="22">
        <f t="shared" si="2"/>
        <v>46206</v>
      </c>
      <c r="O10313" s="23">
        <f>'RESOLUCIONES EPG'!$N10313-'RESOLUCIONES EPG'!$D10313</f>
        <v>46206</v>
      </c>
    </row>
    <row r="10314" ht="15.75" customHeight="1">
      <c r="B10314" s="21"/>
      <c r="C10314" s="351">
        <v>132.0</v>
      </c>
      <c r="D10314" s="206"/>
      <c r="E10314" s="73"/>
      <c r="F10314" s="130"/>
      <c r="G10314" s="73"/>
      <c r="H10314" s="169"/>
      <c r="I10314" s="287"/>
      <c r="J10314" s="21"/>
      <c r="K10314" s="21"/>
      <c r="L10314" s="21"/>
      <c r="M10314" s="21"/>
      <c r="N10314" s="22">
        <f t="shared" si="2"/>
        <v>46206</v>
      </c>
      <c r="O10314" s="23">
        <f>'RESOLUCIONES EPG'!$N10314-'RESOLUCIONES EPG'!$D10314</f>
        <v>46206</v>
      </c>
    </row>
    <row r="10315" ht="15.75" customHeight="1">
      <c r="B10315" s="73" t="s">
        <v>7852</v>
      </c>
      <c r="C10315" s="349">
        <v>133.0</v>
      </c>
      <c r="D10315" s="130">
        <v>45691.0</v>
      </c>
      <c r="E10315" s="73" t="s">
        <v>11313</v>
      </c>
      <c r="F10315" s="386" t="s">
        <v>11815</v>
      </c>
      <c r="G10315" s="73" t="s">
        <v>1624</v>
      </c>
      <c r="H10315" s="169"/>
      <c r="I10315" s="287"/>
      <c r="J10315" s="285"/>
      <c r="K10315" s="73"/>
      <c r="L10315" s="21"/>
      <c r="M10315" s="21"/>
      <c r="N10315" s="22">
        <f t="shared" si="2"/>
        <v>46206</v>
      </c>
      <c r="O10315" s="23">
        <f>'RESOLUCIONES EPG'!$N10315-'RESOLUCIONES EPG'!$D10315</f>
        <v>515</v>
      </c>
    </row>
    <row r="10316" ht="15.75" customHeight="1">
      <c r="B10316" s="73" t="s">
        <v>7852</v>
      </c>
      <c r="C10316" s="351">
        <v>134.0</v>
      </c>
      <c r="D10316" s="130">
        <v>45691.0</v>
      </c>
      <c r="E10316" s="73" t="s">
        <v>12266</v>
      </c>
      <c r="F10316" s="386" t="s">
        <v>11746</v>
      </c>
      <c r="G10316" s="73" t="s">
        <v>1624</v>
      </c>
      <c r="H10316" s="169"/>
      <c r="I10316" s="287"/>
      <c r="J10316" s="285"/>
      <c r="K10316" s="73"/>
      <c r="L10316" s="21"/>
      <c r="M10316" s="21"/>
      <c r="N10316" s="22">
        <f t="shared" si="2"/>
        <v>46206</v>
      </c>
      <c r="O10316" s="23">
        <f>'RESOLUCIONES EPG'!$N10316-'RESOLUCIONES EPG'!$D10316</f>
        <v>515</v>
      </c>
    </row>
    <row r="10317" ht="15.75" customHeight="1">
      <c r="B10317" s="73" t="s">
        <v>7852</v>
      </c>
      <c r="C10317" s="351">
        <v>135.0</v>
      </c>
      <c r="D10317" s="130">
        <v>45691.0</v>
      </c>
      <c r="E10317" s="73" t="s">
        <v>8981</v>
      </c>
      <c r="F10317" s="386" t="s">
        <v>11987</v>
      </c>
      <c r="G10317" s="73" t="s">
        <v>1624</v>
      </c>
      <c r="H10317" s="169"/>
      <c r="I10317" s="287"/>
      <c r="J10317" s="285"/>
      <c r="K10317" s="73"/>
      <c r="L10317" s="21"/>
      <c r="M10317" s="21"/>
      <c r="N10317" s="22">
        <f t="shared" si="2"/>
        <v>46206</v>
      </c>
      <c r="O10317" s="23">
        <f>'RESOLUCIONES EPG'!$N10317-'RESOLUCIONES EPG'!$D10317</f>
        <v>515</v>
      </c>
    </row>
    <row r="10318" ht="15.75" customHeight="1">
      <c r="B10318" s="73" t="s">
        <v>7852</v>
      </c>
      <c r="C10318" s="349">
        <v>136.0</v>
      </c>
      <c r="D10318" s="130">
        <v>45691.0</v>
      </c>
      <c r="E10318" s="73" t="s">
        <v>7561</v>
      </c>
      <c r="F10318" s="386" t="s">
        <v>7562</v>
      </c>
      <c r="G10318" s="73" t="s">
        <v>1624</v>
      </c>
      <c r="H10318" s="169"/>
      <c r="I10318" s="287"/>
      <c r="J10318" s="285"/>
      <c r="K10318" s="73"/>
      <c r="L10318" s="21"/>
      <c r="M10318" s="21"/>
      <c r="N10318" s="22">
        <f t="shared" si="2"/>
        <v>46206</v>
      </c>
      <c r="O10318" s="23">
        <f>'RESOLUCIONES EPG'!$N10318-'RESOLUCIONES EPG'!$D10318</f>
        <v>515</v>
      </c>
    </row>
    <row r="10319" ht="15.75" customHeight="1">
      <c r="B10319" s="73" t="s">
        <v>7852</v>
      </c>
      <c r="C10319" s="351">
        <v>137.0</v>
      </c>
      <c r="D10319" s="130">
        <v>45691.0</v>
      </c>
      <c r="E10319" s="73" t="s">
        <v>8002</v>
      </c>
      <c r="F10319" s="386" t="s">
        <v>8003</v>
      </c>
      <c r="G10319" s="73" t="s">
        <v>1624</v>
      </c>
      <c r="H10319" s="169"/>
      <c r="I10319" s="287"/>
      <c r="J10319" s="285"/>
      <c r="K10319" s="73"/>
      <c r="L10319" s="21"/>
      <c r="M10319" s="21"/>
      <c r="N10319" s="22">
        <f t="shared" si="2"/>
        <v>46206</v>
      </c>
      <c r="O10319" s="23">
        <f>'RESOLUCIONES EPG'!$N10319-'RESOLUCIONES EPG'!$D10319</f>
        <v>515</v>
      </c>
    </row>
    <row r="10320" ht="15.75" customHeight="1">
      <c r="B10320" s="73" t="s">
        <v>7852</v>
      </c>
      <c r="C10320" s="351">
        <v>138.0</v>
      </c>
      <c r="D10320" s="130">
        <v>45691.0</v>
      </c>
      <c r="E10320" s="73" t="s">
        <v>12267</v>
      </c>
      <c r="F10320" s="386" t="s">
        <v>11830</v>
      </c>
      <c r="G10320" s="73" t="s">
        <v>1624</v>
      </c>
      <c r="H10320" s="169"/>
      <c r="I10320" s="287"/>
      <c r="J10320" s="285"/>
      <c r="K10320" s="73"/>
      <c r="L10320" s="21"/>
      <c r="M10320" s="21"/>
      <c r="N10320" s="22">
        <f t="shared" si="2"/>
        <v>46206</v>
      </c>
      <c r="O10320" s="23">
        <f>'RESOLUCIONES EPG'!$N10320-'RESOLUCIONES EPG'!$D10320</f>
        <v>515</v>
      </c>
    </row>
    <row r="10321" ht="15.75" customHeight="1">
      <c r="B10321" s="73" t="s">
        <v>7852</v>
      </c>
      <c r="C10321" s="351">
        <v>139.0</v>
      </c>
      <c r="D10321" s="130">
        <v>45691.0</v>
      </c>
      <c r="E10321" s="73" t="s">
        <v>11887</v>
      </c>
      <c r="F10321" s="386" t="s">
        <v>12268</v>
      </c>
      <c r="G10321" s="73" t="s">
        <v>8629</v>
      </c>
      <c r="H10321" s="169"/>
      <c r="I10321" s="287"/>
      <c r="J10321" s="285"/>
      <c r="K10321" s="73"/>
      <c r="L10321" s="21"/>
      <c r="M10321" s="21"/>
      <c r="N10321" s="22">
        <f t="shared" si="2"/>
        <v>46206</v>
      </c>
      <c r="O10321" s="23">
        <f>'RESOLUCIONES EPG'!$N10321-'RESOLUCIONES EPG'!$D10321</f>
        <v>515</v>
      </c>
    </row>
    <row r="10322" ht="15.75" customHeight="1">
      <c r="B10322" s="73" t="s">
        <v>7852</v>
      </c>
      <c r="C10322" s="349">
        <v>140.0</v>
      </c>
      <c r="D10322" s="130">
        <v>45691.0</v>
      </c>
      <c r="E10322" s="73" t="s">
        <v>5730</v>
      </c>
      <c r="F10322" s="386" t="s">
        <v>12269</v>
      </c>
      <c r="G10322" s="73" t="s">
        <v>8629</v>
      </c>
      <c r="H10322" s="169"/>
      <c r="I10322" s="287"/>
      <c r="J10322" s="285"/>
      <c r="K10322" s="73"/>
      <c r="L10322" s="21"/>
      <c r="M10322" s="21"/>
      <c r="N10322" s="22">
        <f t="shared" si="2"/>
        <v>46206</v>
      </c>
      <c r="O10322" s="23">
        <f>'RESOLUCIONES EPG'!$N10322-'RESOLUCIONES EPG'!$D10322</f>
        <v>515</v>
      </c>
    </row>
    <row r="10323" ht="15.75" customHeight="1">
      <c r="B10323" s="73" t="s">
        <v>7852</v>
      </c>
      <c r="C10323" s="351">
        <v>141.0</v>
      </c>
      <c r="D10323" s="130">
        <v>45691.0</v>
      </c>
      <c r="E10323" s="73" t="s">
        <v>10672</v>
      </c>
      <c r="F10323" s="386" t="s">
        <v>12270</v>
      </c>
      <c r="G10323" s="73" t="s">
        <v>8629</v>
      </c>
      <c r="H10323" s="169"/>
      <c r="I10323" s="287"/>
      <c r="J10323" s="285"/>
      <c r="K10323" s="73"/>
      <c r="L10323" s="21"/>
      <c r="M10323" s="21"/>
      <c r="N10323" s="22">
        <f t="shared" si="2"/>
        <v>46206</v>
      </c>
      <c r="O10323" s="23">
        <f>'RESOLUCIONES EPG'!$N10323-'RESOLUCIONES EPG'!$D10323</f>
        <v>515</v>
      </c>
    </row>
    <row r="10324" ht="15.75" customHeight="1">
      <c r="B10324" s="73" t="s">
        <v>7852</v>
      </c>
      <c r="C10324" s="351">
        <v>142.0</v>
      </c>
      <c r="D10324" s="130">
        <v>45691.0</v>
      </c>
      <c r="E10324" s="73" t="s">
        <v>11189</v>
      </c>
      <c r="F10324" s="386" t="s">
        <v>12271</v>
      </c>
      <c r="G10324" s="73" t="s">
        <v>8629</v>
      </c>
      <c r="H10324" s="169"/>
      <c r="I10324" s="287"/>
      <c r="J10324" s="285"/>
      <c r="K10324" s="73"/>
      <c r="L10324" s="21"/>
      <c r="M10324" s="21"/>
      <c r="N10324" s="22">
        <f t="shared" si="2"/>
        <v>46206</v>
      </c>
      <c r="O10324" s="23">
        <f>'RESOLUCIONES EPG'!$N10324-'RESOLUCIONES EPG'!$D10324</f>
        <v>515</v>
      </c>
    </row>
    <row r="10325" ht="15.75" customHeight="1">
      <c r="B10325" s="73" t="s">
        <v>7852</v>
      </c>
      <c r="C10325" s="349">
        <v>143.0</v>
      </c>
      <c r="D10325" s="130">
        <v>45691.0</v>
      </c>
      <c r="E10325" s="73" t="s">
        <v>8351</v>
      </c>
      <c r="F10325" s="386" t="s">
        <v>12272</v>
      </c>
      <c r="G10325" s="73" t="s">
        <v>8629</v>
      </c>
      <c r="H10325" s="169"/>
      <c r="I10325" s="287"/>
      <c r="J10325" s="285"/>
      <c r="K10325" s="73"/>
      <c r="L10325" s="21"/>
      <c r="M10325" s="21"/>
      <c r="N10325" s="22">
        <f t="shared" si="2"/>
        <v>46206</v>
      </c>
      <c r="O10325" s="23">
        <f>'RESOLUCIONES EPG'!$N10325-'RESOLUCIONES EPG'!$D10325</f>
        <v>515</v>
      </c>
    </row>
    <row r="10326" ht="15.75" customHeight="1">
      <c r="B10326" s="73" t="s">
        <v>7852</v>
      </c>
      <c r="C10326" s="351">
        <v>144.0</v>
      </c>
      <c r="D10326" s="130">
        <v>45691.0</v>
      </c>
      <c r="E10326" s="73" t="s">
        <v>6307</v>
      </c>
      <c r="F10326" s="386" t="s">
        <v>12273</v>
      </c>
      <c r="G10326" s="73" t="s">
        <v>8629</v>
      </c>
      <c r="H10326" s="169"/>
      <c r="I10326" s="287"/>
      <c r="J10326" s="285"/>
      <c r="K10326" s="73"/>
      <c r="L10326" s="21"/>
      <c r="M10326" s="21"/>
      <c r="N10326" s="22">
        <f t="shared" si="2"/>
        <v>46206</v>
      </c>
      <c r="O10326" s="23">
        <f>'RESOLUCIONES EPG'!$N10326-'RESOLUCIONES EPG'!$D10326</f>
        <v>515</v>
      </c>
    </row>
    <row r="10327" ht="15.75" customHeight="1">
      <c r="B10327" s="73" t="s">
        <v>7852</v>
      </c>
      <c r="C10327" s="351">
        <v>145.0</v>
      </c>
      <c r="D10327" s="130">
        <v>45691.0</v>
      </c>
      <c r="E10327" s="73" t="s">
        <v>7676</v>
      </c>
      <c r="F10327" s="386" t="s">
        <v>7677</v>
      </c>
      <c r="G10327" s="73" t="s">
        <v>2253</v>
      </c>
      <c r="H10327" s="169" t="s">
        <v>11954</v>
      </c>
      <c r="I10327" s="287"/>
      <c r="J10327" s="285"/>
      <c r="K10327" s="73"/>
      <c r="L10327" s="21"/>
      <c r="M10327" s="21"/>
      <c r="N10327" s="22">
        <f t="shared" si="2"/>
        <v>46206</v>
      </c>
      <c r="O10327" s="23">
        <f>'RESOLUCIONES EPG'!$N10327-'RESOLUCIONES EPG'!$D10327</f>
        <v>515</v>
      </c>
    </row>
    <row r="10328" ht="15.75" customHeight="1">
      <c r="B10328" s="73" t="s">
        <v>7852</v>
      </c>
      <c r="C10328" s="351">
        <v>146.0</v>
      </c>
      <c r="D10328" s="130">
        <v>45692.0</v>
      </c>
      <c r="E10328" s="73" t="s">
        <v>6098</v>
      </c>
      <c r="F10328" s="386" t="s">
        <v>9345</v>
      </c>
      <c r="G10328" s="73" t="s">
        <v>131</v>
      </c>
      <c r="H10328" s="169"/>
      <c r="I10328" s="287"/>
      <c r="J10328" s="296" t="s">
        <v>12274</v>
      </c>
      <c r="K10328" s="73" t="s">
        <v>12275</v>
      </c>
      <c r="L10328" s="21"/>
      <c r="M10328" s="21"/>
      <c r="N10328" s="22">
        <f t="shared" si="2"/>
        <v>46206</v>
      </c>
      <c r="O10328" s="23">
        <f>'RESOLUCIONES EPG'!$N10328-'RESOLUCIONES EPG'!$D10328</f>
        <v>514</v>
      </c>
    </row>
    <row r="10329" ht="15.75" customHeight="1">
      <c r="B10329" s="73" t="s">
        <v>7852</v>
      </c>
      <c r="C10329" s="349">
        <v>147.0</v>
      </c>
      <c r="D10329" s="130">
        <v>45692.0</v>
      </c>
      <c r="E10329" s="73" t="s">
        <v>10840</v>
      </c>
      <c r="F10329" s="386" t="s">
        <v>10841</v>
      </c>
      <c r="G10329" s="73" t="s">
        <v>131</v>
      </c>
      <c r="H10329" s="169"/>
      <c r="I10329" s="287"/>
      <c r="J10329" s="299" t="s">
        <v>12276</v>
      </c>
      <c r="K10329" s="192" t="s">
        <v>12277</v>
      </c>
      <c r="L10329" s="21"/>
      <c r="M10329" s="21"/>
      <c r="N10329" s="22">
        <f t="shared" si="2"/>
        <v>46206</v>
      </c>
      <c r="O10329" s="23">
        <f>'RESOLUCIONES EPG'!$N10329-'RESOLUCIONES EPG'!$D10329</f>
        <v>514</v>
      </c>
    </row>
    <row r="10330" ht="15.75" customHeight="1">
      <c r="B10330" s="279" t="s">
        <v>12278</v>
      </c>
      <c r="C10330" s="351">
        <v>148.0</v>
      </c>
      <c r="D10330" s="130">
        <v>45692.0</v>
      </c>
      <c r="E10330" s="73" t="s">
        <v>12279</v>
      </c>
      <c r="F10330" s="386" t="s">
        <v>9112</v>
      </c>
      <c r="G10330" s="73" t="s">
        <v>131</v>
      </c>
      <c r="H10330" s="169"/>
      <c r="I10330" s="287"/>
      <c r="J10330" s="285"/>
      <c r="K10330" s="73" t="s">
        <v>12280</v>
      </c>
      <c r="L10330" s="21"/>
      <c r="M10330" s="21"/>
      <c r="N10330" s="22">
        <f t="shared" si="2"/>
        <v>46206</v>
      </c>
      <c r="O10330" s="23">
        <f>'RESOLUCIONES EPG'!$N10330-'RESOLUCIONES EPG'!$D10330</f>
        <v>514</v>
      </c>
    </row>
    <row r="10331" ht="15.75" customHeight="1">
      <c r="B10331" s="279" t="s">
        <v>12281</v>
      </c>
      <c r="C10331" s="351">
        <v>149.0</v>
      </c>
      <c r="D10331" s="130">
        <v>45692.0</v>
      </c>
      <c r="E10331" s="73" t="s">
        <v>2265</v>
      </c>
      <c r="F10331" s="386" t="s">
        <v>12076</v>
      </c>
      <c r="G10331" s="73" t="s">
        <v>131</v>
      </c>
      <c r="H10331" s="169"/>
      <c r="I10331" s="287"/>
      <c r="J10331" s="285"/>
      <c r="K10331" s="279" t="s">
        <v>12282</v>
      </c>
      <c r="L10331" s="21"/>
      <c r="M10331" s="21"/>
      <c r="N10331" s="22">
        <f t="shared" si="2"/>
        <v>46206</v>
      </c>
      <c r="O10331" s="23">
        <f>'RESOLUCIONES EPG'!$N10331-'RESOLUCIONES EPG'!$D10331</f>
        <v>514</v>
      </c>
    </row>
    <row r="10332" ht="15.75" customHeight="1">
      <c r="B10332" s="73" t="s">
        <v>7852</v>
      </c>
      <c r="C10332" s="349">
        <v>150.0</v>
      </c>
      <c r="D10332" s="130">
        <v>45692.0</v>
      </c>
      <c r="E10332" s="73" t="s">
        <v>11165</v>
      </c>
      <c r="F10332" s="386" t="s">
        <v>12230</v>
      </c>
      <c r="G10332" s="73" t="s">
        <v>131</v>
      </c>
      <c r="H10332" s="169"/>
      <c r="I10332" s="287"/>
      <c r="J10332" s="296" t="s">
        <v>7639</v>
      </c>
      <c r="K10332" s="279" t="s">
        <v>12283</v>
      </c>
      <c r="L10332" s="21"/>
      <c r="M10332" s="21"/>
      <c r="N10332" s="22">
        <f t="shared" si="2"/>
        <v>46206</v>
      </c>
      <c r="O10332" s="23">
        <f>'RESOLUCIONES EPG'!$N10332-'RESOLUCIONES EPG'!$D10332</f>
        <v>514</v>
      </c>
    </row>
    <row r="10333" ht="15.75" customHeight="1">
      <c r="B10333" s="73"/>
      <c r="C10333" s="351">
        <v>151.0</v>
      </c>
      <c r="D10333" s="130">
        <v>45692.0</v>
      </c>
      <c r="E10333" s="73"/>
      <c r="F10333" s="386"/>
      <c r="G10333" s="73"/>
      <c r="H10333" s="169"/>
      <c r="I10333" s="287"/>
      <c r="J10333" s="285"/>
      <c r="K10333" s="73"/>
      <c r="L10333" s="21"/>
      <c r="M10333" s="21"/>
      <c r="N10333" s="22">
        <f t="shared" si="2"/>
        <v>46206</v>
      </c>
      <c r="O10333" s="23">
        <f>'RESOLUCIONES EPG'!$N10333-'RESOLUCIONES EPG'!$D10333</f>
        <v>514</v>
      </c>
    </row>
    <row r="10334" ht="15.75" customHeight="1">
      <c r="B10334" s="73"/>
      <c r="C10334" s="351">
        <v>152.0</v>
      </c>
      <c r="D10334" s="130">
        <v>45692.0</v>
      </c>
      <c r="E10334" s="73"/>
      <c r="F10334" s="386"/>
      <c r="G10334" s="73"/>
      <c r="H10334" s="169"/>
      <c r="I10334" s="287"/>
      <c r="J10334" s="285"/>
      <c r="K10334" s="73"/>
      <c r="L10334" s="21"/>
      <c r="M10334" s="21"/>
      <c r="N10334" s="22">
        <f t="shared" si="2"/>
        <v>46206</v>
      </c>
      <c r="O10334" s="23">
        <f>'RESOLUCIONES EPG'!$N10334-'RESOLUCIONES EPG'!$D10334</f>
        <v>514</v>
      </c>
    </row>
    <row r="10335" ht="15.75" customHeight="1">
      <c r="B10335" s="73" t="s">
        <v>7852</v>
      </c>
      <c r="C10335" s="74">
        <v>153.0</v>
      </c>
      <c r="D10335" s="130">
        <v>45692.0</v>
      </c>
      <c r="E10335" s="73" t="s">
        <v>10499</v>
      </c>
      <c r="F10335" s="386" t="s">
        <v>12284</v>
      </c>
      <c r="G10335" s="73" t="s">
        <v>8629</v>
      </c>
      <c r="H10335" s="169"/>
      <c r="I10335" s="287"/>
      <c r="J10335" s="285"/>
      <c r="K10335" s="73"/>
      <c r="L10335" s="21"/>
      <c r="M10335" s="21"/>
      <c r="N10335" s="22">
        <f t="shared" si="2"/>
        <v>46206</v>
      </c>
      <c r="O10335" s="23">
        <f>'RESOLUCIONES EPG'!$N10335-'RESOLUCIONES EPG'!$D10335</f>
        <v>514</v>
      </c>
    </row>
    <row r="10336" ht="15.75" customHeight="1">
      <c r="B10336" s="73" t="s">
        <v>7852</v>
      </c>
      <c r="C10336" s="349">
        <v>154.0</v>
      </c>
      <c r="D10336" s="130">
        <v>45692.0</v>
      </c>
      <c r="E10336" s="73" t="s">
        <v>1713</v>
      </c>
      <c r="F10336" s="386" t="s">
        <v>12285</v>
      </c>
      <c r="G10336" s="73" t="s">
        <v>8629</v>
      </c>
      <c r="H10336" s="169"/>
      <c r="I10336" s="287"/>
      <c r="J10336" s="285"/>
      <c r="K10336" s="73"/>
      <c r="L10336" s="21"/>
      <c r="M10336" s="21"/>
      <c r="N10336" s="22">
        <f t="shared" si="2"/>
        <v>46206</v>
      </c>
      <c r="O10336" s="23">
        <f>'RESOLUCIONES EPG'!$N10336-'RESOLUCIONES EPG'!$D10336</f>
        <v>514</v>
      </c>
    </row>
    <row r="10337" ht="15.75" customHeight="1">
      <c r="B10337" s="73" t="s">
        <v>7852</v>
      </c>
      <c r="C10337" s="351">
        <v>155.0</v>
      </c>
      <c r="D10337" s="130">
        <v>45692.0</v>
      </c>
      <c r="E10337" s="73" t="s">
        <v>2606</v>
      </c>
      <c r="F10337" s="386" t="s">
        <v>12286</v>
      </c>
      <c r="G10337" s="73" t="s">
        <v>8629</v>
      </c>
      <c r="H10337" s="169"/>
      <c r="I10337" s="287"/>
      <c r="J10337" s="285"/>
      <c r="K10337" s="73"/>
      <c r="L10337" s="21"/>
      <c r="M10337" s="21"/>
      <c r="N10337" s="22">
        <f t="shared" si="2"/>
        <v>46206</v>
      </c>
      <c r="O10337" s="23">
        <f>'RESOLUCIONES EPG'!$N10337-'RESOLUCIONES EPG'!$D10337</f>
        <v>514</v>
      </c>
    </row>
    <row r="10338" ht="15.75" customHeight="1">
      <c r="B10338" s="73" t="s">
        <v>7852</v>
      </c>
      <c r="C10338" s="351">
        <v>156.0</v>
      </c>
      <c r="D10338" s="130">
        <v>45692.0</v>
      </c>
      <c r="E10338" s="73" t="s">
        <v>12287</v>
      </c>
      <c r="F10338" s="386" t="s">
        <v>12288</v>
      </c>
      <c r="G10338" s="73" t="s">
        <v>761</v>
      </c>
      <c r="H10338" s="169" t="s">
        <v>11569</v>
      </c>
      <c r="I10338" s="287"/>
      <c r="J10338" s="285"/>
      <c r="K10338" s="73"/>
      <c r="L10338" s="21"/>
      <c r="M10338" s="21"/>
      <c r="N10338" s="22">
        <f t="shared" si="2"/>
        <v>46206</v>
      </c>
      <c r="O10338" s="23">
        <f>'RESOLUCIONES EPG'!$N10338-'RESOLUCIONES EPG'!$D10338</f>
        <v>514</v>
      </c>
    </row>
    <row r="10339" ht="15.75" customHeight="1">
      <c r="B10339" s="73" t="s">
        <v>7852</v>
      </c>
      <c r="C10339" s="349">
        <v>157.0</v>
      </c>
      <c r="D10339" s="130">
        <v>45692.0</v>
      </c>
      <c r="E10339" s="73" t="s">
        <v>12289</v>
      </c>
      <c r="F10339" s="386" t="s">
        <v>12290</v>
      </c>
      <c r="G10339" s="73" t="s">
        <v>761</v>
      </c>
      <c r="H10339" s="169" t="s">
        <v>11569</v>
      </c>
      <c r="I10339" s="287"/>
      <c r="J10339" s="285"/>
      <c r="K10339" s="73"/>
      <c r="L10339" s="21"/>
      <c r="M10339" s="21"/>
      <c r="N10339" s="22">
        <f t="shared" si="2"/>
        <v>46206</v>
      </c>
      <c r="O10339" s="23">
        <f>'RESOLUCIONES EPG'!$N10339-'RESOLUCIONES EPG'!$D10339</f>
        <v>514</v>
      </c>
    </row>
    <row r="10340" ht="15.75" customHeight="1">
      <c r="B10340" s="73" t="s">
        <v>7852</v>
      </c>
      <c r="C10340" s="351">
        <v>158.0</v>
      </c>
      <c r="D10340" s="130">
        <v>45692.0</v>
      </c>
      <c r="E10340" s="73" t="s">
        <v>12291</v>
      </c>
      <c r="F10340" s="386" t="s">
        <v>12292</v>
      </c>
      <c r="G10340" s="73" t="s">
        <v>761</v>
      </c>
      <c r="H10340" s="169" t="s">
        <v>11569</v>
      </c>
      <c r="I10340" s="287"/>
      <c r="J10340" s="285"/>
      <c r="K10340" s="73"/>
      <c r="L10340" s="21"/>
      <c r="M10340" s="21"/>
      <c r="N10340" s="22">
        <f t="shared" si="2"/>
        <v>46206</v>
      </c>
      <c r="O10340" s="23">
        <f>'RESOLUCIONES EPG'!$N10340-'RESOLUCIONES EPG'!$D10340</f>
        <v>514</v>
      </c>
    </row>
    <row r="10341" ht="15.75" customHeight="1">
      <c r="B10341" s="73" t="s">
        <v>7852</v>
      </c>
      <c r="C10341" s="351">
        <v>159.0</v>
      </c>
      <c r="D10341" s="130">
        <v>45692.0</v>
      </c>
      <c r="E10341" s="73" t="s">
        <v>12293</v>
      </c>
      <c r="F10341" s="386" t="s">
        <v>12294</v>
      </c>
      <c r="G10341" s="73" t="s">
        <v>761</v>
      </c>
      <c r="H10341" s="169" t="s">
        <v>12295</v>
      </c>
      <c r="I10341" s="287"/>
      <c r="J10341" s="285"/>
      <c r="K10341" s="73"/>
      <c r="L10341" s="21"/>
      <c r="M10341" s="21"/>
      <c r="N10341" s="22">
        <f t="shared" si="2"/>
        <v>46206</v>
      </c>
      <c r="O10341" s="23">
        <f>'RESOLUCIONES EPG'!$N10341-'RESOLUCIONES EPG'!$D10341</f>
        <v>514</v>
      </c>
    </row>
    <row r="10342" ht="15.75" customHeight="1">
      <c r="B10342" s="73" t="s">
        <v>7852</v>
      </c>
      <c r="C10342" s="351">
        <v>160.0</v>
      </c>
      <c r="D10342" s="130">
        <v>45692.0</v>
      </c>
      <c r="E10342" s="73" t="s">
        <v>12296</v>
      </c>
      <c r="F10342" s="386" t="s">
        <v>12297</v>
      </c>
      <c r="G10342" s="73" t="s">
        <v>761</v>
      </c>
      <c r="H10342" s="169" t="s">
        <v>10925</v>
      </c>
      <c r="I10342" s="287"/>
      <c r="J10342" s="285"/>
      <c r="K10342" s="73"/>
      <c r="L10342" s="21"/>
      <c r="M10342" s="21"/>
      <c r="N10342" s="22">
        <f t="shared" si="2"/>
        <v>46206</v>
      </c>
      <c r="O10342" s="23">
        <f>'RESOLUCIONES EPG'!$N10342-'RESOLUCIONES EPG'!$D10342</f>
        <v>514</v>
      </c>
    </row>
    <row r="10343" ht="15.75" customHeight="1">
      <c r="B10343" s="73" t="s">
        <v>7852</v>
      </c>
      <c r="C10343" s="349">
        <v>161.0</v>
      </c>
      <c r="D10343" s="130">
        <v>45692.0</v>
      </c>
      <c r="E10343" s="73" t="s">
        <v>9641</v>
      </c>
      <c r="F10343" s="386" t="s">
        <v>11922</v>
      </c>
      <c r="G10343" s="73" t="s">
        <v>761</v>
      </c>
      <c r="H10343" s="169" t="s">
        <v>12298</v>
      </c>
      <c r="I10343" s="287"/>
      <c r="J10343" s="285"/>
      <c r="K10343" s="73"/>
      <c r="L10343" s="21"/>
      <c r="M10343" s="21"/>
      <c r="N10343" s="22">
        <f t="shared" si="2"/>
        <v>46206</v>
      </c>
      <c r="O10343" s="23">
        <f>'RESOLUCIONES EPG'!$N10343-'RESOLUCIONES EPG'!$D10343</f>
        <v>514</v>
      </c>
    </row>
    <row r="10344" ht="15.75" customHeight="1">
      <c r="B10344" s="73" t="s">
        <v>7852</v>
      </c>
      <c r="C10344" s="351">
        <v>162.0</v>
      </c>
      <c r="D10344" s="130">
        <v>45692.0</v>
      </c>
      <c r="E10344" s="73" t="s">
        <v>12299</v>
      </c>
      <c r="F10344" s="386" t="s">
        <v>12300</v>
      </c>
      <c r="G10344" s="73" t="s">
        <v>2751</v>
      </c>
      <c r="H10344" s="169"/>
      <c r="I10344" s="287"/>
      <c r="J10344" s="299" t="s">
        <v>12301</v>
      </c>
      <c r="K10344" s="279" t="s">
        <v>12302</v>
      </c>
      <c r="L10344" s="21"/>
      <c r="M10344" s="21"/>
      <c r="N10344" s="22">
        <f t="shared" si="2"/>
        <v>46206</v>
      </c>
      <c r="O10344" s="23">
        <f>'RESOLUCIONES EPG'!$N10344-'RESOLUCIONES EPG'!$D10344</f>
        <v>514</v>
      </c>
    </row>
    <row r="10345" ht="15.75" customHeight="1">
      <c r="B10345" s="279" t="s">
        <v>8435</v>
      </c>
      <c r="C10345" s="351">
        <v>163.0</v>
      </c>
      <c r="D10345" s="130">
        <v>45692.0</v>
      </c>
      <c r="E10345" s="140" t="s">
        <v>11841</v>
      </c>
      <c r="F10345" s="386" t="s">
        <v>11842</v>
      </c>
      <c r="G10345" s="73" t="s">
        <v>2751</v>
      </c>
      <c r="H10345" s="169"/>
      <c r="I10345" s="287"/>
      <c r="J10345" s="285"/>
      <c r="K10345" s="73"/>
      <c r="L10345" s="21"/>
      <c r="M10345" s="21"/>
      <c r="N10345" s="22">
        <f t="shared" si="2"/>
        <v>46206</v>
      </c>
      <c r="O10345" s="23">
        <f>'RESOLUCIONES EPG'!$N10345-'RESOLUCIONES EPG'!$D10345</f>
        <v>514</v>
      </c>
    </row>
    <row r="10346" ht="15.75" customHeight="1">
      <c r="B10346" s="279" t="s">
        <v>8435</v>
      </c>
      <c r="C10346" s="349">
        <v>164.0</v>
      </c>
      <c r="D10346" s="130">
        <v>45692.0</v>
      </c>
      <c r="E10346" s="140" t="s">
        <v>12303</v>
      </c>
      <c r="F10346" s="387" t="s">
        <v>12093</v>
      </c>
      <c r="G10346" s="73" t="s">
        <v>2751</v>
      </c>
      <c r="H10346" s="169"/>
      <c r="I10346" s="287"/>
      <c r="J10346" s="285"/>
      <c r="K10346" s="73"/>
      <c r="L10346" s="21"/>
      <c r="M10346" s="21"/>
      <c r="N10346" s="22">
        <f t="shared" si="2"/>
        <v>46206</v>
      </c>
      <c r="O10346" s="23">
        <f>'RESOLUCIONES EPG'!$N10346-'RESOLUCIONES EPG'!$D10346</f>
        <v>514</v>
      </c>
    </row>
    <row r="10347" ht="15.75" customHeight="1">
      <c r="B10347" s="73" t="s">
        <v>7852</v>
      </c>
      <c r="C10347" s="351">
        <v>165.0</v>
      </c>
      <c r="D10347" s="130">
        <v>45692.0</v>
      </c>
      <c r="E10347" s="73" t="s">
        <v>11528</v>
      </c>
      <c r="F10347" s="386" t="s">
        <v>12304</v>
      </c>
      <c r="G10347" s="73" t="s">
        <v>2751</v>
      </c>
      <c r="H10347" s="169"/>
      <c r="I10347" s="287"/>
      <c r="J10347" s="388" t="s">
        <v>12305</v>
      </c>
      <c r="K10347" s="279" t="s">
        <v>12306</v>
      </c>
      <c r="L10347" s="21"/>
      <c r="M10347" s="21"/>
      <c r="N10347" s="22">
        <f t="shared" si="2"/>
        <v>46206</v>
      </c>
      <c r="O10347" s="23">
        <f>'RESOLUCIONES EPG'!$N10347-'RESOLUCIONES EPG'!$D10347</f>
        <v>514</v>
      </c>
    </row>
    <row r="10348" ht="15.75" customHeight="1">
      <c r="B10348" s="73" t="s">
        <v>7852</v>
      </c>
      <c r="C10348" s="351">
        <v>166.0</v>
      </c>
      <c r="D10348" s="130">
        <v>45692.0</v>
      </c>
      <c r="E10348" s="73" t="s">
        <v>12307</v>
      </c>
      <c r="F10348" s="386" t="s">
        <v>12308</v>
      </c>
      <c r="G10348" s="73" t="s">
        <v>2751</v>
      </c>
      <c r="H10348" s="169"/>
      <c r="I10348" s="287"/>
      <c r="J10348" s="296" t="s">
        <v>12309</v>
      </c>
      <c r="K10348" s="73" t="s">
        <v>12310</v>
      </c>
      <c r="L10348" s="21"/>
      <c r="M10348" s="21"/>
      <c r="N10348" s="22">
        <f t="shared" si="2"/>
        <v>46206</v>
      </c>
      <c r="O10348" s="23">
        <f>'RESOLUCIONES EPG'!$N10348-'RESOLUCIONES EPG'!$D10348</f>
        <v>514</v>
      </c>
    </row>
    <row r="10349" ht="15.75" customHeight="1">
      <c r="B10349" s="73" t="s">
        <v>7852</v>
      </c>
      <c r="C10349" s="351">
        <v>167.0</v>
      </c>
      <c r="D10349" s="130">
        <v>45692.0</v>
      </c>
      <c r="E10349" s="73" t="s">
        <v>10225</v>
      </c>
      <c r="F10349" s="386" t="s">
        <v>12311</v>
      </c>
      <c r="G10349" s="73" t="s">
        <v>2751</v>
      </c>
      <c r="H10349" s="169"/>
      <c r="I10349" s="287"/>
      <c r="J10349" s="296" t="s">
        <v>12301</v>
      </c>
      <c r="K10349" s="73" t="s">
        <v>12312</v>
      </c>
      <c r="L10349" s="21"/>
      <c r="M10349" s="21"/>
      <c r="N10349" s="22">
        <f t="shared" si="2"/>
        <v>46206</v>
      </c>
      <c r="O10349" s="23">
        <f>'RESOLUCIONES EPG'!$N10349-'RESOLUCIONES EPG'!$D10349</f>
        <v>514</v>
      </c>
    </row>
    <row r="10350" ht="15.75" customHeight="1">
      <c r="B10350" s="73" t="s">
        <v>7852</v>
      </c>
      <c r="C10350" s="349">
        <v>168.0</v>
      </c>
      <c r="D10350" s="130">
        <v>45692.0</v>
      </c>
      <c r="E10350" s="73" t="s">
        <v>3277</v>
      </c>
      <c r="F10350" s="386" t="s">
        <v>11765</v>
      </c>
      <c r="G10350" s="73" t="s">
        <v>2751</v>
      </c>
      <c r="H10350" s="169"/>
      <c r="I10350" s="287"/>
      <c r="J10350" s="296" t="s">
        <v>12313</v>
      </c>
      <c r="K10350" s="73" t="s">
        <v>12314</v>
      </c>
      <c r="L10350" s="21"/>
      <c r="M10350" s="21"/>
      <c r="N10350" s="22">
        <f t="shared" si="2"/>
        <v>46206</v>
      </c>
      <c r="O10350" s="23">
        <f>'RESOLUCIONES EPG'!$N10350-'RESOLUCIONES EPG'!$D10350</f>
        <v>514</v>
      </c>
    </row>
    <row r="10351" ht="15.75" customHeight="1">
      <c r="B10351" s="73" t="s">
        <v>7852</v>
      </c>
      <c r="C10351" s="351">
        <v>169.0</v>
      </c>
      <c r="D10351" s="130">
        <v>45692.0</v>
      </c>
      <c r="E10351" s="73" t="s">
        <v>3281</v>
      </c>
      <c r="F10351" s="386" t="s">
        <v>12315</v>
      </c>
      <c r="G10351" s="73" t="s">
        <v>2751</v>
      </c>
      <c r="H10351" s="169"/>
      <c r="I10351" s="287"/>
      <c r="J10351" s="285" t="s">
        <v>12316</v>
      </c>
      <c r="K10351" s="73" t="s">
        <v>12317</v>
      </c>
      <c r="L10351" s="21"/>
      <c r="M10351" s="21"/>
      <c r="N10351" s="22">
        <f t="shared" si="2"/>
        <v>46206</v>
      </c>
      <c r="O10351" s="23">
        <f>'RESOLUCIONES EPG'!$N10351-'RESOLUCIONES EPG'!$D10351</f>
        <v>514</v>
      </c>
    </row>
    <row r="10352" ht="15.75" customHeight="1">
      <c r="B10352" s="73" t="s">
        <v>7852</v>
      </c>
      <c r="C10352" s="351">
        <v>170.0</v>
      </c>
      <c r="D10352" s="130">
        <v>45692.0</v>
      </c>
      <c r="E10352" s="146" t="s">
        <v>12066</v>
      </c>
      <c r="F10352" s="386" t="s">
        <v>12067</v>
      </c>
      <c r="G10352" s="73" t="s">
        <v>2751</v>
      </c>
      <c r="H10352" s="169"/>
      <c r="I10352" s="287"/>
      <c r="J10352" s="285"/>
      <c r="K10352" s="73"/>
      <c r="L10352" s="21"/>
      <c r="M10352" s="21"/>
      <c r="N10352" s="22">
        <f t="shared" si="2"/>
        <v>46206</v>
      </c>
      <c r="O10352" s="23">
        <f>'RESOLUCIONES EPG'!$N10352-'RESOLUCIONES EPG'!$D10352</f>
        <v>514</v>
      </c>
    </row>
    <row r="10353" ht="15.75" customHeight="1">
      <c r="B10353" s="73" t="s">
        <v>7852</v>
      </c>
      <c r="C10353" s="349">
        <v>171.0</v>
      </c>
      <c r="D10353" s="130">
        <v>45692.0</v>
      </c>
      <c r="E10353" s="146" t="s">
        <v>9239</v>
      </c>
      <c r="F10353" s="386" t="s">
        <v>12318</v>
      </c>
      <c r="G10353" s="73" t="s">
        <v>2751</v>
      </c>
      <c r="H10353" s="169"/>
      <c r="I10353" s="287"/>
      <c r="J10353" s="285"/>
      <c r="K10353" s="73"/>
      <c r="L10353" s="21"/>
      <c r="M10353" s="21"/>
      <c r="N10353" s="22">
        <f t="shared" si="2"/>
        <v>46206</v>
      </c>
      <c r="O10353" s="23">
        <f>'RESOLUCIONES EPG'!$N10353-'RESOLUCIONES EPG'!$D10353</f>
        <v>514</v>
      </c>
    </row>
    <row r="10354" ht="15.75" customHeight="1">
      <c r="B10354" s="73" t="s">
        <v>7852</v>
      </c>
      <c r="C10354" s="351">
        <v>172.0</v>
      </c>
      <c r="D10354" s="130">
        <v>45692.0</v>
      </c>
      <c r="E10354" s="146" t="s">
        <v>11264</v>
      </c>
      <c r="F10354" s="386" t="s">
        <v>12319</v>
      </c>
      <c r="G10354" s="73" t="s">
        <v>2751</v>
      </c>
      <c r="H10354" s="169"/>
      <c r="I10354" s="287"/>
      <c r="J10354" s="285"/>
      <c r="K10354" s="73"/>
      <c r="L10354" s="21"/>
      <c r="M10354" s="21"/>
      <c r="N10354" s="22">
        <f t="shared" si="2"/>
        <v>46206</v>
      </c>
      <c r="O10354" s="23">
        <f>'RESOLUCIONES EPG'!$N10354-'RESOLUCIONES EPG'!$D10354</f>
        <v>514</v>
      </c>
    </row>
    <row r="10355" ht="15.75" customHeight="1">
      <c r="B10355" s="73" t="s">
        <v>7852</v>
      </c>
      <c r="C10355" s="351">
        <v>173.0</v>
      </c>
      <c r="D10355" s="130">
        <v>45692.0</v>
      </c>
      <c r="E10355" s="146" t="s">
        <v>12320</v>
      </c>
      <c r="F10355" s="386" t="s">
        <v>12018</v>
      </c>
      <c r="G10355" s="73" t="s">
        <v>2751</v>
      </c>
      <c r="H10355" s="169"/>
      <c r="I10355" s="287"/>
      <c r="J10355" s="285"/>
      <c r="K10355" s="73"/>
      <c r="L10355" s="21"/>
      <c r="M10355" s="21"/>
      <c r="N10355" s="22">
        <f t="shared" si="2"/>
        <v>46206</v>
      </c>
      <c r="O10355" s="23">
        <f>'RESOLUCIONES EPG'!$N10355-'RESOLUCIONES EPG'!$D10355</f>
        <v>514</v>
      </c>
    </row>
    <row r="10356" ht="15.75" customHeight="1">
      <c r="B10356" s="73" t="s">
        <v>7852</v>
      </c>
      <c r="C10356" s="351">
        <v>174.0</v>
      </c>
      <c r="D10356" s="130">
        <v>45692.0</v>
      </c>
      <c r="E10356" s="146" t="s">
        <v>12321</v>
      </c>
      <c r="F10356" s="386" t="s">
        <v>11944</v>
      </c>
      <c r="G10356" s="73" t="s">
        <v>2751</v>
      </c>
      <c r="H10356" s="389"/>
      <c r="I10356" s="287"/>
      <c r="J10356" s="285"/>
      <c r="K10356" s="73"/>
      <c r="L10356" s="21"/>
      <c r="M10356" s="21"/>
      <c r="N10356" s="22">
        <f t="shared" si="2"/>
        <v>46206</v>
      </c>
      <c r="O10356" s="23">
        <f>'RESOLUCIONES EPG'!$N10356-'RESOLUCIONES EPG'!$D10356</f>
        <v>514</v>
      </c>
    </row>
    <row r="10357" ht="15.75" customHeight="1">
      <c r="B10357" s="73" t="s">
        <v>7852</v>
      </c>
      <c r="C10357" s="351">
        <v>175.0</v>
      </c>
      <c r="D10357" s="130">
        <v>45692.0</v>
      </c>
      <c r="E10357" s="146" t="s">
        <v>12322</v>
      </c>
      <c r="F10357" s="386" t="s">
        <v>10208</v>
      </c>
      <c r="G10357" s="73" t="s">
        <v>12323</v>
      </c>
      <c r="H10357" s="169"/>
      <c r="I10357" s="287"/>
      <c r="J10357" s="285"/>
      <c r="K10357" s="73"/>
      <c r="L10357" s="21"/>
      <c r="M10357" s="21"/>
      <c r="N10357" s="22">
        <f t="shared" si="2"/>
        <v>46206</v>
      </c>
      <c r="O10357" s="23">
        <f>'RESOLUCIONES EPG'!$N10357-'RESOLUCIONES EPG'!$D10357</f>
        <v>514</v>
      </c>
    </row>
    <row r="10358" ht="15.75" customHeight="1">
      <c r="B10358" s="73" t="s">
        <v>7852</v>
      </c>
      <c r="C10358" s="351">
        <v>176.0</v>
      </c>
      <c r="D10358" s="130">
        <v>45692.0</v>
      </c>
      <c r="E10358" s="146" t="s">
        <v>11537</v>
      </c>
      <c r="F10358" s="386" t="s">
        <v>11564</v>
      </c>
      <c r="G10358" s="73" t="s">
        <v>12324</v>
      </c>
      <c r="H10358" s="169"/>
      <c r="I10358" s="287"/>
      <c r="J10358" s="285"/>
      <c r="K10358" s="73"/>
      <c r="L10358" s="21"/>
      <c r="M10358" s="21"/>
      <c r="N10358" s="22">
        <f t="shared" si="2"/>
        <v>46206</v>
      </c>
      <c r="O10358" s="23">
        <f>'RESOLUCIONES EPG'!$N10358-'RESOLUCIONES EPG'!$D10358</f>
        <v>514</v>
      </c>
    </row>
    <row r="10359" ht="15.75" customHeight="1">
      <c r="B10359" s="279" t="s">
        <v>12325</v>
      </c>
      <c r="C10359" s="351">
        <v>177.0</v>
      </c>
      <c r="D10359" s="130">
        <v>45692.0</v>
      </c>
      <c r="E10359" s="140" t="s">
        <v>9232</v>
      </c>
      <c r="F10359" s="386" t="s">
        <v>9447</v>
      </c>
      <c r="G10359" s="73" t="s">
        <v>12324</v>
      </c>
      <c r="H10359" s="279" t="s">
        <v>12326</v>
      </c>
      <c r="I10359" s="287"/>
      <c r="J10359" s="285"/>
      <c r="K10359" s="73"/>
      <c r="L10359" s="21"/>
      <c r="M10359" s="21"/>
      <c r="N10359" s="22">
        <f t="shared" si="2"/>
        <v>46206</v>
      </c>
      <c r="O10359" s="23">
        <f>'RESOLUCIONES EPG'!$N10359-'RESOLUCIONES EPG'!$D10359</f>
        <v>514</v>
      </c>
    </row>
    <row r="10360" ht="15.75" customHeight="1">
      <c r="B10360" s="73"/>
      <c r="C10360" s="351">
        <v>178.0</v>
      </c>
      <c r="D10360" s="130">
        <v>45692.0</v>
      </c>
      <c r="E10360" s="259"/>
      <c r="F10360" s="390"/>
      <c r="G10360" s="259"/>
      <c r="H10360" s="300"/>
      <c r="I10360" s="316"/>
      <c r="J10360" s="285"/>
      <c r="K10360" s="73"/>
      <c r="L10360" s="21"/>
      <c r="M10360" s="21"/>
      <c r="N10360" s="22">
        <f t="shared" si="2"/>
        <v>46206</v>
      </c>
      <c r="O10360" s="23">
        <f>'RESOLUCIONES EPG'!$N10360-'RESOLUCIONES EPG'!$D10360</f>
        <v>514</v>
      </c>
    </row>
    <row r="10361" ht="15.75" customHeight="1">
      <c r="B10361" s="73" t="s">
        <v>7852</v>
      </c>
      <c r="C10361" s="351">
        <v>179.0</v>
      </c>
      <c r="D10361" s="130">
        <v>45692.0</v>
      </c>
      <c r="E10361" s="73" t="s">
        <v>9438</v>
      </c>
      <c r="F10361" s="386" t="s">
        <v>9507</v>
      </c>
      <c r="G10361" s="73" t="s">
        <v>12327</v>
      </c>
      <c r="H10361" s="152"/>
      <c r="I10361" s="287"/>
      <c r="J10361" s="285"/>
      <c r="K10361" s="73"/>
      <c r="L10361" s="21"/>
      <c r="M10361" s="21"/>
      <c r="N10361" s="22">
        <f t="shared" si="2"/>
        <v>46206</v>
      </c>
      <c r="O10361" s="23">
        <f>'RESOLUCIONES EPG'!$N10361-'RESOLUCIONES EPG'!$D10361</f>
        <v>514</v>
      </c>
    </row>
    <row r="10362" ht="15.75" customHeight="1">
      <c r="B10362" s="73" t="s">
        <v>7852</v>
      </c>
      <c r="C10362" s="351">
        <v>180.0</v>
      </c>
      <c r="D10362" s="130">
        <v>45692.0</v>
      </c>
      <c r="E10362" s="73" t="s">
        <v>9404</v>
      </c>
      <c r="F10362" s="386" t="s">
        <v>11812</v>
      </c>
      <c r="G10362" s="73" t="s">
        <v>12328</v>
      </c>
      <c r="H10362" s="300"/>
      <c r="I10362" s="287"/>
      <c r="J10362" s="285"/>
      <c r="K10362" s="73"/>
      <c r="L10362" s="21"/>
      <c r="M10362" s="21"/>
      <c r="N10362" s="22">
        <f t="shared" si="2"/>
        <v>46206</v>
      </c>
      <c r="O10362" s="23">
        <f>'RESOLUCIONES EPG'!$N10362-'RESOLUCIONES EPG'!$D10362</f>
        <v>514</v>
      </c>
    </row>
    <row r="10363" ht="15.75" customHeight="1">
      <c r="B10363" s="73" t="s">
        <v>7852</v>
      </c>
      <c r="C10363" s="351">
        <v>181.0</v>
      </c>
      <c r="D10363" s="130">
        <v>45692.0</v>
      </c>
      <c r="E10363" s="73" t="s">
        <v>12329</v>
      </c>
      <c r="F10363" s="386" t="s">
        <v>9514</v>
      </c>
      <c r="G10363" s="73" t="s">
        <v>12327</v>
      </c>
      <c r="H10363" s="300"/>
      <c r="I10363" s="287"/>
      <c r="J10363" s="285"/>
      <c r="K10363" s="73"/>
      <c r="L10363" s="21"/>
      <c r="M10363" s="21"/>
      <c r="N10363" s="22">
        <f t="shared" si="2"/>
        <v>46206</v>
      </c>
      <c r="O10363" s="23">
        <f>'RESOLUCIONES EPG'!$N10363-'RESOLUCIONES EPG'!$D10363</f>
        <v>514</v>
      </c>
    </row>
    <row r="10364" ht="15.75" customHeight="1">
      <c r="B10364" s="73" t="s">
        <v>7852</v>
      </c>
      <c r="C10364" s="351">
        <v>182.0</v>
      </c>
      <c r="D10364" s="130">
        <v>45692.0</v>
      </c>
      <c r="E10364" s="73" t="s">
        <v>7539</v>
      </c>
      <c r="F10364" s="386" t="s">
        <v>7540</v>
      </c>
      <c r="G10364" s="73" t="s">
        <v>12327</v>
      </c>
      <c r="H10364" s="169"/>
      <c r="I10364" s="287"/>
      <c r="J10364" s="285"/>
      <c r="K10364" s="73"/>
      <c r="L10364" s="21"/>
      <c r="M10364" s="21"/>
      <c r="N10364" s="22">
        <f t="shared" si="2"/>
        <v>46206</v>
      </c>
      <c r="O10364" s="23">
        <f>'RESOLUCIONES EPG'!$N10364-'RESOLUCIONES EPG'!$D10364</f>
        <v>514</v>
      </c>
    </row>
    <row r="10365" ht="15.75" customHeight="1">
      <c r="B10365" s="73" t="s">
        <v>7852</v>
      </c>
      <c r="C10365" s="351">
        <v>183.0</v>
      </c>
      <c r="D10365" s="130">
        <v>45692.0</v>
      </c>
      <c r="E10365" s="73" t="s">
        <v>12279</v>
      </c>
      <c r="F10365" s="386" t="s">
        <v>9301</v>
      </c>
      <c r="G10365" s="73" t="s">
        <v>12327</v>
      </c>
      <c r="H10365" s="169"/>
      <c r="I10365" s="287"/>
      <c r="J10365" s="285"/>
      <c r="K10365" s="73"/>
      <c r="L10365" s="21"/>
      <c r="M10365" s="21"/>
      <c r="N10365" s="22">
        <f t="shared" si="2"/>
        <v>46206</v>
      </c>
      <c r="O10365" s="23">
        <f>'RESOLUCIONES EPG'!$N10365-'RESOLUCIONES EPG'!$D10365</f>
        <v>514</v>
      </c>
    </row>
    <row r="10366" ht="15.75" customHeight="1">
      <c r="B10366" s="73" t="s">
        <v>7852</v>
      </c>
      <c r="C10366" s="351">
        <v>184.0</v>
      </c>
      <c r="D10366" s="130">
        <v>45692.0</v>
      </c>
      <c r="E10366" s="73" t="s">
        <v>9421</v>
      </c>
      <c r="F10366" s="386" t="s">
        <v>9422</v>
      </c>
      <c r="G10366" s="73" t="s">
        <v>12327</v>
      </c>
      <c r="H10366" s="169"/>
      <c r="I10366" s="287"/>
      <c r="J10366" s="285"/>
      <c r="K10366" s="73"/>
      <c r="L10366" s="21"/>
      <c r="M10366" s="21"/>
      <c r="N10366" s="22">
        <f t="shared" si="2"/>
        <v>46206</v>
      </c>
      <c r="O10366" s="23">
        <f>'RESOLUCIONES EPG'!$N10366-'RESOLUCIONES EPG'!$D10366</f>
        <v>514</v>
      </c>
    </row>
    <row r="10367" ht="15.75" customHeight="1">
      <c r="B10367" s="73" t="s">
        <v>7852</v>
      </c>
      <c r="C10367" s="351">
        <v>185.0</v>
      </c>
      <c r="D10367" s="130">
        <v>45694.0</v>
      </c>
      <c r="E10367" s="73" t="s">
        <v>8369</v>
      </c>
      <c r="F10367" s="386" t="s">
        <v>8370</v>
      </c>
      <c r="G10367" s="73" t="s">
        <v>12327</v>
      </c>
      <c r="H10367" s="169"/>
      <c r="I10367" s="287"/>
      <c r="J10367" s="285"/>
      <c r="K10367" s="73"/>
      <c r="L10367" s="21"/>
      <c r="M10367" s="21"/>
      <c r="N10367" s="22">
        <f t="shared" si="2"/>
        <v>46206</v>
      </c>
      <c r="O10367" s="23">
        <f>'RESOLUCIONES EPG'!$N10367-'RESOLUCIONES EPG'!$D10367</f>
        <v>512</v>
      </c>
    </row>
    <row r="10368" ht="15.75" customHeight="1">
      <c r="B10368" s="73" t="s">
        <v>7852</v>
      </c>
      <c r="C10368" s="351">
        <v>186.0</v>
      </c>
      <c r="D10368" s="130">
        <v>45694.0</v>
      </c>
      <c r="E10368" s="73" t="s">
        <v>12330</v>
      </c>
      <c r="F10368" s="386" t="s">
        <v>12331</v>
      </c>
      <c r="G10368" s="73" t="s">
        <v>761</v>
      </c>
      <c r="H10368" s="169" t="s">
        <v>6475</v>
      </c>
      <c r="I10368" s="287"/>
      <c r="J10368" s="285"/>
      <c r="K10368" s="73"/>
      <c r="L10368" s="21"/>
      <c r="M10368" s="21"/>
      <c r="N10368" s="22">
        <f t="shared" si="2"/>
        <v>46206</v>
      </c>
      <c r="O10368" s="23">
        <f>'RESOLUCIONES EPG'!$N10368-'RESOLUCIONES EPG'!$D10368</f>
        <v>512</v>
      </c>
    </row>
    <row r="10369" ht="15.75" customHeight="1">
      <c r="B10369" s="73" t="s">
        <v>7852</v>
      </c>
      <c r="C10369" s="351">
        <v>187.0</v>
      </c>
      <c r="D10369" s="130">
        <v>45694.0</v>
      </c>
      <c r="E10369" s="73" t="s">
        <v>12332</v>
      </c>
      <c r="F10369" s="386" t="s">
        <v>12333</v>
      </c>
      <c r="G10369" s="73" t="s">
        <v>761</v>
      </c>
      <c r="H10369" s="169" t="s">
        <v>11272</v>
      </c>
      <c r="I10369" s="287"/>
      <c r="J10369" s="285"/>
      <c r="K10369" s="73"/>
      <c r="L10369" s="21"/>
      <c r="M10369" s="21"/>
      <c r="N10369" s="22">
        <f t="shared" si="2"/>
        <v>46206</v>
      </c>
      <c r="O10369" s="23">
        <f>'RESOLUCIONES EPG'!$N10369-'RESOLUCIONES EPG'!$D10369</f>
        <v>512</v>
      </c>
    </row>
    <row r="10370" ht="15.75" customHeight="1">
      <c r="B10370" s="73" t="s">
        <v>7852</v>
      </c>
      <c r="C10370" s="351">
        <v>188.0</v>
      </c>
      <c r="D10370" s="130">
        <v>45694.0</v>
      </c>
      <c r="E10370" s="73" t="s">
        <v>12334</v>
      </c>
      <c r="F10370" s="386" t="s">
        <v>12335</v>
      </c>
      <c r="G10370" s="73" t="s">
        <v>761</v>
      </c>
      <c r="H10370" s="152" t="s">
        <v>6475</v>
      </c>
      <c r="I10370" s="287"/>
      <c r="J10370" s="285"/>
      <c r="K10370" s="73"/>
      <c r="L10370" s="21"/>
      <c r="M10370" s="21"/>
      <c r="N10370" s="22">
        <f t="shared" si="2"/>
        <v>46206</v>
      </c>
      <c r="O10370" s="23">
        <f>'RESOLUCIONES EPG'!$N10370-'RESOLUCIONES EPG'!$D10370</f>
        <v>512</v>
      </c>
    </row>
    <row r="10371" ht="15.75" customHeight="1">
      <c r="B10371" s="73" t="s">
        <v>7852</v>
      </c>
      <c r="C10371" s="351">
        <v>189.0</v>
      </c>
      <c r="D10371" s="130">
        <v>45694.0</v>
      </c>
      <c r="E10371" s="73" t="s">
        <v>12336</v>
      </c>
      <c r="F10371" s="386" t="s">
        <v>12337</v>
      </c>
      <c r="G10371" s="73" t="s">
        <v>761</v>
      </c>
      <c r="H10371" s="329" t="s">
        <v>8746</v>
      </c>
      <c r="I10371" s="287"/>
      <c r="J10371" s="285"/>
      <c r="K10371" s="73"/>
      <c r="L10371" s="21"/>
      <c r="M10371" s="21"/>
      <c r="N10371" s="22">
        <f t="shared" si="2"/>
        <v>46206</v>
      </c>
      <c r="O10371" s="23">
        <f>'RESOLUCIONES EPG'!$N10371-'RESOLUCIONES EPG'!$D10371</f>
        <v>512</v>
      </c>
    </row>
    <row r="10372" ht="15.75" customHeight="1">
      <c r="B10372" s="73" t="s">
        <v>7852</v>
      </c>
      <c r="C10372" s="351">
        <v>190.0</v>
      </c>
      <c r="D10372" s="130">
        <v>45694.0</v>
      </c>
      <c r="E10372" s="73" t="s">
        <v>12338</v>
      </c>
      <c r="F10372" s="386" t="s">
        <v>12339</v>
      </c>
      <c r="G10372" s="73" t="s">
        <v>761</v>
      </c>
      <c r="H10372" s="152" t="s">
        <v>11787</v>
      </c>
      <c r="I10372" s="287"/>
      <c r="J10372" s="285"/>
      <c r="K10372" s="73"/>
      <c r="L10372" s="21"/>
      <c r="M10372" s="21"/>
      <c r="N10372" s="22">
        <f t="shared" si="2"/>
        <v>46206</v>
      </c>
      <c r="O10372" s="23">
        <f>'RESOLUCIONES EPG'!$N10372-'RESOLUCIONES EPG'!$D10372</f>
        <v>512</v>
      </c>
    </row>
    <row r="10373" ht="15.75" customHeight="1">
      <c r="B10373" s="73" t="s">
        <v>7852</v>
      </c>
      <c r="C10373" s="351">
        <v>191.0</v>
      </c>
      <c r="D10373" s="130">
        <v>45694.0</v>
      </c>
      <c r="E10373" s="73" t="s">
        <v>9031</v>
      </c>
      <c r="F10373" s="386" t="s">
        <v>9032</v>
      </c>
      <c r="G10373" s="73" t="s">
        <v>761</v>
      </c>
      <c r="H10373" s="329" t="s">
        <v>8173</v>
      </c>
      <c r="I10373" s="287"/>
      <c r="J10373" s="285"/>
      <c r="K10373" s="73"/>
      <c r="L10373" s="21"/>
      <c r="M10373" s="21"/>
      <c r="N10373" s="22">
        <f t="shared" si="2"/>
        <v>46206</v>
      </c>
      <c r="O10373" s="23">
        <f>'RESOLUCIONES EPG'!$N10373-'RESOLUCIONES EPG'!$D10373</f>
        <v>512</v>
      </c>
    </row>
    <row r="10374" ht="15.75" customHeight="1">
      <c r="B10374" s="73" t="s">
        <v>7852</v>
      </c>
      <c r="C10374" s="351">
        <v>192.0</v>
      </c>
      <c r="D10374" s="130">
        <v>45694.0</v>
      </c>
      <c r="E10374" s="73" t="s">
        <v>9518</v>
      </c>
      <c r="F10374" s="386" t="s">
        <v>12340</v>
      </c>
      <c r="G10374" s="73" t="s">
        <v>761</v>
      </c>
      <c r="H10374" s="169" t="s">
        <v>6475</v>
      </c>
      <c r="I10374" s="287"/>
      <c r="J10374" s="285"/>
      <c r="K10374" s="73"/>
      <c r="L10374" s="21"/>
      <c r="M10374" s="21"/>
      <c r="N10374" s="22">
        <f t="shared" si="2"/>
        <v>46206</v>
      </c>
      <c r="O10374" s="23">
        <f>'RESOLUCIONES EPG'!$N10374-'RESOLUCIONES EPG'!$D10374</f>
        <v>512</v>
      </c>
    </row>
    <row r="10375" ht="15.75" customHeight="1">
      <c r="B10375" s="73" t="s">
        <v>7852</v>
      </c>
      <c r="C10375" s="351">
        <v>193.0</v>
      </c>
      <c r="D10375" s="130">
        <v>45694.0</v>
      </c>
      <c r="E10375" s="73" t="s">
        <v>1457</v>
      </c>
      <c r="F10375" s="386" t="s">
        <v>7765</v>
      </c>
      <c r="G10375" s="73" t="s">
        <v>761</v>
      </c>
      <c r="H10375" s="300" t="s">
        <v>11272</v>
      </c>
      <c r="I10375" s="287"/>
      <c r="J10375" s="285"/>
      <c r="K10375" s="73"/>
      <c r="L10375" s="21"/>
      <c r="M10375" s="21"/>
      <c r="N10375" s="22">
        <f t="shared" si="2"/>
        <v>46206</v>
      </c>
      <c r="O10375" s="23">
        <f>'RESOLUCIONES EPG'!$N10375-'RESOLUCIONES EPG'!$D10375</f>
        <v>512</v>
      </c>
    </row>
    <row r="10376" ht="15.75" customHeight="1">
      <c r="B10376" s="73" t="s">
        <v>7852</v>
      </c>
      <c r="C10376" s="351">
        <v>194.0</v>
      </c>
      <c r="D10376" s="130">
        <v>45694.0</v>
      </c>
      <c r="E10376" s="73" t="s">
        <v>12341</v>
      </c>
      <c r="F10376" s="386" t="s">
        <v>12342</v>
      </c>
      <c r="G10376" s="73" t="s">
        <v>761</v>
      </c>
      <c r="H10376" s="169" t="s">
        <v>12343</v>
      </c>
      <c r="I10376" s="287"/>
      <c r="J10376" s="285"/>
      <c r="K10376" s="73"/>
      <c r="L10376" s="21"/>
      <c r="M10376" s="21"/>
      <c r="N10376" s="22">
        <f t="shared" si="2"/>
        <v>46206</v>
      </c>
      <c r="O10376" s="23">
        <f>'RESOLUCIONES EPG'!$N10376-'RESOLUCIONES EPG'!$D10376</f>
        <v>512</v>
      </c>
    </row>
    <row r="10377" ht="15.75" customHeight="1">
      <c r="B10377" s="73" t="s">
        <v>7852</v>
      </c>
      <c r="C10377" s="351">
        <v>195.0</v>
      </c>
      <c r="D10377" s="130">
        <v>45694.0</v>
      </c>
      <c r="E10377" s="73" t="s">
        <v>12344</v>
      </c>
      <c r="F10377" s="386" t="s">
        <v>12345</v>
      </c>
      <c r="G10377" s="73" t="s">
        <v>761</v>
      </c>
      <c r="H10377" s="169" t="s">
        <v>12343</v>
      </c>
      <c r="I10377" s="287"/>
      <c r="J10377" s="285"/>
      <c r="K10377" s="73"/>
      <c r="L10377" s="21"/>
      <c r="M10377" s="21"/>
      <c r="N10377" s="22">
        <f t="shared" si="2"/>
        <v>46206</v>
      </c>
      <c r="O10377" s="23">
        <f>'RESOLUCIONES EPG'!$N10377-'RESOLUCIONES EPG'!$D10377</f>
        <v>512</v>
      </c>
    </row>
    <row r="10378" ht="15.75" customHeight="1">
      <c r="B10378" s="73" t="s">
        <v>7852</v>
      </c>
      <c r="C10378" s="351">
        <v>196.0</v>
      </c>
      <c r="D10378" s="130">
        <v>45694.0</v>
      </c>
      <c r="E10378" s="73" t="s">
        <v>2651</v>
      </c>
      <c r="F10378" s="386" t="s">
        <v>12346</v>
      </c>
      <c r="G10378" s="73" t="s">
        <v>761</v>
      </c>
      <c r="H10378" s="169" t="s">
        <v>12347</v>
      </c>
      <c r="I10378" s="287"/>
      <c r="J10378" s="285"/>
      <c r="K10378" s="73"/>
      <c r="L10378" s="21"/>
      <c r="M10378" s="21"/>
      <c r="N10378" s="22">
        <f t="shared" si="2"/>
        <v>46206</v>
      </c>
      <c r="O10378" s="23">
        <f>'RESOLUCIONES EPG'!$N10378-'RESOLUCIONES EPG'!$D10378</f>
        <v>512</v>
      </c>
    </row>
    <row r="10379" ht="15.75" customHeight="1">
      <c r="B10379" s="73" t="s">
        <v>7852</v>
      </c>
      <c r="C10379" s="351">
        <v>197.0</v>
      </c>
      <c r="D10379" s="130">
        <v>45694.0</v>
      </c>
      <c r="E10379" s="73" t="s">
        <v>12348</v>
      </c>
      <c r="F10379" s="386" t="s">
        <v>12349</v>
      </c>
      <c r="G10379" s="73" t="s">
        <v>761</v>
      </c>
      <c r="H10379" s="169" t="s">
        <v>12350</v>
      </c>
      <c r="I10379" s="287"/>
      <c r="J10379" s="285"/>
      <c r="K10379" s="73"/>
      <c r="L10379" s="21"/>
      <c r="M10379" s="21"/>
      <c r="N10379" s="22">
        <f t="shared" si="2"/>
        <v>46206</v>
      </c>
      <c r="O10379" s="23">
        <f>'RESOLUCIONES EPG'!$N10379-'RESOLUCIONES EPG'!$D10379</f>
        <v>512</v>
      </c>
    </row>
    <row r="10380" ht="15.75" customHeight="1">
      <c r="B10380" s="73" t="s">
        <v>7852</v>
      </c>
      <c r="C10380" s="351">
        <v>198.0</v>
      </c>
      <c r="D10380" s="130">
        <v>45694.0</v>
      </c>
      <c r="E10380" s="73" t="s">
        <v>12351</v>
      </c>
      <c r="F10380" s="386" t="s">
        <v>12352</v>
      </c>
      <c r="G10380" s="73" t="s">
        <v>761</v>
      </c>
      <c r="H10380" s="253" t="s">
        <v>12350</v>
      </c>
      <c r="I10380" s="287"/>
      <c r="J10380" s="285"/>
      <c r="K10380" s="73"/>
      <c r="L10380" s="21"/>
      <c r="M10380" s="21"/>
      <c r="N10380" s="22">
        <f t="shared" si="2"/>
        <v>46206</v>
      </c>
      <c r="O10380" s="23">
        <f>'RESOLUCIONES EPG'!$N10380-'RESOLUCIONES EPG'!$D10380</f>
        <v>512</v>
      </c>
    </row>
    <row r="10381" ht="15.75" customHeight="1">
      <c r="B10381" s="73" t="s">
        <v>7852</v>
      </c>
      <c r="C10381" s="351">
        <v>199.0</v>
      </c>
      <c r="D10381" s="130">
        <v>45694.0</v>
      </c>
      <c r="E10381" s="73" t="s">
        <v>2799</v>
      </c>
      <c r="F10381" s="386" t="s">
        <v>12353</v>
      </c>
      <c r="G10381" s="73" t="s">
        <v>761</v>
      </c>
      <c r="H10381" s="253" t="s">
        <v>12350</v>
      </c>
      <c r="I10381" s="287"/>
      <c r="J10381" s="285"/>
      <c r="K10381" s="73"/>
      <c r="L10381" s="21"/>
      <c r="M10381" s="21"/>
      <c r="N10381" s="22">
        <f t="shared" si="2"/>
        <v>46206</v>
      </c>
      <c r="O10381" s="23">
        <f>'RESOLUCIONES EPG'!$N10381-'RESOLUCIONES EPG'!$D10381</f>
        <v>512</v>
      </c>
    </row>
    <row r="10382" ht="15.75" customHeight="1">
      <c r="B10382" s="73" t="s">
        <v>7852</v>
      </c>
      <c r="C10382" s="351">
        <v>200.0</v>
      </c>
      <c r="D10382" s="130">
        <v>45694.0</v>
      </c>
      <c r="E10382" s="73" t="s">
        <v>1838</v>
      </c>
      <c r="F10382" s="386" t="s">
        <v>8388</v>
      </c>
      <c r="G10382" s="73" t="s">
        <v>761</v>
      </c>
      <c r="H10382" s="169" t="s">
        <v>12347</v>
      </c>
      <c r="I10382" s="287"/>
      <c r="J10382" s="285"/>
      <c r="K10382" s="73"/>
      <c r="L10382" s="21"/>
      <c r="M10382" s="21"/>
      <c r="N10382" s="22">
        <f t="shared" si="2"/>
        <v>46206</v>
      </c>
      <c r="O10382" s="23">
        <f>'RESOLUCIONES EPG'!$N10382-'RESOLUCIONES EPG'!$D10382</f>
        <v>512</v>
      </c>
    </row>
    <row r="10383" ht="15.75" customHeight="1">
      <c r="B10383" s="73" t="s">
        <v>7852</v>
      </c>
      <c r="C10383" s="351">
        <v>201.0</v>
      </c>
      <c r="D10383" s="130">
        <v>45694.0</v>
      </c>
      <c r="E10383" s="73" t="s">
        <v>12354</v>
      </c>
      <c r="F10383" s="386" t="s">
        <v>12355</v>
      </c>
      <c r="G10383" s="73" t="s">
        <v>761</v>
      </c>
      <c r="H10383" s="300" t="s">
        <v>11272</v>
      </c>
      <c r="I10383" s="287"/>
      <c r="J10383" s="285"/>
      <c r="K10383" s="73"/>
      <c r="L10383" s="21"/>
      <c r="M10383" s="21"/>
      <c r="N10383" s="22">
        <f t="shared" si="2"/>
        <v>46206</v>
      </c>
      <c r="O10383" s="23">
        <f>'RESOLUCIONES EPG'!$N10383-'RESOLUCIONES EPG'!$D10383</f>
        <v>512</v>
      </c>
    </row>
    <row r="10384" ht="15.75" customHeight="1">
      <c r="B10384" s="73" t="s">
        <v>7852</v>
      </c>
      <c r="C10384" s="351">
        <v>202.0</v>
      </c>
      <c r="D10384" s="130">
        <v>45694.0</v>
      </c>
      <c r="E10384" s="73" t="s">
        <v>12356</v>
      </c>
      <c r="F10384" s="386" t="s">
        <v>12357</v>
      </c>
      <c r="G10384" s="73" t="s">
        <v>761</v>
      </c>
      <c r="H10384" s="347" t="s">
        <v>7935</v>
      </c>
      <c r="I10384" s="287"/>
      <c r="J10384" s="285"/>
      <c r="K10384" s="73"/>
      <c r="L10384" s="21"/>
      <c r="M10384" s="21"/>
      <c r="N10384" s="22">
        <f t="shared" si="2"/>
        <v>46206</v>
      </c>
      <c r="O10384" s="23">
        <f>'RESOLUCIONES EPG'!$N10384-'RESOLUCIONES EPG'!$D10384</f>
        <v>512</v>
      </c>
    </row>
    <row r="10385" ht="15.75" customHeight="1">
      <c r="B10385" s="73" t="s">
        <v>7852</v>
      </c>
      <c r="C10385" s="351">
        <v>203.0</v>
      </c>
      <c r="D10385" s="130">
        <v>45694.0</v>
      </c>
      <c r="E10385" s="73" t="s">
        <v>12358</v>
      </c>
      <c r="F10385" s="386" t="s">
        <v>12359</v>
      </c>
      <c r="G10385" s="73" t="s">
        <v>761</v>
      </c>
      <c r="H10385" s="253" t="s">
        <v>6150</v>
      </c>
      <c r="I10385" s="287"/>
      <c r="J10385" s="285"/>
      <c r="K10385" s="73"/>
      <c r="L10385" s="21"/>
      <c r="M10385" s="21"/>
      <c r="N10385" s="22">
        <f t="shared" si="2"/>
        <v>46206</v>
      </c>
      <c r="O10385" s="23">
        <f>'RESOLUCIONES EPG'!$N10385-'RESOLUCIONES EPG'!$D10385</f>
        <v>512</v>
      </c>
    </row>
    <row r="10386" ht="15.75" customHeight="1">
      <c r="B10386" s="73" t="s">
        <v>7852</v>
      </c>
      <c r="C10386" s="351">
        <v>204.0</v>
      </c>
      <c r="D10386" s="130">
        <v>45694.0</v>
      </c>
      <c r="E10386" s="73" t="s">
        <v>9008</v>
      </c>
      <c r="F10386" s="386" t="s">
        <v>12360</v>
      </c>
      <c r="G10386" s="73" t="s">
        <v>761</v>
      </c>
      <c r="H10386" s="253" t="s">
        <v>7214</v>
      </c>
      <c r="I10386" s="287"/>
      <c r="J10386" s="285"/>
      <c r="K10386" s="73"/>
      <c r="L10386" s="21"/>
      <c r="M10386" s="21"/>
      <c r="N10386" s="22">
        <f t="shared" si="2"/>
        <v>46206</v>
      </c>
      <c r="O10386" s="23">
        <f>'RESOLUCIONES EPG'!$N10386-'RESOLUCIONES EPG'!$D10386</f>
        <v>512</v>
      </c>
    </row>
    <row r="10387" ht="15.75" customHeight="1">
      <c r="B10387" s="73" t="s">
        <v>7852</v>
      </c>
      <c r="C10387" s="351">
        <v>205.0</v>
      </c>
      <c r="D10387" s="130">
        <v>45694.0</v>
      </c>
      <c r="E10387" s="73" t="s">
        <v>2911</v>
      </c>
      <c r="F10387" s="386" t="s">
        <v>12361</v>
      </c>
      <c r="G10387" s="73" t="s">
        <v>761</v>
      </c>
      <c r="H10387" s="300" t="s">
        <v>11272</v>
      </c>
      <c r="I10387" s="287"/>
      <c r="J10387" s="285"/>
      <c r="K10387" s="73"/>
      <c r="L10387" s="21"/>
      <c r="M10387" s="21"/>
      <c r="N10387" s="22">
        <f t="shared" si="2"/>
        <v>46206</v>
      </c>
      <c r="O10387" s="23">
        <f>'RESOLUCIONES EPG'!$N10387-'RESOLUCIONES EPG'!$D10387</f>
        <v>512</v>
      </c>
    </row>
    <row r="10388" ht="15.75" customHeight="1">
      <c r="B10388" s="73" t="s">
        <v>7852</v>
      </c>
      <c r="C10388" s="351">
        <v>206.0</v>
      </c>
      <c r="D10388" s="130">
        <v>45694.0</v>
      </c>
      <c r="E10388" s="73" t="s">
        <v>12362</v>
      </c>
      <c r="F10388" s="386" t="s">
        <v>12363</v>
      </c>
      <c r="G10388" s="73" t="s">
        <v>761</v>
      </c>
      <c r="H10388" s="347" t="s">
        <v>12364</v>
      </c>
      <c r="I10388" s="287"/>
      <c r="J10388" s="285"/>
      <c r="K10388" s="73"/>
      <c r="L10388" s="21"/>
      <c r="M10388" s="21"/>
      <c r="N10388" s="22">
        <f t="shared" si="2"/>
        <v>46206</v>
      </c>
      <c r="O10388" s="23">
        <f>'RESOLUCIONES EPG'!$N10388-'RESOLUCIONES EPG'!$D10388</f>
        <v>512</v>
      </c>
    </row>
    <row r="10389" ht="15.75" customHeight="1">
      <c r="B10389" s="73" t="s">
        <v>7852</v>
      </c>
      <c r="C10389" s="351">
        <v>207.0</v>
      </c>
      <c r="D10389" s="130">
        <v>45694.0</v>
      </c>
      <c r="E10389" s="73" t="s">
        <v>12365</v>
      </c>
      <c r="F10389" s="386" t="s">
        <v>12366</v>
      </c>
      <c r="G10389" s="73" t="s">
        <v>761</v>
      </c>
      <c r="H10389" s="169" t="s">
        <v>12347</v>
      </c>
      <c r="I10389" s="287"/>
      <c r="J10389" s="285"/>
      <c r="K10389" s="73"/>
      <c r="L10389" s="21"/>
      <c r="M10389" s="21"/>
      <c r="N10389" s="22">
        <f t="shared" si="2"/>
        <v>46206</v>
      </c>
      <c r="O10389" s="23">
        <f>'RESOLUCIONES EPG'!$N10389-'RESOLUCIONES EPG'!$D10389</f>
        <v>512</v>
      </c>
    </row>
    <row r="10390" ht="15.75" customHeight="1">
      <c r="B10390" s="73" t="s">
        <v>7852</v>
      </c>
      <c r="C10390" s="351">
        <v>208.0</v>
      </c>
      <c r="D10390" s="130">
        <v>45694.0</v>
      </c>
      <c r="E10390" s="73" t="s">
        <v>5776</v>
      </c>
      <c r="F10390" s="386" t="s">
        <v>12367</v>
      </c>
      <c r="G10390" s="73" t="s">
        <v>761</v>
      </c>
      <c r="H10390" s="347" t="s">
        <v>12368</v>
      </c>
      <c r="I10390" s="287"/>
      <c r="J10390" s="285"/>
      <c r="K10390" s="73"/>
      <c r="L10390" s="21"/>
      <c r="M10390" s="21"/>
      <c r="N10390" s="22">
        <f t="shared" si="2"/>
        <v>46206</v>
      </c>
      <c r="O10390" s="23">
        <f>'RESOLUCIONES EPG'!$N10390-'RESOLUCIONES EPG'!$D10390</f>
        <v>512</v>
      </c>
    </row>
    <row r="10391" ht="15.75" customHeight="1">
      <c r="B10391" s="73" t="s">
        <v>7852</v>
      </c>
      <c r="C10391" s="351">
        <v>209.0</v>
      </c>
      <c r="D10391" s="130">
        <v>45698.0</v>
      </c>
      <c r="E10391" s="73" t="s">
        <v>12369</v>
      </c>
      <c r="F10391" s="386" t="s">
        <v>8498</v>
      </c>
      <c r="G10391" s="73" t="s">
        <v>761</v>
      </c>
      <c r="H10391" s="169" t="s">
        <v>12370</v>
      </c>
      <c r="I10391" s="287"/>
      <c r="J10391" s="285"/>
      <c r="K10391" s="73"/>
      <c r="L10391" s="21"/>
      <c r="M10391" s="21"/>
      <c r="N10391" s="22">
        <f t="shared" si="2"/>
        <v>46206</v>
      </c>
      <c r="O10391" s="23">
        <f>'RESOLUCIONES EPG'!$N10391-'RESOLUCIONES EPG'!$D10391</f>
        <v>508</v>
      </c>
    </row>
    <row r="10392" ht="15.75" customHeight="1">
      <c r="B10392" s="73" t="s">
        <v>7852</v>
      </c>
      <c r="C10392" s="351">
        <v>210.0</v>
      </c>
      <c r="D10392" s="130">
        <v>45698.0</v>
      </c>
      <c r="E10392" s="73" t="s">
        <v>1871</v>
      </c>
      <c r="F10392" s="386" t="s">
        <v>12371</v>
      </c>
      <c r="G10392" s="73" t="s">
        <v>761</v>
      </c>
      <c r="H10392" s="169" t="s">
        <v>12350</v>
      </c>
      <c r="I10392" s="287"/>
      <c r="J10392" s="285"/>
      <c r="K10392" s="73"/>
      <c r="L10392" s="21"/>
      <c r="M10392" s="21"/>
      <c r="N10392" s="22">
        <f t="shared" si="2"/>
        <v>46206</v>
      </c>
      <c r="O10392" s="23">
        <f>'RESOLUCIONES EPG'!$N10392-'RESOLUCIONES EPG'!$D10392</f>
        <v>508</v>
      </c>
    </row>
    <row r="10393" ht="15.75" customHeight="1">
      <c r="B10393" s="73" t="s">
        <v>7852</v>
      </c>
      <c r="C10393" s="351">
        <v>211.0</v>
      </c>
      <c r="D10393" s="130">
        <v>45698.0</v>
      </c>
      <c r="E10393" s="73" t="s">
        <v>12372</v>
      </c>
      <c r="F10393" s="386" t="s">
        <v>12373</v>
      </c>
      <c r="G10393" s="73" t="s">
        <v>761</v>
      </c>
      <c r="H10393" s="169" t="s">
        <v>11159</v>
      </c>
      <c r="I10393" s="287"/>
      <c r="J10393" s="285"/>
      <c r="K10393" s="73"/>
      <c r="L10393" s="21"/>
      <c r="M10393" s="21"/>
      <c r="N10393" s="22">
        <f t="shared" si="2"/>
        <v>46206</v>
      </c>
      <c r="O10393" s="23">
        <f>'RESOLUCIONES EPG'!$N10393-'RESOLUCIONES EPG'!$D10393</f>
        <v>508</v>
      </c>
    </row>
    <row r="10394" ht="15.75" customHeight="1">
      <c r="B10394" s="73" t="s">
        <v>7852</v>
      </c>
      <c r="C10394" s="351">
        <v>212.0</v>
      </c>
      <c r="D10394" s="130">
        <v>45698.0</v>
      </c>
      <c r="E10394" s="73" t="s">
        <v>12374</v>
      </c>
      <c r="F10394" s="386" t="s">
        <v>12375</v>
      </c>
      <c r="G10394" s="73" t="s">
        <v>761</v>
      </c>
      <c r="H10394" s="169" t="s">
        <v>2151</v>
      </c>
      <c r="I10394" s="287"/>
      <c r="J10394" s="285"/>
      <c r="K10394" s="73"/>
      <c r="L10394" s="21"/>
      <c r="M10394" s="21"/>
      <c r="N10394" s="22">
        <f t="shared" si="2"/>
        <v>46206</v>
      </c>
      <c r="O10394" s="23">
        <f>'RESOLUCIONES EPG'!$N10394-'RESOLUCIONES EPG'!$D10394</f>
        <v>508</v>
      </c>
    </row>
    <row r="10395" ht="15.75" customHeight="1">
      <c r="B10395" s="73" t="s">
        <v>7852</v>
      </c>
      <c r="C10395" s="351">
        <v>213.0</v>
      </c>
      <c r="D10395" s="130">
        <v>45698.0</v>
      </c>
      <c r="E10395" s="73" t="s">
        <v>8639</v>
      </c>
      <c r="F10395" s="386" t="s">
        <v>8640</v>
      </c>
      <c r="G10395" s="73" t="s">
        <v>761</v>
      </c>
      <c r="H10395" s="169" t="s">
        <v>2663</v>
      </c>
      <c r="I10395" s="287"/>
      <c r="J10395" s="285"/>
      <c r="K10395" s="73"/>
      <c r="L10395" s="21"/>
      <c r="M10395" s="21"/>
      <c r="N10395" s="22">
        <f t="shared" si="2"/>
        <v>46206</v>
      </c>
      <c r="O10395" s="23">
        <f>'RESOLUCIONES EPG'!$N10395-'RESOLUCIONES EPG'!$D10395</f>
        <v>508</v>
      </c>
    </row>
    <row r="10396" ht="15.75" customHeight="1">
      <c r="B10396" s="73" t="s">
        <v>7852</v>
      </c>
      <c r="C10396" s="351">
        <v>214.0</v>
      </c>
      <c r="D10396" s="130">
        <v>45698.0</v>
      </c>
      <c r="E10396" s="73" t="s">
        <v>12376</v>
      </c>
      <c r="F10396" s="386" t="s">
        <v>12377</v>
      </c>
      <c r="G10396" s="73" t="s">
        <v>761</v>
      </c>
      <c r="H10396" s="169" t="s">
        <v>1652</v>
      </c>
      <c r="I10396" s="287"/>
      <c r="J10396" s="285"/>
      <c r="K10396" s="73"/>
      <c r="L10396" s="21"/>
      <c r="M10396" s="21"/>
      <c r="N10396" s="22">
        <f t="shared" si="2"/>
        <v>46206</v>
      </c>
      <c r="O10396" s="23">
        <f>'RESOLUCIONES EPG'!$N10396-'RESOLUCIONES EPG'!$D10396</f>
        <v>508</v>
      </c>
    </row>
    <row r="10397" ht="15.75" customHeight="1">
      <c r="B10397" s="73" t="s">
        <v>7852</v>
      </c>
      <c r="C10397" s="351">
        <v>215.0</v>
      </c>
      <c r="D10397" s="130">
        <v>45698.0</v>
      </c>
      <c r="E10397" s="73" t="s">
        <v>12378</v>
      </c>
      <c r="F10397" s="386" t="s">
        <v>12379</v>
      </c>
      <c r="G10397" s="73" t="s">
        <v>761</v>
      </c>
      <c r="H10397" s="169" t="s">
        <v>9991</v>
      </c>
      <c r="I10397" s="287"/>
      <c r="J10397" s="285"/>
      <c r="K10397" s="73"/>
      <c r="L10397" s="21"/>
      <c r="M10397" s="21"/>
      <c r="N10397" s="22">
        <f t="shared" si="2"/>
        <v>46206</v>
      </c>
      <c r="O10397" s="23">
        <f>'RESOLUCIONES EPG'!$N10397-'RESOLUCIONES EPG'!$D10397</f>
        <v>508</v>
      </c>
    </row>
    <row r="10398" ht="15.75" customHeight="1">
      <c r="B10398" s="73" t="s">
        <v>7852</v>
      </c>
      <c r="C10398" s="351">
        <v>216.0</v>
      </c>
      <c r="D10398" s="130">
        <v>45698.0</v>
      </c>
      <c r="E10398" s="73" t="s">
        <v>9012</v>
      </c>
      <c r="F10398" s="386" t="s">
        <v>9013</v>
      </c>
      <c r="G10398" s="73" t="s">
        <v>761</v>
      </c>
      <c r="H10398" s="391" t="s">
        <v>11325</v>
      </c>
      <c r="I10398" s="287"/>
      <c r="J10398" s="285"/>
      <c r="K10398" s="73"/>
      <c r="L10398" s="21"/>
      <c r="M10398" s="21"/>
      <c r="N10398" s="22">
        <f t="shared" si="2"/>
        <v>46206</v>
      </c>
      <c r="O10398" s="23">
        <f>'RESOLUCIONES EPG'!$N10398-'RESOLUCIONES EPG'!$D10398</f>
        <v>508</v>
      </c>
    </row>
    <row r="10399" ht="15.75" customHeight="1">
      <c r="B10399" s="73" t="s">
        <v>7852</v>
      </c>
      <c r="C10399" s="351">
        <v>217.0</v>
      </c>
      <c r="D10399" s="130">
        <v>45698.0</v>
      </c>
      <c r="E10399" s="73" t="s">
        <v>8480</v>
      </c>
      <c r="F10399" s="386" t="s">
        <v>8481</v>
      </c>
      <c r="G10399" s="73" t="s">
        <v>761</v>
      </c>
      <c r="H10399" s="392" t="s">
        <v>4646</v>
      </c>
      <c r="I10399" s="287"/>
      <c r="J10399" s="285"/>
      <c r="K10399" s="73"/>
      <c r="L10399" s="21"/>
      <c r="M10399" s="21"/>
      <c r="N10399" s="22">
        <f t="shared" si="2"/>
        <v>46206</v>
      </c>
      <c r="O10399" s="23">
        <f>'RESOLUCIONES EPG'!$N10399-'RESOLUCIONES EPG'!$D10399</f>
        <v>508</v>
      </c>
    </row>
    <row r="10400" ht="15.75" customHeight="1">
      <c r="B10400" s="73" t="s">
        <v>7852</v>
      </c>
      <c r="C10400" s="351">
        <v>218.0</v>
      </c>
      <c r="D10400" s="130">
        <v>45698.0</v>
      </c>
      <c r="E10400" s="73" t="s">
        <v>12380</v>
      </c>
      <c r="F10400" s="386" t="s">
        <v>12381</v>
      </c>
      <c r="G10400" s="73" t="s">
        <v>761</v>
      </c>
      <c r="H10400" s="253" t="s">
        <v>12382</v>
      </c>
      <c r="I10400" s="287"/>
      <c r="J10400" s="285"/>
      <c r="K10400" s="73"/>
      <c r="L10400" s="21"/>
      <c r="M10400" s="21"/>
      <c r="N10400" s="22">
        <f t="shared" si="2"/>
        <v>46206</v>
      </c>
      <c r="O10400" s="23">
        <f>'RESOLUCIONES EPG'!$N10400-'RESOLUCIONES EPG'!$D10400</f>
        <v>508</v>
      </c>
    </row>
    <row r="10401" ht="15.75" customHeight="1">
      <c r="B10401" s="73" t="s">
        <v>7852</v>
      </c>
      <c r="C10401" s="351">
        <v>219.0</v>
      </c>
      <c r="D10401" s="130">
        <v>45698.0</v>
      </c>
      <c r="E10401" s="73" t="s">
        <v>12383</v>
      </c>
      <c r="F10401" s="386" t="s">
        <v>12384</v>
      </c>
      <c r="G10401" s="73" t="s">
        <v>761</v>
      </c>
      <c r="H10401" s="169" t="s">
        <v>7972</v>
      </c>
      <c r="I10401" s="287"/>
      <c r="J10401" s="285"/>
      <c r="K10401" s="73"/>
      <c r="L10401" s="21"/>
      <c r="M10401" s="21"/>
      <c r="N10401" s="22">
        <f t="shared" si="2"/>
        <v>46206</v>
      </c>
      <c r="O10401" s="23">
        <f>'RESOLUCIONES EPG'!$N10401-'RESOLUCIONES EPG'!$D10401</f>
        <v>508</v>
      </c>
    </row>
    <row r="10402" ht="15.75" customHeight="1">
      <c r="B10402" s="73" t="s">
        <v>7852</v>
      </c>
      <c r="C10402" s="351">
        <v>220.0</v>
      </c>
      <c r="D10402" s="130">
        <v>45698.0</v>
      </c>
      <c r="E10402" s="73" t="s">
        <v>5605</v>
      </c>
      <c r="F10402" s="386" t="s">
        <v>12385</v>
      </c>
      <c r="G10402" s="73" t="s">
        <v>1593</v>
      </c>
      <c r="H10402" s="294" t="s">
        <v>10731</v>
      </c>
      <c r="I10402" s="287"/>
      <c r="J10402" s="285"/>
      <c r="K10402" s="73"/>
      <c r="L10402" s="21"/>
      <c r="M10402" s="21"/>
      <c r="N10402" s="22">
        <f t="shared" si="2"/>
        <v>46206</v>
      </c>
      <c r="O10402" s="23">
        <f>'RESOLUCIONES EPG'!$N10402-'RESOLUCIONES EPG'!$D10402</f>
        <v>508</v>
      </c>
    </row>
    <row r="10403" ht="15.75" customHeight="1">
      <c r="B10403" s="73" t="s">
        <v>7852</v>
      </c>
      <c r="C10403" s="351">
        <v>221.0</v>
      </c>
      <c r="D10403" s="130">
        <v>45699.0</v>
      </c>
      <c r="E10403" s="73" t="s">
        <v>11101</v>
      </c>
      <c r="F10403" s="386" t="s">
        <v>11102</v>
      </c>
      <c r="G10403" s="73" t="s">
        <v>131</v>
      </c>
      <c r="H10403" s="169"/>
      <c r="I10403" s="287"/>
      <c r="J10403" s="296" t="s">
        <v>12386</v>
      </c>
      <c r="K10403" s="73" t="s">
        <v>12387</v>
      </c>
      <c r="L10403" s="21"/>
      <c r="M10403" s="21"/>
      <c r="N10403" s="22">
        <f t="shared" si="2"/>
        <v>46206</v>
      </c>
      <c r="O10403" s="23">
        <f>'RESOLUCIONES EPG'!$N10403-'RESOLUCIONES EPG'!$D10403</f>
        <v>507</v>
      </c>
    </row>
    <row r="10404" ht="15.75" customHeight="1">
      <c r="B10404" s="73" t="s">
        <v>7852</v>
      </c>
      <c r="C10404" s="351">
        <v>222.0</v>
      </c>
      <c r="D10404" s="130">
        <v>45699.0</v>
      </c>
      <c r="E10404" s="73" t="s">
        <v>6865</v>
      </c>
      <c r="F10404" s="386" t="s">
        <v>11652</v>
      </c>
      <c r="G10404" s="73" t="s">
        <v>1593</v>
      </c>
      <c r="H10404" s="294" t="s">
        <v>10731</v>
      </c>
      <c r="I10404" s="287"/>
      <c r="J10404" s="285"/>
      <c r="K10404" s="73"/>
      <c r="L10404" s="21"/>
      <c r="M10404" s="21"/>
      <c r="N10404" s="22">
        <f t="shared" si="2"/>
        <v>46206</v>
      </c>
      <c r="O10404" s="23">
        <f>'RESOLUCIONES EPG'!$N10404-'RESOLUCIONES EPG'!$D10404</f>
        <v>507</v>
      </c>
    </row>
    <row r="10405" ht="15.75" customHeight="1">
      <c r="B10405" s="73" t="s">
        <v>7852</v>
      </c>
      <c r="C10405" s="351">
        <v>223.0</v>
      </c>
      <c r="D10405" s="130">
        <v>45699.0</v>
      </c>
      <c r="E10405" s="73" t="s">
        <v>10071</v>
      </c>
      <c r="F10405" s="386" t="s">
        <v>10072</v>
      </c>
      <c r="G10405" s="73" t="s">
        <v>1593</v>
      </c>
      <c r="H10405" s="294" t="s">
        <v>10731</v>
      </c>
      <c r="I10405" s="287"/>
      <c r="J10405" s="285"/>
      <c r="K10405" s="73"/>
      <c r="L10405" s="21"/>
      <c r="M10405" s="21"/>
      <c r="N10405" s="22">
        <f t="shared" si="2"/>
        <v>46206</v>
      </c>
      <c r="O10405" s="23">
        <f>'RESOLUCIONES EPG'!$N10405-'RESOLUCIONES EPG'!$D10405</f>
        <v>507</v>
      </c>
    </row>
    <row r="10406" ht="15.75" customHeight="1">
      <c r="B10406" s="73" t="s">
        <v>7852</v>
      </c>
      <c r="C10406" s="351">
        <v>224.0</v>
      </c>
      <c r="D10406" s="130">
        <v>45699.0</v>
      </c>
      <c r="E10406" s="73" t="s">
        <v>4688</v>
      </c>
      <c r="F10406" s="386" t="s">
        <v>10492</v>
      </c>
      <c r="G10406" s="73" t="s">
        <v>1593</v>
      </c>
      <c r="H10406" s="294" t="s">
        <v>10731</v>
      </c>
      <c r="I10406" s="287"/>
      <c r="J10406" s="285"/>
      <c r="K10406" s="73"/>
      <c r="L10406" s="21"/>
      <c r="M10406" s="21"/>
      <c r="N10406" s="22">
        <f t="shared" si="2"/>
        <v>46206</v>
      </c>
      <c r="O10406" s="23">
        <f>'RESOLUCIONES EPG'!$N10406-'RESOLUCIONES EPG'!$D10406</f>
        <v>507</v>
      </c>
    </row>
    <row r="10407" ht="15.75" customHeight="1">
      <c r="B10407" s="73" t="s">
        <v>7852</v>
      </c>
      <c r="C10407" s="351">
        <v>225.0</v>
      </c>
      <c r="D10407" s="130">
        <v>45699.0</v>
      </c>
      <c r="E10407" s="73" t="s">
        <v>1257</v>
      </c>
      <c r="F10407" s="386" t="s">
        <v>10234</v>
      </c>
      <c r="G10407" s="73" t="s">
        <v>8629</v>
      </c>
      <c r="H10407" s="169"/>
      <c r="I10407" s="287"/>
      <c r="J10407" s="285"/>
      <c r="K10407" s="73"/>
      <c r="L10407" s="21"/>
      <c r="M10407" s="21"/>
      <c r="N10407" s="21"/>
      <c r="O10407" s="23"/>
    </row>
    <row r="10408" ht="15.75" customHeight="1">
      <c r="B10408" s="73" t="s">
        <v>7852</v>
      </c>
      <c r="C10408" s="351">
        <v>226.0</v>
      </c>
      <c r="D10408" s="130">
        <v>45699.0</v>
      </c>
      <c r="E10408" s="73" t="s">
        <v>2445</v>
      </c>
      <c r="F10408" s="386" t="s">
        <v>12388</v>
      </c>
      <c r="G10408" s="73" t="s">
        <v>8629</v>
      </c>
      <c r="H10408" s="169"/>
      <c r="I10408" s="287"/>
      <c r="J10408" s="285"/>
      <c r="K10408" s="73"/>
      <c r="L10408" s="21"/>
      <c r="M10408" s="21"/>
      <c r="N10408" s="21"/>
      <c r="O10408" s="23"/>
    </row>
    <row r="10409" ht="15.75" customHeight="1">
      <c r="B10409" s="73" t="s">
        <v>7852</v>
      </c>
      <c r="C10409" s="351">
        <v>227.0</v>
      </c>
      <c r="D10409" s="130">
        <v>45699.0</v>
      </c>
      <c r="E10409" s="73" t="s">
        <v>8451</v>
      </c>
      <c r="F10409" s="386" t="s">
        <v>8452</v>
      </c>
      <c r="G10409" s="73" t="s">
        <v>2253</v>
      </c>
      <c r="H10409" s="268" t="s">
        <v>12389</v>
      </c>
      <c r="I10409" s="287"/>
      <c r="J10409" s="285"/>
      <c r="K10409" s="73"/>
      <c r="L10409" s="21"/>
      <c r="M10409" s="21"/>
      <c r="N10409" s="21"/>
      <c r="O10409" s="23"/>
    </row>
    <row r="10410" ht="15.75" customHeight="1">
      <c r="B10410" s="73" t="s">
        <v>7852</v>
      </c>
      <c r="C10410" s="351">
        <v>228.0</v>
      </c>
      <c r="D10410" s="130">
        <v>45699.0</v>
      </c>
      <c r="E10410" s="73" t="s">
        <v>8503</v>
      </c>
      <c r="F10410" s="386" t="s">
        <v>8504</v>
      </c>
      <c r="G10410" s="73" t="s">
        <v>2253</v>
      </c>
      <c r="H10410" s="268" t="s">
        <v>12389</v>
      </c>
      <c r="I10410" s="287"/>
      <c r="J10410" s="285"/>
      <c r="K10410" s="73"/>
      <c r="L10410" s="21"/>
      <c r="M10410" s="21"/>
      <c r="N10410" s="21"/>
      <c r="O10410" s="23"/>
    </row>
    <row r="10411" ht="15.75" customHeight="1">
      <c r="B10411" s="73" t="s">
        <v>7852</v>
      </c>
      <c r="C10411" s="351">
        <v>229.0</v>
      </c>
      <c r="D10411" s="130">
        <v>45699.0</v>
      </c>
      <c r="E10411" s="350" t="s">
        <v>12390</v>
      </c>
      <c r="F10411" s="386" t="s">
        <v>8987</v>
      </c>
      <c r="G10411" s="73" t="s">
        <v>12391</v>
      </c>
      <c r="H10411" s="294"/>
      <c r="I10411" s="287"/>
      <c r="J10411" s="285"/>
      <c r="K10411" s="73"/>
      <c r="L10411" s="21"/>
      <c r="M10411" s="21"/>
      <c r="N10411" s="21"/>
      <c r="O10411" s="23"/>
    </row>
    <row r="10412" ht="15.75" customHeight="1">
      <c r="B10412" s="73" t="s">
        <v>7852</v>
      </c>
      <c r="C10412" s="351">
        <v>230.0</v>
      </c>
      <c r="D10412" s="130">
        <v>45699.0</v>
      </c>
      <c r="E10412" s="73" t="s">
        <v>1455</v>
      </c>
      <c r="F10412" s="386" t="s">
        <v>804</v>
      </c>
      <c r="G10412" s="73" t="s">
        <v>12391</v>
      </c>
      <c r="H10412" s="294"/>
      <c r="I10412" s="287"/>
      <c r="J10412" s="285"/>
      <c r="K10412" s="73"/>
      <c r="L10412" s="21"/>
      <c r="M10412" s="21"/>
      <c r="N10412" s="21"/>
      <c r="O10412" s="23"/>
    </row>
    <row r="10413" ht="15.75" customHeight="1">
      <c r="B10413" s="73" t="s">
        <v>7852</v>
      </c>
      <c r="C10413" s="351">
        <v>231.0</v>
      </c>
      <c r="D10413" s="130">
        <v>45699.0</v>
      </c>
      <c r="E10413" s="73" t="s">
        <v>11983</v>
      </c>
      <c r="F10413" s="386" t="s">
        <v>11931</v>
      </c>
      <c r="G10413" s="73" t="s">
        <v>12391</v>
      </c>
      <c r="H10413" s="169"/>
      <c r="I10413" s="287"/>
      <c r="J10413" s="285"/>
      <c r="K10413" s="73"/>
      <c r="L10413" s="21"/>
      <c r="M10413" s="21"/>
      <c r="N10413" s="21"/>
      <c r="O10413" s="23"/>
    </row>
    <row r="10414" ht="15.75" customHeight="1">
      <c r="B10414" s="73" t="s">
        <v>7852</v>
      </c>
      <c r="C10414" s="351">
        <v>232.0</v>
      </c>
      <c r="D10414" s="130">
        <v>45700.0</v>
      </c>
      <c r="E10414" s="73" t="s">
        <v>11606</v>
      </c>
      <c r="F10414" s="386" t="s">
        <v>11607</v>
      </c>
      <c r="G10414" s="73" t="s">
        <v>131</v>
      </c>
      <c r="H10414" s="169"/>
      <c r="I10414" s="287"/>
      <c r="J10414" s="299" t="s">
        <v>12392</v>
      </c>
      <c r="K10414" s="73" t="s">
        <v>12393</v>
      </c>
      <c r="L10414" s="21"/>
      <c r="M10414" s="21"/>
      <c r="N10414" s="21"/>
      <c r="O10414" s="23"/>
    </row>
    <row r="10415" ht="15.75" customHeight="1">
      <c r="B10415" s="73" t="s">
        <v>7852</v>
      </c>
      <c r="C10415" s="351">
        <v>233.0</v>
      </c>
      <c r="D10415" s="130">
        <v>45700.0</v>
      </c>
      <c r="E10415" s="73" t="s">
        <v>1623</v>
      </c>
      <c r="F10415" s="386" t="s">
        <v>11107</v>
      </c>
      <c r="G10415" s="73" t="s">
        <v>131</v>
      </c>
      <c r="H10415" s="169"/>
      <c r="I10415" s="287"/>
      <c r="J10415" s="285" t="s">
        <v>12316</v>
      </c>
      <c r="K10415" s="192" t="s">
        <v>12394</v>
      </c>
      <c r="L10415" s="21"/>
      <c r="M10415" s="21"/>
      <c r="N10415" s="21"/>
      <c r="O10415" s="23"/>
    </row>
    <row r="10416" ht="15.75" customHeight="1">
      <c r="B10416" s="73" t="s">
        <v>7852</v>
      </c>
      <c r="C10416" s="351">
        <v>234.0</v>
      </c>
      <c r="D10416" s="130">
        <v>45700.0</v>
      </c>
      <c r="E10416" s="73" t="s">
        <v>5533</v>
      </c>
      <c r="F10416" s="386" t="s">
        <v>5534</v>
      </c>
      <c r="G10416" s="73" t="s">
        <v>761</v>
      </c>
      <c r="H10416" s="169" t="s">
        <v>22</v>
      </c>
      <c r="I10416" s="287"/>
      <c r="J10416" s="285"/>
      <c r="K10416" s="73"/>
      <c r="L10416" s="21"/>
      <c r="M10416" s="21"/>
      <c r="N10416" s="21"/>
      <c r="O10416" s="23"/>
    </row>
    <row r="10417" ht="15.75" customHeight="1">
      <c r="B10417" s="73" t="s">
        <v>7852</v>
      </c>
      <c r="C10417" s="351">
        <v>235.0</v>
      </c>
      <c r="D10417" s="130">
        <v>45700.0</v>
      </c>
      <c r="E10417" s="73" t="s">
        <v>12395</v>
      </c>
      <c r="F10417" s="386" t="s">
        <v>8388</v>
      </c>
      <c r="G10417" s="73" t="s">
        <v>2751</v>
      </c>
      <c r="H10417" s="169"/>
      <c r="I10417" s="287"/>
      <c r="J10417" s="299" t="s">
        <v>12396</v>
      </c>
      <c r="K10417" s="73" t="s">
        <v>12397</v>
      </c>
      <c r="L10417" s="21"/>
      <c r="M10417" s="21"/>
      <c r="N10417" s="21"/>
      <c r="O10417" s="23"/>
    </row>
    <row r="10418" ht="15.75" customHeight="1">
      <c r="B10418" s="73" t="s">
        <v>7852</v>
      </c>
      <c r="C10418" s="351">
        <v>236.0</v>
      </c>
      <c r="D10418" s="130">
        <v>45700.0</v>
      </c>
      <c r="E10418" s="73" t="s">
        <v>12365</v>
      </c>
      <c r="F10418" s="386" t="s">
        <v>12366</v>
      </c>
      <c r="G10418" s="73" t="s">
        <v>2751</v>
      </c>
      <c r="H10418" s="169"/>
      <c r="I10418" s="287"/>
      <c r="J10418" s="285" t="s">
        <v>12396</v>
      </c>
      <c r="K10418" s="192" t="s">
        <v>12398</v>
      </c>
      <c r="L10418" s="21"/>
      <c r="M10418" s="21"/>
      <c r="N10418" s="21"/>
      <c r="O10418" s="23"/>
    </row>
    <row r="10419" ht="15.75" customHeight="1">
      <c r="B10419" s="73"/>
      <c r="C10419" s="351">
        <v>237.0</v>
      </c>
      <c r="D10419" s="130">
        <v>45701.0</v>
      </c>
      <c r="E10419" s="73" t="s">
        <v>12399</v>
      </c>
      <c r="F10419" s="386"/>
      <c r="G10419" s="73"/>
      <c r="H10419" s="169"/>
      <c r="I10419" s="287"/>
      <c r="J10419" s="285"/>
      <c r="K10419" s="73"/>
      <c r="L10419" s="21"/>
      <c r="M10419" s="21"/>
      <c r="N10419" s="21"/>
      <c r="O10419" s="23"/>
    </row>
    <row r="10420" ht="15.75" customHeight="1">
      <c r="B10420" s="73"/>
      <c r="C10420" s="351">
        <v>238.0</v>
      </c>
      <c r="D10420" s="130">
        <v>45701.0</v>
      </c>
      <c r="E10420" s="73" t="s">
        <v>12400</v>
      </c>
      <c r="F10420" s="386"/>
      <c r="G10420" s="73"/>
      <c r="H10420" s="169"/>
      <c r="I10420" s="287"/>
      <c r="J10420" s="285"/>
      <c r="K10420" s="73"/>
      <c r="L10420" s="21"/>
      <c r="M10420" s="21"/>
      <c r="N10420" s="21"/>
      <c r="O10420" s="23"/>
    </row>
    <row r="10421" ht="15.75" customHeight="1">
      <c r="B10421" s="73" t="s">
        <v>7852</v>
      </c>
      <c r="C10421" s="351">
        <v>239.0</v>
      </c>
      <c r="D10421" s="130">
        <v>45702.0</v>
      </c>
      <c r="E10421" s="73" t="s">
        <v>2594</v>
      </c>
      <c r="F10421" s="386" t="s">
        <v>11806</v>
      </c>
      <c r="G10421" s="73" t="s">
        <v>8629</v>
      </c>
      <c r="H10421" s="169"/>
      <c r="I10421" s="287"/>
      <c r="J10421" s="285"/>
      <c r="K10421" s="73"/>
      <c r="L10421" s="21"/>
      <c r="M10421" s="21"/>
      <c r="N10421" s="21"/>
      <c r="O10421" s="23"/>
    </row>
    <row r="10422" ht="15.75" customHeight="1">
      <c r="B10422" s="73" t="s">
        <v>7852</v>
      </c>
      <c r="C10422" s="351">
        <v>240.0</v>
      </c>
      <c r="D10422" s="130">
        <v>45702.0</v>
      </c>
      <c r="E10422" s="73" t="s">
        <v>6869</v>
      </c>
      <c r="F10422" s="386" t="s">
        <v>6870</v>
      </c>
      <c r="G10422" s="73" t="s">
        <v>12327</v>
      </c>
      <c r="H10422" s="294"/>
      <c r="I10422" s="287"/>
      <c r="J10422" s="285"/>
      <c r="K10422" s="73"/>
      <c r="L10422" s="21"/>
      <c r="M10422" s="21"/>
      <c r="N10422" s="21"/>
      <c r="O10422" s="23"/>
    </row>
    <row r="10423" ht="15.75" customHeight="1">
      <c r="B10423" s="279" t="s">
        <v>12401</v>
      </c>
      <c r="C10423" s="351">
        <v>241.0</v>
      </c>
      <c r="D10423" s="130">
        <v>45702.0</v>
      </c>
      <c r="E10423" s="259" t="s">
        <v>9149</v>
      </c>
      <c r="F10423" s="386" t="s">
        <v>10862</v>
      </c>
      <c r="G10423" s="73" t="s">
        <v>1593</v>
      </c>
      <c r="H10423" s="294" t="s">
        <v>10731</v>
      </c>
      <c r="I10423" s="287"/>
      <c r="J10423" s="285"/>
      <c r="K10423" s="73"/>
      <c r="L10423" s="21"/>
      <c r="M10423" s="21"/>
      <c r="N10423" s="21"/>
      <c r="O10423" s="23"/>
    </row>
    <row r="10424" ht="15.75" customHeight="1">
      <c r="B10424" s="73" t="s">
        <v>7852</v>
      </c>
      <c r="C10424" s="351">
        <v>242.0</v>
      </c>
      <c r="D10424" s="130">
        <v>45705.0</v>
      </c>
      <c r="E10424" s="73" t="s">
        <v>11804</v>
      </c>
      <c r="F10424" s="386" t="s">
        <v>11805</v>
      </c>
      <c r="G10424" s="73" t="s">
        <v>2751</v>
      </c>
      <c r="H10424" s="169"/>
      <c r="I10424" s="287"/>
      <c r="J10424" s="285" t="s">
        <v>12402</v>
      </c>
      <c r="K10424" s="192" t="s">
        <v>12403</v>
      </c>
      <c r="L10424" s="21"/>
      <c r="M10424" s="21"/>
      <c r="N10424" s="21"/>
      <c r="O10424" s="23"/>
    </row>
    <row r="10425" ht="15.75" customHeight="1">
      <c r="B10425" s="73" t="s">
        <v>7852</v>
      </c>
      <c r="C10425" s="351">
        <v>243.0</v>
      </c>
      <c r="D10425" s="130">
        <v>45705.0</v>
      </c>
      <c r="E10425" s="73" t="s">
        <v>11841</v>
      </c>
      <c r="F10425" s="386" t="s">
        <v>11842</v>
      </c>
      <c r="G10425" s="73" t="s">
        <v>2751</v>
      </c>
      <c r="H10425" s="169"/>
      <c r="I10425" s="287"/>
      <c r="J10425" s="285" t="s">
        <v>12403</v>
      </c>
      <c r="K10425" s="73" t="s">
        <v>12404</v>
      </c>
      <c r="L10425" s="21"/>
      <c r="M10425" s="21"/>
      <c r="N10425" s="21"/>
      <c r="O10425" s="23"/>
    </row>
    <row r="10426" ht="15.75" customHeight="1">
      <c r="B10426" s="73" t="s">
        <v>7852</v>
      </c>
      <c r="C10426" s="351">
        <v>244.0</v>
      </c>
      <c r="D10426" s="130">
        <v>45706.0</v>
      </c>
      <c r="E10426" s="73" t="s">
        <v>2054</v>
      </c>
      <c r="F10426" s="386" t="s">
        <v>455</v>
      </c>
      <c r="G10426" s="73" t="s">
        <v>9965</v>
      </c>
      <c r="H10426" s="294"/>
      <c r="I10426" s="287"/>
      <c r="J10426" s="285"/>
      <c r="K10426" s="73"/>
      <c r="L10426" s="21"/>
      <c r="M10426" s="21"/>
      <c r="N10426" s="21"/>
      <c r="O10426" s="23"/>
    </row>
    <row r="10427" ht="15.75" customHeight="1">
      <c r="B10427" s="73"/>
      <c r="C10427" s="351">
        <v>245.0</v>
      </c>
      <c r="D10427" s="130"/>
      <c r="E10427" s="73"/>
      <c r="F10427" s="386"/>
      <c r="G10427" s="73"/>
      <c r="H10427" s="169"/>
      <c r="I10427" s="287"/>
      <c r="J10427" s="285"/>
      <c r="K10427" s="73"/>
      <c r="L10427" s="21"/>
      <c r="M10427" s="21"/>
      <c r="N10427" s="21"/>
      <c r="O10427" s="23"/>
    </row>
    <row r="10428" ht="15.75" customHeight="1">
      <c r="B10428" s="73" t="s">
        <v>7852</v>
      </c>
      <c r="C10428" s="351">
        <v>246.0</v>
      </c>
      <c r="D10428" s="130">
        <v>45708.0</v>
      </c>
      <c r="E10428" s="73" t="s">
        <v>10071</v>
      </c>
      <c r="F10428" s="386" t="s">
        <v>10072</v>
      </c>
      <c r="G10428" s="73" t="s">
        <v>1593</v>
      </c>
      <c r="H10428" s="294" t="s">
        <v>10731</v>
      </c>
      <c r="I10428" s="287"/>
      <c r="J10428" s="285"/>
      <c r="K10428" s="73"/>
      <c r="L10428" s="21"/>
      <c r="M10428" s="21"/>
      <c r="N10428" s="21"/>
      <c r="O10428" s="23"/>
    </row>
    <row r="10429" ht="15.75" customHeight="1">
      <c r="B10429" s="73" t="s">
        <v>7852</v>
      </c>
      <c r="C10429" s="351">
        <v>247.0</v>
      </c>
      <c r="D10429" s="130">
        <v>45713.0</v>
      </c>
      <c r="E10429" s="73" t="s">
        <v>12405</v>
      </c>
      <c r="F10429" s="386" t="s">
        <v>12406</v>
      </c>
      <c r="G10429" s="73" t="s">
        <v>761</v>
      </c>
      <c r="H10429" s="268" t="s">
        <v>4532</v>
      </c>
      <c r="I10429" s="287"/>
      <c r="J10429" s="285"/>
      <c r="K10429" s="73"/>
      <c r="L10429" s="21"/>
      <c r="M10429" s="21"/>
      <c r="N10429" s="21"/>
      <c r="O10429" s="23"/>
    </row>
    <row r="10430" ht="15.75" customHeight="1">
      <c r="B10430" s="73" t="s">
        <v>7852</v>
      </c>
      <c r="C10430" s="351">
        <v>248.0</v>
      </c>
      <c r="D10430" s="130">
        <v>45714.0</v>
      </c>
      <c r="E10430" s="73" t="s">
        <v>3783</v>
      </c>
      <c r="F10430" s="386" t="s">
        <v>12407</v>
      </c>
      <c r="G10430" s="73" t="s">
        <v>8629</v>
      </c>
      <c r="H10430" s="169"/>
      <c r="I10430" s="287"/>
      <c r="J10430" s="285"/>
      <c r="K10430" s="73"/>
      <c r="L10430" s="21"/>
      <c r="M10430" s="21"/>
      <c r="N10430" s="21"/>
      <c r="O10430" s="23"/>
    </row>
    <row r="10431" ht="15.75" customHeight="1">
      <c r="B10431" s="73" t="s">
        <v>7852</v>
      </c>
      <c r="C10431" s="351">
        <v>249.0</v>
      </c>
      <c r="D10431" s="130">
        <v>45714.0</v>
      </c>
      <c r="E10431" s="73" t="s">
        <v>9265</v>
      </c>
      <c r="F10431" s="386" t="s">
        <v>12408</v>
      </c>
      <c r="G10431" s="73" t="s">
        <v>2751</v>
      </c>
      <c r="H10431" s="169"/>
      <c r="I10431" s="287"/>
      <c r="J10431" s="285" t="s">
        <v>12409</v>
      </c>
      <c r="K10431" s="73" t="s">
        <v>12410</v>
      </c>
      <c r="L10431" s="21"/>
      <c r="M10431" s="21"/>
      <c r="N10431" s="21"/>
      <c r="O10431" s="23"/>
    </row>
    <row r="10432" ht="15.75" customHeight="1">
      <c r="B10432" s="73" t="s">
        <v>7852</v>
      </c>
      <c r="C10432" s="351">
        <v>250.0</v>
      </c>
      <c r="D10432" s="130">
        <v>45716.0</v>
      </c>
      <c r="E10432" s="73" t="s">
        <v>12303</v>
      </c>
      <c r="F10432" s="386" t="s">
        <v>12093</v>
      </c>
      <c r="G10432" s="73" t="s">
        <v>2751</v>
      </c>
      <c r="H10432" s="169"/>
      <c r="I10432" s="287"/>
      <c r="J10432" s="285" t="s">
        <v>12411</v>
      </c>
      <c r="K10432" s="279" t="s">
        <v>12412</v>
      </c>
      <c r="L10432" s="21"/>
      <c r="M10432" s="21"/>
      <c r="N10432" s="21"/>
      <c r="O10432" s="23"/>
    </row>
    <row r="10433" ht="15.75" customHeight="1">
      <c r="B10433" s="73" t="s">
        <v>7852</v>
      </c>
      <c r="C10433" s="351">
        <v>251.0</v>
      </c>
      <c r="D10433" s="130">
        <v>45716.0</v>
      </c>
      <c r="E10433" s="73" t="s">
        <v>9582</v>
      </c>
      <c r="F10433" s="386" t="s">
        <v>9716</v>
      </c>
      <c r="G10433" s="73" t="s">
        <v>2253</v>
      </c>
      <c r="H10433" s="169" t="s">
        <v>11993</v>
      </c>
      <c r="I10433" s="287"/>
      <c r="J10433" s="285"/>
      <c r="K10433" s="73"/>
      <c r="L10433" s="21"/>
      <c r="M10433" s="21"/>
      <c r="N10433" s="21"/>
      <c r="O10433" s="23"/>
    </row>
    <row r="10434" ht="15.75" customHeight="1">
      <c r="B10434" s="73" t="s">
        <v>7852</v>
      </c>
      <c r="C10434" s="351">
        <v>252.0</v>
      </c>
      <c r="D10434" s="130">
        <v>45716.0</v>
      </c>
      <c r="E10434" s="73" t="s">
        <v>11043</v>
      </c>
      <c r="F10434" s="386" t="s">
        <v>11297</v>
      </c>
      <c r="G10434" s="73" t="s">
        <v>131</v>
      </c>
      <c r="H10434" s="169"/>
      <c r="I10434" s="287"/>
      <c r="J10434" s="296" t="s">
        <v>7753</v>
      </c>
      <c r="K10434" s="192" t="s">
        <v>12413</v>
      </c>
      <c r="L10434" s="21"/>
      <c r="M10434" s="21"/>
      <c r="N10434" s="21"/>
      <c r="O10434" s="23"/>
    </row>
    <row r="10435" ht="15.75" customHeight="1">
      <c r="B10435" s="73" t="s">
        <v>7852</v>
      </c>
      <c r="C10435" s="351">
        <v>253.0</v>
      </c>
      <c r="D10435" s="130">
        <v>45719.0</v>
      </c>
      <c r="E10435" s="73" t="s">
        <v>5608</v>
      </c>
      <c r="F10435" s="386" t="s">
        <v>6187</v>
      </c>
      <c r="G10435" s="73" t="s">
        <v>12327</v>
      </c>
      <c r="H10435" s="169"/>
      <c r="I10435" s="287"/>
      <c r="J10435" s="285"/>
      <c r="K10435" s="73"/>
      <c r="L10435" s="21"/>
      <c r="M10435" s="21"/>
      <c r="N10435" s="21"/>
      <c r="O10435" s="23"/>
    </row>
    <row r="10436" ht="15.75" customHeight="1">
      <c r="B10436" s="73" t="s">
        <v>7852</v>
      </c>
      <c r="C10436" s="351">
        <v>254.0</v>
      </c>
      <c r="D10436" s="130">
        <v>45719.0</v>
      </c>
      <c r="E10436" s="73" t="s">
        <v>12022</v>
      </c>
      <c r="F10436" s="386" t="s">
        <v>12414</v>
      </c>
      <c r="G10436" s="73" t="s">
        <v>2751</v>
      </c>
      <c r="H10436" s="294"/>
      <c r="I10436" s="287"/>
      <c r="J10436" s="285" t="s">
        <v>12415</v>
      </c>
      <c r="K10436" s="73" t="s">
        <v>12416</v>
      </c>
      <c r="L10436" s="21"/>
      <c r="M10436" s="21"/>
      <c r="N10436" s="21"/>
      <c r="O10436" s="23"/>
    </row>
    <row r="10437" ht="15.75" customHeight="1">
      <c r="B10437" s="73" t="s">
        <v>7852</v>
      </c>
      <c r="C10437" s="351">
        <v>255.0</v>
      </c>
      <c r="D10437" s="130">
        <v>45719.0</v>
      </c>
      <c r="E10437" s="73" t="s">
        <v>12417</v>
      </c>
      <c r="F10437" s="386" t="s">
        <v>2689</v>
      </c>
      <c r="G10437" s="73" t="s">
        <v>2253</v>
      </c>
      <c r="H10437" s="391" t="s">
        <v>11958</v>
      </c>
      <c r="I10437" s="287"/>
      <c r="J10437" s="285"/>
      <c r="K10437" s="73"/>
      <c r="L10437" s="21"/>
      <c r="M10437" s="21"/>
      <c r="N10437" s="21"/>
      <c r="O10437" s="23"/>
    </row>
    <row r="10438" ht="15.75" customHeight="1">
      <c r="B10438" s="73" t="s">
        <v>7852</v>
      </c>
      <c r="C10438" s="351">
        <v>256.0</v>
      </c>
      <c r="D10438" s="130">
        <v>45719.0</v>
      </c>
      <c r="E10438" s="73" t="s">
        <v>9001</v>
      </c>
      <c r="F10438" s="386" t="s">
        <v>9088</v>
      </c>
      <c r="G10438" s="73" t="s">
        <v>11382</v>
      </c>
      <c r="H10438" s="169"/>
      <c r="I10438" s="287"/>
      <c r="J10438" s="285"/>
      <c r="K10438" s="73"/>
      <c r="L10438" s="21"/>
      <c r="M10438" s="21"/>
      <c r="N10438" s="21"/>
      <c r="O10438" s="23"/>
    </row>
    <row r="10439" ht="15.75" customHeight="1">
      <c r="B10439" s="73" t="s">
        <v>7852</v>
      </c>
      <c r="C10439" s="351">
        <v>257.0</v>
      </c>
      <c r="D10439" s="130">
        <v>45719.0</v>
      </c>
      <c r="E10439" s="73" t="s">
        <v>11732</v>
      </c>
      <c r="F10439" s="386" t="s">
        <v>12229</v>
      </c>
      <c r="G10439" s="73" t="s">
        <v>131</v>
      </c>
      <c r="H10439" s="169"/>
      <c r="I10439" s="287"/>
      <c r="J10439" s="285" t="s">
        <v>12418</v>
      </c>
      <c r="K10439" s="73" t="s">
        <v>12419</v>
      </c>
      <c r="L10439" s="21"/>
      <c r="M10439" s="21"/>
      <c r="N10439" s="21"/>
      <c r="O10439" s="23"/>
    </row>
    <row r="10440" ht="15.75" customHeight="1">
      <c r="B10440" s="73" t="s">
        <v>7852</v>
      </c>
      <c r="C10440" s="351">
        <v>258.0</v>
      </c>
      <c r="D10440" s="130">
        <v>45719.0</v>
      </c>
      <c r="E10440" s="73" t="s">
        <v>9278</v>
      </c>
      <c r="F10440" s="386" t="s">
        <v>9279</v>
      </c>
      <c r="G10440" s="73" t="s">
        <v>11382</v>
      </c>
      <c r="H10440" s="169"/>
      <c r="I10440" s="287"/>
      <c r="J10440" s="285"/>
      <c r="K10440" s="73"/>
      <c r="L10440" s="21"/>
      <c r="M10440" s="21"/>
      <c r="N10440" s="21"/>
      <c r="O10440" s="23"/>
    </row>
    <row r="10441" ht="15.75" customHeight="1">
      <c r="B10441" s="73" t="s">
        <v>7852</v>
      </c>
      <c r="C10441" s="351">
        <v>259.0</v>
      </c>
      <c r="D10441" s="130">
        <v>45719.0</v>
      </c>
      <c r="E10441" s="73" t="s">
        <v>3783</v>
      </c>
      <c r="F10441" s="386" t="s">
        <v>12407</v>
      </c>
      <c r="G10441" s="73" t="s">
        <v>131</v>
      </c>
      <c r="H10441" s="169"/>
      <c r="I10441" s="287"/>
      <c r="J10441" s="285" t="s">
        <v>12056</v>
      </c>
      <c r="K10441" s="73" t="s">
        <v>12420</v>
      </c>
      <c r="L10441" s="21"/>
      <c r="M10441" s="21"/>
      <c r="N10441" s="21"/>
      <c r="O10441" s="23"/>
    </row>
    <row r="10442" ht="15.75" customHeight="1">
      <c r="B10442" s="73" t="s">
        <v>7852</v>
      </c>
      <c r="C10442" s="351">
        <v>260.0</v>
      </c>
      <c r="D10442" s="130">
        <v>45720.0</v>
      </c>
      <c r="E10442" s="73" t="s">
        <v>12114</v>
      </c>
      <c r="F10442" s="386" t="s">
        <v>12115</v>
      </c>
      <c r="G10442" s="73" t="s">
        <v>761</v>
      </c>
      <c r="H10442" s="169" t="s">
        <v>378</v>
      </c>
      <c r="I10442" s="287"/>
      <c r="J10442" s="285"/>
      <c r="K10442" s="73"/>
      <c r="L10442" s="21"/>
      <c r="M10442" s="21"/>
      <c r="N10442" s="21"/>
      <c r="O10442" s="23"/>
    </row>
    <row r="10443" ht="15.75" customHeight="1">
      <c r="B10443" s="73" t="s">
        <v>7852</v>
      </c>
      <c r="C10443" s="351">
        <v>261.0</v>
      </c>
      <c r="D10443" s="130">
        <v>45720.0</v>
      </c>
      <c r="E10443" s="73" t="s">
        <v>12421</v>
      </c>
      <c r="F10443" s="386" t="s">
        <v>12422</v>
      </c>
      <c r="G10443" s="73" t="s">
        <v>761</v>
      </c>
      <c r="H10443" s="169" t="s">
        <v>378</v>
      </c>
      <c r="I10443" s="287"/>
      <c r="J10443" s="285"/>
      <c r="K10443" s="73"/>
      <c r="L10443" s="21"/>
      <c r="M10443" s="21"/>
      <c r="N10443" s="21"/>
      <c r="O10443" s="23"/>
    </row>
    <row r="10444" ht="15.75" customHeight="1">
      <c r="B10444" s="73" t="s">
        <v>7852</v>
      </c>
      <c r="C10444" s="351">
        <v>262.0</v>
      </c>
      <c r="D10444" s="130">
        <v>45720.0</v>
      </c>
      <c r="E10444" s="73" t="s">
        <v>2165</v>
      </c>
      <c r="F10444" s="386" t="s">
        <v>12423</v>
      </c>
      <c r="G10444" s="73" t="s">
        <v>761</v>
      </c>
      <c r="H10444" s="169" t="s">
        <v>378</v>
      </c>
      <c r="I10444" s="287"/>
      <c r="J10444" s="285"/>
      <c r="K10444" s="73"/>
      <c r="L10444" s="21"/>
      <c r="M10444" s="21"/>
      <c r="N10444" s="21"/>
      <c r="O10444" s="23"/>
    </row>
    <row r="10445" ht="15.75" customHeight="1">
      <c r="B10445" s="73" t="s">
        <v>7852</v>
      </c>
      <c r="C10445" s="351">
        <v>263.0</v>
      </c>
      <c r="D10445" s="130">
        <v>45720.0</v>
      </c>
      <c r="E10445" s="73" t="s">
        <v>12424</v>
      </c>
      <c r="F10445" s="386" t="s">
        <v>12425</v>
      </c>
      <c r="G10445" s="73" t="s">
        <v>761</v>
      </c>
      <c r="H10445" s="169" t="s">
        <v>11665</v>
      </c>
      <c r="I10445" s="287"/>
      <c r="J10445" s="285"/>
      <c r="K10445" s="73"/>
      <c r="L10445" s="21"/>
      <c r="M10445" s="21"/>
      <c r="N10445" s="21"/>
      <c r="O10445" s="23"/>
    </row>
    <row r="10446" ht="15.75" customHeight="1">
      <c r="B10446" s="73" t="s">
        <v>7852</v>
      </c>
      <c r="C10446" s="351">
        <v>264.0</v>
      </c>
      <c r="D10446" s="130">
        <v>45720.0</v>
      </c>
      <c r="E10446" s="73" t="s">
        <v>12426</v>
      </c>
      <c r="F10446" s="386" t="s">
        <v>12427</v>
      </c>
      <c r="G10446" s="73" t="s">
        <v>761</v>
      </c>
      <c r="H10446" s="169" t="s">
        <v>11380</v>
      </c>
      <c r="I10446" s="287"/>
      <c r="J10446" s="285"/>
      <c r="K10446" s="73"/>
      <c r="L10446" s="21"/>
      <c r="M10446" s="21"/>
      <c r="N10446" s="21"/>
      <c r="O10446" s="23"/>
    </row>
    <row r="10447" ht="15.75" customHeight="1">
      <c r="B10447" s="73" t="s">
        <v>7852</v>
      </c>
      <c r="C10447" s="351">
        <v>265.0</v>
      </c>
      <c r="D10447" s="130">
        <v>45720.0</v>
      </c>
      <c r="E10447" s="289" t="s">
        <v>92</v>
      </c>
      <c r="F10447" s="393" t="s">
        <v>749</v>
      </c>
      <c r="G10447" s="73" t="s">
        <v>761</v>
      </c>
      <c r="H10447" s="291" t="s">
        <v>12428</v>
      </c>
      <c r="I10447" s="292"/>
      <c r="J10447" s="293"/>
      <c r="K10447" s="73"/>
      <c r="L10447" s="21"/>
      <c r="M10447" s="21"/>
      <c r="N10447" s="21"/>
      <c r="O10447" s="23"/>
    </row>
    <row r="10448" ht="15.75" customHeight="1">
      <c r="B10448" s="73" t="s">
        <v>7852</v>
      </c>
      <c r="C10448" s="351">
        <v>266.0</v>
      </c>
      <c r="D10448" s="130">
        <v>45720.0</v>
      </c>
      <c r="E10448" s="73" t="s">
        <v>4910</v>
      </c>
      <c r="F10448" s="386" t="s">
        <v>12429</v>
      </c>
      <c r="G10448" s="73" t="s">
        <v>761</v>
      </c>
      <c r="H10448" s="169" t="s">
        <v>6475</v>
      </c>
      <c r="I10448" s="287"/>
      <c r="J10448" s="285"/>
      <c r="K10448" s="73"/>
      <c r="L10448" s="21"/>
      <c r="M10448" s="21"/>
      <c r="N10448" s="21"/>
      <c r="O10448" s="23"/>
    </row>
    <row r="10449" ht="15.75" customHeight="1">
      <c r="B10449" s="73" t="s">
        <v>7852</v>
      </c>
      <c r="C10449" s="351">
        <v>267.0</v>
      </c>
      <c r="D10449" s="130">
        <v>45720.0</v>
      </c>
      <c r="E10449" s="73" t="s">
        <v>12430</v>
      </c>
      <c r="F10449" s="386" t="s">
        <v>12431</v>
      </c>
      <c r="G10449" s="73" t="s">
        <v>761</v>
      </c>
      <c r="H10449" s="169" t="s">
        <v>6150</v>
      </c>
      <c r="I10449" s="287"/>
      <c r="J10449" s="285"/>
      <c r="K10449" s="73"/>
      <c r="L10449" s="21"/>
      <c r="M10449" s="21"/>
      <c r="N10449" s="21"/>
      <c r="O10449" s="23"/>
    </row>
    <row r="10450" ht="15.75" customHeight="1">
      <c r="B10450" s="73" t="s">
        <v>7852</v>
      </c>
      <c r="C10450" s="351">
        <v>268.0</v>
      </c>
      <c r="D10450" s="130">
        <v>45720.0</v>
      </c>
      <c r="E10450" s="73" t="s">
        <v>12116</v>
      </c>
      <c r="F10450" s="386" t="s">
        <v>12432</v>
      </c>
      <c r="G10450" s="73" t="s">
        <v>761</v>
      </c>
      <c r="H10450" s="169" t="s">
        <v>378</v>
      </c>
      <c r="I10450" s="287"/>
      <c r="J10450" s="285"/>
      <c r="K10450" s="73"/>
      <c r="L10450" s="21"/>
      <c r="M10450" s="21"/>
      <c r="N10450" s="21"/>
      <c r="O10450" s="23"/>
    </row>
    <row r="10451" ht="15.75" customHeight="1">
      <c r="B10451" s="73" t="s">
        <v>7852</v>
      </c>
      <c r="C10451" s="351">
        <v>269.0</v>
      </c>
      <c r="D10451" s="130">
        <v>45720.0</v>
      </c>
      <c r="E10451" s="73" t="s">
        <v>12433</v>
      </c>
      <c r="F10451" s="386" t="s">
        <v>12434</v>
      </c>
      <c r="G10451" s="73" t="s">
        <v>761</v>
      </c>
      <c r="H10451" s="169" t="s">
        <v>12435</v>
      </c>
      <c r="I10451" s="295"/>
      <c r="J10451" s="285"/>
      <c r="K10451" s="73"/>
      <c r="L10451" s="21"/>
      <c r="M10451" s="21"/>
      <c r="N10451" s="21"/>
      <c r="O10451" s="23"/>
    </row>
    <row r="10452" ht="15.75" customHeight="1">
      <c r="B10452" s="73" t="s">
        <v>7852</v>
      </c>
      <c r="C10452" s="351">
        <v>270.0</v>
      </c>
      <c r="D10452" s="130">
        <v>45720.0</v>
      </c>
      <c r="E10452" s="73" t="s">
        <v>12436</v>
      </c>
      <c r="F10452" s="386" t="s">
        <v>12437</v>
      </c>
      <c r="G10452" s="73" t="s">
        <v>761</v>
      </c>
      <c r="H10452" s="169" t="s">
        <v>7214</v>
      </c>
      <c r="I10452" s="287"/>
      <c r="J10452" s="285"/>
      <c r="K10452" s="73"/>
      <c r="L10452" s="21"/>
      <c r="M10452" s="21"/>
      <c r="N10452" s="21"/>
      <c r="O10452" s="23"/>
    </row>
    <row r="10453" ht="15.75" customHeight="1">
      <c r="B10453" s="73" t="s">
        <v>7852</v>
      </c>
      <c r="C10453" s="351">
        <v>271.0</v>
      </c>
      <c r="D10453" s="130">
        <v>45720.0</v>
      </c>
      <c r="E10453" s="73" t="s">
        <v>12118</v>
      </c>
      <c r="F10453" s="386" t="s">
        <v>12438</v>
      </c>
      <c r="G10453" s="73" t="s">
        <v>761</v>
      </c>
      <c r="H10453" s="169" t="s">
        <v>7214</v>
      </c>
      <c r="I10453" s="287"/>
      <c r="J10453" s="285"/>
      <c r="K10453" s="73"/>
      <c r="L10453" s="21"/>
      <c r="M10453" s="21"/>
      <c r="N10453" s="21"/>
      <c r="O10453" s="23"/>
    </row>
    <row r="10454" ht="15.75" customHeight="1">
      <c r="B10454" s="73" t="s">
        <v>7852</v>
      </c>
      <c r="C10454" s="351">
        <v>272.0</v>
      </c>
      <c r="D10454" s="130">
        <v>45720.0</v>
      </c>
      <c r="E10454" s="73" t="s">
        <v>12439</v>
      </c>
      <c r="F10454" s="386" t="s">
        <v>12220</v>
      </c>
      <c r="G10454" s="73" t="s">
        <v>761</v>
      </c>
      <c r="H10454" s="169" t="s">
        <v>378</v>
      </c>
      <c r="I10454" s="287"/>
      <c r="J10454" s="285"/>
      <c r="K10454" s="73"/>
      <c r="L10454" s="21"/>
      <c r="M10454" s="21"/>
      <c r="N10454" s="21"/>
      <c r="O10454" s="23"/>
    </row>
    <row r="10455" ht="15.75" customHeight="1">
      <c r="B10455" s="73" t="s">
        <v>7852</v>
      </c>
      <c r="C10455" s="351">
        <v>273.0</v>
      </c>
      <c r="D10455" s="130">
        <v>45720.0</v>
      </c>
      <c r="E10455" s="73" t="s">
        <v>11839</v>
      </c>
      <c r="F10455" s="386" t="s">
        <v>11840</v>
      </c>
      <c r="G10455" s="73" t="s">
        <v>2923</v>
      </c>
      <c r="H10455" s="253"/>
      <c r="I10455" s="287"/>
      <c r="J10455" s="285"/>
      <c r="K10455" s="73"/>
      <c r="L10455" s="21"/>
      <c r="M10455" s="21"/>
      <c r="N10455" s="21"/>
      <c r="O10455" s="23"/>
    </row>
    <row r="10456" ht="15.75" customHeight="1">
      <c r="B10456" s="73" t="s">
        <v>7852</v>
      </c>
      <c r="C10456" s="351">
        <v>274.0</v>
      </c>
      <c r="D10456" s="130">
        <v>45720.0</v>
      </c>
      <c r="E10456" s="73" t="s">
        <v>12440</v>
      </c>
      <c r="F10456" s="386" t="s">
        <v>11503</v>
      </c>
      <c r="G10456" s="73" t="s">
        <v>2923</v>
      </c>
      <c r="H10456" s="169"/>
      <c r="I10456" s="287"/>
      <c r="J10456" s="285"/>
      <c r="K10456" s="73"/>
      <c r="L10456" s="21"/>
      <c r="M10456" s="21"/>
      <c r="N10456" s="21"/>
      <c r="O10456" s="23"/>
    </row>
    <row r="10457" ht="15.75" customHeight="1">
      <c r="B10457" s="73" t="s">
        <v>7852</v>
      </c>
      <c r="C10457" s="351">
        <v>275.0</v>
      </c>
      <c r="D10457" s="130">
        <v>45720.0</v>
      </c>
      <c r="E10457" s="73" t="s">
        <v>11203</v>
      </c>
      <c r="F10457" s="386" t="s">
        <v>11715</v>
      </c>
      <c r="G10457" s="73" t="s">
        <v>2923</v>
      </c>
      <c r="H10457" s="169"/>
      <c r="I10457" s="287"/>
      <c r="J10457" s="285"/>
      <c r="K10457" s="73"/>
      <c r="L10457" s="21"/>
      <c r="M10457" s="21"/>
      <c r="N10457" s="21"/>
      <c r="O10457" s="23"/>
    </row>
    <row r="10458" ht="15.75" customHeight="1">
      <c r="B10458" s="73" t="s">
        <v>7852</v>
      </c>
      <c r="C10458" s="351">
        <v>276.0</v>
      </c>
      <c r="D10458" s="130">
        <v>45720.0</v>
      </c>
      <c r="E10458" s="73" t="s">
        <v>8085</v>
      </c>
      <c r="F10458" s="386" t="s">
        <v>12190</v>
      </c>
      <c r="G10458" s="73" t="s">
        <v>2923</v>
      </c>
      <c r="H10458" s="253"/>
      <c r="I10458" s="287"/>
      <c r="J10458" s="285"/>
      <c r="K10458" s="73"/>
      <c r="L10458" s="21"/>
      <c r="M10458" s="21"/>
      <c r="N10458" s="21"/>
      <c r="O10458" s="23"/>
    </row>
    <row r="10459" ht="15.75" customHeight="1">
      <c r="B10459" s="73" t="s">
        <v>7852</v>
      </c>
      <c r="C10459" s="351">
        <v>277.0</v>
      </c>
      <c r="D10459" s="130">
        <v>45720.0</v>
      </c>
      <c r="E10459" s="73" t="s">
        <v>10115</v>
      </c>
      <c r="F10459" s="386" t="s">
        <v>10866</v>
      </c>
      <c r="G10459" s="73" t="s">
        <v>2923</v>
      </c>
      <c r="H10459" s="294"/>
      <c r="I10459" s="287"/>
      <c r="J10459" s="285"/>
      <c r="K10459" s="73"/>
      <c r="L10459" s="73"/>
      <c r="M10459" s="73"/>
      <c r="N10459" s="73"/>
      <c r="O10459" s="21"/>
    </row>
    <row r="10460" ht="15.75" customHeight="1">
      <c r="B10460" s="73" t="s">
        <v>7852</v>
      </c>
      <c r="C10460" s="351">
        <v>278.0</v>
      </c>
      <c r="D10460" s="130">
        <v>45720.0</v>
      </c>
      <c r="E10460" s="73" t="s">
        <v>12099</v>
      </c>
      <c r="F10460" s="386" t="s">
        <v>12079</v>
      </c>
      <c r="G10460" s="73" t="s">
        <v>2923</v>
      </c>
      <c r="H10460" s="294"/>
      <c r="I10460" s="287"/>
      <c r="J10460" s="285"/>
      <c r="K10460" s="73"/>
      <c r="L10460" s="73"/>
      <c r="M10460" s="73"/>
      <c r="N10460" s="73"/>
      <c r="O10460" s="21"/>
    </row>
    <row r="10461" ht="15.75" customHeight="1">
      <c r="B10461" s="73" t="s">
        <v>7852</v>
      </c>
      <c r="C10461" s="351">
        <v>279.0</v>
      </c>
      <c r="D10461" s="130">
        <v>45720.0</v>
      </c>
      <c r="E10461" s="73" t="s">
        <v>9239</v>
      </c>
      <c r="F10461" s="386" t="s">
        <v>12318</v>
      </c>
      <c r="G10461" s="73" t="s">
        <v>2923</v>
      </c>
      <c r="H10461" s="169"/>
      <c r="I10461" s="287"/>
      <c r="J10461" s="285"/>
      <c r="K10461" s="73"/>
      <c r="L10461" s="73"/>
      <c r="M10461" s="73"/>
      <c r="N10461" s="73"/>
      <c r="O10461" s="21"/>
    </row>
    <row r="10462" ht="15.75" customHeight="1">
      <c r="B10462" s="73" t="s">
        <v>7852</v>
      </c>
      <c r="C10462" s="351">
        <v>280.0</v>
      </c>
      <c r="D10462" s="130">
        <v>45721.0</v>
      </c>
      <c r="E10462" s="73" t="s">
        <v>10499</v>
      </c>
      <c r="F10462" s="386" t="s">
        <v>12284</v>
      </c>
      <c r="G10462" s="306" t="s">
        <v>131</v>
      </c>
      <c r="H10462" s="169"/>
      <c r="I10462" s="287"/>
      <c r="J10462" s="285" t="s">
        <v>12441</v>
      </c>
      <c r="K10462" s="73" t="s">
        <v>12442</v>
      </c>
      <c r="L10462" s="73"/>
      <c r="M10462" s="73"/>
      <c r="N10462" s="73"/>
      <c r="O10462" s="21"/>
    </row>
    <row r="10463" ht="15.75" customHeight="1">
      <c r="B10463" s="73" t="s">
        <v>7852</v>
      </c>
      <c r="C10463" s="351">
        <v>281.0</v>
      </c>
      <c r="D10463" s="130">
        <v>45721.0</v>
      </c>
      <c r="E10463" s="73" t="s">
        <v>11266</v>
      </c>
      <c r="F10463" s="386" t="s">
        <v>11267</v>
      </c>
      <c r="G10463" s="306" t="s">
        <v>131</v>
      </c>
      <c r="H10463" s="300"/>
      <c r="I10463" s="287"/>
      <c r="J10463" s="285" t="s">
        <v>12283</v>
      </c>
      <c r="K10463" s="73" t="s">
        <v>12443</v>
      </c>
      <c r="L10463" s="73"/>
      <c r="M10463" s="73"/>
      <c r="N10463" s="73"/>
      <c r="O10463" s="21"/>
    </row>
    <row r="10464" ht="15.75" customHeight="1">
      <c r="B10464" s="73" t="s">
        <v>7852</v>
      </c>
      <c r="C10464" s="351">
        <v>282.0</v>
      </c>
      <c r="D10464" s="130">
        <v>45721.0</v>
      </c>
      <c r="E10464" s="73" t="s">
        <v>10997</v>
      </c>
      <c r="F10464" s="386" t="s">
        <v>12272</v>
      </c>
      <c r="G10464" s="306" t="s">
        <v>131</v>
      </c>
      <c r="H10464" s="169"/>
      <c r="I10464" s="287"/>
      <c r="J10464" s="285" t="s">
        <v>12444</v>
      </c>
      <c r="K10464" s="73" t="s">
        <v>12445</v>
      </c>
      <c r="L10464" s="73"/>
      <c r="M10464" s="73"/>
      <c r="N10464" s="73"/>
      <c r="O10464" s="21"/>
    </row>
    <row r="10465" ht="15.75" customHeight="1">
      <c r="B10465" s="73" t="s">
        <v>7852</v>
      </c>
      <c r="C10465" s="351">
        <v>283.0</v>
      </c>
      <c r="D10465" s="130">
        <v>45721.0</v>
      </c>
      <c r="E10465" s="73" t="s">
        <v>9284</v>
      </c>
      <c r="F10465" s="386" t="s">
        <v>9285</v>
      </c>
      <c r="G10465" s="306" t="s">
        <v>131</v>
      </c>
      <c r="H10465" s="169"/>
      <c r="I10465" s="287"/>
      <c r="J10465" s="299" t="s">
        <v>12446</v>
      </c>
      <c r="K10465" s="73" t="s">
        <v>12447</v>
      </c>
      <c r="L10465" s="73"/>
      <c r="M10465" s="73"/>
      <c r="N10465" s="73"/>
      <c r="O10465" s="21"/>
    </row>
    <row r="10466" ht="15.75" customHeight="1">
      <c r="B10466" s="73" t="s">
        <v>7852</v>
      </c>
      <c r="C10466" s="351">
        <v>284.0</v>
      </c>
      <c r="D10466" s="130">
        <v>45721.0</v>
      </c>
      <c r="E10466" s="73" t="s">
        <v>10697</v>
      </c>
      <c r="F10466" s="386" t="s">
        <v>10698</v>
      </c>
      <c r="G10466" s="73" t="s">
        <v>1593</v>
      </c>
      <c r="H10466" s="294" t="s">
        <v>10731</v>
      </c>
      <c r="I10466" s="287"/>
      <c r="J10466" s="285"/>
      <c r="K10466" s="73"/>
      <c r="L10466" s="73"/>
      <c r="M10466" s="73"/>
      <c r="N10466" s="73"/>
      <c r="O10466" s="21"/>
    </row>
    <row r="10467" ht="15.75" customHeight="1">
      <c r="B10467" s="73" t="s">
        <v>7852</v>
      </c>
      <c r="C10467" s="351">
        <v>285.0</v>
      </c>
      <c r="D10467" s="130">
        <v>45721.0</v>
      </c>
      <c r="E10467" s="73" t="s">
        <v>5531</v>
      </c>
      <c r="F10467" s="386" t="s">
        <v>11698</v>
      </c>
      <c r="G10467" s="73" t="s">
        <v>1593</v>
      </c>
      <c r="H10467" s="294" t="s">
        <v>10731</v>
      </c>
      <c r="I10467" s="287"/>
      <c r="J10467" s="285"/>
      <c r="K10467" s="73"/>
      <c r="L10467" s="73"/>
      <c r="M10467" s="73"/>
      <c r="N10467" s="73"/>
      <c r="O10467" s="21"/>
    </row>
    <row r="10468" ht="15.75" customHeight="1">
      <c r="B10468" s="73" t="s">
        <v>7852</v>
      </c>
      <c r="C10468" s="351">
        <v>286.0</v>
      </c>
      <c r="D10468" s="130">
        <v>45721.0</v>
      </c>
      <c r="E10468" s="73" t="s">
        <v>5892</v>
      </c>
      <c r="F10468" s="386" t="s">
        <v>5365</v>
      </c>
      <c r="G10468" s="73" t="s">
        <v>1593</v>
      </c>
      <c r="H10468" s="294" t="s">
        <v>10731</v>
      </c>
      <c r="I10468" s="287"/>
      <c r="J10468" s="285"/>
      <c r="K10468" s="73"/>
      <c r="L10468" s="73"/>
      <c r="M10468" s="73"/>
      <c r="N10468" s="73"/>
      <c r="O10468" s="21"/>
    </row>
    <row r="10469" ht="15.75" customHeight="1">
      <c r="B10469" s="73" t="s">
        <v>7852</v>
      </c>
      <c r="C10469" s="351">
        <v>287.0</v>
      </c>
      <c r="D10469" s="130">
        <v>45721.0</v>
      </c>
      <c r="E10469" s="73" t="s">
        <v>7776</v>
      </c>
      <c r="F10469" s="386" t="s">
        <v>9585</v>
      </c>
      <c r="G10469" s="73" t="s">
        <v>1593</v>
      </c>
      <c r="H10469" s="365" t="s">
        <v>9883</v>
      </c>
      <c r="I10469" s="287"/>
      <c r="J10469" s="285"/>
      <c r="K10469" s="73"/>
      <c r="L10469" s="73"/>
      <c r="M10469" s="73"/>
      <c r="N10469" s="73"/>
      <c r="O10469" s="21"/>
    </row>
    <row r="10470" ht="15.75" customHeight="1">
      <c r="B10470" s="394" t="s">
        <v>11583</v>
      </c>
      <c r="C10470" s="351">
        <v>288.0</v>
      </c>
      <c r="D10470" s="130">
        <v>45721.0</v>
      </c>
      <c r="E10470" s="73" t="s">
        <v>1667</v>
      </c>
      <c r="F10470" s="386" t="s">
        <v>9255</v>
      </c>
      <c r="G10470" s="73" t="s">
        <v>1593</v>
      </c>
      <c r="H10470" s="253">
        <v>45729.0</v>
      </c>
      <c r="I10470" s="287"/>
      <c r="J10470" s="285"/>
      <c r="K10470" s="73"/>
      <c r="L10470" s="73"/>
      <c r="M10470" s="73"/>
      <c r="N10470" s="73"/>
      <c r="O10470" s="21"/>
    </row>
    <row r="10471" ht="15.75" customHeight="1">
      <c r="B10471" s="279" t="s">
        <v>12448</v>
      </c>
      <c r="C10471" s="351">
        <v>289.0</v>
      </c>
      <c r="D10471" s="325">
        <v>45721.0</v>
      </c>
      <c r="E10471" s="247" t="s">
        <v>10672</v>
      </c>
      <c r="F10471" s="395" t="s">
        <v>12270</v>
      </c>
      <c r="G10471" s="306" t="s">
        <v>131</v>
      </c>
      <c r="H10471" s="268" t="s">
        <v>12449</v>
      </c>
      <c r="I10471" s="287"/>
      <c r="J10471" s="285"/>
      <c r="K10471" s="73" t="s">
        <v>12450</v>
      </c>
      <c r="L10471" s="73"/>
      <c r="M10471" s="73"/>
      <c r="N10471" s="73"/>
      <c r="O10471" s="21"/>
    </row>
    <row r="10472" ht="15.75" customHeight="1">
      <c r="B10472" s="73" t="s">
        <v>7852</v>
      </c>
      <c r="C10472" s="351">
        <v>290.0</v>
      </c>
      <c r="D10472" s="325">
        <v>45721.0</v>
      </c>
      <c r="E10472" s="247" t="s">
        <v>11887</v>
      </c>
      <c r="F10472" s="395" t="s">
        <v>12268</v>
      </c>
      <c r="G10472" s="306" t="s">
        <v>131</v>
      </c>
      <c r="H10472" s="169"/>
      <c r="I10472" s="287"/>
      <c r="J10472" s="285" t="s">
        <v>12451</v>
      </c>
      <c r="K10472" s="73" t="s">
        <v>12452</v>
      </c>
      <c r="L10472" s="73"/>
      <c r="M10472" s="73"/>
      <c r="N10472" s="73"/>
      <c r="O10472" s="21"/>
    </row>
    <row r="10473" ht="15.75" customHeight="1">
      <c r="B10473" s="279" t="s">
        <v>12453</v>
      </c>
      <c r="C10473" s="351">
        <v>291.0</v>
      </c>
      <c r="D10473" s="325">
        <v>45721.0</v>
      </c>
      <c r="E10473" s="247" t="s">
        <v>12092</v>
      </c>
      <c r="F10473" s="395" t="s">
        <v>12093</v>
      </c>
      <c r="G10473" s="306" t="s">
        <v>2751</v>
      </c>
      <c r="H10473" s="356"/>
      <c r="I10473" s="287"/>
      <c r="J10473" s="285" t="s">
        <v>12454</v>
      </c>
      <c r="K10473" s="279" t="s">
        <v>12455</v>
      </c>
      <c r="L10473" s="73"/>
      <c r="M10473" s="73"/>
      <c r="N10473" s="73"/>
      <c r="O10473" s="21"/>
    </row>
    <row r="10474" ht="15.75" customHeight="1">
      <c r="B10474" s="73" t="s">
        <v>7852</v>
      </c>
      <c r="C10474" s="351">
        <v>292.0</v>
      </c>
      <c r="D10474" s="325">
        <v>45722.0</v>
      </c>
      <c r="E10474" s="247" t="s">
        <v>10900</v>
      </c>
      <c r="F10474" s="395" t="s">
        <v>10954</v>
      </c>
      <c r="G10474" s="247" t="s">
        <v>9965</v>
      </c>
      <c r="H10474" s="169"/>
      <c r="I10474" s="287"/>
      <c r="J10474" s="285"/>
      <c r="K10474" s="73"/>
      <c r="L10474" s="73"/>
      <c r="M10474" s="73"/>
      <c r="N10474" s="73"/>
      <c r="O10474" s="21"/>
    </row>
    <row r="10475" ht="15.75" customHeight="1">
      <c r="B10475" s="73" t="s">
        <v>7852</v>
      </c>
      <c r="C10475" s="351">
        <v>293.0</v>
      </c>
      <c r="D10475" s="325">
        <v>45722.0</v>
      </c>
      <c r="E10475" s="247" t="s">
        <v>2760</v>
      </c>
      <c r="F10475" s="395" t="s">
        <v>2761</v>
      </c>
      <c r="G10475" s="247" t="s">
        <v>9965</v>
      </c>
      <c r="H10475" s="169"/>
      <c r="I10475" s="287"/>
      <c r="J10475" s="285"/>
      <c r="K10475" s="73"/>
      <c r="L10475" s="73"/>
      <c r="M10475" s="73"/>
      <c r="N10475" s="73"/>
      <c r="O10475" s="21"/>
    </row>
    <row r="10476" ht="15.75" customHeight="1">
      <c r="B10476" s="73" t="s">
        <v>7852</v>
      </c>
      <c r="C10476" s="351">
        <v>294.0</v>
      </c>
      <c r="D10476" s="325">
        <v>45722.0</v>
      </c>
      <c r="E10476" s="247" t="s">
        <v>5511</v>
      </c>
      <c r="F10476" s="395" t="s">
        <v>12456</v>
      </c>
      <c r="G10476" s="247" t="s">
        <v>8629</v>
      </c>
      <c r="H10476" s="356"/>
      <c r="I10476" s="287"/>
      <c r="J10476" s="285"/>
      <c r="K10476" s="73"/>
      <c r="L10476" s="73"/>
      <c r="M10476" s="73"/>
      <c r="N10476" s="73"/>
      <c r="O10476" s="21"/>
    </row>
    <row r="10477" ht="15.75" customHeight="1">
      <c r="B10477" s="73" t="s">
        <v>7852</v>
      </c>
      <c r="C10477" s="351">
        <v>295.0</v>
      </c>
      <c r="D10477" s="325">
        <v>45722.0</v>
      </c>
      <c r="E10477" s="247" t="s">
        <v>9292</v>
      </c>
      <c r="F10477" s="395" t="s">
        <v>9293</v>
      </c>
      <c r="G10477" s="247" t="s">
        <v>8629</v>
      </c>
      <c r="H10477" s="356"/>
      <c r="I10477" s="287"/>
      <c r="J10477" s="285"/>
      <c r="K10477" s="73"/>
      <c r="L10477" s="73"/>
      <c r="M10477" s="73"/>
      <c r="N10477" s="73"/>
      <c r="O10477" s="21"/>
    </row>
    <row r="10478" ht="15.75" customHeight="1">
      <c r="B10478" s="73" t="s">
        <v>7852</v>
      </c>
      <c r="C10478" s="351">
        <v>296.0</v>
      </c>
      <c r="D10478" s="325">
        <v>45722.0</v>
      </c>
      <c r="E10478" s="247" t="s">
        <v>10462</v>
      </c>
      <c r="F10478" s="395" t="s">
        <v>10463</v>
      </c>
      <c r="G10478" s="247" t="s">
        <v>8629</v>
      </c>
      <c r="H10478" s="169"/>
      <c r="I10478" s="287"/>
      <c r="J10478" s="285"/>
      <c r="K10478" s="73"/>
      <c r="L10478" s="73"/>
      <c r="M10478" s="73"/>
      <c r="N10478" s="73"/>
      <c r="O10478" s="21"/>
    </row>
    <row r="10479" ht="15.75" customHeight="1">
      <c r="B10479" s="73" t="s">
        <v>7852</v>
      </c>
      <c r="C10479" s="351">
        <v>297.0</v>
      </c>
      <c r="D10479" s="325">
        <v>45722.0</v>
      </c>
      <c r="E10479" s="247" t="s">
        <v>5548</v>
      </c>
      <c r="F10479" s="395" t="s">
        <v>12053</v>
      </c>
      <c r="G10479" s="306" t="s">
        <v>131</v>
      </c>
      <c r="H10479" s="300"/>
      <c r="I10479" s="287"/>
      <c r="J10479" s="285" t="s">
        <v>12457</v>
      </c>
      <c r="K10479" s="73" t="s">
        <v>12316</v>
      </c>
      <c r="L10479" s="73"/>
      <c r="M10479" s="73"/>
      <c r="N10479" s="73"/>
      <c r="O10479" s="21"/>
    </row>
    <row r="10480" ht="15.75" customHeight="1">
      <c r="B10480" s="192" t="s">
        <v>7852</v>
      </c>
      <c r="C10480" s="351">
        <v>298.0</v>
      </c>
      <c r="D10480" s="325">
        <v>45722.0</v>
      </c>
      <c r="E10480" s="73" t="s">
        <v>8401</v>
      </c>
      <c r="F10480" s="386" t="s">
        <v>8402</v>
      </c>
      <c r="G10480" s="306" t="s">
        <v>2751</v>
      </c>
      <c r="H10480" s="300"/>
      <c r="I10480" s="287"/>
      <c r="J10480" s="285" t="s">
        <v>12317</v>
      </c>
      <c r="K10480" s="73" t="s">
        <v>12444</v>
      </c>
      <c r="L10480" s="73"/>
      <c r="M10480" s="73"/>
      <c r="N10480" s="73"/>
      <c r="O10480" s="21"/>
    </row>
    <row r="10481" ht="15.75" customHeight="1">
      <c r="B10481" s="192" t="s">
        <v>7852</v>
      </c>
      <c r="C10481" s="351">
        <v>299.0</v>
      </c>
      <c r="D10481" s="130">
        <v>45723.0</v>
      </c>
      <c r="E10481" s="73" t="s">
        <v>12458</v>
      </c>
      <c r="F10481" s="386" t="s">
        <v>11774</v>
      </c>
      <c r="G10481" s="306" t="s">
        <v>2751</v>
      </c>
      <c r="H10481" s="73"/>
      <c r="I10481" s="287"/>
      <c r="J10481" s="285" t="s">
        <v>12402</v>
      </c>
      <c r="K10481" s="73" t="s">
        <v>12317</v>
      </c>
      <c r="L10481" s="73"/>
      <c r="M10481" s="73"/>
      <c r="N10481" s="73"/>
      <c r="O10481" s="21"/>
    </row>
    <row r="10482" ht="15.75" customHeight="1">
      <c r="B10482" s="192" t="s">
        <v>7852</v>
      </c>
      <c r="C10482" s="351">
        <v>300.0</v>
      </c>
      <c r="D10482" s="130">
        <v>45723.0</v>
      </c>
      <c r="E10482" s="73" t="s">
        <v>11945</v>
      </c>
      <c r="F10482" s="386" t="s">
        <v>11946</v>
      </c>
      <c r="G10482" s="306" t="s">
        <v>2751</v>
      </c>
      <c r="H10482" s="73"/>
      <c r="I10482" s="287"/>
      <c r="J10482" s="285" t="s">
        <v>12282</v>
      </c>
      <c r="K10482" s="73" t="s">
        <v>12317</v>
      </c>
      <c r="L10482" s="73"/>
      <c r="M10482" s="73"/>
      <c r="N10482" s="73"/>
      <c r="O10482" s="21"/>
    </row>
    <row r="10483" ht="15.75" customHeight="1">
      <c r="B10483" s="192" t="s">
        <v>7852</v>
      </c>
      <c r="C10483" s="351">
        <v>301.0</v>
      </c>
      <c r="D10483" s="130">
        <v>45723.0</v>
      </c>
      <c r="E10483" s="73" t="s">
        <v>12459</v>
      </c>
      <c r="F10483" s="386" t="s">
        <v>11789</v>
      </c>
      <c r="G10483" s="306" t="s">
        <v>2751</v>
      </c>
      <c r="H10483" s="73"/>
      <c r="I10483" s="287"/>
      <c r="J10483" s="285" t="s">
        <v>12282</v>
      </c>
      <c r="K10483" s="73" t="s">
        <v>12317</v>
      </c>
      <c r="L10483" s="73"/>
      <c r="M10483" s="73"/>
      <c r="N10483" s="73"/>
      <c r="O10483" s="21"/>
    </row>
    <row r="10484" ht="15.75" customHeight="1">
      <c r="B10484" s="192" t="s">
        <v>7852</v>
      </c>
      <c r="C10484" s="351">
        <v>302.0</v>
      </c>
      <c r="D10484" s="130">
        <v>45723.0</v>
      </c>
      <c r="E10484" s="73" t="s">
        <v>12424</v>
      </c>
      <c r="F10484" s="386" t="s">
        <v>12425</v>
      </c>
      <c r="G10484" s="306" t="s">
        <v>2751</v>
      </c>
      <c r="H10484" s="169"/>
      <c r="I10484" s="287"/>
      <c r="J10484" s="285" t="s">
        <v>12460</v>
      </c>
      <c r="K10484" s="73" t="s">
        <v>12461</v>
      </c>
      <c r="L10484" s="73"/>
      <c r="M10484" s="73"/>
      <c r="N10484" s="73"/>
      <c r="O10484" s="21"/>
    </row>
    <row r="10485" ht="15.75" customHeight="1">
      <c r="B10485" s="192" t="s">
        <v>7852</v>
      </c>
      <c r="C10485" s="351">
        <v>303.0</v>
      </c>
      <c r="D10485" s="130">
        <v>45723.0</v>
      </c>
      <c r="E10485" s="271" t="s">
        <v>12462</v>
      </c>
      <c r="F10485" s="247" t="s">
        <v>12359</v>
      </c>
      <c r="G10485" s="306" t="s">
        <v>2751</v>
      </c>
      <c r="H10485" s="365" t="s">
        <v>12463</v>
      </c>
      <c r="I10485" s="287"/>
      <c r="J10485" s="285" t="s">
        <v>12409</v>
      </c>
      <c r="K10485" s="73"/>
      <c r="L10485" s="73"/>
      <c r="M10485" s="73"/>
      <c r="N10485" s="73"/>
      <c r="O10485" s="21"/>
    </row>
    <row r="10486" ht="15.75" customHeight="1">
      <c r="B10486" s="192" t="s">
        <v>7852</v>
      </c>
      <c r="C10486" s="351">
        <v>304.0</v>
      </c>
      <c r="D10486" s="130">
        <v>45723.0</v>
      </c>
      <c r="E10486" s="247" t="s">
        <v>12332</v>
      </c>
      <c r="F10486" s="247" t="s">
        <v>12333</v>
      </c>
      <c r="G10486" s="306" t="s">
        <v>2751</v>
      </c>
      <c r="H10486" s="396" t="s">
        <v>12464</v>
      </c>
      <c r="I10486" s="287"/>
      <c r="J10486" s="285" t="s">
        <v>12465</v>
      </c>
      <c r="K10486" s="73" t="s">
        <v>12466</v>
      </c>
      <c r="L10486" s="73"/>
      <c r="M10486" s="73"/>
      <c r="N10486" s="73"/>
      <c r="O10486" s="21"/>
    </row>
    <row r="10487" ht="15.75" customHeight="1">
      <c r="B10487" s="73"/>
      <c r="C10487" s="345">
        <v>305.0</v>
      </c>
      <c r="D10487" s="130">
        <v>45723.0</v>
      </c>
      <c r="E10487" s="397" t="s">
        <v>2651</v>
      </c>
      <c r="F10487" s="247" t="s">
        <v>12346</v>
      </c>
      <c r="G10487" s="306" t="s">
        <v>2751</v>
      </c>
      <c r="H10487" s="366" t="s">
        <v>12464</v>
      </c>
      <c r="I10487" s="287"/>
      <c r="J10487" s="285"/>
      <c r="K10487" s="73"/>
      <c r="L10487" s="73"/>
      <c r="M10487" s="73"/>
      <c r="N10487" s="73"/>
      <c r="O10487" s="21"/>
    </row>
    <row r="10488" ht="15.75" customHeight="1">
      <c r="B10488" s="192" t="s">
        <v>7852</v>
      </c>
      <c r="C10488" s="351">
        <v>306.0</v>
      </c>
      <c r="D10488" s="130">
        <v>45723.0</v>
      </c>
      <c r="E10488" s="247" t="s">
        <v>12330</v>
      </c>
      <c r="F10488" s="247" t="s">
        <v>12331</v>
      </c>
      <c r="G10488" s="306" t="s">
        <v>2751</v>
      </c>
      <c r="H10488" s="366" t="s">
        <v>12464</v>
      </c>
      <c r="I10488" s="287"/>
      <c r="J10488" s="285" t="s">
        <v>12056</v>
      </c>
      <c r="K10488" s="73" t="s">
        <v>12467</v>
      </c>
      <c r="L10488" s="73"/>
      <c r="M10488" s="73"/>
      <c r="N10488" s="73"/>
      <c r="O10488" s="21"/>
    </row>
    <row r="10489" ht="15.75" customHeight="1">
      <c r="B10489" s="192" t="s">
        <v>7852</v>
      </c>
      <c r="C10489" s="351">
        <v>307.0</v>
      </c>
      <c r="D10489" s="130">
        <v>45723.0</v>
      </c>
      <c r="E10489" s="247" t="s">
        <v>12341</v>
      </c>
      <c r="F10489" s="247" t="s">
        <v>12342</v>
      </c>
      <c r="G10489" s="306" t="s">
        <v>2751</v>
      </c>
      <c r="H10489" s="366" t="s">
        <v>12464</v>
      </c>
      <c r="I10489" s="287"/>
      <c r="J10489" s="285" t="s">
        <v>12468</v>
      </c>
      <c r="K10489" s="73" t="s">
        <v>12469</v>
      </c>
      <c r="L10489" s="73"/>
      <c r="M10489" s="73"/>
      <c r="N10489" s="73"/>
      <c r="O10489" s="21"/>
    </row>
    <row r="10490" ht="15.75" customHeight="1">
      <c r="B10490" s="192" t="s">
        <v>7852</v>
      </c>
      <c r="C10490" s="351">
        <v>308.0</v>
      </c>
      <c r="D10490" s="130">
        <v>45723.0</v>
      </c>
      <c r="E10490" s="247" t="s">
        <v>9031</v>
      </c>
      <c r="F10490" s="247" t="s">
        <v>9032</v>
      </c>
      <c r="G10490" s="306" t="s">
        <v>2751</v>
      </c>
      <c r="H10490" s="366" t="s">
        <v>12464</v>
      </c>
      <c r="I10490" s="287"/>
      <c r="J10490" s="285" t="s">
        <v>12470</v>
      </c>
      <c r="K10490" s="73" t="s">
        <v>12471</v>
      </c>
      <c r="L10490" s="73"/>
      <c r="M10490" s="73"/>
      <c r="N10490" s="73"/>
      <c r="O10490" s="21"/>
    </row>
    <row r="10491" ht="15.75" customHeight="1">
      <c r="B10491" s="192" t="s">
        <v>7852</v>
      </c>
      <c r="C10491" s="351">
        <v>309.0</v>
      </c>
      <c r="D10491" s="130">
        <v>45723.0</v>
      </c>
      <c r="E10491" s="247" t="s">
        <v>12472</v>
      </c>
      <c r="F10491" s="247" t="s">
        <v>12345</v>
      </c>
      <c r="G10491" s="306" t="s">
        <v>2751</v>
      </c>
      <c r="H10491" s="366" t="s">
        <v>12464</v>
      </c>
      <c r="I10491" s="287"/>
      <c r="J10491" s="285" t="s">
        <v>12473</v>
      </c>
      <c r="K10491" s="73" t="s">
        <v>12402</v>
      </c>
      <c r="L10491" s="73"/>
      <c r="M10491" s="73"/>
      <c r="N10491" s="73"/>
      <c r="O10491" s="21"/>
    </row>
    <row r="10492" ht="15.75" customHeight="1">
      <c r="B10492" s="279" t="s">
        <v>12474</v>
      </c>
      <c r="C10492" s="345">
        <v>310.0</v>
      </c>
      <c r="D10492" s="130">
        <v>45723.0</v>
      </c>
      <c r="E10492" s="245" t="s">
        <v>12475</v>
      </c>
      <c r="F10492" s="245" t="s">
        <v>12408</v>
      </c>
      <c r="G10492" s="140" t="s">
        <v>2751</v>
      </c>
      <c r="H10492" s="365" t="s">
        <v>12476</v>
      </c>
      <c r="I10492" s="287"/>
      <c r="J10492" s="285"/>
      <c r="K10492" s="73"/>
      <c r="L10492" s="73"/>
      <c r="M10492" s="73"/>
      <c r="N10492" s="73"/>
      <c r="O10492" s="21"/>
    </row>
    <row r="10493" ht="15.75" customHeight="1">
      <c r="B10493" s="192" t="s">
        <v>7852</v>
      </c>
      <c r="C10493" s="351">
        <v>311.0</v>
      </c>
      <c r="D10493" s="130">
        <v>45723.0</v>
      </c>
      <c r="E10493" s="247" t="s">
        <v>9518</v>
      </c>
      <c r="F10493" s="247" t="s">
        <v>12340</v>
      </c>
      <c r="G10493" s="306" t="s">
        <v>2751</v>
      </c>
      <c r="H10493" s="398" t="s">
        <v>12464</v>
      </c>
      <c r="I10493" s="287"/>
      <c r="J10493" s="285" t="s">
        <v>12046</v>
      </c>
      <c r="K10493" s="73" t="s">
        <v>12477</v>
      </c>
      <c r="L10493" s="73"/>
      <c r="M10493" s="73"/>
      <c r="N10493" s="73"/>
      <c r="O10493" s="21"/>
    </row>
    <row r="10494" ht="15.75" customHeight="1">
      <c r="B10494" s="192" t="s">
        <v>7852</v>
      </c>
      <c r="C10494" s="351">
        <v>312.0</v>
      </c>
      <c r="D10494" s="130">
        <v>45723.0</v>
      </c>
      <c r="E10494" s="247" t="s">
        <v>12478</v>
      </c>
      <c r="F10494" s="247" t="s">
        <v>11922</v>
      </c>
      <c r="G10494" s="306" t="s">
        <v>2751</v>
      </c>
      <c r="H10494" s="398" t="s">
        <v>12464</v>
      </c>
      <c r="I10494" s="287"/>
      <c r="J10494" s="285" t="s">
        <v>12479</v>
      </c>
      <c r="K10494" s="73" t="s">
        <v>12480</v>
      </c>
      <c r="L10494" s="73"/>
      <c r="M10494" s="73"/>
      <c r="N10494" s="73"/>
      <c r="O10494" s="21"/>
    </row>
    <row r="10495" ht="15.75" customHeight="1">
      <c r="B10495" s="192" t="s">
        <v>7852</v>
      </c>
      <c r="C10495" s="351">
        <v>313.0</v>
      </c>
      <c r="D10495" s="130">
        <v>45723.0</v>
      </c>
      <c r="E10495" s="271" t="s">
        <v>12481</v>
      </c>
      <c r="F10495" s="247" t="s">
        <v>8873</v>
      </c>
      <c r="G10495" s="306" t="s">
        <v>2751</v>
      </c>
      <c r="H10495" s="365" t="s">
        <v>12482</v>
      </c>
      <c r="I10495" s="287"/>
      <c r="J10495" s="285"/>
      <c r="K10495" s="73"/>
      <c r="L10495" s="73"/>
      <c r="M10495" s="73"/>
      <c r="N10495" s="73"/>
      <c r="O10495" s="21"/>
    </row>
    <row r="10496" ht="15.75" customHeight="1">
      <c r="B10496" s="192" t="s">
        <v>7852</v>
      </c>
      <c r="C10496" s="351">
        <v>314.0</v>
      </c>
      <c r="D10496" s="130">
        <v>45723.0</v>
      </c>
      <c r="E10496" s="73" t="s">
        <v>1942</v>
      </c>
      <c r="F10496" s="386" t="s">
        <v>11753</v>
      </c>
      <c r="G10496" s="306" t="s">
        <v>2751</v>
      </c>
      <c r="H10496" s="169"/>
      <c r="I10496" s="287"/>
      <c r="J10496" s="285" t="s">
        <v>12483</v>
      </c>
      <c r="K10496" s="73" t="s">
        <v>12467</v>
      </c>
      <c r="L10496" s="73"/>
      <c r="M10496" s="73"/>
      <c r="N10496" s="73"/>
      <c r="O10496" s="21"/>
    </row>
    <row r="10497" ht="15.75" customHeight="1">
      <c r="B10497" s="192" t="s">
        <v>7852</v>
      </c>
      <c r="C10497" s="351">
        <v>315.0</v>
      </c>
      <c r="D10497" s="130">
        <v>45723.0</v>
      </c>
      <c r="E10497" s="73" t="s">
        <v>12484</v>
      </c>
      <c r="F10497" s="386" t="s">
        <v>12363</v>
      </c>
      <c r="G10497" s="306" t="s">
        <v>2751</v>
      </c>
      <c r="H10497" s="169"/>
      <c r="I10497" s="287"/>
      <c r="J10497" s="285" t="s">
        <v>12396</v>
      </c>
      <c r="K10497" s="73" t="s">
        <v>12461</v>
      </c>
      <c r="L10497" s="73"/>
      <c r="M10497" s="73"/>
      <c r="N10497" s="73"/>
      <c r="O10497" s="21"/>
    </row>
    <row r="10498" ht="15.75" customHeight="1">
      <c r="B10498" s="192" t="s">
        <v>7852</v>
      </c>
      <c r="C10498" s="351">
        <v>316.0</v>
      </c>
      <c r="D10498" s="130">
        <v>45723.0</v>
      </c>
      <c r="E10498" s="73" t="s">
        <v>12485</v>
      </c>
      <c r="F10498" s="386" t="s">
        <v>12357</v>
      </c>
      <c r="G10498" s="306" t="s">
        <v>2751</v>
      </c>
      <c r="H10498" s="169"/>
      <c r="I10498" s="287"/>
      <c r="J10498" s="285" t="s">
        <v>12046</v>
      </c>
      <c r="K10498" s="73" t="s">
        <v>12305</v>
      </c>
      <c r="L10498" s="73"/>
      <c r="M10498" s="73"/>
      <c r="N10498" s="73"/>
      <c r="O10498" s="21"/>
    </row>
    <row r="10499" ht="15.75" customHeight="1">
      <c r="B10499" s="192" t="s">
        <v>7852</v>
      </c>
      <c r="C10499" s="351">
        <v>317.0</v>
      </c>
      <c r="D10499" s="130">
        <v>45723.0</v>
      </c>
      <c r="E10499" s="73" t="s">
        <v>3931</v>
      </c>
      <c r="F10499" s="386" t="s">
        <v>3932</v>
      </c>
      <c r="G10499" s="73" t="s">
        <v>2253</v>
      </c>
      <c r="H10499" s="169" t="s">
        <v>11954</v>
      </c>
      <c r="I10499" s="287"/>
      <c r="J10499" s="285"/>
      <c r="K10499" s="73"/>
      <c r="L10499" s="73"/>
      <c r="M10499" s="73"/>
      <c r="N10499" s="73"/>
      <c r="O10499" s="21"/>
    </row>
    <row r="10500" ht="15.75" customHeight="1">
      <c r="B10500" s="192" t="s">
        <v>7852</v>
      </c>
      <c r="C10500" s="351">
        <v>318.0</v>
      </c>
      <c r="D10500" s="130">
        <v>45723.0</v>
      </c>
      <c r="E10500" s="273" t="s">
        <v>9078</v>
      </c>
      <c r="F10500" s="399" t="s">
        <v>9353</v>
      </c>
      <c r="G10500" s="273" t="s">
        <v>2253</v>
      </c>
      <c r="H10500" s="169" t="s">
        <v>11833</v>
      </c>
      <c r="I10500" s="287"/>
      <c r="J10500" s="285"/>
      <c r="K10500" s="73"/>
      <c r="L10500" s="73"/>
      <c r="M10500" s="73"/>
      <c r="N10500" s="73"/>
      <c r="O10500" s="21"/>
    </row>
    <row r="10501" ht="15.75" customHeight="1">
      <c r="B10501" s="192" t="s">
        <v>7852</v>
      </c>
      <c r="C10501" s="351">
        <v>319.0</v>
      </c>
      <c r="D10501" s="130">
        <v>45723.0</v>
      </c>
      <c r="E10501" s="273" t="s">
        <v>2807</v>
      </c>
      <c r="F10501" s="399" t="s">
        <v>6200</v>
      </c>
      <c r="G10501" s="273" t="s">
        <v>2253</v>
      </c>
      <c r="H10501" s="169" t="s">
        <v>11956</v>
      </c>
      <c r="I10501" s="287"/>
      <c r="J10501" s="285"/>
      <c r="K10501" s="73"/>
      <c r="L10501" s="73"/>
      <c r="M10501" s="73"/>
      <c r="N10501" s="73"/>
      <c r="O10501" s="21"/>
    </row>
    <row r="10502" ht="15.75" customHeight="1">
      <c r="B10502" s="192" t="s">
        <v>7852</v>
      </c>
      <c r="C10502" s="351">
        <v>320.0</v>
      </c>
      <c r="D10502" s="130">
        <v>45726.0</v>
      </c>
      <c r="E10502" s="73" t="s">
        <v>4575</v>
      </c>
      <c r="F10502" s="386" t="s">
        <v>9563</v>
      </c>
      <c r="G10502" s="73" t="s">
        <v>12328</v>
      </c>
      <c r="H10502" s="169"/>
      <c r="I10502" s="287"/>
      <c r="J10502" s="285"/>
      <c r="K10502" s="73"/>
      <c r="L10502" s="73"/>
      <c r="M10502" s="73"/>
      <c r="N10502" s="73"/>
      <c r="O10502" s="21"/>
    </row>
    <row r="10503" ht="15.75" customHeight="1">
      <c r="B10503" s="192" t="s">
        <v>7852</v>
      </c>
      <c r="C10503" s="351">
        <v>321.0</v>
      </c>
      <c r="D10503" s="130">
        <v>45726.0</v>
      </c>
      <c r="E10503" s="73" t="s">
        <v>12486</v>
      </c>
      <c r="F10503" s="386" t="s">
        <v>11029</v>
      </c>
      <c r="G10503" s="73" t="s">
        <v>12328</v>
      </c>
      <c r="H10503" s="169"/>
      <c r="I10503" s="287"/>
      <c r="J10503" s="285"/>
      <c r="K10503" s="73"/>
      <c r="L10503" s="73"/>
      <c r="M10503" s="73"/>
      <c r="N10503" s="73"/>
      <c r="O10503" s="21"/>
    </row>
    <row r="10504" ht="15.75" customHeight="1">
      <c r="B10504" s="192" t="s">
        <v>7852</v>
      </c>
      <c r="C10504" s="351">
        <v>322.0</v>
      </c>
      <c r="D10504" s="130">
        <v>45726.0</v>
      </c>
      <c r="E10504" s="73" t="s">
        <v>10134</v>
      </c>
      <c r="F10504" s="386" t="s">
        <v>10135</v>
      </c>
      <c r="G10504" s="306" t="s">
        <v>12487</v>
      </c>
      <c r="H10504" s="169"/>
      <c r="I10504" s="287"/>
      <c r="J10504" s="285"/>
      <c r="K10504" s="73"/>
      <c r="L10504" s="73"/>
      <c r="M10504" s="73"/>
      <c r="N10504" s="73"/>
      <c r="O10504" s="21"/>
    </row>
    <row r="10505" ht="15.75" customHeight="1">
      <c r="B10505" s="192" t="s">
        <v>7852</v>
      </c>
      <c r="C10505" s="351">
        <v>323.0</v>
      </c>
      <c r="D10505" s="130">
        <v>45727.0</v>
      </c>
      <c r="E10505" s="73" t="s">
        <v>11315</v>
      </c>
      <c r="F10505" s="386" t="s">
        <v>11423</v>
      </c>
      <c r="G10505" s="73" t="s">
        <v>2253</v>
      </c>
      <c r="H10505" s="169" t="s">
        <v>12488</v>
      </c>
      <c r="I10505" s="287"/>
      <c r="J10505" s="285"/>
      <c r="K10505" s="73"/>
      <c r="L10505" s="73"/>
      <c r="M10505" s="73"/>
      <c r="N10505" s="73"/>
      <c r="O10505" s="21"/>
    </row>
    <row r="10506" ht="15.75" customHeight="1">
      <c r="B10506" s="192" t="s">
        <v>7852</v>
      </c>
      <c r="C10506" s="351">
        <v>324.0</v>
      </c>
      <c r="D10506" s="130">
        <v>45727.0</v>
      </c>
      <c r="E10506" s="350" t="s">
        <v>10720</v>
      </c>
      <c r="F10506" s="386" t="s">
        <v>10931</v>
      </c>
      <c r="G10506" s="73" t="s">
        <v>2253</v>
      </c>
      <c r="H10506" s="169" t="s">
        <v>12489</v>
      </c>
      <c r="I10506" s="287"/>
      <c r="J10506" s="285"/>
      <c r="K10506" s="73"/>
      <c r="L10506" s="73"/>
      <c r="M10506" s="73"/>
      <c r="N10506" s="73"/>
      <c r="O10506" s="21"/>
    </row>
    <row r="10507" ht="15.75" customHeight="1">
      <c r="B10507" s="192" t="s">
        <v>7852</v>
      </c>
      <c r="C10507" s="351">
        <v>325.0</v>
      </c>
      <c r="D10507" s="130">
        <v>45727.0</v>
      </c>
      <c r="E10507" s="73" t="s">
        <v>5703</v>
      </c>
      <c r="F10507" s="386" t="s">
        <v>8020</v>
      </c>
      <c r="G10507" s="73" t="s">
        <v>2253</v>
      </c>
      <c r="H10507" s="169" t="s">
        <v>674</v>
      </c>
      <c r="I10507" s="287"/>
      <c r="J10507" s="285"/>
      <c r="K10507" s="73"/>
      <c r="L10507" s="73"/>
      <c r="M10507" s="73"/>
      <c r="N10507" s="73"/>
      <c r="O10507" s="21"/>
    </row>
    <row r="10508" ht="15.75" customHeight="1">
      <c r="B10508" s="192" t="s">
        <v>7852</v>
      </c>
      <c r="C10508" s="351">
        <v>326.0</v>
      </c>
      <c r="D10508" s="130">
        <v>45727.0</v>
      </c>
      <c r="E10508" s="289" t="s">
        <v>9718</v>
      </c>
      <c r="F10508" s="393" t="s">
        <v>832</v>
      </c>
      <c r="G10508" s="73" t="s">
        <v>2253</v>
      </c>
      <c r="H10508" s="291" t="s">
        <v>7917</v>
      </c>
      <c r="I10508" s="292"/>
      <c r="J10508" s="293"/>
      <c r="K10508" s="289"/>
      <c r="L10508" s="289"/>
      <c r="M10508" s="289"/>
      <c r="N10508" s="289"/>
      <c r="O10508" s="297"/>
    </row>
    <row r="10509" ht="15.75" customHeight="1">
      <c r="B10509" s="192" t="s">
        <v>7852</v>
      </c>
      <c r="C10509" s="351">
        <v>327.0</v>
      </c>
      <c r="D10509" s="130">
        <v>45727.0</v>
      </c>
      <c r="E10509" s="73" t="s">
        <v>2856</v>
      </c>
      <c r="F10509" s="386" t="s">
        <v>10029</v>
      </c>
      <c r="G10509" s="73" t="s">
        <v>2253</v>
      </c>
      <c r="H10509" s="169" t="s">
        <v>674</v>
      </c>
      <c r="I10509" s="287"/>
      <c r="J10509" s="285"/>
      <c r="K10509" s="73"/>
      <c r="L10509" s="73"/>
      <c r="M10509" s="73"/>
      <c r="N10509" s="73"/>
      <c r="O10509" s="21"/>
    </row>
    <row r="10510" ht="15.75" customHeight="1">
      <c r="B10510" s="192" t="s">
        <v>7852</v>
      </c>
      <c r="C10510" s="351">
        <v>328.0</v>
      </c>
      <c r="D10510" s="130">
        <v>45727.0</v>
      </c>
      <c r="E10510" s="73" t="s">
        <v>12490</v>
      </c>
      <c r="F10510" s="386" t="s">
        <v>12491</v>
      </c>
      <c r="G10510" s="247" t="s">
        <v>8629</v>
      </c>
      <c r="H10510" s="169"/>
      <c r="I10510" s="287"/>
      <c r="J10510" s="285"/>
      <c r="K10510" s="73"/>
      <c r="L10510" s="73"/>
      <c r="M10510" s="73"/>
      <c r="N10510" s="73"/>
      <c r="O10510" s="21"/>
    </row>
    <row r="10511" ht="15.75" customHeight="1">
      <c r="B10511" s="192" t="s">
        <v>12492</v>
      </c>
      <c r="C10511" s="400" t="s">
        <v>12493</v>
      </c>
      <c r="D10511" s="97">
        <v>45730.0</v>
      </c>
      <c r="E10511" s="306" t="s">
        <v>12494</v>
      </c>
      <c r="F10511" s="306" t="s">
        <v>12495</v>
      </c>
      <c r="G10511" s="306" t="s">
        <v>761</v>
      </c>
      <c r="H10511" s="169" t="s">
        <v>378</v>
      </c>
      <c r="I10511" s="287"/>
      <c r="J10511" s="285"/>
      <c r="K10511" s="73"/>
      <c r="L10511" s="73"/>
      <c r="M10511" s="73"/>
      <c r="N10511" s="73"/>
      <c r="O10511" s="21"/>
    </row>
    <row r="10512" ht="15.75" customHeight="1">
      <c r="B10512" s="73"/>
      <c r="C10512" s="400">
        <v>329.0</v>
      </c>
      <c r="D10512" s="97">
        <v>45730.0</v>
      </c>
      <c r="E10512" s="306" t="s">
        <v>11454</v>
      </c>
      <c r="F10512" s="306" t="s">
        <v>12183</v>
      </c>
      <c r="G10512" s="306" t="s">
        <v>738</v>
      </c>
      <c r="H10512" s="169"/>
      <c r="I10512" s="287"/>
      <c r="J10512" s="285"/>
      <c r="K10512" s="73"/>
      <c r="L10512" s="73"/>
      <c r="M10512" s="73"/>
      <c r="N10512" s="73"/>
      <c r="O10512" s="21"/>
    </row>
    <row r="10513" ht="15.75" customHeight="1">
      <c r="B10513" s="192" t="s">
        <v>12492</v>
      </c>
      <c r="C10513" s="400" t="s">
        <v>12496</v>
      </c>
      <c r="D10513" s="97">
        <v>45730.0</v>
      </c>
      <c r="E10513" s="306" t="s">
        <v>12226</v>
      </c>
      <c r="F10513" s="306" t="s">
        <v>12227</v>
      </c>
      <c r="G10513" s="73" t="s">
        <v>761</v>
      </c>
      <c r="H10513" s="169" t="s">
        <v>4532</v>
      </c>
      <c r="I10513" s="287"/>
      <c r="J10513" s="285"/>
      <c r="K10513" s="73"/>
      <c r="L10513" s="73"/>
      <c r="M10513" s="73"/>
      <c r="N10513" s="73"/>
      <c r="O10513" s="21"/>
    </row>
    <row r="10514" ht="15.75" customHeight="1">
      <c r="B10514" s="73"/>
      <c r="C10514" s="400">
        <v>330.0</v>
      </c>
      <c r="D10514" s="97">
        <v>45730.0</v>
      </c>
      <c r="E10514" s="306" t="s">
        <v>11464</v>
      </c>
      <c r="F10514" s="306" t="s">
        <v>12184</v>
      </c>
      <c r="G10514" s="306" t="s">
        <v>738</v>
      </c>
      <c r="H10514" s="169"/>
      <c r="I10514" s="287"/>
      <c r="J10514" s="285"/>
      <c r="K10514" s="73"/>
      <c r="L10514" s="73"/>
      <c r="M10514" s="73"/>
      <c r="N10514" s="73"/>
      <c r="O10514" s="21"/>
    </row>
    <row r="10515" ht="15.75" customHeight="1">
      <c r="B10515" s="192" t="s">
        <v>12492</v>
      </c>
      <c r="C10515" s="400" t="s">
        <v>12497</v>
      </c>
      <c r="D10515" s="97">
        <v>45730.0</v>
      </c>
      <c r="E10515" s="306" t="s">
        <v>12498</v>
      </c>
      <c r="F10515" s="306" t="s">
        <v>12499</v>
      </c>
      <c r="G10515" s="73" t="s">
        <v>761</v>
      </c>
      <c r="H10515" s="169" t="s">
        <v>7918</v>
      </c>
      <c r="I10515" s="287"/>
      <c r="J10515" s="285"/>
      <c r="K10515" s="73"/>
      <c r="L10515" s="73"/>
      <c r="M10515" s="73"/>
      <c r="N10515" s="73"/>
      <c r="O10515" s="21"/>
    </row>
    <row r="10516" ht="15.75" customHeight="1">
      <c r="B10516" s="73"/>
      <c r="C10516" s="400">
        <v>331.0</v>
      </c>
      <c r="D10516" s="97">
        <v>45730.0</v>
      </c>
      <c r="E10516" s="306" t="s">
        <v>11458</v>
      </c>
      <c r="F10516" s="306" t="s">
        <v>12185</v>
      </c>
      <c r="G10516" s="306" t="s">
        <v>738</v>
      </c>
      <c r="H10516" s="169"/>
      <c r="I10516" s="287"/>
      <c r="J10516" s="285"/>
      <c r="K10516" s="73"/>
      <c r="L10516" s="73"/>
      <c r="M10516" s="73"/>
      <c r="N10516" s="73"/>
      <c r="O10516" s="21"/>
    </row>
    <row r="10517" ht="15.75" customHeight="1">
      <c r="B10517" s="192" t="s">
        <v>12492</v>
      </c>
      <c r="C10517" s="400" t="s">
        <v>12500</v>
      </c>
      <c r="D10517" s="97">
        <v>45730.0</v>
      </c>
      <c r="E10517" s="306" t="s">
        <v>12501</v>
      </c>
      <c r="F10517" s="306" t="s">
        <v>12502</v>
      </c>
      <c r="G10517" s="73" t="s">
        <v>761</v>
      </c>
      <c r="H10517" s="169" t="s">
        <v>12503</v>
      </c>
      <c r="I10517" s="287"/>
      <c r="J10517" s="285"/>
      <c r="K10517" s="73"/>
      <c r="L10517" s="73"/>
      <c r="M10517" s="73"/>
      <c r="N10517" s="73"/>
      <c r="O10517" s="21"/>
    </row>
    <row r="10518" ht="15.75" customHeight="1">
      <c r="B10518" s="73"/>
      <c r="C10518" s="400">
        <v>332.0</v>
      </c>
      <c r="D10518" s="97">
        <v>45730.0</v>
      </c>
      <c r="E10518" s="306" t="s">
        <v>12186</v>
      </c>
      <c r="F10518" s="306" t="s">
        <v>12187</v>
      </c>
      <c r="G10518" s="306" t="s">
        <v>738</v>
      </c>
      <c r="H10518" s="169"/>
      <c r="I10518" s="287"/>
      <c r="J10518" s="285"/>
      <c r="K10518" s="73"/>
      <c r="L10518" s="73"/>
      <c r="M10518" s="73"/>
      <c r="N10518" s="73"/>
      <c r="O10518" s="21"/>
    </row>
    <row r="10519" ht="15.75" customHeight="1">
      <c r="B10519" s="192" t="s">
        <v>12492</v>
      </c>
      <c r="C10519" s="400" t="s">
        <v>12504</v>
      </c>
      <c r="D10519" s="97">
        <v>45730.0</v>
      </c>
      <c r="E10519" s="306" t="s">
        <v>12505</v>
      </c>
      <c r="F10519" s="306" t="s">
        <v>12506</v>
      </c>
      <c r="G10519" s="73" t="s">
        <v>761</v>
      </c>
      <c r="H10519" s="169" t="s">
        <v>9671</v>
      </c>
      <c r="I10519" s="287"/>
      <c r="J10519" s="285"/>
      <c r="K10519" s="73"/>
      <c r="L10519" s="73"/>
      <c r="M10519" s="73"/>
      <c r="N10519" s="73"/>
      <c r="O10519" s="21"/>
    </row>
    <row r="10520" ht="15.75" customHeight="1">
      <c r="B10520" s="73"/>
      <c r="C10520" s="400">
        <v>333.0</v>
      </c>
      <c r="D10520" s="97">
        <v>45730.0</v>
      </c>
      <c r="E10520" s="306" t="s">
        <v>12188</v>
      </c>
      <c r="F10520" s="306" t="s">
        <v>12189</v>
      </c>
      <c r="G10520" s="306" t="s">
        <v>738</v>
      </c>
      <c r="H10520" s="169"/>
      <c r="I10520" s="287"/>
      <c r="J10520" s="285"/>
      <c r="K10520" s="73"/>
      <c r="L10520" s="289"/>
      <c r="M10520" s="289"/>
      <c r="N10520" s="289"/>
      <c r="O10520" s="297"/>
    </row>
    <row r="10521" ht="15.75" customHeight="1">
      <c r="B10521" s="192" t="s">
        <v>12492</v>
      </c>
      <c r="C10521" s="400" t="s">
        <v>12507</v>
      </c>
      <c r="D10521" s="97">
        <v>45730.0</v>
      </c>
      <c r="E10521" s="306" t="s">
        <v>12245</v>
      </c>
      <c r="F10521" s="306" t="s">
        <v>12246</v>
      </c>
      <c r="G10521" s="73" t="s">
        <v>761</v>
      </c>
      <c r="H10521" s="169" t="s">
        <v>12508</v>
      </c>
      <c r="I10521" s="287"/>
      <c r="J10521" s="285"/>
      <c r="K10521" s="73"/>
      <c r="L10521" s="73"/>
      <c r="M10521" s="73"/>
      <c r="N10521" s="73"/>
      <c r="O10521" s="21"/>
    </row>
    <row r="10522" ht="15.75" customHeight="1">
      <c r="B10522" s="73"/>
      <c r="C10522" s="400">
        <v>334.0</v>
      </c>
      <c r="D10522" s="97">
        <v>45730.0</v>
      </c>
      <c r="E10522" s="306" t="s">
        <v>8085</v>
      </c>
      <c r="F10522" s="306" t="s">
        <v>12190</v>
      </c>
      <c r="G10522" s="306" t="s">
        <v>738</v>
      </c>
      <c r="H10522" s="169"/>
      <c r="I10522" s="287"/>
      <c r="J10522" s="285"/>
      <c r="K10522" s="73"/>
      <c r="L10522" s="73"/>
      <c r="M10522" s="73"/>
      <c r="N10522" s="73"/>
      <c r="O10522" s="21"/>
    </row>
    <row r="10523" ht="15.75" customHeight="1">
      <c r="B10523" s="192" t="s">
        <v>12492</v>
      </c>
      <c r="C10523" s="400" t="s">
        <v>12509</v>
      </c>
      <c r="D10523" s="97">
        <v>45730.0</v>
      </c>
      <c r="E10523" s="306" t="s">
        <v>11804</v>
      </c>
      <c r="F10523" s="306" t="s">
        <v>11805</v>
      </c>
      <c r="G10523" s="306" t="s">
        <v>2923</v>
      </c>
      <c r="H10523" s="169"/>
      <c r="I10523" s="287"/>
      <c r="J10523" s="285"/>
      <c r="K10523" s="73"/>
      <c r="L10523" s="73"/>
      <c r="M10523" s="73"/>
      <c r="N10523" s="73"/>
      <c r="O10523" s="21"/>
    </row>
    <row r="10524" ht="15.75" customHeight="1">
      <c r="B10524" s="73"/>
      <c r="C10524" s="400">
        <v>335.0</v>
      </c>
      <c r="D10524" s="97">
        <v>45730.0</v>
      </c>
      <c r="E10524" s="306" t="s">
        <v>11451</v>
      </c>
      <c r="F10524" s="306" t="s">
        <v>12191</v>
      </c>
      <c r="G10524" s="306" t="s">
        <v>738</v>
      </c>
      <c r="H10524" s="169"/>
      <c r="I10524" s="287"/>
      <c r="J10524" s="285"/>
      <c r="K10524" s="73"/>
      <c r="L10524" s="73"/>
      <c r="M10524" s="73"/>
      <c r="N10524" s="73"/>
      <c r="O10524" s="21"/>
    </row>
    <row r="10525" ht="15.75" customHeight="1">
      <c r="B10525" s="192" t="s">
        <v>12492</v>
      </c>
      <c r="C10525" s="400" t="s">
        <v>12510</v>
      </c>
      <c r="D10525" s="97">
        <v>45730.0</v>
      </c>
      <c r="E10525" s="401" t="s">
        <v>12099</v>
      </c>
      <c r="F10525" s="306" t="s">
        <v>12079</v>
      </c>
      <c r="G10525" s="306" t="s">
        <v>2923</v>
      </c>
      <c r="H10525" s="169"/>
      <c r="I10525" s="287"/>
      <c r="J10525" s="285"/>
      <c r="K10525" s="73"/>
      <c r="L10525" s="73"/>
      <c r="M10525" s="73"/>
      <c r="N10525" s="73"/>
      <c r="O10525" s="21"/>
    </row>
    <row r="10526" ht="15.75" customHeight="1">
      <c r="B10526" s="73"/>
      <c r="C10526" s="400">
        <v>336.0</v>
      </c>
      <c r="D10526" s="97">
        <v>45730.0</v>
      </c>
      <c r="E10526" s="401" t="s">
        <v>12192</v>
      </c>
      <c r="F10526" s="306" t="s">
        <v>12193</v>
      </c>
      <c r="G10526" s="306" t="s">
        <v>738</v>
      </c>
      <c r="H10526" s="169"/>
      <c r="I10526" s="287"/>
      <c r="J10526" s="285"/>
      <c r="K10526" s="73"/>
      <c r="L10526" s="73"/>
      <c r="M10526" s="73"/>
      <c r="N10526" s="73"/>
      <c r="O10526" s="21"/>
    </row>
    <row r="10527" ht="15.75" customHeight="1">
      <c r="B10527" s="192" t="s">
        <v>12492</v>
      </c>
      <c r="C10527" s="400" t="s">
        <v>12511</v>
      </c>
      <c r="D10527" s="97">
        <v>45730.0</v>
      </c>
      <c r="E10527" s="306" t="s">
        <v>6267</v>
      </c>
      <c r="F10527" s="306" t="s">
        <v>7805</v>
      </c>
      <c r="G10527" s="306" t="s">
        <v>2923</v>
      </c>
      <c r="H10527" s="169"/>
      <c r="I10527" s="287"/>
      <c r="J10527" s="285"/>
      <c r="K10527" s="73"/>
      <c r="L10527" s="73"/>
      <c r="M10527" s="73"/>
      <c r="N10527" s="73"/>
      <c r="O10527" s="21"/>
    </row>
    <row r="10528" ht="15.75" customHeight="1">
      <c r="B10528" s="73"/>
      <c r="C10528" s="400">
        <v>337.0</v>
      </c>
      <c r="D10528" s="97">
        <v>45730.0</v>
      </c>
      <c r="E10528" s="306" t="s">
        <v>12194</v>
      </c>
      <c r="F10528" s="306" t="s">
        <v>12195</v>
      </c>
      <c r="G10528" s="306" t="s">
        <v>738</v>
      </c>
      <c r="H10528" s="169"/>
      <c r="I10528" s="287"/>
      <c r="J10528" s="285"/>
      <c r="K10528" s="73"/>
      <c r="L10528" s="73"/>
      <c r="M10528" s="73"/>
      <c r="N10528" s="73"/>
      <c r="O10528" s="21"/>
    </row>
    <row r="10529" ht="15.75" customHeight="1">
      <c r="B10529" s="192" t="s">
        <v>12492</v>
      </c>
      <c r="C10529" s="400" t="s">
        <v>12512</v>
      </c>
      <c r="D10529" s="97">
        <v>45730.0</v>
      </c>
      <c r="E10529" s="306" t="s">
        <v>11494</v>
      </c>
      <c r="F10529" s="306" t="s">
        <v>12513</v>
      </c>
      <c r="G10529" s="306" t="s">
        <v>2923</v>
      </c>
      <c r="H10529" s="291"/>
      <c r="I10529" s="292"/>
      <c r="J10529" s="293"/>
      <c r="K10529" s="289"/>
      <c r="L10529" s="21"/>
      <c r="M10529" s="21"/>
      <c r="N10529" s="21"/>
      <c r="O10529" s="23"/>
    </row>
    <row r="10530" ht="15.75" customHeight="1">
      <c r="B10530" s="73"/>
      <c r="C10530" s="400">
        <v>338.0</v>
      </c>
      <c r="D10530" s="97">
        <v>45730.0</v>
      </c>
      <c r="E10530" s="306" t="s">
        <v>636</v>
      </c>
      <c r="F10530" s="306" t="s">
        <v>12196</v>
      </c>
      <c r="G10530" s="306" t="s">
        <v>738</v>
      </c>
      <c r="H10530" s="169"/>
      <c r="I10530" s="287"/>
      <c r="J10530" s="285"/>
      <c r="K10530" s="73"/>
      <c r="L10530" s="21"/>
      <c r="M10530" s="21"/>
      <c r="N10530" s="21"/>
      <c r="O10530" s="23"/>
    </row>
    <row r="10531" ht="15.75" customHeight="1">
      <c r="B10531" s="192" t="s">
        <v>12492</v>
      </c>
      <c r="C10531" s="400" t="s">
        <v>12514</v>
      </c>
      <c r="D10531" s="97">
        <v>45730.0</v>
      </c>
      <c r="E10531" s="306" t="s">
        <v>10716</v>
      </c>
      <c r="F10531" s="306" t="s">
        <v>10819</v>
      </c>
      <c r="G10531" s="306" t="s">
        <v>2923</v>
      </c>
      <c r="H10531" s="169"/>
      <c r="I10531" s="287"/>
      <c r="J10531" s="285"/>
      <c r="K10531" s="73"/>
      <c r="L10531" s="21"/>
      <c r="M10531" s="21"/>
      <c r="N10531" s="21"/>
      <c r="O10531" s="23"/>
    </row>
    <row r="10532" ht="15.75" customHeight="1">
      <c r="B10532" s="73"/>
      <c r="C10532" s="351">
        <v>339.0</v>
      </c>
      <c r="D10532" s="402">
        <v>45730.0</v>
      </c>
      <c r="E10532" s="247" t="s">
        <v>12213</v>
      </c>
      <c r="F10532" s="247" t="s">
        <v>12214</v>
      </c>
      <c r="G10532" s="247" t="s">
        <v>738</v>
      </c>
      <c r="H10532" s="169"/>
      <c r="I10532" s="287"/>
      <c r="J10532" s="285"/>
      <c r="K10532" s="73"/>
      <c r="L10532" s="21"/>
      <c r="M10532" s="21"/>
      <c r="N10532" s="21"/>
      <c r="O10532" s="23"/>
    </row>
    <row r="10533" ht="15.75" customHeight="1">
      <c r="B10533" s="192" t="s">
        <v>7852</v>
      </c>
      <c r="C10533" s="351">
        <v>340.0</v>
      </c>
      <c r="D10533" s="402">
        <v>45730.0</v>
      </c>
      <c r="E10533" s="247" t="s">
        <v>11131</v>
      </c>
      <c r="F10533" s="247" t="s">
        <v>11132</v>
      </c>
      <c r="G10533" s="306" t="s">
        <v>12515</v>
      </c>
      <c r="H10533" s="169"/>
      <c r="I10533" s="287"/>
      <c r="J10533" s="285"/>
      <c r="K10533" s="73"/>
      <c r="L10533" s="21"/>
      <c r="M10533" s="21"/>
      <c r="N10533" s="21"/>
      <c r="O10533" s="23"/>
    </row>
    <row r="10534" ht="15.75" customHeight="1">
      <c r="B10534" s="192" t="s">
        <v>7852</v>
      </c>
      <c r="C10534" s="351">
        <v>341.0</v>
      </c>
      <c r="D10534" s="325">
        <v>45730.0</v>
      </c>
      <c r="E10534" s="73" t="s">
        <v>10888</v>
      </c>
      <c r="F10534" s="386" t="s">
        <v>11421</v>
      </c>
      <c r="G10534" s="73" t="s">
        <v>2923</v>
      </c>
      <c r="H10534" s="268"/>
      <c r="I10534" s="287"/>
      <c r="J10534" s="285"/>
      <c r="K10534" s="73"/>
      <c r="L10534" s="21"/>
      <c r="M10534" s="21"/>
      <c r="N10534" s="21"/>
      <c r="O10534" s="23"/>
    </row>
    <row r="10535" ht="15.75" customHeight="1">
      <c r="B10535" s="192" t="s">
        <v>7852</v>
      </c>
      <c r="C10535" s="351">
        <v>342.0</v>
      </c>
      <c r="D10535" s="130">
        <v>45734.0</v>
      </c>
      <c r="E10535" s="73" t="s">
        <v>1895</v>
      </c>
      <c r="F10535" s="386" t="s">
        <v>12516</v>
      </c>
      <c r="G10535" s="73" t="s">
        <v>761</v>
      </c>
      <c r="H10535" s="169"/>
      <c r="I10535" s="287"/>
      <c r="J10535" s="285"/>
      <c r="K10535" s="73"/>
      <c r="L10535" s="21"/>
      <c r="M10535" s="21"/>
      <c r="N10535" s="21"/>
      <c r="O10535" s="23"/>
    </row>
    <row r="10536" ht="15.75" customHeight="1">
      <c r="B10536" s="192" t="s">
        <v>7852</v>
      </c>
      <c r="C10536" s="351">
        <v>343.0</v>
      </c>
      <c r="D10536" s="130">
        <v>45734.0</v>
      </c>
      <c r="E10536" s="73" t="s">
        <v>2594</v>
      </c>
      <c r="F10536" s="386" t="s">
        <v>12517</v>
      </c>
      <c r="G10536" s="306" t="s">
        <v>131</v>
      </c>
      <c r="H10536" s="169"/>
      <c r="I10536" s="287"/>
      <c r="J10536" s="285"/>
      <c r="K10536" s="73"/>
      <c r="L10536" s="21"/>
      <c r="M10536" s="21"/>
      <c r="N10536" s="21"/>
      <c r="O10536" s="23"/>
    </row>
    <row r="10537" ht="15.75" customHeight="1">
      <c r="B10537" s="192" t="s">
        <v>7852</v>
      </c>
      <c r="C10537" s="351">
        <v>344.0</v>
      </c>
      <c r="D10537" s="130">
        <v>45734.0</v>
      </c>
      <c r="E10537" s="73" t="s">
        <v>10990</v>
      </c>
      <c r="F10537" s="386" t="s">
        <v>10991</v>
      </c>
      <c r="G10537" s="306" t="s">
        <v>131</v>
      </c>
      <c r="H10537" s="169"/>
      <c r="I10537" s="287"/>
      <c r="J10537" s="285"/>
      <c r="K10537" s="73"/>
      <c r="L10537" s="21"/>
      <c r="M10537" s="21"/>
      <c r="N10537" s="21"/>
      <c r="O10537" s="23"/>
    </row>
    <row r="10538" ht="15.75" customHeight="1">
      <c r="B10538" s="192" t="s">
        <v>7852</v>
      </c>
      <c r="C10538" s="351">
        <v>345.0</v>
      </c>
      <c r="D10538" s="130">
        <v>45734.0</v>
      </c>
      <c r="E10538" s="73" t="s">
        <v>12518</v>
      </c>
      <c r="F10538" s="386" t="s">
        <v>8124</v>
      </c>
      <c r="G10538" s="73" t="s">
        <v>2923</v>
      </c>
      <c r="H10538" s="319"/>
      <c r="I10538" s="287"/>
      <c r="J10538" s="285"/>
      <c r="K10538" s="73"/>
      <c r="L10538" s="21"/>
      <c r="M10538" s="21"/>
      <c r="N10538" s="21"/>
      <c r="O10538" s="23"/>
    </row>
    <row r="10539" ht="15.75" customHeight="1">
      <c r="B10539" s="192" t="s">
        <v>7852</v>
      </c>
      <c r="C10539" s="351">
        <v>346.0</v>
      </c>
      <c r="D10539" s="130">
        <v>45735.0</v>
      </c>
      <c r="E10539" s="73" t="s">
        <v>10075</v>
      </c>
      <c r="F10539" s="386" t="s">
        <v>10076</v>
      </c>
      <c r="G10539" s="306" t="s">
        <v>131</v>
      </c>
      <c r="H10539" s="169"/>
      <c r="I10539" s="287"/>
      <c r="J10539" s="285"/>
      <c r="K10539" s="73"/>
      <c r="L10539" s="21"/>
      <c r="M10539" s="21"/>
      <c r="N10539" s="21"/>
      <c r="O10539" s="23"/>
    </row>
    <row r="10540" ht="15.75" customHeight="1">
      <c r="B10540" s="268" t="s">
        <v>12519</v>
      </c>
      <c r="C10540" s="351">
        <v>347.0</v>
      </c>
      <c r="D10540" s="130">
        <v>45735.0</v>
      </c>
      <c r="E10540" s="259" t="s">
        <v>12063</v>
      </c>
      <c r="F10540" s="386" t="s">
        <v>11925</v>
      </c>
      <c r="G10540" s="306" t="s">
        <v>2751</v>
      </c>
      <c r="H10540" s="268" t="s">
        <v>12519</v>
      </c>
      <c r="I10540" s="287"/>
      <c r="J10540" s="285"/>
      <c r="K10540" s="73"/>
      <c r="L10540" s="21"/>
      <c r="M10540" s="21"/>
      <c r="N10540" s="21"/>
      <c r="O10540" s="23"/>
    </row>
    <row r="10541" ht="15.75" customHeight="1">
      <c r="B10541" s="192" t="s">
        <v>7852</v>
      </c>
      <c r="C10541" s="351">
        <v>348.0</v>
      </c>
      <c r="D10541" s="130">
        <v>45735.0</v>
      </c>
      <c r="E10541" s="73" t="s">
        <v>4383</v>
      </c>
      <c r="F10541" s="386" t="s">
        <v>11089</v>
      </c>
      <c r="G10541" s="306" t="s">
        <v>131</v>
      </c>
      <c r="H10541" s="169"/>
      <c r="I10541" s="287"/>
      <c r="J10541" s="285"/>
      <c r="K10541" s="73"/>
      <c r="L10541" s="21"/>
      <c r="M10541" s="21"/>
      <c r="N10541" s="21"/>
      <c r="O10541" s="23"/>
    </row>
    <row r="10542" ht="15.75" customHeight="1">
      <c r="B10542" s="192" t="s">
        <v>7852</v>
      </c>
      <c r="C10542" s="351">
        <v>349.0</v>
      </c>
      <c r="D10542" s="130">
        <v>45735.0</v>
      </c>
      <c r="E10542" s="73" t="s">
        <v>9880</v>
      </c>
      <c r="F10542" s="386" t="s">
        <v>9112</v>
      </c>
      <c r="G10542" s="306" t="s">
        <v>131</v>
      </c>
      <c r="H10542" s="389"/>
      <c r="I10542" s="287"/>
      <c r="J10542" s="285"/>
      <c r="K10542" s="73"/>
      <c r="L10542" s="21"/>
      <c r="M10542" s="21"/>
      <c r="N10542" s="21"/>
      <c r="O10542" s="23"/>
    </row>
    <row r="10543" ht="15.75" customHeight="1">
      <c r="B10543" s="192" t="s">
        <v>7852</v>
      </c>
      <c r="C10543" s="351">
        <v>350.0</v>
      </c>
      <c r="D10543" s="130">
        <v>45735.0</v>
      </c>
      <c r="E10543" s="73" t="s">
        <v>12520</v>
      </c>
      <c r="F10543" s="386" t="s">
        <v>12521</v>
      </c>
      <c r="G10543" s="306" t="s">
        <v>2751</v>
      </c>
      <c r="H10543" s="169"/>
      <c r="I10543" s="287"/>
      <c r="J10543" s="285"/>
      <c r="K10543" s="73"/>
      <c r="L10543" s="21"/>
      <c r="M10543" s="21"/>
      <c r="N10543" s="21"/>
      <c r="O10543" s="23"/>
    </row>
    <row r="10544" ht="15.75" customHeight="1">
      <c r="B10544" s="192" t="s">
        <v>7852</v>
      </c>
      <c r="C10544" s="351">
        <v>351.0</v>
      </c>
      <c r="D10544" s="130">
        <v>45736.0</v>
      </c>
      <c r="E10544" s="73" t="s">
        <v>9251</v>
      </c>
      <c r="F10544" s="386" t="s">
        <v>9942</v>
      </c>
      <c r="G10544" s="73" t="s">
        <v>2253</v>
      </c>
      <c r="H10544" s="169" t="s">
        <v>8340</v>
      </c>
      <c r="I10544" s="287"/>
      <c r="J10544" s="285"/>
      <c r="K10544" s="73"/>
      <c r="L10544" s="21"/>
      <c r="M10544" s="21"/>
      <c r="N10544" s="21"/>
      <c r="O10544" s="23"/>
    </row>
    <row r="10545" ht="15.75" customHeight="1">
      <c r="B10545" s="192" t="s">
        <v>7852</v>
      </c>
      <c r="C10545" s="351">
        <v>352.0</v>
      </c>
      <c r="D10545" s="130">
        <v>45736.0</v>
      </c>
      <c r="E10545" s="73" t="s">
        <v>7209</v>
      </c>
      <c r="F10545" s="386" t="s">
        <v>9541</v>
      </c>
      <c r="G10545" s="73" t="s">
        <v>2253</v>
      </c>
      <c r="H10545" s="169" t="s">
        <v>12047</v>
      </c>
      <c r="I10545" s="359"/>
      <c r="J10545" s="285"/>
      <c r="K10545" s="73"/>
      <c r="L10545" s="21"/>
      <c r="M10545" s="21"/>
      <c r="N10545" s="21"/>
      <c r="O10545" s="23"/>
    </row>
    <row r="10546" ht="15.75" customHeight="1">
      <c r="B10546" s="192" t="s">
        <v>7852</v>
      </c>
      <c r="C10546" s="351">
        <v>353.0</v>
      </c>
      <c r="D10546" s="130">
        <v>45736.0</v>
      </c>
      <c r="E10546" s="73" t="s">
        <v>7316</v>
      </c>
      <c r="F10546" s="386" t="s">
        <v>9941</v>
      </c>
      <c r="G10546" s="73" t="s">
        <v>2253</v>
      </c>
      <c r="H10546" s="169" t="s">
        <v>12522</v>
      </c>
      <c r="I10546" s="287"/>
      <c r="J10546" s="285"/>
      <c r="K10546" s="73"/>
      <c r="L10546" s="21"/>
      <c r="M10546" s="21"/>
      <c r="N10546" s="21"/>
      <c r="O10546" s="23"/>
    </row>
    <row r="10547" ht="15.75" customHeight="1">
      <c r="B10547" s="192" t="s">
        <v>7852</v>
      </c>
      <c r="C10547" s="351">
        <v>354.0</v>
      </c>
      <c r="D10547" s="130">
        <v>45736.0</v>
      </c>
      <c r="E10547" s="73" t="s">
        <v>5323</v>
      </c>
      <c r="F10547" s="386" t="s">
        <v>12523</v>
      </c>
      <c r="G10547" s="306" t="s">
        <v>2751</v>
      </c>
      <c r="H10547" s="169"/>
      <c r="I10547" s="287"/>
      <c r="J10547" s="285" t="s">
        <v>12457</v>
      </c>
      <c r="K10547" s="73" t="s">
        <v>12524</v>
      </c>
      <c r="L10547" s="21"/>
      <c r="M10547" s="21"/>
      <c r="N10547" s="21"/>
      <c r="O10547" s="23"/>
    </row>
    <row r="10548" ht="15.75" customHeight="1">
      <c r="B10548" s="192" t="s">
        <v>7852</v>
      </c>
      <c r="C10548" s="351">
        <v>355.0</v>
      </c>
      <c r="D10548" s="130">
        <v>45736.0</v>
      </c>
      <c r="E10548" s="73" t="s">
        <v>11902</v>
      </c>
      <c r="F10548" s="386" t="s">
        <v>12525</v>
      </c>
      <c r="G10548" s="306" t="s">
        <v>2751</v>
      </c>
      <c r="H10548" s="169"/>
      <c r="I10548" s="287"/>
      <c r="J10548" s="285" t="s">
        <v>12441</v>
      </c>
      <c r="K10548" s="73" t="s">
        <v>12526</v>
      </c>
      <c r="L10548" s="21"/>
      <c r="M10548" s="21"/>
      <c r="N10548" s="21"/>
      <c r="O10548" s="23"/>
    </row>
    <row r="10549" ht="15.75" customHeight="1">
      <c r="B10549" s="192" t="s">
        <v>7852</v>
      </c>
      <c r="C10549" s="351">
        <v>356.0</v>
      </c>
      <c r="D10549" s="130">
        <v>45737.0</v>
      </c>
      <c r="E10549" s="73" t="s">
        <v>1457</v>
      </c>
      <c r="F10549" s="386" t="s">
        <v>7765</v>
      </c>
      <c r="G10549" s="306" t="s">
        <v>2751</v>
      </c>
      <c r="H10549" s="169"/>
      <c r="I10549" s="287"/>
      <c r="J10549" s="285" t="s">
        <v>12527</v>
      </c>
      <c r="K10549" s="73" t="s">
        <v>12528</v>
      </c>
      <c r="L10549" s="21"/>
      <c r="M10549" s="21"/>
      <c r="N10549" s="21"/>
      <c r="O10549" s="23"/>
    </row>
    <row r="10550" ht="15.75" customHeight="1">
      <c r="B10550" s="279" t="s">
        <v>12519</v>
      </c>
      <c r="C10550" s="351">
        <v>357.0</v>
      </c>
      <c r="D10550" s="130">
        <v>45737.0</v>
      </c>
      <c r="E10550" s="140" t="s">
        <v>12529</v>
      </c>
      <c r="F10550" s="386" t="s">
        <v>10772</v>
      </c>
      <c r="G10550" s="306" t="s">
        <v>2751</v>
      </c>
      <c r="H10550" s="169"/>
      <c r="I10550" s="287"/>
      <c r="J10550" s="285" t="s">
        <v>12046</v>
      </c>
      <c r="K10550" s="73" t="s">
        <v>12483</v>
      </c>
      <c r="L10550" s="21"/>
      <c r="M10550" s="21"/>
      <c r="N10550" s="21"/>
      <c r="O10550" s="23"/>
    </row>
    <row r="10551" ht="15.75" customHeight="1">
      <c r="B10551" s="192" t="s">
        <v>7852</v>
      </c>
      <c r="C10551" s="351">
        <v>358.0</v>
      </c>
      <c r="D10551" s="130">
        <v>45737.0</v>
      </c>
      <c r="E10551" s="73" t="s">
        <v>2799</v>
      </c>
      <c r="F10551" s="386" t="s">
        <v>12353</v>
      </c>
      <c r="G10551" s="306" t="s">
        <v>2751</v>
      </c>
      <c r="H10551" s="169"/>
      <c r="I10551" s="287"/>
      <c r="J10551" s="285" t="s">
        <v>12530</v>
      </c>
      <c r="K10551" s="73" t="s">
        <v>12531</v>
      </c>
      <c r="L10551" s="21"/>
      <c r="M10551" s="21"/>
      <c r="N10551" s="21"/>
      <c r="O10551" s="23"/>
    </row>
    <row r="10552" ht="15.75" customHeight="1">
      <c r="B10552" s="192" t="s">
        <v>7852</v>
      </c>
      <c r="C10552" s="351">
        <v>359.0</v>
      </c>
      <c r="D10552" s="130">
        <v>45737.0</v>
      </c>
      <c r="E10552" s="73" t="s">
        <v>12338</v>
      </c>
      <c r="F10552" s="386" t="s">
        <v>12339</v>
      </c>
      <c r="G10552" s="306" t="s">
        <v>2751</v>
      </c>
      <c r="H10552" s="169"/>
      <c r="I10552" s="287"/>
      <c r="J10552" s="285" t="s">
        <v>12532</v>
      </c>
      <c r="K10552" s="73" t="s">
        <v>12533</v>
      </c>
      <c r="L10552" s="21"/>
      <c r="M10552" s="21"/>
      <c r="N10552" s="21"/>
      <c r="O10552" s="23"/>
    </row>
    <row r="10553" ht="15.75" customHeight="1">
      <c r="B10553" s="192" t="s">
        <v>7852</v>
      </c>
      <c r="C10553" s="351">
        <v>360.0</v>
      </c>
      <c r="D10553" s="130">
        <v>45737.0</v>
      </c>
      <c r="E10553" s="73" t="s">
        <v>8957</v>
      </c>
      <c r="F10553" s="386" t="s">
        <v>12352</v>
      </c>
      <c r="G10553" s="306" t="s">
        <v>2751</v>
      </c>
      <c r="H10553" s="169"/>
      <c r="I10553" s="287"/>
      <c r="J10553" s="285" t="s">
        <v>12461</v>
      </c>
      <c r="K10553" s="350" t="s">
        <v>12534</v>
      </c>
      <c r="L10553" s="21"/>
      <c r="M10553" s="21"/>
      <c r="N10553" s="21"/>
      <c r="O10553" s="23"/>
    </row>
    <row r="10554" ht="15.75" customHeight="1">
      <c r="B10554" s="192" t="s">
        <v>7852</v>
      </c>
      <c r="C10554" s="351">
        <v>361.0</v>
      </c>
      <c r="D10554" s="130">
        <v>45737.0</v>
      </c>
      <c r="E10554" s="73" t="s">
        <v>2772</v>
      </c>
      <c r="F10554" s="386" t="s">
        <v>12535</v>
      </c>
      <c r="G10554" s="306" t="s">
        <v>2751</v>
      </c>
      <c r="H10554" s="169"/>
      <c r="I10554" s="287"/>
      <c r="J10554" s="285" t="s">
        <v>12301</v>
      </c>
      <c r="K10554" s="73" t="s">
        <v>12536</v>
      </c>
      <c r="L10554" s="21"/>
      <c r="M10554" s="21"/>
      <c r="N10554" s="21"/>
      <c r="O10554" s="23"/>
    </row>
    <row r="10555" ht="15.75" customHeight="1">
      <c r="B10555" s="192" t="s">
        <v>7852</v>
      </c>
      <c r="C10555" s="351">
        <v>362.0</v>
      </c>
      <c r="D10555" s="130">
        <v>45737.0</v>
      </c>
      <c r="E10555" s="73" t="s">
        <v>12498</v>
      </c>
      <c r="F10555" s="386" t="s">
        <v>12499</v>
      </c>
      <c r="G10555" s="306" t="s">
        <v>2751</v>
      </c>
      <c r="H10555" s="169"/>
      <c r="I10555" s="287"/>
      <c r="J10555" s="285" t="s">
        <v>12537</v>
      </c>
      <c r="K10555" s="73" t="s">
        <v>12537</v>
      </c>
      <c r="L10555" s="21"/>
      <c r="M10555" s="21"/>
      <c r="N10555" s="21"/>
      <c r="O10555" s="23"/>
    </row>
    <row r="10556" ht="15.75" customHeight="1">
      <c r="B10556" s="192" t="s">
        <v>7852</v>
      </c>
      <c r="C10556" s="351">
        <v>363.0</v>
      </c>
      <c r="D10556" s="130">
        <v>45737.0</v>
      </c>
      <c r="E10556" s="73" t="s">
        <v>11747</v>
      </c>
      <c r="F10556" s="386" t="s">
        <v>11748</v>
      </c>
      <c r="G10556" s="73" t="s">
        <v>2923</v>
      </c>
      <c r="H10556" s="169"/>
      <c r="I10556" s="287"/>
      <c r="J10556" s="285"/>
      <c r="K10556" s="73"/>
      <c r="L10556" s="21"/>
      <c r="M10556" s="21"/>
      <c r="N10556" s="21"/>
      <c r="O10556" s="23"/>
    </row>
    <row r="10557" ht="15.75" customHeight="1">
      <c r="B10557" s="192" t="s">
        <v>7852</v>
      </c>
      <c r="C10557" s="351">
        <v>364.0</v>
      </c>
      <c r="D10557" s="130">
        <v>45737.0</v>
      </c>
      <c r="E10557" s="73" t="s">
        <v>12518</v>
      </c>
      <c r="F10557" s="386" t="s">
        <v>12538</v>
      </c>
      <c r="G10557" s="247" t="s">
        <v>8629</v>
      </c>
      <c r="H10557" s="356"/>
      <c r="I10557" s="287"/>
      <c r="J10557" s="285"/>
      <c r="K10557" s="73"/>
      <c r="L10557" s="21"/>
      <c r="M10557" s="21"/>
      <c r="N10557" s="21"/>
      <c r="O10557" s="23"/>
    </row>
    <row r="10558" ht="15.75" customHeight="1">
      <c r="B10558" s="192" t="s">
        <v>7852</v>
      </c>
      <c r="C10558" s="351">
        <v>365.0</v>
      </c>
      <c r="D10558" s="130">
        <v>45740.0</v>
      </c>
      <c r="E10558" s="73" t="s">
        <v>12539</v>
      </c>
      <c r="F10558" s="386" t="s">
        <v>12540</v>
      </c>
      <c r="G10558" s="73" t="s">
        <v>761</v>
      </c>
      <c r="H10558" s="169" t="s">
        <v>12343</v>
      </c>
      <c r="I10558" s="287"/>
      <c r="J10558" s="285"/>
      <c r="K10558" s="73"/>
      <c r="L10558" s="21"/>
      <c r="M10558" s="21"/>
      <c r="N10558" s="21"/>
      <c r="O10558" s="23"/>
    </row>
    <row r="10559" ht="15.75" customHeight="1">
      <c r="B10559" s="192" t="s">
        <v>7852</v>
      </c>
      <c r="C10559" s="351">
        <v>366.0</v>
      </c>
      <c r="D10559" s="130">
        <v>45740.0</v>
      </c>
      <c r="E10559" s="73" t="s">
        <v>12541</v>
      </c>
      <c r="F10559" s="386" t="s">
        <v>12542</v>
      </c>
      <c r="G10559" s="73" t="s">
        <v>761</v>
      </c>
      <c r="H10559" s="169" t="s">
        <v>12543</v>
      </c>
      <c r="I10559" s="287"/>
      <c r="J10559" s="285"/>
      <c r="K10559" s="73"/>
      <c r="L10559" s="21"/>
      <c r="M10559" s="21"/>
      <c r="N10559" s="21"/>
      <c r="O10559" s="23"/>
    </row>
    <row r="10560" ht="15.75" customHeight="1">
      <c r="B10560" s="192" t="s">
        <v>7852</v>
      </c>
      <c r="C10560" s="351">
        <v>367.0</v>
      </c>
      <c r="D10560" s="130">
        <v>45740.0</v>
      </c>
      <c r="E10560" s="73" t="s">
        <v>3221</v>
      </c>
      <c r="F10560" s="386" t="s">
        <v>12544</v>
      </c>
      <c r="G10560" s="73" t="s">
        <v>761</v>
      </c>
      <c r="H10560" s="169" t="s">
        <v>6475</v>
      </c>
      <c r="I10560" s="287"/>
      <c r="J10560" s="285"/>
      <c r="K10560" s="73"/>
      <c r="L10560" s="21"/>
      <c r="M10560" s="21"/>
      <c r="N10560" s="21"/>
      <c r="O10560" s="23"/>
    </row>
    <row r="10561" ht="15.75" customHeight="1">
      <c r="B10561" s="192" t="s">
        <v>7852</v>
      </c>
      <c r="C10561" s="351">
        <v>368.0</v>
      </c>
      <c r="D10561" s="130">
        <v>45740.0</v>
      </c>
      <c r="E10561" s="73" t="s">
        <v>12545</v>
      </c>
      <c r="F10561" s="386" t="s">
        <v>12546</v>
      </c>
      <c r="G10561" s="73" t="s">
        <v>761</v>
      </c>
      <c r="H10561" s="169" t="s">
        <v>6475</v>
      </c>
      <c r="I10561" s="287"/>
      <c r="J10561" s="285"/>
      <c r="K10561" s="73"/>
      <c r="L10561" s="21"/>
      <c r="M10561" s="21"/>
      <c r="N10561" s="21"/>
      <c r="O10561" s="23"/>
    </row>
    <row r="10562" ht="15.75" customHeight="1">
      <c r="B10562" s="192" t="s">
        <v>7852</v>
      </c>
      <c r="C10562" s="351">
        <v>369.0</v>
      </c>
      <c r="D10562" s="130">
        <v>45740.0</v>
      </c>
      <c r="E10562" s="73" t="s">
        <v>12547</v>
      </c>
      <c r="F10562" s="386" t="s">
        <v>12548</v>
      </c>
      <c r="G10562" s="73" t="s">
        <v>761</v>
      </c>
      <c r="H10562" s="169" t="s">
        <v>12549</v>
      </c>
      <c r="I10562" s="287"/>
      <c r="J10562" s="285"/>
      <c r="K10562" s="73"/>
      <c r="L10562" s="21"/>
      <c r="M10562" s="21"/>
      <c r="N10562" s="21"/>
      <c r="O10562" s="23"/>
    </row>
    <row r="10563" ht="15.75" customHeight="1">
      <c r="B10563" s="192" t="s">
        <v>7852</v>
      </c>
      <c r="C10563" s="351">
        <v>370.0</v>
      </c>
      <c r="D10563" s="130">
        <v>45740.0</v>
      </c>
      <c r="E10563" s="73" t="s">
        <v>11451</v>
      </c>
      <c r="F10563" s="386" t="s">
        <v>12550</v>
      </c>
      <c r="G10563" s="73" t="s">
        <v>761</v>
      </c>
      <c r="H10563" s="169" t="s">
        <v>2248</v>
      </c>
      <c r="I10563" s="287"/>
      <c r="J10563" s="285"/>
      <c r="K10563" s="73"/>
      <c r="L10563" s="21"/>
      <c r="M10563" s="21"/>
      <c r="N10563" s="21"/>
      <c r="O10563" s="23"/>
    </row>
    <row r="10564" ht="15.75" customHeight="1">
      <c r="B10564" s="192" t="s">
        <v>7852</v>
      </c>
      <c r="C10564" s="351">
        <v>371.0</v>
      </c>
      <c r="D10564" s="130">
        <v>45740.0</v>
      </c>
      <c r="E10564" s="73" t="s">
        <v>10940</v>
      </c>
      <c r="F10564" s="386" t="s">
        <v>12052</v>
      </c>
      <c r="G10564" s="306" t="s">
        <v>131</v>
      </c>
      <c r="H10564" s="169"/>
      <c r="I10564" s="287"/>
      <c r="J10564" s="285"/>
      <c r="K10564" s="73"/>
      <c r="L10564" s="21"/>
      <c r="M10564" s="21"/>
      <c r="N10564" s="21"/>
      <c r="O10564" s="23"/>
    </row>
    <row r="10565" ht="15.75" customHeight="1">
      <c r="B10565" s="192" t="s">
        <v>7852</v>
      </c>
      <c r="C10565" s="351">
        <v>372.0</v>
      </c>
      <c r="D10565" s="130">
        <v>45740.0</v>
      </c>
      <c r="E10565" s="73" t="s">
        <v>9292</v>
      </c>
      <c r="F10565" s="130" t="s">
        <v>9293</v>
      </c>
      <c r="G10565" s="306" t="s">
        <v>131</v>
      </c>
      <c r="H10565" s="169"/>
      <c r="I10565" s="287"/>
      <c r="J10565" s="285"/>
      <c r="K10565" s="73"/>
      <c r="L10565" s="21"/>
      <c r="M10565" s="21"/>
      <c r="N10565" s="21"/>
      <c r="O10565" s="23"/>
    </row>
    <row r="10566" ht="15.75" customHeight="1">
      <c r="B10566" s="192" t="s">
        <v>7852</v>
      </c>
      <c r="C10566" s="351">
        <v>373.0</v>
      </c>
      <c r="D10566" s="364">
        <v>45740.0</v>
      </c>
      <c r="E10566" s="273" t="s">
        <v>12551</v>
      </c>
      <c r="F10566" s="399" t="s">
        <v>12111</v>
      </c>
      <c r="G10566" s="273" t="s">
        <v>761</v>
      </c>
      <c r="H10566" s="403" t="s">
        <v>4532</v>
      </c>
      <c r="I10566" s="287"/>
      <c r="J10566" s="285"/>
      <c r="K10566" s="73"/>
      <c r="L10566" s="21"/>
      <c r="M10566" s="21"/>
      <c r="N10566" s="21"/>
      <c r="O10566" s="23"/>
    </row>
    <row r="10567" ht="15.75" customHeight="1">
      <c r="B10567" s="192" t="s">
        <v>7852</v>
      </c>
      <c r="C10567" s="351">
        <v>374.0</v>
      </c>
      <c r="D10567" s="130">
        <v>45741.0</v>
      </c>
      <c r="E10567" s="73" t="s">
        <v>2492</v>
      </c>
      <c r="F10567" s="386" t="s">
        <v>10999</v>
      </c>
      <c r="G10567" s="73" t="s">
        <v>1593</v>
      </c>
      <c r="H10567" s="253">
        <v>45749.0</v>
      </c>
      <c r="I10567" s="287"/>
      <c r="J10567" s="285"/>
      <c r="K10567" s="73"/>
      <c r="L10567" s="21"/>
      <c r="M10567" s="21"/>
      <c r="N10567" s="21"/>
      <c r="O10567" s="23"/>
    </row>
    <row r="10568" ht="15.75" customHeight="1">
      <c r="B10568" s="192" t="s">
        <v>7852</v>
      </c>
      <c r="C10568" s="351">
        <v>375.0</v>
      </c>
      <c r="D10568" s="130">
        <v>45741.0</v>
      </c>
      <c r="E10568" s="73" t="s">
        <v>8035</v>
      </c>
      <c r="F10568" s="386" t="s">
        <v>9231</v>
      </c>
      <c r="G10568" s="73" t="s">
        <v>1593</v>
      </c>
      <c r="H10568" s="253">
        <v>45749.0</v>
      </c>
      <c r="I10568" s="287"/>
      <c r="J10568" s="285"/>
      <c r="K10568" s="73"/>
      <c r="L10568" s="21"/>
      <c r="M10568" s="21"/>
      <c r="N10568" s="21"/>
      <c r="O10568" s="23"/>
    </row>
    <row r="10569" ht="15.75" customHeight="1">
      <c r="B10569" s="192" t="s">
        <v>7852</v>
      </c>
      <c r="C10569" s="351">
        <v>376.0</v>
      </c>
      <c r="D10569" s="130">
        <v>45741.0</v>
      </c>
      <c r="E10569" s="73" t="s">
        <v>5564</v>
      </c>
      <c r="F10569" s="386" t="s">
        <v>5565</v>
      </c>
      <c r="G10569" s="73" t="s">
        <v>1593</v>
      </c>
      <c r="H10569" s="253">
        <v>45751.0</v>
      </c>
      <c r="I10569" s="287"/>
      <c r="J10569" s="285"/>
      <c r="K10569" s="73"/>
      <c r="L10569" s="21"/>
      <c r="M10569" s="21"/>
      <c r="N10569" s="21"/>
      <c r="O10569" s="23"/>
    </row>
    <row r="10570" ht="15.75" customHeight="1">
      <c r="B10570" s="192" t="s">
        <v>7852</v>
      </c>
      <c r="C10570" s="351">
        <v>377.0</v>
      </c>
      <c r="D10570" s="130">
        <v>45741.0</v>
      </c>
      <c r="E10570" s="73" t="s">
        <v>9105</v>
      </c>
      <c r="F10570" s="386" t="s">
        <v>9106</v>
      </c>
      <c r="G10570" s="73" t="s">
        <v>1593</v>
      </c>
      <c r="H10570" s="253">
        <v>45756.0</v>
      </c>
      <c r="I10570" s="287"/>
      <c r="J10570" s="285"/>
      <c r="K10570" s="73"/>
      <c r="L10570" s="21"/>
      <c r="M10570" s="21"/>
      <c r="N10570" s="21"/>
      <c r="O10570" s="23"/>
    </row>
    <row r="10571" ht="15.75" customHeight="1">
      <c r="B10571" s="279" t="s">
        <v>12552</v>
      </c>
      <c r="C10571" s="351">
        <v>378.0</v>
      </c>
      <c r="D10571" s="130">
        <v>45741.0</v>
      </c>
      <c r="E10571" s="146" t="s">
        <v>985</v>
      </c>
      <c r="F10571" s="404" t="s">
        <v>10834</v>
      </c>
      <c r="G10571" s="146" t="s">
        <v>1593</v>
      </c>
      <c r="H10571" s="253">
        <v>45757.0</v>
      </c>
      <c r="I10571" s="287"/>
      <c r="J10571" s="285"/>
      <c r="K10571" s="73"/>
      <c r="L10571" s="21"/>
      <c r="M10571" s="21"/>
      <c r="N10571" s="21"/>
      <c r="O10571" s="23"/>
    </row>
    <row r="10572" ht="15.75" customHeight="1">
      <c r="B10572" s="192" t="s">
        <v>7852</v>
      </c>
      <c r="C10572" s="351">
        <v>379.0</v>
      </c>
      <c r="D10572" s="130">
        <v>45741.0</v>
      </c>
      <c r="E10572" s="73" t="s">
        <v>6887</v>
      </c>
      <c r="F10572" s="386" t="s">
        <v>12038</v>
      </c>
      <c r="G10572" s="73" t="s">
        <v>1593</v>
      </c>
      <c r="H10572" s="253">
        <v>45758.0</v>
      </c>
      <c r="I10572" s="287"/>
      <c r="J10572" s="285"/>
      <c r="K10572" s="73"/>
      <c r="L10572" s="21"/>
      <c r="M10572" s="21"/>
      <c r="N10572" s="21"/>
      <c r="O10572" s="23"/>
    </row>
    <row r="10573" ht="15.75" customHeight="1">
      <c r="B10573" s="192" t="s">
        <v>7852</v>
      </c>
      <c r="C10573" s="351">
        <v>380.0</v>
      </c>
      <c r="D10573" s="130">
        <v>45741.0</v>
      </c>
      <c r="E10573" s="73" t="s">
        <v>11479</v>
      </c>
      <c r="F10573" s="386" t="s">
        <v>9297</v>
      </c>
      <c r="G10573" s="73" t="s">
        <v>1593</v>
      </c>
      <c r="H10573" s="253">
        <v>45758.0</v>
      </c>
      <c r="I10573" s="287"/>
      <c r="J10573" s="285"/>
      <c r="K10573" s="73"/>
      <c r="L10573" s="21"/>
      <c r="M10573" s="21"/>
      <c r="N10573" s="21"/>
      <c r="O10573" s="23"/>
    </row>
    <row r="10574" ht="15.75" customHeight="1">
      <c r="B10574" s="146" t="s">
        <v>12553</v>
      </c>
      <c r="C10574" s="351">
        <v>381.0</v>
      </c>
      <c r="D10574" s="130">
        <v>45742.0</v>
      </c>
      <c r="E10574" s="146" t="s">
        <v>7984</v>
      </c>
      <c r="F10574" s="404" t="s">
        <v>7805</v>
      </c>
      <c r="G10574" s="146" t="s">
        <v>2923</v>
      </c>
      <c r="H10574" s="169"/>
      <c r="I10574" s="287"/>
      <c r="J10574" s="285"/>
      <c r="K10574" s="73"/>
      <c r="L10574" s="21"/>
      <c r="M10574" s="21"/>
      <c r="N10574" s="21"/>
      <c r="O10574" s="23"/>
    </row>
    <row r="10575" ht="15.75" customHeight="1">
      <c r="B10575" s="192" t="s">
        <v>7852</v>
      </c>
      <c r="C10575" s="351">
        <v>382.0</v>
      </c>
      <c r="D10575" s="130">
        <v>45742.0</v>
      </c>
      <c r="E10575" s="73" t="s">
        <v>12475</v>
      </c>
      <c r="F10575" s="386" t="s">
        <v>12408</v>
      </c>
      <c r="G10575" s="306" t="s">
        <v>2751</v>
      </c>
      <c r="H10575" s="169"/>
      <c r="I10575" s="287"/>
      <c r="J10575" s="285"/>
      <c r="K10575" s="73"/>
      <c r="L10575" s="21"/>
      <c r="M10575" s="21"/>
      <c r="N10575" s="21"/>
      <c r="O10575" s="23"/>
    </row>
    <row r="10576" ht="15.75" customHeight="1">
      <c r="B10576" s="73"/>
      <c r="C10576" s="351">
        <v>383.0</v>
      </c>
      <c r="D10576" s="130">
        <v>45742.0</v>
      </c>
      <c r="E10576" s="73" t="s">
        <v>10942</v>
      </c>
      <c r="F10576" s="386"/>
      <c r="G10576" s="73"/>
      <c r="H10576" s="169"/>
      <c r="I10576" s="287"/>
      <c r="J10576" s="285"/>
      <c r="K10576" s="73"/>
      <c r="L10576" s="21"/>
      <c r="M10576" s="21"/>
      <c r="N10576" s="21"/>
      <c r="O10576" s="23"/>
    </row>
    <row r="10577" ht="15.75" customHeight="1">
      <c r="B10577" s="73"/>
      <c r="C10577" s="351">
        <v>384.0</v>
      </c>
      <c r="D10577" s="130">
        <v>45742.0</v>
      </c>
      <c r="E10577" s="73" t="s">
        <v>10942</v>
      </c>
      <c r="F10577" s="386"/>
      <c r="G10577" s="73" t="s">
        <v>12554</v>
      </c>
      <c r="H10577" s="169"/>
      <c r="I10577" s="287"/>
      <c r="J10577" s="285"/>
      <c r="K10577" s="73"/>
      <c r="L10577" s="21"/>
      <c r="M10577" s="21"/>
      <c r="N10577" s="21"/>
      <c r="O10577" s="23"/>
    </row>
    <row r="10578" ht="15.75" customHeight="1">
      <c r="B10578" s="192" t="s">
        <v>7852</v>
      </c>
      <c r="C10578" s="351">
        <v>385.0</v>
      </c>
      <c r="D10578" s="130">
        <v>45743.0</v>
      </c>
      <c r="E10578" s="73" t="s">
        <v>12555</v>
      </c>
      <c r="F10578" s="386" t="s">
        <v>12556</v>
      </c>
      <c r="G10578" s="306" t="s">
        <v>2751</v>
      </c>
      <c r="H10578" s="169"/>
      <c r="I10578" s="287"/>
      <c r="J10578" s="405" t="s">
        <v>12317</v>
      </c>
      <c r="K10578" s="73" t="s">
        <v>12444</v>
      </c>
      <c r="L10578" s="21"/>
      <c r="M10578" s="21"/>
      <c r="N10578" s="21"/>
      <c r="O10578" s="23"/>
    </row>
    <row r="10579" ht="15.75" customHeight="1">
      <c r="B10579" s="192" t="s">
        <v>7852</v>
      </c>
      <c r="C10579" s="351">
        <v>386.0</v>
      </c>
      <c r="D10579" s="130">
        <v>45743.0</v>
      </c>
      <c r="E10579" s="73" t="s">
        <v>12433</v>
      </c>
      <c r="F10579" s="386" t="s">
        <v>12434</v>
      </c>
      <c r="G10579" s="306" t="s">
        <v>2751</v>
      </c>
      <c r="H10579" s="169"/>
      <c r="I10579" s="287"/>
      <c r="J10579" s="285" t="s">
        <v>12557</v>
      </c>
      <c r="K10579" s="73" t="s">
        <v>12558</v>
      </c>
      <c r="L10579" s="21"/>
      <c r="M10579" s="21"/>
      <c r="N10579" s="21"/>
      <c r="O10579" s="23"/>
    </row>
    <row r="10580" ht="15.75" customHeight="1">
      <c r="B10580" s="192" t="s">
        <v>7852</v>
      </c>
      <c r="C10580" s="351">
        <v>387.0</v>
      </c>
      <c r="D10580" s="130">
        <v>45743.0</v>
      </c>
      <c r="E10580" s="73" t="s">
        <v>8957</v>
      </c>
      <c r="F10580" s="386" t="s">
        <v>12352</v>
      </c>
      <c r="G10580" s="306" t="s">
        <v>2751</v>
      </c>
      <c r="H10580" s="169"/>
      <c r="I10580" s="287"/>
      <c r="J10580" s="285" t="s">
        <v>12461</v>
      </c>
      <c r="K10580" s="73" t="s">
        <v>12534</v>
      </c>
      <c r="L10580" s="21"/>
      <c r="M10580" s="21"/>
      <c r="N10580" s="21"/>
      <c r="O10580" s="23"/>
    </row>
    <row r="10581" ht="15.75" customHeight="1">
      <c r="B10581" s="192" t="s">
        <v>7852</v>
      </c>
      <c r="C10581" s="351">
        <v>388.0</v>
      </c>
      <c r="D10581" s="130">
        <v>45743.0</v>
      </c>
      <c r="E10581" s="73" t="s">
        <v>12426</v>
      </c>
      <c r="F10581" s="386" t="s">
        <v>12427</v>
      </c>
      <c r="G10581" s="306" t="s">
        <v>2751</v>
      </c>
      <c r="H10581" s="389"/>
      <c r="I10581" s="287"/>
      <c r="J10581" s="285" t="s">
        <v>12402</v>
      </c>
      <c r="K10581" s="73" t="s">
        <v>12314</v>
      </c>
      <c r="L10581" s="21"/>
      <c r="M10581" s="21"/>
      <c r="N10581" s="21"/>
      <c r="O10581" s="23"/>
    </row>
    <row r="10582" ht="15.75" customHeight="1">
      <c r="B10582" s="192" t="s">
        <v>7852</v>
      </c>
      <c r="C10582" s="351">
        <v>389.0</v>
      </c>
      <c r="D10582" s="130">
        <v>45743.0</v>
      </c>
      <c r="E10582" s="73" t="s">
        <v>12293</v>
      </c>
      <c r="F10582" s="386" t="s">
        <v>12294</v>
      </c>
      <c r="G10582" s="306" t="s">
        <v>2751</v>
      </c>
      <c r="H10582" s="169"/>
      <c r="I10582" s="287"/>
      <c r="J10582" s="285" t="s">
        <v>12471</v>
      </c>
      <c r="K10582" s="73" t="s">
        <v>12457</v>
      </c>
      <c r="L10582" s="21"/>
      <c r="M10582" s="21"/>
      <c r="N10582" s="21"/>
      <c r="O10582" s="23"/>
    </row>
    <row r="10583" ht="15.75" customHeight="1">
      <c r="B10583" s="192" t="s">
        <v>7852</v>
      </c>
      <c r="C10583" s="351">
        <v>390.0</v>
      </c>
      <c r="D10583" s="130">
        <v>45743.0</v>
      </c>
      <c r="E10583" s="73" t="s">
        <v>3334</v>
      </c>
      <c r="F10583" s="386" t="s">
        <v>3335</v>
      </c>
      <c r="G10583" s="306" t="s">
        <v>2751</v>
      </c>
      <c r="H10583" s="169"/>
      <c r="I10583" s="287"/>
      <c r="J10583" s="285" t="s">
        <v>12301</v>
      </c>
      <c r="K10583" s="73" t="s">
        <v>12312</v>
      </c>
      <c r="L10583" s="21"/>
      <c r="M10583" s="21"/>
      <c r="N10583" s="21"/>
      <c r="O10583" s="23"/>
    </row>
    <row r="10584" ht="15.75" customHeight="1">
      <c r="B10584" s="192" t="s">
        <v>7852</v>
      </c>
      <c r="C10584" s="351">
        <v>391.0</v>
      </c>
      <c r="D10584" s="130">
        <v>45743.0</v>
      </c>
      <c r="E10584" s="73" t="s">
        <v>9930</v>
      </c>
      <c r="F10584" s="386" t="s">
        <v>12559</v>
      </c>
      <c r="G10584" s="306" t="s">
        <v>2751</v>
      </c>
      <c r="H10584" s="169"/>
      <c r="I10584" s="287"/>
      <c r="J10584" s="285" t="s">
        <v>12314</v>
      </c>
      <c r="K10584" s="73" t="s">
        <v>12560</v>
      </c>
      <c r="L10584" s="21"/>
      <c r="M10584" s="21"/>
      <c r="N10584" s="21"/>
      <c r="O10584" s="23"/>
    </row>
    <row r="10585" ht="15.75" customHeight="1">
      <c r="B10585" s="192" t="s">
        <v>7852</v>
      </c>
      <c r="C10585" s="351">
        <v>392.0</v>
      </c>
      <c r="D10585" s="130">
        <v>45743.0</v>
      </c>
      <c r="E10585" s="73" t="s">
        <v>12088</v>
      </c>
      <c r="F10585" s="386" t="s">
        <v>12089</v>
      </c>
      <c r="G10585" s="306" t="s">
        <v>2751</v>
      </c>
      <c r="H10585" s="169"/>
      <c r="I10585" s="287"/>
      <c r="J10585" s="285" t="s">
        <v>12396</v>
      </c>
      <c r="K10585" s="73" t="s">
        <v>12466</v>
      </c>
      <c r="L10585" s="21"/>
      <c r="M10585" s="21"/>
      <c r="N10585" s="21"/>
      <c r="O10585" s="23"/>
    </row>
    <row r="10586" ht="15.75" customHeight="1">
      <c r="B10586" s="192" t="s">
        <v>7852</v>
      </c>
      <c r="C10586" s="351">
        <v>393.0</v>
      </c>
      <c r="D10586" s="130">
        <v>45744.0</v>
      </c>
      <c r="E10586" s="73" t="s">
        <v>985</v>
      </c>
      <c r="F10586" s="386" t="s">
        <v>10834</v>
      </c>
      <c r="G10586" s="73" t="s">
        <v>1593</v>
      </c>
      <c r="H10586" s="253">
        <v>45757.0</v>
      </c>
      <c r="I10586" s="287"/>
      <c r="J10586" s="285"/>
      <c r="K10586" s="73"/>
      <c r="L10586" s="21"/>
      <c r="M10586" s="21"/>
      <c r="N10586" s="21"/>
      <c r="O10586" s="23"/>
    </row>
    <row r="10587" ht="15.75" customHeight="1">
      <c r="B10587" s="192" t="s">
        <v>7852</v>
      </c>
      <c r="C10587" s="351">
        <v>394.0</v>
      </c>
      <c r="D10587" s="130">
        <v>45744.0</v>
      </c>
      <c r="E10587" s="73" t="s">
        <v>12561</v>
      </c>
      <c r="F10587" s="386" t="s">
        <v>12366</v>
      </c>
      <c r="G10587" s="73" t="s">
        <v>2923</v>
      </c>
      <c r="H10587" s="169"/>
      <c r="I10587" s="287"/>
      <c r="J10587" s="285"/>
      <c r="K10587" s="73"/>
      <c r="L10587" s="21"/>
      <c r="M10587" s="21"/>
      <c r="N10587" s="21"/>
      <c r="O10587" s="23"/>
    </row>
    <row r="10588" ht="15.75" customHeight="1">
      <c r="B10588" s="192" t="s">
        <v>7852</v>
      </c>
      <c r="C10588" s="351">
        <v>395.0</v>
      </c>
      <c r="D10588" s="130">
        <v>45744.0</v>
      </c>
      <c r="E10588" s="73" t="s">
        <v>11609</v>
      </c>
      <c r="F10588" s="386" t="s">
        <v>11683</v>
      </c>
      <c r="G10588" s="73" t="s">
        <v>2923</v>
      </c>
      <c r="H10588" s="169"/>
      <c r="I10588" s="287"/>
      <c r="J10588" s="285"/>
      <c r="K10588" s="73"/>
      <c r="L10588" s="21"/>
      <c r="M10588" s="21"/>
      <c r="N10588" s="21"/>
      <c r="O10588" s="23"/>
    </row>
    <row r="10589" ht="15.75" customHeight="1">
      <c r="B10589" s="192" t="s">
        <v>7852</v>
      </c>
      <c r="C10589" s="351">
        <v>396.0</v>
      </c>
      <c r="D10589" s="130">
        <v>45744.0</v>
      </c>
      <c r="E10589" s="73" t="s">
        <v>9536</v>
      </c>
      <c r="F10589" s="386" t="s">
        <v>9537</v>
      </c>
      <c r="G10589" s="73" t="s">
        <v>2253</v>
      </c>
      <c r="H10589" s="169" t="s">
        <v>11691</v>
      </c>
      <c r="I10589" s="287"/>
      <c r="J10589" s="285"/>
      <c r="K10589" s="73"/>
      <c r="L10589" s="21"/>
      <c r="M10589" s="21"/>
      <c r="N10589" s="21"/>
      <c r="O10589" s="23"/>
    </row>
    <row r="10590" ht="15.75" customHeight="1">
      <c r="B10590" s="192" t="s">
        <v>7852</v>
      </c>
      <c r="C10590" s="351">
        <v>397.0</v>
      </c>
      <c r="D10590" s="130">
        <v>45744.0</v>
      </c>
      <c r="E10590" s="73" t="s">
        <v>8700</v>
      </c>
      <c r="F10590" s="386" t="s">
        <v>8809</v>
      </c>
      <c r="G10590" s="73" t="s">
        <v>2253</v>
      </c>
      <c r="H10590" s="169" t="s">
        <v>11990</v>
      </c>
      <c r="I10590" s="169"/>
      <c r="J10590" s="285"/>
      <c r="K10590" s="73"/>
      <c r="L10590" s="21"/>
      <c r="M10590" s="21"/>
      <c r="N10590" s="21"/>
      <c r="O10590" s="23"/>
    </row>
    <row r="10591" ht="15.75" customHeight="1">
      <c r="B10591" s="192" t="s">
        <v>7852</v>
      </c>
      <c r="C10591" s="351">
        <v>398.0</v>
      </c>
      <c r="D10591" s="130">
        <v>45744.0</v>
      </c>
      <c r="E10591" s="73" t="s">
        <v>6800</v>
      </c>
      <c r="F10591" s="386" t="s">
        <v>9503</v>
      </c>
      <c r="G10591" s="73" t="s">
        <v>2253</v>
      </c>
      <c r="H10591" s="169" t="s">
        <v>11954</v>
      </c>
      <c r="I10591" s="287"/>
      <c r="J10591" s="285"/>
      <c r="K10591" s="73"/>
      <c r="L10591" s="21"/>
      <c r="M10591" s="21"/>
      <c r="N10591" s="21"/>
      <c r="O10591" s="23"/>
    </row>
    <row r="10592" ht="15.75" customHeight="1">
      <c r="B10592" s="192" t="s">
        <v>7852</v>
      </c>
      <c r="C10592" s="351">
        <v>399.0</v>
      </c>
      <c r="D10592" s="130">
        <v>45744.0</v>
      </c>
      <c r="E10592" s="73" t="s">
        <v>11144</v>
      </c>
      <c r="F10592" s="386" t="s">
        <v>11145</v>
      </c>
      <c r="G10592" s="73" t="s">
        <v>2253</v>
      </c>
      <c r="H10592" s="169" t="s">
        <v>11993</v>
      </c>
      <c r="I10592" s="287"/>
      <c r="J10592" s="285"/>
      <c r="K10592" s="73"/>
      <c r="L10592" s="21"/>
      <c r="M10592" s="21"/>
      <c r="N10592" s="21"/>
      <c r="O10592" s="23"/>
    </row>
    <row r="10593" ht="15.75" customHeight="1">
      <c r="B10593" s="192" t="s">
        <v>7852</v>
      </c>
      <c r="C10593" s="351">
        <v>400.0</v>
      </c>
      <c r="D10593" s="130">
        <v>45744.0</v>
      </c>
      <c r="E10593" s="73" t="s">
        <v>9226</v>
      </c>
      <c r="F10593" s="386" t="s">
        <v>9664</v>
      </c>
      <c r="G10593" s="73" t="s">
        <v>2253</v>
      </c>
      <c r="H10593" s="169" t="s">
        <v>11954</v>
      </c>
      <c r="I10593" s="287"/>
      <c r="J10593" s="285"/>
      <c r="K10593" s="73"/>
      <c r="L10593" s="21"/>
      <c r="M10593" s="21"/>
      <c r="N10593" s="21"/>
      <c r="O10593" s="23"/>
    </row>
    <row r="10594" ht="15.75" customHeight="1">
      <c r="B10594" s="192" t="s">
        <v>7852</v>
      </c>
      <c r="C10594" s="351">
        <v>401.0</v>
      </c>
      <c r="D10594" s="130">
        <v>45744.0</v>
      </c>
      <c r="E10594" s="73" t="s">
        <v>11636</v>
      </c>
      <c r="F10594" s="386" t="s">
        <v>10277</v>
      </c>
      <c r="G10594" s="73" t="s">
        <v>2253</v>
      </c>
      <c r="H10594" s="169" t="s">
        <v>12047</v>
      </c>
      <c r="I10594" s="287"/>
      <c r="J10594" s="285"/>
      <c r="K10594" s="73"/>
      <c r="L10594" s="21"/>
      <c r="M10594" s="21"/>
      <c r="N10594" s="21"/>
      <c r="O10594" s="23"/>
    </row>
    <row r="10595" ht="15.75" customHeight="1">
      <c r="B10595" s="192" t="s">
        <v>7852</v>
      </c>
      <c r="C10595" s="351">
        <v>402.0</v>
      </c>
      <c r="D10595" s="130">
        <v>45744.0</v>
      </c>
      <c r="E10595" s="73" t="s">
        <v>8477</v>
      </c>
      <c r="F10595" s="386" t="s">
        <v>10211</v>
      </c>
      <c r="G10595" s="73" t="s">
        <v>2253</v>
      </c>
      <c r="H10595" s="169" t="s">
        <v>11833</v>
      </c>
      <c r="I10595" s="287"/>
      <c r="J10595" s="285"/>
      <c r="K10595" s="73"/>
      <c r="L10595" s="21"/>
      <c r="M10595" s="21"/>
      <c r="N10595" s="21"/>
      <c r="O10595" s="23"/>
    </row>
    <row r="10596" ht="15.75" customHeight="1">
      <c r="B10596" s="192" t="s">
        <v>7852</v>
      </c>
      <c r="C10596" s="351">
        <v>403.0</v>
      </c>
      <c r="D10596" s="130">
        <v>45744.0</v>
      </c>
      <c r="E10596" s="73" t="s">
        <v>3769</v>
      </c>
      <c r="F10596" s="386" t="s">
        <v>3770</v>
      </c>
      <c r="G10596" s="73" t="s">
        <v>2253</v>
      </c>
      <c r="H10596" s="169" t="s">
        <v>7927</v>
      </c>
      <c r="I10596" s="287"/>
      <c r="J10596" s="285"/>
      <c r="K10596" s="73"/>
      <c r="L10596" s="21"/>
      <c r="M10596" s="21"/>
      <c r="N10596" s="21"/>
      <c r="O10596" s="23"/>
    </row>
    <row r="10597" ht="15.75" customHeight="1">
      <c r="B10597" s="73"/>
      <c r="C10597" s="351">
        <v>404.0</v>
      </c>
      <c r="D10597" s="130">
        <v>45747.0</v>
      </c>
      <c r="E10597" s="73" t="s">
        <v>2149</v>
      </c>
      <c r="F10597" s="386" t="s">
        <v>11306</v>
      </c>
      <c r="G10597" s="73" t="s">
        <v>131</v>
      </c>
      <c r="H10597" s="169"/>
      <c r="I10597" s="287"/>
      <c r="J10597" s="285"/>
      <c r="K10597" s="73"/>
      <c r="L10597" s="21"/>
      <c r="M10597" s="21"/>
      <c r="N10597" s="21"/>
      <c r="O10597" s="23"/>
    </row>
    <row r="10598" ht="15.75" customHeight="1">
      <c r="B10598" s="73"/>
      <c r="C10598" s="351">
        <v>405.0</v>
      </c>
      <c r="D10598" s="130">
        <v>45747.0</v>
      </c>
      <c r="E10598" s="73" t="s">
        <v>1800</v>
      </c>
      <c r="F10598" s="386" t="s">
        <v>12538</v>
      </c>
      <c r="G10598" s="73" t="s">
        <v>131</v>
      </c>
      <c r="H10598" s="169"/>
      <c r="I10598" s="287"/>
      <c r="J10598" s="285"/>
      <c r="K10598" s="73"/>
      <c r="L10598" s="21"/>
      <c r="M10598" s="21"/>
      <c r="N10598" s="21"/>
      <c r="O10598" s="23"/>
    </row>
    <row r="10599" ht="15.75" customHeight="1">
      <c r="B10599" s="73"/>
      <c r="C10599" s="351">
        <v>406.0</v>
      </c>
      <c r="D10599" s="130">
        <v>45747.0</v>
      </c>
      <c r="E10599" s="73" t="s">
        <v>8336</v>
      </c>
      <c r="F10599" s="386" t="s">
        <v>12197</v>
      </c>
      <c r="G10599" s="73" t="s">
        <v>9058</v>
      </c>
      <c r="H10599" s="169"/>
      <c r="I10599" s="287"/>
      <c r="J10599" s="285"/>
      <c r="K10599" s="73"/>
      <c r="L10599" s="21"/>
      <c r="M10599" s="21"/>
      <c r="N10599" s="21"/>
      <c r="O10599" s="23"/>
    </row>
    <row r="10600" ht="15.75" customHeight="1">
      <c r="B10600" s="192" t="s">
        <v>7852</v>
      </c>
      <c r="C10600" s="351">
        <v>407.0</v>
      </c>
      <c r="D10600" s="130">
        <v>45747.0</v>
      </c>
      <c r="E10600" s="73" t="s">
        <v>8878</v>
      </c>
      <c r="F10600" s="386" t="s">
        <v>10331</v>
      </c>
      <c r="G10600" s="73" t="s">
        <v>8629</v>
      </c>
      <c r="H10600" s="169"/>
      <c r="I10600" s="287"/>
      <c r="J10600" s="285"/>
      <c r="K10600" s="73"/>
      <c r="L10600" s="21"/>
      <c r="M10600" s="21"/>
      <c r="N10600" s="21"/>
      <c r="O10600" s="23"/>
    </row>
    <row r="10601" ht="15.75" customHeight="1">
      <c r="B10601" s="192" t="s">
        <v>7852</v>
      </c>
      <c r="C10601" s="351">
        <v>408.0</v>
      </c>
      <c r="D10601" s="130">
        <v>45747.0</v>
      </c>
      <c r="E10601" s="73" t="s">
        <v>10846</v>
      </c>
      <c r="F10601" s="386" t="s">
        <v>10847</v>
      </c>
      <c r="G10601" s="73" t="s">
        <v>8629</v>
      </c>
      <c r="H10601" s="268"/>
      <c r="I10601" s="287"/>
      <c r="J10601" s="285"/>
      <c r="K10601" s="73"/>
      <c r="L10601" s="21"/>
      <c r="M10601" s="21"/>
      <c r="N10601" s="21"/>
      <c r="O10601" s="23"/>
    </row>
    <row r="10602" ht="15.75" customHeight="1">
      <c r="B10602" s="73"/>
      <c r="C10602" s="351">
        <v>409.0</v>
      </c>
      <c r="D10602" s="130">
        <v>45748.0</v>
      </c>
      <c r="E10602" s="73" t="s">
        <v>9977</v>
      </c>
      <c r="F10602" s="386" t="s">
        <v>9978</v>
      </c>
      <c r="G10602" s="73" t="s">
        <v>131</v>
      </c>
      <c r="H10602" s="294"/>
      <c r="I10602" s="287"/>
      <c r="J10602" s="285"/>
      <c r="K10602" s="73"/>
      <c r="L10602" s="21"/>
      <c r="M10602" s="21"/>
      <c r="N10602" s="21"/>
      <c r="O10602" s="23"/>
    </row>
    <row r="10603" ht="15.75" customHeight="1">
      <c r="B10603" s="192" t="s">
        <v>7852</v>
      </c>
      <c r="C10603" s="351">
        <v>410.0</v>
      </c>
      <c r="D10603" s="130">
        <v>45748.0</v>
      </c>
      <c r="E10603" s="73" t="s">
        <v>10139</v>
      </c>
      <c r="F10603" s="386" t="s">
        <v>7396</v>
      </c>
      <c r="G10603" s="73" t="s">
        <v>2923</v>
      </c>
      <c r="H10603" s="294" t="s">
        <v>12562</v>
      </c>
      <c r="I10603" s="287"/>
      <c r="J10603" s="285"/>
      <c r="K10603" s="73"/>
      <c r="L10603" s="21"/>
      <c r="M10603" s="21"/>
      <c r="N10603" s="21"/>
      <c r="O10603" s="23"/>
    </row>
    <row r="10604" ht="15.75" customHeight="1">
      <c r="B10604" s="192" t="s">
        <v>7852</v>
      </c>
      <c r="C10604" s="351">
        <v>411.0</v>
      </c>
      <c r="D10604" s="130">
        <v>45751.0</v>
      </c>
      <c r="E10604" s="73" t="s">
        <v>6839</v>
      </c>
      <c r="F10604" s="386" t="s">
        <v>4982</v>
      </c>
      <c r="G10604" s="73" t="s">
        <v>12515</v>
      </c>
      <c r="H10604" s="169"/>
      <c r="I10604" s="287"/>
      <c r="J10604" s="285"/>
      <c r="K10604" s="73"/>
      <c r="L10604" s="21"/>
      <c r="M10604" s="21"/>
      <c r="N10604" s="21"/>
      <c r="O10604" s="23"/>
    </row>
    <row r="10605" ht="15.75" customHeight="1">
      <c r="B10605" s="192" t="s">
        <v>7852</v>
      </c>
      <c r="C10605" s="351">
        <v>412.0</v>
      </c>
      <c r="D10605" s="130">
        <v>45751.0</v>
      </c>
      <c r="E10605" s="73" t="s">
        <v>10858</v>
      </c>
      <c r="F10605" s="386" t="s">
        <v>11623</v>
      </c>
      <c r="G10605" s="73" t="s">
        <v>2923</v>
      </c>
      <c r="H10605" s="169"/>
      <c r="I10605" s="287"/>
      <c r="J10605" s="285"/>
      <c r="K10605" s="73"/>
      <c r="L10605" s="21"/>
      <c r="M10605" s="21"/>
      <c r="N10605" s="21"/>
      <c r="O10605" s="23"/>
    </row>
    <row r="10606" ht="15.75" customHeight="1">
      <c r="B10606" s="192" t="s">
        <v>7852</v>
      </c>
      <c r="C10606" s="351">
        <v>413.0</v>
      </c>
      <c r="D10606" s="130">
        <v>45751.0</v>
      </c>
      <c r="E10606" s="73" t="s">
        <v>11884</v>
      </c>
      <c r="F10606" s="386" t="s">
        <v>11827</v>
      </c>
      <c r="G10606" s="73" t="s">
        <v>2923</v>
      </c>
      <c r="H10606" s="169"/>
      <c r="I10606" s="287"/>
      <c r="J10606" s="285"/>
      <c r="K10606" s="73"/>
      <c r="L10606" s="21"/>
      <c r="M10606" s="21"/>
      <c r="N10606" s="21"/>
      <c r="O10606" s="23"/>
    </row>
    <row r="10607" ht="15.75" customHeight="1">
      <c r="B10607" s="192" t="s">
        <v>7852</v>
      </c>
      <c r="C10607" s="351">
        <v>414.0</v>
      </c>
      <c r="D10607" s="130">
        <v>45751.0</v>
      </c>
      <c r="E10607" s="73" t="s">
        <v>2651</v>
      </c>
      <c r="F10607" s="386" t="s">
        <v>12346</v>
      </c>
      <c r="G10607" s="306" t="s">
        <v>2751</v>
      </c>
      <c r="H10607" s="169"/>
      <c r="I10607" s="287"/>
      <c r="J10607" s="285"/>
      <c r="K10607" s="73"/>
      <c r="L10607" s="21"/>
      <c r="M10607" s="21"/>
      <c r="N10607" s="21"/>
      <c r="O10607" s="23"/>
    </row>
    <row r="10608" ht="15.75" customHeight="1">
      <c r="B10608" s="192" t="s">
        <v>7852</v>
      </c>
      <c r="C10608" s="351">
        <v>415.0</v>
      </c>
      <c r="D10608" s="130">
        <v>45754.0</v>
      </c>
      <c r="E10608" s="73" t="s">
        <v>6098</v>
      </c>
      <c r="F10608" s="386" t="s">
        <v>6099</v>
      </c>
      <c r="G10608" s="306" t="s">
        <v>2751</v>
      </c>
      <c r="H10608" s="169"/>
      <c r="I10608" s="287"/>
      <c r="J10608" s="285"/>
      <c r="K10608" s="73"/>
      <c r="L10608" s="21"/>
      <c r="M10608" s="21"/>
      <c r="N10608" s="21"/>
      <c r="O10608" s="23"/>
    </row>
    <row r="10609" ht="15.75" customHeight="1">
      <c r="B10609" s="192" t="s">
        <v>7852</v>
      </c>
      <c r="C10609" s="351">
        <v>416.0</v>
      </c>
      <c r="D10609" s="130">
        <v>45754.0</v>
      </c>
      <c r="E10609" s="73" t="s">
        <v>8385</v>
      </c>
      <c r="F10609" s="386" t="s">
        <v>8386</v>
      </c>
      <c r="G10609" s="73" t="s">
        <v>2923</v>
      </c>
      <c r="H10609" s="169" t="s">
        <v>12071</v>
      </c>
      <c r="I10609" s="287"/>
      <c r="J10609" s="285"/>
      <c r="K10609" s="73"/>
      <c r="L10609" s="21"/>
      <c r="M10609" s="21"/>
      <c r="N10609" s="21"/>
      <c r="O10609" s="23"/>
    </row>
    <row r="10610" ht="15.75" customHeight="1">
      <c r="B10610" s="192" t="s">
        <v>7852</v>
      </c>
      <c r="C10610" s="351">
        <v>417.0</v>
      </c>
      <c r="D10610" s="130">
        <v>45754.0</v>
      </c>
      <c r="E10610" s="73" t="s">
        <v>9031</v>
      </c>
      <c r="F10610" s="386" t="s">
        <v>9032</v>
      </c>
      <c r="G10610" s="306" t="s">
        <v>2751</v>
      </c>
      <c r="H10610" s="169" t="s">
        <v>12563</v>
      </c>
      <c r="I10610" s="287"/>
      <c r="J10610" s="285"/>
      <c r="K10610" s="73"/>
      <c r="L10610" s="21"/>
      <c r="M10610" s="21"/>
      <c r="N10610" s="21"/>
      <c r="O10610" s="23"/>
    </row>
    <row r="10611" ht="15.75" customHeight="1">
      <c r="B10611" s="192" t="s">
        <v>7852</v>
      </c>
      <c r="C10611" s="351">
        <v>418.0</v>
      </c>
      <c r="D10611" s="130">
        <v>45754.0</v>
      </c>
      <c r="E10611" s="73" t="s">
        <v>12564</v>
      </c>
      <c r="F10611" s="386" t="s">
        <v>12565</v>
      </c>
      <c r="G10611" s="73" t="s">
        <v>761</v>
      </c>
      <c r="H10611" s="169" t="s">
        <v>12566</v>
      </c>
      <c r="I10611" s="287"/>
      <c r="J10611" s="285"/>
      <c r="K10611" s="73"/>
      <c r="L10611" s="21"/>
      <c r="M10611" s="21"/>
      <c r="N10611" s="21"/>
      <c r="O10611" s="23"/>
    </row>
    <row r="10612" ht="15.75" customHeight="1">
      <c r="B10612" s="192" t="s">
        <v>7852</v>
      </c>
      <c r="C10612" s="351">
        <v>419.0</v>
      </c>
      <c r="D10612" s="130">
        <v>45754.0</v>
      </c>
      <c r="E10612" s="73" t="s">
        <v>12567</v>
      </c>
      <c r="F10612" s="386" t="s">
        <v>12568</v>
      </c>
      <c r="G10612" s="73" t="s">
        <v>761</v>
      </c>
      <c r="H10612" s="169" t="s">
        <v>6475</v>
      </c>
      <c r="I10612" s="287"/>
      <c r="J10612" s="285"/>
      <c r="K10612" s="73"/>
      <c r="L10612" s="21"/>
      <c r="M10612" s="21"/>
      <c r="N10612" s="21"/>
      <c r="O10612" s="23"/>
    </row>
    <row r="10613" ht="15.75" customHeight="1">
      <c r="B10613" s="192" t="s">
        <v>7852</v>
      </c>
      <c r="C10613" s="351">
        <v>420.0</v>
      </c>
      <c r="D10613" s="130">
        <v>45754.0</v>
      </c>
      <c r="E10613" s="73" t="s">
        <v>11131</v>
      </c>
      <c r="F10613" s="386" t="s">
        <v>12569</v>
      </c>
      <c r="G10613" s="73" t="s">
        <v>761</v>
      </c>
      <c r="H10613" s="169" t="s">
        <v>4966</v>
      </c>
      <c r="I10613" s="287"/>
      <c r="J10613" s="285"/>
      <c r="K10613" s="73"/>
      <c r="L10613" s="21"/>
      <c r="M10613" s="21"/>
      <c r="N10613" s="21"/>
      <c r="O10613" s="23"/>
    </row>
    <row r="10614" ht="15.75" customHeight="1">
      <c r="B10614" s="192" t="s">
        <v>7852</v>
      </c>
      <c r="C10614" s="351">
        <v>421.0</v>
      </c>
      <c r="D10614" s="130">
        <v>45754.0</v>
      </c>
      <c r="E10614" s="73" t="s">
        <v>3677</v>
      </c>
      <c r="F10614" s="386" t="s">
        <v>12570</v>
      </c>
      <c r="G10614" s="73" t="s">
        <v>761</v>
      </c>
      <c r="H10614" s="169" t="s">
        <v>4966</v>
      </c>
      <c r="I10614" s="287"/>
      <c r="J10614" s="285"/>
      <c r="K10614" s="73"/>
      <c r="L10614" s="21"/>
      <c r="M10614" s="21"/>
      <c r="N10614" s="21"/>
      <c r="O10614" s="23"/>
    </row>
    <row r="10615" ht="15.75" customHeight="1">
      <c r="B10615" s="192" t="s">
        <v>7852</v>
      </c>
      <c r="C10615" s="351">
        <v>422.0</v>
      </c>
      <c r="D10615" s="130">
        <v>45755.0</v>
      </c>
      <c r="E10615" s="73" t="s">
        <v>12571</v>
      </c>
      <c r="F10615" s="386" t="s">
        <v>2979</v>
      </c>
      <c r="G10615" s="73" t="s">
        <v>761</v>
      </c>
      <c r="H10615" s="169" t="s">
        <v>4966</v>
      </c>
      <c r="I10615" s="287" t="s">
        <v>12572</v>
      </c>
      <c r="J10615" s="285"/>
      <c r="K10615" s="73"/>
      <c r="L10615" s="21"/>
      <c r="M10615" s="21"/>
      <c r="N10615" s="21"/>
      <c r="O10615" s="23"/>
    </row>
    <row r="10616" ht="15.75" customHeight="1">
      <c r="B10616" s="192" t="s">
        <v>7852</v>
      </c>
      <c r="C10616" s="351">
        <v>423.0</v>
      </c>
      <c r="D10616" s="130">
        <v>45755.0</v>
      </c>
      <c r="E10616" s="73" t="s">
        <v>10846</v>
      </c>
      <c r="F10616" s="386" t="s">
        <v>10847</v>
      </c>
      <c r="G10616" s="73" t="s">
        <v>131</v>
      </c>
      <c r="H10616" s="169"/>
      <c r="I10616" s="287"/>
      <c r="J10616" s="285"/>
      <c r="K10616" s="73"/>
      <c r="L10616" s="21"/>
      <c r="M10616" s="21"/>
      <c r="N10616" s="21"/>
      <c r="O10616" s="23"/>
    </row>
    <row r="10617" ht="15.75" customHeight="1">
      <c r="B10617" s="192" t="s">
        <v>7852</v>
      </c>
      <c r="C10617" s="351">
        <v>424.0</v>
      </c>
      <c r="D10617" s="130">
        <v>45755.0</v>
      </c>
      <c r="E10617" s="73" t="s">
        <v>2265</v>
      </c>
      <c r="F10617" s="386" t="s">
        <v>12076</v>
      </c>
      <c r="G10617" s="306" t="s">
        <v>12573</v>
      </c>
      <c r="H10617" s="291" t="s">
        <v>12563</v>
      </c>
      <c r="I10617" s="287"/>
      <c r="J10617" s="285"/>
      <c r="K10617" s="73"/>
      <c r="L10617" s="21"/>
      <c r="M10617" s="21"/>
      <c r="N10617" s="21"/>
      <c r="O10617" s="23"/>
    </row>
    <row r="10618" ht="15.75" customHeight="1">
      <c r="B10618" s="192" t="s">
        <v>7852</v>
      </c>
      <c r="C10618" s="351">
        <v>425.0</v>
      </c>
      <c r="D10618" s="130">
        <v>45756.0</v>
      </c>
      <c r="E10618" s="73" t="s">
        <v>4531</v>
      </c>
      <c r="F10618" s="386" t="s">
        <v>8443</v>
      </c>
      <c r="G10618" s="285" t="s">
        <v>2253</v>
      </c>
      <c r="H10618" s="169" t="s">
        <v>12488</v>
      </c>
      <c r="I10618" s="406"/>
      <c r="J10618" s="285"/>
      <c r="K10618" s="73"/>
      <c r="L10618" s="21"/>
      <c r="M10618" s="21"/>
      <c r="N10618" s="21"/>
      <c r="O10618" s="23"/>
    </row>
    <row r="10619" ht="15.75" customHeight="1">
      <c r="B10619" s="192" t="s">
        <v>7852</v>
      </c>
      <c r="C10619" s="351">
        <v>426.0</v>
      </c>
      <c r="D10619" s="130">
        <v>45756.0</v>
      </c>
      <c r="E10619" s="73" t="s">
        <v>7035</v>
      </c>
      <c r="F10619" s="386" t="s">
        <v>7418</v>
      </c>
      <c r="G10619" s="73" t="s">
        <v>2253</v>
      </c>
      <c r="H10619" s="283" t="s">
        <v>12047</v>
      </c>
      <c r="I10619" s="287"/>
      <c r="J10619" s="285"/>
      <c r="K10619" s="73"/>
      <c r="L10619" s="21"/>
      <c r="M10619" s="21"/>
      <c r="N10619" s="21"/>
      <c r="O10619" s="23"/>
    </row>
    <row r="10620" ht="15.75" customHeight="1">
      <c r="B10620" s="192" t="s">
        <v>7852</v>
      </c>
      <c r="C10620" s="351">
        <v>427.0</v>
      </c>
      <c r="D10620" s="130">
        <v>45756.0</v>
      </c>
      <c r="E10620" s="73" t="s">
        <v>10804</v>
      </c>
      <c r="F10620" s="386" t="s">
        <v>9543</v>
      </c>
      <c r="G10620" s="73" t="s">
        <v>8629</v>
      </c>
      <c r="H10620" s="169"/>
      <c r="I10620" s="287"/>
      <c r="J10620" s="285"/>
      <c r="K10620" s="73"/>
      <c r="L10620" s="21"/>
      <c r="M10620" s="21"/>
      <c r="N10620" s="21"/>
      <c r="O10620" s="23"/>
    </row>
    <row r="10621" ht="15.75" customHeight="1">
      <c r="B10621" s="192" t="s">
        <v>7852</v>
      </c>
      <c r="C10621" s="351">
        <v>428.0</v>
      </c>
      <c r="D10621" s="130">
        <v>45756.0</v>
      </c>
      <c r="E10621" s="73" t="s">
        <v>11602</v>
      </c>
      <c r="F10621" s="386" t="s">
        <v>11603</v>
      </c>
      <c r="G10621" s="73" t="s">
        <v>8629</v>
      </c>
      <c r="H10621" s="169"/>
      <c r="I10621" s="287"/>
      <c r="J10621" s="285"/>
      <c r="K10621" s="73"/>
      <c r="L10621" s="21"/>
      <c r="M10621" s="21"/>
      <c r="N10621" s="21"/>
      <c r="O10621" s="23"/>
    </row>
    <row r="10622" ht="15.75" customHeight="1">
      <c r="B10622" s="192" t="s">
        <v>7852</v>
      </c>
      <c r="C10622" s="351">
        <v>429.0</v>
      </c>
      <c r="D10622" s="130">
        <v>45757.0</v>
      </c>
      <c r="E10622" s="73" t="s">
        <v>12574</v>
      </c>
      <c r="F10622" s="386" t="s">
        <v>12575</v>
      </c>
      <c r="G10622" s="73" t="s">
        <v>761</v>
      </c>
      <c r="H10622" s="169" t="s">
        <v>12576</v>
      </c>
      <c r="I10622" s="287"/>
      <c r="J10622" s="285"/>
      <c r="K10622" s="73"/>
      <c r="L10622" s="21"/>
      <c r="M10622" s="21"/>
      <c r="N10622" s="21"/>
      <c r="O10622" s="23"/>
    </row>
    <row r="10623" ht="15.75" customHeight="1">
      <c r="B10623" s="192" t="s">
        <v>7852</v>
      </c>
      <c r="C10623" s="351">
        <v>430.0</v>
      </c>
      <c r="D10623" s="130">
        <v>45757.0</v>
      </c>
      <c r="E10623" s="73" t="s">
        <v>12577</v>
      </c>
      <c r="F10623" s="386" t="s">
        <v>12578</v>
      </c>
      <c r="G10623" s="73" t="s">
        <v>761</v>
      </c>
      <c r="H10623" s="169" t="s">
        <v>12579</v>
      </c>
      <c r="I10623" s="287"/>
      <c r="J10623" s="285"/>
      <c r="K10623" s="73"/>
      <c r="L10623" s="21"/>
      <c r="M10623" s="21"/>
      <c r="N10623" s="21"/>
      <c r="O10623" s="23"/>
    </row>
    <row r="10624" ht="15.75" customHeight="1">
      <c r="B10624" s="192" t="s">
        <v>7852</v>
      </c>
      <c r="C10624" s="351">
        <v>431.0</v>
      </c>
      <c r="D10624" s="130">
        <v>45757.0</v>
      </c>
      <c r="E10624" s="73" t="s">
        <v>12580</v>
      </c>
      <c r="F10624" s="386" t="s">
        <v>12581</v>
      </c>
      <c r="G10624" s="73" t="s">
        <v>761</v>
      </c>
      <c r="H10624" s="169" t="s">
        <v>11920</v>
      </c>
      <c r="I10624" s="287"/>
      <c r="J10624" s="285"/>
      <c r="K10624" s="73"/>
      <c r="L10624" s="21"/>
      <c r="M10624" s="21"/>
      <c r="N10624" s="21"/>
      <c r="O10624" s="23"/>
    </row>
    <row r="10625" ht="15.75" customHeight="1">
      <c r="B10625" s="192" t="s">
        <v>7852</v>
      </c>
      <c r="C10625" s="351">
        <v>432.0</v>
      </c>
      <c r="D10625" s="130">
        <v>45757.0</v>
      </c>
      <c r="E10625" s="73" t="s">
        <v>12582</v>
      </c>
      <c r="F10625" s="386" t="s">
        <v>12583</v>
      </c>
      <c r="G10625" s="73" t="s">
        <v>761</v>
      </c>
      <c r="H10625" s="169" t="s">
        <v>12584</v>
      </c>
      <c r="I10625" s="287"/>
      <c r="J10625" s="285"/>
      <c r="K10625" s="73"/>
      <c r="L10625" s="21"/>
      <c r="M10625" s="21"/>
      <c r="N10625" s="21"/>
      <c r="O10625" s="23"/>
    </row>
    <row r="10626" ht="15.75" customHeight="1">
      <c r="B10626" s="192" t="s">
        <v>7852</v>
      </c>
      <c r="C10626" s="351">
        <v>433.0</v>
      </c>
      <c r="D10626" s="130">
        <v>45757.0</v>
      </c>
      <c r="E10626" s="73" t="s">
        <v>12585</v>
      </c>
      <c r="F10626" s="386" t="s">
        <v>12586</v>
      </c>
      <c r="G10626" s="73" t="s">
        <v>761</v>
      </c>
      <c r="H10626" s="169" t="s">
        <v>4601</v>
      </c>
      <c r="I10626" s="287"/>
      <c r="J10626" s="285"/>
      <c r="K10626" s="73"/>
      <c r="L10626" s="21"/>
      <c r="M10626" s="21"/>
      <c r="N10626" s="21"/>
      <c r="O10626" s="23"/>
    </row>
    <row r="10627" ht="15.75" customHeight="1">
      <c r="B10627" s="192" t="s">
        <v>7852</v>
      </c>
      <c r="C10627" s="351">
        <v>434.0</v>
      </c>
      <c r="D10627" s="130">
        <v>45757.0</v>
      </c>
      <c r="E10627" s="73" t="s">
        <v>12587</v>
      </c>
      <c r="F10627" s="386" t="s">
        <v>12588</v>
      </c>
      <c r="G10627" s="73" t="s">
        <v>761</v>
      </c>
      <c r="H10627" s="169" t="s">
        <v>4966</v>
      </c>
      <c r="I10627" s="287"/>
      <c r="J10627" s="285"/>
      <c r="K10627" s="73"/>
      <c r="L10627" s="21"/>
      <c r="M10627" s="21"/>
      <c r="N10627" s="21"/>
      <c r="O10627" s="23"/>
    </row>
    <row r="10628" ht="15.75" customHeight="1">
      <c r="B10628" s="192" t="s">
        <v>7852</v>
      </c>
      <c r="C10628" s="351">
        <v>435.0</v>
      </c>
      <c r="D10628" s="130">
        <v>45757.0</v>
      </c>
      <c r="E10628" s="73" t="s">
        <v>12589</v>
      </c>
      <c r="F10628" s="386" t="s">
        <v>12590</v>
      </c>
      <c r="G10628" s="73" t="s">
        <v>761</v>
      </c>
      <c r="H10628" s="169" t="s">
        <v>4646</v>
      </c>
      <c r="I10628" s="287"/>
      <c r="J10628" s="285"/>
      <c r="K10628" s="73"/>
      <c r="L10628" s="21"/>
      <c r="M10628" s="21"/>
      <c r="N10628" s="21"/>
      <c r="O10628" s="23"/>
    </row>
    <row r="10629" ht="15.75" customHeight="1">
      <c r="B10629" s="192" t="s">
        <v>7852</v>
      </c>
      <c r="C10629" s="351">
        <v>436.0</v>
      </c>
      <c r="D10629" s="178">
        <v>45757.0</v>
      </c>
      <c r="E10629" s="73" t="s">
        <v>2533</v>
      </c>
      <c r="F10629" s="386"/>
      <c r="G10629" s="306" t="s">
        <v>12573</v>
      </c>
      <c r="H10629" s="169" t="s">
        <v>11046</v>
      </c>
      <c r="I10629" s="287"/>
      <c r="J10629" s="407" t="s">
        <v>12420</v>
      </c>
      <c r="K10629" s="73"/>
      <c r="L10629" s="21"/>
      <c r="M10629" s="21"/>
      <c r="N10629" s="21"/>
      <c r="O10629" s="23"/>
    </row>
    <row r="10630" ht="15.75" customHeight="1">
      <c r="B10630" s="192" t="s">
        <v>7852</v>
      </c>
      <c r="C10630" s="351">
        <v>437.0</v>
      </c>
      <c r="D10630" s="130">
        <v>45758.0</v>
      </c>
      <c r="E10630" s="247" t="s">
        <v>1667</v>
      </c>
      <c r="F10630" s="247" t="s">
        <v>9255</v>
      </c>
      <c r="G10630" s="247" t="s">
        <v>1593</v>
      </c>
      <c r="H10630" s="253">
        <v>45768.0</v>
      </c>
      <c r="I10630" s="287"/>
      <c r="J10630" s="285"/>
      <c r="K10630" s="73"/>
      <c r="L10630" s="21"/>
      <c r="M10630" s="21"/>
      <c r="N10630" s="21"/>
      <c r="O10630" s="23"/>
    </row>
    <row r="10631" ht="15.75" customHeight="1">
      <c r="B10631" s="408" t="s">
        <v>12591</v>
      </c>
      <c r="C10631" s="351">
        <v>438.0</v>
      </c>
      <c r="D10631" s="130">
        <v>45758.0</v>
      </c>
      <c r="E10631" s="141" t="s">
        <v>9778</v>
      </c>
      <c r="F10631" s="386" t="s">
        <v>10062</v>
      </c>
      <c r="G10631" s="73" t="s">
        <v>1593</v>
      </c>
      <c r="H10631" s="253">
        <v>45768.0</v>
      </c>
      <c r="I10631" s="287"/>
      <c r="J10631" s="285"/>
      <c r="K10631" s="73"/>
      <c r="L10631" s="21"/>
      <c r="M10631" s="21"/>
      <c r="N10631" s="21"/>
      <c r="O10631" s="23"/>
    </row>
    <row r="10632" ht="15.75" customHeight="1">
      <c r="B10632" s="192" t="s">
        <v>7852</v>
      </c>
      <c r="C10632" s="351">
        <v>439.0</v>
      </c>
      <c r="D10632" s="130">
        <v>45758.0</v>
      </c>
      <c r="E10632" s="73" t="s">
        <v>10346</v>
      </c>
      <c r="F10632" s="386" t="s">
        <v>10347</v>
      </c>
      <c r="G10632" s="73" t="s">
        <v>1593</v>
      </c>
      <c r="H10632" s="253">
        <v>45770.0</v>
      </c>
      <c r="I10632" s="287"/>
      <c r="J10632" s="285"/>
      <c r="K10632" s="73"/>
      <c r="L10632" s="21"/>
      <c r="M10632" s="21"/>
      <c r="N10632" s="21"/>
      <c r="O10632" s="23"/>
    </row>
    <row r="10633" ht="15.75" customHeight="1">
      <c r="B10633" s="192" t="s">
        <v>7852</v>
      </c>
      <c r="C10633" s="351">
        <v>440.0</v>
      </c>
      <c r="D10633" s="130">
        <v>45758.0</v>
      </c>
      <c r="E10633" s="73" t="s">
        <v>1943</v>
      </c>
      <c r="F10633" s="386" t="s">
        <v>10454</v>
      </c>
      <c r="G10633" s="73" t="s">
        <v>1593</v>
      </c>
      <c r="H10633" s="253">
        <v>45771.0</v>
      </c>
      <c r="I10633" s="287"/>
      <c r="J10633" s="285"/>
      <c r="K10633" s="73"/>
      <c r="L10633" s="21"/>
      <c r="M10633" s="21"/>
      <c r="N10633" s="21"/>
      <c r="O10633" s="23"/>
    </row>
    <row r="10634" ht="15.75" customHeight="1">
      <c r="B10634" s="192" t="s">
        <v>7852</v>
      </c>
      <c r="C10634" s="351">
        <v>441.0</v>
      </c>
      <c r="D10634" s="130">
        <v>45758.0</v>
      </c>
      <c r="E10634" s="73" t="s">
        <v>5351</v>
      </c>
      <c r="F10634" s="386" t="s">
        <v>11249</v>
      </c>
      <c r="G10634" s="73" t="s">
        <v>1593</v>
      </c>
      <c r="H10634" s="253">
        <v>45771.0</v>
      </c>
      <c r="I10634" s="287"/>
      <c r="J10634" s="285"/>
      <c r="K10634" s="73"/>
      <c r="L10634" s="21"/>
      <c r="M10634" s="21"/>
      <c r="N10634" s="21"/>
      <c r="O10634" s="23"/>
    </row>
    <row r="10635" ht="15.75" customHeight="1">
      <c r="B10635" s="192" t="s">
        <v>7852</v>
      </c>
      <c r="C10635" s="351">
        <v>442.0</v>
      </c>
      <c r="D10635" s="130">
        <v>45758.0</v>
      </c>
      <c r="E10635" s="73" t="s">
        <v>12336</v>
      </c>
      <c r="F10635" s="386" t="s">
        <v>12337</v>
      </c>
      <c r="G10635" s="306" t="s">
        <v>12573</v>
      </c>
      <c r="H10635" s="169"/>
      <c r="I10635" s="287"/>
      <c r="J10635" s="293" t="s">
        <v>12592</v>
      </c>
      <c r="K10635" s="73" t="s">
        <v>12593</v>
      </c>
      <c r="L10635" s="21"/>
      <c r="M10635" s="21"/>
      <c r="N10635" s="21"/>
      <c r="O10635" s="23"/>
    </row>
    <row r="10636" ht="15.75" customHeight="1">
      <c r="B10636" s="192" t="s">
        <v>7852</v>
      </c>
      <c r="C10636" s="351">
        <v>443.0</v>
      </c>
      <c r="D10636" s="130">
        <v>45758.0</v>
      </c>
      <c r="E10636" s="73" t="s">
        <v>2012</v>
      </c>
      <c r="F10636" s="386" t="s">
        <v>12349</v>
      </c>
      <c r="G10636" s="306" t="s">
        <v>12573</v>
      </c>
      <c r="H10636" s="169"/>
      <c r="I10636" s="287"/>
      <c r="J10636" s="21" t="s">
        <v>12536</v>
      </c>
      <c r="K10636" s="409" t="s">
        <v>12594</v>
      </c>
      <c r="L10636" s="21"/>
      <c r="M10636" s="21"/>
      <c r="N10636" s="21"/>
      <c r="O10636" s="23"/>
    </row>
    <row r="10637" ht="15.75" customHeight="1">
      <c r="B10637" s="192" t="s">
        <v>7852</v>
      </c>
      <c r="C10637" s="351">
        <v>444.0</v>
      </c>
      <c r="D10637" s="130">
        <v>45758.0</v>
      </c>
      <c r="E10637" s="73" t="s">
        <v>12219</v>
      </c>
      <c r="F10637" s="386" t="s">
        <v>12220</v>
      </c>
      <c r="G10637" s="306" t="s">
        <v>12573</v>
      </c>
      <c r="H10637" s="169"/>
      <c r="I10637" s="295"/>
      <c r="J10637" s="410" t="s">
        <v>12056</v>
      </c>
      <c r="K10637" s="73" t="s">
        <v>12595</v>
      </c>
      <c r="L10637" s="21"/>
      <c r="M10637" s="21"/>
      <c r="N10637" s="21"/>
      <c r="O10637" s="23"/>
    </row>
    <row r="10638" ht="15.75" customHeight="1">
      <c r="B10638" s="192" t="s">
        <v>7852</v>
      </c>
      <c r="C10638" s="351">
        <v>445.0</v>
      </c>
      <c r="D10638" s="130">
        <v>45758.0</v>
      </c>
      <c r="E10638" s="73" t="s">
        <v>12383</v>
      </c>
      <c r="F10638" s="386" t="s">
        <v>12384</v>
      </c>
      <c r="G10638" s="306" t="s">
        <v>12573</v>
      </c>
      <c r="H10638" s="169"/>
      <c r="I10638" s="287"/>
      <c r="J10638" s="285" t="s">
        <v>12596</v>
      </c>
      <c r="K10638" s="73" t="s">
        <v>12597</v>
      </c>
      <c r="L10638" s="21"/>
      <c r="M10638" s="21"/>
      <c r="N10638" s="21"/>
      <c r="O10638" s="23"/>
    </row>
    <row r="10639" ht="15.75" customHeight="1">
      <c r="B10639" s="192" t="s">
        <v>7852</v>
      </c>
      <c r="C10639" s="351">
        <v>446.0</v>
      </c>
      <c r="D10639" s="130">
        <v>45758.0</v>
      </c>
      <c r="E10639" s="73" t="s">
        <v>5068</v>
      </c>
      <c r="F10639" s="386" t="s">
        <v>12235</v>
      </c>
      <c r="G10639" s="306" t="s">
        <v>12573</v>
      </c>
      <c r="H10639" s="169"/>
      <c r="I10639" s="287"/>
      <c r="J10639" s="285" t="s">
        <v>12598</v>
      </c>
      <c r="K10639" s="73" t="s">
        <v>12599</v>
      </c>
      <c r="L10639" s="21"/>
      <c r="M10639" s="21"/>
      <c r="N10639" s="21"/>
      <c r="O10639" s="23"/>
    </row>
    <row r="10640" ht="15.75" customHeight="1">
      <c r="B10640" s="192" t="s">
        <v>7852</v>
      </c>
      <c r="C10640" s="351">
        <v>447.0</v>
      </c>
      <c r="D10640" s="130">
        <v>45758.0</v>
      </c>
      <c r="E10640" s="73" t="s">
        <v>11916</v>
      </c>
      <c r="F10640" s="386" t="s">
        <v>11917</v>
      </c>
      <c r="G10640" s="306" t="s">
        <v>12573</v>
      </c>
      <c r="H10640" s="169"/>
      <c r="I10640" s="287"/>
      <c r="J10640" s="285" t="s">
        <v>12600</v>
      </c>
      <c r="K10640" s="73" t="s">
        <v>12601</v>
      </c>
      <c r="L10640" s="21"/>
      <c r="M10640" s="21"/>
      <c r="N10640" s="21"/>
      <c r="O10640" s="23"/>
    </row>
    <row r="10641" ht="15.75" customHeight="1">
      <c r="B10641" s="192" t="s">
        <v>7852</v>
      </c>
      <c r="C10641" s="351">
        <v>448.0</v>
      </c>
      <c r="D10641" s="130">
        <v>45758.0</v>
      </c>
      <c r="E10641" s="73" t="s">
        <v>5149</v>
      </c>
      <c r="F10641" s="386" t="s">
        <v>12239</v>
      </c>
      <c r="G10641" s="306" t="s">
        <v>12573</v>
      </c>
      <c r="H10641" s="169"/>
      <c r="I10641" s="287"/>
      <c r="J10641" s="411" t="s">
        <v>12602</v>
      </c>
      <c r="K10641" s="73" t="s">
        <v>12416</v>
      </c>
      <c r="L10641" s="21"/>
      <c r="M10641" s="21"/>
      <c r="N10641" s="21"/>
      <c r="O10641" s="23"/>
    </row>
    <row r="10642" ht="15.75" customHeight="1">
      <c r="B10642" s="192" t="s">
        <v>7852</v>
      </c>
      <c r="C10642" s="351">
        <v>449.0</v>
      </c>
      <c r="D10642" s="130">
        <v>45758.0</v>
      </c>
      <c r="E10642" s="73" t="s">
        <v>12603</v>
      </c>
      <c r="F10642" s="386" t="s">
        <v>12502</v>
      </c>
      <c r="G10642" s="306" t="s">
        <v>12573</v>
      </c>
      <c r="H10642" s="169"/>
      <c r="I10642" s="287"/>
      <c r="J10642" s="285" t="s">
        <v>12305</v>
      </c>
      <c r="K10642" s="73" t="s">
        <v>12604</v>
      </c>
      <c r="L10642" s="21"/>
      <c r="M10642" s="21"/>
      <c r="N10642" s="21"/>
      <c r="O10642" s="23"/>
    </row>
    <row r="10643" ht="15.75" customHeight="1">
      <c r="B10643" s="192" t="s">
        <v>7852</v>
      </c>
      <c r="C10643" s="351">
        <v>450.0</v>
      </c>
      <c r="D10643" s="130">
        <v>45763.0</v>
      </c>
      <c r="E10643" s="73" t="s">
        <v>12092</v>
      </c>
      <c r="F10643" s="386" t="s">
        <v>12093</v>
      </c>
      <c r="G10643" s="306" t="s">
        <v>12573</v>
      </c>
      <c r="H10643" s="169"/>
      <c r="I10643" s="287"/>
      <c r="J10643" s="285" t="s">
        <v>12316</v>
      </c>
      <c r="K10643" s="285" t="s">
        <v>12455</v>
      </c>
      <c r="L10643" s="21"/>
      <c r="M10643" s="21"/>
      <c r="N10643" s="21"/>
      <c r="O10643" s="23"/>
    </row>
    <row r="10644" ht="15.75" customHeight="1">
      <c r="B10644" s="192" t="s">
        <v>7852</v>
      </c>
      <c r="C10644" s="351">
        <v>451.0</v>
      </c>
      <c r="D10644" s="130">
        <v>45763.0</v>
      </c>
      <c r="E10644" s="73" t="s">
        <v>10125</v>
      </c>
      <c r="F10644" s="386" t="s">
        <v>10126</v>
      </c>
      <c r="G10644" s="306" t="s">
        <v>12573</v>
      </c>
      <c r="H10644" s="169" t="s">
        <v>11046</v>
      </c>
      <c r="I10644" s="287"/>
      <c r="J10644" s="285" t="s">
        <v>12605</v>
      </c>
      <c r="K10644" s="285" t="s">
        <v>12606</v>
      </c>
      <c r="L10644" s="21"/>
      <c r="M10644" s="21"/>
      <c r="N10644" s="21"/>
      <c r="O10644" s="23"/>
    </row>
    <row r="10645" ht="15.75" customHeight="1">
      <c r="B10645" s="192" t="s">
        <v>7852</v>
      </c>
      <c r="C10645" s="351">
        <v>452.0</v>
      </c>
      <c r="D10645" s="130">
        <v>45763.0</v>
      </c>
      <c r="E10645" s="73" t="s">
        <v>11891</v>
      </c>
      <c r="F10645" s="386" t="s">
        <v>11741</v>
      </c>
      <c r="G10645" s="306" t="s">
        <v>12573</v>
      </c>
      <c r="H10645" s="169" t="s">
        <v>11046</v>
      </c>
      <c r="I10645" s="287"/>
      <c r="J10645" s="285" t="s">
        <v>12607</v>
      </c>
      <c r="K10645" s="285" t="s">
        <v>12608</v>
      </c>
      <c r="L10645" s="21"/>
      <c r="M10645" s="21"/>
      <c r="N10645" s="21"/>
      <c r="O10645" s="23"/>
    </row>
    <row r="10646" ht="15.75" customHeight="1">
      <c r="B10646" s="192" t="s">
        <v>7852</v>
      </c>
      <c r="C10646" s="351">
        <v>453.0</v>
      </c>
      <c r="D10646" s="130">
        <v>45763.0</v>
      </c>
      <c r="E10646" s="73" t="s">
        <v>8960</v>
      </c>
      <c r="F10646" s="386" t="s">
        <v>12609</v>
      </c>
      <c r="G10646" s="73" t="s">
        <v>761</v>
      </c>
      <c r="H10646" s="169" t="s">
        <v>12610</v>
      </c>
      <c r="I10646" s="287" t="s">
        <v>12572</v>
      </c>
      <c r="J10646" s="285"/>
      <c r="K10646" s="73"/>
      <c r="L10646" s="21"/>
      <c r="M10646" s="21"/>
      <c r="N10646" s="21"/>
      <c r="O10646" s="23"/>
    </row>
    <row r="10647" ht="15.75" customHeight="1">
      <c r="B10647" s="73"/>
      <c r="C10647" s="351">
        <v>454.0</v>
      </c>
      <c r="D10647" s="130">
        <v>45763.0</v>
      </c>
      <c r="E10647" s="73"/>
      <c r="F10647" s="386"/>
      <c r="G10647" s="73"/>
      <c r="H10647" s="169"/>
      <c r="I10647" s="287"/>
      <c r="J10647" s="285"/>
      <c r="K10647" s="73"/>
      <c r="L10647" s="21"/>
      <c r="M10647" s="21"/>
      <c r="N10647" s="21"/>
      <c r="O10647" s="23"/>
    </row>
    <row r="10648" ht="15.75" customHeight="1">
      <c r="B10648" s="192" t="s">
        <v>7852</v>
      </c>
      <c r="C10648" s="351">
        <v>455.0</v>
      </c>
      <c r="D10648" s="130">
        <v>45763.0</v>
      </c>
      <c r="E10648" s="73" t="s">
        <v>2909</v>
      </c>
      <c r="F10648" s="386" t="s">
        <v>12611</v>
      </c>
      <c r="G10648" s="73" t="s">
        <v>8629</v>
      </c>
      <c r="H10648" s="169"/>
      <c r="I10648" s="287"/>
      <c r="J10648" s="285"/>
      <c r="K10648" s="73"/>
      <c r="L10648" s="21"/>
      <c r="M10648" s="21"/>
      <c r="N10648" s="21"/>
      <c r="O10648" s="23"/>
    </row>
    <row r="10649" ht="15.75" customHeight="1">
      <c r="B10649" s="192" t="s">
        <v>7852</v>
      </c>
      <c r="C10649" s="351">
        <v>456.0</v>
      </c>
      <c r="D10649" s="130">
        <v>45768.0</v>
      </c>
      <c r="E10649" s="73" t="s">
        <v>8572</v>
      </c>
      <c r="F10649" s="386" t="s">
        <v>8573</v>
      </c>
      <c r="G10649" s="73" t="s">
        <v>8629</v>
      </c>
      <c r="H10649" s="169"/>
      <c r="I10649" s="287"/>
      <c r="J10649" s="285"/>
      <c r="K10649" s="73"/>
      <c r="L10649" s="21"/>
      <c r="M10649" s="21"/>
      <c r="N10649" s="21"/>
      <c r="O10649" s="23"/>
    </row>
    <row r="10650" ht="15.75" customHeight="1">
      <c r="B10650" s="192" t="s">
        <v>7852</v>
      </c>
      <c r="C10650" s="351">
        <v>457.0</v>
      </c>
      <c r="D10650" s="130">
        <v>45768.0</v>
      </c>
      <c r="E10650" s="73" t="s">
        <v>11008</v>
      </c>
      <c r="F10650" s="386" t="s">
        <v>11009</v>
      </c>
      <c r="G10650" s="73" t="s">
        <v>8629</v>
      </c>
      <c r="H10650" s="169"/>
      <c r="I10650" s="287"/>
      <c r="J10650" s="285"/>
      <c r="K10650" s="73"/>
      <c r="L10650" s="21"/>
      <c r="M10650" s="21"/>
      <c r="N10650" s="21"/>
      <c r="O10650" s="23"/>
    </row>
    <row r="10651" ht="15.75" customHeight="1">
      <c r="B10651" s="192" t="s">
        <v>7852</v>
      </c>
      <c r="C10651" s="351">
        <v>458.0</v>
      </c>
      <c r="D10651" s="130">
        <v>45768.0</v>
      </c>
      <c r="E10651" s="73" t="s">
        <v>9414</v>
      </c>
      <c r="F10651" s="386" t="s">
        <v>8849</v>
      </c>
      <c r="G10651" s="73" t="s">
        <v>8629</v>
      </c>
      <c r="H10651" s="169"/>
      <c r="I10651" s="287"/>
      <c r="J10651" s="285"/>
      <c r="K10651" s="73"/>
      <c r="L10651" s="21"/>
      <c r="M10651" s="21"/>
      <c r="N10651" s="21"/>
      <c r="O10651" s="23"/>
    </row>
    <row r="10652" ht="15.75" customHeight="1">
      <c r="B10652" s="192" t="s">
        <v>7852</v>
      </c>
      <c r="C10652" s="351">
        <v>459.0</v>
      </c>
      <c r="D10652" s="130">
        <v>45768.0</v>
      </c>
      <c r="E10652" s="73" t="s">
        <v>6728</v>
      </c>
      <c r="F10652" s="386" t="s">
        <v>9534</v>
      </c>
      <c r="G10652" s="73" t="s">
        <v>8629</v>
      </c>
      <c r="H10652" s="169"/>
      <c r="I10652" s="287"/>
      <c r="J10652" s="285"/>
      <c r="K10652" s="73"/>
      <c r="L10652" s="21"/>
      <c r="M10652" s="21"/>
      <c r="N10652" s="21"/>
      <c r="O10652" s="23"/>
    </row>
    <row r="10653" ht="15.75" customHeight="1">
      <c r="B10653" s="192" t="s">
        <v>7852</v>
      </c>
      <c r="C10653" s="351">
        <v>460.0</v>
      </c>
      <c r="D10653" s="130">
        <v>45768.0</v>
      </c>
      <c r="E10653" s="73" t="s">
        <v>12612</v>
      </c>
      <c r="F10653" s="386" t="s">
        <v>12613</v>
      </c>
      <c r="G10653" s="73" t="s">
        <v>761</v>
      </c>
      <c r="H10653" s="169" t="s">
        <v>3057</v>
      </c>
      <c r="I10653" s="287"/>
      <c r="J10653" s="285"/>
      <c r="K10653" s="73"/>
      <c r="L10653" s="21"/>
      <c r="M10653" s="21"/>
      <c r="N10653" s="21"/>
      <c r="O10653" s="23"/>
    </row>
    <row r="10654" ht="15.75" customHeight="1">
      <c r="B10654" s="192" t="s">
        <v>7852</v>
      </c>
      <c r="C10654" s="351">
        <v>461.0</v>
      </c>
      <c r="D10654" s="130">
        <v>45768.0</v>
      </c>
      <c r="E10654" s="73" t="s">
        <v>12614</v>
      </c>
      <c r="F10654" s="386" t="s">
        <v>12615</v>
      </c>
      <c r="G10654" s="73" t="s">
        <v>761</v>
      </c>
      <c r="H10654" s="169" t="s">
        <v>12579</v>
      </c>
      <c r="I10654" s="358"/>
      <c r="J10654" s="358"/>
      <c r="K10654" s="73"/>
      <c r="L10654" s="21"/>
      <c r="M10654" s="21"/>
      <c r="N10654" s="21"/>
      <c r="O10654" s="23"/>
    </row>
    <row r="10655" ht="15.75" customHeight="1">
      <c r="B10655" s="192" t="s">
        <v>7852</v>
      </c>
      <c r="C10655" s="351">
        <v>462.0</v>
      </c>
      <c r="D10655" s="130">
        <v>45768.0</v>
      </c>
      <c r="E10655" s="73" t="s">
        <v>12616</v>
      </c>
      <c r="F10655" s="386" t="s">
        <v>12617</v>
      </c>
      <c r="G10655" s="73" t="s">
        <v>761</v>
      </c>
      <c r="H10655" s="169" t="s">
        <v>4966</v>
      </c>
      <c r="I10655" s="287"/>
      <c r="J10655" s="285"/>
      <c r="K10655" s="73"/>
      <c r="L10655" s="21"/>
      <c r="M10655" s="21"/>
      <c r="N10655" s="21"/>
      <c r="O10655" s="23"/>
    </row>
    <row r="10656" ht="15.75" customHeight="1">
      <c r="B10656" s="192" t="s">
        <v>7852</v>
      </c>
      <c r="C10656" s="351">
        <v>463.0</v>
      </c>
      <c r="D10656" s="130">
        <v>45768.0</v>
      </c>
      <c r="E10656" s="73" t="s">
        <v>12149</v>
      </c>
      <c r="F10656" s="386" t="s">
        <v>12618</v>
      </c>
      <c r="G10656" s="73" t="s">
        <v>761</v>
      </c>
      <c r="H10656" s="169" t="s">
        <v>9154</v>
      </c>
      <c r="I10656" s="287"/>
      <c r="J10656" s="285"/>
      <c r="K10656" s="73"/>
      <c r="L10656" s="21"/>
      <c r="M10656" s="21"/>
      <c r="N10656" s="21"/>
      <c r="O10656" s="23"/>
    </row>
    <row r="10657" ht="15.75" customHeight="1">
      <c r="B10657" s="192" t="s">
        <v>7852</v>
      </c>
      <c r="C10657" s="351">
        <v>464.0</v>
      </c>
      <c r="D10657" s="130">
        <v>45768.0</v>
      </c>
      <c r="E10657" s="73" t="s">
        <v>12561</v>
      </c>
      <c r="F10657" s="386" t="s">
        <v>12619</v>
      </c>
      <c r="G10657" s="73" t="s">
        <v>8629</v>
      </c>
      <c r="H10657" s="169"/>
      <c r="I10657" s="287"/>
      <c r="J10657" s="285"/>
      <c r="K10657" s="73"/>
      <c r="L10657" s="21"/>
      <c r="M10657" s="21"/>
      <c r="N10657" s="21"/>
      <c r="O10657" s="23"/>
    </row>
    <row r="10658" ht="15.75" customHeight="1">
      <c r="B10658" s="73"/>
      <c r="C10658" s="351">
        <v>465.0</v>
      </c>
      <c r="D10658" s="130">
        <v>45769.0</v>
      </c>
      <c r="E10658" s="73" t="s">
        <v>12620</v>
      </c>
      <c r="F10658" s="386"/>
      <c r="G10658" s="73" t="s">
        <v>12621</v>
      </c>
      <c r="H10658" s="169"/>
      <c r="I10658" s="287"/>
      <c r="J10658" s="285"/>
      <c r="K10658" s="73"/>
      <c r="L10658" s="21"/>
      <c r="M10658" s="21"/>
      <c r="N10658" s="21"/>
      <c r="O10658" s="23"/>
    </row>
    <row r="10659" ht="15.75" customHeight="1">
      <c r="B10659" s="192" t="s">
        <v>7852</v>
      </c>
      <c r="C10659" s="351">
        <v>466.0</v>
      </c>
      <c r="D10659" s="130">
        <v>45770.0</v>
      </c>
      <c r="E10659" s="73" t="s">
        <v>10990</v>
      </c>
      <c r="F10659" s="386" t="s">
        <v>11416</v>
      </c>
      <c r="G10659" s="73" t="s">
        <v>761</v>
      </c>
      <c r="H10659" s="169" t="s">
        <v>12622</v>
      </c>
      <c r="I10659" s="287"/>
      <c r="J10659" s="285"/>
      <c r="K10659" s="73"/>
      <c r="L10659" s="21"/>
      <c r="M10659" s="21"/>
      <c r="N10659" s="21"/>
      <c r="O10659" s="23"/>
    </row>
    <row r="10660" ht="15.75" customHeight="1">
      <c r="B10660" s="192" t="s">
        <v>7852</v>
      </c>
      <c r="C10660" s="351">
        <v>467.0</v>
      </c>
      <c r="D10660" s="130">
        <v>45770.0</v>
      </c>
      <c r="E10660" s="73" t="s">
        <v>7782</v>
      </c>
      <c r="F10660" s="386" t="s">
        <v>12623</v>
      </c>
      <c r="G10660" s="73" t="s">
        <v>761</v>
      </c>
      <c r="H10660" s="169" t="s">
        <v>12090</v>
      </c>
      <c r="I10660" s="287"/>
      <c r="J10660" s="285"/>
      <c r="K10660" s="73"/>
      <c r="L10660" s="21"/>
      <c r="M10660" s="21"/>
      <c r="N10660" s="21"/>
      <c r="O10660" s="23"/>
    </row>
    <row r="10661" ht="15.75" customHeight="1">
      <c r="B10661" s="192" t="s">
        <v>7852</v>
      </c>
      <c r="C10661" s="351">
        <v>468.0</v>
      </c>
      <c r="D10661" s="130">
        <v>45770.0</v>
      </c>
      <c r="E10661" s="73" t="s">
        <v>12083</v>
      </c>
      <c r="F10661" s="386" t="s">
        <v>12084</v>
      </c>
      <c r="G10661" s="73" t="s">
        <v>12573</v>
      </c>
      <c r="H10661" s="169"/>
      <c r="I10661" s="287"/>
      <c r="J10661" s="285" t="s">
        <v>12624</v>
      </c>
      <c r="K10661" s="285" t="s">
        <v>12625</v>
      </c>
      <c r="L10661" s="21"/>
      <c r="M10661" s="21"/>
      <c r="N10661" s="21"/>
      <c r="O10661" s="23"/>
    </row>
    <row r="10662" ht="15.75" customHeight="1">
      <c r="B10662" s="192" t="s">
        <v>7852</v>
      </c>
      <c r="C10662" s="351">
        <v>469.0</v>
      </c>
      <c r="D10662" s="130">
        <v>45770.0</v>
      </c>
      <c r="E10662" s="73" t="s">
        <v>11976</v>
      </c>
      <c r="F10662" s="386" t="s">
        <v>11977</v>
      </c>
      <c r="G10662" s="73" t="s">
        <v>2923</v>
      </c>
      <c r="H10662" s="169"/>
      <c r="I10662" s="287"/>
      <c r="J10662" s="285"/>
      <c r="K10662" s="73"/>
      <c r="L10662" s="21"/>
      <c r="M10662" s="21"/>
      <c r="N10662" s="21"/>
      <c r="O10662" s="23"/>
    </row>
    <row r="10663" ht="15.75" customHeight="1">
      <c r="B10663" s="192" t="s">
        <v>7852</v>
      </c>
      <c r="C10663" s="351">
        <v>470.0</v>
      </c>
      <c r="D10663" s="130">
        <v>45770.0</v>
      </c>
      <c r="E10663" s="73" t="s">
        <v>1838</v>
      </c>
      <c r="F10663" s="386" t="s">
        <v>8388</v>
      </c>
      <c r="G10663" s="73" t="s">
        <v>2923</v>
      </c>
      <c r="H10663" s="169"/>
      <c r="I10663" s="287"/>
      <c r="J10663" s="285"/>
      <c r="K10663" s="73"/>
      <c r="L10663" s="21"/>
      <c r="M10663" s="21"/>
      <c r="N10663" s="21"/>
      <c r="O10663" s="23"/>
    </row>
    <row r="10664" ht="15.75" customHeight="1">
      <c r="B10664" s="192" t="s">
        <v>7852</v>
      </c>
      <c r="C10664" s="351">
        <v>471.0</v>
      </c>
      <c r="D10664" s="130">
        <v>45770.0</v>
      </c>
      <c r="E10664" s="73" t="s">
        <v>10044</v>
      </c>
      <c r="F10664" s="386" t="s">
        <v>10206</v>
      </c>
      <c r="G10664" s="73" t="s">
        <v>2923</v>
      </c>
      <c r="H10664" s="169"/>
      <c r="I10664" s="287"/>
      <c r="J10664" s="285"/>
      <c r="K10664" s="73"/>
      <c r="L10664" s="21"/>
      <c r="M10664" s="21"/>
      <c r="N10664" s="21"/>
      <c r="O10664" s="23"/>
    </row>
    <row r="10665" ht="15.75" customHeight="1">
      <c r="B10665" s="192" t="s">
        <v>7852</v>
      </c>
      <c r="C10665" s="351">
        <v>472.0</v>
      </c>
      <c r="D10665" s="130">
        <v>45770.0</v>
      </c>
      <c r="E10665" s="73" t="s">
        <v>11199</v>
      </c>
      <c r="F10665" s="386" t="s">
        <v>11681</v>
      </c>
      <c r="G10665" s="73" t="s">
        <v>2923</v>
      </c>
      <c r="H10665" s="169"/>
      <c r="I10665" s="287"/>
      <c r="J10665" s="285"/>
      <c r="K10665" s="73"/>
      <c r="L10665" s="21"/>
      <c r="M10665" s="21"/>
      <c r="N10665" s="21"/>
      <c r="O10665" s="23"/>
    </row>
    <row r="10666" ht="15.75" customHeight="1">
      <c r="B10666" s="412" t="s">
        <v>12626</v>
      </c>
      <c r="C10666" s="351">
        <v>473.0</v>
      </c>
      <c r="D10666" s="130">
        <v>45770.0</v>
      </c>
      <c r="E10666" s="146" t="s">
        <v>7970</v>
      </c>
      <c r="F10666" s="386" t="s">
        <v>11623</v>
      </c>
      <c r="G10666" s="73" t="s">
        <v>2923</v>
      </c>
      <c r="H10666" s="412" t="s">
        <v>12627</v>
      </c>
      <c r="I10666" s="287"/>
      <c r="J10666" s="285"/>
      <c r="K10666" s="73"/>
      <c r="L10666" s="21"/>
      <c r="M10666" s="21"/>
      <c r="N10666" s="21"/>
      <c r="O10666" s="23"/>
    </row>
    <row r="10667" ht="15.75" customHeight="1">
      <c r="B10667" s="192" t="s">
        <v>7852</v>
      </c>
      <c r="C10667" s="351">
        <v>474.0</v>
      </c>
      <c r="D10667" s="130">
        <v>45770.0</v>
      </c>
      <c r="E10667" s="73" t="s">
        <v>12628</v>
      </c>
      <c r="F10667" s="386" t="s">
        <v>12333</v>
      </c>
      <c r="G10667" s="73" t="s">
        <v>2923</v>
      </c>
      <c r="H10667" s="169"/>
      <c r="I10667" s="287"/>
      <c r="J10667" s="285"/>
      <c r="K10667" s="73"/>
      <c r="L10667" s="21"/>
      <c r="M10667" s="21"/>
      <c r="N10667" s="21"/>
      <c r="O10667" s="23"/>
    </row>
    <row r="10668" ht="15.75" customHeight="1">
      <c r="B10668" s="192" t="s">
        <v>7852</v>
      </c>
      <c r="C10668" s="351">
        <v>475.0</v>
      </c>
      <c r="D10668" s="130">
        <v>45770.0</v>
      </c>
      <c r="E10668" s="73" t="s">
        <v>12629</v>
      </c>
      <c r="F10668" s="386" t="s">
        <v>11832</v>
      </c>
      <c r="G10668" s="73" t="s">
        <v>2923</v>
      </c>
      <c r="H10668" s="169"/>
      <c r="I10668" s="287"/>
      <c r="J10668" s="285"/>
      <c r="K10668" s="73"/>
      <c r="L10668" s="21"/>
      <c r="M10668" s="21"/>
      <c r="N10668" s="21"/>
      <c r="O10668" s="23"/>
    </row>
    <row r="10669" ht="15.75" customHeight="1">
      <c r="B10669" s="412" t="s">
        <v>12626</v>
      </c>
      <c r="C10669" s="351">
        <v>476.0</v>
      </c>
      <c r="D10669" s="130">
        <v>45770.0</v>
      </c>
      <c r="E10669" s="146" t="s">
        <v>9467</v>
      </c>
      <c r="F10669" s="386" t="s">
        <v>11827</v>
      </c>
      <c r="G10669" s="73" t="s">
        <v>2923</v>
      </c>
      <c r="H10669" s="412" t="s">
        <v>12626</v>
      </c>
      <c r="I10669" s="287"/>
      <c r="J10669" s="285"/>
      <c r="K10669" s="73"/>
      <c r="L10669" s="21"/>
      <c r="M10669" s="21"/>
      <c r="N10669" s="21"/>
      <c r="O10669" s="23"/>
    </row>
    <row r="10670" ht="15.75" customHeight="1">
      <c r="B10670" s="192" t="s">
        <v>7852</v>
      </c>
      <c r="C10670" s="351">
        <v>477.0</v>
      </c>
      <c r="D10670" s="130">
        <v>45770.0</v>
      </c>
      <c r="E10670" s="73" t="s">
        <v>12630</v>
      </c>
      <c r="F10670" s="386" t="s">
        <v>12062</v>
      </c>
      <c r="G10670" s="73" t="s">
        <v>2923</v>
      </c>
      <c r="H10670" s="169"/>
      <c r="I10670" s="287"/>
      <c r="J10670" s="285"/>
      <c r="K10670" s="73"/>
      <c r="L10670" s="21"/>
      <c r="M10670" s="21"/>
      <c r="N10670" s="21"/>
      <c r="O10670" s="23"/>
    </row>
    <row r="10671" ht="15.75" customHeight="1">
      <c r="B10671" s="192" t="s">
        <v>7852</v>
      </c>
      <c r="C10671" s="351">
        <v>478.0</v>
      </c>
      <c r="D10671" s="130">
        <v>45770.0</v>
      </c>
      <c r="E10671" s="73" t="s">
        <v>11615</v>
      </c>
      <c r="F10671" s="386" t="s">
        <v>11883</v>
      </c>
      <c r="G10671" s="73" t="s">
        <v>2923</v>
      </c>
      <c r="H10671" s="169"/>
      <c r="I10671" s="287"/>
      <c r="J10671" s="285"/>
      <c r="K10671" s="73"/>
      <c r="L10671" s="21"/>
      <c r="M10671" s="21"/>
      <c r="N10671" s="21"/>
      <c r="O10671" s="23"/>
    </row>
    <row r="10672" ht="15.75" customHeight="1">
      <c r="B10672" s="192" t="s">
        <v>7852</v>
      </c>
      <c r="C10672" s="351">
        <v>479.0</v>
      </c>
      <c r="D10672" s="130">
        <v>45770.0</v>
      </c>
      <c r="E10672" s="73" t="s">
        <v>12631</v>
      </c>
      <c r="F10672" s="386" t="s">
        <v>12353</v>
      </c>
      <c r="G10672" s="73" t="s">
        <v>2923</v>
      </c>
      <c r="H10672" s="169"/>
      <c r="I10672" s="287"/>
      <c r="J10672" s="285"/>
      <c r="K10672" s="73"/>
      <c r="L10672" s="21"/>
      <c r="M10672" s="21"/>
      <c r="N10672" s="21"/>
      <c r="O10672" s="23"/>
    </row>
    <row r="10673" ht="15.75" customHeight="1">
      <c r="B10673" s="192" t="s">
        <v>7852</v>
      </c>
      <c r="C10673" s="351">
        <v>480.0</v>
      </c>
      <c r="D10673" s="402">
        <v>45772.0</v>
      </c>
      <c r="E10673" s="73" t="s">
        <v>12621</v>
      </c>
      <c r="F10673" s="273"/>
      <c r="G10673" s="273" t="s">
        <v>12632</v>
      </c>
      <c r="H10673" s="169"/>
      <c r="I10673" s="287"/>
      <c r="J10673" s="285"/>
      <c r="K10673" s="73"/>
      <c r="L10673" s="21"/>
      <c r="M10673" s="21"/>
      <c r="N10673" s="21"/>
      <c r="O10673" s="23"/>
    </row>
    <row r="10674" ht="15.75" customHeight="1">
      <c r="B10674" s="192" t="s">
        <v>7852</v>
      </c>
      <c r="C10674" s="351">
        <v>481.0</v>
      </c>
      <c r="D10674" s="402">
        <v>45805.0</v>
      </c>
      <c r="E10674" s="273" t="s">
        <v>10071</v>
      </c>
      <c r="F10674" s="273" t="s">
        <v>10660</v>
      </c>
      <c r="G10674" s="273" t="s">
        <v>2253</v>
      </c>
      <c r="H10674" s="169" t="s">
        <v>12633</v>
      </c>
      <c r="I10674" s="287"/>
      <c r="J10674" s="285"/>
      <c r="K10674" s="73"/>
      <c r="L10674" s="21"/>
      <c r="M10674" s="21"/>
      <c r="N10674" s="21"/>
      <c r="O10674" s="23"/>
    </row>
    <row r="10675" ht="15.75" customHeight="1">
      <c r="B10675" s="192" t="s">
        <v>7852</v>
      </c>
      <c r="C10675" s="351">
        <v>482.0</v>
      </c>
      <c r="D10675" s="402">
        <v>45775.0</v>
      </c>
      <c r="E10675" s="273" t="s">
        <v>11848</v>
      </c>
      <c r="F10675" s="273" t="s">
        <v>12060</v>
      </c>
      <c r="G10675" s="306" t="s">
        <v>12573</v>
      </c>
      <c r="H10675" s="169"/>
      <c r="I10675" s="287"/>
      <c r="J10675" s="285" t="s">
        <v>12634</v>
      </c>
      <c r="K10675" s="285" t="s">
        <v>12635</v>
      </c>
      <c r="L10675" s="21"/>
      <c r="M10675" s="21"/>
      <c r="N10675" s="21"/>
      <c r="O10675" s="23"/>
    </row>
    <row r="10676" ht="15.75" customHeight="1">
      <c r="B10676" s="192" t="s">
        <v>7852</v>
      </c>
      <c r="C10676" s="351">
        <v>483.0</v>
      </c>
      <c r="D10676" s="402">
        <v>45775.0</v>
      </c>
      <c r="E10676" s="273" t="s">
        <v>8878</v>
      </c>
      <c r="F10676" s="273" t="s">
        <v>10331</v>
      </c>
      <c r="G10676" s="73" t="s">
        <v>131</v>
      </c>
      <c r="H10676" s="169"/>
      <c r="I10676" s="287"/>
      <c r="J10676" s="285" t="s">
        <v>12276</v>
      </c>
      <c r="K10676" s="73" t="s">
        <v>12636</v>
      </c>
      <c r="L10676" s="21"/>
      <c r="M10676" s="21"/>
      <c r="N10676" s="21"/>
      <c r="O10676" s="23"/>
    </row>
    <row r="10677" ht="15.75" customHeight="1">
      <c r="B10677" s="192" t="s">
        <v>7852</v>
      </c>
      <c r="C10677" s="351">
        <v>484.0</v>
      </c>
      <c r="D10677" s="402">
        <v>45775.0</v>
      </c>
      <c r="E10677" s="273" t="s">
        <v>12637</v>
      </c>
      <c r="F10677" s="273" t="s">
        <v>10463</v>
      </c>
      <c r="G10677" s="73" t="s">
        <v>131</v>
      </c>
      <c r="H10677" s="169"/>
      <c r="I10677" s="287"/>
      <c r="J10677" s="285" t="s">
        <v>12638</v>
      </c>
      <c r="K10677" s="73" t="s">
        <v>12639</v>
      </c>
      <c r="L10677" s="21"/>
      <c r="M10677" s="21"/>
      <c r="N10677" s="21"/>
      <c r="O10677" s="23"/>
    </row>
    <row r="10678" ht="15.75" customHeight="1">
      <c r="B10678" s="192" t="s">
        <v>7852</v>
      </c>
      <c r="C10678" s="351">
        <v>485.0</v>
      </c>
      <c r="D10678" s="402">
        <v>45775.0</v>
      </c>
      <c r="E10678" s="273" t="s">
        <v>7273</v>
      </c>
      <c r="F10678" s="273" t="s">
        <v>8575</v>
      </c>
      <c r="G10678" s="73" t="s">
        <v>131</v>
      </c>
      <c r="H10678" s="169"/>
      <c r="I10678" s="287"/>
      <c r="J10678" s="285" t="s">
        <v>12602</v>
      </c>
      <c r="K10678" s="73" t="s">
        <v>12640</v>
      </c>
      <c r="L10678" s="21"/>
      <c r="M10678" s="21"/>
      <c r="N10678" s="21"/>
      <c r="O10678" s="23"/>
    </row>
    <row r="10679" ht="15.75" customHeight="1">
      <c r="B10679" s="192" t="s">
        <v>7852</v>
      </c>
      <c r="C10679" s="351">
        <v>486.0</v>
      </c>
      <c r="D10679" s="402">
        <v>45775.0</v>
      </c>
      <c r="E10679" s="273" t="s">
        <v>5730</v>
      </c>
      <c r="F10679" s="273" t="s">
        <v>12269</v>
      </c>
      <c r="G10679" s="73" t="s">
        <v>131</v>
      </c>
      <c r="H10679" s="294"/>
      <c r="I10679" s="287"/>
      <c r="J10679" s="285" t="s">
        <v>12446</v>
      </c>
      <c r="K10679" s="73" t="s">
        <v>12641</v>
      </c>
      <c r="L10679" s="21"/>
      <c r="M10679" s="21"/>
      <c r="N10679" s="21"/>
      <c r="O10679" s="23"/>
    </row>
    <row r="10680" ht="18.75" customHeight="1">
      <c r="B10680" s="192" t="s">
        <v>7852</v>
      </c>
      <c r="C10680" s="351">
        <v>487.0</v>
      </c>
      <c r="D10680" s="402">
        <v>45775.0</v>
      </c>
      <c r="E10680" s="383" t="s">
        <v>12642</v>
      </c>
      <c r="F10680" s="273" t="s">
        <v>11664</v>
      </c>
      <c r="G10680" s="306" t="s">
        <v>12573</v>
      </c>
      <c r="H10680" s="294"/>
      <c r="I10680" s="287"/>
      <c r="J10680" s="285"/>
      <c r="K10680" s="73"/>
      <c r="L10680" s="21"/>
      <c r="M10680" s="21"/>
      <c r="N10680" s="21"/>
      <c r="O10680" s="23"/>
    </row>
    <row r="10681" ht="15.75" customHeight="1">
      <c r="B10681" s="192" t="s">
        <v>7852</v>
      </c>
      <c r="C10681" s="351">
        <v>488.0</v>
      </c>
      <c r="D10681" s="402">
        <v>45775.0</v>
      </c>
      <c r="E10681" s="273" t="s">
        <v>1257</v>
      </c>
      <c r="F10681" s="273" t="s">
        <v>10234</v>
      </c>
      <c r="G10681" s="73" t="s">
        <v>131</v>
      </c>
      <c r="H10681" s="294"/>
      <c r="I10681" s="287"/>
      <c r="J10681" s="285" t="s">
        <v>12634</v>
      </c>
      <c r="K10681" s="73" t="s">
        <v>12643</v>
      </c>
      <c r="L10681" s="21"/>
      <c r="M10681" s="21"/>
      <c r="N10681" s="21"/>
      <c r="O10681" s="23"/>
    </row>
    <row r="10682" ht="15.75" customHeight="1">
      <c r="B10682" s="192" t="s">
        <v>7852</v>
      </c>
      <c r="C10682" s="351">
        <v>489.0</v>
      </c>
      <c r="D10682" s="402">
        <v>45775.0</v>
      </c>
      <c r="E10682" s="273" t="s">
        <v>3433</v>
      </c>
      <c r="F10682" s="273" t="s">
        <v>11006</v>
      </c>
      <c r="G10682" s="73" t="s">
        <v>131</v>
      </c>
      <c r="H10682" s="294"/>
      <c r="I10682" s="287"/>
      <c r="J10682" s="285" t="s">
        <v>12644</v>
      </c>
      <c r="K10682" s="73" t="s">
        <v>12645</v>
      </c>
      <c r="L10682" s="21"/>
      <c r="M10682" s="21"/>
      <c r="N10682" s="21"/>
      <c r="O10682" s="23"/>
    </row>
    <row r="10683" ht="15.75" customHeight="1">
      <c r="B10683" s="192" t="s">
        <v>7852</v>
      </c>
      <c r="C10683" s="351">
        <v>490.0</v>
      </c>
      <c r="D10683" s="402">
        <v>45775.0</v>
      </c>
      <c r="E10683" s="273" t="s">
        <v>12646</v>
      </c>
      <c r="F10683" s="273" t="s">
        <v>12271</v>
      </c>
      <c r="G10683" s="73" t="s">
        <v>131</v>
      </c>
      <c r="H10683" s="413"/>
      <c r="I10683" s="287"/>
      <c r="J10683" s="285" t="s">
        <v>12634</v>
      </c>
      <c r="K10683" s="73" t="s">
        <v>12647</v>
      </c>
      <c r="L10683" s="21"/>
      <c r="M10683" s="21"/>
      <c r="N10683" s="21"/>
      <c r="O10683" s="23"/>
    </row>
    <row r="10684" ht="15.75" customHeight="1">
      <c r="B10684" s="192" t="s">
        <v>7852</v>
      </c>
      <c r="C10684" s="351">
        <v>491.0</v>
      </c>
      <c r="D10684" s="402">
        <v>45775.0</v>
      </c>
      <c r="E10684" s="73" t="s">
        <v>2107</v>
      </c>
      <c r="F10684" s="386" t="s">
        <v>11624</v>
      </c>
      <c r="G10684" s="73" t="s">
        <v>2923</v>
      </c>
      <c r="H10684" s="294"/>
      <c r="I10684" s="287"/>
      <c r="J10684" s="285"/>
      <c r="K10684" s="73"/>
      <c r="L10684" s="21"/>
      <c r="M10684" s="21"/>
      <c r="N10684" s="21"/>
      <c r="O10684" s="23"/>
    </row>
    <row r="10685" ht="15.75" customHeight="1">
      <c r="B10685" s="192" t="s">
        <v>7852</v>
      </c>
      <c r="C10685" s="351">
        <v>492.0</v>
      </c>
      <c r="D10685" s="402">
        <v>45775.0</v>
      </c>
      <c r="E10685" s="262" t="s">
        <v>12648</v>
      </c>
      <c r="F10685" s="386" t="s">
        <v>12649</v>
      </c>
      <c r="G10685" s="73" t="s">
        <v>11713</v>
      </c>
      <c r="H10685" s="294"/>
      <c r="I10685" s="287"/>
      <c r="J10685" s="285"/>
      <c r="K10685" s="73"/>
      <c r="L10685" s="21"/>
      <c r="M10685" s="21"/>
      <c r="N10685" s="21"/>
      <c r="O10685" s="23"/>
    </row>
    <row r="10686" ht="15.75" customHeight="1">
      <c r="B10686" s="192" t="s">
        <v>7852</v>
      </c>
      <c r="C10686" s="351">
        <v>493.0</v>
      </c>
      <c r="D10686" s="402">
        <v>45775.0</v>
      </c>
      <c r="E10686" s="73" t="s">
        <v>9600</v>
      </c>
      <c r="F10686" s="386" t="s">
        <v>12650</v>
      </c>
      <c r="G10686" s="73" t="s">
        <v>11713</v>
      </c>
      <c r="H10686" s="413"/>
      <c r="I10686" s="287"/>
      <c r="J10686" s="285"/>
      <c r="K10686" s="73"/>
      <c r="L10686" s="21"/>
      <c r="M10686" s="21"/>
      <c r="N10686" s="21"/>
      <c r="O10686" s="23"/>
    </row>
    <row r="10687" ht="15.75" customHeight="1">
      <c r="B10687" s="73"/>
      <c r="C10687" s="351">
        <v>494.0</v>
      </c>
      <c r="D10687" s="130"/>
      <c r="E10687" s="73"/>
      <c r="F10687" s="386"/>
      <c r="G10687" s="73"/>
      <c r="H10687" s="169"/>
      <c r="I10687" s="287"/>
      <c r="J10687" s="285"/>
      <c r="K10687" s="73"/>
      <c r="L10687" s="21"/>
      <c r="M10687" s="21"/>
      <c r="N10687" s="21"/>
      <c r="O10687" s="23"/>
    </row>
    <row r="10688" ht="15.75" customHeight="1">
      <c r="B10688" s="73"/>
      <c r="C10688" s="351">
        <v>495.0</v>
      </c>
      <c r="D10688" s="130">
        <v>45776.0</v>
      </c>
      <c r="E10688" s="73" t="s">
        <v>1558</v>
      </c>
      <c r="F10688" s="386" t="s">
        <v>9444</v>
      </c>
      <c r="G10688" s="73" t="s">
        <v>8629</v>
      </c>
      <c r="H10688" s="169"/>
      <c r="I10688" s="287"/>
      <c r="J10688" s="285"/>
      <c r="K10688" s="73"/>
      <c r="L10688" s="21"/>
      <c r="M10688" s="21"/>
      <c r="N10688" s="21"/>
      <c r="O10688" s="23"/>
    </row>
    <row r="10689" ht="15.75" customHeight="1">
      <c r="B10689" s="73"/>
      <c r="C10689" s="351">
        <v>496.0</v>
      </c>
      <c r="D10689" s="130">
        <v>45776.0</v>
      </c>
      <c r="E10689" s="73" t="s">
        <v>4155</v>
      </c>
      <c r="F10689" s="386" t="s">
        <v>12651</v>
      </c>
      <c r="G10689" s="73" t="s">
        <v>8629</v>
      </c>
      <c r="H10689" s="169"/>
      <c r="I10689" s="358"/>
      <c r="J10689" s="358"/>
      <c r="K10689" s="73"/>
      <c r="L10689" s="21"/>
      <c r="M10689" s="21"/>
      <c r="N10689" s="21"/>
      <c r="O10689" s="23"/>
    </row>
    <row r="10690" ht="15.75" customHeight="1">
      <c r="B10690" s="73"/>
      <c r="C10690" s="351">
        <v>497.0</v>
      </c>
      <c r="D10690" s="130">
        <v>45776.0</v>
      </c>
      <c r="E10690" s="73" t="s">
        <v>12264</v>
      </c>
      <c r="F10690" s="393" t="s">
        <v>12652</v>
      </c>
      <c r="G10690" s="73" t="s">
        <v>8629</v>
      </c>
      <c r="H10690" s="169"/>
      <c r="I10690" s="292"/>
      <c r="J10690" s="293"/>
      <c r="K10690" s="289"/>
      <c r="L10690" s="21"/>
      <c r="M10690" s="21"/>
      <c r="N10690" s="21"/>
      <c r="O10690" s="23"/>
    </row>
    <row r="10691" ht="15.75" customHeight="1">
      <c r="B10691" s="73"/>
      <c r="C10691" s="351">
        <v>498.0</v>
      </c>
      <c r="D10691" s="130">
        <v>45776.0</v>
      </c>
      <c r="E10691" s="73" t="s">
        <v>11747</v>
      </c>
      <c r="F10691" s="386" t="s">
        <v>12653</v>
      </c>
      <c r="G10691" s="73" t="s">
        <v>8629</v>
      </c>
      <c r="H10691" s="169"/>
      <c r="I10691" s="287"/>
      <c r="J10691" s="285"/>
      <c r="K10691" s="73"/>
      <c r="L10691" s="21"/>
      <c r="M10691" s="21"/>
      <c r="N10691" s="21"/>
      <c r="O10691" s="23"/>
    </row>
    <row r="10692" ht="15.75" customHeight="1">
      <c r="B10692" s="73"/>
      <c r="C10692" s="351">
        <v>499.0</v>
      </c>
      <c r="D10692" s="130">
        <v>45776.0</v>
      </c>
      <c r="E10692" s="73" t="s">
        <v>11976</v>
      </c>
      <c r="F10692" s="386" t="s">
        <v>12654</v>
      </c>
      <c r="G10692" s="73" t="s">
        <v>8629</v>
      </c>
      <c r="H10692" s="169"/>
      <c r="I10692" s="287"/>
      <c r="J10692" s="285"/>
      <c r="K10692" s="73"/>
      <c r="L10692" s="21"/>
      <c r="M10692" s="21"/>
      <c r="N10692" s="21"/>
      <c r="O10692" s="23"/>
    </row>
    <row r="10693" ht="15.75" customHeight="1">
      <c r="B10693" s="192" t="s">
        <v>7852</v>
      </c>
      <c r="C10693" s="351">
        <v>500.0</v>
      </c>
      <c r="D10693" s="130">
        <v>45776.0</v>
      </c>
      <c r="E10693" s="73" t="s">
        <v>4575</v>
      </c>
      <c r="F10693" s="386" t="s">
        <v>9563</v>
      </c>
      <c r="G10693" s="73" t="s">
        <v>2923</v>
      </c>
      <c r="H10693" s="169"/>
      <c r="I10693" s="287"/>
      <c r="J10693" s="285"/>
      <c r="K10693" s="73"/>
      <c r="L10693" s="21"/>
      <c r="M10693" s="21"/>
      <c r="N10693" s="21"/>
      <c r="O10693" s="23"/>
    </row>
    <row r="10694" ht="15.75" customHeight="1">
      <c r="B10694" s="192" t="s">
        <v>7852</v>
      </c>
      <c r="C10694" s="351">
        <v>501.0</v>
      </c>
      <c r="D10694" s="130">
        <v>45777.0</v>
      </c>
      <c r="E10694" s="73" t="s">
        <v>12188</v>
      </c>
      <c r="F10694" s="386" t="s">
        <v>12189</v>
      </c>
      <c r="G10694" s="73" t="s">
        <v>761</v>
      </c>
      <c r="H10694" s="169" t="s">
        <v>4966</v>
      </c>
      <c r="I10694" s="287"/>
      <c r="J10694" s="285"/>
      <c r="K10694" s="73"/>
      <c r="L10694" s="21"/>
      <c r="M10694" s="21"/>
      <c r="N10694" s="21"/>
      <c r="O10694" s="23"/>
    </row>
    <row r="10695" ht="15.75" customHeight="1">
      <c r="B10695" s="192" t="s">
        <v>7852</v>
      </c>
      <c r="C10695" s="351">
        <v>502.0</v>
      </c>
      <c r="D10695" s="130">
        <v>45777.0</v>
      </c>
      <c r="E10695" s="73" t="s">
        <v>12655</v>
      </c>
      <c r="F10695" s="386" t="s">
        <v>12656</v>
      </c>
      <c r="G10695" s="73" t="s">
        <v>761</v>
      </c>
      <c r="H10695" s="169" t="s">
        <v>4642</v>
      </c>
      <c r="I10695" s="287"/>
      <c r="J10695" s="285"/>
      <c r="K10695" s="73"/>
      <c r="L10695" s="21"/>
      <c r="M10695" s="21"/>
      <c r="N10695" s="21"/>
      <c r="O10695" s="23"/>
    </row>
    <row r="10696" ht="15.75" customHeight="1">
      <c r="B10696" s="192" t="s">
        <v>7852</v>
      </c>
      <c r="C10696" s="351">
        <v>503.0</v>
      </c>
      <c r="D10696" s="130">
        <v>45777.0</v>
      </c>
      <c r="E10696" s="73" t="s">
        <v>12657</v>
      </c>
      <c r="F10696" s="386" t="s">
        <v>12658</v>
      </c>
      <c r="G10696" s="73" t="s">
        <v>761</v>
      </c>
      <c r="H10696" s="169" t="s">
        <v>8653</v>
      </c>
      <c r="I10696" s="287"/>
      <c r="J10696" s="285"/>
      <c r="K10696" s="73"/>
      <c r="L10696" s="21"/>
      <c r="M10696" s="21"/>
      <c r="N10696" s="21"/>
      <c r="O10696" s="23"/>
    </row>
    <row r="10697" ht="15.75" customHeight="1">
      <c r="B10697" s="192" t="s">
        <v>7852</v>
      </c>
      <c r="C10697" s="351">
        <v>504.0</v>
      </c>
      <c r="D10697" s="130">
        <v>45777.0</v>
      </c>
      <c r="E10697" s="73" t="s">
        <v>12659</v>
      </c>
      <c r="F10697" s="386" t="s">
        <v>12660</v>
      </c>
      <c r="G10697" s="73" t="s">
        <v>761</v>
      </c>
      <c r="H10697" s="169" t="s">
        <v>8653</v>
      </c>
      <c r="I10697" s="287"/>
      <c r="J10697" s="285"/>
      <c r="K10697" s="73"/>
      <c r="L10697" s="21"/>
      <c r="M10697" s="21"/>
      <c r="N10697" s="21"/>
      <c r="O10697" s="23"/>
    </row>
    <row r="10698" ht="15.75" customHeight="1">
      <c r="B10698" s="192" t="s">
        <v>7852</v>
      </c>
      <c r="C10698" s="351">
        <v>505.0</v>
      </c>
      <c r="D10698" s="130">
        <v>45777.0</v>
      </c>
      <c r="E10698" s="146" t="s">
        <v>12661</v>
      </c>
      <c r="F10698" s="404" t="s">
        <v>12662</v>
      </c>
      <c r="G10698" s="146" t="s">
        <v>761</v>
      </c>
      <c r="H10698" s="169" t="s">
        <v>12663</v>
      </c>
      <c r="I10698" s="295" t="s">
        <v>12664</v>
      </c>
      <c r="J10698" s="285"/>
      <c r="K10698" s="73"/>
      <c r="L10698" s="21"/>
      <c r="M10698" s="21"/>
      <c r="N10698" s="21"/>
      <c r="O10698" s="23"/>
    </row>
    <row r="10699" ht="15.75" customHeight="1">
      <c r="B10699" s="192" t="s">
        <v>7852</v>
      </c>
      <c r="C10699" s="351">
        <v>506.0</v>
      </c>
      <c r="D10699" s="130">
        <v>45777.0</v>
      </c>
      <c r="E10699" s="73" t="s">
        <v>12665</v>
      </c>
      <c r="F10699" s="386" t="s">
        <v>12666</v>
      </c>
      <c r="G10699" s="73" t="s">
        <v>761</v>
      </c>
      <c r="H10699" s="169" t="s">
        <v>12667</v>
      </c>
      <c r="I10699" s="287"/>
      <c r="J10699" s="285"/>
      <c r="K10699" s="73"/>
      <c r="L10699" s="21"/>
      <c r="M10699" s="21"/>
      <c r="N10699" s="21"/>
      <c r="O10699" s="23"/>
    </row>
    <row r="10700" ht="15.75" customHeight="1">
      <c r="B10700" s="192" t="s">
        <v>7852</v>
      </c>
      <c r="C10700" s="351">
        <v>507.0</v>
      </c>
      <c r="D10700" s="130">
        <v>45777.0</v>
      </c>
      <c r="E10700" s="73" t="s">
        <v>12668</v>
      </c>
      <c r="F10700" s="386" t="s">
        <v>12669</v>
      </c>
      <c r="G10700" s="73" t="s">
        <v>761</v>
      </c>
      <c r="H10700" s="169" t="s">
        <v>3057</v>
      </c>
      <c r="I10700" s="287"/>
      <c r="J10700" s="285"/>
      <c r="K10700" s="73"/>
      <c r="L10700" s="21"/>
      <c r="M10700" s="21"/>
      <c r="N10700" s="21"/>
      <c r="O10700" s="23"/>
    </row>
    <row r="10701" ht="15.75" customHeight="1">
      <c r="B10701" s="192" t="s">
        <v>7852</v>
      </c>
      <c r="C10701" s="351">
        <v>508.0</v>
      </c>
      <c r="D10701" s="130">
        <v>45777.0</v>
      </c>
      <c r="E10701" s="73" t="s">
        <v>3647</v>
      </c>
      <c r="F10701" s="386" t="s">
        <v>8728</v>
      </c>
      <c r="G10701" s="73" t="s">
        <v>1593</v>
      </c>
      <c r="H10701" s="253">
        <v>45789.0</v>
      </c>
      <c r="I10701" s="287"/>
      <c r="J10701" s="285"/>
      <c r="K10701" s="73"/>
      <c r="L10701" s="21"/>
      <c r="M10701" s="21"/>
      <c r="N10701" s="21"/>
      <c r="O10701" s="23"/>
    </row>
    <row r="10702" ht="15.75" customHeight="1">
      <c r="B10702" s="192" t="s">
        <v>7852</v>
      </c>
      <c r="C10702" s="351">
        <v>509.0</v>
      </c>
      <c r="D10702" s="130">
        <v>45777.0</v>
      </c>
      <c r="E10702" s="73" t="s">
        <v>10664</v>
      </c>
      <c r="F10702" s="386" t="s">
        <v>10309</v>
      </c>
      <c r="G10702" s="73" t="s">
        <v>1593</v>
      </c>
      <c r="H10702" s="253">
        <v>45789.0</v>
      </c>
      <c r="I10702" s="287"/>
      <c r="J10702" s="285"/>
      <c r="K10702" s="73"/>
      <c r="L10702" s="21"/>
      <c r="M10702" s="21"/>
      <c r="N10702" s="21"/>
      <c r="O10702" s="23"/>
    </row>
    <row r="10703" ht="15.75" customHeight="1">
      <c r="B10703" s="192" t="s">
        <v>7852</v>
      </c>
      <c r="C10703" s="351">
        <v>510.0</v>
      </c>
      <c r="D10703" s="130">
        <v>45777.0</v>
      </c>
      <c r="E10703" s="73" t="s">
        <v>9284</v>
      </c>
      <c r="F10703" s="386" t="s">
        <v>9285</v>
      </c>
      <c r="G10703" s="73" t="s">
        <v>1593</v>
      </c>
      <c r="H10703" s="253">
        <v>45790.0</v>
      </c>
      <c r="I10703" s="287"/>
      <c r="J10703" s="285"/>
      <c r="K10703" s="73"/>
      <c r="L10703" s="21"/>
      <c r="M10703" s="21"/>
      <c r="N10703" s="21"/>
      <c r="O10703" s="23"/>
    </row>
    <row r="10704" ht="15.75" customHeight="1">
      <c r="B10704" s="192" t="s">
        <v>7852</v>
      </c>
      <c r="C10704" s="351">
        <v>511.0</v>
      </c>
      <c r="D10704" s="402">
        <v>45779.0</v>
      </c>
      <c r="E10704" s="247" t="s">
        <v>10115</v>
      </c>
      <c r="F10704" s="247" t="s">
        <v>10866</v>
      </c>
      <c r="G10704" s="247" t="s">
        <v>2923</v>
      </c>
      <c r="H10704" s="366" t="s">
        <v>9965</v>
      </c>
      <c r="I10704" s="287"/>
      <c r="J10704" s="285"/>
      <c r="K10704" s="73"/>
      <c r="L10704" s="21"/>
      <c r="M10704" s="21"/>
      <c r="N10704" s="21"/>
      <c r="O10704" s="23"/>
    </row>
    <row r="10705" ht="15.75" customHeight="1">
      <c r="B10705" s="192" t="s">
        <v>7852</v>
      </c>
      <c r="C10705" s="351">
        <v>512.0</v>
      </c>
      <c r="D10705" s="130">
        <v>45779.0</v>
      </c>
      <c r="E10705" s="73" t="s">
        <v>12621</v>
      </c>
      <c r="F10705" s="273"/>
      <c r="G10705" s="273" t="s">
        <v>12632</v>
      </c>
      <c r="H10705" s="169"/>
      <c r="I10705" s="287"/>
      <c r="J10705" s="285"/>
      <c r="K10705" s="73"/>
      <c r="L10705" s="21"/>
      <c r="M10705" s="21"/>
      <c r="N10705" s="21"/>
      <c r="O10705" s="23"/>
    </row>
    <row r="10706" ht="15.75" customHeight="1">
      <c r="B10706" s="192" t="s">
        <v>7852</v>
      </c>
      <c r="C10706" s="351">
        <v>513.0</v>
      </c>
      <c r="D10706" s="130">
        <v>45782.0</v>
      </c>
      <c r="E10706" s="350" t="s">
        <v>9278</v>
      </c>
      <c r="F10706" s="386" t="s">
        <v>11696</v>
      </c>
      <c r="G10706" s="73" t="s">
        <v>1593</v>
      </c>
      <c r="H10706" s="253">
        <v>45791.0</v>
      </c>
      <c r="I10706" s="287"/>
      <c r="J10706" s="285"/>
      <c r="K10706" s="73"/>
      <c r="L10706" s="21"/>
      <c r="M10706" s="21"/>
      <c r="N10706" s="21"/>
      <c r="O10706" s="23"/>
    </row>
    <row r="10707" ht="15.75" customHeight="1">
      <c r="B10707" s="192" t="s">
        <v>7852</v>
      </c>
      <c r="C10707" s="351">
        <v>514.0</v>
      </c>
      <c r="D10707" s="130">
        <v>45782.0</v>
      </c>
      <c r="E10707" s="73" t="s">
        <v>11606</v>
      </c>
      <c r="F10707" s="386" t="s">
        <v>11607</v>
      </c>
      <c r="G10707" s="73" t="s">
        <v>1593</v>
      </c>
      <c r="H10707" s="253">
        <v>45791.0</v>
      </c>
      <c r="I10707" s="287"/>
      <c r="J10707" s="285"/>
      <c r="K10707" s="21"/>
      <c r="L10707" s="21"/>
      <c r="M10707" s="21"/>
      <c r="N10707" s="21"/>
      <c r="O10707" s="23"/>
    </row>
    <row r="10708" ht="15.75" customHeight="1">
      <c r="B10708" s="192" t="s">
        <v>7852</v>
      </c>
      <c r="C10708" s="351">
        <v>515.0</v>
      </c>
      <c r="D10708" s="130">
        <v>45782.0</v>
      </c>
      <c r="E10708" s="73" t="s">
        <v>12670</v>
      </c>
      <c r="F10708" s="386" t="s">
        <v>12671</v>
      </c>
      <c r="G10708" s="73" t="s">
        <v>761</v>
      </c>
      <c r="H10708" s="253" t="s">
        <v>5192</v>
      </c>
      <c r="I10708" s="287"/>
      <c r="J10708" s="285"/>
      <c r="K10708" s="21"/>
      <c r="L10708" s="21"/>
      <c r="M10708" s="21"/>
      <c r="N10708" s="21"/>
      <c r="O10708" s="23"/>
    </row>
    <row r="10709" ht="15.75" customHeight="1">
      <c r="B10709" s="192" t="s">
        <v>7852</v>
      </c>
      <c r="C10709" s="351">
        <v>516.0</v>
      </c>
      <c r="D10709" s="130">
        <v>45782.0</v>
      </c>
      <c r="E10709" s="73" t="s">
        <v>11732</v>
      </c>
      <c r="F10709" s="386" t="s">
        <v>12229</v>
      </c>
      <c r="G10709" s="73" t="s">
        <v>1593</v>
      </c>
      <c r="H10709" s="253">
        <v>45793.0</v>
      </c>
      <c r="I10709" s="287"/>
      <c r="J10709" s="285"/>
      <c r="K10709" s="21"/>
      <c r="L10709" s="21"/>
      <c r="M10709" s="21"/>
      <c r="N10709" s="21"/>
      <c r="O10709" s="23"/>
    </row>
    <row r="10710" ht="15.75" customHeight="1">
      <c r="B10710" s="192" t="s">
        <v>7852</v>
      </c>
      <c r="C10710" s="351">
        <v>517.0</v>
      </c>
      <c r="D10710" s="130">
        <v>45782.0</v>
      </c>
      <c r="E10710" s="73" t="s">
        <v>8864</v>
      </c>
      <c r="F10710" s="386" t="s">
        <v>8601</v>
      </c>
      <c r="G10710" s="73" t="s">
        <v>1593</v>
      </c>
      <c r="H10710" s="253">
        <v>45796.0</v>
      </c>
      <c r="I10710" s="287"/>
      <c r="J10710" s="285"/>
      <c r="K10710" s="21"/>
      <c r="L10710" s="21"/>
      <c r="M10710" s="21"/>
      <c r="N10710" s="21"/>
      <c r="O10710" s="23"/>
    </row>
    <row r="10711" ht="15.75" customHeight="1">
      <c r="B10711" s="73"/>
      <c r="C10711" s="345">
        <v>518.0</v>
      </c>
      <c r="D10711" s="130">
        <v>45782.0</v>
      </c>
      <c r="E10711" s="281" t="s">
        <v>6865</v>
      </c>
      <c r="F10711" s="386" t="s">
        <v>6866</v>
      </c>
      <c r="G10711" s="73" t="s">
        <v>2253</v>
      </c>
      <c r="H10711" s="169" t="s">
        <v>12672</v>
      </c>
      <c r="I10711" s="287"/>
      <c r="J10711" s="285"/>
      <c r="K10711" s="21"/>
      <c r="L10711" s="21"/>
      <c r="M10711" s="21"/>
      <c r="N10711" s="21"/>
      <c r="O10711" s="23"/>
    </row>
    <row r="10712" ht="15.75" customHeight="1">
      <c r="B10712" s="73"/>
      <c r="C10712" s="345">
        <v>519.0</v>
      </c>
      <c r="D10712" s="130">
        <v>45782.0</v>
      </c>
      <c r="E10712" s="73" t="s">
        <v>4085</v>
      </c>
      <c r="F10712" s="386" t="s">
        <v>11137</v>
      </c>
      <c r="G10712" s="73" t="s">
        <v>2253</v>
      </c>
      <c r="H10712" s="169" t="s">
        <v>11993</v>
      </c>
      <c r="I10712" s="287"/>
      <c r="J10712" s="285"/>
      <c r="K10712" s="21"/>
      <c r="L10712" s="21"/>
      <c r="M10712" s="21"/>
      <c r="N10712" s="21"/>
      <c r="O10712" s="23"/>
    </row>
    <row r="10713" ht="15.75" customHeight="1">
      <c r="B10713" s="73"/>
      <c r="C10713" s="345">
        <v>520.0</v>
      </c>
      <c r="D10713" s="130">
        <v>45782.0</v>
      </c>
      <c r="E10713" s="73" t="s">
        <v>12094</v>
      </c>
      <c r="F10713" s="386" t="s">
        <v>12095</v>
      </c>
      <c r="G10713" s="306" t="s">
        <v>12573</v>
      </c>
      <c r="H10713" s="169"/>
      <c r="I10713" s="287"/>
      <c r="J10713" s="285"/>
      <c r="K10713" s="21"/>
      <c r="L10713" s="21"/>
      <c r="M10713" s="21"/>
      <c r="N10713" s="21"/>
      <c r="O10713" s="23"/>
    </row>
    <row r="10714" ht="15.75" customHeight="1">
      <c r="B10714" s="73" t="s">
        <v>12673</v>
      </c>
      <c r="C10714" s="351">
        <v>521.0</v>
      </c>
      <c r="D10714" s="130">
        <v>45782.0</v>
      </c>
      <c r="E10714" s="259" t="s">
        <v>8572</v>
      </c>
      <c r="F10714" s="386" t="s">
        <v>8573</v>
      </c>
      <c r="G10714" s="73" t="s">
        <v>131</v>
      </c>
      <c r="H10714" s="169"/>
      <c r="I10714" s="287"/>
      <c r="J10714" s="285"/>
      <c r="K10714" s="21"/>
      <c r="L10714" s="21"/>
      <c r="M10714" s="21"/>
      <c r="N10714" s="21"/>
      <c r="O10714" s="23"/>
    </row>
    <row r="10715" ht="15.75" customHeight="1">
      <c r="B10715" s="192" t="s">
        <v>7852</v>
      </c>
      <c r="C10715" s="351">
        <v>522.0</v>
      </c>
      <c r="D10715" s="130">
        <v>45782.0</v>
      </c>
      <c r="E10715" s="73" t="s">
        <v>12365</v>
      </c>
      <c r="F10715" s="386" t="s">
        <v>12619</v>
      </c>
      <c r="G10715" s="73" t="s">
        <v>131</v>
      </c>
      <c r="H10715" s="169"/>
      <c r="I10715" s="287"/>
      <c r="J10715" s="285"/>
      <c r="K10715" s="21"/>
      <c r="L10715" s="21"/>
      <c r="M10715" s="21"/>
      <c r="N10715" s="21"/>
      <c r="O10715" s="23"/>
    </row>
    <row r="10716" ht="15.75" customHeight="1">
      <c r="B10716" s="192" t="s">
        <v>7852</v>
      </c>
      <c r="C10716" s="351">
        <v>523.0</v>
      </c>
      <c r="D10716" s="130">
        <v>45783.0</v>
      </c>
      <c r="E10716" s="73" t="s">
        <v>12674</v>
      </c>
      <c r="F10716" s="386" t="s">
        <v>12675</v>
      </c>
      <c r="G10716" s="73" t="s">
        <v>761</v>
      </c>
      <c r="H10716" s="169" t="s">
        <v>4601</v>
      </c>
      <c r="I10716" s="287"/>
      <c r="J10716" s="285"/>
      <c r="K10716" s="21"/>
      <c r="L10716" s="21"/>
      <c r="M10716" s="21"/>
      <c r="N10716" s="21"/>
      <c r="O10716" s="23"/>
    </row>
    <row r="10717" ht="15.75" customHeight="1">
      <c r="B10717" s="192" t="s">
        <v>7852</v>
      </c>
      <c r="C10717" s="351">
        <v>524.0</v>
      </c>
      <c r="D10717" s="130">
        <v>45783.0</v>
      </c>
      <c r="E10717" s="73" t="s">
        <v>2660</v>
      </c>
      <c r="F10717" s="386" t="s">
        <v>12146</v>
      </c>
      <c r="G10717" s="73" t="s">
        <v>761</v>
      </c>
      <c r="H10717" s="169" t="s">
        <v>4966</v>
      </c>
      <c r="I10717" s="287"/>
      <c r="J10717" s="285"/>
      <c r="K10717" s="21"/>
      <c r="L10717" s="21"/>
      <c r="M10717" s="21"/>
      <c r="N10717" s="21"/>
      <c r="O10717" s="23"/>
    </row>
    <row r="10718" ht="15.75" customHeight="1">
      <c r="B10718" s="192" t="s">
        <v>7852</v>
      </c>
      <c r="C10718" s="351">
        <v>525.0</v>
      </c>
      <c r="D10718" s="130">
        <v>45783.0</v>
      </c>
      <c r="E10718" s="73" t="s">
        <v>12147</v>
      </c>
      <c r="F10718" s="386" t="s">
        <v>12676</v>
      </c>
      <c r="G10718" s="73" t="s">
        <v>761</v>
      </c>
      <c r="H10718" s="169" t="s">
        <v>4966</v>
      </c>
      <c r="I10718" s="287"/>
      <c r="J10718" s="285"/>
      <c r="K10718" s="21"/>
      <c r="L10718" s="21"/>
      <c r="M10718" s="21"/>
      <c r="N10718" s="21"/>
      <c r="O10718" s="23"/>
    </row>
    <row r="10719" ht="15.75" customHeight="1">
      <c r="B10719" s="73"/>
      <c r="C10719" s="345">
        <v>526.0</v>
      </c>
      <c r="D10719" s="130">
        <v>45783.0</v>
      </c>
      <c r="E10719" s="73" t="s">
        <v>11008</v>
      </c>
      <c r="F10719" s="386" t="s">
        <v>11009</v>
      </c>
      <c r="G10719" s="73" t="s">
        <v>131</v>
      </c>
      <c r="H10719" s="169"/>
      <c r="I10719" s="287"/>
      <c r="J10719" s="285"/>
      <c r="K10719" s="21"/>
      <c r="L10719" s="21"/>
      <c r="M10719" s="21"/>
      <c r="N10719" s="21"/>
      <c r="O10719" s="23"/>
    </row>
    <row r="10720" ht="15.75" customHeight="1">
      <c r="B10720" s="192" t="s">
        <v>7852</v>
      </c>
      <c r="C10720" s="351">
        <v>527.0</v>
      </c>
      <c r="D10720" s="130">
        <v>45783.0</v>
      </c>
      <c r="E10720" s="73" t="s">
        <v>2909</v>
      </c>
      <c r="F10720" s="386" t="s">
        <v>12611</v>
      </c>
      <c r="G10720" s="73" t="s">
        <v>131</v>
      </c>
      <c r="H10720" s="169"/>
      <c r="I10720" s="287"/>
      <c r="J10720" s="285"/>
      <c r="K10720" s="21"/>
      <c r="L10720" s="21"/>
      <c r="M10720" s="21"/>
      <c r="N10720" s="21"/>
      <c r="O10720" s="23"/>
    </row>
    <row r="10721" ht="15.75" customHeight="1">
      <c r="B10721" s="73"/>
      <c r="C10721" s="414">
        <v>528.0</v>
      </c>
      <c r="D10721" s="130">
        <v>45785.0</v>
      </c>
      <c r="E10721" s="73" t="s">
        <v>7078</v>
      </c>
      <c r="F10721" s="386" t="s">
        <v>12677</v>
      </c>
      <c r="G10721" s="73" t="s">
        <v>738</v>
      </c>
      <c r="H10721" s="169"/>
      <c r="I10721" s="287"/>
      <c r="J10721" s="285"/>
      <c r="K10721" s="21"/>
      <c r="L10721" s="21"/>
      <c r="M10721" s="21"/>
      <c r="N10721" s="21"/>
      <c r="O10721" s="23"/>
    </row>
    <row r="10722" ht="15.75" customHeight="1">
      <c r="B10722" s="73"/>
      <c r="C10722" s="414">
        <v>529.0</v>
      </c>
      <c r="D10722" s="130">
        <v>45785.0</v>
      </c>
      <c r="E10722" s="73" t="s">
        <v>11131</v>
      </c>
      <c r="F10722" s="386" t="s">
        <v>12678</v>
      </c>
      <c r="G10722" s="73" t="s">
        <v>738</v>
      </c>
      <c r="H10722" s="169"/>
      <c r="I10722" s="359"/>
      <c r="J10722" s="285"/>
      <c r="K10722" s="21"/>
      <c r="L10722" s="21"/>
      <c r="M10722" s="21"/>
      <c r="N10722" s="21"/>
      <c r="O10722" s="23"/>
    </row>
    <row r="10723" ht="15.75" customHeight="1">
      <c r="B10723" s="73"/>
      <c r="C10723" s="414">
        <v>530.0</v>
      </c>
      <c r="D10723" s="130">
        <v>45785.0</v>
      </c>
      <c r="E10723" s="73" t="s">
        <v>12679</v>
      </c>
      <c r="F10723" s="386" t="s">
        <v>12680</v>
      </c>
      <c r="G10723" s="73" t="s">
        <v>738</v>
      </c>
      <c r="H10723" s="169"/>
      <c r="I10723" s="287"/>
      <c r="J10723" s="285"/>
      <c r="K10723" s="21"/>
      <c r="L10723" s="21"/>
      <c r="M10723" s="21"/>
      <c r="N10723" s="21"/>
      <c r="O10723" s="23"/>
    </row>
    <row r="10724" ht="15.75" customHeight="1">
      <c r="B10724" s="73"/>
      <c r="C10724" s="414">
        <v>531.0</v>
      </c>
      <c r="D10724" s="130">
        <v>45785.0</v>
      </c>
      <c r="E10724" s="73" t="s">
        <v>12681</v>
      </c>
      <c r="F10724" s="386" t="s">
        <v>12682</v>
      </c>
      <c r="G10724" s="73" t="s">
        <v>738</v>
      </c>
      <c r="H10724" s="169"/>
      <c r="I10724" s="287"/>
      <c r="J10724" s="285"/>
      <c r="K10724" s="21"/>
      <c r="L10724" s="21"/>
      <c r="M10724" s="21"/>
      <c r="N10724" s="21"/>
      <c r="O10724" s="23"/>
    </row>
    <row r="10725" ht="15.75" customHeight="1">
      <c r="B10725" s="73"/>
      <c r="C10725" s="414">
        <v>532.0</v>
      </c>
      <c r="D10725" s="130">
        <v>45785.0</v>
      </c>
      <c r="E10725" s="73" t="s">
        <v>12683</v>
      </c>
      <c r="F10725" s="386" t="s">
        <v>12684</v>
      </c>
      <c r="G10725" s="73" t="s">
        <v>738</v>
      </c>
      <c r="H10725" s="169"/>
      <c r="I10725" s="287"/>
      <c r="J10725" s="285"/>
      <c r="K10725" s="21"/>
      <c r="L10725" s="21"/>
      <c r="M10725" s="21"/>
      <c r="N10725" s="21"/>
      <c r="O10725" s="23"/>
    </row>
    <row r="10726" ht="15.75" customHeight="1">
      <c r="B10726" s="73"/>
      <c r="C10726" s="414">
        <v>533.0</v>
      </c>
      <c r="D10726" s="130">
        <v>45785.0</v>
      </c>
      <c r="E10726" s="73" t="s">
        <v>12685</v>
      </c>
      <c r="F10726" s="386" t="s">
        <v>12686</v>
      </c>
      <c r="G10726" s="73" t="s">
        <v>738</v>
      </c>
      <c r="H10726" s="169"/>
      <c r="I10726" s="287"/>
      <c r="J10726" s="285"/>
      <c r="K10726" s="21"/>
      <c r="L10726" s="21"/>
      <c r="M10726" s="21"/>
      <c r="N10726" s="21"/>
      <c r="O10726" s="23"/>
    </row>
    <row r="10727" ht="15.75" customHeight="1">
      <c r="B10727" s="73"/>
      <c r="C10727" s="414">
        <v>534.0</v>
      </c>
      <c r="D10727" s="130">
        <v>45785.0</v>
      </c>
      <c r="E10727" s="73" t="s">
        <v>12687</v>
      </c>
      <c r="F10727" s="386" t="s">
        <v>12688</v>
      </c>
      <c r="G10727" s="73" t="s">
        <v>738</v>
      </c>
      <c r="H10727" s="169"/>
      <c r="I10727" s="359"/>
      <c r="J10727" s="285"/>
      <c r="K10727" s="21"/>
      <c r="L10727" s="21"/>
      <c r="M10727" s="21"/>
      <c r="N10727" s="21"/>
      <c r="O10727" s="23"/>
    </row>
    <row r="10728" ht="15.75" customHeight="1">
      <c r="B10728" s="73"/>
      <c r="C10728" s="414">
        <v>535.0</v>
      </c>
      <c r="D10728" s="130">
        <v>45785.0</v>
      </c>
      <c r="E10728" s="73" t="s">
        <v>4130</v>
      </c>
      <c r="F10728" s="386" t="s">
        <v>12689</v>
      </c>
      <c r="G10728" s="73" t="s">
        <v>738</v>
      </c>
      <c r="H10728" s="169"/>
      <c r="I10728" s="287"/>
      <c r="J10728" s="285"/>
      <c r="K10728" s="21"/>
      <c r="L10728" s="21"/>
      <c r="M10728" s="21"/>
      <c r="N10728" s="21"/>
      <c r="O10728" s="23"/>
    </row>
    <row r="10729" ht="15.75" customHeight="1">
      <c r="B10729" s="73"/>
      <c r="C10729" s="414">
        <v>536.0</v>
      </c>
      <c r="D10729" s="130">
        <v>45785.0</v>
      </c>
      <c r="E10729" s="73" t="s">
        <v>12690</v>
      </c>
      <c r="F10729" s="386" t="s">
        <v>12691</v>
      </c>
      <c r="G10729" s="73" t="s">
        <v>738</v>
      </c>
      <c r="H10729" s="169"/>
      <c r="I10729" s="287"/>
      <c r="J10729" s="285"/>
      <c r="K10729" s="21"/>
      <c r="L10729" s="21"/>
      <c r="M10729" s="21"/>
      <c r="N10729" s="21"/>
      <c r="O10729" s="23"/>
    </row>
    <row r="10730" ht="15.75" customHeight="1">
      <c r="B10730" s="73"/>
      <c r="C10730" s="414">
        <v>537.0</v>
      </c>
      <c r="D10730" s="130">
        <v>45785.0</v>
      </c>
      <c r="E10730" s="73" t="s">
        <v>12692</v>
      </c>
      <c r="F10730" s="386" t="s">
        <v>12693</v>
      </c>
      <c r="G10730" s="73" t="s">
        <v>738</v>
      </c>
      <c r="H10730" s="169"/>
      <c r="I10730" s="287"/>
      <c r="J10730" s="285"/>
      <c r="K10730" s="21"/>
      <c r="L10730" s="21"/>
      <c r="M10730" s="21"/>
      <c r="N10730" s="21"/>
      <c r="O10730" s="23"/>
    </row>
    <row r="10731" ht="15.75" customHeight="1">
      <c r="B10731" s="192" t="s">
        <v>7852</v>
      </c>
      <c r="C10731" s="351">
        <v>538.0</v>
      </c>
      <c r="D10731" s="130">
        <v>45785.0</v>
      </c>
      <c r="E10731" s="73" t="s">
        <v>12694</v>
      </c>
      <c r="F10731" s="386" t="s">
        <v>12695</v>
      </c>
      <c r="G10731" s="73" t="s">
        <v>761</v>
      </c>
      <c r="H10731" s="169" t="s">
        <v>4601</v>
      </c>
      <c r="I10731" s="287"/>
      <c r="J10731" s="285"/>
      <c r="K10731" s="21"/>
      <c r="L10731" s="21"/>
      <c r="M10731" s="21"/>
      <c r="N10731" s="21"/>
      <c r="O10731" s="23"/>
    </row>
    <row r="10732" ht="15.75" customHeight="1">
      <c r="B10732" s="192" t="s">
        <v>7852</v>
      </c>
      <c r="C10732" s="351">
        <v>539.0</v>
      </c>
      <c r="D10732" s="130">
        <v>45785.0</v>
      </c>
      <c r="E10732" s="73" t="s">
        <v>12188</v>
      </c>
      <c r="F10732" s="386" t="s">
        <v>12189</v>
      </c>
      <c r="G10732" s="73" t="s">
        <v>761</v>
      </c>
      <c r="H10732" s="169" t="s">
        <v>4966</v>
      </c>
      <c r="I10732" s="359"/>
      <c r="J10732" s="285"/>
      <c r="K10732" s="21"/>
      <c r="L10732" s="21"/>
      <c r="M10732" s="21"/>
      <c r="N10732" s="21"/>
      <c r="O10732" s="23"/>
    </row>
    <row r="10733" ht="15.75" customHeight="1">
      <c r="B10733" s="192" t="s">
        <v>7852</v>
      </c>
      <c r="C10733" s="351">
        <v>540.0</v>
      </c>
      <c r="D10733" s="130">
        <v>45785.0</v>
      </c>
      <c r="E10733" s="73" t="s">
        <v>12696</v>
      </c>
      <c r="F10733" s="386" t="s">
        <v>12697</v>
      </c>
      <c r="G10733" s="73" t="s">
        <v>761</v>
      </c>
      <c r="H10733" s="169" t="s">
        <v>4601</v>
      </c>
      <c r="I10733" s="287"/>
      <c r="J10733" s="21"/>
      <c r="K10733" s="21"/>
      <c r="L10733" s="21"/>
      <c r="M10733" s="21"/>
      <c r="N10733" s="21"/>
      <c r="O10733" s="23"/>
    </row>
    <row r="10734" ht="15.75" customHeight="1">
      <c r="B10734" s="192" t="s">
        <v>7852</v>
      </c>
      <c r="C10734" s="351">
        <v>541.0</v>
      </c>
      <c r="D10734" s="130">
        <v>45785.0</v>
      </c>
      <c r="E10734" s="73" t="s">
        <v>12698</v>
      </c>
      <c r="F10734" s="386" t="s">
        <v>12699</v>
      </c>
      <c r="G10734" s="73" t="s">
        <v>761</v>
      </c>
      <c r="H10734" s="169" t="s">
        <v>11257</v>
      </c>
      <c r="I10734" s="287"/>
      <c r="J10734" s="21"/>
      <c r="K10734" s="21"/>
      <c r="L10734" s="21"/>
      <c r="M10734" s="21"/>
      <c r="N10734" s="21"/>
      <c r="O10734" s="23"/>
    </row>
    <row r="10735" ht="15.75" customHeight="1">
      <c r="B10735" s="192" t="s">
        <v>7852</v>
      </c>
      <c r="C10735" s="351">
        <v>542.0</v>
      </c>
      <c r="D10735" s="130">
        <v>45785.0</v>
      </c>
      <c r="E10735" s="73" t="s">
        <v>12661</v>
      </c>
      <c r="F10735" s="386" t="s">
        <v>12662</v>
      </c>
      <c r="G10735" s="73" t="s">
        <v>761</v>
      </c>
      <c r="H10735" s="169" t="s">
        <v>12700</v>
      </c>
      <c r="I10735" s="287"/>
      <c r="J10735" s="21"/>
      <c r="K10735" s="21"/>
      <c r="L10735" s="21"/>
      <c r="M10735" s="21"/>
      <c r="N10735" s="21"/>
      <c r="O10735" s="23"/>
    </row>
    <row r="10736" ht="15.75" customHeight="1">
      <c r="B10736" s="192" t="s">
        <v>7852</v>
      </c>
      <c r="C10736" s="351">
        <v>543.0</v>
      </c>
      <c r="D10736" s="130">
        <v>45785.0</v>
      </c>
      <c r="E10736" s="73" t="s">
        <v>11192</v>
      </c>
      <c r="F10736" s="386" t="s">
        <v>11669</v>
      </c>
      <c r="G10736" s="73" t="s">
        <v>2923</v>
      </c>
      <c r="H10736" s="169"/>
      <c r="I10736" s="287"/>
      <c r="J10736" s="21"/>
      <c r="K10736" s="21"/>
      <c r="L10736" s="21"/>
      <c r="M10736" s="21"/>
      <c r="N10736" s="21"/>
      <c r="O10736" s="23"/>
    </row>
    <row r="10737" ht="15.75" customHeight="1">
      <c r="B10737" s="192" t="s">
        <v>7852</v>
      </c>
      <c r="C10737" s="351">
        <v>544.0</v>
      </c>
      <c r="D10737" s="130">
        <v>45785.0</v>
      </c>
      <c r="E10737" s="73" t="s">
        <v>12701</v>
      </c>
      <c r="F10737" s="386" t="s">
        <v>11917</v>
      </c>
      <c r="G10737" s="73" t="s">
        <v>2923</v>
      </c>
      <c r="H10737" s="169"/>
      <c r="I10737" s="287"/>
      <c r="J10737" s="21"/>
      <c r="K10737" s="21"/>
      <c r="L10737" s="21"/>
      <c r="M10737" s="21"/>
      <c r="N10737" s="21"/>
      <c r="O10737" s="23"/>
    </row>
    <row r="10738" ht="15.75" customHeight="1">
      <c r="B10738" s="192" t="s">
        <v>7852</v>
      </c>
      <c r="C10738" s="351">
        <v>545.0</v>
      </c>
      <c r="D10738" s="130">
        <v>45785.0</v>
      </c>
      <c r="E10738" s="73" t="s">
        <v>9518</v>
      </c>
      <c r="F10738" s="386" t="s">
        <v>12340</v>
      </c>
      <c r="G10738" s="73" t="s">
        <v>2923</v>
      </c>
      <c r="H10738" s="169"/>
      <c r="I10738" s="287"/>
      <c r="J10738" s="21"/>
      <c r="K10738" s="21"/>
      <c r="L10738" s="21"/>
      <c r="M10738" s="21"/>
      <c r="N10738" s="21"/>
      <c r="O10738" s="23"/>
    </row>
    <row r="10739" ht="15.75" customHeight="1">
      <c r="B10739" s="192" t="s">
        <v>7852</v>
      </c>
      <c r="C10739" s="351">
        <v>546.0</v>
      </c>
      <c r="D10739" s="130">
        <v>45785.0</v>
      </c>
      <c r="E10739" s="73" t="s">
        <v>12702</v>
      </c>
      <c r="F10739" s="386" t="s">
        <v>10548</v>
      </c>
      <c r="G10739" s="73" t="s">
        <v>2923</v>
      </c>
      <c r="H10739" s="169"/>
      <c r="I10739" s="287"/>
      <c r="J10739" s="21"/>
      <c r="K10739" s="21"/>
      <c r="L10739" s="21"/>
      <c r="M10739" s="21"/>
      <c r="N10739" s="21"/>
      <c r="O10739" s="23"/>
    </row>
    <row r="10740" ht="15.75" customHeight="1">
      <c r="B10740" s="192" t="s">
        <v>7852</v>
      </c>
      <c r="C10740" s="351">
        <v>547.0</v>
      </c>
      <c r="D10740" s="130">
        <v>45785.0</v>
      </c>
      <c r="E10740" s="73" t="s">
        <v>12703</v>
      </c>
      <c r="F10740" s="386" t="s">
        <v>10623</v>
      </c>
      <c r="G10740" s="73" t="s">
        <v>2923</v>
      </c>
      <c r="H10740" s="169"/>
      <c r="I10740" s="287"/>
      <c r="J10740" s="21"/>
      <c r="K10740" s="21"/>
      <c r="L10740" s="21"/>
      <c r="M10740" s="21"/>
      <c r="N10740" s="21"/>
      <c r="O10740" s="23"/>
    </row>
    <row r="10741" ht="15.75" customHeight="1">
      <c r="B10741" s="192" t="s">
        <v>7852</v>
      </c>
      <c r="C10741" s="351">
        <v>548.0</v>
      </c>
      <c r="D10741" s="130">
        <v>45785.0</v>
      </c>
      <c r="E10741" s="73" t="s">
        <v>12704</v>
      </c>
      <c r="F10741" s="386" t="s">
        <v>12705</v>
      </c>
      <c r="G10741" s="73" t="s">
        <v>761</v>
      </c>
      <c r="H10741" s="169" t="s">
        <v>2540</v>
      </c>
      <c r="I10741" s="287"/>
      <c r="J10741" s="21"/>
      <c r="K10741" s="21"/>
      <c r="L10741" s="21"/>
      <c r="M10741" s="21"/>
      <c r="N10741" s="21"/>
      <c r="O10741" s="23"/>
    </row>
    <row r="10742" ht="15.75" customHeight="1">
      <c r="B10742" s="192" t="s">
        <v>7852</v>
      </c>
      <c r="C10742" s="351">
        <v>549.0</v>
      </c>
      <c r="D10742" s="130">
        <v>45785.0</v>
      </c>
      <c r="E10742" s="73" t="s">
        <v>12706</v>
      </c>
      <c r="F10742" s="386" t="s">
        <v>9389</v>
      </c>
      <c r="G10742" s="73" t="s">
        <v>761</v>
      </c>
      <c r="H10742" s="169" t="s">
        <v>4127</v>
      </c>
      <c r="I10742" s="287"/>
      <c r="J10742" s="297"/>
      <c r="K10742" s="297"/>
      <c r="L10742" s="297"/>
      <c r="M10742" s="297"/>
      <c r="N10742" s="297"/>
      <c r="O10742" s="54"/>
    </row>
    <row r="10743" ht="15.75" customHeight="1">
      <c r="B10743" s="192" t="s">
        <v>7852</v>
      </c>
      <c r="C10743" s="351">
        <v>550.0</v>
      </c>
      <c r="D10743" s="130">
        <v>45785.0</v>
      </c>
      <c r="E10743" s="73" t="s">
        <v>8983</v>
      </c>
      <c r="F10743" s="386" t="s">
        <v>8984</v>
      </c>
      <c r="G10743" s="73" t="s">
        <v>761</v>
      </c>
      <c r="H10743" s="169" t="s">
        <v>1407</v>
      </c>
      <c r="I10743" s="287"/>
      <c r="J10743" s="285"/>
      <c r="K10743" s="73"/>
      <c r="L10743" s="73"/>
      <c r="M10743" s="73"/>
      <c r="N10743" s="73"/>
      <c r="O10743" s="23"/>
    </row>
    <row r="10744" ht="15.75" customHeight="1">
      <c r="B10744" s="192" t="s">
        <v>7852</v>
      </c>
      <c r="C10744" s="351">
        <v>551.0</v>
      </c>
      <c r="D10744" s="130">
        <v>45786.0</v>
      </c>
      <c r="E10744" s="73" t="s">
        <v>12707</v>
      </c>
      <c r="F10744" s="386" t="s">
        <v>12270</v>
      </c>
      <c r="G10744" s="73" t="s">
        <v>131</v>
      </c>
      <c r="H10744" s="169" t="s">
        <v>8172</v>
      </c>
      <c r="I10744" s="287"/>
      <c r="J10744" s="285"/>
      <c r="K10744" s="73"/>
      <c r="L10744" s="73"/>
      <c r="M10744" s="73"/>
      <c r="N10744" s="73"/>
      <c r="O10744" s="23"/>
    </row>
    <row r="10745" ht="15.75" customHeight="1">
      <c r="B10745" s="192" t="s">
        <v>7852</v>
      </c>
      <c r="C10745" s="351">
        <v>552.0</v>
      </c>
      <c r="D10745" s="130">
        <v>45786.0</v>
      </c>
      <c r="E10745" s="73" t="s">
        <v>11606</v>
      </c>
      <c r="F10745" s="386" t="s">
        <v>11607</v>
      </c>
      <c r="G10745" s="73" t="s">
        <v>1593</v>
      </c>
      <c r="H10745" s="308" t="s">
        <v>10731</v>
      </c>
      <c r="I10745" s="287"/>
      <c r="J10745" s="285"/>
      <c r="K10745" s="73"/>
      <c r="L10745" s="73"/>
      <c r="M10745" s="73"/>
      <c r="N10745" s="73"/>
      <c r="O10745" s="23"/>
    </row>
    <row r="10746" ht="15.75" customHeight="1">
      <c r="B10746" s="192" t="s">
        <v>7852</v>
      </c>
      <c r="C10746" s="351">
        <v>553.0</v>
      </c>
      <c r="D10746" s="130">
        <v>45786.0</v>
      </c>
      <c r="E10746" s="73" t="s">
        <v>11406</v>
      </c>
      <c r="F10746" s="386" t="s">
        <v>11547</v>
      </c>
      <c r="G10746" s="73" t="s">
        <v>2923</v>
      </c>
      <c r="H10746" s="169"/>
      <c r="I10746" s="287"/>
      <c r="J10746" s="285"/>
      <c r="K10746" s="73"/>
      <c r="L10746" s="73"/>
      <c r="M10746" s="73"/>
      <c r="N10746" s="73"/>
      <c r="O10746" s="23"/>
    </row>
    <row r="10747" ht="15.75" customHeight="1">
      <c r="B10747" s="192" t="s">
        <v>7852</v>
      </c>
      <c r="C10747" s="351">
        <v>554.0</v>
      </c>
      <c r="D10747" s="130">
        <v>45786.0</v>
      </c>
      <c r="E10747" s="73" t="s">
        <v>8510</v>
      </c>
      <c r="F10747" s="386" t="s">
        <v>8511</v>
      </c>
      <c r="G10747" s="73" t="s">
        <v>2923</v>
      </c>
      <c r="H10747" s="169"/>
      <c r="I10747" s="287"/>
      <c r="J10747" s="285"/>
      <c r="K10747" s="73"/>
      <c r="L10747" s="73"/>
      <c r="M10747" s="73"/>
      <c r="N10747" s="73"/>
      <c r="O10747" s="23"/>
    </row>
    <row r="10748" ht="15.75" customHeight="1">
      <c r="B10748" s="192" t="s">
        <v>7852</v>
      </c>
      <c r="C10748" s="351">
        <v>555.0</v>
      </c>
      <c r="D10748" s="130">
        <v>45786.0</v>
      </c>
      <c r="E10748" s="73" t="s">
        <v>11968</v>
      </c>
      <c r="F10748" s="386" t="s">
        <v>8228</v>
      </c>
      <c r="G10748" s="73" t="s">
        <v>2923</v>
      </c>
      <c r="H10748" s="169" t="s">
        <v>12071</v>
      </c>
      <c r="I10748" s="287"/>
      <c r="J10748" s="285"/>
      <c r="K10748" s="73"/>
      <c r="L10748" s="73"/>
      <c r="M10748" s="73"/>
      <c r="N10748" s="73"/>
      <c r="O10748" s="23"/>
    </row>
    <row r="10749" ht="15.75" customHeight="1">
      <c r="B10749" s="192" t="s">
        <v>7852</v>
      </c>
      <c r="C10749" s="351">
        <v>556.0</v>
      </c>
      <c r="D10749" s="130">
        <v>45786.0</v>
      </c>
      <c r="E10749" s="73" t="s">
        <v>7514</v>
      </c>
      <c r="F10749" s="386" t="s">
        <v>11509</v>
      </c>
      <c r="G10749" s="73" t="s">
        <v>8629</v>
      </c>
      <c r="H10749" s="291"/>
      <c r="I10749" s="287"/>
      <c r="J10749" s="285"/>
      <c r="K10749" s="73"/>
      <c r="L10749" s="73"/>
      <c r="M10749" s="73"/>
      <c r="N10749" s="73"/>
      <c r="O10749" s="23"/>
    </row>
    <row r="10750" ht="15.75" customHeight="1">
      <c r="B10750" s="192" t="s">
        <v>7852</v>
      </c>
      <c r="C10750" s="351">
        <v>557.0</v>
      </c>
      <c r="D10750" s="130">
        <v>45786.0</v>
      </c>
      <c r="E10750" s="73" t="s">
        <v>9469</v>
      </c>
      <c r="F10750" s="386" t="s">
        <v>9610</v>
      </c>
      <c r="G10750" s="285" t="s">
        <v>2253</v>
      </c>
      <c r="H10750" s="169" t="s">
        <v>7917</v>
      </c>
      <c r="I10750" s="406"/>
      <c r="J10750" s="285"/>
      <c r="K10750" s="73"/>
      <c r="L10750" s="73"/>
      <c r="M10750" s="73"/>
      <c r="N10750" s="73"/>
      <c r="O10750" s="23"/>
    </row>
    <row r="10751" ht="15.75" customHeight="1">
      <c r="B10751" s="192" t="s">
        <v>7852</v>
      </c>
      <c r="C10751" s="351">
        <v>558.0</v>
      </c>
      <c r="D10751" s="130">
        <v>45786.0</v>
      </c>
      <c r="E10751" s="73" t="s">
        <v>9086</v>
      </c>
      <c r="F10751" s="386" t="s">
        <v>9087</v>
      </c>
      <c r="G10751" s="73" t="s">
        <v>2253</v>
      </c>
      <c r="H10751" s="283" t="s">
        <v>521</v>
      </c>
      <c r="I10751" s="287"/>
      <c r="J10751" s="285"/>
      <c r="K10751" s="73"/>
      <c r="L10751" s="73"/>
      <c r="M10751" s="73"/>
      <c r="N10751" s="73"/>
      <c r="O10751" s="23"/>
    </row>
    <row r="10752" ht="15.75" customHeight="1">
      <c r="B10752" s="192" t="s">
        <v>7852</v>
      </c>
      <c r="C10752" s="351">
        <v>559.0</v>
      </c>
      <c r="D10752" s="130">
        <v>45786.0</v>
      </c>
      <c r="E10752" s="73" t="s">
        <v>7081</v>
      </c>
      <c r="F10752" s="386" t="s">
        <v>11508</v>
      </c>
      <c r="G10752" s="73" t="s">
        <v>8629</v>
      </c>
      <c r="H10752" s="169"/>
      <c r="I10752" s="287"/>
      <c r="J10752" s="285"/>
      <c r="K10752" s="73"/>
      <c r="L10752" s="73"/>
      <c r="M10752" s="73"/>
      <c r="N10752" s="73"/>
      <c r="O10752" s="23"/>
    </row>
    <row r="10753" ht="15.75" customHeight="1">
      <c r="B10753" s="192" t="s">
        <v>7852</v>
      </c>
      <c r="C10753" s="351">
        <v>560.0</v>
      </c>
      <c r="D10753" s="130">
        <v>45789.0</v>
      </c>
      <c r="E10753" s="73" t="s">
        <v>9676</v>
      </c>
      <c r="F10753" s="386" t="s">
        <v>9677</v>
      </c>
      <c r="G10753" s="306" t="s">
        <v>12573</v>
      </c>
      <c r="H10753" s="169" t="s">
        <v>12708</v>
      </c>
      <c r="I10753" s="287"/>
      <c r="J10753" s="285"/>
      <c r="K10753" s="73"/>
      <c r="L10753" s="73"/>
      <c r="M10753" s="73"/>
      <c r="N10753" s="73"/>
      <c r="O10753" s="23"/>
    </row>
    <row r="10754" ht="15.75" customHeight="1">
      <c r="B10754" s="192" t="s">
        <v>7852</v>
      </c>
      <c r="C10754" s="351">
        <v>561.0</v>
      </c>
      <c r="D10754" s="130">
        <v>45789.0</v>
      </c>
      <c r="E10754" s="73" t="s">
        <v>12709</v>
      </c>
      <c r="F10754" s="386" t="s">
        <v>9185</v>
      </c>
      <c r="G10754" s="73" t="s">
        <v>2923</v>
      </c>
      <c r="H10754" s="169" t="s">
        <v>12710</v>
      </c>
      <c r="I10754" s="287"/>
      <c r="J10754" s="285"/>
      <c r="K10754" s="73"/>
      <c r="L10754" s="73"/>
      <c r="M10754" s="73"/>
      <c r="N10754" s="73"/>
      <c r="O10754" s="23"/>
    </row>
    <row r="10755" ht="15.75" customHeight="1">
      <c r="B10755" s="192" t="s">
        <v>7852</v>
      </c>
      <c r="C10755" s="351">
        <v>562.0</v>
      </c>
      <c r="D10755" s="130">
        <v>45790.0</v>
      </c>
      <c r="E10755" s="73" t="s">
        <v>11456</v>
      </c>
      <c r="F10755" s="386" t="s">
        <v>11457</v>
      </c>
      <c r="G10755" s="73" t="s">
        <v>761</v>
      </c>
      <c r="H10755" s="169" t="s">
        <v>9764</v>
      </c>
      <c r="I10755" s="287"/>
      <c r="J10755" s="285"/>
      <c r="K10755" s="73"/>
      <c r="L10755" s="73"/>
      <c r="M10755" s="73"/>
      <c r="N10755" s="73"/>
      <c r="O10755" s="23"/>
    </row>
    <row r="10756" ht="15.75" customHeight="1">
      <c r="B10756" s="73"/>
      <c r="C10756" s="351">
        <v>563.0</v>
      </c>
      <c r="D10756" s="130">
        <v>45790.0</v>
      </c>
      <c r="E10756" s="73" t="s">
        <v>9600</v>
      </c>
      <c r="F10756" s="386" t="s">
        <v>12158</v>
      </c>
      <c r="G10756" s="73" t="s">
        <v>738</v>
      </c>
      <c r="H10756" s="169"/>
      <c r="I10756" s="287"/>
      <c r="J10756" s="285"/>
      <c r="K10756" s="73"/>
      <c r="L10756" s="73"/>
      <c r="M10756" s="73"/>
      <c r="N10756" s="73"/>
      <c r="O10756" s="23"/>
    </row>
    <row r="10757" ht="15.75" customHeight="1">
      <c r="B10757" s="73"/>
      <c r="C10757" s="351">
        <v>564.0</v>
      </c>
      <c r="D10757" s="130"/>
      <c r="E10757" s="73"/>
      <c r="F10757" s="386"/>
      <c r="G10757" s="73"/>
      <c r="H10757" s="169"/>
      <c r="I10757" s="287"/>
      <c r="J10757" s="285"/>
      <c r="K10757" s="73"/>
      <c r="L10757" s="73"/>
      <c r="M10757" s="73"/>
      <c r="N10757" s="73"/>
      <c r="O10757" s="23"/>
    </row>
    <row r="10758" ht="15.75" customHeight="1">
      <c r="B10758" s="192" t="s">
        <v>7852</v>
      </c>
      <c r="C10758" s="351">
        <v>565.0</v>
      </c>
      <c r="D10758" s="130">
        <v>45793.0</v>
      </c>
      <c r="E10758" s="73" t="s">
        <v>11973</v>
      </c>
      <c r="F10758" s="386" t="s">
        <v>11974</v>
      </c>
      <c r="G10758" s="306" t="s">
        <v>12573</v>
      </c>
      <c r="H10758" s="169" t="s">
        <v>12711</v>
      </c>
      <c r="I10758" s="287"/>
      <c r="J10758" s="285"/>
      <c r="K10758" s="73"/>
      <c r="L10758" s="73"/>
      <c r="M10758" s="73"/>
      <c r="N10758" s="73"/>
      <c r="O10758" s="23"/>
    </row>
    <row r="10759" ht="15.75" customHeight="1">
      <c r="B10759" s="73"/>
      <c r="C10759" s="351">
        <v>566.0</v>
      </c>
      <c r="D10759" s="130">
        <v>45793.0</v>
      </c>
      <c r="E10759" s="73" t="s">
        <v>12692</v>
      </c>
      <c r="F10759" s="386" t="s">
        <v>12693</v>
      </c>
      <c r="G10759" s="73" t="s">
        <v>738</v>
      </c>
      <c r="H10759" s="294"/>
      <c r="I10759" s="287"/>
      <c r="J10759" s="285"/>
      <c r="K10759" s="73"/>
      <c r="L10759" s="73"/>
      <c r="M10759" s="73"/>
      <c r="N10759" s="73"/>
      <c r="O10759" s="23"/>
    </row>
    <row r="10760" ht="15.75" customHeight="1">
      <c r="B10760" s="192" t="s">
        <v>7852</v>
      </c>
      <c r="C10760" s="351">
        <v>567.0</v>
      </c>
      <c r="D10760" s="130">
        <v>45793.0</v>
      </c>
      <c r="E10760" s="73" t="s">
        <v>11976</v>
      </c>
      <c r="F10760" s="386" t="s">
        <v>11977</v>
      </c>
      <c r="G10760" s="73" t="s">
        <v>131</v>
      </c>
      <c r="H10760" s="294"/>
      <c r="I10760" s="287"/>
      <c r="J10760" s="285"/>
      <c r="K10760" s="73"/>
      <c r="L10760" s="73"/>
      <c r="M10760" s="73"/>
      <c r="N10760" s="73"/>
      <c r="O10760" s="23"/>
    </row>
    <row r="10761" ht="15.75" customHeight="1">
      <c r="B10761" s="192" t="s">
        <v>7852</v>
      </c>
      <c r="C10761" s="351">
        <v>568.0</v>
      </c>
      <c r="D10761" s="130">
        <v>45793.0</v>
      </c>
      <c r="E10761" s="73" t="s">
        <v>12712</v>
      </c>
      <c r="F10761" s="386" t="s">
        <v>12586</v>
      </c>
      <c r="G10761" s="306" t="s">
        <v>12573</v>
      </c>
      <c r="H10761" s="294"/>
      <c r="I10761" s="287"/>
      <c r="J10761" s="285"/>
      <c r="K10761" s="73"/>
      <c r="L10761" s="73"/>
      <c r="M10761" s="73"/>
      <c r="N10761" s="73"/>
      <c r="O10761" s="23"/>
    </row>
    <row r="10762" ht="15.75" customHeight="1">
      <c r="B10762" s="192" t="s">
        <v>7852</v>
      </c>
      <c r="C10762" s="351">
        <v>569.0</v>
      </c>
      <c r="D10762" s="130">
        <v>45793.0</v>
      </c>
      <c r="E10762" s="73" t="s">
        <v>10988</v>
      </c>
      <c r="F10762" s="386" t="s">
        <v>12713</v>
      </c>
      <c r="G10762" s="306" t="s">
        <v>12573</v>
      </c>
      <c r="H10762" s="294"/>
      <c r="I10762" s="287"/>
      <c r="J10762" s="285"/>
      <c r="K10762" s="73"/>
      <c r="L10762" s="73"/>
      <c r="M10762" s="73"/>
      <c r="N10762" s="73"/>
      <c r="O10762" s="23"/>
    </row>
    <row r="10763" ht="15.75" customHeight="1">
      <c r="B10763" s="192" t="s">
        <v>7852</v>
      </c>
      <c r="C10763" s="351">
        <v>570.0</v>
      </c>
      <c r="D10763" s="130">
        <v>45793.0</v>
      </c>
      <c r="E10763" s="140" t="s">
        <v>12232</v>
      </c>
      <c r="F10763" s="386" t="s">
        <v>12233</v>
      </c>
      <c r="G10763" s="73" t="s">
        <v>761</v>
      </c>
      <c r="H10763" s="294" t="s">
        <v>12572</v>
      </c>
      <c r="I10763" s="287"/>
      <c r="J10763" s="285"/>
      <c r="K10763" s="73"/>
      <c r="L10763" s="73"/>
      <c r="M10763" s="73"/>
      <c r="N10763" s="73"/>
      <c r="O10763" s="23"/>
    </row>
    <row r="10764" ht="15.75" customHeight="1">
      <c r="B10764" s="192" t="s">
        <v>7852</v>
      </c>
      <c r="C10764" s="351">
        <v>571.0</v>
      </c>
      <c r="D10764" s="130">
        <v>45796.0</v>
      </c>
      <c r="E10764" s="73" t="s">
        <v>92</v>
      </c>
      <c r="F10764" s="386" t="s">
        <v>749</v>
      </c>
      <c r="G10764" s="306" t="s">
        <v>12573</v>
      </c>
      <c r="H10764" s="294"/>
      <c r="I10764" s="287"/>
      <c r="J10764" s="285" t="s">
        <v>12468</v>
      </c>
      <c r="K10764" s="73" t="s">
        <v>12469</v>
      </c>
      <c r="L10764" s="73"/>
      <c r="M10764" s="73"/>
      <c r="N10764" s="73"/>
      <c r="O10764" s="23"/>
    </row>
    <row r="10765" ht="15.75" customHeight="1">
      <c r="B10765" s="192" t="s">
        <v>7852</v>
      </c>
      <c r="C10765" s="351">
        <v>572.0</v>
      </c>
      <c r="D10765" s="130">
        <v>45796.0</v>
      </c>
      <c r="E10765" s="73" t="s">
        <v>12539</v>
      </c>
      <c r="F10765" s="386" t="s">
        <v>12540</v>
      </c>
      <c r="G10765" s="306" t="s">
        <v>12573</v>
      </c>
      <c r="H10765" s="169"/>
      <c r="I10765" s="287"/>
      <c r="J10765" s="285" t="s">
        <v>12608</v>
      </c>
      <c r="K10765" s="73" t="s">
        <v>12714</v>
      </c>
      <c r="L10765" s="73"/>
      <c r="M10765" s="73"/>
      <c r="N10765" s="73"/>
      <c r="O10765" s="23"/>
    </row>
    <row r="10766" ht="15.75" customHeight="1">
      <c r="B10766" s="192" t="s">
        <v>7852</v>
      </c>
      <c r="C10766" s="351">
        <v>573.0</v>
      </c>
      <c r="D10766" s="130">
        <v>45796.0</v>
      </c>
      <c r="E10766" s="73" t="s">
        <v>12715</v>
      </c>
      <c r="F10766" s="386" t="s">
        <v>7203</v>
      </c>
      <c r="G10766" s="306" t="s">
        <v>12573</v>
      </c>
      <c r="H10766" s="169"/>
      <c r="I10766" s="287"/>
      <c r="J10766" s="285" t="s">
        <v>12596</v>
      </c>
      <c r="K10766" s="73" t="s">
        <v>12716</v>
      </c>
      <c r="L10766" s="73"/>
      <c r="M10766" s="73"/>
      <c r="N10766" s="73"/>
      <c r="O10766" s="23"/>
    </row>
    <row r="10767" ht="15.75" customHeight="1">
      <c r="B10767" s="192" t="s">
        <v>7852</v>
      </c>
      <c r="C10767" s="351">
        <v>574.0</v>
      </c>
      <c r="D10767" s="130">
        <v>45796.0</v>
      </c>
      <c r="E10767" s="73" t="s">
        <v>12717</v>
      </c>
      <c r="F10767" s="386" t="s">
        <v>12718</v>
      </c>
      <c r="G10767" s="306" t="s">
        <v>12573</v>
      </c>
      <c r="H10767" s="169"/>
      <c r="I10767" s="359"/>
      <c r="J10767" s="285" t="s">
        <v>12056</v>
      </c>
      <c r="K10767" s="73" t="s">
        <v>12605</v>
      </c>
      <c r="L10767" s="73"/>
      <c r="M10767" s="73"/>
      <c r="N10767" s="73"/>
      <c r="O10767" s="23"/>
    </row>
    <row r="10768" ht="15.75" customHeight="1">
      <c r="B10768" s="192" t="s">
        <v>7852</v>
      </c>
      <c r="C10768" s="351">
        <v>575.0</v>
      </c>
      <c r="D10768" s="130">
        <v>45796.0</v>
      </c>
      <c r="E10768" s="73" t="s">
        <v>12719</v>
      </c>
      <c r="F10768" s="386" t="s">
        <v>12720</v>
      </c>
      <c r="G10768" s="306" t="s">
        <v>12573</v>
      </c>
      <c r="H10768" s="169"/>
      <c r="I10768" s="287"/>
      <c r="J10768" s="285" t="s">
        <v>12469</v>
      </c>
      <c r="K10768" s="73" t="s">
        <v>12721</v>
      </c>
      <c r="L10768" s="73"/>
      <c r="M10768" s="73"/>
      <c r="N10768" s="73"/>
      <c r="O10768" s="23"/>
    </row>
    <row r="10769" ht="15.75" customHeight="1">
      <c r="B10769" s="192" t="s">
        <v>7852</v>
      </c>
      <c r="C10769" s="351">
        <v>576.0</v>
      </c>
      <c r="D10769" s="130">
        <v>45796.0</v>
      </c>
      <c r="E10769" s="73" t="s">
        <v>10751</v>
      </c>
      <c r="F10769" s="386" t="s">
        <v>10752</v>
      </c>
      <c r="G10769" s="306" t="s">
        <v>12573</v>
      </c>
      <c r="H10769" s="169"/>
      <c r="I10769" s="287"/>
      <c r="J10769" s="285" t="s">
        <v>12046</v>
      </c>
      <c r="K10769" s="73" t="s">
        <v>12722</v>
      </c>
      <c r="L10769" s="73"/>
      <c r="M10769" s="73"/>
      <c r="N10769" s="73"/>
      <c r="O10769" s="23"/>
    </row>
    <row r="10770" ht="15.75" customHeight="1">
      <c r="B10770" s="192" t="s">
        <v>7852</v>
      </c>
      <c r="C10770" s="351">
        <v>577.0</v>
      </c>
      <c r="D10770" s="130">
        <v>45796.0</v>
      </c>
      <c r="E10770" s="73" t="s">
        <v>11761</v>
      </c>
      <c r="F10770" s="386" t="s">
        <v>11762</v>
      </c>
      <c r="G10770" s="306" t="s">
        <v>12573</v>
      </c>
      <c r="H10770" s="169"/>
      <c r="I10770" s="287"/>
      <c r="J10770" s="285" t="s">
        <v>12466</v>
      </c>
      <c r="K10770" s="73" t="s">
        <v>12723</v>
      </c>
      <c r="L10770" s="73"/>
      <c r="M10770" s="73"/>
      <c r="N10770" s="73"/>
      <c r="O10770" s="23"/>
    </row>
    <row r="10771" ht="15.75" customHeight="1">
      <c r="B10771" s="192" t="s">
        <v>7852</v>
      </c>
      <c r="C10771" s="351">
        <v>578.0</v>
      </c>
      <c r="D10771" s="130">
        <v>45796.0</v>
      </c>
      <c r="E10771" s="73" t="s">
        <v>11941</v>
      </c>
      <c r="F10771" s="386" t="s">
        <v>11942</v>
      </c>
      <c r="G10771" s="306" t="s">
        <v>12573</v>
      </c>
      <c r="H10771" s="169"/>
      <c r="I10771" s="287"/>
      <c r="J10771" s="285" t="s">
        <v>12534</v>
      </c>
      <c r="K10771" s="73" t="s">
        <v>12528</v>
      </c>
      <c r="L10771" s="73"/>
      <c r="M10771" s="73"/>
      <c r="N10771" s="73"/>
      <c r="O10771" s="23"/>
    </row>
    <row r="10772" ht="15.75" customHeight="1">
      <c r="B10772" s="192" t="s">
        <v>7852</v>
      </c>
      <c r="C10772" s="351">
        <v>579.0</v>
      </c>
      <c r="D10772" s="130">
        <v>45796.0</v>
      </c>
      <c r="E10772" s="73" t="s">
        <v>1895</v>
      </c>
      <c r="F10772" s="386" t="s">
        <v>12724</v>
      </c>
      <c r="G10772" s="306" t="s">
        <v>12573</v>
      </c>
      <c r="H10772" s="169"/>
      <c r="I10772" s="287"/>
      <c r="J10772" s="285" t="s">
        <v>12471</v>
      </c>
      <c r="K10772" s="73" t="s">
        <v>12457</v>
      </c>
      <c r="L10772" s="73"/>
      <c r="M10772" s="73"/>
      <c r="N10772" s="73"/>
      <c r="O10772" s="23"/>
    </row>
    <row r="10773" ht="15.75" customHeight="1">
      <c r="B10773" s="192" t="s">
        <v>7852</v>
      </c>
      <c r="C10773" s="351">
        <v>580.0</v>
      </c>
      <c r="D10773" s="130">
        <v>45796.0</v>
      </c>
      <c r="E10773" s="73" t="s">
        <v>9606</v>
      </c>
      <c r="F10773" s="386" t="s">
        <v>12570</v>
      </c>
      <c r="G10773" s="306" t="s">
        <v>12573</v>
      </c>
      <c r="H10773" s="169"/>
      <c r="I10773" s="287"/>
      <c r="J10773" s="285" t="s">
        <v>12725</v>
      </c>
      <c r="K10773" s="73" t="s">
        <v>12625</v>
      </c>
      <c r="L10773" s="73"/>
      <c r="M10773" s="73"/>
      <c r="N10773" s="73"/>
      <c r="O10773" s="23"/>
    </row>
    <row r="10774" ht="15.75" customHeight="1">
      <c r="B10774" s="192" t="s">
        <v>7852</v>
      </c>
      <c r="C10774" s="351">
        <v>581.0</v>
      </c>
      <c r="D10774" s="130">
        <v>45796.0</v>
      </c>
      <c r="E10774" s="73" t="s">
        <v>12571</v>
      </c>
      <c r="F10774" s="386" t="s">
        <v>2979</v>
      </c>
      <c r="G10774" s="306" t="s">
        <v>12573</v>
      </c>
      <c r="H10774" s="169"/>
      <c r="I10774" s="287"/>
      <c r="J10774" s="415" t="s">
        <v>12301</v>
      </c>
      <c r="K10774" s="416" t="s">
        <v>12457</v>
      </c>
      <c r="L10774" s="73"/>
      <c r="M10774" s="73"/>
      <c r="N10774" s="73"/>
      <c r="O10774" s="23"/>
    </row>
    <row r="10775" ht="15.75" customHeight="1">
      <c r="B10775" s="192" t="s">
        <v>7852</v>
      </c>
      <c r="C10775" s="351">
        <v>582.0</v>
      </c>
      <c r="D10775" s="130">
        <v>45796.0</v>
      </c>
      <c r="E10775" s="73" t="s">
        <v>2165</v>
      </c>
      <c r="F10775" s="386" t="s">
        <v>12423</v>
      </c>
      <c r="G10775" s="306" t="s">
        <v>12573</v>
      </c>
      <c r="H10775" s="169"/>
      <c r="I10775" s="287"/>
      <c r="J10775" s="285" t="s">
        <v>12056</v>
      </c>
      <c r="K10775" s="73" t="s">
        <v>12726</v>
      </c>
      <c r="L10775" s="73"/>
      <c r="M10775" s="73"/>
      <c r="N10775" s="73"/>
      <c r="O10775" s="23"/>
    </row>
    <row r="10776" ht="15.75" customHeight="1">
      <c r="B10776" s="192" t="s">
        <v>7852</v>
      </c>
      <c r="C10776" s="351">
        <v>583.0</v>
      </c>
      <c r="D10776" s="130">
        <v>45797.0</v>
      </c>
      <c r="E10776" s="73" t="s">
        <v>12727</v>
      </c>
      <c r="F10776" s="386" t="s">
        <v>12728</v>
      </c>
      <c r="G10776" s="73" t="s">
        <v>761</v>
      </c>
      <c r="H10776" s="169" t="s">
        <v>4601</v>
      </c>
      <c r="I10776" s="287"/>
      <c r="J10776" s="285"/>
      <c r="K10776" s="73"/>
      <c r="L10776" s="73"/>
      <c r="M10776" s="73"/>
      <c r="N10776" s="73"/>
      <c r="O10776" s="23"/>
    </row>
    <row r="10777" ht="15.75" customHeight="1">
      <c r="B10777" s="192" t="s">
        <v>7852</v>
      </c>
      <c r="C10777" s="351">
        <v>584.0</v>
      </c>
      <c r="D10777" s="130">
        <v>45797.0</v>
      </c>
      <c r="E10777" s="73" t="s">
        <v>12729</v>
      </c>
      <c r="F10777" s="386" t="s">
        <v>12730</v>
      </c>
      <c r="G10777" s="73" t="s">
        <v>761</v>
      </c>
      <c r="H10777" s="169" t="s">
        <v>12731</v>
      </c>
      <c r="I10777" s="287"/>
      <c r="J10777" s="285"/>
      <c r="K10777" s="73"/>
      <c r="L10777" s="73"/>
      <c r="M10777" s="73"/>
      <c r="N10777" s="73"/>
      <c r="O10777" s="23"/>
    </row>
    <row r="10778" ht="15.75" customHeight="1">
      <c r="B10778" s="192" t="s">
        <v>7852</v>
      </c>
      <c r="C10778" s="351">
        <v>585.0</v>
      </c>
      <c r="D10778" s="130">
        <v>45797.0</v>
      </c>
      <c r="E10778" s="73" t="s">
        <v>1558</v>
      </c>
      <c r="F10778" s="386" t="s">
        <v>9444</v>
      </c>
      <c r="G10778" s="73" t="s">
        <v>131</v>
      </c>
      <c r="H10778" s="169"/>
      <c r="I10778" s="287"/>
      <c r="J10778" s="285"/>
      <c r="K10778" s="73"/>
      <c r="L10778" s="73"/>
      <c r="M10778" s="73"/>
      <c r="N10778" s="73"/>
      <c r="O10778" s="23"/>
    </row>
    <row r="10779" ht="15.75" customHeight="1">
      <c r="B10779" s="192" t="s">
        <v>7852</v>
      </c>
      <c r="C10779" s="351">
        <v>586.0</v>
      </c>
      <c r="D10779" s="130">
        <v>45797.0</v>
      </c>
      <c r="E10779" s="73" t="s">
        <v>11747</v>
      </c>
      <c r="F10779" s="386" t="s">
        <v>12653</v>
      </c>
      <c r="G10779" s="73" t="s">
        <v>131</v>
      </c>
      <c r="H10779" s="169"/>
      <c r="I10779" s="287"/>
      <c r="J10779" s="285"/>
      <c r="K10779" s="73"/>
      <c r="L10779" s="73"/>
      <c r="M10779" s="73"/>
      <c r="N10779" s="73"/>
      <c r="O10779" s="23"/>
    </row>
    <row r="10780" ht="15.75" customHeight="1">
      <c r="B10780" s="192" t="s">
        <v>7852</v>
      </c>
      <c r="C10780" s="351">
        <v>587.0</v>
      </c>
      <c r="D10780" s="130">
        <v>45797.0</v>
      </c>
      <c r="E10780" s="73" t="s">
        <v>6728</v>
      </c>
      <c r="F10780" s="386" t="s">
        <v>9534</v>
      </c>
      <c r="G10780" s="73" t="s">
        <v>131</v>
      </c>
      <c r="H10780" s="169"/>
      <c r="I10780" s="287"/>
      <c r="J10780" s="285"/>
      <c r="K10780" s="73"/>
      <c r="L10780" s="73"/>
      <c r="M10780" s="73"/>
      <c r="N10780" s="73"/>
      <c r="O10780" s="23"/>
    </row>
    <row r="10781" ht="15.75" customHeight="1">
      <c r="B10781" s="192" t="s">
        <v>7852</v>
      </c>
      <c r="C10781" s="351">
        <v>588.0</v>
      </c>
      <c r="D10781" s="130">
        <v>45797.0</v>
      </c>
      <c r="E10781" s="73" t="s">
        <v>12703</v>
      </c>
      <c r="F10781" s="386" t="s">
        <v>12732</v>
      </c>
      <c r="G10781" s="73" t="s">
        <v>8629</v>
      </c>
      <c r="H10781" s="169"/>
      <c r="I10781" s="287"/>
      <c r="J10781" s="285"/>
      <c r="K10781" s="73"/>
      <c r="L10781" s="73"/>
      <c r="M10781" s="73"/>
      <c r="N10781" s="73"/>
      <c r="O10781" s="23"/>
    </row>
    <row r="10782" ht="15.75" customHeight="1">
      <c r="B10782" s="192" t="s">
        <v>7852</v>
      </c>
      <c r="C10782" s="351">
        <v>589.0</v>
      </c>
      <c r="D10782" s="130">
        <v>45797.0</v>
      </c>
      <c r="E10782" s="73" t="s">
        <v>9590</v>
      </c>
      <c r="F10782" s="386" t="s">
        <v>12733</v>
      </c>
      <c r="G10782" s="73" t="s">
        <v>8629</v>
      </c>
      <c r="H10782" s="169"/>
      <c r="I10782" s="287"/>
      <c r="J10782" s="285"/>
      <c r="K10782" s="73"/>
      <c r="L10782" s="73"/>
      <c r="M10782" s="73"/>
      <c r="N10782" s="73"/>
      <c r="O10782" s="23"/>
    </row>
    <row r="10783" ht="15.75" customHeight="1">
      <c r="B10783" s="192" t="s">
        <v>7852</v>
      </c>
      <c r="C10783" s="351">
        <v>590.0</v>
      </c>
      <c r="D10783" s="130">
        <v>45797.0</v>
      </c>
      <c r="E10783" s="73" t="s">
        <v>12734</v>
      </c>
      <c r="F10783" s="386" t="s">
        <v>12735</v>
      </c>
      <c r="G10783" s="73" t="s">
        <v>8629</v>
      </c>
      <c r="H10783" s="169"/>
      <c r="I10783" s="287"/>
      <c r="J10783" s="285"/>
      <c r="K10783" s="73"/>
      <c r="L10783" s="73"/>
      <c r="M10783" s="73"/>
      <c r="N10783" s="73"/>
      <c r="O10783" s="23"/>
    </row>
    <row r="10784" ht="15.75" customHeight="1">
      <c r="B10784" s="192" t="s">
        <v>7852</v>
      </c>
      <c r="C10784" s="351">
        <v>591.0</v>
      </c>
      <c r="D10784" s="130">
        <v>45797.0</v>
      </c>
      <c r="E10784" s="73" t="s">
        <v>11494</v>
      </c>
      <c r="F10784" s="386" t="s">
        <v>11495</v>
      </c>
      <c r="G10784" s="73" t="s">
        <v>8629</v>
      </c>
      <c r="H10784" s="169"/>
      <c r="I10784" s="287"/>
      <c r="J10784" s="285"/>
      <c r="K10784" s="73"/>
      <c r="L10784" s="73"/>
      <c r="M10784" s="73"/>
      <c r="N10784" s="73"/>
      <c r="O10784" s="23"/>
    </row>
    <row r="10785" ht="15.75" customHeight="1">
      <c r="B10785" s="73"/>
      <c r="C10785" s="351">
        <v>592.0</v>
      </c>
      <c r="D10785" s="178">
        <v>45797.0</v>
      </c>
      <c r="E10785" s="73" t="s">
        <v>2873</v>
      </c>
      <c r="F10785" s="386" t="s">
        <v>10014</v>
      </c>
      <c r="G10785" s="73" t="s">
        <v>2253</v>
      </c>
      <c r="H10785" s="137" t="s">
        <v>8170</v>
      </c>
      <c r="I10785" s="287"/>
      <c r="J10785" s="285"/>
      <c r="K10785" s="73"/>
      <c r="L10785" s="73"/>
      <c r="M10785" s="73"/>
      <c r="N10785" s="73"/>
      <c r="O10785" s="23"/>
    </row>
    <row r="10786" ht="15.75" customHeight="1">
      <c r="B10786" s="192" t="s">
        <v>7852</v>
      </c>
      <c r="C10786" s="351">
        <v>593.0</v>
      </c>
      <c r="D10786" s="130">
        <v>45798.0</v>
      </c>
      <c r="E10786" s="73" t="s">
        <v>11533</v>
      </c>
      <c r="F10786" s="386" t="s">
        <v>12736</v>
      </c>
      <c r="G10786" s="73" t="s">
        <v>2923</v>
      </c>
      <c r="H10786" s="417"/>
      <c r="I10786" s="287"/>
      <c r="J10786" s="285"/>
      <c r="K10786" s="73"/>
      <c r="L10786" s="73"/>
      <c r="M10786" s="73"/>
      <c r="N10786" s="73"/>
      <c r="O10786" s="23"/>
    </row>
    <row r="10787" ht="15.75" customHeight="1">
      <c r="B10787" s="192" t="s">
        <v>7852</v>
      </c>
      <c r="C10787" s="351">
        <v>594.0</v>
      </c>
      <c r="D10787" s="130">
        <v>45798.0</v>
      </c>
      <c r="E10787" s="73" t="s">
        <v>2302</v>
      </c>
      <c r="F10787" s="386" t="s">
        <v>7991</v>
      </c>
      <c r="G10787" s="73" t="s">
        <v>2923</v>
      </c>
      <c r="H10787" s="417"/>
      <c r="I10787" s="287"/>
      <c r="J10787" s="285"/>
      <c r="K10787" s="73"/>
      <c r="L10787" s="73"/>
      <c r="M10787" s="73"/>
      <c r="N10787" s="73"/>
      <c r="O10787" s="23"/>
    </row>
    <row r="10788" ht="15.75" customHeight="1">
      <c r="B10788" s="192" t="s">
        <v>7852</v>
      </c>
      <c r="C10788" s="351">
        <v>595.0</v>
      </c>
      <c r="D10788" s="130">
        <v>45798.0</v>
      </c>
      <c r="E10788" s="73" t="s">
        <v>11205</v>
      </c>
      <c r="F10788" s="386" t="s">
        <v>11821</v>
      </c>
      <c r="G10788" s="73" t="s">
        <v>2923</v>
      </c>
      <c r="H10788" s="267"/>
      <c r="I10788" s="287"/>
      <c r="J10788" s="285"/>
      <c r="K10788" s="73"/>
      <c r="L10788" s="73"/>
      <c r="M10788" s="73"/>
      <c r="N10788" s="73"/>
      <c r="O10788" s="23"/>
    </row>
    <row r="10789" ht="15.75" customHeight="1">
      <c r="B10789" s="192" t="s">
        <v>7852</v>
      </c>
      <c r="C10789" s="351">
        <v>596.0</v>
      </c>
      <c r="D10789" s="130">
        <v>45798.0</v>
      </c>
      <c r="E10789" s="73" t="s">
        <v>11595</v>
      </c>
      <c r="F10789" s="386" t="s">
        <v>12737</v>
      </c>
      <c r="G10789" s="73" t="s">
        <v>2923</v>
      </c>
      <c r="H10789" s="169"/>
      <c r="I10789" s="287"/>
      <c r="J10789" s="285"/>
      <c r="K10789" s="73"/>
      <c r="L10789" s="73"/>
      <c r="M10789" s="73"/>
      <c r="N10789" s="73"/>
      <c r="O10789" s="23"/>
    </row>
    <row r="10790" ht="15.75" customHeight="1">
      <c r="B10790" s="192" t="s">
        <v>7852</v>
      </c>
      <c r="C10790" s="351">
        <v>597.0</v>
      </c>
      <c r="D10790" s="130">
        <v>45798.0</v>
      </c>
      <c r="E10790" s="73" t="s">
        <v>3365</v>
      </c>
      <c r="F10790" s="386" t="s">
        <v>11832</v>
      </c>
      <c r="G10790" s="73" t="s">
        <v>761</v>
      </c>
      <c r="H10790" s="169" t="s">
        <v>12572</v>
      </c>
      <c r="I10790" s="287"/>
      <c r="J10790" s="285"/>
      <c r="K10790" s="73"/>
      <c r="L10790" s="73"/>
      <c r="M10790" s="73"/>
      <c r="N10790" s="73"/>
      <c r="O10790" s="23"/>
    </row>
    <row r="10791" ht="15.75" customHeight="1">
      <c r="B10791" s="192" t="s">
        <v>7852</v>
      </c>
      <c r="C10791" s="351">
        <v>598.0</v>
      </c>
      <c r="D10791" s="130">
        <v>45798.0</v>
      </c>
      <c r="E10791" s="73" t="s">
        <v>12738</v>
      </c>
      <c r="F10791" s="386" t="s">
        <v>12190</v>
      </c>
      <c r="G10791" s="73" t="s">
        <v>2923</v>
      </c>
      <c r="H10791" s="169" t="s">
        <v>12739</v>
      </c>
      <c r="I10791" s="287"/>
      <c r="J10791" s="285"/>
      <c r="K10791" s="73"/>
      <c r="L10791" s="73"/>
      <c r="M10791" s="73"/>
      <c r="N10791" s="73"/>
      <c r="O10791" s="23"/>
    </row>
    <row r="10792" ht="15.75" customHeight="1">
      <c r="B10792" s="73"/>
      <c r="C10792" s="351">
        <v>599.0</v>
      </c>
      <c r="D10792" s="178">
        <v>45798.0</v>
      </c>
      <c r="E10792" s="73" t="s">
        <v>11945</v>
      </c>
      <c r="F10792" s="386" t="s">
        <v>11946</v>
      </c>
      <c r="G10792" s="306" t="s">
        <v>12573</v>
      </c>
      <c r="H10792" s="169"/>
      <c r="I10792" s="287"/>
      <c r="J10792" s="285"/>
      <c r="K10792" s="73"/>
      <c r="L10792" s="73"/>
      <c r="M10792" s="73"/>
      <c r="N10792" s="73"/>
      <c r="O10792" s="23"/>
    </row>
    <row r="10793" ht="15.75" customHeight="1">
      <c r="B10793" s="192" t="s">
        <v>7852</v>
      </c>
      <c r="C10793" s="351">
        <v>600.0</v>
      </c>
      <c r="D10793" s="130">
        <v>45798.0</v>
      </c>
      <c r="E10793" s="73" t="s">
        <v>4542</v>
      </c>
      <c r="F10793" s="386" t="s">
        <v>12740</v>
      </c>
      <c r="G10793" s="73" t="s">
        <v>761</v>
      </c>
      <c r="H10793" s="137" t="s">
        <v>12741</v>
      </c>
      <c r="I10793" s="287"/>
      <c r="J10793" s="285"/>
      <c r="K10793" s="73"/>
      <c r="L10793" s="73"/>
      <c r="M10793" s="73"/>
      <c r="N10793" s="73"/>
      <c r="O10793" s="23"/>
    </row>
    <row r="10794" ht="15.75" customHeight="1">
      <c r="B10794" s="192" t="s">
        <v>7852</v>
      </c>
      <c r="C10794" s="351">
        <v>601.0</v>
      </c>
      <c r="D10794" s="130">
        <v>45798.0</v>
      </c>
      <c r="E10794" s="73" t="s">
        <v>12742</v>
      </c>
      <c r="F10794" s="386" t="s">
        <v>12743</v>
      </c>
      <c r="G10794" s="73" t="s">
        <v>761</v>
      </c>
      <c r="H10794" s="137" t="s">
        <v>1224</v>
      </c>
      <c r="I10794" s="287"/>
      <c r="J10794" s="285"/>
      <c r="K10794" s="73"/>
      <c r="L10794" s="73"/>
      <c r="M10794" s="73"/>
      <c r="N10794" s="73"/>
      <c r="O10794" s="23"/>
    </row>
    <row r="10795" ht="15.75" customHeight="1">
      <c r="B10795" s="192" t="s">
        <v>7852</v>
      </c>
      <c r="C10795" s="351">
        <v>602.0</v>
      </c>
      <c r="D10795" s="130">
        <v>45799.0</v>
      </c>
      <c r="E10795" s="73" t="s">
        <v>12365</v>
      </c>
      <c r="F10795" s="386" t="s">
        <v>12619</v>
      </c>
      <c r="G10795" s="73" t="s">
        <v>1593</v>
      </c>
      <c r="H10795" s="253">
        <v>45810.0</v>
      </c>
      <c r="I10795" s="287"/>
      <c r="J10795" s="285"/>
      <c r="K10795" s="73"/>
      <c r="L10795" s="73"/>
      <c r="M10795" s="73"/>
      <c r="N10795" s="73"/>
      <c r="O10795" s="23"/>
    </row>
    <row r="10796" ht="15.75" customHeight="1">
      <c r="B10796" s="73"/>
      <c r="C10796" s="345">
        <v>603.0</v>
      </c>
      <c r="D10796" s="130">
        <v>45799.0</v>
      </c>
      <c r="E10796" s="73" t="s">
        <v>9232</v>
      </c>
      <c r="F10796" s="386" t="s">
        <v>9447</v>
      </c>
      <c r="G10796" s="73" t="s">
        <v>1593</v>
      </c>
      <c r="H10796" s="253">
        <v>45814.0</v>
      </c>
      <c r="I10796" s="287"/>
      <c r="J10796" s="285"/>
      <c r="K10796" s="73"/>
      <c r="L10796" s="73"/>
      <c r="M10796" s="73"/>
      <c r="N10796" s="73"/>
      <c r="O10796" s="23"/>
    </row>
    <row r="10797" ht="15.75" customHeight="1">
      <c r="B10797" s="192" t="s">
        <v>7852</v>
      </c>
      <c r="C10797" s="351">
        <v>604.0</v>
      </c>
      <c r="D10797" s="130">
        <v>45799.0</v>
      </c>
      <c r="E10797" s="73" t="s">
        <v>9778</v>
      </c>
      <c r="F10797" s="386" t="s">
        <v>10062</v>
      </c>
      <c r="G10797" s="73" t="s">
        <v>1593</v>
      </c>
      <c r="H10797" s="253">
        <v>45812.0</v>
      </c>
      <c r="I10797" s="287"/>
      <c r="J10797" s="285"/>
      <c r="K10797" s="73"/>
      <c r="L10797" s="73"/>
      <c r="M10797" s="73"/>
      <c r="N10797" s="73"/>
      <c r="O10797" s="23"/>
    </row>
    <row r="10798" ht="15.75" customHeight="1">
      <c r="B10798" s="192" t="s">
        <v>7852</v>
      </c>
      <c r="C10798" s="351">
        <v>605.0</v>
      </c>
      <c r="D10798" s="130">
        <v>45799.0</v>
      </c>
      <c r="E10798" s="73" t="s">
        <v>11131</v>
      </c>
      <c r="F10798" s="386" t="s">
        <v>11959</v>
      </c>
      <c r="G10798" s="73" t="s">
        <v>1593</v>
      </c>
      <c r="H10798" s="253">
        <v>45812.0</v>
      </c>
      <c r="I10798" s="287"/>
      <c r="J10798" s="285"/>
      <c r="K10798" s="73"/>
      <c r="L10798" s="73"/>
      <c r="M10798" s="73"/>
      <c r="N10798" s="73"/>
      <c r="O10798" s="23"/>
    </row>
    <row r="10799" ht="15.75" customHeight="1">
      <c r="B10799" s="73"/>
      <c r="C10799" s="345">
        <v>606.0</v>
      </c>
      <c r="D10799" s="130">
        <v>45799.0</v>
      </c>
      <c r="E10799" s="73" t="s">
        <v>9454</v>
      </c>
      <c r="F10799" s="386" t="s">
        <v>9609</v>
      </c>
      <c r="G10799" s="73" t="s">
        <v>1593</v>
      </c>
      <c r="H10799" s="253">
        <v>45814.0</v>
      </c>
      <c r="I10799" s="287"/>
      <c r="J10799" s="285"/>
      <c r="K10799" s="73"/>
      <c r="L10799" s="73"/>
      <c r="M10799" s="73"/>
      <c r="N10799" s="73"/>
      <c r="O10799" s="23"/>
    </row>
    <row r="10800" ht="15.75" customHeight="1">
      <c r="B10800" s="192" t="s">
        <v>7852</v>
      </c>
      <c r="C10800" s="351">
        <v>607.0</v>
      </c>
      <c r="D10800" s="178">
        <v>45799.0</v>
      </c>
      <c r="E10800" s="73" t="s">
        <v>2799</v>
      </c>
      <c r="F10800" s="386" t="s">
        <v>12353</v>
      </c>
      <c r="G10800" s="73" t="s">
        <v>12744</v>
      </c>
      <c r="H10800" s="169"/>
      <c r="I10800" s="287"/>
      <c r="J10800" s="285"/>
      <c r="K10800" s="73"/>
      <c r="L10800" s="73"/>
      <c r="M10800" s="73"/>
      <c r="N10800" s="73"/>
      <c r="O10800" s="23"/>
    </row>
    <row r="10801" ht="15.75" customHeight="1">
      <c r="B10801" s="192" t="s">
        <v>7852</v>
      </c>
      <c r="C10801" s="351">
        <v>608.0</v>
      </c>
      <c r="D10801" s="178">
        <v>45799.0</v>
      </c>
      <c r="E10801" s="73" t="s">
        <v>12383</v>
      </c>
      <c r="F10801" s="386" t="s">
        <v>12384</v>
      </c>
      <c r="G10801" s="306" t="s">
        <v>12573</v>
      </c>
      <c r="H10801" s="306" t="s">
        <v>12745</v>
      </c>
      <c r="I10801" s="287"/>
      <c r="J10801" s="285"/>
      <c r="K10801" s="73"/>
      <c r="L10801" s="73"/>
      <c r="M10801" s="73"/>
      <c r="N10801" s="73"/>
      <c r="O10801" s="23"/>
    </row>
    <row r="10802" ht="15.75" customHeight="1">
      <c r="B10802" s="192" t="s">
        <v>7852</v>
      </c>
      <c r="C10802" s="351">
        <v>609.0</v>
      </c>
      <c r="D10802" s="178">
        <v>45800.0</v>
      </c>
      <c r="E10802" s="73" t="s">
        <v>12378</v>
      </c>
      <c r="F10802" s="386" t="s">
        <v>12379</v>
      </c>
      <c r="G10802" s="73" t="s">
        <v>761</v>
      </c>
      <c r="H10802" s="73" t="s">
        <v>12746</v>
      </c>
      <c r="I10802" s="287"/>
      <c r="J10802" s="285"/>
      <c r="K10802" s="73"/>
      <c r="L10802" s="73"/>
      <c r="M10802" s="73"/>
      <c r="N10802" s="73"/>
      <c r="O10802" s="23"/>
    </row>
    <row r="10803" ht="15.75" customHeight="1">
      <c r="B10803" s="73"/>
      <c r="C10803" s="351">
        <v>610.0</v>
      </c>
      <c r="D10803" s="178">
        <v>45800.0</v>
      </c>
      <c r="E10803" s="73" t="s">
        <v>11479</v>
      </c>
      <c r="F10803" s="386" t="s">
        <v>9662</v>
      </c>
      <c r="G10803" s="73" t="s">
        <v>2253</v>
      </c>
      <c r="H10803" s="169" t="s">
        <v>11688</v>
      </c>
      <c r="I10803" s="287"/>
      <c r="J10803" s="285"/>
      <c r="K10803" s="73"/>
      <c r="L10803" s="21"/>
      <c r="M10803" s="21"/>
      <c r="N10803" s="21"/>
      <c r="O10803" s="23"/>
    </row>
    <row r="10804" ht="15.75" customHeight="1">
      <c r="B10804" s="73"/>
      <c r="C10804" s="351">
        <v>611.0</v>
      </c>
      <c r="D10804" s="178">
        <v>45800.0</v>
      </c>
      <c r="E10804" s="73" t="s">
        <v>5747</v>
      </c>
      <c r="F10804" s="386" t="s">
        <v>11170</v>
      </c>
      <c r="G10804" s="73" t="s">
        <v>2253</v>
      </c>
      <c r="H10804" s="169" t="s">
        <v>516</v>
      </c>
      <c r="I10804" s="287"/>
      <c r="J10804" s="285"/>
      <c r="K10804" s="73"/>
      <c r="L10804" s="21"/>
      <c r="M10804" s="21"/>
      <c r="N10804" s="21"/>
      <c r="O10804" s="23"/>
    </row>
    <row r="10805" ht="15.75" customHeight="1">
      <c r="B10805" s="192" t="s">
        <v>7852</v>
      </c>
      <c r="C10805" s="351">
        <v>612.0</v>
      </c>
      <c r="D10805" s="130">
        <v>45800.0</v>
      </c>
      <c r="E10805" s="73" t="s">
        <v>1623</v>
      </c>
      <c r="F10805" s="386" t="s">
        <v>11107</v>
      </c>
      <c r="G10805" s="73" t="s">
        <v>1593</v>
      </c>
      <c r="H10805" s="253">
        <v>45810.0</v>
      </c>
      <c r="I10805" s="287"/>
      <c r="J10805" s="285"/>
      <c r="K10805" s="73"/>
      <c r="L10805" s="21"/>
      <c r="M10805" s="21"/>
      <c r="N10805" s="21"/>
      <c r="O10805" s="23"/>
    </row>
    <row r="10806" ht="15.75" customHeight="1">
      <c r="B10806" s="73"/>
      <c r="C10806" s="345">
        <v>613.0</v>
      </c>
      <c r="D10806" s="130">
        <v>45800.0</v>
      </c>
      <c r="E10806" s="73" t="s">
        <v>11266</v>
      </c>
      <c r="F10806" s="386" t="s">
        <v>11267</v>
      </c>
      <c r="G10806" s="73" t="s">
        <v>1593</v>
      </c>
      <c r="H10806" s="253">
        <v>45817.0</v>
      </c>
      <c r="I10806" s="287"/>
      <c r="J10806" s="285"/>
      <c r="K10806" s="73"/>
      <c r="L10806" s="21"/>
      <c r="M10806" s="21"/>
      <c r="N10806" s="21"/>
      <c r="O10806" s="23"/>
    </row>
    <row r="10807" ht="15.75" customHeight="1">
      <c r="B10807" s="73"/>
      <c r="C10807" s="345">
        <v>614.0</v>
      </c>
      <c r="D10807" s="130">
        <v>45800.0</v>
      </c>
      <c r="E10807" s="73" t="s">
        <v>10990</v>
      </c>
      <c r="F10807" s="386" t="s">
        <v>10991</v>
      </c>
      <c r="G10807" s="73" t="s">
        <v>1593</v>
      </c>
      <c r="H10807" s="417">
        <v>45817.0</v>
      </c>
      <c r="I10807" s="287"/>
      <c r="J10807" s="285"/>
      <c r="K10807" s="73"/>
      <c r="L10807" s="21"/>
      <c r="M10807" s="21"/>
      <c r="N10807" s="21"/>
      <c r="O10807" s="23"/>
    </row>
    <row r="10808" ht="15.75" customHeight="1">
      <c r="B10808" s="73"/>
      <c r="C10808" s="345">
        <v>615.0</v>
      </c>
      <c r="D10808" s="130">
        <v>45800.0</v>
      </c>
      <c r="E10808" s="73" t="s">
        <v>5548</v>
      </c>
      <c r="F10808" s="386" t="s">
        <v>12053</v>
      </c>
      <c r="G10808" s="73" t="s">
        <v>1593</v>
      </c>
      <c r="H10808" s="253">
        <v>45819.0</v>
      </c>
      <c r="I10808" s="287"/>
      <c r="J10808" s="285"/>
      <c r="K10808" s="73"/>
      <c r="L10808" s="21"/>
      <c r="M10808" s="21"/>
      <c r="N10808" s="21"/>
      <c r="O10808" s="23"/>
    </row>
    <row r="10809" ht="15.75" customHeight="1">
      <c r="B10809" s="73"/>
      <c r="C10809" s="345">
        <v>616.0</v>
      </c>
      <c r="D10809" s="130">
        <v>45800.0</v>
      </c>
      <c r="E10809" s="73" t="s">
        <v>10846</v>
      </c>
      <c r="F10809" s="386" t="s">
        <v>10847</v>
      </c>
      <c r="G10809" s="73" t="s">
        <v>1593</v>
      </c>
      <c r="H10809" s="253">
        <v>45819.0</v>
      </c>
      <c r="I10809" s="287"/>
      <c r="J10809" s="285"/>
      <c r="K10809" s="73"/>
      <c r="L10809" s="21"/>
      <c r="M10809" s="21"/>
      <c r="N10809" s="21"/>
      <c r="O10809" s="23"/>
    </row>
    <row r="10810" ht="15.75" customHeight="1">
      <c r="B10810" s="73"/>
      <c r="C10810" s="345">
        <v>617.0</v>
      </c>
      <c r="D10810" s="130">
        <v>45800.0</v>
      </c>
      <c r="E10810" s="73" t="s">
        <v>9149</v>
      </c>
      <c r="F10810" s="386" t="s">
        <v>9150</v>
      </c>
      <c r="G10810" s="73" t="s">
        <v>1593</v>
      </c>
      <c r="H10810" s="253">
        <v>45821.0</v>
      </c>
      <c r="I10810" s="287"/>
      <c r="J10810" s="285"/>
      <c r="K10810" s="73"/>
      <c r="L10810" s="21"/>
      <c r="M10810" s="21"/>
      <c r="N10810" s="21"/>
      <c r="O10810" s="23"/>
    </row>
    <row r="10811" ht="15.75" customHeight="1">
      <c r="B10811" s="73"/>
      <c r="C10811" s="345">
        <v>618.0</v>
      </c>
      <c r="D10811" s="130">
        <v>45800.0</v>
      </c>
      <c r="E10811" s="73" t="s">
        <v>3187</v>
      </c>
      <c r="F10811" s="386" t="s">
        <v>11697</v>
      </c>
      <c r="G10811" s="73" t="s">
        <v>1593</v>
      </c>
      <c r="H10811" s="253">
        <v>45821.0</v>
      </c>
      <c r="I10811" s="287"/>
      <c r="J10811" s="285"/>
      <c r="K10811" s="73"/>
      <c r="L10811" s="21"/>
      <c r="M10811" s="21"/>
      <c r="N10811" s="21"/>
      <c r="O10811" s="23"/>
    </row>
    <row r="10812" ht="15.75" customHeight="1">
      <c r="B10812" s="192" t="s">
        <v>7852</v>
      </c>
      <c r="C10812" s="351">
        <v>619.0</v>
      </c>
      <c r="D10812" s="130">
        <v>45803.0</v>
      </c>
      <c r="E10812" s="73" t="s">
        <v>11804</v>
      </c>
      <c r="F10812" s="386" t="s">
        <v>11805</v>
      </c>
      <c r="G10812" s="73" t="s">
        <v>12744</v>
      </c>
      <c r="H10812" s="169"/>
      <c r="I10812" s="287"/>
      <c r="J10812" s="285"/>
      <c r="K10812" s="73"/>
      <c r="L10812" s="21"/>
      <c r="M10812" s="21"/>
      <c r="N10812" s="21"/>
      <c r="O10812" s="23"/>
    </row>
    <row r="10813" ht="15.75" customHeight="1">
      <c r="B10813" s="192" t="s">
        <v>7852</v>
      </c>
      <c r="C10813" s="351">
        <v>620.0</v>
      </c>
      <c r="D10813" s="130">
        <v>45803.0</v>
      </c>
      <c r="E10813" s="73" t="s">
        <v>12747</v>
      </c>
      <c r="F10813" s="386" t="s">
        <v>12748</v>
      </c>
      <c r="G10813" s="73" t="s">
        <v>761</v>
      </c>
      <c r="H10813" s="169" t="s">
        <v>11975</v>
      </c>
      <c r="I10813" s="287"/>
      <c r="J10813" s="285"/>
      <c r="K10813" s="73"/>
      <c r="L10813" s="21"/>
      <c r="M10813" s="21"/>
      <c r="N10813" s="21"/>
      <c r="O10813" s="23"/>
    </row>
    <row r="10814" ht="15.75" customHeight="1">
      <c r="B10814" s="192" t="s">
        <v>7852</v>
      </c>
      <c r="C10814" s="351">
        <v>621.0</v>
      </c>
      <c r="D10814" s="130">
        <v>45803.0</v>
      </c>
      <c r="E10814" s="73" t="s">
        <v>12749</v>
      </c>
      <c r="F10814" s="386" t="s">
        <v>12750</v>
      </c>
      <c r="G10814" s="73" t="s">
        <v>761</v>
      </c>
      <c r="H10814" s="268" t="s">
        <v>6871</v>
      </c>
      <c r="I10814" s="287"/>
      <c r="J10814" s="285"/>
      <c r="K10814" s="73"/>
      <c r="L10814" s="21"/>
      <c r="M10814" s="21"/>
      <c r="N10814" s="21"/>
      <c r="O10814" s="23"/>
    </row>
    <row r="10815" ht="15.75" customHeight="1">
      <c r="B10815" s="192" t="s">
        <v>7852</v>
      </c>
      <c r="C10815" s="351">
        <v>622.0</v>
      </c>
      <c r="D10815" s="130">
        <v>45803.0</v>
      </c>
      <c r="E10815" s="73" t="s">
        <v>12751</v>
      </c>
      <c r="F10815" s="386" t="s">
        <v>12752</v>
      </c>
      <c r="G10815" s="73" t="s">
        <v>761</v>
      </c>
      <c r="H10815" s="137" t="s">
        <v>4620</v>
      </c>
      <c r="I10815" s="287"/>
      <c r="J10815" s="285"/>
      <c r="K10815" s="73"/>
      <c r="L10815" s="21"/>
      <c r="M10815" s="21"/>
      <c r="N10815" s="21"/>
      <c r="O10815" s="23"/>
    </row>
    <row r="10816" ht="15.75" customHeight="1">
      <c r="B10816" s="192" t="s">
        <v>7852</v>
      </c>
      <c r="C10816" s="351">
        <v>623.0</v>
      </c>
      <c r="D10816" s="130">
        <v>45803.0</v>
      </c>
      <c r="E10816" s="73" t="s">
        <v>12753</v>
      </c>
      <c r="F10816" s="386" t="s">
        <v>8204</v>
      </c>
      <c r="G10816" s="73" t="s">
        <v>761</v>
      </c>
      <c r="H10816" s="137" t="s">
        <v>1371</v>
      </c>
      <c r="I10816" s="287"/>
      <c r="J10816" s="285"/>
      <c r="K10816" s="73"/>
      <c r="L10816" s="21"/>
      <c r="M10816" s="21"/>
      <c r="N10816" s="21"/>
      <c r="O10816" s="23"/>
    </row>
    <row r="10817" ht="15.75" customHeight="1">
      <c r="B10817" s="192" t="s">
        <v>7852</v>
      </c>
      <c r="C10817" s="351">
        <v>624.0</v>
      </c>
      <c r="D10817" s="130">
        <v>45804.0</v>
      </c>
      <c r="E10817" s="73" t="s">
        <v>12754</v>
      </c>
      <c r="F10817" s="386" t="s">
        <v>8530</v>
      </c>
      <c r="G10817" s="73" t="s">
        <v>2923</v>
      </c>
      <c r="H10817" s="294"/>
      <c r="I10817" s="287"/>
      <c r="J10817" s="285"/>
      <c r="K10817" s="73"/>
      <c r="L10817" s="21"/>
      <c r="M10817" s="21"/>
      <c r="N10817" s="21"/>
      <c r="O10817" s="23"/>
    </row>
    <row r="10818" ht="15.75" customHeight="1">
      <c r="B10818" s="192" t="s">
        <v>7852</v>
      </c>
      <c r="C10818" s="351">
        <v>625.0</v>
      </c>
      <c r="D10818" s="130">
        <v>45804.0</v>
      </c>
      <c r="E10818" s="73" t="s">
        <v>12433</v>
      </c>
      <c r="F10818" s="386" t="s">
        <v>12434</v>
      </c>
      <c r="G10818" s="73" t="s">
        <v>2923</v>
      </c>
      <c r="H10818" s="389"/>
      <c r="I10818" s="287"/>
      <c r="J10818" s="285"/>
      <c r="K10818" s="73"/>
      <c r="L10818" s="21"/>
      <c r="M10818" s="21"/>
      <c r="N10818" s="21"/>
      <c r="O10818" s="23"/>
    </row>
    <row r="10819" ht="15.75" customHeight="1">
      <c r="B10819" s="192" t="s">
        <v>7852</v>
      </c>
      <c r="C10819" s="351">
        <v>626.0</v>
      </c>
      <c r="D10819" s="130">
        <v>45804.0</v>
      </c>
      <c r="E10819" s="73" t="s">
        <v>9265</v>
      </c>
      <c r="F10819" s="386" t="s">
        <v>12408</v>
      </c>
      <c r="G10819" s="73" t="s">
        <v>2923</v>
      </c>
      <c r="H10819" s="169"/>
      <c r="I10819" s="287"/>
      <c r="J10819" s="285"/>
      <c r="K10819" s="73"/>
      <c r="L10819" s="21"/>
      <c r="M10819" s="21"/>
      <c r="N10819" s="21"/>
      <c r="O10819" s="23"/>
    </row>
    <row r="10820" ht="15.75" customHeight="1">
      <c r="B10820" s="192" t="s">
        <v>7852</v>
      </c>
      <c r="C10820" s="351">
        <v>627.0</v>
      </c>
      <c r="D10820" s="130">
        <v>45804.0</v>
      </c>
      <c r="E10820" s="73" t="s">
        <v>9826</v>
      </c>
      <c r="F10820" s="386" t="s">
        <v>12755</v>
      </c>
      <c r="G10820" s="73" t="s">
        <v>8629</v>
      </c>
      <c r="H10820" s="169"/>
      <c r="I10820" s="287"/>
      <c r="J10820" s="285"/>
      <c r="K10820" s="73"/>
      <c r="L10820" s="21"/>
      <c r="M10820" s="21"/>
      <c r="N10820" s="21"/>
      <c r="O10820" s="23"/>
    </row>
    <row r="10821" ht="15.75" customHeight="1">
      <c r="B10821" s="192" t="s">
        <v>7852</v>
      </c>
      <c r="C10821" s="351">
        <v>628.0</v>
      </c>
      <c r="D10821" s="130">
        <v>45804.0</v>
      </c>
      <c r="E10821" s="73" t="s">
        <v>9071</v>
      </c>
      <c r="F10821" s="386" t="s">
        <v>9072</v>
      </c>
      <c r="G10821" s="73" t="s">
        <v>8629</v>
      </c>
      <c r="H10821" s="169"/>
      <c r="I10821" s="287"/>
      <c r="J10821" s="285"/>
      <c r="K10821" s="73"/>
      <c r="L10821" s="21"/>
      <c r="M10821" s="21"/>
      <c r="N10821" s="21"/>
      <c r="O10821" s="23"/>
    </row>
    <row r="10822" ht="15.75" customHeight="1">
      <c r="B10822" s="192" t="s">
        <v>7852</v>
      </c>
      <c r="C10822" s="351">
        <v>629.0</v>
      </c>
      <c r="D10822" s="130">
        <v>45804.0</v>
      </c>
      <c r="E10822" s="73" t="s">
        <v>6267</v>
      </c>
      <c r="F10822" s="386" t="s">
        <v>12756</v>
      </c>
      <c r="G10822" s="73" t="s">
        <v>8629</v>
      </c>
      <c r="H10822" s="169"/>
      <c r="I10822" s="287"/>
      <c r="J10822" s="285"/>
      <c r="K10822" s="73"/>
      <c r="L10822" s="21"/>
      <c r="M10822" s="21"/>
      <c r="N10822" s="21"/>
      <c r="O10822" s="23"/>
    </row>
    <row r="10823" ht="15.75" customHeight="1">
      <c r="B10823" s="73"/>
      <c r="C10823" s="351">
        <v>630.0</v>
      </c>
      <c r="D10823" s="130">
        <v>45804.0</v>
      </c>
      <c r="E10823" s="146" t="s">
        <v>9414</v>
      </c>
      <c r="F10823" s="386" t="s">
        <v>8849</v>
      </c>
      <c r="G10823" s="73" t="s">
        <v>131</v>
      </c>
      <c r="H10823" s="169" t="s">
        <v>12757</v>
      </c>
      <c r="I10823" s="287"/>
      <c r="J10823" s="285"/>
      <c r="K10823" s="73"/>
      <c r="L10823" s="73"/>
      <c r="M10823" s="73"/>
      <c r="N10823" s="21"/>
      <c r="O10823" s="23"/>
    </row>
    <row r="10824" ht="15.75" customHeight="1">
      <c r="B10824" s="192" t="s">
        <v>7852</v>
      </c>
      <c r="C10824" s="351">
        <v>631.0</v>
      </c>
      <c r="D10824" s="130">
        <v>45805.0</v>
      </c>
      <c r="E10824" s="73" t="s">
        <v>11466</v>
      </c>
      <c r="F10824" s="386" t="s">
        <v>11467</v>
      </c>
      <c r="G10824" s="73" t="s">
        <v>761</v>
      </c>
      <c r="H10824" s="253" t="s">
        <v>12758</v>
      </c>
      <c r="I10824" s="169" t="s">
        <v>12572</v>
      </c>
      <c r="J10824" s="285"/>
      <c r="K10824" s="73"/>
      <c r="L10824" s="73"/>
      <c r="M10824" s="73"/>
      <c r="N10824" s="21"/>
      <c r="O10824" s="23"/>
    </row>
    <row r="10825" ht="15.75" customHeight="1">
      <c r="B10825" s="192" t="s">
        <v>7852</v>
      </c>
      <c r="C10825" s="351">
        <v>632.0</v>
      </c>
      <c r="D10825" s="130">
        <v>45805.0</v>
      </c>
      <c r="E10825" s="73" t="s">
        <v>11449</v>
      </c>
      <c r="F10825" s="386" t="s">
        <v>11450</v>
      </c>
      <c r="G10825" s="73" t="s">
        <v>761</v>
      </c>
      <c r="H10825" s="253" t="s">
        <v>399</v>
      </c>
      <c r="I10825" s="169" t="s">
        <v>12572</v>
      </c>
      <c r="J10825" s="285"/>
      <c r="K10825" s="73"/>
      <c r="L10825" s="73"/>
      <c r="M10825" s="73"/>
      <c r="N10825" s="21"/>
      <c r="O10825" s="23"/>
    </row>
    <row r="10826" ht="15.75" customHeight="1">
      <c r="B10826" s="192" t="s">
        <v>7852</v>
      </c>
      <c r="C10826" s="351">
        <v>633.0</v>
      </c>
      <c r="D10826" s="130">
        <v>45805.0</v>
      </c>
      <c r="E10826" s="73" t="s">
        <v>9319</v>
      </c>
      <c r="F10826" s="386" t="s">
        <v>9320</v>
      </c>
      <c r="G10826" s="73" t="s">
        <v>761</v>
      </c>
      <c r="H10826" s="253" t="s">
        <v>5865</v>
      </c>
      <c r="I10826" s="169" t="s">
        <v>12572</v>
      </c>
      <c r="J10826" s="285"/>
      <c r="K10826" s="73"/>
      <c r="L10826" s="73"/>
      <c r="M10826" s="73"/>
      <c r="N10826" s="21"/>
      <c r="O10826" s="23"/>
    </row>
    <row r="10827" ht="15.75" customHeight="1">
      <c r="B10827" s="192" t="s">
        <v>7852</v>
      </c>
      <c r="C10827" s="351">
        <v>634.0</v>
      </c>
      <c r="D10827" s="130">
        <v>45805.0</v>
      </c>
      <c r="E10827" s="73" t="s">
        <v>10487</v>
      </c>
      <c r="F10827" s="386" t="s">
        <v>12759</v>
      </c>
      <c r="G10827" s="73" t="s">
        <v>761</v>
      </c>
      <c r="H10827" s="169" t="s">
        <v>12302</v>
      </c>
      <c r="I10827" s="287"/>
      <c r="J10827" s="285"/>
      <c r="K10827" s="73"/>
      <c r="L10827" s="73"/>
      <c r="M10827" s="73"/>
      <c r="N10827" s="21"/>
      <c r="O10827" s="23"/>
    </row>
    <row r="10828" ht="15.75" customHeight="1">
      <c r="B10828" s="192" t="s">
        <v>7852</v>
      </c>
      <c r="C10828" s="351">
        <v>635.0</v>
      </c>
      <c r="D10828" s="130">
        <v>45805.0</v>
      </c>
      <c r="E10828" s="73" t="s">
        <v>8331</v>
      </c>
      <c r="F10828" s="386" t="s">
        <v>8819</v>
      </c>
      <c r="G10828" s="73" t="s">
        <v>761</v>
      </c>
      <c r="H10828" s="169" t="s">
        <v>12283</v>
      </c>
      <c r="I10828" s="287"/>
      <c r="J10828" s="285"/>
      <c r="K10828" s="73"/>
      <c r="L10828" s="73"/>
      <c r="M10828" s="73"/>
      <c r="N10828" s="21"/>
      <c r="O10828" s="23"/>
    </row>
    <row r="10829" ht="15.75" customHeight="1">
      <c r="B10829" s="192" t="s">
        <v>7852</v>
      </c>
      <c r="C10829" s="351">
        <v>636.0</v>
      </c>
      <c r="D10829" s="130">
        <v>45805.0</v>
      </c>
      <c r="E10829" s="73" t="s">
        <v>9019</v>
      </c>
      <c r="F10829" s="386" t="s">
        <v>9020</v>
      </c>
      <c r="G10829" s="73" t="s">
        <v>761</v>
      </c>
      <c r="H10829" s="169" t="s">
        <v>12468</v>
      </c>
      <c r="I10829" s="287"/>
      <c r="J10829" s="285"/>
      <c r="K10829" s="73"/>
      <c r="L10829" s="73"/>
      <c r="M10829" s="73"/>
      <c r="N10829" s="21"/>
      <c r="O10829" s="23"/>
    </row>
    <row r="10830" ht="15.75" customHeight="1">
      <c r="B10830" s="192" t="s">
        <v>7852</v>
      </c>
      <c r="C10830" s="351">
        <v>637.0</v>
      </c>
      <c r="D10830" s="130">
        <v>45805.0</v>
      </c>
      <c r="E10830" s="73" t="s">
        <v>12760</v>
      </c>
      <c r="F10830" s="386" t="s">
        <v>12761</v>
      </c>
      <c r="G10830" s="73" t="s">
        <v>761</v>
      </c>
      <c r="H10830" s="253" t="s">
        <v>12762</v>
      </c>
      <c r="I10830" s="287"/>
      <c r="J10830" s="285"/>
      <c r="K10830" s="73"/>
      <c r="L10830" s="73"/>
      <c r="M10830" s="73"/>
      <c r="N10830" s="21"/>
      <c r="O10830" s="23"/>
    </row>
    <row r="10831" ht="15.75" customHeight="1">
      <c r="B10831" s="192" t="s">
        <v>7852</v>
      </c>
      <c r="C10831" s="351">
        <v>638.0</v>
      </c>
      <c r="D10831" s="130">
        <v>45805.0</v>
      </c>
      <c r="E10831" s="73" t="s">
        <v>12763</v>
      </c>
      <c r="F10831" s="386" t="s">
        <v>12764</v>
      </c>
      <c r="G10831" s="73" t="s">
        <v>761</v>
      </c>
      <c r="H10831" s="253" t="s">
        <v>12409</v>
      </c>
      <c r="I10831" s="287"/>
      <c r="J10831" s="285"/>
      <c r="K10831" s="73"/>
      <c r="L10831" s="73"/>
      <c r="M10831" s="73"/>
      <c r="N10831" s="21"/>
      <c r="O10831" s="23"/>
    </row>
    <row r="10832" ht="15.75" customHeight="1">
      <c r="B10832" s="192" t="s">
        <v>7852</v>
      </c>
      <c r="C10832" s="351">
        <v>639.0</v>
      </c>
      <c r="D10832" s="130">
        <v>45805.0</v>
      </c>
      <c r="E10832" s="73" t="s">
        <v>12765</v>
      </c>
      <c r="F10832" s="386" t="s">
        <v>12766</v>
      </c>
      <c r="G10832" s="73" t="s">
        <v>761</v>
      </c>
      <c r="H10832" s="253" t="s">
        <v>12767</v>
      </c>
      <c r="I10832" s="287"/>
      <c r="J10832" s="285"/>
      <c r="K10832" s="73"/>
      <c r="L10832" s="73"/>
      <c r="M10832" s="73"/>
      <c r="N10832" s="297"/>
      <c r="O10832" s="54"/>
    </row>
    <row r="10833" ht="15.75" customHeight="1">
      <c r="B10833" s="192" t="s">
        <v>7852</v>
      </c>
      <c r="C10833" s="351">
        <v>640.0</v>
      </c>
      <c r="D10833" s="130">
        <v>45805.0</v>
      </c>
      <c r="E10833" s="73" t="s">
        <v>10132</v>
      </c>
      <c r="F10833" s="386" t="s">
        <v>11985</v>
      </c>
      <c r="G10833" s="73" t="s">
        <v>761</v>
      </c>
      <c r="H10833" s="253" t="s">
        <v>12641</v>
      </c>
      <c r="I10833" s="287"/>
      <c r="J10833" s="285"/>
      <c r="K10833" s="73"/>
      <c r="L10833" s="73"/>
      <c r="M10833" s="73"/>
      <c r="N10833" s="297"/>
      <c r="O10833" s="54"/>
    </row>
    <row r="10834" ht="15.75" customHeight="1">
      <c r="B10834" s="192" t="s">
        <v>7852</v>
      </c>
      <c r="C10834" s="351">
        <v>641.0</v>
      </c>
      <c r="D10834" s="130">
        <v>45805.0</v>
      </c>
      <c r="E10834" s="73" t="s">
        <v>12768</v>
      </c>
      <c r="F10834" s="386" t="s">
        <v>12769</v>
      </c>
      <c r="G10834" s="73" t="s">
        <v>761</v>
      </c>
      <c r="H10834" s="253" t="s">
        <v>7639</v>
      </c>
      <c r="I10834" s="287"/>
      <c r="J10834" s="285"/>
      <c r="K10834" s="73"/>
      <c r="L10834" s="73"/>
      <c r="M10834" s="73"/>
      <c r="N10834" s="21"/>
      <c r="O10834" s="23"/>
    </row>
    <row r="10835" ht="15.75" customHeight="1">
      <c r="B10835" s="192" t="s">
        <v>7852</v>
      </c>
      <c r="C10835" s="351">
        <v>642.0</v>
      </c>
      <c r="D10835" s="130">
        <v>45805.0</v>
      </c>
      <c r="E10835" s="73" t="s">
        <v>12770</v>
      </c>
      <c r="F10835" s="386" t="s">
        <v>12771</v>
      </c>
      <c r="G10835" s="73" t="s">
        <v>761</v>
      </c>
      <c r="H10835" s="253" t="s">
        <v>12772</v>
      </c>
      <c r="I10835" s="287"/>
      <c r="J10835" s="285"/>
      <c r="K10835" s="73"/>
      <c r="L10835" s="73"/>
      <c r="M10835" s="73"/>
      <c r="N10835" s="21"/>
      <c r="O10835" s="23"/>
    </row>
    <row r="10836" ht="15.75" customHeight="1">
      <c r="B10836" s="192" t="s">
        <v>7852</v>
      </c>
      <c r="C10836" s="351">
        <v>643.0</v>
      </c>
      <c r="D10836" s="130">
        <v>45805.0</v>
      </c>
      <c r="E10836" s="73" t="s">
        <v>8395</v>
      </c>
      <c r="F10836" s="386" t="s">
        <v>8396</v>
      </c>
      <c r="G10836" s="73" t="s">
        <v>761</v>
      </c>
      <c r="H10836" s="253" t="s">
        <v>12302</v>
      </c>
      <c r="I10836" s="287"/>
      <c r="J10836" s="285"/>
      <c r="K10836" s="73"/>
      <c r="L10836" s="73"/>
      <c r="M10836" s="73"/>
      <c r="N10836" s="21"/>
      <c r="O10836" s="23"/>
    </row>
    <row r="10837" ht="15.75" customHeight="1">
      <c r="B10837" s="192" t="s">
        <v>7852</v>
      </c>
      <c r="C10837" s="351">
        <v>644.0</v>
      </c>
      <c r="D10837" s="130">
        <v>45805.0</v>
      </c>
      <c r="E10837" s="73" t="s">
        <v>12773</v>
      </c>
      <c r="F10837" s="386" t="s">
        <v>12774</v>
      </c>
      <c r="G10837" s="73" t="s">
        <v>761</v>
      </c>
      <c r="H10837" s="253" t="s">
        <v>12641</v>
      </c>
      <c r="I10837" s="287"/>
      <c r="J10837" s="285"/>
      <c r="K10837" s="73"/>
      <c r="L10837" s="73"/>
      <c r="M10837" s="73"/>
      <c r="N10837" s="21"/>
      <c r="O10837" s="23"/>
    </row>
    <row r="10838" ht="15.75" customHeight="1">
      <c r="B10838" s="192" t="s">
        <v>7852</v>
      </c>
      <c r="C10838" s="351">
        <v>645.0</v>
      </c>
      <c r="D10838" s="130">
        <v>45805.0</v>
      </c>
      <c r="E10838" s="73" t="s">
        <v>12775</v>
      </c>
      <c r="F10838" s="386" t="s">
        <v>12776</v>
      </c>
      <c r="G10838" s="73" t="s">
        <v>761</v>
      </c>
      <c r="H10838" s="253" t="s">
        <v>12641</v>
      </c>
      <c r="I10838" s="287"/>
      <c r="J10838" s="285"/>
      <c r="K10838" s="73"/>
      <c r="L10838" s="73"/>
      <c r="M10838" s="73"/>
      <c r="N10838" s="21"/>
      <c r="O10838" s="23"/>
    </row>
    <row r="10839" ht="15.75" customHeight="1">
      <c r="B10839" s="192" t="s">
        <v>7852</v>
      </c>
      <c r="C10839" s="351">
        <v>646.0</v>
      </c>
      <c r="D10839" s="130">
        <v>45805.0</v>
      </c>
      <c r="E10839" s="73" t="s">
        <v>12777</v>
      </c>
      <c r="F10839" s="386" t="s">
        <v>12778</v>
      </c>
      <c r="G10839" s="73" t="s">
        <v>761</v>
      </c>
      <c r="H10839" s="253" t="s">
        <v>12468</v>
      </c>
      <c r="I10839" s="287"/>
      <c r="J10839" s="285"/>
      <c r="K10839" s="73"/>
      <c r="L10839" s="73"/>
      <c r="M10839" s="73"/>
      <c r="N10839" s="21"/>
      <c r="O10839" s="23"/>
    </row>
    <row r="10840" ht="15.75" customHeight="1">
      <c r="B10840" s="192" t="s">
        <v>7852</v>
      </c>
      <c r="C10840" s="351">
        <v>647.0</v>
      </c>
      <c r="D10840" s="130">
        <v>45805.0</v>
      </c>
      <c r="E10840" s="73" t="s">
        <v>12779</v>
      </c>
      <c r="F10840" s="386" t="s">
        <v>12780</v>
      </c>
      <c r="G10840" s="73" t="s">
        <v>761</v>
      </c>
      <c r="H10840" s="253" t="s">
        <v>12781</v>
      </c>
      <c r="I10840" s="287"/>
      <c r="J10840" s="285"/>
      <c r="K10840" s="73"/>
      <c r="L10840" s="73"/>
      <c r="M10840" s="73"/>
      <c r="N10840" s="21"/>
      <c r="O10840" s="23"/>
    </row>
    <row r="10841" ht="15.75" customHeight="1">
      <c r="B10841" s="192" t="s">
        <v>7852</v>
      </c>
      <c r="C10841" s="351">
        <v>648.0</v>
      </c>
      <c r="D10841" s="130">
        <v>45805.0</v>
      </c>
      <c r="E10841" s="73" t="s">
        <v>2678</v>
      </c>
      <c r="F10841" s="386" t="s">
        <v>12782</v>
      </c>
      <c r="G10841" s="73" t="s">
        <v>761</v>
      </c>
      <c r="H10841" s="253" t="s">
        <v>12783</v>
      </c>
      <c r="I10841" s="287"/>
      <c r="J10841" s="285"/>
      <c r="K10841" s="73"/>
      <c r="L10841" s="73"/>
      <c r="M10841" s="73"/>
      <c r="N10841" s="21"/>
      <c r="O10841" s="23"/>
    </row>
    <row r="10842" ht="15.75" customHeight="1">
      <c r="B10842" s="192" t="s">
        <v>7852</v>
      </c>
      <c r="C10842" s="351">
        <v>649.0</v>
      </c>
      <c r="D10842" s="130">
        <v>45805.0</v>
      </c>
      <c r="E10842" s="73" t="s">
        <v>5824</v>
      </c>
      <c r="F10842" s="386" t="s">
        <v>12784</v>
      </c>
      <c r="G10842" s="73" t="s">
        <v>761</v>
      </c>
      <c r="H10842" s="253" t="s">
        <v>12316</v>
      </c>
      <c r="I10842" s="152"/>
      <c r="J10842" s="285"/>
      <c r="K10842" s="186"/>
      <c r="L10842" s="73"/>
      <c r="M10842" s="73"/>
      <c r="N10842" s="21"/>
      <c r="O10842" s="23"/>
    </row>
    <row r="10843" ht="15.75" customHeight="1">
      <c r="B10843" s="192" t="s">
        <v>7852</v>
      </c>
      <c r="C10843" s="351">
        <v>650.0</v>
      </c>
      <c r="D10843" s="130">
        <v>45805.0</v>
      </c>
      <c r="E10843" s="73" t="s">
        <v>12358</v>
      </c>
      <c r="F10843" s="386" t="s">
        <v>12359</v>
      </c>
      <c r="G10843" s="306" t="s">
        <v>12573</v>
      </c>
      <c r="H10843" s="152"/>
      <c r="I10843" s="152"/>
      <c r="J10843" s="285"/>
      <c r="K10843" s="186"/>
      <c r="L10843" s="73"/>
      <c r="M10843" s="73"/>
      <c r="N10843" s="21"/>
      <c r="O10843" s="23"/>
    </row>
    <row r="10844" ht="15.75" customHeight="1">
      <c r="B10844" s="192" t="s">
        <v>7852</v>
      </c>
      <c r="C10844" s="351">
        <v>651.0</v>
      </c>
      <c r="D10844" s="130">
        <v>45805.0</v>
      </c>
      <c r="E10844" s="73" t="s">
        <v>7817</v>
      </c>
      <c r="F10844" s="386" t="s">
        <v>7765</v>
      </c>
      <c r="G10844" s="306" t="s">
        <v>12573</v>
      </c>
      <c r="H10844" s="306" t="s">
        <v>12745</v>
      </c>
      <c r="I10844" s="152"/>
      <c r="J10844" s="285"/>
      <c r="K10844" s="186"/>
      <c r="L10844" s="73"/>
      <c r="M10844" s="73"/>
      <c r="N10844" s="21"/>
      <c r="O10844" s="23"/>
    </row>
    <row r="10845" ht="15.75" customHeight="1">
      <c r="B10845" s="192" t="s">
        <v>7852</v>
      </c>
      <c r="C10845" s="351">
        <v>652.0</v>
      </c>
      <c r="D10845" s="130">
        <v>45805.0</v>
      </c>
      <c r="E10845" s="73" t="s">
        <v>11943</v>
      </c>
      <c r="F10845" s="386" t="s">
        <v>11944</v>
      </c>
      <c r="G10845" s="306" t="s">
        <v>12573</v>
      </c>
      <c r="H10845" s="306" t="s">
        <v>12745</v>
      </c>
      <c r="I10845" s="152"/>
      <c r="J10845" s="285"/>
      <c r="K10845" s="186"/>
      <c r="L10845" s="73"/>
      <c r="M10845" s="73"/>
      <c r="N10845" s="21"/>
      <c r="O10845" s="23"/>
    </row>
    <row r="10846" ht="15.75" customHeight="1">
      <c r="B10846" s="73"/>
      <c r="C10846" s="351">
        <v>653.0</v>
      </c>
      <c r="D10846" s="130"/>
      <c r="E10846" s="73"/>
      <c r="F10846" s="386"/>
      <c r="G10846" s="73"/>
      <c r="H10846" s="169"/>
      <c r="I10846" s="287"/>
      <c r="J10846" s="285"/>
      <c r="K10846" s="186"/>
      <c r="L10846" s="73"/>
      <c r="M10846" s="73"/>
      <c r="N10846" s="21"/>
      <c r="O10846" s="23"/>
    </row>
    <row r="10847" ht="15.75" customHeight="1">
      <c r="B10847" s="418"/>
      <c r="C10847" s="351">
        <v>654.0</v>
      </c>
      <c r="D10847" s="130">
        <v>45806.0</v>
      </c>
      <c r="E10847" s="73" t="s">
        <v>1713</v>
      </c>
      <c r="F10847" s="386" t="s">
        <v>11126</v>
      </c>
      <c r="G10847" s="73" t="s">
        <v>131</v>
      </c>
      <c r="H10847" s="169"/>
      <c r="I10847" s="287"/>
      <c r="J10847" s="285" t="s">
        <v>12056</v>
      </c>
      <c r="K10847" s="186" t="s">
        <v>12387</v>
      </c>
      <c r="L10847" s="73"/>
      <c r="M10847" s="73"/>
      <c r="N10847" s="21"/>
      <c r="O10847" s="23"/>
    </row>
    <row r="10848" ht="15.75" customHeight="1">
      <c r="B10848" s="192" t="s">
        <v>7852</v>
      </c>
      <c r="C10848" s="351">
        <v>655.0</v>
      </c>
      <c r="D10848" s="130">
        <v>45806.0</v>
      </c>
      <c r="E10848" s="73" t="s">
        <v>11512</v>
      </c>
      <c r="F10848" s="386" t="s">
        <v>11513</v>
      </c>
      <c r="G10848" s="73" t="s">
        <v>8629</v>
      </c>
      <c r="H10848" s="169"/>
      <c r="I10848" s="287"/>
      <c r="J10848" s="285"/>
      <c r="K10848" s="186"/>
      <c r="L10848" s="73"/>
      <c r="M10848" s="73"/>
      <c r="N10848" s="21"/>
      <c r="O10848" s="23"/>
    </row>
    <row r="10849" ht="15.75" customHeight="1">
      <c r="B10849" s="192" t="s">
        <v>7852</v>
      </c>
      <c r="C10849" s="351">
        <v>656.0</v>
      </c>
      <c r="D10849" s="130">
        <v>45806.0</v>
      </c>
      <c r="E10849" s="73" t="s">
        <v>9818</v>
      </c>
      <c r="F10849" s="386" t="s">
        <v>9819</v>
      </c>
      <c r="G10849" s="73" t="s">
        <v>8629</v>
      </c>
      <c r="H10849" s="169"/>
      <c r="I10849" s="287"/>
      <c r="J10849" s="285"/>
      <c r="K10849" s="186"/>
      <c r="L10849" s="73"/>
      <c r="M10849" s="73"/>
      <c r="N10849" s="21"/>
      <c r="O10849" s="23"/>
    </row>
    <row r="10850" ht="15.75" customHeight="1">
      <c r="B10850" s="192" t="s">
        <v>7852</v>
      </c>
      <c r="C10850" s="351">
        <v>657.0</v>
      </c>
      <c r="D10850" s="221">
        <v>45806.0</v>
      </c>
      <c r="E10850" s="416" t="s">
        <v>5531</v>
      </c>
      <c r="F10850" s="419" t="s">
        <v>11698</v>
      </c>
      <c r="G10850" s="416" t="s">
        <v>2253</v>
      </c>
      <c r="H10850" s="420" t="s">
        <v>12785</v>
      </c>
      <c r="I10850" s="287"/>
      <c r="J10850" s="285"/>
      <c r="K10850" s="186"/>
      <c r="L10850" s="73"/>
      <c r="M10850" s="73"/>
      <c r="N10850" s="21"/>
      <c r="O10850" s="23"/>
    </row>
    <row r="10851" ht="15.75" customHeight="1">
      <c r="B10851" s="192" t="s">
        <v>7852</v>
      </c>
      <c r="C10851" s="351">
        <v>658.0</v>
      </c>
      <c r="D10851" s="130">
        <v>45806.0</v>
      </c>
      <c r="E10851" s="73" t="s">
        <v>11138</v>
      </c>
      <c r="F10851" s="386" t="s">
        <v>11413</v>
      </c>
      <c r="G10851" s="285" t="s">
        <v>8629</v>
      </c>
      <c r="H10851" s="169"/>
      <c r="I10851" s="406"/>
      <c r="J10851" s="285"/>
      <c r="K10851" s="186"/>
      <c r="L10851" s="73"/>
      <c r="M10851" s="73"/>
      <c r="N10851" s="21"/>
      <c r="O10851" s="23"/>
    </row>
    <row r="10852" ht="15.75" customHeight="1">
      <c r="B10852" s="192" t="s">
        <v>7852</v>
      </c>
      <c r="C10852" s="351">
        <v>659.0</v>
      </c>
      <c r="D10852" s="130">
        <v>45806.0</v>
      </c>
      <c r="E10852" s="73" t="s">
        <v>8409</v>
      </c>
      <c r="F10852" s="386" t="s">
        <v>8410</v>
      </c>
      <c r="G10852" s="285" t="s">
        <v>2253</v>
      </c>
      <c r="H10852" s="137" t="s">
        <v>11693</v>
      </c>
      <c r="I10852" s="406"/>
      <c r="J10852" s="285"/>
      <c r="K10852" s="73"/>
      <c r="L10852" s="73"/>
      <c r="M10852" s="73"/>
      <c r="N10852" s="21"/>
      <c r="O10852" s="23"/>
    </row>
    <row r="10853" ht="15.75" customHeight="1">
      <c r="B10853" s="192" t="s">
        <v>7852</v>
      </c>
      <c r="C10853" s="351">
        <v>660.0</v>
      </c>
      <c r="D10853" s="130">
        <v>45806.0</v>
      </c>
      <c r="E10853" s="73" t="s">
        <v>7776</v>
      </c>
      <c r="F10853" s="386" t="s">
        <v>7777</v>
      </c>
      <c r="G10853" s="285" t="s">
        <v>2253</v>
      </c>
      <c r="H10853" s="169" t="s">
        <v>12488</v>
      </c>
      <c r="I10853" s="406"/>
      <c r="J10853" s="285"/>
      <c r="K10853" s="73"/>
      <c r="L10853" s="73"/>
      <c r="M10853" s="73"/>
      <c r="N10853" s="21"/>
      <c r="O10853" s="23"/>
    </row>
    <row r="10854" ht="15.75" customHeight="1">
      <c r="B10854" s="192" t="s">
        <v>7852</v>
      </c>
      <c r="C10854" s="351">
        <v>661.0</v>
      </c>
      <c r="D10854" s="130">
        <v>45806.0</v>
      </c>
      <c r="E10854" s="73" t="s">
        <v>6887</v>
      </c>
      <c r="F10854" s="386" t="s">
        <v>11169</v>
      </c>
      <c r="G10854" s="285" t="s">
        <v>2253</v>
      </c>
      <c r="H10854" s="169" t="s">
        <v>12786</v>
      </c>
      <c r="I10854" s="406"/>
      <c r="J10854" s="285"/>
      <c r="K10854" s="73"/>
      <c r="L10854" s="73"/>
      <c r="M10854" s="73"/>
      <c r="N10854" s="21"/>
      <c r="O10854" s="23"/>
    </row>
    <row r="10855" ht="15.75" customHeight="1">
      <c r="B10855" s="192" t="s">
        <v>7852</v>
      </c>
      <c r="C10855" s="351">
        <v>662.0</v>
      </c>
      <c r="D10855" s="130">
        <v>45810.0</v>
      </c>
      <c r="E10855" s="73" t="s">
        <v>1800</v>
      </c>
      <c r="F10855" s="386" t="s">
        <v>12538</v>
      </c>
      <c r="G10855" s="285" t="s">
        <v>1593</v>
      </c>
      <c r="H10855" s="308" t="s">
        <v>10731</v>
      </c>
      <c r="I10855" s="406"/>
      <c r="J10855" s="285"/>
      <c r="K10855" s="73"/>
      <c r="L10855" s="73"/>
      <c r="M10855" s="73"/>
      <c r="N10855" s="21"/>
      <c r="O10855" s="23"/>
    </row>
    <row r="10856" ht="15.75" customHeight="1">
      <c r="B10856" s="192" t="s">
        <v>7852</v>
      </c>
      <c r="C10856" s="351">
        <v>663.0</v>
      </c>
      <c r="D10856" s="130">
        <v>45811.0</v>
      </c>
      <c r="E10856" s="73" t="s">
        <v>11494</v>
      </c>
      <c r="F10856" s="386" t="s">
        <v>11495</v>
      </c>
      <c r="G10856" s="285" t="s">
        <v>131</v>
      </c>
      <c r="H10856" s="169"/>
      <c r="I10856" s="406"/>
      <c r="J10856" s="285" t="s">
        <v>12787</v>
      </c>
      <c r="K10856" s="73" t="s">
        <v>12444</v>
      </c>
      <c r="L10856" s="73"/>
      <c r="M10856" s="73"/>
      <c r="N10856" s="21"/>
      <c r="O10856" s="23"/>
    </row>
    <row r="10857" ht="15.75" customHeight="1">
      <c r="B10857" s="192" t="s">
        <v>7852</v>
      </c>
      <c r="C10857" s="351">
        <v>664.0</v>
      </c>
      <c r="D10857" s="130">
        <v>45811.0</v>
      </c>
      <c r="E10857" s="73" t="s">
        <v>12264</v>
      </c>
      <c r="F10857" s="386" t="s">
        <v>12652</v>
      </c>
      <c r="G10857" s="285" t="s">
        <v>131</v>
      </c>
      <c r="H10857" s="169"/>
      <c r="I10857" s="406"/>
      <c r="J10857" s="285" t="s">
        <v>12402</v>
      </c>
      <c r="K10857" s="73" t="s">
        <v>12403</v>
      </c>
      <c r="L10857" s="73"/>
      <c r="M10857" s="73"/>
      <c r="N10857" s="21"/>
      <c r="O10857" s="23"/>
    </row>
    <row r="10858" ht="15.75" customHeight="1">
      <c r="B10858" s="192" t="s">
        <v>7852</v>
      </c>
      <c r="C10858" s="351">
        <v>665.0</v>
      </c>
      <c r="D10858" s="130">
        <v>45811.0</v>
      </c>
      <c r="E10858" s="73" t="s">
        <v>12734</v>
      </c>
      <c r="F10858" s="386" t="s">
        <v>12735</v>
      </c>
      <c r="G10858" s="73" t="s">
        <v>131</v>
      </c>
      <c r="H10858" s="283"/>
      <c r="I10858" s="287"/>
      <c r="J10858" s="285" t="s">
        <v>12788</v>
      </c>
      <c r="K10858" s="73" t="s">
        <v>12789</v>
      </c>
      <c r="L10858" s="73"/>
      <c r="M10858" s="73"/>
      <c r="N10858" s="21"/>
      <c r="O10858" s="23"/>
    </row>
    <row r="10859" ht="15.75" customHeight="1">
      <c r="B10859" s="192" t="s">
        <v>7852</v>
      </c>
      <c r="C10859" s="351">
        <v>666.0</v>
      </c>
      <c r="D10859" s="130">
        <v>45811.0</v>
      </c>
      <c r="E10859" s="73" t="s">
        <v>7514</v>
      </c>
      <c r="F10859" s="386" t="s">
        <v>11509</v>
      </c>
      <c r="G10859" s="73" t="s">
        <v>131</v>
      </c>
      <c r="H10859" s="169"/>
      <c r="I10859" s="287"/>
      <c r="J10859" s="285" t="s">
        <v>12790</v>
      </c>
      <c r="K10859" s="73" t="s">
        <v>12791</v>
      </c>
      <c r="L10859" s="73"/>
      <c r="M10859" s="73"/>
      <c r="N10859" s="21"/>
      <c r="O10859" s="23"/>
    </row>
    <row r="10860" ht="15.75" customHeight="1">
      <c r="B10860" s="192" t="s">
        <v>7852</v>
      </c>
      <c r="C10860" s="351">
        <v>667.0</v>
      </c>
      <c r="D10860" s="130">
        <v>45811.0</v>
      </c>
      <c r="E10860" s="73" t="s">
        <v>1945</v>
      </c>
      <c r="F10860" s="386" t="s">
        <v>10066</v>
      </c>
      <c r="G10860" s="73" t="s">
        <v>131</v>
      </c>
      <c r="H10860" s="169"/>
      <c r="I10860" s="287"/>
      <c r="J10860" s="285" t="s">
        <v>12446</v>
      </c>
      <c r="K10860" s="73" t="s">
        <v>12441</v>
      </c>
      <c r="L10860" s="73"/>
      <c r="M10860" s="73"/>
      <c r="N10860" s="21"/>
      <c r="O10860" s="23"/>
    </row>
    <row r="10861" ht="15.75" customHeight="1">
      <c r="B10861" s="192" t="s">
        <v>7852</v>
      </c>
      <c r="C10861" s="351">
        <v>668.0</v>
      </c>
      <c r="D10861" s="130">
        <v>45811.0</v>
      </c>
      <c r="E10861" s="73" t="s">
        <v>12792</v>
      </c>
      <c r="F10861" s="386" t="s">
        <v>9745</v>
      </c>
      <c r="G10861" s="73" t="s">
        <v>131</v>
      </c>
      <c r="H10861" s="169"/>
      <c r="I10861" s="287"/>
      <c r="J10861" s="285" t="s">
        <v>12793</v>
      </c>
      <c r="K10861" s="73" t="s">
        <v>12794</v>
      </c>
      <c r="L10861" s="73"/>
      <c r="M10861" s="73"/>
      <c r="N10861" s="21"/>
      <c r="O10861" s="23"/>
    </row>
    <row r="10862" ht="15.75" customHeight="1">
      <c r="B10862" s="192" t="s">
        <v>7852</v>
      </c>
      <c r="C10862" s="351">
        <v>669.0</v>
      </c>
      <c r="D10862" s="130">
        <v>45811.0</v>
      </c>
      <c r="E10862" s="73" t="s">
        <v>6267</v>
      </c>
      <c r="F10862" s="386" t="s">
        <v>12756</v>
      </c>
      <c r="G10862" s="73" t="s">
        <v>131</v>
      </c>
      <c r="H10862" s="169"/>
      <c r="I10862" s="287"/>
      <c r="J10862" s="285" t="s">
        <v>12795</v>
      </c>
      <c r="K10862" s="73" t="s">
        <v>12796</v>
      </c>
      <c r="L10862" s="73"/>
      <c r="M10862" s="73"/>
      <c r="N10862" s="21"/>
      <c r="O10862" s="23"/>
    </row>
    <row r="10863" ht="15.75" customHeight="1">
      <c r="B10863" s="192" t="s">
        <v>7852</v>
      </c>
      <c r="C10863" s="351">
        <v>670.0</v>
      </c>
      <c r="D10863" s="130">
        <v>45811.0</v>
      </c>
      <c r="E10863" s="73" t="s">
        <v>8626</v>
      </c>
      <c r="F10863" s="386" t="s">
        <v>12755</v>
      </c>
      <c r="G10863" s="73" t="s">
        <v>131</v>
      </c>
      <c r="H10863" s="169"/>
      <c r="I10863" s="287"/>
      <c r="J10863" s="285" t="s">
        <v>12797</v>
      </c>
      <c r="K10863" s="73" t="s">
        <v>7639</v>
      </c>
      <c r="L10863" s="73"/>
      <c r="M10863" s="73"/>
      <c r="N10863" s="21"/>
      <c r="O10863" s="23"/>
    </row>
    <row r="10864" ht="15.75" customHeight="1">
      <c r="B10864" s="192" t="s">
        <v>7852</v>
      </c>
      <c r="C10864" s="351">
        <v>671.0</v>
      </c>
      <c r="D10864" s="130">
        <v>45811.0</v>
      </c>
      <c r="E10864" s="73" t="s">
        <v>11138</v>
      </c>
      <c r="F10864" s="386" t="s">
        <v>11413</v>
      </c>
      <c r="G10864" s="73" t="s">
        <v>131</v>
      </c>
      <c r="H10864" s="169"/>
      <c r="I10864" s="287"/>
      <c r="J10864" s="285" t="s">
        <v>7639</v>
      </c>
      <c r="K10864" s="73" t="s">
        <v>12602</v>
      </c>
      <c r="L10864" s="73"/>
      <c r="M10864" s="73"/>
      <c r="N10864" s="21"/>
      <c r="O10864" s="23"/>
    </row>
    <row r="10865" ht="15.75" customHeight="1">
      <c r="B10865" s="192" t="s">
        <v>7852</v>
      </c>
      <c r="C10865" s="351">
        <v>672.0</v>
      </c>
      <c r="D10865" s="130">
        <v>45811.0</v>
      </c>
      <c r="E10865" s="73" t="s">
        <v>4506</v>
      </c>
      <c r="F10865" s="386" t="s">
        <v>4507</v>
      </c>
      <c r="G10865" s="73" t="s">
        <v>761</v>
      </c>
      <c r="H10865" s="169" t="s">
        <v>4966</v>
      </c>
      <c r="I10865" s="287"/>
      <c r="J10865" s="285"/>
      <c r="K10865" s="73"/>
      <c r="L10865" s="73"/>
      <c r="M10865" s="73"/>
      <c r="N10865" s="21"/>
      <c r="O10865" s="23"/>
    </row>
    <row r="10866" ht="15.75" customHeight="1">
      <c r="B10866" s="192" t="s">
        <v>7852</v>
      </c>
      <c r="C10866" s="351">
        <v>673.0</v>
      </c>
      <c r="D10866" s="130">
        <v>45811.0</v>
      </c>
      <c r="E10866" s="73" t="s">
        <v>12798</v>
      </c>
      <c r="F10866" s="386" t="s">
        <v>12799</v>
      </c>
      <c r="G10866" s="73" t="s">
        <v>761</v>
      </c>
      <c r="H10866" s="169" t="s">
        <v>4966</v>
      </c>
      <c r="I10866" s="287"/>
      <c r="J10866" s="285"/>
      <c r="K10866" s="73"/>
      <c r="L10866" s="73"/>
      <c r="M10866" s="73"/>
      <c r="N10866" s="21"/>
      <c r="O10866" s="23"/>
    </row>
    <row r="10867" ht="15.75" customHeight="1">
      <c r="B10867" s="192" t="s">
        <v>7852</v>
      </c>
      <c r="C10867" s="351">
        <v>674.0</v>
      </c>
      <c r="D10867" s="130">
        <v>45811.0</v>
      </c>
      <c r="E10867" s="73" t="s">
        <v>12800</v>
      </c>
      <c r="F10867" s="386" t="s">
        <v>3702</v>
      </c>
      <c r="G10867" s="73" t="s">
        <v>761</v>
      </c>
      <c r="H10867" s="169" t="s">
        <v>4642</v>
      </c>
      <c r="I10867" s="287"/>
      <c r="J10867" s="285"/>
      <c r="K10867" s="73"/>
      <c r="L10867" s="73"/>
      <c r="M10867" s="73"/>
      <c r="N10867" s="21"/>
      <c r="O10867" s="23"/>
    </row>
    <row r="10868" ht="15.75" customHeight="1">
      <c r="B10868" s="192" t="s">
        <v>7852</v>
      </c>
      <c r="C10868" s="351">
        <v>675.0</v>
      </c>
      <c r="D10868" s="130">
        <v>45811.0</v>
      </c>
      <c r="E10868" s="73" t="s">
        <v>12801</v>
      </c>
      <c r="F10868" s="386" t="s">
        <v>12802</v>
      </c>
      <c r="G10868" s="73" t="s">
        <v>761</v>
      </c>
      <c r="H10868" s="169" t="s">
        <v>8645</v>
      </c>
      <c r="I10868" s="287"/>
      <c r="J10868" s="285"/>
      <c r="K10868" s="73"/>
      <c r="L10868" s="73"/>
      <c r="M10868" s="73"/>
      <c r="N10868" s="21"/>
      <c r="O10868" s="23"/>
    </row>
    <row r="10869" ht="15.75" customHeight="1">
      <c r="B10869" s="192" t="s">
        <v>7852</v>
      </c>
      <c r="C10869" s="351">
        <v>676.0</v>
      </c>
      <c r="D10869" s="130">
        <v>45811.0</v>
      </c>
      <c r="E10869" s="73" t="s">
        <v>12803</v>
      </c>
      <c r="F10869" s="386" t="s">
        <v>12804</v>
      </c>
      <c r="G10869" s="73" t="s">
        <v>761</v>
      </c>
      <c r="H10869" s="169" t="s">
        <v>10926</v>
      </c>
      <c r="I10869" s="287"/>
      <c r="J10869" s="285"/>
      <c r="K10869" s="73"/>
      <c r="L10869" s="73"/>
      <c r="M10869" s="73"/>
      <c r="N10869" s="21"/>
      <c r="O10869" s="23"/>
    </row>
    <row r="10870" ht="15.75" customHeight="1">
      <c r="B10870" s="192" t="s">
        <v>7852</v>
      </c>
      <c r="C10870" s="351">
        <v>677.0</v>
      </c>
      <c r="D10870" s="130">
        <v>45811.0</v>
      </c>
      <c r="E10870" s="73" t="s">
        <v>12805</v>
      </c>
      <c r="F10870" s="386" t="s">
        <v>12806</v>
      </c>
      <c r="G10870" s="73" t="s">
        <v>761</v>
      </c>
      <c r="H10870" s="169" t="s">
        <v>6871</v>
      </c>
      <c r="I10870" s="287"/>
      <c r="J10870" s="285"/>
      <c r="K10870" s="73"/>
      <c r="L10870" s="73"/>
      <c r="M10870" s="73"/>
      <c r="N10870" s="21"/>
      <c r="O10870" s="23"/>
    </row>
    <row r="10871" ht="15.75" customHeight="1">
      <c r="B10871" s="192" t="s">
        <v>7852</v>
      </c>
      <c r="C10871" s="351">
        <v>678.0</v>
      </c>
      <c r="D10871" s="130">
        <v>45812.0</v>
      </c>
      <c r="E10871" s="73" t="s">
        <v>12807</v>
      </c>
      <c r="F10871" s="386" t="s">
        <v>12771</v>
      </c>
      <c r="G10871" s="73" t="s">
        <v>12573</v>
      </c>
      <c r="H10871" s="169"/>
      <c r="I10871" s="287"/>
      <c r="J10871" s="285"/>
      <c r="K10871" s="73"/>
      <c r="L10871" s="73"/>
      <c r="M10871" s="73"/>
      <c r="N10871" s="21"/>
      <c r="O10871" s="23"/>
    </row>
    <row r="10872" ht="15.75" customHeight="1">
      <c r="B10872" s="192" t="s">
        <v>7852</v>
      </c>
      <c r="C10872" s="351">
        <v>679.0</v>
      </c>
      <c r="D10872" s="130">
        <v>45812.0</v>
      </c>
      <c r="E10872" s="73" t="s">
        <v>7970</v>
      </c>
      <c r="F10872" s="386" t="s">
        <v>11532</v>
      </c>
      <c r="G10872" s="73" t="s">
        <v>8629</v>
      </c>
      <c r="H10872" s="169"/>
      <c r="I10872" s="287"/>
      <c r="J10872" s="285"/>
      <c r="K10872" s="73"/>
      <c r="L10872" s="73"/>
      <c r="M10872" s="73"/>
      <c r="N10872" s="21"/>
      <c r="O10872" s="23"/>
    </row>
    <row r="10873" ht="15.75" customHeight="1">
      <c r="B10873" s="192" t="s">
        <v>7852</v>
      </c>
      <c r="C10873" s="351">
        <v>680.0</v>
      </c>
      <c r="D10873" s="130">
        <v>45812.0</v>
      </c>
      <c r="E10873" s="73" t="s">
        <v>2774</v>
      </c>
      <c r="F10873" s="386" t="s">
        <v>7828</v>
      </c>
      <c r="G10873" s="73" t="s">
        <v>761</v>
      </c>
      <c r="H10873" s="169" t="s">
        <v>1652</v>
      </c>
      <c r="I10873" s="287"/>
      <c r="J10873" s="285"/>
      <c r="K10873" s="73"/>
      <c r="L10873" s="73"/>
      <c r="M10873" s="73"/>
      <c r="N10873" s="21"/>
      <c r="O10873" s="23"/>
    </row>
    <row r="10874" ht="15.75" customHeight="1">
      <c r="B10874" s="192" t="s">
        <v>7852</v>
      </c>
      <c r="C10874" s="351">
        <v>681.0</v>
      </c>
      <c r="D10874" s="130">
        <v>45812.0</v>
      </c>
      <c r="E10874" s="73" t="s">
        <v>12808</v>
      </c>
      <c r="F10874" s="386" t="s">
        <v>12809</v>
      </c>
      <c r="G10874" s="73" t="s">
        <v>761</v>
      </c>
      <c r="H10874" s="169" t="s">
        <v>4749</v>
      </c>
      <c r="I10874" s="287"/>
      <c r="J10874" s="285"/>
      <c r="K10874" s="73"/>
      <c r="L10874" s="73"/>
      <c r="M10874" s="73"/>
      <c r="N10874" s="21"/>
      <c r="O10874" s="23"/>
    </row>
    <row r="10875" ht="15.75" customHeight="1">
      <c r="B10875" s="192" t="s">
        <v>7852</v>
      </c>
      <c r="C10875" s="351">
        <v>682.0</v>
      </c>
      <c r="D10875" s="130">
        <v>45812.0</v>
      </c>
      <c r="E10875" s="73" t="s">
        <v>12810</v>
      </c>
      <c r="F10875" s="386" t="s">
        <v>12811</v>
      </c>
      <c r="G10875" s="73" t="s">
        <v>761</v>
      </c>
      <c r="H10875" s="169" t="s">
        <v>8645</v>
      </c>
      <c r="I10875" s="287"/>
      <c r="J10875" s="285"/>
      <c r="K10875" s="73"/>
      <c r="L10875" s="73"/>
      <c r="M10875" s="73"/>
      <c r="N10875" s="21"/>
      <c r="O10875" s="23"/>
    </row>
    <row r="10876" ht="15.75" customHeight="1">
      <c r="B10876" s="192" t="s">
        <v>7852</v>
      </c>
      <c r="C10876" s="351">
        <v>683.0</v>
      </c>
      <c r="D10876" s="130">
        <v>45812.0</v>
      </c>
      <c r="E10876" s="73" t="s">
        <v>12812</v>
      </c>
      <c r="F10876" s="386" t="s">
        <v>12813</v>
      </c>
      <c r="G10876" s="73" t="s">
        <v>761</v>
      </c>
      <c r="H10876" s="169" t="s">
        <v>4966</v>
      </c>
      <c r="I10876" s="287"/>
      <c r="J10876" s="285"/>
      <c r="K10876" s="73"/>
      <c r="L10876" s="73"/>
      <c r="M10876" s="73"/>
      <c r="N10876" s="21"/>
      <c r="O10876" s="23"/>
    </row>
    <row r="10877" ht="15.75" customHeight="1">
      <c r="B10877" s="192" t="s">
        <v>7852</v>
      </c>
      <c r="C10877" s="351">
        <v>684.0</v>
      </c>
      <c r="D10877" s="130">
        <v>45812.0</v>
      </c>
      <c r="E10877" s="73" t="s">
        <v>4549</v>
      </c>
      <c r="F10877" s="386" t="s">
        <v>12814</v>
      </c>
      <c r="G10877" s="73" t="s">
        <v>761</v>
      </c>
      <c r="H10877" s="169" t="s">
        <v>4966</v>
      </c>
      <c r="I10877" s="287"/>
      <c r="J10877" s="285"/>
      <c r="K10877" s="73"/>
      <c r="L10877" s="73"/>
      <c r="M10877" s="73"/>
      <c r="N10877" s="21"/>
      <c r="O10877" s="23"/>
    </row>
    <row r="10878" ht="15.75" customHeight="1">
      <c r="B10878" s="192" t="s">
        <v>7852</v>
      </c>
      <c r="C10878" s="351">
        <v>685.0</v>
      </c>
      <c r="D10878" s="130">
        <v>45812.0</v>
      </c>
      <c r="E10878" s="73" t="s">
        <v>7459</v>
      </c>
      <c r="F10878" s="386" t="s">
        <v>7460</v>
      </c>
      <c r="G10878" s="73" t="s">
        <v>761</v>
      </c>
      <c r="H10878" s="169" t="s">
        <v>12090</v>
      </c>
      <c r="I10878" s="287"/>
      <c r="J10878" s="285"/>
      <c r="K10878" s="73"/>
      <c r="L10878" s="73"/>
      <c r="M10878" s="73"/>
      <c r="N10878" s="21"/>
      <c r="O10878" s="23"/>
    </row>
    <row r="10879" ht="15.75" customHeight="1">
      <c r="B10879" s="192" t="s">
        <v>7852</v>
      </c>
      <c r="C10879" s="351">
        <v>686.0</v>
      </c>
      <c r="D10879" s="130">
        <v>45812.0</v>
      </c>
      <c r="E10879" s="73" t="s">
        <v>7561</v>
      </c>
      <c r="F10879" s="386" t="s">
        <v>12815</v>
      </c>
      <c r="G10879" s="73" t="s">
        <v>8629</v>
      </c>
      <c r="H10879" s="169"/>
      <c r="I10879" s="287"/>
      <c r="J10879" s="285"/>
      <c r="K10879" s="73"/>
      <c r="L10879" s="73"/>
      <c r="M10879" s="73"/>
      <c r="N10879" s="21"/>
      <c r="O10879" s="23"/>
    </row>
    <row r="10880" ht="15.75" customHeight="1">
      <c r="B10880" s="192" t="s">
        <v>7852</v>
      </c>
      <c r="C10880" s="351">
        <v>687.0</v>
      </c>
      <c r="D10880" s="130">
        <v>45812.0</v>
      </c>
      <c r="E10880" s="73" t="s">
        <v>8517</v>
      </c>
      <c r="F10880" s="386" t="s">
        <v>11093</v>
      </c>
      <c r="G10880" s="73" t="s">
        <v>1593</v>
      </c>
      <c r="H10880" s="253">
        <v>45824.0</v>
      </c>
      <c r="I10880" s="295"/>
      <c r="J10880" s="285"/>
      <c r="K10880" s="73"/>
      <c r="L10880" s="73"/>
      <c r="M10880" s="73"/>
      <c r="N10880" s="21"/>
      <c r="O10880" s="23"/>
    </row>
    <row r="10881" ht="15.75" customHeight="1">
      <c r="B10881" s="192" t="s">
        <v>7852</v>
      </c>
      <c r="C10881" s="351">
        <v>688.0</v>
      </c>
      <c r="D10881" s="130">
        <v>45813.0</v>
      </c>
      <c r="E10881" s="73" t="s">
        <v>11447</v>
      </c>
      <c r="F10881" s="386" t="s">
        <v>11448</v>
      </c>
      <c r="G10881" s="73" t="s">
        <v>8629</v>
      </c>
      <c r="H10881" s="169"/>
      <c r="I10881" s="287"/>
      <c r="J10881" s="285"/>
      <c r="K10881" s="73"/>
      <c r="L10881" s="73"/>
      <c r="M10881" s="73"/>
      <c r="N10881" s="21"/>
      <c r="O10881" s="23"/>
    </row>
    <row r="10882" ht="15.75" customHeight="1">
      <c r="B10882" s="192" t="s">
        <v>7852</v>
      </c>
      <c r="C10882" s="351">
        <v>689.0</v>
      </c>
      <c r="D10882" s="130">
        <v>45813.0</v>
      </c>
      <c r="E10882" s="73" t="s">
        <v>7344</v>
      </c>
      <c r="F10882" s="386" t="s">
        <v>12816</v>
      </c>
      <c r="G10882" s="73" t="s">
        <v>8629</v>
      </c>
      <c r="H10882" s="169"/>
      <c r="I10882" s="287"/>
      <c r="J10882" s="285"/>
      <c r="K10882" s="73"/>
      <c r="L10882" s="73"/>
      <c r="M10882" s="73"/>
      <c r="N10882" s="21"/>
      <c r="O10882" s="23"/>
    </row>
    <row r="10883" ht="15.75" customHeight="1">
      <c r="B10883" s="192" t="s">
        <v>7852</v>
      </c>
      <c r="C10883" s="351">
        <v>690.0</v>
      </c>
      <c r="D10883" s="130">
        <v>45813.0</v>
      </c>
      <c r="E10883" s="73" t="s">
        <v>2838</v>
      </c>
      <c r="F10883" s="386" t="s">
        <v>12817</v>
      </c>
      <c r="G10883" s="73" t="s">
        <v>8629</v>
      </c>
      <c r="H10883" s="268"/>
      <c r="I10883" s="287"/>
      <c r="J10883" s="285"/>
      <c r="K10883" s="73"/>
      <c r="L10883" s="73"/>
      <c r="M10883" s="73"/>
      <c r="N10883" s="21"/>
      <c r="O10883" s="23"/>
    </row>
    <row r="10884" ht="15.75" customHeight="1">
      <c r="B10884" s="192" t="s">
        <v>7852</v>
      </c>
      <c r="C10884" s="351">
        <v>691.0</v>
      </c>
      <c r="D10884" s="130">
        <v>45813.0</v>
      </c>
      <c r="E10884" s="73" t="s">
        <v>12706</v>
      </c>
      <c r="F10884" s="386" t="s">
        <v>9389</v>
      </c>
      <c r="G10884" s="73" t="s">
        <v>12573</v>
      </c>
      <c r="H10884" s="169"/>
      <c r="I10884" s="287"/>
      <c r="J10884" s="285"/>
      <c r="K10884" s="73"/>
      <c r="L10884" s="73"/>
      <c r="M10884" s="73"/>
      <c r="N10884" s="21"/>
      <c r="O10884" s="23"/>
    </row>
    <row r="10885" ht="15.75" customHeight="1">
      <c r="B10885" s="192" t="s">
        <v>7852</v>
      </c>
      <c r="C10885" s="351">
        <v>692.0</v>
      </c>
      <c r="D10885" s="130">
        <v>45813.0</v>
      </c>
      <c r="E10885" s="73" t="s">
        <v>12221</v>
      </c>
      <c r="F10885" s="386" t="s">
        <v>12222</v>
      </c>
      <c r="G10885" s="73" t="s">
        <v>761</v>
      </c>
      <c r="H10885" s="169" t="s">
        <v>4642</v>
      </c>
      <c r="I10885" s="287"/>
      <c r="J10885" s="285"/>
      <c r="K10885" s="73"/>
      <c r="L10885" s="73"/>
      <c r="M10885" s="73"/>
      <c r="N10885" s="21"/>
      <c r="O10885" s="23"/>
    </row>
    <row r="10886" ht="15.75" customHeight="1">
      <c r="B10886" s="192" t="s">
        <v>7852</v>
      </c>
      <c r="C10886" s="351">
        <v>693.0</v>
      </c>
      <c r="D10886" s="130">
        <v>45813.0</v>
      </c>
      <c r="E10886" s="73" t="s">
        <v>3022</v>
      </c>
      <c r="F10886" s="386" t="s">
        <v>12818</v>
      </c>
      <c r="G10886" s="73" t="s">
        <v>761</v>
      </c>
      <c r="H10886" s="169" t="s">
        <v>1652</v>
      </c>
      <c r="I10886" s="287"/>
      <c r="J10886" s="285"/>
      <c r="K10886" s="73"/>
      <c r="L10886" s="73"/>
      <c r="M10886" s="73"/>
      <c r="N10886" s="21"/>
      <c r="O10886" s="23"/>
    </row>
    <row r="10887" ht="15.75" customHeight="1">
      <c r="B10887" s="192" t="s">
        <v>7852</v>
      </c>
      <c r="C10887" s="351">
        <v>694.0</v>
      </c>
      <c r="D10887" s="130">
        <v>45813.0</v>
      </c>
      <c r="E10887" s="73" t="s">
        <v>4654</v>
      </c>
      <c r="F10887" s="386" t="s">
        <v>4655</v>
      </c>
      <c r="G10887" s="73" t="s">
        <v>761</v>
      </c>
      <c r="H10887" s="169" t="s">
        <v>2850</v>
      </c>
      <c r="I10887" s="287"/>
      <c r="J10887" s="285"/>
      <c r="K10887" s="73"/>
      <c r="L10887" s="73"/>
      <c r="M10887" s="73"/>
      <c r="N10887" s="21"/>
      <c r="O10887" s="23"/>
    </row>
    <row r="10888" ht="15.75" customHeight="1">
      <c r="B10888" s="192" t="s">
        <v>7852</v>
      </c>
      <c r="C10888" s="351">
        <v>695.0</v>
      </c>
      <c r="D10888" s="130">
        <v>45813.0</v>
      </c>
      <c r="E10888" s="73" t="s">
        <v>10125</v>
      </c>
      <c r="F10888" s="386" t="s">
        <v>10126</v>
      </c>
      <c r="G10888" s="73" t="s">
        <v>761</v>
      </c>
      <c r="H10888" s="169" t="s">
        <v>11665</v>
      </c>
      <c r="I10888" s="287"/>
      <c r="J10888" s="285"/>
      <c r="K10888" s="73"/>
      <c r="L10888" s="73"/>
      <c r="M10888" s="73"/>
      <c r="N10888" s="21"/>
      <c r="O10888" s="23"/>
    </row>
    <row r="10889" ht="15.75" customHeight="1">
      <c r="B10889" s="192" t="s">
        <v>7852</v>
      </c>
      <c r="C10889" s="351">
        <v>696.0</v>
      </c>
      <c r="D10889" s="130">
        <v>45813.0</v>
      </c>
      <c r="E10889" s="73" t="s">
        <v>11928</v>
      </c>
      <c r="F10889" s="386" t="s">
        <v>12819</v>
      </c>
      <c r="G10889" s="73" t="s">
        <v>761</v>
      </c>
      <c r="H10889" s="169" t="s">
        <v>4127</v>
      </c>
      <c r="I10889" s="287"/>
      <c r="J10889" s="285"/>
      <c r="K10889" s="73"/>
      <c r="L10889" s="73"/>
      <c r="M10889" s="73"/>
      <c r="N10889" s="21"/>
      <c r="O10889" s="23"/>
    </row>
    <row r="10890" ht="15.75" customHeight="1">
      <c r="B10890" s="192" t="s">
        <v>7852</v>
      </c>
      <c r="C10890" s="351">
        <v>697.0</v>
      </c>
      <c r="D10890" s="130">
        <v>45813.0</v>
      </c>
      <c r="E10890" s="73" t="s">
        <v>1230</v>
      </c>
      <c r="F10890" s="386" t="s">
        <v>12820</v>
      </c>
      <c r="G10890" s="73" t="s">
        <v>761</v>
      </c>
      <c r="H10890" s="169" t="s">
        <v>12821</v>
      </c>
      <c r="I10890" s="287"/>
      <c r="J10890" s="285"/>
      <c r="K10890" s="73"/>
      <c r="L10890" s="73"/>
      <c r="M10890" s="73"/>
      <c r="N10890" s="21"/>
      <c r="O10890" s="23"/>
    </row>
    <row r="10891" ht="15.75" customHeight="1">
      <c r="B10891" s="192" t="s">
        <v>7852</v>
      </c>
      <c r="C10891" s="351">
        <v>698.0</v>
      </c>
      <c r="D10891" s="130">
        <v>45814.0</v>
      </c>
      <c r="E10891" s="73" t="s">
        <v>11943</v>
      </c>
      <c r="F10891" s="386" t="s">
        <v>11944</v>
      </c>
      <c r="G10891" s="73" t="s">
        <v>12822</v>
      </c>
      <c r="H10891" s="169"/>
      <c r="I10891" s="287"/>
      <c r="J10891" s="285"/>
      <c r="K10891" s="73"/>
      <c r="L10891" s="73"/>
      <c r="M10891" s="73"/>
      <c r="N10891" s="21"/>
      <c r="O10891" s="23"/>
    </row>
    <row r="10892" ht="15.75" customHeight="1">
      <c r="B10892" s="192" t="s">
        <v>7852</v>
      </c>
      <c r="C10892" s="351">
        <v>699.0</v>
      </c>
      <c r="D10892" s="130">
        <v>45819.0</v>
      </c>
      <c r="E10892" s="73" t="s">
        <v>12362</v>
      </c>
      <c r="F10892" s="386" t="s">
        <v>12363</v>
      </c>
      <c r="G10892" s="73" t="s">
        <v>2923</v>
      </c>
      <c r="H10892" s="169"/>
      <c r="I10892" s="287"/>
      <c r="J10892" s="285"/>
      <c r="K10892" s="73"/>
      <c r="L10892" s="73"/>
      <c r="M10892" s="73"/>
      <c r="N10892" s="21"/>
      <c r="O10892" s="23"/>
    </row>
    <row r="10893" ht="15.75" customHeight="1">
      <c r="B10893" s="192" t="s">
        <v>7852</v>
      </c>
      <c r="C10893" s="351">
        <v>700.0</v>
      </c>
      <c r="D10893" s="130">
        <v>45819.0</v>
      </c>
      <c r="E10893" s="73" t="s">
        <v>8520</v>
      </c>
      <c r="F10893" s="386" t="s">
        <v>8521</v>
      </c>
      <c r="G10893" s="73" t="s">
        <v>2923</v>
      </c>
      <c r="H10893" s="169"/>
      <c r="I10893" s="287"/>
      <c r="J10893" s="285"/>
      <c r="K10893" s="73"/>
      <c r="L10893" s="73"/>
      <c r="M10893" s="73"/>
      <c r="N10893" s="21"/>
      <c r="O10893" s="23"/>
    </row>
    <row r="10894" ht="15.75" customHeight="1">
      <c r="B10894" s="192" t="s">
        <v>7852</v>
      </c>
      <c r="C10894" s="351">
        <v>701.0</v>
      </c>
      <c r="D10894" s="130">
        <v>45819.0</v>
      </c>
      <c r="E10894" s="73" t="s">
        <v>12642</v>
      </c>
      <c r="F10894" s="386" t="s">
        <v>11664</v>
      </c>
      <c r="G10894" s="73" t="s">
        <v>2923</v>
      </c>
      <c r="H10894" s="169"/>
      <c r="I10894" s="287"/>
      <c r="J10894" s="285"/>
      <c r="K10894" s="73"/>
      <c r="L10894" s="73"/>
      <c r="M10894" s="73"/>
      <c r="N10894" s="21"/>
      <c r="O10894" s="23"/>
    </row>
    <row r="10895" ht="15.75" customHeight="1">
      <c r="B10895" s="192" t="s">
        <v>7852</v>
      </c>
      <c r="C10895" s="351">
        <v>702.0</v>
      </c>
      <c r="D10895" s="130">
        <v>45819.0</v>
      </c>
      <c r="E10895" s="73" t="s">
        <v>10871</v>
      </c>
      <c r="F10895" s="386" t="s">
        <v>10872</v>
      </c>
      <c r="G10895" s="73" t="s">
        <v>2923</v>
      </c>
      <c r="H10895" s="268"/>
      <c r="I10895" s="287"/>
      <c r="J10895" s="285"/>
      <c r="K10895" s="73"/>
      <c r="L10895" s="73"/>
      <c r="M10895" s="73"/>
      <c r="N10895" s="21"/>
      <c r="O10895" s="23"/>
    </row>
    <row r="10896" ht="15.75" customHeight="1">
      <c r="B10896" s="192" t="s">
        <v>7852</v>
      </c>
      <c r="C10896" s="351">
        <v>703.0</v>
      </c>
      <c r="D10896" s="130">
        <v>45819.0</v>
      </c>
      <c r="E10896" s="73" t="s">
        <v>11604</v>
      </c>
      <c r="F10896" s="386" t="s">
        <v>12823</v>
      </c>
      <c r="G10896" s="73" t="s">
        <v>2923</v>
      </c>
      <c r="H10896" s="169"/>
      <c r="I10896" s="287"/>
      <c r="J10896" s="285"/>
      <c r="K10896" s="73"/>
      <c r="L10896" s="73"/>
      <c r="M10896" s="73"/>
      <c r="N10896" s="21"/>
      <c r="O10896" s="23"/>
    </row>
    <row r="10897" ht="15.75" customHeight="1">
      <c r="B10897" s="192" t="s">
        <v>7852</v>
      </c>
      <c r="C10897" s="351">
        <v>704.0</v>
      </c>
      <c r="D10897" s="130">
        <v>45814.0</v>
      </c>
      <c r="E10897" s="73" t="s">
        <v>10940</v>
      </c>
      <c r="F10897" s="386" t="s">
        <v>12052</v>
      </c>
      <c r="G10897" s="73" t="s">
        <v>131</v>
      </c>
      <c r="H10897" s="169"/>
      <c r="I10897" s="287"/>
      <c r="J10897" s="285"/>
      <c r="K10897" s="73"/>
      <c r="L10897" s="73"/>
      <c r="M10897" s="73"/>
      <c r="N10897" s="297"/>
      <c r="O10897" s="54"/>
    </row>
    <row r="10898" ht="15.75" customHeight="1">
      <c r="B10898" s="192" t="s">
        <v>7852</v>
      </c>
      <c r="C10898" s="351">
        <v>705.0</v>
      </c>
      <c r="D10898" s="364">
        <v>45817.0</v>
      </c>
      <c r="E10898" s="273" t="s">
        <v>5531</v>
      </c>
      <c r="F10898" s="399" t="s">
        <v>11698</v>
      </c>
      <c r="G10898" s="273" t="s">
        <v>2253</v>
      </c>
      <c r="H10898" s="421" t="s">
        <v>11693</v>
      </c>
      <c r="I10898" s="287"/>
      <c r="J10898" s="285"/>
      <c r="K10898" s="73"/>
      <c r="L10898" s="73"/>
      <c r="M10898" s="73"/>
      <c r="N10898" s="21"/>
      <c r="O10898" s="23"/>
    </row>
    <row r="10899" ht="15.75" customHeight="1">
      <c r="B10899" s="192" t="s">
        <v>7852</v>
      </c>
      <c r="C10899" s="351">
        <v>706.0</v>
      </c>
      <c r="D10899" s="364">
        <v>45817.0</v>
      </c>
      <c r="E10899" s="273" t="s">
        <v>5531</v>
      </c>
      <c r="F10899" s="399" t="s">
        <v>11698</v>
      </c>
      <c r="G10899" s="273" t="s">
        <v>12824</v>
      </c>
      <c r="H10899" s="268"/>
      <c r="I10899" s="422"/>
      <c r="J10899" s="285"/>
      <c r="K10899" s="73"/>
      <c r="L10899" s="73"/>
      <c r="M10899" s="73"/>
      <c r="N10899" s="21"/>
      <c r="O10899" s="23"/>
    </row>
    <row r="10900" ht="15.75" customHeight="1">
      <c r="B10900" s="192" t="s">
        <v>7852</v>
      </c>
      <c r="C10900" s="351">
        <v>707.0</v>
      </c>
      <c r="D10900" s="178">
        <v>45819.0</v>
      </c>
      <c r="E10900" s="73" t="s">
        <v>12140</v>
      </c>
      <c r="F10900" s="386" t="s">
        <v>12662</v>
      </c>
      <c r="G10900" s="73" t="s">
        <v>12573</v>
      </c>
      <c r="H10900" s="169"/>
      <c r="I10900" s="422"/>
      <c r="J10900" s="285"/>
      <c r="K10900" s="73"/>
      <c r="L10900" s="73"/>
      <c r="M10900" s="73"/>
      <c r="N10900" s="21"/>
      <c r="O10900" s="23"/>
    </row>
    <row r="10901" ht="15.75" customHeight="1">
      <c r="B10901" s="192" t="s">
        <v>7852</v>
      </c>
      <c r="C10901" s="351">
        <v>708.0</v>
      </c>
      <c r="D10901" s="364">
        <v>45819.0</v>
      </c>
      <c r="E10901" s="273" t="s">
        <v>12264</v>
      </c>
      <c r="F10901" s="399" t="s">
        <v>12652</v>
      </c>
      <c r="G10901" s="273" t="s">
        <v>1593</v>
      </c>
      <c r="H10901" s="423">
        <v>45826.0</v>
      </c>
      <c r="I10901" s="422"/>
      <c r="J10901" s="285"/>
      <c r="K10901" s="73"/>
      <c r="L10901" s="73"/>
      <c r="M10901" s="73"/>
      <c r="N10901" s="21"/>
      <c r="O10901" s="23"/>
    </row>
    <row r="10902" ht="15.75" customHeight="1">
      <c r="B10902" s="192" t="s">
        <v>7852</v>
      </c>
      <c r="C10902" s="351">
        <v>709.0</v>
      </c>
      <c r="D10902" s="130">
        <v>45819.0</v>
      </c>
      <c r="E10902" s="273" t="s">
        <v>10077</v>
      </c>
      <c r="F10902" s="399" t="s">
        <v>10108</v>
      </c>
      <c r="G10902" s="73" t="s">
        <v>2923</v>
      </c>
      <c r="H10902" s="403"/>
      <c r="I10902" s="422"/>
      <c r="J10902" s="285"/>
      <c r="K10902" s="73"/>
      <c r="L10902" s="73"/>
      <c r="M10902" s="73"/>
      <c r="N10902" s="21"/>
      <c r="O10902" s="23"/>
    </row>
    <row r="10903" ht="15.75" customHeight="1">
      <c r="B10903" s="192" t="s">
        <v>7852</v>
      </c>
      <c r="C10903" s="351">
        <v>710.0</v>
      </c>
      <c r="D10903" s="242">
        <v>45819.0</v>
      </c>
      <c r="E10903" s="273" t="s">
        <v>12825</v>
      </c>
      <c r="F10903" s="399" t="s">
        <v>12618</v>
      </c>
      <c r="G10903" s="73" t="s">
        <v>12573</v>
      </c>
      <c r="H10903" s="403"/>
      <c r="I10903" s="422"/>
      <c r="J10903" s="285"/>
      <c r="K10903" s="73"/>
      <c r="L10903" s="73"/>
      <c r="M10903" s="73"/>
      <c r="N10903" s="21"/>
      <c r="O10903" s="23"/>
    </row>
    <row r="10904" ht="15.75" customHeight="1">
      <c r="B10904" s="73"/>
      <c r="C10904" s="351">
        <v>711.0</v>
      </c>
      <c r="D10904" s="364"/>
      <c r="E10904" s="273"/>
      <c r="F10904" s="399"/>
      <c r="G10904" s="273"/>
      <c r="H10904" s="360"/>
      <c r="I10904" s="422"/>
      <c r="J10904" s="285"/>
      <c r="K10904" s="73"/>
      <c r="L10904" s="73"/>
      <c r="M10904" s="73"/>
      <c r="N10904" s="21"/>
      <c r="O10904" s="23"/>
    </row>
    <row r="10905" ht="15.75" customHeight="1">
      <c r="B10905" s="192" t="s">
        <v>7852</v>
      </c>
      <c r="C10905" s="351">
        <v>712.0</v>
      </c>
      <c r="D10905" s="242">
        <v>45819.0</v>
      </c>
      <c r="E10905" s="273" t="s">
        <v>7782</v>
      </c>
      <c r="F10905" s="399" t="s">
        <v>12623</v>
      </c>
      <c r="G10905" s="73" t="s">
        <v>12573</v>
      </c>
      <c r="H10905" s="403"/>
      <c r="I10905" s="422"/>
      <c r="J10905" s="285"/>
      <c r="K10905" s="73"/>
      <c r="L10905" s="73"/>
      <c r="M10905" s="73"/>
      <c r="N10905" s="21"/>
      <c r="O10905" s="23"/>
    </row>
    <row r="10906" ht="15.75" customHeight="1">
      <c r="B10906" s="192" t="s">
        <v>7852</v>
      </c>
      <c r="C10906" s="351">
        <v>713.0</v>
      </c>
      <c r="D10906" s="242">
        <v>45819.0</v>
      </c>
      <c r="E10906" s="273" t="s">
        <v>12826</v>
      </c>
      <c r="F10906" s="399" t="s">
        <v>12379</v>
      </c>
      <c r="G10906" s="73" t="s">
        <v>12573</v>
      </c>
      <c r="H10906" s="268" t="s">
        <v>1476</v>
      </c>
      <c r="I10906" s="422"/>
      <c r="J10906" s="285"/>
      <c r="K10906" s="73"/>
      <c r="L10906" s="73"/>
      <c r="M10906" s="73"/>
      <c r="N10906" s="21"/>
      <c r="O10906" s="23"/>
    </row>
    <row r="10907" ht="15.75" customHeight="1">
      <c r="B10907" s="192" t="s">
        <v>7852</v>
      </c>
      <c r="C10907" s="351">
        <v>714.0</v>
      </c>
      <c r="D10907" s="364">
        <v>45819.0</v>
      </c>
      <c r="E10907" s="273" t="s">
        <v>10433</v>
      </c>
      <c r="F10907" s="399" t="s">
        <v>10540</v>
      </c>
      <c r="G10907" s="273" t="s">
        <v>2923</v>
      </c>
      <c r="H10907" s="403"/>
      <c r="I10907" s="422"/>
      <c r="J10907" s="285"/>
      <c r="K10907" s="73"/>
      <c r="L10907" s="73"/>
      <c r="M10907" s="73"/>
      <c r="N10907" s="21"/>
      <c r="O10907" s="23"/>
    </row>
    <row r="10908" ht="15.75" customHeight="1">
      <c r="B10908" s="192" t="s">
        <v>7852</v>
      </c>
      <c r="C10908" s="351">
        <v>715.0</v>
      </c>
      <c r="D10908" s="130">
        <v>45821.0</v>
      </c>
      <c r="E10908" s="273" t="s">
        <v>12365</v>
      </c>
      <c r="F10908" s="399" t="s">
        <v>12366</v>
      </c>
      <c r="G10908" s="273" t="s">
        <v>2253</v>
      </c>
      <c r="H10908" s="403" t="s">
        <v>534</v>
      </c>
      <c r="I10908" s="422"/>
      <c r="J10908" s="285"/>
      <c r="K10908" s="73"/>
      <c r="L10908" s="73"/>
      <c r="M10908" s="73"/>
      <c r="N10908" s="21"/>
      <c r="O10908" s="23"/>
    </row>
    <row r="10909" ht="15.75" customHeight="1">
      <c r="B10909" s="192" t="s">
        <v>7852</v>
      </c>
      <c r="C10909" s="351">
        <v>716.0</v>
      </c>
      <c r="D10909" s="130">
        <v>45821.0</v>
      </c>
      <c r="E10909" s="273" t="s">
        <v>985</v>
      </c>
      <c r="F10909" s="399" t="s">
        <v>986</v>
      </c>
      <c r="G10909" s="273" t="s">
        <v>2253</v>
      </c>
      <c r="H10909" s="137" t="s">
        <v>660</v>
      </c>
      <c r="I10909" s="422"/>
      <c r="J10909" s="285"/>
      <c r="K10909" s="73"/>
      <c r="L10909" s="73"/>
      <c r="M10909" s="73"/>
      <c r="N10909" s="21"/>
      <c r="O10909" s="23"/>
    </row>
    <row r="10910" ht="15.75" customHeight="1">
      <c r="B10910" s="192" t="s">
        <v>7852</v>
      </c>
      <c r="C10910" s="351">
        <v>717.0</v>
      </c>
      <c r="D10910" s="130">
        <v>45821.0</v>
      </c>
      <c r="E10910" s="273" t="s">
        <v>12827</v>
      </c>
      <c r="F10910" s="399" t="s">
        <v>5998</v>
      </c>
      <c r="G10910" s="273" t="s">
        <v>2253</v>
      </c>
      <c r="H10910" s="137" t="s">
        <v>7917</v>
      </c>
      <c r="I10910" s="422"/>
      <c r="J10910" s="285"/>
      <c r="K10910" s="73"/>
      <c r="L10910" s="73"/>
      <c r="M10910" s="73"/>
      <c r="N10910" s="21"/>
      <c r="O10910" s="23"/>
    </row>
    <row r="10911" ht="15.75" customHeight="1">
      <c r="B10911" s="192" t="s">
        <v>7852</v>
      </c>
      <c r="C10911" s="351">
        <v>718.0</v>
      </c>
      <c r="D10911" s="130">
        <v>45821.0</v>
      </c>
      <c r="E10911" s="73" t="s">
        <v>3647</v>
      </c>
      <c r="F10911" s="399" t="s">
        <v>8970</v>
      </c>
      <c r="G10911" s="273" t="s">
        <v>2253</v>
      </c>
      <c r="H10911" s="357" t="s">
        <v>11956</v>
      </c>
      <c r="I10911" s="422"/>
      <c r="J10911" s="285"/>
      <c r="K10911" s="73"/>
      <c r="L10911" s="73"/>
      <c r="M10911" s="73"/>
      <c r="N10911" s="21"/>
      <c r="O10911" s="23"/>
    </row>
    <row r="10912" ht="15.75" customHeight="1">
      <c r="B10912" s="192" t="s">
        <v>7852</v>
      </c>
      <c r="C10912" s="351">
        <v>719.0</v>
      </c>
      <c r="D10912" s="130">
        <v>45821.0</v>
      </c>
      <c r="E10912" s="273" t="s">
        <v>11606</v>
      </c>
      <c r="F10912" s="399" t="s">
        <v>11817</v>
      </c>
      <c r="G10912" s="273" t="s">
        <v>2253</v>
      </c>
      <c r="H10912" s="137" t="s">
        <v>12828</v>
      </c>
      <c r="I10912" s="422"/>
      <c r="J10912" s="285"/>
      <c r="K10912" s="73"/>
      <c r="L10912" s="73"/>
      <c r="M10912" s="73"/>
      <c r="N10912" s="21"/>
      <c r="O10912" s="23"/>
    </row>
    <row r="10913" ht="15.75" customHeight="1">
      <c r="B10913" s="192" t="s">
        <v>7852</v>
      </c>
      <c r="C10913" s="351">
        <v>720.0</v>
      </c>
      <c r="D10913" s="242">
        <v>45821.0</v>
      </c>
      <c r="E10913" s="273" t="s">
        <v>12380</v>
      </c>
      <c r="F10913" s="399" t="s">
        <v>12381</v>
      </c>
      <c r="G10913" s="73" t="s">
        <v>12573</v>
      </c>
      <c r="H10913" s="294"/>
      <c r="I10913" s="422"/>
      <c r="J10913" s="285"/>
      <c r="K10913" s="73"/>
      <c r="L10913" s="73"/>
      <c r="M10913" s="73"/>
      <c r="N10913" s="21"/>
      <c r="O10913" s="23"/>
    </row>
    <row r="10914" ht="15.75" customHeight="1">
      <c r="B10914" s="192" t="s">
        <v>7852</v>
      </c>
      <c r="C10914" s="351">
        <v>721.0</v>
      </c>
      <c r="D10914" s="242">
        <v>45821.0</v>
      </c>
      <c r="E10914" s="273" t="s">
        <v>12747</v>
      </c>
      <c r="F10914" s="399" t="s">
        <v>12748</v>
      </c>
      <c r="G10914" s="73" t="s">
        <v>12573</v>
      </c>
      <c r="H10914" s="294"/>
      <c r="I10914" s="422"/>
      <c r="J10914" s="285"/>
      <c r="K10914" s="73"/>
      <c r="L10914" s="73"/>
      <c r="M10914" s="73"/>
      <c r="N10914" s="21"/>
      <c r="O10914" s="23"/>
    </row>
    <row r="10915" ht="15.75" customHeight="1">
      <c r="B10915" s="192" t="s">
        <v>7852</v>
      </c>
      <c r="C10915" s="351">
        <v>722.0</v>
      </c>
      <c r="D10915" s="242">
        <v>45821.0</v>
      </c>
      <c r="E10915" s="273" t="s">
        <v>12694</v>
      </c>
      <c r="F10915" s="399" t="s">
        <v>12695</v>
      </c>
      <c r="G10915" s="73" t="s">
        <v>12573</v>
      </c>
      <c r="H10915" s="294"/>
      <c r="I10915" s="422"/>
      <c r="J10915" s="285"/>
      <c r="K10915" s="73"/>
      <c r="L10915" s="73"/>
      <c r="M10915" s="73"/>
      <c r="N10915" s="21"/>
      <c r="O10915" s="23"/>
    </row>
    <row r="10916" ht="15.75" customHeight="1">
      <c r="B10916" s="192" t="s">
        <v>7852</v>
      </c>
      <c r="C10916" s="351">
        <v>723.0</v>
      </c>
      <c r="D10916" s="242">
        <v>45821.0</v>
      </c>
      <c r="E10916" s="273" t="s">
        <v>12763</v>
      </c>
      <c r="F10916" s="399" t="s">
        <v>12764</v>
      </c>
      <c r="G10916" s="73" t="s">
        <v>12573</v>
      </c>
      <c r="H10916" s="403"/>
      <c r="I10916" s="422"/>
      <c r="J10916" s="285"/>
      <c r="K10916" s="73"/>
      <c r="L10916" s="73"/>
      <c r="M10916" s="73"/>
      <c r="N10916" s="21"/>
      <c r="O10916" s="23"/>
    </row>
    <row r="10917" ht="15.75" customHeight="1">
      <c r="B10917" s="192" t="s">
        <v>7852</v>
      </c>
      <c r="C10917" s="351">
        <v>724.0</v>
      </c>
      <c r="D10917" s="242">
        <v>45821.0</v>
      </c>
      <c r="E10917" s="273" t="s">
        <v>12829</v>
      </c>
      <c r="F10917" s="399" t="s">
        <v>12728</v>
      </c>
      <c r="G10917" s="73" t="s">
        <v>12573</v>
      </c>
      <c r="H10917" s="403"/>
      <c r="I10917" s="422"/>
      <c r="J10917" s="285"/>
      <c r="K10917" s="73"/>
      <c r="L10917" s="73"/>
      <c r="M10917" s="73"/>
      <c r="N10917" s="21"/>
      <c r="O10917" s="23"/>
    </row>
    <row r="10918" ht="15.75" customHeight="1">
      <c r="B10918" s="192" t="s">
        <v>7852</v>
      </c>
      <c r="C10918" s="351">
        <v>725.0</v>
      </c>
      <c r="D10918" s="242">
        <v>45821.0</v>
      </c>
      <c r="E10918" s="273" t="s">
        <v>12768</v>
      </c>
      <c r="F10918" s="399" t="s">
        <v>12769</v>
      </c>
      <c r="G10918" s="73" t="s">
        <v>12573</v>
      </c>
      <c r="H10918" s="403"/>
      <c r="I10918" s="422"/>
      <c r="J10918" s="285"/>
      <c r="K10918" s="73"/>
      <c r="L10918" s="73"/>
      <c r="M10918" s="73"/>
      <c r="N10918" s="21"/>
      <c r="O10918" s="23"/>
    </row>
    <row r="10919" ht="15.75" customHeight="1">
      <c r="B10919" s="192" t="s">
        <v>7852</v>
      </c>
      <c r="C10919" s="351">
        <v>726.0</v>
      </c>
      <c r="D10919" s="242">
        <v>45821.0</v>
      </c>
      <c r="E10919" s="273" t="s">
        <v>12808</v>
      </c>
      <c r="F10919" s="399" t="s">
        <v>12809</v>
      </c>
      <c r="G10919" s="73" t="s">
        <v>12573</v>
      </c>
      <c r="H10919" s="403"/>
      <c r="I10919" s="422"/>
      <c r="J10919" s="285"/>
      <c r="K10919" s="73"/>
      <c r="L10919" s="73"/>
      <c r="M10919" s="73"/>
      <c r="N10919" s="297"/>
      <c r="O10919" s="54"/>
    </row>
    <row r="10920" ht="15.75" customHeight="1">
      <c r="B10920" s="192" t="s">
        <v>7852</v>
      </c>
      <c r="C10920" s="351">
        <v>727.0</v>
      </c>
      <c r="D10920" s="242">
        <v>45821.0</v>
      </c>
      <c r="E10920" s="273" t="s">
        <v>12547</v>
      </c>
      <c r="F10920" s="399" t="s">
        <v>12548</v>
      </c>
      <c r="G10920" s="73" t="s">
        <v>12573</v>
      </c>
      <c r="H10920" s="403"/>
      <c r="I10920" s="422"/>
      <c r="J10920" s="285"/>
      <c r="K10920" s="73"/>
      <c r="L10920" s="73"/>
      <c r="M10920" s="73"/>
      <c r="N10920" s="21"/>
      <c r="O10920" s="23"/>
    </row>
    <row r="10921" ht="15.75" customHeight="1">
      <c r="B10921" s="192" t="s">
        <v>7852</v>
      </c>
      <c r="C10921" s="351">
        <v>728.0</v>
      </c>
      <c r="D10921" s="242">
        <v>45821.0</v>
      </c>
      <c r="E10921" s="273" t="s">
        <v>12830</v>
      </c>
      <c r="F10921" s="399" t="s">
        <v>10111</v>
      </c>
      <c r="G10921" s="73" t="s">
        <v>12573</v>
      </c>
      <c r="H10921" s="403"/>
      <c r="I10921" s="422"/>
      <c r="J10921" s="285"/>
      <c r="K10921" s="73"/>
      <c r="L10921" s="73"/>
      <c r="M10921" s="73"/>
      <c r="N10921" s="21"/>
      <c r="O10921" s="23"/>
    </row>
    <row r="10922" ht="15.75" customHeight="1">
      <c r="B10922" s="192" t="s">
        <v>7852</v>
      </c>
      <c r="C10922" s="351">
        <v>729.0</v>
      </c>
      <c r="D10922" s="130">
        <v>45821.0</v>
      </c>
      <c r="E10922" s="273" t="s">
        <v>11398</v>
      </c>
      <c r="F10922" s="399" t="s">
        <v>11475</v>
      </c>
      <c r="G10922" s="273" t="s">
        <v>8629</v>
      </c>
      <c r="H10922" s="403"/>
      <c r="I10922" s="422"/>
      <c r="J10922" s="285"/>
      <c r="K10922" s="73"/>
      <c r="L10922" s="73"/>
      <c r="M10922" s="73"/>
      <c r="N10922" s="21"/>
      <c r="O10922" s="23"/>
    </row>
    <row r="10923" ht="15.75" customHeight="1">
      <c r="B10923" s="192" t="s">
        <v>7852</v>
      </c>
      <c r="C10923" s="351">
        <v>730.0</v>
      </c>
      <c r="D10923" s="130">
        <v>45821.0</v>
      </c>
      <c r="E10923" s="273" t="s">
        <v>10888</v>
      </c>
      <c r="F10923" s="399" t="s">
        <v>11421</v>
      </c>
      <c r="G10923" s="273" t="s">
        <v>8629</v>
      </c>
      <c r="H10923" s="403"/>
      <c r="I10923" s="422"/>
      <c r="J10923" s="285"/>
      <c r="K10923" s="73"/>
      <c r="L10923" s="73"/>
      <c r="M10923" s="73"/>
      <c r="N10923" s="21"/>
      <c r="O10923" s="23"/>
    </row>
    <row r="10924" ht="15.75" customHeight="1">
      <c r="B10924" s="192" t="s">
        <v>7852</v>
      </c>
      <c r="C10924" s="351">
        <v>731.0</v>
      </c>
      <c r="D10924" s="130">
        <v>45821.0</v>
      </c>
      <c r="E10924" s="273" t="s">
        <v>1547</v>
      </c>
      <c r="F10924" s="399" t="s">
        <v>11342</v>
      </c>
      <c r="G10924" s="273" t="s">
        <v>8629</v>
      </c>
      <c r="H10924" s="403"/>
      <c r="I10924" s="422"/>
      <c r="J10924" s="285"/>
      <c r="K10924" s="73"/>
      <c r="L10924" s="73"/>
      <c r="M10924" s="73"/>
      <c r="N10924" s="21"/>
      <c r="O10924" s="23"/>
    </row>
    <row r="10925" ht="15.75" customHeight="1">
      <c r="B10925" s="192" t="s">
        <v>7852</v>
      </c>
      <c r="C10925" s="351">
        <v>732.0</v>
      </c>
      <c r="D10925" s="130">
        <v>45821.0</v>
      </c>
      <c r="E10925" s="273" t="s">
        <v>10904</v>
      </c>
      <c r="F10925" s="399" t="s">
        <v>11330</v>
      </c>
      <c r="G10925" s="273" t="s">
        <v>8629</v>
      </c>
      <c r="H10925" s="403"/>
      <c r="I10925" s="422"/>
      <c r="J10925" s="285"/>
      <c r="K10925" s="73"/>
      <c r="L10925" s="73"/>
      <c r="M10925" s="73"/>
      <c r="N10925" s="21"/>
      <c r="O10925" s="23"/>
    </row>
    <row r="10926" ht="15.75" customHeight="1">
      <c r="B10926" s="192" t="s">
        <v>7852</v>
      </c>
      <c r="C10926" s="351">
        <v>733.0</v>
      </c>
      <c r="D10926" s="130">
        <v>45821.0</v>
      </c>
      <c r="E10926" s="273" t="s">
        <v>10504</v>
      </c>
      <c r="F10926" s="399" t="s">
        <v>10505</v>
      </c>
      <c r="G10926" s="273" t="s">
        <v>8629</v>
      </c>
      <c r="H10926" s="403"/>
      <c r="I10926" s="422"/>
      <c r="J10926" s="285"/>
      <c r="K10926" s="73"/>
      <c r="L10926" s="73"/>
      <c r="M10926" s="73"/>
      <c r="N10926" s="21"/>
      <c r="O10926" s="23"/>
    </row>
    <row r="10927" ht="15.75" customHeight="1">
      <c r="B10927" s="192" t="s">
        <v>7852</v>
      </c>
      <c r="C10927" s="351">
        <v>734.0</v>
      </c>
      <c r="D10927" s="364">
        <v>45821.0</v>
      </c>
      <c r="E10927" s="273" t="s">
        <v>6779</v>
      </c>
      <c r="F10927" s="399" t="s">
        <v>10043</v>
      </c>
      <c r="G10927" s="273" t="s">
        <v>1593</v>
      </c>
      <c r="H10927" s="423">
        <v>45831.0</v>
      </c>
      <c r="I10927" s="422"/>
      <c r="J10927" s="285"/>
      <c r="K10927" s="73"/>
      <c r="L10927" s="73"/>
      <c r="M10927" s="73"/>
      <c r="N10927" s="21"/>
      <c r="O10927" s="23"/>
    </row>
    <row r="10928" ht="15.75" customHeight="1">
      <c r="B10928" s="192" t="s">
        <v>7852</v>
      </c>
      <c r="C10928" s="351">
        <v>735.0</v>
      </c>
      <c r="D10928" s="364">
        <v>45821.0</v>
      </c>
      <c r="E10928" s="273" t="s">
        <v>11043</v>
      </c>
      <c r="F10928" s="399" t="s">
        <v>11044</v>
      </c>
      <c r="G10928" s="273" t="s">
        <v>1593</v>
      </c>
      <c r="H10928" s="423">
        <v>45831.0</v>
      </c>
      <c r="I10928" s="422"/>
      <c r="J10928" s="285"/>
      <c r="K10928" s="73"/>
      <c r="L10928" s="73"/>
      <c r="M10928" s="73"/>
      <c r="N10928" s="21"/>
      <c r="O10928" s="23"/>
    </row>
    <row r="10929" ht="15.75" customHeight="1">
      <c r="B10929" s="192" t="s">
        <v>7852</v>
      </c>
      <c r="C10929" s="351">
        <v>736.0</v>
      </c>
      <c r="D10929" s="364">
        <v>45821.0</v>
      </c>
      <c r="E10929" s="273" t="s">
        <v>8564</v>
      </c>
      <c r="F10929" s="399" t="s">
        <v>8565</v>
      </c>
      <c r="G10929" s="273" t="s">
        <v>1593</v>
      </c>
      <c r="H10929" s="423">
        <v>45831.0</v>
      </c>
      <c r="I10929" s="422"/>
      <c r="J10929" s="285"/>
      <c r="K10929" s="73"/>
      <c r="L10929" s="73"/>
      <c r="M10929" s="73"/>
      <c r="N10929" s="21"/>
      <c r="O10929" s="23"/>
    </row>
    <row r="10930" ht="15.75" customHeight="1">
      <c r="B10930" s="192" t="s">
        <v>7852</v>
      </c>
      <c r="C10930" s="351">
        <v>737.0</v>
      </c>
      <c r="D10930" s="364">
        <v>45821.0</v>
      </c>
      <c r="E10930" s="273" t="s">
        <v>11887</v>
      </c>
      <c r="F10930" s="399" t="s">
        <v>12268</v>
      </c>
      <c r="G10930" s="273" t="s">
        <v>1593</v>
      </c>
      <c r="H10930" s="423">
        <v>45831.0</v>
      </c>
      <c r="I10930" s="422"/>
      <c r="J10930" s="285"/>
      <c r="K10930" s="73"/>
      <c r="L10930" s="73"/>
      <c r="M10930" s="73"/>
      <c r="N10930" s="21"/>
      <c r="O10930" s="23"/>
    </row>
    <row r="10931" ht="15.75" customHeight="1">
      <c r="B10931" s="192" t="s">
        <v>7852</v>
      </c>
      <c r="C10931" s="351">
        <v>738.0</v>
      </c>
      <c r="D10931" s="364">
        <v>45821.0</v>
      </c>
      <c r="E10931" s="273" t="s">
        <v>7981</v>
      </c>
      <c r="F10931" s="399" t="s">
        <v>11653</v>
      </c>
      <c r="G10931" s="273" t="s">
        <v>1593</v>
      </c>
      <c r="H10931" s="423">
        <v>45831.0</v>
      </c>
      <c r="I10931" s="422"/>
      <c r="J10931" s="285"/>
      <c r="K10931" s="73"/>
      <c r="L10931" s="73"/>
      <c r="M10931" s="73"/>
      <c r="N10931" s="21"/>
      <c r="O10931" s="23"/>
    </row>
    <row r="10932" ht="15.75" customHeight="1">
      <c r="B10932" s="192" t="s">
        <v>7852</v>
      </c>
      <c r="C10932" s="351">
        <v>739.0</v>
      </c>
      <c r="D10932" s="364">
        <v>45825.0</v>
      </c>
      <c r="E10932" s="273" t="s">
        <v>6728</v>
      </c>
      <c r="F10932" s="399" t="s">
        <v>9534</v>
      </c>
      <c r="G10932" s="273" t="s">
        <v>1593</v>
      </c>
      <c r="H10932" s="423">
        <v>45835.0</v>
      </c>
      <c r="I10932" s="422"/>
      <c r="J10932" s="285"/>
      <c r="K10932" s="73"/>
      <c r="L10932" s="73"/>
      <c r="M10932" s="73"/>
      <c r="N10932" s="21"/>
      <c r="O10932" s="23"/>
    </row>
    <row r="10933" ht="15.75" customHeight="1">
      <c r="B10933" s="146"/>
      <c r="C10933" s="351">
        <v>740.0</v>
      </c>
      <c r="D10933" s="364">
        <v>45825.0</v>
      </c>
      <c r="E10933" s="273" t="s">
        <v>3677</v>
      </c>
      <c r="F10933" s="399" t="s">
        <v>12570</v>
      </c>
      <c r="G10933" s="273" t="s">
        <v>12831</v>
      </c>
      <c r="H10933" s="403"/>
      <c r="I10933" s="422"/>
      <c r="J10933" s="285"/>
      <c r="K10933" s="73"/>
      <c r="L10933" s="73"/>
      <c r="M10933" s="73"/>
      <c r="N10933" s="21"/>
      <c r="O10933" s="23"/>
    </row>
    <row r="10934" ht="15.75" customHeight="1">
      <c r="B10934" s="146"/>
      <c r="C10934" s="351">
        <v>741.0</v>
      </c>
      <c r="D10934" s="364">
        <v>45825.0</v>
      </c>
      <c r="E10934" s="273" t="s">
        <v>3677</v>
      </c>
      <c r="F10934" s="399" t="s">
        <v>12570</v>
      </c>
      <c r="G10934" s="73" t="s">
        <v>12573</v>
      </c>
      <c r="H10934" s="403"/>
      <c r="I10934" s="422"/>
      <c r="J10934" s="285"/>
      <c r="K10934" s="73"/>
      <c r="L10934" s="73"/>
      <c r="M10934" s="73"/>
      <c r="N10934" s="21"/>
      <c r="O10934" s="23"/>
    </row>
    <row r="10935" ht="15.75" customHeight="1">
      <c r="B10935" s="73"/>
      <c r="C10935" s="351">
        <v>742.0</v>
      </c>
      <c r="D10935" s="364">
        <v>45825.0</v>
      </c>
      <c r="E10935" s="259" t="s">
        <v>12832</v>
      </c>
      <c r="F10935" s="399" t="s">
        <v>12833</v>
      </c>
      <c r="G10935" s="73" t="s">
        <v>761</v>
      </c>
      <c r="H10935" s="403" t="s">
        <v>2939</v>
      </c>
      <c r="I10935" s="422"/>
      <c r="J10935" s="285"/>
      <c r="K10935" s="73"/>
      <c r="L10935" s="73"/>
      <c r="M10935" s="73"/>
      <c r="N10935" s="21"/>
      <c r="O10935" s="23"/>
    </row>
    <row r="10936" ht="15.75" customHeight="1">
      <c r="B10936" s="73"/>
      <c r="C10936" s="351">
        <v>743.0</v>
      </c>
      <c r="D10936" s="364">
        <v>45825.0</v>
      </c>
      <c r="E10936" s="273" t="s">
        <v>12834</v>
      </c>
      <c r="F10936" s="399" t="s">
        <v>12835</v>
      </c>
      <c r="G10936" s="273" t="s">
        <v>761</v>
      </c>
      <c r="H10936" s="403" t="s">
        <v>4665</v>
      </c>
      <c r="I10936" s="422"/>
      <c r="J10936" s="285"/>
      <c r="K10936" s="73"/>
      <c r="L10936" s="73"/>
      <c r="M10936" s="73"/>
      <c r="N10936" s="21"/>
      <c r="O10936" s="23"/>
    </row>
    <row r="10937" ht="15.75" customHeight="1">
      <c r="B10937" s="73"/>
      <c r="C10937" s="351">
        <v>744.0</v>
      </c>
      <c r="D10937" s="364">
        <v>45825.0</v>
      </c>
      <c r="E10937" s="273" t="s">
        <v>12836</v>
      </c>
      <c r="F10937" s="399" t="s">
        <v>12837</v>
      </c>
      <c r="G10937" s="273" t="s">
        <v>761</v>
      </c>
      <c r="H10937" s="403" t="s">
        <v>8645</v>
      </c>
      <c r="I10937" s="422"/>
      <c r="J10937" s="285"/>
      <c r="K10937" s="73"/>
      <c r="L10937" s="73"/>
      <c r="M10937" s="73"/>
      <c r="N10937" s="21"/>
      <c r="O10937" s="23"/>
    </row>
    <row r="10938" ht="15.75" customHeight="1">
      <c r="B10938" s="73"/>
      <c r="C10938" s="351">
        <v>745.0</v>
      </c>
      <c r="D10938" s="364">
        <v>45825.0</v>
      </c>
      <c r="E10938" s="273" t="s">
        <v>12838</v>
      </c>
      <c r="F10938" s="399" t="s">
        <v>6274</v>
      </c>
      <c r="G10938" s="273" t="s">
        <v>761</v>
      </c>
      <c r="H10938" s="403" t="s">
        <v>12839</v>
      </c>
      <c r="I10938" s="422"/>
      <c r="J10938" s="285"/>
      <c r="K10938" s="73"/>
      <c r="L10938" s="73"/>
      <c r="M10938" s="73"/>
      <c r="N10938" s="21"/>
      <c r="O10938" s="23"/>
    </row>
    <row r="10939" ht="15.75" customHeight="1">
      <c r="B10939" s="73"/>
      <c r="C10939" s="351">
        <v>746.0</v>
      </c>
      <c r="D10939" s="364">
        <v>45825.0</v>
      </c>
      <c r="E10939" s="273" t="s">
        <v>12840</v>
      </c>
      <c r="F10939" s="399" t="s">
        <v>12841</v>
      </c>
      <c r="G10939" s="273" t="s">
        <v>761</v>
      </c>
      <c r="H10939" s="403" t="s">
        <v>4749</v>
      </c>
      <c r="I10939" s="422"/>
      <c r="J10939" s="285"/>
      <c r="K10939" s="73"/>
      <c r="L10939" s="73"/>
      <c r="M10939" s="73"/>
      <c r="N10939" s="297"/>
      <c r="O10939" s="54"/>
    </row>
    <row r="10940" ht="15.75" customHeight="1">
      <c r="B10940" s="73"/>
      <c r="C10940" s="351">
        <v>747.0</v>
      </c>
      <c r="D10940" s="364">
        <v>45825.0</v>
      </c>
      <c r="E10940" s="273" t="s">
        <v>7344</v>
      </c>
      <c r="F10940" s="399" t="s">
        <v>12816</v>
      </c>
      <c r="G10940" s="73" t="s">
        <v>131</v>
      </c>
      <c r="H10940" s="403"/>
      <c r="I10940" s="422"/>
      <c r="J10940" s="285"/>
      <c r="K10940" s="73"/>
      <c r="L10940" s="73"/>
      <c r="M10940" s="73"/>
      <c r="N10940" s="21"/>
      <c r="O10940" s="23"/>
    </row>
    <row r="10941" ht="15.75" customHeight="1">
      <c r="B10941" s="73"/>
      <c r="C10941" s="351">
        <v>748.0</v>
      </c>
      <c r="D10941" s="364">
        <v>45825.0</v>
      </c>
      <c r="E10941" s="273" t="s">
        <v>10622</v>
      </c>
      <c r="F10941" s="399" t="s">
        <v>12732</v>
      </c>
      <c r="G10941" s="73" t="s">
        <v>131</v>
      </c>
      <c r="H10941" s="403"/>
      <c r="I10941" s="422"/>
      <c r="J10941" s="285"/>
      <c r="K10941" s="73"/>
      <c r="L10941" s="73"/>
      <c r="M10941" s="73"/>
      <c r="N10941" s="21"/>
      <c r="O10941" s="23"/>
    </row>
    <row r="10942" ht="15.75" customHeight="1">
      <c r="B10942" s="73"/>
      <c r="C10942" s="351">
        <v>749.0</v>
      </c>
      <c r="D10942" s="364">
        <v>45825.0</v>
      </c>
      <c r="E10942" s="273" t="s">
        <v>11512</v>
      </c>
      <c r="F10942" s="399" t="s">
        <v>11513</v>
      </c>
      <c r="G10942" s="73" t="s">
        <v>131</v>
      </c>
      <c r="H10942" s="403"/>
      <c r="I10942" s="422"/>
      <c r="J10942" s="285"/>
      <c r="K10942" s="73"/>
      <c r="L10942" s="73"/>
      <c r="M10942" s="73"/>
      <c r="N10942" s="21"/>
      <c r="O10942" s="23"/>
    </row>
    <row r="10943" ht="15.75" customHeight="1">
      <c r="B10943" s="73"/>
      <c r="C10943" s="351">
        <v>750.0</v>
      </c>
      <c r="D10943" s="364">
        <v>45825.0</v>
      </c>
      <c r="E10943" s="273" t="s">
        <v>7081</v>
      </c>
      <c r="F10943" s="399" t="s">
        <v>11508</v>
      </c>
      <c r="G10943" s="73" t="s">
        <v>131</v>
      </c>
      <c r="H10943" s="268"/>
      <c r="I10943" s="422"/>
      <c r="J10943" s="285"/>
      <c r="K10943" s="73"/>
      <c r="L10943" s="73"/>
      <c r="M10943" s="73"/>
      <c r="N10943" s="21"/>
      <c r="O10943" s="23"/>
    </row>
    <row r="10944" ht="15.75" customHeight="1">
      <c r="B10944" s="73"/>
      <c r="C10944" s="351">
        <v>751.0</v>
      </c>
      <c r="D10944" s="364">
        <v>45826.0</v>
      </c>
      <c r="E10944" s="273" t="s">
        <v>10132</v>
      </c>
      <c r="F10944" s="399" t="s">
        <v>11985</v>
      </c>
      <c r="G10944" s="73" t="s">
        <v>12573</v>
      </c>
      <c r="H10944" s="268"/>
      <c r="I10944" s="422"/>
      <c r="J10944" s="285"/>
      <c r="K10944" s="73"/>
      <c r="L10944" s="73"/>
      <c r="M10944" s="73"/>
      <c r="N10944" s="21"/>
      <c r="O10944" s="23"/>
    </row>
    <row r="10945" ht="15.75" customHeight="1">
      <c r="B10945" s="73"/>
      <c r="C10945" s="345">
        <v>752.0</v>
      </c>
      <c r="D10945" s="364">
        <v>45826.0</v>
      </c>
      <c r="E10945" s="73" t="s">
        <v>12775</v>
      </c>
      <c r="F10945" s="399" t="s">
        <v>12776</v>
      </c>
      <c r="G10945" s="73" t="s">
        <v>12573</v>
      </c>
      <c r="H10945" s="268"/>
      <c r="I10945" s="422"/>
      <c r="J10945" s="285"/>
      <c r="K10945" s="73"/>
      <c r="L10945" s="73"/>
      <c r="M10945" s="73"/>
      <c r="N10945" s="21"/>
      <c r="O10945" s="23"/>
    </row>
    <row r="10946" ht="15.75" customHeight="1">
      <c r="B10946" s="73"/>
      <c r="C10946" s="351">
        <v>753.0</v>
      </c>
      <c r="D10946" s="364">
        <v>45826.0</v>
      </c>
      <c r="E10946" s="73" t="s">
        <v>11870</v>
      </c>
      <c r="F10946" s="399" t="s">
        <v>11871</v>
      </c>
      <c r="G10946" s="273" t="s">
        <v>12842</v>
      </c>
      <c r="H10946" s="348" t="s">
        <v>12843</v>
      </c>
      <c r="I10946" s="422"/>
      <c r="J10946" s="285"/>
      <c r="K10946" s="73"/>
      <c r="L10946" s="73"/>
      <c r="M10946" s="73"/>
      <c r="N10946" s="21"/>
      <c r="O10946" s="23"/>
    </row>
    <row r="10947" ht="15.75" customHeight="1">
      <c r="B10947" s="73"/>
      <c r="C10947" s="351">
        <v>754.0</v>
      </c>
      <c r="D10947" s="364">
        <v>45826.0</v>
      </c>
      <c r="E10947" s="73" t="s">
        <v>4654</v>
      </c>
      <c r="F10947" s="399" t="s">
        <v>4655</v>
      </c>
      <c r="G10947" s="273" t="s">
        <v>12842</v>
      </c>
      <c r="H10947" s="417" t="s">
        <v>12844</v>
      </c>
      <c r="I10947" s="422"/>
      <c r="J10947" s="285"/>
      <c r="K10947" s="73"/>
      <c r="L10947" s="73"/>
      <c r="M10947" s="73"/>
      <c r="N10947" s="21"/>
      <c r="O10947" s="23"/>
    </row>
    <row r="10948" ht="15.75" customHeight="1">
      <c r="B10948" s="21"/>
      <c r="C10948" s="351">
        <v>755.0</v>
      </c>
      <c r="D10948" s="364">
        <v>45831.0</v>
      </c>
      <c r="E10948" s="273" t="s">
        <v>11595</v>
      </c>
      <c r="F10948" s="399" t="s">
        <v>12104</v>
      </c>
      <c r="G10948" s="273" t="s">
        <v>8629</v>
      </c>
      <c r="H10948" s="348"/>
      <c r="I10948" s="422"/>
      <c r="J10948" s="21"/>
      <c r="K10948" s="21"/>
      <c r="L10948" s="21"/>
      <c r="M10948" s="21"/>
      <c r="N10948" s="21"/>
      <c r="O10948" s="23"/>
    </row>
    <row r="10949" ht="15.75" customHeight="1">
      <c r="B10949" s="21"/>
      <c r="C10949" s="351">
        <v>756.0</v>
      </c>
      <c r="D10949" s="364">
        <v>45831.0</v>
      </c>
      <c r="E10949" s="273" t="s">
        <v>9265</v>
      </c>
      <c r="F10949" s="399" t="s">
        <v>12408</v>
      </c>
      <c r="G10949" s="273" t="s">
        <v>8629</v>
      </c>
      <c r="H10949" s="348"/>
      <c r="I10949" s="422"/>
      <c r="J10949" s="21"/>
      <c r="K10949" s="21"/>
      <c r="L10949" s="21"/>
      <c r="M10949" s="21"/>
      <c r="N10949" s="21"/>
      <c r="O10949" s="23"/>
    </row>
    <row r="10950" ht="15.75" customHeight="1">
      <c r="B10950" s="21"/>
      <c r="C10950" s="351">
        <v>757.0</v>
      </c>
      <c r="D10950" s="364">
        <v>45831.0</v>
      </c>
      <c r="E10950" s="273" t="s">
        <v>12845</v>
      </c>
      <c r="F10950" s="399"/>
      <c r="G10950" s="273" t="s">
        <v>9430</v>
      </c>
      <c r="H10950" s="268"/>
      <c r="I10950" s="422"/>
      <c r="J10950" s="21"/>
      <c r="K10950" s="21"/>
      <c r="L10950" s="21"/>
      <c r="M10950" s="21"/>
      <c r="N10950" s="21"/>
      <c r="O10950" s="23"/>
    </row>
    <row r="10951" ht="15.75" customHeight="1">
      <c r="B10951" s="21"/>
      <c r="C10951" s="351">
        <v>758.0</v>
      </c>
      <c r="D10951" s="364">
        <v>45831.0</v>
      </c>
      <c r="E10951" s="273" t="s">
        <v>12846</v>
      </c>
      <c r="F10951" s="399"/>
      <c r="G10951" s="273" t="s">
        <v>9430</v>
      </c>
      <c r="H10951" s="348"/>
      <c r="I10951" s="422"/>
      <c r="J10951" s="21"/>
      <c r="K10951" s="21"/>
      <c r="L10951" s="21"/>
      <c r="M10951" s="21"/>
      <c r="N10951" s="21"/>
      <c r="O10951" s="23"/>
    </row>
    <row r="10952" ht="15.75" customHeight="1">
      <c r="B10952" s="21"/>
      <c r="C10952" s="351">
        <v>759.0</v>
      </c>
      <c r="D10952" s="364">
        <v>45831.0</v>
      </c>
      <c r="E10952" s="273" t="s">
        <v>12847</v>
      </c>
      <c r="F10952" s="399"/>
      <c r="G10952" s="273" t="s">
        <v>9430</v>
      </c>
      <c r="H10952" s="348"/>
      <c r="I10952" s="422"/>
      <c r="J10952" s="21"/>
      <c r="K10952" s="21"/>
      <c r="L10952" s="21"/>
      <c r="M10952" s="21"/>
      <c r="N10952" s="21"/>
      <c r="O10952" s="23"/>
    </row>
    <row r="10953" ht="15.75" customHeight="1">
      <c r="B10953" s="21"/>
      <c r="C10953" s="351">
        <v>760.0</v>
      </c>
      <c r="D10953" s="364">
        <v>45831.0</v>
      </c>
      <c r="E10953" s="273" t="s">
        <v>12848</v>
      </c>
      <c r="F10953" s="399"/>
      <c r="G10953" s="273" t="s">
        <v>9430</v>
      </c>
      <c r="H10953" s="268"/>
      <c r="I10953" s="422"/>
      <c r="J10953" s="21"/>
      <c r="K10953" s="21"/>
      <c r="L10953" s="21"/>
      <c r="M10953" s="21"/>
      <c r="N10953" s="21"/>
      <c r="O10953" s="23"/>
    </row>
    <row r="10954" ht="15.75" customHeight="1">
      <c r="B10954" s="297"/>
      <c r="C10954" s="351">
        <v>761.0</v>
      </c>
      <c r="D10954" s="364">
        <v>45831.0</v>
      </c>
      <c r="E10954" s="273" t="s">
        <v>12849</v>
      </c>
      <c r="F10954" s="399"/>
      <c r="G10954" s="273" t="s">
        <v>9430</v>
      </c>
      <c r="H10954" s="268"/>
      <c r="I10954" s="422"/>
      <c r="J10954" s="297"/>
      <c r="K10954" s="297"/>
      <c r="L10954" s="297"/>
      <c r="M10954" s="297"/>
      <c r="N10954" s="297"/>
      <c r="O10954" s="54"/>
    </row>
    <row r="10955" ht="15.75" customHeight="1">
      <c r="B10955" s="21"/>
      <c r="C10955" s="351">
        <v>762.0</v>
      </c>
      <c r="D10955" s="364">
        <v>45831.0</v>
      </c>
      <c r="E10955" s="273" t="s">
        <v>12850</v>
      </c>
      <c r="F10955" s="399"/>
      <c r="G10955" s="273" t="s">
        <v>9430</v>
      </c>
      <c r="H10955" s="268"/>
      <c r="I10955" s="422"/>
      <c r="J10955" s="21"/>
      <c r="K10955" s="21"/>
      <c r="L10955" s="21"/>
      <c r="M10955" s="21"/>
      <c r="N10955" s="21"/>
      <c r="O10955" s="23"/>
    </row>
    <row r="10956" ht="15.75" customHeight="1">
      <c r="B10956" s="21"/>
      <c r="C10956" s="351">
        <v>763.0</v>
      </c>
      <c r="D10956" s="364">
        <v>45831.0</v>
      </c>
      <c r="E10956" s="273" t="s">
        <v>12851</v>
      </c>
      <c r="F10956" s="399"/>
      <c r="G10956" s="273" t="s">
        <v>9430</v>
      </c>
      <c r="H10956" s="403"/>
      <c r="I10956" s="422"/>
      <c r="J10956" s="21"/>
      <c r="K10956" s="21"/>
      <c r="L10956" s="21"/>
      <c r="M10956" s="21"/>
      <c r="N10956" s="21"/>
      <c r="O10956" s="23"/>
    </row>
    <row r="10957" ht="15.75" customHeight="1">
      <c r="B10957" s="21"/>
      <c r="C10957" s="351">
        <v>764.0</v>
      </c>
      <c r="D10957" s="364">
        <v>45831.0</v>
      </c>
      <c r="E10957" s="273" t="s">
        <v>12852</v>
      </c>
      <c r="F10957" s="399"/>
      <c r="G10957" s="273" t="s">
        <v>9430</v>
      </c>
      <c r="H10957" s="403"/>
      <c r="I10957" s="422"/>
      <c r="J10957" s="21"/>
      <c r="K10957" s="21"/>
      <c r="L10957" s="21"/>
      <c r="M10957" s="21"/>
      <c r="N10957" s="21"/>
      <c r="O10957" s="23"/>
    </row>
    <row r="10958" ht="15.75" customHeight="1">
      <c r="B10958" s="21"/>
      <c r="C10958" s="351">
        <v>765.0</v>
      </c>
      <c r="D10958" s="364">
        <v>45831.0</v>
      </c>
      <c r="E10958" s="273" t="s">
        <v>12853</v>
      </c>
      <c r="F10958" s="399"/>
      <c r="G10958" s="273" t="s">
        <v>9430</v>
      </c>
      <c r="H10958" s="403"/>
      <c r="I10958" s="422"/>
      <c r="J10958" s="21"/>
      <c r="K10958" s="21"/>
      <c r="L10958" s="21"/>
      <c r="M10958" s="21"/>
      <c r="N10958" s="21"/>
      <c r="O10958" s="23"/>
    </row>
    <row r="10959" ht="15.75" customHeight="1">
      <c r="B10959" s="21"/>
      <c r="C10959" s="351">
        <v>766.0</v>
      </c>
      <c r="D10959" s="364">
        <v>45831.0</v>
      </c>
      <c r="E10959" s="273" t="s">
        <v>12854</v>
      </c>
      <c r="F10959" s="399"/>
      <c r="G10959" s="273" t="s">
        <v>9430</v>
      </c>
      <c r="H10959" s="403"/>
      <c r="I10959" s="422"/>
      <c r="J10959" s="21"/>
      <c r="K10959" s="21"/>
      <c r="L10959" s="21"/>
      <c r="M10959" s="21"/>
      <c r="N10959" s="21"/>
      <c r="O10959" s="23"/>
    </row>
    <row r="10960" ht="15.75" customHeight="1">
      <c r="B10960" s="21"/>
      <c r="C10960" s="351">
        <v>767.0</v>
      </c>
      <c r="D10960" s="364">
        <v>45831.0</v>
      </c>
      <c r="E10960" s="273" t="s">
        <v>12855</v>
      </c>
      <c r="F10960" s="399"/>
      <c r="G10960" s="273" t="s">
        <v>9430</v>
      </c>
      <c r="H10960" s="403"/>
      <c r="I10960" s="422"/>
      <c r="J10960" s="21"/>
      <c r="K10960" s="21"/>
      <c r="L10960" s="21"/>
      <c r="M10960" s="21"/>
      <c r="N10960" s="21"/>
      <c r="O10960" s="23"/>
    </row>
    <row r="10961" ht="15.75" customHeight="1">
      <c r="B10961" s="21"/>
      <c r="C10961" s="351">
        <v>768.0</v>
      </c>
      <c r="D10961" s="364">
        <v>45831.0</v>
      </c>
      <c r="E10961" s="273" t="s">
        <v>12856</v>
      </c>
      <c r="F10961" s="399"/>
      <c r="G10961" s="273" t="s">
        <v>9430</v>
      </c>
      <c r="H10961" s="403"/>
      <c r="I10961" s="422"/>
      <c r="J10961" s="21"/>
      <c r="K10961" s="21"/>
      <c r="L10961" s="21"/>
      <c r="M10961" s="21"/>
      <c r="N10961" s="21"/>
      <c r="O10961" s="23"/>
    </row>
    <row r="10962" ht="15.75" customHeight="1">
      <c r="B10962" s="21"/>
      <c r="C10962" s="351">
        <v>769.0</v>
      </c>
      <c r="D10962" s="364">
        <v>45831.0</v>
      </c>
      <c r="E10962" s="273" t="s">
        <v>12845</v>
      </c>
      <c r="F10962" s="399"/>
      <c r="G10962" s="273" t="s">
        <v>9430</v>
      </c>
      <c r="H10962" s="403"/>
      <c r="I10962" s="422"/>
      <c r="J10962" s="21"/>
      <c r="K10962" s="21"/>
      <c r="L10962" s="21"/>
      <c r="M10962" s="21"/>
      <c r="N10962" s="21"/>
      <c r="O10962" s="23"/>
    </row>
    <row r="10963" ht="15.75" customHeight="1">
      <c r="B10963" s="21"/>
      <c r="C10963" s="351">
        <v>770.0</v>
      </c>
      <c r="D10963" s="364">
        <v>45831.0</v>
      </c>
      <c r="E10963" s="273" t="s">
        <v>12846</v>
      </c>
      <c r="F10963" s="399"/>
      <c r="G10963" s="273" t="s">
        <v>9430</v>
      </c>
      <c r="H10963" s="403"/>
      <c r="I10963" s="422"/>
      <c r="J10963" s="21"/>
      <c r="K10963" s="21"/>
      <c r="L10963" s="21"/>
      <c r="M10963" s="21"/>
      <c r="N10963" s="21"/>
      <c r="O10963" s="23"/>
    </row>
    <row r="10964" ht="15.75" customHeight="1">
      <c r="B10964" s="21"/>
      <c r="C10964" s="351">
        <v>771.0</v>
      </c>
      <c r="D10964" s="364">
        <v>45831.0</v>
      </c>
      <c r="E10964" s="273" t="s">
        <v>12847</v>
      </c>
      <c r="F10964" s="399"/>
      <c r="G10964" s="273" t="s">
        <v>9430</v>
      </c>
      <c r="H10964" s="403"/>
      <c r="I10964" s="422"/>
      <c r="J10964" s="21"/>
      <c r="K10964" s="21"/>
      <c r="L10964" s="21"/>
      <c r="M10964" s="21"/>
      <c r="N10964" s="21"/>
      <c r="O10964" s="23"/>
    </row>
    <row r="10965" ht="15.75" customHeight="1">
      <c r="B10965" s="21"/>
      <c r="C10965" s="351">
        <v>772.0</v>
      </c>
      <c r="D10965" s="364">
        <v>45831.0</v>
      </c>
      <c r="E10965" s="273" t="s">
        <v>12848</v>
      </c>
      <c r="F10965" s="399"/>
      <c r="G10965" s="273" t="s">
        <v>9430</v>
      </c>
      <c r="H10965" s="403"/>
      <c r="I10965" s="422"/>
      <c r="J10965" s="21"/>
      <c r="K10965" s="21"/>
      <c r="L10965" s="21"/>
      <c r="M10965" s="21"/>
      <c r="N10965" s="21"/>
      <c r="O10965" s="23"/>
    </row>
    <row r="10966" ht="15.75" customHeight="1">
      <c r="B10966" s="21"/>
      <c r="C10966" s="351">
        <v>773.0</v>
      </c>
      <c r="D10966" s="364">
        <v>45831.0</v>
      </c>
      <c r="E10966" s="273" t="s">
        <v>12849</v>
      </c>
      <c r="F10966" s="399"/>
      <c r="G10966" s="273" t="s">
        <v>9430</v>
      </c>
      <c r="H10966" s="403"/>
      <c r="I10966" s="422"/>
      <c r="J10966" s="21"/>
      <c r="K10966" s="21"/>
      <c r="L10966" s="21"/>
      <c r="M10966" s="21"/>
      <c r="N10966" s="21"/>
      <c r="O10966" s="23"/>
    </row>
    <row r="10967" ht="15.75" customHeight="1">
      <c r="B10967" s="21"/>
      <c r="C10967" s="351">
        <v>774.0</v>
      </c>
      <c r="D10967" s="364">
        <v>45831.0</v>
      </c>
      <c r="E10967" s="273" t="s">
        <v>12850</v>
      </c>
      <c r="F10967" s="399"/>
      <c r="G10967" s="273" t="s">
        <v>9430</v>
      </c>
      <c r="H10967" s="403"/>
      <c r="I10967" s="422"/>
      <c r="J10967" s="21"/>
      <c r="K10967" s="21"/>
      <c r="L10967" s="21"/>
      <c r="M10967" s="21"/>
      <c r="N10967" s="21"/>
      <c r="O10967" s="23"/>
    </row>
    <row r="10968" ht="15.75" customHeight="1">
      <c r="B10968" s="21"/>
      <c r="C10968" s="351">
        <v>775.0</v>
      </c>
      <c r="D10968" s="364">
        <v>45831.0</v>
      </c>
      <c r="E10968" s="273" t="s">
        <v>12851</v>
      </c>
      <c r="F10968" s="399"/>
      <c r="G10968" s="273" t="s">
        <v>9430</v>
      </c>
      <c r="H10968" s="169"/>
      <c r="I10968" s="422"/>
      <c r="J10968" s="21"/>
      <c r="K10968" s="21"/>
      <c r="L10968" s="21"/>
      <c r="M10968" s="21"/>
      <c r="N10968" s="21"/>
      <c r="O10968" s="23"/>
    </row>
    <row r="10969" ht="15.75" customHeight="1">
      <c r="B10969" s="21"/>
      <c r="C10969" s="351">
        <v>776.0</v>
      </c>
      <c r="D10969" s="364">
        <v>45831.0</v>
      </c>
      <c r="E10969" s="273" t="s">
        <v>12852</v>
      </c>
      <c r="F10969" s="399"/>
      <c r="G10969" s="273" t="s">
        <v>9430</v>
      </c>
      <c r="H10969" s="403"/>
      <c r="I10969" s="422"/>
      <c r="J10969" s="21"/>
      <c r="K10969" s="21"/>
      <c r="L10969" s="21"/>
      <c r="M10969" s="21"/>
      <c r="N10969" s="21"/>
      <c r="O10969" s="23"/>
    </row>
    <row r="10970" ht="15.75" customHeight="1">
      <c r="B10970" s="21"/>
      <c r="C10970" s="351">
        <v>777.0</v>
      </c>
      <c r="D10970" s="364">
        <v>45831.0</v>
      </c>
      <c r="E10970" s="273" t="s">
        <v>12853</v>
      </c>
      <c r="F10970" s="399"/>
      <c r="G10970" s="273" t="s">
        <v>9430</v>
      </c>
      <c r="H10970" s="169"/>
      <c r="I10970" s="422"/>
      <c r="J10970" s="21"/>
      <c r="K10970" s="21"/>
      <c r="L10970" s="21"/>
      <c r="M10970" s="21"/>
      <c r="N10970" s="21"/>
      <c r="O10970" s="23"/>
    </row>
    <row r="10971" ht="15.75" customHeight="1">
      <c r="B10971" s="21"/>
      <c r="C10971" s="351">
        <v>778.0</v>
      </c>
      <c r="D10971" s="364">
        <v>45831.0</v>
      </c>
      <c r="E10971" s="273" t="s">
        <v>12854</v>
      </c>
      <c r="F10971" s="399"/>
      <c r="G10971" s="273" t="s">
        <v>9430</v>
      </c>
      <c r="H10971" s="169"/>
      <c r="I10971" s="422"/>
      <c r="J10971" s="21"/>
      <c r="K10971" s="21"/>
      <c r="L10971" s="21"/>
      <c r="M10971" s="21"/>
      <c r="N10971" s="21"/>
      <c r="O10971" s="23"/>
    </row>
    <row r="10972" ht="15.75" customHeight="1">
      <c r="B10972" s="21"/>
      <c r="C10972" s="351">
        <v>779.0</v>
      </c>
      <c r="D10972" s="364">
        <v>45831.0</v>
      </c>
      <c r="E10972" s="273" t="s">
        <v>12855</v>
      </c>
      <c r="F10972" s="399"/>
      <c r="G10972" s="273" t="s">
        <v>9430</v>
      </c>
      <c r="H10972" s="169"/>
      <c r="I10972" s="422"/>
      <c r="J10972" s="21"/>
      <c r="K10972" s="21"/>
      <c r="L10972" s="21"/>
      <c r="M10972" s="21"/>
      <c r="N10972" s="21"/>
      <c r="O10972" s="23"/>
    </row>
    <row r="10973" ht="15.75" customHeight="1">
      <c r="B10973" s="21"/>
      <c r="C10973" s="351">
        <v>780.0</v>
      </c>
      <c r="D10973" s="364">
        <v>45831.0</v>
      </c>
      <c r="E10973" s="273" t="s">
        <v>12856</v>
      </c>
      <c r="F10973" s="399"/>
      <c r="G10973" s="273" t="s">
        <v>9430</v>
      </c>
      <c r="H10973" s="169"/>
      <c r="I10973" s="422"/>
      <c r="J10973" s="21"/>
      <c r="K10973" s="21"/>
      <c r="L10973" s="21"/>
      <c r="M10973" s="21"/>
      <c r="N10973" s="21"/>
      <c r="O10973" s="23"/>
    </row>
    <row r="10974" ht="15.75" customHeight="1">
      <c r="B10974" s="21"/>
      <c r="C10974" s="345">
        <v>781.0</v>
      </c>
      <c r="D10974" s="364">
        <v>45831.0</v>
      </c>
      <c r="E10974" s="273" t="s">
        <v>2760</v>
      </c>
      <c r="F10974" s="399" t="s">
        <v>2761</v>
      </c>
      <c r="G10974" s="73" t="s">
        <v>131</v>
      </c>
      <c r="H10974" s="169"/>
      <c r="I10974" s="422"/>
      <c r="J10974" s="21"/>
      <c r="K10974" s="21"/>
      <c r="L10974" s="21"/>
      <c r="M10974" s="21"/>
      <c r="N10974" s="21"/>
      <c r="O10974" s="23"/>
    </row>
    <row r="10975" ht="15.75" customHeight="1">
      <c r="B10975" s="21"/>
      <c r="C10975" s="345">
        <v>782.0</v>
      </c>
      <c r="D10975" s="364">
        <v>45831.0</v>
      </c>
      <c r="E10975" s="273" t="s">
        <v>9071</v>
      </c>
      <c r="F10975" s="399" t="s">
        <v>9417</v>
      </c>
      <c r="G10975" s="73" t="s">
        <v>131</v>
      </c>
      <c r="H10975" s="403"/>
      <c r="I10975" s="422"/>
      <c r="J10975" s="21"/>
      <c r="K10975" s="21"/>
      <c r="L10975" s="21"/>
      <c r="M10975" s="21"/>
      <c r="N10975" s="21"/>
      <c r="O10975" s="23"/>
    </row>
    <row r="10976" ht="15.75" customHeight="1">
      <c r="B10976" s="21"/>
      <c r="C10976" s="351">
        <v>783.0</v>
      </c>
      <c r="D10976" s="364">
        <v>45831.0</v>
      </c>
      <c r="E10976" s="247" t="s">
        <v>11043</v>
      </c>
      <c r="F10976" s="247" t="s">
        <v>11044</v>
      </c>
      <c r="G10976" s="247" t="s">
        <v>1593</v>
      </c>
      <c r="H10976" s="389" t="s">
        <v>12073</v>
      </c>
      <c r="I10976" s="422"/>
      <c r="J10976" s="21"/>
      <c r="K10976" s="21"/>
      <c r="L10976" s="21"/>
      <c r="M10976" s="21"/>
      <c r="N10976" s="21"/>
      <c r="O10976" s="23"/>
    </row>
    <row r="10977" ht="15.75" customHeight="1">
      <c r="B10977" s="21"/>
      <c r="C10977" s="345">
        <v>784.0</v>
      </c>
      <c r="D10977" s="364">
        <v>45833.0</v>
      </c>
      <c r="E10977" s="273" t="s">
        <v>12341</v>
      </c>
      <c r="F10977" s="399" t="s">
        <v>12342</v>
      </c>
      <c r="G10977" s="73" t="s">
        <v>2923</v>
      </c>
      <c r="H10977" s="169"/>
      <c r="I10977" s="73"/>
      <c r="J10977" s="21"/>
      <c r="K10977" s="21"/>
      <c r="L10977" s="21"/>
      <c r="M10977" s="21"/>
      <c r="N10977" s="21"/>
      <c r="O10977" s="23"/>
    </row>
    <row r="10978" ht="15.75" customHeight="1">
      <c r="B10978" s="21"/>
      <c r="C10978" s="345">
        <v>785.0</v>
      </c>
      <c r="D10978" s="364">
        <v>45833.0</v>
      </c>
      <c r="E10978" s="273" t="s">
        <v>12661</v>
      </c>
      <c r="F10978" s="399" t="s">
        <v>12857</v>
      </c>
      <c r="G10978" s="73" t="s">
        <v>12573</v>
      </c>
      <c r="H10978" s="169"/>
      <c r="I10978" s="422"/>
      <c r="J10978" s="21"/>
      <c r="K10978" s="21"/>
      <c r="L10978" s="21"/>
      <c r="M10978" s="21"/>
      <c r="N10978" s="21"/>
      <c r="O10978" s="23"/>
    </row>
    <row r="10979" ht="15.75" customHeight="1">
      <c r="B10979" s="21"/>
      <c r="C10979" s="345">
        <v>786.0</v>
      </c>
      <c r="D10979" s="364">
        <v>45833.0</v>
      </c>
      <c r="E10979" s="73" t="s">
        <v>6333</v>
      </c>
      <c r="F10979" s="399" t="s">
        <v>11235</v>
      </c>
      <c r="G10979" s="73" t="s">
        <v>2923</v>
      </c>
      <c r="H10979" s="169"/>
      <c r="I10979" s="421"/>
      <c r="J10979" s="21"/>
      <c r="K10979" s="21"/>
      <c r="L10979" s="21"/>
      <c r="M10979" s="21"/>
      <c r="N10979" s="21"/>
      <c r="O10979" s="23"/>
    </row>
    <row r="10980" ht="15.75" customHeight="1">
      <c r="B10980" s="297"/>
      <c r="C10980" s="345">
        <v>787.0</v>
      </c>
      <c r="D10980" s="364">
        <v>45833.0</v>
      </c>
      <c r="E10980" s="273" t="s">
        <v>11670</v>
      </c>
      <c r="F10980" s="399" t="s">
        <v>12858</v>
      </c>
      <c r="G10980" s="73" t="s">
        <v>2923</v>
      </c>
      <c r="H10980" s="169"/>
      <c r="I10980" s="422"/>
      <c r="J10980" s="297"/>
      <c r="K10980" s="297"/>
      <c r="L10980" s="297"/>
      <c r="M10980" s="297"/>
      <c r="N10980" s="297"/>
      <c r="O10980" s="54"/>
    </row>
    <row r="10981" ht="15.75" customHeight="1">
      <c r="B10981" s="21"/>
      <c r="C10981" s="345">
        <v>788.0</v>
      </c>
      <c r="D10981" s="364">
        <v>45833.0</v>
      </c>
      <c r="E10981" s="273" t="s">
        <v>3107</v>
      </c>
      <c r="F10981" s="399" t="s">
        <v>3108</v>
      </c>
      <c r="G10981" s="73" t="s">
        <v>2923</v>
      </c>
      <c r="H10981" s="169"/>
      <c r="I10981" s="422"/>
      <c r="J10981" s="21"/>
      <c r="K10981" s="21"/>
      <c r="L10981" s="21"/>
      <c r="M10981" s="21"/>
      <c r="N10981" s="21"/>
      <c r="O10981" s="23"/>
    </row>
    <row r="10982" ht="15.75" customHeight="1">
      <c r="B10982" s="21"/>
      <c r="C10982" s="345">
        <v>789.0</v>
      </c>
      <c r="D10982" s="364">
        <v>45833.0</v>
      </c>
      <c r="E10982" s="273" t="s">
        <v>12859</v>
      </c>
      <c r="F10982" s="399" t="s">
        <v>12067</v>
      </c>
      <c r="G10982" s="73" t="s">
        <v>2923</v>
      </c>
      <c r="H10982" s="403"/>
      <c r="I10982" s="422"/>
      <c r="J10982" s="21"/>
      <c r="K10982" s="21"/>
      <c r="L10982" s="21"/>
      <c r="M10982" s="21"/>
      <c r="N10982" s="21"/>
      <c r="O10982" s="23"/>
    </row>
    <row r="10983" ht="15.75" customHeight="1">
      <c r="B10983" s="21"/>
      <c r="C10983" s="345">
        <v>790.0</v>
      </c>
      <c r="D10983" s="364">
        <v>45833.0</v>
      </c>
      <c r="E10983" s="273" t="s">
        <v>10187</v>
      </c>
      <c r="F10983" s="399" t="s">
        <v>11029</v>
      </c>
      <c r="G10983" s="73" t="s">
        <v>2923</v>
      </c>
      <c r="H10983" s="169"/>
      <c r="I10983" s="422"/>
      <c r="J10983" s="21"/>
      <c r="K10983" s="21"/>
      <c r="L10983" s="21"/>
      <c r="M10983" s="21"/>
      <c r="N10983" s="21"/>
      <c r="O10983" s="23"/>
    </row>
    <row r="10984" ht="15.75" customHeight="1">
      <c r="B10984" s="21"/>
      <c r="C10984" s="351">
        <v>791.0</v>
      </c>
      <c r="D10984" s="364"/>
      <c r="E10984" s="273"/>
      <c r="F10984" s="399"/>
      <c r="G10984" s="273"/>
      <c r="H10984" s="169"/>
      <c r="I10984" s="422"/>
      <c r="J10984" s="21"/>
      <c r="K10984" s="21"/>
      <c r="L10984" s="21"/>
      <c r="M10984" s="21"/>
      <c r="N10984" s="21"/>
      <c r="O10984" s="23"/>
    </row>
    <row r="10985" ht="15.75" customHeight="1">
      <c r="B10985" s="21"/>
      <c r="C10985" s="424">
        <v>792.0</v>
      </c>
      <c r="D10985" s="364">
        <v>45834.0</v>
      </c>
      <c r="E10985" s="273" t="s">
        <v>10272</v>
      </c>
      <c r="F10985" s="399" t="s">
        <v>9819</v>
      </c>
      <c r="G10985" s="73" t="s">
        <v>131</v>
      </c>
      <c r="H10985" s="169"/>
      <c r="I10985" s="422"/>
      <c r="J10985" s="425" t="s">
        <v>12860</v>
      </c>
      <c r="K10985" s="426" t="s">
        <v>12861</v>
      </c>
      <c r="L10985" s="21"/>
      <c r="M10985" s="21"/>
      <c r="N10985" s="21"/>
      <c r="O10985" s="23"/>
    </row>
    <row r="10986" ht="15.75" customHeight="1">
      <c r="B10986" s="21"/>
      <c r="C10986" s="424">
        <v>793.0</v>
      </c>
      <c r="D10986" s="364">
        <v>45834.0</v>
      </c>
      <c r="E10986" s="273" t="s">
        <v>1547</v>
      </c>
      <c r="F10986" s="399" t="s">
        <v>11098</v>
      </c>
      <c r="G10986" s="73" t="s">
        <v>131</v>
      </c>
      <c r="H10986" s="169"/>
      <c r="I10986" s="422"/>
      <c r="J10986" s="21"/>
      <c r="K10986" s="21"/>
      <c r="L10986" s="21"/>
      <c r="M10986" s="21"/>
      <c r="N10986" s="21"/>
      <c r="O10986" s="23"/>
    </row>
    <row r="10987" ht="15.75" customHeight="1">
      <c r="B10987" s="21"/>
      <c r="C10987" s="424">
        <v>794.0</v>
      </c>
      <c r="D10987" s="364">
        <v>45834.0</v>
      </c>
      <c r="E10987" s="273" t="s">
        <v>2838</v>
      </c>
      <c r="F10987" s="399" t="s">
        <v>12817</v>
      </c>
      <c r="G10987" s="73" t="s">
        <v>131</v>
      </c>
      <c r="H10987" s="169"/>
      <c r="I10987" s="427" t="s">
        <v>8122</v>
      </c>
      <c r="J10987" s="428" t="s">
        <v>19</v>
      </c>
      <c r="K10987" s="21"/>
      <c r="L10987" s="21"/>
      <c r="M10987" s="21"/>
      <c r="N10987" s="21"/>
      <c r="O10987" s="23"/>
    </row>
    <row r="10988" ht="15.75" customHeight="1">
      <c r="B10988" s="21"/>
      <c r="C10988" s="424">
        <v>795.0</v>
      </c>
      <c r="D10988" s="364">
        <v>45838.0</v>
      </c>
      <c r="E10988" s="273" t="s">
        <v>11745</v>
      </c>
      <c r="F10988" s="399" t="s">
        <v>12862</v>
      </c>
      <c r="G10988" s="273" t="s">
        <v>8629</v>
      </c>
      <c r="H10988" s="403"/>
      <c r="I10988" s="422"/>
      <c r="J10988" s="21"/>
      <c r="K10988" s="21"/>
      <c r="L10988" s="21"/>
      <c r="M10988" s="21"/>
      <c r="N10988" s="21"/>
      <c r="O10988" s="23"/>
    </row>
    <row r="10989" ht="15.75" customHeight="1">
      <c r="B10989" s="21"/>
      <c r="C10989" s="424">
        <v>796.0</v>
      </c>
      <c r="D10989" s="364">
        <v>45838.0</v>
      </c>
      <c r="E10989" s="383" t="s">
        <v>5824</v>
      </c>
      <c r="F10989" s="399" t="s">
        <v>8871</v>
      </c>
      <c r="G10989" s="73" t="s">
        <v>12573</v>
      </c>
      <c r="H10989" s="403"/>
      <c r="I10989" s="422"/>
      <c r="J10989" s="21"/>
      <c r="K10989" s="21"/>
      <c r="L10989" s="21"/>
      <c r="M10989" s="21"/>
      <c r="N10989" s="21"/>
      <c r="O10989" s="23"/>
    </row>
    <row r="10990" ht="15.75" customHeight="1">
      <c r="B10990" s="21"/>
      <c r="C10990" s="424">
        <v>797.0</v>
      </c>
      <c r="D10990" s="364">
        <v>45838.0</v>
      </c>
      <c r="E10990" s="273" t="s">
        <v>4549</v>
      </c>
      <c r="F10990" s="399" t="s">
        <v>12814</v>
      </c>
      <c r="G10990" s="73" t="s">
        <v>12573</v>
      </c>
      <c r="H10990" s="403"/>
      <c r="I10990" s="422"/>
      <c r="J10990" s="21"/>
      <c r="K10990" s="21"/>
      <c r="L10990" s="21"/>
      <c r="M10990" s="21"/>
      <c r="N10990" s="21"/>
      <c r="O10990" s="23"/>
    </row>
    <row r="10991" ht="15.75" customHeight="1">
      <c r="B10991" s="21"/>
      <c r="C10991" s="424">
        <v>798.0</v>
      </c>
      <c r="D10991" s="130">
        <v>45838.0</v>
      </c>
      <c r="E10991" s="273" t="s">
        <v>4506</v>
      </c>
      <c r="F10991" s="399" t="s">
        <v>4507</v>
      </c>
      <c r="G10991" s="73" t="s">
        <v>12573</v>
      </c>
      <c r="H10991" s="403"/>
      <c r="I10991" s="422"/>
      <c r="J10991" s="21"/>
      <c r="K10991" s="21"/>
      <c r="L10991" s="21"/>
      <c r="M10991" s="21"/>
      <c r="N10991" s="21"/>
      <c r="O10991" s="23"/>
    </row>
    <row r="10992" ht="15.75" customHeight="1">
      <c r="B10992" s="21"/>
      <c r="C10992" s="424">
        <v>799.0</v>
      </c>
      <c r="D10992" s="130">
        <v>45838.0</v>
      </c>
      <c r="E10992" s="273" t="s">
        <v>12863</v>
      </c>
      <c r="F10992" s="399" t="s">
        <v>12799</v>
      </c>
      <c r="G10992" s="73" t="s">
        <v>12573</v>
      </c>
      <c r="H10992" s="403"/>
      <c r="I10992" s="429"/>
      <c r="J10992" s="21"/>
      <c r="K10992" s="21"/>
      <c r="L10992" s="21"/>
      <c r="M10992" s="21"/>
      <c r="N10992" s="21"/>
      <c r="O10992" s="23"/>
    </row>
    <row r="10993" ht="15.75" customHeight="1">
      <c r="B10993" s="21"/>
      <c r="C10993" s="424">
        <v>800.0</v>
      </c>
      <c r="D10993" s="130">
        <v>45838.0</v>
      </c>
      <c r="E10993" s="273" t="s">
        <v>10864</v>
      </c>
      <c r="F10993" s="399" t="s">
        <v>10865</v>
      </c>
      <c r="G10993" s="73" t="s">
        <v>12573</v>
      </c>
      <c r="H10993" s="403"/>
      <c r="I10993" s="430"/>
      <c r="J10993" s="21"/>
      <c r="K10993" s="21"/>
      <c r="L10993" s="21"/>
      <c r="M10993" s="21"/>
      <c r="N10993" s="21"/>
      <c r="O10993" s="23"/>
    </row>
    <row r="10994" ht="15.75" customHeight="1">
      <c r="B10994" s="21"/>
      <c r="C10994" s="424">
        <v>801.0</v>
      </c>
      <c r="D10994" s="130">
        <v>45838.0</v>
      </c>
      <c r="E10994" s="273" t="s">
        <v>10864</v>
      </c>
      <c r="F10994" s="399" t="s">
        <v>10865</v>
      </c>
      <c r="G10994" s="73" t="s">
        <v>12573</v>
      </c>
      <c r="H10994" s="403"/>
      <c r="I10994" s="430"/>
      <c r="J10994" s="21"/>
      <c r="K10994" s="21"/>
      <c r="L10994" s="21"/>
      <c r="M10994" s="21"/>
      <c r="N10994" s="21"/>
      <c r="O10994" s="23"/>
    </row>
    <row r="10995" ht="15.75" customHeight="1">
      <c r="B10995" s="21"/>
      <c r="C10995" s="424">
        <v>802.0</v>
      </c>
      <c r="D10995" s="130">
        <v>45838.0</v>
      </c>
      <c r="E10995" s="273" t="s">
        <v>2149</v>
      </c>
      <c r="F10995" s="399" t="s">
        <v>11306</v>
      </c>
      <c r="G10995" s="73" t="s">
        <v>131</v>
      </c>
      <c r="H10995" s="403" t="s">
        <v>9373</v>
      </c>
      <c r="I10995" s="430"/>
      <c r="J10995" s="21"/>
      <c r="K10995" s="21"/>
      <c r="L10995" s="21"/>
      <c r="M10995" s="21"/>
      <c r="N10995" s="21"/>
      <c r="O10995" s="23"/>
    </row>
    <row r="10996" ht="15.75" customHeight="1">
      <c r="B10996" s="21"/>
      <c r="C10996" s="424">
        <v>803.0</v>
      </c>
      <c r="D10996" s="130">
        <v>45838.0</v>
      </c>
      <c r="E10996" s="73" t="s">
        <v>9461</v>
      </c>
      <c r="F10996" s="399" t="s">
        <v>9512</v>
      </c>
      <c r="G10996" s="273" t="s">
        <v>2923</v>
      </c>
      <c r="H10996" s="294" t="s">
        <v>12071</v>
      </c>
      <c r="I10996" s="422"/>
      <c r="J10996" s="21"/>
      <c r="K10996" s="21"/>
      <c r="L10996" s="21"/>
      <c r="M10996" s="21"/>
      <c r="N10996" s="21"/>
      <c r="O10996" s="23"/>
    </row>
    <row r="10997" ht="15.75" customHeight="1">
      <c r="B10997" s="21"/>
      <c r="C10997" s="351">
        <v>804.0</v>
      </c>
      <c r="D10997" s="130">
        <v>45838.0</v>
      </c>
      <c r="E10997" s="73" t="s">
        <v>12864</v>
      </c>
      <c r="F10997" s="399" t="s">
        <v>12865</v>
      </c>
      <c r="G10997" s="273" t="s">
        <v>761</v>
      </c>
      <c r="H10997" s="403" t="s">
        <v>12783</v>
      </c>
      <c r="I10997" s="422"/>
      <c r="J10997" s="21"/>
      <c r="K10997" s="21"/>
      <c r="L10997" s="21"/>
      <c r="M10997" s="21"/>
      <c r="N10997" s="21"/>
      <c r="O10997" s="23"/>
    </row>
    <row r="10998" ht="15.75" customHeight="1">
      <c r="B10998" s="21"/>
      <c r="C10998" s="351">
        <v>805.0</v>
      </c>
      <c r="D10998" s="130">
        <v>45838.0</v>
      </c>
      <c r="E10998" s="273" t="s">
        <v>7213</v>
      </c>
      <c r="F10998" s="399" t="s">
        <v>12866</v>
      </c>
      <c r="G10998" s="273" t="s">
        <v>761</v>
      </c>
      <c r="H10998" s="403"/>
      <c r="I10998" s="422"/>
      <c r="J10998" s="21"/>
      <c r="K10998" s="21"/>
      <c r="L10998" s="21"/>
      <c r="M10998" s="21"/>
      <c r="N10998" s="21"/>
      <c r="O10998" s="23"/>
    </row>
    <row r="10999" ht="15.75" customHeight="1">
      <c r="B10999" s="21"/>
      <c r="C10999" s="351">
        <v>806.0</v>
      </c>
      <c r="D10999" s="130">
        <v>45838.0</v>
      </c>
      <c r="E10999" s="350" t="s">
        <v>4531</v>
      </c>
      <c r="F10999" s="386" t="s">
        <v>12867</v>
      </c>
      <c r="G10999" s="273" t="s">
        <v>761</v>
      </c>
      <c r="H10999" s="169"/>
      <c r="I10999" s="186"/>
      <c r="J10999" s="21"/>
      <c r="K10999" s="21"/>
      <c r="L10999" s="21"/>
      <c r="M10999" s="21"/>
      <c r="N10999" s="21"/>
      <c r="O10999" s="23"/>
    </row>
    <row r="11000" ht="15.75" customHeight="1">
      <c r="B11000" s="297"/>
      <c r="C11000" s="351">
        <v>807.0</v>
      </c>
      <c r="D11000" s="130">
        <v>45838.0</v>
      </c>
      <c r="E11000" s="73" t="s">
        <v>12868</v>
      </c>
      <c r="F11000" s="386" t="s">
        <v>12869</v>
      </c>
      <c r="G11000" s="273" t="s">
        <v>761</v>
      </c>
      <c r="H11000" s="347"/>
      <c r="I11000" s="186"/>
      <c r="J11000" s="297"/>
      <c r="K11000" s="297"/>
      <c r="L11000" s="297"/>
      <c r="M11000" s="297"/>
      <c r="N11000" s="297"/>
      <c r="O11000" s="54"/>
    </row>
    <row r="11001" ht="15.75" customHeight="1">
      <c r="B11001" s="21"/>
      <c r="C11001" s="351">
        <v>808.0</v>
      </c>
      <c r="D11001" s="130">
        <v>45838.0</v>
      </c>
      <c r="E11001" s="73" t="s">
        <v>12870</v>
      </c>
      <c r="F11001" s="386" t="s">
        <v>12871</v>
      </c>
      <c r="G11001" s="273" t="s">
        <v>761</v>
      </c>
      <c r="H11001" s="347" t="s">
        <v>12783</v>
      </c>
      <c r="I11001" s="186"/>
      <c r="J11001" s="21"/>
      <c r="K11001" s="21"/>
      <c r="L11001" s="21"/>
      <c r="M11001" s="21"/>
      <c r="N11001" s="21"/>
      <c r="O11001" s="23"/>
    </row>
    <row r="11002" ht="15.75" customHeight="1">
      <c r="B11002" s="21"/>
      <c r="C11002" s="351">
        <v>809.0</v>
      </c>
      <c r="D11002" s="130">
        <v>45838.0</v>
      </c>
      <c r="E11002" s="73" t="s">
        <v>12872</v>
      </c>
      <c r="F11002" s="386" t="s">
        <v>11912</v>
      </c>
      <c r="G11002" s="273" t="s">
        <v>761</v>
      </c>
      <c r="H11002" s="273" t="s">
        <v>12842</v>
      </c>
      <c r="I11002" s="186"/>
      <c r="J11002" s="21"/>
      <c r="K11002" s="21"/>
      <c r="L11002" s="21"/>
      <c r="M11002" s="21"/>
      <c r="N11002" s="21"/>
      <c r="O11002" s="23"/>
    </row>
    <row r="11003" ht="15.75" customHeight="1">
      <c r="B11003" s="21"/>
      <c r="C11003" s="351">
        <v>810.0</v>
      </c>
      <c r="D11003" s="130">
        <v>45838.0</v>
      </c>
      <c r="E11003" s="73" t="s">
        <v>12873</v>
      </c>
      <c r="F11003" s="386" t="s">
        <v>12660</v>
      </c>
      <c r="G11003" s="273" t="s">
        <v>761</v>
      </c>
      <c r="H11003" s="273" t="s">
        <v>12842</v>
      </c>
      <c r="I11003" s="186"/>
      <c r="J11003" s="21"/>
      <c r="K11003" s="21"/>
      <c r="L11003" s="21"/>
      <c r="M11003" s="21"/>
      <c r="N11003" s="21"/>
      <c r="O11003" s="23"/>
    </row>
    <row r="11004" ht="15.75" customHeight="1">
      <c r="B11004" s="21"/>
      <c r="C11004" s="351">
        <v>811.0</v>
      </c>
      <c r="D11004" s="130">
        <v>45838.0</v>
      </c>
      <c r="E11004" s="73" t="s">
        <v>7078</v>
      </c>
      <c r="F11004" s="386" t="s">
        <v>12677</v>
      </c>
      <c r="G11004" s="273" t="s">
        <v>761</v>
      </c>
      <c r="H11004" s="169"/>
      <c r="I11004" s="186"/>
      <c r="J11004" s="21"/>
      <c r="K11004" s="21"/>
      <c r="L11004" s="21"/>
      <c r="M11004" s="21"/>
      <c r="N11004" s="21"/>
      <c r="O11004" s="23"/>
    </row>
    <row r="11005" ht="15.75" customHeight="1">
      <c r="B11005" s="21"/>
      <c r="C11005" s="351">
        <v>812.0</v>
      </c>
      <c r="D11005" s="130">
        <v>45838.0</v>
      </c>
      <c r="E11005" s="73" t="s">
        <v>12874</v>
      </c>
      <c r="F11005" s="386" t="s">
        <v>12875</v>
      </c>
      <c r="G11005" s="273" t="s">
        <v>761</v>
      </c>
      <c r="H11005" s="169"/>
      <c r="I11005" s="186"/>
      <c r="J11005" s="21"/>
      <c r="K11005" s="21"/>
      <c r="L11005" s="21"/>
      <c r="M11005" s="21"/>
      <c r="N11005" s="21"/>
      <c r="O11005" s="23"/>
    </row>
    <row r="11006" ht="15.75" customHeight="1">
      <c r="B11006" s="21"/>
      <c r="C11006" s="351">
        <v>813.0</v>
      </c>
      <c r="D11006" s="130">
        <v>45838.0</v>
      </c>
      <c r="E11006" s="73" t="s">
        <v>12681</v>
      </c>
      <c r="F11006" s="386" t="s">
        <v>12682</v>
      </c>
      <c r="G11006" s="273" t="s">
        <v>761</v>
      </c>
      <c r="H11006" s="169" t="s">
        <v>12876</v>
      </c>
      <c r="I11006" s="186"/>
      <c r="J11006" s="21"/>
      <c r="K11006" s="21"/>
      <c r="L11006" s="21"/>
      <c r="M11006" s="21"/>
      <c r="N11006" s="21"/>
      <c r="O11006" s="23"/>
    </row>
    <row r="11007" ht="15.75" customHeight="1">
      <c r="B11007" s="21"/>
      <c r="C11007" s="351">
        <v>814.0</v>
      </c>
      <c r="D11007" s="130">
        <v>45838.0</v>
      </c>
      <c r="E11007" s="73" t="s">
        <v>12877</v>
      </c>
      <c r="F11007" s="386" t="s">
        <v>12878</v>
      </c>
      <c r="G11007" s="273" t="s">
        <v>761</v>
      </c>
      <c r="H11007" s="169"/>
      <c r="I11007" s="186"/>
      <c r="J11007" s="21"/>
      <c r="K11007" s="21"/>
      <c r="L11007" s="21"/>
      <c r="M11007" s="21"/>
      <c r="N11007" s="21"/>
      <c r="O11007" s="23"/>
    </row>
    <row r="11008" ht="15.75" customHeight="1">
      <c r="B11008" s="21"/>
      <c r="C11008" s="351">
        <v>815.0</v>
      </c>
      <c r="D11008" s="130">
        <v>45838.0</v>
      </c>
      <c r="E11008" s="73" t="s">
        <v>12063</v>
      </c>
      <c r="F11008" s="386" t="s">
        <v>11925</v>
      </c>
      <c r="G11008" s="73" t="s">
        <v>2923</v>
      </c>
      <c r="H11008" s="169"/>
      <c r="I11008" s="186"/>
      <c r="J11008" s="21"/>
      <c r="K11008" s="21"/>
      <c r="L11008" s="21"/>
      <c r="M11008" s="21"/>
      <c r="N11008" s="21"/>
      <c r="O11008" s="23"/>
    </row>
    <row r="11009" ht="15.75" customHeight="1">
      <c r="B11009" s="21"/>
      <c r="C11009" s="351">
        <v>816.0</v>
      </c>
      <c r="D11009" s="130">
        <v>45838.0</v>
      </c>
      <c r="E11009" s="73" t="s">
        <v>10904</v>
      </c>
      <c r="F11009" s="386" t="s">
        <v>11330</v>
      </c>
      <c r="G11009" s="73" t="s">
        <v>131</v>
      </c>
      <c r="H11009" s="169"/>
      <c r="I11009" s="186"/>
      <c r="J11009" s="21"/>
      <c r="K11009" s="21"/>
      <c r="L11009" s="21"/>
      <c r="M11009" s="21"/>
      <c r="N11009" s="21"/>
      <c r="O11009" s="23"/>
    </row>
    <row r="11010" ht="15.75" customHeight="1">
      <c r="B11010" s="21"/>
      <c r="C11010" s="351">
        <v>817.0</v>
      </c>
      <c r="D11010" s="130">
        <v>45838.0</v>
      </c>
      <c r="E11010" s="73" t="s">
        <v>11595</v>
      </c>
      <c r="F11010" s="386" t="s">
        <v>12879</v>
      </c>
      <c r="G11010" s="73" t="s">
        <v>131</v>
      </c>
      <c r="H11010" s="169"/>
      <c r="I11010" s="186"/>
      <c r="J11010" s="21"/>
      <c r="K11010" s="21"/>
      <c r="L11010" s="21"/>
      <c r="M11010" s="21"/>
      <c r="N11010" s="21"/>
      <c r="O11010" s="23"/>
    </row>
    <row r="11011" ht="15.75" customHeight="1">
      <c r="B11011" s="21"/>
      <c r="C11011" s="351">
        <v>818.0</v>
      </c>
      <c r="D11011" s="130">
        <v>45838.0</v>
      </c>
      <c r="E11011" s="73" t="s">
        <v>12777</v>
      </c>
      <c r="F11011" s="386" t="s">
        <v>12778</v>
      </c>
      <c r="G11011" s="73" t="s">
        <v>761</v>
      </c>
      <c r="H11011" s="273" t="s">
        <v>12842</v>
      </c>
      <c r="I11011" s="186"/>
      <c r="J11011" s="21"/>
      <c r="K11011" s="21"/>
      <c r="L11011" s="21"/>
      <c r="M11011" s="21"/>
      <c r="N11011" s="21"/>
      <c r="O11011" s="23"/>
    </row>
    <row r="11012" ht="15.75" customHeight="1">
      <c r="B11012" s="21"/>
      <c r="C11012" s="351">
        <v>819.0</v>
      </c>
      <c r="D11012" s="130">
        <v>45838.0</v>
      </c>
      <c r="E11012" s="73" t="s">
        <v>12760</v>
      </c>
      <c r="F11012" s="386" t="s">
        <v>12761</v>
      </c>
      <c r="G11012" s="73" t="s">
        <v>761</v>
      </c>
      <c r="H11012" s="273" t="s">
        <v>12842</v>
      </c>
      <c r="I11012" s="186"/>
      <c r="J11012" s="21"/>
      <c r="K11012" s="21"/>
      <c r="L11012" s="21"/>
      <c r="M11012" s="21"/>
      <c r="N11012" s="21"/>
      <c r="O11012" s="23"/>
    </row>
    <row r="11013" ht="15.75" customHeight="1">
      <c r="B11013" s="21"/>
      <c r="C11013" s="351">
        <v>820.0</v>
      </c>
      <c r="D11013" s="130">
        <v>45838.0</v>
      </c>
      <c r="E11013" s="73" t="s">
        <v>12873</v>
      </c>
      <c r="F11013" s="247" t="s">
        <v>12660</v>
      </c>
      <c r="G11013" s="73" t="s">
        <v>12573</v>
      </c>
      <c r="H11013" s="169"/>
      <c r="I11013" s="186"/>
      <c r="J11013" s="21"/>
      <c r="K11013" s="21"/>
      <c r="L11013" s="21"/>
      <c r="M11013" s="21"/>
      <c r="N11013" s="21"/>
      <c r="O11013" s="23"/>
    </row>
    <row r="11014" ht="15.75" customHeight="1">
      <c r="B11014" s="21"/>
      <c r="C11014" s="351">
        <v>821.0</v>
      </c>
      <c r="D11014" s="178">
        <v>45838.0</v>
      </c>
      <c r="E11014" s="73" t="s">
        <v>11732</v>
      </c>
      <c r="F11014" s="386" t="s">
        <v>11733</v>
      </c>
      <c r="G11014" s="273" t="s">
        <v>2253</v>
      </c>
      <c r="H11014" s="169" t="s">
        <v>11956</v>
      </c>
      <c r="I11014" s="186"/>
      <c r="J11014" s="21"/>
      <c r="K11014" s="21"/>
      <c r="L11014" s="21"/>
      <c r="M11014" s="21"/>
      <c r="N11014" s="21"/>
      <c r="O11014" s="23"/>
    </row>
    <row r="11015" ht="15.75" customHeight="1">
      <c r="B11015" s="21"/>
      <c r="C11015" s="351">
        <v>822.0</v>
      </c>
      <c r="D11015" s="178">
        <v>45839.0</v>
      </c>
      <c r="E11015" s="73" t="s">
        <v>10697</v>
      </c>
      <c r="F11015" s="386" t="s">
        <v>10767</v>
      </c>
      <c r="G11015" s="273" t="s">
        <v>2253</v>
      </c>
      <c r="H11015" s="169" t="s">
        <v>12488</v>
      </c>
      <c r="I11015" s="186"/>
      <c r="J11015" s="21"/>
      <c r="K11015" s="21"/>
      <c r="L11015" s="21"/>
      <c r="M11015" s="21"/>
      <c r="N11015" s="21"/>
      <c r="O11015" s="23"/>
    </row>
    <row r="11016" ht="15.75" customHeight="1">
      <c r="B11016" s="21"/>
      <c r="C11016" s="351">
        <v>823.0</v>
      </c>
      <c r="D11016" s="130">
        <v>45839.0</v>
      </c>
      <c r="E11016" s="73" t="s">
        <v>12880</v>
      </c>
      <c r="F11016" s="386"/>
      <c r="G11016" s="73" t="s">
        <v>10118</v>
      </c>
      <c r="H11016" s="169" t="s">
        <v>12881</v>
      </c>
      <c r="I11016" s="186"/>
      <c r="J11016" s="21"/>
      <c r="K11016" s="21"/>
      <c r="L11016" s="21"/>
      <c r="M11016" s="21"/>
      <c r="N11016" s="21"/>
      <c r="O11016" s="23"/>
    </row>
    <row r="11017" ht="15.75" customHeight="1">
      <c r="B11017" s="21"/>
      <c r="C11017" s="351">
        <v>824.0</v>
      </c>
      <c r="D11017" s="130">
        <v>45839.0</v>
      </c>
      <c r="E11017" s="73" t="s">
        <v>4184</v>
      </c>
      <c r="F11017" s="386" t="s">
        <v>11676</v>
      </c>
      <c r="G11017" s="73" t="s">
        <v>12573</v>
      </c>
      <c r="H11017" s="169"/>
      <c r="I11017" s="186"/>
      <c r="J11017" s="21"/>
      <c r="K11017" s="21"/>
      <c r="L11017" s="21"/>
      <c r="M11017" s="21"/>
      <c r="N11017" s="21"/>
      <c r="O11017" s="23"/>
    </row>
    <row r="11018" ht="15.75" customHeight="1">
      <c r="B11018" s="21"/>
      <c r="C11018" s="351">
        <v>825.0</v>
      </c>
      <c r="D11018" s="130">
        <v>45839.0</v>
      </c>
      <c r="E11018" s="73" t="s">
        <v>9414</v>
      </c>
      <c r="F11018" s="386" t="s">
        <v>8849</v>
      </c>
      <c r="G11018" s="73" t="s">
        <v>131</v>
      </c>
      <c r="H11018" s="169"/>
      <c r="I11018" s="287"/>
      <c r="J11018" s="21"/>
      <c r="K11018" s="21"/>
      <c r="L11018" s="21"/>
      <c r="M11018" s="21"/>
      <c r="N11018" s="21"/>
      <c r="O11018" s="23"/>
    </row>
    <row r="11019" ht="15.75" customHeight="1">
      <c r="B11019" s="21"/>
      <c r="C11019" s="351">
        <v>826.0</v>
      </c>
      <c r="D11019" s="130">
        <v>45842.0</v>
      </c>
      <c r="E11019" s="73" t="s">
        <v>12882</v>
      </c>
      <c r="F11019" s="386" t="s">
        <v>11680</v>
      </c>
      <c r="G11019" s="73" t="s">
        <v>12573</v>
      </c>
      <c r="H11019" s="169"/>
      <c r="I11019" s="287"/>
      <c r="J11019" s="21"/>
      <c r="K11019" s="21"/>
      <c r="L11019" s="21"/>
      <c r="M11019" s="21"/>
      <c r="N11019" s="21"/>
      <c r="O11019" s="23"/>
    </row>
    <row r="11020" ht="15.75" customHeight="1">
      <c r="B11020" s="21"/>
      <c r="C11020" s="351">
        <v>827.0</v>
      </c>
      <c r="D11020" s="130">
        <v>45842.0</v>
      </c>
      <c r="E11020" s="73" t="s">
        <v>11039</v>
      </c>
      <c r="F11020" s="386" t="s">
        <v>11680</v>
      </c>
      <c r="G11020" s="73" t="s">
        <v>12573</v>
      </c>
      <c r="H11020" s="169"/>
      <c r="I11020" s="287"/>
      <c r="J11020" s="21"/>
      <c r="K11020" s="21"/>
      <c r="L11020" s="21"/>
      <c r="M11020" s="21"/>
      <c r="N11020" s="21"/>
      <c r="O11020" s="23"/>
    </row>
    <row r="11021" ht="15.75" customHeight="1">
      <c r="B11021" s="21"/>
      <c r="C11021" s="351">
        <v>828.0</v>
      </c>
      <c r="D11021" s="130">
        <v>45842.0</v>
      </c>
      <c r="E11021" s="73" t="s">
        <v>12883</v>
      </c>
      <c r="F11021" s="386" t="s">
        <v>12565</v>
      </c>
      <c r="G11021" s="73" t="s">
        <v>12573</v>
      </c>
      <c r="H11021" s="268"/>
      <c r="I11021" s="287"/>
      <c r="J11021" s="21"/>
      <c r="K11021" s="21"/>
      <c r="L11021" s="21"/>
      <c r="M11021" s="21"/>
      <c r="N11021" s="21"/>
      <c r="O11021" s="23"/>
    </row>
    <row r="11022" ht="15.75" customHeight="1">
      <c r="B11022" s="21"/>
      <c r="C11022" s="351">
        <v>829.0</v>
      </c>
      <c r="D11022" s="130">
        <v>45842.0</v>
      </c>
      <c r="E11022" s="73" t="s">
        <v>12884</v>
      </c>
      <c r="F11022" s="386" t="s">
        <v>12766</v>
      </c>
      <c r="G11022" s="73" t="s">
        <v>12573</v>
      </c>
      <c r="H11022" s="169"/>
      <c r="I11022" s="287"/>
      <c r="J11022" s="21"/>
      <c r="K11022" s="21"/>
      <c r="L11022" s="21"/>
      <c r="M11022" s="21"/>
      <c r="N11022" s="21"/>
      <c r="O11022" s="23"/>
    </row>
    <row r="11023" ht="15.75" customHeight="1">
      <c r="B11023" s="21"/>
      <c r="C11023" s="351">
        <v>830.0</v>
      </c>
      <c r="D11023" s="130">
        <v>45842.0</v>
      </c>
      <c r="E11023" s="73" t="s">
        <v>8936</v>
      </c>
      <c r="F11023" s="386" t="s">
        <v>12008</v>
      </c>
      <c r="G11023" s="73" t="s">
        <v>12573</v>
      </c>
      <c r="H11023" s="268"/>
      <c r="I11023" s="287"/>
      <c r="J11023" s="21"/>
      <c r="K11023" s="21"/>
      <c r="L11023" s="21"/>
      <c r="M11023" s="21"/>
      <c r="N11023" s="21"/>
      <c r="O11023" s="23"/>
    </row>
    <row r="11024" ht="15.75" customHeight="1">
      <c r="B11024" s="21"/>
      <c r="C11024" s="351">
        <v>831.0</v>
      </c>
      <c r="D11024" s="130">
        <v>45842.0</v>
      </c>
      <c r="E11024" s="73" t="s">
        <v>12885</v>
      </c>
      <c r="F11024" s="386" t="s">
        <v>12658</v>
      </c>
      <c r="G11024" s="73" t="s">
        <v>12573</v>
      </c>
      <c r="H11024" s="294"/>
      <c r="I11024" s="287"/>
      <c r="J11024" s="21"/>
      <c r="K11024" s="21"/>
      <c r="L11024" s="21"/>
      <c r="M11024" s="21"/>
      <c r="N11024" s="21"/>
      <c r="O11024" s="23"/>
    </row>
    <row r="11025" ht="15.75" customHeight="1">
      <c r="B11025" s="297"/>
      <c r="C11025" s="351">
        <v>832.0</v>
      </c>
      <c r="D11025" s="130">
        <v>45842.0</v>
      </c>
      <c r="E11025" s="73" t="s">
        <v>12240</v>
      </c>
      <c r="F11025" s="386" t="s">
        <v>12241</v>
      </c>
      <c r="G11025" s="73" t="s">
        <v>12573</v>
      </c>
      <c r="H11025" s="294"/>
      <c r="I11025" s="287"/>
      <c r="J11025" s="297"/>
      <c r="K11025" s="297"/>
      <c r="L11025" s="297"/>
      <c r="M11025" s="297"/>
      <c r="N11025" s="297"/>
      <c r="O11025" s="54"/>
    </row>
    <row r="11026" ht="15.75" customHeight="1">
      <c r="B11026" s="297"/>
      <c r="C11026" s="351">
        <v>833.0</v>
      </c>
      <c r="D11026" s="130">
        <v>45842.0</v>
      </c>
      <c r="E11026" s="73" t="s">
        <v>12659</v>
      </c>
      <c r="F11026" s="247" t="s">
        <v>12660</v>
      </c>
      <c r="G11026" s="73" t="s">
        <v>12573</v>
      </c>
      <c r="H11026" s="169"/>
      <c r="I11026" s="287"/>
      <c r="J11026" s="297"/>
      <c r="K11026" s="297"/>
      <c r="L11026" s="297"/>
      <c r="M11026" s="297"/>
      <c r="N11026" s="297"/>
      <c r="O11026" s="54"/>
    </row>
    <row r="11027" ht="15.75" customHeight="1">
      <c r="B11027" s="21"/>
      <c r="C11027" s="351">
        <v>834.0</v>
      </c>
      <c r="D11027" s="130">
        <v>45842.0</v>
      </c>
      <c r="E11027" s="73" t="s">
        <v>12773</v>
      </c>
      <c r="F11027" s="386" t="s">
        <v>12774</v>
      </c>
      <c r="G11027" s="73" t="s">
        <v>12573</v>
      </c>
      <c r="H11027" s="169"/>
      <c r="I11027" s="287"/>
      <c r="J11027" s="21"/>
      <c r="K11027" s="21"/>
      <c r="L11027" s="21"/>
      <c r="M11027" s="21"/>
      <c r="N11027" s="21"/>
      <c r="O11027" s="23"/>
    </row>
    <row r="11028" ht="15.75" customHeight="1">
      <c r="B11028" s="21"/>
      <c r="C11028" s="351">
        <v>835.0</v>
      </c>
      <c r="D11028" s="130">
        <v>45842.0</v>
      </c>
      <c r="E11028" s="273" t="s">
        <v>12081</v>
      </c>
      <c r="F11028" s="399" t="s">
        <v>12082</v>
      </c>
      <c r="G11028" s="73" t="s">
        <v>12573</v>
      </c>
      <c r="H11028" s="169"/>
      <c r="I11028" s="287"/>
      <c r="J11028" s="21"/>
      <c r="K11028" s="21"/>
      <c r="L11028" s="21"/>
      <c r="M11028" s="21"/>
      <c r="N11028" s="21"/>
      <c r="O11028" s="23"/>
    </row>
    <row r="11029" ht="15.75" customHeight="1">
      <c r="B11029" s="21"/>
      <c r="C11029" s="351">
        <v>836.0</v>
      </c>
      <c r="D11029" s="130">
        <v>45842.0</v>
      </c>
      <c r="E11029" s="73" t="s">
        <v>4654</v>
      </c>
      <c r="F11029" s="386" t="s">
        <v>4655</v>
      </c>
      <c r="G11029" s="73" t="s">
        <v>12573</v>
      </c>
      <c r="H11029" s="294"/>
      <c r="I11029" s="287"/>
      <c r="J11029" s="21"/>
      <c r="K11029" s="21"/>
      <c r="L11029" s="21"/>
      <c r="M11029" s="21"/>
      <c r="N11029" s="21"/>
      <c r="O11029" s="23"/>
    </row>
    <row r="11030" ht="15.75" customHeight="1">
      <c r="B11030" s="418" t="s">
        <v>7852</v>
      </c>
      <c r="C11030" s="351">
        <v>837.0</v>
      </c>
      <c r="D11030" s="130">
        <v>45842.0</v>
      </c>
      <c r="E11030" s="73" t="s">
        <v>12886</v>
      </c>
      <c r="F11030" s="386" t="s">
        <v>12759</v>
      </c>
      <c r="G11030" s="73" t="s">
        <v>12573</v>
      </c>
      <c r="H11030" s="169"/>
      <c r="I11030" s="431" t="s">
        <v>12409</v>
      </c>
      <c r="J11030" s="431" t="s">
        <v>12457</v>
      </c>
      <c r="K11030" s="21"/>
      <c r="L11030" s="21"/>
      <c r="M11030" s="21"/>
      <c r="N11030" s="21"/>
      <c r="O11030" s="23"/>
    </row>
    <row r="11031" ht="15.75" customHeight="1">
      <c r="B11031" s="192" t="s">
        <v>7852</v>
      </c>
      <c r="C11031" s="351">
        <v>838.0</v>
      </c>
      <c r="D11031" s="130">
        <v>45845.0</v>
      </c>
      <c r="E11031" s="73" t="s">
        <v>12887</v>
      </c>
      <c r="F11031" s="386" t="s">
        <v>7707</v>
      </c>
      <c r="G11031" s="273" t="s">
        <v>2253</v>
      </c>
      <c r="H11031" s="169" t="s">
        <v>12488</v>
      </c>
      <c r="I11031" s="287"/>
      <c r="J11031" s="285"/>
      <c r="K11031" s="21"/>
      <c r="L11031" s="21"/>
      <c r="M11031" s="21"/>
      <c r="N11031" s="21"/>
      <c r="O11031" s="23"/>
    </row>
    <row r="11032" ht="15.75" customHeight="1">
      <c r="B11032" s="192" t="s">
        <v>7852</v>
      </c>
      <c r="C11032" s="351">
        <v>839.0</v>
      </c>
      <c r="D11032" s="130">
        <v>45845.0</v>
      </c>
      <c r="E11032" s="73" t="s">
        <v>12888</v>
      </c>
      <c r="F11032" s="386" t="s">
        <v>5606</v>
      </c>
      <c r="G11032" s="73" t="s">
        <v>2253</v>
      </c>
      <c r="H11032" s="357" t="s">
        <v>674</v>
      </c>
      <c r="I11032" s="287"/>
      <c r="J11032" s="285"/>
      <c r="K11032" s="21"/>
      <c r="L11032" s="21"/>
      <c r="M11032" s="21"/>
      <c r="N11032" s="21"/>
      <c r="O11032" s="23"/>
    </row>
    <row r="11033" ht="15.75" customHeight="1">
      <c r="B11033" s="192" t="s">
        <v>7852</v>
      </c>
      <c r="C11033" s="351">
        <v>840.0</v>
      </c>
      <c r="D11033" s="130">
        <v>45845.0</v>
      </c>
      <c r="E11033" s="73" t="s">
        <v>1623</v>
      </c>
      <c r="F11033" s="386" t="s">
        <v>7656</v>
      </c>
      <c r="G11033" s="73" t="s">
        <v>2253</v>
      </c>
      <c r="H11033" s="432" t="s">
        <v>12047</v>
      </c>
      <c r="I11033" s="287"/>
      <c r="J11033" s="285"/>
      <c r="K11033" s="21"/>
      <c r="L11033" s="21"/>
      <c r="M11033" s="21"/>
      <c r="N11033" s="21"/>
      <c r="O11033" s="23"/>
    </row>
    <row r="11034" ht="15.75" customHeight="1">
      <c r="B11034" s="192" t="s">
        <v>7852</v>
      </c>
      <c r="C11034" s="351">
        <v>841.0</v>
      </c>
      <c r="D11034" s="130">
        <v>45845.0</v>
      </c>
      <c r="E11034" s="73" t="s">
        <v>6474</v>
      </c>
      <c r="F11034" s="386" t="s">
        <v>9701</v>
      </c>
      <c r="G11034" s="73" t="s">
        <v>2253</v>
      </c>
      <c r="H11034" s="432" t="s">
        <v>12047</v>
      </c>
      <c r="I11034" s="287"/>
      <c r="J11034" s="285"/>
      <c r="K11034" s="21"/>
      <c r="L11034" s="21"/>
      <c r="M11034" s="21"/>
      <c r="N11034" s="21"/>
      <c r="O11034" s="23"/>
    </row>
    <row r="11035" ht="15.75" customHeight="1">
      <c r="B11035" s="192" t="s">
        <v>7852</v>
      </c>
      <c r="C11035" s="351">
        <v>842.0</v>
      </c>
      <c r="D11035" s="130">
        <v>45845.0</v>
      </c>
      <c r="E11035" s="73" t="s">
        <v>12264</v>
      </c>
      <c r="F11035" s="386" t="s">
        <v>11805</v>
      </c>
      <c r="G11035" s="73" t="s">
        <v>2253</v>
      </c>
      <c r="H11035" s="169" t="s">
        <v>7927</v>
      </c>
      <c r="I11035" s="287"/>
      <c r="J11035" s="285"/>
      <c r="K11035" s="21"/>
      <c r="L11035" s="21"/>
      <c r="M11035" s="21"/>
      <c r="N11035" s="21"/>
      <c r="O11035" s="23"/>
    </row>
    <row r="11036" ht="15.75" customHeight="1">
      <c r="B11036" s="192" t="s">
        <v>7852</v>
      </c>
      <c r="C11036" s="351">
        <v>843.0</v>
      </c>
      <c r="D11036" s="130">
        <v>45845.0</v>
      </c>
      <c r="E11036" s="73" t="s">
        <v>10990</v>
      </c>
      <c r="F11036" s="386" t="s">
        <v>11416</v>
      </c>
      <c r="G11036" s="73" t="s">
        <v>2253</v>
      </c>
      <c r="H11036" s="169" t="s">
        <v>7917</v>
      </c>
      <c r="I11036" s="287"/>
      <c r="J11036" s="285"/>
      <c r="K11036" s="21"/>
      <c r="L11036" s="21"/>
      <c r="M11036" s="21"/>
      <c r="N11036" s="21"/>
      <c r="O11036" s="23"/>
    </row>
    <row r="11037" ht="15.75" customHeight="1">
      <c r="B11037" s="192" t="s">
        <v>7852</v>
      </c>
      <c r="C11037" s="351">
        <v>844.0</v>
      </c>
      <c r="D11037" s="130">
        <v>45845.0</v>
      </c>
      <c r="E11037" s="73" t="s">
        <v>11160</v>
      </c>
      <c r="F11037" s="386" t="s">
        <v>12889</v>
      </c>
      <c r="G11037" s="73" t="s">
        <v>8629</v>
      </c>
      <c r="H11037" s="169"/>
      <c r="I11037" s="287"/>
      <c r="J11037" s="285"/>
      <c r="K11037" s="21"/>
      <c r="L11037" s="21"/>
      <c r="M11037" s="21"/>
      <c r="N11037" s="21"/>
      <c r="O11037" s="23"/>
    </row>
    <row r="11038" ht="15.75" customHeight="1">
      <c r="B11038" s="192" t="s">
        <v>7852</v>
      </c>
      <c r="C11038" s="351">
        <v>845.0</v>
      </c>
      <c r="D11038" s="130">
        <v>45845.0</v>
      </c>
      <c r="E11038" s="73" t="s">
        <v>5608</v>
      </c>
      <c r="F11038" s="386" t="s">
        <v>9625</v>
      </c>
      <c r="G11038" s="73" t="s">
        <v>8629</v>
      </c>
      <c r="H11038" s="169"/>
      <c r="I11038" s="287"/>
      <c r="J11038" s="285"/>
      <c r="K11038" s="21"/>
      <c r="L11038" s="21"/>
      <c r="M11038" s="21"/>
      <c r="N11038" s="21"/>
      <c r="O11038" s="23"/>
    </row>
    <row r="11039" ht="15.75" customHeight="1">
      <c r="B11039" s="130" t="s">
        <v>12890</v>
      </c>
      <c r="C11039" s="351">
        <v>846.0</v>
      </c>
      <c r="D11039" s="178">
        <v>45846.0</v>
      </c>
      <c r="E11039" s="146" t="s">
        <v>12891</v>
      </c>
      <c r="F11039" s="404" t="s">
        <v>11869</v>
      </c>
      <c r="G11039" s="146" t="s">
        <v>761</v>
      </c>
      <c r="H11039" s="313" t="s">
        <v>12892</v>
      </c>
      <c r="I11039" s="287" t="s">
        <v>12893</v>
      </c>
      <c r="J11039" s="285"/>
      <c r="K11039" s="21"/>
      <c r="L11039" s="21"/>
      <c r="M11039" s="21"/>
      <c r="N11039" s="21"/>
      <c r="O11039" s="23"/>
    </row>
    <row r="11040" ht="15.75" customHeight="1">
      <c r="B11040" s="192" t="s">
        <v>7852</v>
      </c>
      <c r="C11040" s="351">
        <v>847.0</v>
      </c>
      <c r="D11040" s="130">
        <v>45846.0</v>
      </c>
      <c r="E11040" s="73" t="s">
        <v>12894</v>
      </c>
      <c r="F11040" s="386" t="s">
        <v>11852</v>
      </c>
      <c r="G11040" s="73" t="s">
        <v>761</v>
      </c>
      <c r="H11040" s="169" t="s">
        <v>12895</v>
      </c>
      <c r="I11040" s="287" t="s">
        <v>9764</v>
      </c>
      <c r="J11040" s="285"/>
      <c r="K11040" s="21"/>
      <c r="L11040" s="21"/>
      <c r="M11040" s="21"/>
      <c r="N11040" s="21"/>
      <c r="O11040" s="23"/>
    </row>
    <row r="11041" ht="15.75" customHeight="1">
      <c r="B11041" s="192" t="s">
        <v>7852</v>
      </c>
      <c r="C11041" s="345">
        <v>848.0</v>
      </c>
      <c r="D11041" s="130">
        <v>45846.0</v>
      </c>
      <c r="E11041" s="73" t="s">
        <v>12896</v>
      </c>
      <c r="F11041" s="386" t="s">
        <v>12897</v>
      </c>
      <c r="G11041" s="73" t="s">
        <v>761</v>
      </c>
      <c r="H11041" s="169" t="s">
        <v>11658</v>
      </c>
      <c r="I11041" s="287" t="s">
        <v>12898</v>
      </c>
      <c r="J11041" s="285"/>
      <c r="K11041" s="21"/>
      <c r="L11041" s="21"/>
      <c r="M11041" s="21"/>
      <c r="N11041" s="21"/>
      <c r="O11041" s="23"/>
    </row>
    <row r="11042" ht="15.75" customHeight="1">
      <c r="B11042" s="192" t="s">
        <v>7852</v>
      </c>
      <c r="C11042" s="351">
        <v>849.0</v>
      </c>
      <c r="D11042" s="130">
        <v>45852.0</v>
      </c>
      <c r="E11042" s="73" t="s">
        <v>12899</v>
      </c>
      <c r="F11042" s="386" t="s">
        <v>12900</v>
      </c>
      <c r="G11042" s="73" t="s">
        <v>761</v>
      </c>
      <c r="H11042" s="169" t="s">
        <v>4601</v>
      </c>
      <c r="I11042" s="287"/>
      <c r="J11042" s="285"/>
      <c r="K11042" s="21"/>
      <c r="L11042" s="21"/>
      <c r="M11042" s="21"/>
      <c r="N11042" s="21"/>
      <c r="O11042" s="23"/>
    </row>
    <row r="11043" ht="15.75" customHeight="1">
      <c r="B11043" s="192" t="s">
        <v>7852</v>
      </c>
      <c r="C11043" s="351">
        <v>850.0</v>
      </c>
      <c r="D11043" s="130">
        <v>45852.0</v>
      </c>
      <c r="E11043" s="73" t="s">
        <v>12901</v>
      </c>
      <c r="F11043" s="386" t="s">
        <v>12902</v>
      </c>
      <c r="G11043" s="73" t="s">
        <v>761</v>
      </c>
      <c r="H11043" s="169" t="s">
        <v>12903</v>
      </c>
      <c r="I11043" s="287"/>
      <c r="J11043" s="285"/>
      <c r="K11043" s="21"/>
      <c r="L11043" s="21"/>
      <c r="M11043" s="21"/>
      <c r="N11043" s="21"/>
      <c r="O11043" s="23"/>
    </row>
    <row r="11044" ht="15.75" customHeight="1">
      <c r="B11044" s="192" t="s">
        <v>7852</v>
      </c>
      <c r="C11044" s="351">
        <v>851.0</v>
      </c>
      <c r="D11044" s="130">
        <v>45852.0</v>
      </c>
      <c r="E11044" s="73" t="s">
        <v>12904</v>
      </c>
      <c r="F11044" s="386" t="s">
        <v>12905</v>
      </c>
      <c r="G11044" s="73" t="s">
        <v>761</v>
      </c>
      <c r="H11044" s="169" t="s">
        <v>12906</v>
      </c>
      <c r="I11044" s="287"/>
      <c r="J11044" s="285"/>
      <c r="K11044" s="21"/>
      <c r="L11044" s="21"/>
      <c r="M11044" s="21"/>
      <c r="N11044" s="21"/>
      <c r="O11044" s="23"/>
    </row>
    <row r="11045" ht="15.75" customHeight="1">
      <c r="B11045" s="192" t="s">
        <v>7852</v>
      </c>
      <c r="C11045" s="351">
        <v>852.0</v>
      </c>
      <c r="D11045" s="130">
        <v>45852.0</v>
      </c>
      <c r="E11045" s="73" t="s">
        <v>12907</v>
      </c>
      <c r="F11045" s="386" t="s">
        <v>12908</v>
      </c>
      <c r="G11045" s="273" t="s">
        <v>761</v>
      </c>
      <c r="H11045" s="137" t="s">
        <v>11569</v>
      </c>
      <c r="I11045" s="287"/>
      <c r="J11045" s="285"/>
      <c r="K11045" s="21"/>
      <c r="L11045" s="21"/>
      <c r="M11045" s="21"/>
      <c r="N11045" s="21"/>
      <c r="O11045" s="23"/>
    </row>
    <row r="11046" ht="15.75" customHeight="1">
      <c r="B11046" s="192" t="s">
        <v>7852</v>
      </c>
      <c r="C11046" s="351">
        <v>853.0</v>
      </c>
      <c r="D11046" s="130">
        <v>45852.0</v>
      </c>
      <c r="E11046" s="73" t="s">
        <v>12130</v>
      </c>
      <c r="F11046" s="386" t="s">
        <v>12131</v>
      </c>
      <c r="G11046" s="73" t="s">
        <v>761</v>
      </c>
      <c r="H11046" s="137" t="s">
        <v>8653</v>
      </c>
      <c r="I11046" s="287"/>
      <c r="J11046" s="285"/>
      <c r="K11046" s="21"/>
      <c r="L11046" s="21"/>
      <c r="M11046" s="21"/>
      <c r="N11046" s="21"/>
      <c r="O11046" s="23"/>
    </row>
    <row r="11047" ht="15.75" customHeight="1">
      <c r="B11047" s="192" t="s">
        <v>7852</v>
      </c>
      <c r="C11047" s="351">
        <v>854.0</v>
      </c>
      <c r="D11047" s="130">
        <v>45852.0</v>
      </c>
      <c r="E11047" s="73" t="s">
        <v>12909</v>
      </c>
      <c r="F11047" s="386" t="s">
        <v>12910</v>
      </c>
      <c r="G11047" s="73" t="s">
        <v>761</v>
      </c>
      <c r="H11047" s="169" t="s">
        <v>4601</v>
      </c>
      <c r="I11047" s="287"/>
      <c r="J11047" s="285"/>
      <c r="K11047" s="21"/>
      <c r="L11047" s="21"/>
      <c r="M11047" s="21"/>
      <c r="N11047" s="21"/>
      <c r="O11047" s="23"/>
    </row>
    <row r="11048" ht="15.75" customHeight="1">
      <c r="B11048" s="192" t="s">
        <v>7852</v>
      </c>
      <c r="C11048" s="351">
        <v>855.0</v>
      </c>
      <c r="D11048" s="130">
        <v>45852.0</v>
      </c>
      <c r="E11048" s="73" t="s">
        <v>12911</v>
      </c>
      <c r="F11048" s="386" t="s">
        <v>12912</v>
      </c>
      <c r="G11048" s="73" t="s">
        <v>761</v>
      </c>
      <c r="H11048" s="169" t="s">
        <v>12913</v>
      </c>
      <c r="I11048" s="292"/>
      <c r="J11048" s="293"/>
      <c r="K11048" s="21"/>
      <c r="L11048" s="21"/>
      <c r="M11048" s="21"/>
      <c r="N11048" s="21"/>
      <c r="O11048" s="23"/>
    </row>
    <row r="11049" ht="15.75" customHeight="1">
      <c r="B11049" s="192" t="s">
        <v>7852</v>
      </c>
      <c r="C11049" s="351">
        <v>856.0</v>
      </c>
      <c r="D11049" s="130">
        <v>45852.0</v>
      </c>
      <c r="E11049" s="73" t="s">
        <v>12914</v>
      </c>
      <c r="F11049" s="386" t="s">
        <v>12915</v>
      </c>
      <c r="G11049" s="73" t="s">
        <v>761</v>
      </c>
      <c r="H11049" s="169" t="s">
        <v>11323</v>
      </c>
      <c r="I11049" s="287"/>
      <c r="J11049" s="285"/>
      <c r="K11049" s="21"/>
      <c r="L11049" s="21"/>
      <c r="M11049" s="21"/>
      <c r="N11049" s="21"/>
      <c r="O11049" s="23"/>
    </row>
    <row r="11050" ht="15.75" customHeight="1">
      <c r="B11050" s="192" t="s">
        <v>7852</v>
      </c>
      <c r="C11050" s="351">
        <v>857.0</v>
      </c>
      <c r="D11050" s="130">
        <v>45852.0</v>
      </c>
      <c r="E11050" s="73" t="s">
        <v>12916</v>
      </c>
      <c r="F11050" s="386" t="s">
        <v>12917</v>
      </c>
      <c r="G11050" s="73" t="s">
        <v>761</v>
      </c>
      <c r="H11050" s="169" t="s">
        <v>11658</v>
      </c>
      <c r="I11050" s="287"/>
      <c r="J11050" s="285"/>
      <c r="K11050" s="21"/>
      <c r="L11050" s="21"/>
      <c r="M11050" s="21"/>
      <c r="N11050" s="21"/>
      <c r="O11050" s="23"/>
    </row>
    <row r="11051" ht="15.75" customHeight="1">
      <c r="B11051" s="130" t="s">
        <v>12918</v>
      </c>
      <c r="C11051" s="351">
        <v>858.0</v>
      </c>
      <c r="D11051" s="130">
        <v>45852.0</v>
      </c>
      <c r="E11051" s="146" t="s">
        <v>3421</v>
      </c>
      <c r="F11051" s="404" t="s">
        <v>12919</v>
      </c>
      <c r="G11051" s="146" t="s">
        <v>761</v>
      </c>
      <c r="H11051" s="137" t="s">
        <v>22</v>
      </c>
      <c r="I11051" s="287" t="s">
        <v>12920</v>
      </c>
      <c r="J11051" s="285"/>
      <c r="K11051" s="21"/>
      <c r="L11051" s="21"/>
      <c r="M11051" s="21"/>
      <c r="N11051" s="21"/>
      <c r="O11051" s="23"/>
    </row>
    <row r="11052" ht="15.75" customHeight="1">
      <c r="B11052" s="192" t="s">
        <v>7852</v>
      </c>
      <c r="C11052" s="351">
        <v>859.0</v>
      </c>
      <c r="D11052" s="130">
        <v>45852.0</v>
      </c>
      <c r="E11052" s="73" t="s">
        <v>12921</v>
      </c>
      <c r="F11052" s="386" t="s">
        <v>10126</v>
      </c>
      <c r="G11052" s="73" t="s">
        <v>12922</v>
      </c>
      <c r="H11052" s="169"/>
      <c r="I11052" s="287"/>
      <c r="J11052" s="285"/>
      <c r="K11052" s="21"/>
      <c r="L11052" s="21"/>
      <c r="M11052" s="21"/>
      <c r="N11052" s="21"/>
      <c r="O11052" s="23"/>
    </row>
    <row r="11053" ht="15.75" customHeight="1">
      <c r="B11053" s="192" t="s">
        <v>7852</v>
      </c>
      <c r="C11053" s="351">
        <v>860.0</v>
      </c>
      <c r="D11053" s="130">
        <v>45852.0</v>
      </c>
      <c r="E11053" s="73" t="s">
        <v>12921</v>
      </c>
      <c r="F11053" s="386" t="s">
        <v>10126</v>
      </c>
      <c r="G11053" s="73" t="s">
        <v>12573</v>
      </c>
      <c r="H11053" s="169"/>
      <c r="I11053" s="287"/>
      <c r="J11053" s="285"/>
      <c r="K11053" s="21"/>
      <c r="L11053" s="21"/>
      <c r="M11053" s="21"/>
      <c r="N11053" s="21"/>
      <c r="O11053" s="23"/>
    </row>
    <row r="11054" ht="15.75" customHeight="1">
      <c r="B11054" s="192" t="s">
        <v>7852</v>
      </c>
      <c r="C11054" s="351">
        <v>861.0</v>
      </c>
      <c r="D11054" s="130">
        <v>45852.0</v>
      </c>
      <c r="E11054" s="73" t="s">
        <v>12923</v>
      </c>
      <c r="F11054" s="386" t="s">
        <v>10653</v>
      </c>
      <c r="G11054" s="73" t="s">
        <v>12573</v>
      </c>
      <c r="H11054" s="169" t="s">
        <v>12711</v>
      </c>
      <c r="I11054" s="287"/>
      <c r="J11054" s="285"/>
      <c r="K11054" s="21"/>
      <c r="L11054" s="21"/>
      <c r="M11054" s="21"/>
      <c r="N11054" s="21"/>
      <c r="O11054" s="23"/>
    </row>
    <row r="11055" ht="15.75" customHeight="1">
      <c r="B11055" s="418" t="s">
        <v>7852</v>
      </c>
      <c r="C11055" s="351">
        <v>862.0</v>
      </c>
      <c r="D11055" s="130">
        <v>45853.0</v>
      </c>
      <c r="E11055" s="73" t="s">
        <v>12924</v>
      </c>
      <c r="F11055" s="386" t="s">
        <v>12867</v>
      </c>
      <c r="G11055" s="73" t="s">
        <v>12573</v>
      </c>
      <c r="H11055" s="169"/>
      <c r="I11055" s="287"/>
      <c r="J11055" s="285"/>
      <c r="K11055" s="21"/>
      <c r="L11055" s="21"/>
      <c r="M11055" s="21"/>
      <c r="N11055" s="21"/>
      <c r="O11055" s="23"/>
    </row>
    <row r="11056" ht="15.75" customHeight="1">
      <c r="B11056" s="418" t="s">
        <v>7852</v>
      </c>
      <c r="C11056" s="351">
        <v>863.0</v>
      </c>
      <c r="D11056" s="130">
        <v>45854.0</v>
      </c>
      <c r="E11056" s="73" t="s">
        <v>8572</v>
      </c>
      <c r="F11056" s="386" t="s">
        <v>8573</v>
      </c>
      <c r="G11056" s="73" t="s">
        <v>131</v>
      </c>
      <c r="H11056" s="169" t="s">
        <v>8172</v>
      </c>
      <c r="I11056" s="287"/>
      <c r="J11056" s="285"/>
      <c r="K11056" s="21"/>
      <c r="L11056" s="21"/>
      <c r="M11056" s="21"/>
      <c r="N11056" s="21"/>
      <c r="O11056" s="23"/>
    </row>
    <row r="11057" ht="15.75" customHeight="1">
      <c r="B11057" s="418" t="s">
        <v>7852</v>
      </c>
      <c r="C11057" s="351">
        <v>864.0</v>
      </c>
      <c r="D11057" s="130">
        <v>45856.0</v>
      </c>
      <c r="E11057" s="73" t="s">
        <v>12925</v>
      </c>
      <c r="F11057" s="386" t="s">
        <v>12253</v>
      </c>
      <c r="G11057" s="73" t="s">
        <v>12573</v>
      </c>
      <c r="H11057" s="169"/>
      <c r="I11057" s="287"/>
      <c r="J11057" s="285"/>
      <c r="K11057" s="21"/>
      <c r="L11057" s="21"/>
      <c r="M11057" s="21"/>
      <c r="N11057" s="21"/>
      <c r="O11057" s="23"/>
    </row>
    <row r="11058" ht="15.75" customHeight="1">
      <c r="B11058" s="192" t="s">
        <v>7852</v>
      </c>
      <c r="C11058" s="351">
        <v>865.0</v>
      </c>
      <c r="D11058" s="130">
        <v>45856.0</v>
      </c>
      <c r="E11058" s="73" t="s">
        <v>8331</v>
      </c>
      <c r="F11058" s="386" t="s">
        <v>8819</v>
      </c>
      <c r="G11058" s="73" t="s">
        <v>12573</v>
      </c>
      <c r="H11058" s="268"/>
      <c r="I11058" s="287"/>
      <c r="J11058" s="285"/>
      <c r="K11058" s="21"/>
      <c r="L11058" s="21"/>
      <c r="M11058" s="21"/>
      <c r="N11058" s="21"/>
      <c r="O11058" s="23"/>
    </row>
    <row r="11059" ht="15.75" customHeight="1">
      <c r="B11059" s="418" t="s">
        <v>7852</v>
      </c>
      <c r="C11059" s="351">
        <v>866.0</v>
      </c>
      <c r="D11059" s="130">
        <v>45856.0</v>
      </c>
      <c r="E11059" s="73" t="s">
        <v>12551</v>
      </c>
      <c r="F11059" s="386" t="s">
        <v>12111</v>
      </c>
      <c r="G11059" s="73" t="s">
        <v>12573</v>
      </c>
      <c r="H11059" s="169"/>
      <c r="I11059" s="287"/>
      <c r="J11059" s="285"/>
      <c r="K11059" s="21"/>
      <c r="L11059" s="21"/>
      <c r="M11059" s="21"/>
      <c r="N11059" s="21"/>
      <c r="O11059" s="23"/>
    </row>
    <row r="11060" ht="15.75" customHeight="1">
      <c r="B11060" s="130"/>
      <c r="C11060" s="351">
        <v>867.0</v>
      </c>
      <c r="D11060" s="130">
        <v>45856.0</v>
      </c>
      <c r="E11060" s="73" t="s">
        <v>12926</v>
      </c>
      <c r="F11060" s="386"/>
      <c r="G11060" s="73" t="s">
        <v>12926</v>
      </c>
      <c r="H11060" s="268"/>
      <c r="I11060" s="287"/>
      <c r="J11060" s="285"/>
      <c r="K11060" s="21"/>
      <c r="L11060" s="21"/>
      <c r="M11060" s="21"/>
      <c r="N11060" s="21"/>
      <c r="O11060" s="23"/>
    </row>
    <row r="11061" ht="15.75" customHeight="1">
      <c r="B11061" s="130"/>
      <c r="C11061" s="74" t="s">
        <v>12927</v>
      </c>
      <c r="D11061" s="130">
        <v>45856.0</v>
      </c>
      <c r="E11061" s="73" t="s">
        <v>12928</v>
      </c>
      <c r="F11061" s="130"/>
      <c r="G11061" s="73" t="s">
        <v>12929</v>
      </c>
      <c r="H11061" s="169"/>
      <c r="I11061" s="287"/>
      <c r="J11061" s="73"/>
      <c r="K11061" s="21"/>
      <c r="L11061" s="21"/>
      <c r="M11061" s="21"/>
      <c r="N11061" s="21"/>
      <c r="O11061" s="23"/>
    </row>
    <row r="11062" ht="15.75" customHeight="1">
      <c r="B11062" s="130"/>
      <c r="C11062" s="351" t="s">
        <v>12930</v>
      </c>
      <c r="D11062" s="130">
        <v>45856.0</v>
      </c>
      <c r="E11062" s="73" t="s">
        <v>12931</v>
      </c>
      <c r="F11062" s="130"/>
      <c r="G11062" s="73" t="s">
        <v>12929</v>
      </c>
      <c r="H11062" s="169"/>
      <c r="I11062" s="287"/>
      <c r="J11062" s="73"/>
      <c r="K11062" s="21"/>
      <c r="L11062" s="21"/>
      <c r="M11062" s="21"/>
      <c r="N11062" s="21"/>
      <c r="O11062" s="23"/>
    </row>
    <row r="11063" ht="15.75" customHeight="1">
      <c r="B11063" s="130"/>
      <c r="C11063" s="351" t="s">
        <v>12932</v>
      </c>
      <c r="D11063" s="130">
        <v>45856.0</v>
      </c>
      <c r="E11063" s="73" t="s">
        <v>12933</v>
      </c>
      <c r="F11063" s="130"/>
      <c r="G11063" s="73" t="s">
        <v>12929</v>
      </c>
      <c r="H11063" s="169"/>
      <c r="I11063" s="287"/>
      <c r="J11063" s="73"/>
      <c r="K11063" s="21"/>
      <c r="L11063" s="21"/>
      <c r="M11063" s="21"/>
      <c r="N11063" s="21"/>
      <c r="O11063" s="23"/>
    </row>
    <row r="11064" ht="15.75" customHeight="1">
      <c r="B11064" s="130"/>
      <c r="C11064" s="351" t="s">
        <v>12934</v>
      </c>
      <c r="D11064" s="130">
        <v>45856.0</v>
      </c>
      <c r="E11064" s="73" t="s">
        <v>12935</v>
      </c>
      <c r="F11064" s="130"/>
      <c r="G11064" s="73" t="s">
        <v>12929</v>
      </c>
      <c r="H11064" s="169"/>
      <c r="I11064" s="287"/>
      <c r="J11064" s="73"/>
      <c r="K11064" s="21"/>
      <c r="L11064" s="21"/>
      <c r="M11064" s="21"/>
      <c r="N11064" s="21"/>
      <c r="O11064" s="23"/>
    </row>
    <row r="11065" ht="15.75" customHeight="1">
      <c r="B11065" s="130"/>
      <c r="C11065" s="351" t="s">
        <v>12936</v>
      </c>
      <c r="D11065" s="130">
        <v>45856.0</v>
      </c>
      <c r="E11065" s="73" t="s">
        <v>12937</v>
      </c>
      <c r="F11065" s="130"/>
      <c r="G11065" s="73" t="s">
        <v>12929</v>
      </c>
      <c r="H11065" s="169"/>
      <c r="I11065" s="287"/>
      <c r="J11065" s="73"/>
      <c r="K11065" s="21"/>
      <c r="L11065" s="21"/>
      <c r="M11065" s="21"/>
      <c r="N11065" s="21"/>
      <c r="O11065" s="23"/>
    </row>
    <row r="11066" ht="15.75" customHeight="1">
      <c r="B11066" s="130"/>
      <c r="C11066" s="351" t="s">
        <v>12938</v>
      </c>
      <c r="D11066" s="130">
        <v>45856.0</v>
      </c>
      <c r="E11066" s="73" t="s">
        <v>12939</v>
      </c>
      <c r="F11066" s="130"/>
      <c r="G11066" s="73" t="s">
        <v>12929</v>
      </c>
      <c r="H11066" s="169"/>
      <c r="I11066" s="287"/>
      <c r="J11066" s="73"/>
      <c r="K11066" s="21"/>
      <c r="L11066" s="21"/>
      <c r="M11066" s="21"/>
      <c r="N11066" s="21"/>
      <c r="O11066" s="23"/>
    </row>
    <row r="11067" ht="15.75" customHeight="1">
      <c r="B11067" s="130"/>
      <c r="C11067" s="351" t="s">
        <v>12940</v>
      </c>
      <c r="D11067" s="130">
        <v>45856.0</v>
      </c>
      <c r="E11067" s="73" t="s">
        <v>12941</v>
      </c>
      <c r="F11067" s="130"/>
      <c r="G11067" s="73" t="s">
        <v>12929</v>
      </c>
      <c r="H11067" s="169"/>
      <c r="I11067" s="287"/>
      <c r="J11067" s="73"/>
      <c r="K11067" s="21"/>
      <c r="L11067" s="21"/>
      <c r="M11067" s="21"/>
      <c r="N11067" s="21"/>
      <c r="O11067" s="23"/>
    </row>
    <row r="11068" ht="15.75" customHeight="1">
      <c r="B11068" s="130"/>
      <c r="C11068" s="351" t="s">
        <v>12942</v>
      </c>
      <c r="D11068" s="130">
        <v>45856.0</v>
      </c>
      <c r="E11068" s="73" t="s">
        <v>12943</v>
      </c>
      <c r="F11068" s="130"/>
      <c r="G11068" s="73" t="s">
        <v>12929</v>
      </c>
      <c r="H11068" s="169"/>
      <c r="I11068" s="287"/>
      <c r="J11068" s="73"/>
      <c r="K11068" s="21"/>
      <c r="L11068" s="21"/>
      <c r="M11068" s="21"/>
      <c r="N11068" s="21"/>
      <c r="O11068" s="23"/>
    </row>
    <row r="11069" ht="15.75" customHeight="1">
      <c r="B11069" s="130"/>
      <c r="C11069" s="351" t="s">
        <v>12944</v>
      </c>
      <c r="D11069" s="130">
        <v>45856.0</v>
      </c>
      <c r="E11069" s="73" t="s">
        <v>12945</v>
      </c>
      <c r="F11069" s="130"/>
      <c r="G11069" s="73" t="s">
        <v>12929</v>
      </c>
      <c r="H11069" s="169"/>
      <c r="I11069" s="287"/>
      <c r="J11069" s="73"/>
      <c r="K11069" s="21"/>
      <c r="L11069" s="21"/>
      <c r="M11069" s="21"/>
      <c r="N11069" s="21"/>
      <c r="O11069" s="23"/>
    </row>
    <row r="11070" ht="15.75" customHeight="1">
      <c r="B11070" s="130"/>
      <c r="C11070" s="351" t="s">
        <v>12946</v>
      </c>
      <c r="D11070" s="130">
        <v>45856.0</v>
      </c>
      <c r="E11070" s="73" t="s">
        <v>12947</v>
      </c>
      <c r="F11070" s="130"/>
      <c r="G11070" s="73" t="s">
        <v>12929</v>
      </c>
      <c r="H11070" s="169"/>
      <c r="I11070" s="287"/>
      <c r="J11070" s="73"/>
      <c r="K11070" s="21"/>
      <c r="L11070" s="21"/>
      <c r="M11070" s="21"/>
      <c r="N11070" s="21"/>
      <c r="O11070" s="23"/>
    </row>
    <row r="11071" ht="15.75" customHeight="1">
      <c r="B11071" s="130"/>
      <c r="C11071" s="351" t="s">
        <v>12948</v>
      </c>
      <c r="D11071" s="130">
        <v>45856.0</v>
      </c>
      <c r="E11071" s="73" t="s">
        <v>12949</v>
      </c>
      <c r="F11071" s="130"/>
      <c r="G11071" s="73" t="s">
        <v>12929</v>
      </c>
      <c r="H11071" s="169"/>
      <c r="I11071" s="287"/>
      <c r="J11071" s="73"/>
      <c r="K11071" s="21"/>
      <c r="L11071" s="21"/>
      <c r="M11071" s="21"/>
      <c r="N11071" s="21"/>
      <c r="O11071" s="23"/>
    </row>
    <row r="11072" ht="15.75" customHeight="1">
      <c r="B11072" s="130"/>
      <c r="C11072" s="351" t="s">
        <v>12950</v>
      </c>
      <c r="D11072" s="130">
        <v>45856.0</v>
      </c>
      <c r="E11072" s="73" t="s">
        <v>12951</v>
      </c>
      <c r="F11072" s="130"/>
      <c r="G11072" s="73" t="s">
        <v>12929</v>
      </c>
      <c r="H11072" s="169"/>
      <c r="I11072" s="287"/>
      <c r="J11072" s="73"/>
      <c r="K11072" s="21"/>
      <c r="L11072" s="21"/>
      <c r="M11072" s="21"/>
      <c r="N11072" s="21"/>
      <c r="O11072" s="23"/>
    </row>
    <row r="11073" ht="15.75" customHeight="1">
      <c r="B11073" s="130"/>
      <c r="C11073" s="351" t="s">
        <v>12952</v>
      </c>
      <c r="D11073" s="130">
        <v>45856.0</v>
      </c>
      <c r="E11073" s="73" t="s">
        <v>12953</v>
      </c>
      <c r="F11073" s="130"/>
      <c r="G11073" s="73" t="s">
        <v>12929</v>
      </c>
      <c r="H11073" s="169"/>
      <c r="I11073" s="287"/>
      <c r="J11073" s="73"/>
      <c r="K11073" s="21"/>
      <c r="L11073" s="21"/>
      <c r="M11073" s="21"/>
      <c r="N11073" s="21"/>
      <c r="O11073" s="23"/>
    </row>
    <row r="11074" ht="15.75" customHeight="1">
      <c r="B11074" s="130"/>
      <c r="C11074" s="351" t="s">
        <v>12954</v>
      </c>
      <c r="D11074" s="130">
        <v>45856.0</v>
      </c>
      <c r="E11074" s="73" t="s">
        <v>874</v>
      </c>
      <c r="F11074" s="130"/>
      <c r="G11074" s="73" t="s">
        <v>12929</v>
      </c>
      <c r="H11074" s="169"/>
      <c r="I11074" s="287"/>
      <c r="J11074" s="73"/>
      <c r="K11074" s="21"/>
      <c r="L11074" s="21"/>
      <c r="M11074" s="21"/>
      <c r="N11074" s="21"/>
      <c r="O11074" s="23"/>
    </row>
    <row r="11075" ht="15.75" customHeight="1">
      <c r="B11075" s="130"/>
      <c r="C11075" s="351" t="s">
        <v>12955</v>
      </c>
      <c r="D11075" s="130">
        <v>45856.0</v>
      </c>
      <c r="E11075" s="73" t="s">
        <v>12956</v>
      </c>
      <c r="F11075" s="130"/>
      <c r="G11075" s="73" t="s">
        <v>12929</v>
      </c>
      <c r="H11075" s="169"/>
      <c r="I11075" s="287"/>
      <c r="J11075" s="73"/>
      <c r="K11075" s="21"/>
      <c r="L11075" s="21"/>
      <c r="M11075" s="21"/>
      <c r="N11075" s="21"/>
      <c r="O11075" s="23"/>
    </row>
    <row r="11076" ht="15.75" customHeight="1">
      <c r="B11076" s="130"/>
      <c r="C11076" s="351" t="s">
        <v>12957</v>
      </c>
      <c r="D11076" s="130">
        <v>45856.0</v>
      </c>
      <c r="E11076" s="73" t="s">
        <v>12958</v>
      </c>
      <c r="F11076" s="130"/>
      <c r="G11076" s="73"/>
      <c r="H11076" s="169"/>
      <c r="I11076" s="287"/>
      <c r="J11076" s="73"/>
      <c r="K11076" s="21"/>
      <c r="L11076" s="21"/>
      <c r="M11076" s="21"/>
      <c r="N11076" s="21"/>
      <c r="O11076" s="23"/>
    </row>
    <row r="11077" ht="15.75" customHeight="1">
      <c r="B11077" s="130"/>
      <c r="C11077" s="351" t="s">
        <v>12959</v>
      </c>
      <c r="D11077" s="130">
        <v>45856.0</v>
      </c>
      <c r="E11077" s="73" t="s">
        <v>12960</v>
      </c>
      <c r="F11077" s="130"/>
      <c r="G11077" s="73"/>
      <c r="H11077" s="169"/>
      <c r="I11077" s="287"/>
      <c r="J11077" s="73"/>
      <c r="K11077" s="21"/>
      <c r="L11077" s="21"/>
      <c r="M11077" s="21"/>
      <c r="N11077" s="21"/>
      <c r="O11077" s="23"/>
    </row>
    <row r="11078" ht="15.75" customHeight="1">
      <c r="B11078" s="130"/>
      <c r="C11078" s="351">
        <v>868.0</v>
      </c>
      <c r="D11078" s="130">
        <v>45856.0</v>
      </c>
      <c r="E11078" s="73" t="s">
        <v>10118</v>
      </c>
      <c r="F11078" s="386"/>
      <c r="G11078" s="73" t="s">
        <v>12961</v>
      </c>
      <c r="H11078" s="268" t="s">
        <v>12962</v>
      </c>
      <c r="I11078" s="287"/>
      <c r="J11078" s="21"/>
      <c r="K11078" s="21"/>
      <c r="L11078" s="21"/>
      <c r="M11078" s="21"/>
      <c r="N11078" s="21"/>
      <c r="O11078" s="23"/>
    </row>
    <row r="11079" ht="15.75" customHeight="1">
      <c r="B11079" s="192" t="s">
        <v>7852</v>
      </c>
      <c r="C11079" s="351">
        <v>869.0</v>
      </c>
      <c r="D11079" s="130">
        <v>45856.0</v>
      </c>
      <c r="E11079" s="73" t="s">
        <v>10270</v>
      </c>
      <c r="F11079" s="386" t="s">
        <v>10666</v>
      </c>
      <c r="G11079" s="73" t="s">
        <v>2923</v>
      </c>
      <c r="H11079" s="169"/>
      <c r="I11079" s="287"/>
      <c r="J11079" s="21"/>
      <c r="K11079" s="21"/>
      <c r="L11079" s="21"/>
      <c r="M11079" s="21"/>
      <c r="N11079" s="21"/>
      <c r="O11079" s="23"/>
    </row>
    <row r="11080" ht="15.75" customHeight="1">
      <c r="B11080" s="192" t="s">
        <v>7852</v>
      </c>
      <c r="C11080" s="351">
        <v>870.0</v>
      </c>
      <c r="D11080" s="130">
        <v>45856.0</v>
      </c>
      <c r="E11080" s="73" t="s">
        <v>6333</v>
      </c>
      <c r="F11080" s="386" t="s">
        <v>11235</v>
      </c>
      <c r="G11080" s="73" t="s">
        <v>2923</v>
      </c>
      <c r="H11080" s="169"/>
      <c r="I11080" s="287"/>
      <c r="J11080" s="21"/>
      <c r="K11080" s="21"/>
      <c r="L11080" s="21"/>
      <c r="M11080" s="21"/>
      <c r="N11080" s="21"/>
      <c r="O11080" s="23"/>
    </row>
    <row r="11081" ht="15.75" customHeight="1">
      <c r="B11081" s="192" t="s">
        <v>7852</v>
      </c>
      <c r="C11081" s="351">
        <v>871.0</v>
      </c>
      <c r="D11081" s="130">
        <v>45856.0</v>
      </c>
      <c r="E11081" s="73" t="s">
        <v>11604</v>
      </c>
      <c r="F11081" s="386" t="s">
        <v>11816</v>
      </c>
      <c r="G11081" s="73" t="s">
        <v>2923</v>
      </c>
      <c r="H11081" s="169"/>
      <c r="I11081" s="287"/>
      <c r="J11081" s="21"/>
      <c r="K11081" s="21"/>
      <c r="L11081" s="21"/>
      <c r="M11081" s="21"/>
      <c r="N11081" s="21"/>
      <c r="O11081" s="23"/>
    </row>
    <row r="11082" ht="15.75" customHeight="1">
      <c r="B11082" s="192" t="s">
        <v>7852</v>
      </c>
      <c r="C11082" s="351">
        <v>872.0</v>
      </c>
      <c r="D11082" s="130">
        <v>45856.0</v>
      </c>
      <c r="E11082" s="73" t="s">
        <v>2799</v>
      </c>
      <c r="F11082" s="386" t="s">
        <v>12353</v>
      </c>
      <c r="G11082" s="73" t="s">
        <v>2923</v>
      </c>
      <c r="H11082" s="169"/>
      <c r="I11082" s="287"/>
      <c r="J11082" s="21"/>
      <c r="K11082" s="21"/>
      <c r="L11082" s="21"/>
      <c r="M11082" s="21"/>
      <c r="N11082" s="21"/>
      <c r="O11082" s="23"/>
    </row>
    <row r="11083" ht="15.75" customHeight="1">
      <c r="B11083" s="192" t="s">
        <v>7852</v>
      </c>
      <c r="C11083" s="351">
        <v>873.0</v>
      </c>
      <c r="D11083" s="130">
        <v>45856.0</v>
      </c>
      <c r="E11083" s="73" t="s">
        <v>2165</v>
      </c>
      <c r="F11083" s="386" t="s">
        <v>12423</v>
      </c>
      <c r="G11083" s="73" t="s">
        <v>2923</v>
      </c>
      <c r="H11083" s="169"/>
      <c r="I11083" s="287"/>
      <c r="J11083" s="21"/>
      <c r="K11083" s="21"/>
      <c r="L11083" s="21"/>
      <c r="M11083" s="21"/>
      <c r="N11083" s="21"/>
      <c r="O11083" s="23"/>
    </row>
    <row r="11084" ht="15.75" customHeight="1">
      <c r="B11084" s="192" t="s">
        <v>7852</v>
      </c>
      <c r="C11084" s="351">
        <v>874.0</v>
      </c>
      <c r="D11084" s="130">
        <v>45856.0</v>
      </c>
      <c r="E11084" s="350" t="s">
        <v>11868</v>
      </c>
      <c r="F11084" s="386" t="s">
        <v>12963</v>
      </c>
      <c r="G11084" s="73" t="s">
        <v>2923</v>
      </c>
      <c r="H11084" s="357"/>
      <c r="I11084" s="287"/>
      <c r="J11084" s="21"/>
      <c r="K11084" s="21"/>
      <c r="L11084" s="21"/>
      <c r="M11084" s="21"/>
      <c r="N11084" s="21"/>
      <c r="O11084" s="23"/>
    </row>
    <row r="11085" ht="15.75" customHeight="1">
      <c r="B11085" s="192" t="s">
        <v>7852</v>
      </c>
      <c r="C11085" s="351">
        <v>875.0</v>
      </c>
      <c r="D11085" s="130">
        <v>45856.0</v>
      </c>
      <c r="E11085" s="73" t="s">
        <v>12964</v>
      </c>
      <c r="F11085" s="386" t="s">
        <v>11985</v>
      </c>
      <c r="G11085" s="73" t="s">
        <v>2923</v>
      </c>
      <c r="H11085" s="169"/>
      <c r="I11085" s="287"/>
      <c r="J11085" s="21"/>
      <c r="K11085" s="21"/>
      <c r="L11085" s="21"/>
      <c r="M11085" s="21"/>
      <c r="N11085" s="21"/>
      <c r="O11085" s="23"/>
    </row>
    <row r="11086" ht="15.75" customHeight="1">
      <c r="B11086" s="192" t="s">
        <v>7852</v>
      </c>
      <c r="C11086" s="351">
        <v>876.0</v>
      </c>
      <c r="D11086" s="130">
        <v>45856.0</v>
      </c>
      <c r="E11086" s="73" t="s">
        <v>10746</v>
      </c>
      <c r="F11086" s="386" t="s">
        <v>10747</v>
      </c>
      <c r="G11086" s="73" t="s">
        <v>2923</v>
      </c>
      <c r="H11086" s="169"/>
      <c r="I11086" s="287"/>
      <c r="J11086" s="21"/>
      <c r="K11086" s="21"/>
      <c r="L11086" s="21"/>
      <c r="M11086" s="21"/>
      <c r="N11086" s="21"/>
      <c r="O11086" s="23"/>
    </row>
    <row r="11087" ht="15.75" customHeight="1">
      <c r="B11087" s="130"/>
      <c r="C11087" s="351">
        <v>877.0</v>
      </c>
      <c r="D11087" s="130">
        <v>45856.0</v>
      </c>
      <c r="E11087" s="73" t="s">
        <v>12965</v>
      </c>
      <c r="F11087" s="386"/>
      <c r="G11087" s="73" t="s">
        <v>12966</v>
      </c>
      <c r="H11087" s="169"/>
      <c r="I11087" s="287"/>
      <c r="J11087" s="21"/>
      <c r="K11087" s="21"/>
      <c r="L11087" s="21"/>
      <c r="M11087" s="21"/>
      <c r="N11087" s="21"/>
      <c r="O11087" s="23"/>
    </row>
    <row r="11088" ht="15.75" customHeight="1">
      <c r="B11088" s="130"/>
      <c r="C11088" s="351">
        <v>878.0</v>
      </c>
      <c r="D11088" s="130">
        <v>45856.0</v>
      </c>
      <c r="E11088" s="73" t="s">
        <v>12967</v>
      </c>
      <c r="F11088" s="386"/>
      <c r="G11088" s="73" t="s">
        <v>12967</v>
      </c>
      <c r="H11088" s="169"/>
      <c r="I11088" s="287"/>
      <c r="J11088" s="21"/>
      <c r="K11088" s="21"/>
      <c r="L11088" s="21"/>
      <c r="M11088" s="21"/>
      <c r="N11088" s="21"/>
      <c r="O11088" s="23"/>
    </row>
    <row r="11089" ht="15.75" customHeight="1">
      <c r="B11089" s="130"/>
      <c r="C11089" s="351">
        <v>879.0</v>
      </c>
      <c r="D11089" s="130">
        <v>45856.0</v>
      </c>
      <c r="E11089" s="73" t="s">
        <v>12968</v>
      </c>
      <c r="F11089" s="386"/>
      <c r="G11089" s="73" t="s">
        <v>12968</v>
      </c>
      <c r="H11089" s="348"/>
      <c r="I11089" s="287"/>
      <c r="J11089" s="21"/>
      <c r="K11089" s="21"/>
      <c r="L11089" s="21"/>
      <c r="M11089" s="21"/>
      <c r="N11089" s="21"/>
      <c r="O11089" s="23"/>
    </row>
    <row r="11090" ht="15.75" customHeight="1">
      <c r="B11090" s="130"/>
      <c r="C11090" s="351">
        <v>880.0</v>
      </c>
      <c r="D11090" s="130">
        <v>45856.0</v>
      </c>
      <c r="E11090" s="73" t="s">
        <v>12969</v>
      </c>
      <c r="F11090" s="386"/>
      <c r="G11090" s="73" t="s">
        <v>12969</v>
      </c>
      <c r="H11090" s="152"/>
      <c r="I11090" s="287"/>
      <c r="J11090" s="21"/>
      <c r="K11090" s="21"/>
      <c r="L11090" s="21"/>
      <c r="M11090" s="21"/>
      <c r="N11090" s="21"/>
      <c r="O11090" s="23"/>
    </row>
    <row r="11091" ht="15.75" customHeight="1">
      <c r="B11091" s="192" t="s">
        <v>7852</v>
      </c>
      <c r="C11091" s="351">
        <v>881.0</v>
      </c>
      <c r="D11091" s="130">
        <v>45856.0</v>
      </c>
      <c r="E11091" s="73" t="s">
        <v>12970</v>
      </c>
      <c r="F11091" s="386"/>
      <c r="G11091" s="73" t="s">
        <v>12971</v>
      </c>
      <c r="H11091" s="169"/>
      <c r="I11091" s="287"/>
      <c r="J11091" s="21"/>
      <c r="K11091" s="21"/>
      <c r="L11091" s="21"/>
      <c r="M11091" s="21"/>
      <c r="N11091" s="21"/>
      <c r="O11091" s="23"/>
    </row>
    <row r="11092" ht="15.75" customHeight="1">
      <c r="B11092" s="418" t="s">
        <v>7852</v>
      </c>
      <c r="C11092" s="351">
        <v>882.0</v>
      </c>
      <c r="D11092" s="130">
        <v>45856.0</v>
      </c>
      <c r="E11092" s="73" t="s">
        <v>12901</v>
      </c>
      <c r="F11092" s="386" t="s">
        <v>12902</v>
      </c>
      <c r="G11092" s="73" t="s">
        <v>12573</v>
      </c>
      <c r="H11092" s="169"/>
      <c r="I11092" s="287"/>
      <c r="J11092" s="21"/>
      <c r="K11092" s="21"/>
      <c r="L11092" s="21"/>
      <c r="M11092" s="21"/>
      <c r="N11092" s="21"/>
      <c r="O11092" s="23"/>
    </row>
    <row r="11093" ht="15.75" customHeight="1">
      <c r="B11093" s="418" t="s">
        <v>7852</v>
      </c>
      <c r="C11093" s="351">
        <v>883.0</v>
      </c>
      <c r="D11093" s="130">
        <v>45856.0</v>
      </c>
      <c r="E11093" s="73" t="s">
        <v>11595</v>
      </c>
      <c r="F11093" s="386" t="s">
        <v>11596</v>
      </c>
      <c r="G11093" s="273" t="s">
        <v>1593</v>
      </c>
      <c r="H11093" s="253">
        <v>45877.0</v>
      </c>
      <c r="I11093" s="287"/>
      <c r="J11093" s="21"/>
      <c r="K11093" s="21"/>
      <c r="L11093" s="21"/>
      <c r="M11093" s="21"/>
      <c r="N11093" s="21"/>
      <c r="O11093" s="23"/>
    </row>
    <row r="11094" ht="15.75" customHeight="1">
      <c r="B11094" s="192" t="s">
        <v>7852</v>
      </c>
      <c r="C11094" s="351">
        <v>884.0</v>
      </c>
      <c r="D11094" s="130">
        <v>45856.0</v>
      </c>
      <c r="E11094" s="73" t="s">
        <v>5323</v>
      </c>
      <c r="F11094" s="386" t="s">
        <v>5946</v>
      </c>
      <c r="G11094" s="73" t="s">
        <v>2923</v>
      </c>
      <c r="H11094" s="357"/>
      <c r="I11094" s="287"/>
      <c r="J11094" s="21"/>
      <c r="K11094" s="21"/>
      <c r="L11094" s="21"/>
      <c r="M11094" s="21"/>
      <c r="N11094" s="21"/>
      <c r="O11094" s="23"/>
    </row>
    <row r="11095" ht="15.75" customHeight="1">
      <c r="B11095" s="433" t="s">
        <v>12972</v>
      </c>
      <c r="C11095" s="351">
        <v>885.0</v>
      </c>
      <c r="D11095" s="130"/>
      <c r="E11095" s="73" t="s">
        <v>10118</v>
      </c>
      <c r="F11095" s="386"/>
      <c r="G11095" s="73"/>
      <c r="H11095" s="169"/>
      <c r="I11095" s="287"/>
      <c r="J11095" s="21"/>
      <c r="K11095" s="21"/>
      <c r="L11095" s="21"/>
      <c r="M11095" s="21"/>
      <c r="N11095" s="21"/>
      <c r="O11095" s="23"/>
    </row>
    <row r="11096" ht="15.75" customHeight="1">
      <c r="B11096" s="434" t="s">
        <v>12973</v>
      </c>
      <c r="C11096" s="351">
        <v>886.0</v>
      </c>
      <c r="D11096" s="130">
        <v>45877.0</v>
      </c>
      <c r="E11096" s="73" t="s">
        <v>12974</v>
      </c>
      <c r="F11096" s="386"/>
      <c r="G11096" s="73" t="s">
        <v>12975</v>
      </c>
      <c r="H11096" s="169"/>
      <c r="I11096" s="287"/>
      <c r="J11096" s="21"/>
      <c r="K11096" s="21"/>
      <c r="L11096" s="21"/>
      <c r="M11096" s="21"/>
      <c r="N11096" s="21"/>
      <c r="O11096" s="23"/>
    </row>
    <row r="11097" ht="15.75" customHeight="1">
      <c r="B11097" s="192" t="s">
        <v>7852</v>
      </c>
      <c r="C11097" s="351">
        <v>887.0</v>
      </c>
      <c r="D11097" s="130">
        <v>45882.0</v>
      </c>
      <c r="E11097" s="134" t="s">
        <v>12894</v>
      </c>
      <c r="F11097" s="435" t="s">
        <v>11852</v>
      </c>
      <c r="G11097" s="73" t="s">
        <v>18</v>
      </c>
      <c r="H11097" s="169"/>
      <c r="I11097" s="287"/>
      <c r="J11097" s="21"/>
      <c r="K11097" s="21"/>
      <c r="L11097" s="21"/>
      <c r="M11097" s="21"/>
      <c r="N11097" s="21"/>
      <c r="O11097" s="23"/>
    </row>
    <row r="11098" ht="15.75" customHeight="1">
      <c r="B11098" s="192" t="s">
        <v>7852</v>
      </c>
      <c r="C11098" s="351">
        <v>888.0</v>
      </c>
      <c r="D11098" s="130">
        <v>45882.0</v>
      </c>
      <c r="E11098" s="436" t="s">
        <v>12976</v>
      </c>
      <c r="F11098" s="437" t="s">
        <v>12977</v>
      </c>
      <c r="G11098" s="73" t="s">
        <v>18</v>
      </c>
      <c r="H11098" s="169"/>
      <c r="I11098" s="287"/>
      <c r="J11098" s="21"/>
      <c r="K11098" s="21"/>
      <c r="L11098" s="21"/>
      <c r="M11098" s="21"/>
      <c r="N11098" s="21"/>
      <c r="O11098" s="23"/>
    </row>
    <row r="11099" ht="15.75" customHeight="1">
      <c r="B11099" s="192" t="s">
        <v>7852</v>
      </c>
      <c r="C11099" s="351">
        <v>889.0</v>
      </c>
      <c r="D11099" s="130">
        <v>45882.0</v>
      </c>
      <c r="E11099" s="438" t="s">
        <v>12978</v>
      </c>
      <c r="F11099" s="437" t="s">
        <v>12979</v>
      </c>
      <c r="G11099" s="73" t="s">
        <v>18</v>
      </c>
      <c r="H11099" s="169"/>
      <c r="I11099" s="287"/>
      <c r="J11099" s="21"/>
      <c r="K11099" s="21"/>
      <c r="L11099" s="21"/>
      <c r="M11099" s="21"/>
      <c r="N11099" s="21"/>
      <c r="O11099" s="23"/>
    </row>
    <row r="11100" ht="15.75" customHeight="1">
      <c r="B11100" s="21"/>
      <c r="C11100" s="351">
        <v>890.0</v>
      </c>
      <c r="D11100" s="130">
        <v>45882.0</v>
      </c>
      <c r="E11100" s="439" t="s">
        <v>12205</v>
      </c>
      <c r="F11100" s="437" t="s">
        <v>12980</v>
      </c>
      <c r="G11100" s="73" t="s">
        <v>18</v>
      </c>
      <c r="H11100" s="169"/>
      <c r="I11100" s="287"/>
      <c r="J11100" s="21"/>
      <c r="K11100" s="21"/>
      <c r="L11100" s="21"/>
      <c r="M11100" s="21"/>
      <c r="N11100" s="21"/>
      <c r="O11100" s="23"/>
    </row>
    <row r="11101" ht="15.75" customHeight="1">
      <c r="B11101" s="192" t="s">
        <v>7852</v>
      </c>
      <c r="C11101" s="351">
        <v>891.0</v>
      </c>
      <c r="D11101" s="130">
        <v>45882.0</v>
      </c>
      <c r="E11101" s="436" t="s">
        <v>12981</v>
      </c>
      <c r="F11101" s="437" t="s">
        <v>12982</v>
      </c>
      <c r="G11101" s="73" t="s">
        <v>18</v>
      </c>
      <c r="H11101" s="169"/>
      <c r="I11101" s="287"/>
      <c r="J11101" s="21"/>
      <c r="K11101" s="21"/>
      <c r="L11101" s="21"/>
      <c r="M11101" s="21"/>
      <c r="N11101" s="21"/>
      <c r="O11101" s="23"/>
    </row>
    <row r="11102" ht="15.75" customHeight="1">
      <c r="B11102" s="192" t="s">
        <v>7852</v>
      </c>
      <c r="C11102" s="351">
        <v>892.0</v>
      </c>
      <c r="D11102" s="130">
        <v>45882.0</v>
      </c>
      <c r="E11102" s="436" t="s">
        <v>4986</v>
      </c>
      <c r="F11102" s="437" t="s">
        <v>12983</v>
      </c>
      <c r="G11102" s="73" t="s">
        <v>18</v>
      </c>
      <c r="H11102" s="169"/>
      <c r="I11102" s="287"/>
      <c r="J11102" s="21"/>
      <c r="K11102" s="21"/>
      <c r="L11102" s="21"/>
      <c r="M11102" s="21"/>
      <c r="N11102" s="21"/>
      <c r="O11102" s="23"/>
    </row>
    <row r="11103" ht="15.75" customHeight="1">
      <c r="B11103" s="192" t="s">
        <v>7852</v>
      </c>
      <c r="C11103" s="351">
        <v>893.0</v>
      </c>
      <c r="D11103" s="130">
        <v>45882.0</v>
      </c>
      <c r="E11103" s="436" t="s">
        <v>12984</v>
      </c>
      <c r="F11103" s="437" t="s">
        <v>12985</v>
      </c>
      <c r="G11103" s="73" t="s">
        <v>18</v>
      </c>
      <c r="H11103" s="169"/>
      <c r="I11103" s="287"/>
      <c r="J11103" s="21"/>
      <c r="K11103" s="21"/>
      <c r="L11103" s="21"/>
      <c r="M11103" s="21"/>
      <c r="N11103" s="21"/>
      <c r="O11103" s="23"/>
    </row>
    <row r="11104" ht="15.75" customHeight="1">
      <c r="B11104" s="192" t="s">
        <v>7852</v>
      </c>
      <c r="C11104" s="351">
        <v>894.0</v>
      </c>
      <c r="D11104" s="130">
        <v>45882.0</v>
      </c>
      <c r="E11104" s="436" t="s">
        <v>12986</v>
      </c>
      <c r="F11104" s="437" t="s">
        <v>12987</v>
      </c>
      <c r="G11104" s="73" t="s">
        <v>18</v>
      </c>
      <c r="H11104" s="169"/>
      <c r="I11104" s="287"/>
      <c r="J11104" s="21"/>
      <c r="K11104" s="21"/>
      <c r="L11104" s="21"/>
      <c r="M11104" s="21"/>
      <c r="N11104" s="21"/>
      <c r="O11104" s="23"/>
    </row>
    <row r="11105" ht="15.75" customHeight="1">
      <c r="B11105" s="192" t="s">
        <v>7852</v>
      </c>
      <c r="C11105" s="351">
        <v>895.0</v>
      </c>
      <c r="D11105" s="130">
        <v>45883.0</v>
      </c>
      <c r="E11105" s="436" t="s">
        <v>12988</v>
      </c>
      <c r="F11105" s="386"/>
      <c r="G11105" s="73" t="s">
        <v>12989</v>
      </c>
      <c r="H11105" s="169"/>
      <c r="I11105" s="287"/>
      <c r="J11105" s="21"/>
      <c r="K11105" s="21"/>
      <c r="L11105" s="21"/>
      <c r="M11105" s="21"/>
      <c r="N11105" s="21"/>
      <c r="O11105" s="23"/>
    </row>
    <row r="11106" ht="15.75" customHeight="1">
      <c r="B11106" s="192" t="s">
        <v>7852</v>
      </c>
      <c r="C11106" s="351">
        <v>896.0</v>
      </c>
      <c r="D11106" s="130">
        <v>45888.0</v>
      </c>
      <c r="E11106" s="440" t="s">
        <v>12990</v>
      </c>
      <c r="F11106" s="441" t="s">
        <v>12991</v>
      </c>
      <c r="G11106" s="73" t="s">
        <v>18</v>
      </c>
      <c r="H11106" s="169"/>
      <c r="I11106" s="287"/>
      <c r="J11106" s="21"/>
      <c r="K11106" s="21"/>
      <c r="L11106" s="21"/>
      <c r="M11106" s="21"/>
      <c r="N11106" s="21"/>
      <c r="O11106" s="23"/>
    </row>
    <row r="11107" ht="15.75" customHeight="1">
      <c r="B11107" s="442"/>
      <c r="C11107" s="351">
        <v>897.0</v>
      </c>
      <c r="D11107" s="130">
        <v>45888.0</v>
      </c>
      <c r="E11107" s="443" t="s">
        <v>10504</v>
      </c>
      <c r="F11107" s="444" t="s">
        <v>10505</v>
      </c>
      <c r="G11107" s="73" t="s">
        <v>12992</v>
      </c>
      <c r="H11107" s="169"/>
      <c r="I11107" s="287"/>
      <c r="J11107" s="21"/>
      <c r="K11107" s="21"/>
      <c r="L11107" s="21"/>
      <c r="M11107" s="21"/>
      <c r="N11107" s="21"/>
      <c r="O11107" s="23"/>
    </row>
    <row r="11108" ht="15.75" customHeight="1">
      <c r="B11108" s="192" t="s">
        <v>7852</v>
      </c>
      <c r="C11108" s="351">
        <v>898.0</v>
      </c>
      <c r="D11108" s="130">
        <v>45888.0</v>
      </c>
      <c r="E11108" s="436" t="s">
        <v>12266</v>
      </c>
      <c r="F11108" s="445" t="s">
        <v>12993</v>
      </c>
      <c r="G11108" s="73" t="s">
        <v>12992</v>
      </c>
      <c r="H11108" s="294"/>
      <c r="I11108" s="287"/>
      <c r="J11108" s="21"/>
      <c r="K11108" s="21"/>
      <c r="L11108" s="21"/>
      <c r="M11108" s="21"/>
      <c r="N11108" s="21"/>
      <c r="O11108" s="23"/>
    </row>
    <row r="11109" ht="15.75" customHeight="1">
      <c r="B11109" s="192" t="s">
        <v>7852</v>
      </c>
      <c r="C11109" s="351">
        <v>899.0</v>
      </c>
      <c r="D11109" s="130">
        <v>45888.0</v>
      </c>
      <c r="E11109" s="436" t="s">
        <v>7561</v>
      </c>
      <c r="F11109" s="445" t="s">
        <v>7562</v>
      </c>
      <c r="G11109" s="73" t="s">
        <v>12992</v>
      </c>
      <c r="H11109" s="169"/>
      <c r="I11109" s="287"/>
      <c r="J11109" s="21"/>
      <c r="K11109" s="21"/>
      <c r="L11109" s="21"/>
      <c r="M11109" s="21"/>
      <c r="N11109" s="21"/>
      <c r="O11109" s="23"/>
    </row>
    <row r="11110" ht="15.75" customHeight="1">
      <c r="B11110" s="442"/>
      <c r="C11110" s="351">
        <v>900.0</v>
      </c>
      <c r="D11110" s="130">
        <v>45888.0</v>
      </c>
      <c r="E11110" s="439" t="s">
        <v>11447</v>
      </c>
      <c r="F11110" s="445" t="s">
        <v>11650</v>
      </c>
      <c r="G11110" s="73" t="s">
        <v>12992</v>
      </c>
      <c r="H11110" s="169"/>
      <c r="I11110" s="287"/>
      <c r="J11110" s="21"/>
      <c r="K11110" s="21"/>
      <c r="L11110" s="21"/>
      <c r="M11110" s="21"/>
      <c r="N11110" s="21"/>
      <c r="O11110" s="23"/>
    </row>
    <row r="11111" ht="15.75" customHeight="1">
      <c r="B11111" s="192" t="s">
        <v>7852</v>
      </c>
      <c r="C11111" s="351">
        <v>901.0</v>
      </c>
      <c r="D11111" s="130">
        <v>45888.0</v>
      </c>
      <c r="E11111" s="436" t="s">
        <v>5511</v>
      </c>
      <c r="F11111" s="445" t="s">
        <v>12994</v>
      </c>
      <c r="G11111" s="73" t="s">
        <v>12992</v>
      </c>
      <c r="H11111" s="169"/>
      <c r="I11111" s="287"/>
      <c r="J11111" s="21"/>
      <c r="K11111" s="21"/>
      <c r="L11111" s="21"/>
      <c r="M11111" s="21"/>
      <c r="N11111" s="21"/>
      <c r="O11111" s="23"/>
    </row>
    <row r="11112" ht="15.75" customHeight="1">
      <c r="B11112" s="192" t="s">
        <v>7852</v>
      </c>
      <c r="C11112" s="351">
        <v>902.0</v>
      </c>
      <c r="D11112" s="130">
        <v>45888.0</v>
      </c>
      <c r="E11112" s="436" t="s">
        <v>9265</v>
      </c>
      <c r="F11112" s="445" t="s">
        <v>12995</v>
      </c>
      <c r="G11112" s="73" t="s">
        <v>12992</v>
      </c>
      <c r="H11112" s="169"/>
      <c r="I11112" s="287"/>
      <c r="J11112" s="21"/>
      <c r="K11112" s="21"/>
      <c r="L11112" s="21"/>
      <c r="M11112" s="21"/>
      <c r="N11112" s="21"/>
      <c r="O11112" s="23"/>
    </row>
    <row r="11113" ht="15.75" customHeight="1">
      <c r="B11113" s="192" t="s">
        <v>7852</v>
      </c>
      <c r="C11113" s="351">
        <v>903.0</v>
      </c>
      <c r="D11113" s="130">
        <v>45888.0</v>
      </c>
      <c r="E11113" s="273" t="s">
        <v>11995</v>
      </c>
      <c r="F11113" s="273" t="s">
        <v>12996</v>
      </c>
      <c r="G11113" s="73" t="s">
        <v>2923</v>
      </c>
      <c r="H11113" s="294"/>
      <c r="I11113" s="287"/>
      <c r="J11113" s="21"/>
      <c r="K11113" s="21"/>
      <c r="L11113" s="21"/>
      <c r="M11113" s="21"/>
      <c r="N11113" s="21"/>
      <c r="O11113" s="23"/>
    </row>
    <row r="11114" ht="15.75" customHeight="1">
      <c r="B11114" s="192" t="s">
        <v>7852</v>
      </c>
      <c r="C11114" s="351">
        <v>904.0</v>
      </c>
      <c r="D11114" s="130">
        <v>45888.0</v>
      </c>
      <c r="E11114" s="273" t="s">
        <v>12320</v>
      </c>
      <c r="F11114" s="273" t="s">
        <v>12018</v>
      </c>
      <c r="G11114" s="73" t="s">
        <v>2923</v>
      </c>
      <c r="H11114" s="294"/>
      <c r="I11114" s="287"/>
      <c r="J11114" s="21"/>
      <c r="K11114" s="21"/>
      <c r="L11114" s="21"/>
      <c r="M11114" s="21"/>
      <c r="N11114" s="21"/>
      <c r="O11114" s="23"/>
    </row>
    <row r="11115" ht="15.75" customHeight="1">
      <c r="B11115" s="192" t="s">
        <v>7852</v>
      </c>
      <c r="C11115" s="351">
        <v>905.0</v>
      </c>
      <c r="D11115" s="130">
        <v>45888.0</v>
      </c>
      <c r="E11115" s="273" t="s">
        <v>9175</v>
      </c>
      <c r="F11115" s="273" t="s">
        <v>12997</v>
      </c>
      <c r="G11115" s="73" t="s">
        <v>2923</v>
      </c>
      <c r="H11115" s="294"/>
      <c r="I11115" s="287"/>
      <c r="J11115" s="21"/>
      <c r="K11115" s="21"/>
      <c r="L11115" s="21"/>
      <c r="M11115" s="21"/>
      <c r="N11115" s="21"/>
      <c r="O11115" s="23"/>
    </row>
    <row r="11116" ht="15.75" customHeight="1">
      <c r="B11116" s="192" t="s">
        <v>7852</v>
      </c>
      <c r="C11116" s="351">
        <v>906.0</v>
      </c>
      <c r="D11116" s="130">
        <v>45889.0</v>
      </c>
      <c r="E11116" s="273" t="s">
        <v>6010</v>
      </c>
      <c r="F11116" s="273" t="s">
        <v>6011</v>
      </c>
      <c r="G11116" s="73" t="s">
        <v>8629</v>
      </c>
      <c r="H11116" s="294"/>
      <c r="I11116" s="287"/>
      <c r="J11116" s="21"/>
      <c r="K11116" s="21"/>
      <c r="L11116" s="21"/>
      <c r="M11116" s="21"/>
      <c r="N11116" s="21"/>
      <c r="O11116" s="23"/>
    </row>
    <row r="11117" ht="15.75" customHeight="1">
      <c r="B11117" s="192" t="s">
        <v>7852</v>
      </c>
      <c r="C11117" s="351">
        <v>907.0</v>
      </c>
      <c r="D11117" s="130">
        <v>45889.0</v>
      </c>
      <c r="E11117" s="436" t="s">
        <v>11313</v>
      </c>
      <c r="F11117" s="436" t="s">
        <v>11815</v>
      </c>
      <c r="G11117" s="73" t="s">
        <v>8629</v>
      </c>
      <c r="H11117" s="294"/>
      <c r="I11117" s="287"/>
      <c r="J11117" s="21"/>
      <c r="K11117" s="21"/>
      <c r="L11117" s="21"/>
      <c r="M11117" s="21"/>
      <c r="N11117" s="21"/>
      <c r="O11117" s="23"/>
    </row>
    <row r="11118" ht="15.75" customHeight="1">
      <c r="B11118" s="192" t="s">
        <v>7852</v>
      </c>
      <c r="C11118" s="351">
        <v>908.0</v>
      </c>
      <c r="D11118" s="130">
        <v>45889.0</v>
      </c>
      <c r="E11118" s="436" t="s">
        <v>8990</v>
      </c>
      <c r="F11118" s="436" t="s">
        <v>8474</v>
      </c>
      <c r="G11118" s="73" t="s">
        <v>8629</v>
      </c>
      <c r="H11118" s="294"/>
      <c r="I11118" s="287"/>
      <c r="J11118" s="21"/>
      <c r="K11118" s="21"/>
      <c r="L11118" s="21"/>
      <c r="M11118" s="21"/>
      <c r="N11118" s="21"/>
      <c r="O11118" s="23"/>
    </row>
    <row r="11119" ht="15.75" customHeight="1">
      <c r="B11119" s="192" t="s">
        <v>7852</v>
      </c>
      <c r="C11119" s="351">
        <v>909.0</v>
      </c>
      <c r="D11119" s="130">
        <v>45889.0</v>
      </c>
      <c r="E11119" s="436" t="s">
        <v>1838</v>
      </c>
      <c r="F11119" s="436" t="s">
        <v>8388</v>
      </c>
      <c r="G11119" s="73" t="s">
        <v>8629</v>
      </c>
      <c r="H11119" s="375"/>
      <c r="I11119" s="287"/>
      <c r="J11119" s="21"/>
      <c r="K11119" s="21"/>
      <c r="L11119" s="21"/>
      <c r="M11119" s="21"/>
      <c r="N11119" s="21"/>
      <c r="O11119" s="23"/>
    </row>
    <row r="11120" ht="15.75" customHeight="1">
      <c r="B11120" s="192" t="s">
        <v>7852</v>
      </c>
      <c r="C11120" s="351">
        <v>910.0</v>
      </c>
      <c r="D11120" s="130">
        <v>45889.0</v>
      </c>
      <c r="E11120" s="436" t="s">
        <v>1455</v>
      </c>
      <c r="F11120" s="436" t="s">
        <v>804</v>
      </c>
      <c r="G11120" s="73" t="s">
        <v>8629</v>
      </c>
      <c r="H11120" s="294"/>
      <c r="I11120" s="287"/>
      <c r="J11120" s="21"/>
      <c r="K11120" s="21"/>
      <c r="L11120" s="21"/>
      <c r="M11120" s="21"/>
      <c r="N11120" s="21"/>
      <c r="O11120" s="23"/>
    </row>
    <row r="11121" ht="15.75" customHeight="1">
      <c r="B11121" s="192" t="s">
        <v>7852</v>
      </c>
      <c r="C11121" s="351">
        <v>911.0</v>
      </c>
      <c r="D11121" s="130">
        <v>45889.0</v>
      </c>
      <c r="E11121" s="436" t="s">
        <v>11192</v>
      </c>
      <c r="F11121" s="436" t="s">
        <v>11669</v>
      </c>
      <c r="G11121" s="73" t="s">
        <v>8629</v>
      </c>
      <c r="H11121" s="294"/>
      <c r="I11121" s="287"/>
      <c r="J11121" s="297"/>
      <c r="K11121" s="297"/>
      <c r="L11121" s="297"/>
      <c r="M11121" s="297"/>
      <c r="N11121" s="297"/>
      <c r="O11121" s="54"/>
    </row>
    <row r="11122" ht="15.75" customHeight="1">
      <c r="B11122" s="192" t="s">
        <v>7852</v>
      </c>
      <c r="C11122" s="351">
        <v>912.0</v>
      </c>
      <c r="D11122" s="130">
        <v>45889.0</v>
      </c>
      <c r="E11122" s="436" t="s">
        <v>8075</v>
      </c>
      <c r="F11122" s="436" t="s">
        <v>8076</v>
      </c>
      <c r="G11122" s="73" t="s">
        <v>8629</v>
      </c>
      <c r="H11122" s="294"/>
      <c r="I11122" s="287"/>
      <c r="J11122" s="21"/>
      <c r="K11122" s="21"/>
      <c r="L11122" s="21"/>
      <c r="M11122" s="21"/>
      <c r="N11122" s="21"/>
      <c r="O11122" s="23"/>
    </row>
    <row r="11123" ht="15.75" customHeight="1">
      <c r="B11123" s="192" t="s">
        <v>7852</v>
      </c>
      <c r="C11123" s="351">
        <v>913.0</v>
      </c>
      <c r="D11123" s="130">
        <v>45889.0</v>
      </c>
      <c r="E11123" s="436" t="s">
        <v>10455</v>
      </c>
      <c r="F11123" s="436" t="s">
        <v>10456</v>
      </c>
      <c r="G11123" s="73" t="s">
        <v>8629</v>
      </c>
      <c r="H11123" s="294"/>
      <c r="I11123" s="287"/>
      <c r="J11123" s="21"/>
      <c r="K11123" s="21"/>
      <c r="L11123" s="21"/>
      <c r="M11123" s="21"/>
      <c r="N11123" s="21"/>
      <c r="O11123" s="23"/>
    </row>
    <row r="11124" ht="15.75" customHeight="1">
      <c r="B11124" s="192" t="s">
        <v>7852</v>
      </c>
      <c r="C11124" s="351">
        <v>914.0</v>
      </c>
      <c r="D11124" s="130">
        <v>45889.0</v>
      </c>
      <c r="E11124" s="436" t="s">
        <v>9532</v>
      </c>
      <c r="F11124" s="436" t="s">
        <v>9657</v>
      </c>
      <c r="G11124" s="73" t="s">
        <v>8629</v>
      </c>
      <c r="H11124" s="294"/>
      <c r="I11124" s="287"/>
      <c r="J11124" s="21"/>
      <c r="K11124" s="21"/>
      <c r="L11124" s="21"/>
      <c r="M11124" s="21"/>
      <c r="N11124" s="21"/>
      <c r="O11124" s="23"/>
    </row>
    <row r="11125" ht="15.75" customHeight="1">
      <c r="B11125" s="192" t="s">
        <v>7852</v>
      </c>
      <c r="C11125" s="351">
        <v>915.0</v>
      </c>
      <c r="D11125" s="130">
        <v>45889.0</v>
      </c>
      <c r="E11125" s="436" t="s">
        <v>7887</v>
      </c>
      <c r="F11125" s="436" t="s">
        <v>7888</v>
      </c>
      <c r="G11125" s="73" t="s">
        <v>8629</v>
      </c>
      <c r="H11125" s="169"/>
      <c r="I11125" s="287"/>
      <c r="J11125" s="21"/>
      <c r="K11125" s="21"/>
      <c r="L11125" s="21"/>
      <c r="M11125" s="21"/>
      <c r="N11125" s="21"/>
      <c r="O11125" s="23"/>
    </row>
    <row r="11126" ht="15.75" customHeight="1">
      <c r="B11126" s="192" t="s">
        <v>7852</v>
      </c>
      <c r="C11126" s="351">
        <v>916.0</v>
      </c>
      <c r="D11126" s="130">
        <v>45889.0</v>
      </c>
      <c r="E11126" s="436" t="s">
        <v>10884</v>
      </c>
      <c r="F11126" s="436" t="s">
        <v>11234</v>
      </c>
      <c r="G11126" s="73" t="s">
        <v>8629</v>
      </c>
      <c r="H11126" s="169"/>
      <c r="I11126" s="287"/>
      <c r="J11126" s="21"/>
      <c r="K11126" s="21"/>
      <c r="L11126" s="21"/>
      <c r="M11126" s="21"/>
      <c r="N11126" s="21"/>
      <c r="O11126" s="23"/>
    </row>
    <row r="11127" ht="15.75" customHeight="1">
      <c r="B11127" s="192" t="s">
        <v>7852</v>
      </c>
      <c r="C11127" s="351">
        <v>917.0</v>
      </c>
      <c r="D11127" s="130">
        <v>45890.0</v>
      </c>
      <c r="E11127" s="73" t="s">
        <v>12998</v>
      </c>
      <c r="F11127" s="386"/>
      <c r="G11127" s="73" t="s">
        <v>12999</v>
      </c>
      <c r="H11127" s="169"/>
      <c r="I11127" s="287"/>
      <c r="J11127" s="21"/>
      <c r="K11127" s="21"/>
      <c r="L11127" s="21"/>
      <c r="M11127" s="21"/>
      <c r="N11127" s="21"/>
      <c r="O11127" s="23"/>
    </row>
    <row r="11128" ht="15.75" customHeight="1">
      <c r="B11128" s="192" t="s">
        <v>7852</v>
      </c>
      <c r="C11128" s="351">
        <v>918.0</v>
      </c>
      <c r="D11128" s="178">
        <v>45890.0</v>
      </c>
      <c r="E11128" s="73" t="s">
        <v>13000</v>
      </c>
      <c r="F11128" s="386" t="s">
        <v>12540</v>
      </c>
      <c r="G11128" s="73" t="s">
        <v>9058</v>
      </c>
      <c r="H11128" s="169"/>
      <c r="I11128" s="287"/>
      <c r="J11128" s="21"/>
      <c r="K11128" s="21"/>
      <c r="L11128" s="21"/>
      <c r="M11128" s="21"/>
      <c r="N11128" s="21"/>
      <c r="O11128" s="23"/>
    </row>
    <row r="11129" ht="15.75" customHeight="1">
      <c r="B11129" s="192" t="s">
        <v>7852</v>
      </c>
      <c r="C11129" s="351">
        <v>919.0</v>
      </c>
      <c r="D11129" s="178">
        <v>45891.0</v>
      </c>
      <c r="E11129" s="73" t="s">
        <v>13001</v>
      </c>
      <c r="F11129" s="386" t="s">
        <v>9118</v>
      </c>
      <c r="G11129" s="73" t="s">
        <v>9058</v>
      </c>
      <c r="H11129" s="446" t="s">
        <v>13002</v>
      </c>
      <c r="I11129" s="287"/>
      <c r="J11129" s="21"/>
      <c r="K11129" s="21"/>
      <c r="L11129" s="21"/>
      <c r="M11129" s="21"/>
      <c r="N11129" s="21"/>
      <c r="O11129" s="23"/>
    </row>
    <row r="11130" ht="15.75" customHeight="1">
      <c r="B11130" s="192" t="s">
        <v>7852</v>
      </c>
      <c r="C11130" s="351">
        <v>920.0</v>
      </c>
      <c r="D11130" s="178">
        <v>45891.0</v>
      </c>
      <c r="E11130" s="73" t="s">
        <v>13003</v>
      </c>
      <c r="F11130" s="386"/>
      <c r="G11130" s="73" t="s">
        <v>9058</v>
      </c>
      <c r="H11130" s="446" t="s">
        <v>13004</v>
      </c>
      <c r="I11130" s="287"/>
      <c r="J11130" s="21"/>
      <c r="K11130" s="21"/>
      <c r="L11130" s="21"/>
      <c r="M11130" s="21"/>
      <c r="N11130" s="21"/>
      <c r="O11130" s="23"/>
    </row>
    <row r="11131" ht="15.75" customHeight="1">
      <c r="B11131" s="192" t="s">
        <v>7852</v>
      </c>
      <c r="C11131" s="351">
        <v>921.0</v>
      </c>
      <c r="D11131" s="178">
        <v>45891.0</v>
      </c>
      <c r="E11131" s="73" t="s">
        <v>13005</v>
      </c>
      <c r="F11131" s="386"/>
      <c r="G11131" s="73" t="s">
        <v>9058</v>
      </c>
      <c r="H11131" s="446" t="s">
        <v>13006</v>
      </c>
      <c r="I11131" s="287"/>
      <c r="J11131" s="21"/>
      <c r="K11131" s="21"/>
      <c r="L11131" s="21"/>
      <c r="M11131" s="21"/>
      <c r="N11131" s="21"/>
      <c r="O11131" s="23"/>
    </row>
    <row r="11132" ht="15.75" customHeight="1">
      <c r="B11132" s="192" t="s">
        <v>7852</v>
      </c>
      <c r="C11132" s="351">
        <v>922.0</v>
      </c>
      <c r="D11132" s="178">
        <v>45891.0</v>
      </c>
      <c r="E11132" s="73" t="s">
        <v>13007</v>
      </c>
      <c r="F11132" s="386"/>
      <c r="G11132" s="73" t="s">
        <v>9058</v>
      </c>
      <c r="H11132" s="446" t="s">
        <v>13008</v>
      </c>
      <c r="I11132" s="287"/>
      <c r="J11132" s="21"/>
      <c r="K11132" s="21"/>
      <c r="L11132" s="21"/>
      <c r="M11132" s="21"/>
      <c r="N11132" s="21"/>
      <c r="O11132" s="23"/>
    </row>
    <row r="11133" ht="15.75" customHeight="1">
      <c r="B11133" s="192" t="s">
        <v>7852</v>
      </c>
      <c r="C11133" s="351">
        <v>923.0</v>
      </c>
      <c r="D11133" s="178">
        <v>45891.0</v>
      </c>
      <c r="E11133" s="73" t="s">
        <v>13009</v>
      </c>
      <c r="F11133" s="386"/>
      <c r="G11133" s="73" t="s">
        <v>9058</v>
      </c>
      <c r="H11133" s="446" t="s">
        <v>13010</v>
      </c>
      <c r="I11133" s="287"/>
      <c r="J11133" s="21"/>
      <c r="K11133" s="21"/>
      <c r="L11133" s="21"/>
      <c r="M11133" s="21"/>
      <c r="N11133" s="21"/>
      <c r="O11133" s="23"/>
    </row>
    <row r="11134" ht="15.75" customHeight="1">
      <c r="B11134" s="192" t="s">
        <v>7852</v>
      </c>
      <c r="C11134" s="351">
        <v>924.0</v>
      </c>
      <c r="D11134" s="178">
        <v>45891.0</v>
      </c>
      <c r="E11134" s="73" t="s">
        <v>13011</v>
      </c>
      <c r="F11134" s="386"/>
      <c r="G11134" s="73" t="s">
        <v>9058</v>
      </c>
      <c r="H11134" s="446" t="s">
        <v>13012</v>
      </c>
      <c r="I11134" s="287"/>
      <c r="J11134" s="21"/>
      <c r="K11134" s="21"/>
      <c r="L11134" s="21"/>
      <c r="M11134" s="21"/>
      <c r="N11134" s="21"/>
      <c r="O11134" s="23"/>
    </row>
    <row r="11135" ht="15.75" customHeight="1">
      <c r="B11135" s="192" t="s">
        <v>7852</v>
      </c>
      <c r="C11135" s="351">
        <v>925.0</v>
      </c>
      <c r="D11135" s="178">
        <v>45891.0</v>
      </c>
      <c r="E11135" s="73" t="s">
        <v>13013</v>
      </c>
      <c r="F11135" s="386"/>
      <c r="G11135" s="73" t="s">
        <v>9058</v>
      </c>
      <c r="H11135" s="446" t="s">
        <v>13014</v>
      </c>
      <c r="I11135" s="287"/>
      <c r="J11135" s="21"/>
      <c r="K11135" s="21"/>
      <c r="L11135" s="21"/>
      <c r="M11135" s="21"/>
      <c r="N11135" s="21"/>
      <c r="O11135" s="23"/>
    </row>
    <row r="11136" ht="15.75" customHeight="1">
      <c r="B11136" s="192" t="s">
        <v>7852</v>
      </c>
      <c r="C11136" s="351">
        <v>926.0</v>
      </c>
      <c r="D11136" s="178">
        <v>45891.0</v>
      </c>
      <c r="E11136" s="73" t="s">
        <v>12970</v>
      </c>
      <c r="F11136" s="386"/>
      <c r="G11136" s="73" t="s">
        <v>9058</v>
      </c>
      <c r="H11136" s="446" t="s">
        <v>13015</v>
      </c>
      <c r="I11136" s="287"/>
      <c r="J11136" s="21"/>
      <c r="K11136" s="21"/>
      <c r="L11136" s="21"/>
      <c r="M11136" s="21"/>
      <c r="N11136" s="21"/>
      <c r="O11136" s="23"/>
    </row>
    <row r="11137" ht="15.75" customHeight="1">
      <c r="B11137" s="192" t="s">
        <v>7852</v>
      </c>
      <c r="C11137" s="351">
        <v>927.0</v>
      </c>
      <c r="D11137" s="178">
        <v>45891.0</v>
      </c>
      <c r="E11137" s="73" t="s">
        <v>13016</v>
      </c>
      <c r="F11137" s="386"/>
      <c r="G11137" s="73" t="s">
        <v>9058</v>
      </c>
      <c r="H11137" s="446" t="s">
        <v>13017</v>
      </c>
      <c r="I11137" s="287"/>
      <c r="J11137" s="21"/>
      <c r="K11137" s="21"/>
      <c r="L11137" s="21"/>
      <c r="M11137" s="21"/>
      <c r="N11137" s="21"/>
      <c r="O11137" s="23"/>
    </row>
    <row r="11138" ht="15.75" customHeight="1">
      <c r="B11138" s="192" t="s">
        <v>7852</v>
      </c>
      <c r="C11138" s="351">
        <v>928.0</v>
      </c>
      <c r="D11138" s="178">
        <v>45891.0</v>
      </c>
      <c r="E11138" s="73" t="s">
        <v>13018</v>
      </c>
      <c r="F11138" s="386"/>
      <c r="G11138" s="73" t="s">
        <v>9058</v>
      </c>
      <c r="H11138" s="446" t="s">
        <v>13019</v>
      </c>
      <c r="I11138" s="287"/>
      <c r="J11138" s="21"/>
      <c r="K11138" s="21"/>
      <c r="L11138" s="21"/>
      <c r="M11138" s="21"/>
      <c r="N11138" s="21"/>
      <c r="O11138" s="23"/>
    </row>
    <row r="11139" ht="15.75" customHeight="1">
      <c r="B11139" s="192" t="s">
        <v>7852</v>
      </c>
      <c r="C11139" s="351">
        <v>929.0</v>
      </c>
      <c r="D11139" s="178">
        <v>45891.0</v>
      </c>
      <c r="E11139" s="73" t="s">
        <v>13020</v>
      </c>
      <c r="F11139" s="386"/>
      <c r="G11139" s="73" t="s">
        <v>9058</v>
      </c>
      <c r="H11139" s="300" t="s">
        <v>13021</v>
      </c>
      <c r="I11139" s="287"/>
      <c r="J11139" s="21"/>
      <c r="K11139" s="21"/>
      <c r="L11139" s="21"/>
      <c r="M11139" s="21"/>
      <c r="N11139" s="21"/>
      <c r="O11139" s="23"/>
    </row>
    <row r="11140" ht="15.75" customHeight="1">
      <c r="B11140" s="192" t="s">
        <v>7852</v>
      </c>
      <c r="C11140" s="351">
        <v>930.0</v>
      </c>
      <c r="D11140" s="178">
        <v>45891.0</v>
      </c>
      <c r="E11140" s="73" t="s">
        <v>13022</v>
      </c>
      <c r="F11140" s="386"/>
      <c r="G11140" s="73" t="s">
        <v>9058</v>
      </c>
      <c r="H11140" s="446" t="s">
        <v>13023</v>
      </c>
      <c r="I11140" s="287"/>
      <c r="J11140" s="21"/>
      <c r="K11140" s="21"/>
      <c r="L11140" s="21"/>
      <c r="M11140" s="21"/>
      <c r="N11140" s="21"/>
      <c r="O11140" s="23"/>
    </row>
    <row r="11141" ht="15.75" customHeight="1">
      <c r="B11141" s="192" t="s">
        <v>7852</v>
      </c>
      <c r="C11141" s="351">
        <v>931.0</v>
      </c>
      <c r="D11141" s="178">
        <v>45891.0</v>
      </c>
      <c r="E11141" s="73" t="s">
        <v>13024</v>
      </c>
      <c r="F11141" s="386"/>
      <c r="G11141" s="73" t="s">
        <v>9058</v>
      </c>
      <c r="H11141" s="446" t="s">
        <v>13025</v>
      </c>
      <c r="I11141" s="287"/>
      <c r="J11141" s="21"/>
      <c r="K11141" s="21"/>
      <c r="L11141" s="21"/>
      <c r="M11141" s="21"/>
      <c r="N11141" s="21"/>
      <c r="O11141" s="23"/>
    </row>
    <row r="11142" ht="15.75" customHeight="1">
      <c r="B11142" s="192" t="s">
        <v>7852</v>
      </c>
      <c r="C11142" s="351">
        <v>932.0</v>
      </c>
      <c r="D11142" s="178">
        <v>45891.0</v>
      </c>
      <c r="E11142" s="73" t="s">
        <v>13026</v>
      </c>
      <c r="F11142" s="386"/>
      <c r="G11142" s="73" t="s">
        <v>9058</v>
      </c>
      <c r="H11142" s="446" t="s">
        <v>13027</v>
      </c>
      <c r="I11142" s="287"/>
      <c r="J11142" s="21"/>
      <c r="K11142" s="21"/>
      <c r="L11142" s="21"/>
      <c r="M11142" s="21"/>
      <c r="N11142" s="21"/>
      <c r="O11142" s="23"/>
    </row>
    <row r="11143" ht="15.75" customHeight="1">
      <c r="B11143" s="192" t="s">
        <v>7852</v>
      </c>
      <c r="C11143" s="351">
        <v>933.0</v>
      </c>
      <c r="D11143" s="178">
        <v>45891.0</v>
      </c>
      <c r="E11143" s="73" t="s">
        <v>13001</v>
      </c>
      <c r="F11143" s="386" t="s">
        <v>9118</v>
      </c>
      <c r="G11143" s="73" t="s">
        <v>13028</v>
      </c>
      <c r="H11143" s="329"/>
      <c r="I11143" s="287"/>
      <c r="J11143" s="21"/>
      <c r="K11143" s="21"/>
      <c r="L11143" s="21"/>
      <c r="M11143" s="21"/>
      <c r="N11143" s="21"/>
      <c r="O11143" s="23"/>
    </row>
    <row r="11144" ht="15.75" customHeight="1">
      <c r="B11144" s="192" t="s">
        <v>7852</v>
      </c>
      <c r="C11144" s="351">
        <v>934.0</v>
      </c>
      <c r="D11144" s="130">
        <v>45895.0</v>
      </c>
      <c r="E11144" s="405" t="s">
        <v>12990</v>
      </c>
      <c r="F11144" s="405" t="s">
        <v>13029</v>
      </c>
      <c r="G11144" s="73" t="s">
        <v>12573</v>
      </c>
      <c r="H11144" s="169"/>
      <c r="I11144" s="287"/>
      <c r="J11144" s="21"/>
      <c r="K11144" s="21"/>
      <c r="L11144" s="21"/>
      <c r="M11144" s="21"/>
      <c r="N11144" s="21"/>
      <c r="O11144" s="23"/>
    </row>
    <row r="11145" ht="15.75" customHeight="1">
      <c r="B11145" s="192" t="s">
        <v>7852</v>
      </c>
      <c r="C11145" s="351">
        <v>935.0</v>
      </c>
      <c r="D11145" s="130">
        <v>45895.0</v>
      </c>
      <c r="E11145" s="447" t="s">
        <v>1943</v>
      </c>
      <c r="F11145" s="447" t="s">
        <v>10544</v>
      </c>
      <c r="G11145" s="73" t="s">
        <v>2253</v>
      </c>
      <c r="H11145" s="169" t="s">
        <v>13030</v>
      </c>
      <c r="I11145" s="287"/>
      <c r="J11145" s="21"/>
      <c r="K11145" s="21"/>
      <c r="L11145" s="21"/>
      <c r="M11145" s="21"/>
      <c r="N11145" s="21"/>
      <c r="O11145" s="23"/>
    </row>
    <row r="11146" ht="15.75" customHeight="1">
      <c r="B11146" s="192" t="s">
        <v>7852</v>
      </c>
      <c r="C11146" s="351">
        <v>936.0</v>
      </c>
      <c r="D11146" s="130">
        <v>45895.0</v>
      </c>
      <c r="E11146" s="448" t="s">
        <v>8952</v>
      </c>
      <c r="F11146" s="448" t="s">
        <v>9561</v>
      </c>
      <c r="G11146" s="73" t="s">
        <v>2253</v>
      </c>
      <c r="H11146" s="169" t="s">
        <v>8340</v>
      </c>
      <c r="I11146" s="287"/>
      <c r="J11146" s="21"/>
      <c r="K11146" s="21"/>
      <c r="L11146" s="21"/>
      <c r="M11146" s="21"/>
      <c r="N11146" s="21"/>
      <c r="O11146" s="23"/>
    </row>
    <row r="11147" ht="15.75" customHeight="1">
      <c r="B11147" s="192" t="s">
        <v>7852</v>
      </c>
      <c r="C11147" s="351">
        <v>937.0</v>
      </c>
      <c r="D11147" s="130">
        <v>45895.0</v>
      </c>
      <c r="E11147" s="448" t="s">
        <v>5351</v>
      </c>
      <c r="F11147" s="448" t="s">
        <v>8818</v>
      </c>
      <c r="G11147" s="73" t="s">
        <v>2253</v>
      </c>
      <c r="H11147" s="268" t="s">
        <v>13030</v>
      </c>
      <c r="I11147" s="287"/>
      <c r="J11147" s="21"/>
      <c r="K11147" s="21"/>
      <c r="L11147" s="21"/>
      <c r="M11147" s="21"/>
      <c r="N11147" s="21"/>
      <c r="O11147" s="23"/>
    </row>
    <row r="11148" ht="15.75" customHeight="1">
      <c r="B11148" s="192" t="s">
        <v>7852</v>
      </c>
      <c r="C11148" s="351">
        <v>938.0</v>
      </c>
      <c r="D11148" s="130">
        <v>45895.0</v>
      </c>
      <c r="E11148" s="448" t="s">
        <v>11131</v>
      </c>
      <c r="F11148" s="448" t="s">
        <v>11132</v>
      </c>
      <c r="G11148" s="73" t="s">
        <v>2253</v>
      </c>
      <c r="H11148" s="268" t="s">
        <v>13031</v>
      </c>
      <c r="I11148" s="287"/>
      <c r="J11148" s="21"/>
      <c r="K11148" s="21"/>
      <c r="L11148" s="21"/>
      <c r="M11148" s="21"/>
      <c r="N11148" s="21"/>
      <c r="O11148" s="23"/>
    </row>
    <row r="11149" ht="15.75" customHeight="1">
      <c r="B11149" s="192" t="s">
        <v>7852</v>
      </c>
      <c r="C11149" s="351">
        <v>939.0</v>
      </c>
      <c r="D11149" s="130">
        <v>45895.0</v>
      </c>
      <c r="E11149" s="449" t="s">
        <v>9454</v>
      </c>
      <c r="F11149" s="449" t="s">
        <v>9609</v>
      </c>
      <c r="G11149" s="73" t="s">
        <v>2253</v>
      </c>
      <c r="H11149" s="450" t="s">
        <v>13032</v>
      </c>
      <c r="I11149" s="287"/>
      <c r="J11149" s="21"/>
      <c r="K11149" s="21"/>
      <c r="L11149" s="21"/>
      <c r="M11149" s="21"/>
      <c r="N11149" s="21"/>
      <c r="O11149" s="23"/>
    </row>
    <row r="11150" ht="15.75" customHeight="1">
      <c r="B11150" s="192" t="s">
        <v>7852</v>
      </c>
      <c r="C11150" s="351">
        <v>940.0</v>
      </c>
      <c r="D11150" s="130">
        <v>45896.0</v>
      </c>
      <c r="E11150" s="73" t="s">
        <v>10073</v>
      </c>
      <c r="F11150" s="386" t="s">
        <v>13033</v>
      </c>
      <c r="G11150" s="73" t="s">
        <v>2923</v>
      </c>
      <c r="H11150" s="294"/>
      <c r="I11150" s="287"/>
      <c r="J11150" s="21"/>
      <c r="K11150" s="21"/>
      <c r="L11150" s="21"/>
      <c r="M11150" s="21"/>
      <c r="N11150" s="21"/>
      <c r="O11150" s="23"/>
    </row>
    <row r="11151" ht="15.75" customHeight="1">
      <c r="B11151" s="192" t="s">
        <v>7852</v>
      </c>
      <c r="C11151" s="351">
        <v>941.0</v>
      </c>
      <c r="D11151" s="130">
        <v>45896.0</v>
      </c>
      <c r="E11151" s="73" t="s">
        <v>12088</v>
      </c>
      <c r="F11151" s="386" t="s">
        <v>13034</v>
      </c>
      <c r="G11151" s="73" t="s">
        <v>2923</v>
      </c>
      <c r="H11151" s="169"/>
      <c r="I11151" s="287"/>
      <c r="J11151" s="21"/>
      <c r="K11151" s="21"/>
      <c r="L11151" s="21"/>
      <c r="M11151" s="21"/>
      <c r="N11151" s="21"/>
      <c r="O11151" s="23"/>
    </row>
    <row r="11152" ht="15.75" customHeight="1">
      <c r="B11152" s="192" t="s">
        <v>7852</v>
      </c>
      <c r="C11152" s="351">
        <v>942.0</v>
      </c>
      <c r="D11152" s="130">
        <v>45896.0</v>
      </c>
      <c r="E11152" s="73" t="s">
        <v>13035</v>
      </c>
      <c r="F11152" s="386" t="s">
        <v>12535</v>
      </c>
      <c r="G11152" s="73" t="s">
        <v>2923</v>
      </c>
      <c r="H11152" s="169"/>
      <c r="I11152" s="287"/>
      <c r="J11152" s="21"/>
      <c r="K11152" s="21"/>
      <c r="L11152" s="21"/>
      <c r="M11152" s="21"/>
      <c r="N11152" s="21"/>
      <c r="O11152" s="23"/>
    </row>
    <row r="11153" ht="15.75" customHeight="1">
      <c r="B11153" s="192" t="s">
        <v>7852</v>
      </c>
      <c r="C11153" s="351">
        <v>943.0</v>
      </c>
      <c r="D11153" s="130">
        <v>45896.0</v>
      </c>
      <c r="E11153" s="73" t="s">
        <v>8957</v>
      </c>
      <c r="F11153" s="386" t="s">
        <v>12352</v>
      </c>
      <c r="G11153" s="73" t="s">
        <v>2923</v>
      </c>
      <c r="H11153" s="169"/>
      <c r="I11153" s="287"/>
      <c r="J11153" s="21"/>
      <c r="K11153" s="21"/>
      <c r="L11153" s="21"/>
      <c r="M11153" s="21"/>
      <c r="N11153" s="21"/>
      <c r="O11153" s="23"/>
    </row>
    <row r="11154" ht="15.75" customHeight="1">
      <c r="B11154" s="192" t="s">
        <v>7852</v>
      </c>
      <c r="C11154" s="351">
        <v>944.0</v>
      </c>
      <c r="D11154" s="130">
        <v>45896.0</v>
      </c>
      <c r="E11154" s="73" t="s">
        <v>12873</v>
      </c>
      <c r="F11154" s="386" t="s">
        <v>12660</v>
      </c>
      <c r="G11154" s="73" t="s">
        <v>2923</v>
      </c>
      <c r="H11154" s="169"/>
      <c r="I11154" s="287"/>
      <c r="J11154" s="21"/>
      <c r="K11154" s="21"/>
      <c r="L11154" s="21"/>
      <c r="M11154" s="21"/>
      <c r="N11154" s="21"/>
      <c r="O11154" s="23"/>
    </row>
    <row r="11155" ht="15.75" customHeight="1">
      <c r="B11155" s="192" t="s">
        <v>7852</v>
      </c>
      <c r="C11155" s="351">
        <v>945.0</v>
      </c>
      <c r="D11155" s="130">
        <v>45896.0</v>
      </c>
      <c r="E11155" s="73" t="s">
        <v>9031</v>
      </c>
      <c r="F11155" s="386" t="s">
        <v>9032</v>
      </c>
      <c r="G11155" s="73" t="s">
        <v>2923</v>
      </c>
      <c r="H11155" s="169"/>
      <c r="I11155" s="287"/>
      <c r="J11155" s="21"/>
      <c r="K11155" s="21"/>
      <c r="L11155" s="21"/>
      <c r="M11155" s="21"/>
      <c r="N11155" s="21"/>
      <c r="O11155" s="23"/>
    </row>
    <row r="11156" ht="15.75" customHeight="1">
      <c r="B11156" s="192" t="s">
        <v>7852</v>
      </c>
      <c r="C11156" s="351">
        <v>946.0</v>
      </c>
      <c r="D11156" s="130">
        <v>45896.0</v>
      </c>
      <c r="E11156" s="73" t="s">
        <v>12729</v>
      </c>
      <c r="F11156" s="386" t="s">
        <v>12730</v>
      </c>
      <c r="G11156" s="73" t="s">
        <v>12573</v>
      </c>
      <c r="H11156" s="169"/>
      <c r="I11156" s="287"/>
      <c r="J11156" s="234" t="s">
        <v>13036</v>
      </c>
      <c r="K11156" s="234" t="s">
        <v>13037</v>
      </c>
      <c r="L11156" s="21"/>
      <c r="M11156" s="21"/>
      <c r="N11156" s="21"/>
      <c r="O11156" s="23"/>
    </row>
    <row r="11157" ht="15.75" customHeight="1">
      <c r="B11157" s="192" t="s">
        <v>7852</v>
      </c>
      <c r="C11157" s="351">
        <v>947.0</v>
      </c>
      <c r="D11157" s="130">
        <v>45896.0</v>
      </c>
      <c r="E11157" s="73" t="s">
        <v>13038</v>
      </c>
      <c r="F11157" s="386" t="s">
        <v>12902</v>
      </c>
      <c r="G11157" s="73" t="s">
        <v>12573</v>
      </c>
      <c r="H11157" s="169"/>
      <c r="I11157" s="287"/>
      <c r="J11157" s="21"/>
      <c r="K11157" s="21"/>
      <c r="L11157" s="21"/>
      <c r="M11157" s="21"/>
      <c r="N11157" s="21"/>
      <c r="O11157" s="23"/>
    </row>
    <row r="11158" ht="15.75" customHeight="1">
      <c r="B11158" s="192" t="s">
        <v>7852</v>
      </c>
      <c r="C11158" s="351">
        <v>948.0</v>
      </c>
      <c r="D11158" s="130">
        <v>45896.0</v>
      </c>
      <c r="E11158" s="73" t="s">
        <v>3638</v>
      </c>
      <c r="F11158" s="386" t="s">
        <v>13039</v>
      </c>
      <c r="G11158" s="73" t="s">
        <v>12573</v>
      </c>
      <c r="H11158" s="169"/>
      <c r="I11158" s="287"/>
      <c r="J11158" s="21"/>
      <c r="K11158" s="21"/>
      <c r="L11158" s="21"/>
      <c r="M11158" s="21"/>
      <c r="N11158" s="21"/>
      <c r="O11158" s="23"/>
    </row>
    <row r="11159" ht="15.75" customHeight="1">
      <c r="B11159" s="192" t="s">
        <v>7852</v>
      </c>
      <c r="C11159" s="351">
        <v>949.0</v>
      </c>
      <c r="D11159" s="130">
        <v>45896.0</v>
      </c>
      <c r="E11159" s="73" t="s">
        <v>13040</v>
      </c>
      <c r="F11159" s="386" t="s">
        <v>13041</v>
      </c>
      <c r="G11159" s="73" t="s">
        <v>12573</v>
      </c>
      <c r="H11159" s="169"/>
      <c r="I11159" s="287"/>
      <c r="J11159" s="21"/>
      <c r="K11159" s="21"/>
      <c r="L11159" s="21"/>
      <c r="M11159" s="21"/>
      <c r="N11159" s="21"/>
      <c r="O11159" s="23"/>
    </row>
    <row r="11160" ht="15.75" customHeight="1">
      <c r="B11160" s="192" t="s">
        <v>7852</v>
      </c>
      <c r="C11160" s="351">
        <v>950.0</v>
      </c>
      <c r="D11160" s="130">
        <v>45896.0</v>
      </c>
      <c r="E11160" s="73" t="s">
        <v>12911</v>
      </c>
      <c r="F11160" s="386" t="s">
        <v>13042</v>
      </c>
      <c r="G11160" s="73" t="s">
        <v>12573</v>
      </c>
      <c r="H11160" s="169"/>
      <c r="I11160" s="287"/>
      <c r="J11160" s="21"/>
      <c r="K11160" s="21"/>
      <c r="L11160" s="21"/>
      <c r="M11160" s="21"/>
      <c r="N11160" s="21"/>
      <c r="O11160" s="23"/>
    </row>
    <row r="11161" ht="15.75" customHeight="1">
      <c r="B11161" s="192" t="s">
        <v>7852</v>
      </c>
      <c r="C11161" s="351">
        <v>951.0</v>
      </c>
      <c r="D11161" s="130">
        <v>45896.0</v>
      </c>
      <c r="E11161" s="73" t="s">
        <v>13043</v>
      </c>
      <c r="F11161" s="386" t="s">
        <v>13044</v>
      </c>
      <c r="G11161" s="73" t="s">
        <v>12573</v>
      </c>
      <c r="H11161" s="169"/>
      <c r="I11161" s="287"/>
      <c r="J11161" s="21"/>
      <c r="K11161" s="21"/>
      <c r="L11161" s="21"/>
      <c r="M11161" s="21"/>
      <c r="N11161" s="21"/>
      <c r="O11161" s="23"/>
    </row>
    <row r="11162" ht="15.75" customHeight="1">
      <c r="B11162" s="192" t="s">
        <v>7852</v>
      </c>
      <c r="C11162" s="351">
        <v>952.0</v>
      </c>
      <c r="D11162" s="130">
        <v>45896.0</v>
      </c>
      <c r="E11162" s="73" t="s">
        <v>11458</v>
      </c>
      <c r="F11162" s="386" t="s">
        <v>12185</v>
      </c>
      <c r="G11162" s="73" t="s">
        <v>12573</v>
      </c>
      <c r="H11162" s="268"/>
      <c r="I11162" s="287"/>
      <c r="J11162" s="21"/>
      <c r="K11162" s="21"/>
      <c r="L11162" s="21"/>
      <c r="M11162" s="21"/>
      <c r="N11162" s="21"/>
      <c r="O11162" s="23"/>
    </row>
    <row r="11163" ht="15.75" customHeight="1">
      <c r="B11163" s="192" t="s">
        <v>7852</v>
      </c>
      <c r="C11163" s="351">
        <v>953.0</v>
      </c>
      <c r="D11163" s="130">
        <v>45896.0</v>
      </c>
      <c r="E11163" s="73" t="s">
        <v>12674</v>
      </c>
      <c r="F11163" s="386" t="s">
        <v>13045</v>
      </c>
      <c r="G11163" s="73" t="s">
        <v>12573</v>
      </c>
      <c r="H11163" s="268"/>
      <c r="I11163" s="287"/>
      <c r="J11163" s="21"/>
      <c r="K11163" s="21"/>
      <c r="L11163" s="21"/>
      <c r="M11163" s="21"/>
      <c r="N11163" s="21"/>
      <c r="O11163" s="23"/>
    </row>
    <row r="11164" ht="15.75" customHeight="1">
      <c r="B11164" s="192" t="s">
        <v>7852</v>
      </c>
      <c r="C11164" s="351">
        <v>954.0</v>
      </c>
      <c r="D11164" s="130">
        <v>45896.0</v>
      </c>
      <c r="E11164" s="73" t="s">
        <v>13046</v>
      </c>
      <c r="F11164" s="386" t="s">
        <v>8640</v>
      </c>
      <c r="G11164" s="73" t="s">
        <v>12573</v>
      </c>
      <c r="H11164" s="294"/>
      <c r="I11164" s="287"/>
      <c r="J11164" s="21"/>
      <c r="K11164" s="21"/>
      <c r="L11164" s="21"/>
      <c r="M11164" s="21"/>
      <c r="N11164" s="21"/>
      <c r="O11164" s="23"/>
    </row>
    <row r="11165" ht="15.75" customHeight="1">
      <c r="B11165" s="192" t="s">
        <v>7852</v>
      </c>
      <c r="C11165" s="351">
        <v>955.0</v>
      </c>
      <c r="D11165" s="130">
        <v>45896.0</v>
      </c>
      <c r="E11165" s="73" t="s">
        <v>7216</v>
      </c>
      <c r="F11165" s="386" t="s">
        <v>13047</v>
      </c>
      <c r="G11165" s="73" t="s">
        <v>12573</v>
      </c>
      <c r="H11165" s="268"/>
      <c r="I11165" s="287"/>
      <c r="J11165" s="297"/>
      <c r="K11165" s="297"/>
      <c r="L11165" s="297"/>
      <c r="M11165" s="297"/>
      <c r="N11165" s="297"/>
      <c r="O11165" s="54"/>
    </row>
    <row r="11166" ht="15.75" customHeight="1">
      <c r="B11166" s="192" t="s">
        <v>7852</v>
      </c>
      <c r="C11166" s="351">
        <v>956.0</v>
      </c>
      <c r="D11166" s="130">
        <v>45896.0</v>
      </c>
      <c r="E11166" s="73" t="s">
        <v>12872</v>
      </c>
      <c r="F11166" s="386" t="s">
        <v>13048</v>
      </c>
      <c r="G11166" s="73" t="s">
        <v>12573</v>
      </c>
      <c r="H11166" s="376"/>
      <c r="I11166" s="287"/>
      <c r="J11166" s="21"/>
      <c r="K11166" s="21"/>
      <c r="L11166" s="21"/>
      <c r="M11166" s="21"/>
      <c r="N11166" s="21"/>
      <c r="O11166" s="23"/>
    </row>
    <row r="11167" ht="15.75" customHeight="1">
      <c r="B11167" s="192" t="s">
        <v>7852</v>
      </c>
      <c r="C11167" s="351">
        <v>957.0</v>
      </c>
      <c r="D11167" s="130">
        <v>45896.0</v>
      </c>
      <c r="E11167" s="73" t="s">
        <v>13049</v>
      </c>
      <c r="F11167" s="386" t="s">
        <v>12752</v>
      </c>
      <c r="G11167" s="73" t="s">
        <v>12573</v>
      </c>
      <c r="H11167" s="169"/>
      <c r="I11167" s="287"/>
      <c r="J11167" s="21"/>
      <c r="K11167" s="21"/>
      <c r="L11167" s="21"/>
      <c r="M11167" s="21"/>
      <c r="N11167" s="21"/>
      <c r="O11167" s="23"/>
    </row>
    <row r="11168" ht="15.75" customHeight="1">
      <c r="B11168" s="192" t="s">
        <v>7852</v>
      </c>
      <c r="C11168" s="351">
        <v>958.0</v>
      </c>
      <c r="D11168" s="130">
        <v>45896.0</v>
      </c>
      <c r="E11168" s="73" t="s">
        <v>12840</v>
      </c>
      <c r="F11168" s="386" t="s">
        <v>12841</v>
      </c>
      <c r="G11168" s="73" t="s">
        <v>12573</v>
      </c>
      <c r="H11168" s="376"/>
      <c r="I11168" s="287"/>
      <c r="J11168" s="21"/>
      <c r="K11168" s="21"/>
      <c r="L11168" s="21"/>
      <c r="M11168" s="21"/>
      <c r="N11168" s="21"/>
      <c r="O11168" s="23"/>
    </row>
    <row r="11169" ht="15.75" customHeight="1">
      <c r="B11169" s="192" t="s">
        <v>7852</v>
      </c>
      <c r="C11169" s="351">
        <v>959.0</v>
      </c>
      <c r="D11169" s="130">
        <v>45896.0</v>
      </c>
      <c r="E11169" s="73" t="s">
        <v>11928</v>
      </c>
      <c r="F11169" s="386" t="s">
        <v>12819</v>
      </c>
      <c r="G11169" s="73" t="s">
        <v>12573</v>
      </c>
      <c r="H11169" s="169"/>
      <c r="I11169" s="287"/>
      <c r="J11169" s="21"/>
      <c r="K11169" s="21"/>
      <c r="L11169" s="21"/>
      <c r="M11169" s="21"/>
      <c r="N11169" s="21"/>
      <c r="O11169" s="23"/>
    </row>
    <row r="11170" ht="15.75" customHeight="1">
      <c r="B11170" s="192" t="s">
        <v>7852</v>
      </c>
      <c r="C11170" s="351">
        <v>960.0</v>
      </c>
      <c r="D11170" s="130">
        <v>45896.0</v>
      </c>
      <c r="E11170" s="73" t="s">
        <v>3022</v>
      </c>
      <c r="F11170" s="386" t="s">
        <v>12818</v>
      </c>
      <c r="G11170" s="73" t="s">
        <v>12573</v>
      </c>
      <c r="H11170" s="376"/>
      <c r="I11170" s="287"/>
      <c r="J11170" s="21"/>
      <c r="K11170" s="21"/>
      <c r="L11170" s="21"/>
      <c r="M11170" s="21"/>
      <c r="N11170" s="21"/>
      <c r="O11170" s="23"/>
    </row>
    <row r="11171" ht="15.75" customHeight="1">
      <c r="B11171" s="192" t="s">
        <v>7852</v>
      </c>
      <c r="C11171" s="351">
        <v>961.0</v>
      </c>
      <c r="D11171" s="130">
        <v>45896.0</v>
      </c>
      <c r="E11171" s="73" t="s">
        <v>13050</v>
      </c>
      <c r="F11171" s="386" t="s">
        <v>13051</v>
      </c>
      <c r="G11171" s="73" t="s">
        <v>12573</v>
      </c>
      <c r="H11171" s="169"/>
      <c r="I11171" s="287"/>
      <c r="J11171" s="21"/>
      <c r="K11171" s="21"/>
      <c r="L11171" s="21"/>
      <c r="M11171" s="21"/>
      <c r="N11171" s="21"/>
      <c r="O11171" s="23"/>
    </row>
    <row r="11172" ht="15.75" customHeight="1">
      <c r="B11172" s="192" t="s">
        <v>7852</v>
      </c>
      <c r="C11172" s="351">
        <v>962.0</v>
      </c>
      <c r="D11172" s="130">
        <v>45896.0</v>
      </c>
      <c r="E11172" s="73" t="s">
        <v>13052</v>
      </c>
      <c r="F11172" s="386" t="s">
        <v>13053</v>
      </c>
      <c r="G11172" s="73" t="s">
        <v>12573</v>
      </c>
      <c r="H11172" s="169"/>
      <c r="I11172" s="287"/>
      <c r="J11172" s="21"/>
      <c r="K11172" s="21"/>
      <c r="L11172" s="21"/>
      <c r="M11172" s="21"/>
      <c r="N11172" s="21"/>
      <c r="O11172" s="23"/>
    </row>
    <row r="11173" ht="15.75" customHeight="1">
      <c r="B11173" s="442"/>
      <c r="C11173" s="351">
        <v>963.0</v>
      </c>
      <c r="D11173" s="130">
        <v>45896.0</v>
      </c>
      <c r="E11173" s="416" t="s">
        <v>12729</v>
      </c>
      <c r="F11173" s="386" t="s">
        <v>12730</v>
      </c>
      <c r="G11173" s="73" t="s">
        <v>12573</v>
      </c>
      <c r="H11173" s="417" t="s">
        <v>13054</v>
      </c>
      <c r="I11173" s="287"/>
      <c r="J11173" s="21"/>
      <c r="K11173" s="21"/>
      <c r="L11173" s="21"/>
      <c r="M11173" s="21"/>
      <c r="N11173" s="21"/>
      <c r="O11173" s="23"/>
    </row>
    <row r="11174" ht="15.75" customHeight="1">
      <c r="B11174" s="192" t="s">
        <v>7852</v>
      </c>
      <c r="C11174" s="351">
        <v>964.0</v>
      </c>
      <c r="D11174" s="130">
        <v>45896.0</v>
      </c>
      <c r="E11174" s="73" t="s">
        <v>13055</v>
      </c>
      <c r="F11174" s="386" t="s">
        <v>13056</v>
      </c>
      <c r="G11174" s="73" t="s">
        <v>12573</v>
      </c>
      <c r="H11174" s="347"/>
      <c r="I11174" s="287"/>
      <c r="J11174" s="21"/>
      <c r="K11174" s="21"/>
      <c r="L11174" s="21"/>
      <c r="M11174" s="21"/>
      <c r="N11174" s="21"/>
      <c r="O11174" s="23"/>
    </row>
    <row r="11175" ht="15.75" customHeight="1">
      <c r="B11175" s="192" t="s">
        <v>7852</v>
      </c>
      <c r="C11175" s="351">
        <v>965.0</v>
      </c>
      <c r="D11175" s="130">
        <v>45896.0</v>
      </c>
      <c r="E11175" s="73" t="s">
        <v>13057</v>
      </c>
      <c r="F11175" s="386" t="s">
        <v>7460</v>
      </c>
      <c r="G11175" s="73" t="s">
        <v>12573</v>
      </c>
      <c r="H11175" s="300"/>
      <c r="I11175" s="287"/>
      <c r="J11175" s="21"/>
      <c r="K11175" s="21"/>
      <c r="L11175" s="21"/>
      <c r="M11175" s="21"/>
      <c r="N11175" s="21"/>
      <c r="O11175" s="23"/>
    </row>
    <row r="11176" ht="15.75" customHeight="1">
      <c r="B11176" s="73"/>
      <c r="C11176" s="351">
        <v>966.0</v>
      </c>
      <c r="D11176" s="130">
        <v>45896.0</v>
      </c>
      <c r="E11176" s="416" t="s">
        <v>13038</v>
      </c>
      <c r="F11176" s="386" t="s">
        <v>12902</v>
      </c>
      <c r="G11176" s="73" t="s">
        <v>12573</v>
      </c>
      <c r="H11176" s="417" t="s">
        <v>13058</v>
      </c>
      <c r="I11176" s="287"/>
      <c r="J11176" s="21"/>
      <c r="K11176" s="21"/>
      <c r="L11176" s="21"/>
      <c r="M11176" s="21"/>
      <c r="N11176" s="21"/>
      <c r="O11176" s="23"/>
    </row>
    <row r="11177" ht="15.75" customHeight="1">
      <c r="B11177" s="192" t="s">
        <v>7852</v>
      </c>
      <c r="C11177" s="351">
        <v>967.0</v>
      </c>
      <c r="D11177" s="130">
        <v>45896.0</v>
      </c>
      <c r="E11177" s="73" t="s">
        <v>9600</v>
      </c>
      <c r="F11177" s="386" t="s">
        <v>12158</v>
      </c>
      <c r="G11177" s="73" t="s">
        <v>12573</v>
      </c>
      <c r="H11177" s="253"/>
      <c r="I11177" s="287"/>
      <c r="J11177" s="21"/>
      <c r="K11177" s="21"/>
      <c r="L11177" s="21"/>
      <c r="M11177" s="21"/>
      <c r="N11177" s="21"/>
      <c r="O11177" s="23"/>
    </row>
    <row r="11178" ht="15.75" customHeight="1">
      <c r="B11178" s="192" t="s">
        <v>7852</v>
      </c>
      <c r="C11178" s="351">
        <v>968.0</v>
      </c>
      <c r="D11178" s="130">
        <v>45896.0</v>
      </c>
      <c r="E11178" s="73" t="s">
        <v>13059</v>
      </c>
      <c r="F11178" s="386" t="s">
        <v>12297</v>
      </c>
      <c r="G11178" s="73" t="s">
        <v>12573</v>
      </c>
      <c r="H11178" s="253"/>
      <c r="I11178" s="287"/>
      <c r="J11178" s="21"/>
      <c r="K11178" s="21"/>
      <c r="L11178" s="21"/>
      <c r="M11178" s="21"/>
      <c r="N11178" s="21"/>
      <c r="O11178" s="23"/>
    </row>
    <row r="11179" ht="15.75" customHeight="1">
      <c r="B11179" s="192" t="s">
        <v>7852</v>
      </c>
      <c r="C11179" s="351">
        <v>969.0</v>
      </c>
      <c r="D11179" s="130">
        <v>45896.0</v>
      </c>
      <c r="E11179" s="73" t="s">
        <v>13060</v>
      </c>
      <c r="F11179" s="386" t="s">
        <v>12146</v>
      </c>
      <c r="G11179" s="73" t="s">
        <v>12573</v>
      </c>
      <c r="H11179" s="253"/>
      <c r="I11179" s="287"/>
      <c r="J11179" s="21"/>
      <c r="K11179" s="21"/>
      <c r="L11179" s="21"/>
      <c r="M11179" s="21"/>
      <c r="N11179" s="21"/>
      <c r="O11179" s="23"/>
    </row>
    <row r="11180" ht="15.75" customHeight="1">
      <c r="B11180" s="192" t="s">
        <v>7852</v>
      </c>
      <c r="C11180" s="351">
        <v>970.0</v>
      </c>
      <c r="D11180" s="130">
        <v>45897.0</v>
      </c>
      <c r="E11180" s="447" t="s">
        <v>12547</v>
      </c>
      <c r="F11180" s="386" t="s">
        <v>13061</v>
      </c>
      <c r="G11180" s="73" t="s">
        <v>2923</v>
      </c>
      <c r="H11180" s="268"/>
      <c r="I11180" s="287"/>
      <c r="J11180" s="21"/>
      <c r="K11180" s="21"/>
      <c r="L11180" s="21"/>
      <c r="M11180" s="21"/>
      <c r="N11180" s="21"/>
      <c r="O11180" s="23"/>
    </row>
    <row r="11181" ht="15.75" customHeight="1">
      <c r="B11181" s="192" t="s">
        <v>7852</v>
      </c>
      <c r="C11181" s="351">
        <v>971.0</v>
      </c>
      <c r="D11181" s="130">
        <v>45897.0</v>
      </c>
      <c r="E11181" s="448" t="s">
        <v>12383</v>
      </c>
      <c r="F11181" s="386" t="s">
        <v>13062</v>
      </c>
      <c r="G11181" s="73" t="s">
        <v>2923</v>
      </c>
      <c r="H11181" s="300"/>
      <c r="I11181" s="287"/>
      <c r="J11181" s="21"/>
      <c r="K11181" s="21"/>
      <c r="L11181" s="21"/>
      <c r="M11181" s="21"/>
      <c r="N11181" s="21"/>
      <c r="O11181" s="23"/>
    </row>
    <row r="11182" ht="15.75" customHeight="1">
      <c r="B11182" s="192" t="s">
        <v>7852</v>
      </c>
      <c r="C11182" s="351">
        <v>972.0</v>
      </c>
      <c r="D11182" s="130">
        <v>45897.0</v>
      </c>
      <c r="E11182" s="448" t="s">
        <v>13063</v>
      </c>
      <c r="F11182" s="386" t="s">
        <v>12095</v>
      </c>
      <c r="G11182" s="73" t="s">
        <v>2923</v>
      </c>
      <c r="H11182" s="169"/>
      <c r="I11182" s="287"/>
      <c r="J11182" s="21"/>
      <c r="K11182" s="21"/>
      <c r="L11182" s="21"/>
      <c r="M11182" s="21"/>
      <c r="N11182" s="21"/>
      <c r="O11182" s="23"/>
    </row>
    <row r="11183" ht="15.75" customHeight="1">
      <c r="B11183" s="192" t="s">
        <v>7852</v>
      </c>
      <c r="C11183" s="351">
        <v>973.0</v>
      </c>
      <c r="D11183" s="130">
        <v>45897.0</v>
      </c>
      <c r="E11183" s="448" t="s">
        <v>1942</v>
      </c>
      <c r="F11183" s="386" t="s">
        <v>11753</v>
      </c>
      <c r="G11183" s="73" t="s">
        <v>2923</v>
      </c>
      <c r="H11183" s="268"/>
      <c r="I11183" s="287"/>
      <c r="J11183" s="21"/>
      <c r="K11183" s="21"/>
      <c r="L11183" s="21"/>
      <c r="M11183" s="21"/>
      <c r="N11183" s="21"/>
      <c r="O11183" s="23"/>
    </row>
    <row r="11184" ht="15.75" customHeight="1">
      <c r="B11184" s="192" t="s">
        <v>7852</v>
      </c>
      <c r="C11184" s="351">
        <v>974.0</v>
      </c>
      <c r="D11184" s="130">
        <v>45897.0</v>
      </c>
      <c r="E11184" s="448" t="s">
        <v>12770</v>
      </c>
      <c r="F11184" s="386" t="s">
        <v>12771</v>
      </c>
      <c r="G11184" s="73" t="s">
        <v>2923</v>
      </c>
      <c r="H11184" s="268"/>
      <c r="I11184" s="287"/>
      <c r="J11184" s="21"/>
      <c r="K11184" s="21"/>
      <c r="L11184" s="21"/>
      <c r="M11184" s="21"/>
      <c r="N11184" s="21"/>
      <c r="O11184" s="23"/>
    </row>
    <row r="11185" ht="15.75" customHeight="1">
      <c r="B11185" s="192" t="s">
        <v>7852</v>
      </c>
      <c r="C11185" s="351">
        <v>975.0</v>
      </c>
      <c r="D11185" s="178">
        <v>45897.0</v>
      </c>
      <c r="E11185" s="451" t="s">
        <v>9590</v>
      </c>
      <c r="F11185" s="452" t="s">
        <v>13064</v>
      </c>
      <c r="G11185" s="73" t="s">
        <v>12992</v>
      </c>
      <c r="H11185" s="268"/>
      <c r="I11185" s="287"/>
      <c r="J11185" s="21"/>
      <c r="K11185" s="21"/>
      <c r="L11185" s="21"/>
      <c r="M11185" s="21"/>
      <c r="N11185" s="21"/>
      <c r="O11185" s="23"/>
    </row>
    <row r="11186" ht="15.75" customHeight="1">
      <c r="B11186" s="192" t="s">
        <v>7852</v>
      </c>
      <c r="C11186" s="351">
        <v>976.0</v>
      </c>
      <c r="D11186" s="178">
        <v>45897.0</v>
      </c>
      <c r="E11186" s="453" t="s">
        <v>10888</v>
      </c>
      <c r="F11186" s="454" t="s">
        <v>13065</v>
      </c>
      <c r="G11186" s="73" t="s">
        <v>12992</v>
      </c>
      <c r="H11186" s="268"/>
      <c r="I11186" s="287"/>
      <c r="J11186" s="21"/>
      <c r="K11186" s="21"/>
      <c r="L11186" s="21"/>
      <c r="M11186" s="21"/>
      <c r="N11186" s="21"/>
      <c r="O11186" s="23"/>
    </row>
    <row r="11187" ht="15.75" customHeight="1">
      <c r="B11187" s="192" t="s">
        <v>7852</v>
      </c>
      <c r="C11187" s="351">
        <v>977.0</v>
      </c>
      <c r="D11187" s="178">
        <v>45897.0</v>
      </c>
      <c r="E11187" s="455" t="s">
        <v>9461</v>
      </c>
      <c r="F11187" s="456" t="s">
        <v>13066</v>
      </c>
      <c r="G11187" s="73" t="s">
        <v>12992</v>
      </c>
      <c r="H11187" s="268"/>
      <c r="I11187" s="287"/>
      <c r="J11187" s="21"/>
      <c r="K11187" s="21"/>
      <c r="L11187" s="21"/>
      <c r="M11187" s="21"/>
      <c r="N11187" s="21"/>
      <c r="O11187" s="23"/>
    </row>
    <row r="11188" ht="15.75" customHeight="1">
      <c r="B11188" s="192" t="s">
        <v>7852</v>
      </c>
      <c r="C11188" s="351">
        <v>978.0</v>
      </c>
      <c r="D11188" s="178">
        <v>45897.0</v>
      </c>
      <c r="E11188" s="457" t="s">
        <v>7887</v>
      </c>
      <c r="F11188" s="458" t="s">
        <v>7888</v>
      </c>
      <c r="G11188" s="73" t="s">
        <v>12992</v>
      </c>
      <c r="H11188" s="169"/>
      <c r="I11188" s="287"/>
      <c r="J11188" s="21"/>
      <c r="K11188" s="21"/>
      <c r="L11188" s="21"/>
      <c r="M11188" s="21"/>
      <c r="N11188" s="21"/>
      <c r="O11188" s="23"/>
    </row>
    <row r="11189" ht="15.75" customHeight="1">
      <c r="B11189" s="192" t="s">
        <v>7852</v>
      </c>
      <c r="C11189" s="351">
        <v>979.0</v>
      </c>
      <c r="D11189" s="178">
        <v>45897.0</v>
      </c>
      <c r="E11189" s="455" t="s">
        <v>10455</v>
      </c>
      <c r="F11189" s="456" t="s">
        <v>10456</v>
      </c>
      <c r="G11189" s="73" t="s">
        <v>12992</v>
      </c>
      <c r="H11189" s="169"/>
      <c r="I11189" s="287"/>
      <c r="J11189" s="21"/>
      <c r="K11189" s="21"/>
      <c r="L11189" s="21"/>
      <c r="M11189" s="21"/>
      <c r="N11189" s="21"/>
      <c r="O11189" s="23"/>
    </row>
    <row r="11190" ht="15.75" customHeight="1">
      <c r="B11190" s="192" t="s">
        <v>7852</v>
      </c>
      <c r="C11190" s="351">
        <v>980.0</v>
      </c>
      <c r="D11190" s="178">
        <v>45897.0</v>
      </c>
      <c r="E11190" s="457" t="s">
        <v>10804</v>
      </c>
      <c r="F11190" s="458" t="s">
        <v>13067</v>
      </c>
      <c r="G11190" s="73" t="s">
        <v>12992</v>
      </c>
      <c r="H11190" s="169"/>
      <c r="I11190" s="287"/>
      <c r="J11190" s="297"/>
      <c r="K11190" s="297"/>
      <c r="L11190" s="297"/>
      <c r="M11190" s="297"/>
      <c r="N11190" s="297"/>
      <c r="O11190" s="54"/>
    </row>
    <row r="11191" ht="15.75" customHeight="1">
      <c r="B11191" s="192" t="s">
        <v>7852</v>
      </c>
      <c r="C11191" s="351">
        <v>981.0</v>
      </c>
      <c r="D11191" s="178">
        <v>45897.0</v>
      </c>
      <c r="E11191" s="459" t="s">
        <v>2925</v>
      </c>
      <c r="F11191" s="459" t="s">
        <v>13068</v>
      </c>
      <c r="G11191" s="73" t="s">
        <v>12992</v>
      </c>
      <c r="H11191" s="377"/>
      <c r="I11191" s="287"/>
      <c r="J11191" s="21"/>
      <c r="K11191" s="21"/>
      <c r="L11191" s="21"/>
      <c r="M11191" s="21"/>
      <c r="N11191" s="21"/>
      <c r="O11191" s="23"/>
    </row>
    <row r="11192" ht="15.75" customHeight="1">
      <c r="B11192" s="192" t="s">
        <v>7852</v>
      </c>
      <c r="C11192" s="351">
        <v>982.0</v>
      </c>
      <c r="D11192" s="178">
        <v>45897.0</v>
      </c>
      <c r="E11192" s="455" t="s">
        <v>4164</v>
      </c>
      <c r="F11192" s="455" t="s">
        <v>4165</v>
      </c>
      <c r="G11192" s="73" t="s">
        <v>12992</v>
      </c>
      <c r="H11192" s="169"/>
      <c r="I11192" s="287"/>
      <c r="J11192" s="21"/>
      <c r="K11192" s="21"/>
      <c r="L11192" s="21"/>
      <c r="M11192" s="21"/>
      <c r="N11192" s="21"/>
      <c r="O11192" s="23"/>
    </row>
    <row r="11193" ht="15.75" customHeight="1">
      <c r="B11193" s="192" t="s">
        <v>7852</v>
      </c>
      <c r="C11193" s="351">
        <v>983.0</v>
      </c>
      <c r="D11193" s="178">
        <v>45897.0</v>
      </c>
      <c r="E11193" s="455" t="s">
        <v>8990</v>
      </c>
      <c r="F11193" s="455" t="s">
        <v>8474</v>
      </c>
      <c r="G11193" s="73" t="s">
        <v>12992</v>
      </c>
      <c r="H11193" s="169"/>
      <c r="I11193" s="287"/>
      <c r="J11193" s="21"/>
      <c r="K11193" s="21"/>
      <c r="L11193" s="21"/>
      <c r="M11193" s="21"/>
      <c r="N11193" s="21"/>
      <c r="O11193" s="23"/>
    </row>
    <row r="11194" ht="15.75" customHeight="1">
      <c r="B11194" s="192" t="s">
        <v>7852</v>
      </c>
      <c r="C11194" s="351">
        <v>984.0</v>
      </c>
      <c r="D11194" s="130">
        <v>45897.0</v>
      </c>
      <c r="E11194" s="73" t="s">
        <v>6307</v>
      </c>
      <c r="F11194" s="386" t="s">
        <v>13069</v>
      </c>
      <c r="G11194" s="73" t="s">
        <v>12992</v>
      </c>
      <c r="H11194" s="169"/>
      <c r="I11194" s="431" t="s">
        <v>787</v>
      </c>
      <c r="J11194" s="285" t="s">
        <v>13070</v>
      </c>
      <c r="K11194" s="21"/>
      <c r="L11194" s="21"/>
      <c r="M11194" s="21"/>
      <c r="N11194" s="21"/>
      <c r="O11194" s="23"/>
    </row>
    <row r="11195" ht="15.75" customHeight="1">
      <c r="B11195" s="192" t="s">
        <v>7852</v>
      </c>
      <c r="C11195" s="351">
        <v>985.0</v>
      </c>
      <c r="D11195" s="130">
        <v>45897.0</v>
      </c>
      <c r="E11195" s="73" t="s">
        <v>11398</v>
      </c>
      <c r="F11195" s="386" t="s">
        <v>13071</v>
      </c>
      <c r="G11195" s="73" t="s">
        <v>12992</v>
      </c>
      <c r="H11195" s="169"/>
      <c r="I11195" s="460" t="s">
        <v>8067</v>
      </c>
      <c r="J11195" s="411" t="s">
        <v>8445</v>
      </c>
      <c r="K11195" s="21"/>
      <c r="L11195" s="21"/>
      <c r="M11195" s="21"/>
      <c r="N11195" s="21"/>
      <c r="O11195" s="23"/>
    </row>
    <row r="11196" ht="15.75" customHeight="1">
      <c r="B11196" s="192" t="s">
        <v>7852</v>
      </c>
      <c r="C11196" s="351">
        <v>986.0</v>
      </c>
      <c r="D11196" s="130">
        <v>45901.0</v>
      </c>
      <c r="E11196" s="447" t="s">
        <v>13072</v>
      </c>
      <c r="F11196" s="461" t="s">
        <v>13073</v>
      </c>
      <c r="G11196" s="73" t="s">
        <v>18</v>
      </c>
      <c r="H11196" s="169"/>
      <c r="I11196" s="431"/>
      <c r="J11196" s="285"/>
      <c r="K11196" s="21"/>
      <c r="L11196" s="21"/>
      <c r="M11196" s="21"/>
      <c r="N11196" s="21"/>
      <c r="O11196" s="23"/>
    </row>
    <row r="11197" ht="15.75" customHeight="1">
      <c r="B11197" s="192" t="s">
        <v>7852</v>
      </c>
      <c r="C11197" s="351">
        <v>987.0</v>
      </c>
      <c r="D11197" s="130">
        <v>45901.0</v>
      </c>
      <c r="E11197" s="448" t="s">
        <v>13074</v>
      </c>
      <c r="F11197" s="462" t="s">
        <v>13075</v>
      </c>
      <c r="G11197" s="73" t="s">
        <v>18</v>
      </c>
      <c r="H11197" s="169"/>
      <c r="I11197" s="431"/>
      <c r="J11197" s="285"/>
      <c r="K11197" s="21"/>
      <c r="L11197" s="21"/>
      <c r="M11197" s="21"/>
      <c r="N11197" s="21"/>
      <c r="O11197" s="23"/>
    </row>
    <row r="11198" ht="15.75" customHeight="1">
      <c r="B11198" s="192" t="s">
        <v>7852</v>
      </c>
      <c r="C11198" s="351">
        <v>988.0</v>
      </c>
      <c r="D11198" s="130">
        <v>45901.0</v>
      </c>
      <c r="E11198" s="448" t="s">
        <v>4277</v>
      </c>
      <c r="F11198" s="462" t="s">
        <v>13076</v>
      </c>
      <c r="G11198" s="73" t="s">
        <v>18</v>
      </c>
      <c r="H11198" s="294"/>
      <c r="I11198" s="431"/>
      <c r="J11198" s="285"/>
      <c r="K11198" s="21"/>
      <c r="L11198" s="21"/>
      <c r="M11198" s="21"/>
      <c r="N11198" s="21"/>
      <c r="O11198" s="23"/>
    </row>
    <row r="11199" ht="15.75" customHeight="1">
      <c r="B11199" s="192" t="s">
        <v>7852</v>
      </c>
      <c r="C11199" s="351">
        <v>989.0</v>
      </c>
      <c r="D11199" s="130">
        <v>45901.0</v>
      </c>
      <c r="E11199" s="448" t="s">
        <v>13077</v>
      </c>
      <c r="F11199" s="462" t="s">
        <v>13078</v>
      </c>
      <c r="G11199" s="73" t="s">
        <v>18</v>
      </c>
      <c r="H11199" s="294"/>
      <c r="I11199" s="431"/>
      <c r="J11199" s="285"/>
      <c r="K11199" s="21"/>
      <c r="L11199" s="21"/>
      <c r="M11199" s="21"/>
      <c r="N11199" s="21"/>
      <c r="O11199" s="23"/>
    </row>
    <row r="11200" ht="15.75" customHeight="1">
      <c r="B11200" s="192" t="s">
        <v>7852</v>
      </c>
      <c r="C11200" s="351">
        <v>990.0</v>
      </c>
      <c r="D11200" s="130">
        <v>45901.0</v>
      </c>
      <c r="E11200" s="448" t="s">
        <v>13079</v>
      </c>
      <c r="F11200" s="462" t="s">
        <v>13080</v>
      </c>
      <c r="G11200" s="73" t="s">
        <v>18</v>
      </c>
      <c r="H11200" s="253"/>
      <c r="I11200" s="431"/>
      <c r="J11200" s="285"/>
      <c r="K11200" s="21"/>
      <c r="L11200" s="21"/>
      <c r="M11200" s="21"/>
      <c r="N11200" s="21"/>
      <c r="O11200" s="23"/>
    </row>
    <row r="11201" ht="15.75" customHeight="1">
      <c r="B11201" s="192" t="s">
        <v>7852</v>
      </c>
      <c r="C11201" s="351">
        <v>991.0</v>
      </c>
      <c r="D11201" s="130">
        <v>45901.0</v>
      </c>
      <c r="E11201" s="448" t="s">
        <v>13081</v>
      </c>
      <c r="F11201" s="463" t="s">
        <v>13082</v>
      </c>
      <c r="G11201" s="73" t="s">
        <v>18</v>
      </c>
      <c r="H11201" s="169"/>
      <c r="I11201" s="431"/>
      <c r="J11201" s="285"/>
      <c r="K11201" s="21"/>
      <c r="L11201" s="21"/>
      <c r="M11201" s="21"/>
      <c r="N11201" s="21"/>
      <c r="O11201" s="23"/>
    </row>
    <row r="11202" ht="15.75" customHeight="1">
      <c r="B11202" s="192" t="s">
        <v>7852</v>
      </c>
      <c r="C11202" s="351">
        <v>992.0</v>
      </c>
      <c r="D11202" s="130">
        <v>45901.0</v>
      </c>
      <c r="E11202" s="448" t="s">
        <v>9818</v>
      </c>
      <c r="F11202" s="463" t="s">
        <v>13083</v>
      </c>
      <c r="G11202" s="73" t="s">
        <v>18</v>
      </c>
      <c r="H11202" s="169" t="s">
        <v>4665</v>
      </c>
      <c r="I11202" s="431"/>
      <c r="J11202" s="285"/>
      <c r="K11202" s="21"/>
      <c r="L11202" s="21"/>
      <c r="M11202" s="21"/>
      <c r="N11202" s="21"/>
      <c r="O11202" s="23"/>
    </row>
    <row r="11203" ht="15.75" customHeight="1">
      <c r="B11203" s="192" t="s">
        <v>7852</v>
      </c>
      <c r="C11203" s="351">
        <v>993.0</v>
      </c>
      <c r="D11203" s="130">
        <v>45901.0</v>
      </c>
      <c r="E11203" s="448" t="s">
        <v>11131</v>
      </c>
      <c r="F11203" s="462" t="s">
        <v>12678</v>
      </c>
      <c r="G11203" s="73" t="s">
        <v>18</v>
      </c>
      <c r="H11203" s="169"/>
      <c r="I11203" s="431"/>
      <c r="J11203" s="285"/>
      <c r="K11203" s="21"/>
      <c r="L11203" s="21"/>
      <c r="M11203" s="21"/>
      <c r="N11203" s="21"/>
      <c r="O11203" s="23"/>
    </row>
    <row r="11204" ht="15.75" customHeight="1">
      <c r="B11204" s="192" t="s">
        <v>7852</v>
      </c>
      <c r="C11204" s="351">
        <v>994.0</v>
      </c>
      <c r="D11204" s="130">
        <v>45901.0</v>
      </c>
      <c r="E11204" s="448" t="s">
        <v>11186</v>
      </c>
      <c r="F11204" s="462" t="s">
        <v>11187</v>
      </c>
      <c r="G11204" s="73" t="s">
        <v>18</v>
      </c>
      <c r="H11204" s="169"/>
      <c r="I11204" s="431"/>
      <c r="J11204" s="285"/>
      <c r="K11204" s="21"/>
      <c r="L11204" s="21"/>
      <c r="M11204" s="21"/>
      <c r="N11204" s="21"/>
      <c r="O11204" s="23"/>
    </row>
    <row r="11205" ht="15.75" customHeight="1">
      <c r="B11205" s="192" t="s">
        <v>7852</v>
      </c>
      <c r="C11205" s="351">
        <v>995.0</v>
      </c>
      <c r="D11205" s="130">
        <v>45901.0</v>
      </c>
      <c r="E11205" s="464" t="s">
        <v>13084</v>
      </c>
      <c r="F11205" s="465" t="s">
        <v>13085</v>
      </c>
      <c r="G11205" s="73" t="s">
        <v>18</v>
      </c>
      <c r="H11205" s="169"/>
      <c r="I11205" s="431"/>
      <c r="J11205" s="285"/>
      <c r="K11205" s="21"/>
      <c r="L11205" s="21"/>
      <c r="M11205" s="21"/>
      <c r="N11205" s="21"/>
      <c r="O11205" s="23"/>
    </row>
    <row r="11206" ht="15.75" customHeight="1">
      <c r="B11206" s="192" t="s">
        <v>7852</v>
      </c>
      <c r="C11206" s="351">
        <v>996.0</v>
      </c>
      <c r="D11206" s="130">
        <v>45901.0</v>
      </c>
      <c r="E11206" s="405" t="s">
        <v>11976</v>
      </c>
      <c r="F11206" s="466" t="s">
        <v>11977</v>
      </c>
      <c r="G11206" s="73" t="s">
        <v>184</v>
      </c>
      <c r="H11206" s="169"/>
      <c r="I11206" s="431"/>
      <c r="J11206" s="285"/>
      <c r="K11206" s="21"/>
      <c r="L11206" s="21"/>
      <c r="M11206" s="21"/>
      <c r="N11206" s="21"/>
      <c r="O11206" s="23"/>
    </row>
    <row r="11207" ht="15.75" customHeight="1">
      <c r="B11207" s="192" t="s">
        <v>7852</v>
      </c>
      <c r="C11207" s="351">
        <v>997.0</v>
      </c>
      <c r="D11207" s="467">
        <v>45902.0</v>
      </c>
      <c r="E11207" s="468" t="s">
        <v>11441</v>
      </c>
      <c r="F11207" s="469" t="s">
        <v>11442</v>
      </c>
      <c r="G11207" s="289" t="s">
        <v>13086</v>
      </c>
      <c r="H11207" s="169"/>
      <c r="I11207" s="431"/>
      <c r="J11207" s="285"/>
      <c r="K11207" s="21"/>
      <c r="L11207" s="21"/>
      <c r="M11207" s="21"/>
      <c r="N11207" s="21"/>
      <c r="O11207" s="23"/>
    </row>
    <row r="11208" ht="15.75" customHeight="1">
      <c r="B11208" s="442"/>
      <c r="C11208" s="470">
        <v>998.0</v>
      </c>
      <c r="D11208" s="130">
        <v>45902.0</v>
      </c>
      <c r="E11208" s="451" t="s">
        <v>8649</v>
      </c>
      <c r="F11208" s="451" t="s">
        <v>8650</v>
      </c>
      <c r="G11208" s="73" t="s">
        <v>13086</v>
      </c>
      <c r="H11208" s="471" t="s">
        <v>13087</v>
      </c>
      <c r="I11208" s="431"/>
      <c r="J11208" s="285"/>
      <c r="K11208" s="21"/>
      <c r="L11208" s="21"/>
      <c r="M11208" s="21"/>
      <c r="N11208" s="21"/>
      <c r="O11208" s="23"/>
    </row>
    <row r="11209" ht="15.75" customHeight="1">
      <c r="B11209" s="192" t="s">
        <v>7852</v>
      </c>
      <c r="C11209" s="470">
        <v>999.0</v>
      </c>
      <c r="D11209" s="130">
        <v>45902.0</v>
      </c>
      <c r="E11209" s="472" t="s">
        <v>6728</v>
      </c>
      <c r="F11209" s="473" t="s">
        <v>7974</v>
      </c>
      <c r="G11209" s="73" t="s">
        <v>2253</v>
      </c>
      <c r="H11209" s="474" t="s">
        <v>8322</v>
      </c>
      <c r="I11209" s="431"/>
      <c r="J11209" s="285"/>
      <c r="K11209" s="21"/>
      <c r="L11209" s="21"/>
      <c r="M11209" s="21"/>
      <c r="N11209" s="21"/>
      <c r="O11209" s="23"/>
    </row>
    <row r="11210" ht="15.75" customHeight="1">
      <c r="B11210" s="192" t="s">
        <v>7852</v>
      </c>
      <c r="C11210" s="470">
        <v>1000.0</v>
      </c>
      <c r="D11210" s="130">
        <v>45902.0</v>
      </c>
      <c r="E11210" s="475" t="s">
        <v>9105</v>
      </c>
      <c r="F11210" s="476" t="s">
        <v>9559</v>
      </c>
      <c r="G11210" s="73" t="s">
        <v>2253</v>
      </c>
      <c r="H11210" s="474" t="s">
        <v>13088</v>
      </c>
      <c r="I11210" s="431"/>
      <c r="J11210" s="285"/>
      <c r="K11210" s="21"/>
      <c r="L11210" s="21"/>
      <c r="M11210" s="21"/>
      <c r="N11210" s="21"/>
      <c r="O11210" s="23"/>
    </row>
    <row r="11211" ht="15.75" customHeight="1">
      <c r="B11211" s="192" t="s">
        <v>7852</v>
      </c>
      <c r="C11211" s="470">
        <v>1001.0</v>
      </c>
      <c r="D11211" s="130">
        <v>45902.0</v>
      </c>
      <c r="E11211" s="475" t="s">
        <v>7575</v>
      </c>
      <c r="F11211" s="476" t="s">
        <v>7576</v>
      </c>
      <c r="G11211" s="73" t="s">
        <v>2253</v>
      </c>
      <c r="H11211" s="477" t="s">
        <v>13088</v>
      </c>
      <c r="I11211" s="431"/>
      <c r="J11211" s="285"/>
      <c r="K11211" s="21"/>
      <c r="L11211" s="21"/>
      <c r="M11211" s="21"/>
      <c r="N11211" s="21"/>
      <c r="O11211" s="23"/>
    </row>
    <row r="11212" ht="15.75" customHeight="1">
      <c r="B11212" s="192" t="s">
        <v>7852</v>
      </c>
      <c r="C11212" s="470">
        <v>1002.0</v>
      </c>
      <c r="D11212" s="130">
        <v>45902.0</v>
      </c>
      <c r="E11212" s="475" t="s">
        <v>10346</v>
      </c>
      <c r="F11212" s="476" t="s">
        <v>13089</v>
      </c>
      <c r="G11212" s="73" t="s">
        <v>2253</v>
      </c>
      <c r="H11212" s="474" t="s">
        <v>502</v>
      </c>
      <c r="I11212" s="431"/>
      <c r="J11212" s="285"/>
      <c r="K11212" s="21"/>
      <c r="L11212" s="21"/>
      <c r="M11212" s="21"/>
      <c r="N11212" s="21"/>
      <c r="O11212" s="23"/>
    </row>
    <row r="11213" ht="15.75" customHeight="1">
      <c r="B11213" s="192" t="s">
        <v>7852</v>
      </c>
      <c r="C11213" s="470">
        <v>1003.0</v>
      </c>
      <c r="D11213" s="130">
        <v>45902.0</v>
      </c>
      <c r="E11213" s="475" t="s">
        <v>11266</v>
      </c>
      <c r="F11213" s="476" t="s">
        <v>11318</v>
      </c>
      <c r="G11213" s="73" t="s">
        <v>2253</v>
      </c>
      <c r="H11213" s="474" t="s">
        <v>13088</v>
      </c>
      <c r="I11213" s="431"/>
      <c r="J11213" s="285"/>
      <c r="K11213" s="21"/>
      <c r="L11213" s="21"/>
      <c r="M11213" s="21"/>
      <c r="N11213" s="21"/>
      <c r="O11213" s="23"/>
    </row>
    <row r="11214" ht="15.75" customHeight="1">
      <c r="B11214" s="192" t="s">
        <v>7852</v>
      </c>
      <c r="C11214" s="470">
        <v>1004.0</v>
      </c>
      <c r="D11214" s="130">
        <v>45902.0</v>
      </c>
      <c r="E11214" s="472" t="s">
        <v>9284</v>
      </c>
      <c r="F11214" s="473" t="s">
        <v>11468</v>
      </c>
      <c r="G11214" s="73" t="s">
        <v>2253</v>
      </c>
      <c r="H11214" s="474" t="s">
        <v>13088</v>
      </c>
      <c r="I11214" s="431"/>
      <c r="J11214" s="285"/>
      <c r="K11214" s="21"/>
      <c r="L11214" s="21"/>
      <c r="M11214" s="21"/>
      <c r="N11214" s="21"/>
      <c r="O11214" s="23"/>
    </row>
    <row r="11215" ht="15.75" customHeight="1">
      <c r="B11215" s="192" t="s">
        <v>7852</v>
      </c>
      <c r="C11215" s="470">
        <v>1005.0</v>
      </c>
      <c r="D11215" s="130">
        <v>45902.0</v>
      </c>
      <c r="E11215" s="472" t="s">
        <v>10846</v>
      </c>
      <c r="F11215" s="473" t="s">
        <v>11820</v>
      </c>
      <c r="G11215" s="73" t="s">
        <v>2253</v>
      </c>
      <c r="H11215" s="474" t="s">
        <v>8322</v>
      </c>
      <c r="I11215" s="431"/>
      <c r="J11215" s="285"/>
      <c r="K11215" s="21"/>
      <c r="L11215" s="21"/>
      <c r="M11215" s="21"/>
      <c r="N11215" s="21"/>
      <c r="O11215" s="23"/>
    </row>
    <row r="11216" ht="15.75" customHeight="1">
      <c r="B11216" s="442"/>
      <c r="C11216" s="470">
        <v>1006.0</v>
      </c>
      <c r="D11216" s="178">
        <v>45902.0</v>
      </c>
      <c r="E11216" s="478" t="s">
        <v>9149</v>
      </c>
      <c r="F11216" s="476" t="s">
        <v>10862</v>
      </c>
      <c r="G11216" s="73" t="s">
        <v>2253</v>
      </c>
      <c r="H11216" s="474" t="s">
        <v>12256</v>
      </c>
      <c r="I11216" s="431"/>
      <c r="J11216" s="285"/>
      <c r="K11216" s="21"/>
      <c r="L11216" s="21"/>
      <c r="M11216" s="21"/>
      <c r="N11216" s="21"/>
      <c r="O11216" s="23"/>
    </row>
    <row r="11217" ht="15.75" customHeight="1">
      <c r="B11217" s="192" t="s">
        <v>7852</v>
      </c>
      <c r="C11217" s="470">
        <v>1007.0</v>
      </c>
      <c r="D11217" s="130">
        <v>45902.0</v>
      </c>
      <c r="E11217" s="472" t="s">
        <v>3187</v>
      </c>
      <c r="F11217" s="473" t="s">
        <v>9042</v>
      </c>
      <c r="G11217" s="73" t="s">
        <v>2253</v>
      </c>
      <c r="H11217" s="474" t="s">
        <v>13090</v>
      </c>
      <c r="I11217" s="431"/>
      <c r="J11217" s="285"/>
      <c r="K11217" s="297"/>
      <c r="L11217" s="297"/>
      <c r="M11217" s="297"/>
      <c r="N11217" s="297"/>
      <c r="O11217" s="54"/>
    </row>
    <row r="11218" ht="15.75" customHeight="1">
      <c r="B11218" s="192" t="s">
        <v>7852</v>
      </c>
      <c r="C11218" s="470">
        <v>1008.0</v>
      </c>
      <c r="D11218" s="130">
        <v>45902.0</v>
      </c>
      <c r="E11218" s="447" t="s">
        <v>10414</v>
      </c>
      <c r="F11218" s="479" t="s">
        <v>13091</v>
      </c>
      <c r="G11218" s="73" t="s">
        <v>8629</v>
      </c>
      <c r="H11218" s="474"/>
      <c r="I11218" s="431"/>
      <c r="J11218" s="285"/>
      <c r="K11218" s="21"/>
      <c r="L11218" s="21"/>
      <c r="M11218" s="21"/>
      <c r="N11218" s="21"/>
      <c r="O11218" s="23"/>
    </row>
    <row r="11219" ht="15.75" customHeight="1">
      <c r="B11219" s="192" t="s">
        <v>7852</v>
      </c>
      <c r="C11219" s="470">
        <v>1009.0</v>
      </c>
      <c r="D11219" s="130">
        <v>45902.0</v>
      </c>
      <c r="E11219" s="447" t="s">
        <v>11995</v>
      </c>
      <c r="F11219" s="479" t="s">
        <v>13092</v>
      </c>
      <c r="G11219" s="73" t="s">
        <v>8629</v>
      </c>
      <c r="H11219" s="474"/>
      <c r="I11219" s="431"/>
      <c r="J11219" s="285"/>
      <c r="K11219" s="21"/>
      <c r="L11219" s="21"/>
      <c r="M11219" s="21"/>
      <c r="N11219" s="21"/>
      <c r="O11219" s="23"/>
    </row>
    <row r="11220" ht="15.75" customHeight="1">
      <c r="B11220" s="192" t="s">
        <v>7852</v>
      </c>
      <c r="C11220" s="470">
        <v>1010.0</v>
      </c>
      <c r="D11220" s="130">
        <v>45902.0</v>
      </c>
      <c r="E11220" s="447" t="s">
        <v>10626</v>
      </c>
      <c r="F11220" s="479" t="s">
        <v>13093</v>
      </c>
      <c r="G11220" s="73" t="s">
        <v>8629</v>
      </c>
      <c r="H11220" s="480"/>
      <c r="I11220" s="431"/>
      <c r="J11220" s="285"/>
      <c r="K11220" s="21"/>
      <c r="L11220" s="21"/>
      <c r="M11220" s="21"/>
      <c r="N11220" s="21"/>
      <c r="O11220" s="23"/>
    </row>
    <row r="11221" ht="15.75" customHeight="1">
      <c r="B11221" s="192" t="s">
        <v>7852</v>
      </c>
      <c r="C11221" s="351">
        <v>1011.0</v>
      </c>
      <c r="D11221" s="282">
        <v>45902.0</v>
      </c>
      <c r="E11221" s="481" t="s">
        <v>12267</v>
      </c>
      <c r="F11221" s="482" t="s">
        <v>13094</v>
      </c>
      <c r="G11221" s="281" t="s">
        <v>8629</v>
      </c>
      <c r="H11221" s="268"/>
      <c r="I11221" s="431"/>
      <c r="J11221" s="285"/>
      <c r="K11221" s="21"/>
      <c r="L11221" s="21"/>
      <c r="M11221" s="21"/>
      <c r="N11221" s="21"/>
      <c r="O11221" s="23"/>
    </row>
    <row r="11222" ht="15.75" customHeight="1">
      <c r="B11222" s="192" t="s">
        <v>7852</v>
      </c>
      <c r="C11222" s="351">
        <v>1012.0</v>
      </c>
      <c r="D11222" s="130">
        <v>45902.0</v>
      </c>
      <c r="E11222" s="448" t="s">
        <v>10369</v>
      </c>
      <c r="F11222" s="483" t="s">
        <v>13095</v>
      </c>
      <c r="G11222" s="73" t="s">
        <v>8629</v>
      </c>
      <c r="H11222" s="268"/>
      <c r="I11222" s="431"/>
      <c r="J11222" s="285"/>
      <c r="K11222" s="21"/>
      <c r="L11222" s="21"/>
      <c r="M11222" s="21"/>
      <c r="N11222" s="21"/>
      <c r="O11222" s="23"/>
    </row>
    <row r="11223" ht="15.75" customHeight="1">
      <c r="B11223" s="192" t="s">
        <v>7852</v>
      </c>
      <c r="C11223" s="351">
        <v>1013.0</v>
      </c>
      <c r="D11223" s="130">
        <v>45902.0</v>
      </c>
      <c r="E11223" s="73" t="s">
        <v>12978</v>
      </c>
      <c r="F11223" s="386" t="s">
        <v>12979</v>
      </c>
      <c r="G11223" s="73" t="s">
        <v>12573</v>
      </c>
      <c r="H11223" s="268"/>
      <c r="I11223" s="431"/>
      <c r="J11223" s="285"/>
      <c r="K11223" s="21"/>
      <c r="L11223" s="21"/>
      <c r="M11223" s="21"/>
      <c r="N11223" s="21"/>
      <c r="O11223" s="23"/>
    </row>
    <row r="11224" ht="15.75" customHeight="1">
      <c r="B11224" s="192" t="s">
        <v>7852</v>
      </c>
      <c r="C11224" s="351">
        <v>1014.0</v>
      </c>
      <c r="D11224" s="130">
        <v>45902.0</v>
      </c>
      <c r="E11224" s="73" t="s">
        <v>13096</v>
      </c>
      <c r="F11224" s="386" t="s">
        <v>12743</v>
      </c>
      <c r="G11224" s="73" t="s">
        <v>12573</v>
      </c>
      <c r="H11224" s="169"/>
      <c r="I11224" s="431"/>
      <c r="J11224" s="285"/>
      <c r="K11224" s="21"/>
      <c r="L11224" s="21"/>
      <c r="M11224" s="21"/>
      <c r="N11224" s="21"/>
      <c r="O11224" s="23"/>
    </row>
    <row r="11225" ht="15.75" customHeight="1">
      <c r="B11225" s="192" t="s">
        <v>7852</v>
      </c>
      <c r="C11225" s="351">
        <v>1015.0</v>
      </c>
      <c r="D11225" s="130">
        <v>45902.0</v>
      </c>
      <c r="E11225" s="73" t="s">
        <v>12990</v>
      </c>
      <c r="F11225" s="386" t="s">
        <v>12991</v>
      </c>
      <c r="G11225" s="73" t="s">
        <v>12573</v>
      </c>
      <c r="H11225" s="169"/>
      <c r="I11225" s="431"/>
      <c r="J11225" s="285"/>
      <c r="K11225" s="21"/>
      <c r="L11225" s="21"/>
      <c r="M11225" s="21"/>
      <c r="N11225" s="21"/>
      <c r="O11225" s="23"/>
    </row>
    <row r="11226" ht="15.75" customHeight="1">
      <c r="B11226" s="192" t="s">
        <v>7852</v>
      </c>
      <c r="C11226" s="351">
        <v>1016.0</v>
      </c>
      <c r="D11226" s="130">
        <v>45902.0</v>
      </c>
      <c r="E11226" s="73" t="s">
        <v>9790</v>
      </c>
      <c r="F11226" s="386" t="s">
        <v>13097</v>
      </c>
      <c r="G11226" s="73" t="s">
        <v>12573</v>
      </c>
      <c r="H11226" s="169"/>
      <c r="I11226" s="431"/>
      <c r="J11226" s="285"/>
      <c r="K11226" s="21"/>
      <c r="L11226" s="21"/>
      <c r="M11226" s="21"/>
      <c r="N11226" s="21"/>
      <c r="O11226" s="23"/>
    </row>
    <row r="11227" ht="15.75" customHeight="1">
      <c r="B11227" s="192" t="s">
        <v>7852</v>
      </c>
      <c r="C11227" s="351">
        <v>1017.0</v>
      </c>
      <c r="D11227" s="130">
        <v>45902.0</v>
      </c>
      <c r="E11227" s="73" t="s">
        <v>11738</v>
      </c>
      <c r="F11227" s="386" t="s">
        <v>13098</v>
      </c>
      <c r="G11227" s="73" t="s">
        <v>12573</v>
      </c>
      <c r="H11227" s="169"/>
      <c r="I11227" s="484" t="s">
        <v>13099</v>
      </c>
      <c r="J11227" s="285" t="s">
        <v>13100</v>
      </c>
      <c r="K11227" s="21"/>
      <c r="L11227" s="21"/>
      <c r="M11227" s="21"/>
      <c r="N11227" s="21"/>
      <c r="O11227" s="23"/>
    </row>
    <row r="11228" ht="15.75" customHeight="1">
      <c r="B11228" s="192" t="s">
        <v>7852</v>
      </c>
      <c r="C11228" s="351">
        <v>1018.0</v>
      </c>
      <c r="D11228" s="130">
        <v>45902.0</v>
      </c>
      <c r="E11228" s="73" t="s">
        <v>12834</v>
      </c>
      <c r="F11228" s="386" t="s">
        <v>13101</v>
      </c>
      <c r="G11228" s="73" t="s">
        <v>12573</v>
      </c>
      <c r="H11228" s="169"/>
      <c r="I11228" s="431"/>
      <c r="J11228" s="285"/>
      <c r="K11228" s="21"/>
      <c r="L11228" s="21"/>
      <c r="M11228" s="21"/>
      <c r="N11228" s="21"/>
      <c r="O11228" s="23"/>
    </row>
    <row r="11229" ht="15.75" customHeight="1">
      <c r="B11229" s="192" t="s">
        <v>7852</v>
      </c>
      <c r="C11229" s="351">
        <v>1019.0</v>
      </c>
      <c r="D11229" s="130">
        <v>45902.0</v>
      </c>
      <c r="E11229" s="73" t="s">
        <v>12775</v>
      </c>
      <c r="F11229" s="386" t="s">
        <v>12776</v>
      </c>
      <c r="G11229" s="73" t="s">
        <v>12573</v>
      </c>
      <c r="H11229" s="169"/>
      <c r="I11229" s="431"/>
      <c r="J11229" s="285"/>
      <c r="K11229" s="21"/>
      <c r="L11229" s="21"/>
      <c r="M11229" s="21"/>
      <c r="N11229" s="21"/>
      <c r="O11229" s="23"/>
    </row>
    <row r="11230" ht="15.75" customHeight="1">
      <c r="B11230" s="192" t="s">
        <v>7852</v>
      </c>
      <c r="C11230" s="351">
        <v>1020.0</v>
      </c>
      <c r="D11230" s="130">
        <v>45902.0</v>
      </c>
      <c r="E11230" s="73" t="s">
        <v>7758</v>
      </c>
      <c r="F11230" s="386" t="s">
        <v>7759</v>
      </c>
      <c r="G11230" s="73" t="s">
        <v>13102</v>
      </c>
      <c r="H11230" s="169"/>
      <c r="I11230" s="431"/>
      <c r="J11230" s="285"/>
      <c r="K11230" s="21"/>
      <c r="L11230" s="21"/>
      <c r="M11230" s="21"/>
      <c r="N11230" s="21"/>
      <c r="O11230" s="23"/>
    </row>
    <row r="11231" ht="15.75" customHeight="1">
      <c r="B11231" s="192" t="s">
        <v>7852</v>
      </c>
      <c r="C11231" s="351">
        <v>1021.0</v>
      </c>
      <c r="D11231" s="130">
        <v>45903.0</v>
      </c>
      <c r="E11231" s="73" t="s">
        <v>12990</v>
      </c>
      <c r="F11231" s="485" t="s">
        <v>12991</v>
      </c>
      <c r="G11231" s="73" t="s">
        <v>13103</v>
      </c>
      <c r="H11231" s="169"/>
      <c r="I11231" s="431"/>
      <c r="J11231" s="285"/>
      <c r="K11231" s="21"/>
      <c r="L11231" s="21"/>
      <c r="M11231" s="21"/>
      <c r="N11231" s="21"/>
      <c r="O11231" s="23"/>
    </row>
    <row r="11232" ht="15.75" customHeight="1">
      <c r="B11232" s="192" t="s">
        <v>7852</v>
      </c>
      <c r="C11232" s="351">
        <v>1022.0</v>
      </c>
      <c r="D11232" s="130">
        <v>45903.0</v>
      </c>
      <c r="E11232" s="73" t="s">
        <v>10904</v>
      </c>
      <c r="F11232" s="386" t="s">
        <v>11330</v>
      </c>
      <c r="G11232" s="73" t="s">
        <v>9373</v>
      </c>
      <c r="H11232" s="169"/>
      <c r="I11232" s="431"/>
      <c r="J11232" s="285"/>
      <c r="K11232" s="21"/>
      <c r="L11232" s="21"/>
      <c r="M11232" s="21"/>
      <c r="N11232" s="21"/>
      <c r="O11232" s="23"/>
    </row>
    <row r="11233" ht="15.75" customHeight="1">
      <c r="B11233" s="192" t="s">
        <v>7852</v>
      </c>
      <c r="C11233" s="351">
        <v>1023.0</v>
      </c>
      <c r="D11233" s="130">
        <v>45909.0</v>
      </c>
      <c r="E11233" s="486" t="s">
        <v>3609</v>
      </c>
      <c r="F11233" s="487" t="s">
        <v>9332</v>
      </c>
      <c r="G11233" s="73" t="s">
        <v>13086</v>
      </c>
      <c r="H11233" s="169"/>
      <c r="I11233" s="431"/>
      <c r="J11233" s="285"/>
      <c r="K11233" s="21"/>
      <c r="L11233" s="21"/>
      <c r="M11233" s="21"/>
      <c r="N11233" s="21"/>
      <c r="O11233" s="23"/>
    </row>
    <row r="11234" ht="15.75" customHeight="1">
      <c r="B11234" s="192" t="s">
        <v>7852</v>
      </c>
      <c r="C11234" s="351">
        <v>1024.0</v>
      </c>
      <c r="D11234" s="130">
        <v>45909.0</v>
      </c>
      <c r="E11234" s="73" t="s">
        <v>9539</v>
      </c>
      <c r="F11234" s="386" t="s">
        <v>9540</v>
      </c>
      <c r="G11234" s="73" t="s">
        <v>13086</v>
      </c>
      <c r="H11234" s="169"/>
      <c r="I11234" s="431"/>
      <c r="J11234" s="285"/>
      <c r="K11234" s="21"/>
      <c r="L11234" s="21"/>
      <c r="M11234" s="21"/>
      <c r="N11234" s="21"/>
      <c r="O11234" s="23"/>
    </row>
    <row r="11235" ht="15.75" customHeight="1">
      <c r="B11235" s="192" t="s">
        <v>7852</v>
      </c>
      <c r="C11235" s="351">
        <v>1025.0</v>
      </c>
      <c r="D11235" s="130">
        <v>45909.0</v>
      </c>
      <c r="E11235" s="73" t="s">
        <v>2265</v>
      </c>
      <c r="F11235" s="386" t="s">
        <v>3562</v>
      </c>
      <c r="G11235" s="73" t="s">
        <v>13086</v>
      </c>
      <c r="H11235" s="169"/>
      <c r="I11235" s="431"/>
      <c r="J11235" s="285"/>
      <c r="K11235" s="21"/>
      <c r="L11235" s="21"/>
      <c r="M11235" s="21"/>
      <c r="N11235" s="21"/>
      <c r="O11235" s="23"/>
    </row>
    <row r="11236" ht="15.75" customHeight="1">
      <c r="B11236" s="192" t="s">
        <v>7852</v>
      </c>
      <c r="C11236" s="351">
        <v>1026.0</v>
      </c>
      <c r="D11236" s="130">
        <v>45909.0</v>
      </c>
      <c r="E11236" s="73" t="s">
        <v>7273</v>
      </c>
      <c r="F11236" s="386" t="s">
        <v>10354</v>
      </c>
      <c r="G11236" s="73" t="s">
        <v>13086</v>
      </c>
      <c r="H11236" s="169"/>
      <c r="I11236" s="431"/>
      <c r="J11236" s="285"/>
      <c r="K11236" s="21"/>
      <c r="L11236" s="21"/>
      <c r="M11236" s="21"/>
      <c r="N11236" s="21"/>
      <c r="O11236" s="23"/>
    </row>
    <row r="11237" ht="15.75" customHeight="1">
      <c r="B11237" s="192" t="s">
        <v>7852</v>
      </c>
      <c r="C11237" s="351">
        <v>1027.0</v>
      </c>
      <c r="D11237" s="130">
        <v>45909.0</v>
      </c>
      <c r="E11237" s="73" t="s">
        <v>11101</v>
      </c>
      <c r="F11237" s="386" t="s">
        <v>11239</v>
      </c>
      <c r="G11237" s="73" t="s">
        <v>13086</v>
      </c>
      <c r="H11237" s="169"/>
      <c r="I11237" s="431"/>
      <c r="J11237" s="285"/>
      <c r="K11237" s="21"/>
      <c r="L11237" s="21"/>
      <c r="M11237" s="21"/>
      <c r="N11237" s="21"/>
      <c r="O11237" s="23"/>
    </row>
    <row r="11238" ht="15.75" customHeight="1">
      <c r="B11238" s="192" t="s">
        <v>7852</v>
      </c>
      <c r="C11238" s="351">
        <v>1028.0</v>
      </c>
      <c r="D11238" s="130">
        <v>45909.0</v>
      </c>
      <c r="E11238" s="73" t="s">
        <v>2594</v>
      </c>
      <c r="F11238" s="386" t="s">
        <v>11806</v>
      </c>
      <c r="G11238" s="73" t="s">
        <v>13086</v>
      </c>
      <c r="H11238" s="169"/>
      <c r="I11238" s="431"/>
      <c r="J11238" s="285"/>
      <c r="K11238" s="21"/>
      <c r="L11238" s="21"/>
      <c r="M11238" s="21"/>
      <c r="N11238" s="21"/>
      <c r="O11238" s="23"/>
    </row>
    <row r="11239" ht="15.75" customHeight="1">
      <c r="B11239" s="192" t="s">
        <v>7852</v>
      </c>
      <c r="C11239" s="351">
        <v>1029.0</v>
      </c>
      <c r="D11239" s="130">
        <v>45909.0</v>
      </c>
      <c r="E11239" s="73" t="s">
        <v>1800</v>
      </c>
      <c r="F11239" s="386" t="s">
        <v>8124</v>
      </c>
      <c r="G11239" s="73" t="s">
        <v>2253</v>
      </c>
      <c r="H11239" s="169" t="s">
        <v>502</v>
      </c>
      <c r="I11239" s="431"/>
      <c r="J11239" s="285"/>
      <c r="K11239" s="21"/>
      <c r="L11239" s="21"/>
      <c r="M11239" s="21"/>
      <c r="N11239" s="21"/>
      <c r="O11239" s="23"/>
    </row>
    <row r="11240" ht="15.75" customHeight="1">
      <c r="B11240" s="192" t="s">
        <v>7852</v>
      </c>
      <c r="C11240" s="351">
        <v>1030.0</v>
      </c>
      <c r="D11240" s="130">
        <v>45909.0</v>
      </c>
      <c r="E11240" s="73" t="s">
        <v>6869</v>
      </c>
      <c r="F11240" s="386" t="s">
        <v>6870</v>
      </c>
      <c r="G11240" s="73" t="s">
        <v>8629</v>
      </c>
      <c r="H11240" s="169"/>
      <c r="I11240" s="431"/>
      <c r="J11240" s="285"/>
      <c r="K11240" s="21"/>
      <c r="L11240" s="21"/>
      <c r="M11240" s="21"/>
      <c r="N11240" s="21"/>
      <c r="O11240" s="23"/>
    </row>
    <row r="11241" ht="15.75" customHeight="1">
      <c r="B11241" s="192" t="s">
        <v>7852</v>
      </c>
      <c r="C11241" s="351">
        <v>1031.0</v>
      </c>
      <c r="D11241" s="130">
        <v>45909.0</v>
      </c>
      <c r="E11241" s="73" t="s">
        <v>12088</v>
      </c>
      <c r="F11241" s="386" t="s">
        <v>12089</v>
      </c>
      <c r="G11241" s="73" t="s">
        <v>8629</v>
      </c>
      <c r="H11241" s="169"/>
      <c r="I11241" s="431"/>
      <c r="J11241" s="285"/>
      <c r="K11241" s="21"/>
      <c r="L11241" s="21"/>
      <c r="M11241" s="21"/>
      <c r="N11241" s="21"/>
      <c r="O11241" s="23"/>
    </row>
    <row r="11242" ht="15.75" customHeight="1">
      <c r="B11242" s="192" t="s">
        <v>7852</v>
      </c>
      <c r="C11242" s="351">
        <v>1032.0</v>
      </c>
      <c r="D11242" s="130">
        <v>45909.0</v>
      </c>
      <c r="E11242" s="73" t="s">
        <v>10433</v>
      </c>
      <c r="F11242" s="386" t="s">
        <v>10540</v>
      </c>
      <c r="G11242" s="73" t="s">
        <v>8629</v>
      </c>
      <c r="H11242" s="169"/>
      <c r="I11242" s="431"/>
      <c r="J11242" s="285"/>
      <c r="K11242" s="21"/>
      <c r="L11242" s="21"/>
      <c r="M11242" s="21"/>
      <c r="N11242" s="21"/>
      <c r="O11242" s="23"/>
    </row>
    <row r="11243" ht="15.75" customHeight="1">
      <c r="B11243" s="192" t="s">
        <v>7852</v>
      </c>
      <c r="C11243" s="351">
        <v>1033.0</v>
      </c>
      <c r="D11243" s="130">
        <v>45909.0</v>
      </c>
      <c r="E11243" s="73" t="s">
        <v>12808</v>
      </c>
      <c r="F11243" s="386" t="s">
        <v>12809</v>
      </c>
      <c r="G11243" s="73" t="s">
        <v>2923</v>
      </c>
      <c r="H11243" s="169"/>
      <c r="I11243" s="431"/>
      <c r="J11243" s="285"/>
      <c r="K11243" s="21"/>
      <c r="L11243" s="21"/>
      <c r="M11243" s="21"/>
      <c r="N11243" s="21"/>
      <c r="O11243" s="23"/>
    </row>
    <row r="11244" ht="15.75" customHeight="1">
      <c r="B11244" s="192" t="s">
        <v>7852</v>
      </c>
      <c r="C11244" s="351">
        <v>1034.0</v>
      </c>
      <c r="D11244" s="130">
        <v>45909.0</v>
      </c>
      <c r="E11244" s="73" t="s">
        <v>2739</v>
      </c>
      <c r="F11244" s="386" t="s">
        <v>11919</v>
      </c>
      <c r="G11244" s="73" t="s">
        <v>2923</v>
      </c>
      <c r="H11244" s="169"/>
      <c r="I11244" s="431"/>
      <c r="J11244" s="285"/>
      <c r="K11244" s="21"/>
      <c r="L11244" s="21"/>
      <c r="M11244" s="21"/>
      <c r="N11244" s="21"/>
      <c r="O11244" s="23"/>
    </row>
    <row r="11245" ht="15.75" customHeight="1">
      <c r="B11245" s="192" t="s">
        <v>7852</v>
      </c>
      <c r="C11245" s="351">
        <v>1035.0</v>
      </c>
      <c r="D11245" s="130">
        <v>45909.0</v>
      </c>
      <c r="E11245" s="73" t="s">
        <v>12022</v>
      </c>
      <c r="F11245" s="386" t="s">
        <v>12414</v>
      </c>
      <c r="G11245" s="73" t="s">
        <v>2923</v>
      </c>
      <c r="H11245" s="169"/>
      <c r="I11245" s="431"/>
      <c r="J11245" s="285"/>
      <c r="K11245" s="21"/>
      <c r="L11245" s="21"/>
      <c r="M11245" s="21"/>
      <c r="N11245" s="21"/>
      <c r="O11245" s="23"/>
    </row>
    <row r="11246" ht="15.75" customHeight="1">
      <c r="B11246" s="192" t="s">
        <v>7852</v>
      </c>
      <c r="C11246" s="351">
        <v>1036.0</v>
      </c>
      <c r="D11246" s="130">
        <v>45909.0</v>
      </c>
      <c r="E11246" s="73" t="s">
        <v>12990</v>
      </c>
      <c r="F11246" s="386" t="s">
        <v>13029</v>
      </c>
      <c r="G11246" s="73" t="s">
        <v>2923</v>
      </c>
      <c r="H11246" s="169"/>
      <c r="I11246" s="431"/>
      <c r="J11246" s="285"/>
      <c r="K11246" s="21"/>
      <c r="L11246" s="21"/>
      <c r="M11246" s="21"/>
      <c r="N11246" s="21"/>
      <c r="O11246" s="23"/>
    </row>
    <row r="11247" ht="15.75" customHeight="1">
      <c r="B11247" s="192" t="s">
        <v>7852</v>
      </c>
      <c r="C11247" s="351">
        <v>1037.0</v>
      </c>
      <c r="D11247" s="130">
        <v>45909.0</v>
      </c>
      <c r="E11247" s="73" t="s">
        <v>8680</v>
      </c>
      <c r="F11247" s="386" t="s">
        <v>8797</v>
      </c>
      <c r="G11247" s="73" t="s">
        <v>18</v>
      </c>
      <c r="H11247" s="169"/>
      <c r="I11247" s="488" t="s">
        <v>13104</v>
      </c>
      <c r="J11247" s="285"/>
      <c r="K11247" s="21"/>
      <c r="L11247" s="21"/>
      <c r="M11247" s="21"/>
      <c r="N11247" s="21"/>
      <c r="O11247" s="23"/>
    </row>
    <row r="11248" ht="15.75" customHeight="1">
      <c r="B11248" s="192" t="s">
        <v>7852</v>
      </c>
      <c r="C11248" s="351">
        <v>1038.0</v>
      </c>
      <c r="D11248" s="130">
        <v>45909.0</v>
      </c>
      <c r="E11248" s="73" t="s">
        <v>13105</v>
      </c>
      <c r="F11248" s="386" t="s">
        <v>13106</v>
      </c>
      <c r="G11248" s="73" t="s">
        <v>18</v>
      </c>
      <c r="H11248" s="169"/>
      <c r="I11248" s="488" t="s">
        <v>12527</v>
      </c>
      <c r="J11248" s="285"/>
      <c r="K11248" s="21"/>
      <c r="L11248" s="21"/>
      <c r="M11248" s="21"/>
      <c r="N11248" s="21"/>
      <c r="O11248" s="23"/>
    </row>
    <row r="11249" ht="15.75" customHeight="1">
      <c r="B11249" s="192" t="s">
        <v>7852</v>
      </c>
      <c r="C11249" s="351">
        <v>1039.0</v>
      </c>
      <c r="D11249" s="130">
        <v>45909.0</v>
      </c>
      <c r="E11249" s="73" t="s">
        <v>1962</v>
      </c>
      <c r="F11249" s="386" t="s">
        <v>13107</v>
      </c>
      <c r="G11249" s="73" t="s">
        <v>18</v>
      </c>
      <c r="H11249" s="169"/>
      <c r="I11249" s="488" t="s">
        <v>13108</v>
      </c>
      <c r="J11249" s="285"/>
      <c r="K11249" s="21"/>
      <c r="L11249" s="21"/>
      <c r="M11249" s="21"/>
      <c r="N11249" s="21"/>
      <c r="O11249" s="23"/>
    </row>
    <row r="11250" ht="15.75" customHeight="1">
      <c r="B11250" s="192" t="s">
        <v>7852</v>
      </c>
      <c r="C11250" s="351">
        <v>1040.0</v>
      </c>
      <c r="D11250" s="130">
        <v>45909.0</v>
      </c>
      <c r="E11250" s="73" t="s">
        <v>4130</v>
      </c>
      <c r="F11250" s="386" t="s">
        <v>13109</v>
      </c>
      <c r="G11250" s="73" t="s">
        <v>18</v>
      </c>
      <c r="H11250" s="169"/>
      <c r="I11250" s="488" t="s">
        <v>13110</v>
      </c>
      <c r="J11250" s="285"/>
      <c r="K11250" s="21"/>
      <c r="L11250" s="21"/>
      <c r="M11250" s="21"/>
      <c r="N11250" s="21"/>
      <c r="O11250" s="23"/>
    </row>
    <row r="11251" ht="15.75" customHeight="1">
      <c r="B11251" s="489" t="s">
        <v>13111</v>
      </c>
      <c r="C11251" s="351">
        <v>1041.0</v>
      </c>
      <c r="D11251" s="130">
        <v>45910.0</v>
      </c>
      <c r="E11251" s="73" t="s">
        <v>6446</v>
      </c>
      <c r="F11251" s="386" t="s">
        <v>13112</v>
      </c>
      <c r="G11251" s="73" t="s">
        <v>13113</v>
      </c>
      <c r="H11251" s="169"/>
      <c r="I11251" s="431"/>
      <c r="J11251" s="285"/>
      <c r="K11251" s="21"/>
      <c r="L11251" s="21"/>
      <c r="M11251" s="21"/>
      <c r="N11251" s="21"/>
      <c r="O11251" s="23"/>
    </row>
    <row r="11252" ht="15.75" customHeight="1">
      <c r="B11252" s="489" t="s">
        <v>7852</v>
      </c>
      <c r="C11252" s="351">
        <v>1042.0</v>
      </c>
      <c r="D11252" s="130">
        <v>45910.0</v>
      </c>
      <c r="E11252" s="73" t="s">
        <v>13114</v>
      </c>
      <c r="F11252" s="386" t="s">
        <v>13115</v>
      </c>
      <c r="G11252" s="73" t="s">
        <v>13116</v>
      </c>
      <c r="H11252" s="169"/>
      <c r="I11252" s="431"/>
      <c r="J11252" s="285"/>
      <c r="K11252" s="21"/>
      <c r="L11252" s="21"/>
      <c r="M11252" s="21"/>
      <c r="N11252" s="21"/>
      <c r="O11252" s="23"/>
    </row>
    <row r="11253" ht="15.75" customHeight="1">
      <c r="B11253" s="489" t="s">
        <v>7852</v>
      </c>
      <c r="C11253" s="351">
        <v>1043.0</v>
      </c>
      <c r="D11253" s="130">
        <v>45910.0</v>
      </c>
      <c r="E11253" s="73" t="s">
        <v>13117</v>
      </c>
      <c r="F11253" s="386" t="s">
        <v>13118</v>
      </c>
      <c r="G11253" s="73" t="s">
        <v>13119</v>
      </c>
      <c r="H11253" s="169"/>
      <c r="I11253" s="431"/>
      <c r="J11253" s="285"/>
      <c r="K11253" s="297"/>
      <c r="L11253" s="297"/>
      <c r="M11253" s="297"/>
      <c r="N11253" s="297"/>
      <c r="O11253" s="54"/>
    </row>
    <row r="11254" ht="15.75" customHeight="1">
      <c r="B11254" s="489" t="s">
        <v>7852</v>
      </c>
      <c r="C11254" s="351">
        <v>1044.0</v>
      </c>
      <c r="D11254" s="130">
        <v>45910.0</v>
      </c>
      <c r="E11254" s="73" t="s">
        <v>13120</v>
      </c>
      <c r="F11254" s="386" t="s">
        <v>13121</v>
      </c>
      <c r="G11254" s="73" t="s">
        <v>13122</v>
      </c>
      <c r="H11254" s="169"/>
      <c r="I11254" s="431"/>
      <c r="J11254" s="285"/>
      <c r="K11254" s="297"/>
      <c r="L11254" s="297"/>
      <c r="M11254" s="297"/>
      <c r="N11254" s="297"/>
      <c r="O11254" s="54"/>
    </row>
    <row r="11255" ht="15.75" customHeight="1">
      <c r="B11255" s="489" t="s">
        <v>7852</v>
      </c>
      <c r="C11255" s="351">
        <v>1045.0</v>
      </c>
      <c r="D11255" s="130">
        <v>45910.0</v>
      </c>
      <c r="E11255" s="73" t="s">
        <v>13123</v>
      </c>
      <c r="F11255" s="386" t="s">
        <v>13124</v>
      </c>
      <c r="G11255" s="73" t="s">
        <v>13125</v>
      </c>
      <c r="H11255" s="169"/>
      <c r="I11255" s="431"/>
      <c r="J11255" s="285"/>
      <c r="K11255" s="297"/>
      <c r="L11255" s="297"/>
      <c r="M11255" s="297"/>
      <c r="N11255" s="297"/>
      <c r="O11255" s="54"/>
    </row>
    <row r="11256" ht="15.75" customHeight="1">
      <c r="B11256" s="489" t="s">
        <v>7852</v>
      </c>
      <c r="C11256" s="351">
        <v>1046.0</v>
      </c>
      <c r="D11256" s="130">
        <v>45910.0</v>
      </c>
      <c r="E11256" s="73" t="s">
        <v>13126</v>
      </c>
      <c r="F11256" s="386" t="s">
        <v>13127</v>
      </c>
      <c r="G11256" s="73" t="s">
        <v>13128</v>
      </c>
      <c r="H11256" s="169"/>
      <c r="I11256" s="431"/>
      <c r="J11256" s="285"/>
      <c r="K11256" s="297"/>
      <c r="L11256" s="297"/>
      <c r="M11256" s="297"/>
      <c r="N11256" s="297"/>
      <c r="O11256" s="54"/>
    </row>
    <row r="11257" ht="15.75" customHeight="1">
      <c r="B11257" s="489" t="s">
        <v>7852</v>
      </c>
      <c r="C11257" s="351">
        <v>1047.0</v>
      </c>
      <c r="D11257" s="130">
        <v>45910.0</v>
      </c>
      <c r="E11257" s="73" t="s">
        <v>12970</v>
      </c>
      <c r="F11257" s="386" t="s">
        <v>13129</v>
      </c>
      <c r="G11257" s="73" t="s">
        <v>13130</v>
      </c>
      <c r="H11257" s="169"/>
      <c r="I11257" s="431"/>
      <c r="J11257" s="285"/>
      <c r="K11257" s="21"/>
      <c r="L11257" s="21"/>
      <c r="M11257" s="21"/>
      <c r="N11257" s="21"/>
      <c r="O11257" s="23"/>
    </row>
    <row r="11258" ht="15.75" customHeight="1">
      <c r="B11258" s="489" t="s">
        <v>7852</v>
      </c>
      <c r="C11258" s="351">
        <v>1048.0</v>
      </c>
      <c r="D11258" s="130">
        <v>45910.0</v>
      </c>
      <c r="E11258" s="73" t="s">
        <v>1841</v>
      </c>
      <c r="F11258" s="386" t="s">
        <v>13131</v>
      </c>
      <c r="G11258" s="73" t="s">
        <v>13132</v>
      </c>
      <c r="H11258" s="169"/>
      <c r="I11258" s="431"/>
      <c r="J11258" s="285"/>
      <c r="K11258" s="21"/>
      <c r="L11258" s="21"/>
      <c r="M11258" s="21"/>
      <c r="N11258" s="21"/>
      <c r="O11258" s="23"/>
    </row>
    <row r="11259" ht="15.75" customHeight="1">
      <c r="B11259" s="489" t="s">
        <v>7852</v>
      </c>
      <c r="C11259" s="351">
        <v>1049.0</v>
      </c>
      <c r="D11259" s="130">
        <v>45910.0</v>
      </c>
      <c r="E11259" s="73" t="s">
        <v>13133</v>
      </c>
      <c r="F11259" s="386" t="s">
        <v>13134</v>
      </c>
      <c r="G11259" s="73" t="s">
        <v>13135</v>
      </c>
      <c r="H11259" s="169"/>
      <c r="I11259" s="431"/>
      <c r="J11259" s="285"/>
      <c r="K11259" s="21"/>
      <c r="L11259" s="21"/>
      <c r="M11259" s="21"/>
      <c r="N11259" s="21"/>
      <c r="O11259" s="23"/>
    </row>
    <row r="11260" ht="15.75" customHeight="1">
      <c r="B11260" s="489" t="s">
        <v>7852</v>
      </c>
      <c r="C11260" s="351">
        <v>1050.0</v>
      </c>
      <c r="D11260" s="130">
        <v>45910.0</v>
      </c>
      <c r="E11260" s="73" t="s">
        <v>13136</v>
      </c>
      <c r="F11260" s="386" t="s">
        <v>13137</v>
      </c>
      <c r="G11260" s="73" t="s">
        <v>13138</v>
      </c>
      <c r="H11260" s="169"/>
      <c r="I11260" s="431"/>
      <c r="J11260" s="285"/>
      <c r="K11260" s="21"/>
      <c r="L11260" s="21"/>
      <c r="M11260" s="21"/>
      <c r="N11260" s="21"/>
      <c r="O11260" s="23"/>
    </row>
    <row r="11261" ht="15.75" customHeight="1">
      <c r="B11261" s="489" t="s">
        <v>7852</v>
      </c>
      <c r="C11261" s="351">
        <v>1051.0</v>
      </c>
      <c r="D11261" s="130">
        <v>45910.0</v>
      </c>
      <c r="E11261" s="73" t="s">
        <v>13139</v>
      </c>
      <c r="F11261" s="386" t="s">
        <v>13140</v>
      </c>
      <c r="G11261" s="73" t="s">
        <v>13141</v>
      </c>
      <c r="H11261" s="169"/>
      <c r="I11261" s="431"/>
      <c r="J11261" s="285"/>
      <c r="K11261" s="21"/>
      <c r="L11261" s="21"/>
      <c r="M11261" s="21"/>
      <c r="N11261" s="21"/>
      <c r="O11261" s="23"/>
    </row>
    <row r="11262" ht="15.75" customHeight="1">
      <c r="B11262" s="489" t="s">
        <v>7852</v>
      </c>
      <c r="C11262" s="351">
        <v>1052.0</v>
      </c>
      <c r="D11262" s="130">
        <v>45910.0</v>
      </c>
      <c r="E11262" s="73" t="s">
        <v>13142</v>
      </c>
      <c r="F11262" s="386" t="s">
        <v>13143</v>
      </c>
      <c r="G11262" s="73" t="s">
        <v>13144</v>
      </c>
      <c r="H11262" s="169"/>
      <c r="I11262" s="431"/>
      <c r="J11262" s="285"/>
      <c r="K11262" s="21"/>
      <c r="L11262" s="21"/>
      <c r="M11262" s="21"/>
      <c r="N11262" s="21"/>
      <c r="O11262" s="23"/>
    </row>
    <row r="11263" ht="15.75" customHeight="1">
      <c r="B11263" s="489" t="s">
        <v>7852</v>
      </c>
      <c r="C11263" s="351">
        <v>1053.0</v>
      </c>
      <c r="D11263" s="130">
        <v>45910.0</v>
      </c>
      <c r="E11263" s="73" t="s">
        <v>13145</v>
      </c>
      <c r="F11263" s="386" t="s">
        <v>13146</v>
      </c>
      <c r="G11263" s="73" t="s">
        <v>13147</v>
      </c>
      <c r="H11263" s="169"/>
      <c r="I11263" s="431"/>
      <c r="J11263" s="285"/>
      <c r="K11263" s="21"/>
      <c r="L11263" s="21"/>
      <c r="M11263" s="21"/>
      <c r="N11263" s="21"/>
      <c r="O11263" s="23"/>
    </row>
    <row r="11264" ht="15.75" customHeight="1">
      <c r="B11264" s="192" t="s">
        <v>7852</v>
      </c>
      <c r="C11264" s="351">
        <v>1054.0</v>
      </c>
      <c r="D11264" s="206">
        <v>45912.0</v>
      </c>
      <c r="E11264" s="73" t="s">
        <v>8075</v>
      </c>
      <c r="F11264" s="386" t="s">
        <v>8076</v>
      </c>
      <c r="G11264" s="73" t="s">
        <v>12992</v>
      </c>
      <c r="H11264" s="169"/>
      <c r="I11264" s="431"/>
      <c r="J11264" s="285"/>
      <c r="K11264" s="21"/>
      <c r="L11264" s="21"/>
      <c r="M11264" s="21"/>
      <c r="N11264" s="21"/>
      <c r="O11264" s="23"/>
    </row>
    <row r="11265" ht="15.75" customHeight="1">
      <c r="B11265" s="192" t="s">
        <v>7852</v>
      </c>
      <c r="C11265" s="351">
        <v>1055.0</v>
      </c>
      <c r="D11265" s="130">
        <v>45912.0</v>
      </c>
      <c r="E11265" s="73" t="s">
        <v>12267</v>
      </c>
      <c r="F11265" s="386" t="s">
        <v>13148</v>
      </c>
      <c r="G11265" s="73" t="s">
        <v>12992</v>
      </c>
      <c r="H11265" s="169"/>
      <c r="I11265" s="431"/>
      <c r="J11265" s="285"/>
      <c r="K11265" s="21"/>
      <c r="L11265" s="21"/>
      <c r="M11265" s="21"/>
      <c r="N11265" s="21"/>
      <c r="O11265" s="23"/>
    </row>
    <row r="11266" ht="15.75" customHeight="1">
      <c r="B11266" s="192" t="s">
        <v>7852</v>
      </c>
      <c r="C11266" s="351">
        <v>1056.0</v>
      </c>
      <c r="D11266" s="206">
        <v>45912.0</v>
      </c>
      <c r="E11266" s="73" t="s">
        <v>9532</v>
      </c>
      <c r="F11266" s="386" t="s">
        <v>13149</v>
      </c>
      <c r="G11266" s="73" t="s">
        <v>12992</v>
      </c>
      <c r="H11266" s="169"/>
      <c r="I11266" s="431"/>
      <c r="J11266" s="285"/>
      <c r="K11266" s="21"/>
      <c r="L11266" s="21"/>
      <c r="M11266" s="21"/>
      <c r="N11266" s="21"/>
      <c r="O11266" s="23"/>
    </row>
    <row r="11267" ht="15.75" customHeight="1">
      <c r="B11267" s="192" t="s">
        <v>7852</v>
      </c>
      <c r="C11267" s="351">
        <v>1057.0</v>
      </c>
      <c r="D11267" s="130">
        <v>45912.0</v>
      </c>
      <c r="E11267" s="73" t="s">
        <v>11995</v>
      </c>
      <c r="F11267" s="386" t="s">
        <v>11967</v>
      </c>
      <c r="G11267" s="73" t="s">
        <v>12992</v>
      </c>
      <c r="H11267" s="169"/>
      <c r="I11267" s="431"/>
      <c r="J11267" s="285"/>
      <c r="K11267" s="21"/>
      <c r="L11267" s="21"/>
      <c r="M11267" s="21"/>
      <c r="N11267" s="21"/>
      <c r="O11267" s="23"/>
    </row>
    <row r="11268" ht="15.75" customHeight="1">
      <c r="B11268" s="192" t="s">
        <v>7852</v>
      </c>
      <c r="C11268" s="351">
        <v>1058.0</v>
      </c>
      <c r="D11268" s="130">
        <v>45912.0</v>
      </c>
      <c r="E11268" s="73" t="s">
        <v>8369</v>
      </c>
      <c r="F11268" s="386" t="s">
        <v>8370</v>
      </c>
      <c r="G11268" s="73" t="s">
        <v>12992</v>
      </c>
      <c r="H11268" s="169"/>
      <c r="I11268" s="431"/>
      <c r="J11268" s="285"/>
      <c r="K11268" s="21"/>
      <c r="L11268" s="21"/>
      <c r="M11268" s="21"/>
      <c r="N11268" s="21"/>
      <c r="O11268" s="23"/>
    </row>
    <row r="11269" ht="15.75" customHeight="1">
      <c r="B11269" s="192" t="s">
        <v>7852</v>
      </c>
      <c r="C11269" s="351">
        <v>1059.0</v>
      </c>
      <c r="D11269" s="130">
        <v>45912.0</v>
      </c>
      <c r="E11269" s="73" t="s">
        <v>11192</v>
      </c>
      <c r="F11269" s="386" t="s">
        <v>11669</v>
      </c>
      <c r="G11269" s="73" t="s">
        <v>12992</v>
      </c>
      <c r="H11269" s="169"/>
      <c r="I11269" s="431"/>
      <c r="J11269" s="285"/>
      <c r="K11269" s="21"/>
      <c r="L11269" s="21"/>
      <c r="M11269" s="21"/>
      <c r="N11269" s="21"/>
      <c r="O11269" s="23"/>
    </row>
    <row r="11270" ht="15.75" customHeight="1">
      <c r="B11270" s="192" t="s">
        <v>7852</v>
      </c>
      <c r="C11270" s="351">
        <v>1060.0</v>
      </c>
      <c r="D11270" s="130">
        <v>45912.0</v>
      </c>
      <c r="E11270" s="73" t="s">
        <v>2832</v>
      </c>
      <c r="F11270" s="386" t="s">
        <v>10520</v>
      </c>
      <c r="G11270" s="73" t="s">
        <v>12992</v>
      </c>
      <c r="H11270" s="169"/>
      <c r="I11270" s="431"/>
      <c r="J11270" s="285"/>
      <c r="K11270" s="21"/>
      <c r="L11270" s="21"/>
      <c r="M11270" s="21"/>
      <c r="N11270" s="21"/>
      <c r="O11270" s="23"/>
    </row>
    <row r="11271" ht="15.75" customHeight="1">
      <c r="B11271" s="192" t="s">
        <v>7852</v>
      </c>
      <c r="C11271" s="351">
        <v>1061.0</v>
      </c>
      <c r="D11271" s="130">
        <v>45912.0</v>
      </c>
      <c r="E11271" s="73" t="s">
        <v>10369</v>
      </c>
      <c r="F11271" s="386" t="s">
        <v>10763</v>
      </c>
      <c r="G11271" s="73" t="s">
        <v>12992</v>
      </c>
      <c r="H11271" s="169"/>
      <c r="I11271" s="431"/>
      <c r="J11271" s="285"/>
      <c r="K11271" s="21"/>
      <c r="L11271" s="21"/>
      <c r="M11271" s="21"/>
      <c r="N11271" s="21"/>
      <c r="O11271" s="23"/>
    </row>
    <row r="11272" ht="15.75" customHeight="1">
      <c r="B11272" s="192" t="s">
        <v>7852</v>
      </c>
      <c r="C11272" s="351">
        <v>1062.0</v>
      </c>
      <c r="D11272" s="130">
        <v>45912.0</v>
      </c>
      <c r="E11272" s="73" t="s">
        <v>2505</v>
      </c>
      <c r="F11272" s="386" t="s">
        <v>8387</v>
      </c>
      <c r="G11272" s="73" t="s">
        <v>12992</v>
      </c>
      <c r="H11272" s="169"/>
      <c r="I11272" s="431"/>
      <c r="J11272" s="285"/>
      <c r="K11272" s="21"/>
      <c r="L11272" s="21"/>
      <c r="M11272" s="21"/>
      <c r="N11272" s="21"/>
      <c r="O11272" s="23"/>
    </row>
    <row r="11273" ht="15.75" customHeight="1">
      <c r="B11273" s="192" t="s">
        <v>7852</v>
      </c>
      <c r="C11273" s="351">
        <v>1063.0</v>
      </c>
      <c r="D11273" s="130">
        <v>45912.0</v>
      </c>
      <c r="E11273" s="73" t="s">
        <v>10414</v>
      </c>
      <c r="F11273" s="386" t="s">
        <v>10415</v>
      </c>
      <c r="G11273" s="73" t="s">
        <v>12992</v>
      </c>
      <c r="H11273" s="169"/>
      <c r="I11273" s="431"/>
      <c r="J11273" s="285"/>
      <c r="K11273" s="21"/>
      <c r="L11273" s="21"/>
      <c r="M11273" s="21"/>
      <c r="N11273" s="21"/>
      <c r="O11273" s="23"/>
    </row>
    <row r="11274" ht="15.75" customHeight="1">
      <c r="B11274" s="192" t="s">
        <v>7852</v>
      </c>
      <c r="C11274" s="351">
        <v>1064.0</v>
      </c>
      <c r="D11274" s="130">
        <v>45912.0</v>
      </c>
      <c r="E11274" s="73" t="s">
        <v>10884</v>
      </c>
      <c r="F11274" s="386" t="s">
        <v>11234</v>
      </c>
      <c r="G11274" s="73" t="s">
        <v>12992</v>
      </c>
      <c r="H11274" s="169"/>
      <c r="I11274" s="431"/>
      <c r="J11274" s="285"/>
      <c r="K11274" s="21"/>
      <c r="L11274" s="21"/>
      <c r="M11274" s="21"/>
      <c r="N11274" s="21"/>
      <c r="O11274" s="23"/>
    </row>
    <row r="11275" ht="15.75" customHeight="1">
      <c r="B11275" s="192" t="s">
        <v>7852</v>
      </c>
      <c r="C11275" s="351">
        <v>1065.0</v>
      </c>
      <c r="D11275" s="130">
        <v>45915.0</v>
      </c>
      <c r="E11275" s="451" t="s">
        <v>8649</v>
      </c>
      <c r="F11275" s="490" t="s">
        <v>8650</v>
      </c>
      <c r="G11275" s="73" t="s">
        <v>13086</v>
      </c>
      <c r="H11275" s="169"/>
      <c r="I11275" s="431"/>
      <c r="J11275" s="285"/>
      <c r="K11275" s="21"/>
      <c r="L11275" s="21"/>
      <c r="M11275" s="21"/>
      <c r="N11275" s="21"/>
      <c r="O11275" s="23"/>
    </row>
    <row r="11276" ht="15.75" customHeight="1">
      <c r="B11276" s="192" t="s">
        <v>7852</v>
      </c>
      <c r="C11276" s="351">
        <v>1066.0</v>
      </c>
      <c r="D11276" s="130">
        <v>45915.0</v>
      </c>
      <c r="E11276" s="73" t="s">
        <v>3486</v>
      </c>
      <c r="F11276" s="386" t="s">
        <v>11866</v>
      </c>
      <c r="G11276" s="73" t="s">
        <v>18</v>
      </c>
      <c r="H11276" s="169" t="s">
        <v>12842</v>
      </c>
      <c r="I11276" s="488" t="s">
        <v>13150</v>
      </c>
      <c r="J11276" s="285"/>
      <c r="K11276" s="21"/>
      <c r="L11276" s="21"/>
      <c r="M11276" s="21"/>
      <c r="N11276" s="21"/>
      <c r="O11276" s="23"/>
    </row>
    <row r="11277" ht="15.75" customHeight="1">
      <c r="B11277" s="192" t="s">
        <v>7852</v>
      </c>
      <c r="C11277" s="351">
        <v>1067.0</v>
      </c>
      <c r="D11277" s="130">
        <v>45915.0</v>
      </c>
      <c r="E11277" s="73" t="s">
        <v>11913</v>
      </c>
      <c r="F11277" s="386" t="s">
        <v>11914</v>
      </c>
      <c r="G11277" s="73" t="s">
        <v>18</v>
      </c>
      <c r="H11277" s="169" t="s">
        <v>12842</v>
      </c>
      <c r="I11277" s="488" t="s">
        <v>12450</v>
      </c>
      <c r="J11277" s="285"/>
      <c r="K11277" s="21"/>
      <c r="L11277" s="21"/>
      <c r="M11277" s="21"/>
      <c r="N11277" s="21"/>
      <c r="O11277" s="23"/>
    </row>
    <row r="11278" ht="15.75" customHeight="1">
      <c r="B11278" s="192" t="s">
        <v>7852</v>
      </c>
      <c r="C11278" s="351">
        <v>1068.0</v>
      </c>
      <c r="D11278" s="130">
        <v>45915.0</v>
      </c>
      <c r="E11278" s="73" t="s">
        <v>12894</v>
      </c>
      <c r="F11278" s="386" t="s">
        <v>11852</v>
      </c>
      <c r="G11278" s="73" t="s">
        <v>18</v>
      </c>
      <c r="H11278" s="169" t="s">
        <v>12842</v>
      </c>
      <c r="I11278" s="488" t="s">
        <v>13151</v>
      </c>
      <c r="J11278" s="285"/>
      <c r="K11278" s="21"/>
      <c r="L11278" s="21"/>
      <c r="M11278" s="21"/>
      <c r="N11278" s="21"/>
      <c r="O11278" s="23"/>
    </row>
    <row r="11279" ht="15.75" customHeight="1">
      <c r="B11279" s="192" t="s">
        <v>7852</v>
      </c>
      <c r="C11279" s="351">
        <v>1069.0</v>
      </c>
      <c r="D11279" s="130">
        <v>45915.0</v>
      </c>
      <c r="E11279" s="73" t="s">
        <v>7273</v>
      </c>
      <c r="F11279" s="386" t="s">
        <v>10354</v>
      </c>
      <c r="G11279" s="73" t="s">
        <v>13086</v>
      </c>
      <c r="H11279" s="169"/>
      <c r="I11279" s="431"/>
      <c r="J11279" s="285"/>
      <c r="K11279" s="21"/>
      <c r="L11279" s="21"/>
      <c r="M11279" s="21"/>
      <c r="N11279" s="21"/>
      <c r="O11279" s="23"/>
    </row>
    <row r="11280" ht="15.75" customHeight="1">
      <c r="B11280" s="192" t="s">
        <v>7852</v>
      </c>
      <c r="C11280" s="351">
        <v>1070.0</v>
      </c>
      <c r="D11280" s="130">
        <v>45915.0</v>
      </c>
      <c r="E11280" s="73" t="s">
        <v>13152</v>
      </c>
      <c r="F11280" s="386"/>
      <c r="G11280" s="73" t="s">
        <v>13153</v>
      </c>
      <c r="H11280" s="169"/>
      <c r="I11280" s="431"/>
      <c r="J11280" s="285"/>
      <c r="K11280" s="21"/>
      <c r="L11280" s="21"/>
      <c r="M11280" s="21"/>
      <c r="N11280" s="21"/>
      <c r="O11280" s="23"/>
    </row>
    <row r="11281" ht="15.75" customHeight="1">
      <c r="B11281" s="192" t="s">
        <v>7852</v>
      </c>
      <c r="C11281" s="351">
        <v>1071.0</v>
      </c>
      <c r="D11281" s="130">
        <v>45915.0</v>
      </c>
      <c r="E11281" s="73" t="s">
        <v>13154</v>
      </c>
      <c r="F11281" s="386"/>
      <c r="G11281" s="491" t="s">
        <v>13155</v>
      </c>
      <c r="H11281" s="169"/>
      <c r="I11281" s="431"/>
      <c r="J11281" s="285"/>
      <c r="K11281" s="21"/>
      <c r="L11281" s="21"/>
      <c r="M11281" s="21"/>
      <c r="N11281" s="21"/>
      <c r="O11281" s="23"/>
    </row>
    <row r="11282" ht="15.75" customHeight="1">
      <c r="B11282" s="192" t="s">
        <v>7852</v>
      </c>
      <c r="C11282" s="351">
        <v>1072.0</v>
      </c>
      <c r="D11282" s="130">
        <v>45916.0</v>
      </c>
      <c r="E11282" s="73" t="s">
        <v>2947</v>
      </c>
      <c r="F11282" s="386" t="s">
        <v>8528</v>
      </c>
      <c r="G11282" s="73" t="s">
        <v>13086</v>
      </c>
      <c r="H11282" s="169"/>
      <c r="I11282" s="431"/>
      <c r="J11282" s="285"/>
      <c r="K11282" s="21"/>
      <c r="L11282" s="21"/>
      <c r="M11282" s="21"/>
      <c r="N11282" s="21"/>
      <c r="O11282" s="23"/>
    </row>
    <row r="11283" ht="15.75" customHeight="1">
      <c r="B11283" s="192" t="s">
        <v>7852</v>
      </c>
      <c r="C11283" s="351">
        <v>1073.0</v>
      </c>
      <c r="D11283" s="130">
        <v>45916.0</v>
      </c>
      <c r="E11283" s="73" t="s">
        <v>10474</v>
      </c>
      <c r="F11283" s="386" t="s">
        <v>5302</v>
      </c>
      <c r="G11283" s="73" t="s">
        <v>13086</v>
      </c>
      <c r="H11283" s="169"/>
      <c r="I11283" s="431"/>
      <c r="J11283" s="285"/>
      <c r="K11283" s="21"/>
      <c r="L11283" s="21"/>
      <c r="M11283" s="21"/>
      <c r="N11283" s="21"/>
      <c r="O11283" s="23"/>
    </row>
    <row r="11284" ht="15.75" customHeight="1">
      <c r="B11284" s="192" t="s">
        <v>7852</v>
      </c>
      <c r="C11284" s="351">
        <v>1074.0</v>
      </c>
      <c r="D11284" s="130">
        <v>45916.0</v>
      </c>
      <c r="E11284" s="73" t="s">
        <v>10075</v>
      </c>
      <c r="F11284" s="386" t="s">
        <v>11643</v>
      </c>
      <c r="G11284" s="73" t="s">
        <v>13086</v>
      </c>
      <c r="H11284" s="169"/>
      <c r="I11284" s="431"/>
      <c r="J11284" s="285"/>
      <c r="K11284" s="21"/>
      <c r="L11284" s="21"/>
      <c r="M11284" s="21"/>
      <c r="N11284" s="21"/>
      <c r="O11284" s="23"/>
    </row>
    <row r="11285" ht="15.75" customHeight="1">
      <c r="B11285" s="192" t="s">
        <v>7852</v>
      </c>
      <c r="C11285" s="351">
        <v>1075.0</v>
      </c>
      <c r="D11285" s="130">
        <v>45916.0</v>
      </c>
      <c r="E11285" s="73" t="s">
        <v>13040</v>
      </c>
      <c r="F11285" s="386" t="s">
        <v>13041</v>
      </c>
      <c r="G11285" s="73" t="s">
        <v>12573</v>
      </c>
      <c r="H11285" s="169"/>
      <c r="I11285" s="431"/>
      <c r="J11285" s="285"/>
      <c r="K11285" s="21"/>
      <c r="L11285" s="21"/>
      <c r="M11285" s="21"/>
      <c r="N11285" s="21"/>
      <c r="O11285" s="23"/>
    </row>
    <row r="11286" ht="15.75" customHeight="1">
      <c r="B11286" s="192" t="s">
        <v>7852</v>
      </c>
      <c r="C11286" s="351">
        <v>1076.0</v>
      </c>
      <c r="D11286" s="130">
        <v>18.0</v>
      </c>
      <c r="E11286" s="73" t="s">
        <v>10626</v>
      </c>
      <c r="F11286" s="386" t="s">
        <v>11900</v>
      </c>
      <c r="G11286" s="73" t="s">
        <v>12992</v>
      </c>
      <c r="H11286" s="356"/>
      <c r="I11286" s="431"/>
      <c r="J11286" s="285"/>
      <c r="K11286" s="21"/>
      <c r="L11286" s="21"/>
      <c r="M11286" s="21"/>
      <c r="N11286" s="21"/>
      <c r="O11286" s="23"/>
    </row>
    <row r="11287" ht="15.75" customHeight="1">
      <c r="B11287" s="442"/>
      <c r="C11287" s="351">
        <v>1077.0</v>
      </c>
      <c r="D11287" s="130"/>
      <c r="E11287" s="289"/>
      <c r="F11287" s="393"/>
      <c r="G11287" s="289"/>
      <c r="H11287" s="268"/>
      <c r="I11287" s="492"/>
      <c r="J11287" s="293"/>
      <c r="K11287" s="21"/>
      <c r="L11287" s="21"/>
      <c r="M11287" s="21"/>
      <c r="N11287" s="21"/>
      <c r="O11287" s="23"/>
    </row>
    <row r="11288" ht="15.75" customHeight="1">
      <c r="B11288" s="192" t="s">
        <v>7852</v>
      </c>
      <c r="C11288" s="351">
        <v>1078.0</v>
      </c>
      <c r="D11288" s="130">
        <v>45918.0</v>
      </c>
      <c r="E11288" s="73" t="s">
        <v>10888</v>
      </c>
      <c r="F11288" s="386" t="s">
        <v>13065</v>
      </c>
      <c r="G11288" s="73" t="s">
        <v>12992</v>
      </c>
      <c r="H11288" s="403" t="s">
        <v>13156</v>
      </c>
      <c r="I11288" s="488" t="s">
        <v>13157</v>
      </c>
      <c r="J11288" s="285"/>
      <c r="K11288" s="21"/>
      <c r="L11288" s="21"/>
      <c r="M11288" s="21"/>
      <c r="N11288" s="21"/>
      <c r="O11288" s="23"/>
    </row>
    <row r="11289" ht="15.75" customHeight="1">
      <c r="B11289" s="442"/>
      <c r="C11289" s="351">
        <v>1079.0</v>
      </c>
      <c r="D11289" s="130"/>
      <c r="E11289" s="73"/>
      <c r="F11289" s="386"/>
      <c r="G11289" s="73"/>
      <c r="H11289" s="268"/>
      <c r="I11289" s="488"/>
      <c r="J11289" s="285"/>
      <c r="K11289" s="21"/>
      <c r="L11289" s="21"/>
      <c r="M11289" s="21"/>
      <c r="N11289" s="21"/>
      <c r="O11289" s="23"/>
    </row>
    <row r="11290" ht="15.75" customHeight="1">
      <c r="B11290" s="192" t="s">
        <v>7852</v>
      </c>
      <c r="C11290" s="351">
        <v>1080.0</v>
      </c>
      <c r="D11290" s="130">
        <v>18.0</v>
      </c>
      <c r="E11290" s="73" t="s">
        <v>9901</v>
      </c>
      <c r="F11290" s="386" t="s">
        <v>13158</v>
      </c>
      <c r="G11290" s="73" t="s">
        <v>18</v>
      </c>
      <c r="H11290" s="268"/>
      <c r="I11290" s="488" t="s">
        <v>13159</v>
      </c>
      <c r="J11290" s="285"/>
      <c r="K11290" s="21"/>
      <c r="L11290" s="21"/>
      <c r="M11290" s="21"/>
      <c r="N11290" s="21"/>
      <c r="O11290" s="23"/>
    </row>
    <row r="11291" ht="15.75" customHeight="1">
      <c r="B11291" s="192" t="s">
        <v>7852</v>
      </c>
      <c r="C11291" s="351">
        <v>1081.0</v>
      </c>
      <c r="D11291" s="130">
        <v>45918.0</v>
      </c>
      <c r="E11291" s="73" t="s">
        <v>4047</v>
      </c>
      <c r="F11291" s="386" t="s">
        <v>13160</v>
      </c>
      <c r="G11291" s="73" t="s">
        <v>18</v>
      </c>
      <c r="H11291" s="348"/>
      <c r="I11291" s="488" t="s">
        <v>13161</v>
      </c>
      <c r="J11291" s="285"/>
      <c r="K11291" s="21"/>
      <c r="L11291" s="21"/>
      <c r="M11291" s="21"/>
      <c r="N11291" s="21"/>
      <c r="O11291" s="23"/>
    </row>
    <row r="11292" ht="15.75" customHeight="1">
      <c r="B11292" s="192" t="s">
        <v>7852</v>
      </c>
      <c r="C11292" s="351">
        <v>1082.0</v>
      </c>
      <c r="D11292" s="130">
        <v>18.0</v>
      </c>
      <c r="E11292" s="73" t="s">
        <v>13162</v>
      </c>
      <c r="F11292" s="386" t="s">
        <v>13163</v>
      </c>
      <c r="G11292" s="73" t="s">
        <v>18</v>
      </c>
      <c r="H11292" s="169"/>
      <c r="I11292" s="488" t="s">
        <v>13164</v>
      </c>
      <c r="J11292" s="285"/>
      <c r="K11292" s="21"/>
      <c r="L11292" s="21"/>
      <c r="M11292" s="21"/>
      <c r="N11292" s="21"/>
      <c r="O11292" s="23"/>
    </row>
    <row r="11293" ht="15.75" customHeight="1">
      <c r="B11293" s="192" t="s">
        <v>7852</v>
      </c>
      <c r="C11293" s="351">
        <v>1083.0</v>
      </c>
      <c r="D11293" s="130">
        <v>18.0</v>
      </c>
      <c r="E11293" s="73" t="s">
        <v>13165</v>
      </c>
      <c r="F11293" s="386" t="s">
        <v>13166</v>
      </c>
      <c r="G11293" s="73" t="s">
        <v>18</v>
      </c>
      <c r="H11293" s="268"/>
      <c r="I11293" s="488" t="s">
        <v>13167</v>
      </c>
      <c r="J11293" s="285"/>
      <c r="K11293" s="21"/>
      <c r="L11293" s="21"/>
      <c r="M11293" s="21"/>
      <c r="N11293" s="21"/>
      <c r="O11293" s="23"/>
    </row>
    <row r="11294" ht="15.75" customHeight="1">
      <c r="B11294" s="192" t="s">
        <v>7852</v>
      </c>
      <c r="C11294" s="351">
        <v>1084.0</v>
      </c>
      <c r="D11294" s="130">
        <v>18.0</v>
      </c>
      <c r="E11294" s="73" t="s">
        <v>2684</v>
      </c>
      <c r="F11294" s="386" t="s">
        <v>13168</v>
      </c>
      <c r="G11294" s="73" t="s">
        <v>18</v>
      </c>
      <c r="H11294" s="268"/>
      <c r="I11294" s="488" t="s">
        <v>13108</v>
      </c>
      <c r="J11294" s="285"/>
      <c r="K11294" s="21"/>
      <c r="L11294" s="21"/>
      <c r="M11294" s="21"/>
      <c r="N11294" s="21"/>
      <c r="O11294" s="23"/>
    </row>
    <row r="11295" ht="15.75" customHeight="1">
      <c r="B11295" s="192" t="s">
        <v>7852</v>
      </c>
      <c r="C11295" s="351">
        <v>1085.0</v>
      </c>
      <c r="D11295" s="130">
        <v>18.0</v>
      </c>
      <c r="E11295" s="73" t="s">
        <v>13169</v>
      </c>
      <c r="F11295" s="386" t="s">
        <v>13170</v>
      </c>
      <c r="G11295" s="73" t="s">
        <v>18</v>
      </c>
      <c r="H11295" s="348"/>
      <c r="I11295" s="488" t="s">
        <v>13171</v>
      </c>
      <c r="J11295" s="285"/>
      <c r="K11295" s="21"/>
      <c r="L11295" s="21"/>
      <c r="M11295" s="21"/>
      <c r="N11295" s="21"/>
      <c r="O11295" s="23"/>
    </row>
    <row r="11296" ht="15.75" customHeight="1">
      <c r="B11296" s="192" t="s">
        <v>7852</v>
      </c>
      <c r="C11296" s="351">
        <v>1086.0</v>
      </c>
      <c r="D11296" s="130">
        <v>18.0</v>
      </c>
      <c r="E11296" s="73" t="s">
        <v>13172</v>
      </c>
      <c r="F11296" s="386" t="s">
        <v>13173</v>
      </c>
      <c r="G11296" s="73" t="s">
        <v>18</v>
      </c>
      <c r="H11296" s="169"/>
      <c r="I11296" s="488" t="s">
        <v>13174</v>
      </c>
      <c r="J11296" s="285"/>
      <c r="K11296" s="21"/>
      <c r="L11296" s="21"/>
      <c r="M11296" s="21"/>
      <c r="N11296" s="21"/>
      <c r="O11296" s="23"/>
    </row>
    <row r="11297" ht="15.75" customHeight="1">
      <c r="B11297" s="192" t="s">
        <v>7852</v>
      </c>
      <c r="C11297" s="351">
        <v>1087.0</v>
      </c>
      <c r="D11297" s="130">
        <v>45918.0</v>
      </c>
      <c r="E11297" s="73" t="s">
        <v>9221</v>
      </c>
      <c r="F11297" s="386" t="s">
        <v>9672</v>
      </c>
      <c r="G11297" s="73" t="s">
        <v>18</v>
      </c>
      <c r="H11297" s="169"/>
      <c r="I11297" s="488" t="s">
        <v>13175</v>
      </c>
      <c r="J11297" s="285"/>
      <c r="K11297" s="21"/>
      <c r="L11297" s="21"/>
      <c r="M11297" s="21"/>
      <c r="N11297" s="21"/>
      <c r="O11297" s="23"/>
    </row>
    <row r="11298" ht="15.75" customHeight="1">
      <c r="B11298" s="192" t="s">
        <v>7852</v>
      </c>
      <c r="C11298" s="351">
        <v>1088.0</v>
      </c>
      <c r="D11298" s="130">
        <v>18.0</v>
      </c>
      <c r="E11298" s="73" t="s">
        <v>11627</v>
      </c>
      <c r="F11298" s="386" t="s">
        <v>11628</v>
      </c>
      <c r="G11298" s="73" t="s">
        <v>18</v>
      </c>
      <c r="H11298" s="169"/>
      <c r="I11298" s="488" t="s">
        <v>13176</v>
      </c>
      <c r="J11298" s="285"/>
      <c r="K11298" s="21"/>
      <c r="L11298" s="21"/>
      <c r="M11298" s="21"/>
      <c r="N11298" s="21"/>
      <c r="O11298" s="23"/>
    </row>
    <row r="11299" ht="15.75" customHeight="1">
      <c r="B11299" s="192" t="s">
        <v>7852</v>
      </c>
      <c r="C11299" s="351">
        <v>1089.0</v>
      </c>
      <c r="D11299" s="130">
        <v>18.0</v>
      </c>
      <c r="E11299" s="73" t="s">
        <v>13177</v>
      </c>
      <c r="F11299" s="386" t="s">
        <v>13178</v>
      </c>
      <c r="G11299" s="73" t="s">
        <v>18</v>
      </c>
      <c r="H11299" s="268"/>
      <c r="I11299" s="488" t="s">
        <v>13179</v>
      </c>
      <c r="J11299" s="285"/>
      <c r="K11299" s="21"/>
      <c r="L11299" s="21"/>
      <c r="M11299" s="21"/>
      <c r="N11299" s="21"/>
      <c r="O11299" s="23"/>
    </row>
    <row r="11300" ht="15.75" customHeight="1">
      <c r="B11300" s="192" t="s">
        <v>7852</v>
      </c>
      <c r="C11300" s="351">
        <v>1090.0</v>
      </c>
      <c r="D11300" s="130">
        <v>18.0</v>
      </c>
      <c r="E11300" s="73" t="s">
        <v>8390</v>
      </c>
      <c r="F11300" s="386" t="s">
        <v>8391</v>
      </c>
      <c r="G11300" s="73" t="s">
        <v>18</v>
      </c>
      <c r="H11300" s="169"/>
      <c r="I11300" s="488" t="s">
        <v>13104</v>
      </c>
      <c r="J11300" s="285"/>
      <c r="K11300" s="21"/>
      <c r="L11300" s="21"/>
      <c r="M11300" s="21"/>
      <c r="N11300" s="21"/>
      <c r="O11300" s="23"/>
    </row>
    <row r="11301" ht="15.75" customHeight="1">
      <c r="B11301" s="493"/>
      <c r="C11301" s="351">
        <v>1091.0</v>
      </c>
      <c r="D11301" s="130">
        <v>45918.0</v>
      </c>
      <c r="E11301" s="73" t="s">
        <v>9292</v>
      </c>
      <c r="F11301" s="386" t="s">
        <v>13180</v>
      </c>
      <c r="G11301" s="73" t="s">
        <v>12992</v>
      </c>
      <c r="H11301" s="137" t="s">
        <v>13181</v>
      </c>
      <c r="I11301" s="431" t="s">
        <v>12526</v>
      </c>
      <c r="J11301" s="431" t="s">
        <v>13182</v>
      </c>
      <c r="K11301" s="21"/>
      <c r="L11301" s="21"/>
      <c r="M11301" s="21"/>
      <c r="N11301" s="21"/>
      <c r="O11301" s="23"/>
    </row>
    <row r="11302" ht="15.75" customHeight="1">
      <c r="B11302" s="493"/>
      <c r="C11302" s="351">
        <v>1092.0</v>
      </c>
      <c r="D11302" s="130">
        <v>45918.0</v>
      </c>
      <c r="E11302" s="73" t="s">
        <v>2909</v>
      </c>
      <c r="F11302" s="386" t="s">
        <v>2910</v>
      </c>
      <c r="G11302" s="73" t="s">
        <v>12992</v>
      </c>
      <c r="H11302" s="137" t="s">
        <v>13183</v>
      </c>
      <c r="I11302" s="431" t="s">
        <v>12280</v>
      </c>
      <c r="J11302" s="431" t="s">
        <v>13184</v>
      </c>
      <c r="K11302" s="21"/>
      <c r="L11302" s="21"/>
      <c r="M11302" s="21"/>
      <c r="N11302" s="21"/>
      <c r="O11302" s="23"/>
    </row>
    <row r="11303" ht="15.75" customHeight="1">
      <c r="B11303" s="442"/>
      <c r="C11303" s="351">
        <v>1093.0</v>
      </c>
      <c r="D11303" s="130">
        <v>45918.0</v>
      </c>
      <c r="E11303" s="73" t="s">
        <v>8864</v>
      </c>
      <c r="F11303" s="386" t="s">
        <v>8865</v>
      </c>
      <c r="G11303" s="73" t="s">
        <v>12992</v>
      </c>
      <c r="H11303" s="169" t="s">
        <v>13185</v>
      </c>
      <c r="I11303" s="431" t="s">
        <v>12446</v>
      </c>
      <c r="J11303" s="431" t="s">
        <v>13184</v>
      </c>
      <c r="K11303" s="21"/>
      <c r="L11303" s="21"/>
      <c r="M11303" s="21"/>
      <c r="N11303" s="21"/>
      <c r="O11303" s="23"/>
    </row>
    <row r="11304" ht="15.75" customHeight="1">
      <c r="B11304" s="442"/>
      <c r="C11304" s="351">
        <v>1094.0</v>
      </c>
      <c r="D11304" s="130"/>
      <c r="E11304" s="73"/>
      <c r="F11304" s="386"/>
      <c r="G11304" s="73"/>
      <c r="H11304" s="169"/>
      <c r="I11304" s="431"/>
      <c r="J11304" s="285"/>
      <c r="K11304" s="21"/>
      <c r="L11304" s="21"/>
      <c r="M11304" s="21"/>
      <c r="N11304" s="21"/>
      <c r="O11304" s="23"/>
    </row>
    <row r="11305" ht="15.75" customHeight="1">
      <c r="B11305" s="442"/>
      <c r="C11305" s="351">
        <v>1095.0</v>
      </c>
      <c r="D11305" s="130">
        <v>45918.0</v>
      </c>
      <c r="E11305" s="73" t="s">
        <v>6010</v>
      </c>
      <c r="F11305" s="386" t="s">
        <v>6011</v>
      </c>
      <c r="G11305" s="73" t="s">
        <v>12992</v>
      </c>
      <c r="H11305" s="169"/>
      <c r="I11305" s="431" t="s">
        <v>12446</v>
      </c>
      <c r="J11305" s="431" t="s">
        <v>13186</v>
      </c>
      <c r="K11305" s="21"/>
      <c r="L11305" s="21"/>
      <c r="M11305" s="21"/>
      <c r="N11305" s="21"/>
      <c r="O11305" s="23"/>
    </row>
    <row r="11306" ht="15.75" customHeight="1">
      <c r="B11306" s="442"/>
      <c r="C11306" s="351">
        <v>1096.0</v>
      </c>
      <c r="D11306" s="130">
        <v>45918.0</v>
      </c>
      <c r="E11306" s="73" t="s">
        <v>1838</v>
      </c>
      <c r="F11306" s="386" t="s">
        <v>8388</v>
      </c>
      <c r="G11306" s="73" t="s">
        <v>12992</v>
      </c>
      <c r="H11306" s="169"/>
      <c r="I11306" s="431" t="s">
        <v>12396</v>
      </c>
      <c r="J11306" s="431" t="s">
        <v>13187</v>
      </c>
      <c r="K11306" s="21"/>
      <c r="L11306" s="21"/>
      <c r="M11306" s="21"/>
      <c r="N11306" s="21"/>
      <c r="O11306" s="23"/>
    </row>
    <row r="11307" ht="15.75" customHeight="1">
      <c r="B11307" s="442"/>
      <c r="C11307" s="351">
        <v>1097.0</v>
      </c>
      <c r="D11307" s="130">
        <v>45918.0</v>
      </c>
      <c r="E11307" s="73" t="s">
        <v>6869</v>
      </c>
      <c r="F11307" s="386" t="s">
        <v>6870</v>
      </c>
      <c r="G11307" s="73" t="s">
        <v>12992</v>
      </c>
      <c r="H11307" s="169"/>
      <c r="I11307" s="431" t="s">
        <v>13188</v>
      </c>
      <c r="J11307" s="431" t="s">
        <v>13189</v>
      </c>
      <c r="K11307" s="21"/>
      <c r="L11307" s="21"/>
      <c r="M11307" s="21"/>
      <c r="N11307" s="21"/>
      <c r="O11307" s="23"/>
    </row>
    <row r="11308" ht="15.75" customHeight="1">
      <c r="B11308" s="442"/>
      <c r="C11308" s="351">
        <v>1098.0</v>
      </c>
      <c r="D11308" s="130">
        <v>45918.0</v>
      </c>
      <c r="E11308" s="73" t="s">
        <v>4155</v>
      </c>
      <c r="F11308" s="386" t="s">
        <v>10017</v>
      </c>
      <c r="G11308" s="73" t="s">
        <v>12992</v>
      </c>
      <c r="H11308" s="169"/>
      <c r="I11308" s="431" t="s">
        <v>13190</v>
      </c>
      <c r="J11308" s="431" t="s">
        <v>13191</v>
      </c>
      <c r="K11308" s="21"/>
      <c r="L11308" s="21"/>
      <c r="M11308" s="21"/>
      <c r="N11308" s="21"/>
      <c r="O11308" s="23"/>
    </row>
    <row r="11309" ht="15.75" customHeight="1">
      <c r="B11309" s="192" t="s">
        <v>7852</v>
      </c>
      <c r="C11309" s="351">
        <v>1099.0</v>
      </c>
      <c r="D11309" s="130">
        <v>45918.0</v>
      </c>
      <c r="E11309" s="73" t="s">
        <v>1455</v>
      </c>
      <c r="F11309" s="386" t="s">
        <v>804</v>
      </c>
      <c r="G11309" s="73" t="s">
        <v>12992</v>
      </c>
      <c r="H11309" s="169"/>
      <c r="I11309" s="431" t="s">
        <v>12305</v>
      </c>
      <c r="J11309" s="431" t="s">
        <v>13192</v>
      </c>
      <c r="K11309" s="21"/>
      <c r="L11309" s="21"/>
      <c r="M11309" s="21"/>
      <c r="N11309" s="21"/>
      <c r="O11309" s="23"/>
    </row>
    <row r="11310" ht="15.75" customHeight="1">
      <c r="B11310" s="442"/>
      <c r="C11310" s="351">
        <v>1100.0</v>
      </c>
      <c r="D11310" s="130">
        <v>45918.0</v>
      </c>
      <c r="E11310" s="73"/>
      <c r="F11310" s="386" t="s">
        <v>12089</v>
      </c>
      <c r="G11310" s="73" t="s">
        <v>12992</v>
      </c>
      <c r="H11310" s="169"/>
      <c r="I11310" s="431" t="s">
        <v>13193</v>
      </c>
      <c r="J11310" s="431" t="s">
        <v>13194</v>
      </c>
      <c r="K11310" s="21"/>
      <c r="L11310" s="21"/>
      <c r="M11310" s="21"/>
      <c r="N11310" s="21"/>
      <c r="O11310" s="23"/>
    </row>
    <row r="11311" ht="15.75" customHeight="1">
      <c r="B11311" s="442"/>
      <c r="C11311" s="351">
        <v>1101.0</v>
      </c>
      <c r="D11311" s="130">
        <v>45918.0</v>
      </c>
      <c r="E11311" s="73" t="s">
        <v>2858</v>
      </c>
      <c r="F11311" s="386" t="s">
        <v>9517</v>
      </c>
      <c r="G11311" s="73" t="s">
        <v>12992</v>
      </c>
      <c r="H11311" s="169"/>
      <c r="I11311" s="431" t="s">
        <v>12446</v>
      </c>
      <c r="J11311" s="431" t="s">
        <v>13184</v>
      </c>
      <c r="K11311" s="21"/>
      <c r="L11311" s="21"/>
      <c r="M11311" s="21"/>
      <c r="N11311" s="21"/>
      <c r="O11311" s="23"/>
    </row>
    <row r="11312" ht="15.75" customHeight="1">
      <c r="B11312" s="192" t="s">
        <v>7852</v>
      </c>
      <c r="C11312" s="351">
        <v>1102.0</v>
      </c>
      <c r="D11312" s="130">
        <v>45919.0</v>
      </c>
      <c r="E11312" s="73" t="s">
        <v>7366</v>
      </c>
      <c r="F11312" s="386" t="s">
        <v>8417</v>
      </c>
      <c r="G11312" s="73" t="s">
        <v>8629</v>
      </c>
      <c r="H11312" s="300"/>
      <c r="I11312" s="494"/>
      <c r="J11312" s="285"/>
      <c r="K11312" s="73"/>
      <c r="L11312" s="21"/>
      <c r="M11312" s="21"/>
      <c r="N11312" s="21"/>
      <c r="O11312" s="23"/>
    </row>
    <row r="11313" ht="15.75" customHeight="1">
      <c r="B11313" s="192" t="s">
        <v>7852</v>
      </c>
      <c r="C11313" s="351">
        <v>1103.0</v>
      </c>
      <c r="D11313" s="130">
        <v>45919.0</v>
      </c>
      <c r="E11313" s="73" t="s">
        <v>10433</v>
      </c>
      <c r="F11313" s="386" t="s">
        <v>10540</v>
      </c>
      <c r="G11313" s="73" t="s">
        <v>8629</v>
      </c>
      <c r="H11313" s="169"/>
      <c r="I11313" s="431"/>
      <c r="J11313" s="285"/>
      <c r="K11313" s="73"/>
      <c r="L11313" s="21"/>
      <c r="M11313" s="21"/>
      <c r="N11313" s="21"/>
      <c r="O11313" s="23"/>
    </row>
    <row r="11314" ht="15.75" customHeight="1">
      <c r="B11314" s="192" t="s">
        <v>7852</v>
      </c>
      <c r="C11314" s="351">
        <v>1104.0</v>
      </c>
      <c r="D11314" s="130">
        <v>45919.0</v>
      </c>
      <c r="E11314" s="73" t="s">
        <v>8510</v>
      </c>
      <c r="F11314" s="386" t="s">
        <v>8511</v>
      </c>
      <c r="G11314" s="73" t="s">
        <v>8629</v>
      </c>
      <c r="H11314" s="169"/>
      <c r="I11314" s="431"/>
      <c r="J11314" s="285"/>
      <c r="K11314" s="73"/>
      <c r="L11314" s="21"/>
      <c r="M11314" s="21"/>
      <c r="N11314" s="21"/>
      <c r="O11314" s="23"/>
    </row>
    <row r="11315" ht="15.75" customHeight="1">
      <c r="B11315" s="192" t="s">
        <v>7852</v>
      </c>
      <c r="C11315" s="351">
        <v>1105.0</v>
      </c>
      <c r="D11315" s="130">
        <v>45919.0</v>
      </c>
      <c r="E11315" s="73" t="s">
        <v>12859</v>
      </c>
      <c r="F11315" s="386" t="s">
        <v>12067</v>
      </c>
      <c r="G11315" s="73" t="s">
        <v>8629</v>
      </c>
      <c r="H11315" s="169"/>
      <c r="I11315" s="431"/>
      <c r="J11315" s="285"/>
      <c r="K11315" s="285"/>
      <c r="L11315" s="21"/>
      <c r="M11315" s="21"/>
      <c r="N11315" s="21"/>
      <c r="O11315" s="23"/>
    </row>
    <row r="11316" ht="15.75" customHeight="1">
      <c r="B11316" s="192" t="s">
        <v>7852</v>
      </c>
      <c r="C11316" s="351">
        <v>1106.0</v>
      </c>
      <c r="D11316" s="130">
        <v>45919.0</v>
      </c>
      <c r="E11316" s="73" t="s">
        <v>12332</v>
      </c>
      <c r="F11316" s="386" t="s">
        <v>12333</v>
      </c>
      <c r="G11316" s="73" t="s">
        <v>8629</v>
      </c>
      <c r="H11316" s="169"/>
      <c r="I11316" s="431"/>
      <c r="J11316" s="285"/>
      <c r="K11316" s="73"/>
      <c r="L11316" s="21"/>
      <c r="M11316" s="21"/>
      <c r="N11316" s="21"/>
      <c r="O11316" s="23"/>
    </row>
    <row r="11317" ht="15.75" customHeight="1">
      <c r="B11317" s="192" t="s">
        <v>7852</v>
      </c>
      <c r="C11317" s="351">
        <v>1107.0</v>
      </c>
      <c r="D11317" s="130">
        <v>45919.0</v>
      </c>
      <c r="E11317" s="73" t="s">
        <v>10134</v>
      </c>
      <c r="F11317" s="386" t="s">
        <v>10135</v>
      </c>
      <c r="G11317" s="73" t="s">
        <v>18</v>
      </c>
      <c r="H11317" s="169"/>
      <c r="I11317" s="431"/>
      <c r="J11317" s="285"/>
      <c r="K11317" s="73"/>
      <c r="L11317" s="21"/>
      <c r="M11317" s="21"/>
      <c r="N11317" s="21"/>
      <c r="O11317" s="23"/>
    </row>
    <row r="11318" ht="15.75" customHeight="1">
      <c r="B11318" s="192" t="s">
        <v>7852</v>
      </c>
      <c r="C11318" s="351">
        <v>1108.0</v>
      </c>
      <c r="D11318" s="130">
        <v>45919.0</v>
      </c>
      <c r="E11318" s="73" t="s">
        <v>1805</v>
      </c>
      <c r="F11318" s="386" t="s">
        <v>7089</v>
      </c>
      <c r="G11318" s="73" t="s">
        <v>18</v>
      </c>
      <c r="H11318" s="169"/>
      <c r="I11318" s="431"/>
      <c r="J11318" s="285"/>
      <c r="K11318" s="73"/>
      <c r="L11318" s="21"/>
      <c r="M11318" s="21"/>
      <c r="N11318" s="21"/>
      <c r="O11318" s="23"/>
    </row>
    <row r="11319" ht="15.75" customHeight="1">
      <c r="B11319" s="192" t="s">
        <v>7852</v>
      </c>
      <c r="C11319" s="351">
        <v>1109.0</v>
      </c>
      <c r="D11319" s="130">
        <v>45919.0</v>
      </c>
      <c r="E11319" s="73" t="s">
        <v>12092</v>
      </c>
      <c r="F11319" s="386" t="s">
        <v>12093</v>
      </c>
      <c r="G11319" s="73" t="s">
        <v>2923</v>
      </c>
      <c r="H11319" s="169"/>
      <c r="I11319" s="431"/>
      <c r="J11319" s="285"/>
      <c r="K11319" s="73"/>
      <c r="L11319" s="21"/>
      <c r="M11319" s="21"/>
      <c r="N11319" s="21"/>
      <c r="O11319" s="23"/>
    </row>
    <row r="11320" ht="15.75" customHeight="1">
      <c r="B11320" s="192" t="s">
        <v>7852</v>
      </c>
      <c r="C11320" s="351">
        <v>1110.0</v>
      </c>
      <c r="D11320" s="130">
        <v>45918.0</v>
      </c>
      <c r="E11320" s="73" t="s">
        <v>13195</v>
      </c>
      <c r="F11320" s="386"/>
      <c r="G11320" s="73" t="s">
        <v>13196</v>
      </c>
      <c r="H11320" s="169"/>
      <c r="I11320" s="431"/>
      <c r="J11320" s="285"/>
      <c r="K11320" s="73"/>
      <c r="L11320" s="21"/>
      <c r="M11320" s="21"/>
      <c r="N11320" s="21"/>
      <c r="O11320" s="23"/>
    </row>
    <row r="11321" ht="15.75" customHeight="1">
      <c r="B11321" s="192" t="s">
        <v>7852</v>
      </c>
      <c r="C11321" s="351">
        <v>1111.0</v>
      </c>
      <c r="D11321" s="130">
        <v>45918.0</v>
      </c>
      <c r="E11321" s="73" t="s">
        <v>13197</v>
      </c>
      <c r="F11321" s="386"/>
      <c r="G11321" s="73" t="s">
        <v>13198</v>
      </c>
      <c r="H11321" s="169" t="s">
        <v>13199</v>
      </c>
      <c r="I11321" s="431"/>
      <c r="J11321" s="285"/>
      <c r="K11321" s="73"/>
      <c r="L11321" s="21"/>
      <c r="M11321" s="21"/>
      <c r="N11321" s="21"/>
      <c r="O11321" s="23"/>
    </row>
    <row r="11322" ht="15.75" customHeight="1">
      <c r="B11322" s="192" t="s">
        <v>7852</v>
      </c>
      <c r="C11322" s="351">
        <v>1112.0</v>
      </c>
      <c r="D11322" s="130">
        <v>45918.0</v>
      </c>
      <c r="E11322" s="73" t="s">
        <v>13200</v>
      </c>
      <c r="F11322" s="386"/>
      <c r="G11322" s="73" t="s">
        <v>13201</v>
      </c>
      <c r="H11322" s="169"/>
      <c r="I11322" s="431"/>
      <c r="J11322" s="285"/>
      <c r="K11322" s="73"/>
      <c r="L11322" s="21"/>
      <c r="M11322" s="21"/>
      <c r="N11322" s="21"/>
      <c r="O11322" s="23"/>
    </row>
    <row r="11323" ht="15.75" customHeight="1">
      <c r="B11323" s="442"/>
      <c r="C11323" s="351">
        <v>1113.0</v>
      </c>
      <c r="D11323" s="130">
        <v>45922.0</v>
      </c>
      <c r="E11323" s="73" t="s">
        <v>7758</v>
      </c>
      <c r="F11323" s="386" t="s">
        <v>7759</v>
      </c>
      <c r="G11323" s="73" t="s">
        <v>13102</v>
      </c>
      <c r="H11323" s="356" t="s">
        <v>13202</v>
      </c>
      <c r="I11323" s="431"/>
      <c r="J11323" s="285"/>
      <c r="K11323" s="73"/>
      <c r="L11323" s="21"/>
      <c r="M11323" s="21"/>
      <c r="N11323" s="21"/>
      <c r="O11323" s="23"/>
    </row>
    <row r="11324" ht="15.75" customHeight="1">
      <c r="B11324" s="192" t="s">
        <v>7852</v>
      </c>
      <c r="C11324" s="351">
        <v>1114.0</v>
      </c>
      <c r="D11324" s="130">
        <v>45922.0</v>
      </c>
      <c r="E11324" s="73" t="s">
        <v>13203</v>
      </c>
      <c r="F11324" s="386"/>
      <c r="G11324" s="73" t="s">
        <v>13204</v>
      </c>
      <c r="H11324" s="169"/>
      <c r="I11324" s="431"/>
      <c r="J11324" s="285"/>
      <c r="K11324" s="73"/>
      <c r="L11324" s="21"/>
      <c r="M11324" s="21"/>
      <c r="N11324" s="21"/>
      <c r="O11324" s="23"/>
    </row>
    <row r="11325" ht="15.75" customHeight="1">
      <c r="B11325" s="192" t="s">
        <v>7852</v>
      </c>
      <c r="C11325" s="351">
        <v>1115.0</v>
      </c>
      <c r="D11325" s="130">
        <v>45922.0</v>
      </c>
      <c r="E11325" s="73" t="s">
        <v>13205</v>
      </c>
      <c r="F11325" s="386"/>
      <c r="G11325" s="73" t="s">
        <v>13204</v>
      </c>
      <c r="H11325" s="169"/>
      <c r="I11325" s="431"/>
      <c r="J11325" s="285"/>
      <c r="K11325" s="73"/>
      <c r="L11325" s="21"/>
      <c r="M11325" s="21"/>
      <c r="N11325" s="21"/>
      <c r="O11325" s="23"/>
    </row>
    <row r="11326" ht="15.75" customHeight="1">
      <c r="B11326" s="192" t="s">
        <v>7852</v>
      </c>
      <c r="C11326" s="351">
        <v>1116.0</v>
      </c>
      <c r="D11326" s="130">
        <v>45922.0</v>
      </c>
      <c r="E11326" s="73" t="s">
        <v>13206</v>
      </c>
      <c r="F11326" s="386"/>
      <c r="G11326" s="73" t="s">
        <v>13204</v>
      </c>
      <c r="H11326" s="169"/>
      <c r="I11326" s="431"/>
      <c r="J11326" s="285"/>
      <c r="K11326" s="73"/>
      <c r="L11326" s="21"/>
      <c r="M11326" s="21"/>
      <c r="N11326" s="21"/>
      <c r="O11326" s="23"/>
    </row>
    <row r="11327" ht="15.75" customHeight="1">
      <c r="B11327" s="192" t="s">
        <v>7852</v>
      </c>
      <c r="C11327" s="351">
        <v>1117.0</v>
      </c>
      <c r="D11327" s="130">
        <v>45922.0</v>
      </c>
      <c r="E11327" s="73" t="s">
        <v>13207</v>
      </c>
      <c r="F11327" s="386"/>
      <c r="G11327" s="73" t="s">
        <v>13208</v>
      </c>
      <c r="H11327" s="73" t="s">
        <v>13209</v>
      </c>
      <c r="I11327" s="431"/>
      <c r="J11327" s="285"/>
      <c r="K11327" s="73"/>
      <c r="L11327" s="21"/>
      <c r="M11327" s="21"/>
      <c r="N11327" s="21"/>
      <c r="O11327" s="23"/>
    </row>
    <row r="11328" ht="15.75" customHeight="1">
      <c r="B11328" s="192" t="s">
        <v>7852</v>
      </c>
      <c r="C11328" s="351">
        <v>1118.0</v>
      </c>
      <c r="D11328" s="130">
        <v>45922.0</v>
      </c>
      <c r="E11328" s="73" t="s">
        <v>5892</v>
      </c>
      <c r="F11328" s="386" t="s">
        <v>8976</v>
      </c>
      <c r="G11328" s="73" t="s">
        <v>2253</v>
      </c>
      <c r="H11328" s="169"/>
      <c r="I11328" s="431"/>
      <c r="J11328" s="285"/>
      <c r="K11328" s="73"/>
      <c r="L11328" s="21"/>
      <c r="M11328" s="21"/>
      <c r="N11328" s="21"/>
      <c r="O11328" s="23"/>
    </row>
    <row r="11329" ht="15.75" customHeight="1">
      <c r="B11329" s="192" t="s">
        <v>7852</v>
      </c>
      <c r="C11329" s="351">
        <v>1119.0</v>
      </c>
      <c r="D11329" s="130">
        <v>45923.0</v>
      </c>
      <c r="E11329" s="73" t="s">
        <v>13210</v>
      </c>
      <c r="F11329" s="386" t="s">
        <v>13211</v>
      </c>
      <c r="G11329" s="73" t="s">
        <v>13212</v>
      </c>
      <c r="H11329" s="169"/>
      <c r="I11329" s="431"/>
      <c r="J11329" s="285"/>
      <c r="K11329" s="73"/>
      <c r="L11329" s="21"/>
      <c r="M11329" s="21"/>
      <c r="N11329" s="21"/>
      <c r="O11329" s="23"/>
    </row>
    <row r="11330" ht="15.75" customHeight="1">
      <c r="B11330" s="192" t="s">
        <v>7852</v>
      </c>
      <c r="C11330" s="351">
        <v>1120.0</v>
      </c>
      <c r="D11330" s="130">
        <v>45924.0</v>
      </c>
      <c r="E11330" s="73" t="s">
        <v>13213</v>
      </c>
      <c r="F11330" s="386" t="s">
        <v>12250</v>
      </c>
      <c r="G11330" s="73" t="s">
        <v>12573</v>
      </c>
      <c r="H11330" s="169"/>
      <c r="I11330" s="431" t="s">
        <v>13214</v>
      </c>
      <c r="J11330" s="431" t="s">
        <v>13215</v>
      </c>
      <c r="K11330" s="73"/>
      <c r="L11330" s="21"/>
      <c r="M11330" s="21"/>
      <c r="N11330" s="21"/>
      <c r="O11330" s="23"/>
    </row>
    <row r="11331" ht="15.75" customHeight="1">
      <c r="B11331" s="192" t="s">
        <v>7852</v>
      </c>
      <c r="C11331" s="351">
        <v>1121.0</v>
      </c>
      <c r="D11331" s="130">
        <v>45924.0</v>
      </c>
      <c r="E11331" s="73" t="s">
        <v>12029</v>
      </c>
      <c r="F11331" s="386" t="s">
        <v>12030</v>
      </c>
      <c r="G11331" s="73" t="s">
        <v>12573</v>
      </c>
      <c r="H11331" s="169"/>
      <c r="I11331" s="431" t="s">
        <v>12598</v>
      </c>
      <c r="J11331" s="431" t="s">
        <v>13216</v>
      </c>
      <c r="K11331" s="73"/>
      <c r="L11331" s="21"/>
      <c r="M11331" s="21"/>
      <c r="N11331" s="21"/>
      <c r="O11331" s="23"/>
    </row>
    <row r="11332" ht="15.75" customHeight="1">
      <c r="B11332" s="192" t="s">
        <v>7852</v>
      </c>
      <c r="C11332" s="351">
        <v>1122.0</v>
      </c>
      <c r="D11332" s="130">
        <v>45924.0</v>
      </c>
      <c r="E11332" s="73" t="s">
        <v>6248</v>
      </c>
      <c r="F11332" s="386" t="s">
        <v>6249</v>
      </c>
      <c r="G11332" s="73" t="s">
        <v>12573</v>
      </c>
      <c r="H11332" s="169"/>
      <c r="I11332" s="431" t="s">
        <v>12310</v>
      </c>
      <c r="J11332" s="431" t="s">
        <v>13217</v>
      </c>
      <c r="K11332" s="73"/>
      <c r="L11332" s="21"/>
      <c r="M11332" s="21"/>
      <c r="N11332" s="21"/>
      <c r="O11332" s="23"/>
    </row>
    <row r="11333" ht="15.75" customHeight="1">
      <c r="B11333" s="192" t="s">
        <v>7852</v>
      </c>
      <c r="C11333" s="351">
        <v>1123.0</v>
      </c>
      <c r="D11333" s="130">
        <v>45924.0</v>
      </c>
      <c r="E11333" s="73" t="s">
        <v>12896</v>
      </c>
      <c r="F11333" s="386" t="s">
        <v>12897</v>
      </c>
      <c r="G11333" s="73" t="s">
        <v>12573</v>
      </c>
      <c r="H11333" s="169"/>
      <c r="I11333" s="431" t="s">
        <v>13218</v>
      </c>
      <c r="J11333" s="431" t="s">
        <v>13219</v>
      </c>
      <c r="K11333" s="73"/>
      <c r="L11333" s="21"/>
      <c r="M11333" s="21"/>
      <c r="N11333" s="21"/>
      <c r="O11333" s="23"/>
    </row>
    <row r="11334" ht="15.75" customHeight="1">
      <c r="B11334" s="192" t="s">
        <v>7852</v>
      </c>
      <c r="C11334" s="351">
        <v>1124.0</v>
      </c>
      <c r="D11334" s="130">
        <v>45924.0</v>
      </c>
      <c r="E11334" s="73" t="s">
        <v>12868</v>
      </c>
      <c r="F11334" s="386" t="s">
        <v>12869</v>
      </c>
      <c r="G11334" s="73" t="s">
        <v>12573</v>
      </c>
      <c r="H11334" s="169"/>
      <c r="I11334" s="431" t="s">
        <v>13220</v>
      </c>
      <c r="J11334" s="431" t="s">
        <v>13221</v>
      </c>
      <c r="K11334" s="73"/>
      <c r="L11334" s="21"/>
      <c r="M11334" s="21"/>
      <c r="N11334" s="21"/>
      <c r="O11334" s="23"/>
    </row>
    <row r="11335" ht="15.75" customHeight="1">
      <c r="B11335" s="192" t="s">
        <v>7852</v>
      </c>
      <c r="C11335" s="351">
        <v>1125.0</v>
      </c>
      <c r="D11335" s="130">
        <v>45924.0</v>
      </c>
      <c r="E11335" s="73" t="s">
        <v>12812</v>
      </c>
      <c r="F11335" s="386" t="s">
        <v>12813</v>
      </c>
      <c r="G11335" s="73" t="s">
        <v>12573</v>
      </c>
      <c r="H11335" s="169"/>
      <c r="I11335" s="431" t="s">
        <v>13222</v>
      </c>
      <c r="J11335" s="431" t="s">
        <v>13223</v>
      </c>
      <c r="K11335" s="73"/>
      <c r="L11335" s="21"/>
      <c r="M11335" s="21"/>
      <c r="N11335" s="21"/>
      <c r="O11335" s="23"/>
    </row>
    <row r="11336" ht="15.75" customHeight="1">
      <c r="B11336" s="192" t="s">
        <v>7852</v>
      </c>
      <c r="C11336" s="351">
        <v>1126.0</v>
      </c>
      <c r="D11336" s="130">
        <v>45924.0</v>
      </c>
      <c r="E11336" s="73" t="s">
        <v>11131</v>
      </c>
      <c r="F11336" s="386" t="s">
        <v>12678</v>
      </c>
      <c r="G11336" s="73" t="s">
        <v>12573</v>
      </c>
      <c r="H11336" s="169"/>
      <c r="I11336" s="431" t="s">
        <v>13224</v>
      </c>
      <c r="J11336" s="431" t="s">
        <v>13225</v>
      </c>
      <c r="K11336" s="73"/>
      <c r="L11336" s="21"/>
      <c r="M11336" s="21"/>
      <c r="N11336" s="21"/>
      <c r="O11336" s="23"/>
    </row>
    <row r="11337" ht="15.75" customHeight="1">
      <c r="B11337" s="192" t="s">
        <v>7852</v>
      </c>
      <c r="C11337" s="351">
        <v>1127.0</v>
      </c>
      <c r="D11337" s="130">
        <v>45925.0</v>
      </c>
      <c r="E11337" s="73" t="s">
        <v>9246</v>
      </c>
      <c r="F11337" s="386" t="s">
        <v>11899</v>
      </c>
      <c r="G11337" s="73" t="s">
        <v>13226</v>
      </c>
      <c r="H11337" s="253"/>
      <c r="I11337" s="431"/>
      <c r="J11337" s="285"/>
      <c r="K11337" s="73"/>
      <c r="L11337" s="21"/>
      <c r="M11337" s="21"/>
      <c r="N11337" s="21"/>
      <c r="O11337" s="23"/>
    </row>
    <row r="11338" ht="15.75" customHeight="1">
      <c r="B11338" s="192" t="s">
        <v>7852</v>
      </c>
      <c r="C11338" s="351">
        <v>1128.0</v>
      </c>
      <c r="D11338" s="130">
        <v>45925.0</v>
      </c>
      <c r="E11338" s="73" t="s">
        <v>3762</v>
      </c>
      <c r="F11338" s="386" t="s">
        <v>8326</v>
      </c>
      <c r="G11338" s="73" t="s">
        <v>13227</v>
      </c>
      <c r="H11338" s="268"/>
      <c r="I11338" s="431"/>
      <c r="J11338" s="285"/>
      <c r="K11338" s="73"/>
      <c r="L11338" s="21"/>
      <c r="M11338" s="21"/>
      <c r="N11338" s="21"/>
      <c r="O11338" s="23"/>
    </row>
    <row r="11339" ht="15.75" customHeight="1">
      <c r="B11339" s="192" t="s">
        <v>7852</v>
      </c>
      <c r="C11339" s="351">
        <v>1129.0</v>
      </c>
      <c r="D11339" s="130">
        <v>45925.0</v>
      </c>
      <c r="E11339" s="73" t="s">
        <v>2579</v>
      </c>
      <c r="F11339" s="386" t="s">
        <v>13228</v>
      </c>
      <c r="G11339" s="73" t="s">
        <v>13229</v>
      </c>
      <c r="H11339" s="268"/>
      <c r="I11339" s="431"/>
      <c r="J11339" s="285"/>
      <c r="K11339" s="73"/>
      <c r="L11339" s="21"/>
      <c r="M11339" s="21"/>
      <c r="N11339" s="21"/>
      <c r="O11339" s="23"/>
    </row>
    <row r="11340" ht="15.75" customHeight="1">
      <c r="B11340" s="192" t="s">
        <v>7852</v>
      </c>
      <c r="C11340" s="351">
        <v>1130.0</v>
      </c>
      <c r="D11340" s="130">
        <v>45925.0</v>
      </c>
      <c r="E11340" s="73" t="s">
        <v>13230</v>
      </c>
      <c r="F11340" s="386" t="s">
        <v>13231</v>
      </c>
      <c r="G11340" s="73" t="s">
        <v>18</v>
      </c>
      <c r="H11340" s="169"/>
      <c r="I11340" s="431" t="s">
        <v>13232</v>
      </c>
      <c r="J11340" s="285"/>
      <c r="K11340" s="73"/>
      <c r="L11340" s="21"/>
      <c r="M11340" s="21"/>
      <c r="N11340" s="21"/>
      <c r="O11340" s="23"/>
    </row>
    <row r="11341" ht="15.75" customHeight="1">
      <c r="B11341" s="192" t="s">
        <v>7852</v>
      </c>
      <c r="C11341" s="351">
        <v>1131.0</v>
      </c>
      <c r="D11341" s="130">
        <v>45925.0</v>
      </c>
      <c r="E11341" s="73" t="s">
        <v>4130</v>
      </c>
      <c r="F11341" s="386" t="s">
        <v>13109</v>
      </c>
      <c r="G11341" s="73" t="s">
        <v>18</v>
      </c>
      <c r="H11341" s="268" t="s">
        <v>13233</v>
      </c>
      <c r="I11341" s="431" t="s">
        <v>12477</v>
      </c>
      <c r="J11341" s="285"/>
      <c r="K11341" s="73"/>
      <c r="L11341" s="21"/>
      <c r="M11341" s="21"/>
      <c r="N11341" s="21"/>
      <c r="O11341" s="23"/>
    </row>
    <row r="11342" ht="15.75" customHeight="1">
      <c r="B11342" s="192" t="s">
        <v>7852</v>
      </c>
      <c r="C11342" s="351">
        <v>1132.0</v>
      </c>
      <c r="D11342" s="130">
        <v>45925.0</v>
      </c>
      <c r="E11342" s="73" t="s">
        <v>12154</v>
      </c>
      <c r="F11342" s="386" t="s">
        <v>13234</v>
      </c>
      <c r="G11342" s="73" t="s">
        <v>18</v>
      </c>
      <c r="H11342" s="169"/>
      <c r="I11342" s="431" t="s">
        <v>13235</v>
      </c>
      <c r="J11342" s="285"/>
      <c r="K11342" s="73"/>
      <c r="L11342" s="21"/>
      <c r="M11342" s="21"/>
      <c r="N11342" s="21"/>
      <c r="O11342" s="23"/>
    </row>
    <row r="11343" ht="15.75" customHeight="1">
      <c r="B11343" s="192" t="s">
        <v>7852</v>
      </c>
      <c r="C11343" s="351">
        <v>1133.0</v>
      </c>
      <c r="D11343" s="130">
        <v>45925.0</v>
      </c>
      <c r="E11343" s="73" t="s">
        <v>8493</v>
      </c>
      <c r="F11343" s="386" t="s">
        <v>13236</v>
      </c>
      <c r="G11343" s="73" t="s">
        <v>18</v>
      </c>
      <c r="H11343" s="169"/>
      <c r="I11343" s="431" t="s">
        <v>12477</v>
      </c>
      <c r="J11343" s="285"/>
      <c r="K11343" s="73"/>
      <c r="L11343" s="21"/>
      <c r="M11343" s="21"/>
      <c r="N11343" s="21"/>
      <c r="O11343" s="23"/>
    </row>
    <row r="11344" ht="15.75" customHeight="1">
      <c r="B11344" s="192" t="s">
        <v>7852</v>
      </c>
      <c r="C11344" s="351">
        <v>1134.0</v>
      </c>
      <c r="D11344" s="130">
        <v>45925.0</v>
      </c>
      <c r="E11344" s="73" t="s">
        <v>13237</v>
      </c>
      <c r="F11344" s="386" t="s">
        <v>13238</v>
      </c>
      <c r="G11344" s="73" t="s">
        <v>18</v>
      </c>
      <c r="H11344" s="169"/>
      <c r="I11344" s="431" t="s">
        <v>13239</v>
      </c>
      <c r="J11344" s="285"/>
      <c r="K11344" s="73"/>
      <c r="L11344" s="21"/>
      <c r="M11344" s="21"/>
      <c r="N11344" s="21"/>
      <c r="O11344" s="23"/>
    </row>
    <row r="11345" ht="15.75" customHeight="1">
      <c r="B11345" s="442"/>
      <c r="C11345" s="351">
        <v>1135.0</v>
      </c>
      <c r="D11345" s="130"/>
      <c r="E11345" s="73"/>
      <c r="F11345" s="386"/>
      <c r="G11345" s="73"/>
      <c r="H11345" s="169"/>
      <c r="I11345" s="431"/>
      <c r="J11345" s="285"/>
      <c r="K11345" s="73"/>
      <c r="L11345" s="21"/>
      <c r="M11345" s="21"/>
      <c r="N11345" s="21"/>
      <c r="O11345" s="23"/>
    </row>
    <row r="11346" ht="15.75" customHeight="1">
      <c r="B11346" s="442"/>
      <c r="C11346" s="345">
        <v>1136.0</v>
      </c>
      <c r="D11346" s="130">
        <v>45925.0</v>
      </c>
      <c r="E11346" s="73" t="s">
        <v>13240</v>
      </c>
      <c r="F11346" s="386" t="s">
        <v>12987</v>
      </c>
      <c r="G11346" s="73" t="s">
        <v>12573</v>
      </c>
      <c r="H11346" s="169"/>
      <c r="I11346" s="431"/>
      <c r="J11346" s="285"/>
      <c r="K11346" s="73"/>
      <c r="L11346" s="21"/>
      <c r="M11346" s="21"/>
      <c r="N11346" s="21"/>
      <c r="O11346" s="23"/>
    </row>
    <row r="11347" ht="15.75" customHeight="1">
      <c r="B11347" s="442"/>
      <c r="C11347" s="351">
        <v>1137.0</v>
      </c>
      <c r="D11347" s="130"/>
      <c r="E11347" s="73"/>
      <c r="F11347" s="386"/>
      <c r="G11347" s="73"/>
      <c r="H11347" s="169"/>
      <c r="I11347" s="431"/>
      <c r="J11347" s="285"/>
      <c r="K11347" s="73"/>
      <c r="L11347" s="21"/>
      <c r="M11347" s="21"/>
      <c r="N11347" s="21"/>
      <c r="O11347" s="23"/>
    </row>
    <row r="11348" ht="15.75" customHeight="1">
      <c r="B11348" s="192" t="s">
        <v>7852</v>
      </c>
      <c r="C11348" s="351">
        <v>1138.0</v>
      </c>
      <c r="D11348" s="130">
        <v>45925.0</v>
      </c>
      <c r="E11348" s="73" t="s">
        <v>8425</v>
      </c>
      <c r="F11348" s="386" t="s">
        <v>8426</v>
      </c>
      <c r="G11348" s="73" t="s">
        <v>18</v>
      </c>
      <c r="H11348" s="169"/>
      <c r="I11348" s="431" t="s">
        <v>13241</v>
      </c>
      <c r="J11348" s="285"/>
      <c r="K11348" s="73"/>
      <c r="L11348" s="21"/>
      <c r="M11348" s="21"/>
      <c r="N11348" s="21"/>
      <c r="O11348" s="23"/>
    </row>
    <row r="11349" ht="15.75" customHeight="1">
      <c r="B11349" s="192" t="s">
        <v>7852</v>
      </c>
      <c r="C11349" s="351">
        <v>1139.0</v>
      </c>
      <c r="D11349" s="130">
        <v>45925.0</v>
      </c>
      <c r="E11349" s="73" t="s">
        <v>13242</v>
      </c>
      <c r="F11349" s="386" t="s">
        <v>10269</v>
      </c>
      <c r="G11349" s="73" t="s">
        <v>12573</v>
      </c>
      <c r="H11349" s="169"/>
      <c r="I11349" s="431"/>
      <c r="J11349" s="285"/>
      <c r="K11349" s="73"/>
      <c r="L11349" s="21"/>
      <c r="M11349" s="21"/>
      <c r="N11349" s="21"/>
      <c r="O11349" s="23"/>
    </row>
    <row r="11350" ht="15.75" customHeight="1">
      <c r="B11350" s="192" t="s">
        <v>7852</v>
      </c>
      <c r="C11350" s="351">
        <v>1140.0</v>
      </c>
      <c r="D11350" s="130">
        <v>45925.0</v>
      </c>
      <c r="E11350" s="73" t="s">
        <v>11780</v>
      </c>
      <c r="F11350" s="386" t="s">
        <v>11781</v>
      </c>
      <c r="G11350" s="73" t="s">
        <v>2923</v>
      </c>
      <c r="H11350" s="169"/>
      <c r="I11350" s="431"/>
      <c r="J11350" s="285"/>
      <c r="K11350" s="73"/>
      <c r="L11350" s="21"/>
      <c r="M11350" s="21"/>
      <c r="N11350" s="21"/>
      <c r="O11350" s="23"/>
    </row>
    <row r="11351" ht="15.75" customHeight="1">
      <c r="B11351" s="192" t="s">
        <v>7852</v>
      </c>
      <c r="C11351" s="351">
        <v>1141.0</v>
      </c>
      <c r="D11351" s="130">
        <v>45925.0</v>
      </c>
      <c r="E11351" s="73" t="s">
        <v>11356</v>
      </c>
      <c r="F11351" s="386" t="s">
        <v>13243</v>
      </c>
      <c r="G11351" s="73" t="s">
        <v>2923</v>
      </c>
      <c r="H11351" s="169"/>
      <c r="I11351" s="431"/>
      <c r="J11351" s="285"/>
      <c r="K11351" s="73"/>
      <c r="L11351" s="21"/>
      <c r="M11351" s="21"/>
      <c r="N11351" s="21"/>
      <c r="O11351" s="23"/>
    </row>
    <row r="11352" ht="15.75" customHeight="1">
      <c r="B11352" s="192" t="s">
        <v>7852</v>
      </c>
      <c r="C11352" s="351">
        <v>1142.0</v>
      </c>
      <c r="D11352" s="130">
        <v>45925.0</v>
      </c>
      <c r="E11352" s="73" t="s">
        <v>11354</v>
      </c>
      <c r="F11352" s="386" t="s">
        <v>12308</v>
      </c>
      <c r="G11352" s="73" t="s">
        <v>2923</v>
      </c>
      <c r="H11352" s="169"/>
      <c r="I11352" s="431"/>
      <c r="J11352" s="285"/>
      <c r="K11352" s="73"/>
      <c r="L11352" s="21"/>
      <c r="M11352" s="21"/>
      <c r="N11352" s="21"/>
      <c r="O11352" s="23"/>
    </row>
    <row r="11353" ht="15.75" customHeight="1">
      <c r="B11353" s="192" t="s">
        <v>7852</v>
      </c>
      <c r="C11353" s="351">
        <v>1143.0</v>
      </c>
      <c r="D11353" s="130">
        <v>45925.0</v>
      </c>
      <c r="E11353" s="73" t="s">
        <v>12005</v>
      </c>
      <c r="F11353" s="386" t="s">
        <v>12006</v>
      </c>
      <c r="G11353" s="73" t="s">
        <v>2923</v>
      </c>
      <c r="H11353" s="169"/>
      <c r="I11353" s="431"/>
      <c r="J11353" s="285"/>
      <c r="K11353" s="73"/>
      <c r="L11353" s="21"/>
      <c r="M11353" s="21"/>
      <c r="N11353" s="21"/>
      <c r="O11353" s="23"/>
    </row>
    <row r="11354" ht="15.75" customHeight="1">
      <c r="B11354" s="192" t="s">
        <v>7852</v>
      </c>
      <c r="C11354" s="351">
        <v>1144.0</v>
      </c>
      <c r="D11354" s="130">
        <v>45925.0</v>
      </c>
      <c r="E11354" s="73" t="s">
        <v>5824</v>
      </c>
      <c r="F11354" s="386" t="s">
        <v>13244</v>
      </c>
      <c r="G11354" s="73" t="s">
        <v>2923</v>
      </c>
      <c r="H11354" s="169"/>
      <c r="I11354" s="431"/>
      <c r="J11354" s="285"/>
      <c r="K11354" s="73"/>
      <c r="L11354" s="21"/>
      <c r="M11354" s="21"/>
      <c r="N11354" s="21"/>
      <c r="O11354" s="23"/>
    </row>
    <row r="11355" ht="15.75" customHeight="1">
      <c r="B11355" s="192" t="s">
        <v>7852</v>
      </c>
      <c r="C11355" s="351">
        <v>1145.0</v>
      </c>
      <c r="D11355" s="130">
        <v>45925.0</v>
      </c>
      <c r="E11355" s="73" t="s">
        <v>10160</v>
      </c>
      <c r="F11355" s="386" t="s">
        <v>10653</v>
      </c>
      <c r="G11355" s="73" t="s">
        <v>2923</v>
      </c>
      <c r="H11355" s="169"/>
      <c r="I11355" s="431"/>
      <c r="J11355" s="285"/>
      <c r="K11355" s="73"/>
      <c r="L11355" s="21"/>
      <c r="M11355" s="21"/>
      <c r="N11355" s="21"/>
      <c r="O11355" s="23"/>
    </row>
    <row r="11356" ht="15.75" customHeight="1">
      <c r="B11356" s="192" t="s">
        <v>7852</v>
      </c>
      <c r="C11356" s="351">
        <v>1146.0</v>
      </c>
      <c r="D11356" s="130">
        <v>45925.0</v>
      </c>
      <c r="E11356" s="73" t="s">
        <v>9600</v>
      </c>
      <c r="F11356" s="386" t="s">
        <v>12158</v>
      </c>
      <c r="G11356" s="73" t="s">
        <v>2923</v>
      </c>
      <c r="H11356" s="169"/>
      <c r="I11356" s="431"/>
      <c r="J11356" s="285"/>
      <c r="K11356" s="73"/>
      <c r="L11356" s="21"/>
      <c r="M11356" s="21"/>
      <c r="N11356" s="21"/>
      <c r="O11356" s="23"/>
    </row>
    <row r="11357" ht="15.75" customHeight="1">
      <c r="B11357" s="192" t="s">
        <v>7852</v>
      </c>
      <c r="C11357" s="351">
        <v>1147.0</v>
      </c>
      <c r="D11357" s="130">
        <v>45925.0</v>
      </c>
      <c r="E11357" s="73" t="s">
        <v>10487</v>
      </c>
      <c r="F11357" s="386" t="s">
        <v>12759</v>
      </c>
      <c r="G11357" s="73" t="s">
        <v>2923</v>
      </c>
      <c r="H11357" s="169"/>
      <c r="I11357" s="431"/>
      <c r="J11357" s="285"/>
      <c r="K11357" s="73"/>
      <c r="L11357" s="21"/>
      <c r="M11357" s="21"/>
      <c r="N11357" s="21"/>
      <c r="O11357" s="23"/>
    </row>
    <row r="11358" ht="15.75" customHeight="1">
      <c r="B11358" s="192" t="s">
        <v>7852</v>
      </c>
      <c r="C11358" s="351">
        <v>1148.0</v>
      </c>
      <c r="D11358" s="130">
        <v>45925.0</v>
      </c>
      <c r="E11358" s="73" t="s">
        <v>13245</v>
      </c>
      <c r="F11358" s="386" t="s">
        <v>11762</v>
      </c>
      <c r="G11358" s="73" t="s">
        <v>2923</v>
      </c>
      <c r="H11358" s="169"/>
      <c r="I11358" s="431"/>
      <c r="J11358" s="285"/>
      <c r="K11358" s="73"/>
      <c r="L11358" s="21"/>
      <c r="M11358" s="21"/>
      <c r="N11358" s="21"/>
      <c r="O11358" s="23"/>
    </row>
    <row r="11359" ht="15.75" customHeight="1">
      <c r="B11359" s="192" t="s">
        <v>7852</v>
      </c>
      <c r="C11359" s="351">
        <v>1149.0</v>
      </c>
      <c r="D11359" s="130">
        <v>45925.0</v>
      </c>
      <c r="E11359" s="73" t="s">
        <v>10988</v>
      </c>
      <c r="F11359" s="386" t="s">
        <v>12713</v>
      </c>
      <c r="G11359" s="73" t="s">
        <v>2923</v>
      </c>
      <c r="H11359" s="376"/>
      <c r="I11359" s="431"/>
      <c r="J11359" s="285"/>
      <c r="K11359" s="73"/>
      <c r="L11359" s="21"/>
      <c r="M11359" s="21"/>
      <c r="N11359" s="21"/>
      <c r="O11359" s="23"/>
    </row>
    <row r="11360" ht="15.75" customHeight="1">
      <c r="B11360" s="192" t="s">
        <v>7852</v>
      </c>
      <c r="C11360" s="351">
        <v>1150.0</v>
      </c>
      <c r="D11360" s="130">
        <v>45925.0</v>
      </c>
      <c r="E11360" s="73" t="s">
        <v>12083</v>
      </c>
      <c r="F11360" s="386" t="s">
        <v>13246</v>
      </c>
      <c r="G11360" s="73" t="s">
        <v>2923</v>
      </c>
      <c r="H11360" s="169"/>
      <c r="I11360" s="431"/>
      <c r="J11360" s="285"/>
      <c r="K11360" s="73"/>
      <c r="L11360" s="21"/>
      <c r="M11360" s="21"/>
      <c r="N11360" s="21"/>
      <c r="O11360" s="23"/>
    </row>
    <row r="11361" ht="15.75" customHeight="1">
      <c r="B11361" s="192" t="s">
        <v>7852</v>
      </c>
      <c r="C11361" s="351">
        <v>1151.0</v>
      </c>
      <c r="D11361" s="130">
        <v>45925.0</v>
      </c>
      <c r="E11361" s="73" t="s">
        <v>1940</v>
      </c>
      <c r="F11361" s="386" t="s">
        <v>12253</v>
      </c>
      <c r="G11361" s="73" t="s">
        <v>2923</v>
      </c>
      <c r="H11361" s="169"/>
      <c r="I11361" s="431"/>
      <c r="J11361" s="285"/>
      <c r="K11361" s="73"/>
      <c r="L11361" s="21"/>
      <c r="M11361" s="21"/>
      <c r="N11361" s="21"/>
      <c r="O11361" s="23"/>
    </row>
    <row r="11362" ht="15.75" customHeight="1">
      <c r="B11362" s="192" t="s">
        <v>7852</v>
      </c>
      <c r="C11362" s="351">
        <v>1152.0</v>
      </c>
      <c r="D11362" s="130">
        <v>45925.0</v>
      </c>
      <c r="E11362" s="73" t="s">
        <v>1732</v>
      </c>
      <c r="F11362" s="386" t="s">
        <v>11230</v>
      </c>
      <c r="G11362" s="73" t="s">
        <v>18</v>
      </c>
      <c r="H11362" s="169" t="s">
        <v>12842</v>
      </c>
      <c r="I11362" s="431" t="s">
        <v>12056</v>
      </c>
      <c r="J11362" s="285"/>
      <c r="K11362" s="73"/>
      <c r="L11362" s="21"/>
      <c r="M11362" s="21"/>
      <c r="N11362" s="21"/>
      <c r="O11362" s="23"/>
    </row>
    <row r="11363" ht="15.75" customHeight="1">
      <c r="B11363" s="192" t="s">
        <v>7852</v>
      </c>
      <c r="C11363" s="351">
        <v>1153.0</v>
      </c>
      <c r="D11363" s="130">
        <v>45926.0</v>
      </c>
      <c r="E11363" s="73" t="s">
        <v>11492</v>
      </c>
      <c r="F11363" s="386" t="s">
        <v>13247</v>
      </c>
      <c r="G11363" s="73" t="s">
        <v>18</v>
      </c>
      <c r="H11363" s="169" t="s">
        <v>12842</v>
      </c>
      <c r="I11363" s="431" t="s">
        <v>13248</v>
      </c>
      <c r="J11363" s="285"/>
      <c r="K11363" s="73"/>
      <c r="L11363" s="21"/>
      <c r="M11363" s="21"/>
      <c r="N11363" s="21"/>
      <c r="O11363" s="23"/>
    </row>
    <row r="11364" ht="15.75" customHeight="1">
      <c r="B11364" s="192" t="s">
        <v>7852</v>
      </c>
      <c r="C11364" s="351">
        <v>1154.0</v>
      </c>
      <c r="D11364" s="130">
        <v>45926.0</v>
      </c>
      <c r="E11364" s="73" t="s">
        <v>5355</v>
      </c>
      <c r="F11364" s="386" t="s">
        <v>12521</v>
      </c>
      <c r="G11364" s="73" t="s">
        <v>18</v>
      </c>
      <c r="H11364" s="169" t="s">
        <v>12842</v>
      </c>
      <c r="I11364" s="431" t="s">
        <v>13249</v>
      </c>
      <c r="J11364" s="285"/>
      <c r="K11364" s="73"/>
      <c r="L11364" s="21"/>
      <c r="M11364" s="21"/>
      <c r="N11364" s="21"/>
      <c r="O11364" s="23"/>
    </row>
    <row r="11365" ht="15.75" customHeight="1">
      <c r="B11365" s="192" t="s">
        <v>7852</v>
      </c>
      <c r="C11365" s="351">
        <v>1155.0</v>
      </c>
      <c r="D11365" s="130">
        <v>45926.0</v>
      </c>
      <c r="E11365" s="73" t="s">
        <v>2678</v>
      </c>
      <c r="F11365" s="386" t="s">
        <v>12782</v>
      </c>
      <c r="G11365" s="73" t="s">
        <v>18</v>
      </c>
      <c r="H11365" s="169" t="s">
        <v>12842</v>
      </c>
      <c r="I11365" s="431" t="s">
        <v>12386</v>
      </c>
      <c r="J11365" s="285"/>
      <c r="K11365" s="73"/>
      <c r="L11365" s="21"/>
      <c r="M11365" s="21"/>
      <c r="N11365" s="21"/>
      <c r="O11365" s="23"/>
    </row>
    <row r="11366" ht="15.75" customHeight="1">
      <c r="B11366" s="192" t="s">
        <v>7852</v>
      </c>
      <c r="C11366" s="351">
        <v>1156.0</v>
      </c>
      <c r="D11366" s="130">
        <v>45926.0</v>
      </c>
      <c r="E11366" s="73" t="s">
        <v>8981</v>
      </c>
      <c r="F11366" s="386" t="s">
        <v>11987</v>
      </c>
      <c r="G11366" s="73" t="s">
        <v>18</v>
      </c>
      <c r="H11366" s="169" t="s">
        <v>12842</v>
      </c>
      <c r="I11366" s="431" t="s">
        <v>13250</v>
      </c>
      <c r="J11366" s="285"/>
      <c r="K11366" s="73"/>
      <c r="L11366" s="21"/>
      <c r="M11366" s="21"/>
      <c r="N11366" s="21"/>
      <c r="O11366" s="23"/>
    </row>
    <row r="11367" ht="15.75" customHeight="1">
      <c r="B11367" s="192" t="s">
        <v>7852</v>
      </c>
      <c r="C11367" s="351">
        <v>1157.0</v>
      </c>
      <c r="D11367" s="130">
        <v>45926.0</v>
      </c>
      <c r="E11367" s="73" t="s">
        <v>12836</v>
      </c>
      <c r="F11367" s="386" t="s">
        <v>12837</v>
      </c>
      <c r="G11367" s="73" t="s">
        <v>18</v>
      </c>
      <c r="H11367" s="169" t="s">
        <v>12842</v>
      </c>
      <c r="I11367" s="431" t="s">
        <v>12386</v>
      </c>
      <c r="J11367" s="285"/>
      <c r="K11367" s="73"/>
      <c r="L11367" s="21"/>
      <c r="M11367" s="21"/>
      <c r="N11367" s="21"/>
      <c r="O11367" s="23"/>
    </row>
    <row r="11368" ht="15.75" customHeight="1">
      <c r="B11368" s="192" t="s">
        <v>7852</v>
      </c>
      <c r="C11368" s="351">
        <v>1158.0</v>
      </c>
      <c r="D11368" s="130">
        <v>45926.0</v>
      </c>
      <c r="E11368" s="73" t="s">
        <v>12864</v>
      </c>
      <c r="F11368" s="386" t="s">
        <v>12865</v>
      </c>
      <c r="G11368" s="73" t="s">
        <v>18</v>
      </c>
      <c r="H11368" s="169" t="s">
        <v>12842</v>
      </c>
      <c r="I11368" s="431" t="s">
        <v>12386</v>
      </c>
      <c r="J11368" s="285"/>
      <c r="K11368" s="73"/>
      <c r="L11368" s="21"/>
      <c r="M11368" s="21"/>
      <c r="N11368" s="21"/>
      <c r="O11368" s="23"/>
    </row>
    <row r="11369" ht="15.75" customHeight="1">
      <c r="B11369" s="192" t="s">
        <v>7852</v>
      </c>
      <c r="C11369" s="351">
        <v>1159.0</v>
      </c>
      <c r="D11369" s="130">
        <v>45926.0</v>
      </c>
      <c r="E11369" s="73" t="s">
        <v>12870</v>
      </c>
      <c r="F11369" s="386" t="s">
        <v>12871</v>
      </c>
      <c r="G11369" s="73" t="s">
        <v>18</v>
      </c>
      <c r="H11369" s="169" t="s">
        <v>12842</v>
      </c>
      <c r="I11369" s="431" t="s">
        <v>12386</v>
      </c>
      <c r="J11369" s="285"/>
      <c r="K11369" s="73"/>
      <c r="L11369" s="21"/>
      <c r="M11369" s="21"/>
      <c r="N11369" s="21"/>
      <c r="O11369" s="23"/>
    </row>
    <row r="11370" ht="15.75" customHeight="1">
      <c r="B11370" s="192" t="s">
        <v>7852</v>
      </c>
      <c r="C11370" s="351">
        <v>1160.0</v>
      </c>
      <c r="D11370" s="130">
        <v>45926.0</v>
      </c>
      <c r="E11370" s="73" t="s">
        <v>12810</v>
      </c>
      <c r="F11370" s="386" t="s">
        <v>12811</v>
      </c>
      <c r="G11370" s="73" t="s">
        <v>18</v>
      </c>
      <c r="H11370" s="169" t="s">
        <v>12842</v>
      </c>
      <c r="I11370" s="431" t="s">
        <v>12386</v>
      </c>
      <c r="J11370" s="285"/>
      <c r="K11370" s="73"/>
      <c r="L11370" s="21"/>
      <c r="M11370" s="21"/>
      <c r="N11370" s="21"/>
      <c r="O11370" s="23"/>
    </row>
    <row r="11371" ht="15.75" customHeight="1">
      <c r="B11371" s="192" t="s">
        <v>7852</v>
      </c>
      <c r="C11371" s="351">
        <v>1161.0</v>
      </c>
      <c r="D11371" s="130">
        <v>45926.0</v>
      </c>
      <c r="E11371" s="73" t="s">
        <v>3277</v>
      </c>
      <c r="F11371" s="386" t="s">
        <v>11765</v>
      </c>
      <c r="G11371" s="73" t="s">
        <v>18</v>
      </c>
      <c r="H11371" s="169" t="s">
        <v>12842</v>
      </c>
      <c r="I11371" s="431" t="s">
        <v>13251</v>
      </c>
      <c r="J11371" s="285"/>
      <c r="K11371" s="73"/>
      <c r="L11371" s="21"/>
      <c r="M11371" s="21"/>
      <c r="N11371" s="21"/>
      <c r="O11371" s="23"/>
    </row>
    <row r="11372" ht="15.75" customHeight="1">
      <c r="B11372" s="192" t="s">
        <v>7852</v>
      </c>
      <c r="C11372" s="351">
        <v>1162.0</v>
      </c>
      <c r="D11372" s="130">
        <v>45926.0</v>
      </c>
      <c r="E11372" s="73" t="s">
        <v>9826</v>
      </c>
      <c r="F11372" s="386" t="s">
        <v>13252</v>
      </c>
      <c r="G11372" s="73" t="s">
        <v>13086</v>
      </c>
      <c r="H11372" s="169"/>
      <c r="I11372" s="431"/>
      <c r="J11372" s="285"/>
      <c r="K11372" s="73"/>
      <c r="L11372" s="21"/>
      <c r="M11372" s="21"/>
      <c r="N11372" s="21"/>
      <c r="O11372" s="23"/>
    </row>
    <row r="11373" ht="15.75" customHeight="1">
      <c r="B11373" s="192" t="s">
        <v>7852</v>
      </c>
      <c r="C11373" s="351">
        <v>1163.0</v>
      </c>
      <c r="D11373" s="130">
        <v>45926.0</v>
      </c>
      <c r="E11373" s="73" t="s">
        <v>9265</v>
      </c>
      <c r="F11373" s="386" t="s">
        <v>12408</v>
      </c>
      <c r="G11373" s="73" t="s">
        <v>13086</v>
      </c>
      <c r="H11373" s="169"/>
      <c r="I11373" s="431"/>
      <c r="J11373" s="285"/>
      <c r="K11373" s="73"/>
      <c r="L11373" s="21"/>
      <c r="M11373" s="21"/>
      <c r="N11373" s="21"/>
      <c r="O11373" s="23"/>
    </row>
    <row r="11374" ht="15.75" customHeight="1">
      <c r="B11374" s="259"/>
      <c r="C11374" s="351">
        <v>1164.0</v>
      </c>
      <c r="D11374" s="130">
        <v>45931.0</v>
      </c>
      <c r="E11374" s="491" t="s">
        <v>13253</v>
      </c>
      <c r="F11374" s="386"/>
      <c r="G11374" s="73" t="s">
        <v>13254</v>
      </c>
      <c r="H11374" s="169"/>
      <c r="I11374" s="431"/>
      <c r="J11374" s="285"/>
      <c r="K11374" s="73"/>
      <c r="L11374" s="21"/>
      <c r="M11374" s="21"/>
      <c r="N11374" s="21"/>
      <c r="O11374" s="23"/>
    </row>
    <row r="11375" ht="15.75" customHeight="1">
      <c r="B11375" s="192" t="s">
        <v>7852</v>
      </c>
      <c r="C11375" s="351">
        <v>1165.0</v>
      </c>
      <c r="D11375" s="130">
        <v>45930.0</v>
      </c>
      <c r="E11375" s="73" t="s">
        <v>9818</v>
      </c>
      <c r="F11375" s="386" t="s">
        <v>13083</v>
      </c>
      <c r="G11375" s="73" t="s">
        <v>12573</v>
      </c>
      <c r="H11375" s="268"/>
      <c r="I11375" s="431" t="s">
        <v>13255</v>
      </c>
      <c r="J11375" s="431" t="s">
        <v>12305</v>
      </c>
      <c r="K11375" s="73"/>
      <c r="L11375" s="21"/>
      <c r="M11375" s="21"/>
      <c r="N11375" s="21"/>
      <c r="O11375" s="23"/>
    </row>
    <row r="11376" ht="15.75" customHeight="1">
      <c r="B11376" s="192" t="s">
        <v>7852</v>
      </c>
      <c r="C11376" s="351">
        <v>1166.0</v>
      </c>
      <c r="D11376" s="130">
        <v>45930.0</v>
      </c>
      <c r="E11376" s="73" t="s">
        <v>11567</v>
      </c>
      <c r="F11376" s="386" t="s">
        <v>13256</v>
      </c>
      <c r="G11376" s="73" t="s">
        <v>12573</v>
      </c>
      <c r="H11376" s="169"/>
      <c r="I11376" s="431"/>
      <c r="J11376" s="285"/>
      <c r="K11376" s="73"/>
      <c r="L11376" s="21"/>
      <c r="M11376" s="21"/>
      <c r="N11376" s="21"/>
      <c r="O11376" s="23"/>
    </row>
    <row r="11377" ht="15.75" customHeight="1">
      <c r="B11377" s="192" t="s">
        <v>7852</v>
      </c>
      <c r="C11377" s="351">
        <v>1167.0</v>
      </c>
      <c r="D11377" s="130">
        <v>45930.0</v>
      </c>
      <c r="E11377" s="73" t="s">
        <v>13257</v>
      </c>
      <c r="F11377" s="386" t="s">
        <v>3702</v>
      </c>
      <c r="G11377" s="73" t="s">
        <v>12573</v>
      </c>
      <c r="H11377" s="169"/>
      <c r="I11377" s="431"/>
      <c r="J11377" s="285"/>
      <c r="K11377" s="73"/>
      <c r="L11377" s="21"/>
      <c r="M11377" s="21"/>
      <c r="N11377" s="21"/>
      <c r="O11377" s="23"/>
    </row>
    <row r="11378" ht="15.75" customHeight="1">
      <c r="B11378" s="192" t="s">
        <v>7852</v>
      </c>
      <c r="C11378" s="351">
        <v>1168.0</v>
      </c>
      <c r="D11378" s="130">
        <v>45930.0</v>
      </c>
      <c r="E11378" s="73" t="s">
        <v>13258</v>
      </c>
      <c r="F11378" s="386" t="s">
        <v>12878</v>
      </c>
      <c r="G11378" s="73" t="s">
        <v>12573</v>
      </c>
      <c r="H11378" s="169"/>
      <c r="I11378" s="431"/>
      <c r="J11378" s="285"/>
      <c r="K11378" s="73"/>
      <c r="L11378" s="21"/>
      <c r="M11378" s="21"/>
      <c r="N11378" s="21"/>
      <c r="O11378" s="23"/>
    </row>
    <row r="11379" ht="15.75" customHeight="1">
      <c r="B11379" s="192"/>
      <c r="C11379" s="351">
        <v>1169.0</v>
      </c>
      <c r="D11379" s="130">
        <v>45930.0</v>
      </c>
      <c r="E11379" s="73" t="s">
        <v>13259</v>
      </c>
      <c r="F11379" s="386" t="s">
        <v>8396</v>
      </c>
      <c r="G11379" s="73" t="s">
        <v>12573</v>
      </c>
      <c r="H11379" s="268" t="s">
        <v>13260</v>
      </c>
      <c r="I11379" s="431"/>
      <c r="J11379" s="285"/>
      <c r="K11379" s="73"/>
      <c r="L11379" s="21"/>
      <c r="M11379" s="21"/>
      <c r="N11379" s="21"/>
      <c r="O11379" s="23"/>
    </row>
    <row r="11380" ht="15.75" customHeight="1">
      <c r="B11380" s="192" t="s">
        <v>7852</v>
      </c>
      <c r="C11380" s="351">
        <v>1170.0</v>
      </c>
      <c r="D11380" s="130">
        <v>45930.0</v>
      </c>
      <c r="E11380" s="73" t="s">
        <v>13261</v>
      </c>
      <c r="F11380" s="386" t="s">
        <v>12985</v>
      </c>
      <c r="G11380" s="73" t="s">
        <v>12573</v>
      </c>
      <c r="H11380" s="169"/>
      <c r="I11380" s="431"/>
      <c r="J11380" s="285"/>
      <c r="K11380" s="73"/>
      <c r="L11380" s="21"/>
      <c r="M11380" s="21"/>
      <c r="N11380" s="21"/>
      <c r="O11380" s="23"/>
    </row>
    <row r="11381" ht="15.75" customHeight="1">
      <c r="B11381" s="192" t="s">
        <v>7852</v>
      </c>
      <c r="C11381" s="351">
        <v>1171.0</v>
      </c>
      <c r="D11381" s="130">
        <v>45930.0</v>
      </c>
      <c r="E11381" s="73" t="s">
        <v>13262</v>
      </c>
      <c r="F11381" s="386" t="s">
        <v>13263</v>
      </c>
      <c r="G11381" s="73" t="s">
        <v>12573</v>
      </c>
      <c r="H11381" s="169"/>
      <c r="I11381" s="431"/>
      <c r="J11381" s="285"/>
      <c r="K11381" s="73"/>
      <c r="L11381" s="21"/>
      <c r="M11381" s="21"/>
      <c r="N11381" s="21"/>
      <c r="O11381" s="23"/>
    </row>
    <row r="11382" ht="15.75" customHeight="1">
      <c r="B11382" s="192" t="s">
        <v>7852</v>
      </c>
      <c r="C11382" s="351">
        <v>1172.0</v>
      </c>
      <c r="D11382" s="130">
        <v>45930.0</v>
      </c>
      <c r="E11382" s="73" t="s">
        <v>11854</v>
      </c>
      <c r="F11382" s="386" t="s">
        <v>13264</v>
      </c>
      <c r="G11382" s="73" t="s">
        <v>12573</v>
      </c>
      <c r="H11382" s="169"/>
      <c r="I11382" s="431"/>
      <c r="J11382" s="285"/>
      <c r="K11382" s="73"/>
      <c r="L11382" s="21"/>
      <c r="M11382" s="21"/>
      <c r="N11382" s="21"/>
      <c r="O11382" s="23"/>
    </row>
    <row r="11383" ht="15.75" customHeight="1">
      <c r="B11383" s="192" t="s">
        <v>7852</v>
      </c>
      <c r="C11383" s="351">
        <v>1173.0</v>
      </c>
      <c r="D11383" s="130">
        <v>45930.0</v>
      </c>
      <c r="E11383" s="73" t="s">
        <v>13265</v>
      </c>
      <c r="F11383" s="386" t="s">
        <v>12682</v>
      </c>
      <c r="G11383" s="73" t="s">
        <v>12573</v>
      </c>
      <c r="H11383" s="169"/>
      <c r="I11383" s="431"/>
      <c r="J11383" s="285"/>
      <c r="K11383" s="73"/>
      <c r="L11383" s="21"/>
      <c r="M11383" s="21"/>
      <c r="N11383" s="21"/>
      <c r="O11383" s="23"/>
    </row>
    <row r="11384" ht="15.75" customHeight="1">
      <c r="B11384" s="192" t="s">
        <v>7852</v>
      </c>
      <c r="C11384" s="351">
        <v>1174.0</v>
      </c>
      <c r="D11384" s="130">
        <v>45930.0</v>
      </c>
      <c r="E11384" s="73" t="s">
        <v>11627</v>
      </c>
      <c r="F11384" s="386" t="s">
        <v>11628</v>
      </c>
      <c r="G11384" s="73" t="s">
        <v>12573</v>
      </c>
      <c r="H11384" s="169"/>
      <c r="I11384" s="431"/>
      <c r="J11384" s="285"/>
      <c r="K11384" s="73"/>
      <c r="L11384" s="21"/>
      <c r="M11384" s="21"/>
      <c r="N11384" s="21"/>
      <c r="O11384" s="23"/>
    </row>
    <row r="11385" ht="15.75" customHeight="1">
      <c r="B11385" s="192" t="s">
        <v>7852</v>
      </c>
      <c r="C11385" s="351">
        <v>1175.0</v>
      </c>
      <c r="D11385" s="130">
        <v>45930.0</v>
      </c>
      <c r="E11385" s="73" t="s">
        <v>9221</v>
      </c>
      <c r="F11385" s="386" t="s">
        <v>9672</v>
      </c>
      <c r="G11385" s="73" t="s">
        <v>12573</v>
      </c>
      <c r="H11385" s="169"/>
      <c r="I11385" s="431"/>
      <c r="J11385" s="285"/>
      <c r="K11385" s="73"/>
      <c r="L11385" s="21"/>
      <c r="M11385" s="21"/>
      <c r="N11385" s="21"/>
      <c r="O11385" s="23"/>
    </row>
    <row r="11386" ht="15.75" customHeight="1">
      <c r="B11386" s="192" t="s">
        <v>7852</v>
      </c>
      <c r="C11386" s="351">
        <v>1176.0</v>
      </c>
      <c r="D11386" s="130">
        <v>45930.0</v>
      </c>
      <c r="E11386" s="73" t="s">
        <v>13266</v>
      </c>
      <c r="F11386" s="386" t="s">
        <v>12609</v>
      </c>
      <c r="G11386" s="73" t="s">
        <v>12573</v>
      </c>
      <c r="H11386" s="169"/>
      <c r="I11386" s="431"/>
      <c r="J11386" s="285"/>
      <c r="K11386" s="73"/>
      <c r="L11386" s="21"/>
      <c r="M11386" s="21"/>
      <c r="N11386" s="21"/>
      <c r="O11386" s="23"/>
    </row>
    <row r="11387" ht="15.75" customHeight="1">
      <c r="B11387" s="192" t="s">
        <v>7852</v>
      </c>
      <c r="C11387" s="351">
        <v>1177.0</v>
      </c>
      <c r="D11387" s="130">
        <v>45930.0</v>
      </c>
      <c r="E11387" s="73" t="s">
        <v>13169</v>
      </c>
      <c r="F11387" s="386" t="s">
        <v>13267</v>
      </c>
      <c r="G11387" s="73" t="s">
        <v>12573</v>
      </c>
      <c r="H11387" s="253"/>
      <c r="I11387" s="431"/>
      <c r="J11387" s="285"/>
      <c r="K11387" s="73"/>
      <c r="L11387" s="21"/>
      <c r="M11387" s="21"/>
      <c r="N11387" s="21"/>
      <c r="O11387" s="23"/>
    </row>
    <row r="11388" ht="15.75" customHeight="1">
      <c r="B11388" s="192" t="s">
        <v>7852</v>
      </c>
      <c r="C11388" s="351">
        <v>1178.0</v>
      </c>
      <c r="D11388" s="130">
        <v>45932.0</v>
      </c>
      <c r="E11388" s="247" t="s">
        <v>12826</v>
      </c>
      <c r="F11388" s="247" t="s">
        <v>12379</v>
      </c>
      <c r="G11388" s="247" t="s">
        <v>12573</v>
      </c>
      <c r="H11388" s="253" t="s">
        <v>9373</v>
      </c>
      <c r="I11388" s="431"/>
      <c r="J11388" s="285"/>
      <c r="K11388" s="73"/>
      <c r="L11388" s="21"/>
      <c r="M11388" s="21"/>
      <c r="N11388" s="21"/>
      <c r="O11388" s="23"/>
    </row>
    <row r="11389" ht="15.75" customHeight="1">
      <c r="B11389" s="192" t="s">
        <v>7852</v>
      </c>
      <c r="C11389" s="351">
        <v>1179.0</v>
      </c>
      <c r="D11389" s="130">
        <v>45932.0</v>
      </c>
      <c r="E11389" s="73" t="s">
        <v>12840</v>
      </c>
      <c r="F11389" s="247" t="s">
        <v>12841</v>
      </c>
      <c r="G11389" s="73" t="s">
        <v>12573</v>
      </c>
      <c r="H11389" s="268" t="s">
        <v>9373</v>
      </c>
      <c r="I11389" s="431"/>
      <c r="J11389" s="285"/>
      <c r="K11389" s="73"/>
      <c r="L11389" s="21"/>
      <c r="M11389" s="21"/>
      <c r="N11389" s="21"/>
      <c r="O11389" s="23"/>
    </row>
    <row r="11390" ht="15.75" customHeight="1">
      <c r="B11390" s="192" t="s">
        <v>7852</v>
      </c>
      <c r="C11390" s="351">
        <v>1180.0</v>
      </c>
      <c r="D11390" s="130">
        <v>45932.0</v>
      </c>
      <c r="E11390" s="73" t="s">
        <v>12433</v>
      </c>
      <c r="F11390" s="386" t="s">
        <v>13268</v>
      </c>
      <c r="G11390" s="73" t="s">
        <v>8629</v>
      </c>
      <c r="H11390" s="73"/>
      <c r="I11390" s="431"/>
      <c r="J11390" s="285"/>
      <c r="K11390" s="73"/>
      <c r="L11390" s="21"/>
      <c r="M11390" s="21"/>
      <c r="N11390" s="21"/>
      <c r="O11390" s="23"/>
    </row>
    <row r="11391" ht="15.75" customHeight="1">
      <c r="B11391" s="192" t="s">
        <v>7852</v>
      </c>
      <c r="C11391" s="351">
        <v>1181.0</v>
      </c>
      <c r="D11391" s="130">
        <v>45932.0</v>
      </c>
      <c r="E11391" s="73" t="s">
        <v>6503</v>
      </c>
      <c r="F11391" s="386" t="s">
        <v>7241</v>
      </c>
      <c r="G11391" s="73" t="s">
        <v>8629</v>
      </c>
      <c r="H11391" s="169"/>
      <c r="I11391" s="431"/>
      <c r="J11391" s="285"/>
      <c r="K11391" s="73"/>
      <c r="L11391" s="21"/>
      <c r="M11391" s="21"/>
      <c r="N11391" s="21"/>
      <c r="O11391" s="23"/>
    </row>
    <row r="11392" ht="15.75" customHeight="1">
      <c r="B11392" s="192" t="s">
        <v>7852</v>
      </c>
      <c r="C11392" s="351">
        <v>1182.0</v>
      </c>
      <c r="D11392" s="130">
        <v>45932.0</v>
      </c>
      <c r="E11392" s="73" t="s">
        <v>7199</v>
      </c>
      <c r="F11392" s="386" t="s">
        <v>13269</v>
      </c>
      <c r="G11392" s="73" t="s">
        <v>8629</v>
      </c>
      <c r="H11392" s="169"/>
      <c r="I11392" s="431"/>
      <c r="J11392" s="285"/>
      <c r="K11392" s="73"/>
      <c r="L11392" s="21"/>
      <c r="M11392" s="21"/>
      <c r="N11392" s="21"/>
      <c r="O11392" s="23"/>
    </row>
    <row r="11393" ht="15.75" customHeight="1">
      <c r="B11393" s="192" t="s">
        <v>7852</v>
      </c>
      <c r="C11393" s="351">
        <v>1183.0</v>
      </c>
      <c r="D11393" s="130">
        <v>45932.0</v>
      </c>
      <c r="E11393" s="73" t="s">
        <v>12547</v>
      </c>
      <c r="F11393" s="386" t="s">
        <v>13270</v>
      </c>
      <c r="G11393" s="73" t="s">
        <v>8629</v>
      </c>
      <c r="H11393" s="268"/>
      <c r="I11393" s="431"/>
      <c r="J11393" s="285"/>
      <c r="K11393" s="73"/>
      <c r="L11393" s="21"/>
      <c r="M11393" s="21"/>
      <c r="N11393" s="21"/>
      <c r="O11393" s="23"/>
    </row>
    <row r="11394" ht="15.75" customHeight="1">
      <c r="B11394" s="192" t="s">
        <v>7852</v>
      </c>
      <c r="C11394" s="351">
        <v>1184.0</v>
      </c>
      <c r="D11394" s="130">
        <v>45932.0</v>
      </c>
      <c r="E11394" s="73" t="s">
        <v>11373</v>
      </c>
      <c r="F11394" s="386" t="s">
        <v>11374</v>
      </c>
      <c r="G11394" s="73" t="s">
        <v>8629</v>
      </c>
      <c r="H11394" s="169"/>
      <c r="I11394" s="431"/>
      <c r="J11394" s="285"/>
      <c r="K11394" s="73"/>
      <c r="L11394" s="21"/>
      <c r="M11394" s="21"/>
      <c r="N11394" s="21"/>
      <c r="O11394" s="23"/>
    </row>
    <row r="11395" ht="15.75" customHeight="1">
      <c r="B11395" s="192" t="s">
        <v>7852</v>
      </c>
      <c r="C11395" s="351">
        <v>1185.0</v>
      </c>
      <c r="D11395" s="130">
        <v>45932.0</v>
      </c>
      <c r="E11395" s="73" t="s">
        <v>11336</v>
      </c>
      <c r="F11395" s="386" t="s">
        <v>11337</v>
      </c>
      <c r="G11395" s="73" t="s">
        <v>8629</v>
      </c>
      <c r="H11395" s="169"/>
      <c r="I11395" s="431"/>
      <c r="J11395" s="285"/>
      <c r="K11395" s="73"/>
      <c r="L11395" s="21"/>
      <c r="M11395" s="21"/>
      <c r="N11395" s="21"/>
      <c r="O11395" s="23"/>
    </row>
    <row r="11396" ht="15.75" customHeight="1">
      <c r="B11396" s="192" t="s">
        <v>7852</v>
      </c>
      <c r="C11396" s="351">
        <v>1186.0</v>
      </c>
      <c r="D11396" s="130">
        <v>45932.0</v>
      </c>
      <c r="E11396" s="73" t="s">
        <v>11492</v>
      </c>
      <c r="F11396" s="386" t="s">
        <v>13247</v>
      </c>
      <c r="G11396" s="73" t="s">
        <v>18</v>
      </c>
      <c r="H11396" s="169" t="s">
        <v>1102</v>
      </c>
      <c r="I11396" s="431"/>
      <c r="J11396" s="285"/>
      <c r="K11396" s="73"/>
      <c r="L11396" s="21"/>
      <c r="M11396" s="21"/>
      <c r="N11396" s="21"/>
      <c r="O11396" s="23"/>
    </row>
    <row r="11397" ht="15.75" customHeight="1">
      <c r="B11397" s="192" t="s">
        <v>7852</v>
      </c>
      <c r="C11397" s="351">
        <v>1187.0</v>
      </c>
      <c r="D11397" s="130">
        <v>45932.0</v>
      </c>
      <c r="E11397" s="73" t="s">
        <v>5355</v>
      </c>
      <c r="F11397" s="386" t="s">
        <v>12521</v>
      </c>
      <c r="G11397" s="73" t="s">
        <v>18</v>
      </c>
      <c r="H11397" s="169" t="s">
        <v>6603</v>
      </c>
      <c r="I11397" s="431"/>
      <c r="J11397" s="285"/>
      <c r="K11397" s="73"/>
      <c r="L11397" s="21"/>
      <c r="M11397" s="21"/>
      <c r="N11397" s="21"/>
      <c r="O11397" s="23"/>
    </row>
    <row r="11398" ht="15.75" customHeight="1">
      <c r="B11398" s="192" t="s">
        <v>7852</v>
      </c>
      <c r="C11398" s="351">
        <v>1188.0</v>
      </c>
      <c r="D11398" s="130">
        <v>45932.0</v>
      </c>
      <c r="E11398" s="73" t="s">
        <v>2678</v>
      </c>
      <c r="F11398" s="386" t="s">
        <v>12782</v>
      </c>
      <c r="G11398" s="73" t="s">
        <v>18</v>
      </c>
      <c r="H11398" s="169" t="s">
        <v>399</v>
      </c>
      <c r="I11398" s="431"/>
      <c r="J11398" s="285"/>
      <c r="K11398" s="73"/>
      <c r="L11398" s="21"/>
      <c r="M11398" s="21"/>
      <c r="N11398" s="21"/>
      <c r="O11398" s="23"/>
    </row>
    <row r="11399" ht="15.75" customHeight="1">
      <c r="B11399" s="192" t="s">
        <v>7852</v>
      </c>
      <c r="C11399" s="351">
        <v>1189.0</v>
      </c>
      <c r="D11399" s="130">
        <v>45932.0</v>
      </c>
      <c r="E11399" s="73" t="s">
        <v>8981</v>
      </c>
      <c r="F11399" s="386" t="s">
        <v>11987</v>
      </c>
      <c r="G11399" s="73" t="s">
        <v>18</v>
      </c>
      <c r="H11399" s="169" t="s">
        <v>13271</v>
      </c>
      <c r="I11399" s="431"/>
      <c r="J11399" s="285"/>
      <c r="K11399" s="73"/>
      <c r="L11399" s="21"/>
      <c r="M11399" s="21"/>
      <c r="N11399" s="21"/>
      <c r="O11399" s="23"/>
    </row>
    <row r="11400" ht="15.75" customHeight="1">
      <c r="B11400" s="192" t="s">
        <v>7852</v>
      </c>
      <c r="C11400" s="351">
        <v>1190.0</v>
      </c>
      <c r="D11400" s="130">
        <v>45932.0</v>
      </c>
      <c r="E11400" s="73" t="s">
        <v>12836</v>
      </c>
      <c r="F11400" s="386" t="s">
        <v>12837</v>
      </c>
      <c r="G11400" s="73" t="s">
        <v>18</v>
      </c>
      <c r="H11400" s="169" t="s">
        <v>399</v>
      </c>
      <c r="I11400" s="431"/>
      <c r="J11400" s="285"/>
      <c r="K11400" s="73"/>
      <c r="L11400" s="21"/>
      <c r="M11400" s="21"/>
      <c r="N11400" s="21"/>
      <c r="O11400" s="23"/>
    </row>
    <row r="11401" ht="15.75" customHeight="1">
      <c r="B11401" s="192" t="s">
        <v>7852</v>
      </c>
      <c r="C11401" s="351">
        <v>1191.0</v>
      </c>
      <c r="D11401" s="130">
        <v>45932.0</v>
      </c>
      <c r="E11401" s="73" t="s">
        <v>12864</v>
      </c>
      <c r="F11401" s="386" t="s">
        <v>12865</v>
      </c>
      <c r="G11401" s="73" t="s">
        <v>18</v>
      </c>
      <c r="H11401" s="169" t="s">
        <v>399</v>
      </c>
      <c r="I11401" s="431"/>
      <c r="J11401" s="285"/>
      <c r="K11401" s="73"/>
      <c r="L11401" s="21"/>
      <c r="M11401" s="21"/>
      <c r="N11401" s="21"/>
      <c r="O11401" s="23"/>
    </row>
    <row r="11402" ht="15.75" customHeight="1">
      <c r="B11402" s="192" t="s">
        <v>7852</v>
      </c>
      <c r="C11402" s="351">
        <v>1192.0</v>
      </c>
      <c r="D11402" s="130">
        <v>45932.0</v>
      </c>
      <c r="E11402" s="73" t="s">
        <v>13272</v>
      </c>
      <c r="F11402" s="386" t="s">
        <v>12871</v>
      </c>
      <c r="G11402" s="73" t="s">
        <v>18</v>
      </c>
      <c r="H11402" s="169" t="s">
        <v>399</v>
      </c>
      <c r="I11402" s="431"/>
      <c r="J11402" s="285"/>
      <c r="K11402" s="73"/>
      <c r="L11402" s="21"/>
      <c r="M11402" s="21"/>
      <c r="N11402" s="21"/>
      <c r="O11402" s="23"/>
    </row>
    <row r="11403" ht="15.75" customHeight="1">
      <c r="B11403" s="192" t="s">
        <v>7852</v>
      </c>
      <c r="C11403" s="351">
        <v>1193.0</v>
      </c>
      <c r="D11403" s="130">
        <v>45932.0</v>
      </c>
      <c r="E11403" s="73" t="s">
        <v>12810</v>
      </c>
      <c r="F11403" s="386" t="s">
        <v>12811</v>
      </c>
      <c r="G11403" s="73" t="s">
        <v>18</v>
      </c>
      <c r="H11403" s="169" t="s">
        <v>399</v>
      </c>
      <c r="I11403" s="431"/>
      <c r="J11403" s="285"/>
      <c r="K11403" s="73"/>
      <c r="L11403" s="21"/>
      <c r="M11403" s="21"/>
      <c r="N11403" s="21"/>
      <c r="O11403" s="23"/>
    </row>
    <row r="11404" ht="15.75" customHeight="1">
      <c r="B11404" s="192" t="s">
        <v>7852</v>
      </c>
      <c r="C11404" s="351">
        <v>1194.0</v>
      </c>
      <c r="D11404" s="130">
        <v>45932.0</v>
      </c>
      <c r="E11404" s="73" t="s">
        <v>11764</v>
      </c>
      <c r="F11404" s="386" t="s">
        <v>11765</v>
      </c>
      <c r="G11404" s="73" t="s">
        <v>18</v>
      </c>
      <c r="H11404" s="169" t="s">
        <v>13273</v>
      </c>
      <c r="I11404" s="431"/>
      <c r="J11404" s="285"/>
      <c r="K11404" s="73"/>
      <c r="L11404" s="21"/>
      <c r="M11404" s="21"/>
      <c r="N11404" s="21"/>
      <c r="O11404" s="23"/>
    </row>
    <row r="11405" ht="15.75" customHeight="1">
      <c r="B11405" s="192" t="s">
        <v>7852</v>
      </c>
      <c r="C11405" s="351">
        <v>1195.0</v>
      </c>
      <c r="D11405" s="130">
        <v>45932.0</v>
      </c>
      <c r="E11405" s="73" t="s">
        <v>8510</v>
      </c>
      <c r="F11405" s="386" t="s">
        <v>13274</v>
      </c>
      <c r="G11405" s="73" t="s">
        <v>12992</v>
      </c>
      <c r="H11405" s="169"/>
      <c r="I11405" s="431"/>
      <c r="J11405" s="285"/>
      <c r="K11405" s="73"/>
      <c r="L11405" s="21"/>
      <c r="M11405" s="21"/>
      <c r="N11405" s="21"/>
      <c r="O11405" s="23"/>
    </row>
    <row r="11406" ht="15.75" customHeight="1">
      <c r="B11406" s="192" t="s">
        <v>7852</v>
      </c>
      <c r="C11406" s="351">
        <v>1196.0</v>
      </c>
      <c r="D11406" s="130">
        <v>45932.0</v>
      </c>
      <c r="E11406" s="73" t="s">
        <v>1871</v>
      </c>
      <c r="F11406" s="386" t="s">
        <v>10459</v>
      </c>
      <c r="G11406" s="73" t="s">
        <v>12992</v>
      </c>
      <c r="H11406" s="169"/>
      <c r="I11406" s="431"/>
      <c r="J11406" s="285"/>
      <c r="K11406" s="73"/>
      <c r="L11406" s="21"/>
      <c r="M11406" s="21"/>
      <c r="N11406" s="21"/>
      <c r="O11406" s="23"/>
    </row>
    <row r="11407" ht="15.75" customHeight="1">
      <c r="B11407" s="192" t="s">
        <v>7852</v>
      </c>
      <c r="C11407" s="351">
        <v>1197.0</v>
      </c>
      <c r="D11407" s="130">
        <v>45932.0</v>
      </c>
      <c r="E11407" s="73" t="s">
        <v>7366</v>
      </c>
      <c r="F11407" s="386" t="s">
        <v>13275</v>
      </c>
      <c r="G11407" s="73" t="s">
        <v>12992</v>
      </c>
      <c r="H11407" s="169"/>
      <c r="I11407" s="431"/>
      <c r="J11407" s="285"/>
      <c r="K11407" s="73"/>
      <c r="L11407" s="21"/>
      <c r="M11407" s="21"/>
      <c r="N11407" s="21"/>
      <c r="O11407" s="23"/>
    </row>
    <row r="11408" ht="15.75" customHeight="1">
      <c r="B11408" s="192" t="s">
        <v>7852</v>
      </c>
      <c r="C11408" s="351">
        <v>1198.0</v>
      </c>
      <c r="D11408" s="130">
        <v>45932.0</v>
      </c>
      <c r="E11408" s="73" t="s">
        <v>10332</v>
      </c>
      <c r="F11408" s="386" t="s">
        <v>10333</v>
      </c>
      <c r="G11408" s="73" t="s">
        <v>12992</v>
      </c>
      <c r="H11408" s="169"/>
      <c r="I11408" s="431"/>
      <c r="J11408" s="285"/>
      <c r="K11408" s="73"/>
      <c r="L11408" s="21"/>
      <c r="M11408" s="21"/>
      <c r="N11408" s="21"/>
      <c r="O11408" s="23"/>
    </row>
    <row r="11409" ht="15.75" customHeight="1">
      <c r="B11409" s="192" t="s">
        <v>7852</v>
      </c>
      <c r="C11409" s="351">
        <v>1199.0</v>
      </c>
      <c r="D11409" s="130">
        <v>45932.0</v>
      </c>
      <c r="E11409" s="73" t="s">
        <v>12433</v>
      </c>
      <c r="F11409" s="386" t="s">
        <v>13268</v>
      </c>
      <c r="G11409" s="73" t="s">
        <v>12992</v>
      </c>
      <c r="H11409" s="268"/>
      <c r="I11409" s="431"/>
      <c r="J11409" s="285"/>
      <c r="K11409" s="73"/>
      <c r="L11409" s="21"/>
      <c r="M11409" s="21"/>
      <c r="N11409" s="21"/>
      <c r="O11409" s="23"/>
    </row>
    <row r="11410" ht="15.75" customHeight="1">
      <c r="B11410" s="192" t="s">
        <v>7852</v>
      </c>
      <c r="C11410" s="351">
        <v>1200.0</v>
      </c>
      <c r="D11410" s="130">
        <v>45936.0</v>
      </c>
      <c r="E11410" s="73" t="s">
        <v>12358</v>
      </c>
      <c r="F11410" s="386" t="s">
        <v>13276</v>
      </c>
      <c r="G11410" s="73" t="s">
        <v>12573</v>
      </c>
      <c r="H11410" s="169" t="s">
        <v>13277</v>
      </c>
      <c r="I11410" s="431"/>
      <c r="J11410" s="285"/>
      <c r="K11410" s="73"/>
      <c r="L11410" s="21"/>
      <c r="M11410" s="21"/>
      <c r="N11410" s="21"/>
      <c r="O11410" s="23"/>
    </row>
    <row r="11411" ht="15.75" customHeight="1">
      <c r="B11411" s="192" t="s">
        <v>7852</v>
      </c>
      <c r="C11411" s="351">
        <v>1201.0</v>
      </c>
      <c r="D11411" s="130">
        <v>45937.0</v>
      </c>
      <c r="E11411" s="73" t="s">
        <v>2492</v>
      </c>
      <c r="F11411" s="386" t="s">
        <v>8374</v>
      </c>
      <c r="G11411" s="73" t="s">
        <v>2253</v>
      </c>
      <c r="H11411" s="169" t="s">
        <v>11991</v>
      </c>
      <c r="I11411" s="431"/>
      <c r="J11411" s="285"/>
      <c r="K11411" s="73"/>
      <c r="L11411" s="21"/>
      <c r="M11411" s="21"/>
      <c r="N11411" s="21"/>
      <c r="O11411" s="23"/>
    </row>
    <row r="11412" ht="15.75" customHeight="1">
      <c r="B11412" s="192" t="s">
        <v>7852</v>
      </c>
      <c r="C11412" s="351">
        <v>1202.0</v>
      </c>
      <c r="D11412" s="130">
        <v>45937.0</v>
      </c>
      <c r="E11412" s="73" t="s">
        <v>7981</v>
      </c>
      <c r="F11412" s="386" t="s">
        <v>7982</v>
      </c>
      <c r="G11412" s="73" t="s">
        <v>2253</v>
      </c>
      <c r="H11412" s="348" t="s">
        <v>13278</v>
      </c>
      <c r="I11412" s="431"/>
      <c r="J11412" s="285"/>
      <c r="K11412" s="73"/>
      <c r="L11412" s="21"/>
      <c r="M11412" s="21"/>
      <c r="N11412" s="21"/>
      <c r="O11412" s="23"/>
    </row>
    <row r="11413" ht="15.75" customHeight="1">
      <c r="B11413" s="192" t="s">
        <v>7852</v>
      </c>
      <c r="C11413" s="351">
        <v>1203.0</v>
      </c>
      <c r="D11413" s="130">
        <v>45937.0</v>
      </c>
      <c r="E11413" s="73" t="s">
        <v>5548</v>
      </c>
      <c r="F11413" s="386" t="s">
        <v>5549</v>
      </c>
      <c r="G11413" s="73" t="s">
        <v>2253</v>
      </c>
      <c r="H11413" s="253" t="s">
        <v>7917</v>
      </c>
      <c r="I11413" s="431"/>
      <c r="J11413" s="285"/>
      <c r="K11413" s="73"/>
      <c r="L11413" s="21"/>
      <c r="M11413" s="21"/>
      <c r="N11413" s="21"/>
      <c r="O11413" s="23"/>
    </row>
    <row r="11414" ht="15.75" customHeight="1">
      <c r="B11414" s="442"/>
      <c r="C11414" s="351">
        <v>1204.0</v>
      </c>
      <c r="D11414" s="130">
        <v>45937.0</v>
      </c>
      <c r="E11414" s="73" t="s">
        <v>13279</v>
      </c>
      <c r="F11414" s="386" t="s">
        <v>8745</v>
      </c>
      <c r="G11414" s="247" t="s">
        <v>2253</v>
      </c>
      <c r="H11414" s="169" t="s">
        <v>12047</v>
      </c>
      <c r="I11414" s="431" t="s">
        <v>13280</v>
      </c>
      <c r="J11414" s="285"/>
      <c r="K11414" s="73"/>
      <c r="L11414" s="21"/>
      <c r="M11414" s="21"/>
      <c r="N11414" s="21"/>
      <c r="O11414" s="23"/>
    </row>
    <row r="11415" ht="15.75" customHeight="1">
      <c r="B11415" s="192" t="s">
        <v>7852</v>
      </c>
      <c r="C11415" s="351">
        <v>1205.0</v>
      </c>
      <c r="D11415" s="130">
        <v>45937.0</v>
      </c>
      <c r="E11415" s="73" t="s">
        <v>9528</v>
      </c>
      <c r="F11415" s="386" t="s">
        <v>9886</v>
      </c>
      <c r="G11415" s="73" t="s">
        <v>2253</v>
      </c>
      <c r="H11415" s="169" t="s">
        <v>11954</v>
      </c>
      <c r="I11415" s="431"/>
      <c r="J11415" s="285"/>
      <c r="K11415" s="73"/>
      <c r="L11415" s="21"/>
      <c r="M11415" s="21"/>
      <c r="N11415" s="21"/>
      <c r="O11415" s="23"/>
    </row>
    <row r="11416" ht="15.75" customHeight="1">
      <c r="B11416" s="192" t="s">
        <v>7852</v>
      </c>
      <c r="C11416" s="351">
        <v>1206.0</v>
      </c>
      <c r="D11416" s="130">
        <v>45937.0</v>
      </c>
      <c r="E11416" s="73" t="s">
        <v>4688</v>
      </c>
      <c r="F11416" s="386" t="s">
        <v>10589</v>
      </c>
      <c r="G11416" s="73" t="s">
        <v>2253</v>
      </c>
      <c r="H11416" s="169" t="s">
        <v>11954</v>
      </c>
      <c r="I11416" s="431"/>
      <c r="J11416" s="285"/>
      <c r="K11416" s="73"/>
      <c r="L11416" s="21"/>
      <c r="M11416" s="21"/>
      <c r="N11416" s="21"/>
      <c r="O11416" s="23"/>
    </row>
    <row r="11417" ht="15.75" customHeight="1">
      <c r="B11417" s="192" t="s">
        <v>7852</v>
      </c>
      <c r="C11417" s="351">
        <v>1207.0</v>
      </c>
      <c r="D11417" s="130">
        <v>45937.0</v>
      </c>
      <c r="E11417" s="73" t="s">
        <v>9278</v>
      </c>
      <c r="F11417" s="386" t="s">
        <v>9279</v>
      </c>
      <c r="G11417" s="73" t="s">
        <v>2253</v>
      </c>
      <c r="H11417" s="169" t="s">
        <v>11954</v>
      </c>
      <c r="I11417" s="431"/>
      <c r="J11417" s="285"/>
      <c r="K11417" s="73"/>
      <c r="L11417" s="21"/>
      <c r="M11417" s="21"/>
      <c r="N11417" s="21"/>
      <c r="O11417" s="23"/>
    </row>
    <row r="11418" ht="15.75" customHeight="1">
      <c r="B11418" s="192" t="s">
        <v>7852</v>
      </c>
      <c r="C11418" s="351">
        <v>1208.0</v>
      </c>
      <c r="D11418" s="130">
        <v>45937.0</v>
      </c>
      <c r="E11418" s="73" t="s">
        <v>11887</v>
      </c>
      <c r="F11418" s="386" t="s">
        <v>11809</v>
      </c>
      <c r="G11418" s="73" t="s">
        <v>2253</v>
      </c>
      <c r="H11418" s="169" t="s">
        <v>12072</v>
      </c>
      <c r="I11418" s="431"/>
      <c r="J11418" s="285"/>
      <c r="K11418" s="73"/>
      <c r="L11418" s="21"/>
      <c r="M11418" s="21"/>
      <c r="N11418" s="21"/>
      <c r="O11418" s="23"/>
    </row>
    <row r="11419" ht="15.75" customHeight="1">
      <c r="B11419" s="192" t="s">
        <v>7852</v>
      </c>
      <c r="C11419" s="351">
        <v>1209.0</v>
      </c>
      <c r="D11419" s="130">
        <v>45937.0</v>
      </c>
      <c r="E11419" s="73" t="s">
        <v>13281</v>
      </c>
      <c r="F11419" s="386" t="s">
        <v>13282</v>
      </c>
      <c r="G11419" s="73" t="s">
        <v>18</v>
      </c>
      <c r="H11419" s="169" t="s">
        <v>787</v>
      </c>
      <c r="I11419" s="431"/>
      <c r="J11419" s="285"/>
      <c r="K11419" s="73"/>
      <c r="L11419" s="21"/>
      <c r="M11419" s="21"/>
      <c r="N11419" s="21"/>
      <c r="O11419" s="23"/>
    </row>
    <row r="11420" ht="15.75" customHeight="1">
      <c r="B11420" s="192" t="s">
        <v>7852</v>
      </c>
      <c r="C11420" s="351">
        <v>1210.0</v>
      </c>
      <c r="D11420" s="130">
        <v>45937.0</v>
      </c>
      <c r="E11420" s="73" t="s">
        <v>13283</v>
      </c>
      <c r="F11420" s="386" t="s">
        <v>13284</v>
      </c>
      <c r="G11420" s="73" t="s">
        <v>18</v>
      </c>
      <c r="H11420" s="169" t="s">
        <v>787</v>
      </c>
      <c r="I11420" s="431"/>
      <c r="J11420" s="285"/>
      <c r="K11420" s="73"/>
      <c r="L11420" s="21"/>
      <c r="M11420" s="21"/>
      <c r="N11420" s="21"/>
      <c r="O11420" s="23"/>
    </row>
    <row r="11421" ht="15.75" customHeight="1">
      <c r="B11421" s="192" t="s">
        <v>7852</v>
      </c>
      <c r="C11421" s="351">
        <v>1211.0</v>
      </c>
      <c r="D11421" s="130">
        <v>45937.0</v>
      </c>
      <c r="E11421" s="73" t="s">
        <v>13285</v>
      </c>
      <c r="F11421" s="386" t="s">
        <v>13286</v>
      </c>
      <c r="G11421" s="73" t="s">
        <v>18</v>
      </c>
      <c r="H11421" s="169" t="s">
        <v>13287</v>
      </c>
      <c r="I11421" s="431"/>
      <c r="J11421" s="285"/>
      <c r="K11421" s="73"/>
      <c r="L11421" s="21"/>
      <c r="M11421" s="21"/>
      <c r="N11421" s="21"/>
      <c r="O11421" s="23"/>
    </row>
    <row r="11422" ht="15.75" customHeight="1">
      <c r="B11422" s="442"/>
      <c r="C11422" s="351">
        <v>1212.0</v>
      </c>
      <c r="D11422" s="130">
        <v>45937.0</v>
      </c>
      <c r="E11422" s="146" t="s">
        <v>11492</v>
      </c>
      <c r="F11422" s="386" t="s">
        <v>13247</v>
      </c>
      <c r="G11422" s="73" t="s">
        <v>18</v>
      </c>
      <c r="H11422" s="169" t="s">
        <v>1102</v>
      </c>
      <c r="I11422" s="495" t="s">
        <v>13288</v>
      </c>
      <c r="J11422" s="285"/>
      <c r="K11422" s="73"/>
      <c r="L11422" s="21"/>
      <c r="M11422" s="21"/>
      <c r="N11422" s="21"/>
      <c r="O11422" s="23"/>
    </row>
    <row r="11423" ht="15.75" customHeight="1">
      <c r="B11423" s="442"/>
      <c r="C11423" s="351">
        <v>1213.0</v>
      </c>
      <c r="D11423" s="130">
        <v>45937.0</v>
      </c>
      <c r="E11423" s="146" t="s">
        <v>5355</v>
      </c>
      <c r="F11423" s="386" t="s">
        <v>12521</v>
      </c>
      <c r="G11423" s="73" t="s">
        <v>18</v>
      </c>
      <c r="H11423" s="169" t="s">
        <v>13289</v>
      </c>
      <c r="I11423" s="495" t="s">
        <v>13290</v>
      </c>
      <c r="J11423" s="285"/>
      <c r="K11423" s="73"/>
      <c r="L11423" s="21"/>
      <c r="M11423" s="21"/>
      <c r="N11423" s="21"/>
      <c r="O11423" s="23"/>
    </row>
    <row r="11424" ht="15.75" customHeight="1">
      <c r="B11424" s="192" t="s">
        <v>7852</v>
      </c>
      <c r="C11424" s="351">
        <v>1214.0</v>
      </c>
      <c r="D11424" s="130">
        <v>45937.0</v>
      </c>
      <c r="E11424" s="73" t="s">
        <v>13291</v>
      </c>
      <c r="F11424" s="386" t="s">
        <v>12680</v>
      </c>
      <c r="G11424" s="73" t="s">
        <v>18</v>
      </c>
      <c r="H11424" s="169" t="s">
        <v>13292</v>
      </c>
      <c r="I11424" s="431"/>
      <c r="J11424" s="285"/>
      <c r="K11424" s="73"/>
      <c r="L11424" s="21"/>
      <c r="M11424" s="21"/>
      <c r="N11424" s="21"/>
      <c r="O11424" s="23"/>
    </row>
    <row r="11425" ht="15.75" customHeight="1">
      <c r="B11425" s="192" t="s">
        <v>7852</v>
      </c>
      <c r="C11425" s="351">
        <v>1215.0</v>
      </c>
      <c r="D11425" s="130">
        <v>45937.0</v>
      </c>
      <c r="E11425" s="73" t="s">
        <v>12165</v>
      </c>
      <c r="F11425" s="386" t="s">
        <v>13293</v>
      </c>
      <c r="G11425" s="73" t="s">
        <v>18</v>
      </c>
      <c r="H11425" s="169" t="s">
        <v>13294</v>
      </c>
      <c r="I11425" s="431"/>
      <c r="J11425" s="285"/>
      <c r="K11425" s="73"/>
      <c r="L11425" s="21"/>
      <c r="M11425" s="21"/>
      <c r="N11425" s="21"/>
      <c r="O11425" s="23"/>
    </row>
    <row r="11426" ht="15.75" customHeight="1">
      <c r="B11426" s="192" t="s">
        <v>7852</v>
      </c>
      <c r="C11426" s="351">
        <v>1216.0</v>
      </c>
      <c r="D11426" s="130">
        <v>45937.0</v>
      </c>
      <c r="E11426" s="73" t="s">
        <v>13295</v>
      </c>
      <c r="F11426" s="386" t="s">
        <v>13296</v>
      </c>
      <c r="G11426" s="73" t="s">
        <v>18</v>
      </c>
      <c r="H11426" s="169" t="s">
        <v>13297</v>
      </c>
      <c r="I11426" s="431"/>
      <c r="J11426" s="285"/>
      <c r="K11426" s="73"/>
      <c r="L11426" s="21"/>
      <c r="M11426" s="21"/>
      <c r="N11426" s="21"/>
      <c r="O11426" s="23"/>
    </row>
    <row r="11427" ht="15.75" customHeight="1">
      <c r="B11427" s="192" t="s">
        <v>7852</v>
      </c>
      <c r="C11427" s="351">
        <v>1217.0</v>
      </c>
      <c r="D11427" s="130">
        <v>45937.0</v>
      </c>
      <c r="E11427" s="73" t="s">
        <v>13298</v>
      </c>
      <c r="F11427" s="386" t="s">
        <v>13299</v>
      </c>
      <c r="G11427" s="73" t="s">
        <v>18</v>
      </c>
      <c r="H11427" s="169" t="s">
        <v>13300</v>
      </c>
      <c r="I11427" s="431"/>
      <c r="J11427" s="285"/>
      <c r="K11427" s="73"/>
      <c r="L11427" s="21"/>
      <c r="M11427" s="21"/>
      <c r="N11427" s="21"/>
      <c r="O11427" s="23"/>
    </row>
    <row r="11428" ht="15.75" customHeight="1">
      <c r="B11428" s="192" t="s">
        <v>7852</v>
      </c>
      <c r="C11428" s="351">
        <v>1218.0</v>
      </c>
      <c r="D11428" s="130">
        <v>45937.0</v>
      </c>
      <c r="E11428" s="73" t="s">
        <v>13301</v>
      </c>
      <c r="F11428" s="386" t="s">
        <v>13302</v>
      </c>
      <c r="G11428" s="73" t="s">
        <v>18</v>
      </c>
      <c r="H11428" s="253" t="s">
        <v>66</v>
      </c>
      <c r="I11428" s="431"/>
      <c r="J11428" s="285"/>
      <c r="K11428" s="73"/>
      <c r="L11428" s="21"/>
      <c r="M11428" s="21"/>
      <c r="N11428" s="21"/>
      <c r="O11428" s="23"/>
    </row>
    <row r="11429" ht="15.75" customHeight="1">
      <c r="B11429" s="192" t="s">
        <v>7852</v>
      </c>
      <c r="C11429" s="351">
        <v>1219.0</v>
      </c>
      <c r="D11429" s="130">
        <v>45937.0</v>
      </c>
      <c r="E11429" s="73" t="s">
        <v>13303</v>
      </c>
      <c r="F11429" s="386" t="s">
        <v>13304</v>
      </c>
      <c r="G11429" s="73" t="s">
        <v>18</v>
      </c>
      <c r="H11429" s="268" t="s">
        <v>13305</v>
      </c>
      <c r="I11429" s="431"/>
      <c r="J11429" s="285"/>
      <c r="K11429" s="73"/>
      <c r="L11429" s="21"/>
      <c r="M11429" s="21"/>
      <c r="N11429" s="21"/>
      <c r="O11429" s="23"/>
    </row>
    <row r="11430" ht="15.75" customHeight="1">
      <c r="B11430" s="192" t="s">
        <v>7852</v>
      </c>
      <c r="C11430" s="351">
        <v>1220.0</v>
      </c>
      <c r="D11430" s="130">
        <v>45937.0</v>
      </c>
      <c r="E11430" s="73" t="s">
        <v>9246</v>
      </c>
      <c r="F11430" s="386" t="s">
        <v>11899</v>
      </c>
      <c r="G11430" s="73" t="s">
        <v>18</v>
      </c>
      <c r="H11430" s="169" t="s">
        <v>13306</v>
      </c>
      <c r="I11430" s="431"/>
      <c r="J11430" s="285"/>
      <c r="K11430" s="73"/>
      <c r="L11430" s="21"/>
      <c r="M11430" s="21"/>
      <c r="N11430" s="21"/>
      <c r="O11430" s="23"/>
    </row>
    <row r="11431" ht="15.75" customHeight="1">
      <c r="B11431" s="192" t="s">
        <v>7852</v>
      </c>
      <c r="C11431" s="351">
        <v>1221.0</v>
      </c>
      <c r="D11431" s="130">
        <v>45937.0</v>
      </c>
      <c r="E11431" s="73" t="s">
        <v>10716</v>
      </c>
      <c r="F11431" s="386" t="s">
        <v>10819</v>
      </c>
      <c r="G11431" s="73" t="s">
        <v>18</v>
      </c>
      <c r="H11431" s="169" t="s">
        <v>399</v>
      </c>
      <c r="I11431" s="431"/>
      <c r="J11431" s="285"/>
      <c r="K11431" s="73"/>
      <c r="L11431" s="21"/>
      <c r="M11431" s="21"/>
      <c r="N11431" s="21"/>
      <c r="O11431" s="23"/>
    </row>
    <row r="11432" ht="15.75" customHeight="1">
      <c r="B11432" s="192" t="s">
        <v>7852</v>
      </c>
      <c r="C11432" s="351">
        <v>1222.0</v>
      </c>
      <c r="D11432" s="130">
        <v>45937.0</v>
      </c>
      <c r="E11432" s="73" t="s">
        <v>11773</v>
      </c>
      <c r="F11432" s="386" t="s">
        <v>11774</v>
      </c>
      <c r="G11432" s="73" t="s">
        <v>18</v>
      </c>
      <c r="H11432" s="169" t="s">
        <v>11787</v>
      </c>
      <c r="I11432" s="431" t="s">
        <v>9764</v>
      </c>
      <c r="J11432" s="285"/>
      <c r="K11432" s="73"/>
      <c r="L11432" s="21"/>
      <c r="M11432" s="21"/>
      <c r="N11432" s="21"/>
      <c r="O11432" s="23"/>
    </row>
    <row r="11433" ht="15.75" customHeight="1">
      <c r="B11433" s="192" t="s">
        <v>7852</v>
      </c>
      <c r="C11433" s="351">
        <v>1223.0</v>
      </c>
      <c r="D11433" s="130">
        <v>45937.0</v>
      </c>
      <c r="E11433" s="73" t="s">
        <v>12380</v>
      </c>
      <c r="F11433" s="386" t="s">
        <v>12381</v>
      </c>
      <c r="G11433" s="73" t="s">
        <v>2923</v>
      </c>
      <c r="H11433" s="169"/>
      <c r="I11433" s="431"/>
      <c r="J11433" s="285"/>
      <c r="K11433" s="73"/>
      <c r="L11433" s="21"/>
      <c r="M11433" s="21"/>
      <c r="N11433" s="21"/>
      <c r="O11433" s="23"/>
    </row>
    <row r="11434" ht="15.75" customHeight="1">
      <c r="B11434" s="192" t="s">
        <v>7852</v>
      </c>
      <c r="C11434" s="351">
        <v>1224.0</v>
      </c>
      <c r="D11434" s="130">
        <v>45937.0</v>
      </c>
      <c r="E11434" s="73" t="s">
        <v>11911</v>
      </c>
      <c r="F11434" s="386" t="s">
        <v>11912</v>
      </c>
      <c r="G11434" s="73" t="s">
        <v>2923</v>
      </c>
      <c r="H11434" s="169"/>
      <c r="I11434" s="431"/>
      <c r="J11434" s="285"/>
      <c r="K11434" s="73"/>
      <c r="L11434" s="21"/>
      <c r="M11434" s="21"/>
      <c r="N11434" s="21"/>
      <c r="O11434" s="23"/>
    </row>
    <row r="11435" ht="15.75" customHeight="1">
      <c r="B11435" s="192" t="s">
        <v>7852</v>
      </c>
      <c r="C11435" s="351">
        <v>1225.0</v>
      </c>
      <c r="D11435" s="130">
        <v>45937.0</v>
      </c>
      <c r="E11435" s="73" t="s">
        <v>12773</v>
      </c>
      <c r="F11435" s="386" t="s">
        <v>12774</v>
      </c>
      <c r="G11435" s="73" t="s">
        <v>2923</v>
      </c>
      <c r="H11435" s="169"/>
      <c r="I11435" s="431"/>
      <c r="J11435" s="285"/>
      <c r="K11435" s="73"/>
      <c r="L11435" s="21"/>
      <c r="M11435" s="21"/>
      <c r="N11435" s="21"/>
      <c r="O11435" s="23"/>
    </row>
    <row r="11436" ht="15.75" customHeight="1">
      <c r="B11436" s="192" t="s">
        <v>7852</v>
      </c>
      <c r="C11436" s="351">
        <v>1226.0</v>
      </c>
      <c r="D11436" s="130">
        <v>45937.0</v>
      </c>
      <c r="E11436" s="73" t="s">
        <v>11868</v>
      </c>
      <c r="F11436" s="386" t="s">
        <v>13307</v>
      </c>
      <c r="G11436" s="73" t="s">
        <v>8629</v>
      </c>
      <c r="H11436" s="169"/>
      <c r="I11436" s="431"/>
      <c r="J11436" s="285"/>
      <c r="K11436" s="73"/>
      <c r="L11436" s="21"/>
      <c r="M11436" s="21"/>
      <c r="N11436" s="21"/>
      <c r="O11436" s="23"/>
    </row>
    <row r="11437" ht="15.75" customHeight="1">
      <c r="B11437" s="192" t="s">
        <v>7852</v>
      </c>
      <c r="C11437" s="351">
        <v>1227.0</v>
      </c>
      <c r="D11437" s="130">
        <v>45937.0</v>
      </c>
      <c r="E11437" s="73" t="s">
        <v>9292</v>
      </c>
      <c r="F11437" s="386" t="s">
        <v>13308</v>
      </c>
      <c r="G11437" s="73" t="s">
        <v>13086</v>
      </c>
      <c r="H11437" s="253" t="s">
        <v>13309</v>
      </c>
      <c r="I11437" s="431"/>
      <c r="J11437" s="285"/>
      <c r="K11437" s="73"/>
      <c r="L11437" s="21"/>
      <c r="M11437" s="21"/>
      <c r="N11437" s="21"/>
      <c r="O11437" s="23"/>
    </row>
    <row r="11438" ht="15.75" customHeight="1">
      <c r="B11438" s="192" t="s">
        <v>7852</v>
      </c>
      <c r="C11438" s="351">
        <v>1228.0</v>
      </c>
      <c r="D11438" s="130">
        <v>45937.0</v>
      </c>
      <c r="E11438" s="73" t="s">
        <v>1257</v>
      </c>
      <c r="F11438" s="386" t="s">
        <v>10234</v>
      </c>
      <c r="G11438" s="73" t="s">
        <v>13086</v>
      </c>
      <c r="H11438" s="253" t="s">
        <v>13310</v>
      </c>
      <c r="I11438" s="431"/>
      <c r="J11438" s="285"/>
      <c r="K11438" s="73"/>
      <c r="L11438" s="21"/>
      <c r="M11438" s="21"/>
      <c r="N11438" s="21"/>
      <c r="O11438" s="23"/>
    </row>
    <row r="11439" ht="15.75" customHeight="1">
      <c r="B11439" s="192" t="s">
        <v>7852</v>
      </c>
      <c r="C11439" s="351">
        <v>1229.0</v>
      </c>
      <c r="D11439" s="130">
        <v>45939.0</v>
      </c>
      <c r="E11439" s="247" t="s">
        <v>1895</v>
      </c>
      <c r="F11439" s="247" t="s">
        <v>12724</v>
      </c>
      <c r="G11439" s="306" t="s">
        <v>12573</v>
      </c>
      <c r="H11439" s="268"/>
      <c r="I11439" s="431"/>
      <c r="J11439" s="285"/>
      <c r="K11439" s="73"/>
      <c r="L11439" s="21"/>
      <c r="M11439" s="21"/>
      <c r="N11439" s="21"/>
      <c r="O11439" s="23"/>
    </row>
    <row r="11440" ht="15.75" customHeight="1">
      <c r="B11440" s="192" t="s">
        <v>7852</v>
      </c>
      <c r="C11440" s="351">
        <v>1230.0</v>
      </c>
      <c r="D11440" s="130">
        <v>45939.0</v>
      </c>
      <c r="E11440" s="247" t="s">
        <v>12775</v>
      </c>
      <c r="F11440" s="247" t="s">
        <v>12776</v>
      </c>
      <c r="G11440" s="73" t="s">
        <v>12573</v>
      </c>
      <c r="H11440" s="268"/>
      <c r="I11440" s="431"/>
      <c r="J11440" s="285"/>
      <c r="K11440" s="73"/>
      <c r="L11440" s="21"/>
      <c r="M11440" s="21"/>
      <c r="N11440" s="21"/>
      <c r="O11440" s="23"/>
    </row>
    <row r="11441" ht="15.75" customHeight="1">
      <c r="B11441" s="442"/>
      <c r="C11441" s="351">
        <v>1231.0</v>
      </c>
      <c r="D11441" s="178">
        <v>45939.0</v>
      </c>
      <c r="E11441" s="73" t="s">
        <v>6839</v>
      </c>
      <c r="F11441" s="386" t="s">
        <v>13311</v>
      </c>
      <c r="G11441" s="73" t="s">
        <v>13086</v>
      </c>
      <c r="H11441" s="268" t="s">
        <v>13312</v>
      </c>
      <c r="I11441" s="431"/>
      <c r="J11441" s="285"/>
      <c r="K11441" s="73"/>
      <c r="L11441" s="21"/>
      <c r="M11441" s="21"/>
      <c r="N11441" s="21"/>
      <c r="O11441" s="23"/>
    </row>
    <row r="11442" ht="15.75" customHeight="1">
      <c r="B11442" s="192" t="s">
        <v>7852</v>
      </c>
      <c r="C11442" s="351">
        <v>1232.0</v>
      </c>
      <c r="D11442" s="130">
        <v>45939.0</v>
      </c>
      <c r="E11442" s="73" t="s">
        <v>2265</v>
      </c>
      <c r="F11442" s="386" t="s">
        <v>12076</v>
      </c>
      <c r="G11442" s="73" t="s">
        <v>13086</v>
      </c>
      <c r="H11442" s="169" t="s">
        <v>13313</v>
      </c>
      <c r="I11442" s="431"/>
      <c r="J11442" s="285"/>
      <c r="K11442" s="73"/>
      <c r="L11442" s="21"/>
      <c r="M11442" s="21"/>
      <c r="N11442" s="21"/>
      <c r="O11442" s="23"/>
    </row>
    <row r="11443" ht="15.75" customHeight="1">
      <c r="B11443" s="192" t="s">
        <v>7852</v>
      </c>
      <c r="C11443" s="351">
        <v>1233.0</v>
      </c>
      <c r="D11443" s="130">
        <v>45939.0</v>
      </c>
      <c r="E11443" s="73" t="s">
        <v>7514</v>
      </c>
      <c r="F11443" s="386" t="s">
        <v>13314</v>
      </c>
      <c r="G11443" s="73" t="s">
        <v>13086</v>
      </c>
      <c r="H11443" s="268" t="s">
        <v>13315</v>
      </c>
      <c r="I11443" s="431"/>
      <c r="J11443" s="285"/>
      <c r="K11443" s="73"/>
      <c r="L11443" s="21"/>
      <c r="M11443" s="21"/>
      <c r="N11443" s="21"/>
      <c r="O11443" s="23"/>
    </row>
    <row r="11444" ht="15.75" customHeight="1">
      <c r="B11444" s="442"/>
      <c r="C11444" s="351">
        <v>1234.0</v>
      </c>
      <c r="D11444" s="178">
        <v>45939.0</v>
      </c>
      <c r="E11444" s="73" t="s">
        <v>9276</v>
      </c>
      <c r="F11444" s="386" t="s">
        <v>9277</v>
      </c>
      <c r="G11444" s="73" t="s">
        <v>13086</v>
      </c>
      <c r="H11444" s="253" t="s">
        <v>13316</v>
      </c>
      <c r="I11444" s="431"/>
      <c r="J11444" s="285"/>
      <c r="K11444" s="73"/>
      <c r="L11444" s="21"/>
      <c r="M11444" s="21"/>
      <c r="N11444" s="21"/>
      <c r="O11444" s="23"/>
    </row>
    <row r="11445" ht="15.75" customHeight="1">
      <c r="B11445" s="442"/>
      <c r="C11445" s="351">
        <v>1235.0</v>
      </c>
      <c r="D11445" s="178">
        <v>45939.0</v>
      </c>
      <c r="E11445" s="73" t="s">
        <v>12734</v>
      </c>
      <c r="F11445" s="386" t="s">
        <v>12735</v>
      </c>
      <c r="G11445" s="73" t="s">
        <v>13086</v>
      </c>
      <c r="H11445" s="253" t="s">
        <v>13312</v>
      </c>
      <c r="I11445" s="431"/>
      <c r="J11445" s="285"/>
      <c r="K11445" s="73"/>
      <c r="L11445" s="21"/>
      <c r="M11445" s="21"/>
      <c r="N11445" s="21"/>
      <c r="O11445" s="23"/>
    </row>
    <row r="11446" ht="15.75" customHeight="1">
      <c r="B11446" s="192" t="s">
        <v>7852</v>
      </c>
      <c r="C11446" s="351">
        <v>1236.0</v>
      </c>
      <c r="D11446" s="130">
        <v>45939.0</v>
      </c>
      <c r="E11446" s="73" t="s">
        <v>13317</v>
      </c>
      <c r="F11446" s="386" t="s">
        <v>12407</v>
      </c>
      <c r="G11446" s="73" t="s">
        <v>13086</v>
      </c>
      <c r="H11446" s="268" t="s">
        <v>13318</v>
      </c>
      <c r="I11446" s="431"/>
      <c r="J11446" s="285"/>
      <c r="K11446" s="73"/>
      <c r="L11446" s="21"/>
      <c r="M11446" s="21"/>
      <c r="N11446" s="21"/>
      <c r="O11446" s="23"/>
    </row>
    <row r="11447" ht="15.75" customHeight="1">
      <c r="B11447" s="442"/>
      <c r="C11447" s="351">
        <v>1237.0</v>
      </c>
      <c r="D11447" s="178">
        <v>45939.0</v>
      </c>
      <c r="E11447" s="350" t="s">
        <v>10626</v>
      </c>
      <c r="F11447" s="386" t="s">
        <v>10627</v>
      </c>
      <c r="G11447" s="73" t="s">
        <v>13086</v>
      </c>
      <c r="H11447" s="268" t="s">
        <v>13319</v>
      </c>
      <c r="I11447" s="431"/>
      <c r="J11447" s="285"/>
      <c r="K11447" s="73"/>
      <c r="L11447" s="21"/>
      <c r="M11447" s="21"/>
      <c r="N11447" s="21"/>
      <c r="O11447" s="23"/>
    </row>
    <row r="11448" ht="15.75" customHeight="1">
      <c r="B11448" s="73"/>
      <c r="C11448" s="351">
        <v>1238.0</v>
      </c>
      <c r="D11448" s="178">
        <v>45939.0</v>
      </c>
      <c r="E11448" s="73" t="s">
        <v>13320</v>
      </c>
      <c r="F11448" s="386" t="s">
        <v>12654</v>
      </c>
      <c r="G11448" s="73" t="s">
        <v>13086</v>
      </c>
      <c r="H11448" s="169" t="s">
        <v>13312</v>
      </c>
      <c r="I11448" s="431"/>
      <c r="J11448" s="285"/>
      <c r="K11448" s="73"/>
      <c r="L11448" s="21"/>
      <c r="M11448" s="21"/>
      <c r="N11448" s="21"/>
      <c r="O11448" s="23"/>
    </row>
    <row r="11449" ht="15.75" customHeight="1">
      <c r="B11449" s="192" t="s">
        <v>7852</v>
      </c>
      <c r="C11449" s="351">
        <v>1239.0</v>
      </c>
      <c r="D11449" s="130">
        <v>45940.0</v>
      </c>
      <c r="E11449" s="73" t="s">
        <v>1713</v>
      </c>
      <c r="F11449" s="247" t="s">
        <v>11126</v>
      </c>
      <c r="G11449" s="73" t="s">
        <v>12992</v>
      </c>
      <c r="H11449" s="169"/>
      <c r="I11449" s="431"/>
      <c r="J11449" s="285"/>
      <c r="K11449" s="73"/>
      <c r="L11449" s="21"/>
      <c r="M11449" s="21"/>
      <c r="N11449" s="21"/>
      <c r="O11449" s="23"/>
    </row>
    <row r="11450" ht="15.75" customHeight="1">
      <c r="B11450" s="192" t="s">
        <v>7852</v>
      </c>
      <c r="C11450" s="351">
        <v>1240.0</v>
      </c>
      <c r="D11450" s="130">
        <v>45940.0</v>
      </c>
      <c r="E11450" s="73" t="s">
        <v>13321</v>
      </c>
      <c r="F11450" s="386" t="s">
        <v>13322</v>
      </c>
      <c r="G11450" s="73" t="s">
        <v>18</v>
      </c>
      <c r="H11450" s="169" t="s">
        <v>13323</v>
      </c>
      <c r="I11450" s="431"/>
      <c r="J11450" s="285"/>
      <c r="K11450" s="73"/>
      <c r="L11450" s="21"/>
      <c r="M11450" s="21"/>
      <c r="N11450" s="21"/>
      <c r="O11450" s="23"/>
    </row>
    <row r="11451" ht="15.75" customHeight="1">
      <c r="B11451" s="192" t="s">
        <v>7852</v>
      </c>
      <c r="C11451" s="351">
        <v>1241.0</v>
      </c>
      <c r="D11451" s="130">
        <v>45940.0</v>
      </c>
      <c r="E11451" s="73" t="s">
        <v>13324</v>
      </c>
      <c r="F11451" s="386" t="s">
        <v>13325</v>
      </c>
      <c r="G11451" s="73" t="s">
        <v>18</v>
      </c>
      <c r="H11451" s="169" t="s">
        <v>13323</v>
      </c>
      <c r="I11451" s="431"/>
      <c r="J11451" s="285"/>
      <c r="K11451" s="73"/>
      <c r="L11451" s="21"/>
      <c r="M11451" s="21"/>
      <c r="N11451" s="21"/>
      <c r="O11451" s="23"/>
    </row>
    <row r="11452" ht="15.75" customHeight="1">
      <c r="B11452" s="192" t="s">
        <v>7852</v>
      </c>
      <c r="C11452" s="351">
        <v>1242.0</v>
      </c>
      <c r="D11452" s="130">
        <v>45940.0</v>
      </c>
      <c r="E11452" s="73" t="s">
        <v>13326</v>
      </c>
      <c r="F11452" s="386" t="s">
        <v>13327</v>
      </c>
      <c r="G11452" s="73" t="s">
        <v>18</v>
      </c>
      <c r="H11452" s="169" t="s">
        <v>12903</v>
      </c>
      <c r="I11452" s="431"/>
      <c r="J11452" s="285"/>
      <c r="K11452" s="73"/>
      <c r="L11452" s="21"/>
      <c r="M11452" s="21"/>
      <c r="N11452" s="21"/>
      <c r="O11452" s="23"/>
    </row>
    <row r="11453" ht="15.75" customHeight="1">
      <c r="B11453" s="442"/>
      <c r="C11453" s="351">
        <v>1243.0</v>
      </c>
      <c r="D11453" s="130">
        <v>45943.0</v>
      </c>
      <c r="E11453" s="73" t="s">
        <v>13328</v>
      </c>
      <c r="F11453" s="386"/>
      <c r="G11453" s="73" t="s">
        <v>13329</v>
      </c>
      <c r="H11453" s="169"/>
      <c r="I11453" s="431"/>
      <c r="J11453" s="285"/>
      <c r="K11453" s="73"/>
      <c r="L11453" s="21"/>
      <c r="M11453" s="21"/>
      <c r="N11453" s="21"/>
      <c r="O11453" s="23"/>
    </row>
    <row r="11454" ht="15.75" customHeight="1">
      <c r="B11454" s="192" t="s">
        <v>7852</v>
      </c>
      <c r="C11454" s="351">
        <v>1244.0</v>
      </c>
      <c r="D11454" s="130">
        <v>45943.0</v>
      </c>
      <c r="E11454" s="496" t="s">
        <v>11398</v>
      </c>
      <c r="F11454" s="386" t="s">
        <v>11475</v>
      </c>
      <c r="G11454" s="73" t="s">
        <v>12992</v>
      </c>
      <c r="H11454" s="253" t="s">
        <v>8172</v>
      </c>
      <c r="I11454" s="431"/>
      <c r="J11454" s="285"/>
      <c r="K11454" s="73"/>
      <c r="L11454" s="21"/>
      <c r="M11454" s="21"/>
      <c r="N11454" s="21"/>
      <c r="O11454" s="23"/>
    </row>
    <row r="11455" ht="15.75" customHeight="1">
      <c r="B11455" s="192" t="s">
        <v>7852</v>
      </c>
      <c r="C11455" s="351">
        <v>1245.0</v>
      </c>
      <c r="D11455" s="130">
        <v>45944.0</v>
      </c>
      <c r="E11455" s="73" t="s">
        <v>7887</v>
      </c>
      <c r="F11455" s="386" t="s">
        <v>13330</v>
      </c>
      <c r="G11455" s="73" t="s">
        <v>13086</v>
      </c>
      <c r="H11455" s="308" t="s">
        <v>10731</v>
      </c>
      <c r="I11455" s="431"/>
      <c r="J11455" s="285"/>
      <c r="K11455" s="73"/>
      <c r="L11455" s="21"/>
      <c r="M11455" s="21"/>
      <c r="N11455" s="21"/>
      <c r="O11455" s="23"/>
    </row>
    <row r="11456" ht="15.75" customHeight="1">
      <c r="B11456" s="192" t="s">
        <v>7852</v>
      </c>
      <c r="C11456" s="351">
        <v>1246.0</v>
      </c>
      <c r="D11456" s="130">
        <v>45944.0</v>
      </c>
      <c r="E11456" s="73" t="s">
        <v>10884</v>
      </c>
      <c r="F11456" s="386" t="s">
        <v>10885</v>
      </c>
      <c r="G11456" s="73" t="s">
        <v>13086</v>
      </c>
      <c r="H11456" s="308" t="s">
        <v>10731</v>
      </c>
      <c r="I11456" s="431"/>
      <c r="J11456" s="285"/>
      <c r="K11456" s="73"/>
      <c r="L11456" s="21"/>
      <c r="M11456" s="21"/>
      <c r="N11456" s="21"/>
      <c r="O11456" s="23"/>
    </row>
    <row r="11457" ht="15.75" customHeight="1">
      <c r="B11457" s="192" t="s">
        <v>7852</v>
      </c>
      <c r="C11457" s="351">
        <v>1247.0</v>
      </c>
      <c r="D11457" s="130">
        <v>45944.0</v>
      </c>
      <c r="E11457" s="73" t="s">
        <v>1945</v>
      </c>
      <c r="F11457" s="386" t="s">
        <v>10066</v>
      </c>
      <c r="G11457" s="73" t="s">
        <v>13086</v>
      </c>
      <c r="H11457" s="253">
        <v>45954.0</v>
      </c>
      <c r="I11457" s="431"/>
      <c r="J11457" s="285"/>
      <c r="K11457" s="73"/>
      <c r="L11457" s="21"/>
      <c r="M11457" s="21"/>
      <c r="N11457" s="21"/>
      <c r="O11457" s="23"/>
    </row>
    <row r="11458" ht="15.75" customHeight="1">
      <c r="B11458" s="192" t="s">
        <v>7852</v>
      </c>
      <c r="C11458" s="351">
        <v>1248.0</v>
      </c>
      <c r="D11458" s="130">
        <v>45944.0</v>
      </c>
      <c r="E11458" s="73" t="s">
        <v>10878</v>
      </c>
      <c r="F11458" s="386" t="s">
        <v>10879</v>
      </c>
      <c r="G11458" s="73" t="s">
        <v>8629</v>
      </c>
      <c r="H11458" s="253"/>
      <c r="I11458" s="431"/>
      <c r="J11458" s="285"/>
      <c r="K11458" s="73"/>
      <c r="L11458" s="21"/>
      <c r="M11458" s="21"/>
      <c r="N11458" s="21"/>
      <c r="O11458" s="23"/>
    </row>
    <row r="11459" ht="15.75" customHeight="1">
      <c r="B11459" s="192" t="s">
        <v>7852</v>
      </c>
      <c r="C11459" s="351">
        <v>1249.0</v>
      </c>
      <c r="D11459" s="130">
        <v>45944.0</v>
      </c>
      <c r="E11459" s="73" t="s">
        <v>12808</v>
      </c>
      <c r="F11459" s="386" t="s">
        <v>13331</v>
      </c>
      <c r="G11459" s="73" t="s">
        <v>8629</v>
      </c>
      <c r="H11459" s="253"/>
      <c r="I11459" s="431"/>
      <c r="J11459" s="285"/>
      <c r="K11459" s="73"/>
      <c r="L11459" s="21"/>
      <c r="M11459" s="21"/>
      <c r="N11459" s="21"/>
      <c r="O11459" s="23"/>
    </row>
    <row r="11460" ht="15.75" customHeight="1">
      <c r="B11460" s="192" t="s">
        <v>7852</v>
      </c>
      <c r="C11460" s="351">
        <v>1250.0</v>
      </c>
      <c r="D11460" s="130">
        <v>45944.0</v>
      </c>
      <c r="E11460" s="73" t="s">
        <v>10908</v>
      </c>
      <c r="F11460" s="386" t="s">
        <v>10909</v>
      </c>
      <c r="G11460" s="73" t="s">
        <v>8629</v>
      </c>
      <c r="H11460" s="253"/>
      <c r="I11460" s="431"/>
      <c r="J11460" s="285"/>
      <c r="K11460" s="73"/>
      <c r="L11460" s="21"/>
      <c r="M11460" s="21"/>
      <c r="N11460" s="21"/>
      <c r="O11460" s="23"/>
    </row>
    <row r="11461" ht="15.75" customHeight="1">
      <c r="B11461" s="192" t="s">
        <v>7852</v>
      </c>
      <c r="C11461" s="351">
        <v>1251.0</v>
      </c>
      <c r="D11461" s="130">
        <v>45944.0</v>
      </c>
      <c r="E11461" s="73" t="s">
        <v>11868</v>
      </c>
      <c r="F11461" s="386" t="s">
        <v>13307</v>
      </c>
      <c r="G11461" s="73" t="s">
        <v>12992</v>
      </c>
      <c r="H11461" s="253"/>
      <c r="I11461" s="431"/>
      <c r="J11461" s="285"/>
      <c r="K11461" s="73"/>
      <c r="L11461" s="21"/>
      <c r="M11461" s="21"/>
      <c r="N11461" s="21"/>
      <c r="O11461" s="23"/>
    </row>
    <row r="11462" ht="15.75" customHeight="1">
      <c r="B11462" s="192" t="s">
        <v>7852</v>
      </c>
      <c r="C11462" s="351">
        <v>1252.0</v>
      </c>
      <c r="D11462" s="130">
        <v>45944.0</v>
      </c>
      <c r="E11462" s="73" t="s">
        <v>13332</v>
      </c>
      <c r="F11462" s="386" t="s">
        <v>8417</v>
      </c>
      <c r="G11462" s="73" t="s">
        <v>2923</v>
      </c>
      <c r="H11462" s="169" t="s">
        <v>13333</v>
      </c>
      <c r="I11462" s="431"/>
      <c r="J11462" s="285"/>
      <c r="K11462" s="73"/>
      <c r="L11462" s="21"/>
      <c r="M11462" s="21"/>
      <c r="N11462" s="21"/>
      <c r="O11462" s="23"/>
    </row>
    <row r="11463" ht="15.75" customHeight="1">
      <c r="B11463" s="192" t="s">
        <v>7852</v>
      </c>
      <c r="C11463" s="351">
        <v>1253.0</v>
      </c>
      <c r="D11463" s="130">
        <v>45944.0</v>
      </c>
      <c r="E11463" s="247" t="s">
        <v>6869</v>
      </c>
      <c r="F11463" s="247" t="s">
        <v>6870</v>
      </c>
      <c r="G11463" s="73" t="s">
        <v>12992</v>
      </c>
      <c r="H11463" s="169" t="s">
        <v>9373</v>
      </c>
      <c r="I11463" s="431"/>
      <c r="J11463" s="285"/>
      <c r="K11463" s="73"/>
      <c r="L11463" s="21"/>
      <c r="M11463" s="21"/>
      <c r="N11463" s="21"/>
      <c r="O11463" s="23"/>
    </row>
    <row r="11464" ht="15.75" customHeight="1">
      <c r="B11464" s="192" t="s">
        <v>7852</v>
      </c>
      <c r="C11464" s="351">
        <v>1254.0</v>
      </c>
      <c r="D11464" s="130">
        <v>45947.0</v>
      </c>
      <c r="E11464" s="73" t="s">
        <v>13334</v>
      </c>
      <c r="F11464" s="386" t="s">
        <v>13335</v>
      </c>
      <c r="G11464" s="73" t="s">
        <v>18</v>
      </c>
      <c r="H11464" s="169" t="s">
        <v>13336</v>
      </c>
      <c r="I11464" s="431"/>
      <c r="J11464" s="285"/>
      <c r="K11464" s="73"/>
      <c r="L11464" s="21"/>
      <c r="M11464" s="21"/>
      <c r="N11464" s="21"/>
      <c r="O11464" s="23"/>
    </row>
    <row r="11465" ht="15.75" customHeight="1">
      <c r="B11465" s="192" t="s">
        <v>7852</v>
      </c>
      <c r="C11465" s="351">
        <v>1255.0</v>
      </c>
      <c r="D11465" s="130">
        <v>45947.0</v>
      </c>
      <c r="E11465" s="146" t="s">
        <v>13337</v>
      </c>
      <c r="F11465" s="386" t="s">
        <v>13338</v>
      </c>
      <c r="G11465" s="73" t="s">
        <v>18</v>
      </c>
      <c r="H11465" s="169" t="s">
        <v>8067</v>
      </c>
      <c r="I11465" s="431" t="s">
        <v>13339</v>
      </c>
      <c r="J11465" s="285"/>
      <c r="K11465" s="73"/>
      <c r="L11465" s="21"/>
      <c r="M11465" s="21"/>
      <c r="N11465" s="21"/>
      <c r="O11465" s="23"/>
    </row>
    <row r="11466" ht="15.75" customHeight="1">
      <c r="B11466" s="192" t="s">
        <v>7852</v>
      </c>
      <c r="C11466" s="351">
        <v>1256.0</v>
      </c>
      <c r="D11466" s="130">
        <v>45947.0</v>
      </c>
      <c r="E11466" s="73" t="s">
        <v>13340</v>
      </c>
      <c r="F11466" s="386" t="s">
        <v>13341</v>
      </c>
      <c r="G11466" s="73" t="s">
        <v>18</v>
      </c>
      <c r="H11466" s="169" t="s">
        <v>13342</v>
      </c>
      <c r="I11466" s="431"/>
      <c r="J11466" s="285"/>
      <c r="K11466" s="73"/>
      <c r="L11466" s="21"/>
      <c r="M11466" s="21"/>
      <c r="N11466" s="21"/>
      <c r="O11466" s="23"/>
    </row>
    <row r="11467" ht="15.75" customHeight="1">
      <c r="B11467" s="192" t="s">
        <v>7852</v>
      </c>
      <c r="C11467" s="351">
        <v>1257.0</v>
      </c>
      <c r="D11467" s="130">
        <v>45947.0</v>
      </c>
      <c r="E11467" s="73" t="s">
        <v>9294</v>
      </c>
      <c r="F11467" s="386" t="s">
        <v>9564</v>
      </c>
      <c r="G11467" s="73" t="s">
        <v>18</v>
      </c>
      <c r="H11467" s="169" t="s">
        <v>13343</v>
      </c>
      <c r="I11467" s="431"/>
      <c r="J11467" s="285"/>
      <c r="K11467" s="73"/>
      <c r="L11467" s="21"/>
      <c r="M11467" s="21"/>
      <c r="N11467" s="21"/>
      <c r="O11467" s="23"/>
    </row>
    <row r="11468" ht="15.75" customHeight="1">
      <c r="B11468" s="192" t="s">
        <v>7852</v>
      </c>
      <c r="C11468" s="351">
        <v>1258.0</v>
      </c>
      <c r="D11468" s="130">
        <v>45947.0</v>
      </c>
      <c r="E11468" s="73" t="s">
        <v>12226</v>
      </c>
      <c r="F11468" s="386" t="s">
        <v>12227</v>
      </c>
      <c r="G11468" s="73" t="s">
        <v>2923</v>
      </c>
      <c r="H11468" s="169"/>
      <c r="I11468" s="431"/>
      <c r="J11468" s="285"/>
      <c r="K11468" s="73"/>
      <c r="L11468" s="21"/>
      <c r="M11468" s="21"/>
      <c r="N11468" s="21"/>
      <c r="O11468" s="23"/>
    </row>
    <row r="11469" ht="15.75" customHeight="1">
      <c r="B11469" s="442"/>
      <c r="C11469" s="351">
        <v>1259.0</v>
      </c>
      <c r="D11469" s="130">
        <v>45947.0</v>
      </c>
      <c r="E11469" s="146" t="s">
        <v>8564</v>
      </c>
      <c r="F11469" s="386" t="s">
        <v>8745</v>
      </c>
      <c r="G11469" s="73" t="s">
        <v>2253</v>
      </c>
      <c r="H11469" s="355" t="s">
        <v>13344</v>
      </c>
      <c r="I11469" s="431"/>
      <c r="J11469" s="285"/>
      <c r="K11469" s="73"/>
      <c r="L11469" s="21"/>
      <c r="M11469" s="21"/>
      <c r="N11469" s="21"/>
      <c r="O11469" s="23"/>
    </row>
    <row r="11470" ht="15.75" customHeight="1">
      <c r="B11470" s="192" t="s">
        <v>7852</v>
      </c>
      <c r="C11470" s="351">
        <v>1260.0</v>
      </c>
      <c r="D11470" s="130">
        <v>45947.0</v>
      </c>
      <c r="E11470" s="73" t="s">
        <v>8085</v>
      </c>
      <c r="F11470" s="386" t="s">
        <v>13345</v>
      </c>
      <c r="G11470" s="73" t="s">
        <v>8629</v>
      </c>
      <c r="H11470" s="169"/>
      <c r="I11470" s="431"/>
      <c r="J11470" s="285"/>
      <c r="K11470" s="73"/>
      <c r="L11470" s="21"/>
      <c r="M11470" s="21"/>
      <c r="N11470" s="21"/>
      <c r="O11470" s="23"/>
    </row>
    <row r="11471" ht="15.75" customHeight="1">
      <c r="B11471" s="192" t="s">
        <v>7852</v>
      </c>
      <c r="C11471" s="351">
        <v>1261.0</v>
      </c>
      <c r="D11471" s="130">
        <v>45950.0</v>
      </c>
      <c r="E11471" s="73" t="s">
        <v>12894</v>
      </c>
      <c r="F11471" s="386" t="s">
        <v>11852</v>
      </c>
      <c r="G11471" s="73" t="s">
        <v>12573</v>
      </c>
      <c r="H11471" s="169"/>
      <c r="I11471" s="431" t="s">
        <v>12607</v>
      </c>
      <c r="J11471" s="431" t="s">
        <v>13346</v>
      </c>
      <c r="K11471" s="73"/>
      <c r="L11471" s="21"/>
      <c r="M11471" s="21"/>
      <c r="N11471" s="21"/>
      <c r="O11471" s="23"/>
    </row>
    <row r="11472" ht="15.75" customHeight="1">
      <c r="B11472" s="192" t="s">
        <v>7852</v>
      </c>
      <c r="C11472" s="351">
        <v>1262.0</v>
      </c>
      <c r="D11472" s="130">
        <v>45950.0</v>
      </c>
      <c r="E11472" s="73" t="s">
        <v>13177</v>
      </c>
      <c r="F11472" s="386" t="s">
        <v>13178</v>
      </c>
      <c r="G11472" s="73" t="s">
        <v>12573</v>
      </c>
      <c r="H11472" s="169"/>
      <c r="I11472" s="431" t="s">
        <v>13347</v>
      </c>
      <c r="J11472" s="431" t="s">
        <v>13348</v>
      </c>
      <c r="K11472" s="73"/>
      <c r="L11472" s="21"/>
      <c r="M11472" s="21"/>
      <c r="N11472" s="21"/>
      <c r="O11472" s="23"/>
    </row>
    <row r="11473" ht="15.75" customHeight="1">
      <c r="B11473" s="192" t="s">
        <v>7852</v>
      </c>
      <c r="C11473" s="351">
        <v>1263.0</v>
      </c>
      <c r="D11473" s="130">
        <v>45950.0</v>
      </c>
      <c r="E11473" s="73" t="s">
        <v>13172</v>
      </c>
      <c r="F11473" s="386" t="s">
        <v>13173</v>
      </c>
      <c r="G11473" s="73" t="s">
        <v>12573</v>
      </c>
      <c r="H11473" s="253"/>
      <c r="I11473" s="431" t="s">
        <v>13349</v>
      </c>
      <c r="J11473" s="431" t="s">
        <v>13350</v>
      </c>
      <c r="K11473" s="73"/>
      <c r="L11473" s="21"/>
      <c r="M11473" s="21"/>
      <c r="N11473" s="21"/>
      <c r="O11473" s="23"/>
    </row>
    <row r="11474" ht="15.75" customHeight="1">
      <c r="B11474" s="192" t="s">
        <v>7852</v>
      </c>
      <c r="C11474" s="351">
        <v>1264.0</v>
      </c>
      <c r="D11474" s="130">
        <v>45950.0</v>
      </c>
      <c r="E11474" s="73" t="s">
        <v>9484</v>
      </c>
      <c r="F11474" s="386" t="s">
        <v>13351</v>
      </c>
      <c r="G11474" s="73" t="s">
        <v>12573</v>
      </c>
      <c r="H11474" s="253"/>
      <c r="I11474" s="431" t="s">
        <v>13352</v>
      </c>
      <c r="J11474" s="431" t="s">
        <v>12477</v>
      </c>
      <c r="K11474" s="73"/>
      <c r="L11474" s="21"/>
      <c r="M11474" s="21"/>
      <c r="N11474" s="21"/>
      <c r="O11474" s="23"/>
    </row>
    <row r="11475" ht="15.75" customHeight="1">
      <c r="B11475" s="192" t="s">
        <v>7852</v>
      </c>
      <c r="C11475" s="351">
        <v>1265.0</v>
      </c>
      <c r="D11475" s="130">
        <v>45950.0</v>
      </c>
      <c r="E11475" s="73" t="s">
        <v>4047</v>
      </c>
      <c r="F11475" s="386" t="s">
        <v>13160</v>
      </c>
      <c r="G11475" s="73" t="s">
        <v>12573</v>
      </c>
      <c r="H11475" s="169"/>
      <c r="I11475" s="431" t="s">
        <v>13353</v>
      </c>
      <c r="J11475" s="431" t="s">
        <v>12639</v>
      </c>
      <c r="K11475" s="73"/>
      <c r="L11475" s="21"/>
      <c r="M11475" s="21"/>
      <c r="N11475" s="21"/>
      <c r="O11475" s="23"/>
    </row>
    <row r="11476" ht="15.75" customHeight="1">
      <c r="B11476" s="192" t="s">
        <v>7852</v>
      </c>
      <c r="C11476" s="351">
        <v>1266.0</v>
      </c>
      <c r="D11476" s="130">
        <v>45950.0</v>
      </c>
      <c r="E11476" s="73" t="s">
        <v>12582</v>
      </c>
      <c r="F11476" s="386" t="s">
        <v>12583</v>
      </c>
      <c r="G11476" s="73" t="s">
        <v>12573</v>
      </c>
      <c r="H11476" s="169"/>
      <c r="I11476" s="431" t="s">
        <v>13354</v>
      </c>
      <c r="J11476" s="431" t="s">
        <v>13151</v>
      </c>
      <c r="K11476" s="73"/>
      <c r="L11476" s="21"/>
      <c r="M11476" s="21"/>
      <c r="N11476" s="21"/>
      <c r="O11476" s="23"/>
    </row>
    <row r="11477" ht="15.75" customHeight="1">
      <c r="B11477" s="192" t="s">
        <v>7852</v>
      </c>
      <c r="C11477" s="351">
        <v>1267.0</v>
      </c>
      <c r="D11477" s="130">
        <v>45950.0</v>
      </c>
      <c r="E11477" s="73" t="s">
        <v>13165</v>
      </c>
      <c r="F11477" s="386" t="s">
        <v>13166</v>
      </c>
      <c r="G11477" s="73" t="s">
        <v>12573</v>
      </c>
      <c r="H11477" s="169"/>
      <c r="I11477" s="431" t="s">
        <v>12624</v>
      </c>
      <c r="J11477" s="431" t="s">
        <v>13355</v>
      </c>
      <c r="K11477" s="73"/>
      <c r="L11477" s="21"/>
      <c r="M11477" s="21"/>
      <c r="N11477" s="21"/>
      <c r="O11477" s="23"/>
    </row>
    <row r="11478" ht="15.75" customHeight="1">
      <c r="B11478" s="192" t="s">
        <v>7852</v>
      </c>
      <c r="C11478" s="351">
        <v>1268.0</v>
      </c>
      <c r="D11478" s="130">
        <v>45950.0</v>
      </c>
      <c r="E11478" s="73" t="s">
        <v>4184</v>
      </c>
      <c r="F11478" s="386" t="s">
        <v>11676</v>
      </c>
      <c r="G11478" s="73" t="s">
        <v>12573</v>
      </c>
      <c r="H11478" s="169" t="s">
        <v>9373</v>
      </c>
      <c r="I11478" s="431" t="s">
        <v>13356</v>
      </c>
      <c r="J11478" s="497" t="s">
        <v>13357</v>
      </c>
      <c r="K11478" s="73"/>
      <c r="L11478" s="21"/>
      <c r="M11478" s="21"/>
      <c r="N11478" s="21"/>
      <c r="O11478" s="23"/>
    </row>
    <row r="11479" ht="15.75" customHeight="1">
      <c r="B11479" s="192" t="s">
        <v>7852</v>
      </c>
      <c r="C11479" s="351">
        <v>1269.0</v>
      </c>
      <c r="D11479" s="130">
        <v>45950.0</v>
      </c>
      <c r="E11479" s="73" t="s">
        <v>12719</v>
      </c>
      <c r="F11479" s="386" t="s">
        <v>12720</v>
      </c>
      <c r="G11479" s="73" t="s">
        <v>12573</v>
      </c>
      <c r="H11479" s="169" t="s">
        <v>9373</v>
      </c>
      <c r="I11479" s="431" t="s">
        <v>13358</v>
      </c>
      <c r="J11479" s="497" t="s">
        <v>13359</v>
      </c>
      <c r="K11479" s="73"/>
      <c r="L11479" s="21"/>
      <c r="M11479" s="21"/>
      <c r="N11479" s="21"/>
      <c r="O11479" s="23"/>
    </row>
    <row r="11480" ht="15.75" customHeight="1">
      <c r="B11480" s="73"/>
      <c r="C11480" s="351">
        <v>1270.0</v>
      </c>
      <c r="D11480" s="130">
        <v>45950.0</v>
      </c>
      <c r="E11480" s="146" t="s">
        <v>10988</v>
      </c>
      <c r="F11480" s="386" t="s">
        <v>12713</v>
      </c>
      <c r="G11480" s="73" t="s">
        <v>12573</v>
      </c>
      <c r="H11480" s="169" t="s">
        <v>9373</v>
      </c>
      <c r="I11480" s="431" t="s">
        <v>12457</v>
      </c>
      <c r="J11480" s="497" t="s">
        <v>13360</v>
      </c>
      <c r="K11480" s="259" t="s">
        <v>13361</v>
      </c>
      <c r="L11480" s="21"/>
      <c r="M11480" s="21"/>
      <c r="N11480" s="21"/>
      <c r="O11480" s="23"/>
    </row>
    <row r="11481" ht="15.75" customHeight="1">
      <c r="B11481" s="192" t="s">
        <v>7852</v>
      </c>
      <c r="C11481" s="351">
        <v>1271.0</v>
      </c>
      <c r="D11481" s="130">
        <v>45950.0</v>
      </c>
      <c r="E11481" s="73" t="s">
        <v>12338</v>
      </c>
      <c r="F11481" s="386" t="s">
        <v>12339</v>
      </c>
      <c r="G11481" s="73" t="s">
        <v>12573</v>
      </c>
      <c r="H11481" s="169" t="s">
        <v>9373</v>
      </c>
      <c r="I11481" s="431" t="s">
        <v>13362</v>
      </c>
      <c r="J11481" s="497" t="s">
        <v>13363</v>
      </c>
      <c r="K11481" s="73"/>
      <c r="L11481" s="21"/>
      <c r="M11481" s="21"/>
      <c r="N11481" s="21"/>
      <c r="O11481" s="23"/>
    </row>
    <row r="11482" ht="15.75" customHeight="1">
      <c r="B11482" s="192" t="s">
        <v>7852</v>
      </c>
      <c r="C11482" s="351">
        <v>1272.0</v>
      </c>
      <c r="D11482" s="130">
        <v>45950.0</v>
      </c>
      <c r="E11482" s="73" t="s">
        <v>12083</v>
      </c>
      <c r="F11482" s="386" t="s">
        <v>13246</v>
      </c>
      <c r="G11482" s="73" t="s">
        <v>12573</v>
      </c>
      <c r="H11482" s="169" t="s">
        <v>9373</v>
      </c>
      <c r="I11482" s="431" t="s">
        <v>13364</v>
      </c>
      <c r="J11482" s="497" t="s">
        <v>13365</v>
      </c>
      <c r="K11482" s="259" t="s">
        <v>13366</v>
      </c>
      <c r="L11482" s="21"/>
      <c r="M11482" s="21"/>
      <c r="N11482" s="21"/>
      <c r="O11482" s="23"/>
    </row>
    <row r="11483" ht="15.75" customHeight="1">
      <c r="B11483" s="192" t="s">
        <v>7852</v>
      </c>
      <c r="C11483" s="351">
        <v>1273.0</v>
      </c>
      <c r="D11483" s="130">
        <v>45950.0</v>
      </c>
      <c r="E11483" s="73" t="s">
        <v>7216</v>
      </c>
      <c r="F11483" s="386" t="s">
        <v>8514</v>
      </c>
      <c r="G11483" s="73" t="s">
        <v>12573</v>
      </c>
      <c r="H11483" s="169" t="s">
        <v>9373</v>
      </c>
      <c r="I11483" s="498" t="s">
        <v>13367</v>
      </c>
      <c r="J11483" s="498" t="s">
        <v>12441</v>
      </c>
      <c r="K11483" s="259"/>
      <c r="L11483" s="21"/>
      <c r="M11483" s="21"/>
      <c r="N11483" s="21"/>
      <c r="O11483" s="23"/>
    </row>
    <row r="11484" ht="15.75" customHeight="1">
      <c r="B11484" s="73"/>
      <c r="C11484" s="351">
        <v>1274.0</v>
      </c>
      <c r="D11484" s="130">
        <v>45950.0</v>
      </c>
      <c r="E11484" s="146" t="s">
        <v>8639</v>
      </c>
      <c r="F11484" s="386" t="s">
        <v>8640</v>
      </c>
      <c r="G11484" s="73" t="s">
        <v>12573</v>
      </c>
      <c r="H11484" s="169" t="s">
        <v>9373</v>
      </c>
      <c r="I11484" s="431" t="s">
        <v>13368</v>
      </c>
      <c r="J11484" s="497" t="s">
        <v>13369</v>
      </c>
      <c r="K11484" s="259" t="s">
        <v>13370</v>
      </c>
      <c r="L11484" s="21"/>
      <c r="M11484" s="21"/>
      <c r="N11484" s="21"/>
      <c r="O11484" s="23"/>
    </row>
    <row r="11485" ht="15.75" customHeight="1">
      <c r="B11485" s="499"/>
      <c r="C11485" s="351">
        <v>1275.0</v>
      </c>
      <c r="D11485" s="130">
        <v>45950.0</v>
      </c>
      <c r="E11485" s="146" t="s">
        <v>13052</v>
      </c>
      <c r="F11485" s="386" t="s">
        <v>12833</v>
      </c>
      <c r="G11485" s="73" t="s">
        <v>12573</v>
      </c>
      <c r="H11485" s="169" t="s">
        <v>9373</v>
      </c>
      <c r="I11485" s="431" t="s">
        <v>13371</v>
      </c>
      <c r="J11485" s="498" t="s">
        <v>12601</v>
      </c>
      <c r="K11485" s="259" t="s">
        <v>13372</v>
      </c>
      <c r="L11485" s="21"/>
      <c r="M11485" s="21"/>
      <c r="N11485" s="21"/>
      <c r="O11485" s="23"/>
    </row>
    <row r="11486" ht="15.75" customHeight="1">
      <c r="B11486" s="192" t="s">
        <v>7852</v>
      </c>
      <c r="C11486" s="351">
        <v>1276.0</v>
      </c>
      <c r="D11486" s="130">
        <v>45951.0</v>
      </c>
      <c r="E11486" s="73" t="s">
        <v>12551</v>
      </c>
      <c r="F11486" s="386" t="s">
        <v>12111</v>
      </c>
      <c r="G11486" s="73" t="s">
        <v>12573</v>
      </c>
      <c r="H11486" s="169" t="s">
        <v>9373</v>
      </c>
      <c r="I11486" s="431" t="s">
        <v>12305</v>
      </c>
      <c r="J11486" s="498" t="s">
        <v>12644</v>
      </c>
      <c r="K11486" s="73"/>
      <c r="L11486" s="21"/>
      <c r="M11486" s="21"/>
      <c r="N11486" s="21"/>
      <c r="O11486" s="23"/>
    </row>
    <row r="11487" ht="15.75" customHeight="1">
      <c r="B11487" s="192" t="s">
        <v>7852</v>
      </c>
      <c r="C11487" s="351">
        <v>1277.0</v>
      </c>
      <c r="D11487" s="130">
        <v>45951.0</v>
      </c>
      <c r="E11487" s="73" t="s">
        <v>8954</v>
      </c>
      <c r="F11487" s="386" t="s">
        <v>13373</v>
      </c>
      <c r="G11487" s="73" t="s">
        <v>12573</v>
      </c>
      <c r="H11487" s="169" t="s">
        <v>9373</v>
      </c>
      <c r="I11487" s="431" t="s">
        <v>13360</v>
      </c>
      <c r="J11487" s="498" t="s">
        <v>13374</v>
      </c>
      <c r="K11487" s="73"/>
      <c r="L11487" s="21"/>
      <c r="M11487" s="21"/>
      <c r="N11487" s="21"/>
      <c r="O11487" s="23"/>
    </row>
    <row r="11488" ht="15.75" customHeight="1">
      <c r="B11488" s="192" t="s">
        <v>7852</v>
      </c>
      <c r="C11488" s="351">
        <v>1278.0</v>
      </c>
      <c r="D11488" s="130">
        <v>45952.0</v>
      </c>
      <c r="E11488" s="73" t="s">
        <v>13052</v>
      </c>
      <c r="F11488" s="386" t="s">
        <v>12833</v>
      </c>
      <c r="G11488" s="73" t="s">
        <v>12573</v>
      </c>
      <c r="H11488" s="169" t="s">
        <v>9373</v>
      </c>
      <c r="I11488" s="431" t="s">
        <v>13371</v>
      </c>
      <c r="J11488" s="498" t="s">
        <v>12461</v>
      </c>
      <c r="K11488" s="73"/>
      <c r="L11488" s="21"/>
      <c r="M11488" s="21"/>
      <c r="N11488" s="21"/>
      <c r="O11488" s="23"/>
    </row>
    <row r="11489" ht="15.75" customHeight="1">
      <c r="B11489" s="192" t="s">
        <v>7852</v>
      </c>
      <c r="C11489" s="351">
        <v>1279.0</v>
      </c>
      <c r="D11489" s="130">
        <v>45953.0</v>
      </c>
      <c r="E11489" s="73" t="s">
        <v>5631</v>
      </c>
      <c r="F11489" s="386" t="s">
        <v>11880</v>
      </c>
      <c r="G11489" s="73" t="s">
        <v>2923</v>
      </c>
      <c r="H11489" s="169"/>
      <c r="I11489" s="431"/>
      <c r="J11489" s="285"/>
      <c r="K11489" s="73"/>
      <c r="L11489" s="21"/>
      <c r="M11489" s="21"/>
      <c r="N11489" s="21"/>
      <c r="O11489" s="23"/>
    </row>
    <row r="11490" ht="15.75" customHeight="1">
      <c r="B11490" s="73"/>
      <c r="C11490" s="351">
        <v>1280.0</v>
      </c>
      <c r="D11490" s="130">
        <v>45953.0</v>
      </c>
      <c r="E11490" s="146" t="s">
        <v>12226</v>
      </c>
      <c r="F11490" s="386" t="s">
        <v>12227</v>
      </c>
      <c r="G11490" s="73" t="s">
        <v>2923</v>
      </c>
      <c r="H11490" s="500" t="s">
        <v>13375</v>
      </c>
      <c r="I11490" s="431"/>
      <c r="J11490" s="285"/>
      <c r="K11490" s="73"/>
      <c r="L11490" s="21"/>
      <c r="M11490" s="21"/>
      <c r="N11490" s="21"/>
      <c r="O11490" s="23"/>
    </row>
    <row r="11491" ht="15.75" customHeight="1">
      <c r="B11491" s="192" t="s">
        <v>7852</v>
      </c>
      <c r="C11491" s="351">
        <v>1281.0</v>
      </c>
      <c r="D11491" s="130">
        <v>45953.0</v>
      </c>
      <c r="E11491" s="73" t="s">
        <v>8724</v>
      </c>
      <c r="F11491" s="386" t="s">
        <v>8967</v>
      </c>
      <c r="G11491" s="73" t="s">
        <v>2923</v>
      </c>
      <c r="H11491" s="169"/>
      <c r="I11491" s="431"/>
      <c r="J11491" s="285"/>
      <c r="K11491" s="73"/>
      <c r="L11491" s="21"/>
      <c r="M11491" s="21"/>
      <c r="N11491" s="21"/>
      <c r="O11491" s="23"/>
    </row>
    <row r="11492" ht="15.75" customHeight="1">
      <c r="B11492" s="192" t="s">
        <v>7852</v>
      </c>
      <c r="C11492" s="351">
        <v>1282.0</v>
      </c>
      <c r="D11492" s="130">
        <v>45953.0</v>
      </c>
      <c r="E11492" s="73" t="s">
        <v>12539</v>
      </c>
      <c r="F11492" s="386" t="s">
        <v>13376</v>
      </c>
      <c r="G11492" s="73" t="s">
        <v>2923</v>
      </c>
      <c r="H11492" s="169"/>
      <c r="I11492" s="431"/>
      <c r="J11492" s="285"/>
      <c r="K11492" s="73"/>
      <c r="L11492" s="21"/>
      <c r="M11492" s="21"/>
      <c r="N11492" s="21"/>
      <c r="O11492" s="23"/>
    </row>
    <row r="11493" ht="15.75" customHeight="1">
      <c r="B11493" s="192" t="s">
        <v>7852</v>
      </c>
      <c r="C11493" s="351">
        <v>1283.0</v>
      </c>
      <c r="D11493" s="130">
        <v>45953.0</v>
      </c>
      <c r="E11493" s="73" t="s">
        <v>9676</v>
      </c>
      <c r="F11493" s="386" t="s">
        <v>9677</v>
      </c>
      <c r="G11493" s="73" t="s">
        <v>2923</v>
      </c>
      <c r="H11493" s="169"/>
      <c r="I11493" s="431"/>
      <c r="J11493" s="285"/>
      <c r="K11493" s="73"/>
      <c r="L11493" s="21"/>
      <c r="M11493" s="21"/>
      <c r="N11493" s="21"/>
      <c r="O11493" s="23"/>
    </row>
    <row r="11494" ht="15.75" customHeight="1">
      <c r="B11494" s="192" t="s">
        <v>7852</v>
      </c>
      <c r="C11494" s="351">
        <v>1284.0</v>
      </c>
      <c r="D11494" s="130">
        <v>45953.0</v>
      </c>
      <c r="E11494" s="73" t="s">
        <v>2533</v>
      </c>
      <c r="F11494" s="386" t="s">
        <v>8873</v>
      </c>
      <c r="G11494" s="73" t="s">
        <v>2923</v>
      </c>
      <c r="H11494" s="169"/>
      <c r="I11494" s="431"/>
      <c r="J11494" s="285"/>
      <c r="K11494" s="73"/>
      <c r="L11494" s="21"/>
      <c r="M11494" s="21"/>
      <c r="N11494" s="21"/>
      <c r="O11494" s="23"/>
    </row>
    <row r="11495" ht="15.75" customHeight="1">
      <c r="B11495" s="192" t="s">
        <v>7852</v>
      </c>
      <c r="C11495" s="351">
        <v>1285.0</v>
      </c>
      <c r="D11495" s="130">
        <v>45953.0</v>
      </c>
      <c r="E11495" s="73" t="s">
        <v>3486</v>
      </c>
      <c r="F11495" s="386" t="s">
        <v>13377</v>
      </c>
      <c r="G11495" s="73" t="s">
        <v>2923</v>
      </c>
      <c r="H11495" s="169"/>
      <c r="I11495" s="431"/>
      <c r="J11495" s="285"/>
      <c r="K11495" s="73"/>
      <c r="L11495" s="21"/>
      <c r="M11495" s="21"/>
      <c r="N11495" s="21"/>
      <c r="O11495" s="23"/>
    </row>
    <row r="11496" ht="15.75" customHeight="1">
      <c r="B11496" s="192" t="s">
        <v>7852</v>
      </c>
      <c r="C11496" s="351">
        <v>1286.0</v>
      </c>
      <c r="D11496" s="130">
        <v>45953.0</v>
      </c>
      <c r="E11496" s="73" t="s">
        <v>11197</v>
      </c>
      <c r="F11496" s="386" t="s">
        <v>13378</v>
      </c>
      <c r="G11496" s="73" t="s">
        <v>2923</v>
      </c>
      <c r="H11496" s="169"/>
      <c r="I11496" s="431"/>
      <c r="J11496" s="285"/>
      <c r="K11496" s="73"/>
      <c r="L11496" s="21"/>
      <c r="M11496" s="21"/>
      <c r="N11496" s="21"/>
      <c r="O11496" s="23"/>
    </row>
    <row r="11497" ht="15.75" customHeight="1">
      <c r="B11497" s="192" t="s">
        <v>7852</v>
      </c>
      <c r="C11497" s="351">
        <v>1287.0</v>
      </c>
      <c r="D11497" s="130">
        <v>45953.0</v>
      </c>
      <c r="E11497" s="73" t="s">
        <v>8002</v>
      </c>
      <c r="F11497" s="386" t="s">
        <v>8003</v>
      </c>
      <c r="G11497" s="73" t="s">
        <v>8629</v>
      </c>
      <c r="H11497" s="169"/>
      <c r="I11497" s="431"/>
      <c r="J11497" s="285"/>
      <c r="K11497" s="73"/>
      <c r="L11497" s="21"/>
      <c r="M11497" s="21"/>
      <c r="N11497" s="21"/>
      <c r="O11497" s="23"/>
    </row>
    <row r="11498" ht="15.75" customHeight="1">
      <c r="B11498" s="73" t="s">
        <v>3580</v>
      </c>
      <c r="C11498" s="351">
        <v>1288.0</v>
      </c>
      <c r="D11498" s="130">
        <v>45953.0</v>
      </c>
      <c r="E11498" s="146" t="s">
        <v>8425</v>
      </c>
      <c r="F11498" s="386" t="s">
        <v>8426</v>
      </c>
      <c r="G11498" s="73" t="s">
        <v>18</v>
      </c>
      <c r="H11498" s="500" t="s">
        <v>13379</v>
      </c>
      <c r="I11498" s="431"/>
      <c r="J11498" s="285"/>
      <c r="K11498" s="73"/>
      <c r="L11498" s="21"/>
      <c r="M11498" s="21"/>
      <c r="N11498" s="21"/>
      <c r="O11498" s="23"/>
    </row>
    <row r="11499" ht="15.75" customHeight="1">
      <c r="B11499" s="192" t="s">
        <v>7852</v>
      </c>
      <c r="C11499" s="351">
        <v>1289.0</v>
      </c>
      <c r="D11499" s="130">
        <v>45953.0</v>
      </c>
      <c r="E11499" s="73" t="s">
        <v>10711</v>
      </c>
      <c r="F11499" s="386" t="s">
        <v>13380</v>
      </c>
      <c r="G11499" s="73" t="s">
        <v>18</v>
      </c>
      <c r="H11499" s="169"/>
      <c r="I11499" s="431"/>
      <c r="J11499" s="285"/>
      <c r="K11499" s="73"/>
      <c r="L11499" s="21"/>
      <c r="M11499" s="21"/>
      <c r="N11499" s="21"/>
      <c r="O11499" s="23"/>
    </row>
    <row r="11500" ht="15.75" customHeight="1">
      <c r="B11500" s="192" t="s">
        <v>7852</v>
      </c>
      <c r="C11500" s="351">
        <v>1290.0</v>
      </c>
      <c r="D11500" s="130">
        <v>45953.0</v>
      </c>
      <c r="E11500" s="73" t="s">
        <v>3711</v>
      </c>
      <c r="F11500" s="386" t="s">
        <v>13381</v>
      </c>
      <c r="G11500" s="73" t="s">
        <v>18</v>
      </c>
      <c r="H11500" s="169"/>
      <c r="I11500" s="431"/>
      <c r="J11500" s="285"/>
      <c r="K11500" s="73"/>
      <c r="L11500" s="21"/>
      <c r="M11500" s="21"/>
      <c r="N11500" s="21"/>
      <c r="O11500" s="23"/>
    </row>
    <row r="11501" ht="15.75" customHeight="1">
      <c r="B11501" s="192" t="s">
        <v>7852</v>
      </c>
      <c r="C11501" s="351">
        <v>1291.0</v>
      </c>
      <c r="D11501" s="130">
        <v>45953.0</v>
      </c>
      <c r="E11501" s="73" t="s">
        <v>3311</v>
      </c>
      <c r="F11501" s="386" t="s">
        <v>13382</v>
      </c>
      <c r="G11501" s="73" t="s">
        <v>18</v>
      </c>
      <c r="H11501" s="169"/>
      <c r="I11501" s="431"/>
      <c r="J11501" s="285"/>
      <c r="K11501" s="73"/>
      <c r="L11501" s="21"/>
      <c r="M11501" s="21"/>
      <c r="N11501" s="21"/>
      <c r="O11501" s="23"/>
    </row>
    <row r="11502" ht="15.75" customHeight="1">
      <c r="B11502" s="192" t="s">
        <v>7852</v>
      </c>
      <c r="C11502" s="351">
        <v>1292.0</v>
      </c>
      <c r="D11502" s="130">
        <v>45953.0</v>
      </c>
      <c r="E11502" s="73" t="s">
        <v>13117</v>
      </c>
      <c r="F11502" s="386" t="s">
        <v>13383</v>
      </c>
      <c r="G11502" s="73" t="s">
        <v>18</v>
      </c>
      <c r="H11502" s="169"/>
      <c r="I11502" s="431"/>
      <c r="J11502" s="285"/>
      <c r="K11502" s="73"/>
      <c r="L11502" s="21"/>
      <c r="M11502" s="21"/>
      <c r="N11502" s="21"/>
      <c r="O11502" s="23"/>
    </row>
    <row r="11503" ht="15.75" customHeight="1">
      <c r="B11503" s="192" t="s">
        <v>7852</v>
      </c>
      <c r="C11503" s="351">
        <v>1293.0</v>
      </c>
      <c r="D11503" s="130">
        <v>45953.0</v>
      </c>
      <c r="E11503" s="73" t="s">
        <v>1841</v>
      </c>
      <c r="F11503" s="386" t="s">
        <v>13131</v>
      </c>
      <c r="G11503" s="73" t="s">
        <v>18</v>
      </c>
      <c r="H11503" s="169"/>
      <c r="I11503" s="431"/>
      <c r="J11503" s="285"/>
      <c r="K11503" s="73"/>
      <c r="L11503" s="21"/>
      <c r="M11503" s="21"/>
      <c r="N11503" s="21"/>
      <c r="O11503" s="23"/>
    </row>
    <row r="11504" ht="15.75" customHeight="1">
      <c r="B11504" s="192" t="s">
        <v>7852</v>
      </c>
      <c r="C11504" s="351">
        <v>1294.0</v>
      </c>
      <c r="D11504" s="130">
        <v>45953.0</v>
      </c>
      <c r="E11504" s="73" t="s">
        <v>12970</v>
      </c>
      <c r="F11504" s="386" t="s">
        <v>13129</v>
      </c>
      <c r="G11504" s="73" t="s">
        <v>18</v>
      </c>
      <c r="H11504" s="169"/>
      <c r="I11504" s="431"/>
      <c r="J11504" s="285"/>
      <c r="K11504" s="73"/>
      <c r="L11504" s="21"/>
      <c r="M11504" s="21"/>
      <c r="N11504" s="21"/>
      <c r="O11504" s="23"/>
    </row>
    <row r="11505" ht="15.75" customHeight="1">
      <c r="B11505" s="192" t="s">
        <v>7852</v>
      </c>
      <c r="C11505" s="351">
        <v>1295.0</v>
      </c>
      <c r="D11505" s="130">
        <v>45953.0</v>
      </c>
      <c r="E11505" s="73" t="s">
        <v>13120</v>
      </c>
      <c r="F11505" s="386" t="s">
        <v>13121</v>
      </c>
      <c r="G11505" s="73" t="s">
        <v>18</v>
      </c>
      <c r="H11505" s="169"/>
      <c r="I11505" s="431"/>
      <c r="J11505" s="285"/>
      <c r="K11505" s="73"/>
      <c r="L11505" s="21"/>
      <c r="M11505" s="21"/>
      <c r="N11505" s="21"/>
      <c r="O11505" s="23"/>
    </row>
    <row r="11506" ht="15.75" customHeight="1">
      <c r="B11506" s="73"/>
      <c r="C11506" s="351">
        <v>1296.0</v>
      </c>
      <c r="D11506" s="130">
        <v>45953.0</v>
      </c>
      <c r="E11506" s="73" t="s">
        <v>9246</v>
      </c>
      <c r="F11506" s="386" t="s">
        <v>11899</v>
      </c>
      <c r="G11506" s="73" t="s">
        <v>18</v>
      </c>
      <c r="H11506" s="501" t="s">
        <v>13384</v>
      </c>
      <c r="I11506" s="431"/>
      <c r="J11506" s="285"/>
      <c r="K11506" s="73"/>
      <c r="L11506" s="21"/>
      <c r="M11506" s="21"/>
      <c r="N11506" s="21"/>
      <c r="O11506" s="23"/>
    </row>
    <row r="11507" ht="15.75" customHeight="1">
      <c r="B11507" s="192" t="s">
        <v>7852</v>
      </c>
      <c r="C11507" s="351">
        <v>1297.0</v>
      </c>
      <c r="D11507" s="130">
        <v>45953.0</v>
      </c>
      <c r="E11507" s="73" t="s">
        <v>12083</v>
      </c>
      <c r="F11507" s="386" t="s">
        <v>13246</v>
      </c>
      <c r="G11507" s="73" t="s">
        <v>8629</v>
      </c>
      <c r="H11507" s="169"/>
      <c r="I11507" s="431"/>
      <c r="J11507" s="285"/>
      <c r="K11507" s="73"/>
      <c r="L11507" s="21"/>
      <c r="M11507" s="21"/>
      <c r="N11507" s="21"/>
      <c r="O11507" s="23"/>
    </row>
    <row r="11508" ht="15.75" customHeight="1">
      <c r="B11508" s="192" t="s">
        <v>7852</v>
      </c>
      <c r="C11508" s="351">
        <v>1298.0</v>
      </c>
      <c r="D11508" s="130">
        <v>45953.0</v>
      </c>
      <c r="E11508" s="73" t="s">
        <v>8520</v>
      </c>
      <c r="F11508" s="386" t="s">
        <v>8521</v>
      </c>
      <c r="G11508" s="73" t="s">
        <v>8629</v>
      </c>
      <c r="H11508" s="169"/>
      <c r="I11508" s="431"/>
      <c r="J11508" s="285"/>
      <c r="K11508" s="73"/>
      <c r="L11508" s="21"/>
      <c r="M11508" s="21"/>
      <c r="N11508" s="21"/>
      <c r="O11508" s="23"/>
    </row>
    <row r="11509" ht="15.75" customHeight="1">
      <c r="B11509" s="192" t="s">
        <v>7852</v>
      </c>
      <c r="C11509" s="351">
        <v>1299.0</v>
      </c>
      <c r="D11509" s="130">
        <v>45953.0</v>
      </c>
      <c r="E11509" s="73" t="s">
        <v>12226</v>
      </c>
      <c r="F11509" s="386" t="s">
        <v>12227</v>
      </c>
      <c r="G11509" s="73" t="s">
        <v>8629</v>
      </c>
      <c r="H11509" s="169"/>
      <c r="I11509" s="431"/>
      <c r="J11509" s="285"/>
      <c r="K11509" s="73"/>
      <c r="L11509" s="21"/>
      <c r="M11509" s="21"/>
      <c r="N11509" s="21"/>
      <c r="O11509" s="23"/>
    </row>
    <row r="11510" ht="15.75" customHeight="1">
      <c r="B11510" s="192" t="s">
        <v>7852</v>
      </c>
      <c r="C11510" s="351">
        <v>1300.0</v>
      </c>
      <c r="D11510" s="130">
        <v>45953.0</v>
      </c>
      <c r="E11510" s="281" t="s">
        <v>11406</v>
      </c>
      <c r="F11510" s="386" t="s">
        <v>11547</v>
      </c>
      <c r="G11510" s="73" t="s">
        <v>8629</v>
      </c>
      <c r="H11510" s="169"/>
      <c r="I11510" s="431"/>
      <c r="J11510" s="285"/>
      <c r="K11510" s="73"/>
      <c r="L11510" s="21"/>
      <c r="M11510" s="21"/>
      <c r="N11510" s="21"/>
      <c r="O11510" s="23"/>
    </row>
    <row r="11511" ht="15.75" customHeight="1">
      <c r="B11511" s="73"/>
      <c r="C11511" s="351">
        <v>1301.0</v>
      </c>
      <c r="D11511" s="130"/>
      <c r="E11511" s="73"/>
      <c r="F11511" s="386"/>
      <c r="G11511" s="73"/>
      <c r="H11511" s="169"/>
      <c r="I11511" s="431"/>
      <c r="J11511" s="285"/>
      <c r="K11511" s="73"/>
      <c r="L11511" s="21"/>
      <c r="M11511" s="21"/>
      <c r="N11511" s="21"/>
      <c r="O11511" s="23"/>
    </row>
    <row r="11512" ht="15.75" customHeight="1">
      <c r="B11512" s="192" t="s">
        <v>7852</v>
      </c>
      <c r="C11512" s="351">
        <v>1302.0</v>
      </c>
      <c r="D11512" s="130">
        <v>45954.0</v>
      </c>
      <c r="E11512" s="73" t="s">
        <v>7199</v>
      </c>
      <c r="F11512" s="386" t="s">
        <v>6810</v>
      </c>
      <c r="G11512" s="73" t="s">
        <v>12992</v>
      </c>
      <c r="H11512" s="169"/>
      <c r="I11512" s="431"/>
      <c r="J11512" s="285"/>
      <c r="K11512" s="73"/>
      <c r="L11512" s="21"/>
      <c r="M11512" s="21"/>
      <c r="N11512" s="21"/>
      <c r="O11512" s="23"/>
    </row>
    <row r="11513" ht="15.75" customHeight="1">
      <c r="B11513" s="73"/>
      <c r="C11513" s="351">
        <v>1303.0</v>
      </c>
      <c r="D11513" s="130">
        <v>45957.0</v>
      </c>
      <c r="E11513" s="146" t="s">
        <v>8075</v>
      </c>
      <c r="F11513" s="386" t="s">
        <v>13385</v>
      </c>
      <c r="G11513" s="73" t="s">
        <v>12992</v>
      </c>
      <c r="H11513" s="501" t="s">
        <v>13386</v>
      </c>
      <c r="I11513" s="431"/>
      <c r="J11513" s="285"/>
      <c r="K11513" s="73"/>
      <c r="L11513" s="21"/>
      <c r="M11513" s="21"/>
      <c r="N11513" s="21"/>
      <c r="O11513" s="23"/>
    </row>
    <row r="11514" ht="15.75" customHeight="1">
      <c r="B11514" s="192" t="s">
        <v>7852</v>
      </c>
      <c r="C11514" s="351">
        <v>1304.0</v>
      </c>
      <c r="D11514" s="130">
        <v>45958.0</v>
      </c>
      <c r="E11514" s="73" t="s">
        <v>13337</v>
      </c>
      <c r="F11514" s="386" t="s">
        <v>13338</v>
      </c>
      <c r="G11514" s="73" t="s">
        <v>18</v>
      </c>
      <c r="H11514" s="169" t="s">
        <v>13387</v>
      </c>
      <c r="I11514" s="431" t="s">
        <v>13388</v>
      </c>
      <c r="J11514" s="285"/>
      <c r="K11514" s="73"/>
      <c r="L11514" s="21"/>
      <c r="M11514" s="21"/>
      <c r="N11514" s="21"/>
      <c r="O11514" s="23"/>
    </row>
    <row r="11515" ht="15.75" customHeight="1">
      <c r="B11515" s="192" t="s">
        <v>7852</v>
      </c>
      <c r="C11515" s="351">
        <v>1305.0</v>
      </c>
      <c r="D11515" s="130">
        <v>45958.0</v>
      </c>
      <c r="E11515" s="73" t="s">
        <v>7459</v>
      </c>
      <c r="F11515" s="386" t="s">
        <v>7460</v>
      </c>
      <c r="G11515" s="73" t="s">
        <v>12992</v>
      </c>
      <c r="H11515" s="169" t="s">
        <v>13387</v>
      </c>
      <c r="I11515" s="431"/>
      <c r="J11515" s="285"/>
      <c r="K11515" s="73"/>
      <c r="L11515" s="21"/>
      <c r="M11515" s="21"/>
      <c r="N11515" s="21"/>
      <c r="O11515" s="23"/>
    </row>
    <row r="11516" ht="15.75" customHeight="1">
      <c r="B11516" s="192" t="s">
        <v>7852</v>
      </c>
      <c r="C11516" s="351">
        <v>1306.0</v>
      </c>
      <c r="D11516" s="130">
        <v>45958.0</v>
      </c>
      <c r="E11516" s="73" t="s">
        <v>8331</v>
      </c>
      <c r="F11516" s="386" t="s">
        <v>8819</v>
      </c>
      <c r="G11516" s="73" t="s">
        <v>2923</v>
      </c>
      <c r="H11516" s="169"/>
      <c r="I11516" s="431" t="s">
        <v>13389</v>
      </c>
      <c r="J11516" s="431" t="s">
        <v>13390</v>
      </c>
      <c r="K11516" s="73"/>
      <c r="L11516" s="21"/>
      <c r="M11516" s="21"/>
      <c r="N11516" s="21"/>
      <c r="O11516" s="23"/>
    </row>
    <row r="11517" ht="15.75" customHeight="1">
      <c r="B11517" s="192" t="s">
        <v>7852</v>
      </c>
      <c r="C11517" s="351">
        <v>1307.0</v>
      </c>
      <c r="D11517" s="130">
        <v>45958.0</v>
      </c>
      <c r="E11517" s="73" t="s">
        <v>13391</v>
      </c>
      <c r="F11517" s="386" t="s">
        <v>13392</v>
      </c>
      <c r="G11517" s="73" t="s">
        <v>18</v>
      </c>
      <c r="H11517" s="169" t="s">
        <v>13393</v>
      </c>
      <c r="I11517" s="431"/>
      <c r="J11517" s="285"/>
      <c r="K11517" s="73"/>
      <c r="L11517" s="21"/>
      <c r="M11517" s="21"/>
      <c r="N11517" s="21"/>
      <c r="O11517" s="23"/>
    </row>
    <row r="11518" ht="15.75" customHeight="1">
      <c r="B11518" s="192" t="s">
        <v>7852</v>
      </c>
      <c r="C11518" s="351">
        <v>1308.0</v>
      </c>
      <c r="D11518" s="130">
        <v>45958.0</v>
      </c>
      <c r="E11518" s="73" t="s">
        <v>13394</v>
      </c>
      <c r="F11518" s="386" t="s">
        <v>13395</v>
      </c>
      <c r="G11518" s="73" t="s">
        <v>18</v>
      </c>
      <c r="H11518" s="169" t="s">
        <v>13396</v>
      </c>
      <c r="I11518" s="431"/>
      <c r="J11518" s="285"/>
      <c r="K11518" s="73"/>
      <c r="L11518" s="21"/>
      <c r="M11518" s="21"/>
      <c r="N11518" s="21"/>
      <c r="O11518" s="23"/>
    </row>
    <row r="11519" ht="15.75" customHeight="1">
      <c r="B11519" s="192" t="s">
        <v>7852</v>
      </c>
      <c r="C11519" s="351">
        <v>1309.0</v>
      </c>
      <c r="D11519" s="130">
        <v>45958.0</v>
      </c>
      <c r="E11519" s="73" t="s">
        <v>4838</v>
      </c>
      <c r="F11519" s="386" t="s">
        <v>8624</v>
      </c>
      <c r="G11519" s="73" t="s">
        <v>18</v>
      </c>
      <c r="H11519" s="169" t="s">
        <v>12731</v>
      </c>
      <c r="I11519" s="431"/>
      <c r="J11519" s="285"/>
      <c r="K11519" s="73"/>
      <c r="L11519" s="21"/>
      <c r="M11519" s="21"/>
      <c r="N11519" s="21"/>
      <c r="O11519" s="23"/>
    </row>
    <row r="11520" ht="15.75" customHeight="1">
      <c r="B11520" s="192" t="s">
        <v>7852</v>
      </c>
      <c r="C11520" s="351">
        <v>1310.0</v>
      </c>
      <c r="D11520" s="130">
        <v>45958.0</v>
      </c>
      <c r="E11520" s="73" t="s">
        <v>13397</v>
      </c>
      <c r="F11520" s="386" t="s">
        <v>4366</v>
      </c>
      <c r="G11520" s="73" t="s">
        <v>18</v>
      </c>
      <c r="H11520" s="169" t="s">
        <v>7972</v>
      </c>
      <c r="I11520" s="431"/>
      <c r="J11520" s="285"/>
      <c r="K11520" s="73"/>
      <c r="L11520" s="21"/>
      <c r="M11520" s="21"/>
      <c r="N11520" s="21"/>
      <c r="O11520" s="23"/>
    </row>
    <row r="11521" ht="15.75" customHeight="1">
      <c r="B11521" s="73"/>
      <c r="C11521" s="351">
        <v>1311.0</v>
      </c>
      <c r="D11521" s="130">
        <v>45958.0</v>
      </c>
      <c r="E11521" s="80" t="s">
        <v>13398</v>
      </c>
      <c r="F11521" s="386" t="s">
        <v>13399</v>
      </c>
      <c r="G11521" s="73" t="s">
        <v>18</v>
      </c>
      <c r="H11521" s="169" t="s">
        <v>13400</v>
      </c>
      <c r="I11521" s="431" t="s">
        <v>13401</v>
      </c>
      <c r="J11521" s="285"/>
      <c r="K11521" s="73"/>
      <c r="L11521" s="21"/>
      <c r="M11521" s="21"/>
      <c r="N11521" s="21"/>
      <c r="O11521" s="23"/>
    </row>
    <row r="11522" ht="15.75" customHeight="1">
      <c r="B11522" s="192" t="s">
        <v>7852</v>
      </c>
      <c r="C11522" s="351">
        <v>1312.0</v>
      </c>
      <c r="D11522" s="130">
        <v>45958.0</v>
      </c>
      <c r="E11522" s="73" t="s">
        <v>13402</v>
      </c>
      <c r="F11522" s="386" t="s">
        <v>13403</v>
      </c>
      <c r="G11522" s="73" t="s">
        <v>18</v>
      </c>
      <c r="H11522" s="169" t="s">
        <v>7214</v>
      </c>
      <c r="I11522" s="431"/>
      <c r="J11522" s="285"/>
      <c r="K11522" s="73"/>
      <c r="L11522" s="21"/>
      <c r="M11522" s="21"/>
      <c r="N11522" s="21"/>
      <c r="O11522" s="23"/>
    </row>
    <row r="11523" ht="15.75" customHeight="1">
      <c r="B11523" s="192" t="s">
        <v>7852</v>
      </c>
      <c r="C11523" s="351">
        <v>1313.0</v>
      </c>
      <c r="D11523" s="130">
        <v>45958.0</v>
      </c>
      <c r="E11523" s="73" t="s">
        <v>12874</v>
      </c>
      <c r="F11523" s="386" t="s">
        <v>12875</v>
      </c>
      <c r="G11523" s="73" t="s">
        <v>18</v>
      </c>
      <c r="H11523" s="169" t="s">
        <v>12731</v>
      </c>
      <c r="I11523" s="431"/>
      <c r="J11523" s="285"/>
      <c r="K11523" s="73"/>
      <c r="L11523" s="21"/>
      <c r="M11523" s="21"/>
      <c r="N11523" s="21"/>
      <c r="O11523" s="23"/>
    </row>
    <row r="11524" ht="15.75" customHeight="1">
      <c r="B11524" s="192" t="s">
        <v>7852</v>
      </c>
      <c r="C11524" s="351">
        <v>1314.0</v>
      </c>
      <c r="D11524" s="130">
        <v>45958.0</v>
      </c>
      <c r="E11524" s="73" t="s">
        <v>9440</v>
      </c>
      <c r="F11524" s="386" t="s">
        <v>13404</v>
      </c>
      <c r="G11524" s="73" t="s">
        <v>18</v>
      </c>
      <c r="H11524" s="169" t="s">
        <v>6150</v>
      </c>
      <c r="I11524" s="431"/>
      <c r="J11524" s="285"/>
      <c r="K11524" s="73"/>
      <c r="L11524" s="297"/>
      <c r="M11524" s="297"/>
      <c r="N11524" s="297"/>
      <c r="O11524" s="54"/>
    </row>
    <row r="11525" ht="15.75" customHeight="1">
      <c r="B11525" s="192" t="s">
        <v>7852</v>
      </c>
      <c r="C11525" s="351">
        <v>1315.0</v>
      </c>
      <c r="D11525" s="130">
        <v>45958.0</v>
      </c>
      <c r="E11525" s="73" t="s">
        <v>13405</v>
      </c>
      <c r="F11525" s="386" t="s">
        <v>5918</v>
      </c>
      <c r="G11525" s="73" t="s">
        <v>18</v>
      </c>
      <c r="H11525" s="169" t="s">
        <v>12731</v>
      </c>
      <c r="I11525" s="431"/>
      <c r="J11525" s="285"/>
      <c r="K11525" s="73"/>
      <c r="L11525" s="21"/>
      <c r="M11525" s="21"/>
      <c r="N11525" s="21"/>
      <c r="O11525" s="23"/>
    </row>
    <row r="11526" ht="15.75" customHeight="1">
      <c r="B11526" s="192" t="s">
        <v>7852</v>
      </c>
      <c r="C11526" s="351">
        <v>1316.0</v>
      </c>
      <c r="D11526" s="130">
        <v>45958.0</v>
      </c>
      <c r="E11526" s="73" t="s">
        <v>13406</v>
      </c>
      <c r="F11526" s="386" t="s">
        <v>13407</v>
      </c>
      <c r="G11526" s="73" t="s">
        <v>18</v>
      </c>
      <c r="H11526" s="169" t="s">
        <v>13408</v>
      </c>
      <c r="I11526" s="431"/>
      <c r="J11526" s="285"/>
      <c r="K11526" s="73"/>
      <c r="L11526" s="21"/>
      <c r="M11526" s="21"/>
      <c r="N11526" s="21"/>
      <c r="O11526" s="23"/>
    </row>
    <row r="11527" ht="15.75" customHeight="1">
      <c r="B11527" s="192" t="s">
        <v>7852</v>
      </c>
      <c r="C11527" s="351">
        <v>1317.0</v>
      </c>
      <c r="D11527" s="130">
        <v>45958.0</v>
      </c>
      <c r="E11527" s="73" t="s">
        <v>13409</v>
      </c>
      <c r="F11527" s="386" t="s">
        <v>13410</v>
      </c>
      <c r="G11527" s="73" t="s">
        <v>18</v>
      </c>
      <c r="H11527" s="169" t="s">
        <v>6871</v>
      </c>
      <c r="I11527" s="431"/>
      <c r="J11527" s="285"/>
      <c r="K11527" s="73"/>
      <c r="L11527" s="21"/>
      <c r="M11527" s="21"/>
      <c r="N11527" s="21"/>
      <c r="O11527" s="23"/>
    </row>
    <row r="11528" ht="15.75" customHeight="1">
      <c r="B11528" s="192" t="s">
        <v>7852</v>
      </c>
      <c r="C11528" s="351">
        <v>1318.0</v>
      </c>
      <c r="D11528" s="130">
        <v>45958.0</v>
      </c>
      <c r="E11528" s="73" t="s">
        <v>13411</v>
      </c>
      <c r="F11528" s="386" t="s">
        <v>13412</v>
      </c>
      <c r="G11528" s="73" t="s">
        <v>18</v>
      </c>
      <c r="H11528" s="169" t="s">
        <v>11658</v>
      </c>
      <c r="I11528" s="431"/>
      <c r="J11528" s="285"/>
      <c r="K11528" s="73"/>
      <c r="L11528" s="21"/>
      <c r="M11528" s="21"/>
      <c r="N11528" s="21"/>
      <c r="O11528" s="23"/>
    </row>
    <row r="11529" ht="15.75" customHeight="1">
      <c r="B11529" s="192" t="s">
        <v>7852</v>
      </c>
      <c r="C11529" s="351">
        <v>1319.0</v>
      </c>
      <c r="D11529" s="130">
        <v>45958.0</v>
      </c>
      <c r="E11529" s="73" t="s">
        <v>13413</v>
      </c>
      <c r="F11529" s="386" t="s">
        <v>13414</v>
      </c>
      <c r="G11529" s="73" t="s">
        <v>18</v>
      </c>
      <c r="H11529" s="169" t="s">
        <v>11787</v>
      </c>
      <c r="I11529" s="431"/>
      <c r="J11529" s="285"/>
      <c r="K11529" s="73"/>
      <c r="L11529" s="21"/>
      <c r="M11529" s="21"/>
      <c r="N11529" s="21"/>
      <c r="O11529" s="23"/>
    </row>
    <row r="11530" ht="15.75" customHeight="1">
      <c r="B11530" s="192" t="s">
        <v>7852</v>
      </c>
      <c r="C11530" s="351">
        <v>1320.0</v>
      </c>
      <c r="D11530" s="130">
        <v>45958.0</v>
      </c>
      <c r="E11530" s="73" t="s">
        <v>13415</v>
      </c>
      <c r="F11530" s="386" t="s">
        <v>8028</v>
      </c>
      <c r="G11530" s="73" t="s">
        <v>18</v>
      </c>
      <c r="H11530" s="169" t="s">
        <v>13416</v>
      </c>
      <c r="I11530" s="431"/>
      <c r="J11530" s="285"/>
      <c r="K11530" s="73"/>
      <c r="L11530" s="21"/>
      <c r="M11530" s="21"/>
      <c r="N11530" s="21"/>
      <c r="O11530" s="23"/>
    </row>
    <row r="11531" ht="15.75" customHeight="1">
      <c r="B11531" s="192" t="s">
        <v>7852</v>
      </c>
      <c r="C11531" s="351">
        <v>1321.0</v>
      </c>
      <c r="D11531" s="130">
        <v>45958.0</v>
      </c>
      <c r="E11531" s="73" t="s">
        <v>13417</v>
      </c>
      <c r="F11531" s="386" t="s">
        <v>13418</v>
      </c>
      <c r="G11531" s="73" t="s">
        <v>18</v>
      </c>
      <c r="H11531" s="169" t="s">
        <v>7214</v>
      </c>
      <c r="I11531" s="431"/>
      <c r="J11531" s="285"/>
      <c r="K11531" s="73"/>
      <c r="L11531" s="21"/>
      <c r="M11531" s="21"/>
      <c r="N11531" s="21"/>
      <c r="O11531" s="23"/>
    </row>
    <row r="11532" ht="15.75" customHeight="1">
      <c r="B11532" s="192" t="s">
        <v>7852</v>
      </c>
      <c r="C11532" s="351">
        <v>1322.0</v>
      </c>
      <c r="D11532" s="130">
        <v>45958.0</v>
      </c>
      <c r="E11532" s="73" t="s">
        <v>13419</v>
      </c>
      <c r="F11532" s="386" t="s">
        <v>13420</v>
      </c>
      <c r="G11532" s="73" t="s">
        <v>18</v>
      </c>
      <c r="H11532" s="169" t="s">
        <v>13400</v>
      </c>
      <c r="I11532" s="431"/>
      <c r="J11532" s="285"/>
      <c r="K11532" s="73"/>
      <c r="L11532" s="21"/>
      <c r="M11532" s="21"/>
      <c r="N11532" s="21"/>
      <c r="O11532" s="23"/>
    </row>
    <row r="11533" ht="15.75" customHeight="1">
      <c r="B11533" s="192" t="s">
        <v>7852</v>
      </c>
      <c r="C11533" s="351">
        <v>1323.0</v>
      </c>
      <c r="D11533" s="130">
        <v>45958.0</v>
      </c>
      <c r="E11533" s="73" t="s">
        <v>13421</v>
      </c>
      <c r="F11533" s="386" t="s">
        <v>5229</v>
      </c>
      <c r="G11533" s="73" t="s">
        <v>18</v>
      </c>
      <c r="H11533" s="169" t="s">
        <v>6871</v>
      </c>
      <c r="I11533" s="431"/>
      <c r="J11533" s="285"/>
      <c r="K11533" s="73"/>
      <c r="L11533" s="21"/>
      <c r="M11533" s="21"/>
      <c r="N11533" s="21"/>
      <c r="O11533" s="23"/>
    </row>
    <row r="11534" ht="15.75" customHeight="1">
      <c r="B11534" s="192" t="s">
        <v>7852</v>
      </c>
      <c r="C11534" s="351">
        <v>1324.0</v>
      </c>
      <c r="D11534" s="130">
        <v>45958.0</v>
      </c>
      <c r="E11534" s="73" t="s">
        <v>3396</v>
      </c>
      <c r="F11534" s="386" t="s">
        <v>13422</v>
      </c>
      <c r="G11534" s="73" t="s">
        <v>18</v>
      </c>
      <c r="H11534" s="169" t="s">
        <v>6871</v>
      </c>
      <c r="I11534" s="431"/>
      <c r="J11534" s="285"/>
      <c r="K11534" s="73"/>
      <c r="L11534" s="21"/>
      <c r="M11534" s="21"/>
      <c r="N11534" s="21"/>
      <c r="O11534" s="23"/>
    </row>
    <row r="11535" ht="15.75" customHeight="1">
      <c r="B11535" s="192" t="s">
        <v>7852</v>
      </c>
      <c r="C11535" s="351">
        <v>1325.0</v>
      </c>
      <c r="D11535" s="130">
        <v>45958.0</v>
      </c>
      <c r="E11535" s="73" t="s">
        <v>2743</v>
      </c>
      <c r="F11535" s="386" t="s">
        <v>13423</v>
      </c>
      <c r="G11535" s="73" t="s">
        <v>18</v>
      </c>
      <c r="H11535" s="169" t="s">
        <v>11787</v>
      </c>
      <c r="I11535" s="431"/>
      <c r="J11535" s="285"/>
      <c r="K11535" s="73"/>
      <c r="L11535" s="21"/>
      <c r="M11535" s="21"/>
      <c r="N11535" s="21"/>
      <c r="O11535" s="23"/>
    </row>
    <row r="11536" ht="15.75" customHeight="1">
      <c r="B11536" s="192" t="s">
        <v>7852</v>
      </c>
      <c r="C11536" s="351">
        <v>1326.0</v>
      </c>
      <c r="D11536" s="130">
        <v>45958.0</v>
      </c>
      <c r="E11536" s="73" t="s">
        <v>3659</v>
      </c>
      <c r="F11536" s="386" t="s">
        <v>13424</v>
      </c>
      <c r="G11536" s="73" t="s">
        <v>18</v>
      </c>
      <c r="H11536" s="169" t="s">
        <v>7214</v>
      </c>
      <c r="I11536" s="431"/>
      <c r="J11536" s="285"/>
      <c r="K11536" s="73"/>
      <c r="L11536" s="21"/>
      <c r="M11536" s="21"/>
      <c r="N11536" s="21"/>
      <c r="O11536" s="23"/>
    </row>
    <row r="11537" ht="15.75" customHeight="1">
      <c r="B11537" s="192" t="s">
        <v>7852</v>
      </c>
      <c r="C11537" s="351">
        <v>1327.0</v>
      </c>
      <c r="D11537" s="130">
        <v>45958.0</v>
      </c>
      <c r="E11537" s="73" t="s">
        <v>2449</v>
      </c>
      <c r="F11537" s="386" t="s">
        <v>13425</v>
      </c>
      <c r="G11537" s="73" t="s">
        <v>18</v>
      </c>
      <c r="H11537" s="169" t="s">
        <v>12731</v>
      </c>
      <c r="I11537" s="431"/>
      <c r="J11537" s="285"/>
      <c r="K11537" s="73"/>
      <c r="L11537" s="21"/>
      <c r="M11537" s="21"/>
      <c r="N11537" s="21"/>
      <c r="O11537" s="23"/>
    </row>
    <row r="11538" ht="15.75" customHeight="1">
      <c r="B11538" s="192" t="s">
        <v>7852</v>
      </c>
      <c r="C11538" s="351">
        <v>1328.0</v>
      </c>
      <c r="D11538" s="130">
        <v>45958.0</v>
      </c>
      <c r="E11538" s="73" t="s">
        <v>3105</v>
      </c>
      <c r="F11538" s="386" t="s">
        <v>13426</v>
      </c>
      <c r="G11538" s="73" t="s">
        <v>18</v>
      </c>
      <c r="H11538" s="169" t="s">
        <v>13416</v>
      </c>
      <c r="I11538" s="431"/>
      <c r="J11538" s="285"/>
      <c r="K11538" s="73"/>
      <c r="L11538" s="21"/>
      <c r="M11538" s="21"/>
      <c r="N11538" s="21"/>
      <c r="O11538" s="23"/>
    </row>
    <row r="11539" ht="15.75" customHeight="1">
      <c r="B11539" s="192" t="s">
        <v>7852</v>
      </c>
      <c r="C11539" s="351">
        <v>1329.0</v>
      </c>
      <c r="D11539" s="130">
        <v>45958.0</v>
      </c>
      <c r="E11539" s="73" t="s">
        <v>4167</v>
      </c>
      <c r="F11539" s="386" t="s">
        <v>13427</v>
      </c>
      <c r="G11539" s="73" t="s">
        <v>18</v>
      </c>
      <c r="H11539" s="169" t="s">
        <v>6871</v>
      </c>
      <c r="I11539" s="431"/>
      <c r="J11539" s="285"/>
      <c r="K11539" s="73"/>
      <c r="L11539" s="21"/>
      <c r="M11539" s="21"/>
      <c r="N11539" s="21"/>
      <c r="O11539" s="23"/>
    </row>
    <row r="11540" ht="15.75" customHeight="1">
      <c r="B11540" s="192" t="s">
        <v>7852</v>
      </c>
      <c r="C11540" s="351">
        <v>1330.0</v>
      </c>
      <c r="D11540" s="130">
        <v>45958.0</v>
      </c>
      <c r="E11540" s="73" t="s">
        <v>8535</v>
      </c>
      <c r="F11540" s="386" t="s">
        <v>8426</v>
      </c>
      <c r="G11540" s="73" t="s">
        <v>18</v>
      </c>
      <c r="H11540" s="169" t="s">
        <v>6150</v>
      </c>
      <c r="I11540" s="431"/>
      <c r="J11540" s="285"/>
      <c r="K11540" s="73"/>
      <c r="L11540" s="21"/>
      <c r="M11540" s="21"/>
      <c r="N11540" s="21"/>
      <c r="O11540" s="23"/>
    </row>
    <row r="11541" ht="15.75" customHeight="1">
      <c r="B11541" s="192" t="s">
        <v>7852</v>
      </c>
      <c r="C11541" s="351">
        <v>1331.0</v>
      </c>
      <c r="D11541" s="130">
        <v>45958.0</v>
      </c>
      <c r="E11541" s="73" t="s">
        <v>13428</v>
      </c>
      <c r="F11541" s="386" t="s">
        <v>13429</v>
      </c>
      <c r="G11541" s="73" t="s">
        <v>18</v>
      </c>
      <c r="H11541" s="169" t="s">
        <v>12903</v>
      </c>
      <c r="I11541" s="431"/>
      <c r="J11541" s="285"/>
      <c r="K11541" s="73"/>
      <c r="L11541" s="21"/>
      <c r="M11541" s="21"/>
      <c r="N11541" s="21"/>
      <c r="O11541" s="23"/>
    </row>
    <row r="11542" ht="15.75" customHeight="1">
      <c r="B11542" s="192" t="s">
        <v>7852</v>
      </c>
      <c r="C11542" s="351">
        <v>1332.0</v>
      </c>
      <c r="D11542" s="130">
        <v>45958.0</v>
      </c>
      <c r="E11542" s="73" t="s">
        <v>13430</v>
      </c>
      <c r="F11542" s="386" t="s">
        <v>13431</v>
      </c>
      <c r="G11542" s="73" t="s">
        <v>18</v>
      </c>
      <c r="H11542" s="169" t="s">
        <v>10204</v>
      </c>
      <c r="I11542" s="431"/>
      <c r="J11542" s="285"/>
      <c r="K11542" s="73"/>
      <c r="L11542" s="21"/>
      <c r="M11542" s="21"/>
      <c r="N11542" s="21"/>
      <c r="O11542" s="23"/>
    </row>
    <row r="11543" ht="15.75" customHeight="1">
      <c r="B11543" s="192" t="s">
        <v>7852</v>
      </c>
      <c r="C11543" s="351">
        <v>1333.0</v>
      </c>
      <c r="D11543" s="130">
        <v>45958.0</v>
      </c>
      <c r="E11543" s="73" t="s">
        <v>13432</v>
      </c>
      <c r="F11543" s="386" t="s">
        <v>13433</v>
      </c>
      <c r="G11543" s="73" t="s">
        <v>18</v>
      </c>
      <c r="H11543" s="169" t="s">
        <v>12903</v>
      </c>
      <c r="I11543" s="431"/>
      <c r="J11543" s="285"/>
      <c r="K11543" s="73"/>
      <c r="L11543" s="21"/>
      <c r="M11543" s="21"/>
      <c r="N11543" s="21"/>
      <c r="O11543" s="23"/>
    </row>
    <row r="11544" ht="15.75" customHeight="1">
      <c r="B11544" s="192" t="s">
        <v>7852</v>
      </c>
      <c r="C11544" s="351">
        <v>1334.0</v>
      </c>
      <c r="D11544" s="130">
        <v>45958.0</v>
      </c>
      <c r="E11544" s="73" t="s">
        <v>8680</v>
      </c>
      <c r="F11544" s="386" t="s">
        <v>8797</v>
      </c>
      <c r="G11544" s="73" t="s">
        <v>18</v>
      </c>
      <c r="H11544" s="169" t="s">
        <v>13434</v>
      </c>
      <c r="I11544" s="431"/>
      <c r="J11544" s="285"/>
      <c r="K11544" s="73"/>
      <c r="L11544" s="21"/>
      <c r="M11544" s="21"/>
      <c r="N11544" s="21"/>
      <c r="O11544" s="23"/>
    </row>
    <row r="11545" ht="15.75" customHeight="1">
      <c r="B11545" s="192" t="s">
        <v>7852</v>
      </c>
      <c r="C11545" s="351">
        <v>1335.0</v>
      </c>
      <c r="D11545" s="130">
        <v>45958.0</v>
      </c>
      <c r="E11545" s="73" t="s">
        <v>13435</v>
      </c>
      <c r="F11545" s="386" t="s">
        <v>13436</v>
      </c>
      <c r="G11545" s="73" t="s">
        <v>18</v>
      </c>
      <c r="H11545" s="169" t="s">
        <v>10204</v>
      </c>
      <c r="I11545" s="431"/>
      <c r="J11545" s="285"/>
      <c r="K11545" s="73"/>
      <c r="L11545" s="21"/>
      <c r="M11545" s="21"/>
      <c r="N11545" s="21"/>
      <c r="O11545" s="23"/>
    </row>
    <row r="11546" ht="15.75" customHeight="1">
      <c r="B11546" s="192" t="s">
        <v>7852</v>
      </c>
      <c r="C11546" s="351">
        <v>1336.0</v>
      </c>
      <c r="D11546" s="130">
        <v>45958.0</v>
      </c>
      <c r="E11546" s="73" t="s">
        <v>13437</v>
      </c>
      <c r="F11546" s="386" t="s">
        <v>13438</v>
      </c>
      <c r="G11546" s="73" t="s">
        <v>18</v>
      </c>
      <c r="H11546" s="169" t="s">
        <v>98</v>
      </c>
      <c r="I11546" s="431"/>
      <c r="J11546" s="285"/>
      <c r="K11546" s="73"/>
      <c r="L11546" s="21"/>
      <c r="M11546" s="21"/>
      <c r="N11546" s="21"/>
      <c r="O11546" s="23"/>
    </row>
    <row r="11547" ht="15.75" customHeight="1">
      <c r="B11547" s="192" t="s">
        <v>7852</v>
      </c>
      <c r="C11547" s="351">
        <v>1337.0</v>
      </c>
      <c r="D11547" s="130">
        <v>45958.0</v>
      </c>
      <c r="E11547" s="73" t="s">
        <v>13439</v>
      </c>
      <c r="F11547" s="386" t="s">
        <v>13440</v>
      </c>
      <c r="G11547" s="73" t="s">
        <v>18</v>
      </c>
      <c r="H11547" s="169" t="s">
        <v>10204</v>
      </c>
      <c r="I11547" s="431"/>
      <c r="J11547" s="285"/>
      <c r="K11547" s="73"/>
      <c r="L11547" s="21"/>
      <c r="M11547" s="21"/>
      <c r="N11547" s="21"/>
      <c r="O11547" s="23"/>
    </row>
    <row r="11548" ht="15.75" customHeight="1">
      <c r="B11548" s="192" t="s">
        <v>7852</v>
      </c>
      <c r="C11548" s="351">
        <v>1338.0</v>
      </c>
      <c r="D11548" s="130">
        <v>45958.0</v>
      </c>
      <c r="E11548" s="73" t="s">
        <v>3357</v>
      </c>
      <c r="F11548" s="386" t="s">
        <v>13441</v>
      </c>
      <c r="G11548" s="73" t="s">
        <v>18</v>
      </c>
      <c r="H11548" s="169" t="s">
        <v>11658</v>
      </c>
      <c r="I11548" s="431"/>
      <c r="J11548" s="285"/>
      <c r="K11548" s="73"/>
      <c r="L11548" s="21"/>
      <c r="M11548" s="21"/>
      <c r="N11548" s="21"/>
      <c r="O11548" s="23"/>
    </row>
    <row r="11549" ht="15.75" customHeight="1">
      <c r="B11549" s="192" t="s">
        <v>7852</v>
      </c>
      <c r="C11549" s="351">
        <v>1339.0</v>
      </c>
      <c r="D11549" s="130">
        <v>45958.0</v>
      </c>
      <c r="E11549" s="73" t="s">
        <v>13442</v>
      </c>
      <c r="F11549" s="386" t="s">
        <v>13443</v>
      </c>
      <c r="G11549" s="73" t="s">
        <v>18</v>
      </c>
      <c r="H11549" s="169" t="s">
        <v>10204</v>
      </c>
      <c r="I11549" s="431"/>
      <c r="J11549" s="285"/>
      <c r="K11549" s="73"/>
      <c r="L11549" s="21"/>
      <c r="M11549" s="21"/>
      <c r="N11549" s="21"/>
      <c r="O11549" s="23"/>
    </row>
    <row r="11550" ht="15.75" customHeight="1">
      <c r="B11550" s="192" t="s">
        <v>7852</v>
      </c>
      <c r="C11550" s="351">
        <v>1340.0</v>
      </c>
      <c r="D11550" s="130">
        <v>45958.0</v>
      </c>
      <c r="E11550" s="73" t="s">
        <v>13444</v>
      </c>
      <c r="F11550" s="386" t="s">
        <v>12431</v>
      </c>
      <c r="G11550" s="73" t="s">
        <v>18</v>
      </c>
      <c r="H11550" s="169" t="s">
        <v>6150</v>
      </c>
      <c r="I11550" s="431"/>
      <c r="J11550" s="285"/>
      <c r="K11550" s="73"/>
      <c r="L11550" s="21"/>
      <c r="M11550" s="21"/>
      <c r="N11550" s="21"/>
      <c r="O11550" s="23"/>
    </row>
    <row r="11551" ht="15.75" customHeight="1">
      <c r="B11551" s="192" t="s">
        <v>7852</v>
      </c>
      <c r="C11551" s="351">
        <v>1341.0</v>
      </c>
      <c r="D11551" s="130">
        <v>45958.0</v>
      </c>
      <c r="E11551" s="73" t="s">
        <v>13445</v>
      </c>
      <c r="F11551" s="386" t="s">
        <v>13446</v>
      </c>
      <c r="G11551" s="73" t="s">
        <v>18</v>
      </c>
      <c r="H11551" s="169" t="s">
        <v>6150</v>
      </c>
      <c r="I11551" s="431"/>
      <c r="J11551" s="285"/>
      <c r="K11551" s="73"/>
      <c r="L11551" s="21"/>
      <c r="M11551" s="21"/>
      <c r="N11551" s="21"/>
      <c r="O11551" s="23"/>
    </row>
    <row r="11552" ht="15.75" customHeight="1">
      <c r="B11552" s="192" t="s">
        <v>7852</v>
      </c>
      <c r="C11552" s="351">
        <v>1342.0</v>
      </c>
      <c r="D11552" s="130">
        <v>45958.0</v>
      </c>
      <c r="E11552" s="73" t="s">
        <v>13447</v>
      </c>
      <c r="F11552" s="386" t="s">
        <v>10377</v>
      </c>
      <c r="G11552" s="73" t="s">
        <v>18</v>
      </c>
      <c r="H11552" s="169" t="s">
        <v>98</v>
      </c>
      <c r="I11552" s="431"/>
      <c r="J11552" s="285"/>
      <c r="K11552" s="73"/>
      <c r="L11552" s="21"/>
      <c r="M11552" s="21"/>
      <c r="N11552" s="21"/>
      <c r="O11552" s="23"/>
    </row>
    <row r="11553" ht="15.75" customHeight="1">
      <c r="B11553" s="192" t="s">
        <v>7852</v>
      </c>
      <c r="C11553" s="351">
        <v>1343.0</v>
      </c>
      <c r="D11553" s="130">
        <v>45958.0</v>
      </c>
      <c r="E11553" s="73" t="s">
        <v>13448</v>
      </c>
      <c r="F11553" s="386" t="s">
        <v>13449</v>
      </c>
      <c r="G11553" s="73" t="s">
        <v>18</v>
      </c>
      <c r="H11553" s="169" t="s">
        <v>13450</v>
      </c>
      <c r="I11553" s="431"/>
      <c r="J11553" s="285"/>
      <c r="K11553" s="73"/>
      <c r="L11553" s="21"/>
      <c r="M11553" s="21"/>
      <c r="N11553" s="21"/>
      <c r="O11553" s="23"/>
    </row>
    <row r="11554" ht="15.75" customHeight="1">
      <c r="B11554" s="192" t="s">
        <v>7852</v>
      </c>
      <c r="C11554" s="351">
        <v>1344.0</v>
      </c>
      <c r="D11554" s="130">
        <v>45958.0</v>
      </c>
      <c r="E11554" s="73" t="s">
        <v>11103</v>
      </c>
      <c r="F11554" s="386" t="s">
        <v>13451</v>
      </c>
      <c r="G11554" s="73" t="s">
        <v>2923</v>
      </c>
      <c r="H11554" s="169"/>
      <c r="I11554" s="431"/>
      <c r="J11554" s="285"/>
      <c r="K11554" s="73"/>
      <c r="L11554" s="21"/>
      <c r="M11554" s="21"/>
      <c r="N11554" s="21"/>
      <c r="O11554" s="23"/>
    </row>
    <row r="11555" ht="15.75" customHeight="1">
      <c r="B11555" s="192" t="s">
        <v>7852</v>
      </c>
      <c r="C11555" s="351">
        <v>1345.0</v>
      </c>
      <c r="D11555" s="130">
        <v>45958.0</v>
      </c>
      <c r="E11555" s="73" t="s">
        <v>13452</v>
      </c>
      <c r="F11555" s="386" t="s">
        <v>13453</v>
      </c>
      <c r="G11555" s="73" t="s">
        <v>12573</v>
      </c>
      <c r="H11555" s="169"/>
      <c r="I11555" s="431"/>
      <c r="J11555" s="285"/>
      <c r="K11555" s="73"/>
      <c r="L11555" s="21"/>
      <c r="M11555" s="21"/>
      <c r="N11555" s="21"/>
      <c r="O11555" s="23"/>
    </row>
    <row r="11556" ht="15.75" customHeight="1">
      <c r="B11556" s="192" t="s">
        <v>7852</v>
      </c>
      <c r="C11556" s="351">
        <v>1346.0</v>
      </c>
      <c r="D11556" s="130">
        <v>45958.0</v>
      </c>
      <c r="E11556" s="73" t="s">
        <v>13454</v>
      </c>
      <c r="F11556" s="386" t="s">
        <v>12677</v>
      </c>
      <c r="G11556" s="73" t="s">
        <v>12573</v>
      </c>
      <c r="H11556" s="169"/>
      <c r="I11556" s="431"/>
      <c r="J11556" s="285"/>
      <c r="K11556" s="73"/>
      <c r="L11556" s="21"/>
      <c r="M11556" s="21"/>
      <c r="N11556" s="21"/>
      <c r="O11556" s="23"/>
    </row>
    <row r="11557" ht="15.75" customHeight="1">
      <c r="B11557" s="192" t="s">
        <v>7852</v>
      </c>
      <c r="C11557" s="351">
        <v>1347.0</v>
      </c>
      <c r="D11557" s="130">
        <v>45958.0</v>
      </c>
      <c r="E11557" s="73" t="s">
        <v>13455</v>
      </c>
      <c r="F11557" s="386" t="s">
        <v>11716</v>
      </c>
      <c r="G11557" s="73" t="s">
        <v>12992</v>
      </c>
      <c r="H11557" s="169"/>
      <c r="I11557" s="431"/>
      <c r="J11557" s="285"/>
      <c r="K11557" s="73"/>
      <c r="L11557" s="21"/>
      <c r="M11557" s="21"/>
      <c r="N11557" s="21"/>
      <c r="O11557" s="23"/>
    </row>
    <row r="11558" ht="15.75" customHeight="1">
      <c r="B11558" s="192" t="s">
        <v>7852</v>
      </c>
      <c r="C11558" s="351">
        <v>1348.0</v>
      </c>
      <c r="D11558" s="130">
        <v>45958.0</v>
      </c>
      <c r="E11558" s="73" t="s">
        <v>10908</v>
      </c>
      <c r="F11558" s="386" t="s">
        <v>11231</v>
      </c>
      <c r="G11558" s="73" t="s">
        <v>12992</v>
      </c>
      <c r="H11558" s="169"/>
      <c r="I11558" s="431"/>
      <c r="J11558" s="285"/>
      <c r="K11558" s="73"/>
      <c r="L11558" s="21"/>
      <c r="M11558" s="21"/>
      <c r="N11558" s="21"/>
      <c r="O11558" s="23"/>
    </row>
    <row r="11559" ht="15.75" customHeight="1">
      <c r="B11559" s="73"/>
      <c r="C11559" s="351">
        <v>1349.0</v>
      </c>
      <c r="D11559" s="130">
        <v>45958.0</v>
      </c>
      <c r="E11559" s="259" t="s">
        <v>11336</v>
      </c>
      <c r="F11559" s="386" t="s">
        <v>2459</v>
      </c>
      <c r="G11559" s="73" t="s">
        <v>12992</v>
      </c>
      <c r="H11559" s="356" t="s">
        <v>13456</v>
      </c>
      <c r="I11559" s="431"/>
      <c r="J11559" s="285"/>
      <c r="K11559" s="73"/>
      <c r="L11559" s="297"/>
      <c r="M11559" s="297"/>
      <c r="N11559" s="297"/>
      <c r="O11559" s="54"/>
    </row>
    <row r="11560" ht="15.75" customHeight="1">
      <c r="B11560" s="192" t="s">
        <v>7852</v>
      </c>
      <c r="C11560" s="351">
        <v>1350.0</v>
      </c>
      <c r="D11560" s="130">
        <v>45958.0</v>
      </c>
      <c r="E11560" s="73" t="s">
        <v>11406</v>
      </c>
      <c r="F11560" s="386" t="s">
        <v>11547</v>
      </c>
      <c r="G11560" s="73" t="s">
        <v>12992</v>
      </c>
      <c r="H11560" s="169"/>
      <c r="I11560" s="431"/>
      <c r="J11560" s="285"/>
      <c r="K11560" s="73"/>
      <c r="L11560" s="21"/>
      <c r="M11560" s="21"/>
      <c r="N11560" s="21"/>
      <c r="O11560" s="23"/>
    </row>
    <row r="11561" ht="15.75" customHeight="1">
      <c r="B11561" s="192" t="s">
        <v>7852</v>
      </c>
      <c r="C11561" s="351">
        <v>1351.0</v>
      </c>
      <c r="D11561" s="130">
        <v>45958.0</v>
      </c>
      <c r="E11561" s="73" t="s">
        <v>12978</v>
      </c>
      <c r="F11561" s="386" t="s">
        <v>12979</v>
      </c>
      <c r="G11561" s="73" t="s">
        <v>12992</v>
      </c>
      <c r="H11561" s="169" t="s">
        <v>13387</v>
      </c>
      <c r="I11561" s="431" t="s">
        <v>13367</v>
      </c>
      <c r="J11561" s="431" t="s">
        <v>13457</v>
      </c>
      <c r="K11561" s="73"/>
      <c r="L11561" s="21"/>
      <c r="M11561" s="21"/>
      <c r="N11561" s="21"/>
      <c r="O11561" s="23"/>
    </row>
    <row r="11562" ht="15.75" customHeight="1">
      <c r="B11562" s="192" t="s">
        <v>7852</v>
      </c>
      <c r="C11562" s="351">
        <v>1352.0</v>
      </c>
      <c r="D11562" s="130">
        <v>45958.0</v>
      </c>
      <c r="E11562" s="73" t="s">
        <v>5966</v>
      </c>
      <c r="F11562" s="386" t="s">
        <v>5967</v>
      </c>
      <c r="G11562" s="73" t="s">
        <v>8629</v>
      </c>
      <c r="H11562" s="169"/>
      <c r="I11562" s="431"/>
      <c r="J11562" s="285"/>
      <c r="K11562" s="73"/>
      <c r="L11562" s="21"/>
      <c r="M11562" s="21"/>
      <c r="N11562" s="21"/>
      <c r="O11562" s="23"/>
    </row>
    <row r="11563" ht="15.75" customHeight="1">
      <c r="B11563" s="192" t="s">
        <v>7852</v>
      </c>
      <c r="C11563" s="351">
        <v>1353.0</v>
      </c>
      <c r="D11563" s="130">
        <v>45958.0</v>
      </c>
      <c r="E11563" s="73" t="s">
        <v>11099</v>
      </c>
      <c r="F11563" s="386" t="s">
        <v>11385</v>
      </c>
      <c r="G11563" s="73" t="s">
        <v>8629</v>
      </c>
      <c r="H11563" s="169"/>
      <c r="I11563" s="431"/>
      <c r="J11563" s="285"/>
      <c r="K11563" s="73"/>
      <c r="L11563" s="21"/>
      <c r="M11563" s="21"/>
      <c r="N11563" s="21"/>
      <c r="O11563" s="23"/>
    </row>
    <row r="11564" ht="15.75" customHeight="1">
      <c r="B11564" s="192" t="s">
        <v>7852</v>
      </c>
      <c r="C11564" s="351">
        <v>1354.0</v>
      </c>
      <c r="D11564" s="130">
        <v>45958.0</v>
      </c>
      <c r="E11564" s="73" t="s">
        <v>10886</v>
      </c>
      <c r="F11564" s="386" t="s">
        <v>11237</v>
      </c>
      <c r="G11564" s="73" t="s">
        <v>8629</v>
      </c>
      <c r="H11564" s="169"/>
      <c r="I11564" s="431"/>
      <c r="J11564" s="285"/>
      <c r="K11564" s="73"/>
      <c r="L11564" s="21"/>
      <c r="M11564" s="21"/>
      <c r="N11564" s="21"/>
      <c r="O11564" s="23"/>
    </row>
    <row r="11565" ht="15.75" customHeight="1">
      <c r="B11565" s="192" t="s">
        <v>7852</v>
      </c>
      <c r="C11565" s="351">
        <v>1355.0</v>
      </c>
      <c r="D11565" s="130">
        <v>45959.0</v>
      </c>
      <c r="E11565" s="73" t="s">
        <v>13458</v>
      </c>
      <c r="F11565" s="386" t="s">
        <v>12651</v>
      </c>
      <c r="G11565" s="73" t="s">
        <v>12992</v>
      </c>
      <c r="H11565" s="169"/>
      <c r="I11565" s="431"/>
      <c r="J11565" s="285"/>
      <c r="K11565" s="73"/>
      <c r="L11565" s="21"/>
      <c r="M11565" s="21"/>
      <c r="N11565" s="21"/>
      <c r="O11565" s="23"/>
    </row>
    <row r="11566" ht="15.75" customHeight="1">
      <c r="B11566" s="192" t="s">
        <v>7852</v>
      </c>
      <c r="C11566" s="351">
        <v>1356.0</v>
      </c>
      <c r="D11566" s="130">
        <v>45959.0</v>
      </c>
      <c r="E11566" s="73" t="s">
        <v>10414</v>
      </c>
      <c r="F11566" s="386" t="s">
        <v>10224</v>
      </c>
      <c r="G11566" s="73" t="s">
        <v>12992</v>
      </c>
      <c r="H11566" s="169"/>
      <c r="I11566" s="431"/>
      <c r="J11566" s="285"/>
      <c r="K11566" s="73"/>
      <c r="L11566" s="21"/>
      <c r="M11566" s="21"/>
      <c r="N11566" s="21"/>
      <c r="O11566" s="23"/>
    </row>
    <row r="11567" ht="15.75" customHeight="1">
      <c r="B11567" s="73"/>
      <c r="C11567" s="351">
        <v>1357.0</v>
      </c>
      <c r="D11567" s="130">
        <v>45959.0</v>
      </c>
      <c r="E11567" s="73" t="s">
        <v>11281</v>
      </c>
      <c r="F11567" s="386" t="s">
        <v>13459</v>
      </c>
      <c r="G11567" s="73" t="s">
        <v>8629</v>
      </c>
      <c r="H11567" s="169"/>
      <c r="I11567" s="431"/>
      <c r="J11567" s="285"/>
      <c r="K11567" s="73"/>
      <c r="L11567" s="21"/>
      <c r="M11567" s="21"/>
      <c r="N11567" s="21"/>
      <c r="O11567" s="23"/>
    </row>
    <row r="11568" ht="15.75" customHeight="1">
      <c r="B11568" s="73"/>
      <c r="C11568" s="351">
        <v>1358.0</v>
      </c>
      <c r="D11568" s="130">
        <v>45959.0</v>
      </c>
      <c r="E11568" s="73" t="s">
        <v>11181</v>
      </c>
      <c r="F11568" s="386" t="s">
        <v>10193</v>
      </c>
      <c r="G11568" s="73" t="s">
        <v>8629</v>
      </c>
      <c r="H11568" s="169"/>
      <c r="I11568" s="431"/>
      <c r="J11568" s="285"/>
      <c r="K11568" s="73"/>
      <c r="L11568" s="21"/>
      <c r="M11568" s="21"/>
      <c r="N11568" s="21"/>
      <c r="O11568" s="23"/>
    </row>
    <row r="11569" ht="15.75" customHeight="1">
      <c r="B11569" s="73"/>
      <c r="C11569" s="351">
        <v>1359.0</v>
      </c>
      <c r="D11569" s="130">
        <v>45959.0</v>
      </c>
      <c r="E11569" s="73" t="s">
        <v>11615</v>
      </c>
      <c r="F11569" s="386" t="s">
        <v>11616</v>
      </c>
      <c r="G11569" s="73" t="s">
        <v>8629</v>
      </c>
      <c r="H11569" s="169"/>
      <c r="I11569" s="431"/>
      <c r="J11569" s="285"/>
      <c r="K11569" s="73"/>
      <c r="L11569" s="21"/>
      <c r="M11569" s="21"/>
      <c r="N11569" s="21"/>
      <c r="O11569" s="23"/>
    </row>
    <row r="11570" ht="15.75" customHeight="1">
      <c r="B11570" s="73"/>
      <c r="C11570" s="351">
        <v>1360.0</v>
      </c>
      <c r="D11570" s="130">
        <v>45959.0</v>
      </c>
      <c r="E11570" s="73" t="s">
        <v>10115</v>
      </c>
      <c r="F11570" s="386" t="s">
        <v>10116</v>
      </c>
      <c r="G11570" s="73" t="s">
        <v>8629</v>
      </c>
      <c r="H11570" s="169"/>
      <c r="I11570" s="431"/>
      <c r="J11570" s="285"/>
      <c r="K11570" s="73"/>
      <c r="L11570" s="21"/>
      <c r="M11570" s="21"/>
      <c r="N11570" s="21"/>
      <c r="O11570" s="23"/>
    </row>
    <row r="11571" ht="15.75" customHeight="1">
      <c r="B11571" s="192" t="s">
        <v>7852</v>
      </c>
      <c r="C11571" s="351">
        <v>1361.0</v>
      </c>
      <c r="D11571" s="130">
        <v>45959.0</v>
      </c>
      <c r="E11571" s="73" t="s">
        <v>9995</v>
      </c>
      <c r="F11571" s="386" t="s">
        <v>10472</v>
      </c>
      <c r="G11571" s="73" t="s">
        <v>13086</v>
      </c>
      <c r="H11571" s="502">
        <v>45966.0</v>
      </c>
      <c r="I11571" s="431"/>
      <c r="J11571" s="285"/>
      <c r="K11571" s="73"/>
      <c r="L11571" s="21"/>
      <c r="M11571" s="21"/>
      <c r="N11571" s="21"/>
      <c r="O11571" s="23"/>
    </row>
    <row r="11572" ht="15.75" customHeight="1">
      <c r="B11572" s="192" t="s">
        <v>7852</v>
      </c>
      <c r="C11572" s="351">
        <v>1362.0</v>
      </c>
      <c r="D11572" s="265">
        <v>45958.0</v>
      </c>
      <c r="E11572" s="73" t="s">
        <v>11008</v>
      </c>
      <c r="F11572" s="386" t="s">
        <v>11009</v>
      </c>
      <c r="G11572" s="73" t="s">
        <v>13086</v>
      </c>
      <c r="H11572" s="502">
        <v>45967.0</v>
      </c>
      <c r="I11572" s="431"/>
      <c r="J11572" s="285"/>
      <c r="K11572" s="73"/>
      <c r="L11572" s="21"/>
      <c r="M11572" s="21"/>
      <c r="N11572" s="21"/>
      <c r="O11572" s="23"/>
    </row>
    <row r="11573" ht="15.75" customHeight="1">
      <c r="B11573" s="192" t="s">
        <v>7852</v>
      </c>
      <c r="C11573" s="351">
        <v>1363.0</v>
      </c>
      <c r="D11573" s="265">
        <v>45958.0</v>
      </c>
      <c r="E11573" s="73" t="s">
        <v>8646</v>
      </c>
      <c r="F11573" s="386" t="s">
        <v>12052</v>
      </c>
      <c r="G11573" s="73" t="s">
        <v>13086</v>
      </c>
      <c r="H11573" s="502">
        <v>45968.0</v>
      </c>
      <c r="I11573" s="431"/>
      <c r="J11573" s="285"/>
      <c r="K11573" s="73"/>
      <c r="L11573" s="21"/>
      <c r="M11573" s="21"/>
      <c r="N11573" s="21"/>
      <c r="O11573" s="23"/>
    </row>
    <row r="11574" ht="15.75" customHeight="1">
      <c r="B11574" s="73"/>
      <c r="C11574" s="351">
        <v>1364.0</v>
      </c>
      <c r="D11574" s="265">
        <v>45958.0</v>
      </c>
      <c r="E11574" s="73" t="s">
        <v>10888</v>
      </c>
      <c r="F11574" s="386" t="s">
        <v>11687</v>
      </c>
      <c r="G11574" s="73" t="s">
        <v>13086</v>
      </c>
      <c r="H11574" s="502">
        <v>45973.0</v>
      </c>
      <c r="I11574" s="431"/>
      <c r="J11574" s="285"/>
      <c r="K11574" s="73"/>
      <c r="L11574" s="21"/>
      <c r="M11574" s="21"/>
      <c r="N11574" s="21"/>
      <c r="O11574" s="23"/>
    </row>
    <row r="11575" ht="15.75" customHeight="1">
      <c r="B11575" s="192" t="s">
        <v>7852</v>
      </c>
      <c r="C11575" s="351">
        <v>1365.0</v>
      </c>
      <c r="D11575" s="265">
        <v>45958.0</v>
      </c>
      <c r="E11575" s="73" t="s">
        <v>10504</v>
      </c>
      <c r="F11575" s="386" t="s">
        <v>10482</v>
      </c>
      <c r="G11575" s="73" t="s">
        <v>13086</v>
      </c>
      <c r="H11575" s="502">
        <v>45966.0</v>
      </c>
      <c r="I11575" s="431"/>
      <c r="J11575" s="285"/>
      <c r="K11575" s="73"/>
      <c r="L11575" s="21"/>
      <c r="M11575" s="21"/>
      <c r="N11575" s="21"/>
      <c r="O11575" s="23"/>
    </row>
    <row r="11576" ht="15.75" customHeight="1">
      <c r="B11576" s="192" t="s">
        <v>7852</v>
      </c>
      <c r="C11576" s="351">
        <v>1366.0</v>
      </c>
      <c r="D11576" s="130">
        <v>45960.0</v>
      </c>
      <c r="E11576" s="73" t="s">
        <v>11745</v>
      </c>
      <c r="F11576" s="386" t="s">
        <v>13460</v>
      </c>
      <c r="G11576" s="73" t="s">
        <v>13086</v>
      </c>
      <c r="H11576" s="502">
        <v>45968.0</v>
      </c>
      <c r="I11576" s="431"/>
      <c r="J11576" s="285"/>
      <c r="K11576" s="73"/>
      <c r="L11576" s="21"/>
      <c r="M11576" s="21"/>
      <c r="N11576" s="21"/>
      <c r="O11576" s="23"/>
    </row>
    <row r="11577" ht="15.75" customHeight="1">
      <c r="B11577" s="192" t="s">
        <v>7852</v>
      </c>
      <c r="C11577" s="351">
        <v>1367.0</v>
      </c>
      <c r="D11577" s="130">
        <v>45964.0</v>
      </c>
      <c r="E11577" s="73" t="s">
        <v>13461</v>
      </c>
      <c r="F11577" s="386" t="s">
        <v>13462</v>
      </c>
      <c r="G11577" s="73" t="s">
        <v>18</v>
      </c>
      <c r="H11577" s="169" t="s">
        <v>6726</v>
      </c>
      <c r="I11577" s="431"/>
      <c r="J11577" s="285"/>
      <c r="K11577" s="73"/>
      <c r="L11577" s="21"/>
      <c r="M11577" s="21"/>
      <c r="N11577" s="21"/>
      <c r="O11577" s="23"/>
    </row>
    <row r="11578" ht="15.75" customHeight="1">
      <c r="B11578" s="192" t="s">
        <v>7852</v>
      </c>
      <c r="C11578" s="351">
        <v>1368.0</v>
      </c>
      <c r="D11578" s="130">
        <v>45964.0</v>
      </c>
      <c r="E11578" s="73" t="s">
        <v>8535</v>
      </c>
      <c r="F11578" s="386" t="s">
        <v>13463</v>
      </c>
      <c r="G11578" s="73" t="s">
        <v>18</v>
      </c>
      <c r="H11578" s="169" t="s">
        <v>6726</v>
      </c>
      <c r="I11578" s="431"/>
      <c r="J11578" s="285"/>
      <c r="K11578" s="73"/>
      <c r="L11578" s="21"/>
      <c r="M11578" s="21"/>
      <c r="N11578" s="21"/>
      <c r="O11578" s="23"/>
    </row>
    <row r="11579" ht="15.75" customHeight="1">
      <c r="B11579" s="192" t="s">
        <v>7852</v>
      </c>
      <c r="C11579" s="351">
        <v>1369.0</v>
      </c>
      <c r="D11579" s="130">
        <v>45964.0</v>
      </c>
      <c r="E11579" s="73" t="s">
        <v>10125</v>
      </c>
      <c r="F11579" s="386" t="s">
        <v>10126</v>
      </c>
      <c r="G11579" s="73" t="s">
        <v>2923</v>
      </c>
      <c r="H11579" s="169"/>
      <c r="I11579" s="431"/>
      <c r="J11579" s="285"/>
      <c r="K11579" s="73"/>
      <c r="L11579" s="21"/>
      <c r="M11579" s="21"/>
      <c r="N11579" s="21"/>
      <c r="O11579" s="23"/>
    </row>
    <row r="11580" ht="15.75" customHeight="1">
      <c r="B11580" s="192" t="s">
        <v>7852</v>
      </c>
      <c r="C11580" s="351">
        <v>1370.0</v>
      </c>
      <c r="D11580" s="130">
        <v>45964.0</v>
      </c>
      <c r="E11580" s="73" t="s">
        <v>12005</v>
      </c>
      <c r="F11580" s="386" t="s">
        <v>13464</v>
      </c>
      <c r="G11580" s="73" t="s">
        <v>8629</v>
      </c>
      <c r="H11580" s="169"/>
      <c r="I11580" s="431"/>
      <c r="J11580" s="285"/>
      <c r="K11580" s="73"/>
      <c r="L11580" s="21"/>
      <c r="M11580" s="21"/>
      <c r="N11580" s="21"/>
      <c r="O11580" s="23"/>
    </row>
    <row r="11581" ht="15.75" customHeight="1">
      <c r="B11581" s="192" t="s">
        <v>7852</v>
      </c>
      <c r="C11581" s="351">
        <f>ROW() - ROW('RESOLUCIONES 2025'!$B$2) - 43</f>
        <v>11536</v>
      </c>
      <c r="D11581" s="130">
        <v>45964.0</v>
      </c>
      <c r="E11581" s="73" t="s">
        <v>12320</v>
      </c>
      <c r="F11581" s="386" t="s">
        <v>13465</v>
      </c>
      <c r="G11581" s="73" t="s">
        <v>8629</v>
      </c>
      <c r="H11581" s="169"/>
      <c r="I11581" s="431"/>
      <c r="J11581" s="285"/>
      <c r="K11581" s="73"/>
      <c r="L11581" s="21"/>
      <c r="M11581" s="21"/>
      <c r="N11581" s="21"/>
      <c r="O11581" s="23"/>
    </row>
    <row r="11582" ht="15.75" customHeight="1">
      <c r="B11582" s="192" t="s">
        <v>7852</v>
      </c>
      <c r="C11582" s="351">
        <f>ROW() - ROW('RESOLUCIONES 2025'!$B$2) - 43</f>
        <v>11537</v>
      </c>
      <c r="D11582" s="265">
        <v>45965.0</v>
      </c>
      <c r="E11582" s="73" t="s">
        <v>13466</v>
      </c>
      <c r="F11582" s="386" t="s">
        <v>13467</v>
      </c>
      <c r="G11582" s="73" t="s">
        <v>12992</v>
      </c>
      <c r="H11582" s="169"/>
      <c r="I11582" s="431"/>
      <c r="J11582" s="285"/>
      <c r="K11582" s="73"/>
      <c r="L11582" s="21"/>
      <c r="M11582" s="21"/>
      <c r="N11582" s="21"/>
      <c r="O11582" s="23"/>
    </row>
    <row r="11583" ht="15.75" customHeight="1">
      <c r="B11583" s="192" t="s">
        <v>13468</v>
      </c>
      <c r="C11583" s="351">
        <v>2.0</v>
      </c>
      <c r="D11583" s="130">
        <v>45964.0</v>
      </c>
      <c r="E11583" s="273" t="s">
        <v>9778</v>
      </c>
      <c r="F11583" s="130" t="s">
        <v>9732</v>
      </c>
      <c r="G11583" s="73" t="s">
        <v>2253</v>
      </c>
      <c r="H11583" s="376" t="s">
        <v>674</v>
      </c>
      <c r="I11583" s="431"/>
      <c r="J11583" s="285"/>
      <c r="K11583" s="73"/>
      <c r="L11583" s="21"/>
      <c r="M11583" s="21"/>
      <c r="N11583" s="21"/>
      <c r="O11583" s="23"/>
    </row>
    <row r="11584" ht="15.75" customHeight="1">
      <c r="B11584" s="192" t="s">
        <v>7852</v>
      </c>
      <c r="C11584" s="351">
        <v>1373.0</v>
      </c>
      <c r="D11584" s="130">
        <v>45964.0</v>
      </c>
      <c r="E11584" s="73" t="s">
        <v>11506</v>
      </c>
      <c r="F11584" s="386" t="s">
        <v>13469</v>
      </c>
      <c r="G11584" s="73" t="s">
        <v>12573</v>
      </c>
      <c r="H11584" s="169"/>
      <c r="I11584" s="431"/>
      <c r="J11584" s="285"/>
      <c r="K11584" s="73"/>
      <c r="L11584" s="21"/>
      <c r="M11584" s="21"/>
      <c r="N11584" s="21"/>
      <c r="O11584" s="23"/>
    </row>
    <row r="11585" ht="15.75" customHeight="1">
      <c r="B11585" s="192" t="s">
        <v>7852</v>
      </c>
      <c r="C11585" s="351">
        <v>1374.0</v>
      </c>
      <c r="D11585" s="130">
        <v>45964.0</v>
      </c>
      <c r="E11585" s="73" t="s">
        <v>11898</v>
      </c>
      <c r="F11585" s="386" t="s">
        <v>11899</v>
      </c>
      <c r="G11585" s="73" t="s">
        <v>12573</v>
      </c>
      <c r="H11585" s="169"/>
      <c r="I11585" s="431"/>
      <c r="J11585" s="285"/>
      <c r="K11585" s="73"/>
      <c r="L11585" s="21"/>
      <c r="M11585" s="21"/>
      <c r="N11585" s="21"/>
      <c r="O11585" s="23"/>
    </row>
    <row r="11586" ht="15.75" customHeight="1">
      <c r="B11586" s="192" t="s">
        <v>7852</v>
      </c>
      <c r="C11586" s="351">
        <v>1375.0</v>
      </c>
      <c r="D11586" s="130">
        <v>45964.0</v>
      </c>
      <c r="E11586" s="73" t="s">
        <v>13470</v>
      </c>
      <c r="F11586" s="386" t="s">
        <v>11914</v>
      </c>
      <c r="G11586" s="73" t="s">
        <v>12573</v>
      </c>
      <c r="H11586" s="169"/>
      <c r="I11586" s="431"/>
      <c r="J11586" s="285"/>
      <c r="K11586" s="73"/>
      <c r="L11586" s="21"/>
      <c r="M11586" s="21"/>
      <c r="N11586" s="21"/>
      <c r="O11586" s="23"/>
    </row>
    <row r="11587" ht="15.75" customHeight="1">
      <c r="B11587" s="192" t="s">
        <v>7852</v>
      </c>
      <c r="C11587" s="351">
        <v>1376.0</v>
      </c>
      <c r="D11587" s="130">
        <v>45964.0</v>
      </c>
      <c r="E11587" s="73" t="s">
        <v>13471</v>
      </c>
      <c r="F11587" s="386" t="s">
        <v>12155</v>
      </c>
      <c r="G11587" s="73" t="s">
        <v>12573</v>
      </c>
      <c r="H11587" s="169"/>
      <c r="I11587" s="431"/>
      <c r="J11587" s="285"/>
      <c r="K11587" s="73"/>
      <c r="L11587" s="21"/>
      <c r="M11587" s="21"/>
      <c r="N11587" s="21"/>
      <c r="O11587" s="23"/>
    </row>
    <row r="11588" ht="15.75" customHeight="1">
      <c r="B11588" s="192" t="s">
        <v>7852</v>
      </c>
      <c r="C11588" s="351">
        <v>1377.0</v>
      </c>
      <c r="D11588" s="130">
        <v>45964.0</v>
      </c>
      <c r="E11588" s="73" t="s">
        <v>13472</v>
      </c>
      <c r="F11588" s="386" t="s">
        <v>13473</v>
      </c>
      <c r="G11588" s="73" t="s">
        <v>12573</v>
      </c>
      <c r="H11588" s="169" t="s">
        <v>13474</v>
      </c>
      <c r="I11588" s="431"/>
      <c r="J11588" s="285"/>
      <c r="K11588" s="73"/>
      <c r="L11588" s="21"/>
      <c r="M11588" s="21"/>
      <c r="N11588" s="21"/>
      <c r="O11588" s="23"/>
    </row>
    <row r="11589" ht="15.75" customHeight="1">
      <c r="B11589" s="192" t="s">
        <v>7852</v>
      </c>
      <c r="C11589" s="351">
        <v>1378.0</v>
      </c>
      <c r="D11589" s="130">
        <v>45964.0</v>
      </c>
      <c r="E11589" s="73" t="s">
        <v>13475</v>
      </c>
      <c r="F11589" s="386" t="s">
        <v>13476</v>
      </c>
      <c r="G11589" s="73" t="s">
        <v>12573</v>
      </c>
      <c r="H11589" s="169"/>
      <c r="I11589" s="431"/>
      <c r="J11589" s="21"/>
      <c r="K11589" s="21"/>
      <c r="L11589" s="21"/>
      <c r="M11589" s="21"/>
      <c r="N11589" s="21"/>
      <c r="O11589" s="23"/>
    </row>
    <row r="11590" ht="15.75" customHeight="1">
      <c r="B11590" s="192" t="s">
        <v>7852</v>
      </c>
      <c r="C11590" s="351">
        <v>1379.0</v>
      </c>
      <c r="D11590" s="130">
        <v>45964.0</v>
      </c>
      <c r="E11590" s="73" t="s">
        <v>11773</v>
      </c>
      <c r="F11590" s="386" t="s">
        <v>11774</v>
      </c>
      <c r="G11590" s="73" t="s">
        <v>12573</v>
      </c>
      <c r="H11590" s="169"/>
      <c r="I11590" s="431"/>
      <c r="J11590" s="21"/>
      <c r="K11590" s="21"/>
      <c r="L11590" s="21"/>
      <c r="M11590" s="21"/>
      <c r="N11590" s="21"/>
      <c r="O11590" s="23"/>
    </row>
    <row r="11591" ht="15.75" customHeight="1">
      <c r="B11591" s="192" t="s">
        <v>7852</v>
      </c>
      <c r="C11591" s="351">
        <v>1380.0</v>
      </c>
      <c r="D11591" s="130">
        <v>45964.0</v>
      </c>
      <c r="E11591" s="73" t="s">
        <v>13477</v>
      </c>
      <c r="F11591" s="386" t="s">
        <v>12806</v>
      </c>
      <c r="G11591" s="73" t="s">
        <v>12573</v>
      </c>
      <c r="H11591" s="169"/>
      <c r="I11591" s="431"/>
      <c r="J11591" s="21"/>
      <c r="K11591" s="21"/>
      <c r="L11591" s="21"/>
      <c r="M11591" s="21"/>
      <c r="N11591" s="21"/>
      <c r="O11591" s="23"/>
    </row>
    <row r="11592" ht="15.75" customHeight="1">
      <c r="B11592" s="192" t="s">
        <v>7852</v>
      </c>
      <c r="C11592" s="351">
        <v>1381.0</v>
      </c>
      <c r="D11592" s="130">
        <v>45965.0</v>
      </c>
      <c r="E11592" s="73" t="s">
        <v>9488</v>
      </c>
      <c r="F11592" s="386" t="s">
        <v>9489</v>
      </c>
      <c r="G11592" s="73" t="s">
        <v>12992</v>
      </c>
      <c r="H11592" s="169"/>
      <c r="I11592" s="431"/>
      <c r="J11592" s="21"/>
      <c r="K11592" s="21"/>
      <c r="L11592" s="21"/>
      <c r="M11592" s="21"/>
      <c r="N11592" s="21"/>
      <c r="O11592" s="23"/>
    </row>
    <row r="11593" ht="15.75" customHeight="1">
      <c r="B11593" s="73"/>
      <c r="C11593" s="351">
        <v>1382.0</v>
      </c>
      <c r="D11593" s="130">
        <v>45965.0</v>
      </c>
      <c r="E11593" s="503" t="s">
        <v>12891</v>
      </c>
      <c r="F11593" s="386" t="s">
        <v>13307</v>
      </c>
      <c r="G11593" s="73" t="s">
        <v>12992</v>
      </c>
      <c r="H11593" s="268" t="s">
        <v>13478</v>
      </c>
      <c r="I11593" s="431"/>
      <c r="J11593" s="21"/>
      <c r="K11593" s="21"/>
      <c r="L11593" s="21"/>
      <c r="M11593" s="21"/>
      <c r="N11593" s="21"/>
      <c r="O11593" s="23"/>
    </row>
    <row r="11594" ht="15.75" customHeight="1">
      <c r="B11594" s="192" t="s">
        <v>7852</v>
      </c>
      <c r="C11594" s="349">
        <v>1383.0</v>
      </c>
      <c r="D11594" s="130">
        <v>45965.0</v>
      </c>
      <c r="E11594" s="73" t="s">
        <v>13479</v>
      </c>
      <c r="F11594" s="386" t="s">
        <v>13480</v>
      </c>
      <c r="G11594" s="73" t="s">
        <v>18</v>
      </c>
      <c r="H11594" s="169" t="s">
        <v>12731</v>
      </c>
      <c r="I11594" s="431"/>
      <c r="J11594" s="21"/>
      <c r="K11594" s="21"/>
      <c r="L11594" s="21"/>
      <c r="M11594" s="21"/>
      <c r="N11594" s="21"/>
      <c r="O11594" s="23"/>
    </row>
    <row r="11595" ht="15.75" customHeight="1">
      <c r="B11595" s="192" t="s">
        <v>7852</v>
      </c>
      <c r="C11595" s="351">
        <v>1384.0</v>
      </c>
      <c r="D11595" s="130">
        <v>45965.0</v>
      </c>
      <c r="E11595" s="73" t="s">
        <v>13481</v>
      </c>
      <c r="F11595" s="386" t="s">
        <v>12427</v>
      </c>
      <c r="G11595" s="73" t="s">
        <v>18</v>
      </c>
      <c r="H11595" s="169" t="s">
        <v>13482</v>
      </c>
      <c r="I11595" s="431"/>
      <c r="J11595" s="21"/>
      <c r="K11595" s="21"/>
      <c r="L11595" s="21"/>
      <c r="M11595" s="21"/>
      <c r="N11595" s="21"/>
      <c r="O11595" s="23"/>
    </row>
    <row r="11596" ht="15.75" customHeight="1">
      <c r="B11596" s="192" t="s">
        <v>7852</v>
      </c>
      <c r="C11596" s="351">
        <v>1385.0</v>
      </c>
      <c r="D11596" s="130">
        <v>45966.0</v>
      </c>
      <c r="E11596" s="73" t="s">
        <v>13483</v>
      </c>
      <c r="F11596" s="386" t="s">
        <v>11337</v>
      </c>
      <c r="G11596" s="73" t="s">
        <v>12992</v>
      </c>
      <c r="H11596" s="169"/>
      <c r="I11596" s="431"/>
      <c r="J11596" s="21"/>
      <c r="K11596" s="21"/>
      <c r="L11596" s="21"/>
      <c r="M11596" s="21"/>
      <c r="N11596" s="21"/>
      <c r="O11596" s="23"/>
    </row>
    <row r="11597" ht="15.75" customHeight="1">
      <c r="B11597" s="192" t="s">
        <v>7852</v>
      </c>
      <c r="C11597" s="351">
        <v>1386.0</v>
      </c>
      <c r="D11597" s="130">
        <v>45966.0</v>
      </c>
      <c r="E11597" s="73" t="s">
        <v>8385</v>
      </c>
      <c r="F11597" s="386" t="s">
        <v>13484</v>
      </c>
      <c r="G11597" s="73" t="s">
        <v>8629</v>
      </c>
      <c r="H11597" s="169"/>
      <c r="I11597" s="431"/>
      <c r="J11597" s="21"/>
      <c r="K11597" s="21"/>
      <c r="L11597" s="21"/>
      <c r="M11597" s="21"/>
      <c r="N11597" s="21"/>
      <c r="O11597" s="23"/>
    </row>
    <row r="11598" ht="15.75" customHeight="1">
      <c r="B11598" s="192" t="s">
        <v>7852</v>
      </c>
      <c r="C11598" s="351">
        <v>1387.0</v>
      </c>
      <c r="D11598" s="130">
        <v>45966.0</v>
      </c>
      <c r="E11598" s="73" t="s">
        <v>13485</v>
      </c>
      <c r="F11598" s="386" t="s">
        <v>13486</v>
      </c>
      <c r="G11598" s="73" t="s">
        <v>12573</v>
      </c>
      <c r="H11598" s="169"/>
      <c r="I11598" s="431"/>
      <c r="J11598" s="21"/>
      <c r="K11598" s="21"/>
      <c r="L11598" s="21"/>
      <c r="M11598" s="21"/>
      <c r="N11598" s="21"/>
      <c r="O11598" s="23"/>
    </row>
    <row r="11599" ht="15.75" customHeight="1">
      <c r="B11599" s="192" t="s">
        <v>7852</v>
      </c>
      <c r="C11599" s="351">
        <v>1388.0</v>
      </c>
      <c r="D11599" s="130">
        <v>45967.0</v>
      </c>
      <c r="E11599" s="73" t="s">
        <v>11192</v>
      </c>
      <c r="F11599" s="386" t="s">
        <v>13487</v>
      </c>
      <c r="G11599" s="73" t="s">
        <v>13086</v>
      </c>
      <c r="H11599" s="253">
        <v>45979.0</v>
      </c>
      <c r="I11599" s="431"/>
      <c r="J11599" s="21"/>
      <c r="K11599" s="21"/>
      <c r="L11599" s="21"/>
      <c r="M11599" s="21"/>
      <c r="N11599" s="21"/>
      <c r="O11599" s="23"/>
    </row>
    <row r="11600" ht="15.75" customHeight="1">
      <c r="B11600" s="192" t="s">
        <v>7852</v>
      </c>
      <c r="C11600" s="351">
        <v>1389.0</v>
      </c>
      <c r="D11600" s="130">
        <v>45967.0</v>
      </c>
      <c r="E11600" s="73" t="s">
        <v>9818</v>
      </c>
      <c r="F11600" s="386" t="s">
        <v>9819</v>
      </c>
      <c r="G11600" s="73" t="s">
        <v>13086</v>
      </c>
      <c r="H11600" s="253">
        <v>45980.0</v>
      </c>
      <c r="I11600" s="431"/>
      <c r="J11600" s="21"/>
      <c r="K11600" s="21"/>
      <c r="L11600" s="21"/>
      <c r="M11600" s="21"/>
      <c r="N11600" s="21"/>
      <c r="O11600" s="23"/>
    </row>
    <row r="11601" ht="15.75" customHeight="1">
      <c r="B11601" s="192" t="s">
        <v>7852</v>
      </c>
      <c r="C11601" s="351">
        <v>1390.0</v>
      </c>
      <c r="D11601" s="130">
        <v>45967.0</v>
      </c>
      <c r="E11601" s="73" t="s">
        <v>8572</v>
      </c>
      <c r="F11601" s="386" t="s">
        <v>8573</v>
      </c>
      <c r="G11601" s="73" t="s">
        <v>13086</v>
      </c>
      <c r="H11601" s="253">
        <v>45981.0</v>
      </c>
      <c r="I11601" s="431"/>
      <c r="J11601" s="21"/>
      <c r="K11601" s="21"/>
      <c r="L11601" s="21"/>
      <c r="M11601" s="21"/>
      <c r="N11601" s="21"/>
      <c r="O11601" s="23"/>
    </row>
    <row r="11602" ht="15.75" customHeight="1">
      <c r="B11602" s="73"/>
      <c r="C11602" s="351">
        <v>1391.0</v>
      </c>
      <c r="D11602" s="130">
        <v>45967.0</v>
      </c>
      <c r="E11602" s="416" t="s">
        <v>4383</v>
      </c>
      <c r="F11602" s="386" t="s">
        <v>11089</v>
      </c>
      <c r="G11602" s="73" t="s">
        <v>13086</v>
      </c>
      <c r="H11602" s="253">
        <v>45982.0</v>
      </c>
      <c r="I11602" s="431"/>
      <c r="J11602" s="21"/>
      <c r="K11602" s="21"/>
      <c r="L11602" s="21"/>
      <c r="M11602" s="21"/>
      <c r="N11602" s="21"/>
      <c r="O11602" s="23"/>
    </row>
    <row r="11603" ht="15.75" customHeight="1">
      <c r="B11603" s="192" t="s">
        <v>7852</v>
      </c>
      <c r="C11603" s="351">
        <v>1392.0</v>
      </c>
      <c r="D11603" s="130">
        <v>45967.0</v>
      </c>
      <c r="E11603" s="73" t="s">
        <v>11995</v>
      </c>
      <c r="F11603" s="386" t="s">
        <v>13488</v>
      </c>
      <c r="G11603" s="73" t="s">
        <v>13086</v>
      </c>
      <c r="H11603" s="253">
        <v>45978.0</v>
      </c>
      <c r="I11603" s="431"/>
      <c r="J11603" s="21"/>
      <c r="K11603" s="21"/>
      <c r="L11603" s="21"/>
      <c r="M11603" s="21"/>
      <c r="N11603" s="21"/>
      <c r="O11603" s="23"/>
    </row>
    <row r="11604" ht="15.75" customHeight="1">
      <c r="B11604" s="192" t="s">
        <v>7852</v>
      </c>
      <c r="C11604" s="351">
        <v>1393.0</v>
      </c>
      <c r="D11604" s="130">
        <v>45967.0</v>
      </c>
      <c r="E11604" s="73" t="s">
        <v>5824</v>
      </c>
      <c r="F11604" s="386" t="s">
        <v>13489</v>
      </c>
      <c r="G11604" s="73" t="s">
        <v>8629</v>
      </c>
      <c r="H11604" s="169"/>
      <c r="I11604" s="431"/>
      <c r="J11604" s="21"/>
      <c r="K11604" s="21"/>
      <c r="L11604" s="21"/>
      <c r="M11604" s="21"/>
      <c r="N11604" s="21"/>
      <c r="O11604" s="23"/>
    </row>
    <row r="11605" ht="15.75" customHeight="1">
      <c r="B11605" s="192" t="s">
        <v>7852</v>
      </c>
      <c r="C11605" s="349">
        <v>1394.0</v>
      </c>
      <c r="D11605" s="130">
        <v>45967.0</v>
      </c>
      <c r="E11605" s="73" t="s">
        <v>11124</v>
      </c>
      <c r="F11605" s="386" t="s">
        <v>13490</v>
      </c>
      <c r="G11605" s="73" t="s">
        <v>8629</v>
      </c>
      <c r="H11605" s="169"/>
      <c r="I11605" s="431"/>
      <c r="J11605" s="21"/>
      <c r="K11605" s="21"/>
      <c r="L11605" s="21"/>
      <c r="M11605" s="21"/>
      <c r="N11605" s="21"/>
      <c r="O11605" s="23"/>
    </row>
    <row r="11606" ht="15.75" customHeight="1">
      <c r="B11606" s="73"/>
      <c r="C11606" s="351">
        <v>1395.0</v>
      </c>
      <c r="D11606" s="130">
        <v>45968.0</v>
      </c>
      <c r="E11606" s="140" t="s">
        <v>13479</v>
      </c>
      <c r="F11606" s="386" t="s">
        <v>13480</v>
      </c>
      <c r="G11606" s="73" t="s">
        <v>18</v>
      </c>
      <c r="H11606" s="169" t="s">
        <v>12731</v>
      </c>
      <c r="I11606" s="431" t="s">
        <v>13491</v>
      </c>
      <c r="J11606" s="21"/>
      <c r="K11606" s="21"/>
      <c r="L11606" s="21"/>
      <c r="M11606" s="21"/>
      <c r="N11606" s="21"/>
      <c r="O11606" s="23"/>
    </row>
    <row r="11607" ht="15.75" customHeight="1">
      <c r="B11607" s="192" t="s">
        <v>7852</v>
      </c>
      <c r="C11607" s="351">
        <v>1396.0</v>
      </c>
      <c r="D11607" s="130">
        <v>45968.0</v>
      </c>
      <c r="E11607" s="73" t="s">
        <v>13492</v>
      </c>
      <c r="F11607" s="386" t="s">
        <v>13493</v>
      </c>
      <c r="G11607" s="73" t="s">
        <v>18</v>
      </c>
      <c r="H11607" s="169" t="s">
        <v>17</v>
      </c>
      <c r="I11607" s="431"/>
      <c r="J11607" s="21"/>
      <c r="K11607" s="21"/>
      <c r="L11607" s="21"/>
      <c r="M11607" s="21"/>
      <c r="N11607" s="21"/>
      <c r="O11607" s="23"/>
    </row>
    <row r="11608" ht="15.75" customHeight="1">
      <c r="B11608" s="73"/>
      <c r="C11608" s="351">
        <v>1397.0</v>
      </c>
      <c r="D11608" s="130">
        <v>45968.0</v>
      </c>
      <c r="E11608" s="140" t="s">
        <v>13481</v>
      </c>
      <c r="F11608" s="386" t="s">
        <v>12427</v>
      </c>
      <c r="G11608" s="73" t="s">
        <v>18</v>
      </c>
      <c r="H11608" s="169" t="s">
        <v>13494</v>
      </c>
      <c r="I11608" s="431" t="s">
        <v>13495</v>
      </c>
      <c r="J11608" s="21"/>
      <c r="K11608" s="21"/>
      <c r="L11608" s="21"/>
      <c r="M11608" s="21"/>
      <c r="N11608" s="21"/>
      <c r="O11608" s="23"/>
    </row>
    <row r="11609" ht="15.75" customHeight="1">
      <c r="B11609" s="192" t="s">
        <v>7852</v>
      </c>
      <c r="C11609" s="351">
        <v>1398.0</v>
      </c>
      <c r="D11609" s="130">
        <v>45968.0</v>
      </c>
      <c r="E11609" s="73" t="s">
        <v>1218</v>
      </c>
      <c r="F11609" s="386" t="s">
        <v>13496</v>
      </c>
      <c r="G11609" s="73" t="s">
        <v>18</v>
      </c>
      <c r="H11609" s="169" t="s">
        <v>11735</v>
      </c>
      <c r="I11609" s="431"/>
      <c r="J11609" s="21"/>
      <c r="K11609" s="21"/>
      <c r="L11609" s="21"/>
      <c r="M11609" s="21"/>
      <c r="N11609" s="21"/>
      <c r="O11609" s="23"/>
    </row>
    <row r="11610" ht="15.75" customHeight="1">
      <c r="B11610" s="192" t="s">
        <v>7852</v>
      </c>
      <c r="C11610" s="351">
        <v>1399.0</v>
      </c>
      <c r="D11610" s="130">
        <v>45968.0</v>
      </c>
      <c r="E11610" s="73" t="s">
        <v>13497</v>
      </c>
      <c r="F11610" s="386" t="s">
        <v>13498</v>
      </c>
      <c r="G11610" s="73" t="s">
        <v>18</v>
      </c>
      <c r="H11610" s="169" t="s">
        <v>13499</v>
      </c>
      <c r="I11610" s="431"/>
      <c r="J11610" s="21"/>
      <c r="K11610" s="21"/>
      <c r="L11610" s="21"/>
      <c r="M11610" s="21"/>
      <c r="N11610" s="21"/>
      <c r="O11610" s="23"/>
    </row>
    <row r="11611" ht="15.75" customHeight="1">
      <c r="B11611" s="192" t="s">
        <v>7852</v>
      </c>
      <c r="C11611" s="351">
        <v>1400.0</v>
      </c>
      <c r="D11611" s="130">
        <v>45968.0</v>
      </c>
      <c r="E11611" s="73" t="s">
        <v>13500</v>
      </c>
      <c r="F11611" s="386" t="s">
        <v>13501</v>
      </c>
      <c r="G11611" s="73" t="s">
        <v>18</v>
      </c>
      <c r="H11611" s="169" t="s">
        <v>13502</v>
      </c>
      <c r="I11611" s="431"/>
      <c r="J11611" s="21"/>
      <c r="K11611" s="21"/>
      <c r="L11611" s="21"/>
      <c r="M11611" s="21"/>
      <c r="N11611" s="21"/>
      <c r="O11611" s="23"/>
    </row>
    <row r="11612" ht="15.75" customHeight="1">
      <c r="B11612" s="192" t="s">
        <v>7852</v>
      </c>
      <c r="C11612" s="351">
        <v>1401.0</v>
      </c>
      <c r="D11612" s="130">
        <v>45968.0</v>
      </c>
      <c r="E11612" s="73" t="s">
        <v>8850</v>
      </c>
      <c r="F11612" s="386" t="s">
        <v>9014</v>
      </c>
      <c r="G11612" s="73" t="s">
        <v>18</v>
      </c>
      <c r="H11612" s="169" t="s">
        <v>11325</v>
      </c>
      <c r="I11612" s="431"/>
      <c r="J11612" s="21"/>
      <c r="K11612" s="21"/>
      <c r="L11612" s="21"/>
      <c r="M11612" s="21"/>
      <c r="N11612" s="21"/>
      <c r="O11612" s="23"/>
    </row>
    <row r="11613" ht="15.75" customHeight="1">
      <c r="B11613" s="192" t="s">
        <v>7852</v>
      </c>
      <c r="C11613" s="351">
        <v>1402.0</v>
      </c>
      <c r="D11613" s="130">
        <v>45971.0</v>
      </c>
      <c r="E11613" s="73" t="s">
        <v>8572</v>
      </c>
      <c r="F11613" s="386" t="s">
        <v>8573</v>
      </c>
      <c r="G11613" s="73" t="s">
        <v>13086</v>
      </c>
      <c r="H11613" s="253">
        <v>45981.0</v>
      </c>
      <c r="I11613" s="431"/>
      <c r="J11613" s="21"/>
      <c r="K11613" s="21"/>
      <c r="L11613" s="21"/>
      <c r="M11613" s="21"/>
      <c r="N11613" s="21"/>
      <c r="O11613" s="23"/>
    </row>
    <row r="11614" ht="15.75" customHeight="1">
      <c r="B11614" s="192" t="s">
        <v>7852</v>
      </c>
      <c r="C11614" s="351">
        <v>1403.0</v>
      </c>
      <c r="D11614" s="130">
        <v>45971.0</v>
      </c>
      <c r="E11614" s="73" t="s">
        <v>4383</v>
      </c>
      <c r="F11614" s="386" t="s">
        <v>11089</v>
      </c>
      <c r="G11614" s="73" t="s">
        <v>13086</v>
      </c>
      <c r="H11614" s="253">
        <v>45982.0</v>
      </c>
      <c r="I11614" s="431"/>
      <c r="J11614" s="21"/>
      <c r="K11614" s="21"/>
      <c r="L11614" s="21"/>
      <c r="M11614" s="21"/>
      <c r="N11614" s="21"/>
      <c r="O11614" s="23"/>
    </row>
    <row r="11615" ht="15.75" customHeight="1">
      <c r="B11615" s="192" t="s">
        <v>7852</v>
      </c>
      <c r="C11615" s="351">
        <v>1404.0</v>
      </c>
      <c r="D11615" s="130">
        <v>45972.0</v>
      </c>
      <c r="E11615" s="73" t="s">
        <v>13503</v>
      </c>
      <c r="F11615" s="386" t="s">
        <v>13504</v>
      </c>
      <c r="G11615" s="73" t="s">
        <v>18</v>
      </c>
      <c r="H11615" s="169" t="s">
        <v>66</v>
      </c>
      <c r="I11615" s="431"/>
      <c r="J11615" s="21"/>
      <c r="K11615" s="21"/>
      <c r="L11615" s="21"/>
      <c r="M11615" s="21"/>
      <c r="N11615" s="21"/>
      <c r="O11615" s="23"/>
    </row>
    <row r="11616" ht="15.75" customHeight="1">
      <c r="B11616" s="192" t="s">
        <v>7852</v>
      </c>
      <c r="C11616" s="351">
        <v>1405.0</v>
      </c>
      <c r="D11616" s="130">
        <v>45972.0</v>
      </c>
      <c r="E11616" s="73" t="s">
        <v>13505</v>
      </c>
      <c r="F11616" s="386" t="s">
        <v>13506</v>
      </c>
      <c r="G11616" s="73" t="s">
        <v>18</v>
      </c>
      <c r="H11616" s="169" t="s">
        <v>13507</v>
      </c>
      <c r="I11616" s="431"/>
      <c r="J11616" s="21"/>
      <c r="K11616" s="21"/>
      <c r="L11616" s="21"/>
      <c r="M11616" s="21"/>
      <c r="N11616" s="21"/>
      <c r="O11616" s="23"/>
    </row>
    <row r="11617" ht="15.75" customHeight="1">
      <c r="B11617" s="192" t="s">
        <v>7852</v>
      </c>
      <c r="C11617" s="351">
        <v>1406.0</v>
      </c>
      <c r="D11617" s="130">
        <v>45972.0</v>
      </c>
      <c r="E11617" s="73" t="s">
        <v>13508</v>
      </c>
      <c r="F11617" s="386" t="s">
        <v>13509</v>
      </c>
      <c r="G11617" s="73" t="s">
        <v>18</v>
      </c>
      <c r="H11617" s="169" t="s">
        <v>6150</v>
      </c>
      <c r="I11617" s="431"/>
      <c r="J11617" s="21"/>
      <c r="K11617" s="21"/>
      <c r="L11617" s="21"/>
      <c r="M11617" s="21"/>
      <c r="N11617" s="21"/>
      <c r="O11617" s="23"/>
    </row>
    <row r="11618" ht="15.75" customHeight="1">
      <c r="B11618" s="192" t="s">
        <v>7852</v>
      </c>
      <c r="C11618" s="351">
        <v>1407.0</v>
      </c>
      <c r="D11618" s="130">
        <v>45972.0</v>
      </c>
      <c r="E11618" s="73" t="s">
        <v>13510</v>
      </c>
      <c r="F11618" s="386" t="s">
        <v>13511</v>
      </c>
      <c r="G11618" s="73" t="s">
        <v>18</v>
      </c>
      <c r="H11618" s="169" t="s">
        <v>13294</v>
      </c>
      <c r="I11618" s="431"/>
      <c r="J11618" s="21"/>
      <c r="K11618" s="21"/>
      <c r="L11618" s="21"/>
      <c r="M11618" s="21"/>
      <c r="N11618" s="21"/>
      <c r="O11618" s="23"/>
    </row>
    <row r="11619" ht="15.75" customHeight="1">
      <c r="B11619" s="192" t="s">
        <v>7852</v>
      </c>
      <c r="C11619" s="351">
        <v>1408.0</v>
      </c>
      <c r="D11619" s="130">
        <v>45972.0</v>
      </c>
      <c r="E11619" s="350" t="s">
        <v>12356</v>
      </c>
      <c r="F11619" s="386" t="s">
        <v>12357</v>
      </c>
      <c r="G11619" s="73" t="s">
        <v>2923</v>
      </c>
      <c r="H11619" s="169"/>
      <c r="I11619" s="431"/>
      <c r="J11619" s="21"/>
      <c r="K11619" s="21"/>
      <c r="L11619" s="21"/>
      <c r="M11619" s="21"/>
      <c r="N11619" s="21"/>
      <c r="O11619" s="23"/>
    </row>
    <row r="11620" ht="15.75" customHeight="1">
      <c r="B11620" s="192" t="s">
        <v>7852</v>
      </c>
      <c r="C11620" s="351">
        <v>1409.0</v>
      </c>
      <c r="D11620" s="130">
        <v>45972.0</v>
      </c>
      <c r="E11620" s="73" t="s">
        <v>10298</v>
      </c>
      <c r="F11620" s="386" t="s">
        <v>10299</v>
      </c>
      <c r="G11620" s="73" t="s">
        <v>2923</v>
      </c>
      <c r="H11620" s="169"/>
      <c r="I11620" s="431"/>
      <c r="J11620" s="21"/>
      <c r="K11620" s="21"/>
      <c r="L11620" s="21"/>
      <c r="M11620" s="21"/>
      <c r="N11620" s="21"/>
      <c r="O11620" s="23"/>
    </row>
    <row r="11621" ht="15.75" customHeight="1">
      <c r="B11621" s="73"/>
      <c r="C11621" s="351">
        <v>1410.0</v>
      </c>
      <c r="D11621" s="130">
        <v>45972.0</v>
      </c>
      <c r="E11621" s="146" t="s">
        <v>12868</v>
      </c>
      <c r="F11621" s="386" t="s">
        <v>12869</v>
      </c>
      <c r="G11621" s="73" t="s">
        <v>2923</v>
      </c>
      <c r="H11621" s="313" t="s">
        <v>13512</v>
      </c>
      <c r="I11621" s="431"/>
      <c r="J11621" s="21"/>
      <c r="K11621" s="21"/>
      <c r="L11621" s="21"/>
      <c r="M11621" s="21"/>
      <c r="N11621" s="21"/>
      <c r="O11621" s="23"/>
    </row>
    <row r="11622" ht="15.75" customHeight="1">
      <c r="B11622" s="192" t="s">
        <v>7852</v>
      </c>
      <c r="C11622" s="351">
        <v>1411.0</v>
      </c>
      <c r="D11622" s="130">
        <v>45972.0</v>
      </c>
      <c r="E11622" s="73" t="s">
        <v>13513</v>
      </c>
      <c r="F11622" s="386" t="s">
        <v>12776</v>
      </c>
      <c r="G11622" s="73" t="s">
        <v>2923</v>
      </c>
      <c r="H11622" s="169"/>
      <c r="I11622" s="431"/>
      <c r="J11622" s="21"/>
      <c r="K11622" s="21"/>
      <c r="L11622" s="21"/>
      <c r="M11622" s="21"/>
      <c r="N11622" s="21"/>
      <c r="O11622" s="23"/>
    </row>
    <row r="11623" ht="15.75" customHeight="1">
      <c r="B11623" s="192" t="s">
        <v>7852</v>
      </c>
      <c r="C11623" s="351">
        <v>1412.0</v>
      </c>
      <c r="D11623" s="130">
        <v>45972.0</v>
      </c>
      <c r="E11623" s="73" t="s">
        <v>3677</v>
      </c>
      <c r="F11623" s="386" t="s">
        <v>12570</v>
      </c>
      <c r="G11623" s="73" t="s">
        <v>2923</v>
      </c>
      <c r="H11623" s="169"/>
      <c r="I11623" s="431"/>
      <c r="J11623" s="21"/>
      <c r="K11623" s="21"/>
      <c r="L11623" s="21"/>
      <c r="M11623" s="21"/>
      <c r="N11623" s="21"/>
      <c r="O11623" s="23"/>
    </row>
    <row r="11624" ht="15.75" customHeight="1">
      <c r="B11624" s="192" t="s">
        <v>7852</v>
      </c>
      <c r="C11624" s="351">
        <v>1413.0</v>
      </c>
      <c r="D11624" s="130">
        <v>45972.0</v>
      </c>
      <c r="E11624" s="73" t="s">
        <v>8996</v>
      </c>
      <c r="F11624" s="386" t="s">
        <v>11759</v>
      </c>
      <c r="G11624" s="73" t="s">
        <v>2923</v>
      </c>
      <c r="H11624" s="169"/>
      <c r="I11624" s="431"/>
      <c r="J11624" s="21"/>
      <c r="K11624" s="21"/>
      <c r="L11624" s="21"/>
      <c r="M11624" s="21"/>
      <c r="N11624" s="21"/>
      <c r="O11624" s="23"/>
    </row>
    <row r="11625" ht="15.75" customHeight="1">
      <c r="B11625" s="192" t="s">
        <v>7852</v>
      </c>
      <c r="C11625" s="351">
        <v>1414.0</v>
      </c>
      <c r="D11625" s="130">
        <v>45972.0</v>
      </c>
      <c r="E11625" s="73" t="s">
        <v>11570</v>
      </c>
      <c r="F11625" s="386" t="s">
        <v>11594</v>
      </c>
      <c r="G11625" s="73" t="s">
        <v>2923</v>
      </c>
      <c r="H11625" s="169"/>
      <c r="I11625" s="431"/>
      <c r="J11625" s="21"/>
      <c r="K11625" s="21"/>
      <c r="L11625" s="21"/>
      <c r="M11625" s="21"/>
      <c r="N11625" s="21"/>
      <c r="O11625" s="23"/>
    </row>
    <row r="11626" ht="15.75" customHeight="1">
      <c r="B11626" s="192" t="s">
        <v>7852</v>
      </c>
      <c r="C11626" s="351">
        <v>1415.0</v>
      </c>
      <c r="D11626" s="130">
        <v>45972.0</v>
      </c>
      <c r="E11626" s="73" t="s">
        <v>4549</v>
      </c>
      <c r="F11626" s="386" t="s">
        <v>12814</v>
      </c>
      <c r="G11626" s="73" t="s">
        <v>2923</v>
      </c>
      <c r="H11626" s="169"/>
      <c r="I11626" s="431"/>
      <c r="J11626" s="21"/>
      <c r="K11626" s="21"/>
      <c r="L11626" s="21"/>
      <c r="M11626" s="21"/>
      <c r="N11626" s="21"/>
      <c r="O11626" s="23"/>
    </row>
    <row r="11627" ht="15.75" customHeight="1">
      <c r="B11627" s="192" t="s">
        <v>7852</v>
      </c>
      <c r="C11627" s="351">
        <v>1416.0</v>
      </c>
      <c r="D11627" s="130">
        <v>45972.0</v>
      </c>
      <c r="E11627" s="73" t="s">
        <v>12747</v>
      </c>
      <c r="F11627" s="386" t="s">
        <v>12748</v>
      </c>
      <c r="G11627" s="73" t="s">
        <v>2923</v>
      </c>
      <c r="H11627" s="169"/>
      <c r="I11627" s="431"/>
      <c r="J11627" s="21"/>
      <c r="K11627" s="21"/>
      <c r="L11627" s="21"/>
      <c r="M11627" s="21"/>
      <c r="N11627" s="21"/>
      <c r="O11627" s="23"/>
    </row>
    <row r="11628" ht="15.75" customHeight="1">
      <c r="B11628" s="192" t="s">
        <v>7852</v>
      </c>
      <c r="C11628" s="351">
        <v>1417.0</v>
      </c>
      <c r="D11628" s="130">
        <v>45972.0</v>
      </c>
      <c r="E11628" s="73" t="s">
        <v>10751</v>
      </c>
      <c r="F11628" s="386" t="s">
        <v>10752</v>
      </c>
      <c r="G11628" s="73" t="s">
        <v>2923</v>
      </c>
      <c r="H11628" s="169"/>
      <c r="I11628" s="431"/>
      <c r="J11628" s="21"/>
      <c r="K11628" s="21"/>
      <c r="L11628" s="21"/>
      <c r="M11628" s="21"/>
      <c r="N11628" s="21"/>
      <c r="O11628" s="23"/>
    </row>
    <row r="11629" ht="15.75" customHeight="1">
      <c r="B11629" s="192" t="s">
        <v>7852</v>
      </c>
      <c r="C11629" s="351">
        <v>1418.0</v>
      </c>
      <c r="D11629" s="130">
        <v>45972.0</v>
      </c>
      <c r="E11629" s="73" t="s">
        <v>13040</v>
      </c>
      <c r="F11629" s="386" t="s">
        <v>13041</v>
      </c>
      <c r="G11629" s="73" t="s">
        <v>2923</v>
      </c>
      <c r="H11629" s="169"/>
      <c r="I11629" s="431"/>
      <c r="J11629" s="21"/>
      <c r="K11629" s="21"/>
      <c r="L11629" s="21"/>
      <c r="M11629" s="21"/>
      <c r="N11629" s="21"/>
      <c r="O11629" s="23"/>
    </row>
    <row r="11630" ht="15.75" customHeight="1">
      <c r="B11630" s="192" t="s">
        <v>7852</v>
      </c>
      <c r="C11630" s="351">
        <v>1419.0</v>
      </c>
      <c r="D11630" s="130">
        <v>45972.0</v>
      </c>
      <c r="E11630" s="73" t="s">
        <v>13060</v>
      </c>
      <c r="F11630" s="386" t="s">
        <v>12146</v>
      </c>
      <c r="G11630" s="73" t="s">
        <v>2923</v>
      </c>
      <c r="H11630" s="169"/>
      <c r="I11630" s="431"/>
      <c r="J11630" s="21"/>
      <c r="K11630" s="21"/>
      <c r="L11630" s="21"/>
      <c r="M11630" s="21"/>
      <c r="N11630" s="21"/>
      <c r="O11630" s="23"/>
    </row>
    <row r="11631" ht="15.75" customHeight="1">
      <c r="B11631" s="192" t="s">
        <v>7852</v>
      </c>
      <c r="C11631" s="351">
        <v>1420.0</v>
      </c>
      <c r="D11631" s="130">
        <v>45972.0</v>
      </c>
      <c r="E11631" s="73" t="s">
        <v>12321</v>
      </c>
      <c r="F11631" s="386" t="s">
        <v>11944</v>
      </c>
      <c r="G11631" s="73" t="s">
        <v>2923</v>
      </c>
      <c r="H11631" s="169"/>
      <c r="I11631" s="431"/>
      <c r="J11631" s="21"/>
      <c r="K11631" s="21"/>
      <c r="L11631" s="21"/>
      <c r="M11631" s="21"/>
      <c r="N11631" s="21"/>
      <c r="O11631" s="23"/>
    </row>
    <row r="11632" ht="15.75" customHeight="1">
      <c r="B11632" s="192" t="s">
        <v>7852</v>
      </c>
      <c r="C11632" s="351">
        <v>1421.0</v>
      </c>
      <c r="D11632" s="130">
        <v>45972.0</v>
      </c>
      <c r="E11632" s="73" t="s">
        <v>12296</v>
      </c>
      <c r="F11632" s="386" t="s">
        <v>13514</v>
      </c>
      <c r="G11632" s="73" t="s">
        <v>2923</v>
      </c>
      <c r="H11632" s="169"/>
      <c r="I11632" s="431"/>
      <c r="J11632" s="21"/>
      <c r="K11632" s="21"/>
      <c r="L11632" s="21"/>
      <c r="M11632" s="21"/>
      <c r="N11632" s="21"/>
      <c r="O11632" s="23"/>
    </row>
    <row r="11633" ht="15.75" customHeight="1">
      <c r="B11633" s="192" t="s">
        <v>7852</v>
      </c>
      <c r="C11633" s="351">
        <v>1422.0</v>
      </c>
      <c r="D11633" s="130">
        <v>45972.0</v>
      </c>
      <c r="E11633" s="73" t="s">
        <v>13515</v>
      </c>
      <c r="F11633" s="386" t="s">
        <v>13516</v>
      </c>
      <c r="G11633" s="73" t="s">
        <v>2923</v>
      </c>
      <c r="H11633" s="169"/>
      <c r="I11633" s="431"/>
      <c r="J11633" s="21"/>
      <c r="K11633" s="21"/>
      <c r="L11633" s="21"/>
      <c r="M11633" s="21"/>
      <c r="N11633" s="21"/>
      <c r="O11633" s="23"/>
    </row>
    <row r="11634" ht="15.75" customHeight="1">
      <c r="B11634" s="192" t="s">
        <v>7852</v>
      </c>
      <c r="C11634" s="351">
        <v>1423.0</v>
      </c>
      <c r="D11634" s="130">
        <v>45972.0</v>
      </c>
      <c r="E11634" s="73" t="s">
        <v>13481</v>
      </c>
      <c r="F11634" s="386" t="s">
        <v>12427</v>
      </c>
      <c r="G11634" s="73" t="s">
        <v>2923</v>
      </c>
      <c r="H11634" s="169"/>
      <c r="I11634" s="431"/>
      <c r="J11634" s="21"/>
      <c r="K11634" s="21"/>
      <c r="L11634" s="21"/>
      <c r="M11634" s="21"/>
      <c r="N11634" s="21"/>
      <c r="O11634" s="23"/>
    </row>
    <row r="11635" ht="15.75" customHeight="1">
      <c r="B11635" s="192" t="s">
        <v>7852</v>
      </c>
      <c r="C11635" s="351">
        <v>1424.0</v>
      </c>
      <c r="D11635" s="130">
        <v>45973.0</v>
      </c>
      <c r="E11635" s="73" t="s">
        <v>12245</v>
      </c>
      <c r="F11635" s="386" t="s">
        <v>12246</v>
      </c>
      <c r="G11635" s="73" t="s">
        <v>12573</v>
      </c>
      <c r="H11635" s="169"/>
      <c r="I11635" s="431"/>
      <c r="J11635" s="21"/>
      <c r="K11635" s="21"/>
      <c r="L11635" s="21"/>
      <c r="M11635" s="21"/>
      <c r="N11635" s="21"/>
      <c r="O11635" s="23"/>
    </row>
    <row r="11636" ht="15.75" customHeight="1">
      <c r="B11636" s="192" t="s">
        <v>7852</v>
      </c>
      <c r="C11636" s="351">
        <v>1425.0</v>
      </c>
      <c r="D11636" s="130">
        <v>45973.0</v>
      </c>
      <c r="E11636" s="73" t="s">
        <v>13411</v>
      </c>
      <c r="F11636" s="386" t="s">
        <v>13412</v>
      </c>
      <c r="G11636" s="73" t="s">
        <v>12573</v>
      </c>
      <c r="H11636" s="169"/>
      <c r="I11636" s="431"/>
      <c r="J11636" s="21"/>
      <c r="K11636" s="21"/>
      <c r="L11636" s="21"/>
      <c r="M11636" s="21"/>
      <c r="N11636" s="21"/>
      <c r="O11636" s="23"/>
    </row>
    <row r="11637" ht="15.75" customHeight="1">
      <c r="B11637" s="192" t="s">
        <v>7852</v>
      </c>
      <c r="C11637" s="351">
        <v>1426.0</v>
      </c>
      <c r="D11637" s="130">
        <v>45973.0</v>
      </c>
      <c r="E11637" s="73" t="s">
        <v>13517</v>
      </c>
      <c r="F11637" s="386" t="s">
        <v>13441</v>
      </c>
      <c r="G11637" s="73" t="s">
        <v>12573</v>
      </c>
      <c r="H11637" s="169"/>
      <c r="I11637" s="431"/>
      <c r="J11637" s="21"/>
      <c r="K11637" s="21"/>
      <c r="L11637" s="21"/>
      <c r="M11637" s="21"/>
      <c r="N11637" s="21"/>
      <c r="O11637" s="23"/>
    </row>
    <row r="11638" ht="15.75" customHeight="1">
      <c r="B11638" s="192" t="s">
        <v>7852</v>
      </c>
      <c r="C11638" s="351">
        <v>1427.0</v>
      </c>
      <c r="D11638" s="130">
        <v>45973.0</v>
      </c>
      <c r="E11638" s="73" t="s">
        <v>8623</v>
      </c>
      <c r="F11638" s="386" t="s">
        <v>8624</v>
      </c>
      <c r="G11638" s="73" t="s">
        <v>12573</v>
      </c>
      <c r="H11638" s="169"/>
      <c r="I11638" s="431"/>
      <c r="J11638" s="21"/>
      <c r="K11638" s="21"/>
      <c r="L11638" s="21"/>
      <c r="M11638" s="21"/>
      <c r="N11638" s="21"/>
      <c r="O11638" s="23"/>
    </row>
    <row r="11639" ht="15.75" customHeight="1">
      <c r="B11639" s="192" t="s">
        <v>7852</v>
      </c>
      <c r="C11639" s="351">
        <v>1428.0</v>
      </c>
      <c r="D11639" s="130">
        <v>45973.0</v>
      </c>
      <c r="E11639" s="73" t="s">
        <v>4316</v>
      </c>
      <c r="F11639" s="386" t="s">
        <v>13518</v>
      </c>
      <c r="G11639" s="73" t="s">
        <v>12573</v>
      </c>
      <c r="H11639" s="169"/>
      <c r="I11639" s="431"/>
      <c r="J11639" s="21"/>
      <c r="K11639" s="21"/>
      <c r="L11639" s="21"/>
      <c r="M11639" s="21"/>
      <c r="N11639" s="21"/>
      <c r="O11639" s="23"/>
    </row>
    <row r="11640" ht="15.75" customHeight="1">
      <c r="B11640" s="192" t="s">
        <v>7852</v>
      </c>
      <c r="C11640" s="351">
        <v>1429.0</v>
      </c>
      <c r="D11640" s="130">
        <v>45973.0</v>
      </c>
      <c r="E11640" s="73" t="s">
        <v>4848</v>
      </c>
      <c r="F11640" s="386" t="s">
        <v>10377</v>
      </c>
      <c r="G11640" s="73" t="s">
        <v>12573</v>
      </c>
      <c r="H11640" s="169"/>
      <c r="I11640" s="431"/>
      <c r="J11640" s="21"/>
      <c r="K11640" s="21"/>
      <c r="L11640" s="21"/>
      <c r="M11640" s="21"/>
      <c r="N11640" s="21"/>
      <c r="O11640" s="23"/>
    </row>
    <row r="11641" ht="15.75" customHeight="1">
      <c r="B11641" s="73"/>
      <c r="C11641" s="351">
        <v>1430.0</v>
      </c>
      <c r="D11641" s="130">
        <v>45973.0</v>
      </c>
      <c r="E11641" s="247" t="s">
        <v>10878</v>
      </c>
      <c r="F11641" s="247" t="s">
        <v>10879</v>
      </c>
      <c r="G11641" s="73" t="s">
        <v>12992</v>
      </c>
      <c r="H11641" s="169"/>
      <c r="I11641" s="431"/>
      <c r="J11641" s="21"/>
      <c r="K11641" s="21"/>
      <c r="L11641" s="21"/>
      <c r="M11641" s="21"/>
      <c r="N11641" s="21"/>
      <c r="O11641" s="23"/>
    </row>
    <row r="11642" ht="15.75" customHeight="1">
      <c r="B11642" s="73"/>
      <c r="C11642" s="351">
        <v>1431.0</v>
      </c>
      <c r="D11642" s="130">
        <v>45973.0</v>
      </c>
      <c r="E11642" s="73" t="s">
        <v>13519</v>
      </c>
      <c r="F11642" s="386" t="s">
        <v>13520</v>
      </c>
      <c r="G11642" s="504" t="s">
        <v>10756</v>
      </c>
      <c r="H11642" s="169"/>
      <c r="I11642" s="431"/>
      <c r="J11642" s="21"/>
      <c r="K11642" s="21"/>
      <c r="L11642" s="21"/>
      <c r="M11642" s="21"/>
      <c r="N11642" s="21"/>
      <c r="O11642" s="23"/>
    </row>
    <row r="11643" ht="15.75" customHeight="1">
      <c r="B11643" s="73"/>
      <c r="C11643" s="351">
        <v>1432.0</v>
      </c>
      <c r="D11643" s="130">
        <v>45974.0</v>
      </c>
      <c r="E11643" s="73" t="s">
        <v>8520</v>
      </c>
      <c r="F11643" s="386" t="s">
        <v>13521</v>
      </c>
      <c r="G11643" s="73" t="s">
        <v>12992</v>
      </c>
      <c r="H11643" s="169"/>
      <c r="I11643" s="431"/>
      <c r="J11643" s="21"/>
      <c r="K11643" s="21"/>
      <c r="L11643" s="21"/>
      <c r="M11643" s="21"/>
      <c r="N11643" s="21"/>
      <c r="O11643" s="23"/>
    </row>
    <row r="11644" ht="15.75" customHeight="1">
      <c r="B11644" s="73"/>
      <c r="C11644" s="351">
        <v>1433.0</v>
      </c>
      <c r="D11644" s="130">
        <v>45974.0</v>
      </c>
      <c r="E11644" s="73" t="s">
        <v>8385</v>
      </c>
      <c r="F11644" s="386" t="s">
        <v>13522</v>
      </c>
      <c r="G11644" s="73" t="s">
        <v>12992</v>
      </c>
      <c r="H11644" s="169"/>
      <c r="I11644" s="431"/>
      <c r="J11644" s="297"/>
      <c r="K11644" s="297"/>
      <c r="L11644" s="297"/>
      <c r="M11644" s="297"/>
      <c r="N11644" s="297"/>
      <c r="O11644" s="54"/>
    </row>
    <row r="11645" ht="15.75" customHeight="1">
      <c r="B11645" s="73"/>
      <c r="C11645" s="351">
        <v>1434.0</v>
      </c>
      <c r="D11645" s="130">
        <v>45974.0</v>
      </c>
      <c r="E11645" s="73" t="s">
        <v>5966</v>
      </c>
      <c r="F11645" s="386" t="s">
        <v>13523</v>
      </c>
      <c r="G11645" s="73" t="s">
        <v>12992</v>
      </c>
      <c r="H11645" s="169"/>
      <c r="I11645" s="431"/>
      <c r="J11645" s="21"/>
      <c r="K11645" s="21"/>
      <c r="L11645" s="21"/>
      <c r="M11645" s="21"/>
      <c r="N11645" s="21"/>
      <c r="O11645" s="23"/>
    </row>
    <row r="11646" ht="15.75" customHeight="1">
      <c r="B11646" s="73"/>
      <c r="C11646" s="351">
        <v>1435.0</v>
      </c>
      <c r="D11646" s="130">
        <v>45974.0</v>
      </c>
      <c r="E11646" s="73" t="s">
        <v>12808</v>
      </c>
      <c r="F11646" s="386" t="s">
        <v>13524</v>
      </c>
      <c r="G11646" s="73" t="s">
        <v>12992</v>
      </c>
      <c r="H11646" s="169"/>
      <c r="I11646" s="431"/>
      <c r="J11646" s="21"/>
      <c r="K11646" s="21"/>
      <c r="L11646" s="21"/>
      <c r="M11646" s="21"/>
      <c r="N11646" s="21"/>
      <c r="O11646" s="23"/>
    </row>
    <row r="11647" ht="15.75" customHeight="1">
      <c r="B11647" s="73"/>
      <c r="C11647" s="351">
        <v>1436.0</v>
      </c>
      <c r="D11647" s="130">
        <v>45974.0</v>
      </c>
      <c r="E11647" s="73" t="s">
        <v>11096</v>
      </c>
      <c r="F11647" s="386" t="s">
        <v>11097</v>
      </c>
      <c r="G11647" s="73" t="s">
        <v>12992</v>
      </c>
      <c r="H11647" s="169"/>
      <c r="I11647" s="431"/>
      <c r="J11647" s="21"/>
      <c r="K11647" s="21"/>
      <c r="L11647" s="21"/>
      <c r="M11647" s="21"/>
      <c r="N11647" s="21"/>
      <c r="O11647" s="23"/>
    </row>
    <row r="11648" ht="15.75" customHeight="1">
      <c r="B11648" s="73"/>
      <c r="C11648" s="351">
        <v>1437.0</v>
      </c>
      <c r="D11648" s="130">
        <v>45974.0</v>
      </c>
      <c r="E11648" s="73" t="s">
        <v>8002</v>
      </c>
      <c r="F11648" s="386" t="s">
        <v>13525</v>
      </c>
      <c r="G11648" s="73" t="s">
        <v>12992</v>
      </c>
      <c r="H11648" s="169"/>
      <c r="I11648" s="431"/>
      <c r="J11648" s="21"/>
      <c r="K11648" s="21"/>
      <c r="L11648" s="21"/>
      <c r="M11648" s="21"/>
      <c r="N11648" s="21"/>
      <c r="O11648" s="23"/>
    </row>
    <row r="11649" ht="15.75" customHeight="1">
      <c r="B11649" s="73"/>
      <c r="C11649" s="351">
        <v>1438.0</v>
      </c>
      <c r="D11649" s="130">
        <v>45974.0</v>
      </c>
      <c r="E11649" s="73" t="s">
        <v>12320</v>
      </c>
      <c r="F11649" s="386" t="s">
        <v>13465</v>
      </c>
      <c r="G11649" s="73" t="s">
        <v>12992</v>
      </c>
      <c r="H11649" s="169"/>
      <c r="I11649" s="431"/>
      <c r="J11649" s="21"/>
      <c r="K11649" s="21"/>
      <c r="L11649" s="21"/>
      <c r="M11649" s="21"/>
      <c r="N11649" s="21"/>
      <c r="O11649" s="23"/>
    </row>
    <row r="11650" ht="15.75" customHeight="1">
      <c r="B11650" s="73"/>
      <c r="C11650" s="351">
        <v>1439.0</v>
      </c>
      <c r="D11650" s="130">
        <v>45974.0</v>
      </c>
      <c r="E11650" s="73" t="s">
        <v>11099</v>
      </c>
      <c r="F11650" s="386" t="s">
        <v>11100</v>
      </c>
      <c r="G11650" s="73" t="s">
        <v>12992</v>
      </c>
      <c r="H11650" s="169"/>
      <c r="I11650" s="431"/>
      <c r="J11650" s="21"/>
      <c r="K11650" s="21"/>
      <c r="L11650" s="21"/>
      <c r="M11650" s="21"/>
      <c r="N11650" s="21"/>
      <c r="O11650" s="23"/>
    </row>
    <row r="11651" ht="15.75" customHeight="1">
      <c r="B11651" s="73"/>
      <c r="C11651" s="351">
        <v>1440.0</v>
      </c>
      <c r="D11651" s="130">
        <v>45974.0</v>
      </c>
      <c r="E11651" s="73" t="s">
        <v>11124</v>
      </c>
      <c r="F11651" s="386" t="s">
        <v>13490</v>
      </c>
      <c r="G11651" s="73" t="s">
        <v>12992</v>
      </c>
      <c r="H11651" s="169"/>
      <c r="I11651" s="431"/>
      <c r="J11651" s="21"/>
      <c r="K11651" s="21"/>
      <c r="L11651" s="21"/>
      <c r="M11651" s="21"/>
      <c r="N11651" s="21"/>
      <c r="O11651" s="23"/>
    </row>
    <row r="11652" ht="15.75" customHeight="1">
      <c r="B11652" s="73"/>
      <c r="C11652" s="351">
        <v>1441.0</v>
      </c>
      <c r="D11652" s="130">
        <v>45974.0</v>
      </c>
      <c r="E11652" s="73" t="s">
        <v>2449</v>
      </c>
      <c r="F11652" s="386" t="s">
        <v>13425</v>
      </c>
      <c r="G11652" s="73" t="s">
        <v>12573</v>
      </c>
      <c r="H11652" s="169"/>
      <c r="I11652" s="431"/>
      <c r="J11652" s="21"/>
      <c r="K11652" s="21"/>
      <c r="L11652" s="21"/>
      <c r="M11652" s="21"/>
      <c r="N11652" s="21"/>
      <c r="O11652" s="23"/>
    </row>
    <row r="11653" ht="15.75" customHeight="1">
      <c r="B11653" s="73"/>
      <c r="C11653" s="351">
        <v>1442.0</v>
      </c>
      <c r="D11653" s="130">
        <v>45974.0</v>
      </c>
      <c r="E11653" s="73" t="s">
        <v>3711</v>
      </c>
      <c r="F11653" s="386" t="s">
        <v>13381</v>
      </c>
      <c r="G11653" s="73" t="s">
        <v>12573</v>
      </c>
      <c r="H11653" s="169"/>
      <c r="I11653" s="431"/>
      <c r="J11653" s="21"/>
      <c r="K11653" s="21"/>
      <c r="L11653" s="21"/>
      <c r="M11653" s="21"/>
      <c r="N11653" s="21"/>
      <c r="O11653" s="23"/>
    </row>
    <row r="11654" ht="15.75" customHeight="1">
      <c r="B11654" s="73"/>
      <c r="C11654" s="351">
        <v>1443.0</v>
      </c>
      <c r="D11654" s="130">
        <v>45974.0</v>
      </c>
      <c r="E11654" s="73" t="s">
        <v>13526</v>
      </c>
      <c r="F11654" s="386" t="s">
        <v>11633</v>
      </c>
      <c r="G11654" s="73" t="s">
        <v>12573</v>
      </c>
      <c r="H11654" s="169"/>
      <c r="I11654" s="431"/>
      <c r="J11654" s="21"/>
      <c r="K11654" s="21"/>
      <c r="L11654" s="21"/>
      <c r="M11654" s="21"/>
      <c r="N11654" s="21"/>
      <c r="O11654" s="23"/>
    </row>
    <row r="11655" ht="15.75" customHeight="1">
      <c r="B11655" s="73"/>
      <c r="C11655" s="351">
        <v>1444.0</v>
      </c>
      <c r="D11655" s="130">
        <v>45974.0</v>
      </c>
      <c r="E11655" s="73" t="s">
        <v>12909</v>
      </c>
      <c r="F11655" s="386" t="s">
        <v>12910</v>
      </c>
      <c r="G11655" s="73" t="s">
        <v>12573</v>
      </c>
      <c r="H11655" s="169"/>
      <c r="I11655" s="431"/>
      <c r="J11655" s="21"/>
      <c r="K11655" s="21"/>
      <c r="L11655" s="21"/>
      <c r="M11655" s="21"/>
      <c r="N11655" s="21"/>
      <c r="O11655" s="23"/>
    </row>
    <row r="11656" ht="15.75" customHeight="1">
      <c r="B11656" s="73"/>
      <c r="C11656" s="351">
        <v>1445.0</v>
      </c>
      <c r="D11656" s="130">
        <v>45974.0</v>
      </c>
      <c r="E11656" s="73" t="s">
        <v>10984</v>
      </c>
      <c r="F11656" s="386" t="s">
        <v>13527</v>
      </c>
      <c r="G11656" s="73" t="s">
        <v>12573</v>
      </c>
      <c r="H11656" s="169"/>
      <c r="I11656" s="431"/>
      <c r="J11656" s="21"/>
      <c r="K11656" s="21"/>
      <c r="L11656" s="21"/>
      <c r="M11656" s="21"/>
      <c r="N11656" s="21"/>
      <c r="O11656" s="23"/>
    </row>
    <row r="11657" ht="15.75" customHeight="1">
      <c r="B11657" s="73"/>
      <c r="C11657" s="351">
        <v>1446.0</v>
      </c>
      <c r="D11657" s="130">
        <v>45974.0</v>
      </c>
      <c r="E11657" s="73" t="s">
        <v>13528</v>
      </c>
      <c r="F11657" s="386" t="s">
        <v>13529</v>
      </c>
      <c r="G11657" s="73" t="s">
        <v>12573</v>
      </c>
      <c r="H11657" s="169"/>
      <c r="I11657" s="431"/>
      <c r="J11657" s="21"/>
      <c r="K11657" s="21"/>
      <c r="L11657" s="21"/>
      <c r="M11657" s="21"/>
      <c r="N11657" s="21"/>
      <c r="O11657" s="23"/>
    </row>
    <row r="11658" ht="15.75" customHeight="1">
      <c r="B11658" s="73"/>
      <c r="C11658" s="351">
        <v>1447.0</v>
      </c>
      <c r="D11658" s="130">
        <v>45974.0</v>
      </c>
      <c r="E11658" s="73" t="s">
        <v>10711</v>
      </c>
      <c r="F11658" s="386" t="s">
        <v>10923</v>
      </c>
      <c r="G11658" s="73" t="s">
        <v>12573</v>
      </c>
      <c r="H11658" s="169"/>
      <c r="I11658" s="431"/>
      <c r="J11658" s="21"/>
      <c r="K11658" s="21"/>
      <c r="L11658" s="21"/>
      <c r="M11658" s="21"/>
      <c r="N11658" s="21"/>
      <c r="O11658" s="23"/>
    </row>
    <row r="11659" ht="15.75" customHeight="1">
      <c r="B11659" s="73"/>
      <c r="C11659" s="351">
        <v>1448.0</v>
      </c>
      <c r="D11659" s="130">
        <v>45974.0</v>
      </c>
      <c r="E11659" s="73" t="s">
        <v>13285</v>
      </c>
      <c r="F11659" s="386" t="s">
        <v>13530</v>
      </c>
      <c r="G11659" s="73" t="s">
        <v>12573</v>
      </c>
      <c r="H11659" s="169"/>
      <c r="I11659" s="431"/>
      <c r="J11659" s="21"/>
      <c r="K11659" s="21"/>
      <c r="L11659" s="21"/>
      <c r="M11659" s="21"/>
      <c r="N11659" s="21"/>
      <c r="O11659" s="23"/>
    </row>
    <row r="11660" ht="15.75" customHeight="1">
      <c r="B11660" s="192" t="s">
        <v>7852</v>
      </c>
      <c r="C11660" s="351">
        <v>1449.0</v>
      </c>
      <c r="D11660" s="130">
        <v>45974.0</v>
      </c>
      <c r="E11660" s="208" t="s">
        <v>11570</v>
      </c>
      <c r="F11660" s="386" t="s">
        <v>11571</v>
      </c>
      <c r="G11660" s="73" t="s">
        <v>8629</v>
      </c>
      <c r="H11660" s="169"/>
      <c r="I11660" s="431"/>
      <c r="J11660" s="21"/>
      <c r="K11660" s="21"/>
      <c r="L11660" s="21"/>
      <c r="M11660" s="21"/>
      <c r="N11660" s="21"/>
      <c r="O11660" s="23"/>
    </row>
    <row r="11661" ht="15.75" customHeight="1">
      <c r="B11661" s="192" t="s">
        <v>7852</v>
      </c>
      <c r="C11661" s="351">
        <v>1450.0</v>
      </c>
      <c r="D11661" s="130">
        <v>45974.0</v>
      </c>
      <c r="E11661" s="73" t="s">
        <v>4549</v>
      </c>
      <c r="F11661" s="386" t="s">
        <v>13531</v>
      </c>
      <c r="G11661" s="73" t="s">
        <v>8629</v>
      </c>
      <c r="H11661" s="169"/>
      <c r="I11661" s="431"/>
      <c r="J11661" s="21"/>
      <c r="K11661" s="21"/>
      <c r="L11661" s="21"/>
      <c r="M11661" s="21"/>
      <c r="N11661" s="21"/>
      <c r="O11661" s="23"/>
    </row>
    <row r="11662" ht="15.75" customHeight="1">
      <c r="B11662" s="192" t="s">
        <v>7852</v>
      </c>
      <c r="C11662" s="351">
        <v>1451.0</v>
      </c>
      <c r="D11662" s="130">
        <v>45974.0</v>
      </c>
      <c r="E11662" s="73" t="s">
        <v>4765</v>
      </c>
      <c r="F11662" s="386" t="s">
        <v>13532</v>
      </c>
      <c r="G11662" s="73" t="s">
        <v>8629</v>
      </c>
      <c r="H11662" s="169"/>
      <c r="I11662" s="431"/>
      <c r="J11662" s="21"/>
      <c r="K11662" s="21"/>
      <c r="L11662" s="21"/>
      <c r="M11662" s="21"/>
      <c r="N11662" s="21"/>
      <c r="O11662" s="23"/>
    </row>
    <row r="11663" ht="15.75" customHeight="1">
      <c r="B11663" s="192" t="s">
        <v>7852</v>
      </c>
      <c r="C11663" s="351">
        <v>1452.0</v>
      </c>
      <c r="D11663" s="130">
        <v>45974.0</v>
      </c>
      <c r="E11663" s="208" t="s">
        <v>2317</v>
      </c>
      <c r="F11663" s="386" t="s">
        <v>10018</v>
      </c>
      <c r="G11663" s="73" t="s">
        <v>8629</v>
      </c>
      <c r="H11663" s="169"/>
      <c r="I11663" s="431"/>
      <c r="J11663" s="21"/>
      <c r="K11663" s="21"/>
      <c r="L11663" s="21"/>
      <c r="M11663" s="21"/>
      <c r="N11663" s="21"/>
      <c r="O11663" s="23"/>
    </row>
    <row r="11664" ht="15.75" customHeight="1">
      <c r="B11664" s="192" t="s">
        <v>7852</v>
      </c>
      <c r="C11664" s="351">
        <v>1453.0</v>
      </c>
      <c r="D11664" s="130">
        <v>45974.0</v>
      </c>
      <c r="E11664" s="73" t="s">
        <v>10414</v>
      </c>
      <c r="F11664" s="386" t="s">
        <v>10415</v>
      </c>
      <c r="G11664" s="73" t="s">
        <v>2923</v>
      </c>
      <c r="H11664" s="169" t="s">
        <v>12562</v>
      </c>
      <c r="I11664" s="431"/>
      <c r="J11664" s="21"/>
      <c r="K11664" s="21"/>
      <c r="L11664" s="21"/>
      <c r="M11664" s="21"/>
      <c r="N11664" s="21"/>
      <c r="O11664" s="23"/>
    </row>
    <row r="11665" ht="15.75" customHeight="1">
      <c r="B11665" s="73"/>
      <c r="C11665" s="351">
        <v>1454.0</v>
      </c>
      <c r="D11665" s="130">
        <v>45974.0</v>
      </c>
      <c r="E11665" s="146" t="s">
        <v>7366</v>
      </c>
      <c r="F11665" s="386" t="s">
        <v>8417</v>
      </c>
      <c r="G11665" s="73" t="s">
        <v>2923</v>
      </c>
      <c r="H11665" s="169" t="s">
        <v>12562</v>
      </c>
      <c r="I11665" s="431" t="s">
        <v>13533</v>
      </c>
      <c r="J11665" s="21"/>
      <c r="K11665" s="21"/>
      <c r="L11665" s="21"/>
      <c r="M11665" s="21"/>
      <c r="N11665" s="21"/>
      <c r="O11665" s="23"/>
    </row>
    <row r="11666" ht="15.75" customHeight="1">
      <c r="B11666" s="192" t="s">
        <v>7852</v>
      </c>
      <c r="C11666" s="361">
        <v>1455.0</v>
      </c>
      <c r="D11666" s="130">
        <v>45974.0</v>
      </c>
      <c r="E11666" s="350" t="s">
        <v>10497</v>
      </c>
      <c r="F11666" s="386" t="s">
        <v>13534</v>
      </c>
      <c r="G11666" s="73" t="s">
        <v>2923</v>
      </c>
      <c r="H11666" s="169" t="s">
        <v>12562</v>
      </c>
      <c r="I11666" s="431"/>
      <c r="J11666" s="21"/>
      <c r="K11666" s="21"/>
      <c r="L11666" s="21"/>
      <c r="M11666" s="21"/>
      <c r="N11666" s="21"/>
      <c r="O11666" s="23"/>
    </row>
    <row r="11667" ht="15.75" customHeight="1">
      <c r="B11667" s="192" t="s">
        <v>7852</v>
      </c>
      <c r="C11667" s="361">
        <v>1456.0</v>
      </c>
      <c r="D11667" s="130">
        <v>45975.0</v>
      </c>
      <c r="E11667" s="73" t="s">
        <v>12896</v>
      </c>
      <c r="F11667" s="247" t="s">
        <v>12897</v>
      </c>
      <c r="G11667" s="247" t="s">
        <v>12573</v>
      </c>
      <c r="H11667" s="169" t="s">
        <v>8172</v>
      </c>
      <c r="I11667" s="431"/>
      <c r="J11667" s="21"/>
      <c r="K11667" s="21"/>
      <c r="L11667" s="21"/>
      <c r="M11667" s="21"/>
      <c r="N11667" s="21"/>
      <c r="O11667" s="23"/>
    </row>
    <row r="11668" ht="15.75" customHeight="1">
      <c r="B11668" s="192" t="s">
        <v>7852</v>
      </c>
      <c r="C11668" s="361">
        <v>1457.0</v>
      </c>
      <c r="D11668" s="130">
        <v>45975.0</v>
      </c>
      <c r="E11668" s="350" t="s">
        <v>12986</v>
      </c>
      <c r="F11668" s="247" t="s">
        <v>12987</v>
      </c>
      <c r="G11668" s="247" t="s">
        <v>12573</v>
      </c>
      <c r="H11668" s="169"/>
      <c r="I11668" s="431"/>
      <c r="J11668" s="21"/>
      <c r="K11668" s="21"/>
      <c r="L11668" s="21"/>
      <c r="M11668" s="21"/>
      <c r="N11668" s="21"/>
      <c r="O11668" s="23"/>
    </row>
    <row r="11669" ht="15.75" customHeight="1">
      <c r="B11669" s="73"/>
      <c r="C11669" s="361">
        <v>1458.0</v>
      </c>
      <c r="D11669" s="130">
        <v>45979.0</v>
      </c>
      <c r="E11669" s="73"/>
      <c r="F11669" s="386"/>
      <c r="G11669" s="73"/>
      <c r="H11669" s="169"/>
      <c r="I11669" s="431"/>
      <c r="J11669" s="21"/>
      <c r="K11669" s="21"/>
      <c r="L11669" s="21"/>
      <c r="M11669" s="21"/>
      <c r="N11669" s="21"/>
      <c r="O11669" s="23"/>
    </row>
    <row r="11670" ht="15.75" customHeight="1">
      <c r="B11670" s="192" t="s">
        <v>7852</v>
      </c>
      <c r="C11670" s="361">
        <v>1459.0</v>
      </c>
      <c r="D11670" s="130">
        <v>45979.0</v>
      </c>
      <c r="E11670" s="73" t="s">
        <v>8724</v>
      </c>
      <c r="F11670" s="386" t="s">
        <v>8967</v>
      </c>
      <c r="G11670" s="73" t="s">
        <v>2923</v>
      </c>
      <c r="H11670" s="505" t="s">
        <v>13535</v>
      </c>
      <c r="I11670" s="431"/>
      <c r="J11670" s="21"/>
      <c r="K11670" s="21"/>
      <c r="L11670" s="21"/>
      <c r="M11670" s="21"/>
      <c r="N11670" s="21"/>
      <c r="O11670" s="23"/>
    </row>
    <row r="11671" ht="15.75" customHeight="1">
      <c r="B11671" s="192" t="s">
        <v>7852</v>
      </c>
      <c r="C11671" s="361">
        <v>1460.0</v>
      </c>
      <c r="D11671" s="130">
        <v>45979.0</v>
      </c>
      <c r="E11671" s="73" t="s">
        <v>9232</v>
      </c>
      <c r="F11671" s="386" t="s">
        <v>9447</v>
      </c>
      <c r="G11671" s="73" t="s">
        <v>13086</v>
      </c>
      <c r="H11671" s="253">
        <v>45987.0</v>
      </c>
      <c r="I11671" s="431"/>
      <c r="J11671" s="21"/>
      <c r="K11671" s="21"/>
      <c r="L11671" s="21"/>
      <c r="M11671" s="21"/>
      <c r="N11671" s="21"/>
      <c r="O11671" s="23"/>
    </row>
    <row r="11672" ht="15.75" customHeight="1">
      <c r="B11672" s="192" t="s">
        <v>7852</v>
      </c>
      <c r="C11672" s="361">
        <v>1461.0</v>
      </c>
      <c r="D11672" s="130">
        <v>45979.0</v>
      </c>
      <c r="E11672" s="73" t="s">
        <v>8351</v>
      </c>
      <c r="F11672" s="386" t="s">
        <v>12272</v>
      </c>
      <c r="G11672" s="73" t="s">
        <v>13086</v>
      </c>
      <c r="H11672" s="253">
        <v>45987.0</v>
      </c>
      <c r="I11672" s="431"/>
      <c r="J11672" s="21"/>
      <c r="K11672" s="21"/>
      <c r="L11672" s="21"/>
      <c r="M11672" s="21"/>
      <c r="N11672" s="21"/>
      <c r="O11672" s="23"/>
    </row>
    <row r="11673" ht="15.75" customHeight="1">
      <c r="B11673" s="192" t="s">
        <v>7852</v>
      </c>
      <c r="C11673" s="361">
        <v>1462.0</v>
      </c>
      <c r="D11673" s="130">
        <v>45979.0</v>
      </c>
      <c r="E11673" s="219" t="s">
        <v>2372</v>
      </c>
      <c r="F11673" s="386" t="s">
        <v>8662</v>
      </c>
      <c r="G11673" s="73" t="s">
        <v>13086</v>
      </c>
      <c r="H11673" s="348" t="s">
        <v>12519</v>
      </c>
      <c r="I11673" s="431"/>
      <c r="J11673" s="21"/>
      <c r="K11673" s="21"/>
      <c r="L11673" s="21"/>
      <c r="M11673" s="21"/>
      <c r="N11673" s="21"/>
      <c r="O11673" s="23"/>
    </row>
    <row r="11674" ht="15.75" customHeight="1">
      <c r="B11674" s="192" t="s">
        <v>7852</v>
      </c>
      <c r="C11674" s="361">
        <v>1463.0</v>
      </c>
      <c r="D11674" s="130">
        <v>45979.0</v>
      </c>
      <c r="E11674" s="73" t="s">
        <v>11138</v>
      </c>
      <c r="F11674" s="386" t="s">
        <v>11413</v>
      </c>
      <c r="G11674" s="73" t="s">
        <v>13086</v>
      </c>
      <c r="H11674" s="253">
        <v>45988.0</v>
      </c>
      <c r="I11674" s="431"/>
      <c r="J11674" s="297"/>
      <c r="K11674" s="297"/>
      <c r="L11674" s="297"/>
      <c r="M11674" s="297"/>
      <c r="N11674" s="297"/>
      <c r="O11674" s="54"/>
    </row>
    <row r="11675" ht="15.75" customHeight="1">
      <c r="B11675" s="192" t="s">
        <v>7852</v>
      </c>
      <c r="C11675" s="361">
        <v>1464.0</v>
      </c>
      <c r="D11675" s="130">
        <v>45979.0</v>
      </c>
      <c r="E11675" s="73" t="s">
        <v>6940</v>
      </c>
      <c r="F11675" s="386" t="s">
        <v>13536</v>
      </c>
      <c r="G11675" s="73" t="s">
        <v>13086</v>
      </c>
      <c r="H11675" s="253">
        <v>45989.0</v>
      </c>
      <c r="I11675" s="431"/>
      <c r="J11675" s="21"/>
      <c r="K11675" s="21"/>
      <c r="L11675" s="21"/>
      <c r="M11675" s="21"/>
      <c r="N11675" s="21"/>
      <c r="O11675" s="21"/>
    </row>
    <row r="11676" ht="15.75" customHeight="1">
      <c r="B11676" s="73"/>
      <c r="C11676" s="361">
        <v>1465.0</v>
      </c>
      <c r="D11676" s="130">
        <v>45979.0</v>
      </c>
      <c r="E11676" s="146" t="s">
        <v>13481</v>
      </c>
      <c r="F11676" s="386" t="s">
        <v>12427</v>
      </c>
      <c r="G11676" s="73" t="s">
        <v>2923</v>
      </c>
      <c r="H11676" s="268" t="s">
        <v>13537</v>
      </c>
      <c r="I11676" s="431"/>
      <c r="J11676" s="21"/>
      <c r="K11676" s="21"/>
      <c r="L11676" s="21"/>
      <c r="M11676" s="21"/>
      <c r="N11676" s="21"/>
      <c r="O11676" s="23"/>
    </row>
    <row r="11677" ht="15.75" customHeight="1">
      <c r="B11677" s="192" t="s">
        <v>7852</v>
      </c>
      <c r="C11677" s="361">
        <v>1466.0</v>
      </c>
      <c r="D11677" s="130">
        <v>45979.0</v>
      </c>
      <c r="E11677" s="73" t="s">
        <v>13538</v>
      </c>
      <c r="F11677" s="386" t="s">
        <v>13539</v>
      </c>
      <c r="G11677" s="73" t="s">
        <v>2923</v>
      </c>
      <c r="H11677" s="169"/>
      <c r="I11677" s="431"/>
      <c r="J11677" s="21"/>
      <c r="K11677" s="21"/>
      <c r="L11677" s="21"/>
      <c r="M11677" s="21"/>
      <c r="N11677" s="21"/>
      <c r="O11677" s="23"/>
    </row>
    <row r="11678" ht="15.75" customHeight="1">
      <c r="B11678" s="192" t="s">
        <v>7852</v>
      </c>
      <c r="C11678" s="361">
        <v>1467.0</v>
      </c>
      <c r="D11678" s="130">
        <v>45979.0</v>
      </c>
      <c r="E11678" s="73" t="s">
        <v>13540</v>
      </c>
      <c r="F11678" s="386" t="s">
        <v>13541</v>
      </c>
      <c r="G11678" s="73" t="s">
        <v>18</v>
      </c>
      <c r="H11678" s="169" t="s">
        <v>6871</v>
      </c>
      <c r="I11678" s="431"/>
      <c r="J11678" s="21"/>
      <c r="K11678" s="21"/>
      <c r="L11678" s="21"/>
      <c r="M11678" s="21"/>
      <c r="N11678" s="21"/>
      <c r="O11678" s="23"/>
    </row>
    <row r="11679" ht="15.75" customHeight="1">
      <c r="B11679" s="192" t="s">
        <v>7852</v>
      </c>
      <c r="C11679" s="361">
        <v>1468.0</v>
      </c>
      <c r="D11679" s="130">
        <v>45979.0</v>
      </c>
      <c r="E11679" s="73" t="s">
        <v>9646</v>
      </c>
      <c r="F11679" s="386" t="s">
        <v>9974</v>
      </c>
      <c r="G11679" s="73" t="s">
        <v>18</v>
      </c>
      <c r="H11679" s="169" t="s">
        <v>11665</v>
      </c>
      <c r="I11679" s="431"/>
      <c r="J11679" s="21"/>
      <c r="K11679" s="21"/>
      <c r="L11679" s="21"/>
      <c r="M11679" s="21"/>
      <c r="N11679" s="21"/>
      <c r="O11679" s="23"/>
    </row>
    <row r="11680" ht="15.75" customHeight="1">
      <c r="B11680" s="192" t="s">
        <v>7852</v>
      </c>
      <c r="C11680" s="361">
        <v>1469.0</v>
      </c>
      <c r="D11680" s="130">
        <v>45979.0</v>
      </c>
      <c r="E11680" s="73" t="s">
        <v>13542</v>
      </c>
      <c r="F11680" s="386" t="s">
        <v>13543</v>
      </c>
      <c r="G11680" s="73" t="s">
        <v>18</v>
      </c>
      <c r="H11680" s="169" t="s">
        <v>13544</v>
      </c>
      <c r="I11680" s="431"/>
      <c r="J11680" s="21"/>
      <c r="K11680" s="21"/>
      <c r="L11680" s="21"/>
      <c r="M11680" s="21"/>
      <c r="N11680" s="21"/>
      <c r="O11680" s="23"/>
    </row>
    <row r="11681" ht="15.75" customHeight="1">
      <c r="B11681" s="192" t="s">
        <v>7852</v>
      </c>
      <c r="C11681" s="361">
        <v>1470.0</v>
      </c>
      <c r="D11681" s="130">
        <v>45979.0</v>
      </c>
      <c r="E11681" s="73" t="s">
        <v>13545</v>
      </c>
      <c r="F11681" s="386" t="s">
        <v>13546</v>
      </c>
      <c r="G11681" s="73" t="s">
        <v>18</v>
      </c>
      <c r="H11681" s="169" t="s">
        <v>7002</v>
      </c>
      <c r="I11681" s="431"/>
      <c r="J11681" s="21"/>
      <c r="K11681" s="21"/>
      <c r="L11681" s="21"/>
      <c r="M11681" s="21"/>
      <c r="N11681" s="21"/>
      <c r="O11681" s="23"/>
    </row>
    <row r="11682" ht="15.75" customHeight="1">
      <c r="B11682" s="192" t="s">
        <v>7852</v>
      </c>
      <c r="C11682" s="361">
        <v>1471.0</v>
      </c>
      <c r="D11682" s="130">
        <v>45979.0</v>
      </c>
      <c r="E11682" s="73" t="s">
        <v>7340</v>
      </c>
      <c r="F11682" s="386" t="s">
        <v>13547</v>
      </c>
      <c r="G11682" s="73" t="s">
        <v>18</v>
      </c>
      <c r="H11682" s="169" t="s">
        <v>6871</v>
      </c>
      <c r="I11682" s="431"/>
      <c r="J11682" s="21"/>
      <c r="K11682" s="21"/>
      <c r="L11682" s="21"/>
      <c r="M11682" s="21"/>
      <c r="N11682" s="21"/>
      <c r="O11682" s="23"/>
    </row>
    <row r="11683" ht="15.75" customHeight="1">
      <c r="B11683" s="192" t="s">
        <v>7852</v>
      </c>
      <c r="C11683" s="361">
        <v>1472.0</v>
      </c>
      <c r="D11683" s="130">
        <v>45979.0</v>
      </c>
      <c r="E11683" s="73" t="s">
        <v>13548</v>
      </c>
      <c r="F11683" s="386" t="s">
        <v>13549</v>
      </c>
      <c r="G11683" s="73" t="s">
        <v>18</v>
      </c>
      <c r="H11683" s="169" t="s">
        <v>378</v>
      </c>
      <c r="I11683" s="431"/>
      <c r="J11683" s="21"/>
      <c r="K11683" s="21"/>
      <c r="L11683" s="21"/>
      <c r="M11683" s="21"/>
      <c r="N11683" s="21"/>
      <c r="O11683" s="23"/>
    </row>
    <row r="11684" ht="15.75" customHeight="1">
      <c r="B11684" s="192" t="s">
        <v>7852</v>
      </c>
      <c r="C11684" s="361">
        <v>1473.0</v>
      </c>
      <c r="D11684" s="130">
        <v>45980.0</v>
      </c>
      <c r="E11684" s="219" t="s">
        <v>8369</v>
      </c>
      <c r="F11684" s="386" t="s">
        <v>9423</v>
      </c>
      <c r="G11684" s="73" t="s">
        <v>13086</v>
      </c>
      <c r="H11684" s="348" t="s">
        <v>12519</v>
      </c>
      <c r="I11684" s="431"/>
      <c r="J11684" s="21"/>
      <c r="K11684" s="21"/>
      <c r="L11684" s="21"/>
      <c r="M11684" s="21"/>
      <c r="N11684" s="21"/>
      <c r="O11684" s="23"/>
    </row>
    <row r="11685" ht="15.75" customHeight="1">
      <c r="B11685" s="192" t="s">
        <v>7852</v>
      </c>
      <c r="C11685" s="361">
        <v>1474.0</v>
      </c>
      <c r="D11685" s="130">
        <v>45980.0</v>
      </c>
      <c r="E11685" s="73" t="s">
        <v>11489</v>
      </c>
      <c r="F11685" s="386" t="s">
        <v>12271</v>
      </c>
      <c r="G11685" s="73" t="s">
        <v>13086</v>
      </c>
      <c r="H11685" s="253">
        <v>45995.0</v>
      </c>
      <c r="I11685" s="431"/>
      <c r="J11685" s="21"/>
      <c r="K11685" s="21"/>
      <c r="L11685" s="21"/>
      <c r="M11685" s="21"/>
      <c r="N11685" s="21"/>
      <c r="O11685" s="23"/>
    </row>
    <row r="11686" ht="15.75" customHeight="1">
      <c r="B11686" s="192" t="s">
        <v>7852</v>
      </c>
      <c r="C11686" s="361">
        <v>1475.0</v>
      </c>
      <c r="D11686" s="130">
        <v>45980.0</v>
      </c>
      <c r="E11686" s="73" t="s">
        <v>9300</v>
      </c>
      <c r="F11686" s="386" t="s">
        <v>9112</v>
      </c>
      <c r="G11686" s="73" t="s">
        <v>13086</v>
      </c>
      <c r="H11686" s="253">
        <v>45995.0</v>
      </c>
      <c r="I11686" s="431"/>
      <c r="J11686" s="21"/>
      <c r="K11686" s="21"/>
      <c r="L11686" s="21"/>
      <c r="M11686" s="21"/>
      <c r="N11686" s="21"/>
      <c r="O11686" s="23"/>
    </row>
    <row r="11687" ht="15.75" customHeight="1">
      <c r="B11687" s="73"/>
      <c r="C11687" s="361">
        <v>1476.0</v>
      </c>
      <c r="D11687" s="130">
        <v>45981.0</v>
      </c>
      <c r="E11687" s="146" t="s">
        <v>13550</v>
      </c>
      <c r="F11687" s="386" t="s">
        <v>12427</v>
      </c>
      <c r="G11687" s="73" t="s">
        <v>2923</v>
      </c>
      <c r="H11687" s="169" t="s">
        <v>12519</v>
      </c>
      <c r="I11687" s="431"/>
      <c r="J11687" s="21"/>
      <c r="K11687" s="21"/>
      <c r="L11687" s="21"/>
      <c r="M11687" s="21"/>
      <c r="N11687" s="21"/>
      <c r="O11687" s="23"/>
    </row>
    <row r="11688" ht="15.75" customHeight="1">
      <c r="B11688" s="73"/>
      <c r="C11688" s="361">
        <v>1477.0</v>
      </c>
      <c r="D11688" s="130">
        <v>45981.0</v>
      </c>
      <c r="E11688" s="73" t="s">
        <v>13551</v>
      </c>
      <c r="F11688" s="386"/>
      <c r="G11688" s="73" t="s">
        <v>13552</v>
      </c>
      <c r="H11688" s="169"/>
      <c r="I11688" s="431"/>
      <c r="J11688" s="21"/>
      <c r="K11688" s="21"/>
      <c r="L11688" s="21"/>
      <c r="M11688" s="21"/>
      <c r="N11688" s="21"/>
      <c r="O11688" s="23"/>
    </row>
    <row r="11689" ht="15.75" customHeight="1">
      <c r="B11689" s="192" t="s">
        <v>7852</v>
      </c>
      <c r="C11689" s="361">
        <v>1478.0</v>
      </c>
      <c r="D11689" s="130">
        <v>45981.0</v>
      </c>
      <c r="E11689" s="73" t="s">
        <v>8085</v>
      </c>
      <c r="F11689" s="386" t="s">
        <v>13345</v>
      </c>
      <c r="G11689" s="73" t="s">
        <v>12992</v>
      </c>
      <c r="H11689" s="169"/>
      <c r="I11689" s="431"/>
      <c r="J11689" s="21"/>
      <c r="K11689" s="21"/>
      <c r="L11689" s="21"/>
      <c r="M11689" s="21"/>
      <c r="N11689" s="21"/>
      <c r="O11689" s="23"/>
    </row>
    <row r="11690" ht="15.75" customHeight="1">
      <c r="B11690" s="192" t="s">
        <v>7852</v>
      </c>
      <c r="C11690" s="361">
        <v>1479.0</v>
      </c>
      <c r="D11690" s="130">
        <v>45981.0</v>
      </c>
      <c r="E11690" s="73" t="s">
        <v>12083</v>
      </c>
      <c r="F11690" s="386" t="s">
        <v>13553</v>
      </c>
      <c r="G11690" s="73" t="s">
        <v>12992</v>
      </c>
      <c r="H11690" s="169"/>
      <c r="I11690" s="431"/>
      <c r="J11690" s="21"/>
      <c r="K11690" s="21"/>
      <c r="L11690" s="21"/>
      <c r="M11690" s="21"/>
      <c r="N11690" s="21"/>
      <c r="O11690" s="23"/>
    </row>
    <row r="11691" ht="15.75" customHeight="1">
      <c r="B11691" s="192" t="s">
        <v>7852</v>
      </c>
      <c r="C11691" s="361">
        <v>1480.0</v>
      </c>
      <c r="D11691" s="130">
        <v>45981.0</v>
      </c>
      <c r="E11691" s="73" t="s">
        <v>10115</v>
      </c>
      <c r="F11691" s="386" t="s">
        <v>10116</v>
      </c>
      <c r="G11691" s="73" t="s">
        <v>12992</v>
      </c>
      <c r="H11691" s="169"/>
      <c r="I11691" s="431"/>
      <c r="J11691" s="21"/>
      <c r="K11691" s="21"/>
      <c r="L11691" s="21"/>
      <c r="M11691" s="21"/>
      <c r="N11691" s="21"/>
      <c r="O11691" s="23"/>
    </row>
    <row r="11692" ht="15.75" customHeight="1">
      <c r="B11692" s="192" t="s">
        <v>7852</v>
      </c>
      <c r="C11692" s="361">
        <v>1481.0</v>
      </c>
      <c r="D11692" s="130">
        <v>45981.0</v>
      </c>
      <c r="E11692" s="73" t="s">
        <v>13554</v>
      </c>
      <c r="F11692" s="386" t="s">
        <v>11571</v>
      </c>
      <c r="G11692" s="73" t="s">
        <v>12992</v>
      </c>
      <c r="H11692" s="169"/>
      <c r="I11692" s="431"/>
      <c r="J11692" s="21"/>
      <c r="K11692" s="21"/>
      <c r="L11692" s="21"/>
      <c r="M11692" s="21"/>
      <c r="N11692" s="21"/>
      <c r="O11692" s="23"/>
    </row>
    <row r="11693" ht="15.75" customHeight="1">
      <c r="B11693" s="192" t="s">
        <v>7852</v>
      </c>
      <c r="C11693" s="361">
        <v>1482.0</v>
      </c>
      <c r="D11693" s="265">
        <v>45974.0</v>
      </c>
      <c r="E11693" s="73" t="s">
        <v>10886</v>
      </c>
      <c r="F11693" s="386" t="s">
        <v>11237</v>
      </c>
      <c r="G11693" s="73" t="s">
        <v>12992</v>
      </c>
      <c r="H11693" s="169"/>
      <c r="I11693" s="431"/>
      <c r="J11693" s="21"/>
      <c r="K11693" s="21"/>
      <c r="L11693" s="21"/>
      <c r="M11693" s="21"/>
      <c r="N11693" s="21"/>
      <c r="O11693" s="23"/>
    </row>
    <row r="11694" ht="15.75" customHeight="1">
      <c r="B11694" s="192" t="s">
        <v>7852</v>
      </c>
      <c r="C11694" s="361">
        <v>1483.0</v>
      </c>
      <c r="D11694" s="130">
        <v>45982.0</v>
      </c>
      <c r="E11694" s="73" t="s">
        <v>12859</v>
      </c>
      <c r="F11694" s="386" t="s">
        <v>12067</v>
      </c>
      <c r="G11694" s="73" t="s">
        <v>12992</v>
      </c>
      <c r="H11694" s="169"/>
      <c r="I11694" s="431"/>
      <c r="J11694" s="21"/>
      <c r="K11694" s="21"/>
      <c r="L11694" s="21"/>
      <c r="M11694" s="21"/>
      <c r="N11694" s="21"/>
      <c r="O11694" s="23"/>
    </row>
    <row r="11695" ht="15.75" customHeight="1">
      <c r="B11695" s="192" t="s">
        <v>7852</v>
      </c>
      <c r="C11695" s="361">
        <v>1484.0</v>
      </c>
      <c r="D11695" s="130">
        <v>45982.0</v>
      </c>
      <c r="E11695" s="73" t="s">
        <v>7216</v>
      </c>
      <c r="F11695" s="386" t="s">
        <v>8514</v>
      </c>
      <c r="G11695" s="73" t="s">
        <v>13555</v>
      </c>
      <c r="H11695" s="169"/>
      <c r="I11695" s="431"/>
      <c r="J11695" s="21"/>
      <c r="K11695" s="21"/>
      <c r="L11695" s="21"/>
      <c r="M11695" s="21"/>
      <c r="N11695" s="21"/>
      <c r="O11695" s="23"/>
    </row>
    <row r="11696" ht="15.75" customHeight="1">
      <c r="B11696" s="192" t="s">
        <v>7852</v>
      </c>
      <c r="C11696" s="361">
        <v>1485.0</v>
      </c>
      <c r="D11696" s="130">
        <v>45982.0</v>
      </c>
      <c r="E11696" s="73" t="s">
        <v>10484</v>
      </c>
      <c r="F11696" s="386" t="s">
        <v>11367</v>
      </c>
      <c r="G11696" s="73" t="s">
        <v>13556</v>
      </c>
      <c r="H11696" s="169"/>
      <c r="I11696" s="431"/>
      <c r="J11696" s="21"/>
      <c r="K11696" s="21"/>
      <c r="L11696" s="21"/>
      <c r="M11696" s="21"/>
      <c r="N11696" s="21"/>
      <c r="O11696" s="23"/>
    </row>
    <row r="11697" ht="15.75" customHeight="1">
      <c r="B11697" s="192" t="s">
        <v>7852</v>
      </c>
      <c r="C11697" s="361">
        <v>1486.0</v>
      </c>
      <c r="D11697" s="130">
        <v>45982.0</v>
      </c>
      <c r="E11697" s="73" t="s">
        <v>2579</v>
      </c>
      <c r="F11697" s="386" t="s">
        <v>10284</v>
      </c>
      <c r="G11697" s="73" t="s">
        <v>13557</v>
      </c>
      <c r="H11697" s="169"/>
      <c r="I11697" s="431"/>
      <c r="J11697" s="21"/>
      <c r="K11697" s="21"/>
      <c r="L11697" s="21"/>
      <c r="M11697" s="21"/>
      <c r="N11697" s="21"/>
      <c r="O11697" s="23"/>
    </row>
    <row r="11698" ht="15.75" customHeight="1">
      <c r="B11698" s="192" t="s">
        <v>7852</v>
      </c>
      <c r="C11698" s="361">
        <v>1487.0</v>
      </c>
      <c r="D11698" s="130">
        <v>45982.0</v>
      </c>
      <c r="E11698" s="73" t="s">
        <v>2107</v>
      </c>
      <c r="F11698" s="386" t="s">
        <v>11624</v>
      </c>
      <c r="G11698" s="73" t="s">
        <v>13557</v>
      </c>
      <c r="H11698" s="169"/>
      <c r="I11698" s="431"/>
      <c r="J11698" s="21"/>
      <c r="K11698" s="21"/>
      <c r="L11698" s="21"/>
      <c r="M11698" s="21"/>
      <c r="N11698" s="21"/>
      <c r="O11698" s="23"/>
    </row>
    <row r="11699" ht="15.75" customHeight="1">
      <c r="B11699" s="192" t="s">
        <v>7852</v>
      </c>
      <c r="C11699" s="361">
        <v>1488.0</v>
      </c>
      <c r="D11699" s="130">
        <v>45982.0</v>
      </c>
      <c r="E11699" s="73" t="s">
        <v>12834</v>
      </c>
      <c r="F11699" s="386" t="s">
        <v>12835</v>
      </c>
      <c r="G11699" s="73" t="s">
        <v>13555</v>
      </c>
      <c r="I11699" s="431"/>
      <c r="J11699" s="21"/>
      <c r="K11699" s="21"/>
      <c r="L11699" s="21"/>
      <c r="M11699" s="21"/>
      <c r="N11699" s="21"/>
      <c r="O11699" s="23"/>
    </row>
    <row r="11700" ht="15.75" customHeight="1">
      <c r="B11700" s="192" t="s">
        <v>7852</v>
      </c>
      <c r="C11700" s="361">
        <v>1489.0</v>
      </c>
      <c r="D11700" s="130">
        <v>45982.0</v>
      </c>
      <c r="E11700" s="73" t="s">
        <v>13049</v>
      </c>
      <c r="F11700" s="386" t="s">
        <v>12752</v>
      </c>
      <c r="G11700" s="73" t="s">
        <v>13555</v>
      </c>
      <c r="H11700" s="169"/>
      <c r="I11700" s="431"/>
      <c r="J11700" s="21"/>
      <c r="K11700" s="21"/>
      <c r="L11700" s="21"/>
      <c r="M11700" s="21"/>
      <c r="N11700" s="21"/>
      <c r="O11700" s="23"/>
    </row>
    <row r="11701" ht="15.75" customHeight="1">
      <c r="B11701" s="192" t="s">
        <v>7852</v>
      </c>
      <c r="C11701" s="361">
        <v>1490.0</v>
      </c>
      <c r="D11701" s="130">
        <v>45985.0</v>
      </c>
      <c r="E11701" s="73" t="s">
        <v>2372</v>
      </c>
      <c r="F11701" s="386" t="s">
        <v>8662</v>
      </c>
      <c r="G11701" s="73" t="s">
        <v>13086</v>
      </c>
      <c r="H11701" s="253">
        <v>45988.0</v>
      </c>
      <c r="I11701" s="431"/>
      <c r="J11701" s="21"/>
      <c r="K11701" s="21"/>
      <c r="L11701" s="21"/>
      <c r="M11701" s="21"/>
      <c r="N11701" s="21"/>
      <c r="O11701" s="23"/>
    </row>
    <row r="11702" ht="15.75" customHeight="1">
      <c r="B11702" s="192" t="s">
        <v>7852</v>
      </c>
      <c r="C11702" s="361">
        <v>1491.0</v>
      </c>
      <c r="D11702" s="130">
        <v>45985.0</v>
      </c>
      <c r="E11702" s="73" t="s">
        <v>13558</v>
      </c>
      <c r="F11702" s="386" t="s">
        <v>12367</v>
      </c>
      <c r="G11702" s="73" t="s">
        <v>18</v>
      </c>
      <c r="H11702" s="169" t="s">
        <v>6871</v>
      </c>
      <c r="I11702" s="431"/>
      <c r="J11702" s="21"/>
      <c r="K11702" s="21"/>
      <c r="L11702" s="21"/>
      <c r="M11702" s="21"/>
      <c r="N11702" s="21"/>
      <c r="O11702" s="23"/>
    </row>
    <row r="11703" ht="15.75" customHeight="1">
      <c r="B11703" s="192" t="s">
        <v>7852</v>
      </c>
      <c r="C11703" s="361">
        <v>1492.0</v>
      </c>
      <c r="D11703" s="130">
        <v>45985.0</v>
      </c>
      <c r="E11703" s="73" t="s">
        <v>13559</v>
      </c>
      <c r="F11703" s="386" t="s">
        <v>13560</v>
      </c>
      <c r="G11703" s="73" t="s">
        <v>18</v>
      </c>
      <c r="H11703" s="169" t="s">
        <v>19</v>
      </c>
      <c r="I11703" s="431"/>
      <c r="J11703" s="21"/>
      <c r="K11703" s="21"/>
      <c r="L11703" s="21"/>
      <c r="M11703" s="21"/>
      <c r="N11703" s="21"/>
      <c r="O11703" s="23"/>
    </row>
    <row r="11704" ht="15.75" customHeight="1">
      <c r="B11704" s="192" t="s">
        <v>7852</v>
      </c>
      <c r="C11704" s="361">
        <v>1493.0</v>
      </c>
      <c r="D11704" s="130">
        <v>45985.0</v>
      </c>
      <c r="E11704" s="73" t="s">
        <v>13561</v>
      </c>
      <c r="F11704" s="386" t="s">
        <v>13562</v>
      </c>
      <c r="G11704" s="73" t="s">
        <v>18</v>
      </c>
      <c r="H11704" s="169" t="s">
        <v>13563</v>
      </c>
      <c r="I11704" s="431"/>
      <c r="J11704" s="21"/>
      <c r="K11704" s="21"/>
      <c r="L11704" s="21"/>
      <c r="M11704" s="21"/>
      <c r="N11704" s="21"/>
      <c r="O11704" s="23"/>
    </row>
    <row r="11705" ht="15.75" customHeight="1">
      <c r="B11705" s="192" t="s">
        <v>7852</v>
      </c>
      <c r="C11705" s="361">
        <v>1494.0</v>
      </c>
      <c r="D11705" s="130">
        <v>45985.0</v>
      </c>
      <c r="E11705" s="73" t="s">
        <v>13564</v>
      </c>
      <c r="F11705" s="386" t="s">
        <v>13565</v>
      </c>
      <c r="G11705" s="73" t="s">
        <v>18</v>
      </c>
      <c r="H11705" s="169" t="s">
        <v>13566</v>
      </c>
      <c r="I11705" s="431"/>
      <c r="J11705" s="21"/>
      <c r="K11705" s="21"/>
      <c r="L11705" s="21"/>
      <c r="M11705" s="21"/>
      <c r="N11705" s="21"/>
      <c r="O11705" s="23"/>
    </row>
    <row r="11706" ht="15.75" customHeight="1">
      <c r="B11706" s="192" t="s">
        <v>7852</v>
      </c>
      <c r="C11706" s="361">
        <v>1495.0</v>
      </c>
      <c r="D11706" s="130">
        <v>45985.0</v>
      </c>
      <c r="E11706" s="73" t="s">
        <v>13567</v>
      </c>
      <c r="F11706" s="386" t="s">
        <v>13568</v>
      </c>
      <c r="G11706" s="73" t="s">
        <v>18</v>
      </c>
      <c r="H11706" s="169" t="s">
        <v>13569</v>
      </c>
      <c r="I11706" s="431"/>
      <c r="J11706" s="21"/>
      <c r="K11706" s="21"/>
      <c r="L11706" s="21"/>
      <c r="M11706" s="21"/>
      <c r="N11706" s="21"/>
      <c r="O11706" s="23"/>
    </row>
    <row r="11707" ht="15.75" customHeight="1">
      <c r="B11707" s="192" t="s">
        <v>7852</v>
      </c>
      <c r="C11707" s="361">
        <v>1496.0</v>
      </c>
      <c r="D11707" s="130">
        <v>45985.0</v>
      </c>
      <c r="E11707" s="73" t="s">
        <v>3421</v>
      </c>
      <c r="F11707" s="386" t="s">
        <v>12919</v>
      </c>
      <c r="G11707" s="73" t="s">
        <v>18</v>
      </c>
      <c r="H11707" s="169" t="s">
        <v>13570</v>
      </c>
      <c r="I11707" s="431"/>
      <c r="J11707" s="21"/>
      <c r="K11707" s="21"/>
      <c r="L11707" s="21"/>
      <c r="M11707" s="21"/>
      <c r="N11707" s="21"/>
      <c r="O11707" s="23"/>
    </row>
    <row r="11708" ht="15.75" customHeight="1">
      <c r="B11708" s="192" t="s">
        <v>7852</v>
      </c>
      <c r="C11708" s="361">
        <v>1497.0</v>
      </c>
      <c r="D11708" s="130">
        <v>45985.0</v>
      </c>
      <c r="E11708" s="73" t="s">
        <v>12712</v>
      </c>
      <c r="F11708" s="386" t="s">
        <v>13571</v>
      </c>
      <c r="G11708" s="73" t="s">
        <v>2923</v>
      </c>
      <c r="H11708" s="169"/>
      <c r="I11708" s="431"/>
      <c r="J11708" s="21"/>
      <c r="K11708" s="21"/>
      <c r="L11708" s="21"/>
      <c r="M11708" s="21"/>
      <c r="N11708" s="21"/>
      <c r="O11708" s="23"/>
    </row>
    <row r="11709" ht="15.75" customHeight="1">
      <c r="B11709" s="73" t="s">
        <v>12519</v>
      </c>
      <c r="C11709" s="361">
        <v>1498.0</v>
      </c>
      <c r="D11709" s="130">
        <v>45985.0</v>
      </c>
      <c r="E11709" s="374" t="s">
        <v>11105</v>
      </c>
      <c r="F11709" s="386" t="s">
        <v>13539</v>
      </c>
      <c r="G11709" s="73" t="s">
        <v>2923</v>
      </c>
      <c r="H11709" s="152" t="s">
        <v>13572</v>
      </c>
      <c r="I11709" s="431"/>
      <c r="J11709" s="21"/>
      <c r="K11709" s="21"/>
      <c r="L11709" s="21"/>
      <c r="M11709" s="21"/>
      <c r="N11709" s="21"/>
      <c r="O11709" s="23"/>
    </row>
    <row r="11710" ht="15.75" customHeight="1">
      <c r="B11710" s="192" t="s">
        <v>7852</v>
      </c>
      <c r="C11710" s="361">
        <v>1499.0</v>
      </c>
      <c r="D11710" s="130">
        <v>45985.0</v>
      </c>
      <c r="E11710" s="73" t="s">
        <v>12911</v>
      </c>
      <c r="F11710" s="386" t="s">
        <v>13042</v>
      </c>
      <c r="G11710" s="73" t="s">
        <v>2923</v>
      </c>
      <c r="H11710" s="169"/>
      <c r="I11710" s="431"/>
      <c r="J11710" s="21"/>
      <c r="K11710" s="21"/>
      <c r="L11710" s="21"/>
      <c r="M11710" s="21"/>
      <c r="N11710" s="21"/>
      <c r="O11710" s="23"/>
    </row>
    <row r="11711" ht="15.75" customHeight="1">
      <c r="B11711" s="192" t="s">
        <v>7852</v>
      </c>
      <c r="C11711" s="361">
        <v>1500.0</v>
      </c>
      <c r="D11711" s="130">
        <v>45985.0</v>
      </c>
      <c r="E11711" s="73" t="s">
        <v>12840</v>
      </c>
      <c r="F11711" s="386" t="s">
        <v>12841</v>
      </c>
      <c r="G11711" s="73" t="s">
        <v>2923</v>
      </c>
      <c r="H11711" s="169"/>
      <c r="I11711" s="431"/>
      <c r="J11711" s="21"/>
      <c r="K11711" s="21"/>
      <c r="L11711" s="21"/>
      <c r="M11711" s="21"/>
      <c r="N11711" s="21"/>
      <c r="O11711" s="23"/>
    </row>
    <row r="11712" ht="15.75" customHeight="1">
      <c r="B11712" s="192" t="s">
        <v>7852</v>
      </c>
      <c r="C11712" s="361">
        <v>1501.0</v>
      </c>
      <c r="D11712" s="130">
        <v>45985.0</v>
      </c>
      <c r="E11712" s="73" t="s">
        <v>11458</v>
      </c>
      <c r="F11712" s="386" t="s">
        <v>12185</v>
      </c>
      <c r="G11712" s="73" t="s">
        <v>2923</v>
      </c>
      <c r="H11712" s="169"/>
      <c r="I11712" s="431"/>
      <c r="J11712" s="21"/>
      <c r="K11712" s="21"/>
      <c r="L11712" s="21"/>
      <c r="M11712" s="21"/>
      <c r="N11712" s="21"/>
      <c r="O11712" s="23"/>
    </row>
    <row r="11713" ht="15.75" customHeight="1">
      <c r="B11713" s="73"/>
      <c r="C11713" s="345">
        <v>1502.0</v>
      </c>
      <c r="D11713" s="130">
        <v>45985.0</v>
      </c>
      <c r="E11713" s="73" t="s">
        <v>6098</v>
      </c>
      <c r="F11713" s="386" t="s">
        <v>13573</v>
      </c>
      <c r="G11713" s="73" t="s">
        <v>13086</v>
      </c>
      <c r="H11713" s="253">
        <v>45996.0</v>
      </c>
      <c r="I11713" s="431"/>
      <c r="J11713" s="21"/>
      <c r="K11713" s="21"/>
      <c r="L11713" s="21"/>
      <c r="M11713" s="21"/>
      <c r="N11713" s="21"/>
      <c r="O11713" s="23"/>
    </row>
    <row r="11714" ht="15.75" customHeight="1">
      <c r="B11714" s="73"/>
      <c r="C11714" s="345">
        <v>1503.0</v>
      </c>
      <c r="D11714" s="130">
        <v>45985.0</v>
      </c>
      <c r="E11714" s="73" t="s">
        <v>12267</v>
      </c>
      <c r="F11714" s="386" t="s">
        <v>13574</v>
      </c>
      <c r="G11714" s="73" t="s">
        <v>13086</v>
      </c>
      <c r="H11714" s="253">
        <v>46003.0</v>
      </c>
      <c r="I11714" s="431"/>
      <c r="J11714" s="21"/>
      <c r="K11714" s="21"/>
      <c r="L11714" s="21"/>
      <c r="M11714" s="21"/>
      <c r="N11714" s="21"/>
      <c r="O11714" s="23"/>
    </row>
    <row r="11715" ht="15.75" customHeight="1">
      <c r="B11715" s="192" t="s">
        <v>7852</v>
      </c>
      <c r="C11715" s="361">
        <v>1504.0</v>
      </c>
      <c r="D11715" s="130">
        <v>45985.0</v>
      </c>
      <c r="E11715" s="73" t="s">
        <v>9071</v>
      </c>
      <c r="F11715" s="386" t="s">
        <v>9072</v>
      </c>
      <c r="G11715" s="73" t="s">
        <v>13086</v>
      </c>
      <c r="H11715" s="253">
        <v>45996.0</v>
      </c>
      <c r="I11715" s="431"/>
      <c r="J11715" s="21"/>
      <c r="K11715" s="21"/>
      <c r="L11715" s="21"/>
      <c r="M11715" s="21"/>
      <c r="N11715" s="21"/>
      <c r="O11715" s="23"/>
    </row>
    <row r="11716" ht="15.75" customHeight="1">
      <c r="B11716" s="73"/>
      <c r="C11716" s="345">
        <v>1505.0</v>
      </c>
      <c r="D11716" s="130">
        <v>45985.0</v>
      </c>
      <c r="E11716" s="73" t="s">
        <v>11868</v>
      </c>
      <c r="F11716" s="386" t="s">
        <v>13307</v>
      </c>
      <c r="G11716" s="73" t="s">
        <v>13086</v>
      </c>
      <c r="H11716" s="253">
        <v>46001.0</v>
      </c>
      <c r="I11716" s="431"/>
      <c r="J11716" s="21"/>
      <c r="K11716" s="21"/>
      <c r="L11716" s="21"/>
      <c r="M11716" s="21"/>
      <c r="N11716" s="21"/>
      <c r="O11716" s="23"/>
    </row>
    <row r="11717" ht="15.75" customHeight="1">
      <c r="B11717" s="73"/>
      <c r="C11717" s="345">
        <v>1506.0</v>
      </c>
      <c r="D11717" s="130">
        <v>45985.0</v>
      </c>
      <c r="E11717" s="73" t="s">
        <v>7081</v>
      </c>
      <c r="F11717" s="386" t="s">
        <v>11508</v>
      </c>
      <c r="G11717" s="73" t="s">
        <v>13086</v>
      </c>
      <c r="H11717" s="253">
        <v>46006.0</v>
      </c>
      <c r="I11717" s="431"/>
      <c r="J11717" s="21"/>
      <c r="K11717" s="21"/>
      <c r="L11717" s="21"/>
      <c r="M11717" s="21"/>
      <c r="N11717" s="21"/>
      <c r="O11717" s="23"/>
    </row>
    <row r="11718" ht="15.75" customHeight="1">
      <c r="B11718" s="73"/>
      <c r="C11718" s="345">
        <v>1507.0</v>
      </c>
      <c r="D11718" s="130">
        <v>45985.0</v>
      </c>
      <c r="E11718" s="73" t="s">
        <v>13575</v>
      </c>
      <c r="F11718" s="386" t="s">
        <v>13085</v>
      </c>
      <c r="G11718" s="73" t="s">
        <v>12573</v>
      </c>
      <c r="H11718" s="169"/>
      <c r="I11718" s="431"/>
      <c r="J11718" s="21"/>
      <c r="K11718" s="21"/>
      <c r="L11718" s="21"/>
      <c r="M11718" s="21"/>
      <c r="N11718" s="21"/>
      <c r="O11718" s="23"/>
    </row>
    <row r="11719" ht="15.75" customHeight="1">
      <c r="B11719" s="73"/>
      <c r="C11719" s="345">
        <v>1508.0</v>
      </c>
      <c r="D11719" s="130">
        <v>45985.0</v>
      </c>
      <c r="E11719" s="73" t="s">
        <v>3413</v>
      </c>
      <c r="F11719" s="386" t="s">
        <v>13576</v>
      </c>
      <c r="G11719" s="73" t="s">
        <v>12573</v>
      </c>
      <c r="H11719" s="169"/>
      <c r="I11719" s="431"/>
      <c r="J11719" s="21"/>
      <c r="K11719" s="21"/>
      <c r="L11719" s="21"/>
      <c r="M11719" s="21"/>
      <c r="N11719" s="21"/>
      <c r="O11719" s="23"/>
    </row>
    <row r="11720" ht="15.75" customHeight="1">
      <c r="B11720" s="73"/>
      <c r="C11720" s="345">
        <v>1509.0</v>
      </c>
      <c r="D11720" s="130">
        <v>45985.0</v>
      </c>
      <c r="E11720" s="73" t="s">
        <v>13577</v>
      </c>
      <c r="F11720" s="386" t="s">
        <v>8426</v>
      </c>
      <c r="G11720" s="73" t="s">
        <v>12573</v>
      </c>
      <c r="H11720" s="169"/>
      <c r="I11720" s="431"/>
      <c r="J11720" s="21"/>
      <c r="K11720" s="21"/>
      <c r="L11720" s="21"/>
      <c r="M11720" s="21"/>
      <c r="N11720" s="21"/>
      <c r="O11720" s="23"/>
    </row>
    <row r="11721" ht="15.75" customHeight="1">
      <c r="B11721" s="73"/>
      <c r="C11721" s="345">
        <v>1510.0</v>
      </c>
      <c r="D11721" s="130">
        <v>45985.0</v>
      </c>
      <c r="E11721" s="73" t="s">
        <v>3659</v>
      </c>
      <c r="F11721" s="386" t="s">
        <v>13424</v>
      </c>
      <c r="G11721" s="73" t="s">
        <v>12573</v>
      </c>
      <c r="H11721" s="169"/>
      <c r="I11721" s="431"/>
      <c r="J11721" s="21"/>
      <c r="K11721" s="21"/>
      <c r="L11721" s="21"/>
      <c r="M11721" s="21"/>
      <c r="N11721" s="21"/>
      <c r="O11721" s="23"/>
    </row>
    <row r="11722" ht="15.75" customHeight="1">
      <c r="B11722" s="73"/>
      <c r="C11722" s="345">
        <v>1511.0</v>
      </c>
      <c r="D11722" s="130">
        <v>45985.0</v>
      </c>
      <c r="E11722" s="73" t="s">
        <v>13578</v>
      </c>
      <c r="F11722" s="386" t="s">
        <v>12875</v>
      </c>
      <c r="G11722" s="73" t="s">
        <v>12573</v>
      </c>
      <c r="H11722" s="169"/>
      <c r="I11722" s="431"/>
      <c r="J11722" s="21"/>
      <c r="K11722" s="21"/>
      <c r="L11722" s="21"/>
      <c r="M11722" s="21"/>
      <c r="N11722" s="21"/>
      <c r="O11722" s="23"/>
    </row>
    <row r="11723" ht="15.75" customHeight="1">
      <c r="B11723" s="73"/>
      <c r="C11723" s="345">
        <v>1512.0</v>
      </c>
      <c r="D11723" s="130">
        <v>45985.0</v>
      </c>
      <c r="E11723" s="73" t="s">
        <v>8027</v>
      </c>
      <c r="F11723" s="386" t="s">
        <v>8119</v>
      </c>
      <c r="G11723" s="73" t="s">
        <v>12573</v>
      </c>
      <c r="H11723" s="169"/>
      <c r="I11723" s="431"/>
      <c r="J11723" s="21"/>
      <c r="K11723" s="21"/>
      <c r="L11723" s="21"/>
      <c r="M11723" s="21"/>
      <c r="N11723" s="21"/>
      <c r="O11723" s="23"/>
    </row>
    <row r="11724" ht="15.75" customHeight="1">
      <c r="B11724" s="73"/>
      <c r="C11724" s="345">
        <v>1513.0</v>
      </c>
      <c r="D11724" s="130">
        <v>45985.0</v>
      </c>
      <c r="E11724" s="73" t="s">
        <v>3396</v>
      </c>
      <c r="F11724" s="386" t="s">
        <v>13422</v>
      </c>
      <c r="G11724" s="73" t="s">
        <v>12573</v>
      </c>
      <c r="H11724" s="169"/>
      <c r="I11724" s="431"/>
      <c r="J11724" s="21"/>
      <c r="K11724" s="21"/>
      <c r="L11724" s="21"/>
      <c r="M11724" s="21"/>
      <c r="N11724" s="21"/>
      <c r="O11724" s="23"/>
    </row>
    <row r="11725" ht="15.75" customHeight="1">
      <c r="B11725" s="73"/>
      <c r="C11725" s="345">
        <v>1514.0</v>
      </c>
      <c r="D11725" s="130">
        <v>45985.0</v>
      </c>
      <c r="E11725" s="73" t="s">
        <v>13579</v>
      </c>
      <c r="F11725" s="386" t="s">
        <v>13410</v>
      </c>
      <c r="G11725" s="73" t="s">
        <v>12573</v>
      </c>
      <c r="H11725" s="169"/>
      <c r="I11725" s="431"/>
      <c r="J11725" s="21"/>
      <c r="K11725" s="21"/>
      <c r="L11725" s="21"/>
      <c r="M11725" s="21"/>
      <c r="N11725" s="21"/>
      <c r="O11725" s="23"/>
    </row>
    <row r="11726" ht="15.75" customHeight="1">
      <c r="B11726" s="192" t="s">
        <v>7852</v>
      </c>
      <c r="C11726" s="361">
        <v>1515.0</v>
      </c>
      <c r="D11726" s="130">
        <v>45986.0</v>
      </c>
      <c r="E11726" s="73" t="s">
        <v>8369</v>
      </c>
      <c r="F11726" s="386" t="s">
        <v>9423</v>
      </c>
      <c r="G11726" s="73" t="s">
        <v>13086</v>
      </c>
      <c r="H11726" s="506">
        <v>45989.0</v>
      </c>
      <c r="I11726" s="431"/>
      <c r="J11726" s="21"/>
      <c r="K11726" s="21"/>
      <c r="L11726" s="21"/>
      <c r="M11726" s="21"/>
      <c r="N11726" s="21"/>
      <c r="O11726" s="23"/>
    </row>
    <row r="11727" ht="15.75" customHeight="1">
      <c r="B11727" s="73"/>
      <c r="C11727" s="345">
        <v>1516.0</v>
      </c>
      <c r="D11727" s="130">
        <v>45986.0</v>
      </c>
      <c r="E11727" s="73" t="s">
        <v>10840</v>
      </c>
      <c r="F11727" s="386" t="s">
        <v>10841</v>
      </c>
      <c r="G11727" s="73" t="s">
        <v>13086</v>
      </c>
      <c r="H11727" s="253">
        <v>45994.0</v>
      </c>
      <c r="I11727" s="431"/>
      <c r="J11727" s="21"/>
      <c r="K11727" s="21"/>
      <c r="L11727" s="21"/>
      <c r="M11727" s="21"/>
      <c r="N11727" s="21"/>
      <c r="O11727" s="23"/>
    </row>
    <row r="11728" ht="15.75" customHeight="1">
      <c r="B11728" s="73"/>
      <c r="C11728" s="345">
        <v>1517.0</v>
      </c>
      <c r="D11728" s="130">
        <v>45986.0</v>
      </c>
      <c r="E11728" s="73" t="s">
        <v>7211</v>
      </c>
      <c r="F11728" s="386" t="s">
        <v>8743</v>
      </c>
      <c r="G11728" s="73" t="s">
        <v>13086</v>
      </c>
      <c r="H11728" s="253">
        <v>46002.0</v>
      </c>
      <c r="I11728" s="431"/>
      <c r="J11728" s="21"/>
      <c r="K11728" s="21"/>
      <c r="L11728" s="21"/>
      <c r="M11728" s="21"/>
      <c r="N11728" s="21"/>
      <c r="O11728" s="23"/>
    </row>
    <row r="11729" ht="15.75" customHeight="1">
      <c r="B11729" s="192" t="s">
        <v>7852</v>
      </c>
      <c r="C11729" s="361">
        <v>1518.0</v>
      </c>
      <c r="D11729" s="130">
        <v>45986.0</v>
      </c>
      <c r="E11729" s="73" t="s">
        <v>1838</v>
      </c>
      <c r="F11729" s="386" t="s">
        <v>13580</v>
      </c>
      <c r="G11729" s="73" t="s">
        <v>13086</v>
      </c>
      <c r="H11729" s="253">
        <v>45994.0</v>
      </c>
      <c r="I11729" s="431"/>
      <c r="J11729" s="21"/>
      <c r="K11729" s="21"/>
      <c r="L11729" s="21"/>
      <c r="M11729" s="21"/>
      <c r="N11729" s="21"/>
      <c r="O11729" s="23"/>
    </row>
    <row r="11730" ht="15.75" customHeight="1">
      <c r="B11730" s="73"/>
      <c r="C11730" s="345">
        <v>1519.0</v>
      </c>
      <c r="D11730" s="130">
        <v>45986.0</v>
      </c>
      <c r="E11730" s="73" t="s">
        <v>12088</v>
      </c>
      <c r="F11730" s="386" t="s">
        <v>13581</v>
      </c>
      <c r="G11730" s="73" t="s">
        <v>13086</v>
      </c>
      <c r="H11730" s="253">
        <v>46001.0</v>
      </c>
      <c r="I11730" s="431"/>
      <c r="J11730" s="21"/>
      <c r="K11730" s="21"/>
      <c r="L11730" s="21"/>
      <c r="M11730" s="21"/>
      <c r="N11730" s="21"/>
      <c r="O11730" s="23"/>
    </row>
    <row r="11731" ht="15.75" customHeight="1">
      <c r="B11731" s="73"/>
      <c r="C11731" s="345">
        <v>1520.0</v>
      </c>
      <c r="D11731" s="130">
        <v>45986.0</v>
      </c>
      <c r="E11731" s="73" t="s">
        <v>10455</v>
      </c>
      <c r="F11731" s="386" t="s">
        <v>13582</v>
      </c>
      <c r="G11731" s="73" t="s">
        <v>13086</v>
      </c>
      <c r="H11731" s="253">
        <v>46002.0</v>
      </c>
      <c r="I11731" s="431"/>
      <c r="J11731" s="21"/>
      <c r="K11731" s="21"/>
      <c r="L11731" s="21"/>
      <c r="M11731" s="21"/>
      <c r="N11731" s="21"/>
      <c r="O11731" s="23"/>
    </row>
    <row r="11732" ht="15.75" customHeight="1">
      <c r="B11732" s="73"/>
      <c r="C11732" s="361">
        <v>1521.0</v>
      </c>
      <c r="D11732" s="130"/>
      <c r="E11732" s="73"/>
      <c r="F11732" s="386"/>
      <c r="G11732" s="73"/>
      <c r="H11732" s="169"/>
      <c r="I11732" s="431"/>
      <c r="J11732" s="21"/>
      <c r="K11732" s="21"/>
      <c r="L11732" s="21"/>
      <c r="M11732" s="21"/>
      <c r="N11732" s="21"/>
      <c r="O11732" s="23"/>
    </row>
    <row r="11733" ht="15.75" customHeight="1">
      <c r="B11733" s="73"/>
      <c r="C11733" s="361">
        <v>1522.0</v>
      </c>
      <c r="D11733" s="130"/>
      <c r="E11733" s="73"/>
      <c r="F11733" s="386"/>
      <c r="G11733" s="73"/>
      <c r="H11733" s="169"/>
      <c r="I11733" s="431"/>
      <c r="J11733" s="21"/>
      <c r="K11733" s="21"/>
      <c r="L11733" s="21"/>
      <c r="M11733" s="21"/>
      <c r="N11733" s="21"/>
      <c r="O11733" s="23"/>
    </row>
    <row r="11734" ht="15.75" customHeight="1">
      <c r="B11734" s="73"/>
      <c r="C11734" s="361">
        <v>1523.0</v>
      </c>
      <c r="D11734" s="130"/>
      <c r="E11734" s="73"/>
      <c r="F11734" s="386"/>
      <c r="G11734" s="73"/>
      <c r="H11734" s="169"/>
      <c r="I11734" s="431"/>
      <c r="J11734" s="21"/>
      <c r="K11734" s="21"/>
      <c r="L11734" s="21"/>
      <c r="M11734" s="21"/>
      <c r="N11734" s="21"/>
      <c r="O11734" s="23"/>
    </row>
    <row r="11735" ht="15.75" customHeight="1">
      <c r="B11735" s="289"/>
      <c r="C11735" s="507">
        <v>1524.0</v>
      </c>
      <c r="D11735" s="290"/>
      <c r="E11735" s="289"/>
      <c r="F11735" s="393"/>
      <c r="G11735" s="289"/>
      <c r="H11735" s="291"/>
      <c r="I11735" s="492"/>
      <c r="J11735" s="21"/>
      <c r="K11735" s="21"/>
      <c r="L11735" s="21"/>
      <c r="M11735" s="21"/>
      <c r="N11735" s="21"/>
      <c r="O11735" s="23"/>
    </row>
    <row r="11736" ht="15.75" customHeight="1">
      <c r="B11736" s="73"/>
      <c r="C11736" s="361">
        <v>1525.0</v>
      </c>
      <c r="D11736" s="130"/>
      <c r="E11736" s="73"/>
      <c r="F11736" s="386"/>
      <c r="G11736" s="73"/>
      <c r="H11736" s="169"/>
      <c r="I11736" s="431"/>
      <c r="J11736" s="21"/>
      <c r="K11736" s="21"/>
      <c r="L11736" s="21"/>
      <c r="M11736" s="21"/>
      <c r="N11736" s="21"/>
      <c r="O11736" s="23"/>
    </row>
    <row r="11737" ht="15.75" customHeight="1">
      <c r="B11737" s="73"/>
      <c r="C11737" s="361">
        <v>1526.0</v>
      </c>
      <c r="D11737" s="130"/>
      <c r="E11737" s="73"/>
      <c r="F11737" s="386"/>
      <c r="G11737" s="73"/>
      <c r="H11737" s="169"/>
      <c r="I11737" s="431"/>
      <c r="J11737" s="21"/>
      <c r="K11737" s="21"/>
      <c r="L11737" s="21"/>
      <c r="M11737" s="21"/>
      <c r="N11737" s="21"/>
      <c r="O11737" s="23"/>
    </row>
    <row r="11738" ht="15.75" customHeight="1">
      <c r="B11738" s="73"/>
      <c r="C11738" s="361">
        <v>1527.0</v>
      </c>
      <c r="D11738" s="130"/>
      <c r="E11738" s="73"/>
      <c r="F11738" s="386"/>
      <c r="G11738" s="73"/>
      <c r="H11738" s="169"/>
      <c r="I11738" s="431"/>
      <c r="J11738" s="21"/>
      <c r="K11738" s="21"/>
      <c r="L11738" s="21"/>
      <c r="M11738" s="21"/>
      <c r="N11738" s="21"/>
      <c r="O11738" s="23"/>
    </row>
    <row r="11739" ht="15.75" customHeight="1">
      <c r="B11739" s="73"/>
      <c r="C11739" s="507">
        <v>1528.0</v>
      </c>
      <c r="D11739" s="130"/>
      <c r="E11739" s="73"/>
      <c r="F11739" s="386"/>
      <c r="G11739" s="73"/>
      <c r="H11739" s="169"/>
      <c r="I11739" s="431"/>
      <c r="J11739" s="21"/>
      <c r="K11739" s="21"/>
      <c r="L11739" s="21"/>
      <c r="M11739" s="21"/>
      <c r="N11739" s="21"/>
      <c r="O11739" s="23"/>
    </row>
    <row r="11740" ht="15.75" customHeight="1">
      <c r="B11740" s="21"/>
      <c r="C11740" s="361">
        <v>1529.0</v>
      </c>
      <c r="D11740" s="130"/>
      <c r="E11740" s="73"/>
      <c r="F11740" s="130"/>
      <c r="G11740" s="73"/>
      <c r="H11740" s="169"/>
      <c r="I11740" s="287"/>
      <c r="J11740" s="21"/>
      <c r="K11740" s="21"/>
      <c r="L11740" s="21"/>
      <c r="M11740" s="21"/>
      <c r="N11740" s="21"/>
      <c r="O11740" s="23"/>
    </row>
    <row r="11741" ht="15.75" customHeight="1">
      <c r="B11741" s="21"/>
      <c r="C11741" s="361">
        <v>1530.0</v>
      </c>
      <c r="D11741" s="130"/>
      <c r="E11741" s="73"/>
      <c r="F11741" s="130"/>
      <c r="G11741" s="73"/>
      <c r="H11741" s="169"/>
      <c r="I11741" s="287"/>
      <c r="J11741" s="21"/>
      <c r="K11741" s="21"/>
      <c r="L11741" s="21"/>
      <c r="M11741" s="21"/>
      <c r="N11741" s="21"/>
      <c r="O11741" s="23"/>
    </row>
    <row r="11742" ht="15.75" customHeight="1">
      <c r="B11742" s="21"/>
      <c r="C11742" s="361">
        <v>1531.0</v>
      </c>
      <c r="D11742" s="130"/>
      <c r="E11742" s="73"/>
      <c r="F11742" s="130"/>
      <c r="G11742" s="73"/>
      <c r="H11742" s="169"/>
      <c r="I11742" s="287"/>
      <c r="J11742" s="21"/>
      <c r="K11742" s="21"/>
      <c r="L11742" s="21"/>
      <c r="M11742" s="21"/>
      <c r="N11742" s="21"/>
      <c r="O11742" s="23"/>
    </row>
    <row r="11743" ht="15.75" customHeight="1">
      <c r="B11743" s="21"/>
      <c r="C11743" s="507">
        <v>1532.0</v>
      </c>
      <c r="D11743" s="130"/>
      <c r="E11743" s="73"/>
      <c r="F11743" s="130"/>
      <c r="G11743" s="73"/>
      <c r="H11743" s="169"/>
      <c r="I11743" s="287"/>
      <c r="J11743" s="21"/>
      <c r="K11743" s="21"/>
      <c r="L11743" s="21"/>
      <c r="M11743" s="21"/>
      <c r="N11743" s="21"/>
      <c r="O11743" s="23"/>
    </row>
    <row r="11744" ht="15.75" customHeight="1">
      <c r="B11744" s="21"/>
      <c r="C11744" s="361">
        <v>1533.0</v>
      </c>
      <c r="D11744" s="130"/>
      <c r="E11744" s="73"/>
      <c r="F11744" s="130"/>
      <c r="G11744" s="73"/>
      <c r="H11744" s="169"/>
      <c r="I11744" s="287"/>
      <c r="J11744" s="21"/>
      <c r="K11744" s="21"/>
      <c r="L11744" s="21"/>
      <c r="M11744" s="21"/>
      <c r="N11744" s="21"/>
      <c r="O11744" s="23"/>
    </row>
    <row r="11745" ht="15.75" customHeight="1">
      <c r="B11745" s="21"/>
      <c r="C11745" s="361">
        <v>1534.0</v>
      </c>
      <c r="D11745" s="130"/>
      <c r="E11745" s="73"/>
      <c r="F11745" s="130"/>
      <c r="G11745" s="73"/>
      <c r="H11745" s="169"/>
      <c r="I11745" s="287"/>
      <c r="J11745" s="21"/>
      <c r="K11745" s="21"/>
      <c r="L11745" s="21"/>
      <c r="M11745" s="21"/>
      <c r="N11745" s="21"/>
      <c r="O11745" s="23"/>
    </row>
    <row r="11746" ht="15.75" customHeight="1">
      <c r="B11746" s="21"/>
      <c r="C11746" s="361">
        <v>1535.0</v>
      </c>
      <c r="D11746" s="130"/>
      <c r="E11746" s="73"/>
      <c r="F11746" s="130"/>
      <c r="G11746" s="73"/>
      <c r="H11746" s="169"/>
      <c r="I11746" s="287"/>
      <c r="J11746" s="21"/>
      <c r="K11746" s="21"/>
      <c r="L11746" s="21"/>
      <c r="M11746" s="21"/>
      <c r="N11746" s="21"/>
      <c r="O11746" s="23"/>
    </row>
    <row r="11747" ht="15.75" customHeight="1">
      <c r="B11747" s="21"/>
      <c r="C11747" s="361">
        <v>1536.0</v>
      </c>
      <c r="D11747" s="130"/>
      <c r="E11747" s="73"/>
      <c r="F11747" s="130"/>
      <c r="G11747" s="73"/>
      <c r="H11747" s="169"/>
      <c r="I11747" s="287"/>
      <c r="J11747" s="21"/>
      <c r="K11747" s="21"/>
      <c r="L11747" s="21"/>
      <c r="M11747" s="21"/>
      <c r="N11747" s="21"/>
      <c r="O11747" s="23"/>
    </row>
    <row r="11748" ht="15.75" customHeight="1">
      <c r="B11748" s="21"/>
      <c r="C11748" s="74"/>
      <c r="D11748" s="130"/>
      <c r="E11748" s="73"/>
      <c r="F11748" s="130"/>
      <c r="G11748" s="73"/>
      <c r="H11748" s="169"/>
      <c r="I11748" s="287"/>
      <c r="J11748" s="21"/>
      <c r="K11748" s="21"/>
      <c r="L11748" s="21"/>
      <c r="M11748" s="21"/>
      <c r="N11748" s="21"/>
      <c r="O11748" s="23"/>
    </row>
    <row r="11749" ht="15.75" customHeight="1">
      <c r="B11749" s="21"/>
      <c r="C11749" s="74"/>
      <c r="D11749" s="130"/>
      <c r="E11749" s="73"/>
      <c r="F11749" s="130"/>
      <c r="G11749" s="73"/>
      <c r="H11749" s="169"/>
      <c r="I11749" s="287"/>
      <c r="J11749" s="21"/>
      <c r="K11749" s="21"/>
      <c r="L11749" s="21"/>
      <c r="M11749" s="21"/>
      <c r="N11749" s="21"/>
      <c r="O11749" s="23"/>
    </row>
    <row r="11750" ht="15.75" customHeight="1">
      <c r="B11750" s="21"/>
      <c r="C11750" s="74"/>
      <c r="D11750" s="130"/>
      <c r="E11750" s="73"/>
      <c r="F11750" s="130"/>
      <c r="G11750" s="73"/>
      <c r="H11750" s="169"/>
      <c r="I11750" s="287"/>
      <c r="J11750" s="21"/>
      <c r="K11750" s="21"/>
      <c r="L11750" s="21"/>
      <c r="M11750" s="21"/>
      <c r="N11750" s="21"/>
      <c r="O11750" s="23"/>
    </row>
    <row r="11751" ht="15.75" customHeight="1">
      <c r="B11751" s="21"/>
      <c r="C11751" s="74"/>
      <c r="D11751" s="130"/>
      <c r="E11751" s="73"/>
      <c r="F11751" s="130"/>
      <c r="G11751" s="73"/>
      <c r="H11751" s="169"/>
      <c r="I11751" s="287"/>
      <c r="J11751" s="21"/>
      <c r="K11751" s="21"/>
      <c r="L11751" s="21"/>
      <c r="M11751" s="21"/>
      <c r="N11751" s="21"/>
      <c r="O11751" s="23"/>
    </row>
    <row r="11752" ht="15.75" customHeight="1">
      <c r="B11752" s="21"/>
      <c r="C11752" s="74"/>
      <c r="D11752" s="130"/>
      <c r="E11752" s="73"/>
      <c r="F11752" s="130"/>
      <c r="G11752" s="73"/>
      <c r="H11752" s="169"/>
      <c r="I11752" s="287"/>
      <c r="J11752" s="21"/>
      <c r="K11752" s="21"/>
      <c r="L11752" s="21"/>
      <c r="M11752" s="21"/>
      <c r="N11752" s="21"/>
      <c r="O11752" s="23"/>
    </row>
    <row r="11753" ht="15.75" customHeight="1">
      <c r="B11753" s="21"/>
      <c r="C11753" s="74"/>
      <c r="D11753" s="130"/>
      <c r="E11753" s="73"/>
      <c r="F11753" s="130"/>
      <c r="G11753" s="73"/>
      <c r="H11753" s="169"/>
      <c r="I11753" s="287"/>
      <c r="J11753" s="21"/>
      <c r="K11753" s="21"/>
      <c r="L11753" s="21"/>
      <c r="M11753" s="21"/>
      <c r="N11753" s="21"/>
      <c r="O11753" s="23"/>
    </row>
    <row r="11754" ht="15.75" customHeight="1">
      <c r="B11754" s="21"/>
      <c r="C11754" s="74"/>
      <c r="D11754" s="130"/>
      <c r="E11754" s="73"/>
      <c r="F11754" s="130"/>
      <c r="G11754" s="73"/>
      <c r="H11754" s="169"/>
      <c r="I11754" s="287"/>
      <c r="J11754" s="21"/>
      <c r="K11754" s="21"/>
      <c r="L11754" s="21"/>
      <c r="M11754" s="21"/>
      <c r="N11754" s="21"/>
      <c r="O11754" s="23"/>
    </row>
    <row r="11755" ht="15.75" customHeight="1">
      <c r="B11755" s="21"/>
      <c r="C11755" s="74"/>
      <c r="D11755" s="130"/>
      <c r="E11755" s="73"/>
      <c r="F11755" s="130"/>
      <c r="G11755" s="73"/>
      <c r="H11755" s="169"/>
      <c r="I11755" s="287"/>
      <c r="J11755" s="21"/>
      <c r="K11755" s="21"/>
      <c r="L11755" s="21"/>
      <c r="M11755" s="21"/>
      <c r="N11755" s="21"/>
      <c r="O11755" s="23"/>
    </row>
    <row r="11756" ht="15.75" customHeight="1">
      <c r="B11756" s="21"/>
      <c r="C11756" s="74"/>
      <c r="D11756" s="130"/>
      <c r="E11756" s="73"/>
      <c r="F11756" s="130"/>
      <c r="G11756" s="73"/>
      <c r="H11756" s="169"/>
      <c r="I11756" s="287"/>
      <c r="J11756" s="21"/>
      <c r="K11756" s="21"/>
      <c r="L11756" s="21"/>
      <c r="M11756" s="21"/>
      <c r="N11756" s="21"/>
      <c r="O11756" s="23"/>
    </row>
    <row r="11757" ht="15.75" customHeight="1">
      <c r="B11757" s="21"/>
      <c r="C11757" s="74"/>
      <c r="D11757" s="130"/>
      <c r="E11757" s="73"/>
      <c r="F11757" s="130"/>
      <c r="G11757" s="73"/>
      <c r="H11757" s="169"/>
      <c r="I11757" s="287"/>
      <c r="J11757" s="21"/>
      <c r="K11757" s="21"/>
      <c r="L11757" s="21"/>
      <c r="M11757" s="21"/>
      <c r="N11757" s="21"/>
      <c r="O11757" s="23"/>
    </row>
    <row r="11758" ht="15.75" customHeight="1">
      <c r="B11758" s="21"/>
      <c r="C11758" s="74"/>
      <c r="D11758" s="130"/>
      <c r="E11758" s="73"/>
      <c r="F11758" s="130"/>
      <c r="G11758" s="73"/>
      <c r="H11758" s="169"/>
      <c r="I11758" s="287"/>
      <c r="J11758" s="21"/>
      <c r="K11758" s="21"/>
      <c r="L11758" s="21"/>
      <c r="M11758" s="21"/>
      <c r="N11758" s="21"/>
      <c r="O11758" s="23"/>
    </row>
    <row r="11759" ht="15.75" customHeight="1">
      <c r="B11759" s="21"/>
      <c r="C11759" s="74"/>
      <c r="D11759" s="130"/>
      <c r="E11759" s="73"/>
      <c r="F11759" s="130"/>
      <c r="G11759" s="73"/>
      <c r="H11759" s="169"/>
      <c r="I11759" s="287"/>
      <c r="J11759" s="21"/>
      <c r="K11759" s="21"/>
      <c r="L11759" s="21"/>
      <c r="M11759" s="21"/>
      <c r="N11759" s="21"/>
      <c r="O11759" s="23"/>
    </row>
    <row r="11760" ht="15.75" customHeight="1">
      <c r="B11760" s="21"/>
      <c r="C11760" s="74"/>
      <c r="D11760" s="130"/>
      <c r="E11760" s="73"/>
      <c r="F11760" s="130"/>
      <c r="G11760" s="73"/>
      <c r="H11760" s="169"/>
      <c r="I11760" s="287"/>
      <c r="J11760" s="21"/>
      <c r="K11760" s="21"/>
      <c r="L11760" s="21"/>
      <c r="M11760" s="21"/>
      <c r="N11760" s="21"/>
      <c r="O11760" s="23"/>
    </row>
    <row r="11761" ht="15.75" customHeight="1">
      <c r="B11761" s="21"/>
      <c r="C11761" s="74"/>
      <c r="D11761" s="130"/>
      <c r="E11761" s="73"/>
      <c r="F11761" s="130"/>
      <c r="G11761" s="73"/>
      <c r="H11761" s="169"/>
      <c r="I11761" s="287"/>
      <c r="J11761" s="21"/>
      <c r="K11761" s="21"/>
      <c r="L11761" s="21"/>
      <c r="M11761" s="21"/>
      <c r="N11761" s="21"/>
      <c r="O11761" s="23"/>
    </row>
    <row r="11762" ht="15.75" customHeight="1">
      <c r="B11762" s="21"/>
      <c r="C11762" s="74"/>
      <c r="D11762" s="130"/>
      <c r="E11762" s="73"/>
      <c r="F11762" s="130"/>
      <c r="G11762" s="73"/>
      <c r="H11762" s="169"/>
      <c r="I11762" s="287"/>
      <c r="J11762" s="21"/>
      <c r="K11762" s="21"/>
      <c r="L11762" s="21"/>
      <c r="M11762" s="21"/>
      <c r="N11762" s="21"/>
      <c r="O11762" s="23"/>
    </row>
    <row r="11763" ht="15.75" customHeight="1">
      <c r="B11763" s="21"/>
      <c r="C11763" s="74"/>
      <c r="D11763" s="130"/>
      <c r="E11763" s="73"/>
      <c r="F11763" s="130"/>
      <c r="G11763" s="73"/>
      <c r="H11763" s="169"/>
      <c r="I11763" s="287"/>
      <c r="J11763" s="21"/>
      <c r="K11763" s="21"/>
      <c r="L11763" s="21"/>
      <c r="M11763" s="21"/>
      <c r="N11763" s="21"/>
      <c r="O11763" s="23"/>
    </row>
    <row r="11764" ht="15.75" customHeight="1">
      <c r="B11764" s="21"/>
      <c r="C11764" s="74"/>
      <c r="D11764" s="130"/>
      <c r="E11764" s="73"/>
      <c r="F11764" s="130"/>
      <c r="G11764" s="73"/>
      <c r="H11764" s="169"/>
      <c r="I11764" s="287"/>
      <c r="J11764" s="21"/>
      <c r="K11764" s="21"/>
      <c r="L11764" s="21"/>
      <c r="M11764" s="21"/>
      <c r="N11764" s="21"/>
      <c r="O11764" s="23"/>
    </row>
    <row r="11765" ht="15.75" customHeight="1">
      <c r="B11765" s="21"/>
      <c r="C11765" s="74"/>
      <c r="D11765" s="130"/>
      <c r="E11765" s="73"/>
      <c r="F11765" s="130"/>
      <c r="G11765" s="73"/>
      <c r="H11765" s="169"/>
      <c r="I11765" s="287"/>
      <c r="J11765" s="21"/>
      <c r="K11765" s="21"/>
      <c r="L11765" s="21"/>
      <c r="M11765" s="21"/>
      <c r="N11765" s="21"/>
      <c r="O11765" s="23"/>
    </row>
    <row r="11766" ht="15.75" customHeight="1">
      <c r="B11766" s="21"/>
      <c r="C11766" s="74"/>
      <c r="D11766" s="130"/>
      <c r="E11766" s="73"/>
      <c r="F11766" s="130"/>
      <c r="G11766" s="73"/>
      <c r="H11766" s="169"/>
      <c r="I11766" s="287"/>
      <c r="J11766" s="21"/>
      <c r="K11766" s="21"/>
      <c r="L11766" s="21"/>
      <c r="M11766" s="21"/>
      <c r="N11766" s="21"/>
      <c r="O11766" s="23"/>
    </row>
    <row r="11767" ht="15.75" customHeight="1">
      <c r="B11767" s="21"/>
      <c r="C11767" s="74"/>
      <c r="D11767" s="130"/>
      <c r="E11767" s="73"/>
      <c r="F11767" s="130"/>
      <c r="G11767" s="73"/>
      <c r="H11767" s="169"/>
      <c r="I11767" s="287"/>
      <c r="J11767" s="21"/>
      <c r="K11767" s="21"/>
      <c r="L11767" s="21"/>
      <c r="M11767" s="21"/>
      <c r="N11767" s="21"/>
      <c r="O11767" s="23"/>
    </row>
    <row r="11768" ht="15.75" customHeight="1">
      <c r="B11768" s="21"/>
      <c r="C11768" s="74"/>
      <c r="D11768" s="130"/>
      <c r="E11768" s="73"/>
      <c r="F11768" s="130"/>
      <c r="G11768" s="73"/>
      <c r="H11768" s="169"/>
      <c r="I11768" s="287"/>
      <c r="J11768" s="21"/>
      <c r="K11768" s="21"/>
      <c r="L11768" s="21"/>
      <c r="M11768" s="21"/>
      <c r="N11768" s="21"/>
      <c r="O11768" s="23"/>
    </row>
    <row r="11769" ht="15.75" customHeight="1">
      <c r="B11769" s="21"/>
      <c r="C11769" s="74"/>
      <c r="D11769" s="130"/>
      <c r="E11769" s="73"/>
      <c r="F11769" s="130"/>
      <c r="G11769" s="73"/>
      <c r="H11769" s="169"/>
      <c r="I11769" s="287"/>
      <c r="J11769" s="21"/>
      <c r="K11769" s="21"/>
      <c r="L11769" s="21"/>
      <c r="M11769" s="21"/>
      <c r="N11769" s="21"/>
      <c r="O11769" s="23"/>
    </row>
    <row r="11770" ht="15.75" customHeight="1">
      <c r="B11770" s="21"/>
      <c r="C11770" s="74"/>
      <c r="D11770" s="130"/>
      <c r="E11770" s="73"/>
      <c r="F11770" s="130"/>
      <c r="G11770" s="73"/>
      <c r="H11770" s="169"/>
      <c r="I11770" s="287"/>
      <c r="J11770" s="21"/>
      <c r="K11770" s="21"/>
      <c r="L11770" s="21"/>
      <c r="M11770" s="21"/>
      <c r="N11770" s="21"/>
      <c r="O11770" s="23"/>
    </row>
    <row r="11771" ht="15.75" customHeight="1">
      <c r="B11771" s="21"/>
      <c r="C11771" s="74"/>
      <c r="D11771" s="130"/>
      <c r="E11771" s="73"/>
      <c r="F11771" s="130"/>
      <c r="G11771" s="73"/>
      <c r="H11771" s="169"/>
      <c r="I11771" s="287"/>
      <c r="J11771" s="21"/>
      <c r="K11771" s="21"/>
      <c r="L11771" s="21"/>
      <c r="M11771" s="21"/>
      <c r="N11771" s="21"/>
      <c r="O11771" s="23"/>
    </row>
    <row r="11772" ht="15.75" customHeight="1">
      <c r="B11772" s="21"/>
      <c r="C11772" s="74"/>
      <c r="D11772" s="130"/>
      <c r="E11772" s="73"/>
      <c r="F11772" s="130"/>
      <c r="G11772" s="73"/>
      <c r="H11772" s="169"/>
      <c r="I11772" s="287"/>
      <c r="J11772" s="21"/>
      <c r="K11772" s="21"/>
      <c r="L11772" s="21"/>
      <c r="M11772" s="21"/>
      <c r="N11772" s="21"/>
      <c r="O11772" s="23"/>
    </row>
    <row r="11773" ht="15.75" customHeight="1">
      <c r="B11773" s="21"/>
      <c r="C11773" s="74"/>
      <c r="D11773" s="130"/>
      <c r="E11773" s="73"/>
      <c r="F11773" s="130"/>
      <c r="G11773" s="73"/>
      <c r="H11773" s="169"/>
      <c r="I11773" s="287"/>
      <c r="J11773" s="21"/>
      <c r="K11773" s="21"/>
      <c r="L11773" s="21"/>
      <c r="M11773" s="21"/>
      <c r="N11773" s="21"/>
      <c r="O11773" s="23"/>
    </row>
    <row r="11774" ht="15.75" customHeight="1">
      <c r="B11774" s="21"/>
      <c r="C11774" s="74"/>
      <c r="D11774" s="130"/>
      <c r="E11774" s="73"/>
      <c r="F11774" s="130"/>
      <c r="G11774" s="73"/>
      <c r="H11774" s="169"/>
      <c r="I11774" s="287"/>
      <c r="J11774" s="21"/>
      <c r="K11774" s="21"/>
      <c r="L11774" s="21"/>
      <c r="M11774" s="21"/>
      <c r="N11774" s="21"/>
      <c r="O11774" s="23"/>
    </row>
    <row r="11775" ht="15.75" customHeight="1">
      <c r="B11775" s="21"/>
      <c r="C11775" s="74"/>
      <c r="D11775" s="130"/>
      <c r="E11775" s="73"/>
      <c r="F11775" s="130"/>
      <c r="G11775" s="73"/>
      <c r="H11775" s="169"/>
      <c r="I11775" s="287"/>
      <c r="J11775" s="21"/>
      <c r="K11775" s="21"/>
      <c r="L11775" s="21"/>
      <c r="M11775" s="21"/>
      <c r="N11775" s="21"/>
      <c r="O11775" s="23"/>
    </row>
    <row r="11776" ht="15.75" customHeight="1">
      <c r="B11776" s="21"/>
      <c r="C11776" s="74"/>
      <c r="D11776" s="130"/>
      <c r="E11776" s="73"/>
      <c r="F11776" s="130"/>
      <c r="G11776" s="73"/>
      <c r="H11776" s="169"/>
      <c r="I11776" s="287"/>
      <c r="J11776" s="21"/>
      <c r="K11776" s="21"/>
      <c r="L11776" s="21"/>
      <c r="M11776" s="21"/>
      <c r="N11776" s="21"/>
      <c r="O11776" s="23"/>
    </row>
    <row r="11777" ht="15.75" customHeight="1">
      <c r="B11777" s="21"/>
      <c r="C11777" s="74"/>
      <c r="D11777" s="130"/>
      <c r="E11777" s="73"/>
      <c r="F11777" s="130"/>
      <c r="G11777" s="73"/>
      <c r="H11777" s="169"/>
      <c r="I11777" s="287"/>
      <c r="J11777" s="21"/>
      <c r="K11777" s="21"/>
      <c r="L11777" s="21"/>
      <c r="M11777" s="21"/>
      <c r="N11777" s="21"/>
      <c r="O11777" s="23"/>
    </row>
    <row r="11778" ht="15.75" customHeight="1">
      <c r="B11778" s="21"/>
      <c r="C11778" s="74"/>
      <c r="D11778" s="130"/>
      <c r="E11778" s="73"/>
      <c r="F11778" s="130"/>
      <c r="G11778" s="73"/>
      <c r="H11778" s="169"/>
      <c r="I11778" s="287"/>
      <c r="J11778" s="21"/>
      <c r="K11778" s="21"/>
      <c r="L11778" s="21"/>
      <c r="M11778" s="21"/>
      <c r="N11778" s="21"/>
      <c r="O11778" s="23"/>
    </row>
    <row r="11779" ht="15.75" customHeight="1">
      <c r="B11779" s="21"/>
      <c r="C11779" s="74"/>
      <c r="D11779" s="130"/>
      <c r="E11779" s="73"/>
      <c r="F11779" s="130"/>
      <c r="G11779" s="73"/>
      <c r="H11779" s="169"/>
      <c r="I11779" s="287"/>
      <c r="J11779" s="21"/>
      <c r="K11779" s="21"/>
      <c r="L11779" s="21"/>
      <c r="M11779" s="21"/>
      <c r="N11779" s="21"/>
      <c r="O11779" s="23"/>
    </row>
    <row r="11780" ht="15.75" customHeight="1">
      <c r="B11780" s="21"/>
      <c r="C11780" s="74"/>
      <c r="D11780" s="130"/>
      <c r="E11780" s="73"/>
      <c r="F11780" s="130"/>
      <c r="G11780" s="73"/>
      <c r="H11780" s="169"/>
      <c r="I11780" s="287"/>
      <c r="J11780" s="21"/>
      <c r="K11780" s="21"/>
      <c r="L11780" s="21"/>
      <c r="M11780" s="21"/>
      <c r="N11780" s="21"/>
      <c r="O11780" s="23"/>
    </row>
    <row r="11781" ht="15.75" customHeight="1">
      <c r="B11781" s="21"/>
      <c r="C11781" s="74"/>
      <c r="D11781" s="130"/>
      <c r="E11781" s="73"/>
      <c r="F11781" s="130"/>
      <c r="G11781" s="73"/>
      <c r="H11781" s="169"/>
      <c r="I11781" s="287"/>
      <c r="J11781" s="21"/>
      <c r="K11781" s="21"/>
      <c r="L11781" s="21"/>
      <c r="M11781" s="21"/>
      <c r="N11781" s="21"/>
      <c r="O11781" s="23"/>
    </row>
    <row r="11782" ht="15.75" customHeight="1">
      <c r="B11782" s="21"/>
      <c r="C11782" s="74"/>
      <c r="D11782" s="130"/>
      <c r="E11782" s="73"/>
      <c r="F11782" s="130"/>
      <c r="G11782" s="73"/>
      <c r="H11782" s="169"/>
      <c r="I11782" s="287"/>
      <c r="J11782" s="21"/>
      <c r="K11782" s="21"/>
      <c r="L11782" s="21"/>
      <c r="M11782" s="21"/>
      <c r="N11782" s="21"/>
      <c r="O11782" s="23"/>
    </row>
    <row r="11783" ht="15.75" customHeight="1">
      <c r="B11783" s="21"/>
      <c r="C11783" s="74"/>
      <c r="D11783" s="130"/>
      <c r="E11783" s="73"/>
      <c r="F11783" s="130"/>
      <c r="G11783" s="73"/>
      <c r="H11783" s="169"/>
      <c r="I11783" s="287"/>
      <c r="J11783" s="21"/>
      <c r="K11783" s="21"/>
      <c r="L11783" s="21"/>
      <c r="M11783" s="21"/>
      <c r="N11783" s="21"/>
      <c r="O11783" s="23"/>
    </row>
    <row r="11784" ht="15.75" customHeight="1">
      <c r="B11784" s="21"/>
      <c r="C11784" s="74"/>
      <c r="D11784" s="130"/>
      <c r="E11784" s="73"/>
      <c r="F11784" s="130"/>
      <c r="G11784" s="73"/>
      <c r="H11784" s="169"/>
      <c r="I11784" s="287"/>
      <c r="J11784" s="21"/>
      <c r="K11784" s="21"/>
      <c r="L11784" s="21"/>
      <c r="M11784" s="21"/>
      <c r="N11784" s="21"/>
      <c r="O11784" s="23"/>
    </row>
    <row r="11785" ht="15.75" customHeight="1">
      <c r="B11785" s="21"/>
      <c r="C11785" s="74"/>
      <c r="D11785" s="130"/>
      <c r="E11785" s="73"/>
      <c r="F11785" s="130"/>
      <c r="G11785" s="73"/>
      <c r="H11785" s="169"/>
      <c r="I11785" s="287"/>
      <c r="J11785" s="21"/>
      <c r="K11785" s="21"/>
      <c r="L11785" s="21"/>
      <c r="M11785" s="21"/>
      <c r="N11785" s="21"/>
      <c r="O11785" s="23"/>
    </row>
    <row r="11786" ht="15.75" customHeight="1">
      <c r="B11786" s="21"/>
      <c r="C11786" s="74"/>
      <c r="D11786" s="130"/>
      <c r="E11786" s="73"/>
      <c r="F11786" s="130"/>
      <c r="G11786" s="73"/>
      <c r="H11786" s="169"/>
      <c r="I11786" s="287"/>
      <c r="J11786" s="21"/>
      <c r="K11786" s="21"/>
      <c r="L11786" s="21"/>
      <c r="M11786" s="21"/>
      <c r="N11786" s="21"/>
      <c r="O11786" s="23"/>
    </row>
    <row r="11787" ht="15.75" customHeight="1">
      <c r="B11787" s="21"/>
      <c r="C11787" s="74"/>
      <c r="D11787" s="130"/>
      <c r="E11787" s="73"/>
      <c r="F11787" s="130"/>
      <c r="G11787" s="73"/>
      <c r="H11787" s="169"/>
      <c r="I11787" s="287"/>
      <c r="J11787" s="21"/>
      <c r="K11787" s="21"/>
      <c r="L11787" s="21"/>
      <c r="M11787" s="21"/>
      <c r="N11787" s="21"/>
      <c r="O11787" s="23"/>
    </row>
    <row r="11788" ht="15.75" customHeight="1">
      <c r="B11788" s="21"/>
      <c r="C11788" s="74"/>
      <c r="D11788" s="130"/>
      <c r="E11788" s="73"/>
      <c r="F11788" s="130"/>
      <c r="G11788" s="73"/>
      <c r="H11788" s="169"/>
      <c r="I11788" s="287"/>
      <c r="J11788" s="21"/>
      <c r="K11788" s="21"/>
      <c r="L11788" s="21"/>
      <c r="M11788" s="21"/>
      <c r="N11788" s="21"/>
      <c r="O11788" s="23"/>
    </row>
    <row r="11789" ht="15.75" customHeight="1">
      <c r="B11789" s="21"/>
      <c r="C11789" s="74"/>
      <c r="D11789" s="130"/>
      <c r="E11789" s="73"/>
      <c r="F11789" s="130"/>
      <c r="G11789" s="73"/>
      <c r="H11789" s="169"/>
      <c r="I11789" s="287"/>
      <c r="J11789" s="21"/>
      <c r="K11789" s="21"/>
      <c r="L11789" s="21"/>
      <c r="M11789" s="21"/>
      <c r="N11789" s="21"/>
      <c r="O11789" s="23"/>
    </row>
    <row r="11790" ht="15.75" customHeight="1">
      <c r="B11790" s="21"/>
      <c r="C11790" s="74"/>
      <c r="D11790" s="130"/>
      <c r="E11790" s="73"/>
      <c r="F11790" s="130"/>
      <c r="G11790" s="73"/>
      <c r="H11790" s="169"/>
      <c r="I11790" s="287"/>
      <c r="J11790" s="21"/>
      <c r="K11790" s="21"/>
      <c r="L11790" s="21"/>
      <c r="M11790" s="21"/>
      <c r="N11790" s="21"/>
      <c r="O11790" s="23"/>
    </row>
    <row r="11791" ht="15.75" customHeight="1">
      <c r="B11791" s="21"/>
      <c r="C11791" s="74"/>
      <c r="D11791" s="130"/>
      <c r="E11791" s="73"/>
      <c r="F11791" s="130"/>
      <c r="G11791" s="73"/>
      <c r="H11791" s="169"/>
      <c r="I11791" s="287"/>
      <c r="J11791" s="21"/>
      <c r="K11791" s="21"/>
      <c r="L11791" s="21"/>
      <c r="M11791" s="21"/>
      <c r="N11791" s="21"/>
      <c r="O11791" s="23"/>
    </row>
    <row r="11792" ht="15.75" customHeight="1">
      <c r="B11792" s="21"/>
      <c r="C11792" s="74"/>
      <c r="D11792" s="130"/>
      <c r="E11792" s="73"/>
      <c r="F11792" s="130"/>
      <c r="G11792" s="73"/>
      <c r="H11792" s="169"/>
      <c r="I11792" s="287"/>
      <c r="J11792" s="21"/>
      <c r="K11792" s="21"/>
      <c r="L11792" s="21"/>
      <c r="M11792" s="21"/>
      <c r="N11792" s="21"/>
      <c r="O11792" s="23"/>
    </row>
    <row r="11793" ht="15.75" customHeight="1">
      <c r="B11793" s="21"/>
      <c r="C11793" s="74"/>
      <c r="D11793" s="130"/>
      <c r="E11793" s="73"/>
      <c r="F11793" s="130"/>
      <c r="G11793" s="73"/>
      <c r="H11793" s="169"/>
      <c r="I11793" s="287"/>
      <c r="J11793" s="21"/>
      <c r="K11793" s="21"/>
      <c r="L11793" s="21"/>
      <c r="M11793" s="21"/>
      <c r="N11793" s="21"/>
      <c r="O11793" s="23"/>
    </row>
    <row r="11794" ht="15.75" customHeight="1">
      <c r="B11794" s="21"/>
      <c r="C11794" s="74"/>
      <c r="D11794" s="130"/>
      <c r="E11794" s="73"/>
      <c r="F11794" s="130"/>
      <c r="G11794" s="73"/>
      <c r="H11794" s="169"/>
      <c r="I11794" s="287"/>
      <c r="J11794" s="21"/>
      <c r="K11794" s="21"/>
      <c r="L11794" s="21"/>
      <c r="M11794" s="21"/>
      <c r="N11794" s="21"/>
      <c r="O11794" s="23"/>
    </row>
    <row r="11795" ht="15.75" customHeight="1">
      <c r="B11795" s="21"/>
      <c r="C11795" s="74"/>
      <c r="D11795" s="130"/>
      <c r="E11795" s="73"/>
      <c r="F11795" s="130"/>
      <c r="G11795" s="73"/>
      <c r="H11795" s="169"/>
      <c r="I11795" s="287"/>
      <c r="J11795" s="21"/>
      <c r="K11795" s="21"/>
      <c r="L11795" s="21"/>
      <c r="M11795" s="21"/>
      <c r="N11795" s="21"/>
      <c r="O11795" s="23"/>
    </row>
    <row r="11796" ht="15.75" customHeight="1">
      <c r="B11796" s="21"/>
      <c r="C11796" s="74"/>
      <c r="D11796" s="130"/>
      <c r="E11796" s="73"/>
      <c r="F11796" s="130"/>
      <c r="G11796" s="73"/>
      <c r="H11796" s="169"/>
      <c r="I11796" s="287"/>
      <c r="J11796" s="21"/>
      <c r="K11796" s="21"/>
      <c r="L11796" s="21"/>
      <c r="M11796" s="21"/>
      <c r="N11796" s="21"/>
      <c r="O11796" s="23"/>
    </row>
    <row r="11797" ht="15.75" customHeight="1">
      <c r="B11797" s="21"/>
      <c r="C11797" s="74"/>
      <c r="D11797" s="130"/>
      <c r="E11797" s="73"/>
      <c r="F11797" s="130"/>
      <c r="G11797" s="73"/>
      <c r="H11797" s="169"/>
      <c r="I11797" s="287"/>
      <c r="J11797" s="21"/>
      <c r="K11797" s="21"/>
      <c r="L11797" s="21"/>
      <c r="M11797" s="21"/>
      <c r="N11797" s="21"/>
      <c r="O11797" s="23"/>
    </row>
    <row r="11798" ht="15.75" customHeight="1">
      <c r="B11798" s="297"/>
      <c r="C11798" s="288"/>
      <c r="D11798" s="290"/>
      <c r="E11798" s="289"/>
      <c r="F11798" s="290"/>
      <c r="G11798" s="289"/>
      <c r="H11798" s="291"/>
      <c r="I11798" s="292"/>
      <c r="J11798" s="297"/>
      <c r="K11798" s="297"/>
      <c r="L11798" s="297"/>
      <c r="M11798" s="297"/>
      <c r="N11798" s="297"/>
      <c r="O11798" s="54"/>
    </row>
    <row r="11799" ht="15.75" customHeight="1">
      <c r="B11799" s="508"/>
      <c r="C11799" s="508"/>
      <c r="D11799" s="508"/>
      <c r="E11799" s="509"/>
      <c r="F11799" s="509"/>
      <c r="G11799" s="509"/>
      <c r="H11799" s="510"/>
      <c r="I11799" s="510"/>
      <c r="J11799" s="508"/>
      <c r="K11799" s="508"/>
      <c r="L11799" s="508"/>
      <c r="M11799" s="508"/>
      <c r="N11799" s="508"/>
      <c r="O11799" s="508"/>
    </row>
    <row r="11800" ht="15.75" customHeight="1">
      <c r="B11800" s="508"/>
      <c r="C11800" s="508"/>
      <c r="D11800" s="508"/>
      <c r="E11800" s="509"/>
      <c r="F11800" s="509"/>
      <c r="G11800" s="509"/>
      <c r="H11800" s="510"/>
      <c r="I11800" s="510"/>
      <c r="J11800" s="508"/>
      <c r="K11800" s="508"/>
      <c r="L11800" s="508"/>
      <c r="M11800" s="508"/>
      <c r="N11800" s="508"/>
      <c r="O11800" s="508"/>
    </row>
    <row r="11801" ht="15.75" customHeight="1">
      <c r="B11801" s="508"/>
      <c r="C11801" s="508"/>
      <c r="D11801" s="508"/>
      <c r="E11801" s="509"/>
      <c r="F11801" s="509"/>
      <c r="G11801" s="509"/>
      <c r="H11801" s="510"/>
      <c r="I11801" s="510"/>
      <c r="J11801" s="508"/>
      <c r="K11801" s="508"/>
      <c r="L11801" s="508"/>
      <c r="M11801" s="508"/>
      <c r="N11801" s="508"/>
      <c r="O11801" s="508"/>
    </row>
    <row r="11802" ht="15.75" customHeight="1">
      <c r="B11802" s="508"/>
      <c r="C11802" s="508"/>
      <c r="D11802" s="508"/>
      <c r="E11802" s="509"/>
      <c r="F11802" s="509"/>
      <c r="G11802" s="509"/>
      <c r="H11802" s="510"/>
      <c r="I11802" s="510"/>
      <c r="J11802" s="508"/>
      <c r="K11802" s="508"/>
      <c r="L11802" s="508"/>
      <c r="M11802" s="508"/>
      <c r="N11802" s="508"/>
      <c r="O11802" s="508"/>
    </row>
    <row r="11803" ht="15.75" customHeight="1">
      <c r="B11803" s="508"/>
      <c r="C11803" s="508"/>
      <c r="D11803" s="508"/>
      <c r="E11803" s="509"/>
      <c r="F11803" s="509"/>
      <c r="G11803" s="509"/>
      <c r="H11803" s="510"/>
      <c r="I11803" s="510"/>
      <c r="J11803" s="508"/>
      <c r="K11803" s="508"/>
      <c r="L11803" s="508"/>
      <c r="M11803" s="508"/>
      <c r="N11803" s="508"/>
      <c r="O11803" s="508"/>
    </row>
    <row r="11804" ht="15.75" customHeight="1">
      <c r="B11804" s="508"/>
      <c r="C11804" s="508"/>
      <c r="D11804" s="508"/>
      <c r="E11804" s="509"/>
      <c r="F11804" s="509"/>
      <c r="G11804" s="509"/>
      <c r="H11804" s="510"/>
      <c r="I11804" s="510"/>
      <c r="J11804" s="508"/>
      <c r="K11804" s="508"/>
      <c r="L11804" s="508"/>
      <c r="M11804" s="508"/>
      <c r="N11804" s="508"/>
      <c r="O11804" s="508"/>
    </row>
    <row r="11805" ht="15.75" customHeight="1">
      <c r="E11805" s="4"/>
      <c r="F11805" s="4"/>
      <c r="G11805" s="4"/>
      <c r="H11805" s="5"/>
      <c r="I11805" s="5"/>
    </row>
    <row r="11806" ht="15.75" customHeight="1">
      <c r="E11806" s="4"/>
      <c r="F11806" s="4"/>
      <c r="G11806" s="4"/>
      <c r="H11806" s="5"/>
      <c r="I11806" s="5"/>
    </row>
    <row r="11807" ht="15.75" customHeight="1">
      <c r="E11807" s="4"/>
      <c r="F11807" s="4"/>
      <c r="G11807" s="4"/>
      <c r="H11807" s="5"/>
      <c r="I11807" s="5"/>
    </row>
    <row r="11808" ht="15.75" customHeight="1">
      <c r="E11808" s="4"/>
      <c r="F11808" s="4"/>
      <c r="G11808" s="4"/>
      <c r="H11808" s="5"/>
      <c r="I11808" s="5"/>
    </row>
    <row r="11809" ht="15.75" customHeight="1">
      <c r="E11809" s="4"/>
      <c r="F11809" s="4"/>
      <c r="G11809" s="4"/>
      <c r="H11809" s="5"/>
      <c r="I11809" s="5"/>
    </row>
    <row r="11810" ht="15.75" customHeight="1">
      <c r="E11810" s="4"/>
      <c r="F11810" s="4"/>
      <c r="G11810" s="4"/>
      <c r="H11810" s="5"/>
      <c r="I11810" s="5"/>
    </row>
    <row r="11811" ht="15.75" customHeight="1">
      <c r="E11811" s="4"/>
      <c r="F11811" s="4"/>
      <c r="G11811" s="4"/>
      <c r="H11811" s="5"/>
      <c r="I11811" s="5"/>
    </row>
    <row r="11812" ht="15.75" customHeight="1">
      <c r="E11812" s="4"/>
      <c r="F11812" s="4"/>
      <c r="G11812" s="4"/>
      <c r="H11812" s="5"/>
      <c r="I11812" s="5"/>
    </row>
    <row r="11813" ht="15.75" customHeight="1">
      <c r="E11813" s="4"/>
      <c r="F11813" s="4"/>
      <c r="G11813" s="4"/>
      <c r="H11813" s="5"/>
      <c r="I11813" s="5"/>
    </row>
    <row r="11814" ht="15.75" customHeight="1">
      <c r="E11814" s="4"/>
      <c r="F11814" s="4"/>
      <c r="G11814" s="4"/>
      <c r="H11814" s="5"/>
      <c r="I11814" s="5"/>
    </row>
    <row r="11815" ht="15.75" customHeight="1">
      <c r="E11815" s="4"/>
      <c r="F11815" s="4"/>
      <c r="G11815" s="4"/>
      <c r="H11815" s="5"/>
      <c r="I11815" s="5"/>
    </row>
    <row r="11816" ht="15.75" customHeight="1">
      <c r="E11816" s="4"/>
      <c r="F11816" s="4"/>
      <c r="G11816" s="4"/>
      <c r="H11816" s="5"/>
      <c r="I11816" s="5"/>
    </row>
    <row r="11817" ht="15.75" customHeight="1">
      <c r="E11817" s="4"/>
      <c r="F11817" s="4"/>
      <c r="G11817" s="4"/>
      <c r="H11817" s="5"/>
      <c r="I11817" s="5"/>
    </row>
    <row r="11818" ht="15.75" customHeight="1">
      <c r="E11818" s="4"/>
      <c r="F11818" s="4"/>
      <c r="G11818" s="4"/>
      <c r="H11818" s="5"/>
      <c r="I11818" s="5"/>
    </row>
    <row r="11819" ht="15.75" customHeight="1">
      <c r="E11819" s="4"/>
      <c r="F11819" s="4"/>
      <c r="G11819" s="4"/>
      <c r="H11819" s="5"/>
      <c r="I11819" s="5"/>
    </row>
    <row r="11820" ht="15.75" customHeight="1">
      <c r="E11820" s="4"/>
      <c r="F11820" s="4"/>
      <c r="G11820" s="4"/>
      <c r="H11820" s="5"/>
      <c r="I11820" s="5"/>
    </row>
    <row r="11821" ht="15.75" customHeight="1">
      <c r="E11821" s="4"/>
      <c r="F11821" s="4"/>
      <c r="G11821" s="4"/>
      <c r="H11821" s="5"/>
      <c r="I11821" s="5"/>
    </row>
    <row r="11822" ht="15.75" customHeight="1">
      <c r="E11822" s="4"/>
      <c r="F11822" s="4"/>
      <c r="G11822" s="4"/>
      <c r="H11822" s="5"/>
      <c r="I11822" s="5"/>
    </row>
    <row r="11823" ht="15.75" customHeight="1">
      <c r="E11823" s="4"/>
      <c r="F11823" s="4"/>
      <c r="G11823" s="4"/>
      <c r="H11823" s="5"/>
      <c r="I11823" s="5"/>
    </row>
    <row r="11824" ht="15.75" customHeight="1">
      <c r="E11824" s="4"/>
      <c r="F11824" s="4"/>
      <c r="G11824" s="4"/>
      <c r="H11824" s="5"/>
      <c r="I11824" s="5"/>
    </row>
    <row r="11825" ht="15.75" customHeight="1">
      <c r="E11825" s="4"/>
      <c r="F11825" s="4"/>
      <c r="G11825" s="4"/>
      <c r="H11825" s="5"/>
      <c r="I11825" s="5"/>
    </row>
    <row r="11826" ht="15.75" customHeight="1">
      <c r="E11826" s="4"/>
      <c r="F11826" s="4"/>
      <c r="G11826" s="4"/>
      <c r="H11826" s="5"/>
      <c r="I11826" s="5"/>
    </row>
    <row r="11827" ht="15.75" customHeight="1">
      <c r="E11827" s="4"/>
      <c r="F11827" s="4"/>
      <c r="G11827" s="4"/>
      <c r="H11827" s="5"/>
      <c r="I11827" s="5"/>
    </row>
    <row r="11828" ht="15.75" customHeight="1">
      <c r="E11828" s="4"/>
      <c r="F11828" s="4"/>
      <c r="G11828" s="4"/>
      <c r="H11828" s="5"/>
      <c r="I11828" s="5"/>
    </row>
    <row r="11829" ht="15.75" customHeight="1">
      <c r="E11829" s="4"/>
      <c r="F11829" s="4"/>
      <c r="G11829" s="4"/>
      <c r="H11829" s="5"/>
      <c r="I11829" s="5"/>
    </row>
    <row r="11830" ht="15.75" customHeight="1">
      <c r="E11830" s="4"/>
      <c r="F11830" s="4"/>
      <c r="G11830" s="4"/>
      <c r="H11830" s="5"/>
      <c r="I11830" s="5"/>
    </row>
    <row r="11831" ht="15.75" customHeight="1">
      <c r="E11831" s="4"/>
      <c r="F11831" s="4"/>
      <c r="G11831" s="4"/>
      <c r="H11831" s="5"/>
      <c r="I11831" s="5"/>
    </row>
    <row r="11832" ht="15.75" customHeight="1">
      <c r="E11832" s="4"/>
      <c r="F11832" s="4"/>
      <c r="G11832" s="4"/>
      <c r="H11832" s="5"/>
      <c r="I11832" s="5"/>
    </row>
    <row r="11833" ht="15.75" customHeight="1">
      <c r="E11833" s="4"/>
      <c r="F11833" s="4"/>
      <c r="G11833" s="4"/>
      <c r="H11833" s="5"/>
      <c r="I11833" s="5"/>
    </row>
    <row r="11834" ht="15.75" customHeight="1">
      <c r="E11834" s="4"/>
      <c r="F11834" s="4"/>
      <c r="G11834" s="4"/>
      <c r="H11834" s="5"/>
      <c r="I11834" s="5"/>
    </row>
    <row r="11835" ht="15.75" customHeight="1">
      <c r="E11835" s="4"/>
      <c r="F11835" s="4"/>
      <c r="G11835" s="4"/>
      <c r="H11835" s="5"/>
      <c r="I11835" s="5"/>
    </row>
    <row r="11836" ht="15.75" customHeight="1">
      <c r="E11836" s="4"/>
      <c r="F11836" s="4"/>
      <c r="G11836" s="4"/>
      <c r="H11836" s="5"/>
      <c r="I11836" s="5"/>
    </row>
    <row r="11837" ht="15.75" customHeight="1">
      <c r="E11837" s="4"/>
      <c r="F11837" s="4"/>
      <c r="G11837" s="4"/>
      <c r="H11837" s="5"/>
      <c r="I11837" s="5"/>
    </row>
    <row r="11838" ht="15.75" customHeight="1">
      <c r="E11838" s="4"/>
      <c r="F11838" s="4"/>
      <c r="G11838" s="4"/>
      <c r="H11838" s="5"/>
      <c r="I11838" s="5"/>
    </row>
    <row r="11839" ht="15.75" customHeight="1">
      <c r="E11839" s="4"/>
      <c r="F11839" s="4"/>
      <c r="G11839" s="4"/>
      <c r="H11839" s="5"/>
      <c r="I11839" s="5"/>
    </row>
    <row r="11840" ht="15.75" customHeight="1">
      <c r="E11840" s="4"/>
      <c r="F11840" s="4"/>
      <c r="G11840" s="4"/>
      <c r="H11840" s="5"/>
      <c r="I11840" s="5"/>
    </row>
    <row r="11841" ht="15.75" customHeight="1">
      <c r="E11841" s="4"/>
      <c r="F11841" s="4"/>
      <c r="G11841" s="4"/>
      <c r="H11841" s="5"/>
      <c r="I11841" s="5"/>
    </row>
    <row r="11842" ht="15.75" customHeight="1">
      <c r="E11842" s="4"/>
      <c r="F11842" s="4"/>
      <c r="G11842" s="4"/>
      <c r="H11842" s="5"/>
      <c r="I11842" s="5"/>
    </row>
    <row r="11843" ht="15.75" customHeight="1">
      <c r="E11843" s="4"/>
      <c r="F11843" s="4"/>
      <c r="G11843" s="4"/>
      <c r="H11843" s="5"/>
      <c r="I11843" s="5"/>
    </row>
    <row r="11844" ht="15.75" customHeight="1">
      <c r="E11844" s="4"/>
      <c r="F11844" s="4"/>
      <c r="G11844" s="4"/>
      <c r="H11844" s="5"/>
      <c r="I11844" s="5"/>
    </row>
    <row r="11845" ht="15.75" customHeight="1">
      <c r="E11845" s="4"/>
      <c r="F11845" s="4"/>
      <c r="G11845" s="4"/>
      <c r="H11845" s="5"/>
      <c r="I11845" s="5"/>
    </row>
    <row r="11846" ht="15.75" customHeight="1">
      <c r="E11846" s="4"/>
      <c r="F11846" s="4"/>
      <c r="G11846" s="4"/>
      <c r="H11846" s="5"/>
      <c r="I11846" s="5"/>
    </row>
    <row r="11847" ht="15.75" customHeight="1">
      <c r="E11847" s="4"/>
      <c r="F11847" s="4"/>
      <c r="G11847" s="4"/>
      <c r="H11847" s="5"/>
      <c r="I11847" s="5"/>
    </row>
    <row r="11848" ht="15.75" customHeight="1">
      <c r="E11848" s="4"/>
      <c r="F11848" s="4"/>
      <c r="G11848" s="4"/>
      <c r="H11848" s="5"/>
      <c r="I11848" s="5"/>
    </row>
    <row r="11849" ht="15.75" customHeight="1">
      <c r="E11849" s="4"/>
      <c r="F11849" s="4"/>
      <c r="G11849" s="4"/>
      <c r="H11849" s="5"/>
      <c r="I11849" s="5"/>
    </row>
    <row r="11850" ht="15.75" customHeight="1">
      <c r="E11850" s="4"/>
      <c r="F11850" s="4"/>
      <c r="G11850" s="4"/>
      <c r="H11850" s="5"/>
      <c r="I11850" s="5"/>
    </row>
    <row r="11851" ht="15.75" customHeight="1">
      <c r="E11851" s="4"/>
      <c r="F11851" s="4"/>
      <c r="G11851" s="4"/>
      <c r="H11851" s="5"/>
      <c r="I11851" s="5"/>
    </row>
    <row r="11852" ht="15.75" customHeight="1">
      <c r="E11852" s="4"/>
      <c r="F11852" s="4"/>
      <c r="G11852" s="4"/>
      <c r="H11852" s="5"/>
      <c r="I11852" s="5"/>
    </row>
    <row r="11853" ht="15.75" customHeight="1">
      <c r="E11853" s="4"/>
      <c r="F11853" s="4"/>
      <c r="G11853" s="4"/>
      <c r="H11853" s="5"/>
      <c r="I11853" s="5"/>
    </row>
    <row r="11854" ht="15.75" customHeight="1">
      <c r="E11854" s="4"/>
      <c r="F11854" s="4"/>
      <c r="G11854" s="4"/>
      <c r="H11854" s="5"/>
      <c r="I11854" s="5"/>
    </row>
    <row r="11855" ht="15.75" customHeight="1">
      <c r="E11855" s="4"/>
      <c r="F11855" s="4"/>
      <c r="G11855" s="4"/>
      <c r="H11855" s="5"/>
      <c r="I11855" s="5"/>
    </row>
    <row r="11856" ht="15.75" customHeight="1">
      <c r="E11856" s="4"/>
      <c r="F11856" s="4"/>
      <c r="G11856" s="4"/>
      <c r="H11856" s="5"/>
      <c r="I11856" s="5"/>
    </row>
    <row r="11857" ht="15.75" customHeight="1">
      <c r="E11857" s="4"/>
      <c r="F11857" s="4"/>
      <c r="G11857" s="4"/>
      <c r="H11857" s="5"/>
      <c r="I11857" s="5"/>
    </row>
    <row r="11858" ht="15.75" customHeight="1">
      <c r="E11858" s="4"/>
      <c r="F11858" s="4"/>
      <c r="G11858" s="4"/>
      <c r="H11858" s="5"/>
      <c r="I11858" s="5"/>
    </row>
    <row r="11859" ht="15.75" customHeight="1">
      <c r="E11859" s="4"/>
      <c r="F11859" s="4"/>
      <c r="G11859" s="4"/>
      <c r="H11859" s="5"/>
      <c r="I11859" s="5"/>
    </row>
    <row r="11860" ht="15.75" customHeight="1">
      <c r="E11860" s="4"/>
      <c r="F11860" s="4"/>
      <c r="G11860" s="4"/>
      <c r="H11860" s="5"/>
      <c r="I11860" s="5"/>
    </row>
    <row r="11861" ht="15.75" customHeight="1">
      <c r="E11861" s="4"/>
      <c r="F11861" s="4"/>
      <c r="G11861" s="4"/>
      <c r="H11861" s="5"/>
      <c r="I11861" s="5"/>
    </row>
    <row r="11862" ht="15.75" customHeight="1">
      <c r="E11862" s="4"/>
      <c r="F11862" s="4"/>
      <c r="G11862" s="4"/>
      <c r="H11862" s="5"/>
      <c r="I11862" s="5"/>
    </row>
    <row r="11863" ht="15.75" customHeight="1">
      <c r="E11863" s="4"/>
      <c r="F11863" s="4"/>
      <c r="G11863" s="4"/>
      <c r="H11863" s="5"/>
      <c r="I11863" s="5"/>
    </row>
    <row r="11864" ht="15.75" customHeight="1">
      <c r="E11864" s="4"/>
      <c r="F11864" s="4"/>
      <c r="G11864" s="4"/>
      <c r="H11864" s="5"/>
      <c r="I11864" s="5"/>
    </row>
    <row r="11865" ht="15.75" customHeight="1">
      <c r="E11865" s="4"/>
      <c r="F11865" s="4"/>
      <c r="G11865" s="4"/>
      <c r="H11865" s="5"/>
      <c r="I11865" s="5"/>
    </row>
    <row r="11866" ht="15.75" customHeight="1">
      <c r="E11866" s="4"/>
      <c r="F11866" s="4"/>
      <c r="G11866" s="4"/>
      <c r="H11866" s="5"/>
      <c r="I11866" s="5"/>
    </row>
    <row r="11867" ht="15.75" customHeight="1">
      <c r="E11867" s="4"/>
      <c r="F11867" s="4"/>
      <c r="G11867" s="4"/>
      <c r="H11867" s="5"/>
      <c r="I11867" s="5"/>
    </row>
    <row r="11868" ht="15.75" customHeight="1">
      <c r="E11868" s="4"/>
      <c r="F11868" s="4"/>
      <c r="G11868" s="4"/>
      <c r="H11868" s="5"/>
      <c r="I11868" s="5"/>
    </row>
    <row r="11869" ht="15.75" customHeight="1">
      <c r="E11869" s="4"/>
      <c r="F11869" s="4"/>
      <c r="G11869" s="4"/>
      <c r="H11869" s="5"/>
      <c r="I11869" s="5"/>
    </row>
    <row r="11870" ht="15.75" customHeight="1">
      <c r="E11870" s="4"/>
      <c r="F11870" s="4"/>
      <c r="G11870" s="4"/>
      <c r="H11870" s="5"/>
      <c r="I11870" s="5"/>
    </row>
    <row r="11871" ht="15.75" customHeight="1">
      <c r="E11871" s="4"/>
      <c r="F11871" s="4"/>
      <c r="G11871" s="4"/>
      <c r="H11871" s="5"/>
      <c r="I11871" s="5"/>
    </row>
    <row r="11872" ht="15.75" customHeight="1">
      <c r="E11872" s="4"/>
      <c r="F11872" s="4"/>
      <c r="G11872" s="4"/>
      <c r="H11872" s="5"/>
      <c r="I11872" s="5"/>
    </row>
    <row r="11873" ht="15.75" customHeight="1">
      <c r="E11873" s="4"/>
      <c r="F11873" s="4"/>
      <c r="G11873" s="4"/>
      <c r="H11873" s="5"/>
      <c r="I11873" s="5"/>
    </row>
    <row r="11874" ht="15.75" customHeight="1">
      <c r="E11874" s="4"/>
      <c r="F11874" s="4"/>
      <c r="G11874" s="4"/>
      <c r="H11874" s="5"/>
      <c r="I11874" s="5"/>
    </row>
    <row r="11875" ht="15.75" customHeight="1">
      <c r="E11875" s="4"/>
      <c r="F11875" s="4"/>
      <c r="G11875" s="4"/>
      <c r="H11875" s="5"/>
      <c r="I11875" s="5"/>
    </row>
    <row r="11876" ht="15.75" customHeight="1">
      <c r="E11876" s="4"/>
      <c r="F11876" s="4"/>
      <c r="G11876" s="4"/>
      <c r="H11876" s="5"/>
      <c r="I11876" s="5"/>
    </row>
    <row r="11877" ht="15.75" customHeight="1">
      <c r="E11877" s="4"/>
      <c r="F11877" s="4"/>
      <c r="G11877" s="4"/>
      <c r="H11877" s="5"/>
      <c r="I11877" s="5"/>
    </row>
    <row r="11878" ht="15.75" customHeight="1">
      <c r="E11878" s="4"/>
      <c r="F11878" s="4"/>
      <c r="G11878" s="4"/>
      <c r="H11878" s="5"/>
      <c r="I11878" s="5"/>
    </row>
    <row r="11879" ht="15.75" customHeight="1">
      <c r="E11879" s="4"/>
      <c r="F11879" s="4"/>
      <c r="G11879" s="4"/>
      <c r="H11879" s="5"/>
      <c r="I11879" s="5"/>
    </row>
    <row r="11880" ht="15.75" customHeight="1">
      <c r="E11880" s="4"/>
      <c r="F11880" s="4"/>
      <c r="G11880" s="4"/>
      <c r="H11880" s="5"/>
      <c r="I11880" s="5"/>
    </row>
    <row r="11881" ht="15.75" customHeight="1">
      <c r="E11881" s="4"/>
      <c r="F11881" s="4"/>
      <c r="G11881" s="4"/>
      <c r="H11881" s="5"/>
      <c r="I11881" s="5"/>
    </row>
    <row r="11882" ht="15.75" customHeight="1">
      <c r="E11882" s="4"/>
      <c r="F11882" s="4"/>
      <c r="G11882" s="4"/>
      <c r="H11882" s="5"/>
      <c r="I11882" s="5"/>
    </row>
    <row r="11883" ht="15.75" customHeight="1">
      <c r="E11883" s="4"/>
      <c r="F11883" s="4"/>
      <c r="G11883" s="4"/>
      <c r="H11883" s="5"/>
      <c r="I11883" s="5"/>
    </row>
    <row r="11884" ht="15.75" customHeight="1">
      <c r="E11884" s="4"/>
      <c r="F11884" s="4"/>
      <c r="G11884" s="4"/>
      <c r="H11884" s="5"/>
      <c r="I11884" s="5"/>
    </row>
    <row r="11885" ht="15.75" customHeight="1">
      <c r="E11885" s="4"/>
      <c r="F11885" s="4"/>
      <c r="G11885" s="4"/>
      <c r="H11885" s="5"/>
      <c r="I11885" s="5"/>
    </row>
    <row r="11886" ht="15.75" customHeight="1">
      <c r="E11886" s="4"/>
      <c r="F11886" s="4"/>
      <c r="G11886" s="4"/>
      <c r="H11886" s="5"/>
      <c r="I11886" s="5"/>
    </row>
    <row r="11887" ht="15.75" customHeight="1">
      <c r="E11887" s="4"/>
      <c r="F11887" s="4"/>
      <c r="G11887" s="4"/>
      <c r="H11887" s="5"/>
      <c r="I11887" s="5"/>
    </row>
    <row r="11888" ht="15.75" customHeight="1">
      <c r="E11888" s="4"/>
      <c r="F11888" s="4"/>
      <c r="G11888" s="4"/>
      <c r="H11888" s="5"/>
      <c r="I11888" s="5"/>
    </row>
    <row r="11889" ht="15.75" customHeight="1">
      <c r="E11889" s="4"/>
      <c r="F11889" s="4"/>
      <c r="G11889" s="4"/>
      <c r="H11889" s="5"/>
      <c r="I11889" s="5"/>
    </row>
    <row r="11890" ht="15.75" customHeight="1">
      <c r="E11890" s="4"/>
      <c r="F11890" s="4"/>
      <c r="G11890" s="4"/>
      <c r="H11890" s="5"/>
      <c r="I11890" s="5"/>
    </row>
    <row r="11891" ht="15.75" customHeight="1">
      <c r="E11891" s="4"/>
      <c r="F11891" s="4"/>
      <c r="G11891" s="4"/>
      <c r="H11891" s="5"/>
      <c r="I11891" s="5"/>
    </row>
    <row r="11892" ht="15.75" customHeight="1">
      <c r="E11892" s="4"/>
      <c r="F11892" s="4"/>
      <c r="G11892" s="4"/>
      <c r="H11892" s="5"/>
      <c r="I11892" s="5"/>
    </row>
    <row r="11893" ht="15.75" customHeight="1">
      <c r="E11893" s="4"/>
      <c r="F11893" s="4"/>
      <c r="G11893" s="4"/>
      <c r="H11893" s="5"/>
      <c r="I11893" s="5"/>
    </row>
    <row r="11894" ht="15.75" customHeight="1">
      <c r="E11894" s="4"/>
      <c r="F11894" s="4"/>
      <c r="G11894" s="4"/>
      <c r="H11894" s="5"/>
      <c r="I11894" s="5"/>
    </row>
    <row r="11895" ht="15.75" customHeight="1">
      <c r="E11895" s="4"/>
      <c r="F11895" s="4"/>
      <c r="G11895" s="4"/>
      <c r="H11895" s="5"/>
      <c r="I11895" s="5"/>
    </row>
    <row r="11896" ht="15.75" customHeight="1">
      <c r="E11896" s="4"/>
      <c r="F11896" s="4"/>
      <c r="G11896" s="4"/>
      <c r="H11896" s="5"/>
      <c r="I11896" s="5"/>
    </row>
    <row r="11897" ht="15.75" customHeight="1">
      <c r="E11897" s="4"/>
      <c r="F11897" s="4"/>
      <c r="G11897" s="4"/>
      <c r="H11897" s="5"/>
      <c r="I11897" s="5"/>
    </row>
    <row r="11898" ht="15.75" customHeight="1">
      <c r="E11898" s="4"/>
      <c r="F11898" s="4"/>
      <c r="G11898" s="4"/>
      <c r="H11898" s="5"/>
      <c r="I11898" s="5"/>
    </row>
    <row r="11899" ht="15.75" customHeight="1">
      <c r="E11899" s="4"/>
      <c r="F11899" s="4"/>
      <c r="G11899" s="4"/>
      <c r="H11899" s="5"/>
      <c r="I11899" s="5"/>
    </row>
    <row r="11900" ht="15.75" customHeight="1">
      <c r="E11900" s="4"/>
      <c r="F11900" s="4"/>
      <c r="G11900" s="4"/>
      <c r="H11900" s="5"/>
      <c r="I11900" s="5"/>
    </row>
    <row r="11901" ht="15.75" customHeight="1">
      <c r="E11901" s="4"/>
      <c r="F11901" s="4"/>
      <c r="G11901" s="4"/>
      <c r="H11901" s="5"/>
      <c r="I11901" s="5"/>
    </row>
    <row r="11902" ht="15.75" customHeight="1">
      <c r="E11902" s="4"/>
      <c r="F11902" s="4"/>
      <c r="G11902" s="4"/>
      <c r="H11902" s="5"/>
      <c r="I11902" s="5"/>
    </row>
    <row r="11903" ht="15.75" customHeight="1">
      <c r="E11903" s="4"/>
      <c r="F11903" s="4"/>
      <c r="G11903" s="4"/>
      <c r="H11903" s="5"/>
      <c r="I11903" s="5"/>
    </row>
    <row r="11904" ht="15.75" customHeight="1">
      <c r="E11904" s="4"/>
      <c r="F11904" s="4"/>
      <c r="G11904" s="4"/>
      <c r="H11904" s="5"/>
      <c r="I11904" s="5"/>
    </row>
    <row r="11905" ht="15.75" customHeight="1">
      <c r="E11905" s="4"/>
      <c r="F11905" s="4"/>
      <c r="G11905" s="4"/>
      <c r="H11905" s="5"/>
      <c r="I11905" s="5"/>
    </row>
    <row r="11906" ht="15.75" customHeight="1">
      <c r="E11906" s="4"/>
      <c r="F11906" s="4"/>
      <c r="G11906" s="4"/>
      <c r="H11906" s="5"/>
      <c r="I11906" s="5"/>
    </row>
    <row r="11907" ht="15.75" customHeight="1">
      <c r="E11907" s="4"/>
      <c r="F11907" s="4"/>
      <c r="G11907" s="4"/>
      <c r="H11907" s="5"/>
      <c r="I11907" s="5"/>
    </row>
    <row r="11908" ht="15.75" customHeight="1">
      <c r="E11908" s="4"/>
      <c r="F11908" s="4"/>
      <c r="G11908" s="4"/>
      <c r="H11908" s="5"/>
      <c r="I11908" s="5"/>
    </row>
    <row r="11909" ht="15.75" customHeight="1">
      <c r="E11909" s="4"/>
      <c r="F11909" s="4"/>
      <c r="G11909" s="4"/>
      <c r="H11909" s="5"/>
      <c r="I11909" s="5"/>
    </row>
    <row r="11910" ht="15.75" customHeight="1">
      <c r="E11910" s="4"/>
      <c r="F11910" s="4"/>
      <c r="G11910" s="4"/>
      <c r="H11910" s="5"/>
      <c r="I11910" s="5"/>
    </row>
    <row r="11911" ht="15.75" customHeight="1">
      <c r="E11911" s="4"/>
      <c r="F11911" s="4"/>
      <c r="G11911" s="4"/>
      <c r="H11911" s="5"/>
      <c r="I11911" s="5"/>
    </row>
    <row r="11912" ht="15.75" customHeight="1">
      <c r="E11912" s="4"/>
      <c r="F11912" s="4"/>
      <c r="G11912" s="4"/>
      <c r="H11912" s="5"/>
      <c r="I11912" s="5"/>
    </row>
    <row r="11913" ht="15.75" customHeight="1">
      <c r="E11913" s="4"/>
      <c r="F11913" s="4"/>
      <c r="G11913" s="4"/>
      <c r="H11913" s="5"/>
      <c r="I11913" s="5"/>
    </row>
    <row r="11914" ht="15.75" customHeight="1">
      <c r="E11914" s="4"/>
      <c r="F11914" s="4"/>
      <c r="G11914" s="4"/>
      <c r="H11914" s="5"/>
      <c r="I11914" s="5"/>
    </row>
    <row r="11915" ht="15.75" customHeight="1">
      <c r="E11915" s="4"/>
      <c r="F11915" s="4"/>
      <c r="G11915" s="4"/>
      <c r="H11915" s="5"/>
      <c r="I11915" s="5"/>
    </row>
    <row r="11916" ht="15.75" customHeight="1">
      <c r="E11916" s="4"/>
      <c r="F11916" s="4"/>
      <c r="G11916" s="4"/>
      <c r="H11916" s="5"/>
      <c r="I11916" s="5"/>
    </row>
    <row r="11917" ht="15.75" customHeight="1">
      <c r="E11917" s="4"/>
      <c r="F11917" s="4"/>
      <c r="G11917" s="4"/>
      <c r="H11917" s="5"/>
      <c r="I11917" s="5"/>
    </row>
    <row r="11918" ht="15.75" customHeight="1">
      <c r="E11918" s="4"/>
      <c r="F11918" s="4"/>
      <c r="G11918" s="4"/>
      <c r="H11918" s="5"/>
      <c r="I11918" s="5"/>
    </row>
    <row r="11919" ht="15.75" customHeight="1">
      <c r="E11919" s="4"/>
      <c r="F11919" s="4"/>
      <c r="G11919" s="4"/>
      <c r="H11919" s="5"/>
      <c r="I11919" s="5"/>
    </row>
    <row r="11920" ht="15.75" customHeight="1">
      <c r="E11920" s="4"/>
      <c r="F11920" s="4"/>
      <c r="G11920" s="4"/>
      <c r="H11920" s="5"/>
      <c r="I11920" s="5"/>
    </row>
    <row r="11921" ht="15.75" customHeight="1">
      <c r="E11921" s="4"/>
      <c r="F11921" s="4"/>
      <c r="G11921" s="4"/>
      <c r="H11921" s="5"/>
      <c r="I11921" s="5"/>
    </row>
    <row r="11922" ht="15.75" customHeight="1">
      <c r="E11922" s="4"/>
      <c r="F11922" s="4"/>
      <c r="G11922" s="4"/>
      <c r="H11922" s="5"/>
      <c r="I11922" s="5"/>
    </row>
    <row r="11923" ht="15.75" customHeight="1">
      <c r="E11923" s="4"/>
      <c r="F11923" s="4"/>
      <c r="G11923" s="4"/>
      <c r="H11923" s="5"/>
      <c r="I11923" s="5"/>
    </row>
    <row r="11924" ht="15.75" customHeight="1">
      <c r="E11924" s="4"/>
      <c r="F11924" s="4"/>
      <c r="G11924" s="4"/>
      <c r="H11924" s="5"/>
      <c r="I11924" s="5"/>
    </row>
    <row r="11925" ht="15.75" customHeight="1">
      <c r="E11925" s="4"/>
      <c r="F11925" s="4"/>
      <c r="G11925" s="4"/>
      <c r="H11925" s="5"/>
      <c r="I11925" s="5"/>
    </row>
    <row r="11926" ht="15.75" customHeight="1">
      <c r="E11926" s="4"/>
      <c r="F11926" s="4"/>
      <c r="G11926" s="4"/>
      <c r="H11926" s="5"/>
      <c r="I11926" s="5"/>
    </row>
    <row r="11927" ht="15.75" customHeight="1">
      <c r="E11927" s="4"/>
      <c r="F11927" s="4"/>
      <c r="G11927" s="4"/>
      <c r="H11927" s="5"/>
      <c r="I11927" s="5"/>
    </row>
    <row r="11928" ht="15.75" customHeight="1">
      <c r="E11928" s="4"/>
      <c r="F11928" s="4"/>
      <c r="G11928" s="4"/>
      <c r="H11928" s="5"/>
      <c r="I11928" s="5"/>
    </row>
    <row r="11929" ht="15.75" customHeight="1">
      <c r="E11929" s="4"/>
      <c r="F11929" s="4"/>
      <c r="G11929" s="4"/>
      <c r="H11929" s="5"/>
      <c r="I11929" s="5"/>
    </row>
    <row r="11930" ht="15.75" customHeight="1">
      <c r="E11930" s="4"/>
      <c r="F11930" s="4"/>
      <c r="G11930" s="4"/>
      <c r="H11930" s="5"/>
      <c r="I11930" s="5"/>
    </row>
    <row r="11931" ht="15.75" customHeight="1">
      <c r="E11931" s="4"/>
      <c r="F11931" s="4"/>
      <c r="G11931" s="4"/>
      <c r="H11931" s="5"/>
      <c r="I11931" s="5"/>
    </row>
    <row r="11932" ht="15.75" customHeight="1">
      <c r="E11932" s="4"/>
      <c r="F11932" s="4"/>
      <c r="G11932" s="4"/>
      <c r="H11932" s="5"/>
      <c r="I11932" s="5"/>
    </row>
    <row r="11933" ht="15.75" customHeight="1">
      <c r="E11933" s="4"/>
      <c r="F11933" s="4"/>
      <c r="G11933" s="4"/>
      <c r="H11933" s="5"/>
      <c r="I11933" s="5"/>
    </row>
    <row r="11934" ht="15.75" customHeight="1">
      <c r="E11934" s="4"/>
      <c r="F11934" s="4"/>
      <c r="G11934" s="4"/>
      <c r="H11934" s="5"/>
      <c r="I11934" s="5"/>
    </row>
    <row r="11935" ht="15.75" customHeight="1">
      <c r="E11935" s="4"/>
      <c r="F11935" s="4"/>
      <c r="G11935" s="4"/>
      <c r="H11935" s="5"/>
      <c r="I11935" s="5"/>
    </row>
    <row r="11936" ht="15.75" customHeight="1">
      <c r="E11936" s="4"/>
      <c r="F11936" s="4"/>
      <c r="G11936" s="4"/>
      <c r="H11936" s="5"/>
      <c r="I11936" s="5"/>
    </row>
    <row r="11937" ht="15.75" customHeight="1">
      <c r="E11937" s="4"/>
      <c r="F11937" s="4"/>
      <c r="G11937" s="4"/>
      <c r="H11937" s="5"/>
      <c r="I11937" s="5"/>
    </row>
    <row r="11938" ht="15.75" customHeight="1">
      <c r="E11938" s="4"/>
      <c r="F11938" s="4"/>
      <c r="G11938" s="4"/>
      <c r="H11938" s="5"/>
      <c r="I11938" s="5"/>
    </row>
    <row r="11939" ht="15.75" customHeight="1">
      <c r="E11939" s="4"/>
      <c r="F11939" s="4"/>
      <c r="G11939" s="4"/>
      <c r="H11939" s="5"/>
      <c r="I11939" s="5"/>
    </row>
    <row r="11940" ht="15.75" customHeight="1">
      <c r="E11940" s="4"/>
      <c r="F11940" s="4"/>
      <c r="G11940" s="4"/>
      <c r="H11940" s="5"/>
      <c r="I11940" s="5"/>
    </row>
    <row r="11941" ht="15.75" customHeight="1">
      <c r="E11941" s="4"/>
      <c r="F11941" s="4"/>
      <c r="G11941" s="4"/>
      <c r="H11941" s="5"/>
      <c r="I11941" s="5"/>
    </row>
    <row r="11942" ht="15.75" customHeight="1">
      <c r="E11942" s="4"/>
      <c r="F11942" s="4"/>
      <c r="G11942" s="4"/>
      <c r="H11942" s="5"/>
      <c r="I11942" s="5"/>
    </row>
    <row r="11943" ht="15.75" customHeight="1">
      <c r="E11943" s="4"/>
      <c r="F11943" s="4"/>
      <c r="G11943" s="4"/>
      <c r="H11943" s="5"/>
      <c r="I11943" s="5"/>
    </row>
    <row r="11944" ht="15.75" customHeight="1">
      <c r="E11944" s="4"/>
      <c r="F11944" s="4"/>
      <c r="G11944" s="4"/>
      <c r="H11944" s="5"/>
      <c r="I11944" s="5"/>
    </row>
    <row r="11945" ht="15.75" customHeight="1">
      <c r="E11945" s="4"/>
      <c r="F11945" s="4"/>
      <c r="G11945" s="4"/>
      <c r="H11945" s="5"/>
      <c r="I11945" s="5"/>
    </row>
    <row r="11946" ht="15.75" customHeight="1">
      <c r="E11946" s="4"/>
      <c r="F11946" s="4"/>
      <c r="G11946" s="4"/>
      <c r="H11946" s="5"/>
      <c r="I11946" s="5"/>
    </row>
    <row r="11947" ht="15.75" customHeight="1">
      <c r="E11947" s="4"/>
      <c r="F11947" s="4"/>
      <c r="G11947" s="4"/>
      <c r="H11947" s="5"/>
      <c r="I11947" s="5"/>
    </row>
    <row r="11948" ht="15.75" customHeight="1">
      <c r="E11948" s="4"/>
      <c r="F11948" s="4"/>
      <c r="G11948" s="4"/>
      <c r="H11948" s="5"/>
      <c r="I11948" s="5"/>
    </row>
    <row r="11949" ht="15.75" customHeight="1">
      <c r="E11949" s="4"/>
      <c r="F11949" s="4"/>
      <c r="G11949" s="4"/>
      <c r="H11949" s="5"/>
      <c r="I11949" s="5"/>
    </row>
    <row r="11950" ht="15.75" customHeight="1">
      <c r="E11950" s="4"/>
      <c r="F11950" s="4"/>
      <c r="G11950" s="4"/>
      <c r="H11950" s="5"/>
      <c r="I11950" s="5"/>
    </row>
    <row r="11951" ht="15.75" customHeight="1">
      <c r="E11951" s="4"/>
      <c r="F11951" s="4"/>
      <c r="G11951" s="4"/>
      <c r="H11951" s="5"/>
      <c r="I11951" s="5"/>
    </row>
    <row r="11952" ht="15.75" customHeight="1">
      <c r="E11952" s="4"/>
      <c r="F11952" s="4"/>
      <c r="G11952" s="4"/>
      <c r="H11952" s="5"/>
      <c r="I11952" s="5"/>
    </row>
    <row r="11953" ht="15.75" customHeight="1">
      <c r="E11953" s="4"/>
      <c r="F11953" s="4"/>
      <c r="G11953" s="4"/>
      <c r="H11953" s="5"/>
      <c r="I11953" s="5"/>
    </row>
    <row r="11954" ht="15.75" customHeight="1">
      <c r="E11954" s="4"/>
      <c r="F11954" s="4"/>
      <c r="G11954" s="4"/>
      <c r="H11954" s="5"/>
      <c r="I11954" s="5"/>
    </row>
    <row r="11955" ht="15.75" customHeight="1">
      <c r="E11955" s="4"/>
      <c r="F11955" s="4"/>
      <c r="G11955" s="4"/>
      <c r="H11955" s="5"/>
      <c r="I11955" s="5"/>
    </row>
    <row r="11956" ht="15.75" customHeight="1">
      <c r="E11956" s="4"/>
      <c r="F11956" s="4"/>
      <c r="G11956" s="4"/>
      <c r="H11956" s="5"/>
      <c r="I11956" s="5"/>
    </row>
    <row r="11957" ht="15.75" customHeight="1">
      <c r="E11957" s="4"/>
      <c r="F11957" s="4"/>
      <c r="G11957" s="4"/>
      <c r="H11957" s="5"/>
      <c r="I11957" s="5"/>
    </row>
    <row r="11958" ht="15.75" customHeight="1">
      <c r="E11958" s="4"/>
      <c r="F11958" s="4"/>
      <c r="G11958" s="4"/>
      <c r="H11958" s="5"/>
      <c r="I11958" s="5"/>
    </row>
    <row r="11959" ht="15.75" customHeight="1">
      <c r="E11959" s="4"/>
      <c r="F11959" s="4"/>
      <c r="G11959" s="4"/>
      <c r="H11959" s="5"/>
      <c r="I11959" s="5"/>
    </row>
    <row r="11960" ht="15.75" customHeight="1">
      <c r="E11960" s="4"/>
      <c r="F11960" s="4"/>
      <c r="G11960" s="4"/>
      <c r="H11960" s="5"/>
      <c r="I11960" s="5"/>
    </row>
    <row r="11961" ht="15.75" customHeight="1">
      <c r="E11961" s="4"/>
      <c r="F11961" s="4"/>
      <c r="G11961" s="4"/>
      <c r="H11961" s="5"/>
      <c r="I11961" s="5"/>
    </row>
    <row r="11962" ht="15.75" customHeight="1">
      <c r="E11962" s="4"/>
      <c r="F11962" s="4"/>
      <c r="G11962" s="4"/>
      <c r="H11962" s="5"/>
      <c r="I11962" s="5"/>
    </row>
    <row r="11963" ht="15.75" customHeight="1">
      <c r="E11963" s="4"/>
      <c r="F11963" s="4"/>
      <c r="G11963" s="4"/>
      <c r="H11963" s="5"/>
      <c r="I11963" s="5"/>
    </row>
    <row r="11964" ht="15.75" customHeight="1">
      <c r="E11964" s="4"/>
      <c r="F11964" s="4"/>
      <c r="G11964" s="4"/>
      <c r="H11964" s="5"/>
      <c r="I11964" s="5"/>
    </row>
    <row r="11965" ht="15.75" customHeight="1">
      <c r="E11965" s="4"/>
      <c r="F11965" s="4"/>
      <c r="G11965" s="4"/>
      <c r="H11965" s="5"/>
      <c r="I11965" s="5"/>
    </row>
    <row r="11966" ht="15.75" customHeight="1">
      <c r="E11966" s="4"/>
      <c r="F11966" s="4"/>
      <c r="G11966" s="4"/>
      <c r="H11966" s="5"/>
      <c r="I11966" s="5"/>
    </row>
    <row r="11967" ht="15.75" customHeight="1">
      <c r="E11967" s="4"/>
      <c r="F11967" s="4"/>
      <c r="G11967" s="4"/>
      <c r="H11967" s="5"/>
      <c r="I11967" s="5"/>
    </row>
    <row r="11968" ht="15.75" customHeight="1">
      <c r="E11968" s="4"/>
      <c r="F11968" s="4"/>
      <c r="G11968" s="4"/>
      <c r="H11968" s="5"/>
      <c r="I11968" s="5"/>
    </row>
    <row r="11969" ht="15.75" customHeight="1">
      <c r="E11969" s="4"/>
      <c r="F11969" s="4"/>
      <c r="G11969" s="4"/>
      <c r="H11969" s="5"/>
      <c r="I11969" s="5"/>
    </row>
    <row r="11970" ht="15.75" customHeight="1">
      <c r="E11970" s="4"/>
      <c r="F11970" s="4"/>
      <c r="G11970" s="4"/>
      <c r="H11970" s="5"/>
      <c r="I11970" s="5"/>
    </row>
    <row r="11971" ht="15.75" customHeight="1">
      <c r="E11971" s="4"/>
      <c r="F11971" s="4"/>
      <c r="G11971" s="4"/>
      <c r="H11971" s="5"/>
      <c r="I11971" s="5"/>
    </row>
    <row r="11972" ht="15.75" customHeight="1">
      <c r="E11972" s="4"/>
      <c r="F11972" s="4"/>
      <c r="G11972" s="4"/>
      <c r="H11972" s="5"/>
      <c r="I11972" s="5"/>
    </row>
    <row r="11973" ht="15.75" customHeight="1">
      <c r="E11973" s="4"/>
      <c r="F11973" s="4"/>
      <c r="G11973" s="4"/>
      <c r="H11973" s="5"/>
      <c r="I11973" s="5"/>
    </row>
    <row r="11974" ht="15.75" customHeight="1">
      <c r="E11974" s="4"/>
      <c r="F11974" s="4"/>
      <c r="G11974" s="4"/>
      <c r="H11974" s="5"/>
      <c r="I11974" s="5"/>
    </row>
    <row r="11975" ht="15.75" customHeight="1">
      <c r="E11975" s="4"/>
      <c r="F11975" s="4"/>
      <c r="G11975" s="4"/>
      <c r="H11975" s="5"/>
      <c r="I11975" s="5"/>
    </row>
    <row r="11976" ht="15.75" customHeight="1">
      <c r="E11976" s="4"/>
      <c r="F11976" s="4"/>
      <c r="G11976" s="4"/>
      <c r="H11976" s="5"/>
      <c r="I11976" s="5"/>
    </row>
    <row r="11977" ht="15.75" customHeight="1">
      <c r="E11977" s="4"/>
      <c r="F11977" s="4"/>
      <c r="G11977" s="4"/>
      <c r="H11977" s="5"/>
      <c r="I11977" s="5"/>
    </row>
    <row r="11978" ht="15.75" customHeight="1">
      <c r="E11978" s="4"/>
      <c r="F11978" s="4"/>
      <c r="G11978" s="4"/>
      <c r="H11978" s="5"/>
      <c r="I11978" s="5"/>
    </row>
    <row r="11979" ht="15.75" customHeight="1">
      <c r="E11979" s="4"/>
      <c r="F11979" s="4"/>
      <c r="G11979" s="4"/>
      <c r="H11979" s="5"/>
      <c r="I11979" s="5"/>
    </row>
    <row r="11980" ht="15.75" customHeight="1">
      <c r="E11980" s="4"/>
      <c r="F11980" s="4"/>
      <c r="G11980" s="4"/>
      <c r="H11980" s="5"/>
      <c r="I11980" s="5"/>
    </row>
    <row r="11981" ht="15.75" customHeight="1">
      <c r="E11981" s="4"/>
      <c r="F11981" s="4"/>
      <c r="G11981" s="4"/>
      <c r="H11981" s="5"/>
      <c r="I11981" s="5"/>
    </row>
    <row r="11982" ht="15.75" customHeight="1">
      <c r="E11982" s="4"/>
      <c r="F11982" s="4"/>
      <c r="G11982" s="4"/>
      <c r="H11982" s="5"/>
      <c r="I11982" s="5"/>
    </row>
    <row r="11983" ht="15.75" customHeight="1">
      <c r="E11983" s="4"/>
      <c r="F11983" s="4"/>
      <c r="G11983" s="4"/>
      <c r="H11983" s="5"/>
      <c r="I11983" s="5"/>
    </row>
    <row r="11984" ht="15.75" customHeight="1">
      <c r="E11984" s="4"/>
      <c r="F11984" s="4"/>
      <c r="G11984" s="4"/>
      <c r="H11984" s="5"/>
      <c r="I11984" s="5"/>
    </row>
    <row r="11985" ht="15.75" customHeight="1">
      <c r="E11985" s="4"/>
      <c r="F11985" s="4"/>
      <c r="G11985" s="4"/>
      <c r="H11985" s="5"/>
      <c r="I11985" s="5"/>
    </row>
    <row r="11986" ht="15.75" customHeight="1">
      <c r="E11986" s="4"/>
      <c r="F11986" s="4"/>
      <c r="G11986" s="4"/>
      <c r="H11986" s="5"/>
      <c r="I11986" s="5"/>
    </row>
    <row r="11987" ht="15.75" customHeight="1">
      <c r="E11987" s="4"/>
      <c r="F11987" s="4"/>
      <c r="G11987" s="4"/>
      <c r="H11987" s="5"/>
      <c r="I11987" s="5"/>
    </row>
    <row r="11988" ht="15.75" customHeight="1">
      <c r="E11988" s="4"/>
      <c r="F11988" s="4"/>
      <c r="G11988" s="4"/>
      <c r="H11988" s="5"/>
      <c r="I11988" s="5"/>
    </row>
    <row r="11989" ht="15.75" customHeight="1">
      <c r="E11989" s="4"/>
      <c r="F11989" s="4"/>
      <c r="G11989" s="4"/>
      <c r="H11989" s="5"/>
      <c r="I11989" s="5"/>
    </row>
    <row r="11990" ht="15.75" customHeight="1">
      <c r="E11990" s="4"/>
      <c r="F11990" s="4"/>
      <c r="G11990" s="4"/>
      <c r="H11990" s="5"/>
      <c r="I11990" s="5"/>
    </row>
    <row r="11991" ht="15.75" customHeight="1">
      <c r="E11991" s="4"/>
      <c r="F11991" s="4"/>
      <c r="G11991" s="4"/>
      <c r="H11991" s="5"/>
      <c r="I11991" s="5"/>
    </row>
    <row r="11992" ht="15.75" customHeight="1">
      <c r="E11992" s="4"/>
      <c r="F11992" s="4"/>
      <c r="G11992" s="4"/>
      <c r="H11992" s="5"/>
      <c r="I11992" s="5"/>
    </row>
    <row r="11993" ht="15.75" customHeight="1">
      <c r="E11993" s="4"/>
      <c r="F11993" s="4"/>
      <c r="G11993" s="4"/>
      <c r="H11993" s="5"/>
      <c r="I11993" s="5"/>
    </row>
    <row r="11994" ht="15.75" customHeight="1">
      <c r="E11994" s="4"/>
      <c r="F11994" s="4"/>
      <c r="G11994" s="4"/>
      <c r="H11994" s="5"/>
      <c r="I11994" s="5"/>
    </row>
    <row r="11995" ht="15.75" customHeight="1">
      <c r="E11995" s="4"/>
      <c r="F11995" s="4"/>
      <c r="G11995" s="4"/>
      <c r="H11995" s="5"/>
      <c r="I11995" s="5"/>
    </row>
    <row r="11996" ht="15.75" customHeight="1">
      <c r="E11996" s="4"/>
      <c r="F11996" s="4"/>
      <c r="G11996" s="4"/>
      <c r="H11996" s="5"/>
      <c r="I11996" s="5"/>
    </row>
    <row r="11997" ht="15.75" customHeight="1">
      <c r="E11997" s="4"/>
      <c r="F11997" s="4"/>
      <c r="G11997" s="4"/>
      <c r="H11997" s="5"/>
      <c r="I11997" s="5"/>
    </row>
    <row r="11998" ht="15.75" customHeight="1">
      <c r="E11998" s="4"/>
      <c r="F11998" s="4"/>
      <c r="G11998" s="4"/>
      <c r="H11998" s="5"/>
      <c r="I11998" s="5"/>
    </row>
    <row r="11999" ht="15.75" customHeight="1">
      <c r="E11999" s="4"/>
      <c r="F11999" s="4"/>
      <c r="G11999" s="4"/>
      <c r="H11999" s="5"/>
      <c r="I11999" s="5"/>
    </row>
    <row r="12000" ht="15.75" customHeight="1">
      <c r="E12000" s="4"/>
      <c r="F12000" s="4"/>
      <c r="G12000" s="4"/>
      <c r="H12000" s="5"/>
      <c r="I12000" s="5"/>
    </row>
    <row r="12001" ht="15.75" customHeight="1">
      <c r="E12001" s="4"/>
      <c r="F12001" s="4"/>
      <c r="G12001" s="4"/>
      <c r="H12001" s="5"/>
      <c r="I12001" s="5"/>
    </row>
    <row r="12002" ht="15.75" customHeight="1">
      <c r="E12002" s="4"/>
      <c r="F12002" s="4"/>
      <c r="G12002" s="4"/>
      <c r="H12002" s="5"/>
      <c r="I12002" s="5"/>
    </row>
    <row r="12003" ht="15.75" customHeight="1">
      <c r="E12003" s="4"/>
      <c r="F12003" s="4"/>
      <c r="G12003" s="4"/>
      <c r="H12003" s="5"/>
      <c r="I12003" s="5"/>
    </row>
    <row r="12004" ht="15.75" customHeight="1">
      <c r="E12004" s="4"/>
      <c r="F12004" s="4"/>
      <c r="G12004" s="4"/>
      <c r="H12004" s="5"/>
      <c r="I12004" s="5"/>
    </row>
    <row r="12005" ht="15.75" customHeight="1">
      <c r="E12005" s="4"/>
      <c r="F12005" s="4"/>
      <c r="G12005" s="4"/>
      <c r="H12005" s="5"/>
      <c r="I12005" s="5"/>
    </row>
    <row r="12006" ht="15.75" customHeight="1">
      <c r="E12006" s="4"/>
      <c r="F12006" s="4"/>
      <c r="G12006" s="4"/>
      <c r="H12006" s="5"/>
      <c r="I12006" s="5"/>
    </row>
    <row r="12007" ht="15.75" customHeight="1">
      <c r="E12007" s="4"/>
      <c r="F12007" s="4"/>
      <c r="G12007" s="4"/>
      <c r="H12007" s="5"/>
      <c r="I12007" s="5"/>
    </row>
    <row r="12008" ht="15.75" customHeight="1">
      <c r="E12008" s="4"/>
      <c r="F12008" s="4"/>
      <c r="G12008" s="4"/>
      <c r="H12008" s="5"/>
      <c r="I12008" s="5"/>
    </row>
    <row r="12009" ht="15.75" customHeight="1">
      <c r="E12009" s="4"/>
      <c r="F12009" s="4"/>
      <c r="G12009" s="4"/>
      <c r="H12009" s="5"/>
      <c r="I12009" s="5"/>
    </row>
    <row r="12010" ht="15.75" customHeight="1">
      <c r="E12010" s="4"/>
      <c r="F12010" s="4"/>
      <c r="G12010" s="4"/>
      <c r="H12010" s="5"/>
      <c r="I12010" s="5"/>
    </row>
    <row r="12011" ht="15.75" customHeight="1">
      <c r="E12011" s="4"/>
      <c r="F12011" s="4"/>
      <c r="G12011" s="4"/>
      <c r="H12011" s="5"/>
      <c r="I12011" s="5"/>
    </row>
    <row r="12012" ht="15.75" customHeight="1">
      <c r="E12012" s="4"/>
      <c r="F12012" s="4"/>
      <c r="G12012" s="4"/>
      <c r="H12012" s="5"/>
      <c r="I12012" s="5"/>
    </row>
    <row r="12013" ht="15.75" customHeight="1">
      <c r="E12013" s="4"/>
      <c r="F12013" s="4"/>
      <c r="G12013" s="4"/>
      <c r="H12013" s="5"/>
      <c r="I12013" s="5"/>
    </row>
    <row r="12014" ht="15.75" customHeight="1">
      <c r="E12014" s="4"/>
      <c r="F12014" s="4"/>
      <c r="G12014" s="4"/>
      <c r="H12014" s="5"/>
      <c r="I12014" s="5"/>
    </row>
    <row r="12015" ht="15.75" customHeight="1">
      <c r="E12015" s="4"/>
      <c r="F12015" s="4"/>
      <c r="G12015" s="4"/>
      <c r="H12015" s="5"/>
      <c r="I12015" s="5"/>
    </row>
    <row r="12016" ht="15.75" customHeight="1">
      <c r="E12016" s="4"/>
      <c r="F12016" s="4"/>
      <c r="G12016" s="4"/>
      <c r="H12016" s="5"/>
      <c r="I12016" s="5"/>
    </row>
    <row r="12017" ht="15.75" customHeight="1">
      <c r="E12017" s="4"/>
      <c r="F12017" s="4"/>
      <c r="G12017" s="4"/>
      <c r="H12017" s="5"/>
      <c r="I12017" s="5"/>
    </row>
    <row r="12018" ht="15.75" customHeight="1">
      <c r="E12018" s="4"/>
      <c r="F12018" s="4"/>
      <c r="G12018" s="4"/>
      <c r="H12018" s="5"/>
      <c r="I12018" s="5"/>
    </row>
    <row r="12019" ht="15.75" customHeight="1">
      <c r="E12019" s="4"/>
      <c r="F12019" s="4"/>
      <c r="G12019" s="4"/>
      <c r="H12019" s="5"/>
      <c r="I12019" s="5"/>
    </row>
    <row r="12020" ht="15.75" customHeight="1">
      <c r="E12020" s="4"/>
      <c r="F12020" s="4"/>
      <c r="G12020" s="4"/>
      <c r="H12020" s="5"/>
      <c r="I12020" s="5"/>
    </row>
    <row r="12021" ht="15.75" customHeight="1">
      <c r="E12021" s="4"/>
      <c r="F12021" s="4"/>
      <c r="G12021" s="4"/>
      <c r="H12021" s="5"/>
      <c r="I12021" s="5"/>
    </row>
    <row r="12022" ht="15.75" customHeight="1">
      <c r="E12022" s="4"/>
      <c r="F12022" s="4"/>
      <c r="G12022" s="4"/>
      <c r="H12022" s="5"/>
      <c r="I12022" s="5"/>
    </row>
    <row r="12023" ht="15.75" customHeight="1">
      <c r="E12023" s="4"/>
      <c r="F12023" s="4"/>
      <c r="G12023" s="4"/>
      <c r="H12023" s="5"/>
      <c r="I12023" s="5"/>
    </row>
    <row r="12024" ht="15.75" customHeight="1">
      <c r="E12024" s="4"/>
      <c r="F12024" s="4"/>
      <c r="G12024" s="4"/>
      <c r="H12024" s="5"/>
      <c r="I12024" s="5"/>
    </row>
    <row r="12025" ht="15.75" customHeight="1">
      <c r="E12025" s="4"/>
      <c r="F12025" s="4"/>
      <c r="G12025" s="4"/>
      <c r="H12025" s="5"/>
      <c r="I12025" s="5"/>
    </row>
    <row r="12026" ht="15.75" customHeight="1">
      <c r="E12026" s="4"/>
      <c r="F12026" s="4"/>
      <c r="G12026" s="4"/>
      <c r="H12026" s="5"/>
      <c r="I12026" s="5"/>
    </row>
    <row r="12027" ht="15.75" customHeight="1">
      <c r="E12027" s="4"/>
      <c r="F12027" s="4"/>
      <c r="G12027" s="4"/>
      <c r="H12027" s="5"/>
      <c r="I12027" s="5"/>
    </row>
    <row r="12028" ht="15.75" customHeight="1">
      <c r="E12028" s="4"/>
      <c r="F12028" s="4"/>
      <c r="G12028" s="4"/>
      <c r="H12028" s="5"/>
      <c r="I12028" s="5"/>
    </row>
    <row r="12029" ht="15.75" customHeight="1">
      <c r="E12029" s="4"/>
      <c r="F12029" s="4"/>
      <c r="G12029" s="4"/>
      <c r="H12029" s="5"/>
      <c r="I12029" s="5"/>
    </row>
    <row r="12030" ht="15.75" customHeight="1">
      <c r="E12030" s="4"/>
      <c r="F12030" s="4"/>
      <c r="G12030" s="4"/>
      <c r="H12030" s="5"/>
      <c r="I12030" s="5"/>
    </row>
    <row r="12031" ht="15.75" customHeight="1">
      <c r="E12031" s="4"/>
      <c r="F12031" s="4"/>
      <c r="G12031" s="4"/>
      <c r="H12031" s="5"/>
      <c r="I12031" s="5"/>
    </row>
    <row r="12032" ht="15.75" customHeight="1">
      <c r="E12032" s="4"/>
      <c r="F12032" s="4"/>
      <c r="G12032" s="4"/>
      <c r="H12032" s="5"/>
      <c r="I12032" s="5"/>
    </row>
    <row r="12033" ht="15.75" customHeight="1">
      <c r="E12033" s="4"/>
      <c r="F12033" s="4"/>
      <c r="G12033" s="4"/>
      <c r="H12033" s="5"/>
      <c r="I12033" s="5"/>
    </row>
    <row r="12034" ht="15.75" customHeight="1">
      <c r="E12034" s="4"/>
      <c r="F12034" s="4"/>
      <c r="G12034" s="4"/>
      <c r="H12034" s="5"/>
      <c r="I12034" s="5"/>
    </row>
    <row r="12035" ht="15.75" customHeight="1">
      <c r="E12035" s="4"/>
      <c r="F12035" s="4"/>
      <c r="G12035" s="4"/>
      <c r="H12035" s="5"/>
      <c r="I12035" s="5"/>
    </row>
    <row r="12036" ht="15.75" customHeight="1">
      <c r="E12036" s="4"/>
      <c r="F12036" s="4"/>
      <c r="G12036" s="4"/>
      <c r="H12036" s="5"/>
      <c r="I12036" s="5"/>
    </row>
    <row r="12037" ht="15.75" customHeight="1">
      <c r="E12037" s="4"/>
      <c r="F12037" s="4"/>
      <c r="G12037" s="4"/>
      <c r="H12037" s="5"/>
      <c r="I12037" s="5"/>
    </row>
    <row r="12038" ht="15.75" customHeight="1">
      <c r="E12038" s="4"/>
      <c r="F12038" s="4"/>
      <c r="G12038" s="4"/>
      <c r="H12038" s="5"/>
      <c r="I12038" s="5"/>
    </row>
    <row r="12039" ht="15.75" customHeight="1">
      <c r="E12039" s="4"/>
      <c r="F12039" s="4"/>
      <c r="G12039" s="4"/>
      <c r="H12039" s="5"/>
      <c r="I12039" s="5"/>
    </row>
    <row r="12040" ht="15.75" customHeight="1">
      <c r="E12040" s="4"/>
      <c r="F12040" s="4"/>
      <c r="G12040" s="4"/>
      <c r="H12040" s="5"/>
      <c r="I12040" s="5"/>
    </row>
    <row r="12041" ht="15.75" customHeight="1">
      <c r="E12041" s="4"/>
      <c r="F12041" s="4"/>
      <c r="G12041" s="4"/>
      <c r="H12041" s="5"/>
      <c r="I12041" s="5"/>
    </row>
    <row r="12042" ht="15.75" customHeight="1">
      <c r="E12042" s="4"/>
      <c r="F12042" s="4"/>
      <c r="G12042" s="4"/>
      <c r="H12042" s="5"/>
      <c r="I12042" s="5"/>
    </row>
    <row r="12043" ht="15.75" customHeight="1">
      <c r="E12043" s="4"/>
      <c r="F12043" s="4"/>
      <c r="G12043" s="4"/>
      <c r="H12043" s="5"/>
      <c r="I12043" s="5"/>
    </row>
    <row r="12044" ht="15.75" customHeight="1">
      <c r="E12044" s="4"/>
      <c r="F12044" s="4"/>
      <c r="G12044" s="4"/>
      <c r="H12044" s="5"/>
      <c r="I12044" s="5"/>
    </row>
    <row r="12045" ht="15.75" customHeight="1">
      <c r="E12045" s="4"/>
      <c r="F12045" s="4"/>
      <c r="G12045" s="4"/>
      <c r="H12045" s="5"/>
      <c r="I12045" s="5"/>
    </row>
    <row r="12046" ht="15.75" customHeight="1">
      <c r="E12046" s="4"/>
      <c r="F12046" s="4"/>
      <c r="G12046" s="4"/>
      <c r="H12046" s="5"/>
      <c r="I12046" s="5"/>
    </row>
    <row r="12047" ht="15.75" customHeight="1">
      <c r="E12047" s="4"/>
      <c r="F12047" s="4"/>
      <c r="G12047" s="4"/>
      <c r="H12047" s="5"/>
      <c r="I12047" s="5"/>
    </row>
    <row r="12048" ht="15.75" customHeight="1">
      <c r="E12048" s="4"/>
      <c r="F12048" s="4"/>
      <c r="G12048" s="4"/>
      <c r="H12048" s="5"/>
      <c r="I12048" s="5"/>
    </row>
    <row r="12049" ht="15.75" customHeight="1">
      <c r="E12049" s="4"/>
      <c r="F12049" s="4"/>
      <c r="G12049" s="4"/>
      <c r="H12049" s="5"/>
      <c r="I12049" s="5"/>
    </row>
    <row r="12050" ht="15.75" customHeight="1">
      <c r="E12050" s="4"/>
      <c r="F12050" s="4"/>
      <c r="G12050" s="4"/>
      <c r="H12050" s="5"/>
      <c r="I12050" s="5"/>
    </row>
    <row r="12051" ht="15.75" customHeight="1">
      <c r="E12051" s="4"/>
      <c r="F12051" s="4"/>
      <c r="G12051" s="4"/>
      <c r="H12051" s="5"/>
      <c r="I12051" s="5"/>
    </row>
    <row r="12052" ht="15.75" customHeight="1">
      <c r="E12052" s="4"/>
      <c r="F12052" s="4"/>
      <c r="G12052" s="4"/>
      <c r="H12052" s="5"/>
      <c r="I12052" s="5"/>
    </row>
    <row r="12053" ht="15.75" customHeight="1">
      <c r="E12053" s="4"/>
      <c r="F12053" s="4"/>
      <c r="G12053" s="4"/>
      <c r="H12053" s="5"/>
      <c r="I12053" s="5"/>
    </row>
    <row r="12054" ht="15.75" customHeight="1">
      <c r="E12054" s="4"/>
      <c r="F12054" s="4"/>
      <c r="G12054" s="4"/>
      <c r="H12054" s="5"/>
      <c r="I12054" s="5"/>
    </row>
    <row r="12055" ht="15.75" customHeight="1">
      <c r="E12055" s="4"/>
      <c r="F12055" s="4"/>
      <c r="G12055" s="4"/>
      <c r="H12055" s="5"/>
      <c r="I12055" s="5"/>
    </row>
    <row r="12056" ht="15.75" customHeight="1">
      <c r="E12056" s="4"/>
      <c r="F12056" s="4"/>
      <c r="G12056" s="4"/>
      <c r="H12056" s="5"/>
      <c r="I12056" s="5"/>
    </row>
    <row r="12057" ht="15.75" customHeight="1">
      <c r="E12057" s="4"/>
      <c r="F12057" s="4"/>
      <c r="G12057" s="4"/>
      <c r="H12057" s="5"/>
      <c r="I12057" s="5"/>
    </row>
    <row r="12058" ht="15.75" customHeight="1">
      <c r="E12058" s="4"/>
      <c r="F12058" s="4"/>
      <c r="G12058" s="4"/>
      <c r="H12058" s="5"/>
      <c r="I12058" s="5"/>
    </row>
    <row r="12059" ht="15.75" customHeight="1">
      <c r="E12059" s="4"/>
      <c r="F12059" s="4"/>
      <c r="G12059" s="4"/>
      <c r="H12059" s="5"/>
      <c r="I12059" s="5"/>
    </row>
    <row r="12060" ht="15.75" customHeight="1">
      <c r="E12060" s="4"/>
      <c r="F12060" s="4"/>
      <c r="G12060" s="4"/>
      <c r="H12060" s="5"/>
      <c r="I12060" s="5"/>
    </row>
    <row r="12061" ht="15.75" customHeight="1">
      <c r="E12061" s="4"/>
      <c r="F12061" s="4"/>
      <c r="G12061" s="4"/>
      <c r="H12061" s="5"/>
      <c r="I12061" s="5"/>
    </row>
    <row r="12062" ht="15.75" customHeight="1">
      <c r="E12062" s="4"/>
      <c r="F12062" s="4"/>
      <c r="G12062" s="4"/>
      <c r="H12062" s="5"/>
      <c r="I12062" s="5"/>
    </row>
    <row r="12063" ht="15.75" customHeight="1">
      <c r="E12063" s="4"/>
      <c r="F12063" s="4"/>
      <c r="G12063" s="4"/>
      <c r="H12063" s="5"/>
      <c r="I12063" s="5"/>
    </row>
    <row r="12064" ht="15.75" customHeight="1">
      <c r="E12064" s="4"/>
      <c r="F12064" s="4"/>
      <c r="G12064" s="4"/>
      <c r="H12064" s="5"/>
      <c r="I12064" s="5"/>
    </row>
    <row r="12065" ht="15.75" customHeight="1">
      <c r="E12065" s="4"/>
      <c r="F12065" s="4"/>
      <c r="G12065" s="4"/>
      <c r="H12065" s="5"/>
      <c r="I12065" s="5"/>
    </row>
    <row r="12066" ht="15.75" customHeight="1">
      <c r="E12066" s="4"/>
      <c r="F12066" s="4"/>
      <c r="G12066" s="4"/>
      <c r="H12066" s="5"/>
      <c r="I12066" s="5"/>
    </row>
    <row r="12067" ht="15.75" customHeight="1">
      <c r="E12067" s="4"/>
      <c r="F12067" s="4"/>
      <c r="G12067" s="4"/>
      <c r="H12067" s="5"/>
      <c r="I12067" s="5"/>
    </row>
    <row r="12068" ht="15.75" customHeight="1">
      <c r="E12068" s="4"/>
      <c r="F12068" s="4"/>
      <c r="G12068" s="4"/>
      <c r="H12068" s="5"/>
      <c r="I12068" s="5"/>
    </row>
    <row r="12069" ht="15.75" customHeight="1">
      <c r="E12069" s="4"/>
      <c r="F12069" s="4"/>
      <c r="G12069" s="4"/>
      <c r="H12069" s="5"/>
      <c r="I12069" s="5"/>
    </row>
    <row r="12070" ht="15.75" customHeight="1">
      <c r="E12070" s="4"/>
      <c r="F12070" s="4"/>
      <c r="G12070" s="4"/>
      <c r="H12070" s="5"/>
      <c r="I12070" s="5"/>
    </row>
    <row r="12071" ht="15.75" customHeight="1">
      <c r="E12071" s="4"/>
      <c r="F12071" s="4"/>
      <c r="G12071" s="4"/>
      <c r="H12071" s="5"/>
      <c r="I12071" s="5"/>
    </row>
    <row r="12072" ht="15.75" customHeight="1">
      <c r="E12072" s="4"/>
      <c r="F12072" s="4"/>
      <c r="G12072" s="4"/>
      <c r="H12072" s="5"/>
      <c r="I12072" s="5"/>
    </row>
    <row r="12073" ht="15.75" customHeight="1">
      <c r="E12073" s="4"/>
      <c r="F12073" s="4"/>
      <c r="G12073" s="4"/>
      <c r="H12073" s="5"/>
      <c r="I12073" s="5"/>
    </row>
    <row r="12074" ht="15.75" customHeight="1">
      <c r="E12074" s="4"/>
      <c r="F12074" s="4"/>
      <c r="G12074" s="4"/>
      <c r="H12074" s="5"/>
      <c r="I12074" s="5"/>
    </row>
    <row r="12075" ht="15.75" customHeight="1">
      <c r="E12075" s="4"/>
      <c r="F12075" s="4"/>
      <c r="G12075" s="4"/>
      <c r="H12075" s="5"/>
      <c r="I12075" s="5"/>
    </row>
    <row r="12076" ht="15.75" customHeight="1">
      <c r="E12076" s="4"/>
      <c r="F12076" s="4"/>
      <c r="G12076" s="4"/>
      <c r="H12076" s="5"/>
      <c r="I12076" s="5"/>
    </row>
    <row r="12077" ht="15.75" customHeight="1">
      <c r="E12077" s="4"/>
      <c r="F12077" s="4"/>
      <c r="G12077" s="4"/>
      <c r="H12077" s="5"/>
      <c r="I12077" s="5"/>
    </row>
    <row r="12078" ht="15.75" customHeight="1">
      <c r="E12078" s="4"/>
      <c r="F12078" s="4"/>
      <c r="G12078" s="4"/>
      <c r="H12078" s="5"/>
      <c r="I12078" s="5"/>
    </row>
    <row r="12079" ht="15.75" customHeight="1">
      <c r="E12079" s="4"/>
      <c r="F12079" s="4"/>
      <c r="G12079" s="4"/>
      <c r="H12079" s="5"/>
      <c r="I12079" s="5"/>
    </row>
    <row r="12080" ht="15.75" customHeight="1">
      <c r="E12080" s="4"/>
      <c r="F12080" s="4"/>
      <c r="G12080" s="4"/>
      <c r="H12080" s="5"/>
      <c r="I12080" s="5"/>
    </row>
    <row r="12081" ht="15.75" customHeight="1">
      <c r="E12081" s="4"/>
      <c r="F12081" s="4"/>
      <c r="G12081" s="4"/>
      <c r="H12081" s="5"/>
      <c r="I12081" s="5"/>
    </row>
    <row r="12082" ht="15.75" customHeight="1">
      <c r="E12082" s="4"/>
      <c r="F12082" s="4"/>
      <c r="G12082" s="4"/>
      <c r="H12082" s="5"/>
      <c r="I12082" s="5"/>
    </row>
    <row r="12083" ht="15.75" customHeight="1">
      <c r="E12083" s="4"/>
      <c r="F12083" s="4"/>
      <c r="G12083" s="4"/>
      <c r="H12083" s="5"/>
      <c r="I12083" s="5"/>
    </row>
    <row r="12084" ht="15.75" customHeight="1">
      <c r="E12084" s="4"/>
      <c r="F12084" s="4"/>
      <c r="G12084" s="4"/>
      <c r="H12084" s="5"/>
      <c r="I12084" s="5"/>
    </row>
    <row r="12085" ht="15.75" customHeight="1">
      <c r="E12085" s="4"/>
      <c r="F12085" s="4"/>
      <c r="G12085" s="4"/>
      <c r="H12085" s="5"/>
      <c r="I12085" s="5"/>
    </row>
    <row r="12086" ht="15.75" customHeight="1">
      <c r="E12086" s="4"/>
      <c r="F12086" s="4"/>
      <c r="G12086" s="4"/>
      <c r="H12086" s="5"/>
      <c r="I12086" s="5"/>
    </row>
    <row r="12087" ht="15.75" customHeight="1">
      <c r="E12087" s="4"/>
      <c r="F12087" s="4"/>
      <c r="G12087" s="4"/>
      <c r="H12087" s="5"/>
      <c r="I12087" s="5"/>
    </row>
    <row r="12088" ht="15.75" customHeight="1">
      <c r="E12088" s="4"/>
      <c r="F12088" s="4"/>
      <c r="G12088" s="4"/>
      <c r="H12088" s="5"/>
      <c r="I12088" s="5"/>
    </row>
    <row r="12089" ht="15.75" customHeight="1">
      <c r="E12089" s="4"/>
      <c r="F12089" s="4"/>
      <c r="G12089" s="4"/>
      <c r="H12089" s="5"/>
      <c r="I12089" s="5"/>
    </row>
    <row r="12090" ht="15.75" customHeight="1">
      <c r="E12090" s="4"/>
      <c r="F12090" s="4"/>
      <c r="G12090" s="4"/>
      <c r="H12090" s="5"/>
      <c r="I12090" s="5"/>
    </row>
    <row r="12091" ht="15.75" customHeight="1">
      <c r="E12091" s="4"/>
      <c r="F12091" s="4"/>
      <c r="G12091" s="4"/>
      <c r="H12091" s="5"/>
      <c r="I12091" s="5"/>
    </row>
    <row r="12092" ht="15.75" customHeight="1">
      <c r="E12092" s="4"/>
      <c r="F12092" s="4"/>
      <c r="G12092" s="4"/>
      <c r="H12092" s="5"/>
      <c r="I12092" s="5"/>
    </row>
    <row r="12093" ht="15.75" customHeight="1">
      <c r="E12093" s="4"/>
      <c r="F12093" s="4"/>
      <c r="G12093" s="4"/>
      <c r="H12093" s="5"/>
      <c r="I12093" s="5"/>
    </row>
    <row r="12094" ht="15.75" customHeight="1">
      <c r="E12094" s="4"/>
      <c r="F12094" s="4"/>
      <c r="G12094" s="4"/>
      <c r="H12094" s="5"/>
      <c r="I12094" s="5"/>
    </row>
    <row r="12095" ht="15.75" customHeight="1">
      <c r="E12095" s="4"/>
      <c r="F12095" s="4"/>
      <c r="G12095" s="4"/>
      <c r="H12095" s="5"/>
      <c r="I12095" s="5"/>
    </row>
    <row r="12096" ht="15.75" customHeight="1">
      <c r="E12096" s="4"/>
      <c r="F12096" s="4"/>
      <c r="G12096" s="4"/>
      <c r="H12096" s="5"/>
      <c r="I12096" s="5"/>
    </row>
    <row r="12097" ht="15.75" customHeight="1">
      <c r="E12097" s="4"/>
      <c r="F12097" s="4"/>
      <c r="G12097" s="4"/>
      <c r="H12097" s="5"/>
      <c r="I12097" s="5"/>
    </row>
    <row r="12098" ht="15.75" customHeight="1">
      <c r="E12098" s="4"/>
      <c r="F12098" s="4"/>
      <c r="G12098" s="4"/>
      <c r="H12098" s="5"/>
      <c r="I12098" s="5"/>
    </row>
    <row r="12099" ht="15.75" customHeight="1">
      <c r="E12099" s="4"/>
      <c r="F12099" s="4"/>
      <c r="G12099" s="4"/>
      <c r="H12099" s="5"/>
      <c r="I12099" s="5"/>
    </row>
    <row r="12100" ht="15.75" customHeight="1">
      <c r="E12100" s="4"/>
      <c r="F12100" s="4"/>
      <c r="G12100" s="4"/>
      <c r="H12100" s="5"/>
      <c r="I12100" s="5"/>
    </row>
    <row r="12101" ht="15.75" customHeight="1">
      <c r="E12101" s="4"/>
      <c r="F12101" s="4"/>
      <c r="G12101" s="4"/>
      <c r="H12101" s="5"/>
      <c r="I12101" s="5"/>
    </row>
    <row r="12102" ht="15.75" customHeight="1">
      <c r="E12102" s="4"/>
      <c r="F12102" s="4"/>
      <c r="G12102" s="4"/>
      <c r="H12102" s="5"/>
      <c r="I12102" s="5"/>
    </row>
    <row r="12103" ht="15.75" customHeight="1">
      <c r="E12103" s="4"/>
      <c r="F12103" s="4"/>
      <c r="G12103" s="4"/>
      <c r="H12103" s="5"/>
      <c r="I12103" s="5"/>
    </row>
    <row r="12104" ht="15.75" customHeight="1">
      <c r="E12104" s="4"/>
      <c r="F12104" s="4"/>
      <c r="G12104" s="4"/>
      <c r="H12104" s="5"/>
      <c r="I12104" s="5"/>
    </row>
    <row r="12105" ht="15.75" customHeight="1">
      <c r="E12105" s="4"/>
      <c r="F12105" s="4"/>
      <c r="G12105" s="4"/>
      <c r="H12105" s="5"/>
      <c r="I12105" s="5"/>
    </row>
    <row r="12106" ht="15.75" customHeight="1">
      <c r="E12106" s="4"/>
      <c r="F12106" s="4"/>
      <c r="G12106" s="4"/>
      <c r="H12106" s="5"/>
      <c r="I12106" s="5"/>
    </row>
    <row r="12107" ht="15.75" customHeight="1">
      <c r="E12107" s="4"/>
      <c r="F12107" s="4"/>
      <c r="G12107" s="4"/>
      <c r="H12107" s="5"/>
      <c r="I12107" s="5"/>
    </row>
    <row r="12108" ht="15.75" customHeight="1">
      <c r="E12108" s="4"/>
      <c r="F12108" s="4"/>
      <c r="G12108" s="4"/>
      <c r="H12108" s="5"/>
      <c r="I12108" s="5"/>
    </row>
    <row r="12109" ht="15.75" customHeight="1">
      <c r="E12109" s="4"/>
      <c r="F12109" s="4"/>
      <c r="G12109" s="4"/>
      <c r="H12109" s="5"/>
      <c r="I12109" s="5"/>
    </row>
    <row r="12110" ht="15.75" customHeight="1">
      <c r="E12110" s="4"/>
      <c r="F12110" s="4"/>
      <c r="G12110" s="4"/>
      <c r="H12110" s="5"/>
      <c r="I12110" s="5"/>
    </row>
    <row r="12111" ht="15.75" customHeight="1">
      <c r="E12111" s="4"/>
      <c r="F12111" s="4"/>
      <c r="G12111" s="4"/>
      <c r="H12111" s="5"/>
      <c r="I12111" s="5"/>
    </row>
    <row r="12112" ht="15.75" customHeight="1">
      <c r="E12112" s="4"/>
      <c r="F12112" s="4"/>
      <c r="G12112" s="4"/>
      <c r="H12112" s="5"/>
      <c r="I12112" s="5"/>
    </row>
    <row r="12113" ht="15.75" customHeight="1">
      <c r="E12113" s="4"/>
      <c r="F12113" s="4"/>
      <c r="G12113" s="4"/>
      <c r="H12113" s="5"/>
      <c r="I12113" s="5"/>
    </row>
    <row r="12114" ht="15.75" customHeight="1">
      <c r="E12114" s="4"/>
      <c r="F12114" s="4"/>
      <c r="G12114" s="4"/>
      <c r="H12114" s="5"/>
      <c r="I12114" s="5"/>
    </row>
    <row r="12115" ht="15.75" customHeight="1">
      <c r="E12115" s="4"/>
      <c r="F12115" s="4"/>
      <c r="G12115" s="4"/>
      <c r="H12115" s="5"/>
      <c r="I12115" s="5"/>
    </row>
    <row r="12116" ht="15.75" customHeight="1">
      <c r="E12116" s="4"/>
      <c r="F12116" s="4"/>
      <c r="G12116" s="4"/>
      <c r="H12116" s="5"/>
      <c r="I12116" s="5"/>
    </row>
    <row r="12117" ht="15.75" customHeight="1">
      <c r="E12117" s="4"/>
      <c r="F12117" s="4"/>
      <c r="G12117" s="4"/>
      <c r="H12117" s="5"/>
      <c r="I12117" s="5"/>
    </row>
    <row r="12118" ht="15.75" customHeight="1">
      <c r="E12118" s="4"/>
      <c r="F12118" s="4"/>
      <c r="G12118" s="4"/>
      <c r="H12118" s="5"/>
      <c r="I12118" s="5"/>
    </row>
    <row r="12119" ht="15.75" customHeight="1">
      <c r="E12119" s="4"/>
      <c r="F12119" s="4"/>
      <c r="G12119" s="4"/>
      <c r="H12119" s="5"/>
      <c r="I12119" s="5"/>
    </row>
    <row r="12120" ht="15.75" customHeight="1">
      <c r="E12120" s="4"/>
      <c r="F12120" s="4"/>
      <c r="G12120" s="4"/>
      <c r="H12120" s="5"/>
      <c r="I12120" s="5"/>
    </row>
    <row r="12121" ht="15.75" customHeight="1">
      <c r="E12121" s="4"/>
      <c r="F12121" s="4"/>
      <c r="G12121" s="4"/>
      <c r="H12121" s="5"/>
      <c r="I12121" s="5"/>
    </row>
    <row r="12122" ht="15.75" customHeight="1">
      <c r="E12122" s="4"/>
      <c r="F12122" s="4"/>
      <c r="G12122" s="4"/>
      <c r="H12122" s="5"/>
      <c r="I12122" s="5"/>
    </row>
    <row r="12123" ht="15.75" customHeight="1">
      <c r="E12123" s="4"/>
      <c r="F12123" s="4"/>
      <c r="G12123" s="4"/>
      <c r="H12123" s="5"/>
      <c r="I12123" s="5"/>
    </row>
    <row r="12124" ht="15.75" customHeight="1">
      <c r="E12124" s="4"/>
      <c r="F12124" s="4"/>
      <c r="G12124" s="4"/>
      <c r="H12124" s="5"/>
      <c r="I12124" s="5"/>
    </row>
    <row r="12125" ht="15.75" customHeight="1">
      <c r="E12125" s="4"/>
      <c r="F12125" s="4"/>
      <c r="G12125" s="4"/>
      <c r="H12125" s="5"/>
      <c r="I12125" s="5"/>
    </row>
    <row r="12126" ht="15.75" customHeight="1">
      <c r="E12126" s="4"/>
      <c r="F12126" s="4"/>
      <c r="G12126" s="4"/>
      <c r="H12126" s="5"/>
      <c r="I12126" s="5"/>
    </row>
    <row r="12127" ht="15.75" customHeight="1">
      <c r="E12127" s="4"/>
      <c r="F12127" s="4"/>
      <c r="G12127" s="4"/>
      <c r="H12127" s="5"/>
      <c r="I12127" s="5"/>
    </row>
    <row r="12128" ht="15.75" customHeight="1">
      <c r="E12128" s="4"/>
      <c r="F12128" s="4"/>
      <c r="G12128" s="4"/>
      <c r="H12128" s="5"/>
      <c r="I12128" s="5"/>
    </row>
    <row r="12129" ht="15.75" customHeight="1">
      <c r="E12129" s="4"/>
      <c r="F12129" s="4"/>
      <c r="G12129" s="4"/>
      <c r="H12129" s="5"/>
      <c r="I12129" s="5"/>
    </row>
    <row r="12130" ht="15.75" customHeight="1">
      <c r="E12130" s="4"/>
      <c r="F12130" s="4"/>
      <c r="G12130" s="4"/>
      <c r="H12130" s="5"/>
      <c r="I12130" s="5"/>
    </row>
    <row r="12131" ht="15.75" customHeight="1">
      <c r="E12131" s="4"/>
      <c r="F12131" s="4"/>
      <c r="G12131" s="4"/>
      <c r="H12131" s="5"/>
      <c r="I12131" s="5"/>
    </row>
    <row r="12132" ht="15.75" customHeight="1">
      <c r="E12132" s="4"/>
      <c r="F12132" s="4"/>
      <c r="G12132" s="4"/>
      <c r="H12132" s="5"/>
      <c r="I12132" s="5"/>
    </row>
    <row r="12133" ht="15.75" customHeight="1">
      <c r="E12133" s="4"/>
      <c r="F12133" s="4"/>
      <c r="G12133" s="4"/>
      <c r="H12133" s="5"/>
      <c r="I12133" s="5"/>
    </row>
    <row r="12134" ht="15.75" customHeight="1">
      <c r="E12134" s="4"/>
      <c r="F12134" s="4"/>
      <c r="G12134" s="4"/>
      <c r="H12134" s="5"/>
      <c r="I12134" s="5"/>
    </row>
    <row r="12135" ht="15.75" customHeight="1">
      <c r="E12135" s="4"/>
      <c r="F12135" s="4"/>
      <c r="G12135" s="4"/>
      <c r="H12135" s="5"/>
      <c r="I12135" s="5"/>
    </row>
    <row r="12136" ht="15.75" customHeight="1">
      <c r="E12136" s="4"/>
      <c r="F12136" s="4"/>
      <c r="G12136" s="4"/>
      <c r="H12136" s="5"/>
      <c r="I12136" s="5"/>
    </row>
    <row r="12137" ht="15.75" customHeight="1">
      <c r="E12137" s="4"/>
      <c r="F12137" s="4"/>
      <c r="G12137" s="4"/>
      <c r="H12137" s="5"/>
      <c r="I12137" s="5"/>
    </row>
    <row r="12138" ht="15.75" customHeight="1">
      <c r="E12138" s="4"/>
      <c r="F12138" s="4"/>
      <c r="G12138" s="4"/>
      <c r="H12138" s="5"/>
      <c r="I12138" s="5"/>
    </row>
    <row r="12139" ht="15.75" customHeight="1">
      <c r="E12139" s="4"/>
      <c r="F12139" s="4"/>
      <c r="G12139" s="4"/>
      <c r="H12139" s="5"/>
      <c r="I12139" s="5"/>
    </row>
    <row r="12140" ht="15.75" customHeight="1">
      <c r="E12140" s="4"/>
      <c r="F12140" s="4"/>
      <c r="G12140" s="4"/>
      <c r="H12140" s="5"/>
      <c r="I12140" s="5"/>
    </row>
    <row r="12141" ht="15.75" customHeight="1">
      <c r="E12141" s="4"/>
      <c r="F12141" s="4"/>
      <c r="G12141" s="4"/>
      <c r="H12141" s="5"/>
      <c r="I12141" s="5"/>
    </row>
    <row r="12142" ht="15.75" customHeight="1">
      <c r="E12142" s="4"/>
      <c r="F12142" s="4"/>
      <c r="G12142" s="4"/>
      <c r="H12142" s="5"/>
      <c r="I12142" s="5"/>
    </row>
    <row r="12143" ht="15.75" customHeight="1">
      <c r="E12143" s="4"/>
      <c r="F12143" s="4"/>
      <c r="G12143" s="4"/>
      <c r="H12143" s="5"/>
      <c r="I12143" s="5"/>
    </row>
    <row r="12144" ht="15.75" customHeight="1">
      <c r="E12144" s="4"/>
      <c r="F12144" s="4"/>
      <c r="G12144" s="4"/>
      <c r="H12144" s="5"/>
      <c r="I12144" s="5"/>
    </row>
    <row r="12145" ht="15.75" customHeight="1">
      <c r="E12145" s="4"/>
      <c r="F12145" s="4"/>
      <c r="G12145" s="4"/>
      <c r="H12145" s="5"/>
      <c r="I12145" s="5"/>
    </row>
    <row r="12146" ht="15.75" customHeight="1">
      <c r="E12146" s="4"/>
      <c r="F12146" s="4"/>
      <c r="G12146" s="4"/>
      <c r="H12146" s="5"/>
      <c r="I12146" s="5"/>
    </row>
    <row r="12147" ht="15.75" customHeight="1">
      <c r="E12147" s="4"/>
      <c r="F12147" s="4"/>
      <c r="G12147" s="4"/>
      <c r="H12147" s="5"/>
      <c r="I12147" s="5"/>
    </row>
    <row r="12148" ht="15.75" customHeight="1">
      <c r="E12148" s="4"/>
      <c r="F12148" s="4"/>
      <c r="G12148" s="4"/>
      <c r="H12148" s="5"/>
      <c r="I12148" s="5"/>
    </row>
    <row r="12149" ht="15.75" customHeight="1">
      <c r="E12149" s="4"/>
      <c r="F12149" s="4"/>
      <c r="G12149" s="4"/>
      <c r="H12149" s="5"/>
      <c r="I12149" s="5"/>
    </row>
    <row r="12150" ht="15.75" customHeight="1">
      <c r="E12150" s="4"/>
      <c r="F12150" s="4"/>
      <c r="G12150" s="4"/>
      <c r="H12150" s="5"/>
      <c r="I12150" s="5"/>
    </row>
    <row r="12151" ht="15.75" customHeight="1">
      <c r="E12151" s="4"/>
      <c r="F12151" s="4"/>
      <c r="G12151" s="4"/>
      <c r="H12151" s="5"/>
      <c r="I12151" s="5"/>
    </row>
    <row r="12152" ht="15.75" customHeight="1">
      <c r="E12152" s="4"/>
      <c r="F12152" s="4"/>
      <c r="G12152" s="4"/>
      <c r="H12152" s="5"/>
      <c r="I12152" s="5"/>
    </row>
    <row r="12153" ht="15.75" customHeight="1">
      <c r="E12153" s="4"/>
      <c r="F12153" s="4"/>
      <c r="G12153" s="4"/>
      <c r="H12153" s="5"/>
      <c r="I12153" s="5"/>
    </row>
    <row r="12154" ht="15.75" customHeight="1">
      <c r="E12154" s="4"/>
      <c r="F12154" s="4"/>
      <c r="G12154" s="4"/>
      <c r="H12154" s="5"/>
      <c r="I12154" s="5"/>
    </row>
    <row r="12155" ht="15.75" customHeight="1">
      <c r="E12155" s="4"/>
      <c r="F12155" s="4"/>
      <c r="G12155" s="4"/>
      <c r="H12155" s="5"/>
      <c r="I12155" s="5"/>
    </row>
    <row r="12156" ht="15.75" customHeight="1">
      <c r="E12156" s="4"/>
      <c r="F12156" s="4"/>
      <c r="G12156" s="4"/>
      <c r="H12156" s="5"/>
      <c r="I12156" s="5"/>
    </row>
    <row r="12157" ht="15.75" customHeight="1">
      <c r="E12157" s="4"/>
      <c r="F12157" s="4"/>
      <c r="G12157" s="4"/>
      <c r="H12157" s="5"/>
      <c r="I12157" s="5"/>
    </row>
    <row r="12158" ht="15.75" customHeight="1">
      <c r="E12158" s="4"/>
      <c r="F12158" s="4"/>
      <c r="G12158" s="4"/>
      <c r="H12158" s="5"/>
      <c r="I12158" s="5"/>
    </row>
    <row r="12159" ht="15.75" customHeight="1">
      <c r="E12159" s="4"/>
      <c r="F12159" s="4"/>
      <c r="G12159" s="4"/>
      <c r="H12159" s="5"/>
      <c r="I12159" s="5"/>
    </row>
    <row r="12160" ht="15.75" customHeight="1">
      <c r="E12160" s="4"/>
      <c r="F12160" s="4"/>
      <c r="G12160" s="4"/>
      <c r="H12160" s="5"/>
      <c r="I12160" s="5"/>
    </row>
    <row r="12161" ht="15.75" customHeight="1">
      <c r="E12161" s="4"/>
      <c r="F12161" s="4"/>
      <c r="G12161" s="4"/>
      <c r="H12161" s="5"/>
      <c r="I12161" s="5"/>
    </row>
    <row r="12162" ht="15.75" customHeight="1">
      <c r="E12162" s="4"/>
      <c r="F12162" s="4"/>
      <c r="G12162" s="4"/>
      <c r="H12162" s="5"/>
      <c r="I12162" s="5"/>
    </row>
    <row r="12163" ht="15.75" customHeight="1">
      <c r="E12163" s="4"/>
      <c r="F12163" s="4"/>
      <c r="G12163" s="4"/>
      <c r="H12163" s="5"/>
      <c r="I12163" s="5"/>
    </row>
    <row r="12164" ht="15.75" customHeight="1">
      <c r="E12164" s="4"/>
      <c r="F12164" s="4"/>
      <c r="G12164" s="4"/>
      <c r="H12164" s="5"/>
      <c r="I12164" s="5"/>
    </row>
    <row r="12165" ht="15.75" customHeight="1">
      <c r="E12165" s="4"/>
      <c r="F12165" s="4"/>
      <c r="G12165" s="4"/>
      <c r="H12165" s="5"/>
      <c r="I12165" s="5"/>
    </row>
    <row r="12166" ht="15.75" customHeight="1">
      <c r="E12166" s="4"/>
      <c r="F12166" s="4"/>
      <c r="G12166" s="4"/>
      <c r="H12166" s="5"/>
      <c r="I12166" s="5"/>
    </row>
    <row r="12167" ht="15.75" customHeight="1">
      <c r="E12167" s="4"/>
      <c r="F12167" s="4"/>
      <c r="G12167" s="4"/>
      <c r="H12167" s="5"/>
      <c r="I12167" s="5"/>
    </row>
    <row r="12168" ht="15.75" customHeight="1">
      <c r="E12168" s="4"/>
      <c r="F12168" s="4"/>
      <c r="G12168" s="4"/>
      <c r="H12168" s="5"/>
      <c r="I12168" s="5"/>
    </row>
    <row r="12169" ht="15.75" customHeight="1">
      <c r="E12169" s="4"/>
      <c r="F12169" s="4"/>
      <c r="G12169" s="4"/>
      <c r="H12169" s="5"/>
      <c r="I12169" s="5"/>
    </row>
    <row r="12170" ht="15.75" customHeight="1">
      <c r="E12170" s="4"/>
      <c r="F12170" s="4"/>
      <c r="G12170" s="4"/>
      <c r="H12170" s="5"/>
      <c r="I12170" s="5"/>
    </row>
    <row r="12171" ht="15.75" customHeight="1">
      <c r="E12171" s="4"/>
      <c r="F12171" s="4"/>
      <c r="G12171" s="4"/>
      <c r="H12171" s="5"/>
      <c r="I12171" s="5"/>
    </row>
    <row r="12172" ht="15.75" customHeight="1">
      <c r="E12172" s="4"/>
      <c r="F12172" s="4"/>
      <c r="G12172" s="4"/>
      <c r="H12172" s="5"/>
      <c r="I12172" s="5"/>
    </row>
    <row r="12173" ht="15.75" customHeight="1">
      <c r="E12173" s="4"/>
      <c r="F12173" s="4"/>
      <c r="G12173" s="4"/>
      <c r="H12173" s="5"/>
      <c r="I12173" s="5"/>
    </row>
    <row r="12174" ht="15.75" customHeight="1">
      <c r="E12174" s="4"/>
      <c r="F12174" s="4"/>
      <c r="G12174" s="4"/>
      <c r="H12174" s="5"/>
      <c r="I12174" s="5"/>
    </row>
    <row r="12175" ht="15.75" customHeight="1">
      <c r="E12175" s="4"/>
      <c r="F12175" s="4"/>
      <c r="G12175" s="4"/>
      <c r="H12175" s="5"/>
      <c r="I12175" s="5"/>
    </row>
    <row r="12176" ht="15.75" customHeight="1">
      <c r="E12176" s="4"/>
      <c r="F12176" s="4"/>
      <c r="G12176" s="4"/>
      <c r="H12176" s="5"/>
      <c r="I12176" s="5"/>
    </row>
    <row r="12177" ht="15.75" customHeight="1">
      <c r="E12177" s="4"/>
      <c r="F12177" s="4"/>
      <c r="G12177" s="4"/>
      <c r="H12177" s="5"/>
      <c r="I12177" s="5"/>
    </row>
    <row r="12178" ht="15.75" customHeight="1">
      <c r="E12178" s="4"/>
      <c r="F12178" s="4"/>
      <c r="G12178" s="4"/>
      <c r="H12178" s="5"/>
      <c r="I12178" s="5"/>
    </row>
    <row r="12179" ht="15.75" customHeight="1">
      <c r="E12179" s="4"/>
      <c r="F12179" s="4"/>
      <c r="G12179" s="4"/>
      <c r="H12179" s="5"/>
      <c r="I12179" s="5"/>
    </row>
    <row r="12180" ht="15.75" customHeight="1">
      <c r="E12180" s="4"/>
      <c r="F12180" s="4"/>
      <c r="G12180" s="4"/>
      <c r="H12180" s="5"/>
      <c r="I12180" s="5"/>
    </row>
    <row r="12181" ht="15.75" customHeight="1">
      <c r="E12181" s="4"/>
      <c r="F12181" s="4"/>
      <c r="G12181" s="4"/>
      <c r="H12181" s="5"/>
      <c r="I12181" s="5"/>
    </row>
    <row r="12182" ht="15.75" customHeight="1">
      <c r="E12182" s="4"/>
      <c r="F12182" s="4"/>
      <c r="G12182" s="4"/>
      <c r="H12182" s="5"/>
      <c r="I12182" s="5"/>
    </row>
    <row r="12183" ht="15.75" customHeight="1">
      <c r="E12183" s="4"/>
      <c r="F12183" s="4"/>
      <c r="G12183" s="4"/>
      <c r="H12183" s="5"/>
      <c r="I12183" s="5"/>
    </row>
    <row r="12184" ht="15.75" customHeight="1">
      <c r="E12184" s="4"/>
      <c r="F12184" s="4"/>
      <c r="G12184" s="4"/>
      <c r="H12184" s="5"/>
      <c r="I12184" s="5"/>
    </row>
    <row r="12185" ht="15.75" customHeight="1">
      <c r="E12185" s="4"/>
      <c r="F12185" s="4"/>
      <c r="G12185" s="4"/>
      <c r="H12185" s="5"/>
      <c r="I12185" s="5"/>
    </row>
    <row r="12186" ht="15.75" customHeight="1">
      <c r="E12186" s="4"/>
      <c r="F12186" s="4"/>
      <c r="G12186" s="4"/>
      <c r="H12186" s="5"/>
      <c r="I12186" s="5"/>
    </row>
    <row r="12187" ht="15.75" customHeight="1">
      <c r="E12187" s="4"/>
      <c r="F12187" s="4"/>
      <c r="G12187" s="4"/>
      <c r="H12187" s="5"/>
      <c r="I12187" s="5"/>
    </row>
    <row r="12188" ht="15.75" customHeight="1">
      <c r="E12188" s="4"/>
      <c r="F12188" s="4"/>
      <c r="G12188" s="4"/>
      <c r="H12188" s="5"/>
      <c r="I12188" s="5"/>
    </row>
    <row r="12189" ht="15.75" customHeight="1">
      <c r="E12189" s="4"/>
      <c r="F12189" s="4"/>
      <c r="G12189" s="4"/>
      <c r="H12189" s="5"/>
      <c r="I12189" s="5"/>
    </row>
    <row r="12190" ht="15.75" customHeight="1">
      <c r="E12190" s="4"/>
      <c r="F12190" s="4"/>
      <c r="G12190" s="4"/>
      <c r="H12190" s="5"/>
      <c r="I12190" s="5"/>
    </row>
    <row r="12191" ht="15.75" customHeight="1">
      <c r="E12191" s="4"/>
      <c r="F12191" s="4"/>
      <c r="G12191" s="4"/>
      <c r="H12191" s="5"/>
      <c r="I12191" s="5"/>
    </row>
    <row r="12192" ht="15.75" customHeight="1">
      <c r="E12192" s="4"/>
      <c r="F12192" s="4"/>
      <c r="G12192" s="4"/>
      <c r="H12192" s="5"/>
      <c r="I12192" s="5"/>
    </row>
    <row r="12193" ht="15.75" customHeight="1">
      <c r="E12193" s="4"/>
      <c r="F12193" s="4"/>
      <c r="G12193" s="4"/>
      <c r="H12193" s="5"/>
      <c r="I12193" s="5"/>
    </row>
    <row r="12194" ht="15.75" customHeight="1">
      <c r="E12194" s="4"/>
      <c r="F12194" s="4"/>
      <c r="G12194" s="4"/>
      <c r="H12194" s="5"/>
      <c r="I12194" s="5"/>
    </row>
    <row r="12195" ht="15.75" customHeight="1">
      <c r="E12195" s="4"/>
      <c r="F12195" s="4"/>
      <c r="G12195" s="4"/>
      <c r="H12195" s="5"/>
      <c r="I12195" s="5"/>
    </row>
    <row r="12196" ht="15.75" customHeight="1">
      <c r="E12196" s="4"/>
      <c r="F12196" s="4"/>
      <c r="G12196" s="4"/>
      <c r="H12196" s="5"/>
      <c r="I12196" s="5"/>
    </row>
    <row r="12197" ht="15.75" customHeight="1">
      <c r="E12197" s="4"/>
      <c r="F12197" s="4"/>
      <c r="G12197" s="4"/>
      <c r="H12197" s="5"/>
      <c r="I12197" s="5"/>
    </row>
    <row r="12198" ht="15.75" customHeight="1">
      <c r="E12198" s="4"/>
      <c r="F12198" s="4"/>
      <c r="G12198" s="4"/>
      <c r="H12198" s="5"/>
      <c r="I12198" s="5"/>
    </row>
    <row r="12199" ht="15.75" customHeight="1">
      <c r="E12199" s="4"/>
      <c r="F12199" s="4"/>
      <c r="G12199" s="4"/>
      <c r="H12199" s="5"/>
      <c r="I12199" s="5"/>
    </row>
    <row r="12200" ht="15.75" customHeight="1">
      <c r="E12200" s="4"/>
      <c r="F12200" s="4"/>
      <c r="G12200" s="4"/>
      <c r="H12200" s="5"/>
      <c r="I12200" s="5"/>
    </row>
    <row r="12201" ht="15.75" customHeight="1">
      <c r="E12201" s="4"/>
      <c r="F12201" s="4"/>
      <c r="G12201" s="4"/>
      <c r="H12201" s="5"/>
      <c r="I12201" s="5"/>
    </row>
    <row r="12202" ht="15.75" customHeight="1">
      <c r="E12202" s="4"/>
      <c r="F12202" s="4"/>
      <c r="G12202" s="4"/>
      <c r="H12202" s="5"/>
      <c r="I12202" s="5"/>
    </row>
    <row r="12203" ht="15.75" customHeight="1">
      <c r="E12203" s="4"/>
      <c r="F12203" s="4"/>
      <c r="G12203" s="4"/>
      <c r="H12203" s="5"/>
      <c r="I12203" s="5"/>
    </row>
    <row r="12204" ht="15.75" customHeight="1">
      <c r="E12204" s="4"/>
      <c r="F12204" s="4"/>
      <c r="G12204" s="4"/>
      <c r="H12204" s="5"/>
      <c r="I12204" s="5"/>
    </row>
    <row r="12205" ht="15.75" customHeight="1">
      <c r="E12205" s="4"/>
      <c r="F12205" s="4"/>
      <c r="G12205" s="4"/>
      <c r="H12205" s="5"/>
      <c r="I12205" s="5"/>
    </row>
    <row r="12206" ht="15.75" customHeight="1">
      <c r="E12206" s="4"/>
      <c r="F12206" s="4"/>
      <c r="G12206" s="4"/>
      <c r="H12206" s="5"/>
      <c r="I12206" s="5"/>
    </row>
    <row r="12207" ht="15.75" customHeight="1">
      <c r="E12207" s="4"/>
      <c r="F12207" s="4"/>
      <c r="G12207" s="4"/>
      <c r="H12207" s="5"/>
      <c r="I12207" s="5"/>
    </row>
    <row r="12208" ht="15.75" customHeight="1">
      <c r="E12208" s="4"/>
      <c r="F12208" s="4"/>
      <c r="G12208" s="4"/>
      <c r="H12208" s="5"/>
      <c r="I12208" s="5"/>
    </row>
    <row r="12209" ht="15.75" customHeight="1">
      <c r="E12209" s="4"/>
      <c r="F12209" s="4"/>
      <c r="G12209" s="4"/>
      <c r="H12209" s="5"/>
      <c r="I12209" s="5"/>
    </row>
    <row r="12210" ht="15.75" customHeight="1">
      <c r="E12210" s="4"/>
      <c r="F12210" s="4"/>
      <c r="G12210" s="4"/>
      <c r="H12210" s="5"/>
      <c r="I12210" s="5"/>
    </row>
    <row r="12211" ht="15.75" customHeight="1">
      <c r="E12211" s="4"/>
      <c r="F12211" s="4"/>
      <c r="G12211" s="4"/>
      <c r="H12211" s="5"/>
      <c r="I12211" s="5"/>
    </row>
    <row r="12212" ht="15.75" customHeight="1">
      <c r="E12212" s="4"/>
      <c r="F12212" s="4"/>
      <c r="G12212" s="4"/>
      <c r="H12212" s="5"/>
      <c r="I12212" s="5"/>
    </row>
    <row r="12213" ht="15.75" customHeight="1">
      <c r="E12213" s="4"/>
      <c r="F12213" s="4"/>
      <c r="G12213" s="4"/>
      <c r="H12213" s="5"/>
      <c r="I12213" s="5"/>
    </row>
    <row r="12214" ht="15.75" customHeight="1">
      <c r="E12214" s="4"/>
      <c r="F12214" s="4"/>
      <c r="G12214" s="4"/>
      <c r="H12214" s="5"/>
      <c r="I12214" s="5"/>
    </row>
    <row r="12215" ht="15.75" customHeight="1">
      <c r="E12215" s="4"/>
      <c r="F12215" s="4"/>
      <c r="G12215" s="4"/>
      <c r="H12215" s="5"/>
      <c r="I12215" s="5"/>
    </row>
    <row r="12216" ht="15.75" customHeight="1">
      <c r="E12216" s="4"/>
      <c r="F12216" s="4"/>
      <c r="G12216" s="4"/>
      <c r="H12216" s="5"/>
      <c r="I12216" s="5"/>
    </row>
    <row r="12217" ht="15.75" customHeight="1">
      <c r="E12217" s="4"/>
      <c r="F12217" s="4"/>
      <c r="G12217" s="4"/>
      <c r="H12217" s="5"/>
      <c r="I12217" s="5"/>
    </row>
    <row r="12218" ht="15.75" customHeight="1">
      <c r="E12218" s="4"/>
      <c r="F12218" s="4"/>
      <c r="G12218" s="4"/>
      <c r="H12218" s="5"/>
      <c r="I12218" s="5"/>
    </row>
    <row r="12219" ht="15.75" customHeight="1">
      <c r="E12219" s="4"/>
      <c r="F12219" s="4"/>
      <c r="G12219" s="4"/>
      <c r="H12219" s="5"/>
      <c r="I12219" s="5"/>
    </row>
    <row r="12220" ht="15.75" customHeight="1">
      <c r="E12220" s="4"/>
      <c r="F12220" s="4"/>
      <c r="G12220" s="4"/>
      <c r="H12220" s="5"/>
      <c r="I12220" s="5"/>
    </row>
    <row r="12221" ht="15.75" customHeight="1">
      <c r="E12221" s="4"/>
      <c r="F12221" s="4"/>
      <c r="G12221" s="4"/>
      <c r="H12221" s="5"/>
      <c r="I12221" s="5"/>
    </row>
    <row r="12222" ht="15.75" customHeight="1">
      <c r="E12222" s="4"/>
      <c r="F12222" s="4"/>
      <c r="G12222" s="4"/>
      <c r="H12222" s="5"/>
      <c r="I12222" s="5"/>
    </row>
    <row r="12223" ht="15.75" customHeight="1">
      <c r="E12223" s="4"/>
      <c r="F12223" s="4"/>
      <c r="G12223" s="4"/>
      <c r="H12223" s="5"/>
      <c r="I12223" s="5"/>
    </row>
    <row r="12224" ht="15.75" customHeight="1">
      <c r="E12224" s="4"/>
      <c r="F12224" s="4"/>
      <c r="G12224" s="4"/>
      <c r="H12224" s="5"/>
      <c r="I12224" s="5"/>
    </row>
    <row r="12225" ht="15.75" customHeight="1">
      <c r="E12225" s="4"/>
      <c r="F12225" s="4"/>
      <c r="G12225" s="4"/>
      <c r="H12225" s="5"/>
      <c r="I12225" s="5"/>
    </row>
    <row r="12226" ht="15.75" customHeight="1">
      <c r="E12226" s="4"/>
      <c r="F12226" s="4"/>
      <c r="G12226" s="4"/>
      <c r="H12226" s="5"/>
      <c r="I12226" s="5"/>
    </row>
    <row r="12227" ht="15.75" customHeight="1">
      <c r="E12227" s="4"/>
      <c r="F12227" s="4"/>
      <c r="G12227" s="4"/>
      <c r="H12227" s="5"/>
      <c r="I12227" s="5"/>
    </row>
    <row r="12228" ht="15.75" customHeight="1">
      <c r="E12228" s="4"/>
      <c r="F12228" s="4"/>
      <c r="G12228" s="4"/>
      <c r="H12228" s="5"/>
      <c r="I12228" s="5"/>
    </row>
    <row r="12229" ht="15.75" customHeight="1">
      <c r="E12229" s="4"/>
      <c r="F12229" s="4"/>
      <c r="G12229" s="4"/>
      <c r="H12229" s="5"/>
      <c r="I12229" s="5"/>
    </row>
    <row r="12230" ht="15.75" customHeight="1">
      <c r="E12230" s="4"/>
      <c r="F12230" s="4"/>
      <c r="G12230" s="4"/>
      <c r="H12230" s="5"/>
      <c r="I12230" s="5"/>
    </row>
    <row r="12231" ht="15.75" customHeight="1">
      <c r="E12231" s="4"/>
      <c r="F12231" s="4"/>
      <c r="G12231" s="4"/>
      <c r="H12231" s="5"/>
      <c r="I12231" s="5"/>
    </row>
    <row r="12232" ht="15.75" customHeight="1">
      <c r="E12232" s="4"/>
      <c r="F12232" s="4"/>
      <c r="G12232" s="4"/>
      <c r="H12232" s="5"/>
      <c r="I12232" s="5"/>
    </row>
    <row r="12233" ht="15.75" customHeight="1">
      <c r="E12233" s="4"/>
      <c r="F12233" s="4"/>
      <c r="G12233" s="4"/>
      <c r="H12233" s="5"/>
      <c r="I12233" s="5"/>
    </row>
    <row r="12234" ht="15.75" customHeight="1">
      <c r="E12234" s="4"/>
      <c r="F12234" s="4"/>
      <c r="G12234" s="4"/>
      <c r="H12234" s="5"/>
      <c r="I12234" s="5"/>
    </row>
    <row r="12235" ht="15.75" customHeight="1">
      <c r="E12235" s="4"/>
      <c r="F12235" s="4"/>
      <c r="G12235" s="4"/>
      <c r="H12235" s="5"/>
      <c r="I12235" s="5"/>
    </row>
    <row r="12236" ht="15.75" customHeight="1">
      <c r="E12236" s="4"/>
      <c r="F12236" s="4"/>
      <c r="G12236" s="4"/>
      <c r="H12236" s="5"/>
      <c r="I12236" s="5"/>
    </row>
    <row r="12237" ht="15.75" customHeight="1">
      <c r="E12237" s="4"/>
      <c r="F12237" s="4"/>
      <c r="G12237" s="4"/>
      <c r="H12237" s="5"/>
      <c r="I12237" s="5"/>
    </row>
    <row r="12238" ht="15.75" customHeight="1">
      <c r="E12238" s="4"/>
      <c r="F12238" s="4"/>
      <c r="G12238" s="4"/>
      <c r="H12238" s="5"/>
      <c r="I12238" s="5"/>
    </row>
    <row r="12239" ht="15.75" customHeight="1">
      <c r="E12239" s="4"/>
      <c r="F12239" s="4"/>
      <c r="G12239" s="4"/>
      <c r="H12239" s="5"/>
      <c r="I12239" s="5"/>
    </row>
    <row r="12240" ht="15.75" customHeight="1">
      <c r="E12240" s="4"/>
      <c r="F12240" s="4"/>
      <c r="G12240" s="4"/>
      <c r="H12240" s="5"/>
      <c r="I12240" s="5"/>
    </row>
    <row r="12241" ht="15.75" customHeight="1">
      <c r="E12241" s="4"/>
      <c r="F12241" s="4"/>
      <c r="G12241" s="4"/>
      <c r="H12241" s="5"/>
      <c r="I12241" s="5"/>
    </row>
    <row r="12242" ht="15.75" customHeight="1">
      <c r="E12242" s="4"/>
      <c r="F12242" s="4"/>
      <c r="G12242" s="4"/>
      <c r="H12242" s="5"/>
      <c r="I12242" s="5"/>
    </row>
    <row r="12243" ht="15.75" customHeight="1">
      <c r="E12243" s="4"/>
      <c r="F12243" s="4"/>
      <c r="G12243" s="4"/>
      <c r="H12243" s="5"/>
      <c r="I12243" s="5"/>
    </row>
    <row r="12244" ht="15.75" customHeight="1">
      <c r="E12244" s="4"/>
      <c r="F12244" s="4"/>
      <c r="G12244" s="4"/>
      <c r="H12244" s="5"/>
      <c r="I12244" s="5"/>
    </row>
    <row r="12245" ht="15.75" customHeight="1">
      <c r="E12245" s="4"/>
      <c r="F12245" s="4"/>
      <c r="G12245" s="4"/>
      <c r="H12245" s="5"/>
      <c r="I12245" s="5"/>
    </row>
    <row r="12246" ht="15.75" customHeight="1">
      <c r="E12246" s="4"/>
      <c r="F12246" s="4"/>
      <c r="G12246" s="4"/>
      <c r="H12246" s="5"/>
      <c r="I12246" s="5"/>
    </row>
    <row r="12247" ht="15.75" customHeight="1">
      <c r="E12247" s="4"/>
      <c r="F12247" s="4"/>
      <c r="G12247" s="4"/>
      <c r="H12247" s="5"/>
      <c r="I12247" s="5"/>
    </row>
    <row r="12248" ht="15.75" customHeight="1">
      <c r="E12248" s="4"/>
      <c r="F12248" s="4"/>
      <c r="G12248" s="4"/>
      <c r="H12248" s="5"/>
      <c r="I12248" s="5"/>
    </row>
    <row r="12249" ht="15.75" customHeight="1">
      <c r="E12249" s="4"/>
      <c r="F12249" s="4"/>
      <c r="G12249" s="4"/>
      <c r="H12249" s="5"/>
      <c r="I12249" s="5"/>
    </row>
    <row r="12250" ht="15.75" customHeight="1">
      <c r="E12250" s="4"/>
      <c r="F12250" s="4"/>
      <c r="G12250" s="4"/>
      <c r="H12250" s="5"/>
      <c r="I12250" s="5"/>
    </row>
    <row r="12251" ht="15.75" customHeight="1">
      <c r="E12251" s="4"/>
      <c r="F12251" s="4"/>
      <c r="G12251" s="4"/>
      <c r="H12251" s="5"/>
      <c r="I12251" s="5"/>
    </row>
    <row r="12252" ht="15.75" customHeight="1">
      <c r="E12252" s="4"/>
      <c r="F12252" s="4"/>
      <c r="G12252" s="4"/>
      <c r="H12252" s="5"/>
      <c r="I12252" s="5"/>
    </row>
    <row r="12253" ht="15.75" customHeight="1">
      <c r="E12253" s="4"/>
      <c r="F12253" s="4"/>
      <c r="G12253" s="4"/>
      <c r="H12253" s="5"/>
      <c r="I12253" s="5"/>
    </row>
    <row r="12254" ht="15.75" customHeight="1">
      <c r="E12254" s="4"/>
      <c r="F12254" s="4"/>
      <c r="G12254" s="4"/>
      <c r="H12254" s="5"/>
      <c r="I12254" s="5"/>
    </row>
    <row r="12255" ht="15.75" customHeight="1">
      <c r="E12255" s="4"/>
      <c r="F12255" s="4"/>
      <c r="G12255" s="4"/>
      <c r="H12255" s="5"/>
      <c r="I12255" s="5"/>
    </row>
    <row r="12256" ht="15.75" customHeight="1">
      <c r="E12256" s="4"/>
      <c r="F12256" s="4"/>
      <c r="G12256" s="4"/>
      <c r="H12256" s="5"/>
      <c r="I12256" s="5"/>
    </row>
    <row r="12257" ht="15.75" customHeight="1">
      <c r="E12257" s="4"/>
      <c r="F12257" s="4"/>
      <c r="G12257" s="4"/>
      <c r="H12257" s="5"/>
      <c r="I12257" s="5"/>
    </row>
    <row r="12258" ht="15.75" customHeight="1">
      <c r="E12258" s="4"/>
      <c r="F12258" s="4"/>
      <c r="G12258" s="4"/>
      <c r="H12258" s="5"/>
      <c r="I12258" s="5"/>
    </row>
    <row r="12259" ht="15.75" customHeight="1">
      <c r="E12259" s="4"/>
      <c r="F12259" s="4"/>
      <c r="G12259" s="4"/>
      <c r="H12259" s="5"/>
      <c r="I12259" s="5"/>
    </row>
    <row r="12260" ht="15.75" customHeight="1">
      <c r="E12260" s="4"/>
      <c r="F12260" s="4"/>
      <c r="G12260" s="4"/>
      <c r="H12260" s="5"/>
      <c r="I12260" s="5"/>
    </row>
    <row r="12261" ht="15.75" customHeight="1">
      <c r="E12261" s="4"/>
      <c r="F12261" s="4"/>
      <c r="G12261" s="4"/>
      <c r="H12261" s="5"/>
      <c r="I12261" s="5"/>
    </row>
    <row r="12262" ht="15.75" customHeight="1">
      <c r="E12262" s="4"/>
      <c r="F12262" s="4"/>
      <c r="G12262" s="4"/>
      <c r="H12262" s="5"/>
      <c r="I12262" s="5"/>
    </row>
    <row r="12263" ht="15.75" customHeight="1">
      <c r="E12263" s="4"/>
      <c r="F12263" s="4"/>
      <c r="G12263" s="4"/>
      <c r="H12263" s="5"/>
      <c r="I12263" s="5"/>
    </row>
    <row r="12264" ht="15.75" customHeight="1">
      <c r="E12264" s="4"/>
      <c r="F12264" s="4"/>
      <c r="G12264" s="4"/>
      <c r="H12264" s="5"/>
      <c r="I12264" s="5"/>
    </row>
    <row r="12265" ht="15.75" customHeight="1">
      <c r="E12265" s="4"/>
      <c r="F12265" s="4"/>
      <c r="G12265" s="4"/>
      <c r="H12265" s="5"/>
      <c r="I12265" s="5"/>
    </row>
    <row r="12266" ht="15.75" customHeight="1">
      <c r="E12266" s="4"/>
      <c r="F12266" s="4"/>
      <c r="G12266" s="4"/>
      <c r="H12266" s="5"/>
      <c r="I12266" s="5"/>
    </row>
    <row r="12267" ht="15.75" customHeight="1">
      <c r="E12267" s="4"/>
      <c r="F12267" s="4"/>
      <c r="G12267" s="4"/>
      <c r="H12267" s="5"/>
      <c r="I12267" s="5"/>
    </row>
    <row r="12268" ht="15.75" customHeight="1">
      <c r="E12268" s="4"/>
      <c r="F12268" s="4"/>
      <c r="G12268" s="4"/>
      <c r="H12268" s="5"/>
      <c r="I12268" s="5"/>
    </row>
    <row r="12269" ht="15.75" customHeight="1">
      <c r="E12269" s="4"/>
      <c r="F12269" s="4"/>
      <c r="G12269" s="4"/>
      <c r="H12269" s="5"/>
      <c r="I12269" s="5"/>
    </row>
    <row r="12270" ht="15.75" customHeight="1">
      <c r="E12270" s="4"/>
      <c r="F12270" s="4"/>
      <c r="G12270" s="4"/>
      <c r="H12270" s="5"/>
      <c r="I12270" s="5"/>
    </row>
    <row r="12271" ht="15.75" customHeight="1">
      <c r="E12271" s="4"/>
      <c r="F12271" s="4"/>
      <c r="G12271" s="4"/>
      <c r="H12271" s="5"/>
      <c r="I12271" s="5"/>
    </row>
    <row r="12272" ht="15.75" customHeight="1">
      <c r="E12272" s="4"/>
      <c r="F12272" s="4"/>
      <c r="G12272" s="4"/>
      <c r="H12272" s="5"/>
      <c r="I12272" s="5"/>
    </row>
    <row r="12273" ht="15.75" customHeight="1">
      <c r="E12273" s="4"/>
      <c r="F12273" s="4"/>
      <c r="G12273" s="4"/>
      <c r="H12273" s="5"/>
      <c r="I12273" s="5"/>
    </row>
    <row r="12274" ht="15.75" customHeight="1">
      <c r="E12274" s="4"/>
      <c r="F12274" s="4"/>
      <c r="G12274" s="4"/>
      <c r="H12274" s="5"/>
      <c r="I12274" s="5"/>
    </row>
    <row r="12275" ht="15.75" customHeight="1">
      <c r="E12275" s="4"/>
      <c r="F12275" s="4"/>
      <c r="G12275" s="4"/>
      <c r="H12275" s="5"/>
      <c r="I12275" s="5"/>
    </row>
    <row r="12276" ht="15.75" customHeight="1">
      <c r="E12276" s="4"/>
      <c r="F12276" s="4"/>
      <c r="G12276" s="4"/>
      <c r="H12276" s="5"/>
      <c r="I12276" s="5"/>
    </row>
    <row r="12277" ht="15.75" customHeight="1">
      <c r="E12277" s="4"/>
      <c r="F12277" s="4"/>
      <c r="G12277" s="4"/>
      <c r="H12277" s="5"/>
      <c r="I12277" s="5"/>
    </row>
    <row r="12278" ht="15.75" customHeight="1">
      <c r="E12278" s="4"/>
      <c r="F12278" s="4"/>
      <c r="G12278" s="4"/>
      <c r="H12278" s="5"/>
      <c r="I12278" s="5"/>
    </row>
    <row r="12279" ht="15.75" customHeight="1">
      <c r="E12279" s="4"/>
      <c r="F12279" s="4"/>
      <c r="G12279" s="4"/>
      <c r="H12279" s="5"/>
      <c r="I12279" s="5"/>
    </row>
    <row r="12280" ht="15.75" customHeight="1">
      <c r="E12280" s="4"/>
      <c r="F12280" s="4"/>
      <c r="G12280" s="4"/>
      <c r="H12280" s="5"/>
      <c r="I12280" s="5"/>
    </row>
    <row r="12281" ht="15.75" customHeight="1">
      <c r="E12281" s="4"/>
      <c r="F12281" s="4"/>
      <c r="G12281" s="4"/>
      <c r="H12281" s="5"/>
      <c r="I12281" s="5"/>
    </row>
    <row r="12282" ht="15.75" customHeight="1">
      <c r="E12282" s="4"/>
      <c r="F12282" s="4"/>
      <c r="G12282" s="4"/>
      <c r="H12282" s="5"/>
      <c r="I12282" s="5"/>
    </row>
    <row r="12283" ht="15.75" customHeight="1">
      <c r="E12283" s="4"/>
      <c r="F12283" s="4"/>
      <c r="G12283" s="4"/>
      <c r="H12283" s="5"/>
      <c r="I12283" s="5"/>
    </row>
    <row r="12284" ht="15.75" customHeight="1">
      <c r="E12284" s="4"/>
      <c r="F12284" s="4"/>
      <c r="G12284" s="4"/>
      <c r="H12284" s="5"/>
      <c r="I12284" s="5"/>
    </row>
    <row r="12285" ht="15.75" customHeight="1">
      <c r="E12285" s="4"/>
      <c r="F12285" s="4"/>
      <c r="G12285" s="4"/>
      <c r="H12285" s="5"/>
      <c r="I12285" s="5"/>
    </row>
    <row r="12286" ht="15.75" customHeight="1">
      <c r="E12286" s="4"/>
      <c r="F12286" s="4"/>
      <c r="G12286" s="4"/>
      <c r="H12286" s="5"/>
      <c r="I12286" s="5"/>
    </row>
    <row r="12287" ht="15.75" customHeight="1">
      <c r="E12287" s="4"/>
      <c r="F12287" s="4"/>
      <c r="G12287" s="4"/>
      <c r="H12287" s="5"/>
      <c r="I12287" s="5"/>
    </row>
    <row r="12288" ht="15.75" customHeight="1">
      <c r="E12288" s="4"/>
      <c r="F12288" s="4"/>
      <c r="G12288" s="4"/>
      <c r="H12288" s="5"/>
      <c r="I12288" s="5"/>
    </row>
    <row r="12289" ht="15.75" customHeight="1">
      <c r="E12289" s="4"/>
      <c r="F12289" s="4"/>
      <c r="G12289" s="4"/>
      <c r="H12289" s="5"/>
      <c r="I12289" s="5"/>
    </row>
    <row r="12290" ht="15.75" customHeight="1">
      <c r="E12290" s="4"/>
      <c r="F12290" s="4"/>
      <c r="G12290" s="4"/>
      <c r="H12290" s="5"/>
      <c r="I12290" s="5"/>
    </row>
    <row r="12291" ht="15.75" customHeight="1">
      <c r="E12291" s="4"/>
      <c r="F12291" s="4"/>
      <c r="G12291" s="4"/>
      <c r="H12291" s="5"/>
      <c r="I12291" s="5"/>
    </row>
    <row r="12292" ht="15.75" customHeight="1">
      <c r="E12292" s="4"/>
      <c r="F12292" s="4"/>
      <c r="G12292" s="4"/>
      <c r="H12292" s="5"/>
      <c r="I12292" s="5"/>
    </row>
    <row r="12293" ht="15.75" customHeight="1">
      <c r="E12293" s="4"/>
      <c r="F12293" s="4"/>
      <c r="G12293" s="4"/>
      <c r="H12293" s="5"/>
      <c r="I12293" s="5"/>
    </row>
    <row r="12294" ht="15.75" customHeight="1">
      <c r="E12294" s="4"/>
      <c r="F12294" s="4"/>
      <c r="G12294" s="4"/>
      <c r="H12294" s="5"/>
      <c r="I12294" s="5"/>
    </row>
    <row r="12295" ht="15.75" customHeight="1">
      <c r="E12295" s="4"/>
      <c r="F12295" s="4"/>
      <c r="G12295" s="4"/>
      <c r="H12295" s="5"/>
      <c r="I12295" s="5"/>
    </row>
    <row r="12296" ht="15.75" customHeight="1">
      <c r="E12296" s="4"/>
      <c r="F12296" s="4"/>
      <c r="G12296" s="4"/>
      <c r="H12296" s="5"/>
      <c r="I12296" s="5"/>
    </row>
    <row r="12297" ht="15.75" customHeight="1">
      <c r="E12297" s="4"/>
      <c r="F12297" s="4"/>
      <c r="G12297" s="4"/>
      <c r="H12297" s="5"/>
      <c r="I12297" s="5"/>
    </row>
    <row r="12298" ht="15.75" customHeight="1">
      <c r="E12298" s="4"/>
      <c r="F12298" s="4"/>
      <c r="G12298" s="4"/>
      <c r="H12298" s="5"/>
      <c r="I12298" s="5"/>
    </row>
    <row r="12299" ht="15.75" customHeight="1">
      <c r="E12299" s="4"/>
      <c r="F12299" s="4"/>
      <c r="G12299" s="4"/>
      <c r="H12299" s="5"/>
      <c r="I12299" s="5"/>
    </row>
    <row r="12300" ht="15.75" customHeight="1">
      <c r="E12300" s="4"/>
      <c r="F12300" s="4"/>
      <c r="G12300" s="4"/>
      <c r="H12300" s="5"/>
      <c r="I12300" s="5"/>
    </row>
    <row r="12301" ht="15.75" customHeight="1">
      <c r="E12301" s="4"/>
      <c r="F12301" s="4"/>
      <c r="G12301" s="4"/>
      <c r="H12301" s="5"/>
      <c r="I12301" s="5"/>
    </row>
    <row r="12302" ht="15.75" customHeight="1">
      <c r="E12302" s="4"/>
      <c r="F12302" s="4"/>
      <c r="G12302" s="4"/>
      <c r="H12302" s="5"/>
      <c r="I12302" s="5"/>
    </row>
    <row r="12303" ht="15.75" customHeight="1">
      <c r="E12303" s="4"/>
      <c r="F12303" s="4"/>
      <c r="G12303" s="4"/>
      <c r="H12303" s="5"/>
      <c r="I12303" s="5"/>
    </row>
    <row r="12304" ht="15.75" customHeight="1">
      <c r="E12304" s="4"/>
      <c r="F12304" s="4"/>
      <c r="G12304" s="4"/>
      <c r="H12304" s="5"/>
      <c r="I12304" s="5"/>
    </row>
    <row r="12305" ht="15.75" customHeight="1">
      <c r="E12305" s="4"/>
      <c r="F12305" s="4"/>
      <c r="G12305" s="4"/>
      <c r="H12305" s="5"/>
      <c r="I12305" s="5"/>
    </row>
    <row r="12306" ht="15.75" customHeight="1">
      <c r="E12306" s="4"/>
      <c r="F12306" s="4"/>
      <c r="G12306" s="4"/>
      <c r="H12306" s="5"/>
      <c r="I12306" s="5"/>
    </row>
    <row r="12307" ht="15.75" customHeight="1">
      <c r="E12307" s="4"/>
      <c r="F12307" s="4"/>
      <c r="G12307" s="4"/>
      <c r="H12307" s="5"/>
      <c r="I12307" s="5"/>
    </row>
    <row r="12308" ht="15.75" customHeight="1">
      <c r="E12308" s="4"/>
      <c r="F12308" s="4"/>
      <c r="G12308" s="4"/>
      <c r="H12308" s="5"/>
      <c r="I12308" s="5"/>
    </row>
    <row r="12309" ht="15.75" customHeight="1">
      <c r="E12309" s="4"/>
      <c r="F12309" s="4"/>
      <c r="G12309" s="4"/>
      <c r="H12309" s="5"/>
      <c r="I12309" s="5"/>
    </row>
    <row r="12310" ht="15.75" customHeight="1">
      <c r="E12310" s="4"/>
      <c r="F12310" s="4"/>
      <c r="G12310" s="4"/>
      <c r="H12310" s="5"/>
      <c r="I12310" s="5"/>
    </row>
    <row r="12311" ht="15.75" customHeight="1">
      <c r="E12311" s="4"/>
      <c r="F12311" s="4"/>
      <c r="G12311" s="4"/>
      <c r="H12311" s="5"/>
      <c r="I12311" s="5"/>
    </row>
    <row r="12312" ht="15.75" customHeight="1">
      <c r="E12312" s="4"/>
      <c r="F12312" s="4"/>
      <c r="G12312" s="4"/>
      <c r="H12312" s="5"/>
      <c r="I12312" s="5"/>
    </row>
    <row r="12313" ht="15.75" customHeight="1">
      <c r="E12313" s="4"/>
      <c r="F12313" s="4"/>
      <c r="G12313" s="4"/>
      <c r="H12313" s="5"/>
      <c r="I12313" s="5"/>
    </row>
    <row r="12314" ht="15.75" customHeight="1">
      <c r="E12314" s="4"/>
      <c r="F12314" s="4"/>
      <c r="G12314" s="4"/>
      <c r="H12314" s="5"/>
      <c r="I12314" s="5"/>
    </row>
    <row r="12315" ht="15.75" customHeight="1">
      <c r="E12315" s="4"/>
      <c r="F12315" s="4"/>
      <c r="G12315" s="4"/>
      <c r="H12315" s="5"/>
      <c r="I12315" s="5"/>
    </row>
    <row r="12316" ht="15.75" customHeight="1">
      <c r="E12316" s="4"/>
      <c r="F12316" s="4"/>
      <c r="G12316" s="4"/>
      <c r="H12316" s="5"/>
      <c r="I12316" s="5"/>
    </row>
    <row r="12317" ht="15.75" customHeight="1">
      <c r="E12317" s="4"/>
      <c r="F12317" s="4"/>
      <c r="G12317" s="4"/>
      <c r="H12317" s="5"/>
      <c r="I12317" s="5"/>
    </row>
    <row r="12318" ht="15.75" customHeight="1">
      <c r="E12318" s="4"/>
      <c r="F12318" s="4"/>
      <c r="G12318" s="4"/>
      <c r="H12318" s="5"/>
      <c r="I12318" s="5"/>
    </row>
    <row r="12319" ht="15.75" customHeight="1">
      <c r="E12319" s="4"/>
      <c r="F12319" s="4"/>
      <c r="G12319" s="4"/>
      <c r="H12319" s="5"/>
      <c r="I12319" s="5"/>
    </row>
    <row r="12320" ht="15.75" customHeight="1">
      <c r="E12320" s="4"/>
      <c r="F12320" s="4"/>
      <c r="G12320" s="4"/>
      <c r="H12320" s="5"/>
      <c r="I12320" s="5"/>
    </row>
    <row r="12321" ht="15.75" customHeight="1">
      <c r="E12321" s="4"/>
      <c r="F12321" s="4"/>
      <c r="G12321" s="4"/>
      <c r="H12321" s="5"/>
      <c r="I12321" s="5"/>
    </row>
    <row r="12322" ht="15.75" customHeight="1">
      <c r="E12322" s="4"/>
      <c r="F12322" s="4"/>
      <c r="G12322" s="4"/>
      <c r="H12322" s="5"/>
      <c r="I12322" s="5"/>
    </row>
    <row r="12323" ht="15.75" customHeight="1">
      <c r="E12323" s="4"/>
      <c r="F12323" s="4"/>
      <c r="G12323" s="4"/>
      <c r="H12323" s="5"/>
      <c r="I12323" s="5"/>
    </row>
    <row r="12324" ht="15.75" customHeight="1">
      <c r="E12324" s="4"/>
      <c r="F12324" s="4"/>
      <c r="G12324" s="4"/>
      <c r="H12324" s="5"/>
      <c r="I12324" s="5"/>
    </row>
    <row r="12325" ht="15.75" customHeight="1">
      <c r="E12325" s="4"/>
      <c r="F12325" s="4"/>
      <c r="G12325" s="4"/>
      <c r="H12325" s="5"/>
      <c r="I12325" s="5"/>
    </row>
    <row r="12326" ht="15.75" customHeight="1">
      <c r="E12326" s="4"/>
      <c r="F12326" s="4"/>
      <c r="G12326" s="4"/>
      <c r="H12326" s="5"/>
      <c r="I12326" s="5"/>
    </row>
    <row r="12327" ht="15.75" customHeight="1">
      <c r="E12327" s="4"/>
      <c r="F12327" s="4"/>
      <c r="G12327" s="4"/>
      <c r="H12327" s="5"/>
      <c r="I12327" s="5"/>
    </row>
    <row r="12328" ht="15.75" customHeight="1">
      <c r="E12328" s="4"/>
      <c r="F12328" s="4"/>
      <c r="G12328" s="4"/>
      <c r="H12328" s="5"/>
      <c r="I12328" s="5"/>
    </row>
    <row r="12329" ht="15.75" customHeight="1">
      <c r="E12329" s="4"/>
      <c r="F12329" s="4"/>
      <c r="G12329" s="4"/>
      <c r="H12329" s="5"/>
      <c r="I12329" s="5"/>
    </row>
    <row r="12330" ht="15.75" customHeight="1">
      <c r="E12330" s="4"/>
      <c r="F12330" s="4"/>
      <c r="G12330" s="4"/>
      <c r="H12330" s="5"/>
      <c r="I12330" s="5"/>
    </row>
    <row r="12331" ht="15.75" customHeight="1">
      <c r="E12331" s="4"/>
      <c r="F12331" s="4"/>
      <c r="G12331" s="4"/>
      <c r="H12331" s="5"/>
      <c r="I12331" s="5"/>
    </row>
    <row r="12332" ht="15.75" customHeight="1">
      <c r="E12332" s="4"/>
      <c r="F12332" s="4"/>
      <c r="G12332" s="4"/>
      <c r="H12332" s="5"/>
      <c r="I12332" s="5"/>
    </row>
    <row r="12333" ht="15.75" customHeight="1">
      <c r="E12333" s="4"/>
      <c r="F12333" s="4"/>
      <c r="G12333" s="4"/>
      <c r="H12333" s="5"/>
      <c r="I12333" s="5"/>
    </row>
    <row r="12334" ht="15.75" customHeight="1">
      <c r="E12334" s="4"/>
      <c r="F12334" s="4"/>
      <c r="G12334" s="4"/>
      <c r="H12334" s="5"/>
      <c r="I12334" s="5"/>
    </row>
    <row r="12335" ht="15.75" customHeight="1">
      <c r="E12335" s="4"/>
      <c r="F12335" s="4"/>
      <c r="G12335" s="4"/>
      <c r="H12335" s="5"/>
      <c r="I12335" s="5"/>
    </row>
    <row r="12336" ht="15.75" customHeight="1">
      <c r="E12336" s="4"/>
      <c r="F12336" s="4"/>
      <c r="G12336" s="4"/>
      <c r="H12336" s="5"/>
      <c r="I12336" s="5"/>
    </row>
    <row r="12337" ht="15.75" customHeight="1">
      <c r="E12337" s="4"/>
      <c r="F12337" s="4"/>
      <c r="G12337" s="4"/>
      <c r="H12337" s="5"/>
      <c r="I12337" s="5"/>
    </row>
    <row r="12338" ht="15.75" customHeight="1">
      <c r="E12338" s="4"/>
      <c r="F12338" s="4"/>
      <c r="G12338" s="4"/>
      <c r="H12338" s="5"/>
      <c r="I12338" s="5"/>
    </row>
    <row r="12339" ht="15.75" customHeight="1">
      <c r="E12339" s="4"/>
      <c r="F12339" s="4"/>
      <c r="G12339" s="4"/>
      <c r="H12339" s="5"/>
      <c r="I12339" s="5"/>
    </row>
    <row r="12340" ht="15.75" customHeight="1">
      <c r="E12340" s="4"/>
      <c r="F12340" s="4"/>
      <c r="G12340" s="4"/>
      <c r="H12340" s="5"/>
      <c r="I12340" s="5"/>
    </row>
    <row r="12341" ht="15.75" customHeight="1">
      <c r="E12341" s="4"/>
      <c r="F12341" s="4"/>
      <c r="G12341" s="4"/>
      <c r="H12341" s="5"/>
      <c r="I12341" s="5"/>
    </row>
    <row r="12342" ht="15.75" customHeight="1">
      <c r="E12342" s="4"/>
      <c r="F12342" s="4"/>
      <c r="G12342" s="4"/>
      <c r="H12342" s="5"/>
      <c r="I12342" s="5"/>
    </row>
    <row r="12343" ht="15.75" customHeight="1">
      <c r="E12343" s="4"/>
      <c r="F12343" s="4"/>
      <c r="G12343" s="4"/>
      <c r="H12343" s="5"/>
      <c r="I12343" s="5"/>
    </row>
    <row r="12344" ht="15.75" customHeight="1">
      <c r="E12344" s="4"/>
      <c r="F12344" s="4"/>
      <c r="G12344" s="4"/>
      <c r="H12344" s="5"/>
      <c r="I12344" s="5"/>
    </row>
    <row r="12345" ht="15.75" customHeight="1">
      <c r="E12345" s="4"/>
      <c r="F12345" s="4"/>
      <c r="G12345" s="4"/>
      <c r="H12345" s="5"/>
      <c r="I12345" s="5"/>
    </row>
    <row r="12346" ht="15.75" customHeight="1">
      <c r="E12346" s="4"/>
      <c r="F12346" s="4"/>
      <c r="G12346" s="4"/>
      <c r="H12346" s="5"/>
      <c r="I12346" s="5"/>
    </row>
    <row r="12347" ht="15.75" customHeight="1">
      <c r="E12347" s="4"/>
      <c r="F12347" s="4"/>
      <c r="G12347" s="4"/>
      <c r="H12347" s="5"/>
      <c r="I12347" s="5"/>
    </row>
    <row r="12348" ht="15.75" customHeight="1">
      <c r="E12348" s="4"/>
      <c r="F12348" s="4"/>
      <c r="G12348" s="4"/>
      <c r="H12348" s="5"/>
      <c r="I12348" s="5"/>
    </row>
    <row r="12349" ht="15.75" customHeight="1">
      <c r="E12349" s="4"/>
      <c r="F12349" s="4"/>
      <c r="G12349" s="4"/>
      <c r="H12349" s="5"/>
      <c r="I12349" s="5"/>
    </row>
    <row r="12350" ht="15.75" customHeight="1">
      <c r="E12350" s="4"/>
      <c r="F12350" s="4"/>
      <c r="G12350" s="4"/>
      <c r="H12350" s="5"/>
      <c r="I12350" s="5"/>
    </row>
    <row r="12351" ht="15.75" customHeight="1">
      <c r="E12351" s="4"/>
      <c r="F12351" s="4"/>
      <c r="G12351" s="4"/>
      <c r="H12351" s="5"/>
      <c r="I12351" s="5"/>
    </row>
    <row r="12352" ht="15.75" customHeight="1">
      <c r="E12352" s="4"/>
      <c r="F12352" s="4"/>
      <c r="G12352" s="4"/>
      <c r="H12352" s="5"/>
      <c r="I12352" s="5"/>
    </row>
    <row r="12353" ht="15.75" customHeight="1">
      <c r="E12353" s="4"/>
      <c r="F12353" s="4"/>
      <c r="G12353" s="4"/>
      <c r="H12353" s="5"/>
      <c r="I12353" s="5"/>
    </row>
    <row r="12354" ht="15.75" customHeight="1">
      <c r="E12354" s="4"/>
      <c r="F12354" s="4"/>
      <c r="G12354" s="4"/>
      <c r="H12354" s="5"/>
      <c r="I12354" s="5"/>
    </row>
    <row r="12355" ht="15.75" customHeight="1">
      <c r="E12355" s="4"/>
      <c r="F12355" s="4"/>
      <c r="G12355" s="4"/>
      <c r="H12355" s="5"/>
      <c r="I12355" s="5"/>
    </row>
    <row r="12356" ht="15.75" customHeight="1">
      <c r="E12356" s="4"/>
      <c r="F12356" s="4"/>
      <c r="G12356" s="4"/>
      <c r="H12356" s="5"/>
      <c r="I12356" s="5"/>
    </row>
    <row r="12357" ht="15.75" customHeight="1">
      <c r="E12357" s="4"/>
      <c r="F12357" s="4"/>
      <c r="G12357" s="4"/>
      <c r="H12357" s="5"/>
      <c r="I12357" s="5"/>
    </row>
    <row r="12358" ht="15.75" customHeight="1">
      <c r="E12358" s="4"/>
      <c r="F12358" s="4"/>
      <c r="G12358" s="4"/>
      <c r="H12358" s="5"/>
      <c r="I12358" s="5"/>
    </row>
    <row r="12359" ht="15.75" customHeight="1">
      <c r="E12359" s="4"/>
      <c r="F12359" s="4"/>
      <c r="G12359" s="4"/>
      <c r="H12359" s="5"/>
      <c r="I12359" s="5"/>
    </row>
    <row r="12360" ht="15.75" customHeight="1">
      <c r="E12360" s="4"/>
      <c r="F12360" s="4"/>
      <c r="G12360" s="4"/>
      <c r="H12360" s="5"/>
      <c r="I12360" s="5"/>
    </row>
    <row r="12361" ht="15.75" customHeight="1">
      <c r="E12361" s="4"/>
      <c r="F12361" s="4"/>
      <c r="G12361" s="4"/>
      <c r="H12361" s="5"/>
      <c r="I12361" s="5"/>
    </row>
    <row r="12362" ht="15.75" customHeight="1">
      <c r="E12362" s="4"/>
      <c r="F12362" s="4"/>
      <c r="G12362" s="4"/>
      <c r="H12362" s="5"/>
      <c r="I12362" s="5"/>
    </row>
    <row r="12363" ht="15.75" customHeight="1">
      <c r="E12363" s="4"/>
      <c r="F12363" s="4"/>
      <c r="G12363" s="4"/>
      <c r="H12363" s="5"/>
      <c r="I12363" s="5"/>
    </row>
    <row r="12364" ht="15.75" customHeight="1">
      <c r="E12364" s="4"/>
      <c r="F12364" s="4"/>
      <c r="G12364" s="4"/>
      <c r="H12364" s="5"/>
      <c r="I12364" s="5"/>
    </row>
    <row r="12365" ht="15.75" customHeight="1">
      <c r="E12365" s="4"/>
      <c r="F12365" s="4"/>
      <c r="G12365" s="4"/>
      <c r="H12365" s="5"/>
      <c r="I12365" s="5"/>
    </row>
    <row r="12366" ht="15.75" customHeight="1">
      <c r="E12366" s="4"/>
      <c r="F12366" s="4"/>
      <c r="G12366" s="4"/>
      <c r="H12366" s="5"/>
      <c r="I12366" s="5"/>
    </row>
    <row r="12367" ht="15.75" customHeight="1">
      <c r="E12367" s="4"/>
      <c r="F12367" s="4"/>
      <c r="G12367" s="4"/>
      <c r="H12367" s="5"/>
      <c r="I12367" s="5"/>
    </row>
    <row r="12368" ht="15.75" customHeight="1">
      <c r="E12368" s="4"/>
      <c r="F12368" s="4"/>
      <c r="G12368" s="4"/>
      <c r="H12368" s="5"/>
      <c r="I12368" s="5"/>
    </row>
    <row r="12369" ht="15.75" customHeight="1">
      <c r="E12369" s="4"/>
      <c r="F12369" s="4"/>
      <c r="G12369" s="4"/>
      <c r="H12369" s="5"/>
      <c r="I12369" s="5"/>
    </row>
    <row r="12370" ht="15.75" customHeight="1">
      <c r="E12370" s="4"/>
      <c r="F12370" s="4"/>
      <c r="G12370" s="4"/>
      <c r="H12370" s="5"/>
      <c r="I12370" s="5"/>
    </row>
    <row r="12371" ht="15.75" customHeight="1">
      <c r="E12371" s="4"/>
      <c r="F12371" s="4"/>
      <c r="G12371" s="4"/>
      <c r="H12371" s="5"/>
      <c r="I12371" s="5"/>
    </row>
    <row r="12372" ht="15.75" customHeight="1">
      <c r="E12372" s="4"/>
      <c r="F12372" s="4"/>
      <c r="G12372" s="4"/>
      <c r="H12372" s="5"/>
      <c r="I12372" s="5"/>
    </row>
    <row r="12373" ht="15.75" customHeight="1">
      <c r="E12373" s="4"/>
      <c r="F12373" s="4"/>
      <c r="G12373" s="4"/>
      <c r="H12373" s="5"/>
      <c r="I12373" s="5"/>
    </row>
    <row r="12374" ht="15.75" customHeight="1">
      <c r="E12374" s="4"/>
      <c r="F12374" s="4"/>
      <c r="G12374" s="4"/>
      <c r="H12374" s="5"/>
      <c r="I12374" s="5"/>
    </row>
    <row r="12375" ht="15.75" customHeight="1">
      <c r="E12375" s="4"/>
      <c r="F12375" s="4"/>
      <c r="G12375" s="4"/>
      <c r="H12375" s="5"/>
      <c r="I12375" s="5"/>
    </row>
    <row r="12376" ht="15.75" customHeight="1">
      <c r="E12376" s="4"/>
      <c r="F12376" s="4"/>
      <c r="G12376" s="4"/>
      <c r="H12376" s="5"/>
      <c r="I12376" s="5"/>
    </row>
    <row r="12377" ht="15.75" customHeight="1">
      <c r="E12377" s="4"/>
      <c r="F12377" s="4"/>
      <c r="G12377" s="4"/>
      <c r="H12377" s="5"/>
      <c r="I12377" s="5"/>
    </row>
    <row r="12378" ht="15.75" customHeight="1">
      <c r="E12378" s="4"/>
      <c r="F12378" s="4"/>
      <c r="G12378" s="4"/>
      <c r="H12378" s="5"/>
      <c r="I12378" s="5"/>
    </row>
    <row r="12379" ht="15.75" customHeight="1">
      <c r="E12379" s="4"/>
      <c r="F12379" s="4"/>
      <c r="G12379" s="4"/>
      <c r="H12379" s="5"/>
      <c r="I12379" s="5"/>
    </row>
    <row r="12380" ht="15.75" customHeight="1">
      <c r="E12380" s="4"/>
      <c r="F12380" s="4"/>
      <c r="G12380" s="4"/>
      <c r="H12380" s="5"/>
      <c r="I12380" s="5"/>
    </row>
    <row r="12381" ht="15.75" customHeight="1">
      <c r="E12381" s="4"/>
      <c r="F12381" s="4"/>
      <c r="G12381" s="4"/>
      <c r="H12381" s="5"/>
      <c r="I12381" s="5"/>
    </row>
    <row r="12382" ht="15.75" customHeight="1">
      <c r="E12382" s="4"/>
      <c r="F12382" s="4"/>
      <c r="G12382" s="4"/>
      <c r="H12382" s="5"/>
      <c r="I12382" s="5"/>
    </row>
    <row r="12383" ht="15.75" customHeight="1">
      <c r="E12383" s="4"/>
      <c r="F12383" s="4"/>
      <c r="G12383" s="4"/>
      <c r="H12383" s="5"/>
      <c r="I12383" s="5"/>
    </row>
    <row r="12384" ht="15.75" customHeight="1">
      <c r="E12384" s="4"/>
      <c r="F12384" s="4"/>
      <c r="G12384" s="4"/>
      <c r="H12384" s="5"/>
      <c r="I12384" s="5"/>
    </row>
    <row r="12385" ht="15.75" customHeight="1">
      <c r="E12385" s="4"/>
      <c r="F12385" s="4"/>
      <c r="G12385" s="4"/>
      <c r="H12385" s="5"/>
      <c r="I12385" s="5"/>
    </row>
    <row r="12386" ht="15.75" customHeight="1">
      <c r="E12386" s="4"/>
      <c r="F12386" s="4"/>
      <c r="G12386" s="4"/>
      <c r="H12386" s="5"/>
      <c r="I12386" s="5"/>
    </row>
    <row r="12387" ht="15.75" customHeight="1">
      <c r="E12387" s="4"/>
      <c r="F12387" s="4"/>
      <c r="G12387" s="4"/>
      <c r="H12387" s="5"/>
      <c r="I12387" s="5"/>
    </row>
    <row r="12388" ht="15.75" customHeight="1">
      <c r="E12388" s="4"/>
      <c r="F12388" s="4"/>
      <c r="G12388" s="4"/>
      <c r="H12388" s="5"/>
      <c r="I12388" s="5"/>
    </row>
    <row r="12389" ht="15.75" customHeight="1">
      <c r="E12389" s="4"/>
      <c r="F12389" s="4"/>
      <c r="G12389" s="4"/>
      <c r="H12389" s="5"/>
      <c r="I12389" s="5"/>
    </row>
    <row r="12390" ht="15.75" customHeight="1">
      <c r="E12390" s="4"/>
      <c r="F12390" s="4"/>
      <c r="G12390" s="4"/>
      <c r="H12390" s="5"/>
      <c r="I12390" s="5"/>
    </row>
    <row r="12391" ht="15.75" customHeight="1">
      <c r="E12391" s="4"/>
      <c r="F12391" s="4"/>
      <c r="G12391" s="4"/>
      <c r="H12391" s="5"/>
      <c r="I12391" s="5"/>
    </row>
    <row r="12392" ht="15.75" customHeight="1">
      <c r="E12392" s="4"/>
      <c r="F12392" s="4"/>
      <c r="G12392" s="4"/>
      <c r="H12392" s="5"/>
      <c r="I12392" s="5"/>
    </row>
    <row r="12393" ht="15.75" customHeight="1">
      <c r="E12393" s="4"/>
      <c r="F12393" s="4"/>
      <c r="G12393" s="4"/>
      <c r="H12393" s="5"/>
      <c r="I12393" s="5"/>
    </row>
    <row r="12394" ht="15.75" customHeight="1">
      <c r="E12394" s="4"/>
      <c r="F12394" s="4"/>
      <c r="G12394" s="4"/>
      <c r="H12394" s="5"/>
      <c r="I12394" s="5"/>
    </row>
    <row r="12395" ht="15.75" customHeight="1">
      <c r="E12395" s="4"/>
      <c r="F12395" s="4"/>
      <c r="G12395" s="4"/>
      <c r="H12395" s="5"/>
      <c r="I12395" s="5"/>
    </row>
    <row r="12396" ht="15.75" customHeight="1">
      <c r="E12396" s="4"/>
      <c r="F12396" s="4"/>
      <c r="G12396" s="4"/>
      <c r="H12396" s="5"/>
      <c r="I12396" s="5"/>
    </row>
    <row r="12397" ht="15.75" customHeight="1">
      <c r="E12397" s="4"/>
      <c r="F12397" s="4"/>
      <c r="G12397" s="4"/>
      <c r="H12397" s="5"/>
      <c r="I12397" s="5"/>
    </row>
    <row r="12398" ht="15.75" customHeight="1">
      <c r="E12398" s="4"/>
      <c r="F12398" s="4"/>
      <c r="G12398" s="4"/>
      <c r="H12398" s="5"/>
      <c r="I12398" s="5"/>
    </row>
    <row r="12399" ht="15.75" customHeight="1">
      <c r="E12399" s="4"/>
      <c r="F12399" s="4"/>
      <c r="G12399" s="4"/>
      <c r="H12399" s="5"/>
      <c r="I12399" s="5"/>
    </row>
    <row r="12400" ht="15.75" customHeight="1">
      <c r="E12400" s="4"/>
      <c r="F12400" s="4"/>
      <c r="G12400" s="4"/>
      <c r="H12400" s="5"/>
      <c r="I12400" s="5"/>
    </row>
    <row r="12401" ht="15.75" customHeight="1">
      <c r="E12401" s="4"/>
      <c r="F12401" s="4"/>
      <c r="G12401" s="4"/>
      <c r="H12401" s="5"/>
      <c r="I12401" s="5"/>
    </row>
    <row r="12402" ht="15.75" customHeight="1">
      <c r="E12402" s="4"/>
      <c r="F12402" s="4"/>
      <c r="G12402" s="4"/>
      <c r="H12402" s="5"/>
      <c r="I12402" s="5"/>
    </row>
    <row r="12403" ht="15.75" customHeight="1">
      <c r="E12403" s="4"/>
      <c r="F12403" s="4"/>
      <c r="G12403" s="4"/>
      <c r="H12403" s="5"/>
      <c r="I12403" s="5"/>
    </row>
    <row r="12404" ht="15.75" customHeight="1">
      <c r="E12404" s="4"/>
      <c r="F12404" s="4"/>
      <c r="G12404" s="4"/>
      <c r="H12404" s="5"/>
      <c r="I12404" s="5"/>
    </row>
    <row r="12405" ht="15.75" customHeight="1">
      <c r="E12405" s="4"/>
      <c r="F12405" s="4"/>
      <c r="G12405" s="4"/>
      <c r="H12405" s="5"/>
      <c r="I12405" s="5"/>
    </row>
    <row r="12406" ht="15.75" customHeight="1">
      <c r="E12406" s="4"/>
      <c r="F12406" s="4"/>
      <c r="G12406" s="4"/>
      <c r="H12406" s="5"/>
      <c r="I12406" s="5"/>
    </row>
    <row r="12407" ht="15.75" customHeight="1">
      <c r="E12407" s="4"/>
      <c r="F12407" s="4"/>
      <c r="G12407" s="4"/>
      <c r="H12407" s="5"/>
      <c r="I12407" s="5"/>
    </row>
    <row r="12408" ht="15.75" customHeight="1">
      <c r="E12408" s="4"/>
      <c r="F12408" s="4"/>
      <c r="G12408" s="4"/>
      <c r="H12408" s="5"/>
      <c r="I12408" s="5"/>
    </row>
    <row r="12409" ht="15.75" customHeight="1">
      <c r="E12409" s="4"/>
      <c r="F12409" s="4"/>
      <c r="G12409" s="4"/>
      <c r="H12409" s="5"/>
      <c r="I12409" s="5"/>
    </row>
    <row r="12410" ht="15.75" customHeight="1">
      <c r="E12410" s="4"/>
      <c r="F12410" s="4"/>
      <c r="G12410" s="4"/>
      <c r="H12410" s="5"/>
      <c r="I12410" s="5"/>
    </row>
    <row r="12411" ht="15.75" customHeight="1">
      <c r="E12411" s="4"/>
      <c r="F12411" s="4"/>
      <c r="G12411" s="4"/>
      <c r="H12411" s="5"/>
      <c r="I12411" s="5"/>
    </row>
    <row r="12412" ht="15.75" customHeight="1">
      <c r="E12412" s="4"/>
      <c r="F12412" s="4"/>
      <c r="G12412" s="4"/>
      <c r="H12412" s="5"/>
      <c r="I12412" s="5"/>
    </row>
    <row r="12413" ht="15.75" customHeight="1">
      <c r="E12413" s="4"/>
      <c r="F12413" s="4"/>
      <c r="G12413" s="4"/>
      <c r="H12413" s="5"/>
      <c r="I12413" s="5"/>
    </row>
    <row r="12414" ht="15.75" customHeight="1">
      <c r="E12414" s="4"/>
      <c r="F12414" s="4"/>
      <c r="G12414" s="4"/>
      <c r="H12414" s="5"/>
      <c r="I12414" s="5"/>
    </row>
    <row r="12415" ht="15.75" customHeight="1">
      <c r="E12415" s="4"/>
      <c r="F12415" s="4"/>
      <c r="G12415" s="4"/>
      <c r="H12415" s="5"/>
      <c r="I12415" s="5"/>
    </row>
    <row r="12416" ht="15.75" customHeight="1">
      <c r="E12416" s="4"/>
      <c r="F12416" s="4"/>
      <c r="G12416" s="4"/>
      <c r="H12416" s="5"/>
      <c r="I12416" s="5"/>
    </row>
    <row r="12417" ht="15.75" customHeight="1">
      <c r="E12417" s="4"/>
      <c r="F12417" s="4"/>
      <c r="G12417" s="4"/>
      <c r="H12417" s="5"/>
      <c r="I12417" s="5"/>
    </row>
    <row r="12418" ht="15.75" customHeight="1">
      <c r="E12418" s="4"/>
      <c r="F12418" s="4"/>
      <c r="G12418" s="4"/>
      <c r="H12418" s="5"/>
      <c r="I12418" s="5"/>
    </row>
    <row r="12419" ht="15.75" customHeight="1">
      <c r="E12419" s="4"/>
      <c r="F12419" s="4"/>
      <c r="G12419" s="4"/>
      <c r="H12419" s="5"/>
      <c r="I12419" s="5"/>
    </row>
    <row r="12420" ht="15.75" customHeight="1">
      <c r="E12420" s="4"/>
      <c r="F12420" s="4"/>
      <c r="G12420" s="4"/>
      <c r="H12420" s="5"/>
      <c r="I12420" s="5"/>
    </row>
    <row r="12421" ht="15.75" customHeight="1">
      <c r="E12421" s="4"/>
      <c r="F12421" s="4"/>
      <c r="G12421" s="4"/>
      <c r="H12421" s="5"/>
      <c r="I12421" s="5"/>
    </row>
    <row r="12422" ht="15.75" customHeight="1">
      <c r="E12422" s="4"/>
      <c r="F12422" s="4"/>
      <c r="G12422" s="4"/>
      <c r="H12422" s="5"/>
      <c r="I12422" s="5"/>
    </row>
    <row r="12423" ht="15.75" customHeight="1">
      <c r="E12423" s="4"/>
      <c r="F12423" s="4"/>
      <c r="G12423" s="4"/>
      <c r="H12423" s="5"/>
      <c r="I12423" s="5"/>
    </row>
    <row r="12424" ht="15.75" customHeight="1">
      <c r="E12424" s="4"/>
      <c r="F12424" s="4"/>
      <c r="G12424" s="4"/>
      <c r="H12424" s="5"/>
      <c r="I12424" s="5"/>
    </row>
    <row r="12425" ht="15.75" customHeight="1">
      <c r="E12425" s="4"/>
      <c r="F12425" s="4"/>
      <c r="G12425" s="4"/>
      <c r="H12425" s="5"/>
      <c r="I12425" s="5"/>
    </row>
    <row r="12426" ht="15.75" customHeight="1">
      <c r="E12426" s="4"/>
      <c r="F12426" s="4"/>
      <c r="G12426" s="4"/>
      <c r="H12426" s="5"/>
      <c r="I12426" s="5"/>
    </row>
    <row r="12427" ht="15.75" customHeight="1">
      <c r="E12427" s="4"/>
      <c r="F12427" s="4"/>
      <c r="G12427" s="4"/>
      <c r="H12427" s="5"/>
      <c r="I12427" s="5"/>
    </row>
    <row r="12428" ht="15.75" customHeight="1">
      <c r="E12428" s="4"/>
      <c r="F12428" s="4"/>
      <c r="G12428" s="4"/>
      <c r="H12428" s="5"/>
      <c r="I12428" s="5"/>
    </row>
    <row r="12429" ht="15.75" customHeight="1">
      <c r="E12429" s="4"/>
      <c r="F12429" s="4"/>
      <c r="G12429" s="4"/>
      <c r="H12429" s="5"/>
      <c r="I12429" s="5"/>
    </row>
    <row r="12430" ht="15.75" customHeight="1">
      <c r="E12430" s="4"/>
      <c r="F12430" s="4"/>
      <c r="G12430" s="4"/>
      <c r="H12430" s="5"/>
      <c r="I12430" s="5"/>
    </row>
    <row r="12431" ht="15.75" customHeight="1">
      <c r="E12431" s="4"/>
      <c r="F12431" s="4"/>
      <c r="G12431" s="4"/>
      <c r="H12431" s="5"/>
      <c r="I12431" s="5"/>
    </row>
    <row r="12432" ht="15.75" customHeight="1">
      <c r="E12432" s="4"/>
      <c r="F12432" s="4"/>
      <c r="G12432" s="4"/>
      <c r="H12432" s="5"/>
      <c r="I12432" s="5"/>
    </row>
    <row r="12433" ht="15.75" customHeight="1">
      <c r="E12433" s="4"/>
      <c r="F12433" s="4"/>
      <c r="G12433" s="4"/>
      <c r="H12433" s="5"/>
      <c r="I12433" s="5"/>
    </row>
    <row r="12434" ht="15.75" customHeight="1">
      <c r="E12434" s="4"/>
      <c r="F12434" s="4"/>
      <c r="G12434" s="4"/>
      <c r="H12434" s="5"/>
      <c r="I12434" s="5"/>
    </row>
    <row r="12435" ht="15.75" customHeight="1">
      <c r="E12435" s="4"/>
      <c r="F12435" s="4"/>
      <c r="G12435" s="4"/>
      <c r="H12435" s="5"/>
      <c r="I12435" s="5"/>
    </row>
    <row r="12436" ht="15.75" customHeight="1">
      <c r="E12436" s="4"/>
      <c r="F12436" s="4"/>
      <c r="G12436" s="4"/>
      <c r="H12436" s="5"/>
      <c r="I12436" s="5"/>
    </row>
    <row r="12437" ht="15.75" customHeight="1">
      <c r="E12437" s="4"/>
      <c r="F12437" s="4"/>
      <c r="G12437" s="4"/>
      <c r="H12437" s="5"/>
      <c r="I12437" s="5"/>
    </row>
    <row r="12438" ht="15.75" customHeight="1">
      <c r="E12438" s="4"/>
      <c r="F12438" s="4"/>
      <c r="G12438" s="4"/>
      <c r="H12438" s="5"/>
      <c r="I12438" s="5"/>
    </row>
    <row r="12439" ht="15.75" customHeight="1">
      <c r="E12439" s="4"/>
      <c r="F12439" s="4"/>
      <c r="G12439" s="4"/>
      <c r="H12439" s="5"/>
      <c r="I12439" s="5"/>
    </row>
    <row r="12440" ht="15.75" customHeight="1">
      <c r="E12440" s="4"/>
      <c r="F12440" s="4"/>
      <c r="G12440" s="4"/>
      <c r="H12440" s="5"/>
      <c r="I12440" s="5"/>
    </row>
    <row r="12441" ht="15.75" customHeight="1">
      <c r="E12441" s="4"/>
      <c r="F12441" s="4"/>
      <c r="G12441" s="4"/>
      <c r="H12441" s="5"/>
      <c r="I12441" s="5"/>
    </row>
    <row r="12442" ht="15.75" customHeight="1">
      <c r="E12442" s="4"/>
      <c r="F12442" s="4"/>
      <c r="G12442" s="4"/>
      <c r="H12442" s="5"/>
      <c r="I12442" s="5"/>
    </row>
    <row r="12443" ht="15.75" customHeight="1">
      <c r="E12443" s="4"/>
      <c r="F12443" s="4"/>
      <c r="G12443" s="4"/>
      <c r="H12443" s="5"/>
      <c r="I12443" s="5"/>
    </row>
    <row r="12444" ht="15.75" customHeight="1">
      <c r="E12444" s="4"/>
      <c r="F12444" s="4"/>
      <c r="G12444" s="4"/>
      <c r="H12444" s="5"/>
      <c r="I12444" s="5"/>
    </row>
    <row r="12445" ht="15.75" customHeight="1">
      <c r="E12445" s="4"/>
      <c r="F12445" s="4"/>
      <c r="G12445" s="4"/>
      <c r="H12445" s="5"/>
      <c r="I12445" s="5"/>
    </row>
    <row r="12446" ht="15.75" customHeight="1">
      <c r="E12446" s="4"/>
      <c r="F12446" s="4"/>
      <c r="G12446" s="4"/>
      <c r="H12446" s="5"/>
      <c r="I12446" s="5"/>
    </row>
    <row r="12447" ht="15.75" customHeight="1">
      <c r="E12447" s="4"/>
      <c r="F12447" s="4"/>
      <c r="G12447" s="4"/>
      <c r="H12447" s="5"/>
      <c r="I12447" s="5"/>
    </row>
    <row r="12448" ht="15.75" customHeight="1">
      <c r="E12448" s="4"/>
      <c r="F12448" s="4"/>
      <c r="G12448" s="4"/>
      <c r="H12448" s="5"/>
      <c r="I12448" s="5"/>
    </row>
    <row r="12449" ht="15.75" customHeight="1">
      <c r="E12449" s="4"/>
      <c r="F12449" s="4"/>
      <c r="G12449" s="4"/>
      <c r="H12449" s="5"/>
      <c r="I12449" s="5"/>
    </row>
    <row r="12450" ht="15.75" customHeight="1">
      <c r="E12450" s="4"/>
      <c r="F12450" s="4"/>
      <c r="G12450" s="4"/>
      <c r="H12450" s="5"/>
      <c r="I12450" s="5"/>
    </row>
    <row r="12451" ht="15.75" customHeight="1">
      <c r="E12451" s="4"/>
      <c r="F12451" s="4"/>
      <c r="G12451" s="4"/>
      <c r="H12451" s="5"/>
      <c r="I12451" s="5"/>
    </row>
    <row r="12452" ht="15.75" customHeight="1">
      <c r="E12452" s="4"/>
      <c r="F12452" s="4"/>
      <c r="G12452" s="4"/>
      <c r="H12452" s="5"/>
      <c r="I12452" s="5"/>
    </row>
    <row r="12453" ht="15.75" customHeight="1">
      <c r="E12453" s="4"/>
      <c r="F12453" s="4"/>
      <c r="G12453" s="4"/>
      <c r="H12453" s="5"/>
      <c r="I12453" s="5"/>
    </row>
    <row r="12454" ht="15.75" customHeight="1">
      <c r="E12454" s="4"/>
      <c r="F12454" s="4"/>
      <c r="G12454" s="4"/>
      <c r="H12454" s="5"/>
      <c r="I12454" s="5"/>
    </row>
    <row r="12455" ht="15.75" customHeight="1">
      <c r="E12455" s="4"/>
      <c r="F12455" s="4"/>
      <c r="G12455" s="4"/>
      <c r="H12455" s="5"/>
      <c r="I12455" s="5"/>
    </row>
    <row r="12456" ht="15.75" customHeight="1">
      <c r="E12456" s="4"/>
      <c r="F12456" s="4"/>
      <c r="G12456" s="4"/>
      <c r="H12456" s="5"/>
      <c r="I12456" s="5"/>
    </row>
    <row r="12457" ht="15.75" customHeight="1">
      <c r="E12457" s="4"/>
      <c r="F12457" s="4"/>
      <c r="G12457" s="4"/>
      <c r="H12457" s="5"/>
      <c r="I12457" s="5"/>
    </row>
    <row r="12458" ht="15.75" customHeight="1">
      <c r="E12458" s="4"/>
      <c r="F12458" s="4"/>
      <c r="G12458" s="4"/>
      <c r="H12458" s="5"/>
      <c r="I12458" s="5"/>
    </row>
    <row r="12459" ht="15.75" customHeight="1">
      <c r="E12459" s="4"/>
      <c r="F12459" s="4"/>
      <c r="G12459" s="4"/>
      <c r="H12459" s="5"/>
      <c r="I12459" s="5"/>
    </row>
    <row r="12460" ht="15.75" customHeight="1">
      <c r="E12460" s="4"/>
      <c r="F12460" s="4"/>
      <c r="G12460" s="4"/>
      <c r="H12460" s="5"/>
      <c r="I12460" s="5"/>
    </row>
    <row r="12461" ht="15.75" customHeight="1">
      <c r="E12461" s="4"/>
      <c r="F12461" s="4"/>
      <c r="G12461" s="4"/>
      <c r="H12461" s="5"/>
      <c r="I12461" s="5"/>
    </row>
    <row r="12462" ht="15.75" customHeight="1">
      <c r="E12462" s="4"/>
      <c r="F12462" s="4"/>
      <c r="G12462" s="4"/>
      <c r="H12462" s="5"/>
      <c r="I12462" s="5"/>
    </row>
    <row r="12463" ht="15.75" customHeight="1">
      <c r="E12463" s="4"/>
      <c r="F12463" s="4"/>
      <c r="G12463" s="4"/>
      <c r="H12463" s="5"/>
      <c r="I12463" s="5"/>
    </row>
    <row r="12464" ht="15.75" customHeight="1">
      <c r="E12464" s="4"/>
      <c r="F12464" s="4"/>
      <c r="G12464" s="4"/>
      <c r="H12464" s="5"/>
      <c r="I12464" s="5"/>
    </row>
    <row r="12465" ht="15.75" customHeight="1">
      <c r="E12465" s="4"/>
      <c r="F12465" s="4"/>
      <c r="G12465" s="4"/>
      <c r="H12465" s="5"/>
      <c r="I12465" s="5"/>
    </row>
    <row r="12466" ht="15.75" customHeight="1">
      <c r="E12466" s="4"/>
      <c r="F12466" s="4"/>
      <c r="G12466" s="4"/>
      <c r="H12466" s="5"/>
      <c r="I12466" s="5"/>
    </row>
    <row r="12467" ht="15.75" customHeight="1">
      <c r="E12467" s="4"/>
      <c r="F12467" s="4"/>
      <c r="G12467" s="4"/>
      <c r="H12467" s="5"/>
      <c r="I12467" s="5"/>
    </row>
    <row r="12468" ht="15.75" customHeight="1">
      <c r="E12468" s="4"/>
      <c r="F12468" s="4"/>
      <c r="G12468" s="4"/>
      <c r="H12468" s="5"/>
      <c r="I12468" s="5"/>
    </row>
    <row r="12469" ht="15.75" customHeight="1">
      <c r="E12469" s="4"/>
      <c r="F12469" s="4"/>
      <c r="G12469" s="4"/>
      <c r="H12469" s="5"/>
      <c r="I12469" s="5"/>
    </row>
    <row r="12470" ht="15.75" customHeight="1">
      <c r="E12470" s="4"/>
      <c r="F12470" s="4"/>
      <c r="G12470" s="4"/>
      <c r="H12470" s="5"/>
      <c r="I12470" s="5"/>
    </row>
    <row r="12471" ht="15.75" customHeight="1">
      <c r="E12471" s="4"/>
      <c r="F12471" s="4"/>
      <c r="G12471" s="4"/>
      <c r="H12471" s="5"/>
      <c r="I12471" s="5"/>
    </row>
    <row r="12472" ht="15.75" customHeight="1">
      <c r="E12472" s="4"/>
      <c r="F12472" s="4"/>
      <c r="G12472" s="4"/>
      <c r="H12472" s="5"/>
      <c r="I12472" s="5"/>
    </row>
    <row r="12473" ht="15.75" customHeight="1">
      <c r="E12473" s="4"/>
      <c r="F12473" s="4"/>
      <c r="G12473" s="4"/>
      <c r="H12473" s="5"/>
      <c r="I12473" s="5"/>
    </row>
    <row r="12474" ht="15.75" customHeight="1">
      <c r="E12474" s="4"/>
      <c r="F12474" s="4"/>
      <c r="G12474" s="4"/>
      <c r="H12474" s="5"/>
      <c r="I12474" s="5"/>
    </row>
    <row r="12475" ht="15.75" customHeight="1">
      <c r="E12475" s="4"/>
      <c r="F12475" s="4"/>
      <c r="G12475" s="4"/>
      <c r="H12475" s="5"/>
      <c r="I12475" s="5"/>
    </row>
    <row r="12476" ht="15.75" customHeight="1">
      <c r="E12476" s="4"/>
      <c r="F12476" s="4"/>
      <c r="G12476" s="4"/>
      <c r="H12476" s="5"/>
      <c r="I12476" s="5"/>
    </row>
    <row r="12477" ht="15.75" customHeight="1">
      <c r="E12477" s="4"/>
      <c r="F12477" s="4"/>
      <c r="G12477" s="4"/>
      <c r="H12477" s="5"/>
      <c r="I12477" s="5"/>
    </row>
    <row r="12478" ht="15.75" customHeight="1">
      <c r="E12478" s="4"/>
      <c r="F12478" s="4"/>
      <c r="G12478" s="4"/>
      <c r="H12478" s="5"/>
      <c r="I12478" s="5"/>
    </row>
    <row r="12479" ht="15.75" customHeight="1">
      <c r="E12479" s="4"/>
      <c r="F12479" s="4"/>
      <c r="G12479" s="4"/>
      <c r="H12479" s="5"/>
      <c r="I12479" s="5"/>
    </row>
    <row r="12480" ht="15.75" customHeight="1">
      <c r="E12480" s="4"/>
      <c r="F12480" s="4"/>
      <c r="G12480" s="4"/>
      <c r="H12480" s="5"/>
      <c r="I12480" s="5"/>
    </row>
    <row r="12481" ht="15.75" customHeight="1">
      <c r="E12481" s="4"/>
      <c r="F12481" s="4"/>
      <c r="G12481" s="4"/>
      <c r="H12481" s="5"/>
      <c r="I12481" s="5"/>
    </row>
    <row r="12482" ht="15.75" customHeight="1">
      <c r="E12482" s="4"/>
      <c r="F12482" s="4"/>
      <c r="G12482" s="4"/>
      <c r="H12482" s="5"/>
      <c r="I12482" s="5"/>
    </row>
    <row r="12483" ht="15.75" customHeight="1">
      <c r="E12483" s="4"/>
      <c r="F12483" s="4"/>
      <c r="G12483" s="4"/>
      <c r="H12483" s="5"/>
      <c r="I12483" s="5"/>
    </row>
    <row r="12484" ht="15.75" customHeight="1">
      <c r="E12484" s="4"/>
      <c r="F12484" s="4"/>
      <c r="G12484" s="4"/>
      <c r="H12484" s="5"/>
      <c r="I12484" s="5"/>
    </row>
    <row r="12485" ht="15.75" customHeight="1">
      <c r="E12485" s="4"/>
      <c r="F12485" s="4"/>
      <c r="G12485" s="4"/>
      <c r="H12485" s="5"/>
      <c r="I12485" s="5"/>
    </row>
    <row r="12486" ht="15.75" customHeight="1">
      <c r="E12486" s="4"/>
      <c r="F12486" s="4"/>
      <c r="G12486" s="4"/>
      <c r="H12486" s="5"/>
      <c r="I12486" s="5"/>
    </row>
    <row r="12487" ht="15.75" customHeight="1">
      <c r="E12487" s="4"/>
      <c r="F12487" s="4"/>
      <c r="G12487" s="4"/>
      <c r="H12487" s="5"/>
      <c r="I12487" s="5"/>
    </row>
    <row r="12488" ht="15.75" customHeight="1">
      <c r="E12488" s="4"/>
      <c r="F12488" s="4"/>
      <c r="G12488" s="4"/>
      <c r="H12488" s="5"/>
      <c r="I12488" s="5"/>
    </row>
    <row r="12489" ht="15.75" customHeight="1">
      <c r="E12489" s="4"/>
      <c r="F12489" s="4"/>
      <c r="G12489" s="4"/>
      <c r="H12489" s="5"/>
      <c r="I12489" s="5"/>
    </row>
    <row r="12490" ht="15.75" customHeight="1">
      <c r="E12490" s="4"/>
      <c r="F12490" s="4"/>
      <c r="G12490" s="4"/>
      <c r="H12490" s="5"/>
      <c r="I12490" s="5"/>
    </row>
    <row r="12491" ht="15.75" customHeight="1">
      <c r="E12491" s="4"/>
      <c r="F12491" s="4"/>
      <c r="G12491" s="4"/>
      <c r="H12491" s="5"/>
      <c r="I12491" s="5"/>
    </row>
    <row r="12492" ht="15.75" customHeight="1">
      <c r="E12492" s="4"/>
      <c r="F12492" s="4"/>
      <c r="G12492" s="4"/>
      <c r="H12492" s="5"/>
      <c r="I12492" s="5"/>
    </row>
    <row r="12493" ht="15.75" customHeight="1">
      <c r="E12493" s="4"/>
      <c r="F12493" s="4"/>
      <c r="G12493" s="4"/>
      <c r="H12493" s="5"/>
      <c r="I12493" s="5"/>
    </row>
    <row r="12494" ht="15.75" customHeight="1">
      <c r="E12494" s="4"/>
      <c r="F12494" s="4"/>
      <c r="G12494" s="4"/>
      <c r="H12494" s="5"/>
      <c r="I12494" s="5"/>
    </row>
    <row r="12495" ht="15.75" customHeight="1">
      <c r="E12495" s="4"/>
      <c r="F12495" s="4"/>
      <c r="G12495" s="4"/>
      <c r="H12495" s="5"/>
      <c r="I12495" s="5"/>
    </row>
    <row r="12496" ht="15.75" customHeight="1">
      <c r="E12496" s="4"/>
      <c r="F12496" s="4"/>
      <c r="G12496" s="4"/>
      <c r="H12496" s="5"/>
      <c r="I12496" s="5"/>
    </row>
    <row r="12497" ht="15.75" customHeight="1">
      <c r="E12497" s="4"/>
      <c r="F12497" s="4"/>
      <c r="G12497" s="4"/>
      <c r="H12497" s="5"/>
      <c r="I12497" s="5"/>
    </row>
    <row r="12498" ht="15.75" customHeight="1">
      <c r="E12498" s="4"/>
      <c r="F12498" s="4"/>
      <c r="G12498" s="4"/>
      <c r="H12498" s="5"/>
      <c r="I12498" s="5"/>
    </row>
    <row r="12499" ht="15.75" customHeight="1">
      <c r="E12499" s="4"/>
      <c r="F12499" s="4"/>
      <c r="G12499" s="4"/>
      <c r="H12499" s="5"/>
      <c r="I12499" s="5"/>
    </row>
    <row r="12500" ht="15.75" customHeight="1">
      <c r="E12500" s="4"/>
      <c r="F12500" s="4"/>
      <c r="G12500" s="4"/>
      <c r="H12500" s="5"/>
      <c r="I12500" s="5"/>
    </row>
    <row r="12501" ht="15.75" customHeight="1">
      <c r="E12501" s="4"/>
      <c r="F12501" s="4"/>
      <c r="G12501" s="4"/>
      <c r="H12501" s="5"/>
      <c r="I12501" s="5"/>
    </row>
    <row r="12502" ht="15.75" customHeight="1">
      <c r="E12502" s="4"/>
      <c r="F12502" s="4"/>
      <c r="G12502" s="4"/>
      <c r="H12502" s="5"/>
      <c r="I12502" s="5"/>
    </row>
    <row r="12503" ht="15.75" customHeight="1">
      <c r="E12503" s="4"/>
      <c r="F12503" s="4"/>
      <c r="G12503" s="4"/>
      <c r="H12503" s="5"/>
      <c r="I12503" s="5"/>
    </row>
    <row r="12504" ht="15.75" customHeight="1">
      <c r="E12504" s="4"/>
      <c r="F12504" s="4"/>
      <c r="G12504" s="4"/>
      <c r="H12504" s="5"/>
      <c r="I12504" s="5"/>
    </row>
    <row r="12505" ht="15.75" customHeight="1">
      <c r="E12505" s="4"/>
      <c r="F12505" s="4"/>
      <c r="G12505" s="4"/>
      <c r="H12505" s="5"/>
      <c r="I12505" s="5"/>
    </row>
    <row r="12506" ht="15.75" customHeight="1">
      <c r="E12506" s="4"/>
      <c r="F12506" s="4"/>
      <c r="G12506" s="4"/>
      <c r="H12506" s="5"/>
      <c r="I12506" s="5"/>
    </row>
    <row r="12507" ht="15.75" customHeight="1">
      <c r="E12507" s="4"/>
      <c r="F12507" s="4"/>
      <c r="G12507" s="4"/>
      <c r="H12507" s="5"/>
      <c r="I12507" s="5"/>
    </row>
    <row r="12508" ht="15.75" customHeight="1">
      <c r="E12508" s="4"/>
      <c r="F12508" s="4"/>
      <c r="G12508" s="4"/>
      <c r="H12508" s="5"/>
      <c r="I12508" s="5"/>
    </row>
    <row r="12509" ht="15.75" customHeight="1">
      <c r="E12509" s="4"/>
      <c r="F12509" s="4"/>
      <c r="G12509" s="4"/>
      <c r="H12509" s="5"/>
      <c r="I12509" s="5"/>
    </row>
    <row r="12510" ht="15.75" customHeight="1">
      <c r="E12510" s="4"/>
      <c r="F12510" s="4"/>
      <c r="G12510" s="4"/>
      <c r="H12510" s="5"/>
      <c r="I12510" s="5"/>
    </row>
    <row r="12511" ht="15.75" customHeight="1">
      <c r="E12511" s="4"/>
      <c r="F12511" s="4"/>
      <c r="G12511" s="4"/>
      <c r="H12511" s="5"/>
      <c r="I12511" s="5"/>
    </row>
    <row r="12512" ht="15.75" customHeight="1">
      <c r="E12512" s="4"/>
      <c r="F12512" s="4"/>
      <c r="G12512" s="4"/>
      <c r="H12512" s="5"/>
      <c r="I12512" s="5"/>
    </row>
    <row r="12513" ht="15.75" customHeight="1">
      <c r="E12513" s="4"/>
      <c r="F12513" s="4"/>
      <c r="G12513" s="4"/>
      <c r="H12513" s="5"/>
      <c r="I12513" s="5"/>
    </row>
    <row r="12514" ht="15.75" customHeight="1">
      <c r="E12514" s="4"/>
      <c r="F12514" s="4"/>
      <c r="G12514" s="4"/>
      <c r="H12514" s="5"/>
      <c r="I12514" s="5"/>
    </row>
    <row r="12515" ht="15.75" customHeight="1">
      <c r="E12515" s="4"/>
      <c r="F12515" s="4"/>
      <c r="G12515" s="4"/>
      <c r="H12515" s="5"/>
      <c r="I12515" s="5"/>
    </row>
    <row r="12516" ht="15.75" customHeight="1">
      <c r="E12516" s="4"/>
      <c r="F12516" s="4"/>
      <c r="G12516" s="4"/>
      <c r="H12516" s="5"/>
      <c r="I12516" s="5"/>
    </row>
    <row r="12517" ht="15.75" customHeight="1">
      <c r="E12517" s="4"/>
      <c r="F12517" s="4"/>
      <c r="G12517" s="4"/>
      <c r="H12517" s="5"/>
      <c r="I12517" s="5"/>
    </row>
    <row r="12518" ht="15.75" customHeight="1">
      <c r="E12518" s="4"/>
      <c r="F12518" s="4"/>
      <c r="G12518" s="4"/>
      <c r="H12518" s="5"/>
      <c r="I12518" s="5"/>
    </row>
    <row r="12519" ht="15.75" customHeight="1">
      <c r="E12519" s="4"/>
      <c r="F12519" s="4"/>
      <c r="G12519" s="4"/>
      <c r="H12519" s="5"/>
      <c r="I12519" s="5"/>
    </row>
    <row r="12520" ht="15.75" customHeight="1">
      <c r="E12520" s="4"/>
      <c r="F12520" s="4"/>
      <c r="G12520" s="4"/>
      <c r="H12520" s="5"/>
      <c r="I12520" s="5"/>
    </row>
    <row r="12521" ht="15.75" customHeight="1">
      <c r="E12521" s="4"/>
      <c r="F12521" s="4"/>
      <c r="G12521" s="4"/>
      <c r="H12521" s="5"/>
      <c r="I12521" s="5"/>
    </row>
    <row r="12522" ht="15.75" customHeight="1">
      <c r="E12522" s="4"/>
      <c r="F12522" s="4"/>
      <c r="G12522" s="4"/>
      <c r="H12522" s="5"/>
      <c r="I12522" s="5"/>
    </row>
    <row r="12523" ht="15.75" customHeight="1">
      <c r="E12523" s="4"/>
      <c r="F12523" s="4"/>
      <c r="G12523" s="4"/>
      <c r="H12523" s="5"/>
      <c r="I12523" s="5"/>
    </row>
    <row r="12524" ht="15.75" customHeight="1">
      <c r="E12524" s="4"/>
      <c r="F12524" s="4"/>
      <c r="G12524" s="4"/>
      <c r="H12524" s="5"/>
      <c r="I12524" s="5"/>
    </row>
    <row r="12525" ht="15.75" customHeight="1">
      <c r="E12525" s="4"/>
      <c r="F12525" s="4"/>
      <c r="G12525" s="4"/>
      <c r="H12525" s="5"/>
      <c r="I12525" s="5"/>
    </row>
    <row r="12526" ht="15.75" customHeight="1">
      <c r="E12526" s="4"/>
      <c r="F12526" s="4"/>
      <c r="G12526" s="4"/>
      <c r="H12526" s="5"/>
      <c r="I12526" s="5"/>
    </row>
    <row r="12527" ht="15.75" customHeight="1">
      <c r="E12527" s="4"/>
      <c r="F12527" s="4"/>
      <c r="G12527" s="4"/>
      <c r="H12527" s="5"/>
      <c r="I12527" s="5"/>
    </row>
    <row r="12528" ht="15.75" customHeight="1">
      <c r="E12528" s="4"/>
      <c r="F12528" s="4"/>
      <c r="G12528" s="4"/>
      <c r="H12528" s="5"/>
      <c r="I12528" s="5"/>
    </row>
    <row r="12529" ht="15.75" customHeight="1">
      <c r="E12529" s="4"/>
      <c r="F12529" s="4"/>
      <c r="G12529" s="4"/>
      <c r="H12529" s="5"/>
      <c r="I12529" s="5"/>
    </row>
    <row r="12530" ht="15.75" customHeight="1">
      <c r="E12530" s="4"/>
      <c r="F12530" s="4"/>
      <c r="G12530" s="4"/>
      <c r="H12530" s="5"/>
      <c r="I12530" s="5"/>
    </row>
    <row r="12531" ht="15.75" customHeight="1">
      <c r="E12531" s="4"/>
      <c r="F12531" s="4"/>
      <c r="G12531" s="4"/>
      <c r="H12531" s="5"/>
      <c r="I12531" s="5"/>
    </row>
    <row r="12532" ht="15.75" customHeight="1">
      <c r="E12532" s="4"/>
      <c r="F12532" s="4"/>
      <c r="G12532" s="4"/>
      <c r="H12532" s="5"/>
      <c r="I12532" s="5"/>
    </row>
    <row r="12533" ht="15.75" customHeight="1">
      <c r="E12533" s="4"/>
      <c r="F12533" s="4"/>
      <c r="G12533" s="4"/>
      <c r="H12533" s="5"/>
      <c r="I12533" s="5"/>
    </row>
    <row r="12534" ht="15.75" customHeight="1">
      <c r="E12534" s="4"/>
      <c r="F12534" s="4"/>
      <c r="G12534" s="4"/>
      <c r="H12534" s="5"/>
      <c r="I12534" s="5"/>
    </row>
    <row r="12535" ht="15.75" customHeight="1">
      <c r="E12535" s="4"/>
      <c r="F12535" s="4"/>
      <c r="G12535" s="4"/>
      <c r="H12535" s="5"/>
      <c r="I12535" s="5"/>
    </row>
    <row r="12536" ht="15.75" customHeight="1">
      <c r="E12536" s="4"/>
      <c r="F12536" s="4"/>
      <c r="G12536" s="4"/>
      <c r="H12536" s="5"/>
      <c r="I12536" s="5"/>
    </row>
    <row r="12537" ht="15.75" customHeight="1">
      <c r="E12537" s="4"/>
      <c r="F12537" s="4"/>
      <c r="G12537" s="4"/>
      <c r="H12537" s="5"/>
      <c r="I12537" s="5"/>
    </row>
    <row r="12538" ht="15.75" customHeight="1">
      <c r="E12538" s="4"/>
      <c r="F12538" s="4"/>
      <c r="G12538" s="4"/>
      <c r="H12538" s="5"/>
      <c r="I12538" s="5"/>
    </row>
    <row r="12539" ht="15.75" customHeight="1">
      <c r="E12539" s="4"/>
      <c r="F12539" s="4"/>
      <c r="G12539" s="4"/>
      <c r="H12539" s="5"/>
      <c r="I12539" s="5"/>
    </row>
    <row r="12540" ht="15.75" customHeight="1">
      <c r="E12540" s="4"/>
      <c r="F12540" s="4"/>
      <c r="G12540" s="4"/>
      <c r="H12540" s="5"/>
      <c r="I12540" s="5"/>
    </row>
    <row r="12541" ht="15.75" customHeight="1">
      <c r="E12541" s="4"/>
      <c r="F12541" s="4"/>
      <c r="G12541" s="4"/>
      <c r="H12541" s="5"/>
      <c r="I12541" s="5"/>
    </row>
    <row r="12542" ht="15.75" customHeight="1">
      <c r="E12542" s="4"/>
      <c r="F12542" s="4"/>
      <c r="G12542" s="4"/>
      <c r="H12542" s="5"/>
      <c r="I12542" s="5"/>
    </row>
    <row r="12543" ht="15.75" customHeight="1">
      <c r="E12543" s="4"/>
      <c r="F12543" s="4"/>
      <c r="G12543" s="4"/>
      <c r="H12543" s="5"/>
      <c r="I12543" s="5"/>
    </row>
    <row r="12544" ht="15.75" customHeight="1">
      <c r="E12544" s="4"/>
      <c r="F12544" s="4"/>
      <c r="G12544" s="4"/>
      <c r="H12544" s="5"/>
      <c r="I12544" s="5"/>
    </row>
    <row r="12545" ht="15.75" customHeight="1">
      <c r="E12545" s="4"/>
      <c r="F12545" s="4"/>
      <c r="G12545" s="4"/>
      <c r="H12545" s="5"/>
      <c r="I12545" s="5"/>
    </row>
    <row r="12546" ht="15.75" customHeight="1">
      <c r="E12546" s="4"/>
      <c r="F12546" s="4"/>
      <c r="G12546" s="4"/>
      <c r="H12546" s="5"/>
      <c r="I12546" s="5"/>
    </row>
    <row r="12547" ht="15.75" customHeight="1">
      <c r="E12547" s="4"/>
      <c r="F12547" s="4"/>
      <c r="G12547" s="4"/>
      <c r="H12547" s="5"/>
      <c r="I12547" s="5"/>
    </row>
    <row r="12548" ht="15.75" customHeight="1">
      <c r="E12548" s="4"/>
      <c r="F12548" s="4"/>
      <c r="G12548" s="4"/>
      <c r="H12548" s="5"/>
      <c r="I12548" s="5"/>
    </row>
    <row r="12549" ht="15.75" customHeight="1">
      <c r="E12549" s="4"/>
      <c r="F12549" s="4"/>
      <c r="G12549" s="4"/>
      <c r="H12549" s="5"/>
      <c r="I12549" s="5"/>
    </row>
    <row r="12550" ht="15.75" customHeight="1">
      <c r="E12550" s="4"/>
      <c r="F12550" s="4"/>
      <c r="G12550" s="4"/>
      <c r="H12550" s="5"/>
      <c r="I12550" s="5"/>
    </row>
    <row r="12551" ht="15.75" customHeight="1">
      <c r="E12551" s="4"/>
      <c r="F12551" s="4"/>
      <c r="G12551" s="4"/>
      <c r="H12551" s="5"/>
      <c r="I12551" s="5"/>
    </row>
    <row r="12552" ht="15.75" customHeight="1">
      <c r="E12552" s="4"/>
      <c r="F12552" s="4"/>
      <c r="G12552" s="4"/>
      <c r="H12552" s="5"/>
      <c r="I12552" s="5"/>
    </row>
    <row r="12553" ht="15.75" customHeight="1">
      <c r="E12553" s="4"/>
      <c r="F12553" s="4"/>
      <c r="G12553" s="4"/>
      <c r="H12553" s="5"/>
      <c r="I12553" s="5"/>
    </row>
    <row r="12554" ht="15.75" customHeight="1">
      <c r="E12554" s="4"/>
      <c r="F12554" s="4"/>
      <c r="G12554" s="4"/>
      <c r="H12554" s="5"/>
      <c r="I12554" s="5"/>
    </row>
    <row r="12555" ht="15.75" customHeight="1">
      <c r="E12555" s="4"/>
      <c r="F12555" s="4"/>
      <c r="G12555" s="4"/>
      <c r="H12555" s="5"/>
      <c r="I12555" s="5"/>
    </row>
    <row r="12556" ht="15.75" customHeight="1">
      <c r="E12556" s="4"/>
      <c r="F12556" s="4"/>
      <c r="G12556" s="4"/>
      <c r="H12556" s="5"/>
      <c r="I12556" s="5"/>
    </row>
    <row r="12557" ht="15.75" customHeight="1">
      <c r="E12557" s="4"/>
      <c r="F12557" s="4"/>
      <c r="G12557" s="4"/>
      <c r="H12557" s="5"/>
      <c r="I12557" s="5"/>
    </row>
    <row r="12558" ht="15.75" customHeight="1">
      <c r="E12558" s="4"/>
      <c r="F12558" s="4"/>
      <c r="G12558" s="4"/>
      <c r="H12558" s="5"/>
      <c r="I12558" s="5"/>
    </row>
    <row r="12559" ht="15.75" customHeight="1">
      <c r="E12559" s="4"/>
      <c r="F12559" s="4"/>
      <c r="G12559" s="4"/>
      <c r="H12559" s="5"/>
      <c r="I12559" s="5"/>
    </row>
    <row r="12560" ht="15.75" customHeight="1">
      <c r="E12560" s="4"/>
      <c r="F12560" s="4"/>
      <c r="G12560" s="4"/>
      <c r="H12560" s="5"/>
      <c r="I12560" s="5"/>
    </row>
    <row r="12561" ht="15.75" customHeight="1">
      <c r="E12561" s="4"/>
      <c r="F12561" s="4"/>
      <c r="G12561" s="4"/>
      <c r="H12561" s="5"/>
      <c r="I12561" s="5"/>
    </row>
    <row r="12562" ht="15.75" customHeight="1">
      <c r="E12562" s="4"/>
      <c r="F12562" s="4"/>
      <c r="G12562" s="4"/>
      <c r="H12562" s="5"/>
      <c r="I12562" s="5"/>
    </row>
    <row r="12563" ht="15.75" customHeight="1">
      <c r="E12563" s="4"/>
      <c r="F12563" s="4"/>
      <c r="G12563" s="4"/>
      <c r="H12563" s="5"/>
      <c r="I12563" s="5"/>
    </row>
    <row r="12564" ht="15.75" customHeight="1">
      <c r="E12564" s="4"/>
      <c r="F12564" s="4"/>
      <c r="G12564" s="4"/>
      <c r="H12564" s="5"/>
      <c r="I12564" s="5"/>
    </row>
    <row r="12565" ht="15.75" customHeight="1">
      <c r="E12565" s="4"/>
      <c r="F12565" s="4"/>
      <c r="G12565" s="4"/>
      <c r="H12565" s="5"/>
      <c r="I12565" s="5"/>
    </row>
    <row r="12566" ht="15.75" customHeight="1">
      <c r="E12566" s="4"/>
      <c r="F12566" s="4"/>
      <c r="G12566" s="4"/>
      <c r="H12566" s="5"/>
      <c r="I12566" s="5"/>
    </row>
    <row r="12567" ht="15.75" customHeight="1">
      <c r="E12567" s="4"/>
      <c r="F12567" s="4"/>
      <c r="G12567" s="4"/>
      <c r="H12567" s="5"/>
      <c r="I12567" s="5"/>
    </row>
    <row r="12568" ht="15.75" customHeight="1">
      <c r="E12568" s="4"/>
      <c r="F12568" s="4"/>
      <c r="G12568" s="4"/>
      <c r="H12568" s="5"/>
      <c r="I12568" s="5"/>
    </row>
    <row r="12569" ht="15.75" customHeight="1">
      <c r="E12569" s="4"/>
      <c r="F12569" s="4"/>
      <c r="G12569" s="4"/>
      <c r="H12569" s="5"/>
      <c r="I12569" s="5"/>
    </row>
    <row r="12570" ht="15.75" customHeight="1">
      <c r="E12570" s="4"/>
      <c r="F12570" s="4"/>
      <c r="G12570" s="4"/>
      <c r="H12570" s="5"/>
      <c r="I12570" s="5"/>
    </row>
    <row r="12571" ht="15.75" customHeight="1">
      <c r="E12571" s="4"/>
      <c r="F12571" s="4"/>
      <c r="G12571" s="4"/>
      <c r="H12571" s="5"/>
      <c r="I12571" s="5"/>
    </row>
    <row r="12572" ht="15.75" customHeight="1">
      <c r="E12572" s="4"/>
      <c r="F12572" s="4"/>
      <c r="G12572" s="4"/>
      <c r="H12572" s="5"/>
      <c r="I12572" s="5"/>
    </row>
    <row r="12573" ht="15.75" customHeight="1">
      <c r="E12573" s="4"/>
      <c r="F12573" s="4"/>
      <c r="G12573" s="4"/>
      <c r="H12573" s="5"/>
      <c r="I12573" s="5"/>
    </row>
    <row r="12574" ht="15.75" customHeight="1">
      <c r="E12574" s="4"/>
      <c r="F12574" s="4"/>
      <c r="G12574" s="4"/>
      <c r="H12574" s="5"/>
      <c r="I12574" s="5"/>
    </row>
    <row r="12575" ht="15.75" customHeight="1">
      <c r="E12575" s="4"/>
      <c r="F12575" s="4"/>
      <c r="G12575" s="4"/>
      <c r="H12575" s="5"/>
      <c r="I12575" s="5"/>
    </row>
    <row r="12576" ht="15.75" customHeight="1">
      <c r="E12576" s="4"/>
      <c r="F12576" s="4"/>
      <c r="G12576" s="4"/>
      <c r="H12576" s="5"/>
      <c r="I12576" s="5"/>
    </row>
    <row r="12577" ht="15.75" customHeight="1">
      <c r="E12577" s="4"/>
      <c r="F12577" s="4"/>
      <c r="G12577" s="4"/>
      <c r="H12577" s="5"/>
      <c r="I12577" s="5"/>
    </row>
    <row r="12578" ht="15.75" customHeight="1">
      <c r="E12578" s="4"/>
      <c r="F12578" s="4"/>
      <c r="G12578" s="4"/>
      <c r="H12578" s="5"/>
      <c r="I12578" s="5"/>
    </row>
    <row r="12579" ht="15.75" customHeight="1">
      <c r="E12579" s="4"/>
      <c r="F12579" s="4"/>
      <c r="G12579" s="4"/>
      <c r="H12579" s="5"/>
      <c r="I12579" s="5"/>
    </row>
    <row r="12580" ht="15.75" customHeight="1">
      <c r="E12580" s="4"/>
      <c r="F12580" s="4"/>
      <c r="G12580" s="4"/>
      <c r="H12580" s="5"/>
      <c r="I12580" s="5"/>
    </row>
    <row r="12581" ht="15.75" customHeight="1">
      <c r="E12581" s="4"/>
      <c r="F12581" s="4"/>
      <c r="G12581" s="4"/>
      <c r="H12581" s="5"/>
      <c r="I12581" s="5"/>
    </row>
    <row r="12582" ht="15.75" customHeight="1">
      <c r="E12582" s="4"/>
      <c r="F12582" s="4"/>
      <c r="G12582" s="4"/>
      <c r="H12582" s="5"/>
      <c r="I12582" s="5"/>
    </row>
    <row r="12583" ht="15.75" customHeight="1">
      <c r="E12583" s="4"/>
      <c r="F12583" s="4"/>
      <c r="G12583" s="4"/>
      <c r="H12583" s="5"/>
      <c r="I12583" s="5"/>
    </row>
    <row r="12584" ht="15.75" customHeight="1">
      <c r="E12584" s="4"/>
      <c r="F12584" s="4"/>
      <c r="G12584" s="4"/>
      <c r="H12584" s="5"/>
      <c r="I12584" s="5"/>
    </row>
    <row r="12585" ht="15.75" customHeight="1">
      <c r="E12585" s="4"/>
      <c r="F12585" s="4"/>
      <c r="G12585" s="4"/>
      <c r="H12585" s="5"/>
      <c r="I12585" s="5"/>
    </row>
    <row r="12586" ht="15.75" customHeight="1">
      <c r="E12586" s="4"/>
      <c r="F12586" s="4"/>
      <c r="G12586" s="4"/>
      <c r="H12586" s="5"/>
      <c r="I12586" s="5"/>
    </row>
    <row r="12587" ht="15.75" customHeight="1">
      <c r="E12587" s="4"/>
      <c r="F12587" s="4"/>
      <c r="G12587" s="4"/>
      <c r="H12587" s="5"/>
      <c r="I12587" s="5"/>
    </row>
    <row r="12588" ht="15.75" customHeight="1">
      <c r="E12588" s="4"/>
      <c r="F12588" s="4"/>
      <c r="G12588" s="4"/>
      <c r="H12588" s="5"/>
      <c r="I12588" s="5"/>
    </row>
    <row r="12589" ht="15.75" customHeight="1">
      <c r="E12589" s="4"/>
      <c r="F12589" s="4"/>
      <c r="G12589" s="4"/>
      <c r="H12589" s="5"/>
      <c r="I12589" s="5"/>
    </row>
    <row r="12590" ht="15.75" customHeight="1">
      <c r="E12590" s="4"/>
      <c r="F12590" s="4"/>
      <c r="G12590" s="4"/>
      <c r="H12590" s="5"/>
      <c r="I12590" s="5"/>
    </row>
    <row r="12591" ht="15.75" customHeight="1">
      <c r="E12591" s="4"/>
      <c r="F12591" s="4"/>
      <c r="G12591" s="4"/>
      <c r="H12591" s="5"/>
      <c r="I12591" s="5"/>
    </row>
    <row r="12592" ht="15.75" customHeight="1">
      <c r="E12592" s="4"/>
      <c r="F12592" s="4"/>
      <c r="G12592" s="4"/>
      <c r="H12592" s="5"/>
      <c r="I12592" s="5"/>
    </row>
    <row r="12593" ht="15.75" customHeight="1">
      <c r="E12593" s="4"/>
      <c r="F12593" s="4"/>
      <c r="G12593" s="4"/>
      <c r="H12593" s="5"/>
      <c r="I12593" s="5"/>
    </row>
    <row r="12594" ht="15.75" customHeight="1">
      <c r="E12594" s="4"/>
      <c r="F12594" s="4"/>
      <c r="G12594" s="4"/>
      <c r="H12594" s="5"/>
      <c r="I12594" s="5"/>
    </row>
    <row r="12595" ht="15.75" customHeight="1">
      <c r="E12595" s="4"/>
      <c r="F12595" s="4"/>
      <c r="G12595" s="4"/>
      <c r="H12595" s="5"/>
      <c r="I12595" s="5"/>
    </row>
    <row r="12596" ht="15.75" customHeight="1">
      <c r="E12596" s="4"/>
      <c r="F12596" s="4"/>
      <c r="G12596" s="4"/>
      <c r="H12596" s="5"/>
      <c r="I12596" s="5"/>
    </row>
    <row r="12597" ht="15.75" customHeight="1">
      <c r="E12597" s="4"/>
      <c r="F12597" s="4"/>
      <c r="G12597" s="4"/>
      <c r="H12597" s="5"/>
      <c r="I12597" s="5"/>
    </row>
    <row r="12598" ht="15.75" customHeight="1">
      <c r="E12598" s="4"/>
      <c r="F12598" s="4"/>
      <c r="G12598" s="4"/>
      <c r="H12598" s="5"/>
      <c r="I12598" s="5"/>
    </row>
    <row r="12599" ht="15.75" customHeight="1">
      <c r="E12599" s="4"/>
      <c r="F12599" s="4"/>
      <c r="G12599" s="4"/>
      <c r="H12599" s="5"/>
      <c r="I12599" s="5"/>
    </row>
    <row r="12600" ht="15.75" customHeight="1">
      <c r="E12600" s="4"/>
      <c r="F12600" s="4"/>
      <c r="G12600" s="4"/>
      <c r="H12600" s="5"/>
      <c r="I12600" s="5"/>
    </row>
    <row r="12601" ht="15.75" customHeight="1">
      <c r="E12601" s="4"/>
      <c r="F12601" s="4"/>
      <c r="G12601" s="4"/>
      <c r="H12601" s="5"/>
      <c r="I12601" s="5"/>
    </row>
    <row r="12602" ht="15.75" customHeight="1">
      <c r="E12602" s="4"/>
      <c r="F12602" s="4"/>
      <c r="G12602" s="4"/>
      <c r="H12602" s="5"/>
      <c r="I12602" s="5"/>
    </row>
    <row r="12603" ht="15.75" customHeight="1">
      <c r="E12603" s="4"/>
      <c r="F12603" s="4"/>
      <c r="G12603" s="4"/>
      <c r="H12603" s="5"/>
      <c r="I12603" s="5"/>
    </row>
    <row r="12604" ht="15.75" customHeight="1">
      <c r="E12604" s="4"/>
      <c r="F12604" s="4"/>
      <c r="G12604" s="4"/>
      <c r="H12604" s="5"/>
      <c r="I12604" s="5"/>
    </row>
    <row r="12605" ht="15.75" customHeight="1">
      <c r="E12605" s="4"/>
      <c r="F12605" s="4"/>
      <c r="G12605" s="4"/>
      <c r="H12605" s="5"/>
      <c r="I12605" s="5"/>
    </row>
    <row r="12606" ht="15.75" customHeight="1">
      <c r="E12606" s="4"/>
      <c r="F12606" s="4"/>
      <c r="G12606" s="4"/>
      <c r="H12606" s="5"/>
      <c r="I12606" s="5"/>
    </row>
    <row r="12607" ht="15.75" customHeight="1">
      <c r="E12607" s="4"/>
      <c r="F12607" s="4"/>
      <c r="G12607" s="4"/>
      <c r="H12607" s="5"/>
      <c r="I12607" s="5"/>
    </row>
    <row r="12608" ht="15.75" customHeight="1">
      <c r="E12608" s="4"/>
      <c r="F12608" s="4"/>
      <c r="G12608" s="4"/>
      <c r="H12608" s="5"/>
      <c r="I12608" s="5"/>
    </row>
    <row r="12609" ht="15.75" customHeight="1">
      <c r="E12609" s="4"/>
      <c r="F12609" s="4"/>
      <c r="G12609" s="4"/>
      <c r="H12609" s="5"/>
      <c r="I12609" s="5"/>
    </row>
    <row r="12610" ht="15.75" customHeight="1">
      <c r="E12610" s="4"/>
      <c r="F12610" s="4"/>
      <c r="G12610" s="4"/>
      <c r="H12610" s="5"/>
      <c r="I12610" s="5"/>
    </row>
    <row r="12611" ht="15.75" customHeight="1">
      <c r="E12611" s="4"/>
      <c r="F12611" s="4"/>
      <c r="G12611" s="4"/>
      <c r="H12611" s="5"/>
      <c r="I12611" s="5"/>
    </row>
    <row r="12612" ht="15.75" customHeight="1">
      <c r="E12612" s="4"/>
      <c r="F12612" s="4"/>
      <c r="G12612" s="4"/>
      <c r="H12612" s="5"/>
      <c r="I12612" s="5"/>
    </row>
    <row r="12613" ht="15.75" customHeight="1">
      <c r="E12613" s="4"/>
      <c r="F12613" s="4"/>
      <c r="G12613" s="4"/>
      <c r="H12613" s="5"/>
      <c r="I12613" s="5"/>
    </row>
    <row r="12614" ht="15.75" customHeight="1">
      <c r="E12614" s="4"/>
      <c r="F12614" s="4"/>
      <c r="G12614" s="4"/>
      <c r="H12614" s="5"/>
      <c r="I12614" s="5"/>
    </row>
    <row r="12615" ht="15.75" customHeight="1">
      <c r="E12615" s="4"/>
      <c r="F12615" s="4"/>
      <c r="G12615" s="4"/>
      <c r="H12615" s="5"/>
      <c r="I12615" s="5"/>
    </row>
    <row r="12616" ht="15.75" customHeight="1">
      <c r="E12616" s="4"/>
      <c r="F12616" s="4"/>
      <c r="G12616" s="4"/>
      <c r="H12616" s="5"/>
      <c r="I12616" s="5"/>
    </row>
    <row r="12617" ht="15.75" customHeight="1">
      <c r="E12617" s="4"/>
      <c r="F12617" s="4"/>
      <c r="G12617" s="4"/>
      <c r="H12617" s="5"/>
      <c r="I12617" s="5"/>
    </row>
    <row r="12618" ht="15.75" customHeight="1">
      <c r="E12618" s="4"/>
      <c r="F12618" s="4"/>
      <c r="G12618" s="4"/>
      <c r="H12618" s="5"/>
      <c r="I12618" s="5"/>
    </row>
    <row r="12619" ht="15.75" customHeight="1">
      <c r="E12619" s="4"/>
      <c r="F12619" s="4"/>
      <c r="G12619" s="4"/>
      <c r="H12619" s="5"/>
      <c r="I12619" s="5"/>
    </row>
    <row r="12620" ht="15.75" customHeight="1">
      <c r="E12620" s="4"/>
      <c r="F12620" s="4"/>
      <c r="G12620" s="4"/>
      <c r="H12620" s="5"/>
      <c r="I12620" s="5"/>
    </row>
    <row r="12621" ht="15.75" customHeight="1">
      <c r="E12621" s="4"/>
      <c r="F12621" s="4"/>
      <c r="G12621" s="4"/>
      <c r="H12621" s="5"/>
      <c r="I12621" s="5"/>
    </row>
    <row r="12622" ht="15.75" customHeight="1">
      <c r="E12622" s="4"/>
      <c r="F12622" s="4"/>
      <c r="G12622" s="4"/>
      <c r="H12622" s="5"/>
      <c r="I12622" s="5"/>
    </row>
    <row r="12623" ht="15.75" customHeight="1">
      <c r="E12623" s="4"/>
      <c r="F12623" s="4"/>
      <c r="G12623" s="4"/>
      <c r="H12623" s="5"/>
      <c r="I12623" s="5"/>
    </row>
    <row r="12624" ht="15.75" customHeight="1">
      <c r="E12624" s="4"/>
      <c r="F12624" s="4"/>
      <c r="G12624" s="4"/>
      <c r="H12624" s="5"/>
      <c r="I12624" s="5"/>
    </row>
    <row r="12625" ht="15.75" customHeight="1">
      <c r="E12625" s="4"/>
      <c r="F12625" s="4"/>
      <c r="G12625" s="4"/>
      <c r="H12625" s="5"/>
      <c r="I12625" s="5"/>
    </row>
    <row r="12626" ht="15.75" customHeight="1">
      <c r="E12626" s="4"/>
      <c r="F12626" s="4"/>
      <c r="G12626" s="4"/>
      <c r="H12626" s="5"/>
      <c r="I12626" s="5"/>
    </row>
    <row r="12627" ht="15.75" customHeight="1">
      <c r="E12627" s="4"/>
      <c r="F12627" s="4"/>
      <c r="G12627" s="4"/>
      <c r="H12627" s="5"/>
      <c r="I12627" s="5"/>
    </row>
    <row r="12628" ht="15.75" customHeight="1">
      <c r="E12628" s="4"/>
      <c r="F12628" s="4"/>
      <c r="G12628" s="4"/>
      <c r="H12628" s="5"/>
      <c r="I12628" s="5"/>
    </row>
    <row r="12629" ht="15.75" customHeight="1">
      <c r="E12629" s="4"/>
      <c r="F12629" s="4"/>
      <c r="G12629" s="4"/>
      <c r="H12629" s="5"/>
      <c r="I12629" s="5"/>
    </row>
    <row r="12630" ht="15.75" customHeight="1">
      <c r="E12630" s="4"/>
      <c r="F12630" s="4"/>
      <c r="G12630" s="4"/>
      <c r="H12630" s="5"/>
      <c r="I12630" s="5"/>
    </row>
    <row r="12631" ht="15.75" customHeight="1">
      <c r="E12631" s="4"/>
      <c r="F12631" s="4"/>
      <c r="G12631" s="4"/>
      <c r="H12631" s="5"/>
      <c r="I12631" s="5"/>
    </row>
    <row r="12632" ht="15.75" customHeight="1">
      <c r="E12632" s="4"/>
      <c r="F12632" s="4"/>
      <c r="G12632" s="4"/>
      <c r="H12632" s="5"/>
      <c r="I12632" s="5"/>
    </row>
    <row r="12633" ht="15.75" customHeight="1">
      <c r="E12633" s="4"/>
      <c r="F12633" s="4"/>
      <c r="G12633" s="4"/>
      <c r="H12633" s="5"/>
      <c r="I12633" s="5"/>
    </row>
    <row r="12634" ht="15.75" customHeight="1">
      <c r="E12634" s="4"/>
      <c r="F12634" s="4"/>
      <c r="G12634" s="4"/>
      <c r="H12634" s="5"/>
      <c r="I12634" s="5"/>
    </row>
    <row r="12635" ht="15.75" customHeight="1">
      <c r="E12635" s="4"/>
      <c r="F12635" s="4"/>
      <c r="G12635" s="4"/>
      <c r="H12635" s="5"/>
      <c r="I12635" s="5"/>
    </row>
    <row r="12636" ht="15.75" customHeight="1">
      <c r="E12636" s="4"/>
      <c r="F12636" s="4"/>
      <c r="G12636" s="4"/>
      <c r="H12636" s="5"/>
      <c r="I12636" s="5"/>
    </row>
    <row r="12637" ht="15.75" customHeight="1">
      <c r="E12637" s="4"/>
      <c r="F12637" s="4"/>
      <c r="G12637" s="4"/>
      <c r="H12637" s="5"/>
      <c r="I12637" s="5"/>
    </row>
    <row r="12638" ht="15.75" customHeight="1">
      <c r="E12638" s="4"/>
      <c r="F12638" s="4"/>
      <c r="G12638" s="4"/>
      <c r="H12638" s="5"/>
      <c r="I12638" s="5"/>
    </row>
    <row r="12639" ht="15.75" customHeight="1">
      <c r="E12639" s="4"/>
      <c r="F12639" s="4"/>
      <c r="G12639" s="4"/>
      <c r="H12639" s="5"/>
      <c r="I12639" s="5"/>
    </row>
    <row r="12640" ht="15.75" customHeight="1">
      <c r="E12640" s="4"/>
      <c r="F12640" s="4"/>
      <c r="G12640" s="4"/>
      <c r="H12640" s="5"/>
      <c r="I12640" s="5"/>
    </row>
    <row r="12641" ht="15.75" customHeight="1">
      <c r="E12641" s="4"/>
      <c r="F12641" s="4"/>
      <c r="G12641" s="4"/>
      <c r="H12641" s="5"/>
      <c r="I12641" s="5"/>
    </row>
    <row r="12642" ht="15.75" customHeight="1">
      <c r="E12642" s="4"/>
      <c r="F12642" s="4"/>
      <c r="G12642" s="4"/>
      <c r="H12642" s="5"/>
      <c r="I12642" s="5"/>
    </row>
    <row r="12643" ht="15.75" customHeight="1">
      <c r="E12643" s="4"/>
      <c r="F12643" s="4"/>
      <c r="G12643" s="4"/>
      <c r="H12643" s="5"/>
      <c r="I12643" s="5"/>
    </row>
    <row r="12644" ht="15.75" customHeight="1">
      <c r="E12644" s="4"/>
      <c r="F12644" s="4"/>
      <c r="G12644" s="4"/>
      <c r="H12644" s="5"/>
      <c r="I12644" s="5"/>
    </row>
    <row r="12645" ht="15.75" customHeight="1">
      <c r="E12645" s="4"/>
      <c r="F12645" s="4"/>
      <c r="G12645" s="4"/>
      <c r="H12645" s="5"/>
      <c r="I12645" s="5"/>
    </row>
    <row r="12646" ht="15.75" customHeight="1">
      <c r="E12646" s="4"/>
      <c r="F12646" s="4"/>
      <c r="G12646" s="4"/>
      <c r="H12646" s="5"/>
      <c r="I12646" s="5"/>
    </row>
    <row r="12647" ht="15.75" customHeight="1">
      <c r="E12647" s="4"/>
      <c r="F12647" s="4"/>
      <c r="G12647" s="4"/>
      <c r="H12647" s="5"/>
      <c r="I12647" s="5"/>
    </row>
    <row r="12648" ht="15.75" customHeight="1">
      <c r="E12648" s="4"/>
      <c r="F12648" s="4"/>
      <c r="G12648" s="4"/>
      <c r="H12648" s="5"/>
      <c r="I12648" s="5"/>
    </row>
    <row r="12649" ht="15.75" customHeight="1">
      <c r="E12649" s="4"/>
      <c r="F12649" s="4"/>
      <c r="G12649" s="4"/>
      <c r="H12649" s="5"/>
      <c r="I12649" s="5"/>
    </row>
    <row r="12650" ht="15.75" customHeight="1">
      <c r="E12650" s="4"/>
      <c r="F12650" s="4"/>
      <c r="G12650" s="4"/>
      <c r="H12650" s="5"/>
      <c r="I12650" s="5"/>
    </row>
    <row r="12651" ht="15.75" customHeight="1">
      <c r="E12651" s="4"/>
      <c r="F12651" s="4"/>
      <c r="G12651" s="4"/>
      <c r="H12651" s="5"/>
      <c r="I12651" s="5"/>
    </row>
    <row r="12652" ht="15.75" customHeight="1">
      <c r="E12652" s="4"/>
      <c r="F12652" s="4"/>
      <c r="G12652" s="4"/>
      <c r="H12652" s="5"/>
      <c r="I12652" s="5"/>
    </row>
    <row r="12653" ht="15.75" customHeight="1">
      <c r="E12653" s="4"/>
      <c r="F12653" s="4"/>
      <c r="G12653" s="4"/>
      <c r="H12653" s="5"/>
      <c r="I12653" s="5"/>
    </row>
    <row r="12654" ht="15.75" customHeight="1">
      <c r="E12654" s="4"/>
      <c r="F12654" s="4"/>
      <c r="G12654" s="4"/>
      <c r="H12654" s="5"/>
      <c r="I12654" s="5"/>
    </row>
    <row r="12655" ht="15.75" customHeight="1">
      <c r="E12655" s="4"/>
      <c r="F12655" s="4"/>
      <c r="G12655" s="4"/>
      <c r="H12655" s="5"/>
      <c r="I12655" s="5"/>
    </row>
    <row r="12656" ht="15.75" customHeight="1">
      <c r="E12656" s="4"/>
      <c r="F12656" s="4"/>
      <c r="G12656" s="4"/>
      <c r="H12656" s="5"/>
      <c r="I12656" s="5"/>
    </row>
    <row r="12657" ht="15.75" customHeight="1">
      <c r="E12657" s="4"/>
      <c r="F12657" s="4"/>
      <c r="G12657" s="4"/>
      <c r="H12657" s="5"/>
      <c r="I12657" s="5"/>
    </row>
    <row r="12658" ht="15.75" customHeight="1">
      <c r="E12658" s="4"/>
      <c r="F12658" s="4"/>
      <c r="G12658" s="4"/>
      <c r="H12658" s="5"/>
      <c r="I12658" s="5"/>
    </row>
    <row r="12659" ht="15.75" customHeight="1">
      <c r="E12659" s="4"/>
      <c r="F12659" s="4"/>
      <c r="G12659" s="4"/>
      <c r="H12659" s="5"/>
      <c r="I12659" s="5"/>
    </row>
    <row r="12660" ht="15.75" customHeight="1">
      <c r="E12660" s="4"/>
      <c r="F12660" s="4"/>
      <c r="G12660" s="4"/>
      <c r="H12660" s="5"/>
      <c r="I12660" s="5"/>
    </row>
    <row r="12661" ht="15.75" customHeight="1">
      <c r="E12661" s="4"/>
      <c r="F12661" s="4"/>
      <c r="G12661" s="4"/>
      <c r="H12661" s="5"/>
      <c r="I12661" s="5"/>
    </row>
    <row r="12662" ht="15.75" customHeight="1">
      <c r="E12662" s="4"/>
      <c r="F12662" s="4"/>
      <c r="G12662" s="4"/>
      <c r="H12662" s="5"/>
      <c r="I12662" s="5"/>
    </row>
    <row r="12663" ht="15.75" customHeight="1">
      <c r="E12663" s="4"/>
      <c r="F12663" s="4"/>
      <c r="G12663" s="4"/>
      <c r="H12663" s="5"/>
      <c r="I12663" s="5"/>
    </row>
    <row r="12664" ht="15.75" customHeight="1">
      <c r="E12664" s="4"/>
      <c r="F12664" s="4"/>
      <c r="G12664" s="4"/>
      <c r="H12664" s="5"/>
      <c r="I12664" s="5"/>
    </row>
    <row r="12665" ht="15.75" customHeight="1">
      <c r="E12665" s="4"/>
      <c r="F12665" s="4"/>
      <c r="G12665" s="4"/>
      <c r="H12665" s="5"/>
      <c r="I12665" s="5"/>
    </row>
    <row r="12666" ht="15.75" customHeight="1">
      <c r="E12666" s="4"/>
      <c r="F12666" s="4"/>
      <c r="G12666" s="4"/>
      <c r="H12666" s="5"/>
      <c r="I12666" s="5"/>
    </row>
    <row r="12667" ht="15.75" customHeight="1">
      <c r="E12667" s="4"/>
      <c r="F12667" s="4"/>
      <c r="G12667" s="4"/>
      <c r="H12667" s="5"/>
      <c r="I12667" s="5"/>
    </row>
    <row r="12668" ht="15.75" customHeight="1">
      <c r="E12668" s="4"/>
      <c r="F12668" s="4"/>
      <c r="G12668" s="4"/>
      <c r="H12668" s="5"/>
      <c r="I12668" s="5"/>
    </row>
    <row r="12669" ht="15.75" customHeight="1">
      <c r="E12669" s="4"/>
      <c r="F12669" s="4"/>
      <c r="G12669" s="4"/>
      <c r="H12669" s="5"/>
      <c r="I12669" s="5"/>
    </row>
    <row r="12670" ht="15.75" customHeight="1">
      <c r="E12670" s="4"/>
      <c r="F12670" s="4"/>
      <c r="G12670" s="4"/>
      <c r="H12670" s="5"/>
      <c r="I12670" s="5"/>
    </row>
    <row r="12671" ht="15.75" customHeight="1">
      <c r="E12671" s="4"/>
      <c r="F12671" s="4"/>
      <c r="G12671" s="4"/>
      <c r="H12671" s="5"/>
      <c r="I12671" s="5"/>
    </row>
    <row r="12672" ht="15.75" customHeight="1">
      <c r="E12672" s="4"/>
      <c r="F12672" s="4"/>
      <c r="G12672" s="4"/>
      <c r="H12672" s="5"/>
      <c r="I12672" s="5"/>
    </row>
    <row r="12673" ht="15.75" customHeight="1">
      <c r="E12673" s="4"/>
      <c r="F12673" s="4"/>
      <c r="G12673" s="4"/>
      <c r="H12673" s="5"/>
      <c r="I12673" s="5"/>
    </row>
    <row r="12674" ht="15.75" customHeight="1">
      <c r="E12674" s="4"/>
      <c r="F12674" s="4"/>
      <c r="G12674" s="4"/>
      <c r="H12674" s="5"/>
      <c r="I12674" s="5"/>
    </row>
    <row r="12675" ht="15.75" customHeight="1">
      <c r="E12675" s="4"/>
      <c r="F12675" s="4"/>
      <c r="G12675" s="4"/>
      <c r="H12675" s="5"/>
      <c r="I12675" s="5"/>
    </row>
    <row r="12676" ht="15.75" customHeight="1">
      <c r="E12676" s="4"/>
      <c r="F12676" s="4"/>
      <c r="G12676" s="4"/>
      <c r="H12676" s="5"/>
      <c r="I12676" s="5"/>
    </row>
    <row r="12677" ht="15.75" customHeight="1">
      <c r="E12677" s="4"/>
      <c r="F12677" s="4"/>
      <c r="G12677" s="4"/>
      <c r="H12677" s="5"/>
      <c r="I12677" s="5"/>
    </row>
    <row r="12678" ht="15.75" customHeight="1">
      <c r="E12678" s="4"/>
      <c r="F12678" s="4"/>
      <c r="G12678" s="4"/>
      <c r="H12678" s="5"/>
      <c r="I12678" s="5"/>
    </row>
    <row r="12679" ht="15.75" customHeight="1">
      <c r="E12679" s="4"/>
      <c r="F12679" s="4"/>
      <c r="G12679" s="4"/>
      <c r="H12679" s="5"/>
      <c r="I12679" s="5"/>
    </row>
    <row r="12680" ht="15.75" customHeight="1">
      <c r="E12680" s="4"/>
      <c r="F12680" s="4"/>
      <c r="G12680" s="4"/>
      <c r="H12680" s="5"/>
      <c r="I12680" s="5"/>
    </row>
    <row r="12681" ht="15.75" customHeight="1">
      <c r="E12681" s="4"/>
      <c r="F12681" s="4"/>
      <c r="G12681" s="4"/>
      <c r="H12681" s="5"/>
      <c r="I12681" s="5"/>
    </row>
    <row r="12682" ht="15.75" customHeight="1">
      <c r="E12682" s="4"/>
      <c r="F12682" s="4"/>
      <c r="G12682" s="4"/>
      <c r="H12682" s="5"/>
      <c r="I12682" s="5"/>
    </row>
    <row r="12683" ht="15.75" customHeight="1">
      <c r="E12683" s="4"/>
      <c r="F12683" s="4"/>
      <c r="G12683" s="4"/>
      <c r="H12683" s="5"/>
      <c r="I12683" s="5"/>
    </row>
    <row r="12684" ht="15.75" customHeight="1">
      <c r="E12684" s="4"/>
      <c r="F12684" s="4"/>
      <c r="G12684" s="4"/>
      <c r="H12684" s="5"/>
      <c r="I12684" s="5"/>
    </row>
    <row r="12685" ht="15.75" customHeight="1">
      <c r="E12685" s="4"/>
      <c r="F12685" s="4"/>
      <c r="G12685" s="4"/>
      <c r="H12685" s="5"/>
      <c r="I12685" s="5"/>
    </row>
    <row r="12686" ht="15.75" customHeight="1">
      <c r="E12686" s="4"/>
      <c r="F12686" s="4"/>
      <c r="G12686" s="4"/>
      <c r="H12686" s="5"/>
      <c r="I12686" s="5"/>
    </row>
    <row r="12687" ht="15.75" customHeight="1">
      <c r="E12687" s="4"/>
      <c r="F12687" s="4"/>
      <c r="G12687" s="4"/>
      <c r="H12687" s="5"/>
      <c r="I12687" s="5"/>
    </row>
    <row r="12688" ht="15.75" customHeight="1">
      <c r="E12688" s="4"/>
      <c r="F12688" s="4"/>
      <c r="G12688" s="4"/>
      <c r="H12688" s="5"/>
      <c r="I12688" s="5"/>
    </row>
    <row r="12689" ht="15.75" customHeight="1">
      <c r="E12689" s="4"/>
      <c r="F12689" s="4"/>
      <c r="G12689" s="4"/>
      <c r="H12689" s="5"/>
      <c r="I12689" s="5"/>
    </row>
    <row r="12690" ht="15.75" customHeight="1">
      <c r="E12690" s="4"/>
      <c r="F12690" s="4"/>
      <c r="G12690" s="4"/>
      <c r="H12690" s="5"/>
      <c r="I12690" s="5"/>
    </row>
    <row r="12691" ht="15.75" customHeight="1">
      <c r="E12691" s="4"/>
      <c r="F12691" s="4"/>
      <c r="G12691" s="4"/>
      <c r="H12691" s="5"/>
      <c r="I12691" s="5"/>
    </row>
    <row r="12692" ht="15.75" customHeight="1">
      <c r="E12692" s="4"/>
      <c r="F12692" s="4"/>
      <c r="G12692" s="4"/>
      <c r="H12692" s="5"/>
      <c r="I12692" s="5"/>
    </row>
    <row r="12693" ht="15.75" customHeight="1">
      <c r="E12693" s="4"/>
      <c r="F12693" s="4"/>
      <c r="G12693" s="4"/>
      <c r="H12693" s="5"/>
      <c r="I12693" s="5"/>
    </row>
    <row r="12694" ht="15.75" customHeight="1">
      <c r="E12694" s="4"/>
      <c r="F12694" s="4"/>
      <c r="G12694" s="4"/>
      <c r="H12694" s="5"/>
      <c r="I12694" s="5"/>
    </row>
    <row r="12695" ht="15.75" customHeight="1">
      <c r="E12695" s="4"/>
      <c r="F12695" s="4"/>
      <c r="G12695" s="4"/>
      <c r="H12695" s="5"/>
      <c r="I12695" s="5"/>
    </row>
    <row r="12696" ht="15.75" customHeight="1">
      <c r="E12696" s="4"/>
      <c r="F12696" s="4"/>
      <c r="G12696" s="4"/>
      <c r="H12696" s="5"/>
      <c r="I12696" s="5"/>
    </row>
    <row r="12697" ht="15.75" customHeight="1">
      <c r="E12697" s="4"/>
      <c r="F12697" s="4"/>
      <c r="G12697" s="4"/>
      <c r="H12697" s="5"/>
      <c r="I12697" s="5"/>
    </row>
    <row r="12698" ht="15.75" customHeight="1">
      <c r="E12698" s="4"/>
      <c r="F12698" s="4"/>
      <c r="G12698" s="4"/>
      <c r="H12698" s="5"/>
      <c r="I12698" s="5"/>
    </row>
    <row r="12699" ht="15.75" customHeight="1">
      <c r="E12699" s="4"/>
      <c r="F12699" s="4"/>
      <c r="G12699" s="4"/>
      <c r="H12699" s="5"/>
      <c r="I12699" s="5"/>
    </row>
    <row r="12700" ht="15.75" customHeight="1">
      <c r="E12700" s="4"/>
      <c r="F12700" s="4"/>
      <c r="G12700" s="4"/>
      <c r="H12700" s="5"/>
      <c r="I12700" s="5"/>
    </row>
    <row r="12701" ht="15.75" customHeight="1">
      <c r="E12701" s="4"/>
      <c r="F12701" s="4"/>
      <c r="G12701" s="4"/>
      <c r="H12701" s="5"/>
      <c r="I12701" s="5"/>
    </row>
    <row r="12702" ht="15.75" customHeight="1">
      <c r="E12702" s="4"/>
      <c r="F12702" s="4"/>
      <c r="G12702" s="4"/>
      <c r="H12702" s="5"/>
      <c r="I12702" s="5"/>
    </row>
    <row r="12703" ht="15.75" customHeight="1">
      <c r="E12703" s="4"/>
      <c r="F12703" s="4"/>
      <c r="G12703" s="4"/>
      <c r="H12703" s="5"/>
      <c r="I12703" s="5"/>
    </row>
    <row r="12704" ht="15.75" customHeight="1">
      <c r="E12704" s="4"/>
      <c r="F12704" s="4"/>
      <c r="G12704" s="4"/>
      <c r="H12704" s="5"/>
      <c r="I12704" s="5"/>
    </row>
    <row r="12705" ht="15.75" customHeight="1">
      <c r="E12705" s="4"/>
      <c r="F12705" s="4"/>
      <c r="G12705" s="4"/>
      <c r="H12705" s="5"/>
      <c r="I12705" s="5"/>
    </row>
    <row r="12706" ht="15.75" customHeight="1">
      <c r="E12706" s="4"/>
      <c r="F12706" s="4"/>
      <c r="G12706" s="4"/>
      <c r="H12706" s="5"/>
      <c r="I12706" s="5"/>
    </row>
    <row r="12707" ht="15.75" customHeight="1">
      <c r="E12707" s="4"/>
      <c r="F12707" s="4"/>
      <c r="G12707" s="4"/>
      <c r="H12707" s="5"/>
      <c r="I12707" s="5"/>
    </row>
    <row r="12708" ht="15.75" customHeight="1">
      <c r="E12708" s="4"/>
      <c r="F12708" s="4"/>
      <c r="G12708" s="4"/>
      <c r="H12708" s="5"/>
      <c r="I12708" s="5"/>
    </row>
    <row r="12709" ht="15.75" customHeight="1">
      <c r="E12709" s="4"/>
      <c r="F12709" s="4"/>
      <c r="G12709" s="4"/>
      <c r="H12709" s="5"/>
      <c r="I12709" s="5"/>
    </row>
    <row r="12710" ht="15.75" customHeight="1">
      <c r="E12710" s="4"/>
      <c r="F12710" s="4"/>
      <c r="G12710" s="4"/>
      <c r="H12710" s="5"/>
      <c r="I12710" s="5"/>
    </row>
    <row r="12711" ht="15.75" customHeight="1">
      <c r="E12711" s="4"/>
      <c r="F12711" s="4"/>
      <c r="G12711" s="4"/>
      <c r="H12711" s="5"/>
      <c r="I12711" s="5"/>
    </row>
    <row r="12712" ht="15.75" customHeight="1">
      <c r="E12712" s="4"/>
      <c r="F12712" s="4"/>
      <c r="G12712" s="4"/>
      <c r="H12712" s="5"/>
      <c r="I12712" s="5"/>
    </row>
    <row r="12713" ht="15.75" customHeight="1">
      <c r="E12713" s="4"/>
      <c r="F12713" s="4"/>
      <c r="G12713" s="4"/>
      <c r="H12713" s="5"/>
      <c r="I12713" s="5"/>
    </row>
    <row r="12714" ht="15.75" customHeight="1">
      <c r="E12714" s="4"/>
      <c r="F12714" s="4"/>
      <c r="G12714" s="4"/>
      <c r="H12714" s="5"/>
      <c r="I12714" s="5"/>
    </row>
    <row r="12715" ht="15.75" customHeight="1">
      <c r="E12715" s="4"/>
      <c r="F12715" s="4"/>
      <c r="G12715" s="4"/>
      <c r="H12715" s="5"/>
      <c r="I12715" s="5"/>
    </row>
    <row r="12716" ht="15.75" customHeight="1">
      <c r="E12716" s="4"/>
      <c r="F12716" s="4"/>
      <c r="G12716" s="4"/>
      <c r="H12716" s="5"/>
      <c r="I12716" s="5"/>
    </row>
    <row r="12717" ht="15.75" customHeight="1">
      <c r="E12717" s="4"/>
      <c r="F12717" s="4"/>
      <c r="G12717" s="4"/>
      <c r="H12717" s="5"/>
      <c r="I12717" s="5"/>
    </row>
    <row r="12718" ht="15.75" customHeight="1">
      <c r="E12718" s="4"/>
      <c r="F12718" s="4"/>
      <c r="G12718" s="4"/>
      <c r="H12718" s="5"/>
      <c r="I12718" s="5"/>
    </row>
    <row r="12719" ht="15.75" customHeight="1">
      <c r="E12719" s="4"/>
      <c r="F12719" s="4"/>
      <c r="G12719" s="4"/>
      <c r="H12719" s="5"/>
      <c r="I12719" s="5"/>
    </row>
    <row r="12720" ht="15.75" customHeight="1">
      <c r="E12720" s="4"/>
      <c r="F12720" s="4"/>
      <c r="G12720" s="4"/>
      <c r="H12720" s="5"/>
      <c r="I12720" s="5"/>
    </row>
    <row r="12721" ht="15.75" customHeight="1">
      <c r="E12721" s="4"/>
      <c r="F12721" s="4"/>
      <c r="G12721" s="4"/>
      <c r="H12721" s="5"/>
      <c r="I12721" s="5"/>
    </row>
    <row r="12722" ht="15.75" customHeight="1">
      <c r="E12722" s="4"/>
      <c r="F12722" s="4"/>
      <c r="G12722" s="4"/>
      <c r="H12722" s="5"/>
      <c r="I12722" s="5"/>
    </row>
    <row r="12723" ht="15.75" customHeight="1">
      <c r="E12723" s="4"/>
      <c r="F12723" s="4"/>
      <c r="G12723" s="4"/>
      <c r="H12723" s="5"/>
      <c r="I12723" s="5"/>
    </row>
    <row r="12724" ht="15.75" customHeight="1">
      <c r="E12724" s="4"/>
      <c r="F12724" s="4"/>
      <c r="G12724" s="4"/>
      <c r="H12724" s="5"/>
      <c r="I12724" s="5"/>
    </row>
    <row r="12725" ht="15.75" customHeight="1">
      <c r="E12725" s="4"/>
      <c r="F12725" s="4"/>
      <c r="G12725" s="4"/>
      <c r="H12725" s="5"/>
      <c r="I12725" s="5"/>
    </row>
    <row r="12726" ht="15.75" customHeight="1">
      <c r="E12726" s="4"/>
      <c r="F12726" s="4"/>
      <c r="G12726" s="4"/>
      <c r="H12726" s="5"/>
      <c r="I12726" s="5"/>
    </row>
    <row r="12727" ht="15.75" customHeight="1">
      <c r="E12727" s="4"/>
      <c r="F12727" s="4"/>
      <c r="G12727" s="4"/>
      <c r="H12727" s="5"/>
      <c r="I12727" s="5"/>
    </row>
    <row r="12728" ht="15.75" customHeight="1">
      <c r="E12728" s="4"/>
      <c r="F12728" s="4"/>
      <c r="G12728" s="4"/>
      <c r="H12728" s="5"/>
      <c r="I12728" s="5"/>
    </row>
    <row r="12729" ht="15.75" customHeight="1">
      <c r="E12729" s="4"/>
      <c r="F12729" s="4"/>
      <c r="G12729" s="4"/>
      <c r="H12729" s="5"/>
      <c r="I12729" s="5"/>
    </row>
    <row r="12730" ht="15.75" customHeight="1">
      <c r="E12730" s="4"/>
      <c r="F12730" s="4"/>
      <c r="G12730" s="4"/>
      <c r="H12730" s="5"/>
      <c r="I12730" s="5"/>
    </row>
    <row r="12731" ht="15.75" customHeight="1">
      <c r="E12731" s="4"/>
      <c r="F12731" s="4"/>
      <c r="G12731" s="4"/>
      <c r="H12731" s="5"/>
      <c r="I12731" s="5"/>
    </row>
    <row r="12732" ht="15.75" customHeight="1">
      <c r="E12732" s="4"/>
      <c r="F12732" s="4"/>
      <c r="G12732" s="4"/>
      <c r="H12732" s="5"/>
      <c r="I12732" s="5"/>
    </row>
    <row r="12733" ht="15.75" customHeight="1">
      <c r="E12733" s="4"/>
      <c r="F12733" s="4"/>
      <c r="G12733" s="4"/>
      <c r="H12733" s="5"/>
      <c r="I12733" s="5"/>
    </row>
    <row r="12734" ht="15.75" customHeight="1">
      <c r="E12734" s="4"/>
      <c r="F12734" s="4"/>
      <c r="G12734" s="4"/>
      <c r="H12734" s="5"/>
      <c r="I12734" s="5"/>
    </row>
    <row r="12735" ht="15.75" customHeight="1">
      <c r="E12735" s="4"/>
      <c r="F12735" s="4"/>
      <c r="G12735" s="4"/>
      <c r="H12735" s="5"/>
      <c r="I12735" s="5"/>
    </row>
    <row r="12736" ht="15.75" customHeight="1">
      <c r="E12736" s="4"/>
      <c r="F12736" s="4"/>
      <c r="G12736" s="4"/>
      <c r="H12736" s="5"/>
      <c r="I12736" s="5"/>
    </row>
    <row r="12737" ht="15.75" customHeight="1">
      <c r="E12737" s="4"/>
      <c r="F12737" s="4"/>
      <c r="G12737" s="4"/>
      <c r="H12737" s="5"/>
      <c r="I12737" s="5"/>
    </row>
    <row r="12738" ht="15.75" customHeight="1">
      <c r="E12738" s="4"/>
      <c r="F12738" s="4"/>
      <c r="G12738" s="4"/>
      <c r="H12738" s="5"/>
      <c r="I12738" s="5"/>
    </row>
    <row r="12739" ht="15.75" customHeight="1">
      <c r="E12739" s="4"/>
      <c r="F12739" s="4"/>
      <c r="G12739" s="4"/>
      <c r="H12739" s="5"/>
      <c r="I12739" s="5"/>
    </row>
    <row r="12740" ht="15.75" customHeight="1">
      <c r="E12740" s="4"/>
      <c r="F12740" s="4"/>
      <c r="G12740" s="4"/>
      <c r="H12740" s="5"/>
      <c r="I12740" s="5"/>
    </row>
    <row r="12741" ht="15.75" customHeight="1">
      <c r="E12741" s="4"/>
      <c r="F12741" s="4"/>
      <c r="G12741" s="4"/>
      <c r="H12741" s="5"/>
      <c r="I12741" s="5"/>
    </row>
    <row r="12742" ht="15.75" customHeight="1">
      <c r="E12742" s="4"/>
      <c r="F12742" s="4"/>
      <c r="G12742" s="4"/>
      <c r="H12742" s="5"/>
      <c r="I12742" s="5"/>
    </row>
    <row r="12743" ht="15.75" customHeight="1">
      <c r="E12743" s="4"/>
      <c r="F12743" s="4"/>
      <c r="G12743" s="4"/>
      <c r="H12743" s="5"/>
      <c r="I12743" s="5"/>
    </row>
    <row r="12744" ht="15.75" customHeight="1">
      <c r="E12744" s="4"/>
      <c r="F12744" s="4"/>
      <c r="G12744" s="4"/>
      <c r="H12744" s="5"/>
      <c r="I12744" s="5"/>
    </row>
    <row r="12745" ht="15.75" customHeight="1">
      <c r="E12745" s="4"/>
      <c r="F12745" s="4"/>
      <c r="G12745" s="4"/>
      <c r="H12745" s="5"/>
      <c r="I12745" s="5"/>
    </row>
    <row r="12746" ht="15.75" customHeight="1">
      <c r="E12746" s="4"/>
      <c r="F12746" s="4"/>
      <c r="G12746" s="4"/>
      <c r="H12746" s="5"/>
      <c r="I12746" s="5"/>
    </row>
    <row r="12747" ht="15.75" customHeight="1">
      <c r="E12747" s="4"/>
      <c r="F12747" s="4"/>
      <c r="G12747" s="4"/>
      <c r="H12747" s="5"/>
      <c r="I12747" s="5"/>
    </row>
    <row r="12748" ht="15.75" customHeight="1">
      <c r="E12748" s="4"/>
      <c r="F12748" s="4"/>
      <c r="G12748" s="4"/>
      <c r="H12748" s="5"/>
      <c r="I12748" s="5"/>
    </row>
    <row r="12749" ht="15.75" customHeight="1">
      <c r="E12749" s="4"/>
      <c r="F12749" s="4"/>
      <c r="G12749" s="4"/>
      <c r="H12749" s="5"/>
      <c r="I12749" s="5"/>
    </row>
    <row r="12750" ht="15.75" customHeight="1">
      <c r="E12750" s="4"/>
      <c r="F12750" s="4"/>
      <c r="G12750" s="4"/>
      <c r="H12750" s="5"/>
      <c r="I12750" s="5"/>
    </row>
    <row r="12751" ht="15.75" customHeight="1">
      <c r="E12751" s="4"/>
      <c r="F12751" s="4"/>
      <c r="G12751" s="4"/>
      <c r="H12751" s="5"/>
      <c r="I12751" s="5"/>
    </row>
    <row r="12752" ht="15.75" customHeight="1">
      <c r="E12752" s="4"/>
      <c r="F12752" s="4"/>
      <c r="G12752" s="4"/>
      <c r="H12752" s="5"/>
      <c r="I12752" s="5"/>
    </row>
    <row r="12753" ht="15.75" customHeight="1">
      <c r="E12753" s="4"/>
      <c r="F12753" s="4"/>
      <c r="G12753" s="4"/>
      <c r="H12753" s="5"/>
      <c r="I12753" s="5"/>
    </row>
    <row r="12754" ht="15.75" customHeight="1">
      <c r="E12754" s="4"/>
      <c r="F12754" s="4"/>
      <c r="G12754" s="4"/>
      <c r="H12754" s="5"/>
      <c r="I12754" s="5"/>
    </row>
    <row r="12755" ht="15.75" customHeight="1">
      <c r="E12755" s="4"/>
      <c r="F12755" s="4"/>
      <c r="G12755" s="4"/>
      <c r="H12755" s="5"/>
      <c r="I12755" s="5"/>
    </row>
    <row r="12756" ht="15.75" customHeight="1">
      <c r="E12756" s="4"/>
      <c r="F12756" s="4"/>
      <c r="G12756" s="4"/>
      <c r="H12756" s="5"/>
      <c r="I12756" s="5"/>
    </row>
    <row r="12757" ht="15.75" customHeight="1">
      <c r="E12757" s="4"/>
      <c r="F12757" s="4"/>
      <c r="G12757" s="4"/>
      <c r="H12757" s="5"/>
      <c r="I12757" s="5"/>
    </row>
    <row r="12758" ht="15.75" customHeight="1">
      <c r="E12758" s="4"/>
      <c r="F12758" s="4"/>
      <c r="G12758" s="4"/>
      <c r="H12758" s="5"/>
      <c r="I12758" s="5"/>
    </row>
    <row r="12759" ht="15.75" customHeight="1">
      <c r="E12759" s="4"/>
      <c r="F12759" s="4"/>
      <c r="G12759" s="4"/>
      <c r="H12759" s="5"/>
      <c r="I12759" s="5"/>
    </row>
    <row r="12760" ht="15.75" customHeight="1">
      <c r="E12760" s="4"/>
      <c r="F12760" s="4"/>
      <c r="G12760" s="4"/>
      <c r="H12760" s="5"/>
      <c r="I12760" s="5"/>
    </row>
    <row r="12761" ht="15.75" customHeight="1">
      <c r="E12761" s="4"/>
      <c r="F12761" s="4"/>
      <c r="G12761" s="4"/>
      <c r="H12761" s="5"/>
      <c r="I12761" s="5"/>
    </row>
    <row r="12762" ht="15.75" customHeight="1">
      <c r="E12762" s="4"/>
      <c r="F12762" s="4"/>
      <c r="G12762" s="4"/>
      <c r="H12762" s="5"/>
      <c r="I12762" s="5"/>
    </row>
    <row r="12763" ht="15.75" customHeight="1">
      <c r="E12763" s="4"/>
      <c r="F12763" s="4"/>
      <c r="G12763" s="4"/>
      <c r="H12763" s="5"/>
      <c r="I12763" s="5"/>
    </row>
    <row r="12764" ht="15.75" customHeight="1">
      <c r="E12764" s="4"/>
      <c r="F12764" s="4"/>
      <c r="G12764" s="4"/>
      <c r="H12764" s="5"/>
      <c r="I12764" s="5"/>
    </row>
    <row r="12765" ht="15.75" customHeight="1">
      <c r="E12765" s="4"/>
      <c r="F12765" s="4"/>
      <c r="G12765" s="4"/>
      <c r="H12765" s="5"/>
      <c r="I12765" s="5"/>
    </row>
    <row r="12766" ht="15.75" customHeight="1">
      <c r="E12766" s="4"/>
      <c r="F12766" s="4"/>
      <c r="G12766" s="4"/>
      <c r="H12766" s="5"/>
      <c r="I12766" s="5"/>
    </row>
    <row r="12767" ht="15.75" customHeight="1">
      <c r="E12767" s="4"/>
      <c r="F12767" s="4"/>
      <c r="G12767" s="4"/>
      <c r="H12767" s="5"/>
      <c r="I12767" s="5"/>
    </row>
    <row r="12768" ht="15.75" customHeight="1">
      <c r="E12768" s="4"/>
      <c r="F12768" s="4"/>
      <c r="G12768" s="4"/>
      <c r="H12768" s="5"/>
      <c r="I12768" s="5"/>
    </row>
    <row r="12769" ht="15.75" customHeight="1">
      <c r="E12769" s="4"/>
      <c r="F12769" s="4"/>
      <c r="G12769" s="4"/>
      <c r="H12769" s="5"/>
      <c r="I12769" s="5"/>
    </row>
    <row r="12770" ht="15.75" customHeight="1">
      <c r="E12770" s="4"/>
      <c r="F12770" s="4"/>
      <c r="G12770" s="4"/>
      <c r="H12770" s="5"/>
      <c r="I12770" s="5"/>
    </row>
    <row r="12771" ht="15.75" customHeight="1">
      <c r="E12771" s="4"/>
      <c r="F12771" s="4"/>
      <c r="G12771" s="4"/>
      <c r="H12771" s="5"/>
      <c r="I12771" s="5"/>
    </row>
    <row r="12772" ht="15.75" customHeight="1">
      <c r="E12772" s="4"/>
      <c r="F12772" s="4"/>
      <c r="G12772" s="4"/>
      <c r="H12772" s="5"/>
      <c r="I12772" s="5"/>
    </row>
    <row r="12773" ht="15.75" customHeight="1">
      <c r="E12773" s="4"/>
      <c r="F12773" s="4"/>
      <c r="G12773" s="4"/>
      <c r="H12773" s="5"/>
      <c r="I12773" s="5"/>
    </row>
    <row r="12774" ht="15.75" customHeight="1">
      <c r="E12774" s="4"/>
      <c r="F12774" s="4"/>
      <c r="G12774" s="4"/>
      <c r="H12774" s="5"/>
      <c r="I12774" s="5"/>
    </row>
    <row r="12775" ht="15.75" customHeight="1">
      <c r="E12775" s="4"/>
      <c r="F12775" s="4"/>
      <c r="G12775" s="4"/>
      <c r="H12775" s="5"/>
      <c r="I12775" s="5"/>
    </row>
    <row r="12776" ht="15.75" customHeight="1">
      <c r="E12776" s="4"/>
      <c r="F12776" s="4"/>
      <c r="G12776" s="4"/>
      <c r="H12776" s="5"/>
      <c r="I12776" s="5"/>
    </row>
    <row r="12777" ht="15.75" customHeight="1">
      <c r="E12777" s="4"/>
      <c r="F12777" s="4"/>
      <c r="G12777" s="4"/>
      <c r="H12777" s="5"/>
      <c r="I12777" s="5"/>
    </row>
    <row r="12778" ht="15.75" customHeight="1">
      <c r="E12778" s="4"/>
      <c r="F12778" s="4"/>
      <c r="G12778" s="4"/>
      <c r="H12778" s="5"/>
      <c r="I12778" s="5"/>
    </row>
    <row r="12779" ht="15.75" customHeight="1">
      <c r="E12779" s="4"/>
      <c r="F12779" s="4"/>
      <c r="G12779" s="4"/>
      <c r="H12779" s="5"/>
      <c r="I12779" s="5"/>
    </row>
    <row r="12780" ht="15.75" customHeight="1">
      <c r="E12780" s="4"/>
      <c r="F12780" s="4"/>
      <c r="G12780" s="4"/>
      <c r="H12780" s="5"/>
      <c r="I12780" s="5"/>
    </row>
    <row r="12781" ht="15.75" customHeight="1">
      <c r="E12781" s="4"/>
      <c r="F12781" s="4"/>
      <c r="G12781" s="4"/>
      <c r="H12781" s="5"/>
      <c r="I12781" s="5"/>
    </row>
    <row r="12782" ht="15.75" customHeight="1">
      <c r="E12782" s="4"/>
      <c r="F12782" s="4"/>
      <c r="G12782" s="4"/>
      <c r="H12782" s="5"/>
      <c r="I12782" s="5"/>
    </row>
    <row r="12783" ht="15.75" customHeight="1">
      <c r="E12783" s="4"/>
      <c r="F12783" s="4"/>
      <c r="G12783" s="4"/>
      <c r="H12783" s="5"/>
      <c r="I12783" s="5"/>
    </row>
    <row r="12784" ht="15.75" customHeight="1">
      <c r="E12784" s="4"/>
      <c r="F12784" s="4"/>
      <c r="G12784" s="4"/>
      <c r="H12784" s="5"/>
      <c r="I12784" s="5"/>
    </row>
    <row r="12785" ht="15.75" customHeight="1">
      <c r="E12785" s="4"/>
      <c r="F12785" s="4"/>
      <c r="G12785" s="4"/>
      <c r="H12785" s="5"/>
      <c r="I12785" s="5"/>
    </row>
    <row r="12786" ht="15.75" customHeight="1">
      <c r="E12786" s="4"/>
      <c r="F12786" s="4"/>
      <c r="G12786" s="4"/>
      <c r="H12786" s="5"/>
      <c r="I12786" s="5"/>
    </row>
    <row r="12787" ht="15.75" customHeight="1">
      <c r="E12787" s="4"/>
      <c r="F12787" s="4"/>
      <c r="G12787" s="4"/>
      <c r="H12787" s="5"/>
      <c r="I12787" s="5"/>
    </row>
    <row r="12788" ht="15.75" customHeight="1">
      <c r="E12788" s="4"/>
      <c r="F12788" s="4"/>
      <c r="G12788" s="4"/>
      <c r="H12788" s="5"/>
      <c r="I12788" s="5"/>
    </row>
    <row r="12789" ht="15.75" customHeight="1">
      <c r="E12789" s="4"/>
      <c r="F12789" s="4"/>
      <c r="G12789" s="4"/>
      <c r="H12789" s="5"/>
      <c r="I12789" s="5"/>
    </row>
    <row r="12790" ht="15.75" customHeight="1">
      <c r="E12790" s="4"/>
      <c r="F12790" s="4"/>
      <c r="G12790" s="4"/>
      <c r="H12790" s="5"/>
      <c r="I12790" s="5"/>
    </row>
    <row r="12791" ht="15.75" customHeight="1">
      <c r="E12791" s="4"/>
      <c r="F12791" s="4"/>
      <c r="G12791" s="4"/>
      <c r="H12791" s="5"/>
      <c r="I12791" s="5"/>
    </row>
    <row r="12792" ht="15.75" customHeight="1">
      <c r="E12792" s="4"/>
      <c r="F12792" s="4"/>
      <c r="G12792" s="4"/>
      <c r="H12792" s="5"/>
      <c r="I12792" s="5"/>
    </row>
    <row r="12793" ht="15.75" customHeight="1">
      <c r="E12793" s="4"/>
      <c r="F12793" s="4"/>
      <c r="G12793" s="4"/>
      <c r="H12793" s="5"/>
      <c r="I12793" s="5"/>
    </row>
    <row r="12794" ht="15.75" customHeight="1">
      <c r="E12794" s="4"/>
      <c r="F12794" s="4"/>
      <c r="G12794" s="4"/>
      <c r="H12794" s="5"/>
      <c r="I12794" s="5"/>
    </row>
    <row r="12795" ht="15.75" customHeight="1">
      <c r="E12795" s="4"/>
      <c r="F12795" s="4"/>
      <c r="G12795" s="4"/>
      <c r="H12795" s="5"/>
      <c r="I12795" s="5"/>
    </row>
    <row r="12796" ht="15.75" customHeight="1">
      <c r="E12796" s="4"/>
      <c r="F12796" s="4"/>
      <c r="G12796" s="4"/>
      <c r="H12796" s="5"/>
      <c r="I12796" s="5"/>
    </row>
    <row r="12797" ht="15.75" customHeight="1">
      <c r="E12797" s="4"/>
      <c r="F12797" s="4"/>
      <c r="G12797" s="4"/>
      <c r="H12797" s="5"/>
      <c r="I12797" s="5"/>
    </row>
    <row r="12798" ht="15.75" customHeight="1">
      <c r="E12798" s="4"/>
      <c r="F12798" s="4"/>
      <c r="G12798" s="4"/>
      <c r="H12798" s="5"/>
      <c r="I12798" s="5"/>
    </row>
    <row r="12799" ht="15.75" customHeight="1">
      <c r="E12799" s="4"/>
      <c r="F12799" s="4"/>
      <c r="G12799" s="4"/>
      <c r="H12799" s="5"/>
      <c r="I12799" s="5"/>
    </row>
    <row r="12800" ht="15.75" customHeight="1">
      <c r="E12800" s="4"/>
      <c r="F12800" s="4"/>
      <c r="G12800" s="4"/>
      <c r="H12800" s="5"/>
      <c r="I12800" s="5"/>
    </row>
    <row r="12801" ht="15.75" customHeight="1">
      <c r="E12801" s="4"/>
      <c r="F12801" s="4"/>
      <c r="G12801" s="4"/>
      <c r="H12801" s="5"/>
      <c r="I12801" s="5"/>
    </row>
    <row r="12802" ht="15.75" customHeight="1">
      <c r="E12802" s="4"/>
      <c r="F12802" s="4"/>
      <c r="G12802" s="4"/>
      <c r="H12802" s="5"/>
      <c r="I12802" s="5"/>
    </row>
    <row r="12803" ht="15.75" customHeight="1">
      <c r="E12803" s="4"/>
      <c r="F12803" s="4"/>
      <c r="G12803" s="4"/>
      <c r="H12803" s="5"/>
      <c r="I12803" s="5"/>
    </row>
    <row r="12804" ht="15.75" customHeight="1">
      <c r="E12804" s="4"/>
      <c r="F12804" s="4"/>
      <c r="G12804" s="4"/>
      <c r="H12804" s="5"/>
      <c r="I12804" s="5"/>
    </row>
    <row r="12805" ht="15.75" customHeight="1">
      <c r="E12805" s="4"/>
      <c r="F12805" s="4"/>
      <c r="G12805" s="4"/>
      <c r="H12805" s="5"/>
      <c r="I12805" s="5"/>
    </row>
    <row r="12806" ht="15.75" customHeight="1">
      <c r="E12806" s="4"/>
      <c r="F12806" s="4"/>
      <c r="G12806" s="4"/>
      <c r="H12806" s="5"/>
      <c r="I12806" s="5"/>
    </row>
    <row r="12807" ht="15.75" customHeight="1">
      <c r="E12807" s="4"/>
      <c r="F12807" s="4"/>
      <c r="G12807" s="4"/>
      <c r="H12807" s="5"/>
      <c r="I12807" s="5"/>
    </row>
    <row r="12808" ht="15.75" customHeight="1">
      <c r="E12808" s="4"/>
      <c r="F12808" s="4"/>
      <c r="G12808" s="4"/>
      <c r="H12808" s="5"/>
      <c r="I12808" s="5"/>
    </row>
    <row r="12809" ht="15.75" customHeight="1">
      <c r="E12809" s="4"/>
      <c r="F12809" s="4"/>
      <c r="G12809" s="4"/>
      <c r="H12809" s="5"/>
      <c r="I12809" s="5"/>
    </row>
    <row r="12810" ht="15.75" customHeight="1">
      <c r="E12810" s="4"/>
      <c r="F12810" s="4"/>
      <c r="G12810" s="4"/>
      <c r="H12810" s="5"/>
      <c r="I12810" s="5"/>
    </row>
    <row r="12811" ht="15.75" customHeight="1">
      <c r="E12811" s="4"/>
      <c r="F12811" s="4"/>
      <c r="G12811" s="4"/>
      <c r="H12811" s="5"/>
      <c r="I12811" s="5"/>
    </row>
    <row r="12812" ht="15.75" customHeight="1">
      <c r="E12812" s="4"/>
      <c r="F12812" s="4"/>
      <c r="G12812" s="4"/>
      <c r="H12812" s="5"/>
      <c r="I12812" s="5"/>
    </row>
    <row r="12813" ht="15.75" customHeight="1">
      <c r="E12813" s="4"/>
      <c r="F12813" s="4"/>
      <c r="G12813" s="4"/>
      <c r="H12813" s="5"/>
      <c r="I12813" s="5"/>
    </row>
    <row r="12814" ht="15.75" customHeight="1">
      <c r="E12814" s="4"/>
      <c r="F12814" s="4"/>
      <c r="G12814" s="4"/>
      <c r="H12814" s="5"/>
      <c r="I12814" s="5"/>
    </row>
    <row r="12815" ht="15.75" customHeight="1">
      <c r="E12815" s="4"/>
      <c r="F12815" s="4"/>
      <c r="G12815" s="4"/>
      <c r="H12815" s="5"/>
      <c r="I12815" s="5"/>
    </row>
    <row r="12816" ht="15.75" customHeight="1">
      <c r="E12816" s="4"/>
      <c r="F12816" s="4"/>
      <c r="G12816" s="4"/>
      <c r="H12816" s="5"/>
      <c r="I12816" s="5"/>
    </row>
    <row r="12817" ht="15.75" customHeight="1">
      <c r="E12817" s="4"/>
      <c r="F12817" s="4"/>
      <c r="G12817" s="4"/>
      <c r="H12817" s="5"/>
      <c r="I12817" s="5"/>
    </row>
    <row r="12818" ht="15.75" customHeight="1">
      <c r="E12818" s="4"/>
      <c r="F12818" s="4"/>
      <c r="G12818" s="4"/>
      <c r="H12818" s="5"/>
      <c r="I12818" s="5"/>
    </row>
    <row r="12819" ht="15.75" customHeight="1">
      <c r="E12819" s="4"/>
      <c r="F12819" s="4"/>
      <c r="G12819" s="4"/>
      <c r="H12819" s="5"/>
      <c r="I12819" s="5"/>
    </row>
    <row r="12820" ht="15.75" customHeight="1">
      <c r="E12820" s="4"/>
      <c r="F12820" s="4"/>
      <c r="G12820" s="4"/>
      <c r="H12820" s="5"/>
      <c r="I12820" s="5"/>
    </row>
    <row r="12821" ht="15.75" customHeight="1">
      <c r="E12821" s="4"/>
      <c r="F12821" s="4"/>
      <c r="G12821" s="4"/>
      <c r="H12821" s="5"/>
      <c r="I12821" s="5"/>
    </row>
    <row r="12822" ht="15.75" customHeight="1">
      <c r="E12822" s="4"/>
      <c r="F12822" s="4"/>
      <c r="G12822" s="4"/>
      <c r="H12822" s="5"/>
      <c r="I12822" s="5"/>
    </row>
    <row r="12823" ht="15.75" customHeight="1">
      <c r="E12823" s="4"/>
      <c r="F12823" s="4"/>
      <c r="G12823" s="4"/>
      <c r="H12823" s="5"/>
      <c r="I12823" s="5"/>
    </row>
    <row r="12824" ht="15.75" customHeight="1">
      <c r="E12824" s="4"/>
      <c r="F12824" s="4"/>
      <c r="G12824" s="4"/>
      <c r="H12824" s="5"/>
      <c r="I12824" s="5"/>
    </row>
    <row r="12825" ht="15.75" customHeight="1">
      <c r="E12825" s="4"/>
      <c r="F12825" s="4"/>
      <c r="G12825" s="4"/>
      <c r="H12825" s="5"/>
      <c r="I12825" s="5"/>
    </row>
    <row r="12826" ht="15.75" customHeight="1">
      <c r="E12826" s="4"/>
      <c r="F12826" s="4"/>
      <c r="G12826" s="4"/>
      <c r="H12826" s="5"/>
      <c r="I12826" s="5"/>
    </row>
    <row r="12827" ht="15.75" customHeight="1">
      <c r="E12827" s="4"/>
      <c r="F12827" s="4"/>
      <c r="G12827" s="4"/>
      <c r="H12827" s="5"/>
      <c r="I12827" s="5"/>
    </row>
    <row r="12828" ht="15.75" customHeight="1">
      <c r="E12828" s="4"/>
      <c r="F12828" s="4"/>
      <c r="G12828" s="4"/>
      <c r="H12828" s="5"/>
      <c r="I12828" s="5"/>
    </row>
    <row r="12829" ht="15.75" customHeight="1">
      <c r="E12829" s="4"/>
      <c r="F12829" s="4"/>
      <c r="G12829" s="4"/>
      <c r="H12829" s="5"/>
      <c r="I12829" s="5"/>
    </row>
    <row r="12830" ht="15.75" customHeight="1">
      <c r="E12830" s="4"/>
      <c r="F12830" s="4"/>
      <c r="G12830" s="4"/>
      <c r="H12830" s="5"/>
      <c r="I12830" s="5"/>
    </row>
    <row r="12831" ht="15.75" customHeight="1">
      <c r="E12831" s="4"/>
      <c r="F12831" s="4"/>
      <c r="G12831" s="4"/>
      <c r="H12831" s="5"/>
      <c r="I12831" s="5"/>
    </row>
    <row r="12832" ht="15.75" customHeight="1">
      <c r="E12832" s="4"/>
      <c r="F12832" s="4"/>
      <c r="G12832" s="4"/>
      <c r="H12832" s="5"/>
      <c r="I12832" s="5"/>
    </row>
    <row r="12833" ht="15.75" customHeight="1">
      <c r="E12833" s="4"/>
      <c r="F12833" s="4"/>
      <c r="G12833" s="4"/>
      <c r="H12833" s="5"/>
      <c r="I12833" s="5"/>
    </row>
    <row r="12834" ht="15.75" customHeight="1">
      <c r="E12834" s="4"/>
      <c r="F12834" s="4"/>
      <c r="G12834" s="4"/>
      <c r="H12834" s="5"/>
      <c r="I12834" s="5"/>
    </row>
    <row r="12835" ht="15.75" customHeight="1">
      <c r="E12835" s="4"/>
      <c r="F12835" s="4"/>
      <c r="G12835" s="4"/>
      <c r="H12835" s="5"/>
      <c r="I12835" s="5"/>
    </row>
    <row r="12836" ht="15.75" customHeight="1">
      <c r="E12836" s="4"/>
      <c r="F12836" s="4"/>
      <c r="G12836" s="4"/>
      <c r="H12836" s="5"/>
      <c r="I12836" s="5"/>
    </row>
    <row r="12837" ht="15.75" customHeight="1">
      <c r="E12837" s="4"/>
      <c r="F12837" s="4"/>
      <c r="G12837" s="4"/>
      <c r="H12837" s="5"/>
      <c r="I12837" s="5"/>
    </row>
    <row r="12838" ht="15.75" customHeight="1">
      <c r="E12838" s="4"/>
      <c r="F12838" s="4"/>
      <c r="G12838" s="4"/>
      <c r="H12838" s="5"/>
      <c r="I12838" s="5"/>
    </row>
    <row r="12839" ht="15.75" customHeight="1">
      <c r="E12839" s="4"/>
      <c r="F12839" s="4"/>
      <c r="G12839" s="4"/>
      <c r="H12839" s="5"/>
      <c r="I12839" s="5"/>
    </row>
    <row r="12840" ht="15.75" customHeight="1">
      <c r="E12840" s="4"/>
      <c r="F12840" s="4"/>
      <c r="G12840" s="4"/>
      <c r="H12840" s="5"/>
      <c r="I12840" s="5"/>
    </row>
    <row r="12841" ht="15.75" customHeight="1">
      <c r="E12841" s="4"/>
      <c r="F12841" s="4"/>
      <c r="G12841" s="4"/>
      <c r="H12841" s="5"/>
      <c r="I12841" s="5"/>
    </row>
    <row r="12842" ht="15.75" customHeight="1">
      <c r="E12842" s="4"/>
      <c r="F12842" s="4"/>
      <c r="G12842" s="4"/>
      <c r="H12842" s="5"/>
      <c r="I12842" s="5"/>
    </row>
    <row r="12843" ht="15.75" customHeight="1">
      <c r="E12843" s="4"/>
      <c r="F12843" s="4"/>
      <c r="G12843" s="4"/>
      <c r="H12843" s="5"/>
      <c r="I12843" s="5"/>
    </row>
    <row r="12844" ht="15.75" customHeight="1">
      <c r="E12844" s="4"/>
      <c r="F12844" s="4"/>
      <c r="G12844" s="4"/>
      <c r="H12844" s="5"/>
      <c r="I12844" s="5"/>
    </row>
    <row r="12845" ht="15.75" customHeight="1">
      <c r="E12845" s="4"/>
      <c r="F12845" s="4"/>
      <c r="G12845" s="4"/>
      <c r="H12845" s="5"/>
      <c r="I12845" s="5"/>
    </row>
    <row r="12846" ht="15.75" customHeight="1">
      <c r="E12846" s="4"/>
      <c r="F12846" s="4"/>
      <c r="G12846" s="4"/>
      <c r="H12846" s="5"/>
      <c r="I12846" s="5"/>
    </row>
    <row r="12847" ht="15.75" customHeight="1">
      <c r="E12847" s="4"/>
      <c r="F12847" s="4"/>
      <c r="G12847" s="4"/>
      <c r="H12847" s="5"/>
      <c r="I12847" s="5"/>
    </row>
    <row r="12848" ht="15.75" customHeight="1">
      <c r="E12848" s="4"/>
      <c r="F12848" s="4"/>
      <c r="G12848" s="4"/>
      <c r="H12848" s="5"/>
      <c r="I12848" s="5"/>
    </row>
    <row r="12849" ht="15.75" customHeight="1">
      <c r="E12849" s="4"/>
      <c r="F12849" s="4"/>
      <c r="G12849" s="4"/>
      <c r="H12849" s="5"/>
      <c r="I12849" s="5"/>
    </row>
    <row r="12850" ht="15.75" customHeight="1">
      <c r="E12850" s="4"/>
      <c r="F12850" s="4"/>
      <c r="G12850" s="4"/>
      <c r="H12850" s="5"/>
      <c r="I12850" s="5"/>
    </row>
    <row r="12851" ht="15.75" customHeight="1">
      <c r="E12851" s="4"/>
      <c r="F12851" s="4"/>
      <c r="G12851" s="4"/>
      <c r="H12851" s="5"/>
      <c r="I12851" s="5"/>
    </row>
    <row r="12852" ht="15.75" customHeight="1">
      <c r="E12852" s="4"/>
      <c r="F12852" s="4"/>
      <c r="G12852" s="4"/>
      <c r="H12852" s="5"/>
      <c r="I12852" s="5"/>
    </row>
    <row r="12853" ht="15.75" customHeight="1">
      <c r="E12853" s="4"/>
      <c r="F12853" s="4"/>
      <c r="G12853" s="4"/>
      <c r="H12853" s="5"/>
      <c r="I12853" s="5"/>
    </row>
    <row r="12854" ht="15.75" customHeight="1">
      <c r="E12854" s="4"/>
      <c r="F12854" s="4"/>
      <c r="G12854" s="4"/>
      <c r="H12854" s="5"/>
      <c r="I12854" s="5"/>
    </row>
    <row r="12855" ht="15.75" customHeight="1">
      <c r="E12855" s="4"/>
      <c r="F12855" s="4"/>
      <c r="G12855" s="4"/>
      <c r="H12855" s="5"/>
      <c r="I12855" s="5"/>
    </row>
    <row r="12856" ht="15.75" customHeight="1">
      <c r="E12856" s="4"/>
      <c r="F12856" s="4"/>
      <c r="G12856" s="4"/>
      <c r="H12856" s="5"/>
      <c r="I12856" s="5"/>
    </row>
    <row r="12857" ht="15.75" customHeight="1">
      <c r="E12857" s="4"/>
      <c r="F12857" s="4"/>
      <c r="G12857" s="4"/>
      <c r="H12857" s="5"/>
      <c r="I12857" s="5"/>
    </row>
    <row r="12858" ht="15.75" customHeight="1">
      <c r="E12858" s="4"/>
      <c r="F12858" s="4"/>
      <c r="G12858" s="4"/>
      <c r="H12858" s="5"/>
      <c r="I12858" s="5"/>
    </row>
    <row r="12859" ht="15.75" customHeight="1">
      <c r="E12859" s="4"/>
      <c r="F12859" s="4"/>
      <c r="G12859" s="4"/>
      <c r="H12859" s="5"/>
      <c r="I12859" s="5"/>
    </row>
    <row r="12860" ht="15.75" customHeight="1">
      <c r="E12860" s="4"/>
      <c r="F12860" s="4"/>
      <c r="G12860" s="4"/>
      <c r="H12860" s="5"/>
      <c r="I12860" s="5"/>
    </row>
    <row r="12861" ht="15.75" customHeight="1">
      <c r="E12861" s="4"/>
      <c r="F12861" s="4"/>
      <c r="G12861" s="4"/>
      <c r="H12861" s="5"/>
      <c r="I12861" s="5"/>
    </row>
    <row r="12862" ht="15.75" customHeight="1">
      <c r="E12862" s="4"/>
      <c r="F12862" s="4"/>
      <c r="G12862" s="4"/>
      <c r="H12862" s="5"/>
      <c r="I12862" s="5"/>
    </row>
    <row r="12863" ht="15.75" customHeight="1">
      <c r="E12863" s="4"/>
      <c r="F12863" s="4"/>
      <c r="G12863" s="4"/>
      <c r="H12863" s="5"/>
      <c r="I12863" s="5"/>
    </row>
    <row r="12864" ht="15.75" customHeight="1">
      <c r="E12864" s="4"/>
      <c r="F12864" s="4"/>
      <c r="G12864" s="4"/>
      <c r="H12864" s="5"/>
      <c r="I12864" s="5"/>
    </row>
    <row r="12865" ht="15.75" customHeight="1">
      <c r="E12865" s="4"/>
      <c r="F12865" s="4"/>
      <c r="G12865" s="4"/>
      <c r="H12865" s="5"/>
      <c r="I12865" s="5"/>
    </row>
    <row r="12866" ht="15.75" customHeight="1">
      <c r="E12866" s="4"/>
      <c r="F12866" s="4"/>
      <c r="G12866" s="4"/>
      <c r="H12866" s="5"/>
      <c r="I12866" s="5"/>
    </row>
    <row r="12867" ht="15.75" customHeight="1">
      <c r="E12867" s="4"/>
      <c r="F12867" s="4"/>
      <c r="G12867" s="4"/>
      <c r="H12867" s="5"/>
      <c r="I12867" s="5"/>
    </row>
    <row r="12868" ht="15.75" customHeight="1">
      <c r="E12868" s="4"/>
      <c r="F12868" s="4"/>
      <c r="G12868" s="4"/>
      <c r="H12868" s="5"/>
      <c r="I12868" s="5"/>
    </row>
    <row r="12869" ht="15.75" customHeight="1">
      <c r="E12869" s="4"/>
      <c r="F12869" s="4"/>
      <c r="G12869" s="4"/>
      <c r="H12869" s="5"/>
      <c r="I12869" s="5"/>
    </row>
    <row r="12870" ht="15.75" customHeight="1">
      <c r="E12870" s="4"/>
      <c r="F12870" s="4"/>
      <c r="G12870" s="4"/>
      <c r="H12870" s="5"/>
      <c r="I12870" s="5"/>
    </row>
    <row r="12871" ht="15.75" customHeight="1">
      <c r="E12871" s="4"/>
      <c r="F12871" s="4"/>
      <c r="G12871" s="4"/>
      <c r="H12871" s="5"/>
      <c r="I12871" s="5"/>
    </row>
    <row r="12872" ht="15.75" customHeight="1">
      <c r="E12872" s="4"/>
      <c r="F12872" s="4"/>
      <c r="G12872" s="4"/>
      <c r="H12872" s="5"/>
      <c r="I12872" s="5"/>
    </row>
    <row r="12873" ht="15.75" customHeight="1">
      <c r="E12873" s="4"/>
      <c r="F12873" s="4"/>
      <c r="G12873" s="4"/>
      <c r="H12873" s="5"/>
      <c r="I12873" s="5"/>
    </row>
    <row r="12874" ht="15.75" customHeight="1">
      <c r="E12874" s="4"/>
      <c r="F12874" s="4"/>
      <c r="G12874" s="4"/>
      <c r="H12874" s="5"/>
      <c r="I12874" s="5"/>
    </row>
    <row r="12875" ht="15.75" customHeight="1">
      <c r="E12875" s="4"/>
      <c r="F12875" s="4"/>
      <c r="G12875" s="4"/>
      <c r="H12875" s="5"/>
      <c r="I12875" s="5"/>
    </row>
    <row r="12876" ht="15.75" customHeight="1">
      <c r="E12876" s="4"/>
      <c r="F12876" s="4"/>
      <c r="G12876" s="4"/>
      <c r="H12876" s="5"/>
      <c r="I12876" s="5"/>
    </row>
    <row r="12877" ht="15.75" customHeight="1">
      <c r="E12877" s="4"/>
      <c r="F12877" s="4"/>
      <c r="G12877" s="4"/>
      <c r="H12877" s="5"/>
      <c r="I12877" s="5"/>
    </row>
    <row r="12878" ht="15.75" customHeight="1">
      <c r="E12878" s="4"/>
      <c r="F12878" s="4"/>
      <c r="G12878" s="4"/>
      <c r="H12878" s="5"/>
      <c r="I12878" s="5"/>
    </row>
    <row r="12879" ht="15.75" customHeight="1">
      <c r="E12879" s="4"/>
      <c r="F12879" s="4"/>
      <c r="G12879" s="4"/>
      <c r="H12879" s="5"/>
      <c r="I12879" s="5"/>
    </row>
    <row r="12880" ht="15.75" customHeight="1">
      <c r="E12880" s="4"/>
      <c r="F12880" s="4"/>
      <c r="G12880" s="4"/>
      <c r="H12880" s="5"/>
      <c r="I12880" s="5"/>
    </row>
    <row r="12881" ht="15.75" customHeight="1">
      <c r="E12881" s="4"/>
      <c r="F12881" s="4"/>
      <c r="G12881" s="4"/>
      <c r="H12881" s="5"/>
      <c r="I12881" s="5"/>
    </row>
    <row r="12882" ht="15.75" customHeight="1">
      <c r="E12882" s="4"/>
      <c r="F12882" s="4"/>
      <c r="G12882" s="4"/>
      <c r="H12882" s="5"/>
      <c r="I12882" s="5"/>
    </row>
    <row r="12883" ht="15.75" customHeight="1">
      <c r="E12883" s="4"/>
      <c r="F12883" s="4"/>
      <c r="G12883" s="4"/>
      <c r="H12883" s="5"/>
      <c r="I12883" s="5"/>
    </row>
    <row r="12884" ht="15.75" customHeight="1">
      <c r="E12884" s="4"/>
      <c r="F12884" s="4"/>
      <c r="G12884" s="4"/>
      <c r="H12884" s="5"/>
      <c r="I12884" s="5"/>
    </row>
    <row r="12885" ht="15.75" customHeight="1">
      <c r="E12885" s="4"/>
      <c r="F12885" s="4"/>
      <c r="G12885" s="4"/>
      <c r="H12885" s="5"/>
      <c r="I12885" s="5"/>
    </row>
    <row r="12886" ht="15.75" customHeight="1">
      <c r="E12886" s="4"/>
      <c r="F12886" s="4"/>
      <c r="G12886" s="4"/>
      <c r="H12886" s="5"/>
      <c r="I12886" s="5"/>
    </row>
    <row r="12887" ht="15.75" customHeight="1">
      <c r="E12887" s="4"/>
      <c r="F12887" s="4"/>
      <c r="G12887" s="4"/>
      <c r="H12887" s="5"/>
      <c r="I12887" s="5"/>
    </row>
    <row r="12888" ht="15.75" customHeight="1">
      <c r="E12888" s="4"/>
      <c r="F12888" s="4"/>
      <c r="G12888" s="4"/>
      <c r="H12888" s="5"/>
      <c r="I12888" s="5"/>
    </row>
    <row r="12889" ht="15.75" customHeight="1">
      <c r="E12889" s="4"/>
      <c r="F12889" s="4"/>
      <c r="G12889" s="4"/>
      <c r="H12889" s="5"/>
      <c r="I12889" s="5"/>
    </row>
    <row r="12890" ht="15.75" customHeight="1">
      <c r="E12890" s="4"/>
      <c r="F12890" s="4"/>
      <c r="G12890" s="4"/>
      <c r="H12890" s="5"/>
      <c r="I12890" s="5"/>
    </row>
    <row r="12891" ht="15.75" customHeight="1">
      <c r="E12891" s="4"/>
      <c r="F12891" s="4"/>
      <c r="G12891" s="4"/>
      <c r="H12891" s="5"/>
      <c r="I12891" s="5"/>
    </row>
    <row r="12892" ht="15.75" customHeight="1">
      <c r="E12892" s="4"/>
      <c r="F12892" s="4"/>
      <c r="G12892" s="4"/>
      <c r="H12892" s="5"/>
      <c r="I12892" s="5"/>
    </row>
    <row r="12893" ht="15.75" customHeight="1">
      <c r="E12893" s="4"/>
      <c r="F12893" s="4"/>
      <c r="G12893" s="4"/>
      <c r="H12893" s="5"/>
      <c r="I12893" s="5"/>
    </row>
    <row r="12894" ht="15.75" customHeight="1">
      <c r="E12894" s="4"/>
      <c r="F12894" s="4"/>
      <c r="G12894" s="4"/>
      <c r="H12894" s="5"/>
      <c r="I12894" s="5"/>
    </row>
    <row r="12895" ht="15.75" customHeight="1">
      <c r="E12895" s="4"/>
      <c r="F12895" s="4"/>
      <c r="G12895" s="4"/>
      <c r="H12895" s="5"/>
      <c r="I12895" s="5"/>
    </row>
    <row r="12896" ht="15.75" customHeight="1">
      <c r="E12896" s="4"/>
      <c r="F12896" s="4"/>
      <c r="G12896" s="4"/>
      <c r="H12896" s="5"/>
      <c r="I12896" s="5"/>
    </row>
    <row r="12897" ht="15.75" customHeight="1">
      <c r="E12897" s="4"/>
      <c r="F12897" s="4"/>
      <c r="G12897" s="4"/>
      <c r="H12897" s="5"/>
      <c r="I12897" s="5"/>
    </row>
    <row r="12898" ht="15.75" customHeight="1">
      <c r="E12898" s="4"/>
      <c r="F12898" s="4"/>
      <c r="G12898" s="4"/>
      <c r="H12898" s="5"/>
      <c r="I12898" s="5"/>
    </row>
    <row r="12899" ht="15.75" customHeight="1">
      <c r="E12899" s="4"/>
      <c r="F12899" s="4"/>
      <c r="G12899" s="4"/>
      <c r="H12899" s="5"/>
      <c r="I12899" s="5"/>
    </row>
    <row r="12900" ht="15.75" customHeight="1">
      <c r="E12900" s="4"/>
      <c r="F12900" s="4"/>
      <c r="G12900" s="4"/>
      <c r="H12900" s="5"/>
      <c r="I12900" s="5"/>
    </row>
    <row r="12901" ht="15.75" customHeight="1">
      <c r="E12901" s="4"/>
      <c r="F12901" s="4"/>
      <c r="G12901" s="4"/>
      <c r="H12901" s="5"/>
      <c r="I12901" s="5"/>
    </row>
    <row r="12902" ht="15.75" customHeight="1">
      <c r="E12902" s="4"/>
      <c r="F12902" s="4"/>
      <c r="G12902" s="4"/>
      <c r="H12902" s="5"/>
      <c r="I12902" s="5"/>
    </row>
    <row r="12903" ht="15.75" customHeight="1">
      <c r="E12903" s="4"/>
      <c r="F12903" s="4"/>
      <c r="G12903" s="4"/>
      <c r="H12903" s="5"/>
      <c r="I12903" s="5"/>
    </row>
    <row r="12904" ht="15.75" customHeight="1">
      <c r="E12904" s="4"/>
      <c r="F12904" s="4"/>
      <c r="G12904" s="4"/>
      <c r="H12904" s="5"/>
      <c r="I12904" s="5"/>
    </row>
    <row r="12905" ht="15.75" customHeight="1">
      <c r="E12905" s="4"/>
      <c r="F12905" s="4"/>
      <c r="G12905" s="4"/>
      <c r="H12905" s="5"/>
      <c r="I12905" s="5"/>
    </row>
    <row r="12906" ht="15.75" customHeight="1">
      <c r="E12906" s="4"/>
      <c r="F12906" s="4"/>
      <c r="G12906" s="4"/>
      <c r="H12906" s="5"/>
      <c r="I12906" s="5"/>
    </row>
    <row r="12907" ht="15.75" customHeight="1">
      <c r="E12907" s="4"/>
      <c r="F12907" s="4"/>
      <c r="G12907" s="4"/>
      <c r="H12907" s="5"/>
      <c r="I12907" s="5"/>
    </row>
    <row r="12908" ht="15.75" customHeight="1">
      <c r="E12908" s="4"/>
      <c r="F12908" s="4"/>
      <c r="G12908" s="4"/>
      <c r="H12908" s="5"/>
      <c r="I12908" s="5"/>
    </row>
    <row r="12909" ht="15.75" customHeight="1">
      <c r="E12909" s="4"/>
      <c r="F12909" s="4"/>
      <c r="G12909" s="4"/>
      <c r="H12909" s="5"/>
      <c r="I12909" s="5"/>
    </row>
    <row r="12910" ht="15.75" customHeight="1">
      <c r="E12910" s="4"/>
      <c r="F12910" s="4"/>
      <c r="G12910" s="4"/>
      <c r="H12910" s="5"/>
      <c r="I12910" s="5"/>
    </row>
    <row r="12911" ht="15.75" customHeight="1">
      <c r="E12911" s="4"/>
      <c r="F12911" s="4"/>
      <c r="G12911" s="4"/>
      <c r="H12911" s="5"/>
      <c r="I12911" s="5"/>
    </row>
    <row r="12912" ht="15.75" customHeight="1">
      <c r="E12912" s="4"/>
      <c r="F12912" s="4"/>
      <c r="G12912" s="4"/>
      <c r="H12912" s="5"/>
      <c r="I12912" s="5"/>
    </row>
    <row r="12913" ht="15.75" customHeight="1">
      <c r="E12913" s="4"/>
      <c r="F12913" s="4"/>
      <c r="G12913" s="4"/>
      <c r="H12913" s="5"/>
      <c r="I12913" s="5"/>
    </row>
    <row r="12914" ht="15.75" customHeight="1">
      <c r="E12914" s="4"/>
      <c r="F12914" s="4"/>
      <c r="G12914" s="4"/>
      <c r="H12914" s="5"/>
      <c r="I12914" s="5"/>
    </row>
    <row r="12915" ht="15.75" customHeight="1">
      <c r="E12915" s="4"/>
      <c r="F12915" s="4"/>
      <c r="G12915" s="4"/>
      <c r="H12915" s="5"/>
      <c r="I12915" s="5"/>
    </row>
    <row r="12916" ht="15.75" customHeight="1">
      <c r="E12916" s="4"/>
      <c r="F12916" s="4"/>
      <c r="G12916" s="4"/>
      <c r="H12916" s="5"/>
      <c r="I12916" s="5"/>
    </row>
    <row r="12917" ht="15.75" customHeight="1">
      <c r="E12917" s="4"/>
      <c r="F12917" s="4"/>
      <c r="G12917" s="4"/>
      <c r="H12917" s="5"/>
      <c r="I12917" s="5"/>
    </row>
    <row r="12918" ht="15.75" customHeight="1">
      <c r="E12918" s="4"/>
      <c r="F12918" s="4"/>
      <c r="G12918" s="4"/>
      <c r="H12918" s="5"/>
      <c r="I12918" s="5"/>
    </row>
    <row r="12919" ht="15.75" customHeight="1">
      <c r="E12919" s="4"/>
      <c r="F12919" s="4"/>
      <c r="G12919" s="4"/>
      <c r="H12919" s="5"/>
      <c r="I12919" s="5"/>
    </row>
    <row r="12920" ht="15.75" customHeight="1">
      <c r="E12920" s="4"/>
      <c r="F12920" s="4"/>
      <c r="G12920" s="4"/>
      <c r="H12920" s="5"/>
      <c r="I12920" s="5"/>
    </row>
    <row r="12921" ht="15.75" customHeight="1">
      <c r="E12921" s="4"/>
      <c r="F12921" s="4"/>
      <c r="G12921" s="4"/>
      <c r="H12921" s="5"/>
      <c r="I12921" s="5"/>
    </row>
    <row r="12922" ht="15.75" customHeight="1">
      <c r="E12922" s="4"/>
      <c r="F12922" s="4"/>
      <c r="G12922" s="4"/>
      <c r="H12922" s="5"/>
      <c r="I12922" s="5"/>
    </row>
    <row r="12923" ht="15.75" customHeight="1">
      <c r="E12923" s="4"/>
      <c r="F12923" s="4"/>
      <c r="G12923" s="4"/>
      <c r="H12923" s="5"/>
      <c r="I12923" s="5"/>
    </row>
    <row r="12924" ht="15.75" customHeight="1">
      <c r="E12924" s="4"/>
      <c r="F12924" s="4"/>
      <c r="G12924" s="4"/>
      <c r="H12924" s="5"/>
      <c r="I12924" s="5"/>
    </row>
    <row r="12925" ht="15.75" customHeight="1">
      <c r="E12925" s="4"/>
      <c r="F12925" s="4"/>
      <c r="G12925" s="4"/>
      <c r="H12925" s="5"/>
      <c r="I12925" s="5"/>
    </row>
    <row r="12926" ht="15.75" customHeight="1">
      <c r="E12926" s="4"/>
      <c r="F12926" s="4"/>
      <c r="G12926" s="4"/>
      <c r="H12926" s="5"/>
      <c r="I12926" s="5"/>
    </row>
    <row r="12927" ht="15.75" customHeight="1">
      <c r="E12927" s="4"/>
      <c r="F12927" s="4"/>
      <c r="G12927" s="4"/>
      <c r="H12927" s="5"/>
      <c r="I12927" s="5"/>
    </row>
    <row r="12928" ht="15.75" customHeight="1">
      <c r="E12928" s="4"/>
      <c r="F12928" s="4"/>
      <c r="G12928" s="4"/>
      <c r="H12928" s="5"/>
      <c r="I12928" s="5"/>
    </row>
    <row r="12929" ht="15.75" customHeight="1">
      <c r="E12929" s="4"/>
      <c r="F12929" s="4"/>
      <c r="G12929" s="4"/>
      <c r="H12929" s="5"/>
      <c r="I12929" s="5"/>
    </row>
    <row r="12930" ht="15.75" customHeight="1">
      <c r="E12930" s="4"/>
      <c r="F12930" s="4"/>
      <c r="G12930" s="4"/>
      <c r="H12930" s="5"/>
      <c r="I12930" s="5"/>
    </row>
    <row r="12931" ht="15.75" customHeight="1">
      <c r="E12931" s="4"/>
      <c r="F12931" s="4"/>
      <c r="G12931" s="4"/>
      <c r="H12931" s="5"/>
      <c r="I12931" s="5"/>
    </row>
    <row r="12932" ht="15.75" customHeight="1">
      <c r="E12932" s="4"/>
      <c r="F12932" s="4"/>
      <c r="G12932" s="4"/>
      <c r="H12932" s="5"/>
      <c r="I12932" s="5"/>
    </row>
    <row r="12933" ht="15.75" customHeight="1">
      <c r="E12933" s="4"/>
      <c r="F12933" s="4"/>
      <c r="G12933" s="4"/>
      <c r="H12933" s="5"/>
      <c r="I12933" s="5"/>
    </row>
    <row r="12934" ht="15.75" customHeight="1">
      <c r="E12934" s="4"/>
      <c r="F12934" s="4"/>
      <c r="G12934" s="4"/>
      <c r="H12934" s="5"/>
      <c r="I12934" s="5"/>
    </row>
    <row r="12935" ht="15.75" customHeight="1">
      <c r="E12935" s="4"/>
      <c r="F12935" s="4"/>
      <c r="G12935" s="4"/>
      <c r="H12935" s="5"/>
      <c r="I12935" s="5"/>
    </row>
    <row r="12936" ht="15.75" customHeight="1">
      <c r="E12936" s="4"/>
      <c r="F12936" s="4"/>
      <c r="G12936" s="4"/>
      <c r="H12936" s="5"/>
      <c r="I12936" s="5"/>
    </row>
    <row r="12937" ht="15.75" customHeight="1">
      <c r="E12937" s="4"/>
      <c r="F12937" s="4"/>
      <c r="G12937" s="4"/>
      <c r="H12937" s="5"/>
      <c r="I12937" s="5"/>
    </row>
    <row r="12938" ht="15.75" customHeight="1">
      <c r="E12938" s="4"/>
      <c r="F12938" s="4"/>
      <c r="G12938" s="4"/>
      <c r="H12938" s="5"/>
      <c r="I12938" s="5"/>
    </row>
    <row r="12939" ht="15.75" customHeight="1">
      <c r="E12939" s="4"/>
      <c r="F12939" s="4"/>
      <c r="G12939" s="4"/>
      <c r="H12939" s="5"/>
      <c r="I12939" s="5"/>
    </row>
    <row r="12940" ht="15.75" customHeight="1">
      <c r="E12940" s="4"/>
      <c r="F12940" s="4"/>
      <c r="G12940" s="4"/>
      <c r="H12940" s="5"/>
      <c r="I12940" s="5"/>
    </row>
    <row r="12941" ht="15.75" customHeight="1">
      <c r="E12941" s="4"/>
      <c r="F12941" s="4"/>
      <c r="G12941" s="4"/>
      <c r="H12941" s="5"/>
      <c r="I12941" s="5"/>
    </row>
    <row r="12942" ht="15.75" customHeight="1">
      <c r="E12942" s="4"/>
      <c r="F12942" s="4"/>
      <c r="G12942" s="4"/>
      <c r="H12942" s="5"/>
      <c r="I12942" s="5"/>
    </row>
    <row r="12943" ht="15.75" customHeight="1">
      <c r="E12943" s="4"/>
      <c r="F12943" s="4"/>
      <c r="G12943" s="4"/>
      <c r="H12943" s="5"/>
      <c r="I12943" s="5"/>
    </row>
    <row r="12944" ht="15.75" customHeight="1">
      <c r="E12944" s="4"/>
      <c r="F12944" s="4"/>
      <c r="G12944" s="4"/>
      <c r="H12944" s="5"/>
      <c r="I12944" s="5"/>
    </row>
    <row r="12945" ht="15.75" customHeight="1">
      <c r="E12945" s="4"/>
      <c r="F12945" s="4"/>
      <c r="G12945" s="4"/>
      <c r="H12945" s="5"/>
      <c r="I12945" s="5"/>
    </row>
    <row r="12946" ht="15.75" customHeight="1">
      <c r="E12946" s="4"/>
      <c r="F12946" s="4"/>
      <c r="G12946" s="4"/>
      <c r="H12946" s="5"/>
      <c r="I12946" s="5"/>
    </row>
    <row r="12947" ht="15.75" customHeight="1">
      <c r="E12947" s="4"/>
      <c r="F12947" s="4"/>
      <c r="G12947" s="4"/>
      <c r="H12947" s="5"/>
      <c r="I12947" s="5"/>
    </row>
    <row r="12948" ht="15.75" customHeight="1">
      <c r="E12948" s="4"/>
      <c r="F12948" s="4"/>
      <c r="G12948" s="4"/>
      <c r="H12948" s="5"/>
      <c r="I12948" s="5"/>
    </row>
    <row r="12949" ht="15.75" customHeight="1">
      <c r="E12949" s="4"/>
      <c r="F12949" s="4"/>
      <c r="G12949" s="4"/>
      <c r="H12949" s="5"/>
      <c r="I12949" s="5"/>
    </row>
    <row r="12950" ht="15.75" customHeight="1">
      <c r="E12950" s="4"/>
      <c r="F12950" s="4"/>
      <c r="G12950" s="4"/>
      <c r="H12950" s="5"/>
      <c r="I12950" s="5"/>
    </row>
    <row r="12951" ht="15.75" customHeight="1">
      <c r="E12951" s="4"/>
      <c r="F12951" s="4"/>
      <c r="G12951" s="4"/>
      <c r="H12951" s="5"/>
      <c r="I12951" s="5"/>
    </row>
    <row r="12952" ht="15.75" customHeight="1">
      <c r="E12952" s="4"/>
      <c r="F12952" s="4"/>
      <c r="G12952" s="4"/>
      <c r="H12952" s="5"/>
      <c r="I12952" s="5"/>
    </row>
    <row r="12953" ht="15.75" customHeight="1">
      <c r="E12953" s="4"/>
      <c r="F12953" s="4"/>
      <c r="G12953" s="4"/>
      <c r="H12953" s="5"/>
      <c r="I12953" s="5"/>
    </row>
    <row r="12954" ht="15.75" customHeight="1">
      <c r="E12954" s="4"/>
      <c r="F12954" s="4"/>
      <c r="G12954" s="4"/>
      <c r="H12954" s="5"/>
      <c r="I12954" s="5"/>
    </row>
    <row r="12955" ht="15.75" customHeight="1">
      <c r="E12955" s="4"/>
      <c r="F12955" s="4"/>
      <c r="G12955" s="4"/>
      <c r="H12955" s="5"/>
      <c r="I12955" s="5"/>
    </row>
    <row r="12956" ht="15.75" customHeight="1">
      <c r="E12956" s="4"/>
      <c r="F12956" s="4"/>
      <c r="G12956" s="4"/>
      <c r="H12956" s="5"/>
      <c r="I12956" s="5"/>
    </row>
    <row r="12957" ht="15.75" customHeight="1">
      <c r="E12957" s="4"/>
      <c r="F12957" s="4"/>
      <c r="G12957" s="4"/>
      <c r="H12957" s="5"/>
      <c r="I12957" s="5"/>
    </row>
    <row r="12958" ht="15.75" customHeight="1">
      <c r="E12958" s="4"/>
      <c r="F12958" s="4"/>
      <c r="G12958" s="4"/>
      <c r="H12958" s="5"/>
      <c r="I12958" s="5"/>
    </row>
    <row r="12959" ht="15.75" customHeight="1">
      <c r="E12959" s="4"/>
      <c r="F12959" s="4"/>
      <c r="G12959" s="4"/>
      <c r="H12959" s="5"/>
      <c r="I12959" s="5"/>
    </row>
    <row r="12960" ht="15.75" customHeight="1">
      <c r="E12960" s="4"/>
      <c r="F12960" s="4"/>
      <c r="G12960" s="4"/>
      <c r="H12960" s="5"/>
      <c r="I12960" s="5"/>
    </row>
    <row r="12961" ht="15.75" customHeight="1">
      <c r="E12961" s="4"/>
      <c r="F12961" s="4"/>
      <c r="G12961" s="4"/>
      <c r="H12961" s="5"/>
      <c r="I12961" s="5"/>
    </row>
    <row r="12962" ht="15.75" customHeight="1">
      <c r="E12962" s="4"/>
      <c r="F12962" s="4"/>
      <c r="G12962" s="4"/>
      <c r="H12962" s="5"/>
      <c r="I12962" s="5"/>
    </row>
    <row r="12963" ht="15.75" customHeight="1">
      <c r="E12963" s="4"/>
      <c r="F12963" s="4"/>
      <c r="G12963" s="4"/>
      <c r="H12963" s="5"/>
      <c r="I12963" s="5"/>
    </row>
    <row r="12964" ht="15.75" customHeight="1">
      <c r="E12964" s="4"/>
      <c r="F12964" s="4"/>
      <c r="G12964" s="4"/>
      <c r="H12964" s="5"/>
      <c r="I12964" s="5"/>
    </row>
    <row r="12965" ht="15.75" customHeight="1">
      <c r="E12965" s="4"/>
      <c r="F12965" s="4"/>
      <c r="G12965" s="4"/>
      <c r="H12965" s="5"/>
      <c r="I12965" s="5"/>
    </row>
    <row r="12966" ht="15.75" customHeight="1">
      <c r="E12966" s="4"/>
      <c r="F12966" s="4"/>
      <c r="G12966" s="4"/>
      <c r="H12966" s="5"/>
      <c r="I12966" s="5"/>
    </row>
    <row r="12967" ht="15.75" customHeight="1">
      <c r="E12967" s="4"/>
      <c r="F12967" s="4"/>
      <c r="G12967" s="4"/>
      <c r="H12967" s="5"/>
      <c r="I12967" s="5"/>
    </row>
    <row r="12968" ht="15.75" customHeight="1">
      <c r="E12968" s="4"/>
      <c r="F12968" s="4"/>
      <c r="G12968" s="4"/>
      <c r="H12968" s="5"/>
      <c r="I12968" s="5"/>
    </row>
    <row r="12969" ht="15.75" customHeight="1">
      <c r="E12969" s="4"/>
      <c r="F12969" s="4"/>
      <c r="G12969" s="4"/>
      <c r="H12969" s="5"/>
      <c r="I12969" s="5"/>
    </row>
    <row r="12970" ht="15.75" customHeight="1">
      <c r="E12970" s="4"/>
      <c r="F12970" s="4"/>
      <c r="G12970" s="4"/>
      <c r="H12970" s="5"/>
      <c r="I12970" s="5"/>
    </row>
    <row r="12971" ht="15.75" customHeight="1">
      <c r="E12971" s="4"/>
      <c r="F12971" s="4"/>
      <c r="G12971" s="4"/>
      <c r="H12971" s="5"/>
      <c r="I12971" s="5"/>
    </row>
    <row r="12972" ht="15.75" customHeight="1">
      <c r="E12972" s="4"/>
      <c r="F12972" s="4"/>
      <c r="G12972" s="4"/>
      <c r="H12972" s="5"/>
      <c r="I12972" s="5"/>
    </row>
    <row r="12973" ht="15.75" customHeight="1">
      <c r="E12973" s="4"/>
      <c r="F12973" s="4"/>
      <c r="G12973" s="4"/>
      <c r="H12973" s="5"/>
      <c r="I12973" s="5"/>
    </row>
    <row r="12974" ht="15.75" customHeight="1">
      <c r="E12974" s="4"/>
      <c r="F12974" s="4"/>
      <c r="G12974" s="4"/>
      <c r="H12974" s="5"/>
      <c r="I12974" s="5"/>
    </row>
    <row r="12975" ht="15.75" customHeight="1">
      <c r="E12975" s="4"/>
      <c r="F12975" s="4"/>
      <c r="G12975" s="4"/>
      <c r="H12975" s="5"/>
      <c r="I12975" s="5"/>
    </row>
    <row r="12976" ht="15.75" customHeight="1">
      <c r="E12976" s="4"/>
      <c r="F12976" s="4"/>
      <c r="G12976" s="4"/>
      <c r="H12976" s="5"/>
      <c r="I12976" s="5"/>
    </row>
    <row r="12977" ht="15.75" customHeight="1">
      <c r="E12977" s="4"/>
      <c r="F12977" s="4"/>
      <c r="G12977" s="4"/>
      <c r="H12977" s="5"/>
      <c r="I12977" s="5"/>
    </row>
    <row r="12978" ht="15.75" customHeight="1">
      <c r="E12978" s="4"/>
      <c r="F12978" s="4"/>
      <c r="G12978" s="4"/>
      <c r="H12978" s="5"/>
      <c r="I12978" s="5"/>
    </row>
    <row r="12979" ht="15.75" customHeight="1">
      <c r="E12979" s="4"/>
      <c r="F12979" s="4"/>
      <c r="G12979" s="4"/>
      <c r="H12979" s="5"/>
      <c r="I12979" s="5"/>
    </row>
    <row r="12980" ht="15.75" customHeight="1">
      <c r="E12980" s="4"/>
      <c r="F12980" s="4"/>
      <c r="G12980" s="4"/>
      <c r="H12980" s="5"/>
      <c r="I12980" s="5"/>
    </row>
    <row r="12981" ht="15.75" customHeight="1">
      <c r="E12981" s="4"/>
      <c r="F12981" s="4"/>
      <c r="G12981" s="4"/>
      <c r="H12981" s="5"/>
      <c r="I12981" s="5"/>
    </row>
    <row r="12982" ht="15.75" customHeight="1">
      <c r="E12982" s="4"/>
      <c r="F12982" s="4"/>
      <c r="G12982" s="4"/>
      <c r="H12982" s="5"/>
      <c r="I12982" s="5"/>
    </row>
    <row r="12983" ht="15.75" customHeight="1">
      <c r="E12983" s="4"/>
      <c r="F12983" s="4"/>
      <c r="G12983" s="4"/>
      <c r="H12983" s="5"/>
      <c r="I12983" s="5"/>
    </row>
    <row r="12984" ht="15.75" customHeight="1">
      <c r="E12984" s="4"/>
      <c r="F12984" s="4"/>
      <c r="G12984" s="4"/>
      <c r="H12984" s="5"/>
      <c r="I12984" s="5"/>
    </row>
    <row r="12985" ht="15.75" customHeight="1">
      <c r="E12985" s="4"/>
      <c r="F12985" s="4"/>
      <c r="G12985" s="4"/>
      <c r="H12985" s="5"/>
      <c r="I12985" s="5"/>
    </row>
    <row r="12986" ht="15.75" customHeight="1">
      <c r="E12986" s="4"/>
      <c r="F12986" s="4"/>
      <c r="G12986" s="4"/>
      <c r="H12986" s="5"/>
      <c r="I12986" s="5"/>
    </row>
    <row r="12987" ht="15.75" customHeight="1">
      <c r="E12987" s="4"/>
      <c r="F12987" s="4"/>
      <c r="G12987" s="4"/>
      <c r="H12987" s="5"/>
      <c r="I12987" s="5"/>
    </row>
    <row r="12988" ht="15.75" customHeight="1">
      <c r="E12988" s="4"/>
      <c r="F12988" s="4"/>
      <c r="G12988" s="4"/>
      <c r="H12988" s="5"/>
      <c r="I12988" s="5"/>
    </row>
    <row r="12989" ht="15.75" customHeight="1">
      <c r="E12989" s="4"/>
      <c r="F12989" s="4"/>
      <c r="G12989" s="4"/>
      <c r="H12989" s="5"/>
      <c r="I12989" s="5"/>
    </row>
    <row r="12990" ht="15.75" customHeight="1">
      <c r="E12990" s="4"/>
      <c r="F12990" s="4"/>
      <c r="G12990" s="4"/>
      <c r="H12990" s="5"/>
      <c r="I12990" s="5"/>
    </row>
    <row r="12991" ht="15.75" customHeight="1">
      <c r="E12991" s="4"/>
      <c r="F12991" s="4"/>
      <c r="G12991" s="4"/>
      <c r="H12991" s="5"/>
      <c r="I12991" s="5"/>
    </row>
    <row r="12992" ht="15.75" customHeight="1">
      <c r="E12992" s="4"/>
      <c r="F12992" s="4"/>
      <c r="G12992" s="4"/>
      <c r="H12992" s="5"/>
      <c r="I12992" s="5"/>
    </row>
    <row r="12993" ht="15.75" customHeight="1">
      <c r="E12993" s="4"/>
      <c r="F12993" s="4"/>
      <c r="G12993" s="4"/>
      <c r="H12993" s="5"/>
      <c r="I12993" s="5"/>
    </row>
    <row r="12994" ht="15.75" customHeight="1">
      <c r="E12994" s="4"/>
      <c r="F12994" s="4"/>
      <c r="G12994" s="4"/>
      <c r="H12994" s="5"/>
      <c r="I12994" s="5"/>
    </row>
    <row r="12995" ht="15.75" customHeight="1">
      <c r="E12995" s="4"/>
      <c r="F12995" s="4"/>
      <c r="G12995" s="4"/>
      <c r="H12995" s="5"/>
      <c r="I12995" s="5"/>
    </row>
    <row r="12996" ht="15.75" customHeight="1">
      <c r="E12996" s="4"/>
      <c r="F12996" s="4"/>
      <c r="G12996" s="4"/>
      <c r="H12996" s="5"/>
      <c r="I12996" s="5"/>
    </row>
    <row r="12997" ht="15.75" customHeight="1">
      <c r="E12997" s="4"/>
      <c r="F12997" s="4"/>
      <c r="G12997" s="4"/>
      <c r="H12997" s="5"/>
      <c r="I12997" s="5"/>
    </row>
    <row r="12998" ht="15.75" customHeight="1">
      <c r="E12998" s="4"/>
      <c r="F12998" s="4"/>
      <c r="G12998" s="4"/>
      <c r="H12998" s="5"/>
      <c r="I12998" s="5"/>
    </row>
    <row r="12999" ht="15.75" customHeight="1">
      <c r="E12999" s="4"/>
      <c r="F12999" s="4"/>
      <c r="G12999" s="4"/>
      <c r="H12999" s="5"/>
      <c r="I12999" s="5"/>
    </row>
    <row r="13000" ht="15.75" customHeight="1">
      <c r="E13000" s="4"/>
      <c r="F13000" s="4"/>
      <c r="G13000" s="4"/>
      <c r="H13000" s="5"/>
      <c r="I13000" s="5"/>
    </row>
    <row r="13001" ht="15.75" customHeight="1">
      <c r="E13001" s="4"/>
      <c r="F13001" s="4"/>
      <c r="G13001" s="4"/>
      <c r="H13001" s="5"/>
      <c r="I13001" s="5"/>
    </row>
    <row r="13002" ht="15.75" customHeight="1">
      <c r="E13002" s="4"/>
      <c r="F13002" s="4"/>
      <c r="G13002" s="4"/>
      <c r="H13002" s="5"/>
      <c r="I13002" s="5"/>
    </row>
    <row r="13003" ht="15.75" customHeight="1">
      <c r="E13003" s="4"/>
      <c r="F13003" s="4"/>
      <c r="G13003" s="4"/>
      <c r="H13003" s="5"/>
      <c r="I13003" s="5"/>
    </row>
    <row r="13004" ht="15.75" customHeight="1">
      <c r="E13004" s="4"/>
      <c r="F13004" s="4"/>
      <c r="G13004" s="4"/>
      <c r="H13004" s="5"/>
      <c r="I13004" s="5"/>
    </row>
    <row r="13005" ht="15.75" customHeight="1">
      <c r="E13005" s="4"/>
      <c r="F13005" s="4"/>
      <c r="G13005" s="4"/>
      <c r="H13005" s="5"/>
      <c r="I13005" s="5"/>
    </row>
    <row r="13006" ht="15.75" customHeight="1">
      <c r="E13006" s="4"/>
      <c r="F13006" s="4"/>
      <c r="G13006" s="4"/>
      <c r="H13006" s="5"/>
      <c r="I13006" s="5"/>
    </row>
    <row r="13007" ht="15.75" customHeight="1">
      <c r="E13007" s="4"/>
      <c r="F13007" s="4"/>
      <c r="G13007" s="4"/>
      <c r="H13007" s="5"/>
      <c r="I13007" s="5"/>
    </row>
    <row r="13008" ht="15.75" customHeight="1">
      <c r="E13008" s="4"/>
      <c r="F13008" s="4"/>
      <c r="G13008" s="4"/>
      <c r="H13008" s="5"/>
      <c r="I13008" s="5"/>
    </row>
    <row r="13009" ht="15.75" customHeight="1">
      <c r="E13009" s="4"/>
      <c r="F13009" s="4"/>
      <c r="G13009" s="4"/>
      <c r="H13009" s="5"/>
      <c r="I13009" s="5"/>
    </row>
    <row r="13010" ht="15.75" customHeight="1">
      <c r="E13010" s="4"/>
      <c r="F13010" s="4"/>
      <c r="G13010" s="4"/>
      <c r="H13010" s="5"/>
      <c r="I13010" s="5"/>
    </row>
    <row r="13011" ht="15.75" customHeight="1">
      <c r="E13011" s="4"/>
      <c r="F13011" s="4"/>
      <c r="G13011" s="4"/>
      <c r="H13011" s="5"/>
      <c r="I13011" s="5"/>
    </row>
    <row r="13012" ht="15.75" customHeight="1">
      <c r="E13012" s="4"/>
      <c r="F13012" s="4"/>
      <c r="G13012" s="4"/>
      <c r="H13012" s="5"/>
      <c r="I13012" s="5"/>
    </row>
    <row r="13013" ht="15.75" customHeight="1">
      <c r="E13013" s="4"/>
      <c r="F13013" s="4"/>
      <c r="G13013" s="4"/>
      <c r="H13013" s="5"/>
      <c r="I13013" s="5"/>
    </row>
    <row r="13014" ht="15.75" customHeight="1">
      <c r="E13014" s="4"/>
      <c r="F13014" s="4"/>
      <c r="G13014" s="4"/>
      <c r="H13014" s="5"/>
      <c r="I13014" s="5"/>
    </row>
    <row r="13015" ht="15.75" customHeight="1">
      <c r="E13015" s="4"/>
      <c r="F13015" s="4"/>
      <c r="G13015" s="4"/>
      <c r="H13015" s="5"/>
      <c r="I13015" s="5"/>
    </row>
    <row r="13016" ht="15.75" customHeight="1">
      <c r="E13016" s="4"/>
      <c r="F13016" s="4"/>
      <c r="G13016" s="4"/>
      <c r="H13016" s="5"/>
      <c r="I13016" s="5"/>
    </row>
    <row r="13017" ht="15.75" customHeight="1">
      <c r="E13017" s="4"/>
      <c r="F13017" s="4"/>
      <c r="G13017" s="4"/>
      <c r="H13017" s="5"/>
      <c r="I13017" s="5"/>
    </row>
    <row r="13018" ht="15.75" customHeight="1">
      <c r="E13018" s="4"/>
      <c r="F13018" s="4"/>
      <c r="G13018" s="4"/>
      <c r="H13018" s="5"/>
      <c r="I13018" s="5"/>
    </row>
    <row r="13019" ht="15.75" customHeight="1">
      <c r="E13019" s="4"/>
      <c r="F13019" s="4"/>
      <c r="G13019" s="4"/>
      <c r="H13019" s="5"/>
      <c r="I13019" s="5"/>
    </row>
    <row r="13020" ht="15.75" customHeight="1">
      <c r="E13020" s="4"/>
      <c r="F13020" s="4"/>
      <c r="G13020" s="4"/>
      <c r="H13020" s="5"/>
      <c r="I13020" s="5"/>
    </row>
    <row r="13021" ht="15.75" customHeight="1">
      <c r="E13021" s="4"/>
      <c r="F13021" s="4"/>
      <c r="G13021" s="4"/>
      <c r="H13021" s="5"/>
      <c r="I13021" s="5"/>
    </row>
    <row r="13022" ht="15.75" customHeight="1">
      <c r="E13022" s="4"/>
      <c r="F13022" s="4"/>
      <c r="G13022" s="4"/>
      <c r="H13022" s="5"/>
      <c r="I13022" s="5"/>
    </row>
    <row r="13023" ht="15.75" customHeight="1">
      <c r="E13023" s="4"/>
      <c r="F13023" s="4"/>
      <c r="G13023" s="4"/>
      <c r="H13023" s="5"/>
      <c r="I13023" s="5"/>
    </row>
    <row r="13024" ht="15.75" customHeight="1">
      <c r="E13024" s="4"/>
      <c r="F13024" s="4"/>
      <c r="G13024" s="4"/>
      <c r="H13024" s="5"/>
      <c r="I13024" s="5"/>
    </row>
    <row r="13025" ht="15.75" customHeight="1">
      <c r="E13025" s="4"/>
      <c r="F13025" s="4"/>
      <c r="G13025" s="4"/>
      <c r="H13025" s="5"/>
      <c r="I13025" s="5"/>
    </row>
    <row r="13026" ht="15.75" customHeight="1">
      <c r="E13026" s="4"/>
      <c r="F13026" s="4"/>
      <c r="G13026" s="4"/>
      <c r="H13026" s="5"/>
      <c r="I13026" s="5"/>
    </row>
    <row r="13027" ht="15.75" customHeight="1">
      <c r="E13027" s="4"/>
      <c r="F13027" s="4"/>
      <c r="G13027" s="4"/>
      <c r="H13027" s="5"/>
      <c r="I13027" s="5"/>
    </row>
    <row r="13028" ht="15.75" customHeight="1">
      <c r="E13028" s="4"/>
      <c r="F13028" s="4"/>
      <c r="G13028" s="4"/>
      <c r="H13028" s="5"/>
      <c r="I13028" s="5"/>
    </row>
    <row r="13029" ht="15.75" customHeight="1">
      <c r="E13029" s="4"/>
      <c r="F13029" s="4"/>
      <c r="G13029" s="4"/>
      <c r="H13029" s="5"/>
      <c r="I13029" s="5"/>
    </row>
    <row r="13030" ht="15.75" customHeight="1">
      <c r="E13030" s="4"/>
      <c r="F13030" s="4"/>
      <c r="G13030" s="4"/>
      <c r="H13030" s="5"/>
      <c r="I13030" s="5"/>
    </row>
    <row r="13031" ht="15.75" customHeight="1">
      <c r="E13031" s="4"/>
      <c r="F13031" s="4"/>
      <c r="G13031" s="4"/>
      <c r="H13031" s="5"/>
      <c r="I13031" s="5"/>
    </row>
    <row r="13032" ht="15.75" customHeight="1">
      <c r="E13032" s="4"/>
      <c r="F13032" s="4"/>
      <c r="G13032" s="4"/>
      <c r="H13032" s="5"/>
      <c r="I13032" s="5"/>
    </row>
    <row r="13033" ht="15.75" customHeight="1">
      <c r="E13033" s="4"/>
      <c r="F13033" s="4"/>
      <c r="G13033" s="4"/>
      <c r="H13033" s="5"/>
      <c r="I13033" s="5"/>
    </row>
    <row r="13034" ht="15.75" customHeight="1">
      <c r="E13034" s="4"/>
      <c r="F13034" s="4"/>
      <c r="G13034" s="4"/>
      <c r="H13034" s="5"/>
      <c r="I13034" s="5"/>
    </row>
    <row r="13035" ht="15.75" customHeight="1">
      <c r="E13035" s="4"/>
      <c r="F13035" s="4"/>
      <c r="G13035" s="4"/>
      <c r="H13035" s="5"/>
      <c r="I13035" s="5"/>
    </row>
    <row r="13036" ht="15.75" customHeight="1">
      <c r="E13036" s="4"/>
      <c r="F13036" s="4"/>
      <c r="G13036" s="4"/>
      <c r="H13036" s="5"/>
      <c r="I13036" s="5"/>
    </row>
    <row r="13037" ht="15.75" customHeight="1">
      <c r="E13037" s="4"/>
      <c r="F13037" s="4"/>
      <c r="G13037" s="4"/>
      <c r="H13037" s="5"/>
      <c r="I13037" s="5"/>
    </row>
    <row r="13038" ht="15.75" customHeight="1">
      <c r="E13038" s="4"/>
      <c r="F13038" s="4"/>
      <c r="G13038" s="4"/>
      <c r="H13038" s="5"/>
      <c r="I13038" s="5"/>
    </row>
    <row r="13039" ht="15.75" customHeight="1">
      <c r="E13039" s="4"/>
      <c r="F13039" s="4"/>
      <c r="G13039" s="4"/>
      <c r="H13039" s="5"/>
      <c r="I13039" s="5"/>
    </row>
    <row r="13040" ht="15.75" customHeight="1">
      <c r="E13040" s="4"/>
      <c r="F13040" s="4"/>
      <c r="G13040" s="4"/>
      <c r="H13040" s="5"/>
      <c r="I13040" s="5"/>
    </row>
    <row r="13041" ht="15.75" customHeight="1">
      <c r="E13041" s="4"/>
      <c r="F13041" s="4"/>
      <c r="G13041" s="4"/>
      <c r="H13041" s="5"/>
      <c r="I13041" s="5"/>
    </row>
    <row r="13042" ht="15.75" customHeight="1">
      <c r="E13042" s="4"/>
      <c r="F13042" s="4"/>
      <c r="G13042" s="4"/>
      <c r="H13042" s="5"/>
      <c r="I13042" s="5"/>
    </row>
    <row r="13043" ht="15.75" customHeight="1">
      <c r="E13043" s="4"/>
      <c r="F13043" s="4"/>
      <c r="G13043" s="4"/>
      <c r="H13043" s="5"/>
      <c r="I13043" s="5"/>
    </row>
    <row r="13044" ht="15.75" customHeight="1">
      <c r="E13044" s="4"/>
      <c r="F13044" s="4"/>
      <c r="G13044" s="4"/>
      <c r="H13044" s="5"/>
      <c r="I13044" s="5"/>
    </row>
    <row r="13045" ht="15.75" customHeight="1">
      <c r="E13045" s="4"/>
      <c r="F13045" s="4"/>
      <c r="G13045" s="4"/>
      <c r="H13045" s="5"/>
      <c r="I13045" s="5"/>
    </row>
    <row r="13046" ht="15.75" customHeight="1">
      <c r="E13046" s="4"/>
      <c r="F13046" s="4"/>
      <c r="G13046" s="4"/>
      <c r="H13046" s="5"/>
      <c r="I13046" s="5"/>
    </row>
    <row r="13047" ht="15.75" customHeight="1">
      <c r="E13047" s="4"/>
      <c r="F13047" s="4"/>
      <c r="G13047" s="4"/>
      <c r="H13047" s="5"/>
      <c r="I13047" s="5"/>
    </row>
    <row r="13048" ht="15.75" customHeight="1">
      <c r="E13048" s="4"/>
      <c r="F13048" s="4"/>
      <c r="G13048" s="4"/>
      <c r="H13048" s="5"/>
      <c r="I13048" s="5"/>
    </row>
    <row r="13049" ht="15.75" customHeight="1">
      <c r="E13049" s="4"/>
      <c r="F13049" s="4"/>
      <c r="G13049" s="4"/>
      <c r="H13049" s="5"/>
      <c r="I13049" s="5"/>
    </row>
    <row r="13050" ht="15.75" customHeight="1">
      <c r="E13050" s="4"/>
      <c r="F13050" s="4"/>
      <c r="G13050" s="4"/>
      <c r="H13050" s="5"/>
      <c r="I13050" s="5"/>
    </row>
    <row r="13051" ht="15.75" customHeight="1">
      <c r="E13051" s="4"/>
      <c r="F13051" s="4"/>
      <c r="G13051" s="4"/>
      <c r="H13051" s="5"/>
      <c r="I13051" s="5"/>
    </row>
    <row r="13052" ht="15.75" customHeight="1">
      <c r="E13052" s="4"/>
      <c r="F13052" s="4"/>
      <c r="G13052" s="4"/>
      <c r="H13052" s="5"/>
      <c r="I13052" s="5"/>
    </row>
    <row r="13053" ht="15.75" customHeight="1">
      <c r="E13053" s="4"/>
      <c r="F13053" s="4"/>
      <c r="G13053" s="4"/>
      <c r="H13053" s="5"/>
      <c r="I13053" s="5"/>
    </row>
    <row r="13054" ht="15.75" customHeight="1">
      <c r="E13054" s="4"/>
      <c r="F13054" s="4"/>
      <c r="G13054" s="4"/>
      <c r="H13054" s="5"/>
      <c r="I13054" s="5"/>
    </row>
    <row r="13055" ht="15.75" customHeight="1">
      <c r="E13055" s="4"/>
      <c r="F13055" s="4"/>
      <c r="G13055" s="4"/>
      <c r="H13055" s="5"/>
      <c r="I13055" s="5"/>
    </row>
    <row r="13056" ht="15.75" customHeight="1">
      <c r="E13056" s="4"/>
      <c r="F13056" s="4"/>
      <c r="G13056" s="4"/>
      <c r="H13056" s="5"/>
      <c r="I13056" s="5"/>
    </row>
    <row r="13057" ht="15.75" customHeight="1">
      <c r="E13057" s="4"/>
      <c r="F13057" s="4"/>
      <c r="G13057" s="4"/>
      <c r="H13057" s="5"/>
      <c r="I13057" s="5"/>
    </row>
    <row r="13058" ht="15.75" customHeight="1">
      <c r="E13058" s="4"/>
      <c r="F13058" s="4"/>
      <c r="G13058" s="4"/>
      <c r="H13058" s="5"/>
      <c r="I13058" s="5"/>
    </row>
    <row r="13059" ht="15.75" customHeight="1">
      <c r="E13059" s="4"/>
      <c r="F13059" s="4"/>
      <c r="G13059" s="4"/>
      <c r="H13059" s="5"/>
      <c r="I13059" s="5"/>
    </row>
    <row r="13060" ht="15.75" customHeight="1">
      <c r="E13060" s="4"/>
      <c r="F13060" s="4"/>
      <c r="G13060" s="4"/>
      <c r="H13060" s="5"/>
      <c r="I13060" s="5"/>
    </row>
    <row r="13061" ht="15.75" customHeight="1">
      <c r="E13061" s="4"/>
      <c r="F13061" s="4"/>
      <c r="G13061" s="4"/>
      <c r="H13061" s="5"/>
      <c r="I13061" s="5"/>
    </row>
    <row r="13062" ht="15.75" customHeight="1">
      <c r="E13062" s="4"/>
      <c r="F13062" s="4"/>
      <c r="G13062" s="4"/>
      <c r="H13062" s="5"/>
      <c r="I13062" s="5"/>
    </row>
    <row r="13063" ht="15.75" customHeight="1">
      <c r="E13063" s="4"/>
      <c r="F13063" s="4"/>
      <c r="G13063" s="4"/>
      <c r="H13063" s="5"/>
      <c r="I13063" s="5"/>
    </row>
    <row r="13064" ht="15.75" customHeight="1">
      <c r="E13064" s="4"/>
      <c r="F13064" s="4"/>
      <c r="G13064" s="4"/>
      <c r="H13064" s="5"/>
      <c r="I13064" s="5"/>
    </row>
    <row r="13065" ht="15.75" customHeight="1">
      <c r="E13065" s="4"/>
      <c r="F13065" s="4"/>
      <c r="G13065" s="4"/>
      <c r="H13065" s="5"/>
      <c r="I13065" s="5"/>
    </row>
    <row r="13066" ht="15.75" customHeight="1">
      <c r="E13066" s="4"/>
      <c r="F13066" s="4"/>
      <c r="G13066" s="4"/>
      <c r="H13066" s="5"/>
      <c r="I13066" s="5"/>
    </row>
    <row r="13067" ht="15.75" customHeight="1">
      <c r="E13067" s="4"/>
      <c r="F13067" s="4"/>
      <c r="G13067" s="4"/>
      <c r="H13067" s="5"/>
      <c r="I13067" s="5"/>
    </row>
    <row r="13068" ht="15.75" customHeight="1">
      <c r="E13068" s="4"/>
      <c r="F13068" s="4"/>
      <c r="G13068" s="4"/>
      <c r="H13068" s="5"/>
      <c r="I13068" s="5"/>
    </row>
    <row r="13069" ht="15.75" customHeight="1">
      <c r="E13069" s="4"/>
      <c r="F13069" s="4"/>
      <c r="G13069" s="4"/>
      <c r="H13069" s="5"/>
      <c r="I13069" s="5"/>
    </row>
    <row r="13070" ht="15.75" customHeight="1">
      <c r="E13070" s="4"/>
      <c r="F13070" s="4"/>
      <c r="G13070" s="4"/>
      <c r="H13070" s="5"/>
      <c r="I13070" s="5"/>
    </row>
    <row r="13071" ht="15.75" customHeight="1">
      <c r="E13071" s="4"/>
      <c r="F13071" s="4"/>
      <c r="G13071" s="4"/>
      <c r="H13071" s="5"/>
      <c r="I13071" s="5"/>
    </row>
    <row r="13072" ht="15.75" customHeight="1">
      <c r="E13072" s="4"/>
      <c r="F13072" s="4"/>
      <c r="G13072" s="4"/>
      <c r="H13072" s="5"/>
      <c r="I13072" s="5"/>
    </row>
    <row r="13073" ht="15.75" customHeight="1">
      <c r="E13073" s="4"/>
      <c r="F13073" s="4"/>
      <c r="G13073" s="4"/>
      <c r="H13073" s="5"/>
      <c r="I13073" s="5"/>
    </row>
    <row r="13074" ht="15.75" customHeight="1">
      <c r="E13074" s="4"/>
      <c r="F13074" s="4"/>
      <c r="G13074" s="4"/>
      <c r="H13074" s="5"/>
      <c r="I13074" s="5"/>
    </row>
    <row r="13075" ht="15.75" customHeight="1">
      <c r="E13075" s="4"/>
      <c r="F13075" s="4"/>
      <c r="G13075" s="4"/>
      <c r="H13075" s="5"/>
      <c r="I13075" s="5"/>
    </row>
    <row r="13076" ht="15.75" customHeight="1">
      <c r="E13076" s="4"/>
      <c r="F13076" s="4"/>
      <c r="G13076" s="4"/>
      <c r="H13076" s="5"/>
      <c r="I13076" s="5"/>
    </row>
    <row r="13077" ht="15.75" customHeight="1">
      <c r="E13077" s="4"/>
      <c r="F13077" s="4"/>
      <c r="G13077" s="4"/>
      <c r="H13077" s="5"/>
      <c r="I13077" s="5"/>
    </row>
    <row r="13078" ht="15.75" customHeight="1">
      <c r="E13078" s="4"/>
      <c r="F13078" s="4"/>
      <c r="G13078" s="4"/>
      <c r="H13078" s="5"/>
      <c r="I13078" s="5"/>
    </row>
    <row r="13079" ht="15.75" customHeight="1">
      <c r="E13079" s="4"/>
      <c r="F13079" s="4"/>
      <c r="G13079" s="4"/>
      <c r="H13079" s="5"/>
      <c r="I13079" s="5"/>
    </row>
    <row r="13080" ht="15.75" customHeight="1">
      <c r="E13080" s="4"/>
      <c r="F13080" s="4"/>
      <c r="G13080" s="4"/>
      <c r="H13080" s="5"/>
      <c r="I13080" s="5"/>
    </row>
    <row r="13081" ht="15.75" customHeight="1">
      <c r="E13081" s="4"/>
      <c r="F13081" s="4"/>
      <c r="G13081" s="4"/>
      <c r="H13081" s="5"/>
      <c r="I13081" s="5"/>
    </row>
    <row r="13082" ht="15.75" customHeight="1">
      <c r="E13082" s="4"/>
      <c r="F13082" s="4"/>
      <c r="G13082" s="4"/>
      <c r="H13082" s="5"/>
      <c r="I13082" s="5"/>
    </row>
    <row r="13083" ht="15.75" customHeight="1">
      <c r="E13083" s="4"/>
      <c r="F13083" s="4"/>
      <c r="G13083" s="4"/>
      <c r="H13083" s="5"/>
      <c r="I13083" s="5"/>
    </row>
    <row r="13084" ht="15.75" customHeight="1">
      <c r="E13084" s="4"/>
      <c r="F13084" s="4"/>
      <c r="G13084" s="4"/>
      <c r="H13084" s="5"/>
      <c r="I13084" s="5"/>
    </row>
    <row r="13085" ht="15.75" customHeight="1">
      <c r="E13085" s="4"/>
      <c r="F13085" s="4"/>
      <c r="G13085" s="4"/>
      <c r="H13085" s="5"/>
      <c r="I13085" s="5"/>
    </row>
    <row r="13086" ht="15.75" customHeight="1">
      <c r="E13086" s="4"/>
      <c r="F13086" s="4"/>
      <c r="G13086" s="4"/>
      <c r="H13086" s="5"/>
      <c r="I13086" s="5"/>
    </row>
    <row r="13087" ht="15.75" customHeight="1">
      <c r="E13087" s="4"/>
      <c r="F13087" s="4"/>
      <c r="G13087" s="4"/>
      <c r="H13087" s="5"/>
      <c r="I13087" s="5"/>
    </row>
    <row r="13088" ht="15.75" customHeight="1">
      <c r="E13088" s="4"/>
      <c r="F13088" s="4"/>
      <c r="G13088" s="4"/>
      <c r="H13088" s="5"/>
      <c r="I13088" s="5"/>
    </row>
    <row r="13089" ht="15.75" customHeight="1">
      <c r="E13089" s="4"/>
      <c r="F13089" s="4"/>
      <c r="G13089" s="4"/>
      <c r="H13089" s="5"/>
      <c r="I13089" s="5"/>
    </row>
    <row r="13090" ht="15.75" customHeight="1">
      <c r="E13090" s="4"/>
      <c r="F13090" s="4"/>
      <c r="G13090" s="4"/>
      <c r="H13090" s="5"/>
      <c r="I13090" s="5"/>
    </row>
    <row r="13091" ht="15.75" customHeight="1">
      <c r="E13091" s="4"/>
      <c r="F13091" s="4"/>
      <c r="G13091" s="4"/>
      <c r="H13091" s="5"/>
      <c r="I13091" s="5"/>
    </row>
    <row r="13092" ht="15.75" customHeight="1">
      <c r="E13092" s="4"/>
      <c r="F13092" s="4"/>
      <c r="G13092" s="4"/>
      <c r="H13092" s="5"/>
      <c r="I13092" s="5"/>
    </row>
    <row r="13093" ht="15.75" customHeight="1">
      <c r="E13093" s="4"/>
      <c r="F13093" s="4"/>
      <c r="G13093" s="4"/>
      <c r="H13093" s="5"/>
      <c r="I13093" s="5"/>
    </row>
    <row r="13094" ht="15.75" customHeight="1">
      <c r="E13094" s="4"/>
      <c r="F13094" s="4"/>
      <c r="G13094" s="4"/>
      <c r="H13094" s="5"/>
      <c r="I13094" s="5"/>
    </row>
    <row r="13095" ht="15.75" customHeight="1">
      <c r="E13095" s="4"/>
      <c r="F13095" s="4"/>
      <c r="G13095" s="4"/>
      <c r="H13095" s="5"/>
      <c r="I13095" s="5"/>
    </row>
    <row r="13096" ht="15.75" customHeight="1">
      <c r="E13096" s="4"/>
      <c r="F13096" s="4"/>
      <c r="G13096" s="4"/>
      <c r="H13096" s="5"/>
      <c r="I13096" s="5"/>
    </row>
    <row r="13097" ht="15.75" customHeight="1">
      <c r="E13097" s="4"/>
      <c r="F13097" s="4"/>
      <c r="G13097" s="4"/>
      <c r="H13097" s="5"/>
      <c r="I13097" s="5"/>
    </row>
    <row r="13098" ht="15.75" customHeight="1">
      <c r="E13098" s="4"/>
      <c r="F13098" s="4"/>
      <c r="G13098" s="4"/>
      <c r="H13098" s="5"/>
      <c r="I13098" s="5"/>
    </row>
    <row r="13099" ht="15.75" customHeight="1">
      <c r="E13099" s="4"/>
      <c r="F13099" s="4"/>
      <c r="G13099" s="4"/>
      <c r="H13099" s="5"/>
      <c r="I13099" s="5"/>
    </row>
    <row r="13100" ht="15.75" customHeight="1">
      <c r="E13100" s="4"/>
      <c r="F13100" s="4"/>
      <c r="G13100" s="4"/>
      <c r="H13100" s="5"/>
      <c r="I13100" s="5"/>
    </row>
    <row r="13101" ht="15.75" customHeight="1">
      <c r="E13101" s="4"/>
      <c r="F13101" s="4"/>
      <c r="G13101" s="4"/>
      <c r="H13101" s="5"/>
      <c r="I13101" s="5"/>
    </row>
    <row r="13102" ht="15.75" customHeight="1">
      <c r="E13102" s="4"/>
      <c r="F13102" s="4"/>
      <c r="G13102" s="4"/>
      <c r="H13102" s="5"/>
      <c r="I13102" s="5"/>
    </row>
    <row r="13103" ht="15.75" customHeight="1">
      <c r="E13103" s="4"/>
      <c r="F13103" s="4"/>
      <c r="G13103" s="4"/>
      <c r="H13103" s="5"/>
      <c r="I13103" s="5"/>
    </row>
    <row r="13104" ht="15.75" customHeight="1">
      <c r="E13104" s="4"/>
      <c r="F13104" s="4"/>
      <c r="G13104" s="4"/>
      <c r="H13104" s="5"/>
      <c r="I13104" s="5"/>
    </row>
    <row r="13105" ht="15.75" customHeight="1">
      <c r="E13105" s="4"/>
      <c r="F13105" s="4"/>
      <c r="G13105" s="4"/>
      <c r="H13105" s="5"/>
      <c r="I13105" s="5"/>
    </row>
    <row r="13106" ht="15.75" customHeight="1">
      <c r="E13106" s="4"/>
      <c r="F13106" s="4"/>
      <c r="G13106" s="4"/>
      <c r="H13106" s="5"/>
      <c r="I13106" s="5"/>
    </row>
    <row r="13107" ht="15.75" customHeight="1">
      <c r="E13107" s="4"/>
      <c r="F13107" s="4"/>
      <c r="G13107" s="4"/>
      <c r="H13107" s="5"/>
      <c r="I13107" s="5"/>
    </row>
    <row r="13108" ht="15.75" customHeight="1">
      <c r="E13108" s="4"/>
      <c r="F13108" s="4"/>
      <c r="G13108" s="4"/>
      <c r="H13108" s="5"/>
      <c r="I13108" s="5"/>
    </row>
    <row r="13109" ht="15.75" customHeight="1">
      <c r="E13109" s="4"/>
      <c r="F13109" s="4"/>
      <c r="G13109" s="4"/>
      <c r="H13109" s="5"/>
      <c r="I13109" s="5"/>
    </row>
    <row r="13110" ht="15.75" customHeight="1">
      <c r="E13110" s="4"/>
      <c r="F13110" s="4"/>
      <c r="G13110" s="4"/>
      <c r="H13110" s="5"/>
      <c r="I13110" s="5"/>
    </row>
    <row r="13111" ht="15.75" customHeight="1">
      <c r="E13111" s="4"/>
      <c r="F13111" s="4"/>
      <c r="G13111" s="4"/>
      <c r="H13111" s="5"/>
      <c r="I13111" s="5"/>
    </row>
    <row r="13112" ht="15.75" customHeight="1">
      <c r="E13112" s="4"/>
      <c r="F13112" s="4"/>
      <c r="G13112" s="4"/>
      <c r="H13112" s="5"/>
      <c r="I13112" s="5"/>
    </row>
    <row r="13113" ht="15.75" customHeight="1">
      <c r="E13113" s="4"/>
      <c r="F13113" s="4"/>
      <c r="G13113" s="4"/>
      <c r="H13113" s="5"/>
      <c r="I13113" s="5"/>
    </row>
    <row r="13114" ht="15.75" customHeight="1">
      <c r="E13114" s="4"/>
      <c r="F13114" s="4"/>
      <c r="G13114" s="4"/>
      <c r="H13114" s="5"/>
      <c r="I13114" s="5"/>
    </row>
    <row r="13115" ht="15.75" customHeight="1">
      <c r="E13115" s="4"/>
      <c r="F13115" s="4"/>
      <c r="G13115" s="4"/>
      <c r="H13115" s="5"/>
      <c r="I13115" s="5"/>
    </row>
    <row r="13116" ht="15.75" customHeight="1">
      <c r="E13116" s="4"/>
      <c r="F13116" s="4"/>
      <c r="G13116" s="4"/>
      <c r="H13116" s="5"/>
      <c r="I13116" s="5"/>
    </row>
    <row r="13117" ht="15.75" customHeight="1">
      <c r="E13117" s="4"/>
      <c r="F13117" s="4"/>
      <c r="G13117" s="4"/>
      <c r="H13117" s="5"/>
      <c r="I13117" s="5"/>
    </row>
    <row r="13118" ht="15.75" customHeight="1">
      <c r="E13118" s="4"/>
      <c r="F13118" s="4"/>
      <c r="G13118" s="4"/>
      <c r="H13118" s="5"/>
      <c r="I13118" s="5"/>
    </row>
    <row r="13119" ht="15.75" customHeight="1">
      <c r="E13119" s="4"/>
      <c r="F13119" s="4"/>
      <c r="G13119" s="4"/>
      <c r="H13119" s="5"/>
      <c r="I13119" s="5"/>
    </row>
    <row r="13120" ht="15.75" customHeight="1">
      <c r="E13120" s="4"/>
      <c r="F13120" s="4"/>
      <c r="G13120" s="4"/>
      <c r="H13120" s="5"/>
      <c r="I13120" s="5"/>
    </row>
    <row r="13121" ht="15.75" customHeight="1">
      <c r="E13121" s="4"/>
      <c r="F13121" s="4"/>
      <c r="G13121" s="4"/>
      <c r="H13121" s="5"/>
      <c r="I13121" s="5"/>
    </row>
    <row r="13122" ht="15.75" customHeight="1">
      <c r="E13122" s="4"/>
      <c r="F13122" s="4"/>
      <c r="G13122" s="4"/>
      <c r="H13122" s="5"/>
      <c r="I13122" s="5"/>
    </row>
    <row r="13123" ht="15.75" customHeight="1">
      <c r="E13123" s="4"/>
      <c r="F13123" s="4"/>
      <c r="G13123" s="4"/>
      <c r="H13123" s="5"/>
      <c r="I13123" s="5"/>
    </row>
    <row r="13124" ht="15.75" customHeight="1">
      <c r="E13124" s="4"/>
      <c r="F13124" s="4"/>
      <c r="G13124" s="4"/>
      <c r="H13124" s="5"/>
      <c r="I13124" s="5"/>
    </row>
    <row r="13125" ht="15.75" customHeight="1">
      <c r="E13125" s="4"/>
      <c r="F13125" s="4"/>
      <c r="G13125" s="4"/>
      <c r="H13125" s="5"/>
      <c r="I13125" s="5"/>
    </row>
    <row r="13126" ht="15.75" customHeight="1">
      <c r="E13126" s="4"/>
      <c r="F13126" s="4"/>
      <c r="G13126" s="4"/>
      <c r="H13126" s="5"/>
      <c r="I13126" s="5"/>
    </row>
    <row r="13127" ht="15.75" customHeight="1">
      <c r="E13127" s="4"/>
      <c r="F13127" s="4"/>
      <c r="G13127" s="4"/>
      <c r="H13127" s="5"/>
      <c r="I13127" s="5"/>
    </row>
    <row r="13128" ht="15.75" customHeight="1">
      <c r="E13128" s="4"/>
      <c r="F13128" s="4"/>
      <c r="G13128" s="4"/>
      <c r="H13128" s="5"/>
      <c r="I13128" s="5"/>
    </row>
    <row r="13129" ht="15.75" customHeight="1">
      <c r="E13129" s="4"/>
      <c r="F13129" s="4"/>
      <c r="G13129" s="4"/>
      <c r="H13129" s="5"/>
      <c r="I13129" s="5"/>
    </row>
    <row r="13130" ht="15.75" customHeight="1">
      <c r="E13130" s="4"/>
      <c r="F13130" s="4"/>
      <c r="G13130" s="4"/>
      <c r="H13130" s="5"/>
      <c r="I13130" s="5"/>
    </row>
    <row r="13131" ht="15.75" customHeight="1">
      <c r="E13131" s="4"/>
      <c r="F13131" s="4"/>
      <c r="G13131" s="4"/>
      <c r="H13131" s="5"/>
      <c r="I13131" s="5"/>
    </row>
    <row r="13132" ht="15.75" customHeight="1">
      <c r="E13132" s="4"/>
      <c r="F13132" s="4"/>
      <c r="G13132" s="4"/>
      <c r="H13132" s="5"/>
      <c r="I13132" s="5"/>
    </row>
    <row r="13133" ht="15.75" customHeight="1">
      <c r="E13133" s="4"/>
      <c r="F13133" s="4"/>
      <c r="G13133" s="4"/>
      <c r="H13133" s="5"/>
      <c r="I13133" s="5"/>
    </row>
    <row r="13134" ht="15.75" customHeight="1">
      <c r="E13134" s="4"/>
      <c r="F13134" s="4"/>
      <c r="G13134" s="4"/>
      <c r="H13134" s="5"/>
      <c r="I13134" s="5"/>
    </row>
    <row r="13135" ht="15.75" customHeight="1">
      <c r="E13135" s="4"/>
      <c r="F13135" s="4"/>
      <c r="G13135" s="4"/>
      <c r="H13135" s="5"/>
      <c r="I13135" s="5"/>
    </row>
    <row r="13136" ht="15.75" customHeight="1">
      <c r="E13136" s="4"/>
      <c r="F13136" s="4"/>
      <c r="G13136" s="4"/>
      <c r="H13136" s="5"/>
      <c r="I13136" s="5"/>
    </row>
    <row r="13137" ht="15.75" customHeight="1">
      <c r="E13137" s="4"/>
      <c r="F13137" s="4"/>
      <c r="G13137" s="4"/>
      <c r="H13137" s="5"/>
      <c r="I13137" s="5"/>
    </row>
    <row r="13138" ht="15.75" customHeight="1">
      <c r="E13138" s="4"/>
      <c r="F13138" s="4"/>
      <c r="G13138" s="4"/>
      <c r="H13138" s="5"/>
      <c r="I13138" s="5"/>
    </row>
    <row r="13139" ht="15.75" customHeight="1">
      <c r="E13139" s="4"/>
      <c r="F13139" s="4"/>
      <c r="G13139" s="4"/>
      <c r="H13139" s="5"/>
      <c r="I13139" s="5"/>
    </row>
    <row r="13140" ht="15.75" customHeight="1">
      <c r="E13140" s="4"/>
      <c r="F13140" s="4"/>
      <c r="G13140" s="4"/>
      <c r="H13140" s="5"/>
      <c r="I13140" s="5"/>
    </row>
    <row r="13141" ht="15.75" customHeight="1">
      <c r="E13141" s="4"/>
      <c r="F13141" s="4"/>
      <c r="G13141" s="4"/>
      <c r="H13141" s="5"/>
      <c r="I13141" s="5"/>
    </row>
    <row r="13142" ht="15.75" customHeight="1">
      <c r="E13142" s="4"/>
      <c r="F13142" s="4"/>
      <c r="G13142" s="4"/>
      <c r="H13142" s="5"/>
      <c r="I13142" s="5"/>
    </row>
    <row r="13143" ht="15.75" customHeight="1">
      <c r="E13143" s="4"/>
      <c r="F13143" s="4"/>
      <c r="G13143" s="4"/>
      <c r="H13143" s="5"/>
      <c r="I13143" s="5"/>
    </row>
    <row r="13144" ht="15.75" customHeight="1">
      <c r="E13144" s="4"/>
      <c r="F13144" s="4"/>
      <c r="G13144" s="4"/>
      <c r="H13144" s="5"/>
      <c r="I13144" s="5"/>
    </row>
    <row r="13145" ht="15.75" customHeight="1">
      <c r="E13145" s="4"/>
      <c r="F13145" s="4"/>
      <c r="G13145" s="4"/>
      <c r="H13145" s="5"/>
      <c r="I13145" s="5"/>
    </row>
    <row r="13146" ht="15.75" customHeight="1">
      <c r="E13146" s="4"/>
      <c r="F13146" s="4"/>
      <c r="G13146" s="4"/>
      <c r="H13146" s="5"/>
      <c r="I13146" s="5"/>
    </row>
    <row r="13147" ht="15.75" customHeight="1">
      <c r="E13147" s="4"/>
      <c r="F13147" s="4"/>
      <c r="G13147" s="4"/>
      <c r="H13147" s="5"/>
      <c r="I13147" s="5"/>
    </row>
    <row r="13148" ht="15.75" customHeight="1">
      <c r="E13148" s="4"/>
      <c r="F13148" s="4"/>
      <c r="G13148" s="4"/>
      <c r="H13148" s="5"/>
      <c r="I13148" s="5"/>
    </row>
    <row r="13149" ht="15.75" customHeight="1">
      <c r="E13149" s="4"/>
      <c r="F13149" s="4"/>
      <c r="G13149" s="4"/>
      <c r="H13149" s="5"/>
      <c r="I13149" s="5"/>
    </row>
    <row r="13150" ht="15.75" customHeight="1">
      <c r="E13150" s="4"/>
      <c r="F13150" s="4"/>
      <c r="G13150" s="4"/>
      <c r="H13150" s="5"/>
      <c r="I13150" s="5"/>
    </row>
    <row r="13151" ht="15.75" customHeight="1">
      <c r="E13151" s="4"/>
      <c r="F13151" s="4"/>
      <c r="G13151" s="4"/>
      <c r="H13151" s="5"/>
      <c r="I13151" s="5"/>
    </row>
    <row r="13152" ht="15.75" customHeight="1">
      <c r="E13152" s="4"/>
      <c r="F13152" s="4"/>
      <c r="G13152" s="4"/>
      <c r="H13152" s="5"/>
      <c r="I13152" s="5"/>
    </row>
    <row r="13153" ht="15.75" customHeight="1">
      <c r="E13153" s="4"/>
      <c r="F13153" s="4"/>
      <c r="G13153" s="4"/>
      <c r="H13153" s="5"/>
      <c r="I13153" s="5"/>
    </row>
    <row r="13154" ht="15.75" customHeight="1">
      <c r="E13154" s="4"/>
      <c r="F13154" s="4"/>
      <c r="G13154" s="4"/>
      <c r="H13154" s="5"/>
      <c r="I13154" s="5"/>
    </row>
    <row r="13155" ht="15.75" customHeight="1">
      <c r="E13155" s="4"/>
      <c r="F13155" s="4"/>
      <c r="G13155" s="4"/>
      <c r="H13155" s="5"/>
      <c r="I13155" s="5"/>
    </row>
    <row r="13156" ht="15.75" customHeight="1">
      <c r="E13156" s="4"/>
      <c r="F13156" s="4"/>
      <c r="G13156" s="4"/>
      <c r="H13156" s="5"/>
      <c r="I13156" s="5"/>
    </row>
    <row r="13157" ht="15.75" customHeight="1">
      <c r="E13157" s="4"/>
      <c r="F13157" s="4"/>
      <c r="G13157" s="4"/>
      <c r="H13157" s="5"/>
      <c r="I13157" s="5"/>
    </row>
    <row r="13158" ht="15.75" customHeight="1">
      <c r="E13158" s="4"/>
      <c r="F13158" s="4"/>
      <c r="G13158" s="4"/>
      <c r="H13158" s="5"/>
      <c r="I13158" s="5"/>
    </row>
    <row r="13159" ht="15.75" customHeight="1">
      <c r="E13159" s="4"/>
      <c r="F13159" s="4"/>
      <c r="G13159" s="4"/>
      <c r="H13159" s="5"/>
      <c r="I13159" s="5"/>
    </row>
    <row r="13160" ht="15.75" customHeight="1">
      <c r="E13160" s="4"/>
      <c r="F13160" s="4"/>
      <c r="G13160" s="4"/>
      <c r="H13160" s="5"/>
      <c r="I13160" s="5"/>
    </row>
    <row r="13161" ht="15.75" customHeight="1">
      <c r="E13161" s="4"/>
      <c r="F13161" s="4"/>
      <c r="G13161" s="4"/>
      <c r="H13161" s="5"/>
      <c r="I13161" s="5"/>
    </row>
    <row r="13162" ht="15.75" customHeight="1">
      <c r="E13162" s="4"/>
      <c r="F13162" s="4"/>
      <c r="G13162" s="4"/>
      <c r="H13162" s="5"/>
      <c r="I13162" s="5"/>
    </row>
    <row r="13163" ht="15.75" customHeight="1">
      <c r="E13163" s="4"/>
      <c r="F13163" s="4"/>
      <c r="G13163" s="4"/>
      <c r="H13163" s="5"/>
      <c r="I13163" s="5"/>
    </row>
    <row r="13164" ht="15.75" customHeight="1">
      <c r="E13164" s="4"/>
      <c r="F13164" s="4"/>
      <c r="G13164" s="4"/>
      <c r="H13164" s="5"/>
      <c r="I13164" s="5"/>
    </row>
    <row r="13165" ht="15.75" customHeight="1">
      <c r="E13165" s="4"/>
      <c r="F13165" s="4"/>
      <c r="G13165" s="4"/>
      <c r="H13165" s="5"/>
      <c r="I13165" s="5"/>
    </row>
    <row r="13166" ht="15.75" customHeight="1">
      <c r="E13166" s="4"/>
      <c r="F13166" s="4"/>
      <c r="G13166" s="4"/>
      <c r="H13166" s="5"/>
      <c r="I13166" s="5"/>
    </row>
    <row r="13167" ht="15.75" customHeight="1">
      <c r="E13167" s="4"/>
      <c r="F13167" s="4"/>
      <c r="G13167" s="4"/>
      <c r="H13167" s="5"/>
      <c r="I13167" s="5"/>
    </row>
    <row r="13168" ht="15.75" customHeight="1">
      <c r="E13168" s="4"/>
      <c r="F13168" s="4"/>
      <c r="G13168" s="4"/>
      <c r="H13168" s="5"/>
      <c r="I13168" s="5"/>
    </row>
    <row r="13169" ht="15.75" customHeight="1">
      <c r="E13169" s="4"/>
      <c r="F13169" s="4"/>
      <c r="G13169" s="4"/>
      <c r="H13169" s="5"/>
      <c r="I13169" s="5"/>
    </row>
    <row r="13170" ht="15.75" customHeight="1">
      <c r="E13170" s="4"/>
      <c r="F13170" s="4"/>
      <c r="G13170" s="4"/>
      <c r="H13170" s="5"/>
      <c r="I13170" s="5"/>
    </row>
    <row r="13171" ht="15.75" customHeight="1">
      <c r="E13171" s="4"/>
      <c r="F13171" s="4"/>
      <c r="G13171" s="4"/>
      <c r="H13171" s="5"/>
      <c r="I13171" s="5"/>
    </row>
    <row r="13172" ht="15.75" customHeight="1">
      <c r="E13172" s="4"/>
      <c r="F13172" s="4"/>
      <c r="G13172" s="4"/>
      <c r="H13172" s="5"/>
      <c r="I13172" s="5"/>
    </row>
    <row r="13173" ht="15.75" customHeight="1">
      <c r="E13173" s="4"/>
      <c r="F13173" s="4"/>
      <c r="G13173" s="4"/>
      <c r="H13173" s="5"/>
      <c r="I13173" s="5"/>
    </row>
    <row r="13174" ht="15.75" customHeight="1">
      <c r="E13174" s="4"/>
      <c r="F13174" s="4"/>
      <c r="G13174" s="4"/>
      <c r="H13174" s="5"/>
      <c r="I13174" s="5"/>
    </row>
    <row r="13175" ht="15.75" customHeight="1">
      <c r="E13175" s="4"/>
      <c r="F13175" s="4"/>
      <c r="G13175" s="4"/>
      <c r="H13175" s="5"/>
      <c r="I13175" s="5"/>
    </row>
    <row r="13176" ht="15.75" customHeight="1">
      <c r="E13176" s="4"/>
      <c r="F13176" s="4"/>
      <c r="G13176" s="4"/>
      <c r="H13176" s="5"/>
      <c r="I13176" s="5"/>
    </row>
    <row r="13177" ht="15.75" customHeight="1">
      <c r="E13177" s="4"/>
      <c r="F13177" s="4"/>
      <c r="G13177" s="4"/>
      <c r="H13177" s="5"/>
      <c r="I13177" s="5"/>
    </row>
    <row r="13178" ht="15.75" customHeight="1">
      <c r="E13178" s="4"/>
      <c r="F13178" s="4"/>
      <c r="G13178" s="4"/>
      <c r="H13178" s="5"/>
      <c r="I13178" s="5"/>
    </row>
    <row r="13179" ht="15.75" customHeight="1">
      <c r="E13179" s="4"/>
      <c r="F13179" s="4"/>
      <c r="G13179" s="4"/>
      <c r="H13179" s="5"/>
      <c r="I13179" s="5"/>
    </row>
    <row r="13180" ht="15.75" customHeight="1">
      <c r="E13180" s="4"/>
      <c r="F13180" s="4"/>
      <c r="G13180" s="4"/>
      <c r="H13180" s="5"/>
      <c r="I13180" s="5"/>
    </row>
    <row r="13181" ht="15.75" customHeight="1">
      <c r="E13181" s="4"/>
      <c r="F13181" s="4"/>
      <c r="G13181" s="4"/>
      <c r="H13181" s="5"/>
      <c r="I13181" s="5"/>
    </row>
    <row r="13182" ht="15.75" customHeight="1">
      <c r="E13182" s="4"/>
      <c r="F13182" s="4"/>
      <c r="G13182" s="4"/>
      <c r="H13182" s="5"/>
      <c r="I13182" s="5"/>
    </row>
    <row r="13183" ht="15.75" customHeight="1">
      <c r="E13183" s="4"/>
      <c r="F13183" s="4"/>
      <c r="G13183" s="4"/>
      <c r="H13183" s="5"/>
      <c r="I13183" s="5"/>
    </row>
    <row r="13184" ht="15.75" customHeight="1">
      <c r="E13184" s="4"/>
      <c r="F13184" s="4"/>
      <c r="G13184" s="4"/>
      <c r="H13184" s="5"/>
      <c r="I13184" s="5"/>
    </row>
    <row r="13185" ht="15.75" customHeight="1">
      <c r="E13185" s="4"/>
      <c r="F13185" s="4"/>
      <c r="G13185" s="4"/>
      <c r="H13185" s="5"/>
      <c r="I13185" s="5"/>
    </row>
    <row r="13186" ht="15.75" customHeight="1">
      <c r="E13186" s="4"/>
      <c r="F13186" s="4"/>
      <c r="G13186" s="4"/>
      <c r="H13186" s="5"/>
      <c r="I13186" s="5"/>
    </row>
    <row r="13187" ht="15.75" customHeight="1">
      <c r="E13187" s="4"/>
      <c r="F13187" s="4"/>
      <c r="G13187" s="4"/>
      <c r="H13187" s="5"/>
      <c r="I13187" s="5"/>
    </row>
    <row r="13188" ht="15.75" customHeight="1">
      <c r="E13188" s="4"/>
      <c r="F13188" s="4"/>
      <c r="G13188" s="4"/>
      <c r="H13188" s="5"/>
      <c r="I13188" s="5"/>
    </row>
    <row r="13189" ht="15.75" customHeight="1">
      <c r="E13189" s="4"/>
      <c r="F13189" s="4"/>
      <c r="G13189" s="4"/>
      <c r="H13189" s="5"/>
      <c r="I13189" s="5"/>
    </row>
    <row r="13190" ht="15.75" customHeight="1">
      <c r="E13190" s="4"/>
      <c r="F13190" s="4"/>
      <c r="G13190" s="4"/>
      <c r="H13190" s="5"/>
      <c r="I13190" s="5"/>
    </row>
    <row r="13191" ht="15.75" customHeight="1">
      <c r="E13191" s="4"/>
      <c r="F13191" s="4"/>
      <c r="G13191" s="4"/>
      <c r="H13191" s="5"/>
      <c r="I13191" s="5"/>
    </row>
    <row r="13192" ht="15.75" customHeight="1">
      <c r="E13192" s="4"/>
      <c r="F13192" s="4"/>
      <c r="G13192" s="4"/>
      <c r="H13192" s="5"/>
      <c r="I13192" s="5"/>
    </row>
    <row r="13193" ht="15.75" customHeight="1">
      <c r="E13193" s="4"/>
      <c r="F13193" s="4"/>
      <c r="G13193" s="4"/>
      <c r="H13193" s="5"/>
      <c r="I13193" s="5"/>
    </row>
    <row r="13194" ht="15.75" customHeight="1">
      <c r="E13194" s="4"/>
      <c r="F13194" s="4"/>
      <c r="G13194" s="4"/>
      <c r="H13194" s="5"/>
      <c r="I13194" s="5"/>
    </row>
    <row r="13195" ht="15.75" customHeight="1">
      <c r="E13195" s="4"/>
      <c r="F13195" s="4"/>
      <c r="G13195" s="4"/>
      <c r="H13195" s="5"/>
      <c r="I13195" s="5"/>
    </row>
    <row r="13196" ht="15.75" customHeight="1">
      <c r="E13196" s="4"/>
      <c r="F13196" s="4"/>
      <c r="G13196" s="4"/>
      <c r="H13196" s="5"/>
      <c r="I13196" s="5"/>
    </row>
    <row r="13197" ht="15.75" customHeight="1">
      <c r="E13197" s="4"/>
      <c r="F13197" s="4"/>
      <c r="G13197" s="4"/>
      <c r="H13197" s="5"/>
      <c r="I13197" s="5"/>
    </row>
    <row r="13198" ht="15.75" customHeight="1">
      <c r="E13198" s="4"/>
      <c r="F13198" s="4"/>
      <c r="G13198" s="4"/>
      <c r="H13198" s="5"/>
      <c r="I13198" s="5"/>
    </row>
    <row r="13199" ht="15.75" customHeight="1">
      <c r="E13199" s="4"/>
      <c r="F13199" s="4"/>
      <c r="G13199" s="4"/>
      <c r="H13199" s="5"/>
      <c r="I13199" s="5"/>
    </row>
    <row r="13200" ht="15.75" customHeight="1">
      <c r="E13200" s="4"/>
      <c r="F13200" s="4"/>
      <c r="G13200" s="4"/>
      <c r="H13200" s="5"/>
      <c r="I13200" s="5"/>
    </row>
    <row r="13201" ht="15.75" customHeight="1">
      <c r="E13201" s="4"/>
      <c r="F13201" s="4"/>
      <c r="G13201" s="4"/>
      <c r="H13201" s="5"/>
      <c r="I13201" s="5"/>
    </row>
    <row r="13202" ht="15.75" customHeight="1">
      <c r="E13202" s="4"/>
      <c r="F13202" s="4"/>
      <c r="G13202" s="4"/>
      <c r="H13202" s="5"/>
      <c r="I13202" s="5"/>
    </row>
    <row r="13203" ht="15.75" customHeight="1">
      <c r="E13203" s="4"/>
      <c r="F13203" s="4"/>
      <c r="G13203" s="4"/>
      <c r="H13203" s="5"/>
      <c r="I13203" s="5"/>
    </row>
    <row r="13204" ht="15.75" customHeight="1">
      <c r="E13204" s="4"/>
      <c r="F13204" s="4"/>
      <c r="G13204" s="4"/>
      <c r="H13204" s="5"/>
      <c r="I13204" s="5"/>
    </row>
    <row r="13205" ht="15.75" customHeight="1">
      <c r="E13205" s="4"/>
      <c r="F13205" s="4"/>
      <c r="G13205" s="4"/>
      <c r="H13205" s="5"/>
      <c r="I13205" s="5"/>
    </row>
    <row r="13206" ht="15.75" customHeight="1">
      <c r="E13206" s="4"/>
      <c r="F13206" s="4"/>
      <c r="G13206" s="4"/>
      <c r="H13206" s="5"/>
      <c r="I13206" s="5"/>
    </row>
    <row r="13207" ht="15.75" customHeight="1">
      <c r="E13207" s="4"/>
      <c r="F13207" s="4"/>
      <c r="G13207" s="4"/>
      <c r="H13207" s="5"/>
      <c r="I13207" s="5"/>
    </row>
    <row r="13208" ht="15.75" customHeight="1">
      <c r="E13208" s="4"/>
      <c r="F13208" s="4"/>
      <c r="G13208" s="4"/>
      <c r="H13208" s="5"/>
      <c r="I13208" s="5"/>
    </row>
    <row r="13209" ht="15.75" customHeight="1">
      <c r="E13209" s="4"/>
      <c r="F13209" s="4"/>
      <c r="G13209" s="4"/>
      <c r="H13209" s="5"/>
      <c r="I13209" s="5"/>
    </row>
    <row r="13210" ht="15.75" customHeight="1">
      <c r="E13210" s="4"/>
      <c r="F13210" s="4"/>
      <c r="G13210" s="4"/>
      <c r="H13210" s="5"/>
      <c r="I13210" s="5"/>
    </row>
    <row r="13211" ht="15.75" customHeight="1">
      <c r="E13211" s="4"/>
      <c r="F13211" s="4"/>
      <c r="G13211" s="4"/>
      <c r="H13211" s="5"/>
      <c r="I13211" s="5"/>
    </row>
    <row r="13212" ht="15.75" customHeight="1">
      <c r="E13212" s="4"/>
      <c r="F13212" s="4"/>
      <c r="G13212" s="4"/>
      <c r="H13212" s="5"/>
      <c r="I13212" s="5"/>
    </row>
    <row r="13213" ht="15.75" customHeight="1">
      <c r="E13213" s="4"/>
      <c r="F13213" s="4"/>
      <c r="G13213" s="4"/>
      <c r="H13213" s="5"/>
      <c r="I13213" s="5"/>
    </row>
    <row r="13214" ht="15.75" customHeight="1">
      <c r="E13214" s="4"/>
      <c r="F13214" s="4"/>
      <c r="G13214" s="4"/>
      <c r="H13214" s="5"/>
      <c r="I13214" s="5"/>
    </row>
    <row r="13215" ht="15.75" customHeight="1">
      <c r="E13215" s="4"/>
      <c r="F13215" s="4"/>
      <c r="G13215" s="4"/>
      <c r="H13215" s="5"/>
      <c r="I13215" s="5"/>
    </row>
    <row r="13216" ht="15.75" customHeight="1">
      <c r="E13216" s="4"/>
      <c r="F13216" s="4"/>
      <c r="G13216" s="4"/>
      <c r="H13216" s="5"/>
      <c r="I13216" s="5"/>
    </row>
    <row r="13217" ht="15.75" customHeight="1">
      <c r="E13217" s="4"/>
      <c r="F13217" s="4"/>
      <c r="G13217" s="4"/>
      <c r="H13217" s="5"/>
      <c r="I13217" s="5"/>
    </row>
    <row r="13218" ht="15.75" customHeight="1">
      <c r="E13218" s="4"/>
      <c r="F13218" s="4"/>
      <c r="G13218" s="4"/>
      <c r="H13218" s="5"/>
      <c r="I13218" s="5"/>
    </row>
    <row r="13219" ht="15.75" customHeight="1">
      <c r="E13219" s="4"/>
      <c r="F13219" s="4"/>
      <c r="G13219" s="4"/>
      <c r="H13219" s="5"/>
      <c r="I13219" s="5"/>
    </row>
    <row r="13220" ht="15.75" customHeight="1">
      <c r="E13220" s="4"/>
      <c r="F13220" s="4"/>
      <c r="G13220" s="4"/>
      <c r="H13220" s="5"/>
      <c r="I13220" s="5"/>
    </row>
    <row r="13221" ht="15.75" customHeight="1">
      <c r="E13221" s="4"/>
      <c r="F13221" s="4"/>
      <c r="G13221" s="4"/>
      <c r="H13221" s="5"/>
      <c r="I13221" s="5"/>
    </row>
    <row r="13222" ht="15.75" customHeight="1">
      <c r="E13222" s="4"/>
      <c r="F13222" s="4"/>
      <c r="G13222" s="4"/>
      <c r="H13222" s="5"/>
      <c r="I13222" s="5"/>
    </row>
    <row r="13223" ht="15.75" customHeight="1">
      <c r="E13223" s="4"/>
      <c r="F13223" s="4"/>
      <c r="G13223" s="4"/>
      <c r="H13223" s="5"/>
      <c r="I13223" s="5"/>
    </row>
    <row r="13224" ht="15.75" customHeight="1">
      <c r="E13224" s="4"/>
      <c r="F13224" s="4"/>
      <c r="G13224" s="4"/>
      <c r="H13224" s="5"/>
      <c r="I13224" s="5"/>
    </row>
    <row r="13225" ht="15.75" customHeight="1">
      <c r="E13225" s="4"/>
      <c r="F13225" s="4"/>
      <c r="G13225" s="4"/>
      <c r="H13225" s="5"/>
      <c r="I13225" s="5"/>
    </row>
    <row r="13226" ht="15.75" customHeight="1">
      <c r="E13226" s="4"/>
      <c r="F13226" s="4"/>
      <c r="G13226" s="4"/>
      <c r="H13226" s="5"/>
      <c r="I13226" s="5"/>
    </row>
    <row r="13227" ht="15.75" customHeight="1">
      <c r="E13227" s="4"/>
      <c r="F13227" s="4"/>
      <c r="G13227" s="4"/>
      <c r="H13227" s="5"/>
      <c r="I13227" s="5"/>
    </row>
    <row r="13228" ht="15.75" customHeight="1">
      <c r="E13228" s="4"/>
      <c r="F13228" s="4"/>
      <c r="G13228" s="4"/>
      <c r="H13228" s="5"/>
      <c r="I13228" s="5"/>
    </row>
    <row r="13229" ht="15.75" customHeight="1">
      <c r="E13229" s="4"/>
      <c r="F13229" s="4"/>
      <c r="G13229" s="4"/>
      <c r="H13229" s="5"/>
      <c r="I13229" s="5"/>
    </row>
    <row r="13230" ht="15.75" customHeight="1">
      <c r="E13230" s="4"/>
      <c r="F13230" s="4"/>
      <c r="G13230" s="4"/>
      <c r="H13230" s="5"/>
      <c r="I13230" s="5"/>
    </row>
    <row r="13231" ht="15.75" customHeight="1">
      <c r="E13231" s="4"/>
      <c r="F13231" s="4"/>
      <c r="G13231" s="4"/>
      <c r="H13231" s="5"/>
      <c r="I13231" s="5"/>
    </row>
    <row r="13232" ht="15.75" customHeight="1">
      <c r="E13232" s="4"/>
      <c r="F13232" s="4"/>
      <c r="G13232" s="4"/>
      <c r="H13232" s="5"/>
      <c r="I13232" s="5"/>
    </row>
    <row r="13233" ht="15.75" customHeight="1">
      <c r="E13233" s="4"/>
      <c r="F13233" s="4"/>
      <c r="G13233" s="4"/>
      <c r="H13233" s="5"/>
      <c r="I13233" s="5"/>
    </row>
    <row r="13234" ht="15.75" customHeight="1">
      <c r="E13234" s="4"/>
      <c r="F13234" s="4"/>
      <c r="G13234" s="4"/>
      <c r="H13234" s="5"/>
      <c r="I13234" s="5"/>
    </row>
    <row r="13235" ht="15.75" customHeight="1">
      <c r="E13235" s="4"/>
      <c r="F13235" s="4"/>
      <c r="G13235" s="4"/>
      <c r="H13235" s="5"/>
      <c r="I13235" s="5"/>
    </row>
    <row r="13236" ht="15.75" customHeight="1">
      <c r="E13236" s="4"/>
      <c r="F13236" s="4"/>
      <c r="G13236" s="4"/>
      <c r="H13236" s="5"/>
      <c r="I13236" s="5"/>
    </row>
    <row r="13237" ht="15.75" customHeight="1">
      <c r="E13237" s="4"/>
      <c r="F13237" s="4"/>
      <c r="G13237" s="4"/>
      <c r="H13237" s="5"/>
      <c r="I13237" s="5"/>
    </row>
    <row r="13238" ht="15.75" customHeight="1">
      <c r="E13238" s="4"/>
      <c r="F13238" s="4"/>
      <c r="G13238" s="4"/>
      <c r="H13238" s="5"/>
      <c r="I13238" s="5"/>
    </row>
    <row r="13239" ht="15.75" customHeight="1">
      <c r="E13239" s="4"/>
      <c r="F13239" s="4"/>
      <c r="G13239" s="4"/>
      <c r="H13239" s="5"/>
      <c r="I13239" s="5"/>
    </row>
    <row r="13240" ht="15.75" customHeight="1">
      <c r="E13240" s="4"/>
      <c r="F13240" s="4"/>
      <c r="G13240" s="4"/>
      <c r="H13240" s="5"/>
      <c r="I13240" s="5"/>
    </row>
    <row r="13241" ht="15.75" customHeight="1">
      <c r="E13241" s="4"/>
      <c r="F13241" s="4"/>
      <c r="G13241" s="4"/>
      <c r="H13241" s="5"/>
      <c r="I13241" s="5"/>
    </row>
    <row r="13242" ht="15.75" customHeight="1">
      <c r="E13242" s="4"/>
      <c r="F13242" s="4"/>
      <c r="G13242" s="4"/>
      <c r="H13242" s="5"/>
      <c r="I13242" s="5"/>
    </row>
    <row r="13243" ht="15.75" customHeight="1">
      <c r="E13243" s="4"/>
      <c r="F13243" s="4"/>
      <c r="G13243" s="4"/>
      <c r="H13243" s="5"/>
      <c r="I13243" s="5"/>
    </row>
    <row r="13244" ht="15.75" customHeight="1">
      <c r="E13244" s="4"/>
      <c r="F13244" s="4"/>
      <c r="G13244" s="4"/>
      <c r="H13244" s="5"/>
      <c r="I13244" s="5"/>
    </row>
    <row r="13245" ht="15.75" customHeight="1">
      <c r="E13245" s="4"/>
      <c r="F13245" s="4"/>
      <c r="G13245" s="4"/>
      <c r="H13245" s="5"/>
      <c r="I13245" s="5"/>
    </row>
    <row r="13246" ht="15.75" customHeight="1">
      <c r="E13246" s="4"/>
      <c r="F13246" s="4"/>
      <c r="G13246" s="4"/>
      <c r="H13246" s="5"/>
      <c r="I13246" s="5"/>
    </row>
    <row r="13247" ht="15.75" customHeight="1">
      <c r="E13247" s="4"/>
      <c r="F13247" s="4"/>
      <c r="G13247" s="4"/>
      <c r="H13247" s="5"/>
      <c r="I13247" s="5"/>
    </row>
    <row r="13248" ht="15.75" customHeight="1">
      <c r="E13248" s="4"/>
      <c r="F13248" s="4"/>
      <c r="G13248" s="4"/>
      <c r="H13248" s="5"/>
      <c r="I13248" s="5"/>
    </row>
    <row r="13249" ht="15.75" customHeight="1">
      <c r="E13249" s="4"/>
      <c r="F13249" s="4"/>
      <c r="G13249" s="4"/>
      <c r="H13249" s="5"/>
      <c r="I13249" s="5"/>
    </row>
    <row r="13250" ht="15.75" customHeight="1">
      <c r="E13250" s="4"/>
      <c r="F13250" s="4"/>
      <c r="G13250" s="4"/>
      <c r="H13250" s="5"/>
      <c r="I13250" s="5"/>
    </row>
    <row r="13251" ht="15.75" customHeight="1">
      <c r="E13251" s="4"/>
      <c r="F13251" s="4"/>
      <c r="G13251" s="4"/>
      <c r="H13251" s="5"/>
      <c r="I13251" s="5"/>
    </row>
    <row r="13252" ht="15.75" customHeight="1">
      <c r="E13252" s="4"/>
      <c r="F13252" s="4"/>
      <c r="G13252" s="4"/>
      <c r="H13252" s="5"/>
      <c r="I13252" s="5"/>
    </row>
    <row r="13253" ht="15.75" customHeight="1">
      <c r="E13253" s="4"/>
      <c r="F13253" s="4"/>
      <c r="G13253" s="4"/>
      <c r="H13253" s="5"/>
      <c r="I13253" s="5"/>
    </row>
    <row r="13254" ht="15.75" customHeight="1">
      <c r="E13254" s="4"/>
      <c r="F13254" s="4"/>
      <c r="G13254" s="4"/>
      <c r="H13254" s="5"/>
      <c r="I13254" s="5"/>
    </row>
    <row r="13255" ht="15.75" customHeight="1">
      <c r="E13255" s="4"/>
      <c r="F13255" s="4"/>
      <c r="G13255" s="4"/>
      <c r="H13255" s="5"/>
      <c r="I13255" s="5"/>
    </row>
    <row r="13256" ht="15.75" customHeight="1">
      <c r="E13256" s="4"/>
      <c r="F13256" s="4"/>
      <c r="G13256" s="4"/>
      <c r="H13256" s="5"/>
      <c r="I13256" s="5"/>
    </row>
    <row r="13257" ht="15.75" customHeight="1">
      <c r="E13257" s="4"/>
      <c r="F13257" s="4"/>
      <c r="G13257" s="4"/>
      <c r="H13257" s="5"/>
      <c r="I13257" s="5"/>
    </row>
    <row r="13258" ht="15.75" customHeight="1">
      <c r="E13258" s="4"/>
      <c r="F13258" s="4"/>
      <c r="G13258" s="4"/>
      <c r="H13258" s="5"/>
      <c r="I13258" s="5"/>
    </row>
    <row r="13259" ht="15.75" customHeight="1">
      <c r="E13259" s="4"/>
      <c r="F13259" s="4"/>
      <c r="G13259" s="4"/>
      <c r="H13259" s="5"/>
      <c r="I13259" s="5"/>
    </row>
    <row r="13260" ht="15.75" customHeight="1">
      <c r="E13260" s="4"/>
      <c r="F13260" s="4"/>
      <c r="G13260" s="4"/>
      <c r="H13260" s="5"/>
      <c r="I13260" s="5"/>
    </row>
    <row r="13261" ht="15.75" customHeight="1">
      <c r="E13261" s="4"/>
      <c r="F13261" s="4"/>
      <c r="G13261" s="4"/>
      <c r="H13261" s="5"/>
      <c r="I13261" s="5"/>
    </row>
    <row r="13262" ht="15.75" customHeight="1">
      <c r="E13262" s="4"/>
      <c r="F13262" s="4"/>
      <c r="G13262" s="4"/>
      <c r="H13262" s="5"/>
      <c r="I13262" s="5"/>
    </row>
    <row r="13263" ht="15.75" customHeight="1">
      <c r="E13263" s="4"/>
      <c r="F13263" s="4"/>
      <c r="G13263" s="4"/>
      <c r="H13263" s="5"/>
      <c r="I13263" s="5"/>
    </row>
    <row r="13264" ht="15.75" customHeight="1">
      <c r="E13264" s="4"/>
      <c r="F13264" s="4"/>
      <c r="G13264" s="4"/>
      <c r="H13264" s="5"/>
      <c r="I13264" s="5"/>
    </row>
    <row r="13265" ht="15.75" customHeight="1">
      <c r="E13265" s="4"/>
      <c r="F13265" s="4"/>
      <c r="G13265" s="4"/>
      <c r="H13265" s="5"/>
      <c r="I13265" s="5"/>
    </row>
    <row r="13266" ht="15.75" customHeight="1">
      <c r="E13266" s="4"/>
      <c r="F13266" s="4"/>
      <c r="G13266" s="4"/>
      <c r="H13266" s="5"/>
      <c r="I13266" s="5"/>
    </row>
    <row r="13267" ht="15.75" customHeight="1">
      <c r="E13267" s="4"/>
      <c r="F13267" s="4"/>
      <c r="G13267" s="4"/>
      <c r="H13267" s="5"/>
      <c r="I13267" s="5"/>
    </row>
    <row r="13268" ht="15.75" customHeight="1">
      <c r="E13268" s="4"/>
      <c r="F13268" s="4"/>
      <c r="G13268" s="4"/>
      <c r="H13268" s="5"/>
      <c r="I13268" s="5"/>
    </row>
    <row r="13269" ht="15.75" customHeight="1">
      <c r="E13269" s="4"/>
      <c r="F13269" s="4"/>
      <c r="G13269" s="4"/>
      <c r="H13269" s="5"/>
      <c r="I13269" s="5"/>
    </row>
    <row r="13270" ht="15.75" customHeight="1">
      <c r="E13270" s="4"/>
      <c r="F13270" s="4"/>
      <c r="G13270" s="4"/>
      <c r="H13270" s="5"/>
      <c r="I13270" s="5"/>
    </row>
    <row r="13271" ht="15.75" customHeight="1">
      <c r="E13271" s="4"/>
      <c r="F13271" s="4"/>
      <c r="G13271" s="4"/>
      <c r="H13271" s="5"/>
      <c r="I13271" s="5"/>
    </row>
    <row r="13272" ht="15.75" customHeight="1">
      <c r="E13272" s="4"/>
      <c r="F13272" s="4"/>
      <c r="G13272" s="4"/>
      <c r="H13272" s="5"/>
      <c r="I13272" s="5"/>
    </row>
    <row r="13273" ht="15.75" customHeight="1">
      <c r="E13273" s="4"/>
      <c r="F13273" s="4"/>
      <c r="G13273" s="4"/>
      <c r="H13273" s="5"/>
      <c r="I13273" s="5"/>
    </row>
    <row r="13274" ht="15.75" customHeight="1">
      <c r="E13274" s="4"/>
      <c r="F13274" s="4"/>
      <c r="G13274" s="4"/>
      <c r="H13274" s="5"/>
      <c r="I13274" s="5"/>
    </row>
    <row r="13275" ht="15.75" customHeight="1">
      <c r="E13275" s="4"/>
      <c r="F13275" s="4"/>
      <c r="G13275" s="4"/>
      <c r="H13275" s="5"/>
      <c r="I13275" s="5"/>
    </row>
    <row r="13276" ht="15.75" customHeight="1">
      <c r="E13276" s="4"/>
      <c r="F13276" s="4"/>
      <c r="G13276" s="4"/>
      <c r="H13276" s="5"/>
      <c r="I13276" s="5"/>
    </row>
    <row r="13277" ht="15.75" customHeight="1">
      <c r="E13277" s="4"/>
      <c r="F13277" s="4"/>
      <c r="G13277" s="4"/>
      <c r="H13277" s="5"/>
      <c r="I13277" s="5"/>
    </row>
    <row r="13278" ht="15.75" customHeight="1">
      <c r="E13278" s="4"/>
      <c r="F13278" s="4"/>
      <c r="G13278" s="4"/>
      <c r="H13278" s="5"/>
      <c r="I13278" s="5"/>
    </row>
    <row r="13279" ht="15.75" customHeight="1">
      <c r="E13279" s="4"/>
      <c r="F13279" s="4"/>
      <c r="G13279" s="4"/>
      <c r="H13279" s="5"/>
      <c r="I13279" s="5"/>
    </row>
    <row r="13280" ht="15.75" customHeight="1">
      <c r="E13280" s="4"/>
      <c r="F13280" s="4"/>
      <c r="G13280" s="4"/>
      <c r="H13280" s="5"/>
      <c r="I13280" s="5"/>
    </row>
    <row r="13281" ht="15.75" customHeight="1">
      <c r="E13281" s="4"/>
      <c r="F13281" s="4"/>
      <c r="G13281" s="4"/>
      <c r="H13281" s="5"/>
      <c r="I13281" s="5"/>
    </row>
    <row r="13282" ht="15.75" customHeight="1">
      <c r="E13282" s="4"/>
      <c r="F13282" s="4"/>
      <c r="G13282" s="4"/>
      <c r="H13282" s="5"/>
      <c r="I13282" s="5"/>
    </row>
    <row r="13283" ht="15.75" customHeight="1">
      <c r="E13283" s="4"/>
      <c r="F13283" s="4"/>
      <c r="G13283" s="4"/>
      <c r="H13283" s="5"/>
      <c r="I13283" s="5"/>
    </row>
    <row r="13284" ht="15.75" customHeight="1">
      <c r="E13284" s="4"/>
      <c r="F13284" s="4"/>
      <c r="G13284" s="4"/>
      <c r="H13284" s="5"/>
      <c r="I13284" s="5"/>
    </row>
    <row r="13285" ht="15.75" customHeight="1">
      <c r="E13285" s="4"/>
      <c r="F13285" s="4"/>
      <c r="G13285" s="4"/>
      <c r="H13285" s="5"/>
      <c r="I13285" s="5"/>
    </row>
    <row r="13286" ht="15.75" customHeight="1">
      <c r="E13286" s="4"/>
      <c r="F13286" s="4"/>
      <c r="G13286" s="4"/>
      <c r="H13286" s="5"/>
      <c r="I13286" s="5"/>
    </row>
    <row r="13287" ht="15.75" customHeight="1">
      <c r="E13287" s="4"/>
      <c r="F13287" s="4"/>
      <c r="G13287" s="4"/>
      <c r="H13287" s="5"/>
      <c r="I13287" s="5"/>
    </row>
    <row r="13288" ht="15.75" customHeight="1">
      <c r="E13288" s="4"/>
      <c r="F13288" s="4"/>
      <c r="G13288" s="4"/>
      <c r="H13288" s="5"/>
      <c r="I13288" s="5"/>
    </row>
    <row r="13289" ht="15.75" customHeight="1">
      <c r="E13289" s="4"/>
      <c r="F13289" s="4"/>
      <c r="G13289" s="4"/>
      <c r="H13289" s="5"/>
      <c r="I13289" s="5"/>
    </row>
    <row r="13290" ht="15.75" customHeight="1">
      <c r="E13290" s="4"/>
      <c r="F13290" s="4"/>
      <c r="G13290" s="4"/>
      <c r="H13290" s="5"/>
      <c r="I13290" s="5"/>
    </row>
    <row r="13291" ht="15.75" customHeight="1">
      <c r="E13291" s="4"/>
      <c r="F13291" s="4"/>
      <c r="G13291" s="4"/>
      <c r="H13291" s="5"/>
      <c r="I13291" s="5"/>
    </row>
    <row r="13292" ht="15.75" customHeight="1">
      <c r="E13292" s="4"/>
      <c r="F13292" s="4"/>
      <c r="G13292" s="4"/>
      <c r="H13292" s="5"/>
      <c r="I13292" s="5"/>
    </row>
    <row r="13293" ht="15.75" customHeight="1">
      <c r="E13293" s="4"/>
      <c r="F13293" s="4"/>
      <c r="G13293" s="4"/>
      <c r="H13293" s="5"/>
      <c r="I13293" s="5"/>
    </row>
    <row r="13294" ht="15.75" customHeight="1">
      <c r="E13294" s="4"/>
      <c r="F13294" s="4"/>
      <c r="G13294" s="4"/>
      <c r="H13294" s="5"/>
      <c r="I13294" s="5"/>
    </row>
    <row r="13295" ht="15.75" customHeight="1">
      <c r="E13295" s="4"/>
      <c r="F13295" s="4"/>
      <c r="G13295" s="4"/>
      <c r="H13295" s="5"/>
      <c r="I13295" s="5"/>
    </row>
    <row r="13296" ht="15.75" customHeight="1">
      <c r="E13296" s="4"/>
      <c r="F13296" s="4"/>
      <c r="G13296" s="4"/>
      <c r="H13296" s="5"/>
      <c r="I13296" s="5"/>
    </row>
    <row r="13297" ht="15.75" customHeight="1">
      <c r="E13297" s="4"/>
      <c r="F13297" s="4"/>
      <c r="G13297" s="4"/>
      <c r="H13297" s="5"/>
      <c r="I13297" s="5"/>
    </row>
    <row r="13298" ht="15.75" customHeight="1">
      <c r="E13298" s="4"/>
      <c r="F13298" s="4"/>
      <c r="G13298" s="4"/>
      <c r="H13298" s="5"/>
      <c r="I13298" s="5"/>
    </row>
    <row r="13299" ht="15.75" customHeight="1">
      <c r="E13299" s="4"/>
      <c r="F13299" s="4"/>
      <c r="G13299" s="4"/>
      <c r="H13299" s="5"/>
      <c r="I13299" s="5"/>
    </row>
    <row r="13300" ht="15.75" customHeight="1">
      <c r="E13300" s="4"/>
      <c r="F13300" s="4"/>
      <c r="G13300" s="4"/>
      <c r="H13300" s="5"/>
      <c r="I13300" s="5"/>
    </row>
    <row r="13301" ht="15.75" customHeight="1">
      <c r="E13301" s="4"/>
      <c r="F13301" s="4"/>
      <c r="G13301" s="4"/>
      <c r="H13301" s="5"/>
      <c r="I13301" s="5"/>
    </row>
    <row r="13302" ht="15.75" customHeight="1">
      <c r="E13302" s="4"/>
      <c r="F13302" s="4"/>
      <c r="G13302" s="4"/>
      <c r="H13302" s="5"/>
      <c r="I13302" s="5"/>
    </row>
    <row r="13303" ht="15.75" customHeight="1">
      <c r="E13303" s="4"/>
      <c r="F13303" s="4"/>
      <c r="G13303" s="4"/>
      <c r="H13303" s="5"/>
      <c r="I13303" s="5"/>
    </row>
    <row r="13304" ht="15.75" customHeight="1">
      <c r="E13304" s="4"/>
      <c r="F13304" s="4"/>
      <c r="G13304" s="4"/>
      <c r="H13304" s="5"/>
      <c r="I13304" s="5"/>
    </row>
    <row r="13305" ht="15.75" customHeight="1">
      <c r="E13305" s="4"/>
      <c r="F13305" s="4"/>
      <c r="G13305" s="4"/>
      <c r="H13305" s="5"/>
      <c r="I13305" s="5"/>
    </row>
    <row r="13306" ht="15.75" customHeight="1">
      <c r="E13306" s="4"/>
      <c r="F13306" s="4"/>
      <c r="G13306" s="4"/>
      <c r="H13306" s="5"/>
      <c r="I13306" s="5"/>
    </row>
    <row r="13307" ht="15.75" customHeight="1">
      <c r="E13307" s="4"/>
      <c r="F13307" s="4"/>
      <c r="G13307" s="4"/>
      <c r="H13307" s="5"/>
      <c r="I13307" s="5"/>
    </row>
    <row r="13308" ht="15.75" customHeight="1">
      <c r="E13308" s="4"/>
      <c r="F13308" s="4"/>
      <c r="G13308" s="4"/>
      <c r="H13308" s="5"/>
      <c r="I13308" s="5"/>
    </row>
    <row r="13309" ht="15.75" customHeight="1">
      <c r="E13309" s="4"/>
      <c r="F13309" s="4"/>
      <c r="G13309" s="4"/>
      <c r="H13309" s="5"/>
      <c r="I13309" s="5"/>
    </row>
    <row r="13310" ht="15.75" customHeight="1">
      <c r="E13310" s="4"/>
      <c r="F13310" s="4"/>
      <c r="G13310" s="4"/>
      <c r="H13310" s="5"/>
      <c r="I13310" s="5"/>
    </row>
    <row r="13311" ht="15.75" customHeight="1">
      <c r="E13311" s="4"/>
      <c r="F13311" s="4"/>
      <c r="G13311" s="4"/>
      <c r="H13311" s="5"/>
      <c r="I13311" s="5"/>
    </row>
    <row r="13312" ht="15.75" customHeight="1">
      <c r="E13312" s="4"/>
      <c r="F13312" s="4"/>
      <c r="G13312" s="4"/>
      <c r="H13312" s="5"/>
      <c r="I13312" s="5"/>
    </row>
    <row r="13313" ht="15.75" customHeight="1">
      <c r="E13313" s="4"/>
      <c r="F13313" s="4"/>
      <c r="G13313" s="4"/>
      <c r="H13313" s="5"/>
      <c r="I13313" s="5"/>
    </row>
    <row r="13314" ht="15.75" customHeight="1">
      <c r="E13314" s="4"/>
      <c r="F13314" s="4"/>
      <c r="G13314" s="4"/>
      <c r="H13314" s="5"/>
      <c r="I13314" s="5"/>
    </row>
    <row r="13315" ht="15.75" customHeight="1">
      <c r="E13315" s="4"/>
      <c r="F13315" s="4"/>
      <c r="G13315" s="4"/>
      <c r="H13315" s="5"/>
      <c r="I13315" s="5"/>
    </row>
    <row r="13316" ht="15.75" customHeight="1">
      <c r="E13316" s="4"/>
      <c r="F13316" s="4"/>
      <c r="G13316" s="4"/>
      <c r="H13316" s="5"/>
      <c r="I13316" s="5"/>
    </row>
    <row r="13317" ht="15.75" customHeight="1">
      <c r="E13317" s="4"/>
      <c r="F13317" s="4"/>
      <c r="G13317" s="4"/>
      <c r="H13317" s="5"/>
      <c r="I13317" s="5"/>
    </row>
    <row r="13318" ht="15.75" customHeight="1">
      <c r="E13318" s="4"/>
      <c r="F13318" s="4"/>
      <c r="G13318" s="4"/>
      <c r="H13318" s="5"/>
      <c r="I13318" s="5"/>
    </row>
    <row r="13319" ht="15.75" customHeight="1">
      <c r="E13319" s="4"/>
      <c r="F13319" s="4"/>
      <c r="G13319" s="4"/>
      <c r="H13319" s="5"/>
      <c r="I13319" s="5"/>
    </row>
    <row r="13320" ht="15.75" customHeight="1">
      <c r="E13320" s="4"/>
      <c r="F13320" s="4"/>
      <c r="G13320" s="4"/>
      <c r="H13320" s="5"/>
      <c r="I13320" s="5"/>
    </row>
    <row r="13321" ht="15.75" customHeight="1">
      <c r="E13321" s="4"/>
      <c r="F13321" s="4"/>
      <c r="G13321" s="4"/>
      <c r="H13321" s="5"/>
      <c r="I13321" s="5"/>
    </row>
    <row r="13322" ht="15.75" customHeight="1">
      <c r="E13322" s="4"/>
      <c r="F13322" s="4"/>
      <c r="G13322" s="4"/>
      <c r="H13322" s="5"/>
      <c r="I13322" s="5"/>
    </row>
    <row r="13323" ht="15.75" customHeight="1">
      <c r="E13323" s="4"/>
      <c r="F13323" s="4"/>
      <c r="G13323" s="4"/>
      <c r="H13323" s="5"/>
      <c r="I13323" s="5"/>
    </row>
    <row r="13324" ht="15.75" customHeight="1">
      <c r="E13324" s="4"/>
      <c r="F13324" s="4"/>
      <c r="G13324" s="4"/>
      <c r="H13324" s="5"/>
      <c r="I13324" s="5"/>
    </row>
    <row r="13325" ht="15.75" customHeight="1">
      <c r="E13325" s="4"/>
      <c r="F13325" s="4"/>
      <c r="G13325" s="4"/>
      <c r="H13325" s="5"/>
      <c r="I13325" s="5"/>
    </row>
    <row r="13326" ht="15.75" customHeight="1">
      <c r="E13326" s="4"/>
      <c r="F13326" s="4"/>
      <c r="G13326" s="4"/>
      <c r="H13326" s="5"/>
      <c r="I13326" s="5"/>
    </row>
    <row r="13327" ht="15.75" customHeight="1">
      <c r="E13327" s="4"/>
      <c r="F13327" s="4"/>
      <c r="G13327" s="4"/>
      <c r="H13327" s="5"/>
      <c r="I13327" s="5"/>
    </row>
    <row r="13328" ht="15.75" customHeight="1">
      <c r="E13328" s="4"/>
      <c r="F13328" s="4"/>
      <c r="G13328" s="4"/>
      <c r="H13328" s="5"/>
      <c r="I13328" s="5"/>
    </row>
    <row r="13329" ht="15.75" customHeight="1">
      <c r="E13329" s="4"/>
      <c r="F13329" s="4"/>
      <c r="G13329" s="4"/>
      <c r="H13329" s="5"/>
      <c r="I13329" s="5"/>
    </row>
    <row r="13330" ht="15.75" customHeight="1">
      <c r="E13330" s="4"/>
      <c r="F13330" s="4"/>
      <c r="G13330" s="4"/>
      <c r="H13330" s="5"/>
      <c r="I13330" s="5"/>
    </row>
    <row r="13331" ht="15.75" customHeight="1">
      <c r="E13331" s="4"/>
      <c r="F13331" s="4"/>
      <c r="G13331" s="4"/>
      <c r="H13331" s="5"/>
      <c r="I13331" s="5"/>
    </row>
    <row r="13332" ht="15.75" customHeight="1">
      <c r="E13332" s="4"/>
      <c r="F13332" s="4"/>
      <c r="G13332" s="4"/>
      <c r="H13332" s="5"/>
      <c r="I13332" s="5"/>
    </row>
    <row r="13333" ht="15.75" customHeight="1">
      <c r="E13333" s="4"/>
      <c r="F13333" s="4"/>
      <c r="G13333" s="4"/>
      <c r="H13333" s="5"/>
      <c r="I13333" s="5"/>
    </row>
    <row r="13334" ht="15.75" customHeight="1">
      <c r="E13334" s="4"/>
      <c r="F13334" s="4"/>
      <c r="G13334" s="4"/>
      <c r="H13334" s="5"/>
      <c r="I13334" s="5"/>
    </row>
    <row r="13335" ht="15.75" customHeight="1">
      <c r="E13335" s="4"/>
      <c r="F13335" s="4"/>
      <c r="G13335" s="4"/>
      <c r="H13335" s="5"/>
      <c r="I13335" s="5"/>
    </row>
    <row r="13336" ht="15.75" customHeight="1">
      <c r="E13336" s="4"/>
      <c r="F13336" s="4"/>
      <c r="G13336" s="4"/>
      <c r="H13336" s="5"/>
      <c r="I13336" s="5"/>
    </row>
    <row r="13337" ht="15.75" customHeight="1">
      <c r="E13337" s="4"/>
      <c r="F13337" s="4"/>
      <c r="G13337" s="4"/>
      <c r="H13337" s="5"/>
      <c r="I13337" s="5"/>
    </row>
    <row r="13338" ht="15.75" customHeight="1">
      <c r="E13338" s="4"/>
      <c r="F13338" s="4"/>
      <c r="G13338" s="4"/>
      <c r="H13338" s="5"/>
      <c r="I13338" s="5"/>
    </row>
    <row r="13339" ht="15.75" customHeight="1">
      <c r="E13339" s="4"/>
      <c r="F13339" s="4"/>
      <c r="G13339" s="4"/>
      <c r="H13339" s="5"/>
      <c r="I13339" s="5"/>
    </row>
    <row r="13340" ht="15.75" customHeight="1">
      <c r="E13340" s="4"/>
      <c r="F13340" s="4"/>
      <c r="G13340" s="4"/>
      <c r="H13340" s="5"/>
      <c r="I13340" s="5"/>
    </row>
    <row r="13341" ht="15.75" customHeight="1">
      <c r="E13341" s="4"/>
      <c r="F13341" s="4"/>
      <c r="G13341" s="4"/>
      <c r="H13341" s="5"/>
      <c r="I13341" s="5"/>
    </row>
    <row r="13342" ht="15.75" customHeight="1">
      <c r="E13342" s="4"/>
      <c r="F13342" s="4"/>
      <c r="G13342" s="4"/>
      <c r="H13342" s="5"/>
      <c r="I13342" s="5"/>
    </row>
    <row r="13343" ht="15.75" customHeight="1">
      <c r="E13343" s="4"/>
      <c r="F13343" s="4"/>
      <c r="G13343" s="4"/>
      <c r="H13343" s="5"/>
      <c r="I13343" s="5"/>
    </row>
    <row r="13344" ht="15.75" customHeight="1">
      <c r="E13344" s="4"/>
      <c r="F13344" s="4"/>
      <c r="G13344" s="4"/>
      <c r="H13344" s="5"/>
      <c r="I13344" s="5"/>
    </row>
    <row r="13345" ht="15.75" customHeight="1">
      <c r="E13345" s="4"/>
      <c r="F13345" s="4"/>
      <c r="G13345" s="4"/>
      <c r="H13345" s="5"/>
      <c r="I13345" s="5"/>
    </row>
    <row r="13346" ht="15.75" customHeight="1">
      <c r="E13346" s="4"/>
      <c r="F13346" s="4"/>
      <c r="G13346" s="4"/>
      <c r="H13346" s="5"/>
      <c r="I13346" s="5"/>
    </row>
    <row r="13347" ht="15.75" customHeight="1">
      <c r="E13347" s="4"/>
      <c r="F13347" s="4"/>
      <c r="G13347" s="4"/>
      <c r="H13347" s="5"/>
      <c r="I13347" s="5"/>
    </row>
    <row r="13348" ht="15.75" customHeight="1">
      <c r="E13348" s="4"/>
      <c r="F13348" s="4"/>
      <c r="G13348" s="4"/>
      <c r="H13348" s="5"/>
      <c r="I13348" s="5"/>
    </row>
    <row r="13349" ht="15.75" customHeight="1">
      <c r="E13349" s="4"/>
      <c r="F13349" s="4"/>
      <c r="G13349" s="4"/>
      <c r="H13349" s="5"/>
      <c r="I13349" s="5"/>
    </row>
    <row r="13350" ht="15.75" customHeight="1">
      <c r="E13350" s="4"/>
      <c r="F13350" s="4"/>
      <c r="G13350" s="4"/>
      <c r="H13350" s="5"/>
      <c r="I13350" s="5"/>
    </row>
    <row r="13351" ht="15.75" customHeight="1">
      <c r="E13351" s="4"/>
      <c r="F13351" s="4"/>
      <c r="G13351" s="4"/>
      <c r="H13351" s="5"/>
      <c r="I13351" s="5"/>
    </row>
    <row r="13352" ht="15.75" customHeight="1">
      <c r="E13352" s="4"/>
      <c r="F13352" s="4"/>
      <c r="G13352" s="4"/>
      <c r="H13352" s="5"/>
      <c r="I13352" s="5"/>
    </row>
    <row r="13353" ht="15.75" customHeight="1">
      <c r="E13353" s="4"/>
      <c r="F13353" s="4"/>
      <c r="G13353" s="4"/>
      <c r="H13353" s="5"/>
      <c r="I13353" s="5"/>
    </row>
    <row r="13354" ht="15.75" customHeight="1">
      <c r="E13354" s="4"/>
      <c r="F13354" s="4"/>
      <c r="G13354" s="4"/>
      <c r="H13354" s="5"/>
      <c r="I13354" s="5"/>
    </row>
    <row r="13355" ht="15.75" customHeight="1">
      <c r="E13355" s="4"/>
      <c r="F13355" s="4"/>
      <c r="G13355" s="4"/>
      <c r="H13355" s="5"/>
      <c r="I13355" s="5"/>
    </row>
    <row r="13356" ht="15.75" customHeight="1">
      <c r="E13356" s="4"/>
      <c r="F13356" s="4"/>
      <c r="G13356" s="4"/>
      <c r="H13356" s="5"/>
      <c r="I13356" s="5"/>
    </row>
    <row r="13357" ht="15.75" customHeight="1">
      <c r="E13357" s="4"/>
      <c r="F13357" s="4"/>
      <c r="G13357" s="4"/>
      <c r="H13357" s="5"/>
      <c r="I13357" s="5"/>
    </row>
    <row r="13358" ht="15.75" customHeight="1">
      <c r="E13358" s="4"/>
      <c r="F13358" s="4"/>
      <c r="G13358" s="4"/>
      <c r="H13358" s="5"/>
      <c r="I13358" s="5"/>
    </row>
    <row r="13359" ht="15.75" customHeight="1">
      <c r="E13359" s="4"/>
      <c r="F13359" s="4"/>
      <c r="G13359" s="4"/>
      <c r="H13359" s="5"/>
      <c r="I13359" s="5"/>
    </row>
    <row r="13360" ht="15.75" customHeight="1">
      <c r="E13360" s="4"/>
      <c r="F13360" s="4"/>
      <c r="G13360" s="4"/>
      <c r="H13360" s="5"/>
      <c r="I13360" s="5"/>
    </row>
    <row r="13361" ht="15.75" customHeight="1">
      <c r="E13361" s="4"/>
      <c r="F13361" s="4"/>
      <c r="G13361" s="4"/>
      <c r="H13361" s="5"/>
      <c r="I13361" s="5"/>
    </row>
    <row r="13362" ht="15.75" customHeight="1">
      <c r="E13362" s="4"/>
      <c r="F13362" s="4"/>
      <c r="G13362" s="4"/>
      <c r="H13362" s="5"/>
      <c r="I13362" s="5"/>
    </row>
    <row r="13363" ht="15.75" customHeight="1">
      <c r="E13363" s="4"/>
      <c r="F13363" s="4"/>
      <c r="G13363" s="4"/>
      <c r="H13363" s="5"/>
      <c r="I13363" s="5"/>
    </row>
    <row r="13364" ht="15.75" customHeight="1">
      <c r="E13364" s="4"/>
      <c r="F13364" s="4"/>
      <c r="G13364" s="4"/>
      <c r="H13364" s="5"/>
      <c r="I13364" s="5"/>
    </row>
    <row r="13365" ht="15.75" customHeight="1">
      <c r="E13365" s="4"/>
      <c r="F13365" s="4"/>
      <c r="G13365" s="4"/>
      <c r="H13365" s="5"/>
      <c r="I13365" s="5"/>
    </row>
    <row r="13366" ht="15.75" customHeight="1">
      <c r="E13366" s="4"/>
      <c r="F13366" s="4"/>
      <c r="G13366" s="4"/>
      <c r="H13366" s="5"/>
      <c r="I13366" s="5"/>
    </row>
    <row r="13367" ht="15.75" customHeight="1">
      <c r="E13367" s="4"/>
      <c r="F13367" s="4"/>
      <c r="G13367" s="4"/>
      <c r="H13367" s="5"/>
      <c r="I13367" s="5"/>
    </row>
    <row r="13368" ht="15.75" customHeight="1">
      <c r="E13368" s="4"/>
      <c r="F13368" s="4"/>
      <c r="G13368" s="4"/>
      <c r="H13368" s="5"/>
      <c r="I13368" s="5"/>
    </row>
    <row r="13369" ht="15.75" customHeight="1">
      <c r="E13369" s="4"/>
      <c r="F13369" s="4"/>
      <c r="G13369" s="4"/>
      <c r="H13369" s="5"/>
      <c r="I13369" s="5"/>
    </row>
    <row r="13370" ht="15.75" customHeight="1">
      <c r="E13370" s="4"/>
      <c r="F13370" s="4"/>
      <c r="G13370" s="4"/>
      <c r="H13370" s="5"/>
      <c r="I13370" s="5"/>
    </row>
    <row r="13371" ht="15.75" customHeight="1">
      <c r="E13371" s="4"/>
      <c r="F13371" s="4"/>
      <c r="G13371" s="4"/>
      <c r="H13371" s="5"/>
      <c r="I13371" s="5"/>
    </row>
    <row r="13372" ht="15.75" customHeight="1">
      <c r="E13372" s="4"/>
      <c r="F13372" s="4"/>
      <c r="G13372" s="4"/>
      <c r="H13372" s="5"/>
      <c r="I13372" s="5"/>
    </row>
    <row r="13373" ht="15.75" customHeight="1">
      <c r="E13373" s="4"/>
      <c r="F13373" s="4"/>
      <c r="G13373" s="4"/>
      <c r="H13373" s="5"/>
      <c r="I13373" s="5"/>
    </row>
    <row r="13374" ht="15.75" customHeight="1">
      <c r="E13374" s="4"/>
      <c r="F13374" s="4"/>
      <c r="G13374" s="4"/>
      <c r="H13374" s="5"/>
      <c r="I13374" s="5"/>
    </row>
    <row r="13375" ht="15.75" customHeight="1">
      <c r="E13375" s="4"/>
      <c r="F13375" s="4"/>
      <c r="G13375" s="4"/>
      <c r="H13375" s="5"/>
      <c r="I13375" s="5"/>
    </row>
    <row r="13376" ht="15.75" customHeight="1">
      <c r="E13376" s="4"/>
      <c r="F13376" s="4"/>
      <c r="G13376" s="4"/>
      <c r="H13376" s="5"/>
      <c r="I13376" s="5"/>
    </row>
    <row r="13377" ht="15.75" customHeight="1">
      <c r="E13377" s="4"/>
      <c r="F13377" s="4"/>
      <c r="G13377" s="4"/>
      <c r="H13377" s="5"/>
      <c r="I13377" s="5"/>
    </row>
    <row r="13378" ht="15.75" customHeight="1">
      <c r="E13378" s="4"/>
      <c r="F13378" s="4"/>
      <c r="G13378" s="4"/>
      <c r="H13378" s="5"/>
      <c r="I13378" s="5"/>
    </row>
    <row r="13379" ht="15.75" customHeight="1">
      <c r="E13379" s="4"/>
      <c r="F13379" s="4"/>
      <c r="G13379" s="4"/>
      <c r="H13379" s="5"/>
      <c r="I13379" s="5"/>
    </row>
    <row r="13380" ht="15.75" customHeight="1">
      <c r="E13380" s="4"/>
      <c r="F13380" s="4"/>
      <c r="G13380" s="4"/>
      <c r="H13380" s="5"/>
      <c r="I13380" s="5"/>
    </row>
    <row r="13381" ht="15.75" customHeight="1">
      <c r="E13381" s="4"/>
      <c r="F13381" s="4"/>
      <c r="G13381" s="4"/>
      <c r="H13381" s="5"/>
      <c r="I13381" s="5"/>
    </row>
    <row r="13382" ht="15.75" customHeight="1">
      <c r="E13382" s="4"/>
      <c r="F13382" s="4"/>
      <c r="G13382" s="4"/>
      <c r="H13382" s="5"/>
      <c r="I13382" s="5"/>
    </row>
    <row r="13383" ht="15.75" customHeight="1">
      <c r="E13383" s="4"/>
      <c r="F13383" s="4"/>
      <c r="G13383" s="4"/>
      <c r="H13383" s="5"/>
      <c r="I13383" s="5"/>
    </row>
    <row r="13384" ht="15.75" customHeight="1">
      <c r="E13384" s="4"/>
      <c r="F13384" s="4"/>
      <c r="G13384" s="4"/>
      <c r="H13384" s="5"/>
      <c r="I13384" s="5"/>
    </row>
    <row r="13385" ht="15.75" customHeight="1">
      <c r="E13385" s="4"/>
      <c r="F13385" s="4"/>
      <c r="G13385" s="4"/>
      <c r="H13385" s="5"/>
      <c r="I13385" s="5"/>
    </row>
    <row r="13386" ht="15.75" customHeight="1">
      <c r="E13386" s="4"/>
      <c r="F13386" s="4"/>
      <c r="G13386" s="4"/>
      <c r="H13386" s="5"/>
      <c r="I13386" s="5"/>
    </row>
    <row r="13387" ht="15.75" customHeight="1">
      <c r="E13387" s="4"/>
      <c r="F13387" s="4"/>
      <c r="G13387" s="4"/>
      <c r="H13387" s="5"/>
      <c r="I13387" s="5"/>
    </row>
    <row r="13388" ht="15.75" customHeight="1">
      <c r="E13388" s="4"/>
      <c r="F13388" s="4"/>
      <c r="G13388" s="4"/>
      <c r="H13388" s="5"/>
      <c r="I13388" s="5"/>
    </row>
    <row r="13389" ht="15.75" customHeight="1">
      <c r="E13389" s="4"/>
      <c r="F13389" s="4"/>
      <c r="G13389" s="4"/>
      <c r="H13389" s="5"/>
      <c r="I13389" s="5"/>
    </row>
    <row r="13390" ht="15.75" customHeight="1">
      <c r="E13390" s="4"/>
      <c r="F13390" s="4"/>
      <c r="G13390" s="4"/>
      <c r="H13390" s="5"/>
      <c r="I13390" s="5"/>
    </row>
    <row r="13391" ht="15.75" customHeight="1">
      <c r="E13391" s="4"/>
      <c r="F13391" s="4"/>
      <c r="G13391" s="4"/>
      <c r="H13391" s="5"/>
      <c r="I13391" s="5"/>
    </row>
    <row r="13392" ht="15.75" customHeight="1">
      <c r="E13392" s="4"/>
      <c r="F13392" s="4"/>
      <c r="G13392" s="4"/>
      <c r="H13392" s="5"/>
      <c r="I13392" s="5"/>
    </row>
    <row r="13393" ht="15.75" customHeight="1">
      <c r="E13393" s="4"/>
      <c r="F13393" s="4"/>
      <c r="G13393" s="4"/>
      <c r="H13393" s="5"/>
      <c r="I13393" s="5"/>
    </row>
    <row r="13394" ht="15.75" customHeight="1">
      <c r="E13394" s="4"/>
      <c r="F13394" s="4"/>
      <c r="G13394" s="4"/>
      <c r="H13394" s="5"/>
      <c r="I13394" s="5"/>
    </row>
    <row r="13395" ht="15.75" customHeight="1">
      <c r="E13395" s="4"/>
      <c r="F13395" s="4"/>
      <c r="G13395" s="4"/>
      <c r="H13395" s="5"/>
      <c r="I13395" s="5"/>
    </row>
    <row r="13396" ht="15.75" customHeight="1">
      <c r="E13396" s="4"/>
      <c r="F13396" s="4"/>
      <c r="G13396" s="4"/>
      <c r="H13396" s="5"/>
      <c r="I13396" s="5"/>
    </row>
    <row r="13397" ht="15.75" customHeight="1">
      <c r="E13397" s="4"/>
      <c r="F13397" s="4"/>
      <c r="G13397" s="4"/>
      <c r="H13397" s="5"/>
      <c r="I13397" s="5"/>
    </row>
    <row r="13398" ht="15.75" customHeight="1">
      <c r="E13398" s="4"/>
      <c r="F13398" s="4"/>
      <c r="G13398" s="4"/>
      <c r="H13398" s="5"/>
      <c r="I13398" s="5"/>
    </row>
    <row r="13399" ht="15.75" customHeight="1">
      <c r="E13399" s="4"/>
      <c r="F13399" s="4"/>
      <c r="G13399" s="4"/>
      <c r="H13399" s="5"/>
      <c r="I13399" s="5"/>
    </row>
    <row r="13400" ht="15.75" customHeight="1">
      <c r="E13400" s="4"/>
      <c r="F13400" s="4"/>
      <c r="G13400" s="4"/>
      <c r="H13400" s="5"/>
      <c r="I13400" s="5"/>
    </row>
    <row r="13401" ht="15.75" customHeight="1">
      <c r="E13401" s="4"/>
      <c r="F13401" s="4"/>
      <c r="G13401" s="4"/>
      <c r="H13401" s="5"/>
      <c r="I13401" s="5"/>
    </row>
    <row r="13402" ht="15.75" customHeight="1">
      <c r="E13402" s="4"/>
      <c r="F13402" s="4"/>
      <c r="G13402" s="4"/>
      <c r="H13402" s="5"/>
      <c r="I13402" s="5"/>
    </row>
    <row r="13403" ht="15.75" customHeight="1">
      <c r="E13403" s="4"/>
      <c r="F13403" s="4"/>
      <c r="G13403" s="4"/>
      <c r="H13403" s="5"/>
      <c r="I13403" s="5"/>
    </row>
    <row r="13404" ht="15.75" customHeight="1">
      <c r="E13404" s="4"/>
      <c r="F13404" s="4"/>
      <c r="G13404" s="4"/>
      <c r="H13404" s="5"/>
      <c r="I13404" s="5"/>
    </row>
    <row r="13405" ht="15.75" customHeight="1">
      <c r="E13405" s="4"/>
      <c r="F13405" s="4"/>
      <c r="G13405" s="4"/>
      <c r="H13405" s="5"/>
      <c r="I13405" s="5"/>
    </row>
    <row r="13406" ht="15.75" customHeight="1">
      <c r="E13406" s="4"/>
      <c r="F13406" s="4"/>
      <c r="G13406" s="4"/>
      <c r="H13406" s="5"/>
      <c r="I13406" s="5"/>
    </row>
    <row r="13407" ht="15.75" customHeight="1">
      <c r="E13407" s="4"/>
      <c r="F13407" s="4"/>
      <c r="G13407" s="4"/>
      <c r="H13407" s="5"/>
      <c r="I13407" s="5"/>
    </row>
    <row r="13408" ht="15.75" customHeight="1">
      <c r="E13408" s="4"/>
      <c r="F13408" s="4"/>
      <c r="G13408" s="4"/>
      <c r="H13408" s="5"/>
      <c r="I13408" s="5"/>
    </row>
    <row r="13409" ht="15.75" customHeight="1">
      <c r="E13409" s="4"/>
      <c r="F13409" s="4"/>
      <c r="G13409" s="4"/>
      <c r="H13409" s="5"/>
      <c r="I13409" s="5"/>
    </row>
    <row r="13410" ht="15.75" customHeight="1">
      <c r="E13410" s="4"/>
      <c r="F13410" s="4"/>
      <c r="G13410" s="4"/>
      <c r="H13410" s="5"/>
      <c r="I13410" s="5"/>
    </row>
    <row r="13411" ht="15.75" customHeight="1">
      <c r="E13411" s="4"/>
      <c r="F13411" s="4"/>
      <c r="G13411" s="4"/>
      <c r="H13411" s="5"/>
      <c r="I13411" s="5"/>
    </row>
    <row r="13412" ht="15.75" customHeight="1">
      <c r="E13412" s="4"/>
      <c r="F13412" s="4"/>
      <c r="G13412" s="4"/>
      <c r="H13412" s="5"/>
      <c r="I13412" s="5"/>
    </row>
    <row r="13413" ht="15.75" customHeight="1">
      <c r="E13413" s="4"/>
      <c r="F13413" s="4"/>
      <c r="G13413" s="4"/>
      <c r="H13413" s="5"/>
      <c r="I13413" s="5"/>
    </row>
    <row r="13414" ht="15.75" customHeight="1">
      <c r="E13414" s="4"/>
      <c r="F13414" s="4"/>
      <c r="G13414" s="4"/>
      <c r="H13414" s="5"/>
      <c r="I13414" s="5"/>
    </row>
    <row r="13415" ht="15.75" customHeight="1">
      <c r="E13415" s="4"/>
      <c r="F13415" s="4"/>
      <c r="G13415" s="4"/>
      <c r="H13415" s="5"/>
      <c r="I13415" s="5"/>
    </row>
    <row r="13416" ht="15.75" customHeight="1">
      <c r="E13416" s="4"/>
      <c r="F13416" s="4"/>
      <c r="G13416" s="4"/>
      <c r="H13416" s="5"/>
      <c r="I13416" s="5"/>
    </row>
    <row r="13417" ht="15.75" customHeight="1">
      <c r="E13417" s="4"/>
      <c r="F13417" s="4"/>
      <c r="G13417" s="4"/>
      <c r="H13417" s="5"/>
      <c r="I13417" s="5"/>
    </row>
    <row r="13418" ht="15.75" customHeight="1">
      <c r="E13418" s="4"/>
      <c r="F13418" s="4"/>
      <c r="G13418" s="4"/>
      <c r="H13418" s="5"/>
      <c r="I13418" s="5"/>
    </row>
    <row r="13419" ht="15.75" customHeight="1">
      <c r="E13419" s="4"/>
      <c r="F13419" s="4"/>
      <c r="G13419" s="4"/>
      <c r="H13419" s="5"/>
      <c r="I13419" s="5"/>
    </row>
    <row r="13420" ht="15.75" customHeight="1">
      <c r="E13420" s="4"/>
      <c r="F13420" s="4"/>
      <c r="G13420" s="4"/>
      <c r="H13420" s="5"/>
      <c r="I13420" s="5"/>
    </row>
    <row r="13421" ht="15.75" customHeight="1">
      <c r="E13421" s="4"/>
      <c r="F13421" s="4"/>
      <c r="G13421" s="4"/>
      <c r="H13421" s="5"/>
      <c r="I13421" s="5"/>
    </row>
    <row r="13422" ht="15.75" customHeight="1">
      <c r="E13422" s="4"/>
      <c r="F13422" s="4"/>
      <c r="G13422" s="4"/>
      <c r="H13422" s="5"/>
      <c r="I13422" s="5"/>
    </row>
    <row r="13423" ht="15.75" customHeight="1">
      <c r="E13423" s="4"/>
      <c r="F13423" s="4"/>
      <c r="G13423" s="4"/>
      <c r="H13423" s="5"/>
      <c r="I13423" s="5"/>
    </row>
    <row r="13424" ht="15.75" customHeight="1">
      <c r="E13424" s="4"/>
      <c r="F13424" s="4"/>
      <c r="G13424" s="4"/>
      <c r="H13424" s="5"/>
      <c r="I13424" s="5"/>
    </row>
    <row r="13425" ht="15.75" customHeight="1">
      <c r="E13425" s="4"/>
      <c r="F13425" s="4"/>
      <c r="G13425" s="4"/>
      <c r="H13425" s="5"/>
      <c r="I13425" s="5"/>
    </row>
    <row r="13426" ht="15.75" customHeight="1">
      <c r="E13426" s="4"/>
      <c r="F13426" s="4"/>
      <c r="G13426" s="4"/>
      <c r="H13426" s="5"/>
      <c r="I13426" s="5"/>
    </row>
    <row r="13427" ht="15.75" customHeight="1">
      <c r="E13427" s="4"/>
      <c r="F13427" s="4"/>
      <c r="G13427" s="4"/>
      <c r="H13427" s="5"/>
      <c r="I13427" s="5"/>
    </row>
    <row r="13428" ht="15.75" customHeight="1">
      <c r="E13428" s="4"/>
      <c r="F13428" s="4"/>
      <c r="G13428" s="4"/>
      <c r="H13428" s="5"/>
      <c r="I13428" s="5"/>
    </row>
    <row r="13429" ht="15.75" customHeight="1">
      <c r="E13429" s="4"/>
      <c r="F13429" s="4"/>
      <c r="G13429" s="4"/>
      <c r="H13429" s="5"/>
      <c r="I13429" s="5"/>
    </row>
    <row r="13430" ht="15.75" customHeight="1">
      <c r="E13430" s="4"/>
      <c r="F13430" s="4"/>
      <c r="G13430" s="4"/>
      <c r="H13430" s="5"/>
      <c r="I13430" s="5"/>
    </row>
    <row r="13431" ht="15.75" customHeight="1">
      <c r="E13431" s="4"/>
      <c r="F13431" s="4"/>
      <c r="G13431" s="4"/>
      <c r="H13431" s="5"/>
      <c r="I13431" s="5"/>
    </row>
    <row r="13432" ht="15.75" customHeight="1">
      <c r="E13432" s="4"/>
      <c r="F13432" s="4"/>
      <c r="G13432" s="4"/>
      <c r="H13432" s="5"/>
      <c r="I13432" s="5"/>
    </row>
    <row r="13433" ht="15.75" customHeight="1">
      <c r="E13433" s="4"/>
      <c r="F13433" s="4"/>
      <c r="G13433" s="4"/>
      <c r="H13433" s="5"/>
      <c r="I13433" s="5"/>
    </row>
    <row r="13434" ht="15.75" customHeight="1">
      <c r="E13434" s="4"/>
      <c r="F13434" s="4"/>
      <c r="G13434" s="4"/>
      <c r="H13434" s="5"/>
      <c r="I13434" s="5"/>
    </row>
    <row r="13435" ht="15.75" customHeight="1">
      <c r="E13435" s="4"/>
      <c r="F13435" s="4"/>
      <c r="G13435" s="4"/>
      <c r="H13435" s="5"/>
      <c r="I13435" s="5"/>
    </row>
    <row r="13436" ht="15.75" customHeight="1">
      <c r="E13436" s="4"/>
      <c r="F13436" s="4"/>
      <c r="G13436" s="4"/>
      <c r="H13436" s="5"/>
      <c r="I13436" s="5"/>
    </row>
    <row r="13437" ht="15.75" customHeight="1">
      <c r="E13437" s="4"/>
      <c r="F13437" s="4"/>
      <c r="G13437" s="4"/>
      <c r="H13437" s="5"/>
      <c r="I13437" s="5"/>
    </row>
    <row r="13438" ht="15.75" customHeight="1">
      <c r="E13438" s="4"/>
      <c r="F13438" s="4"/>
      <c r="G13438" s="4"/>
      <c r="H13438" s="5"/>
      <c r="I13438" s="5"/>
    </row>
    <row r="13439" ht="15.75" customHeight="1">
      <c r="E13439" s="4"/>
      <c r="F13439" s="4"/>
      <c r="G13439" s="4"/>
      <c r="H13439" s="5"/>
      <c r="I13439" s="5"/>
    </row>
    <row r="13440" ht="15.75" customHeight="1">
      <c r="E13440" s="4"/>
      <c r="F13440" s="4"/>
      <c r="G13440" s="4"/>
      <c r="H13440" s="5"/>
      <c r="I13440" s="5"/>
    </row>
    <row r="13441" ht="15.75" customHeight="1">
      <c r="E13441" s="4"/>
      <c r="F13441" s="4"/>
      <c r="G13441" s="4"/>
      <c r="H13441" s="5"/>
      <c r="I13441" s="5"/>
    </row>
    <row r="13442" ht="15.75" customHeight="1">
      <c r="E13442" s="4"/>
      <c r="F13442" s="4"/>
      <c r="G13442" s="4"/>
      <c r="H13442" s="5"/>
      <c r="I13442" s="5"/>
    </row>
    <row r="13443" ht="15.75" customHeight="1">
      <c r="E13443" s="4"/>
      <c r="F13443" s="4"/>
      <c r="G13443" s="4"/>
      <c r="H13443" s="5"/>
      <c r="I13443" s="5"/>
    </row>
    <row r="13444" ht="15.75" customHeight="1">
      <c r="E13444" s="4"/>
      <c r="F13444" s="4"/>
      <c r="G13444" s="4"/>
      <c r="H13444" s="5"/>
      <c r="I13444" s="5"/>
    </row>
    <row r="13445" ht="15.75" customHeight="1">
      <c r="E13445" s="4"/>
      <c r="F13445" s="4"/>
      <c r="G13445" s="4"/>
      <c r="H13445" s="5"/>
      <c r="I13445" s="5"/>
    </row>
    <row r="13446" ht="15.75" customHeight="1">
      <c r="E13446" s="4"/>
      <c r="F13446" s="4"/>
      <c r="G13446" s="4"/>
      <c r="H13446" s="5"/>
      <c r="I13446" s="5"/>
    </row>
    <row r="13447" ht="15.75" customHeight="1">
      <c r="E13447" s="4"/>
      <c r="F13447" s="4"/>
      <c r="G13447" s="4"/>
      <c r="H13447" s="5"/>
      <c r="I13447" s="5"/>
    </row>
    <row r="13448" ht="15.75" customHeight="1">
      <c r="E13448" s="4"/>
      <c r="F13448" s="4"/>
      <c r="G13448" s="4"/>
      <c r="H13448" s="5"/>
      <c r="I13448" s="5"/>
    </row>
    <row r="13449" ht="15.75" customHeight="1">
      <c r="E13449" s="4"/>
      <c r="F13449" s="4"/>
      <c r="G13449" s="4"/>
      <c r="H13449" s="5"/>
      <c r="I13449" s="5"/>
    </row>
    <row r="13450" ht="15.75" customHeight="1">
      <c r="E13450" s="4"/>
      <c r="F13450" s="4"/>
      <c r="G13450" s="4"/>
      <c r="H13450" s="5"/>
      <c r="I13450" s="5"/>
    </row>
    <row r="13451" ht="15.75" customHeight="1">
      <c r="E13451" s="4"/>
      <c r="F13451" s="4"/>
      <c r="G13451" s="4"/>
      <c r="H13451" s="5"/>
      <c r="I13451" s="5"/>
    </row>
    <row r="13452" ht="15.75" customHeight="1">
      <c r="E13452" s="4"/>
      <c r="F13452" s="4"/>
      <c r="G13452" s="4"/>
      <c r="H13452" s="5"/>
      <c r="I13452" s="5"/>
    </row>
    <row r="13453" ht="15.75" customHeight="1">
      <c r="E13453" s="4"/>
      <c r="F13453" s="4"/>
      <c r="G13453" s="4"/>
      <c r="H13453" s="5"/>
      <c r="I13453" s="5"/>
    </row>
    <row r="13454" ht="15.75" customHeight="1">
      <c r="E13454" s="4"/>
      <c r="F13454" s="4"/>
      <c r="G13454" s="4"/>
      <c r="H13454" s="5"/>
      <c r="I13454" s="5"/>
    </row>
    <row r="13455" ht="15.75" customHeight="1">
      <c r="E13455" s="4"/>
      <c r="F13455" s="4"/>
      <c r="G13455" s="4"/>
      <c r="H13455" s="5"/>
      <c r="I13455" s="5"/>
    </row>
    <row r="13456" ht="15.75" customHeight="1">
      <c r="E13456" s="4"/>
      <c r="F13456" s="4"/>
      <c r="G13456" s="4"/>
      <c r="H13456" s="5"/>
      <c r="I13456" s="5"/>
    </row>
    <row r="13457" ht="15.75" customHeight="1">
      <c r="E13457" s="4"/>
      <c r="F13457" s="4"/>
      <c r="G13457" s="4"/>
      <c r="H13457" s="5"/>
      <c r="I13457" s="5"/>
    </row>
    <row r="13458" ht="15.75" customHeight="1">
      <c r="E13458" s="4"/>
      <c r="F13458" s="4"/>
      <c r="G13458" s="4"/>
      <c r="H13458" s="5"/>
      <c r="I13458" s="5"/>
    </row>
    <row r="13459" ht="15.75" customHeight="1">
      <c r="E13459" s="4"/>
      <c r="F13459" s="4"/>
      <c r="G13459" s="4"/>
      <c r="H13459" s="5"/>
      <c r="I13459" s="5"/>
    </row>
    <row r="13460" ht="15.75" customHeight="1">
      <c r="E13460" s="4"/>
      <c r="F13460" s="4"/>
      <c r="G13460" s="4"/>
      <c r="H13460" s="5"/>
      <c r="I13460" s="5"/>
    </row>
    <row r="13461" ht="15.75" customHeight="1">
      <c r="E13461" s="4"/>
      <c r="F13461" s="4"/>
      <c r="G13461" s="4"/>
      <c r="H13461" s="5"/>
      <c r="I13461" s="5"/>
    </row>
    <row r="13462" ht="15.75" customHeight="1">
      <c r="E13462" s="4"/>
      <c r="F13462" s="4"/>
      <c r="G13462" s="4"/>
      <c r="H13462" s="5"/>
      <c r="I13462" s="5"/>
    </row>
    <row r="13463" ht="15.75" customHeight="1">
      <c r="E13463" s="4"/>
      <c r="F13463" s="4"/>
      <c r="G13463" s="4"/>
      <c r="H13463" s="5"/>
      <c r="I13463" s="5"/>
    </row>
    <row r="13464" ht="15.75" customHeight="1">
      <c r="E13464" s="4"/>
      <c r="F13464" s="4"/>
      <c r="G13464" s="4"/>
      <c r="H13464" s="5"/>
      <c r="I13464" s="5"/>
    </row>
    <row r="13465" ht="15.75" customHeight="1">
      <c r="E13465" s="4"/>
      <c r="F13465" s="4"/>
      <c r="G13465" s="4"/>
      <c r="H13465" s="5"/>
      <c r="I13465" s="5"/>
    </row>
    <row r="13466" ht="15.75" customHeight="1">
      <c r="E13466" s="4"/>
      <c r="F13466" s="4"/>
      <c r="G13466" s="4"/>
      <c r="H13466" s="5"/>
      <c r="I13466" s="5"/>
    </row>
    <row r="13467" ht="15.75" customHeight="1">
      <c r="E13467" s="4"/>
      <c r="F13467" s="4"/>
      <c r="G13467" s="4"/>
      <c r="H13467" s="5"/>
      <c r="I13467" s="5"/>
    </row>
    <row r="13468" ht="15.75" customHeight="1">
      <c r="E13468" s="4"/>
      <c r="F13468" s="4"/>
      <c r="G13468" s="4"/>
      <c r="H13468" s="5"/>
      <c r="I13468" s="5"/>
    </row>
    <row r="13469" ht="15.75" customHeight="1">
      <c r="E13469" s="4"/>
      <c r="F13469" s="4"/>
      <c r="G13469" s="4"/>
      <c r="H13469" s="5"/>
      <c r="I13469" s="5"/>
    </row>
    <row r="13470" ht="15.75" customHeight="1">
      <c r="E13470" s="4"/>
      <c r="F13470" s="4"/>
      <c r="G13470" s="4"/>
      <c r="H13470" s="5"/>
      <c r="I13470" s="5"/>
    </row>
    <row r="13471" ht="15.75" customHeight="1">
      <c r="E13471" s="4"/>
      <c r="F13471" s="4"/>
      <c r="G13471" s="4"/>
      <c r="H13471" s="5"/>
      <c r="I13471" s="5"/>
    </row>
    <row r="13472" ht="15.75" customHeight="1">
      <c r="E13472" s="4"/>
      <c r="F13472" s="4"/>
      <c r="G13472" s="4"/>
      <c r="H13472" s="5"/>
      <c r="I13472" s="5"/>
    </row>
    <row r="13473" ht="15.75" customHeight="1">
      <c r="E13473" s="4"/>
      <c r="F13473" s="4"/>
      <c r="G13473" s="4"/>
      <c r="H13473" s="5"/>
      <c r="I13473" s="5"/>
    </row>
    <row r="13474" ht="15.75" customHeight="1">
      <c r="E13474" s="4"/>
      <c r="F13474" s="4"/>
      <c r="G13474" s="4"/>
      <c r="H13474" s="5"/>
      <c r="I13474" s="5"/>
    </row>
    <row r="13475" ht="15.75" customHeight="1">
      <c r="E13475" s="4"/>
      <c r="F13475" s="4"/>
      <c r="G13475" s="4"/>
      <c r="H13475" s="5"/>
      <c r="I13475" s="5"/>
    </row>
    <row r="13476" ht="15.75" customHeight="1">
      <c r="E13476" s="4"/>
      <c r="F13476" s="4"/>
      <c r="G13476" s="4"/>
      <c r="H13476" s="5"/>
      <c r="I13476" s="5"/>
    </row>
    <row r="13477" ht="15.75" customHeight="1">
      <c r="E13477" s="4"/>
      <c r="F13477" s="4"/>
      <c r="G13477" s="4"/>
      <c r="H13477" s="5"/>
      <c r="I13477" s="5"/>
    </row>
    <row r="13478" ht="15.75" customHeight="1">
      <c r="E13478" s="4"/>
      <c r="F13478" s="4"/>
      <c r="G13478" s="4"/>
      <c r="H13478" s="5"/>
      <c r="I13478" s="5"/>
    </row>
    <row r="13479" ht="15.75" customHeight="1">
      <c r="E13479" s="4"/>
      <c r="F13479" s="4"/>
      <c r="G13479" s="4"/>
      <c r="H13479" s="5"/>
      <c r="I13479" s="5"/>
    </row>
    <row r="13480" ht="15.75" customHeight="1">
      <c r="E13480" s="4"/>
      <c r="F13480" s="4"/>
      <c r="G13480" s="4"/>
      <c r="H13480" s="5"/>
      <c r="I13480" s="5"/>
    </row>
    <row r="13481" ht="15.75" customHeight="1">
      <c r="E13481" s="4"/>
      <c r="F13481" s="4"/>
      <c r="G13481" s="4"/>
      <c r="H13481" s="5"/>
      <c r="I13481" s="5"/>
    </row>
    <row r="13482" ht="15.75" customHeight="1">
      <c r="E13482" s="4"/>
      <c r="F13482" s="4"/>
      <c r="G13482" s="4"/>
      <c r="H13482" s="5"/>
      <c r="I13482" s="5"/>
    </row>
    <row r="13483" ht="15.75" customHeight="1">
      <c r="E13483" s="4"/>
      <c r="F13483" s="4"/>
      <c r="G13483" s="4"/>
      <c r="H13483" s="5"/>
      <c r="I13483" s="5"/>
    </row>
    <row r="13484" ht="15.75" customHeight="1">
      <c r="E13484" s="4"/>
      <c r="F13484" s="4"/>
      <c r="G13484" s="4"/>
      <c r="H13484" s="5"/>
      <c r="I13484" s="5"/>
    </row>
    <row r="13485" ht="15.75" customHeight="1">
      <c r="E13485" s="4"/>
      <c r="F13485" s="4"/>
      <c r="G13485" s="4"/>
      <c r="H13485" s="5"/>
      <c r="I13485" s="5"/>
    </row>
    <row r="13486" ht="15.75" customHeight="1">
      <c r="E13486" s="4"/>
      <c r="F13486" s="4"/>
      <c r="G13486" s="4"/>
      <c r="H13486" s="5"/>
      <c r="I13486" s="5"/>
    </row>
    <row r="13487" ht="15.75" customHeight="1">
      <c r="E13487" s="4"/>
      <c r="F13487" s="4"/>
      <c r="G13487" s="4"/>
      <c r="H13487" s="5"/>
      <c r="I13487" s="5"/>
    </row>
    <row r="13488" ht="15.75" customHeight="1">
      <c r="E13488" s="4"/>
      <c r="F13488" s="4"/>
      <c r="G13488" s="4"/>
      <c r="H13488" s="5"/>
      <c r="I13488" s="5"/>
    </row>
    <row r="13489" ht="15.75" customHeight="1">
      <c r="E13489" s="4"/>
      <c r="F13489" s="4"/>
      <c r="G13489" s="4"/>
      <c r="H13489" s="5"/>
      <c r="I13489" s="5"/>
    </row>
    <row r="13490" ht="15.75" customHeight="1">
      <c r="E13490" s="4"/>
      <c r="F13490" s="4"/>
      <c r="G13490" s="4"/>
      <c r="H13490" s="5"/>
      <c r="I13490" s="5"/>
    </row>
    <row r="13491" ht="15.75" customHeight="1">
      <c r="E13491" s="4"/>
      <c r="F13491" s="4"/>
      <c r="G13491" s="4"/>
      <c r="H13491" s="5"/>
      <c r="I13491" s="5"/>
    </row>
    <row r="13492" ht="15.75" customHeight="1">
      <c r="E13492" s="4"/>
      <c r="F13492" s="4"/>
      <c r="G13492" s="4"/>
      <c r="H13492" s="5"/>
      <c r="I13492" s="5"/>
    </row>
    <row r="13493" ht="15.75" customHeight="1">
      <c r="E13493" s="4"/>
      <c r="F13493" s="4"/>
      <c r="G13493" s="4"/>
      <c r="H13493" s="5"/>
      <c r="I13493" s="5"/>
    </row>
    <row r="13494" ht="15.75" customHeight="1">
      <c r="E13494" s="4"/>
      <c r="F13494" s="4"/>
      <c r="G13494" s="4"/>
      <c r="H13494" s="5"/>
      <c r="I13494" s="5"/>
    </row>
    <row r="13495" ht="15.75" customHeight="1">
      <c r="E13495" s="4"/>
      <c r="F13495" s="4"/>
      <c r="G13495" s="4"/>
      <c r="H13495" s="5"/>
      <c r="I13495" s="5"/>
    </row>
    <row r="13496" ht="15.75" customHeight="1">
      <c r="E13496" s="4"/>
      <c r="F13496" s="4"/>
      <c r="G13496" s="4"/>
      <c r="H13496" s="5"/>
      <c r="I13496" s="5"/>
    </row>
    <row r="13497" ht="15.75" customHeight="1">
      <c r="E13497" s="4"/>
      <c r="F13497" s="4"/>
      <c r="G13497" s="4"/>
      <c r="H13497" s="5"/>
      <c r="I13497" s="5"/>
    </row>
    <row r="13498" ht="15.75" customHeight="1">
      <c r="E13498" s="4"/>
      <c r="F13498" s="4"/>
      <c r="G13498" s="4"/>
      <c r="H13498" s="5"/>
      <c r="I13498" s="5"/>
    </row>
    <row r="13499" ht="15.75" customHeight="1">
      <c r="E13499" s="4"/>
      <c r="F13499" s="4"/>
      <c r="G13499" s="4"/>
      <c r="H13499" s="5"/>
      <c r="I13499" s="5"/>
    </row>
    <row r="13500" ht="15.75" customHeight="1">
      <c r="E13500" s="4"/>
      <c r="F13500" s="4"/>
      <c r="G13500" s="4"/>
      <c r="H13500" s="5"/>
      <c r="I13500" s="5"/>
    </row>
    <row r="13501" ht="15.75" customHeight="1">
      <c r="E13501" s="4"/>
      <c r="F13501" s="4"/>
      <c r="G13501" s="4"/>
      <c r="H13501" s="5"/>
      <c r="I13501" s="5"/>
    </row>
    <row r="13502" ht="15.75" customHeight="1">
      <c r="E13502" s="4"/>
      <c r="F13502" s="4"/>
      <c r="G13502" s="4"/>
      <c r="H13502" s="5"/>
      <c r="I13502" s="5"/>
    </row>
    <row r="13503" ht="15.75" customHeight="1">
      <c r="E13503" s="4"/>
      <c r="F13503" s="4"/>
      <c r="G13503" s="4"/>
      <c r="H13503" s="5"/>
      <c r="I13503" s="5"/>
    </row>
    <row r="13504" ht="15.75" customHeight="1">
      <c r="E13504" s="4"/>
      <c r="F13504" s="4"/>
      <c r="G13504" s="4"/>
      <c r="H13504" s="5"/>
      <c r="I13504" s="5"/>
    </row>
    <row r="13505" ht="15.75" customHeight="1">
      <c r="E13505" s="4"/>
      <c r="F13505" s="4"/>
      <c r="G13505" s="4"/>
      <c r="H13505" s="5"/>
      <c r="I13505" s="5"/>
    </row>
    <row r="13506" ht="15.75" customHeight="1">
      <c r="E13506" s="4"/>
      <c r="F13506" s="4"/>
      <c r="G13506" s="4"/>
      <c r="H13506" s="5"/>
      <c r="I13506" s="5"/>
    </row>
    <row r="13507" ht="15.75" customHeight="1">
      <c r="E13507" s="4"/>
      <c r="F13507" s="4"/>
      <c r="G13507" s="4"/>
      <c r="H13507" s="5"/>
      <c r="I13507" s="5"/>
    </row>
    <row r="13508" ht="15.75" customHeight="1">
      <c r="E13508" s="4"/>
      <c r="F13508" s="4"/>
      <c r="G13508" s="4"/>
      <c r="H13508" s="5"/>
      <c r="I13508" s="5"/>
    </row>
    <row r="13509" ht="15.75" customHeight="1">
      <c r="E13509" s="4"/>
      <c r="F13509" s="4"/>
      <c r="G13509" s="4"/>
      <c r="H13509" s="5"/>
      <c r="I13509" s="5"/>
    </row>
    <row r="13510" ht="15.75" customHeight="1">
      <c r="E13510" s="4"/>
      <c r="F13510" s="4"/>
      <c r="G13510" s="4"/>
      <c r="H13510" s="5"/>
      <c r="I13510" s="5"/>
    </row>
    <row r="13511" ht="15.75" customHeight="1">
      <c r="E13511" s="4"/>
      <c r="F13511" s="4"/>
      <c r="G13511" s="4"/>
      <c r="H13511" s="5"/>
      <c r="I13511" s="5"/>
    </row>
    <row r="13512" ht="15.75" customHeight="1">
      <c r="E13512" s="4"/>
      <c r="F13512" s="4"/>
      <c r="G13512" s="4"/>
      <c r="H13512" s="5"/>
      <c r="I13512" s="5"/>
    </row>
    <row r="13513" ht="15.75" customHeight="1">
      <c r="E13513" s="4"/>
      <c r="F13513" s="4"/>
      <c r="G13513" s="4"/>
      <c r="H13513" s="5"/>
      <c r="I13513" s="5"/>
    </row>
    <row r="13514" ht="15.75" customHeight="1">
      <c r="E13514" s="4"/>
      <c r="F13514" s="4"/>
      <c r="G13514" s="4"/>
      <c r="H13514" s="5"/>
      <c r="I13514" s="5"/>
    </row>
    <row r="13515" ht="15.75" customHeight="1">
      <c r="E13515" s="4"/>
      <c r="F13515" s="4"/>
      <c r="G13515" s="4"/>
      <c r="H13515" s="5"/>
      <c r="I13515" s="5"/>
    </row>
    <row r="13516" ht="15.75" customHeight="1">
      <c r="E13516" s="4"/>
      <c r="F13516" s="4"/>
      <c r="G13516" s="4"/>
      <c r="H13516" s="5"/>
      <c r="I13516" s="5"/>
    </row>
    <row r="13517" ht="15.75" customHeight="1">
      <c r="E13517" s="4"/>
      <c r="F13517" s="4"/>
      <c r="G13517" s="4"/>
      <c r="H13517" s="5"/>
      <c r="I13517" s="5"/>
    </row>
    <row r="13518" ht="15.75" customHeight="1">
      <c r="E13518" s="4"/>
      <c r="F13518" s="4"/>
      <c r="G13518" s="4"/>
      <c r="H13518" s="5"/>
      <c r="I13518" s="5"/>
    </row>
    <row r="13519" ht="15.75" customHeight="1">
      <c r="E13519" s="4"/>
      <c r="F13519" s="4"/>
      <c r="G13519" s="4"/>
      <c r="H13519" s="5"/>
      <c r="I13519" s="5"/>
    </row>
    <row r="13520" ht="15.75" customHeight="1">
      <c r="E13520" s="4"/>
      <c r="F13520" s="4"/>
      <c r="G13520" s="4"/>
      <c r="H13520" s="5"/>
      <c r="I13520" s="5"/>
    </row>
    <row r="13521" ht="15.75" customHeight="1">
      <c r="E13521" s="4"/>
      <c r="F13521" s="4"/>
      <c r="G13521" s="4"/>
      <c r="H13521" s="5"/>
      <c r="I13521" s="5"/>
    </row>
    <row r="13522" ht="15.75" customHeight="1">
      <c r="E13522" s="4"/>
      <c r="F13522" s="4"/>
      <c r="G13522" s="4"/>
      <c r="H13522" s="5"/>
      <c r="I13522" s="5"/>
    </row>
    <row r="13523" ht="15.75" customHeight="1">
      <c r="E13523" s="4"/>
      <c r="F13523" s="4"/>
      <c r="G13523" s="4"/>
      <c r="H13523" s="5"/>
      <c r="I13523" s="5"/>
    </row>
    <row r="13524" ht="15.75" customHeight="1">
      <c r="E13524" s="4"/>
      <c r="F13524" s="4"/>
      <c r="G13524" s="4"/>
      <c r="H13524" s="5"/>
      <c r="I13524" s="5"/>
    </row>
    <row r="13525" ht="15.75" customHeight="1">
      <c r="E13525" s="4"/>
      <c r="F13525" s="4"/>
      <c r="G13525" s="4"/>
      <c r="H13525" s="5"/>
      <c r="I13525" s="5"/>
    </row>
    <row r="13526" ht="15.75" customHeight="1">
      <c r="E13526" s="4"/>
      <c r="F13526" s="4"/>
      <c r="G13526" s="4"/>
      <c r="H13526" s="5"/>
      <c r="I13526" s="5"/>
    </row>
    <row r="13527" ht="15.75" customHeight="1">
      <c r="E13527" s="4"/>
      <c r="F13527" s="4"/>
      <c r="G13527" s="4"/>
      <c r="H13527" s="5"/>
      <c r="I13527" s="5"/>
    </row>
    <row r="13528" ht="15.75" customHeight="1">
      <c r="E13528" s="4"/>
      <c r="F13528" s="4"/>
      <c r="G13528" s="4"/>
      <c r="H13528" s="5"/>
      <c r="I13528" s="5"/>
    </row>
    <row r="13529" ht="15.75" customHeight="1">
      <c r="E13529" s="4"/>
      <c r="F13529" s="4"/>
      <c r="G13529" s="4"/>
      <c r="H13529" s="5"/>
      <c r="I13529" s="5"/>
    </row>
    <row r="13530" ht="15.75" customHeight="1">
      <c r="E13530" s="4"/>
      <c r="F13530" s="4"/>
      <c r="G13530" s="4"/>
      <c r="H13530" s="5"/>
      <c r="I13530" s="5"/>
    </row>
    <row r="13531" ht="15.75" customHeight="1">
      <c r="E13531" s="4"/>
      <c r="F13531" s="4"/>
      <c r="G13531" s="4"/>
      <c r="H13531" s="5"/>
      <c r="I13531" s="5"/>
    </row>
    <row r="13532" ht="15.75" customHeight="1">
      <c r="E13532" s="4"/>
      <c r="F13532" s="4"/>
      <c r="G13532" s="4"/>
      <c r="H13532" s="5"/>
      <c r="I13532" s="5"/>
    </row>
    <row r="13533" ht="15.75" customHeight="1">
      <c r="E13533" s="4"/>
      <c r="F13533" s="4"/>
      <c r="G13533" s="4"/>
      <c r="H13533" s="5"/>
      <c r="I13533" s="5"/>
    </row>
    <row r="13534" ht="15.75" customHeight="1">
      <c r="E13534" s="4"/>
      <c r="F13534" s="4"/>
      <c r="G13534" s="4"/>
      <c r="H13534" s="5"/>
      <c r="I13534" s="5"/>
    </row>
    <row r="13535" ht="15.75" customHeight="1">
      <c r="E13535" s="4"/>
      <c r="F13535" s="4"/>
      <c r="G13535" s="4"/>
      <c r="H13535" s="5"/>
      <c r="I13535" s="5"/>
    </row>
    <row r="13536" ht="15.75" customHeight="1">
      <c r="E13536" s="4"/>
      <c r="F13536" s="4"/>
      <c r="G13536" s="4"/>
      <c r="H13536" s="5"/>
      <c r="I13536" s="5"/>
    </row>
    <row r="13537" ht="15.75" customHeight="1">
      <c r="E13537" s="4"/>
      <c r="F13537" s="4"/>
      <c r="G13537" s="4"/>
      <c r="H13537" s="5"/>
      <c r="I13537" s="5"/>
    </row>
    <row r="13538" ht="15.75" customHeight="1">
      <c r="E13538" s="4"/>
      <c r="F13538" s="4"/>
      <c r="G13538" s="4"/>
      <c r="H13538" s="5"/>
      <c r="I13538" s="5"/>
    </row>
    <row r="13539" ht="15.75" customHeight="1">
      <c r="E13539" s="4"/>
      <c r="F13539" s="4"/>
      <c r="G13539" s="4"/>
      <c r="H13539" s="5"/>
      <c r="I13539" s="5"/>
    </row>
    <row r="13540" ht="15.75" customHeight="1">
      <c r="E13540" s="4"/>
      <c r="F13540" s="4"/>
      <c r="G13540" s="4"/>
      <c r="H13540" s="5"/>
      <c r="I13540" s="5"/>
    </row>
    <row r="13541" ht="15.75" customHeight="1">
      <c r="E13541" s="4"/>
      <c r="F13541" s="4"/>
      <c r="G13541" s="4"/>
      <c r="H13541" s="5"/>
      <c r="I13541" s="5"/>
    </row>
    <row r="13542" ht="15.75" customHeight="1">
      <c r="E13542" s="4"/>
      <c r="F13542" s="4"/>
      <c r="G13542" s="4"/>
      <c r="H13542" s="5"/>
      <c r="I13542" s="5"/>
    </row>
    <row r="13543" ht="15.75" customHeight="1">
      <c r="E13543" s="4"/>
      <c r="F13543" s="4"/>
      <c r="G13543" s="4"/>
      <c r="H13543" s="5"/>
      <c r="I13543" s="5"/>
    </row>
    <row r="13544" ht="15.75" customHeight="1">
      <c r="E13544" s="4"/>
      <c r="F13544" s="4"/>
      <c r="G13544" s="4"/>
      <c r="H13544" s="5"/>
      <c r="I13544" s="5"/>
    </row>
    <row r="13545" ht="15.75" customHeight="1">
      <c r="E13545" s="4"/>
      <c r="F13545" s="4"/>
      <c r="G13545" s="4"/>
      <c r="H13545" s="5"/>
      <c r="I13545" s="5"/>
    </row>
    <row r="13546" ht="15.75" customHeight="1">
      <c r="E13546" s="4"/>
      <c r="F13546" s="4"/>
      <c r="G13546" s="4"/>
      <c r="H13546" s="5"/>
      <c r="I13546" s="5"/>
    </row>
    <row r="13547" ht="15.75" customHeight="1">
      <c r="E13547" s="4"/>
      <c r="F13547" s="4"/>
      <c r="G13547" s="4"/>
      <c r="H13547" s="5"/>
      <c r="I13547" s="5"/>
    </row>
    <row r="13548" ht="15.75" customHeight="1">
      <c r="E13548" s="4"/>
      <c r="F13548" s="4"/>
      <c r="G13548" s="4"/>
      <c r="H13548" s="5"/>
      <c r="I13548" s="5"/>
    </row>
    <row r="13549" ht="15.75" customHeight="1">
      <c r="E13549" s="4"/>
      <c r="F13549" s="4"/>
      <c r="G13549" s="4"/>
      <c r="H13549" s="5"/>
      <c r="I13549" s="5"/>
    </row>
    <row r="13550" ht="15.75" customHeight="1">
      <c r="E13550" s="4"/>
      <c r="F13550" s="4"/>
      <c r="G13550" s="4"/>
      <c r="H13550" s="5"/>
      <c r="I13550" s="5"/>
    </row>
    <row r="13551" ht="15.75" customHeight="1">
      <c r="E13551" s="4"/>
      <c r="F13551" s="4"/>
      <c r="G13551" s="4"/>
      <c r="H13551" s="5"/>
      <c r="I13551" s="5"/>
    </row>
    <row r="13552" ht="15.75" customHeight="1">
      <c r="E13552" s="4"/>
      <c r="F13552" s="4"/>
      <c r="G13552" s="4"/>
      <c r="H13552" s="5"/>
      <c r="I13552" s="5"/>
    </row>
    <row r="13553" ht="15.75" customHeight="1">
      <c r="E13553" s="4"/>
      <c r="F13553" s="4"/>
      <c r="G13553" s="4"/>
      <c r="H13553" s="5"/>
      <c r="I13553" s="5"/>
    </row>
    <row r="13554" ht="15.75" customHeight="1">
      <c r="E13554" s="4"/>
      <c r="F13554" s="4"/>
      <c r="G13554" s="4"/>
      <c r="H13554" s="5"/>
      <c r="I13554" s="5"/>
    </row>
    <row r="13555" ht="15.75" customHeight="1">
      <c r="E13555" s="4"/>
      <c r="F13555" s="4"/>
      <c r="G13555" s="4"/>
      <c r="H13555" s="5"/>
      <c r="I13555" s="5"/>
    </row>
    <row r="13556" ht="15.75" customHeight="1">
      <c r="E13556" s="4"/>
      <c r="F13556" s="4"/>
      <c r="G13556" s="4"/>
      <c r="H13556" s="5"/>
      <c r="I13556" s="5"/>
    </row>
    <row r="13557" ht="15.75" customHeight="1">
      <c r="E13557" s="4"/>
      <c r="F13557" s="4"/>
      <c r="G13557" s="4"/>
      <c r="H13557" s="5"/>
      <c r="I13557" s="5"/>
    </row>
    <row r="13558" ht="15.75" customHeight="1">
      <c r="E13558" s="4"/>
      <c r="F13558" s="4"/>
      <c r="G13558" s="4"/>
      <c r="H13558" s="5"/>
      <c r="I13558" s="5"/>
    </row>
    <row r="13559" ht="15.75" customHeight="1">
      <c r="E13559" s="4"/>
      <c r="F13559" s="4"/>
      <c r="G13559" s="4"/>
      <c r="H13559" s="5"/>
      <c r="I13559" s="5"/>
    </row>
    <row r="13560" ht="15.75" customHeight="1">
      <c r="E13560" s="4"/>
      <c r="F13560" s="4"/>
      <c r="G13560" s="4"/>
      <c r="H13560" s="5"/>
      <c r="I13560" s="5"/>
    </row>
    <row r="13561" ht="15.75" customHeight="1">
      <c r="E13561" s="4"/>
      <c r="F13561" s="4"/>
      <c r="G13561" s="4"/>
      <c r="H13561" s="5"/>
      <c r="I13561" s="5"/>
    </row>
    <row r="13562" ht="15.75" customHeight="1">
      <c r="E13562" s="4"/>
      <c r="F13562" s="4"/>
      <c r="G13562" s="4"/>
      <c r="H13562" s="5"/>
      <c r="I13562" s="5"/>
    </row>
    <row r="13563" ht="15.75" customHeight="1">
      <c r="E13563" s="4"/>
      <c r="F13563" s="4"/>
      <c r="G13563" s="4"/>
      <c r="H13563" s="5"/>
      <c r="I13563" s="5"/>
    </row>
    <row r="13564" ht="15.75" customHeight="1">
      <c r="E13564" s="4"/>
      <c r="F13564" s="4"/>
      <c r="G13564" s="4"/>
      <c r="H13564" s="5"/>
      <c r="I13564" s="5"/>
    </row>
    <row r="13565" ht="15.75" customHeight="1">
      <c r="E13565" s="4"/>
      <c r="F13565" s="4"/>
      <c r="G13565" s="4"/>
      <c r="H13565" s="5"/>
      <c r="I13565" s="5"/>
    </row>
    <row r="13566" ht="15.75" customHeight="1">
      <c r="E13566" s="4"/>
      <c r="F13566" s="4"/>
      <c r="G13566" s="4"/>
      <c r="H13566" s="5"/>
      <c r="I13566" s="5"/>
    </row>
    <row r="13567" ht="15.75" customHeight="1">
      <c r="E13567" s="4"/>
      <c r="F13567" s="4"/>
      <c r="G13567" s="4"/>
      <c r="H13567" s="5"/>
      <c r="I13567" s="5"/>
    </row>
    <row r="13568" ht="15.75" customHeight="1">
      <c r="E13568" s="4"/>
      <c r="F13568" s="4"/>
      <c r="G13568" s="4"/>
      <c r="H13568" s="5"/>
      <c r="I13568" s="5"/>
    </row>
    <row r="13569" ht="15.75" customHeight="1">
      <c r="E13569" s="4"/>
      <c r="F13569" s="4"/>
      <c r="G13569" s="4"/>
      <c r="H13569" s="5"/>
      <c r="I13569" s="5"/>
    </row>
    <row r="13570" ht="15.75" customHeight="1">
      <c r="E13570" s="4"/>
      <c r="F13570" s="4"/>
      <c r="G13570" s="4"/>
      <c r="H13570" s="5"/>
      <c r="I13570" s="5"/>
    </row>
    <row r="13571" ht="15.75" customHeight="1">
      <c r="E13571" s="4"/>
      <c r="F13571" s="4"/>
      <c r="G13571" s="4"/>
      <c r="H13571" s="5"/>
      <c r="I13571" s="5"/>
    </row>
    <row r="13572" ht="15.75" customHeight="1">
      <c r="E13572" s="4"/>
      <c r="F13572" s="4"/>
      <c r="G13572" s="4"/>
      <c r="H13572" s="5"/>
      <c r="I13572" s="5"/>
    </row>
    <row r="13573" ht="15.75" customHeight="1">
      <c r="E13573" s="4"/>
      <c r="F13573" s="4"/>
      <c r="G13573" s="4"/>
      <c r="H13573" s="5"/>
      <c r="I13573" s="5"/>
    </row>
    <row r="13574" ht="15.75" customHeight="1">
      <c r="E13574" s="4"/>
      <c r="F13574" s="4"/>
      <c r="G13574" s="4"/>
      <c r="H13574" s="5"/>
      <c r="I13574" s="5"/>
    </row>
    <row r="13575" ht="15.75" customHeight="1">
      <c r="E13575" s="4"/>
      <c r="F13575" s="4"/>
      <c r="G13575" s="4"/>
      <c r="H13575" s="5"/>
      <c r="I13575" s="5"/>
    </row>
    <row r="13576" ht="15.75" customHeight="1">
      <c r="E13576" s="4"/>
      <c r="F13576" s="4"/>
      <c r="G13576" s="4"/>
      <c r="H13576" s="5"/>
      <c r="I13576" s="5"/>
    </row>
    <row r="13577" ht="15.75" customHeight="1">
      <c r="E13577" s="4"/>
      <c r="F13577" s="4"/>
      <c r="G13577" s="4"/>
      <c r="H13577" s="5"/>
      <c r="I13577" s="5"/>
    </row>
    <row r="13578" ht="15.75" customHeight="1">
      <c r="E13578" s="4"/>
      <c r="F13578" s="4"/>
      <c r="G13578" s="4"/>
      <c r="H13578" s="5"/>
      <c r="I13578" s="5"/>
    </row>
    <row r="13579" ht="15.75" customHeight="1">
      <c r="E13579" s="4"/>
      <c r="F13579" s="4"/>
      <c r="G13579" s="4"/>
      <c r="H13579" s="5"/>
      <c r="I13579" s="5"/>
    </row>
    <row r="13580" ht="15.75" customHeight="1">
      <c r="E13580" s="4"/>
      <c r="F13580" s="4"/>
      <c r="G13580" s="4"/>
      <c r="H13580" s="5"/>
      <c r="I13580" s="5"/>
    </row>
    <row r="13581" ht="15.75" customHeight="1">
      <c r="E13581" s="4"/>
      <c r="F13581" s="4"/>
      <c r="G13581" s="4"/>
      <c r="H13581" s="5"/>
      <c r="I13581" s="5"/>
    </row>
    <row r="13582" ht="15.75" customHeight="1">
      <c r="E13582" s="4"/>
      <c r="F13582" s="4"/>
      <c r="G13582" s="4"/>
      <c r="H13582" s="5"/>
      <c r="I13582" s="5"/>
    </row>
    <row r="13583" ht="15.75" customHeight="1">
      <c r="E13583" s="4"/>
      <c r="F13583" s="4"/>
      <c r="G13583" s="4"/>
      <c r="H13583" s="5"/>
      <c r="I13583" s="5"/>
    </row>
    <row r="13584" ht="15.75" customHeight="1">
      <c r="E13584" s="4"/>
      <c r="F13584" s="4"/>
      <c r="G13584" s="4"/>
      <c r="H13584" s="5"/>
      <c r="I13584" s="5"/>
    </row>
    <row r="13585" ht="15.75" customHeight="1">
      <c r="E13585" s="4"/>
      <c r="F13585" s="4"/>
      <c r="G13585" s="4"/>
      <c r="H13585" s="5"/>
      <c r="I13585" s="5"/>
    </row>
    <row r="13586" ht="15.75" customHeight="1">
      <c r="E13586" s="4"/>
      <c r="F13586" s="4"/>
      <c r="G13586" s="4"/>
      <c r="H13586" s="5"/>
      <c r="I13586" s="5"/>
    </row>
    <row r="13587" ht="15.75" customHeight="1">
      <c r="E13587" s="4"/>
      <c r="F13587" s="4"/>
      <c r="G13587" s="4"/>
      <c r="H13587" s="5"/>
      <c r="I13587" s="5"/>
    </row>
    <row r="13588" ht="15.75" customHeight="1">
      <c r="E13588" s="4"/>
      <c r="F13588" s="4"/>
      <c r="G13588" s="4"/>
      <c r="H13588" s="5"/>
      <c r="I13588" s="5"/>
    </row>
    <row r="13589" ht="15.75" customHeight="1">
      <c r="E13589" s="4"/>
      <c r="F13589" s="4"/>
      <c r="G13589" s="4"/>
      <c r="H13589" s="5"/>
      <c r="I13589" s="5"/>
    </row>
    <row r="13590" ht="15.75" customHeight="1">
      <c r="E13590" s="4"/>
      <c r="F13590" s="4"/>
      <c r="G13590" s="4"/>
      <c r="H13590" s="5"/>
      <c r="I13590" s="5"/>
    </row>
    <row r="13591" ht="15.75" customHeight="1">
      <c r="E13591" s="4"/>
      <c r="F13591" s="4"/>
      <c r="G13591" s="4"/>
      <c r="H13591" s="5"/>
      <c r="I13591" s="5"/>
    </row>
    <row r="13592" ht="15.75" customHeight="1">
      <c r="E13592" s="4"/>
      <c r="F13592" s="4"/>
      <c r="G13592" s="4"/>
      <c r="H13592" s="5"/>
      <c r="I13592" s="5"/>
    </row>
    <row r="13593" ht="15.75" customHeight="1">
      <c r="E13593" s="4"/>
      <c r="F13593" s="4"/>
      <c r="G13593" s="4"/>
      <c r="H13593" s="5"/>
      <c r="I13593" s="5"/>
    </row>
    <row r="13594" ht="15.75" customHeight="1">
      <c r="E13594" s="4"/>
      <c r="F13594" s="4"/>
      <c r="G13594" s="4"/>
      <c r="H13594" s="5"/>
      <c r="I13594" s="5"/>
    </row>
    <row r="13595" ht="15.75" customHeight="1">
      <c r="E13595" s="4"/>
      <c r="F13595" s="4"/>
      <c r="G13595" s="4"/>
      <c r="H13595" s="5"/>
      <c r="I13595" s="5"/>
    </row>
    <row r="13596" ht="15.75" customHeight="1">
      <c r="E13596" s="4"/>
      <c r="F13596" s="4"/>
      <c r="G13596" s="4"/>
      <c r="H13596" s="5"/>
      <c r="I13596" s="5"/>
    </row>
    <row r="13597" ht="15.75" customHeight="1">
      <c r="E13597" s="4"/>
      <c r="F13597" s="4"/>
      <c r="G13597" s="4"/>
      <c r="H13597" s="5"/>
      <c r="I13597" s="5"/>
    </row>
    <row r="13598" ht="15.75" customHeight="1">
      <c r="E13598" s="4"/>
      <c r="F13598" s="4"/>
      <c r="G13598" s="4"/>
      <c r="H13598" s="5"/>
      <c r="I13598" s="5"/>
    </row>
    <row r="13599" ht="15.75" customHeight="1">
      <c r="E13599" s="4"/>
      <c r="F13599" s="4"/>
      <c r="G13599" s="4"/>
      <c r="H13599" s="5"/>
      <c r="I13599" s="5"/>
    </row>
    <row r="13600" ht="15.75" customHeight="1">
      <c r="E13600" s="4"/>
      <c r="F13600" s="4"/>
      <c r="G13600" s="4"/>
      <c r="H13600" s="5"/>
      <c r="I13600" s="5"/>
    </row>
    <row r="13601" ht="15.75" customHeight="1">
      <c r="E13601" s="4"/>
      <c r="F13601" s="4"/>
      <c r="G13601" s="4"/>
      <c r="H13601" s="5"/>
      <c r="I13601" s="5"/>
    </row>
    <row r="13602" ht="15.75" customHeight="1">
      <c r="E13602" s="4"/>
      <c r="F13602" s="4"/>
      <c r="G13602" s="4"/>
      <c r="H13602" s="5"/>
      <c r="I13602" s="5"/>
    </row>
    <row r="13603" ht="15.75" customHeight="1">
      <c r="E13603" s="4"/>
      <c r="F13603" s="4"/>
      <c r="G13603" s="4"/>
      <c r="H13603" s="5"/>
      <c r="I13603" s="5"/>
    </row>
    <row r="13604" ht="15.75" customHeight="1">
      <c r="E13604" s="4"/>
      <c r="F13604" s="4"/>
      <c r="G13604" s="4"/>
      <c r="H13604" s="5"/>
      <c r="I13604" s="5"/>
    </row>
    <row r="13605" ht="15.75" customHeight="1">
      <c r="E13605" s="4"/>
      <c r="F13605" s="4"/>
      <c r="G13605" s="4"/>
      <c r="H13605" s="5"/>
      <c r="I13605" s="5"/>
    </row>
    <row r="13606" ht="15.75" customHeight="1">
      <c r="E13606" s="4"/>
      <c r="F13606" s="4"/>
      <c r="G13606" s="4"/>
      <c r="H13606" s="5"/>
      <c r="I13606" s="5"/>
    </row>
    <row r="13607" ht="15.75" customHeight="1">
      <c r="E13607" s="4"/>
      <c r="F13607" s="4"/>
      <c r="G13607" s="4"/>
      <c r="H13607" s="5"/>
      <c r="I13607" s="5"/>
    </row>
    <row r="13608" ht="15.75" customHeight="1">
      <c r="E13608" s="4"/>
      <c r="F13608" s="4"/>
      <c r="G13608" s="4"/>
      <c r="H13608" s="5"/>
      <c r="I13608" s="5"/>
    </row>
    <row r="13609" ht="15.75" customHeight="1">
      <c r="E13609" s="4"/>
      <c r="F13609" s="4"/>
      <c r="G13609" s="4"/>
      <c r="H13609" s="5"/>
      <c r="I13609" s="5"/>
    </row>
    <row r="13610" ht="15.75" customHeight="1">
      <c r="E13610" s="4"/>
      <c r="F13610" s="4"/>
      <c r="G13610" s="4"/>
      <c r="H13610" s="5"/>
      <c r="I13610" s="5"/>
    </row>
    <row r="13611" ht="15.75" customHeight="1">
      <c r="E13611" s="4"/>
      <c r="F13611" s="4"/>
      <c r="G13611" s="4"/>
      <c r="H13611" s="5"/>
      <c r="I13611" s="5"/>
    </row>
    <row r="13612" ht="15.75" customHeight="1">
      <c r="E13612" s="4"/>
      <c r="F13612" s="4"/>
      <c r="G13612" s="4"/>
      <c r="H13612" s="5"/>
      <c r="I13612" s="5"/>
    </row>
    <row r="13613" ht="15.75" customHeight="1">
      <c r="E13613" s="4"/>
      <c r="F13613" s="4"/>
      <c r="G13613" s="4"/>
      <c r="H13613" s="5"/>
      <c r="I13613" s="5"/>
    </row>
    <row r="13614" ht="15.75" customHeight="1">
      <c r="E13614" s="4"/>
      <c r="F13614" s="4"/>
      <c r="G13614" s="4"/>
      <c r="H13614" s="5"/>
      <c r="I13614" s="5"/>
    </row>
    <row r="13615" ht="15.75" customHeight="1">
      <c r="E13615" s="4"/>
      <c r="F13615" s="4"/>
      <c r="G13615" s="4"/>
      <c r="H13615" s="5"/>
      <c r="I13615" s="5"/>
    </row>
    <row r="13616" ht="15.75" customHeight="1">
      <c r="E13616" s="4"/>
      <c r="F13616" s="4"/>
      <c r="G13616" s="4"/>
      <c r="H13616" s="5"/>
      <c r="I13616" s="5"/>
    </row>
    <row r="13617" ht="15.75" customHeight="1">
      <c r="E13617" s="4"/>
      <c r="F13617" s="4"/>
      <c r="G13617" s="4"/>
      <c r="H13617" s="5"/>
      <c r="I13617" s="5"/>
    </row>
    <row r="13618" ht="15.75" customHeight="1">
      <c r="E13618" s="4"/>
      <c r="F13618" s="4"/>
      <c r="G13618" s="4"/>
      <c r="H13618" s="5"/>
      <c r="I13618" s="5"/>
    </row>
    <row r="13619" ht="15.75" customHeight="1">
      <c r="E13619" s="4"/>
      <c r="F13619" s="4"/>
      <c r="G13619" s="4"/>
      <c r="H13619" s="5"/>
      <c r="I13619" s="5"/>
    </row>
    <row r="13620" ht="15.75" customHeight="1">
      <c r="E13620" s="4"/>
      <c r="F13620" s="4"/>
      <c r="G13620" s="4"/>
      <c r="H13620" s="5"/>
      <c r="I13620" s="5"/>
    </row>
    <row r="13621" ht="15.75" customHeight="1">
      <c r="E13621" s="4"/>
      <c r="F13621" s="4"/>
      <c r="G13621" s="4"/>
      <c r="H13621" s="5"/>
      <c r="I13621" s="5"/>
    </row>
    <row r="13622" ht="15.75" customHeight="1">
      <c r="E13622" s="4"/>
      <c r="F13622" s="4"/>
      <c r="G13622" s="4"/>
      <c r="H13622" s="5"/>
      <c r="I13622" s="5"/>
    </row>
    <row r="13623" ht="15.75" customHeight="1">
      <c r="E13623" s="4"/>
      <c r="F13623" s="4"/>
      <c r="G13623" s="4"/>
      <c r="H13623" s="5"/>
      <c r="I13623" s="5"/>
    </row>
    <row r="13624" ht="15.75" customHeight="1">
      <c r="E13624" s="4"/>
      <c r="F13624" s="4"/>
      <c r="G13624" s="4"/>
      <c r="H13624" s="5"/>
      <c r="I13624" s="5"/>
    </row>
    <row r="13625" ht="15.75" customHeight="1">
      <c r="E13625" s="4"/>
      <c r="F13625" s="4"/>
      <c r="G13625" s="4"/>
      <c r="H13625" s="5"/>
      <c r="I13625" s="5"/>
    </row>
    <row r="13626" ht="15.75" customHeight="1">
      <c r="E13626" s="4"/>
      <c r="F13626" s="4"/>
      <c r="G13626" s="4"/>
      <c r="H13626" s="5"/>
      <c r="I13626" s="5"/>
    </row>
    <row r="13627" ht="15.75" customHeight="1">
      <c r="E13627" s="4"/>
      <c r="F13627" s="4"/>
      <c r="G13627" s="4"/>
      <c r="H13627" s="5"/>
      <c r="I13627" s="5"/>
    </row>
    <row r="13628" ht="15.75" customHeight="1">
      <c r="E13628" s="4"/>
      <c r="F13628" s="4"/>
      <c r="G13628" s="4"/>
      <c r="H13628" s="5"/>
      <c r="I13628" s="5"/>
    </row>
    <row r="13629" ht="15.75" customHeight="1">
      <c r="E13629" s="4"/>
      <c r="F13629" s="4"/>
      <c r="G13629" s="4"/>
      <c r="H13629" s="5"/>
      <c r="I13629" s="5"/>
    </row>
    <row r="13630" ht="15.75" customHeight="1">
      <c r="E13630" s="4"/>
      <c r="F13630" s="4"/>
      <c r="G13630" s="4"/>
      <c r="H13630" s="5"/>
      <c r="I13630" s="5"/>
    </row>
    <row r="13631" ht="15.75" customHeight="1">
      <c r="E13631" s="4"/>
      <c r="F13631" s="4"/>
      <c r="G13631" s="4"/>
      <c r="H13631" s="5"/>
      <c r="I13631" s="5"/>
    </row>
    <row r="13632" ht="15.75" customHeight="1">
      <c r="E13632" s="4"/>
      <c r="F13632" s="4"/>
      <c r="G13632" s="4"/>
      <c r="H13632" s="5"/>
      <c r="I13632" s="5"/>
    </row>
    <row r="13633" ht="15.75" customHeight="1">
      <c r="E13633" s="4"/>
      <c r="F13633" s="4"/>
      <c r="G13633" s="4"/>
      <c r="H13633" s="5"/>
      <c r="I13633" s="5"/>
    </row>
    <row r="13634" ht="15.75" customHeight="1">
      <c r="E13634" s="4"/>
      <c r="F13634" s="4"/>
      <c r="G13634" s="4"/>
      <c r="H13634" s="5"/>
      <c r="I13634" s="5"/>
    </row>
    <row r="13635" ht="15.75" customHeight="1">
      <c r="E13635" s="4"/>
      <c r="F13635" s="4"/>
      <c r="G13635" s="4"/>
      <c r="H13635" s="5"/>
      <c r="I13635" s="5"/>
    </row>
    <row r="13636" ht="15.75" customHeight="1">
      <c r="E13636" s="4"/>
      <c r="F13636" s="4"/>
      <c r="G13636" s="4"/>
      <c r="H13636" s="5"/>
      <c r="I13636" s="5"/>
    </row>
    <row r="13637" ht="15.75" customHeight="1">
      <c r="E13637" s="4"/>
      <c r="F13637" s="4"/>
      <c r="G13637" s="4"/>
      <c r="H13637" s="5"/>
      <c r="I13637" s="5"/>
    </row>
    <row r="13638" ht="15.75" customHeight="1">
      <c r="E13638" s="4"/>
      <c r="F13638" s="4"/>
      <c r="G13638" s="4"/>
      <c r="H13638" s="5"/>
      <c r="I13638" s="5"/>
    </row>
    <row r="13639" ht="15.75" customHeight="1">
      <c r="E13639" s="4"/>
      <c r="F13639" s="4"/>
      <c r="G13639" s="4"/>
      <c r="H13639" s="5"/>
      <c r="I13639" s="5"/>
    </row>
    <row r="13640" ht="15.75" customHeight="1">
      <c r="E13640" s="4"/>
      <c r="F13640" s="4"/>
      <c r="G13640" s="4"/>
      <c r="H13640" s="5"/>
      <c r="I13640" s="5"/>
    </row>
    <row r="13641" ht="15.75" customHeight="1">
      <c r="E13641" s="4"/>
      <c r="F13641" s="4"/>
      <c r="G13641" s="4"/>
      <c r="H13641" s="5"/>
      <c r="I13641" s="5"/>
    </row>
    <row r="13642" ht="15.75" customHeight="1">
      <c r="E13642" s="4"/>
      <c r="F13642" s="4"/>
      <c r="G13642" s="4"/>
      <c r="H13642" s="5"/>
      <c r="I13642" s="5"/>
    </row>
    <row r="13643" ht="15.75" customHeight="1">
      <c r="E13643" s="4"/>
      <c r="F13643" s="4"/>
      <c r="G13643" s="4"/>
      <c r="H13643" s="5"/>
      <c r="I13643" s="5"/>
    </row>
    <row r="13644" ht="15.75" customHeight="1">
      <c r="E13644" s="4"/>
      <c r="F13644" s="4"/>
      <c r="G13644" s="4"/>
      <c r="H13644" s="5"/>
      <c r="I13644" s="5"/>
    </row>
    <row r="13645" ht="15.75" customHeight="1">
      <c r="E13645" s="4"/>
      <c r="F13645" s="4"/>
      <c r="G13645" s="4"/>
      <c r="H13645" s="5"/>
      <c r="I13645" s="5"/>
    </row>
    <row r="13646" ht="15.75" customHeight="1">
      <c r="E13646" s="4"/>
      <c r="F13646" s="4"/>
      <c r="G13646" s="4"/>
      <c r="H13646" s="5"/>
      <c r="I13646" s="5"/>
    </row>
    <row r="13647" ht="15.75" customHeight="1">
      <c r="E13647" s="4"/>
      <c r="F13647" s="4"/>
      <c r="G13647" s="4"/>
      <c r="H13647" s="5"/>
      <c r="I13647" s="5"/>
    </row>
    <row r="13648" ht="15.75" customHeight="1">
      <c r="E13648" s="4"/>
      <c r="F13648" s="4"/>
      <c r="G13648" s="4"/>
      <c r="H13648" s="5"/>
      <c r="I13648" s="5"/>
    </row>
    <row r="13649" ht="15.75" customHeight="1">
      <c r="E13649" s="4"/>
      <c r="F13649" s="4"/>
      <c r="G13649" s="4"/>
      <c r="H13649" s="5"/>
      <c r="I13649" s="5"/>
    </row>
    <row r="13650" ht="15.75" customHeight="1">
      <c r="E13650" s="4"/>
      <c r="F13650" s="4"/>
      <c r="G13650" s="4"/>
      <c r="H13650" s="5"/>
      <c r="I13650" s="5"/>
    </row>
    <row r="13651" ht="15.75" customHeight="1">
      <c r="E13651" s="4"/>
      <c r="F13651" s="4"/>
      <c r="G13651" s="4"/>
      <c r="H13651" s="5"/>
      <c r="I13651" s="5"/>
    </row>
    <row r="13652" ht="15.75" customHeight="1">
      <c r="E13652" s="4"/>
      <c r="F13652" s="4"/>
      <c r="G13652" s="4"/>
      <c r="H13652" s="5"/>
      <c r="I13652" s="5"/>
    </row>
    <row r="13653" ht="15.75" customHeight="1">
      <c r="E13653" s="4"/>
      <c r="F13653" s="4"/>
      <c r="G13653" s="4"/>
      <c r="H13653" s="5"/>
      <c r="I13653" s="5"/>
    </row>
    <row r="13654" ht="15.75" customHeight="1">
      <c r="E13654" s="4"/>
      <c r="F13654" s="4"/>
      <c r="G13654" s="4"/>
      <c r="H13654" s="5"/>
      <c r="I13654" s="5"/>
    </row>
    <row r="13655" ht="15.75" customHeight="1">
      <c r="E13655" s="4"/>
      <c r="F13655" s="4"/>
      <c r="G13655" s="4"/>
      <c r="H13655" s="5"/>
      <c r="I13655" s="5"/>
    </row>
    <row r="13656" ht="15.75" customHeight="1">
      <c r="E13656" s="4"/>
      <c r="F13656" s="4"/>
      <c r="G13656" s="4"/>
      <c r="H13656" s="5"/>
      <c r="I13656" s="5"/>
    </row>
    <row r="13657" ht="15.75" customHeight="1">
      <c r="E13657" s="4"/>
      <c r="F13657" s="4"/>
      <c r="G13657" s="4"/>
      <c r="H13657" s="5"/>
      <c r="I13657" s="5"/>
    </row>
    <row r="13658" ht="15.75" customHeight="1">
      <c r="E13658" s="4"/>
      <c r="F13658" s="4"/>
      <c r="G13658" s="4"/>
      <c r="H13658" s="5"/>
      <c r="I13658" s="5"/>
    </row>
    <row r="13659" ht="15.75" customHeight="1">
      <c r="E13659" s="4"/>
      <c r="F13659" s="4"/>
      <c r="G13659" s="4"/>
      <c r="H13659" s="5"/>
      <c r="I13659" s="5"/>
    </row>
    <row r="13660" ht="15.75" customHeight="1">
      <c r="E13660" s="4"/>
      <c r="F13660" s="4"/>
      <c r="G13660" s="4"/>
      <c r="H13660" s="5"/>
      <c r="I13660" s="5"/>
    </row>
    <row r="13661" ht="15.75" customHeight="1">
      <c r="E13661" s="4"/>
      <c r="F13661" s="4"/>
      <c r="G13661" s="4"/>
      <c r="H13661" s="5"/>
      <c r="I13661" s="5"/>
    </row>
    <row r="13662" ht="15.75" customHeight="1">
      <c r="E13662" s="4"/>
      <c r="F13662" s="4"/>
      <c r="G13662" s="4"/>
      <c r="H13662" s="5"/>
      <c r="I13662" s="5"/>
    </row>
    <row r="13663" ht="15.75" customHeight="1">
      <c r="E13663" s="4"/>
      <c r="F13663" s="4"/>
      <c r="G13663" s="4"/>
      <c r="H13663" s="5"/>
      <c r="I13663" s="5"/>
    </row>
    <row r="13664" ht="15.75" customHeight="1">
      <c r="E13664" s="4"/>
      <c r="F13664" s="4"/>
      <c r="G13664" s="4"/>
      <c r="H13664" s="5"/>
      <c r="I13664" s="5"/>
    </row>
    <row r="13665" ht="15.75" customHeight="1">
      <c r="E13665" s="4"/>
      <c r="F13665" s="4"/>
      <c r="G13665" s="4"/>
      <c r="H13665" s="5"/>
      <c r="I13665" s="5"/>
    </row>
    <row r="13666" ht="15.75" customHeight="1">
      <c r="E13666" s="4"/>
      <c r="F13666" s="4"/>
      <c r="G13666" s="4"/>
      <c r="H13666" s="5"/>
      <c r="I13666" s="5"/>
    </row>
    <row r="13667" ht="15.75" customHeight="1">
      <c r="E13667" s="4"/>
      <c r="F13667" s="4"/>
      <c r="G13667" s="4"/>
      <c r="H13667" s="5"/>
      <c r="I13667" s="5"/>
    </row>
    <row r="13668" ht="15.75" customHeight="1">
      <c r="E13668" s="4"/>
      <c r="F13668" s="4"/>
      <c r="G13668" s="4"/>
      <c r="H13668" s="5"/>
      <c r="I13668" s="5"/>
    </row>
    <row r="13669" ht="15.75" customHeight="1">
      <c r="E13669" s="4"/>
      <c r="F13669" s="4"/>
      <c r="G13669" s="4"/>
      <c r="H13669" s="5"/>
      <c r="I13669" s="5"/>
    </row>
    <row r="13670" ht="15.75" customHeight="1">
      <c r="E13670" s="4"/>
      <c r="F13670" s="4"/>
      <c r="G13670" s="4"/>
      <c r="H13670" s="5"/>
      <c r="I13670" s="5"/>
    </row>
    <row r="13671" ht="15.75" customHeight="1">
      <c r="E13671" s="4"/>
      <c r="F13671" s="4"/>
      <c r="G13671" s="4"/>
      <c r="H13671" s="5"/>
      <c r="I13671" s="5"/>
    </row>
    <row r="13672" ht="15.75" customHeight="1">
      <c r="E13672" s="4"/>
      <c r="F13672" s="4"/>
      <c r="G13672" s="4"/>
      <c r="H13672" s="5"/>
      <c r="I13672" s="5"/>
    </row>
    <row r="13673" ht="15.75" customHeight="1">
      <c r="E13673" s="4"/>
      <c r="F13673" s="4"/>
      <c r="G13673" s="4"/>
      <c r="H13673" s="5"/>
      <c r="I13673" s="5"/>
    </row>
    <row r="13674" ht="15.75" customHeight="1">
      <c r="E13674" s="4"/>
      <c r="F13674" s="4"/>
      <c r="G13674" s="4"/>
      <c r="H13674" s="5"/>
      <c r="I13674" s="5"/>
    </row>
    <row r="13675" ht="15.75" customHeight="1">
      <c r="E13675" s="4"/>
      <c r="F13675" s="4"/>
      <c r="G13675" s="4"/>
      <c r="H13675" s="5"/>
      <c r="I13675" s="5"/>
    </row>
    <row r="13676" ht="15.75" customHeight="1">
      <c r="E13676" s="4"/>
      <c r="F13676" s="4"/>
      <c r="G13676" s="4"/>
      <c r="H13676" s="5"/>
      <c r="I13676" s="5"/>
    </row>
    <row r="13677" ht="15.75" customHeight="1">
      <c r="E13677" s="4"/>
      <c r="F13677" s="4"/>
      <c r="G13677" s="4"/>
      <c r="H13677" s="5"/>
      <c r="I13677" s="5"/>
    </row>
    <row r="13678" ht="15.75" customHeight="1">
      <c r="E13678" s="4"/>
      <c r="F13678" s="4"/>
      <c r="G13678" s="4"/>
      <c r="H13678" s="5"/>
      <c r="I13678" s="5"/>
    </row>
    <row r="13679" ht="15.75" customHeight="1">
      <c r="E13679" s="4"/>
      <c r="F13679" s="4"/>
      <c r="G13679" s="4"/>
      <c r="H13679" s="5"/>
      <c r="I13679" s="5"/>
    </row>
    <row r="13680" ht="15.75" customHeight="1">
      <c r="E13680" s="4"/>
      <c r="F13680" s="4"/>
      <c r="G13680" s="4"/>
      <c r="H13680" s="5"/>
      <c r="I13680" s="5"/>
    </row>
    <row r="13681" ht="15.75" customHeight="1">
      <c r="E13681" s="4"/>
      <c r="F13681" s="4"/>
      <c r="G13681" s="4"/>
      <c r="H13681" s="5"/>
      <c r="I13681" s="5"/>
    </row>
    <row r="13682" ht="15.75" customHeight="1">
      <c r="E13682" s="4"/>
      <c r="F13682" s="4"/>
      <c r="G13682" s="4"/>
      <c r="H13682" s="5"/>
      <c r="I13682" s="5"/>
    </row>
    <row r="13683" ht="15.75" customHeight="1">
      <c r="E13683" s="4"/>
      <c r="F13683" s="4"/>
      <c r="G13683" s="4"/>
      <c r="H13683" s="5"/>
      <c r="I13683" s="5"/>
    </row>
    <row r="13684" ht="15.75" customHeight="1">
      <c r="E13684" s="4"/>
      <c r="F13684" s="4"/>
      <c r="G13684" s="4"/>
      <c r="H13684" s="5"/>
      <c r="I13684" s="5"/>
    </row>
    <row r="13685" ht="15.75" customHeight="1">
      <c r="E13685" s="4"/>
      <c r="F13685" s="4"/>
      <c r="G13685" s="4"/>
      <c r="H13685" s="5"/>
      <c r="I13685" s="5"/>
    </row>
    <row r="13686" ht="15.75" customHeight="1">
      <c r="E13686" s="4"/>
      <c r="F13686" s="4"/>
      <c r="G13686" s="4"/>
      <c r="H13686" s="5"/>
      <c r="I13686" s="5"/>
    </row>
    <row r="13687" ht="15.75" customHeight="1">
      <c r="E13687" s="4"/>
      <c r="F13687" s="4"/>
      <c r="G13687" s="4"/>
      <c r="H13687" s="5"/>
      <c r="I13687" s="5"/>
    </row>
    <row r="13688" ht="15.75" customHeight="1">
      <c r="E13688" s="4"/>
      <c r="F13688" s="4"/>
      <c r="G13688" s="4"/>
      <c r="H13688" s="5"/>
      <c r="I13688" s="5"/>
    </row>
    <row r="13689" ht="15.75" customHeight="1">
      <c r="E13689" s="4"/>
      <c r="F13689" s="4"/>
      <c r="G13689" s="4"/>
      <c r="H13689" s="5"/>
      <c r="I13689" s="5"/>
    </row>
    <row r="13690" ht="15.75" customHeight="1">
      <c r="E13690" s="4"/>
      <c r="F13690" s="4"/>
      <c r="G13690" s="4"/>
      <c r="H13690" s="5"/>
      <c r="I13690" s="5"/>
    </row>
    <row r="13691" ht="15.75" customHeight="1">
      <c r="E13691" s="4"/>
      <c r="F13691" s="4"/>
      <c r="G13691" s="4"/>
      <c r="H13691" s="5"/>
      <c r="I13691" s="5"/>
    </row>
    <row r="13692" ht="15.75" customHeight="1">
      <c r="E13692" s="4"/>
      <c r="F13692" s="4"/>
      <c r="G13692" s="4"/>
      <c r="H13692" s="5"/>
      <c r="I13692" s="5"/>
    </row>
    <row r="13693" ht="15.75" customHeight="1">
      <c r="E13693" s="4"/>
      <c r="F13693" s="4"/>
      <c r="G13693" s="4"/>
      <c r="H13693" s="5"/>
      <c r="I13693" s="5"/>
    </row>
    <row r="13694" ht="15.75" customHeight="1">
      <c r="E13694" s="4"/>
      <c r="F13694" s="4"/>
      <c r="G13694" s="4"/>
      <c r="H13694" s="5"/>
      <c r="I13694" s="5"/>
    </row>
    <row r="13695" ht="15.75" customHeight="1">
      <c r="E13695" s="4"/>
      <c r="F13695" s="4"/>
      <c r="G13695" s="4"/>
      <c r="H13695" s="5"/>
      <c r="I13695" s="5"/>
    </row>
    <row r="13696" ht="15.75" customHeight="1">
      <c r="E13696" s="4"/>
      <c r="F13696" s="4"/>
      <c r="G13696" s="4"/>
      <c r="H13696" s="5"/>
      <c r="I13696" s="5"/>
    </row>
    <row r="13697" ht="15.75" customHeight="1">
      <c r="E13697" s="4"/>
      <c r="F13697" s="4"/>
      <c r="G13697" s="4"/>
      <c r="H13697" s="5"/>
      <c r="I13697" s="5"/>
    </row>
    <row r="13698" ht="15.75" customHeight="1">
      <c r="E13698" s="4"/>
      <c r="F13698" s="4"/>
      <c r="G13698" s="4"/>
      <c r="H13698" s="5"/>
      <c r="I13698" s="5"/>
    </row>
    <row r="13699" ht="15.75" customHeight="1">
      <c r="E13699" s="4"/>
      <c r="F13699" s="4"/>
      <c r="G13699" s="4"/>
      <c r="H13699" s="5"/>
      <c r="I13699" s="5"/>
    </row>
    <row r="13700" ht="15.75" customHeight="1">
      <c r="E13700" s="4"/>
      <c r="F13700" s="4"/>
      <c r="G13700" s="4"/>
      <c r="H13700" s="5"/>
      <c r="I13700" s="5"/>
    </row>
    <row r="13701" ht="15.75" customHeight="1">
      <c r="E13701" s="4"/>
      <c r="F13701" s="4"/>
      <c r="G13701" s="4"/>
      <c r="H13701" s="5"/>
      <c r="I13701" s="5"/>
    </row>
    <row r="13702" ht="15.75" customHeight="1">
      <c r="E13702" s="4"/>
      <c r="F13702" s="4"/>
      <c r="G13702" s="4"/>
      <c r="H13702" s="5"/>
      <c r="I13702" s="5"/>
    </row>
    <row r="13703" ht="15.75" customHeight="1">
      <c r="E13703" s="4"/>
      <c r="F13703" s="4"/>
      <c r="G13703" s="4"/>
      <c r="H13703" s="5"/>
      <c r="I13703" s="5"/>
    </row>
    <row r="13704" ht="15.75" customHeight="1">
      <c r="E13704" s="4"/>
      <c r="F13704" s="4"/>
      <c r="G13704" s="4"/>
      <c r="H13704" s="5"/>
      <c r="I13704" s="5"/>
    </row>
    <row r="13705" ht="15.75" customHeight="1">
      <c r="E13705" s="4"/>
      <c r="F13705" s="4"/>
      <c r="G13705" s="4"/>
      <c r="H13705" s="5"/>
      <c r="I13705" s="5"/>
    </row>
    <row r="13706" ht="15.75" customHeight="1">
      <c r="E13706" s="4"/>
      <c r="F13706" s="4"/>
      <c r="G13706" s="4"/>
      <c r="H13706" s="5"/>
      <c r="I13706" s="5"/>
    </row>
    <row r="13707" ht="15.75" customHeight="1">
      <c r="E13707" s="4"/>
      <c r="F13707" s="4"/>
      <c r="G13707" s="4"/>
      <c r="H13707" s="5"/>
      <c r="I13707" s="5"/>
    </row>
    <row r="13708" ht="15.75" customHeight="1">
      <c r="E13708" s="4"/>
      <c r="F13708" s="4"/>
      <c r="G13708" s="4"/>
      <c r="H13708" s="5"/>
      <c r="I13708" s="5"/>
    </row>
    <row r="13709" ht="15.75" customHeight="1">
      <c r="E13709" s="4"/>
      <c r="F13709" s="4"/>
      <c r="G13709" s="4"/>
      <c r="H13709" s="5"/>
      <c r="I13709" s="5"/>
    </row>
    <row r="13710" ht="15.75" customHeight="1">
      <c r="E13710" s="4"/>
      <c r="F13710" s="4"/>
      <c r="G13710" s="4"/>
      <c r="H13710" s="5"/>
      <c r="I13710" s="5"/>
    </row>
    <row r="13711" ht="15.75" customHeight="1">
      <c r="E13711" s="4"/>
      <c r="F13711" s="4"/>
      <c r="G13711" s="4"/>
      <c r="H13711" s="5"/>
      <c r="I13711" s="5"/>
    </row>
    <row r="13712" ht="15.75" customHeight="1">
      <c r="E13712" s="4"/>
      <c r="F13712" s="4"/>
      <c r="G13712" s="4"/>
      <c r="H13712" s="5"/>
      <c r="I13712" s="5"/>
    </row>
    <row r="13713" ht="15.75" customHeight="1">
      <c r="E13713" s="4"/>
      <c r="F13713" s="4"/>
      <c r="G13713" s="4"/>
      <c r="H13713" s="5"/>
      <c r="I13713" s="5"/>
    </row>
    <row r="13714" ht="15.75" customHeight="1">
      <c r="E13714" s="4"/>
      <c r="F13714" s="4"/>
      <c r="G13714" s="4"/>
      <c r="H13714" s="5"/>
      <c r="I13714" s="5"/>
    </row>
    <row r="13715" ht="15.75" customHeight="1">
      <c r="E13715" s="4"/>
      <c r="F13715" s="4"/>
      <c r="G13715" s="4"/>
      <c r="H13715" s="5"/>
      <c r="I13715" s="5"/>
    </row>
    <row r="13716" ht="15.75" customHeight="1">
      <c r="E13716" s="4"/>
      <c r="F13716" s="4"/>
      <c r="G13716" s="4"/>
      <c r="H13716" s="5"/>
      <c r="I13716" s="5"/>
    </row>
    <row r="13717" ht="15.75" customHeight="1">
      <c r="E13717" s="4"/>
      <c r="F13717" s="4"/>
      <c r="G13717" s="4"/>
      <c r="H13717" s="5"/>
      <c r="I13717" s="5"/>
    </row>
    <row r="13718" ht="15.75" customHeight="1">
      <c r="E13718" s="4"/>
      <c r="F13718" s="4"/>
      <c r="G13718" s="4"/>
      <c r="H13718" s="5"/>
      <c r="I13718" s="5"/>
    </row>
    <row r="13719" ht="15.75" customHeight="1">
      <c r="E13719" s="4"/>
      <c r="F13719" s="4"/>
      <c r="G13719" s="4"/>
      <c r="H13719" s="5"/>
      <c r="I13719" s="5"/>
    </row>
    <row r="13720" ht="15.75" customHeight="1">
      <c r="E13720" s="4"/>
      <c r="F13720" s="4"/>
      <c r="G13720" s="4"/>
      <c r="H13720" s="5"/>
      <c r="I13720" s="5"/>
    </row>
    <row r="13721" ht="15.75" customHeight="1">
      <c r="E13721" s="4"/>
      <c r="F13721" s="4"/>
      <c r="G13721" s="4"/>
      <c r="H13721" s="5"/>
      <c r="I13721" s="5"/>
    </row>
    <row r="13722" ht="15.75" customHeight="1">
      <c r="E13722" s="4"/>
      <c r="F13722" s="4"/>
      <c r="G13722" s="4"/>
      <c r="H13722" s="5"/>
      <c r="I13722" s="5"/>
    </row>
    <row r="13723" ht="15.75" customHeight="1">
      <c r="E13723" s="4"/>
      <c r="F13723" s="4"/>
      <c r="G13723" s="4"/>
      <c r="H13723" s="5"/>
      <c r="I13723" s="5"/>
    </row>
    <row r="13724" ht="15.75" customHeight="1">
      <c r="E13724" s="4"/>
      <c r="F13724" s="4"/>
      <c r="G13724" s="4"/>
      <c r="H13724" s="5"/>
      <c r="I13724" s="5"/>
    </row>
    <row r="13725" ht="15.75" customHeight="1">
      <c r="E13725" s="4"/>
      <c r="F13725" s="4"/>
      <c r="G13725" s="4"/>
      <c r="H13725" s="5"/>
      <c r="I13725" s="5"/>
    </row>
    <row r="13726" ht="15.75" customHeight="1">
      <c r="E13726" s="4"/>
      <c r="F13726" s="4"/>
      <c r="G13726" s="4"/>
      <c r="H13726" s="5"/>
      <c r="I13726" s="5"/>
    </row>
    <row r="13727" ht="15.75" customHeight="1">
      <c r="E13727" s="4"/>
      <c r="F13727" s="4"/>
      <c r="G13727" s="4"/>
      <c r="H13727" s="5"/>
      <c r="I13727" s="5"/>
    </row>
    <row r="13728" ht="15.75" customHeight="1">
      <c r="E13728" s="4"/>
      <c r="F13728" s="4"/>
      <c r="G13728" s="4"/>
      <c r="H13728" s="5"/>
      <c r="I13728" s="5"/>
    </row>
    <row r="13729" ht="15.75" customHeight="1">
      <c r="E13729" s="4"/>
      <c r="F13729" s="4"/>
      <c r="G13729" s="4"/>
      <c r="H13729" s="5"/>
      <c r="I13729" s="5"/>
    </row>
    <row r="13730" ht="15.75" customHeight="1">
      <c r="E13730" s="4"/>
      <c r="F13730" s="4"/>
      <c r="G13730" s="4"/>
      <c r="H13730" s="5"/>
      <c r="I13730" s="5"/>
    </row>
    <row r="13731" ht="15.75" customHeight="1">
      <c r="E13731" s="4"/>
      <c r="F13731" s="4"/>
      <c r="G13731" s="4"/>
      <c r="H13731" s="5"/>
      <c r="I13731" s="5"/>
    </row>
    <row r="13732" ht="15.75" customHeight="1">
      <c r="E13732" s="4"/>
      <c r="F13732" s="4"/>
      <c r="G13732" s="4"/>
      <c r="H13732" s="5"/>
      <c r="I13732" s="5"/>
    </row>
    <row r="13733" ht="15.75" customHeight="1">
      <c r="E13733" s="4"/>
      <c r="F13733" s="4"/>
      <c r="G13733" s="4"/>
      <c r="H13733" s="5"/>
      <c r="I13733" s="5"/>
    </row>
    <row r="13734" ht="15.75" customHeight="1">
      <c r="E13734" s="4"/>
      <c r="F13734" s="4"/>
      <c r="G13734" s="4"/>
      <c r="H13734" s="5"/>
      <c r="I13734" s="5"/>
    </row>
    <row r="13735" ht="15.75" customHeight="1">
      <c r="E13735" s="4"/>
      <c r="F13735" s="4"/>
      <c r="G13735" s="4"/>
      <c r="H13735" s="5"/>
      <c r="I13735" s="5"/>
    </row>
    <row r="13736" ht="15.75" customHeight="1">
      <c r="E13736" s="4"/>
      <c r="F13736" s="4"/>
      <c r="G13736" s="4"/>
      <c r="H13736" s="5"/>
      <c r="I13736" s="5"/>
    </row>
    <row r="13737" ht="15.75" customHeight="1">
      <c r="E13737" s="4"/>
      <c r="F13737" s="4"/>
      <c r="G13737" s="4"/>
      <c r="H13737" s="5"/>
      <c r="I13737" s="5"/>
    </row>
    <row r="13738" ht="15.75" customHeight="1">
      <c r="E13738" s="4"/>
      <c r="F13738" s="4"/>
      <c r="G13738" s="4"/>
      <c r="H13738" s="5"/>
      <c r="I13738" s="5"/>
    </row>
    <row r="13739" ht="15.75" customHeight="1">
      <c r="E13739" s="4"/>
      <c r="F13739" s="4"/>
      <c r="G13739" s="4"/>
      <c r="H13739" s="5"/>
      <c r="I13739" s="5"/>
    </row>
    <row r="13740" ht="15.75" customHeight="1">
      <c r="E13740" s="4"/>
      <c r="F13740" s="4"/>
      <c r="G13740" s="4"/>
      <c r="H13740" s="5"/>
      <c r="I13740" s="5"/>
    </row>
    <row r="13741" ht="15.75" customHeight="1">
      <c r="E13741" s="4"/>
      <c r="F13741" s="4"/>
      <c r="G13741" s="4"/>
      <c r="H13741" s="5"/>
      <c r="I13741" s="5"/>
    </row>
    <row r="13742" ht="15.75" customHeight="1">
      <c r="E13742" s="4"/>
      <c r="F13742" s="4"/>
      <c r="G13742" s="4"/>
      <c r="H13742" s="5"/>
      <c r="I13742" s="5"/>
    </row>
    <row r="13743" ht="15.75" customHeight="1">
      <c r="E13743" s="4"/>
      <c r="F13743" s="4"/>
      <c r="G13743" s="4"/>
      <c r="H13743" s="5"/>
      <c r="I13743" s="5"/>
    </row>
    <row r="13744" ht="15.75" customHeight="1">
      <c r="E13744" s="4"/>
      <c r="F13744" s="4"/>
      <c r="G13744" s="4"/>
      <c r="H13744" s="5"/>
      <c r="I13744" s="5"/>
    </row>
    <row r="13745" ht="15.75" customHeight="1">
      <c r="E13745" s="4"/>
      <c r="F13745" s="4"/>
      <c r="G13745" s="4"/>
      <c r="H13745" s="5"/>
      <c r="I13745" s="5"/>
    </row>
    <row r="13746" ht="15.75" customHeight="1">
      <c r="E13746" s="4"/>
      <c r="F13746" s="4"/>
      <c r="G13746" s="4"/>
      <c r="H13746" s="5"/>
      <c r="I13746" s="5"/>
    </row>
    <row r="13747" ht="15.75" customHeight="1">
      <c r="E13747" s="4"/>
      <c r="F13747" s="4"/>
      <c r="G13747" s="4"/>
      <c r="H13747" s="5"/>
      <c r="I13747" s="5"/>
    </row>
    <row r="13748" ht="15.75" customHeight="1">
      <c r="E13748" s="4"/>
      <c r="F13748" s="4"/>
      <c r="G13748" s="4"/>
      <c r="H13748" s="5"/>
      <c r="I13748" s="5"/>
    </row>
    <row r="13749" ht="15.75" customHeight="1">
      <c r="E13749" s="4"/>
      <c r="F13749" s="4"/>
      <c r="G13749" s="4"/>
      <c r="H13749" s="5"/>
      <c r="I13749" s="5"/>
    </row>
    <row r="13750" ht="15.75" customHeight="1">
      <c r="E13750" s="4"/>
      <c r="F13750" s="4"/>
      <c r="G13750" s="4"/>
      <c r="H13750" s="5"/>
      <c r="I13750" s="5"/>
    </row>
    <row r="13751" ht="15.75" customHeight="1">
      <c r="E13751" s="4"/>
      <c r="F13751" s="4"/>
      <c r="G13751" s="4"/>
      <c r="H13751" s="5"/>
      <c r="I13751" s="5"/>
    </row>
    <row r="13752" ht="15.75" customHeight="1">
      <c r="E13752" s="4"/>
      <c r="F13752" s="4"/>
      <c r="G13752" s="4"/>
      <c r="H13752" s="5"/>
      <c r="I13752" s="5"/>
    </row>
    <row r="13753" ht="15.75" customHeight="1">
      <c r="E13753" s="4"/>
      <c r="F13753" s="4"/>
      <c r="G13753" s="4"/>
      <c r="H13753" s="5"/>
      <c r="I13753" s="5"/>
    </row>
    <row r="13754" ht="15.75" customHeight="1">
      <c r="E13754" s="4"/>
      <c r="F13754" s="4"/>
      <c r="G13754" s="4"/>
      <c r="H13754" s="5"/>
      <c r="I13754" s="5"/>
    </row>
    <row r="13755" ht="15.75" customHeight="1">
      <c r="E13755" s="4"/>
      <c r="F13755" s="4"/>
      <c r="G13755" s="4"/>
      <c r="H13755" s="5"/>
      <c r="I13755" s="5"/>
    </row>
    <row r="13756" ht="15.75" customHeight="1">
      <c r="E13756" s="4"/>
      <c r="F13756" s="4"/>
      <c r="G13756" s="4"/>
      <c r="H13756" s="5"/>
      <c r="I13756" s="5"/>
    </row>
    <row r="13757" ht="15.75" customHeight="1">
      <c r="E13757" s="4"/>
      <c r="F13757" s="4"/>
      <c r="G13757" s="4"/>
      <c r="H13757" s="5"/>
      <c r="I13757" s="5"/>
    </row>
    <row r="13758" ht="15.75" customHeight="1">
      <c r="E13758" s="4"/>
      <c r="F13758" s="4"/>
      <c r="G13758" s="4"/>
      <c r="H13758" s="5"/>
      <c r="I13758" s="5"/>
    </row>
    <row r="13759" ht="15.75" customHeight="1">
      <c r="E13759" s="4"/>
      <c r="F13759" s="4"/>
      <c r="G13759" s="4"/>
      <c r="H13759" s="5"/>
      <c r="I13759" s="5"/>
    </row>
    <row r="13760" ht="15.75" customHeight="1">
      <c r="E13760" s="4"/>
      <c r="F13760" s="4"/>
      <c r="G13760" s="4"/>
      <c r="H13760" s="5"/>
      <c r="I13760" s="5"/>
    </row>
    <row r="13761" ht="15.75" customHeight="1">
      <c r="E13761" s="4"/>
      <c r="F13761" s="4"/>
      <c r="G13761" s="4"/>
      <c r="H13761" s="5"/>
      <c r="I13761" s="5"/>
    </row>
    <row r="13762" ht="15.75" customHeight="1">
      <c r="E13762" s="4"/>
      <c r="F13762" s="4"/>
      <c r="G13762" s="4"/>
      <c r="H13762" s="5"/>
      <c r="I13762" s="5"/>
    </row>
    <row r="13763" ht="15.75" customHeight="1">
      <c r="E13763" s="4"/>
      <c r="F13763" s="4"/>
      <c r="G13763" s="4"/>
      <c r="H13763" s="5"/>
      <c r="I13763" s="5"/>
    </row>
    <row r="13764" ht="15.75" customHeight="1">
      <c r="E13764" s="4"/>
      <c r="F13764" s="4"/>
      <c r="G13764" s="4"/>
      <c r="H13764" s="5"/>
      <c r="I13764" s="5"/>
    </row>
    <row r="13765" ht="15.75" customHeight="1">
      <c r="E13765" s="4"/>
      <c r="F13765" s="4"/>
      <c r="G13765" s="4"/>
      <c r="H13765" s="5"/>
      <c r="I13765" s="5"/>
    </row>
    <row r="13766" ht="15.75" customHeight="1">
      <c r="E13766" s="4"/>
      <c r="F13766" s="4"/>
      <c r="G13766" s="4"/>
      <c r="H13766" s="5"/>
      <c r="I13766" s="5"/>
    </row>
    <row r="13767" ht="15.75" customHeight="1">
      <c r="E13767" s="4"/>
      <c r="F13767" s="4"/>
      <c r="G13767" s="4"/>
      <c r="H13767" s="5"/>
      <c r="I13767" s="5"/>
    </row>
    <row r="13768" ht="15.75" customHeight="1">
      <c r="E13768" s="4"/>
      <c r="F13768" s="4"/>
      <c r="G13768" s="4"/>
      <c r="H13768" s="5"/>
      <c r="I13768" s="5"/>
    </row>
    <row r="13769" ht="15.75" customHeight="1">
      <c r="E13769" s="4"/>
      <c r="F13769" s="4"/>
      <c r="G13769" s="4"/>
      <c r="H13769" s="5"/>
      <c r="I13769" s="5"/>
    </row>
    <row r="13770" ht="15.75" customHeight="1">
      <c r="E13770" s="4"/>
      <c r="F13770" s="4"/>
      <c r="G13770" s="4"/>
      <c r="H13770" s="5"/>
      <c r="I13770" s="5"/>
    </row>
    <row r="13771" ht="15.75" customHeight="1">
      <c r="E13771" s="4"/>
      <c r="F13771" s="4"/>
      <c r="G13771" s="4"/>
      <c r="H13771" s="5"/>
      <c r="I13771" s="5"/>
    </row>
    <row r="13772" ht="15.75" customHeight="1">
      <c r="E13772" s="4"/>
      <c r="F13772" s="4"/>
      <c r="G13772" s="4"/>
      <c r="H13772" s="5"/>
      <c r="I13772" s="5"/>
    </row>
    <row r="13773" ht="15.75" customHeight="1">
      <c r="E13773" s="4"/>
      <c r="F13773" s="4"/>
      <c r="G13773" s="4"/>
      <c r="H13773" s="5"/>
      <c r="I13773" s="5"/>
    </row>
    <row r="13774" ht="15.75" customHeight="1">
      <c r="E13774" s="4"/>
      <c r="F13774" s="4"/>
      <c r="G13774" s="4"/>
      <c r="H13774" s="5"/>
      <c r="I13774" s="5"/>
    </row>
    <row r="13775" ht="15.75" customHeight="1">
      <c r="E13775" s="4"/>
      <c r="F13775" s="4"/>
      <c r="G13775" s="4"/>
      <c r="H13775" s="5"/>
      <c r="I13775" s="5"/>
    </row>
    <row r="13776" ht="15.75" customHeight="1">
      <c r="E13776" s="4"/>
      <c r="F13776" s="4"/>
      <c r="G13776" s="4"/>
      <c r="H13776" s="5"/>
      <c r="I13776" s="5"/>
    </row>
    <row r="13777" ht="15.75" customHeight="1">
      <c r="E13777" s="4"/>
      <c r="F13777" s="4"/>
      <c r="G13777" s="4"/>
      <c r="H13777" s="5"/>
      <c r="I13777" s="5"/>
    </row>
    <row r="13778" ht="15.75" customHeight="1">
      <c r="E13778" s="4"/>
      <c r="F13778" s="4"/>
      <c r="G13778" s="4"/>
      <c r="H13778" s="5"/>
      <c r="I13778" s="5"/>
    </row>
    <row r="13779" ht="15.75" customHeight="1">
      <c r="E13779" s="4"/>
      <c r="F13779" s="4"/>
      <c r="G13779" s="4"/>
      <c r="H13779" s="5"/>
      <c r="I13779" s="5"/>
    </row>
    <row r="13780" ht="15.75" customHeight="1">
      <c r="E13780" s="4"/>
      <c r="F13780" s="4"/>
      <c r="G13780" s="4"/>
      <c r="H13780" s="5"/>
      <c r="I13780" s="5"/>
    </row>
    <row r="13781" ht="15.75" customHeight="1">
      <c r="E13781" s="4"/>
      <c r="F13781" s="4"/>
      <c r="G13781" s="4"/>
      <c r="H13781" s="5"/>
      <c r="I13781" s="5"/>
    </row>
    <row r="13782" ht="15.75" customHeight="1">
      <c r="E13782" s="4"/>
      <c r="F13782" s="4"/>
      <c r="G13782" s="4"/>
      <c r="H13782" s="5"/>
      <c r="I13782" s="5"/>
    </row>
    <row r="13783" ht="15.75" customHeight="1">
      <c r="E13783" s="4"/>
      <c r="F13783" s="4"/>
      <c r="G13783" s="4"/>
      <c r="H13783" s="5"/>
      <c r="I13783" s="5"/>
    </row>
    <row r="13784" ht="15.75" customHeight="1">
      <c r="E13784" s="4"/>
      <c r="F13784" s="4"/>
      <c r="G13784" s="4"/>
      <c r="H13784" s="5"/>
      <c r="I13784" s="5"/>
    </row>
    <row r="13785" ht="15.75" customHeight="1">
      <c r="E13785" s="4"/>
      <c r="F13785" s="4"/>
      <c r="G13785" s="4"/>
      <c r="H13785" s="5"/>
      <c r="I13785" s="5"/>
    </row>
    <row r="13786" ht="15.75" customHeight="1">
      <c r="E13786" s="4"/>
      <c r="F13786" s="4"/>
      <c r="G13786" s="4"/>
      <c r="H13786" s="5"/>
      <c r="I13786" s="5"/>
    </row>
    <row r="13787" ht="15.75" customHeight="1">
      <c r="E13787" s="4"/>
      <c r="F13787" s="4"/>
      <c r="G13787" s="4"/>
      <c r="H13787" s="5"/>
      <c r="I13787" s="5"/>
    </row>
    <row r="13788" ht="15.75" customHeight="1">
      <c r="E13788" s="4"/>
      <c r="F13788" s="4"/>
      <c r="G13788" s="4"/>
      <c r="H13788" s="5"/>
      <c r="I13788" s="5"/>
    </row>
    <row r="13789" ht="15.75" customHeight="1">
      <c r="E13789" s="4"/>
      <c r="F13789" s="4"/>
      <c r="G13789" s="4"/>
      <c r="H13789" s="5"/>
      <c r="I13789" s="5"/>
    </row>
    <row r="13790" ht="15.75" customHeight="1">
      <c r="E13790" s="4"/>
      <c r="F13790" s="4"/>
      <c r="G13790" s="4"/>
      <c r="H13790" s="5"/>
      <c r="I13790" s="5"/>
    </row>
    <row r="13791" ht="15.75" customHeight="1">
      <c r="E13791" s="4"/>
      <c r="F13791" s="4"/>
      <c r="G13791" s="4"/>
      <c r="H13791" s="5"/>
      <c r="I13791" s="5"/>
    </row>
    <row r="13792" ht="15.75" customHeight="1">
      <c r="E13792" s="4"/>
      <c r="F13792" s="4"/>
      <c r="G13792" s="4"/>
      <c r="H13792" s="5"/>
      <c r="I13792" s="5"/>
    </row>
    <row r="13793" ht="15.75" customHeight="1">
      <c r="E13793" s="4"/>
      <c r="F13793" s="4"/>
      <c r="G13793" s="4"/>
      <c r="H13793" s="5"/>
      <c r="I13793" s="5"/>
    </row>
    <row r="13794" ht="15.75" customHeight="1">
      <c r="E13794" s="4"/>
      <c r="F13794" s="4"/>
      <c r="G13794" s="4"/>
      <c r="H13794" s="5"/>
      <c r="I13794" s="5"/>
    </row>
    <row r="13795" ht="15.75" customHeight="1">
      <c r="E13795" s="4"/>
      <c r="F13795" s="4"/>
      <c r="G13795" s="4"/>
      <c r="H13795" s="5"/>
      <c r="I13795" s="5"/>
    </row>
    <row r="13796" ht="15.75" customHeight="1">
      <c r="E13796" s="4"/>
      <c r="F13796" s="4"/>
      <c r="G13796" s="4"/>
      <c r="H13796" s="5"/>
      <c r="I13796" s="5"/>
    </row>
    <row r="13797" ht="15.75" customHeight="1">
      <c r="E13797" s="4"/>
      <c r="F13797" s="4"/>
      <c r="G13797" s="4"/>
      <c r="H13797" s="5"/>
      <c r="I13797" s="5"/>
    </row>
    <row r="13798" ht="15.75" customHeight="1">
      <c r="E13798" s="4"/>
      <c r="F13798" s="4"/>
      <c r="G13798" s="4"/>
      <c r="H13798" s="5"/>
      <c r="I13798" s="5"/>
    </row>
    <row r="13799" ht="15.75" customHeight="1">
      <c r="E13799" s="4"/>
      <c r="F13799" s="4"/>
      <c r="G13799" s="4"/>
      <c r="H13799" s="5"/>
      <c r="I13799" s="5"/>
    </row>
    <row r="13800" ht="15.75" customHeight="1">
      <c r="E13800" s="4"/>
      <c r="F13800" s="4"/>
      <c r="G13800" s="4"/>
      <c r="H13800" s="5"/>
      <c r="I13800" s="5"/>
    </row>
    <row r="13801" ht="15.75" customHeight="1">
      <c r="E13801" s="4"/>
      <c r="F13801" s="4"/>
      <c r="G13801" s="4"/>
      <c r="H13801" s="5"/>
      <c r="I13801" s="5"/>
    </row>
    <row r="13802" ht="15.75" customHeight="1">
      <c r="E13802" s="4"/>
      <c r="F13802" s="4"/>
      <c r="G13802" s="4"/>
      <c r="H13802" s="5"/>
      <c r="I13802" s="5"/>
    </row>
    <row r="13803" ht="15.75" customHeight="1">
      <c r="E13803" s="4"/>
      <c r="F13803" s="4"/>
      <c r="G13803" s="4"/>
      <c r="H13803" s="5"/>
      <c r="I13803" s="5"/>
    </row>
    <row r="13804" ht="15.75" customHeight="1">
      <c r="E13804" s="4"/>
      <c r="F13804" s="4"/>
      <c r="G13804" s="4"/>
      <c r="H13804" s="5"/>
      <c r="I13804" s="5"/>
    </row>
    <row r="13805" ht="15.75" customHeight="1">
      <c r="E13805" s="4"/>
      <c r="F13805" s="4"/>
      <c r="G13805" s="4"/>
      <c r="H13805" s="5"/>
      <c r="I13805" s="5"/>
    </row>
    <row r="13806" ht="15.75" customHeight="1">
      <c r="E13806" s="4"/>
      <c r="F13806" s="4"/>
      <c r="G13806" s="4"/>
      <c r="H13806" s="5"/>
      <c r="I13806" s="5"/>
    </row>
    <row r="13807" ht="15.75" customHeight="1">
      <c r="E13807" s="4"/>
      <c r="F13807" s="4"/>
      <c r="G13807" s="4"/>
      <c r="H13807" s="5"/>
      <c r="I13807" s="5"/>
    </row>
    <row r="13808" ht="15.75" customHeight="1">
      <c r="E13808" s="4"/>
      <c r="F13808" s="4"/>
      <c r="G13808" s="4"/>
      <c r="H13808" s="5"/>
      <c r="I13808" s="5"/>
    </row>
    <row r="13809" ht="15.75" customHeight="1">
      <c r="E13809" s="4"/>
      <c r="F13809" s="4"/>
      <c r="G13809" s="4"/>
      <c r="H13809" s="5"/>
      <c r="I13809" s="5"/>
    </row>
    <row r="13810" ht="15.75" customHeight="1">
      <c r="E13810" s="4"/>
      <c r="F13810" s="4"/>
      <c r="G13810" s="4"/>
      <c r="H13810" s="5"/>
      <c r="I13810" s="5"/>
    </row>
    <row r="13811" ht="15.75" customHeight="1">
      <c r="E13811" s="4"/>
      <c r="F13811" s="4"/>
      <c r="G13811" s="4"/>
      <c r="H13811" s="5"/>
      <c r="I13811" s="5"/>
    </row>
    <row r="13812" ht="15.75" customHeight="1">
      <c r="E13812" s="4"/>
      <c r="F13812" s="4"/>
      <c r="G13812" s="4"/>
      <c r="H13812" s="5"/>
      <c r="I13812" s="5"/>
    </row>
    <row r="13813" ht="15.75" customHeight="1">
      <c r="E13813" s="4"/>
      <c r="F13813" s="4"/>
      <c r="G13813" s="4"/>
      <c r="H13813" s="5"/>
      <c r="I13813" s="5"/>
    </row>
    <row r="13814" ht="15.75" customHeight="1">
      <c r="E13814" s="4"/>
      <c r="F13814" s="4"/>
      <c r="G13814" s="4"/>
      <c r="H13814" s="5"/>
      <c r="I13814" s="5"/>
    </row>
    <row r="13815" ht="15.75" customHeight="1">
      <c r="E13815" s="4"/>
      <c r="F13815" s="4"/>
      <c r="G13815" s="4"/>
      <c r="H13815" s="5"/>
      <c r="I13815" s="5"/>
    </row>
    <row r="13816" ht="15.75" customHeight="1">
      <c r="E13816" s="4"/>
      <c r="F13816" s="4"/>
      <c r="G13816" s="4"/>
      <c r="H13816" s="5"/>
      <c r="I13816" s="5"/>
    </row>
    <row r="13817" ht="15.75" customHeight="1">
      <c r="E13817" s="4"/>
      <c r="F13817" s="4"/>
      <c r="G13817" s="4"/>
      <c r="H13817" s="5"/>
      <c r="I13817" s="5"/>
    </row>
    <row r="13818" ht="15.75" customHeight="1">
      <c r="E13818" s="4"/>
      <c r="F13818" s="4"/>
      <c r="G13818" s="4"/>
      <c r="H13818" s="5"/>
      <c r="I13818" s="5"/>
    </row>
    <row r="13819" ht="15.75" customHeight="1">
      <c r="E13819" s="4"/>
      <c r="F13819" s="4"/>
      <c r="G13819" s="4"/>
      <c r="H13819" s="5"/>
      <c r="I13819" s="5"/>
    </row>
    <row r="13820" ht="15.75" customHeight="1">
      <c r="E13820" s="4"/>
      <c r="F13820" s="4"/>
      <c r="G13820" s="4"/>
      <c r="H13820" s="5"/>
      <c r="I13820" s="5"/>
    </row>
    <row r="13821" ht="15.75" customHeight="1">
      <c r="E13821" s="4"/>
      <c r="F13821" s="4"/>
      <c r="G13821" s="4"/>
      <c r="H13821" s="5"/>
      <c r="I13821" s="5"/>
    </row>
    <row r="13822" ht="15.75" customHeight="1">
      <c r="E13822" s="4"/>
      <c r="F13822" s="4"/>
      <c r="G13822" s="4"/>
      <c r="H13822" s="5"/>
      <c r="I13822" s="5"/>
    </row>
    <row r="13823" ht="15.75" customHeight="1">
      <c r="E13823" s="4"/>
      <c r="F13823" s="4"/>
      <c r="G13823" s="4"/>
      <c r="H13823" s="5"/>
      <c r="I13823" s="5"/>
    </row>
    <row r="13824" ht="15.75" customHeight="1">
      <c r="E13824" s="4"/>
      <c r="F13824" s="4"/>
      <c r="G13824" s="4"/>
      <c r="H13824" s="5"/>
      <c r="I13824" s="5"/>
    </row>
    <row r="13825" ht="15.75" customHeight="1">
      <c r="E13825" s="4"/>
      <c r="F13825" s="4"/>
      <c r="G13825" s="4"/>
      <c r="H13825" s="5"/>
      <c r="I13825" s="5"/>
    </row>
    <row r="13826" ht="15.75" customHeight="1">
      <c r="E13826" s="4"/>
      <c r="F13826" s="4"/>
      <c r="G13826" s="4"/>
      <c r="H13826" s="5"/>
      <c r="I13826" s="5"/>
    </row>
    <row r="13827" ht="15.75" customHeight="1">
      <c r="E13827" s="4"/>
      <c r="F13827" s="4"/>
      <c r="G13827" s="4"/>
      <c r="H13827" s="5"/>
      <c r="I13827" s="5"/>
    </row>
    <row r="13828" ht="15.75" customHeight="1">
      <c r="E13828" s="4"/>
      <c r="F13828" s="4"/>
      <c r="G13828" s="4"/>
      <c r="H13828" s="5"/>
      <c r="I13828" s="5"/>
    </row>
    <row r="13829" ht="15.75" customHeight="1">
      <c r="E13829" s="4"/>
      <c r="F13829" s="4"/>
      <c r="G13829" s="4"/>
      <c r="H13829" s="5"/>
      <c r="I13829" s="5"/>
    </row>
    <row r="13830" ht="15.75" customHeight="1">
      <c r="E13830" s="4"/>
      <c r="F13830" s="4"/>
      <c r="G13830" s="4"/>
      <c r="H13830" s="5"/>
      <c r="I13830" s="5"/>
    </row>
    <row r="13831" ht="15.75" customHeight="1">
      <c r="E13831" s="4"/>
      <c r="F13831" s="4"/>
      <c r="G13831" s="4"/>
      <c r="H13831" s="5"/>
      <c r="I13831" s="5"/>
    </row>
    <row r="13832" ht="15.75" customHeight="1">
      <c r="E13832" s="4"/>
      <c r="F13832" s="4"/>
      <c r="G13832" s="4"/>
      <c r="H13832" s="5"/>
      <c r="I13832" s="5"/>
    </row>
    <row r="13833" ht="15.75" customHeight="1">
      <c r="E13833" s="4"/>
      <c r="F13833" s="4"/>
      <c r="G13833" s="4"/>
      <c r="H13833" s="5"/>
      <c r="I13833" s="5"/>
    </row>
    <row r="13834" ht="15.75" customHeight="1">
      <c r="E13834" s="4"/>
      <c r="F13834" s="4"/>
      <c r="G13834" s="4"/>
      <c r="H13834" s="5"/>
      <c r="I13834" s="5"/>
    </row>
    <row r="13835" ht="15.75" customHeight="1">
      <c r="E13835" s="4"/>
      <c r="F13835" s="4"/>
      <c r="G13835" s="4"/>
      <c r="H13835" s="5"/>
      <c r="I13835" s="5"/>
    </row>
    <row r="13836" ht="15.75" customHeight="1">
      <c r="E13836" s="4"/>
      <c r="F13836" s="4"/>
      <c r="G13836" s="4"/>
      <c r="H13836" s="5"/>
      <c r="I13836" s="5"/>
    </row>
    <row r="13837" ht="15.75" customHeight="1">
      <c r="E13837" s="4"/>
      <c r="F13837" s="4"/>
      <c r="G13837" s="4"/>
      <c r="H13837" s="5"/>
      <c r="I13837" s="5"/>
    </row>
    <row r="13838" ht="15.75" customHeight="1">
      <c r="E13838" s="4"/>
      <c r="F13838" s="4"/>
      <c r="G13838" s="4"/>
      <c r="H13838" s="5"/>
      <c r="I13838" s="5"/>
    </row>
    <row r="13839" ht="15.75" customHeight="1">
      <c r="E13839" s="4"/>
      <c r="F13839" s="4"/>
      <c r="G13839" s="4"/>
      <c r="H13839" s="5"/>
      <c r="I13839" s="5"/>
    </row>
    <row r="13840" ht="15.75" customHeight="1">
      <c r="E13840" s="4"/>
      <c r="F13840" s="4"/>
      <c r="G13840" s="4"/>
      <c r="H13840" s="5"/>
      <c r="I13840" s="5"/>
    </row>
    <row r="13841" ht="15.75" customHeight="1">
      <c r="E13841" s="4"/>
      <c r="F13841" s="4"/>
      <c r="G13841" s="4"/>
      <c r="H13841" s="5"/>
      <c r="I13841" s="5"/>
    </row>
    <row r="13842" ht="15.75" customHeight="1">
      <c r="E13842" s="4"/>
      <c r="F13842" s="4"/>
      <c r="G13842" s="4"/>
      <c r="H13842" s="5"/>
      <c r="I13842" s="5"/>
    </row>
    <row r="13843" ht="15.75" customHeight="1">
      <c r="E13843" s="4"/>
      <c r="F13843" s="4"/>
      <c r="G13843" s="4"/>
      <c r="H13843" s="5"/>
      <c r="I13843" s="5"/>
    </row>
    <row r="13844" ht="15.75" customHeight="1">
      <c r="E13844" s="4"/>
      <c r="F13844" s="4"/>
      <c r="G13844" s="4"/>
      <c r="H13844" s="5"/>
      <c r="I13844" s="5"/>
    </row>
    <row r="13845" ht="15.75" customHeight="1">
      <c r="E13845" s="4"/>
      <c r="F13845" s="4"/>
      <c r="G13845" s="4"/>
      <c r="H13845" s="5"/>
      <c r="I13845" s="5"/>
    </row>
    <row r="13846" ht="15.75" customHeight="1">
      <c r="E13846" s="4"/>
      <c r="F13846" s="4"/>
      <c r="G13846" s="4"/>
      <c r="H13846" s="5"/>
      <c r="I13846" s="5"/>
    </row>
    <row r="13847" ht="15.75" customHeight="1">
      <c r="E13847" s="4"/>
      <c r="F13847" s="4"/>
      <c r="G13847" s="4"/>
      <c r="H13847" s="5"/>
      <c r="I13847" s="5"/>
    </row>
    <row r="13848" ht="15.75" customHeight="1">
      <c r="E13848" s="4"/>
      <c r="F13848" s="4"/>
      <c r="G13848" s="4"/>
      <c r="H13848" s="5"/>
      <c r="I13848" s="5"/>
    </row>
    <row r="13849" ht="15.75" customHeight="1">
      <c r="E13849" s="4"/>
      <c r="F13849" s="4"/>
      <c r="G13849" s="4"/>
      <c r="H13849" s="5"/>
      <c r="I13849" s="5"/>
    </row>
    <row r="13850" ht="15.75" customHeight="1">
      <c r="E13850" s="4"/>
      <c r="F13850" s="4"/>
      <c r="G13850" s="4"/>
      <c r="H13850" s="5"/>
      <c r="I13850" s="5"/>
    </row>
    <row r="13851" ht="15.75" customHeight="1">
      <c r="E13851" s="4"/>
      <c r="F13851" s="4"/>
      <c r="G13851" s="4"/>
      <c r="H13851" s="5"/>
      <c r="I13851" s="5"/>
    </row>
    <row r="13852" ht="15.75" customHeight="1">
      <c r="E13852" s="4"/>
      <c r="F13852" s="4"/>
      <c r="G13852" s="4"/>
      <c r="H13852" s="5"/>
      <c r="I13852" s="5"/>
    </row>
    <row r="13853" ht="15.75" customHeight="1">
      <c r="E13853" s="4"/>
      <c r="F13853" s="4"/>
      <c r="G13853" s="4"/>
      <c r="H13853" s="5"/>
      <c r="I13853" s="5"/>
    </row>
    <row r="13854" ht="15.75" customHeight="1">
      <c r="E13854" s="4"/>
      <c r="F13854" s="4"/>
      <c r="G13854" s="4"/>
      <c r="H13854" s="5"/>
      <c r="I13854" s="5"/>
    </row>
    <row r="13855" ht="15.75" customHeight="1">
      <c r="E13855" s="4"/>
      <c r="F13855" s="4"/>
      <c r="G13855" s="4"/>
      <c r="H13855" s="5"/>
      <c r="I13855" s="5"/>
    </row>
    <row r="13856" ht="15.75" customHeight="1">
      <c r="E13856" s="4"/>
      <c r="F13856" s="4"/>
      <c r="G13856" s="4"/>
      <c r="H13856" s="5"/>
      <c r="I13856" s="5"/>
    </row>
    <row r="13857" ht="15.75" customHeight="1">
      <c r="E13857" s="4"/>
      <c r="F13857" s="4"/>
      <c r="G13857" s="4"/>
      <c r="H13857" s="5"/>
      <c r="I13857" s="5"/>
    </row>
    <row r="13858" ht="15.75" customHeight="1">
      <c r="E13858" s="4"/>
      <c r="F13858" s="4"/>
      <c r="G13858" s="4"/>
      <c r="H13858" s="5"/>
      <c r="I13858" s="5"/>
    </row>
    <row r="13859" ht="15.75" customHeight="1">
      <c r="E13859" s="4"/>
      <c r="F13859" s="4"/>
      <c r="G13859" s="4"/>
      <c r="H13859" s="5"/>
      <c r="I13859" s="5"/>
    </row>
    <row r="13860" ht="15.75" customHeight="1">
      <c r="E13860" s="4"/>
      <c r="F13860" s="4"/>
      <c r="G13860" s="4"/>
      <c r="H13860" s="5"/>
      <c r="I13860" s="5"/>
    </row>
    <row r="13861" ht="15.75" customHeight="1">
      <c r="E13861" s="4"/>
      <c r="F13861" s="4"/>
      <c r="G13861" s="4"/>
      <c r="H13861" s="5"/>
      <c r="I13861" s="5"/>
    </row>
    <row r="13862" ht="15.75" customHeight="1">
      <c r="E13862" s="4"/>
      <c r="F13862" s="4"/>
      <c r="G13862" s="4"/>
      <c r="H13862" s="5"/>
      <c r="I13862" s="5"/>
    </row>
    <row r="13863" ht="15.75" customHeight="1">
      <c r="E13863" s="4"/>
      <c r="F13863" s="4"/>
      <c r="G13863" s="4"/>
      <c r="H13863" s="5"/>
      <c r="I13863" s="5"/>
    </row>
    <row r="13864" ht="15.75" customHeight="1">
      <c r="E13864" s="4"/>
      <c r="F13864" s="4"/>
      <c r="G13864" s="4"/>
      <c r="H13864" s="5"/>
      <c r="I13864" s="5"/>
    </row>
    <row r="13865" ht="15.75" customHeight="1">
      <c r="E13865" s="4"/>
      <c r="F13865" s="4"/>
      <c r="G13865" s="4"/>
      <c r="H13865" s="5"/>
      <c r="I13865" s="5"/>
    </row>
    <row r="13866" ht="15.75" customHeight="1">
      <c r="E13866" s="4"/>
      <c r="F13866" s="4"/>
      <c r="G13866" s="4"/>
      <c r="H13866" s="5"/>
      <c r="I13866" s="5"/>
    </row>
    <row r="13867" ht="15.75" customHeight="1">
      <c r="E13867" s="4"/>
      <c r="F13867" s="4"/>
      <c r="G13867" s="4"/>
      <c r="H13867" s="5"/>
      <c r="I13867" s="5"/>
    </row>
    <row r="13868" ht="15.75" customHeight="1">
      <c r="E13868" s="4"/>
      <c r="F13868" s="4"/>
      <c r="G13868" s="4"/>
      <c r="H13868" s="5"/>
      <c r="I13868" s="5"/>
    </row>
    <row r="13869" ht="15.75" customHeight="1">
      <c r="E13869" s="4"/>
      <c r="F13869" s="4"/>
      <c r="G13869" s="4"/>
      <c r="H13869" s="5"/>
      <c r="I13869" s="5"/>
    </row>
    <row r="13870" ht="15.75" customHeight="1">
      <c r="E13870" s="4"/>
      <c r="F13870" s="4"/>
      <c r="G13870" s="4"/>
      <c r="H13870" s="5"/>
      <c r="I13870" s="5"/>
    </row>
    <row r="13871" ht="15.75" customHeight="1">
      <c r="E13871" s="4"/>
      <c r="F13871" s="4"/>
      <c r="G13871" s="4"/>
      <c r="H13871" s="5"/>
      <c r="I13871" s="5"/>
    </row>
    <row r="13872" ht="15.75" customHeight="1">
      <c r="E13872" s="4"/>
      <c r="F13872" s="4"/>
      <c r="G13872" s="4"/>
      <c r="H13872" s="5"/>
      <c r="I13872" s="5"/>
    </row>
    <row r="13873" ht="15.75" customHeight="1">
      <c r="E13873" s="4"/>
      <c r="F13873" s="4"/>
      <c r="G13873" s="4"/>
      <c r="H13873" s="5"/>
      <c r="I13873" s="5"/>
    </row>
    <row r="13874" ht="15.75" customHeight="1">
      <c r="E13874" s="4"/>
      <c r="F13874" s="4"/>
      <c r="G13874" s="4"/>
      <c r="H13874" s="5"/>
      <c r="I13874" s="5"/>
    </row>
    <row r="13875" ht="15.75" customHeight="1">
      <c r="E13875" s="4"/>
      <c r="F13875" s="4"/>
      <c r="G13875" s="4"/>
      <c r="H13875" s="5"/>
      <c r="I13875" s="5"/>
    </row>
    <row r="13876" ht="15.75" customHeight="1">
      <c r="E13876" s="4"/>
      <c r="F13876" s="4"/>
      <c r="G13876" s="4"/>
      <c r="H13876" s="5"/>
      <c r="I13876" s="5"/>
    </row>
    <row r="13877" ht="15.75" customHeight="1">
      <c r="E13877" s="4"/>
      <c r="F13877" s="4"/>
      <c r="G13877" s="4"/>
      <c r="H13877" s="5"/>
      <c r="I13877" s="5"/>
    </row>
    <row r="13878" ht="15.75" customHeight="1">
      <c r="E13878" s="4"/>
      <c r="F13878" s="4"/>
      <c r="G13878" s="4"/>
      <c r="H13878" s="5"/>
      <c r="I13878" s="5"/>
    </row>
    <row r="13879" ht="15.75" customHeight="1">
      <c r="E13879" s="4"/>
      <c r="F13879" s="4"/>
      <c r="G13879" s="4"/>
      <c r="H13879" s="5"/>
      <c r="I13879" s="5"/>
    </row>
    <row r="13880" ht="15.75" customHeight="1">
      <c r="E13880" s="4"/>
      <c r="F13880" s="4"/>
      <c r="G13880" s="4"/>
      <c r="H13880" s="5"/>
      <c r="I13880" s="5"/>
    </row>
    <row r="13881" ht="15.75" customHeight="1">
      <c r="E13881" s="4"/>
      <c r="F13881" s="4"/>
      <c r="G13881" s="4"/>
      <c r="H13881" s="5"/>
      <c r="I13881" s="5"/>
    </row>
    <row r="13882" ht="15.75" customHeight="1">
      <c r="E13882" s="4"/>
      <c r="F13882" s="4"/>
      <c r="G13882" s="4"/>
      <c r="H13882" s="5"/>
      <c r="I13882" s="5"/>
    </row>
    <row r="13883" ht="15.75" customHeight="1">
      <c r="E13883" s="4"/>
      <c r="F13883" s="4"/>
      <c r="G13883" s="4"/>
      <c r="H13883" s="5"/>
      <c r="I13883" s="5"/>
    </row>
    <row r="13884" ht="15.75" customHeight="1">
      <c r="E13884" s="4"/>
      <c r="F13884" s="4"/>
      <c r="G13884" s="4"/>
      <c r="H13884" s="5"/>
      <c r="I13884" s="5"/>
    </row>
    <row r="13885" ht="15.75" customHeight="1">
      <c r="E13885" s="4"/>
      <c r="F13885" s="4"/>
      <c r="G13885" s="4"/>
      <c r="H13885" s="5"/>
      <c r="I13885" s="5"/>
    </row>
    <row r="13886" ht="15.75" customHeight="1">
      <c r="E13886" s="4"/>
      <c r="F13886" s="4"/>
      <c r="G13886" s="4"/>
      <c r="H13886" s="5"/>
      <c r="I13886" s="5"/>
    </row>
    <row r="13887" ht="15.75" customHeight="1">
      <c r="E13887" s="4"/>
      <c r="F13887" s="4"/>
      <c r="G13887" s="4"/>
      <c r="H13887" s="5"/>
      <c r="I13887" s="5"/>
    </row>
    <row r="13888" ht="15.75" customHeight="1">
      <c r="E13888" s="4"/>
      <c r="F13888" s="4"/>
      <c r="G13888" s="4"/>
      <c r="H13888" s="5"/>
      <c r="I13888" s="5"/>
    </row>
    <row r="13889" ht="15.75" customHeight="1">
      <c r="E13889" s="4"/>
      <c r="F13889" s="4"/>
      <c r="G13889" s="4"/>
      <c r="H13889" s="5"/>
      <c r="I13889" s="5"/>
    </row>
    <row r="13890" ht="15.75" customHeight="1">
      <c r="E13890" s="4"/>
      <c r="F13890" s="4"/>
      <c r="G13890" s="4"/>
      <c r="H13890" s="5"/>
      <c r="I13890" s="5"/>
    </row>
    <row r="13891" ht="15.75" customHeight="1">
      <c r="E13891" s="4"/>
      <c r="F13891" s="4"/>
      <c r="G13891" s="4"/>
      <c r="H13891" s="5"/>
      <c r="I13891" s="5"/>
    </row>
    <row r="13892" ht="15.75" customHeight="1">
      <c r="E13892" s="4"/>
      <c r="F13892" s="4"/>
      <c r="G13892" s="4"/>
      <c r="H13892" s="5"/>
      <c r="I13892" s="5"/>
    </row>
    <row r="13893" ht="15.75" customHeight="1">
      <c r="E13893" s="4"/>
      <c r="F13893" s="4"/>
      <c r="G13893" s="4"/>
      <c r="H13893" s="5"/>
      <c r="I13893" s="5"/>
    </row>
    <row r="13894" ht="15.75" customHeight="1">
      <c r="E13894" s="4"/>
      <c r="F13894" s="4"/>
      <c r="G13894" s="4"/>
      <c r="H13894" s="5"/>
      <c r="I13894" s="5"/>
    </row>
    <row r="13895" ht="15.75" customHeight="1">
      <c r="E13895" s="4"/>
      <c r="F13895" s="4"/>
      <c r="G13895" s="4"/>
      <c r="H13895" s="5"/>
      <c r="I13895" s="5"/>
    </row>
    <row r="13896" ht="15.75" customHeight="1">
      <c r="E13896" s="4"/>
      <c r="F13896" s="4"/>
      <c r="G13896" s="4"/>
      <c r="H13896" s="5"/>
      <c r="I13896" s="5"/>
    </row>
    <row r="13897" ht="15.75" customHeight="1">
      <c r="E13897" s="4"/>
      <c r="F13897" s="4"/>
      <c r="G13897" s="4"/>
      <c r="H13897" s="5"/>
      <c r="I13897" s="5"/>
    </row>
    <row r="13898" ht="15.75" customHeight="1">
      <c r="E13898" s="4"/>
      <c r="F13898" s="4"/>
      <c r="G13898" s="4"/>
      <c r="H13898" s="5"/>
      <c r="I13898" s="5"/>
    </row>
    <row r="13899" ht="15.75" customHeight="1">
      <c r="E13899" s="4"/>
      <c r="F13899" s="4"/>
      <c r="G13899" s="4"/>
      <c r="H13899" s="5"/>
      <c r="I13899" s="5"/>
    </row>
    <row r="13900" ht="15.75" customHeight="1">
      <c r="E13900" s="4"/>
      <c r="F13900" s="4"/>
      <c r="G13900" s="4"/>
      <c r="H13900" s="5"/>
      <c r="I13900" s="5"/>
    </row>
    <row r="13901" ht="15.75" customHeight="1">
      <c r="E13901" s="4"/>
      <c r="F13901" s="4"/>
      <c r="G13901" s="4"/>
      <c r="H13901" s="5"/>
      <c r="I13901" s="5"/>
    </row>
    <row r="13902" ht="15.75" customHeight="1">
      <c r="E13902" s="4"/>
      <c r="F13902" s="4"/>
      <c r="G13902" s="4"/>
      <c r="H13902" s="5"/>
      <c r="I13902" s="5"/>
    </row>
    <row r="13903" ht="15.75" customHeight="1">
      <c r="E13903" s="4"/>
      <c r="F13903" s="4"/>
      <c r="G13903" s="4"/>
      <c r="H13903" s="5"/>
      <c r="I13903" s="5"/>
    </row>
    <row r="13904" ht="15.75" customHeight="1">
      <c r="E13904" s="4"/>
      <c r="F13904" s="4"/>
      <c r="G13904" s="4"/>
      <c r="H13904" s="5"/>
      <c r="I13904" s="5"/>
    </row>
    <row r="13905" ht="15.75" customHeight="1">
      <c r="E13905" s="4"/>
      <c r="F13905" s="4"/>
      <c r="G13905" s="4"/>
      <c r="H13905" s="5"/>
      <c r="I13905" s="5"/>
    </row>
    <row r="13906" ht="15.75" customHeight="1">
      <c r="E13906" s="4"/>
      <c r="F13906" s="4"/>
      <c r="G13906" s="4"/>
      <c r="H13906" s="5"/>
      <c r="I13906" s="5"/>
    </row>
    <row r="13907" ht="15.75" customHeight="1">
      <c r="E13907" s="4"/>
      <c r="F13907" s="4"/>
      <c r="G13907" s="4"/>
      <c r="H13907" s="5"/>
      <c r="I13907" s="5"/>
    </row>
    <row r="13908" ht="15.75" customHeight="1">
      <c r="E13908" s="4"/>
      <c r="F13908" s="4"/>
      <c r="G13908" s="4"/>
      <c r="H13908" s="5"/>
      <c r="I13908" s="5"/>
    </row>
    <row r="13909" ht="15.75" customHeight="1">
      <c r="E13909" s="4"/>
      <c r="F13909" s="4"/>
      <c r="G13909" s="4"/>
      <c r="H13909" s="5"/>
      <c r="I13909" s="5"/>
    </row>
    <row r="13910" ht="15.75" customHeight="1">
      <c r="E13910" s="4"/>
      <c r="F13910" s="4"/>
      <c r="G13910" s="4"/>
      <c r="H13910" s="5"/>
      <c r="I13910" s="5"/>
    </row>
    <row r="13911" ht="15.75" customHeight="1">
      <c r="E13911" s="4"/>
      <c r="F13911" s="4"/>
      <c r="G13911" s="4"/>
      <c r="H13911" s="5"/>
      <c r="I13911" s="5"/>
    </row>
    <row r="13912" ht="15.75" customHeight="1">
      <c r="E13912" s="4"/>
      <c r="F13912" s="4"/>
      <c r="G13912" s="4"/>
      <c r="H13912" s="5"/>
      <c r="I13912" s="5"/>
    </row>
    <row r="13913" ht="15.75" customHeight="1">
      <c r="E13913" s="4"/>
      <c r="F13913" s="4"/>
      <c r="G13913" s="4"/>
      <c r="H13913" s="5"/>
      <c r="I13913" s="5"/>
    </row>
    <row r="13914" ht="15.75" customHeight="1">
      <c r="E13914" s="4"/>
      <c r="F13914" s="4"/>
      <c r="G13914" s="4"/>
      <c r="H13914" s="5"/>
      <c r="I13914" s="5"/>
    </row>
    <row r="13915" ht="15.75" customHeight="1">
      <c r="E13915" s="4"/>
      <c r="F13915" s="4"/>
      <c r="G13915" s="4"/>
      <c r="H13915" s="5"/>
      <c r="I13915" s="5"/>
    </row>
    <row r="13916" ht="15.75" customHeight="1">
      <c r="E13916" s="4"/>
      <c r="F13916" s="4"/>
      <c r="G13916" s="4"/>
      <c r="H13916" s="5"/>
      <c r="I13916" s="5"/>
    </row>
    <row r="13917" ht="15.75" customHeight="1">
      <c r="E13917" s="4"/>
      <c r="F13917" s="4"/>
      <c r="G13917" s="4"/>
      <c r="H13917" s="5"/>
      <c r="I13917" s="5"/>
    </row>
    <row r="13918" ht="15.75" customHeight="1">
      <c r="E13918" s="4"/>
      <c r="F13918" s="4"/>
      <c r="G13918" s="4"/>
      <c r="H13918" s="5"/>
      <c r="I13918" s="5"/>
    </row>
    <row r="13919" ht="15.75" customHeight="1">
      <c r="E13919" s="4"/>
      <c r="F13919" s="4"/>
      <c r="G13919" s="4"/>
      <c r="H13919" s="5"/>
      <c r="I13919" s="5"/>
    </row>
    <row r="13920" ht="15.75" customHeight="1">
      <c r="E13920" s="4"/>
      <c r="F13920" s="4"/>
      <c r="G13920" s="4"/>
      <c r="H13920" s="5"/>
      <c r="I13920" s="5"/>
    </row>
    <row r="13921" ht="15.75" customHeight="1">
      <c r="E13921" s="4"/>
      <c r="F13921" s="4"/>
      <c r="G13921" s="4"/>
      <c r="H13921" s="5"/>
      <c r="I13921" s="5"/>
    </row>
    <row r="13922" ht="15.75" customHeight="1">
      <c r="E13922" s="4"/>
      <c r="F13922" s="4"/>
      <c r="G13922" s="4"/>
      <c r="H13922" s="5"/>
      <c r="I13922" s="5"/>
    </row>
    <row r="13923" ht="15.75" customHeight="1">
      <c r="E13923" s="4"/>
      <c r="F13923" s="4"/>
      <c r="G13923" s="4"/>
      <c r="H13923" s="5"/>
      <c r="I13923" s="5"/>
    </row>
    <row r="13924" ht="15.75" customHeight="1">
      <c r="E13924" s="4"/>
      <c r="F13924" s="4"/>
      <c r="G13924" s="4"/>
      <c r="H13924" s="5"/>
      <c r="I13924" s="5"/>
    </row>
    <row r="13925" ht="15.75" customHeight="1">
      <c r="E13925" s="4"/>
      <c r="F13925" s="4"/>
      <c r="G13925" s="4"/>
      <c r="H13925" s="5"/>
      <c r="I13925" s="5"/>
    </row>
    <row r="13926" ht="15.75" customHeight="1">
      <c r="E13926" s="4"/>
      <c r="F13926" s="4"/>
      <c r="G13926" s="4"/>
      <c r="H13926" s="5"/>
      <c r="I13926" s="5"/>
    </row>
    <row r="13927" ht="15.75" customHeight="1">
      <c r="E13927" s="4"/>
      <c r="F13927" s="4"/>
      <c r="G13927" s="4"/>
      <c r="H13927" s="5"/>
      <c r="I13927" s="5"/>
    </row>
    <row r="13928" ht="15.75" customHeight="1">
      <c r="E13928" s="4"/>
      <c r="F13928" s="4"/>
      <c r="G13928" s="4"/>
      <c r="H13928" s="5"/>
      <c r="I13928" s="5"/>
    </row>
    <row r="13929" ht="15.75" customHeight="1">
      <c r="E13929" s="4"/>
      <c r="F13929" s="4"/>
      <c r="G13929" s="4"/>
      <c r="H13929" s="5"/>
      <c r="I13929" s="5"/>
    </row>
    <row r="13930" ht="15.75" customHeight="1">
      <c r="E13930" s="4"/>
      <c r="F13930" s="4"/>
      <c r="G13930" s="4"/>
      <c r="H13930" s="5"/>
      <c r="I13930" s="5"/>
    </row>
    <row r="13931" ht="15.75" customHeight="1">
      <c r="E13931" s="4"/>
      <c r="F13931" s="4"/>
      <c r="G13931" s="4"/>
      <c r="H13931" s="5"/>
      <c r="I13931" s="5"/>
    </row>
    <row r="13932" ht="15.75" customHeight="1">
      <c r="E13932" s="4"/>
      <c r="F13932" s="4"/>
      <c r="G13932" s="4"/>
      <c r="H13932" s="5"/>
      <c r="I13932" s="5"/>
    </row>
    <row r="13933" ht="15.75" customHeight="1">
      <c r="E13933" s="4"/>
      <c r="F13933" s="4"/>
      <c r="G13933" s="4"/>
      <c r="H13933" s="5"/>
      <c r="I13933" s="5"/>
    </row>
    <row r="13934" ht="15.75" customHeight="1">
      <c r="E13934" s="4"/>
      <c r="F13934" s="4"/>
      <c r="G13934" s="4"/>
      <c r="H13934" s="5"/>
      <c r="I13934" s="5"/>
    </row>
    <row r="13935" ht="15.75" customHeight="1">
      <c r="E13935" s="4"/>
      <c r="F13935" s="4"/>
      <c r="G13935" s="4"/>
      <c r="H13935" s="5"/>
      <c r="I13935" s="5"/>
    </row>
    <row r="13936" ht="15.75" customHeight="1">
      <c r="E13936" s="4"/>
      <c r="F13936" s="4"/>
      <c r="G13936" s="4"/>
      <c r="H13936" s="5"/>
      <c r="I13936" s="5"/>
    </row>
    <row r="13937" ht="15.75" customHeight="1">
      <c r="E13937" s="4"/>
      <c r="F13937" s="4"/>
      <c r="G13937" s="4"/>
      <c r="H13937" s="5"/>
      <c r="I13937" s="5"/>
    </row>
    <row r="13938" ht="15.75" customHeight="1">
      <c r="E13938" s="4"/>
      <c r="F13938" s="4"/>
      <c r="G13938" s="4"/>
      <c r="H13938" s="5"/>
      <c r="I13938" s="5"/>
    </row>
    <row r="13939" ht="15.75" customHeight="1">
      <c r="E13939" s="4"/>
      <c r="F13939" s="4"/>
      <c r="G13939" s="4"/>
      <c r="H13939" s="5"/>
      <c r="I13939" s="5"/>
    </row>
    <row r="13940" ht="15.75" customHeight="1">
      <c r="E13940" s="4"/>
      <c r="F13940" s="4"/>
      <c r="G13940" s="4"/>
      <c r="H13940" s="5"/>
      <c r="I13940" s="5"/>
    </row>
    <row r="13941" ht="15.75" customHeight="1">
      <c r="E13941" s="4"/>
      <c r="F13941" s="4"/>
      <c r="G13941" s="4"/>
      <c r="H13941" s="5"/>
      <c r="I13941" s="5"/>
    </row>
    <row r="13942" ht="15.75" customHeight="1">
      <c r="E13942" s="4"/>
      <c r="F13942" s="4"/>
      <c r="G13942" s="4"/>
      <c r="H13942" s="5"/>
      <c r="I13942" s="5"/>
    </row>
    <row r="13943" ht="15.75" customHeight="1">
      <c r="E13943" s="4"/>
      <c r="F13943" s="4"/>
      <c r="G13943" s="4"/>
      <c r="H13943" s="5"/>
      <c r="I13943" s="5"/>
    </row>
    <row r="13944" ht="15.75" customHeight="1">
      <c r="E13944" s="4"/>
      <c r="F13944" s="4"/>
      <c r="G13944" s="4"/>
      <c r="H13944" s="5"/>
      <c r="I13944" s="5"/>
    </row>
    <row r="13945" ht="15.75" customHeight="1">
      <c r="E13945" s="4"/>
      <c r="F13945" s="4"/>
      <c r="G13945" s="4"/>
      <c r="H13945" s="5"/>
      <c r="I13945" s="5"/>
    </row>
    <row r="13946" ht="15.75" customHeight="1">
      <c r="E13946" s="4"/>
      <c r="F13946" s="4"/>
      <c r="G13946" s="4"/>
      <c r="H13946" s="5"/>
      <c r="I13946" s="5"/>
    </row>
    <row r="13947" ht="15.75" customHeight="1">
      <c r="E13947" s="4"/>
      <c r="F13947" s="4"/>
      <c r="G13947" s="4"/>
      <c r="H13947" s="5"/>
      <c r="I13947" s="5"/>
    </row>
    <row r="13948" ht="15.75" customHeight="1">
      <c r="E13948" s="4"/>
      <c r="F13948" s="4"/>
      <c r="G13948" s="4"/>
      <c r="H13948" s="5"/>
      <c r="I13948" s="5"/>
    </row>
    <row r="13949" ht="15.75" customHeight="1">
      <c r="E13949" s="4"/>
      <c r="F13949" s="4"/>
      <c r="G13949" s="4"/>
      <c r="H13949" s="5"/>
      <c r="I13949" s="5"/>
    </row>
    <row r="13950" ht="15.75" customHeight="1">
      <c r="E13950" s="4"/>
      <c r="F13950" s="4"/>
      <c r="G13950" s="4"/>
      <c r="H13950" s="5"/>
      <c r="I13950" s="5"/>
    </row>
    <row r="13951" ht="15.75" customHeight="1">
      <c r="E13951" s="4"/>
      <c r="F13951" s="4"/>
      <c r="G13951" s="4"/>
      <c r="H13951" s="5"/>
      <c r="I13951" s="5"/>
    </row>
    <row r="13952" ht="15.75" customHeight="1">
      <c r="E13952" s="4"/>
      <c r="F13952" s="4"/>
      <c r="G13952" s="4"/>
      <c r="H13952" s="5"/>
      <c r="I13952" s="5"/>
    </row>
    <row r="13953" ht="15.75" customHeight="1">
      <c r="E13953" s="4"/>
      <c r="F13953" s="4"/>
      <c r="G13953" s="4"/>
      <c r="H13953" s="5"/>
      <c r="I13953" s="5"/>
    </row>
    <row r="13954" ht="15.75" customHeight="1">
      <c r="E13954" s="4"/>
      <c r="F13954" s="4"/>
      <c r="G13954" s="4"/>
      <c r="H13954" s="5"/>
      <c r="I13954" s="5"/>
    </row>
    <row r="13955" ht="15.75" customHeight="1">
      <c r="E13955" s="4"/>
      <c r="F13955" s="4"/>
      <c r="G13955" s="4"/>
      <c r="H13955" s="5"/>
      <c r="I13955" s="5"/>
    </row>
    <row r="13956" ht="15.75" customHeight="1">
      <c r="E13956" s="4"/>
      <c r="F13956" s="4"/>
      <c r="G13956" s="4"/>
      <c r="H13956" s="5"/>
      <c r="I13956" s="5"/>
    </row>
    <row r="13957" ht="15.75" customHeight="1">
      <c r="E13957" s="4"/>
      <c r="F13957" s="4"/>
      <c r="G13957" s="4"/>
      <c r="H13957" s="5"/>
      <c r="I13957" s="5"/>
    </row>
    <row r="13958" ht="15.75" customHeight="1">
      <c r="E13958" s="4"/>
      <c r="F13958" s="4"/>
      <c r="G13958" s="4"/>
      <c r="H13958" s="5"/>
      <c r="I13958" s="5"/>
    </row>
    <row r="13959" ht="15.75" customHeight="1">
      <c r="E13959" s="4"/>
      <c r="F13959" s="4"/>
      <c r="G13959" s="4"/>
      <c r="H13959" s="5"/>
      <c r="I13959" s="5"/>
    </row>
    <row r="13960" ht="15.75" customHeight="1">
      <c r="E13960" s="4"/>
      <c r="F13960" s="4"/>
      <c r="G13960" s="4"/>
      <c r="H13960" s="5"/>
      <c r="I13960" s="5"/>
    </row>
    <row r="13961" ht="15.75" customHeight="1">
      <c r="E13961" s="4"/>
      <c r="F13961" s="4"/>
      <c r="G13961" s="4"/>
      <c r="H13961" s="5"/>
      <c r="I13961" s="5"/>
    </row>
    <row r="13962" ht="15.75" customHeight="1">
      <c r="E13962" s="4"/>
      <c r="F13962" s="4"/>
      <c r="G13962" s="4"/>
      <c r="H13962" s="5"/>
      <c r="I13962" s="5"/>
    </row>
    <row r="13963" ht="15.75" customHeight="1">
      <c r="E13963" s="4"/>
      <c r="F13963" s="4"/>
      <c r="G13963" s="4"/>
      <c r="H13963" s="5"/>
      <c r="I13963" s="5"/>
    </row>
    <row r="13964" ht="15.75" customHeight="1">
      <c r="E13964" s="4"/>
      <c r="F13964" s="4"/>
      <c r="G13964" s="4"/>
      <c r="H13964" s="5"/>
      <c r="I13964" s="5"/>
    </row>
    <row r="13965" ht="15.75" customHeight="1">
      <c r="E13965" s="4"/>
      <c r="F13965" s="4"/>
      <c r="G13965" s="4"/>
      <c r="H13965" s="5"/>
      <c r="I13965" s="5"/>
    </row>
    <row r="13966" ht="15.75" customHeight="1">
      <c r="E13966" s="4"/>
      <c r="F13966" s="4"/>
      <c r="G13966" s="4"/>
      <c r="H13966" s="5"/>
      <c r="I13966" s="5"/>
    </row>
    <row r="13967" ht="15.75" customHeight="1">
      <c r="E13967" s="4"/>
      <c r="F13967" s="4"/>
      <c r="G13967" s="4"/>
      <c r="H13967" s="5"/>
      <c r="I13967" s="5"/>
    </row>
    <row r="13968" ht="15.75" customHeight="1">
      <c r="E13968" s="4"/>
      <c r="F13968" s="4"/>
      <c r="G13968" s="4"/>
      <c r="H13968" s="5"/>
      <c r="I13968" s="5"/>
    </row>
    <row r="13969" ht="15.75" customHeight="1">
      <c r="E13969" s="4"/>
      <c r="F13969" s="4"/>
      <c r="G13969" s="4"/>
      <c r="H13969" s="5"/>
      <c r="I13969" s="5"/>
    </row>
    <row r="13970" ht="15.75" customHeight="1">
      <c r="E13970" s="4"/>
      <c r="F13970" s="4"/>
      <c r="G13970" s="4"/>
      <c r="H13970" s="5"/>
      <c r="I13970" s="5"/>
    </row>
    <row r="13971" ht="15.75" customHeight="1">
      <c r="E13971" s="4"/>
      <c r="F13971" s="4"/>
      <c r="G13971" s="4"/>
      <c r="H13971" s="5"/>
      <c r="I13971" s="5"/>
    </row>
    <row r="13972" ht="15.75" customHeight="1">
      <c r="E13972" s="4"/>
      <c r="F13972" s="4"/>
      <c r="G13972" s="4"/>
      <c r="H13972" s="5"/>
      <c r="I13972" s="5"/>
    </row>
    <row r="13973" ht="15.75" customHeight="1">
      <c r="E13973" s="4"/>
      <c r="F13973" s="4"/>
      <c r="G13973" s="4"/>
      <c r="H13973" s="5"/>
      <c r="I13973" s="5"/>
    </row>
    <row r="13974" ht="15.75" customHeight="1">
      <c r="E13974" s="4"/>
      <c r="F13974" s="4"/>
      <c r="G13974" s="4"/>
      <c r="H13974" s="5"/>
      <c r="I13974" s="5"/>
    </row>
    <row r="13975" ht="15.75" customHeight="1">
      <c r="E13975" s="4"/>
      <c r="F13975" s="4"/>
      <c r="G13975" s="4"/>
      <c r="H13975" s="5"/>
      <c r="I13975" s="5"/>
    </row>
    <row r="13976" ht="15.75" customHeight="1">
      <c r="E13976" s="4"/>
      <c r="F13976" s="4"/>
      <c r="G13976" s="4"/>
      <c r="H13976" s="5"/>
      <c r="I13976" s="5"/>
    </row>
    <row r="13977" ht="15.75" customHeight="1">
      <c r="E13977" s="4"/>
      <c r="F13977" s="4"/>
      <c r="G13977" s="4"/>
      <c r="H13977" s="5"/>
      <c r="I13977" s="5"/>
    </row>
    <row r="13978" ht="15.75" customHeight="1">
      <c r="E13978" s="4"/>
      <c r="F13978" s="4"/>
      <c r="G13978" s="4"/>
      <c r="H13978" s="5"/>
      <c r="I13978" s="5"/>
    </row>
    <row r="13979" ht="15.75" customHeight="1">
      <c r="E13979" s="4"/>
      <c r="F13979" s="4"/>
      <c r="G13979" s="4"/>
      <c r="H13979" s="5"/>
      <c r="I13979" s="5"/>
    </row>
    <row r="13980" ht="15.75" customHeight="1">
      <c r="E13980" s="4"/>
      <c r="F13980" s="4"/>
      <c r="G13980" s="4"/>
      <c r="H13980" s="5"/>
      <c r="I13980" s="5"/>
    </row>
    <row r="13981" ht="15.75" customHeight="1">
      <c r="E13981" s="4"/>
      <c r="F13981" s="4"/>
      <c r="G13981" s="4"/>
      <c r="H13981" s="5"/>
      <c r="I13981" s="5"/>
    </row>
    <row r="13982" ht="15.75" customHeight="1">
      <c r="E13982" s="4"/>
      <c r="F13982" s="4"/>
      <c r="G13982" s="4"/>
      <c r="H13982" s="5"/>
      <c r="I13982" s="5"/>
    </row>
    <row r="13983" ht="15.75" customHeight="1">
      <c r="E13983" s="4"/>
      <c r="F13983" s="4"/>
      <c r="G13983" s="4"/>
      <c r="H13983" s="5"/>
      <c r="I13983" s="5"/>
    </row>
    <row r="13984" ht="15.75" customHeight="1">
      <c r="E13984" s="4"/>
      <c r="F13984" s="4"/>
      <c r="G13984" s="4"/>
      <c r="H13984" s="5"/>
      <c r="I13984" s="5"/>
    </row>
    <row r="13985" ht="15.75" customHeight="1">
      <c r="E13985" s="4"/>
      <c r="F13985" s="4"/>
      <c r="G13985" s="4"/>
      <c r="H13985" s="5"/>
      <c r="I13985" s="5"/>
    </row>
    <row r="13986" ht="15.75" customHeight="1">
      <c r="E13986" s="4"/>
      <c r="F13986" s="4"/>
      <c r="G13986" s="4"/>
      <c r="H13986" s="5"/>
      <c r="I13986" s="5"/>
    </row>
    <row r="13987" ht="15.75" customHeight="1">
      <c r="E13987" s="4"/>
      <c r="F13987" s="4"/>
      <c r="G13987" s="4"/>
      <c r="H13987" s="5"/>
      <c r="I13987" s="5"/>
    </row>
    <row r="13988" ht="15.75" customHeight="1">
      <c r="E13988" s="4"/>
      <c r="F13988" s="4"/>
      <c r="G13988" s="4"/>
      <c r="H13988" s="5"/>
      <c r="I13988" s="5"/>
    </row>
    <row r="13989" ht="15.75" customHeight="1">
      <c r="E13989" s="4"/>
      <c r="F13989" s="4"/>
      <c r="G13989" s="4"/>
      <c r="H13989" s="5"/>
      <c r="I13989" s="5"/>
    </row>
    <row r="13990" ht="15.75" customHeight="1">
      <c r="E13990" s="4"/>
      <c r="F13990" s="4"/>
      <c r="G13990" s="4"/>
      <c r="H13990" s="5"/>
      <c r="I13990" s="5"/>
    </row>
    <row r="13991" ht="15.75" customHeight="1">
      <c r="E13991" s="4"/>
      <c r="F13991" s="4"/>
      <c r="G13991" s="4"/>
      <c r="H13991" s="5"/>
      <c r="I13991" s="5"/>
    </row>
    <row r="13992" ht="15.75" customHeight="1">
      <c r="E13992" s="4"/>
      <c r="F13992" s="4"/>
      <c r="G13992" s="4"/>
      <c r="H13992" s="5"/>
      <c r="I13992" s="5"/>
    </row>
    <row r="13993" ht="15.75" customHeight="1">
      <c r="E13993" s="4"/>
      <c r="F13993" s="4"/>
      <c r="G13993" s="4"/>
      <c r="H13993" s="5"/>
      <c r="I13993" s="5"/>
    </row>
    <row r="13994" ht="15.75" customHeight="1">
      <c r="E13994" s="4"/>
      <c r="F13994" s="4"/>
      <c r="G13994" s="4"/>
      <c r="H13994" s="5"/>
      <c r="I13994" s="5"/>
    </row>
    <row r="13995" ht="15.75" customHeight="1">
      <c r="E13995" s="4"/>
      <c r="F13995" s="4"/>
      <c r="G13995" s="4"/>
      <c r="H13995" s="5"/>
      <c r="I13995" s="5"/>
    </row>
    <row r="13996" ht="15.75" customHeight="1">
      <c r="E13996" s="4"/>
      <c r="F13996" s="4"/>
      <c r="G13996" s="4"/>
      <c r="H13996" s="5"/>
      <c r="I13996" s="5"/>
    </row>
    <row r="13997" ht="15.75" customHeight="1">
      <c r="E13997" s="4"/>
      <c r="F13997" s="4"/>
      <c r="G13997" s="4"/>
      <c r="H13997" s="5"/>
      <c r="I13997" s="5"/>
    </row>
    <row r="13998" ht="15.75" customHeight="1">
      <c r="E13998" s="4"/>
      <c r="F13998" s="4"/>
      <c r="G13998" s="4"/>
      <c r="H13998" s="5"/>
      <c r="I13998" s="5"/>
    </row>
    <row r="13999" ht="15.75" customHeight="1">
      <c r="E13999" s="4"/>
      <c r="F13999" s="4"/>
      <c r="G13999" s="4"/>
      <c r="H13999" s="5"/>
      <c r="I13999" s="5"/>
    </row>
    <row r="14000" ht="15.75" customHeight="1">
      <c r="E14000" s="4"/>
      <c r="F14000" s="4"/>
      <c r="G14000" s="4"/>
      <c r="H14000" s="5"/>
      <c r="I14000" s="5"/>
    </row>
    <row r="14001" ht="15.75" customHeight="1">
      <c r="E14001" s="4"/>
      <c r="F14001" s="4"/>
      <c r="G14001" s="4"/>
      <c r="H14001" s="5"/>
      <c r="I14001" s="5"/>
    </row>
    <row r="14002" ht="15.75" customHeight="1">
      <c r="E14002" s="4"/>
      <c r="F14002" s="4"/>
      <c r="G14002" s="4"/>
      <c r="H14002" s="5"/>
      <c r="I14002" s="5"/>
    </row>
    <row r="14003" ht="15.75" customHeight="1">
      <c r="E14003" s="4"/>
      <c r="F14003" s="4"/>
      <c r="G14003" s="4"/>
      <c r="H14003" s="5"/>
      <c r="I14003" s="5"/>
    </row>
    <row r="14004" ht="15.75" customHeight="1">
      <c r="E14004" s="4"/>
      <c r="F14004" s="4"/>
      <c r="G14004" s="4"/>
      <c r="H14004" s="5"/>
      <c r="I14004" s="5"/>
    </row>
    <row r="14005" ht="15.75" customHeight="1">
      <c r="E14005" s="4"/>
      <c r="F14005" s="4"/>
      <c r="G14005" s="4"/>
      <c r="H14005" s="5"/>
      <c r="I14005" s="5"/>
    </row>
    <row r="14006" ht="15.75" customHeight="1">
      <c r="E14006" s="4"/>
      <c r="F14006" s="4"/>
      <c r="G14006" s="4"/>
      <c r="H14006" s="5"/>
      <c r="I14006" s="5"/>
    </row>
    <row r="14007" ht="15.75" customHeight="1">
      <c r="E14007" s="4"/>
      <c r="F14007" s="4"/>
      <c r="G14007" s="4"/>
      <c r="H14007" s="5"/>
      <c r="I14007" s="5"/>
    </row>
    <row r="14008" ht="15.75" customHeight="1">
      <c r="E14008" s="4"/>
      <c r="F14008" s="4"/>
      <c r="G14008" s="4"/>
      <c r="H14008" s="5"/>
      <c r="I14008" s="5"/>
    </row>
    <row r="14009" ht="15.75" customHeight="1">
      <c r="E14009" s="4"/>
      <c r="F14009" s="4"/>
      <c r="G14009" s="4"/>
      <c r="H14009" s="5"/>
      <c r="I14009" s="5"/>
    </row>
    <row r="14010" ht="15.75" customHeight="1">
      <c r="E14010" s="4"/>
      <c r="F14010" s="4"/>
      <c r="G14010" s="4"/>
      <c r="H14010" s="5"/>
      <c r="I14010" s="5"/>
    </row>
    <row r="14011" ht="15.75" customHeight="1">
      <c r="E14011" s="4"/>
      <c r="F14011" s="4"/>
      <c r="G14011" s="4"/>
      <c r="H14011" s="5"/>
      <c r="I14011" s="5"/>
    </row>
    <row r="14012" ht="15.75" customHeight="1">
      <c r="E14012" s="4"/>
      <c r="F14012" s="4"/>
      <c r="G14012" s="4"/>
      <c r="H14012" s="5"/>
      <c r="I14012" s="5"/>
    </row>
    <row r="14013" ht="15.75" customHeight="1">
      <c r="E14013" s="4"/>
      <c r="F14013" s="4"/>
      <c r="G14013" s="4"/>
      <c r="H14013" s="5"/>
      <c r="I14013" s="5"/>
    </row>
    <row r="14014" ht="15.75" customHeight="1">
      <c r="E14014" s="4"/>
      <c r="F14014" s="4"/>
      <c r="G14014" s="4"/>
      <c r="H14014" s="5"/>
      <c r="I14014" s="5"/>
    </row>
    <row r="14015" ht="15.75" customHeight="1">
      <c r="E14015" s="4"/>
      <c r="F14015" s="4"/>
      <c r="G14015" s="4"/>
      <c r="H14015" s="5"/>
      <c r="I14015" s="5"/>
    </row>
    <row r="14016" ht="15.75" customHeight="1">
      <c r="E14016" s="4"/>
      <c r="F14016" s="4"/>
      <c r="G14016" s="4"/>
      <c r="H14016" s="5"/>
      <c r="I14016" s="5"/>
    </row>
    <row r="14017" ht="15.75" customHeight="1">
      <c r="E14017" s="4"/>
      <c r="F14017" s="4"/>
      <c r="G14017" s="4"/>
      <c r="H14017" s="5"/>
      <c r="I14017" s="5"/>
    </row>
    <row r="14018" ht="15.75" customHeight="1">
      <c r="E14018" s="4"/>
      <c r="F14018" s="4"/>
      <c r="G14018" s="4"/>
      <c r="H14018" s="5"/>
      <c r="I14018" s="5"/>
    </row>
    <row r="14019" ht="15.75" customHeight="1">
      <c r="E14019" s="4"/>
      <c r="F14019" s="4"/>
      <c r="G14019" s="4"/>
      <c r="H14019" s="5"/>
      <c r="I14019" s="5"/>
    </row>
    <row r="14020" ht="15.75" customHeight="1">
      <c r="E14020" s="4"/>
      <c r="F14020" s="4"/>
      <c r="G14020" s="4"/>
      <c r="H14020" s="5"/>
      <c r="I14020" s="5"/>
    </row>
    <row r="14021" ht="15.75" customHeight="1">
      <c r="E14021" s="4"/>
      <c r="F14021" s="4"/>
      <c r="G14021" s="4"/>
      <c r="H14021" s="5"/>
      <c r="I14021" s="5"/>
    </row>
    <row r="14022" ht="15.75" customHeight="1">
      <c r="E14022" s="4"/>
      <c r="F14022" s="4"/>
      <c r="G14022" s="4"/>
      <c r="H14022" s="5"/>
      <c r="I14022" s="5"/>
    </row>
    <row r="14023" ht="15.75" customHeight="1">
      <c r="E14023" s="4"/>
      <c r="F14023" s="4"/>
      <c r="G14023" s="4"/>
      <c r="H14023" s="5"/>
      <c r="I14023" s="5"/>
    </row>
    <row r="14024" ht="15.75" customHeight="1">
      <c r="E14024" s="4"/>
      <c r="F14024" s="4"/>
      <c r="G14024" s="4"/>
      <c r="H14024" s="5"/>
      <c r="I14024" s="5"/>
    </row>
    <row r="14025" ht="15.75" customHeight="1">
      <c r="E14025" s="4"/>
      <c r="F14025" s="4"/>
      <c r="G14025" s="4"/>
      <c r="H14025" s="5"/>
      <c r="I14025" s="5"/>
    </row>
    <row r="14026" ht="15.75" customHeight="1">
      <c r="E14026" s="4"/>
      <c r="F14026" s="4"/>
      <c r="G14026" s="4"/>
      <c r="H14026" s="5"/>
      <c r="I14026" s="5"/>
    </row>
    <row r="14027" ht="15.75" customHeight="1">
      <c r="E14027" s="4"/>
      <c r="F14027" s="4"/>
      <c r="G14027" s="4"/>
      <c r="H14027" s="5"/>
      <c r="I14027" s="5"/>
    </row>
    <row r="14028" ht="15.75" customHeight="1">
      <c r="E14028" s="4"/>
      <c r="F14028" s="4"/>
      <c r="G14028" s="4"/>
      <c r="H14028" s="5"/>
      <c r="I14028" s="5"/>
    </row>
    <row r="14029" ht="15.75" customHeight="1">
      <c r="E14029" s="4"/>
      <c r="F14029" s="4"/>
      <c r="G14029" s="4"/>
      <c r="H14029" s="5"/>
      <c r="I14029" s="5"/>
    </row>
    <row r="14030" ht="15.75" customHeight="1">
      <c r="E14030" s="4"/>
      <c r="F14030" s="4"/>
      <c r="G14030" s="4"/>
      <c r="H14030" s="5"/>
      <c r="I14030" s="5"/>
    </row>
    <row r="14031" ht="15.75" customHeight="1">
      <c r="E14031" s="4"/>
      <c r="F14031" s="4"/>
      <c r="G14031" s="4"/>
      <c r="H14031" s="5"/>
      <c r="I14031" s="5"/>
    </row>
    <row r="14032" ht="15.75" customHeight="1">
      <c r="E14032" s="4"/>
      <c r="F14032" s="4"/>
      <c r="G14032" s="4"/>
      <c r="H14032" s="5"/>
      <c r="I14032" s="5"/>
    </row>
    <row r="14033" ht="15.75" customHeight="1">
      <c r="E14033" s="4"/>
      <c r="F14033" s="4"/>
      <c r="G14033" s="4"/>
      <c r="H14033" s="5"/>
      <c r="I14033" s="5"/>
    </row>
    <row r="14034" ht="15.75" customHeight="1">
      <c r="E14034" s="4"/>
      <c r="F14034" s="4"/>
      <c r="G14034" s="4"/>
      <c r="H14034" s="5"/>
      <c r="I14034" s="5"/>
    </row>
    <row r="14035" ht="15.75" customHeight="1">
      <c r="E14035" s="4"/>
      <c r="F14035" s="4"/>
      <c r="G14035" s="4"/>
      <c r="H14035" s="5"/>
      <c r="I14035" s="5"/>
    </row>
    <row r="14036" ht="15.75" customHeight="1">
      <c r="E14036" s="4"/>
      <c r="F14036" s="4"/>
      <c r="G14036" s="4"/>
      <c r="H14036" s="5"/>
      <c r="I14036" s="5"/>
    </row>
    <row r="14037" ht="15.75" customHeight="1">
      <c r="E14037" s="4"/>
      <c r="F14037" s="4"/>
      <c r="G14037" s="4"/>
      <c r="H14037" s="5"/>
      <c r="I14037" s="5"/>
    </row>
    <row r="14038" ht="15.75" customHeight="1">
      <c r="E14038" s="4"/>
      <c r="F14038" s="4"/>
      <c r="G14038" s="4"/>
      <c r="H14038" s="5"/>
      <c r="I14038" s="5"/>
    </row>
    <row r="14039" ht="15.75" customHeight="1">
      <c r="E14039" s="4"/>
      <c r="F14039" s="4"/>
      <c r="G14039" s="4"/>
      <c r="H14039" s="5"/>
      <c r="I14039" s="5"/>
    </row>
    <row r="14040" ht="15.75" customHeight="1">
      <c r="E14040" s="4"/>
      <c r="F14040" s="4"/>
      <c r="G14040" s="4"/>
      <c r="H14040" s="5"/>
      <c r="I14040" s="5"/>
    </row>
    <row r="14041" ht="15.75" customHeight="1">
      <c r="E14041" s="4"/>
      <c r="F14041" s="4"/>
      <c r="G14041" s="4"/>
      <c r="H14041" s="5"/>
      <c r="I14041" s="5"/>
    </row>
    <row r="14042" ht="15.75" customHeight="1">
      <c r="E14042" s="4"/>
      <c r="F14042" s="4"/>
      <c r="G14042" s="4"/>
      <c r="H14042" s="5"/>
      <c r="I14042" s="5"/>
    </row>
    <row r="14043" ht="15.75" customHeight="1">
      <c r="E14043" s="4"/>
      <c r="F14043" s="4"/>
      <c r="G14043" s="4"/>
      <c r="H14043" s="5"/>
      <c r="I14043" s="5"/>
    </row>
    <row r="14044" ht="15.75" customHeight="1">
      <c r="E14044" s="4"/>
      <c r="F14044" s="4"/>
      <c r="G14044" s="4"/>
      <c r="H14044" s="5"/>
      <c r="I14044" s="5"/>
    </row>
    <row r="14045" ht="15.75" customHeight="1">
      <c r="E14045" s="4"/>
      <c r="F14045" s="4"/>
      <c r="G14045" s="4"/>
      <c r="H14045" s="5"/>
      <c r="I14045" s="5"/>
    </row>
    <row r="14046" ht="15.75" customHeight="1">
      <c r="E14046" s="4"/>
      <c r="F14046" s="4"/>
      <c r="G14046" s="4"/>
      <c r="H14046" s="5"/>
      <c r="I14046" s="5"/>
    </row>
    <row r="14047" ht="15.75" customHeight="1">
      <c r="E14047" s="4"/>
      <c r="F14047" s="4"/>
      <c r="G14047" s="4"/>
      <c r="H14047" s="5"/>
      <c r="I14047" s="5"/>
    </row>
    <row r="14048" ht="15.75" customHeight="1">
      <c r="E14048" s="4"/>
      <c r="F14048" s="4"/>
      <c r="G14048" s="4"/>
      <c r="H14048" s="5"/>
      <c r="I14048" s="5"/>
    </row>
    <row r="14049" ht="15.75" customHeight="1">
      <c r="E14049" s="4"/>
      <c r="F14049" s="4"/>
      <c r="G14049" s="4"/>
      <c r="H14049" s="5"/>
      <c r="I14049" s="5"/>
    </row>
    <row r="14050" ht="15.75" customHeight="1">
      <c r="E14050" s="4"/>
      <c r="F14050" s="4"/>
      <c r="G14050" s="4"/>
      <c r="H14050" s="5"/>
      <c r="I14050" s="5"/>
    </row>
    <row r="14051" ht="15.75" customHeight="1">
      <c r="E14051" s="4"/>
      <c r="F14051" s="4"/>
      <c r="G14051" s="4"/>
      <c r="H14051" s="5"/>
      <c r="I14051" s="5"/>
    </row>
    <row r="14052" ht="15.75" customHeight="1">
      <c r="E14052" s="4"/>
      <c r="F14052" s="4"/>
      <c r="G14052" s="4"/>
      <c r="H14052" s="5"/>
      <c r="I14052" s="5"/>
    </row>
    <row r="14053" ht="15.75" customHeight="1">
      <c r="E14053" s="4"/>
      <c r="F14053" s="4"/>
      <c r="G14053" s="4"/>
      <c r="H14053" s="5"/>
      <c r="I14053" s="5"/>
    </row>
    <row r="14054" ht="15.75" customHeight="1">
      <c r="E14054" s="4"/>
      <c r="F14054" s="4"/>
      <c r="G14054" s="4"/>
      <c r="H14054" s="5"/>
      <c r="I14054" s="5"/>
    </row>
    <row r="14055" ht="15.75" customHeight="1">
      <c r="E14055" s="4"/>
      <c r="F14055" s="4"/>
      <c r="G14055" s="4"/>
      <c r="H14055" s="5"/>
      <c r="I14055" s="5"/>
    </row>
    <row r="14056" ht="15.75" customHeight="1">
      <c r="E14056" s="4"/>
      <c r="F14056" s="4"/>
      <c r="G14056" s="4"/>
      <c r="H14056" s="5"/>
      <c r="I14056" s="5"/>
    </row>
    <row r="14057" ht="15.75" customHeight="1">
      <c r="E14057" s="4"/>
      <c r="F14057" s="4"/>
      <c r="G14057" s="4"/>
      <c r="H14057" s="5"/>
      <c r="I14057" s="5"/>
    </row>
    <row r="14058" ht="15.75" customHeight="1">
      <c r="E14058" s="4"/>
      <c r="F14058" s="4"/>
      <c r="G14058" s="4"/>
      <c r="H14058" s="5"/>
      <c r="I14058" s="5"/>
    </row>
    <row r="14059" ht="15.75" customHeight="1">
      <c r="E14059" s="4"/>
      <c r="F14059" s="4"/>
      <c r="G14059" s="4"/>
      <c r="H14059" s="5"/>
      <c r="I14059" s="5"/>
    </row>
    <row r="14060" ht="15.75" customHeight="1">
      <c r="E14060" s="4"/>
      <c r="F14060" s="4"/>
      <c r="G14060" s="4"/>
      <c r="H14060" s="5"/>
      <c r="I14060" s="5"/>
    </row>
    <row r="14061" ht="15.75" customHeight="1">
      <c r="E14061" s="4"/>
      <c r="F14061" s="4"/>
      <c r="G14061" s="4"/>
      <c r="H14061" s="5"/>
      <c r="I14061" s="5"/>
    </row>
    <row r="14062" ht="15.75" customHeight="1">
      <c r="E14062" s="4"/>
      <c r="F14062" s="4"/>
      <c r="G14062" s="4"/>
      <c r="H14062" s="5"/>
      <c r="I14062" s="5"/>
    </row>
    <row r="14063" ht="15.75" customHeight="1">
      <c r="E14063" s="4"/>
      <c r="F14063" s="4"/>
      <c r="G14063" s="4"/>
      <c r="H14063" s="5"/>
      <c r="I14063" s="5"/>
    </row>
    <row r="14064" ht="15.75" customHeight="1">
      <c r="E14064" s="4"/>
      <c r="F14064" s="4"/>
      <c r="G14064" s="4"/>
      <c r="H14064" s="5"/>
      <c r="I14064" s="5"/>
    </row>
    <row r="14065" ht="15.75" customHeight="1">
      <c r="E14065" s="4"/>
      <c r="F14065" s="4"/>
      <c r="G14065" s="4"/>
      <c r="H14065" s="5"/>
      <c r="I14065" s="5"/>
    </row>
    <row r="14066" ht="15.75" customHeight="1">
      <c r="E14066" s="4"/>
      <c r="F14066" s="4"/>
      <c r="G14066" s="4"/>
      <c r="H14066" s="5"/>
      <c r="I14066" s="5"/>
    </row>
    <row r="14067" ht="15.75" customHeight="1">
      <c r="E14067" s="4"/>
      <c r="F14067" s="4"/>
      <c r="G14067" s="4"/>
      <c r="H14067" s="5"/>
      <c r="I14067" s="5"/>
    </row>
    <row r="14068" ht="15.75" customHeight="1">
      <c r="E14068" s="4"/>
      <c r="F14068" s="4"/>
      <c r="G14068" s="4"/>
      <c r="H14068" s="5"/>
      <c r="I14068" s="5"/>
    </row>
    <row r="14069" ht="15.75" customHeight="1">
      <c r="E14069" s="4"/>
      <c r="F14069" s="4"/>
      <c r="G14069" s="4"/>
      <c r="H14069" s="5"/>
      <c r="I14069" s="5"/>
    </row>
    <row r="14070" ht="15.75" customHeight="1">
      <c r="E14070" s="4"/>
      <c r="F14070" s="4"/>
      <c r="G14070" s="4"/>
      <c r="H14070" s="5"/>
      <c r="I14070" s="5"/>
    </row>
    <row r="14071" ht="15.75" customHeight="1">
      <c r="E14071" s="4"/>
      <c r="F14071" s="4"/>
      <c r="G14071" s="4"/>
      <c r="H14071" s="5"/>
      <c r="I14071" s="5"/>
    </row>
    <row r="14072" ht="15.75" customHeight="1">
      <c r="E14072" s="4"/>
      <c r="F14072" s="4"/>
      <c r="G14072" s="4"/>
      <c r="H14072" s="5"/>
      <c r="I14072" s="5"/>
    </row>
    <row r="14073" ht="15.75" customHeight="1">
      <c r="E14073" s="4"/>
      <c r="F14073" s="4"/>
      <c r="G14073" s="4"/>
      <c r="H14073" s="5"/>
      <c r="I14073" s="5"/>
    </row>
    <row r="14074" ht="15.75" customHeight="1">
      <c r="E14074" s="4"/>
      <c r="F14074" s="4"/>
      <c r="G14074" s="4"/>
      <c r="H14074" s="5"/>
      <c r="I14074" s="5"/>
    </row>
    <row r="14075" ht="15.75" customHeight="1">
      <c r="E14075" s="4"/>
      <c r="F14075" s="4"/>
      <c r="G14075" s="4"/>
      <c r="H14075" s="5"/>
      <c r="I14075" s="5"/>
    </row>
    <row r="14076" ht="15.75" customHeight="1">
      <c r="E14076" s="4"/>
      <c r="F14076" s="4"/>
      <c r="G14076" s="4"/>
      <c r="H14076" s="5"/>
      <c r="I14076" s="5"/>
    </row>
    <row r="14077" ht="15.75" customHeight="1">
      <c r="E14077" s="4"/>
      <c r="F14077" s="4"/>
      <c r="G14077" s="4"/>
      <c r="H14077" s="5"/>
      <c r="I14077" s="5"/>
    </row>
    <row r="14078" ht="15.75" customHeight="1">
      <c r="E14078" s="4"/>
      <c r="F14078" s="4"/>
      <c r="G14078" s="4"/>
      <c r="H14078" s="5"/>
      <c r="I14078" s="5"/>
    </row>
    <row r="14079" ht="15.75" customHeight="1">
      <c r="E14079" s="4"/>
      <c r="F14079" s="4"/>
      <c r="G14079" s="4"/>
      <c r="H14079" s="5"/>
      <c r="I14079" s="5"/>
    </row>
    <row r="14080" ht="15.75" customHeight="1">
      <c r="E14080" s="4"/>
      <c r="F14080" s="4"/>
      <c r="G14080" s="4"/>
      <c r="H14080" s="5"/>
      <c r="I14080" s="5"/>
    </row>
    <row r="14081" ht="15.75" customHeight="1">
      <c r="E14081" s="4"/>
      <c r="F14081" s="4"/>
      <c r="G14081" s="4"/>
      <c r="H14081" s="5"/>
      <c r="I14081" s="5"/>
    </row>
    <row r="14082" ht="15.75" customHeight="1">
      <c r="E14082" s="4"/>
      <c r="F14082" s="4"/>
      <c r="G14082" s="4"/>
      <c r="H14082" s="5"/>
      <c r="I14082" s="5"/>
    </row>
    <row r="14083" ht="15.75" customHeight="1">
      <c r="E14083" s="4"/>
      <c r="F14083" s="4"/>
      <c r="G14083" s="4"/>
      <c r="H14083" s="5"/>
      <c r="I14083" s="5"/>
    </row>
    <row r="14084" ht="15.75" customHeight="1">
      <c r="E14084" s="4"/>
      <c r="F14084" s="4"/>
      <c r="G14084" s="4"/>
      <c r="H14084" s="5"/>
      <c r="I14084" s="5"/>
    </row>
    <row r="14085" ht="15.75" customHeight="1">
      <c r="E14085" s="4"/>
      <c r="F14085" s="4"/>
      <c r="G14085" s="4"/>
      <c r="H14085" s="5"/>
      <c r="I14085" s="5"/>
    </row>
    <row r="14086" ht="15.75" customHeight="1">
      <c r="E14086" s="4"/>
      <c r="F14086" s="4"/>
      <c r="G14086" s="4"/>
      <c r="H14086" s="5"/>
      <c r="I14086" s="5"/>
    </row>
    <row r="14087" ht="15.75" customHeight="1">
      <c r="E14087" s="4"/>
      <c r="F14087" s="4"/>
      <c r="G14087" s="4"/>
      <c r="H14087" s="5"/>
      <c r="I14087" s="5"/>
    </row>
    <row r="14088" ht="15.75" customHeight="1">
      <c r="E14088" s="4"/>
      <c r="F14088" s="4"/>
      <c r="G14088" s="4"/>
      <c r="H14088" s="5"/>
      <c r="I14088" s="5"/>
    </row>
    <row r="14089" ht="15.75" customHeight="1">
      <c r="E14089" s="4"/>
      <c r="F14089" s="4"/>
      <c r="G14089" s="4"/>
      <c r="H14089" s="5"/>
      <c r="I14089" s="5"/>
    </row>
    <row r="14090" ht="15.75" customHeight="1">
      <c r="E14090" s="4"/>
      <c r="F14090" s="4"/>
      <c r="G14090" s="4"/>
      <c r="H14090" s="5"/>
      <c r="I14090" s="5"/>
    </row>
    <row r="14091" ht="15.75" customHeight="1">
      <c r="E14091" s="4"/>
      <c r="F14091" s="4"/>
      <c r="G14091" s="4"/>
      <c r="H14091" s="5"/>
      <c r="I14091" s="5"/>
    </row>
    <row r="14092" ht="15.75" customHeight="1">
      <c r="E14092" s="4"/>
      <c r="F14092" s="4"/>
      <c r="G14092" s="4"/>
      <c r="H14092" s="5"/>
      <c r="I14092" s="5"/>
    </row>
    <row r="14093" ht="15.75" customHeight="1">
      <c r="E14093" s="4"/>
      <c r="F14093" s="4"/>
      <c r="G14093" s="4"/>
      <c r="H14093" s="5"/>
      <c r="I14093" s="5"/>
    </row>
    <row r="14094" ht="15.75" customHeight="1">
      <c r="E14094" s="4"/>
      <c r="F14094" s="4"/>
      <c r="G14094" s="4"/>
      <c r="H14094" s="5"/>
      <c r="I14094" s="5"/>
    </row>
    <row r="14095" ht="15.75" customHeight="1">
      <c r="E14095" s="4"/>
      <c r="F14095" s="4"/>
      <c r="G14095" s="4"/>
      <c r="H14095" s="5"/>
      <c r="I14095" s="5"/>
    </row>
    <row r="14096" ht="15.75" customHeight="1">
      <c r="E14096" s="4"/>
      <c r="F14096" s="4"/>
      <c r="G14096" s="4"/>
      <c r="H14096" s="5"/>
      <c r="I14096" s="5"/>
    </row>
    <row r="14097" ht="15.75" customHeight="1">
      <c r="E14097" s="4"/>
      <c r="F14097" s="4"/>
      <c r="G14097" s="4"/>
      <c r="H14097" s="5"/>
      <c r="I14097" s="5"/>
    </row>
    <row r="14098" ht="15.75" customHeight="1">
      <c r="E14098" s="4"/>
      <c r="F14098" s="4"/>
      <c r="G14098" s="4"/>
      <c r="H14098" s="5"/>
      <c r="I14098" s="5"/>
    </row>
    <row r="14099" ht="15.75" customHeight="1">
      <c r="E14099" s="4"/>
      <c r="F14099" s="4"/>
      <c r="G14099" s="4"/>
      <c r="H14099" s="5"/>
      <c r="I14099" s="5"/>
    </row>
    <row r="14100" ht="15.75" customHeight="1">
      <c r="E14100" s="4"/>
      <c r="F14100" s="4"/>
      <c r="G14100" s="4"/>
      <c r="H14100" s="5"/>
      <c r="I14100" s="5"/>
    </row>
    <row r="14101" ht="15.75" customHeight="1">
      <c r="E14101" s="4"/>
      <c r="F14101" s="4"/>
      <c r="G14101" s="4"/>
      <c r="H14101" s="5"/>
      <c r="I14101" s="5"/>
    </row>
    <row r="14102" ht="15.75" customHeight="1">
      <c r="E14102" s="4"/>
      <c r="F14102" s="4"/>
      <c r="G14102" s="4"/>
      <c r="H14102" s="5"/>
      <c r="I14102" s="5"/>
    </row>
    <row r="14103" ht="15.75" customHeight="1">
      <c r="E14103" s="4"/>
      <c r="F14103" s="4"/>
      <c r="G14103" s="4"/>
      <c r="H14103" s="5"/>
      <c r="I14103" s="5"/>
    </row>
    <row r="14104" ht="15.75" customHeight="1">
      <c r="E14104" s="4"/>
      <c r="F14104" s="4"/>
      <c r="G14104" s="4"/>
      <c r="H14104" s="5"/>
      <c r="I14104" s="5"/>
    </row>
    <row r="14105" ht="15.75" customHeight="1">
      <c r="E14105" s="4"/>
      <c r="F14105" s="4"/>
      <c r="G14105" s="4"/>
      <c r="H14105" s="5"/>
      <c r="I14105" s="5"/>
    </row>
    <row r="14106" ht="15.75" customHeight="1">
      <c r="E14106" s="4"/>
      <c r="F14106" s="4"/>
      <c r="G14106" s="4"/>
      <c r="H14106" s="5"/>
      <c r="I14106" s="5"/>
    </row>
    <row r="14107" ht="15.75" customHeight="1">
      <c r="E14107" s="4"/>
      <c r="F14107" s="4"/>
      <c r="G14107" s="4"/>
      <c r="H14107" s="5"/>
      <c r="I14107" s="5"/>
    </row>
    <row r="14108" ht="15.75" customHeight="1">
      <c r="E14108" s="4"/>
      <c r="F14108" s="4"/>
      <c r="G14108" s="4"/>
      <c r="H14108" s="5"/>
      <c r="I14108" s="5"/>
    </row>
    <row r="14109" ht="15.75" customHeight="1">
      <c r="E14109" s="4"/>
      <c r="F14109" s="4"/>
      <c r="G14109" s="4"/>
      <c r="H14109" s="5"/>
      <c r="I14109" s="5"/>
    </row>
    <row r="14110" ht="15.75" customHeight="1">
      <c r="E14110" s="4"/>
      <c r="F14110" s="4"/>
      <c r="G14110" s="4"/>
      <c r="H14110" s="5"/>
      <c r="I14110" s="5"/>
    </row>
    <row r="14111" ht="15.75" customHeight="1">
      <c r="E14111" s="4"/>
      <c r="F14111" s="4"/>
      <c r="G14111" s="4"/>
      <c r="H14111" s="5"/>
      <c r="I14111" s="5"/>
    </row>
    <row r="14112" ht="15.75" customHeight="1">
      <c r="E14112" s="4"/>
      <c r="F14112" s="4"/>
      <c r="G14112" s="4"/>
      <c r="H14112" s="5"/>
      <c r="I14112" s="5"/>
    </row>
    <row r="14113" ht="15.75" customHeight="1">
      <c r="E14113" s="4"/>
      <c r="F14113" s="4"/>
      <c r="G14113" s="4"/>
      <c r="H14113" s="5"/>
      <c r="I14113" s="5"/>
    </row>
    <row r="14114" ht="15.75" customHeight="1">
      <c r="E14114" s="4"/>
      <c r="F14114" s="4"/>
      <c r="G14114" s="4"/>
      <c r="H14114" s="5"/>
      <c r="I14114" s="5"/>
    </row>
    <row r="14115" ht="15.75" customHeight="1">
      <c r="E14115" s="4"/>
      <c r="F14115" s="4"/>
      <c r="G14115" s="4"/>
      <c r="H14115" s="5"/>
      <c r="I14115" s="5"/>
    </row>
    <row r="14116" ht="15.75" customHeight="1">
      <c r="E14116" s="4"/>
      <c r="F14116" s="4"/>
      <c r="G14116" s="4"/>
      <c r="H14116" s="5"/>
      <c r="I14116" s="5"/>
    </row>
    <row r="14117" ht="15.75" customHeight="1">
      <c r="E14117" s="4"/>
      <c r="F14117" s="4"/>
      <c r="G14117" s="4"/>
      <c r="H14117" s="5"/>
      <c r="I14117" s="5"/>
    </row>
    <row r="14118" ht="15.75" customHeight="1">
      <c r="E14118" s="4"/>
      <c r="F14118" s="4"/>
      <c r="G14118" s="4"/>
      <c r="H14118" s="5"/>
      <c r="I14118" s="5"/>
    </row>
    <row r="14119" ht="15.75" customHeight="1">
      <c r="E14119" s="4"/>
      <c r="F14119" s="4"/>
      <c r="G14119" s="4"/>
      <c r="H14119" s="5"/>
      <c r="I14119" s="5"/>
    </row>
    <row r="14120" ht="15.75" customHeight="1">
      <c r="E14120" s="4"/>
      <c r="F14120" s="4"/>
      <c r="G14120" s="4"/>
      <c r="H14120" s="5"/>
      <c r="I14120" s="5"/>
    </row>
    <row r="14121" ht="15.75" customHeight="1">
      <c r="E14121" s="4"/>
      <c r="F14121" s="4"/>
      <c r="G14121" s="4"/>
      <c r="H14121" s="5"/>
      <c r="I14121" s="5"/>
    </row>
    <row r="14122" ht="15.75" customHeight="1">
      <c r="E14122" s="4"/>
      <c r="F14122" s="4"/>
      <c r="G14122" s="4"/>
      <c r="H14122" s="5"/>
      <c r="I14122" s="5"/>
    </row>
    <row r="14123" ht="15.75" customHeight="1">
      <c r="E14123" s="4"/>
      <c r="F14123" s="4"/>
      <c r="G14123" s="4"/>
      <c r="H14123" s="5"/>
      <c r="I14123" s="5"/>
    </row>
    <row r="14124" ht="15.75" customHeight="1">
      <c r="E14124" s="4"/>
      <c r="F14124" s="4"/>
      <c r="G14124" s="4"/>
      <c r="H14124" s="5"/>
      <c r="I14124" s="5"/>
    </row>
    <row r="14125" ht="15.75" customHeight="1">
      <c r="E14125" s="4"/>
      <c r="F14125" s="4"/>
      <c r="G14125" s="4"/>
      <c r="H14125" s="5"/>
      <c r="I14125" s="5"/>
    </row>
    <row r="14126" ht="15.75" customHeight="1">
      <c r="E14126" s="4"/>
      <c r="F14126" s="4"/>
      <c r="G14126" s="4"/>
      <c r="H14126" s="5"/>
      <c r="I14126" s="5"/>
    </row>
    <row r="14127" ht="15.75" customHeight="1">
      <c r="E14127" s="4"/>
      <c r="F14127" s="4"/>
      <c r="G14127" s="4"/>
      <c r="H14127" s="5"/>
      <c r="I14127" s="5"/>
    </row>
    <row r="14128" ht="15.75" customHeight="1">
      <c r="E14128" s="4"/>
      <c r="F14128" s="4"/>
      <c r="G14128" s="4"/>
      <c r="H14128" s="5"/>
      <c r="I14128" s="5"/>
    </row>
    <row r="14129" ht="15.75" customHeight="1">
      <c r="E14129" s="4"/>
      <c r="F14129" s="4"/>
      <c r="G14129" s="4"/>
      <c r="H14129" s="5"/>
      <c r="I14129" s="5"/>
    </row>
    <row r="14130" ht="15.75" customHeight="1">
      <c r="E14130" s="4"/>
      <c r="F14130" s="4"/>
      <c r="G14130" s="4"/>
      <c r="H14130" s="5"/>
      <c r="I14130" s="5"/>
    </row>
    <row r="14131" ht="15.75" customHeight="1">
      <c r="E14131" s="4"/>
      <c r="F14131" s="4"/>
      <c r="G14131" s="4"/>
      <c r="H14131" s="5"/>
      <c r="I14131" s="5"/>
    </row>
    <row r="14132" ht="15.75" customHeight="1">
      <c r="E14132" s="4"/>
      <c r="F14132" s="4"/>
      <c r="G14132" s="4"/>
      <c r="H14132" s="5"/>
      <c r="I14132" s="5"/>
    </row>
    <row r="14133" ht="15.75" customHeight="1">
      <c r="E14133" s="4"/>
      <c r="F14133" s="4"/>
      <c r="G14133" s="4"/>
      <c r="H14133" s="5"/>
      <c r="I14133" s="5"/>
    </row>
    <row r="14134" ht="15.75" customHeight="1">
      <c r="E14134" s="4"/>
      <c r="F14134" s="4"/>
      <c r="G14134" s="4"/>
      <c r="H14134" s="5"/>
      <c r="I14134" s="5"/>
    </row>
    <row r="14135" ht="15.75" customHeight="1">
      <c r="E14135" s="4"/>
      <c r="F14135" s="4"/>
      <c r="G14135" s="4"/>
      <c r="H14135" s="5"/>
      <c r="I14135" s="5"/>
    </row>
    <row r="14136" ht="15.75" customHeight="1">
      <c r="E14136" s="4"/>
      <c r="F14136" s="4"/>
      <c r="G14136" s="4"/>
      <c r="H14136" s="5"/>
      <c r="I14136" s="5"/>
    </row>
    <row r="14137" ht="15.75" customHeight="1">
      <c r="E14137" s="4"/>
      <c r="F14137" s="4"/>
      <c r="G14137" s="4"/>
      <c r="H14137" s="5"/>
      <c r="I14137" s="5"/>
    </row>
    <row r="14138" ht="15.75" customHeight="1">
      <c r="E14138" s="4"/>
      <c r="F14138" s="4"/>
      <c r="G14138" s="4"/>
      <c r="H14138" s="5"/>
      <c r="I14138" s="5"/>
    </row>
    <row r="14139" ht="15.75" customHeight="1">
      <c r="E14139" s="4"/>
      <c r="F14139" s="4"/>
      <c r="G14139" s="4"/>
      <c r="H14139" s="5"/>
      <c r="I14139" s="5"/>
    </row>
    <row r="14140" ht="15.75" customHeight="1">
      <c r="E14140" s="4"/>
      <c r="F14140" s="4"/>
      <c r="G14140" s="4"/>
      <c r="H14140" s="5"/>
      <c r="I14140" s="5"/>
    </row>
    <row r="14141" ht="15.75" customHeight="1">
      <c r="E14141" s="4"/>
      <c r="F14141" s="4"/>
      <c r="G14141" s="4"/>
      <c r="H14141" s="5"/>
      <c r="I14141" s="5"/>
    </row>
    <row r="14142" ht="15.75" customHeight="1">
      <c r="E14142" s="4"/>
      <c r="F14142" s="4"/>
      <c r="G14142" s="4"/>
      <c r="H14142" s="5"/>
      <c r="I14142" s="5"/>
    </row>
    <row r="14143" ht="15.75" customHeight="1">
      <c r="E14143" s="4"/>
      <c r="F14143" s="4"/>
      <c r="G14143" s="4"/>
      <c r="H14143" s="5"/>
      <c r="I14143" s="5"/>
    </row>
    <row r="14144" ht="15.75" customHeight="1">
      <c r="E14144" s="4"/>
      <c r="F14144" s="4"/>
      <c r="G14144" s="4"/>
      <c r="H14144" s="5"/>
      <c r="I14144" s="5"/>
    </row>
    <row r="14145" ht="15.75" customHeight="1">
      <c r="E14145" s="4"/>
      <c r="F14145" s="4"/>
      <c r="G14145" s="4"/>
      <c r="H14145" s="5"/>
      <c r="I14145" s="5"/>
    </row>
    <row r="14146" ht="15.75" customHeight="1">
      <c r="E14146" s="4"/>
      <c r="F14146" s="4"/>
      <c r="G14146" s="4"/>
      <c r="H14146" s="5"/>
      <c r="I14146" s="5"/>
    </row>
    <row r="14147" ht="15.75" customHeight="1">
      <c r="E14147" s="4"/>
      <c r="F14147" s="4"/>
      <c r="G14147" s="4"/>
      <c r="H14147" s="5"/>
      <c r="I14147" s="5"/>
    </row>
    <row r="14148" ht="15.75" customHeight="1">
      <c r="E14148" s="4"/>
      <c r="F14148" s="4"/>
      <c r="G14148" s="4"/>
      <c r="H14148" s="5"/>
      <c r="I14148" s="5"/>
    </row>
    <row r="14149" ht="15.75" customHeight="1">
      <c r="E14149" s="4"/>
      <c r="F14149" s="4"/>
      <c r="G14149" s="4"/>
      <c r="H14149" s="5"/>
      <c r="I14149" s="5"/>
    </row>
    <row r="14150" ht="15.75" customHeight="1">
      <c r="E14150" s="4"/>
      <c r="F14150" s="4"/>
      <c r="G14150" s="4"/>
      <c r="H14150" s="5"/>
      <c r="I14150" s="5"/>
    </row>
    <row r="14151" ht="15.75" customHeight="1">
      <c r="E14151" s="4"/>
      <c r="F14151" s="4"/>
      <c r="G14151" s="4"/>
      <c r="H14151" s="5"/>
      <c r="I14151" s="5"/>
    </row>
    <row r="14152" ht="15.75" customHeight="1">
      <c r="E14152" s="4"/>
      <c r="F14152" s="4"/>
      <c r="G14152" s="4"/>
      <c r="H14152" s="5"/>
      <c r="I14152" s="5"/>
    </row>
    <row r="14153" ht="15.75" customHeight="1">
      <c r="E14153" s="4"/>
      <c r="F14153" s="4"/>
      <c r="G14153" s="4"/>
      <c r="H14153" s="5"/>
      <c r="I14153" s="5"/>
    </row>
    <row r="14154" ht="15.75" customHeight="1">
      <c r="E14154" s="4"/>
      <c r="F14154" s="4"/>
      <c r="G14154" s="4"/>
      <c r="H14154" s="5"/>
      <c r="I14154" s="5"/>
    </row>
    <row r="14155" ht="15.75" customHeight="1">
      <c r="E14155" s="4"/>
      <c r="F14155" s="4"/>
      <c r="G14155" s="4"/>
      <c r="H14155" s="5"/>
      <c r="I14155" s="5"/>
    </row>
    <row r="14156" ht="15.75" customHeight="1">
      <c r="E14156" s="4"/>
      <c r="F14156" s="4"/>
      <c r="G14156" s="4"/>
      <c r="H14156" s="5"/>
      <c r="I14156" s="5"/>
    </row>
    <row r="14157" ht="15.75" customHeight="1">
      <c r="E14157" s="4"/>
      <c r="F14157" s="4"/>
      <c r="G14157" s="4"/>
      <c r="H14157" s="5"/>
      <c r="I14157" s="5"/>
    </row>
    <row r="14158" ht="15.75" customHeight="1">
      <c r="E14158" s="4"/>
      <c r="F14158" s="4"/>
      <c r="G14158" s="4"/>
      <c r="H14158" s="5"/>
      <c r="I14158" s="5"/>
    </row>
    <row r="14159" ht="15.75" customHeight="1">
      <c r="E14159" s="4"/>
      <c r="F14159" s="4"/>
      <c r="G14159" s="4"/>
      <c r="H14159" s="5"/>
      <c r="I14159" s="5"/>
    </row>
    <row r="14160" ht="15.75" customHeight="1">
      <c r="E14160" s="4"/>
      <c r="F14160" s="4"/>
      <c r="G14160" s="4"/>
      <c r="H14160" s="5"/>
      <c r="I14160" s="5"/>
    </row>
    <row r="14161" ht="15.75" customHeight="1">
      <c r="E14161" s="4"/>
      <c r="F14161" s="4"/>
      <c r="G14161" s="4"/>
      <c r="H14161" s="5"/>
      <c r="I14161" s="5"/>
    </row>
    <row r="14162" ht="15.75" customHeight="1">
      <c r="E14162" s="4"/>
      <c r="F14162" s="4"/>
      <c r="G14162" s="4"/>
      <c r="H14162" s="5"/>
      <c r="I14162" s="5"/>
    </row>
    <row r="14163" ht="15.75" customHeight="1">
      <c r="E14163" s="4"/>
      <c r="F14163" s="4"/>
      <c r="G14163" s="4"/>
      <c r="H14163" s="5"/>
      <c r="I14163" s="5"/>
    </row>
    <row r="14164" ht="15.75" customHeight="1">
      <c r="E14164" s="4"/>
      <c r="F14164" s="4"/>
      <c r="G14164" s="4"/>
      <c r="H14164" s="5"/>
      <c r="I14164" s="5"/>
    </row>
    <row r="14165" ht="15.75" customHeight="1">
      <c r="E14165" s="4"/>
      <c r="F14165" s="4"/>
      <c r="G14165" s="4"/>
      <c r="H14165" s="5"/>
      <c r="I14165" s="5"/>
    </row>
    <row r="14166" ht="15.75" customHeight="1">
      <c r="E14166" s="4"/>
      <c r="F14166" s="4"/>
      <c r="G14166" s="4"/>
      <c r="H14166" s="5"/>
      <c r="I14166" s="5"/>
    </row>
    <row r="14167" ht="15.75" customHeight="1">
      <c r="E14167" s="4"/>
      <c r="F14167" s="4"/>
      <c r="G14167" s="4"/>
      <c r="H14167" s="5"/>
      <c r="I14167" s="5"/>
    </row>
    <row r="14168" ht="15.75" customHeight="1">
      <c r="E14168" s="4"/>
      <c r="F14168" s="4"/>
      <c r="G14168" s="4"/>
      <c r="H14168" s="5"/>
      <c r="I14168" s="5"/>
    </row>
    <row r="14169" ht="15.75" customHeight="1">
      <c r="E14169" s="4"/>
      <c r="F14169" s="4"/>
      <c r="G14169" s="4"/>
      <c r="H14169" s="5"/>
      <c r="I14169" s="5"/>
    </row>
    <row r="14170" ht="15.75" customHeight="1">
      <c r="E14170" s="4"/>
      <c r="F14170" s="4"/>
      <c r="G14170" s="4"/>
      <c r="H14170" s="5"/>
      <c r="I14170" s="5"/>
    </row>
    <row r="14171" ht="15.75" customHeight="1">
      <c r="E14171" s="4"/>
      <c r="F14171" s="4"/>
      <c r="G14171" s="4"/>
      <c r="H14171" s="5"/>
      <c r="I14171" s="5"/>
    </row>
    <row r="14172" ht="15.75" customHeight="1">
      <c r="E14172" s="4"/>
      <c r="F14172" s="4"/>
      <c r="G14172" s="4"/>
      <c r="H14172" s="5"/>
      <c r="I14172" s="5"/>
    </row>
    <row r="14173" ht="15.75" customHeight="1">
      <c r="E14173" s="4"/>
      <c r="F14173" s="4"/>
      <c r="G14173" s="4"/>
      <c r="H14173" s="5"/>
      <c r="I14173" s="5"/>
    </row>
    <row r="14174" ht="15.75" customHeight="1">
      <c r="E14174" s="4"/>
      <c r="F14174" s="4"/>
      <c r="G14174" s="4"/>
      <c r="H14174" s="5"/>
      <c r="I14174" s="5"/>
    </row>
    <row r="14175" ht="15.75" customHeight="1">
      <c r="E14175" s="4"/>
      <c r="F14175" s="4"/>
      <c r="G14175" s="4"/>
      <c r="H14175" s="5"/>
      <c r="I14175" s="5"/>
    </row>
    <row r="14176" ht="15.75" customHeight="1">
      <c r="E14176" s="4"/>
      <c r="F14176" s="4"/>
      <c r="G14176" s="4"/>
      <c r="H14176" s="5"/>
      <c r="I14176" s="5"/>
    </row>
    <row r="14177" ht="15.75" customHeight="1">
      <c r="E14177" s="4"/>
      <c r="F14177" s="4"/>
      <c r="G14177" s="4"/>
      <c r="H14177" s="5"/>
      <c r="I14177" s="5"/>
    </row>
    <row r="14178" ht="15.75" customHeight="1">
      <c r="E14178" s="4"/>
      <c r="F14178" s="4"/>
      <c r="G14178" s="4"/>
      <c r="H14178" s="5"/>
      <c r="I14178" s="5"/>
    </row>
    <row r="14179" ht="15.75" customHeight="1">
      <c r="E14179" s="4"/>
      <c r="F14179" s="4"/>
      <c r="G14179" s="4"/>
      <c r="H14179" s="5"/>
      <c r="I14179" s="5"/>
    </row>
    <row r="14180" ht="15.75" customHeight="1">
      <c r="E14180" s="4"/>
      <c r="F14180" s="4"/>
      <c r="G14180" s="4"/>
      <c r="H14180" s="5"/>
      <c r="I14180" s="5"/>
    </row>
    <row r="14181" ht="15.75" customHeight="1">
      <c r="E14181" s="4"/>
      <c r="F14181" s="4"/>
      <c r="G14181" s="4"/>
      <c r="H14181" s="5"/>
      <c r="I14181" s="5"/>
    </row>
    <row r="14182" ht="15.75" customHeight="1">
      <c r="E14182" s="4"/>
      <c r="F14182" s="4"/>
      <c r="G14182" s="4"/>
      <c r="H14182" s="5"/>
      <c r="I14182" s="5"/>
    </row>
    <row r="14183" ht="15.75" customHeight="1">
      <c r="E14183" s="4"/>
      <c r="F14183" s="4"/>
      <c r="G14183" s="4"/>
      <c r="H14183" s="5"/>
      <c r="I14183" s="5"/>
    </row>
    <row r="14184" ht="15.75" customHeight="1">
      <c r="E14184" s="4"/>
      <c r="F14184" s="4"/>
      <c r="G14184" s="4"/>
      <c r="H14184" s="5"/>
      <c r="I14184" s="5"/>
    </row>
    <row r="14185" ht="15.75" customHeight="1">
      <c r="E14185" s="4"/>
      <c r="F14185" s="4"/>
      <c r="G14185" s="4"/>
      <c r="H14185" s="5"/>
      <c r="I14185" s="5"/>
    </row>
    <row r="14186" ht="15.75" customHeight="1">
      <c r="E14186" s="4"/>
      <c r="F14186" s="4"/>
      <c r="G14186" s="4"/>
      <c r="H14186" s="5"/>
      <c r="I14186" s="5"/>
    </row>
    <row r="14187" ht="15.75" customHeight="1">
      <c r="E14187" s="4"/>
      <c r="F14187" s="4"/>
      <c r="G14187" s="4"/>
      <c r="H14187" s="5"/>
      <c r="I14187" s="5"/>
    </row>
    <row r="14188" ht="15.75" customHeight="1">
      <c r="E14188" s="4"/>
      <c r="F14188" s="4"/>
      <c r="G14188" s="4"/>
      <c r="H14188" s="5"/>
      <c r="I14188" s="5"/>
    </row>
    <row r="14189" ht="15.75" customHeight="1">
      <c r="E14189" s="4"/>
      <c r="F14189" s="4"/>
      <c r="G14189" s="4"/>
      <c r="H14189" s="5"/>
      <c r="I14189" s="5"/>
    </row>
    <row r="14190" ht="15.75" customHeight="1">
      <c r="E14190" s="4"/>
      <c r="F14190" s="4"/>
      <c r="G14190" s="4"/>
      <c r="H14190" s="5"/>
      <c r="I14190" s="5"/>
    </row>
    <row r="14191" ht="15.75" customHeight="1">
      <c r="E14191" s="4"/>
      <c r="F14191" s="4"/>
      <c r="G14191" s="4"/>
      <c r="H14191" s="5"/>
      <c r="I14191" s="5"/>
    </row>
    <row r="14192" ht="15.75" customHeight="1">
      <c r="E14192" s="4"/>
      <c r="F14192" s="4"/>
      <c r="G14192" s="4"/>
      <c r="H14192" s="5"/>
      <c r="I14192" s="5"/>
    </row>
    <row r="14193" ht="15.75" customHeight="1">
      <c r="E14193" s="4"/>
      <c r="F14193" s="4"/>
      <c r="G14193" s="4"/>
      <c r="H14193" s="5"/>
      <c r="I14193" s="5"/>
    </row>
    <row r="14194" ht="15.75" customHeight="1">
      <c r="E14194" s="4"/>
      <c r="F14194" s="4"/>
      <c r="G14194" s="4"/>
      <c r="H14194" s="5"/>
      <c r="I14194" s="5"/>
    </row>
    <row r="14195" ht="15.75" customHeight="1">
      <c r="E14195" s="4"/>
      <c r="F14195" s="4"/>
      <c r="G14195" s="4"/>
      <c r="H14195" s="5"/>
      <c r="I14195" s="5"/>
    </row>
    <row r="14196" ht="15.75" customHeight="1">
      <c r="E14196" s="4"/>
      <c r="F14196" s="4"/>
      <c r="G14196" s="4"/>
      <c r="H14196" s="5"/>
      <c r="I14196" s="5"/>
    </row>
    <row r="14197" ht="15.75" customHeight="1">
      <c r="E14197" s="4"/>
      <c r="F14197" s="4"/>
      <c r="G14197" s="4"/>
      <c r="H14197" s="5"/>
      <c r="I14197" s="5"/>
    </row>
    <row r="14198" ht="15.75" customHeight="1">
      <c r="E14198" s="4"/>
      <c r="F14198" s="4"/>
      <c r="G14198" s="4"/>
      <c r="H14198" s="5"/>
      <c r="I14198" s="5"/>
    </row>
    <row r="14199" ht="15.75" customHeight="1">
      <c r="E14199" s="4"/>
      <c r="F14199" s="4"/>
      <c r="G14199" s="4"/>
      <c r="H14199" s="5"/>
      <c r="I14199" s="5"/>
    </row>
    <row r="14200" ht="15.75" customHeight="1">
      <c r="E14200" s="4"/>
      <c r="F14200" s="4"/>
      <c r="G14200" s="4"/>
      <c r="H14200" s="5"/>
      <c r="I14200" s="5"/>
    </row>
    <row r="14201" ht="15.75" customHeight="1">
      <c r="E14201" s="4"/>
      <c r="F14201" s="4"/>
      <c r="G14201" s="4"/>
      <c r="H14201" s="5"/>
      <c r="I14201" s="5"/>
    </row>
    <row r="14202" ht="15.75" customHeight="1">
      <c r="E14202" s="4"/>
      <c r="F14202" s="4"/>
      <c r="G14202" s="4"/>
      <c r="H14202" s="5"/>
      <c r="I14202" s="5"/>
    </row>
    <row r="14203" ht="15.75" customHeight="1">
      <c r="E14203" s="4"/>
      <c r="F14203" s="4"/>
      <c r="G14203" s="4"/>
      <c r="H14203" s="5"/>
      <c r="I14203" s="5"/>
    </row>
    <row r="14204" ht="15.75" customHeight="1">
      <c r="E14204" s="4"/>
      <c r="F14204" s="4"/>
      <c r="G14204" s="4"/>
      <c r="H14204" s="5"/>
      <c r="I14204" s="5"/>
    </row>
    <row r="14205" ht="15.75" customHeight="1">
      <c r="E14205" s="4"/>
      <c r="F14205" s="4"/>
      <c r="G14205" s="4"/>
      <c r="H14205" s="5"/>
      <c r="I14205" s="5"/>
    </row>
    <row r="14206" ht="15.75" customHeight="1">
      <c r="E14206" s="4"/>
      <c r="F14206" s="4"/>
      <c r="G14206" s="4"/>
      <c r="H14206" s="5"/>
      <c r="I14206" s="5"/>
    </row>
    <row r="14207" ht="15.75" customHeight="1">
      <c r="E14207" s="4"/>
      <c r="F14207" s="4"/>
      <c r="G14207" s="4"/>
      <c r="H14207" s="5"/>
      <c r="I14207" s="5"/>
    </row>
    <row r="14208" ht="15.75" customHeight="1">
      <c r="E14208" s="4"/>
      <c r="F14208" s="4"/>
      <c r="G14208" s="4"/>
      <c r="H14208" s="5"/>
      <c r="I14208" s="5"/>
    </row>
    <row r="14209" ht="15.75" customHeight="1">
      <c r="E14209" s="4"/>
      <c r="F14209" s="4"/>
      <c r="G14209" s="4"/>
      <c r="H14209" s="5"/>
      <c r="I14209" s="5"/>
    </row>
    <row r="14210" ht="15.75" customHeight="1">
      <c r="E14210" s="4"/>
      <c r="F14210" s="4"/>
      <c r="G14210" s="4"/>
      <c r="H14210" s="5"/>
      <c r="I14210" s="5"/>
    </row>
    <row r="14211" ht="15.75" customHeight="1">
      <c r="E14211" s="4"/>
      <c r="F14211" s="4"/>
      <c r="G14211" s="4"/>
      <c r="H14211" s="5"/>
      <c r="I14211" s="5"/>
    </row>
    <row r="14212" ht="15.75" customHeight="1">
      <c r="E14212" s="4"/>
      <c r="F14212" s="4"/>
      <c r="G14212" s="4"/>
      <c r="H14212" s="5"/>
      <c r="I14212" s="5"/>
    </row>
    <row r="14213" ht="15.75" customHeight="1">
      <c r="E14213" s="4"/>
      <c r="F14213" s="4"/>
      <c r="G14213" s="4"/>
      <c r="H14213" s="5"/>
      <c r="I14213" s="5"/>
    </row>
    <row r="14214" ht="15.75" customHeight="1">
      <c r="E14214" s="4"/>
      <c r="F14214" s="4"/>
      <c r="G14214" s="4"/>
      <c r="H14214" s="5"/>
      <c r="I14214" s="5"/>
    </row>
    <row r="14215" ht="15.75" customHeight="1">
      <c r="E14215" s="4"/>
      <c r="F14215" s="4"/>
      <c r="G14215" s="4"/>
      <c r="H14215" s="5"/>
      <c r="I14215" s="5"/>
    </row>
    <row r="14216" ht="15.75" customHeight="1">
      <c r="E14216" s="4"/>
      <c r="F14216" s="4"/>
      <c r="G14216" s="4"/>
      <c r="H14216" s="5"/>
      <c r="I14216" s="5"/>
    </row>
    <row r="14217" ht="15.75" customHeight="1">
      <c r="E14217" s="4"/>
      <c r="F14217" s="4"/>
      <c r="G14217" s="4"/>
      <c r="H14217" s="5"/>
      <c r="I14217" s="5"/>
    </row>
    <row r="14218" ht="15.75" customHeight="1">
      <c r="E14218" s="4"/>
      <c r="F14218" s="4"/>
      <c r="G14218" s="4"/>
      <c r="H14218" s="5"/>
      <c r="I14218" s="5"/>
    </row>
    <row r="14219" ht="15.75" customHeight="1">
      <c r="E14219" s="4"/>
      <c r="F14219" s="4"/>
      <c r="G14219" s="4"/>
      <c r="H14219" s="5"/>
      <c r="I14219" s="5"/>
    </row>
    <row r="14220" ht="15.75" customHeight="1">
      <c r="E14220" s="4"/>
      <c r="F14220" s="4"/>
      <c r="G14220" s="4"/>
      <c r="H14220" s="5"/>
      <c r="I14220" s="5"/>
    </row>
    <row r="14221" ht="15.75" customHeight="1">
      <c r="E14221" s="4"/>
      <c r="F14221" s="4"/>
      <c r="G14221" s="4"/>
      <c r="H14221" s="5"/>
      <c r="I14221" s="5"/>
    </row>
    <row r="14222" ht="15.75" customHeight="1">
      <c r="E14222" s="4"/>
      <c r="F14222" s="4"/>
      <c r="G14222" s="4"/>
      <c r="H14222" s="5"/>
      <c r="I14222" s="5"/>
    </row>
    <row r="14223" ht="15.75" customHeight="1">
      <c r="E14223" s="4"/>
      <c r="F14223" s="4"/>
      <c r="G14223" s="4"/>
      <c r="H14223" s="5"/>
      <c r="I14223" s="5"/>
    </row>
    <row r="14224" ht="15.75" customHeight="1">
      <c r="E14224" s="4"/>
      <c r="F14224" s="4"/>
      <c r="G14224" s="4"/>
      <c r="H14224" s="5"/>
      <c r="I14224" s="5"/>
    </row>
    <row r="14225" ht="15.75" customHeight="1">
      <c r="E14225" s="4"/>
      <c r="F14225" s="4"/>
      <c r="G14225" s="4"/>
      <c r="H14225" s="5"/>
      <c r="I14225" s="5"/>
    </row>
    <row r="14226" ht="15.75" customHeight="1">
      <c r="E14226" s="4"/>
      <c r="F14226" s="4"/>
      <c r="G14226" s="4"/>
      <c r="H14226" s="5"/>
      <c r="I14226" s="5"/>
    </row>
    <row r="14227" ht="15.75" customHeight="1">
      <c r="E14227" s="4"/>
      <c r="F14227" s="4"/>
      <c r="G14227" s="4"/>
      <c r="H14227" s="5"/>
      <c r="I14227" s="5"/>
    </row>
    <row r="14228" ht="15.75" customHeight="1">
      <c r="E14228" s="4"/>
      <c r="F14228" s="4"/>
      <c r="G14228" s="4"/>
      <c r="H14228" s="5"/>
      <c r="I14228" s="5"/>
    </row>
    <row r="14229" ht="15.75" customHeight="1">
      <c r="E14229" s="4"/>
      <c r="F14229" s="4"/>
      <c r="G14229" s="4"/>
      <c r="H14229" s="5"/>
      <c r="I14229" s="5"/>
    </row>
    <row r="14230" ht="15.75" customHeight="1">
      <c r="E14230" s="4"/>
      <c r="F14230" s="4"/>
      <c r="G14230" s="4"/>
      <c r="H14230" s="5"/>
      <c r="I14230" s="5"/>
    </row>
    <row r="14231" ht="15.75" customHeight="1">
      <c r="E14231" s="4"/>
      <c r="F14231" s="4"/>
      <c r="G14231" s="4"/>
      <c r="H14231" s="5"/>
      <c r="I14231" s="5"/>
    </row>
    <row r="14232" ht="15.75" customHeight="1">
      <c r="E14232" s="4"/>
      <c r="F14232" s="4"/>
      <c r="G14232" s="4"/>
      <c r="H14232" s="5"/>
      <c r="I14232" s="5"/>
    </row>
    <row r="14233" ht="15.75" customHeight="1">
      <c r="E14233" s="4"/>
      <c r="F14233" s="4"/>
      <c r="G14233" s="4"/>
      <c r="H14233" s="5"/>
      <c r="I14233" s="5"/>
    </row>
    <row r="14234" ht="15.75" customHeight="1">
      <c r="E14234" s="4"/>
      <c r="F14234" s="4"/>
      <c r="G14234" s="4"/>
      <c r="H14234" s="5"/>
      <c r="I14234" s="5"/>
    </row>
    <row r="14235" ht="15.75" customHeight="1">
      <c r="E14235" s="4"/>
      <c r="F14235" s="4"/>
      <c r="G14235" s="4"/>
      <c r="H14235" s="5"/>
      <c r="I14235" s="5"/>
    </row>
    <row r="14236" ht="15.75" customHeight="1">
      <c r="E14236" s="4"/>
      <c r="F14236" s="4"/>
      <c r="G14236" s="4"/>
      <c r="H14236" s="5"/>
      <c r="I14236" s="5"/>
    </row>
    <row r="14237" ht="15.75" customHeight="1">
      <c r="E14237" s="4"/>
      <c r="F14237" s="4"/>
      <c r="G14237" s="4"/>
      <c r="H14237" s="5"/>
      <c r="I14237" s="5"/>
    </row>
    <row r="14238" ht="15.75" customHeight="1">
      <c r="E14238" s="4"/>
      <c r="F14238" s="4"/>
      <c r="G14238" s="4"/>
      <c r="H14238" s="5"/>
      <c r="I14238" s="5"/>
    </row>
    <row r="14239" ht="15.75" customHeight="1">
      <c r="E14239" s="4"/>
      <c r="F14239" s="4"/>
      <c r="G14239" s="4"/>
      <c r="H14239" s="5"/>
      <c r="I14239" s="5"/>
    </row>
    <row r="14240" ht="15.75" customHeight="1">
      <c r="E14240" s="4"/>
      <c r="F14240" s="4"/>
      <c r="G14240" s="4"/>
      <c r="H14240" s="5"/>
      <c r="I14240" s="5"/>
    </row>
    <row r="14241" ht="15.75" customHeight="1">
      <c r="E14241" s="4"/>
      <c r="F14241" s="4"/>
      <c r="G14241" s="4"/>
      <c r="H14241" s="5"/>
      <c r="I14241" s="5"/>
    </row>
    <row r="14242" ht="15.75" customHeight="1">
      <c r="E14242" s="4"/>
      <c r="F14242" s="4"/>
      <c r="G14242" s="4"/>
      <c r="H14242" s="5"/>
      <c r="I14242" s="5"/>
    </row>
    <row r="14243" ht="15.75" customHeight="1">
      <c r="E14243" s="4"/>
      <c r="F14243" s="4"/>
      <c r="G14243" s="4"/>
      <c r="H14243" s="5"/>
      <c r="I14243" s="5"/>
    </row>
    <row r="14244" ht="15.75" customHeight="1">
      <c r="E14244" s="4"/>
      <c r="F14244" s="4"/>
      <c r="G14244" s="4"/>
      <c r="H14244" s="5"/>
      <c r="I14244" s="5"/>
    </row>
    <row r="14245" ht="15.75" customHeight="1">
      <c r="E14245" s="4"/>
      <c r="F14245" s="4"/>
      <c r="G14245" s="4"/>
      <c r="H14245" s="5"/>
      <c r="I14245" s="5"/>
    </row>
    <row r="14246" ht="15.75" customHeight="1">
      <c r="E14246" s="4"/>
      <c r="F14246" s="4"/>
      <c r="G14246" s="4"/>
      <c r="H14246" s="5"/>
      <c r="I14246" s="5"/>
    </row>
    <row r="14247" ht="15.75" customHeight="1">
      <c r="E14247" s="4"/>
      <c r="F14247" s="4"/>
      <c r="G14247" s="4"/>
      <c r="H14247" s="5"/>
      <c r="I14247" s="5"/>
    </row>
    <row r="14248" ht="15.75" customHeight="1">
      <c r="E14248" s="4"/>
      <c r="F14248" s="4"/>
      <c r="G14248" s="4"/>
      <c r="H14248" s="5"/>
      <c r="I14248" s="5"/>
    </row>
    <row r="14249" ht="15.75" customHeight="1">
      <c r="E14249" s="4"/>
      <c r="F14249" s="4"/>
      <c r="G14249" s="4"/>
      <c r="H14249" s="5"/>
      <c r="I14249" s="5"/>
    </row>
    <row r="14250" ht="15.75" customHeight="1">
      <c r="E14250" s="4"/>
      <c r="F14250" s="4"/>
      <c r="G14250" s="4"/>
      <c r="H14250" s="5"/>
      <c r="I14250" s="5"/>
    </row>
    <row r="14251" ht="15.75" customHeight="1">
      <c r="E14251" s="4"/>
      <c r="F14251" s="4"/>
      <c r="G14251" s="4"/>
      <c r="H14251" s="5"/>
      <c r="I14251" s="5"/>
    </row>
    <row r="14252" ht="15.75" customHeight="1">
      <c r="E14252" s="4"/>
      <c r="F14252" s="4"/>
      <c r="G14252" s="4"/>
      <c r="H14252" s="5"/>
      <c r="I14252" s="5"/>
    </row>
    <row r="14253" ht="15.75" customHeight="1">
      <c r="E14253" s="4"/>
      <c r="F14253" s="4"/>
      <c r="G14253" s="4"/>
      <c r="H14253" s="5"/>
      <c r="I14253" s="5"/>
    </row>
    <row r="14254" ht="15.75" customHeight="1">
      <c r="E14254" s="4"/>
      <c r="F14254" s="4"/>
      <c r="G14254" s="4"/>
      <c r="H14254" s="5"/>
      <c r="I14254" s="5"/>
    </row>
    <row r="14255" ht="15.75" customHeight="1">
      <c r="E14255" s="4"/>
      <c r="F14255" s="4"/>
      <c r="G14255" s="4"/>
      <c r="H14255" s="5"/>
      <c r="I14255" s="5"/>
    </row>
    <row r="14256" ht="15.75" customHeight="1">
      <c r="E14256" s="4"/>
      <c r="F14256" s="4"/>
      <c r="G14256" s="4"/>
      <c r="H14256" s="5"/>
      <c r="I14256" s="5"/>
    </row>
    <row r="14257" ht="15.75" customHeight="1">
      <c r="E14257" s="4"/>
      <c r="F14257" s="4"/>
      <c r="G14257" s="4"/>
      <c r="H14257" s="5"/>
      <c r="I14257" s="5"/>
    </row>
    <row r="14258" ht="15.75" customHeight="1">
      <c r="E14258" s="4"/>
      <c r="F14258" s="4"/>
      <c r="G14258" s="4"/>
      <c r="H14258" s="5"/>
      <c r="I14258" s="5"/>
    </row>
    <row r="14259" ht="15.75" customHeight="1">
      <c r="E14259" s="4"/>
      <c r="F14259" s="4"/>
      <c r="G14259" s="4"/>
      <c r="H14259" s="5"/>
      <c r="I14259" s="5"/>
    </row>
    <row r="14260" ht="15.75" customHeight="1">
      <c r="E14260" s="4"/>
      <c r="F14260" s="4"/>
      <c r="G14260" s="4"/>
      <c r="H14260" s="5"/>
      <c r="I14260" s="5"/>
    </row>
    <row r="14261" ht="15.75" customHeight="1">
      <c r="E14261" s="4"/>
      <c r="F14261" s="4"/>
      <c r="G14261" s="4"/>
      <c r="H14261" s="5"/>
      <c r="I14261" s="5"/>
    </row>
    <row r="14262" ht="15.75" customHeight="1">
      <c r="E14262" s="4"/>
      <c r="F14262" s="4"/>
      <c r="G14262" s="4"/>
      <c r="H14262" s="5"/>
      <c r="I14262" s="5"/>
    </row>
    <row r="14263" ht="15.75" customHeight="1">
      <c r="E14263" s="4"/>
      <c r="F14263" s="4"/>
      <c r="G14263" s="4"/>
      <c r="H14263" s="5"/>
      <c r="I14263" s="5"/>
    </row>
    <row r="14264" ht="15.75" customHeight="1">
      <c r="E14264" s="4"/>
      <c r="F14264" s="4"/>
      <c r="G14264" s="4"/>
      <c r="H14264" s="5"/>
      <c r="I14264" s="5"/>
    </row>
    <row r="14265" ht="15.75" customHeight="1">
      <c r="E14265" s="4"/>
      <c r="F14265" s="4"/>
      <c r="G14265" s="4"/>
      <c r="H14265" s="5"/>
      <c r="I14265" s="5"/>
    </row>
    <row r="14266" ht="15.75" customHeight="1">
      <c r="E14266" s="4"/>
      <c r="F14266" s="4"/>
      <c r="G14266" s="4"/>
      <c r="H14266" s="5"/>
      <c r="I14266" s="5"/>
    </row>
    <row r="14267" ht="15.75" customHeight="1">
      <c r="E14267" s="4"/>
      <c r="F14267" s="4"/>
      <c r="G14267" s="4"/>
      <c r="H14267" s="5"/>
      <c r="I14267" s="5"/>
    </row>
    <row r="14268" ht="15.75" customHeight="1">
      <c r="E14268" s="4"/>
      <c r="F14268" s="4"/>
      <c r="G14268" s="4"/>
      <c r="H14268" s="5"/>
      <c r="I14268" s="5"/>
    </row>
    <row r="14269" ht="15.75" customHeight="1">
      <c r="E14269" s="4"/>
      <c r="F14269" s="4"/>
      <c r="G14269" s="4"/>
      <c r="H14269" s="5"/>
      <c r="I14269" s="5"/>
    </row>
    <row r="14270" ht="15.75" customHeight="1">
      <c r="E14270" s="4"/>
      <c r="F14270" s="4"/>
      <c r="G14270" s="4"/>
      <c r="H14270" s="5"/>
      <c r="I14270" s="5"/>
    </row>
    <row r="14271" ht="15.75" customHeight="1">
      <c r="E14271" s="4"/>
      <c r="F14271" s="4"/>
      <c r="G14271" s="4"/>
      <c r="H14271" s="5"/>
      <c r="I14271" s="5"/>
    </row>
    <row r="14272" ht="15.75" customHeight="1">
      <c r="E14272" s="4"/>
      <c r="F14272" s="4"/>
      <c r="G14272" s="4"/>
      <c r="H14272" s="5"/>
      <c r="I14272" s="5"/>
    </row>
    <row r="14273" ht="15.75" customHeight="1">
      <c r="E14273" s="4"/>
      <c r="F14273" s="4"/>
      <c r="G14273" s="4"/>
      <c r="H14273" s="5"/>
      <c r="I14273" s="5"/>
    </row>
    <row r="14274" ht="15.75" customHeight="1">
      <c r="E14274" s="4"/>
      <c r="F14274" s="4"/>
      <c r="G14274" s="4"/>
      <c r="H14274" s="5"/>
      <c r="I14274" s="5"/>
    </row>
    <row r="14275" ht="15.75" customHeight="1">
      <c r="E14275" s="4"/>
      <c r="F14275" s="4"/>
      <c r="G14275" s="4"/>
      <c r="H14275" s="5"/>
      <c r="I14275" s="5"/>
    </row>
    <row r="14276" ht="15.75" customHeight="1">
      <c r="E14276" s="4"/>
      <c r="F14276" s="4"/>
      <c r="G14276" s="4"/>
      <c r="H14276" s="5"/>
      <c r="I14276" s="5"/>
    </row>
    <row r="14277" ht="15.75" customHeight="1">
      <c r="E14277" s="4"/>
      <c r="F14277" s="4"/>
      <c r="G14277" s="4"/>
      <c r="H14277" s="5"/>
      <c r="I14277" s="5"/>
    </row>
    <row r="14278" ht="15.75" customHeight="1">
      <c r="E14278" s="4"/>
      <c r="F14278" s="4"/>
      <c r="G14278" s="4"/>
      <c r="H14278" s="5"/>
      <c r="I14278" s="5"/>
    </row>
    <row r="14279" ht="15.75" customHeight="1">
      <c r="E14279" s="4"/>
      <c r="F14279" s="4"/>
      <c r="G14279" s="4"/>
      <c r="H14279" s="5"/>
      <c r="I14279" s="5"/>
    </row>
    <row r="14280" ht="15.75" customHeight="1">
      <c r="E14280" s="4"/>
      <c r="F14280" s="4"/>
      <c r="G14280" s="4"/>
      <c r="H14280" s="5"/>
      <c r="I14280" s="5"/>
    </row>
    <row r="14281" ht="15.75" customHeight="1">
      <c r="E14281" s="4"/>
      <c r="F14281" s="4"/>
      <c r="G14281" s="4"/>
      <c r="H14281" s="5"/>
      <c r="I14281" s="5"/>
    </row>
    <row r="14282" ht="15.75" customHeight="1">
      <c r="E14282" s="4"/>
      <c r="F14282" s="4"/>
      <c r="G14282" s="4"/>
      <c r="H14282" s="5"/>
      <c r="I14282" s="5"/>
    </row>
    <row r="14283" ht="15.75" customHeight="1">
      <c r="E14283" s="4"/>
      <c r="F14283" s="4"/>
      <c r="G14283" s="4"/>
      <c r="H14283" s="5"/>
      <c r="I14283" s="5"/>
    </row>
    <row r="14284" ht="15.75" customHeight="1">
      <c r="E14284" s="4"/>
      <c r="F14284" s="4"/>
      <c r="G14284" s="4"/>
      <c r="H14284" s="5"/>
      <c r="I14284" s="5"/>
    </row>
    <row r="14285" ht="15.75" customHeight="1">
      <c r="E14285" s="4"/>
      <c r="F14285" s="4"/>
      <c r="G14285" s="4"/>
      <c r="H14285" s="5"/>
      <c r="I14285" s="5"/>
    </row>
    <row r="14286" ht="15.75" customHeight="1">
      <c r="E14286" s="4"/>
      <c r="F14286" s="4"/>
      <c r="G14286" s="4"/>
      <c r="H14286" s="5"/>
      <c r="I14286" s="5"/>
    </row>
    <row r="14287" ht="15.75" customHeight="1">
      <c r="E14287" s="4"/>
      <c r="F14287" s="4"/>
      <c r="G14287" s="4"/>
      <c r="H14287" s="5"/>
      <c r="I14287" s="5"/>
    </row>
    <row r="14288" ht="15.75" customHeight="1">
      <c r="E14288" s="4"/>
      <c r="F14288" s="4"/>
      <c r="G14288" s="4"/>
      <c r="H14288" s="5"/>
      <c r="I14288" s="5"/>
    </row>
    <row r="14289" ht="15.75" customHeight="1">
      <c r="E14289" s="4"/>
      <c r="F14289" s="4"/>
      <c r="G14289" s="4"/>
      <c r="H14289" s="5"/>
      <c r="I14289" s="5"/>
    </row>
    <row r="14290" ht="15.75" customHeight="1">
      <c r="E14290" s="4"/>
      <c r="F14290" s="4"/>
      <c r="G14290" s="4"/>
      <c r="H14290" s="5"/>
      <c r="I14290" s="5"/>
    </row>
    <row r="14291" ht="15.75" customHeight="1">
      <c r="E14291" s="4"/>
      <c r="F14291" s="4"/>
      <c r="G14291" s="4"/>
      <c r="H14291" s="5"/>
      <c r="I14291" s="5"/>
    </row>
    <row r="14292" ht="15.75" customHeight="1">
      <c r="E14292" s="4"/>
      <c r="F14292" s="4"/>
      <c r="G14292" s="4"/>
      <c r="H14292" s="5"/>
      <c r="I14292" s="5"/>
    </row>
    <row r="14293" ht="15.75" customHeight="1">
      <c r="E14293" s="4"/>
      <c r="F14293" s="4"/>
      <c r="G14293" s="4"/>
      <c r="H14293" s="5"/>
      <c r="I14293" s="5"/>
    </row>
    <row r="14294" ht="15.75" customHeight="1">
      <c r="E14294" s="4"/>
      <c r="F14294" s="4"/>
      <c r="G14294" s="4"/>
      <c r="H14294" s="5"/>
      <c r="I14294" s="5"/>
    </row>
    <row r="14295" ht="15.75" customHeight="1">
      <c r="E14295" s="4"/>
      <c r="F14295" s="4"/>
      <c r="G14295" s="4"/>
      <c r="H14295" s="5"/>
      <c r="I14295" s="5"/>
    </row>
    <row r="14296" ht="15.75" customHeight="1">
      <c r="E14296" s="4"/>
      <c r="F14296" s="4"/>
      <c r="G14296" s="4"/>
      <c r="H14296" s="5"/>
      <c r="I14296" s="5"/>
    </row>
    <row r="14297" ht="15.75" customHeight="1">
      <c r="E14297" s="4"/>
      <c r="F14297" s="4"/>
      <c r="G14297" s="4"/>
      <c r="H14297" s="5"/>
      <c r="I14297" s="5"/>
    </row>
    <row r="14298" ht="15.75" customHeight="1">
      <c r="E14298" s="4"/>
      <c r="F14298" s="4"/>
      <c r="G14298" s="4"/>
      <c r="H14298" s="5"/>
      <c r="I14298" s="5"/>
    </row>
    <row r="14299" ht="15.75" customHeight="1">
      <c r="E14299" s="4"/>
      <c r="F14299" s="4"/>
      <c r="G14299" s="4"/>
      <c r="H14299" s="5"/>
      <c r="I14299" s="5"/>
    </row>
    <row r="14300" ht="15.75" customHeight="1">
      <c r="E14300" s="4"/>
      <c r="F14300" s="4"/>
      <c r="G14300" s="4"/>
      <c r="H14300" s="5"/>
      <c r="I14300" s="5"/>
    </row>
    <row r="14301" ht="15.75" customHeight="1">
      <c r="E14301" s="4"/>
      <c r="F14301" s="4"/>
      <c r="G14301" s="4"/>
      <c r="H14301" s="5"/>
      <c r="I14301" s="5"/>
    </row>
    <row r="14302" ht="15.75" customHeight="1">
      <c r="E14302" s="4"/>
      <c r="F14302" s="4"/>
      <c r="G14302" s="4"/>
      <c r="H14302" s="5"/>
      <c r="I14302" s="5"/>
    </row>
    <row r="14303" ht="15.75" customHeight="1">
      <c r="E14303" s="4"/>
      <c r="F14303" s="4"/>
      <c r="G14303" s="4"/>
      <c r="H14303" s="5"/>
      <c r="I14303" s="5"/>
    </row>
    <row r="14304" ht="15.75" customHeight="1">
      <c r="E14304" s="4"/>
      <c r="F14304" s="4"/>
      <c r="G14304" s="4"/>
      <c r="H14304" s="5"/>
      <c r="I14304" s="5"/>
    </row>
    <row r="14305" ht="15.75" customHeight="1">
      <c r="E14305" s="4"/>
      <c r="F14305" s="4"/>
      <c r="G14305" s="4"/>
      <c r="H14305" s="5"/>
      <c r="I14305" s="5"/>
    </row>
    <row r="14306" ht="15.75" customHeight="1">
      <c r="E14306" s="4"/>
      <c r="F14306" s="4"/>
      <c r="G14306" s="4"/>
      <c r="H14306" s="5"/>
      <c r="I14306" s="5"/>
    </row>
    <row r="14307" ht="15.75" customHeight="1">
      <c r="E14307" s="4"/>
      <c r="F14307" s="4"/>
      <c r="G14307" s="4"/>
      <c r="H14307" s="5"/>
      <c r="I14307" s="5"/>
    </row>
    <row r="14308" ht="15.75" customHeight="1">
      <c r="E14308" s="4"/>
      <c r="F14308" s="4"/>
      <c r="G14308" s="4"/>
      <c r="H14308" s="5"/>
      <c r="I14308" s="5"/>
    </row>
    <row r="14309" ht="15.75" customHeight="1">
      <c r="E14309" s="4"/>
      <c r="F14309" s="4"/>
      <c r="G14309" s="4"/>
      <c r="H14309" s="5"/>
      <c r="I14309" s="5"/>
    </row>
    <row r="14310" ht="15.75" customHeight="1">
      <c r="E14310" s="4"/>
      <c r="F14310" s="4"/>
      <c r="G14310" s="4"/>
      <c r="H14310" s="5"/>
      <c r="I14310" s="5"/>
    </row>
    <row r="14311" ht="15.75" customHeight="1">
      <c r="E14311" s="4"/>
      <c r="F14311" s="4"/>
      <c r="G14311" s="4"/>
      <c r="H14311" s="5"/>
      <c r="I14311" s="5"/>
    </row>
    <row r="14312" ht="15.75" customHeight="1">
      <c r="E14312" s="4"/>
      <c r="F14312" s="4"/>
      <c r="G14312" s="4"/>
      <c r="H14312" s="5"/>
      <c r="I14312" s="5"/>
    </row>
    <row r="14313" ht="15.75" customHeight="1">
      <c r="E14313" s="4"/>
      <c r="F14313" s="4"/>
      <c r="G14313" s="4"/>
      <c r="H14313" s="5"/>
      <c r="I14313" s="5"/>
    </row>
    <row r="14314" ht="15.75" customHeight="1">
      <c r="E14314" s="4"/>
      <c r="F14314" s="4"/>
      <c r="G14314" s="4"/>
      <c r="H14314" s="5"/>
      <c r="I14314" s="5"/>
    </row>
    <row r="14315" ht="15.75" customHeight="1">
      <c r="E14315" s="4"/>
      <c r="F14315" s="4"/>
      <c r="G14315" s="4"/>
      <c r="H14315" s="5"/>
      <c r="I14315" s="5"/>
    </row>
    <row r="14316" ht="15.75" customHeight="1">
      <c r="E14316" s="4"/>
      <c r="F14316" s="4"/>
      <c r="G14316" s="4"/>
      <c r="H14316" s="5"/>
      <c r="I14316" s="5"/>
    </row>
    <row r="14317" ht="15.75" customHeight="1">
      <c r="E14317" s="4"/>
      <c r="F14317" s="4"/>
      <c r="G14317" s="4"/>
      <c r="H14317" s="5"/>
      <c r="I14317" s="5"/>
    </row>
    <row r="14318" ht="15.75" customHeight="1">
      <c r="E14318" s="4"/>
      <c r="F14318" s="4"/>
      <c r="G14318" s="4"/>
      <c r="H14318" s="5"/>
      <c r="I14318" s="5"/>
    </row>
    <row r="14319" ht="15.75" customHeight="1">
      <c r="E14319" s="4"/>
      <c r="F14319" s="4"/>
      <c r="G14319" s="4"/>
      <c r="H14319" s="5"/>
      <c r="I14319" s="5"/>
    </row>
    <row r="14320" ht="15.75" customHeight="1">
      <c r="E14320" s="4"/>
      <c r="F14320" s="4"/>
      <c r="G14320" s="4"/>
      <c r="H14320" s="5"/>
      <c r="I14320" s="5"/>
    </row>
    <row r="14321" ht="15.75" customHeight="1">
      <c r="E14321" s="4"/>
      <c r="F14321" s="4"/>
      <c r="G14321" s="4"/>
      <c r="H14321" s="5"/>
      <c r="I14321" s="5"/>
    </row>
    <row r="14322" ht="15.75" customHeight="1">
      <c r="E14322" s="4"/>
      <c r="F14322" s="4"/>
      <c r="G14322" s="4"/>
      <c r="H14322" s="5"/>
      <c r="I14322" s="5"/>
    </row>
    <row r="14323" ht="15.75" customHeight="1">
      <c r="E14323" s="4"/>
      <c r="F14323" s="4"/>
      <c r="G14323" s="4"/>
      <c r="H14323" s="5"/>
      <c r="I14323" s="5"/>
    </row>
    <row r="14324" ht="15.75" customHeight="1">
      <c r="E14324" s="4"/>
      <c r="F14324" s="4"/>
      <c r="G14324" s="4"/>
      <c r="H14324" s="5"/>
      <c r="I14324" s="5"/>
    </row>
    <row r="14325" ht="15.75" customHeight="1">
      <c r="E14325" s="4"/>
      <c r="F14325" s="4"/>
      <c r="G14325" s="4"/>
      <c r="H14325" s="5"/>
      <c r="I14325" s="5"/>
    </row>
    <row r="14326" ht="15.75" customHeight="1">
      <c r="E14326" s="4"/>
      <c r="F14326" s="4"/>
      <c r="G14326" s="4"/>
      <c r="H14326" s="5"/>
      <c r="I14326" s="5"/>
    </row>
    <row r="14327" ht="15.75" customHeight="1">
      <c r="E14327" s="4"/>
      <c r="F14327" s="4"/>
      <c r="G14327" s="4"/>
      <c r="H14327" s="5"/>
      <c r="I14327" s="5"/>
    </row>
    <row r="14328" ht="15.75" customHeight="1">
      <c r="E14328" s="4"/>
      <c r="F14328" s="4"/>
      <c r="G14328" s="4"/>
      <c r="H14328" s="5"/>
      <c r="I14328" s="5"/>
    </row>
    <row r="14329" ht="15.75" customHeight="1">
      <c r="E14329" s="4"/>
      <c r="F14329" s="4"/>
      <c r="G14329" s="4"/>
      <c r="H14329" s="5"/>
      <c r="I14329" s="5"/>
    </row>
    <row r="14330" ht="15.75" customHeight="1">
      <c r="E14330" s="4"/>
      <c r="F14330" s="4"/>
      <c r="G14330" s="4"/>
      <c r="H14330" s="5"/>
      <c r="I14330" s="5"/>
    </row>
    <row r="14331" ht="15.75" customHeight="1">
      <c r="E14331" s="4"/>
      <c r="F14331" s="4"/>
      <c r="G14331" s="4"/>
      <c r="H14331" s="5"/>
      <c r="I14331" s="5"/>
    </row>
    <row r="14332" ht="15.75" customHeight="1">
      <c r="E14332" s="4"/>
      <c r="F14332" s="4"/>
      <c r="G14332" s="4"/>
      <c r="H14332" s="5"/>
      <c r="I14332" s="5"/>
    </row>
    <row r="14333" ht="15.75" customHeight="1">
      <c r="E14333" s="4"/>
      <c r="F14333" s="4"/>
      <c r="G14333" s="4"/>
      <c r="H14333" s="5"/>
      <c r="I14333" s="5"/>
    </row>
    <row r="14334" ht="15.75" customHeight="1">
      <c r="E14334" s="4"/>
      <c r="F14334" s="4"/>
      <c r="G14334" s="4"/>
      <c r="H14334" s="5"/>
      <c r="I14334" s="5"/>
    </row>
    <row r="14335" ht="15.75" customHeight="1">
      <c r="E14335" s="4"/>
      <c r="F14335" s="4"/>
      <c r="G14335" s="4"/>
      <c r="H14335" s="5"/>
      <c r="I14335" s="5"/>
    </row>
    <row r="14336" ht="15.75" customHeight="1">
      <c r="E14336" s="4"/>
      <c r="F14336" s="4"/>
      <c r="G14336" s="4"/>
      <c r="H14336" s="5"/>
      <c r="I14336" s="5"/>
    </row>
    <row r="14337" ht="15.75" customHeight="1">
      <c r="E14337" s="4"/>
      <c r="F14337" s="4"/>
      <c r="G14337" s="4"/>
      <c r="H14337" s="5"/>
      <c r="I14337" s="5"/>
    </row>
    <row r="14338" ht="15.75" customHeight="1">
      <c r="E14338" s="4"/>
      <c r="F14338" s="4"/>
      <c r="G14338" s="4"/>
      <c r="H14338" s="5"/>
      <c r="I14338" s="5"/>
    </row>
    <row r="14339" ht="15.75" customHeight="1">
      <c r="E14339" s="4"/>
      <c r="F14339" s="4"/>
      <c r="G14339" s="4"/>
      <c r="H14339" s="5"/>
      <c r="I14339" s="5"/>
    </row>
    <row r="14340" ht="15.75" customHeight="1">
      <c r="E14340" s="4"/>
      <c r="F14340" s="4"/>
      <c r="G14340" s="4"/>
      <c r="H14340" s="5"/>
      <c r="I14340" s="5"/>
    </row>
    <row r="14341" ht="15.75" customHeight="1">
      <c r="E14341" s="4"/>
      <c r="F14341" s="4"/>
      <c r="G14341" s="4"/>
      <c r="H14341" s="5"/>
      <c r="I14341" s="5"/>
    </row>
    <row r="14342" ht="15.75" customHeight="1">
      <c r="E14342" s="4"/>
      <c r="F14342" s="4"/>
      <c r="G14342" s="4"/>
      <c r="H14342" s="5"/>
      <c r="I14342" s="5"/>
    </row>
    <row r="14343" ht="15.75" customHeight="1">
      <c r="E14343" s="4"/>
      <c r="F14343" s="4"/>
      <c r="G14343" s="4"/>
      <c r="H14343" s="5"/>
      <c r="I14343" s="5"/>
    </row>
    <row r="14344" ht="15.75" customHeight="1">
      <c r="E14344" s="4"/>
      <c r="F14344" s="4"/>
      <c r="G14344" s="4"/>
      <c r="H14344" s="5"/>
      <c r="I14344" s="5"/>
    </row>
    <row r="14345" ht="15.75" customHeight="1">
      <c r="E14345" s="4"/>
      <c r="F14345" s="4"/>
      <c r="G14345" s="4"/>
      <c r="H14345" s="5"/>
      <c r="I14345" s="5"/>
    </row>
    <row r="14346" ht="15.75" customHeight="1">
      <c r="E14346" s="4"/>
      <c r="F14346" s="4"/>
      <c r="G14346" s="4"/>
      <c r="H14346" s="5"/>
      <c r="I14346" s="5"/>
    </row>
    <row r="14347" ht="15.75" customHeight="1">
      <c r="E14347" s="4"/>
      <c r="F14347" s="4"/>
      <c r="G14347" s="4"/>
      <c r="H14347" s="5"/>
      <c r="I14347" s="5"/>
    </row>
    <row r="14348" ht="15.75" customHeight="1">
      <c r="E14348" s="4"/>
      <c r="F14348" s="4"/>
      <c r="G14348" s="4"/>
      <c r="H14348" s="5"/>
      <c r="I14348" s="5"/>
    </row>
    <row r="14349" ht="15.75" customHeight="1">
      <c r="E14349" s="4"/>
      <c r="F14349" s="4"/>
      <c r="G14349" s="4"/>
      <c r="H14349" s="5"/>
      <c r="I14349" s="5"/>
    </row>
    <row r="14350" ht="15.75" customHeight="1">
      <c r="E14350" s="4"/>
      <c r="F14350" s="4"/>
      <c r="G14350" s="4"/>
      <c r="H14350" s="5"/>
      <c r="I14350" s="5"/>
    </row>
    <row r="14351" ht="15.75" customHeight="1">
      <c r="E14351" s="4"/>
      <c r="F14351" s="4"/>
      <c r="G14351" s="4"/>
      <c r="H14351" s="5"/>
      <c r="I14351" s="5"/>
    </row>
    <row r="14352" ht="15.75" customHeight="1">
      <c r="E14352" s="4"/>
      <c r="F14352" s="4"/>
      <c r="G14352" s="4"/>
      <c r="H14352" s="5"/>
      <c r="I14352" s="5"/>
    </row>
    <row r="14353" ht="15.75" customHeight="1">
      <c r="E14353" s="4"/>
      <c r="F14353" s="4"/>
      <c r="G14353" s="4"/>
      <c r="H14353" s="5"/>
      <c r="I14353" s="5"/>
    </row>
    <row r="14354" ht="15.75" customHeight="1">
      <c r="E14354" s="4"/>
      <c r="F14354" s="4"/>
      <c r="G14354" s="4"/>
      <c r="H14354" s="5"/>
      <c r="I14354" s="5"/>
    </row>
    <row r="14355" ht="15.75" customHeight="1">
      <c r="E14355" s="4"/>
      <c r="F14355" s="4"/>
      <c r="G14355" s="4"/>
      <c r="H14355" s="5"/>
      <c r="I14355" s="5"/>
    </row>
    <row r="14356" ht="15.75" customHeight="1">
      <c r="E14356" s="4"/>
      <c r="F14356" s="4"/>
      <c r="G14356" s="4"/>
      <c r="H14356" s="5"/>
      <c r="I14356" s="5"/>
    </row>
    <row r="14357" ht="15.75" customHeight="1">
      <c r="E14357" s="4"/>
      <c r="F14357" s="4"/>
      <c r="G14357" s="4"/>
      <c r="H14357" s="5"/>
      <c r="I14357" s="5"/>
    </row>
    <row r="14358" ht="15.75" customHeight="1">
      <c r="E14358" s="4"/>
      <c r="F14358" s="4"/>
      <c r="G14358" s="4"/>
      <c r="H14358" s="5"/>
      <c r="I14358" s="5"/>
    </row>
    <row r="14359" ht="15.75" customHeight="1">
      <c r="E14359" s="4"/>
      <c r="F14359" s="4"/>
      <c r="G14359" s="4"/>
      <c r="H14359" s="5"/>
      <c r="I14359" s="5"/>
    </row>
    <row r="14360" ht="15.75" customHeight="1">
      <c r="E14360" s="4"/>
      <c r="F14360" s="4"/>
      <c r="G14360" s="4"/>
      <c r="H14360" s="5"/>
      <c r="I14360" s="5"/>
    </row>
    <row r="14361" ht="15.75" customHeight="1">
      <c r="E14361" s="4"/>
      <c r="F14361" s="4"/>
      <c r="G14361" s="4"/>
      <c r="H14361" s="5"/>
      <c r="I14361" s="5"/>
    </row>
    <row r="14362" ht="15.75" customHeight="1">
      <c r="E14362" s="4"/>
      <c r="F14362" s="4"/>
      <c r="G14362" s="4"/>
      <c r="H14362" s="5"/>
      <c r="I14362" s="5"/>
    </row>
    <row r="14363" ht="15.75" customHeight="1">
      <c r="E14363" s="4"/>
      <c r="F14363" s="4"/>
      <c r="G14363" s="4"/>
      <c r="H14363" s="5"/>
      <c r="I14363" s="5"/>
    </row>
    <row r="14364" ht="15.75" customHeight="1">
      <c r="E14364" s="4"/>
      <c r="F14364" s="4"/>
      <c r="G14364" s="4"/>
      <c r="H14364" s="5"/>
      <c r="I14364" s="5"/>
    </row>
    <row r="14365" ht="15.75" customHeight="1">
      <c r="E14365" s="4"/>
      <c r="F14365" s="4"/>
      <c r="G14365" s="4"/>
      <c r="H14365" s="5"/>
      <c r="I14365" s="5"/>
    </row>
    <row r="14366" ht="15.75" customHeight="1">
      <c r="E14366" s="4"/>
      <c r="F14366" s="4"/>
      <c r="G14366" s="4"/>
      <c r="H14366" s="5"/>
      <c r="I14366" s="5"/>
    </row>
    <row r="14367" ht="15.75" customHeight="1">
      <c r="E14367" s="4"/>
      <c r="F14367" s="4"/>
      <c r="G14367" s="4"/>
      <c r="H14367" s="5"/>
      <c r="I14367" s="5"/>
    </row>
    <row r="14368" ht="15.75" customHeight="1">
      <c r="E14368" s="4"/>
      <c r="F14368" s="4"/>
      <c r="G14368" s="4"/>
      <c r="H14368" s="5"/>
      <c r="I14368" s="5"/>
    </row>
    <row r="14369" ht="15.75" customHeight="1">
      <c r="E14369" s="4"/>
      <c r="F14369" s="4"/>
      <c r="G14369" s="4"/>
      <c r="H14369" s="5"/>
      <c r="I14369" s="5"/>
    </row>
    <row r="14370" ht="15.75" customHeight="1">
      <c r="E14370" s="4"/>
      <c r="F14370" s="4"/>
      <c r="G14370" s="4"/>
      <c r="H14370" s="5"/>
      <c r="I14370" s="5"/>
    </row>
    <row r="14371" ht="15.75" customHeight="1">
      <c r="E14371" s="4"/>
      <c r="F14371" s="4"/>
      <c r="G14371" s="4"/>
      <c r="H14371" s="5"/>
      <c r="I14371" s="5"/>
    </row>
    <row r="14372" ht="15.75" customHeight="1">
      <c r="E14372" s="4"/>
      <c r="F14372" s="4"/>
      <c r="G14372" s="4"/>
      <c r="H14372" s="5"/>
      <c r="I14372" s="5"/>
    </row>
    <row r="14373" ht="15.75" customHeight="1">
      <c r="E14373" s="4"/>
      <c r="F14373" s="4"/>
      <c r="G14373" s="4"/>
      <c r="H14373" s="5"/>
      <c r="I14373" s="5"/>
    </row>
    <row r="14374" ht="15.75" customHeight="1">
      <c r="E14374" s="4"/>
      <c r="F14374" s="4"/>
      <c r="G14374" s="4"/>
      <c r="H14374" s="5"/>
      <c r="I14374" s="5"/>
    </row>
    <row r="14375" ht="15.75" customHeight="1">
      <c r="E14375" s="4"/>
      <c r="F14375" s="4"/>
      <c r="G14375" s="4"/>
      <c r="H14375" s="5"/>
      <c r="I14375" s="5"/>
    </row>
    <row r="14376" ht="15.75" customHeight="1">
      <c r="E14376" s="4"/>
      <c r="F14376" s="4"/>
      <c r="G14376" s="4"/>
      <c r="H14376" s="5"/>
      <c r="I14376" s="5"/>
    </row>
    <row r="14377" ht="15.75" customHeight="1">
      <c r="E14377" s="4"/>
      <c r="F14377" s="4"/>
      <c r="G14377" s="4"/>
      <c r="H14377" s="5"/>
      <c r="I14377" s="5"/>
    </row>
    <row r="14378" ht="15.75" customHeight="1">
      <c r="E14378" s="4"/>
      <c r="F14378" s="4"/>
      <c r="G14378" s="4"/>
      <c r="H14378" s="5"/>
      <c r="I14378" s="5"/>
    </row>
    <row r="14379" ht="15.75" customHeight="1">
      <c r="E14379" s="4"/>
      <c r="F14379" s="4"/>
      <c r="G14379" s="4"/>
      <c r="H14379" s="5"/>
      <c r="I14379" s="5"/>
    </row>
    <row r="14380" ht="15.75" customHeight="1">
      <c r="E14380" s="4"/>
      <c r="F14380" s="4"/>
      <c r="G14380" s="4"/>
      <c r="H14380" s="5"/>
      <c r="I14380" s="5"/>
    </row>
    <row r="14381" ht="15.75" customHeight="1">
      <c r="E14381" s="4"/>
      <c r="F14381" s="4"/>
      <c r="G14381" s="4"/>
      <c r="H14381" s="5"/>
      <c r="I14381" s="5"/>
    </row>
    <row r="14382" ht="15.75" customHeight="1">
      <c r="E14382" s="4"/>
      <c r="F14382" s="4"/>
      <c r="G14382" s="4"/>
      <c r="H14382" s="5"/>
      <c r="I14382" s="5"/>
    </row>
    <row r="14383" ht="15.75" customHeight="1">
      <c r="E14383" s="4"/>
      <c r="F14383" s="4"/>
      <c r="G14383" s="4"/>
      <c r="H14383" s="5"/>
      <c r="I14383" s="5"/>
    </row>
    <row r="14384" ht="15.75" customHeight="1">
      <c r="E14384" s="4"/>
      <c r="F14384" s="4"/>
      <c r="G14384" s="4"/>
      <c r="H14384" s="5"/>
      <c r="I14384" s="5"/>
    </row>
    <row r="14385" ht="15.75" customHeight="1">
      <c r="E14385" s="4"/>
      <c r="F14385" s="4"/>
      <c r="G14385" s="4"/>
      <c r="H14385" s="5"/>
      <c r="I14385" s="5"/>
    </row>
    <row r="14386" ht="15.75" customHeight="1">
      <c r="E14386" s="4"/>
      <c r="F14386" s="4"/>
      <c r="G14386" s="4"/>
      <c r="H14386" s="5"/>
      <c r="I14386" s="5"/>
    </row>
    <row r="14387" ht="15.75" customHeight="1">
      <c r="E14387" s="4"/>
      <c r="F14387" s="4"/>
      <c r="G14387" s="4"/>
      <c r="H14387" s="5"/>
      <c r="I14387" s="5"/>
    </row>
    <row r="14388" ht="15.75" customHeight="1">
      <c r="E14388" s="4"/>
      <c r="F14388" s="4"/>
      <c r="G14388" s="4"/>
      <c r="H14388" s="5"/>
      <c r="I14388" s="5"/>
    </row>
    <row r="14389" ht="15.75" customHeight="1">
      <c r="E14389" s="4"/>
      <c r="F14389" s="4"/>
      <c r="G14389" s="4"/>
      <c r="H14389" s="5"/>
      <c r="I14389" s="5"/>
    </row>
    <row r="14390" ht="15.75" customHeight="1">
      <c r="E14390" s="4"/>
      <c r="F14390" s="4"/>
      <c r="G14390" s="4"/>
      <c r="H14390" s="5"/>
      <c r="I14390" s="5"/>
    </row>
    <row r="14391" ht="15.75" customHeight="1">
      <c r="E14391" s="4"/>
      <c r="F14391" s="4"/>
      <c r="G14391" s="4"/>
      <c r="H14391" s="5"/>
      <c r="I14391" s="5"/>
    </row>
    <row r="14392" ht="15.75" customHeight="1">
      <c r="E14392" s="4"/>
      <c r="F14392" s="4"/>
      <c r="G14392" s="4"/>
      <c r="H14392" s="5"/>
      <c r="I14392" s="5"/>
    </row>
    <row r="14393" ht="15.75" customHeight="1">
      <c r="E14393" s="4"/>
      <c r="F14393" s="4"/>
      <c r="G14393" s="4"/>
      <c r="H14393" s="5"/>
      <c r="I14393" s="5"/>
    </row>
    <row r="14394" ht="15.75" customHeight="1">
      <c r="E14394" s="4"/>
      <c r="F14394" s="4"/>
      <c r="G14394" s="4"/>
      <c r="H14394" s="5"/>
      <c r="I14394" s="5"/>
    </row>
    <row r="14395" ht="15.75" customHeight="1">
      <c r="E14395" s="4"/>
      <c r="F14395" s="4"/>
      <c r="G14395" s="4"/>
      <c r="H14395" s="5"/>
      <c r="I14395" s="5"/>
    </row>
    <row r="14396" ht="15.75" customHeight="1">
      <c r="E14396" s="4"/>
      <c r="F14396" s="4"/>
      <c r="G14396" s="4"/>
      <c r="H14396" s="5"/>
      <c r="I14396" s="5"/>
    </row>
    <row r="14397" ht="15.75" customHeight="1">
      <c r="E14397" s="4"/>
      <c r="F14397" s="4"/>
      <c r="G14397" s="4"/>
      <c r="H14397" s="5"/>
      <c r="I14397" s="5"/>
    </row>
    <row r="14398" ht="15.75" customHeight="1">
      <c r="E14398" s="4"/>
      <c r="F14398" s="4"/>
      <c r="G14398" s="4"/>
      <c r="H14398" s="5"/>
      <c r="I14398" s="5"/>
    </row>
    <row r="14399" ht="15.75" customHeight="1">
      <c r="E14399" s="4"/>
      <c r="F14399" s="4"/>
      <c r="G14399" s="4"/>
      <c r="H14399" s="5"/>
      <c r="I14399" s="5"/>
    </row>
    <row r="14400" ht="15.75" customHeight="1">
      <c r="E14400" s="4"/>
      <c r="F14400" s="4"/>
      <c r="G14400" s="4"/>
      <c r="H14400" s="5"/>
      <c r="I14400" s="5"/>
    </row>
    <row r="14401" ht="15.75" customHeight="1">
      <c r="E14401" s="4"/>
      <c r="F14401" s="4"/>
      <c r="G14401" s="4"/>
      <c r="H14401" s="5"/>
      <c r="I14401" s="5"/>
    </row>
    <row r="14402" ht="15.75" customHeight="1">
      <c r="E14402" s="4"/>
      <c r="F14402" s="4"/>
      <c r="G14402" s="4"/>
      <c r="H14402" s="5"/>
      <c r="I14402" s="5"/>
    </row>
    <row r="14403" ht="15.75" customHeight="1">
      <c r="E14403" s="4"/>
      <c r="F14403" s="4"/>
      <c r="G14403" s="4"/>
      <c r="H14403" s="5"/>
      <c r="I14403" s="5"/>
    </row>
    <row r="14404" ht="15.75" customHeight="1">
      <c r="E14404" s="4"/>
      <c r="F14404" s="4"/>
      <c r="G14404" s="4"/>
      <c r="H14404" s="5"/>
      <c r="I14404" s="5"/>
    </row>
    <row r="14405" ht="15.75" customHeight="1">
      <c r="E14405" s="4"/>
      <c r="F14405" s="4"/>
      <c r="G14405" s="4"/>
      <c r="H14405" s="5"/>
      <c r="I14405" s="5"/>
    </row>
    <row r="14406" ht="15.75" customHeight="1">
      <c r="E14406" s="4"/>
      <c r="F14406" s="4"/>
      <c r="G14406" s="4"/>
      <c r="H14406" s="5"/>
      <c r="I14406" s="5"/>
    </row>
    <row r="14407" ht="15.75" customHeight="1">
      <c r="E14407" s="4"/>
      <c r="F14407" s="4"/>
      <c r="G14407" s="4"/>
      <c r="H14407" s="5"/>
      <c r="I14407" s="5"/>
    </row>
    <row r="14408" ht="15.75" customHeight="1">
      <c r="E14408" s="4"/>
      <c r="F14408" s="4"/>
      <c r="G14408" s="4"/>
      <c r="H14408" s="5"/>
      <c r="I14408" s="5"/>
    </row>
    <row r="14409" ht="15.75" customHeight="1">
      <c r="E14409" s="4"/>
      <c r="F14409" s="4"/>
      <c r="G14409" s="4"/>
      <c r="H14409" s="5"/>
      <c r="I14409" s="5"/>
    </row>
    <row r="14410" ht="15.75" customHeight="1">
      <c r="E14410" s="4"/>
      <c r="F14410" s="4"/>
      <c r="G14410" s="4"/>
      <c r="H14410" s="5"/>
      <c r="I14410" s="5"/>
    </row>
    <row r="14411" ht="15.75" customHeight="1">
      <c r="E14411" s="4"/>
      <c r="F14411" s="4"/>
      <c r="G14411" s="4"/>
      <c r="H14411" s="5"/>
      <c r="I14411" s="5"/>
    </row>
    <row r="14412" ht="15.75" customHeight="1">
      <c r="E14412" s="4"/>
      <c r="F14412" s="4"/>
      <c r="G14412" s="4"/>
      <c r="H14412" s="5"/>
      <c r="I14412" s="5"/>
    </row>
    <row r="14413" ht="15.75" customHeight="1">
      <c r="E14413" s="4"/>
      <c r="F14413" s="4"/>
      <c r="G14413" s="4"/>
      <c r="H14413" s="5"/>
      <c r="I14413" s="5"/>
    </row>
    <row r="14414" ht="15.75" customHeight="1">
      <c r="E14414" s="4"/>
      <c r="F14414" s="4"/>
      <c r="G14414" s="4"/>
      <c r="H14414" s="5"/>
      <c r="I14414" s="5"/>
    </row>
    <row r="14415" ht="15.75" customHeight="1">
      <c r="E14415" s="4"/>
      <c r="F14415" s="4"/>
      <c r="G14415" s="4"/>
      <c r="H14415" s="5"/>
      <c r="I14415" s="5"/>
    </row>
    <row r="14416" ht="15.75" customHeight="1">
      <c r="E14416" s="4"/>
      <c r="F14416" s="4"/>
      <c r="G14416" s="4"/>
      <c r="H14416" s="5"/>
      <c r="I14416" s="5"/>
    </row>
    <row r="14417" ht="15.75" customHeight="1">
      <c r="E14417" s="4"/>
      <c r="F14417" s="4"/>
      <c r="G14417" s="4"/>
      <c r="H14417" s="5"/>
      <c r="I14417" s="5"/>
    </row>
    <row r="14418" ht="15.75" customHeight="1">
      <c r="E14418" s="4"/>
      <c r="F14418" s="4"/>
      <c r="G14418" s="4"/>
      <c r="H14418" s="5"/>
      <c r="I14418" s="5"/>
    </row>
    <row r="14419" ht="15.75" customHeight="1">
      <c r="E14419" s="4"/>
      <c r="F14419" s="4"/>
      <c r="G14419" s="4"/>
      <c r="H14419" s="5"/>
      <c r="I14419" s="5"/>
    </row>
    <row r="14420" ht="15.75" customHeight="1">
      <c r="E14420" s="4"/>
      <c r="F14420" s="4"/>
      <c r="G14420" s="4"/>
      <c r="H14420" s="5"/>
      <c r="I14420" s="5"/>
    </row>
    <row r="14421" ht="15.75" customHeight="1">
      <c r="E14421" s="4"/>
      <c r="F14421" s="4"/>
      <c r="G14421" s="4"/>
      <c r="H14421" s="5"/>
      <c r="I14421" s="5"/>
    </row>
    <row r="14422" ht="15.75" customHeight="1">
      <c r="E14422" s="4"/>
      <c r="F14422" s="4"/>
      <c r="G14422" s="4"/>
      <c r="H14422" s="5"/>
      <c r="I14422" s="5"/>
    </row>
    <row r="14423" ht="15.75" customHeight="1">
      <c r="E14423" s="4"/>
      <c r="F14423" s="4"/>
      <c r="G14423" s="4"/>
      <c r="H14423" s="5"/>
      <c r="I14423" s="5"/>
    </row>
    <row r="14424" ht="15.75" customHeight="1">
      <c r="E14424" s="4"/>
      <c r="F14424" s="4"/>
      <c r="G14424" s="4"/>
      <c r="H14424" s="5"/>
      <c r="I14424" s="5"/>
    </row>
    <row r="14425" ht="15.75" customHeight="1">
      <c r="E14425" s="4"/>
      <c r="F14425" s="4"/>
      <c r="G14425" s="4"/>
      <c r="H14425" s="5"/>
      <c r="I14425" s="5"/>
    </row>
    <row r="14426" ht="15.75" customHeight="1">
      <c r="E14426" s="4"/>
      <c r="F14426" s="4"/>
      <c r="G14426" s="4"/>
      <c r="H14426" s="5"/>
      <c r="I14426" s="5"/>
    </row>
    <row r="14427" ht="15.75" customHeight="1">
      <c r="E14427" s="4"/>
      <c r="F14427" s="4"/>
      <c r="G14427" s="4"/>
      <c r="H14427" s="5"/>
      <c r="I14427" s="5"/>
    </row>
    <row r="14428" ht="15.75" customHeight="1">
      <c r="E14428" s="4"/>
      <c r="F14428" s="4"/>
      <c r="G14428" s="4"/>
      <c r="H14428" s="5"/>
      <c r="I14428" s="5"/>
    </row>
    <row r="14429" ht="15.75" customHeight="1">
      <c r="E14429" s="4"/>
      <c r="F14429" s="4"/>
      <c r="G14429" s="4"/>
      <c r="H14429" s="5"/>
      <c r="I14429" s="5"/>
    </row>
    <row r="14430" ht="15.75" customHeight="1">
      <c r="E14430" s="4"/>
      <c r="F14430" s="4"/>
      <c r="G14430" s="4"/>
      <c r="H14430" s="5"/>
      <c r="I14430" s="5"/>
    </row>
    <row r="14431" ht="15.75" customHeight="1">
      <c r="E14431" s="4"/>
      <c r="F14431" s="4"/>
      <c r="G14431" s="4"/>
      <c r="H14431" s="5"/>
      <c r="I14431" s="5"/>
    </row>
    <row r="14432" ht="15.75" customHeight="1">
      <c r="E14432" s="4"/>
      <c r="F14432" s="4"/>
      <c r="G14432" s="4"/>
      <c r="H14432" s="5"/>
      <c r="I14432" s="5"/>
    </row>
    <row r="14433" ht="15.75" customHeight="1">
      <c r="E14433" s="4"/>
      <c r="F14433" s="4"/>
      <c r="G14433" s="4"/>
      <c r="H14433" s="5"/>
      <c r="I14433" s="5"/>
    </row>
    <row r="14434" ht="15.75" customHeight="1">
      <c r="E14434" s="4"/>
      <c r="F14434" s="4"/>
      <c r="G14434" s="4"/>
      <c r="H14434" s="5"/>
      <c r="I14434" s="5"/>
    </row>
    <row r="14435" ht="15.75" customHeight="1">
      <c r="E14435" s="4"/>
      <c r="F14435" s="4"/>
      <c r="G14435" s="4"/>
      <c r="H14435" s="5"/>
      <c r="I14435" s="5"/>
    </row>
    <row r="14436" ht="15.75" customHeight="1">
      <c r="E14436" s="4"/>
      <c r="F14436" s="4"/>
      <c r="G14436" s="4"/>
      <c r="H14436" s="5"/>
      <c r="I14436" s="5"/>
    </row>
    <row r="14437" ht="15.75" customHeight="1">
      <c r="E14437" s="4"/>
      <c r="F14437" s="4"/>
      <c r="G14437" s="4"/>
      <c r="H14437" s="5"/>
      <c r="I14437" s="5"/>
    </row>
    <row r="14438" ht="15.75" customHeight="1">
      <c r="E14438" s="4"/>
      <c r="F14438" s="4"/>
      <c r="G14438" s="4"/>
      <c r="H14438" s="5"/>
      <c r="I14438" s="5"/>
    </row>
    <row r="14439" ht="15.75" customHeight="1">
      <c r="E14439" s="4"/>
      <c r="F14439" s="4"/>
      <c r="G14439" s="4"/>
      <c r="H14439" s="5"/>
      <c r="I14439" s="5"/>
    </row>
    <row r="14440" ht="15.75" customHeight="1">
      <c r="E14440" s="4"/>
      <c r="F14440" s="4"/>
      <c r="G14440" s="4"/>
      <c r="H14440" s="5"/>
      <c r="I14440" s="5"/>
    </row>
    <row r="14441" ht="15.75" customHeight="1">
      <c r="E14441" s="4"/>
      <c r="F14441" s="4"/>
      <c r="G14441" s="4"/>
      <c r="H14441" s="5"/>
      <c r="I14441" s="5"/>
    </row>
    <row r="14442" ht="15.75" customHeight="1">
      <c r="E14442" s="4"/>
      <c r="F14442" s="4"/>
      <c r="G14442" s="4"/>
      <c r="H14442" s="5"/>
      <c r="I14442" s="5"/>
    </row>
    <row r="14443" ht="15.75" customHeight="1">
      <c r="E14443" s="4"/>
      <c r="F14443" s="4"/>
      <c r="G14443" s="4"/>
      <c r="H14443" s="5"/>
      <c r="I14443" s="5"/>
    </row>
    <row r="14444" ht="15.75" customHeight="1">
      <c r="E14444" s="4"/>
      <c r="F14444" s="4"/>
      <c r="G14444" s="4"/>
      <c r="H14444" s="5"/>
      <c r="I14444" s="5"/>
    </row>
    <row r="14445" ht="15.75" customHeight="1">
      <c r="E14445" s="4"/>
      <c r="F14445" s="4"/>
      <c r="G14445" s="4"/>
      <c r="H14445" s="5"/>
      <c r="I14445" s="5"/>
    </row>
    <row r="14446" ht="15.75" customHeight="1">
      <c r="E14446" s="4"/>
      <c r="F14446" s="4"/>
      <c r="G14446" s="4"/>
      <c r="H14446" s="5"/>
      <c r="I14446" s="5"/>
    </row>
    <row r="14447" ht="15.75" customHeight="1">
      <c r="E14447" s="4"/>
      <c r="F14447" s="4"/>
      <c r="G14447" s="4"/>
      <c r="H14447" s="5"/>
      <c r="I14447" s="5"/>
    </row>
    <row r="14448" ht="15.75" customHeight="1">
      <c r="E14448" s="4"/>
      <c r="F14448" s="4"/>
      <c r="G14448" s="4"/>
      <c r="H14448" s="5"/>
      <c r="I14448" s="5"/>
    </row>
    <row r="14449" ht="15.75" customHeight="1">
      <c r="E14449" s="4"/>
      <c r="F14449" s="4"/>
      <c r="G14449" s="4"/>
      <c r="H14449" s="5"/>
      <c r="I14449" s="5"/>
    </row>
    <row r="14450" ht="15.75" customHeight="1">
      <c r="E14450" s="4"/>
      <c r="F14450" s="4"/>
      <c r="G14450" s="4"/>
      <c r="H14450" s="5"/>
      <c r="I14450" s="5"/>
    </row>
    <row r="14451" ht="15.75" customHeight="1">
      <c r="E14451" s="4"/>
      <c r="F14451" s="4"/>
      <c r="G14451" s="4"/>
      <c r="H14451" s="5"/>
      <c r="I14451" s="5"/>
    </row>
    <row r="14452" ht="15.75" customHeight="1">
      <c r="E14452" s="4"/>
      <c r="F14452" s="4"/>
      <c r="G14452" s="4"/>
      <c r="H14452" s="5"/>
      <c r="I14452" s="5"/>
    </row>
    <row r="14453" ht="15.75" customHeight="1">
      <c r="E14453" s="4"/>
      <c r="F14453" s="4"/>
      <c r="G14453" s="4"/>
      <c r="H14453" s="5"/>
      <c r="I14453" s="5"/>
    </row>
    <row r="14454" ht="15.75" customHeight="1">
      <c r="E14454" s="4"/>
      <c r="F14454" s="4"/>
      <c r="G14454" s="4"/>
      <c r="H14454" s="5"/>
      <c r="I14454" s="5"/>
    </row>
    <row r="14455" ht="15.75" customHeight="1">
      <c r="E14455" s="4"/>
      <c r="F14455" s="4"/>
      <c r="G14455" s="4"/>
      <c r="H14455" s="5"/>
      <c r="I14455" s="5"/>
    </row>
    <row r="14456" ht="15.75" customHeight="1">
      <c r="E14456" s="4"/>
      <c r="F14456" s="4"/>
      <c r="G14456" s="4"/>
      <c r="H14456" s="5"/>
      <c r="I14456" s="5"/>
    </row>
    <row r="14457" ht="15.75" customHeight="1">
      <c r="E14457" s="4"/>
      <c r="F14457" s="4"/>
      <c r="G14457" s="4"/>
      <c r="H14457" s="5"/>
      <c r="I14457" s="5"/>
    </row>
    <row r="14458" ht="15.75" customHeight="1">
      <c r="E14458" s="4"/>
      <c r="F14458" s="4"/>
      <c r="G14458" s="4"/>
      <c r="H14458" s="5"/>
      <c r="I14458" s="5"/>
    </row>
    <row r="14459" ht="15.75" customHeight="1">
      <c r="E14459" s="4"/>
      <c r="F14459" s="4"/>
      <c r="G14459" s="4"/>
      <c r="H14459" s="5"/>
      <c r="I14459" s="5"/>
    </row>
    <row r="14460" ht="15.75" customHeight="1">
      <c r="E14460" s="4"/>
      <c r="F14460" s="4"/>
      <c r="G14460" s="4"/>
      <c r="H14460" s="5"/>
      <c r="I14460" s="5"/>
    </row>
    <row r="14461" ht="15.75" customHeight="1">
      <c r="E14461" s="4"/>
      <c r="F14461" s="4"/>
      <c r="G14461" s="4"/>
      <c r="H14461" s="5"/>
      <c r="I14461" s="5"/>
    </row>
    <row r="14462" ht="15.75" customHeight="1">
      <c r="E14462" s="4"/>
      <c r="F14462" s="4"/>
      <c r="G14462" s="4"/>
      <c r="H14462" s="5"/>
      <c r="I14462" s="5"/>
    </row>
    <row r="14463" ht="15.75" customHeight="1">
      <c r="E14463" s="4"/>
      <c r="F14463" s="4"/>
      <c r="G14463" s="4"/>
      <c r="H14463" s="5"/>
      <c r="I14463" s="5"/>
    </row>
    <row r="14464" ht="15.75" customHeight="1">
      <c r="E14464" s="4"/>
      <c r="F14464" s="4"/>
      <c r="G14464" s="4"/>
      <c r="H14464" s="5"/>
      <c r="I14464" s="5"/>
    </row>
    <row r="14465" ht="15.75" customHeight="1">
      <c r="E14465" s="4"/>
      <c r="F14465" s="4"/>
      <c r="G14465" s="4"/>
      <c r="H14465" s="5"/>
      <c r="I14465" s="5"/>
    </row>
    <row r="14466" ht="15.75" customHeight="1">
      <c r="E14466" s="4"/>
      <c r="F14466" s="4"/>
      <c r="G14466" s="4"/>
      <c r="H14466" s="5"/>
      <c r="I14466" s="5"/>
    </row>
    <row r="14467" ht="15.75" customHeight="1">
      <c r="E14467" s="4"/>
      <c r="F14467" s="4"/>
      <c r="G14467" s="4"/>
      <c r="H14467" s="5"/>
      <c r="I14467" s="5"/>
    </row>
    <row r="14468" ht="15.75" customHeight="1">
      <c r="E14468" s="4"/>
      <c r="F14468" s="4"/>
      <c r="G14468" s="4"/>
      <c r="H14468" s="5"/>
      <c r="I14468" s="5"/>
    </row>
    <row r="14469" ht="15.75" customHeight="1">
      <c r="E14469" s="4"/>
      <c r="F14469" s="4"/>
      <c r="G14469" s="4"/>
      <c r="H14469" s="5"/>
      <c r="I14469" s="5"/>
    </row>
    <row r="14470" ht="15.75" customHeight="1">
      <c r="E14470" s="4"/>
      <c r="F14470" s="4"/>
      <c r="G14470" s="4"/>
      <c r="H14470" s="5"/>
      <c r="I14470" s="5"/>
    </row>
    <row r="14471" ht="15.75" customHeight="1">
      <c r="E14471" s="4"/>
      <c r="F14471" s="4"/>
      <c r="G14471" s="4"/>
      <c r="H14471" s="5"/>
      <c r="I14471" s="5"/>
    </row>
    <row r="14472" ht="15.75" customHeight="1">
      <c r="E14472" s="4"/>
      <c r="F14472" s="4"/>
      <c r="G14472" s="4"/>
      <c r="H14472" s="5"/>
      <c r="I14472" s="5"/>
    </row>
    <row r="14473" ht="15.75" customHeight="1">
      <c r="E14473" s="4"/>
      <c r="F14473" s="4"/>
      <c r="G14473" s="4"/>
      <c r="H14473" s="5"/>
      <c r="I14473" s="5"/>
    </row>
    <row r="14474" ht="15.75" customHeight="1">
      <c r="E14474" s="4"/>
      <c r="F14474" s="4"/>
      <c r="G14474" s="4"/>
      <c r="H14474" s="5"/>
      <c r="I14474" s="5"/>
    </row>
    <row r="14475" ht="15.75" customHeight="1">
      <c r="E14475" s="4"/>
      <c r="F14475" s="4"/>
      <c r="G14475" s="4"/>
      <c r="H14475" s="5"/>
      <c r="I14475" s="5"/>
    </row>
    <row r="14476" ht="15.75" customHeight="1">
      <c r="E14476" s="4"/>
      <c r="F14476" s="4"/>
      <c r="G14476" s="4"/>
      <c r="H14476" s="5"/>
      <c r="I14476" s="5"/>
    </row>
    <row r="14477" ht="15.75" customHeight="1">
      <c r="E14477" s="4"/>
      <c r="F14477" s="4"/>
      <c r="G14477" s="4"/>
      <c r="H14477" s="5"/>
      <c r="I14477" s="5"/>
    </row>
    <row r="14478" ht="15.75" customHeight="1">
      <c r="E14478" s="4"/>
      <c r="F14478" s="4"/>
      <c r="G14478" s="4"/>
      <c r="H14478" s="5"/>
      <c r="I14478" s="5"/>
    </row>
    <row r="14479" ht="15.75" customHeight="1">
      <c r="E14479" s="4"/>
      <c r="F14479" s="4"/>
      <c r="G14479" s="4"/>
      <c r="H14479" s="5"/>
      <c r="I14479" s="5"/>
    </row>
    <row r="14480" ht="15.75" customHeight="1">
      <c r="E14480" s="4"/>
      <c r="F14480" s="4"/>
      <c r="G14480" s="4"/>
      <c r="H14480" s="5"/>
      <c r="I14480" s="5"/>
    </row>
    <row r="14481" ht="15.75" customHeight="1">
      <c r="E14481" s="4"/>
      <c r="F14481" s="4"/>
      <c r="G14481" s="4"/>
      <c r="H14481" s="5"/>
      <c r="I14481" s="5"/>
    </row>
    <row r="14482" ht="15.75" customHeight="1">
      <c r="E14482" s="4"/>
      <c r="F14482" s="4"/>
      <c r="G14482" s="4"/>
      <c r="H14482" s="5"/>
      <c r="I14482" s="5"/>
    </row>
    <row r="14483" ht="15.75" customHeight="1">
      <c r="E14483" s="4"/>
      <c r="F14483" s="4"/>
      <c r="G14483" s="4"/>
      <c r="H14483" s="5"/>
      <c r="I14483" s="5"/>
    </row>
    <row r="14484" ht="15.75" customHeight="1">
      <c r="E14484" s="4"/>
      <c r="F14484" s="4"/>
      <c r="G14484" s="4"/>
      <c r="H14484" s="5"/>
      <c r="I14484" s="5"/>
    </row>
    <row r="14485" ht="15.75" customHeight="1">
      <c r="E14485" s="4"/>
      <c r="F14485" s="4"/>
      <c r="G14485" s="4"/>
      <c r="H14485" s="5"/>
      <c r="I14485" s="5"/>
    </row>
    <row r="14486" ht="15.75" customHeight="1">
      <c r="E14486" s="4"/>
      <c r="F14486" s="4"/>
      <c r="G14486" s="4"/>
      <c r="H14486" s="5"/>
      <c r="I14486" s="5"/>
    </row>
    <row r="14487" ht="15.75" customHeight="1">
      <c r="E14487" s="4"/>
      <c r="F14487" s="4"/>
      <c r="G14487" s="4"/>
      <c r="H14487" s="5"/>
      <c r="I14487" s="5"/>
    </row>
    <row r="14488" ht="15.75" customHeight="1">
      <c r="E14488" s="4"/>
      <c r="F14488" s="4"/>
      <c r="G14488" s="4"/>
      <c r="H14488" s="5"/>
      <c r="I14488" s="5"/>
    </row>
    <row r="14489" ht="15.75" customHeight="1">
      <c r="E14489" s="4"/>
      <c r="F14489" s="4"/>
      <c r="G14489" s="4"/>
      <c r="H14489" s="5"/>
      <c r="I14489" s="5"/>
    </row>
    <row r="14490" ht="15.75" customHeight="1">
      <c r="E14490" s="4"/>
      <c r="F14490" s="4"/>
      <c r="G14490" s="4"/>
      <c r="H14490" s="5"/>
      <c r="I14490" s="5"/>
    </row>
    <row r="14491" ht="15.75" customHeight="1">
      <c r="E14491" s="4"/>
      <c r="F14491" s="4"/>
      <c r="G14491" s="4"/>
      <c r="H14491" s="5"/>
      <c r="I14491" s="5"/>
    </row>
    <row r="14492" ht="15.75" customHeight="1">
      <c r="E14492" s="4"/>
      <c r="F14492" s="4"/>
      <c r="G14492" s="4"/>
      <c r="H14492" s="5"/>
      <c r="I14492" s="5"/>
    </row>
    <row r="14493" ht="15.75" customHeight="1">
      <c r="E14493" s="4"/>
      <c r="F14493" s="4"/>
      <c r="G14493" s="4"/>
      <c r="H14493" s="5"/>
      <c r="I14493" s="5"/>
    </row>
    <row r="14494" ht="15.75" customHeight="1">
      <c r="E14494" s="4"/>
      <c r="F14494" s="4"/>
      <c r="G14494" s="4"/>
      <c r="H14494" s="5"/>
      <c r="I14494" s="5"/>
    </row>
    <row r="14495" ht="15.75" customHeight="1">
      <c r="E14495" s="4"/>
      <c r="F14495" s="4"/>
      <c r="G14495" s="4"/>
      <c r="H14495" s="5"/>
      <c r="I14495" s="5"/>
    </row>
    <row r="14496" ht="15.75" customHeight="1">
      <c r="E14496" s="4"/>
      <c r="F14496" s="4"/>
      <c r="G14496" s="4"/>
      <c r="H14496" s="5"/>
      <c r="I14496" s="5"/>
    </row>
    <row r="14497" ht="15.75" customHeight="1">
      <c r="E14497" s="4"/>
      <c r="F14497" s="4"/>
      <c r="G14497" s="4"/>
      <c r="H14497" s="5"/>
      <c r="I14497" s="5"/>
    </row>
    <row r="14498" ht="15.75" customHeight="1">
      <c r="E14498" s="4"/>
      <c r="F14498" s="4"/>
      <c r="G14498" s="4"/>
      <c r="H14498" s="5"/>
      <c r="I14498" s="5"/>
    </row>
    <row r="14499" ht="15.75" customHeight="1">
      <c r="E14499" s="4"/>
      <c r="F14499" s="4"/>
      <c r="G14499" s="4"/>
      <c r="H14499" s="5"/>
      <c r="I14499" s="5"/>
    </row>
    <row r="14500" ht="15.75" customHeight="1">
      <c r="E14500" s="4"/>
      <c r="F14500" s="4"/>
      <c r="G14500" s="4"/>
      <c r="H14500" s="5"/>
      <c r="I14500" s="5"/>
    </row>
    <row r="14501" ht="15.75" customHeight="1">
      <c r="E14501" s="4"/>
      <c r="F14501" s="4"/>
      <c r="G14501" s="4"/>
      <c r="H14501" s="5"/>
      <c r="I14501" s="5"/>
    </row>
    <row r="14502" ht="15.75" customHeight="1">
      <c r="E14502" s="4"/>
      <c r="F14502" s="4"/>
      <c r="G14502" s="4"/>
      <c r="H14502" s="5"/>
      <c r="I14502" s="5"/>
    </row>
    <row r="14503" ht="15.75" customHeight="1">
      <c r="E14503" s="4"/>
      <c r="F14503" s="4"/>
      <c r="G14503" s="4"/>
      <c r="H14503" s="5"/>
      <c r="I14503" s="5"/>
    </row>
    <row r="14504" ht="15.75" customHeight="1">
      <c r="E14504" s="4"/>
      <c r="F14504" s="4"/>
      <c r="G14504" s="4"/>
      <c r="H14504" s="5"/>
      <c r="I14504" s="5"/>
    </row>
    <row r="14505" ht="15.75" customHeight="1">
      <c r="E14505" s="4"/>
      <c r="F14505" s="4"/>
      <c r="G14505" s="4"/>
      <c r="H14505" s="5"/>
      <c r="I14505" s="5"/>
    </row>
    <row r="14506" ht="15.75" customHeight="1">
      <c r="E14506" s="4"/>
      <c r="F14506" s="4"/>
      <c r="G14506" s="4"/>
      <c r="H14506" s="5"/>
      <c r="I14506" s="5"/>
    </row>
    <row r="14507" ht="15.75" customHeight="1">
      <c r="E14507" s="4"/>
      <c r="F14507" s="4"/>
      <c r="G14507" s="4"/>
      <c r="H14507" s="5"/>
      <c r="I14507" s="5"/>
    </row>
    <row r="14508" ht="15.75" customHeight="1">
      <c r="E14508" s="4"/>
      <c r="F14508" s="4"/>
      <c r="G14508" s="4"/>
      <c r="H14508" s="5"/>
      <c r="I14508" s="5"/>
    </row>
    <row r="14509" ht="15.75" customHeight="1">
      <c r="E14509" s="4"/>
      <c r="F14509" s="4"/>
      <c r="G14509" s="4"/>
      <c r="H14509" s="5"/>
      <c r="I14509" s="5"/>
    </row>
    <row r="14510" ht="15.75" customHeight="1">
      <c r="E14510" s="4"/>
      <c r="F14510" s="4"/>
      <c r="G14510" s="4"/>
      <c r="H14510" s="5"/>
      <c r="I14510" s="5"/>
    </row>
    <row r="14511" ht="15.75" customHeight="1">
      <c r="E14511" s="4"/>
      <c r="F14511" s="4"/>
      <c r="G14511" s="4"/>
      <c r="H14511" s="5"/>
      <c r="I14511" s="5"/>
    </row>
    <row r="14512" ht="15.75" customHeight="1">
      <c r="E14512" s="4"/>
      <c r="F14512" s="4"/>
      <c r="G14512" s="4"/>
      <c r="H14512" s="5"/>
      <c r="I14512" s="5"/>
    </row>
    <row r="14513" ht="15.75" customHeight="1">
      <c r="E14513" s="4"/>
      <c r="F14513" s="4"/>
      <c r="G14513" s="4"/>
      <c r="H14513" s="5"/>
      <c r="I14513" s="5"/>
    </row>
    <row r="14514" ht="15.75" customHeight="1">
      <c r="E14514" s="4"/>
      <c r="F14514" s="4"/>
      <c r="G14514" s="4"/>
      <c r="H14514" s="5"/>
      <c r="I14514" s="5"/>
    </row>
    <row r="14515" ht="15.75" customHeight="1">
      <c r="E14515" s="4"/>
      <c r="F14515" s="4"/>
      <c r="G14515" s="4"/>
      <c r="H14515" s="5"/>
      <c r="I14515" s="5"/>
    </row>
    <row r="14516" ht="15.75" customHeight="1">
      <c r="E14516" s="4"/>
      <c r="F14516" s="4"/>
      <c r="G14516" s="4"/>
      <c r="H14516" s="5"/>
      <c r="I14516" s="5"/>
    </row>
    <row r="14517" ht="15.75" customHeight="1">
      <c r="E14517" s="4"/>
      <c r="F14517" s="4"/>
      <c r="G14517" s="4"/>
      <c r="H14517" s="5"/>
      <c r="I14517" s="5"/>
    </row>
    <row r="14518" ht="15.75" customHeight="1">
      <c r="E14518" s="4"/>
      <c r="F14518" s="4"/>
      <c r="G14518" s="4"/>
      <c r="H14518" s="5"/>
      <c r="I14518" s="5"/>
    </row>
    <row r="14519" ht="15.75" customHeight="1">
      <c r="E14519" s="4"/>
      <c r="F14519" s="4"/>
      <c r="G14519" s="4"/>
      <c r="H14519" s="5"/>
      <c r="I14519" s="5"/>
    </row>
    <row r="14520" ht="15.75" customHeight="1">
      <c r="E14520" s="4"/>
      <c r="F14520" s="4"/>
      <c r="G14520" s="4"/>
      <c r="H14520" s="5"/>
      <c r="I14520" s="5"/>
    </row>
    <row r="14521" ht="15.75" customHeight="1">
      <c r="E14521" s="4"/>
      <c r="F14521" s="4"/>
      <c r="G14521" s="4"/>
      <c r="H14521" s="5"/>
      <c r="I14521" s="5"/>
    </row>
    <row r="14522" ht="15.75" customHeight="1">
      <c r="E14522" s="4"/>
      <c r="F14522" s="4"/>
      <c r="G14522" s="4"/>
      <c r="H14522" s="5"/>
      <c r="I14522" s="5"/>
    </row>
    <row r="14523" ht="15.75" customHeight="1">
      <c r="E14523" s="4"/>
      <c r="F14523" s="4"/>
      <c r="G14523" s="4"/>
      <c r="H14523" s="5"/>
      <c r="I14523" s="5"/>
    </row>
    <row r="14524" ht="15.75" customHeight="1">
      <c r="E14524" s="4"/>
      <c r="F14524" s="4"/>
      <c r="G14524" s="4"/>
      <c r="H14524" s="5"/>
      <c r="I14524" s="5"/>
    </row>
    <row r="14525" ht="15.75" customHeight="1">
      <c r="E14525" s="4"/>
      <c r="F14525" s="4"/>
      <c r="G14525" s="4"/>
      <c r="H14525" s="5"/>
      <c r="I14525" s="5"/>
    </row>
    <row r="14526" ht="15.75" customHeight="1">
      <c r="E14526" s="4"/>
      <c r="F14526" s="4"/>
      <c r="G14526" s="4"/>
      <c r="H14526" s="5"/>
      <c r="I14526" s="5"/>
    </row>
    <row r="14527" ht="15.75" customHeight="1">
      <c r="E14527" s="4"/>
      <c r="F14527" s="4"/>
      <c r="G14527" s="4"/>
      <c r="H14527" s="5"/>
      <c r="I14527" s="5"/>
    </row>
    <row r="14528" ht="15.75" customHeight="1">
      <c r="E14528" s="4"/>
      <c r="F14528" s="4"/>
      <c r="G14528" s="4"/>
      <c r="H14528" s="5"/>
      <c r="I14528" s="5"/>
    </row>
    <row r="14529" ht="15.75" customHeight="1">
      <c r="E14529" s="4"/>
      <c r="F14529" s="4"/>
      <c r="G14529" s="4"/>
      <c r="H14529" s="5"/>
      <c r="I14529" s="5"/>
    </row>
    <row r="14530" ht="15.75" customHeight="1">
      <c r="E14530" s="4"/>
      <c r="F14530" s="4"/>
      <c r="G14530" s="4"/>
      <c r="H14530" s="5"/>
      <c r="I14530" s="5"/>
    </row>
    <row r="14531" ht="15.75" customHeight="1">
      <c r="E14531" s="4"/>
      <c r="F14531" s="4"/>
      <c r="G14531" s="4"/>
      <c r="H14531" s="5"/>
      <c r="I14531" s="5"/>
    </row>
    <row r="14532" ht="15.75" customHeight="1">
      <c r="E14532" s="4"/>
      <c r="F14532" s="4"/>
      <c r="G14532" s="4"/>
      <c r="H14532" s="5"/>
      <c r="I14532" s="5"/>
    </row>
    <row r="14533" ht="15.75" customHeight="1">
      <c r="E14533" s="4"/>
      <c r="F14533" s="4"/>
      <c r="G14533" s="4"/>
      <c r="H14533" s="5"/>
      <c r="I14533" s="5"/>
    </row>
    <row r="14534" ht="15.75" customHeight="1">
      <c r="E14534" s="4"/>
      <c r="F14534" s="4"/>
      <c r="G14534" s="4"/>
      <c r="H14534" s="5"/>
      <c r="I14534" s="5"/>
    </row>
    <row r="14535" ht="15.75" customHeight="1">
      <c r="E14535" s="4"/>
      <c r="F14535" s="4"/>
      <c r="G14535" s="4"/>
      <c r="H14535" s="5"/>
      <c r="I14535" s="5"/>
    </row>
    <row r="14536" ht="15.75" customHeight="1">
      <c r="E14536" s="4"/>
      <c r="F14536" s="4"/>
      <c r="G14536" s="4"/>
      <c r="H14536" s="5"/>
      <c r="I14536" s="5"/>
    </row>
    <row r="14537" ht="15.75" customHeight="1">
      <c r="E14537" s="4"/>
      <c r="F14537" s="4"/>
      <c r="G14537" s="4"/>
      <c r="H14537" s="5"/>
      <c r="I14537" s="5"/>
    </row>
    <row r="14538" ht="15.75" customHeight="1">
      <c r="E14538" s="4"/>
      <c r="F14538" s="4"/>
      <c r="G14538" s="4"/>
      <c r="H14538" s="5"/>
      <c r="I14538" s="5"/>
    </row>
    <row r="14539" ht="15.75" customHeight="1">
      <c r="E14539" s="4"/>
      <c r="F14539" s="4"/>
      <c r="G14539" s="4"/>
      <c r="H14539" s="5"/>
      <c r="I14539" s="5"/>
    </row>
    <row r="14540" ht="15.75" customHeight="1">
      <c r="E14540" s="4"/>
      <c r="F14540" s="4"/>
      <c r="G14540" s="4"/>
      <c r="H14540" s="5"/>
      <c r="I14540" s="5"/>
    </row>
    <row r="14541" ht="15.75" customHeight="1">
      <c r="E14541" s="4"/>
      <c r="F14541" s="4"/>
      <c r="G14541" s="4"/>
      <c r="H14541" s="5"/>
      <c r="I14541" s="5"/>
    </row>
    <row r="14542" ht="15.75" customHeight="1">
      <c r="E14542" s="4"/>
      <c r="F14542" s="4"/>
      <c r="G14542" s="4"/>
      <c r="H14542" s="5"/>
      <c r="I14542" s="5"/>
    </row>
    <row r="14543" ht="15.75" customHeight="1">
      <c r="E14543" s="4"/>
      <c r="F14543" s="4"/>
      <c r="G14543" s="4"/>
      <c r="H14543" s="5"/>
      <c r="I14543" s="5"/>
    </row>
    <row r="14544" ht="15.75" customHeight="1">
      <c r="E14544" s="4"/>
      <c r="F14544" s="4"/>
      <c r="G14544" s="4"/>
      <c r="H14544" s="5"/>
      <c r="I14544" s="5"/>
    </row>
    <row r="14545" ht="15.75" customHeight="1">
      <c r="E14545" s="4"/>
      <c r="F14545" s="4"/>
      <c r="G14545" s="4"/>
      <c r="H14545" s="5"/>
      <c r="I14545" s="5"/>
    </row>
    <row r="14546" ht="15.75" customHeight="1">
      <c r="E14546" s="4"/>
      <c r="F14546" s="4"/>
      <c r="G14546" s="4"/>
      <c r="H14546" s="5"/>
      <c r="I14546" s="5"/>
    </row>
    <row r="14547" ht="15.75" customHeight="1">
      <c r="E14547" s="4"/>
      <c r="F14547" s="4"/>
      <c r="G14547" s="4"/>
      <c r="H14547" s="5"/>
      <c r="I14547" s="5"/>
    </row>
    <row r="14548" ht="15.75" customHeight="1">
      <c r="E14548" s="4"/>
      <c r="F14548" s="4"/>
      <c r="G14548" s="4"/>
      <c r="H14548" s="5"/>
      <c r="I14548" s="5"/>
    </row>
    <row r="14549" ht="15.75" customHeight="1">
      <c r="E14549" s="4"/>
      <c r="F14549" s="4"/>
      <c r="G14549" s="4"/>
      <c r="H14549" s="5"/>
      <c r="I14549" s="5"/>
    </row>
    <row r="14550" ht="15.75" customHeight="1">
      <c r="E14550" s="4"/>
      <c r="F14550" s="4"/>
      <c r="G14550" s="4"/>
      <c r="H14550" s="5"/>
      <c r="I14550" s="5"/>
    </row>
    <row r="14551" ht="15.75" customHeight="1">
      <c r="E14551" s="4"/>
      <c r="F14551" s="4"/>
      <c r="G14551" s="4"/>
      <c r="H14551" s="5"/>
      <c r="I14551" s="5"/>
    </row>
    <row r="14552" ht="15.75" customHeight="1">
      <c r="E14552" s="4"/>
      <c r="F14552" s="4"/>
      <c r="G14552" s="4"/>
      <c r="H14552" s="5"/>
      <c r="I14552" s="5"/>
    </row>
    <row r="14553" ht="15.75" customHeight="1">
      <c r="E14553" s="4"/>
      <c r="F14553" s="4"/>
      <c r="G14553" s="4"/>
      <c r="H14553" s="5"/>
      <c r="I14553" s="5"/>
    </row>
    <row r="14554" ht="15.75" customHeight="1">
      <c r="E14554" s="4"/>
      <c r="F14554" s="4"/>
      <c r="G14554" s="4"/>
      <c r="H14554" s="5"/>
      <c r="I14554" s="5"/>
    </row>
    <row r="14555" ht="15.75" customHeight="1">
      <c r="E14555" s="4"/>
      <c r="F14555" s="4"/>
      <c r="G14555" s="4"/>
      <c r="H14555" s="5"/>
      <c r="I14555" s="5"/>
    </row>
    <row r="14556" ht="15.75" customHeight="1">
      <c r="E14556" s="4"/>
      <c r="F14556" s="4"/>
      <c r="G14556" s="4"/>
      <c r="H14556" s="5"/>
      <c r="I14556" s="5"/>
    </row>
    <row r="14557" ht="15.75" customHeight="1">
      <c r="E14557" s="4"/>
      <c r="F14557" s="4"/>
      <c r="G14557" s="4"/>
      <c r="H14557" s="5"/>
      <c r="I14557" s="5"/>
    </row>
    <row r="14558" ht="15.75" customHeight="1">
      <c r="E14558" s="4"/>
      <c r="F14558" s="4"/>
      <c r="G14558" s="4"/>
      <c r="H14558" s="5"/>
      <c r="I14558" s="5"/>
    </row>
    <row r="14559" ht="15.75" customHeight="1">
      <c r="E14559" s="4"/>
      <c r="F14559" s="4"/>
      <c r="G14559" s="4"/>
      <c r="H14559" s="5"/>
      <c r="I14559" s="5"/>
    </row>
    <row r="14560" ht="15.75" customHeight="1">
      <c r="E14560" s="4"/>
      <c r="F14560" s="4"/>
      <c r="G14560" s="4"/>
      <c r="H14560" s="5"/>
      <c r="I14560" s="5"/>
    </row>
    <row r="14561" ht="15.75" customHeight="1">
      <c r="E14561" s="4"/>
      <c r="F14561" s="4"/>
      <c r="G14561" s="4"/>
      <c r="H14561" s="5"/>
      <c r="I14561" s="5"/>
    </row>
    <row r="14562" ht="15.75" customHeight="1">
      <c r="E14562" s="4"/>
      <c r="F14562" s="4"/>
      <c r="G14562" s="4"/>
      <c r="H14562" s="5"/>
      <c r="I14562" s="5"/>
    </row>
    <row r="14563" ht="15.75" customHeight="1">
      <c r="E14563" s="4"/>
      <c r="F14563" s="4"/>
      <c r="G14563" s="4"/>
      <c r="H14563" s="5"/>
      <c r="I14563" s="5"/>
    </row>
    <row r="14564" ht="15.75" customHeight="1">
      <c r="E14564" s="4"/>
      <c r="F14564" s="4"/>
      <c r="G14564" s="4"/>
      <c r="H14564" s="5"/>
      <c r="I14564" s="5"/>
    </row>
    <row r="14565" ht="15.75" customHeight="1">
      <c r="E14565" s="4"/>
      <c r="F14565" s="4"/>
      <c r="G14565" s="4"/>
      <c r="H14565" s="5"/>
      <c r="I14565" s="5"/>
    </row>
    <row r="14566" ht="15.75" customHeight="1">
      <c r="E14566" s="4"/>
      <c r="F14566" s="4"/>
      <c r="G14566" s="4"/>
      <c r="H14566" s="5"/>
      <c r="I14566" s="5"/>
    </row>
    <row r="14567" ht="15.75" customHeight="1">
      <c r="E14567" s="4"/>
      <c r="F14567" s="4"/>
      <c r="G14567" s="4"/>
      <c r="H14567" s="5"/>
      <c r="I14567" s="5"/>
    </row>
    <row r="14568" ht="15.75" customHeight="1">
      <c r="E14568" s="4"/>
      <c r="F14568" s="4"/>
      <c r="G14568" s="4"/>
      <c r="H14568" s="5"/>
      <c r="I14568" s="5"/>
    </row>
    <row r="14569" ht="15.75" customHeight="1">
      <c r="E14569" s="4"/>
      <c r="F14569" s="4"/>
      <c r="G14569" s="4"/>
      <c r="H14569" s="5"/>
      <c r="I14569" s="5"/>
    </row>
    <row r="14570" ht="15.75" customHeight="1">
      <c r="E14570" s="4"/>
      <c r="F14570" s="4"/>
      <c r="G14570" s="4"/>
      <c r="H14570" s="5"/>
      <c r="I14570" s="5"/>
    </row>
    <row r="14571" ht="15.75" customHeight="1">
      <c r="E14571" s="4"/>
      <c r="F14571" s="4"/>
      <c r="G14571" s="4"/>
      <c r="H14571" s="5"/>
      <c r="I14571" s="5"/>
    </row>
    <row r="14572" ht="15.75" customHeight="1">
      <c r="E14572" s="4"/>
      <c r="F14572" s="4"/>
      <c r="G14572" s="4"/>
      <c r="H14572" s="5"/>
      <c r="I14572" s="5"/>
    </row>
    <row r="14573" ht="15.75" customHeight="1">
      <c r="E14573" s="4"/>
      <c r="F14573" s="4"/>
      <c r="G14573" s="4"/>
      <c r="H14573" s="5"/>
      <c r="I14573" s="5"/>
    </row>
    <row r="14574" ht="15.75" customHeight="1">
      <c r="E14574" s="4"/>
      <c r="F14574" s="4"/>
      <c r="G14574" s="4"/>
      <c r="H14574" s="5"/>
      <c r="I14574" s="5"/>
    </row>
    <row r="14575" ht="15.75" customHeight="1">
      <c r="E14575" s="4"/>
      <c r="F14575" s="4"/>
      <c r="G14575" s="4"/>
      <c r="H14575" s="5"/>
      <c r="I14575" s="5"/>
    </row>
    <row r="14576" ht="15.75" customHeight="1">
      <c r="E14576" s="4"/>
      <c r="F14576" s="4"/>
      <c r="G14576" s="4"/>
      <c r="H14576" s="5"/>
      <c r="I14576" s="5"/>
    </row>
    <row r="14577" ht="15.75" customHeight="1">
      <c r="E14577" s="4"/>
      <c r="F14577" s="4"/>
      <c r="G14577" s="4"/>
      <c r="H14577" s="5"/>
      <c r="I14577" s="5"/>
    </row>
    <row r="14578" ht="15.75" customHeight="1">
      <c r="E14578" s="4"/>
      <c r="F14578" s="4"/>
      <c r="G14578" s="4"/>
      <c r="H14578" s="5"/>
      <c r="I14578" s="5"/>
    </row>
    <row r="14579" ht="15.75" customHeight="1">
      <c r="E14579" s="4"/>
      <c r="F14579" s="4"/>
      <c r="G14579" s="4"/>
      <c r="H14579" s="5"/>
      <c r="I14579" s="5"/>
    </row>
    <row r="14580" ht="15.75" customHeight="1">
      <c r="E14580" s="4"/>
      <c r="F14580" s="4"/>
      <c r="G14580" s="4"/>
      <c r="H14580" s="5"/>
      <c r="I14580" s="5"/>
    </row>
    <row r="14581" ht="15.75" customHeight="1">
      <c r="E14581" s="4"/>
      <c r="F14581" s="4"/>
      <c r="G14581" s="4"/>
      <c r="H14581" s="5"/>
      <c r="I14581" s="5"/>
    </row>
    <row r="14582" ht="15.75" customHeight="1">
      <c r="E14582" s="4"/>
      <c r="F14582" s="4"/>
      <c r="G14582" s="4"/>
      <c r="H14582" s="5"/>
      <c r="I14582" s="5"/>
    </row>
    <row r="14583" ht="15.75" customHeight="1">
      <c r="E14583" s="4"/>
      <c r="F14583" s="4"/>
      <c r="G14583" s="4"/>
      <c r="H14583" s="5"/>
      <c r="I14583" s="5"/>
    </row>
    <row r="14584" ht="15.75" customHeight="1">
      <c r="E14584" s="4"/>
      <c r="F14584" s="4"/>
      <c r="G14584" s="4"/>
      <c r="H14584" s="5"/>
      <c r="I14584" s="5"/>
    </row>
    <row r="14585" ht="15.75" customHeight="1">
      <c r="E14585" s="4"/>
      <c r="F14585" s="4"/>
      <c r="G14585" s="4"/>
      <c r="H14585" s="5"/>
      <c r="I14585" s="5"/>
    </row>
    <row r="14586" ht="15.75" customHeight="1">
      <c r="E14586" s="4"/>
      <c r="F14586" s="4"/>
      <c r="G14586" s="4"/>
      <c r="H14586" s="5"/>
      <c r="I14586" s="5"/>
    </row>
    <row r="14587" ht="15.75" customHeight="1">
      <c r="E14587" s="4"/>
      <c r="F14587" s="4"/>
      <c r="G14587" s="4"/>
      <c r="H14587" s="5"/>
      <c r="I14587" s="5"/>
    </row>
    <row r="14588" ht="15.75" customHeight="1">
      <c r="E14588" s="4"/>
      <c r="F14588" s="4"/>
      <c r="G14588" s="4"/>
      <c r="H14588" s="5"/>
      <c r="I14588" s="5"/>
    </row>
    <row r="14589" ht="15.75" customHeight="1">
      <c r="E14589" s="4"/>
      <c r="F14589" s="4"/>
      <c r="G14589" s="4"/>
      <c r="H14589" s="5"/>
      <c r="I14589" s="5"/>
    </row>
    <row r="14590" ht="15.75" customHeight="1">
      <c r="E14590" s="4"/>
      <c r="F14590" s="4"/>
      <c r="G14590" s="4"/>
      <c r="H14590" s="5"/>
      <c r="I14590" s="5"/>
    </row>
    <row r="14591" ht="15.75" customHeight="1">
      <c r="E14591" s="4"/>
      <c r="F14591" s="4"/>
      <c r="G14591" s="4"/>
      <c r="H14591" s="5"/>
      <c r="I14591" s="5"/>
    </row>
    <row r="14592" ht="15.75" customHeight="1">
      <c r="E14592" s="4"/>
      <c r="F14592" s="4"/>
      <c r="G14592" s="4"/>
      <c r="H14592" s="5"/>
      <c r="I14592" s="5"/>
    </row>
    <row r="14593" ht="15.75" customHeight="1">
      <c r="E14593" s="4"/>
      <c r="F14593" s="4"/>
      <c r="G14593" s="4"/>
      <c r="H14593" s="5"/>
      <c r="I14593" s="5"/>
    </row>
    <row r="14594" ht="15.75" customHeight="1">
      <c r="E14594" s="4"/>
      <c r="F14594" s="4"/>
      <c r="G14594" s="4"/>
      <c r="H14594" s="5"/>
      <c r="I14594" s="5"/>
    </row>
    <row r="14595" ht="15.75" customHeight="1">
      <c r="E14595" s="4"/>
      <c r="F14595" s="4"/>
      <c r="G14595" s="4"/>
      <c r="H14595" s="5"/>
      <c r="I14595" s="5"/>
    </row>
    <row r="14596" ht="15.75" customHeight="1">
      <c r="E14596" s="4"/>
      <c r="F14596" s="4"/>
      <c r="G14596" s="4"/>
      <c r="H14596" s="5"/>
      <c r="I14596" s="5"/>
    </row>
    <row r="14597" ht="15.75" customHeight="1">
      <c r="E14597" s="4"/>
      <c r="F14597" s="4"/>
      <c r="G14597" s="4"/>
      <c r="H14597" s="5"/>
      <c r="I14597" s="5"/>
    </row>
    <row r="14598" ht="15.75" customHeight="1">
      <c r="E14598" s="4"/>
      <c r="F14598" s="4"/>
      <c r="G14598" s="4"/>
      <c r="H14598" s="5"/>
      <c r="I14598" s="5"/>
    </row>
    <row r="14599" ht="15.75" customHeight="1">
      <c r="E14599" s="4"/>
      <c r="F14599" s="4"/>
      <c r="G14599" s="4"/>
      <c r="H14599" s="5"/>
      <c r="I14599" s="5"/>
    </row>
    <row r="14600" ht="15.75" customHeight="1">
      <c r="E14600" s="4"/>
      <c r="F14600" s="4"/>
      <c r="G14600" s="4"/>
      <c r="H14600" s="5"/>
      <c r="I14600" s="5"/>
    </row>
    <row r="14601" ht="15.75" customHeight="1">
      <c r="E14601" s="4"/>
      <c r="F14601" s="4"/>
      <c r="G14601" s="4"/>
      <c r="H14601" s="5"/>
      <c r="I14601" s="5"/>
    </row>
    <row r="14602" ht="15.75" customHeight="1">
      <c r="E14602" s="4"/>
      <c r="F14602" s="4"/>
      <c r="G14602" s="4"/>
      <c r="H14602" s="5"/>
      <c r="I14602" s="5"/>
    </row>
    <row r="14603" ht="15.75" customHeight="1">
      <c r="E14603" s="4"/>
      <c r="F14603" s="4"/>
      <c r="G14603" s="4"/>
      <c r="H14603" s="5"/>
      <c r="I14603" s="5"/>
    </row>
    <row r="14604" ht="15.75" customHeight="1">
      <c r="E14604" s="4"/>
      <c r="F14604" s="4"/>
      <c r="G14604" s="4"/>
      <c r="H14604" s="5"/>
      <c r="I14604" s="5"/>
    </row>
    <row r="14605" ht="15.75" customHeight="1">
      <c r="E14605" s="4"/>
      <c r="F14605" s="4"/>
      <c r="G14605" s="4"/>
      <c r="H14605" s="5"/>
      <c r="I14605" s="5"/>
    </row>
    <row r="14606" ht="15.75" customHeight="1">
      <c r="E14606" s="4"/>
      <c r="F14606" s="4"/>
      <c r="G14606" s="4"/>
      <c r="H14606" s="5"/>
      <c r="I14606" s="5"/>
    </row>
    <row r="14607" ht="15.75" customHeight="1">
      <c r="E14607" s="4"/>
      <c r="F14607" s="4"/>
      <c r="G14607" s="4"/>
      <c r="H14607" s="5"/>
      <c r="I14607" s="5"/>
    </row>
    <row r="14608" ht="15.75" customHeight="1">
      <c r="E14608" s="4"/>
      <c r="F14608" s="4"/>
      <c r="G14608" s="4"/>
      <c r="H14608" s="5"/>
      <c r="I14608" s="5"/>
    </row>
    <row r="14609" ht="15.75" customHeight="1">
      <c r="E14609" s="4"/>
      <c r="F14609" s="4"/>
      <c r="G14609" s="4"/>
      <c r="H14609" s="5"/>
      <c r="I14609" s="5"/>
    </row>
    <row r="14610" ht="15.75" customHeight="1">
      <c r="E14610" s="4"/>
      <c r="F14610" s="4"/>
      <c r="G14610" s="4"/>
      <c r="H14610" s="5"/>
      <c r="I14610" s="5"/>
    </row>
    <row r="14611" ht="15.75" customHeight="1">
      <c r="E14611" s="4"/>
      <c r="F14611" s="4"/>
      <c r="G14611" s="4"/>
      <c r="H14611" s="5"/>
      <c r="I14611" s="5"/>
    </row>
    <row r="14612" ht="15.75" customHeight="1">
      <c r="E14612" s="4"/>
      <c r="F14612" s="4"/>
      <c r="G14612" s="4"/>
      <c r="H14612" s="5"/>
      <c r="I14612" s="5"/>
    </row>
    <row r="14613" ht="15.75" customHeight="1">
      <c r="E14613" s="4"/>
      <c r="F14613" s="4"/>
      <c r="G14613" s="4"/>
      <c r="H14613" s="5"/>
      <c r="I14613" s="5"/>
    </row>
    <row r="14614" ht="15.75" customHeight="1">
      <c r="E14614" s="4"/>
      <c r="F14614" s="4"/>
      <c r="G14614" s="4"/>
      <c r="H14614" s="5"/>
      <c r="I14614" s="5"/>
    </row>
    <row r="14615" ht="15.75" customHeight="1">
      <c r="E14615" s="4"/>
      <c r="F14615" s="4"/>
      <c r="G14615" s="4"/>
      <c r="H14615" s="5"/>
      <c r="I14615" s="5"/>
    </row>
    <row r="14616" ht="15.75" customHeight="1">
      <c r="E14616" s="4"/>
      <c r="F14616" s="4"/>
      <c r="G14616" s="4"/>
      <c r="H14616" s="5"/>
      <c r="I14616" s="5"/>
    </row>
    <row r="14617" ht="15.75" customHeight="1">
      <c r="E14617" s="4"/>
      <c r="F14617" s="4"/>
      <c r="G14617" s="4"/>
      <c r="H14617" s="5"/>
      <c r="I14617" s="5"/>
    </row>
    <row r="14618" ht="15.75" customHeight="1">
      <c r="E14618" s="4"/>
      <c r="F14618" s="4"/>
      <c r="G14618" s="4"/>
      <c r="H14618" s="5"/>
      <c r="I14618" s="5"/>
    </row>
    <row r="14619" ht="15.75" customHeight="1">
      <c r="E14619" s="4"/>
      <c r="F14619" s="4"/>
      <c r="G14619" s="4"/>
      <c r="H14619" s="5"/>
      <c r="I14619" s="5"/>
    </row>
    <row r="14620" ht="15.75" customHeight="1">
      <c r="E14620" s="4"/>
      <c r="F14620" s="4"/>
      <c r="G14620" s="4"/>
      <c r="H14620" s="5"/>
      <c r="I14620" s="5"/>
    </row>
    <row r="14621" ht="15.75" customHeight="1">
      <c r="E14621" s="4"/>
      <c r="F14621" s="4"/>
      <c r="G14621" s="4"/>
      <c r="H14621" s="5"/>
      <c r="I14621" s="5"/>
    </row>
    <row r="14622" ht="15.75" customHeight="1">
      <c r="E14622" s="4"/>
      <c r="F14622" s="4"/>
      <c r="G14622" s="4"/>
      <c r="H14622" s="5"/>
      <c r="I14622" s="5"/>
    </row>
    <row r="14623" ht="15.75" customHeight="1">
      <c r="E14623" s="4"/>
      <c r="F14623" s="4"/>
      <c r="G14623" s="4"/>
      <c r="H14623" s="5"/>
      <c r="I14623" s="5"/>
    </row>
    <row r="14624" ht="15.75" customHeight="1">
      <c r="E14624" s="4"/>
      <c r="F14624" s="4"/>
      <c r="G14624" s="4"/>
      <c r="H14624" s="5"/>
      <c r="I14624" s="5"/>
    </row>
    <row r="14625" ht="15.75" customHeight="1">
      <c r="E14625" s="4"/>
      <c r="F14625" s="4"/>
      <c r="G14625" s="4"/>
      <c r="H14625" s="5"/>
      <c r="I14625" s="5"/>
    </row>
    <row r="14626" ht="15.75" customHeight="1">
      <c r="E14626" s="4"/>
      <c r="F14626" s="4"/>
      <c r="G14626" s="4"/>
      <c r="H14626" s="5"/>
      <c r="I14626" s="5"/>
    </row>
    <row r="14627" ht="15.75" customHeight="1">
      <c r="E14627" s="4"/>
      <c r="F14627" s="4"/>
      <c r="G14627" s="4"/>
      <c r="H14627" s="5"/>
      <c r="I14627" s="5"/>
    </row>
    <row r="14628" ht="15.75" customHeight="1">
      <c r="E14628" s="4"/>
      <c r="F14628" s="4"/>
      <c r="G14628" s="4"/>
      <c r="H14628" s="5"/>
      <c r="I14628" s="5"/>
    </row>
    <row r="14629" ht="15.75" customHeight="1">
      <c r="E14629" s="4"/>
      <c r="F14629" s="4"/>
      <c r="G14629" s="4"/>
      <c r="H14629" s="5"/>
      <c r="I14629" s="5"/>
    </row>
    <row r="14630" ht="15.75" customHeight="1">
      <c r="E14630" s="4"/>
      <c r="F14630" s="4"/>
      <c r="G14630" s="4"/>
      <c r="H14630" s="5"/>
      <c r="I14630" s="5"/>
    </row>
    <row r="14631" ht="15.75" customHeight="1">
      <c r="E14631" s="4"/>
      <c r="F14631" s="4"/>
      <c r="G14631" s="4"/>
      <c r="H14631" s="5"/>
      <c r="I14631" s="5"/>
    </row>
    <row r="14632" ht="15.75" customHeight="1">
      <c r="E14632" s="4"/>
      <c r="F14632" s="4"/>
      <c r="G14632" s="4"/>
      <c r="H14632" s="5"/>
      <c r="I14632" s="5"/>
    </row>
    <row r="14633" ht="15.75" customHeight="1">
      <c r="E14633" s="4"/>
      <c r="F14633" s="4"/>
      <c r="G14633" s="4"/>
      <c r="H14633" s="5"/>
      <c r="I14633" s="5"/>
    </row>
    <row r="14634" ht="15.75" customHeight="1">
      <c r="E14634" s="4"/>
      <c r="F14634" s="4"/>
      <c r="G14634" s="4"/>
      <c r="H14634" s="5"/>
      <c r="I14634" s="5"/>
    </row>
    <row r="14635" ht="15.75" customHeight="1">
      <c r="E14635" s="4"/>
      <c r="F14635" s="4"/>
      <c r="G14635" s="4"/>
      <c r="H14635" s="5"/>
      <c r="I14635" s="5"/>
    </row>
    <row r="14636" ht="15.75" customHeight="1">
      <c r="E14636" s="4"/>
      <c r="F14636" s="4"/>
      <c r="G14636" s="4"/>
      <c r="H14636" s="5"/>
      <c r="I14636" s="5"/>
    </row>
    <row r="14637" ht="15.75" customHeight="1">
      <c r="E14637" s="4"/>
      <c r="F14637" s="4"/>
      <c r="G14637" s="4"/>
      <c r="H14637" s="5"/>
      <c r="I14637" s="5"/>
    </row>
    <row r="14638" ht="15.75" customHeight="1">
      <c r="E14638" s="4"/>
      <c r="F14638" s="4"/>
      <c r="G14638" s="4"/>
      <c r="H14638" s="5"/>
      <c r="I14638" s="5"/>
    </row>
    <row r="14639" ht="15.75" customHeight="1">
      <c r="E14639" s="4"/>
      <c r="F14639" s="4"/>
      <c r="G14639" s="4"/>
      <c r="H14639" s="5"/>
      <c r="I14639" s="5"/>
    </row>
    <row r="14640" ht="15.75" customHeight="1">
      <c r="E14640" s="4"/>
      <c r="F14640" s="4"/>
      <c r="G14640" s="4"/>
      <c r="H14640" s="5"/>
      <c r="I14640" s="5"/>
    </row>
    <row r="14641" ht="15.75" customHeight="1">
      <c r="E14641" s="4"/>
      <c r="F14641" s="4"/>
      <c r="G14641" s="4"/>
      <c r="H14641" s="5"/>
      <c r="I14641" s="5"/>
    </row>
    <row r="14642" ht="15.75" customHeight="1">
      <c r="E14642" s="4"/>
      <c r="F14642" s="4"/>
      <c r="G14642" s="4"/>
      <c r="H14642" s="5"/>
      <c r="I14642" s="5"/>
    </row>
    <row r="14643" ht="15.75" customHeight="1">
      <c r="E14643" s="4"/>
      <c r="F14643" s="4"/>
      <c r="G14643" s="4"/>
      <c r="H14643" s="5"/>
      <c r="I14643" s="5"/>
    </row>
    <row r="14644" ht="15.75" customHeight="1">
      <c r="E14644" s="4"/>
      <c r="F14644" s="4"/>
      <c r="G14644" s="4"/>
      <c r="H14644" s="5"/>
      <c r="I14644" s="5"/>
    </row>
    <row r="14645" ht="15.75" customHeight="1">
      <c r="E14645" s="4"/>
      <c r="F14645" s="4"/>
      <c r="G14645" s="4"/>
      <c r="H14645" s="5"/>
      <c r="I14645" s="5"/>
    </row>
    <row r="14646" ht="15.75" customHeight="1">
      <c r="E14646" s="4"/>
      <c r="F14646" s="4"/>
      <c r="G14646" s="4"/>
      <c r="H14646" s="5"/>
      <c r="I14646" s="5"/>
    </row>
    <row r="14647" ht="15.75" customHeight="1">
      <c r="E14647" s="4"/>
      <c r="F14647" s="4"/>
      <c r="G14647" s="4"/>
      <c r="H14647" s="5"/>
      <c r="I14647" s="5"/>
    </row>
    <row r="14648" ht="15.75" customHeight="1">
      <c r="E14648" s="4"/>
      <c r="F14648" s="4"/>
      <c r="G14648" s="4"/>
      <c r="H14648" s="5"/>
      <c r="I14648" s="5"/>
    </row>
    <row r="14649" ht="15.75" customHeight="1">
      <c r="E14649" s="4"/>
      <c r="F14649" s="4"/>
      <c r="G14649" s="4"/>
      <c r="H14649" s="5"/>
      <c r="I14649" s="5"/>
    </row>
    <row r="14650" ht="15.75" customHeight="1">
      <c r="E14650" s="4"/>
      <c r="F14650" s="4"/>
      <c r="G14650" s="4"/>
      <c r="H14650" s="5"/>
      <c r="I14650" s="5"/>
    </row>
    <row r="14651" ht="15.75" customHeight="1">
      <c r="E14651" s="4"/>
      <c r="F14651" s="4"/>
      <c r="G14651" s="4"/>
      <c r="H14651" s="5"/>
      <c r="I14651" s="5"/>
    </row>
    <row r="14652" ht="15.75" customHeight="1">
      <c r="E14652" s="4"/>
      <c r="F14652" s="4"/>
      <c r="G14652" s="4"/>
      <c r="H14652" s="5"/>
      <c r="I14652" s="5"/>
    </row>
    <row r="14653" ht="15.75" customHeight="1">
      <c r="E14653" s="4"/>
      <c r="F14653" s="4"/>
      <c r="G14653" s="4"/>
      <c r="H14653" s="5"/>
      <c r="I14653" s="5"/>
    </row>
    <row r="14654" ht="15.75" customHeight="1">
      <c r="E14654" s="4"/>
      <c r="F14654" s="4"/>
      <c r="G14654" s="4"/>
      <c r="H14654" s="5"/>
      <c r="I14654" s="5"/>
    </row>
    <row r="14655" ht="15.75" customHeight="1">
      <c r="E14655" s="4"/>
      <c r="F14655" s="4"/>
      <c r="G14655" s="4"/>
      <c r="H14655" s="5"/>
      <c r="I14655" s="5"/>
    </row>
    <row r="14656" ht="15.75" customHeight="1">
      <c r="E14656" s="4"/>
      <c r="F14656" s="4"/>
      <c r="G14656" s="4"/>
      <c r="H14656" s="5"/>
      <c r="I14656" s="5"/>
    </row>
    <row r="14657" ht="15.75" customHeight="1">
      <c r="E14657" s="4"/>
      <c r="F14657" s="4"/>
      <c r="G14657" s="4"/>
      <c r="H14657" s="5"/>
      <c r="I14657" s="5"/>
    </row>
    <row r="14658" ht="15.75" customHeight="1">
      <c r="E14658" s="4"/>
      <c r="F14658" s="4"/>
      <c r="G14658" s="4"/>
      <c r="H14658" s="5"/>
      <c r="I14658" s="5"/>
    </row>
    <row r="14659" ht="15.75" customHeight="1">
      <c r="E14659" s="4"/>
      <c r="F14659" s="4"/>
      <c r="G14659" s="4"/>
      <c r="H14659" s="5"/>
      <c r="I14659" s="5"/>
    </row>
    <row r="14660" ht="15.75" customHeight="1">
      <c r="E14660" s="4"/>
      <c r="F14660" s="4"/>
      <c r="G14660" s="4"/>
      <c r="H14660" s="5"/>
      <c r="I14660" s="5"/>
    </row>
    <row r="14661" ht="15.75" customHeight="1">
      <c r="E14661" s="4"/>
      <c r="F14661" s="4"/>
      <c r="G14661" s="4"/>
      <c r="H14661" s="5"/>
      <c r="I14661" s="5"/>
    </row>
    <row r="14662" ht="15.75" customHeight="1">
      <c r="E14662" s="4"/>
      <c r="F14662" s="4"/>
      <c r="G14662" s="4"/>
      <c r="H14662" s="5"/>
      <c r="I14662" s="5"/>
    </row>
    <row r="14663" ht="15.75" customHeight="1">
      <c r="E14663" s="4"/>
      <c r="F14663" s="4"/>
      <c r="G14663" s="4"/>
      <c r="H14663" s="5"/>
      <c r="I14663" s="5"/>
    </row>
    <row r="14664" ht="15.75" customHeight="1">
      <c r="E14664" s="4"/>
      <c r="F14664" s="4"/>
      <c r="G14664" s="4"/>
      <c r="H14664" s="5"/>
      <c r="I14664" s="5"/>
    </row>
    <row r="14665" ht="15.75" customHeight="1">
      <c r="E14665" s="4"/>
      <c r="F14665" s="4"/>
      <c r="G14665" s="4"/>
      <c r="H14665" s="5"/>
      <c r="I14665" s="5"/>
    </row>
    <row r="14666" ht="15.75" customHeight="1">
      <c r="E14666" s="4"/>
      <c r="F14666" s="4"/>
      <c r="G14666" s="4"/>
      <c r="H14666" s="5"/>
      <c r="I14666" s="5"/>
    </row>
    <row r="14667" ht="15.75" customHeight="1">
      <c r="E14667" s="4"/>
      <c r="F14667" s="4"/>
      <c r="G14667" s="4"/>
      <c r="H14667" s="5"/>
      <c r="I14667" s="5"/>
    </row>
    <row r="14668" ht="15.75" customHeight="1">
      <c r="E14668" s="4"/>
      <c r="F14668" s="4"/>
      <c r="G14668" s="4"/>
      <c r="H14668" s="5"/>
      <c r="I14668" s="5"/>
    </row>
    <row r="14669" ht="15.75" customHeight="1">
      <c r="E14669" s="4"/>
      <c r="F14669" s="4"/>
      <c r="G14669" s="4"/>
      <c r="H14669" s="5"/>
      <c r="I14669" s="5"/>
    </row>
    <row r="14670" ht="15.75" customHeight="1">
      <c r="E14670" s="4"/>
      <c r="F14670" s="4"/>
      <c r="G14670" s="4"/>
      <c r="H14670" s="5"/>
      <c r="I14670" s="5"/>
    </row>
    <row r="14671" ht="15.75" customHeight="1">
      <c r="E14671" s="4"/>
      <c r="F14671" s="4"/>
      <c r="G14671" s="4"/>
      <c r="H14671" s="5"/>
      <c r="I14671" s="5"/>
    </row>
    <row r="14672" ht="15.75" customHeight="1">
      <c r="E14672" s="4"/>
      <c r="F14672" s="4"/>
      <c r="G14672" s="4"/>
      <c r="H14672" s="5"/>
      <c r="I14672" s="5"/>
    </row>
    <row r="14673" ht="15.75" customHeight="1">
      <c r="E14673" s="4"/>
      <c r="F14673" s="4"/>
      <c r="G14673" s="4"/>
      <c r="H14673" s="5"/>
      <c r="I14673" s="5"/>
    </row>
    <row r="14674" ht="15.75" customHeight="1">
      <c r="E14674" s="4"/>
      <c r="F14674" s="4"/>
      <c r="G14674" s="4"/>
      <c r="H14674" s="5"/>
      <c r="I14674" s="5"/>
    </row>
    <row r="14675" ht="15.75" customHeight="1">
      <c r="E14675" s="4"/>
      <c r="F14675" s="4"/>
      <c r="G14675" s="4"/>
      <c r="H14675" s="5"/>
      <c r="I14675" s="5"/>
    </row>
    <row r="14676" ht="15.75" customHeight="1">
      <c r="E14676" s="4"/>
      <c r="F14676" s="4"/>
      <c r="G14676" s="4"/>
      <c r="H14676" s="5"/>
      <c r="I14676" s="5"/>
    </row>
    <row r="14677" ht="15.75" customHeight="1">
      <c r="E14677" s="4"/>
      <c r="F14677" s="4"/>
      <c r="G14677" s="4"/>
      <c r="H14677" s="5"/>
      <c r="I14677" s="5"/>
    </row>
    <row r="14678" ht="15.75" customHeight="1">
      <c r="E14678" s="4"/>
      <c r="F14678" s="4"/>
      <c r="G14678" s="4"/>
      <c r="H14678" s="5"/>
      <c r="I14678" s="5"/>
    </row>
    <row r="14679" ht="15.75" customHeight="1">
      <c r="E14679" s="4"/>
      <c r="F14679" s="4"/>
      <c r="G14679" s="4"/>
      <c r="H14679" s="5"/>
      <c r="I14679" s="5"/>
    </row>
    <row r="14680" ht="15.75" customHeight="1">
      <c r="E14680" s="4"/>
      <c r="F14680" s="4"/>
      <c r="G14680" s="4"/>
      <c r="H14680" s="5"/>
      <c r="I14680" s="5"/>
    </row>
    <row r="14681" ht="15.75" customHeight="1">
      <c r="E14681" s="4"/>
      <c r="F14681" s="4"/>
      <c r="G14681" s="4"/>
      <c r="H14681" s="5"/>
      <c r="I14681" s="5"/>
    </row>
    <row r="14682" ht="15.75" customHeight="1">
      <c r="E14682" s="4"/>
      <c r="F14682" s="4"/>
      <c r="G14682" s="4"/>
      <c r="H14682" s="5"/>
      <c r="I14682" s="5"/>
    </row>
    <row r="14683" ht="15.75" customHeight="1">
      <c r="E14683" s="4"/>
      <c r="F14683" s="4"/>
      <c r="G14683" s="4"/>
      <c r="H14683" s="5"/>
      <c r="I14683" s="5"/>
    </row>
    <row r="14684" ht="15.75" customHeight="1">
      <c r="E14684" s="4"/>
      <c r="F14684" s="4"/>
      <c r="G14684" s="4"/>
      <c r="H14684" s="5"/>
      <c r="I14684" s="5"/>
    </row>
    <row r="14685" ht="15.75" customHeight="1">
      <c r="E14685" s="4"/>
      <c r="F14685" s="4"/>
      <c r="G14685" s="4"/>
      <c r="H14685" s="5"/>
      <c r="I14685" s="5"/>
    </row>
    <row r="14686" ht="15.75" customHeight="1">
      <c r="E14686" s="4"/>
      <c r="F14686" s="4"/>
      <c r="G14686" s="4"/>
      <c r="H14686" s="5"/>
      <c r="I14686" s="5"/>
    </row>
    <row r="14687" ht="15.75" customHeight="1">
      <c r="E14687" s="4"/>
      <c r="F14687" s="4"/>
      <c r="G14687" s="4"/>
      <c r="H14687" s="5"/>
      <c r="I14687" s="5"/>
    </row>
    <row r="14688" ht="15.75" customHeight="1">
      <c r="E14688" s="4"/>
      <c r="F14688" s="4"/>
      <c r="G14688" s="4"/>
      <c r="H14688" s="5"/>
      <c r="I14688" s="5"/>
    </row>
    <row r="14689" ht="15.75" customHeight="1">
      <c r="E14689" s="4"/>
      <c r="F14689" s="4"/>
      <c r="G14689" s="4"/>
      <c r="H14689" s="5"/>
      <c r="I14689" s="5"/>
    </row>
    <row r="14690" ht="15.75" customHeight="1">
      <c r="E14690" s="4"/>
      <c r="F14690" s="4"/>
      <c r="G14690" s="4"/>
      <c r="H14690" s="5"/>
      <c r="I14690" s="5"/>
    </row>
    <row r="14691" ht="15.75" customHeight="1">
      <c r="E14691" s="4"/>
      <c r="F14691" s="4"/>
      <c r="G14691" s="4"/>
      <c r="H14691" s="5"/>
      <c r="I14691" s="5"/>
    </row>
    <row r="14692" ht="15.75" customHeight="1">
      <c r="E14692" s="4"/>
      <c r="F14692" s="4"/>
      <c r="G14692" s="4"/>
      <c r="H14692" s="5"/>
      <c r="I14692" s="5"/>
    </row>
    <row r="14693" ht="15.75" customHeight="1">
      <c r="E14693" s="4"/>
      <c r="F14693" s="4"/>
      <c r="G14693" s="4"/>
      <c r="H14693" s="5"/>
      <c r="I14693" s="5"/>
    </row>
    <row r="14694" ht="15.75" customHeight="1">
      <c r="E14694" s="4"/>
      <c r="F14694" s="4"/>
      <c r="G14694" s="4"/>
      <c r="H14694" s="5"/>
      <c r="I14694" s="5"/>
    </row>
    <row r="14695" ht="15.75" customHeight="1">
      <c r="E14695" s="4"/>
      <c r="F14695" s="4"/>
      <c r="G14695" s="4"/>
      <c r="H14695" s="5"/>
      <c r="I14695" s="5"/>
    </row>
    <row r="14696" ht="15.75" customHeight="1">
      <c r="E14696" s="4"/>
      <c r="F14696" s="4"/>
      <c r="G14696" s="4"/>
      <c r="H14696" s="5"/>
      <c r="I14696" s="5"/>
    </row>
    <row r="14697" ht="15.75" customHeight="1">
      <c r="E14697" s="4"/>
      <c r="F14697" s="4"/>
      <c r="G14697" s="4"/>
      <c r="H14697" s="5"/>
      <c r="I14697" s="5"/>
    </row>
    <row r="14698" ht="15.75" customHeight="1">
      <c r="E14698" s="4"/>
      <c r="F14698" s="4"/>
      <c r="G14698" s="4"/>
      <c r="H14698" s="5"/>
      <c r="I14698" s="5"/>
    </row>
    <row r="14699" ht="15.75" customHeight="1">
      <c r="E14699" s="4"/>
      <c r="F14699" s="4"/>
      <c r="G14699" s="4"/>
      <c r="H14699" s="5"/>
      <c r="I14699" s="5"/>
    </row>
    <row r="14700" ht="15.75" customHeight="1">
      <c r="E14700" s="4"/>
      <c r="F14700" s="4"/>
      <c r="G14700" s="4"/>
      <c r="H14700" s="5"/>
      <c r="I14700" s="5"/>
    </row>
    <row r="14701" ht="15.75" customHeight="1">
      <c r="E14701" s="4"/>
      <c r="F14701" s="4"/>
      <c r="G14701" s="4"/>
      <c r="H14701" s="5"/>
      <c r="I14701" s="5"/>
    </row>
    <row r="14702" ht="15.75" customHeight="1">
      <c r="E14702" s="4"/>
      <c r="F14702" s="4"/>
      <c r="G14702" s="4"/>
      <c r="H14702" s="5"/>
      <c r="I14702" s="5"/>
    </row>
    <row r="14703" ht="15.75" customHeight="1">
      <c r="E14703" s="4"/>
      <c r="F14703" s="4"/>
      <c r="G14703" s="4"/>
      <c r="H14703" s="5"/>
      <c r="I14703" s="5"/>
    </row>
    <row r="14704" ht="15.75" customHeight="1">
      <c r="E14704" s="4"/>
      <c r="F14704" s="4"/>
      <c r="G14704" s="4"/>
      <c r="H14704" s="5"/>
      <c r="I14704" s="5"/>
    </row>
    <row r="14705" ht="15.75" customHeight="1">
      <c r="E14705" s="4"/>
      <c r="F14705" s="4"/>
      <c r="G14705" s="4"/>
      <c r="H14705" s="5"/>
      <c r="I14705" s="5"/>
    </row>
    <row r="14706" ht="15.75" customHeight="1">
      <c r="E14706" s="4"/>
      <c r="F14706" s="4"/>
      <c r="G14706" s="4"/>
      <c r="H14706" s="5"/>
      <c r="I14706" s="5"/>
    </row>
    <row r="14707" ht="15.75" customHeight="1">
      <c r="E14707" s="4"/>
      <c r="F14707" s="4"/>
      <c r="G14707" s="4"/>
      <c r="H14707" s="5"/>
      <c r="I14707" s="5"/>
    </row>
    <row r="14708" ht="15.75" customHeight="1">
      <c r="E14708" s="4"/>
      <c r="F14708" s="4"/>
      <c r="G14708" s="4"/>
      <c r="H14708" s="5"/>
      <c r="I14708" s="5"/>
    </row>
    <row r="14709" ht="15.75" customHeight="1">
      <c r="E14709" s="4"/>
      <c r="F14709" s="4"/>
      <c r="G14709" s="4"/>
      <c r="H14709" s="5"/>
      <c r="I14709" s="5"/>
    </row>
    <row r="14710" ht="15.75" customHeight="1">
      <c r="E14710" s="4"/>
      <c r="F14710" s="4"/>
      <c r="G14710" s="4"/>
      <c r="H14710" s="5"/>
      <c r="I14710" s="5"/>
    </row>
    <row r="14711" ht="15.75" customHeight="1">
      <c r="E14711" s="4"/>
      <c r="F14711" s="4"/>
      <c r="G14711" s="4"/>
      <c r="H14711" s="5"/>
      <c r="I14711" s="5"/>
    </row>
    <row r="14712" ht="15.75" customHeight="1">
      <c r="E14712" s="4"/>
      <c r="F14712" s="4"/>
      <c r="G14712" s="4"/>
      <c r="H14712" s="5"/>
      <c r="I14712" s="5"/>
    </row>
    <row r="14713" ht="15.75" customHeight="1">
      <c r="E14713" s="4"/>
      <c r="F14713" s="4"/>
      <c r="G14713" s="4"/>
      <c r="H14713" s="5"/>
      <c r="I14713" s="5"/>
    </row>
    <row r="14714" ht="15.75" customHeight="1">
      <c r="E14714" s="4"/>
      <c r="F14714" s="4"/>
      <c r="G14714" s="4"/>
      <c r="H14714" s="5"/>
      <c r="I14714" s="5"/>
    </row>
    <row r="14715" ht="15.75" customHeight="1">
      <c r="E14715" s="4"/>
      <c r="F14715" s="4"/>
      <c r="G14715" s="4"/>
      <c r="H14715" s="5"/>
      <c r="I14715" s="5"/>
    </row>
    <row r="14716" ht="15.75" customHeight="1">
      <c r="E14716" s="4"/>
      <c r="F14716" s="4"/>
      <c r="G14716" s="4"/>
      <c r="H14716" s="5"/>
      <c r="I14716" s="5"/>
    </row>
    <row r="14717" ht="15.75" customHeight="1">
      <c r="E14717" s="4"/>
      <c r="F14717" s="4"/>
      <c r="G14717" s="4"/>
      <c r="H14717" s="5"/>
      <c r="I14717" s="5"/>
    </row>
    <row r="14718" ht="15.75" customHeight="1">
      <c r="E14718" s="4"/>
      <c r="F14718" s="4"/>
      <c r="G14718" s="4"/>
      <c r="H14718" s="5"/>
      <c r="I14718" s="5"/>
    </row>
    <row r="14719" ht="15.75" customHeight="1">
      <c r="E14719" s="4"/>
      <c r="F14719" s="4"/>
      <c r="G14719" s="4"/>
      <c r="H14719" s="5"/>
      <c r="I14719" s="5"/>
    </row>
    <row r="14720" ht="15.75" customHeight="1">
      <c r="E14720" s="4"/>
      <c r="F14720" s="4"/>
      <c r="G14720" s="4"/>
      <c r="H14720" s="5"/>
      <c r="I14720" s="5"/>
    </row>
    <row r="14721" ht="15.75" customHeight="1">
      <c r="E14721" s="4"/>
      <c r="F14721" s="4"/>
      <c r="G14721" s="4"/>
      <c r="H14721" s="5"/>
      <c r="I14721" s="5"/>
    </row>
    <row r="14722" ht="15.75" customHeight="1">
      <c r="E14722" s="4"/>
      <c r="F14722" s="4"/>
      <c r="G14722" s="4"/>
      <c r="H14722" s="5"/>
      <c r="I14722" s="5"/>
    </row>
    <row r="14723" ht="15.75" customHeight="1">
      <c r="E14723" s="4"/>
      <c r="F14723" s="4"/>
      <c r="G14723" s="4"/>
      <c r="H14723" s="5"/>
      <c r="I14723" s="5"/>
    </row>
    <row r="14724" ht="15.75" customHeight="1">
      <c r="E14724" s="4"/>
      <c r="F14724" s="4"/>
      <c r="G14724" s="4"/>
      <c r="H14724" s="5"/>
      <c r="I14724" s="5"/>
    </row>
    <row r="14725" ht="15.75" customHeight="1">
      <c r="E14725" s="4"/>
      <c r="F14725" s="4"/>
      <c r="G14725" s="4"/>
      <c r="H14725" s="5"/>
      <c r="I14725" s="5"/>
    </row>
    <row r="14726" ht="15.75" customHeight="1">
      <c r="E14726" s="4"/>
      <c r="F14726" s="4"/>
      <c r="G14726" s="4"/>
      <c r="H14726" s="5"/>
      <c r="I14726" s="5"/>
    </row>
    <row r="14727" ht="15.75" customHeight="1">
      <c r="E14727" s="4"/>
      <c r="F14727" s="4"/>
      <c r="G14727" s="4"/>
      <c r="H14727" s="5"/>
      <c r="I14727" s="5"/>
    </row>
    <row r="14728" ht="15.75" customHeight="1">
      <c r="E14728" s="4"/>
      <c r="F14728" s="4"/>
      <c r="G14728" s="4"/>
      <c r="H14728" s="5"/>
      <c r="I14728" s="5"/>
    </row>
    <row r="14729" ht="15.75" customHeight="1">
      <c r="E14729" s="4"/>
      <c r="F14729" s="4"/>
      <c r="G14729" s="4"/>
      <c r="H14729" s="5"/>
      <c r="I14729" s="5"/>
    </row>
    <row r="14730" ht="15.75" customHeight="1">
      <c r="E14730" s="4"/>
      <c r="F14730" s="4"/>
      <c r="G14730" s="4"/>
      <c r="H14730" s="5"/>
      <c r="I14730" s="5"/>
    </row>
    <row r="14731" ht="15.75" customHeight="1">
      <c r="E14731" s="4"/>
      <c r="F14731" s="4"/>
      <c r="G14731" s="4"/>
      <c r="H14731" s="5"/>
      <c r="I14731" s="5"/>
    </row>
    <row r="14732" ht="15.75" customHeight="1">
      <c r="E14732" s="4"/>
      <c r="F14732" s="4"/>
      <c r="G14732" s="4"/>
      <c r="H14732" s="5"/>
      <c r="I14732" s="5"/>
    </row>
    <row r="14733" ht="15.75" customHeight="1">
      <c r="E14733" s="4"/>
      <c r="F14733" s="4"/>
      <c r="G14733" s="4"/>
      <c r="H14733" s="5"/>
      <c r="I14733" s="5"/>
    </row>
    <row r="14734" ht="15.75" customHeight="1">
      <c r="E14734" s="4"/>
      <c r="F14734" s="4"/>
      <c r="G14734" s="4"/>
      <c r="H14734" s="5"/>
      <c r="I14734" s="5"/>
    </row>
    <row r="14735" ht="15.75" customHeight="1">
      <c r="E14735" s="4"/>
      <c r="F14735" s="4"/>
      <c r="G14735" s="4"/>
      <c r="H14735" s="5"/>
      <c r="I14735" s="5"/>
    </row>
    <row r="14736" ht="15.75" customHeight="1">
      <c r="E14736" s="4"/>
      <c r="F14736" s="4"/>
      <c r="G14736" s="4"/>
      <c r="H14736" s="5"/>
      <c r="I14736" s="5"/>
    </row>
    <row r="14737" ht="15.75" customHeight="1">
      <c r="E14737" s="4"/>
      <c r="F14737" s="4"/>
      <c r="G14737" s="4"/>
      <c r="H14737" s="5"/>
      <c r="I14737" s="5"/>
    </row>
    <row r="14738" ht="15.75" customHeight="1">
      <c r="E14738" s="4"/>
      <c r="F14738" s="4"/>
      <c r="G14738" s="4"/>
      <c r="H14738" s="5"/>
      <c r="I14738" s="5"/>
    </row>
    <row r="14739" ht="15.75" customHeight="1">
      <c r="E14739" s="4"/>
      <c r="F14739" s="4"/>
      <c r="G14739" s="4"/>
      <c r="H14739" s="5"/>
      <c r="I14739" s="5"/>
    </row>
    <row r="14740" ht="15.75" customHeight="1">
      <c r="E14740" s="4"/>
      <c r="F14740" s="4"/>
      <c r="G14740" s="4"/>
      <c r="H14740" s="5"/>
      <c r="I14740" s="5"/>
    </row>
    <row r="14741" ht="15.75" customHeight="1">
      <c r="E14741" s="4"/>
      <c r="F14741" s="4"/>
      <c r="G14741" s="4"/>
      <c r="H14741" s="5"/>
      <c r="I14741" s="5"/>
    </row>
    <row r="14742" ht="15.75" customHeight="1">
      <c r="E14742" s="4"/>
      <c r="F14742" s="4"/>
      <c r="G14742" s="4"/>
      <c r="H14742" s="5"/>
      <c r="I14742" s="5"/>
    </row>
    <row r="14743" ht="15.75" customHeight="1">
      <c r="E14743" s="4"/>
      <c r="F14743" s="4"/>
      <c r="G14743" s="4"/>
      <c r="H14743" s="5"/>
      <c r="I14743" s="5"/>
    </row>
    <row r="14744" ht="15.75" customHeight="1">
      <c r="E14744" s="4"/>
      <c r="F14744" s="4"/>
      <c r="G14744" s="4"/>
      <c r="H14744" s="5"/>
      <c r="I14744" s="5"/>
    </row>
    <row r="14745" ht="15.75" customHeight="1">
      <c r="E14745" s="4"/>
      <c r="F14745" s="4"/>
      <c r="G14745" s="4"/>
      <c r="H14745" s="5"/>
      <c r="I14745" s="5"/>
    </row>
    <row r="14746" ht="15.75" customHeight="1">
      <c r="E14746" s="4"/>
      <c r="F14746" s="4"/>
      <c r="G14746" s="4"/>
      <c r="H14746" s="5"/>
      <c r="I14746" s="5"/>
    </row>
    <row r="14747" ht="15.75" customHeight="1">
      <c r="E14747" s="4"/>
      <c r="F14747" s="4"/>
      <c r="G14747" s="4"/>
      <c r="H14747" s="5"/>
      <c r="I14747" s="5"/>
    </row>
    <row r="14748" ht="15.75" customHeight="1">
      <c r="E14748" s="4"/>
      <c r="F14748" s="4"/>
      <c r="G14748" s="4"/>
      <c r="H14748" s="5"/>
      <c r="I14748" s="5"/>
    </row>
    <row r="14749" ht="15.75" customHeight="1">
      <c r="E14749" s="4"/>
      <c r="F14749" s="4"/>
      <c r="G14749" s="4"/>
      <c r="H14749" s="5"/>
      <c r="I14749" s="5"/>
    </row>
    <row r="14750" ht="15.75" customHeight="1">
      <c r="E14750" s="4"/>
      <c r="F14750" s="4"/>
      <c r="G14750" s="4"/>
      <c r="H14750" s="5"/>
      <c r="I14750" s="5"/>
    </row>
    <row r="14751" ht="15.75" customHeight="1">
      <c r="E14751" s="4"/>
      <c r="F14751" s="4"/>
      <c r="G14751" s="4"/>
      <c r="H14751" s="5"/>
      <c r="I14751" s="5"/>
    </row>
    <row r="14752" ht="15.75" customHeight="1">
      <c r="E14752" s="4"/>
      <c r="F14752" s="4"/>
      <c r="G14752" s="4"/>
      <c r="H14752" s="5"/>
      <c r="I14752" s="5"/>
    </row>
    <row r="14753" ht="15.75" customHeight="1">
      <c r="E14753" s="4"/>
      <c r="F14753" s="4"/>
      <c r="G14753" s="4"/>
      <c r="H14753" s="5"/>
      <c r="I14753" s="5"/>
    </row>
    <row r="14754" ht="15.75" customHeight="1">
      <c r="E14754" s="4"/>
      <c r="F14754" s="4"/>
      <c r="G14754" s="4"/>
      <c r="H14754" s="5"/>
      <c r="I14754" s="5"/>
    </row>
    <row r="14755" ht="15.75" customHeight="1">
      <c r="E14755" s="4"/>
      <c r="F14755" s="4"/>
      <c r="G14755" s="4"/>
      <c r="H14755" s="5"/>
      <c r="I14755" s="5"/>
    </row>
    <row r="14756" ht="15.75" customHeight="1">
      <c r="E14756" s="4"/>
      <c r="F14756" s="4"/>
      <c r="G14756" s="4"/>
      <c r="H14756" s="5"/>
      <c r="I14756" s="5"/>
    </row>
    <row r="14757" ht="15.75" customHeight="1">
      <c r="E14757" s="4"/>
      <c r="F14757" s="4"/>
      <c r="G14757" s="4"/>
      <c r="H14757" s="5"/>
      <c r="I14757" s="5"/>
    </row>
    <row r="14758" ht="15.75" customHeight="1">
      <c r="E14758" s="4"/>
      <c r="F14758" s="4"/>
      <c r="G14758" s="4"/>
      <c r="H14758" s="5"/>
      <c r="I14758" s="5"/>
    </row>
    <row r="14759" ht="15.75" customHeight="1">
      <c r="E14759" s="4"/>
      <c r="F14759" s="4"/>
      <c r="G14759" s="4"/>
      <c r="H14759" s="5"/>
      <c r="I14759" s="5"/>
    </row>
    <row r="14760" ht="15.75" customHeight="1">
      <c r="E14760" s="4"/>
      <c r="F14760" s="4"/>
      <c r="G14760" s="4"/>
      <c r="H14760" s="5"/>
      <c r="I14760" s="5"/>
    </row>
    <row r="14761" ht="15.75" customHeight="1">
      <c r="E14761" s="4"/>
      <c r="F14761" s="4"/>
      <c r="G14761" s="4"/>
      <c r="H14761" s="5"/>
      <c r="I14761" s="5"/>
    </row>
    <row r="14762" ht="15.75" customHeight="1">
      <c r="E14762" s="4"/>
      <c r="F14762" s="4"/>
      <c r="G14762" s="4"/>
      <c r="H14762" s="5"/>
      <c r="I14762" s="5"/>
    </row>
    <row r="14763" ht="15.75" customHeight="1">
      <c r="E14763" s="4"/>
      <c r="F14763" s="4"/>
      <c r="G14763" s="4"/>
      <c r="H14763" s="5"/>
      <c r="I14763" s="5"/>
    </row>
    <row r="14764" ht="15.75" customHeight="1">
      <c r="E14764" s="4"/>
      <c r="F14764" s="4"/>
      <c r="G14764" s="4"/>
      <c r="H14764" s="5"/>
      <c r="I14764" s="5"/>
    </row>
    <row r="14765" ht="15.75" customHeight="1">
      <c r="E14765" s="4"/>
      <c r="F14765" s="4"/>
      <c r="G14765" s="4"/>
      <c r="H14765" s="5"/>
      <c r="I14765" s="5"/>
    </row>
    <row r="14766" ht="15.75" customHeight="1">
      <c r="E14766" s="4"/>
      <c r="F14766" s="4"/>
      <c r="G14766" s="4"/>
      <c r="H14766" s="5"/>
      <c r="I14766" s="5"/>
    </row>
    <row r="14767" ht="15.75" customHeight="1">
      <c r="E14767" s="4"/>
      <c r="F14767" s="4"/>
      <c r="G14767" s="4"/>
      <c r="H14767" s="5"/>
      <c r="I14767" s="5"/>
    </row>
    <row r="14768" ht="15.75" customHeight="1">
      <c r="E14768" s="4"/>
      <c r="F14768" s="4"/>
      <c r="G14768" s="4"/>
      <c r="H14768" s="5"/>
      <c r="I14768" s="5"/>
    </row>
    <row r="14769" ht="15.75" customHeight="1">
      <c r="E14769" s="4"/>
      <c r="F14769" s="4"/>
      <c r="G14769" s="4"/>
      <c r="H14769" s="5"/>
      <c r="I14769" s="5"/>
    </row>
    <row r="14770" ht="15.75" customHeight="1">
      <c r="E14770" s="4"/>
      <c r="F14770" s="4"/>
      <c r="G14770" s="4"/>
      <c r="H14770" s="5"/>
      <c r="I14770" s="5"/>
    </row>
    <row r="14771" ht="15.75" customHeight="1">
      <c r="E14771" s="4"/>
      <c r="F14771" s="4"/>
      <c r="G14771" s="4"/>
      <c r="H14771" s="5"/>
      <c r="I14771" s="5"/>
    </row>
    <row r="14772" ht="15.75" customHeight="1">
      <c r="E14772" s="4"/>
      <c r="F14772" s="4"/>
      <c r="G14772" s="4"/>
      <c r="H14772" s="5"/>
      <c r="I14772" s="5"/>
    </row>
    <row r="14773" ht="15.75" customHeight="1">
      <c r="E14773" s="4"/>
      <c r="F14773" s="4"/>
      <c r="G14773" s="4"/>
      <c r="H14773" s="5"/>
      <c r="I14773" s="5"/>
    </row>
    <row r="14774" ht="15.75" customHeight="1">
      <c r="E14774" s="4"/>
      <c r="F14774" s="4"/>
      <c r="G14774" s="4"/>
      <c r="H14774" s="5"/>
      <c r="I14774" s="5"/>
    </row>
    <row r="14775" ht="15.75" customHeight="1">
      <c r="E14775" s="4"/>
      <c r="F14775" s="4"/>
      <c r="G14775" s="4"/>
      <c r="H14775" s="5"/>
      <c r="I14775" s="5"/>
    </row>
    <row r="14776" ht="15.75" customHeight="1">
      <c r="E14776" s="4"/>
      <c r="F14776" s="4"/>
      <c r="G14776" s="4"/>
      <c r="H14776" s="5"/>
      <c r="I14776" s="5"/>
    </row>
    <row r="14777" ht="15.75" customHeight="1">
      <c r="E14777" s="4"/>
      <c r="F14777" s="4"/>
      <c r="G14777" s="4"/>
      <c r="H14777" s="5"/>
      <c r="I14777" s="5"/>
    </row>
    <row r="14778" ht="15.75" customHeight="1">
      <c r="E14778" s="4"/>
      <c r="F14778" s="4"/>
      <c r="G14778" s="4"/>
      <c r="H14778" s="5"/>
      <c r="I14778" s="5"/>
    </row>
    <row r="14779" ht="15.75" customHeight="1">
      <c r="E14779" s="4"/>
      <c r="F14779" s="4"/>
      <c r="G14779" s="4"/>
      <c r="H14779" s="5"/>
      <c r="I14779" s="5"/>
    </row>
    <row r="14780" ht="15.75" customHeight="1">
      <c r="E14780" s="4"/>
      <c r="F14780" s="4"/>
      <c r="G14780" s="4"/>
      <c r="H14780" s="5"/>
      <c r="I14780" s="5"/>
    </row>
    <row r="14781" ht="15.75" customHeight="1">
      <c r="E14781" s="4"/>
      <c r="F14781" s="4"/>
      <c r="G14781" s="4"/>
      <c r="H14781" s="5"/>
      <c r="I14781" s="5"/>
    </row>
    <row r="14782" ht="15.75" customHeight="1">
      <c r="E14782" s="4"/>
      <c r="F14782" s="4"/>
      <c r="G14782" s="4"/>
      <c r="H14782" s="5"/>
      <c r="I14782" s="5"/>
    </row>
    <row r="14783" ht="15.75" customHeight="1">
      <c r="E14783" s="4"/>
      <c r="F14783" s="4"/>
      <c r="G14783" s="4"/>
      <c r="H14783" s="5"/>
      <c r="I14783" s="5"/>
    </row>
    <row r="14784" ht="15.75" customHeight="1">
      <c r="E14784" s="4"/>
      <c r="F14784" s="4"/>
      <c r="G14784" s="4"/>
      <c r="H14784" s="5"/>
      <c r="I14784" s="5"/>
    </row>
    <row r="14785" ht="15.75" customHeight="1">
      <c r="E14785" s="4"/>
      <c r="F14785" s="4"/>
      <c r="G14785" s="4"/>
      <c r="H14785" s="5"/>
      <c r="I14785" s="5"/>
    </row>
    <row r="14786" ht="15.75" customHeight="1">
      <c r="E14786" s="4"/>
      <c r="F14786" s="4"/>
      <c r="G14786" s="4"/>
      <c r="H14786" s="5"/>
      <c r="I14786" s="5"/>
    </row>
    <row r="14787" ht="15.75" customHeight="1">
      <c r="E14787" s="4"/>
      <c r="F14787" s="4"/>
      <c r="G14787" s="4"/>
      <c r="H14787" s="5"/>
      <c r="I14787" s="5"/>
    </row>
    <row r="14788" ht="15.75" customHeight="1">
      <c r="E14788" s="4"/>
      <c r="F14788" s="4"/>
      <c r="G14788" s="4"/>
      <c r="H14788" s="5"/>
      <c r="I14788" s="5"/>
    </row>
    <row r="14789" ht="15.75" customHeight="1">
      <c r="E14789" s="4"/>
      <c r="F14789" s="4"/>
      <c r="G14789" s="4"/>
      <c r="H14789" s="5"/>
      <c r="I14789" s="5"/>
    </row>
    <row r="14790" ht="15.75" customHeight="1">
      <c r="E14790" s="4"/>
      <c r="F14790" s="4"/>
      <c r="G14790" s="4"/>
      <c r="H14790" s="5"/>
      <c r="I14790" s="5"/>
    </row>
    <row r="14791" ht="15.75" customHeight="1">
      <c r="E14791" s="4"/>
      <c r="F14791" s="4"/>
      <c r="G14791" s="4"/>
      <c r="H14791" s="5"/>
      <c r="I14791" s="5"/>
    </row>
    <row r="14792" ht="15.75" customHeight="1">
      <c r="E14792" s="4"/>
      <c r="F14792" s="4"/>
      <c r="G14792" s="4"/>
      <c r="H14792" s="5"/>
      <c r="I14792" s="5"/>
    </row>
    <row r="14793" ht="15.75" customHeight="1">
      <c r="E14793" s="4"/>
      <c r="F14793" s="4"/>
      <c r="G14793" s="4"/>
      <c r="H14793" s="5"/>
      <c r="I14793" s="5"/>
    </row>
    <row r="14794" ht="15.75" customHeight="1">
      <c r="E14794" s="4"/>
      <c r="F14794" s="4"/>
      <c r="G14794" s="4"/>
      <c r="H14794" s="5"/>
      <c r="I14794" s="5"/>
    </row>
    <row r="14795" ht="15.75" customHeight="1">
      <c r="E14795" s="4"/>
      <c r="F14795" s="4"/>
      <c r="G14795" s="4"/>
      <c r="H14795" s="5"/>
      <c r="I14795" s="5"/>
    </row>
    <row r="14796" ht="15.75" customHeight="1">
      <c r="E14796" s="4"/>
      <c r="F14796" s="4"/>
      <c r="G14796" s="4"/>
      <c r="H14796" s="5"/>
      <c r="I14796" s="5"/>
    </row>
    <row r="14797" ht="15.75" customHeight="1">
      <c r="E14797" s="4"/>
      <c r="F14797" s="4"/>
      <c r="G14797" s="4"/>
      <c r="H14797" s="5"/>
      <c r="I14797" s="5"/>
    </row>
    <row r="14798" ht="15.75" customHeight="1">
      <c r="E14798" s="4"/>
      <c r="F14798" s="4"/>
      <c r="G14798" s="4"/>
      <c r="H14798" s="5"/>
      <c r="I14798" s="5"/>
    </row>
    <row r="14799" ht="15.75" customHeight="1">
      <c r="E14799" s="4"/>
      <c r="F14799" s="4"/>
      <c r="G14799" s="4"/>
      <c r="H14799" s="5"/>
      <c r="I14799" s="5"/>
    </row>
    <row r="14800" ht="15.75" customHeight="1">
      <c r="E14800" s="4"/>
      <c r="F14800" s="4"/>
      <c r="G14800" s="4"/>
      <c r="H14800" s="5"/>
      <c r="I14800" s="5"/>
    </row>
    <row r="14801" ht="15.75" customHeight="1">
      <c r="E14801" s="4"/>
      <c r="F14801" s="4"/>
      <c r="G14801" s="4"/>
      <c r="H14801" s="5"/>
      <c r="I14801" s="5"/>
    </row>
    <row r="14802" ht="15.75" customHeight="1">
      <c r="E14802" s="4"/>
      <c r="F14802" s="4"/>
      <c r="G14802" s="4"/>
      <c r="H14802" s="5"/>
      <c r="I14802" s="5"/>
    </row>
    <row r="14803" ht="15.75" customHeight="1">
      <c r="E14803" s="4"/>
      <c r="F14803" s="4"/>
      <c r="G14803" s="4"/>
      <c r="H14803" s="5"/>
      <c r="I14803" s="5"/>
    </row>
    <row r="14804" ht="15.75" customHeight="1">
      <c r="E14804" s="4"/>
      <c r="F14804" s="4"/>
      <c r="G14804" s="4"/>
      <c r="H14804" s="5"/>
      <c r="I14804" s="5"/>
    </row>
    <row r="14805" ht="15.75" customHeight="1">
      <c r="E14805" s="4"/>
      <c r="F14805" s="4"/>
      <c r="G14805" s="4"/>
      <c r="H14805" s="5"/>
      <c r="I14805" s="5"/>
    </row>
    <row r="14806" ht="15.75" customHeight="1">
      <c r="E14806" s="4"/>
      <c r="F14806" s="4"/>
      <c r="G14806" s="4"/>
      <c r="H14806" s="5"/>
      <c r="I14806" s="5"/>
    </row>
    <row r="14807" ht="15.75" customHeight="1">
      <c r="E14807" s="4"/>
      <c r="F14807" s="4"/>
      <c r="G14807" s="4"/>
      <c r="H14807" s="5"/>
      <c r="I14807" s="5"/>
    </row>
    <row r="14808" ht="15.75" customHeight="1">
      <c r="E14808" s="4"/>
      <c r="F14808" s="4"/>
      <c r="G14808" s="4"/>
      <c r="H14808" s="5"/>
      <c r="I14808" s="5"/>
    </row>
    <row r="14809" ht="15.75" customHeight="1">
      <c r="E14809" s="4"/>
      <c r="F14809" s="4"/>
      <c r="G14809" s="4"/>
      <c r="H14809" s="5"/>
      <c r="I14809" s="5"/>
    </row>
    <row r="14810" ht="15.75" customHeight="1">
      <c r="E14810" s="4"/>
      <c r="F14810" s="4"/>
      <c r="G14810" s="4"/>
      <c r="H14810" s="5"/>
      <c r="I14810" s="5"/>
    </row>
    <row r="14811" ht="15.75" customHeight="1">
      <c r="E14811" s="4"/>
      <c r="F14811" s="4"/>
      <c r="G14811" s="4"/>
      <c r="H14811" s="5"/>
      <c r="I14811" s="5"/>
    </row>
    <row r="14812" ht="15.75" customHeight="1">
      <c r="E14812" s="4"/>
      <c r="F14812" s="4"/>
      <c r="G14812" s="4"/>
      <c r="H14812" s="5"/>
      <c r="I14812" s="5"/>
    </row>
    <row r="14813" ht="15.75" customHeight="1">
      <c r="E14813" s="4"/>
      <c r="F14813" s="4"/>
      <c r="G14813" s="4"/>
      <c r="H14813" s="5"/>
      <c r="I14813" s="5"/>
    </row>
    <row r="14814" ht="15.75" customHeight="1">
      <c r="E14814" s="4"/>
      <c r="F14814" s="4"/>
      <c r="G14814" s="4"/>
      <c r="H14814" s="5"/>
      <c r="I14814" s="5"/>
    </row>
    <row r="14815" ht="15.75" customHeight="1">
      <c r="E14815" s="4"/>
      <c r="F14815" s="4"/>
      <c r="G14815" s="4"/>
      <c r="H14815" s="5"/>
      <c r="I14815" s="5"/>
    </row>
    <row r="14816" ht="15.75" customHeight="1">
      <c r="E14816" s="4"/>
      <c r="F14816" s="4"/>
      <c r="G14816" s="4"/>
      <c r="H14816" s="5"/>
      <c r="I14816" s="5"/>
    </row>
    <row r="14817" ht="15.75" customHeight="1">
      <c r="E14817" s="4"/>
      <c r="F14817" s="4"/>
      <c r="G14817" s="4"/>
      <c r="H14817" s="5"/>
      <c r="I14817" s="5"/>
    </row>
    <row r="14818" ht="15.75" customHeight="1">
      <c r="E14818" s="4"/>
      <c r="F14818" s="4"/>
      <c r="G14818" s="4"/>
      <c r="H14818" s="5"/>
      <c r="I14818" s="5"/>
    </row>
    <row r="14819" ht="15.75" customHeight="1">
      <c r="E14819" s="4"/>
      <c r="F14819" s="4"/>
      <c r="G14819" s="4"/>
      <c r="H14819" s="5"/>
      <c r="I14819" s="5"/>
    </row>
    <row r="14820" ht="15.75" customHeight="1">
      <c r="E14820" s="4"/>
      <c r="F14820" s="4"/>
      <c r="G14820" s="4"/>
      <c r="H14820" s="5"/>
      <c r="I14820" s="5"/>
    </row>
    <row r="14821" ht="15.75" customHeight="1">
      <c r="E14821" s="4"/>
      <c r="F14821" s="4"/>
      <c r="G14821" s="4"/>
      <c r="H14821" s="5"/>
      <c r="I14821" s="5"/>
    </row>
    <row r="14822" ht="15.75" customHeight="1">
      <c r="E14822" s="4"/>
      <c r="F14822" s="4"/>
      <c r="G14822" s="4"/>
      <c r="H14822" s="5"/>
      <c r="I14822" s="5"/>
    </row>
    <row r="14823" ht="15.75" customHeight="1">
      <c r="E14823" s="4"/>
      <c r="F14823" s="4"/>
      <c r="G14823" s="4"/>
      <c r="H14823" s="5"/>
      <c r="I14823" s="5"/>
    </row>
    <row r="14824" ht="15.75" customHeight="1">
      <c r="E14824" s="4"/>
      <c r="F14824" s="4"/>
      <c r="G14824" s="4"/>
      <c r="H14824" s="5"/>
      <c r="I14824" s="5"/>
    </row>
    <row r="14825" ht="15.75" customHeight="1">
      <c r="E14825" s="4"/>
      <c r="F14825" s="4"/>
      <c r="G14825" s="4"/>
      <c r="H14825" s="5"/>
      <c r="I14825" s="5"/>
    </row>
    <row r="14826" ht="15.75" customHeight="1">
      <c r="E14826" s="4"/>
      <c r="F14826" s="4"/>
      <c r="G14826" s="4"/>
      <c r="H14826" s="5"/>
      <c r="I14826" s="5"/>
    </row>
    <row r="14827" ht="15.75" customHeight="1">
      <c r="E14827" s="4"/>
      <c r="F14827" s="4"/>
      <c r="G14827" s="4"/>
      <c r="H14827" s="5"/>
      <c r="I14827" s="5"/>
    </row>
    <row r="14828" ht="15.75" customHeight="1">
      <c r="E14828" s="4"/>
      <c r="F14828" s="4"/>
      <c r="G14828" s="4"/>
      <c r="H14828" s="5"/>
      <c r="I14828" s="5"/>
    </row>
    <row r="14829" ht="15.75" customHeight="1">
      <c r="E14829" s="4"/>
      <c r="F14829" s="4"/>
      <c r="G14829" s="4"/>
      <c r="H14829" s="5"/>
      <c r="I14829" s="5"/>
    </row>
    <row r="14830" ht="15.75" customHeight="1">
      <c r="E14830" s="4"/>
      <c r="F14830" s="4"/>
      <c r="G14830" s="4"/>
      <c r="H14830" s="5"/>
      <c r="I14830" s="5"/>
    </row>
    <row r="14831" ht="15.75" customHeight="1">
      <c r="E14831" s="4"/>
      <c r="F14831" s="4"/>
      <c r="G14831" s="4"/>
      <c r="H14831" s="5"/>
      <c r="I14831" s="5"/>
    </row>
    <row r="14832" ht="15.75" customHeight="1">
      <c r="E14832" s="4"/>
      <c r="F14832" s="4"/>
      <c r="G14832" s="4"/>
      <c r="H14832" s="5"/>
      <c r="I14832" s="5"/>
    </row>
    <row r="14833" ht="15.75" customHeight="1">
      <c r="E14833" s="4"/>
      <c r="F14833" s="4"/>
      <c r="G14833" s="4"/>
      <c r="H14833" s="5"/>
      <c r="I14833" s="5"/>
    </row>
    <row r="14834" ht="15.75" customHeight="1">
      <c r="E14834" s="4"/>
      <c r="F14834" s="4"/>
      <c r="G14834" s="4"/>
      <c r="H14834" s="5"/>
      <c r="I14834" s="5"/>
    </row>
    <row r="14835" ht="15.75" customHeight="1">
      <c r="E14835" s="4"/>
      <c r="F14835" s="4"/>
      <c r="G14835" s="4"/>
      <c r="H14835" s="5"/>
      <c r="I14835" s="5"/>
    </row>
    <row r="14836" ht="15.75" customHeight="1">
      <c r="E14836" s="4"/>
      <c r="F14836" s="4"/>
      <c r="G14836" s="4"/>
      <c r="H14836" s="5"/>
      <c r="I14836" s="5"/>
    </row>
    <row r="14837" ht="15.75" customHeight="1">
      <c r="E14837" s="4"/>
      <c r="F14837" s="4"/>
      <c r="G14837" s="4"/>
      <c r="H14837" s="5"/>
      <c r="I14837" s="5"/>
    </row>
    <row r="14838" ht="15.75" customHeight="1">
      <c r="E14838" s="4"/>
      <c r="F14838" s="4"/>
      <c r="G14838" s="4"/>
      <c r="H14838" s="5"/>
      <c r="I14838" s="5"/>
    </row>
    <row r="14839" ht="15.75" customHeight="1">
      <c r="E14839" s="4"/>
      <c r="F14839" s="4"/>
      <c r="G14839" s="4"/>
      <c r="H14839" s="5"/>
      <c r="I14839" s="5"/>
    </row>
    <row r="14840" ht="15.75" customHeight="1">
      <c r="E14840" s="4"/>
      <c r="F14840" s="4"/>
      <c r="G14840" s="4"/>
      <c r="H14840" s="5"/>
      <c r="I14840" s="5"/>
    </row>
    <row r="14841" ht="15.75" customHeight="1">
      <c r="E14841" s="4"/>
      <c r="F14841" s="4"/>
      <c r="G14841" s="4"/>
      <c r="H14841" s="5"/>
      <c r="I14841" s="5"/>
    </row>
    <row r="14842" ht="15.75" customHeight="1">
      <c r="E14842" s="4"/>
      <c r="F14842" s="4"/>
      <c r="G14842" s="4"/>
      <c r="H14842" s="5"/>
      <c r="I14842" s="5"/>
    </row>
    <row r="14843" ht="15.75" customHeight="1">
      <c r="E14843" s="4"/>
      <c r="F14843" s="4"/>
      <c r="G14843" s="4"/>
      <c r="H14843" s="5"/>
      <c r="I14843" s="5"/>
    </row>
    <row r="14844" ht="15.75" customHeight="1">
      <c r="E14844" s="4"/>
      <c r="F14844" s="4"/>
      <c r="G14844" s="4"/>
      <c r="H14844" s="5"/>
      <c r="I14844" s="5"/>
    </row>
    <row r="14845" ht="15.75" customHeight="1">
      <c r="E14845" s="4"/>
      <c r="F14845" s="4"/>
      <c r="G14845" s="4"/>
      <c r="H14845" s="5"/>
      <c r="I14845" s="5"/>
    </row>
    <row r="14846" ht="15.75" customHeight="1">
      <c r="E14846" s="4"/>
      <c r="F14846" s="4"/>
      <c r="G14846" s="4"/>
      <c r="H14846" s="5"/>
      <c r="I14846" s="5"/>
    </row>
    <row r="14847" ht="15.75" customHeight="1">
      <c r="E14847" s="4"/>
      <c r="F14847" s="4"/>
      <c r="G14847" s="4"/>
      <c r="H14847" s="5"/>
      <c r="I14847" s="5"/>
    </row>
    <row r="14848" ht="15.75" customHeight="1">
      <c r="E14848" s="4"/>
      <c r="F14848" s="4"/>
      <c r="G14848" s="4"/>
      <c r="H14848" s="5"/>
      <c r="I14848" s="5"/>
    </row>
    <row r="14849" ht="15.75" customHeight="1">
      <c r="E14849" s="4"/>
      <c r="F14849" s="4"/>
      <c r="G14849" s="4"/>
      <c r="H14849" s="5"/>
      <c r="I14849" s="5"/>
    </row>
    <row r="14850" ht="15.75" customHeight="1">
      <c r="E14850" s="4"/>
      <c r="F14850" s="4"/>
      <c r="G14850" s="4"/>
      <c r="H14850" s="5"/>
      <c r="I14850" s="5"/>
    </row>
    <row r="14851" ht="15.75" customHeight="1">
      <c r="E14851" s="4"/>
      <c r="F14851" s="4"/>
      <c r="G14851" s="4"/>
      <c r="H14851" s="5"/>
      <c r="I14851" s="5"/>
    </row>
    <row r="14852" ht="15.75" customHeight="1">
      <c r="E14852" s="4"/>
      <c r="F14852" s="4"/>
      <c r="G14852" s="4"/>
      <c r="H14852" s="5"/>
      <c r="I14852" s="5"/>
    </row>
    <row r="14853" ht="15.75" customHeight="1">
      <c r="E14853" s="4"/>
      <c r="F14853" s="4"/>
      <c r="G14853" s="4"/>
      <c r="H14853" s="5"/>
      <c r="I14853" s="5"/>
    </row>
    <row r="14854" ht="15.75" customHeight="1">
      <c r="E14854" s="4"/>
      <c r="F14854" s="4"/>
      <c r="G14854" s="4"/>
      <c r="H14854" s="5"/>
      <c r="I14854" s="5"/>
    </row>
    <row r="14855" ht="15.75" customHeight="1">
      <c r="E14855" s="4"/>
      <c r="F14855" s="4"/>
      <c r="G14855" s="4"/>
      <c r="H14855" s="5"/>
      <c r="I14855" s="5"/>
    </row>
    <row r="14856" ht="15.75" customHeight="1">
      <c r="E14856" s="4"/>
      <c r="F14856" s="4"/>
      <c r="G14856" s="4"/>
      <c r="H14856" s="5"/>
      <c r="I14856" s="5"/>
    </row>
    <row r="14857" ht="15.75" customHeight="1">
      <c r="E14857" s="4"/>
      <c r="F14857" s="4"/>
      <c r="G14857" s="4"/>
      <c r="H14857" s="5"/>
      <c r="I14857" s="5"/>
    </row>
    <row r="14858" ht="15.75" customHeight="1">
      <c r="E14858" s="4"/>
      <c r="F14858" s="4"/>
      <c r="G14858" s="4"/>
      <c r="H14858" s="5"/>
      <c r="I14858" s="5"/>
    </row>
    <row r="14859" ht="15.75" customHeight="1">
      <c r="E14859" s="4"/>
      <c r="F14859" s="4"/>
      <c r="G14859" s="4"/>
      <c r="H14859" s="5"/>
      <c r="I14859" s="5"/>
    </row>
    <row r="14860" ht="15.75" customHeight="1">
      <c r="E14860" s="4"/>
      <c r="F14860" s="4"/>
      <c r="G14860" s="4"/>
      <c r="H14860" s="5"/>
      <c r="I14860" s="5"/>
    </row>
    <row r="14861" ht="15.75" customHeight="1">
      <c r="E14861" s="4"/>
      <c r="F14861" s="4"/>
      <c r="G14861" s="4"/>
      <c r="H14861" s="5"/>
      <c r="I14861" s="5"/>
    </row>
    <row r="14862" ht="15.75" customHeight="1">
      <c r="E14862" s="4"/>
      <c r="F14862" s="4"/>
      <c r="G14862" s="4"/>
      <c r="H14862" s="5"/>
      <c r="I14862" s="5"/>
    </row>
    <row r="14863" ht="15.75" customHeight="1">
      <c r="E14863" s="4"/>
      <c r="F14863" s="4"/>
      <c r="G14863" s="4"/>
      <c r="H14863" s="5"/>
      <c r="I14863" s="5"/>
    </row>
    <row r="14864" ht="15.75" customHeight="1">
      <c r="E14864" s="4"/>
      <c r="F14864" s="4"/>
      <c r="G14864" s="4"/>
      <c r="H14864" s="5"/>
      <c r="I14864" s="5"/>
    </row>
    <row r="14865" ht="15.75" customHeight="1">
      <c r="E14865" s="4"/>
      <c r="F14865" s="4"/>
      <c r="G14865" s="4"/>
      <c r="H14865" s="5"/>
      <c r="I14865" s="5"/>
    </row>
    <row r="14866" ht="15.75" customHeight="1">
      <c r="E14866" s="4"/>
      <c r="F14866" s="4"/>
      <c r="G14866" s="4"/>
      <c r="H14866" s="5"/>
      <c r="I14866" s="5"/>
    </row>
    <row r="14867" ht="15.75" customHeight="1">
      <c r="E14867" s="4"/>
      <c r="F14867" s="4"/>
      <c r="G14867" s="4"/>
      <c r="H14867" s="5"/>
      <c r="I14867" s="5"/>
    </row>
    <row r="14868" ht="15.75" customHeight="1">
      <c r="E14868" s="4"/>
      <c r="F14868" s="4"/>
      <c r="G14868" s="4"/>
      <c r="H14868" s="5"/>
      <c r="I14868" s="5"/>
    </row>
    <row r="14869" ht="15.75" customHeight="1">
      <c r="E14869" s="4"/>
      <c r="F14869" s="4"/>
      <c r="G14869" s="4"/>
      <c r="H14869" s="5"/>
      <c r="I14869" s="5"/>
    </row>
    <row r="14870" ht="15.75" customHeight="1">
      <c r="E14870" s="4"/>
      <c r="F14870" s="4"/>
      <c r="G14870" s="4"/>
      <c r="H14870" s="5"/>
      <c r="I14870" s="5"/>
    </row>
    <row r="14871" ht="15.75" customHeight="1">
      <c r="E14871" s="4"/>
      <c r="F14871" s="4"/>
      <c r="G14871" s="4"/>
      <c r="H14871" s="5"/>
      <c r="I14871" s="5"/>
    </row>
    <row r="14872" ht="15.75" customHeight="1">
      <c r="E14872" s="4"/>
      <c r="F14872" s="4"/>
      <c r="G14872" s="4"/>
      <c r="H14872" s="5"/>
      <c r="I14872" s="5"/>
    </row>
    <row r="14873" ht="15.75" customHeight="1">
      <c r="E14873" s="4"/>
      <c r="F14873" s="4"/>
      <c r="G14873" s="4"/>
      <c r="H14873" s="5"/>
      <c r="I14873" s="5"/>
    </row>
    <row r="14874" ht="15.75" customHeight="1">
      <c r="E14874" s="4"/>
      <c r="F14874" s="4"/>
      <c r="G14874" s="4"/>
      <c r="H14874" s="5"/>
      <c r="I14874" s="5"/>
    </row>
    <row r="14875" ht="15.75" customHeight="1">
      <c r="E14875" s="4"/>
      <c r="F14875" s="4"/>
      <c r="G14875" s="4"/>
      <c r="H14875" s="5"/>
      <c r="I14875" s="5"/>
    </row>
    <row r="14876" ht="15.75" customHeight="1">
      <c r="E14876" s="4"/>
      <c r="F14876" s="4"/>
      <c r="G14876" s="4"/>
      <c r="H14876" s="5"/>
      <c r="I14876" s="5"/>
    </row>
    <row r="14877" ht="15.75" customHeight="1">
      <c r="E14877" s="4"/>
      <c r="F14877" s="4"/>
      <c r="G14877" s="4"/>
      <c r="H14877" s="5"/>
      <c r="I14877" s="5"/>
    </row>
    <row r="14878" ht="15.75" customHeight="1">
      <c r="E14878" s="4"/>
      <c r="F14878" s="4"/>
      <c r="G14878" s="4"/>
      <c r="H14878" s="5"/>
      <c r="I14878" s="5"/>
    </row>
    <row r="14879" ht="15.75" customHeight="1">
      <c r="E14879" s="4"/>
      <c r="F14879" s="4"/>
      <c r="G14879" s="4"/>
      <c r="H14879" s="5"/>
      <c r="I14879" s="5"/>
    </row>
    <row r="14880" ht="15.75" customHeight="1">
      <c r="E14880" s="4"/>
      <c r="F14880" s="4"/>
      <c r="G14880" s="4"/>
      <c r="H14880" s="5"/>
      <c r="I14880" s="5"/>
    </row>
    <row r="14881" ht="15.75" customHeight="1">
      <c r="E14881" s="4"/>
      <c r="F14881" s="4"/>
      <c r="G14881" s="4"/>
      <c r="H14881" s="5"/>
      <c r="I14881" s="5"/>
    </row>
    <row r="14882" ht="15.75" customHeight="1">
      <c r="E14882" s="4"/>
      <c r="F14882" s="4"/>
      <c r="G14882" s="4"/>
      <c r="H14882" s="5"/>
      <c r="I14882" s="5"/>
    </row>
    <row r="14883" ht="15.75" customHeight="1">
      <c r="E14883" s="4"/>
      <c r="F14883" s="4"/>
      <c r="G14883" s="4"/>
      <c r="H14883" s="5"/>
      <c r="I14883" s="5"/>
    </row>
    <row r="14884" ht="15.75" customHeight="1">
      <c r="E14884" s="4"/>
      <c r="F14884" s="4"/>
      <c r="G14884" s="4"/>
      <c r="H14884" s="5"/>
      <c r="I14884" s="5"/>
    </row>
    <row r="14885" ht="15.75" customHeight="1">
      <c r="E14885" s="4"/>
      <c r="F14885" s="4"/>
      <c r="G14885" s="4"/>
      <c r="H14885" s="5"/>
      <c r="I14885" s="5"/>
    </row>
    <row r="14886" ht="15.75" customHeight="1">
      <c r="E14886" s="4"/>
      <c r="F14886" s="4"/>
      <c r="G14886" s="4"/>
      <c r="H14886" s="5"/>
      <c r="I14886" s="5"/>
    </row>
    <row r="14887" ht="15.75" customHeight="1">
      <c r="E14887" s="4"/>
      <c r="F14887" s="4"/>
      <c r="G14887" s="4"/>
      <c r="H14887" s="5"/>
      <c r="I14887" s="5"/>
    </row>
    <row r="14888" ht="15.75" customHeight="1">
      <c r="E14888" s="4"/>
      <c r="F14888" s="4"/>
      <c r="G14888" s="4"/>
      <c r="H14888" s="5"/>
      <c r="I14888" s="5"/>
    </row>
    <row r="14889" ht="15.75" customHeight="1">
      <c r="E14889" s="4"/>
      <c r="F14889" s="4"/>
      <c r="G14889" s="4"/>
      <c r="H14889" s="5"/>
      <c r="I14889" s="5"/>
    </row>
    <row r="14890" ht="15.75" customHeight="1">
      <c r="E14890" s="4"/>
      <c r="F14890" s="4"/>
      <c r="G14890" s="4"/>
      <c r="H14890" s="5"/>
      <c r="I14890" s="5"/>
    </row>
    <row r="14891" ht="15.75" customHeight="1">
      <c r="E14891" s="4"/>
      <c r="F14891" s="4"/>
      <c r="G14891" s="4"/>
      <c r="H14891" s="5"/>
      <c r="I14891" s="5"/>
    </row>
    <row r="14892" ht="15.75" customHeight="1">
      <c r="E14892" s="4"/>
      <c r="F14892" s="4"/>
      <c r="G14892" s="4"/>
      <c r="H14892" s="5"/>
      <c r="I14892" s="5"/>
    </row>
    <row r="14893" ht="15.75" customHeight="1">
      <c r="E14893" s="4"/>
      <c r="F14893" s="4"/>
      <c r="G14893" s="4"/>
      <c r="H14893" s="5"/>
      <c r="I14893" s="5"/>
    </row>
    <row r="14894" ht="15.75" customHeight="1">
      <c r="E14894" s="4"/>
      <c r="F14894" s="4"/>
      <c r="G14894" s="4"/>
      <c r="H14894" s="5"/>
      <c r="I14894" s="5"/>
    </row>
    <row r="14895" ht="15.75" customHeight="1">
      <c r="E14895" s="4"/>
      <c r="F14895" s="4"/>
      <c r="G14895" s="4"/>
      <c r="H14895" s="5"/>
      <c r="I14895" s="5"/>
    </row>
    <row r="14896" ht="15.75" customHeight="1">
      <c r="E14896" s="4"/>
      <c r="F14896" s="4"/>
      <c r="G14896" s="4"/>
      <c r="H14896" s="5"/>
      <c r="I14896" s="5"/>
    </row>
    <row r="14897" ht="15.75" customHeight="1">
      <c r="E14897" s="4"/>
      <c r="F14897" s="4"/>
      <c r="G14897" s="4"/>
      <c r="H14897" s="5"/>
      <c r="I14897" s="5"/>
    </row>
    <row r="14898" ht="15.75" customHeight="1">
      <c r="E14898" s="4"/>
      <c r="F14898" s="4"/>
      <c r="G14898" s="4"/>
      <c r="H14898" s="5"/>
      <c r="I14898" s="5"/>
    </row>
    <row r="14899" ht="15.75" customHeight="1">
      <c r="E14899" s="4"/>
      <c r="F14899" s="4"/>
      <c r="G14899" s="4"/>
      <c r="H14899" s="5"/>
      <c r="I14899" s="5"/>
    </row>
    <row r="14900" ht="15.75" customHeight="1">
      <c r="E14900" s="4"/>
      <c r="F14900" s="4"/>
      <c r="G14900" s="4"/>
      <c r="H14900" s="5"/>
      <c r="I14900" s="5"/>
    </row>
    <row r="14901" ht="15.75" customHeight="1">
      <c r="E14901" s="4"/>
      <c r="F14901" s="4"/>
      <c r="G14901" s="4"/>
      <c r="H14901" s="5"/>
      <c r="I14901" s="5"/>
    </row>
    <row r="14902" ht="15.75" customHeight="1">
      <c r="E14902" s="4"/>
      <c r="F14902" s="4"/>
      <c r="G14902" s="4"/>
      <c r="H14902" s="5"/>
      <c r="I14902" s="5"/>
    </row>
    <row r="14903" ht="15.75" customHeight="1">
      <c r="E14903" s="4"/>
      <c r="F14903" s="4"/>
      <c r="G14903" s="4"/>
      <c r="H14903" s="5"/>
      <c r="I14903" s="5"/>
    </row>
    <row r="14904" ht="15.75" customHeight="1">
      <c r="E14904" s="4"/>
      <c r="F14904" s="4"/>
      <c r="G14904" s="4"/>
      <c r="H14904" s="5"/>
      <c r="I14904" s="5"/>
    </row>
    <row r="14905" ht="15.75" customHeight="1">
      <c r="E14905" s="4"/>
      <c r="F14905" s="4"/>
      <c r="G14905" s="4"/>
      <c r="H14905" s="5"/>
      <c r="I14905" s="5"/>
    </row>
    <row r="14906" ht="15.75" customHeight="1">
      <c r="E14906" s="4"/>
      <c r="F14906" s="4"/>
      <c r="G14906" s="4"/>
      <c r="H14906" s="5"/>
      <c r="I14906" s="5"/>
    </row>
    <row r="14907" ht="15.75" customHeight="1">
      <c r="E14907" s="4"/>
      <c r="F14907" s="4"/>
      <c r="G14907" s="4"/>
      <c r="H14907" s="5"/>
      <c r="I14907" s="5"/>
    </row>
    <row r="14908" ht="15.75" customHeight="1">
      <c r="E14908" s="4"/>
      <c r="F14908" s="4"/>
      <c r="G14908" s="4"/>
      <c r="H14908" s="5"/>
      <c r="I14908" s="5"/>
    </row>
    <row r="14909" ht="15.75" customHeight="1">
      <c r="E14909" s="4"/>
      <c r="F14909" s="4"/>
      <c r="G14909" s="4"/>
      <c r="H14909" s="5"/>
      <c r="I14909" s="5"/>
    </row>
    <row r="14910" ht="15.75" customHeight="1">
      <c r="E14910" s="4"/>
      <c r="F14910" s="4"/>
      <c r="G14910" s="4"/>
      <c r="H14910" s="5"/>
      <c r="I14910" s="5"/>
    </row>
    <row r="14911" ht="15.75" customHeight="1">
      <c r="E14911" s="4"/>
      <c r="F14911" s="4"/>
      <c r="G14911" s="4"/>
      <c r="H14911" s="5"/>
      <c r="I14911" s="5"/>
    </row>
    <row r="14912" ht="15.75" customHeight="1">
      <c r="E14912" s="4"/>
      <c r="F14912" s="4"/>
      <c r="G14912" s="4"/>
      <c r="H14912" s="5"/>
      <c r="I14912" s="5"/>
    </row>
    <row r="14913" ht="15.75" customHeight="1">
      <c r="E14913" s="4"/>
      <c r="F14913" s="4"/>
      <c r="G14913" s="4"/>
      <c r="H14913" s="5"/>
      <c r="I14913" s="5"/>
    </row>
    <row r="14914" ht="15.75" customHeight="1">
      <c r="E14914" s="4"/>
      <c r="F14914" s="4"/>
      <c r="G14914" s="4"/>
      <c r="H14914" s="5"/>
      <c r="I14914" s="5"/>
    </row>
    <row r="14915" ht="15.75" customHeight="1">
      <c r="E14915" s="4"/>
      <c r="F14915" s="4"/>
      <c r="G14915" s="4"/>
      <c r="H14915" s="5"/>
      <c r="I14915" s="5"/>
    </row>
    <row r="14916" ht="15.75" customHeight="1">
      <c r="E14916" s="4"/>
      <c r="F14916" s="4"/>
      <c r="G14916" s="4"/>
      <c r="H14916" s="5"/>
      <c r="I14916" s="5"/>
    </row>
    <row r="14917" ht="15.75" customHeight="1">
      <c r="E14917" s="4"/>
      <c r="F14917" s="4"/>
      <c r="G14917" s="4"/>
      <c r="H14917" s="5"/>
      <c r="I14917" s="5"/>
    </row>
    <row r="14918" ht="15.75" customHeight="1">
      <c r="E14918" s="4"/>
      <c r="F14918" s="4"/>
      <c r="G14918" s="4"/>
      <c r="H14918" s="5"/>
      <c r="I14918" s="5"/>
    </row>
    <row r="14919" ht="15.75" customHeight="1">
      <c r="E14919" s="4"/>
      <c r="F14919" s="4"/>
      <c r="G14919" s="4"/>
      <c r="H14919" s="5"/>
      <c r="I14919" s="5"/>
    </row>
    <row r="14920" ht="15.75" customHeight="1">
      <c r="E14920" s="4"/>
      <c r="F14920" s="4"/>
      <c r="G14920" s="4"/>
      <c r="H14920" s="5"/>
      <c r="I14920" s="5"/>
    </row>
    <row r="14921" ht="15.75" customHeight="1">
      <c r="E14921" s="4"/>
      <c r="F14921" s="4"/>
      <c r="G14921" s="4"/>
      <c r="H14921" s="5"/>
      <c r="I14921" s="5"/>
    </row>
    <row r="14922" ht="15.75" customHeight="1">
      <c r="E14922" s="4"/>
      <c r="F14922" s="4"/>
      <c r="G14922" s="4"/>
      <c r="H14922" s="5"/>
      <c r="I14922" s="5"/>
    </row>
    <row r="14923" ht="15.75" customHeight="1">
      <c r="E14923" s="4"/>
      <c r="F14923" s="4"/>
      <c r="G14923" s="4"/>
      <c r="H14923" s="5"/>
      <c r="I14923" s="5"/>
    </row>
    <row r="14924" ht="15.75" customHeight="1">
      <c r="E14924" s="4"/>
      <c r="F14924" s="4"/>
      <c r="G14924" s="4"/>
      <c r="H14924" s="5"/>
      <c r="I14924" s="5"/>
    </row>
    <row r="14925" ht="15.75" customHeight="1">
      <c r="E14925" s="4"/>
      <c r="F14925" s="4"/>
      <c r="G14925" s="4"/>
      <c r="H14925" s="5"/>
      <c r="I14925" s="5"/>
    </row>
    <row r="14926" ht="15.75" customHeight="1">
      <c r="E14926" s="4"/>
      <c r="F14926" s="4"/>
      <c r="G14926" s="4"/>
      <c r="H14926" s="5"/>
      <c r="I14926" s="5"/>
    </row>
    <row r="14927" ht="15.75" customHeight="1">
      <c r="E14927" s="4"/>
      <c r="F14927" s="4"/>
      <c r="G14927" s="4"/>
      <c r="H14927" s="5"/>
      <c r="I14927" s="5"/>
    </row>
    <row r="14928" ht="15.75" customHeight="1">
      <c r="E14928" s="4"/>
      <c r="F14928" s="4"/>
      <c r="G14928" s="4"/>
      <c r="H14928" s="5"/>
      <c r="I14928" s="5"/>
    </row>
    <row r="14929" ht="15.75" customHeight="1">
      <c r="E14929" s="4"/>
      <c r="F14929" s="4"/>
      <c r="G14929" s="4"/>
      <c r="H14929" s="5"/>
      <c r="I14929" s="5"/>
    </row>
    <row r="14930" ht="15.75" customHeight="1">
      <c r="E14930" s="4"/>
      <c r="F14930" s="4"/>
      <c r="G14930" s="4"/>
      <c r="H14930" s="5"/>
      <c r="I14930" s="5"/>
    </row>
    <row r="14931" ht="15.75" customHeight="1">
      <c r="E14931" s="4"/>
      <c r="F14931" s="4"/>
      <c r="G14931" s="4"/>
      <c r="H14931" s="5"/>
      <c r="I14931" s="5"/>
    </row>
    <row r="14932" ht="15.75" customHeight="1">
      <c r="E14932" s="4"/>
      <c r="F14932" s="4"/>
      <c r="G14932" s="4"/>
      <c r="H14932" s="5"/>
      <c r="I14932" s="5"/>
    </row>
    <row r="14933" ht="15.75" customHeight="1">
      <c r="E14933" s="4"/>
      <c r="F14933" s="4"/>
      <c r="G14933" s="4"/>
      <c r="H14933" s="5"/>
      <c r="I14933" s="5"/>
    </row>
    <row r="14934" ht="15.75" customHeight="1">
      <c r="E14934" s="4"/>
      <c r="F14934" s="4"/>
      <c r="G14934" s="4"/>
      <c r="H14934" s="5"/>
      <c r="I14934" s="5"/>
    </row>
    <row r="14935" ht="15.75" customHeight="1">
      <c r="E14935" s="4"/>
      <c r="F14935" s="4"/>
      <c r="G14935" s="4"/>
      <c r="H14935" s="5"/>
      <c r="I14935" s="5"/>
    </row>
    <row r="14936" ht="15.75" customHeight="1">
      <c r="E14936" s="4"/>
      <c r="F14936" s="4"/>
      <c r="G14936" s="4"/>
      <c r="H14936" s="5"/>
      <c r="I14936" s="5"/>
    </row>
    <row r="14937" ht="15.75" customHeight="1">
      <c r="E14937" s="4"/>
      <c r="F14937" s="4"/>
      <c r="G14937" s="4"/>
      <c r="H14937" s="5"/>
      <c r="I14937" s="5"/>
    </row>
    <row r="14938" ht="15.75" customHeight="1">
      <c r="E14938" s="4"/>
      <c r="F14938" s="4"/>
      <c r="G14938" s="4"/>
      <c r="H14938" s="5"/>
      <c r="I14938" s="5"/>
    </row>
    <row r="14939" ht="15.75" customHeight="1">
      <c r="E14939" s="4"/>
      <c r="F14939" s="4"/>
      <c r="G14939" s="4"/>
      <c r="H14939" s="5"/>
      <c r="I14939" s="5"/>
    </row>
    <row r="14940" ht="15.75" customHeight="1">
      <c r="E14940" s="4"/>
      <c r="F14940" s="4"/>
      <c r="G14940" s="4"/>
      <c r="H14940" s="5"/>
      <c r="I14940" s="5"/>
    </row>
    <row r="14941" ht="15.75" customHeight="1">
      <c r="E14941" s="4"/>
      <c r="F14941" s="4"/>
      <c r="G14941" s="4"/>
      <c r="H14941" s="5"/>
      <c r="I14941" s="5"/>
    </row>
    <row r="14942" ht="15.75" customHeight="1">
      <c r="E14942" s="4"/>
      <c r="F14942" s="4"/>
      <c r="G14942" s="4"/>
      <c r="H14942" s="5"/>
      <c r="I14942" s="5"/>
    </row>
    <row r="14943" ht="15.75" customHeight="1">
      <c r="E14943" s="4"/>
      <c r="F14943" s="4"/>
      <c r="G14943" s="4"/>
      <c r="H14943" s="5"/>
      <c r="I14943" s="5"/>
    </row>
    <row r="14944" ht="15.75" customHeight="1">
      <c r="E14944" s="4"/>
      <c r="F14944" s="4"/>
      <c r="G14944" s="4"/>
      <c r="H14944" s="5"/>
      <c r="I14944" s="5"/>
    </row>
    <row r="14945" ht="15.75" customHeight="1">
      <c r="E14945" s="4"/>
      <c r="F14945" s="4"/>
      <c r="G14945" s="4"/>
      <c r="H14945" s="5"/>
      <c r="I14945" s="5"/>
    </row>
    <row r="14946" ht="15.75" customHeight="1">
      <c r="E14946" s="4"/>
      <c r="F14946" s="4"/>
      <c r="G14946" s="4"/>
      <c r="H14946" s="5"/>
      <c r="I14946" s="5"/>
    </row>
    <row r="14947" ht="15.75" customHeight="1">
      <c r="E14947" s="4"/>
      <c r="F14947" s="4"/>
      <c r="G14947" s="4"/>
      <c r="H14947" s="5"/>
      <c r="I14947" s="5"/>
    </row>
    <row r="14948" ht="15.75" customHeight="1">
      <c r="E14948" s="4"/>
      <c r="F14948" s="4"/>
      <c r="G14948" s="4"/>
      <c r="H14948" s="5"/>
      <c r="I14948" s="5"/>
    </row>
    <row r="14949" ht="15.75" customHeight="1">
      <c r="E14949" s="4"/>
      <c r="F14949" s="4"/>
      <c r="G14949" s="4"/>
      <c r="H14949" s="5"/>
      <c r="I14949" s="5"/>
    </row>
    <row r="14950" ht="15.75" customHeight="1">
      <c r="E14950" s="4"/>
      <c r="F14950" s="4"/>
      <c r="G14950" s="4"/>
      <c r="H14950" s="5"/>
      <c r="I14950" s="5"/>
    </row>
    <row r="14951" ht="15.75" customHeight="1">
      <c r="E14951" s="4"/>
      <c r="F14951" s="4"/>
      <c r="G14951" s="4"/>
      <c r="H14951" s="5"/>
      <c r="I14951" s="5"/>
    </row>
    <row r="14952" ht="15.75" customHeight="1">
      <c r="E14952" s="4"/>
      <c r="F14952" s="4"/>
      <c r="G14952" s="4"/>
      <c r="H14952" s="5"/>
      <c r="I14952" s="5"/>
    </row>
    <row r="14953" ht="15.75" customHeight="1">
      <c r="E14953" s="4"/>
      <c r="F14953" s="4"/>
      <c r="G14953" s="4"/>
      <c r="H14953" s="5"/>
      <c r="I14953" s="5"/>
    </row>
    <row r="14954" ht="15.75" customHeight="1">
      <c r="E14954" s="4"/>
      <c r="F14954" s="4"/>
      <c r="G14954" s="4"/>
      <c r="H14954" s="5"/>
      <c r="I14954" s="5"/>
    </row>
    <row r="14955" ht="15.75" customHeight="1">
      <c r="E14955" s="4"/>
      <c r="F14955" s="4"/>
      <c r="G14955" s="4"/>
      <c r="H14955" s="5"/>
      <c r="I14955" s="5"/>
    </row>
    <row r="14956" ht="15.75" customHeight="1">
      <c r="E14956" s="4"/>
      <c r="F14956" s="4"/>
      <c r="G14956" s="4"/>
      <c r="H14956" s="5"/>
      <c r="I14956" s="5"/>
    </row>
    <row r="14957" ht="15.75" customHeight="1">
      <c r="E14957" s="4"/>
      <c r="F14957" s="4"/>
      <c r="G14957" s="4"/>
      <c r="H14957" s="5"/>
      <c r="I14957" s="5"/>
    </row>
    <row r="14958" ht="15.75" customHeight="1">
      <c r="E14958" s="4"/>
      <c r="F14958" s="4"/>
      <c r="G14958" s="4"/>
      <c r="H14958" s="5"/>
      <c r="I14958" s="5"/>
    </row>
    <row r="14959" ht="15.75" customHeight="1">
      <c r="E14959" s="4"/>
      <c r="F14959" s="4"/>
      <c r="G14959" s="4"/>
      <c r="H14959" s="5"/>
      <c r="I14959" s="5"/>
    </row>
    <row r="14960" ht="15.75" customHeight="1">
      <c r="E14960" s="4"/>
      <c r="F14960" s="4"/>
      <c r="G14960" s="4"/>
      <c r="H14960" s="5"/>
      <c r="I14960" s="5"/>
    </row>
    <row r="14961" ht="15.75" customHeight="1">
      <c r="E14961" s="4"/>
      <c r="F14961" s="4"/>
      <c r="G14961" s="4"/>
      <c r="H14961" s="5"/>
      <c r="I14961" s="5"/>
    </row>
    <row r="14962" ht="15.75" customHeight="1">
      <c r="E14962" s="4"/>
      <c r="F14962" s="4"/>
      <c r="G14962" s="4"/>
      <c r="H14962" s="5"/>
      <c r="I14962" s="5"/>
    </row>
    <row r="14963" ht="15.75" customHeight="1">
      <c r="E14963" s="4"/>
      <c r="F14963" s="4"/>
      <c r="G14963" s="4"/>
      <c r="H14963" s="5"/>
      <c r="I14963" s="5"/>
    </row>
    <row r="14964" ht="15.75" customHeight="1">
      <c r="E14964" s="4"/>
      <c r="F14964" s="4"/>
      <c r="G14964" s="4"/>
      <c r="H14964" s="5"/>
      <c r="I14964" s="5"/>
    </row>
    <row r="14965" ht="15.75" customHeight="1">
      <c r="E14965" s="4"/>
      <c r="F14965" s="4"/>
      <c r="G14965" s="4"/>
      <c r="H14965" s="5"/>
      <c r="I14965" s="5"/>
    </row>
    <row r="14966" ht="15.75" customHeight="1">
      <c r="E14966" s="4"/>
      <c r="F14966" s="4"/>
      <c r="G14966" s="4"/>
      <c r="H14966" s="5"/>
      <c r="I14966" s="5"/>
    </row>
    <row r="14967" ht="15.75" customHeight="1">
      <c r="E14967" s="4"/>
      <c r="F14967" s="4"/>
      <c r="G14967" s="4"/>
      <c r="H14967" s="5"/>
      <c r="I14967" s="5"/>
    </row>
    <row r="14968" ht="15.75" customHeight="1">
      <c r="E14968" s="4"/>
      <c r="F14968" s="4"/>
      <c r="G14968" s="4"/>
      <c r="H14968" s="5"/>
      <c r="I14968" s="5"/>
    </row>
    <row r="14969" ht="15.75" customHeight="1">
      <c r="E14969" s="4"/>
      <c r="F14969" s="4"/>
      <c r="G14969" s="4"/>
      <c r="H14969" s="5"/>
      <c r="I14969" s="5"/>
    </row>
    <row r="14970" ht="15.75" customHeight="1">
      <c r="E14970" s="4"/>
      <c r="F14970" s="4"/>
      <c r="G14970" s="4"/>
      <c r="H14970" s="5"/>
      <c r="I14970" s="5"/>
    </row>
    <row r="14971" ht="15.75" customHeight="1">
      <c r="E14971" s="4"/>
      <c r="F14971" s="4"/>
      <c r="G14971" s="4"/>
      <c r="H14971" s="5"/>
      <c r="I14971" s="5"/>
    </row>
    <row r="14972" ht="15.75" customHeight="1">
      <c r="E14972" s="4"/>
      <c r="F14972" s="4"/>
      <c r="G14972" s="4"/>
      <c r="H14972" s="5"/>
      <c r="I14972" s="5"/>
    </row>
    <row r="14973" ht="15.75" customHeight="1">
      <c r="E14973" s="4"/>
      <c r="F14973" s="4"/>
      <c r="G14973" s="4"/>
      <c r="H14973" s="5"/>
      <c r="I14973" s="5"/>
    </row>
    <row r="14974" ht="15.75" customHeight="1">
      <c r="E14974" s="4"/>
      <c r="F14974" s="4"/>
      <c r="G14974" s="4"/>
      <c r="H14974" s="5"/>
      <c r="I14974" s="5"/>
    </row>
    <row r="14975" ht="15.75" customHeight="1">
      <c r="E14975" s="4"/>
      <c r="F14975" s="4"/>
      <c r="G14975" s="4"/>
      <c r="H14975" s="5"/>
      <c r="I14975" s="5"/>
    </row>
    <row r="14976" ht="15.75" customHeight="1">
      <c r="E14976" s="4"/>
      <c r="F14976" s="4"/>
      <c r="G14976" s="4"/>
      <c r="H14976" s="5"/>
      <c r="I14976" s="5"/>
    </row>
    <row r="14977" ht="15.75" customHeight="1">
      <c r="E14977" s="4"/>
      <c r="F14977" s="4"/>
      <c r="G14977" s="4"/>
      <c r="H14977" s="5"/>
      <c r="I14977" s="5"/>
    </row>
    <row r="14978" ht="15.75" customHeight="1">
      <c r="E14978" s="4"/>
      <c r="F14978" s="4"/>
      <c r="G14978" s="4"/>
      <c r="H14978" s="5"/>
      <c r="I14978" s="5"/>
    </row>
    <row r="14979" ht="15.75" customHeight="1">
      <c r="E14979" s="4"/>
      <c r="F14979" s="4"/>
      <c r="G14979" s="4"/>
      <c r="H14979" s="5"/>
      <c r="I14979" s="5"/>
    </row>
    <row r="14980" ht="15.75" customHeight="1">
      <c r="E14980" s="4"/>
      <c r="F14980" s="4"/>
      <c r="G14980" s="4"/>
      <c r="H14980" s="5"/>
      <c r="I14980" s="5"/>
    </row>
    <row r="14981" ht="15.75" customHeight="1">
      <c r="E14981" s="4"/>
      <c r="F14981" s="4"/>
      <c r="G14981" s="4"/>
      <c r="H14981" s="5"/>
      <c r="I14981" s="5"/>
    </row>
    <row r="14982" ht="15.75" customHeight="1">
      <c r="E14982" s="4"/>
      <c r="F14982" s="4"/>
      <c r="G14982" s="4"/>
      <c r="H14982" s="5"/>
      <c r="I14982" s="5"/>
    </row>
    <row r="14983" ht="15.75" customHeight="1">
      <c r="E14983" s="4"/>
      <c r="F14983" s="4"/>
      <c r="G14983" s="4"/>
      <c r="H14983" s="5"/>
      <c r="I14983" s="5"/>
    </row>
    <row r="14984" ht="15.75" customHeight="1">
      <c r="E14984" s="4"/>
      <c r="F14984" s="4"/>
      <c r="G14984" s="4"/>
      <c r="H14984" s="5"/>
      <c r="I14984" s="5"/>
    </row>
    <row r="14985" ht="15.75" customHeight="1">
      <c r="E14985" s="4"/>
      <c r="F14985" s="4"/>
      <c r="G14985" s="4"/>
      <c r="H14985" s="5"/>
      <c r="I14985" s="5"/>
    </row>
    <row r="14986" ht="15.75" customHeight="1">
      <c r="E14986" s="4"/>
      <c r="F14986" s="4"/>
      <c r="G14986" s="4"/>
      <c r="H14986" s="5"/>
      <c r="I14986" s="5"/>
    </row>
    <row r="14987" ht="15.75" customHeight="1">
      <c r="E14987" s="4"/>
      <c r="F14987" s="4"/>
      <c r="G14987" s="4"/>
      <c r="H14987" s="5"/>
      <c r="I14987" s="5"/>
    </row>
    <row r="14988" ht="15.75" customHeight="1">
      <c r="E14988" s="4"/>
      <c r="F14988" s="4"/>
      <c r="G14988" s="4"/>
      <c r="H14988" s="5"/>
      <c r="I14988" s="5"/>
    </row>
    <row r="14989" ht="15.75" customHeight="1">
      <c r="E14989" s="4"/>
      <c r="F14989" s="4"/>
      <c r="G14989" s="4"/>
      <c r="H14989" s="5"/>
      <c r="I14989" s="5"/>
    </row>
    <row r="14990" ht="15.75" customHeight="1">
      <c r="E14990" s="4"/>
      <c r="F14990" s="4"/>
      <c r="G14990" s="4"/>
      <c r="H14990" s="5"/>
      <c r="I14990" s="5"/>
    </row>
    <row r="14991" ht="15.75" customHeight="1">
      <c r="E14991" s="4"/>
      <c r="F14991" s="4"/>
      <c r="G14991" s="4"/>
      <c r="H14991" s="5"/>
      <c r="I14991" s="5"/>
    </row>
    <row r="14992" ht="15.75" customHeight="1">
      <c r="E14992" s="4"/>
      <c r="F14992" s="4"/>
      <c r="G14992" s="4"/>
      <c r="H14992" s="5"/>
      <c r="I14992" s="5"/>
    </row>
    <row r="14993" ht="15.75" customHeight="1">
      <c r="E14993" s="4"/>
      <c r="F14993" s="4"/>
      <c r="G14993" s="4"/>
      <c r="H14993" s="5"/>
      <c r="I14993" s="5"/>
    </row>
    <row r="14994" ht="15.75" customHeight="1">
      <c r="E14994" s="4"/>
      <c r="F14994" s="4"/>
      <c r="G14994" s="4"/>
      <c r="H14994" s="5"/>
      <c r="I14994" s="5"/>
    </row>
    <row r="14995" ht="15.75" customHeight="1">
      <c r="E14995" s="4"/>
      <c r="F14995" s="4"/>
      <c r="G14995" s="4"/>
      <c r="H14995" s="5"/>
      <c r="I14995" s="5"/>
    </row>
    <row r="14996" ht="15.75" customHeight="1">
      <c r="E14996" s="4"/>
      <c r="F14996" s="4"/>
      <c r="G14996" s="4"/>
      <c r="H14996" s="5"/>
      <c r="I14996" s="5"/>
    </row>
    <row r="14997" ht="15.75" customHeight="1">
      <c r="E14997" s="4"/>
      <c r="F14997" s="4"/>
      <c r="G14997" s="4"/>
      <c r="H14997" s="5"/>
      <c r="I14997" s="5"/>
    </row>
    <row r="14998" ht="15.75" customHeight="1">
      <c r="E14998" s="4"/>
      <c r="F14998" s="4"/>
      <c r="G14998" s="4"/>
      <c r="H14998" s="5"/>
      <c r="I14998" s="5"/>
    </row>
    <row r="14999" ht="15.75" customHeight="1">
      <c r="E14999" s="4"/>
      <c r="F14999" s="4"/>
      <c r="G14999" s="4"/>
      <c r="H14999" s="5"/>
      <c r="I14999" s="5"/>
    </row>
    <row r="15000" ht="15.75" customHeight="1">
      <c r="E15000" s="4"/>
      <c r="F15000" s="4"/>
      <c r="G15000" s="4"/>
      <c r="H15000" s="5"/>
      <c r="I15000" s="5"/>
    </row>
    <row r="15001" ht="15.75" customHeight="1">
      <c r="E15001" s="4"/>
      <c r="F15001" s="4"/>
      <c r="G15001" s="4"/>
      <c r="H15001" s="5"/>
      <c r="I15001" s="5"/>
    </row>
    <row r="15002" ht="15.75" customHeight="1">
      <c r="E15002" s="4"/>
      <c r="F15002" s="4"/>
      <c r="G15002" s="4"/>
      <c r="H15002" s="5"/>
      <c r="I15002" s="5"/>
    </row>
    <row r="15003" ht="15.75" customHeight="1">
      <c r="E15003" s="4"/>
      <c r="F15003" s="4"/>
      <c r="G15003" s="4"/>
      <c r="H15003" s="5"/>
      <c r="I15003" s="5"/>
    </row>
    <row r="15004" ht="15.75" customHeight="1">
      <c r="E15004" s="4"/>
      <c r="F15004" s="4"/>
      <c r="G15004" s="4"/>
      <c r="H15004" s="5"/>
      <c r="I15004" s="5"/>
    </row>
    <row r="15005" ht="15.75" customHeight="1">
      <c r="E15005" s="4"/>
      <c r="F15005" s="4"/>
      <c r="G15005" s="4"/>
      <c r="H15005" s="5"/>
      <c r="I15005" s="5"/>
    </row>
    <row r="15006" ht="15.75" customHeight="1">
      <c r="E15006" s="4"/>
      <c r="F15006" s="4"/>
      <c r="G15006" s="4"/>
      <c r="H15006" s="5"/>
      <c r="I15006" s="5"/>
    </row>
    <row r="15007" ht="15.75" customHeight="1">
      <c r="E15007" s="4"/>
      <c r="F15007" s="4"/>
      <c r="G15007" s="4"/>
      <c r="H15007" s="5"/>
      <c r="I15007" s="5"/>
    </row>
    <row r="15008" ht="15.75" customHeight="1">
      <c r="E15008" s="4"/>
      <c r="F15008" s="4"/>
      <c r="G15008" s="4"/>
      <c r="H15008" s="5"/>
      <c r="I15008" s="5"/>
    </row>
    <row r="15009" ht="15.75" customHeight="1">
      <c r="E15009" s="4"/>
      <c r="F15009" s="4"/>
      <c r="G15009" s="4"/>
      <c r="H15009" s="5"/>
      <c r="I15009" s="5"/>
    </row>
    <row r="15010" ht="15.75" customHeight="1">
      <c r="E15010" s="4"/>
      <c r="F15010" s="4"/>
      <c r="G15010" s="4"/>
      <c r="H15010" s="5"/>
      <c r="I15010" s="5"/>
    </row>
    <row r="15011" ht="15.75" customHeight="1">
      <c r="E15011" s="4"/>
      <c r="F15011" s="4"/>
      <c r="G15011" s="4"/>
      <c r="H15011" s="5"/>
      <c r="I15011" s="5"/>
    </row>
    <row r="15012" ht="15.75" customHeight="1">
      <c r="E15012" s="4"/>
      <c r="F15012" s="4"/>
      <c r="G15012" s="4"/>
      <c r="H15012" s="5"/>
      <c r="I15012" s="5"/>
    </row>
    <row r="15013" ht="15.75" customHeight="1">
      <c r="E15013" s="4"/>
      <c r="F15013" s="4"/>
      <c r="G15013" s="4"/>
      <c r="H15013" s="5"/>
      <c r="I15013" s="5"/>
    </row>
    <row r="15014" ht="15.75" customHeight="1">
      <c r="E15014" s="4"/>
      <c r="F15014" s="4"/>
      <c r="G15014" s="4"/>
      <c r="H15014" s="5"/>
      <c r="I15014" s="5"/>
    </row>
    <row r="15015" ht="15.75" customHeight="1">
      <c r="E15015" s="4"/>
      <c r="F15015" s="4"/>
      <c r="G15015" s="4"/>
      <c r="H15015" s="5"/>
      <c r="I15015" s="5"/>
    </row>
    <row r="15016" ht="15.75" customHeight="1">
      <c r="E15016" s="4"/>
      <c r="F15016" s="4"/>
      <c r="G15016" s="4"/>
      <c r="H15016" s="5"/>
      <c r="I15016" s="5"/>
    </row>
    <row r="15017" ht="15.75" customHeight="1">
      <c r="E15017" s="4"/>
      <c r="F15017" s="4"/>
      <c r="G15017" s="4"/>
      <c r="H15017" s="5"/>
      <c r="I15017" s="5"/>
    </row>
    <row r="15018" ht="15.75" customHeight="1">
      <c r="E15018" s="4"/>
      <c r="F15018" s="4"/>
      <c r="G15018" s="4"/>
      <c r="H15018" s="5"/>
      <c r="I15018" s="5"/>
    </row>
    <row r="15019" ht="15.75" customHeight="1">
      <c r="E15019" s="4"/>
      <c r="F15019" s="4"/>
      <c r="G15019" s="4"/>
      <c r="H15019" s="5"/>
      <c r="I15019" s="5"/>
    </row>
    <row r="15020" ht="15.75" customHeight="1">
      <c r="E15020" s="4"/>
      <c r="F15020" s="4"/>
      <c r="G15020" s="4"/>
      <c r="H15020" s="5"/>
      <c r="I15020" s="5"/>
    </row>
    <row r="15021" ht="15.75" customHeight="1">
      <c r="E15021" s="4"/>
      <c r="F15021" s="4"/>
      <c r="G15021" s="4"/>
      <c r="H15021" s="5"/>
      <c r="I15021" s="5"/>
    </row>
    <row r="15022" ht="15.75" customHeight="1">
      <c r="E15022" s="4"/>
      <c r="F15022" s="4"/>
      <c r="G15022" s="4"/>
      <c r="H15022" s="5"/>
      <c r="I15022" s="5"/>
    </row>
    <row r="15023" ht="15.75" customHeight="1">
      <c r="E15023" s="4"/>
      <c r="F15023" s="4"/>
      <c r="G15023" s="4"/>
      <c r="H15023" s="5"/>
      <c r="I15023" s="5"/>
    </row>
    <row r="15024" ht="15.75" customHeight="1">
      <c r="E15024" s="4"/>
      <c r="F15024" s="4"/>
      <c r="G15024" s="4"/>
      <c r="H15024" s="5"/>
      <c r="I15024" s="5"/>
    </row>
    <row r="15025" ht="15.75" customHeight="1">
      <c r="E15025" s="4"/>
      <c r="F15025" s="4"/>
      <c r="G15025" s="4"/>
      <c r="H15025" s="5"/>
      <c r="I15025" s="5"/>
    </row>
    <row r="15026" ht="15.75" customHeight="1">
      <c r="E15026" s="4"/>
      <c r="F15026" s="4"/>
      <c r="G15026" s="4"/>
      <c r="H15026" s="5"/>
      <c r="I15026" s="5"/>
    </row>
    <row r="15027" ht="15.75" customHeight="1">
      <c r="E15027" s="4"/>
      <c r="F15027" s="4"/>
      <c r="G15027" s="4"/>
      <c r="H15027" s="5"/>
      <c r="I15027" s="5"/>
    </row>
    <row r="15028" ht="15.75" customHeight="1">
      <c r="E15028" s="4"/>
      <c r="F15028" s="4"/>
      <c r="G15028" s="4"/>
      <c r="H15028" s="5"/>
      <c r="I15028" s="5"/>
    </row>
    <row r="15029" ht="15.75" customHeight="1">
      <c r="E15029" s="4"/>
      <c r="F15029" s="4"/>
      <c r="G15029" s="4"/>
      <c r="H15029" s="5"/>
      <c r="I15029" s="5"/>
    </row>
    <row r="15030" ht="15.75" customHeight="1">
      <c r="E15030" s="4"/>
      <c r="F15030" s="4"/>
      <c r="G15030" s="4"/>
      <c r="H15030" s="5"/>
      <c r="I15030" s="5"/>
    </row>
    <row r="15031" ht="15.75" customHeight="1">
      <c r="E15031" s="4"/>
      <c r="F15031" s="4"/>
      <c r="G15031" s="4"/>
      <c r="H15031" s="5"/>
      <c r="I15031" s="5"/>
    </row>
    <row r="15032" ht="15.75" customHeight="1">
      <c r="E15032" s="4"/>
      <c r="F15032" s="4"/>
      <c r="G15032" s="4"/>
      <c r="H15032" s="5"/>
      <c r="I15032" s="5"/>
    </row>
    <row r="15033" ht="15.75" customHeight="1">
      <c r="E15033" s="4"/>
      <c r="F15033" s="4"/>
      <c r="G15033" s="4"/>
      <c r="H15033" s="5"/>
      <c r="I15033" s="5"/>
    </row>
    <row r="15034" ht="15.75" customHeight="1">
      <c r="E15034" s="4"/>
      <c r="F15034" s="4"/>
      <c r="G15034" s="4"/>
      <c r="H15034" s="5"/>
      <c r="I15034" s="5"/>
    </row>
    <row r="15035" ht="15.75" customHeight="1">
      <c r="E15035" s="4"/>
      <c r="F15035" s="4"/>
      <c r="G15035" s="4"/>
      <c r="H15035" s="5"/>
      <c r="I15035" s="5"/>
    </row>
    <row r="15036" ht="15.75" customHeight="1">
      <c r="E15036" s="4"/>
      <c r="F15036" s="4"/>
      <c r="G15036" s="4"/>
      <c r="H15036" s="5"/>
      <c r="I15036" s="5"/>
    </row>
    <row r="15037" ht="15.75" customHeight="1">
      <c r="E15037" s="4"/>
      <c r="F15037" s="4"/>
      <c r="G15037" s="4"/>
      <c r="H15037" s="5"/>
      <c r="I15037" s="5"/>
    </row>
    <row r="15038" ht="15.75" customHeight="1">
      <c r="E15038" s="4"/>
      <c r="F15038" s="4"/>
      <c r="G15038" s="4"/>
      <c r="H15038" s="5"/>
      <c r="I15038" s="5"/>
    </row>
    <row r="15039" ht="15.75" customHeight="1">
      <c r="E15039" s="4"/>
      <c r="F15039" s="4"/>
      <c r="G15039" s="4"/>
      <c r="H15039" s="5"/>
      <c r="I15039" s="5"/>
    </row>
    <row r="15040" ht="15.75" customHeight="1">
      <c r="E15040" s="4"/>
      <c r="F15040" s="4"/>
      <c r="G15040" s="4"/>
      <c r="H15040" s="5"/>
      <c r="I15040" s="5"/>
    </row>
    <row r="15041" ht="15.75" customHeight="1">
      <c r="E15041" s="4"/>
      <c r="F15041" s="4"/>
      <c r="G15041" s="4"/>
      <c r="H15041" s="5"/>
      <c r="I15041" s="5"/>
    </row>
    <row r="15042" ht="15.75" customHeight="1">
      <c r="E15042" s="4"/>
      <c r="F15042" s="4"/>
      <c r="G15042" s="4"/>
      <c r="H15042" s="5"/>
      <c r="I15042" s="5"/>
    </row>
    <row r="15043" ht="15.75" customHeight="1">
      <c r="E15043" s="4"/>
      <c r="F15043" s="4"/>
      <c r="G15043" s="4"/>
      <c r="H15043" s="5"/>
      <c r="I15043" s="5"/>
    </row>
    <row r="15044" ht="15.75" customHeight="1">
      <c r="E15044" s="4"/>
      <c r="F15044" s="4"/>
      <c r="G15044" s="4"/>
      <c r="H15044" s="5"/>
      <c r="I15044" s="5"/>
    </row>
    <row r="15045" ht="15.75" customHeight="1">
      <c r="E15045" s="4"/>
      <c r="F15045" s="4"/>
      <c r="G15045" s="4"/>
      <c r="H15045" s="5"/>
      <c r="I15045" s="5"/>
    </row>
    <row r="15046" ht="15.75" customHeight="1">
      <c r="E15046" s="4"/>
      <c r="F15046" s="4"/>
      <c r="G15046" s="4"/>
      <c r="H15046" s="5"/>
      <c r="I15046" s="5"/>
    </row>
    <row r="15047" ht="15.75" customHeight="1">
      <c r="E15047" s="4"/>
      <c r="F15047" s="4"/>
      <c r="G15047" s="4"/>
      <c r="H15047" s="5"/>
      <c r="I15047" s="5"/>
    </row>
    <row r="15048" ht="15.75" customHeight="1">
      <c r="E15048" s="4"/>
      <c r="F15048" s="4"/>
      <c r="G15048" s="4"/>
      <c r="H15048" s="5"/>
      <c r="I15048" s="5"/>
    </row>
    <row r="15049" ht="15.75" customHeight="1">
      <c r="E15049" s="4"/>
      <c r="F15049" s="4"/>
      <c r="G15049" s="4"/>
      <c r="H15049" s="5"/>
      <c r="I15049" s="5"/>
    </row>
    <row r="15050" ht="15.75" customHeight="1">
      <c r="E15050" s="4"/>
      <c r="F15050" s="4"/>
      <c r="G15050" s="4"/>
      <c r="H15050" s="5"/>
      <c r="I15050" s="5"/>
    </row>
    <row r="15051" ht="15.75" customHeight="1">
      <c r="E15051" s="4"/>
      <c r="F15051" s="4"/>
      <c r="G15051" s="4"/>
      <c r="H15051" s="5"/>
      <c r="I15051" s="5"/>
    </row>
    <row r="15052" ht="15.75" customHeight="1">
      <c r="E15052" s="4"/>
      <c r="F15052" s="4"/>
      <c r="G15052" s="4"/>
      <c r="H15052" s="5"/>
      <c r="I15052" s="5"/>
    </row>
    <row r="15053" ht="15.75" customHeight="1">
      <c r="E15053" s="4"/>
      <c r="F15053" s="4"/>
      <c r="G15053" s="4"/>
      <c r="H15053" s="5"/>
      <c r="I15053" s="5"/>
    </row>
    <row r="15054" ht="15.75" customHeight="1">
      <c r="E15054" s="4"/>
      <c r="F15054" s="4"/>
      <c r="G15054" s="4"/>
      <c r="H15054" s="5"/>
      <c r="I15054" s="5"/>
    </row>
    <row r="15055" ht="15.75" customHeight="1">
      <c r="E15055" s="4"/>
      <c r="F15055" s="4"/>
      <c r="G15055" s="4"/>
      <c r="H15055" s="5"/>
      <c r="I15055" s="5"/>
    </row>
    <row r="15056" ht="15.75" customHeight="1">
      <c r="E15056" s="4"/>
      <c r="F15056" s="4"/>
      <c r="G15056" s="4"/>
      <c r="H15056" s="5"/>
      <c r="I15056" s="5"/>
    </row>
    <row r="15057" ht="15.75" customHeight="1">
      <c r="E15057" s="4"/>
      <c r="F15057" s="4"/>
      <c r="G15057" s="4"/>
      <c r="H15057" s="5"/>
      <c r="I15057" s="5"/>
    </row>
    <row r="15058" ht="15.75" customHeight="1">
      <c r="E15058" s="4"/>
      <c r="F15058" s="4"/>
      <c r="G15058" s="4"/>
      <c r="H15058" s="5"/>
      <c r="I15058" s="5"/>
    </row>
    <row r="15059" ht="15.75" customHeight="1">
      <c r="E15059" s="4"/>
      <c r="F15059" s="4"/>
      <c r="G15059" s="4"/>
      <c r="H15059" s="5"/>
      <c r="I15059" s="5"/>
    </row>
    <row r="15060" ht="15.75" customHeight="1">
      <c r="E15060" s="4"/>
      <c r="F15060" s="4"/>
      <c r="G15060" s="4"/>
      <c r="H15060" s="5"/>
      <c r="I15060" s="5"/>
    </row>
    <row r="15061" ht="15.75" customHeight="1">
      <c r="E15061" s="4"/>
      <c r="F15061" s="4"/>
      <c r="G15061" s="4"/>
      <c r="H15061" s="5"/>
      <c r="I15061" s="5"/>
    </row>
    <row r="15062" ht="15.75" customHeight="1">
      <c r="E15062" s="4"/>
      <c r="F15062" s="4"/>
      <c r="G15062" s="4"/>
      <c r="H15062" s="5"/>
      <c r="I15062" s="5"/>
    </row>
    <row r="15063" ht="15.75" customHeight="1">
      <c r="E15063" s="4"/>
      <c r="F15063" s="4"/>
      <c r="G15063" s="4"/>
      <c r="H15063" s="5"/>
      <c r="I15063" s="5"/>
    </row>
    <row r="15064" ht="15.75" customHeight="1">
      <c r="E15064" s="4"/>
      <c r="F15064" s="4"/>
      <c r="G15064" s="4"/>
      <c r="H15064" s="5"/>
      <c r="I15064" s="5"/>
    </row>
    <row r="15065" ht="15.75" customHeight="1">
      <c r="E15065" s="4"/>
      <c r="F15065" s="4"/>
      <c r="G15065" s="4"/>
      <c r="H15065" s="5"/>
      <c r="I15065" s="5"/>
    </row>
    <row r="15066" ht="15.75" customHeight="1">
      <c r="E15066" s="4"/>
      <c r="F15066" s="4"/>
      <c r="G15066" s="4"/>
      <c r="H15066" s="5"/>
      <c r="I15066" s="5"/>
    </row>
    <row r="15067" ht="15.75" customHeight="1">
      <c r="E15067" s="4"/>
      <c r="F15067" s="4"/>
      <c r="G15067" s="4"/>
      <c r="H15067" s="5"/>
      <c r="I15067" s="5"/>
    </row>
    <row r="15068" ht="15.75" customHeight="1">
      <c r="E15068" s="4"/>
      <c r="F15068" s="4"/>
      <c r="G15068" s="4"/>
      <c r="H15068" s="5"/>
      <c r="I15068" s="5"/>
    </row>
    <row r="15069" ht="15.75" customHeight="1">
      <c r="E15069" s="4"/>
      <c r="F15069" s="4"/>
      <c r="G15069" s="4"/>
      <c r="H15069" s="5"/>
      <c r="I15069" s="5"/>
    </row>
    <row r="15070" ht="15.75" customHeight="1">
      <c r="E15070" s="4"/>
      <c r="F15070" s="4"/>
      <c r="G15070" s="4"/>
      <c r="H15070" s="5"/>
      <c r="I15070" s="5"/>
    </row>
    <row r="15071" ht="15.75" customHeight="1">
      <c r="E15071" s="4"/>
      <c r="F15071" s="4"/>
      <c r="G15071" s="4"/>
      <c r="H15071" s="5"/>
      <c r="I15071" s="5"/>
    </row>
    <row r="15072" ht="15.75" customHeight="1">
      <c r="E15072" s="4"/>
      <c r="F15072" s="4"/>
      <c r="G15072" s="4"/>
      <c r="H15072" s="5"/>
      <c r="I15072" s="5"/>
    </row>
    <row r="15073" ht="15.75" customHeight="1">
      <c r="E15073" s="4"/>
      <c r="F15073" s="4"/>
      <c r="G15073" s="4"/>
      <c r="H15073" s="5"/>
      <c r="I15073" s="5"/>
    </row>
    <row r="15074" ht="15.75" customHeight="1">
      <c r="E15074" s="4"/>
      <c r="F15074" s="4"/>
      <c r="G15074" s="4"/>
      <c r="H15074" s="5"/>
      <c r="I15074" s="5"/>
    </row>
    <row r="15075" ht="15.75" customHeight="1">
      <c r="E15075" s="4"/>
      <c r="F15075" s="4"/>
      <c r="G15075" s="4"/>
      <c r="H15075" s="5"/>
      <c r="I15075" s="5"/>
    </row>
    <row r="15076" ht="15.75" customHeight="1">
      <c r="E15076" s="4"/>
      <c r="F15076" s="4"/>
      <c r="G15076" s="4"/>
      <c r="H15076" s="5"/>
      <c r="I15076" s="5"/>
    </row>
    <row r="15077" ht="15.75" customHeight="1">
      <c r="E15077" s="4"/>
      <c r="F15077" s="4"/>
      <c r="G15077" s="4"/>
      <c r="H15077" s="5"/>
      <c r="I15077" s="5"/>
    </row>
    <row r="15078" ht="15.75" customHeight="1">
      <c r="E15078" s="4"/>
      <c r="F15078" s="4"/>
      <c r="G15078" s="4"/>
      <c r="H15078" s="5"/>
      <c r="I15078" s="5"/>
    </row>
    <row r="15079" ht="15.75" customHeight="1">
      <c r="E15079" s="4"/>
      <c r="F15079" s="4"/>
      <c r="G15079" s="4"/>
      <c r="H15079" s="5"/>
      <c r="I15079" s="5"/>
    </row>
    <row r="15080" ht="15.75" customHeight="1">
      <c r="E15080" s="4"/>
      <c r="F15080" s="4"/>
      <c r="G15080" s="4"/>
      <c r="H15080" s="5"/>
      <c r="I15080" s="5"/>
    </row>
    <row r="15081" ht="15.75" customHeight="1">
      <c r="E15081" s="4"/>
      <c r="F15081" s="4"/>
      <c r="G15081" s="4"/>
      <c r="H15081" s="5"/>
      <c r="I15081" s="5"/>
    </row>
    <row r="15082" ht="15.75" customHeight="1">
      <c r="E15082" s="4"/>
      <c r="F15082" s="4"/>
      <c r="G15082" s="4"/>
      <c r="H15082" s="5"/>
      <c r="I15082" s="5"/>
    </row>
    <row r="15083" ht="15.75" customHeight="1">
      <c r="E15083" s="4"/>
      <c r="F15083" s="4"/>
      <c r="G15083" s="4"/>
      <c r="H15083" s="5"/>
      <c r="I15083" s="5"/>
    </row>
    <row r="15084" ht="15.75" customHeight="1">
      <c r="E15084" s="4"/>
      <c r="F15084" s="4"/>
      <c r="G15084" s="4"/>
      <c r="H15084" s="5"/>
      <c r="I15084" s="5"/>
    </row>
    <row r="15085" ht="15.75" customHeight="1">
      <c r="E15085" s="4"/>
      <c r="F15085" s="4"/>
      <c r="G15085" s="4"/>
      <c r="H15085" s="5"/>
      <c r="I15085" s="5"/>
    </row>
    <row r="15086" ht="15.75" customHeight="1">
      <c r="E15086" s="4"/>
      <c r="F15086" s="4"/>
      <c r="G15086" s="4"/>
      <c r="H15086" s="5"/>
      <c r="I15086" s="5"/>
    </row>
    <row r="15087" ht="15.75" customHeight="1">
      <c r="E15087" s="4"/>
      <c r="F15087" s="4"/>
      <c r="G15087" s="4"/>
      <c r="H15087" s="5"/>
      <c r="I15087" s="5"/>
    </row>
    <row r="15088" ht="15.75" customHeight="1">
      <c r="E15088" s="4"/>
      <c r="F15088" s="4"/>
      <c r="G15088" s="4"/>
      <c r="H15088" s="5"/>
      <c r="I15088" s="5"/>
    </row>
    <row r="15089" ht="15.75" customHeight="1">
      <c r="E15089" s="4"/>
      <c r="F15089" s="4"/>
      <c r="G15089" s="4"/>
      <c r="H15089" s="5"/>
      <c r="I15089" s="5"/>
    </row>
    <row r="15090" ht="15.75" customHeight="1">
      <c r="E15090" s="4"/>
      <c r="F15090" s="4"/>
      <c r="G15090" s="4"/>
      <c r="H15090" s="5"/>
      <c r="I15090" s="5"/>
    </row>
    <row r="15091" ht="15.75" customHeight="1">
      <c r="E15091" s="4"/>
      <c r="F15091" s="4"/>
      <c r="G15091" s="4"/>
      <c r="H15091" s="5"/>
      <c r="I15091" s="5"/>
    </row>
    <row r="15092" ht="15.75" customHeight="1">
      <c r="E15092" s="4"/>
      <c r="F15092" s="4"/>
      <c r="G15092" s="4"/>
      <c r="H15092" s="5"/>
      <c r="I15092" s="5"/>
    </row>
    <row r="15093" ht="15.75" customHeight="1">
      <c r="E15093" s="4"/>
      <c r="F15093" s="4"/>
      <c r="G15093" s="4"/>
      <c r="H15093" s="5"/>
      <c r="I15093" s="5"/>
    </row>
    <row r="15094" ht="15.75" customHeight="1">
      <c r="E15094" s="4"/>
      <c r="F15094" s="4"/>
      <c r="G15094" s="4"/>
      <c r="H15094" s="5"/>
      <c r="I15094" s="5"/>
    </row>
    <row r="15095" ht="15.75" customHeight="1">
      <c r="E15095" s="4"/>
      <c r="F15095" s="4"/>
      <c r="G15095" s="4"/>
      <c r="H15095" s="5"/>
      <c r="I15095" s="5"/>
    </row>
    <row r="15096" ht="15.75" customHeight="1">
      <c r="E15096" s="4"/>
      <c r="F15096" s="4"/>
      <c r="G15096" s="4"/>
      <c r="H15096" s="5"/>
      <c r="I15096" s="5"/>
    </row>
    <row r="15097" ht="15.75" customHeight="1">
      <c r="E15097" s="4"/>
      <c r="F15097" s="4"/>
      <c r="G15097" s="4"/>
      <c r="H15097" s="5"/>
      <c r="I15097" s="5"/>
    </row>
    <row r="15098" ht="15.75" customHeight="1">
      <c r="E15098" s="4"/>
      <c r="F15098" s="4"/>
      <c r="G15098" s="4"/>
      <c r="H15098" s="5"/>
      <c r="I15098" s="5"/>
    </row>
    <row r="15099" ht="15.75" customHeight="1">
      <c r="E15099" s="4"/>
      <c r="F15099" s="4"/>
      <c r="G15099" s="4"/>
      <c r="H15099" s="5"/>
      <c r="I15099" s="5"/>
    </row>
    <row r="15100" ht="15.75" customHeight="1">
      <c r="E15100" s="4"/>
      <c r="F15100" s="4"/>
      <c r="G15100" s="4"/>
      <c r="H15100" s="5"/>
      <c r="I15100" s="5"/>
    </row>
    <row r="15101" ht="15.75" customHeight="1">
      <c r="E15101" s="4"/>
      <c r="F15101" s="4"/>
      <c r="G15101" s="4"/>
      <c r="H15101" s="5"/>
      <c r="I15101" s="5"/>
    </row>
    <row r="15102" ht="15.75" customHeight="1">
      <c r="E15102" s="4"/>
      <c r="F15102" s="4"/>
      <c r="G15102" s="4"/>
      <c r="H15102" s="5"/>
      <c r="I15102" s="5"/>
    </row>
    <row r="15103" ht="15.75" customHeight="1">
      <c r="E15103" s="4"/>
      <c r="F15103" s="4"/>
      <c r="G15103" s="4"/>
      <c r="H15103" s="5"/>
      <c r="I15103" s="5"/>
    </row>
    <row r="15104" ht="15.75" customHeight="1">
      <c r="E15104" s="4"/>
      <c r="F15104" s="4"/>
      <c r="G15104" s="4"/>
      <c r="H15104" s="5"/>
      <c r="I15104" s="5"/>
    </row>
    <row r="15105" ht="15.75" customHeight="1">
      <c r="E15105" s="4"/>
      <c r="F15105" s="4"/>
      <c r="G15105" s="4"/>
      <c r="H15105" s="5"/>
      <c r="I15105" s="5"/>
    </row>
    <row r="15106" ht="15.75" customHeight="1">
      <c r="E15106" s="4"/>
      <c r="F15106" s="4"/>
      <c r="G15106" s="4"/>
      <c r="H15106" s="5"/>
      <c r="I15106" s="5"/>
    </row>
    <row r="15107" ht="15.75" customHeight="1">
      <c r="E15107" s="4"/>
      <c r="F15107" s="4"/>
      <c r="G15107" s="4"/>
      <c r="H15107" s="5"/>
      <c r="I15107" s="5"/>
    </row>
    <row r="15108" ht="15.75" customHeight="1">
      <c r="E15108" s="4"/>
      <c r="F15108" s="4"/>
      <c r="G15108" s="4"/>
      <c r="H15108" s="5"/>
      <c r="I15108" s="5"/>
    </row>
    <row r="15109" ht="15.75" customHeight="1">
      <c r="E15109" s="4"/>
      <c r="F15109" s="4"/>
      <c r="G15109" s="4"/>
      <c r="H15109" s="5"/>
      <c r="I15109" s="5"/>
    </row>
    <row r="15110" ht="15.75" customHeight="1">
      <c r="E15110" s="4"/>
      <c r="F15110" s="4"/>
      <c r="G15110" s="4"/>
      <c r="H15110" s="5"/>
      <c r="I15110" s="5"/>
    </row>
    <row r="15111" ht="15.75" customHeight="1">
      <c r="E15111" s="4"/>
      <c r="F15111" s="4"/>
      <c r="G15111" s="4"/>
      <c r="H15111" s="5"/>
      <c r="I15111" s="5"/>
    </row>
    <row r="15112" ht="15.75" customHeight="1">
      <c r="E15112" s="4"/>
      <c r="F15112" s="4"/>
      <c r="G15112" s="4"/>
      <c r="H15112" s="5"/>
      <c r="I15112" s="5"/>
    </row>
    <row r="15113" ht="15.75" customHeight="1">
      <c r="E15113" s="4"/>
      <c r="F15113" s="4"/>
      <c r="G15113" s="4"/>
      <c r="H15113" s="5"/>
      <c r="I15113" s="5"/>
    </row>
    <row r="15114" ht="15.75" customHeight="1">
      <c r="E15114" s="4"/>
      <c r="F15114" s="4"/>
      <c r="G15114" s="4"/>
      <c r="H15114" s="5"/>
      <c r="I15114" s="5"/>
    </row>
    <row r="15115" ht="15.75" customHeight="1">
      <c r="E15115" s="4"/>
      <c r="F15115" s="4"/>
      <c r="G15115" s="4"/>
      <c r="H15115" s="5"/>
      <c r="I15115" s="5"/>
    </row>
    <row r="15116" ht="15.75" customHeight="1">
      <c r="E15116" s="4"/>
      <c r="F15116" s="4"/>
      <c r="G15116" s="4"/>
      <c r="H15116" s="5"/>
      <c r="I15116" s="5"/>
    </row>
    <row r="15117" ht="15.75" customHeight="1">
      <c r="E15117" s="4"/>
      <c r="F15117" s="4"/>
      <c r="G15117" s="4"/>
      <c r="H15117" s="5"/>
      <c r="I15117" s="5"/>
    </row>
    <row r="15118" ht="15.75" customHeight="1">
      <c r="E15118" s="4"/>
      <c r="F15118" s="4"/>
      <c r="G15118" s="4"/>
      <c r="H15118" s="5"/>
      <c r="I15118" s="5"/>
    </row>
    <row r="15119" ht="15.75" customHeight="1">
      <c r="E15119" s="4"/>
      <c r="F15119" s="4"/>
      <c r="G15119" s="4"/>
      <c r="H15119" s="5"/>
      <c r="I15119" s="5"/>
    </row>
    <row r="15120" ht="15.75" customHeight="1">
      <c r="E15120" s="4"/>
      <c r="F15120" s="4"/>
      <c r="G15120" s="4"/>
      <c r="H15120" s="5"/>
      <c r="I15120" s="5"/>
    </row>
    <row r="15121" ht="15.75" customHeight="1">
      <c r="E15121" s="4"/>
      <c r="F15121" s="4"/>
      <c r="G15121" s="4"/>
      <c r="H15121" s="5"/>
      <c r="I15121" s="5"/>
    </row>
    <row r="15122" ht="15.75" customHeight="1">
      <c r="E15122" s="4"/>
      <c r="F15122" s="4"/>
      <c r="G15122" s="4"/>
      <c r="H15122" s="5"/>
      <c r="I15122" s="5"/>
    </row>
    <row r="15123" ht="15.75" customHeight="1">
      <c r="E15123" s="4"/>
      <c r="F15123" s="4"/>
      <c r="G15123" s="4"/>
      <c r="H15123" s="5"/>
      <c r="I15123" s="5"/>
    </row>
    <row r="15124" ht="15.75" customHeight="1">
      <c r="E15124" s="4"/>
      <c r="F15124" s="4"/>
      <c r="G15124" s="4"/>
      <c r="H15124" s="5"/>
      <c r="I15124" s="5"/>
    </row>
    <row r="15125" ht="15.75" customHeight="1">
      <c r="E15125" s="4"/>
      <c r="F15125" s="4"/>
      <c r="G15125" s="4"/>
      <c r="H15125" s="5"/>
      <c r="I15125" s="5"/>
    </row>
    <row r="15126" ht="15.75" customHeight="1">
      <c r="E15126" s="4"/>
      <c r="F15126" s="4"/>
      <c r="G15126" s="4"/>
      <c r="H15126" s="5"/>
      <c r="I15126" s="5"/>
    </row>
    <row r="15127" ht="15.75" customHeight="1">
      <c r="E15127" s="4"/>
      <c r="F15127" s="4"/>
      <c r="G15127" s="4"/>
      <c r="H15127" s="5"/>
      <c r="I15127" s="5"/>
    </row>
    <row r="15128" ht="15.75" customHeight="1">
      <c r="E15128" s="4"/>
      <c r="F15128" s="4"/>
      <c r="G15128" s="4"/>
      <c r="H15128" s="5"/>
      <c r="I15128" s="5"/>
    </row>
    <row r="15129" ht="15.75" customHeight="1">
      <c r="E15129" s="4"/>
      <c r="F15129" s="4"/>
      <c r="G15129" s="4"/>
      <c r="H15129" s="5"/>
      <c r="I15129" s="5"/>
    </row>
    <row r="15130" ht="15.75" customHeight="1">
      <c r="E15130" s="4"/>
      <c r="F15130" s="4"/>
      <c r="G15130" s="4"/>
      <c r="H15130" s="5"/>
      <c r="I15130" s="5"/>
    </row>
    <row r="15131" ht="15.75" customHeight="1">
      <c r="E15131" s="4"/>
      <c r="F15131" s="4"/>
      <c r="G15131" s="4"/>
      <c r="H15131" s="5"/>
      <c r="I15131" s="5"/>
    </row>
    <row r="15132" ht="15.75" customHeight="1">
      <c r="E15132" s="4"/>
      <c r="F15132" s="4"/>
      <c r="G15132" s="4"/>
      <c r="H15132" s="5"/>
      <c r="I15132" s="5"/>
    </row>
    <row r="15133" ht="15.75" customHeight="1">
      <c r="E15133" s="4"/>
      <c r="F15133" s="4"/>
      <c r="G15133" s="4"/>
      <c r="H15133" s="5"/>
      <c r="I15133" s="5"/>
    </row>
    <row r="15134" ht="15.75" customHeight="1">
      <c r="E15134" s="4"/>
      <c r="F15134" s="4"/>
      <c r="G15134" s="4"/>
      <c r="H15134" s="5"/>
      <c r="I15134" s="5"/>
    </row>
    <row r="15135" ht="15.75" customHeight="1">
      <c r="E15135" s="4"/>
      <c r="F15135" s="4"/>
      <c r="G15135" s="4"/>
      <c r="H15135" s="5"/>
      <c r="I15135" s="5"/>
    </row>
    <row r="15136" ht="15.75" customHeight="1">
      <c r="E15136" s="4"/>
      <c r="F15136" s="4"/>
      <c r="G15136" s="4"/>
      <c r="H15136" s="5"/>
      <c r="I15136" s="5"/>
    </row>
    <row r="15137" ht="15.75" customHeight="1">
      <c r="E15137" s="4"/>
      <c r="F15137" s="4"/>
      <c r="G15137" s="4"/>
      <c r="H15137" s="5"/>
      <c r="I15137" s="5"/>
    </row>
    <row r="15138" ht="15.75" customHeight="1">
      <c r="E15138" s="4"/>
      <c r="F15138" s="4"/>
      <c r="G15138" s="4"/>
      <c r="H15138" s="5"/>
      <c r="I15138" s="5"/>
    </row>
    <row r="15139" ht="15.75" customHeight="1">
      <c r="E15139" s="4"/>
      <c r="F15139" s="4"/>
      <c r="G15139" s="4"/>
      <c r="H15139" s="5"/>
      <c r="I15139" s="5"/>
    </row>
    <row r="15140" ht="15.75" customHeight="1">
      <c r="E15140" s="4"/>
      <c r="F15140" s="4"/>
      <c r="G15140" s="4"/>
      <c r="H15140" s="5"/>
      <c r="I15140" s="5"/>
    </row>
    <row r="15141" ht="15.75" customHeight="1">
      <c r="E15141" s="4"/>
      <c r="F15141" s="4"/>
      <c r="G15141" s="4"/>
      <c r="H15141" s="5"/>
      <c r="I15141" s="5"/>
    </row>
    <row r="15142" ht="15.75" customHeight="1">
      <c r="E15142" s="4"/>
      <c r="F15142" s="4"/>
      <c r="G15142" s="4"/>
      <c r="H15142" s="5"/>
      <c r="I15142" s="5"/>
    </row>
    <row r="15143" ht="15.75" customHeight="1">
      <c r="E15143" s="4"/>
      <c r="F15143" s="4"/>
      <c r="G15143" s="4"/>
      <c r="H15143" s="5"/>
      <c r="I15143" s="5"/>
    </row>
    <row r="15144" ht="15.75" customHeight="1">
      <c r="E15144" s="4"/>
      <c r="F15144" s="4"/>
      <c r="G15144" s="4"/>
      <c r="H15144" s="5"/>
      <c r="I15144" s="5"/>
    </row>
    <row r="15145" ht="15.75" customHeight="1">
      <c r="E15145" s="4"/>
      <c r="F15145" s="4"/>
      <c r="G15145" s="4"/>
      <c r="H15145" s="5"/>
      <c r="I15145" s="5"/>
    </row>
    <row r="15146" ht="15.75" customHeight="1">
      <c r="E15146" s="4"/>
      <c r="F15146" s="4"/>
      <c r="G15146" s="4"/>
      <c r="H15146" s="5"/>
      <c r="I15146" s="5"/>
    </row>
    <row r="15147" ht="15.75" customHeight="1">
      <c r="E15147" s="4"/>
      <c r="F15147" s="4"/>
      <c r="G15147" s="4"/>
      <c r="H15147" s="5"/>
      <c r="I15147" s="5"/>
    </row>
    <row r="15148" ht="15.75" customHeight="1">
      <c r="E15148" s="4"/>
      <c r="F15148" s="4"/>
      <c r="G15148" s="4"/>
      <c r="H15148" s="5"/>
      <c r="I15148" s="5"/>
    </row>
    <row r="15149" ht="15.75" customHeight="1">
      <c r="E15149" s="4"/>
      <c r="F15149" s="4"/>
      <c r="G15149" s="4"/>
      <c r="H15149" s="5"/>
      <c r="I15149" s="5"/>
    </row>
    <row r="15150" ht="15.75" customHeight="1">
      <c r="E15150" s="4"/>
      <c r="F15150" s="4"/>
      <c r="G15150" s="4"/>
      <c r="H15150" s="5"/>
      <c r="I15150" s="5"/>
    </row>
    <row r="15151" ht="15.75" customHeight="1">
      <c r="E15151" s="4"/>
      <c r="F15151" s="4"/>
      <c r="G15151" s="4"/>
      <c r="H15151" s="5"/>
      <c r="I15151" s="5"/>
    </row>
    <row r="15152" ht="15.75" customHeight="1">
      <c r="E15152" s="4"/>
      <c r="F15152" s="4"/>
      <c r="G15152" s="4"/>
      <c r="H15152" s="5"/>
      <c r="I15152" s="5"/>
    </row>
    <row r="15153" ht="15.75" customHeight="1">
      <c r="E15153" s="4"/>
      <c r="F15153" s="4"/>
      <c r="G15153" s="4"/>
      <c r="H15153" s="5"/>
      <c r="I15153" s="5"/>
    </row>
    <row r="15154" ht="15.75" customHeight="1">
      <c r="E15154" s="4"/>
      <c r="F15154" s="4"/>
      <c r="G15154" s="4"/>
      <c r="H15154" s="5"/>
      <c r="I15154" s="5"/>
    </row>
    <row r="15155" ht="15.75" customHeight="1">
      <c r="E15155" s="4"/>
      <c r="F15155" s="4"/>
      <c r="G15155" s="4"/>
      <c r="H15155" s="5"/>
      <c r="I15155" s="5"/>
    </row>
    <row r="15156" ht="15.75" customHeight="1">
      <c r="E15156" s="4"/>
      <c r="F15156" s="4"/>
      <c r="G15156" s="4"/>
      <c r="H15156" s="5"/>
      <c r="I15156" s="5"/>
    </row>
    <row r="15157" ht="15.75" customHeight="1">
      <c r="E15157" s="4"/>
      <c r="F15157" s="4"/>
      <c r="G15157" s="4"/>
      <c r="H15157" s="5"/>
      <c r="I15157" s="5"/>
    </row>
    <row r="15158" ht="15.75" customHeight="1">
      <c r="E15158" s="4"/>
      <c r="F15158" s="4"/>
      <c r="G15158" s="4"/>
      <c r="H15158" s="5"/>
      <c r="I15158" s="5"/>
    </row>
    <row r="15159" ht="15.75" customHeight="1">
      <c r="E15159" s="4"/>
      <c r="F15159" s="4"/>
      <c r="G15159" s="4"/>
      <c r="H15159" s="5"/>
      <c r="I15159" s="5"/>
    </row>
    <row r="15160" ht="15.75" customHeight="1">
      <c r="E15160" s="4"/>
      <c r="F15160" s="4"/>
      <c r="G15160" s="4"/>
      <c r="H15160" s="5"/>
      <c r="I15160" s="5"/>
    </row>
    <row r="15161" ht="15.75" customHeight="1">
      <c r="E15161" s="4"/>
      <c r="F15161" s="4"/>
      <c r="G15161" s="4"/>
      <c r="H15161" s="5"/>
      <c r="I15161" s="5"/>
    </row>
    <row r="15162" ht="15.75" customHeight="1">
      <c r="E15162" s="4"/>
      <c r="F15162" s="4"/>
      <c r="G15162" s="4"/>
      <c r="H15162" s="5"/>
      <c r="I15162" s="5"/>
    </row>
    <row r="15163" ht="15.75" customHeight="1">
      <c r="E15163" s="4"/>
      <c r="F15163" s="4"/>
      <c r="G15163" s="4"/>
      <c r="H15163" s="5"/>
      <c r="I15163" s="5"/>
    </row>
    <row r="15164" ht="15.75" customHeight="1">
      <c r="E15164" s="4"/>
      <c r="F15164" s="4"/>
      <c r="G15164" s="4"/>
      <c r="H15164" s="5"/>
      <c r="I15164" s="5"/>
    </row>
    <row r="15165" ht="15.75" customHeight="1">
      <c r="E15165" s="4"/>
      <c r="F15165" s="4"/>
      <c r="G15165" s="4"/>
      <c r="H15165" s="5"/>
      <c r="I15165" s="5"/>
    </row>
    <row r="15166" ht="15.75" customHeight="1">
      <c r="E15166" s="4"/>
      <c r="F15166" s="4"/>
      <c r="G15166" s="4"/>
      <c r="H15166" s="5"/>
      <c r="I15166" s="5"/>
    </row>
    <row r="15167" ht="15.75" customHeight="1">
      <c r="E15167" s="4"/>
      <c r="F15167" s="4"/>
      <c r="G15167" s="4"/>
      <c r="H15167" s="5"/>
      <c r="I15167" s="5"/>
    </row>
    <row r="15168" ht="15.75" customHeight="1">
      <c r="E15168" s="4"/>
      <c r="F15168" s="4"/>
      <c r="G15168" s="4"/>
      <c r="H15168" s="5"/>
      <c r="I15168" s="5"/>
    </row>
    <row r="15169" ht="15.75" customHeight="1">
      <c r="E15169" s="4"/>
      <c r="F15169" s="4"/>
      <c r="G15169" s="4"/>
      <c r="H15169" s="5"/>
      <c r="I15169" s="5"/>
    </row>
    <row r="15170" ht="15.75" customHeight="1">
      <c r="E15170" s="4"/>
      <c r="F15170" s="4"/>
      <c r="G15170" s="4"/>
      <c r="H15170" s="5"/>
      <c r="I15170" s="5"/>
    </row>
    <row r="15171" ht="15.75" customHeight="1">
      <c r="E15171" s="4"/>
      <c r="F15171" s="4"/>
      <c r="G15171" s="4"/>
      <c r="H15171" s="5"/>
      <c r="I15171" s="5"/>
    </row>
    <row r="15172" ht="15.75" customHeight="1">
      <c r="E15172" s="4"/>
      <c r="F15172" s="4"/>
      <c r="G15172" s="4"/>
      <c r="H15172" s="5"/>
      <c r="I15172" s="5"/>
    </row>
    <row r="15173" ht="15.75" customHeight="1">
      <c r="E15173" s="4"/>
      <c r="F15173" s="4"/>
      <c r="G15173" s="4"/>
      <c r="H15173" s="5"/>
      <c r="I15173" s="5"/>
    </row>
    <row r="15174" ht="15.75" customHeight="1">
      <c r="E15174" s="4"/>
      <c r="F15174" s="4"/>
      <c r="G15174" s="4"/>
      <c r="H15174" s="5"/>
      <c r="I15174" s="5"/>
    </row>
    <row r="15175" ht="15.75" customHeight="1">
      <c r="E15175" s="4"/>
      <c r="F15175" s="4"/>
      <c r="G15175" s="4"/>
      <c r="H15175" s="5"/>
      <c r="I15175" s="5"/>
    </row>
    <row r="15176" ht="15.75" customHeight="1">
      <c r="E15176" s="4"/>
      <c r="F15176" s="4"/>
      <c r="G15176" s="4"/>
      <c r="H15176" s="5"/>
      <c r="I15176" s="5"/>
    </row>
    <row r="15177" ht="15.75" customHeight="1">
      <c r="E15177" s="4"/>
      <c r="F15177" s="4"/>
      <c r="G15177" s="4"/>
      <c r="H15177" s="5"/>
      <c r="I15177" s="5"/>
    </row>
    <row r="15178" ht="15.75" customHeight="1">
      <c r="E15178" s="4"/>
      <c r="F15178" s="4"/>
      <c r="G15178" s="4"/>
      <c r="H15178" s="5"/>
      <c r="I15178" s="5"/>
    </row>
    <row r="15179" ht="15.75" customHeight="1">
      <c r="E15179" s="4"/>
      <c r="F15179" s="4"/>
      <c r="G15179" s="4"/>
      <c r="H15179" s="5"/>
      <c r="I15179" s="5"/>
    </row>
    <row r="15180" ht="15.75" customHeight="1">
      <c r="E15180" s="4"/>
      <c r="F15180" s="4"/>
      <c r="G15180" s="4"/>
      <c r="H15180" s="5"/>
      <c r="I15180" s="5"/>
    </row>
    <row r="15181" ht="15.75" customHeight="1">
      <c r="E15181" s="4"/>
      <c r="F15181" s="4"/>
      <c r="G15181" s="4"/>
      <c r="H15181" s="5"/>
      <c r="I15181" s="5"/>
    </row>
    <row r="15182" ht="15.75" customHeight="1">
      <c r="E15182" s="4"/>
      <c r="F15182" s="4"/>
      <c r="G15182" s="4"/>
      <c r="H15182" s="5"/>
      <c r="I15182" s="5"/>
    </row>
    <row r="15183" ht="15.75" customHeight="1">
      <c r="E15183" s="4"/>
      <c r="F15183" s="4"/>
      <c r="G15183" s="4"/>
      <c r="H15183" s="5"/>
      <c r="I15183" s="5"/>
    </row>
    <row r="15184" ht="15.75" customHeight="1">
      <c r="E15184" s="4"/>
      <c r="F15184" s="4"/>
      <c r="G15184" s="4"/>
      <c r="H15184" s="5"/>
      <c r="I15184" s="5"/>
    </row>
    <row r="15185" ht="15.75" customHeight="1">
      <c r="E15185" s="4"/>
      <c r="F15185" s="4"/>
      <c r="G15185" s="4"/>
      <c r="H15185" s="5"/>
      <c r="I15185" s="5"/>
    </row>
    <row r="15186" ht="15.75" customHeight="1">
      <c r="E15186" s="4"/>
      <c r="F15186" s="4"/>
      <c r="G15186" s="4"/>
      <c r="H15186" s="5"/>
      <c r="I15186" s="5"/>
    </row>
    <row r="15187" ht="15.75" customHeight="1">
      <c r="E15187" s="4"/>
      <c r="F15187" s="4"/>
      <c r="G15187" s="4"/>
      <c r="H15187" s="5"/>
      <c r="I15187" s="5"/>
    </row>
    <row r="15188" ht="15.75" customHeight="1">
      <c r="E15188" s="4"/>
      <c r="F15188" s="4"/>
      <c r="G15188" s="4"/>
      <c r="H15188" s="5"/>
      <c r="I15188" s="5"/>
    </row>
    <row r="15189" ht="15.75" customHeight="1">
      <c r="E15189" s="4"/>
      <c r="F15189" s="4"/>
      <c r="G15189" s="4"/>
      <c r="H15189" s="5"/>
      <c r="I15189" s="5"/>
    </row>
    <row r="15190" ht="15.75" customHeight="1">
      <c r="E15190" s="4"/>
      <c r="F15190" s="4"/>
      <c r="G15190" s="4"/>
      <c r="H15190" s="5"/>
      <c r="I15190" s="5"/>
    </row>
    <row r="15191" ht="15.75" customHeight="1">
      <c r="E15191" s="4"/>
      <c r="F15191" s="4"/>
      <c r="G15191" s="4"/>
      <c r="H15191" s="5"/>
      <c r="I15191" s="5"/>
    </row>
    <row r="15192" ht="15.75" customHeight="1">
      <c r="E15192" s="4"/>
      <c r="F15192" s="4"/>
      <c r="G15192" s="4"/>
      <c r="H15192" s="5"/>
      <c r="I15192" s="5"/>
    </row>
    <row r="15193" ht="15.75" customHeight="1">
      <c r="E15193" s="4"/>
      <c r="F15193" s="4"/>
      <c r="G15193" s="4"/>
      <c r="H15193" s="5"/>
      <c r="I15193" s="5"/>
    </row>
    <row r="15194" ht="15.75" customHeight="1">
      <c r="E15194" s="4"/>
      <c r="F15194" s="4"/>
      <c r="G15194" s="4"/>
      <c r="H15194" s="5"/>
      <c r="I15194" s="5"/>
    </row>
    <row r="15195" ht="15.75" customHeight="1">
      <c r="E15195" s="4"/>
      <c r="F15195" s="4"/>
      <c r="G15195" s="4"/>
      <c r="H15195" s="5"/>
      <c r="I15195" s="5"/>
    </row>
    <row r="15196" ht="15.75" customHeight="1">
      <c r="E15196" s="4"/>
      <c r="F15196" s="4"/>
      <c r="G15196" s="4"/>
      <c r="H15196" s="5"/>
      <c r="I15196" s="5"/>
    </row>
    <row r="15197" ht="15.75" customHeight="1">
      <c r="E15197" s="4"/>
      <c r="F15197" s="4"/>
      <c r="G15197" s="4"/>
      <c r="H15197" s="5"/>
      <c r="I15197" s="5"/>
    </row>
    <row r="15198" ht="15.75" customHeight="1">
      <c r="E15198" s="4"/>
      <c r="F15198" s="4"/>
      <c r="G15198" s="4"/>
      <c r="H15198" s="5"/>
      <c r="I15198" s="5"/>
    </row>
    <row r="15199" ht="15.75" customHeight="1">
      <c r="E15199" s="4"/>
      <c r="F15199" s="4"/>
      <c r="G15199" s="4"/>
      <c r="H15199" s="5"/>
      <c r="I15199" s="5"/>
    </row>
    <row r="15200" ht="15.75" customHeight="1">
      <c r="E15200" s="4"/>
      <c r="F15200" s="4"/>
      <c r="G15200" s="4"/>
      <c r="H15200" s="5"/>
      <c r="I15200" s="5"/>
    </row>
    <row r="15201" ht="15.75" customHeight="1">
      <c r="E15201" s="4"/>
      <c r="F15201" s="4"/>
      <c r="G15201" s="4"/>
      <c r="H15201" s="5"/>
      <c r="I15201" s="5"/>
    </row>
    <row r="15202" ht="15.75" customHeight="1">
      <c r="E15202" s="4"/>
      <c r="F15202" s="4"/>
      <c r="G15202" s="4"/>
      <c r="H15202" s="5"/>
      <c r="I15202" s="5"/>
    </row>
    <row r="15203" ht="15.75" customHeight="1">
      <c r="E15203" s="4"/>
      <c r="F15203" s="4"/>
      <c r="G15203" s="4"/>
      <c r="H15203" s="5"/>
      <c r="I15203" s="5"/>
    </row>
    <row r="15204" ht="15.75" customHeight="1">
      <c r="E15204" s="4"/>
      <c r="F15204" s="4"/>
      <c r="G15204" s="4"/>
      <c r="H15204" s="5"/>
      <c r="I15204" s="5"/>
    </row>
    <row r="15205" ht="15.75" customHeight="1">
      <c r="E15205" s="4"/>
      <c r="F15205" s="4"/>
      <c r="G15205" s="4"/>
      <c r="H15205" s="5"/>
      <c r="I15205" s="5"/>
    </row>
    <row r="15206" ht="15.75" customHeight="1">
      <c r="E15206" s="4"/>
      <c r="F15206" s="4"/>
      <c r="G15206" s="4"/>
      <c r="H15206" s="5"/>
      <c r="I15206" s="5"/>
    </row>
    <row r="15207" ht="15.75" customHeight="1">
      <c r="E15207" s="4"/>
      <c r="F15207" s="4"/>
      <c r="G15207" s="4"/>
      <c r="H15207" s="5"/>
      <c r="I15207" s="5"/>
    </row>
    <row r="15208" ht="15.75" customHeight="1">
      <c r="E15208" s="4"/>
      <c r="F15208" s="4"/>
      <c r="G15208" s="4"/>
      <c r="H15208" s="5"/>
      <c r="I15208" s="5"/>
    </row>
    <row r="15209" ht="15.75" customHeight="1">
      <c r="E15209" s="4"/>
      <c r="F15209" s="4"/>
      <c r="G15209" s="4"/>
      <c r="H15209" s="5"/>
      <c r="I15209" s="5"/>
    </row>
    <row r="15210" ht="15.75" customHeight="1">
      <c r="E15210" s="4"/>
      <c r="F15210" s="4"/>
      <c r="G15210" s="4"/>
      <c r="H15210" s="5"/>
      <c r="I15210" s="5"/>
    </row>
    <row r="15211" ht="15.75" customHeight="1">
      <c r="E15211" s="4"/>
      <c r="F15211" s="4"/>
      <c r="G15211" s="4"/>
      <c r="H15211" s="5"/>
      <c r="I15211" s="5"/>
    </row>
    <row r="15212" ht="15.75" customHeight="1">
      <c r="E15212" s="4"/>
      <c r="F15212" s="4"/>
      <c r="G15212" s="4"/>
      <c r="H15212" s="5"/>
      <c r="I15212" s="5"/>
    </row>
    <row r="15213" ht="15.75" customHeight="1">
      <c r="E15213" s="4"/>
      <c r="F15213" s="4"/>
      <c r="G15213" s="4"/>
      <c r="H15213" s="5"/>
      <c r="I15213" s="5"/>
    </row>
    <row r="15214" ht="15.75" customHeight="1">
      <c r="E15214" s="4"/>
      <c r="F15214" s="4"/>
      <c r="G15214" s="4"/>
      <c r="H15214" s="5"/>
      <c r="I15214" s="5"/>
    </row>
    <row r="15215" ht="15.75" customHeight="1">
      <c r="E15215" s="4"/>
      <c r="F15215" s="4"/>
      <c r="G15215" s="4"/>
      <c r="H15215" s="5"/>
      <c r="I15215" s="5"/>
    </row>
    <row r="15216" ht="15.75" customHeight="1">
      <c r="E15216" s="4"/>
      <c r="F15216" s="4"/>
      <c r="G15216" s="4"/>
      <c r="H15216" s="5"/>
      <c r="I15216" s="5"/>
    </row>
    <row r="15217" ht="15.75" customHeight="1">
      <c r="E15217" s="4"/>
      <c r="F15217" s="4"/>
      <c r="G15217" s="4"/>
      <c r="H15217" s="5"/>
      <c r="I15217" s="5"/>
    </row>
    <row r="15218" ht="15.75" customHeight="1">
      <c r="E15218" s="4"/>
      <c r="F15218" s="4"/>
      <c r="G15218" s="4"/>
      <c r="H15218" s="5"/>
      <c r="I15218" s="5"/>
    </row>
    <row r="15219" ht="15.75" customHeight="1">
      <c r="E15219" s="4"/>
      <c r="F15219" s="4"/>
      <c r="G15219" s="4"/>
      <c r="H15219" s="5"/>
      <c r="I15219" s="5"/>
    </row>
    <row r="15220" ht="15.75" customHeight="1">
      <c r="E15220" s="4"/>
      <c r="F15220" s="4"/>
      <c r="G15220" s="4"/>
      <c r="H15220" s="5"/>
      <c r="I15220" s="5"/>
    </row>
    <row r="15221" ht="15.75" customHeight="1">
      <c r="E15221" s="4"/>
      <c r="F15221" s="4"/>
      <c r="G15221" s="4"/>
      <c r="H15221" s="5"/>
      <c r="I15221" s="5"/>
    </row>
    <row r="15222" ht="15.75" customHeight="1">
      <c r="E15222" s="4"/>
      <c r="F15222" s="4"/>
      <c r="G15222" s="4"/>
      <c r="H15222" s="5"/>
      <c r="I15222" s="5"/>
    </row>
    <row r="15223" ht="15.75" customHeight="1">
      <c r="E15223" s="4"/>
      <c r="F15223" s="4"/>
      <c r="G15223" s="4"/>
      <c r="H15223" s="5"/>
      <c r="I15223" s="5"/>
    </row>
    <row r="15224" ht="15.75" customHeight="1">
      <c r="E15224" s="4"/>
      <c r="F15224" s="4"/>
      <c r="G15224" s="4"/>
      <c r="H15224" s="5"/>
      <c r="I15224" s="5"/>
    </row>
    <row r="15225" ht="15.75" customHeight="1">
      <c r="E15225" s="4"/>
      <c r="F15225" s="4"/>
      <c r="G15225" s="4"/>
      <c r="H15225" s="5"/>
      <c r="I15225" s="5"/>
    </row>
    <row r="15226" ht="15.75" customHeight="1">
      <c r="E15226" s="4"/>
      <c r="F15226" s="4"/>
      <c r="G15226" s="4"/>
      <c r="H15226" s="5"/>
      <c r="I15226" s="5"/>
    </row>
    <row r="15227" ht="15.75" customHeight="1">
      <c r="E15227" s="4"/>
      <c r="F15227" s="4"/>
      <c r="G15227" s="4"/>
      <c r="H15227" s="5"/>
      <c r="I15227" s="5"/>
    </row>
    <row r="15228" ht="15.75" customHeight="1">
      <c r="E15228" s="4"/>
      <c r="F15228" s="4"/>
      <c r="G15228" s="4"/>
      <c r="H15228" s="5"/>
      <c r="I15228" s="5"/>
    </row>
    <row r="15229" ht="15.75" customHeight="1">
      <c r="E15229" s="4"/>
      <c r="F15229" s="4"/>
      <c r="G15229" s="4"/>
      <c r="H15229" s="5"/>
      <c r="I15229" s="5"/>
    </row>
    <row r="15230" ht="15.75" customHeight="1">
      <c r="E15230" s="4"/>
      <c r="F15230" s="4"/>
      <c r="G15230" s="4"/>
      <c r="H15230" s="5"/>
      <c r="I15230" s="5"/>
    </row>
    <row r="15231" ht="15.75" customHeight="1">
      <c r="E15231" s="4"/>
      <c r="F15231" s="4"/>
      <c r="G15231" s="4"/>
      <c r="H15231" s="5"/>
      <c r="I15231" s="5"/>
    </row>
    <row r="15232" ht="15.75" customHeight="1">
      <c r="E15232" s="4"/>
      <c r="F15232" s="4"/>
      <c r="G15232" s="4"/>
      <c r="H15232" s="5"/>
      <c r="I15232" s="5"/>
    </row>
    <row r="15233" ht="15.75" customHeight="1">
      <c r="E15233" s="4"/>
      <c r="F15233" s="4"/>
      <c r="G15233" s="4"/>
      <c r="H15233" s="5"/>
      <c r="I15233" s="5"/>
    </row>
    <row r="15234" ht="15.75" customHeight="1">
      <c r="E15234" s="4"/>
      <c r="F15234" s="4"/>
      <c r="G15234" s="4"/>
      <c r="H15234" s="5"/>
      <c r="I15234" s="5"/>
    </row>
    <row r="15235" ht="15.75" customHeight="1">
      <c r="E15235" s="4"/>
      <c r="F15235" s="4"/>
      <c r="G15235" s="4"/>
      <c r="H15235" s="5"/>
      <c r="I15235" s="5"/>
    </row>
    <row r="15236" ht="15.75" customHeight="1">
      <c r="E15236" s="4"/>
      <c r="F15236" s="4"/>
      <c r="G15236" s="4"/>
      <c r="H15236" s="5"/>
      <c r="I15236" s="5"/>
    </row>
    <row r="15237" ht="15.75" customHeight="1">
      <c r="E15237" s="4"/>
      <c r="F15237" s="4"/>
      <c r="G15237" s="4"/>
      <c r="H15237" s="5"/>
      <c r="I15237" s="5"/>
    </row>
    <row r="15238" ht="15.75" customHeight="1">
      <c r="E15238" s="4"/>
      <c r="F15238" s="4"/>
      <c r="G15238" s="4"/>
      <c r="H15238" s="5"/>
      <c r="I15238" s="5"/>
    </row>
    <row r="15239" ht="15.75" customHeight="1">
      <c r="E15239" s="4"/>
      <c r="F15239" s="4"/>
      <c r="G15239" s="4"/>
      <c r="H15239" s="5"/>
      <c r="I15239" s="5"/>
    </row>
    <row r="15240" ht="15.75" customHeight="1">
      <c r="E15240" s="4"/>
      <c r="F15240" s="4"/>
      <c r="G15240" s="4"/>
      <c r="H15240" s="5"/>
      <c r="I15240" s="5"/>
    </row>
    <row r="15241" ht="15.75" customHeight="1">
      <c r="E15241" s="4"/>
      <c r="F15241" s="4"/>
      <c r="G15241" s="4"/>
      <c r="H15241" s="5"/>
      <c r="I15241" s="5"/>
    </row>
    <row r="15242" ht="15.75" customHeight="1">
      <c r="E15242" s="4"/>
      <c r="F15242" s="4"/>
      <c r="G15242" s="4"/>
      <c r="H15242" s="5"/>
      <c r="I15242" s="5"/>
    </row>
    <row r="15243" ht="15.75" customHeight="1">
      <c r="E15243" s="4"/>
      <c r="F15243" s="4"/>
      <c r="G15243" s="4"/>
      <c r="H15243" s="5"/>
      <c r="I15243" s="5"/>
    </row>
    <row r="15244" ht="15.75" customHeight="1">
      <c r="E15244" s="4"/>
      <c r="F15244" s="4"/>
      <c r="G15244" s="4"/>
      <c r="H15244" s="5"/>
      <c r="I15244" s="5"/>
    </row>
    <row r="15245" ht="15.75" customHeight="1">
      <c r="E15245" s="4"/>
      <c r="F15245" s="4"/>
      <c r="G15245" s="4"/>
      <c r="H15245" s="5"/>
      <c r="I15245" s="5"/>
    </row>
    <row r="15246" ht="15.75" customHeight="1">
      <c r="E15246" s="4"/>
      <c r="F15246" s="4"/>
      <c r="G15246" s="4"/>
      <c r="H15246" s="5"/>
      <c r="I15246" s="5"/>
    </row>
    <row r="15247" ht="15.75" customHeight="1">
      <c r="E15247" s="4"/>
      <c r="F15247" s="4"/>
      <c r="G15247" s="4"/>
      <c r="H15247" s="5"/>
      <c r="I15247" s="5"/>
    </row>
    <row r="15248" ht="15.75" customHeight="1">
      <c r="E15248" s="4"/>
      <c r="F15248" s="4"/>
      <c r="G15248" s="4"/>
      <c r="H15248" s="5"/>
      <c r="I15248" s="5"/>
    </row>
    <row r="15249" ht="15.75" customHeight="1">
      <c r="E15249" s="4"/>
      <c r="F15249" s="4"/>
      <c r="G15249" s="4"/>
      <c r="H15249" s="5"/>
      <c r="I15249" s="5"/>
    </row>
    <row r="15250" ht="15.75" customHeight="1">
      <c r="E15250" s="4"/>
      <c r="F15250" s="4"/>
      <c r="G15250" s="4"/>
      <c r="H15250" s="5"/>
      <c r="I15250" s="5"/>
    </row>
    <row r="15251" ht="15.75" customHeight="1">
      <c r="E15251" s="4"/>
      <c r="F15251" s="4"/>
      <c r="G15251" s="4"/>
      <c r="H15251" s="5"/>
      <c r="I15251" s="5"/>
    </row>
    <row r="15252" ht="15.75" customHeight="1">
      <c r="E15252" s="4"/>
      <c r="F15252" s="4"/>
      <c r="G15252" s="4"/>
      <c r="H15252" s="5"/>
      <c r="I15252" s="5"/>
    </row>
    <row r="15253" ht="15.75" customHeight="1">
      <c r="E15253" s="4"/>
      <c r="F15253" s="4"/>
      <c r="G15253" s="4"/>
      <c r="H15253" s="5"/>
      <c r="I15253" s="5"/>
    </row>
    <row r="15254" ht="15.75" customHeight="1">
      <c r="E15254" s="4"/>
      <c r="F15254" s="4"/>
      <c r="G15254" s="4"/>
      <c r="H15254" s="5"/>
      <c r="I15254" s="5"/>
    </row>
    <row r="15255" ht="15.75" customHeight="1">
      <c r="E15255" s="4"/>
      <c r="F15255" s="4"/>
      <c r="G15255" s="4"/>
      <c r="H15255" s="5"/>
      <c r="I15255" s="5"/>
    </row>
    <row r="15256" ht="15.75" customHeight="1">
      <c r="E15256" s="4"/>
      <c r="F15256" s="4"/>
      <c r="G15256" s="4"/>
      <c r="H15256" s="5"/>
      <c r="I15256" s="5"/>
    </row>
    <row r="15257" ht="15.75" customHeight="1">
      <c r="E15257" s="4"/>
      <c r="F15257" s="4"/>
      <c r="G15257" s="4"/>
      <c r="H15257" s="5"/>
      <c r="I15257" s="5"/>
    </row>
    <row r="15258" ht="15.75" customHeight="1">
      <c r="E15258" s="4"/>
      <c r="F15258" s="4"/>
      <c r="G15258" s="4"/>
      <c r="H15258" s="5"/>
      <c r="I15258" s="5"/>
    </row>
    <row r="15259" ht="15.75" customHeight="1">
      <c r="E15259" s="4"/>
      <c r="F15259" s="4"/>
      <c r="G15259" s="4"/>
      <c r="H15259" s="5"/>
      <c r="I15259" s="5"/>
    </row>
    <row r="15260" ht="15.75" customHeight="1">
      <c r="E15260" s="4"/>
      <c r="F15260" s="4"/>
      <c r="G15260" s="4"/>
      <c r="H15260" s="5"/>
      <c r="I15260" s="5"/>
    </row>
    <row r="15261" ht="15.75" customHeight="1">
      <c r="E15261" s="4"/>
      <c r="F15261" s="4"/>
      <c r="G15261" s="4"/>
      <c r="H15261" s="5"/>
      <c r="I15261" s="5"/>
    </row>
    <row r="15262" ht="15.75" customHeight="1">
      <c r="E15262" s="4"/>
      <c r="F15262" s="4"/>
      <c r="G15262" s="4"/>
      <c r="H15262" s="5"/>
      <c r="I15262" s="5"/>
    </row>
    <row r="15263" ht="15.75" customHeight="1">
      <c r="E15263" s="4"/>
      <c r="F15263" s="4"/>
      <c r="G15263" s="4"/>
      <c r="H15263" s="5"/>
      <c r="I15263" s="5"/>
    </row>
    <row r="15264" ht="15.75" customHeight="1">
      <c r="E15264" s="4"/>
      <c r="F15264" s="4"/>
      <c r="G15264" s="4"/>
      <c r="H15264" s="5"/>
      <c r="I15264" s="5"/>
    </row>
    <row r="15265" ht="15.75" customHeight="1">
      <c r="E15265" s="4"/>
      <c r="F15265" s="4"/>
      <c r="G15265" s="4"/>
      <c r="H15265" s="5"/>
      <c r="I15265" s="5"/>
    </row>
    <row r="15266" ht="15.75" customHeight="1">
      <c r="E15266" s="4"/>
      <c r="F15266" s="4"/>
      <c r="G15266" s="4"/>
      <c r="H15266" s="5"/>
      <c r="I15266" s="5"/>
    </row>
    <row r="15267" ht="15.75" customHeight="1">
      <c r="E15267" s="4"/>
      <c r="F15267" s="4"/>
      <c r="G15267" s="4"/>
      <c r="H15267" s="5"/>
      <c r="I15267" s="5"/>
    </row>
    <row r="15268" ht="15.75" customHeight="1">
      <c r="E15268" s="4"/>
      <c r="F15268" s="4"/>
      <c r="G15268" s="4"/>
      <c r="H15268" s="5"/>
      <c r="I15268" s="5"/>
    </row>
    <row r="15269" ht="15.75" customHeight="1">
      <c r="E15269" s="4"/>
      <c r="F15269" s="4"/>
      <c r="G15269" s="4"/>
      <c r="H15269" s="5"/>
      <c r="I15269" s="5"/>
    </row>
    <row r="15270" ht="15.75" customHeight="1">
      <c r="E15270" s="4"/>
      <c r="F15270" s="4"/>
      <c r="G15270" s="4"/>
      <c r="H15270" s="5"/>
      <c r="I15270" s="5"/>
    </row>
    <row r="15271" ht="15.75" customHeight="1">
      <c r="E15271" s="4"/>
      <c r="F15271" s="4"/>
      <c r="G15271" s="4"/>
      <c r="H15271" s="5"/>
      <c r="I15271" s="5"/>
    </row>
    <row r="15272" ht="15.75" customHeight="1">
      <c r="E15272" s="4"/>
      <c r="F15272" s="4"/>
      <c r="G15272" s="4"/>
      <c r="H15272" s="5"/>
      <c r="I15272" s="5"/>
    </row>
    <row r="15273" ht="15.75" customHeight="1">
      <c r="E15273" s="4"/>
      <c r="F15273" s="4"/>
      <c r="G15273" s="4"/>
      <c r="H15273" s="5"/>
      <c r="I15273" s="5"/>
    </row>
    <row r="15274" ht="15.75" customHeight="1">
      <c r="E15274" s="4"/>
      <c r="F15274" s="4"/>
      <c r="G15274" s="4"/>
      <c r="H15274" s="5"/>
      <c r="I15274" s="5"/>
    </row>
    <row r="15275" ht="15.75" customHeight="1">
      <c r="E15275" s="4"/>
      <c r="F15275" s="4"/>
      <c r="G15275" s="4"/>
      <c r="H15275" s="5"/>
      <c r="I15275" s="5"/>
    </row>
    <row r="15276" ht="15.75" customHeight="1">
      <c r="E15276" s="4"/>
      <c r="F15276" s="4"/>
      <c r="G15276" s="4"/>
      <c r="H15276" s="5"/>
      <c r="I15276" s="5"/>
    </row>
    <row r="15277" ht="15.75" customHeight="1">
      <c r="E15277" s="4"/>
      <c r="F15277" s="4"/>
      <c r="G15277" s="4"/>
      <c r="H15277" s="5"/>
      <c r="I15277" s="5"/>
    </row>
    <row r="15278" ht="15.75" customHeight="1">
      <c r="E15278" s="4"/>
      <c r="F15278" s="4"/>
      <c r="G15278" s="4"/>
      <c r="H15278" s="5"/>
      <c r="I15278" s="5"/>
    </row>
    <row r="15279" ht="15.75" customHeight="1">
      <c r="E15279" s="4"/>
      <c r="F15279" s="4"/>
      <c r="G15279" s="4"/>
      <c r="H15279" s="5"/>
      <c r="I15279" s="5"/>
    </row>
    <row r="15280" ht="15.75" customHeight="1">
      <c r="E15280" s="4"/>
      <c r="F15280" s="4"/>
      <c r="G15280" s="4"/>
      <c r="H15280" s="5"/>
      <c r="I15280" s="5"/>
    </row>
    <row r="15281" ht="15.75" customHeight="1">
      <c r="E15281" s="4"/>
      <c r="F15281" s="4"/>
      <c r="G15281" s="4"/>
      <c r="H15281" s="5"/>
      <c r="I15281" s="5"/>
    </row>
    <row r="15282" ht="15.75" customHeight="1">
      <c r="E15282" s="4"/>
      <c r="F15282" s="4"/>
      <c r="G15282" s="4"/>
      <c r="H15282" s="5"/>
      <c r="I15282" s="5"/>
    </row>
    <row r="15283" ht="15.75" customHeight="1">
      <c r="E15283" s="4"/>
      <c r="F15283" s="4"/>
      <c r="G15283" s="4"/>
      <c r="H15283" s="5"/>
      <c r="I15283" s="5"/>
    </row>
    <row r="15284" ht="15.75" customHeight="1">
      <c r="E15284" s="4"/>
      <c r="F15284" s="4"/>
      <c r="G15284" s="4"/>
      <c r="H15284" s="5"/>
      <c r="I15284" s="5"/>
    </row>
    <row r="15285" ht="15.75" customHeight="1">
      <c r="E15285" s="4"/>
      <c r="F15285" s="4"/>
      <c r="G15285" s="4"/>
      <c r="H15285" s="5"/>
      <c r="I15285" s="5"/>
    </row>
    <row r="15286" ht="15.75" customHeight="1">
      <c r="E15286" s="4"/>
      <c r="F15286" s="4"/>
      <c r="G15286" s="4"/>
      <c r="H15286" s="5"/>
      <c r="I15286" s="5"/>
    </row>
    <row r="15287" ht="15.75" customHeight="1">
      <c r="E15287" s="4"/>
      <c r="F15287" s="4"/>
      <c r="G15287" s="4"/>
      <c r="H15287" s="5"/>
      <c r="I15287" s="5"/>
    </row>
    <row r="15288" ht="15.75" customHeight="1">
      <c r="E15288" s="4"/>
      <c r="F15288" s="4"/>
      <c r="G15288" s="4"/>
      <c r="H15288" s="5"/>
      <c r="I15288" s="5"/>
    </row>
    <row r="15289" ht="15.75" customHeight="1">
      <c r="E15289" s="4"/>
      <c r="F15289" s="4"/>
      <c r="G15289" s="4"/>
      <c r="H15289" s="5"/>
      <c r="I15289" s="5"/>
    </row>
    <row r="15290" ht="15.75" customHeight="1">
      <c r="E15290" s="4"/>
      <c r="F15290" s="4"/>
      <c r="G15290" s="4"/>
      <c r="H15290" s="5"/>
      <c r="I15290" s="5"/>
    </row>
    <row r="15291" ht="15.75" customHeight="1">
      <c r="E15291" s="4"/>
      <c r="F15291" s="4"/>
      <c r="G15291" s="4"/>
      <c r="H15291" s="5"/>
      <c r="I15291" s="5"/>
    </row>
    <row r="15292" ht="15.75" customHeight="1">
      <c r="E15292" s="4"/>
      <c r="F15292" s="4"/>
      <c r="G15292" s="4"/>
      <c r="H15292" s="5"/>
      <c r="I15292" s="5"/>
    </row>
    <row r="15293" ht="15.75" customHeight="1">
      <c r="E15293" s="4"/>
      <c r="F15293" s="4"/>
      <c r="G15293" s="4"/>
      <c r="H15293" s="5"/>
      <c r="I15293" s="5"/>
    </row>
    <row r="15294" ht="15.75" customHeight="1">
      <c r="E15294" s="4"/>
      <c r="F15294" s="4"/>
      <c r="G15294" s="4"/>
      <c r="H15294" s="5"/>
      <c r="I15294" s="5"/>
    </row>
    <row r="15295" ht="15.75" customHeight="1">
      <c r="E15295" s="4"/>
      <c r="F15295" s="4"/>
      <c r="G15295" s="4"/>
      <c r="H15295" s="5"/>
      <c r="I15295" s="5"/>
    </row>
    <row r="15296" ht="15.75" customHeight="1">
      <c r="E15296" s="4"/>
      <c r="F15296" s="4"/>
      <c r="G15296" s="4"/>
      <c r="H15296" s="5"/>
      <c r="I15296" s="5"/>
    </row>
    <row r="15297" ht="15.75" customHeight="1">
      <c r="E15297" s="4"/>
      <c r="F15297" s="4"/>
      <c r="G15297" s="4"/>
      <c r="H15297" s="5"/>
      <c r="I15297" s="5"/>
    </row>
    <row r="15298" ht="15.75" customHeight="1">
      <c r="E15298" s="4"/>
      <c r="F15298" s="4"/>
      <c r="G15298" s="4"/>
      <c r="H15298" s="5"/>
      <c r="I15298" s="5"/>
    </row>
    <row r="15299" ht="15.75" customHeight="1">
      <c r="E15299" s="4"/>
      <c r="F15299" s="4"/>
      <c r="G15299" s="4"/>
      <c r="H15299" s="5"/>
      <c r="I15299" s="5"/>
    </row>
    <row r="15300" ht="15.75" customHeight="1">
      <c r="E15300" s="4"/>
      <c r="F15300" s="4"/>
      <c r="G15300" s="4"/>
      <c r="H15300" s="5"/>
      <c r="I15300" s="5"/>
    </row>
    <row r="15301" ht="15.75" customHeight="1">
      <c r="E15301" s="4"/>
      <c r="F15301" s="4"/>
      <c r="G15301" s="4"/>
      <c r="H15301" s="5"/>
      <c r="I15301" s="5"/>
    </row>
    <row r="15302" ht="15.75" customHeight="1">
      <c r="E15302" s="4"/>
      <c r="F15302" s="4"/>
      <c r="G15302" s="4"/>
      <c r="H15302" s="5"/>
      <c r="I15302" s="5"/>
    </row>
    <row r="15303" ht="15.75" customHeight="1">
      <c r="E15303" s="4"/>
      <c r="F15303" s="4"/>
      <c r="G15303" s="4"/>
      <c r="H15303" s="5"/>
      <c r="I15303" s="5"/>
    </row>
    <row r="15304" ht="15.75" customHeight="1">
      <c r="E15304" s="4"/>
      <c r="F15304" s="4"/>
      <c r="G15304" s="4"/>
      <c r="H15304" s="5"/>
      <c r="I15304" s="5"/>
    </row>
    <row r="15305" ht="15.75" customHeight="1">
      <c r="E15305" s="4"/>
      <c r="F15305" s="4"/>
      <c r="G15305" s="4"/>
      <c r="H15305" s="5"/>
      <c r="I15305" s="5"/>
    </row>
    <row r="15306" ht="15.75" customHeight="1">
      <c r="E15306" s="4"/>
      <c r="F15306" s="4"/>
      <c r="G15306" s="4"/>
      <c r="H15306" s="5"/>
      <c r="I15306" s="5"/>
    </row>
    <row r="15307" ht="15.75" customHeight="1">
      <c r="E15307" s="4"/>
      <c r="F15307" s="4"/>
      <c r="G15307" s="4"/>
      <c r="H15307" s="5"/>
      <c r="I15307" s="5"/>
    </row>
    <row r="15308" ht="15.75" customHeight="1">
      <c r="E15308" s="4"/>
      <c r="F15308" s="4"/>
      <c r="G15308" s="4"/>
      <c r="H15308" s="5"/>
      <c r="I15308" s="5"/>
    </row>
    <row r="15309" ht="15.75" customHeight="1">
      <c r="E15309" s="4"/>
      <c r="F15309" s="4"/>
      <c r="G15309" s="4"/>
      <c r="H15309" s="5"/>
      <c r="I15309" s="5"/>
    </row>
    <row r="15310" ht="15.75" customHeight="1">
      <c r="E15310" s="4"/>
      <c r="F15310" s="4"/>
      <c r="G15310" s="4"/>
      <c r="H15310" s="5"/>
      <c r="I15310" s="5"/>
    </row>
    <row r="15311" ht="15.75" customHeight="1">
      <c r="E15311" s="4"/>
      <c r="F15311" s="4"/>
      <c r="G15311" s="4"/>
      <c r="H15311" s="5"/>
      <c r="I15311" s="5"/>
    </row>
    <row r="15312" ht="15.75" customHeight="1">
      <c r="E15312" s="4"/>
      <c r="F15312" s="4"/>
      <c r="G15312" s="4"/>
      <c r="H15312" s="5"/>
      <c r="I15312" s="5"/>
    </row>
    <row r="15313" ht="15.75" customHeight="1">
      <c r="E15313" s="4"/>
      <c r="F15313" s="4"/>
      <c r="G15313" s="4"/>
      <c r="H15313" s="5"/>
      <c r="I15313" s="5"/>
    </row>
    <row r="15314" ht="15.75" customHeight="1">
      <c r="E15314" s="4"/>
      <c r="F15314" s="4"/>
      <c r="G15314" s="4"/>
      <c r="H15314" s="5"/>
      <c r="I15314" s="5"/>
    </row>
    <row r="15315" ht="15.75" customHeight="1">
      <c r="E15315" s="4"/>
      <c r="F15315" s="4"/>
      <c r="G15315" s="4"/>
      <c r="H15315" s="5"/>
      <c r="I15315" s="5"/>
    </row>
    <row r="15316" ht="15.75" customHeight="1">
      <c r="E15316" s="4"/>
      <c r="F15316" s="4"/>
      <c r="G15316" s="4"/>
      <c r="H15316" s="5"/>
      <c r="I15316" s="5"/>
    </row>
    <row r="15317" ht="15.75" customHeight="1">
      <c r="E15317" s="4"/>
      <c r="F15317" s="4"/>
      <c r="G15317" s="4"/>
      <c r="H15317" s="5"/>
      <c r="I15317" s="5"/>
    </row>
    <row r="15318" ht="15.75" customHeight="1">
      <c r="E15318" s="4"/>
      <c r="F15318" s="4"/>
      <c r="G15318" s="4"/>
      <c r="H15318" s="5"/>
      <c r="I15318" s="5"/>
    </row>
    <row r="15319" ht="15.75" customHeight="1">
      <c r="E15319" s="4"/>
      <c r="F15319" s="4"/>
      <c r="G15319" s="4"/>
      <c r="H15319" s="5"/>
      <c r="I15319" s="5"/>
    </row>
    <row r="15320" ht="15.75" customHeight="1">
      <c r="E15320" s="4"/>
      <c r="F15320" s="4"/>
      <c r="G15320" s="4"/>
      <c r="H15320" s="5"/>
      <c r="I15320" s="5"/>
    </row>
    <row r="15321" ht="15.75" customHeight="1">
      <c r="E15321" s="4"/>
      <c r="F15321" s="4"/>
      <c r="G15321" s="4"/>
      <c r="H15321" s="5"/>
      <c r="I15321" s="5"/>
    </row>
    <row r="15322" ht="15.75" customHeight="1">
      <c r="E15322" s="4"/>
      <c r="F15322" s="4"/>
      <c r="G15322" s="4"/>
      <c r="H15322" s="5"/>
      <c r="I15322" s="5"/>
    </row>
    <row r="15323" ht="15.75" customHeight="1">
      <c r="E15323" s="4"/>
      <c r="F15323" s="4"/>
      <c r="G15323" s="4"/>
      <c r="H15323" s="5"/>
      <c r="I15323" s="5"/>
    </row>
    <row r="15324" ht="15.75" customHeight="1">
      <c r="E15324" s="4"/>
      <c r="F15324" s="4"/>
      <c r="G15324" s="4"/>
      <c r="H15324" s="5"/>
      <c r="I15324" s="5"/>
    </row>
    <row r="15325" ht="15.75" customHeight="1">
      <c r="E15325" s="4"/>
      <c r="F15325" s="4"/>
      <c r="G15325" s="4"/>
      <c r="H15325" s="5"/>
      <c r="I15325" s="5"/>
    </row>
    <row r="15326" ht="15.75" customHeight="1">
      <c r="E15326" s="4"/>
      <c r="F15326" s="4"/>
      <c r="G15326" s="4"/>
      <c r="H15326" s="5"/>
      <c r="I15326" s="5"/>
    </row>
    <row r="15327" ht="15.75" customHeight="1">
      <c r="E15327" s="4"/>
      <c r="F15327" s="4"/>
      <c r="G15327" s="4"/>
      <c r="H15327" s="5"/>
      <c r="I15327" s="5"/>
    </row>
    <row r="15328" ht="15.75" customHeight="1">
      <c r="E15328" s="4"/>
      <c r="F15328" s="4"/>
      <c r="G15328" s="4"/>
      <c r="H15328" s="5"/>
      <c r="I15328" s="5"/>
    </row>
    <row r="15329" ht="15.75" customHeight="1">
      <c r="E15329" s="4"/>
      <c r="F15329" s="4"/>
      <c r="G15329" s="4"/>
      <c r="H15329" s="5"/>
      <c r="I15329" s="5"/>
    </row>
    <row r="15330" ht="15.75" customHeight="1">
      <c r="E15330" s="4"/>
      <c r="F15330" s="4"/>
      <c r="G15330" s="4"/>
      <c r="H15330" s="5"/>
      <c r="I15330" s="5"/>
    </row>
    <row r="15331" ht="15.75" customHeight="1">
      <c r="E15331" s="4"/>
      <c r="F15331" s="4"/>
      <c r="G15331" s="4"/>
      <c r="H15331" s="5"/>
      <c r="I15331" s="5"/>
    </row>
    <row r="15332" ht="15.75" customHeight="1">
      <c r="E15332" s="4"/>
      <c r="F15332" s="4"/>
      <c r="G15332" s="4"/>
      <c r="H15332" s="5"/>
      <c r="I15332" s="5"/>
    </row>
    <row r="15333" ht="15.75" customHeight="1">
      <c r="E15333" s="4"/>
      <c r="F15333" s="4"/>
      <c r="G15333" s="4"/>
      <c r="H15333" s="5"/>
      <c r="I15333" s="5"/>
    </row>
    <row r="15334" ht="15.75" customHeight="1">
      <c r="E15334" s="4"/>
      <c r="F15334" s="4"/>
      <c r="G15334" s="4"/>
      <c r="H15334" s="5"/>
      <c r="I15334" s="5"/>
    </row>
    <row r="15335" ht="15.75" customHeight="1">
      <c r="E15335" s="4"/>
      <c r="F15335" s="4"/>
      <c r="G15335" s="4"/>
      <c r="H15335" s="5"/>
      <c r="I15335" s="5"/>
    </row>
    <row r="15336" ht="15.75" customHeight="1">
      <c r="E15336" s="4"/>
      <c r="F15336" s="4"/>
      <c r="G15336" s="4"/>
      <c r="H15336" s="5"/>
      <c r="I15336" s="5"/>
    </row>
    <row r="15337" ht="15.75" customHeight="1">
      <c r="E15337" s="4"/>
      <c r="F15337" s="4"/>
      <c r="G15337" s="4"/>
      <c r="H15337" s="5"/>
      <c r="I15337" s="5"/>
    </row>
    <row r="15338" ht="15.75" customHeight="1">
      <c r="E15338" s="4"/>
      <c r="F15338" s="4"/>
      <c r="G15338" s="4"/>
      <c r="H15338" s="5"/>
      <c r="I15338" s="5"/>
    </row>
    <row r="15339" ht="15.75" customHeight="1">
      <c r="E15339" s="4"/>
      <c r="F15339" s="4"/>
      <c r="G15339" s="4"/>
      <c r="H15339" s="5"/>
      <c r="I15339" s="5"/>
    </row>
    <row r="15340" ht="15.75" customHeight="1">
      <c r="E15340" s="4"/>
      <c r="F15340" s="4"/>
      <c r="G15340" s="4"/>
      <c r="H15340" s="5"/>
      <c r="I15340" s="5"/>
    </row>
    <row r="15341" ht="15.75" customHeight="1">
      <c r="E15341" s="4"/>
      <c r="F15341" s="4"/>
      <c r="G15341" s="4"/>
      <c r="H15341" s="5"/>
      <c r="I15341" s="5"/>
    </row>
    <row r="15342" ht="15.75" customHeight="1">
      <c r="E15342" s="4"/>
      <c r="F15342" s="4"/>
      <c r="G15342" s="4"/>
      <c r="H15342" s="5"/>
      <c r="I15342" s="5"/>
    </row>
    <row r="15343" ht="15.75" customHeight="1">
      <c r="E15343" s="4"/>
      <c r="F15343" s="4"/>
      <c r="G15343" s="4"/>
      <c r="H15343" s="5"/>
      <c r="I15343" s="5"/>
    </row>
    <row r="15344" ht="15.75" customHeight="1">
      <c r="E15344" s="4"/>
      <c r="F15344" s="4"/>
      <c r="G15344" s="4"/>
      <c r="H15344" s="5"/>
      <c r="I15344" s="5"/>
    </row>
    <row r="15345" ht="15.75" customHeight="1">
      <c r="E15345" s="4"/>
      <c r="F15345" s="4"/>
      <c r="G15345" s="4"/>
      <c r="H15345" s="5"/>
      <c r="I15345" s="5"/>
    </row>
    <row r="15346" ht="15.75" customHeight="1">
      <c r="E15346" s="4"/>
      <c r="F15346" s="4"/>
      <c r="G15346" s="4"/>
      <c r="H15346" s="5"/>
      <c r="I15346" s="5"/>
    </row>
    <row r="15347" ht="15.75" customHeight="1">
      <c r="E15347" s="4"/>
      <c r="F15347" s="4"/>
      <c r="G15347" s="4"/>
      <c r="H15347" s="5"/>
      <c r="I15347" s="5"/>
    </row>
    <row r="15348" ht="15.75" customHeight="1">
      <c r="E15348" s="4"/>
      <c r="F15348" s="4"/>
      <c r="G15348" s="4"/>
      <c r="H15348" s="5"/>
      <c r="I15348" s="5"/>
    </row>
    <row r="15349" ht="15.75" customHeight="1">
      <c r="E15349" s="4"/>
      <c r="F15349" s="4"/>
      <c r="G15349" s="4"/>
      <c r="H15349" s="5"/>
      <c r="I15349" s="5"/>
    </row>
    <row r="15350" ht="15.75" customHeight="1">
      <c r="E15350" s="4"/>
      <c r="F15350" s="4"/>
      <c r="G15350" s="4"/>
      <c r="H15350" s="5"/>
      <c r="I15350" s="5"/>
    </row>
    <row r="15351" ht="15.75" customHeight="1">
      <c r="E15351" s="4"/>
      <c r="F15351" s="4"/>
      <c r="G15351" s="4"/>
      <c r="H15351" s="5"/>
      <c r="I15351" s="5"/>
    </row>
    <row r="15352" ht="15.75" customHeight="1">
      <c r="E15352" s="4"/>
      <c r="F15352" s="4"/>
      <c r="G15352" s="4"/>
      <c r="H15352" s="5"/>
      <c r="I15352" s="5"/>
    </row>
    <row r="15353" ht="15.75" customHeight="1">
      <c r="E15353" s="4"/>
      <c r="F15353" s="4"/>
      <c r="G15353" s="4"/>
      <c r="H15353" s="5"/>
      <c r="I15353" s="5"/>
    </row>
    <row r="15354" ht="15.75" customHeight="1">
      <c r="E15354" s="4"/>
      <c r="F15354" s="4"/>
      <c r="G15354" s="4"/>
      <c r="H15354" s="5"/>
      <c r="I15354" s="5"/>
    </row>
    <row r="15355" ht="15.75" customHeight="1">
      <c r="E15355" s="4"/>
      <c r="F15355" s="4"/>
      <c r="G15355" s="4"/>
      <c r="H15355" s="5"/>
      <c r="I15355" s="5"/>
    </row>
    <row r="15356" ht="15.75" customHeight="1">
      <c r="E15356" s="4"/>
      <c r="F15356" s="4"/>
      <c r="G15356" s="4"/>
      <c r="H15356" s="5"/>
      <c r="I15356" s="5"/>
    </row>
    <row r="15357" ht="15.75" customHeight="1">
      <c r="E15357" s="4"/>
      <c r="F15357" s="4"/>
      <c r="G15357" s="4"/>
      <c r="H15357" s="5"/>
      <c r="I15357" s="5"/>
    </row>
    <row r="15358" ht="15.75" customHeight="1">
      <c r="E15358" s="4"/>
      <c r="F15358" s="4"/>
      <c r="G15358" s="4"/>
      <c r="H15358" s="5"/>
      <c r="I15358" s="5"/>
    </row>
    <row r="15359" ht="15.75" customHeight="1">
      <c r="E15359" s="4"/>
      <c r="F15359" s="4"/>
      <c r="G15359" s="4"/>
      <c r="H15359" s="5"/>
      <c r="I15359" s="5"/>
    </row>
    <row r="15360" ht="15.75" customHeight="1">
      <c r="E15360" s="4"/>
      <c r="F15360" s="4"/>
      <c r="G15360" s="4"/>
      <c r="H15360" s="5"/>
      <c r="I15360" s="5"/>
    </row>
    <row r="15361" ht="15.75" customHeight="1">
      <c r="E15361" s="4"/>
      <c r="F15361" s="4"/>
      <c r="G15361" s="4"/>
      <c r="H15361" s="5"/>
      <c r="I15361" s="5"/>
    </row>
    <row r="15362" ht="15.75" customHeight="1">
      <c r="E15362" s="4"/>
      <c r="F15362" s="4"/>
      <c r="G15362" s="4"/>
      <c r="H15362" s="5"/>
      <c r="I15362" s="5"/>
    </row>
    <row r="15363" ht="15.75" customHeight="1">
      <c r="E15363" s="4"/>
      <c r="F15363" s="4"/>
      <c r="G15363" s="4"/>
      <c r="H15363" s="5"/>
      <c r="I15363" s="5"/>
    </row>
    <row r="15364" ht="15.75" customHeight="1">
      <c r="E15364" s="4"/>
      <c r="F15364" s="4"/>
      <c r="G15364" s="4"/>
      <c r="H15364" s="5"/>
      <c r="I15364" s="5"/>
    </row>
    <row r="15365" ht="15.75" customHeight="1">
      <c r="E15365" s="4"/>
      <c r="F15365" s="4"/>
      <c r="G15365" s="4"/>
      <c r="H15365" s="5"/>
      <c r="I15365" s="5"/>
    </row>
    <row r="15366" ht="15.75" customHeight="1">
      <c r="E15366" s="4"/>
      <c r="F15366" s="4"/>
      <c r="G15366" s="4"/>
      <c r="H15366" s="5"/>
      <c r="I15366" s="5"/>
    </row>
    <row r="15367" ht="15.75" customHeight="1">
      <c r="E15367" s="4"/>
      <c r="F15367" s="4"/>
      <c r="G15367" s="4"/>
      <c r="H15367" s="5"/>
      <c r="I15367" s="5"/>
    </row>
    <row r="15368" ht="15.75" customHeight="1">
      <c r="E15368" s="4"/>
      <c r="F15368" s="4"/>
      <c r="G15368" s="4"/>
      <c r="H15368" s="5"/>
      <c r="I15368" s="5"/>
    </row>
    <row r="15369" ht="15.75" customHeight="1">
      <c r="E15369" s="4"/>
      <c r="F15369" s="4"/>
      <c r="G15369" s="4"/>
      <c r="H15369" s="5"/>
      <c r="I15369" s="5"/>
    </row>
    <row r="15370" ht="15.75" customHeight="1">
      <c r="E15370" s="4"/>
      <c r="F15370" s="4"/>
      <c r="G15370" s="4"/>
      <c r="H15370" s="5"/>
      <c r="I15370" s="5"/>
    </row>
    <row r="15371" ht="15.75" customHeight="1">
      <c r="E15371" s="4"/>
      <c r="F15371" s="4"/>
      <c r="G15371" s="4"/>
      <c r="H15371" s="5"/>
      <c r="I15371" s="5"/>
    </row>
    <row r="15372" ht="15.75" customHeight="1">
      <c r="E15372" s="4"/>
      <c r="F15372" s="4"/>
      <c r="G15372" s="4"/>
      <c r="H15372" s="5"/>
      <c r="I15372" s="5"/>
    </row>
    <row r="15373" ht="15.75" customHeight="1">
      <c r="E15373" s="4"/>
      <c r="F15373" s="4"/>
      <c r="G15373" s="4"/>
      <c r="H15373" s="5"/>
      <c r="I15373" s="5"/>
    </row>
    <row r="15374" ht="15.75" customHeight="1">
      <c r="E15374" s="4"/>
      <c r="F15374" s="4"/>
      <c r="G15374" s="4"/>
      <c r="H15374" s="5"/>
      <c r="I15374" s="5"/>
    </row>
    <row r="15375" ht="15.75" customHeight="1">
      <c r="E15375" s="4"/>
      <c r="F15375" s="4"/>
      <c r="G15375" s="4"/>
      <c r="H15375" s="5"/>
      <c r="I15375" s="5"/>
    </row>
    <row r="15376" ht="15.75" customHeight="1">
      <c r="E15376" s="4"/>
      <c r="F15376" s="4"/>
      <c r="G15376" s="4"/>
      <c r="H15376" s="5"/>
      <c r="I15376" s="5"/>
    </row>
    <row r="15377" ht="15.75" customHeight="1">
      <c r="E15377" s="4"/>
      <c r="F15377" s="4"/>
      <c r="G15377" s="4"/>
      <c r="H15377" s="5"/>
      <c r="I15377" s="5"/>
    </row>
    <row r="15378" ht="15.75" customHeight="1">
      <c r="E15378" s="4"/>
      <c r="F15378" s="4"/>
      <c r="G15378" s="4"/>
      <c r="H15378" s="5"/>
      <c r="I15378" s="5"/>
    </row>
    <row r="15379" ht="15.75" customHeight="1">
      <c r="E15379" s="4"/>
      <c r="F15379" s="4"/>
      <c r="G15379" s="4"/>
      <c r="H15379" s="5"/>
      <c r="I15379" s="5"/>
    </row>
    <row r="15380" ht="15.75" customHeight="1">
      <c r="E15380" s="4"/>
      <c r="F15380" s="4"/>
      <c r="G15380" s="4"/>
      <c r="H15380" s="5"/>
      <c r="I15380" s="5"/>
    </row>
    <row r="15381" ht="15.75" customHeight="1">
      <c r="E15381" s="4"/>
      <c r="F15381" s="4"/>
      <c r="G15381" s="4"/>
      <c r="H15381" s="5"/>
      <c r="I15381" s="5"/>
    </row>
    <row r="15382" ht="15.75" customHeight="1">
      <c r="E15382" s="4"/>
      <c r="F15382" s="4"/>
      <c r="G15382" s="4"/>
      <c r="H15382" s="5"/>
      <c r="I15382" s="5"/>
    </row>
    <row r="15383" ht="15.75" customHeight="1">
      <c r="E15383" s="4"/>
      <c r="F15383" s="4"/>
      <c r="G15383" s="4"/>
      <c r="H15383" s="5"/>
      <c r="I15383" s="5"/>
    </row>
    <row r="15384" ht="15.75" customHeight="1">
      <c r="E15384" s="4"/>
      <c r="F15384" s="4"/>
      <c r="G15384" s="4"/>
      <c r="H15384" s="5"/>
      <c r="I15384" s="5"/>
    </row>
    <row r="15385" ht="15.75" customHeight="1">
      <c r="E15385" s="4"/>
      <c r="F15385" s="4"/>
      <c r="G15385" s="4"/>
      <c r="H15385" s="5"/>
      <c r="I15385" s="5"/>
    </row>
    <row r="15386" ht="15.75" customHeight="1">
      <c r="E15386" s="4"/>
      <c r="F15386" s="4"/>
      <c r="G15386" s="4"/>
      <c r="H15386" s="5"/>
      <c r="I15386" s="5"/>
    </row>
    <row r="15387" ht="15.75" customHeight="1">
      <c r="E15387" s="4"/>
      <c r="F15387" s="4"/>
      <c r="G15387" s="4"/>
      <c r="H15387" s="5"/>
      <c r="I15387" s="5"/>
    </row>
    <row r="15388" ht="15.75" customHeight="1">
      <c r="E15388" s="4"/>
      <c r="F15388" s="4"/>
      <c r="G15388" s="4"/>
      <c r="H15388" s="5"/>
      <c r="I15388" s="5"/>
    </row>
    <row r="15389" ht="15.75" customHeight="1">
      <c r="E15389" s="4"/>
      <c r="F15389" s="4"/>
      <c r="G15389" s="4"/>
      <c r="H15389" s="5"/>
      <c r="I15389" s="5"/>
    </row>
    <row r="15390" ht="15.75" customHeight="1">
      <c r="E15390" s="4"/>
      <c r="F15390" s="4"/>
      <c r="G15390" s="4"/>
      <c r="H15390" s="5"/>
      <c r="I15390" s="5"/>
    </row>
    <row r="15391" ht="15.75" customHeight="1">
      <c r="E15391" s="4"/>
      <c r="F15391" s="4"/>
      <c r="G15391" s="4"/>
      <c r="H15391" s="5"/>
      <c r="I15391" s="5"/>
    </row>
    <row r="15392" ht="15.75" customHeight="1">
      <c r="E15392" s="4"/>
      <c r="F15392" s="4"/>
      <c r="G15392" s="4"/>
      <c r="H15392" s="5"/>
      <c r="I15392" s="5"/>
    </row>
    <row r="15393" ht="15.75" customHeight="1">
      <c r="E15393" s="4"/>
      <c r="F15393" s="4"/>
      <c r="G15393" s="4"/>
      <c r="H15393" s="5"/>
      <c r="I15393" s="5"/>
    </row>
    <row r="15394" ht="15.75" customHeight="1">
      <c r="E15394" s="4"/>
      <c r="F15394" s="4"/>
      <c r="G15394" s="4"/>
      <c r="H15394" s="5"/>
      <c r="I15394" s="5"/>
    </row>
    <row r="15395" ht="15.75" customHeight="1">
      <c r="E15395" s="4"/>
      <c r="F15395" s="4"/>
      <c r="G15395" s="4"/>
      <c r="H15395" s="5"/>
      <c r="I15395" s="5"/>
    </row>
    <row r="15396" ht="15.75" customHeight="1">
      <c r="E15396" s="4"/>
      <c r="F15396" s="4"/>
      <c r="G15396" s="4"/>
      <c r="H15396" s="5"/>
      <c r="I15396" s="5"/>
    </row>
    <row r="15397" ht="15.75" customHeight="1">
      <c r="E15397" s="4"/>
      <c r="F15397" s="4"/>
      <c r="G15397" s="4"/>
      <c r="H15397" s="5"/>
      <c r="I15397" s="5"/>
    </row>
    <row r="15398" ht="15.75" customHeight="1">
      <c r="E15398" s="4"/>
      <c r="F15398" s="4"/>
      <c r="G15398" s="4"/>
      <c r="H15398" s="5"/>
      <c r="I15398" s="5"/>
    </row>
    <row r="15399" ht="15.75" customHeight="1">
      <c r="E15399" s="4"/>
      <c r="F15399" s="4"/>
      <c r="G15399" s="4"/>
      <c r="H15399" s="5"/>
      <c r="I15399" s="5"/>
    </row>
    <row r="15400" ht="15.75" customHeight="1">
      <c r="E15400" s="4"/>
      <c r="F15400" s="4"/>
      <c r="G15400" s="4"/>
      <c r="H15400" s="5"/>
      <c r="I15400" s="5"/>
    </row>
    <row r="15401" ht="15.75" customHeight="1">
      <c r="E15401" s="4"/>
      <c r="F15401" s="4"/>
      <c r="G15401" s="4"/>
      <c r="H15401" s="5"/>
      <c r="I15401" s="5"/>
    </row>
    <row r="15402" ht="15.75" customHeight="1">
      <c r="E15402" s="4"/>
      <c r="F15402" s="4"/>
      <c r="G15402" s="4"/>
      <c r="H15402" s="5"/>
      <c r="I15402" s="5"/>
    </row>
    <row r="15403" ht="15.75" customHeight="1">
      <c r="E15403" s="4"/>
      <c r="F15403" s="4"/>
      <c r="G15403" s="4"/>
      <c r="H15403" s="5"/>
      <c r="I15403" s="5"/>
    </row>
    <row r="15404" ht="15.75" customHeight="1">
      <c r="E15404" s="4"/>
      <c r="F15404" s="4"/>
      <c r="G15404" s="4"/>
      <c r="H15404" s="5"/>
      <c r="I15404" s="5"/>
    </row>
    <row r="15405" ht="15.75" customHeight="1">
      <c r="E15405" s="4"/>
      <c r="F15405" s="4"/>
      <c r="G15405" s="4"/>
      <c r="H15405" s="5"/>
      <c r="I15405" s="5"/>
    </row>
    <row r="15406" ht="15.75" customHeight="1">
      <c r="E15406" s="4"/>
      <c r="F15406" s="4"/>
      <c r="G15406" s="4"/>
      <c r="H15406" s="5"/>
      <c r="I15406" s="5"/>
    </row>
    <row r="15407" ht="15.75" customHeight="1">
      <c r="E15407" s="4"/>
      <c r="F15407" s="4"/>
      <c r="G15407" s="4"/>
      <c r="H15407" s="5"/>
      <c r="I15407" s="5"/>
    </row>
    <row r="15408" ht="15.75" customHeight="1">
      <c r="E15408" s="4"/>
      <c r="F15408" s="4"/>
      <c r="G15408" s="4"/>
      <c r="H15408" s="5"/>
      <c r="I15408" s="5"/>
    </row>
    <row r="15409" ht="15.75" customHeight="1">
      <c r="E15409" s="4"/>
      <c r="F15409" s="4"/>
      <c r="G15409" s="4"/>
      <c r="H15409" s="5"/>
      <c r="I15409" s="5"/>
    </row>
    <row r="15410" ht="15.75" customHeight="1">
      <c r="E15410" s="4"/>
      <c r="F15410" s="4"/>
      <c r="G15410" s="4"/>
      <c r="H15410" s="5"/>
      <c r="I15410" s="5"/>
    </row>
    <row r="15411" ht="15.75" customHeight="1">
      <c r="E15411" s="4"/>
      <c r="F15411" s="4"/>
      <c r="G15411" s="4"/>
      <c r="H15411" s="5"/>
      <c r="I15411" s="5"/>
    </row>
    <row r="15412" ht="15.75" customHeight="1">
      <c r="E15412" s="4"/>
      <c r="F15412" s="4"/>
      <c r="G15412" s="4"/>
      <c r="H15412" s="5"/>
      <c r="I15412" s="5"/>
    </row>
    <row r="15413" ht="15.75" customHeight="1">
      <c r="E15413" s="4"/>
      <c r="F15413" s="4"/>
      <c r="G15413" s="4"/>
      <c r="H15413" s="5"/>
      <c r="I15413" s="5"/>
    </row>
    <row r="15414" ht="15.75" customHeight="1">
      <c r="E15414" s="4"/>
      <c r="F15414" s="4"/>
      <c r="G15414" s="4"/>
      <c r="H15414" s="5"/>
      <c r="I15414" s="5"/>
    </row>
    <row r="15415" ht="15.75" customHeight="1">
      <c r="E15415" s="4"/>
      <c r="F15415" s="4"/>
      <c r="G15415" s="4"/>
      <c r="H15415" s="5"/>
      <c r="I15415" s="5"/>
    </row>
    <row r="15416" ht="15.75" customHeight="1">
      <c r="E15416" s="4"/>
      <c r="F15416" s="4"/>
      <c r="G15416" s="4"/>
      <c r="H15416" s="5"/>
      <c r="I15416" s="5"/>
    </row>
    <row r="15417" ht="15.75" customHeight="1">
      <c r="E15417" s="4"/>
      <c r="F15417" s="4"/>
      <c r="G15417" s="4"/>
      <c r="H15417" s="5"/>
      <c r="I15417" s="5"/>
    </row>
    <row r="15418" ht="15.75" customHeight="1">
      <c r="E15418" s="4"/>
      <c r="F15418" s="4"/>
      <c r="G15418" s="4"/>
      <c r="H15418" s="5"/>
      <c r="I15418" s="5"/>
    </row>
    <row r="15419" ht="15.75" customHeight="1">
      <c r="E15419" s="4"/>
      <c r="F15419" s="4"/>
      <c r="G15419" s="4"/>
      <c r="H15419" s="5"/>
      <c r="I15419" s="5"/>
    </row>
    <row r="15420" ht="15.75" customHeight="1">
      <c r="E15420" s="4"/>
      <c r="F15420" s="4"/>
      <c r="G15420" s="4"/>
      <c r="H15420" s="5"/>
      <c r="I15420" s="5"/>
    </row>
    <row r="15421" ht="15.75" customHeight="1">
      <c r="E15421" s="4"/>
      <c r="F15421" s="4"/>
      <c r="G15421" s="4"/>
      <c r="H15421" s="5"/>
      <c r="I15421" s="5"/>
    </row>
    <row r="15422" ht="15.75" customHeight="1">
      <c r="E15422" s="4"/>
      <c r="F15422" s="4"/>
      <c r="G15422" s="4"/>
      <c r="H15422" s="5"/>
      <c r="I15422" s="5"/>
    </row>
    <row r="15423" ht="15.75" customHeight="1">
      <c r="E15423" s="4"/>
      <c r="F15423" s="4"/>
      <c r="G15423" s="4"/>
      <c r="H15423" s="5"/>
      <c r="I15423" s="5"/>
    </row>
    <row r="15424" ht="15.75" customHeight="1">
      <c r="E15424" s="4"/>
      <c r="F15424" s="4"/>
      <c r="G15424" s="4"/>
      <c r="H15424" s="5"/>
      <c r="I15424" s="5"/>
    </row>
    <row r="15425" ht="15.75" customHeight="1">
      <c r="E15425" s="4"/>
      <c r="F15425" s="4"/>
      <c r="G15425" s="4"/>
      <c r="H15425" s="5"/>
      <c r="I15425" s="5"/>
    </row>
    <row r="15426" ht="15.75" customHeight="1">
      <c r="E15426" s="4"/>
      <c r="F15426" s="4"/>
      <c r="G15426" s="4"/>
      <c r="H15426" s="5"/>
      <c r="I15426" s="5"/>
    </row>
    <row r="15427" ht="15.75" customHeight="1">
      <c r="E15427" s="4"/>
      <c r="F15427" s="4"/>
      <c r="G15427" s="4"/>
      <c r="H15427" s="5"/>
      <c r="I15427" s="5"/>
    </row>
    <row r="15428" ht="15.75" customHeight="1">
      <c r="E15428" s="4"/>
      <c r="F15428" s="4"/>
      <c r="G15428" s="4"/>
      <c r="H15428" s="5"/>
      <c r="I15428" s="5"/>
    </row>
    <row r="15429" ht="15.75" customHeight="1">
      <c r="E15429" s="4"/>
      <c r="F15429" s="4"/>
      <c r="G15429" s="4"/>
      <c r="H15429" s="5"/>
      <c r="I15429" s="5"/>
    </row>
    <row r="15430" ht="15.75" customHeight="1">
      <c r="E15430" s="4"/>
      <c r="F15430" s="4"/>
      <c r="G15430" s="4"/>
      <c r="H15430" s="5"/>
      <c r="I15430" s="5"/>
    </row>
    <row r="15431" ht="15.75" customHeight="1">
      <c r="E15431" s="4"/>
      <c r="F15431" s="4"/>
      <c r="G15431" s="4"/>
      <c r="H15431" s="5"/>
      <c r="I15431" s="5"/>
    </row>
    <row r="15432" ht="15.75" customHeight="1">
      <c r="E15432" s="4"/>
      <c r="F15432" s="4"/>
      <c r="G15432" s="4"/>
      <c r="H15432" s="5"/>
      <c r="I15432" s="5"/>
    </row>
    <row r="15433" ht="15.75" customHeight="1">
      <c r="E15433" s="4"/>
      <c r="F15433" s="4"/>
      <c r="G15433" s="4"/>
      <c r="H15433" s="5"/>
      <c r="I15433" s="5"/>
    </row>
    <row r="15434" ht="15.75" customHeight="1">
      <c r="E15434" s="4"/>
      <c r="F15434" s="4"/>
      <c r="G15434" s="4"/>
      <c r="H15434" s="5"/>
      <c r="I15434" s="5"/>
    </row>
    <row r="15435" ht="15.75" customHeight="1">
      <c r="E15435" s="4"/>
      <c r="F15435" s="4"/>
      <c r="G15435" s="4"/>
      <c r="H15435" s="5"/>
      <c r="I15435" s="5"/>
    </row>
    <row r="15436" ht="15.75" customHeight="1">
      <c r="E15436" s="4"/>
      <c r="F15436" s="4"/>
      <c r="G15436" s="4"/>
      <c r="H15436" s="5"/>
      <c r="I15436" s="5"/>
    </row>
    <row r="15437" ht="15.75" customHeight="1">
      <c r="E15437" s="4"/>
      <c r="F15437" s="4"/>
      <c r="G15437" s="4"/>
      <c r="H15437" s="5"/>
      <c r="I15437" s="5"/>
    </row>
    <row r="15438" ht="15.75" customHeight="1">
      <c r="E15438" s="4"/>
      <c r="F15438" s="4"/>
      <c r="G15438" s="4"/>
      <c r="H15438" s="5"/>
      <c r="I15438" s="5"/>
    </row>
    <row r="15439" ht="15.75" customHeight="1">
      <c r="E15439" s="4"/>
      <c r="F15439" s="4"/>
      <c r="G15439" s="4"/>
      <c r="H15439" s="5"/>
      <c r="I15439" s="5"/>
    </row>
    <row r="15440" ht="15.75" customHeight="1">
      <c r="E15440" s="4"/>
      <c r="F15440" s="4"/>
      <c r="G15440" s="4"/>
      <c r="H15440" s="5"/>
      <c r="I15440" s="5"/>
    </row>
    <row r="15441" ht="15.75" customHeight="1">
      <c r="E15441" s="4"/>
      <c r="F15441" s="4"/>
      <c r="G15441" s="4"/>
      <c r="H15441" s="5"/>
      <c r="I15441" s="5"/>
    </row>
    <row r="15442" ht="15.75" customHeight="1">
      <c r="E15442" s="4"/>
      <c r="F15442" s="4"/>
      <c r="G15442" s="4"/>
      <c r="H15442" s="5"/>
      <c r="I15442" s="5"/>
    </row>
    <row r="15443" ht="15.75" customHeight="1">
      <c r="E15443" s="4"/>
      <c r="F15443" s="4"/>
      <c r="G15443" s="4"/>
      <c r="H15443" s="5"/>
      <c r="I15443" s="5"/>
    </row>
    <row r="15444" ht="15.75" customHeight="1">
      <c r="E15444" s="4"/>
      <c r="F15444" s="4"/>
      <c r="G15444" s="4"/>
      <c r="H15444" s="5"/>
      <c r="I15444" s="5"/>
    </row>
    <row r="15445" ht="15.75" customHeight="1">
      <c r="E15445" s="4"/>
      <c r="F15445" s="4"/>
      <c r="G15445" s="4"/>
      <c r="H15445" s="5"/>
      <c r="I15445" s="5"/>
    </row>
    <row r="15446" ht="15.75" customHeight="1">
      <c r="E15446" s="4"/>
      <c r="F15446" s="4"/>
      <c r="G15446" s="4"/>
      <c r="H15446" s="5"/>
      <c r="I15446" s="5"/>
    </row>
    <row r="15447" ht="15.75" customHeight="1">
      <c r="E15447" s="4"/>
      <c r="F15447" s="4"/>
      <c r="G15447" s="4"/>
      <c r="H15447" s="5"/>
      <c r="I15447" s="5"/>
    </row>
    <row r="15448" ht="15.75" customHeight="1">
      <c r="E15448" s="4"/>
      <c r="F15448" s="4"/>
      <c r="G15448" s="4"/>
      <c r="H15448" s="5"/>
      <c r="I15448" s="5"/>
    </row>
    <row r="15449" ht="15.75" customHeight="1">
      <c r="E15449" s="4"/>
      <c r="F15449" s="4"/>
      <c r="G15449" s="4"/>
      <c r="H15449" s="5"/>
      <c r="I15449" s="5"/>
    </row>
    <row r="15450" ht="15.75" customHeight="1">
      <c r="E15450" s="4"/>
      <c r="F15450" s="4"/>
      <c r="G15450" s="4"/>
      <c r="H15450" s="5"/>
      <c r="I15450" s="5"/>
    </row>
    <row r="15451" ht="15.75" customHeight="1">
      <c r="E15451" s="4"/>
      <c r="F15451" s="4"/>
      <c r="G15451" s="4"/>
      <c r="H15451" s="5"/>
      <c r="I15451" s="5"/>
    </row>
    <row r="15452" ht="15.75" customHeight="1">
      <c r="E15452" s="4"/>
      <c r="F15452" s="4"/>
      <c r="G15452" s="4"/>
      <c r="H15452" s="5"/>
      <c r="I15452" s="5"/>
    </row>
    <row r="15453" ht="15.75" customHeight="1">
      <c r="E15453" s="4"/>
      <c r="F15453" s="4"/>
      <c r="G15453" s="4"/>
      <c r="H15453" s="5"/>
      <c r="I15453" s="5"/>
    </row>
    <row r="15454" ht="15.75" customHeight="1">
      <c r="E15454" s="4"/>
      <c r="F15454" s="4"/>
      <c r="G15454" s="4"/>
      <c r="H15454" s="5"/>
      <c r="I15454" s="5"/>
    </row>
    <row r="15455" ht="15.75" customHeight="1">
      <c r="E15455" s="4"/>
      <c r="F15455" s="4"/>
      <c r="G15455" s="4"/>
      <c r="H15455" s="5"/>
      <c r="I15455" s="5"/>
    </row>
    <row r="15456" ht="15.75" customHeight="1">
      <c r="E15456" s="4"/>
      <c r="F15456" s="4"/>
      <c r="G15456" s="4"/>
      <c r="H15456" s="5"/>
      <c r="I15456" s="5"/>
    </row>
    <row r="15457" ht="15.75" customHeight="1">
      <c r="E15457" s="4"/>
      <c r="F15457" s="4"/>
      <c r="G15457" s="4"/>
      <c r="H15457" s="5"/>
      <c r="I15457" s="5"/>
    </row>
    <row r="15458" ht="15.75" customHeight="1">
      <c r="E15458" s="4"/>
      <c r="F15458" s="4"/>
      <c r="G15458" s="4"/>
      <c r="H15458" s="5"/>
      <c r="I15458" s="5"/>
    </row>
    <row r="15459" ht="15.75" customHeight="1">
      <c r="E15459" s="4"/>
      <c r="F15459" s="4"/>
      <c r="G15459" s="4"/>
      <c r="H15459" s="5"/>
      <c r="I15459" s="5"/>
    </row>
    <row r="15460" ht="15.75" customHeight="1">
      <c r="E15460" s="4"/>
      <c r="F15460" s="4"/>
      <c r="G15460" s="4"/>
      <c r="H15460" s="5"/>
      <c r="I15460" s="5"/>
    </row>
    <row r="15461" ht="15.75" customHeight="1">
      <c r="E15461" s="4"/>
      <c r="F15461" s="4"/>
      <c r="G15461" s="4"/>
      <c r="H15461" s="5"/>
      <c r="I15461" s="5"/>
    </row>
    <row r="15462" ht="15.75" customHeight="1">
      <c r="E15462" s="4"/>
      <c r="F15462" s="4"/>
      <c r="G15462" s="4"/>
      <c r="H15462" s="5"/>
      <c r="I15462" s="5"/>
    </row>
    <row r="15463" ht="15.75" customHeight="1">
      <c r="E15463" s="4"/>
      <c r="F15463" s="4"/>
      <c r="G15463" s="4"/>
      <c r="H15463" s="5"/>
      <c r="I15463" s="5"/>
    </row>
    <row r="15464" ht="15.75" customHeight="1">
      <c r="E15464" s="4"/>
      <c r="F15464" s="4"/>
      <c r="G15464" s="4"/>
      <c r="H15464" s="5"/>
      <c r="I15464" s="5"/>
    </row>
    <row r="15465" ht="15.75" customHeight="1">
      <c r="E15465" s="4"/>
      <c r="F15465" s="4"/>
      <c r="G15465" s="4"/>
      <c r="H15465" s="5"/>
      <c r="I15465" s="5"/>
    </row>
    <row r="15466" ht="15.75" customHeight="1">
      <c r="E15466" s="4"/>
      <c r="F15466" s="4"/>
      <c r="G15466" s="4"/>
      <c r="H15466" s="5"/>
      <c r="I15466" s="5"/>
    </row>
    <row r="15467" ht="15.75" customHeight="1">
      <c r="E15467" s="4"/>
      <c r="F15467" s="4"/>
      <c r="G15467" s="4"/>
      <c r="H15467" s="5"/>
      <c r="I15467" s="5"/>
    </row>
    <row r="15468" ht="15.75" customHeight="1">
      <c r="E15468" s="4"/>
      <c r="F15468" s="4"/>
      <c r="G15468" s="4"/>
      <c r="H15468" s="5"/>
      <c r="I15468" s="5"/>
    </row>
    <row r="15469" ht="15.75" customHeight="1">
      <c r="E15469" s="4"/>
      <c r="F15469" s="4"/>
      <c r="G15469" s="4"/>
      <c r="H15469" s="5"/>
      <c r="I15469" s="5"/>
    </row>
    <row r="15470" ht="15.75" customHeight="1">
      <c r="E15470" s="4"/>
      <c r="F15470" s="4"/>
      <c r="G15470" s="4"/>
      <c r="H15470" s="5"/>
      <c r="I15470" s="5"/>
    </row>
    <row r="15471" ht="15.75" customHeight="1">
      <c r="E15471" s="4"/>
      <c r="F15471" s="4"/>
      <c r="G15471" s="4"/>
      <c r="H15471" s="5"/>
      <c r="I15471" s="5"/>
    </row>
    <row r="15472" ht="15.75" customHeight="1">
      <c r="E15472" s="4"/>
      <c r="F15472" s="4"/>
      <c r="G15472" s="4"/>
      <c r="H15472" s="5"/>
      <c r="I15472" s="5"/>
    </row>
    <row r="15473" ht="15.75" customHeight="1">
      <c r="E15473" s="4"/>
      <c r="F15473" s="4"/>
      <c r="G15473" s="4"/>
      <c r="H15473" s="5"/>
      <c r="I15473" s="5"/>
    </row>
    <row r="15474" ht="15.75" customHeight="1">
      <c r="E15474" s="4"/>
      <c r="F15474" s="4"/>
      <c r="G15474" s="4"/>
      <c r="H15474" s="5"/>
      <c r="I15474" s="5"/>
    </row>
    <row r="15475" ht="15.75" customHeight="1">
      <c r="E15475" s="4"/>
      <c r="F15475" s="4"/>
      <c r="G15475" s="4"/>
      <c r="H15475" s="5"/>
      <c r="I15475" s="5"/>
    </row>
    <row r="15476" ht="15.75" customHeight="1">
      <c r="E15476" s="4"/>
      <c r="F15476" s="4"/>
      <c r="G15476" s="4"/>
      <c r="H15476" s="5"/>
      <c r="I15476" s="5"/>
    </row>
    <row r="15477" ht="15.75" customHeight="1">
      <c r="E15477" s="4"/>
      <c r="F15477" s="4"/>
      <c r="G15477" s="4"/>
      <c r="H15477" s="5"/>
      <c r="I15477" s="5"/>
    </row>
    <row r="15478" ht="15.75" customHeight="1">
      <c r="E15478" s="4"/>
      <c r="F15478" s="4"/>
      <c r="G15478" s="4"/>
      <c r="H15478" s="5"/>
      <c r="I15478" s="5"/>
    </row>
    <row r="15479" ht="15.75" customHeight="1">
      <c r="E15479" s="4"/>
      <c r="F15479" s="4"/>
      <c r="G15479" s="4"/>
      <c r="H15479" s="5"/>
      <c r="I15479" s="5"/>
    </row>
    <row r="15480" ht="15.75" customHeight="1">
      <c r="E15480" s="4"/>
      <c r="F15480" s="4"/>
      <c r="G15480" s="4"/>
      <c r="H15480" s="5"/>
      <c r="I15480" s="5"/>
    </row>
    <row r="15481" ht="15.75" customHeight="1">
      <c r="E15481" s="4"/>
      <c r="F15481" s="4"/>
      <c r="G15481" s="4"/>
      <c r="H15481" s="5"/>
      <c r="I15481" s="5"/>
    </row>
    <row r="15482" ht="15.75" customHeight="1">
      <c r="E15482" s="4"/>
      <c r="F15482" s="4"/>
      <c r="G15482" s="4"/>
      <c r="H15482" s="5"/>
      <c r="I15482" s="5"/>
    </row>
    <row r="15483" ht="15.75" customHeight="1">
      <c r="E15483" s="4"/>
      <c r="F15483" s="4"/>
      <c r="G15483" s="4"/>
      <c r="H15483" s="5"/>
      <c r="I15483" s="5"/>
    </row>
    <row r="15484" ht="15.75" customHeight="1">
      <c r="E15484" s="4"/>
      <c r="F15484" s="4"/>
      <c r="G15484" s="4"/>
      <c r="H15484" s="5"/>
      <c r="I15484" s="5"/>
    </row>
    <row r="15485" ht="15.75" customHeight="1">
      <c r="E15485" s="4"/>
      <c r="F15485" s="4"/>
      <c r="G15485" s="4"/>
      <c r="H15485" s="5"/>
      <c r="I15485" s="5"/>
    </row>
    <row r="15486" ht="15.75" customHeight="1">
      <c r="E15486" s="4"/>
      <c r="F15486" s="4"/>
      <c r="G15486" s="4"/>
      <c r="H15486" s="5"/>
      <c r="I15486" s="5"/>
    </row>
    <row r="15487" ht="15.75" customHeight="1">
      <c r="E15487" s="4"/>
      <c r="F15487" s="4"/>
      <c r="G15487" s="4"/>
      <c r="H15487" s="5"/>
      <c r="I15487" s="5"/>
    </row>
    <row r="15488" ht="15.75" customHeight="1">
      <c r="E15488" s="4"/>
      <c r="F15488" s="4"/>
      <c r="G15488" s="4"/>
      <c r="H15488" s="5"/>
      <c r="I15488" s="5"/>
    </row>
    <row r="15489" ht="15.75" customHeight="1">
      <c r="E15489" s="4"/>
      <c r="F15489" s="4"/>
      <c r="G15489" s="4"/>
      <c r="H15489" s="5"/>
      <c r="I15489" s="5"/>
    </row>
    <row r="15490" ht="15.75" customHeight="1">
      <c r="E15490" s="4"/>
      <c r="F15490" s="4"/>
      <c r="G15490" s="4"/>
      <c r="H15490" s="5"/>
      <c r="I15490" s="5"/>
    </row>
    <row r="15491" ht="15.75" customHeight="1">
      <c r="E15491" s="4"/>
      <c r="F15491" s="4"/>
      <c r="G15491" s="4"/>
      <c r="H15491" s="5"/>
      <c r="I15491" s="5"/>
    </row>
    <row r="15492" ht="15.75" customHeight="1">
      <c r="E15492" s="4"/>
      <c r="F15492" s="4"/>
      <c r="G15492" s="4"/>
      <c r="H15492" s="5"/>
      <c r="I15492" s="5"/>
    </row>
    <row r="15493" ht="15.75" customHeight="1">
      <c r="E15493" s="4"/>
      <c r="F15493" s="4"/>
      <c r="G15493" s="4"/>
      <c r="H15493" s="5"/>
      <c r="I15493" s="5"/>
    </row>
    <row r="15494" ht="15.75" customHeight="1">
      <c r="E15494" s="4"/>
      <c r="F15494" s="4"/>
      <c r="G15494" s="4"/>
      <c r="H15494" s="5"/>
      <c r="I15494" s="5"/>
    </row>
    <row r="15495" ht="15.75" customHeight="1">
      <c r="E15495" s="4"/>
      <c r="F15495" s="4"/>
      <c r="G15495" s="4"/>
      <c r="H15495" s="5"/>
      <c r="I15495" s="5"/>
    </row>
    <row r="15496" ht="15.75" customHeight="1">
      <c r="E15496" s="4"/>
      <c r="F15496" s="4"/>
      <c r="G15496" s="4"/>
      <c r="H15496" s="5"/>
      <c r="I15496" s="5"/>
    </row>
    <row r="15497" ht="15.75" customHeight="1">
      <c r="E15497" s="4"/>
      <c r="F15497" s="4"/>
      <c r="G15497" s="4"/>
      <c r="H15497" s="5"/>
      <c r="I15497" s="5"/>
    </row>
    <row r="15498" ht="15.75" customHeight="1">
      <c r="E15498" s="4"/>
      <c r="F15498" s="4"/>
      <c r="G15498" s="4"/>
      <c r="H15498" s="5"/>
      <c r="I15498" s="5"/>
    </row>
    <row r="15499" ht="15.75" customHeight="1">
      <c r="E15499" s="4"/>
      <c r="F15499" s="4"/>
      <c r="G15499" s="4"/>
      <c r="H15499" s="5"/>
      <c r="I15499" s="5"/>
    </row>
    <row r="15500" ht="15.75" customHeight="1">
      <c r="E15500" s="4"/>
      <c r="F15500" s="4"/>
      <c r="G15500" s="4"/>
      <c r="H15500" s="5"/>
      <c r="I15500" s="5"/>
    </row>
    <row r="15501" ht="15.75" customHeight="1">
      <c r="E15501" s="4"/>
      <c r="F15501" s="4"/>
      <c r="G15501" s="4"/>
      <c r="H15501" s="5"/>
      <c r="I15501" s="5"/>
    </row>
    <row r="15502" ht="15.75" customHeight="1">
      <c r="E15502" s="4"/>
      <c r="F15502" s="4"/>
      <c r="G15502" s="4"/>
      <c r="H15502" s="5"/>
      <c r="I15502" s="5"/>
    </row>
    <row r="15503" ht="15.75" customHeight="1">
      <c r="E15503" s="4"/>
      <c r="F15503" s="4"/>
      <c r="G15503" s="4"/>
      <c r="H15503" s="5"/>
      <c r="I15503" s="5"/>
    </row>
    <row r="15504" ht="15.75" customHeight="1">
      <c r="E15504" s="4"/>
      <c r="F15504" s="4"/>
      <c r="G15504" s="4"/>
      <c r="H15504" s="5"/>
      <c r="I15504" s="5"/>
    </row>
    <row r="15505" ht="15.75" customHeight="1">
      <c r="E15505" s="4"/>
      <c r="F15505" s="4"/>
      <c r="G15505" s="4"/>
      <c r="H15505" s="5"/>
      <c r="I15505" s="5"/>
    </row>
    <row r="15506" ht="15.75" customHeight="1">
      <c r="E15506" s="4"/>
      <c r="F15506" s="4"/>
      <c r="G15506" s="4"/>
      <c r="H15506" s="5"/>
      <c r="I15506" s="5"/>
    </row>
    <row r="15507" ht="15.75" customHeight="1">
      <c r="E15507" s="4"/>
      <c r="F15507" s="4"/>
      <c r="G15507" s="4"/>
      <c r="H15507" s="5"/>
      <c r="I15507" s="5"/>
    </row>
    <row r="15508" ht="15.75" customHeight="1">
      <c r="E15508" s="4"/>
      <c r="F15508" s="4"/>
      <c r="G15508" s="4"/>
      <c r="H15508" s="5"/>
      <c r="I15508" s="5"/>
    </row>
    <row r="15509" ht="15.75" customHeight="1">
      <c r="E15509" s="4"/>
      <c r="F15509" s="4"/>
      <c r="G15509" s="4"/>
      <c r="H15509" s="5"/>
      <c r="I15509" s="5"/>
    </row>
    <row r="15510" ht="15.75" customHeight="1">
      <c r="E15510" s="4"/>
      <c r="F15510" s="4"/>
      <c r="G15510" s="4"/>
      <c r="H15510" s="5"/>
      <c r="I15510" s="5"/>
    </row>
    <row r="15511" ht="15.75" customHeight="1">
      <c r="E15511" s="4"/>
      <c r="F15511" s="4"/>
      <c r="G15511" s="4"/>
      <c r="H15511" s="5"/>
      <c r="I15511" s="5"/>
    </row>
    <row r="15512" ht="15.75" customHeight="1">
      <c r="E15512" s="4"/>
      <c r="F15512" s="4"/>
      <c r="G15512" s="4"/>
      <c r="H15512" s="5"/>
      <c r="I15512" s="5"/>
    </row>
    <row r="15513" ht="15.75" customHeight="1">
      <c r="E15513" s="4"/>
      <c r="F15513" s="4"/>
      <c r="G15513" s="4"/>
      <c r="H15513" s="5"/>
      <c r="I15513" s="5"/>
    </row>
    <row r="15514" ht="15.75" customHeight="1">
      <c r="E15514" s="4"/>
      <c r="F15514" s="4"/>
      <c r="G15514" s="4"/>
      <c r="H15514" s="5"/>
      <c r="I15514" s="5"/>
    </row>
    <row r="15515" ht="15.75" customHeight="1">
      <c r="E15515" s="4"/>
      <c r="F15515" s="4"/>
      <c r="G15515" s="4"/>
      <c r="H15515" s="5"/>
      <c r="I15515" s="5"/>
    </row>
    <row r="15516" ht="15.75" customHeight="1">
      <c r="E15516" s="4"/>
      <c r="F15516" s="4"/>
      <c r="G15516" s="4"/>
      <c r="H15516" s="5"/>
      <c r="I15516" s="5"/>
    </row>
    <row r="15517" ht="15.75" customHeight="1">
      <c r="E15517" s="4"/>
      <c r="F15517" s="4"/>
      <c r="G15517" s="4"/>
      <c r="H15517" s="5"/>
      <c r="I15517" s="5"/>
    </row>
    <row r="15518" ht="15.75" customHeight="1">
      <c r="E15518" s="4"/>
      <c r="F15518" s="4"/>
      <c r="G15518" s="4"/>
      <c r="H15518" s="5"/>
      <c r="I15518" s="5"/>
    </row>
    <row r="15519" ht="15.75" customHeight="1">
      <c r="E15519" s="4"/>
      <c r="F15519" s="4"/>
      <c r="G15519" s="4"/>
      <c r="H15519" s="5"/>
      <c r="I15519" s="5"/>
    </row>
    <row r="15520" ht="15.75" customHeight="1">
      <c r="E15520" s="4"/>
      <c r="F15520" s="4"/>
      <c r="G15520" s="4"/>
      <c r="H15520" s="5"/>
      <c r="I15520" s="5"/>
    </row>
    <row r="15521" ht="15.75" customHeight="1">
      <c r="E15521" s="4"/>
      <c r="F15521" s="4"/>
      <c r="G15521" s="4"/>
      <c r="H15521" s="5"/>
      <c r="I15521" s="5"/>
    </row>
    <row r="15522" ht="15.75" customHeight="1">
      <c r="E15522" s="4"/>
      <c r="F15522" s="4"/>
      <c r="G15522" s="4"/>
      <c r="H15522" s="5"/>
      <c r="I15522" s="5"/>
    </row>
    <row r="15523" ht="15.75" customHeight="1">
      <c r="E15523" s="4"/>
      <c r="F15523" s="4"/>
      <c r="G15523" s="4"/>
      <c r="H15523" s="5"/>
      <c r="I15523" s="5"/>
    </row>
    <row r="15524" ht="15.75" customHeight="1">
      <c r="E15524" s="4"/>
      <c r="F15524" s="4"/>
      <c r="G15524" s="4"/>
      <c r="H15524" s="5"/>
      <c r="I15524" s="5"/>
    </row>
    <row r="15525" ht="15.75" customHeight="1">
      <c r="E15525" s="4"/>
      <c r="F15525" s="4"/>
      <c r="G15525" s="4"/>
      <c r="H15525" s="5"/>
      <c r="I15525" s="5"/>
    </row>
    <row r="15526" ht="15.75" customHeight="1">
      <c r="E15526" s="4"/>
      <c r="F15526" s="4"/>
      <c r="G15526" s="4"/>
      <c r="H15526" s="5"/>
      <c r="I15526" s="5"/>
    </row>
    <row r="15527" ht="15.75" customHeight="1">
      <c r="E15527" s="4"/>
      <c r="F15527" s="4"/>
      <c r="G15527" s="4"/>
      <c r="H15527" s="5"/>
      <c r="I15527" s="5"/>
    </row>
    <row r="15528" ht="15.75" customHeight="1">
      <c r="E15528" s="4"/>
      <c r="F15528" s="4"/>
      <c r="G15528" s="4"/>
      <c r="H15528" s="5"/>
      <c r="I15528" s="5"/>
    </row>
    <row r="15529" ht="15.75" customHeight="1">
      <c r="E15529" s="4"/>
      <c r="F15529" s="4"/>
      <c r="G15529" s="4"/>
      <c r="H15529" s="5"/>
      <c r="I15529" s="5"/>
    </row>
    <row r="15530" ht="15.75" customHeight="1">
      <c r="E15530" s="4"/>
      <c r="F15530" s="4"/>
      <c r="G15530" s="4"/>
      <c r="H15530" s="5"/>
      <c r="I15530" s="5"/>
    </row>
    <row r="15531" ht="15.75" customHeight="1">
      <c r="E15531" s="4"/>
      <c r="F15531" s="4"/>
      <c r="G15531" s="4"/>
      <c r="H15531" s="5"/>
      <c r="I15531" s="5"/>
    </row>
    <row r="15532" ht="15.75" customHeight="1">
      <c r="E15532" s="4"/>
      <c r="F15532" s="4"/>
      <c r="G15532" s="4"/>
      <c r="H15532" s="5"/>
      <c r="I15532" s="5"/>
    </row>
    <row r="15533" ht="15.75" customHeight="1">
      <c r="E15533" s="4"/>
      <c r="F15533" s="4"/>
      <c r="G15533" s="4"/>
      <c r="H15533" s="5"/>
      <c r="I15533" s="5"/>
    </row>
    <row r="15534" ht="15.75" customHeight="1">
      <c r="E15534" s="4"/>
      <c r="F15534" s="4"/>
      <c r="G15534" s="4"/>
      <c r="H15534" s="5"/>
      <c r="I15534" s="5"/>
    </row>
    <row r="15535" ht="15.75" customHeight="1">
      <c r="E15535" s="4"/>
      <c r="F15535" s="4"/>
      <c r="G15535" s="4"/>
      <c r="H15535" s="5"/>
      <c r="I15535" s="5"/>
    </row>
    <row r="15536" ht="15.75" customHeight="1">
      <c r="E15536" s="4"/>
      <c r="F15536" s="4"/>
      <c r="G15536" s="4"/>
      <c r="H15536" s="5"/>
      <c r="I15536" s="5"/>
    </row>
    <row r="15537" ht="15.75" customHeight="1">
      <c r="E15537" s="4"/>
      <c r="F15537" s="4"/>
      <c r="G15537" s="4"/>
      <c r="H15537" s="5"/>
      <c r="I15537" s="5"/>
    </row>
    <row r="15538" ht="15.75" customHeight="1">
      <c r="E15538" s="4"/>
      <c r="F15538" s="4"/>
      <c r="G15538" s="4"/>
      <c r="H15538" s="5"/>
      <c r="I15538" s="5"/>
    </row>
    <row r="15539" ht="15.75" customHeight="1">
      <c r="E15539" s="4"/>
      <c r="F15539" s="4"/>
      <c r="G15539" s="4"/>
      <c r="H15539" s="5"/>
      <c r="I15539" s="5"/>
    </row>
    <row r="15540" ht="15.75" customHeight="1">
      <c r="E15540" s="4"/>
      <c r="F15540" s="4"/>
      <c r="G15540" s="4"/>
      <c r="H15540" s="5"/>
      <c r="I15540" s="5"/>
    </row>
    <row r="15541" ht="15.75" customHeight="1">
      <c r="E15541" s="4"/>
      <c r="F15541" s="4"/>
      <c r="G15541" s="4"/>
      <c r="H15541" s="5"/>
      <c r="I15541" s="5"/>
    </row>
    <row r="15542" ht="15.75" customHeight="1">
      <c r="E15542" s="4"/>
      <c r="F15542" s="4"/>
      <c r="G15542" s="4"/>
      <c r="H15542" s="5"/>
      <c r="I15542" s="5"/>
    </row>
    <row r="15543" ht="15.75" customHeight="1">
      <c r="E15543" s="4"/>
      <c r="F15543" s="4"/>
      <c r="G15543" s="4"/>
      <c r="H15543" s="5"/>
      <c r="I15543" s="5"/>
    </row>
    <row r="15544" ht="15.75" customHeight="1">
      <c r="E15544" s="4"/>
      <c r="F15544" s="4"/>
      <c r="G15544" s="4"/>
      <c r="H15544" s="5"/>
      <c r="I15544" s="5"/>
    </row>
    <row r="15545" ht="15.75" customHeight="1">
      <c r="E15545" s="4"/>
      <c r="F15545" s="4"/>
      <c r="G15545" s="4"/>
      <c r="H15545" s="5"/>
      <c r="I15545" s="5"/>
    </row>
    <row r="15546" ht="15.75" customHeight="1">
      <c r="E15546" s="4"/>
      <c r="F15546" s="4"/>
      <c r="G15546" s="4"/>
      <c r="H15546" s="5"/>
      <c r="I15546" s="5"/>
    </row>
    <row r="15547" ht="15.75" customHeight="1">
      <c r="E15547" s="4"/>
      <c r="F15547" s="4"/>
      <c r="G15547" s="4"/>
      <c r="H15547" s="5"/>
      <c r="I15547" s="5"/>
    </row>
    <row r="15548" ht="15.75" customHeight="1">
      <c r="E15548" s="4"/>
      <c r="F15548" s="4"/>
      <c r="G15548" s="4"/>
      <c r="H15548" s="5"/>
      <c r="I15548" s="5"/>
    </row>
    <row r="15549" ht="15.75" customHeight="1">
      <c r="E15549" s="4"/>
      <c r="F15549" s="4"/>
      <c r="G15549" s="4"/>
      <c r="H15549" s="5"/>
      <c r="I15549" s="5"/>
    </row>
    <row r="15550" ht="15.75" customHeight="1">
      <c r="E15550" s="4"/>
      <c r="F15550" s="4"/>
      <c r="G15550" s="4"/>
      <c r="H15550" s="5"/>
      <c r="I15550" s="5"/>
    </row>
    <row r="15551" ht="15.75" customHeight="1">
      <c r="E15551" s="4"/>
      <c r="F15551" s="4"/>
      <c r="G15551" s="4"/>
      <c r="H15551" s="5"/>
      <c r="I15551" s="5"/>
    </row>
    <row r="15552" ht="15.75" customHeight="1">
      <c r="E15552" s="4"/>
      <c r="F15552" s="4"/>
      <c r="G15552" s="4"/>
      <c r="H15552" s="5"/>
      <c r="I15552" s="5"/>
    </row>
    <row r="15553" ht="15.75" customHeight="1">
      <c r="E15553" s="4"/>
      <c r="F15553" s="4"/>
      <c r="G15553" s="4"/>
      <c r="H15553" s="5"/>
      <c r="I15553" s="5"/>
    </row>
    <row r="15554" ht="15.75" customHeight="1">
      <c r="E15554" s="4"/>
      <c r="F15554" s="4"/>
      <c r="G15554" s="4"/>
      <c r="H15554" s="5"/>
      <c r="I15554" s="5"/>
    </row>
    <row r="15555" ht="15.75" customHeight="1">
      <c r="E15555" s="4"/>
      <c r="F15555" s="4"/>
      <c r="G15555" s="4"/>
      <c r="H15555" s="5"/>
      <c r="I15555" s="5"/>
    </row>
    <row r="15556" ht="15.75" customHeight="1">
      <c r="E15556" s="4"/>
      <c r="F15556" s="4"/>
      <c r="G15556" s="4"/>
      <c r="H15556" s="5"/>
      <c r="I15556" s="5"/>
    </row>
    <row r="15557" ht="15.75" customHeight="1">
      <c r="E15557" s="4"/>
      <c r="F15557" s="4"/>
      <c r="G15557" s="4"/>
      <c r="H15557" s="5"/>
      <c r="I15557" s="5"/>
    </row>
    <row r="15558" ht="15.75" customHeight="1">
      <c r="E15558" s="4"/>
      <c r="F15558" s="4"/>
      <c r="G15558" s="4"/>
      <c r="H15558" s="5"/>
      <c r="I15558" s="5"/>
    </row>
    <row r="15559" ht="15.75" customHeight="1">
      <c r="E15559" s="4"/>
      <c r="F15559" s="4"/>
      <c r="G15559" s="4"/>
      <c r="H15559" s="5"/>
      <c r="I15559" s="5"/>
    </row>
    <row r="15560" ht="15.75" customHeight="1">
      <c r="E15560" s="4"/>
      <c r="F15560" s="4"/>
      <c r="G15560" s="4"/>
      <c r="H15560" s="5"/>
      <c r="I15560" s="5"/>
    </row>
    <row r="15561" ht="15.75" customHeight="1">
      <c r="E15561" s="4"/>
      <c r="F15561" s="4"/>
      <c r="G15561" s="4"/>
      <c r="H15561" s="5"/>
      <c r="I15561" s="5"/>
    </row>
    <row r="15562" ht="15.75" customHeight="1">
      <c r="E15562" s="4"/>
      <c r="F15562" s="4"/>
      <c r="G15562" s="4"/>
      <c r="H15562" s="5"/>
      <c r="I15562" s="5"/>
    </row>
    <row r="15563" ht="15.75" customHeight="1">
      <c r="E15563" s="4"/>
      <c r="F15563" s="4"/>
      <c r="G15563" s="4"/>
      <c r="H15563" s="5"/>
      <c r="I15563" s="5"/>
    </row>
    <row r="15564" ht="15.75" customHeight="1">
      <c r="E15564" s="4"/>
      <c r="F15564" s="4"/>
      <c r="G15564" s="4"/>
      <c r="H15564" s="5"/>
      <c r="I15564" s="5"/>
    </row>
    <row r="15565" ht="15.75" customHeight="1">
      <c r="E15565" s="4"/>
      <c r="F15565" s="4"/>
      <c r="G15565" s="4"/>
      <c r="H15565" s="5"/>
      <c r="I15565" s="5"/>
    </row>
    <row r="15566" ht="15.75" customHeight="1">
      <c r="E15566" s="4"/>
      <c r="F15566" s="4"/>
      <c r="G15566" s="4"/>
      <c r="H15566" s="5"/>
      <c r="I15566" s="5"/>
    </row>
    <row r="15567" ht="15.75" customHeight="1">
      <c r="E15567" s="4"/>
      <c r="F15567" s="4"/>
      <c r="G15567" s="4"/>
      <c r="H15567" s="5"/>
      <c r="I15567" s="5"/>
    </row>
    <row r="15568" ht="15.75" customHeight="1">
      <c r="E15568" s="4"/>
      <c r="F15568" s="4"/>
      <c r="G15568" s="4"/>
      <c r="H15568" s="5"/>
      <c r="I15568" s="5"/>
    </row>
    <row r="15569" ht="15.75" customHeight="1">
      <c r="E15569" s="4"/>
      <c r="F15569" s="4"/>
      <c r="G15569" s="4"/>
      <c r="H15569" s="5"/>
      <c r="I15569" s="5"/>
    </row>
    <row r="15570" ht="15.75" customHeight="1">
      <c r="E15570" s="4"/>
      <c r="F15570" s="4"/>
      <c r="G15570" s="4"/>
      <c r="H15570" s="5"/>
      <c r="I15570" s="5"/>
    </row>
    <row r="15571" ht="15.75" customHeight="1">
      <c r="E15571" s="4"/>
      <c r="F15571" s="4"/>
      <c r="G15571" s="4"/>
      <c r="H15571" s="5"/>
      <c r="I15571" s="5"/>
    </row>
    <row r="15572" ht="15.75" customHeight="1">
      <c r="E15572" s="4"/>
      <c r="F15572" s="4"/>
      <c r="G15572" s="4"/>
      <c r="H15572" s="5"/>
      <c r="I15572" s="5"/>
    </row>
    <row r="15573" ht="15.75" customHeight="1">
      <c r="E15573" s="4"/>
      <c r="F15573" s="4"/>
      <c r="G15573" s="4"/>
      <c r="H15573" s="5"/>
      <c r="I15573" s="5"/>
    </row>
    <row r="15574" ht="15.75" customHeight="1">
      <c r="E15574" s="4"/>
      <c r="F15574" s="4"/>
      <c r="G15574" s="4"/>
      <c r="H15574" s="5"/>
      <c r="I15574" s="5"/>
    </row>
    <row r="15575" ht="15.75" customHeight="1">
      <c r="E15575" s="4"/>
      <c r="F15575" s="4"/>
      <c r="G15575" s="4"/>
      <c r="H15575" s="5"/>
      <c r="I15575" s="5"/>
    </row>
    <row r="15576" ht="15.75" customHeight="1">
      <c r="E15576" s="4"/>
      <c r="F15576" s="4"/>
      <c r="G15576" s="4"/>
      <c r="H15576" s="5"/>
      <c r="I15576" s="5"/>
    </row>
    <row r="15577" ht="15.75" customHeight="1">
      <c r="E15577" s="4"/>
      <c r="F15577" s="4"/>
      <c r="G15577" s="4"/>
      <c r="H15577" s="5"/>
      <c r="I15577" s="5"/>
    </row>
    <row r="15578" ht="15.75" customHeight="1">
      <c r="E15578" s="4"/>
      <c r="F15578" s="4"/>
      <c r="G15578" s="4"/>
      <c r="H15578" s="5"/>
      <c r="I15578" s="5"/>
    </row>
    <row r="15579" ht="15.75" customHeight="1">
      <c r="E15579" s="4"/>
      <c r="F15579" s="4"/>
      <c r="G15579" s="4"/>
      <c r="H15579" s="5"/>
      <c r="I15579" s="5"/>
    </row>
    <row r="15580" ht="15.75" customHeight="1">
      <c r="E15580" s="4"/>
      <c r="F15580" s="4"/>
      <c r="G15580" s="4"/>
      <c r="H15580" s="5"/>
      <c r="I15580" s="5"/>
    </row>
    <row r="15581" ht="15.75" customHeight="1">
      <c r="E15581" s="4"/>
      <c r="F15581" s="4"/>
      <c r="G15581" s="4"/>
      <c r="H15581" s="5"/>
      <c r="I15581" s="5"/>
    </row>
    <row r="15582" ht="15.75" customHeight="1">
      <c r="E15582" s="4"/>
      <c r="F15582" s="4"/>
      <c r="G15582" s="4"/>
      <c r="H15582" s="5"/>
      <c r="I15582" s="5"/>
    </row>
    <row r="15583" ht="15.75" customHeight="1">
      <c r="E15583" s="4"/>
      <c r="F15583" s="4"/>
      <c r="G15583" s="4"/>
      <c r="H15583" s="5"/>
      <c r="I15583" s="5"/>
    </row>
    <row r="15584" ht="15.75" customHeight="1">
      <c r="E15584" s="4"/>
      <c r="F15584" s="4"/>
      <c r="G15584" s="4"/>
      <c r="H15584" s="5"/>
      <c r="I15584" s="5"/>
    </row>
    <row r="15585" ht="15.75" customHeight="1">
      <c r="E15585" s="4"/>
      <c r="F15585" s="4"/>
      <c r="G15585" s="4"/>
      <c r="H15585" s="5"/>
      <c r="I15585" s="5"/>
    </row>
    <row r="15586" ht="15.75" customHeight="1">
      <c r="E15586" s="4"/>
      <c r="F15586" s="4"/>
      <c r="G15586" s="4"/>
      <c r="H15586" s="5"/>
      <c r="I15586" s="5"/>
    </row>
    <row r="15587" ht="15.75" customHeight="1">
      <c r="E15587" s="4"/>
      <c r="F15587" s="4"/>
      <c r="G15587" s="4"/>
      <c r="H15587" s="5"/>
      <c r="I15587" s="5"/>
    </row>
    <row r="15588" ht="15.75" customHeight="1">
      <c r="E15588" s="4"/>
      <c r="F15588" s="4"/>
      <c r="G15588" s="4"/>
      <c r="H15588" s="5"/>
      <c r="I15588" s="5"/>
    </row>
    <row r="15589" ht="15.75" customHeight="1">
      <c r="E15589" s="4"/>
      <c r="F15589" s="4"/>
      <c r="G15589" s="4"/>
      <c r="H15589" s="5"/>
      <c r="I15589" s="5"/>
    </row>
    <row r="15590" ht="15.75" customHeight="1">
      <c r="E15590" s="4"/>
      <c r="F15590" s="4"/>
      <c r="G15590" s="4"/>
      <c r="H15590" s="5"/>
      <c r="I15590" s="5"/>
    </row>
    <row r="15591" ht="15.75" customHeight="1">
      <c r="E15591" s="4"/>
      <c r="F15591" s="4"/>
      <c r="G15591" s="4"/>
      <c r="H15591" s="5"/>
      <c r="I15591" s="5"/>
    </row>
    <row r="15592" ht="15.75" customHeight="1">
      <c r="E15592" s="4"/>
      <c r="F15592" s="4"/>
      <c r="G15592" s="4"/>
      <c r="H15592" s="5"/>
      <c r="I15592" s="5"/>
    </row>
    <row r="15593" ht="15.75" customHeight="1">
      <c r="E15593" s="4"/>
      <c r="F15593" s="4"/>
      <c r="G15593" s="4"/>
      <c r="H15593" s="5"/>
      <c r="I15593" s="5"/>
    </row>
    <row r="15594" ht="15.75" customHeight="1">
      <c r="E15594" s="4"/>
      <c r="F15594" s="4"/>
      <c r="G15594" s="4"/>
      <c r="H15594" s="5"/>
      <c r="I15594" s="5"/>
    </row>
    <row r="15595" ht="15.75" customHeight="1">
      <c r="E15595" s="4"/>
      <c r="F15595" s="4"/>
      <c r="G15595" s="4"/>
      <c r="H15595" s="5"/>
      <c r="I15595" s="5"/>
    </row>
    <row r="15596" ht="15.75" customHeight="1">
      <c r="E15596" s="4"/>
      <c r="F15596" s="4"/>
      <c r="G15596" s="4"/>
      <c r="H15596" s="5"/>
      <c r="I15596" s="5"/>
    </row>
    <row r="15597" ht="15.75" customHeight="1">
      <c r="E15597" s="4"/>
      <c r="F15597" s="4"/>
      <c r="G15597" s="4"/>
      <c r="H15597" s="5"/>
      <c r="I15597" s="5"/>
    </row>
    <row r="15598" ht="15.75" customHeight="1">
      <c r="E15598" s="4"/>
      <c r="F15598" s="4"/>
      <c r="G15598" s="4"/>
      <c r="H15598" s="5"/>
      <c r="I15598" s="5"/>
    </row>
    <row r="15599" ht="15.75" customHeight="1">
      <c r="E15599" s="4"/>
      <c r="F15599" s="4"/>
      <c r="G15599" s="4"/>
      <c r="H15599" s="5"/>
      <c r="I15599" s="5"/>
    </row>
    <row r="15600" ht="15.75" customHeight="1">
      <c r="E15600" s="4"/>
      <c r="F15600" s="4"/>
      <c r="G15600" s="4"/>
      <c r="H15600" s="5"/>
      <c r="I15600" s="5"/>
    </row>
    <row r="15601" ht="15.75" customHeight="1">
      <c r="E15601" s="4"/>
      <c r="F15601" s="4"/>
      <c r="G15601" s="4"/>
      <c r="H15601" s="5"/>
      <c r="I15601" s="5"/>
    </row>
    <row r="15602" ht="15.75" customHeight="1">
      <c r="E15602" s="4"/>
      <c r="F15602" s="4"/>
      <c r="G15602" s="4"/>
      <c r="H15602" s="5"/>
      <c r="I15602" s="5"/>
    </row>
    <row r="15603" ht="15.75" customHeight="1">
      <c r="E15603" s="4"/>
      <c r="F15603" s="4"/>
      <c r="G15603" s="4"/>
      <c r="H15603" s="5"/>
      <c r="I15603" s="5"/>
    </row>
    <row r="15604" ht="15.75" customHeight="1">
      <c r="E15604" s="4"/>
      <c r="F15604" s="4"/>
      <c r="G15604" s="4"/>
      <c r="H15604" s="5"/>
      <c r="I15604" s="5"/>
    </row>
    <row r="15605" ht="15.75" customHeight="1">
      <c r="E15605" s="4"/>
      <c r="F15605" s="4"/>
      <c r="G15605" s="4"/>
      <c r="H15605" s="5"/>
      <c r="I15605" s="5"/>
    </row>
    <row r="15606" ht="15.75" customHeight="1">
      <c r="E15606" s="4"/>
      <c r="F15606" s="4"/>
      <c r="G15606" s="4"/>
      <c r="H15606" s="5"/>
      <c r="I15606" s="5"/>
    </row>
    <row r="15607" ht="15.75" customHeight="1">
      <c r="E15607" s="4"/>
      <c r="F15607" s="4"/>
      <c r="G15607" s="4"/>
      <c r="H15607" s="5"/>
      <c r="I15607" s="5"/>
    </row>
    <row r="15608" ht="15.75" customHeight="1">
      <c r="E15608" s="4"/>
      <c r="F15608" s="4"/>
      <c r="G15608" s="4"/>
      <c r="H15608" s="5"/>
      <c r="I15608" s="5"/>
    </row>
    <row r="15609" ht="15.75" customHeight="1">
      <c r="E15609" s="4"/>
      <c r="F15609" s="4"/>
      <c r="G15609" s="4"/>
      <c r="H15609" s="5"/>
      <c r="I15609" s="5"/>
    </row>
    <row r="15610" ht="15.75" customHeight="1">
      <c r="E15610" s="4"/>
      <c r="F15610" s="4"/>
      <c r="G15610" s="4"/>
      <c r="H15610" s="5"/>
      <c r="I15610" s="5"/>
    </row>
    <row r="15611" ht="15.75" customHeight="1">
      <c r="E15611" s="4"/>
      <c r="F15611" s="4"/>
      <c r="G15611" s="4"/>
      <c r="H15611" s="5"/>
      <c r="I15611" s="5"/>
    </row>
    <row r="15612" ht="15.75" customHeight="1">
      <c r="E15612" s="4"/>
      <c r="F15612" s="4"/>
      <c r="G15612" s="4"/>
      <c r="H15612" s="5"/>
      <c r="I15612" s="5"/>
    </row>
    <row r="15613" ht="15.75" customHeight="1">
      <c r="E15613" s="4"/>
      <c r="F15613" s="4"/>
      <c r="G15613" s="4"/>
      <c r="H15613" s="5"/>
      <c r="I15613" s="5"/>
    </row>
    <row r="15614" ht="15.75" customHeight="1">
      <c r="E15614" s="4"/>
      <c r="F15614" s="4"/>
      <c r="G15614" s="4"/>
      <c r="H15614" s="5"/>
      <c r="I15614" s="5"/>
    </row>
    <row r="15615" ht="15.75" customHeight="1">
      <c r="E15615" s="4"/>
      <c r="F15615" s="4"/>
      <c r="G15615" s="4"/>
      <c r="H15615" s="5"/>
      <c r="I15615" s="5"/>
    </row>
    <row r="15616" ht="15.75" customHeight="1">
      <c r="E15616" s="4"/>
      <c r="F15616" s="4"/>
      <c r="G15616" s="4"/>
      <c r="H15616" s="5"/>
      <c r="I15616" s="5"/>
    </row>
    <row r="15617" ht="15.75" customHeight="1">
      <c r="E15617" s="4"/>
      <c r="F15617" s="4"/>
      <c r="G15617" s="4"/>
      <c r="H15617" s="5"/>
      <c r="I15617" s="5"/>
    </row>
    <row r="15618" ht="15.75" customHeight="1">
      <c r="E15618" s="4"/>
      <c r="F15618" s="4"/>
      <c r="G15618" s="4"/>
      <c r="H15618" s="5"/>
      <c r="I15618" s="5"/>
    </row>
    <row r="15619" ht="15.75" customHeight="1">
      <c r="E15619" s="4"/>
      <c r="F15619" s="4"/>
      <c r="G15619" s="4"/>
      <c r="H15619" s="5"/>
      <c r="I15619" s="5"/>
    </row>
    <row r="15620" ht="15.75" customHeight="1">
      <c r="E15620" s="4"/>
      <c r="F15620" s="4"/>
      <c r="G15620" s="4"/>
      <c r="H15620" s="5"/>
      <c r="I15620" s="5"/>
    </row>
    <row r="15621" ht="15.75" customHeight="1">
      <c r="E15621" s="4"/>
      <c r="F15621" s="4"/>
      <c r="G15621" s="4"/>
      <c r="H15621" s="5"/>
      <c r="I15621" s="5"/>
    </row>
    <row r="15622" ht="15.75" customHeight="1">
      <c r="E15622" s="4"/>
      <c r="F15622" s="4"/>
      <c r="G15622" s="4"/>
      <c r="H15622" s="5"/>
      <c r="I15622" s="5"/>
    </row>
    <row r="15623" ht="15.75" customHeight="1">
      <c r="E15623" s="4"/>
      <c r="F15623" s="4"/>
      <c r="G15623" s="4"/>
      <c r="H15623" s="5"/>
      <c r="I15623" s="5"/>
    </row>
    <row r="15624" ht="15.75" customHeight="1">
      <c r="E15624" s="4"/>
      <c r="F15624" s="4"/>
      <c r="G15624" s="4"/>
      <c r="H15624" s="5"/>
      <c r="I15624" s="5"/>
    </row>
    <row r="15625" ht="15.75" customHeight="1">
      <c r="E15625" s="4"/>
      <c r="F15625" s="4"/>
      <c r="G15625" s="4"/>
      <c r="H15625" s="5"/>
      <c r="I15625" s="5"/>
    </row>
    <row r="15626" ht="15.75" customHeight="1">
      <c r="E15626" s="4"/>
      <c r="F15626" s="4"/>
      <c r="G15626" s="4"/>
      <c r="H15626" s="5"/>
      <c r="I15626" s="5"/>
    </row>
    <row r="15627" ht="15.75" customHeight="1">
      <c r="E15627" s="4"/>
      <c r="F15627" s="4"/>
      <c r="G15627" s="4"/>
      <c r="H15627" s="5"/>
      <c r="I15627" s="5"/>
    </row>
    <row r="15628" ht="15.75" customHeight="1">
      <c r="E15628" s="4"/>
      <c r="F15628" s="4"/>
      <c r="G15628" s="4"/>
      <c r="H15628" s="5"/>
      <c r="I15628" s="5"/>
    </row>
    <row r="15629" ht="15.75" customHeight="1">
      <c r="E15629" s="4"/>
      <c r="F15629" s="4"/>
      <c r="G15629" s="4"/>
      <c r="H15629" s="5"/>
      <c r="I15629" s="5"/>
    </row>
    <row r="15630" ht="15.75" customHeight="1">
      <c r="E15630" s="4"/>
      <c r="F15630" s="4"/>
      <c r="G15630" s="4"/>
      <c r="H15630" s="5"/>
      <c r="I15630" s="5"/>
    </row>
    <row r="15631" ht="15.75" customHeight="1">
      <c r="E15631" s="4"/>
      <c r="F15631" s="4"/>
      <c r="G15631" s="4"/>
      <c r="H15631" s="5"/>
      <c r="I15631" s="5"/>
    </row>
    <row r="15632" ht="15.75" customHeight="1">
      <c r="E15632" s="4"/>
      <c r="F15632" s="4"/>
      <c r="G15632" s="4"/>
      <c r="H15632" s="5"/>
      <c r="I15632" s="5"/>
    </row>
    <row r="15633" ht="15.75" customHeight="1">
      <c r="E15633" s="4"/>
      <c r="F15633" s="4"/>
      <c r="G15633" s="4"/>
      <c r="H15633" s="5"/>
      <c r="I15633" s="5"/>
    </row>
    <row r="15634" ht="15.75" customHeight="1">
      <c r="E15634" s="4"/>
      <c r="F15634" s="4"/>
      <c r="G15634" s="4"/>
      <c r="H15634" s="5"/>
      <c r="I15634" s="5"/>
    </row>
    <row r="15635" ht="15.75" customHeight="1">
      <c r="E15635" s="4"/>
      <c r="F15635" s="4"/>
      <c r="G15635" s="4"/>
      <c r="H15635" s="5"/>
      <c r="I15635" s="5"/>
    </row>
    <row r="15636" ht="15.75" customHeight="1">
      <c r="E15636" s="4"/>
      <c r="F15636" s="4"/>
      <c r="G15636" s="4"/>
      <c r="H15636" s="5"/>
      <c r="I15636" s="5"/>
    </row>
    <row r="15637" ht="15.75" customHeight="1">
      <c r="E15637" s="4"/>
      <c r="F15637" s="4"/>
      <c r="G15637" s="4"/>
      <c r="H15637" s="5"/>
      <c r="I15637" s="5"/>
    </row>
    <row r="15638" ht="15.75" customHeight="1">
      <c r="E15638" s="4"/>
      <c r="F15638" s="4"/>
      <c r="G15638" s="4"/>
      <c r="H15638" s="5"/>
      <c r="I15638" s="5"/>
    </row>
    <row r="15639" ht="15.75" customHeight="1">
      <c r="E15639" s="4"/>
      <c r="F15639" s="4"/>
      <c r="G15639" s="4"/>
      <c r="H15639" s="5"/>
      <c r="I15639" s="5"/>
    </row>
    <row r="15640" ht="15.75" customHeight="1">
      <c r="E15640" s="4"/>
      <c r="F15640" s="4"/>
      <c r="G15640" s="4"/>
      <c r="H15640" s="5"/>
      <c r="I15640" s="5"/>
    </row>
    <row r="15641" ht="15.75" customHeight="1">
      <c r="E15641" s="4"/>
      <c r="F15641" s="4"/>
      <c r="G15641" s="4"/>
      <c r="H15641" s="5"/>
      <c r="I15641" s="5"/>
    </row>
    <row r="15642" ht="15.75" customHeight="1">
      <c r="E15642" s="4"/>
      <c r="F15642" s="4"/>
      <c r="G15642" s="4"/>
      <c r="H15642" s="5"/>
      <c r="I15642" s="5"/>
    </row>
    <row r="15643" ht="15.75" customHeight="1">
      <c r="E15643" s="4"/>
      <c r="F15643" s="4"/>
      <c r="G15643" s="4"/>
      <c r="H15643" s="5"/>
      <c r="I15643" s="5"/>
    </row>
    <row r="15644" ht="15.75" customHeight="1">
      <c r="E15644" s="4"/>
      <c r="F15644" s="4"/>
      <c r="G15644" s="4"/>
      <c r="H15644" s="5"/>
      <c r="I15644" s="5"/>
    </row>
    <row r="15645" ht="15.75" customHeight="1">
      <c r="E15645" s="4"/>
      <c r="F15645" s="4"/>
      <c r="G15645" s="4"/>
      <c r="H15645" s="5"/>
      <c r="I15645" s="5"/>
    </row>
    <row r="15646" ht="15.75" customHeight="1">
      <c r="E15646" s="4"/>
      <c r="F15646" s="4"/>
      <c r="G15646" s="4"/>
      <c r="H15646" s="5"/>
      <c r="I15646" s="5"/>
    </row>
    <row r="15647" ht="15.75" customHeight="1">
      <c r="E15647" s="4"/>
      <c r="F15647" s="4"/>
      <c r="G15647" s="4"/>
      <c r="H15647" s="5"/>
      <c r="I15647" s="5"/>
    </row>
    <row r="15648" ht="15.75" customHeight="1">
      <c r="E15648" s="4"/>
      <c r="F15648" s="4"/>
      <c r="G15648" s="4"/>
      <c r="H15648" s="5"/>
      <c r="I15648" s="5"/>
    </row>
    <row r="15649" ht="15.75" customHeight="1">
      <c r="E15649" s="4"/>
      <c r="F15649" s="4"/>
      <c r="G15649" s="4"/>
      <c r="H15649" s="5"/>
      <c r="I15649" s="5"/>
    </row>
    <row r="15650" ht="15.75" customHeight="1">
      <c r="E15650" s="4"/>
      <c r="F15650" s="4"/>
      <c r="G15650" s="4"/>
      <c r="H15650" s="5"/>
      <c r="I15650" s="5"/>
    </row>
    <row r="15651" ht="15.75" customHeight="1">
      <c r="E15651" s="4"/>
      <c r="F15651" s="4"/>
      <c r="G15651" s="4"/>
      <c r="H15651" s="5"/>
      <c r="I15651" s="5"/>
    </row>
    <row r="15652" ht="15.75" customHeight="1">
      <c r="E15652" s="4"/>
      <c r="F15652" s="4"/>
      <c r="G15652" s="4"/>
      <c r="H15652" s="5"/>
      <c r="I15652" s="5"/>
    </row>
    <row r="15653" ht="15.75" customHeight="1">
      <c r="E15653" s="4"/>
      <c r="F15653" s="4"/>
      <c r="G15653" s="4"/>
      <c r="H15653" s="5"/>
      <c r="I15653" s="5"/>
    </row>
    <row r="15654" ht="15.75" customHeight="1">
      <c r="E15654" s="4"/>
      <c r="F15654" s="4"/>
      <c r="G15654" s="4"/>
      <c r="H15654" s="5"/>
      <c r="I15654" s="5"/>
    </row>
    <row r="15655" ht="15.75" customHeight="1">
      <c r="E15655" s="4"/>
      <c r="F15655" s="4"/>
      <c r="G15655" s="4"/>
      <c r="H15655" s="5"/>
      <c r="I15655" s="5"/>
    </row>
    <row r="15656" ht="15.75" customHeight="1">
      <c r="E15656" s="4"/>
      <c r="F15656" s="4"/>
      <c r="G15656" s="4"/>
      <c r="H15656" s="5"/>
      <c r="I15656" s="5"/>
    </row>
    <row r="15657" ht="15.75" customHeight="1">
      <c r="E15657" s="4"/>
      <c r="F15657" s="4"/>
      <c r="G15657" s="4"/>
      <c r="H15657" s="5"/>
      <c r="I15657" s="5"/>
    </row>
    <row r="15658" ht="15.75" customHeight="1">
      <c r="E15658" s="4"/>
      <c r="F15658" s="4"/>
      <c r="G15658" s="4"/>
      <c r="H15658" s="5"/>
      <c r="I15658" s="5"/>
    </row>
    <row r="15659" ht="15.75" customHeight="1">
      <c r="E15659" s="4"/>
      <c r="F15659" s="4"/>
      <c r="G15659" s="4"/>
      <c r="H15659" s="5"/>
      <c r="I15659" s="5"/>
    </row>
    <row r="15660" ht="15.75" customHeight="1">
      <c r="E15660" s="4"/>
      <c r="F15660" s="4"/>
      <c r="G15660" s="4"/>
      <c r="H15660" s="5"/>
      <c r="I15660" s="5"/>
    </row>
    <row r="15661" ht="15.75" customHeight="1">
      <c r="E15661" s="4"/>
      <c r="F15661" s="4"/>
      <c r="G15661" s="4"/>
      <c r="H15661" s="5"/>
      <c r="I15661" s="5"/>
    </row>
    <row r="15662" ht="15.75" customHeight="1">
      <c r="E15662" s="4"/>
      <c r="F15662" s="4"/>
      <c r="G15662" s="4"/>
      <c r="H15662" s="5"/>
      <c r="I15662" s="5"/>
    </row>
    <row r="15663" ht="15.75" customHeight="1">
      <c r="E15663" s="4"/>
      <c r="F15663" s="4"/>
      <c r="G15663" s="4"/>
      <c r="H15663" s="5"/>
      <c r="I15663" s="5"/>
    </row>
    <row r="15664" ht="15.75" customHeight="1">
      <c r="E15664" s="4"/>
      <c r="F15664" s="4"/>
      <c r="G15664" s="4"/>
      <c r="H15664" s="5"/>
      <c r="I15664" s="5"/>
    </row>
    <row r="15665" ht="15.75" customHeight="1">
      <c r="E15665" s="4"/>
      <c r="F15665" s="4"/>
      <c r="G15665" s="4"/>
      <c r="H15665" s="5"/>
      <c r="I15665" s="5"/>
    </row>
    <row r="15666" ht="15.75" customHeight="1">
      <c r="E15666" s="4"/>
      <c r="F15666" s="4"/>
      <c r="G15666" s="4"/>
      <c r="H15666" s="5"/>
      <c r="I15666" s="5"/>
    </row>
    <row r="15667" ht="15.75" customHeight="1">
      <c r="E15667" s="4"/>
      <c r="F15667" s="4"/>
      <c r="G15667" s="4"/>
      <c r="H15667" s="5"/>
      <c r="I15667" s="5"/>
    </row>
    <row r="15668" ht="15.75" customHeight="1">
      <c r="E15668" s="4"/>
      <c r="F15668" s="4"/>
      <c r="G15668" s="4"/>
      <c r="H15668" s="5"/>
      <c r="I15668" s="5"/>
    </row>
    <row r="15669" ht="15.75" customHeight="1">
      <c r="E15669" s="4"/>
      <c r="F15669" s="4"/>
      <c r="G15669" s="4"/>
      <c r="H15669" s="5"/>
      <c r="I15669" s="5"/>
    </row>
    <row r="15670" ht="15.75" customHeight="1">
      <c r="E15670" s="4"/>
      <c r="F15670" s="4"/>
      <c r="G15670" s="4"/>
      <c r="H15670" s="5"/>
      <c r="I15670" s="5"/>
    </row>
    <row r="15671" ht="15.75" customHeight="1">
      <c r="E15671" s="4"/>
      <c r="F15671" s="4"/>
      <c r="G15671" s="4"/>
      <c r="H15671" s="5"/>
      <c r="I15671" s="5"/>
    </row>
    <row r="15672" ht="15.75" customHeight="1">
      <c r="E15672" s="4"/>
      <c r="F15672" s="4"/>
      <c r="G15672" s="4"/>
      <c r="H15672" s="5"/>
      <c r="I15672" s="5"/>
    </row>
    <row r="15673" ht="15.75" customHeight="1">
      <c r="E15673" s="4"/>
      <c r="F15673" s="4"/>
      <c r="G15673" s="4"/>
      <c r="H15673" s="5"/>
      <c r="I15673" s="5"/>
    </row>
    <row r="15674" ht="15.75" customHeight="1">
      <c r="E15674" s="4"/>
      <c r="F15674" s="4"/>
      <c r="G15674" s="4"/>
      <c r="H15674" s="5"/>
      <c r="I15674" s="5"/>
    </row>
    <row r="15675" ht="15.75" customHeight="1">
      <c r="E15675" s="4"/>
      <c r="F15675" s="4"/>
      <c r="G15675" s="4"/>
      <c r="H15675" s="5"/>
      <c r="I15675" s="5"/>
    </row>
    <row r="15676" ht="15.75" customHeight="1">
      <c r="E15676" s="4"/>
      <c r="F15676" s="4"/>
      <c r="G15676" s="4"/>
      <c r="H15676" s="5"/>
      <c r="I15676" s="5"/>
    </row>
    <row r="15677" ht="15.75" customHeight="1">
      <c r="E15677" s="4"/>
      <c r="F15677" s="4"/>
      <c r="G15677" s="4"/>
      <c r="H15677" s="5"/>
      <c r="I15677" s="5"/>
    </row>
    <row r="15678" ht="15.75" customHeight="1">
      <c r="E15678" s="4"/>
      <c r="F15678" s="4"/>
      <c r="G15678" s="4"/>
      <c r="H15678" s="5"/>
      <c r="I15678" s="5"/>
    </row>
    <row r="15679" ht="15.75" customHeight="1">
      <c r="E15679" s="4"/>
      <c r="F15679" s="4"/>
      <c r="G15679" s="4"/>
      <c r="H15679" s="5"/>
      <c r="I15679" s="5"/>
    </row>
    <row r="15680" ht="15.75" customHeight="1">
      <c r="E15680" s="4"/>
      <c r="F15680" s="4"/>
      <c r="G15680" s="4"/>
      <c r="H15680" s="5"/>
      <c r="I15680" s="5"/>
    </row>
    <row r="15681" ht="15.75" customHeight="1">
      <c r="E15681" s="4"/>
      <c r="F15681" s="4"/>
      <c r="G15681" s="4"/>
      <c r="H15681" s="5"/>
      <c r="I15681" s="5"/>
    </row>
    <row r="15682" ht="15.75" customHeight="1">
      <c r="E15682" s="4"/>
      <c r="F15682" s="4"/>
      <c r="G15682" s="4"/>
      <c r="H15682" s="5"/>
      <c r="I15682" s="5"/>
    </row>
    <row r="15683" ht="15.75" customHeight="1">
      <c r="E15683" s="4"/>
      <c r="F15683" s="4"/>
      <c r="G15683" s="4"/>
      <c r="H15683" s="5"/>
      <c r="I15683" s="5"/>
    </row>
    <row r="15684" ht="15.75" customHeight="1">
      <c r="E15684" s="4"/>
      <c r="F15684" s="4"/>
      <c r="G15684" s="4"/>
      <c r="H15684" s="5"/>
      <c r="I15684" s="5"/>
    </row>
    <row r="15685" ht="15.75" customHeight="1">
      <c r="E15685" s="4"/>
      <c r="F15685" s="4"/>
      <c r="G15685" s="4"/>
      <c r="H15685" s="5"/>
      <c r="I15685" s="5"/>
    </row>
    <row r="15686" ht="15.75" customHeight="1">
      <c r="E15686" s="4"/>
      <c r="F15686" s="4"/>
      <c r="G15686" s="4"/>
      <c r="H15686" s="5"/>
      <c r="I15686" s="5"/>
    </row>
    <row r="15687" ht="15.75" customHeight="1">
      <c r="E15687" s="4"/>
      <c r="F15687" s="4"/>
      <c r="G15687" s="4"/>
      <c r="H15687" s="5"/>
      <c r="I15687" s="5"/>
    </row>
    <row r="15688" ht="15.75" customHeight="1">
      <c r="E15688" s="4"/>
      <c r="F15688" s="4"/>
      <c r="G15688" s="4"/>
      <c r="H15688" s="5"/>
      <c r="I15688" s="5"/>
    </row>
    <row r="15689" ht="15.75" customHeight="1">
      <c r="E15689" s="4"/>
      <c r="F15689" s="4"/>
      <c r="G15689" s="4"/>
      <c r="H15689" s="5"/>
      <c r="I15689" s="5"/>
    </row>
    <row r="15690" ht="15.75" customHeight="1">
      <c r="E15690" s="4"/>
      <c r="F15690" s="4"/>
      <c r="G15690" s="4"/>
      <c r="H15690" s="5"/>
      <c r="I15690" s="5"/>
    </row>
    <row r="15691" ht="15.75" customHeight="1">
      <c r="E15691" s="4"/>
      <c r="F15691" s="4"/>
      <c r="G15691" s="4"/>
      <c r="H15691" s="5"/>
      <c r="I15691" s="5"/>
    </row>
    <row r="15692" ht="15.75" customHeight="1">
      <c r="E15692" s="4"/>
      <c r="F15692" s="4"/>
      <c r="G15692" s="4"/>
      <c r="H15692" s="5"/>
      <c r="I15692" s="5"/>
    </row>
    <row r="15693" ht="15.75" customHeight="1">
      <c r="E15693" s="4"/>
      <c r="F15693" s="4"/>
      <c r="G15693" s="4"/>
      <c r="H15693" s="5"/>
      <c r="I15693" s="5"/>
    </row>
    <row r="15694" ht="15.75" customHeight="1">
      <c r="E15694" s="4"/>
      <c r="F15694" s="4"/>
      <c r="G15694" s="4"/>
      <c r="H15694" s="5"/>
      <c r="I15694" s="5"/>
    </row>
    <row r="15695" ht="15.75" customHeight="1">
      <c r="E15695" s="4"/>
      <c r="F15695" s="4"/>
      <c r="G15695" s="4"/>
      <c r="H15695" s="5"/>
      <c r="I15695" s="5"/>
    </row>
    <row r="15696" ht="15.75" customHeight="1">
      <c r="E15696" s="4"/>
      <c r="F15696" s="4"/>
      <c r="G15696" s="4"/>
      <c r="H15696" s="5"/>
      <c r="I15696" s="5"/>
    </row>
    <row r="15697" ht="15.75" customHeight="1">
      <c r="E15697" s="4"/>
      <c r="F15697" s="4"/>
      <c r="G15697" s="4"/>
      <c r="H15697" s="5"/>
      <c r="I15697" s="5"/>
    </row>
    <row r="15698" ht="15.75" customHeight="1">
      <c r="E15698" s="4"/>
      <c r="F15698" s="4"/>
      <c r="G15698" s="4"/>
      <c r="H15698" s="5"/>
      <c r="I15698" s="5"/>
    </row>
    <row r="15699" ht="15.75" customHeight="1">
      <c r="E15699" s="4"/>
      <c r="F15699" s="4"/>
      <c r="G15699" s="4"/>
      <c r="H15699" s="5"/>
      <c r="I15699" s="5"/>
    </row>
    <row r="15700" ht="15.75" customHeight="1">
      <c r="E15700" s="4"/>
      <c r="F15700" s="4"/>
      <c r="G15700" s="4"/>
      <c r="H15700" s="5"/>
      <c r="I15700" s="5"/>
    </row>
    <row r="15701" ht="15.75" customHeight="1">
      <c r="E15701" s="4"/>
      <c r="F15701" s="4"/>
      <c r="G15701" s="4"/>
      <c r="H15701" s="5"/>
      <c r="I15701" s="5"/>
    </row>
    <row r="15702" ht="15.75" customHeight="1">
      <c r="E15702" s="4"/>
      <c r="F15702" s="4"/>
      <c r="G15702" s="4"/>
      <c r="H15702" s="5"/>
      <c r="I15702" s="5"/>
    </row>
    <row r="15703" ht="15.75" customHeight="1">
      <c r="E15703" s="4"/>
      <c r="F15703" s="4"/>
      <c r="G15703" s="4"/>
      <c r="H15703" s="5"/>
      <c r="I15703" s="5"/>
    </row>
    <row r="15704" ht="15.75" customHeight="1">
      <c r="E15704" s="4"/>
      <c r="F15704" s="4"/>
      <c r="G15704" s="4"/>
      <c r="H15704" s="5"/>
      <c r="I15704" s="5"/>
    </row>
    <row r="15705" ht="15.75" customHeight="1">
      <c r="E15705" s="4"/>
      <c r="F15705" s="4"/>
      <c r="G15705" s="4"/>
      <c r="H15705" s="5"/>
      <c r="I15705" s="5"/>
    </row>
    <row r="15706" ht="15.75" customHeight="1">
      <c r="E15706" s="4"/>
      <c r="F15706" s="4"/>
      <c r="G15706" s="4"/>
      <c r="H15706" s="5"/>
      <c r="I15706" s="5"/>
    </row>
    <row r="15707" ht="15.75" customHeight="1">
      <c r="E15707" s="4"/>
      <c r="F15707" s="4"/>
      <c r="G15707" s="4"/>
      <c r="H15707" s="5"/>
      <c r="I15707" s="5"/>
    </row>
    <row r="15708" ht="15.75" customHeight="1">
      <c r="E15708" s="4"/>
      <c r="F15708" s="4"/>
      <c r="G15708" s="4"/>
      <c r="H15708" s="5"/>
      <c r="I15708" s="5"/>
    </row>
    <row r="15709" ht="15.75" customHeight="1">
      <c r="E15709" s="4"/>
      <c r="F15709" s="4"/>
      <c r="G15709" s="4"/>
      <c r="H15709" s="5"/>
      <c r="I15709" s="5"/>
    </row>
    <row r="15710" ht="15.75" customHeight="1">
      <c r="E15710" s="4"/>
      <c r="F15710" s="4"/>
      <c r="G15710" s="4"/>
      <c r="H15710" s="5"/>
      <c r="I15710" s="5"/>
    </row>
    <row r="15711" ht="15.75" customHeight="1">
      <c r="E15711" s="4"/>
      <c r="F15711" s="4"/>
      <c r="G15711" s="4"/>
      <c r="H15711" s="5"/>
      <c r="I15711" s="5"/>
    </row>
    <row r="15712" ht="15.75" customHeight="1">
      <c r="E15712" s="4"/>
      <c r="F15712" s="4"/>
      <c r="G15712" s="4"/>
      <c r="H15712" s="5"/>
      <c r="I15712" s="5"/>
    </row>
    <row r="15713" ht="15.75" customHeight="1">
      <c r="E15713" s="4"/>
      <c r="F15713" s="4"/>
      <c r="G15713" s="4"/>
      <c r="H15713" s="5"/>
      <c r="I15713" s="5"/>
    </row>
    <row r="15714" ht="15.75" customHeight="1">
      <c r="E15714" s="4"/>
      <c r="F15714" s="4"/>
      <c r="G15714" s="4"/>
      <c r="H15714" s="5"/>
      <c r="I15714" s="5"/>
    </row>
    <row r="15715" ht="15.75" customHeight="1">
      <c r="E15715" s="4"/>
      <c r="F15715" s="4"/>
      <c r="G15715" s="4"/>
      <c r="H15715" s="5"/>
      <c r="I15715" s="5"/>
    </row>
    <row r="15716" ht="15.75" customHeight="1">
      <c r="E15716" s="4"/>
      <c r="F15716" s="4"/>
      <c r="G15716" s="4"/>
      <c r="H15716" s="5"/>
      <c r="I15716" s="5"/>
    </row>
    <row r="15717" ht="15.75" customHeight="1">
      <c r="E15717" s="4"/>
      <c r="F15717" s="4"/>
      <c r="G15717" s="4"/>
      <c r="H15717" s="5"/>
      <c r="I15717" s="5"/>
    </row>
    <row r="15718" ht="15.75" customHeight="1">
      <c r="E15718" s="4"/>
      <c r="F15718" s="4"/>
      <c r="G15718" s="4"/>
      <c r="H15718" s="5"/>
      <c r="I15718" s="5"/>
    </row>
    <row r="15719" ht="15.75" customHeight="1">
      <c r="E15719" s="4"/>
      <c r="F15719" s="4"/>
      <c r="G15719" s="4"/>
      <c r="H15719" s="5"/>
      <c r="I15719" s="5"/>
    </row>
    <row r="15720" ht="15.75" customHeight="1">
      <c r="E15720" s="4"/>
      <c r="F15720" s="4"/>
      <c r="G15720" s="4"/>
      <c r="H15720" s="5"/>
      <c r="I15720" s="5"/>
    </row>
    <row r="15721" ht="15.75" customHeight="1">
      <c r="E15721" s="4"/>
      <c r="F15721" s="4"/>
      <c r="G15721" s="4"/>
      <c r="H15721" s="5"/>
      <c r="I15721" s="5"/>
    </row>
    <row r="15722" ht="15.75" customHeight="1">
      <c r="E15722" s="4"/>
      <c r="F15722" s="4"/>
      <c r="G15722" s="4"/>
      <c r="H15722" s="5"/>
      <c r="I15722" s="5"/>
    </row>
    <row r="15723" ht="15.75" customHeight="1">
      <c r="E15723" s="4"/>
      <c r="F15723" s="4"/>
      <c r="G15723" s="4"/>
      <c r="H15723" s="5"/>
      <c r="I15723" s="5"/>
    </row>
    <row r="15724" ht="15.75" customHeight="1">
      <c r="E15724" s="4"/>
      <c r="F15724" s="4"/>
      <c r="G15724" s="4"/>
      <c r="H15724" s="5"/>
      <c r="I15724" s="5"/>
    </row>
    <row r="15725" ht="15.75" customHeight="1">
      <c r="E15725" s="4"/>
      <c r="F15725" s="4"/>
      <c r="G15725" s="4"/>
      <c r="H15725" s="5"/>
      <c r="I15725" s="5"/>
    </row>
    <row r="15726" ht="15.75" customHeight="1">
      <c r="E15726" s="4"/>
      <c r="F15726" s="4"/>
      <c r="G15726" s="4"/>
      <c r="H15726" s="5"/>
      <c r="I15726" s="5"/>
    </row>
    <row r="15727" ht="15.75" customHeight="1">
      <c r="E15727" s="4"/>
      <c r="F15727" s="4"/>
      <c r="G15727" s="4"/>
      <c r="H15727" s="5"/>
      <c r="I15727" s="5"/>
    </row>
    <row r="15728" ht="15.75" customHeight="1">
      <c r="E15728" s="4"/>
      <c r="F15728" s="4"/>
      <c r="G15728" s="4"/>
      <c r="H15728" s="5"/>
      <c r="I15728" s="5"/>
    </row>
    <row r="15729" ht="15.75" customHeight="1">
      <c r="E15729" s="4"/>
      <c r="F15729" s="4"/>
      <c r="G15729" s="4"/>
      <c r="H15729" s="5"/>
      <c r="I15729" s="5"/>
    </row>
    <row r="15730" ht="15.75" customHeight="1">
      <c r="E15730" s="4"/>
      <c r="F15730" s="4"/>
      <c r="G15730" s="4"/>
      <c r="H15730" s="5"/>
      <c r="I15730" s="5"/>
    </row>
    <row r="15731" ht="15.75" customHeight="1">
      <c r="E15731" s="4"/>
      <c r="F15731" s="4"/>
      <c r="G15731" s="4"/>
      <c r="H15731" s="5"/>
      <c r="I15731" s="5"/>
    </row>
    <row r="15732" ht="15.75" customHeight="1">
      <c r="E15732" s="4"/>
      <c r="F15732" s="4"/>
      <c r="G15732" s="4"/>
      <c r="H15732" s="5"/>
      <c r="I15732" s="5"/>
    </row>
    <row r="15733" ht="15.75" customHeight="1">
      <c r="E15733" s="4"/>
      <c r="F15733" s="4"/>
      <c r="G15733" s="4"/>
      <c r="H15733" s="5"/>
      <c r="I15733" s="5"/>
    </row>
    <row r="15734" ht="15.75" customHeight="1">
      <c r="E15734" s="4"/>
      <c r="F15734" s="4"/>
      <c r="G15734" s="4"/>
      <c r="H15734" s="5"/>
      <c r="I15734" s="5"/>
    </row>
    <row r="15735" ht="15.75" customHeight="1">
      <c r="E15735" s="4"/>
      <c r="F15735" s="4"/>
      <c r="G15735" s="4"/>
      <c r="H15735" s="5"/>
      <c r="I15735" s="5"/>
    </row>
    <row r="15736" ht="15.75" customHeight="1">
      <c r="E15736" s="4"/>
      <c r="F15736" s="4"/>
      <c r="G15736" s="4"/>
      <c r="H15736" s="5"/>
      <c r="I15736" s="5"/>
    </row>
    <row r="15737" ht="15.75" customHeight="1">
      <c r="E15737" s="4"/>
      <c r="F15737" s="4"/>
      <c r="G15737" s="4"/>
      <c r="H15737" s="5"/>
      <c r="I15737" s="5"/>
    </row>
    <row r="15738" ht="15.75" customHeight="1">
      <c r="E15738" s="4"/>
      <c r="F15738" s="4"/>
      <c r="G15738" s="4"/>
      <c r="H15738" s="5"/>
      <c r="I15738" s="5"/>
    </row>
    <row r="15739" ht="15.75" customHeight="1">
      <c r="E15739" s="4"/>
      <c r="F15739" s="4"/>
      <c r="G15739" s="4"/>
      <c r="H15739" s="5"/>
      <c r="I15739" s="5"/>
    </row>
    <row r="15740" ht="15.75" customHeight="1">
      <c r="E15740" s="4"/>
      <c r="F15740" s="4"/>
      <c r="G15740" s="4"/>
      <c r="H15740" s="5"/>
      <c r="I15740" s="5"/>
    </row>
    <row r="15741" ht="15.75" customHeight="1">
      <c r="E15741" s="4"/>
      <c r="F15741" s="4"/>
      <c r="G15741" s="4"/>
      <c r="H15741" s="5"/>
      <c r="I15741" s="5"/>
    </row>
    <row r="15742" ht="15.75" customHeight="1">
      <c r="E15742" s="4"/>
      <c r="F15742" s="4"/>
      <c r="G15742" s="4"/>
      <c r="H15742" s="5"/>
      <c r="I15742" s="5"/>
    </row>
    <row r="15743" ht="15.75" customHeight="1">
      <c r="E15743" s="4"/>
      <c r="F15743" s="4"/>
      <c r="G15743" s="4"/>
      <c r="H15743" s="5"/>
      <c r="I15743" s="5"/>
    </row>
    <row r="15744" ht="15.75" customHeight="1">
      <c r="E15744" s="4"/>
      <c r="F15744" s="4"/>
      <c r="G15744" s="4"/>
      <c r="H15744" s="5"/>
      <c r="I15744" s="5"/>
    </row>
    <row r="15745" ht="15.75" customHeight="1">
      <c r="E15745" s="4"/>
      <c r="F15745" s="4"/>
      <c r="G15745" s="4"/>
      <c r="H15745" s="5"/>
      <c r="I15745" s="5"/>
    </row>
    <row r="15746" ht="15.75" customHeight="1">
      <c r="E15746" s="4"/>
      <c r="F15746" s="4"/>
      <c r="G15746" s="4"/>
      <c r="H15746" s="5"/>
      <c r="I15746" s="5"/>
    </row>
    <row r="15747" ht="15.75" customHeight="1">
      <c r="E15747" s="4"/>
      <c r="F15747" s="4"/>
      <c r="G15747" s="4"/>
      <c r="H15747" s="5"/>
      <c r="I15747" s="5"/>
    </row>
    <row r="15748" ht="15.75" customHeight="1">
      <c r="E15748" s="4"/>
      <c r="F15748" s="4"/>
      <c r="G15748" s="4"/>
      <c r="H15748" s="5"/>
      <c r="I15748" s="5"/>
    </row>
    <row r="15749" ht="15.75" customHeight="1">
      <c r="E15749" s="4"/>
      <c r="F15749" s="4"/>
      <c r="G15749" s="4"/>
      <c r="H15749" s="5"/>
      <c r="I15749" s="5"/>
    </row>
    <row r="15750" ht="15.75" customHeight="1">
      <c r="E15750" s="4"/>
      <c r="F15750" s="4"/>
      <c r="G15750" s="4"/>
      <c r="H15750" s="5"/>
      <c r="I15750" s="5"/>
    </row>
    <row r="15751" ht="15.75" customHeight="1">
      <c r="E15751" s="4"/>
      <c r="F15751" s="4"/>
      <c r="G15751" s="4"/>
      <c r="H15751" s="5"/>
      <c r="I15751" s="5"/>
    </row>
    <row r="15752" ht="15.75" customHeight="1">
      <c r="E15752" s="4"/>
      <c r="F15752" s="4"/>
      <c r="G15752" s="4"/>
      <c r="H15752" s="5"/>
      <c r="I15752" s="5"/>
    </row>
    <row r="15753" ht="15.75" customHeight="1">
      <c r="E15753" s="4"/>
      <c r="F15753" s="4"/>
      <c r="G15753" s="4"/>
      <c r="H15753" s="5"/>
      <c r="I15753" s="5"/>
    </row>
    <row r="15754" ht="15.75" customHeight="1">
      <c r="E15754" s="4"/>
      <c r="F15754" s="4"/>
      <c r="G15754" s="4"/>
      <c r="H15754" s="5"/>
      <c r="I15754" s="5"/>
    </row>
    <row r="15755" ht="15.75" customHeight="1">
      <c r="E15755" s="4"/>
      <c r="F15755" s="4"/>
      <c r="G15755" s="4"/>
      <c r="H15755" s="5"/>
      <c r="I15755" s="5"/>
    </row>
    <row r="15756" ht="15.75" customHeight="1">
      <c r="E15756" s="4"/>
      <c r="F15756" s="4"/>
      <c r="G15756" s="4"/>
      <c r="H15756" s="5"/>
      <c r="I15756" s="5"/>
    </row>
    <row r="15757" ht="15.75" customHeight="1">
      <c r="E15757" s="4"/>
      <c r="F15757" s="4"/>
      <c r="G15757" s="4"/>
      <c r="H15757" s="5"/>
      <c r="I15757" s="5"/>
    </row>
    <row r="15758" ht="15.75" customHeight="1">
      <c r="E15758" s="4"/>
      <c r="F15758" s="4"/>
      <c r="G15758" s="4"/>
      <c r="H15758" s="5"/>
      <c r="I15758" s="5"/>
    </row>
    <row r="15759" ht="15.75" customHeight="1">
      <c r="E15759" s="4"/>
      <c r="F15759" s="4"/>
      <c r="G15759" s="4"/>
      <c r="H15759" s="5"/>
      <c r="I15759" s="5"/>
    </row>
    <row r="15760" ht="15.75" customHeight="1">
      <c r="E15760" s="4"/>
      <c r="F15760" s="4"/>
      <c r="G15760" s="4"/>
      <c r="H15760" s="5"/>
      <c r="I15760" s="5"/>
    </row>
    <row r="15761" ht="15.75" customHeight="1">
      <c r="E15761" s="4"/>
      <c r="F15761" s="4"/>
      <c r="G15761" s="4"/>
      <c r="H15761" s="5"/>
      <c r="I15761" s="5"/>
    </row>
    <row r="15762" ht="15.75" customHeight="1">
      <c r="E15762" s="4"/>
      <c r="F15762" s="4"/>
      <c r="G15762" s="4"/>
      <c r="H15762" s="5"/>
      <c r="I15762" s="5"/>
    </row>
    <row r="15763" ht="15.75" customHeight="1">
      <c r="E15763" s="4"/>
      <c r="F15763" s="4"/>
      <c r="G15763" s="4"/>
      <c r="H15763" s="5"/>
      <c r="I15763" s="5"/>
    </row>
    <row r="15764" ht="15.75" customHeight="1">
      <c r="E15764" s="4"/>
      <c r="F15764" s="4"/>
      <c r="G15764" s="4"/>
      <c r="H15764" s="5"/>
      <c r="I15764" s="5"/>
    </row>
    <row r="15765" ht="15.75" customHeight="1">
      <c r="E15765" s="4"/>
      <c r="F15765" s="4"/>
      <c r="G15765" s="4"/>
      <c r="H15765" s="5"/>
      <c r="I15765" s="5"/>
    </row>
    <row r="15766" ht="15.75" customHeight="1">
      <c r="E15766" s="4"/>
      <c r="F15766" s="4"/>
      <c r="G15766" s="4"/>
      <c r="H15766" s="5"/>
      <c r="I15766" s="5"/>
    </row>
    <row r="15767" ht="15.75" customHeight="1">
      <c r="E15767" s="4"/>
      <c r="F15767" s="4"/>
      <c r="G15767" s="4"/>
      <c r="H15767" s="5"/>
      <c r="I15767" s="5"/>
    </row>
    <row r="15768" ht="15.75" customHeight="1">
      <c r="E15768" s="4"/>
      <c r="F15768" s="4"/>
      <c r="G15768" s="4"/>
      <c r="H15768" s="5"/>
      <c r="I15768" s="5"/>
    </row>
    <row r="15769" ht="15.75" customHeight="1">
      <c r="E15769" s="4"/>
      <c r="F15769" s="4"/>
      <c r="G15769" s="4"/>
      <c r="H15769" s="5"/>
      <c r="I15769" s="5"/>
    </row>
    <row r="15770" ht="15.75" customHeight="1">
      <c r="E15770" s="4"/>
      <c r="F15770" s="4"/>
      <c r="G15770" s="4"/>
      <c r="H15770" s="5"/>
      <c r="I15770" s="5"/>
    </row>
    <row r="15771" ht="15.75" customHeight="1">
      <c r="E15771" s="4"/>
      <c r="F15771" s="4"/>
      <c r="G15771" s="4"/>
      <c r="H15771" s="5"/>
      <c r="I15771" s="5"/>
    </row>
    <row r="15772" ht="15.75" customHeight="1">
      <c r="E15772" s="4"/>
      <c r="F15772" s="4"/>
      <c r="G15772" s="4"/>
      <c r="H15772" s="5"/>
      <c r="I15772" s="5"/>
    </row>
    <row r="15773" ht="15.75" customHeight="1">
      <c r="E15773" s="4"/>
      <c r="F15773" s="4"/>
      <c r="G15773" s="4"/>
      <c r="H15773" s="5"/>
      <c r="I15773" s="5"/>
    </row>
    <row r="15774" ht="15.75" customHeight="1">
      <c r="E15774" s="4"/>
      <c r="F15774" s="4"/>
      <c r="G15774" s="4"/>
      <c r="H15774" s="5"/>
      <c r="I15774" s="5"/>
    </row>
    <row r="15775" ht="15.75" customHeight="1">
      <c r="E15775" s="4"/>
      <c r="F15775" s="4"/>
      <c r="G15775" s="4"/>
      <c r="H15775" s="5"/>
      <c r="I15775" s="5"/>
    </row>
    <row r="15776" ht="15.75" customHeight="1">
      <c r="E15776" s="4"/>
      <c r="F15776" s="4"/>
      <c r="G15776" s="4"/>
      <c r="H15776" s="5"/>
      <c r="I15776" s="5"/>
    </row>
    <row r="15777" ht="15.75" customHeight="1">
      <c r="E15777" s="4"/>
      <c r="F15777" s="4"/>
      <c r="G15777" s="4"/>
      <c r="H15777" s="5"/>
      <c r="I15777" s="5"/>
    </row>
    <row r="15778" ht="15.75" customHeight="1">
      <c r="E15778" s="4"/>
      <c r="F15778" s="4"/>
      <c r="G15778" s="4"/>
      <c r="H15778" s="5"/>
      <c r="I15778" s="5"/>
    </row>
    <row r="15779" ht="15.75" customHeight="1">
      <c r="E15779" s="4"/>
      <c r="F15779" s="4"/>
      <c r="G15779" s="4"/>
      <c r="H15779" s="5"/>
      <c r="I15779" s="5"/>
    </row>
    <row r="15780" ht="15.75" customHeight="1">
      <c r="E15780" s="4"/>
      <c r="F15780" s="4"/>
      <c r="G15780" s="4"/>
      <c r="H15780" s="5"/>
      <c r="I15780" s="5"/>
    </row>
    <row r="15781" ht="15.75" customHeight="1">
      <c r="E15781" s="4"/>
      <c r="F15781" s="4"/>
      <c r="G15781" s="4"/>
      <c r="H15781" s="5"/>
      <c r="I15781" s="5"/>
    </row>
    <row r="15782" ht="15.75" customHeight="1">
      <c r="E15782" s="4"/>
      <c r="F15782" s="4"/>
      <c r="G15782" s="4"/>
      <c r="H15782" s="5"/>
      <c r="I15782" s="5"/>
    </row>
    <row r="15783" ht="15.75" customHeight="1">
      <c r="E15783" s="4"/>
      <c r="F15783" s="4"/>
      <c r="G15783" s="4"/>
      <c r="H15783" s="5"/>
      <c r="I15783" s="5"/>
    </row>
    <row r="15784" ht="15.75" customHeight="1">
      <c r="E15784" s="4"/>
      <c r="F15784" s="4"/>
      <c r="G15784" s="4"/>
      <c r="H15784" s="5"/>
      <c r="I15784" s="5"/>
    </row>
    <row r="15785" ht="15.75" customHeight="1">
      <c r="E15785" s="4"/>
      <c r="F15785" s="4"/>
      <c r="G15785" s="4"/>
      <c r="H15785" s="5"/>
      <c r="I15785" s="5"/>
    </row>
    <row r="15786" ht="15.75" customHeight="1">
      <c r="E15786" s="4"/>
      <c r="F15786" s="4"/>
      <c r="G15786" s="4"/>
      <c r="H15786" s="5"/>
      <c r="I15786" s="5"/>
    </row>
    <row r="15787" ht="15.75" customHeight="1">
      <c r="E15787" s="4"/>
      <c r="F15787" s="4"/>
      <c r="G15787" s="4"/>
      <c r="H15787" s="5"/>
      <c r="I15787" s="5"/>
    </row>
    <row r="15788" ht="15.75" customHeight="1">
      <c r="E15788" s="4"/>
      <c r="F15788" s="4"/>
      <c r="G15788" s="4"/>
      <c r="H15788" s="5"/>
      <c r="I15788" s="5"/>
    </row>
    <row r="15789" ht="15.75" customHeight="1">
      <c r="E15789" s="4"/>
      <c r="F15789" s="4"/>
      <c r="G15789" s="4"/>
      <c r="H15789" s="5"/>
      <c r="I15789" s="5"/>
    </row>
    <row r="15790" ht="15.75" customHeight="1">
      <c r="E15790" s="4"/>
      <c r="F15790" s="4"/>
      <c r="G15790" s="4"/>
      <c r="H15790" s="5"/>
      <c r="I15790" s="5"/>
    </row>
    <row r="15791" ht="15.75" customHeight="1">
      <c r="E15791" s="4"/>
      <c r="F15791" s="4"/>
      <c r="G15791" s="4"/>
      <c r="H15791" s="5"/>
      <c r="I15791" s="5"/>
    </row>
    <row r="15792" ht="15.75" customHeight="1">
      <c r="E15792" s="4"/>
      <c r="F15792" s="4"/>
      <c r="G15792" s="4"/>
      <c r="H15792" s="5"/>
      <c r="I15792" s="5"/>
    </row>
    <row r="15793" ht="15.75" customHeight="1">
      <c r="E15793" s="4"/>
      <c r="F15793" s="4"/>
      <c r="G15793" s="4"/>
      <c r="H15793" s="5"/>
      <c r="I15793" s="5"/>
    </row>
    <row r="15794" ht="15.75" customHeight="1">
      <c r="E15794" s="4"/>
      <c r="F15794" s="4"/>
      <c r="G15794" s="4"/>
      <c r="H15794" s="5"/>
      <c r="I15794" s="5"/>
    </row>
    <row r="15795" ht="15.75" customHeight="1">
      <c r="E15795" s="4"/>
      <c r="F15795" s="4"/>
      <c r="G15795" s="4"/>
      <c r="H15795" s="5"/>
      <c r="I15795" s="5"/>
    </row>
    <row r="15796" ht="15.75" customHeight="1">
      <c r="E15796" s="4"/>
      <c r="F15796" s="4"/>
      <c r="G15796" s="4"/>
      <c r="H15796" s="5"/>
      <c r="I15796" s="5"/>
    </row>
    <row r="15797" ht="15.75" customHeight="1">
      <c r="E15797" s="4"/>
      <c r="F15797" s="4"/>
      <c r="G15797" s="4"/>
      <c r="H15797" s="5"/>
      <c r="I15797" s="5"/>
    </row>
    <row r="15798" ht="15.75" customHeight="1">
      <c r="E15798" s="4"/>
      <c r="F15798" s="4"/>
      <c r="G15798" s="4"/>
      <c r="H15798" s="5"/>
      <c r="I15798" s="5"/>
    </row>
    <row r="15799" ht="15.75" customHeight="1">
      <c r="E15799" s="4"/>
      <c r="F15799" s="4"/>
      <c r="G15799" s="4"/>
      <c r="H15799" s="5"/>
      <c r="I15799" s="5"/>
    </row>
    <row r="15800" ht="15.75" customHeight="1">
      <c r="E15800" s="4"/>
      <c r="F15800" s="4"/>
      <c r="G15800" s="4"/>
      <c r="H15800" s="5"/>
      <c r="I15800" s="5"/>
    </row>
    <row r="15801" ht="15.75" customHeight="1">
      <c r="E15801" s="4"/>
      <c r="F15801" s="4"/>
      <c r="G15801" s="4"/>
      <c r="H15801" s="5"/>
      <c r="I15801" s="5"/>
    </row>
    <row r="15802" ht="15.75" customHeight="1">
      <c r="E15802" s="4"/>
      <c r="F15802" s="4"/>
      <c r="G15802" s="4"/>
      <c r="H15802" s="5"/>
      <c r="I15802" s="5"/>
    </row>
    <row r="15803" ht="15.75" customHeight="1">
      <c r="E15803" s="4"/>
      <c r="F15803" s="4"/>
      <c r="G15803" s="4"/>
      <c r="H15803" s="5"/>
      <c r="I15803" s="5"/>
    </row>
    <row r="15804" ht="15.75" customHeight="1">
      <c r="E15804" s="4"/>
      <c r="F15804" s="4"/>
      <c r="G15804" s="4"/>
      <c r="H15804" s="5"/>
      <c r="I15804" s="5"/>
    </row>
    <row r="15805" ht="15.75" customHeight="1">
      <c r="E15805" s="4"/>
      <c r="F15805" s="4"/>
      <c r="G15805" s="4"/>
      <c r="H15805" s="5"/>
      <c r="I15805" s="5"/>
    </row>
    <row r="15806" ht="15.75" customHeight="1">
      <c r="E15806" s="4"/>
      <c r="F15806" s="4"/>
      <c r="G15806" s="4"/>
      <c r="H15806" s="5"/>
      <c r="I15806" s="5"/>
    </row>
    <row r="15807" ht="15.75" customHeight="1">
      <c r="E15807" s="4"/>
      <c r="F15807" s="4"/>
      <c r="G15807" s="4"/>
      <c r="H15807" s="5"/>
      <c r="I15807" s="5"/>
    </row>
    <row r="15808" ht="15.75" customHeight="1">
      <c r="E15808" s="4"/>
      <c r="F15808" s="4"/>
      <c r="G15808" s="4"/>
      <c r="H15808" s="5"/>
      <c r="I15808" s="5"/>
    </row>
    <row r="15809" ht="15.75" customHeight="1">
      <c r="E15809" s="4"/>
      <c r="F15809" s="4"/>
      <c r="G15809" s="4"/>
      <c r="H15809" s="5"/>
      <c r="I15809" s="5"/>
    </row>
    <row r="15810" ht="15.75" customHeight="1">
      <c r="E15810" s="4"/>
      <c r="F15810" s="4"/>
      <c r="G15810" s="4"/>
      <c r="H15810" s="5"/>
      <c r="I15810" s="5"/>
    </row>
    <row r="15811" ht="15.75" customHeight="1">
      <c r="E15811" s="4"/>
      <c r="F15811" s="4"/>
      <c r="G15811" s="4"/>
      <c r="H15811" s="5"/>
      <c r="I15811" s="5"/>
    </row>
    <row r="15812" ht="15.75" customHeight="1">
      <c r="E15812" s="4"/>
      <c r="F15812" s="4"/>
      <c r="G15812" s="4"/>
      <c r="H15812" s="5"/>
      <c r="I15812" s="5"/>
    </row>
    <row r="15813" ht="15.75" customHeight="1">
      <c r="E15813" s="4"/>
      <c r="F15813" s="4"/>
      <c r="G15813" s="4"/>
      <c r="H15813" s="5"/>
      <c r="I15813" s="5"/>
    </row>
    <row r="15814" ht="15.75" customHeight="1">
      <c r="E15814" s="4"/>
      <c r="F15814" s="4"/>
      <c r="G15814" s="4"/>
      <c r="H15814" s="5"/>
      <c r="I15814" s="5"/>
    </row>
    <row r="15815" ht="15.75" customHeight="1">
      <c r="E15815" s="4"/>
      <c r="F15815" s="4"/>
      <c r="G15815" s="4"/>
      <c r="H15815" s="5"/>
      <c r="I15815" s="5"/>
    </row>
    <row r="15816" ht="15.75" customHeight="1">
      <c r="E15816" s="4"/>
      <c r="F15816" s="4"/>
      <c r="G15816" s="4"/>
      <c r="H15816" s="5"/>
      <c r="I15816" s="5"/>
    </row>
    <row r="15817" ht="15.75" customHeight="1">
      <c r="E15817" s="4"/>
      <c r="F15817" s="4"/>
      <c r="G15817" s="4"/>
      <c r="H15817" s="5"/>
      <c r="I15817" s="5"/>
    </row>
    <row r="15818" ht="15.75" customHeight="1">
      <c r="E15818" s="4"/>
      <c r="F15818" s="4"/>
      <c r="G15818" s="4"/>
      <c r="H15818" s="5"/>
      <c r="I15818" s="5"/>
    </row>
    <row r="15819" ht="15.75" customHeight="1">
      <c r="E15819" s="4"/>
      <c r="F15819" s="4"/>
      <c r="G15819" s="4"/>
      <c r="H15819" s="5"/>
      <c r="I15819" s="5"/>
    </row>
    <row r="15820" ht="15.75" customHeight="1">
      <c r="E15820" s="4"/>
      <c r="F15820" s="4"/>
      <c r="G15820" s="4"/>
      <c r="H15820" s="5"/>
      <c r="I15820" s="5"/>
    </row>
    <row r="15821" ht="15.75" customHeight="1">
      <c r="E15821" s="4"/>
      <c r="F15821" s="4"/>
      <c r="G15821" s="4"/>
      <c r="H15821" s="5"/>
      <c r="I15821" s="5"/>
    </row>
    <row r="15822" ht="15.75" customHeight="1">
      <c r="E15822" s="4"/>
      <c r="F15822" s="4"/>
      <c r="G15822" s="4"/>
      <c r="H15822" s="5"/>
      <c r="I15822" s="5"/>
    </row>
    <row r="15823" ht="15.75" customHeight="1">
      <c r="E15823" s="4"/>
      <c r="F15823" s="4"/>
      <c r="G15823" s="4"/>
      <c r="H15823" s="5"/>
      <c r="I15823" s="5"/>
    </row>
    <row r="15824" ht="15.75" customHeight="1">
      <c r="E15824" s="4"/>
      <c r="F15824" s="4"/>
      <c r="G15824" s="4"/>
      <c r="H15824" s="5"/>
      <c r="I15824" s="5"/>
    </row>
    <row r="15825" ht="15.75" customHeight="1">
      <c r="E15825" s="4"/>
      <c r="F15825" s="4"/>
      <c r="G15825" s="4"/>
      <c r="H15825" s="5"/>
      <c r="I15825" s="5"/>
    </row>
    <row r="15826" ht="15.75" customHeight="1">
      <c r="E15826" s="4"/>
      <c r="F15826" s="4"/>
      <c r="G15826" s="4"/>
      <c r="H15826" s="5"/>
      <c r="I15826" s="5"/>
    </row>
    <row r="15827" ht="15.75" customHeight="1">
      <c r="E15827" s="4"/>
      <c r="F15827" s="4"/>
      <c r="G15827" s="4"/>
      <c r="H15827" s="5"/>
      <c r="I15827" s="5"/>
    </row>
    <row r="15828" ht="15.75" customHeight="1">
      <c r="E15828" s="4"/>
      <c r="F15828" s="4"/>
      <c r="G15828" s="4"/>
      <c r="H15828" s="5"/>
      <c r="I15828" s="5"/>
    </row>
    <row r="15829" ht="15.75" customHeight="1">
      <c r="E15829" s="4"/>
      <c r="F15829" s="4"/>
      <c r="G15829" s="4"/>
      <c r="H15829" s="5"/>
      <c r="I15829" s="5"/>
    </row>
    <row r="15830" ht="15.75" customHeight="1">
      <c r="E15830" s="4"/>
      <c r="F15830" s="4"/>
      <c r="G15830" s="4"/>
      <c r="H15830" s="5"/>
      <c r="I15830" s="5"/>
    </row>
    <row r="15831" ht="15.75" customHeight="1">
      <c r="E15831" s="4"/>
      <c r="F15831" s="4"/>
      <c r="G15831" s="4"/>
      <c r="H15831" s="5"/>
      <c r="I15831" s="5"/>
    </row>
    <row r="15832" ht="15.75" customHeight="1">
      <c r="E15832" s="4"/>
      <c r="F15832" s="4"/>
      <c r="G15832" s="4"/>
      <c r="H15832" s="5"/>
      <c r="I15832" s="5"/>
    </row>
    <row r="15833" ht="15.75" customHeight="1">
      <c r="E15833" s="4"/>
      <c r="F15833" s="4"/>
      <c r="G15833" s="4"/>
      <c r="H15833" s="5"/>
      <c r="I15833" s="5"/>
    </row>
    <row r="15834" ht="15.75" customHeight="1">
      <c r="E15834" s="4"/>
      <c r="F15834" s="4"/>
      <c r="G15834" s="4"/>
      <c r="H15834" s="5"/>
      <c r="I15834" s="5"/>
    </row>
    <row r="15835" ht="15.75" customHeight="1">
      <c r="E15835" s="4"/>
      <c r="F15835" s="4"/>
      <c r="G15835" s="4"/>
      <c r="H15835" s="5"/>
      <c r="I15835" s="5"/>
    </row>
    <row r="15836" ht="15.75" customHeight="1">
      <c r="E15836" s="4"/>
      <c r="F15836" s="4"/>
      <c r="G15836" s="4"/>
      <c r="H15836" s="5"/>
      <c r="I15836" s="5"/>
    </row>
    <row r="15837" ht="15.75" customHeight="1">
      <c r="E15837" s="4"/>
      <c r="F15837" s="4"/>
      <c r="G15837" s="4"/>
      <c r="H15837" s="5"/>
      <c r="I15837" s="5"/>
    </row>
    <row r="15838" ht="15.75" customHeight="1">
      <c r="E15838" s="4"/>
      <c r="F15838" s="4"/>
      <c r="G15838" s="4"/>
      <c r="H15838" s="5"/>
      <c r="I15838" s="5"/>
    </row>
    <row r="15839" ht="15.75" customHeight="1">
      <c r="E15839" s="4"/>
      <c r="F15839" s="4"/>
      <c r="G15839" s="4"/>
      <c r="H15839" s="5"/>
      <c r="I15839" s="5"/>
    </row>
    <row r="15840" ht="15.75" customHeight="1">
      <c r="E15840" s="4"/>
      <c r="F15840" s="4"/>
      <c r="G15840" s="4"/>
      <c r="H15840" s="5"/>
      <c r="I15840" s="5"/>
    </row>
    <row r="15841" ht="15.75" customHeight="1">
      <c r="E15841" s="4"/>
      <c r="F15841" s="4"/>
      <c r="G15841" s="4"/>
      <c r="H15841" s="5"/>
      <c r="I15841" s="5"/>
    </row>
    <row r="15842" ht="15.75" customHeight="1">
      <c r="E15842" s="4"/>
      <c r="F15842" s="4"/>
      <c r="G15842" s="4"/>
      <c r="H15842" s="5"/>
      <c r="I15842" s="5"/>
    </row>
    <row r="15843" ht="15.75" customHeight="1">
      <c r="E15843" s="4"/>
      <c r="F15843" s="4"/>
      <c r="G15843" s="4"/>
      <c r="H15843" s="5"/>
      <c r="I15843" s="5"/>
    </row>
    <row r="15844" ht="15.75" customHeight="1">
      <c r="E15844" s="4"/>
      <c r="F15844" s="4"/>
      <c r="G15844" s="4"/>
      <c r="H15844" s="5"/>
      <c r="I15844" s="5"/>
    </row>
    <row r="15845" ht="15.75" customHeight="1">
      <c r="E15845" s="4"/>
      <c r="F15845" s="4"/>
      <c r="G15845" s="4"/>
      <c r="H15845" s="5"/>
      <c r="I15845" s="5"/>
    </row>
    <row r="15846" ht="15.75" customHeight="1">
      <c r="E15846" s="4"/>
      <c r="F15846" s="4"/>
      <c r="G15846" s="4"/>
      <c r="H15846" s="5"/>
      <c r="I15846" s="5"/>
    </row>
    <row r="15847" ht="15.75" customHeight="1">
      <c r="E15847" s="4"/>
      <c r="F15847" s="4"/>
      <c r="G15847" s="4"/>
      <c r="H15847" s="5"/>
      <c r="I15847" s="5"/>
    </row>
    <row r="15848" ht="15.75" customHeight="1">
      <c r="E15848" s="4"/>
      <c r="F15848" s="4"/>
      <c r="G15848" s="4"/>
      <c r="H15848" s="5"/>
      <c r="I15848" s="5"/>
    </row>
    <row r="15849" ht="15.75" customHeight="1">
      <c r="E15849" s="4"/>
      <c r="F15849" s="4"/>
      <c r="G15849" s="4"/>
      <c r="H15849" s="5"/>
      <c r="I15849" s="5"/>
    </row>
    <row r="15850" ht="15.75" customHeight="1">
      <c r="E15850" s="4"/>
      <c r="F15850" s="4"/>
      <c r="G15850" s="4"/>
      <c r="H15850" s="5"/>
      <c r="I15850" s="5"/>
    </row>
    <row r="15851" ht="15.75" customHeight="1">
      <c r="E15851" s="4"/>
      <c r="F15851" s="4"/>
      <c r="G15851" s="4"/>
      <c r="H15851" s="5"/>
      <c r="I15851" s="5"/>
    </row>
    <row r="15852" ht="15.75" customHeight="1">
      <c r="E15852" s="4"/>
      <c r="F15852" s="4"/>
      <c r="G15852" s="4"/>
      <c r="H15852" s="5"/>
      <c r="I15852" s="5"/>
    </row>
    <row r="15853" ht="15.75" customHeight="1">
      <c r="E15853" s="4"/>
      <c r="F15853" s="4"/>
      <c r="G15853" s="4"/>
      <c r="H15853" s="5"/>
      <c r="I15853" s="5"/>
    </row>
    <row r="15854" ht="15.75" customHeight="1">
      <c r="E15854" s="4"/>
      <c r="F15854" s="4"/>
      <c r="G15854" s="4"/>
      <c r="H15854" s="5"/>
      <c r="I15854" s="5"/>
    </row>
    <row r="15855" ht="15.75" customHeight="1">
      <c r="E15855" s="4"/>
      <c r="F15855" s="4"/>
      <c r="G15855" s="4"/>
      <c r="H15855" s="5"/>
      <c r="I15855" s="5"/>
    </row>
    <row r="15856" ht="15.75" customHeight="1">
      <c r="E15856" s="4"/>
      <c r="F15856" s="4"/>
      <c r="G15856" s="4"/>
      <c r="H15856" s="5"/>
      <c r="I15856" s="5"/>
    </row>
    <row r="15857" ht="15.75" customHeight="1">
      <c r="E15857" s="4"/>
      <c r="F15857" s="4"/>
      <c r="G15857" s="4"/>
      <c r="H15857" s="5"/>
      <c r="I15857" s="5"/>
    </row>
    <row r="15858" ht="15.75" customHeight="1">
      <c r="E15858" s="4"/>
      <c r="F15858" s="4"/>
      <c r="G15858" s="4"/>
      <c r="H15858" s="5"/>
      <c r="I15858" s="5"/>
    </row>
    <row r="15859" ht="15.75" customHeight="1">
      <c r="E15859" s="4"/>
      <c r="F15859" s="4"/>
      <c r="G15859" s="4"/>
      <c r="H15859" s="5"/>
      <c r="I15859" s="5"/>
    </row>
    <row r="15860" ht="15.75" customHeight="1">
      <c r="E15860" s="4"/>
      <c r="F15860" s="4"/>
      <c r="G15860" s="4"/>
      <c r="H15860" s="5"/>
      <c r="I15860" s="5"/>
    </row>
    <row r="15861" ht="15.75" customHeight="1">
      <c r="E15861" s="4"/>
      <c r="F15861" s="4"/>
      <c r="G15861" s="4"/>
      <c r="H15861" s="5"/>
      <c r="I15861" s="5"/>
    </row>
    <row r="15862" ht="15.75" customHeight="1">
      <c r="E15862" s="4"/>
      <c r="F15862" s="4"/>
      <c r="G15862" s="4"/>
      <c r="H15862" s="5"/>
      <c r="I15862" s="5"/>
    </row>
    <row r="15863" ht="15.75" customHeight="1">
      <c r="E15863" s="4"/>
      <c r="F15863" s="4"/>
      <c r="G15863" s="4"/>
      <c r="H15863" s="5"/>
      <c r="I15863" s="5"/>
    </row>
    <row r="15864" ht="15.75" customHeight="1">
      <c r="E15864" s="4"/>
      <c r="F15864" s="4"/>
      <c r="G15864" s="4"/>
      <c r="H15864" s="5"/>
      <c r="I15864" s="5"/>
    </row>
    <row r="15865" ht="15.75" customHeight="1">
      <c r="E15865" s="4"/>
      <c r="F15865" s="4"/>
      <c r="G15865" s="4"/>
      <c r="H15865" s="5"/>
      <c r="I15865" s="5"/>
    </row>
    <row r="15866" ht="15.75" customHeight="1">
      <c r="E15866" s="4"/>
      <c r="F15866" s="4"/>
      <c r="G15866" s="4"/>
      <c r="H15866" s="5"/>
      <c r="I15866" s="5"/>
    </row>
    <row r="15867" ht="15.75" customHeight="1">
      <c r="E15867" s="4"/>
      <c r="F15867" s="4"/>
      <c r="G15867" s="4"/>
      <c r="H15867" s="5"/>
      <c r="I15867" s="5"/>
    </row>
    <row r="15868" ht="15.75" customHeight="1">
      <c r="E15868" s="4"/>
      <c r="F15868" s="4"/>
      <c r="G15868" s="4"/>
      <c r="H15868" s="5"/>
      <c r="I15868" s="5"/>
    </row>
    <row r="15869" ht="15.75" customHeight="1">
      <c r="E15869" s="4"/>
      <c r="F15869" s="4"/>
      <c r="G15869" s="4"/>
      <c r="H15869" s="5"/>
      <c r="I15869" s="5"/>
    </row>
    <row r="15870" ht="15.75" customHeight="1">
      <c r="E15870" s="4"/>
      <c r="F15870" s="4"/>
      <c r="G15870" s="4"/>
      <c r="H15870" s="5"/>
      <c r="I15870" s="5"/>
    </row>
    <row r="15871" ht="15.75" customHeight="1">
      <c r="E15871" s="4"/>
      <c r="F15871" s="4"/>
      <c r="G15871" s="4"/>
      <c r="H15871" s="5"/>
      <c r="I15871" s="5"/>
    </row>
    <row r="15872" ht="15.75" customHeight="1">
      <c r="E15872" s="4"/>
      <c r="F15872" s="4"/>
      <c r="G15872" s="4"/>
      <c r="H15872" s="5"/>
      <c r="I15872" s="5"/>
    </row>
    <row r="15873" ht="15.75" customHeight="1">
      <c r="E15873" s="4"/>
      <c r="F15873" s="4"/>
      <c r="G15873" s="4"/>
      <c r="H15873" s="5"/>
      <c r="I15873" s="5"/>
    </row>
    <row r="15874" ht="15.75" customHeight="1">
      <c r="E15874" s="4"/>
      <c r="F15874" s="4"/>
      <c r="G15874" s="4"/>
      <c r="H15874" s="5"/>
      <c r="I15874" s="5"/>
    </row>
    <row r="15875" ht="15.75" customHeight="1">
      <c r="E15875" s="4"/>
      <c r="F15875" s="4"/>
      <c r="G15875" s="4"/>
      <c r="H15875" s="5"/>
      <c r="I15875" s="5"/>
    </row>
    <row r="15876" ht="15.75" customHeight="1">
      <c r="E15876" s="4"/>
      <c r="F15876" s="4"/>
      <c r="G15876" s="4"/>
      <c r="H15876" s="5"/>
      <c r="I15876" s="5"/>
    </row>
    <row r="15877" ht="15.75" customHeight="1">
      <c r="E15877" s="4"/>
      <c r="F15877" s="4"/>
      <c r="G15877" s="4"/>
      <c r="H15877" s="5"/>
      <c r="I15877" s="5"/>
    </row>
    <row r="15878" ht="15.75" customHeight="1">
      <c r="E15878" s="4"/>
      <c r="F15878" s="4"/>
      <c r="G15878" s="4"/>
      <c r="H15878" s="5"/>
      <c r="I15878" s="5"/>
    </row>
    <row r="15879" ht="15.75" customHeight="1">
      <c r="E15879" s="4"/>
      <c r="F15879" s="4"/>
      <c r="G15879" s="4"/>
      <c r="H15879" s="5"/>
      <c r="I15879" s="5"/>
    </row>
    <row r="15880" ht="15.75" customHeight="1">
      <c r="E15880" s="4"/>
      <c r="F15880" s="4"/>
      <c r="G15880" s="4"/>
      <c r="H15880" s="5"/>
      <c r="I15880" s="5"/>
    </row>
    <row r="15881" ht="15.75" customHeight="1">
      <c r="E15881" s="4"/>
      <c r="F15881" s="4"/>
      <c r="G15881" s="4"/>
      <c r="H15881" s="5"/>
      <c r="I15881" s="5"/>
    </row>
    <row r="15882" ht="15.75" customHeight="1">
      <c r="E15882" s="4"/>
      <c r="F15882" s="4"/>
      <c r="G15882" s="4"/>
      <c r="H15882" s="5"/>
      <c r="I15882" s="5"/>
    </row>
    <row r="15883" ht="15.75" customHeight="1">
      <c r="E15883" s="4"/>
      <c r="F15883" s="4"/>
      <c r="G15883" s="4"/>
      <c r="H15883" s="5"/>
      <c r="I15883" s="5"/>
    </row>
    <row r="15884" ht="15.75" customHeight="1">
      <c r="E15884" s="4"/>
      <c r="F15884" s="4"/>
      <c r="G15884" s="4"/>
      <c r="H15884" s="5"/>
      <c r="I15884" s="5"/>
    </row>
    <row r="15885" ht="15.75" customHeight="1">
      <c r="E15885" s="4"/>
      <c r="F15885" s="4"/>
      <c r="G15885" s="4"/>
      <c r="H15885" s="5"/>
      <c r="I15885" s="5"/>
    </row>
    <row r="15886" ht="15.75" customHeight="1">
      <c r="E15886" s="4"/>
      <c r="F15886" s="4"/>
      <c r="G15886" s="4"/>
      <c r="H15886" s="5"/>
      <c r="I15886" s="5"/>
    </row>
    <row r="15887" ht="15.75" customHeight="1">
      <c r="E15887" s="4"/>
      <c r="F15887" s="4"/>
      <c r="G15887" s="4"/>
      <c r="H15887" s="5"/>
      <c r="I15887" s="5"/>
    </row>
    <row r="15888" ht="15.75" customHeight="1">
      <c r="E15888" s="4"/>
      <c r="F15888" s="4"/>
      <c r="G15888" s="4"/>
      <c r="H15888" s="5"/>
      <c r="I15888" s="5"/>
    </row>
    <row r="15889" ht="15.75" customHeight="1">
      <c r="E15889" s="4"/>
      <c r="F15889" s="4"/>
      <c r="G15889" s="4"/>
      <c r="H15889" s="5"/>
      <c r="I15889" s="5"/>
    </row>
    <row r="15890" ht="15.75" customHeight="1">
      <c r="E15890" s="4"/>
      <c r="F15890" s="4"/>
      <c r="G15890" s="4"/>
      <c r="H15890" s="5"/>
      <c r="I15890" s="5"/>
    </row>
    <row r="15891" ht="15.75" customHeight="1">
      <c r="E15891" s="4"/>
      <c r="F15891" s="4"/>
      <c r="G15891" s="4"/>
      <c r="H15891" s="5"/>
      <c r="I15891" s="5"/>
    </row>
    <row r="15892" ht="15.75" customHeight="1">
      <c r="E15892" s="4"/>
      <c r="F15892" s="4"/>
      <c r="G15892" s="4"/>
      <c r="H15892" s="5"/>
      <c r="I15892" s="5"/>
    </row>
    <row r="15893" ht="15.75" customHeight="1">
      <c r="E15893" s="4"/>
      <c r="F15893" s="4"/>
      <c r="G15893" s="4"/>
      <c r="H15893" s="5"/>
      <c r="I15893" s="5"/>
    </row>
    <row r="15894" ht="15.75" customHeight="1">
      <c r="E15894" s="4"/>
      <c r="F15894" s="4"/>
      <c r="G15894" s="4"/>
      <c r="H15894" s="5"/>
      <c r="I15894" s="5"/>
    </row>
    <row r="15895" ht="15.75" customHeight="1">
      <c r="E15895" s="4"/>
      <c r="F15895" s="4"/>
      <c r="G15895" s="4"/>
      <c r="H15895" s="5"/>
      <c r="I15895" s="5"/>
    </row>
    <row r="15896" ht="15.75" customHeight="1">
      <c r="E15896" s="4"/>
      <c r="F15896" s="4"/>
      <c r="G15896" s="4"/>
      <c r="H15896" s="5"/>
      <c r="I15896" s="5"/>
    </row>
    <row r="15897" ht="15.75" customHeight="1">
      <c r="E15897" s="4"/>
      <c r="F15897" s="4"/>
      <c r="G15897" s="4"/>
      <c r="H15897" s="5"/>
      <c r="I15897" s="5"/>
    </row>
    <row r="15898" ht="15.75" customHeight="1">
      <c r="E15898" s="4"/>
      <c r="F15898" s="4"/>
      <c r="G15898" s="4"/>
      <c r="H15898" s="5"/>
      <c r="I15898" s="5"/>
    </row>
    <row r="15899" ht="15.75" customHeight="1">
      <c r="E15899" s="4"/>
      <c r="F15899" s="4"/>
      <c r="G15899" s="4"/>
      <c r="H15899" s="5"/>
      <c r="I15899" s="5"/>
    </row>
    <row r="15900" ht="15.75" customHeight="1">
      <c r="E15900" s="4"/>
      <c r="F15900" s="4"/>
      <c r="G15900" s="4"/>
      <c r="H15900" s="5"/>
      <c r="I15900" s="5"/>
    </row>
    <row r="15901" ht="15.75" customHeight="1">
      <c r="E15901" s="4"/>
      <c r="F15901" s="4"/>
      <c r="G15901" s="4"/>
      <c r="H15901" s="5"/>
      <c r="I15901" s="5"/>
    </row>
    <row r="15902" ht="15.75" customHeight="1">
      <c r="E15902" s="4"/>
      <c r="F15902" s="4"/>
      <c r="G15902" s="4"/>
      <c r="H15902" s="5"/>
      <c r="I15902" s="5"/>
    </row>
    <row r="15903" ht="15.75" customHeight="1">
      <c r="E15903" s="4"/>
      <c r="F15903" s="4"/>
      <c r="G15903" s="4"/>
      <c r="H15903" s="5"/>
      <c r="I15903" s="5"/>
    </row>
    <row r="15904" ht="15.75" customHeight="1">
      <c r="E15904" s="4"/>
      <c r="F15904" s="4"/>
      <c r="G15904" s="4"/>
      <c r="H15904" s="5"/>
      <c r="I15904" s="5"/>
    </row>
    <row r="15905" ht="15.75" customHeight="1">
      <c r="E15905" s="4"/>
      <c r="F15905" s="4"/>
      <c r="G15905" s="4"/>
      <c r="H15905" s="5"/>
      <c r="I15905" s="5"/>
    </row>
    <row r="15906" ht="15.75" customHeight="1">
      <c r="E15906" s="4"/>
      <c r="F15906" s="4"/>
      <c r="G15906" s="4"/>
      <c r="H15906" s="5"/>
      <c r="I15906" s="5"/>
    </row>
    <row r="15907" ht="15.75" customHeight="1">
      <c r="E15907" s="4"/>
      <c r="F15907" s="4"/>
      <c r="G15907" s="4"/>
      <c r="H15907" s="5"/>
      <c r="I15907" s="5"/>
    </row>
    <row r="15908" ht="15.75" customHeight="1">
      <c r="E15908" s="4"/>
      <c r="F15908" s="4"/>
      <c r="G15908" s="4"/>
      <c r="H15908" s="5"/>
      <c r="I15908" s="5"/>
    </row>
    <row r="15909" ht="15.75" customHeight="1">
      <c r="E15909" s="4"/>
      <c r="F15909" s="4"/>
      <c r="G15909" s="4"/>
      <c r="H15909" s="5"/>
      <c r="I15909" s="5"/>
    </row>
    <row r="15910" ht="15.75" customHeight="1">
      <c r="E15910" s="4"/>
      <c r="F15910" s="4"/>
      <c r="G15910" s="4"/>
      <c r="H15910" s="5"/>
      <c r="I15910" s="5"/>
    </row>
    <row r="15911" ht="15.75" customHeight="1">
      <c r="E15911" s="4"/>
      <c r="F15911" s="4"/>
      <c r="G15911" s="4"/>
      <c r="H15911" s="5"/>
      <c r="I15911" s="5"/>
    </row>
    <row r="15912" ht="15.75" customHeight="1">
      <c r="E15912" s="4"/>
      <c r="F15912" s="4"/>
      <c r="G15912" s="4"/>
      <c r="H15912" s="5"/>
      <c r="I15912" s="5"/>
    </row>
    <row r="15913" ht="15.75" customHeight="1">
      <c r="E15913" s="4"/>
      <c r="F15913" s="4"/>
      <c r="G15913" s="4"/>
      <c r="H15913" s="5"/>
      <c r="I15913" s="5"/>
    </row>
    <row r="15914" ht="15.75" customHeight="1">
      <c r="E15914" s="4"/>
      <c r="F15914" s="4"/>
      <c r="G15914" s="4"/>
      <c r="H15914" s="5"/>
      <c r="I15914" s="5"/>
    </row>
    <row r="15915" ht="15.75" customHeight="1">
      <c r="E15915" s="4"/>
      <c r="F15915" s="4"/>
      <c r="G15915" s="4"/>
      <c r="H15915" s="5"/>
      <c r="I15915" s="5"/>
    </row>
    <row r="15916" ht="15.75" customHeight="1">
      <c r="E15916" s="4"/>
      <c r="F15916" s="4"/>
      <c r="G15916" s="4"/>
      <c r="H15916" s="5"/>
      <c r="I15916" s="5"/>
    </row>
    <row r="15917" ht="15.75" customHeight="1">
      <c r="E15917" s="4"/>
      <c r="F15917" s="4"/>
      <c r="G15917" s="4"/>
      <c r="H15917" s="5"/>
      <c r="I15917" s="5"/>
    </row>
    <row r="15918" ht="15.75" customHeight="1">
      <c r="E15918" s="4"/>
      <c r="F15918" s="4"/>
      <c r="G15918" s="4"/>
      <c r="H15918" s="5"/>
      <c r="I15918" s="5"/>
    </row>
    <row r="15919" ht="15.75" customHeight="1">
      <c r="E15919" s="4"/>
      <c r="F15919" s="4"/>
      <c r="G15919" s="4"/>
      <c r="H15919" s="5"/>
      <c r="I15919" s="5"/>
    </row>
    <row r="15920" ht="15.75" customHeight="1">
      <c r="E15920" s="4"/>
      <c r="F15920" s="4"/>
      <c r="G15920" s="4"/>
      <c r="H15920" s="5"/>
      <c r="I15920" s="5"/>
    </row>
    <row r="15921" ht="15.75" customHeight="1">
      <c r="E15921" s="4"/>
      <c r="F15921" s="4"/>
      <c r="G15921" s="4"/>
      <c r="H15921" s="5"/>
      <c r="I15921" s="5"/>
    </row>
    <row r="15922" ht="15.75" customHeight="1">
      <c r="E15922" s="4"/>
      <c r="F15922" s="4"/>
      <c r="G15922" s="4"/>
      <c r="H15922" s="5"/>
      <c r="I15922" s="5"/>
    </row>
    <row r="15923" ht="15.75" customHeight="1">
      <c r="E15923" s="4"/>
      <c r="F15923" s="4"/>
      <c r="G15923" s="4"/>
      <c r="H15923" s="5"/>
      <c r="I15923" s="5"/>
    </row>
    <row r="15924" ht="15.75" customHeight="1">
      <c r="E15924" s="4"/>
      <c r="F15924" s="4"/>
      <c r="G15924" s="4"/>
      <c r="H15924" s="5"/>
      <c r="I15924" s="5"/>
    </row>
    <row r="15925" ht="15.75" customHeight="1">
      <c r="E15925" s="4"/>
      <c r="F15925" s="4"/>
      <c r="G15925" s="4"/>
      <c r="H15925" s="5"/>
      <c r="I15925" s="5"/>
    </row>
    <row r="15926" ht="15.75" customHeight="1">
      <c r="E15926" s="4"/>
      <c r="F15926" s="4"/>
      <c r="G15926" s="4"/>
      <c r="H15926" s="5"/>
      <c r="I15926" s="5"/>
    </row>
    <row r="15927" ht="15.75" customHeight="1">
      <c r="E15927" s="4"/>
      <c r="F15927" s="4"/>
      <c r="G15927" s="4"/>
      <c r="H15927" s="5"/>
      <c r="I15927" s="5"/>
    </row>
    <row r="15928" ht="15.75" customHeight="1">
      <c r="E15928" s="4"/>
      <c r="F15928" s="4"/>
      <c r="G15928" s="4"/>
      <c r="H15928" s="5"/>
      <c r="I15928" s="5"/>
    </row>
    <row r="15929" ht="15.75" customHeight="1">
      <c r="E15929" s="4"/>
      <c r="F15929" s="4"/>
      <c r="G15929" s="4"/>
      <c r="H15929" s="5"/>
      <c r="I15929" s="5"/>
    </row>
    <row r="15930" ht="15.75" customHeight="1">
      <c r="E15930" s="4"/>
      <c r="F15930" s="4"/>
      <c r="G15930" s="4"/>
      <c r="H15930" s="5"/>
      <c r="I15930" s="5"/>
    </row>
    <row r="15931" ht="15.75" customHeight="1">
      <c r="E15931" s="4"/>
      <c r="F15931" s="4"/>
      <c r="G15931" s="4"/>
      <c r="H15931" s="5"/>
      <c r="I15931" s="5"/>
    </row>
    <row r="15932" ht="15.75" customHeight="1">
      <c r="E15932" s="4"/>
      <c r="F15932" s="4"/>
      <c r="G15932" s="4"/>
      <c r="H15932" s="5"/>
      <c r="I15932" s="5"/>
    </row>
    <row r="15933" ht="15.75" customHeight="1">
      <c r="E15933" s="4"/>
      <c r="F15933" s="4"/>
      <c r="G15933" s="4"/>
      <c r="H15933" s="5"/>
      <c r="I15933" s="5"/>
    </row>
    <row r="15934" ht="15.75" customHeight="1">
      <c r="E15934" s="4"/>
      <c r="F15934" s="4"/>
      <c r="G15934" s="4"/>
      <c r="H15934" s="5"/>
      <c r="I15934" s="5"/>
    </row>
    <row r="15935" ht="15.75" customHeight="1">
      <c r="E15935" s="4"/>
      <c r="F15935" s="4"/>
      <c r="G15935" s="4"/>
      <c r="H15935" s="5"/>
      <c r="I15935" s="5"/>
    </row>
    <row r="15936" ht="15.75" customHeight="1">
      <c r="E15936" s="4"/>
      <c r="F15936" s="4"/>
      <c r="G15936" s="4"/>
      <c r="H15936" s="5"/>
      <c r="I15936" s="5"/>
    </row>
    <row r="15937" ht="15.75" customHeight="1">
      <c r="E15937" s="4"/>
      <c r="F15937" s="4"/>
      <c r="G15937" s="4"/>
      <c r="H15937" s="5"/>
      <c r="I15937" s="5"/>
    </row>
    <row r="15938" ht="15.75" customHeight="1">
      <c r="E15938" s="4"/>
      <c r="F15938" s="4"/>
      <c r="G15938" s="4"/>
      <c r="H15938" s="5"/>
      <c r="I15938" s="5"/>
    </row>
    <row r="15939" ht="15.75" customHeight="1">
      <c r="E15939" s="4"/>
      <c r="F15939" s="4"/>
      <c r="G15939" s="4"/>
      <c r="H15939" s="5"/>
      <c r="I15939" s="5"/>
    </row>
    <row r="15940" ht="15.75" customHeight="1">
      <c r="E15940" s="4"/>
      <c r="F15940" s="4"/>
      <c r="G15940" s="4"/>
      <c r="H15940" s="5"/>
      <c r="I15940" s="5"/>
    </row>
    <row r="15941" ht="15.75" customHeight="1">
      <c r="E15941" s="4"/>
      <c r="F15941" s="4"/>
      <c r="G15941" s="4"/>
      <c r="H15941" s="5"/>
      <c r="I15941" s="5"/>
    </row>
    <row r="15942" ht="15.75" customHeight="1">
      <c r="E15942" s="4"/>
      <c r="F15942" s="4"/>
      <c r="G15942" s="4"/>
      <c r="H15942" s="5"/>
      <c r="I15942" s="5"/>
    </row>
    <row r="15943" ht="15.75" customHeight="1">
      <c r="E15943" s="4"/>
      <c r="F15943" s="4"/>
      <c r="G15943" s="4"/>
      <c r="H15943" s="5"/>
      <c r="I15943" s="5"/>
    </row>
    <row r="15944" ht="15.75" customHeight="1">
      <c r="E15944" s="4"/>
      <c r="F15944" s="4"/>
      <c r="G15944" s="4"/>
      <c r="H15944" s="5"/>
      <c r="I15944" s="5"/>
    </row>
    <row r="15945" ht="15.75" customHeight="1">
      <c r="E15945" s="4"/>
      <c r="F15945" s="4"/>
      <c r="G15945" s="4"/>
      <c r="H15945" s="5"/>
      <c r="I15945" s="5"/>
    </row>
    <row r="15946" ht="15.75" customHeight="1">
      <c r="E15946" s="4"/>
      <c r="F15946" s="4"/>
      <c r="G15946" s="4"/>
      <c r="H15946" s="5"/>
      <c r="I15946" s="5"/>
    </row>
    <row r="15947" ht="15.75" customHeight="1">
      <c r="E15947" s="4"/>
      <c r="F15947" s="4"/>
      <c r="G15947" s="4"/>
      <c r="H15947" s="5"/>
      <c r="I15947" s="5"/>
    </row>
    <row r="15948" ht="15.75" customHeight="1">
      <c r="E15948" s="4"/>
      <c r="F15948" s="4"/>
      <c r="G15948" s="4"/>
      <c r="H15948" s="5"/>
      <c r="I15948" s="5"/>
    </row>
    <row r="15949" ht="15.75" customHeight="1">
      <c r="E15949" s="4"/>
      <c r="F15949" s="4"/>
      <c r="G15949" s="4"/>
      <c r="H15949" s="5"/>
      <c r="I15949" s="5"/>
    </row>
    <row r="15950" ht="15.75" customHeight="1">
      <c r="E15950" s="4"/>
      <c r="F15950" s="4"/>
      <c r="G15950" s="4"/>
      <c r="H15950" s="5"/>
      <c r="I15950" s="5"/>
    </row>
    <row r="15951" ht="15.75" customHeight="1">
      <c r="E15951" s="4"/>
      <c r="F15951" s="4"/>
      <c r="G15951" s="4"/>
      <c r="H15951" s="5"/>
      <c r="I15951" s="5"/>
    </row>
    <row r="15952" ht="15.75" customHeight="1">
      <c r="E15952" s="4"/>
      <c r="F15952" s="4"/>
      <c r="G15952" s="4"/>
      <c r="H15952" s="5"/>
      <c r="I15952" s="5"/>
    </row>
    <row r="15953" ht="15.75" customHeight="1">
      <c r="E15953" s="4"/>
      <c r="F15953" s="4"/>
      <c r="G15953" s="4"/>
      <c r="H15953" s="5"/>
      <c r="I15953" s="5"/>
    </row>
    <row r="15954" ht="15.75" customHeight="1">
      <c r="E15954" s="4"/>
      <c r="F15954" s="4"/>
      <c r="G15954" s="4"/>
      <c r="H15954" s="5"/>
      <c r="I15954" s="5"/>
    </row>
    <row r="15955" ht="15.75" customHeight="1">
      <c r="E15955" s="4"/>
      <c r="F15955" s="4"/>
      <c r="G15955" s="4"/>
      <c r="H15955" s="5"/>
      <c r="I15955" s="5"/>
    </row>
    <row r="15956" ht="15.75" customHeight="1">
      <c r="E15956" s="4"/>
      <c r="F15956" s="4"/>
      <c r="G15956" s="4"/>
      <c r="H15956" s="5"/>
      <c r="I15956" s="5"/>
    </row>
    <row r="15957" ht="15.75" customHeight="1">
      <c r="E15957" s="4"/>
      <c r="F15957" s="4"/>
      <c r="G15957" s="4"/>
      <c r="H15957" s="5"/>
      <c r="I15957" s="5"/>
    </row>
    <row r="15958" ht="15.75" customHeight="1">
      <c r="E15958" s="4"/>
      <c r="F15958" s="4"/>
      <c r="G15958" s="4"/>
      <c r="H15958" s="5"/>
      <c r="I15958" s="5"/>
    </row>
    <row r="15959" ht="15.75" customHeight="1">
      <c r="E15959" s="4"/>
      <c r="F15959" s="4"/>
      <c r="G15959" s="4"/>
      <c r="H15959" s="5"/>
      <c r="I15959" s="5"/>
    </row>
    <row r="15960" ht="15.75" customHeight="1">
      <c r="E15960" s="4"/>
      <c r="F15960" s="4"/>
      <c r="G15960" s="4"/>
      <c r="H15960" s="5"/>
      <c r="I15960" s="5"/>
    </row>
    <row r="15961" ht="15.75" customHeight="1">
      <c r="E15961" s="4"/>
      <c r="F15961" s="4"/>
      <c r="G15961" s="4"/>
      <c r="H15961" s="5"/>
      <c r="I15961" s="5"/>
    </row>
    <row r="15962" ht="15.75" customHeight="1">
      <c r="E15962" s="4"/>
      <c r="F15962" s="4"/>
      <c r="G15962" s="4"/>
      <c r="H15962" s="5"/>
      <c r="I15962" s="5"/>
    </row>
    <row r="15963" ht="15.75" customHeight="1">
      <c r="E15963" s="4"/>
      <c r="F15963" s="4"/>
      <c r="G15963" s="4"/>
      <c r="H15963" s="5"/>
      <c r="I15963" s="5"/>
    </row>
    <row r="15964" ht="15.75" customHeight="1">
      <c r="E15964" s="4"/>
      <c r="F15964" s="4"/>
      <c r="G15964" s="4"/>
      <c r="H15964" s="5"/>
      <c r="I15964" s="5"/>
    </row>
    <row r="15965" ht="15.75" customHeight="1">
      <c r="E15965" s="4"/>
      <c r="F15965" s="4"/>
      <c r="G15965" s="4"/>
      <c r="H15965" s="5"/>
      <c r="I15965" s="5"/>
    </row>
    <row r="15966" ht="15.75" customHeight="1">
      <c r="E15966" s="4"/>
      <c r="F15966" s="4"/>
      <c r="G15966" s="4"/>
      <c r="H15966" s="5"/>
      <c r="I15966" s="5"/>
    </row>
    <row r="15967" ht="15.75" customHeight="1">
      <c r="E15967" s="4"/>
      <c r="F15967" s="4"/>
      <c r="G15967" s="4"/>
      <c r="H15967" s="5"/>
      <c r="I15967" s="5"/>
    </row>
    <row r="15968" ht="15.75" customHeight="1">
      <c r="E15968" s="4"/>
      <c r="F15968" s="4"/>
      <c r="G15968" s="4"/>
      <c r="H15968" s="5"/>
      <c r="I15968" s="5"/>
    </row>
    <row r="15969" ht="15.75" customHeight="1">
      <c r="E15969" s="4"/>
      <c r="F15969" s="4"/>
      <c r="G15969" s="4"/>
      <c r="H15969" s="5"/>
      <c r="I15969" s="5"/>
    </row>
    <row r="15970" ht="15.75" customHeight="1">
      <c r="E15970" s="4"/>
      <c r="F15970" s="4"/>
      <c r="G15970" s="4"/>
      <c r="H15970" s="5"/>
      <c r="I15970" s="5"/>
    </row>
    <row r="15971" ht="15.75" customHeight="1">
      <c r="E15971" s="4"/>
      <c r="F15971" s="4"/>
      <c r="G15971" s="4"/>
      <c r="H15971" s="5"/>
      <c r="I15971" s="5"/>
    </row>
    <row r="15972" ht="15.75" customHeight="1">
      <c r="E15972" s="4"/>
      <c r="F15972" s="4"/>
      <c r="G15972" s="4"/>
      <c r="H15972" s="5"/>
      <c r="I15972" s="5"/>
    </row>
    <row r="15973" ht="15.75" customHeight="1">
      <c r="E15973" s="4"/>
      <c r="F15973" s="4"/>
      <c r="G15973" s="4"/>
      <c r="H15973" s="5"/>
      <c r="I15973" s="5"/>
    </row>
    <row r="15974" ht="15.75" customHeight="1">
      <c r="E15974" s="4"/>
      <c r="F15974" s="4"/>
      <c r="G15974" s="4"/>
      <c r="H15974" s="5"/>
      <c r="I15974" s="5"/>
    </row>
    <row r="15975" ht="15.75" customHeight="1">
      <c r="E15975" s="4"/>
      <c r="F15975" s="4"/>
      <c r="G15975" s="4"/>
      <c r="H15975" s="5"/>
      <c r="I15975" s="5"/>
    </row>
    <row r="15976" ht="15.75" customHeight="1">
      <c r="E15976" s="4"/>
      <c r="F15976" s="4"/>
      <c r="G15976" s="4"/>
      <c r="H15976" s="5"/>
      <c r="I15976" s="5"/>
    </row>
    <row r="15977" ht="15.75" customHeight="1">
      <c r="E15977" s="4"/>
      <c r="F15977" s="4"/>
      <c r="G15977" s="4"/>
      <c r="H15977" s="5"/>
      <c r="I15977" s="5"/>
    </row>
    <row r="15978" ht="15.75" customHeight="1">
      <c r="E15978" s="4"/>
      <c r="F15978" s="4"/>
      <c r="G15978" s="4"/>
      <c r="H15978" s="5"/>
      <c r="I15978" s="5"/>
    </row>
    <row r="15979" ht="15.75" customHeight="1">
      <c r="E15979" s="4"/>
      <c r="F15979" s="4"/>
      <c r="G15979" s="4"/>
      <c r="H15979" s="5"/>
      <c r="I15979" s="5"/>
    </row>
    <row r="15980" ht="15.75" customHeight="1">
      <c r="E15980" s="4"/>
      <c r="F15980" s="4"/>
      <c r="G15980" s="4"/>
      <c r="H15980" s="5"/>
      <c r="I15980" s="5"/>
    </row>
    <row r="15981" ht="15.75" customHeight="1">
      <c r="E15981" s="4"/>
      <c r="F15981" s="4"/>
      <c r="G15981" s="4"/>
      <c r="H15981" s="5"/>
      <c r="I15981" s="5"/>
    </row>
    <row r="15982" ht="15.75" customHeight="1">
      <c r="E15982" s="4"/>
      <c r="F15982" s="4"/>
      <c r="G15982" s="4"/>
      <c r="H15982" s="5"/>
      <c r="I15982" s="5"/>
    </row>
    <row r="15983" ht="15.75" customHeight="1">
      <c r="E15983" s="4"/>
      <c r="F15983" s="4"/>
      <c r="G15983" s="4"/>
      <c r="H15983" s="5"/>
      <c r="I15983" s="5"/>
    </row>
    <row r="15984" ht="15.75" customHeight="1">
      <c r="E15984" s="4"/>
      <c r="F15984" s="4"/>
      <c r="G15984" s="4"/>
      <c r="H15984" s="5"/>
      <c r="I15984" s="5"/>
    </row>
    <row r="15985" ht="15.75" customHeight="1">
      <c r="E15985" s="4"/>
      <c r="F15985" s="4"/>
      <c r="G15985" s="4"/>
      <c r="H15985" s="5"/>
      <c r="I15985" s="5"/>
    </row>
    <row r="15986" ht="15.75" customHeight="1">
      <c r="E15986" s="4"/>
      <c r="F15986" s="4"/>
      <c r="G15986" s="4"/>
      <c r="H15986" s="5"/>
      <c r="I15986" s="5"/>
    </row>
    <row r="15987" ht="15.75" customHeight="1">
      <c r="E15987" s="4"/>
      <c r="F15987" s="4"/>
      <c r="G15987" s="4"/>
      <c r="H15987" s="5"/>
      <c r="I15987" s="5"/>
    </row>
    <row r="15988" ht="15.75" customHeight="1">
      <c r="E15988" s="4"/>
      <c r="F15988" s="4"/>
      <c r="G15988" s="4"/>
      <c r="H15988" s="5"/>
      <c r="I15988" s="5"/>
    </row>
    <row r="15989" ht="15.75" customHeight="1">
      <c r="E15989" s="4"/>
      <c r="F15989" s="4"/>
      <c r="G15989" s="4"/>
      <c r="H15989" s="5"/>
      <c r="I15989" s="5"/>
    </row>
    <row r="15990" ht="15.75" customHeight="1">
      <c r="E15990" s="4"/>
      <c r="F15990" s="4"/>
      <c r="G15990" s="4"/>
      <c r="H15990" s="5"/>
      <c r="I15990" s="5"/>
    </row>
    <row r="15991" ht="15.75" customHeight="1">
      <c r="E15991" s="4"/>
      <c r="F15991" s="4"/>
      <c r="G15991" s="4"/>
      <c r="H15991" s="5"/>
      <c r="I15991" s="5"/>
    </row>
    <row r="15992" ht="15.75" customHeight="1">
      <c r="E15992" s="4"/>
      <c r="F15992" s="4"/>
      <c r="G15992" s="4"/>
      <c r="H15992" s="5"/>
      <c r="I15992" s="5"/>
    </row>
    <row r="15993" ht="15.75" customHeight="1">
      <c r="E15993" s="4"/>
      <c r="F15993" s="4"/>
      <c r="G15993" s="4"/>
      <c r="H15993" s="5"/>
      <c r="I15993" s="5"/>
    </row>
    <row r="15994" ht="15.75" customHeight="1">
      <c r="E15994" s="4"/>
      <c r="F15994" s="4"/>
      <c r="G15994" s="4"/>
      <c r="H15994" s="5"/>
      <c r="I15994" s="5"/>
    </row>
    <row r="15995" ht="15.75" customHeight="1">
      <c r="E15995" s="4"/>
      <c r="F15995" s="4"/>
      <c r="G15995" s="4"/>
      <c r="H15995" s="5"/>
      <c r="I15995" s="5"/>
    </row>
    <row r="15996" ht="15.75" customHeight="1">
      <c r="E15996" s="4"/>
      <c r="F15996" s="4"/>
      <c r="G15996" s="4"/>
      <c r="H15996" s="5"/>
      <c r="I15996" s="5"/>
    </row>
    <row r="15997" ht="15.75" customHeight="1">
      <c r="E15997" s="4"/>
      <c r="F15997" s="4"/>
      <c r="G15997" s="4"/>
      <c r="H15997" s="5"/>
      <c r="I15997" s="5"/>
    </row>
    <row r="15998" ht="15.75" customHeight="1">
      <c r="E15998" s="4"/>
      <c r="F15998" s="4"/>
      <c r="G15998" s="4"/>
      <c r="H15998" s="5"/>
      <c r="I15998" s="5"/>
    </row>
    <row r="15999" ht="15.75" customHeight="1">
      <c r="E15999" s="4"/>
      <c r="F15999" s="4"/>
      <c r="G15999" s="4"/>
      <c r="H15999" s="5"/>
      <c r="I15999" s="5"/>
    </row>
    <row r="16000" ht="15.75" customHeight="1">
      <c r="E16000" s="4"/>
      <c r="F16000" s="4"/>
      <c r="G16000" s="4"/>
      <c r="H16000" s="5"/>
      <c r="I16000" s="5"/>
    </row>
    <row r="16001" ht="15.75" customHeight="1">
      <c r="E16001" s="4"/>
      <c r="F16001" s="4"/>
      <c r="G16001" s="4"/>
      <c r="H16001" s="5"/>
      <c r="I16001" s="5"/>
    </row>
    <row r="16002" ht="15.75" customHeight="1">
      <c r="E16002" s="4"/>
      <c r="F16002" s="4"/>
      <c r="G16002" s="4"/>
      <c r="H16002" s="5"/>
      <c r="I16002" s="5"/>
    </row>
    <row r="16003" ht="15.75" customHeight="1">
      <c r="E16003" s="4"/>
      <c r="F16003" s="4"/>
      <c r="G16003" s="4"/>
      <c r="H16003" s="5"/>
      <c r="I16003" s="5"/>
    </row>
    <row r="16004" ht="15.75" customHeight="1">
      <c r="E16004" s="4"/>
      <c r="F16004" s="4"/>
      <c r="G16004" s="4"/>
      <c r="H16004" s="5"/>
      <c r="I16004" s="5"/>
    </row>
    <row r="16005" ht="15.75" customHeight="1">
      <c r="E16005" s="4"/>
      <c r="F16005" s="4"/>
      <c r="G16005" s="4"/>
      <c r="H16005" s="5"/>
      <c r="I16005" s="5"/>
    </row>
    <row r="16006" ht="15.75" customHeight="1">
      <c r="E16006" s="4"/>
      <c r="F16006" s="4"/>
      <c r="G16006" s="4"/>
      <c r="H16006" s="5"/>
      <c r="I16006" s="5"/>
    </row>
    <row r="16007" ht="15.75" customHeight="1">
      <c r="E16007" s="4"/>
      <c r="F16007" s="4"/>
      <c r="G16007" s="4"/>
      <c r="H16007" s="5"/>
      <c r="I16007" s="5"/>
    </row>
    <row r="16008" ht="15.75" customHeight="1">
      <c r="E16008" s="4"/>
      <c r="F16008" s="4"/>
      <c r="G16008" s="4"/>
      <c r="H16008" s="5"/>
      <c r="I16008" s="5"/>
    </row>
    <row r="16009" ht="15.75" customHeight="1">
      <c r="E16009" s="4"/>
      <c r="F16009" s="4"/>
      <c r="G16009" s="4"/>
      <c r="H16009" s="5"/>
      <c r="I16009" s="5"/>
    </row>
    <row r="16010" ht="15.75" customHeight="1">
      <c r="E16010" s="4"/>
      <c r="F16010" s="4"/>
      <c r="G16010" s="4"/>
      <c r="H16010" s="5"/>
      <c r="I16010" s="5"/>
    </row>
    <row r="16011" ht="15.75" customHeight="1">
      <c r="E16011" s="4"/>
      <c r="F16011" s="4"/>
      <c r="G16011" s="4"/>
      <c r="H16011" s="5"/>
      <c r="I16011" s="5"/>
    </row>
    <row r="16012" ht="15.75" customHeight="1">
      <c r="E16012" s="4"/>
      <c r="F16012" s="4"/>
      <c r="G16012" s="4"/>
      <c r="H16012" s="5"/>
      <c r="I16012" s="5"/>
    </row>
    <row r="16013" ht="15.75" customHeight="1">
      <c r="E16013" s="4"/>
      <c r="F16013" s="4"/>
      <c r="G16013" s="4"/>
      <c r="H16013" s="5"/>
      <c r="I16013" s="5"/>
    </row>
    <row r="16014" ht="15.75" customHeight="1">
      <c r="E16014" s="4"/>
      <c r="F16014" s="4"/>
      <c r="G16014" s="4"/>
      <c r="H16014" s="5"/>
      <c r="I16014" s="5"/>
    </row>
    <row r="16015" ht="15.75" customHeight="1">
      <c r="E16015" s="4"/>
      <c r="F16015" s="4"/>
      <c r="G16015" s="4"/>
      <c r="H16015" s="5"/>
      <c r="I16015" s="5"/>
    </row>
    <row r="16016" ht="15.75" customHeight="1">
      <c r="E16016" s="4"/>
      <c r="F16016" s="4"/>
      <c r="G16016" s="4"/>
      <c r="H16016" s="5"/>
      <c r="I16016" s="5"/>
    </row>
    <row r="16017" ht="15.75" customHeight="1">
      <c r="E16017" s="4"/>
      <c r="F16017" s="4"/>
      <c r="G16017" s="4"/>
      <c r="H16017" s="5"/>
      <c r="I16017" s="5"/>
    </row>
    <row r="16018" ht="15.75" customHeight="1">
      <c r="E16018" s="4"/>
      <c r="F16018" s="4"/>
      <c r="G16018" s="4"/>
      <c r="H16018" s="5"/>
      <c r="I16018" s="5"/>
    </row>
    <row r="16019" ht="15.75" customHeight="1">
      <c r="E16019" s="4"/>
      <c r="F16019" s="4"/>
      <c r="G16019" s="4"/>
      <c r="H16019" s="5"/>
      <c r="I16019" s="5"/>
    </row>
    <row r="16020" ht="15.75" customHeight="1">
      <c r="E16020" s="4"/>
      <c r="F16020" s="4"/>
      <c r="G16020" s="4"/>
      <c r="H16020" s="5"/>
      <c r="I16020" s="5"/>
    </row>
    <row r="16021" ht="15.75" customHeight="1">
      <c r="E16021" s="4"/>
      <c r="F16021" s="4"/>
      <c r="G16021" s="4"/>
      <c r="H16021" s="5"/>
      <c r="I16021" s="5"/>
    </row>
    <row r="16022" ht="15.75" customHeight="1">
      <c r="E16022" s="4"/>
      <c r="F16022" s="4"/>
      <c r="G16022" s="4"/>
      <c r="H16022" s="5"/>
      <c r="I16022" s="5"/>
    </row>
    <row r="16023" ht="15.75" customHeight="1">
      <c r="E16023" s="4"/>
      <c r="F16023" s="4"/>
      <c r="G16023" s="4"/>
      <c r="H16023" s="5"/>
      <c r="I16023" s="5"/>
    </row>
    <row r="16024" ht="15.75" customHeight="1">
      <c r="E16024" s="4"/>
      <c r="F16024" s="4"/>
      <c r="G16024" s="4"/>
      <c r="H16024" s="5"/>
      <c r="I16024" s="5"/>
    </row>
    <row r="16025" ht="15.75" customHeight="1">
      <c r="E16025" s="4"/>
      <c r="F16025" s="4"/>
      <c r="G16025" s="4"/>
      <c r="H16025" s="5"/>
      <c r="I16025" s="5"/>
    </row>
    <row r="16026" ht="15.75" customHeight="1">
      <c r="E16026" s="4"/>
      <c r="F16026" s="4"/>
      <c r="G16026" s="4"/>
      <c r="H16026" s="5"/>
      <c r="I16026" s="5"/>
    </row>
    <row r="16027" ht="15.75" customHeight="1">
      <c r="E16027" s="4"/>
      <c r="F16027" s="4"/>
      <c r="G16027" s="4"/>
      <c r="H16027" s="5"/>
      <c r="I16027" s="5"/>
    </row>
    <row r="16028" ht="15.75" customHeight="1">
      <c r="E16028" s="4"/>
      <c r="F16028" s="4"/>
      <c r="G16028" s="4"/>
      <c r="H16028" s="5"/>
      <c r="I16028" s="5"/>
    </row>
    <row r="16029" ht="15.75" customHeight="1">
      <c r="E16029" s="4"/>
      <c r="F16029" s="4"/>
      <c r="G16029" s="4"/>
      <c r="H16029" s="5"/>
      <c r="I16029" s="5"/>
    </row>
    <row r="16030" ht="15.75" customHeight="1">
      <c r="E16030" s="4"/>
      <c r="F16030" s="4"/>
      <c r="G16030" s="4"/>
      <c r="H16030" s="5"/>
      <c r="I16030" s="5"/>
    </row>
    <row r="16031" ht="15.75" customHeight="1">
      <c r="E16031" s="4"/>
      <c r="F16031" s="4"/>
      <c r="G16031" s="4"/>
      <c r="H16031" s="5"/>
      <c r="I16031" s="5"/>
    </row>
    <row r="16032" ht="15.75" customHeight="1">
      <c r="E16032" s="4"/>
      <c r="F16032" s="4"/>
      <c r="G16032" s="4"/>
      <c r="H16032" s="5"/>
      <c r="I16032" s="5"/>
    </row>
    <row r="16033" ht="15.75" customHeight="1">
      <c r="E16033" s="4"/>
      <c r="F16033" s="4"/>
      <c r="G16033" s="4"/>
      <c r="H16033" s="5"/>
      <c r="I16033" s="5"/>
    </row>
    <row r="16034" ht="15.75" customHeight="1">
      <c r="E16034" s="4"/>
      <c r="F16034" s="4"/>
      <c r="G16034" s="4"/>
      <c r="H16034" s="5"/>
      <c r="I16034" s="5"/>
    </row>
    <row r="16035" ht="15.75" customHeight="1">
      <c r="E16035" s="4"/>
      <c r="F16035" s="4"/>
      <c r="G16035" s="4"/>
      <c r="H16035" s="5"/>
      <c r="I16035" s="5"/>
    </row>
    <row r="16036" ht="15.75" customHeight="1">
      <c r="E16036" s="4"/>
      <c r="F16036" s="4"/>
      <c r="G16036" s="4"/>
      <c r="H16036" s="5"/>
      <c r="I16036" s="5"/>
    </row>
    <row r="16037" ht="15.75" customHeight="1">
      <c r="E16037" s="4"/>
      <c r="F16037" s="4"/>
      <c r="G16037" s="4"/>
      <c r="H16037" s="5"/>
      <c r="I16037" s="5"/>
    </row>
    <row r="16038" ht="15.75" customHeight="1">
      <c r="E16038" s="4"/>
      <c r="F16038" s="4"/>
      <c r="G16038" s="4"/>
      <c r="H16038" s="5"/>
      <c r="I16038" s="5"/>
    </row>
    <row r="16039" ht="15.75" customHeight="1">
      <c r="E16039" s="4"/>
      <c r="F16039" s="4"/>
      <c r="G16039" s="4"/>
      <c r="H16039" s="5"/>
      <c r="I16039" s="5"/>
    </row>
    <row r="16040" ht="15.75" customHeight="1">
      <c r="E16040" s="4"/>
      <c r="F16040" s="4"/>
      <c r="G16040" s="4"/>
      <c r="H16040" s="5"/>
      <c r="I16040" s="5"/>
    </row>
    <row r="16041" ht="15.75" customHeight="1">
      <c r="E16041" s="4"/>
      <c r="F16041" s="4"/>
      <c r="G16041" s="4"/>
      <c r="H16041" s="5"/>
      <c r="I16041" s="5"/>
    </row>
    <row r="16042" ht="15.75" customHeight="1">
      <c r="E16042" s="4"/>
      <c r="F16042" s="4"/>
      <c r="G16042" s="4"/>
      <c r="H16042" s="5"/>
      <c r="I16042" s="5"/>
    </row>
    <row r="16043" ht="15.75" customHeight="1">
      <c r="E16043" s="4"/>
      <c r="F16043" s="4"/>
      <c r="G16043" s="4"/>
      <c r="H16043" s="5"/>
      <c r="I16043" s="5"/>
    </row>
    <row r="16044" ht="15.75" customHeight="1">
      <c r="E16044" s="4"/>
      <c r="F16044" s="4"/>
      <c r="G16044" s="4"/>
      <c r="H16044" s="5"/>
      <c r="I16044" s="5"/>
    </row>
    <row r="16045" ht="15.75" customHeight="1">
      <c r="E16045" s="4"/>
      <c r="F16045" s="4"/>
      <c r="G16045" s="4"/>
      <c r="H16045" s="5"/>
      <c r="I16045" s="5"/>
    </row>
    <row r="16046" ht="15.75" customHeight="1">
      <c r="E16046" s="4"/>
      <c r="F16046" s="4"/>
      <c r="G16046" s="4"/>
      <c r="H16046" s="5"/>
      <c r="I16046" s="5"/>
    </row>
    <row r="16047" ht="15.75" customHeight="1">
      <c r="E16047" s="4"/>
      <c r="F16047" s="4"/>
      <c r="G16047" s="4"/>
      <c r="H16047" s="5"/>
      <c r="I16047" s="5"/>
    </row>
    <row r="16048" ht="15.75" customHeight="1">
      <c r="E16048" s="4"/>
      <c r="F16048" s="4"/>
      <c r="G16048" s="4"/>
      <c r="H16048" s="5"/>
      <c r="I16048" s="5"/>
    </row>
    <row r="16049" ht="15.75" customHeight="1">
      <c r="E16049" s="4"/>
      <c r="F16049" s="4"/>
      <c r="G16049" s="4"/>
      <c r="H16049" s="5"/>
      <c r="I16049" s="5"/>
    </row>
    <row r="16050" ht="15.75" customHeight="1">
      <c r="E16050" s="4"/>
      <c r="F16050" s="4"/>
      <c r="G16050" s="4"/>
      <c r="H16050" s="5"/>
      <c r="I16050" s="5"/>
    </row>
    <row r="16051" ht="15.75" customHeight="1">
      <c r="E16051" s="4"/>
      <c r="F16051" s="4"/>
      <c r="G16051" s="4"/>
      <c r="H16051" s="5"/>
      <c r="I16051" s="5"/>
    </row>
    <row r="16052" ht="15.75" customHeight="1">
      <c r="E16052" s="4"/>
      <c r="F16052" s="4"/>
      <c r="G16052" s="4"/>
      <c r="H16052" s="5"/>
      <c r="I16052" s="5"/>
    </row>
    <row r="16053" ht="15.75" customHeight="1">
      <c r="E16053" s="4"/>
      <c r="F16053" s="4"/>
      <c r="G16053" s="4"/>
      <c r="H16053" s="5"/>
      <c r="I16053" s="5"/>
    </row>
    <row r="16054" ht="15.75" customHeight="1">
      <c r="E16054" s="4"/>
      <c r="F16054" s="4"/>
      <c r="G16054" s="4"/>
      <c r="H16054" s="5"/>
      <c r="I16054" s="5"/>
    </row>
    <row r="16055" ht="15.75" customHeight="1">
      <c r="E16055" s="4"/>
      <c r="F16055" s="4"/>
      <c r="G16055" s="4"/>
      <c r="H16055" s="5"/>
      <c r="I16055" s="5"/>
    </row>
    <row r="16056" ht="15.75" customHeight="1">
      <c r="E16056" s="4"/>
      <c r="F16056" s="4"/>
      <c r="G16056" s="4"/>
      <c r="H16056" s="5"/>
      <c r="I16056" s="5"/>
    </row>
    <row r="16057" ht="15.75" customHeight="1">
      <c r="E16057" s="4"/>
      <c r="F16057" s="4"/>
      <c r="G16057" s="4"/>
      <c r="H16057" s="5"/>
      <c r="I16057" s="5"/>
    </row>
    <row r="16058" ht="15.75" customHeight="1">
      <c r="E16058" s="4"/>
      <c r="F16058" s="4"/>
      <c r="G16058" s="4"/>
      <c r="H16058" s="5"/>
      <c r="I16058" s="5"/>
    </row>
    <row r="16059" ht="15.75" customHeight="1">
      <c r="E16059" s="4"/>
      <c r="F16059" s="4"/>
      <c r="G16059" s="4"/>
      <c r="H16059" s="5"/>
      <c r="I16059" s="5"/>
    </row>
    <row r="16060" ht="15.75" customHeight="1">
      <c r="E16060" s="4"/>
      <c r="F16060" s="4"/>
      <c r="G16060" s="4"/>
      <c r="H16060" s="5"/>
      <c r="I16060" s="5"/>
    </row>
    <row r="16061" ht="15.75" customHeight="1">
      <c r="E16061" s="4"/>
      <c r="F16061" s="4"/>
      <c r="G16061" s="4"/>
      <c r="H16061" s="5"/>
      <c r="I16061" s="5"/>
    </row>
    <row r="16062" ht="15.75" customHeight="1">
      <c r="E16062" s="4"/>
      <c r="F16062" s="4"/>
      <c r="G16062" s="4"/>
      <c r="H16062" s="5"/>
      <c r="I16062" s="5"/>
    </row>
    <row r="16063" ht="15.75" customHeight="1">
      <c r="E16063" s="4"/>
      <c r="F16063" s="4"/>
      <c r="G16063" s="4"/>
      <c r="H16063" s="5"/>
      <c r="I16063" s="5"/>
    </row>
    <row r="16064" ht="15.75" customHeight="1">
      <c r="E16064" s="4"/>
      <c r="F16064" s="4"/>
      <c r="G16064" s="4"/>
      <c r="H16064" s="5"/>
      <c r="I16064" s="5"/>
    </row>
    <row r="16065" ht="15.75" customHeight="1">
      <c r="E16065" s="4"/>
      <c r="F16065" s="4"/>
      <c r="G16065" s="4"/>
      <c r="H16065" s="5"/>
      <c r="I16065" s="5"/>
    </row>
    <row r="16066" ht="15.75" customHeight="1">
      <c r="E16066" s="4"/>
      <c r="F16066" s="4"/>
      <c r="G16066" s="4"/>
      <c r="H16066" s="5"/>
      <c r="I16066" s="5"/>
    </row>
    <row r="16067" ht="15.75" customHeight="1">
      <c r="E16067" s="4"/>
      <c r="F16067" s="4"/>
      <c r="G16067" s="4"/>
      <c r="H16067" s="5"/>
      <c r="I16067" s="5"/>
    </row>
    <row r="16068" ht="15.75" customHeight="1">
      <c r="E16068" s="4"/>
      <c r="F16068" s="4"/>
      <c r="G16068" s="4"/>
      <c r="H16068" s="5"/>
      <c r="I16068" s="5"/>
    </row>
    <row r="16069" ht="15.75" customHeight="1">
      <c r="E16069" s="4"/>
      <c r="F16069" s="4"/>
      <c r="G16069" s="4"/>
      <c r="H16069" s="5"/>
      <c r="I16069" s="5"/>
    </row>
    <row r="16070" ht="15.75" customHeight="1">
      <c r="E16070" s="4"/>
      <c r="F16070" s="4"/>
      <c r="G16070" s="4"/>
      <c r="H16070" s="5"/>
      <c r="I16070" s="5"/>
    </row>
    <row r="16071" ht="15.75" customHeight="1">
      <c r="E16071" s="4"/>
      <c r="F16071" s="4"/>
      <c r="G16071" s="4"/>
      <c r="H16071" s="5"/>
      <c r="I16071" s="5"/>
    </row>
    <row r="16072" ht="15.75" customHeight="1">
      <c r="E16072" s="4"/>
      <c r="F16072" s="4"/>
      <c r="G16072" s="4"/>
      <c r="H16072" s="5"/>
      <c r="I16072" s="5"/>
    </row>
    <row r="16073" ht="15.75" customHeight="1">
      <c r="E16073" s="4"/>
      <c r="F16073" s="4"/>
      <c r="G16073" s="4"/>
      <c r="H16073" s="5"/>
      <c r="I16073" s="5"/>
    </row>
    <row r="16074" ht="15.75" customHeight="1">
      <c r="E16074" s="4"/>
      <c r="F16074" s="4"/>
      <c r="G16074" s="4"/>
      <c r="H16074" s="5"/>
      <c r="I16074" s="5"/>
    </row>
    <row r="16075" ht="15.75" customHeight="1">
      <c r="E16075" s="4"/>
      <c r="F16075" s="4"/>
      <c r="G16075" s="4"/>
      <c r="H16075" s="5"/>
      <c r="I16075" s="5"/>
    </row>
    <row r="16076" ht="15.75" customHeight="1">
      <c r="E16076" s="4"/>
      <c r="F16076" s="4"/>
      <c r="G16076" s="4"/>
      <c r="H16076" s="5"/>
      <c r="I16076" s="5"/>
    </row>
    <row r="16077" ht="15.75" customHeight="1">
      <c r="E16077" s="4"/>
      <c r="F16077" s="4"/>
      <c r="G16077" s="4"/>
      <c r="H16077" s="5"/>
      <c r="I16077" s="5"/>
    </row>
    <row r="16078" ht="15.75" customHeight="1">
      <c r="E16078" s="4"/>
      <c r="F16078" s="4"/>
      <c r="G16078" s="4"/>
      <c r="H16078" s="5"/>
      <c r="I16078" s="5"/>
    </row>
    <row r="16079" ht="15.75" customHeight="1">
      <c r="E16079" s="4"/>
      <c r="F16079" s="4"/>
      <c r="G16079" s="4"/>
      <c r="H16079" s="5"/>
      <c r="I16079" s="5"/>
    </row>
    <row r="16080" ht="15.75" customHeight="1">
      <c r="E16080" s="4"/>
      <c r="F16080" s="4"/>
      <c r="G16080" s="4"/>
      <c r="H16080" s="5"/>
      <c r="I16080" s="5"/>
    </row>
    <row r="16081" ht="15.75" customHeight="1">
      <c r="E16081" s="4"/>
      <c r="F16081" s="4"/>
      <c r="G16081" s="4"/>
      <c r="H16081" s="5"/>
      <c r="I16081" s="5"/>
    </row>
    <row r="16082" ht="15.75" customHeight="1">
      <c r="E16082" s="4"/>
      <c r="F16082" s="4"/>
      <c r="G16082" s="4"/>
      <c r="H16082" s="5"/>
      <c r="I16082" s="5"/>
    </row>
    <row r="16083" ht="15.75" customHeight="1">
      <c r="E16083" s="4"/>
      <c r="F16083" s="4"/>
      <c r="G16083" s="4"/>
      <c r="H16083" s="5"/>
      <c r="I16083" s="5"/>
    </row>
    <row r="16084" ht="15.75" customHeight="1">
      <c r="E16084" s="4"/>
      <c r="F16084" s="4"/>
      <c r="G16084" s="4"/>
      <c r="H16084" s="5"/>
      <c r="I16084" s="5"/>
    </row>
    <row r="16085" ht="15.75" customHeight="1">
      <c r="E16085" s="4"/>
      <c r="F16085" s="4"/>
      <c r="G16085" s="4"/>
      <c r="H16085" s="5"/>
      <c r="I16085" s="5"/>
    </row>
    <row r="16086" ht="15.75" customHeight="1">
      <c r="E16086" s="4"/>
      <c r="F16086" s="4"/>
      <c r="G16086" s="4"/>
      <c r="H16086" s="5"/>
      <c r="I16086" s="5"/>
    </row>
    <row r="16087" ht="15.75" customHeight="1">
      <c r="E16087" s="4"/>
      <c r="F16087" s="4"/>
      <c r="G16087" s="4"/>
      <c r="H16087" s="5"/>
      <c r="I16087" s="5"/>
    </row>
    <row r="16088" ht="15.75" customHeight="1">
      <c r="E16088" s="4"/>
      <c r="F16088" s="4"/>
      <c r="G16088" s="4"/>
      <c r="H16088" s="5"/>
      <c r="I16088" s="5"/>
    </row>
    <row r="16089" ht="15.75" customHeight="1">
      <c r="E16089" s="4"/>
      <c r="F16089" s="4"/>
      <c r="G16089" s="4"/>
      <c r="H16089" s="5"/>
      <c r="I16089" s="5"/>
    </row>
    <row r="16090" ht="15.75" customHeight="1">
      <c r="E16090" s="4"/>
      <c r="F16090" s="4"/>
      <c r="G16090" s="4"/>
      <c r="H16090" s="5"/>
      <c r="I16090" s="5"/>
    </row>
    <row r="16091" ht="15.75" customHeight="1">
      <c r="E16091" s="4"/>
      <c r="F16091" s="4"/>
      <c r="G16091" s="4"/>
      <c r="H16091" s="5"/>
      <c r="I16091" s="5"/>
    </row>
    <row r="16092" ht="15.75" customHeight="1">
      <c r="E16092" s="4"/>
      <c r="F16092" s="4"/>
      <c r="G16092" s="4"/>
      <c r="H16092" s="5"/>
      <c r="I16092" s="5"/>
    </row>
    <row r="16093" ht="15.75" customHeight="1">
      <c r="E16093" s="4"/>
      <c r="F16093" s="4"/>
      <c r="G16093" s="4"/>
      <c r="H16093" s="5"/>
      <c r="I16093" s="5"/>
    </row>
    <row r="16094" ht="15.75" customHeight="1">
      <c r="E16094" s="4"/>
      <c r="F16094" s="4"/>
      <c r="G16094" s="4"/>
      <c r="H16094" s="5"/>
      <c r="I16094" s="5"/>
    </row>
    <row r="16095" ht="15.75" customHeight="1">
      <c r="E16095" s="4"/>
      <c r="F16095" s="4"/>
      <c r="G16095" s="4"/>
      <c r="H16095" s="5"/>
      <c r="I16095" s="5"/>
    </row>
    <row r="16096" ht="15.75" customHeight="1">
      <c r="E16096" s="4"/>
      <c r="F16096" s="4"/>
      <c r="G16096" s="4"/>
      <c r="H16096" s="5"/>
      <c r="I16096" s="5"/>
    </row>
    <row r="16097" ht="15.75" customHeight="1">
      <c r="E16097" s="4"/>
      <c r="F16097" s="4"/>
      <c r="G16097" s="4"/>
      <c r="H16097" s="5"/>
      <c r="I16097" s="5"/>
    </row>
    <row r="16098" ht="15.75" customHeight="1">
      <c r="E16098" s="4"/>
      <c r="F16098" s="4"/>
      <c r="G16098" s="4"/>
      <c r="H16098" s="5"/>
      <c r="I16098" s="5"/>
    </row>
    <row r="16099" ht="15.75" customHeight="1">
      <c r="E16099" s="4"/>
      <c r="F16099" s="4"/>
      <c r="G16099" s="4"/>
      <c r="H16099" s="5"/>
      <c r="I16099" s="5"/>
    </row>
    <row r="16100" ht="15.75" customHeight="1">
      <c r="E16100" s="4"/>
      <c r="F16100" s="4"/>
      <c r="G16100" s="4"/>
      <c r="H16100" s="5"/>
      <c r="I16100" s="5"/>
    </row>
    <row r="16101" ht="15.75" customHeight="1">
      <c r="E16101" s="4"/>
      <c r="F16101" s="4"/>
      <c r="G16101" s="4"/>
      <c r="H16101" s="5"/>
      <c r="I16101" s="5"/>
    </row>
    <row r="16102" ht="15.75" customHeight="1">
      <c r="E16102" s="4"/>
      <c r="F16102" s="4"/>
      <c r="G16102" s="4"/>
      <c r="H16102" s="5"/>
      <c r="I16102" s="5"/>
    </row>
    <row r="16103" ht="15.75" customHeight="1">
      <c r="E16103" s="4"/>
      <c r="F16103" s="4"/>
      <c r="G16103" s="4"/>
      <c r="H16103" s="5"/>
      <c r="I16103" s="5"/>
    </row>
    <row r="16104" ht="15.75" customHeight="1">
      <c r="E16104" s="4"/>
      <c r="F16104" s="4"/>
      <c r="G16104" s="4"/>
      <c r="H16104" s="5"/>
      <c r="I16104" s="5"/>
    </row>
    <row r="16105" ht="15.75" customHeight="1">
      <c r="E16105" s="4"/>
      <c r="F16105" s="4"/>
      <c r="G16105" s="4"/>
      <c r="H16105" s="5"/>
      <c r="I16105" s="5"/>
    </row>
    <row r="16106" ht="15.75" customHeight="1">
      <c r="E16106" s="4"/>
      <c r="F16106" s="4"/>
      <c r="G16106" s="4"/>
      <c r="H16106" s="5"/>
      <c r="I16106" s="5"/>
    </row>
    <row r="16107" ht="15.75" customHeight="1">
      <c r="E16107" s="4"/>
      <c r="F16107" s="4"/>
      <c r="G16107" s="4"/>
      <c r="H16107" s="5"/>
      <c r="I16107" s="5"/>
    </row>
    <row r="16108" ht="15.75" customHeight="1">
      <c r="E16108" s="4"/>
      <c r="F16108" s="4"/>
      <c r="G16108" s="4"/>
      <c r="H16108" s="5"/>
      <c r="I16108" s="5"/>
    </row>
    <row r="16109" ht="15.75" customHeight="1">
      <c r="E16109" s="4"/>
      <c r="F16109" s="4"/>
      <c r="G16109" s="4"/>
      <c r="H16109" s="5"/>
      <c r="I16109" s="5"/>
    </row>
    <row r="16110" ht="15.75" customHeight="1">
      <c r="E16110" s="4"/>
      <c r="F16110" s="4"/>
      <c r="G16110" s="4"/>
      <c r="H16110" s="5"/>
      <c r="I16110" s="5"/>
    </row>
    <row r="16111" ht="15.75" customHeight="1">
      <c r="E16111" s="4"/>
      <c r="F16111" s="4"/>
      <c r="G16111" s="4"/>
      <c r="H16111" s="5"/>
      <c r="I16111" s="5"/>
    </row>
    <row r="16112" ht="15.75" customHeight="1">
      <c r="E16112" s="4"/>
      <c r="F16112" s="4"/>
      <c r="G16112" s="4"/>
      <c r="H16112" s="5"/>
      <c r="I16112" s="5"/>
    </row>
    <row r="16113" ht="15.75" customHeight="1">
      <c r="E16113" s="4"/>
      <c r="F16113" s="4"/>
      <c r="G16113" s="4"/>
      <c r="H16113" s="5"/>
      <c r="I16113" s="5"/>
    </row>
    <row r="16114" ht="15.75" customHeight="1">
      <c r="E16114" s="4"/>
      <c r="F16114" s="4"/>
      <c r="G16114" s="4"/>
      <c r="H16114" s="5"/>
      <c r="I16114" s="5"/>
    </row>
    <row r="16115" ht="15.75" customHeight="1">
      <c r="E16115" s="4"/>
      <c r="F16115" s="4"/>
      <c r="G16115" s="4"/>
      <c r="H16115" s="5"/>
      <c r="I16115" s="5"/>
    </row>
    <row r="16116" ht="15.75" customHeight="1">
      <c r="E16116" s="4"/>
      <c r="F16116" s="4"/>
      <c r="G16116" s="4"/>
      <c r="H16116" s="5"/>
      <c r="I16116" s="5"/>
    </row>
    <row r="16117" ht="15.75" customHeight="1">
      <c r="E16117" s="4"/>
      <c r="F16117" s="4"/>
      <c r="G16117" s="4"/>
      <c r="H16117" s="5"/>
      <c r="I16117" s="5"/>
    </row>
    <row r="16118" ht="15.75" customHeight="1">
      <c r="E16118" s="4"/>
      <c r="F16118" s="4"/>
      <c r="G16118" s="4"/>
      <c r="H16118" s="5"/>
      <c r="I16118" s="5"/>
    </row>
    <row r="16119" ht="15.75" customHeight="1">
      <c r="E16119" s="4"/>
      <c r="F16119" s="4"/>
      <c r="G16119" s="4"/>
      <c r="H16119" s="5"/>
      <c r="I16119" s="5"/>
    </row>
    <row r="16120" ht="15.75" customHeight="1">
      <c r="E16120" s="4"/>
      <c r="F16120" s="4"/>
      <c r="G16120" s="4"/>
      <c r="H16120" s="5"/>
      <c r="I16120" s="5"/>
    </row>
    <row r="16121" ht="15.75" customHeight="1">
      <c r="E16121" s="4"/>
      <c r="F16121" s="4"/>
      <c r="G16121" s="4"/>
      <c r="H16121" s="5"/>
      <c r="I16121" s="5"/>
    </row>
    <row r="16122" ht="15.75" customHeight="1">
      <c r="E16122" s="4"/>
      <c r="F16122" s="4"/>
      <c r="G16122" s="4"/>
      <c r="H16122" s="5"/>
      <c r="I16122" s="5"/>
    </row>
    <row r="16123" ht="15.75" customHeight="1">
      <c r="E16123" s="4"/>
      <c r="F16123" s="4"/>
      <c r="G16123" s="4"/>
      <c r="H16123" s="5"/>
      <c r="I16123" s="5"/>
    </row>
    <row r="16124" ht="15.75" customHeight="1">
      <c r="E16124" s="4"/>
      <c r="F16124" s="4"/>
      <c r="G16124" s="4"/>
      <c r="H16124" s="5"/>
      <c r="I16124" s="5"/>
    </row>
    <row r="16125" ht="15.75" customHeight="1">
      <c r="E16125" s="4"/>
      <c r="F16125" s="4"/>
      <c r="G16125" s="4"/>
      <c r="H16125" s="5"/>
      <c r="I16125" s="5"/>
    </row>
    <row r="16126" ht="15.75" customHeight="1">
      <c r="E16126" s="4"/>
      <c r="F16126" s="4"/>
      <c r="G16126" s="4"/>
      <c r="H16126" s="5"/>
      <c r="I16126" s="5"/>
    </row>
    <row r="16127" ht="15.75" customHeight="1">
      <c r="E16127" s="4"/>
      <c r="F16127" s="4"/>
      <c r="G16127" s="4"/>
      <c r="H16127" s="5"/>
      <c r="I16127" s="5"/>
    </row>
    <row r="16128" ht="15.75" customHeight="1">
      <c r="E16128" s="4"/>
      <c r="F16128" s="4"/>
      <c r="G16128" s="4"/>
      <c r="H16128" s="5"/>
      <c r="I16128" s="5"/>
    </row>
    <row r="16129" ht="15.75" customHeight="1">
      <c r="E16129" s="4"/>
      <c r="F16129" s="4"/>
      <c r="G16129" s="4"/>
      <c r="H16129" s="5"/>
      <c r="I16129" s="5"/>
    </row>
    <row r="16130" ht="15.75" customHeight="1">
      <c r="E16130" s="4"/>
      <c r="F16130" s="4"/>
      <c r="G16130" s="4"/>
      <c r="H16130" s="5"/>
      <c r="I16130" s="5"/>
    </row>
    <row r="16131" ht="15.75" customHeight="1">
      <c r="E16131" s="4"/>
      <c r="F16131" s="4"/>
      <c r="G16131" s="4"/>
      <c r="H16131" s="5"/>
      <c r="I16131" s="5"/>
    </row>
    <row r="16132" ht="15.75" customHeight="1">
      <c r="E16132" s="4"/>
      <c r="F16132" s="4"/>
      <c r="G16132" s="4"/>
      <c r="H16132" s="5"/>
      <c r="I16132" s="5"/>
    </row>
    <row r="16133" ht="15.75" customHeight="1">
      <c r="E16133" s="4"/>
      <c r="F16133" s="4"/>
      <c r="G16133" s="4"/>
      <c r="H16133" s="5"/>
      <c r="I16133" s="5"/>
    </row>
    <row r="16134" ht="15.75" customHeight="1">
      <c r="E16134" s="4"/>
      <c r="F16134" s="4"/>
      <c r="G16134" s="4"/>
      <c r="H16134" s="5"/>
      <c r="I16134" s="5"/>
    </row>
    <row r="16135" ht="15.75" customHeight="1">
      <c r="E16135" s="4"/>
      <c r="F16135" s="4"/>
      <c r="G16135" s="4"/>
      <c r="H16135" s="5"/>
      <c r="I16135" s="5"/>
    </row>
    <row r="16136" ht="15.75" customHeight="1">
      <c r="E16136" s="4"/>
      <c r="F16136" s="4"/>
      <c r="G16136" s="4"/>
      <c r="H16136" s="5"/>
      <c r="I16136" s="5"/>
    </row>
    <row r="16137" ht="15.75" customHeight="1">
      <c r="E16137" s="4"/>
      <c r="F16137" s="4"/>
      <c r="G16137" s="4"/>
      <c r="H16137" s="5"/>
      <c r="I16137" s="5"/>
    </row>
    <row r="16138" ht="15.75" customHeight="1">
      <c r="E16138" s="4"/>
      <c r="F16138" s="4"/>
      <c r="G16138" s="4"/>
      <c r="H16138" s="5"/>
      <c r="I16138" s="5"/>
    </row>
    <row r="16139" ht="15.75" customHeight="1">
      <c r="E16139" s="4"/>
      <c r="F16139" s="4"/>
      <c r="G16139" s="4"/>
      <c r="H16139" s="5"/>
      <c r="I16139" s="5"/>
    </row>
    <row r="16140" ht="15.75" customHeight="1">
      <c r="E16140" s="4"/>
      <c r="F16140" s="4"/>
      <c r="G16140" s="4"/>
      <c r="H16140" s="5"/>
      <c r="I16140" s="5"/>
    </row>
    <row r="16141" ht="15.75" customHeight="1">
      <c r="E16141" s="4"/>
      <c r="F16141" s="4"/>
      <c r="G16141" s="4"/>
      <c r="H16141" s="5"/>
      <c r="I16141" s="5"/>
    </row>
    <row r="16142" ht="15.75" customHeight="1">
      <c r="E16142" s="4"/>
      <c r="F16142" s="4"/>
      <c r="G16142" s="4"/>
      <c r="H16142" s="5"/>
      <c r="I16142" s="5"/>
    </row>
    <row r="16143" ht="15.75" customHeight="1">
      <c r="E16143" s="4"/>
      <c r="F16143" s="4"/>
      <c r="G16143" s="4"/>
      <c r="H16143" s="5"/>
      <c r="I16143" s="5"/>
    </row>
    <row r="16144" ht="15.75" customHeight="1">
      <c r="E16144" s="4"/>
      <c r="F16144" s="4"/>
      <c r="G16144" s="4"/>
      <c r="H16144" s="5"/>
      <c r="I16144" s="5"/>
    </row>
    <row r="16145" ht="15.75" customHeight="1">
      <c r="E16145" s="4"/>
      <c r="F16145" s="4"/>
      <c r="G16145" s="4"/>
      <c r="H16145" s="5"/>
      <c r="I16145" s="5"/>
    </row>
    <row r="16146" ht="15.75" customHeight="1">
      <c r="E16146" s="4"/>
      <c r="F16146" s="4"/>
      <c r="G16146" s="4"/>
      <c r="H16146" s="5"/>
      <c r="I16146" s="5"/>
    </row>
    <row r="16147" ht="15.75" customHeight="1">
      <c r="E16147" s="4"/>
      <c r="F16147" s="4"/>
      <c r="G16147" s="4"/>
      <c r="H16147" s="5"/>
      <c r="I16147" s="5"/>
    </row>
    <row r="16148" ht="15.75" customHeight="1">
      <c r="E16148" s="4"/>
      <c r="F16148" s="4"/>
      <c r="G16148" s="4"/>
      <c r="H16148" s="5"/>
      <c r="I16148" s="5"/>
    </row>
    <row r="16149" ht="15.75" customHeight="1">
      <c r="E16149" s="4"/>
      <c r="F16149" s="4"/>
      <c r="G16149" s="4"/>
      <c r="H16149" s="5"/>
      <c r="I16149" s="5"/>
    </row>
    <row r="16150" ht="15.75" customHeight="1">
      <c r="E16150" s="4"/>
      <c r="F16150" s="4"/>
      <c r="G16150" s="4"/>
      <c r="H16150" s="5"/>
      <c r="I16150" s="5"/>
    </row>
    <row r="16151" ht="15.75" customHeight="1">
      <c r="E16151" s="4"/>
      <c r="F16151" s="4"/>
      <c r="G16151" s="4"/>
      <c r="H16151" s="5"/>
      <c r="I16151" s="5"/>
    </row>
    <row r="16152" ht="15.75" customHeight="1">
      <c r="E16152" s="4"/>
      <c r="F16152" s="4"/>
      <c r="G16152" s="4"/>
      <c r="H16152" s="5"/>
      <c r="I16152" s="5"/>
    </row>
    <row r="16153" ht="15.75" customHeight="1">
      <c r="E16153" s="4"/>
      <c r="F16153" s="4"/>
      <c r="G16153" s="4"/>
      <c r="H16153" s="5"/>
      <c r="I16153" s="5"/>
    </row>
    <row r="16154" ht="15.75" customHeight="1">
      <c r="E16154" s="4"/>
      <c r="F16154" s="4"/>
      <c r="G16154" s="4"/>
      <c r="H16154" s="5"/>
      <c r="I16154" s="5"/>
    </row>
    <row r="16155" ht="15.75" customHeight="1">
      <c r="E16155" s="4"/>
      <c r="F16155" s="4"/>
      <c r="G16155" s="4"/>
      <c r="H16155" s="5"/>
      <c r="I16155" s="5"/>
    </row>
    <row r="16156" ht="15.75" customHeight="1">
      <c r="E16156" s="4"/>
      <c r="F16156" s="4"/>
      <c r="G16156" s="4"/>
      <c r="H16156" s="5"/>
      <c r="I16156" s="5"/>
    </row>
    <row r="16157" ht="15.75" customHeight="1">
      <c r="E16157" s="4"/>
      <c r="F16157" s="4"/>
      <c r="G16157" s="4"/>
      <c r="H16157" s="5"/>
      <c r="I16157" s="5"/>
    </row>
    <row r="16158" ht="15.75" customHeight="1">
      <c r="E16158" s="4"/>
      <c r="F16158" s="4"/>
      <c r="G16158" s="4"/>
      <c r="H16158" s="5"/>
      <c r="I16158" s="5"/>
    </row>
    <row r="16159" ht="15.75" customHeight="1">
      <c r="E16159" s="4"/>
      <c r="F16159" s="4"/>
      <c r="G16159" s="4"/>
      <c r="H16159" s="5"/>
      <c r="I16159" s="5"/>
    </row>
    <row r="16160" ht="15.75" customHeight="1">
      <c r="E16160" s="4"/>
      <c r="F16160" s="4"/>
      <c r="G16160" s="4"/>
      <c r="H16160" s="5"/>
      <c r="I16160" s="5"/>
    </row>
    <row r="16161" ht="15.75" customHeight="1">
      <c r="E16161" s="4"/>
      <c r="F16161" s="4"/>
      <c r="G16161" s="4"/>
      <c r="H16161" s="5"/>
      <c r="I16161" s="5"/>
    </row>
    <row r="16162" ht="15.75" customHeight="1">
      <c r="E16162" s="4"/>
      <c r="F16162" s="4"/>
      <c r="G16162" s="4"/>
      <c r="H16162" s="5"/>
      <c r="I16162" s="5"/>
    </row>
    <row r="16163" ht="15.75" customHeight="1">
      <c r="E16163" s="4"/>
      <c r="F16163" s="4"/>
      <c r="G16163" s="4"/>
      <c r="H16163" s="5"/>
      <c r="I16163" s="5"/>
    </row>
    <row r="16164" ht="15.75" customHeight="1">
      <c r="E16164" s="4"/>
      <c r="F16164" s="4"/>
      <c r="G16164" s="4"/>
      <c r="H16164" s="5"/>
      <c r="I16164" s="5"/>
    </row>
    <row r="16165" ht="15.75" customHeight="1">
      <c r="E16165" s="4"/>
      <c r="F16165" s="4"/>
      <c r="G16165" s="4"/>
      <c r="H16165" s="5"/>
      <c r="I16165" s="5"/>
    </row>
    <row r="16166" ht="15.75" customHeight="1">
      <c r="E16166" s="4"/>
      <c r="F16166" s="4"/>
      <c r="G16166" s="4"/>
      <c r="H16166" s="5"/>
      <c r="I16166" s="5"/>
    </row>
    <row r="16167" ht="15.75" customHeight="1">
      <c r="E16167" s="4"/>
      <c r="F16167" s="4"/>
      <c r="G16167" s="4"/>
      <c r="H16167" s="5"/>
      <c r="I16167" s="5"/>
    </row>
    <row r="16168" ht="15.75" customHeight="1">
      <c r="E16168" s="4"/>
      <c r="F16168" s="4"/>
      <c r="G16168" s="4"/>
      <c r="H16168" s="5"/>
      <c r="I16168" s="5"/>
    </row>
    <row r="16169" ht="15.75" customHeight="1">
      <c r="E16169" s="4"/>
      <c r="F16169" s="4"/>
      <c r="G16169" s="4"/>
      <c r="H16169" s="5"/>
      <c r="I16169" s="5"/>
    </row>
    <row r="16170" ht="15.75" customHeight="1">
      <c r="E16170" s="4"/>
      <c r="F16170" s="4"/>
      <c r="G16170" s="4"/>
      <c r="H16170" s="5"/>
      <c r="I16170" s="5"/>
    </row>
    <row r="16171" ht="15.75" customHeight="1">
      <c r="E16171" s="4"/>
      <c r="F16171" s="4"/>
      <c r="G16171" s="4"/>
      <c r="H16171" s="5"/>
      <c r="I16171" s="5"/>
    </row>
    <row r="16172" ht="15.75" customHeight="1">
      <c r="E16172" s="4"/>
      <c r="F16172" s="4"/>
      <c r="G16172" s="4"/>
      <c r="H16172" s="5"/>
      <c r="I16172" s="5"/>
    </row>
    <row r="16173" ht="15.75" customHeight="1">
      <c r="E16173" s="4"/>
      <c r="F16173" s="4"/>
      <c r="G16173" s="4"/>
      <c r="H16173" s="5"/>
      <c r="I16173" s="5"/>
    </row>
    <row r="16174" ht="15.75" customHeight="1">
      <c r="E16174" s="4"/>
      <c r="F16174" s="4"/>
      <c r="G16174" s="4"/>
      <c r="H16174" s="5"/>
      <c r="I16174" s="5"/>
    </row>
    <row r="16175" ht="15.75" customHeight="1">
      <c r="E16175" s="4"/>
      <c r="F16175" s="4"/>
      <c r="G16175" s="4"/>
      <c r="H16175" s="5"/>
      <c r="I16175" s="5"/>
    </row>
    <row r="16176" ht="15.75" customHeight="1">
      <c r="E16176" s="4"/>
      <c r="F16176" s="4"/>
      <c r="G16176" s="4"/>
      <c r="H16176" s="5"/>
      <c r="I16176" s="5"/>
    </row>
    <row r="16177" ht="15.75" customHeight="1">
      <c r="E16177" s="4"/>
      <c r="F16177" s="4"/>
      <c r="G16177" s="4"/>
      <c r="H16177" s="5"/>
      <c r="I16177" s="5"/>
    </row>
    <row r="16178" ht="15.75" customHeight="1">
      <c r="E16178" s="4"/>
      <c r="F16178" s="4"/>
      <c r="G16178" s="4"/>
      <c r="H16178" s="5"/>
      <c r="I16178" s="5"/>
    </row>
    <row r="16179" ht="15.75" customHeight="1">
      <c r="E16179" s="4"/>
      <c r="F16179" s="4"/>
      <c r="G16179" s="4"/>
      <c r="H16179" s="5"/>
      <c r="I16179" s="5"/>
    </row>
    <row r="16180" ht="15.75" customHeight="1">
      <c r="E16180" s="4"/>
      <c r="F16180" s="4"/>
      <c r="G16180" s="4"/>
      <c r="H16180" s="5"/>
      <c r="I16180" s="5"/>
    </row>
    <row r="16181" ht="15.75" customHeight="1">
      <c r="E16181" s="4"/>
      <c r="F16181" s="4"/>
      <c r="G16181" s="4"/>
      <c r="H16181" s="5"/>
      <c r="I16181" s="5"/>
    </row>
    <row r="16182" ht="15.75" customHeight="1">
      <c r="E16182" s="4"/>
      <c r="F16182" s="4"/>
      <c r="G16182" s="4"/>
      <c r="H16182" s="5"/>
      <c r="I16182" s="5"/>
    </row>
    <row r="16183" ht="15.75" customHeight="1">
      <c r="E16183" s="4"/>
      <c r="F16183" s="4"/>
      <c r="G16183" s="4"/>
      <c r="H16183" s="5"/>
      <c r="I16183" s="5"/>
    </row>
    <row r="16184" ht="15.75" customHeight="1">
      <c r="E16184" s="4"/>
      <c r="F16184" s="4"/>
      <c r="G16184" s="4"/>
      <c r="H16184" s="5"/>
      <c r="I16184" s="5"/>
    </row>
    <row r="16185" ht="15.75" customHeight="1">
      <c r="E16185" s="4"/>
      <c r="F16185" s="4"/>
      <c r="G16185" s="4"/>
      <c r="H16185" s="5"/>
      <c r="I16185" s="5"/>
    </row>
    <row r="16186" ht="15.75" customHeight="1">
      <c r="E16186" s="4"/>
      <c r="F16186" s="4"/>
      <c r="G16186" s="4"/>
      <c r="H16186" s="5"/>
      <c r="I16186" s="5"/>
    </row>
    <row r="16187" ht="15.75" customHeight="1">
      <c r="E16187" s="4"/>
      <c r="F16187" s="4"/>
      <c r="G16187" s="4"/>
      <c r="H16187" s="5"/>
      <c r="I16187" s="5"/>
    </row>
    <row r="16188" ht="15.75" customHeight="1">
      <c r="E16188" s="4"/>
      <c r="F16188" s="4"/>
      <c r="G16188" s="4"/>
      <c r="H16188" s="5"/>
      <c r="I16188" s="5"/>
    </row>
    <row r="16189" ht="15.75" customHeight="1">
      <c r="E16189" s="4"/>
      <c r="F16189" s="4"/>
      <c r="G16189" s="4"/>
      <c r="H16189" s="5"/>
      <c r="I16189" s="5"/>
    </row>
    <row r="16190" ht="15.75" customHeight="1">
      <c r="E16190" s="4"/>
      <c r="F16190" s="4"/>
      <c r="G16190" s="4"/>
      <c r="H16190" s="5"/>
      <c r="I16190" s="5"/>
    </row>
    <row r="16191" ht="15.75" customHeight="1">
      <c r="E16191" s="4"/>
      <c r="F16191" s="4"/>
      <c r="G16191" s="4"/>
      <c r="H16191" s="5"/>
      <c r="I16191" s="5"/>
    </row>
    <row r="16192" ht="15.75" customHeight="1">
      <c r="E16192" s="4"/>
      <c r="F16192" s="4"/>
      <c r="G16192" s="4"/>
      <c r="H16192" s="5"/>
      <c r="I16192" s="5"/>
    </row>
    <row r="16193" ht="15.75" customHeight="1">
      <c r="E16193" s="4"/>
      <c r="F16193" s="4"/>
      <c r="G16193" s="4"/>
      <c r="H16193" s="5"/>
      <c r="I16193" s="5"/>
    </row>
    <row r="16194" ht="15.75" customHeight="1">
      <c r="E16194" s="4"/>
      <c r="F16194" s="4"/>
      <c r="G16194" s="4"/>
      <c r="H16194" s="5"/>
      <c r="I16194" s="5"/>
    </row>
    <row r="16195" ht="15.75" customHeight="1">
      <c r="E16195" s="4"/>
      <c r="F16195" s="4"/>
      <c r="G16195" s="4"/>
      <c r="H16195" s="5"/>
      <c r="I16195" s="5"/>
    </row>
    <row r="16196" ht="15.75" customHeight="1">
      <c r="E16196" s="4"/>
      <c r="F16196" s="4"/>
      <c r="G16196" s="4"/>
      <c r="H16196" s="5"/>
      <c r="I16196" s="5"/>
    </row>
    <row r="16197" ht="15.75" customHeight="1">
      <c r="E16197" s="4"/>
      <c r="F16197" s="4"/>
      <c r="G16197" s="4"/>
      <c r="H16197" s="5"/>
      <c r="I16197" s="5"/>
    </row>
    <row r="16198" ht="15.75" customHeight="1">
      <c r="E16198" s="4"/>
      <c r="F16198" s="4"/>
      <c r="G16198" s="4"/>
      <c r="H16198" s="5"/>
      <c r="I16198" s="5"/>
    </row>
    <row r="16199" ht="15.75" customHeight="1">
      <c r="E16199" s="4"/>
      <c r="F16199" s="4"/>
      <c r="G16199" s="4"/>
      <c r="H16199" s="5"/>
      <c r="I16199" s="5"/>
    </row>
    <row r="16200" ht="15.75" customHeight="1">
      <c r="E16200" s="4"/>
      <c r="F16200" s="4"/>
      <c r="G16200" s="4"/>
      <c r="H16200" s="5"/>
      <c r="I16200" s="5"/>
    </row>
    <row r="16201" ht="15.75" customHeight="1">
      <c r="E16201" s="4"/>
      <c r="F16201" s="4"/>
      <c r="G16201" s="4"/>
      <c r="H16201" s="5"/>
      <c r="I16201" s="5"/>
    </row>
    <row r="16202" ht="15.75" customHeight="1">
      <c r="E16202" s="4"/>
      <c r="F16202" s="4"/>
      <c r="G16202" s="4"/>
      <c r="H16202" s="5"/>
      <c r="I16202" s="5"/>
    </row>
    <row r="16203" ht="15.75" customHeight="1">
      <c r="E16203" s="4"/>
      <c r="F16203" s="4"/>
      <c r="G16203" s="4"/>
      <c r="H16203" s="5"/>
      <c r="I16203" s="5"/>
    </row>
    <row r="16204" ht="15.75" customHeight="1">
      <c r="E16204" s="4"/>
      <c r="F16204" s="4"/>
      <c r="G16204" s="4"/>
      <c r="H16204" s="5"/>
      <c r="I16204" s="5"/>
    </row>
    <row r="16205" ht="15.75" customHeight="1">
      <c r="E16205" s="4"/>
      <c r="F16205" s="4"/>
      <c r="G16205" s="4"/>
      <c r="H16205" s="5"/>
      <c r="I16205" s="5"/>
    </row>
    <row r="16206" ht="15.75" customHeight="1">
      <c r="E16206" s="4"/>
      <c r="F16206" s="4"/>
      <c r="G16206" s="4"/>
      <c r="H16206" s="5"/>
      <c r="I16206" s="5"/>
    </row>
    <row r="16207" ht="15.75" customHeight="1">
      <c r="E16207" s="4"/>
      <c r="F16207" s="4"/>
      <c r="G16207" s="4"/>
      <c r="H16207" s="5"/>
      <c r="I16207" s="5"/>
    </row>
    <row r="16208" ht="15.75" customHeight="1">
      <c r="E16208" s="4"/>
      <c r="F16208" s="4"/>
      <c r="G16208" s="4"/>
      <c r="H16208" s="5"/>
      <c r="I16208" s="5"/>
    </row>
    <row r="16209" ht="15.75" customHeight="1">
      <c r="E16209" s="4"/>
      <c r="F16209" s="4"/>
      <c r="G16209" s="4"/>
      <c r="H16209" s="5"/>
      <c r="I16209" s="5"/>
    </row>
    <row r="16210" ht="15.75" customHeight="1">
      <c r="E16210" s="4"/>
      <c r="F16210" s="4"/>
      <c r="G16210" s="4"/>
      <c r="H16210" s="5"/>
      <c r="I16210" s="5"/>
    </row>
    <row r="16211" ht="15.75" customHeight="1">
      <c r="E16211" s="4"/>
      <c r="F16211" s="4"/>
      <c r="G16211" s="4"/>
      <c r="H16211" s="5"/>
      <c r="I16211" s="5"/>
    </row>
    <row r="16212" ht="15.75" customHeight="1">
      <c r="E16212" s="4"/>
      <c r="F16212" s="4"/>
      <c r="G16212" s="4"/>
      <c r="H16212" s="5"/>
      <c r="I16212" s="5"/>
    </row>
    <row r="16213" ht="15.75" customHeight="1">
      <c r="E16213" s="4"/>
      <c r="F16213" s="4"/>
      <c r="G16213" s="4"/>
      <c r="H16213" s="5"/>
      <c r="I16213" s="5"/>
    </row>
    <row r="16214" ht="15.75" customHeight="1">
      <c r="E16214" s="4"/>
      <c r="F16214" s="4"/>
      <c r="G16214" s="4"/>
      <c r="H16214" s="5"/>
      <c r="I16214" s="5"/>
    </row>
    <row r="16215" ht="15.75" customHeight="1">
      <c r="E16215" s="4"/>
      <c r="F16215" s="4"/>
      <c r="G16215" s="4"/>
      <c r="H16215" s="5"/>
      <c r="I16215" s="5"/>
    </row>
    <row r="16216" ht="15.75" customHeight="1">
      <c r="E16216" s="4"/>
      <c r="F16216" s="4"/>
      <c r="G16216" s="4"/>
      <c r="H16216" s="5"/>
      <c r="I16216" s="5"/>
    </row>
    <row r="16217" ht="15.75" customHeight="1">
      <c r="E16217" s="4"/>
      <c r="F16217" s="4"/>
      <c r="G16217" s="4"/>
      <c r="H16217" s="5"/>
      <c r="I16217" s="5"/>
    </row>
    <row r="16218" ht="15.75" customHeight="1">
      <c r="E16218" s="4"/>
      <c r="F16218" s="4"/>
      <c r="G16218" s="4"/>
      <c r="H16218" s="5"/>
      <c r="I16218" s="5"/>
    </row>
    <row r="16219" ht="15.75" customHeight="1">
      <c r="E16219" s="4"/>
      <c r="F16219" s="4"/>
      <c r="G16219" s="4"/>
      <c r="H16219" s="5"/>
      <c r="I16219" s="5"/>
    </row>
    <row r="16220" ht="15.75" customHeight="1">
      <c r="E16220" s="4"/>
      <c r="F16220" s="4"/>
      <c r="G16220" s="4"/>
      <c r="H16220" s="5"/>
      <c r="I16220" s="5"/>
    </row>
    <row r="16221" ht="15.75" customHeight="1">
      <c r="E16221" s="4"/>
      <c r="F16221" s="4"/>
      <c r="G16221" s="4"/>
      <c r="H16221" s="5"/>
      <c r="I16221" s="5"/>
    </row>
    <row r="16222" ht="15.75" customHeight="1">
      <c r="E16222" s="4"/>
      <c r="F16222" s="4"/>
      <c r="G16222" s="4"/>
      <c r="H16222" s="5"/>
      <c r="I16222" s="5"/>
    </row>
    <row r="16223" ht="15.75" customHeight="1">
      <c r="E16223" s="4"/>
      <c r="F16223" s="4"/>
      <c r="G16223" s="4"/>
      <c r="H16223" s="5"/>
      <c r="I16223" s="5"/>
    </row>
    <row r="16224" ht="15.75" customHeight="1">
      <c r="E16224" s="4"/>
      <c r="F16224" s="4"/>
      <c r="G16224" s="4"/>
      <c r="H16224" s="5"/>
      <c r="I16224" s="5"/>
    </row>
    <row r="16225" ht="15.75" customHeight="1">
      <c r="E16225" s="4"/>
      <c r="F16225" s="4"/>
      <c r="G16225" s="4"/>
      <c r="H16225" s="5"/>
      <c r="I16225" s="5"/>
    </row>
    <row r="16226" ht="15.75" customHeight="1">
      <c r="E16226" s="4"/>
      <c r="F16226" s="4"/>
      <c r="G16226" s="4"/>
      <c r="H16226" s="5"/>
      <c r="I16226" s="5"/>
    </row>
    <row r="16227" ht="15.75" customHeight="1">
      <c r="E16227" s="4"/>
      <c r="F16227" s="4"/>
      <c r="G16227" s="4"/>
      <c r="H16227" s="5"/>
      <c r="I16227" s="5"/>
    </row>
    <row r="16228" ht="15.75" customHeight="1">
      <c r="E16228" s="4"/>
      <c r="F16228" s="4"/>
      <c r="G16228" s="4"/>
      <c r="H16228" s="5"/>
      <c r="I16228" s="5"/>
    </row>
    <row r="16229" ht="15.75" customHeight="1">
      <c r="E16229" s="4"/>
      <c r="F16229" s="4"/>
      <c r="G16229" s="4"/>
      <c r="H16229" s="5"/>
      <c r="I16229" s="5"/>
    </row>
    <row r="16230" ht="15.75" customHeight="1">
      <c r="E16230" s="4"/>
      <c r="F16230" s="4"/>
      <c r="G16230" s="4"/>
      <c r="H16230" s="5"/>
      <c r="I16230" s="5"/>
    </row>
    <row r="16231" ht="15.75" customHeight="1">
      <c r="E16231" s="4"/>
      <c r="F16231" s="4"/>
      <c r="G16231" s="4"/>
      <c r="H16231" s="5"/>
      <c r="I16231" s="5"/>
    </row>
    <row r="16232" ht="15.75" customHeight="1">
      <c r="E16232" s="4"/>
      <c r="F16232" s="4"/>
      <c r="G16232" s="4"/>
      <c r="H16232" s="5"/>
      <c r="I16232" s="5"/>
    </row>
    <row r="16233" ht="15.75" customHeight="1">
      <c r="E16233" s="4"/>
      <c r="F16233" s="4"/>
      <c r="G16233" s="4"/>
      <c r="H16233" s="5"/>
      <c r="I16233" s="5"/>
    </row>
    <row r="16234" ht="15.75" customHeight="1">
      <c r="E16234" s="4"/>
      <c r="F16234" s="4"/>
      <c r="G16234" s="4"/>
      <c r="H16234" s="5"/>
      <c r="I16234" s="5"/>
    </row>
    <row r="16235" ht="15.75" customHeight="1">
      <c r="E16235" s="4"/>
      <c r="F16235" s="4"/>
      <c r="G16235" s="4"/>
      <c r="H16235" s="5"/>
      <c r="I16235" s="5"/>
    </row>
    <row r="16236" ht="15.75" customHeight="1">
      <c r="E16236" s="4"/>
      <c r="F16236" s="4"/>
      <c r="G16236" s="4"/>
      <c r="H16236" s="5"/>
      <c r="I16236" s="5"/>
    </row>
    <row r="16237" ht="15.75" customHeight="1">
      <c r="E16237" s="4"/>
      <c r="F16237" s="4"/>
      <c r="G16237" s="4"/>
      <c r="H16237" s="5"/>
      <c r="I16237" s="5"/>
    </row>
    <row r="16238" ht="15.75" customHeight="1">
      <c r="E16238" s="4"/>
      <c r="F16238" s="4"/>
      <c r="G16238" s="4"/>
      <c r="H16238" s="5"/>
      <c r="I16238" s="5"/>
    </row>
    <row r="16239" ht="15.75" customHeight="1">
      <c r="E16239" s="4"/>
      <c r="F16239" s="4"/>
      <c r="G16239" s="4"/>
      <c r="H16239" s="5"/>
      <c r="I16239" s="5"/>
    </row>
    <row r="16240" ht="15.75" customHeight="1">
      <c r="E16240" s="4"/>
      <c r="F16240" s="4"/>
      <c r="G16240" s="4"/>
      <c r="H16240" s="5"/>
      <c r="I16240" s="5"/>
    </row>
    <row r="16241" ht="15.75" customHeight="1">
      <c r="E16241" s="4"/>
      <c r="F16241" s="4"/>
      <c r="G16241" s="4"/>
      <c r="H16241" s="5"/>
      <c r="I16241" s="5"/>
    </row>
    <row r="16242" ht="15.75" customHeight="1">
      <c r="E16242" s="4"/>
      <c r="F16242" s="4"/>
      <c r="G16242" s="4"/>
      <c r="H16242" s="5"/>
      <c r="I16242" s="5"/>
    </row>
    <row r="16243" ht="15.75" customHeight="1">
      <c r="E16243" s="4"/>
      <c r="F16243" s="4"/>
      <c r="G16243" s="4"/>
      <c r="H16243" s="5"/>
      <c r="I16243" s="5"/>
    </row>
    <row r="16244" ht="15.75" customHeight="1">
      <c r="E16244" s="4"/>
      <c r="F16244" s="4"/>
      <c r="G16244" s="4"/>
      <c r="H16244" s="5"/>
      <c r="I16244" s="5"/>
    </row>
    <row r="16245" ht="15.75" customHeight="1">
      <c r="E16245" s="4"/>
      <c r="F16245" s="4"/>
      <c r="G16245" s="4"/>
      <c r="H16245" s="5"/>
      <c r="I16245" s="5"/>
    </row>
    <row r="16246" ht="15.75" customHeight="1">
      <c r="E16246" s="4"/>
      <c r="F16246" s="4"/>
      <c r="G16246" s="4"/>
      <c r="H16246" s="5"/>
      <c r="I16246" s="5"/>
    </row>
    <row r="16247" ht="15.75" customHeight="1">
      <c r="E16247" s="4"/>
      <c r="F16247" s="4"/>
      <c r="G16247" s="4"/>
      <c r="H16247" s="5"/>
      <c r="I16247" s="5"/>
    </row>
    <row r="16248" ht="15.75" customHeight="1">
      <c r="E16248" s="4"/>
      <c r="F16248" s="4"/>
      <c r="G16248" s="4"/>
      <c r="H16248" s="5"/>
      <c r="I16248" s="5"/>
    </row>
    <row r="16249" ht="15.75" customHeight="1">
      <c r="E16249" s="4"/>
      <c r="F16249" s="4"/>
      <c r="G16249" s="4"/>
      <c r="H16249" s="5"/>
      <c r="I16249" s="5"/>
    </row>
    <row r="16250" ht="15.75" customHeight="1">
      <c r="E16250" s="4"/>
      <c r="F16250" s="4"/>
      <c r="G16250" s="4"/>
      <c r="H16250" s="5"/>
      <c r="I16250" s="5"/>
    </row>
    <row r="16251" ht="15.75" customHeight="1">
      <c r="E16251" s="4"/>
      <c r="F16251" s="4"/>
      <c r="G16251" s="4"/>
      <c r="H16251" s="5"/>
      <c r="I16251" s="5"/>
    </row>
    <row r="16252" ht="15.75" customHeight="1">
      <c r="E16252" s="4"/>
      <c r="F16252" s="4"/>
      <c r="G16252" s="4"/>
      <c r="H16252" s="5"/>
      <c r="I16252" s="5"/>
    </row>
    <row r="16253" ht="15.75" customHeight="1">
      <c r="E16253" s="4"/>
      <c r="F16253" s="4"/>
      <c r="G16253" s="4"/>
      <c r="H16253" s="5"/>
      <c r="I16253" s="5"/>
    </row>
    <row r="16254" ht="15.75" customHeight="1">
      <c r="E16254" s="4"/>
      <c r="F16254" s="4"/>
      <c r="G16254" s="4"/>
      <c r="H16254" s="5"/>
      <c r="I16254" s="5"/>
    </row>
    <row r="16255" ht="15.75" customHeight="1">
      <c r="E16255" s="4"/>
      <c r="F16255" s="4"/>
      <c r="G16255" s="4"/>
      <c r="H16255" s="5"/>
      <c r="I16255" s="5"/>
    </row>
    <row r="16256" ht="15.75" customHeight="1">
      <c r="E16256" s="4"/>
      <c r="F16256" s="4"/>
      <c r="G16256" s="4"/>
      <c r="H16256" s="5"/>
      <c r="I16256" s="5"/>
    </row>
    <row r="16257" ht="15.75" customHeight="1">
      <c r="E16257" s="4"/>
      <c r="F16257" s="4"/>
      <c r="G16257" s="4"/>
      <c r="H16257" s="5"/>
      <c r="I16257" s="5"/>
    </row>
    <row r="16258" ht="15.75" customHeight="1">
      <c r="E16258" s="4"/>
      <c r="F16258" s="4"/>
      <c r="G16258" s="4"/>
      <c r="H16258" s="5"/>
      <c r="I16258" s="5"/>
    </row>
    <row r="16259" ht="15.75" customHeight="1">
      <c r="E16259" s="4"/>
      <c r="F16259" s="4"/>
      <c r="G16259" s="4"/>
      <c r="H16259" s="5"/>
      <c r="I16259" s="5"/>
    </row>
    <row r="16260" ht="15.75" customHeight="1">
      <c r="E16260" s="4"/>
      <c r="F16260" s="4"/>
      <c r="G16260" s="4"/>
      <c r="H16260" s="5"/>
      <c r="I16260" s="5"/>
    </row>
    <row r="16261" ht="15.75" customHeight="1">
      <c r="E16261" s="4"/>
      <c r="F16261" s="4"/>
      <c r="G16261" s="4"/>
      <c r="H16261" s="5"/>
      <c r="I16261" s="5"/>
    </row>
    <row r="16262" ht="15.75" customHeight="1">
      <c r="E16262" s="4"/>
      <c r="F16262" s="4"/>
      <c r="G16262" s="4"/>
      <c r="H16262" s="5"/>
      <c r="I16262" s="5"/>
    </row>
    <row r="16263" ht="15.75" customHeight="1">
      <c r="E16263" s="4"/>
      <c r="F16263" s="4"/>
      <c r="G16263" s="4"/>
      <c r="H16263" s="5"/>
      <c r="I16263" s="5"/>
    </row>
    <row r="16264" ht="15.75" customHeight="1">
      <c r="E16264" s="4"/>
      <c r="F16264" s="4"/>
      <c r="G16264" s="4"/>
      <c r="H16264" s="5"/>
      <c r="I16264" s="5"/>
    </row>
    <row r="16265" ht="15.75" customHeight="1">
      <c r="E16265" s="4"/>
      <c r="F16265" s="4"/>
      <c r="G16265" s="4"/>
      <c r="H16265" s="5"/>
      <c r="I16265" s="5"/>
    </row>
    <row r="16266" ht="15.75" customHeight="1">
      <c r="E16266" s="4"/>
      <c r="F16266" s="4"/>
      <c r="G16266" s="4"/>
      <c r="H16266" s="5"/>
      <c r="I16266" s="5"/>
    </row>
    <row r="16267" ht="15.75" customHeight="1">
      <c r="E16267" s="4"/>
      <c r="F16267" s="4"/>
      <c r="G16267" s="4"/>
      <c r="H16267" s="5"/>
      <c r="I16267" s="5"/>
    </row>
    <row r="16268" ht="15.75" customHeight="1">
      <c r="E16268" s="4"/>
      <c r="F16268" s="4"/>
      <c r="G16268" s="4"/>
      <c r="H16268" s="5"/>
      <c r="I16268" s="5"/>
    </row>
    <row r="16269" ht="15.75" customHeight="1">
      <c r="E16269" s="4"/>
      <c r="F16269" s="4"/>
      <c r="G16269" s="4"/>
      <c r="H16269" s="5"/>
      <c r="I16269" s="5"/>
    </row>
    <row r="16270" ht="15.75" customHeight="1">
      <c r="E16270" s="4"/>
      <c r="F16270" s="4"/>
      <c r="G16270" s="4"/>
      <c r="H16270" s="5"/>
      <c r="I16270" s="5"/>
    </row>
    <row r="16271" ht="15.75" customHeight="1">
      <c r="E16271" s="4"/>
      <c r="F16271" s="4"/>
      <c r="G16271" s="4"/>
      <c r="H16271" s="5"/>
      <c r="I16271" s="5"/>
    </row>
    <row r="16272" ht="15.75" customHeight="1">
      <c r="E16272" s="4"/>
      <c r="F16272" s="4"/>
      <c r="G16272" s="4"/>
      <c r="H16272" s="5"/>
      <c r="I16272" s="5"/>
    </row>
    <row r="16273" ht="15.75" customHeight="1">
      <c r="E16273" s="4"/>
      <c r="F16273" s="4"/>
      <c r="G16273" s="4"/>
      <c r="H16273" s="5"/>
      <c r="I16273" s="5"/>
    </row>
    <row r="16274" ht="15.75" customHeight="1">
      <c r="E16274" s="4"/>
      <c r="F16274" s="4"/>
      <c r="G16274" s="4"/>
      <c r="H16274" s="5"/>
      <c r="I16274" s="5"/>
    </row>
    <row r="16275" ht="15.75" customHeight="1">
      <c r="E16275" s="4"/>
      <c r="F16275" s="4"/>
      <c r="G16275" s="4"/>
      <c r="H16275" s="5"/>
      <c r="I16275" s="5"/>
    </row>
    <row r="16276" ht="15.75" customHeight="1">
      <c r="E16276" s="4"/>
      <c r="F16276" s="4"/>
      <c r="G16276" s="4"/>
      <c r="H16276" s="5"/>
      <c r="I16276" s="5"/>
    </row>
    <row r="16277" ht="15.75" customHeight="1">
      <c r="E16277" s="4"/>
      <c r="F16277" s="4"/>
      <c r="G16277" s="4"/>
      <c r="H16277" s="5"/>
      <c r="I16277" s="5"/>
    </row>
    <row r="16278" ht="15.75" customHeight="1">
      <c r="E16278" s="4"/>
      <c r="F16278" s="4"/>
      <c r="G16278" s="4"/>
      <c r="H16278" s="5"/>
      <c r="I16278" s="5"/>
    </row>
    <row r="16279" ht="15.75" customHeight="1">
      <c r="E16279" s="4"/>
      <c r="F16279" s="4"/>
      <c r="G16279" s="4"/>
      <c r="H16279" s="5"/>
      <c r="I16279" s="5"/>
    </row>
    <row r="16280" ht="15.75" customHeight="1">
      <c r="E16280" s="4"/>
      <c r="F16280" s="4"/>
      <c r="G16280" s="4"/>
      <c r="H16280" s="5"/>
      <c r="I16280" s="5"/>
    </row>
    <row r="16281" ht="15.75" customHeight="1">
      <c r="E16281" s="4"/>
      <c r="F16281" s="4"/>
      <c r="G16281" s="4"/>
      <c r="H16281" s="5"/>
      <c r="I16281" s="5"/>
    </row>
    <row r="16282" ht="15.75" customHeight="1">
      <c r="E16282" s="4"/>
      <c r="F16282" s="4"/>
      <c r="G16282" s="4"/>
      <c r="H16282" s="5"/>
      <c r="I16282" s="5"/>
    </row>
    <row r="16283" ht="15.75" customHeight="1">
      <c r="E16283" s="4"/>
      <c r="F16283" s="4"/>
      <c r="G16283" s="4"/>
      <c r="H16283" s="5"/>
      <c r="I16283" s="5"/>
    </row>
    <row r="16284" ht="15.75" customHeight="1">
      <c r="E16284" s="4"/>
      <c r="F16284" s="4"/>
      <c r="G16284" s="4"/>
      <c r="H16284" s="5"/>
      <c r="I16284" s="5"/>
    </row>
    <row r="16285" ht="15.75" customHeight="1">
      <c r="E16285" s="4"/>
      <c r="F16285" s="4"/>
      <c r="G16285" s="4"/>
      <c r="H16285" s="5"/>
      <c r="I16285" s="5"/>
    </row>
    <row r="16286" ht="15.75" customHeight="1">
      <c r="E16286" s="4"/>
      <c r="F16286" s="4"/>
      <c r="G16286" s="4"/>
      <c r="H16286" s="5"/>
      <c r="I16286" s="5"/>
    </row>
    <row r="16287" ht="15.75" customHeight="1">
      <c r="E16287" s="4"/>
      <c r="F16287" s="4"/>
      <c r="G16287" s="4"/>
      <c r="H16287" s="5"/>
      <c r="I16287" s="5"/>
    </row>
    <row r="16288" ht="15.75" customHeight="1">
      <c r="E16288" s="4"/>
      <c r="F16288" s="4"/>
      <c r="G16288" s="4"/>
      <c r="H16288" s="5"/>
      <c r="I16288" s="5"/>
    </row>
    <row r="16289" ht="15.75" customHeight="1">
      <c r="E16289" s="4"/>
      <c r="F16289" s="4"/>
      <c r="G16289" s="4"/>
      <c r="H16289" s="5"/>
      <c r="I16289" s="5"/>
    </row>
    <row r="16290" ht="15.75" customHeight="1">
      <c r="E16290" s="4"/>
      <c r="F16290" s="4"/>
      <c r="G16290" s="4"/>
      <c r="H16290" s="5"/>
      <c r="I16290" s="5"/>
    </row>
    <row r="16291" ht="15.75" customHeight="1">
      <c r="E16291" s="4"/>
      <c r="F16291" s="4"/>
      <c r="G16291" s="4"/>
      <c r="H16291" s="5"/>
      <c r="I16291" s="5"/>
    </row>
    <row r="16292" ht="15.75" customHeight="1">
      <c r="E16292" s="4"/>
      <c r="F16292" s="4"/>
      <c r="G16292" s="4"/>
      <c r="H16292" s="5"/>
      <c r="I16292" s="5"/>
    </row>
    <row r="16293" ht="15.75" customHeight="1">
      <c r="E16293" s="4"/>
      <c r="F16293" s="4"/>
      <c r="G16293" s="4"/>
      <c r="H16293" s="5"/>
      <c r="I16293" s="5"/>
    </row>
    <row r="16294" ht="15.75" customHeight="1">
      <c r="E16294" s="4"/>
      <c r="F16294" s="4"/>
      <c r="G16294" s="4"/>
      <c r="H16294" s="5"/>
      <c r="I16294" s="5"/>
    </row>
    <row r="16295" ht="15.75" customHeight="1">
      <c r="E16295" s="4"/>
      <c r="F16295" s="4"/>
      <c r="G16295" s="4"/>
      <c r="H16295" s="5"/>
      <c r="I16295" s="5"/>
    </row>
    <row r="16296" ht="15.75" customHeight="1">
      <c r="E16296" s="4"/>
      <c r="F16296" s="4"/>
      <c r="G16296" s="4"/>
      <c r="H16296" s="5"/>
      <c r="I16296" s="5"/>
    </row>
    <row r="16297" ht="15.75" customHeight="1">
      <c r="E16297" s="4"/>
      <c r="F16297" s="4"/>
      <c r="G16297" s="4"/>
      <c r="H16297" s="5"/>
      <c r="I16297" s="5"/>
    </row>
    <row r="16298" ht="15.75" customHeight="1">
      <c r="E16298" s="4"/>
      <c r="F16298" s="4"/>
      <c r="G16298" s="4"/>
      <c r="H16298" s="5"/>
      <c r="I16298" s="5"/>
    </row>
    <row r="16299" ht="15.75" customHeight="1">
      <c r="E16299" s="4"/>
      <c r="F16299" s="4"/>
      <c r="G16299" s="4"/>
      <c r="H16299" s="5"/>
      <c r="I16299" s="5"/>
    </row>
    <row r="16300" ht="15.75" customHeight="1">
      <c r="E16300" s="4"/>
      <c r="F16300" s="4"/>
      <c r="G16300" s="4"/>
      <c r="H16300" s="5"/>
      <c r="I16300" s="5"/>
    </row>
    <row r="16301" ht="15.75" customHeight="1">
      <c r="E16301" s="4"/>
      <c r="F16301" s="4"/>
      <c r="G16301" s="4"/>
      <c r="H16301" s="5"/>
      <c r="I16301" s="5"/>
    </row>
    <row r="16302" ht="15.75" customHeight="1">
      <c r="E16302" s="4"/>
      <c r="F16302" s="4"/>
      <c r="G16302" s="4"/>
      <c r="H16302" s="5"/>
      <c r="I16302" s="5"/>
    </row>
    <row r="16303" ht="15.75" customHeight="1">
      <c r="E16303" s="4"/>
      <c r="F16303" s="4"/>
      <c r="G16303" s="4"/>
      <c r="H16303" s="5"/>
      <c r="I16303" s="5"/>
    </row>
    <row r="16304" ht="15.75" customHeight="1">
      <c r="E16304" s="4"/>
      <c r="F16304" s="4"/>
      <c r="G16304" s="4"/>
      <c r="H16304" s="5"/>
      <c r="I16304" s="5"/>
    </row>
    <row r="16305" ht="15.75" customHeight="1">
      <c r="E16305" s="4"/>
      <c r="F16305" s="4"/>
      <c r="G16305" s="4"/>
      <c r="H16305" s="5"/>
      <c r="I16305" s="5"/>
    </row>
    <row r="16306" ht="15.75" customHeight="1">
      <c r="E16306" s="4"/>
      <c r="F16306" s="4"/>
      <c r="G16306" s="4"/>
      <c r="H16306" s="5"/>
      <c r="I16306" s="5"/>
    </row>
    <row r="16307" ht="15.75" customHeight="1">
      <c r="E16307" s="4"/>
      <c r="F16307" s="4"/>
      <c r="G16307" s="4"/>
      <c r="H16307" s="5"/>
      <c r="I16307" s="5"/>
    </row>
    <row r="16308" ht="15.75" customHeight="1">
      <c r="E16308" s="4"/>
      <c r="F16308" s="4"/>
      <c r="G16308" s="4"/>
      <c r="H16308" s="5"/>
      <c r="I16308" s="5"/>
    </row>
    <row r="16309" ht="15.75" customHeight="1">
      <c r="E16309" s="4"/>
      <c r="F16309" s="4"/>
      <c r="G16309" s="4"/>
      <c r="H16309" s="5"/>
      <c r="I16309" s="5"/>
    </row>
    <row r="16310" ht="15.75" customHeight="1">
      <c r="E16310" s="4"/>
      <c r="F16310" s="4"/>
      <c r="G16310" s="4"/>
      <c r="H16310" s="5"/>
      <c r="I16310" s="5"/>
    </row>
    <row r="16311" ht="15.75" customHeight="1">
      <c r="E16311" s="4"/>
      <c r="F16311" s="4"/>
      <c r="G16311" s="4"/>
      <c r="H16311" s="5"/>
      <c r="I16311" s="5"/>
    </row>
    <row r="16312" ht="15.75" customHeight="1">
      <c r="E16312" s="4"/>
      <c r="F16312" s="4"/>
      <c r="G16312" s="4"/>
      <c r="H16312" s="5"/>
      <c r="I16312" s="5"/>
    </row>
    <row r="16313" ht="15.75" customHeight="1">
      <c r="E16313" s="4"/>
      <c r="F16313" s="4"/>
      <c r="G16313" s="4"/>
      <c r="H16313" s="5"/>
      <c r="I16313" s="5"/>
    </row>
    <row r="16314" ht="15.75" customHeight="1">
      <c r="E16314" s="4"/>
      <c r="F16314" s="4"/>
      <c r="G16314" s="4"/>
      <c r="H16314" s="5"/>
      <c r="I16314" s="5"/>
    </row>
    <row r="16315" ht="15.75" customHeight="1">
      <c r="E16315" s="4"/>
      <c r="F16315" s="4"/>
      <c r="G16315" s="4"/>
      <c r="H16315" s="5"/>
      <c r="I16315" s="5"/>
    </row>
    <row r="16316" ht="15.75" customHeight="1">
      <c r="E16316" s="4"/>
      <c r="F16316" s="4"/>
      <c r="G16316" s="4"/>
      <c r="H16316" s="5"/>
      <c r="I16316" s="5"/>
    </row>
    <row r="16317" ht="15.75" customHeight="1">
      <c r="E16317" s="4"/>
      <c r="F16317" s="4"/>
      <c r="G16317" s="4"/>
      <c r="H16317" s="5"/>
      <c r="I16317" s="5"/>
    </row>
    <row r="16318" ht="15.75" customHeight="1">
      <c r="E16318" s="4"/>
      <c r="F16318" s="4"/>
      <c r="G16318" s="4"/>
      <c r="H16318" s="5"/>
      <c r="I16318" s="5"/>
    </row>
    <row r="16319" ht="15.75" customHeight="1">
      <c r="E16319" s="4"/>
      <c r="F16319" s="4"/>
      <c r="G16319" s="4"/>
      <c r="H16319" s="5"/>
      <c r="I16319" s="5"/>
    </row>
    <row r="16320" ht="15.75" customHeight="1">
      <c r="E16320" s="4"/>
      <c r="F16320" s="4"/>
      <c r="G16320" s="4"/>
      <c r="H16320" s="5"/>
      <c r="I16320" s="5"/>
    </row>
    <row r="16321" ht="15.75" customHeight="1">
      <c r="E16321" s="4"/>
      <c r="F16321" s="4"/>
      <c r="G16321" s="4"/>
      <c r="H16321" s="5"/>
      <c r="I16321" s="5"/>
    </row>
    <row r="16322" ht="15.75" customHeight="1">
      <c r="E16322" s="4"/>
      <c r="F16322" s="4"/>
      <c r="G16322" s="4"/>
      <c r="H16322" s="5"/>
      <c r="I16322" s="5"/>
    </row>
    <row r="16323" ht="15.75" customHeight="1">
      <c r="E16323" s="4"/>
      <c r="F16323" s="4"/>
      <c r="G16323" s="4"/>
      <c r="H16323" s="5"/>
      <c r="I16323" s="5"/>
    </row>
    <row r="16324" ht="15.75" customHeight="1">
      <c r="E16324" s="4"/>
      <c r="F16324" s="4"/>
      <c r="G16324" s="4"/>
      <c r="H16324" s="5"/>
      <c r="I16324" s="5"/>
    </row>
    <row r="16325" ht="15.75" customHeight="1">
      <c r="E16325" s="4"/>
      <c r="F16325" s="4"/>
      <c r="G16325" s="4"/>
      <c r="H16325" s="5"/>
      <c r="I16325" s="5"/>
    </row>
    <row r="16326" ht="15.75" customHeight="1">
      <c r="E16326" s="4"/>
      <c r="F16326" s="4"/>
      <c r="G16326" s="4"/>
      <c r="H16326" s="5"/>
      <c r="I16326" s="5"/>
    </row>
    <row r="16327" ht="15.75" customHeight="1">
      <c r="E16327" s="4"/>
      <c r="F16327" s="4"/>
      <c r="G16327" s="4"/>
      <c r="H16327" s="5"/>
      <c r="I16327" s="5"/>
    </row>
    <row r="16328" ht="15.75" customHeight="1">
      <c r="E16328" s="4"/>
      <c r="F16328" s="4"/>
      <c r="G16328" s="4"/>
      <c r="H16328" s="5"/>
      <c r="I16328" s="5"/>
    </row>
    <row r="16329" ht="15.75" customHeight="1">
      <c r="E16329" s="4"/>
      <c r="F16329" s="4"/>
      <c r="G16329" s="4"/>
      <c r="H16329" s="5"/>
      <c r="I16329" s="5"/>
    </row>
    <row r="16330" ht="15.75" customHeight="1">
      <c r="E16330" s="4"/>
      <c r="F16330" s="4"/>
      <c r="G16330" s="4"/>
      <c r="H16330" s="5"/>
      <c r="I16330" s="5"/>
    </row>
    <row r="16331" ht="15.75" customHeight="1">
      <c r="E16331" s="4"/>
      <c r="F16331" s="4"/>
      <c r="G16331" s="4"/>
      <c r="H16331" s="5"/>
      <c r="I16331" s="5"/>
    </row>
    <row r="16332" ht="15.75" customHeight="1">
      <c r="E16332" s="4"/>
      <c r="F16332" s="4"/>
      <c r="G16332" s="4"/>
      <c r="H16332" s="5"/>
      <c r="I16332" s="5"/>
    </row>
    <row r="16333" ht="15.75" customHeight="1">
      <c r="E16333" s="4"/>
      <c r="F16333" s="4"/>
      <c r="G16333" s="4"/>
      <c r="H16333" s="5"/>
      <c r="I16333" s="5"/>
    </row>
    <row r="16334" ht="15.75" customHeight="1">
      <c r="E16334" s="4"/>
      <c r="F16334" s="4"/>
      <c r="G16334" s="4"/>
      <c r="H16334" s="5"/>
      <c r="I16334" s="5"/>
    </row>
    <row r="16335" ht="15.75" customHeight="1">
      <c r="E16335" s="4"/>
      <c r="F16335" s="4"/>
      <c r="G16335" s="4"/>
      <c r="H16335" s="5"/>
      <c r="I16335" s="5"/>
    </row>
    <row r="16336" ht="15.75" customHeight="1">
      <c r="E16336" s="4"/>
      <c r="F16336" s="4"/>
      <c r="G16336" s="4"/>
      <c r="H16336" s="5"/>
      <c r="I16336" s="5"/>
    </row>
    <row r="16337" ht="15.75" customHeight="1">
      <c r="E16337" s="4"/>
      <c r="F16337" s="4"/>
      <c r="G16337" s="4"/>
      <c r="H16337" s="5"/>
      <c r="I16337" s="5"/>
    </row>
    <row r="16338" ht="15.75" customHeight="1">
      <c r="E16338" s="4"/>
      <c r="F16338" s="4"/>
      <c r="G16338" s="4"/>
      <c r="H16338" s="5"/>
      <c r="I16338" s="5"/>
    </row>
    <row r="16339" ht="15.75" customHeight="1">
      <c r="E16339" s="4"/>
      <c r="F16339" s="4"/>
      <c r="G16339" s="4"/>
      <c r="H16339" s="5"/>
      <c r="I16339" s="5"/>
    </row>
    <row r="16340" ht="15.75" customHeight="1">
      <c r="E16340" s="4"/>
      <c r="F16340" s="4"/>
      <c r="G16340" s="4"/>
      <c r="H16340" s="5"/>
      <c r="I16340" s="5"/>
    </row>
    <row r="16341" ht="15.75" customHeight="1">
      <c r="E16341" s="4"/>
      <c r="F16341" s="4"/>
      <c r="G16341" s="4"/>
      <c r="H16341" s="5"/>
      <c r="I16341" s="5"/>
    </row>
    <row r="16342" ht="15.75" customHeight="1">
      <c r="E16342" s="4"/>
      <c r="F16342" s="4"/>
      <c r="G16342" s="4"/>
      <c r="H16342" s="5"/>
      <c r="I16342" s="5"/>
    </row>
    <row r="16343" ht="15.75" customHeight="1">
      <c r="E16343" s="4"/>
      <c r="F16343" s="4"/>
      <c r="G16343" s="4"/>
      <c r="H16343" s="5"/>
      <c r="I16343" s="5"/>
    </row>
    <row r="16344" ht="15.75" customHeight="1">
      <c r="E16344" s="4"/>
      <c r="F16344" s="4"/>
      <c r="G16344" s="4"/>
      <c r="H16344" s="5"/>
      <c r="I16344" s="5"/>
    </row>
    <row r="16345" ht="15.75" customHeight="1">
      <c r="E16345" s="4"/>
      <c r="F16345" s="4"/>
      <c r="G16345" s="4"/>
      <c r="H16345" s="5"/>
      <c r="I16345" s="5"/>
    </row>
    <row r="16346" ht="15.75" customHeight="1">
      <c r="E16346" s="4"/>
      <c r="F16346" s="4"/>
      <c r="G16346" s="4"/>
      <c r="H16346" s="5"/>
      <c r="I16346" s="5"/>
    </row>
    <row r="16347" ht="15.75" customHeight="1">
      <c r="E16347" s="4"/>
      <c r="F16347" s="4"/>
      <c r="G16347" s="4"/>
      <c r="H16347" s="5"/>
      <c r="I16347" s="5"/>
    </row>
    <row r="16348" ht="15.75" customHeight="1">
      <c r="E16348" s="4"/>
      <c r="F16348" s="4"/>
      <c r="G16348" s="4"/>
      <c r="H16348" s="5"/>
      <c r="I16348" s="5"/>
    </row>
    <row r="16349" ht="15.75" customHeight="1">
      <c r="E16349" s="4"/>
      <c r="F16349" s="4"/>
      <c r="G16349" s="4"/>
      <c r="H16349" s="5"/>
      <c r="I16349" s="5"/>
    </row>
    <row r="16350" ht="15.75" customHeight="1">
      <c r="E16350" s="4"/>
      <c r="F16350" s="4"/>
      <c r="G16350" s="4"/>
      <c r="H16350" s="5"/>
      <c r="I16350" s="5"/>
    </row>
    <row r="16351" ht="15.75" customHeight="1">
      <c r="E16351" s="4"/>
      <c r="F16351" s="4"/>
      <c r="G16351" s="4"/>
      <c r="H16351" s="5"/>
      <c r="I16351" s="5"/>
    </row>
    <row r="16352" ht="15.75" customHeight="1">
      <c r="E16352" s="4"/>
      <c r="F16352" s="4"/>
      <c r="G16352" s="4"/>
      <c r="H16352" s="5"/>
      <c r="I16352" s="5"/>
    </row>
    <row r="16353" ht="15.75" customHeight="1">
      <c r="E16353" s="4"/>
      <c r="F16353" s="4"/>
      <c r="G16353" s="4"/>
      <c r="H16353" s="5"/>
      <c r="I16353" s="5"/>
    </row>
    <row r="16354" ht="15.75" customHeight="1">
      <c r="E16354" s="4"/>
      <c r="F16354" s="4"/>
      <c r="G16354" s="4"/>
      <c r="H16354" s="5"/>
      <c r="I16354" s="5"/>
    </row>
    <row r="16355" ht="15.75" customHeight="1">
      <c r="E16355" s="4"/>
      <c r="F16355" s="4"/>
      <c r="G16355" s="4"/>
      <c r="H16355" s="5"/>
      <c r="I16355" s="5"/>
    </row>
    <row r="16356" ht="15.75" customHeight="1">
      <c r="E16356" s="4"/>
      <c r="F16356" s="4"/>
      <c r="G16356" s="4"/>
      <c r="H16356" s="5"/>
      <c r="I16356" s="5"/>
    </row>
    <row r="16357" ht="15.75" customHeight="1">
      <c r="E16357" s="4"/>
      <c r="F16357" s="4"/>
      <c r="G16357" s="4"/>
      <c r="H16357" s="5"/>
      <c r="I16357" s="5"/>
    </row>
    <row r="16358" ht="15.75" customHeight="1">
      <c r="E16358" s="4"/>
      <c r="F16358" s="4"/>
      <c r="G16358" s="4"/>
      <c r="H16358" s="5"/>
      <c r="I16358" s="5"/>
    </row>
    <row r="16359" ht="15.75" customHeight="1">
      <c r="E16359" s="4"/>
      <c r="F16359" s="4"/>
      <c r="G16359" s="4"/>
      <c r="H16359" s="5"/>
      <c r="I16359" s="5"/>
    </row>
    <row r="16360" ht="15.75" customHeight="1">
      <c r="E16360" s="4"/>
      <c r="F16360" s="4"/>
      <c r="G16360" s="4"/>
      <c r="H16360" s="5"/>
      <c r="I16360" s="5"/>
    </row>
    <row r="16361" ht="15.75" customHeight="1">
      <c r="E16361" s="4"/>
      <c r="F16361" s="4"/>
      <c r="G16361" s="4"/>
      <c r="H16361" s="5"/>
      <c r="I16361" s="5"/>
    </row>
    <row r="16362" ht="15.75" customHeight="1">
      <c r="E16362" s="4"/>
      <c r="F16362" s="4"/>
      <c r="G16362" s="4"/>
      <c r="H16362" s="5"/>
      <c r="I16362" s="5"/>
    </row>
    <row r="16363" ht="15.75" customHeight="1">
      <c r="E16363" s="4"/>
      <c r="F16363" s="4"/>
      <c r="G16363" s="4"/>
      <c r="H16363" s="5"/>
      <c r="I16363" s="5"/>
    </row>
    <row r="16364" ht="15.75" customHeight="1">
      <c r="E16364" s="4"/>
      <c r="F16364" s="4"/>
      <c r="G16364" s="4"/>
      <c r="H16364" s="5"/>
      <c r="I16364" s="5"/>
    </row>
    <row r="16365" ht="15.75" customHeight="1">
      <c r="E16365" s="4"/>
      <c r="F16365" s="4"/>
      <c r="G16365" s="4"/>
      <c r="H16365" s="5"/>
      <c r="I16365" s="5"/>
    </row>
    <row r="16366" ht="15.75" customHeight="1">
      <c r="E16366" s="4"/>
      <c r="F16366" s="4"/>
      <c r="G16366" s="4"/>
      <c r="H16366" s="5"/>
      <c r="I16366" s="5"/>
    </row>
    <row r="16367" ht="15.75" customHeight="1">
      <c r="E16367" s="4"/>
      <c r="F16367" s="4"/>
      <c r="G16367" s="4"/>
      <c r="H16367" s="5"/>
      <c r="I16367" s="5"/>
    </row>
    <row r="16368" ht="15.75" customHeight="1">
      <c r="E16368" s="4"/>
      <c r="F16368" s="4"/>
      <c r="G16368" s="4"/>
      <c r="H16368" s="5"/>
      <c r="I16368" s="5"/>
    </row>
    <row r="16369" ht="15.75" customHeight="1">
      <c r="E16369" s="4"/>
      <c r="F16369" s="4"/>
      <c r="G16369" s="4"/>
      <c r="H16369" s="5"/>
      <c r="I16369" s="5"/>
    </row>
    <row r="16370" ht="15.75" customHeight="1">
      <c r="E16370" s="4"/>
      <c r="F16370" s="4"/>
      <c r="G16370" s="4"/>
      <c r="H16370" s="5"/>
      <c r="I16370" s="5"/>
    </row>
    <row r="16371" ht="15.75" customHeight="1">
      <c r="E16371" s="4"/>
      <c r="F16371" s="4"/>
      <c r="G16371" s="4"/>
      <c r="H16371" s="5"/>
      <c r="I16371" s="5"/>
    </row>
    <row r="16372" ht="15.75" customHeight="1">
      <c r="E16372" s="4"/>
      <c r="F16372" s="4"/>
      <c r="G16372" s="4"/>
      <c r="H16372" s="5"/>
      <c r="I16372" s="5"/>
    </row>
    <row r="16373" ht="15.75" customHeight="1">
      <c r="E16373" s="4"/>
      <c r="F16373" s="4"/>
      <c r="G16373" s="4"/>
      <c r="H16373" s="5"/>
      <c r="I16373" s="5"/>
    </row>
    <row r="16374" ht="15.75" customHeight="1">
      <c r="E16374" s="4"/>
      <c r="F16374" s="4"/>
      <c r="G16374" s="4"/>
      <c r="H16374" s="5"/>
      <c r="I16374" s="5"/>
    </row>
    <row r="16375" ht="15.75" customHeight="1">
      <c r="E16375" s="4"/>
      <c r="F16375" s="4"/>
      <c r="G16375" s="4"/>
      <c r="H16375" s="5"/>
      <c r="I16375" s="5"/>
    </row>
    <row r="16376" ht="15.75" customHeight="1">
      <c r="E16376" s="4"/>
      <c r="F16376" s="4"/>
      <c r="G16376" s="4"/>
      <c r="H16376" s="5"/>
      <c r="I16376" s="5"/>
    </row>
    <row r="16377" ht="15.75" customHeight="1">
      <c r="E16377" s="4"/>
      <c r="F16377" s="4"/>
      <c r="G16377" s="4"/>
      <c r="H16377" s="5"/>
      <c r="I16377" s="5"/>
    </row>
    <row r="16378" ht="15.75" customHeight="1">
      <c r="E16378" s="4"/>
      <c r="F16378" s="4"/>
      <c r="G16378" s="4"/>
      <c r="H16378" s="5"/>
      <c r="I16378" s="5"/>
    </row>
    <row r="16379" ht="15.75" customHeight="1">
      <c r="E16379" s="4"/>
      <c r="F16379" s="4"/>
      <c r="G16379" s="4"/>
      <c r="H16379" s="5"/>
      <c r="I16379" s="5"/>
    </row>
    <row r="16380" ht="15.75" customHeight="1">
      <c r="E16380" s="4"/>
      <c r="F16380" s="4"/>
      <c r="G16380" s="4"/>
      <c r="H16380" s="5"/>
      <c r="I16380" s="5"/>
    </row>
    <row r="16381" ht="15.75" customHeight="1">
      <c r="E16381" s="4"/>
      <c r="F16381" s="4"/>
      <c r="G16381" s="4"/>
      <c r="H16381" s="5"/>
      <c r="I16381" s="5"/>
    </row>
    <row r="16382" ht="15.75" customHeight="1">
      <c r="E16382" s="4"/>
      <c r="F16382" s="4"/>
      <c r="G16382" s="4"/>
      <c r="H16382" s="5"/>
      <c r="I16382" s="5"/>
    </row>
    <row r="16383" ht="15.75" customHeight="1">
      <c r="E16383" s="4"/>
      <c r="F16383" s="4"/>
      <c r="G16383" s="4"/>
      <c r="H16383" s="5"/>
      <c r="I16383" s="5"/>
    </row>
    <row r="16384" ht="15.75" customHeight="1">
      <c r="E16384" s="4"/>
      <c r="F16384" s="4"/>
      <c r="G16384" s="4"/>
      <c r="H16384" s="5"/>
      <c r="I16384" s="5"/>
    </row>
    <row r="16385" ht="15.75" customHeight="1">
      <c r="E16385" s="4"/>
      <c r="F16385" s="4"/>
      <c r="G16385" s="4"/>
      <c r="H16385" s="5"/>
      <c r="I16385" s="5"/>
    </row>
    <row r="16386" ht="15.75" customHeight="1">
      <c r="E16386" s="4"/>
      <c r="F16386" s="4"/>
      <c r="G16386" s="4"/>
      <c r="H16386" s="5"/>
      <c r="I16386" s="5"/>
    </row>
    <row r="16387" ht="15.75" customHeight="1">
      <c r="E16387" s="4"/>
      <c r="F16387" s="4"/>
      <c r="G16387" s="4"/>
      <c r="H16387" s="5"/>
      <c r="I16387" s="5"/>
    </row>
    <row r="16388" ht="15.75" customHeight="1">
      <c r="E16388" s="4"/>
      <c r="F16388" s="4"/>
      <c r="G16388" s="4"/>
      <c r="H16388" s="5"/>
      <c r="I16388" s="5"/>
    </row>
    <row r="16389" ht="15.75" customHeight="1">
      <c r="E16389" s="4"/>
      <c r="F16389" s="4"/>
      <c r="G16389" s="4"/>
      <c r="H16389" s="5"/>
      <c r="I16389" s="5"/>
    </row>
    <row r="16390" ht="15.75" customHeight="1">
      <c r="E16390" s="4"/>
      <c r="F16390" s="4"/>
      <c r="G16390" s="4"/>
      <c r="H16390" s="5"/>
      <c r="I16390" s="5"/>
    </row>
    <row r="16391" ht="15.75" customHeight="1">
      <c r="E16391" s="4"/>
      <c r="F16391" s="4"/>
      <c r="G16391" s="4"/>
      <c r="H16391" s="5"/>
      <c r="I16391" s="5"/>
    </row>
    <row r="16392" ht="15.75" customHeight="1">
      <c r="E16392" s="4"/>
      <c r="F16392" s="4"/>
      <c r="G16392" s="4"/>
      <c r="H16392" s="5"/>
      <c r="I16392" s="5"/>
    </row>
    <row r="16393" ht="15.75" customHeight="1">
      <c r="E16393" s="4"/>
      <c r="F16393" s="4"/>
      <c r="G16393" s="4"/>
      <c r="H16393" s="5"/>
      <c r="I16393" s="5"/>
    </row>
    <row r="16394" ht="15.75" customHeight="1">
      <c r="E16394" s="4"/>
      <c r="F16394" s="4"/>
      <c r="G16394" s="4"/>
      <c r="H16394" s="5"/>
      <c r="I16394" s="5"/>
    </row>
    <row r="16395" ht="15.75" customHeight="1">
      <c r="E16395" s="4"/>
      <c r="F16395" s="4"/>
      <c r="G16395" s="4"/>
      <c r="H16395" s="5"/>
      <c r="I16395" s="5"/>
    </row>
    <row r="16396" ht="15.75" customHeight="1">
      <c r="E16396" s="4"/>
      <c r="F16396" s="4"/>
      <c r="G16396" s="4"/>
      <c r="H16396" s="5"/>
      <c r="I16396" s="5"/>
    </row>
    <row r="16397" ht="15.75" customHeight="1">
      <c r="E16397" s="4"/>
      <c r="F16397" s="4"/>
      <c r="G16397" s="4"/>
      <c r="H16397" s="5"/>
      <c r="I16397" s="5"/>
    </row>
    <row r="16398" ht="15.75" customHeight="1">
      <c r="E16398" s="4"/>
      <c r="F16398" s="4"/>
      <c r="G16398" s="4"/>
      <c r="H16398" s="5"/>
      <c r="I16398" s="5"/>
    </row>
    <row r="16399" ht="15.75" customHeight="1">
      <c r="E16399" s="4"/>
      <c r="F16399" s="4"/>
      <c r="G16399" s="4"/>
      <c r="H16399" s="5"/>
      <c r="I16399" s="5"/>
    </row>
    <row r="16400" ht="15.75" customHeight="1">
      <c r="E16400" s="4"/>
      <c r="F16400" s="4"/>
      <c r="G16400" s="4"/>
      <c r="H16400" s="5"/>
      <c r="I16400" s="5"/>
    </row>
    <row r="16401" ht="15.75" customHeight="1">
      <c r="E16401" s="4"/>
      <c r="F16401" s="4"/>
      <c r="G16401" s="4"/>
      <c r="H16401" s="5"/>
      <c r="I16401" s="5"/>
    </row>
    <row r="16402" ht="15.75" customHeight="1">
      <c r="E16402" s="4"/>
      <c r="F16402" s="4"/>
      <c r="G16402" s="4"/>
      <c r="H16402" s="5"/>
      <c r="I16402" s="5"/>
    </row>
    <row r="16403" ht="15.75" customHeight="1">
      <c r="E16403" s="4"/>
      <c r="F16403" s="4"/>
      <c r="G16403" s="4"/>
      <c r="H16403" s="5"/>
      <c r="I16403" s="5"/>
    </row>
    <row r="16404" ht="15.75" customHeight="1">
      <c r="E16404" s="4"/>
      <c r="F16404" s="4"/>
      <c r="G16404" s="4"/>
      <c r="H16404" s="5"/>
      <c r="I16404" s="5"/>
    </row>
    <row r="16405" ht="15.75" customHeight="1">
      <c r="E16405" s="4"/>
      <c r="F16405" s="4"/>
      <c r="G16405" s="4"/>
      <c r="H16405" s="5"/>
      <c r="I16405" s="5"/>
    </row>
    <row r="16406" ht="15.75" customHeight="1">
      <c r="E16406" s="4"/>
      <c r="F16406" s="4"/>
      <c r="G16406" s="4"/>
      <c r="H16406" s="5"/>
      <c r="I16406" s="5"/>
    </row>
    <row r="16407" ht="15.75" customHeight="1">
      <c r="E16407" s="4"/>
      <c r="F16407" s="4"/>
      <c r="G16407" s="4"/>
      <c r="H16407" s="5"/>
      <c r="I16407" s="5"/>
    </row>
    <row r="16408" ht="15.75" customHeight="1">
      <c r="E16408" s="4"/>
      <c r="F16408" s="4"/>
      <c r="G16408" s="4"/>
      <c r="H16408" s="5"/>
      <c r="I16408" s="5"/>
    </row>
    <row r="16409" ht="15.75" customHeight="1">
      <c r="E16409" s="4"/>
      <c r="F16409" s="4"/>
      <c r="G16409" s="4"/>
      <c r="H16409" s="5"/>
      <c r="I16409" s="5"/>
    </row>
    <row r="16410" ht="15.75" customHeight="1">
      <c r="E16410" s="4"/>
      <c r="F16410" s="4"/>
      <c r="G16410" s="4"/>
      <c r="H16410" s="5"/>
      <c r="I16410" s="5"/>
    </row>
    <row r="16411" ht="15.75" customHeight="1">
      <c r="E16411" s="4"/>
      <c r="F16411" s="4"/>
      <c r="G16411" s="4"/>
      <c r="H16411" s="5"/>
      <c r="I16411" s="5"/>
    </row>
    <row r="16412" ht="15.75" customHeight="1">
      <c r="E16412" s="4"/>
      <c r="F16412" s="4"/>
      <c r="G16412" s="4"/>
      <c r="H16412" s="5"/>
      <c r="I16412" s="5"/>
    </row>
    <row r="16413" ht="15.75" customHeight="1">
      <c r="E16413" s="4"/>
      <c r="F16413" s="4"/>
      <c r="G16413" s="4"/>
      <c r="H16413" s="5"/>
      <c r="I16413" s="5"/>
    </row>
    <row r="16414" ht="15.75" customHeight="1">
      <c r="E16414" s="4"/>
      <c r="F16414" s="4"/>
      <c r="G16414" s="4"/>
      <c r="H16414" s="5"/>
      <c r="I16414" s="5"/>
    </row>
    <row r="16415" ht="15.75" customHeight="1">
      <c r="E16415" s="4"/>
      <c r="F16415" s="4"/>
      <c r="G16415" s="4"/>
      <c r="H16415" s="5"/>
      <c r="I16415" s="5"/>
    </row>
    <row r="16416" ht="15.75" customHeight="1">
      <c r="E16416" s="4"/>
      <c r="F16416" s="4"/>
      <c r="G16416" s="4"/>
      <c r="H16416" s="5"/>
      <c r="I16416" s="5"/>
    </row>
    <row r="16417" ht="15.75" customHeight="1">
      <c r="E16417" s="4"/>
      <c r="F16417" s="4"/>
      <c r="G16417" s="4"/>
      <c r="H16417" s="5"/>
      <c r="I16417" s="5"/>
    </row>
    <row r="16418" ht="15.75" customHeight="1">
      <c r="E16418" s="4"/>
      <c r="F16418" s="4"/>
      <c r="G16418" s="4"/>
      <c r="H16418" s="5"/>
      <c r="I16418" s="5"/>
    </row>
    <row r="16419" ht="15.75" customHeight="1">
      <c r="E16419" s="4"/>
      <c r="F16419" s="4"/>
      <c r="G16419" s="4"/>
      <c r="H16419" s="5"/>
      <c r="I16419" s="5"/>
    </row>
    <row r="16420" ht="15.75" customHeight="1">
      <c r="E16420" s="4"/>
      <c r="F16420" s="4"/>
      <c r="G16420" s="4"/>
      <c r="H16420" s="5"/>
      <c r="I16420" s="5"/>
    </row>
    <row r="16421" ht="15.75" customHeight="1">
      <c r="E16421" s="4"/>
      <c r="F16421" s="4"/>
      <c r="G16421" s="4"/>
      <c r="H16421" s="5"/>
      <c r="I16421" s="5"/>
    </row>
    <row r="16422" ht="15.75" customHeight="1">
      <c r="E16422" s="4"/>
      <c r="F16422" s="4"/>
      <c r="G16422" s="4"/>
      <c r="H16422" s="5"/>
      <c r="I16422" s="5"/>
    </row>
    <row r="16423" ht="15.75" customHeight="1">
      <c r="E16423" s="4"/>
      <c r="F16423" s="4"/>
      <c r="G16423" s="4"/>
      <c r="H16423" s="5"/>
      <c r="I16423" s="5"/>
    </row>
    <row r="16424" ht="15.75" customHeight="1">
      <c r="E16424" s="4"/>
      <c r="F16424" s="4"/>
      <c r="G16424" s="4"/>
      <c r="H16424" s="5"/>
      <c r="I16424" s="5"/>
    </row>
    <row r="16425" ht="15.75" customHeight="1">
      <c r="E16425" s="4"/>
      <c r="F16425" s="4"/>
      <c r="G16425" s="4"/>
      <c r="H16425" s="5"/>
      <c r="I16425" s="5"/>
    </row>
    <row r="16426" ht="15.75" customHeight="1">
      <c r="E16426" s="4"/>
      <c r="F16426" s="4"/>
      <c r="G16426" s="4"/>
      <c r="H16426" s="5"/>
      <c r="I16426" s="5"/>
    </row>
    <row r="16427" ht="15.75" customHeight="1">
      <c r="E16427" s="4"/>
      <c r="F16427" s="4"/>
      <c r="G16427" s="4"/>
      <c r="H16427" s="5"/>
      <c r="I16427" s="5"/>
    </row>
    <row r="16428" ht="15.75" customHeight="1">
      <c r="E16428" s="4"/>
      <c r="F16428" s="4"/>
      <c r="G16428" s="4"/>
      <c r="H16428" s="5"/>
      <c r="I16428" s="5"/>
    </row>
    <row r="16429" ht="15.75" customHeight="1">
      <c r="E16429" s="4"/>
      <c r="F16429" s="4"/>
      <c r="G16429" s="4"/>
      <c r="H16429" s="5"/>
      <c r="I16429" s="5"/>
    </row>
    <row r="16430" ht="15.75" customHeight="1">
      <c r="E16430" s="4"/>
      <c r="F16430" s="4"/>
      <c r="G16430" s="4"/>
      <c r="H16430" s="5"/>
      <c r="I16430" s="5"/>
    </row>
    <row r="16431" ht="15.75" customHeight="1">
      <c r="E16431" s="4"/>
      <c r="F16431" s="4"/>
      <c r="G16431" s="4"/>
      <c r="H16431" s="5"/>
      <c r="I16431" s="5"/>
    </row>
    <row r="16432" ht="15.75" customHeight="1">
      <c r="E16432" s="4"/>
      <c r="F16432" s="4"/>
      <c r="G16432" s="4"/>
      <c r="H16432" s="5"/>
      <c r="I16432" s="5"/>
    </row>
    <row r="16433" ht="15.75" customHeight="1">
      <c r="E16433" s="4"/>
      <c r="F16433" s="4"/>
      <c r="G16433" s="4"/>
      <c r="H16433" s="5"/>
      <c r="I16433" s="5"/>
    </row>
    <row r="16434" ht="15.75" customHeight="1">
      <c r="E16434" s="4"/>
      <c r="F16434" s="4"/>
      <c r="G16434" s="4"/>
      <c r="H16434" s="5"/>
      <c r="I16434" s="5"/>
    </row>
    <row r="16435" ht="15.75" customHeight="1">
      <c r="E16435" s="4"/>
      <c r="F16435" s="4"/>
      <c r="G16435" s="4"/>
      <c r="H16435" s="5"/>
      <c r="I16435" s="5"/>
    </row>
    <row r="16436" ht="15.75" customHeight="1">
      <c r="E16436" s="4"/>
      <c r="F16436" s="4"/>
      <c r="G16436" s="4"/>
      <c r="H16436" s="5"/>
      <c r="I16436" s="5"/>
    </row>
    <row r="16437" ht="15.75" customHeight="1">
      <c r="E16437" s="4"/>
      <c r="F16437" s="4"/>
      <c r="G16437" s="4"/>
      <c r="H16437" s="5"/>
      <c r="I16437" s="5"/>
    </row>
    <row r="16438" ht="15.75" customHeight="1">
      <c r="E16438" s="4"/>
      <c r="F16438" s="4"/>
      <c r="G16438" s="4"/>
      <c r="H16438" s="5"/>
      <c r="I16438" s="5"/>
    </row>
    <row r="16439" ht="15.75" customHeight="1">
      <c r="E16439" s="4"/>
      <c r="F16439" s="4"/>
      <c r="G16439" s="4"/>
      <c r="H16439" s="5"/>
      <c r="I16439" s="5"/>
    </row>
    <row r="16440" ht="15.75" customHeight="1">
      <c r="E16440" s="4"/>
      <c r="F16440" s="4"/>
      <c r="G16440" s="4"/>
      <c r="H16440" s="5"/>
      <c r="I16440" s="5"/>
    </row>
    <row r="16441" ht="15.75" customHeight="1">
      <c r="E16441" s="4"/>
      <c r="F16441" s="4"/>
      <c r="G16441" s="4"/>
      <c r="H16441" s="5"/>
      <c r="I16441" s="5"/>
    </row>
    <row r="16442" ht="15.75" customHeight="1">
      <c r="E16442" s="4"/>
      <c r="F16442" s="4"/>
      <c r="G16442" s="4"/>
      <c r="H16442" s="5"/>
      <c r="I16442" s="5"/>
    </row>
    <row r="16443" ht="15.75" customHeight="1">
      <c r="E16443" s="4"/>
      <c r="F16443" s="4"/>
      <c r="G16443" s="4"/>
      <c r="H16443" s="5"/>
      <c r="I16443" s="5"/>
    </row>
    <row r="16444" ht="15.75" customHeight="1">
      <c r="E16444" s="4"/>
      <c r="F16444" s="4"/>
      <c r="G16444" s="4"/>
      <c r="H16444" s="5"/>
      <c r="I16444" s="5"/>
    </row>
    <row r="16445" ht="15.75" customHeight="1">
      <c r="E16445" s="4"/>
      <c r="F16445" s="4"/>
      <c r="G16445" s="4"/>
      <c r="H16445" s="5"/>
      <c r="I16445" s="5"/>
    </row>
    <row r="16446" ht="15.75" customHeight="1">
      <c r="E16446" s="4"/>
      <c r="F16446" s="4"/>
      <c r="G16446" s="4"/>
      <c r="H16446" s="5"/>
      <c r="I16446" s="5"/>
    </row>
    <row r="16447" ht="15.75" customHeight="1">
      <c r="E16447" s="4"/>
      <c r="F16447" s="4"/>
      <c r="G16447" s="4"/>
      <c r="H16447" s="5"/>
      <c r="I16447" s="5"/>
    </row>
    <row r="16448" ht="15.75" customHeight="1">
      <c r="E16448" s="4"/>
      <c r="F16448" s="4"/>
      <c r="G16448" s="4"/>
      <c r="H16448" s="5"/>
      <c r="I16448" s="5"/>
    </row>
    <row r="16449" ht="15.75" customHeight="1">
      <c r="E16449" s="4"/>
      <c r="F16449" s="4"/>
      <c r="G16449" s="4"/>
      <c r="H16449" s="5"/>
      <c r="I16449" s="5"/>
    </row>
    <row r="16450" ht="15.75" customHeight="1">
      <c r="E16450" s="4"/>
      <c r="F16450" s="4"/>
      <c r="G16450" s="4"/>
      <c r="H16450" s="5"/>
      <c r="I16450" s="5"/>
    </row>
    <row r="16451" ht="15.75" customHeight="1">
      <c r="E16451" s="4"/>
      <c r="F16451" s="4"/>
      <c r="G16451" s="4"/>
      <c r="H16451" s="5"/>
      <c r="I16451" s="5"/>
    </row>
    <row r="16452" ht="15.75" customHeight="1">
      <c r="E16452" s="4"/>
      <c r="F16452" s="4"/>
      <c r="G16452" s="4"/>
      <c r="H16452" s="5"/>
      <c r="I16452" s="5"/>
    </row>
    <row r="16453" ht="15.75" customHeight="1">
      <c r="E16453" s="4"/>
      <c r="F16453" s="4"/>
      <c r="G16453" s="4"/>
      <c r="H16453" s="5"/>
      <c r="I16453" s="5"/>
    </row>
    <row r="16454" ht="15.75" customHeight="1">
      <c r="E16454" s="4"/>
      <c r="F16454" s="4"/>
      <c r="G16454" s="4"/>
      <c r="H16454" s="5"/>
      <c r="I16454" s="5"/>
    </row>
    <row r="16455" ht="15.75" customHeight="1">
      <c r="E16455" s="4"/>
      <c r="F16455" s="4"/>
      <c r="G16455" s="4"/>
      <c r="H16455" s="5"/>
      <c r="I16455" s="5"/>
    </row>
    <row r="16456" ht="15.75" customHeight="1">
      <c r="E16456" s="4"/>
      <c r="F16456" s="4"/>
      <c r="G16456" s="4"/>
      <c r="H16456" s="5"/>
      <c r="I16456" s="5"/>
    </row>
    <row r="16457" ht="15.75" customHeight="1">
      <c r="E16457" s="4"/>
      <c r="F16457" s="4"/>
      <c r="G16457" s="4"/>
      <c r="H16457" s="5"/>
      <c r="I16457" s="5"/>
    </row>
    <row r="16458" ht="15.75" customHeight="1">
      <c r="E16458" s="4"/>
      <c r="F16458" s="4"/>
      <c r="G16458" s="4"/>
      <c r="H16458" s="5"/>
      <c r="I16458" s="5"/>
    </row>
    <row r="16459" ht="15.75" customHeight="1">
      <c r="E16459" s="4"/>
      <c r="F16459" s="4"/>
      <c r="G16459" s="4"/>
      <c r="H16459" s="5"/>
      <c r="I16459" s="5"/>
    </row>
    <row r="16460" ht="15.75" customHeight="1">
      <c r="E16460" s="4"/>
      <c r="F16460" s="4"/>
      <c r="G16460" s="4"/>
      <c r="H16460" s="5"/>
      <c r="I16460" s="5"/>
    </row>
    <row r="16461" ht="15.75" customHeight="1">
      <c r="E16461" s="4"/>
      <c r="F16461" s="4"/>
      <c r="G16461" s="4"/>
      <c r="H16461" s="5"/>
      <c r="I16461" s="5"/>
    </row>
    <row r="16462" ht="15.75" customHeight="1">
      <c r="E16462" s="4"/>
      <c r="F16462" s="4"/>
      <c r="G16462" s="4"/>
      <c r="H16462" s="5"/>
      <c r="I16462" s="5"/>
    </row>
    <row r="16463" ht="15.75" customHeight="1">
      <c r="E16463" s="4"/>
      <c r="F16463" s="4"/>
      <c r="G16463" s="4"/>
      <c r="H16463" s="5"/>
      <c r="I16463" s="5"/>
    </row>
    <row r="16464" ht="15.75" customHeight="1">
      <c r="E16464" s="4"/>
      <c r="F16464" s="4"/>
      <c r="G16464" s="4"/>
      <c r="H16464" s="5"/>
      <c r="I16464" s="5"/>
    </row>
    <row r="16465" ht="15.75" customHeight="1">
      <c r="E16465" s="4"/>
      <c r="F16465" s="4"/>
      <c r="G16465" s="4"/>
      <c r="H16465" s="5"/>
      <c r="I16465" s="5"/>
    </row>
    <row r="16466" ht="15.75" customHeight="1">
      <c r="E16466" s="4"/>
      <c r="F16466" s="4"/>
      <c r="G16466" s="4"/>
      <c r="H16466" s="5"/>
      <c r="I16466" s="5"/>
    </row>
    <row r="16467" ht="15.75" customHeight="1">
      <c r="E16467" s="4"/>
      <c r="F16467" s="4"/>
      <c r="G16467" s="4"/>
      <c r="H16467" s="5"/>
      <c r="I16467" s="5"/>
    </row>
    <row r="16468" ht="15.75" customHeight="1">
      <c r="E16468" s="4"/>
      <c r="F16468" s="4"/>
      <c r="G16468" s="4"/>
      <c r="H16468" s="5"/>
      <c r="I16468" s="5"/>
    </row>
    <row r="16469" ht="15.75" customHeight="1">
      <c r="E16469" s="4"/>
      <c r="F16469" s="4"/>
      <c r="G16469" s="4"/>
      <c r="H16469" s="5"/>
      <c r="I16469" s="5"/>
    </row>
    <row r="16470" ht="15.75" customHeight="1">
      <c r="E16470" s="4"/>
      <c r="F16470" s="4"/>
      <c r="G16470" s="4"/>
      <c r="H16470" s="5"/>
      <c r="I16470" s="5"/>
    </row>
    <row r="16471" ht="15.75" customHeight="1">
      <c r="E16471" s="4"/>
      <c r="F16471" s="4"/>
      <c r="G16471" s="4"/>
      <c r="H16471" s="5"/>
      <c r="I16471" s="5"/>
    </row>
    <row r="16472" ht="15.75" customHeight="1">
      <c r="E16472" s="4"/>
      <c r="F16472" s="4"/>
      <c r="G16472" s="4"/>
      <c r="H16472" s="5"/>
      <c r="I16472" s="5"/>
    </row>
    <row r="16473" ht="15.75" customHeight="1">
      <c r="E16473" s="4"/>
      <c r="F16473" s="4"/>
      <c r="G16473" s="4"/>
      <c r="H16473" s="5"/>
      <c r="I16473" s="5"/>
    </row>
    <row r="16474" ht="15.75" customHeight="1">
      <c r="E16474" s="4"/>
      <c r="F16474" s="4"/>
      <c r="G16474" s="4"/>
      <c r="H16474" s="5"/>
      <c r="I16474" s="5"/>
    </row>
    <row r="16475" ht="15.75" customHeight="1">
      <c r="E16475" s="4"/>
      <c r="F16475" s="4"/>
      <c r="G16475" s="4"/>
      <c r="H16475" s="5"/>
      <c r="I16475" s="5"/>
    </row>
    <row r="16476" ht="15.75" customHeight="1">
      <c r="E16476" s="4"/>
      <c r="F16476" s="4"/>
      <c r="G16476" s="4"/>
      <c r="H16476" s="5"/>
      <c r="I16476" s="5"/>
    </row>
    <row r="16477" ht="15.75" customHeight="1">
      <c r="E16477" s="4"/>
      <c r="F16477" s="4"/>
      <c r="G16477" s="4"/>
      <c r="H16477" s="5"/>
      <c r="I16477" s="5"/>
    </row>
    <row r="16478" ht="15.75" customHeight="1">
      <c r="E16478" s="4"/>
      <c r="F16478" s="4"/>
      <c r="G16478" s="4"/>
      <c r="H16478" s="5"/>
      <c r="I16478" s="5"/>
    </row>
    <row r="16479" ht="15.75" customHeight="1">
      <c r="E16479" s="4"/>
      <c r="F16479" s="4"/>
      <c r="G16479" s="4"/>
      <c r="H16479" s="5"/>
      <c r="I16479" s="5"/>
    </row>
    <row r="16480" ht="15.75" customHeight="1">
      <c r="E16480" s="4"/>
      <c r="F16480" s="4"/>
      <c r="G16480" s="4"/>
      <c r="H16480" s="5"/>
      <c r="I16480" s="5"/>
    </row>
    <row r="16481" ht="15.75" customHeight="1">
      <c r="E16481" s="4"/>
      <c r="F16481" s="4"/>
      <c r="G16481" s="4"/>
      <c r="H16481" s="5"/>
      <c r="I16481" s="5"/>
    </row>
    <row r="16482" ht="15.75" customHeight="1">
      <c r="E16482" s="4"/>
      <c r="F16482" s="4"/>
      <c r="G16482" s="4"/>
      <c r="H16482" s="5"/>
      <c r="I16482" s="5"/>
    </row>
    <row r="16483" ht="15.75" customHeight="1">
      <c r="E16483" s="4"/>
      <c r="F16483" s="4"/>
      <c r="G16483" s="4"/>
      <c r="H16483" s="5"/>
      <c r="I16483" s="5"/>
    </row>
    <row r="16484" ht="15.75" customHeight="1">
      <c r="E16484" s="4"/>
      <c r="F16484" s="4"/>
      <c r="G16484" s="4"/>
      <c r="H16484" s="5"/>
      <c r="I16484" s="5"/>
    </row>
    <row r="16485" ht="15.75" customHeight="1">
      <c r="E16485" s="4"/>
      <c r="F16485" s="4"/>
      <c r="G16485" s="4"/>
      <c r="H16485" s="5"/>
      <c r="I16485" s="5"/>
    </row>
    <row r="16486" ht="15.75" customHeight="1">
      <c r="E16486" s="4"/>
      <c r="F16486" s="4"/>
      <c r="G16486" s="4"/>
      <c r="H16486" s="5"/>
      <c r="I16486" s="5"/>
    </row>
    <row r="16487" ht="15.75" customHeight="1">
      <c r="E16487" s="4"/>
      <c r="F16487" s="4"/>
      <c r="G16487" s="4"/>
      <c r="H16487" s="5"/>
      <c r="I16487" s="5"/>
    </row>
    <row r="16488" ht="15.75" customHeight="1">
      <c r="E16488" s="4"/>
      <c r="F16488" s="4"/>
      <c r="G16488" s="4"/>
      <c r="H16488" s="5"/>
      <c r="I16488" s="5"/>
    </row>
    <row r="16489" ht="15.75" customHeight="1">
      <c r="E16489" s="4"/>
      <c r="F16489" s="4"/>
      <c r="G16489" s="4"/>
      <c r="H16489" s="5"/>
      <c r="I16489" s="5"/>
    </row>
    <row r="16490" ht="15.75" customHeight="1">
      <c r="E16490" s="4"/>
      <c r="F16490" s="4"/>
      <c r="G16490" s="4"/>
      <c r="H16490" s="5"/>
      <c r="I16490" s="5"/>
    </row>
    <row r="16491" ht="15.75" customHeight="1">
      <c r="E16491" s="4"/>
      <c r="F16491" s="4"/>
      <c r="G16491" s="4"/>
      <c r="H16491" s="5"/>
      <c r="I16491" s="5"/>
    </row>
    <row r="16492" ht="15.75" customHeight="1">
      <c r="E16492" s="4"/>
      <c r="F16492" s="4"/>
      <c r="G16492" s="4"/>
      <c r="H16492" s="5"/>
      <c r="I16492" s="5"/>
    </row>
    <row r="16493" ht="15.75" customHeight="1">
      <c r="E16493" s="4"/>
      <c r="F16493" s="4"/>
      <c r="G16493" s="4"/>
      <c r="H16493" s="5"/>
      <c r="I16493" s="5"/>
    </row>
    <row r="16494" ht="15.75" customHeight="1">
      <c r="E16494" s="4"/>
      <c r="F16494" s="4"/>
      <c r="G16494" s="4"/>
      <c r="H16494" s="5"/>
      <c r="I16494" s="5"/>
    </row>
    <row r="16495" ht="15.75" customHeight="1">
      <c r="E16495" s="4"/>
      <c r="F16495" s="4"/>
      <c r="G16495" s="4"/>
      <c r="H16495" s="5"/>
      <c r="I16495" s="5"/>
    </row>
    <row r="16496" ht="15.75" customHeight="1">
      <c r="E16496" s="4"/>
      <c r="F16496" s="4"/>
      <c r="G16496" s="4"/>
      <c r="H16496" s="5"/>
      <c r="I16496" s="5"/>
    </row>
    <row r="16497" ht="15.75" customHeight="1">
      <c r="E16497" s="4"/>
      <c r="F16497" s="4"/>
      <c r="G16497" s="4"/>
      <c r="H16497" s="5"/>
      <c r="I16497" s="5"/>
    </row>
    <row r="16498" ht="15.75" customHeight="1">
      <c r="E16498" s="4"/>
      <c r="F16498" s="4"/>
      <c r="G16498" s="4"/>
      <c r="H16498" s="5"/>
      <c r="I16498" s="5"/>
    </row>
    <row r="16499" ht="15.75" customHeight="1">
      <c r="E16499" s="4"/>
      <c r="F16499" s="4"/>
      <c r="G16499" s="4"/>
      <c r="H16499" s="5"/>
      <c r="I16499" s="5"/>
    </row>
    <row r="16500" ht="15.75" customHeight="1">
      <c r="E16500" s="4"/>
      <c r="F16500" s="4"/>
      <c r="G16500" s="4"/>
      <c r="H16500" s="5"/>
      <c r="I16500" s="5"/>
    </row>
    <row r="16501" ht="15.75" customHeight="1">
      <c r="E16501" s="4"/>
      <c r="F16501" s="4"/>
      <c r="G16501" s="4"/>
      <c r="H16501" s="5"/>
      <c r="I16501" s="5"/>
    </row>
    <row r="16502" ht="15.75" customHeight="1">
      <c r="E16502" s="4"/>
      <c r="F16502" s="4"/>
      <c r="G16502" s="4"/>
      <c r="H16502" s="5"/>
      <c r="I16502" s="5"/>
    </row>
    <row r="16503" ht="15.75" customHeight="1">
      <c r="E16503" s="4"/>
      <c r="F16503" s="4"/>
      <c r="G16503" s="4"/>
      <c r="H16503" s="5"/>
      <c r="I16503" s="5"/>
    </row>
    <row r="16504" ht="15.75" customHeight="1">
      <c r="E16504" s="4"/>
      <c r="F16504" s="4"/>
      <c r="G16504" s="4"/>
      <c r="H16504" s="5"/>
      <c r="I16504" s="5"/>
    </row>
    <row r="16505" ht="15.75" customHeight="1">
      <c r="E16505" s="4"/>
      <c r="F16505" s="4"/>
      <c r="G16505" s="4"/>
      <c r="H16505" s="5"/>
      <c r="I16505" s="5"/>
    </row>
    <row r="16506" ht="15.75" customHeight="1">
      <c r="E16506" s="4"/>
      <c r="F16506" s="4"/>
      <c r="G16506" s="4"/>
      <c r="H16506" s="5"/>
      <c r="I16506" s="5"/>
    </row>
    <row r="16507" ht="15.75" customHeight="1">
      <c r="E16507" s="4"/>
      <c r="F16507" s="4"/>
      <c r="G16507" s="4"/>
      <c r="H16507" s="5"/>
      <c r="I16507" s="5"/>
    </row>
    <row r="16508" ht="15.75" customHeight="1">
      <c r="E16508" s="4"/>
      <c r="F16508" s="4"/>
      <c r="G16508" s="4"/>
      <c r="H16508" s="5"/>
      <c r="I16508" s="5"/>
    </row>
    <row r="16509" ht="15.75" customHeight="1">
      <c r="E16509" s="4"/>
      <c r="F16509" s="4"/>
      <c r="G16509" s="4"/>
      <c r="H16509" s="5"/>
      <c r="I16509" s="5"/>
    </row>
    <row r="16510" ht="15.75" customHeight="1">
      <c r="E16510" s="4"/>
      <c r="F16510" s="4"/>
      <c r="G16510" s="4"/>
      <c r="H16510" s="5"/>
      <c r="I16510" s="5"/>
    </row>
    <row r="16511" ht="15.75" customHeight="1">
      <c r="E16511" s="4"/>
      <c r="F16511" s="4"/>
      <c r="G16511" s="4"/>
      <c r="H16511" s="5"/>
      <c r="I16511" s="5"/>
    </row>
    <row r="16512" ht="15.75" customHeight="1">
      <c r="E16512" s="4"/>
      <c r="F16512" s="4"/>
      <c r="G16512" s="4"/>
      <c r="H16512" s="5"/>
      <c r="I16512" s="5"/>
    </row>
    <row r="16513" ht="15.75" customHeight="1">
      <c r="E16513" s="4"/>
      <c r="F16513" s="4"/>
      <c r="G16513" s="4"/>
      <c r="H16513" s="5"/>
      <c r="I16513" s="5"/>
    </row>
    <row r="16514" ht="15.75" customHeight="1">
      <c r="E16514" s="4"/>
      <c r="F16514" s="4"/>
      <c r="G16514" s="4"/>
      <c r="H16514" s="5"/>
      <c r="I16514" s="5"/>
    </row>
    <row r="16515" ht="15.75" customHeight="1">
      <c r="E16515" s="4"/>
      <c r="F16515" s="4"/>
      <c r="G16515" s="4"/>
      <c r="H16515" s="5"/>
      <c r="I16515" s="5"/>
    </row>
    <row r="16516" ht="15.75" customHeight="1">
      <c r="E16516" s="4"/>
      <c r="F16516" s="4"/>
      <c r="G16516" s="4"/>
      <c r="H16516" s="5"/>
      <c r="I16516" s="5"/>
    </row>
    <row r="16517" ht="15.75" customHeight="1">
      <c r="E16517" s="4"/>
      <c r="F16517" s="4"/>
      <c r="G16517" s="4"/>
      <c r="H16517" s="5"/>
      <c r="I16517" s="5"/>
    </row>
    <row r="16518" ht="15.75" customHeight="1">
      <c r="E16518" s="4"/>
      <c r="F16518" s="4"/>
      <c r="G16518" s="4"/>
      <c r="H16518" s="5"/>
      <c r="I16518" s="5"/>
    </row>
    <row r="16519" ht="15.75" customHeight="1">
      <c r="E16519" s="4"/>
      <c r="F16519" s="4"/>
      <c r="G16519" s="4"/>
      <c r="H16519" s="5"/>
      <c r="I16519" s="5"/>
    </row>
    <row r="16520" ht="15.75" customHeight="1">
      <c r="E16520" s="4"/>
      <c r="F16520" s="4"/>
      <c r="G16520" s="4"/>
      <c r="H16520" s="5"/>
      <c r="I16520" s="5"/>
    </row>
    <row r="16521" ht="15.75" customHeight="1">
      <c r="E16521" s="4"/>
      <c r="F16521" s="4"/>
      <c r="G16521" s="4"/>
      <c r="H16521" s="5"/>
      <c r="I16521" s="5"/>
    </row>
    <row r="16522" ht="15.75" customHeight="1">
      <c r="E16522" s="4"/>
      <c r="F16522" s="4"/>
      <c r="G16522" s="4"/>
      <c r="H16522" s="5"/>
      <c r="I16522" s="5"/>
    </row>
    <row r="16523" ht="15.75" customHeight="1">
      <c r="E16523" s="4"/>
      <c r="F16523" s="4"/>
      <c r="G16523" s="4"/>
      <c r="H16523" s="5"/>
      <c r="I16523" s="5"/>
    </row>
    <row r="16524" ht="15.75" customHeight="1">
      <c r="E16524" s="4"/>
      <c r="F16524" s="4"/>
      <c r="G16524" s="4"/>
      <c r="H16524" s="5"/>
      <c r="I16524" s="5"/>
    </row>
    <row r="16525" ht="15.75" customHeight="1">
      <c r="E16525" s="4"/>
      <c r="F16525" s="4"/>
      <c r="G16525" s="4"/>
      <c r="H16525" s="5"/>
      <c r="I16525" s="5"/>
    </row>
    <row r="16526" ht="15.75" customHeight="1">
      <c r="E16526" s="4"/>
      <c r="F16526" s="4"/>
      <c r="G16526" s="4"/>
      <c r="H16526" s="5"/>
      <c r="I16526" s="5"/>
    </row>
    <row r="16527" ht="15.75" customHeight="1">
      <c r="E16527" s="4"/>
      <c r="F16527" s="4"/>
      <c r="G16527" s="4"/>
      <c r="H16527" s="5"/>
      <c r="I16527" s="5"/>
    </row>
    <row r="16528" ht="15.75" customHeight="1">
      <c r="E16528" s="4"/>
      <c r="F16528" s="4"/>
      <c r="G16528" s="4"/>
      <c r="H16528" s="5"/>
      <c r="I16528" s="5"/>
    </row>
    <row r="16529" ht="15.75" customHeight="1">
      <c r="E16529" s="4"/>
      <c r="F16529" s="4"/>
      <c r="G16529" s="4"/>
      <c r="H16529" s="5"/>
      <c r="I16529" s="5"/>
    </row>
    <row r="16530" ht="15.75" customHeight="1">
      <c r="E16530" s="4"/>
      <c r="F16530" s="4"/>
      <c r="G16530" s="4"/>
      <c r="H16530" s="5"/>
      <c r="I16530" s="5"/>
    </row>
    <row r="16531" ht="15.75" customHeight="1">
      <c r="E16531" s="4"/>
      <c r="F16531" s="4"/>
      <c r="G16531" s="4"/>
      <c r="H16531" s="5"/>
      <c r="I16531" s="5"/>
    </row>
    <row r="16532" ht="15.75" customHeight="1">
      <c r="E16532" s="4"/>
      <c r="F16532" s="4"/>
      <c r="G16532" s="4"/>
      <c r="H16532" s="5"/>
      <c r="I16532" s="5"/>
    </row>
    <row r="16533" ht="15.75" customHeight="1">
      <c r="E16533" s="4"/>
      <c r="F16533" s="4"/>
      <c r="G16533" s="4"/>
      <c r="H16533" s="5"/>
      <c r="I16533" s="5"/>
    </row>
    <row r="16534" ht="15.75" customHeight="1">
      <c r="E16534" s="4"/>
      <c r="F16534" s="4"/>
      <c r="G16534" s="4"/>
      <c r="H16534" s="5"/>
      <c r="I16534" s="5"/>
    </row>
    <row r="16535" ht="15.75" customHeight="1">
      <c r="E16535" s="4"/>
      <c r="F16535" s="4"/>
      <c r="G16535" s="4"/>
      <c r="H16535" s="5"/>
      <c r="I16535" s="5"/>
    </row>
    <row r="16536" ht="15.75" customHeight="1">
      <c r="E16536" s="4"/>
      <c r="F16536" s="4"/>
      <c r="G16536" s="4"/>
      <c r="H16536" s="5"/>
      <c r="I16536" s="5"/>
    </row>
    <row r="16537" ht="15.75" customHeight="1">
      <c r="E16537" s="4"/>
      <c r="F16537" s="4"/>
      <c r="G16537" s="4"/>
      <c r="H16537" s="5"/>
      <c r="I16537" s="5"/>
    </row>
    <row r="16538" ht="15.75" customHeight="1">
      <c r="E16538" s="4"/>
      <c r="F16538" s="4"/>
      <c r="G16538" s="4"/>
      <c r="H16538" s="5"/>
      <c r="I16538" s="5"/>
    </row>
    <row r="16539" ht="15.75" customHeight="1">
      <c r="E16539" s="4"/>
      <c r="F16539" s="4"/>
      <c r="G16539" s="4"/>
      <c r="H16539" s="5"/>
      <c r="I16539" s="5"/>
    </row>
    <row r="16540" ht="15.75" customHeight="1">
      <c r="E16540" s="4"/>
      <c r="F16540" s="4"/>
      <c r="G16540" s="4"/>
      <c r="H16540" s="5"/>
      <c r="I16540" s="5"/>
    </row>
    <row r="16541" ht="15.75" customHeight="1">
      <c r="E16541" s="4"/>
      <c r="F16541" s="4"/>
      <c r="G16541" s="4"/>
      <c r="H16541" s="5"/>
      <c r="I16541" s="5"/>
    </row>
    <row r="16542" ht="15.75" customHeight="1">
      <c r="E16542" s="4"/>
      <c r="F16542" s="4"/>
      <c r="G16542" s="4"/>
      <c r="H16542" s="5"/>
      <c r="I16542" s="5"/>
    </row>
    <row r="16543" ht="15.75" customHeight="1">
      <c r="E16543" s="4"/>
      <c r="F16543" s="4"/>
      <c r="G16543" s="4"/>
      <c r="H16543" s="5"/>
      <c r="I16543" s="5"/>
    </row>
    <row r="16544" ht="15.75" customHeight="1">
      <c r="E16544" s="4"/>
      <c r="F16544" s="4"/>
      <c r="G16544" s="4"/>
      <c r="H16544" s="5"/>
      <c r="I16544" s="5"/>
    </row>
    <row r="16545" ht="15.75" customHeight="1">
      <c r="E16545" s="4"/>
      <c r="F16545" s="4"/>
      <c r="G16545" s="4"/>
      <c r="H16545" s="5"/>
      <c r="I16545" s="5"/>
    </row>
    <row r="16546" ht="15.75" customHeight="1">
      <c r="E16546" s="4"/>
      <c r="F16546" s="4"/>
      <c r="G16546" s="4"/>
      <c r="H16546" s="5"/>
      <c r="I16546" s="5"/>
    </row>
    <row r="16547" ht="15.75" customHeight="1">
      <c r="E16547" s="4"/>
      <c r="F16547" s="4"/>
      <c r="G16547" s="4"/>
      <c r="H16547" s="5"/>
      <c r="I16547" s="5"/>
    </row>
    <row r="16548" ht="15.75" customHeight="1">
      <c r="E16548" s="4"/>
      <c r="F16548" s="4"/>
      <c r="G16548" s="4"/>
      <c r="H16548" s="5"/>
      <c r="I16548" s="5"/>
    </row>
    <row r="16549" ht="15.75" customHeight="1">
      <c r="E16549" s="4"/>
      <c r="F16549" s="4"/>
      <c r="G16549" s="4"/>
      <c r="H16549" s="5"/>
      <c r="I16549" s="5"/>
    </row>
    <row r="16550" ht="15.75" customHeight="1">
      <c r="E16550" s="4"/>
      <c r="F16550" s="4"/>
      <c r="G16550" s="4"/>
      <c r="H16550" s="5"/>
      <c r="I16550" s="5"/>
    </row>
    <row r="16551" ht="15.75" customHeight="1">
      <c r="E16551" s="4"/>
      <c r="F16551" s="4"/>
      <c r="G16551" s="4"/>
      <c r="H16551" s="5"/>
      <c r="I16551" s="5"/>
    </row>
    <row r="16552" ht="15.75" customHeight="1">
      <c r="E16552" s="4"/>
      <c r="F16552" s="4"/>
      <c r="G16552" s="4"/>
      <c r="H16552" s="5"/>
      <c r="I16552" s="5"/>
    </row>
    <row r="16553" ht="15.75" customHeight="1">
      <c r="E16553" s="4"/>
      <c r="F16553" s="4"/>
      <c r="G16553" s="4"/>
      <c r="H16553" s="5"/>
      <c r="I16553" s="5"/>
    </row>
    <row r="16554" ht="15.75" customHeight="1">
      <c r="E16554" s="4"/>
      <c r="F16554" s="4"/>
      <c r="G16554" s="4"/>
      <c r="H16554" s="5"/>
      <c r="I16554" s="5"/>
    </row>
    <row r="16555" ht="15.75" customHeight="1">
      <c r="E16555" s="4"/>
      <c r="F16555" s="4"/>
      <c r="G16555" s="4"/>
      <c r="H16555" s="5"/>
      <c r="I16555" s="5"/>
    </row>
    <row r="16556" ht="15.75" customHeight="1">
      <c r="E16556" s="4"/>
      <c r="F16556" s="4"/>
      <c r="G16556" s="4"/>
      <c r="H16556" s="5"/>
      <c r="I16556" s="5"/>
    </row>
    <row r="16557" ht="15.75" customHeight="1">
      <c r="E16557" s="4"/>
      <c r="F16557" s="4"/>
      <c r="G16557" s="4"/>
      <c r="H16557" s="5"/>
      <c r="I16557" s="5"/>
    </row>
    <row r="16558" ht="15.75" customHeight="1">
      <c r="E16558" s="4"/>
      <c r="F16558" s="4"/>
      <c r="G16558" s="4"/>
      <c r="H16558" s="5"/>
      <c r="I16558" s="5"/>
    </row>
    <row r="16559" ht="15.75" customHeight="1">
      <c r="E16559" s="4"/>
      <c r="F16559" s="4"/>
      <c r="G16559" s="4"/>
      <c r="H16559" s="5"/>
      <c r="I16559" s="5"/>
    </row>
    <row r="16560" ht="15.75" customHeight="1">
      <c r="E16560" s="4"/>
      <c r="F16560" s="4"/>
      <c r="G16560" s="4"/>
      <c r="H16560" s="5"/>
      <c r="I16560" s="5"/>
    </row>
    <row r="16561" ht="15.75" customHeight="1">
      <c r="E16561" s="4"/>
      <c r="F16561" s="4"/>
      <c r="G16561" s="4"/>
      <c r="H16561" s="5"/>
      <c r="I16561" s="5"/>
    </row>
    <row r="16562" ht="15.75" customHeight="1">
      <c r="E16562" s="4"/>
      <c r="F16562" s="4"/>
      <c r="G16562" s="4"/>
      <c r="H16562" s="5"/>
      <c r="I16562" s="5"/>
    </row>
    <row r="16563" ht="15.75" customHeight="1">
      <c r="E16563" s="4"/>
      <c r="F16563" s="4"/>
      <c r="G16563" s="4"/>
      <c r="H16563" s="5"/>
      <c r="I16563" s="5"/>
    </row>
    <row r="16564" ht="15.75" customHeight="1">
      <c r="E16564" s="4"/>
      <c r="F16564" s="4"/>
      <c r="G16564" s="4"/>
      <c r="H16564" s="5"/>
      <c r="I16564" s="5"/>
    </row>
    <row r="16565" ht="15.75" customHeight="1">
      <c r="E16565" s="4"/>
      <c r="F16565" s="4"/>
      <c r="G16565" s="4"/>
      <c r="H16565" s="5"/>
      <c r="I16565" s="5"/>
    </row>
    <row r="16566" ht="15.75" customHeight="1">
      <c r="E16566" s="4"/>
      <c r="F16566" s="4"/>
      <c r="G16566" s="4"/>
      <c r="H16566" s="5"/>
      <c r="I16566" s="5"/>
    </row>
    <row r="16567" ht="15.75" customHeight="1">
      <c r="E16567" s="4"/>
      <c r="F16567" s="4"/>
      <c r="G16567" s="4"/>
      <c r="H16567" s="5"/>
      <c r="I16567" s="5"/>
    </row>
    <row r="16568" ht="15.75" customHeight="1">
      <c r="E16568" s="4"/>
      <c r="F16568" s="4"/>
      <c r="G16568" s="4"/>
      <c r="H16568" s="5"/>
      <c r="I16568" s="5"/>
    </row>
    <row r="16569" ht="15.75" customHeight="1">
      <c r="E16569" s="4"/>
      <c r="F16569" s="4"/>
      <c r="G16569" s="4"/>
      <c r="H16569" s="5"/>
      <c r="I16569" s="5"/>
    </row>
    <row r="16570" ht="15.75" customHeight="1">
      <c r="E16570" s="4"/>
      <c r="F16570" s="4"/>
      <c r="G16570" s="4"/>
      <c r="H16570" s="5"/>
      <c r="I16570" s="5"/>
    </row>
    <row r="16571" ht="15.75" customHeight="1">
      <c r="E16571" s="4"/>
      <c r="F16571" s="4"/>
      <c r="G16571" s="4"/>
      <c r="H16571" s="5"/>
      <c r="I16571" s="5"/>
    </row>
    <row r="16572" ht="15.75" customHeight="1">
      <c r="E16572" s="4"/>
      <c r="F16572" s="4"/>
      <c r="G16572" s="4"/>
      <c r="H16572" s="5"/>
      <c r="I16572" s="5"/>
    </row>
    <row r="16573" ht="15.75" customHeight="1">
      <c r="E16573" s="4"/>
      <c r="F16573" s="4"/>
      <c r="G16573" s="4"/>
      <c r="H16573" s="5"/>
      <c r="I16573" s="5"/>
    </row>
    <row r="16574" ht="15.75" customHeight="1">
      <c r="E16574" s="4"/>
      <c r="F16574" s="4"/>
      <c r="G16574" s="4"/>
      <c r="H16574" s="5"/>
      <c r="I16574" s="5"/>
    </row>
    <row r="16575" ht="15.75" customHeight="1">
      <c r="E16575" s="4"/>
      <c r="F16575" s="4"/>
      <c r="G16575" s="4"/>
      <c r="H16575" s="5"/>
      <c r="I16575" s="5"/>
    </row>
    <row r="16576" ht="15.75" customHeight="1">
      <c r="E16576" s="4"/>
      <c r="F16576" s="4"/>
      <c r="G16576" s="4"/>
      <c r="H16576" s="5"/>
      <c r="I16576" s="5"/>
    </row>
    <row r="16577" ht="15.75" customHeight="1">
      <c r="E16577" s="4"/>
      <c r="F16577" s="4"/>
      <c r="G16577" s="4"/>
      <c r="H16577" s="5"/>
      <c r="I16577" s="5"/>
    </row>
    <row r="16578" ht="15.75" customHeight="1">
      <c r="E16578" s="4"/>
      <c r="F16578" s="4"/>
      <c r="G16578" s="4"/>
      <c r="H16578" s="5"/>
      <c r="I16578" s="5"/>
    </row>
    <row r="16579" ht="15.75" customHeight="1">
      <c r="E16579" s="4"/>
      <c r="F16579" s="4"/>
      <c r="G16579" s="4"/>
      <c r="H16579" s="5"/>
      <c r="I16579" s="5"/>
    </row>
    <row r="16580" ht="15.75" customHeight="1">
      <c r="E16580" s="4"/>
      <c r="F16580" s="4"/>
      <c r="G16580" s="4"/>
      <c r="H16580" s="5"/>
      <c r="I16580" s="5"/>
    </row>
    <row r="16581" ht="15.75" customHeight="1">
      <c r="E16581" s="4"/>
      <c r="F16581" s="4"/>
      <c r="G16581" s="4"/>
      <c r="H16581" s="5"/>
      <c r="I16581" s="5"/>
    </row>
    <row r="16582" ht="15.75" customHeight="1">
      <c r="E16582" s="4"/>
      <c r="F16582" s="4"/>
      <c r="G16582" s="4"/>
      <c r="H16582" s="5"/>
      <c r="I16582" s="5"/>
    </row>
    <row r="16583" ht="15.75" customHeight="1">
      <c r="E16583" s="4"/>
      <c r="F16583" s="4"/>
      <c r="G16583" s="4"/>
      <c r="H16583" s="5"/>
      <c r="I16583" s="5"/>
    </row>
    <row r="16584" ht="15.75" customHeight="1">
      <c r="E16584" s="4"/>
      <c r="F16584" s="4"/>
      <c r="G16584" s="4"/>
      <c r="H16584" s="5"/>
      <c r="I16584" s="5"/>
    </row>
    <row r="16585" ht="15.75" customHeight="1">
      <c r="E16585" s="4"/>
      <c r="F16585" s="4"/>
      <c r="G16585" s="4"/>
      <c r="H16585" s="5"/>
      <c r="I16585" s="5"/>
    </row>
    <row r="16586" ht="15.75" customHeight="1">
      <c r="E16586" s="4"/>
      <c r="F16586" s="4"/>
      <c r="G16586" s="4"/>
      <c r="H16586" s="5"/>
      <c r="I16586" s="5"/>
    </row>
    <row r="16587" ht="15.75" customHeight="1">
      <c r="E16587" s="4"/>
      <c r="F16587" s="4"/>
      <c r="G16587" s="4"/>
      <c r="H16587" s="5"/>
      <c r="I16587" s="5"/>
    </row>
    <row r="16588" ht="15.75" customHeight="1">
      <c r="E16588" s="4"/>
      <c r="F16588" s="4"/>
      <c r="G16588" s="4"/>
      <c r="H16588" s="5"/>
      <c r="I16588" s="5"/>
    </row>
    <row r="16589" ht="15.75" customHeight="1">
      <c r="E16589" s="4"/>
      <c r="F16589" s="4"/>
      <c r="G16589" s="4"/>
      <c r="H16589" s="5"/>
      <c r="I16589" s="5"/>
    </row>
    <row r="16590" ht="15.75" customHeight="1">
      <c r="E16590" s="4"/>
      <c r="F16590" s="4"/>
      <c r="G16590" s="4"/>
      <c r="H16590" s="5"/>
      <c r="I16590" s="5"/>
    </row>
    <row r="16591" ht="15.75" customHeight="1">
      <c r="E16591" s="4"/>
      <c r="F16591" s="4"/>
      <c r="G16591" s="4"/>
      <c r="H16591" s="5"/>
      <c r="I16591" s="5"/>
    </row>
    <row r="16592" ht="15.75" customHeight="1">
      <c r="E16592" s="4"/>
      <c r="F16592" s="4"/>
      <c r="G16592" s="4"/>
      <c r="H16592" s="5"/>
      <c r="I16592" s="5"/>
    </row>
    <row r="16593" ht="15.75" customHeight="1">
      <c r="E16593" s="4"/>
      <c r="F16593" s="4"/>
      <c r="G16593" s="4"/>
      <c r="H16593" s="5"/>
      <c r="I16593" s="5"/>
    </row>
    <row r="16594" ht="15.75" customHeight="1">
      <c r="E16594" s="4"/>
      <c r="F16594" s="4"/>
      <c r="G16594" s="4"/>
      <c r="H16594" s="5"/>
      <c r="I16594" s="5"/>
    </row>
    <row r="16595" ht="15.75" customHeight="1">
      <c r="E16595" s="4"/>
      <c r="F16595" s="4"/>
      <c r="G16595" s="4"/>
      <c r="H16595" s="5"/>
      <c r="I16595" s="5"/>
    </row>
    <row r="16596" ht="15.75" customHeight="1">
      <c r="E16596" s="4"/>
      <c r="F16596" s="4"/>
      <c r="G16596" s="4"/>
      <c r="H16596" s="5"/>
      <c r="I16596" s="5"/>
    </row>
    <row r="16597" ht="15.75" customHeight="1">
      <c r="E16597" s="4"/>
      <c r="F16597" s="4"/>
      <c r="G16597" s="4"/>
      <c r="H16597" s="5"/>
      <c r="I16597" s="5"/>
    </row>
    <row r="16598" ht="15.75" customHeight="1">
      <c r="E16598" s="4"/>
      <c r="F16598" s="4"/>
      <c r="G16598" s="4"/>
      <c r="H16598" s="5"/>
      <c r="I16598" s="5"/>
    </row>
    <row r="16599" ht="15.75" customHeight="1">
      <c r="E16599" s="4"/>
      <c r="F16599" s="4"/>
      <c r="G16599" s="4"/>
      <c r="H16599" s="5"/>
      <c r="I16599" s="5"/>
    </row>
    <row r="16600" ht="15.75" customHeight="1">
      <c r="E16600" s="4"/>
      <c r="F16600" s="4"/>
      <c r="G16600" s="4"/>
      <c r="H16600" s="5"/>
      <c r="I16600" s="5"/>
    </row>
    <row r="16601" ht="15.75" customHeight="1">
      <c r="E16601" s="4"/>
      <c r="F16601" s="4"/>
      <c r="G16601" s="4"/>
      <c r="H16601" s="5"/>
      <c r="I16601" s="5"/>
    </row>
    <row r="16602" ht="15.75" customHeight="1">
      <c r="E16602" s="4"/>
      <c r="F16602" s="4"/>
      <c r="G16602" s="4"/>
      <c r="H16602" s="5"/>
      <c r="I16602" s="5"/>
    </row>
    <row r="16603" ht="15.75" customHeight="1">
      <c r="E16603" s="4"/>
      <c r="F16603" s="4"/>
      <c r="G16603" s="4"/>
      <c r="H16603" s="5"/>
      <c r="I16603" s="5"/>
    </row>
    <row r="16604" ht="15.75" customHeight="1">
      <c r="E16604" s="4"/>
      <c r="F16604" s="4"/>
      <c r="G16604" s="4"/>
      <c r="H16604" s="5"/>
      <c r="I16604" s="5"/>
    </row>
    <row r="16605" ht="15.75" customHeight="1">
      <c r="E16605" s="4"/>
      <c r="F16605" s="4"/>
      <c r="G16605" s="4"/>
      <c r="H16605" s="5"/>
      <c r="I16605" s="5"/>
    </row>
    <row r="16606" ht="15.75" customHeight="1">
      <c r="E16606" s="4"/>
      <c r="F16606" s="4"/>
      <c r="G16606" s="4"/>
      <c r="H16606" s="5"/>
      <c r="I16606" s="5"/>
    </row>
    <row r="16607" ht="15.75" customHeight="1">
      <c r="E16607" s="4"/>
      <c r="F16607" s="4"/>
      <c r="G16607" s="4"/>
      <c r="H16607" s="5"/>
      <c r="I16607" s="5"/>
    </row>
    <row r="16608" ht="15.75" customHeight="1">
      <c r="E16608" s="4"/>
      <c r="F16608" s="4"/>
      <c r="G16608" s="4"/>
      <c r="H16608" s="5"/>
      <c r="I16608" s="5"/>
    </row>
    <row r="16609" ht="15.75" customHeight="1">
      <c r="E16609" s="4"/>
      <c r="F16609" s="4"/>
      <c r="G16609" s="4"/>
      <c r="H16609" s="5"/>
      <c r="I16609" s="5"/>
    </row>
    <row r="16610" ht="15.75" customHeight="1">
      <c r="E16610" s="4"/>
      <c r="F16610" s="4"/>
      <c r="G16610" s="4"/>
      <c r="H16610" s="5"/>
      <c r="I16610" s="5"/>
    </row>
    <row r="16611" ht="15.75" customHeight="1">
      <c r="E16611" s="4"/>
      <c r="F16611" s="4"/>
      <c r="G16611" s="4"/>
      <c r="H16611" s="5"/>
      <c r="I16611" s="5"/>
    </row>
    <row r="16612" ht="15.75" customHeight="1">
      <c r="E16612" s="4"/>
      <c r="F16612" s="4"/>
      <c r="G16612" s="4"/>
      <c r="H16612" s="5"/>
      <c r="I16612" s="5"/>
    </row>
    <row r="16613" ht="15.75" customHeight="1">
      <c r="E16613" s="4"/>
      <c r="F16613" s="4"/>
      <c r="G16613" s="4"/>
      <c r="H16613" s="5"/>
      <c r="I16613" s="5"/>
    </row>
    <row r="16614" ht="15.75" customHeight="1">
      <c r="E16614" s="4"/>
      <c r="F16614" s="4"/>
      <c r="G16614" s="4"/>
      <c r="H16614" s="5"/>
      <c r="I16614" s="5"/>
    </row>
    <row r="16615" ht="15.75" customHeight="1">
      <c r="E16615" s="4"/>
      <c r="F16615" s="4"/>
      <c r="G16615" s="4"/>
      <c r="H16615" s="5"/>
      <c r="I16615" s="5"/>
    </row>
    <row r="16616" ht="15.75" customHeight="1">
      <c r="E16616" s="4"/>
      <c r="F16616" s="4"/>
      <c r="G16616" s="4"/>
      <c r="H16616" s="5"/>
      <c r="I16616" s="5"/>
    </row>
    <row r="16617" ht="15.75" customHeight="1">
      <c r="E16617" s="4"/>
      <c r="F16617" s="4"/>
      <c r="G16617" s="4"/>
      <c r="H16617" s="5"/>
      <c r="I16617" s="5"/>
    </row>
    <row r="16618" ht="15.75" customHeight="1">
      <c r="E16618" s="4"/>
      <c r="F16618" s="4"/>
      <c r="G16618" s="4"/>
      <c r="H16618" s="5"/>
      <c r="I16618" s="5"/>
    </row>
    <row r="16619" ht="15.75" customHeight="1">
      <c r="E16619" s="4"/>
      <c r="F16619" s="4"/>
      <c r="G16619" s="4"/>
      <c r="H16619" s="5"/>
      <c r="I16619" s="5"/>
    </row>
    <row r="16620" ht="15.75" customHeight="1">
      <c r="E16620" s="4"/>
      <c r="F16620" s="4"/>
      <c r="G16620" s="4"/>
      <c r="H16620" s="5"/>
      <c r="I16620" s="5"/>
    </row>
    <row r="16621" ht="15.75" customHeight="1">
      <c r="E16621" s="4"/>
      <c r="F16621" s="4"/>
      <c r="G16621" s="4"/>
      <c r="H16621" s="5"/>
      <c r="I16621" s="5"/>
    </row>
    <row r="16622" ht="15.75" customHeight="1">
      <c r="E16622" s="4"/>
      <c r="F16622" s="4"/>
      <c r="G16622" s="4"/>
      <c r="H16622" s="5"/>
      <c r="I16622" s="5"/>
    </row>
    <row r="16623" ht="15.75" customHeight="1">
      <c r="E16623" s="4"/>
      <c r="F16623" s="4"/>
      <c r="G16623" s="4"/>
      <c r="H16623" s="5"/>
      <c r="I16623" s="5"/>
    </row>
    <row r="16624" ht="15.75" customHeight="1">
      <c r="E16624" s="4"/>
      <c r="F16624" s="4"/>
      <c r="G16624" s="4"/>
      <c r="H16624" s="5"/>
      <c r="I16624" s="5"/>
    </row>
    <row r="16625" ht="15.75" customHeight="1">
      <c r="E16625" s="4"/>
      <c r="F16625" s="4"/>
      <c r="G16625" s="4"/>
      <c r="H16625" s="5"/>
      <c r="I16625" s="5"/>
    </row>
    <row r="16626" ht="15.75" customHeight="1">
      <c r="E16626" s="4"/>
      <c r="F16626" s="4"/>
      <c r="G16626" s="4"/>
      <c r="H16626" s="5"/>
      <c r="I16626" s="5"/>
    </row>
    <row r="16627" ht="15.75" customHeight="1">
      <c r="E16627" s="4"/>
      <c r="F16627" s="4"/>
      <c r="G16627" s="4"/>
      <c r="H16627" s="5"/>
      <c r="I16627" s="5"/>
    </row>
    <row r="16628" ht="15.75" customHeight="1">
      <c r="E16628" s="4"/>
      <c r="F16628" s="4"/>
      <c r="G16628" s="4"/>
      <c r="H16628" s="5"/>
      <c r="I16628" s="5"/>
    </row>
    <row r="16629" ht="15.75" customHeight="1">
      <c r="E16629" s="4"/>
      <c r="F16629" s="4"/>
      <c r="G16629" s="4"/>
      <c r="H16629" s="5"/>
      <c r="I16629" s="5"/>
    </row>
    <row r="16630" ht="15.75" customHeight="1">
      <c r="E16630" s="4"/>
      <c r="F16630" s="4"/>
      <c r="G16630" s="4"/>
      <c r="H16630" s="5"/>
      <c r="I16630" s="5"/>
    </row>
    <row r="16631" ht="15.75" customHeight="1">
      <c r="E16631" s="4"/>
      <c r="F16631" s="4"/>
      <c r="G16631" s="4"/>
      <c r="H16631" s="5"/>
      <c r="I16631" s="5"/>
    </row>
    <row r="16632" ht="15.75" customHeight="1">
      <c r="E16632" s="4"/>
      <c r="F16632" s="4"/>
      <c r="G16632" s="4"/>
      <c r="H16632" s="5"/>
      <c r="I16632" s="5"/>
    </row>
    <row r="16633" ht="15.75" customHeight="1">
      <c r="E16633" s="4"/>
      <c r="F16633" s="4"/>
      <c r="G16633" s="4"/>
      <c r="H16633" s="5"/>
      <c r="I16633" s="5"/>
    </row>
    <row r="16634" ht="15.75" customHeight="1">
      <c r="E16634" s="4"/>
      <c r="F16634" s="4"/>
      <c r="G16634" s="4"/>
      <c r="H16634" s="5"/>
      <c r="I16634" s="5"/>
    </row>
    <row r="16635" ht="15.75" customHeight="1">
      <c r="E16635" s="4"/>
      <c r="F16635" s="4"/>
      <c r="G16635" s="4"/>
      <c r="H16635" s="5"/>
      <c r="I16635" s="5"/>
    </row>
    <row r="16636" ht="15.75" customHeight="1">
      <c r="E16636" s="4"/>
      <c r="F16636" s="4"/>
      <c r="G16636" s="4"/>
      <c r="H16636" s="5"/>
      <c r="I16636" s="5"/>
    </row>
    <row r="16637" ht="15.75" customHeight="1">
      <c r="E16637" s="4"/>
      <c r="F16637" s="4"/>
      <c r="G16637" s="4"/>
      <c r="H16637" s="5"/>
      <c r="I16637" s="5"/>
    </row>
    <row r="16638" ht="15.75" customHeight="1">
      <c r="E16638" s="4"/>
      <c r="F16638" s="4"/>
      <c r="G16638" s="4"/>
      <c r="H16638" s="5"/>
      <c r="I16638" s="5"/>
    </row>
    <row r="16639" ht="15.75" customHeight="1">
      <c r="E16639" s="4"/>
      <c r="F16639" s="4"/>
      <c r="G16639" s="4"/>
      <c r="H16639" s="5"/>
      <c r="I16639" s="5"/>
    </row>
    <row r="16640" ht="15.75" customHeight="1">
      <c r="E16640" s="4"/>
      <c r="F16640" s="4"/>
      <c r="G16640" s="4"/>
      <c r="H16640" s="5"/>
      <c r="I16640" s="5"/>
    </row>
    <row r="16641" ht="15.75" customHeight="1">
      <c r="E16641" s="4"/>
      <c r="F16641" s="4"/>
      <c r="G16641" s="4"/>
      <c r="H16641" s="5"/>
      <c r="I16641" s="5"/>
    </row>
    <row r="16642" ht="15.75" customHeight="1">
      <c r="E16642" s="4"/>
      <c r="F16642" s="4"/>
      <c r="G16642" s="4"/>
      <c r="H16642" s="5"/>
      <c r="I16642" s="5"/>
    </row>
    <row r="16643" ht="15.75" customHeight="1">
      <c r="E16643" s="4"/>
      <c r="F16643" s="4"/>
      <c r="G16643" s="4"/>
      <c r="H16643" s="5"/>
      <c r="I16643" s="5"/>
    </row>
    <row r="16644" ht="15.75" customHeight="1">
      <c r="E16644" s="4"/>
      <c r="F16644" s="4"/>
      <c r="G16644" s="4"/>
      <c r="H16644" s="5"/>
      <c r="I16644" s="5"/>
    </row>
    <row r="16645" ht="15.75" customHeight="1">
      <c r="E16645" s="4"/>
      <c r="F16645" s="4"/>
      <c r="G16645" s="4"/>
      <c r="H16645" s="5"/>
      <c r="I16645" s="5"/>
    </row>
    <row r="16646" ht="15.75" customHeight="1">
      <c r="E16646" s="4"/>
      <c r="F16646" s="4"/>
      <c r="G16646" s="4"/>
      <c r="H16646" s="5"/>
      <c r="I16646" s="5"/>
    </row>
    <row r="16647" ht="15.75" customHeight="1">
      <c r="E16647" s="4"/>
      <c r="F16647" s="4"/>
      <c r="G16647" s="4"/>
      <c r="H16647" s="5"/>
      <c r="I16647" s="5"/>
    </row>
    <row r="16648" ht="15.75" customHeight="1">
      <c r="E16648" s="4"/>
      <c r="F16648" s="4"/>
      <c r="G16648" s="4"/>
      <c r="H16648" s="5"/>
      <c r="I16648" s="5"/>
    </row>
    <row r="16649" ht="15.75" customHeight="1">
      <c r="E16649" s="4"/>
      <c r="F16649" s="4"/>
      <c r="G16649" s="4"/>
      <c r="H16649" s="5"/>
      <c r="I16649" s="5"/>
    </row>
    <row r="16650" ht="15.75" customHeight="1">
      <c r="E16650" s="4"/>
      <c r="F16650" s="4"/>
      <c r="G16650" s="4"/>
      <c r="H16650" s="5"/>
      <c r="I16650" s="5"/>
    </row>
    <row r="16651" ht="15.75" customHeight="1">
      <c r="E16651" s="4"/>
      <c r="F16651" s="4"/>
      <c r="G16651" s="4"/>
      <c r="H16651" s="5"/>
      <c r="I16651" s="5"/>
    </row>
    <row r="16652" ht="15.75" customHeight="1">
      <c r="E16652" s="4"/>
      <c r="F16652" s="4"/>
      <c r="G16652" s="4"/>
      <c r="H16652" s="5"/>
      <c r="I16652" s="5"/>
    </row>
    <row r="16653" ht="15.75" customHeight="1">
      <c r="E16653" s="4"/>
      <c r="F16653" s="4"/>
      <c r="G16653" s="4"/>
      <c r="H16653" s="5"/>
      <c r="I16653" s="5"/>
    </row>
    <row r="16654" ht="15.75" customHeight="1">
      <c r="E16654" s="4"/>
      <c r="F16654" s="4"/>
      <c r="G16654" s="4"/>
      <c r="H16654" s="5"/>
      <c r="I16654" s="5"/>
    </row>
    <row r="16655" ht="15.75" customHeight="1">
      <c r="E16655" s="4"/>
      <c r="F16655" s="4"/>
      <c r="G16655" s="4"/>
      <c r="H16655" s="5"/>
      <c r="I16655" s="5"/>
    </row>
    <row r="16656" ht="15.75" customHeight="1">
      <c r="E16656" s="4"/>
      <c r="F16656" s="4"/>
      <c r="G16656" s="4"/>
      <c r="H16656" s="5"/>
      <c r="I16656" s="5"/>
    </row>
    <row r="16657" ht="15.75" customHeight="1">
      <c r="E16657" s="4"/>
      <c r="F16657" s="4"/>
      <c r="G16657" s="4"/>
      <c r="H16657" s="5"/>
      <c r="I16657" s="5"/>
    </row>
    <row r="16658" ht="15.75" customHeight="1">
      <c r="E16658" s="4"/>
      <c r="F16658" s="4"/>
      <c r="G16658" s="4"/>
      <c r="H16658" s="5"/>
      <c r="I16658" s="5"/>
    </row>
    <row r="16659" ht="15.75" customHeight="1">
      <c r="E16659" s="4"/>
      <c r="F16659" s="4"/>
      <c r="G16659" s="4"/>
      <c r="H16659" s="5"/>
      <c r="I16659" s="5"/>
    </row>
    <row r="16660" ht="15.75" customHeight="1">
      <c r="E16660" s="4"/>
      <c r="F16660" s="4"/>
      <c r="G16660" s="4"/>
      <c r="H16660" s="5"/>
      <c r="I16660" s="5"/>
    </row>
    <row r="16661" ht="15.75" customHeight="1">
      <c r="E16661" s="4"/>
      <c r="F16661" s="4"/>
      <c r="G16661" s="4"/>
      <c r="H16661" s="5"/>
      <c r="I16661" s="5"/>
    </row>
    <row r="16662" ht="15.75" customHeight="1">
      <c r="E16662" s="4"/>
      <c r="F16662" s="4"/>
      <c r="G16662" s="4"/>
      <c r="H16662" s="5"/>
      <c r="I16662" s="5"/>
    </row>
    <row r="16663" ht="15.75" customHeight="1">
      <c r="E16663" s="4"/>
      <c r="F16663" s="4"/>
      <c r="G16663" s="4"/>
      <c r="H16663" s="5"/>
      <c r="I16663" s="5"/>
    </row>
    <row r="16664" ht="15.75" customHeight="1">
      <c r="E16664" s="4"/>
      <c r="F16664" s="4"/>
      <c r="G16664" s="4"/>
      <c r="H16664" s="5"/>
      <c r="I16664" s="5"/>
    </row>
    <row r="16665" ht="15.75" customHeight="1">
      <c r="E16665" s="4"/>
      <c r="F16665" s="4"/>
      <c r="G16665" s="4"/>
      <c r="H16665" s="5"/>
      <c r="I16665" s="5"/>
    </row>
    <row r="16666" ht="15.75" customHeight="1">
      <c r="E16666" s="4"/>
      <c r="F16666" s="4"/>
      <c r="G16666" s="4"/>
      <c r="H16666" s="5"/>
      <c r="I16666" s="5"/>
    </row>
    <row r="16667" ht="15.75" customHeight="1">
      <c r="E16667" s="4"/>
      <c r="F16667" s="4"/>
      <c r="G16667" s="4"/>
      <c r="H16667" s="5"/>
      <c r="I16667" s="5"/>
    </row>
    <row r="16668" ht="15.75" customHeight="1">
      <c r="E16668" s="4"/>
      <c r="F16668" s="4"/>
      <c r="G16668" s="4"/>
      <c r="H16668" s="5"/>
      <c r="I16668" s="5"/>
    </row>
    <row r="16669" ht="15.75" customHeight="1">
      <c r="E16669" s="4"/>
      <c r="F16669" s="4"/>
      <c r="G16669" s="4"/>
      <c r="H16669" s="5"/>
      <c r="I16669" s="5"/>
    </row>
    <row r="16670" ht="15.75" customHeight="1">
      <c r="E16670" s="4"/>
      <c r="F16670" s="4"/>
      <c r="G16670" s="4"/>
      <c r="H16670" s="5"/>
      <c r="I16670" s="5"/>
    </row>
    <row r="16671" ht="15.75" customHeight="1">
      <c r="E16671" s="4"/>
      <c r="F16671" s="4"/>
      <c r="G16671" s="4"/>
      <c r="H16671" s="5"/>
      <c r="I16671" s="5"/>
    </row>
    <row r="16672" ht="15.75" customHeight="1">
      <c r="E16672" s="4"/>
      <c r="F16672" s="4"/>
      <c r="G16672" s="4"/>
      <c r="H16672" s="5"/>
      <c r="I16672" s="5"/>
    </row>
    <row r="16673" ht="15.75" customHeight="1">
      <c r="E16673" s="4"/>
      <c r="F16673" s="4"/>
      <c r="G16673" s="4"/>
      <c r="H16673" s="5"/>
      <c r="I16673" s="5"/>
    </row>
    <row r="16674" ht="15.75" customHeight="1">
      <c r="E16674" s="4"/>
      <c r="F16674" s="4"/>
      <c r="G16674" s="4"/>
      <c r="H16674" s="5"/>
      <c r="I16674" s="5"/>
    </row>
    <row r="16675" ht="15.75" customHeight="1">
      <c r="E16675" s="4"/>
      <c r="F16675" s="4"/>
      <c r="G16675" s="4"/>
      <c r="H16675" s="5"/>
      <c r="I16675" s="5"/>
    </row>
    <row r="16676" ht="15.75" customHeight="1">
      <c r="E16676" s="4"/>
      <c r="F16676" s="4"/>
      <c r="G16676" s="4"/>
      <c r="H16676" s="5"/>
      <c r="I16676" s="5"/>
    </row>
    <row r="16677" ht="15.75" customHeight="1">
      <c r="E16677" s="4"/>
      <c r="F16677" s="4"/>
      <c r="G16677" s="4"/>
      <c r="H16677" s="5"/>
      <c r="I16677" s="5"/>
    </row>
    <row r="16678" ht="15.75" customHeight="1">
      <c r="E16678" s="4"/>
      <c r="F16678" s="4"/>
      <c r="G16678" s="4"/>
      <c r="H16678" s="5"/>
      <c r="I16678" s="5"/>
    </row>
    <row r="16679" ht="15.75" customHeight="1">
      <c r="E16679" s="4"/>
      <c r="F16679" s="4"/>
      <c r="G16679" s="4"/>
      <c r="H16679" s="5"/>
      <c r="I16679" s="5"/>
    </row>
    <row r="16680" ht="15.75" customHeight="1">
      <c r="E16680" s="4"/>
      <c r="F16680" s="4"/>
      <c r="G16680" s="4"/>
      <c r="H16680" s="5"/>
      <c r="I16680" s="5"/>
    </row>
    <row r="16681" ht="15.75" customHeight="1">
      <c r="E16681" s="4"/>
      <c r="F16681" s="4"/>
      <c r="G16681" s="4"/>
      <c r="H16681" s="5"/>
      <c r="I16681" s="5"/>
    </row>
    <row r="16682" ht="15.75" customHeight="1">
      <c r="E16682" s="4"/>
      <c r="F16682" s="4"/>
      <c r="G16682" s="4"/>
      <c r="H16682" s="5"/>
      <c r="I16682" s="5"/>
    </row>
    <row r="16683" ht="15.75" customHeight="1">
      <c r="E16683" s="4"/>
      <c r="F16683" s="4"/>
      <c r="G16683" s="4"/>
      <c r="H16683" s="5"/>
      <c r="I16683" s="5"/>
    </row>
    <row r="16684" ht="15.75" customHeight="1">
      <c r="E16684" s="4"/>
      <c r="F16684" s="4"/>
      <c r="G16684" s="4"/>
      <c r="H16684" s="5"/>
      <c r="I16684" s="5"/>
    </row>
    <row r="16685" ht="15.75" customHeight="1">
      <c r="E16685" s="4"/>
      <c r="F16685" s="4"/>
      <c r="G16685" s="4"/>
      <c r="H16685" s="5"/>
      <c r="I16685" s="5"/>
    </row>
    <row r="16686" ht="15.75" customHeight="1">
      <c r="E16686" s="4"/>
      <c r="F16686" s="4"/>
      <c r="G16686" s="4"/>
      <c r="H16686" s="5"/>
      <c r="I16686" s="5"/>
    </row>
    <row r="16687" ht="15.75" customHeight="1">
      <c r="E16687" s="4"/>
      <c r="F16687" s="4"/>
      <c r="G16687" s="4"/>
      <c r="H16687" s="5"/>
      <c r="I16687" s="5"/>
    </row>
    <row r="16688" ht="15.75" customHeight="1">
      <c r="E16688" s="4"/>
      <c r="F16688" s="4"/>
      <c r="G16688" s="4"/>
      <c r="H16688" s="5"/>
      <c r="I16688" s="5"/>
    </row>
    <row r="16689" ht="15.75" customHeight="1">
      <c r="E16689" s="4"/>
      <c r="F16689" s="4"/>
      <c r="G16689" s="4"/>
      <c r="H16689" s="5"/>
      <c r="I16689" s="5"/>
    </row>
    <row r="16690" ht="15.75" customHeight="1">
      <c r="E16690" s="4"/>
      <c r="F16690" s="4"/>
      <c r="G16690" s="4"/>
      <c r="H16690" s="5"/>
      <c r="I16690" s="5"/>
    </row>
    <row r="16691" ht="15.75" customHeight="1">
      <c r="E16691" s="4"/>
      <c r="F16691" s="4"/>
      <c r="G16691" s="4"/>
      <c r="H16691" s="5"/>
      <c r="I16691" s="5"/>
    </row>
    <row r="16692" ht="15.75" customHeight="1">
      <c r="E16692" s="4"/>
      <c r="F16692" s="4"/>
      <c r="G16692" s="4"/>
      <c r="H16692" s="5"/>
      <c r="I16692" s="5"/>
    </row>
    <row r="16693" ht="15.75" customHeight="1">
      <c r="E16693" s="4"/>
      <c r="F16693" s="4"/>
      <c r="G16693" s="4"/>
      <c r="H16693" s="5"/>
      <c r="I16693" s="5"/>
    </row>
    <row r="16694" ht="15.75" customHeight="1">
      <c r="E16694" s="4"/>
      <c r="F16694" s="4"/>
      <c r="G16694" s="4"/>
      <c r="H16694" s="5"/>
      <c r="I16694" s="5"/>
    </row>
    <row r="16695" ht="15.75" customHeight="1">
      <c r="E16695" s="4"/>
      <c r="F16695" s="4"/>
      <c r="G16695" s="4"/>
      <c r="H16695" s="5"/>
      <c r="I16695" s="5"/>
    </row>
    <row r="16696" ht="15.75" customHeight="1">
      <c r="E16696" s="4"/>
      <c r="F16696" s="4"/>
      <c r="G16696" s="4"/>
      <c r="H16696" s="5"/>
      <c r="I16696" s="5"/>
    </row>
    <row r="16697" ht="15.75" customHeight="1">
      <c r="E16697" s="4"/>
      <c r="F16697" s="4"/>
      <c r="G16697" s="4"/>
      <c r="H16697" s="5"/>
      <c r="I16697" s="5"/>
    </row>
    <row r="16698" ht="15.75" customHeight="1">
      <c r="E16698" s="4"/>
      <c r="F16698" s="4"/>
      <c r="G16698" s="4"/>
      <c r="H16698" s="5"/>
      <c r="I16698" s="5"/>
    </row>
    <row r="16699" ht="15.75" customHeight="1">
      <c r="E16699" s="4"/>
      <c r="F16699" s="4"/>
      <c r="G16699" s="4"/>
      <c r="H16699" s="5"/>
      <c r="I16699" s="5"/>
    </row>
    <row r="16700" ht="15.75" customHeight="1">
      <c r="E16700" s="4"/>
      <c r="F16700" s="4"/>
      <c r="G16700" s="4"/>
      <c r="H16700" s="5"/>
      <c r="I16700" s="5"/>
    </row>
    <row r="16701" ht="15.75" customHeight="1">
      <c r="E16701" s="4"/>
      <c r="F16701" s="4"/>
      <c r="G16701" s="4"/>
      <c r="H16701" s="5"/>
      <c r="I16701" s="5"/>
    </row>
    <row r="16702" ht="15.75" customHeight="1">
      <c r="E16702" s="4"/>
      <c r="F16702" s="4"/>
      <c r="G16702" s="4"/>
      <c r="H16702" s="5"/>
      <c r="I16702" s="5"/>
    </row>
    <row r="16703" ht="15.75" customHeight="1">
      <c r="E16703" s="4"/>
      <c r="F16703" s="4"/>
      <c r="G16703" s="4"/>
      <c r="H16703" s="5"/>
      <c r="I16703" s="5"/>
    </row>
    <row r="16704" ht="15.75" customHeight="1">
      <c r="E16704" s="4"/>
      <c r="F16704" s="4"/>
      <c r="G16704" s="4"/>
      <c r="H16704" s="5"/>
      <c r="I16704" s="5"/>
    </row>
    <row r="16705" ht="15.75" customHeight="1">
      <c r="E16705" s="4"/>
      <c r="F16705" s="4"/>
      <c r="G16705" s="4"/>
      <c r="H16705" s="5"/>
      <c r="I16705" s="5"/>
    </row>
    <row r="16706" ht="15.75" customHeight="1">
      <c r="E16706" s="4"/>
      <c r="F16706" s="4"/>
      <c r="G16706" s="4"/>
      <c r="H16706" s="5"/>
      <c r="I16706" s="5"/>
    </row>
    <row r="16707" ht="15.75" customHeight="1">
      <c r="E16707" s="4"/>
      <c r="F16707" s="4"/>
      <c r="G16707" s="4"/>
      <c r="H16707" s="5"/>
      <c r="I16707" s="5"/>
    </row>
    <row r="16708" ht="15.75" customHeight="1">
      <c r="E16708" s="4"/>
      <c r="F16708" s="4"/>
      <c r="G16708" s="4"/>
      <c r="H16708" s="5"/>
      <c r="I16708" s="5"/>
    </row>
    <row r="16709" ht="15.75" customHeight="1">
      <c r="E16709" s="4"/>
      <c r="F16709" s="4"/>
      <c r="G16709" s="4"/>
      <c r="H16709" s="5"/>
      <c r="I16709" s="5"/>
    </row>
    <row r="16710" ht="15.75" customHeight="1">
      <c r="E16710" s="4"/>
      <c r="F16710" s="4"/>
      <c r="G16710" s="4"/>
      <c r="H16710" s="5"/>
      <c r="I16710" s="5"/>
    </row>
    <row r="16711" ht="15.75" customHeight="1">
      <c r="E16711" s="4"/>
      <c r="F16711" s="4"/>
      <c r="G16711" s="4"/>
      <c r="H16711" s="5"/>
      <c r="I16711" s="5"/>
    </row>
    <row r="16712" ht="15.75" customHeight="1">
      <c r="E16712" s="4"/>
      <c r="F16712" s="4"/>
      <c r="G16712" s="4"/>
      <c r="H16712" s="5"/>
      <c r="I16712" s="5"/>
    </row>
    <row r="16713" ht="15.75" customHeight="1">
      <c r="E16713" s="4"/>
      <c r="F16713" s="4"/>
      <c r="G16713" s="4"/>
      <c r="H16713" s="5"/>
      <c r="I16713" s="5"/>
    </row>
    <row r="16714" ht="15.75" customHeight="1">
      <c r="E16714" s="4"/>
      <c r="F16714" s="4"/>
      <c r="G16714" s="4"/>
      <c r="H16714" s="5"/>
      <c r="I16714" s="5"/>
    </row>
    <row r="16715" ht="15.75" customHeight="1">
      <c r="E16715" s="4"/>
      <c r="F16715" s="4"/>
      <c r="G16715" s="4"/>
      <c r="H16715" s="5"/>
      <c r="I16715" s="5"/>
    </row>
    <row r="16716" ht="15.75" customHeight="1">
      <c r="E16716" s="4"/>
      <c r="F16716" s="4"/>
      <c r="G16716" s="4"/>
      <c r="H16716" s="5"/>
      <c r="I16716" s="5"/>
    </row>
    <row r="16717" ht="15.75" customHeight="1">
      <c r="E16717" s="4"/>
      <c r="F16717" s="4"/>
      <c r="G16717" s="4"/>
      <c r="H16717" s="5"/>
      <c r="I16717" s="5"/>
    </row>
    <row r="16718" ht="15.75" customHeight="1">
      <c r="E16718" s="4"/>
      <c r="F16718" s="4"/>
      <c r="G16718" s="4"/>
      <c r="H16718" s="5"/>
      <c r="I16718" s="5"/>
    </row>
    <row r="16719" ht="15.75" customHeight="1">
      <c r="E16719" s="4"/>
      <c r="F16719" s="4"/>
      <c r="G16719" s="4"/>
      <c r="H16719" s="5"/>
      <c r="I16719" s="5"/>
    </row>
    <row r="16720" ht="15.75" customHeight="1">
      <c r="E16720" s="4"/>
      <c r="F16720" s="4"/>
      <c r="G16720" s="4"/>
      <c r="H16720" s="5"/>
      <c r="I16720" s="5"/>
    </row>
    <row r="16721" ht="15.75" customHeight="1">
      <c r="E16721" s="4"/>
      <c r="F16721" s="4"/>
      <c r="G16721" s="4"/>
      <c r="H16721" s="5"/>
      <c r="I16721" s="5"/>
    </row>
    <row r="16722" ht="15.75" customHeight="1">
      <c r="E16722" s="4"/>
      <c r="F16722" s="4"/>
      <c r="G16722" s="4"/>
      <c r="H16722" s="5"/>
      <c r="I16722" s="5"/>
    </row>
    <row r="16723" ht="15.75" customHeight="1">
      <c r="E16723" s="4"/>
      <c r="F16723" s="4"/>
      <c r="G16723" s="4"/>
      <c r="H16723" s="5"/>
      <c r="I16723" s="5"/>
    </row>
    <row r="16724" ht="15.75" customHeight="1">
      <c r="E16724" s="4"/>
      <c r="F16724" s="4"/>
      <c r="G16724" s="4"/>
      <c r="H16724" s="5"/>
      <c r="I16724" s="5"/>
    </row>
    <row r="16725" ht="15.75" customHeight="1">
      <c r="E16725" s="4"/>
      <c r="F16725" s="4"/>
      <c r="G16725" s="4"/>
      <c r="H16725" s="5"/>
      <c r="I16725" s="5"/>
    </row>
    <row r="16726" ht="15.75" customHeight="1">
      <c r="E16726" s="4"/>
      <c r="F16726" s="4"/>
      <c r="G16726" s="4"/>
      <c r="H16726" s="5"/>
      <c r="I16726" s="5"/>
    </row>
    <row r="16727" ht="15.75" customHeight="1">
      <c r="E16727" s="4"/>
      <c r="F16727" s="4"/>
      <c r="G16727" s="4"/>
      <c r="H16727" s="5"/>
      <c r="I16727" s="5"/>
    </row>
    <row r="16728" ht="15.75" customHeight="1">
      <c r="E16728" s="4"/>
      <c r="F16728" s="4"/>
      <c r="G16728" s="4"/>
      <c r="H16728" s="5"/>
      <c r="I16728" s="5"/>
    </row>
    <row r="16729" ht="15.75" customHeight="1">
      <c r="E16729" s="4"/>
      <c r="F16729" s="4"/>
      <c r="G16729" s="4"/>
      <c r="H16729" s="5"/>
      <c r="I16729" s="5"/>
    </row>
    <row r="16730" ht="15.75" customHeight="1">
      <c r="E16730" s="4"/>
      <c r="F16730" s="4"/>
      <c r="G16730" s="4"/>
      <c r="H16730" s="5"/>
      <c r="I16730" s="5"/>
    </row>
    <row r="16731" ht="15.75" customHeight="1">
      <c r="E16731" s="4"/>
      <c r="F16731" s="4"/>
      <c r="G16731" s="4"/>
      <c r="H16731" s="5"/>
      <c r="I16731" s="5"/>
    </row>
    <row r="16732" ht="15.75" customHeight="1">
      <c r="E16732" s="4"/>
      <c r="F16732" s="4"/>
      <c r="G16732" s="4"/>
      <c r="H16732" s="5"/>
      <c r="I16732" s="5"/>
    </row>
    <row r="16733" ht="15.75" customHeight="1">
      <c r="E16733" s="4"/>
      <c r="F16733" s="4"/>
      <c r="G16733" s="4"/>
      <c r="H16733" s="5"/>
      <c r="I16733" s="5"/>
    </row>
    <row r="16734" ht="15.75" customHeight="1">
      <c r="E16734" s="4"/>
      <c r="F16734" s="4"/>
      <c r="G16734" s="4"/>
      <c r="H16734" s="5"/>
      <c r="I16734" s="5"/>
    </row>
    <row r="16735" ht="15.75" customHeight="1">
      <c r="E16735" s="4"/>
      <c r="F16735" s="4"/>
      <c r="G16735" s="4"/>
      <c r="H16735" s="5"/>
      <c r="I16735" s="5"/>
    </row>
    <row r="16736" ht="15.75" customHeight="1">
      <c r="E16736" s="4"/>
      <c r="F16736" s="4"/>
      <c r="G16736" s="4"/>
      <c r="H16736" s="5"/>
      <c r="I16736" s="5"/>
    </row>
    <row r="16737" ht="15.75" customHeight="1">
      <c r="E16737" s="4"/>
      <c r="F16737" s="4"/>
      <c r="G16737" s="4"/>
      <c r="H16737" s="5"/>
      <c r="I16737" s="5"/>
    </row>
    <row r="16738" ht="15.75" customHeight="1">
      <c r="E16738" s="4"/>
      <c r="F16738" s="4"/>
      <c r="G16738" s="4"/>
      <c r="H16738" s="5"/>
      <c r="I16738" s="5"/>
    </row>
    <row r="16739" ht="15.75" customHeight="1">
      <c r="E16739" s="4"/>
      <c r="F16739" s="4"/>
      <c r="G16739" s="4"/>
      <c r="H16739" s="5"/>
      <c r="I16739" s="5"/>
    </row>
    <row r="16740" ht="15.75" customHeight="1">
      <c r="E16740" s="4"/>
      <c r="F16740" s="4"/>
      <c r="G16740" s="4"/>
      <c r="H16740" s="5"/>
      <c r="I16740" s="5"/>
    </row>
    <row r="16741" ht="15.75" customHeight="1">
      <c r="E16741" s="4"/>
      <c r="F16741" s="4"/>
      <c r="G16741" s="4"/>
      <c r="H16741" s="5"/>
      <c r="I16741" s="5"/>
    </row>
    <row r="16742" ht="15.75" customHeight="1">
      <c r="E16742" s="4"/>
      <c r="F16742" s="4"/>
      <c r="G16742" s="4"/>
      <c r="H16742" s="5"/>
      <c r="I16742" s="5"/>
    </row>
    <row r="16743" ht="15.75" customHeight="1">
      <c r="E16743" s="4"/>
      <c r="F16743" s="4"/>
      <c r="G16743" s="4"/>
      <c r="H16743" s="5"/>
      <c r="I16743" s="5"/>
    </row>
    <row r="16744" ht="15.75" customHeight="1">
      <c r="E16744" s="4"/>
      <c r="F16744" s="4"/>
      <c r="G16744" s="4"/>
      <c r="H16744" s="5"/>
      <c r="I16744" s="5"/>
    </row>
    <row r="16745" ht="15.75" customHeight="1">
      <c r="E16745" s="4"/>
      <c r="F16745" s="4"/>
      <c r="G16745" s="4"/>
      <c r="H16745" s="5"/>
      <c r="I16745" s="5"/>
    </row>
    <row r="16746" ht="15.75" customHeight="1">
      <c r="E16746" s="4"/>
      <c r="F16746" s="4"/>
      <c r="G16746" s="4"/>
      <c r="H16746" s="5"/>
      <c r="I16746" s="5"/>
    </row>
    <row r="16747" ht="15.75" customHeight="1">
      <c r="E16747" s="4"/>
      <c r="F16747" s="4"/>
      <c r="G16747" s="4"/>
      <c r="H16747" s="5"/>
      <c r="I16747" s="5"/>
    </row>
    <row r="16748" ht="15.75" customHeight="1">
      <c r="E16748" s="4"/>
      <c r="F16748" s="4"/>
      <c r="G16748" s="4"/>
      <c r="H16748" s="5"/>
      <c r="I16748" s="5"/>
    </row>
    <row r="16749" ht="15.75" customHeight="1">
      <c r="E16749" s="4"/>
      <c r="F16749" s="4"/>
      <c r="G16749" s="4"/>
      <c r="H16749" s="5"/>
      <c r="I16749" s="5"/>
    </row>
    <row r="16750" ht="15.75" customHeight="1">
      <c r="E16750" s="4"/>
      <c r="F16750" s="4"/>
      <c r="G16750" s="4"/>
      <c r="H16750" s="5"/>
      <c r="I16750" s="5"/>
    </row>
    <row r="16751" ht="15.75" customHeight="1">
      <c r="E16751" s="4"/>
      <c r="F16751" s="4"/>
      <c r="G16751" s="4"/>
      <c r="H16751" s="5"/>
      <c r="I16751" s="5"/>
    </row>
    <row r="16752" ht="15.75" customHeight="1">
      <c r="E16752" s="4"/>
      <c r="F16752" s="4"/>
      <c r="G16752" s="4"/>
      <c r="H16752" s="5"/>
      <c r="I16752" s="5"/>
    </row>
    <row r="16753" ht="15.75" customHeight="1">
      <c r="E16753" s="4"/>
      <c r="F16753" s="4"/>
      <c r="G16753" s="4"/>
      <c r="H16753" s="5"/>
      <c r="I16753" s="5"/>
    </row>
    <row r="16754" ht="15.75" customHeight="1">
      <c r="E16754" s="4"/>
      <c r="F16754" s="4"/>
      <c r="G16754" s="4"/>
      <c r="H16754" s="5"/>
      <c r="I16754" s="5"/>
    </row>
    <row r="16755" ht="15.75" customHeight="1">
      <c r="E16755" s="4"/>
      <c r="F16755" s="4"/>
      <c r="G16755" s="4"/>
      <c r="H16755" s="5"/>
      <c r="I16755" s="5"/>
    </row>
    <row r="16756" ht="15.75" customHeight="1">
      <c r="E16756" s="4"/>
      <c r="F16756" s="4"/>
      <c r="G16756" s="4"/>
      <c r="H16756" s="5"/>
      <c r="I16756" s="5"/>
    </row>
    <row r="16757" ht="15.75" customHeight="1">
      <c r="E16757" s="4"/>
      <c r="F16757" s="4"/>
      <c r="G16757" s="4"/>
      <c r="H16757" s="5"/>
      <c r="I16757" s="5"/>
    </row>
    <row r="16758" ht="15.75" customHeight="1">
      <c r="E16758" s="4"/>
      <c r="F16758" s="4"/>
      <c r="G16758" s="4"/>
      <c r="H16758" s="5"/>
      <c r="I16758" s="5"/>
    </row>
    <row r="16759" ht="15.75" customHeight="1">
      <c r="E16759" s="4"/>
      <c r="F16759" s="4"/>
      <c r="G16759" s="4"/>
      <c r="H16759" s="5"/>
      <c r="I16759" s="5"/>
    </row>
    <row r="16760" ht="15.75" customHeight="1">
      <c r="E16760" s="4"/>
      <c r="F16760" s="4"/>
      <c r="G16760" s="4"/>
      <c r="H16760" s="5"/>
      <c r="I16760" s="5"/>
    </row>
    <row r="16761" ht="15.75" customHeight="1">
      <c r="E16761" s="4"/>
      <c r="F16761" s="4"/>
      <c r="G16761" s="4"/>
      <c r="H16761" s="5"/>
      <c r="I16761" s="5"/>
    </row>
    <row r="16762" ht="15.75" customHeight="1">
      <c r="E16762" s="4"/>
      <c r="F16762" s="4"/>
      <c r="G16762" s="4"/>
      <c r="H16762" s="5"/>
      <c r="I16762" s="5"/>
    </row>
    <row r="16763" ht="15.75" customHeight="1">
      <c r="E16763" s="4"/>
      <c r="F16763" s="4"/>
      <c r="G16763" s="4"/>
      <c r="H16763" s="5"/>
      <c r="I16763" s="5"/>
    </row>
    <row r="16764" ht="15.75" customHeight="1">
      <c r="E16764" s="4"/>
      <c r="F16764" s="4"/>
      <c r="G16764" s="4"/>
      <c r="H16764" s="5"/>
      <c r="I16764" s="5"/>
    </row>
    <row r="16765" ht="15.75" customHeight="1">
      <c r="E16765" s="4"/>
      <c r="F16765" s="4"/>
      <c r="G16765" s="4"/>
      <c r="H16765" s="5"/>
      <c r="I16765" s="5"/>
    </row>
    <row r="16766" ht="15.75" customHeight="1">
      <c r="E16766" s="4"/>
      <c r="F16766" s="4"/>
      <c r="G16766" s="4"/>
      <c r="H16766" s="5"/>
      <c r="I16766" s="5"/>
    </row>
    <row r="16767" ht="15.75" customHeight="1">
      <c r="E16767" s="4"/>
      <c r="F16767" s="4"/>
      <c r="G16767" s="4"/>
      <c r="H16767" s="5"/>
      <c r="I16767" s="5"/>
    </row>
    <row r="16768" ht="15.75" customHeight="1">
      <c r="E16768" s="4"/>
      <c r="F16768" s="4"/>
      <c r="G16768" s="4"/>
      <c r="H16768" s="5"/>
      <c r="I16768" s="5"/>
    </row>
    <row r="16769" ht="15.75" customHeight="1">
      <c r="E16769" s="4"/>
      <c r="F16769" s="4"/>
      <c r="G16769" s="4"/>
      <c r="H16769" s="5"/>
      <c r="I16769" s="5"/>
    </row>
    <row r="16770" ht="15.75" customHeight="1">
      <c r="E16770" s="4"/>
      <c r="F16770" s="4"/>
      <c r="G16770" s="4"/>
      <c r="H16770" s="5"/>
      <c r="I16770" s="5"/>
    </row>
    <row r="16771" ht="15.75" customHeight="1">
      <c r="E16771" s="4"/>
      <c r="F16771" s="4"/>
      <c r="G16771" s="4"/>
      <c r="H16771" s="5"/>
      <c r="I16771" s="5"/>
    </row>
    <row r="16772" ht="15.75" customHeight="1">
      <c r="E16772" s="4"/>
      <c r="F16772" s="4"/>
      <c r="G16772" s="4"/>
      <c r="H16772" s="5"/>
      <c r="I16772" s="5"/>
    </row>
    <row r="16773" ht="15.75" customHeight="1">
      <c r="E16773" s="4"/>
      <c r="F16773" s="4"/>
      <c r="G16773" s="4"/>
      <c r="H16773" s="5"/>
      <c r="I16773" s="5"/>
    </row>
    <row r="16774" ht="15.75" customHeight="1">
      <c r="E16774" s="4"/>
      <c r="F16774" s="4"/>
      <c r="G16774" s="4"/>
      <c r="H16774" s="5"/>
      <c r="I16774" s="5"/>
    </row>
    <row r="16775" ht="15.75" customHeight="1">
      <c r="E16775" s="4"/>
      <c r="F16775" s="4"/>
      <c r="G16775" s="4"/>
      <c r="H16775" s="5"/>
      <c r="I16775" s="5"/>
    </row>
    <row r="16776" ht="15.75" customHeight="1">
      <c r="E16776" s="4"/>
      <c r="F16776" s="4"/>
      <c r="G16776" s="4"/>
      <c r="H16776" s="5"/>
      <c r="I16776" s="5"/>
    </row>
    <row r="16777" ht="15.75" customHeight="1">
      <c r="E16777" s="4"/>
      <c r="F16777" s="4"/>
      <c r="G16777" s="4"/>
      <c r="H16777" s="5"/>
      <c r="I16777" s="5"/>
    </row>
    <row r="16778" ht="15.75" customHeight="1">
      <c r="E16778" s="4"/>
      <c r="F16778" s="4"/>
      <c r="G16778" s="4"/>
      <c r="H16778" s="5"/>
      <c r="I16778" s="5"/>
    </row>
    <row r="16779" ht="15.75" customHeight="1">
      <c r="E16779" s="4"/>
      <c r="F16779" s="4"/>
      <c r="G16779" s="4"/>
      <c r="H16779" s="5"/>
      <c r="I16779" s="5"/>
    </row>
    <row r="16780" ht="15.75" customHeight="1">
      <c r="E16780" s="4"/>
      <c r="F16780" s="4"/>
      <c r="G16780" s="4"/>
      <c r="H16780" s="5"/>
      <c r="I16780" s="5"/>
    </row>
    <row r="16781" ht="15.75" customHeight="1">
      <c r="E16781" s="4"/>
      <c r="F16781" s="4"/>
      <c r="G16781" s="4"/>
      <c r="H16781" s="5"/>
      <c r="I16781" s="5"/>
    </row>
    <row r="16782" ht="15.75" customHeight="1">
      <c r="E16782" s="4"/>
      <c r="F16782" s="4"/>
      <c r="G16782" s="4"/>
      <c r="H16782" s="5"/>
      <c r="I16782" s="5"/>
    </row>
    <row r="16783" ht="15.75" customHeight="1">
      <c r="E16783" s="4"/>
      <c r="F16783" s="4"/>
      <c r="G16783" s="4"/>
      <c r="H16783" s="5"/>
      <c r="I16783" s="5"/>
    </row>
    <row r="16784" ht="15.75" customHeight="1">
      <c r="E16784" s="4"/>
      <c r="F16784" s="4"/>
      <c r="G16784" s="4"/>
      <c r="H16784" s="5"/>
      <c r="I16784" s="5"/>
    </row>
    <row r="16785" ht="15.75" customHeight="1">
      <c r="E16785" s="4"/>
      <c r="F16785" s="4"/>
      <c r="G16785" s="4"/>
      <c r="H16785" s="5"/>
      <c r="I16785" s="5"/>
    </row>
    <row r="16786" ht="15.75" customHeight="1">
      <c r="E16786" s="4"/>
      <c r="F16786" s="4"/>
      <c r="G16786" s="4"/>
      <c r="H16786" s="5"/>
      <c r="I16786" s="5"/>
    </row>
    <row r="16787" ht="15.75" customHeight="1">
      <c r="E16787" s="4"/>
      <c r="F16787" s="4"/>
      <c r="G16787" s="4"/>
      <c r="H16787" s="5"/>
      <c r="I16787" s="5"/>
    </row>
    <row r="16788" ht="15.75" customHeight="1">
      <c r="E16788" s="4"/>
      <c r="F16788" s="4"/>
      <c r="G16788" s="4"/>
      <c r="H16788" s="5"/>
      <c r="I16788" s="5"/>
    </row>
    <row r="16789" ht="15.75" customHeight="1">
      <c r="E16789" s="4"/>
      <c r="F16789" s="4"/>
      <c r="G16789" s="4"/>
      <c r="H16789" s="5"/>
      <c r="I16789" s="5"/>
    </row>
    <row r="16790" ht="15.75" customHeight="1">
      <c r="E16790" s="4"/>
      <c r="F16790" s="4"/>
      <c r="G16790" s="4"/>
      <c r="H16790" s="5"/>
      <c r="I16790" s="5"/>
    </row>
    <row r="16791" ht="15.75" customHeight="1">
      <c r="E16791" s="4"/>
      <c r="F16791" s="4"/>
      <c r="G16791" s="4"/>
      <c r="H16791" s="5"/>
      <c r="I16791" s="5"/>
    </row>
    <row r="16792" ht="15.75" customHeight="1">
      <c r="E16792" s="4"/>
      <c r="F16792" s="4"/>
      <c r="G16792" s="4"/>
      <c r="H16792" s="5"/>
      <c r="I16792" s="5"/>
    </row>
    <row r="16793" ht="15.75" customHeight="1">
      <c r="E16793" s="4"/>
      <c r="F16793" s="4"/>
      <c r="G16793" s="4"/>
      <c r="H16793" s="5"/>
      <c r="I16793" s="5"/>
    </row>
    <row r="16794" ht="15.75" customHeight="1">
      <c r="E16794" s="4"/>
      <c r="F16794" s="4"/>
      <c r="G16794" s="4"/>
      <c r="H16794" s="5"/>
      <c r="I16794" s="5"/>
    </row>
    <row r="16795" ht="15.75" customHeight="1">
      <c r="E16795" s="4"/>
      <c r="F16795" s="4"/>
      <c r="G16795" s="4"/>
      <c r="H16795" s="5"/>
      <c r="I16795" s="5"/>
    </row>
    <row r="16796" ht="15.75" customHeight="1">
      <c r="E16796" s="4"/>
      <c r="F16796" s="4"/>
      <c r="G16796" s="4"/>
      <c r="H16796" s="5"/>
      <c r="I16796" s="5"/>
    </row>
    <row r="16797" ht="15.75" customHeight="1">
      <c r="E16797" s="4"/>
      <c r="F16797" s="4"/>
      <c r="G16797" s="4"/>
      <c r="H16797" s="5"/>
      <c r="I16797" s="5"/>
    </row>
    <row r="16798" ht="15.75" customHeight="1">
      <c r="E16798" s="4"/>
      <c r="F16798" s="4"/>
      <c r="G16798" s="4"/>
      <c r="H16798" s="5"/>
      <c r="I16798" s="5"/>
    </row>
    <row r="16799" ht="15.75" customHeight="1">
      <c r="E16799" s="4"/>
      <c r="F16799" s="4"/>
      <c r="G16799" s="4"/>
      <c r="H16799" s="5"/>
      <c r="I16799" s="5"/>
    </row>
    <row r="16800" ht="15.75" customHeight="1">
      <c r="E16800" s="4"/>
      <c r="F16800" s="4"/>
      <c r="G16800" s="4"/>
      <c r="H16800" s="5"/>
      <c r="I16800" s="5"/>
    </row>
    <row r="16801" ht="15.75" customHeight="1">
      <c r="E16801" s="4"/>
      <c r="F16801" s="4"/>
      <c r="G16801" s="4"/>
      <c r="H16801" s="5"/>
      <c r="I16801" s="5"/>
    </row>
    <row r="16802" ht="15.75" customHeight="1">
      <c r="E16802" s="4"/>
      <c r="F16802" s="4"/>
      <c r="G16802" s="4"/>
      <c r="H16802" s="5"/>
      <c r="I16802" s="5"/>
    </row>
    <row r="16803" ht="15.75" customHeight="1">
      <c r="E16803" s="4"/>
      <c r="F16803" s="4"/>
      <c r="G16803" s="4"/>
      <c r="H16803" s="5"/>
      <c r="I16803" s="5"/>
    </row>
    <row r="16804" ht="15.75" customHeight="1">
      <c r="E16804" s="4"/>
      <c r="F16804" s="4"/>
      <c r="G16804" s="4"/>
      <c r="H16804" s="5"/>
      <c r="I16804" s="5"/>
    </row>
    <row r="16805" ht="15.75" customHeight="1">
      <c r="E16805" s="4"/>
      <c r="F16805" s="4"/>
      <c r="G16805" s="4"/>
      <c r="H16805" s="5"/>
      <c r="I16805" s="5"/>
    </row>
    <row r="16806" ht="15.75" customHeight="1">
      <c r="E16806" s="4"/>
      <c r="F16806" s="4"/>
      <c r="G16806" s="4"/>
      <c r="H16806" s="5"/>
      <c r="I16806" s="5"/>
    </row>
    <row r="16807" ht="15.75" customHeight="1">
      <c r="E16807" s="4"/>
      <c r="F16807" s="4"/>
      <c r="G16807" s="4"/>
      <c r="H16807" s="5"/>
      <c r="I16807" s="5"/>
    </row>
    <row r="16808" ht="15.75" customHeight="1">
      <c r="E16808" s="4"/>
      <c r="F16808" s="4"/>
      <c r="G16808" s="4"/>
      <c r="H16808" s="5"/>
      <c r="I16808" s="5"/>
    </row>
    <row r="16809" ht="15.75" customHeight="1">
      <c r="E16809" s="4"/>
      <c r="F16809" s="4"/>
      <c r="G16809" s="4"/>
      <c r="H16809" s="5"/>
      <c r="I16809" s="5"/>
    </row>
    <row r="16810" ht="15.75" customHeight="1">
      <c r="E16810" s="4"/>
      <c r="F16810" s="4"/>
      <c r="G16810" s="4"/>
      <c r="H16810" s="5"/>
      <c r="I16810" s="5"/>
    </row>
    <row r="16811" ht="15.75" customHeight="1">
      <c r="E16811" s="4"/>
      <c r="F16811" s="4"/>
      <c r="G16811" s="4"/>
      <c r="H16811" s="5"/>
      <c r="I16811" s="5"/>
    </row>
    <row r="16812" ht="15.75" customHeight="1">
      <c r="E16812" s="4"/>
      <c r="F16812" s="4"/>
      <c r="G16812" s="4"/>
      <c r="H16812" s="5"/>
      <c r="I16812" s="5"/>
    </row>
    <row r="16813" ht="15.75" customHeight="1">
      <c r="E16813" s="4"/>
      <c r="F16813" s="4"/>
      <c r="G16813" s="4"/>
      <c r="H16813" s="5"/>
      <c r="I16813" s="5"/>
    </row>
    <row r="16814" ht="15.75" customHeight="1">
      <c r="E16814" s="4"/>
      <c r="F16814" s="4"/>
      <c r="G16814" s="4"/>
      <c r="H16814" s="5"/>
      <c r="I16814" s="5"/>
    </row>
    <row r="16815" ht="15.75" customHeight="1">
      <c r="E16815" s="4"/>
      <c r="F16815" s="4"/>
      <c r="G16815" s="4"/>
      <c r="H16815" s="5"/>
      <c r="I16815" s="5"/>
    </row>
    <row r="16816" ht="15.75" customHeight="1">
      <c r="E16816" s="4"/>
      <c r="F16816" s="4"/>
      <c r="G16816" s="4"/>
      <c r="H16816" s="5"/>
      <c r="I16816" s="5"/>
    </row>
    <row r="16817" ht="15.75" customHeight="1">
      <c r="E16817" s="4"/>
      <c r="F16817" s="4"/>
      <c r="G16817" s="4"/>
      <c r="H16817" s="5"/>
      <c r="I16817" s="5"/>
    </row>
    <row r="16818" ht="15.75" customHeight="1">
      <c r="E16818" s="4"/>
      <c r="F16818" s="4"/>
      <c r="G16818" s="4"/>
      <c r="H16818" s="5"/>
      <c r="I16818" s="5"/>
    </row>
    <row r="16819" ht="15.75" customHeight="1">
      <c r="E16819" s="4"/>
      <c r="F16819" s="4"/>
      <c r="G16819" s="4"/>
      <c r="H16819" s="5"/>
      <c r="I16819" s="5"/>
    </row>
    <row r="16820" ht="15.75" customHeight="1">
      <c r="E16820" s="4"/>
      <c r="F16820" s="4"/>
      <c r="G16820" s="4"/>
      <c r="H16820" s="5"/>
      <c r="I16820" s="5"/>
    </row>
    <row r="16821" ht="15.75" customHeight="1">
      <c r="E16821" s="4"/>
      <c r="F16821" s="4"/>
      <c r="G16821" s="4"/>
      <c r="H16821" s="5"/>
      <c r="I16821" s="5"/>
    </row>
    <row r="16822" ht="15.75" customHeight="1">
      <c r="E16822" s="4"/>
      <c r="F16822" s="4"/>
      <c r="G16822" s="4"/>
      <c r="H16822" s="5"/>
      <c r="I16822" s="5"/>
    </row>
    <row r="16823" ht="15.75" customHeight="1">
      <c r="E16823" s="4"/>
      <c r="F16823" s="4"/>
      <c r="G16823" s="4"/>
      <c r="H16823" s="5"/>
      <c r="I16823" s="5"/>
    </row>
    <row r="16824" ht="15.75" customHeight="1">
      <c r="E16824" s="4"/>
      <c r="F16824" s="4"/>
      <c r="G16824" s="4"/>
      <c r="H16824" s="5"/>
      <c r="I16824" s="5"/>
    </row>
    <row r="16825" ht="15.75" customHeight="1">
      <c r="E16825" s="4"/>
      <c r="F16825" s="4"/>
      <c r="G16825" s="4"/>
      <c r="H16825" s="5"/>
      <c r="I16825" s="5"/>
    </row>
    <row r="16826" ht="15.75" customHeight="1">
      <c r="E16826" s="4"/>
      <c r="F16826" s="4"/>
      <c r="G16826" s="4"/>
      <c r="H16826" s="5"/>
      <c r="I16826" s="5"/>
    </row>
    <row r="16827" ht="15.75" customHeight="1">
      <c r="E16827" s="4"/>
      <c r="F16827" s="4"/>
      <c r="G16827" s="4"/>
      <c r="H16827" s="5"/>
      <c r="I16827" s="5"/>
    </row>
    <row r="16828" ht="15.75" customHeight="1">
      <c r="E16828" s="4"/>
      <c r="F16828" s="4"/>
      <c r="G16828" s="4"/>
      <c r="H16828" s="5"/>
      <c r="I16828" s="5"/>
    </row>
    <row r="16829" ht="15.75" customHeight="1">
      <c r="E16829" s="4"/>
      <c r="F16829" s="4"/>
      <c r="G16829" s="4"/>
      <c r="H16829" s="5"/>
      <c r="I16829" s="5"/>
    </row>
    <row r="16830" ht="15.75" customHeight="1">
      <c r="E16830" s="4"/>
      <c r="F16830" s="4"/>
      <c r="G16830" s="4"/>
      <c r="H16830" s="5"/>
      <c r="I16830" s="5"/>
    </row>
    <row r="16831" ht="15.75" customHeight="1">
      <c r="E16831" s="4"/>
      <c r="F16831" s="4"/>
      <c r="G16831" s="4"/>
      <c r="H16831" s="5"/>
      <c r="I16831" s="5"/>
    </row>
    <row r="16832" ht="15.75" customHeight="1">
      <c r="E16832" s="4"/>
      <c r="F16832" s="4"/>
      <c r="G16832" s="4"/>
      <c r="H16832" s="5"/>
      <c r="I16832" s="5"/>
    </row>
    <row r="16833" ht="15.75" customHeight="1">
      <c r="E16833" s="4"/>
      <c r="F16833" s="4"/>
      <c r="G16833" s="4"/>
      <c r="H16833" s="5"/>
      <c r="I16833" s="5"/>
    </row>
    <row r="16834" ht="15.75" customHeight="1">
      <c r="E16834" s="4"/>
      <c r="F16834" s="4"/>
      <c r="G16834" s="4"/>
      <c r="H16834" s="5"/>
      <c r="I16834" s="5"/>
    </row>
    <row r="16835" ht="15.75" customHeight="1">
      <c r="E16835" s="4"/>
      <c r="F16835" s="4"/>
      <c r="G16835" s="4"/>
      <c r="H16835" s="5"/>
      <c r="I16835" s="5"/>
    </row>
    <row r="16836" ht="15.75" customHeight="1">
      <c r="E16836" s="4"/>
      <c r="F16836" s="4"/>
      <c r="G16836" s="4"/>
      <c r="H16836" s="5"/>
      <c r="I16836" s="5"/>
    </row>
    <row r="16837" ht="15.75" customHeight="1">
      <c r="E16837" s="4"/>
      <c r="F16837" s="4"/>
      <c r="G16837" s="4"/>
      <c r="H16837" s="5"/>
      <c r="I16837" s="5"/>
    </row>
    <row r="16838" ht="15.75" customHeight="1">
      <c r="E16838" s="4"/>
      <c r="F16838" s="4"/>
      <c r="G16838" s="4"/>
      <c r="H16838" s="5"/>
      <c r="I16838" s="5"/>
    </row>
    <row r="16839" ht="15.75" customHeight="1">
      <c r="E16839" s="4"/>
      <c r="F16839" s="4"/>
      <c r="G16839" s="4"/>
      <c r="H16839" s="5"/>
      <c r="I16839" s="5"/>
    </row>
    <row r="16840" ht="15.75" customHeight="1">
      <c r="E16840" s="4"/>
      <c r="F16840" s="4"/>
      <c r="G16840" s="4"/>
      <c r="H16840" s="5"/>
      <c r="I16840" s="5"/>
    </row>
    <row r="16841" ht="15.75" customHeight="1">
      <c r="E16841" s="4"/>
      <c r="F16841" s="4"/>
      <c r="G16841" s="4"/>
      <c r="H16841" s="5"/>
      <c r="I16841" s="5"/>
    </row>
    <row r="16842" ht="15.75" customHeight="1">
      <c r="E16842" s="4"/>
      <c r="F16842" s="4"/>
      <c r="G16842" s="4"/>
      <c r="H16842" s="5"/>
      <c r="I16842" s="5"/>
    </row>
    <row r="16843" ht="15.75" customHeight="1">
      <c r="E16843" s="4"/>
      <c r="F16843" s="4"/>
      <c r="G16843" s="4"/>
      <c r="H16843" s="5"/>
      <c r="I16843" s="5"/>
    </row>
    <row r="16844" ht="15.75" customHeight="1">
      <c r="E16844" s="4"/>
      <c r="F16844" s="4"/>
      <c r="G16844" s="4"/>
      <c r="H16844" s="5"/>
      <c r="I16844" s="5"/>
    </row>
    <row r="16845" ht="15.75" customHeight="1">
      <c r="E16845" s="4"/>
      <c r="F16845" s="4"/>
      <c r="G16845" s="4"/>
      <c r="H16845" s="5"/>
      <c r="I16845" s="5"/>
    </row>
    <row r="16846" ht="15.75" customHeight="1">
      <c r="E16846" s="4"/>
      <c r="F16846" s="4"/>
      <c r="G16846" s="4"/>
      <c r="H16846" s="5"/>
      <c r="I16846" s="5"/>
    </row>
    <row r="16847" ht="15.75" customHeight="1">
      <c r="E16847" s="4"/>
      <c r="F16847" s="4"/>
      <c r="G16847" s="4"/>
      <c r="H16847" s="5"/>
      <c r="I16847" s="5"/>
    </row>
    <row r="16848" ht="15.75" customHeight="1">
      <c r="E16848" s="4"/>
      <c r="F16848" s="4"/>
      <c r="G16848" s="4"/>
      <c r="H16848" s="5"/>
      <c r="I16848" s="5"/>
    </row>
    <row r="16849" ht="15.75" customHeight="1">
      <c r="E16849" s="4"/>
      <c r="F16849" s="4"/>
      <c r="G16849" s="4"/>
      <c r="H16849" s="5"/>
      <c r="I16849" s="5"/>
    </row>
    <row r="16850" ht="15.75" customHeight="1">
      <c r="E16850" s="4"/>
      <c r="F16850" s="4"/>
      <c r="G16850" s="4"/>
      <c r="H16850" s="5"/>
      <c r="I16850" s="5"/>
    </row>
    <row r="16851" ht="15.75" customHeight="1">
      <c r="E16851" s="4"/>
      <c r="F16851" s="4"/>
      <c r="G16851" s="4"/>
      <c r="H16851" s="5"/>
      <c r="I16851" s="5"/>
    </row>
    <row r="16852" ht="15.75" customHeight="1">
      <c r="E16852" s="4"/>
      <c r="F16852" s="4"/>
      <c r="G16852" s="4"/>
      <c r="H16852" s="5"/>
      <c r="I16852" s="5"/>
    </row>
    <row r="16853" ht="15.75" customHeight="1">
      <c r="E16853" s="4"/>
      <c r="F16853" s="4"/>
      <c r="G16853" s="4"/>
      <c r="H16853" s="5"/>
      <c r="I16853" s="5"/>
    </row>
    <row r="16854" ht="15.75" customHeight="1">
      <c r="E16854" s="4"/>
      <c r="F16854" s="4"/>
      <c r="G16854" s="4"/>
      <c r="H16854" s="5"/>
      <c r="I16854" s="5"/>
    </row>
    <row r="16855" ht="15.75" customHeight="1">
      <c r="E16855" s="4"/>
      <c r="F16855" s="4"/>
      <c r="G16855" s="4"/>
      <c r="H16855" s="5"/>
      <c r="I16855" s="5"/>
    </row>
    <row r="16856" ht="15.75" customHeight="1">
      <c r="E16856" s="4"/>
      <c r="F16856" s="4"/>
      <c r="G16856" s="4"/>
      <c r="H16856" s="5"/>
      <c r="I16856" s="5"/>
    </row>
    <row r="16857" ht="15.75" customHeight="1">
      <c r="E16857" s="4"/>
      <c r="F16857" s="4"/>
      <c r="G16857" s="4"/>
      <c r="H16857" s="5"/>
      <c r="I16857" s="5"/>
    </row>
    <row r="16858" ht="15.75" customHeight="1">
      <c r="E16858" s="4"/>
      <c r="F16858" s="4"/>
      <c r="G16858" s="4"/>
      <c r="H16858" s="5"/>
      <c r="I16858" s="5"/>
    </row>
    <row r="16859" ht="15.75" customHeight="1">
      <c r="E16859" s="4"/>
      <c r="F16859" s="4"/>
      <c r="G16859" s="4"/>
      <c r="H16859" s="5"/>
      <c r="I16859" s="5"/>
    </row>
    <row r="16860" ht="15.75" customHeight="1">
      <c r="E16860" s="4"/>
      <c r="F16860" s="4"/>
      <c r="G16860" s="4"/>
      <c r="H16860" s="5"/>
      <c r="I16860" s="5"/>
    </row>
    <row r="16861" ht="15.75" customHeight="1">
      <c r="E16861" s="4"/>
      <c r="F16861" s="4"/>
      <c r="G16861" s="4"/>
      <c r="H16861" s="5"/>
      <c r="I16861" s="5"/>
    </row>
    <row r="16862" ht="15.75" customHeight="1">
      <c r="E16862" s="4"/>
      <c r="F16862" s="4"/>
      <c r="G16862" s="4"/>
      <c r="H16862" s="5"/>
      <c r="I16862" s="5"/>
    </row>
    <row r="16863" ht="15.75" customHeight="1">
      <c r="E16863" s="4"/>
      <c r="F16863" s="4"/>
      <c r="G16863" s="4"/>
      <c r="H16863" s="5"/>
      <c r="I16863" s="5"/>
    </row>
    <row r="16864" ht="15.75" customHeight="1">
      <c r="E16864" s="4"/>
      <c r="F16864" s="4"/>
      <c r="G16864" s="4"/>
      <c r="H16864" s="5"/>
      <c r="I16864" s="5"/>
    </row>
    <row r="16865" ht="15.75" customHeight="1">
      <c r="E16865" s="4"/>
      <c r="F16865" s="4"/>
      <c r="G16865" s="4"/>
      <c r="H16865" s="5"/>
      <c r="I16865" s="5"/>
    </row>
    <row r="16866" ht="15.75" customHeight="1">
      <c r="E16866" s="4"/>
      <c r="F16866" s="4"/>
      <c r="G16866" s="4"/>
      <c r="H16866" s="5"/>
      <c r="I16866" s="5"/>
    </row>
    <row r="16867" ht="15.75" customHeight="1">
      <c r="E16867" s="4"/>
      <c r="F16867" s="4"/>
      <c r="G16867" s="4"/>
      <c r="H16867" s="5"/>
      <c r="I16867" s="5"/>
    </row>
    <row r="16868" ht="15.75" customHeight="1">
      <c r="E16868" s="4"/>
      <c r="F16868" s="4"/>
      <c r="G16868" s="4"/>
      <c r="H16868" s="5"/>
      <c r="I16868" s="5"/>
    </row>
    <row r="16869" ht="15.75" customHeight="1">
      <c r="E16869" s="4"/>
      <c r="F16869" s="4"/>
      <c r="G16869" s="4"/>
      <c r="H16869" s="5"/>
      <c r="I16869" s="5"/>
    </row>
    <row r="16870" ht="15.75" customHeight="1">
      <c r="E16870" s="4"/>
      <c r="F16870" s="4"/>
      <c r="G16870" s="4"/>
      <c r="H16870" s="5"/>
      <c r="I16870" s="5"/>
    </row>
    <row r="16871" ht="15.75" customHeight="1">
      <c r="E16871" s="4"/>
      <c r="F16871" s="4"/>
      <c r="G16871" s="4"/>
      <c r="H16871" s="5"/>
      <c r="I16871" s="5"/>
    </row>
    <row r="16872" ht="15.75" customHeight="1">
      <c r="E16872" s="4"/>
      <c r="F16872" s="4"/>
      <c r="G16872" s="4"/>
      <c r="H16872" s="5"/>
      <c r="I16872" s="5"/>
    </row>
    <row r="16873" ht="15.75" customHeight="1">
      <c r="E16873" s="4"/>
      <c r="F16873" s="4"/>
      <c r="G16873" s="4"/>
      <c r="H16873" s="5"/>
      <c r="I16873" s="5"/>
    </row>
    <row r="16874" ht="15.75" customHeight="1">
      <c r="E16874" s="4"/>
      <c r="F16874" s="4"/>
      <c r="G16874" s="4"/>
      <c r="H16874" s="5"/>
      <c r="I16874" s="5"/>
    </row>
    <row r="16875" ht="15.75" customHeight="1">
      <c r="E16875" s="4"/>
      <c r="F16875" s="4"/>
      <c r="G16875" s="4"/>
      <c r="H16875" s="5"/>
      <c r="I16875" s="5"/>
    </row>
    <row r="16876" ht="15.75" customHeight="1">
      <c r="E16876" s="4"/>
      <c r="F16876" s="4"/>
      <c r="G16876" s="4"/>
      <c r="H16876" s="5"/>
      <c r="I16876" s="5"/>
    </row>
    <row r="16877" ht="15.75" customHeight="1">
      <c r="E16877" s="4"/>
      <c r="F16877" s="4"/>
      <c r="G16877" s="4"/>
      <c r="H16877" s="5"/>
      <c r="I16877" s="5"/>
    </row>
    <row r="16878" ht="15.75" customHeight="1">
      <c r="E16878" s="4"/>
      <c r="F16878" s="4"/>
      <c r="G16878" s="4"/>
      <c r="H16878" s="5"/>
      <c r="I16878" s="5"/>
    </row>
    <row r="16879" ht="15.75" customHeight="1">
      <c r="E16879" s="4"/>
      <c r="F16879" s="4"/>
      <c r="G16879" s="4"/>
      <c r="H16879" s="5"/>
      <c r="I16879" s="5"/>
    </row>
    <row r="16880" ht="15.75" customHeight="1">
      <c r="E16880" s="4"/>
      <c r="F16880" s="4"/>
      <c r="G16880" s="4"/>
      <c r="H16880" s="5"/>
      <c r="I16880" s="5"/>
    </row>
    <row r="16881" ht="15.75" customHeight="1">
      <c r="E16881" s="4"/>
      <c r="F16881" s="4"/>
      <c r="G16881" s="4"/>
      <c r="H16881" s="5"/>
      <c r="I16881" s="5"/>
    </row>
    <row r="16882" ht="15.75" customHeight="1">
      <c r="E16882" s="4"/>
      <c r="F16882" s="4"/>
      <c r="G16882" s="4"/>
      <c r="H16882" s="5"/>
      <c r="I16882" s="5"/>
    </row>
    <row r="16883" ht="15.75" customHeight="1">
      <c r="E16883" s="4"/>
      <c r="F16883" s="4"/>
      <c r="G16883" s="4"/>
      <c r="H16883" s="5"/>
      <c r="I16883" s="5"/>
    </row>
    <row r="16884" ht="15.75" customHeight="1">
      <c r="E16884" s="4"/>
      <c r="F16884" s="4"/>
      <c r="G16884" s="4"/>
      <c r="H16884" s="5"/>
      <c r="I16884" s="5"/>
    </row>
    <row r="16885" ht="15.75" customHeight="1">
      <c r="E16885" s="4"/>
      <c r="F16885" s="4"/>
      <c r="G16885" s="4"/>
      <c r="H16885" s="5"/>
      <c r="I16885" s="5"/>
    </row>
    <row r="16886" ht="15.75" customHeight="1">
      <c r="E16886" s="4"/>
      <c r="F16886" s="4"/>
      <c r="G16886" s="4"/>
      <c r="H16886" s="5"/>
      <c r="I16886" s="5"/>
    </row>
    <row r="16887" ht="15.75" customHeight="1">
      <c r="E16887" s="4"/>
      <c r="F16887" s="4"/>
      <c r="G16887" s="4"/>
      <c r="H16887" s="5"/>
      <c r="I16887" s="5"/>
    </row>
    <row r="16888" ht="15.75" customHeight="1">
      <c r="E16888" s="4"/>
      <c r="F16888" s="4"/>
      <c r="G16888" s="4"/>
      <c r="H16888" s="5"/>
      <c r="I16888" s="5"/>
    </row>
    <row r="16889" ht="15.75" customHeight="1">
      <c r="E16889" s="4"/>
      <c r="F16889" s="4"/>
      <c r="G16889" s="4"/>
      <c r="H16889" s="5"/>
      <c r="I16889" s="5"/>
    </row>
    <row r="16890" ht="15.75" customHeight="1">
      <c r="E16890" s="4"/>
      <c r="F16890" s="4"/>
      <c r="G16890" s="4"/>
      <c r="H16890" s="5"/>
      <c r="I16890" s="5"/>
    </row>
    <row r="16891" ht="15.75" customHeight="1">
      <c r="E16891" s="4"/>
      <c r="F16891" s="4"/>
      <c r="G16891" s="4"/>
      <c r="H16891" s="5"/>
      <c r="I16891" s="5"/>
    </row>
    <row r="16892" ht="15.75" customHeight="1">
      <c r="E16892" s="4"/>
      <c r="F16892" s="4"/>
      <c r="G16892" s="4"/>
      <c r="H16892" s="5"/>
      <c r="I16892" s="5"/>
    </row>
    <row r="16893" ht="15.75" customHeight="1">
      <c r="E16893" s="4"/>
      <c r="F16893" s="4"/>
      <c r="G16893" s="4"/>
      <c r="H16893" s="5"/>
      <c r="I16893" s="5"/>
    </row>
    <row r="16894" ht="15.75" customHeight="1">
      <c r="E16894" s="4"/>
      <c r="F16894" s="4"/>
      <c r="G16894" s="4"/>
      <c r="H16894" s="5"/>
      <c r="I16894" s="5"/>
    </row>
    <row r="16895" ht="15.75" customHeight="1">
      <c r="E16895" s="4"/>
      <c r="F16895" s="4"/>
      <c r="G16895" s="4"/>
      <c r="H16895" s="5"/>
      <c r="I16895" s="5"/>
    </row>
    <row r="16896" ht="15.75" customHeight="1">
      <c r="E16896" s="4"/>
      <c r="F16896" s="4"/>
      <c r="G16896" s="4"/>
      <c r="H16896" s="5"/>
      <c r="I16896" s="5"/>
    </row>
    <row r="16897" ht="15.75" customHeight="1">
      <c r="E16897" s="4"/>
      <c r="F16897" s="4"/>
      <c r="G16897" s="4"/>
      <c r="H16897" s="5"/>
      <c r="I16897" s="5"/>
    </row>
    <row r="16898" ht="15.75" customHeight="1">
      <c r="E16898" s="4"/>
      <c r="F16898" s="4"/>
      <c r="G16898" s="4"/>
      <c r="H16898" s="5"/>
      <c r="I16898" s="5"/>
    </row>
    <row r="16899" ht="15.75" customHeight="1">
      <c r="E16899" s="4"/>
      <c r="F16899" s="4"/>
      <c r="G16899" s="4"/>
      <c r="H16899" s="5"/>
      <c r="I16899" s="5"/>
    </row>
    <row r="16900" ht="15.75" customHeight="1">
      <c r="E16900" s="4"/>
      <c r="F16900" s="4"/>
      <c r="G16900" s="4"/>
      <c r="H16900" s="5"/>
      <c r="I16900" s="5"/>
    </row>
    <row r="16901" ht="15.75" customHeight="1">
      <c r="E16901" s="4"/>
      <c r="F16901" s="4"/>
      <c r="G16901" s="4"/>
      <c r="H16901" s="5"/>
      <c r="I16901" s="5"/>
    </row>
    <row r="16902" ht="15.75" customHeight="1">
      <c r="E16902" s="4"/>
      <c r="F16902" s="4"/>
      <c r="G16902" s="4"/>
      <c r="H16902" s="5"/>
      <c r="I16902" s="5"/>
    </row>
    <row r="16903" ht="15.75" customHeight="1">
      <c r="E16903" s="4"/>
      <c r="F16903" s="4"/>
      <c r="G16903" s="4"/>
      <c r="H16903" s="5"/>
      <c r="I16903" s="5"/>
    </row>
    <row r="16904" ht="15.75" customHeight="1">
      <c r="E16904" s="4"/>
      <c r="F16904" s="4"/>
      <c r="G16904" s="4"/>
      <c r="H16904" s="5"/>
      <c r="I16904" s="5"/>
    </row>
    <row r="16905" ht="15.75" customHeight="1">
      <c r="E16905" s="4"/>
      <c r="F16905" s="4"/>
      <c r="G16905" s="4"/>
      <c r="H16905" s="5"/>
      <c r="I16905" s="5"/>
    </row>
    <row r="16906" ht="15.75" customHeight="1">
      <c r="E16906" s="4"/>
      <c r="F16906" s="4"/>
      <c r="G16906" s="4"/>
      <c r="H16906" s="5"/>
      <c r="I16906" s="5"/>
    </row>
    <row r="16907" ht="15.75" customHeight="1">
      <c r="E16907" s="4"/>
      <c r="F16907" s="4"/>
      <c r="G16907" s="4"/>
      <c r="H16907" s="5"/>
      <c r="I16907" s="5"/>
    </row>
    <row r="16908" ht="15.75" customHeight="1">
      <c r="E16908" s="4"/>
      <c r="F16908" s="4"/>
      <c r="G16908" s="4"/>
      <c r="H16908" s="5"/>
      <c r="I16908" s="5"/>
    </row>
    <row r="16909" ht="15.75" customHeight="1">
      <c r="E16909" s="4"/>
      <c r="F16909" s="4"/>
      <c r="G16909" s="4"/>
      <c r="H16909" s="5"/>
      <c r="I16909" s="5"/>
    </row>
    <row r="16910" ht="15.75" customHeight="1">
      <c r="E16910" s="4"/>
      <c r="F16910" s="4"/>
      <c r="G16910" s="4"/>
      <c r="H16910" s="5"/>
      <c r="I16910" s="5"/>
    </row>
    <row r="16911" ht="15.75" customHeight="1">
      <c r="E16911" s="4"/>
      <c r="F16911" s="4"/>
      <c r="G16911" s="4"/>
      <c r="H16911" s="5"/>
      <c r="I16911" s="5"/>
    </row>
    <row r="16912" ht="15.75" customHeight="1">
      <c r="E16912" s="4"/>
      <c r="F16912" s="4"/>
      <c r="G16912" s="4"/>
      <c r="H16912" s="5"/>
      <c r="I16912" s="5"/>
    </row>
    <row r="16913" ht="15.75" customHeight="1">
      <c r="E16913" s="4"/>
      <c r="F16913" s="4"/>
      <c r="G16913" s="4"/>
      <c r="H16913" s="5"/>
      <c r="I16913" s="5"/>
    </row>
    <row r="16914" ht="15.75" customHeight="1">
      <c r="E16914" s="4"/>
      <c r="F16914" s="4"/>
      <c r="G16914" s="4"/>
      <c r="H16914" s="5"/>
      <c r="I16914" s="5"/>
    </row>
    <row r="16915" ht="15.75" customHeight="1">
      <c r="E16915" s="4"/>
      <c r="F16915" s="4"/>
      <c r="G16915" s="4"/>
      <c r="H16915" s="5"/>
      <c r="I16915" s="5"/>
    </row>
    <row r="16916" ht="15.75" customHeight="1">
      <c r="E16916" s="4"/>
      <c r="F16916" s="4"/>
      <c r="G16916" s="4"/>
      <c r="H16916" s="5"/>
      <c r="I16916" s="5"/>
    </row>
    <row r="16917" ht="15.75" customHeight="1">
      <c r="E16917" s="4"/>
      <c r="F16917" s="4"/>
      <c r="G16917" s="4"/>
      <c r="H16917" s="5"/>
      <c r="I16917" s="5"/>
    </row>
    <row r="16918" ht="15.75" customHeight="1">
      <c r="E16918" s="4"/>
      <c r="F16918" s="4"/>
      <c r="G16918" s="4"/>
      <c r="H16918" s="5"/>
      <c r="I16918" s="5"/>
    </row>
    <row r="16919" ht="15.75" customHeight="1">
      <c r="E16919" s="4"/>
      <c r="F16919" s="4"/>
      <c r="G16919" s="4"/>
      <c r="H16919" s="5"/>
      <c r="I16919" s="5"/>
    </row>
    <row r="16920" ht="15.75" customHeight="1">
      <c r="E16920" s="4"/>
      <c r="F16920" s="4"/>
      <c r="G16920" s="4"/>
      <c r="H16920" s="5"/>
      <c r="I16920" s="5"/>
    </row>
    <row r="16921" ht="15.75" customHeight="1">
      <c r="E16921" s="4"/>
      <c r="F16921" s="4"/>
      <c r="G16921" s="4"/>
      <c r="H16921" s="5"/>
      <c r="I16921" s="5"/>
    </row>
    <row r="16922" ht="15.75" customHeight="1">
      <c r="E16922" s="4"/>
      <c r="F16922" s="4"/>
      <c r="G16922" s="4"/>
      <c r="H16922" s="5"/>
      <c r="I16922" s="5"/>
    </row>
    <row r="16923" ht="15.75" customHeight="1">
      <c r="E16923" s="4"/>
      <c r="F16923" s="4"/>
      <c r="G16923" s="4"/>
      <c r="H16923" s="5"/>
      <c r="I16923" s="5"/>
    </row>
    <row r="16924" ht="15.75" customHeight="1">
      <c r="E16924" s="4"/>
      <c r="F16924" s="4"/>
      <c r="G16924" s="4"/>
      <c r="H16924" s="5"/>
      <c r="I16924" s="5"/>
    </row>
    <row r="16925" ht="15.75" customHeight="1">
      <c r="E16925" s="4"/>
      <c r="F16925" s="4"/>
      <c r="G16925" s="4"/>
      <c r="H16925" s="5"/>
      <c r="I16925" s="5"/>
    </row>
    <row r="16926" ht="15.75" customHeight="1">
      <c r="E16926" s="4"/>
      <c r="F16926" s="4"/>
      <c r="G16926" s="4"/>
      <c r="H16926" s="5"/>
      <c r="I16926" s="5"/>
    </row>
    <row r="16927" ht="15.75" customHeight="1">
      <c r="E16927" s="4"/>
      <c r="F16927" s="4"/>
      <c r="G16927" s="4"/>
      <c r="H16927" s="5"/>
      <c r="I16927" s="5"/>
    </row>
    <row r="16928" ht="15.75" customHeight="1">
      <c r="E16928" s="4"/>
      <c r="F16928" s="4"/>
      <c r="G16928" s="4"/>
      <c r="H16928" s="5"/>
      <c r="I16928" s="5"/>
    </row>
    <row r="16929" ht="15.75" customHeight="1">
      <c r="E16929" s="4"/>
      <c r="F16929" s="4"/>
      <c r="G16929" s="4"/>
      <c r="H16929" s="5"/>
      <c r="I16929" s="5"/>
    </row>
    <row r="16930" ht="15.75" customHeight="1">
      <c r="E16930" s="4"/>
      <c r="F16930" s="4"/>
      <c r="G16930" s="4"/>
      <c r="H16930" s="5"/>
      <c r="I16930" s="5"/>
    </row>
    <row r="16931" ht="15.75" customHeight="1">
      <c r="E16931" s="4"/>
      <c r="F16931" s="4"/>
      <c r="G16931" s="4"/>
      <c r="H16931" s="5"/>
      <c r="I16931" s="5"/>
    </row>
    <row r="16932" ht="15.75" customHeight="1">
      <c r="E16932" s="4"/>
      <c r="F16932" s="4"/>
      <c r="G16932" s="4"/>
      <c r="H16932" s="5"/>
      <c r="I16932" s="5"/>
    </row>
    <row r="16933" ht="15.75" customHeight="1">
      <c r="E16933" s="4"/>
      <c r="F16933" s="4"/>
      <c r="G16933" s="4"/>
      <c r="H16933" s="5"/>
      <c r="I16933" s="5"/>
    </row>
    <row r="16934" ht="15.75" customHeight="1">
      <c r="E16934" s="4"/>
      <c r="F16934" s="4"/>
      <c r="G16934" s="4"/>
      <c r="H16934" s="5"/>
      <c r="I16934" s="5"/>
    </row>
    <row r="16935" ht="15.75" customHeight="1">
      <c r="E16935" s="4"/>
      <c r="F16935" s="4"/>
      <c r="G16935" s="4"/>
      <c r="H16935" s="5"/>
      <c r="I16935" s="5"/>
    </row>
    <row r="16936" ht="15.75" customHeight="1">
      <c r="E16936" s="4"/>
      <c r="F16936" s="4"/>
      <c r="G16936" s="4"/>
      <c r="H16936" s="5"/>
      <c r="I16936" s="5"/>
    </row>
    <row r="16937" ht="15.75" customHeight="1">
      <c r="E16937" s="4"/>
      <c r="F16937" s="4"/>
      <c r="G16937" s="4"/>
      <c r="H16937" s="5"/>
      <c r="I16937" s="5"/>
    </row>
    <row r="16938" ht="15.75" customHeight="1">
      <c r="E16938" s="4"/>
      <c r="F16938" s="4"/>
      <c r="G16938" s="4"/>
      <c r="H16938" s="5"/>
      <c r="I16938" s="5"/>
    </row>
    <row r="16939" ht="15.75" customHeight="1">
      <c r="E16939" s="4"/>
      <c r="F16939" s="4"/>
      <c r="G16939" s="4"/>
      <c r="H16939" s="5"/>
      <c r="I16939" s="5"/>
    </row>
    <row r="16940" ht="15.75" customHeight="1">
      <c r="E16940" s="4"/>
      <c r="F16940" s="4"/>
      <c r="G16940" s="4"/>
      <c r="H16940" s="5"/>
      <c r="I16940" s="5"/>
    </row>
    <row r="16941" ht="15.75" customHeight="1">
      <c r="E16941" s="4"/>
      <c r="F16941" s="4"/>
      <c r="G16941" s="4"/>
      <c r="H16941" s="5"/>
      <c r="I16941" s="5"/>
    </row>
    <row r="16942" ht="15.75" customHeight="1">
      <c r="E16942" s="4"/>
      <c r="F16942" s="4"/>
      <c r="G16942" s="4"/>
      <c r="H16942" s="5"/>
      <c r="I16942" s="5"/>
    </row>
    <row r="16943" ht="15.75" customHeight="1">
      <c r="E16943" s="4"/>
      <c r="F16943" s="4"/>
      <c r="G16943" s="4"/>
      <c r="H16943" s="5"/>
      <c r="I16943" s="5"/>
    </row>
    <row r="16944" ht="15.75" customHeight="1">
      <c r="E16944" s="4"/>
      <c r="F16944" s="4"/>
      <c r="G16944" s="4"/>
      <c r="H16944" s="5"/>
      <c r="I16944" s="5"/>
    </row>
    <row r="16945" ht="15.75" customHeight="1">
      <c r="E16945" s="4"/>
      <c r="F16945" s="4"/>
      <c r="G16945" s="4"/>
      <c r="H16945" s="5"/>
      <c r="I16945" s="5"/>
    </row>
    <row r="16946" ht="15.75" customHeight="1">
      <c r="E16946" s="4"/>
      <c r="F16946" s="4"/>
      <c r="G16946" s="4"/>
      <c r="H16946" s="5"/>
      <c r="I16946" s="5"/>
    </row>
    <row r="16947" ht="15.75" customHeight="1">
      <c r="E16947" s="4"/>
      <c r="F16947" s="4"/>
      <c r="G16947" s="4"/>
      <c r="H16947" s="5"/>
      <c r="I16947" s="5"/>
    </row>
    <row r="16948" ht="15.75" customHeight="1">
      <c r="E16948" s="4"/>
      <c r="F16948" s="4"/>
      <c r="G16948" s="4"/>
      <c r="H16948" s="5"/>
      <c r="I16948" s="5"/>
    </row>
    <row r="16949" ht="15.75" customHeight="1">
      <c r="E16949" s="4"/>
      <c r="F16949" s="4"/>
      <c r="G16949" s="4"/>
      <c r="H16949" s="5"/>
      <c r="I16949" s="5"/>
    </row>
    <row r="16950" ht="15.75" customHeight="1">
      <c r="E16950" s="4"/>
      <c r="F16950" s="4"/>
      <c r="G16950" s="4"/>
      <c r="H16950" s="5"/>
      <c r="I16950" s="5"/>
    </row>
    <row r="16951" ht="15.75" customHeight="1">
      <c r="E16951" s="4"/>
      <c r="F16951" s="4"/>
      <c r="G16951" s="4"/>
      <c r="H16951" s="5"/>
      <c r="I16951" s="5"/>
    </row>
    <row r="16952" ht="15.75" customHeight="1">
      <c r="E16952" s="4"/>
      <c r="F16952" s="4"/>
      <c r="G16952" s="4"/>
      <c r="H16952" s="5"/>
      <c r="I16952" s="5"/>
    </row>
    <row r="16953" ht="15.75" customHeight="1">
      <c r="E16953" s="4"/>
      <c r="F16953" s="4"/>
      <c r="G16953" s="4"/>
      <c r="H16953" s="5"/>
      <c r="I16953" s="5"/>
    </row>
    <row r="16954" ht="15.75" customHeight="1">
      <c r="E16954" s="4"/>
      <c r="F16954" s="4"/>
      <c r="G16954" s="4"/>
      <c r="H16954" s="5"/>
      <c r="I16954" s="5"/>
    </row>
    <row r="16955" ht="15.75" customHeight="1">
      <c r="E16955" s="4"/>
      <c r="F16955" s="4"/>
      <c r="G16955" s="4"/>
      <c r="H16955" s="5"/>
      <c r="I16955" s="5"/>
    </row>
    <row r="16956" ht="15.75" customHeight="1">
      <c r="E16956" s="4"/>
      <c r="F16956" s="4"/>
      <c r="G16956" s="4"/>
      <c r="H16956" s="5"/>
      <c r="I16956" s="5"/>
    </row>
    <row r="16957" ht="15.75" customHeight="1">
      <c r="E16957" s="4"/>
      <c r="F16957" s="4"/>
      <c r="G16957" s="4"/>
      <c r="H16957" s="5"/>
      <c r="I16957" s="5"/>
    </row>
    <row r="16958" ht="15.75" customHeight="1">
      <c r="E16958" s="4"/>
      <c r="F16958" s="4"/>
      <c r="G16958" s="4"/>
      <c r="H16958" s="5"/>
      <c r="I16958" s="5"/>
    </row>
    <row r="16959" ht="15.75" customHeight="1">
      <c r="E16959" s="4"/>
      <c r="F16959" s="4"/>
      <c r="G16959" s="4"/>
      <c r="H16959" s="5"/>
      <c r="I16959" s="5"/>
    </row>
    <row r="16960" ht="15.75" customHeight="1">
      <c r="E16960" s="4"/>
      <c r="F16960" s="4"/>
      <c r="G16960" s="4"/>
      <c r="H16960" s="5"/>
      <c r="I16960" s="5"/>
    </row>
    <row r="16961" ht="15.75" customHeight="1">
      <c r="E16961" s="4"/>
      <c r="F16961" s="4"/>
      <c r="G16961" s="4"/>
      <c r="H16961" s="5"/>
      <c r="I16961" s="5"/>
    </row>
    <row r="16962" ht="15.75" customHeight="1">
      <c r="E16962" s="4"/>
      <c r="F16962" s="4"/>
      <c r="G16962" s="4"/>
      <c r="H16962" s="5"/>
      <c r="I16962" s="5"/>
    </row>
    <row r="16963" ht="15.75" customHeight="1">
      <c r="E16963" s="4"/>
      <c r="F16963" s="4"/>
      <c r="G16963" s="4"/>
      <c r="H16963" s="5"/>
      <c r="I16963" s="5"/>
    </row>
    <row r="16964" ht="15.75" customHeight="1">
      <c r="E16964" s="4"/>
      <c r="F16964" s="4"/>
      <c r="G16964" s="4"/>
      <c r="H16964" s="5"/>
      <c r="I16964" s="5"/>
    </row>
    <row r="16965" ht="15.75" customHeight="1">
      <c r="E16965" s="4"/>
      <c r="F16965" s="4"/>
      <c r="G16965" s="4"/>
      <c r="H16965" s="5"/>
      <c r="I16965" s="5"/>
    </row>
    <row r="16966" ht="15.75" customHeight="1">
      <c r="E16966" s="4"/>
      <c r="F16966" s="4"/>
      <c r="G16966" s="4"/>
      <c r="H16966" s="5"/>
      <c r="I16966" s="5"/>
    </row>
    <row r="16967" ht="15.75" customHeight="1">
      <c r="E16967" s="4"/>
      <c r="F16967" s="4"/>
      <c r="G16967" s="4"/>
      <c r="H16967" s="5"/>
      <c r="I16967" s="5"/>
    </row>
    <row r="16968" ht="15.75" customHeight="1">
      <c r="E16968" s="4"/>
      <c r="F16968" s="4"/>
      <c r="G16968" s="4"/>
      <c r="H16968" s="5"/>
      <c r="I16968" s="5"/>
    </row>
    <row r="16969" ht="15.75" customHeight="1">
      <c r="E16969" s="4"/>
      <c r="F16969" s="4"/>
      <c r="G16969" s="4"/>
      <c r="H16969" s="5"/>
      <c r="I16969" s="5"/>
    </row>
    <row r="16970" ht="15.75" customHeight="1">
      <c r="E16970" s="4"/>
      <c r="F16970" s="4"/>
      <c r="G16970" s="4"/>
      <c r="H16970" s="5"/>
      <c r="I16970" s="5"/>
    </row>
    <row r="16971" ht="15.75" customHeight="1">
      <c r="E16971" s="4"/>
      <c r="F16971" s="4"/>
      <c r="G16971" s="4"/>
      <c r="H16971" s="5"/>
      <c r="I16971" s="5"/>
    </row>
    <row r="16972" ht="15.75" customHeight="1">
      <c r="E16972" s="4"/>
      <c r="F16972" s="4"/>
      <c r="G16972" s="4"/>
      <c r="H16972" s="5"/>
      <c r="I16972" s="5"/>
    </row>
    <row r="16973" ht="15.75" customHeight="1">
      <c r="E16973" s="4"/>
      <c r="F16973" s="4"/>
      <c r="G16973" s="4"/>
      <c r="H16973" s="5"/>
      <c r="I16973" s="5"/>
    </row>
    <row r="16974" ht="15.75" customHeight="1">
      <c r="E16974" s="4"/>
      <c r="F16974" s="4"/>
      <c r="G16974" s="4"/>
      <c r="H16974" s="5"/>
      <c r="I16974" s="5"/>
    </row>
    <row r="16975" ht="15.75" customHeight="1">
      <c r="E16975" s="4"/>
      <c r="F16975" s="4"/>
      <c r="G16975" s="4"/>
      <c r="H16975" s="5"/>
      <c r="I16975" s="5"/>
    </row>
    <row r="16976" ht="15.75" customHeight="1">
      <c r="E16976" s="4"/>
      <c r="F16976" s="4"/>
      <c r="G16976" s="4"/>
      <c r="H16976" s="5"/>
      <c r="I16976" s="5"/>
    </row>
    <row r="16977" ht="15.75" customHeight="1">
      <c r="E16977" s="4"/>
      <c r="F16977" s="4"/>
      <c r="G16977" s="4"/>
      <c r="H16977" s="5"/>
      <c r="I16977" s="5"/>
    </row>
    <row r="16978" ht="15.75" customHeight="1">
      <c r="E16978" s="4"/>
      <c r="F16978" s="4"/>
      <c r="G16978" s="4"/>
      <c r="H16978" s="5"/>
      <c r="I16978" s="5"/>
    </row>
    <row r="16979" ht="15.75" customHeight="1">
      <c r="E16979" s="4"/>
      <c r="F16979" s="4"/>
      <c r="G16979" s="4"/>
      <c r="H16979" s="5"/>
      <c r="I16979" s="5"/>
    </row>
    <row r="16980" ht="15.75" customHeight="1">
      <c r="E16980" s="4"/>
      <c r="F16980" s="4"/>
      <c r="G16980" s="4"/>
      <c r="H16980" s="5"/>
      <c r="I16980" s="5"/>
    </row>
    <row r="16981" ht="15.75" customHeight="1">
      <c r="E16981" s="4"/>
      <c r="F16981" s="4"/>
      <c r="G16981" s="4"/>
      <c r="H16981" s="5"/>
      <c r="I16981" s="5"/>
    </row>
    <row r="16982" ht="15.75" customHeight="1">
      <c r="E16982" s="4"/>
      <c r="F16982" s="4"/>
      <c r="G16982" s="4"/>
      <c r="H16982" s="5"/>
      <c r="I16982" s="5"/>
    </row>
    <row r="16983" ht="15.75" customHeight="1">
      <c r="E16983" s="4"/>
      <c r="F16983" s="4"/>
      <c r="G16983" s="4"/>
      <c r="H16983" s="5"/>
      <c r="I16983" s="5"/>
    </row>
    <row r="16984" ht="15.75" customHeight="1">
      <c r="E16984" s="4"/>
      <c r="F16984" s="4"/>
      <c r="G16984" s="4"/>
      <c r="H16984" s="5"/>
      <c r="I16984" s="5"/>
    </row>
    <row r="16985" ht="15.75" customHeight="1">
      <c r="E16985" s="4"/>
      <c r="F16985" s="4"/>
      <c r="G16985" s="4"/>
      <c r="H16985" s="5"/>
      <c r="I16985" s="5"/>
    </row>
    <row r="16986" ht="15.75" customHeight="1">
      <c r="E16986" s="4"/>
      <c r="F16986" s="4"/>
      <c r="G16986" s="4"/>
      <c r="H16986" s="5"/>
      <c r="I16986" s="5"/>
    </row>
    <row r="16987" ht="15.75" customHeight="1">
      <c r="E16987" s="4"/>
      <c r="F16987" s="4"/>
      <c r="G16987" s="4"/>
      <c r="H16987" s="5"/>
      <c r="I16987" s="5"/>
    </row>
    <row r="16988" ht="15.75" customHeight="1">
      <c r="E16988" s="4"/>
      <c r="F16988" s="4"/>
      <c r="G16988" s="4"/>
      <c r="H16988" s="5"/>
      <c r="I16988" s="5"/>
    </row>
    <row r="16989" ht="15.75" customHeight="1">
      <c r="E16989" s="4"/>
      <c r="F16989" s="4"/>
      <c r="G16989" s="4"/>
      <c r="H16989" s="5"/>
      <c r="I16989" s="5"/>
    </row>
    <row r="16990" ht="15.75" customHeight="1">
      <c r="E16990" s="4"/>
      <c r="F16990" s="4"/>
      <c r="G16990" s="4"/>
      <c r="H16990" s="5"/>
      <c r="I16990" s="5"/>
    </row>
    <row r="16991" ht="15.75" customHeight="1">
      <c r="E16991" s="4"/>
      <c r="F16991" s="4"/>
      <c r="G16991" s="4"/>
      <c r="H16991" s="5"/>
      <c r="I16991" s="5"/>
    </row>
    <row r="16992" ht="15.75" customHeight="1">
      <c r="E16992" s="4"/>
      <c r="F16992" s="4"/>
      <c r="G16992" s="4"/>
      <c r="H16992" s="5"/>
      <c r="I16992" s="5"/>
    </row>
    <row r="16993" ht="15.75" customHeight="1">
      <c r="E16993" s="4"/>
      <c r="F16993" s="4"/>
      <c r="G16993" s="4"/>
      <c r="H16993" s="5"/>
      <c r="I16993" s="5"/>
    </row>
    <row r="16994" ht="15.75" customHeight="1">
      <c r="E16994" s="4"/>
      <c r="F16994" s="4"/>
      <c r="G16994" s="4"/>
      <c r="H16994" s="5"/>
      <c r="I16994" s="5"/>
    </row>
    <row r="16995" ht="15.75" customHeight="1">
      <c r="E16995" s="4"/>
      <c r="F16995" s="4"/>
      <c r="G16995" s="4"/>
      <c r="H16995" s="5"/>
      <c r="I16995" s="5"/>
    </row>
    <row r="16996" ht="15.75" customHeight="1">
      <c r="E16996" s="4"/>
      <c r="F16996" s="4"/>
      <c r="G16996" s="4"/>
      <c r="H16996" s="5"/>
      <c r="I16996" s="5"/>
    </row>
    <row r="16997" ht="15.75" customHeight="1">
      <c r="E16997" s="4"/>
      <c r="F16997" s="4"/>
      <c r="G16997" s="4"/>
      <c r="H16997" s="5"/>
      <c r="I16997" s="5"/>
    </row>
    <row r="16998" ht="15.75" customHeight="1">
      <c r="E16998" s="4"/>
      <c r="F16998" s="4"/>
      <c r="G16998" s="4"/>
      <c r="H16998" s="5"/>
      <c r="I16998" s="5"/>
    </row>
    <row r="16999" ht="15.75" customHeight="1">
      <c r="E16999" s="4"/>
      <c r="F16999" s="4"/>
      <c r="G16999" s="4"/>
      <c r="H16999" s="5"/>
      <c r="I16999" s="5"/>
    </row>
    <row r="17000" ht="15.75" customHeight="1">
      <c r="E17000" s="4"/>
      <c r="F17000" s="4"/>
      <c r="G17000" s="4"/>
      <c r="H17000" s="5"/>
      <c r="I17000" s="5"/>
    </row>
    <row r="17001" ht="15.75" customHeight="1">
      <c r="E17001" s="4"/>
      <c r="F17001" s="4"/>
      <c r="G17001" s="4"/>
      <c r="H17001" s="5"/>
      <c r="I17001" s="5"/>
    </row>
    <row r="17002" ht="15.75" customHeight="1">
      <c r="E17002" s="4"/>
      <c r="F17002" s="4"/>
      <c r="G17002" s="4"/>
      <c r="H17002" s="5"/>
      <c r="I17002" s="5"/>
    </row>
    <row r="17003" ht="15.75" customHeight="1">
      <c r="E17003" s="4"/>
      <c r="F17003" s="4"/>
      <c r="G17003" s="4"/>
      <c r="H17003" s="5"/>
      <c r="I17003" s="5"/>
    </row>
    <row r="17004" ht="15.75" customHeight="1">
      <c r="E17004" s="4"/>
      <c r="F17004" s="4"/>
      <c r="G17004" s="4"/>
      <c r="H17004" s="5"/>
      <c r="I17004" s="5"/>
    </row>
    <row r="17005" ht="15.75" customHeight="1">
      <c r="E17005" s="4"/>
      <c r="F17005" s="4"/>
      <c r="G17005" s="4"/>
      <c r="H17005" s="5"/>
      <c r="I17005" s="5"/>
    </row>
    <row r="17006" ht="15.75" customHeight="1">
      <c r="E17006" s="4"/>
      <c r="F17006" s="4"/>
      <c r="G17006" s="4"/>
      <c r="H17006" s="5"/>
      <c r="I17006" s="5"/>
    </row>
    <row r="17007" ht="15.75" customHeight="1">
      <c r="E17007" s="4"/>
      <c r="F17007" s="4"/>
      <c r="G17007" s="4"/>
      <c r="H17007" s="5"/>
      <c r="I17007" s="5"/>
    </row>
    <row r="17008" ht="15.75" customHeight="1">
      <c r="E17008" s="4"/>
      <c r="F17008" s="4"/>
      <c r="G17008" s="4"/>
      <c r="H17008" s="5"/>
      <c r="I17008" s="5"/>
    </row>
    <row r="17009" ht="15.75" customHeight="1">
      <c r="E17009" s="4"/>
      <c r="F17009" s="4"/>
      <c r="G17009" s="4"/>
      <c r="H17009" s="5"/>
      <c r="I17009" s="5"/>
    </row>
    <row r="17010" ht="15.75" customHeight="1">
      <c r="E17010" s="4"/>
      <c r="F17010" s="4"/>
      <c r="G17010" s="4"/>
      <c r="H17010" s="5"/>
      <c r="I17010" s="5"/>
    </row>
    <row r="17011" ht="15.75" customHeight="1">
      <c r="E17011" s="4"/>
      <c r="F17011" s="4"/>
      <c r="G17011" s="4"/>
      <c r="H17011" s="5"/>
      <c r="I17011" s="5"/>
    </row>
    <row r="17012" ht="15.75" customHeight="1">
      <c r="E17012" s="4"/>
      <c r="F17012" s="4"/>
      <c r="G17012" s="4"/>
      <c r="H17012" s="5"/>
      <c r="I17012" s="5"/>
    </row>
    <row r="17013" ht="15.75" customHeight="1">
      <c r="E17013" s="4"/>
      <c r="F17013" s="4"/>
      <c r="G17013" s="4"/>
      <c r="H17013" s="5"/>
      <c r="I17013" s="5"/>
    </row>
    <row r="17014" ht="15.75" customHeight="1">
      <c r="E17014" s="4"/>
      <c r="F17014" s="4"/>
      <c r="G17014" s="4"/>
      <c r="H17014" s="5"/>
      <c r="I17014" s="5"/>
    </row>
    <row r="17015" ht="15.75" customHeight="1">
      <c r="E17015" s="4"/>
      <c r="F17015" s="4"/>
      <c r="G17015" s="4"/>
      <c r="H17015" s="5"/>
      <c r="I17015" s="5"/>
    </row>
    <row r="17016" ht="15.75" customHeight="1">
      <c r="E17016" s="4"/>
      <c r="F17016" s="4"/>
      <c r="G17016" s="4"/>
      <c r="H17016" s="5"/>
      <c r="I17016" s="5"/>
    </row>
    <row r="17017" ht="15.75" customHeight="1">
      <c r="E17017" s="4"/>
      <c r="F17017" s="4"/>
      <c r="G17017" s="4"/>
      <c r="H17017" s="5"/>
      <c r="I17017" s="5"/>
    </row>
    <row r="17018" ht="15.75" customHeight="1">
      <c r="E17018" s="4"/>
      <c r="F17018" s="4"/>
      <c r="G17018" s="4"/>
      <c r="H17018" s="5"/>
      <c r="I17018" s="5"/>
    </row>
    <row r="17019" ht="15.75" customHeight="1">
      <c r="E17019" s="4"/>
      <c r="F17019" s="4"/>
      <c r="G17019" s="4"/>
      <c r="H17019" s="5"/>
      <c r="I17019" s="5"/>
    </row>
    <row r="17020" ht="15.75" customHeight="1">
      <c r="E17020" s="4"/>
      <c r="F17020" s="4"/>
      <c r="G17020" s="4"/>
      <c r="H17020" s="5"/>
      <c r="I17020" s="5"/>
    </row>
    <row r="17021" ht="15.75" customHeight="1">
      <c r="E17021" s="4"/>
      <c r="F17021" s="4"/>
      <c r="G17021" s="4"/>
      <c r="H17021" s="5"/>
      <c r="I17021" s="5"/>
    </row>
    <row r="17022" ht="15.75" customHeight="1">
      <c r="E17022" s="4"/>
      <c r="F17022" s="4"/>
      <c r="G17022" s="4"/>
      <c r="H17022" s="5"/>
      <c r="I17022" s="5"/>
    </row>
    <row r="17023" ht="15.75" customHeight="1">
      <c r="E17023" s="4"/>
      <c r="F17023" s="4"/>
      <c r="G17023" s="4"/>
      <c r="H17023" s="5"/>
      <c r="I17023" s="5"/>
    </row>
    <row r="17024" ht="15.75" customHeight="1">
      <c r="E17024" s="4"/>
      <c r="F17024" s="4"/>
      <c r="G17024" s="4"/>
      <c r="H17024" s="5"/>
      <c r="I17024" s="5"/>
    </row>
    <row r="17025" ht="15.75" customHeight="1">
      <c r="E17025" s="4"/>
      <c r="F17025" s="4"/>
      <c r="G17025" s="4"/>
      <c r="H17025" s="5"/>
      <c r="I17025" s="5"/>
    </row>
    <row r="17026" ht="15.75" customHeight="1">
      <c r="E17026" s="4"/>
      <c r="F17026" s="4"/>
      <c r="G17026" s="4"/>
      <c r="H17026" s="5"/>
      <c r="I17026" s="5"/>
    </row>
    <row r="17027" ht="15.75" customHeight="1">
      <c r="E17027" s="4"/>
      <c r="F17027" s="4"/>
      <c r="G17027" s="4"/>
      <c r="H17027" s="5"/>
      <c r="I17027" s="5"/>
    </row>
    <row r="17028" ht="15.75" customHeight="1">
      <c r="E17028" s="4"/>
      <c r="F17028" s="4"/>
      <c r="G17028" s="4"/>
      <c r="H17028" s="5"/>
      <c r="I17028" s="5"/>
    </row>
    <row r="17029" ht="15.75" customHeight="1">
      <c r="E17029" s="4"/>
      <c r="F17029" s="4"/>
      <c r="G17029" s="4"/>
      <c r="H17029" s="5"/>
      <c r="I17029" s="5"/>
    </row>
    <row r="17030" ht="15.75" customHeight="1">
      <c r="E17030" s="4"/>
      <c r="F17030" s="4"/>
      <c r="G17030" s="4"/>
      <c r="H17030" s="5"/>
      <c r="I17030" s="5"/>
    </row>
    <row r="17031" ht="15.75" customHeight="1">
      <c r="E17031" s="4"/>
      <c r="F17031" s="4"/>
      <c r="G17031" s="4"/>
      <c r="H17031" s="5"/>
      <c r="I17031" s="5"/>
    </row>
    <row r="17032" ht="15.75" customHeight="1">
      <c r="E17032" s="4"/>
      <c r="F17032" s="4"/>
      <c r="G17032" s="4"/>
      <c r="H17032" s="5"/>
      <c r="I17032" s="5"/>
    </row>
    <row r="17033" ht="15.75" customHeight="1">
      <c r="E17033" s="4"/>
      <c r="F17033" s="4"/>
      <c r="G17033" s="4"/>
      <c r="H17033" s="5"/>
      <c r="I17033" s="5"/>
    </row>
    <row r="17034" ht="15.75" customHeight="1">
      <c r="E17034" s="4"/>
      <c r="F17034" s="4"/>
      <c r="G17034" s="4"/>
      <c r="H17034" s="5"/>
      <c r="I17034" s="5"/>
    </row>
    <row r="17035" ht="15.75" customHeight="1">
      <c r="E17035" s="4"/>
      <c r="F17035" s="4"/>
      <c r="G17035" s="4"/>
      <c r="H17035" s="5"/>
      <c r="I17035" s="5"/>
    </row>
    <row r="17036" ht="15.75" customHeight="1">
      <c r="E17036" s="4"/>
      <c r="F17036" s="4"/>
      <c r="G17036" s="4"/>
      <c r="H17036" s="5"/>
      <c r="I17036" s="5"/>
    </row>
    <row r="17037" ht="15.75" customHeight="1">
      <c r="E17037" s="4"/>
      <c r="F17037" s="4"/>
      <c r="G17037" s="4"/>
      <c r="H17037" s="5"/>
      <c r="I17037" s="5"/>
    </row>
    <row r="17038" ht="15.75" customHeight="1">
      <c r="E17038" s="4"/>
      <c r="F17038" s="4"/>
      <c r="G17038" s="4"/>
      <c r="H17038" s="5"/>
      <c r="I17038" s="5"/>
    </row>
    <row r="17039" ht="15.75" customHeight="1">
      <c r="E17039" s="4"/>
      <c r="F17039" s="4"/>
      <c r="G17039" s="4"/>
      <c r="H17039" s="5"/>
      <c r="I17039" s="5"/>
    </row>
    <row r="17040" ht="15.75" customHeight="1">
      <c r="E17040" s="4"/>
      <c r="F17040" s="4"/>
      <c r="G17040" s="4"/>
      <c r="H17040" s="5"/>
      <c r="I17040" s="5"/>
    </row>
    <row r="17041" ht="15.75" customHeight="1">
      <c r="E17041" s="4"/>
      <c r="F17041" s="4"/>
      <c r="G17041" s="4"/>
      <c r="H17041" s="5"/>
      <c r="I17041" s="5"/>
    </row>
    <row r="17042" ht="15.75" customHeight="1">
      <c r="E17042" s="4"/>
      <c r="F17042" s="4"/>
      <c r="G17042" s="4"/>
      <c r="H17042" s="5"/>
      <c r="I17042" s="5"/>
    </row>
    <row r="17043" ht="15.75" customHeight="1">
      <c r="E17043" s="4"/>
      <c r="F17043" s="4"/>
      <c r="G17043" s="4"/>
      <c r="H17043" s="5"/>
      <c r="I17043" s="5"/>
    </row>
    <row r="17044" ht="15.75" customHeight="1">
      <c r="E17044" s="4"/>
      <c r="F17044" s="4"/>
      <c r="G17044" s="4"/>
      <c r="H17044" s="5"/>
      <c r="I17044" s="5"/>
    </row>
    <row r="17045" ht="15.75" customHeight="1">
      <c r="E17045" s="4"/>
      <c r="F17045" s="4"/>
      <c r="G17045" s="4"/>
      <c r="H17045" s="5"/>
      <c r="I17045" s="5"/>
    </row>
    <row r="17046" ht="15.75" customHeight="1">
      <c r="E17046" s="4"/>
      <c r="F17046" s="4"/>
      <c r="G17046" s="4"/>
      <c r="H17046" s="5"/>
      <c r="I17046" s="5"/>
    </row>
    <row r="17047" ht="15.75" customHeight="1">
      <c r="E17047" s="4"/>
      <c r="F17047" s="4"/>
      <c r="G17047" s="4"/>
      <c r="H17047" s="5"/>
      <c r="I17047" s="5"/>
    </row>
    <row r="17048" ht="15.75" customHeight="1">
      <c r="E17048" s="4"/>
      <c r="F17048" s="4"/>
      <c r="G17048" s="4"/>
      <c r="H17048" s="5"/>
      <c r="I17048" s="5"/>
    </row>
    <row r="17049" ht="15.75" customHeight="1">
      <c r="E17049" s="4"/>
      <c r="F17049" s="4"/>
      <c r="G17049" s="4"/>
      <c r="H17049" s="5"/>
      <c r="I17049" s="5"/>
    </row>
    <row r="17050" ht="15.75" customHeight="1">
      <c r="E17050" s="4"/>
      <c r="F17050" s="4"/>
      <c r="G17050" s="4"/>
      <c r="H17050" s="5"/>
      <c r="I17050" s="5"/>
    </row>
    <row r="17051" ht="15.75" customHeight="1">
      <c r="E17051" s="4"/>
      <c r="F17051" s="4"/>
      <c r="G17051" s="4"/>
      <c r="H17051" s="5"/>
      <c r="I17051" s="5"/>
    </row>
    <row r="17052" ht="15.75" customHeight="1">
      <c r="E17052" s="4"/>
      <c r="F17052" s="4"/>
      <c r="G17052" s="4"/>
      <c r="H17052" s="5"/>
      <c r="I17052" s="5"/>
    </row>
    <row r="17053" ht="15.75" customHeight="1">
      <c r="E17053" s="4"/>
      <c r="F17053" s="4"/>
      <c r="G17053" s="4"/>
      <c r="H17053" s="5"/>
      <c r="I17053" s="5"/>
    </row>
    <row r="17054" ht="15.75" customHeight="1">
      <c r="E17054" s="4"/>
      <c r="F17054" s="4"/>
      <c r="G17054" s="4"/>
      <c r="H17054" s="5"/>
      <c r="I17054" s="5"/>
    </row>
    <row r="17055" ht="15.75" customHeight="1">
      <c r="E17055" s="4"/>
      <c r="F17055" s="4"/>
      <c r="G17055" s="4"/>
      <c r="H17055" s="5"/>
      <c r="I17055" s="5"/>
    </row>
    <row r="17056" ht="15.75" customHeight="1">
      <c r="E17056" s="4"/>
      <c r="F17056" s="4"/>
      <c r="G17056" s="4"/>
      <c r="H17056" s="5"/>
      <c r="I17056" s="5"/>
    </row>
    <row r="17057" ht="15.75" customHeight="1">
      <c r="E17057" s="4"/>
      <c r="F17057" s="4"/>
      <c r="G17057" s="4"/>
      <c r="H17057" s="5"/>
      <c r="I17057" s="5"/>
    </row>
    <row r="17058" ht="15.75" customHeight="1">
      <c r="E17058" s="4"/>
      <c r="F17058" s="4"/>
      <c r="G17058" s="4"/>
      <c r="H17058" s="5"/>
      <c r="I17058" s="5"/>
    </row>
    <row r="17059" ht="15.75" customHeight="1">
      <c r="E17059" s="4"/>
      <c r="F17059" s="4"/>
      <c r="G17059" s="4"/>
      <c r="H17059" s="5"/>
      <c r="I17059" s="5"/>
    </row>
    <row r="17060" ht="15.75" customHeight="1">
      <c r="E17060" s="4"/>
      <c r="F17060" s="4"/>
      <c r="G17060" s="4"/>
      <c r="H17060" s="5"/>
      <c r="I17060" s="5"/>
    </row>
    <row r="17061" ht="15.75" customHeight="1">
      <c r="E17061" s="4"/>
      <c r="F17061" s="4"/>
      <c r="G17061" s="4"/>
      <c r="H17061" s="5"/>
      <c r="I17061" s="5"/>
    </row>
    <row r="17062" ht="15.75" customHeight="1">
      <c r="E17062" s="4"/>
      <c r="F17062" s="4"/>
      <c r="G17062" s="4"/>
      <c r="H17062" s="5"/>
      <c r="I17062" s="5"/>
    </row>
    <row r="17063" ht="15.75" customHeight="1">
      <c r="E17063" s="4"/>
      <c r="F17063" s="4"/>
      <c r="G17063" s="4"/>
      <c r="H17063" s="5"/>
      <c r="I17063" s="5"/>
    </row>
    <row r="17064" ht="15.75" customHeight="1">
      <c r="E17064" s="4"/>
      <c r="F17064" s="4"/>
      <c r="G17064" s="4"/>
      <c r="H17064" s="5"/>
      <c r="I17064" s="5"/>
    </row>
    <row r="17065" ht="15.75" customHeight="1">
      <c r="E17065" s="4"/>
      <c r="F17065" s="4"/>
      <c r="G17065" s="4"/>
      <c r="H17065" s="5"/>
      <c r="I17065" s="5"/>
    </row>
    <row r="17066" ht="15.75" customHeight="1">
      <c r="E17066" s="4"/>
      <c r="F17066" s="4"/>
      <c r="G17066" s="4"/>
      <c r="H17066" s="5"/>
      <c r="I17066" s="5"/>
    </row>
    <row r="17067" ht="15.75" customHeight="1">
      <c r="E17067" s="4"/>
      <c r="F17067" s="4"/>
      <c r="G17067" s="4"/>
      <c r="H17067" s="5"/>
      <c r="I17067" s="5"/>
    </row>
    <row r="17068" ht="15.75" customHeight="1">
      <c r="E17068" s="4"/>
      <c r="F17068" s="4"/>
      <c r="G17068" s="4"/>
      <c r="H17068" s="5"/>
      <c r="I17068" s="5"/>
    </row>
    <row r="17069" ht="15.75" customHeight="1">
      <c r="E17069" s="4"/>
      <c r="F17069" s="4"/>
      <c r="G17069" s="4"/>
      <c r="H17069" s="5"/>
      <c r="I17069" s="5"/>
    </row>
    <row r="17070" ht="15.75" customHeight="1">
      <c r="E17070" s="4"/>
      <c r="F17070" s="4"/>
      <c r="G17070" s="4"/>
      <c r="H17070" s="5"/>
      <c r="I17070" s="5"/>
    </row>
    <row r="17071" ht="15.75" customHeight="1">
      <c r="E17071" s="4"/>
      <c r="F17071" s="4"/>
      <c r="G17071" s="4"/>
      <c r="H17071" s="5"/>
      <c r="I17071" s="5"/>
    </row>
    <row r="17072" ht="15.75" customHeight="1">
      <c r="E17072" s="4"/>
      <c r="F17072" s="4"/>
      <c r="G17072" s="4"/>
      <c r="H17072" s="5"/>
      <c r="I17072" s="5"/>
    </row>
    <row r="17073" ht="15.75" customHeight="1">
      <c r="E17073" s="4"/>
      <c r="F17073" s="4"/>
      <c r="G17073" s="4"/>
      <c r="H17073" s="5"/>
      <c r="I17073" s="5"/>
    </row>
    <row r="17074" ht="15.75" customHeight="1">
      <c r="E17074" s="4"/>
      <c r="F17074" s="4"/>
      <c r="G17074" s="4"/>
      <c r="H17074" s="5"/>
      <c r="I17074" s="5"/>
    </row>
    <row r="17075" ht="15.75" customHeight="1">
      <c r="E17075" s="4"/>
      <c r="F17075" s="4"/>
      <c r="G17075" s="4"/>
      <c r="H17075" s="5"/>
      <c r="I17075" s="5"/>
    </row>
    <row r="17076" ht="15.75" customHeight="1">
      <c r="E17076" s="4"/>
      <c r="F17076" s="4"/>
      <c r="G17076" s="4"/>
      <c r="H17076" s="5"/>
      <c r="I17076" s="5"/>
    </row>
    <row r="17077" ht="15.75" customHeight="1">
      <c r="E17077" s="4"/>
      <c r="F17077" s="4"/>
      <c r="G17077" s="4"/>
      <c r="H17077" s="5"/>
      <c r="I17077" s="5"/>
    </row>
    <row r="17078" ht="15.75" customHeight="1">
      <c r="E17078" s="4"/>
      <c r="F17078" s="4"/>
      <c r="G17078" s="4"/>
      <c r="H17078" s="5"/>
      <c r="I17078" s="5"/>
    </row>
    <row r="17079" ht="15.75" customHeight="1">
      <c r="E17079" s="4"/>
      <c r="F17079" s="4"/>
      <c r="G17079" s="4"/>
      <c r="H17079" s="5"/>
      <c r="I17079" s="5"/>
    </row>
    <row r="17080" ht="15.75" customHeight="1">
      <c r="E17080" s="4"/>
      <c r="F17080" s="4"/>
      <c r="G17080" s="4"/>
      <c r="H17080" s="5"/>
      <c r="I17080" s="5"/>
    </row>
    <row r="17081" ht="15.75" customHeight="1">
      <c r="E17081" s="4"/>
      <c r="F17081" s="4"/>
      <c r="G17081" s="4"/>
      <c r="H17081" s="5"/>
      <c r="I17081" s="5"/>
    </row>
    <row r="17082" ht="15.75" customHeight="1">
      <c r="E17082" s="4"/>
      <c r="F17082" s="4"/>
      <c r="G17082" s="4"/>
      <c r="H17082" s="5"/>
      <c r="I17082" s="5"/>
    </row>
    <row r="17083" ht="15.75" customHeight="1">
      <c r="E17083" s="4"/>
      <c r="F17083" s="4"/>
      <c r="G17083" s="4"/>
      <c r="H17083" s="5"/>
      <c r="I17083" s="5"/>
    </row>
    <row r="17084" ht="15.75" customHeight="1">
      <c r="E17084" s="4"/>
      <c r="F17084" s="4"/>
      <c r="G17084" s="4"/>
      <c r="H17084" s="5"/>
      <c r="I17084" s="5"/>
    </row>
    <row r="17085" ht="15.75" customHeight="1">
      <c r="E17085" s="4"/>
      <c r="F17085" s="4"/>
      <c r="G17085" s="4"/>
      <c r="H17085" s="5"/>
      <c r="I17085" s="5"/>
    </row>
    <row r="17086" ht="15.75" customHeight="1">
      <c r="E17086" s="4"/>
      <c r="F17086" s="4"/>
      <c r="G17086" s="4"/>
      <c r="H17086" s="5"/>
      <c r="I17086" s="5"/>
    </row>
    <row r="17087" ht="15.75" customHeight="1">
      <c r="E17087" s="4"/>
      <c r="F17087" s="4"/>
      <c r="G17087" s="4"/>
      <c r="H17087" s="5"/>
      <c r="I17087" s="5"/>
    </row>
    <row r="17088" ht="15.75" customHeight="1">
      <c r="E17088" s="4"/>
      <c r="F17088" s="4"/>
      <c r="G17088" s="4"/>
      <c r="H17088" s="5"/>
      <c r="I17088" s="5"/>
    </row>
    <row r="17089" ht="15.75" customHeight="1">
      <c r="E17089" s="4"/>
      <c r="F17089" s="4"/>
      <c r="G17089" s="4"/>
      <c r="H17089" s="5"/>
      <c r="I17089" s="5"/>
    </row>
    <row r="17090" ht="15.75" customHeight="1">
      <c r="E17090" s="4"/>
      <c r="F17090" s="4"/>
      <c r="G17090" s="4"/>
      <c r="H17090" s="5"/>
      <c r="I17090" s="5"/>
    </row>
    <row r="17091" ht="15.75" customHeight="1">
      <c r="E17091" s="4"/>
      <c r="F17091" s="4"/>
      <c r="G17091" s="4"/>
      <c r="H17091" s="5"/>
      <c r="I17091" s="5"/>
    </row>
    <row r="17092" ht="15.75" customHeight="1">
      <c r="E17092" s="4"/>
      <c r="F17092" s="4"/>
      <c r="G17092" s="4"/>
      <c r="H17092" s="5"/>
      <c r="I17092" s="5"/>
    </row>
    <row r="17093" ht="15.75" customHeight="1">
      <c r="E17093" s="4"/>
      <c r="F17093" s="4"/>
      <c r="G17093" s="4"/>
      <c r="H17093" s="5"/>
      <c r="I17093" s="5"/>
    </row>
    <row r="17094" ht="15.75" customHeight="1">
      <c r="E17094" s="4"/>
      <c r="F17094" s="4"/>
      <c r="G17094" s="4"/>
      <c r="H17094" s="5"/>
      <c r="I17094" s="5"/>
    </row>
    <row r="17095" ht="15.75" customHeight="1">
      <c r="E17095" s="4"/>
      <c r="F17095" s="4"/>
      <c r="G17095" s="4"/>
      <c r="H17095" s="5"/>
      <c r="I17095" s="5"/>
    </row>
    <row r="17096" ht="15.75" customHeight="1">
      <c r="E17096" s="4"/>
      <c r="F17096" s="4"/>
      <c r="G17096" s="4"/>
      <c r="H17096" s="5"/>
      <c r="I17096" s="5"/>
    </row>
    <row r="17097" ht="15.75" customHeight="1">
      <c r="E17097" s="4"/>
      <c r="F17097" s="4"/>
      <c r="G17097" s="4"/>
      <c r="H17097" s="5"/>
      <c r="I17097" s="5"/>
    </row>
    <row r="17098" ht="15.75" customHeight="1">
      <c r="E17098" s="4"/>
      <c r="F17098" s="4"/>
      <c r="G17098" s="4"/>
      <c r="H17098" s="5"/>
      <c r="I17098" s="5"/>
    </row>
    <row r="17099" ht="15.75" customHeight="1">
      <c r="E17099" s="4"/>
      <c r="F17099" s="4"/>
      <c r="G17099" s="4"/>
      <c r="H17099" s="5"/>
      <c r="I17099" s="5"/>
    </row>
    <row r="17100" ht="15.75" customHeight="1">
      <c r="E17100" s="4"/>
      <c r="F17100" s="4"/>
      <c r="G17100" s="4"/>
      <c r="H17100" s="5"/>
      <c r="I17100" s="5"/>
    </row>
    <row r="17101" ht="15.75" customHeight="1">
      <c r="E17101" s="4"/>
      <c r="F17101" s="4"/>
      <c r="G17101" s="4"/>
      <c r="H17101" s="5"/>
      <c r="I17101" s="5"/>
    </row>
    <row r="17102" ht="15.75" customHeight="1">
      <c r="E17102" s="4"/>
      <c r="F17102" s="4"/>
      <c r="G17102" s="4"/>
      <c r="H17102" s="5"/>
      <c r="I17102" s="5"/>
    </row>
    <row r="17103" ht="15.75" customHeight="1">
      <c r="E17103" s="4"/>
      <c r="F17103" s="4"/>
      <c r="G17103" s="4"/>
      <c r="H17103" s="5"/>
      <c r="I17103" s="5"/>
    </row>
    <row r="17104" ht="15.75" customHeight="1">
      <c r="E17104" s="4"/>
      <c r="F17104" s="4"/>
      <c r="G17104" s="4"/>
      <c r="H17104" s="5"/>
      <c r="I17104" s="5"/>
    </row>
    <row r="17105" ht="15.75" customHeight="1">
      <c r="E17105" s="4"/>
      <c r="F17105" s="4"/>
      <c r="G17105" s="4"/>
      <c r="H17105" s="5"/>
      <c r="I17105" s="5"/>
    </row>
    <row r="17106" ht="15.75" customHeight="1">
      <c r="E17106" s="4"/>
      <c r="F17106" s="4"/>
      <c r="G17106" s="4"/>
      <c r="H17106" s="5"/>
      <c r="I17106" s="5"/>
    </row>
    <row r="17107" ht="15.75" customHeight="1">
      <c r="E17107" s="4"/>
      <c r="F17107" s="4"/>
      <c r="G17107" s="4"/>
      <c r="H17107" s="5"/>
      <c r="I17107" s="5"/>
    </row>
    <row r="17108" ht="15.75" customHeight="1">
      <c r="E17108" s="4"/>
      <c r="F17108" s="4"/>
      <c r="G17108" s="4"/>
      <c r="H17108" s="5"/>
      <c r="I17108" s="5"/>
    </row>
    <row r="17109" ht="15.75" customHeight="1">
      <c r="E17109" s="4"/>
      <c r="F17109" s="4"/>
      <c r="G17109" s="4"/>
      <c r="H17109" s="5"/>
      <c r="I17109" s="5"/>
    </row>
    <row r="17110" ht="15.75" customHeight="1">
      <c r="E17110" s="4"/>
      <c r="F17110" s="4"/>
      <c r="G17110" s="4"/>
      <c r="H17110" s="5"/>
      <c r="I17110" s="5"/>
    </row>
    <row r="17111" ht="15.75" customHeight="1">
      <c r="E17111" s="4"/>
      <c r="F17111" s="4"/>
      <c r="G17111" s="4"/>
      <c r="H17111" s="5"/>
      <c r="I17111" s="5"/>
    </row>
    <row r="17112" ht="15.75" customHeight="1">
      <c r="E17112" s="4"/>
      <c r="F17112" s="4"/>
      <c r="G17112" s="4"/>
      <c r="H17112" s="5"/>
      <c r="I17112" s="5"/>
    </row>
    <row r="17113" ht="15.75" customHeight="1">
      <c r="E17113" s="4"/>
      <c r="F17113" s="4"/>
      <c r="G17113" s="4"/>
      <c r="H17113" s="5"/>
      <c r="I17113" s="5"/>
    </row>
    <row r="17114" ht="15.75" customHeight="1">
      <c r="E17114" s="4"/>
      <c r="F17114" s="4"/>
      <c r="G17114" s="4"/>
      <c r="H17114" s="5"/>
      <c r="I17114" s="5"/>
    </row>
    <row r="17115" ht="15.75" customHeight="1">
      <c r="E17115" s="4"/>
      <c r="F17115" s="4"/>
      <c r="G17115" s="4"/>
      <c r="H17115" s="5"/>
      <c r="I17115" s="5"/>
    </row>
    <row r="17116" ht="15.75" customHeight="1">
      <c r="E17116" s="4"/>
      <c r="F17116" s="4"/>
      <c r="G17116" s="4"/>
      <c r="H17116" s="5"/>
      <c r="I17116" s="5"/>
    </row>
    <row r="17117" ht="15.75" customHeight="1">
      <c r="E17117" s="4"/>
      <c r="F17117" s="4"/>
      <c r="G17117" s="4"/>
      <c r="H17117" s="5"/>
      <c r="I17117" s="5"/>
    </row>
    <row r="17118" ht="15.75" customHeight="1">
      <c r="E17118" s="4"/>
      <c r="F17118" s="4"/>
      <c r="G17118" s="4"/>
      <c r="H17118" s="5"/>
      <c r="I17118" s="5"/>
    </row>
    <row r="17119" ht="15.75" customHeight="1">
      <c r="E17119" s="4"/>
      <c r="F17119" s="4"/>
      <c r="G17119" s="4"/>
      <c r="H17119" s="5"/>
      <c r="I17119" s="5"/>
    </row>
    <row r="17120" ht="15.75" customHeight="1">
      <c r="E17120" s="4"/>
      <c r="F17120" s="4"/>
      <c r="G17120" s="4"/>
      <c r="H17120" s="5"/>
      <c r="I17120" s="5"/>
    </row>
    <row r="17121" ht="15.75" customHeight="1">
      <c r="E17121" s="4"/>
      <c r="F17121" s="4"/>
      <c r="G17121" s="4"/>
      <c r="H17121" s="5"/>
      <c r="I17121" s="5"/>
    </row>
    <row r="17122" ht="15.75" customHeight="1">
      <c r="E17122" s="4"/>
      <c r="F17122" s="4"/>
      <c r="G17122" s="4"/>
      <c r="H17122" s="5"/>
      <c r="I17122" s="5"/>
    </row>
    <row r="17123" ht="15.75" customHeight="1">
      <c r="E17123" s="4"/>
      <c r="F17123" s="4"/>
      <c r="G17123" s="4"/>
      <c r="H17123" s="5"/>
      <c r="I17123" s="5"/>
    </row>
    <row r="17124" ht="15.75" customHeight="1">
      <c r="E17124" s="4"/>
      <c r="F17124" s="4"/>
      <c r="G17124" s="4"/>
      <c r="H17124" s="5"/>
      <c r="I17124" s="5"/>
    </row>
    <row r="17125" ht="15.75" customHeight="1">
      <c r="E17125" s="4"/>
      <c r="F17125" s="4"/>
      <c r="G17125" s="4"/>
      <c r="H17125" s="5"/>
      <c r="I17125" s="5"/>
    </row>
    <row r="17126" ht="15.75" customHeight="1">
      <c r="E17126" s="4"/>
      <c r="F17126" s="4"/>
      <c r="G17126" s="4"/>
      <c r="H17126" s="5"/>
      <c r="I17126" s="5"/>
    </row>
    <row r="17127" ht="15.75" customHeight="1">
      <c r="E17127" s="4"/>
      <c r="F17127" s="4"/>
      <c r="G17127" s="4"/>
      <c r="H17127" s="5"/>
      <c r="I17127" s="5"/>
    </row>
    <row r="17128" ht="15.75" customHeight="1">
      <c r="E17128" s="4"/>
      <c r="F17128" s="4"/>
      <c r="G17128" s="4"/>
      <c r="H17128" s="5"/>
      <c r="I17128" s="5"/>
    </row>
    <row r="17129" ht="15.75" customHeight="1">
      <c r="E17129" s="4"/>
      <c r="F17129" s="4"/>
      <c r="G17129" s="4"/>
      <c r="H17129" s="5"/>
      <c r="I17129" s="5"/>
    </row>
    <row r="17130" ht="15.75" customHeight="1">
      <c r="E17130" s="4"/>
      <c r="F17130" s="4"/>
      <c r="G17130" s="4"/>
      <c r="H17130" s="5"/>
      <c r="I17130" s="5"/>
    </row>
    <row r="17131" ht="15.75" customHeight="1">
      <c r="E17131" s="4"/>
      <c r="F17131" s="4"/>
      <c r="G17131" s="4"/>
      <c r="H17131" s="5"/>
      <c r="I17131" s="5"/>
    </row>
    <row r="17132" ht="15.75" customHeight="1">
      <c r="E17132" s="4"/>
      <c r="F17132" s="4"/>
      <c r="G17132" s="4"/>
      <c r="H17132" s="5"/>
      <c r="I17132" s="5"/>
    </row>
    <row r="17133" ht="15.75" customHeight="1">
      <c r="E17133" s="4"/>
      <c r="F17133" s="4"/>
      <c r="G17133" s="4"/>
      <c r="H17133" s="5"/>
      <c r="I17133" s="5"/>
    </row>
    <row r="17134" ht="15.75" customHeight="1">
      <c r="E17134" s="4"/>
      <c r="F17134" s="4"/>
      <c r="G17134" s="4"/>
      <c r="H17134" s="5"/>
      <c r="I17134" s="5"/>
    </row>
    <row r="17135" ht="15.75" customHeight="1">
      <c r="E17135" s="4"/>
      <c r="F17135" s="4"/>
      <c r="G17135" s="4"/>
      <c r="H17135" s="5"/>
      <c r="I17135" s="5"/>
    </row>
    <row r="17136" ht="15.75" customHeight="1">
      <c r="E17136" s="4"/>
      <c r="F17136" s="4"/>
      <c r="G17136" s="4"/>
      <c r="H17136" s="5"/>
      <c r="I17136" s="5"/>
    </row>
    <row r="17137" ht="15.75" customHeight="1">
      <c r="E17137" s="4"/>
      <c r="F17137" s="4"/>
      <c r="G17137" s="4"/>
      <c r="H17137" s="5"/>
      <c r="I17137" s="5"/>
    </row>
    <row r="17138" ht="15.75" customHeight="1">
      <c r="E17138" s="4"/>
      <c r="F17138" s="4"/>
      <c r="G17138" s="4"/>
      <c r="H17138" s="5"/>
      <c r="I17138" s="5"/>
    </row>
    <row r="17139" ht="15.75" customHeight="1">
      <c r="E17139" s="4"/>
      <c r="F17139" s="4"/>
      <c r="G17139" s="4"/>
      <c r="H17139" s="5"/>
      <c r="I17139" s="5"/>
    </row>
    <row r="17140" ht="15.75" customHeight="1">
      <c r="E17140" s="4"/>
      <c r="F17140" s="4"/>
      <c r="G17140" s="4"/>
      <c r="H17140" s="5"/>
      <c r="I17140" s="5"/>
    </row>
    <row r="17141" ht="15.75" customHeight="1">
      <c r="E17141" s="4"/>
      <c r="F17141" s="4"/>
      <c r="G17141" s="4"/>
      <c r="H17141" s="5"/>
      <c r="I17141" s="5"/>
    </row>
    <row r="17142" ht="15.75" customHeight="1">
      <c r="E17142" s="4"/>
      <c r="F17142" s="4"/>
      <c r="G17142" s="4"/>
      <c r="H17142" s="5"/>
      <c r="I17142" s="5"/>
    </row>
    <row r="17143" ht="15.75" customHeight="1">
      <c r="E17143" s="4"/>
      <c r="F17143" s="4"/>
      <c r="G17143" s="4"/>
      <c r="H17143" s="5"/>
      <c r="I17143" s="5"/>
    </row>
    <row r="17144" ht="15.75" customHeight="1">
      <c r="E17144" s="4"/>
      <c r="F17144" s="4"/>
      <c r="G17144" s="4"/>
      <c r="H17144" s="5"/>
      <c r="I17144" s="5"/>
    </row>
    <row r="17145" ht="15.75" customHeight="1">
      <c r="E17145" s="4"/>
      <c r="F17145" s="4"/>
      <c r="G17145" s="4"/>
      <c r="H17145" s="5"/>
      <c r="I17145" s="5"/>
    </row>
    <row r="17146" ht="15.75" customHeight="1">
      <c r="E17146" s="4"/>
      <c r="F17146" s="4"/>
      <c r="G17146" s="4"/>
      <c r="H17146" s="5"/>
      <c r="I17146" s="5"/>
    </row>
    <row r="17147" ht="15.75" customHeight="1">
      <c r="E17147" s="4"/>
      <c r="F17147" s="4"/>
      <c r="G17147" s="4"/>
      <c r="H17147" s="5"/>
      <c r="I17147" s="5"/>
    </row>
    <row r="17148" ht="15.75" customHeight="1">
      <c r="E17148" s="4"/>
      <c r="F17148" s="4"/>
      <c r="G17148" s="4"/>
      <c r="H17148" s="5"/>
      <c r="I17148" s="5"/>
    </row>
    <row r="17149" ht="15.75" customHeight="1">
      <c r="E17149" s="4"/>
      <c r="F17149" s="4"/>
      <c r="G17149" s="4"/>
      <c r="H17149" s="5"/>
      <c r="I17149" s="5"/>
    </row>
    <row r="17150" ht="15.75" customHeight="1">
      <c r="E17150" s="4"/>
      <c r="F17150" s="4"/>
      <c r="G17150" s="4"/>
      <c r="H17150" s="5"/>
      <c r="I17150" s="5"/>
    </row>
    <row r="17151" ht="15.75" customHeight="1">
      <c r="E17151" s="4"/>
      <c r="F17151" s="4"/>
      <c r="G17151" s="4"/>
      <c r="H17151" s="5"/>
      <c r="I17151" s="5"/>
    </row>
    <row r="17152" ht="15.75" customHeight="1">
      <c r="E17152" s="4"/>
      <c r="F17152" s="4"/>
      <c r="G17152" s="4"/>
      <c r="H17152" s="5"/>
      <c r="I17152" s="5"/>
    </row>
    <row r="17153" ht="15.75" customHeight="1">
      <c r="E17153" s="4"/>
      <c r="F17153" s="4"/>
      <c r="G17153" s="4"/>
      <c r="H17153" s="5"/>
      <c r="I17153" s="5"/>
    </row>
    <row r="17154" ht="15.75" customHeight="1">
      <c r="E17154" s="4"/>
      <c r="F17154" s="4"/>
      <c r="G17154" s="4"/>
      <c r="H17154" s="5"/>
      <c r="I17154" s="5"/>
    </row>
    <row r="17155" ht="15.75" customHeight="1">
      <c r="E17155" s="4"/>
      <c r="F17155" s="4"/>
      <c r="G17155" s="4"/>
      <c r="H17155" s="5"/>
      <c r="I17155" s="5"/>
    </row>
    <row r="17156" ht="15.75" customHeight="1">
      <c r="E17156" s="4"/>
      <c r="F17156" s="4"/>
      <c r="G17156" s="4"/>
      <c r="H17156" s="5"/>
      <c r="I17156" s="5"/>
    </row>
    <row r="17157" ht="15.75" customHeight="1">
      <c r="E17157" s="4"/>
      <c r="F17157" s="4"/>
      <c r="G17157" s="4"/>
      <c r="H17157" s="5"/>
      <c r="I17157" s="5"/>
    </row>
    <row r="17158" ht="15.75" customHeight="1">
      <c r="E17158" s="4"/>
      <c r="F17158" s="4"/>
      <c r="G17158" s="4"/>
      <c r="H17158" s="5"/>
      <c r="I17158" s="5"/>
    </row>
    <row r="17159" ht="15.75" customHeight="1">
      <c r="E17159" s="4"/>
      <c r="F17159" s="4"/>
      <c r="G17159" s="4"/>
      <c r="H17159" s="5"/>
      <c r="I17159" s="5"/>
    </row>
    <row r="17160" ht="15.75" customHeight="1">
      <c r="E17160" s="4"/>
      <c r="F17160" s="4"/>
      <c r="G17160" s="4"/>
      <c r="H17160" s="5"/>
      <c r="I17160" s="5"/>
    </row>
    <row r="17161" ht="15.75" customHeight="1">
      <c r="E17161" s="4"/>
      <c r="F17161" s="4"/>
      <c r="G17161" s="4"/>
      <c r="H17161" s="5"/>
      <c r="I17161" s="5"/>
    </row>
    <row r="17162" ht="15.75" customHeight="1">
      <c r="E17162" s="4"/>
      <c r="F17162" s="4"/>
      <c r="G17162" s="4"/>
      <c r="H17162" s="5"/>
      <c r="I17162" s="5"/>
    </row>
    <row r="17163" ht="15.75" customHeight="1">
      <c r="E17163" s="4"/>
      <c r="F17163" s="4"/>
      <c r="G17163" s="4"/>
      <c r="H17163" s="5"/>
      <c r="I17163" s="5"/>
    </row>
    <row r="17164" ht="15.75" customHeight="1">
      <c r="E17164" s="4"/>
      <c r="F17164" s="4"/>
      <c r="G17164" s="4"/>
      <c r="H17164" s="5"/>
      <c r="I17164" s="5"/>
    </row>
    <row r="17165" ht="15.75" customHeight="1">
      <c r="E17165" s="4"/>
      <c r="F17165" s="4"/>
      <c r="G17165" s="4"/>
      <c r="H17165" s="5"/>
      <c r="I17165" s="5"/>
    </row>
    <row r="17166" ht="15.75" customHeight="1">
      <c r="E17166" s="4"/>
      <c r="F17166" s="4"/>
      <c r="G17166" s="4"/>
      <c r="H17166" s="5"/>
      <c r="I17166" s="5"/>
    </row>
    <row r="17167" ht="15.75" customHeight="1">
      <c r="E17167" s="4"/>
      <c r="F17167" s="4"/>
      <c r="G17167" s="4"/>
      <c r="H17167" s="5"/>
      <c r="I17167" s="5"/>
    </row>
    <row r="17168" ht="15.75" customHeight="1">
      <c r="E17168" s="4"/>
      <c r="F17168" s="4"/>
      <c r="G17168" s="4"/>
      <c r="H17168" s="5"/>
      <c r="I17168" s="5"/>
    </row>
    <row r="17169" ht="15.75" customHeight="1">
      <c r="E17169" s="4"/>
      <c r="F17169" s="4"/>
      <c r="G17169" s="4"/>
      <c r="H17169" s="5"/>
      <c r="I17169" s="5"/>
    </row>
    <row r="17170" ht="15.75" customHeight="1">
      <c r="E17170" s="4"/>
      <c r="F17170" s="4"/>
      <c r="G17170" s="4"/>
      <c r="H17170" s="5"/>
      <c r="I17170" s="5"/>
    </row>
    <row r="17171" ht="15.75" customHeight="1">
      <c r="E17171" s="4"/>
      <c r="F17171" s="4"/>
      <c r="G17171" s="4"/>
      <c r="H17171" s="5"/>
      <c r="I17171" s="5"/>
    </row>
    <row r="17172" ht="15.75" customHeight="1">
      <c r="E17172" s="4"/>
      <c r="F17172" s="4"/>
      <c r="G17172" s="4"/>
      <c r="H17172" s="5"/>
      <c r="I17172" s="5"/>
    </row>
    <row r="17173" ht="15.75" customHeight="1">
      <c r="E17173" s="4"/>
      <c r="F17173" s="4"/>
      <c r="G17173" s="4"/>
      <c r="H17173" s="5"/>
      <c r="I17173" s="5"/>
    </row>
    <row r="17174" ht="15.75" customHeight="1">
      <c r="E17174" s="4"/>
      <c r="F17174" s="4"/>
      <c r="G17174" s="4"/>
      <c r="H17174" s="5"/>
      <c r="I17174" s="5"/>
    </row>
    <row r="17175" ht="15.75" customHeight="1">
      <c r="E17175" s="4"/>
      <c r="F17175" s="4"/>
      <c r="G17175" s="4"/>
      <c r="H17175" s="5"/>
      <c r="I17175" s="5"/>
    </row>
    <row r="17176" ht="15.75" customHeight="1">
      <c r="E17176" s="4"/>
      <c r="F17176" s="4"/>
      <c r="G17176" s="4"/>
      <c r="H17176" s="5"/>
      <c r="I17176" s="5"/>
    </row>
    <row r="17177" ht="15.75" customHeight="1">
      <c r="E17177" s="4"/>
      <c r="F17177" s="4"/>
      <c r="G17177" s="4"/>
      <c r="H17177" s="5"/>
      <c r="I17177" s="5"/>
    </row>
    <row r="17178" ht="15.75" customHeight="1">
      <c r="E17178" s="4"/>
      <c r="F17178" s="4"/>
      <c r="G17178" s="4"/>
      <c r="H17178" s="5"/>
      <c r="I17178" s="5"/>
    </row>
    <row r="17179" ht="15.75" customHeight="1">
      <c r="E17179" s="4"/>
      <c r="F17179" s="4"/>
      <c r="G17179" s="4"/>
      <c r="H17179" s="5"/>
      <c r="I17179" s="5"/>
    </row>
    <row r="17180" ht="15.75" customHeight="1">
      <c r="E17180" s="4"/>
      <c r="F17180" s="4"/>
      <c r="G17180" s="4"/>
      <c r="H17180" s="5"/>
      <c r="I17180" s="5"/>
    </row>
    <row r="17181" ht="15.75" customHeight="1">
      <c r="E17181" s="4"/>
      <c r="F17181" s="4"/>
      <c r="G17181" s="4"/>
      <c r="H17181" s="5"/>
      <c r="I17181" s="5"/>
    </row>
    <row r="17182" ht="15.75" customHeight="1">
      <c r="E17182" s="4"/>
      <c r="F17182" s="4"/>
      <c r="G17182" s="4"/>
      <c r="H17182" s="5"/>
      <c r="I17182" s="5"/>
    </row>
    <row r="17183" ht="15.75" customHeight="1">
      <c r="E17183" s="4"/>
      <c r="F17183" s="4"/>
      <c r="G17183" s="4"/>
      <c r="H17183" s="5"/>
      <c r="I17183" s="5"/>
    </row>
    <row r="17184" ht="15.75" customHeight="1">
      <c r="E17184" s="4"/>
      <c r="F17184" s="4"/>
      <c r="G17184" s="4"/>
      <c r="H17184" s="5"/>
      <c r="I17184" s="5"/>
    </row>
    <row r="17185" ht="15.75" customHeight="1">
      <c r="E17185" s="4"/>
      <c r="F17185" s="4"/>
      <c r="G17185" s="4"/>
      <c r="H17185" s="5"/>
      <c r="I17185" s="5"/>
    </row>
    <row r="17186" ht="15.75" customHeight="1">
      <c r="E17186" s="4"/>
      <c r="F17186" s="4"/>
      <c r="G17186" s="4"/>
      <c r="H17186" s="5"/>
      <c r="I17186" s="5"/>
    </row>
    <row r="17187" ht="15.75" customHeight="1">
      <c r="E17187" s="4"/>
      <c r="F17187" s="4"/>
      <c r="G17187" s="4"/>
      <c r="H17187" s="5"/>
      <c r="I17187" s="5"/>
    </row>
    <row r="17188" ht="15.75" customHeight="1">
      <c r="E17188" s="4"/>
      <c r="F17188" s="4"/>
      <c r="G17188" s="4"/>
      <c r="H17188" s="5"/>
      <c r="I17188" s="5"/>
    </row>
    <row r="17189" ht="15.75" customHeight="1">
      <c r="E17189" s="4"/>
      <c r="F17189" s="4"/>
      <c r="G17189" s="4"/>
      <c r="H17189" s="5"/>
      <c r="I17189" s="5"/>
    </row>
    <row r="17190" ht="15.75" customHeight="1">
      <c r="E17190" s="4"/>
      <c r="F17190" s="4"/>
      <c r="G17190" s="4"/>
      <c r="H17190" s="5"/>
      <c r="I17190" s="5"/>
    </row>
    <row r="17191" ht="15.75" customHeight="1">
      <c r="E17191" s="4"/>
      <c r="F17191" s="4"/>
      <c r="G17191" s="4"/>
      <c r="H17191" s="5"/>
      <c r="I17191" s="5"/>
    </row>
    <row r="17192" ht="15.75" customHeight="1">
      <c r="E17192" s="4"/>
      <c r="F17192" s="4"/>
      <c r="G17192" s="4"/>
      <c r="H17192" s="5"/>
      <c r="I17192" s="5"/>
    </row>
    <row r="17193" ht="15.75" customHeight="1">
      <c r="E17193" s="4"/>
      <c r="F17193" s="4"/>
      <c r="G17193" s="4"/>
      <c r="H17193" s="5"/>
      <c r="I17193" s="5"/>
    </row>
    <row r="17194" ht="15.75" customHeight="1">
      <c r="E17194" s="4"/>
      <c r="F17194" s="4"/>
      <c r="G17194" s="4"/>
      <c r="H17194" s="5"/>
      <c r="I17194" s="5"/>
    </row>
    <row r="17195" ht="15.75" customHeight="1">
      <c r="E17195" s="4"/>
      <c r="F17195" s="4"/>
      <c r="G17195" s="4"/>
      <c r="H17195" s="5"/>
      <c r="I17195" s="5"/>
    </row>
    <row r="17196" ht="15.75" customHeight="1">
      <c r="E17196" s="4"/>
      <c r="F17196" s="4"/>
      <c r="G17196" s="4"/>
      <c r="H17196" s="5"/>
      <c r="I17196" s="5"/>
    </row>
    <row r="17197" ht="15.75" customHeight="1">
      <c r="E17197" s="4"/>
      <c r="F17197" s="4"/>
      <c r="G17197" s="4"/>
      <c r="H17197" s="5"/>
      <c r="I17197" s="5"/>
    </row>
    <row r="17198" ht="15.75" customHeight="1">
      <c r="E17198" s="4"/>
      <c r="F17198" s="4"/>
      <c r="G17198" s="4"/>
      <c r="H17198" s="5"/>
      <c r="I17198" s="5"/>
    </row>
    <row r="17199" ht="15.75" customHeight="1">
      <c r="E17199" s="4"/>
      <c r="F17199" s="4"/>
      <c r="G17199" s="4"/>
      <c r="H17199" s="5"/>
      <c r="I17199" s="5"/>
    </row>
    <row r="17200" ht="15.75" customHeight="1">
      <c r="E17200" s="4"/>
      <c r="F17200" s="4"/>
      <c r="G17200" s="4"/>
      <c r="H17200" s="5"/>
      <c r="I17200" s="5"/>
    </row>
    <row r="17201" ht="15.75" customHeight="1">
      <c r="E17201" s="4"/>
      <c r="F17201" s="4"/>
      <c r="G17201" s="4"/>
      <c r="H17201" s="5"/>
      <c r="I17201" s="5"/>
    </row>
    <row r="17202" ht="15.75" customHeight="1">
      <c r="E17202" s="4"/>
      <c r="F17202" s="4"/>
      <c r="G17202" s="4"/>
      <c r="H17202" s="5"/>
      <c r="I17202" s="5"/>
    </row>
    <row r="17203" ht="15.75" customHeight="1">
      <c r="E17203" s="4"/>
      <c r="F17203" s="4"/>
      <c r="G17203" s="4"/>
      <c r="H17203" s="5"/>
      <c r="I17203" s="5"/>
    </row>
    <row r="17204" ht="15.75" customHeight="1">
      <c r="E17204" s="4"/>
      <c r="F17204" s="4"/>
      <c r="G17204" s="4"/>
      <c r="H17204" s="5"/>
      <c r="I17204" s="5"/>
    </row>
    <row r="17205" ht="15.75" customHeight="1">
      <c r="E17205" s="4"/>
      <c r="F17205" s="4"/>
      <c r="G17205" s="4"/>
      <c r="H17205" s="5"/>
      <c r="I17205" s="5"/>
    </row>
    <row r="17206" ht="15.75" customHeight="1">
      <c r="E17206" s="4"/>
      <c r="F17206" s="4"/>
      <c r="G17206" s="4"/>
      <c r="H17206" s="5"/>
      <c r="I17206" s="5"/>
    </row>
    <row r="17207" ht="15.75" customHeight="1">
      <c r="E17207" s="4"/>
      <c r="F17207" s="4"/>
      <c r="G17207" s="4"/>
      <c r="H17207" s="5"/>
      <c r="I17207" s="5"/>
    </row>
    <row r="17208" ht="15.75" customHeight="1">
      <c r="E17208" s="4"/>
      <c r="F17208" s="4"/>
      <c r="G17208" s="4"/>
      <c r="H17208" s="5"/>
      <c r="I17208" s="5"/>
    </row>
    <row r="17209" ht="15.75" customHeight="1">
      <c r="E17209" s="4"/>
      <c r="F17209" s="4"/>
      <c r="G17209" s="4"/>
      <c r="H17209" s="5"/>
      <c r="I17209" s="5"/>
    </row>
    <row r="17210" ht="15.75" customHeight="1">
      <c r="E17210" s="4"/>
      <c r="F17210" s="4"/>
      <c r="G17210" s="4"/>
      <c r="H17210" s="5"/>
      <c r="I17210" s="5"/>
    </row>
    <row r="17211" ht="15.75" customHeight="1">
      <c r="E17211" s="4"/>
      <c r="F17211" s="4"/>
      <c r="G17211" s="4"/>
      <c r="H17211" s="5"/>
      <c r="I17211" s="5"/>
    </row>
    <row r="17212" ht="15.75" customHeight="1">
      <c r="E17212" s="4"/>
      <c r="F17212" s="4"/>
      <c r="G17212" s="4"/>
      <c r="H17212" s="5"/>
      <c r="I17212" s="5"/>
    </row>
    <row r="17213" ht="15.75" customHeight="1">
      <c r="E17213" s="4"/>
      <c r="F17213" s="4"/>
      <c r="G17213" s="4"/>
      <c r="H17213" s="5"/>
      <c r="I17213" s="5"/>
    </row>
    <row r="17214" ht="15.75" customHeight="1">
      <c r="E17214" s="4"/>
      <c r="F17214" s="4"/>
      <c r="G17214" s="4"/>
      <c r="H17214" s="5"/>
      <c r="I17214" s="5"/>
    </row>
    <row r="17215" ht="15.75" customHeight="1">
      <c r="E17215" s="4"/>
      <c r="F17215" s="4"/>
      <c r="G17215" s="4"/>
      <c r="H17215" s="5"/>
      <c r="I17215" s="5"/>
    </row>
    <row r="17216" ht="15.75" customHeight="1">
      <c r="E17216" s="4"/>
      <c r="F17216" s="4"/>
      <c r="G17216" s="4"/>
      <c r="H17216" s="5"/>
      <c r="I17216" s="5"/>
    </row>
    <row r="17217" ht="15.75" customHeight="1">
      <c r="E17217" s="4"/>
      <c r="F17217" s="4"/>
      <c r="G17217" s="4"/>
      <c r="H17217" s="5"/>
      <c r="I17217" s="5"/>
    </row>
    <row r="17218" ht="15.75" customHeight="1">
      <c r="E17218" s="4"/>
      <c r="F17218" s="4"/>
      <c r="G17218" s="4"/>
      <c r="H17218" s="5"/>
      <c r="I17218" s="5"/>
    </row>
    <row r="17219" ht="15.75" customHeight="1">
      <c r="E17219" s="4"/>
      <c r="F17219" s="4"/>
      <c r="G17219" s="4"/>
      <c r="H17219" s="5"/>
      <c r="I17219" s="5"/>
    </row>
    <row r="17220" ht="15.75" customHeight="1">
      <c r="E17220" s="4"/>
      <c r="F17220" s="4"/>
      <c r="G17220" s="4"/>
      <c r="H17220" s="5"/>
      <c r="I17220" s="5"/>
    </row>
    <row r="17221" ht="15.75" customHeight="1">
      <c r="E17221" s="4"/>
      <c r="F17221" s="4"/>
      <c r="G17221" s="4"/>
      <c r="H17221" s="5"/>
      <c r="I17221" s="5"/>
    </row>
    <row r="17222" ht="15.75" customHeight="1">
      <c r="E17222" s="4"/>
      <c r="F17222" s="4"/>
      <c r="G17222" s="4"/>
      <c r="H17222" s="5"/>
      <c r="I17222" s="5"/>
    </row>
    <row r="17223" ht="15.75" customHeight="1">
      <c r="E17223" s="4"/>
      <c r="F17223" s="4"/>
      <c r="G17223" s="4"/>
      <c r="H17223" s="5"/>
      <c r="I17223" s="5"/>
    </row>
    <row r="17224" ht="15.75" customHeight="1">
      <c r="E17224" s="4"/>
      <c r="F17224" s="4"/>
      <c r="G17224" s="4"/>
      <c r="H17224" s="5"/>
      <c r="I17224" s="5"/>
    </row>
    <row r="17225" ht="15.75" customHeight="1">
      <c r="E17225" s="4"/>
      <c r="F17225" s="4"/>
      <c r="G17225" s="4"/>
      <c r="H17225" s="5"/>
      <c r="I17225" s="5"/>
    </row>
    <row r="17226" ht="15.75" customHeight="1">
      <c r="E17226" s="4"/>
      <c r="F17226" s="4"/>
      <c r="G17226" s="4"/>
      <c r="H17226" s="5"/>
      <c r="I17226" s="5"/>
    </row>
    <row r="17227" ht="15.75" customHeight="1">
      <c r="E17227" s="4"/>
      <c r="F17227" s="4"/>
      <c r="G17227" s="4"/>
      <c r="H17227" s="5"/>
      <c r="I17227" s="5"/>
    </row>
    <row r="17228" ht="15.75" customHeight="1">
      <c r="E17228" s="4"/>
      <c r="F17228" s="4"/>
      <c r="G17228" s="4"/>
      <c r="H17228" s="5"/>
      <c r="I17228" s="5"/>
    </row>
    <row r="17229" ht="15.75" customHeight="1">
      <c r="E17229" s="4"/>
      <c r="F17229" s="4"/>
      <c r="G17229" s="4"/>
      <c r="H17229" s="5"/>
      <c r="I17229" s="5"/>
    </row>
    <row r="17230" ht="15.75" customHeight="1">
      <c r="E17230" s="4"/>
      <c r="F17230" s="4"/>
      <c r="G17230" s="4"/>
      <c r="H17230" s="5"/>
      <c r="I17230" s="5"/>
    </row>
    <row r="17231" ht="15.75" customHeight="1">
      <c r="E17231" s="4"/>
      <c r="F17231" s="4"/>
      <c r="G17231" s="4"/>
      <c r="H17231" s="5"/>
      <c r="I17231" s="5"/>
    </row>
    <row r="17232" ht="15.75" customHeight="1">
      <c r="E17232" s="4"/>
      <c r="F17232" s="4"/>
      <c r="G17232" s="4"/>
      <c r="H17232" s="5"/>
      <c r="I17232" s="5"/>
    </row>
    <row r="17233" ht="15.75" customHeight="1">
      <c r="E17233" s="4"/>
      <c r="F17233" s="4"/>
      <c r="G17233" s="4"/>
      <c r="H17233" s="5"/>
      <c r="I17233" s="5"/>
    </row>
    <row r="17234" ht="15.75" customHeight="1">
      <c r="E17234" s="4"/>
      <c r="F17234" s="4"/>
      <c r="G17234" s="4"/>
      <c r="H17234" s="5"/>
      <c r="I17234" s="5"/>
    </row>
    <row r="17235" ht="15.75" customHeight="1">
      <c r="E17235" s="4"/>
      <c r="F17235" s="4"/>
      <c r="G17235" s="4"/>
      <c r="H17235" s="5"/>
      <c r="I17235" s="5"/>
    </row>
    <row r="17236" ht="15.75" customHeight="1">
      <c r="E17236" s="4"/>
      <c r="F17236" s="4"/>
      <c r="G17236" s="4"/>
      <c r="H17236" s="5"/>
      <c r="I17236" s="5"/>
    </row>
    <row r="17237" ht="15.75" customHeight="1">
      <c r="E17237" s="4"/>
      <c r="F17237" s="4"/>
      <c r="G17237" s="4"/>
      <c r="H17237" s="5"/>
      <c r="I17237" s="5"/>
    </row>
    <row r="17238" ht="15.75" customHeight="1">
      <c r="E17238" s="4"/>
      <c r="F17238" s="4"/>
      <c r="G17238" s="4"/>
      <c r="H17238" s="5"/>
      <c r="I17238" s="5"/>
    </row>
    <row r="17239" ht="15.75" customHeight="1">
      <c r="E17239" s="4"/>
      <c r="F17239" s="4"/>
      <c r="G17239" s="4"/>
      <c r="H17239" s="5"/>
      <c r="I17239" s="5"/>
    </row>
    <row r="17240" ht="15.75" customHeight="1">
      <c r="E17240" s="4"/>
      <c r="F17240" s="4"/>
      <c r="G17240" s="4"/>
      <c r="H17240" s="5"/>
      <c r="I17240" s="5"/>
    </row>
    <row r="17241" ht="15.75" customHeight="1">
      <c r="E17241" s="4"/>
      <c r="F17241" s="4"/>
      <c r="G17241" s="4"/>
      <c r="H17241" s="5"/>
      <c r="I17241" s="5"/>
    </row>
    <row r="17242" ht="15.75" customHeight="1">
      <c r="E17242" s="4"/>
      <c r="F17242" s="4"/>
      <c r="G17242" s="4"/>
      <c r="H17242" s="5"/>
      <c r="I17242" s="5"/>
    </row>
    <row r="17243" ht="15.75" customHeight="1">
      <c r="E17243" s="4"/>
      <c r="F17243" s="4"/>
      <c r="G17243" s="4"/>
      <c r="H17243" s="5"/>
      <c r="I17243" s="5"/>
    </row>
    <row r="17244" ht="15.75" customHeight="1">
      <c r="E17244" s="4"/>
      <c r="F17244" s="4"/>
      <c r="G17244" s="4"/>
      <c r="H17244" s="5"/>
      <c r="I17244" s="5"/>
    </row>
    <row r="17245" ht="15.75" customHeight="1">
      <c r="E17245" s="4"/>
      <c r="F17245" s="4"/>
      <c r="G17245" s="4"/>
      <c r="H17245" s="5"/>
      <c r="I17245" s="5"/>
    </row>
    <row r="17246" ht="15.75" customHeight="1">
      <c r="E17246" s="4"/>
      <c r="F17246" s="4"/>
      <c r="G17246" s="4"/>
      <c r="H17246" s="5"/>
      <c r="I17246" s="5"/>
    </row>
    <row r="17247" ht="15.75" customHeight="1">
      <c r="E17247" s="4"/>
      <c r="F17247" s="4"/>
      <c r="G17247" s="4"/>
      <c r="H17247" s="5"/>
      <c r="I17247" s="5"/>
    </row>
    <row r="17248" ht="15.75" customHeight="1">
      <c r="E17248" s="4"/>
      <c r="F17248" s="4"/>
      <c r="G17248" s="4"/>
      <c r="H17248" s="5"/>
      <c r="I17248" s="5"/>
    </row>
    <row r="17249" ht="15.75" customHeight="1">
      <c r="E17249" s="4"/>
      <c r="F17249" s="4"/>
      <c r="G17249" s="4"/>
      <c r="H17249" s="5"/>
      <c r="I17249" s="5"/>
    </row>
    <row r="17250" ht="15.75" customHeight="1">
      <c r="E17250" s="4"/>
      <c r="F17250" s="4"/>
      <c r="G17250" s="4"/>
      <c r="H17250" s="5"/>
      <c r="I17250" s="5"/>
    </row>
    <row r="17251" ht="15.75" customHeight="1">
      <c r="E17251" s="4"/>
      <c r="F17251" s="4"/>
      <c r="G17251" s="4"/>
      <c r="H17251" s="5"/>
      <c r="I17251" s="5"/>
    </row>
    <row r="17252" ht="15.75" customHeight="1">
      <c r="E17252" s="4"/>
      <c r="F17252" s="4"/>
      <c r="G17252" s="4"/>
      <c r="H17252" s="5"/>
      <c r="I17252" s="5"/>
    </row>
    <row r="17253" ht="15.75" customHeight="1">
      <c r="E17253" s="4"/>
      <c r="F17253" s="4"/>
      <c r="G17253" s="4"/>
      <c r="H17253" s="5"/>
      <c r="I17253" s="5"/>
    </row>
    <row r="17254" ht="15.75" customHeight="1">
      <c r="E17254" s="4"/>
      <c r="F17254" s="4"/>
      <c r="G17254" s="4"/>
      <c r="H17254" s="5"/>
      <c r="I17254" s="5"/>
    </row>
    <row r="17255" ht="15.75" customHeight="1">
      <c r="E17255" s="4"/>
      <c r="F17255" s="4"/>
      <c r="G17255" s="4"/>
      <c r="H17255" s="5"/>
      <c r="I17255" s="5"/>
    </row>
    <row r="17256" ht="15.75" customHeight="1">
      <c r="E17256" s="4"/>
      <c r="F17256" s="4"/>
      <c r="G17256" s="4"/>
      <c r="H17256" s="5"/>
      <c r="I17256" s="5"/>
    </row>
    <row r="17257" ht="15.75" customHeight="1">
      <c r="E17257" s="4"/>
      <c r="F17257" s="4"/>
      <c r="G17257" s="4"/>
      <c r="H17257" s="5"/>
      <c r="I17257" s="5"/>
    </row>
    <row r="17258" ht="15.75" customHeight="1">
      <c r="E17258" s="4"/>
      <c r="F17258" s="4"/>
      <c r="G17258" s="4"/>
      <c r="H17258" s="5"/>
      <c r="I17258" s="5"/>
    </row>
    <row r="17259" ht="15.75" customHeight="1">
      <c r="E17259" s="4"/>
      <c r="F17259" s="4"/>
      <c r="G17259" s="4"/>
      <c r="H17259" s="5"/>
      <c r="I17259" s="5"/>
    </row>
    <row r="17260" ht="15.75" customHeight="1">
      <c r="E17260" s="4"/>
      <c r="F17260" s="4"/>
      <c r="G17260" s="4"/>
      <c r="H17260" s="5"/>
      <c r="I17260" s="5"/>
    </row>
    <row r="17261" ht="15.75" customHeight="1">
      <c r="E17261" s="4"/>
      <c r="F17261" s="4"/>
      <c r="G17261" s="4"/>
      <c r="H17261" s="5"/>
      <c r="I17261" s="5"/>
    </row>
    <row r="17262" ht="15.75" customHeight="1">
      <c r="E17262" s="4"/>
      <c r="F17262" s="4"/>
      <c r="G17262" s="4"/>
      <c r="H17262" s="5"/>
      <c r="I17262" s="5"/>
    </row>
    <row r="17263" ht="15.75" customHeight="1">
      <c r="E17263" s="4"/>
      <c r="F17263" s="4"/>
      <c r="G17263" s="4"/>
      <c r="H17263" s="5"/>
      <c r="I17263" s="5"/>
    </row>
    <row r="17264" ht="15.75" customHeight="1">
      <c r="E17264" s="4"/>
      <c r="F17264" s="4"/>
      <c r="G17264" s="4"/>
      <c r="H17264" s="5"/>
      <c r="I17264" s="5"/>
    </row>
    <row r="17265" ht="15.75" customHeight="1">
      <c r="E17265" s="4"/>
      <c r="F17265" s="4"/>
      <c r="G17265" s="4"/>
      <c r="H17265" s="5"/>
      <c r="I17265" s="5"/>
    </row>
    <row r="17266" ht="15.75" customHeight="1">
      <c r="E17266" s="4"/>
      <c r="F17266" s="4"/>
      <c r="G17266" s="4"/>
      <c r="H17266" s="5"/>
      <c r="I17266" s="5"/>
    </row>
    <row r="17267" ht="15.75" customHeight="1">
      <c r="E17267" s="4"/>
      <c r="F17267" s="4"/>
      <c r="G17267" s="4"/>
      <c r="H17267" s="5"/>
      <c r="I17267" s="5"/>
    </row>
    <row r="17268" ht="15.75" customHeight="1">
      <c r="E17268" s="4"/>
      <c r="F17268" s="4"/>
      <c r="G17268" s="4"/>
      <c r="H17268" s="5"/>
      <c r="I17268" s="5"/>
    </row>
    <row r="17269" ht="15.75" customHeight="1">
      <c r="E17269" s="4"/>
      <c r="F17269" s="4"/>
      <c r="G17269" s="4"/>
      <c r="H17269" s="5"/>
      <c r="I17269" s="5"/>
    </row>
    <row r="17270" ht="15.75" customHeight="1">
      <c r="E17270" s="4"/>
      <c r="F17270" s="4"/>
      <c r="G17270" s="4"/>
      <c r="H17270" s="5"/>
      <c r="I17270" s="5"/>
    </row>
    <row r="17271" ht="15.75" customHeight="1">
      <c r="E17271" s="4"/>
      <c r="F17271" s="4"/>
      <c r="G17271" s="4"/>
      <c r="H17271" s="5"/>
      <c r="I17271" s="5"/>
    </row>
    <row r="17272" ht="15.75" customHeight="1">
      <c r="E17272" s="4"/>
      <c r="F17272" s="4"/>
      <c r="G17272" s="4"/>
      <c r="H17272" s="5"/>
      <c r="I17272" s="5"/>
    </row>
    <row r="17273" ht="15.75" customHeight="1">
      <c r="E17273" s="4"/>
      <c r="F17273" s="4"/>
      <c r="G17273" s="4"/>
      <c r="H17273" s="5"/>
      <c r="I17273" s="5"/>
    </row>
    <row r="17274" ht="15.75" customHeight="1">
      <c r="E17274" s="4"/>
      <c r="F17274" s="4"/>
      <c r="G17274" s="4"/>
      <c r="H17274" s="5"/>
      <c r="I17274" s="5"/>
    </row>
    <row r="17275" ht="15.75" customHeight="1">
      <c r="E17275" s="4"/>
      <c r="F17275" s="4"/>
      <c r="G17275" s="4"/>
      <c r="H17275" s="5"/>
      <c r="I17275" s="5"/>
    </row>
    <row r="17276" ht="15.75" customHeight="1">
      <c r="E17276" s="4"/>
      <c r="F17276" s="4"/>
      <c r="G17276" s="4"/>
      <c r="H17276" s="5"/>
      <c r="I17276" s="5"/>
    </row>
    <row r="17277" ht="15.75" customHeight="1">
      <c r="E17277" s="4"/>
      <c r="F17277" s="4"/>
      <c r="G17277" s="4"/>
      <c r="H17277" s="5"/>
      <c r="I17277" s="5"/>
    </row>
    <row r="17278" ht="15.75" customHeight="1">
      <c r="E17278" s="4"/>
      <c r="F17278" s="4"/>
      <c r="G17278" s="4"/>
      <c r="H17278" s="5"/>
      <c r="I17278" s="5"/>
    </row>
    <row r="17279" ht="15.75" customHeight="1">
      <c r="E17279" s="4"/>
      <c r="F17279" s="4"/>
      <c r="G17279" s="4"/>
      <c r="H17279" s="5"/>
      <c r="I17279" s="5"/>
    </row>
    <row r="17280" ht="15.75" customHeight="1">
      <c r="E17280" s="4"/>
      <c r="F17280" s="4"/>
      <c r="G17280" s="4"/>
      <c r="H17280" s="5"/>
      <c r="I17280" s="5"/>
    </row>
    <row r="17281" ht="15.75" customHeight="1">
      <c r="E17281" s="4"/>
      <c r="F17281" s="4"/>
      <c r="G17281" s="4"/>
      <c r="H17281" s="5"/>
      <c r="I17281" s="5"/>
    </row>
    <row r="17282" ht="15.75" customHeight="1">
      <c r="E17282" s="4"/>
      <c r="F17282" s="4"/>
      <c r="G17282" s="4"/>
      <c r="H17282" s="5"/>
      <c r="I17282" s="5"/>
    </row>
    <row r="17283" ht="15.75" customHeight="1">
      <c r="E17283" s="4"/>
      <c r="F17283" s="4"/>
      <c r="G17283" s="4"/>
      <c r="H17283" s="5"/>
      <c r="I17283" s="5"/>
    </row>
    <row r="17284" ht="15.75" customHeight="1">
      <c r="E17284" s="4"/>
      <c r="F17284" s="4"/>
      <c r="G17284" s="4"/>
      <c r="H17284" s="5"/>
      <c r="I17284" s="5"/>
    </row>
    <row r="17285" ht="15.75" customHeight="1">
      <c r="E17285" s="4"/>
      <c r="F17285" s="4"/>
      <c r="G17285" s="4"/>
      <c r="H17285" s="5"/>
      <c r="I17285" s="5"/>
    </row>
    <row r="17286" ht="15.75" customHeight="1">
      <c r="E17286" s="4"/>
      <c r="F17286" s="4"/>
      <c r="G17286" s="4"/>
      <c r="H17286" s="5"/>
      <c r="I17286" s="5"/>
    </row>
    <row r="17287" ht="15.75" customHeight="1">
      <c r="E17287" s="4"/>
      <c r="F17287" s="4"/>
      <c r="G17287" s="4"/>
      <c r="H17287" s="5"/>
      <c r="I17287" s="5"/>
    </row>
    <row r="17288" ht="15.75" customHeight="1">
      <c r="E17288" s="4"/>
      <c r="F17288" s="4"/>
      <c r="G17288" s="4"/>
      <c r="H17288" s="5"/>
      <c r="I17288" s="5"/>
    </row>
    <row r="17289" ht="15.75" customHeight="1">
      <c r="E17289" s="4"/>
      <c r="F17289" s="4"/>
      <c r="G17289" s="4"/>
      <c r="H17289" s="5"/>
      <c r="I17289" s="5"/>
    </row>
    <row r="17290" ht="15.75" customHeight="1">
      <c r="E17290" s="4"/>
      <c r="F17290" s="4"/>
      <c r="G17290" s="4"/>
      <c r="H17290" s="5"/>
      <c r="I17290" s="5"/>
    </row>
    <row r="17291" ht="15.75" customHeight="1">
      <c r="E17291" s="4"/>
      <c r="F17291" s="4"/>
      <c r="G17291" s="4"/>
      <c r="H17291" s="5"/>
      <c r="I17291" s="5"/>
    </row>
    <row r="17292" ht="15.75" customHeight="1">
      <c r="E17292" s="4"/>
      <c r="F17292" s="4"/>
      <c r="G17292" s="4"/>
      <c r="H17292" s="5"/>
      <c r="I17292" s="5"/>
    </row>
    <row r="17293" ht="15.75" customHeight="1">
      <c r="E17293" s="4"/>
      <c r="F17293" s="4"/>
      <c r="G17293" s="4"/>
      <c r="H17293" s="5"/>
      <c r="I17293" s="5"/>
    </row>
    <row r="17294" ht="15.75" customHeight="1">
      <c r="E17294" s="4"/>
      <c r="F17294" s="4"/>
      <c r="G17294" s="4"/>
      <c r="H17294" s="5"/>
      <c r="I17294" s="5"/>
    </row>
    <row r="17295" ht="15.75" customHeight="1">
      <c r="E17295" s="4"/>
      <c r="F17295" s="4"/>
      <c r="G17295" s="4"/>
      <c r="H17295" s="5"/>
      <c r="I17295" s="5"/>
    </row>
    <row r="17296" ht="15.75" customHeight="1">
      <c r="E17296" s="4"/>
      <c r="F17296" s="4"/>
      <c r="G17296" s="4"/>
      <c r="H17296" s="5"/>
      <c r="I17296" s="5"/>
    </row>
    <row r="17297" ht="15.75" customHeight="1">
      <c r="E17297" s="4"/>
      <c r="F17297" s="4"/>
      <c r="G17297" s="4"/>
      <c r="H17297" s="5"/>
      <c r="I17297" s="5"/>
    </row>
    <row r="17298" ht="15.75" customHeight="1">
      <c r="E17298" s="4"/>
      <c r="F17298" s="4"/>
      <c r="G17298" s="4"/>
      <c r="H17298" s="5"/>
      <c r="I17298" s="5"/>
    </row>
    <row r="17299" ht="15.75" customHeight="1">
      <c r="E17299" s="4"/>
      <c r="F17299" s="4"/>
      <c r="G17299" s="4"/>
      <c r="H17299" s="5"/>
      <c r="I17299" s="5"/>
    </row>
    <row r="17300" ht="15.75" customHeight="1">
      <c r="E17300" s="4"/>
      <c r="F17300" s="4"/>
      <c r="G17300" s="4"/>
      <c r="H17300" s="5"/>
      <c r="I17300" s="5"/>
    </row>
    <row r="17301" ht="15.75" customHeight="1">
      <c r="E17301" s="4"/>
      <c r="F17301" s="4"/>
      <c r="G17301" s="4"/>
      <c r="H17301" s="5"/>
      <c r="I17301" s="5"/>
    </row>
    <row r="17302" ht="15.75" customHeight="1">
      <c r="E17302" s="4"/>
      <c r="F17302" s="4"/>
      <c r="G17302" s="4"/>
      <c r="H17302" s="5"/>
      <c r="I17302" s="5"/>
    </row>
    <row r="17303" ht="15.75" customHeight="1">
      <c r="E17303" s="4"/>
      <c r="F17303" s="4"/>
      <c r="G17303" s="4"/>
      <c r="H17303" s="5"/>
      <c r="I17303" s="5"/>
    </row>
    <row r="17304" ht="15.75" customHeight="1">
      <c r="E17304" s="4"/>
      <c r="F17304" s="4"/>
      <c r="G17304" s="4"/>
      <c r="H17304" s="5"/>
      <c r="I17304" s="5"/>
    </row>
    <row r="17305" ht="15.75" customHeight="1">
      <c r="E17305" s="4"/>
      <c r="F17305" s="4"/>
      <c r="G17305" s="4"/>
      <c r="H17305" s="5"/>
      <c r="I17305" s="5"/>
    </row>
    <row r="17306" ht="15.75" customHeight="1">
      <c r="E17306" s="4"/>
      <c r="F17306" s="4"/>
      <c r="G17306" s="4"/>
      <c r="H17306" s="5"/>
      <c r="I17306" s="5"/>
    </row>
    <row r="17307" ht="15.75" customHeight="1">
      <c r="E17307" s="4"/>
      <c r="F17307" s="4"/>
      <c r="G17307" s="4"/>
      <c r="H17307" s="5"/>
      <c r="I17307" s="5"/>
    </row>
    <row r="17308" ht="15.75" customHeight="1">
      <c r="E17308" s="4"/>
      <c r="F17308" s="4"/>
      <c r="G17308" s="4"/>
      <c r="H17308" s="5"/>
      <c r="I17308" s="5"/>
    </row>
    <row r="17309" ht="15.75" customHeight="1">
      <c r="E17309" s="4"/>
      <c r="F17309" s="4"/>
      <c r="G17309" s="4"/>
      <c r="H17309" s="5"/>
      <c r="I17309" s="5"/>
    </row>
    <row r="17310" ht="15.75" customHeight="1">
      <c r="E17310" s="4"/>
      <c r="F17310" s="4"/>
      <c r="G17310" s="4"/>
      <c r="H17310" s="5"/>
      <c r="I17310" s="5"/>
    </row>
    <row r="17311" ht="15.75" customHeight="1">
      <c r="E17311" s="4"/>
      <c r="F17311" s="4"/>
      <c r="G17311" s="4"/>
      <c r="H17311" s="5"/>
      <c r="I17311" s="5"/>
    </row>
    <row r="17312" ht="15.75" customHeight="1">
      <c r="E17312" s="4"/>
      <c r="F17312" s="4"/>
      <c r="G17312" s="4"/>
      <c r="H17312" s="5"/>
      <c r="I17312" s="5"/>
    </row>
    <row r="17313" ht="15.75" customHeight="1">
      <c r="E17313" s="4"/>
      <c r="F17313" s="4"/>
      <c r="G17313" s="4"/>
      <c r="H17313" s="5"/>
      <c r="I17313" s="5"/>
    </row>
    <row r="17314" ht="15.75" customHeight="1">
      <c r="E17314" s="4"/>
      <c r="F17314" s="4"/>
      <c r="G17314" s="4"/>
      <c r="H17314" s="5"/>
      <c r="I17314" s="5"/>
    </row>
    <row r="17315" ht="15.75" customHeight="1">
      <c r="E17315" s="4"/>
      <c r="F17315" s="4"/>
      <c r="G17315" s="4"/>
      <c r="H17315" s="5"/>
      <c r="I17315" s="5"/>
    </row>
    <row r="17316" ht="15.75" customHeight="1">
      <c r="E17316" s="4"/>
      <c r="F17316" s="4"/>
      <c r="G17316" s="4"/>
      <c r="H17316" s="5"/>
      <c r="I17316" s="5"/>
    </row>
    <row r="17317" ht="15.75" customHeight="1">
      <c r="E17317" s="4"/>
      <c r="F17317" s="4"/>
      <c r="G17317" s="4"/>
      <c r="H17317" s="5"/>
      <c r="I17317" s="5"/>
    </row>
    <row r="17318" ht="15.75" customHeight="1">
      <c r="E17318" s="4"/>
      <c r="F17318" s="4"/>
      <c r="G17318" s="4"/>
      <c r="H17318" s="5"/>
      <c r="I17318" s="5"/>
    </row>
    <row r="17319" ht="15.75" customHeight="1">
      <c r="E17319" s="4"/>
      <c r="F17319" s="4"/>
      <c r="G17319" s="4"/>
      <c r="H17319" s="5"/>
      <c r="I17319" s="5"/>
    </row>
    <row r="17320" ht="15.75" customHeight="1">
      <c r="E17320" s="4"/>
      <c r="F17320" s="4"/>
      <c r="G17320" s="4"/>
      <c r="H17320" s="5"/>
      <c r="I17320" s="5"/>
    </row>
    <row r="17321" ht="15.75" customHeight="1">
      <c r="E17321" s="4"/>
      <c r="F17321" s="4"/>
      <c r="G17321" s="4"/>
      <c r="H17321" s="5"/>
      <c r="I17321" s="5"/>
    </row>
    <row r="17322" ht="15.75" customHeight="1">
      <c r="E17322" s="4"/>
      <c r="F17322" s="4"/>
      <c r="G17322" s="4"/>
      <c r="H17322" s="5"/>
      <c r="I17322" s="5"/>
    </row>
    <row r="17323" ht="15.75" customHeight="1">
      <c r="E17323" s="4"/>
      <c r="F17323" s="4"/>
      <c r="G17323" s="4"/>
      <c r="H17323" s="5"/>
      <c r="I17323" s="5"/>
    </row>
    <row r="17324" ht="15.75" customHeight="1">
      <c r="E17324" s="4"/>
      <c r="F17324" s="4"/>
      <c r="G17324" s="4"/>
      <c r="H17324" s="5"/>
      <c r="I17324" s="5"/>
    </row>
    <row r="17325" ht="15.75" customHeight="1">
      <c r="E17325" s="4"/>
      <c r="F17325" s="4"/>
      <c r="G17325" s="4"/>
      <c r="H17325" s="5"/>
      <c r="I17325" s="5"/>
    </row>
    <row r="17326" ht="15.75" customHeight="1">
      <c r="E17326" s="4"/>
      <c r="F17326" s="4"/>
      <c r="G17326" s="4"/>
      <c r="H17326" s="5"/>
      <c r="I17326" s="5"/>
    </row>
    <row r="17327" ht="15.75" customHeight="1">
      <c r="E17327" s="4"/>
      <c r="F17327" s="4"/>
      <c r="G17327" s="4"/>
      <c r="H17327" s="5"/>
      <c r="I17327" s="5"/>
    </row>
    <row r="17328" ht="15.75" customHeight="1">
      <c r="E17328" s="4"/>
      <c r="F17328" s="4"/>
      <c r="G17328" s="4"/>
      <c r="H17328" s="5"/>
      <c r="I17328" s="5"/>
    </row>
    <row r="17329" ht="15.75" customHeight="1">
      <c r="E17329" s="4"/>
      <c r="F17329" s="4"/>
      <c r="G17329" s="4"/>
      <c r="H17329" s="5"/>
      <c r="I17329" s="5"/>
    </row>
    <row r="17330" ht="15.75" customHeight="1">
      <c r="E17330" s="4"/>
      <c r="F17330" s="4"/>
      <c r="G17330" s="4"/>
      <c r="H17330" s="5"/>
      <c r="I17330" s="5"/>
    </row>
    <row r="17331" ht="15.75" customHeight="1">
      <c r="E17331" s="4"/>
      <c r="F17331" s="4"/>
      <c r="G17331" s="4"/>
      <c r="H17331" s="5"/>
      <c r="I17331" s="5"/>
    </row>
    <row r="17332" ht="15.75" customHeight="1">
      <c r="E17332" s="4"/>
      <c r="F17332" s="4"/>
      <c r="G17332" s="4"/>
      <c r="H17332" s="5"/>
      <c r="I17332" s="5"/>
    </row>
    <row r="17333" ht="15.75" customHeight="1">
      <c r="E17333" s="4"/>
      <c r="F17333" s="4"/>
      <c r="G17333" s="4"/>
      <c r="H17333" s="5"/>
      <c r="I17333" s="5"/>
    </row>
    <row r="17334" ht="15.75" customHeight="1">
      <c r="E17334" s="4"/>
      <c r="F17334" s="4"/>
      <c r="G17334" s="4"/>
      <c r="H17334" s="5"/>
      <c r="I17334" s="5"/>
    </row>
    <row r="17335" ht="15.75" customHeight="1">
      <c r="E17335" s="4"/>
      <c r="F17335" s="4"/>
      <c r="G17335" s="4"/>
      <c r="H17335" s="5"/>
      <c r="I17335" s="5"/>
    </row>
    <row r="17336" ht="15.75" customHeight="1">
      <c r="E17336" s="4"/>
      <c r="F17336" s="4"/>
      <c r="G17336" s="4"/>
      <c r="H17336" s="5"/>
      <c r="I17336" s="5"/>
    </row>
    <row r="17337" ht="15.75" customHeight="1">
      <c r="E17337" s="4"/>
      <c r="F17337" s="4"/>
      <c r="G17337" s="4"/>
      <c r="H17337" s="5"/>
      <c r="I17337" s="5"/>
    </row>
    <row r="17338" ht="15.75" customHeight="1">
      <c r="E17338" s="4"/>
      <c r="F17338" s="4"/>
      <c r="G17338" s="4"/>
      <c r="H17338" s="5"/>
      <c r="I17338" s="5"/>
    </row>
    <row r="17339" ht="15.75" customHeight="1">
      <c r="E17339" s="4"/>
      <c r="F17339" s="4"/>
      <c r="G17339" s="4"/>
      <c r="H17339" s="5"/>
      <c r="I17339" s="5"/>
    </row>
    <row r="17340" ht="15.75" customHeight="1">
      <c r="E17340" s="4"/>
      <c r="F17340" s="4"/>
      <c r="G17340" s="4"/>
      <c r="H17340" s="5"/>
      <c r="I17340" s="5"/>
    </row>
    <row r="17341" ht="15.75" customHeight="1">
      <c r="E17341" s="4"/>
      <c r="F17341" s="4"/>
      <c r="G17341" s="4"/>
      <c r="H17341" s="5"/>
      <c r="I17341" s="5"/>
    </row>
    <row r="17342" ht="15.75" customHeight="1">
      <c r="E17342" s="4"/>
      <c r="F17342" s="4"/>
      <c r="G17342" s="4"/>
      <c r="H17342" s="5"/>
      <c r="I17342" s="5"/>
    </row>
    <row r="17343" ht="15.75" customHeight="1">
      <c r="E17343" s="4"/>
      <c r="F17343" s="4"/>
      <c r="G17343" s="4"/>
      <c r="H17343" s="5"/>
      <c r="I17343" s="5"/>
    </row>
    <row r="17344" ht="15.75" customHeight="1">
      <c r="E17344" s="4"/>
      <c r="F17344" s="4"/>
      <c r="G17344" s="4"/>
      <c r="H17344" s="5"/>
      <c r="I17344" s="5"/>
    </row>
    <row r="17345" ht="15.75" customHeight="1">
      <c r="E17345" s="4"/>
      <c r="F17345" s="4"/>
      <c r="G17345" s="4"/>
      <c r="H17345" s="5"/>
      <c r="I17345" s="5"/>
    </row>
    <row r="17346" ht="15.75" customHeight="1">
      <c r="E17346" s="4"/>
      <c r="F17346" s="4"/>
      <c r="G17346" s="4"/>
      <c r="H17346" s="5"/>
      <c r="I17346" s="5"/>
    </row>
    <row r="17347" ht="15.75" customHeight="1">
      <c r="E17347" s="4"/>
      <c r="F17347" s="4"/>
      <c r="G17347" s="4"/>
      <c r="H17347" s="5"/>
      <c r="I17347" s="5"/>
    </row>
    <row r="17348" ht="15.75" customHeight="1">
      <c r="E17348" s="4"/>
      <c r="F17348" s="4"/>
      <c r="G17348" s="4"/>
      <c r="H17348" s="5"/>
      <c r="I17348" s="5"/>
    </row>
    <row r="17349" ht="15.75" customHeight="1">
      <c r="E17349" s="4"/>
      <c r="F17349" s="4"/>
      <c r="G17349" s="4"/>
      <c r="H17349" s="5"/>
      <c r="I17349" s="5"/>
    </row>
    <row r="17350" ht="15.75" customHeight="1">
      <c r="E17350" s="4"/>
      <c r="F17350" s="4"/>
      <c r="G17350" s="4"/>
      <c r="H17350" s="5"/>
      <c r="I17350" s="5"/>
    </row>
    <row r="17351" ht="15.75" customHeight="1">
      <c r="E17351" s="4"/>
      <c r="F17351" s="4"/>
      <c r="G17351" s="4"/>
      <c r="H17351" s="5"/>
      <c r="I17351" s="5"/>
    </row>
    <row r="17352" ht="15.75" customHeight="1">
      <c r="E17352" s="4"/>
      <c r="F17352" s="4"/>
      <c r="G17352" s="4"/>
      <c r="H17352" s="5"/>
      <c r="I17352" s="5"/>
    </row>
    <row r="17353" ht="15.75" customHeight="1">
      <c r="E17353" s="4"/>
      <c r="F17353" s="4"/>
      <c r="G17353" s="4"/>
      <c r="H17353" s="5"/>
      <c r="I17353" s="5"/>
    </row>
    <row r="17354" ht="15.75" customHeight="1">
      <c r="E17354" s="4"/>
      <c r="F17354" s="4"/>
      <c r="G17354" s="4"/>
      <c r="H17354" s="5"/>
      <c r="I17354" s="5"/>
    </row>
    <row r="17355" ht="15.75" customHeight="1">
      <c r="E17355" s="4"/>
      <c r="F17355" s="4"/>
      <c r="G17355" s="4"/>
      <c r="H17355" s="5"/>
      <c r="I17355" s="5"/>
    </row>
    <row r="17356" ht="15.75" customHeight="1">
      <c r="E17356" s="4"/>
      <c r="F17356" s="4"/>
      <c r="G17356" s="4"/>
      <c r="H17356" s="5"/>
      <c r="I17356" s="5"/>
    </row>
    <row r="17357" ht="15.75" customHeight="1">
      <c r="E17357" s="4"/>
      <c r="F17357" s="4"/>
      <c r="G17357" s="4"/>
      <c r="H17357" s="5"/>
      <c r="I17357" s="5"/>
    </row>
    <row r="17358" ht="15.75" customHeight="1">
      <c r="E17358" s="4"/>
      <c r="F17358" s="4"/>
      <c r="G17358" s="4"/>
      <c r="H17358" s="5"/>
      <c r="I17358" s="5"/>
    </row>
    <row r="17359" ht="15.75" customHeight="1">
      <c r="E17359" s="4"/>
      <c r="F17359" s="4"/>
      <c r="G17359" s="4"/>
      <c r="H17359" s="5"/>
      <c r="I17359" s="5"/>
    </row>
    <row r="17360" ht="15.75" customHeight="1">
      <c r="E17360" s="4"/>
      <c r="F17360" s="4"/>
      <c r="G17360" s="4"/>
      <c r="H17360" s="5"/>
      <c r="I17360" s="5"/>
    </row>
    <row r="17361" ht="15.75" customHeight="1">
      <c r="E17361" s="4"/>
      <c r="F17361" s="4"/>
      <c r="G17361" s="4"/>
      <c r="H17361" s="5"/>
      <c r="I17361" s="5"/>
    </row>
    <row r="17362" ht="15.75" customHeight="1">
      <c r="E17362" s="4"/>
      <c r="F17362" s="4"/>
      <c r="G17362" s="4"/>
      <c r="H17362" s="5"/>
      <c r="I17362" s="5"/>
    </row>
    <row r="17363" ht="15.75" customHeight="1">
      <c r="E17363" s="4"/>
      <c r="F17363" s="4"/>
      <c r="G17363" s="4"/>
      <c r="H17363" s="5"/>
      <c r="I17363" s="5"/>
    </row>
    <row r="17364" ht="15.75" customHeight="1">
      <c r="E17364" s="4"/>
      <c r="F17364" s="4"/>
      <c r="G17364" s="4"/>
      <c r="H17364" s="5"/>
      <c r="I17364" s="5"/>
    </row>
    <row r="17365" ht="15.75" customHeight="1">
      <c r="E17365" s="4"/>
      <c r="F17365" s="4"/>
      <c r="G17365" s="4"/>
      <c r="H17365" s="5"/>
      <c r="I17365" s="5"/>
    </row>
    <row r="17366" ht="15.75" customHeight="1">
      <c r="E17366" s="4"/>
      <c r="F17366" s="4"/>
      <c r="G17366" s="4"/>
      <c r="H17366" s="5"/>
      <c r="I17366" s="5"/>
    </row>
    <row r="17367" ht="15.75" customHeight="1">
      <c r="E17367" s="4"/>
      <c r="F17367" s="4"/>
      <c r="G17367" s="4"/>
      <c r="H17367" s="5"/>
      <c r="I17367" s="5"/>
    </row>
    <row r="17368" ht="15.75" customHeight="1">
      <c r="E17368" s="4"/>
      <c r="F17368" s="4"/>
      <c r="G17368" s="4"/>
      <c r="H17368" s="5"/>
      <c r="I17368" s="5"/>
    </row>
    <row r="17369" ht="15.75" customHeight="1">
      <c r="E17369" s="4"/>
      <c r="F17369" s="4"/>
      <c r="G17369" s="4"/>
      <c r="H17369" s="5"/>
      <c r="I17369" s="5"/>
    </row>
    <row r="17370" ht="15.75" customHeight="1">
      <c r="E17370" s="4"/>
      <c r="F17370" s="4"/>
      <c r="G17370" s="4"/>
      <c r="H17370" s="5"/>
      <c r="I17370" s="5"/>
    </row>
    <row r="17371" ht="15.75" customHeight="1">
      <c r="E17371" s="4"/>
      <c r="F17371" s="4"/>
      <c r="G17371" s="4"/>
      <c r="H17371" s="5"/>
      <c r="I17371" s="5"/>
    </row>
    <row r="17372" ht="15.75" customHeight="1">
      <c r="E17372" s="4"/>
      <c r="F17372" s="4"/>
      <c r="G17372" s="4"/>
      <c r="H17372" s="5"/>
      <c r="I17372" s="5"/>
    </row>
    <row r="17373" ht="15.75" customHeight="1">
      <c r="E17373" s="4"/>
      <c r="F17373" s="4"/>
      <c r="G17373" s="4"/>
      <c r="H17373" s="5"/>
      <c r="I17373" s="5"/>
    </row>
    <row r="17374" ht="15.75" customHeight="1">
      <c r="E17374" s="4"/>
      <c r="F17374" s="4"/>
      <c r="G17374" s="4"/>
      <c r="H17374" s="5"/>
      <c r="I17374" s="5"/>
    </row>
    <row r="17375" ht="15.75" customHeight="1">
      <c r="E17375" s="4"/>
      <c r="F17375" s="4"/>
      <c r="G17375" s="4"/>
      <c r="H17375" s="5"/>
      <c r="I17375" s="5"/>
    </row>
    <row r="17376" ht="15.75" customHeight="1">
      <c r="E17376" s="4"/>
      <c r="F17376" s="4"/>
      <c r="G17376" s="4"/>
      <c r="H17376" s="5"/>
      <c r="I17376" s="5"/>
    </row>
    <row r="17377" ht="15.75" customHeight="1">
      <c r="E17377" s="4"/>
      <c r="F17377" s="4"/>
      <c r="G17377" s="4"/>
      <c r="H17377" s="5"/>
      <c r="I17377" s="5"/>
    </row>
    <row r="17378" ht="15.75" customHeight="1">
      <c r="E17378" s="4"/>
      <c r="F17378" s="4"/>
      <c r="G17378" s="4"/>
      <c r="H17378" s="5"/>
      <c r="I17378" s="5"/>
    </row>
    <row r="17379" ht="15.75" customHeight="1">
      <c r="E17379" s="4"/>
      <c r="F17379" s="4"/>
      <c r="G17379" s="4"/>
      <c r="H17379" s="5"/>
      <c r="I17379" s="5"/>
    </row>
    <row r="17380" ht="15.75" customHeight="1">
      <c r="E17380" s="4"/>
      <c r="F17380" s="4"/>
      <c r="G17380" s="4"/>
      <c r="H17380" s="5"/>
      <c r="I17380" s="5"/>
    </row>
    <row r="17381" ht="15.75" customHeight="1">
      <c r="E17381" s="4"/>
      <c r="F17381" s="4"/>
      <c r="G17381" s="4"/>
      <c r="H17381" s="5"/>
      <c r="I17381" s="5"/>
    </row>
    <row r="17382" ht="15.75" customHeight="1">
      <c r="E17382" s="4"/>
      <c r="F17382" s="4"/>
      <c r="G17382" s="4"/>
      <c r="H17382" s="5"/>
      <c r="I17382" s="5"/>
    </row>
    <row r="17383" ht="15.75" customHeight="1">
      <c r="E17383" s="4"/>
      <c r="F17383" s="4"/>
      <c r="G17383" s="4"/>
      <c r="H17383" s="5"/>
      <c r="I17383" s="5"/>
    </row>
    <row r="17384" ht="15.75" customHeight="1">
      <c r="E17384" s="4"/>
      <c r="F17384" s="4"/>
      <c r="G17384" s="4"/>
      <c r="H17384" s="5"/>
      <c r="I17384" s="5"/>
    </row>
    <row r="17385" ht="15.75" customHeight="1">
      <c r="E17385" s="4"/>
      <c r="F17385" s="4"/>
      <c r="G17385" s="4"/>
      <c r="H17385" s="5"/>
      <c r="I17385" s="5"/>
    </row>
    <row r="17386" ht="15.75" customHeight="1">
      <c r="E17386" s="4"/>
      <c r="F17386" s="4"/>
      <c r="G17386" s="4"/>
      <c r="H17386" s="5"/>
      <c r="I17386" s="5"/>
    </row>
    <row r="17387" ht="15.75" customHeight="1">
      <c r="E17387" s="4"/>
      <c r="F17387" s="4"/>
      <c r="G17387" s="4"/>
      <c r="H17387" s="5"/>
      <c r="I17387" s="5"/>
    </row>
    <row r="17388" ht="15.75" customHeight="1">
      <c r="E17388" s="4"/>
      <c r="F17388" s="4"/>
      <c r="G17388" s="4"/>
      <c r="H17388" s="5"/>
      <c r="I17388" s="5"/>
    </row>
    <row r="17389" ht="15.75" customHeight="1">
      <c r="E17389" s="4"/>
      <c r="F17389" s="4"/>
      <c r="G17389" s="4"/>
      <c r="H17389" s="5"/>
      <c r="I17389" s="5"/>
    </row>
    <row r="17390" ht="15.75" customHeight="1">
      <c r="E17390" s="4"/>
      <c r="F17390" s="4"/>
      <c r="G17390" s="4"/>
      <c r="H17390" s="5"/>
      <c r="I17390" s="5"/>
    </row>
    <row r="17391" ht="15.75" customHeight="1">
      <c r="E17391" s="4"/>
      <c r="F17391" s="4"/>
      <c r="G17391" s="4"/>
      <c r="H17391" s="5"/>
      <c r="I17391" s="5"/>
    </row>
    <row r="17392" ht="15.75" customHeight="1">
      <c r="E17392" s="4"/>
      <c r="F17392" s="4"/>
      <c r="G17392" s="4"/>
      <c r="H17392" s="5"/>
      <c r="I17392" s="5"/>
    </row>
    <row r="17393" ht="15.75" customHeight="1">
      <c r="E17393" s="4"/>
      <c r="F17393" s="4"/>
      <c r="G17393" s="4"/>
      <c r="H17393" s="5"/>
      <c r="I17393" s="5"/>
    </row>
    <row r="17394" ht="15.75" customHeight="1">
      <c r="E17394" s="4"/>
      <c r="F17394" s="4"/>
      <c r="G17394" s="4"/>
      <c r="H17394" s="5"/>
      <c r="I17394" s="5"/>
    </row>
    <row r="17395" ht="15.75" customHeight="1">
      <c r="E17395" s="4"/>
      <c r="F17395" s="4"/>
      <c r="G17395" s="4"/>
      <c r="H17395" s="5"/>
      <c r="I17395" s="5"/>
    </row>
    <row r="17396" ht="15.75" customHeight="1">
      <c r="E17396" s="4"/>
      <c r="F17396" s="4"/>
      <c r="G17396" s="4"/>
      <c r="H17396" s="5"/>
      <c r="I17396" s="5"/>
    </row>
    <row r="17397" ht="15.75" customHeight="1">
      <c r="E17397" s="4"/>
      <c r="F17397" s="4"/>
      <c r="G17397" s="4"/>
      <c r="H17397" s="5"/>
      <c r="I17397" s="5"/>
    </row>
    <row r="17398" ht="15.75" customHeight="1">
      <c r="E17398" s="4"/>
      <c r="F17398" s="4"/>
      <c r="G17398" s="4"/>
      <c r="H17398" s="5"/>
      <c r="I17398" s="5"/>
    </row>
    <row r="17399" ht="15.75" customHeight="1">
      <c r="E17399" s="4"/>
      <c r="F17399" s="4"/>
      <c r="G17399" s="4"/>
      <c r="H17399" s="5"/>
      <c r="I17399" s="5"/>
    </row>
    <row r="17400" ht="15.75" customHeight="1">
      <c r="E17400" s="4"/>
      <c r="F17400" s="4"/>
      <c r="G17400" s="4"/>
      <c r="H17400" s="5"/>
      <c r="I17400" s="5"/>
    </row>
    <row r="17401" ht="15.75" customHeight="1">
      <c r="E17401" s="4"/>
      <c r="F17401" s="4"/>
      <c r="G17401" s="4"/>
      <c r="H17401" s="5"/>
      <c r="I17401" s="5"/>
    </row>
    <row r="17402" ht="15.75" customHeight="1">
      <c r="E17402" s="4"/>
      <c r="F17402" s="4"/>
      <c r="G17402" s="4"/>
      <c r="H17402" s="5"/>
      <c r="I17402" s="5"/>
    </row>
    <row r="17403" ht="15.75" customHeight="1">
      <c r="E17403" s="4"/>
      <c r="F17403" s="4"/>
      <c r="G17403" s="4"/>
      <c r="H17403" s="5"/>
      <c r="I17403" s="5"/>
    </row>
    <row r="17404" ht="15.75" customHeight="1">
      <c r="E17404" s="4"/>
      <c r="F17404" s="4"/>
      <c r="G17404" s="4"/>
      <c r="H17404" s="5"/>
      <c r="I17404" s="5"/>
    </row>
    <row r="17405" ht="15.75" customHeight="1">
      <c r="E17405" s="4"/>
      <c r="F17405" s="4"/>
      <c r="G17405" s="4"/>
      <c r="H17405" s="5"/>
      <c r="I17405" s="5"/>
    </row>
    <row r="17406" ht="15.75" customHeight="1">
      <c r="E17406" s="4"/>
      <c r="F17406" s="4"/>
      <c r="G17406" s="4"/>
      <c r="H17406" s="5"/>
      <c r="I17406" s="5"/>
    </row>
    <row r="17407" ht="15.75" customHeight="1">
      <c r="E17407" s="4"/>
      <c r="F17407" s="4"/>
      <c r="G17407" s="4"/>
      <c r="H17407" s="5"/>
      <c r="I17407" s="5"/>
    </row>
    <row r="17408" ht="15.75" customHeight="1">
      <c r="E17408" s="4"/>
      <c r="F17408" s="4"/>
      <c r="G17408" s="4"/>
      <c r="H17408" s="5"/>
      <c r="I17408" s="5"/>
    </row>
    <row r="17409" ht="15.75" customHeight="1">
      <c r="E17409" s="4"/>
      <c r="F17409" s="4"/>
      <c r="G17409" s="4"/>
      <c r="H17409" s="5"/>
      <c r="I17409" s="5"/>
    </row>
    <row r="17410" ht="15.75" customHeight="1">
      <c r="E17410" s="4"/>
      <c r="F17410" s="4"/>
      <c r="G17410" s="4"/>
      <c r="H17410" s="5"/>
      <c r="I17410" s="5"/>
    </row>
    <row r="17411" ht="15.75" customHeight="1">
      <c r="E17411" s="4"/>
      <c r="F17411" s="4"/>
      <c r="G17411" s="4"/>
      <c r="H17411" s="5"/>
      <c r="I17411" s="5"/>
    </row>
    <row r="17412" ht="15.75" customHeight="1">
      <c r="E17412" s="4"/>
      <c r="F17412" s="4"/>
      <c r="G17412" s="4"/>
      <c r="H17412" s="5"/>
      <c r="I17412" s="5"/>
    </row>
    <row r="17413" ht="15.75" customHeight="1">
      <c r="E17413" s="4"/>
      <c r="F17413" s="4"/>
      <c r="G17413" s="4"/>
      <c r="H17413" s="5"/>
      <c r="I17413" s="5"/>
    </row>
    <row r="17414" ht="15.75" customHeight="1">
      <c r="E17414" s="4"/>
      <c r="F17414" s="4"/>
      <c r="G17414" s="4"/>
      <c r="H17414" s="5"/>
      <c r="I17414" s="5"/>
    </row>
    <row r="17415" ht="15.75" customHeight="1">
      <c r="E17415" s="4"/>
      <c r="F17415" s="4"/>
      <c r="G17415" s="4"/>
      <c r="H17415" s="5"/>
      <c r="I17415" s="5"/>
    </row>
    <row r="17416" ht="15.75" customHeight="1">
      <c r="E17416" s="4"/>
      <c r="F17416" s="4"/>
      <c r="G17416" s="4"/>
      <c r="H17416" s="5"/>
      <c r="I17416" s="5"/>
    </row>
    <row r="17417" ht="15.75" customHeight="1">
      <c r="E17417" s="4"/>
      <c r="F17417" s="4"/>
      <c r="G17417" s="4"/>
      <c r="H17417" s="5"/>
      <c r="I17417" s="5"/>
    </row>
    <row r="17418" ht="15.75" customHeight="1">
      <c r="E17418" s="4"/>
      <c r="F17418" s="4"/>
      <c r="G17418" s="4"/>
      <c r="H17418" s="5"/>
      <c r="I17418" s="5"/>
    </row>
    <row r="17419" ht="15.75" customHeight="1">
      <c r="E17419" s="4"/>
      <c r="F17419" s="4"/>
      <c r="G17419" s="4"/>
      <c r="H17419" s="5"/>
      <c r="I17419" s="5"/>
    </row>
    <row r="17420" ht="15.75" customHeight="1">
      <c r="E17420" s="4"/>
      <c r="F17420" s="4"/>
      <c r="G17420" s="4"/>
      <c r="H17420" s="5"/>
      <c r="I17420" s="5"/>
    </row>
    <row r="17421" ht="15.75" customHeight="1">
      <c r="E17421" s="4"/>
      <c r="F17421" s="4"/>
      <c r="G17421" s="4"/>
      <c r="H17421" s="5"/>
      <c r="I17421" s="5"/>
    </row>
    <row r="17422" ht="15.75" customHeight="1">
      <c r="E17422" s="4"/>
      <c r="F17422" s="4"/>
      <c r="G17422" s="4"/>
      <c r="H17422" s="5"/>
      <c r="I17422" s="5"/>
    </row>
    <row r="17423" ht="15.75" customHeight="1">
      <c r="E17423" s="4"/>
      <c r="F17423" s="4"/>
      <c r="G17423" s="4"/>
      <c r="H17423" s="5"/>
      <c r="I17423" s="5"/>
    </row>
    <row r="17424" ht="15.75" customHeight="1">
      <c r="E17424" s="4"/>
      <c r="F17424" s="4"/>
      <c r="G17424" s="4"/>
      <c r="H17424" s="5"/>
      <c r="I17424" s="5"/>
    </row>
    <row r="17425" ht="15.75" customHeight="1">
      <c r="E17425" s="4"/>
      <c r="F17425" s="4"/>
      <c r="G17425" s="4"/>
      <c r="H17425" s="5"/>
      <c r="I17425" s="5"/>
    </row>
    <row r="17426" ht="15.75" customHeight="1">
      <c r="E17426" s="4"/>
      <c r="F17426" s="4"/>
      <c r="G17426" s="4"/>
      <c r="H17426" s="5"/>
      <c r="I17426" s="5"/>
    </row>
    <row r="17427" ht="15.75" customHeight="1">
      <c r="E17427" s="4"/>
      <c r="F17427" s="4"/>
      <c r="G17427" s="4"/>
      <c r="H17427" s="5"/>
      <c r="I17427" s="5"/>
    </row>
    <row r="17428" ht="15.75" customHeight="1">
      <c r="E17428" s="4"/>
      <c r="F17428" s="4"/>
      <c r="G17428" s="4"/>
      <c r="H17428" s="5"/>
      <c r="I17428" s="5"/>
    </row>
    <row r="17429" ht="15.75" customHeight="1">
      <c r="E17429" s="4"/>
      <c r="F17429" s="4"/>
      <c r="G17429" s="4"/>
      <c r="H17429" s="5"/>
      <c r="I17429" s="5"/>
    </row>
    <row r="17430" ht="15.75" customHeight="1">
      <c r="E17430" s="4"/>
      <c r="F17430" s="4"/>
      <c r="G17430" s="4"/>
      <c r="H17430" s="5"/>
      <c r="I17430" s="5"/>
    </row>
    <row r="17431" ht="15.75" customHeight="1">
      <c r="E17431" s="4"/>
      <c r="F17431" s="4"/>
      <c r="G17431" s="4"/>
      <c r="H17431" s="5"/>
      <c r="I17431" s="5"/>
    </row>
    <row r="17432" ht="15.75" customHeight="1">
      <c r="E17432" s="4"/>
      <c r="F17432" s="4"/>
      <c r="G17432" s="4"/>
      <c r="H17432" s="5"/>
      <c r="I17432" s="5"/>
    </row>
    <row r="17433" ht="15.75" customHeight="1">
      <c r="E17433" s="4"/>
      <c r="F17433" s="4"/>
      <c r="G17433" s="4"/>
      <c r="H17433" s="5"/>
      <c r="I17433" s="5"/>
    </row>
    <row r="17434" ht="15.75" customHeight="1">
      <c r="E17434" s="4"/>
      <c r="F17434" s="4"/>
      <c r="G17434" s="4"/>
      <c r="H17434" s="5"/>
      <c r="I17434" s="5"/>
    </row>
    <row r="17435" ht="15.75" customHeight="1">
      <c r="E17435" s="4"/>
      <c r="F17435" s="4"/>
      <c r="G17435" s="4"/>
      <c r="H17435" s="5"/>
      <c r="I17435" s="5"/>
    </row>
    <row r="17436" ht="15.75" customHeight="1">
      <c r="E17436" s="4"/>
      <c r="F17436" s="4"/>
      <c r="G17436" s="4"/>
      <c r="H17436" s="5"/>
      <c r="I17436" s="5"/>
    </row>
    <row r="17437" ht="15.75" customHeight="1">
      <c r="E17437" s="4"/>
      <c r="F17437" s="4"/>
      <c r="G17437" s="4"/>
      <c r="H17437" s="5"/>
      <c r="I17437" s="5"/>
    </row>
    <row r="17438" ht="15.75" customHeight="1">
      <c r="E17438" s="4"/>
      <c r="F17438" s="4"/>
      <c r="G17438" s="4"/>
      <c r="H17438" s="5"/>
      <c r="I17438" s="5"/>
    </row>
    <row r="17439" ht="15.75" customHeight="1">
      <c r="E17439" s="4"/>
      <c r="F17439" s="4"/>
      <c r="G17439" s="4"/>
      <c r="H17439" s="5"/>
      <c r="I17439" s="5"/>
    </row>
    <row r="17440" ht="15.75" customHeight="1">
      <c r="E17440" s="4"/>
      <c r="F17440" s="4"/>
      <c r="G17440" s="4"/>
      <c r="H17440" s="5"/>
      <c r="I17440" s="5"/>
    </row>
    <row r="17441" ht="15.75" customHeight="1">
      <c r="E17441" s="4"/>
      <c r="F17441" s="4"/>
      <c r="G17441" s="4"/>
      <c r="H17441" s="5"/>
      <c r="I17441" s="5"/>
    </row>
    <row r="17442" ht="15.75" customHeight="1">
      <c r="E17442" s="4"/>
      <c r="F17442" s="4"/>
      <c r="G17442" s="4"/>
      <c r="H17442" s="5"/>
      <c r="I17442" s="5"/>
    </row>
    <row r="17443" ht="15.75" customHeight="1">
      <c r="E17443" s="4"/>
      <c r="F17443" s="4"/>
      <c r="G17443" s="4"/>
      <c r="H17443" s="5"/>
      <c r="I17443" s="5"/>
    </row>
    <row r="17444" ht="15.75" customHeight="1">
      <c r="E17444" s="4"/>
      <c r="F17444" s="4"/>
      <c r="G17444" s="4"/>
      <c r="H17444" s="5"/>
      <c r="I17444" s="5"/>
    </row>
    <row r="17445" ht="15.75" customHeight="1">
      <c r="E17445" s="4"/>
      <c r="F17445" s="4"/>
      <c r="G17445" s="4"/>
      <c r="H17445" s="5"/>
      <c r="I17445" s="5"/>
    </row>
    <row r="17446" ht="15.75" customHeight="1">
      <c r="E17446" s="4"/>
      <c r="F17446" s="4"/>
      <c r="G17446" s="4"/>
      <c r="H17446" s="5"/>
      <c r="I17446" s="5"/>
    </row>
    <row r="17447" ht="15.75" customHeight="1">
      <c r="E17447" s="4"/>
      <c r="F17447" s="4"/>
      <c r="G17447" s="4"/>
      <c r="H17447" s="5"/>
      <c r="I17447" s="5"/>
    </row>
    <row r="17448" ht="15.75" customHeight="1">
      <c r="E17448" s="4"/>
      <c r="F17448" s="4"/>
      <c r="G17448" s="4"/>
      <c r="H17448" s="5"/>
      <c r="I17448" s="5"/>
    </row>
    <row r="17449" ht="15.75" customHeight="1">
      <c r="E17449" s="4"/>
      <c r="F17449" s="4"/>
      <c r="G17449" s="4"/>
      <c r="H17449" s="5"/>
      <c r="I17449" s="5"/>
    </row>
    <row r="17450" ht="15.75" customHeight="1">
      <c r="E17450" s="4"/>
      <c r="F17450" s="4"/>
      <c r="G17450" s="4"/>
      <c r="H17450" s="5"/>
      <c r="I17450" s="5"/>
    </row>
    <row r="17451" ht="15.75" customHeight="1">
      <c r="E17451" s="4"/>
      <c r="F17451" s="4"/>
      <c r="G17451" s="4"/>
      <c r="H17451" s="5"/>
      <c r="I17451" s="5"/>
    </row>
    <row r="17452" ht="15.75" customHeight="1">
      <c r="E17452" s="4"/>
      <c r="F17452" s="4"/>
      <c r="G17452" s="4"/>
      <c r="H17452" s="5"/>
      <c r="I17452" s="5"/>
    </row>
    <row r="17453" ht="15.75" customHeight="1">
      <c r="E17453" s="4"/>
      <c r="F17453" s="4"/>
      <c r="G17453" s="4"/>
      <c r="H17453" s="5"/>
      <c r="I17453" s="5"/>
    </row>
    <row r="17454" ht="15.75" customHeight="1">
      <c r="E17454" s="4"/>
      <c r="F17454" s="4"/>
      <c r="G17454" s="4"/>
      <c r="H17454" s="5"/>
      <c r="I17454" s="5"/>
    </row>
    <row r="17455" ht="15.75" customHeight="1">
      <c r="E17455" s="4"/>
      <c r="F17455" s="4"/>
      <c r="G17455" s="4"/>
      <c r="H17455" s="5"/>
      <c r="I17455" s="5"/>
    </row>
    <row r="17456" ht="15.75" customHeight="1">
      <c r="E17456" s="4"/>
      <c r="F17456" s="4"/>
      <c r="G17456" s="4"/>
      <c r="H17456" s="5"/>
      <c r="I17456" s="5"/>
    </row>
    <row r="17457" ht="15.75" customHeight="1">
      <c r="E17457" s="4"/>
      <c r="F17457" s="4"/>
      <c r="G17457" s="4"/>
      <c r="H17457" s="5"/>
      <c r="I17457" s="5"/>
    </row>
    <row r="17458" ht="15.75" customHeight="1">
      <c r="E17458" s="4"/>
      <c r="F17458" s="4"/>
      <c r="G17458" s="4"/>
      <c r="H17458" s="5"/>
      <c r="I17458" s="5"/>
    </row>
    <row r="17459" ht="15.75" customHeight="1">
      <c r="E17459" s="4"/>
      <c r="F17459" s="4"/>
      <c r="G17459" s="4"/>
      <c r="H17459" s="5"/>
      <c r="I17459" s="5"/>
    </row>
    <row r="17460" ht="15.75" customHeight="1">
      <c r="E17460" s="4"/>
      <c r="F17460" s="4"/>
      <c r="G17460" s="4"/>
      <c r="H17460" s="5"/>
      <c r="I17460" s="5"/>
    </row>
    <row r="17461" ht="15.75" customHeight="1">
      <c r="E17461" s="4"/>
      <c r="F17461" s="4"/>
      <c r="G17461" s="4"/>
      <c r="H17461" s="5"/>
      <c r="I17461" s="5"/>
    </row>
    <row r="17462" ht="15.75" customHeight="1">
      <c r="E17462" s="4"/>
      <c r="F17462" s="4"/>
      <c r="G17462" s="4"/>
      <c r="H17462" s="5"/>
      <c r="I17462" s="5"/>
    </row>
    <row r="17463" ht="15.75" customHeight="1">
      <c r="E17463" s="4"/>
      <c r="F17463" s="4"/>
      <c r="G17463" s="4"/>
      <c r="H17463" s="5"/>
      <c r="I17463" s="5"/>
    </row>
    <row r="17464" ht="15.75" customHeight="1">
      <c r="E17464" s="4"/>
      <c r="F17464" s="4"/>
      <c r="G17464" s="4"/>
      <c r="H17464" s="5"/>
      <c r="I17464" s="5"/>
    </row>
    <row r="17465" ht="15.75" customHeight="1">
      <c r="E17465" s="4"/>
      <c r="F17465" s="4"/>
      <c r="G17465" s="4"/>
      <c r="H17465" s="5"/>
      <c r="I17465" s="5"/>
    </row>
    <row r="17466" ht="15.75" customHeight="1">
      <c r="E17466" s="4"/>
      <c r="F17466" s="4"/>
      <c r="G17466" s="4"/>
      <c r="H17466" s="5"/>
      <c r="I17466" s="5"/>
    </row>
    <row r="17467" ht="15.75" customHeight="1">
      <c r="E17467" s="4"/>
      <c r="F17467" s="4"/>
      <c r="G17467" s="4"/>
      <c r="H17467" s="5"/>
      <c r="I17467" s="5"/>
    </row>
    <row r="17468" ht="15.75" customHeight="1">
      <c r="E17468" s="4"/>
      <c r="F17468" s="4"/>
      <c r="G17468" s="4"/>
      <c r="H17468" s="5"/>
      <c r="I17468" s="5"/>
    </row>
    <row r="17469" ht="15.75" customHeight="1">
      <c r="E17469" s="4"/>
      <c r="F17469" s="4"/>
      <c r="G17469" s="4"/>
      <c r="H17469" s="5"/>
      <c r="I17469" s="5"/>
    </row>
    <row r="17470" ht="15.75" customHeight="1">
      <c r="E17470" s="4"/>
      <c r="F17470" s="4"/>
      <c r="G17470" s="4"/>
      <c r="H17470" s="5"/>
      <c r="I17470" s="5"/>
    </row>
    <row r="17471" ht="15.75" customHeight="1">
      <c r="E17471" s="4"/>
      <c r="F17471" s="4"/>
      <c r="G17471" s="4"/>
      <c r="H17471" s="5"/>
      <c r="I17471" s="5"/>
    </row>
    <row r="17472" ht="15.75" customHeight="1">
      <c r="E17472" s="4"/>
      <c r="F17472" s="4"/>
      <c r="G17472" s="4"/>
      <c r="H17472" s="5"/>
      <c r="I17472" s="5"/>
    </row>
    <row r="17473" ht="15.75" customHeight="1">
      <c r="E17473" s="4"/>
      <c r="F17473" s="4"/>
      <c r="G17473" s="4"/>
      <c r="H17473" s="5"/>
      <c r="I17473" s="5"/>
    </row>
    <row r="17474" ht="15.75" customHeight="1">
      <c r="E17474" s="4"/>
      <c r="F17474" s="4"/>
      <c r="G17474" s="4"/>
      <c r="H17474" s="5"/>
      <c r="I17474" s="5"/>
    </row>
    <row r="17475" ht="15.75" customHeight="1">
      <c r="E17475" s="4"/>
      <c r="F17475" s="4"/>
      <c r="G17475" s="4"/>
      <c r="H17475" s="5"/>
      <c r="I17475" s="5"/>
    </row>
    <row r="17476" ht="15.75" customHeight="1">
      <c r="E17476" s="4"/>
      <c r="F17476" s="4"/>
      <c r="G17476" s="4"/>
      <c r="H17476" s="5"/>
      <c r="I17476" s="5"/>
    </row>
    <row r="17477" ht="15.75" customHeight="1">
      <c r="E17477" s="4"/>
      <c r="F17477" s="4"/>
      <c r="G17477" s="4"/>
      <c r="H17477" s="5"/>
      <c r="I17477" s="5"/>
    </row>
    <row r="17478" ht="15.75" customHeight="1">
      <c r="E17478" s="4"/>
      <c r="F17478" s="4"/>
      <c r="G17478" s="4"/>
      <c r="H17478" s="5"/>
      <c r="I17478" s="5"/>
    </row>
    <row r="17479" ht="15.75" customHeight="1">
      <c r="E17479" s="4"/>
      <c r="F17479" s="4"/>
      <c r="G17479" s="4"/>
      <c r="H17479" s="5"/>
      <c r="I17479" s="5"/>
    </row>
    <row r="17480" ht="15.75" customHeight="1">
      <c r="E17480" s="4"/>
      <c r="F17480" s="4"/>
      <c r="G17480" s="4"/>
      <c r="H17480" s="5"/>
      <c r="I17480" s="5"/>
    </row>
    <row r="17481" ht="15.75" customHeight="1">
      <c r="E17481" s="4"/>
      <c r="F17481" s="4"/>
      <c r="G17481" s="4"/>
      <c r="H17481" s="5"/>
      <c r="I17481" s="5"/>
    </row>
    <row r="17482" ht="15.75" customHeight="1">
      <c r="E17482" s="4"/>
      <c r="F17482" s="4"/>
      <c r="G17482" s="4"/>
      <c r="H17482" s="5"/>
      <c r="I17482" s="5"/>
    </row>
    <row r="17483" ht="15.75" customHeight="1">
      <c r="E17483" s="4"/>
      <c r="F17483" s="4"/>
      <c r="G17483" s="4"/>
      <c r="H17483" s="5"/>
      <c r="I17483" s="5"/>
    </row>
    <row r="17484" ht="15.75" customHeight="1">
      <c r="E17484" s="4"/>
      <c r="F17484" s="4"/>
      <c r="G17484" s="4"/>
      <c r="H17484" s="5"/>
      <c r="I17484" s="5"/>
    </row>
    <row r="17485" ht="15.75" customHeight="1">
      <c r="E17485" s="4"/>
      <c r="F17485" s="4"/>
      <c r="G17485" s="4"/>
      <c r="H17485" s="5"/>
      <c r="I17485" s="5"/>
    </row>
    <row r="17486" ht="15.75" customHeight="1">
      <c r="E17486" s="4"/>
      <c r="F17486" s="4"/>
      <c r="G17486" s="4"/>
      <c r="H17486" s="5"/>
      <c r="I17486" s="5"/>
    </row>
    <row r="17487" ht="15.75" customHeight="1">
      <c r="E17487" s="4"/>
      <c r="F17487" s="4"/>
      <c r="G17487" s="4"/>
      <c r="H17487" s="5"/>
      <c r="I17487" s="5"/>
    </row>
    <row r="17488" ht="15.75" customHeight="1">
      <c r="E17488" s="4"/>
      <c r="F17488" s="4"/>
      <c r="G17488" s="4"/>
      <c r="H17488" s="5"/>
      <c r="I17488" s="5"/>
    </row>
    <row r="17489" ht="15.75" customHeight="1">
      <c r="E17489" s="4"/>
      <c r="F17489" s="4"/>
      <c r="G17489" s="4"/>
      <c r="H17489" s="5"/>
      <c r="I17489" s="5"/>
    </row>
    <row r="17490" ht="15.75" customHeight="1">
      <c r="E17490" s="4"/>
      <c r="F17490" s="4"/>
      <c r="G17490" s="4"/>
      <c r="H17490" s="5"/>
      <c r="I17490" s="5"/>
    </row>
    <row r="17491" ht="15.75" customHeight="1">
      <c r="E17491" s="4"/>
      <c r="F17491" s="4"/>
      <c r="G17491" s="4"/>
      <c r="H17491" s="5"/>
      <c r="I17491" s="5"/>
    </row>
    <row r="17492" ht="15.75" customHeight="1">
      <c r="E17492" s="4"/>
      <c r="F17492" s="4"/>
      <c r="G17492" s="4"/>
      <c r="H17492" s="5"/>
      <c r="I17492" s="5"/>
    </row>
    <row r="17493" ht="15.75" customHeight="1">
      <c r="E17493" s="4"/>
      <c r="F17493" s="4"/>
      <c r="G17493" s="4"/>
      <c r="H17493" s="5"/>
      <c r="I17493" s="5"/>
    </row>
    <row r="17494" ht="15.75" customHeight="1">
      <c r="E17494" s="4"/>
      <c r="F17494" s="4"/>
      <c r="G17494" s="4"/>
      <c r="H17494" s="5"/>
      <c r="I17494" s="5"/>
    </row>
    <row r="17495" ht="15.75" customHeight="1">
      <c r="E17495" s="4"/>
      <c r="F17495" s="4"/>
      <c r="G17495" s="4"/>
      <c r="H17495" s="5"/>
      <c r="I17495" s="5"/>
    </row>
    <row r="17496" ht="15.75" customHeight="1">
      <c r="E17496" s="4"/>
      <c r="F17496" s="4"/>
      <c r="G17496" s="4"/>
      <c r="H17496" s="5"/>
      <c r="I17496" s="5"/>
    </row>
    <row r="17497" ht="15.75" customHeight="1">
      <c r="E17497" s="4"/>
      <c r="F17497" s="4"/>
      <c r="G17497" s="4"/>
      <c r="H17497" s="5"/>
      <c r="I17497" s="5"/>
    </row>
    <row r="17498" ht="15.75" customHeight="1">
      <c r="E17498" s="4"/>
      <c r="F17498" s="4"/>
      <c r="G17498" s="4"/>
      <c r="H17498" s="5"/>
      <c r="I17498" s="5"/>
    </row>
    <row r="17499" ht="15.75" customHeight="1">
      <c r="E17499" s="4"/>
      <c r="F17499" s="4"/>
      <c r="G17499" s="4"/>
      <c r="H17499" s="5"/>
      <c r="I17499" s="5"/>
    </row>
    <row r="17500" ht="15.75" customHeight="1">
      <c r="E17500" s="4"/>
      <c r="F17500" s="4"/>
      <c r="G17500" s="4"/>
      <c r="H17500" s="5"/>
      <c r="I17500" s="5"/>
    </row>
    <row r="17501" ht="15.75" customHeight="1">
      <c r="E17501" s="4"/>
      <c r="F17501" s="4"/>
      <c r="G17501" s="4"/>
      <c r="H17501" s="5"/>
      <c r="I17501" s="5"/>
    </row>
    <row r="17502" ht="15.75" customHeight="1">
      <c r="E17502" s="4"/>
      <c r="F17502" s="4"/>
      <c r="G17502" s="4"/>
      <c r="H17502" s="5"/>
      <c r="I17502" s="5"/>
    </row>
    <row r="17503" ht="15.75" customHeight="1">
      <c r="E17503" s="4"/>
      <c r="F17503" s="4"/>
      <c r="G17503" s="4"/>
      <c r="H17503" s="5"/>
      <c r="I17503" s="5"/>
    </row>
    <row r="17504" ht="15.75" customHeight="1">
      <c r="E17504" s="4"/>
      <c r="F17504" s="4"/>
      <c r="G17504" s="4"/>
      <c r="H17504" s="5"/>
      <c r="I17504" s="5"/>
    </row>
    <row r="17505" ht="15.75" customHeight="1">
      <c r="E17505" s="4"/>
      <c r="F17505" s="4"/>
      <c r="G17505" s="4"/>
      <c r="H17505" s="5"/>
      <c r="I17505" s="5"/>
    </row>
    <row r="17506" ht="15.75" customHeight="1">
      <c r="E17506" s="4"/>
      <c r="F17506" s="4"/>
      <c r="G17506" s="4"/>
      <c r="H17506" s="5"/>
      <c r="I17506" s="5"/>
    </row>
    <row r="17507" ht="15.75" customHeight="1">
      <c r="E17507" s="4"/>
      <c r="F17507" s="4"/>
      <c r="G17507" s="4"/>
      <c r="H17507" s="5"/>
      <c r="I17507" s="5"/>
    </row>
    <row r="17508" ht="15.75" customHeight="1">
      <c r="E17508" s="4"/>
      <c r="F17508" s="4"/>
      <c r="G17508" s="4"/>
      <c r="H17508" s="5"/>
      <c r="I17508" s="5"/>
    </row>
    <row r="17509" ht="15.75" customHeight="1">
      <c r="E17509" s="4"/>
      <c r="F17509" s="4"/>
      <c r="G17509" s="4"/>
      <c r="H17509" s="5"/>
      <c r="I17509" s="5"/>
    </row>
    <row r="17510" ht="15.75" customHeight="1">
      <c r="E17510" s="4"/>
      <c r="F17510" s="4"/>
      <c r="G17510" s="4"/>
      <c r="H17510" s="5"/>
      <c r="I17510" s="5"/>
    </row>
    <row r="17511" ht="15.75" customHeight="1">
      <c r="E17511" s="4"/>
      <c r="F17511" s="4"/>
      <c r="G17511" s="4"/>
      <c r="H17511" s="5"/>
      <c r="I17511" s="5"/>
    </row>
    <row r="17512" ht="15.75" customHeight="1">
      <c r="E17512" s="4"/>
      <c r="F17512" s="4"/>
      <c r="G17512" s="4"/>
      <c r="H17512" s="5"/>
      <c r="I17512" s="5"/>
    </row>
    <row r="17513" ht="15.75" customHeight="1">
      <c r="E17513" s="4"/>
      <c r="F17513" s="4"/>
      <c r="G17513" s="4"/>
      <c r="H17513" s="5"/>
      <c r="I17513" s="5"/>
    </row>
    <row r="17514" ht="15.75" customHeight="1">
      <c r="E17514" s="4"/>
      <c r="F17514" s="4"/>
      <c r="G17514" s="4"/>
      <c r="H17514" s="5"/>
      <c r="I17514" s="5"/>
    </row>
    <row r="17515" ht="15.75" customHeight="1">
      <c r="E17515" s="4"/>
      <c r="F17515" s="4"/>
      <c r="G17515" s="4"/>
      <c r="H17515" s="5"/>
      <c r="I17515" s="5"/>
    </row>
    <row r="17516" ht="15.75" customHeight="1">
      <c r="E17516" s="4"/>
      <c r="F17516" s="4"/>
      <c r="G17516" s="4"/>
      <c r="H17516" s="5"/>
      <c r="I17516" s="5"/>
    </row>
    <row r="17517" ht="15.75" customHeight="1">
      <c r="E17517" s="4"/>
      <c r="F17517" s="4"/>
      <c r="G17517" s="4"/>
      <c r="H17517" s="5"/>
      <c r="I17517" s="5"/>
    </row>
    <row r="17518" ht="15.75" customHeight="1">
      <c r="E17518" s="4"/>
      <c r="F17518" s="4"/>
      <c r="G17518" s="4"/>
      <c r="H17518" s="5"/>
      <c r="I17518" s="5"/>
    </row>
    <row r="17519" ht="15.75" customHeight="1">
      <c r="E17519" s="4"/>
      <c r="F17519" s="4"/>
      <c r="G17519" s="4"/>
      <c r="H17519" s="5"/>
      <c r="I17519" s="5"/>
    </row>
    <row r="17520" ht="15.75" customHeight="1">
      <c r="E17520" s="4"/>
      <c r="F17520" s="4"/>
      <c r="G17520" s="4"/>
      <c r="H17520" s="5"/>
      <c r="I17520" s="5"/>
    </row>
    <row r="17521" ht="15.75" customHeight="1">
      <c r="E17521" s="4"/>
      <c r="F17521" s="4"/>
      <c r="G17521" s="4"/>
      <c r="H17521" s="5"/>
      <c r="I17521" s="5"/>
    </row>
    <row r="17522" ht="15.75" customHeight="1">
      <c r="E17522" s="4"/>
      <c r="F17522" s="4"/>
      <c r="G17522" s="4"/>
      <c r="H17522" s="5"/>
      <c r="I17522" s="5"/>
    </row>
    <row r="17523" ht="15.75" customHeight="1">
      <c r="E17523" s="4"/>
      <c r="F17523" s="4"/>
      <c r="G17523" s="4"/>
      <c r="H17523" s="5"/>
      <c r="I17523" s="5"/>
    </row>
    <row r="17524" ht="15.75" customHeight="1">
      <c r="E17524" s="4"/>
      <c r="F17524" s="4"/>
      <c r="G17524" s="4"/>
      <c r="H17524" s="5"/>
      <c r="I17524" s="5"/>
    </row>
    <row r="17525" ht="15.75" customHeight="1">
      <c r="E17525" s="4"/>
      <c r="F17525" s="4"/>
      <c r="G17525" s="4"/>
      <c r="H17525" s="5"/>
      <c r="I17525" s="5"/>
    </row>
    <row r="17526" ht="15.75" customHeight="1">
      <c r="E17526" s="4"/>
      <c r="F17526" s="4"/>
      <c r="G17526" s="4"/>
      <c r="H17526" s="5"/>
      <c r="I17526" s="5"/>
    </row>
    <row r="17527" ht="15.75" customHeight="1">
      <c r="E17527" s="4"/>
      <c r="F17527" s="4"/>
      <c r="G17527" s="4"/>
      <c r="H17527" s="5"/>
      <c r="I17527" s="5"/>
    </row>
    <row r="17528" ht="15.75" customHeight="1">
      <c r="E17528" s="4"/>
      <c r="F17528" s="4"/>
      <c r="G17528" s="4"/>
      <c r="H17528" s="5"/>
      <c r="I17528" s="5"/>
    </row>
    <row r="17529" ht="15.75" customHeight="1">
      <c r="E17529" s="4"/>
      <c r="F17529" s="4"/>
      <c r="G17529" s="4"/>
      <c r="H17529" s="5"/>
      <c r="I17529" s="5"/>
    </row>
    <row r="17530" ht="15.75" customHeight="1">
      <c r="E17530" s="4"/>
      <c r="F17530" s="4"/>
      <c r="G17530" s="4"/>
      <c r="H17530" s="5"/>
      <c r="I17530" s="5"/>
    </row>
    <row r="17531" ht="15.75" customHeight="1">
      <c r="E17531" s="4"/>
      <c r="F17531" s="4"/>
      <c r="G17531" s="4"/>
      <c r="H17531" s="5"/>
      <c r="I17531" s="5"/>
    </row>
    <row r="17532" ht="15.75" customHeight="1">
      <c r="E17532" s="4"/>
      <c r="F17532" s="4"/>
      <c r="G17532" s="4"/>
      <c r="H17532" s="5"/>
      <c r="I17532" s="5"/>
    </row>
    <row r="17533" ht="15.75" customHeight="1">
      <c r="E17533" s="4"/>
      <c r="F17533" s="4"/>
      <c r="G17533" s="4"/>
      <c r="H17533" s="5"/>
      <c r="I17533" s="5"/>
    </row>
    <row r="17534" ht="15.75" customHeight="1">
      <c r="E17534" s="4"/>
      <c r="F17534" s="4"/>
      <c r="G17534" s="4"/>
      <c r="H17534" s="5"/>
      <c r="I17534" s="5"/>
    </row>
    <row r="17535" ht="15.75" customHeight="1">
      <c r="E17535" s="4"/>
      <c r="F17535" s="4"/>
      <c r="G17535" s="4"/>
      <c r="H17535" s="5"/>
      <c r="I17535" s="5"/>
    </row>
    <row r="17536" ht="15.75" customHeight="1">
      <c r="E17536" s="4"/>
      <c r="F17536" s="4"/>
      <c r="G17536" s="4"/>
      <c r="H17536" s="5"/>
      <c r="I17536" s="5"/>
    </row>
    <row r="17537" ht="15.75" customHeight="1">
      <c r="E17537" s="4"/>
      <c r="F17537" s="4"/>
      <c r="G17537" s="4"/>
      <c r="H17537" s="5"/>
      <c r="I17537" s="5"/>
    </row>
    <row r="17538" ht="15.75" customHeight="1">
      <c r="E17538" s="4"/>
      <c r="F17538" s="4"/>
      <c r="G17538" s="4"/>
      <c r="H17538" s="5"/>
      <c r="I17538" s="5"/>
    </row>
    <row r="17539" ht="15.75" customHeight="1">
      <c r="E17539" s="4"/>
      <c r="F17539" s="4"/>
      <c r="G17539" s="4"/>
      <c r="H17539" s="5"/>
      <c r="I17539" s="5"/>
    </row>
    <row r="17540" ht="15.75" customHeight="1">
      <c r="E17540" s="4"/>
      <c r="F17540" s="4"/>
      <c r="G17540" s="4"/>
      <c r="H17540" s="5"/>
      <c r="I17540" s="5"/>
    </row>
    <row r="17541" ht="15.75" customHeight="1">
      <c r="E17541" s="4"/>
      <c r="F17541" s="4"/>
      <c r="G17541" s="4"/>
      <c r="H17541" s="5"/>
      <c r="I17541" s="5"/>
    </row>
    <row r="17542" ht="15.75" customHeight="1">
      <c r="E17542" s="4"/>
      <c r="F17542" s="4"/>
      <c r="G17542" s="4"/>
      <c r="H17542" s="5"/>
      <c r="I17542" s="5"/>
    </row>
    <row r="17543" ht="15.75" customHeight="1">
      <c r="E17543" s="4"/>
      <c r="F17543" s="4"/>
      <c r="G17543" s="4"/>
      <c r="H17543" s="5"/>
      <c r="I17543" s="5"/>
    </row>
    <row r="17544" ht="15.75" customHeight="1">
      <c r="E17544" s="4"/>
      <c r="F17544" s="4"/>
      <c r="G17544" s="4"/>
      <c r="H17544" s="5"/>
      <c r="I17544" s="5"/>
    </row>
    <row r="17545" ht="15.75" customHeight="1">
      <c r="E17545" s="4"/>
      <c r="F17545" s="4"/>
      <c r="G17545" s="4"/>
      <c r="H17545" s="5"/>
      <c r="I17545" s="5"/>
    </row>
    <row r="17546" ht="15.75" customHeight="1">
      <c r="E17546" s="4"/>
      <c r="F17546" s="4"/>
      <c r="G17546" s="4"/>
      <c r="H17546" s="5"/>
      <c r="I17546" s="5"/>
    </row>
    <row r="17547" ht="15.75" customHeight="1">
      <c r="E17547" s="4"/>
      <c r="F17547" s="4"/>
      <c r="G17547" s="4"/>
      <c r="H17547" s="5"/>
      <c r="I17547" s="5"/>
    </row>
    <row r="17548" ht="15.75" customHeight="1">
      <c r="E17548" s="4"/>
      <c r="F17548" s="4"/>
      <c r="G17548" s="4"/>
      <c r="H17548" s="5"/>
      <c r="I17548" s="5"/>
    </row>
    <row r="17549" ht="15.75" customHeight="1">
      <c r="E17549" s="4"/>
      <c r="F17549" s="4"/>
      <c r="G17549" s="4"/>
      <c r="H17549" s="5"/>
      <c r="I17549" s="5"/>
    </row>
    <row r="17550" ht="15.75" customHeight="1">
      <c r="E17550" s="4"/>
      <c r="F17550" s="4"/>
      <c r="G17550" s="4"/>
      <c r="H17550" s="5"/>
      <c r="I17550" s="5"/>
    </row>
    <row r="17551" ht="15.75" customHeight="1">
      <c r="E17551" s="4"/>
      <c r="F17551" s="4"/>
      <c r="G17551" s="4"/>
      <c r="H17551" s="5"/>
      <c r="I17551" s="5"/>
    </row>
    <row r="17552" ht="15.75" customHeight="1">
      <c r="E17552" s="4"/>
      <c r="F17552" s="4"/>
      <c r="G17552" s="4"/>
      <c r="H17552" s="5"/>
      <c r="I17552" s="5"/>
    </row>
    <row r="17553" ht="15.75" customHeight="1">
      <c r="E17553" s="4"/>
      <c r="F17553" s="4"/>
      <c r="G17553" s="4"/>
      <c r="H17553" s="5"/>
      <c r="I17553" s="5"/>
    </row>
    <row r="17554" ht="15.75" customHeight="1">
      <c r="E17554" s="4"/>
      <c r="F17554" s="4"/>
      <c r="G17554" s="4"/>
      <c r="H17554" s="5"/>
      <c r="I17554" s="5"/>
    </row>
    <row r="17555" ht="15.75" customHeight="1">
      <c r="E17555" s="4"/>
      <c r="F17555" s="4"/>
      <c r="G17555" s="4"/>
      <c r="H17555" s="5"/>
      <c r="I17555" s="5"/>
    </row>
    <row r="17556" ht="15.75" customHeight="1">
      <c r="E17556" s="4"/>
      <c r="F17556" s="4"/>
      <c r="G17556" s="4"/>
      <c r="H17556" s="5"/>
      <c r="I17556" s="5"/>
    </row>
    <row r="17557" ht="15.75" customHeight="1">
      <c r="E17557" s="4"/>
      <c r="F17557" s="4"/>
      <c r="G17557" s="4"/>
      <c r="H17557" s="5"/>
      <c r="I17557" s="5"/>
    </row>
    <row r="17558" ht="15.75" customHeight="1">
      <c r="E17558" s="4"/>
      <c r="F17558" s="4"/>
      <c r="G17558" s="4"/>
      <c r="H17558" s="5"/>
      <c r="I17558" s="5"/>
    </row>
    <row r="17559" ht="15.75" customHeight="1">
      <c r="E17559" s="4"/>
      <c r="F17559" s="4"/>
      <c r="G17559" s="4"/>
      <c r="H17559" s="5"/>
      <c r="I17559" s="5"/>
    </row>
    <row r="17560" ht="15.75" customHeight="1">
      <c r="E17560" s="4"/>
      <c r="F17560" s="4"/>
      <c r="G17560" s="4"/>
      <c r="H17560" s="5"/>
      <c r="I17560" s="5"/>
    </row>
    <row r="17561" ht="15.75" customHeight="1">
      <c r="E17561" s="4"/>
      <c r="F17561" s="4"/>
      <c r="G17561" s="4"/>
      <c r="H17561" s="5"/>
      <c r="I17561" s="5"/>
    </row>
    <row r="17562" ht="15.75" customHeight="1">
      <c r="E17562" s="4"/>
      <c r="F17562" s="4"/>
      <c r="G17562" s="4"/>
      <c r="H17562" s="5"/>
      <c r="I17562" s="5"/>
    </row>
    <row r="17563" ht="15.75" customHeight="1">
      <c r="E17563" s="4"/>
      <c r="F17563" s="4"/>
      <c r="G17563" s="4"/>
      <c r="H17563" s="5"/>
      <c r="I17563" s="5"/>
    </row>
    <row r="17564" ht="15.75" customHeight="1">
      <c r="E17564" s="4"/>
      <c r="F17564" s="4"/>
      <c r="G17564" s="4"/>
      <c r="H17564" s="5"/>
      <c r="I17564" s="5"/>
    </row>
    <row r="17565" ht="15.75" customHeight="1">
      <c r="E17565" s="4"/>
      <c r="F17565" s="4"/>
      <c r="G17565" s="4"/>
      <c r="H17565" s="5"/>
      <c r="I17565" s="5"/>
    </row>
    <row r="17566" ht="15.75" customHeight="1">
      <c r="E17566" s="4"/>
      <c r="F17566" s="4"/>
      <c r="G17566" s="4"/>
      <c r="H17566" s="5"/>
      <c r="I17566" s="5"/>
    </row>
    <row r="17567" ht="15.75" customHeight="1">
      <c r="E17567" s="4"/>
      <c r="F17567" s="4"/>
      <c r="G17567" s="4"/>
      <c r="H17567" s="5"/>
      <c r="I17567" s="5"/>
    </row>
    <row r="17568" ht="15.75" customHeight="1">
      <c r="E17568" s="4"/>
      <c r="F17568" s="4"/>
      <c r="G17568" s="4"/>
      <c r="H17568" s="5"/>
      <c r="I17568" s="5"/>
    </row>
    <row r="17569" ht="15.75" customHeight="1">
      <c r="E17569" s="4"/>
      <c r="F17569" s="4"/>
      <c r="G17569" s="4"/>
      <c r="H17569" s="5"/>
      <c r="I17569" s="5"/>
    </row>
    <row r="17570" ht="15.75" customHeight="1">
      <c r="E17570" s="4"/>
      <c r="F17570" s="4"/>
      <c r="G17570" s="4"/>
      <c r="H17570" s="5"/>
      <c r="I17570" s="5"/>
    </row>
    <row r="17571" ht="15.75" customHeight="1">
      <c r="E17571" s="4"/>
      <c r="F17571" s="4"/>
      <c r="G17571" s="4"/>
      <c r="H17571" s="5"/>
      <c r="I17571" s="5"/>
    </row>
    <row r="17572" ht="15.75" customHeight="1">
      <c r="E17572" s="4"/>
      <c r="F17572" s="4"/>
      <c r="G17572" s="4"/>
      <c r="H17572" s="5"/>
      <c r="I17572" s="5"/>
    </row>
    <row r="17573" ht="15.75" customHeight="1">
      <c r="E17573" s="4"/>
      <c r="F17573" s="4"/>
      <c r="G17573" s="4"/>
      <c r="H17573" s="5"/>
      <c r="I17573" s="5"/>
    </row>
    <row r="17574" ht="15.75" customHeight="1">
      <c r="E17574" s="4"/>
      <c r="F17574" s="4"/>
      <c r="G17574" s="4"/>
      <c r="H17574" s="5"/>
      <c r="I17574" s="5"/>
    </row>
    <row r="17575" ht="15.75" customHeight="1">
      <c r="E17575" s="4"/>
      <c r="F17575" s="4"/>
      <c r="G17575" s="4"/>
      <c r="H17575" s="5"/>
      <c r="I17575" s="5"/>
    </row>
    <row r="17576" ht="15.75" customHeight="1">
      <c r="E17576" s="4"/>
      <c r="F17576" s="4"/>
      <c r="G17576" s="4"/>
      <c r="H17576" s="5"/>
      <c r="I17576" s="5"/>
    </row>
    <row r="17577" ht="15.75" customHeight="1">
      <c r="E17577" s="4"/>
      <c r="F17577" s="4"/>
      <c r="G17577" s="4"/>
      <c r="H17577" s="5"/>
      <c r="I17577" s="5"/>
    </row>
    <row r="17578" ht="15.75" customHeight="1">
      <c r="E17578" s="4"/>
      <c r="F17578" s="4"/>
      <c r="G17578" s="4"/>
      <c r="H17578" s="5"/>
      <c r="I17578" s="5"/>
    </row>
    <row r="17579" ht="15.75" customHeight="1">
      <c r="E17579" s="4"/>
      <c r="F17579" s="4"/>
      <c r="G17579" s="4"/>
      <c r="H17579" s="5"/>
      <c r="I17579" s="5"/>
    </row>
    <row r="17580" ht="15.75" customHeight="1">
      <c r="E17580" s="4"/>
      <c r="F17580" s="4"/>
      <c r="G17580" s="4"/>
      <c r="H17580" s="5"/>
      <c r="I17580" s="5"/>
    </row>
    <row r="17581" ht="15.75" customHeight="1">
      <c r="E17581" s="4"/>
      <c r="F17581" s="4"/>
      <c r="G17581" s="4"/>
      <c r="H17581" s="5"/>
      <c r="I17581" s="5"/>
    </row>
    <row r="17582" ht="15.75" customHeight="1">
      <c r="E17582" s="4"/>
      <c r="F17582" s="4"/>
      <c r="G17582" s="4"/>
      <c r="H17582" s="5"/>
      <c r="I17582" s="5"/>
    </row>
    <row r="17583" ht="15.75" customHeight="1">
      <c r="E17583" s="4"/>
      <c r="F17583" s="4"/>
      <c r="G17583" s="4"/>
      <c r="H17583" s="5"/>
      <c r="I17583" s="5"/>
    </row>
    <row r="17584" ht="15.75" customHeight="1">
      <c r="E17584" s="4"/>
      <c r="F17584" s="4"/>
      <c r="G17584" s="4"/>
      <c r="H17584" s="5"/>
      <c r="I17584" s="5"/>
    </row>
    <row r="17585" ht="15.75" customHeight="1">
      <c r="E17585" s="4"/>
      <c r="F17585" s="4"/>
      <c r="G17585" s="4"/>
      <c r="H17585" s="5"/>
      <c r="I17585" s="5"/>
    </row>
    <row r="17586" ht="15.75" customHeight="1">
      <c r="E17586" s="4"/>
      <c r="F17586" s="4"/>
      <c r="G17586" s="4"/>
      <c r="H17586" s="5"/>
      <c r="I17586" s="5"/>
    </row>
    <row r="17587" ht="15.75" customHeight="1">
      <c r="E17587" s="4"/>
      <c r="F17587" s="4"/>
      <c r="G17587" s="4"/>
      <c r="H17587" s="5"/>
      <c r="I17587" s="5"/>
    </row>
    <row r="17588" ht="15.75" customHeight="1">
      <c r="E17588" s="4"/>
      <c r="F17588" s="4"/>
      <c r="G17588" s="4"/>
      <c r="H17588" s="5"/>
      <c r="I17588" s="5"/>
    </row>
    <row r="17589" ht="15.75" customHeight="1">
      <c r="E17589" s="4"/>
      <c r="F17589" s="4"/>
      <c r="G17589" s="4"/>
      <c r="H17589" s="5"/>
      <c r="I17589" s="5"/>
    </row>
    <row r="17590" ht="15.75" customHeight="1">
      <c r="E17590" s="4"/>
      <c r="F17590" s="4"/>
      <c r="G17590" s="4"/>
      <c r="H17590" s="5"/>
      <c r="I17590" s="5"/>
    </row>
    <row r="17591" ht="15.75" customHeight="1">
      <c r="E17591" s="4"/>
      <c r="F17591" s="4"/>
      <c r="G17591" s="4"/>
      <c r="H17591" s="5"/>
      <c r="I17591" s="5"/>
    </row>
    <row r="17592" ht="15.75" customHeight="1">
      <c r="E17592" s="4"/>
      <c r="F17592" s="4"/>
      <c r="G17592" s="4"/>
      <c r="H17592" s="5"/>
      <c r="I17592" s="5"/>
    </row>
    <row r="17593" ht="15.75" customHeight="1">
      <c r="E17593" s="4"/>
      <c r="F17593" s="4"/>
      <c r="G17593" s="4"/>
      <c r="H17593" s="5"/>
      <c r="I17593" s="5"/>
    </row>
    <row r="17594" ht="15.75" customHeight="1">
      <c r="E17594" s="4"/>
      <c r="F17594" s="4"/>
      <c r="G17594" s="4"/>
      <c r="H17594" s="5"/>
      <c r="I17594" s="5"/>
    </row>
    <row r="17595" ht="15.75" customHeight="1">
      <c r="E17595" s="4"/>
      <c r="F17595" s="4"/>
      <c r="G17595" s="4"/>
      <c r="H17595" s="5"/>
      <c r="I17595" s="5"/>
    </row>
    <row r="17596" ht="15.75" customHeight="1">
      <c r="E17596" s="4"/>
      <c r="F17596" s="4"/>
      <c r="G17596" s="4"/>
      <c r="H17596" s="5"/>
      <c r="I17596" s="5"/>
    </row>
    <row r="17597" ht="15.75" customHeight="1">
      <c r="E17597" s="4"/>
      <c r="F17597" s="4"/>
      <c r="G17597" s="4"/>
      <c r="H17597" s="5"/>
      <c r="I17597" s="5"/>
    </row>
    <row r="17598" ht="15.75" customHeight="1">
      <c r="E17598" s="4"/>
      <c r="F17598" s="4"/>
      <c r="G17598" s="4"/>
      <c r="H17598" s="5"/>
      <c r="I17598" s="5"/>
    </row>
    <row r="17599" ht="15.75" customHeight="1">
      <c r="E17599" s="4"/>
      <c r="F17599" s="4"/>
      <c r="G17599" s="4"/>
      <c r="H17599" s="5"/>
      <c r="I17599" s="5"/>
    </row>
    <row r="17600" ht="15.75" customHeight="1">
      <c r="E17600" s="4"/>
      <c r="F17600" s="4"/>
      <c r="G17600" s="4"/>
      <c r="H17600" s="5"/>
      <c r="I17600" s="5"/>
    </row>
    <row r="17601" ht="15.75" customHeight="1">
      <c r="E17601" s="4"/>
      <c r="F17601" s="4"/>
      <c r="G17601" s="4"/>
      <c r="H17601" s="5"/>
      <c r="I17601" s="5"/>
    </row>
    <row r="17602" ht="15.75" customHeight="1">
      <c r="E17602" s="4"/>
      <c r="F17602" s="4"/>
      <c r="G17602" s="4"/>
      <c r="H17602" s="5"/>
      <c r="I17602" s="5"/>
    </row>
    <row r="17603" ht="15.75" customHeight="1">
      <c r="E17603" s="4"/>
      <c r="F17603" s="4"/>
      <c r="G17603" s="4"/>
      <c r="H17603" s="5"/>
      <c r="I17603" s="5"/>
    </row>
    <row r="17604" ht="15.75" customHeight="1">
      <c r="E17604" s="4"/>
      <c r="F17604" s="4"/>
      <c r="G17604" s="4"/>
      <c r="H17604" s="5"/>
      <c r="I17604" s="5"/>
    </row>
    <row r="17605" ht="15.75" customHeight="1">
      <c r="E17605" s="4"/>
      <c r="F17605" s="4"/>
      <c r="G17605" s="4"/>
      <c r="H17605" s="5"/>
      <c r="I17605" s="5"/>
    </row>
    <row r="17606" ht="15.75" customHeight="1">
      <c r="E17606" s="4"/>
      <c r="F17606" s="4"/>
      <c r="G17606" s="4"/>
      <c r="H17606" s="5"/>
      <c r="I17606" s="5"/>
    </row>
    <row r="17607" ht="15.75" customHeight="1">
      <c r="E17607" s="4"/>
      <c r="F17607" s="4"/>
      <c r="G17607" s="4"/>
      <c r="H17607" s="5"/>
      <c r="I17607" s="5"/>
    </row>
    <row r="17608" ht="15.75" customHeight="1">
      <c r="E17608" s="4"/>
      <c r="F17608" s="4"/>
      <c r="G17608" s="4"/>
      <c r="H17608" s="5"/>
      <c r="I17608" s="5"/>
    </row>
    <row r="17609" ht="15.75" customHeight="1">
      <c r="E17609" s="4"/>
      <c r="F17609" s="4"/>
      <c r="G17609" s="4"/>
      <c r="H17609" s="5"/>
      <c r="I17609" s="5"/>
    </row>
    <row r="17610" ht="15.75" customHeight="1">
      <c r="E17610" s="4"/>
      <c r="F17610" s="4"/>
      <c r="G17610" s="4"/>
      <c r="H17610" s="5"/>
      <c r="I17610" s="5"/>
    </row>
    <row r="17611" ht="15.75" customHeight="1">
      <c r="E17611" s="4"/>
      <c r="F17611" s="4"/>
      <c r="G17611" s="4"/>
      <c r="H17611" s="5"/>
      <c r="I17611" s="5"/>
    </row>
    <row r="17612" ht="15.75" customHeight="1">
      <c r="E17612" s="4"/>
      <c r="F17612" s="4"/>
      <c r="G17612" s="4"/>
      <c r="H17612" s="5"/>
      <c r="I17612" s="5"/>
    </row>
    <row r="17613" ht="15.75" customHeight="1">
      <c r="E17613" s="4"/>
      <c r="F17613" s="4"/>
      <c r="G17613" s="4"/>
      <c r="H17613" s="5"/>
      <c r="I17613" s="5"/>
    </row>
    <row r="17614" ht="15.75" customHeight="1">
      <c r="E17614" s="4"/>
      <c r="F17614" s="4"/>
      <c r="G17614" s="4"/>
      <c r="H17614" s="5"/>
      <c r="I17614" s="5"/>
    </row>
    <row r="17615" ht="15.75" customHeight="1">
      <c r="E17615" s="4"/>
      <c r="F17615" s="4"/>
      <c r="G17615" s="4"/>
      <c r="H17615" s="5"/>
      <c r="I17615" s="5"/>
    </row>
    <row r="17616" ht="15.75" customHeight="1">
      <c r="E17616" s="4"/>
      <c r="F17616" s="4"/>
      <c r="G17616" s="4"/>
      <c r="H17616" s="5"/>
      <c r="I17616" s="5"/>
    </row>
    <row r="17617" ht="15.75" customHeight="1">
      <c r="E17617" s="4"/>
      <c r="F17617" s="4"/>
      <c r="G17617" s="4"/>
      <c r="H17617" s="5"/>
      <c r="I17617" s="5"/>
    </row>
    <row r="17618" ht="15.75" customHeight="1">
      <c r="E17618" s="4"/>
      <c r="F17618" s="4"/>
      <c r="G17618" s="4"/>
      <c r="H17618" s="5"/>
      <c r="I17618" s="5"/>
    </row>
    <row r="17619" ht="15.75" customHeight="1">
      <c r="E17619" s="4"/>
      <c r="F17619" s="4"/>
      <c r="G17619" s="4"/>
      <c r="H17619" s="5"/>
      <c r="I17619" s="5"/>
    </row>
    <row r="17620" ht="15.75" customHeight="1">
      <c r="E17620" s="4"/>
      <c r="F17620" s="4"/>
      <c r="G17620" s="4"/>
      <c r="H17620" s="5"/>
      <c r="I17620" s="5"/>
    </row>
    <row r="17621" ht="15.75" customHeight="1">
      <c r="E17621" s="4"/>
      <c r="F17621" s="4"/>
      <c r="G17621" s="4"/>
      <c r="H17621" s="5"/>
      <c r="I17621" s="5"/>
    </row>
    <row r="17622" ht="15.75" customHeight="1">
      <c r="E17622" s="4"/>
      <c r="F17622" s="4"/>
      <c r="G17622" s="4"/>
      <c r="H17622" s="5"/>
      <c r="I17622" s="5"/>
    </row>
    <row r="17623" ht="15.75" customHeight="1">
      <c r="E17623" s="4"/>
      <c r="F17623" s="4"/>
      <c r="G17623" s="4"/>
      <c r="H17623" s="5"/>
      <c r="I17623" s="5"/>
    </row>
    <row r="17624" ht="15.75" customHeight="1">
      <c r="E17624" s="4"/>
      <c r="F17624" s="4"/>
      <c r="G17624" s="4"/>
      <c r="H17624" s="5"/>
      <c r="I17624" s="5"/>
    </row>
    <row r="17625" ht="15.75" customHeight="1">
      <c r="E17625" s="4"/>
      <c r="F17625" s="4"/>
      <c r="G17625" s="4"/>
      <c r="H17625" s="5"/>
      <c r="I17625" s="5"/>
    </row>
    <row r="17626" ht="15.75" customHeight="1">
      <c r="E17626" s="4"/>
      <c r="F17626" s="4"/>
      <c r="G17626" s="4"/>
      <c r="H17626" s="5"/>
      <c r="I17626" s="5"/>
    </row>
    <row r="17627" ht="15.75" customHeight="1">
      <c r="E17627" s="4"/>
      <c r="F17627" s="4"/>
      <c r="G17627" s="4"/>
      <c r="H17627" s="5"/>
      <c r="I17627" s="5"/>
    </row>
    <row r="17628" ht="15.75" customHeight="1">
      <c r="E17628" s="4"/>
      <c r="F17628" s="4"/>
      <c r="G17628" s="4"/>
      <c r="H17628" s="5"/>
      <c r="I17628" s="5"/>
    </row>
    <row r="17629" ht="15.75" customHeight="1">
      <c r="E17629" s="4"/>
      <c r="F17629" s="4"/>
      <c r="G17629" s="4"/>
      <c r="H17629" s="5"/>
      <c r="I17629" s="5"/>
    </row>
    <row r="17630" ht="15.75" customHeight="1">
      <c r="E17630" s="4"/>
      <c r="F17630" s="4"/>
      <c r="G17630" s="4"/>
      <c r="H17630" s="5"/>
      <c r="I17630" s="5"/>
    </row>
    <row r="17631" ht="15.75" customHeight="1">
      <c r="E17631" s="4"/>
      <c r="F17631" s="4"/>
      <c r="G17631" s="4"/>
      <c r="H17631" s="5"/>
      <c r="I17631" s="5"/>
    </row>
    <row r="17632" ht="15.75" customHeight="1">
      <c r="E17632" s="4"/>
      <c r="F17632" s="4"/>
      <c r="G17632" s="4"/>
      <c r="H17632" s="5"/>
      <c r="I17632" s="5"/>
    </row>
    <row r="17633" ht="15.75" customHeight="1">
      <c r="E17633" s="4"/>
      <c r="F17633" s="4"/>
      <c r="G17633" s="4"/>
      <c r="H17633" s="5"/>
      <c r="I17633" s="5"/>
    </row>
    <row r="17634" ht="15.75" customHeight="1">
      <c r="E17634" s="4"/>
      <c r="F17634" s="4"/>
      <c r="G17634" s="4"/>
      <c r="H17634" s="5"/>
      <c r="I17634" s="5"/>
    </row>
    <row r="17635" ht="15.75" customHeight="1">
      <c r="E17635" s="4"/>
      <c r="F17635" s="4"/>
      <c r="G17635" s="4"/>
      <c r="H17635" s="5"/>
      <c r="I17635" s="5"/>
    </row>
    <row r="17636" ht="15.75" customHeight="1">
      <c r="E17636" s="4"/>
      <c r="F17636" s="4"/>
      <c r="G17636" s="4"/>
      <c r="H17636" s="5"/>
      <c r="I17636" s="5"/>
    </row>
    <row r="17637" ht="15.75" customHeight="1">
      <c r="E17637" s="4"/>
      <c r="F17637" s="4"/>
      <c r="G17637" s="4"/>
      <c r="H17637" s="5"/>
      <c r="I17637" s="5"/>
    </row>
    <row r="17638" ht="15.75" customHeight="1">
      <c r="E17638" s="4"/>
      <c r="F17638" s="4"/>
      <c r="G17638" s="4"/>
      <c r="H17638" s="5"/>
      <c r="I17638" s="5"/>
    </row>
    <row r="17639" ht="15.75" customHeight="1">
      <c r="E17639" s="4"/>
      <c r="F17639" s="4"/>
      <c r="G17639" s="4"/>
      <c r="H17639" s="5"/>
      <c r="I17639" s="5"/>
    </row>
    <row r="17640" ht="15.75" customHeight="1">
      <c r="E17640" s="4"/>
      <c r="F17640" s="4"/>
      <c r="G17640" s="4"/>
      <c r="H17640" s="5"/>
      <c r="I17640" s="5"/>
    </row>
    <row r="17641" ht="15.75" customHeight="1">
      <c r="E17641" s="4"/>
      <c r="F17641" s="4"/>
      <c r="G17641" s="4"/>
      <c r="H17641" s="5"/>
      <c r="I17641" s="5"/>
    </row>
    <row r="17642" ht="15.75" customHeight="1">
      <c r="E17642" s="4"/>
      <c r="F17642" s="4"/>
      <c r="G17642" s="4"/>
      <c r="H17642" s="5"/>
      <c r="I17642" s="5"/>
    </row>
    <row r="17643" ht="15.75" customHeight="1">
      <c r="E17643" s="4"/>
      <c r="F17643" s="4"/>
      <c r="G17643" s="4"/>
      <c r="H17643" s="5"/>
      <c r="I17643" s="5"/>
    </row>
    <row r="17644" ht="15.75" customHeight="1">
      <c r="E17644" s="4"/>
      <c r="F17644" s="4"/>
      <c r="G17644" s="4"/>
      <c r="H17644" s="5"/>
      <c r="I17644" s="5"/>
    </row>
    <row r="17645" ht="15.75" customHeight="1">
      <c r="E17645" s="4"/>
      <c r="F17645" s="4"/>
      <c r="G17645" s="4"/>
      <c r="H17645" s="5"/>
      <c r="I17645" s="5"/>
    </row>
    <row r="17646" ht="15.75" customHeight="1">
      <c r="E17646" s="4"/>
      <c r="F17646" s="4"/>
      <c r="G17646" s="4"/>
      <c r="H17646" s="5"/>
      <c r="I17646" s="5"/>
    </row>
    <row r="17647" ht="15.75" customHeight="1">
      <c r="E17647" s="4"/>
      <c r="F17647" s="4"/>
      <c r="G17647" s="4"/>
      <c r="H17647" s="5"/>
      <c r="I17647" s="5"/>
    </row>
    <row r="17648" ht="15.75" customHeight="1">
      <c r="E17648" s="4"/>
      <c r="F17648" s="4"/>
      <c r="G17648" s="4"/>
      <c r="H17648" s="5"/>
      <c r="I17648" s="5"/>
    </row>
    <row r="17649" ht="15.75" customHeight="1">
      <c r="E17649" s="4"/>
      <c r="F17649" s="4"/>
      <c r="G17649" s="4"/>
      <c r="H17649" s="5"/>
      <c r="I17649" s="5"/>
    </row>
    <row r="17650" ht="15.75" customHeight="1">
      <c r="E17650" s="4"/>
      <c r="F17650" s="4"/>
      <c r="G17650" s="4"/>
      <c r="H17650" s="5"/>
      <c r="I17650" s="5"/>
    </row>
    <row r="17651" ht="15.75" customHeight="1">
      <c r="E17651" s="4"/>
      <c r="F17651" s="4"/>
      <c r="G17651" s="4"/>
      <c r="H17651" s="5"/>
      <c r="I17651" s="5"/>
    </row>
    <row r="17652" ht="15.75" customHeight="1">
      <c r="E17652" s="4"/>
      <c r="F17652" s="4"/>
      <c r="G17652" s="4"/>
      <c r="H17652" s="5"/>
      <c r="I17652" s="5"/>
    </row>
    <row r="17653" ht="15.75" customHeight="1">
      <c r="E17653" s="4"/>
      <c r="F17653" s="4"/>
      <c r="G17653" s="4"/>
      <c r="H17653" s="5"/>
      <c r="I17653" s="5"/>
    </row>
    <row r="17654" ht="15.75" customHeight="1">
      <c r="E17654" s="4"/>
      <c r="F17654" s="4"/>
      <c r="G17654" s="4"/>
      <c r="H17654" s="5"/>
      <c r="I17654" s="5"/>
    </row>
    <row r="17655" ht="15.75" customHeight="1">
      <c r="E17655" s="4"/>
      <c r="F17655" s="4"/>
      <c r="G17655" s="4"/>
      <c r="H17655" s="5"/>
      <c r="I17655" s="5"/>
    </row>
    <row r="17656" ht="15.75" customHeight="1">
      <c r="E17656" s="4"/>
      <c r="F17656" s="4"/>
      <c r="G17656" s="4"/>
      <c r="H17656" s="5"/>
      <c r="I17656" s="5"/>
    </row>
    <row r="17657" ht="15.75" customHeight="1">
      <c r="E17657" s="4"/>
      <c r="F17657" s="4"/>
      <c r="G17657" s="4"/>
      <c r="H17657" s="5"/>
      <c r="I17657" s="5"/>
    </row>
    <row r="17658" ht="15.75" customHeight="1">
      <c r="E17658" s="4"/>
      <c r="F17658" s="4"/>
      <c r="G17658" s="4"/>
      <c r="H17658" s="5"/>
      <c r="I17658" s="5"/>
    </row>
    <row r="17659" ht="15.75" customHeight="1">
      <c r="E17659" s="4"/>
      <c r="F17659" s="4"/>
      <c r="G17659" s="4"/>
      <c r="H17659" s="5"/>
      <c r="I17659" s="5"/>
    </row>
    <row r="17660" ht="15.75" customHeight="1">
      <c r="E17660" s="4"/>
      <c r="F17660" s="4"/>
      <c r="G17660" s="4"/>
      <c r="H17660" s="5"/>
      <c r="I17660" s="5"/>
    </row>
    <row r="17661" ht="15.75" customHeight="1">
      <c r="E17661" s="4"/>
      <c r="F17661" s="4"/>
      <c r="G17661" s="4"/>
      <c r="H17661" s="5"/>
      <c r="I17661" s="5"/>
    </row>
    <row r="17662" ht="15.75" customHeight="1">
      <c r="E17662" s="4"/>
      <c r="F17662" s="4"/>
      <c r="G17662" s="4"/>
      <c r="H17662" s="5"/>
      <c r="I17662" s="5"/>
    </row>
    <row r="17663" ht="15.75" customHeight="1">
      <c r="E17663" s="4"/>
      <c r="F17663" s="4"/>
      <c r="G17663" s="4"/>
      <c r="H17663" s="5"/>
      <c r="I17663" s="5"/>
    </row>
    <row r="17664" ht="15.75" customHeight="1">
      <c r="E17664" s="4"/>
      <c r="F17664" s="4"/>
      <c r="G17664" s="4"/>
      <c r="H17664" s="5"/>
      <c r="I17664" s="5"/>
    </row>
    <row r="17665" ht="15.75" customHeight="1">
      <c r="E17665" s="4"/>
      <c r="F17665" s="4"/>
      <c r="G17665" s="4"/>
      <c r="H17665" s="5"/>
      <c r="I17665" s="5"/>
    </row>
    <row r="17666" ht="15.75" customHeight="1">
      <c r="E17666" s="4"/>
      <c r="F17666" s="4"/>
      <c r="G17666" s="4"/>
      <c r="H17666" s="5"/>
      <c r="I17666" s="5"/>
    </row>
    <row r="17667" ht="15.75" customHeight="1">
      <c r="E17667" s="4"/>
      <c r="F17667" s="4"/>
      <c r="G17667" s="4"/>
      <c r="H17667" s="5"/>
      <c r="I17667" s="5"/>
    </row>
    <row r="17668" ht="15.75" customHeight="1">
      <c r="E17668" s="4"/>
      <c r="F17668" s="4"/>
      <c r="G17668" s="4"/>
      <c r="H17668" s="5"/>
      <c r="I17668" s="5"/>
    </row>
    <row r="17669" ht="15.75" customHeight="1">
      <c r="E17669" s="4"/>
      <c r="F17669" s="4"/>
      <c r="G17669" s="4"/>
      <c r="H17669" s="5"/>
      <c r="I17669" s="5"/>
    </row>
    <row r="17670" ht="15.75" customHeight="1">
      <c r="E17670" s="4"/>
      <c r="F17670" s="4"/>
      <c r="G17670" s="4"/>
      <c r="H17670" s="5"/>
      <c r="I17670" s="5"/>
    </row>
    <row r="17671" ht="15.75" customHeight="1">
      <c r="E17671" s="4"/>
      <c r="F17671" s="4"/>
      <c r="G17671" s="4"/>
      <c r="H17671" s="5"/>
      <c r="I17671" s="5"/>
    </row>
    <row r="17672" ht="15.75" customHeight="1">
      <c r="E17672" s="4"/>
      <c r="F17672" s="4"/>
      <c r="G17672" s="4"/>
      <c r="H17672" s="5"/>
      <c r="I17672" s="5"/>
    </row>
    <row r="17673" ht="15.75" customHeight="1">
      <c r="E17673" s="4"/>
      <c r="F17673" s="4"/>
      <c r="G17673" s="4"/>
      <c r="H17673" s="5"/>
      <c r="I17673" s="5"/>
    </row>
    <row r="17674" ht="15.75" customHeight="1">
      <c r="E17674" s="4"/>
      <c r="F17674" s="4"/>
      <c r="G17674" s="4"/>
      <c r="H17674" s="5"/>
      <c r="I17674" s="5"/>
    </row>
    <row r="17675" ht="15.75" customHeight="1">
      <c r="E17675" s="4"/>
      <c r="F17675" s="4"/>
      <c r="G17675" s="4"/>
      <c r="H17675" s="5"/>
      <c r="I17675" s="5"/>
    </row>
    <row r="17676" ht="15.75" customHeight="1">
      <c r="E17676" s="4"/>
      <c r="F17676" s="4"/>
      <c r="G17676" s="4"/>
      <c r="H17676" s="5"/>
      <c r="I17676" s="5"/>
    </row>
    <row r="17677" ht="15.75" customHeight="1">
      <c r="E17677" s="4"/>
      <c r="F17677" s="4"/>
      <c r="G17677" s="4"/>
      <c r="H17677" s="5"/>
      <c r="I17677" s="5"/>
    </row>
    <row r="17678" ht="15.75" customHeight="1">
      <c r="E17678" s="4"/>
      <c r="F17678" s="4"/>
      <c r="G17678" s="4"/>
      <c r="H17678" s="5"/>
      <c r="I17678" s="5"/>
    </row>
    <row r="17679" ht="15.75" customHeight="1">
      <c r="E17679" s="4"/>
      <c r="F17679" s="4"/>
      <c r="G17679" s="4"/>
      <c r="H17679" s="5"/>
      <c r="I17679" s="5"/>
    </row>
    <row r="17680" ht="15.75" customHeight="1">
      <c r="E17680" s="4"/>
      <c r="F17680" s="4"/>
      <c r="G17680" s="4"/>
      <c r="H17680" s="5"/>
      <c r="I17680" s="5"/>
    </row>
    <row r="17681" ht="15.75" customHeight="1">
      <c r="E17681" s="4"/>
      <c r="F17681" s="4"/>
      <c r="G17681" s="4"/>
      <c r="H17681" s="5"/>
      <c r="I17681" s="5"/>
    </row>
    <row r="17682" ht="15.75" customHeight="1">
      <c r="E17682" s="4"/>
      <c r="F17682" s="4"/>
      <c r="G17682" s="4"/>
      <c r="H17682" s="5"/>
      <c r="I17682" s="5"/>
    </row>
    <row r="17683" ht="15.75" customHeight="1">
      <c r="E17683" s="4"/>
      <c r="F17683" s="4"/>
      <c r="G17683" s="4"/>
      <c r="H17683" s="5"/>
      <c r="I17683" s="5"/>
    </row>
    <row r="17684" ht="15.75" customHeight="1">
      <c r="E17684" s="4"/>
      <c r="F17684" s="4"/>
      <c r="G17684" s="4"/>
      <c r="H17684" s="5"/>
      <c r="I17684" s="5"/>
    </row>
    <row r="17685" ht="15.75" customHeight="1">
      <c r="E17685" s="4"/>
      <c r="F17685" s="4"/>
      <c r="G17685" s="4"/>
      <c r="H17685" s="5"/>
      <c r="I17685" s="5"/>
    </row>
    <row r="17686" ht="15.75" customHeight="1">
      <c r="E17686" s="4"/>
      <c r="F17686" s="4"/>
      <c r="G17686" s="4"/>
      <c r="H17686" s="5"/>
      <c r="I17686" s="5"/>
    </row>
    <row r="17687" ht="15.75" customHeight="1">
      <c r="E17687" s="4"/>
      <c r="F17687" s="4"/>
      <c r="G17687" s="4"/>
      <c r="H17687" s="5"/>
      <c r="I17687" s="5"/>
    </row>
    <row r="17688" ht="15.75" customHeight="1">
      <c r="E17688" s="4"/>
      <c r="F17688" s="4"/>
      <c r="G17688" s="4"/>
      <c r="H17688" s="5"/>
      <c r="I17688" s="5"/>
    </row>
    <row r="17689" ht="15.75" customHeight="1">
      <c r="E17689" s="4"/>
      <c r="F17689" s="4"/>
      <c r="G17689" s="4"/>
      <c r="H17689" s="5"/>
      <c r="I17689" s="5"/>
    </row>
    <row r="17690" ht="15.75" customHeight="1">
      <c r="E17690" s="4"/>
      <c r="F17690" s="4"/>
      <c r="G17690" s="4"/>
      <c r="H17690" s="5"/>
      <c r="I17690" s="5"/>
    </row>
    <row r="17691" ht="15.75" customHeight="1">
      <c r="E17691" s="4"/>
      <c r="F17691" s="4"/>
      <c r="G17691" s="4"/>
      <c r="H17691" s="5"/>
      <c r="I17691" s="5"/>
    </row>
    <row r="17692" ht="15.75" customHeight="1">
      <c r="E17692" s="4"/>
      <c r="F17692" s="4"/>
      <c r="G17692" s="4"/>
      <c r="H17692" s="5"/>
      <c r="I17692" s="5"/>
    </row>
    <row r="17693" ht="15.75" customHeight="1">
      <c r="E17693" s="4"/>
      <c r="F17693" s="4"/>
      <c r="G17693" s="4"/>
      <c r="H17693" s="5"/>
      <c r="I17693" s="5"/>
    </row>
    <row r="17694" ht="15.75" customHeight="1">
      <c r="E17694" s="4"/>
      <c r="F17694" s="4"/>
      <c r="G17694" s="4"/>
      <c r="H17694" s="5"/>
      <c r="I17694" s="5"/>
    </row>
    <row r="17695" ht="15.75" customHeight="1">
      <c r="E17695" s="4"/>
      <c r="F17695" s="4"/>
      <c r="G17695" s="4"/>
      <c r="H17695" s="5"/>
      <c r="I17695" s="5"/>
    </row>
    <row r="17696" ht="15.75" customHeight="1">
      <c r="E17696" s="4"/>
      <c r="F17696" s="4"/>
      <c r="G17696" s="4"/>
      <c r="H17696" s="5"/>
      <c r="I17696" s="5"/>
    </row>
    <row r="17697" ht="15.75" customHeight="1">
      <c r="E17697" s="4"/>
      <c r="F17697" s="4"/>
      <c r="G17697" s="4"/>
      <c r="H17697" s="5"/>
      <c r="I17697" s="5"/>
    </row>
    <row r="17698" ht="15.75" customHeight="1">
      <c r="E17698" s="4"/>
      <c r="F17698" s="4"/>
      <c r="G17698" s="4"/>
      <c r="H17698" s="5"/>
      <c r="I17698" s="5"/>
    </row>
    <row r="17699" ht="15.75" customHeight="1">
      <c r="E17699" s="4"/>
      <c r="F17699" s="4"/>
      <c r="G17699" s="4"/>
      <c r="H17699" s="5"/>
      <c r="I17699" s="5"/>
    </row>
    <row r="17700" ht="15.75" customHeight="1">
      <c r="E17700" s="4"/>
      <c r="F17700" s="4"/>
      <c r="G17700" s="4"/>
      <c r="H17700" s="5"/>
      <c r="I17700" s="5"/>
    </row>
    <row r="17701" ht="15.75" customHeight="1">
      <c r="E17701" s="4"/>
      <c r="F17701" s="4"/>
      <c r="G17701" s="4"/>
      <c r="H17701" s="5"/>
      <c r="I17701" s="5"/>
    </row>
    <row r="17702" ht="15.75" customHeight="1">
      <c r="E17702" s="4"/>
      <c r="F17702" s="4"/>
      <c r="G17702" s="4"/>
      <c r="H17702" s="5"/>
      <c r="I17702" s="5"/>
    </row>
    <row r="17703" ht="15.75" customHeight="1">
      <c r="E17703" s="4"/>
      <c r="F17703" s="4"/>
      <c r="G17703" s="4"/>
      <c r="H17703" s="5"/>
      <c r="I17703" s="5"/>
    </row>
    <row r="17704" ht="15.75" customHeight="1">
      <c r="E17704" s="4"/>
      <c r="F17704" s="4"/>
      <c r="G17704" s="4"/>
      <c r="H17704" s="5"/>
      <c r="I17704" s="5"/>
    </row>
    <row r="17705" ht="15.75" customHeight="1">
      <c r="E17705" s="4"/>
      <c r="F17705" s="4"/>
      <c r="G17705" s="4"/>
      <c r="H17705" s="5"/>
      <c r="I17705" s="5"/>
    </row>
    <row r="17706" ht="15.75" customHeight="1">
      <c r="E17706" s="4"/>
      <c r="F17706" s="4"/>
      <c r="G17706" s="4"/>
      <c r="H17706" s="5"/>
      <c r="I17706" s="5"/>
    </row>
    <row r="17707" ht="15.75" customHeight="1">
      <c r="E17707" s="4"/>
      <c r="F17707" s="4"/>
      <c r="G17707" s="4"/>
      <c r="H17707" s="5"/>
      <c r="I17707" s="5"/>
    </row>
    <row r="17708" ht="15.75" customHeight="1">
      <c r="E17708" s="4"/>
      <c r="F17708" s="4"/>
      <c r="G17708" s="4"/>
      <c r="H17708" s="5"/>
      <c r="I17708" s="5"/>
    </row>
    <row r="17709" ht="15.75" customHeight="1">
      <c r="E17709" s="4"/>
      <c r="F17709" s="4"/>
      <c r="G17709" s="4"/>
      <c r="H17709" s="5"/>
      <c r="I17709" s="5"/>
    </row>
    <row r="17710" ht="15.75" customHeight="1">
      <c r="E17710" s="4"/>
      <c r="F17710" s="4"/>
      <c r="G17710" s="4"/>
      <c r="H17710" s="5"/>
      <c r="I17710" s="5"/>
    </row>
    <row r="17711" ht="15.75" customHeight="1">
      <c r="E17711" s="4"/>
      <c r="F17711" s="4"/>
      <c r="G17711" s="4"/>
      <c r="H17711" s="5"/>
      <c r="I17711" s="5"/>
    </row>
    <row r="17712" ht="15.75" customHeight="1">
      <c r="E17712" s="4"/>
      <c r="F17712" s="4"/>
      <c r="G17712" s="4"/>
      <c r="H17712" s="5"/>
      <c r="I17712" s="5"/>
    </row>
    <row r="17713" ht="15.75" customHeight="1">
      <c r="E17713" s="4"/>
      <c r="F17713" s="4"/>
      <c r="G17713" s="4"/>
      <c r="H17713" s="5"/>
      <c r="I17713" s="5"/>
    </row>
    <row r="17714" ht="15.75" customHeight="1">
      <c r="E17714" s="4"/>
      <c r="F17714" s="4"/>
      <c r="G17714" s="4"/>
      <c r="H17714" s="5"/>
      <c r="I17714" s="5"/>
    </row>
    <row r="17715" ht="15.75" customHeight="1">
      <c r="E17715" s="4"/>
      <c r="F17715" s="4"/>
      <c r="G17715" s="4"/>
      <c r="H17715" s="5"/>
      <c r="I17715" s="5"/>
    </row>
    <row r="17716" ht="15.75" customHeight="1">
      <c r="E17716" s="4"/>
      <c r="F17716" s="4"/>
      <c r="G17716" s="4"/>
      <c r="H17716" s="5"/>
      <c r="I17716" s="5"/>
    </row>
    <row r="17717" ht="15.75" customHeight="1">
      <c r="E17717" s="4"/>
      <c r="F17717" s="4"/>
      <c r="G17717" s="4"/>
      <c r="H17717" s="5"/>
      <c r="I17717" s="5"/>
    </row>
    <row r="17718" ht="15.75" customHeight="1">
      <c r="E17718" s="4"/>
      <c r="F17718" s="4"/>
      <c r="G17718" s="4"/>
      <c r="H17718" s="5"/>
      <c r="I17718" s="5"/>
    </row>
    <row r="17719" ht="15.75" customHeight="1">
      <c r="E17719" s="4"/>
      <c r="F17719" s="4"/>
      <c r="G17719" s="4"/>
      <c r="H17719" s="5"/>
      <c r="I17719" s="5"/>
    </row>
    <row r="17720" ht="15.75" customHeight="1">
      <c r="E17720" s="4"/>
      <c r="F17720" s="4"/>
      <c r="G17720" s="4"/>
      <c r="H17720" s="5"/>
      <c r="I17720" s="5"/>
    </row>
    <row r="17721" ht="15.75" customHeight="1">
      <c r="E17721" s="4"/>
      <c r="F17721" s="4"/>
      <c r="G17721" s="4"/>
      <c r="H17721" s="5"/>
      <c r="I17721" s="5"/>
    </row>
    <row r="17722" ht="15.75" customHeight="1">
      <c r="E17722" s="4"/>
      <c r="F17722" s="4"/>
      <c r="G17722" s="4"/>
      <c r="H17722" s="5"/>
      <c r="I17722" s="5"/>
    </row>
    <row r="17723" ht="15.75" customHeight="1">
      <c r="E17723" s="4"/>
      <c r="F17723" s="4"/>
      <c r="G17723" s="4"/>
      <c r="H17723" s="5"/>
      <c r="I17723" s="5"/>
    </row>
    <row r="17724" ht="15.75" customHeight="1">
      <c r="E17724" s="4"/>
      <c r="F17724" s="4"/>
      <c r="G17724" s="4"/>
      <c r="H17724" s="5"/>
      <c r="I17724" s="5"/>
    </row>
    <row r="17725" ht="15.75" customHeight="1">
      <c r="E17725" s="4"/>
      <c r="F17725" s="4"/>
      <c r="G17725" s="4"/>
      <c r="H17725" s="5"/>
      <c r="I17725" s="5"/>
    </row>
    <row r="17726" ht="15.75" customHeight="1">
      <c r="E17726" s="4"/>
      <c r="F17726" s="4"/>
      <c r="G17726" s="4"/>
      <c r="H17726" s="5"/>
      <c r="I17726" s="5"/>
    </row>
    <row r="17727" ht="15.75" customHeight="1">
      <c r="E17727" s="4"/>
      <c r="F17727" s="4"/>
      <c r="G17727" s="4"/>
      <c r="H17727" s="5"/>
      <c r="I17727" s="5"/>
    </row>
    <row r="17728" ht="15.75" customHeight="1">
      <c r="E17728" s="4"/>
      <c r="F17728" s="4"/>
      <c r="G17728" s="4"/>
      <c r="H17728" s="5"/>
      <c r="I17728" s="5"/>
    </row>
    <row r="17729" ht="15.75" customHeight="1">
      <c r="E17729" s="4"/>
      <c r="F17729" s="4"/>
      <c r="G17729" s="4"/>
      <c r="H17729" s="5"/>
      <c r="I17729" s="5"/>
    </row>
    <row r="17730" ht="15.75" customHeight="1">
      <c r="E17730" s="4"/>
      <c r="F17730" s="4"/>
      <c r="G17730" s="4"/>
      <c r="H17730" s="5"/>
      <c r="I17730" s="5"/>
    </row>
    <row r="17731" ht="15.75" customHeight="1">
      <c r="E17731" s="4"/>
      <c r="F17731" s="4"/>
      <c r="G17731" s="4"/>
      <c r="H17731" s="5"/>
      <c r="I17731" s="5"/>
    </row>
    <row r="17732" ht="15.75" customHeight="1">
      <c r="E17732" s="4"/>
      <c r="F17732" s="4"/>
      <c r="G17732" s="4"/>
      <c r="H17732" s="5"/>
      <c r="I17732" s="5"/>
    </row>
    <row r="17733" ht="15.75" customHeight="1">
      <c r="E17733" s="4"/>
      <c r="F17733" s="4"/>
      <c r="G17733" s="4"/>
      <c r="H17733" s="5"/>
      <c r="I17733" s="5"/>
    </row>
    <row r="17734" ht="15.75" customHeight="1">
      <c r="E17734" s="4"/>
      <c r="F17734" s="4"/>
      <c r="G17734" s="4"/>
      <c r="H17734" s="5"/>
      <c r="I17734" s="5"/>
    </row>
    <row r="17735" ht="15.75" customHeight="1">
      <c r="E17735" s="4"/>
      <c r="F17735" s="4"/>
      <c r="G17735" s="4"/>
      <c r="H17735" s="5"/>
      <c r="I17735" s="5"/>
    </row>
    <row r="17736" ht="15.75" customHeight="1">
      <c r="E17736" s="4"/>
      <c r="F17736" s="4"/>
      <c r="G17736" s="4"/>
      <c r="H17736" s="5"/>
      <c r="I17736" s="5"/>
    </row>
    <row r="17737" ht="15.75" customHeight="1">
      <c r="E17737" s="4"/>
      <c r="F17737" s="4"/>
      <c r="G17737" s="4"/>
      <c r="H17737" s="5"/>
      <c r="I17737" s="5"/>
    </row>
    <row r="17738" ht="15.75" customHeight="1">
      <c r="E17738" s="4"/>
      <c r="F17738" s="4"/>
      <c r="G17738" s="4"/>
      <c r="H17738" s="5"/>
      <c r="I17738" s="5"/>
    </row>
    <row r="17739" ht="15.75" customHeight="1">
      <c r="E17739" s="4"/>
      <c r="F17739" s="4"/>
      <c r="G17739" s="4"/>
      <c r="H17739" s="5"/>
      <c r="I17739" s="5"/>
    </row>
    <row r="17740" ht="15.75" customHeight="1">
      <c r="E17740" s="4"/>
      <c r="F17740" s="4"/>
      <c r="G17740" s="4"/>
      <c r="H17740" s="5"/>
      <c r="I17740" s="5"/>
    </row>
    <row r="17741" ht="15.75" customHeight="1">
      <c r="E17741" s="4"/>
      <c r="F17741" s="4"/>
      <c r="G17741" s="4"/>
      <c r="H17741" s="5"/>
      <c r="I17741" s="5"/>
    </row>
    <row r="17742" ht="15.75" customHeight="1">
      <c r="E17742" s="4"/>
      <c r="F17742" s="4"/>
      <c r="G17742" s="4"/>
      <c r="H17742" s="5"/>
      <c r="I17742" s="5"/>
    </row>
    <row r="17743" ht="15.75" customHeight="1">
      <c r="E17743" s="4"/>
      <c r="F17743" s="4"/>
      <c r="G17743" s="4"/>
      <c r="H17743" s="5"/>
      <c r="I17743" s="5"/>
    </row>
    <row r="17744" ht="15.75" customHeight="1">
      <c r="E17744" s="4"/>
      <c r="F17744" s="4"/>
      <c r="G17744" s="4"/>
      <c r="H17744" s="5"/>
      <c r="I17744" s="5"/>
    </row>
    <row r="17745" ht="15.75" customHeight="1">
      <c r="E17745" s="4"/>
      <c r="F17745" s="4"/>
      <c r="G17745" s="4"/>
      <c r="H17745" s="5"/>
      <c r="I17745" s="5"/>
    </row>
    <row r="17746" ht="15.75" customHeight="1">
      <c r="E17746" s="4"/>
      <c r="F17746" s="4"/>
      <c r="G17746" s="4"/>
      <c r="H17746" s="5"/>
      <c r="I17746" s="5"/>
    </row>
    <row r="17747" ht="15.75" customHeight="1">
      <c r="E17747" s="4"/>
      <c r="F17747" s="4"/>
      <c r="G17747" s="4"/>
      <c r="H17747" s="5"/>
      <c r="I17747" s="5"/>
    </row>
    <row r="17748" ht="15.75" customHeight="1">
      <c r="E17748" s="4"/>
      <c r="F17748" s="4"/>
      <c r="G17748" s="4"/>
      <c r="H17748" s="5"/>
      <c r="I17748" s="5"/>
    </row>
    <row r="17749" ht="15.75" customHeight="1">
      <c r="E17749" s="4"/>
      <c r="F17749" s="4"/>
      <c r="G17749" s="4"/>
      <c r="H17749" s="5"/>
      <c r="I17749" s="5"/>
    </row>
    <row r="17750" ht="15.75" customHeight="1">
      <c r="E17750" s="4"/>
      <c r="F17750" s="4"/>
      <c r="G17750" s="4"/>
      <c r="H17750" s="5"/>
      <c r="I17750" s="5"/>
    </row>
    <row r="17751" ht="15.75" customHeight="1">
      <c r="E17751" s="4"/>
      <c r="F17751" s="4"/>
      <c r="G17751" s="4"/>
      <c r="H17751" s="5"/>
      <c r="I17751" s="5"/>
    </row>
    <row r="17752" ht="15.75" customHeight="1">
      <c r="E17752" s="4"/>
      <c r="F17752" s="4"/>
      <c r="G17752" s="4"/>
      <c r="H17752" s="5"/>
      <c r="I17752" s="5"/>
    </row>
    <row r="17753" ht="15.75" customHeight="1">
      <c r="E17753" s="4"/>
      <c r="F17753" s="4"/>
      <c r="G17753" s="4"/>
      <c r="H17753" s="5"/>
      <c r="I17753" s="5"/>
    </row>
    <row r="17754" ht="15.75" customHeight="1">
      <c r="E17754" s="4"/>
      <c r="F17754" s="4"/>
      <c r="G17754" s="4"/>
      <c r="H17754" s="5"/>
      <c r="I17754" s="5"/>
    </row>
    <row r="17755" ht="15.75" customHeight="1">
      <c r="E17755" s="4"/>
      <c r="F17755" s="4"/>
      <c r="G17755" s="4"/>
      <c r="H17755" s="5"/>
      <c r="I17755" s="5"/>
    </row>
    <row r="17756" ht="15.75" customHeight="1">
      <c r="E17756" s="4"/>
      <c r="F17756" s="4"/>
      <c r="G17756" s="4"/>
      <c r="H17756" s="5"/>
      <c r="I17756" s="5"/>
    </row>
    <row r="17757" ht="15.75" customHeight="1">
      <c r="E17757" s="4"/>
      <c r="F17757" s="4"/>
      <c r="G17757" s="4"/>
      <c r="H17757" s="5"/>
      <c r="I17757" s="5"/>
    </row>
    <row r="17758" ht="15.75" customHeight="1">
      <c r="E17758" s="4"/>
      <c r="F17758" s="4"/>
      <c r="G17758" s="4"/>
      <c r="H17758" s="5"/>
      <c r="I17758" s="5"/>
    </row>
    <row r="17759" ht="15.75" customHeight="1">
      <c r="E17759" s="4"/>
      <c r="F17759" s="4"/>
      <c r="G17759" s="4"/>
      <c r="H17759" s="5"/>
      <c r="I17759" s="5"/>
    </row>
    <row r="17760" ht="15.75" customHeight="1">
      <c r="E17760" s="4"/>
      <c r="F17760" s="4"/>
      <c r="G17760" s="4"/>
      <c r="H17760" s="5"/>
      <c r="I17760" s="5"/>
    </row>
    <row r="17761" ht="15.75" customHeight="1">
      <c r="E17761" s="4"/>
      <c r="F17761" s="4"/>
      <c r="G17761" s="4"/>
      <c r="H17761" s="5"/>
      <c r="I17761" s="5"/>
    </row>
    <row r="17762" ht="15.75" customHeight="1">
      <c r="E17762" s="4"/>
      <c r="F17762" s="4"/>
      <c r="G17762" s="4"/>
      <c r="H17762" s="5"/>
      <c r="I17762" s="5"/>
    </row>
    <row r="17763" ht="15.75" customHeight="1">
      <c r="E17763" s="4"/>
      <c r="F17763" s="4"/>
      <c r="G17763" s="4"/>
      <c r="H17763" s="5"/>
      <c r="I17763" s="5"/>
    </row>
    <row r="17764" ht="15.75" customHeight="1">
      <c r="E17764" s="4"/>
      <c r="F17764" s="4"/>
      <c r="G17764" s="4"/>
      <c r="H17764" s="5"/>
      <c r="I17764" s="5"/>
    </row>
    <row r="17765" ht="15.75" customHeight="1">
      <c r="E17765" s="4"/>
      <c r="F17765" s="4"/>
      <c r="G17765" s="4"/>
      <c r="H17765" s="5"/>
      <c r="I17765" s="5"/>
    </row>
    <row r="17766" ht="15.75" customHeight="1">
      <c r="E17766" s="4"/>
      <c r="F17766" s="4"/>
      <c r="G17766" s="4"/>
      <c r="H17766" s="5"/>
      <c r="I17766" s="5"/>
    </row>
    <row r="17767" ht="15.75" customHeight="1">
      <c r="E17767" s="4"/>
      <c r="F17767" s="4"/>
      <c r="G17767" s="4"/>
      <c r="H17767" s="5"/>
      <c r="I17767" s="5"/>
    </row>
    <row r="17768" ht="15.75" customHeight="1">
      <c r="E17768" s="4"/>
      <c r="F17768" s="4"/>
      <c r="G17768" s="4"/>
      <c r="H17768" s="5"/>
      <c r="I17768" s="5"/>
    </row>
    <row r="17769" ht="15.75" customHeight="1">
      <c r="E17769" s="4"/>
      <c r="F17769" s="4"/>
      <c r="G17769" s="4"/>
      <c r="H17769" s="5"/>
      <c r="I17769" s="5"/>
    </row>
    <row r="17770" ht="15.75" customHeight="1">
      <c r="E17770" s="4"/>
      <c r="F17770" s="4"/>
      <c r="G17770" s="4"/>
      <c r="H17770" s="5"/>
      <c r="I17770" s="5"/>
    </row>
    <row r="17771" ht="15.75" customHeight="1">
      <c r="E17771" s="4"/>
      <c r="F17771" s="4"/>
      <c r="G17771" s="4"/>
      <c r="H17771" s="5"/>
      <c r="I17771" s="5"/>
    </row>
    <row r="17772" ht="15.75" customHeight="1">
      <c r="E17772" s="4"/>
      <c r="F17772" s="4"/>
      <c r="G17772" s="4"/>
      <c r="H17772" s="5"/>
      <c r="I17772" s="5"/>
    </row>
    <row r="17773" ht="15.75" customHeight="1">
      <c r="E17773" s="4"/>
      <c r="F17773" s="4"/>
      <c r="G17773" s="4"/>
      <c r="H17773" s="5"/>
      <c r="I17773" s="5"/>
    </row>
    <row r="17774" ht="15.75" customHeight="1">
      <c r="E17774" s="4"/>
      <c r="F17774" s="4"/>
      <c r="G17774" s="4"/>
      <c r="H17774" s="5"/>
      <c r="I17774" s="5"/>
    </row>
    <row r="17775" ht="15.75" customHeight="1">
      <c r="E17775" s="4"/>
      <c r="F17775" s="4"/>
      <c r="G17775" s="4"/>
      <c r="H17775" s="5"/>
      <c r="I17775" s="5"/>
    </row>
    <row r="17776" ht="15.75" customHeight="1">
      <c r="E17776" s="4"/>
      <c r="F17776" s="4"/>
      <c r="G17776" s="4"/>
      <c r="H17776" s="5"/>
      <c r="I17776" s="5"/>
    </row>
    <row r="17777" ht="15.75" customHeight="1">
      <c r="E17777" s="4"/>
      <c r="F17777" s="4"/>
      <c r="G17777" s="4"/>
      <c r="H17777" s="5"/>
      <c r="I17777" s="5"/>
    </row>
    <row r="17778" ht="15.75" customHeight="1">
      <c r="E17778" s="4"/>
      <c r="F17778" s="4"/>
      <c r="G17778" s="4"/>
      <c r="H17778" s="5"/>
      <c r="I17778" s="5"/>
    </row>
    <row r="17779" ht="15.75" customHeight="1">
      <c r="E17779" s="4"/>
      <c r="F17779" s="4"/>
      <c r="G17779" s="4"/>
      <c r="H17779" s="5"/>
      <c r="I17779" s="5"/>
    </row>
    <row r="17780" ht="15.75" customHeight="1">
      <c r="E17780" s="4"/>
      <c r="F17780" s="4"/>
      <c r="G17780" s="4"/>
      <c r="H17780" s="5"/>
      <c r="I17780" s="5"/>
    </row>
    <row r="17781" ht="15.75" customHeight="1">
      <c r="E17781" s="4"/>
      <c r="F17781" s="4"/>
      <c r="G17781" s="4"/>
      <c r="H17781" s="5"/>
      <c r="I17781" s="5"/>
    </row>
    <row r="17782" ht="15.75" customHeight="1">
      <c r="E17782" s="4"/>
      <c r="F17782" s="4"/>
      <c r="G17782" s="4"/>
      <c r="H17782" s="5"/>
      <c r="I17782" s="5"/>
    </row>
    <row r="17783" ht="15.75" customHeight="1">
      <c r="E17783" s="4"/>
      <c r="F17783" s="4"/>
      <c r="G17783" s="4"/>
      <c r="H17783" s="5"/>
      <c r="I17783" s="5"/>
    </row>
    <row r="17784" ht="15.75" customHeight="1">
      <c r="E17784" s="4"/>
      <c r="F17784" s="4"/>
      <c r="G17784" s="4"/>
      <c r="H17784" s="5"/>
      <c r="I17784" s="5"/>
    </row>
    <row r="17785" ht="15.75" customHeight="1">
      <c r="E17785" s="4"/>
      <c r="F17785" s="4"/>
      <c r="G17785" s="4"/>
      <c r="H17785" s="5"/>
      <c r="I17785" s="5"/>
    </row>
    <row r="17786" ht="15.75" customHeight="1">
      <c r="E17786" s="4"/>
      <c r="F17786" s="4"/>
      <c r="G17786" s="4"/>
      <c r="H17786" s="5"/>
      <c r="I17786" s="5"/>
    </row>
    <row r="17787" ht="15.75" customHeight="1">
      <c r="E17787" s="4"/>
      <c r="F17787" s="4"/>
      <c r="G17787" s="4"/>
      <c r="H17787" s="5"/>
      <c r="I17787" s="5"/>
    </row>
    <row r="17788" ht="15.75" customHeight="1">
      <c r="E17788" s="4"/>
      <c r="F17788" s="4"/>
      <c r="G17788" s="4"/>
      <c r="H17788" s="5"/>
      <c r="I17788" s="5"/>
    </row>
    <row r="17789" ht="15.75" customHeight="1">
      <c r="E17789" s="4"/>
      <c r="F17789" s="4"/>
      <c r="G17789" s="4"/>
      <c r="H17789" s="5"/>
      <c r="I17789" s="5"/>
    </row>
    <row r="17790" ht="15.75" customHeight="1">
      <c r="E17790" s="4"/>
      <c r="F17790" s="4"/>
      <c r="G17790" s="4"/>
      <c r="H17790" s="5"/>
      <c r="I17790" s="5"/>
    </row>
    <row r="17791" ht="15.75" customHeight="1">
      <c r="E17791" s="4"/>
      <c r="F17791" s="4"/>
      <c r="G17791" s="4"/>
      <c r="H17791" s="5"/>
      <c r="I17791" s="5"/>
    </row>
    <row r="17792" ht="15.75" customHeight="1">
      <c r="E17792" s="4"/>
      <c r="F17792" s="4"/>
      <c r="G17792" s="4"/>
      <c r="H17792" s="5"/>
      <c r="I17792" s="5"/>
    </row>
    <row r="17793" ht="15.75" customHeight="1">
      <c r="E17793" s="4"/>
      <c r="F17793" s="4"/>
      <c r="G17793" s="4"/>
      <c r="H17793" s="5"/>
      <c r="I17793" s="5"/>
    </row>
    <row r="17794" ht="15.75" customHeight="1">
      <c r="E17794" s="4"/>
      <c r="F17794" s="4"/>
      <c r="G17794" s="4"/>
      <c r="H17794" s="5"/>
      <c r="I17794" s="5"/>
    </row>
    <row r="17795" ht="15.75" customHeight="1">
      <c r="E17795" s="4"/>
      <c r="F17795" s="4"/>
      <c r="G17795" s="4"/>
      <c r="H17795" s="5"/>
      <c r="I17795" s="5"/>
    </row>
    <row r="17796" ht="15.75" customHeight="1">
      <c r="E17796" s="4"/>
      <c r="F17796" s="4"/>
      <c r="G17796" s="4"/>
      <c r="H17796" s="5"/>
      <c r="I17796" s="5"/>
    </row>
    <row r="17797" ht="15.75" customHeight="1">
      <c r="E17797" s="4"/>
      <c r="F17797" s="4"/>
      <c r="G17797" s="4"/>
      <c r="H17797" s="5"/>
      <c r="I17797" s="5"/>
    </row>
    <row r="17798" ht="15.75" customHeight="1">
      <c r="E17798" s="4"/>
      <c r="F17798" s="4"/>
      <c r="G17798" s="4"/>
      <c r="H17798" s="5"/>
      <c r="I17798" s="5"/>
    </row>
    <row r="17799" ht="15.75" customHeight="1">
      <c r="E17799" s="4"/>
      <c r="F17799" s="4"/>
      <c r="G17799" s="4"/>
      <c r="H17799" s="5"/>
      <c r="I17799" s="5"/>
    </row>
    <row r="17800" ht="15.75" customHeight="1">
      <c r="E17800" s="4"/>
      <c r="F17800" s="4"/>
      <c r="G17800" s="4"/>
      <c r="H17800" s="5"/>
      <c r="I17800" s="5"/>
    </row>
    <row r="17801" ht="15.75" customHeight="1">
      <c r="E17801" s="4"/>
      <c r="F17801" s="4"/>
      <c r="G17801" s="4"/>
      <c r="H17801" s="5"/>
      <c r="I17801" s="5"/>
    </row>
    <row r="17802" ht="15.75" customHeight="1">
      <c r="E17802" s="4"/>
      <c r="F17802" s="4"/>
      <c r="G17802" s="4"/>
      <c r="H17802" s="5"/>
      <c r="I17802" s="5"/>
    </row>
    <row r="17803" ht="15.75" customHeight="1">
      <c r="E17803" s="4"/>
      <c r="F17803" s="4"/>
      <c r="G17803" s="4"/>
      <c r="H17803" s="5"/>
      <c r="I17803" s="5"/>
    </row>
    <row r="17804" ht="15.75" customHeight="1">
      <c r="E17804" s="4"/>
      <c r="F17804" s="4"/>
      <c r="G17804" s="4"/>
      <c r="H17804" s="5"/>
      <c r="I17804" s="5"/>
    </row>
    <row r="17805" ht="15.75" customHeight="1">
      <c r="E17805" s="4"/>
      <c r="F17805" s="4"/>
      <c r="G17805" s="4"/>
      <c r="H17805" s="5"/>
      <c r="I17805" s="5"/>
    </row>
    <row r="17806" ht="15.75" customHeight="1">
      <c r="E17806" s="4"/>
      <c r="F17806" s="4"/>
      <c r="G17806" s="4"/>
      <c r="H17806" s="5"/>
      <c r="I17806" s="5"/>
    </row>
    <row r="17807" ht="15.75" customHeight="1">
      <c r="E17807" s="4"/>
      <c r="F17807" s="4"/>
      <c r="G17807" s="4"/>
      <c r="H17807" s="5"/>
      <c r="I17807" s="5"/>
    </row>
    <row r="17808" ht="15.75" customHeight="1">
      <c r="E17808" s="4"/>
      <c r="F17808" s="4"/>
      <c r="G17808" s="4"/>
      <c r="H17808" s="5"/>
      <c r="I17808" s="5"/>
    </row>
    <row r="17809" ht="15.75" customHeight="1">
      <c r="E17809" s="4"/>
      <c r="F17809" s="4"/>
      <c r="G17809" s="4"/>
      <c r="H17809" s="5"/>
      <c r="I17809" s="5"/>
    </row>
    <row r="17810" ht="15.75" customHeight="1">
      <c r="E17810" s="4"/>
      <c r="F17810" s="4"/>
      <c r="G17810" s="4"/>
      <c r="H17810" s="5"/>
      <c r="I17810" s="5"/>
    </row>
    <row r="17811" ht="15.75" customHeight="1">
      <c r="E17811" s="4"/>
      <c r="F17811" s="4"/>
      <c r="G17811" s="4"/>
      <c r="H17811" s="5"/>
      <c r="I17811" s="5"/>
    </row>
    <row r="17812" ht="15.75" customHeight="1">
      <c r="E17812" s="4"/>
      <c r="F17812" s="4"/>
      <c r="G17812" s="4"/>
      <c r="H17812" s="5"/>
      <c r="I17812" s="5"/>
    </row>
    <row r="17813" ht="15.75" customHeight="1">
      <c r="E17813" s="4"/>
      <c r="F17813" s="4"/>
      <c r="G17813" s="4"/>
      <c r="H17813" s="5"/>
      <c r="I17813" s="5"/>
    </row>
    <row r="17814" ht="15.75" customHeight="1">
      <c r="E17814" s="4"/>
      <c r="F17814" s="4"/>
      <c r="G17814" s="4"/>
      <c r="H17814" s="5"/>
      <c r="I17814" s="5"/>
    </row>
    <row r="17815" ht="15.75" customHeight="1">
      <c r="E17815" s="4"/>
      <c r="F17815" s="4"/>
      <c r="G17815" s="4"/>
      <c r="H17815" s="5"/>
      <c r="I17815" s="5"/>
    </row>
    <row r="17816" ht="15.75" customHeight="1">
      <c r="E17816" s="4"/>
      <c r="F17816" s="4"/>
      <c r="G17816" s="4"/>
      <c r="H17816" s="5"/>
      <c r="I17816" s="5"/>
    </row>
    <row r="17817" ht="15.75" customHeight="1">
      <c r="E17817" s="4"/>
      <c r="F17817" s="4"/>
      <c r="G17817" s="4"/>
      <c r="H17817" s="5"/>
      <c r="I17817" s="5"/>
    </row>
    <row r="17818" ht="15.75" customHeight="1">
      <c r="E17818" s="4"/>
      <c r="F17818" s="4"/>
      <c r="G17818" s="4"/>
      <c r="H17818" s="5"/>
      <c r="I17818" s="5"/>
    </row>
    <row r="17819" ht="15.75" customHeight="1">
      <c r="E17819" s="4"/>
      <c r="F17819" s="4"/>
      <c r="G17819" s="4"/>
      <c r="H17819" s="5"/>
      <c r="I17819" s="5"/>
    </row>
    <row r="17820" ht="15.75" customHeight="1">
      <c r="E17820" s="4"/>
      <c r="F17820" s="4"/>
      <c r="G17820" s="4"/>
      <c r="H17820" s="5"/>
      <c r="I17820" s="5"/>
    </row>
    <row r="17821" ht="15.75" customHeight="1">
      <c r="E17821" s="4"/>
      <c r="F17821" s="4"/>
      <c r="G17821" s="4"/>
      <c r="H17821" s="5"/>
      <c r="I17821" s="5"/>
    </row>
    <row r="17822" ht="15.75" customHeight="1">
      <c r="E17822" s="4"/>
      <c r="F17822" s="4"/>
      <c r="G17822" s="4"/>
      <c r="H17822" s="5"/>
      <c r="I17822" s="5"/>
    </row>
    <row r="17823" ht="15.75" customHeight="1">
      <c r="E17823" s="4"/>
      <c r="F17823" s="4"/>
      <c r="G17823" s="4"/>
      <c r="H17823" s="5"/>
      <c r="I17823" s="5"/>
    </row>
    <row r="17824" ht="15.75" customHeight="1">
      <c r="E17824" s="4"/>
      <c r="F17824" s="4"/>
      <c r="G17824" s="4"/>
      <c r="H17824" s="5"/>
      <c r="I17824" s="5"/>
    </row>
    <row r="17825" ht="15.75" customHeight="1">
      <c r="E17825" s="4"/>
      <c r="F17825" s="4"/>
      <c r="G17825" s="4"/>
      <c r="H17825" s="5"/>
      <c r="I17825" s="5"/>
    </row>
    <row r="17826" ht="15.75" customHeight="1">
      <c r="E17826" s="4"/>
      <c r="F17826" s="4"/>
      <c r="G17826" s="4"/>
      <c r="H17826" s="5"/>
      <c r="I17826" s="5"/>
    </row>
    <row r="17827" ht="15.75" customHeight="1">
      <c r="E17827" s="4"/>
      <c r="F17827" s="4"/>
      <c r="G17827" s="4"/>
      <c r="H17827" s="5"/>
      <c r="I17827" s="5"/>
    </row>
    <row r="17828" ht="15.75" customHeight="1">
      <c r="E17828" s="4"/>
      <c r="F17828" s="4"/>
      <c r="G17828" s="4"/>
      <c r="H17828" s="5"/>
      <c r="I17828" s="5"/>
    </row>
    <row r="17829" ht="15.75" customHeight="1">
      <c r="E17829" s="4"/>
      <c r="F17829" s="4"/>
      <c r="G17829" s="4"/>
      <c r="H17829" s="5"/>
      <c r="I17829" s="5"/>
    </row>
    <row r="17830" ht="15.75" customHeight="1">
      <c r="E17830" s="4"/>
      <c r="F17830" s="4"/>
      <c r="G17830" s="4"/>
      <c r="H17830" s="5"/>
      <c r="I17830" s="5"/>
    </row>
    <row r="17831" ht="15.75" customHeight="1">
      <c r="E17831" s="4"/>
      <c r="F17831" s="4"/>
      <c r="G17831" s="4"/>
      <c r="H17831" s="5"/>
      <c r="I17831" s="5"/>
    </row>
    <row r="17832" ht="15.75" customHeight="1">
      <c r="E17832" s="4"/>
      <c r="F17832" s="4"/>
      <c r="G17832" s="4"/>
      <c r="H17832" s="5"/>
      <c r="I17832" s="5"/>
    </row>
    <row r="17833" ht="15.75" customHeight="1">
      <c r="E17833" s="4"/>
      <c r="F17833" s="4"/>
      <c r="G17833" s="4"/>
      <c r="H17833" s="5"/>
      <c r="I17833" s="5"/>
    </row>
    <row r="17834" ht="15.75" customHeight="1">
      <c r="E17834" s="4"/>
      <c r="F17834" s="4"/>
      <c r="G17834" s="4"/>
      <c r="H17834" s="5"/>
      <c r="I17834" s="5"/>
    </row>
    <row r="17835" ht="15.75" customHeight="1">
      <c r="E17835" s="4"/>
      <c r="F17835" s="4"/>
      <c r="G17835" s="4"/>
      <c r="H17835" s="5"/>
      <c r="I17835" s="5"/>
    </row>
    <row r="17836" ht="15.75" customHeight="1">
      <c r="E17836" s="4"/>
      <c r="F17836" s="4"/>
      <c r="G17836" s="4"/>
      <c r="H17836" s="5"/>
      <c r="I17836" s="5"/>
    </row>
    <row r="17837" ht="15.75" customHeight="1">
      <c r="E17837" s="4"/>
      <c r="F17837" s="4"/>
      <c r="G17837" s="4"/>
      <c r="H17837" s="5"/>
      <c r="I17837" s="5"/>
    </row>
    <row r="17838" ht="15.75" customHeight="1">
      <c r="E17838" s="4"/>
      <c r="F17838" s="4"/>
      <c r="G17838" s="4"/>
      <c r="H17838" s="5"/>
      <c r="I17838" s="5"/>
    </row>
    <row r="17839" ht="15.75" customHeight="1">
      <c r="E17839" s="4"/>
      <c r="F17839" s="4"/>
      <c r="G17839" s="4"/>
      <c r="H17839" s="5"/>
      <c r="I17839" s="5"/>
    </row>
    <row r="17840" ht="15.75" customHeight="1">
      <c r="E17840" s="4"/>
      <c r="F17840" s="4"/>
      <c r="G17840" s="4"/>
      <c r="H17840" s="5"/>
      <c r="I17840" s="5"/>
    </row>
    <row r="17841" ht="15.75" customHeight="1">
      <c r="E17841" s="4"/>
      <c r="F17841" s="4"/>
      <c r="G17841" s="4"/>
      <c r="H17841" s="5"/>
      <c r="I17841" s="5"/>
    </row>
    <row r="17842" ht="15.75" customHeight="1">
      <c r="E17842" s="4"/>
      <c r="F17842" s="4"/>
      <c r="G17842" s="4"/>
      <c r="H17842" s="5"/>
      <c r="I17842" s="5"/>
    </row>
    <row r="17843" ht="15.75" customHeight="1">
      <c r="E17843" s="4"/>
      <c r="F17843" s="4"/>
      <c r="G17843" s="4"/>
      <c r="H17843" s="5"/>
      <c r="I17843" s="5"/>
    </row>
    <row r="17844" ht="15.75" customHeight="1">
      <c r="E17844" s="4"/>
      <c r="F17844" s="4"/>
      <c r="G17844" s="4"/>
      <c r="H17844" s="5"/>
      <c r="I17844" s="5"/>
    </row>
    <row r="17845" ht="15.75" customHeight="1">
      <c r="E17845" s="4"/>
      <c r="F17845" s="4"/>
      <c r="G17845" s="4"/>
      <c r="H17845" s="5"/>
      <c r="I17845" s="5"/>
    </row>
    <row r="17846" ht="15.75" customHeight="1">
      <c r="E17846" s="4"/>
      <c r="F17846" s="4"/>
      <c r="G17846" s="4"/>
      <c r="H17846" s="5"/>
      <c r="I17846" s="5"/>
    </row>
    <row r="17847" ht="15.75" customHeight="1">
      <c r="E17847" s="4"/>
      <c r="F17847" s="4"/>
      <c r="G17847" s="4"/>
      <c r="H17847" s="5"/>
      <c r="I17847" s="5"/>
    </row>
    <row r="17848" ht="15.75" customHeight="1">
      <c r="E17848" s="4"/>
      <c r="F17848" s="4"/>
      <c r="G17848" s="4"/>
      <c r="H17848" s="5"/>
      <c r="I17848" s="5"/>
    </row>
    <row r="17849" ht="15.75" customHeight="1">
      <c r="E17849" s="4"/>
      <c r="F17849" s="4"/>
      <c r="G17849" s="4"/>
      <c r="H17849" s="5"/>
      <c r="I17849" s="5"/>
    </row>
    <row r="17850" ht="15.75" customHeight="1">
      <c r="E17850" s="4"/>
      <c r="F17850" s="4"/>
      <c r="G17850" s="4"/>
      <c r="H17850" s="5"/>
      <c r="I17850" s="5"/>
    </row>
    <row r="17851" ht="15.75" customHeight="1">
      <c r="E17851" s="4"/>
      <c r="F17851" s="4"/>
      <c r="G17851" s="4"/>
      <c r="H17851" s="5"/>
      <c r="I17851" s="5"/>
    </row>
    <row r="17852" ht="15.75" customHeight="1">
      <c r="E17852" s="4"/>
      <c r="F17852" s="4"/>
      <c r="G17852" s="4"/>
      <c r="H17852" s="5"/>
      <c r="I17852" s="5"/>
    </row>
    <row r="17853" ht="15.75" customHeight="1">
      <c r="E17853" s="4"/>
      <c r="F17853" s="4"/>
      <c r="G17853" s="4"/>
      <c r="H17853" s="5"/>
      <c r="I17853" s="5"/>
    </row>
    <row r="17854" ht="15.75" customHeight="1">
      <c r="E17854" s="4"/>
      <c r="F17854" s="4"/>
      <c r="G17854" s="4"/>
      <c r="H17854" s="5"/>
      <c r="I17854" s="5"/>
    </row>
    <row r="17855" ht="15.75" customHeight="1">
      <c r="E17855" s="4"/>
      <c r="F17855" s="4"/>
      <c r="G17855" s="4"/>
      <c r="H17855" s="5"/>
      <c r="I17855" s="5"/>
    </row>
    <row r="17856" ht="15.75" customHeight="1">
      <c r="E17856" s="4"/>
      <c r="F17856" s="4"/>
      <c r="G17856" s="4"/>
      <c r="H17856" s="5"/>
      <c r="I17856" s="5"/>
    </row>
    <row r="17857" ht="15.75" customHeight="1">
      <c r="E17857" s="4"/>
      <c r="F17857" s="4"/>
      <c r="G17857" s="4"/>
      <c r="H17857" s="5"/>
      <c r="I17857" s="5"/>
    </row>
    <row r="17858" ht="15.75" customHeight="1">
      <c r="E17858" s="4"/>
      <c r="F17858" s="4"/>
      <c r="G17858" s="4"/>
      <c r="H17858" s="5"/>
      <c r="I17858" s="5"/>
    </row>
    <row r="17859" ht="15.75" customHeight="1">
      <c r="E17859" s="4"/>
      <c r="F17859" s="4"/>
      <c r="G17859" s="4"/>
      <c r="H17859" s="5"/>
      <c r="I17859" s="5"/>
    </row>
    <row r="17860" ht="15.75" customHeight="1">
      <c r="E17860" s="4"/>
      <c r="F17860" s="4"/>
      <c r="G17860" s="4"/>
      <c r="H17860" s="5"/>
      <c r="I17860" s="5"/>
    </row>
    <row r="17861" ht="15.75" customHeight="1">
      <c r="E17861" s="4"/>
      <c r="F17861" s="4"/>
      <c r="G17861" s="4"/>
      <c r="H17861" s="5"/>
      <c r="I17861" s="5"/>
    </row>
    <row r="17862" ht="15.75" customHeight="1">
      <c r="E17862" s="4"/>
      <c r="F17862" s="4"/>
      <c r="G17862" s="4"/>
      <c r="H17862" s="5"/>
      <c r="I17862" s="5"/>
    </row>
    <row r="17863" ht="15.75" customHeight="1">
      <c r="E17863" s="4"/>
      <c r="F17863" s="4"/>
      <c r="G17863" s="4"/>
      <c r="H17863" s="5"/>
      <c r="I17863" s="5"/>
    </row>
    <row r="17864" ht="15.75" customHeight="1">
      <c r="E17864" s="4"/>
      <c r="F17864" s="4"/>
      <c r="G17864" s="4"/>
      <c r="H17864" s="5"/>
      <c r="I17864" s="5"/>
    </row>
    <row r="17865" ht="15.75" customHeight="1">
      <c r="E17865" s="4"/>
      <c r="F17865" s="4"/>
      <c r="G17865" s="4"/>
      <c r="H17865" s="5"/>
      <c r="I17865" s="5"/>
    </row>
    <row r="17866" ht="15.75" customHeight="1">
      <c r="E17866" s="4"/>
      <c r="F17866" s="4"/>
      <c r="G17866" s="4"/>
      <c r="H17866" s="5"/>
      <c r="I17866" s="5"/>
    </row>
    <row r="17867" ht="15.75" customHeight="1">
      <c r="E17867" s="4"/>
      <c r="F17867" s="4"/>
      <c r="G17867" s="4"/>
      <c r="H17867" s="5"/>
      <c r="I17867" s="5"/>
    </row>
    <row r="17868" ht="15.75" customHeight="1">
      <c r="E17868" s="4"/>
      <c r="F17868" s="4"/>
      <c r="G17868" s="4"/>
      <c r="H17868" s="5"/>
      <c r="I17868" s="5"/>
    </row>
    <row r="17869" ht="15.75" customHeight="1">
      <c r="E17869" s="4"/>
      <c r="F17869" s="4"/>
      <c r="G17869" s="4"/>
      <c r="H17869" s="5"/>
      <c r="I17869" s="5"/>
    </row>
    <row r="17870" ht="15.75" customHeight="1">
      <c r="E17870" s="4"/>
      <c r="F17870" s="4"/>
      <c r="G17870" s="4"/>
      <c r="H17870" s="5"/>
      <c r="I17870" s="5"/>
    </row>
    <row r="17871" ht="15.75" customHeight="1">
      <c r="E17871" s="4"/>
      <c r="F17871" s="4"/>
      <c r="G17871" s="4"/>
      <c r="H17871" s="5"/>
      <c r="I17871" s="5"/>
    </row>
    <row r="17872" ht="15.75" customHeight="1">
      <c r="E17872" s="4"/>
      <c r="F17872" s="4"/>
      <c r="G17872" s="4"/>
      <c r="H17872" s="5"/>
      <c r="I17872" s="5"/>
    </row>
    <row r="17873" ht="15.75" customHeight="1">
      <c r="E17873" s="4"/>
      <c r="F17873" s="4"/>
      <c r="G17873" s="4"/>
      <c r="H17873" s="5"/>
      <c r="I17873" s="5"/>
    </row>
    <row r="17874" ht="15.75" customHeight="1">
      <c r="E17874" s="4"/>
      <c r="F17874" s="4"/>
      <c r="G17874" s="4"/>
      <c r="H17874" s="5"/>
      <c r="I17874" s="5"/>
    </row>
    <row r="17875" ht="15.75" customHeight="1">
      <c r="E17875" s="4"/>
      <c r="F17875" s="4"/>
      <c r="G17875" s="4"/>
      <c r="H17875" s="5"/>
      <c r="I17875" s="5"/>
    </row>
    <row r="17876" ht="15.75" customHeight="1">
      <c r="E17876" s="4"/>
      <c r="F17876" s="4"/>
      <c r="G17876" s="4"/>
      <c r="H17876" s="5"/>
      <c r="I17876" s="5"/>
    </row>
    <row r="17877" ht="15.75" customHeight="1">
      <c r="E17877" s="4"/>
      <c r="F17877" s="4"/>
      <c r="G17877" s="4"/>
      <c r="H17877" s="5"/>
      <c r="I17877" s="5"/>
    </row>
    <row r="17878" ht="15.75" customHeight="1">
      <c r="E17878" s="4"/>
      <c r="F17878" s="4"/>
      <c r="G17878" s="4"/>
      <c r="H17878" s="5"/>
      <c r="I17878" s="5"/>
    </row>
    <row r="17879" ht="15.75" customHeight="1">
      <c r="E17879" s="4"/>
      <c r="F17879" s="4"/>
      <c r="G17879" s="4"/>
      <c r="H17879" s="5"/>
      <c r="I17879" s="5"/>
    </row>
    <row r="17880" ht="15.75" customHeight="1">
      <c r="E17880" s="4"/>
      <c r="F17880" s="4"/>
      <c r="G17880" s="4"/>
      <c r="H17880" s="5"/>
      <c r="I17880" s="5"/>
    </row>
    <row r="17881" ht="15.75" customHeight="1">
      <c r="E17881" s="4"/>
      <c r="F17881" s="4"/>
      <c r="G17881" s="4"/>
      <c r="H17881" s="5"/>
      <c r="I17881" s="5"/>
    </row>
    <row r="17882" ht="15.75" customHeight="1">
      <c r="E17882" s="4"/>
      <c r="F17882" s="4"/>
      <c r="G17882" s="4"/>
      <c r="H17882" s="5"/>
      <c r="I17882" s="5"/>
    </row>
    <row r="17883" ht="15.75" customHeight="1">
      <c r="E17883" s="4"/>
      <c r="F17883" s="4"/>
      <c r="G17883" s="4"/>
      <c r="H17883" s="5"/>
      <c r="I17883" s="5"/>
    </row>
    <row r="17884" ht="15.75" customHeight="1">
      <c r="E17884" s="4"/>
      <c r="F17884" s="4"/>
      <c r="G17884" s="4"/>
      <c r="H17884" s="5"/>
      <c r="I17884" s="5"/>
    </row>
    <row r="17885" ht="15.75" customHeight="1">
      <c r="E17885" s="4"/>
      <c r="F17885" s="4"/>
      <c r="G17885" s="4"/>
      <c r="H17885" s="5"/>
      <c r="I17885" s="5"/>
    </row>
    <row r="17886" ht="15.75" customHeight="1">
      <c r="E17886" s="4"/>
      <c r="F17886" s="4"/>
      <c r="G17886" s="4"/>
      <c r="H17886" s="5"/>
      <c r="I17886" s="5"/>
    </row>
    <row r="17887" ht="15.75" customHeight="1">
      <c r="E17887" s="4"/>
      <c r="F17887" s="4"/>
      <c r="G17887" s="4"/>
      <c r="H17887" s="5"/>
      <c r="I17887" s="5"/>
    </row>
    <row r="17888" ht="15.75" customHeight="1">
      <c r="E17888" s="4"/>
      <c r="F17888" s="4"/>
      <c r="G17888" s="4"/>
      <c r="H17888" s="5"/>
      <c r="I17888" s="5"/>
    </row>
    <row r="17889" ht="15.75" customHeight="1">
      <c r="E17889" s="4"/>
      <c r="F17889" s="4"/>
      <c r="G17889" s="4"/>
      <c r="H17889" s="5"/>
      <c r="I17889" s="5"/>
    </row>
    <row r="17890" ht="15.75" customHeight="1">
      <c r="E17890" s="4"/>
      <c r="F17890" s="4"/>
      <c r="G17890" s="4"/>
      <c r="H17890" s="5"/>
      <c r="I17890" s="5"/>
    </row>
    <row r="17891" ht="15.75" customHeight="1">
      <c r="E17891" s="4"/>
      <c r="F17891" s="4"/>
      <c r="G17891" s="4"/>
      <c r="H17891" s="5"/>
      <c r="I17891" s="5"/>
    </row>
    <row r="17892" ht="15.75" customHeight="1">
      <c r="E17892" s="4"/>
      <c r="F17892" s="4"/>
      <c r="G17892" s="4"/>
      <c r="H17892" s="5"/>
      <c r="I17892" s="5"/>
    </row>
    <row r="17893" ht="15.75" customHeight="1">
      <c r="E17893" s="4"/>
      <c r="F17893" s="4"/>
      <c r="G17893" s="4"/>
      <c r="H17893" s="5"/>
      <c r="I17893" s="5"/>
    </row>
    <row r="17894" ht="15.75" customHeight="1">
      <c r="E17894" s="4"/>
      <c r="F17894" s="4"/>
      <c r="G17894" s="4"/>
      <c r="H17894" s="5"/>
      <c r="I17894" s="5"/>
    </row>
    <row r="17895" ht="15.75" customHeight="1">
      <c r="E17895" s="4"/>
      <c r="F17895" s="4"/>
      <c r="G17895" s="4"/>
      <c r="H17895" s="5"/>
      <c r="I17895" s="5"/>
    </row>
    <row r="17896" ht="15.75" customHeight="1">
      <c r="E17896" s="4"/>
      <c r="F17896" s="4"/>
      <c r="G17896" s="4"/>
      <c r="H17896" s="5"/>
      <c r="I17896" s="5"/>
    </row>
    <row r="17897" ht="15.75" customHeight="1">
      <c r="E17897" s="4"/>
      <c r="F17897" s="4"/>
      <c r="G17897" s="4"/>
      <c r="H17897" s="5"/>
      <c r="I17897" s="5"/>
    </row>
    <row r="17898" ht="15.75" customHeight="1">
      <c r="E17898" s="4"/>
      <c r="F17898" s="4"/>
      <c r="G17898" s="4"/>
      <c r="H17898" s="5"/>
      <c r="I17898" s="5"/>
    </row>
    <row r="17899" ht="15.75" customHeight="1">
      <c r="E17899" s="4"/>
      <c r="F17899" s="4"/>
      <c r="G17899" s="4"/>
      <c r="H17899" s="5"/>
      <c r="I17899" s="5"/>
    </row>
    <row r="17900" ht="15.75" customHeight="1">
      <c r="E17900" s="4"/>
      <c r="F17900" s="4"/>
      <c r="G17900" s="4"/>
      <c r="H17900" s="5"/>
      <c r="I17900" s="5"/>
    </row>
    <row r="17901" ht="15.75" customHeight="1">
      <c r="E17901" s="4"/>
      <c r="F17901" s="4"/>
      <c r="G17901" s="4"/>
      <c r="H17901" s="5"/>
      <c r="I17901" s="5"/>
    </row>
    <row r="17902" ht="15.75" customHeight="1">
      <c r="E17902" s="4"/>
      <c r="F17902" s="4"/>
      <c r="G17902" s="4"/>
      <c r="H17902" s="5"/>
      <c r="I17902" s="5"/>
    </row>
    <row r="17903" ht="15.75" customHeight="1">
      <c r="E17903" s="4"/>
      <c r="F17903" s="4"/>
      <c r="G17903" s="4"/>
      <c r="H17903" s="5"/>
      <c r="I17903" s="5"/>
    </row>
    <row r="17904" ht="15.75" customHeight="1">
      <c r="E17904" s="4"/>
      <c r="F17904" s="4"/>
      <c r="G17904" s="4"/>
      <c r="H17904" s="5"/>
      <c r="I17904" s="5"/>
    </row>
    <row r="17905" ht="15.75" customHeight="1">
      <c r="E17905" s="4"/>
      <c r="F17905" s="4"/>
      <c r="G17905" s="4"/>
      <c r="H17905" s="5"/>
      <c r="I17905" s="5"/>
    </row>
    <row r="17906" ht="15.75" customHeight="1">
      <c r="E17906" s="4"/>
      <c r="F17906" s="4"/>
      <c r="G17906" s="4"/>
      <c r="H17906" s="5"/>
      <c r="I17906" s="5"/>
    </row>
    <row r="17907" ht="15.75" customHeight="1">
      <c r="E17907" s="4"/>
      <c r="F17907" s="4"/>
      <c r="G17907" s="4"/>
      <c r="H17907" s="5"/>
      <c r="I17907" s="5"/>
    </row>
    <row r="17908" ht="15.75" customHeight="1">
      <c r="E17908" s="4"/>
      <c r="F17908" s="4"/>
      <c r="G17908" s="4"/>
      <c r="H17908" s="5"/>
      <c r="I17908" s="5"/>
    </row>
    <row r="17909" ht="15.75" customHeight="1">
      <c r="E17909" s="4"/>
      <c r="F17909" s="4"/>
      <c r="G17909" s="4"/>
      <c r="H17909" s="5"/>
      <c r="I17909" s="5"/>
    </row>
    <row r="17910" ht="15.75" customHeight="1">
      <c r="E17910" s="4"/>
      <c r="F17910" s="4"/>
      <c r="G17910" s="4"/>
      <c r="H17910" s="5"/>
      <c r="I17910" s="5"/>
    </row>
    <row r="17911" ht="15.75" customHeight="1">
      <c r="E17911" s="4"/>
      <c r="F17911" s="4"/>
      <c r="G17911" s="4"/>
      <c r="H17911" s="5"/>
      <c r="I17911" s="5"/>
    </row>
    <row r="17912" ht="15.75" customHeight="1">
      <c r="E17912" s="4"/>
      <c r="F17912" s="4"/>
      <c r="G17912" s="4"/>
      <c r="H17912" s="5"/>
      <c r="I17912" s="5"/>
    </row>
    <row r="17913" ht="15.75" customHeight="1">
      <c r="E17913" s="4"/>
      <c r="F17913" s="4"/>
      <c r="G17913" s="4"/>
      <c r="H17913" s="5"/>
      <c r="I17913" s="5"/>
    </row>
    <row r="17914" ht="15.75" customHeight="1">
      <c r="E17914" s="4"/>
      <c r="F17914" s="4"/>
      <c r="G17914" s="4"/>
      <c r="H17914" s="5"/>
      <c r="I17914" s="5"/>
    </row>
    <row r="17915" ht="15.75" customHeight="1">
      <c r="E17915" s="4"/>
      <c r="F17915" s="4"/>
      <c r="G17915" s="4"/>
      <c r="H17915" s="5"/>
      <c r="I17915" s="5"/>
    </row>
    <row r="17916" ht="15.75" customHeight="1">
      <c r="E17916" s="4"/>
      <c r="F17916" s="4"/>
      <c r="G17916" s="4"/>
      <c r="H17916" s="5"/>
      <c r="I17916" s="5"/>
    </row>
    <row r="17917" ht="15.75" customHeight="1">
      <c r="E17917" s="4"/>
      <c r="F17917" s="4"/>
      <c r="G17917" s="4"/>
      <c r="H17917" s="5"/>
      <c r="I17917" s="5"/>
    </row>
    <row r="17918" ht="15.75" customHeight="1">
      <c r="E17918" s="4"/>
      <c r="F17918" s="4"/>
      <c r="G17918" s="4"/>
      <c r="H17918" s="5"/>
      <c r="I17918" s="5"/>
    </row>
    <row r="17919" ht="15.75" customHeight="1">
      <c r="E17919" s="4"/>
      <c r="F17919" s="4"/>
      <c r="G17919" s="4"/>
      <c r="H17919" s="5"/>
      <c r="I17919" s="5"/>
    </row>
    <row r="17920" ht="15.75" customHeight="1">
      <c r="E17920" s="4"/>
      <c r="F17920" s="4"/>
      <c r="G17920" s="4"/>
      <c r="H17920" s="5"/>
      <c r="I17920" s="5"/>
    </row>
    <row r="17921" ht="15.75" customHeight="1">
      <c r="E17921" s="4"/>
      <c r="F17921" s="4"/>
      <c r="G17921" s="4"/>
      <c r="H17921" s="5"/>
      <c r="I17921" s="5"/>
    </row>
    <row r="17922" ht="15.75" customHeight="1">
      <c r="E17922" s="4"/>
      <c r="F17922" s="4"/>
      <c r="G17922" s="4"/>
      <c r="H17922" s="5"/>
      <c r="I17922" s="5"/>
    </row>
    <row r="17923" ht="15.75" customHeight="1">
      <c r="E17923" s="4"/>
      <c r="F17923" s="4"/>
      <c r="G17923" s="4"/>
      <c r="H17923" s="5"/>
      <c r="I17923" s="5"/>
    </row>
    <row r="17924" ht="15.75" customHeight="1">
      <c r="E17924" s="4"/>
      <c r="F17924" s="4"/>
      <c r="G17924" s="4"/>
      <c r="H17924" s="5"/>
      <c r="I17924" s="5"/>
    </row>
    <row r="17925" ht="15.75" customHeight="1">
      <c r="E17925" s="4"/>
      <c r="F17925" s="4"/>
      <c r="G17925" s="4"/>
      <c r="H17925" s="5"/>
      <c r="I17925" s="5"/>
    </row>
    <row r="17926" ht="15.75" customHeight="1">
      <c r="E17926" s="4"/>
      <c r="F17926" s="4"/>
      <c r="G17926" s="4"/>
      <c r="H17926" s="5"/>
      <c r="I17926" s="5"/>
    </row>
    <row r="17927" ht="15.75" customHeight="1">
      <c r="E17927" s="4"/>
      <c r="F17927" s="4"/>
      <c r="G17927" s="4"/>
      <c r="H17927" s="5"/>
      <c r="I17927" s="5"/>
    </row>
    <row r="17928" ht="15.75" customHeight="1">
      <c r="E17928" s="4"/>
      <c r="F17928" s="4"/>
      <c r="G17928" s="4"/>
      <c r="H17928" s="5"/>
      <c r="I17928" s="5"/>
    </row>
    <row r="17929" ht="15.75" customHeight="1">
      <c r="E17929" s="4"/>
      <c r="F17929" s="4"/>
      <c r="G17929" s="4"/>
      <c r="H17929" s="5"/>
      <c r="I17929" s="5"/>
    </row>
    <row r="17930" ht="15.75" customHeight="1">
      <c r="E17930" s="4"/>
      <c r="F17930" s="4"/>
      <c r="G17930" s="4"/>
      <c r="H17930" s="5"/>
      <c r="I17930" s="5"/>
    </row>
    <row r="17931" ht="15.75" customHeight="1">
      <c r="E17931" s="4"/>
      <c r="F17931" s="4"/>
      <c r="G17931" s="4"/>
      <c r="H17931" s="5"/>
      <c r="I17931" s="5"/>
    </row>
    <row r="17932" ht="15.75" customHeight="1">
      <c r="E17932" s="4"/>
      <c r="F17932" s="4"/>
      <c r="G17932" s="4"/>
      <c r="H17932" s="5"/>
      <c r="I17932" s="5"/>
    </row>
    <row r="17933" ht="15.75" customHeight="1">
      <c r="E17933" s="4"/>
      <c r="F17933" s="4"/>
      <c r="G17933" s="4"/>
      <c r="H17933" s="5"/>
      <c r="I17933" s="5"/>
    </row>
    <row r="17934" ht="15.75" customHeight="1">
      <c r="E17934" s="4"/>
      <c r="F17934" s="4"/>
      <c r="G17934" s="4"/>
      <c r="H17934" s="5"/>
      <c r="I17934" s="5"/>
    </row>
    <row r="17935" ht="15.75" customHeight="1">
      <c r="E17935" s="4"/>
      <c r="F17935" s="4"/>
      <c r="G17935" s="4"/>
      <c r="H17935" s="5"/>
      <c r="I17935" s="5"/>
    </row>
    <row r="17936" ht="15.75" customHeight="1">
      <c r="E17936" s="4"/>
      <c r="F17936" s="4"/>
      <c r="G17936" s="4"/>
      <c r="H17936" s="5"/>
      <c r="I17936" s="5"/>
    </row>
    <row r="17937" ht="15.75" customHeight="1">
      <c r="E17937" s="4"/>
      <c r="F17937" s="4"/>
      <c r="G17937" s="4"/>
      <c r="H17937" s="5"/>
      <c r="I17937" s="5"/>
    </row>
    <row r="17938" ht="15.75" customHeight="1">
      <c r="E17938" s="4"/>
      <c r="F17938" s="4"/>
      <c r="G17938" s="4"/>
      <c r="H17938" s="5"/>
      <c r="I17938" s="5"/>
    </row>
    <row r="17939" ht="15.75" customHeight="1">
      <c r="E17939" s="4"/>
      <c r="F17939" s="4"/>
      <c r="G17939" s="4"/>
      <c r="H17939" s="5"/>
      <c r="I17939" s="5"/>
    </row>
    <row r="17940" ht="15.75" customHeight="1">
      <c r="E17940" s="4"/>
      <c r="F17940" s="4"/>
      <c r="G17940" s="4"/>
      <c r="H17940" s="5"/>
      <c r="I17940" s="5"/>
    </row>
    <row r="17941" ht="15.75" customHeight="1">
      <c r="E17941" s="4"/>
      <c r="F17941" s="4"/>
      <c r="G17941" s="4"/>
      <c r="H17941" s="5"/>
      <c r="I17941" s="5"/>
    </row>
    <row r="17942" ht="15.75" customHeight="1">
      <c r="E17942" s="4"/>
      <c r="F17942" s="4"/>
      <c r="G17942" s="4"/>
      <c r="H17942" s="5"/>
      <c r="I17942" s="5"/>
    </row>
    <row r="17943" ht="15.75" customHeight="1">
      <c r="E17943" s="4"/>
      <c r="F17943" s="4"/>
      <c r="G17943" s="4"/>
      <c r="H17943" s="5"/>
      <c r="I17943" s="5"/>
    </row>
    <row r="17944" ht="15.75" customHeight="1">
      <c r="E17944" s="4"/>
      <c r="F17944" s="4"/>
      <c r="G17944" s="4"/>
      <c r="H17944" s="5"/>
      <c r="I17944" s="5"/>
    </row>
    <row r="17945" ht="15.75" customHeight="1">
      <c r="E17945" s="4"/>
      <c r="F17945" s="4"/>
      <c r="G17945" s="4"/>
      <c r="H17945" s="5"/>
      <c r="I17945" s="5"/>
    </row>
    <row r="17946" ht="15.75" customHeight="1">
      <c r="E17946" s="4"/>
      <c r="F17946" s="4"/>
      <c r="G17946" s="4"/>
      <c r="H17946" s="5"/>
      <c r="I17946" s="5"/>
    </row>
    <row r="17947" ht="15.75" customHeight="1">
      <c r="E17947" s="4"/>
      <c r="F17947" s="4"/>
      <c r="G17947" s="4"/>
      <c r="H17947" s="5"/>
      <c r="I17947" s="5"/>
    </row>
    <row r="17948" ht="15.75" customHeight="1">
      <c r="E17948" s="4"/>
      <c r="F17948" s="4"/>
      <c r="G17948" s="4"/>
      <c r="H17948" s="5"/>
      <c r="I17948" s="5"/>
    </row>
    <row r="17949" ht="15.75" customHeight="1">
      <c r="E17949" s="4"/>
      <c r="F17949" s="4"/>
      <c r="G17949" s="4"/>
      <c r="H17949" s="5"/>
      <c r="I17949" s="5"/>
    </row>
    <row r="17950" ht="15.75" customHeight="1">
      <c r="E17950" s="4"/>
      <c r="F17950" s="4"/>
      <c r="G17950" s="4"/>
      <c r="H17950" s="5"/>
      <c r="I17950" s="5"/>
    </row>
    <row r="17951" ht="15.75" customHeight="1">
      <c r="E17951" s="4"/>
      <c r="F17951" s="4"/>
      <c r="G17951" s="4"/>
      <c r="H17951" s="5"/>
      <c r="I17951" s="5"/>
    </row>
    <row r="17952" ht="15.75" customHeight="1">
      <c r="E17952" s="4"/>
      <c r="F17952" s="4"/>
      <c r="G17952" s="4"/>
      <c r="H17952" s="5"/>
      <c r="I17952" s="5"/>
    </row>
    <row r="17953" ht="15.75" customHeight="1">
      <c r="E17953" s="4"/>
      <c r="F17953" s="4"/>
      <c r="G17953" s="4"/>
      <c r="H17953" s="5"/>
      <c r="I17953" s="5"/>
    </row>
    <row r="17954" ht="15.75" customHeight="1">
      <c r="E17954" s="4"/>
      <c r="F17954" s="4"/>
      <c r="G17954" s="4"/>
      <c r="H17954" s="5"/>
      <c r="I17954" s="5"/>
    </row>
    <row r="17955" ht="15.75" customHeight="1">
      <c r="E17955" s="4"/>
      <c r="F17955" s="4"/>
      <c r="G17955" s="4"/>
      <c r="H17955" s="5"/>
      <c r="I17955" s="5"/>
    </row>
    <row r="17956" ht="15.75" customHeight="1">
      <c r="E17956" s="4"/>
      <c r="F17956" s="4"/>
      <c r="G17956" s="4"/>
      <c r="H17956" s="5"/>
      <c r="I17956" s="5"/>
    </row>
    <row r="17957" ht="15.75" customHeight="1">
      <c r="E17957" s="4"/>
      <c r="F17957" s="4"/>
      <c r="G17957" s="4"/>
      <c r="H17957" s="5"/>
      <c r="I17957" s="5"/>
    </row>
    <row r="17958" ht="15.75" customHeight="1">
      <c r="E17958" s="4"/>
      <c r="F17958" s="4"/>
      <c r="G17958" s="4"/>
      <c r="H17958" s="5"/>
      <c r="I17958" s="5"/>
    </row>
    <row r="17959" ht="15.75" customHeight="1">
      <c r="E17959" s="4"/>
      <c r="F17959" s="4"/>
      <c r="G17959" s="4"/>
      <c r="H17959" s="5"/>
      <c r="I17959" s="5"/>
    </row>
    <row r="17960" ht="15.75" customHeight="1">
      <c r="E17960" s="4"/>
      <c r="F17960" s="4"/>
      <c r="G17960" s="4"/>
      <c r="H17960" s="5"/>
      <c r="I17960" s="5"/>
    </row>
    <row r="17961" ht="15.75" customHeight="1">
      <c r="E17961" s="4"/>
      <c r="F17961" s="4"/>
      <c r="G17961" s="4"/>
      <c r="H17961" s="5"/>
      <c r="I17961" s="5"/>
    </row>
    <row r="17962" ht="15.75" customHeight="1">
      <c r="E17962" s="4"/>
      <c r="F17962" s="4"/>
      <c r="G17962" s="4"/>
      <c r="H17962" s="5"/>
      <c r="I17962" s="5"/>
    </row>
    <row r="17963" ht="15.75" customHeight="1">
      <c r="E17963" s="4"/>
      <c r="F17963" s="4"/>
      <c r="G17963" s="4"/>
      <c r="H17963" s="5"/>
      <c r="I17963" s="5"/>
    </row>
    <row r="17964" ht="15.75" customHeight="1">
      <c r="E17964" s="4"/>
      <c r="F17964" s="4"/>
      <c r="G17964" s="4"/>
      <c r="H17964" s="5"/>
      <c r="I17964" s="5"/>
    </row>
    <row r="17965" ht="15.75" customHeight="1">
      <c r="E17965" s="4"/>
      <c r="F17965" s="4"/>
      <c r="G17965" s="4"/>
      <c r="H17965" s="5"/>
      <c r="I17965" s="5"/>
    </row>
    <row r="17966" ht="15.75" customHeight="1">
      <c r="E17966" s="4"/>
      <c r="F17966" s="4"/>
      <c r="G17966" s="4"/>
      <c r="H17966" s="5"/>
      <c r="I17966" s="5"/>
    </row>
    <row r="17967" ht="15.75" customHeight="1">
      <c r="E17967" s="4"/>
      <c r="F17967" s="4"/>
      <c r="G17967" s="4"/>
      <c r="H17967" s="5"/>
      <c r="I17967" s="5"/>
    </row>
    <row r="17968" ht="15.75" customHeight="1">
      <c r="E17968" s="4"/>
      <c r="F17968" s="4"/>
      <c r="G17968" s="4"/>
      <c r="H17968" s="5"/>
      <c r="I17968" s="5"/>
    </row>
    <row r="17969" ht="15.75" customHeight="1">
      <c r="E17969" s="4"/>
      <c r="F17969" s="4"/>
      <c r="G17969" s="4"/>
      <c r="H17969" s="5"/>
      <c r="I17969" s="5"/>
    </row>
    <row r="17970" ht="15.75" customHeight="1">
      <c r="E17970" s="4"/>
      <c r="F17970" s="4"/>
      <c r="G17970" s="4"/>
      <c r="H17970" s="5"/>
      <c r="I17970" s="5"/>
    </row>
    <row r="17971" ht="15.75" customHeight="1">
      <c r="E17971" s="4"/>
      <c r="F17971" s="4"/>
      <c r="G17971" s="4"/>
      <c r="H17971" s="5"/>
      <c r="I17971" s="5"/>
    </row>
    <row r="17972" ht="15.75" customHeight="1">
      <c r="E17972" s="4"/>
      <c r="F17972" s="4"/>
      <c r="G17972" s="4"/>
      <c r="H17972" s="5"/>
      <c r="I17972" s="5"/>
    </row>
    <row r="17973" ht="15.75" customHeight="1">
      <c r="E17973" s="4"/>
      <c r="F17973" s="4"/>
      <c r="G17973" s="4"/>
      <c r="H17973" s="5"/>
      <c r="I17973" s="5"/>
    </row>
    <row r="17974" ht="15.75" customHeight="1">
      <c r="E17974" s="4"/>
      <c r="F17974" s="4"/>
      <c r="G17974" s="4"/>
      <c r="H17974" s="5"/>
      <c r="I17974" s="5"/>
    </row>
    <row r="17975" ht="15.75" customHeight="1">
      <c r="E17975" s="4"/>
      <c r="F17975" s="4"/>
      <c r="G17975" s="4"/>
      <c r="H17975" s="5"/>
      <c r="I17975" s="5"/>
    </row>
    <row r="17976" ht="15.75" customHeight="1">
      <c r="E17976" s="4"/>
      <c r="F17976" s="4"/>
      <c r="G17976" s="4"/>
      <c r="H17976" s="5"/>
      <c r="I17976" s="5"/>
    </row>
    <row r="17977" ht="15.75" customHeight="1">
      <c r="E17977" s="4"/>
      <c r="F17977" s="4"/>
      <c r="G17977" s="4"/>
      <c r="H17977" s="5"/>
      <c r="I17977" s="5"/>
    </row>
    <row r="17978" ht="15.75" customHeight="1">
      <c r="E17978" s="4"/>
      <c r="F17978" s="4"/>
      <c r="G17978" s="4"/>
      <c r="H17978" s="5"/>
      <c r="I17978" s="5"/>
    </row>
    <row r="17979" ht="15.75" customHeight="1">
      <c r="E17979" s="4"/>
      <c r="F17979" s="4"/>
      <c r="G17979" s="4"/>
      <c r="H17979" s="5"/>
      <c r="I17979" s="5"/>
    </row>
    <row r="17980" ht="15.75" customHeight="1">
      <c r="E17980" s="4"/>
      <c r="F17980" s="4"/>
      <c r="G17980" s="4"/>
      <c r="H17980" s="5"/>
      <c r="I17980" s="5"/>
    </row>
    <row r="17981" ht="15.75" customHeight="1">
      <c r="E17981" s="4"/>
      <c r="F17981" s="4"/>
      <c r="G17981" s="4"/>
      <c r="H17981" s="5"/>
      <c r="I17981" s="5"/>
    </row>
    <row r="17982" ht="15.75" customHeight="1">
      <c r="E17982" s="4"/>
      <c r="F17982" s="4"/>
      <c r="G17982" s="4"/>
      <c r="H17982" s="5"/>
      <c r="I17982" s="5"/>
    </row>
    <row r="17983" ht="15.75" customHeight="1">
      <c r="E17983" s="4"/>
      <c r="F17983" s="4"/>
      <c r="G17983" s="4"/>
      <c r="H17983" s="5"/>
      <c r="I17983" s="5"/>
    </row>
    <row r="17984" ht="15.75" customHeight="1">
      <c r="E17984" s="4"/>
      <c r="F17984" s="4"/>
      <c r="G17984" s="4"/>
      <c r="H17984" s="5"/>
      <c r="I17984" s="5"/>
    </row>
    <row r="17985" ht="15.75" customHeight="1">
      <c r="E17985" s="4"/>
      <c r="F17985" s="4"/>
      <c r="G17985" s="4"/>
      <c r="H17985" s="5"/>
      <c r="I17985" s="5"/>
    </row>
    <row r="17986" ht="15.75" customHeight="1">
      <c r="E17986" s="4"/>
      <c r="F17986" s="4"/>
      <c r="G17986" s="4"/>
      <c r="H17986" s="5"/>
      <c r="I17986" s="5"/>
    </row>
    <row r="17987" ht="15.75" customHeight="1">
      <c r="E17987" s="4"/>
      <c r="F17987" s="4"/>
      <c r="G17987" s="4"/>
      <c r="H17987" s="5"/>
      <c r="I17987" s="5"/>
    </row>
    <row r="17988" ht="15.75" customHeight="1">
      <c r="E17988" s="4"/>
      <c r="F17988" s="4"/>
      <c r="G17988" s="4"/>
      <c r="H17988" s="5"/>
      <c r="I17988" s="5"/>
    </row>
    <row r="17989" ht="15.75" customHeight="1">
      <c r="E17989" s="4"/>
      <c r="F17989" s="4"/>
      <c r="G17989" s="4"/>
      <c r="H17989" s="5"/>
      <c r="I17989" s="5"/>
    </row>
    <row r="17990" ht="15.75" customHeight="1">
      <c r="E17990" s="4"/>
      <c r="F17990" s="4"/>
      <c r="G17990" s="4"/>
      <c r="H17990" s="5"/>
      <c r="I17990" s="5"/>
    </row>
    <row r="17991" ht="15.75" customHeight="1">
      <c r="E17991" s="4"/>
      <c r="F17991" s="4"/>
      <c r="G17991" s="4"/>
      <c r="H17991" s="5"/>
      <c r="I17991" s="5"/>
    </row>
    <row r="17992" ht="15.75" customHeight="1">
      <c r="E17992" s="4"/>
      <c r="F17992" s="4"/>
      <c r="G17992" s="4"/>
      <c r="H17992" s="5"/>
      <c r="I17992" s="5"/>
    </row>
    <row r="17993" ht="15.75" customHeight="1">
      <c r="E17993" s="4"/>
      <c r="F17993" s="4"/>
      <c r="G17993" s="4"/>
      <c r="H17993" s="5"/>
      <c r="I17993" s="5"/>
    </row>
    <row r="17994" ht="15.75" customHeight="1">
      <c r="E17994" s="4"/>
      <c r="F17994" s="4"/>
      <c r="G17994" s="4"/>
      <c r="H17994" s="5"/>
      <c r="I17994" s="5"/>
    </row>
    <row r="17995" ht="15.75" customHeight="1">
      <c r="E17995" s="4"/>
      <c r="F17995" s="4"/>
      <c r="G17995" s="4"/>
      <c r="H17995" s="5"/>
      <c r="I17995" s="5"/>
    </row>
    <row r="17996" ht="15.75" customHeight="1">
      <c r="E17996" s="4"/>
      <c r="F17996" s="4"/>
      <c r="G17996" s="4"/>
      <c r="H17996" s="5"/>
      <c r="I17996" s="5"/>
    </row>
    <row r="17997" ht="15.75" customHeight="1">
      <c r="E17997" s="4"/>
      <c r="F17997" s="4"/>
      <c r="G17997" s="4"/>
      <c r="H17997" s="5"/>
      <c r="I17997" s="5"/>
    </row>
    <row r="17998" ht="15.75" customHeight="1">
      <c r="E17998" s="4"/>
      <c r="F17998" s="4"/>
      <c r="G17998" s="4"/>
      <c r="H17998" s="5"/>
      <c r="I17998" s="5"/>
    </row>
    <row r="17999" ht="15.75" customHeight="1">
      <c r="E17999" s="4"/>
      <c r="F17999" s="4"/>
      <c r="G17999" s="4"/>
      <c r="H17999" s="5"/>
      <c r="I17999" s="5"/>
    </row>
    <row r="18000" ht="15.75" customHeight="1">
      <c r="E18000" s="4"/>
      <c r="F18000" s="4"/>
      <c r="G18000" s="4"/>
      <c r="H18000" s="5"/>
      <c r="I18000" s="5"/>
    </row>
    <row r="18001" ht="15.75" customHeight="1">
      <c r="E18001" s="4"/>
      <c r="F18001" s="4"/>
      <c r="G18001" s="4"/>
      <c r="H18001" s="5"/>
      <c r="I18001" s="5"/>
    </row>
    <row r="18002" ht="15.75" customHeight="1">
      <c r="E18002" s="4"/>
      <c r="F18002" s="4"/>
      <c r="G18002" s="4"/>
      <c r="H18002" s="5"/>
      <c r="I18002" s="5"/>
    </row>
    <row r="18003" ht="15.75" customHeight="1">
      <c r="E18003" s="4"/>
      <c r="F18003" s="4"/>
      <c r="G18003" s="4"/>
      <c r="H18003" s="5"/>
      <c r="I18003" s="5"/>
    </row>
    <row r="18004" ht="15.75" customHeight="1">
      <c r="E18004" s="4"/>
      <c r="F18004" s="4"/>
      <c r="G18004" s="4"/>
      <c r="H18004" s="5"/>
      <c r="I18004" s="5"/>
    </row>
    <row r="18005" ht="15.75" customHeight="1">
      <c r="E18005" s="4"/>
      <c r="F18005" s="4"/>
      <c r="G18005" s="4"/>
      <c r="H18005" s="5"/>
      <c r="I18005" s="5"/>
    </row>
    <row r="18006" ht="15.75" customHeight="1">
      <c r="E18006" s="4"/>
      <c r="F18006" s="4"/>
      <c r="G18006" s="4"/>
      <c r="H18006" s="5"/>
      <c r="I18006" s="5"/>
    </row>
    <row r="18007" ht="15.75" customHeight="1">
      <c r="E18007" s="4"/>
      <c r="F18007" s="4"/>
      <c r="G18007" s="4"/>
      <c r="H18007" s="5"/>
      <c r="I18007" s="5"/>
    </row>
    <row r="18008" ht="15.75" customHeight="1">
      <c r="E18008" s="4"/>
      <c r="F18008" s="4"/>
      <c r="G18008" s="4"/>
      <c r="H18008" s="5"/>
      <c r="I18008" s="5"/>
    </row>
    <row r="18009" ht="15.75" customHeight="1">
      <c r="E18009" s="4"/>
      <c r="F18009" s="4"/>
      <c r="G18009" s="4"/>
      <c r="H18009" s="5"/>
      <c r="I18009" s="5"/>
    </row>
    <row r="18010" ht="15.75" customHeight="1">
      <c r="E18010" s="4"/>
      <c r="F18010" s="4"/>
      <c r="G18010" s="4"/>
      <c r="H18010" s="5"/>
      <c r="I18010" s="5"/>
    </row>
    <row r="18011" ht="15.75" customHeight="1">
      <c r="E18011" s="4"/>
      <c r="F18011" s="4"/>
      <c r="G18011" s="4"/>
      <c r="H18011" s="5"/>
      <c r="I18011" s="5"/>
    </row>
    <row r="18012" ht="15.75" customHeight="1">
      <c r="E18012" s="4"/>
      <c r="F18012" s="4"/>
      <c r="G18012" s="4"/>
      <c r="H18012" s="5"/>
      <c r="I18012" s="5"/>
    </row>
    <row r="18013" ht="15.75" customHeight="1">
      <c r="E18013" s="4"/>
      <c r="F18013" s="4"/>
      <c r="G18013" s="4"/>
      <c r="H18013" s="5"/>
      <c r="I18013" s="5"/>
    </row>
    <row r="18014" ht="15.75" customHeight="1">
      <c r="E18014" s="4"/>
      <c r="F18014" s="4"/>
      <c r="G18014" s="4"/>
      <c r="H18014" s="5"/>
      <c r="I18014" s="5"/>
    </row>
    <row r="18015" ht="15.75" customHeight="1">
      <c r="E18015" s="4"/>
      <c r="F18015" s="4"/>
      <c r="G18015" s="4"/>
      <c r="H18015" s="5"/>
      <c r="I18015" s="5"/>
    </row>
    <row r="18016" ht="15.75" customHeight="1">
      <c r="E18016" s="4"/>
      <c r="F18016" s="4"/>
      <c r="G18016" s="4"/>
      <c r="H18016" s="5"/>
      <c r="I18016" s="5"/>
    </row>
    <row r="18017" ht="15.75" customHeight="1">
      <c r="E18017" s="4"/>
      <c r="F18017" s="4"/>
      <c r="G18017" s="4"/>
      <c r="H18017" s="5"/>
      <c r="I18017" s="5"/>
    </row>
    <row r="18018" ht="15.75" customHeight="1">
      <c r="E18018" s="4"/>
      <c r="F18018" s="4"/>
      <c r="G18018" s="4"/>
      <c r="H18018" s="5"/>
      <c r="I18018" s="5"/>
    </row>
    <row r="18019" ht="15.75" customHeight="1">
      <c r="E18019" s="4"/>
      <c r="F18019" s="4"/>
      <c r="G18019" s="4"/>
      <c r="H18019" s="5"/>
      <c r="I18019" s="5"/>
    </row>
    <row r="18020" ht="15.75" customHeight="1">
      <c r="E18020" s="4"/>
      <c r="F18020" s="4"/>
      <c r="G18020" s="4"/>
      <c r="H18020" s="5"/>
      <c r="I18020" s="5"/>
    </row>
    <row r="18021" ht="15.75" customHeight="1">
      <c r="E18021" s="4"/>
      <c r="F18021" s="4"/>
      <c r="G18021" s="4"/>
      <c r="H18021" s="5"/>
      <c r="I18021" s="5"/>
    </row>
    <row r="18022" ht="15.75" customHeight="1">
      <c r="E18022" s="4"/>
      <c r="F18022" s="4"/>
      <c r="G18022" s="4"/>
      <c r="H18022" s="5"/>
      <c r="I18022" s="5"/>
    </row>
    <row r="18023" ht="15.75" customHeight="1">
      <c r="E18023" s="4"/>
      <c r="F18023" s="4"/>
      <c r="G18023" s="4"/>
      <c r="H18023" s="5"/>
      <c r="I18023" s="5"/>
    </row>
    <row r="18024" ht="15.75" customHeight="1">
      <c r="E18024" s="4"/>
      <c r="F18024" s="4"/>
      <c r="G18024" s="4"/>
      <c r="H18024" s="5"/>
      <c r="I18024" s="5"/>
    </row>
    <row r="18025" ht="15.75" customHeight="1">
      <c r="E18025" s="4"/>
      <c r="F18025" s="4"/>
      <c r="G18025" s="4"/>
      <c r="H18025" s="5"/>
      <c r="I18025" s="5"/>
    </row>
    <row r="18026" ht="15.75" customHeight="1">
      <c r="E18026" s="4"/>
      <c r="F18026" s="4"/>
      <c r="G18026" s="4"/>
      <c r="H18026" s="5"/>
      <c r="I18026" s="5"/>
    </row>
    <row r="18027" ht="15.75" customHeight="1">
      <c r="E18027" s="4"/>
      <c r="F18027" s="4"/>
      <c r="G18027" s="4"/>
      <c r="H18027" s="5"/>
      <c r="I18027" s="5"/>
    </row>
    <row r="18028" ht="15.75" customHeight="1">
      <c r="E18028" s="4"/>
      <c r="F18028" s="4"/>
      <c r="G18028" s="4"/>
      <c r="H18028" s="5"/>
      <c r="I18028" s="5"/>
    </row>
    <row r="18029" ht="15.75" customHeight="1">
      <c r="E18029" s="4"/>
      <c r="F18029" s="4"/>
      <c r="G18029" s="4"/>
      <c r="H18029" s="5"/>
      <c r="I18029" s="5"/>
    </row>
    <row r="18030" ht="15.75" customHeight="1">
      <c r="E18030" s="4"/>
      <c r="F18030" s="4"/>
      <c r="G18030" s="4"/>
      <c r="H18030" s="5"/>
      <c r="I18030" s="5"/>
    </row>
    <row r="18031" ht="15.75" customHeight="1">
      <c r="E18031" s="4"/>
      <c r="F18031" s="4"/>
      <c r="G18031" s="4"/>
      <c r="H18031" s="5"/>
      <c r="I18031" s="5"/>
    </row>
    <row r="18032" ht="15.75" customHeight="1">
      <c r="E18032" s="4"/>
      <c r="F18032" s="4"/>
      <c r="G18032" s="4"/>
      <c r="H18032" s="5"/>
      <c r="I18032" s="5"/>
    </row>
    <row r="18033" ht="15.75" customHeight="1">
      <c r="E18033" s="4"/>
      <c r="F18033" s="4"/>
      <c r="G18033" s="4"/>
      <c r="H18033" s="5"/>
      <c r="I18033" s="5"/>
    </row>
    <row r="18034" ht="15.75" customHeight="1">
      <c r="E18034" s="4"/>
      <c r="F18034" s="4"/>
      <c r="G18034" s="4"/>
      <c r="H18034" s="5"/>
      <c r="I18034" s="5"/>
    </row>
    <row r="18035" ht="15.75" customHeight="1">
      <c r="E18035" s="4"/>
      <c r="F18035" s="4"/>
      <c r="G18035" s="4"/>
      <c r="H18035" s="5"/>
      <c r="I18035" s="5"/>
    </row>
    <row r="18036" ht="15.75" customHeight="1">
      <c r="E18036" s="4"/>
      <c r="F18036" s="4"/>
      <c r="G18036" s="4"/>
      <c r="H18036" s="5"/>
      <c r="I18036" s="5"/>
    </row>
    <row r="18037" ht="15.75" customHeight="1">
      <c r="E18037" s="4"/>
      <c r="F18037" s="4"/>
      <c r="G18037" s="4"/>
      <c r="H18037" s="5"/>
      <c r="I18037" s="5"/>
    </row>
    <row r="18038" ht="15.75" customHeight="1">
      <c r="E18038" s="4"/>
      <c r="F18038" s="4"/>
      <c r="G18038" s="4"/>
      <c r="H18038" s="5"/>
      <c r="I18038" s="5"/>
    </row>
    <row r="18039" ht="15.75" customHeight="1">
      <c r="E18039" s="4"/>
      <c r="F18039" s="4"/>
      <c r="G18039" s="4"/>
      <c r="H18039" s="5"/>
      <c r="I18039" s="5"/>
    </row>
    <row r="18040" ht="15.75" customHeight="1">
      <c r="E18040" s="4"/>
      <c r="F18040" s="4"/>
      <c r="G18040" s="4"/>
      <c r="H18040" s="5"/>
      <c r="I18040" s="5"/>
    </row>
    <row r="18041" ht="15.75" customHeight="1">
      <c r="E18041" s="4"/>
      <c r="F18041" s="4"/>
      <c r="G18041" s="4"/>
      <c r="H18041" s="5"/>
      <c r="I18041" s="5"/>
    </row>
    <row r="18042" ht="15.75" customHeight="1">
      <c r="E18042" s="4"/>
      <c r="F18042" s="4"/>
      <c r="G18042" s="4"/>
      <c r="H18042" s="5"/>
      <c r="I18042" s="5"/>
    </row>
    <row r="18043" ht="15.75" customHeight="1">
      <c r="E18043" s="4"/>
      <c r="F18043" s="4"/>
      <c r="G18043" s="4"/>
      <c r="H18043" s="5"/>
      <c r="I18043" s="5"/>
    </row>
    <row r="18044" ht="15.75" customHeight="1">
      <c r="E18044" s="4"/>
      <c r="F18044" s="4"/>
      <c r="G18044" s="4"/>
      <c r="H18044" s="5"/>
      <c r="I18044" s="5"/>
    </row>
    <row r="18045" ht="15.75" customHeight="1">
      <c r="E18045" s="4"/>
      <c r="F18045" s="4"/>
      <c r="G18045" s="4"/>
      <c r="H18045" s="5"/>
      <c r="I18045" s="5"/>
    </row>
    <row r="18046" ht="15.75" customHeight="1">
      <c r="E18046" s="4"/>
      <c r="F18046" s="4"/>
      <c r="G18046" s="4"/>
      <c r="H18046" s="5"/>
      <c r="I18046" s="5"/>
    </row>
    <row r="18047" ht="15.75" customHeight="1">
      <c r="E18047" s="4"/>
      <c r="F18047" s="4"/>
      <c r="G18047" s="4"/>
      <c r="H18047" s="5"/>
      <c r="I18047" s="5"/>
    </row>
    <row r="18048" ht="15.75" customHeight="1">
      <c r="E18048" s="4"/>
      <c r="F18048" s="4"/>
      <c r="G18048" s="4"/>
      <c r="H18048" s="5"/>
      <c r="I18048" s="5"/>
    </row>
    <row r="18049" ht="15.75" customHeight="1">
      <c r="E18049" s="4"/>
      <c r="F18049" s="4"/>
      <c r="G18049" s="4"/>
      <c r="H18049" s="5"/>
      <c r="I18049" s="5"/>
    </row>
    <row r="18050" ht="15.75" customHeight="1">
      <c r="E18050" s="4"/>
      <c r="F18050" s="4"/>
      <c r="G18050" s="4"/>
      <c r="H18050" s="5"/>
      <c r="I18050" s="5"/>
    </row>
    <row r="18051" ht="15.75" customHeight="1">
      <c r="E18051" s="4"/>
      <c r="F18051" s="4"/>
      <c r="G18051" s="4"/>
      <c r="H18051" s="5"/>
      <c r="I18051" s="5"/>
    </row>
    <row r="18052" ht="15.75" customHeight="1">
      <c r="E18052" s="4"/>
      <c r="F18052" s="4"/>
      <c r="G18052" s="4"/>
      <c r="H18052" s="5"/>
      <c r="I18052" s="5"/>
    </row>
    <row r="18053" ht="15.75" customHeight="1">
      <c r="E18053" s="4"/>
      <c r="F18053" s="4"/>
      <c r="G18053" s="4"/>
      <c r="H18053" s="5"/>
      <c r="I18053" s="5"/>
    </row>
    <row r="18054" ht="15.75" customHeight="1">
      <c r="E18054" s="4"/>
      <c r="F18054" s="4"/>
      <c r="G18054" s="4"/>
      <c r="H18054" s="5"/>
      <c r="I18054" s="5"/>
    </row>
    <row r="18055" ht="15.75" customHeight="1">
      <c r="E18055" s="4"/>
      <c r="F18055" s="4"/>
      <c r="G18055" s="4"/>
      <c r="H18055" s="5"/>
      <c r="I18055" s="5"/>
    </row>
    <row r="18056" ht="15.75" customHeight="1">
      <c r="E18056" s="4"/>
      <c r="F18056" s="4"/>
      <c r="G18056" s="4"/>
      <c r="H18056" s="5"/>
      <c r="I18056" s="5"/>
    </row>
    <row r="18057" ht="15.75" customHeight="1">
      <c r="E18057" s="4"/>
      <c r="F18057" s="4"/>
      <c r="G18057" s="4"/>
      <c r="H18057" s="5"/>
      <c r="I18057" s="5"/>
    </row>
    <row r="18058" ht="15.75" customHeight="1">
      <c r="E18058" s="4"/>
      <c r="F18058" s="4"/>
      <c r="G18058" s="4"/>
      <c r="H18058" s="5"/>
      <c r="I18058" s="5"/>
    </row>
    <row r="18059" ht="15.75" customHeight="1">
      <c r="E18059" s="4"/>
      <c r="F18059" s="4"/>
      <c r="G18059" s="4"/>
      <c r="H18059" s="5"/>
      <c r="I18059" s="5"/>
    </row>
    <row r="18060" ht="15.75" customHeight="1">
      <c r="E18060" s="4"/>
      <c r="F18060" s="4"/>
      <c r="G18060" s="4"/>
      <c r="H18060" s="5"/>
      <c r="I18060" s="5"/>
    </row>
    <row r="18061" ht="15.75" customHeight="1">
      <c r="E18061" s="4"/>
      <c r="F18061" s="4"/>
      <c r="G18061" s="4"/>
      <c r="H18061" s="5"/>
      <c r="I18061" s="5"/>
    </row>
    <row r="18062" ht="15.75" customHeight="1">
      <c r="E18062" s="4"/>
      <c r="F18062" s="4"/>
      <c r="G18062" s="4"/>
      <c r="H18062" s="5"/>
      <c r="I18062" s="5"/>
    </row>
    <row r="18063" ht="15.75" customHeight="1">
      <c r="E18063" s="4"/>
      <c r="F18063" s="4"/>
      <c r="G18063" s="4"/>
      <c r="H18063" s="5"/>
      <c r="I18063" s="5"/>
    </row>
    <row r="18064" ht="15.75" customHeight="1">
      <c r="E18064" s="4"/>
      <c r="F18064" s="4"/>
      <c r="G18064" s="4"/>
      <c r="H18064" s="5"/>
      <c r="I18064" s="5"/>
    </row>
    <row r="18065" ht="15.75" customHeight="1">
      <c r="E18065" s="4"/>
      <c r="F18065" s="4"/>
      <c r="G18065" s="4"/>
      <c r="H18065" s="5"/>
      <c r="I18065" s="5"/>
    </row>
    <row r="18066" ht="15.75" customHeight="1">
      <c r="E18066" s="4"/>
      <c r="F18066" s="4"/>
      <c r="G18066" s="4"/>
      <c r="H18066" s="5"/>
      <c r="I18066" s="5"/>
    </row>
    <row r="18067" ht="15.75" customHeight="1">
      <c r="E18067" s="4"/>
      <c r="F18067" s="4"/>
      <c r="G18067" s="4"/>
      <c r="H18067" s="5"/>
      <c r="I18067" s="5"/>
    </row>
    <row r="18068" ht="15.75" customHeight="1">
      <c r="E18068" s="4"/>
      <c r="F18068" s="4"/>
      <c r="G18068" s="4"/>
      <c r="H18068" s="5"/>
      <c r="I18068" s="5"/>
    </row>
    <row r="18069" ht="15.75" customHeight="1">
      <c r="E18069" s="4"/>
      <c r="F18069" s="4"/>
      <c r="G18069" s="4"/>
      <c r="H18069" s="5"/>
      <c r="I18069" s="5"/>
    </row>
    <row r="18070" ht="15.75" customHeight="1">
      <c r="E18070" s="4"/>
      <c r="F18070" s="4"/>
      <c r="G18070" s="4"/>
      <c r="H18070" s="5"/>
      <c r="I18070" s="5"/>
    </row>
    <row r="18071" ht="15.75" customHeight="1">
      <c r="E18071" s="4"/>
      <c r="F18071" s="4"/>
      <c r="G18071" s="4"/>
      <c r="H18071" s="5"/>
      <c r="I18071" s="5"/>
    </row>
    <row r="18072" ht="15.75" customHeight="1">
      <c r="E18072" s="4"/>
      <c r="F18072" s="4"/>
      <c r="G18072" s="4"/>
      <c r="H18072" s="5"/>
      <c r="I18072" s="5"/>
    </row>
    <row r="18073" ht="15.75" customHeight="1">
      <c r="E18073" s="4"/>
      <c r="F18073" s="4"/>
      <c r="G18073" s="4"/>
      <c r="H18073" s="5"/>
      <c r="I18073" s="5"/>
    </row>
    <row r="18074" ht="15.75" customHeight="1">
      <c r="E18074" s="4"/>
      <c r="F18074" s="4"/>
      <c r="G18074" s="4"/>
      <c r="H18074" s="5"/>
      <c r="I18074" s="5"/>
    </row>
    <row r="18075" ht="15.75" customHeight="1">
      <c r="E18075" s="4"/>
      <c r="F18075" s="4"/>
      <c r="G18075" s="4"/>
      <c r="H18075" s="5"/>
      <c r="I18075" s="5"/>
    </row>
    <row r="18076" ht="15.75" customHeight="1">
      <c r="E18076" s="4"/>
      <c r="F18076" s="4"/>
      <c r="G18076" s="4"/>
      <c r="H18076" s="5"/>
      <c r="I18076" s="5"/>
    </row>
    <row r="18077" ht="15.75" customHeight="1">
      <c r="E18077" s="4"/>
      <c r="F18077" s="4"/>
      <c r="G18077" s="4"/>
      <c r="H18077" s="5"/>
      <c r="I18077" s="5"/>
    </row>
    <row r="18078" ht="15.75" customHeight="1">
      <c r="E18078" s="4"/>
      <c r="F18078" s="4"/>
      <c r="G18078" s="4"/>
      <c r="H18078" s="5"/>
      <c r="I18078" s="5"/>
    </row>
    <row r="18079" ht="15.75" customHeight="1">
      <c r="E18079" s="4"/>
      <c r="F18079" s="4"/>
      <c r="G18079" s="4"/>
      <c r="H18079" s="5"/>
      <c r="I18079" s="5"/>
    </row>
    <row r="18080" ht="15.75" customHeight="1">
      <c r="E18080" s="4"/>
      <c r="F18080" s="4"/>
      <c r="G18080" s="4"/>
      <c r="H18080" s="5"/>
      <c r="I18080" s="5"/>
    </row>
    <row r="18081" ht="15.75" customHeight="1">
      <c r="E18081" s="4"/>
      <c r="F18081" s="4"/>
      <c r="G18081" s="4"/>
      <c r="H18081" s="5"/>
      <c r="I18081" s="5"/>
    </row>
    <row r="18082" ht="15.75" customHeight="1">
      <c r="E18082" s="4"/>
      <c r="F18082" s="4"/>
      <c r="G18082" s="4"/>
      <c r="H18082" s="5"/>
      <c r="I18082" s="5"/>
    </row>
    <row r="18083" ht="15.75" customHeight="1">
      <c r="E18083" s="4"/>
      <c r="F18083" s="4"/>
      <c r="G18083" s="4"/>
      <c r="H18083" s="5"/>
      <c r="I18083" s="5"/>
    </row>
    <row r="18084" ht="15.75" customHeight="1">
      <c r="E18084" s="4"/>
      <c r="F18084" s="4"/>
      <c r="G18084" s="4"/>
      <c r="H18084" s="5"/>
      <c r="I18084" s="5"/>
    </row>
    <row r="18085" ht="15.75" customHeight="1">
      <c r="E18085" s="4"/>
      <c r="F18085" s="4"/>
      <c r="G18085" s="4"/>
      <c r="H18085" s="5"/>
      <c r="I18085" s="5"/>
    </row>
    <row r="18086" ht="15.75" customHeight="1">
      <c r="E18086" s="4"/>
      <c r="F18086" s="4"/>
      <c r="G18086" s="4"/>
      <c r="H18086" s="5"/>
      <c r="I18086" s="5"/>
    </row>
    <row r="18087" ht="15.75" customHeight="1">
      <c r="E18087" s="4"/>
      <c r="F18087" s="4"/>
      <c r="G18087" s="4"/>
      <c r="H18087" s="5"/>
      <c r="I18087" s="5"/>
    </row>
    <row r="18088" ht="15.75" customHeight="1">
      <c r="E18088" s="4"/>
      <c r="F18088" s="4"/>
      <c r="G18088" s="4"/>
      <c r="H18088" s="5"/>
      <c r="I18088" s="5"/>
    </row>
    <row r="18089" ht="15.75" customHeight="1">
      <c r="E18089" s="4"/>
      <c r="F18089" s="4"/>
      <c r="G18089" s="4"/>
      <c r="H18089" s="5"/>
      <c r="I18089" s="5"/>
    </row>
    <row r="18090" ht="15.75" customHeight="1">
      <c r="E18090" s="4"/>
      <c r="F18090" s="4"/>
      <c r="G18090" s="4"/>
      <c r="H18090" s="5"/>
      <c r="I18090" s="5"/>
    </row>
    <row r="18091" ht="15.75" customHeight="1">
      <c r="E18091" s="4"/>
      <c r="F18091" s="4"/>
      <c r="G18091" s="4"/>
      <c r="H18091" s="5"/>
      <c r="I18091" s="5"/>
    </row>
    <row r="18092" ht="15.75" customHeight="1">
      <c r="E18092" s="4"/>
      <c r="F18092" s="4"/>
      <c r="G18092" s="4"/>
      <c r="H18092" s="5"/>
      <c r="I18092" s="5"/>
    </row>
    <row r="18093" ht="15.75" customHeight="1">
      <c r="E18093" s="4"/>
      <c r="F18093" s="4"/>
      <c r="G18093" s="4"/>
      <c r="H18093" s="5"/>
      <c r="I18093" s="5"/>
    </row>
    <row r="18094" ht="15.75" customHeight="1">
      <c r="E18094" s="4"/>
      <c r="F18094" s="4"/>
      <c r="G18094" s="4"/>
      <c r="H18094" s="5"/>
      <c r="I18094" s="5"/>
    </row>
    <row r="18095" ht="15.75" customHeight="1">
      <c r="E18095" s="4"/>
      <c r="F18095" s="4"/>
      <c r="G18095" s="4"/>
      <c r="H18095" s="5"/>
      <c r="I18095" s="5"/>
    </row>
    <row r="18096" ht="15.75" customHeight="1">
      <c r="E18096" s="4"/>
      <c r="F18096" s="4"/>
      <c r="G18096" s="4"/>
      <c r="H18096" s="5"/>
      <c r="I18096" s="5"/>
    </row>
    <row r="18097" ht="15.75" customHeight="1">
      <c r="E18097" s="4"/>
      <c r="F18097" s="4"/>
      <c r="G18097" s="4"/>
      <c r="H18097" s="5"/>
      <c r="I18097" s="5"/>
    </row>
    <row r="18098" ht="15.75" customHeight="1">
      <c r="E18098" s="4"/>
      <c r="F18098" s="4"/>
      <c r="G18098" s="4"/>
      <c r="H18098" s="5"/>
      <c r="I18098" s="5"/>
    </row>
    <row r="18099" ht="15.75" customHeight="1">
      <c r="E18099" s="4"/>
      <c r="F18099" s="4"/>
      <c r="G18099" s="4"/>
      <c r="H18099" s="5"/>
      <c r="I18099" s="5"/>
    </row>
    <row r="18100" ht="15.75" customHeight="1">
      <c r="E18100" s="4"/>
      <c r="F18100" s="4"/>
      <c r="G18100" s="4"/>
      <c r="H18100" s="5"/>
      <c r="I18100" s="5"/>
    </row>
    <row r="18101" ht="15.75" customHeight="1">
      <c r="E18101" s="4"/>
      <c r="F18101" s="4"/>
      <c r="G18101" s="4"/>
      <c r="H18101" s="5"/>
      <c r="I18101" s="5"/>
    </row>
    <row r="18102" ht="15.75" customHeight="1">
      <c r="E18102" s="4"/>
      <c r="F18102" s="4"/>
      <c r="G18102" s="4"/>
      <c r="H18102" s="5"/>
      <c r="I18102" s="5"/>
    </row>
    <row r="18103" ht="15.75" customHeight="1">
      <c r="E18103" s="4"/>
      <c r="F18103" s="4"/>
      <c r="G18103" s="4"/>
      <c r="H18103" s="5"/>
      <c r="I18103" s="5"/>
    </row>
    <row r="18104" ht="15.75" customHeight="1">
      <c r="E18104" s="4"/>
      <c r="F18104" s="4"/>
      <c r="G18104" s="4"/>
      <c r="H18104" s="5"/>
      <c r="I18104" s="5"/>
    </row>
    <row r="18105" ht="15.75" customHeight="1">
      <c r="E18105" s="4"/>
      <c r="F18105" s="4"/>
      <c r="G18105" s="4"/>
      <c r="H18105" s="5"/>
      <c r="I18105" s="5"/>
    </row>
    <row r="18106" ht="15.75" customHeight="1">
      <c r="E18106" s="4"/>
      <c r="F18106" s="4"/>
      <c r="G18106" s="4"/>
      <c r="H18106" s="5"/>
      <c r="I18106" s="5"/>
    </row>
    <row r="18107" ht="15.75" customHeight="1">
      <c r="E18107" s="4"/>
      <c r="F18107" s="4"/>
      <c r="G18107" s="4"/>
      <c r="H18107" s="5"/>
      <c r="I18107" s="5"/>
    </row>
    <row r="18108" ht="15.75" customHeight="1">
      <c r="E18108" s="4"/>
      <c r="F18108" s="4"/>
      <c r="G18108" s="4"/>
      <c r="H18108" s="5"/>
      <c r="I18108" s="5"/>
    </row>
    <row r="18109" ht="15.75" customHeight="1">
      <c r="E18109" s="4"/>
      <c r="F18109" s="4"/>
      <c r="G18109" s="4"/>
      <c r="H18109" s="5"/>
      <c r="I18109" s="5"/>
    </row>
    <row r="18110" ht="15.75" customHeight="1">
      <c r="E18110" s="4"/>
      <c r="F18110" s="4"/>
      <c r="G18110" s="4"/>
      <c r="H18110" s="5"/>
      <c r="I18110" s="5"/>
    </row>
    <row r="18111" ht="15.75" customHeight="1">
      <c r="E18111" s="4"/>
      <c r="F18111" s="4"/>
      <c r="G18111" s="4"/>
      <c r="H18111" s="5"/>
      <c r="I18111" s="5"/>
    </row>
    <row r="18112" ht="15.75" customHeight="1">
      <c r="E18112" s="4"/>
      <c r="F18112" s="4"/>
      <c r="G18112" s="4"/>
      <c r="H18112" s="5"/>
      <c r="I18112" s="5"/>
    </row>
    <row r="18113" ht="15.75" customHeight="1">
      <c r="E18113" s="4"/>
      <c r="F18113" s="4"/>
      <c r="G18113" s="4"/>
      <c r="H18113" s="5"/>
      <c r="I18113" s="5"/>
    </row>
    <row r="18114" ht="15.75" customHeight="1">
      <c r="E18114" s="4"/>
      <c r="F18114" s="4"/>
      <c r="G18114" s="4"/>
      <c r="H18114" s="5"/>
      <c r="I18114" s="5"/>
    </row>
    <row r="18115" ht="15.75" customHeight="1">
      <c r="E18115" s="4"/>
      <c r="F18115" s="4"/>
      <c r="G18115" s="4"/>
      <c r="H18115" s="5"/>
      <c r="I18115" s="5"/>
    </row>
    <row r="18116" ht="15.75" customHeight="1">
      <c r="E18116" s="4"/>
      <c r="F18116" s="4"/>
      <c r="G18116" s="4"/>
      <c r="H18116" s="5"/>
      <c r="I18116" s="5"/>
    </row>
    <row r="18117" ht="15.75" customHeight="1">
      <c r="E18117" s="4"/>
      <c r="F18117" s="4"/>
      <c r="G18117" s="4"/>
      <c r="H18117" s="5"/>
      <c r="I18117" s="5"/>
    </row>
    <row r="18118" ht="15.75" customHeight="1">
      <c r="E18118" s="4"/>
      <c r="F18118" s="4"/>
      <c r="G18118" s="4"/>
      <c r="H18118" s="5"/>
      <c r="I18118" s="5"/>
    </row>
    <row r="18119" ht="15.75" customHeight="1">
      <c r="E18119" s="4"/>
      <c r="F18119" s="4"/>
      <c r="G18119" s="4"/>
      <c r="H18119" s="5"/>
      <c r="I18119" s="5"/>
    </row>
    <row r="18120" ht="15.75" customHeight="1">
      <c r="E18120" s="4"/>
      <c r="F18120" s="4"/>
      <c r="G18120" s="4"/>
      <c r="H18120" s="5"/>
      <c r="I18120" s="5"/>
    </row>
    <row r="18121" ht="15.75" customHeight="1">
      <c r="E18121" s="4"/>
      <c r="F18121" s="4"/>
      <c r="G18121" s="4"/>
      <c r="H18121" s="5"/>
      <c r="I18121" s="5"/>
    </row>
    <row r="18122" ht="15.75" customHeight="1">
      <c r="E18122" s="4"/>
      <c r="F18122" s="4"/>
      <c r="G18122" s="4"/>
      <c r="H18122" s="5"/>
      <c r="I18122" s="5"/>
    </row>
    <row r="18123" ht="15.75" customHeight="1">
      <c r="E18123" s="4"/>
      <c r="F18123" s="4"/>
      <c r="G18123" s="4"/>
      <c r="H18123" s="5"/>
      <c r="I18123" s="5"/>
    </row>
    <row r="18124" ht="15.75" customHeight="1">
      <c r="E18124" s="4"/>
      <c r="F18124" s="4"/>
      <c r="G18124" s="4"/>
      <c r="H18124" s="5"/>
      <c r="I18124" s="5"/>
    </row>
    <row r="18125" ht="15.75" customHeight="1">
      <c r="E18125" s="4"/>
      <c r="F18125" s="4"/>
      <c r="G18125" s="4"/>
      <c r="H18125" s="5"/>
      <c r="I18125" s="5"/>
    </row>
    <row r="18126" ht="15.75" customHeight="1">
      <c r="E18126" s="4"/>
      <c r="F18126" s="4"/>
      <c r="G18126" s="4"/>
      <c r="H18126" s="5"/>
      <c r="I18126" s="5"/>
    </row>
    <row r="18127" ht="15.75" customHeight="1">
      <c r="E18127" s="4"/>
      <c r="F18127" s="4"/>
      <c r="G18127" s="4"/>
      <c r="H18127" s="5"/>
      <c r="I18127" s="5"/>
    </row>
    <row r="18128" ht="15.75" customHeight="1">
      <c r="E18128" s="4"/>
      <c r="F18128" s="4"/>
      <c r="G18128" s="4"/>
      <c r="H18128" s="5"/>
      <c r="I18128" s="5"/>
    </row>
    <row r="18129" ht="15.75" customHeight="1">
      <c r="E18129" s="4"/>
      <c r="F18129" s="4"/>
      <c r="G18129" s="4"/>
      <c r="H18129" s="5"/>
      <c r="I18129" s="5"/>
    </row>
    <row r="18130" ht="15.75" customHeight="1">
      <c r="E18130" s="4"/>
      <c r="F18130" s="4"/>
      <c r="G18130" s="4"/>
      <c r="H18130" s="5"/>
      <c r="I18130" s="5"/>
    </row>
    <row r="18131" ht="15.75" customHeight="1">
      <c r="E18131" s="4"/>
      <c r="F18131" s="4"/>
      <c r="G18131" s="4"/>
      <c r="H18131" s="5"/>
      <c r="I18131" s="5"/>
    </row>
    <row r="18132" ht="15.75" customHeight="1">
      <c r="E18132" s="4"/>
      <c r="F18132" s="4"/>
      <c r="G18132" s="4"/>
      <c r="H18132" s="5"/>
      <c r="I18132" s="5"/>
    </row>
    <row r="18133" ht="15.75" customHeight="1">
      <c r="E18133" s="4"/>
      <c r="F18133" s="4"/>
      <c r="G18133" s="4"/>
      <c r="H18133" s="5"/>
      <c r="I18133" s="5"/>
    </row>
    <row r="18134" ht="15.75" customHeight="1">
      <c r="E18134" s="4"/>
      <c r="F18134" s="4"/>
      <c r="G18134" s="4"/>
      <c r="H18134" s="5"/>
      <c r="I18134" s="5"/>
    </row>
    <row r="18135" ht="15.75" customHeight="1">
      <c r="E18135" s="4"/>
      <c r="F18135" s="4"/>
      <c r="G18135" s="4"/>
      <c r="H18135" s="5"/>
      <c r="I18135" s="5"/>
    </row>
    <row r="18136" ht="15.75" customHeight="1">
      <c r="E18136" s="4"/>
      <c r="F18136" s="4"/>
      <c r="G18136" s="4"/>
      <c r="H18136" s="5"/>
      <c r="I18136" s="5"/>
    </row>
    <row r="18137" ht="15.75" customHeight="1">
      <c r="E18137" s="4"/>
      <c r="F18137" s="4"/>
      <c r="G18137" s="4"/>
      <c r="H18137" s="5"/>
      <c r="I18137" s="5"/>
    </row>
    <row r="18138" ht="15.75" customHeight="1">
      <c r="E18138" s="4"/>
      <c r="F18138" s="4"/>
      <c r="G18138" s="4"/>
      <c r="H18138" s="5"/>
      <c r="I18138" s="5"/>
    </row>
    <row r="18139" ht="15.75" customHeight="1">
      <c r="E18139" s="4"/>
      <c r="F18139" s="4"/>
      <c r="G18139" s="4"/>
      <c r="H18139" s="5"/>
      <c r="I18139" s="5"/>
    </row>
    <row r="18140" ht="15.75" customHeight="1">
      <c r="E18140" s="4"/>
      <c r="F18140" s="4"/>
      <c r="G18140" s="4"/>
      <c r="H18140" s="5"/>
      <c r="I18140" s="5"/>
    </row>
    <row r="18141" ht="15.75" customHeight="1">
      <c r="E18141" s="4"/>
      <c r="F18141" s="4"/>
      <c r="G18141" s="4"/>
      <c r="H18141" s="5"/>
      <c r="I18141" s="5"/>
    </row>
    <row r="18142" ht="15.75" customHeight="1">
      <c r="E18142" s="4"/>
      <c r="F18142" s="4"/>
      <c r="G18142" s="4"/>
      <c r="H18142" s="5"/>
      <c r="I18142" s="5"/>
    </row>
    <row r="18143" ht="15.75" customHeight="1">
      <c r="E18143" s="4"/>
      <c r="F18143" s="4"/>
      <c r="G18143" s="4"/>
      <c r="H18143" s="5"/>
      <c r="I18143" s="5"/>
    </row>
    <row r="18144" ht="15.75" customHeight="1">
      <c r="E18144" s="4"/>
      <c r="F18144" s="4"/>
      <c r="G18144" s="4"/>
      <c r="H18144" s="5"/>
      <c r="I18144" s="5"/>
    </row>
    <row r="18145" ht="15.75" customHeight="1">
      <c r="E18145" s="4"/>
      <c r="F18145" s="4"/>
      <c r="G18145" s="4"/>
      <c r="H18145" s="5"/>
      <c r="I18145" s="5"/>
    </row>
    <row r="18146" ht="15.75" customHeight="1">
      <c r="E18146" s="4"/>
      <c r="F18146" s="4"/>
      <c r="G18146" s="4"/>
      <c r="H18146" s="5"/>
      <c r="I18146" s="5"/>
    </row>
    <row r="18147" ht="15.75" customHeight="1">
      <c r="E18147" s="4"/>
      <c r="F18147" s="4"/>
      <c r="G18147" s="4"/>
      <c r="H18147" s="5"/>
      <c r="I18147" s="5"/>
    </row>
    <row r="18148" ht="15.75" customHeight="1">
      <c r="E18148" s="4"/>
      <c r="F18148" s="4"/>
      <c r="G18148" s="4"/>
      <c r="H18148" s="5"/>
      <c r="I18148" s="5"/>
    </row>
    <row r="18149" ht="15.75" customHeight="1">
      <c r="E18149" s="4"/>
      <c r="F18149" s="4"/>
      <c r="G18149" s="4"/>
      <c r="H18149" s="5"/>
      <c r="I18149" s="5"/>
    </row>
    <row r="18150" ht="15.75" customHeight="1">
      <c r="E18150" s="4"/>
      <c r="F18150" s="4"/>
      <c r="G18150" s="4"/>
      <c r="H18150" s="5"/>
      <c r="I18150" s="5"/>
    </row>
    <row r="18151" ht="15.75" customHeight="1">
      <c r="E18151" s="4"/>
      <c r="F18151" s="4"/>
      <c r="G18151" s="4"/>
      <c r="H18151" s="5"/>
      <c r="I18151" s="5"/>
    </row>
    <row r="18152" ht="15.75" customHeight="1">
      <c r="E18152" s="4"/>
      <c r="F18152" s="4"/>
      <c r="G18152" s="4"/>
      <c r="H18152" s="5"/>
      <c r="I18152" s="5"/>
    </row>
    <row r="18153" ht="15.75" customHeight="1">
      <c r="E18153" s="4"/>
      <c r="F18153" s="4"/>
      <c r="G18153" s="4"/>
      <c r="H18153" s="5"/>
      <c r="I18153" s="5"/>
    </row>
    <row r="18154" ht="15.75" customHeight="1">
      <c r="E18154" s="4"/>
      <c r="F18154" s="4"/>
      <c r="G18154" s="4"/>
      <c r="H18154" s="5"/>
      <c r="I18154" s="5"/>
    </row>
    <row r="18155" ht="15.75" customHeight="1">
      <c r="E18155" s="4"/>
      <c r="F18155" s="4"/>
      <c r="G18155" s="4"/>
      <c r="H18155" s="5"/>
      <c r="I18155" s="5"/>
    </row>
    <row r="18156" ht="15.75" customHeight="1">
      <c r="E18156" s="4"/>
      <c r="F18156" s="4"/>
      <c r="G18156" s="4"/>
      <c r="H18156" s="5"/>
      <c r="I18156" s="5"/>
    </row>
    <row r="18157" ht="15.75" customHeight="1">
      <c r="E18157" s="4"/>
      <c r="F18157" s="4"/>
      <c r="G18157" s="4"/>
      <c r="H18157" s="5"/>
      <c r="I18157" s="5"/>
    </row>
    <row r="18158" ht="15.75" customHeight="1">
      <c r="E18158" s="4"/>
      <c r="F18158" s="4"/>
      <c r="G18158" s="4"/>
      <c r="H18158" s="5"/>
      <c r="I18158" s="5"/>
    </row>
    <row r="18159" ht="15.75" customHeight="1">
      <c r="E18159" s="4"/>
      <c r="F18159" s="4"/>
      <c r="G18159" s="4"/>
      <c r="H18159" s="5"/>
      <c r="I18159" s="5"/>
    </row>
    <row r="18160" ht="15.75" customHeight="1">
      <c r="E18160" s="4"/>
      <c r="F18160" s="4"/>
      <c r="G18160" s="4"/>
      <c r="H18160" s="5"/>
      <c r="I18160" s="5"/>
    </row>
    <row r="18161" ht="15.75" customHeight="1">
      <c r="E18161" s="4"/>
      <c r="F18161" s="4"/>
      <c r="G18161" s="4"/>
      <c r="H18161" s="5"/>
      <c r="I18161" s="5"/>
    </row>
    <row r="18162" ht="15.75" customHeight="1">
      <c r="E18162" s="4"/>
      <c r="F18162" s="4"/>
      <c r="G18162" s="4"/>
      <c r="H18162" s="5"/>
      <c r="I18162" s="5"/>
    </row>
    <row r="18163" ht="15.75" customHeight="1">
      <c r="E18163" s="4"/>
      <c r="F18163" s="4"/>
      <c r="G18163" s="4"/>
      <c r="H18163" s="5"/>
      <c r="I18163" s="5"/>
    </row>
    <row r="18164" ht="15.75" customHeight="1">
      <c r="E18164" s="4"/>
      <c r="F18164" s="4"/>
      <c r="G18164" s="4"/>
      <c r="H18164" s="5"/>
      <c r="I18164" s="5"/>
    </row>
    <row r="18165" ht="15.75" customHeight="1">
      <c r="E18165" s="4"/>
      <c r="F18165" s="4"/>
      <c r="G18165" s="4"/>
      <c r="H18165" s="5"/>
      <c r="I18165" s="5"/>
    </row>
    <row r="18166" ht="15.75" customHeight="1">
      <c r="E18166" s="4"/>
      <c r="F18166" s="4"/>
      <c r="G18166" s="4"/>
      <c r="H18166" s="5"/>
      <c r="I18166" s="5"/>
    </row>
    <row r="18167" ht="15.75" customHeight="1">
      <c r="E18167" s="4"/>
      <c r="F18167" s="4"/>
      <c r="G18167" s="4"/>
      <c r="H18167" s="5"/>
      <c r="I18167" s="5"/>
    </row>
    <row r="18168" ht="15.75" customHeight="1">
      <c r="E18168" s="4"/>
      <c r="F18168" s="4"/>
      <c r="G18168" s="4"/>
      <c r="H18168" s="5"/>
      <c r="I18168" s="5"/>
    </row>
    <row r="18169" ht="15.75" customHeight="1">
      <c r="E18169" s="4"/>
      <c r="F18169" s="4"/>
      <c r="G18169" s="4"/>
      <c r="H18169" s="5"/>
      <c r="I18169" s="5"/>
    </row>
    <row r="18170" ht="15.75" customHeight="1">
      <c r="E18170" s="4"/>
      <c r="F18170" s="4"/>
      <c r="G18170" s="4"/>
      <c r="H18170" s="5"/>
      <c r="I18170" s="5"/>
    </row>
    <row r="18171" ht="15.75" customHeight="1">
      <c r="E18171" s="4"/>
      <c r="F18171" s="4"/>
      <c r="G18171" s="4"/>
      <c r="H18171" s="5"/>
      <c r="I18171" s="5"/>
    </row>
    <row r="18172" ht="15.75" customHeight="1">
      <c r="E18172" s="4"/>
      <c r="F18172" s="4"/>
      <c r="G18172" s="4"/>
      <c r="H18172" s="5"/>
      <c r="I18172" s="5"/>
    </row>
    <row r="18173" ht="15.75" customHeight="1">
      <c r="E18173" s="4"/>
      <c r="F18173" s="4"/>
      <c r="G18173" s="4"/>
      <c r="H18173" s="5"/>
      <c r="I18173" s="5"/>
    </row>
    <row r="18174" ht="15.75" customHeight="1">
      <c r="E18174" s="4"/>
      <c r="F18174" s="4"/>
      <c r="G18174" s="4"/>
      <c r="H18174" s="5"/>
      <c r="I18174" s="5"/>
    </row>
    <row r="18175" ht="15.75" customHeight="1">
      <c r="E18175" s="4"/>
      <c r="F18175" s="4"/>
      <c r="G18175" s="4"/>
      <c r="H18175" s="5"/>
      <c r="I18175" s="5"/>
    </row>
    <row r="18176" ht="15.75" customHeight="1">
      <c r="E18176" s="4"/>
      <c r="F18176" s="4"/>
      <c r="G18176" s="4"/>
      <c r="H18176" s="5"/>
      <c r="I18176" s="5"/>
    </row>
    <row r="18177" ht="15.75" customHeight="1">
      <c r="E18177" s="4"/>
      <c r="F18177" s="4"/>
      <c r="G18177" s="4"/>
      <c r="H18177" s="5"/>
      <c r="I18177" s="5"/>
    </row>
    <row r="18178" ht="15.75" customHeight="1">
      <c r="E18178" s="4"/>
      <c r="F18178" s="4"/>
      <c r="G18178" s="4"/>
      <c r="H18178" s="5"/>
      <c r="I18178" s="5"/>
    </row>
    <row r="18179" ht="15.75" customHeight="1">
      <c r="E18179" s="4"/>
      <c r="F18179" s="4"/>
      <c r="G18179" s="4"/>
      <c r="H18179" s="5"/>
      <c r="I18179" s="5"/>
    </row>
    <row r="18180" ht="15.75" customHeight="1">
      <c r="E18180" s="4"/>
      <c r="F18180" s="4"/>
      <c r="G18180" s="4"/>
      <c r="H18180" s="5"/>
      <c r="I18180" s="5"/>
    </row>
    <row r="18181" ht="15.75" customHeight="1">
      <c r="E18181" s="4"/>
      <c r="F18181" s="4"/>
      <c r="G18181" s="4"/>
      <c r="H18181" s="5"/>
      <c r="I18181" s="5"/>
    </row>
    <row r="18182" ht="15.75" customHeight="1">
      <c r="E18182" s="4"/>
      <c r="F18182" s="4"/>
      <c r="G18182" s="4"/>
      <c r="H18182" s="5"/>
      <c r="I18182" s="5"/>
    </row>
    <row r="18183" ht="15.75" customHeight="1">
      <c r="E18183" s="4"/>
      <c r="F18183" s="4"/>
      <c r="G18183" s="4"/>
      <c r="H18183" s="5"/>
      <c r="I18183" s="5"/>
    </row>
    <row r="18184" ht="15.75" customHeight="1">
      <c r="E18184" s="4"/>
      <c r="F18184" s="4"/>
      <c r="G18184" s="4"/>
      <c r="H18184" s="5"/>
      <c r="I18184" s="5"/>
    </row>
    <row r="18185" ht="15.75" customHeight="1">
      <c r="E18185" s="4"/>
      <c r="F18185" s="4"/>
      <c r="G18185" s="4"/>
      <c r="H18185" s="5"/>
      <c r="I18185" s="5"/>
    </row>
    <row r="18186" ht="15.75" customHeight="1">
      <c r="E18186" s="4"/>
      <c r="F18186" s="4"/>
      <c r="G18186" s="4"/>
      <c r="H18186" s="5"/>
      <c r="I18186" s="5"/>
    </row>
    <row r="18187" ht="15.75" customHeight="1">
      <c r="E18187" s="4"/>
      <c r="F18187" s="4"/>
      <c r="G18187" s="4"/>
      <c r="H18187" s="5"/>
      <c r="I18187" s="5"/>
    </row>
    <row r="18188" ht="15.75" customHeight="1">
      <c r="E18188" s="4"/>
      <c r="F18188" s="4"/>
      <c r="G18188" s="4"/>
      <c r="H18188" s="5"/>
      <c r="I18188" s="5"/>
    </row>
    <row r="18189" ht="15.75" customHeight="1">
      <c r="E18189" s="4"/>
      <c r="F18189" s="4"/>
      <c r="G18189" s="4"/>
      <c r="H18189" s="5"/>
      <c r="I18189" s="5"/>
    </row>
    <row r="18190" ht="15.75" customHeight="1">
      <c r="E18190" s="4"/>
      <c r="F18190" s="4"/>
      <c r="G18190" s="4"/>
      <c r="H18190" s="5"/>
      <c r="I18190" s="5"/>
    </row>
    <row r="18191" ht="15.75" customHeight="1">
      <c r="E18191" s="4"/>
      <c r="F18191" s="4"/>
      <c r="G18191" s="4"/>
      <c r="H18191" s="5"/>
      <c r="I18191" s="5"/>
    </row>
    <row r="18192" ht="15.75" customHeight="1">
      <c r="E18192" s="4"/>
      <c r="F18192" s="4"/>
      <c r="G18192" s="4"/>
      <c r="H18192" s="5"/>
      <c r="I18192" s="5"/>
    </row>
    <row r="18193" ht="15.75" customHeight="1">
      <c r="E18193" s="4"/>
      <c r="F18193" s="4"/>
      <c r="G18193" s="4"/>
      <c r="H18193" s="5"/>
      <c r="I18193" s="5"/>
    </row>
    <row r="18194" ht="15.75" customHeight="1">
      <c r="E18194" s="4"/>
      <c r="F18194" s="4"/>
      <c r="G18194" s="4"/>
      <c r="H18194" s="5"/>
      <c r="I18194" s="5"/>
    </row>
    <row r="18195" ht="15.75" customHeight="1">
      <c r="E18195" s="4"/>
      <c r="F18195" s="4"/>
      <c r="G18195" s="4"/>
      <c r="H18195" s="5"/>
      <c r="I18195" s="5"/>
    </row>
    <row r="18196" ht="15.75" customHeight="1">
      <c r="E18196" s="4"/>
      <c r="F18196" s="4"/>
      <c r="G18196" s="4"/>
      <c r="H18196" s="5"/>
      <c r="I18196" s="5"/>
    </row>
    <row r="18197" ht="15.75" customHeight="1">
      <c r="E18197" s="4"/>
      <c r="F18197" s="4"/>
      <c r="G18197" s="4"/>
      <c r="H18197" s="5"/>
      <c r="I18197" s="5"/>
    </row>
    <row r="18198" ht="15.75" customHeight="1">
      <c r="E18198" s="4"/>
      <c r="F18198" s="4"/>
      <c r="G18198" s="4"/>
      <c r="H18198" s="5"/>
      <c r="I18198" s="5"/>
    </row>
    <row r="18199" ht="15.75" customHeight="1">
      <c r="E18199" s="4"/>
      <c r="F18199" s="4"/>
      <c r="G18199" s="4"/>
      <c r="H18199" s="5"/>
      <c r="I18199" s="5"/>
    </row>
    <row r="18200" ht="15.75" customHeight="1">
      <c r="E18200" s="4"/>
      <c r="F18200" s="4"/>
      <c r="G18200" s="4"/>
      <c r="H18200" s="5"/>
      <c r="I18200" s="5"/>
    </row>
    <row r="18201" ht="15.75" customHeight="1">
      <c r="E18201" s="4"/>
      <c r="F18201" s="4"/>
      <c r="G18201" s="4"/>
      <c r="H18201" s="5"/>
      <c r="I18201" s="5"/>
    </row>
    <row r="18202" ht="15.75" customHeight="1">
      <c r="E18202" s="4"/>
      <c r="F18202" s="4"/>
      <c r="G18202" s="4"/>
      <c r="H18202" s="5"/>
      <c r="I18202" s="5"/>
    </row>
    <row r="18203" ht="15.75" customHeight="1">
      <c r="E18203" s="4"/>
      <c r="F18203" s="4"/>
      <c r="G18203" s="4"/>
      <c r="H18203" s="5"/>
      <c r="I18203" s="5"/>
    </row>
    <row r="18204" ht="15.75" customHeight="1">
      <c r="E18204" s="4"/>
      <c r="F18204" s="4"/>
      <c r="G18204" s="4"/>
      <c r="H18204" s="5"/>
      <c r="I18204" s="5"/>
    </row>
    <row r="18205" ht="15.75" customHeight="1">
      <c r="E18205" s="4"/>
      <c r="F18205" s="4"/>
      <c r="G18205" s="4"/>
      <c r="H18205" s="5"/>
      <c r="I18205" s="5"/>
    </row>
    <row r="18206" ht="15.75" customHeight="1">
      <c r="E18206" s="4"/>
      <c r="F18206" s="4"/>
      <c r="G18206" s="4"/>
      <c r="H18206" s="5"/>
      <c r="I18206" s="5"/>
    </row>
    <row r="18207" ht="15.75" customHeight="1">
      <c r="E18207" s="4"/>
      <c r="F18207" s="4"/>
      <c r="G18207" s="4"/>
      <c r="H18207" s="5"/>
      <c r="I18207" s="5"/>
    </row>
    <row r="18208" ht="15.75" customHeight="1">
      <c r="E18208" s="4"/>
      <c r="F18208" s="4"/>
      <c r="G18208" s="4"/>
      <c r="H18208" s="5"/>
      <c r="I18208" s="5"/>
    </row>
    <row r="18209" ht="15.75" customHeight="1">
      <c r="E18209" s="4"/>
      <c r="F18209" s="4"/>
      <c r="G18209" s="4"/>
      <c r="H18209" s="5"/>
      <c r="I18209" s="5"/>
    </row>
    <row r="18210" ht="15.75" customHeight="1">
      <c r="E18210" s="4"/>
      <c r="F18210" s="4"/>
      <c r="G18210" s="4"/>
      <c r="H18210" s="5"/>
      <c r="I18210" s="5"/>
    </row>
    <row r="18211" ht="15.75" customHeight="1">
      <c r="E18211" s="4"/>
      <c r="F18211" s="4"/>
      <c r="G18211" s="4"/>
      <c r="H18211" s="5"/>
      <c r="I18211" s="5"/>
    </row>
    <row r="18212" ht="15.75" customHeight="1">
      <c r="E18212" s="4"/>
      <c r="F18212" s="4"/>
      <c r="G18212" s="4"/>
      <c r="H18212" s="5"/>
      <c r="I18212" s="5"/>
    </row>
    <row r="18213" ht="15.75" customHeight="1">
      <c r="E18213" s="4"/>
      <c r="F18213" s="4"/>
      <c r="G18213" s="4"/>
      <c r="H18213" s="5"/>
      <c r="I18213" s="5"/>
    </row>
    <row r="18214" ht="15.75" customHeight="1">
      <c r="E18214" s="4"/>
      <c r="F18214" s="4"/>
      <c r="G18214" s="4"/>
      <c r="H18214" s="5"/>
      <c r="I18214" s="5"/>
    </row>
    <row r="18215" ht="15.75" customHeight="1">
      <c r="E18215" s="4"/>
      <c r="F18215" s="4"/>
      <c r="G18215" s="4"/>
      <c r="H18215" s="5"/>
      <c r="I18215" s="5"/>
    </row>
    <row r="18216" ht="15.75" customHeight="1">
      <c r="E18216" s="4"/>
      <c r="F18216" s="4"/>
      <c r="G18216" s="4"/>
      <c r="H18216" s="5"/>
      <c r="I18216" s="5"/>
    </row>
    <row r="18217" ht="15.75" customHeight="1">
      <c r="E18217" s="4"/>
      <c r="F18217" s="4"/>
      <c r="G18217" s="4"/>
      <c r="H18217" s="5"/>
      <c r="I18217" s="5"/>
    </row>
    <row r="18218" ht="15.75" customHeight="1">
      <c r="E18218" s="4"/>
      <c r="F18218" s="4"/>
      <c r="G18218" s="4"/>
      <c r="H18218" s="5"/>
      <c r="I18218" s="5"/>
    </row>
    <row r="18219" ht="15.75" customHeight="1">
      <c r="E18219" s="4"/>
      <c r="F18219" s="4"/>
      <c r="G18219" s="4"/>
      <c r="H18219" s="5"/>
      <c r="I18219" s="5"/>
    </row>
    <row r="18220" ht="15.75" customHeight="1">
      <c r="E18220" s="4"/>
      <c r="F18220" s="4"/>
      <c r="G18220" s="4"/>
      <c r="H18220" s="5"/>
      <c r="I18220" s="5"/>
    </row>
    <row r="18221" ht="15.75" customHeight="1">
      <c r="E18221" s="4"/>
      <c r="F18221" s="4"/>
      <c r="G18221" s="4"/>
      <c r="H18221" s="5"/>
      <c r="I18221" s="5"/>
    </row>
    <row r="18222" ht="15.75" customHeight="1">
      <c r="E18222" s="4"/>
      <c r="F18222" s="4"/>
      <c r="G18222" s="4"/>
      <c r="H18222" s="5"/>
      <c r="I18222" s="5"/>
    </row>
    <row r="18223" ht="15.75" customHeight="1">
      <c r="E18223" s="4"/>
      <c r="F18223" s="4"/>
      <c r="G18223" s="4"/>
      <c r="H18223" s="5"/>
      <c r="I18223" s="5"/>
    </row>
    <row r="18224" ht="15.75" customHeight="1">
      <c r="E18224" s="4"/>
      <c r="F18224" s="4"/>
      <c r="G18224" s="4"/>
      <c r="H18224" s="5"/>
      <c r="I18224" s="5"/>
    </row>
    <row r="18225" ht="15.75" customHeight="1">
      <c r="E18225" s="4"/>
      <c r="F18225" s="4"/>
      <c r="G18225" s="4"/>
      <c r="H18225" s="5"/>
      <c r="I18225" s="5"/>
    </row>
    <row r="18226" ht="15.75" customHeight="1">
      <c r="E18226" s="4"/>
      <c r="F18226" s="4"/>
      <c r="G18226" s="4"/>
      <c r="H18226" s="5"/>
      <c r="I18226" s="5"/>
    </row>
    <row r="18227" ht="15.75" customHeight="1">
      <c r="E18227" s="4"/>
      <c r="F18227" s="4"/>
      <c r="G18227" s="4"/>
      <c r="H18227" s="5"/>
      <c r="I18227" s="5"/>
    </row>
    <row r="18228" ht="15.75" customHeight="1">
      <c r="E18228" s="4"/>
      <c r="F18228" s="4"/>
      <c r="G18228" s="4"/>
      <c r="H18228" s="5"/>
      <c r="I18228" s="5"/>
    </row>
    <row r="18229" ht="15.75" customHeight="1">
      <c r="E18229" s="4"/>
      <c r="F18229" s="4"/>
      <c r="G18229" s="4"/>
      <c r="H18229" s="5"/>
      <c r="I18229" s="5"/>
    </row>
    <row r="18230" ht="15.75" customHeight="1">
      <c r="E18230" s="4"/>
      <c r="F18230" s="4"/>
      <c r="G18230" s="4"/>
      <c r="H18230" s="5"/>
      <c r="I18230" s="5"/>
    </row>
    <row r="18231" ht="15.75" customHeight="1">
      <c r="E18231" s="4"/>
      <c r="F18231" s="4"/>
      <c r="G18231" s="4"/>
      <c r="H18231" s="5"/>
      <c r="I18231" s="5"/>
    </row>
    <row r="18232" ht="15.75" customHeight="1">
      <c r="E18232" s="4"/>
      <c r="F18232" s="4"/>
      <c r="G18232" s="4"/>
      <c r="H18232" s="5"/>
      <c r="I18232" s="5"/>
    </row>
    <row r="18233" ht="15.75" customHeight="1">
      <c r="E18233" s="4"/>
      <c r="F18233" s="4"/>
      <c r="G18233" s="4"/>
      <c r="H18233" s="5"/>
      <c r="I18233" s="5"/>
    </row>
    <row r="18234" ht="15.75" customHeight="1">
      <c r="E18234" s="4"/>
      <c r="F18234" s="4"/>
      <c r="G18234" s="4"/>
      <c r="H18234" s="5"/>
      <c r="I18234" s="5"/>
    </row>
    <row r="18235" ht="15.75" customHeight="1">
      <c r="E18235" s="4"/>
      <c r="F18235" s="4"/>
      <c r="G18235" s="4"/>
      <c r="H18235" s="5"/>
      <c r="I18235" s="5"/>
    </row>
    <row r="18236" ht="15.75" customHeight="1">
      <c r="E18236" s="4"/>
      <c r="F18236" s="4"/>
      <c r="G18236" s="4"/>
      <c r="H18236" s="5"/>
      <c r="I18236" s="5"/>
    </row>
    <row r="18237" ht="15.75" customHeight="1">
      <c r="E18237" s="4"/>
      <c r="F18237" s="4"/>
      <c r="G18237" s="4"/>
      <c r="H18237" s="5"/>
      <c r="I18237" s="5"/>
    </row>
    <row r="18238" ht="15.75" customHeight="1">
      <c r="E18238" s="4"/>
      <c r="F18238" s="4"/>
      <c r="G18238" s="4"/>
      <c r="H18238" s="5"/>
      <c r="I18238" s="5"/>
    </row>
    <row r="18239" ht="15.75" customHeight="1">
      <c r="E18239" s="4"/>
      <c r="F18239" s="4"/>
      <c r="G18239" s="4"/>
      <c r="H18239" s="5"/>
      <c r="I18239" s="5"/>
    </row>
    <row r="18240" ht="15.75" customHeight="1">
      <c r="E18240" s="4"/>
      <c r="F18240" s="4"/>
      <c r="G18240" s="4"/>
      <c r="H18240" s="5"/>
      <c r="I18240" s="5"/>
    </row>
    <row r="18241" ht="15.75" customHeight="1">
      <c r="E18241" s="4"/>
      <c r="F18241" s="4"/>
      <c r="G18241" s="4"/>
      <c r="H18241" s="5"/>
      <c r="I18241" s="5"/>
    </row>
    <row r="18242" ht="15.75" customHeight="1">
      <c r="E18242" s="4"/>
      <c r="F18242" s="4"/>
      <c r="G18242" s="4"/>
      <c r="H18242" s="5"/>
      <c r="I18242" s="5"/>
    </row>
    <row r="18243" ht="15.75" customHeight="1">
      <c r="E18243" s="4"/>
      <c r="F18243" s="4"/>
      <c r="G18243" s="4"/>
      <c r="H18243" s="5"/>
      <c r="I18243" s="5"/>
    </row>
    <row r="18244" ht="15.75" customHeight="1">
      <c r="E18244" s="4"/>
      <c r="F18244" s="4"/>
      <c r="G18244" s="4"/>
      <c r="H18244" s="5"/>
      <c r="I18244" s="5"/>
    </row>
    <row r="18245" ht="15.75" customHeight="1">
      <c r="E18245" s="4"/>
      <c r="F18245" s="4"/>
      <c r="G18245" s="4"/>
      <c r="H18245" s="5"/>
      <c r="I18245" s="5"/>
    </row>
    <row r="18246" ht="15.75" customHeight="1">
      <c r="E18246" s="4"/>
      <c r="F18246" s="4"/>
      <c r="G18246" s="4"/>
      <c r="H18246" s="5"/>
      <c r="I18246" s="5"/>
    </row>
    <row r="18247" ht="15.75" customHeight="1">
      <c r="E18247" s="4"/>
      <c r="F18247" s="4"/>
      <c r="G18247" s="4"/>
      <c r="H18247" s="5"/>
      <c r="I18247" s="5"/>
    </row>
    <row r="18248" ht="15.75" customHeight="1">
      <c r="E18248" s="4"/>
      <c r="F18248" s="4"/>
      <c r="G18248" s="4"/>
      <c r="H18248" s="5"/>
      <c r="I18248" s="5"/>
    </row>
    <row r="18249" ht="15.75" customHeight="1">
      <c r="E18249" s="4"/>
      <c r="F18249" s="4"/>
      <c r="G18249" s="4"/>
      <c r="H18249" s="5"/>
      <c r="I18249" s="5"/>
    </row>
    <row r="18250" ht="15.75" customHeight="1">
      <c r="E18250" s="4"/>
      <c r="F18250" s="4"/>
      <c r="G18250" s="4"/>
      <c r="H18250" s="5"/>
      <c r="I18250" s="5"/>
    </row>
    <row r="18251" ht="15.75" customHeight="1">
      <c r="E18251" s="4"/>
      <c r="F18251" s="4"/>
      <c r="G18251" s="4"/>
      <c r="H18251" s="5"/>
      <c r="I18251" s="5"/>
    </row>
    <row r="18252" ht="15.75" customHeight="1">
      <c r="E18252" s="4"/>
      <c r="F18252" s="4"/>
      <c r="G18252" s="4"/>
      <c r="H18252" s="5"/>
      <c r="I18252" s="5"/>
    </row>
    <row r="18253" ht="15.75" customHeight="1">
      <c r="E18253" s="4"/>
      <c r="F18253" s="4"/>
      <c r="G18253" s="4"/>
      <c r="H18253" s="5"/>
      <c r="I18253" s="5"/>
    </row>
    <row r="18254" ht="15.75" customHeight="1">
      <c r="E18254" s="4"/>
      <c r="F18254" s="4"/>
      <c r="G18254" s="4"/>
      <c r="H18254" s="5"/>
      <c r="I18254" s="5"/>
    </row>
    <row r="18255" ht="15.75" customHeight="1">
      <c r="E18255" s="4"/>
      <c r="F18255" s="4"/>
      <c r="G18255" s="4"/>
      <c r="H18255" s="5"/>
      <c r="I18255" s="5"/>
    </row>
    <row r="18256" ht="15.75" customHeight="1">
      <c r="E18256" s="4"/>
      <c r="F18256" s="4"/>
      <c r="G18256" s="4"/>
      <c r="H18256" s="5"/>
      <c r="I18256" s="5"/>
    </row>
    <row r="18257" ht="15.75" customHeight="1">
      <c r="E18257" s="4"/>
      <c r="F18257" s="4"/>
      <c r="G18257" s="4"/>
      <c r="H18257" s="5"/>
      <c r="I18257" s="5"/>
    </row>
    <row r="18258" ht="15.75" customHeight="1">
      <c r="E18258" s="4"/>
      <c r="F18258" s="4"/>
      <c r="G18258" s="4"/>
      <c r="H18258" s="5"/>
      <c r="I18258" s="5"/>
    </row>
    <row r="18259" ht="15.75" customHeight="1">
      <c r="E18259" s="4"/>
      <c r="F18259" s="4"/>
      <c r="G18259" s="4"/>
      <c r="H18259" s="5"/>
      <c r="I18259" s="5"/>
    </row>
    <row r="18260" ht="15.75" customHeight="1">
      <c r="E18260" s="4"/>
      <c r="F18260" s="4"/>
      <c r="G18260" s="4"/>
      <c r="H18260" s="5"/>
      <c r="I18260" s="5"/>
    </row>
    <row r="18261" ht="15.75" customHeight="1">
      <c r="E18261" s="4"/>
      <c r="F18261" s="4"/>
      <c r="G18261" s="4"/>
      <c r="H18261" s="5"/>
      <c r="I18261" s="5"/>
    </row>
    <row r="18262" ht="15.75" customHeight="1">
      <c r="E18262" s="4"/>
      <c r="F18262" s="4"/>
      <c r="G18262" s="4"/>
      <c r="H18262" s="5"/>
      <c r="I18262" s="5"/>
    </row>
    <row r="18263" ht="15.75" customHeight="1">
      <c r="E18263" s="4"/>
      <c r="F18263" s="4"/>
      <c r="G18263" s="4"/>
      <c r="H18263" s="5"/>
      <c r="I18263" s="5"/>
    </row>
    <row r="18264" ht="15.75" customHeight="1">
      <c r="E18264" s="4"/>
      <c r="F18264" s="4"/>
      <c r="G18264" s="4"/>
      <c r="H18264" s="5"/>
      <c r="I18264" s="5"/>
    </row>
    <row r="18265" ht="15.75" customHeight="1">
      <c r="E18265" s="4"/>
      <c r="F18265" s="4"/>
      <c r="G18265" s="4"/>
      <c r="H18265" s="5"/>
      <c r="I18265" s="5"/>
    </row>
    <row r="18266" ht="15.75" customHeight="1">
      <c r="E18266" s="4"/>
      <c r="F18266" s="4"/>
      <c r="G18266" s="4"/>
      <c r="H18266" s="5"/>
      <c r="I18266" s="5"/>
    </row>
    <row r="18267" ht="15.75" customHeight="1">
      <c r="E18267" s="4"/>
      <c r="F18267" s="4"/>
      <c r="G18267" s="4"/>
      <c r="H18267" s="5"/>
      <c r="I18267" s="5"/>
    </row>
    <row r="18268" ht="15.75" customHeight="1">
      <c r="E18268" s="4"/>
      <c r="F18268" s="4"/>
      <c r="G18268" s="4"/>
      <c r="H18268" s="5"/>
      <c r="I18268" s="5"/>
    </row>
    <row r="18269" ht="15.75" customHeight="1">
      <c r="E18269" s="4"/>
      <c r="F18269" s="4"/>
      <c r="G18269" s="4"/>
      <c r="H18269" s="5"/>
      <c r="I18269" s="5"/>
    </row>
    <row r="18270" ht="15.75" customHeight="1">
      <c r="E18270" s="4"/>
      <c r="F18270" s="4"/>
      <c r="G18270" s="4"/>
      <c r="H18270" s="5"/>
      <c r="I18270" s="5"/>
    </row>
    <row r="18271" ht="15.75" customHeight="1">
      <c r="E18271" s="4"/>
      <c r="F18271" s="4"/>
      <c r="G18271" s="4"/>
      <c r="H18271" s="5"/>
      <c r="I18271" s="5"/>
    </row>
    <row r="18272" ht="15.75" customHeight="1">
      <c r="E18272" s="4"/>
      <c r="F18272" s="4"/>
      <c r="G18272" s="4"/>
      <c r="H18272" s="5"/>
      <c r="I18272" s="5"/>
    </row>
    <row r="18273" ht="15.75" customHeight="1">
      <c r="E18273" s="4"/>
      <c r="F18273" s="4"/>
      <c r="G18273" s="4"/>
      <c r="H18273" s="5"/>
      <c r="I18273" s="5"/>
    </row>
    <row r="18274" ht="15.75" customHeight="1">
      <c r="E18274" s="4"/>
      <c r="F18274" s="4"/>
      <c r="G18274" s="4"/>
      <c r="H18274" s="5"/>
      <c r="I18274" s="5"/>
    </row>
    <row r="18275" ht="15.75" customHeight="1">
      <c r="E18275" s="4"/>
      <c r="F18275" s="4"/>
      <c r="G18275" s="4"/>
      <c r="H18275" s="5"/>
      <c r="I18275" s="5"/>
    </row>
    <row r="18276" ht="15.75" customHeight="1">
      <c r="E18276" s="4"/>
      <c r="F18276" s="4"/>
      <c r="G18276" s="4"/>
      <c r="H18276" s="5"/>
      <c r="I18276" s="5"/>
    </row>
    <row r="18277" ht="15.75" customHeight="1">
      <c r="E18277" s="4"/>
      <c r="F18277" s="4"/>
      <c r="G18277" s="4"/>
      <c r="H18277" s="5"/>
      <c r="I18277" s="5"/>
    </row>
    <row r="18278" ht="15.75" customHeight="1">
      <c r="E18278" s="4"/>
      <c r="F18278" s="4"/>
      <c r="G18278" s="4"/>
      <c r="H18278" s="5"/>
      <c r="I18278" s="5"/>
    </row>
    <row r="18279" ht="15.75" customHeight="1">
      <c r="E18279" s="4"/>
      <c r="F18279" s="4"/>
      <c r="G18279" s="4"/>
      <c r="H18279" s="5"/>
      <c r="I18279" s="5"/>
    </row>
    <row r="18280" ht="15.75" customHeight="1">
      <c r="E18280" s="4"/>
      <c r="F18280" s="4"/>
      <c r="G18280" s="4"/>
      <c r="H18280" s="5"/>
      <c r="I18280" s="5"/>
    </row>
    <row r="18281" ht="15.75" customHeight="1">
      <c r="E18281" s="4"/>
      <c r="F18281" s="4"/>
      <c r="G18281" s="4"/>
      <c r="H18281" s="5"/>
      <c r="I18281" s="5"/>
    </row>
    <row r="18282" ht="15.75" customHeight="1">
      <c r="E18282" s="4"/>
      <c r="F18282" s="4"/>
      <c r="G18282" s="4"/>
      <c r="H18282" s="5"/>
      <c r="I18282" s="5"/>
    </row>
    <row r="18283" ht="15.75" customHeight="1">
      <c r="E18283" s="4"/>
      <c r="F18283" s="4"/>
      <c r="G18283" s="4"/>
      <c r="H18283" s="5"/>
      <c r="I18283" s="5"/>
    </row>
    <row r="18284" ht="15.75" customHeight="1">
      <c r="E18284" s="4"/>
      <c r="F18284" s="4"/>
      <c r="G18284" s="4"/>
      <c r="H18284" s="5"/>
      <c r="I18284" s="5"/>
    </row>
    <row r="18285" ht="15.75" customHeight="1">
      <c r="E18285" s="4"/>
      <c r="F18285" s="4"/>
      <c r="G18285" s="4"/>
      <c r="H18285" s="5"/>
      <c r="I18285" s="5"/>
    </row>
    <row r="18286" ht="15.75" customHeight="1">
      <c r="E18286" s="4"/>
      <c r="F18286" s="4"/>
      <c r="G18286" s="4"/>
      <c r="H18286" s="5"/>
      <c r="I18286" s="5"/>
    </row>
    <row r="18287" ht="15.75" customHeight="1">
      <c r="E18287" s="4"/>
      <c r="F18287" s="4"/>
      <c r="G18287" s="4"/>
      <c r="H18287" s="5"/>
      <c r="I18287" s="5"/>
    </row>
    <row r="18288" ht="15.75" customHeight="1">
      <c r="E18288" s="4"/>
      <c r="F18288" s="4"/>
      <c r="G18288" s="4"/>
      <c r="H18288" s="5"/>
      <c r="I18288" s="5"/>
    </row>
    <row r="18289" ht="15.75" customHeight="1">
      <c r="E18289" s="4"/>
      <c r="F18289" s="4"/>
      <c r="G18289" s="4"/>
      <c r="H18289" s="5"/>
      <c r="I18289" s="5"/>
    </row>
    <row r="18290" ht="15.75" customHeight="1">
      <c r="E18290" s="4"/>
      <c r="F18290" s="4"/>
      <c r="G18290" s="4"/>
      <c r="H18290" s="5"/>
      <c r="I18290" s="5"/>
    </row>
    <row r="18291" ht="15.75" customHeight="1">
      <c r="E18291" s="4"/>
      <c r="F18291" s="4"/>
      <c r="G18291" s="4"/>
      <c r="H18291" s="5"/>
      <c r="I18291" s="5"/>
    </row>
    <row r="18292" ht="15.75" customHeight="1">
      <c r="E18292" s="4"/>
      <c r="F18292" s="4"/>
      <c r="G18292" s="4"/>
      <c r="H18292" s="5"/>
      <c r="I18292" s="5"/>
    </row>
    <row r="18293" ht="15.75" customHeight="1">
      <c r="E18293" s="4"/>
      <c r="F18293" s="4"/>
      <c r="G18293" s="4"/>
      <c r="H18293" s="5"/>
      <c r="I18293" s="5"/>
    </row>
    <row r="18294" ht="15.75" customHeight="1">
      <c r="E18294" s="4"/>
      <c r="F18294" s="4"/>
      <c r="G18294" s="4"/>
      <c r="H18294" s="5"/>
      <c r="I18294" s="5"/>
    </row>
    <row r="18295" ht="15.75" customHeight="1">
      <c r="E18295" s="4"/>
      <c r="F18295" s="4"/>
      <c r="G18295" s="4"/>
      <c r="H18295" s="5"/>
      <c r="I18295" s="5"/>
    </row>
    <row r="18296" ht="15.75" customHeight="1">
      <c r="E18296" s="4"/>
      <c r="F18296" s="4"/>
      <c r="G18296" s="4"/>
      <c r="H18296" s="5"/>
      <c r="I18296" s="5"/>
    </row>
    <row r="18297" ht="15.75" customHeight="1">
      <c r="E18297" s="4"/>
      <c r="F18297" s="4"/>
      <c r="G18297" s="4"/>
      <c r="H18297" s="5"/>
      <c r="I18297" s="5"/>
    </row>
    <row r="18298" ht="15.75" customHeight="1">
      <c r="E18298" s="4"/>
      <c r="F18298" s="4"/>
      <c r="G18298" s="4"/>
      <c r="H18298" s="5"/>
      <c r="I18298" s="5"/>
    </row>
    <row r="18299" ht="15.75" customHeight="1">
      <c r="E18299" s="4"/>
      <c r="F18299" s="4"/>
      <c r="G18299" s="4"/>
      <c r="H18299" s="5"/>
      <c r="I18299" s="5"/>
    </row>
    <row r="18300" ht="15.75" customHeight="1">
      <c r="E18300" s="4"/>
      <c r="F18300" s="4"/>
      <c r="G18300" s="4"/>
      <c r="H18300" s="5"/>
      <c r="I18300" s="5"/>
    </row>
    <row r="18301" ht="15.75" customHeight="1">
      <c r="E18301" s="4"/>
      <c r="F18301" s="4"/>
      <c r="G18301" s="4"/>
      <c r="H18301" s="5"/>
      <c r="I18301" s="5"/>
    </row>
    <row r="18302" ht="15.75" customHeight="1">
      <c r="E18302" s="4"/>
      <c r="F18302" s="4"/>
      <c r="G18302" s="4"/>
      <c r="H18302" s="5"/>
      <c r="I18302" s="5"/>
    </row>
    <row r="18303" ht="15.75" customHeight="1">
      <c r="E18303" s="4"/>
      <c r="F18303" s="4"/>
      <c r="G18303" s="4"/>
      <c r="H18303" s="5"/>
      <c r="I18303" s="5"/>
    </row>
    <row r="18304" ht="15.75" customHeight="1">
      <c r="E18304" s="4"/>
      <c r="F18304" s="4"/>
      <c r="G18304" s="4"/>
      <c r="H18304" s="5"/>
      <c r="I18304" s="5"/>
    </row>
    <row r="18305" ht="15.75" customHeight="1">
      <c r="E18305" s="4"/>
      <c r="F18305" s="4"/>
      <c r="G18305" s="4"/>
      <c r="H18305" s="5"/>
      <c r="I18305" s="5"/>
    </row>
    <row r="18306" ht="15.75" customHeight="1">
      <c r="E18306" s="4"/>
      <c r="F18306" s="4"/>
      <c r="G18306" s="4"/>
      <c r="H18306" s="5"/>
      <c r="I18306" s="5"/>
    </row>
    <row r="18307" ht="15.75" customHeight="1">
      <c r="E18307" s="4"/>
      <c r="F18307" s="4"/>
      <c r="G18307" s="4"/>
      <c r="H18307" s="5"/>
      <c r="I18307" s="5"/>
    </row>
    <row r="18308" ht="15.75" customHeight="1">
      <c r="E18308" s="4"/>
      <c r="F18308" s="4"/>
      <c r="G18308" s="4"/>
      <c r="H18308" s="5"/>
      <c r="I18308" s="5"/>
    </row>
    <row r="18309" ht="15.75" customHeight="1">
      <c r="E18309" s="4"/>
      <c r="F18309" s="4"/>
      <c r="G18309" s="4"/>
      <c r="H18309" s="5"/>
      <c r="I18309" s="5"/>
    </row>
    <row r="18310" ht="15.75" customHeight="1">
      <c r="E18310" s="4"/>
      <c r="F18310" s="4"/>
      <c r="G18310" s="4"/>
      <c r="H18310" s="5"/>
      <c r="I18310" s="5"/>
    </row>
    <row r="18311" ht="15.75" customHeight="1">
      <c r="E18311" s="4"/>
      <c r="F18311" s="4"/>
      <c r="G18311" s="4"/>
      <c r="H18311" s="5"/>
      <c r="I18311" s="5"/>
    </row>
    <row r="18312" ht="15.75" customHeight="1">
      <c r="E18312" s="4"/>
      <c r="F18312" s="4"/>
      <c r="G18312" s="4"/>
      <c r="H18312" s="5"/>
      <c r="I18312" s="5"/>
    </row>
    <row r="18313" ht="15.75" customHeight="1">
      <c r="E18313" s="4"/>
      <c r="F18313" s="4"/>
      <c r="G18313" s="4"/>
      <c r="H18313" s="5"/>
      <c r="I18313" s="5"/>
    </row>
    <row r="18314" ht="15.75" customHeight="1">
      <c r="E18314" s="4"/>
      <c r="F18314" s="4"/>
      <c r="G18314" s="4"/>
      <c r="H18314" s="5"/>
      <c r="I18314" s="5"/>
    </row>
    <row r="18315" ht="15.75" customHeight="1">
      <c r="E18315" s="4"/>
      <c r="F18315" s="4"/>
      <c r="G18315" s="4"/>
      <c r="H18315" s="5"/>
      <c r="I18315" s="5"/>
    </row>
    <row r="18316" ht="15.75" customHeight="1">
      <c r="E18316" s="4"/>
      <c r="F18316" s="4"/>
      <c r="G18316" s="4"/>
      <c r="H18316" s="5"/>
      <c r="I18316" s="5"/>
    </row>
    <row r="18317" ht="15.75" customHeight="1">
      <c r="E18317" s="4"/>
      <c r="F18317" s="4"/>
      <c r="G18317" s="4"/>
      <c r="H18317" s="5"/>
      <c r="I18317" s="5"/>
    </row>
    <row r="18318" ht="15.75" customHeight="1">
      <c r="E18318" s="4"/>
      <c r="F18318" s="4"/>
      <c r="G18318" s="4"/>
      <c r="H18318" s="5"/>
      <c r="I18318" s="5"/>
    </row>
    <row r="18319" ht="15.75" customHeight="1">
      <c r="E18319" s="4"/>
      <c r="F18319" s="4"/>
      <c r="G18319" s="4"/>
      <c r="H18319" s="5"/>
      <c r="I18319" s="5"/>
    </row>
    <row r="18320" ht="15.75" customHeight="1">
      <c r="E18320" s="4"/>
      <c r="F18320" s="4"/>
      <c r="G18320" s="4"/>
      <c r="H18320" s="5"/>
      <c r="I18320" s="5"/>
    </row>
    <row r="18321" ht="15.75" customHeight="1">
      <c r="E18321" s="4"/>
      <c r="F18321" s="4"/>
      <c r="G18321" s="4"/>
      <c r="H18321" s="5"/>
      <c r="I18321" s="5"/>
    </row>
    <row r="18322" ht="15.75" customHeight="1">
      <c r="E18322" s="4"/>
      <c r="F18322" s="4"/>
      <c r="G18322" s="4"/>
      <c r="H18322" s="5"/>
      <c r="I18322" s="5"/>
    </row>
    <row r="18323" ht="15.75" customHeight="1">
      <c r="E18323" s="4"/>
      <c r="F18323" s="4"/>
      <c r="G18323" s="4"/>
      <c r="H18323" s="5"/>
      <c r="I18323" s="5"/>
    </row>
    <row r="18324" ht="15.75" customHeight="1">
      <c r="E18324" s="4"/>
      <c r="F18324" s="4"/>
      <c r="G18324" s="4"/>
      <c r="H18324" s="5"/>
      <c r="I18324" s="5"/>
    </row>
    <row r="18325" ht="15.75" customHeight="1">
      <c r="E18325" s="4"/>
      <c r="F18325" s="4"/>
      <c r="G18325" s="4"/>
      <c r="H18325" s="5"/>
      <c r="I18325" s="5"/>
    </row>
    <row r="18326" ht="15.75" customHeight="1">
      <c r="E18326" s="4"/>
      <c r="F18326" s="4"/>
      <c r="G18326" s="4"/>
      <c r="H18326" s="5"/>
      <c r="I18326" s="5"/>
    </row>
    <row r="18327" ht="15.75" customHeight="1">
      <c r="E18327" s="4"/>
      <c r="F18327" s="4"/>
      <c r="G18327" s="4"/>
      <c r="H18327" s="5"/>
      <c r="I18327" s="5"/>
    </row>
    <row r="18328" ht="15.75" customHeight="1">
      <c r="E18328" s="4"/>
      <c r="F18328" s="4"/>
      <c r="G18328" s="4"/>
      <c r="H18328" s="5"/>
      <c r="I18328" s="5"/>
    </row>
    <row r="18329" ht="15.75" customHeight="1">
      <c r="E18329" s="4"/>
      <c r="F18329" s="4"/>
      <c r="G18329" s="4"/>
      <c r="H18329" s="5"/>
      <c r="I18329" s="5"/>
    </row>
    <row r="18330" ht="15.75" customHeight="1">
      <c r="E18330" s="4"/>
      <c r="F18330" s="4"/>
      <c r="G18330" s="4"/>
      <c r="H18330" s="5"/>
      <c r="I18330" s="5"/>
    </row>
    <row r="18331" ht="15.75" customHeight="1">
      <c r="E18331" s="4"/>
      <c r="F18331" s="4"/>
      <c r="G18331" s="4"/>
      <c r="H18331" s="5"/>
      <c r="I18331" s="5"/>
    </row>
    <row r="18332" ht="15.75" customHeight="1">
      <c r="E18332" s="4"/>
      <c r="F18332" s="4"/>
      <c r="G18332" s="4"/>
      <c r="H18332" s="5"/>
      <c r="I18332" s="5"/>
    </row>
    <row r="18333" ht="15.75" customHeight="1">
      <c r="E18333" s="4"/>
      <c r="F18333" s="4"/>
      <c r="G18333" s="4"/>
      <c r="H18333" s="5"/>
      <c r="I18333" s="5"/>
    </row>
    <row r="18334" ht="15.75" customHeight="1">
      <c r="E18334" s="4"/>
      <c r="F18334" s="4"/>
      <c r="G18334" s="4"/>
      <c r="H18334" s="5"/>
      <c r="I18334" s="5"/>
    </row>
    <row r="18335" ht="15.75" customHeight="1">
      <c r="E18335" s="4"/>
      <c r="F18335" s="4"/>
      <c r="G18335" s="4"/>
      <c r="H18335" s="5"/>
      <c r="I18335" s="5"/>
    </row>
    <row r="18336" ht="15.75" customHeight="1">
      <c r="E18336" s="4"/>
      <c r="F18336" s="4"/>
      <c r="G18336" s="4"/>
      <c r="H18336" s="5"/>
      <c r="I18336" s="5"/>
    </row>
    <row r="18337" ht="15.75" customHeight="1">
      <c r="E18337" s="4"/>
      <c r="F18337" s="4"/>
      <c r="G18337" s="4"/>
      <c r="H18337" s="5"/>
      <c r="I18337" s="5"/>
    </row>
    <row r="18338" ht="15.75" customHeight="1">
      <c r="E18338" s="4"/>
      <c r="F18338" s="4"/>
      <c r="G18338" s="4"/>
      <c r="H18338" s="5"/>
      <c r="I18338" s="5"/>
    </row>
    <row r="18339" ht="15.75" customHeight="1">
      <c r="E18339" s="4"/>
      <c r="F18339" s="4"/>
      <c r="G18339" s="4"/>
      <c r="H18339" s="5"/>
      <c r="I18339" s="5"/>
    </row>
    <row r="18340" ht="15.75" customHeight="1">
      <c r="E18340" s="4"/>
      <c r="F18340" s="4"/>
      <c r="G18340" s="4"/>
      <c r="H18340" s="5"/>
      <c r="I18340" s="5"/>
    </row>
    <row r="18341" ht="15.75" customHeight="1">
      <c r="E18341" s="4"/>
      <c r="F18341" s="4"/>
      <c r="G18341" s="4"/>
      <c r="H18341" s="5"/>
      <c r="I18341" s="5"/>
    </row>
    <row r="18342" ht="15.75" customHeight="1">
      <c r="E18342" s="4"/>
      <c r="F18342" s="4"/>
      <c r="G18342" s="4"/>
      <c r="H18342" s="5"/>
      <c r="I18342" s="5"/>
    </row>
    <row r="18343" ht="15.75" customHeight="1">
      <c r="E18343" s="4"/>
      <c r="F18343" s="4"/>
      <c r="G18343" s="4"/>
      <c r="H18343" s="5"/>
      <c r="I18343" s="5"/>
    </row>
    <row r="18344" ht="15.75" customHeight="1">
      <c r="E18344" s="4"/>
      <c r="F18344" s="4"/>
      <c r="G18344" s="4"/>
      <c r="H18344" s="5"/>
      <c r="I18344" s="5"/>
    </row>
    <row r="18345" ht="15.75" customHeight="1">
      <c r="E18345" s="4"/>
      <c r="F18345" s="4"/>
      <c r="G18345" s="4"/>
      <c r="H18345" s="5"/>
      <c r="I18345" s="5"/>
    </row>
    <row r="18346" ht="15.75" customHeight="1">
      <c r="E18346" s="4"/>
      <c r="F18346" s="4"/>
      <c r="G18346" s="4"/>
      <c r="H18346" s="5"/>
      <c r="I18346" s="5"/>
    </row>
    <row r="18347" ht="15.75" customHeight="1">
      <c r="E18347" s="4"/>
      <c r="F18347" s="4"/>
      <c r="G18347" s="4"/>
      <c r="H18347" s="5"/>
      <c r="I18347" s="5"/>
    </row>
    <row r="18348" ht="15.75" customHeight="1">
      <c r="E18348" s="4"/>
      <c r="F18348" s="4"/>
      <c r="G18348" s="4"/>
      <c r="H18348" s="5"/>
      <c r="I18348" s="5"/>
    </row>
    <row r="18349" ht="15.75" customHeight="1">
      <c r="E18349" s="4"/>
      <c r="F18349" s="4"/>
      <c r="G18349" s="4"/>
      <c r="H18349" s="5"/>
      <c r="I18349" s="5"/>
    </row>
    <row r="18350" ht="15.75" customHeight="1">
      <c r="E18350" s="4"/>
      <c r="F18350" s="4"/>
      <c r="G18350" s="4"/>
      <c r="H18350" s="5"/>
      <c r="I18350" s="5"/>
    </row>
    <row r="18351" ht="15.75" customHeight="1">
      <c r="E18351" s="4"/>
      <c r="F18351" s="4"/>
      <c r="G18351" s="4"/>
      <c r="H18351" s="5"/>
      <c r="I18351" s="5"/>
    </row>
    <row r="18352" ht="15.75" customHeight="1">
      <c r="E18352" s="4"/>
      <c r="F18352" s="4"/>
      <c r="G18352" s="4"/>
      <c r="H18352" s="5"/>
      <c r="I18352" s="5"/>
    </row>
    <row r="18353" ht="15.75" customHeight="1">
      <c r="E18353" s="4"/>
      <c r="F18353" s="4"/>
      <c r="G18353" s="4"/>
      <c r="H18353" s="5"/>
      <c r="I18353" s="5"/>
    </row>
    <row r="18354" ht="15.75" customHeight="1">
      <c r="E18354" s="4"/>
      <c r="F18354" s="4"/>
      <c r="G18354" s="4"/>
      <c r="H18354" s="5"/>
      <c r="I18354" s="5"/>
    </row>
    <row r="18355" ht="15.75" customHeight="1">
      <c r="E18355" s="4"/>
      <c r="F18355" s="4"/>
      <c r="G18355" s="4"/>
      <c r="H18355" s="5"/>
      <c r="I18355" s="5"/>
    </row>
    <row r="18356" ht="15.75" customHeight="1">
      <c r="E18356" s="4"/>
      <c r="F18356" s="4"/>
      <c r="G18356" s="4"/>
      <c r="H18356" s="5"/>
      <c r="I18356" s="5"/>
    </row>
    <row r="18357" ht="15.75" customHeight="1">
      <c r="E18357" s="4"/>
      <c r="F18357" s="4"/>
      <c r="G18357" s="4"/>
      <c r="H18357" s="5"/>
      <c r="I18357" s="5"/>
    </row>
    <row r="18358" ht="15.75" customHeight="1">
      <c r="E18358" s="4"/>
      <c r="F18358" s="4"/>
      <c r="G18358" s="4"/>
      <c r="H18358" s="5"/>
      <c r="I18358" s="5"/>
    </row>
    <row r="18359" ht="15.75" customHeight="1">
      <c r="E18359" s="4"/>
      <c r="F18359" s="4"/>
      <c r="G18359" s="4"/>
      <c r="H18359" s="5"/>
      <c r="I18359" s="5"/>
    </row>
    <row r="18360" ht="15.75" customHeight="1">
      <c r="E18360" s="4"/>
      <c r="F18360" s="4"/>
      <c r="G18360" s="4"/>
      <c r="H18360" s="5"/>
      <c r="I18360" s="5"/>
    </row>
    <row r="18361" ht="15.75" customHeight="1">
      <c r="E18361" s="4"/>
      <c r="F18361" s="4"/>
      <c r="G18361" s="4"/>
      <c r="H18361" s="5"/>
      <c r="I18361" s="5"/>
    </row>
    <row r="18362" ht="15.75" customHeight="1">
      <c r="E18362" s="4"/>
      <c r="F18362" s="4"/>
      <c r="G18362" s="4"/>
      <c r="H18362" s="5"/>
      <c r="I18362" s="5"/>
    </row>
    <row r="18363" ht="15.75" customHeight="1">
      <c r="E18363" s="4"/>
      <c r="F18363" s="4"/>
      <c r="G18363" s="4"/>
      <c r="H18363" s="5"/>
      <c r="I18363" s="5"/>
    </row>
    <row r="18364" ht="15.75" customHeight="1">
      <c r="E18364" s="4"/>
      <c r="F18364" s="4"/>
      <c r="G18364" s="4"/>
      <c r="H18364" s="5"/>
      <c r="I18364" s="5"/>
    </row>
    <row r="18365" ht="15.75" customHeight="1">
      <c r="E18365" s="4"/>
      <c r="F18365" s="4"/>
      <c r="G18365" s="4"/>
      <c r="H18365" s="5"/>
      <c r="I18365" s="5"/>
    </row>
    <row r="18366" ht="15.75" customHeight="1">
      <c r="E18366" s="4"/>
      <c r="F18366" s="4"/>
      <c r="G18366" s="4"/>
      <c r="H18366" s="5"/>
      <c r="I18366" s="5"/>
    </row>
    <row r="18367" ht="15.75" customHeight="1">
      <c r="E18367" s="4"/>
      <c r="F18367" s="4"/>
      <c r="G18367" s="4"/>
      <c r="H18367" s="5"/>
      <c r="I18367" s="5"/>
    </row>
    <row r="18368" ht="15.75" customHeight="1">
      <c r="E18368" s="4"/>
      <c r="F18368" s="4"/>
      <c r="G18368" s="4"/>
      <c r="H18368" s="5"/>
      <c r="I18368" s="5"/>
    </row>
    <row r="18369" ht="15.75" customHeight="1">
      <c r="E18369" s="4"/>
      <c r="F18369" s="4"/>
      <c r="G18369" s="4"/>
      <c r="H18369" s="5"/>
      <c r="I18369" s="5"/>
    </row>
    <row r="18370" ht="15.75" customHeight="1">
      <c r="E18370" s="4"/>
      <c r="F18370" s="4"/>
      <c r="G18370" s="4"/>
      <c r="H18370" s="5"/>
      <c r="I18370" s="5"/>
    </row>
    <row r="18371" ht="15.75" customHeight="1">
      <c r="E18371" s="4"/>
      <c r="F18371" s="4"/>
      <c r="G18371" s="4"/>
      <c r="H18371" s="5"/>
      <c r="I18371" s="5"/>
    </row>
    <row r="18372" ht="15.75" customHeight="1">
      <c r="E18372" s="4"/>
      <c r="F18372" s="4"/>
      <c r="G18372" s="4"/>
      <c r="H18372" s="5"/>
      <c r="I18372" s="5"/>
    </row>
    <row r="18373" ht="15.75" customHeight="1">
      <c r="E18373" s="4"/>
      <c r="F18373" s="4"/>
      <c r="G18373" s="4"/>
      <c r="H18373" s="5"/>
      <c r="I18373" s="5"/>
    </row>
    <row r="18374" ht="15.75" customHeight="1">
      <c r="E18374" s="4"/>
      <c r="F18374" s="4"/>
      <c r="G18374" s="4"/>
      <c r="H18374" s="5"/>
      <c r="I18374" s="5"/>
    </row>
    <row r="18375" ht="15.75" customHeight="1">
      <c r="E18375" s="4"/>
      <c r="F18375" s="4"/>
      <c r="G18375" s="4"/>
      <c r="H18375" s="5"/>
      <c r="I18375" s="5"/>
    </row>
    <row r="18376" ht="15.75" customHeight="1">
      <c r="E18376" s="4"/>
      <c r="F18376" s="4"/>
      <c r="G18376" s="4"/>
      <c r="H18376" s="5"/>
      <c r="I18376" s="5"/>
    </row>
    <row r="18377" ht="15.75" customHeight="1">
      <c r="E18377" s="4"/>
      <c r="F18377" s="4"/>
      <c r="G18377" s="4"/>
      <c r="H18377" s="5"/>
      <c r="I18377" s="5"/>
    </row>
    <row r="18378" ht="15.75" customHeight="1">
      <c r="E18378" s="4"/>
      <c r="F18378" s="4"/>
      <c r="G18378" s="4"/>
      <c r="H18378" s="5"/>
      <c r="I18378" s="5"/>
    </row>
    <row r="18379" ht="15.75" customHeight="1">
      <c r="E18379" s="4"/>
      <c r="F18379" s="4"/>
      <c r="G18379" s="4"/>
      <c r="H18379" s="5"/>
      <c r="I18379" s="5"/>
    </row>
    <row r="18380" ht="15.75" customHeight="1">
      <c r="E18380" s="4"/>
      <c r="F18380" s="4"/>
      <c r="G18380" s="4"/>
      <c r="H18380" s="5"/>
      <c r="I18380" s="5"/>
    </row>
    <row r="18381" ht="15.75" customHeight="1">
      <c r="E18381" s="4"/>
      <c r="F18381" s="4"/>
      <c r="G18381" s="4"/>
      <c r="H18381" s="5"/>
      <c r="I18381" s="5"/>
    </row>
    <row r="18382" ht="15.75" customHeight="1">
      <c r="E18382" s="4"/>
      <c r="F18382" s="4"/>
      <c r="G18382" s="4"/>
      <c r="H18382" s="5"/>
      <c r="I18382" s="5"/>
    </row>
    <row r="18383" ht="15.75" customHeight="1">
      <c r="E18383" s="4"/>
      <c r="F18383" s="4"/>
      <c r="G18383" s="4"/>
      <c r="H18383" s="5"/>
      <c r="I18383" s="5"/>
    </row>
    <row r="18384" ht="15.75" customHeight="1">
      <c r="E18384" s="4"/>
      <c r="F18384" s="4"/>
      <c r="G18384" s="4"/>
      <c r="H18384" s="5"/>
      <c r="I18384" s="5"/>
    </row>
    <row r="18385" ht="15.75" customHeight="1">
      <c r="E18385" s="4"/>
      <c r="F18385" s="4"/>
      <c r="G18385" s="4"/>
      <c r="H18385" s="5"/>
      <c r="I18385" s="5"/>
    </row>
    <row r="18386" ht="15.75" customHeight="1">
      <c r="E18386" s="4"/>
      <c r="F18386" s="4"/>
      <c r="G18386" s="4"/>
      <c r="H18386" s="5"/>
      <c r="I18386" s="5"/>
    </row>
    <row r="18387" ht="15.75" customHeight="1">
      <c r="E18387" s="4"/>
      <c r="F18387" s="4"/>
      <c r="G18387" s="4"/>
      <c r="H18387" s="5"/>
      <c r="I18387" s="5"/>
    </row>
    <row r="18388" ht="15.75" customHeight="1">
      <c r="E18388" s="4"/>
      <c r="F18388" s="4"/>
      <c r="G18388" s="4"/>
      <c r="H18388" s="5"/>
      <c r="I18388" s="5"/>
    </row>
    <row r="18389" ht="15.75" customHeight="1">
      <c r="E18389" s="4"/>
      <c r="F18389" s="4"/>
      <c r="G18389" s="4"/>
      <c r="H18389" s="5"/>
      <c r="I18389" s="5"/>
    </row>
    <row r="18390" ht="15.75" customHeight="1">
      <c r="E18390" s="4"/>
      <c r="F18390" s="4"/>
      <c r="G18390" s="4"/>
      <c r="H18390" s="5"/>
      <c r="I18390" s="5"/>
    </row>
    <row r="18391" ht="15.75" customHeight="1">
      <c r="E18391" s="4"/>
      <c r="F18391" s="4"/>
      <c r="G18391" s="4"/>
      <c r="H18391" s="5"/>
      <c r="I18391" s="5"/>
    </row>
    <row r="18392" ht="15.75" customHeight="1">
      <c r="E18392" s="4"/>
      <c r="F18392" s="4"/>
      <c r="G18392" s="4"/>
      <c r="H18392" s="5"/>
      <c r="I18392" s="5"/>
    </row>
    <row r="18393" ht="15.75" customHeight="1">
      <c r="E18393" s="4"/>
      <c r="F18393" s="4"/>
      <c r="G18393" s="4"/>
      <c r="H18393" s="5"/>
      <c r="I18393" s="5"/>
    </row>
    <row r="18394" ht="15.75" customHeight="1">
      <c r="E18394" s="4"/>
      <c r="F18394" s="4"/>
      <c r="G18394" s="4"/>
      <c r="H18394" s="5"/>
      <c r="I18394" s="5"/>
    </row>
    <row r="18395" ht="15.75" customHeight="1">
      <c r="E18395" s="4"/>
      <c r="F18395" s="4"/>
      <c r="G18395" s="4"/>
      <c r="H18395" s="5"/>
      <c r="I18395" s="5"/>
    </row>
    <row r="18396" ht="15.75" customHeight="1">
      <c r="E18396" s="4"/>
      <c r="F18396" s="4"/>
      <c r="G18396" s="4"/>
      <c r="H18396" s="5"/>
      <c r="I18396" s="5"/>
    </row>
    <row r="18397" ht="15.75" customHeight="1">
      <c r="E18397" s="4"/>
      <c r="F18397" s="4"/>
      <c r="G18397" s="4"/>
      <c r="H18397" s="5"/>
      <c r="I18397" s="5"/>
    </row>
    <row r="18398" ht="15.75" customHeight="1">
      <c r="E18398" s="4"/>
      <c r="F18398" s="4"/>
      <c r="G18398" s="4"/>
      <c r="H18398" s="5"/>
      <c r="I18398" s="5"/>
    </row>
    <row r="18399" ht="15.75" customHeight="1">
      <c r="E18399" s="4"/>
      <c r="F18399" s="4"/>
      <c r="G18399" s="4"/>
      <c r="H18399" s="5"/>
      <c r="I18399" s="5"/>
    </row>
    <row r="18400" ht="15.75" customHeight="1">
      <c r="E18400" s="4"/>
      <c r="F18400" s="4"/>
      <c r="G18400" s="4"/>
      <c r="H18400" s="5"/>
      <c r="I18400" s="5"/>
    </row>
    <row r="18401" ht="15.75" customHeight="1">
      <c r="E18401" s="4"/>
      <c r="F18401" s="4"/>
      <c r="G18401" s="4"/>
      <c r="H18401" s="5"/>
      <c r="I18401" s="5"/>
    </row>
    <row r="18402" ht="15.75" customHeight="1">
      <c r="E18402" s="4"/>
      <c r="F18402" s="4"/>
      <c r="G18402" s="4"/>
      <c r="H18402" s="5"/>
      <c r="I18402" s="5"/>
    </row>
    <row r="18403" ht="15.75" customHeight="1">
      <c r="E18403" s="4"/>
      <c r="F18403" s="4"/>
      <c r="G18403" s="4"/>
      <c r="H18403" s="5"/>
      <c r="I18403" s="5"/>
    </row>
    <row r="18404" ht="15.75" customHeight="1">
      <c r="E18404" s="4"/>
      <c r="F18404" s="4"/>
      <c r="G18404" s="4"/>
      <c r="H18404" s="5"/>
      <c r="I18404" s="5"/>
    </row>
    <row r="18405" ht="15.75" customHeight="1">
      <c r="E18405" s="4"/>
      <c r="F18405" s="4"/>
      <c r="G18405" s="4"/>
      <c r="H18405" s="5"/>
      <c r="I18405" s="5"/>
    </row>
    <row r="18406" ht="15.75" customHeight="1">
      <c r="E18406" s="4"/>
      <c r="F18406" s="4"/>
      <c r="G18406" s="4"/>
      <c r="H18406" s="5"/>
      <c r="I18406" s="5"/>
    </row>
    <row r="18407" ht="15.75" customHeight="1">
      <c r="E18407" s="4"/>
      <c r="F18407" s="4"/>
      <c r="G18407" s="4"/>
      <c r="H18407" s="5"/>
      <c r="I18407" s="5"/>
    </row>
    <row r="18408" ht="15.75" customHeight="1">
      <c r="E18408" s="4"/>
      <c r="F18408" s="4"/>
      <c r="G18408" s="4"/>
      <c r="H18408" s="5"/>
      <c r="I18408" s="5"/>
    </row>
    <row r="18409" ht="15.75" customHeight="1">
      <c r="E18409" s="4"/>
      <c r="F18409" s="4"/>
      <c r="G18409" s="4"/>
      <c r="H18409" s="5"/>
      <c r="I18409" s="5"/>
    </row>
    <row r="18410" ht="15.75" customHeight="1">
      <c r="E18410" s="4"/>
      <c r="F18410" s="4"/>
      <c r="G18410" s="4"/>
      <c r="H18410" s="5"/>
      <c r="I18410" s="5"/>
    </row>
    <row r="18411" ht="15.75" customHeight="1">
      <c r="E18411" s="4"/>
      <c r="F18411" s="4"/>
      <c r="G18411" s="4"/>
      <c r="H18411" s="5"/>
      <c r="I18411" s="5"/>
    </row>
    <row r="18412" ht="15.75" customHeight="1">
      <c r="E18412" s="4"/>
      <c r="F18412" s="4"/>
      <c r="G18412" s="4"/>
      <c r="H18412" s="5"/>
      <c r="I18412" s="5"/>
    </row>
    <row r="18413" ht="15.75" customHeight="1">
      <c r="E18413" s="4"/>
      <c r="F18413" s="4"/>
      <c r="G18413" s="4"/>
      <c r="H18413" s="5"/>
      <c r="I18413" s="5"/>
    </row>
    <row r="18414" ht="15.75" customHeight="1">
      <c r="E18414" s="4"/>
      <c r="F18414" s="4"/>
      <c r="G18414" s="4"/>
      <c r="H18414" s="5"/>
      <c r="I18414" s="5"/>
    </row>
    <row r="18415" ht="15.75" customHeight="1">
      <c r="E18415" s="4"/>
      <c r="F18415" s="4"/>
      <c r="G18415" s="4"/>
      <c r="H18415" s="5"/>
      <c r="I18415" s="5"/>
    </row>
    <row r="18416" ht="15.75" customHeight="1">
      <c r="E18416" s="4"/>
      <c r="F18416" s="4"/>
      <c r="G18416" s="4"/>
      <c r="H18416" s="5"/>
      <c r="I18416" s="5"/>
    </row>
    <row r="18417" ht="15.75" customHeight="1">
      <c r="E18417" s="4"/>
      <c r="F18417" s="4"/>
      <c r="G18417" s="4"/>
      <c r="H18417" s="5"/>
      <c r="I18417" s="5"/>
    </row>
    <row r="18418" ht="15.75" customHeight="1">
      <c r="E18418" s="4"/>
      <c r="F18418" s="4"/>
      <c r="G18418" s="4"/>
      <c r="H18418" s="5"/>
      <c r="I18418" s="5"/>
    </row>
    <row r="18419" ht="15.75" customHeight="1">
      <c r="E18419" s="4"/>
      <c r="F18419" s="4"/>
      <c r="G18419" s="4"/>
      <c r="H18419" s="5"/>
      <c r="I18419" s="5"/>
    </row>
    <row r="18420" ht="15.75" customHeight="1">
      <c r="E18420" s="4"/>
      <c r="F18420" s="4"/>
      <c r="G18420" s="4"/>
      <c r="H18420" s="5"/>
      <c r="I18420" s="5"/>
    </row>
    <row r="18421" ht="15.75" customHeight="1">
      <c r="E18421" s="4"/>
      <c r="F18421" s="4"/>
      <c r="G18421" s="4"/>
      <c r="H18421" s="5"/>
      <c r="I18421" s="5"/>
    </row>
    <row r="18422" ht="15.75" customHeight="1">
      <c r="E18422" s="4"/>
      <c r="F18422" s="4"/>
      <c r="G18422" s="4"/>
      <c r="H18422" s="5"/>
      <c r="I18422" s="5"/>
    </row>
    <row r="18423" ht="15.75" customHeight="1">
      <c r="E18423" s="4"/>
      <c r="F18423" s="4"/>
      <c r="G18423" s="4"/>
      <c r="H18423" s="5"/>
      <c r="I18423" s="5"/>
    </row>
    <row r="18424" ht="15.75" customHeight="1">
      <c r="E18424" s="4"/>
      <c r="F18424" s="4"/>
      <c r="G18424" s="4"/>
      <c r="H18424" s="5"/>
      <c r="I18424" s="5"/>
    </row>
    <row r="18425" ht="15.75" customHeight="1">
      <c r="E18425" s="4"/>
      <c r="F18425" s="4"/>
      <c r="G18425" s="4"/>
      <c r="H18425" s="5"/>
      <c r="I18425" s="5"/>
    </row>
    <row r="18426" ht="15.75" customHeight="1">
      <c r="E18426" s="4"/>
      <c r="F18426" s="4"/>
      <c r="G18426" s="4"/>
      <c r="H18426" s="5"/>
      <c r="I18426" s="5"/>
    </row>
    <row r="18427" ht="15.75" customHeight="1">
      <c r="E18427" s="4"/>
      <c r="F18427" s="4"/>
      <c r="G18427" s="4"/>
      <c r="H18427" s="5"/>
      <c r="I18427" s="5"/>
    </row>
    <row r="18428" ht="15.75" customHeight="1">
      <c r="E18428" s="4"/>
      <c r="F18428" s="4"/>
      <c r="G18428" s="4"/>
      <c r="H18428" s="5"/>
      <c r="I18428" s="5"/>
    </row>
    <row r="18429" ht="15.75" customHeight="1">
      <c r="E18429" s="4"/>
      <c r="F18429" s="4"/>
      <c r="G18429" s="4"/>
      <c r="H18429" s="5"/>
      <c r="I18429" s="5"/>
    </row>
    <row r="18430" ht="15.75" customHeight="1">
      <c r="E18430" s="4"/>
      <c r="F18430" s="4"/>
      <c r="G18430" s="4"/>
      <c r="H18430" s="5"/>
      <c r="I18430" s="5"/>
    </row>
    <row r="18431" ht="15.75" customHeight="1">
      <c r="E18431" s="4"/>
      <c r="F18431" s="4"/>
      <c r="G18431" s="4"/>
      <c r="H18431" s="5"/>
      <c r="I18431" s="5"/>
    </row>
    <row r="18432" ht="15.75" customHeight="1">
      <c r="E18432" s="4"/>
      <c r="F18432" s="4"/>
      <c r="G18432" s="4"/>
      <c r="H18432" s="5"/>
      <c r="I18432" s="5"/>
    </row>
    <row r="18433" ht="15.75" customHeight="1">
      <c r="E18433" s="4"/>
      <c r="F18433" s="4"/>
      <c r="G18433" s="4"/>
      <c r="H18433" s="5"/>
      <c r="I18433" s="5"/>
    </row>
    <row r="18434" ht="15.75" customHeight="1">
      <c r="E18434" s="4"/>
      <c r="F18434" s="4"/>
      <c r="G18434" s="4"/>
      <c r="H18434" s="5"/>
      <c r="I18434" s="5"/>
    </row>
    <row r="18435" ht="15.75" customHeight="1">
      <c r="E18435" s="4"/>
      <c r="F18435" s="4"/>
      <c r="G18435" s="4"/>
      <c r="H18435" s="5"/>
      <c r="I18435" s="5"/>
    </row>
    <row r="18436" ht="15.75" customHeight="1">
      <c r="E18436" s="4"/>
      <c r="F18436" s="4"/>
      <c r="G18436" s="4"/>
      <c r="H18436" s="5"/>
      <c r="I18436" s="5"/>
    </row>
    <row r="18437" ht="15.75" customHeight="1">
      <c r="E18437" s="4"/>
      <c r="F18437" s="4"/>
      <c r="G18437" s="4"/>
      <c r="H18437" s="5"/>
      <c r="I18437" s="5"/>
    </row>
    <row r="18438" ht="15.75" customHeight="1">
      <c r="E18438" s="4"/>
      <c r="F18438" s="4"/>
      <c r="G18438" s="4"/>
      <c r="H18438" s="5"/>
      <c r="I18438" s="5"/>
    </row>
    <row r="18439" ht="15.75" customHeight="1">
      <c r="E18439" s="4"/>
      <c r="F18439" s="4"/>
      <c r="G18439" s="4"/>
      <c r="H18439" s="5"/>
      <c r="I18439" s="5"/>
    </row>
    <row r="18440" ht="15.75" customHeight="1">
      <c r="E18440" s="4"/>
      <c r="F18440" s="4"/>
      <c r="G18440" s="4"/>
      <c r="H18440" s="5"/>
      <c r="I18440" s="5"/>
    </row>
    <row r="18441" ht="15.75" customHeight="1">
      <c r="E18441" s="4"/>
      <c r="F18441" s="4"/>
      <c r="G18441" s="4"/>
      <c r="H18441" s="5"/>
      <c r="I18441" s="5"/>
    </row>
    <row r="18442" ht="15.75" customHeight="1">
      <c r="E18442" s="4"/>
      <c r="F18442" s="4"/>
      <c r="G18442" s="4"/>
      <c r="H18442" s="5"/>
      <c r="I18442" s="5"/>
    </row>
    <row r="18443" ht="15.75" customHeight="1">
      <c r="E18443" s="4"/>
      <c r="F18443" s="4"/>
      <c r="G18443" s="4"/>
      <c r="H18443" s="5"/>
      <c r="I18443" s="5"/>
    </row>
    <row r="18444" ht="15.75" customHeight="1">
      <c r="E18444" s="4"/>
      <c r="F18444" s="4"/>
      <c r="G18444" s="4"/>
      <c r="H18444" s="5"/>
      <c r="I18444" s="5"/>
    </row>
    <row r="18445" ht="15.75" customHeight="1">
      <c r="E18445" s="4"/>
      <c r="F18445" s="4"/>
      <c r="G18445" s="4"/>
      <c r="H18445" s="5"/>
      <c r="I18445" s="5"/>
    </row>
    <row r="18446" ht="15.75" customHeight="1">
      <c r="E18446" s="4"/>
      <c r="F18446" s="4"/>
      <c r="G18446" s="4"/>
      <c r="H18446" s="5"/>
      <c r="I18446" s="5"/>
    </row>
    <row r="18447" ht="15.75" customHeight="1">
      <c r="E18447" s="4"/>
      <c r="F18447" s="4"/>
      <c r="G18447" s="4"/>
      <c r="H18447" s="5"/>
      <c r="I18447" s="5"/>
    </row>
    <row r="18448" ht="15.75" customHeight="1">
      <c r="E18448" s="4"/>
      <c r="F18448" s="4"/>
      <c r="G18448" s="4"/>
      <c r="H18448" s="5"/>
      <c r="I18448" s="5"/>
    </row>
    <row r="18449" ht="15.75" customHeight="1">
      <c r="E18449" s="4"/>
      <c r="F18449" s="4"/>
      <c r="G18449" s="4"/>
      <c r="H18449" s="5"/>
      <c r="I18449" s="5"/>
    </row>
    <row r="18450" ht="15.75" customHeight="1">
      <c r="E18450" s="4"/>
      <c r="F18450" s="4"/>
      <c r="G18450" s="4"/>
      <c r="H18450" s="5"/>
      <c r="I18450" s="5"/>
    </row>
    <row r="18451" ht="15.75" customHeight="1">
      <c r="E18451" s="4"/>
      <c r="F18451" s="4"/>
      <c r="G18451" s="4"/>
      <c r="H18451" s="5"/>
      <c r="I18451" s="5"/>
    </row>
    <row r="18452" ht="15.75" customHeight="1">
      <c r="E18452" s="4"/>
      <c r="F18452" s="4"/>
      <c r="G18452" s="4"/>
      <c r="H18452" s="5"/>
      <c r="I18452" s="5"/>
    </row>
    <row r="18453" ht="15.75" customHeight="1">
      <c r="E18453" s="4"/>
      <c r="F18453" s="4"/>
      <c r="G18453" s="4"/>
      <c r="H18453" s="5"/>
      <c r="I18453" s="5"/>
    </row>
    <row r="18454" ht="15.75" customHeight="1">
      <c r="E18454" s="4"/>
      <c r="F18454" s="4"/>
      <c r="G18454" s="4"/>
      <c r="H18454" s="5"/>
      <c r="I18454" s="5"/>
    </row>
    <row r="18455" ht="15.75" customHeight="1">
      <c r="E18455" s="4"/>
      <c r="F18455" s="4"/>
      <c r="G18455" s="4"/>
      <c r="H18455" s="5"/>
      <c r="I18455" s="5"/>
    </row>
    <row r="18456" ht="15.75" customHeight="1">
      <c r="E18456" s="4"/>
      <c r="F18456" s="4"/>
      <c r="G18456" s="4"/>
      <c r="H18456" s="5"/>
      <c r="I18456" s="5"/>
    </row>
    <row r="18457" ht="15.75" customHeight="1">
      <c r="E18457" s="4"/>
      <c r="F18457" s="4"/>
      <c r="G18457" s="4"/>
      <c r="H18457" s="5"/>
      <c r="I18457" s="5"/>
    </row>
    <row r="18458" ht="15.75" customHeight="1">
      <c r="E18458" s="4"/>
      <c r="F18458" s="4"/>
      <c r="G18458" s="4"/>
      <c r="H18458" s="5"/>
      <c r="I18458" s="5"/>
    </row>
    <row r="18459" ht="15.75" customHeight="1">
      <c r="E18459" s="4"/>
      <c r="F18459" s="4"/>
      <c r="G18459" s="4"/>
      <c r="H18459" s="5"/>
      <c r="I18459" s="5"/>
    </row>
    <row r="18460" ht="15.75" customHeight="1">
      <c r="E18460" s="4"/>
      <c r="F18460" s="4"/>
      <c r="G18460" s="4"/>
      <c r="H18460" s="5"/>
      <c r="I18460" s="5"/>
    </row>
    <row r="18461" ht="15.75" customHeight="1">
      <c r="E18461" s="4"/>
      <c r="F18461" s="4"/>
      <c r="G18461" s="4"/>
      <c r="H18461" s="5"/>
      <c r="I18461" s="5"/>
    </row>
    <row r="18462" ht="15.75" customHeight="1">
      <c r="E18462" s="4"/>
      <c r="F18462" s="4"/>
      <c r="G18462" s="4"/>
      <c r="H18462" s="5"/>
      <c r="I18462" s="5"/>
    </row>
    <row r="18463" ht="15.75" customHeight="1">
      <c r="E18463" s="4"/>
      <c r="F18463" s="4"/>
      <c r="G18463" s="4"/>
      <c r="H18463" s="5"/>
      <c r="I18463" s="5"/>
    </row>
    <row r="18464" ht="15.75" customHeight="1">
      <c r="E18464" s="4"/>
      <c r="F18464" s="4"/>
      <c r="G18464" s="4"/>
      <c r="H18464" s="5"/>
      <c r="I18464" s="5"/>
    </row>
    <row r="18465" ht="15.75" customHeight="1">
      <c r="E18465" s="4"/>
      <c r="F18465" s="4"/>
      <c r="G18465" s="4"/>
      <c r="H18465" s="5"/>
      <c r="I18465" s="5"/>
    </row>
    <row r="18466" ht="15.75" customHeight="1">
      <c r="E18466" s="4"/>
      <c r="F18466" s="4"/>
      <c r="G18466" s="4"/>
      <c r="H18466" s="5"/>
      <c r="I18466" s="5"/>
    </row>
    <row r="18467" ht="15.75" customHeight="1">
      <c r="E18467" s="4"/>
      <c r="F18467" s="4"/>
      <c r="G18467" s="4"/>
      <c r="H18467" s="5"/>
      <c r="I18467" s="5"/>
    </row>
    <row r="18468" ht="15.75" customHeight="1">
      <c r="E18468" s="4"/>
      <c r="F18468" s="4"/>
      <c r="G18468" s="4"/>
      <c r="H18468" s="5"/>
      <c r="I18468" s="5"/>
    </row>
    <row r="18469" ht="15.75" customHeight="1">
      <c r="E18469" s="4"/>
      <c r="F18469" s="4"/>
      <c r="G18469" s="4"/>
      <c r="H18469" s="5"/>
      <c r="I18469" s="5"/>
    </row>
    <row r="18470" ht="15.75" customHeight="1">
      <c r="E18470" s="4"/>
      <c r="F18470" s="4"/>
      <c r="G18470" s="4"/>
      <c r="H18470" s="5"/>
      <c r="I18470" s="5"/>
    </row>
    <row r="18471" ht="15.75" customHeight="1">
      <c r="E18471" s="4"/>
      <c r="F18471" s="4"/>
      <c r="G18471" s="4"/>
      <c r="H18471" s="5"/>
      <c r="I18471" s="5"/>
    </row>
    <row r="18472" ht="15.75" customHeight="1">
      <c r="E18472" s="4"/>
      <c r="F18472" s="4"/>
      <c r="G18472" s="4"/>
      <c r="H18472" s="5"/>
      <c r="I18472" s="5"/>
    </row>
    <row r="18473" ht="15.75" customHeight="1">
      <c r="E18473" s="4"/>
      <c r="F18473" s="4"/>
      <c r="G18473" s="4"/>
      <c r="H18473" s="5"/>
      <c r="I18473" s="5"/>
    </row>
    <row r="18474" ht="15.75" customHeight="1">
      <c r="E18474" s="4"/>
      <c r="F18474" s="4"/>
      <c r="G18474" s="4"/>
      <c r="H18474" s="5"/>
      <c r="I18474" s="5"/>
    </row>
    <row r="18475" ht="15.75" customHeight="1">
      <c r="E18475" s="4"/>
      <c r="F18475" s="4"/>
      <c r="G18475" s="4"/>
      <c r="H18475" s="5"/>
      <c r="I18475" s="5"/>
    </row>
    <row r="18476" ht="15.75" customHeight="1">
      <c r="E18476" s="4"/>
      <c r="F18476" s="4"/>
      <c r="G18476" s="4"/>
      <c r="H18476" s="5"/>
      <c r="I18476" s="5"/>
    </row>
    <row r="18477" ht="15.75" customHeight="1">
      <c r="E18477" s="4"/>
      <c r="F18477" s="4"/>
      <c r="G18477" s="4"/>
      <c r="H18477" s="5"/>
      <c r="I18477" s="5"/>
    </row>
    <row r="18478" ht="15.75" customHeight="1">
      <c r="E18478" s="4"/>
      <c r="F18478" s="4"/>
      <c r="G18478" s="4"/>
      <c r="H18478" s="5"/>
      <c r="I18478" s="5"/>
    </row>
    <row r="18479" ht="15.75" customHeight="1">
      <c r="E18479" s="4"/>
      <c r="F18479" s="4"/>
      <c r="G18479" s="4"/>
      <c r="H18479" s="5"/>
      <c r="I18479" s="5"/>
    </row>
    <row r="18480" ht="15.75" customHeight="1">
      <c r="E18480" s="4"/>
      <c r="F18480" s="4"/>
      <c r="G18480" s="4"/>
      <c r="H18480" s="5"/>
      <c r="I18480" s="5"/>
    </row>
    <row r="18481" ht="15.75" customHeight="1">
      <c r="E18481" s="4"/>
      <c r="F18481" s="4"/>
      <c r="G18481" s="4"/>
      <c r="H18481" s="5"/>
      <c r="I18481" s="5"/>
    </row>
    <row r="18482" ht="15.75" customHeight="1">
      <c r="E18482" s="4"/>
      <c r="F18482" s="4"/>
      <c r="G18482" s="4"/>
      <c r="H18482" s="5"/>
      <c r="I18482" s="5"/>
    </row>
    <row r="18483" ht="15.75" customHeight="1">
      <c r="E18483" s="4"/>
      <c r="F18483" s="4"/>
      <c r="G18483" s="4"/>
      <c r="H18483" s="5"/>
      <c r="I18483" s="5"/>
    </row>
    <row r="18484" ht="15.75" customHeight="1">
      <c r="E18484" s="4"/>
      <c r="F18484" s="4"/>
      <c r="G18484" s="4"/>
      <c r="H18484" s="5"/>
      <c r="I18484" s="5"/>
    </row>
    <row r="18485" ht="15.75" customHeight="1">
      <c r="E18485" s="4"/>
      <c r="F18485" s="4"/>
      <c r="G18485" s="4"/>
      <c r="H18485" s="5"/>
      <c r="I18485" s="5"/>
    </row>
    <row r="18486" ht="15.75" customHeight="1">
      <c r="E18486" s="4"/>
      <c r="F18486" s="4"/>
      <c r="G18486" s="4"/>
      <c r="H18486" s="5"/>
      <c r="I18486" s="5"/>
    </row>
    <row r="18487" ht="15.75" customHeight="1">
      <c r="E18487" s="4"/>
      <c r="F18487" s="4"/>
      <c r="G18487" s="4"/>
      <c r="H18487" s="5"/>
      <c r="I18487" s="5"/>
    </row>
    <row r="18488" ht="15.75" customHeight="1">
      <c r="E18488" s="4"/>
      <c r="F18488" s="4"/>
      <c r="G18488" s="4"/>
      <c r="H18488" s="5"/>
      <c r="I18488" s="5"/>
    </row>
    <row r="18489" ht="15.75" customHeight="1">
      <c r="E18489" s="4"/>
      <c r="F18489" s="4"/>
      <c r="G18489" s="4"/>
      <c r="H18489" s="5"/>
      <c r="I18489" s="5"/>
    </row>
    <row r="18490" ht="15.75" customHeight="1">
      <c r="E18490" s="4"/>
      <c r="F18490" s="4"/>
      <c r="G18490" s="4"/>
      <c r="H18490" s="5"/>
      <c r="I18490" s="5"/>
    </row>
    <row r="18491" ht="15.75" customHeight="1">
      <c r="E18491" s="4"/>
      <c r="F18491" s="4"/>
      <c r="G18491" s="4"/>
      <c r="H18491" s="5"/>
      <c r="I18491" s="5"/>
    </row>
    <row r="18492" ht="15.75" customHeight="1">
      <c r="E18492" s="4"/>
      <c r="F18492" s="4"/>
      <c r="G18492" s="4"/>
      <c r="H18492" s="5"/>
      <c r="I18492" s="5"/>
    </row>
    <row r="18493" ht="15.75" customHeight="1">
      <c r="E18493" s="4"/>
      <c r="F18493" s="4"/>
      <c r="G18493" s="4"/>
      <c r="H18493" s="5"/>
      <c r="I18493" s="5"/>
    </row>
    <row r="18494" ht="15.75" customHeight="1">
      <c r="E18494" s="4"/>
      <c r="F18494" s="4"/>
      <c r="G18494" s="4"/>
      <c r="H18494" s="5"/>
      <c r="I18494" s="5"/>
    </row>
    <row r="18495" ht="15.75" customHeight="1">
      <c r="E18495" s="4"/>
      <c r="F18495" s="4"/>
      <c r="G18495" s="4"/>
      <c r="H18495" s="5"/>
      <c r="I18495" s="5"/>
    </row>
    <row r="18496" ht="15.75" customHeight="1">
      <c r="E18496" s="4"/>
      <c r="F18496" s="4"/>
      <c r="G18496" s="4"/>
      <c r="H18496" s="5"/>
      <c r="I18496" s="5"/>
    </row>
    <row r="18497" ht="15.75" customHeight="1">
      <c r="E18497" s="4"/>
      <c r="F18497" s="4"/>
      <c r="G18497" s="4"/>
      <c r="H18497" s="5"/>
      <c r="I18497" s="5"/>
    </row>
    <row r="18498" ht="15.75" customHeight="1">
      <c r="E18498" s="4"/>
      <c r="F18498" s="4"/>
      <c r="G18498" s="4"/>
      <c r="H18498" s="5"/>
      <c r="I18498" s="5"/>
    </row>
    <row r="18499" ht="15.75" customHeight="1">
      <c r="E18499" s="4"/>
      <c r="F18499" s="4"/>
      <c r="G18499" s="4"/>
      <c r="H18499" s="5"/>
      <c r="I18499" s="5"/>
    </row>
    <row r="18500" ht="15.75" customHeight="1">
      <c r="E18500" s="4"/>
      <c r="F18500" s="4"/>
      <c r="G18500" s="4"/>
      <c r="H18500" s="5"/>
      <c r="I18500" s="5"/>
    </row>
    <row r="18501" ht="15.75" customHeight="1">
      <c r="E18501" s="4"/>
      <c r="F18501" s="4"/>
      <c r="G18501" s="4"/>
      <c r="H18501" s="5"/>
      <c r="I18501" s="5"/>
    </row>
    <row r="18502" ht="15.75" customHeight="1">
      <c r="E18502" s="4"/>
      <c r="F18502" s="4"/>
      <c r="G18502" s="4"/>
      <c r="H18502" s="5"/>
      <c r="I18502" s="5"/>
    </row>
    <row r="18503" ht="15.75" customHeight="1">
      <c r="E18503" s="4"/>
      <c r="F18503" s="4"/>
      <c r="G18503" s="4"/>
      <c r="H18503" s="5"/>
      <c r="I18503" s="5"/>
    </row>
    <row r="18504" ht="15.75" customHeight="1">
      <c r="E18504" s="4"/>
      <c r="F18504" s="4"/>
      <c r="G18504" s="4"/>
      <c r="H18504" s="5"/>
      <c r="I18504" s="5"/>
    </row>
    <row r="18505" ht="15.75" customHeight="1">
      <c r="E18505" s="4"/>
      <c r="F18505" s="4"/>
      <c r="G18505" s="4"/>
      <c r="H18505" s="5"/>
      <c r="I18505" s="5"/>
    </row>
    <row r="18506" ht="15.75" customHeight="1">
      <c r="E18506" s="4"/>
      <c r="F18506" s="4"/>
      <c r="G18506" s="4"/>
      <c r="H18506" s="5"/>
      <c r="I18506" s="5"/>
    </row>
    <row r="18507" ht="15.75" customHeight="1">
      <c r="E18507" s="4"/>
      <c r="F18507" s="4"/>
      <c r="G18507" s="4"/>
      <c r="H18507" s="5"/>
      <c r="I18507" s="5"/>
    </row>
    <row r="18508" ht="15.75" customHeight="1">
      <c r="E18508" s="4"/>
      <c r="F18508" s="4"/>
      <c r="G18508" s="4"/>
      <c r="H18508" s="5"/>
      <c r="I18508" s="5"/>
    </row>
    <row r="18509" ht="15.75" customHeight="1">
      <c r="E18509" s="4"/>
      <c r="F18509" s="4"/>
      <c r="G18509" s="4"/>
      <c r="H18509" s="5"/>
      <c r="I18509" s="5"/>
    </row>
    <row r="18510" ht="15.75" customHeight="1">
      <c r="E18510" s="4"/>
      <c r="F18510" s="4"/>
      <c r="G18510" s="4"/>
      <c r="H18510" s="5"/>
      <c r="I18510" s="5"/>
    </row>
    <row r="18511" ht="15.75" customHeight="1">
      <c r="E18511" s="4"/>
      <c r="F18511" s="4"/>
      <c r="G18511" s="4"/>
      <c r="H18511" s="5"/>
      <c r="I18511" s="5"/>
    </row>
    <row r="18512" ht="15.75" customHeight="1">
      <c r="E18512" s="4"/>
      <c r="F18512" s="4"/>
      <c r="G18512" s="4"/>
      <c r="H18512" s="5"/>
      <c r="I18512" s="5"/>
    </row>
    <row r="18513" ht="15.75" customHeight="1">
      <c r="E18513" s="4"/>
      <c r="F18513" s="4"/>
      <c r="G18513" s="4"/>
      <c r="H18513" s="5"/>
      <c r="I18513" s="5"/>
    </row>
    <row r="18514" ht="15.75" customHeight="1">
      <c r="E18514" s="4"/>
      <c r="F18514" s="4"/>
      <c r="G18514" s="4"/>
      <c r="H18514" s="5"/>
      <c r="I18514" s="5"/>
    </row>
    <row r="18515" ht="15.75" customHeight="1">
      <c r="E18515" s="4"/>
      <c r="F18515" s="4"/>
      <c r="G18515" s="4"/>
      <c r="H18515" s="5"/>
      <c r="I18515" s="5"/>
    </row>
    <row r="18516" ht="15.75" customHeight="1">
      <c r="E18516" s="4"/>
      <c r="F18516" s="4"/>
      <c r="G18516" s="4"/>
      <c r="H18516" s="5"/>
      <c r="I18516" s="5"/>
    </row>
    <row r="18517" ht="15.75" customHeight="1">
      <c r="E18517" s="4"/>
      <c r="F18517" s="4"/>
      <c r="G18517" s="4"/>
      <c r="H18517" s="5"/>
      <c r="I18517" s="5"/>
    </row>
    <row r="18518" ht="15.75" customHeight="1">
      <c r="E18518" s="4"/>
      <c r="F18518" s="4"/>
      <c r="G18518" s="4"/>
      <c r="H18518" s="5"/>
      <c r="I18518" s="5"/>
    </row>
    <row r="18519" ht="15.75" customHeight="1">
      <c r="E18519" s="4"/>
      <c r="F18519" s="4"/>
      <c r="G18519" s="4"/>
      <c r="H18519" s="5"/>
      <c r="I18519" s="5"/>
    </row>
    <row r="18520" ht="15.75" customHeight="1">
      <c r="E18520" s="4"/>
      <c r="F18520" s="4"/>
      <c r="G18520" s="4"/>
      <c r="H18520" s="5"/>
      <c r="I18520" s="5"/>
    </row>
    <row r="18521" ht="15.75" customHeight="1">
      <c r="E18521" s="4"/>
      <c r="F18521" s="4"/>
      <c r="G18521" s="4"/>
      <c r="H18521" s="5"/>
      <c r="I18521" s="5"/>
    </row>
    <row r="18522" ht="15.75" customHeight="1">
      <c r="E18522" s="4"/>
      <c r="F18522" s="4"/>
      <c r="G18522" s="4"/>
      <c r="H18522" s="5"/>
      <c r="I18522" s="5"/>
    </row>
    <row r="18523" ht="15.75" customHeight="1">
      <c r="E18523" s="4"/>
      <c r="F18523" s="4"/>
      <c r="G18523" s="4"/>
      <c r="H18523" s="5"/>
      <c r="I18523" s="5"/>
    </row>
    <row r="18524" ht="15.75" customHeight="1">
      <c r="E18524" s="4"/>
      <c r="F18524" s="4"/>
      <c r="G18524" s="4"/>
      <c r="H18524" s="5"/>
      <c r="I18524" s="5"/>
    </row>
    <row r="18525" ht="15.75" customHeight="1">
      <c r="E18525" s="4"/>
      <c r="F18525" s="4"/>
      <c r="G18525" s="4"/>
      <c r="H18525" s="5"/>
      <c r="I18525" s="5"/>
    </row>
    <row r="18526" ht="15.75" customHeight="1">
      <c r="E18526" s="4"/>
      <c r="F18526" s="4"/>
      <c r="G18526" s="4"/>
      <c r="H18526" s="5"/>
      <c r="I18526" s="5"/>
    </row>
    <row r="18527" ht="15.75" customHeight="1">
      <c r="E18527" s="4"/>
      <c r="F18527" s="4"/>
      <c r="G18527" s="4"/>
      <c r="H18527" s="5"/>
      <c r="I18527" s="5"/>
    </row>
    <row r="18528" ht="15.75" customHeight="1">
      <c r="E18528" s="4"/>
      <c r="F18528" s="4"/>
      <c r="G18528" s="4"/>
      <c r="H18528" s="5"/>
      <c r="I18528" s="5"/>
    </row>
    <row r="18529" ht="15.75" customHeight="1">
      <c r="E18529" s="4"/>
      <c r="F18529" s="4"/>
      <c r="G18529" s="4"/>
      <c r="H18529" s="5"/>
      <c r="I18529" s="5"/>
    </row>
    <row r="18530" ht="15.75" customHeight="1">
      <c r="E18530" s="4"/>
      <c r="F18530" s="4"/>
      <c r="G18530" s="4"/>
      <c r="H18530" s="5"/>
      <c r="I18530" s="5"/>
    </row>
    <row r="18531" ht="15.75" customHeight="1">
      <c r="E18531" s="4"/>
      <c r="F18531" s="4"/>
      <c r="G18531" s="4"/>
      <c r="H18531" s="5"/>
      <c r="I18531" s="5"/>
    </row>
    <row r="18532" ht="15.75" customHeight="1">
      <c r="E18532" s="4"/>
      <c r="F18532" s="4"/>
      <c r="G18532" s="4"/>
      <c r="H18532" s="5"/>
      <c r="I18532" s="5"/>
    </row>
    <row r="18533" ht="15.75" customHeight="1">
      <c r="E18533" s="4"/>
      <c r="F18533" s="4"/>
      <c r="G18533" s="4"/>
      <c r="H18533" s="5"/>
      <c r="I18533" s="5"/>
    </row>
    <row r="18534" ht="15.75" customHeight="1">
      <c r="E18534" s="4"/>
      <c r="F18534" s="4"/>
      <c r="G18534" s="4"/>
      <c r="H18534" s="5"/>
      <c r="I18534" s="5"/>
    </row>
    <row r="18535" ht="15.75" customHeight="1">
      <c r="E18535" s="4"/>
      <c r="F18535" s="4"/>
      <c r="G18535" s="4"/>
      <c r="H18535" s="5"/>
      <c r="I18535" s="5"/>
    </row>
    <row r="18536" ht="15.75" customHeight="1">
      <c r="E18536" s="4"/>
      <c r="F18536" s="4"/>
      <c r="G18536" s="4"/>
      <c r="H18536" s="5"/>
      <c r="I18536" s="5"/>
    </row>
    <row r="18537" ht="15.75" customHeight="1">
      <c r="E18537" s="4"/>
      <c r="F18537" s="4"/>
      <c r="G18537" s="4"/>
      <c r="H18537" s="5"/>
      <c r="I18537" s="5"/>
    </row>
    <row r="18538" ht="15.75" customHeight="1">
      <c r="E18538" s="4"/>
      <c r="F18538" s="4"/>
      <c r="G18538" s="4"/>
      <c r="H18538" s="5"/>
      <c r="I18538" s="5"/>
    </row>
    <row r="18539" ht="15.75" customHeight="1">
      <c r="E18539" s="4"/>
      <c r="F18539" s="4"/>
      <c r="G18539" s="4"/>
      <c r="H18539" s="5"/>
      <c r="I18539" s="5"/>
    </row>
    <row r="18540" ht="15.75" customHeight="1">
      <c r="E18540" s="4"/>
      <c r="F18540" s="4"/>
      <c r="G18540" s="4"/>
      <c r="H18540" s="5"/>
      <c r="I18540" s="5"/>
    </row>
    <row r="18541" ht="15.75" customHeight="1">
      <c r="E18541" s="4"/>
      <c r="F18541" s="4"/>
      <c r="G18541" s="4"/>
      <c r="H18541" s="5"/>
      <c r="I18541" s="5"/>
    </row>
    <row r="18542" ht="15.75" customHeight="1">
      <c r="E18542" s="4"/>
      <c r="F18542" s="4"/>
      <c r="G18542" s="4"/>
      <c r="H18542" s="5"/>
      <c r="I18542" s="5"/>
    </row>
    <row r="18543" ht="15.75" customHeight="1">
      <c r="E18543" s="4"/>
      <c r="F18543" s="4"/>
      <c r="G18543" s="4"/>
      <c r="H18543" s="5"/>
      <c r="I18543" s="5"/>
    </row>
    <row r="18544" ht="15.75" customHeight="1">
      <c r="E18544" s="4"/>
      <c r="F18544" s="4"/>
      <c r="G18544" s="4"/>
      <c r="H18544" s="5"/>
      <c r="I18544" s="5"/>
    </row>
    <row r="18545" ht="15.75" customHeight="1">
      <c r="E18545" s="4"/>
      <c r="F18545" s="4"/>
      <c r="G18545" s="4"/>
      <c r="H18545" s="5"/>
      <c r="I18545" s="5"/>
    </row>
    <row r="18546" ht="15.75" customHeight="1">
      <c r="E18546" s="4"/>
      <c r="F18546" s="4"/>
      <c r="G18546" s="4"/>
      <c r="H18546" s="5"/>
      <c r="I18546" s="5"/>
    </row>
    <row r="18547" ht="15.75" customHeight="1">
      <c r="E18547" s="4"/>
      <c r="F18547" s="4"/>
      <c r="G18547" s="4"/>
      <c r="H18547" s="5"/>
      <c r="I18547" s="5"/>
    </row>
    <row r="18548" ht="15.75" customHeight="1">
      <c r="E18548" s="4"/>
      <c r="F18548" s="4"/>
      <c r="G18548" s="4"/>
      <c r="H18548" s="5"/>
      <c r="I18548" s="5"/>
    </row>
    <row r="18549" ht="15.75" customHeight="1">
      <c r="E18549" s="4"/>
      <c r="F18549" s="4"/>
      <c r="G18549" s="4"/>
      <c r="H18549" s="5"/>
      <c r="I18549" s="5"/>
    </row>
    <row r="18550" ht="15.75" customHeight="1">
      <c r="E18550" s="4"/>
      <c r="F18550" s="4"/>
      <c r="G18550" s="4"/>
      <c r="H18550" s="5"/>
      <c r="I18550" s="5"/>
    </row>
    <row r="18551" ht="15.75" customHeight="1">
      <c r="E18551" s="4"/>
      <c r="F18551" s="4"/>
      <c r="G18551" s="4"/>
      <c r="H18551" s="5"/>
      <c r="I18551" s="5"/>
    </row>
    <row r="18552" ht="15.75" customHeight="1">
      <c r="E18552" s="4"/>
      <c r="F18552" s="4"/>
      <c r="G18552" s="4"/>
      <c r="H18552" s="5"/>
      <c r="I18552" s="5"/>
    </row>
    <row r="18553" ht="15.75" customHeight="1">
      <c r="E18553" s="4"/>
      <c r="F18553" s="4"/>
      <c r="G18553" s="4"/>
      <c r="H18553" s="5"/>
      <c r="I18553" s="5"/>
    </row>
    <row r="18554" ht="15.75" customHeight="1">
      <c r="E18554" s="4"/>
      <c r="F18554" s="4"/>
      <c r="G18554" s="4"/>
      <c r="H18554" s="5"/>
      <c r="I18554" s="5"/>
    </row>
    <row r="18555" ht="15.75" customHeight="1">
      <c r="E18555" s="4"/>
      <c r="F18555" s="4"/>
      <c r="G18555" s="4"/>
      <c r="H18555" s="5"/>
      <c r="I18555" s="5"/>
    </row>
    <row r="18556" ht="15.75" customHeight="1">
      <c r="E18556" s="4"/>
      <c r="F18556" s="4"/>
      <c r="G18556" s="4"/>
      <c r="H18556" s="5"/>
      <c r="I18556" s="5"/>
    </row>
    <row r="18557" ht="15.75" customHeight="1">
      <c r="E18557" s="4"/>
      <c r="F18557" s="4"/>
      <c r="G18557" s="4"/>
      <c r="H18557" s="5"/>
      <c r="I18557" s="5"/>
    </row>
    <row r="18558" ht="15.75" customHeight="1">
      <c r="E18558" s="4"/>
      <c r="F18558" s="4"/>
      <c r="G18558" s="4"/>
      <c r="H18558" s="5"/>
      <c r="I18558" s="5"/>
    </row>
    <row r="18559" ht="15.75" customHeight="1">
      <c r="E18559" s="4"/>
      <c r="F18559" s="4"/>
      <c r="G18559" s="4"/>
      <c r="H18559" s="5"/>
      <c r="I18559" s="5"/>
    </row>
    <row r="18560" ht="15.75" customHeight="1">
      <c r="E18560" s="4"/>
      <c r="F18560" s="4"/>
      <c r="G18560" s="4"/>
      <c r="H18560" s="5"/>
      <c r="I18560" s="5"/>
    </row>
    <row r="18561" ht="15.75" customHeight="1">
      <c r="E18561" s="4"/>
      <c r="F18561" s="4"/>
      <c r="G18561" s="4"/>
      <c r="H18561" s="5"/>
      <c r="I18561" s="5"/>
    </row>
    <row r="18562" ht="15.75" customHeight="1">
      <c r="E18562" s="4"/>
      <c r="F18562" s="4"/>
      <c r="G18562" s="4"/>
      <c r="H18562" s="5"/>
      <c r="I18562" s="5"/>
    </row>
    <row r="18563" ht="15.75" customHeight="1">
      <c r="E18563" s="4"/>
      <c r="F18563" s="4"/>
      <c r="G18563" s="4"/>
      <c r="H18563" s="5"/>
      <c r="I18563" s="5"/>
    </row>
    <row r="18564" ht="15.75" customHeight="1">
      <c r="E18564" s="4"/>
      <c r="F18564" s="4"/>
      <c r="G18564" s="4"/>
      <c r="H18564" s="5"/>
      <c r="I18564" s="5"/>
    </row>
    <row r="18565" ht="15.75" customHeight="1">
      <c r="E18565" s="4"/>
      <c r="F18565" s="4"/>
      <c r="G18565" s="4"/>
      <c r="H18565" s="5"/>
      <c r="I18565" s="5"/>
    </row>
    <row r="18566" ht="15.75" customHeight="1">
      <c r="E18566" s="4"/>
      <c r="F18566" s="4"/>
      <c r="G18566" s="4"/>
      <c r="H18566" s="5"/>
      <c r="I18566" s="5"/>
    </row>
    <row r="18567" ht="15.75" customHeight="1">
      <c r="E18567" s="4"/>
      <c r="F18567" s="4"/>
      <c r="G18567" s="4"/>
      <c r="H18567" s="5"/>
      <c r="I18567" s="5"/>
    </row>
    <row r="18568" ht="15.75" customHeight="1">
      <c r="E18568" s="4"/>
      <c r="F18568" s="4"/>
      <c r="G18568" s="4"/>
      <c r="H18568" s="5"/>
      <c r="I18568" s="5"/>
    </row>
    <row r="18569" ht="15.75" customHeight="1">
      <c r="E18569" s="4"/>
      <c r="F18569" s="4"/>
      <c r="G18569" s="4"/>
      <c r="H18569" s="5"/>
      <c r="I18569" s="5"/>
    </row>
    <row r="18570" ht="15.75" customHeight="1">
      <c r="E18570" s="4"/>
      <c r="F18570" s="4"/>
      <c r="G18570" s="4"/>
      <c r="H18570" s="5"/>
      <c r="I18570" s="5"/>
    </row>
    <row r="18571" ht="15.75" customHeight="1">
      <c r="E18571" s="4"/>
      <c r="F18571" s="4"/>
      <c r="G18571" s="4"/>
      <c r="H18571" s="5"/>
      <c r="I18571" s="5"/>
    </row>
    <row r="18572" ht="15.75" customHeight="1">
      <c r="E18572" s="4"/>
      <c r="F18572" s="4"/>
      <c r="G18572" s="4"/>
      <c r="H18572" s="5"/>
      <c r="I18572" s="5"/>
    </row>
    <row r="18573" ht="15.75" customHeight="1">
      <c r="E18573" s="4"/>
      <c r="F18573" s="4"/>
      <c r="G18573" s="4"/>
      <c r="H18573" s="5"/>
      <c r="I18573" s="5"/>
    </row>
    <row r="18574" ht="15.75" customHeight="1">
      <c r="E18574" s="4"/>
      <c r="F18574" s="4"/>
      <c r="G18574" s="4"/>
      <c r="H18574" s="5"/>
      <c r="I18574" s="5"/>
    </row>
    <row r="18575" ht="15.75" customHeight="1">
      <c r="E18575" s="4"/>
      <c r="F18575" s="4"/>
      <c r="G18575" s="4"/>
      <c r="H18575" s="5"/>
      <c r="I18575" s="5"/>
    </row>
    <row r="18576" ht="15.75" customHeight="1">
      <c r="E18576" s="4"/>
      <c r="F18576" s="4"/>
      <c r="G18576" s="4"/>
      <c r="H18576" s="5"/>
      <c r="I18576" s="5"/>
    </row>
    <row r="18577" ht="15.75" customHeight="1">
      <c r="E18577" s="4"/>
      <c r="F18577" s="4"/>
      <c r="G18577" s="4"/>
      <c r="H18577" s="5"/>
      <c r="I18577" s="5"/>
    </row>
    <row r="18578" ht="15.75" customHeight="1">
      <c r="E18578" s="4"/>
      <c r="F18578" s="4"/>
      <c r="G18578" s="4"/>
      <c r="H18578" s="5"/>
      <c r="I18578" s="5"/>
    </row>
    <row r="18579" ht="15.75" customHeight="1">
      <c r="E18579" s="4"/>
      <c r="F18579" s="4"/>
      <c r="G18579" s="4"/>
      <c r="H18579" s="5"/>
      <c r="I18579" s="5"/>
    </row>
    <row r="18580" ht="15.75" customHeight="1">
      <c r="E18580" s="4"/>
      <c r="F18580" s="4"/>
      <c r="G18580" s="4"/>
      <c r="H18580" s="5"/>
      <c r="I18580" s="5"/>
    </row>
    <row r="18581" ht="15.75" customHeight="1">
      <c r="E18581" s="4"/>
      <c r="F18581" s="4"/>
      <c r="G18581" s="4"/>
      <c r="H18581" s="5"/>
      <c r="I18581" s="5"/>
    </row>
    <row r="18582" ht="15.75" customHeight="1">
      <c r="E18582" s="4"/>
      <c r="F18582" s="4"/>
      <c r="G18582" s="4"/>
      <c r="H18582" s="5"/>
      <c r="I18582" s="5"/>
    </row>
    <row r="18583" ht="15.75" customHeight="1">
      <c r="E18583" s="4"/>
      <c r="F18583" s="4"/>
      <c r="G18583" s="4"/>
      <c r="H18583" s="5"/>
      <c r="I18583" s="5"/>
    </row>
    <row r="18584" ht="15.75" customHeight="1">
      <c r="E18584" s="4"/>
      <c r="F18584" s="4"/>
      <c r="G18584" s="4"/>
      <c r="H18584" s="5"/>
      <c r="I18584" s="5"/>
    </row>
    <row r="18585" ht="15.75" customHeight="1">
      <c r="E18585" s="4"/>
      <c r="F18585" s="4"/>
      <c r="G18585" s="4"/>
      <c r="H18585" s="5"/>
      <c r="I18585" s="5"/>
    </row>
    <row r="18586" ht="15.75" customHeight="1">
      <c r="E18586" s="4"/>
      <c r="F18586" s="4"/>
      <c r="G18586" s="4"/>
      <c r="H18586" s="5"/>
      <c r="I18586" s="5"/>
    </row>
    <row r="18587" ht="15.75" customHeight="1">
      <c r="E18587" s="4"/>
      <c r="F18587" s="4"/>
      <c r="G18587" s="4"/>
      <c r="H18587" s="5"/>
      <c r="I18587" s="5"/>
    </row>
    <row r="18588" ht="15.75" customHeight="1">
      <c r="E18588" s="4"/>
      <c r="F18588" s="4"/>
      <c r="G18588" s="4"/>
      <c r="H18588" s="5"/>
      <c r="I18588" s="5"/>
    </row>
    <row r="18589" ht="15.75" customHeight="1">
      <c r="E18589" s="4"/>
      <c r="F18589" s="4"/>
      <c r="G18589" s="4"/>
      <c r="H18589" s="5"/>
      <c r="I18589" s="5"/>
    </row>
    <row r="18590" ht="15.75" customHeight="1">
      <c r="E18590" s="4"/>
      <c r="F18590" s="4"/>
      <c r="G18590" s="4"/>
      <c r="H18590" s="5"/>
      <c r="I18590" s="5"/>
    </row>
    <row r="18591" ht="15.75" customHeight="1">
      <c r="E18591" s="4"/>
      <c r="F18591" s="4"/>
      <c r="G18591" s="4"/>
      <c r="H18591" s="5"/>
      <c r="I18591" s="5"/>
    </row>
    <row r="18592" ht="15.75" customHeight="1">
      <c r="E18592" s="4"/>
      <c r="F18592" s="4"/>
      <c r="G18592" s="4"/>
      <c r="H18592" s="5"/>
      <c r="I18592" s="5"/>
    </row>
    <row r="18593" ht="15.75" customHeight="1">
      <c r="E18593" s="4"/>
      <c r="F18593" s="4"/>
      <c r="G18593" s="4"/>
      <c r="H18593" s="5"/>
      <c r="I18593" s="5"/>
    </row>
    <row r="18594" ht="15.75" customHeight="1">
      <c r="E18594" s="4"/>
      <c r="F18594" s="4"/>
      <c r="G18594" s="4"/>
      <c r="H18594" s="5"/>
      <c r="I18594" s="5"/>
    </row>
    <row r="18595" ht="15.75" customHeight="1">
      <c r="E18595" s="4"/>
      <c r="F18595" s="4"/>
      <c r="G18595" s="4"/>
      <c r="H18595" s="5"/>
      <c r="I18595" s="5"/>
    </row>
    <row r="18596" ht="15.75" customHeight="1">
      <c r="E18596" s="4"/>
      <c r="F18596" s="4"/>
      <c r="G18596" s="4"/>
      <c r="H18596" s="5"/>
      <c r="I18596" s="5"/>
    </row>
    <row r="18597" ht="15.75" customHeight="1">
      <c r="E18597" s="4"/>
      <c r="F18597" s="4"/>
      <c r="G18597" s="4"/>
      <c r="H18597" s="5"/>
      <c r="I18597" s="5"/>
    </row>
    <row r="18598" ht="15.75" customHeight="1">
      <c r="E18598" s="4"/>
      <c r="F18598" s="4"/>
      <c r="G18598" s="4"/>
      <c r="H18598" s="5"/>
      <c r="I18598" s="5"/>
    </row>
    <row r="18599" ht="15.75" customHeight="1">
      <c r="E18599" s="4"/>
      <c r="F18599" s="4"/>
      <c r="G18599" s="4"/>
      <c r="H18599" s="5"/>
      <c r="I18599" s="5"/>
    </row>
    <row r="18600" ht="15.75" customHeight="1">
      <c r="E18600" s="4"/>
      <c r="F18600" s="4"/>
      <c r="G18600" s="4"/>
      <c r="H18600" s="5"/>
      <c r="I18600" s="5"/>
    </row>
    <row r="18601" ht="15.75" customHeight="1">
      <c r="E18601" s="4"/>
      <c r="F18601" s="4"/>
      <c r="G18601" s="4"/>
      <c r="H18601" s="5"/>
      <c r="I18601" s="5"/>
    </row>
    <row r="18602" ht="15.75" customHeight="1">
      <c r="E18602" s="4"/>
      <c r="F18602" s="4"/>
      <c r="G18602" s="4"/>
      <c r="H18602" s="5"/>
      <c r="I18602" s="5"/>
    </row>
    <row r="18603" ht="15.75" customHeight="1">
      <c r="E18603" s="4"/>
      <c r="F18603" s="4"/>
      <c r="G18603" s="4"/>
      <c r="H18603" s="5"/>
      <c r="I18603" s="5"/>
    </row>
    <row r="18604" ht="15.75" customHeight="1">
      <c r="E18604" s="4"/>
      <c r="F18604" s="4"/>
      <c r="G18604" s="4"/>
      <c r="H18604" s="5"/>
      <c r="I18604" s="5"/>
    </row>
    <row r="18605" ht="15.75" customHeight="1">
      <c r="E18605" s="4"/>
      <c r="F18605" s="4"/>
      <c r="G18605" s="4"/>
      <c r="H18605" s="5"/>
      <c r="I18605" s="5"/>
    </row>
    <row r="18606" ht="15.75" customHeight="1">
      <c r="E18606" s="4"/>
      <c r="F18606" s="4"/>
      <c r="G18606" s="4"/>
      <c r="H18606" s="5"/>
      <c r="I18606" s="5"/>
    </row>
    <row r="18607" ht="15.75" customHeight="1">
      <c r="E18607" s="4"/>
      <c r="F18607" s="4"/>
      <c r="G18607" s="4"/>
      <c r="H18607" s="5"/>
      <c r="I18607" s="5"/>
    </row>
    <row r="18608" ht="15.75" customHeight="1">
      <c r="E18608" s="4"/>
      <c r="F18608" s="4"/>
      <c r="G18608" s="4"/>
      <c r="H18608" s="5"/>
      <c r="I18608" s="5"/>
    </row>
    <row r="18609" ht="15.75" customHeight="1">
      <c r="E18609" s="4"/>
      <c r="F18609" s="4"/>
      <c r="G18609" s="4"/>
      <c r="H18609" s="5"/>
      <c r="I18609" s="5"/>
    </row>
    <row r="18610" ht="15.75" customHeight="1">
      <c r="E18610" s="4"/>
      <c r="F18610" s="4"/>
      <c r="G18610" s="4"/>
      <c r="H18610" s="5"/>
      <c r="I18610" s="5"/>
    </row>
    <row r="18611" ht="15.75" customHeight="1">
      <c r="E18611" s="4"/>
      <c r="F18611" s="4"/>
      <c r="G18611" s="4"/>
      <c r="H18611" s="5"/>
      <c r="I18611" s="5"/>
    </row>
    <row r="18612" ht="15.75" customHeight="1">
      <c r="E18612" s="4"/>
      <c r="F18612" s="4"/>
      <c r="G18612" s="4"/>
      <c r="H18612" s="5"/>
      <c r="I18612" s="5"/>
    </row>
    <row r="18613" ht="15.75" customHeight="1">
      <c r="E18613" s="4"/>
      <c r="F18613" s="4"/>
      <c r="G18613" s="4"/>
      <c r="H18613" s="5"/>
      <c r="I18613" s="5"/>
    </row>
    <row r="18614" ht="15.75" customHeight="1">
      <c r="E18614" s="4"/>
      <c r="F18614" s="4"/>
      <c r="G18614" s="4"/>
      <c r="H18614" s="5"/>
      <c r="I18614" s="5"/>
    </row>
    <row r="18615" ht="15.75" customHeight="1">
      <c r="E18615" s="4"/>
      <c r="F18615" s="4"/>
      <c r="G18615" s="4"/>
      <c r="H18615" s="5"/>
      <c r="I18615" s="5"/>
    </row>
    <row r="18616" ht="15.75" customHeight="1">
      <c r="E18616" s="4"/>
      <c r="F18616" s="4"/>
      <c r="G18616" s="4"/>
      <c r="H18616" s="5"/>
      <c r="I18616" s="5"/>
    </row>
    <row r="18617" ht="15.75" customHeight="1">
      <c r="E18617" s="4"/>
      <c r="F18617" s="4"/>
      <c r="G18617" s="4"/>
      <c r="H18617" s="5"/>
      <c r="I18617" s="5"/>
    </row>
    <row r="18618" ht="15.75" customHeight="1">
      <c r="E18618" s="4"/>
      <c r="F18618" s="4"/>
      <c r="G18618" s="4"/>
      <c r="H18618" s="5"/>
      <c r="I18618" s="5"/>
    </row>
    <row r="18619" ht="15.75" customHeight="1">
      <c r="E18619" s="4"/>
      <c r="F18619" s="4"/>
      <c r="G18619" s="4"/>
      <c r="H18619" s="5"/>
      <c r="I18619" s="5"/>
    </row>
    <row r="18620" ht="15.75" customHeight="1">
      <c r="E18620" s="4"/>
      <c r="F18620" s="4"/>
      <c r="G18620" s="4"/>
      <c r="H18620" s="5"/>
      <c r="I18620" s="5"/>
    </row>
    <row r="18621" ht="15.75" customHeight="1">
      <c r="E18621" s="4"/>
      <c r="F18621" s="4"/>
      <c r="G18621" s="4"/>
      <c r="H18621" s="5"/>
      <c r="I18621" s="5"/>
    </row>
    <row r="18622" ht="15.75" customHeight="1">
      <c r="E18622" s="4"/>
      <c r="F18622" s="4"/>
      <c r="G18622" s="4"/>
      <c r="H18622" s="5"/>
      <c r="I18622" s="5"/>
    </row>
    <row r="18623" ht="15.75" customHeight="1">
      <c r="E18623" s="4"/>
      <c r="F18623" s="4"/>
      <c r="G18623" s="4"/>
      <c r="H18623" s="5"/>
      <c r="I18623" s="5"/>
    </row>
    <row r="18624" ht="15.75" customHeight="1">
      <c r="E18624" s="4"/>
      <c r="F18624" s="4"/>
      <c r="G18624" s="4"/>
      <c r="H18624" s="5"/>
      <c r="I18624" s="5"/>
    </row>
    <row r="18625" ht="15.75" customHeight="1">
      <c r="E18625" s="4"/>
      <c r="F18625" s="4"/>
      <c r="G18625" s="4"/>
      <c r="H18625" s="5"/>
      <c r="I18625" s="5"/>
    </row>
    <row r="18626" ht="15.75" customHeight="1">
      <c r="E18626" s="4"/>
      <c r="F18626" s="4"/>
      <c r="G18626" s="4"/>
      <c r="H18626" s="5"/>
      <c r="I18626" s="5"/>
    </row>
    <row r="18627" ht="15.75" customHeight="1">
      <c r="E18627" s="4"/>
      <c r="F18627" s="4"/>
      <c r="G18627" s="4"/>
      <c r="H18627" s="5"/>
      <c r="I18627" s="5"/>
    </row>
    <row r="18628" ht="15.75" customHeight="1">
      <c r="E18628" s="4"/>
      <c r="F18628" s="4"/>
      <c r="G18628" s="4"/>
      <c r="H18628" s="5"/>
      <c r="I18628" s="5"/>
    </row>
    <row r="18629" ht="15.75" customHeight="1">
      <c r="E18629" s="4"/>
      <c r="F18629" s="4"/>
      <c r="G18629" s="4"/>
      <c r="H18629" s="5"/>
      <c r="I18629" s="5"/>
    </row>
    <row r="18630" ht="15.75" customHeight="1">
      <c r="E18630" s="4"/>
      <c r="F18630" s="4"/>
      <c r="G18630" s="4"/>
      <c r="H18630" s="5"/>
      <c r="I18630" s="5"/>
    </row>
    <row r="18631" ht="15.75" customHeight="1">
      <c r="E18631" s="4"/>
      <c r="F18631" s="4"/>
      <c r="G18631" s="4"/>
      <c r="H18631" s="5"/>
      <c r="I18631" s="5"/>
    </row>
    <row r="18632" ht="15.75" customHeight="1">
      <c r="E18632" s="4"/>
      <c r="F18632" s="4"/>
      <c r="G18632" s="4"/>
      <c r="H18632" s="5"/>
      <c r="I18632" s="5"/>
    </row>
    <row r="18633" ht="15.75" customHeight="1">
      <c r="E18633" s="4"/>
      <c r="F18633" s="4"/>
      <c r="G18633" s="4"/>
      <c r="H18633" s="5"/>
      <c r="I18633" s="5"/>
    </row>
    <row r="18634" ht="15.75" customHeight="1">
      <c r="E18634" s="4"/>
      <c r="F18634" s="4"/>
      <c r="G18634" s="4"/>
      <c r="H18634" s="5"/>
      <c r="I18634" s="5"/>
    </row>
    <row r="18635" ht="15.75" customHeight="1">
      <c r="E18635" s="4"/>
      <c r="F18635" s="4"/>
      <c r="G18635" s="4"/>
      <c r="H18635" s="5"/>
      <c r="I18635" s="5"/>
    </row>
    <row r="18636" ht="15.75" customHeight="1">
      <c r="E18636" s="4"/>
      <c r="F18636" s="4"/>
      <c r="G18636" s="4"/>
      <c r="H18636" s="5"/>
      <c r="I18636" s="5"/>
    </row>
    <row r="18637" ht="15.75" customHeight="1">
      <c r="E18637" s="4"/>
      <c r="F18637" s="4"/>
      <c r="G18637" s="4"/>
      <c r="H18637" s="5"/>
      <c r="I18637" s="5"/>
    </row>
    <row r="18638" ht="15.75" customHeight="1">
      <c r="E18638" s="4"/>
      <c r="F18638" s="4"/>
      <c r="G18638" s="4"/>
      <c r="H18638" s="5"/>
      <c r="I18638" s="5"/>
    </row>
    <row r="18639" ht="15.75" customHeight="1">
      <c r="E18639" s="4"/>
      <c r="F18639" s="4"/>
      <c r="G18639" s="4"/>
      <c r="H18639" s="5"/>
      <c r="I18639" s="5"/>
    </row>
    <row r="18640" ht="15.75" customHeight="1">
      <c r="E18640" s="4"/>
      <c r="F18640" s="4"/>
      <c r="G18640" s="4"/>
      <c r="H18640" s="5"/>
      <c r="I18640" s="5"/>
    </row>
    <row r="18641" ht="15.75" customHeight="1">
      <c r="E18641" s="4"/>
      <c r="F18641" s="4"/>
      <c r="G18641" s="4"/>
      <c r="H18641" s="5"/>
      <c r="I18641" s="5"/>
    </row>
    <row r="18642" ht="15.75" customHeight="1">
      <c r="E18642" s="4"/>
      <c r="F18642" s="4"/>
      <c r="G18642" s="4"/>
      <c r="H18642" s="5"/>
      <c r="I18642" s="5"/>
    </row>
    <row r="18643" ht="15.75" customHeight="1">
      <c r="E18643" s="4"/>
      <c r="F18643" s="4"/>
      <c r="G18643" s="4"/>
      <c r="H18643" s="5"/>
      <c r="I18643" s="5"/>
    </row>
    <row r="18644" ht="15.75" customHeight="1">
      <c r="E18644" s="4"/>
      <c r="F18644" s="4"/>
      <c r="G18644" s="4"/>
      <c r="H18644" s="5"/>
      <c r="I18644" s="5"/>
    </row>
    <row r="18645" ht="15.75" customHeight="1">
      <c r="E18645" s="4"/>
      <c r="F18645" s="4"/>
      <c r="G18645" s="4"/>
      <c r="H18645" s="5"/>
      <c r="I18645" s="5"/>
    </row>
    <row r="18646" ht="15.75" customHeight="1">
      <c r="E18646" s="4"/>
      <c r="F18646" s="4"/>
      <c r="G18646" s="4"/>
      <c r="H18646" s="5"/>
      <c r="I18646" s="5"/>
    </row>
    <row r="18647" ht="15.75" customHeight="1">
      <c r="E18647" s="4"/>
      <c r="F18647" s="4"/>
      <c r="G18647" s="4"/>
      <c r="H18647" s="5"/>
      <c r="I18647" s="5"/>
    </row>
    <row r="18648" ht="15.75" customHeight="1">
      <c r="E18648" s="4"/>
      <c r="F18648" s="4"/>
      <c r="G18648" s="4"/>
      <c r="H18648" s="5"/>
      <c r="I18648" s="5"/>
    </row>
    <row r="18649" ht="15.75" customHeight="1">
      <c r="E18649" s="4"/>
      <c r="F18649" s="4"/>
      <c r="G18649" s="4"/>
      <c r="H18649" s="5"/>
      <c r="I18649" s="5"/>
    </row>
    <row r="18650" ht="15.75" customHeight="1">
      <c r="E18650" s="4"/>
      <c r="F18650" s="4"/>
      <c r="G18650" s="4"/>
      <c r="H18650" s="5"/>
      <c r="I18650" s="5"/>
    </row>
    <row r="18651" ht="15.75" customHeight="1">
      <c r="E18651" s="4"/>
      <c r="F18651" s="4"/>
      <c r="G18651" s="4"/>
      <c r="H18651" s="5"/>
      <c r="I18651" s="5"/>
    </row>
    <row r="18652" ht="15.75" customHeight="1">
      <c r="E18652" s="4"/>
      <c r="F18652" s="4"/>
      <c r="G18652" s="4"/>
      <c r="H18652" s="5"/>
      <c r="I18652" s="5"/>
    </row>
    <row r="18653" ht="15.75" customHeight="1">
      <c r="E18653" s="4"/>
      <c r="F18653" s="4"/>
      <c r="G18653" s="4"/>
      <c r="H18653" s="5"/>
      <c r="I18653" s="5"/>
    </row>
    <row r="18654" ht="15.75" customHeight="1">
      <c r="E18654" s="4"/>
      <c r="F18654" s="4"/>
      <c r="G18654" s="4"/>
      <c r="H18654" s="5"/>
      <c r="I18654" s="5"/>
    </row>
    <row r="18655" ht="15.75" customHeight="1">
      <c r="E18655" s="4"/>
      <c r="F18655" s="4"/>
      <c r="G18655" s="4"/>
      <c r="H18655" s="5"/>
      <c r="I18655" s="5"/>
    </row>
    <row r="18656" ht="15.75" customHeight="1">
      <c r="E18656" s="4"/>
      <c r="F18656" s="4"/>
      <c r="G18656" s="4"/>
      <c r="H18656" s="5"/>
      <c r="I18656" s="5"/>
    </row>
    <row r="18657" ht="15.75" customHeight="1">
      <c r="E18657" s="4"/>
      <c r="F18657" s="4"/>
      <c r="G18657" s="4"/>
      <c r="H18657" s="5"/>
      <c r="I18657" s="5"/>
    </row>
    <row r="18658" ht="15.75" customHeight="1">
      <c r="E18658" s="4"/>
      <c r="F18658" s="4"/>
      <c r="G18658" s="4"/>
      <c r="H18658" s="5"/>
      <c r="I18658" s="5"/>
    </row>
    <row r="18659" ht="15.75" customHeight="1">
      <c r="E18659" s="4"/>
      <c r="F18659" s="4"/>
      <c r="G18659" s="4"/>
      <c r="H18659" s="5"/>
      <c r="I18659" s="5"/>
    </row>
    <row r="18660" ht="15.75" customHeight="1">
      <c r="E18660" s="4"/>
      <c r="F18660" s="4"/>
      <c r="G18660" s="4"/>
      <c r="H18660" s="5"/>
      <c r="I18660" s="5"/>
    </row>
    <row r="18661" ht="15.75" customHeight="1">
      <c r="E18661" s="4"/>
      <c r="F18661" s="4"/>
      <c r="G18661" s="4"/>
      <c r="H18661" s="5"/>
      <c r="I18661" s="5"/>
    </row>
    <row r="18662" ht="15.75" customHeight="1">
      <c r="E18662" s="4"/>
      <c r="F18662" s="4"/>
      <c r="G18662" s="4"/>
      <c r="H18662" s="5"/>
      <c r="I18662" s="5"/>
    </row>
    <row r="18663" ht="15.75" customHeight="1">
      <c r="E18663" s="4"/>
      <c r="F18663" s="4"/>
      <c r="G18663" s="4"/>
      <c r="H18663" s="5"/>
      <c r="I18663" s="5"/>
    </row>
    <row r="18664" ht="15.75" customHeight="1">
      <c r="E18664" s="4"/>
      <c r="F18664" s="4"/>
      <c r="G18664" s="4"/>
      <c r="H18664" s="5"/>
      <c r="I18664" s="5"/>
    </row>
    <row r="18665" ht="15.75" customHeight="1">
      <c r="E18665" s="4"/>
      <c r="F18665" s="4"/>
      <c r="G18665" s="4"/>
      <c r="H18665" s="5"/>
      <c r="I18665" s="5"/>
    </row>
    <row r="18666" ht="15.75" customHeight="1">
      <c r="E18666" s="4"/>
      <c r="F18666" s="4"/>
      <c r="G18666" s="4"/>
      <c r="H18666" s="5"/>
      <c r="I18666" s="5"/>
    </row>
    <row r="18667" ht="15.75" customHeight="1">
      <c r="E18667" s="4"/>
      <c r="F18667" s="4"/>
      <c r="G18667" s="4"/>
      <c r="H18667" s="5"/>
      <c r="I18667" s="5"/>
    </row>
    <row r="18668" ht="15.75" customHeight="1">
      <c r="E18668" s="4"/>
      <c r="F18668" s="4"/>
      <c r="G18668" s="4"/>
      <c r="H18668" s="5"/>
      <c r="I18668" s="5"/>
    </row>
    <row r="18669" ht="15.75" customHeight="1">
      <c r="E18669" s="4"/>
      <c r="F18669" s="4"/>
      <c r="G18669" s="4"/>
      <c r="H18669" s="5"/>
      <c r="I18669" s="5"/>
    </row>
    <row r="18670" ht="15.75" customHeight="1">
      <c r="E18670" s="4"/>
      <c r="F18670" s="4"/>
      <c r="G18670" s="4"/>
      <c r="H18670" s="5"/>
      <c r="I18670" s="5"/>
    </row>
    <row r="18671" ht="15.75" customHeight="1">
      <c r="E18671" s="4"/>
      <c r="F18671" s="4"/>
      <c r="G18671" s="4"/>
      <c r="H18671" s="5"/>
      <c r="I18671" s="5"/>
    </row>
    <row r="18672" ht="15.75" customHeight="1">
      <c r="E18672" s="4"/>
      <c r="F18672" s="4"/>
      <c r="G18672" s="4"/>
      <c r="H18672" s="5"/>
      <c r="I18672" s="5"/>
    </row>
    <row r="18673" ht="15.75" customHeight="1">
      <c r="E18673" s="4"/>
      <c r="F18673" s="4"/>
      <c r="G18673" s="4"/>
      <c r="H18673" s="5"/>
      <c r="I18673" s="5"/>
    </row>
    <row r="18674" ht="15.75" customHeight="1">
      <c r="E18674" s="4"/>
      <c r="F18674" s="4"/>
      <c r="G18674" s="4"/>
      <c r="H18674" s="5"/>
      <c r="I18674" s="5"/>
    </row>
    <row r="18675" ht="15.75" customHeight="1">
      <c r="E18675" s="4"/>
      <c r="F18675" s="4"/>
      <c r="G18675" s="4"/>
      <c r="H18675" s="5"/>
      <c r="I18675" s="5"/>
    </row>
    <row r="18676" ht="15.75" customHeight="1">
      <c r="E18676" s="4"/>
      <c r="F18676" s="4"/>
      <c r="G18676" s="4"/>
      <c r="H18676" s="5"/>
      <c r="I18676" s="5"/>
    </row>
    <row r="18677" ht="15.75" customHeight="1">
      <c r="E18677" s="4"/>
      <c r="F18677" s="4"/>
      <c r="G18677" s="4"/>
      <c r="H18677" s="5"/>
      <c r="I18677" s="5"/>
    </row>
    <row r="18678" ht="15.75" customHeight="1">
      <c r="E18678" s="4"/>
      <c r="F18678" s="4"/>
      <c r="G18678" s="4"/>
      <c r="H18678" s="5"/>
      <c r="I18678" s="5"/>
    </row>
    <row r="18679" ht="15.75" customHeight="1">
      <c r="E18679" s="4"/>
      <c r="F18679" s="4"/>
      <c r="G18679" s="4"/>
      <c r="H18679" s="5"/>
      <c r="I18679" s="5"/>
    </row>
    <row r="18680" ht="15.75" customHeight="1">
      <c r="E18680" s="4"/>
      <c r="F18680" s="4"/>
      <c r="G18680" s="4"/>
      <c r="H18680" s="5"/>
      <c r="I18680" s="5"/>
    </row>
    <row r="18681" ht="15.75" customHeight="1">
      <c r="E18681" s="4"/>
      <c r="F18681" s="4"/>
      <c r="G18681" s="4"/>
      <c r="H18681" s="5"/>
      <c r="I18681" s="5"/>
    </row>
    <row r="18682" ht="15.75" customHeight="1">
      <c r="E18682" s="4"/>
      <c r="F18682" s="4"/>
      <c r="G18682" s="4"/>
      <c r="H18682" s="5"/>
      <c r="I18682" s="5"/>
    </row>
    <row r="18683" ht="15.75" customHeight="1">
      <c r="E18683" s="4"/>
      <c r="F18683" s="4"/>
      <c r="G18683" s="4"/>
      <c r="H18683" s="5"/>
      <c r="I18683" s="5"/>
    </row>
    <row r="18684" ht="15.75" customHeight="1">
      <c r="E18684" s="4"/>
      <c r="F18684" s="4"/>
      <c r="G18684" s="4"/>
      <c r="H18684" s="5"/>
      <c r="I18684" s="5"/>
    </row>
    <row r="18685" ht="15.75" customHeight="1">
      <c r="E18685" s="4"/>
      <c r="F18685" s="4"/>
      <c r="G18685" s="4"/>
      <c r="H18685" s="5"/>
      <c r="I18685" s="5"/>
    </row>
    <row r="18686" ht="15.75" customHeight="1">
      <c r="E18686" s="4"/>
      <c r="F18686" s="4"/>
      <c r="G18686" s="4"/>
      <c r="H18686" s="5"/>
      <c r="I18686" s="5"/>
    </row>
    <row r="18687" ht="15.75" customHeight="1">
      <c r="E18687" s="4"/>
      <c r="F18687" s="4"/>
      <c r="G18687" s="4"/>
      <c r="H18687" s="5"/>
      <c r="I18687" s="5"/>
    </row>
    <row r="18688" ht="15.75" customHeight="1">
      <c r="E18688" s="4"/>
      <c r="F18688" s="4"/>
      <c r="G18688" s="4"/>
      <c r="H18688" s="5"/>
      <c r="I18688" s="5"/>
    </row>
    <row r="18689" ht="15.75" customHeight="1">
      <c r="E18689" s="4"/>
      <c r="F18689" s="4"/>
      <c r="G18689" s="4"/>
      <c r="H18689" s="5"/>
      <c r="I18689" s="5"/>
    </row>
    <row r="18690" ht="15.75" customHeight="1">
      <c r="E18690" s="4"/>
      <c r="F18690" s="4"/>
      <c r="G18690" s="4"/>
      <c r="H18690" s="5"/>
      <c r="I18690" s="5"/>
    </row>
    <row r="18691" ht="15.75" customHeight="1">
      <c r="E18691" s="4"/>
      <c r="F18691" s="4"/>
      <c r="G18691" s="4"/>
      <c r="H18691" s="5"/>
      <c r="I18691" s="5"/>
    </row>
    <row r="18692" ht="15.75" customHeight="1">
      <c r="E18692" s="4"/>
      <c r="F18692" s="4"/>
      <c r="G18692" s="4"/>
      <c r="H18692" s="5"/>
      <c r="I18692" s="5"/>
    </row>
    <row r="18693" ht="15.75" customHeight="1">
      <c r="E18693" s="4"/>
      <c r="F18693" s="4"/>
      <c r="G18693" s="4"/>
      <c r="H18693" s="5"/>
      <c r="I18693" s="5"/>
    </row>
    <row r="18694" ht="15.75" customHeight="1">
      <c r="E18694" s="4"/>
      <c r="F18694" s="4"/>
      <c r="G18694" s="4"/>
      <c r="H18694" s="5"/>
      <c r="I18694" s="5"/>
    </row>
    <row r="18695" ht="15.75" customHeight="1">
      <c r="E18695" s="4"/>
      <c r="F18695" s="4"/>
      <c r="G18695" s="4"/>
      <c r="H18695" s="5"/>
      <c r="I18695" s="5"/>
    </row>
    <row r="18696" ht="15.75" customHeight="1">
      <c r="E18696" s="4"/>
      <c r="F18696" s="4"/>
      <c r="G18696" s="4"/>
      <c r="H18696" s="5"/>
      <c r="I18696" s="5"/>
    </row>
    <row r="18697" ht="15.75" customHeight="1">
      <c r="E18697" s="4"/>
      <c r="F18697" s="4"/>
      <c r="G18697" s="4"/>
      <c r="H18697" s="5"/>
      <c r="I18697" s="5"/>
    </row>
    <row r="18698" ht="15.75" customHeight="1">
      <c r="E18698" s="4"/>
      <c r="F18698" s="4"/>
      <c r="G18698" s="4"/>
      <c r="H18698" s="5"/>
      <c r="I18698" s="5"/>
    </row>
    <row r="18699" ht="15.75" customHeight="1">
      <c r="E18699" s="4"/>
      <c r="F18699" s="4"/>
      <c r="G18699" s="4"/>
      <c r="H18699" s="5"/>
      <c r="I18699" s="5"/>
    </row>
    <row r="18700" ht="15.75" customHeight="1">
      <c r="E18700" s="4"/>
      <c r="F18700" s="4"/>
      <c r="G18700" s="4"/>
      <c r="H18700" s="5"/>
      <c r="I18700" s="5"/>
    </row>
    <row r="18701" ht="15.75" customHeight="1">
      <c r="E18701" s="4"/>
      <c r="F18701" s="4"/>
      <c r="G18701" s="4"/>
      <c r="H18701" s="5"/>
      <c r="I18701" s="5"/>
    </row>
    <row r="18702" ht="15.75" customHeight="1">
      <c r="E18702" s="4"/>
      <c r="F18702" s="4"/>
      <c r="G18702" s="4"/>
      <c r="H18702" s="5"/>
      <c r="I18702" s="5"/>
    </row>
    <row r="18703" ht="15.75" customHeight="1">
      <c r="E18703" s="4"/>
      <c r="F18703" s="4"/>
      <c r="G18703" s="4"/>
      <c r="H18703" s="5"/>
      <c r="I18703" s="5"/>
    </row>
    <row r="18704" ht="15.75" customHeight="1">
      <c r="E18704" s="4"/>
      <c r="F18704" s="4"/>
      <c r="G18704" s="4"/>
      <c r="H18704" s="5"/>
      <c r="I18704" s="5"/>
    </row>
    <row r="18705" ht="15.75" customHeight="1">
      <c r="E18705" s="4"/>
      <c r="F18705" s="4"/>
      <c r="G18705" s="4"/>
      <c r="H18705" s="5"/>
      <c r="I18705" s="5"/>
    </row>
    <row r="18706" ht="15.75" customHeight="1">
      <c r="E18706" s="4"/>
      <c r="F18706" s="4"/>
      <c r="G18706" s="4"/>
      <c r="H18706" s="5"/>
      <c r="I18706" s="5"/>
    </row>
    <row r="18707" ht="15.75" customHeight="1">
      <c r="E18707" s="4"/>
      <c r="F18707" s="4"/>
      <c r="G18707" s="4"/>
      <c r="H18707" s="5"/>
      <c r="I18707" s="5"/>
    </row>
    <row r="18708" ht="15.75" customHeight="1">
      <c r="E18708" s="4"/>
      <c r="F18708" s="4"/>
      <c r="G18708" s="4"/>
      <c r="H18708" s="5"/>
      <c r="I18708" s="5"/>
    </row>
    <row r="18709" ht="15.75" customHeight="1">
      <c r="E18709" s="4"/>
      <c r="F18709" s="4"/>
      <c r="G18709" s="4"/>
      <c r="H18709" s="5"/>
      <c r="I18709" s="5"/>
    </row>
    <row r="18710" ht="15.75" customHeight="1">
      <c r="E18710" s="4"/>
      <c r="F18710" s="4"/>
      <c r="G18710" s="4"/>
      <c r="H18710" s="5"/>
      <c r="I18710" s="5"/>
    </row>
    <row r="18711" ht="15.75" customHeight="1">
      <c r="E18711" s="4"/>
      <c r="F18711" s="4"/>
      <c r="G18711" s="4"/>
      <c r="H18711" s="5"/>
      <c r="I18711" s="5"/>
    </row>
    <row r="18712" ht="15.75" customHeight="1">
      <c r="E18712" s="4"/>
      <c r="F18712" s="4"/>
      <c r="G18712" s="4"/>
      <c r="H18712" s="5"/>
      <c r="I18712" s="5"/>
    </row>
    <row r="18713" ht="15.75" customHeight="1">
      <c r="E18713" s="4"/>
      <c r="F18713" s="4"/>
      <c r="G18713" s="4"/>
      <c r="H18713" s="5"/>
      <c r="I18713" s="5"/>
    </row>
    <row r="18714" ht="15.75" customHeight="1">
      <c r="E18714" s="4"/>
      <c r="F18714" s="4"/>
      <c r="G18714" s="4"/>
      <c r="H18714" s="5"/>
      <c r="I18714" s="5"/>
    </row>
    <row r="18715" ht="15.75" customHeight="1">
      <c r="E18715" s="4"/>
      <c r="F18715" s="4"/>
      <c r="G18715" s="4"/>
      <c r="H18715" s="5"/>
      <c r="I18715" s="5"/>
    </row>
    <row r="18716" ht="15.75" customHeight="1">
      <c r="E18716" s="4"/>
      <c r="F18716" s="4"/>
      <c r="G18716" s="4"/>
      <c r="H18716" s="5"/>
      <c r="I18716" s="5"/>
    </row>
    <row r="18717" ht="15.75" customHeight="1">
      <c r="E18717" s="4"/>
      <c r="F18717" s="4"/>
      <c r="G18717" s="4"/>
      <c r="H18717" s="5"/>
      <c r="I18717" s="5"/>
    </row>
    <row r="18718" ht="15.75" customHeight="1">
      <c r="E18718" s="4"/>
      <c r="F18718" s="4"/>
      <c r="G18718" s="4"/>
      <c r="H18718" s="5"/>
      <c r="I18718" s="5"/>
    </row>
    <row r="18719" ht="15.75" customHeight="1">
      <c r="E18719" s="4"/>
      <c r="F18719" s="4"/>
      <c r="G18719" s="4"/>
      <c r="H18719" s="5"/>
      <c r="I18719" s="5"/>
    </row>
    <row r="18720" ht="15.75" customHeight="1">
      <c r="E18720" s="4"/>
      <c r="F18720" s="4"/>
      <c r="G18720" s="4"/>
      <c r="H18720" s="5"/>
      <c r="I18720" s="5"/>
    </row>
    <row r="18721" ht="15.75" customHeight="1">
      <c r="E18721" s="4"/>
      <c r="F18721" s="4"/>
      <c r="G18721" s="4"/>
      <c r="H18721" s="5"/>
      <c r="I18721" s="5"/>
    </row>
    <row r="18722" ht="15.75" customHeight="1">
      <c r="E18722" s="4"/>
      <c r="F18722" s="4"/>
      <c r="G18722" s="4"/>
      <c r="H18722" s="5"/>
      <c r="I18722" s="5"/>
    </row>
    <row r="18723" ht="15.75" customHeight="1">
      <c r="E18723" s="4"/>
      <c r="F18723" s="4"/>
      <c r="G18723" s="4"/>
      <c r="H18723" s="5"/>
      <c r="I18723" s="5"/>
    </row>
    <row r="18724" ht="15.75" customHeight="1">
      <c r="E18724" s="4"/>
      <c r="F18724" s="4"/>
      <c r="G18724" s="4"/>
      <c r="H18724" s="5"/>
      <c r="I18724" s="5"/>
    </row>
    <row r="18725" ht="15.75" customHeight="1">
      <c r="E18725" s="4"/>
      <c r="F18725" s="4"/>
      <c r="G18725" s="4"/>
      <c r="H18725" s="5"/>
      <c r="I18725" s="5"/>
    </row>
    <row r="18726" ht="15.75" customHeight="1">
      <c r="E18726" s="4"/>
      <c r="F18726" s="4"/>
      <c r="G18726" s="4"/>
      <c r="H18726" s="5"/>
      <c r="I18726" s="5"/>
    </row>
    <row r="18727" ht="15.75" customHeight="1">
      <c r="E18727" s="4"/>
      <c r="F18727" s="4"/>
      <c r="G18727" s="4"/>
      <c r="H18727" s="5"/>
      <c r="I18727" s="5"/>
    </row>
    <row r="18728" ht="15.75" customHeight="1">
      <c r="E18728" s="4"/>
      <c r="F18728" s="4"/>
      <c r="G18728" s="4"/>
      <c r="H18728" s="5"/>
      <c r="I18728" s="5"/>
    </row>
    <row r="18729" ht="15.75" customHeight="1">
      <c r="E18729" s="4"/>
      <c r="F18729" s="4"/>
      <c r="G18729" s="4"/>
      <c r="H18729" s="5"/>
      <c r="I18729" s="5"/>
    </row>
    <row r="18730" ht="15.75" customHeight="1">
      <c r="E18730" s="4"/>
      <c r="F18730" s="4"/>
      <c r="G18730" s="4"/>
      <c r="H18730" s="5"/>
      <c r="I18730" s="5"/>
    </row>
    <row r="18731" ht="15.75" customHeight="1">
      <c r="E18731" s="4"/>
      <c r="F18731" s="4"/>
      <c r="G18731" s="4"/>
      <c r="H18731" s="5"/>
      <c r="I18731" s="5"/>
    </row>
    <row r="18732" ht="15.75" customHeight="1">
      <c r="E18732" s="4"/>
      <c r="F18732" s="4"/>
      <c r="G18732" s="4"/>
      <c r="H18732" s="5"/>
      <c r="I18732" s="5"/>
    </row>
    <row r="18733" ht="15.75" customHeight="1">
      <c r="E18733" s="4"/>
      <c r="F18733" s="4"/>
      <c r="G18733" s="4"/>
      <c r="H18733" s="5"/>
      <c r="I18733" s="5"/>
    </row>
    <row r="18734" ht="15.75" customHeight="1">
      <c r="E18734" s="4"/>
      <c r="F18734" s="4"/>
      <c r="G18734" s="4"/>
      <c r="H18734" s="5"/>
      <c r="I18734" s="5"/>
    </row>
    <row r="18735" ht="15.75" customHeight="1">
      <c r="E18735" s="4"/>
      <c r="F18735" s="4"/>
      <c r="G18735" s="4"/>
      <c r="H18735" s="5"/>
      <c r="I18735" s="5"/>
    </row>
    <row r="18736" ht="15.75" customHeight="1">
      <c r="E18736" s="4"/>
      <c r="F18736" s="4"/>
      <c r="G18736" s="4"/>
      <c r="H18736" s="5"/>
      <c r="I18736" s="5"/>
    </row>
    <row r="18737" ht="15.75" customHeight="1">
      <c r="E18737" s="4"/>
      <c r="F18737" s="4"/>
      <c r="G18737" s="4"/>
      <c r="H18737" s="5"/>
      <c r="I18737" s="5"/>
    </row>
    <row r="18738" ht="15.75" customHeight="1">
      <c r="E18738" s="4"/>
      <c r="F18738" s="4"/>
      <c r="G18738" s="4"/>
      <c r="H18738" s="5"/>
      <c r="I18738" s="5"/>
    </row>
    <row r="18739" ht="15.75" customHeight="1">
      <c r="E18739" s="4"/>
      <c r="F18739" s="4"/>
      <c r="G18739" s="4"/>
      <c r="H18739" s="5"/>
      <c r="I18739" s="5"/>
    </row>
    <row r="18740" ht="15.75" customHeight="1">
      <c r="E18740" s="4"/>
      <c r="F18740" s="4"/>
      <c r="G18740" s="4"/>
      <c r="H18740" s="5"/>
      <c r="I18740" s="5"/>
    </row>
    <row r="18741" ht="15.75" customHeight="1">
      <c r="E18741" s="4"/>
      <c r="F18741" s="4"/>
      <c r="G18741" s="4"/>
      <c r="H18741" s="5"/>
      <c r="I18741" s="5"/>
    </row>
    <row r="18742" ht="15.75" customHeight="1">
      <c r="E18742" s="4"/>
      <c r="F18742" s="4"/>
      <c r="G18742" s="4"/>
      <c r="H18742" s="5"/>
      <c r="I18742" s="5"/>
    </row>
    <row r="18743" ht="15.75" customHeight="1">
      <c r="E18743" s="4"/>
      <c r="F18743" s="4"/>
      <c r="G18743" s="4"/>
      <c r="H18743" s="5"/>
      <c r="I18743" s="5"/>
    </row>
    <row r="18744" ht="15.75" customHeight="1">
      <c r="E18744" s="4"/>
      <c r="F18744" s="4"/>
      <c r="G18744" s="4"/>
      <c r="H18744" s="5"/>
      <c r="I18744" s="5"/>
    </row>
    <row r="18745" ht="15.75" customHeight="1">
      <c r="E18745" s="4"/>
      <c r="F18745" s="4"/>
      <c r="G18745" s="4"/>
      <c r="H18745" s="5"/>
      <c r="I18745" s="5"/>
    </row>
    <row r="18746" ht="15.75" customHeight="1">
      <c r="E18746" s="4"/>
      <c r="F18746" s="4"/>
      <c r="G18746" s="4"/>
      <c r="H18746" s="5"/>
      <c r="I18746" s="5"/>
    </row>
    <row r="18747" ht="15.75" customHeight="1">
      <c r="E18747" s="4"/>
      <c r="F18747" s="4"/>
      <c r="G18747" s="4"/>
      <c r="H18747" s="5"/>
      <c r="I18747" s="5"/>
    </row>
    <row r="18748" ht="15.75" customHeight="1">
      <c r="E18748" s="4"/>
      <c r="F18748" s="4"/>
      <c r="G18748" s="4"/>
      <c r="H18748" s="5"/>
      <c r="I18748" s="5"/>
    </row>
    <row r="18749" ht="15.75" customHeight="1">
      <c r="E18749" s="4"/>
      <c r="F18749" s="4"/>
      <c r="G18749" s="4"/>
      <c r="H18749" s="5"/>
      <c r="I18749" s="5"/>
    </row>
    <row r="18750" ht="15.75" customHeight="1">
      <c r="E18750" s="4"/>
      <c r="F18750" s="4"/>
      <c r="G18750" s="4"/>
      <c r="H18750" s="5"/>
      <c r="I18750" s="5"/>
    </row>
    <row r="18751" ht="15.75" customHeight="1">
      <c r="E18751" s="4"/>
      <c r="F18751" s="4"/>
      <c r="G18751" s="4"/>
      <c r="H18751" s="5"/>
      <c r="I18751" s="5"/>
    </row>
    <row r="18752" ht="15.75" customHeight="1">
      <c r="E18752" s="4"/>
      <c r="F18752" s="4"/>
      <c r="G18752" s="4"/>
      <c r="H18752" s="5"/>
      <c r="I18752" s="5"/>
    </row>
    <row r="18753" ht="15.75" customHeight="1">
      <c r="E18753" s="4"/>
      <c r="F18753" s="4"/>
      <c r="G18753" s="4"/>
      <c r="H18753" s="5"/>
      <c r="I18753" s="5"/>
    </row>
    <row r="18754" ht="15.75" customHeight="1">
      <c r="E18754" s="4"/>
      <c r="F18754" s="4"/>
      <c r="G18754" s="4"/>
      <c r="H18754" s="5"/>
      <c r="I18754" s="5"/>
    </row>
    <row r="18755" ht="15.75" customHeight="1">
      <c r="E18755" s="4"/>
      <c r="F18755" s="4"/>
      <c r="G18755" s="4"/>
      <c r="H18755" s="5"/>
      <c r="I18755" s="5"/>
    </row>
    <row r="18756" ht="15.75" customHeight="1">
      <c r="E18756" s="4"/>
      <c r="F18756" s="4"/>
      <c r="G18756" s="4"/>
      <c r="H18756" s="5"/>
      <c r="I18756" s="5"/>
    </row>
    <row r="18757" ht="15.75" customHeight="1">
      <c r="E18757" s="4"/>
      <c r="F18757" s="4"/>
      <c r="G18757" s="4"/>
      <c r="H18757" s="5"/>
      <c r="I18757" s="5"/>
    </row>
    <row r="18758" ht="15.75" customHeight="1">
      <c r="E18758" s="4"/>
      <c r="F18758" s="4"/>
      <c r="G18758" s="4"/>
      <c r="H18758" s="5"/>
      <c r="I18758" s="5"/>
    </row>
    <row r="18759" ht="15.75" customHeight="1">
      <c r="E18759" s="4"/>
      <c r="F18759" s="4"/>
      <c r="G18759" s="4"/>
      <c r="H18759" s="5"/>
      <c r="I18759" s="5"/>
    </row>
    <row r="18760" ht="15.75" customHeight="1">
      <c r="E18760" s="4"/>
      <c r="F18760" s="4"/>
      <c r="G18760" s="4"/>
      <c r="H18760" s="5"/>
      <c r="I18760" s="5"/>
    </row>
    <row r="18761" ht="15.75" customHeight="1">
      <c r="E18761" s="4"/>
      <c r="F18761" s="4"/>
      <c r="G18761" s="4"/>
      <c r="H18761" s="5"/>
      <c r="I18761" s="5"/>
    </row>
    <row r="18762" ht="15.75" customHeight="1">
      <c r="E18762" s="4"/>
      <c r="F18762" s="4"/>
      <c r="G18762" s="4"/>
      <c r="H18762" s="5"/>
      <c r="I18762" s="5"/>
    </row>
    <row r="18763" ht="15.75" customHeight="1">
      <c r="E18763" s="4"/>
      <c r="F18763" s="4"/>
      <c r="G18763" s="4"/>
      <c r="H18763" s="5"/>
      <c r="I18763" s="5"/>
    </row>
    <row r="18764" ht="15.75" customHeight="1">
      <c r="E18764" s="4"/>
      <c r="F18764" s="4"/>
      <c r="G18764" s="4"/>
      <c r="H18764" s="5"/>
      <c r="I18764" s="5"/>
    </row>
    <row r="18765" ht="15.75" customHeight="1">
      <c r="E18765" s="4"/>
      <c r="F18765" s="4"/>
      <c r="G18765" s="4"/>
      <c r="H18765" s="5"/>
      <c r="I18765" s="5"/>
    </row>
    <row r="18766" ht="15.75" customHeight="1">
      <c r="E18766" s="4"/>
      <c r="F18766" s="4"/>
      <c r="G18766" s="4"/>
      <c r="H18766" s="5"/>
      <c r="I18766" s="5"/>
    </row>
    <row r="18767" ht="15.75" customHeight="1">
      <c r="E18767" s="4"/>
      <c r="F18767" s="4"/>
      <c r="G18767" s="4"/>
      <c r="H18767" s="5"/>
      <c r="I18767" s="5"/>
    </row>
    <row r="18768" ht="15.75" customHeight="1">
      <c r="E18768" s="4"/>
      <c r="F18768" s="4"/>
      <c r="G18768" s="4"/>
      <c r="H18768" s="5"/>
      <c r="I18768" s="5"/>
    </row>
    <row r="18769" ht="15.75" customHeight="1">
      <c r="E18769" s="4"/>
      <c r="F18769" s="4"/>
      <c r="G18769" s="4"/>
      <c r="H18769" s="5"/>
      <c r="I18769" s="5"/>
    </row>
    <row r="18770" ht="15.75" customHeight="1">
      <c r="E18770" s="4"/>
      <c r="F18770" s="4"/>
      <c r="G18770" s="4"/>
      <c r="H18770" s="5"/>
      <c r="I18770" s="5"/>
    </row>
    <row r="18771" ht="15.75" customHeight="1">
      <c r="E18771" s="4"/>
      <c r="F18771" s="4"/>
      <c r="G18771" s="4"/>
      <c r="H18771" s="5"/>
      <c r="I18771" s="5"/>
    </row>
    <row r="18772" ht="15.75" customHeight="1">
      <c r="E18772" s="4"/>
      <c r="F18772" s="4"/>
      <c r="G18772" s="4"/>
      <c r="H18772" s="5"/>
      <c r="I18772" s="5"/>
    </row>
    <row r="18773" ht="15.75" customHeight="1">
      <c r="E18773" s="4"/>
      <c r="F18773" s="4"/>
      <c r="G18773" s="4"/>
      <c r="H18773" s="5"/>
      <c r="I18773" s="5"/>
    </row>
    <row r="18774" ht="15.75" customHeight="1">
      <c r="E18774" s="4"/>
      <c r="F18774" s="4"/>
      <c r="G18774" s="4"/>
      <c r="H18774" s="5"/>
      <c r="I18774" s="5"/>
    </row>
    <row r="18775" ht="15.75" customHeight="1">
      <c r="E18775" s="4"/>
      <c r="F18775" s="4"/>
      <c r="G18775" s="4"/>
      <c r="H18775" s="5"/>
      <c r="I18775" s="5"/>
    </row>
    <row r="18776" ht="15.75" customHeight="1">
      <c r="E18776" s="4"/>
      <c r="F18776" s="4"/>
      <c r="G18776" s="4"/>
      <c r="H18776" s="5"/>
      <c r="I18776" s="5"/>
    </row>
    <row r="18777" ht="15.75" customHeight="1">
      <c r="E18777" s="4"/>
      <c r="F18777" s="4"/>
      <c r="G18777" s="4"/>
      <c r="H18777" s="5"/>
      <c r="I18777" s="5"/>
    </row>
    <row r="18778" ht="15.75" customHeight="1">
      <c r="E18778" s="4"/>
      <c r="F18778" s="4"/>
      <c r="G18778" s="4"/>
      <c r="H18778" s="5"/>
      <c r="I18778" s="5"/>
    </row>
    <row r="18779" ht="15.75" customHeight="1">
      <c r="E18779" s="4"/>
      <c r="F18779" s="4"/>
      <c r="G18779" s="4"/>
      <c r="H18779" s="5"/>
      <c r="I18779" s="5"/>
    </row>
    <row r="18780" ht="15.75" customHeight="1">
      <c r="E18780" s="4"/>
      <c r="F18780" s="4"/>
      <c r="G18780" s="4"/>
      <c r="H18780" s="5"/>
      <c r="I18780" s="5"/>
    </row>
    <row r="18781" ht="15.75" customHeight="1">
      <c r="E18781" s="4"/>
      <c r="F18781" s="4"/>
      <c r="G18781" s="4"/>
      <c r="H18781" s="5"/>
      <c r="I18781" s="5"/>
    </row>
    <row r="18782" ht="15.75" customHeight="1">
      <c r="E18782" s="4"/>
      <c r="F18782" s="4"/>
      <c r="G18782" s="4"/>
      <c r="H18782" s="5"/>
      <c r="I18782" s="5"/>
    </row>
    <row r="18783" ht="15.75" customHeight="1">
      <c r="E18783" s="4"/>
      <c r="F18783" s="4"/>
      <c r="G18783" s="4"/>
      <c r="H18783" s="5"/>
      <c r="I18783" s="5"/>
    </row>
    <row r="18784" ht="15.75" customHeight="1">
      <c r="E18784" s="4"/>
      <c r="F18784" s="4"/>
      <c r="G18784" s="4"/>
      <c r="H18784" s="5"/>
      <c r="I18784" s="5"/>
    </row>
    <row r="18785" ht="15.75" customHeight="1">
      <c r="E18785" s="4"/>
      <c r="F18785" s="4"/>
      <c r="G18785" s="4"/>
      <c r="H18785" s="5"/>
      <c r="I18785" s="5"/>
    </row>
    <row r="18786" ht="15.75" customHeight="1">
      <c r="E18786" s="4"/>
      <c r="F18786" s="4"/>
      <c r="G18786" s="4"/>
      <c r="H18786" s="5"/>
      <c r="I18786" s="5"/>
    </row>
    <row r="18787" ht="15.75" customHeight="1">
      <c r="E18787" s="4"/>
      <c r="F18787" s="4"/>
      <c r="G18787" s="4"/>
      <c r="H18787" s="5"/>
      <c r="I18787" s="5"/>
    </row>
    <row r="18788" ht="15.75" customHeight="1">
      <c r="E18788" s="4"/>
      <c r="F18788" s="4"/>
      <c r="G18788" s="4"/>
      <c r="H18788" s="5"/>
      <c r="I18788" s="5"/>
    </row>
    <row r="18789" ht="15.75" customHeight="1">
      <c r="E18789" s="4"/>
      <c r="F18789" s="4"/>
      <c r="G18789" s="4"/>
      <c r="H18789" s="5"/>
      <c r="I18789" s="5"/>
    </row>
    <row r="18790" ht="15.75" customHeight="1">
      <c r="E18790" s="4"/>
      <c r="F18790" s="4"/>
      <c r="G18790" s="4"/>
      <c r="H18790" s="5"/>
      <c r="I18790" s="5"/>
    </row>
    <row r="18791" ht="15.75" customHeight="1">
      <c r="E18791" s="4"/>
      <c r="F18791" s="4"/>
      <c r="G18791" s="4"/>
      <c r="H18791" s="5"/>
      <c r="I18791" s="5"/>
    </row>
    <row r="18792" ht="15.75" customHeight="1">
      <c r="E18792" s="4"/>
      <c r="F18792" s="4"/>
      <c r="G18792" s="4"/>
      <c r="H18792" s="5"/>
      <c r="I18792" s="5"/>
    </row>
    <row r="18793" ht="15.75" customHeight="1">
      <c r="E18793" s="4"/>
      <c r="F18793" s="4"/>
      <c r="G18793" s="4"/>
      <c r="H18793" s="5"/>
      <c r="I18793" s="5"/>
    </row>
    <row r="18794" ht="15.75" customHeight="1">
      <c r="E18794" s="4"/>
      <c r="F18794" s="4"/>
      <c r="G18794" s="4"/>
      <c r="H18794" s="5"/>
      <c r="I18794" s="5"/>
    </row>
    <row r="18795" ht="15.75" customHeight="1">
      <c r="E18795" s="4"/>
      <c r="F18795" s="4"/>
      <c r="G18795" s="4"/>
      <c r="H18795" s="5"/>
      <c r="I18795" s="5"/>
    </row>
    <row r="18796" ht="15.75" customHeight="1">
      <c r="E18796" s="4"/>
      <c r="F18796" s="4"/>
      <c r="G18796" s="4"/>
      <c r="H18796" s="5"/>
      <c r="I18796" s="5"/>
    </row>
    <row r="18797" ht="15.75" customHeight="1">
      <c r="E18797" s="4"/>
      <c r="F18797" s="4"/>
      <c r="G18797" s="4"/>
      <c r="H18797" s="5"/>
      <c r="I18797" s="5"/>
    </row>
    <row r="18798" ht="15.75" customHeight="1">
      <c r="E18798" s="4"/>
      <c r="F18798" s="4"/>
      <c r="G18798" s="4"/>
      <c r="H18798" s="5"/>
      <c r="I18798" s="5"/>
    </row>
    <row r="18799" ht="15.75" customHeight="1">
      <c r="E18799" s="4"/>
      <c r="F18799" s="4"/>
      <c r="G18799" s="4"/>
      <c r="H18799" s="5"/>
      <c r="I18799" s="5"/>
    </row>
    <row r="18800" ht="15.75" customHeight="1">
      <c r="E18800" s="4"/>
      <c r="F18800" s="4"/>
      <c r="G18800" s="4"/>
      <c r="H18800" s="5"/>
      <c r="I18800" s="5"/>
    </row>
    <row r="18801" ht="15.75" customHeight="1">
      <c r="E18801" s="4"/>
      <c r="F18801" s="4"/>
      <c r="G18801" s="4"/>
      <c r="H18801" s="5"/>
      <c r="I18801" s="5"/>
    </row>
    <row r="18802" ht="15.75" customHeight="1">
      <c r="E18802" s="4"/>
      <c r="F18802" s="4"/>
      <c r="G18802" s="4"/>
      <c r="H18802" s="5"/>
      <c r="I18802" s="5"/>
    </row>
    <row r="18803" ht="15.75" customHeight="1">
      <c r="E18803" s="4"/>
      <c r="F18803" s="4"/>
      <c r="G18803" s="4"/>
      <c r="H18803" s="5"/>
      <c r="I18803" s="5"/>
    </row>
    <row r="18804" ht="15.75" customHeight="1">
      <c r="E18804" s="4"/>
      <c r="F18804" s="4"/>
      <c r="G18804" s="4"/>
      <c r="H18804" s="5"/>
      <c r="I18804" s="5"/>
    </row>
    <row r="18805" ht="15.75" customHeight="1">
      <c r="E18805" s="4"/>
      <c r="F18805" s="4"/>
      <c r="G18805" s="4"/>
      <c r="H18805" s="5"/>
      <c r="I18805" s="5"/>
    </row>
    <row r="18806" ht="15.75" customHeight="1">
      <c r="E18806" s="4"/>
      <c r="F18806" s="4"/>
      <c r="G18806" s="4"/>
      <c r="H18806" s="5"/>
      <c r="I18806" s="5"/>
    </row>
    <row r="18807" ht="15.75" customHeight="1">
      <c r="E18807" s="4"/>
      <c r="F18807" s="4"/>
      <c r="G18807" s="4"/>
      <c r="H18807" s="5"/>
      <c r="I18807" s="5"/>
    </row>
    <row r="18808" ht="15.75" customHeight="1">
      <c r="E18808" s="4"/>
      <c r="F18808" s="4"/>
      <c r="G18808" s="4"/>
      <c r="H18808" s="5"/>
      <c r="I18808" s="5"/>
    </row>
    <row r="18809" ht="15.75" customHeight="1">
      <c r="E18809" s="4"/>
      <c r="F18809" s="4"/>
      <c r="G18809" s="4"/>
      <c r="H18809" s="5"/>
      <c r="I18809" s="5"/>
    </row>
    <row r="18810" ht="15.75" customHeight="1">
      <c r="E18810" s="4"/>
      <c r="F18810" s="4"/>
      <c r="G18810" s="4"/>
      <c r="H18810" s="5"/>
      <c r="I18810" s="5"/>
    </row>
    <row r="18811" ht="15.75" customHeight="1">
      <c r="E18811" s="4"/>
      <c r="F18811" s="4"/>
      <c r="G18811" s="4"/>
      <c r="H18811" s="5"/>
      <c r="I18811" s="5"/>
    </row>
    <row r="18812" ht="15.75" customHeight="1">
      <c r="E18812" s="4"/>
      <c r="F18812" s="4"/>
      <c r="G18812" s="4"/>
      <c r="H18812" s="5"/>
      <c r="I18812" s="5"/>
    </row>
    <row r="18813" ht="15.75" customHeight="1">
      <c r="E18813" s="4"/>
      <c r="F18813" s="4"/>
      <c r="G18813" s="4"/>
      <c r="H18813" s="5"/>
      <c r="I18813" s="5"/>
    </row>
    <row r="18814" ht="15.75" customHeight="1">
      <c r="E18814" s="4"/>
      <c r="F18814" s="4"/>
      <c r="G18814" s="4"/>
      <c r="H18814" s="5"/>
      <c r="I18814" s="5"/>
    </row>
    <row r="18815" ht="15.75" customHeight="1">
      <c r="E18815" s="4"/>
      <c r="F18815" s="4"/>
      <c r="G18815" s="4"/>
      <c r="H18815" s="5"/>
      <c r="I18815" s="5"/>
    </row>
    <row r="18816" ht="15.75" customHeight="1">
      <c r="E18816" s="4"/>
      <c r="F18816" s="4"/>
      <c r="G18816" s="4"/>
      <c r="H18816" s="5"/>
      <c r="I18816" s="5"/>
    </row>
    <row r="18817" ht="15.75" customHeight="1">
      <c r="E18817" s="4"/>
      <c r="F18817" s="4"/>
      <c r="G18817" s="4"/>
      <c r="H18817" s="5"/>
      <c r="I18817" s="5"/>
    </row>
    <row r="18818" ht="15.75" customHeight="1">
      <c r="E18818" s="4"/>
      <c r="F18818" s="4"/>
      <c r="G18818" s="4"/>
      <c r="H18818" s="5"/>
      <c r="I18818" s="5"/>
    </row>
    <row r="18819" ht="15.75" customHeight="1">
      <c r="E18819" s="4"/>
      <c r="F18819" s="4"/>
      <c r="G18819" s="4"/>
      <c r="H18819" s="5"/>
      <c r="I18819" s="5"/>
    </row>
    <row r="18820" ht="15.75" customHeight="1">
      <c r="E18820" s="4"/>
      <c r="F18820" s="4"/>
      <c r="G18820" s="4"/>
      <c r="H18820" s="5"/>
      <c r="I18820" s="5"/>
    </row>
    <row r="18821" ht="15.75" customHeight="1">
      <c r="E18821" s="4"/>
      <c r="F18821" s="4"/>
      <c r="G18821" s="4"/>
      <c r="H18821" s="5"/>
      <c r="I18821" s="5"/>
    </row>
    <row r="18822" ht="15.75" customHeight="1">
      <c r="E18822" s="4"/>
      <c r="F18822" s="4"/>
      <c r="G18822" s="4"/>
      <c r="H18822" s="5"/>
      <c r="I18822" s="5"/>
    </row>
    <row r="18823" ht="15.75" customHeight="1">
      <c r="E18823" s="4"/>
      <c r="F18823" s="4"/>
      <c r="G18823" s="4"/>
      <c r="H18823" s="5"/>
      <c r="I18823" s="5"/>
    </row>
    <row r="18824" ht="15.75" customHeight="1">
      <c r="E18824" s="4"/>
      <c r="F18824" s="4"/>
      <c r="G18824" s="4"/>
      <c r="H18824" s="5"/>
      <c r="I18824" s="5"/>
    </row>
    <row r="18825" ht="15.75" customHeight="1">
      <c r="E18825" s="4"/>
      <c r="F18825" s="4"/>
      <c r="G18825" s="4"/>
      <c r="H18825" s="5"/>
      <c r="I18825" s="5"/>
    </row>
    <row r="18826" ht="15.75" customHeight="1">
      <c r="E18826" s="4"/>
      <c r="F18826" s="4"/>
      <c r="G18826" s="4"/>
      <c r="H18826" s="5"/>
      <c r="I18826" s="5"/>
    </row>
    <row r="18827" ht="15.75" customHeight="1">
      <c r="E18827" s="4"/>
      <c r="F18827" s="4"/>
      <c r="G18827" s="4"/>
      <c r="H18827" s="5"/>
      <c r="I18827" s="5"/>
    </row>
    <row r="18828" ht="15.75" customHeight="1">
      <c r="E18828" s="4"/>
      <c r="F18828" s="4"/>
      <c r="G18828" s="4"/>
      <c r="H18828" s="5"/>
      <c r="I18828" s="5"/>
    </row>
    <row r="18829" ht="15.75" customHeight="1">
      <c r="E18829" s="4"/>
      <c r="F18829" s="4"/>
      <c r="G18829" s="4"/>
      <c r="H18829" s="5"/>
      <c r="I18829" s="5"/>
    </row>
    <row r="18830" ht="15.75" customHeight="1">
      <c r="E18830" s="4"/>
      <c r="F18830" s="4"/>
      <c r="G18830" s="4"/>
      <c r="H18830" s="5"/>
      <c r="I18830" s="5"/>
    </row>
    <row r="18831" ht="15.75" customHeight="1">
      <c r="E18831" s="4"/>
      <c r="F18831" s="4"/>
      <c r="G18831" s="4"/>
      <c r="H18831" s="5"/>
      <c r="I18831" s="5"/>
    </row>
    <row r="18832" ht="15.75" customHeight="1">
      <c r="E18832" s="4"/>
      <c r="F18832" s="4"/>
      <c r="G18832" s="4"/>
      <c r="H18832" s="5"/>
      <c r="I18832" s="5"/>
    </row>
    <row r="18833" ht="15.75" customHeight="1">
      <c r="E18833" s="4"/>
      <c r="F18833" s="4"/>
      <c r="G18833" s="4"/>
      <c r="H18833" s="5"/>
      <c r="I18833" s="5"/>
    </row>
    <row r="18834" ht="15.75" customHeight="1">
      <c r="E18834" s="4"/>
      <c r="F18834" s="4"/>
      <c r="G18834" s="4"/>
      <c r="H18834" s="5"/>
      <c r="I18834" s="5"/>
    </row>
    <row r="18835" ht="15.75" customHeight="1">
      <c r="E18835" s="4"/>
      <c r="F18835" s="4"/>
      <c r="G18835" s="4"/>
      <c r="H18835" s="5"/>
      <c r="I18835" s="5"/>
    </row>
    <row r="18836" ht="15.75" customHeight="1">
      <c r="E18836" s="4"/>
      <c r="F18836" s="4"/>
      <c r="G18836" s="4"/>
      <c r="H18836" s="5"/>
      <c r="I18836" s="5"/>
    </row>
    <row r="18837" ht="15.75" customHeight="1">
      <c r="E18837" s="4"/>
      <c r="F18837" s="4"/>
      <c r="G18837" s="4"/>
      <c r="H18837" s="5"/>
      <c r="I18837" s="5"/>
    </row>
    <row r="18838" ht="15.75" customHeight="1">
      <c r="E18838" s="4"/>
      <c r="F18838" s="4"/>
      <c r="G18838" s="4"/>
      <c r="H18838" s="5"/>
      <c r="I18838" s="5"/>
    </row>
    <row r="18839" ht="15.75" customHeight="1">
      <c r="E18839" s="4"/>
      <c r="F18839" s="4"/>
      <c r="G18839" s="4"/>
      <c r="H18839" s="5"/>
      <c r="I18839" s="5"/>
    </row>
    <row r="18840" ht="15.75" customHeight="1">
      <c r="E18840" s="4"/>
      <c r="F18840" s="4"/>
      <c r="G18840" s="4"/>
      <c r="H18840" s="5"/>
      <c r="I18840" s="5"/>
    </row>
    <row r="18841" ht="15.75" customHeight="1">
      <c r="E18841" s="4"/>
      <c r="F18841" s="4"/>
      <c r="G18841" s="4"/>
      <c r="H18841" s="5"/>
      <c r="I18841" s="5"/>
    </row>
    <row r="18842" ht="15.75" customHeight="1">
      <c r="E18842" s="4"/>
      <c r="F18842" s="4"/>
      <c r="G18842" s="4"/>
      <c r="H18842" s="5"/>
      <c r="I18842" s="5"/>
    </row>
    <row r="18843" ht="15.75" customHeight="1">
      <c r="E18843" s="4"/>
      <c r="F18843" s="4"/>
      <c r="G18843" s="4"/>
      <c r="H18843" s="5"/>
      <c r="I18843" s="5"/>
    </row>
    <row r="18844" ht="15.75" customHeight="1">
      <c r="E18844" s="4"/>
      <c r="F18844" s="4"/>
      <c r="G18844" s="4"/>
      <c r="H18844" s="5"/>
      <c r="I18844" s="5"/>
    </row>
    <row r="18845" ht="15.75" customHeight="1">
      <c r="E18845" s="4"/>
      <c r="F18845" s="4"/>
      <c r="G18845" s="4"/>
      <c r="H18845" s="5"/>
      <c r="I18845" s="5"/>
    </row>
    <row r="18846" ht="15.75" customHeight="1">
      <c r="E18846" s="4"/>
      <c r="F18846" s="4"/>
      <c r="G18846" s="4"/>
      <c r="H18846" s="5"/>
      <c r="I18846" s="5"/>
    </row>
    <row r="18847" ht="15.75" customHeight="1">
      <c r="E18847" s="4"/>
      <c r="F18847" s="4"/>
      <c r="G18847" s="4"/>
      <c r="H18847" s="5"/>
      <c r="I18847" s="5"/>
    </row>
    <row r="18848" ht="15.75" customHeight="1">
      <c r="E18848" s="4"/>
      <c r="F18848" s="4"/>
      <c r="G18848" s="4"/>
      <c r="H18848" s="5"/>
      <c r="I18848" s="5"/>
    </row>
    <row r="18849" ht="15.75" customHeight="1">
      <c r="E18849" s="4"/>
      <c r="F18849" s="4"/>
      <c r="G18849" s="4"/>
      <c r="H18849" s="5"/>
      <c r="I18849" s="5"/>
    </row>
    <row r="18850" ht="15.75" customHeight="1">
      <c r="E18850" s="4"/>
      <c r="F18850" s="4"/>
      <c r="G18850" s="4"/>
      <c r="H18850" s="5"/>
      <c r="I18850" s="5"/>
    </row>
    <row r="18851" ht="15.75" customHeight="1">
      <c r="E18851" s="4"/>
      <c r="F18851" s="4"/>
      <c r="G18851" s="4"/>
      <c r="H18851" s="5"/>
      <c r="I18851" s="5"/>
    </row>
    <row r="18852" ht="15.75" customHeight="1">
      <c r="E18852" s="4"/>
      <c r="F18852" s="4"/>
      <c r="G18852" s="4"/>
      <c r="H18852" s="5"/>
      <c r="I18852" s="5"/>
    </row>
    <row r="18853" ht="15.75" customHeight="1">
      <c r="E18853" s="4"/>
      <c r="F18853" s="4"/>
      <c r="G18853" s="4"/>
      <c r="H18853" s="5"/>
      <c r="I18853" s="5"/>
    </row>
    <row r="18854" ht="15.75" customHeight="1">
      <c r="E18854" s="4"/>
      <c r="F18854" s="4"/>
      <c r="G18854" s="4"/>
      <c r="H18854" s="5"/>
      <c r="I18854" s="5"/>
    </row>
    <row r="18855" ht="15.75" customHeight="1">
      <c r="E18855" s="4"/>
      <c r="F18855" s="4"/>
      <c r="G18855" s="4"/>
      <c r="H18855" s="5"/>
      <c r="I18855" s="5"/>
    </row>
    <row r="18856" ht="15.75" customHeight="1">
      <c r="E18856" s="4"/>
      <c r="F18856" s="4"/>
      <c r="G18856" s="4"/>
      <c r="H18856" s="5"/>
      <c r="I18856" s="5"/>
    </row>
    <row r="18857" ht="15.75" customHeight="1">
      <c r="E18857" s="4"/>
      <c r="F18857" s="4"/>
      <c r="G18857" s="4"/>
      <c r="H18857" s="5"/>
      <c r="I18857" s="5"/>
    </row>
    <row r="18858" ht="15.75" customHeight="1">
      <c r="E18858" s="4"/>
      <c r="F18858" s="4"/>
      <c r="G18858" s="4"/>
      <c r="H18858" s="5"/>
      <c r="I18858" s="5"/>
    </row>
    <row r="18859" ht="15.75" customHeight="1">
      <c r="E18859" s="4"/>
      <c r="F18859" s="4"/>
      <c r="G18859" s="4"/>
      <c r="H18859" s="5"/>
      <c r="I18859" s="5"/>
    </row>
    <row r="18860" ht="15.75" customHeight="1">
      <c r="E18860" s="4"/>
      <c r="F18860" s="4"/>
      <c r="G18860" s="4"/>
      <c r="H18860" s="5"/>
      <c r="I18860" s="5"/>
    </row>
    <row r="18861" ht="15.75" customHeight="1">
      <c r="E18861" s="4"/>
      <c r="F18861" s="4"/>
      <c r="G18861" s="4"/>
      <c r="H18861" s="5"/>
      <c r="I18861" s="5"/>
    </row>
    <row r="18862" ht="15.75" customHeight="1">
      <c r="E18862" s="4"/>
      <c r="F18862" s="4"/>
      <c r="G18862" s="4"/>
      <c r="H18862" s="5"/>
      <c r="I18862" s="5"/>
    </row>
    <row r="18863" ht="15.75" customHeight="1">
      <c r="E18863" s="4"/>
      <c r="F18863" s="4"/>
      <c r="G18863" s="4"/>
      <c r="H18863" s="5"/>
      <c r="I18863" s="5"/>
    </row>
    <row r="18864" ht="15.75" customHeight="1">
      <c r="E18864" s="4"/>
      <c r="F18864" s="4"/>
      <c r="G18864" s="4"/>
      <c r="H18864" s="5"/>
      <c r="I18864" s="5"/>
    </row>
    <row r="18865" ht="15.75" customHeight="1">
      <c r="E18865" s="4"/>
      <c r="F18865" s="4"/>
      <c r="G18865" s="4"/>
      <c r="H18865" s="5"/>
      <c r="I18865" s="5"/>
    </row>
    <row r="18866" ht="15.75" customHeight="1">
      <c r="E18866" s="4"/>
      <c r="F18866" s="4"/>
      <c r="G18866" s="4"/>
      <c r="H18866" s="5"/>
      <c r="I18866" s="5"/>
    </row>
    <row r="18867" ht="15.75" customHeight="1">
      <c r="E18867" s="4"/>
      <c r="F18867" s="4"/>
      <c r="G18867" s="4"/>
      <c r="H18867" s="5"/>
      <c r="I18867" s="5"/>
    </row>
    <row r="18868" ht="15.75" customHeight="1">
      <c r="E18868" s="4"/>
      <c r="F18868" s="4"/>
      <c r="G18868" s="4"/>
      <c r="H18868" s="5"/>
      <c r="I18868" s="5"/>
    </row>
    <row r="18869" ht="15.75" customHeight="1">
      <c r="E18869" s="4"/>
      <c r="F18869" s="4"/>
      <c r="G18869" s="4"/>
      <c r="H18869" s="5"/>
      <c r="I18869" s="5"/>
    </row>
    <row r="18870" ht="15.75" customHeight="1">
      <c r="E18870" s="4"/>
      <c r="F18870" s="4"/>
      <c r="G18870" s="4"/>
      <c r="H18870" s="5"/>
      <c r="I18870" s="5"/>
    </row>
    <row r="18871" ht="15.75" customHeight="1">
      <c r="E18871" s="4"/>
      <c r="F18871" s="4"/>
      <c r="G18871" s="4"/>
      <c r="H18871" s="5"/>
      <c r="I18871" s="5"/>
    </row>
    <row r="18872" ht="15.75" customHeight="1">
      <c r="E18872" s="4"/>
      <c r="F18872" s="4"/>
      <c r="G18872" s="4"/>
      <c r="H18872" s="5"/>
      <c r="I18872" s="5"/>
    </row>
    <row r="18873" ht="15.75" customHeight="1">
      <c r="E18873" s="4"/>
      <c r="F18873" s="4"/>
      <c r="G18873" s="4"/>
      <c r="H18873" s="5"/>
      <c r="I18873" s="5"/>
    </row>
    <row r="18874" ht="15.75" customHeight="1">
      <c r="E18874" s="4"/>
      <c r="F18874" s="4"/>
      <c r="G18874" s="4"/>
      <c r="H18874" s="5"/>
      <c r="I18874" s="5"/>
    </row>
    <row r="18875" ht="15.75" customHeight="1">
      <c r="E18875" s="4"/>
      <c r="F18875" s="4"/>
      <c r="G18875" s="4"/>
      <c r="H18875" s="5"/>
      <c r="I18875" s="5"/>
    </row>
    <row r="18876" ht="15.75" customHeight="1">
      <c r="E18876" s="4"/>
      <c r="F18876" s="4"/>
      <c r="G18876" s="4"/>
      <c r="H18876" s="5"/>
      <c r="I18876" s="5"/>
    </row>
    <row r="18877" ht="15.75" customHeight="1">
      <c r="E18877" s="4"/>
      <c r="F18877" s="4"/>
      <c r="G18877" s="4"/>
      <c r="H18877" s="5"/>
      <c r="I18877" s="5"/>
    </row>
    <row r="18878" ht="15.75" customHeight="1">
      <c r="E18878" s="4"/>
      <c r="F18878" s="4"/>
      <c r="G18878" s="4"/>
      <c r="H18878" s="5"/>
      <c r="I18878" s="5"/>
    </row>
    <row r="18879" ht="15.75" customHeight="1">
      <c r="E18879" s="4"/>
      <c r="F18879" s="4"/>
      <c r="G18879" s="4"/>
      <c r="H18879" s="5"/>
      <c r="I18879" s="5"/>
    </row>
    <row r="18880" ht="15.75" customHeight="1">
      <c r="E18880" s="4"/>
      <c r="F18880" s="4"/>
      <c r="G18880" s="4"/>
      <c r="H18880" s="5"/>
      <c r="I18880" s="5"/>
    </row>
    <row r="18881" ht="15.75" customHeight="1">
      <c r="E18881" s="4"/>
      <c r="F18881" s="4"/>
      <c r="G18881" s="4"/>
      <c r="H18881" s="5"/>
      <c r="I18881" s="5"/>
    </row>
    <row r="18882" ht="15.75" customHeight="1">
      <c r="E18882" s="4"/>
      <c r="F18882" s="4"/>
      <c r="G18882" s="4"/>
      <c r="H18882" s="5"/>
      <c r="I18882" s="5"/>
    </row>
    <row r="18883" ht="15.75" customHeight="1">
      <c r="E18883" s="4"/>
      <c r="F18883" s="4"/>
      <c r="G18883" s="4"/>
      <c r="H18883" s="5"/>
      <c r="I18883" s="5"/>
    </row>
    <row r="18884" ht="15.75" customHeight="1">
      <c r="E18884" s="4"/>
      <c r="F18884" s="4"/>
      <c r="G18884" s="4"/>
      <c r="H18884" s="5"/>
      <c r="I18884" s="5"/>
    </row>
    <row r="18885" ht="15.75" customHeight="1">
      <c r="E18885" s="4"/>
      <c r="F18885" s="4"/>
      <c r="G18885" s="4"/>
      <c r="H18885" s="5"/>
      <c r="I18885" s="5"/>
    </row>
    <row r="18886" ht="15.75" customHeight="1">
      <c r="E18886" s="4"/>
      <c r="F18886" s="4"/>
      <c r="G18886" s="4"/>
      <c r="H18886" s="5"/>
      <c r="I18886" s="5"/>
    </row>
    <row r="18887" ht="15.75" customHeight="1">
      <c r="E18887" s="4"/>
      <c r="F18887" s="4"/>
      <c r="G18887" s="4"/>
      <c r="H18887" s="5"/>
      <c r="I18887" s="5"/>
    </row>
    <row r="18888" ht="15.75" customHeight="1">
      <c r="E18888" s="4"/>
      <c r="F18888" s="4"/>
      <c r="G18888" s="4"/>
      <c r="H18888" s="5"/>
      <c r="I18888" s="5"/>
    </row>
    <row r="18889" ht="15.75" customHeight="1">
      <c r="E18889" s="4"/>
      <c r="F18889" s="4"/>
      <c r="G18889" s="4"/>
      <c r="H18889" s="5"/>
      <c r="I18889" s="5"/>
    </row>
    <row r="18890" ht="15.75" customHeight="1">
      <c r="E18890" s="4"/>
      <c r="F18890" s="4"/>
      <c r="G18890" s="4"/>
      <c r="H18890" s="5"/>
      <c r="I18890" s="5"/>
    </row>
    <row r="18891" ht="15.75" customHeight="1">
      <c r="E18891" s="4"/>
      <c r="F18891" s="4"/>
      <c r="G18891" s="4"/>
      <c r="H18891" s="5"/>
      <c r="I18891" s="5"/>
    </row>
    <row r="18892" ht="15.75" customHeight="1">
      <c r="E18892" s="4"/>
      <c r="F18892" s="4"/>
      <c r="G18892" s="4"/>
      <c r="H18892" s="5"/>
      <c r="I18892" s="5"/>
    </row>
    <row r="18893" ht="15.75" customHeight="1">
      <c r="E18893" s="4"/>
      <c r="F18893" s="4"/>
      <c r="G18893" s="4"/>
      <c r="H18893" s="5"/>
      <c r="I18893" s="5"/>
    </row>
    <row r="18894" ht="15.75" customHeight="1">
      <c r="E18894" s="4"/>
      <c r="F18894" s="4"/>
      <c r="G18894" s="4"/>
      <c r="H18894" s="5"/>
      <c r="I18894" s="5"/>
    </row>
    <row r="18895" ht="15.75" customHeight="1">
      <c r="E18895" s="4"/>
      <c r="F18895" s="4"/>
      <c r="G18895" s="4"/>
      <c r="H18895" s="5"/>
      <c r="I18895" s="5"/>
    </row>
    <row r="18896" ht="15.75" customHeight="1">
      <c r="E18896" s="4"/>
      <c r="F18896" s="4"/>
      <c r="G18896" s="4"/>
      <c r="H18896" s="5"/>
      <c r="I18896" s="5"/>
    </row>
    <row r="18897" ht="15.75" customHeight="1">
      <c r="E18897" s="4"/>
      <c r="F18897" s="4"/>
      <c r="G18897" s="4"/>
      <c r="H18897" s="5"/>
      <c r="I18897" s="5"/>
    </row>
    <row r="18898" ht="15.75" customHeight="1">
      <c r="E18898" s="4"/>
      <c r="F18898" s="4"/>
      <c r="G18898" s="4"/>
      <c r="H18898" s="5"/>
      <c r="I18898" s="5"/>
    </row>
    <row r="18899" ht="15.75" customHeight="1">
      <c r="E18899" s="4"/>
      <c r="F18899" s="4"/>
      <c r="G18899" s="4"/>
      <c r="H18899" s="5"/>
      <c r="I18899" s="5"/>
    </row>
    <row r="18900" ht="15.75" customHeight="1">
      <c r="E18900" s="4"/>
      <c r="F18900" s="4"/>
      <c r="G18900" s="4"/>
      <c r="H18900" s="5"/>
      <c r="I18900" s="5"/>
    </row>
    <row r="18901" ht="15.75" customHeight="1">
      <c r="E18901" s="4"/>
      <c r="F18901" s="4"/>
      <c r="G18901" s="4"/>
      <c r="H18901" s="5"/>
      <c r="I18901" s="5"/>
    </row>
    <row r="18902" ht="15.75" customHeight="1">
      <c r="E18902" s="4"/>
      <c r="F18902" s="4"/>
      <c r="G18902" s="4"/>
      <c r="H18902" s="5"/>
      <c r="I18902" s="5"/>
    </row>
    <row r="18903" ht="15.75" customHeight="1">
      <c r="E18903" s="4"/>
      <c r="F18903" s="4"/>
      <c r="G18903" s="4"/>
      <c r="H18903" s="5"/>
      <c r="I18903" s="5"/>
    </row>
    <row r="18904" ht="15.75" customHeight="1">
      <c r="E18904" s="4"/>
      <c r="F18904" s="4"/>
      <c r="G18904" s="4"/>
      <c r="H18904" s="5"/>
      <c r="I18904" s="5"/>
    </row>
    <row r="18905" ht="15.75" customHeight="1">
      <c r="E18905" s="4"/>
      <c r="F18905" s="4"/>
      <c r="G18905" s="4"/>
      <c r="H18905" s="5"/>
      <c r="I18905" s="5"/>
    </row>
    <row r="18906" ht="15.75" customHeight="1">
      <c r="E18906" s="4"/>
      <c r="F18906" s="4"/>
      <c r="G18906" s="4"/>
      <c r="H18906" s="5"/>
      <c r="I18906" s="5"/>
    </row>
    <row r="18907" ht="15.75" customHeight="1">
      <c r="E18907" s="4"/>
      <c r="F18907" s="4"/>
      <c r="G18907" s="4"/>
      <c r="H18907" s="5"/>
      <c r="I18907" s="5"/>
    </row>
    <row r="18908" ht="15.75" customHeight="1">
      <c r="E18908" s="4"/>
      <c r="F18908" s="4"/>
      <c r="G18908" s="4"/>
      <c r="H18908" s="5"/>
      <c r="I18908" s="5"/>
    </row>
    <row r="18909" ht="15.75" customHeight="1">
      <c r="E18909" s="4"/>
      <c r="F18909" s="4"/>
      <c r="G18909" s="4"/>
      <c r="H18909" s="5"/>
      <c r="I18909" s="5"/>
    </row>
    <row r="18910" ht="15.75" customHeight="1">
      <c r="E18910" s="4"/>
      <c r="F18910" s="4"/>
      <c r="G18910" s="4"/>
      <c r="H18910" s="5"/>
      <c r="I18910" s="5"/>
    </row>
    <row r="18911" ht="15.75" customHeight="1">
      <c r="E18911" s="4"/>
      <c r="F18911" s="4"/>
      <c r="G18911" s="4"/>
      <c r="H18911" s="5"/>
      <c r="I18911" s="5"/>
    </row>
    <row r="18912" ht="15.75" customHeight="1">
      <c r="E18912" s="4"/>
      <c r="F18912" s="4"/>
      <c r="G18912" s="4"/>
      <c r="H18912" s="5"/>
      <c r="I18912" s="5"/>
    </row>
    <row r="18913" ht="15.75" customHeight="1">
      <c r="E18913" s="4"/>
      <c r="F18913" s="4"/>
      <c r="G18913" s="4"/>
      <c r="H18913" s="5"/>
      <c r="I18913" s="5"/>
    </row>
    <row r="18914" ht="15.75" customHeight="1">
      <c r="E18914" s="4"/>
      <c r="F18914" s="4"/>
      <c r="G18914" s="4"/>
      <c r="H18914" s="5"/>
      <c r="I18914" s="5"/>
    </row>
    <row r="18915" ht="15.75" customHeight="1">
      <c r="E18915" s="4"/>
      <c r="F18915" s="4"/>
      <c r="G18915" s="4"/>
      <c r="H18915" s="5"/>
      <c r="I18915" s="5"/>
    </row>
    <row r="18916" ht="15.75" customHeight="1">
      <c r="E18916" s="4"/>
      <c r="F18916" s="4"/>
      <c r="G18916" s="4"/>
      <c r="H18916" s="5"/>
      <c r="I18916" s="5"/>
    </row>
    <row r="18917" ht="15.75" customHeight="1">
      <c r="E18917" s="4"/>
      <c r="F18917" s="4"/>
      <c r="G18917" s="4"/>
      <c r="H18917" s="5"/>
      <c r="I18917" s="5"/>
    </row>
    <row r="18918" ht="15.75" customHeight="1">
      <c r="E18918" s="4"/>
      <c r="F18918" s="4"/>
      <c r="G18918" s="4"/>
      <c r="H18918" s="5"/>
      <c r="I18918" s="5"/>
    </row>
    <row r="18919" ht="15.75" customHeight="1">
      <c r="E18919" s="4"/>
      <c r="F18919" s="4"/>
      <c r="G18919" s="4"/>
      <c r="H18919" s="5"/>
      <c r="I18919" s="5"/>
    </row>
    <row r="18920" ht="15.75" customHeight="1">
      <c r="E18920" s="4"/>
      <c r="F18920" s="4"/>
      <c r="G18920" s="4"/>
      <c r="H18920" s="5"/>
      <c r="I18920" s="5"/>
    </row>
    <row r="18921" ht="15.75" customHeight="1">
      <c r="E18921" s="4"/>
      <c r="F18921" s="4"/>
      <c r="G18921" s="4"/>
      <c r="H18921" s="5"/>
      <c r="I18921" s="5"/>
    </row>
    <row r="18922" ht="15.75" customHeight="1">
      <c r="E18922" s="4"/>
      <c r="F18922" s="4"/>
      <c r="G18922" s="4"/>
      <c r="H18922" s="5"/>
      <c r="I18922" s="5"/>
    </row>
    <row r="18923" ht="15.75" customHeight="1">
      <c r="E18923" s="4"/>
      <c r="F18923" s="4"/>
      <c r="G18923" s="4"/>
      <c r="H18923" s="5"/>
      <c r="I18923" s="5"/>
    </row>
    <row r="18924" ht="15.75" customHeight="1">
      <c r="E18924" s="4"/>
      <c r="F18924" s="4"/>
      <c r="G18924" s="4"/>
      <c r="H18924" s="5"/>
      <c r="I18924" s="5"/>
    </row>
    <row r="18925" ht="15.75" customHeight="1">
      <c r="E18925" s="4"/>
      <c r="F18925" s="4"/>
      <c r="G18925" s="4"/>
      <c r="H18925" s="5"/>
      <c r="I18925" s="5"/>
    </row>
    <row r="18926" ht="15.75" customHeight="1">
      <c r="E18926" s="4"/>
      <c r="F18926" s="4"/>
      <c r="G18926" s="4"/>
      <c r="H18926" s="5"/>
      <c r="I18926" s="5"/>
    </row>
    <row r="18927" ht="15.75" customHeight="1">
      <c r="E18927" s="4"/>
      <c r="F18927" s="4"/>
      <c r="G18927" s="4"/>
      <c r="H18927" s="5"/>
      <c r="I18927" s="5"/>
    </row>
    <row r="18928" ht="15.75" customHeight="1">
      <c r="E18928" s="4"/>
      <c r="F18928" s="4"/>
      <c r="G18928" s="4"/>
      <c r="H18928" s="5"/>
      <c r="I18928" s="5"/>
    </row>
    <row r="18929" ht="15.75" customHeight="1">
      <c r="E18929" s="4"/>
      <c r="F18929" s="4"/>
      <c r="G18929" s="4"/>
      <c r="H18929" s="5"/>
      <c r="I18929" s="5"/>
    </row>
    <row r="18930" ht="15.75" customHeight="1">
      <c r="E18930" s="4"/>
      <c r="F18930" s="4"/>
      <c r="G18930" s="4"/>
      <c r="H18930" s="5"/>
      <c r="I18930" s="5"/>
    </row>
    <row r="18931" ht="15.75" customHeight="1">
      <c r="E18931" s="4"/>
      <c r="F18931" s="4"/>
      <c r="G18931" s="4"/>
      <c r="H18931" s="5"/>
      <c r="I18931" s="5"/>
    </row>
    <row r="18932" ht="15.75" customHeight="1">
      <c r="E18932" s="4"/>
      <c r="F18932" s="4"/>
      <c r="G18932" s="4"/>
      <c r="H18932" s="5"/>
      <c r="I18932" s="5"/>
    </row>
    <row r="18933" ht="15.75" customHeight="1">
      <c r="E18933" s="4"/>
      <c r="F18933" s="4"/>
      <c r="G18933" s="4"/>
      <c r="H18933" s="5"/>
      <c r="I18933" s="5"/>
    </row>
    <row r="18934" ht="15.75" customHeight="1">
      <c r="E18934" s="4"/>
      <c r="F18934" s="4"/>
      <c r="G18934" s="4"/>
      <c r="H18934" s="5"/>
      <c r="I18934" s="5"/>
    </row>
    <row r="18935" ht="15.75" customHeight="1">
      <c r="E18935" s="4"/>
      <c r="F18935" s="4"/>
      <c r="G18935" s="4"/>
      <c r="H18935" s="5"/>
      <c r="I18935" s="5"/>
    </row>
    <row r="18936" ht="15.75" customHeight="1">
      <c r="E18936" s="4"/>
      <c r="F18936" s="4"/>
      <c r="G18936" s="4"/>
      <c r="H18936" s="5"/>
      <c r="I18936" s="5"/>
    </row>
    <row r="18937" ht="15.75" customHeight="1">
      <c r="E18937" s="4"/>
      <c r="F18937" s="4"/>
      <c r="G18937" s="4"/>
      <c r="H18937" s="5"/>
      <c r="I18937" s="5"/>
    </row>
    <row r="18938" ht="15.75" customHeight="1">
      <c r="E18938" s="4"/>
      <c r="F18938" s="4"/>
      <c r="G18938" s="4"/>
      <c r="H18938" s="5"/>
      <c r="I18938" s="5"/>
    </row>
    <row r="18939" ht="15.75" customHeight="1">
      <c r="E18939" s="4"/>
      <c r="F18939" s="4"/>
      <c r="G18939" s="4"/>
      <c r="H18939" s="5"/>
      <c r="I18939" s="5"/>
    </row>
    <row r="18940" ht="15.75" customHeight="1">
      <c r="E18940" s="4"/>
      <c r="F18940" s="4"/>
      <c r="G18940" s="4"/>
      <c r="H18940" s="5"/>
      <c r="I18940" s="5"/>
    </row>
    <row r="18941" ht="15.75" customHeight="1">
      <c r="E18941" s="4"/>
      <c r="F18941" s="4"/>
      <c r="G18941" s="4"/>
      <c r="H18941" s="5"/>
      <c r="I18941" s="5"/>
    </row>
    <row r="18942" ht="15.75" customHeight="1">
      <c r="E18942" s="4"/>
      <c r="F18942" s="4"/>
      <c r="G18942" s="4"/>
      <c r="H18942" s="5"/>
      <c r="I18942" s="5"/>
    </row>
    <row r="18943" ht="15.75" customHeight="1">
      <c r="E18943" s="4"/>
      <c r="F18943" s="4"/>
      <c r="G18943" s="4"/>
      <c r="H18943" s="5"/>
      <c r="I18943" s="5"/>
    </row>
    <row r="18944" ht="15.75" customHeight="1">
      <c r="E18944" s="4"/>
      <c r="F18944" s="4"/>
      <c r="G18944" s="4"/>
      <c r="H18944" s="5"/>
      <c r="I18944" s="5"/>
    </row>
    <row r="18945" ht="15.75" customHeight="1">
      <c r="E18945" s="4"/>
      <c r="F18945" s="4"/>
      <c r="G18945" s="4"/>
      <c r="H18945" s="5"/>
      <c r="I18945" s="5"/>
    </row>
    <row r="18946" ht="15.75" customHeight="1">
      <c r="E18946" s="4"/>
      <c r="F18946" s="4"/>
      <c r="G18946" s="4"/>
      <c r="H18946" s="5"/>
      <c r="I18946" s="5"/>
    </row>
    <row r="18947" ht="15.75" customHeight="1">
      <c r="E18947" s="4"/>
      <c r="F18947" s="4"/>
      <c r="G18947" s="4"/>
      <c r="H18947" s="5"/>
      <c r="I18947" s="5"/>
    </row>
    <row r="18948" ht="15.75" customHeight="1">
      <c r="E18948" s="4"/>
      <c r="F18948" s="4"/>
      <c r="G18948" s="4"/>
      <c r="H18948" s="5"/>
      <c r="I18948" s="5"/>
    </row>
    <row r="18949" ht="15.75" customHeight="1">
      <c r="E18949" s="4"/>
      <c r="F18949" s="4"/>
      <c r="G18949" s="4"/>
      <c r="H18949" s="5"/>
      <c r="I18949" s="5"/>
    </row>
    <row r="18950" ht="15.75" customHeight="1">
      <c r="E18950" s="4"/>
      <c r="F18950" s="4"/>
      <c r="G18950" s="4"/>
      <c r="H18950" s="5"/>
      <c r="I18950" s="5"/>
    </row>
    <row r="18951" ht="15.75" customHeight="1">
      <c r="E18951" s="4"/>
      <c r="F18951" s="4"/>
      <c r="G18951" s="4"/>
      <c r="H18951" s="5"/>
      <c r="I18951" s="5"/>
    </row>
    <row r="18952" ht="15.75" customHeight="1">
      <c r="E18952" s="4"/>
      <c r="F18952" s="4"/>
      <c r="G18952" s="4"/>
      <c r="H18952" s="5"/>
      <c r="I18952" s="5"/>
    </row>
    <row r="18953" ht="15.75" customHeight="1">
      <c r="E18953" s="4"/>
      <c r="F18953" s="4"/>
      <c r="G18953" s="4"/>
      <c r="H18953" s="5"/>
      <c r="I18953" s="5"/>
    </row>
    <row r="18954" ht="15.75" customHeight="1">
      <c r="E18954" s="4"/>
      <c r="F18954" s="4"/>
      <c r="G18954" s="4"/>
      <c r="H18954" s="5"/>
      <c r="I18954" s="5"/>
    </row>
    <row r="18955" ht="15.75" customHeight="1">
      <c r="E18955" s="4"/>
      <c r="F18955" s="4"/>
      <c r="G18955" s="4"/>
      <c r="H18955" s="5"/>
      <c r="I18955" s="5"/>
    </row>
    <row r="18956" ht="15.75" customHeight="1">
      <c r="E18956" s="4"/>
      <c r="F18956" s="4"/>
      <c r="G18956" s="4"/>
      <c r="H18956" s="5"/>
      <c r="I18956" s="5"/>
    </row>
    <row r="18957" ht="15.75" customHeight="1">
      <c r="E18957" s="4"/>
      <c r="F18957" s="4"/>
      <c r="G18957" s="4"/>
      <c r="H18957" s="5"/>
      <c r="I18957" s="5"/>
    </row>
    <row r="18958" ht="15.75" customHeight="1">
      <c r="E18958" s="4"/>
      <c r="F18958" s="4"/>
      <c r="G18958" s="4"/>
      <c r="H18958" s="5"/>
      <c r="I18958" s="5"/>
    </row>
    <row r="18959" ht="15.75" customHeight="1">
      <c r="E18959" s="4"/>
      <c r="F18959" s="4"/>
      <c r="G18959" s="4"/>
      <c r="H18959" s="5"/>
      <c r="I18959" s="5"/>
    </row>
    <row r="18960" ht="15.75" customHeight="1">
      <c r="E18960" s="4"/>
      <c r="F18960" s="4"/>
      <c r="G18960" s="4"/>
      <c r="H18960" s="5"/>
      <c r="I18960" s="5"/>
    </row>
    <row r="18961" ht="15.75" customHeight="1">
      <c r="E18961" s="4"/>
      <c r="F18961" s="4"/>
      <c r="G18961" s="4"/>
      <c r="H18961" s="5"/>
      <c r="I18961" s="5"/>
    </row>
    <row r="18962" ht="15.75" customHeight="1">
      <c r="E18962" s="4"/>
      <c r="F18962" s="4"/>
      <c r="G18962" s="4"/>
      <c r="H18962" s="5"/>
      <c r="I18962" s="5"/>
    </row>
    <row r="18963" ht="15.75" customHeight="1">
      <c r="E18963" s="4"/>
      <c r="F18963" s="4"/>
      <c r="G18963" s="4"/>
      <c r="H18963" s="5"/>
      <c r="I18963" s="5"/>
    </row>
    <row r="18964" ht="15.75" customHeight="1">
      <c r="E18964" s="4"/>
      <c r="F18964" s="4"/>
      <c r="G18964" s="4"/>
      <c r="H18964" s="5"/>
      <c r="I18964" s="5"/>
    </row>
    <row r="18965" ht="15.75" customHeight="1">
      <c r="E18965" s="4"/>
      <c r="F18965" s="4"/>
      <c r="G18965" s="4"/>
      <c r="H18965" s="5"/>
      <c r="I18965" s="5"/>
    </row>
    <row r="18966" ht="15.75" customHeight="1">
      <c r="E18966" s="4"/>
      <c r="F18966" s="4"/>
      <c r="G18966" s="4"/>
      <c r="H18966" s="5"/>
      <c r="I18966" s="5"/>
    </row>
    <row r="18967" ht="15.75" customHeight="1">
      <c r="E18967" s="4"/>
      <c r="F18967" s="4"/>
      <c r="G18967" s="4"/>
      <c r="H18967" s="5"/>
      <c r="I18967" s="5"/>
    </row>
    <row r="18968" ht="15.75" customHeight="1">
      <c r="E18968" s="4"/>
      <c r="F18968" s="4"/>
      <c r="G18968" s="4"/>
      <c r="H18968" s="5"/>
      <c r="I18968" s="5"/>
    </row>
    <row r="18969" ht="15.75" customHeight="1">
      <c r="E18969" s="4"/>
      <c r="F18969" s="4"/>
      <c r="G18969" s="4"/>
      <c r="H18969" s="5"/>
      <c r="I18969" s="5"/>
    </row>
    <row r="18970" ht="15.75" customHeight="1">
      <c r="E18970" s="4"/>
      <c r="F18970" s="4"/>
      <c r="G18970" s="4"/>
      <c r="H18970" s="5"/>
      <c r="I18970" s="5"/>
    </row>
    <row r="18971" ht="15.75" customHeight="1">
      <c r="E18971" s="4"/>
      <c r="F18971" s="4"/>
      <c r="G18971" s="4"/>
      <c r="H18971" s="5"/>
      <c r="I18971" s="5"/>
    </row>
    <row r="18972" ht="15.75" customHeight="1">
      <c r="E18972" s="4"/>
      <c r="F18972" s="4"/>
      <c r="G18972" s="4"/>
      <c r="H18972" s="5"/>
      <c r="I18972" s="5"/>
    </row>
    <row r="18973" ht="15.75" customHeight="1">
      <c r="E18973" s="4"/>
      <c r="F18973" s="4"/>
      <c r="G18973" s="4"/>
      <c r="H18973" s="5"/>
      <c r="I18973" s="5"/>
    </row>
    <row r="18974" ht="15.75" customHeight="1">
      <c r="E18974" s="4"/>
      <c r="F18974" s="4"/>
      <c r="G18974" s="4"/>
      <c r="H18974" s="5"/>
      <c r="I18974" s="5"/>
    </row>
    <row r="18975" ht="15.75" customHeight="1">
      <c r="E18975" s="4"/>
      <c r="F18975" s="4"/>
      <c r="G18975" s="4"/>
      <c r="H18975" s="5"/>
      <c r="I18975" s="5"/>
    </row>
    <row r="18976" ht="15.75" customHeight="1">
      <c r="E18976" s="4"/>
      <c r="F18976" s="4"/>
      <c r="G18976" s="4"/>
      <c r="H18976" s="5"/>
      <c r="I18976" s="5"/>
    </row>
    <row r="18977" ht="15.75" customHeight="1">
      <c r="E18977" s="4"/>
      <c r="F18977" s="4"/>
      <c r="G18977" s="4"/>
      <c r="H18977" s="5"/>
      <c r="I18977" s="5"/>
    </row>
    <row r="18978" ht="15.75" customHeight="1">
      <c r="E18978" s="4"/>
      <c r="F18978" s="4"/>
      <c r="G18978" s="4"/>
      <c r="H18978" s="5"/>
      <c r="I18978" s="5"/>
    </row>
    <row r="18979" ht="15.75" customHeight="1">
      <c r="E18979" s="4"/>
      <c r="F18979" s="4"/>
      <c r="G18979" s="4"/>
      <c r="H18979" s="5"/>
      <c r="I18979" s="5"/>
    </row>
    <row r="18980" ht="15.75" customHeight="1">
      <c r="E18980" s="4"/>
      <c r="F18980" s="4"/>
      <c r="G18980" s="4"/>
      <c r="H18980" s="5"/>
      <c r="I18980" s="5"/>
    </row>
    <row r="18981" ht="15.75" customHeight="1">
      <c r="E18981" s="4"/>
      <c r="F18981" s="4"/>
      <c r="G18981" s="4"/>
      <c r="H18981" s="5"/>
      <c r="I18981" s="5"/>
    </row>
    <row r="18982" ht="15.75" customHeight="1">
      <c r="E18982" s="4"/>
      <c r="F18982" s="4"/>
      <c r="G18982" s="4"/>
      <c r="H18982" s="5"/>
      <c r="I18982" s="5"/>
    </row>
    <row r="18983" ht="15.75" customHeight="1">
      <c r="E18983" s="4"/>
      <c r="F18983" s="4"/>
      <c r="G18983" s="4"/>
      <c r="H18983" s="5"/>
      <c r="I18983" s="5"/>
    </row>
    <row r="18984" ht="15.75" customHeight="1">
      <c r="E18984" s="4"/>
      <c r="F18984" s="4"/>
      <c r="G18984" s="4"/>
      <c r="H18984" s="5"/>
      <c r="I18984" s="5"/>
    </row>
    <row r="18985" ht="15.75" customHeight="1">
      <c r="E18985" s="4"/>
      <c r="F18985" s="4"/>
      <c r="G18985" s="4"/>
      <c r="H18985" s="5"/>
      <c r="I18985" s="5"/>
    </row>
    <row r="18986" ht="15.75" customHeight="1">
      <c r="E18986" s="4"/>
      <c r="F18986" s="4"/>
      <c r="G18986" s="4"/>
      <c r="H18986" s="5"/>
      <c r="I18986" s="5"/>
    </row>
    <row r="18987" ht="15.75" customHeight="1">
      <c r="E18987" s="4"/>
      <c r="F18987" s="4"/>
      <c r="G18987" s="4"/>
      <c r="H18987" s="5"/>
      <c r="I18987" s="5"/>
    </row>
    <row r="18988" ht="15.75" customHeight="1">
      <c r="E18988" s="4"/>
      <c r="F18988" s="4"/>
      <c r="G18988" s="4"/>
      <c r="H18988" s="5"/>
      <c r="I18988" s="5"/>
    </row>
    <row r="18989" ht="15.75" customHeight="1">
      <c r="E18989" s="4"/>
      <c r="F18989" s="4"/>
      <c r="G18989" s="4"/>
      <c r="H18989" s="5"/>
      <c r="I18989" s="5"/>
    </row>
    <row r="18990" ht="15.75" customHeight="1">
      <c r="E18990" s="4"/>
      <c r="F18990" s="4"/>
      <c r="G18990" s="4"/>
      <c r="H18990" s="5"/>
      <c r="I18990" s="5"/>
    </row>
    <row r="18991" ht="15.75" customHeight="1">
      <c r="E18991" s="4"/>
      <c r="F18991" s="4"/>
      <c r="G18991" s="4"/>
      <c r="H18991" s="5"/>
      <c r="I18991" s="5"/>
    </row>
    <row r="18992" ht="15.75" customHeight="1">
      <c r="E18992" s="4"/>
      <c r="F18992" s="4"/>
      <c r="G18992" s="4"/>
      <c r="H18992" s="5"/>
      <c r="I18992" s="5"/>
    </row>
    <row r="18993" ht="15.75" customHeight="1">
      <c r="E18993" s="4"/>
      <c r="F18993" s="4"/>
      <c r="G18993" s="4"/>
      <c r="H18993" s="5"/>
      <c r="I18993" s="5"/>
    </row>
    <row r="18994" ht="15.75" customHeight="1">
      <c r="E18994" s="4"/>
      <c r="F18994" s="4"/>
      <c r="G18994" s="4"/>
      <c r="H18994" s="5"/>
      <c r="I18994" s="5"/>
    </row>
    <row r="18995" ht="15.75" customHeight="1">
      <c r="E18995" s="4"/>
      <c r="F18995" s="4"/>
      <c r="G18995" s="4"/>
      <c r="H18995" s="5"/>
      <c r="I18995" s="5"/>
    </row>
    <row r="18996" ht="15.75" customHeight="1">
      <c r="E18996" s="4"/>
      <c r="F18996" s="4"/>
      <c r="G18996" s="4"/>
      <c r="H18996" s="5"/>
      <c r="I18996" s="5"/>
    </row>
    <row r="18997" ht="15.75" customHeight="1">
      <c r="E18997" s="4"/>
      <c r="F18997" s="4"/>
      <c r="G18997" s="4"/>
      <c r="H18997" s="5"/>
      <c r="I18997" s="5"/>
    </row>
    <row r="18998" ht="15.75" customHeight="1">
      <c r="E18998" s="4"/>
      <c r="F18998" s="4"/>
      <c r="G18998" s="4"/>
      <c r="H18998" s="5"/>
      <c r="I18998" s="5"/>
    </row>
    <row r="18999" ht="15.75" customHeight="1">
      <c r="E18999" s="4"/>
      <c r="F18999" s="4"/>
      <c r="G18999" s="4"/>
      <c r="H18999" s="5"/>
      <c r="I18999" s="5"/>
    </row>
    <row r="19000" ht="15.75" customHeight="1">
      <c r="E19000" s="4"/>
      <c r="F19000" s="4"/>
      <c r="G19000" s="4"/>
      <c r="H19000" s="5"/>
      <c r="I19000" s="5"/>
    </row>
    <row r="19001" ht="15.75" customHeight="1">
      <c r="E19001" s="4"/>
      <c r="F19001" s="4"/>
      <c r="G19001" s="4"/>
      <c r="H19001" s="5"/>
      <c r="I19001" s="5"/>
    </row>
    <row r="19002" ht="15.75" customHeight="1">
      <c r="E19002" s="4"/>
      <c r="F19002" s="4"/>
      <c r="G19002" s="4"/>
      <c r="H19002" s="5"/>
      <c r="I19002" s="5"/>
    </row>
    <row r="19003" ht="15.75" customHeight="1">
      <c r="E19003" s="4"/>
      <c r="F19003" s="4"/>
      <c r="G19003" s="4"/>
      <c r="H19003" s="5"/>
      <c r="I19003" s="5"/>
    </row>
    <row r="19004" ht="15.75" customHeight="1">
      <c r="E19004" s="4"/>
      <c r="F19004" s="4"/>
      <c r="G19004" s="4"/>
      <c r="H19004" s="5"/>
      <c r="I19004" s="5"/>
    </row>
    <row r="19005" ht="15.75" customHeight="1">
      <c r="E19005" s="4"/>
      <c r="F19005" s="4"/>
      <c r="G19005" s="4"/>
      <c r="H19005" s="5"/>
      <c r="I19005" s="5"/>
    </row>
    <row r="19006" ht="15.75" customHeight="1">
      <c r="E19006" s="4"/>
      <c r="F19006" s="4"/>
      <c r="G19006" s="4"/>
      <c r="H19006" s="5"/>
      <c r="I19006" s="5"/>
    </row>
    <row r="19007" ht="15.75" customHeight="1">
      <c r="E19007" s="4"/>
      <c r="F19007" s="4"/>
      <c r="G19007" s="4"/>
      <c r="H19007" s="5"/>
      <c r="I19007" s="5"/>
    </row>
    <row r="19008" ht="15.75" customHeight="1">
      <c r="E19008" s="4"/>
      <c r="F19008" s="4"/>
      <c r="G19008" s="4"/>
      <c r="H19008" s="5"/>
      <c r="I19008" s="5"/>
    </row>
    <row r="19009" ht="15.75" customHeight="1">
      <c r="E19009" s="4"/>
      <c r="F19009" s="4"/>
      <c r="G19009" s="4"/>
      <c r="H19009" s="5"/>
      <c r="I19009" s="5"/>
    </row>
    <row r="19010" ht="15.75" customHeight="1">
      <c r="E19010" s="4"/>
      <c r="F19010" s="4"/>
      <c r="G19010" s="4"/>
      <c r="H19010" s="5"/>
      <c r="I19010" s="5"/>
    </row>
    <row r="19011" ht="15.75" customHeight="1">
      <c r="E19011" s="4"/>
      <c r="F19011" s="4"/>
      <c r="G19011" s="4"/>
      <c r="H19011" s="5"/>
      <c r="I19011" s="5"/>
    </row>
    <row r="19012" ht="15.75" customHeight="1">
      <c r="E19012" s="4"/>
      <c r="F19012" s="4"/>
      <c r="G19012" s="4"/>
      <c r="H19012" s="5"/>
      <c r="I19012" s="5"/>
    </row>
    <row r="19013" ht="15.75" customHeight="1">
      <c r="E19013" s="4"/>
      <c r="F19013" s="4"/>
      <c r="G19013" s="4"/>
      <c r="H19013" s="5"/>
      <c r="I19013" s="5"/>
    </row>
    <row r="19014" ht="15.75" customHeight="1">
      <c r="E19014" s="4"/>
      <c r="F19014" s="4"/>
      <c r="G19014" s="4"/>
      <c r="H19014" s="5"/>
      <c r="I19014" s="5"/>
    </row>
    <row r="19015" ht="15.75" customHeight="1">
      <c r="E19015" s="4"/>
      <c r="F19015" s="4"/>
      <c r="G19015" s="4"/>
      <c r="H19015" s="5"/>
      <c r="I19015" s="5"/>
    </row>
    <row r="19016" ht="15.75" customHeight="1">
      <c r="E19016" s="4"/>
      <c r="F19016" s="4"/>
      <c r="G19016" s="4"/>
      <c r="H19016" s="5"/>
      <c r="I19016" s="5"/>
    </row>
    <row r="19017" ht="15.75" customHeight="1">
      <c r="E19017" s="4"/>
      <c r="F19017" s="4"/>
      <c r="G19017" s="4"/>
      <c r="H19017" s="5"/>
      <c r="I19017" s="5"/>
    </row>
    <row r="19018" ht="15.75" customHeight="1">
      <c r="E19018" s="4"/>
      <c r="F19018" s="4"/>
      <c r="G19018" s="4"/>
      <c r="H19018" s="5"/>
      <c r="I19018" s="5"/>
    </row>
    <row r="19019" ht="15.75" customHeight="1">
      <c r="E19019" s="4"/>
      <c r="F19019" s="4"/>
      <c r="G19019" s="4"/>
      <c r="H19019" s="5"/>
      <c r="I19019" s="5"/>
    </row>
    <row r="19020" ht="15.75" customHeight="1">
      <c r="E19020" s="4"/>
      <c r="F19020" s="4"/>
      <c r="G19020" s="4"/>
      <c r="H19020" s="5"/>
      <c r="I19020" s="5"/>
    </row>
    <row r="19021" ht="15.75" customHeight="1">
      <c r="E19021" s="4"/>
      <c r="F19021" s="4"/>
      <c r="G19021" s="4"/>
      <c r="H19021" s="5"/>
      <c r="I19021" s="5"/>
    </row>
    <row r="19022" ht="15.75" customHeight="1">
      <c r="E19022" s="4"/>
      <c r="F19022" s="4"/>
      <c r="G19022" s="4"/>
      <c r="H19022" s="5"/>
      <c r="I19022" s="5"/>
    </row>
    <row r="19023" ht="15.75" customHeight="1">
      <c r="E19023" s="4"/>
      <c r="F19023" s="4"/>
      <c r="G19023" s="4"/>
      <c r="H19023" s="5"/>
      <c r="I19023" s="5"/>
    </row>
    <row r="19024" ht="15.75" customHeight="1">
      <c r="E19024" s="4"/>
      <c r="F19024" s="4"/>
      <c r="G19024" s="4"/>
      <c r="H19024" s="5"/>
      <c r="I19024" s="5"/>
    </row>
    <row r="19025" ht="15.75" customHeight="1">
      <c r="E19025" s="4"/>
      <c r="F19025" s="4"/>
      <c r="G19025" s="4"/>
      <c r="H19025" s="5"/>
      <c r="I19025" s="5"/>
    </row>
    <row r="19026" ht="15.75" customHeight="1">
      <c r="E19026" s="4"/>
      <c r="F19026" s="4"/>
      <c r="G19026" s="4"/>
      <c r="H19026" s="5"/>
      <c r="I19026" s="5"/>
    </row>
    <row r="19027" ht="15.75" customHeight="1">
      <c r="E19027" s="4"/>
      <c r="F19027" s="4"/>
      <c r="G19027" s="4"/>
      <c r="H19027" s="5"/>
      <c r="I19027" s="5"/>
    </row>
    <row r="19028" ht="15.75" customHeight="1">
      <c r="E19028" s="4"/>
      <c r="F19028" s="4"/>
      <c r="G19028" s="4"/>
      <c r="H19028" s="5"/>
      <c r="I19028" s="5"/>
    </row>
    <row r="19029" ht="15.75" customHeight="1">
      <c r="E19029" s="4"/>
      <c r="F19029" s="4"/>
      <c r="G19029" s="4"/>
      <c r="H19029" s="5"/>
      <c r="I19029" s="5"/>
    </row>
    <row r="19030" ht="15.75" customHeight="1">
      <c r="E19030" s="4"/>
      <c r="F19030" s="4"/>
      <c r="G19030" s="4"/>
      <c r="H19030" s="5"/>
      <c r="I19030" s="5"/>
    </row>
    <row r="19031" ht="15.75" customHeight="1">
      <c r="E19031" s="4"/>
      <c r="F19031" s="4"/>
      <c r="G19031" s="4"/>
      <c r="H19031" s="5"/>
      <c r="I19031" s="5"/>
    </row>
    <row r="19032" ht="15.75" customHeight="1">
      <c r="E19032" s="4"/>
      <c r="F19032" s="4"/>
      <c r="G19032" s="4"/>
      <c r="H19032" s="5"/>
      <c r="I19032" s="5"/>
    </row>
    <row r="19033" ht="15.75" customHeight="1">
      <c r="E19033" s="4"/>
      <c r="F19033" s="4"/>
      <c r="G19033" s="4"/>
      <c r="H19033" s="5"/>
      <c r="I19033" s="5"/>
    </row>
    <row r="19034" ht="15.75" customHeight="1">
      <c r="E19034" s="4"/>
      <c r="F19034" s="4"/>
      <c r="G19034" s="4"/>
      <c r="H19034" s="5"/>
      <c r="I19034" s="5"/>
    </row>
    <row r="19035" ht="15.75" customHeight="1">
      <c r="E19035" s="4"/>
      <c r="F19035" s="4"/>
      <c r="G19035" s="4"/>
      <c r="H19035" s="5"/>
      <c r="I19035" s="5"/>
    </row>
    <row r="19036" ht="15.75" customHeight="1">
      <c r="E19036" s="4"/>
      <c r="F19036" s="4"/>
      <c r="G19036" s="4"/>
      <c r="H19036" s="5"/>
      <c r="I19036" s="5"/>
    </row>
    <row r="19037" ht="15.75" customHeight="1">
      <c r="E19037" s="4"/>
      <c r="F19037" s="4"/>
      <c r="G19037" s="4"/>
      <c r="H19037" s="5"/>
      <c r="I19037" s="5"/>
    </row>
    <row r="19038" ht="15.75" customHeight="1">
      <c r="E19038" s="4"/>
      <c r="F19038" s="4"/>
      <c r="G19038" s="4"/>
      <c r="H19038" s="5"/>
      <c r="I19038" s="5"/>
    </row>
    <row r="19039" ht="15.75" customHeight="1">
      <c r="E19039" s="4"/>
      <c r="F19039" s="4"/>
      <c r="G19039" s="4"/>
      <c r="H19039" s="5"/>
      <c r="I19039" s="5"/>
    </row>
    <row r="19040" ht="15.75" customHeight="1">
      <c r="E19040" s="4"/>
      <c r="F19040" s="4"/>
      <c r="G19040" s="4"/>
      <c r="H19040" s="5"/>
      <c r="I19040" s="5"/>
    </row>
    <row r="19041" ht="15.75" customHeight="1">
      <c r="E19041" s="4"/>
      <c r="F19041" s="4"/>
      <c r="G19041" s="4"/>
      <c r="H19041" s="5"/>
      <c r="I19041" s="5"/>
    </row>
    <row r="19042" ht="15.75" customHeight="1">
      <c r="E19042" s="4"/>
      <c r="F19042" s="4"/>
      <c r="G19042" s="4"/>
      <c r="H19042" s="5"/>
      <c r="I19042" s="5"/>
    </row>
    <row r="19043" ht="15.75" customHeight="1">
      <c r="E19043" s="4"/>
      <c r="F19043" s="4"/>
      <c r="G19043" s="4"/>
      <c r="H19043" s="5"/>
      <c r="I19043" s="5"/>
    </row>
    <row r="19044" ht="15.75" customHeight="1">
      <c r="E19044" s="4"/>
      <c r="F19044" s="4"/>
      <c r="G19044" s="4"/>
      <c r="H19044" s="5"/>
      <c r="I19044" s="5"/>
    </row>
    <row r="19045" ht="15.75" customHeight="1">
      <c r="E19045" s="4"/>
      <c r="F19045" s="4"/>
      <c r="G19045" s="4"/>
      <c r="H19045" s="5"/>
      <c r="I19045" s="5"/>
    </row>
    <row r="19046" ht="15.75" customHeight="1">
      <c r="E19046" s="4"/>
      <c r="F19046" s="4"/>
      <c r="G19046" s="4"/>
      <c r="H19046" s="5"/>
      <c r="I19046" s="5"/>
    </row>
    <row r="19047" ht="15.75" customHeight="1">
      <c r="E19047" s="4"/>
      <c r="F19047" s="4"/>
      <c r="G19047" s="4"/>
      <c r="H19047" s="5"/>
      <c r="I19047" s="5"/>
    </row>
    <row r="19048" ht="15.75" customHeight="1">
      <c r="E19048" s="4"/>
      <c r="F19048" s="4"/>
      <c r="G19048" s="4"/>
      <c r="H19048" s="5"/>
      <c r="I19048" s="5"/>
    </row>
    <row r="19049" ht="15.75" customHeight="1">
      <c r="E19049" s="4"/>
      <c r="F19049" s="4"/>
      <c r="G19049" s="4"/>
      <c r="H19049" s="5"/>
      <c r="I19049" s="5"/>
    </row>
    <row r="19050" ht="15.75" customHeight="1">
      <c r="E19050" s="4"/>
      <c r="F19050" s="4"/>
      <c r="G19050" s="4"/>
      <c r="H19050" s="5"/>
      <c r="I19050" s="5"/>
    </row>
    <row r="19051" ht="15.75" customHeight="1">
      <c r="E19051" s="4"/>
      <c r="F19051" s="4"/>
      <c r="G19051" s="4"/>
      <c r="H19051" s="5"/>
      <c r="I19051" s="5"/>
    </row>
    <row r="19052" ht="15.75" customHeight="1">
      <c r="E19052" s="4"/>
      <c r="F19052" s="4"/>
      <c r="G19052" s="4"/>
      <c r="H19052" s="5"/>
      <c r="I19052" s="5"/>
    </row>
    <row r="19053" ht="15.75" customHeight="1">
      <c r="E19053" s="4"/>
      <c r="F19053" s="4"/>
      <c r="G19053" s="4"/>
      <c r="H19053" s="5"/>
      <c r="I19053" s="5"/>
    </row>
    <row r="19054" ht="15.75" customHeight="1">
      <c r="E19054" s="4"/>
      <c r="F19054" s="4"/>
      <c r="G19054" s="4"/>
      <c r="H19054" s="5"/>
      <c r="I19054" s="5"/>
    </row>
    <row r="19055" ht="15.75" customHeight="1">
      <c r="E19055" s="4"/>
      <c r="F19055" s="4"/>
      <c r="G19055" s="4"/>
      <c r="H19055" s="5"/>
      <c r="I19055" s="5"/>
    </row>
    <row r="19056" ht="15.75" customHeight="1">
      <c r="E19056" s="4"/>
      <c r="F19056" s="4"/>
      <c r="G19056" s="4"/>
      <c r="H19056" s="5"/>
      <c r="I19056" s="5"/>
    </row>
    <row r="19057" ht="15.75" customHeight="1">
      <c r="E19057" s="4"/>
      <c r="F19057" s="4"/>
      <c r="G19057" s="4"/>
      <c r="H19057" s="5"/>
      <c r="I19057" s="5"/>
    </row>
    <row r="19058" ht="15.75" customHeight="1">
      <c r="E19058" s="4"/>
      <c r="F19058" s="4"/>
      <c r="G19058" s="4"/>
      <c r="H19058" s="5"/>
      <c r="I19058" s="5"/>
    </row>
    <row r="19059" ht="15.75" customHeight="1">
      <c r="E19059" s="4"/>
      <c r="F19059" s="4"/>
      <c r="G19059" s="4"/>
      <c r="H19059" s="5"/>
      <c r="I19059" s="5"/>
    </row>
    <row r="19060" ht="15.75" customHeight="1">
      <c r="E19060" s="4"/>
      <c r="F19060" s="4"/>
      <c r="G19060" s="4"/>
      <c r="H19060" s="5"/>
      <c r="I19060" s="5"/>
    </row>
    <row r="19061" ht="15.75" customHeight="1">
      <c r="E19061" s="4"/>
      <c r="F19061" s="4"/>
      <c r="G19061" s="4"/>
      <c r="H19061" s="5"/>
      <c r="I19061" s="5"/>
    </row>
    <row r="19062" ht="15.75" customHeight="1">
      <c r="E19062" s="4"/>
      <c r="F19062" s="4"/>
      <c r="G19062" s="4"/>
      <c r="H19062" s="5"/>
      <c r="I19062" s="5"/>
    </row>
    <row r="19063" ht="15.75" customHeight="1">
      <c r="E19063" s="4"/>
      <c r="F19063" s="4"/>
      <c r="G19063" s="4"/>
      <c r="H19063" s="5"/>
      <c r="I19063" s="5"/>
    </row>
    <row r="19064" ht="15.75" customHeight="1">
      <c r="E19064" s="4"/>
      <c r="F19064" s="4"/>
      <c r="G19064" s="4"/>
      <c r="H19064" s="5"/>
      <c r="I19064" s="5"/>
    </row>
    <row r="19065" ht="15.75" customHeight="1">
      <c r="E19065" s="4"/>
      <c r="F19065" s="4"/>
      <c r="G19065" s="4"/>
      <c r="H19065" s="5"/>
      <c r="I19065" s="5"/>
    </row>
    <row r="19066" ht="15.75" customHeight="1">
      <c r="E19066" s="4"/>
      <c r="F19066" s="4"/>
      <c r="G19066" s="4"/>
      <c r="H19066" s="5"/>
      <c r="I19066" s="5"/>
    </row>
    <row r="19067" ht="15.75" customHeight="1">
      <c r="E19067" s="4"/>
      <c r="F19067" s="4"/>
      <c r="G19067" s="4"/>
      <c r="H19067" s="5"/>
      <c r="I19067" s="5"/>
    </row>
    <row r="19068" ht="15.75" customHeight="1">
      <c r="E19068" s="4"/>
      <c r="F19068" s="4"/>
      <c r="G19068" s="4"/>
      <c r="H19068" s="5"/>
      <c r="I19068" s="5"/>
    </row>
    <row r="19069" ht="15.75" customHeight="1">
      <c r="E19069" s="4"/>
      <c r="F19069" s="4"/>
      <c r="G19069" s="4"/>
      <c r="H19069" s="5"/>
      <c r="I19069" s="5"/>
    </row>
    <row r="19070" ht="15.75" customHeight="1">
      <c r="E19070" s="4"/>
      <c r="F19070" s="4"/>
      <c r="G19070" s="4"/>
      <c r="H19070" s="5"/>
      <c r="I19070" s="5"/>
    </row>
    <row r="19071" ht="15.75" customHeight="1">
      <c r="E19071" s="4"/>
      <c r="F19071" s="4"/>
      <c r="G19071" s="4"/>
      <c r="H19071" s="5"/>
      <c r="I19071" s="5"/>
    </row>
    <row r="19072" ht="15.75" customHeight="1">
      <c r="E19072" s="4"/>
      <c r="F19072" s="4"/>
      <c r="G19072" s="4"/>
      <c r="H19072" s="5"/>
      <c r="I19072" s="5"/>
    </row>
    <row r="19073" ht="15.75" customHeight="1">
      <c r="E19073" s="4"/>
      <c r="F19073" s="4"/>
      <c r="G19073" s="4"/>
      <c r="H19073" s="5"/>
      <c r="I19073" s="5"/>
    </row>
    <row r="19074" ht="15.75" customHeight="1">
      <c r="E19074" s="4"/>
      <c r="F19074" s="4"/>
      <c r="G19074" s="4"/>
      <c r="H19074" s="5"/>
      <c r="I19074" s="5"/>
    </row>
    <row r="19075" ht="15.75" customHeight="1">
      <c r="E19075" s="4"/>
      <c r="F19075" s="4"/>
      <c r="G19075" s="4"/>
      <c r="H19075" s="5"/>
      <c r="I19075" s="5"/>
    </row>
    <row r="19076" ht="15.75" customHeight="1">
      <c r="E19076" s="4"/>
      <c r="F19076" s="4"/>
      <c r="G19076" s="4"/>
      <c r="H19076" s="5"/>
      <c r="I19076" s="5"/>
    </row>
    <row r="19077" ht="15.75" customHeight="1">
      <c r="E19077" s="4"/>
      <c r="F19077" s="4"/>
      <c r="G19077" s="4"/>
      <c r="H19077" s="5"/>
      <c r="I19077" s="5"/>
    </row>
    <row r="19078" ht="15.75" customHeight="1">
      <c r="E19078" s="4"/>
      <c r="F19078" s="4"/>
      <c r="G19078" s="4"/>
      <c r="H19078" s="5"/>
      <c r="I19078" s="5"/>
    </row>
    <row r="19079" ht="15.75" customHeight="1">
      <c r="E19079" s="4"/>
      <c r="F19079" s="4"/>
      <c r="G19079" s="4"/>
      <c r="H19079" s="5"/>
      <c r="I19079" s="5"/>
    </row>
    <row r="19080" ht="15.75" customHeight="1">
      <c r="E19080" s="4"/>
      <c r="F19080" s="4"/>
      <c r="G19080" s="4"/>
      <c r="H19080" s="5"/>
      <c r="I19080" s="5"/>
    </row>
    <row r="19081" ht="15.75" customHeight="1">
      <c r="E19081" s="4"/>
      <c r="F19081" s="4"/>
      <c r="G19081" s="4"/>
      <c r="H19081" s="5"/>
      <c r="I19081" s="5"/>
    </row>
    <row r="19082" ht="15.75" customHeight="1">
      <c r="E19082" s="4"/>
      <c r="F19082" s="4"/>
      <c r="G19082" s="4"/>
      <c r="H19082" s="5"/>
      <c r="I19082" s="5"/>
    </row>
    <row r="19083" ht="15.75" customHeight="1">
      <c r="E19083" s="4"/>
      <c r="F19083" s="4"/>
      <c r="G19083" s="4"/>
      <c r="H19083" s="5"/>
      <c r="I19083" s="5"/>
    </row>
    <row r="19084" ht="15.75" customHeight="1">
      <c r="E19084" s="4"/>
      <c r="F19084" s="4"/>
      <c r="G19084" s="4"/>
      <c r="H19084" s="5"/>
      <c r="I19084" s="5"/>
    </row>
    <row r="19085" ht="15.75" customHeight="1">
      <c r="E19085" s="4"/>
      <c r="F19085" s="4"/>
      <c r="G19085" s="4"/>
      <c r="H19085" s="5"/>
      <c r="I19085" s="5"/>
    </row>
    <row r="19086" ht="15.75" customHeight="1">
      <c r="E19086" s="4"/>
      <c r="F19086" s="4"/>
      <c r="G19086" s="4"/>
      <c r="H19086" s="5"/>
      <c r="I19086" s="5"/>
    </row>
    <row r="19087" ht="15.75" customHeight="1">
      <c r="E19087" s="4"/>
      <c r="F19087" s="4"/>
      <c r="G19087" s="4"/>
      <c r="H19087" s="5"/>
      <c r="I19087" s="5"/>
    </row>
    <row r="19088" ht="15.75" customHeight="1">
      <c r="E19088" s="4"/>
      <c r="F19088" s="4"/>
      <c r="G19088" s="4"/>
      <c r="H19088" s="5"/>
      <c r="I19088" s="5"/>
    </row>
    <row r="19089" ht="15.75" customHeight="1">
      <c r="E19089" s="4"/>
      <c r="F19089" s="4"/>
      <c r="G19089" s="4"/>
      <c r="H19089" s="5"/>
      <c r="I19089" s="5"/>
    </row>
    <row r="19090" ht="15.75" customHeight="1">
      <c r="E19090" s="4"/>
      <c r="F19090" s="4"/>
      <c r="G19090" s="4"/>
      <c r="H19090" s="5"/>
      <c r="I19090" s="5"/>
    </row>
    <row r="19091" ht="15.75" customHeight="1">
      <c r="E19091" s="4"/>
      <c r="F19091" s="4"/>
      <c r="G19091" s="4"/>
      <c r="H19091" s="5"/>
      <c r="I19091" s="5"/>
    </row>
    <row r="19092" ht="15.75" customHeight="1">
      <c r="E19092" s="4"/>
      <c r="F19092" s="4"/>
      <c r="G19092" s="4"/>
      <c r="H19092" s="5"/>
      <c r="I19092" s="5"/>
    </row>
    <row r="19093" ht="15.75" customHeight="1">
      <c r="E19093" s="4"/>
      <c r="F19093" s="4"/>
      <c r="G19093" s="4"/>
      <c r="H19093" s="5"/>
      <c r="I19093" s="5"/>
    </row>
    <row r="19094" ht="15.75" customHeight="1">
      <c r="E19094" s="4"/>
      <c r="F19094" s="4"/>
      <c r="G19094" s="4"/>
      <c r="H19094" s="5"/>
      <c r="I19094" s="5"/>
    </row>
    <row r="19095" ht="15.75" customHeight="1">
      <c r="E19095" s="4"/>
      <c r="F19095" s="4"/>
      <c r="G19095" s="4"/>
      <c r="H19095" s="5"/>
      <c r="I19095" s="5"/>
    </row>
    <row r="19096" ht="15.75" customHeight="1">
      <c r="E19096" s="4"/>
      <c r="F19096" s="4"/>
      <c r="G19096" s="4"/>
      <c r="H19096" s="5"/>
      <c r="I19096" s="5"/>
    </row>
    <row r="19097" ht="15.75" customHeight="1">
      <c r="E19097" s="4"/>
      <c r="F19097" s="4"/>
      <c r="G19097" s="4"/>
      <c r="H19097" s="5"/>
      <c r="I19097" s="5"/>
    </row>
    <row r="19098" ht="15.75" customHeight="1">
      <c r="E19098" s="4"/>
      <c r="F19098" s="4"/>
      <c r="G19098" s="4"/>
      <c r="H19098" s="5"/>
      <c r="I19098" s="5"/>
    </row>
    <row r="19099" ht="15.75" customHeight="1">
      <c r="E19099" s="4"/>
      <c r="F19099" s="4"/>
      <c r="G19099" s="4"/>
      <c r="H19099" s="5"/>
      <c r="I19099" s="5"/>
    </row>
    <row r="19100" ht="15.75" customHeight="1">
      <c r="E19100" s="4"/>
      <c r="F19100" s="4"/>
      <c r="G19100" s="4"/>
      <c r="H19100" s="5"/>
      <c r="I19100" s="5"/>
    </row>
    <row r="19101" ht="15.75" customHeight="1">
      <c r="E19101" s="4"/>
      <c r="F19101" s="4"/>
      <c r="G19101" s="4"/>
      <c r="H19101" s="5"/>
      <c r="I19101" s="5"/>
    </row>
    <row r="19102" ht="15.75" customHeight="1">
      <c r="E19102" s="4"/>
      <c r="F19102" s="4"/>
      <c r="G19102" s="4"/>
      <c r="H19102" s="5"/>
      <c r="I19102" s="5"/>
    </row>
    <row r="19103" ht="15.75" customHeight="1">
      <c r="E19103" s="4"/>
      <c r="F19103" s="4"/>
      <c r="G19103" s="4"/>
      <c r="H19103" s="5"/>
      <c r="I19103" s="5"/>
    </row>
    <row r="19104" ht="15.75" customHeight="1">
      <c r="E19104" s="4"/>
      <c r="F19104" s="4"/>
      <c r="G19104" s="4"/>
      <c r="H19104" s="5"/>
      <c r="I19104" s="5"/>
    </row>
    <row r="19105" ht="15.75" customHeight="1">
      <c r="E19105" s="4"/>
      <c r="F19105" s="4"/>
      <c r="G19105" s="4"/>
      <c r="H19105" s="5"/>
      <c r="I19105" s="5"/>
    </row>
    <row r="19106" ht="15.75" customHeight="1">
      <c r="E19106" s="4"/>
      <c r="F19106" s="4"/>
      <c r="G19106" s="4"/>
      <c r="H19106" s="5"/>
      <c r="I19106" s="5"/>
    </row>
    <row r="19107" ht="15.75" customHeight="1">
      <c r="E19107" s="4"/>
      <c r="F19107" s="4"/>
      <c r="G19107" s="4"/>
      <c r="H19107" s="5"/>
      <c r="I19107" s="5"/>
    </row>
    <row r="19108" ht="15.75" customHeight="1">
      <c r="E19108" s="4"/>
      <c r="F19108" s="4"/>
      <c r="G19108" s="4"/>
      <c r="H19108" s="5"/>
      <c r="I19108" s="5"/>
    </row>
    <row r="19109" ht="15.75" customHeight="1">
      <c r="E19109" s="4"/>
      <c r="F19109" s="4"/>
      <c r="G19109" s="4"/>
      <c r="H19109" s="5"/>
      <c r="I19109" s="5"/>
    </row>
    <row r="19110" ht="15.75" customHeight="1">
      <c r="E19110" s="4"/>
      <c r="F19110" s="4"/>
      <c r="G19110" s="4"/>
      <c r="H19110" s="5"/>
      <c r="I19110" s="5"/>
    </row>
    <row r="19111" ht="15.75" customHeight="1">
      <c r="E19111" s="4"/>
      <c r="F19111" s="4"/>
      <c r="G19111" s="4"/>
      <c r="H19111" s="5"/>
      <c r="I19111" s="5"/>
    </row>
    <row r="19112" ht="15.75" customHeight="1">
      <c r="E19112" s="4"/>
      <c r="F19112" s="4"/>
      <c r="G19112" s="4"/>
      <c r="H19112" s="5"/>
      <c r="I19112" s="5"/>
    </row>
    <row r="19113" ht="15.75" customHeight="1">
      <c r="E19113" s="4"/>
      <c r="F19113" s="4"/>
      <c r="G19113" s="4"/>
      <c r="H19113" s="5"/>
      <c r="I19113" s="5"/>
    </row>
    <row r="19114" ht="15.75" customHeight="1">
      <c r="E19114" s="4"/>
      <c r="F19114" s="4"/>
      <c r="G19114" s="4"/>
      <c r="H19114" s="5"/>
      <c r="I19114" s="5"/>
    </row>
    <row r="19115" ht="15.75" customHeight="1">
      <c r="E19115" s="4"/>
      <c r="F19115" s="4"/>
      <c r="G19115" s="4"/>
      <c r="H19115" s="5"/>
      <c r="I19115" s="5"/>
    </row>
    <row r="19116" ht="15.75" customHeight="1">
      <c r="E19116" s="4"/>
      <c r="F19116" s="4"/>
      <c r="G19116" s="4"/>
      <c r="H19116" s="5"/>
      <c r="I19116" s="5"/>
    </row>
    <row r="19117" ht="15.75" customHeight="1">
      <c r="E19117" s="4"/>
      <c r="F19117" s="4"/>
      <c r="G19117" s="4"/>
      <c r="H19117" s="5"/>
      <c r="I19117" s="5"/>
    </row>
    <row r="19118" ht="15.75" customHeight="1">
      <c r="E19118" s="4"/>
      <c r="F19118" s="4"/>
      <c r="G19118" s="4"/>
      <c r="H19118" s="5"/>
      <c r="I19118" s="5"/>
    </row>
    <row r="19119" ht="15.75" customHeight="1">
      <c r="E19119" s="4"/>
      <c r="F19119" s="4"/>
      <c r="G19119" s="4"/>
      <c r="H19119" s="5"/>
      <c r="I19119" s="5"/>
    </row>
    <row r="19120" ht="15.75" customHeight="1">
      <c r="E19120" s="4"/>
      <c r="F19120" s="4"/>
      <c r="G19120" s="4"/>
      <c r="H19120" s="5"/>
      <c r="I19120" s="5"/>
    </row>
    <row r="19121" ht="15.75" customHeight="1">
      <c r="E19121" s="4"/>
      <c r="F19121" s="4"/>
      <c r="G19121" s="4"/>
      <c r="H19121" s="5"/>
      <c r="I19121" s="5"/>
    </row>
    <row r="19122" ht="15.75" customHeight="1">
      <c r="E19122" s="4"/>
      <c r="F19122" s="4"/>
      <c r="G19122" s="4"/>
      <c r="H19122" s="5"/>
      <c r="I19122" s="5"/>
    </row>
    <row r="19123" ht="15.75" customHeight="1">
      <c r="E19123" s="4"/>
      <c r="F19123" s="4"/>
      <c r="G19123" s="4"/>
      <c r="H19123" s="5"/>
      <c r="I19123" s="5"/>
    </row>
    <row r="19124" ht="15.75" customHeight="1">
      <c r="E19124" s="4"/>
      <c r="F19124" s="4"/>
      <c r="G19124" s="4"/>
      <c r="H19124" s="5"/>
      <c r="I19124" s="5"/>
    </row>
    <row r="19125" ht="15.75" customHeight="1">
      <c r="E19125" s="4"/>
      <c r="F19125" s="4"/>
      <c r="G19125" s="4"/>
      <c r="H19125" s="5"/>
      <c r="I19125" s="5"/>
    </row>
    <row r="19126" ht="15.75" customHeight="1">
      <c r="E19126" s="4"/>
      <c r="F19126" s="4"/>
      <c r="G19126" s="4"/>
      <c r="H19126" s="5"/>
      <c r="I19126" s="5"/>
    </row>
    <row r="19127" ht="15.75" customHeight="1">
      <c r="E19127" s="4"/>
      <c r="F19127" s="4"/>
      <c r="G19127" s="4"/>
      <c r="H19127" s="5"/>
      <c r="I19127" s="5"/>
    </row>
    <row r="19128" ht="15.75" customHeight="1">
      <c r="E19128" s="4"/>
      <c r="F19128" s="4"/>
      <c r="G19128" s="4"/>
      <c r="H19128" s="5"/>
      <c r="I19128" s="5"/>
    </row>
    <row r="19129" ht="15.75" customHeight="1">
      <c r="E19129" s="4"/>
      <c r="F19129" s="4"/>
      <c r="G19129" s="4"/>
      <c r="H19129" s="5"/>
      <c r="I19129" s="5"/>
    </row>
    <row r="19130" ht="15.75" customHeight="1">
      <c r="E19130" s="4"/>
      <c r="F19130" s="4"/>
      <c r="G19130" s="4"/>
      <c r="H19130" s="5"/>
      <c r="I19130" s="5"/>
    </row>
    <row r="19131" ht="15.75" customHeight="1">
      <c r="E19131" s="4"/>
      <c r="F19131" s="4"/>
      <c r="G19131" s="4"/>
      <c r="H19131" s="5"/>
      <c r="I19131" s="5"/>
    </row>
    <row r="19132" ht="15.75" customHeight="1">
      <c r="E19132" s="4"/>
      <c r="F19132" s="4"/>
      <c r="G19132" s="4"/>
      <c r="H19132" s="5"/>
      <c r="I19132" s="5"/>
    </row>
    <row r="19133" ht="15.75" customHeight="1">
      <c r="E19133" s="4"/>
      <c r="F19133" s="4"/>
      <c r="G19133" s="4"/>
      <c r="H19133" s="5"/>
      <c r="I19133" s="5"/>
    </row>
    <row r="19134" ht="15.75" customHeight="1">
      <c r="E19134" s="4"/>
      <c r="F19134" s="4"/>
      <c r="G19134" s="4"/>
      <c r="H19134" s="5"/>
      <c r="I19134" s="5"/>
    </row>
    <row r="19135" ht="15.75" customHeight="1">
      <c r="E19135" s="4"/>
      <c r="F19135" s="4"/>
      <c r="G19135" s="4"/>
      <c r="H19135" s="5"/>
      <c r="I19135" s="5"/>
    </row>
    <row r="19136" ht="15.75" customHeight="1">
      <c r="E19136" s="4"/>
      <c r="F19136" s="4"/>
      <c r="G19136" s="4"/>
      <c r="H19136" s="5"/>
      <c r="I19136" s="5"/>
    </row>
    <row r="19137" ht="15.75" customHeight="1">
      <c r="E19137" s="4"/>
      <c r="F19137" s="4"/>
      <c r="G19137" s="4"/>
      <c r="H19137" s="5"/>
      <c r="I19137" s="5"/>
    </row>
    <row r="19138" ht="15.75" customHeight="1">
      <c r="E19138" s="4"/>
      <c r="F19138" s="4"/>
      <c r="G19138" s="4"/>
      <c r="H19138" s="5"/>
      <c r="I19138" s="5"/>
    </row>
    <row r="19139" ht="15.75" customHeight="1">
      <c r="E19139" s="4"/>
      <c r="F19139" s="4"/>
      <c r="G19139" s="4"/>
      <c r="H19139" s="5"/>
      <c r="I19139" s="5"/>
    </row>
    <row r="19140" ht="15.75" customHeight="1">
      <c r="E19140" s="4"/>
      <c r="F19140" s="4"/>
      <c r="G19140" s="4"/>
      <c r="H19140" s="5"/>
      <c r="I19140" s="5"/>
    </row>
    <row r="19141" ht="15.75" customHeight="1">
      <c r="E19141" s="4"/>
      <c r="F19141" s="4"/>
      <c r="G19141" s="4"/>
      <c r="H19141" s="5"/>
      <c r="I19141" s="5"/>
    </row>
    <row r="19142" ht="15.75" customHeight="1">
      <c r="E19142" s="4"/>
      <c r="F19142" s="4"/>
      <c r="G19142" s="4"/>
      <c r="H19142" s="5"/>
      <c r="I19142" s="5"/>
    </row>
    <row r="19143" ht="15.75" customHeight="1">
      <c r="E19143" s="4"/>
      <c r="F19143" s="4"/>
      <c r="G19143" s="4"/>
      <c r="H19143" s="5"/>
      <c r="I19143" s="5"/>
    </row>
    <row r="19144" ht="15.75" customHeight="1">
      <c r="E19144" s="4"/>
      <c r="F19144" s="4"/>
      <c r="G19144" s="4"/>
      <c r="H19144" s="5"/>
      <c r="I19144" s="5"/>
    </row>
    <row r="19145" ht="15.75" customHeight="1">
      <c r="E19145" s="4"/>
      <c r="F19145" s="4"/>
      <c r="G19145" s="4"/>
      <c r="H19145" s="5"/>
      <c r="I19145" s="5"/>
    </row>
    <row r="19146" ht="15.75" customHeight="1">
      <c r="E19146" s="4"/>
      <c r="F19146" s="4"/>
      <c r="G19146" s="4"/>
      <c r="H19146" s="5"/>
      <c r="I19146" s="5"/>
    </row>
    <row r="19147" ht="15.75" customHeight="1">
      <c r="E19147" s="4"/>
      <c r="F19147" s="4"/>
      <c r="G19147" s="4"/>
      <c r="H19147" s="5"/>
      <c r="I19147" s="5"/>
    </row>
    <row r="19148" ht="15.75" customHeight="1">
      <c r="E19148" s="4"/>
      <c r="F19148" s="4"/>
      <c r="G19148" s="4"/>
      <c r="H19148" s="5"/>
      <c r="I19148" s="5"/>
    </row>
    <row r="19149" ht="15.75" customHeight="1">
      <c r="E19149" s="4"/>
      <c r="F19149" s="4"/>
      <c r="G19149" s="4"/>
      <c r="H19149" s="5"/>
      <c r="I19149" s="5"/>
    </row>
    <row r="19150" ht="15.75" customHeight="1">
      <c r="E19150" s="4"/>
      <c r="F19150" s="4"/>
      <c r="G19150" s="4"/>
      <c r="H19150" s="5"/>
      <c r="I19150" s="5"/>
    </row>
    <row r="19151" ht="15.75" customHeight="1">
      <c r="E19151" s="4"/>
      <c r="F19151" s="4"/>
      <c r="G19151" s="4"/>
      <c r="H19151" s="5"/>
      <c r="I19151" s="5"/>
    </row>
    <row r="19152" ht="15.75" customHeight="1">
      <c r="E19152" s="4"/>
      <c r="F19152" s="4"/>
      <c r="G19152" s="4"/>
      <c r="H19152" s="5"/>
      <c r="I19152" s="5"/>
    </row>
    <row r="19153" ht="15.75" customHeight="1">
      <c r="E19153" s="4"/>
      <c r="F19153" s="4"/>
      <c r="G19153" s="4"/>
      <c r="H19153" s="5"/>
      <c r="I19153" s="5"/>
    </row>
    <row r="19154" ht="15.75" customHeight="1">
      <c r="E19154" s="4"/>
      <c r="F19154" s="4"/>
      <c r="G19154" s="4"/>
      <c r="H19154" s="5"/>
      <c r="I19154" s="5"/>
    </row>
    <row r="19155" ht="15.75" customHeight="1">
      <c r="E19155" s="4"/>
      <c r="F19155" s="4"/>
      <c r="G19155" s="4"/>
      <c r="H19155" s="5"/>
      <c r="I19155" s="5"/>
    </row>
    <row r="19156" ht="15.75" customHeight="1">
      <c r="E19156" s="4"/>
      <c r="F19156" s="4"/>
      <c r="G19156" s="4"/>
      <c r="H19156" s="5"/>
      <c r="I19156" s="5"/>
    </row>
    <row r="19157" ht="15.75" customHeight="1">
      <c r="E19157" s="4"/>
      <c r="F19157" s="4"/>
      <c r="G19157" s="4"/>
      <c r="H19157" s="5"/>
      <c r="I19157" s="5"/>
    </row>
    <row r="19158" ht="15.75" customHeight="1">
      <c r="E19158" s="4"/>
      <c r="F19158" s="4"/>
      <c r="G19158" s="4"/>
      <c r="H19158" s="5"/>
      <c r="I19158" s="5"/>
    </row>
    <row r="19159" ht="15.75" customHeight="1">
      <c r="E19159" s="4"/>
      <c r="F19159" s="4"/>
      <c r="G19159" s="4"/>
      <c r="H19159" s="5"/>
      <c r="I19159" s="5"/>
    </row>
    <row r="19160" ht="15.75" customHeight="1">
      <c r="E19160" s="4"/>
      <c r="F19160" s="4"/>
      <c r="G19160" s="4"/>
      <c r="H19160" s="5"/>
      <c r="I19160" s="5"/>
    </row>
    <row r="19161" ht="15.75" customHeight="1">
      <c r="E19161" s="4"/>
      <c r="F19161" s="4"/>
      <c r="G19161" s="4"/>
      <c r="H19161" s="5"/>
      <c r="I19161" s="5"/>
    </row>
    <row r="19162" ht="15.75" customHeight="1">
      <c r="E19162" s="4"/>
      <c r="F19162" s="4"/>
      <c r="G19162" s="4"/>
      <c r="H19162" s="5"/>
      <c r="I19162" s="5"/>
    </row>
    <row r="19163" ht="15.75" customHeight="1">
      <c r="E19163" s="4"/>
      <c r="F19163" s="4"/>
      <c r="G19163" s="4"/>
      <c r="H19163" s="5"/>
      <c r="I19163" s="5"/>
    </row>
    <row r="19164" ht="15.75" customHeight="1">
      <c r="E19164" s="4"/>
      <c r="F19164" s="4"/>
      <c r="G19164" s="4"/>
      <c r="H19164" s="5"/>
      <c r="I19164" s="5"/>
    </row>
    <row r="19165" ht="15.75" customHeight="1">
      <c r="E19165" s="4"/>
      <c r="F19165" s="4"/>
      <c r="G19165" s="4"/>
      <c r="H19165" s="5"/>
      <c r="I19165" s="5"/>
    </row>
    <row r="19166" ht="15.75" customHeight="1">
      <c r="E19166" s="4"/>
      <c r="F19166" s="4"/>
      <c r="G19166" s="4"/>
      <c r="H19166" s="5"/>
      <c r="I19166" s="5"/>
    </row>
    <row r="19167" ht="15.75" customHeight="1">
      <c r="E19167" s="4"/>
      <c r="F19167" s="4"/>
      <c r="G19167" s="4"/>
      <c r="H19167" s="5"/>
      <c r="I19167" s="5"/>
    </row>
    <row r="19168" ht="15.75" customHeight="1">
      <c r="E19168" s="4"/>
      <c r="F19168" s="4"/>
      <c r="G19168" s="4"/>
      <c r="H19168" s="5"/>
      <c r="I19168" s="5"/>
    </row>
    <row r="19169" ht="15.75" customHeight="1">
      <c r="E19169" s="4"/>
      <c r="F19169" s="4"/>
      <c r="G19169" s="4"/>
      <c r="H19169" s="5"/>
      <c r="I19169" s="5"/>
    </row>
    <row r="19170" ht="15.75" customHeight="1">
      <c r="E19170" s="4"/>
      <c r="F19170" s="4"/>
      <c r="G19170" s="4"/>
      <c r="H19170" s="5"/>
      <c r="I19170" s="5"/>
    </row>
    <row r="19171" ht="15.75" customHeight="1">
      <c r="E19171" s="4"/>
      <c r="F19171" s="4"/>
      <c r="G19171" s="4"/>
      <c r="H19171" s="5"/>
      <c r="I19171" s="5"/>
    </row>
    <row r="19172" ht="15.75" customHeight="1">
      <c r="E19172" s="4"/>
      <c r="F19172" s="4"/>
      <c r="G19172" s="4"/>
      <c r="H19172" s="5"/>
      <c r="I19172" s="5"/>
    </row>
    <row r="19173" ht="15.75" customHeight="1">
      <c r="E19173" s="4"/>
      <c r="F19173" s="4"/>
      <c r="G19173" s="4"/>
      <c r="H19173" s="5"/>
      <c r="I19173" s="5"/>
    </row>
    <row r="19174" ht="15.75" customHeight="1">
      <c r="E19174" s="4"/>
      <c r="F19174" s="4"/>
      <c r="G19174" s="4"/>
      <c r="H19174" s="5"/>
      <c r="I19174" s="5"/>
    </row>
    <row r="19175" ht="15.75" customHeight="1">
      <c r="E19175" s="4"/>
      <c r="F19175" s="4"/>
      <c r="G19175" s="4"/>
      <c r="H19175" s="5"/>
      <c r="I19175" s="5"/>
    </row>
    <row r="19176" ht="15.75" customHeight="1">
      <c r="E19176" s="4"/>
      <c r="F19176" s="4"/>
      <c r="G19176" s="4"/>
      <c r="H19176" s="5"/>
      <c r="I19176" s="5"/>
    </row>
    <row r="19177" ht="15.75" customHeight="1">
      <c r="E19177" s="4"/>
      <c r="F19177" s="4"/>
      <c r="G19177" s="4"/>
      <c r="H19177" s="5"/>
      <c r="I19177" s="5"/>
    </row>
    <row r="19178" ht="15.75" customHeight="1">
      <c r="E19178" s="4"/>
      <c r="F19178" s="4"/>
      <c r="G19178" s="4"/>
      <c r="H19178" s="5"/>
      <c r="I19178" s="5"/>
    </row>
    <row r="19179" ht="15.75" customHeight="1">
      <c r="E19179" s="4"/>
      <c r="F19179" s="4"/>
      <c r="G19179" s="4"/>
      <c r="H19179" s="5"/>
      <c r="I19179" s="5"/>
    </row>
    <row r="19180" ht="15.75" customHeight="1">
      <c r="E19180" s="4"/>
      <c r="F19180" s="4"/>
      <c r="G19180" s="4"/>
      <c r="H19180" s="5"/>
      <c r="I19180" s="5"/>
    </row>
    <row r="19181" ht="15.75" customHeight="1">
      <c r="E19181" s="4"/>
      <c r="F19181" s="4"/>
      <c r="G19181" s="4"/>
      <c r="H19181" s="5"/>
      <c r="I19181" s="5"/>
    </row>
    <row r="19182" ht="15.75" customHeight="1">
      <c r="E19182" s="4"/>
      <c r="F19182" s="4"/>
      <c r="G19182" s="4"/>
      <c r="H19182" s="5"/>
      <c r="I19182" s="5"/>
    </row>
    <row r="19183" ht="15.75" customHeight="1">
      <c r="E19183" s="4"/>
      <c r="F19183" s="4"/>
      <c r="G19183" s="4"/>
      <c r="H19183" s="5"/>
      <c r="I19183" s="5"/>
    </row>
    <row r="19184" ht="15.75" customHeight="1">
      <c r="E19184" s="4"/>
      <c r="F19184" s="4"/>
      <c r="G19184" s="4"/>
      <c r="H19184" s="5"/>
      <c r="I19184" s="5"/>
    </row>
    <row r="19185" ht="15.75" customHeight="1">
      <c r="E19185" s="4"/>
      <c r="F19185" s="4"/>
      <c r="G19185" s="4"/>
      <c r="H19185" s="5"/>
      <c r="I19185" s="5"/>
    </row>
    <row r="19186" ht="15.75" customHeight="1">
      <c r="E19186" s="4"/>
      <c r="F19186" s="4"/>
      <c r="G19186" s="4"/>
      <c r="H19186" s="5"/>
      <c r="I19186" s="5"/>
    </row>
    <row r="19187" ht="15.75" customHeight="1">
      <c r="E19187" s="4"/>
      <c r="F19187" s="4"/>
      <c r="G19187" s="4"/>
      <c r="H19187" s="5"/>
      <c r="I19187" s="5"/>
    </row>
    <row r="19188" ht="15.75" customHeight="1">
      <c r="E19188" s="4"/>
      <c r="F19188" s="4"/>
      <c r="G19188" s="4"/>
      <c r="H19188" s="5"/>
      <c r="I19188" s="5"/>
    </row>
    <row r="19189" ht="15.75" customHeight="1">
      <c r="E19189" s="4"/>
      <c r="F19189" s="4"/>
      <c r="G19189" s="4"/>
      <c r="H19189" s="5"/>
      <c r="I19189" s="5"/>
    </row>
    <row r="19190" ht="15.75" customHeight="1">
      <c r="E19190" s="4"/>
      <c r="F19190" s="4"/>
      <c r="G19190" s="4"/>
      <c r="H19190" s="5"/>
      <c r="I19190" s="5"/>
    </row>
    <row r="19191" ht="15.75" customHeight="1">
      <c r="E19191" s="4"/>
      <c r="F19191" s="4"/>
      <c r="G19191" s="4"/>
      <c r="H19191" s="5"/>
      <c r="I19191" s="5"/>
    </row>
    <row r="19192" ht="15.75" customHeight="1">
      <c r="E19192" s="4"/>
      <c r="F19192" s="4"/>
      <c r="G19192" s="4"/>
      <c r="H19192" s="5"/>
      <c r="I19192" s="5"/>
    </row>
    <row r="19193" ht="15.75" customHeight="1">
      <c r="E19193" s="4"/>
      <c r="F19193" s="4"/>
      <c r="G19193" s="4"/>
      <c r="H19193" s="5"/>
      <c r="I19193" s="5"/>
    </row>
    <row r="19194" ht="15.75" customHeight="1">
      <c r="E19194" s="4"/>
      <c r="F19194" s="4"/>
      <c r="G19194" s="4"/>
      <c r="H19194" s="5"/>
      <c r="I19194" s="5"/>
    </row>
    <row r="19195" ht="15.75" customHeight="1">
      <c r="E19195" s="4"/>
      <c r="F19195" s="4"/>
      <c r="G19195" s="4"/>
      <c r="H19195" s="5"/>
      <c r="I19195" s="5"/>
    </row>
    <row r="19196" ht="15.75" customHeight="1">
      <c r="E19196" s="4"/>
      <c r="F19196" s="4"/>
      <c r="G19196" s="4"/>
      <c r="H19196" s="5"/>
      <c r="I19196" s="5"/>
    </row>
    <row r="19197" ht="15.75" customHeight="1">
      <c r="E19197" s="4"/>
      <c r="F19197" s="4"/>
      <c r="G19197" s="4"/>
      <c r="H19197" s="5"/>
      <c r="I19197" s="5"/>
    </row>
    <row r="19198" ht="15.75" customHeight="1">
      <c r="E19198" s="4"/>
      <c r="F19198" s="4"/>
      <c r="G19198" s="4"/>
      <c r="H19198" s="5"/>
      <c r="I19198" s="5"/>
    </row>
    <row r="19199" ht="15.75" customHeight="1">
      <c r="E19199" s="4"/>
      <c r="F19199" s="4"/>
      <c r="G19199" s="4"/>
      <c r="H19199" s="5"/>
      <c r="I19199" s="5"/>
    </row>
    <row r="19200" ht="15.75" customHeight="1">
      <c r="E19200" s="4"/>
      <c r="F19200" s="4"/>
      <c r="G19200" s="4"/>
      <c r="H19200" s="5"/>
      <c r="I19200" s="5"/>
    </row>
    <row r="19201" ht="15.75" customHeight="1">
      <c r="E19201" s="4"/>
      <c r="F19201" s="4"/>
      <c r="G19201" s="4"/>
      <c r="H19201" s="5"/>
      <c r="I19201" s="5"/>
    </row>
    <row r="19202" ht="15.75" customHeight="1">
      <c r="E19202" s="4"/>
      <c r="F19202" s="4"/>
      <c r="G19202" s="4"/>
      <c r="H19202" s="5"/>
      <c r="I19202" s="5"/>
    </row>
    <row r="19203" ht="15.75" customHeight="1">
      <c r="E19203" s="4"/>
      <c r="F19203" s="4"/>
      <c r="G19203" s="4"/>
      <c r="H19203" s="5"/>
      <c r="I19203" s="5"/>
    </row>
    <row r="19204" ht="15.75" customHeight="1">
      <c r="E19204" s="4"/>
      <c r="F19204" s="4"/>
      <c r="G19204" s="4"/>
      <c r="H19204" s="5"/>
      <c r="I19204" s="5"/>
    </row>
    <row r="19205" ht="15.75" customHeight="1">
      <c r="E19205" s="4"/>
      <c r="F19205" s="4"/>
      <c r="G19205" s="4"/>
      <c r="H19205" s="5"/>
      <c r="I19205" s="5"/>
    </row>
    <row r="19206" ht="15.75" customHeight="1">
      <c r="E19206" s="4"/>
      <c r="F19206" s="4"/>
      <c r="G19206" s="4"/>
      <c r="H19206" s="5"/>
      <c r="I19206" s="5"/>
    </row>
    <row r="19207" ht="15.75" customHeight="1">
      <c r="E19207" s="4"/>
      <c r="F19207" s="4"/>
      <c r="G19207" s="4"/>
      <c r="H19207" s="5"/>
      <c r="I19207" s="5"/>
    </row>
    <row r="19208" ht="15.75" customHeight="1">
      <c r="E19208" s="4"/>
      <c r="F19208" s="4"/>
      <c r="G19208" s="4"/>
      <c r="H19208" s="5"/>
      <c r="I19208" s="5"/>
    </row>
    <row r="19209" ht="15.75" customHeight="1">
      <c r="E19209" s="4"/>
      <c r="F19209" s="4"/>
      <c r="G19209" s="4"/>
      <c r="H19209" s="5"/>
      <c r="I19209" s="5"/>
    </row>
    <row r="19210" ht="15.75" customHeight="1">
      <c r="E19210" s="4"/>
      <c r="F19210" s="4"/>
      <c r="G19210" s="4"/>
      <c r="H19210" s="5"/>
      <c r="I19210" s="5"/>
    </row>
    <row r="19211" ht="15.75" customHeight="1">
      <c r="E19211" s="4"/>
      <c r="F19211" s="4"/>
      <c r="G19211" s="4"/>
      <c r="H19211" s="5"/>
      <c r="I19211" s="5"/>
    </row>
    <row r="19212" ht="15.75" customHeight="1">
      <c r="E19212" s="4"/>
      <c r="F19212" s="4"/>
      <c r="G19212" s="4"/>
      <c r="H19212" s="5"/>
      <c r="I19212" s="5"/>
    </row>
    <row r="19213" ht="15.75" customHeight="1">
      <c r="E19213" s="4"/>
      <c r="F19213" s="4"/>
      <c r="G19213" s="4"/>
      <c r="H19213" s="5"/>
      <c r="I19213" s="5"/>
    </row>
    <row r="19214" ht="15.75" customHeight="1">
      <c r="E19214" s="4"/>
      <c r="F19214" s="4"/>
      <c r="G19214" s="4"/>
      <c r="H19214" s="5"/>
      <c r="I19214" s="5"/>
    </row>
    <row r="19215" ht="15.75" customHeight="1">
      <c r="E19215" s="4"/>
      <c r="F19215" s="4"/>
      <c r="G19215" s="4"/>
      <c r="H19215" s="5"/>
      <c r="I19215" s="5"/>
    </row>
    <row r="19216" ht="15.75" customHeight="1">
      <c r="E19216" s="4"/>
      <c r="F19216" s="4"/>
      <c r="G19216" s="4"/>
      <c r="H19216" s="5"/>
      <c r="I19216" s="5"/>
    </row>
    <row r="19217" ht="15.75" customHeight="1">
      <c r="E19217" s="4"/>
      <c r="F19217" s="4"/>
      <c r="G19217" s="4"/>
      <c r="H19217" s="5"/>
      <c r="I19217" s="5"/>
    </row>
    <row r="19218" ht="15.75" customHeight="1">
      <c r="E19218" s="4"/>
      <c r="F19218" s="4"/>
      <c r="G19218" s="4"/>
      <c r="H19218" s="5"/>
      <c r="I19218" s="5"/>
    </row>
    <row r="19219" ht="15.75" customHeight="1">
      <c r="E19219" s="4"/>
      <c r="F19219" s="4"/>
      <c r="G19219" s="4"/>
      <c r="H19219" s="5"/>
      <c r="I19219" s="5"/>
    </row>
    <row r="19220" ht="15.75" customHeight="1">
      <c r="E19220" s="4"/>
      <c r="F19220" s="4"/>
      <c r="G19220" s="4"/>
      <c r="H19220" s="5"/>
      <c r="I19220" s="5"/>
    </row>
    <row r="19221" ht="15.75" customHeight="1">
      <c r="E19221" s="4"/>
      <c r="F19221" s="4"/>
      <c r="G19221" s="4"/>
      <c r="H19221" s="5"/>
      <c r="I19221" s="5"/>
    </row>
    <row r="19222" ht="15.75" customHeight="1">
      <c r="E19222" s="4"/>
      <c r="F19222" s="4"/>
      <c r="G19222" s="4"/>
      <c r="H19222" s="5"/>
      <c r="I19222" s="5"/>
    </row>
    <row r="19223" ht="15.75" customHeight="1">
      <c r="E19223" s="4"/>
      <c r="F19223" s="4"/>
      <c r="G19223" s="4"/>
      <c r="H19223" s="5"/>
      <c r="I19223" s="5"/>
    </row>
    <row r="19224" ht="15.75" customHeight="1">
      <c r="E19224" s="4"/>
      <c r="F19224" s="4"/>
      <c r="G19224" s="4"/>
      <c r="H19224" s="5"/>
      <c r="I19224" s="5"/>
    </row>
    <row r="19225" ht="15.75" customHeight="1">
      <c r="E19225" s="4"/>
      <c r="F19225" s="4"/>
      <c r="G19225" s="4"/>
      <c r="H19225" s="5"/>
      <c r="I19225" s="5"/>
    </row>
    <row r="19226" ht="15.75" customHeight="1">
      <c r="E19226" s="4"/>
      <c r="F19226" s="4"/>
      <c r="G19226" s="4"/>
      <c r="H19226" s="5"/>
      <c r="I19226" s="5"/>
    </row>
    <row r="19227" ht="15.75" customHeight="1">
      <c r="E19227" s="4"/>
      <c r="F19227" s="4"/>
      <c r="G19227" s="4"/>
      <c r="H19227" s="5"/>
      <c r="I19227" s="5"/>
    </row>
    <row r="19228" ht="15.75" customHeight="1">
      <c r="E19228" s="4"/>
      <c r="F19228" s="4"/>
      <c r="G19228" s="4"/>
      <c r="H19228" s="5"/>
      <c r="I19228" s="5"/>
    </row>
    <row r="19229" ht="15.75" customHeight="1">
      <c r="E19229" s="4"/>
      <c r="F19229" s="4"/>
      <c r="G19229" s="4"/>
      <c r="H19229" s="5"/>
      <c r="I19229" s="5"/>
    </row>
    <row r="19230" ht="15.75" customHeight="1">
      <c r="E19230" s="4"/>
      <c r="F19230" s="4"/>
      <c r="G19230" s="4"/>
      <c r="H19230" s="5"/>
      <c r="I19230" s="5"/>
    </row>
    <row r="19231" ht="15.75" customHeight="1">
      <c r="E19231" s="4"/>
      <c r="F19231" s="4"/>
      <c r="G19231" s="4"/>
      <c r="H19231" s="5"/>
      <c r="I19231" s="5"/>
    </row>
    <row r="19232" ht="15.75" customHeight="1">
      <c r="E19232" s="4"/>
      <c r="F19232" s="4"/>
      <c r="G19232" s="4"/>
      <c r="H19232" s="5"/>
      <c r="I19232" s="5"/>
    </row>
    <row r="19233" ht="15.75" customHeight="1">
      <c r="E19233" s="4"/>
      <c r="F19233" s="4"/>
      <c r="G19233" s="4"/>
      <c r="H19233" s="5"/>
      <c r="I19233" s="5"/>
    </row>
    <row r="19234" ht="15.75" customHeight="1">
      <c r="E19234" s="4"/>
      <c r="F19234" s="4"/>
      <c r="G19234" s="4"/>
      <c r="H19234" s="5"/>
      <c r="I19234" s="5"/>
    </row>
    <row r="19235" ht="15.75" customHeight="1">
      <c r="E19235" s="4"/>
      <c r="F19235" s="4"/>
      <c r="G19235" s="4"/>
      <c r="H19235" s="5"/>
      <c r="I19235" s="5"/>
    </row>
    <row r="19236" ht="15.75" customHeight="1">
      <c r="E19236" s="4"/>
      <c r="F19236" s="4"/>
      <c r="G19236" s="4"/>
      <c r="H19236" s="5"/>
      <c r="I19236" s="5"/>
    </row>
    <row r="19237" ht="15.75" customHeight="1">
      <c r="E19237" s="4"/>
      <c r="F19237" s="4"/>
      <c r="G19237" s="4"/>
      <c r="H19237" s="5"/>
      <c r="I19237" s="5"/>
    </row>
    <row r="19238" ht="15.75" customHeight="1">
      <c r="E19238" s="4"/>
      <c r="F19238" s="4"/>
      <c r="G19238" s="4"/>
      <c r="H19238" s="5"/>
      <c r="I19238" s="5"/>
    </row>
    <row r="19239" ht="15.75" customHeight="1">
      <c r="E19239" s="4"/>
      <c r="F19239" s="4"/>
      <c r="G19239" s="4"/>
      <c r="H19239" s="5"/>
      <c r="I19239" s="5"/>
    </row>
    <row r="19240" ht="15.75" customHeight="1">
      <c r="E19240" s="4"/>
      <c r="F19240" s="4"/>
      <c r="G19240" s="4"/>
      <c r="H19240" s="5"/>
      <c r="I19240" s="5"/>
    </row>
    <row r="19241" ht="15.75" customHeight="1">
      <c r="E19241" s="4"/>
      <c r="F19241" s="4"/>
      <c r="G19241" s="4"/>
      <c r="H19241" s="5"/>
      <c r="I19241" s="5"/>
    </row>
    <row r="19242" ht="15.75" customHeight="1">
      <c r="E19242" s="4"/>
      <c r="F19242" s="4"/>
      <c r="G19242" s="4"/>
      <c r="H19242" s="5"/>
      <c r="I19242" s="5"/>
    </row>
    <row r="19243" ht="15.75" customHeight="1">
      <c r="E19243" s="4"/>
      <c r="F19243" s="4"/>
      <c r="G19243" s="4"/>
      <c r="H19243" s="5"/>
      <c r="I19243" s="5"/>
    </row>
    <row r="19244" ht="15.75" customHeight="1">
      <c r="E19244" s="4"/>
      <c r="F19244" s="4"/>
      <c r="G19244" s="4"/>
      <c r="H19244" s="5"/>
      <c r="I19244" s="5"/>
    </row>
    <row r="19245" ht="15.75" customHeight="1">
      <c r="E19245" s="4"/>
      <c r="F19245" s="4"/>
      <c r="G19245" s="4"/>
      <c r="H19245" s="5"/>
      <c r="I19245" s="5"/>
    </row>
    <row r="19246" ht="15.75" customHeight="1">
      <c r="E19246" s="4"/>
      <c r="F19246" s="4"/>
      <c r="G19246" s="4"/>
      <c r="H19246" s="5"/>
      <c r="I19246" s="5"/>
    </row>
    <row r="19247" ht="15.75" customHeight="1">
      <c r="E19247" s="4"/>
      <c r="F19247" s="4"/>
      <c r="G19247" s="4"/>
      <c r="H19247" s="5"/>
      <c r="I19247" s="5"/>
    </row>
    <row r="19248" ht="15.75" customHeight="1">
      <c r="E19248" s="4"/>
      <c r="F19248" s="4"/>
      <c r="G19248" s="4"/>
      <c r="H19248" s="5"/>
      <c r="I19248" s="5"/>
    </row>
    <row r="19249" ht="15.75" customHeight="1">
      <c r="E19249" s="4"/>
      <c r="F19249" s="4"/>
      <c r="G19249" s="4"/>
      <c r="H19249" s="5"/>
      <c r="I19249" s="5"/>
    </row>
    <row r="19250" ht="15.75" customHeight="1">
      <c r="E19250" s="4"/>
      <c r="F19250" s="4"/>
      <c r="G19250" s="4"/>
      <c r="H19250" s="5"/>
      <c r="I19250" s="5"/>
    </row>
    <row r="19251" ht="15.75" customHeight="1">
      <c r="E19251" s="4"/>
      <c r="F19251" s="4"/>
      <c r="G19251" s="4"/>
      <c r="H19251" s="5"/>
      <c r="I19251" s="5"/>
    </row>
    <row r="19252" ht="15.75" customHeight="1">
      <c r="E19252" s="4"/>
      <c r="F19252" s="4"/>
      <c r="G19252" s="4"/>
      <c r="H19252" s="5"/>
      <c r="I19252" s="5"/>
    </row>
    <row r="19253" ht="15.75" customHeight="1">
      <c r="E19253" s="4"/>
      <c r="F19253" s="4"/>
      <c r="G19253" s="4"/>
      <c r="H19253" s="5"/>
      <c r="I19253" s="5"/>
    </row>
    <row r="19254" ht="15.75" customHeight="1">
      <c r="E19254" s="4"/>
      <c r="F19254" s="4"/>
      <c r="G19254" s="4"/>
      <c r="H19254" s="5"/>
      <c r="I19254" s="5"/>
    </row>
    <row r="19255" ht="15.75" customHeight="1">
      <c r="E19255" s="4"/>
      <c r="F19255" s="4"/>
      <c r="G19255" s="4"/>
      <c r="H19255" s="5"/>
      <c r="I19255" s="5"/>
    </row>
    <row r="19256" ht="15.75" customHeight="1">
      <c r="E19256" s="4"/>
      <c r="F19256" s="4"/>
      <c r="G19256" s="4"/>
      <c r="H19256" s="5"/>
      <c r="I19256" s="5"/>
    </row>
    <row r="19257" ht="15.75" customHeight="1">
      <c r="E19257" s="4"/>
      <c r="F19257" s="4"/>
      <c r="G19257" s="4"/>
      <c r="H19257" s="5"/>
      <c r="I19257" s="5"/>
    </row>
    <row r="19258" ht="15.75" customHeight="1">
      <c r="E19258" s="4"/>
      <c r="F19258" s="4"/>
      <c r="G19258" s="4"/>
      <c r="H19258" s="5"/>
      <c r="I19258" s="5"/>
    </row>
    <row r="19259" ht="15.75" customHeight="1">
      <c r="E19259" s="4"/>
      <c r="F19259" s="4"/>
      <c r="G19259" s="4"/>
      <c r="H19259" s="5"/>
      <c r="I19259" s="5"/>
    </row>
    <row r="19260" ht="15.75" customHeight="1">
      <c r="E19260" s="4"/>
      <c r="F19260" s="4"/>
      <c r="G19260" s="4"/>
      <c r="H19260" s="5"/>
      <c r="I19260" s="5"/>
    </row>
    <row r="19261" ht="15.75" customHeight="1">
      <c r="E19261" s="4"/>
      <c r="F19261" s="4"/>
      <c r="G19261" s="4"/>
      <c r="H19261" s="5"/>
      <c r="I19261" s="5"/>
    </row>
    <row r="19262" ht="15.75" customHeight="1">
      <c r="E19262" s="4"/>
      <c r="F19262" s="4"/>
      <c r="G19262" s="4"/>
      <c r="H19262" s="5"/>
      <c r="I19262" s="5"/>
    </row>
    <row r="19263" ht="15.75" customHeight="1">
      <c r="E19263" s="4"/>
      <c r="F19263" s="4"/>
      <c r="G19263" s="4"/>
      <c r="H19263" s="5"/>
      <c r="I19263" s="5"/>
    </row>
    <row r="19264" ht="15.75" customHeight="1">
      <c r="E19264" s="4"/>
      <c r="F19264" s="4"/>
      <c r="G19264" s="4"/>
      <c r="H19264" s="5"/>
      <c r="I19264" s="5"/>
    </row>
    <row r="19265" ht="15.75" customHeight="1">
      <c r="E19265" s="4"/>
      <c r="F19265" s="4"/>
      <c r="G19265" s="4"/>
      <c r="H19265" s="5"/>
      <c r="I19265" s="5"/>
    </row>
    <row r="19266" ht="15.75" customHeight="1">
      <c r="E19266" s="4"/>
      <c r="F19266" s="4"/>
      <c r="G19266" s="4"/>
      <c r="H19266" s="5"/>
      <c r="I19266" s="5"/>
    </row>
    <row r="19267" ht="15.75" customHeight="1">
      <c r="E19267" s="4"/>
      <c r="F19267" s="4"/>
      <c r="G19267" s="4"/>
      <c r="H19267" s="5"/>
      <c r="I19267" s="5"/>
    </row>
    <row r="19268" ht="15.75" customHeight="1">
      <c r="E19268" s="4"/>
      <c r="F19268" s="4"/>
      <c r="G19268" s="4"/>
      <c r="H19268" s="5"/>
      <c r="I19268" s="5"/>
    </row>
    <row r="19269" ht="15.75" customHeight="1">
      <c r="E19269" s="4"/>
      <c r="F19269" s="4"/>
      <c r="G19269" s="4"/>
      <c r="H19269" s="5"/>
      <c r="I19269" s="5"/>
    </row>
    <row r="19270" ht="15.75" customHeight="1">
      <c r="E19270" s="4"/>
      <c r="F19270" s="4"/>
      <c r="G19270" s="4"/>
      <c r="H19270" s="5"/>
      <c r="I19270" s="5"/>
    </row>
    <row r="19271" ht="15.75" customHeight="1">
      <c r="E19271" s="4"/>
      <c r="F19271" s="4"/>
      <c r="G19271" s="4"/>
      <c r="H19271" s="5"/>
      <c r="I19271" s="5"/>
    </row>
    <row r="19272" ht="15.75" customHeight="1">
      <c r="E19272" s="4"/>
      <c r="F19272" s="4"/>
      <c r="G19272" s="4"/>
      <c r="H19272" s="5"/>
      <c r="I19272" s="5"/>
    </row>
    <row r="19273" ht="15.75" customHeight="1">
      <c r="E19273" s="4"/>
      <c r="F19273" s="4"/>
      <c r="G19273" s="4"/>
      <c r="H19273" s="5"/>
      <c r="I19273" s="5"/>
    </row>
    <row r="19274" ht="15.75" customHeight="1">
      <c r="E19274" s="4"/>
      <c r="F19274" s="4"/>
      <c r="G19274" s="4"/>
      <c r="H19274" s="5"/>
      <c r="I19274" s="5"/>
    </row>
    <row r="19275" ht="15.75" customHeight="1">
      <c r="E19275" s="4"/>
      <c r="F19275" s="4"/>
      <c r="G19275" s="4"/>
      <c r="H19275" s="5"/>
      <c r="I19275" s="5"/>
    </row>
    <row r="19276" ht="15.75" customHeight="1">
      <c r="E19276" s="4"/>
      <c r="F19276" s="4"/>
      <c r="G19276" s="4"/>
      <c r="H19276" s="5"/>
      <c r="I19276" s="5"/>
    </row>
    <row r="19277" ht="15.75" customHeight="1">
      <c r="E19277" s="4"/>
      <c r="F19277" s="4"/>
      <c r="G19277" s="4"/>
      <c r="H19277" s="5"/>
      <c r="I19277" s="5"/>
    </row>
    <row r="19278" ht="15.75" customHeight="1">
      <c r="E19278" s="4"/>
      <c r="F19278" s="4"/>
      <c r="G19278" s="4"/>
      <c r="H19278" s="5"/>
      <c r="I19278" s="5"/>
    </row>
    <row r="19279" ht="15.75" customHeight="1">
      <c r="E19279" s="4"/>
      <c r="F19279" s="4"/>
      <c r="G19279" s="4"/>
      <c r="H19279" s="5"/>
      <c r="I19279" s="5"/>
    </row>
    <row r="19280" ht="15.75" customHeight="1">
      <c r="E19280" s="4"/>
      <c r="F19280" s="4"/>
      <c r="G19280" s="4"/>
      <c r="H19280" s="5"/>
      <c r="I19280" s="5"/>
    </row>
    <row r="19281" ht="15.75" customHeight="1">
      <c r="E19281" s="4"/>
      <c r="F19281" s="4"/>
      <c r="G19281" s="4"/>
      <c r="H19281" s="5"/>
      <c r="I19281" s="5"/>
    </row>
    <row r="19282" ht="15.75" customHeight="1">
      <c r="E19282" s="4"/>
      <c r="F19282" s="4"/>
      <c r="G19282" s="4"/>
      <c r="H19282" s="5"/>
      <c r="I19282" s="5"/>
    </row>
    <row r="19283" ht="15.75" customHeight="1">
      <c r="E19283" s="4"/>
      <c r="F19283" s="4"/>
      <c r="G19283" s="4"/>
      <c r="H19283" s="5"/>
      <c r="I19283" s="5"/>
    </row>
    <row r="19284" ht="15.75" customHeight="1">
      <c r="E19284" s="4"/>
      <c r="F19284" s="4"/>
      <c r="G19284" s="4"/>
      <c r="H19284" s="5"/>
      <c r="I19284" s="5"/>
    </row>
    <row r="19285" ht="15.75" customHeight="1">
      <c r="E19285" s="4"/>
      <c r="F19285" s="4"/>
      <c r="G19285" s="4"/>
      <c r="H19285" s="5"/>
      <c r="I19285" s="5"/>
    </row>
    <row r="19286" ht="15.75" customHeight="1">
      <c r="E19286" s="4"/>
      <c r="F19286" s="4"/>
      <c r="G19286" s="4"/>
      <c r="H19286" s="5"/>
      <c r="I19286" s="5"/>
    </row>
    <row r="19287" ht="15.75" customHeight="1">
      <c r="E19287" s="4"/>
      <c r="F19287" s="4"/>
      <c r="G19287" s="4"/>
      <c r="H19287" s="5"/>
      <c r="I19287" s="5"/>
    </row>
    <row r="19288" ht="15.75" customHeight="1">
      <c r="E19288" s="4"/>
      <c r="F19288" s="4"/>
      <c r="G19288" s="4"/>
      <c r="H19288" s="5"/>
      <c r="I19288" s="5"/>
    </row>
    <row r="19289" ht="15.75" customHeight="1">
      <c r="E19289" s="4"/>
      <c r="F19289" s="4"/>
      <c r="G19289" s="4"/>
      <c r="H19289" s="5"/>
      <c r="I19289" s="5"/>
    </row>
    <row r="19290" ht="15.75" customHeight="1">
      <c r="E19290" s="4"/>
      <c r="F19290" s="4"/>
      <c r="G19290" s="4"/>
      <c r="H19290" s="5"/>
      <c r="I19290" s="5"/>
    </row>
    <row r="19291" ht="15.75" customHeight="1">
      <c r="E19291" s="4"/>
      <c r="F19291" s="4"/>
      <c r="G19291" s="4"/>
      <c r="H19291" s="5"/>
      <c r="I19291" s="5"/>
    </row>
    <row r="19292" ht="15.75" customHeight="1">
      <c r="E19292" s="4"/>
      <c r="F19292" s="4"/>
      <c r="G19292" s="4"/>
      <c r="H19292" s="5"/>
      <c r="I19292" s="5"/>
    </row>
    <row r="19293" ht="15.75" customHeight="1">
      <c r="E19293" s="4"/>
      <c r="F19293" s="4"/>
      <c r="G19293" s="4"/>
      <c r="H19293" s="5"/>
      <c r="I19293" s="5"/>
    </row>
    <row r="19294" ht="15.75" customHeight="1">
      <c r="E19294" s="4"/>
      <c r="F19294" s="4"/>
      <c r="G19294" s="4"/>
      <c r="H19294" s="5"/>
      <c r="I19294" s="5"/>
    </row>
    <row r="19295" ht="15.75" customHeight="1">
      <c r="E19295" s="4"/>
      <c r="F19295" s="4"/>
      <c r="G19295" s="4"/>
      <c r="H19295" s="5"/>
      <c r="I19295" s="5"/>
    </row>
    <row r="19296" ht="15.75" customHeight="1">
      <c r="E19296" s="4"/>
      <c r="F19296" s="4"/>
      <c r="G19296" s="4"/>
      <c r="H19296" s="5"/>
      <c r="I19296" s="5"/>
    </row>
    <row r="19297" ht="15.75" customHeight="1">
      <c r="E19297" s="4"/>
      <c r="F19297" s="4"/>
      <c r="G19297" s="4"/>
      <c r="H19297" s="5"/>
      <c r="I19297" s="5"/>
    </row>
    <row r="19298" ht="15.75" customHeight="1">
      <c r="E19298" s="4"/>
      <c r="F19298" s="4"/>
      <c r="G19298" s="4"/>
      <c r="H19298" s="5"/>
      <c r="I19298" s="5"/>
    </row>
    <row r="19299" ht="15.75" customHeight="1">
      <c r="E19299" s="4"/>
      <c r="F19299" s="4"/>
      <c r="G19299" s="4"/>
      <c r="H19299" s="5"/>
      <c r="I19299" s="5"/>
    </row>
    <row r="19300" ht="15.75" customHeight="1">
      <c r="E19300" s="4"/>
      <c r="F19300" s="4"/>
      <c r="G19300" s="4"/>
      <c r="H19300" s="5"/>
      <c r="I19300" s="5"/>
    </row>
    <row r="19301" ht="15.75" customHeight="1">
      <c r="E19301" s="4"/>
      <c r="F19301" s="4"/>
      <c r="G19301" s="4"/>
      <c r="H19301" s="5"/>
      <c r="I19301" s="5"/>
    </row>
    <row r="19302" ht="15.75" customHeight="1">
      <c r="E19302" s="4"/>
      <c r="F19302" s="4"/>
      <c r="G19302" s="4"/>
      <c r="H19302" s="5"/>
      <c r="I19302" s="5"/>
    </row>
    <row r="19303" ht="15.75" customHeight="1">
      <c r="E19303" s="4"/>
      <c r="F19303" s="4"/>
      <c r="G19303" s="4"/>
      <c r="H19303" s="5"/>
      <c r="I19303" s="5"/>
    </row>
    <row r="19304" ht="15.75" customHeight="1">
      <c r="E19304" s="4"/>
      <c r="F19304" s="4"/>
      <c r="G19304" s="4"/>
      <c r="H19304" s="5"/>
      <c r="I19304" s="5"/>
    </row>
    <row r="19305" ht="15.75" customHeight="1">
      <c r="E19305" s="4"/>
      <c r="F19305" s="4"/>
      <c r="G19305" s="4"/>
      <c r="H19305" s="5"/>
      <c r="I19305" s="5"/>
    </row>
    <row r="19306" ht="15.75" customHeight="1">
      <c r="E19306" s="4"/>
      <c r="F19306" s="4"/>
      <c r="G19306" s="4"/>
      <c r="H19306" s="5"/>
      <c r="I19306" s="5"/>
    </row>
    <row r="19307" ht="15.75" customHeight="1">
      <c r="E19307" s="4"/>
      <c r="F19307" s="4"/>
      <c r="G19307" s="4"/>
      <c r="H19307" s="5"/>
      <c r="I19307" s="5"/>
    </row>
    <row r="19308" ht="15.75" customHeight="1">
      <c r="E19308" s="4"/>
      <c r="F19308" s="4"/>
      <c r="G19308" s="4"/>
      <c r="H19308" s="5"/>
      <c r="I19308" s="5"/>
    </row>
    <row r="19309" ht="15.75" customHeight="1">
      <c r="E19309" s="4"/>
      <c r="F19309" s="4"/>
      <c r="G19309" s="4"/>
      <c r="H19309" s="5"/>
      <c r="I19309" s="5"/>
    </row>
    <row r="19310" ht="15.75" customHeight="1">
      <c r="E19310" s="4"/>
      <c r="F19310" s="4"/>
      <c r="G19310" s="4"/>
      <c r="H19310" s="5"/>
      <c r="I19310" s="5"/>
    </row>
    <row r="19311" ht="15.75" customHeight="1">
      <c r="E19311" s="4"/>
      <c r="F19311" s="4"/>
      <c r="G19311" s="4"/>
      <c r="H19311" s="5"/>
      <c r="I19311" s="5"/>
    </row>
    <row r="19312" ht="15.75" customHeight="1">
      <c r="E19312" s="4"/>
      <c r="F19312" s="4"/>
      <c r="G19312" s="4"/>
      <c r="H19312" s="5"/>
      <c r="I19312" s="5"/>
    </row>
    <row r="19313" ht="15.75" customHeight="1">
      <c r="E19313" s="4"/>
      <c r="F19313" s="4"/>
      <c r="G19313" s="4"/>
      <c r="H19313" s="5"/>
      <c r="I19313" s="5"/>
    </row>
    <row r="19314" ht="15.75" customHeight="1">
      <c r="E19314" s="4"/>
      <c r="F19314" s="4"/>
      <c r="G19314" s="4"/>
      <c r="H19314" s="5"/>
      <c r="I19314" s="5"/>
    </row>
    <row r="19315" ht="15.75" customHeight="1">
      <c r="E19315" s="4"/>
      <c r="F19315" s="4"/>
      <c r="G19315" s="4"/>
      <c r="H19315" s="5"/>
      <c r="I19315" s="5"/>
    </row>
    <row r="19316" ht="15.75" customHeight="1">
      <c r="E19316" s="4"/>
      <c r="F19316" s="4"/>
      <c r="G19316" s="4"/>
      <c r="H19316" s="5"/>
      <c r="I19316" s="5"/>
    </row>
    <row r="19317" ht="15.75" customHeight="1">
      <c r="E19317" s="4"/>
      <c r="F19317" s="4"/>
      <c r="G19317" s="4"/>
      <c r="H19317" s="5"/>
      <c r="I19317" s="5"/>
    </row>
    <row r="19318" ht="15.75" customHeight="1">
      <c r="E19318" s="4"/>
      <c r="F19318" s="4"/>
      <c r="G19318" s="4"/>
      <c r="H19318" s="5"/>
      <c r="I19318" s="5"/>
    </row>
    <row r="19319" ht="15.75" customHeight="1">
      <c r="E19319" s="4"/>
      <c r="F19319" s="4"/>
      <c r="G19319" s="4"/>
      <c r="H19319" s="5"/>
      <c r="I19319" s="5"/>
    </row>
    <row r="19320" ht="15.75" customHeight="1">
      <c r="E19320" s="4"/>
      <c r="F19320" s="4"/>
      <c r="G19320" s="4"/>
      <c r="H19320" s="5"/>
      <c r="I19320" s="5"/>
    </row>
    <row r="19321" ht="15.75" customHeight="1">
      <c r="E19321" s="4"/>
      <c r="F19321" s="4"/>
      <c r="G19321" s="4"/>
      <c r="H19321" s="5"/>
      <c r="I19321" s="5"/>
    </row>
    <row r="19322" ht="15.75" customHeight="1">
      <c r="E19322" s="4"/>
      <c r="F19322" s="4"/>
      <c r="G19322" s="4"/>
      <c r="H19322" s="5"/>
      <c r="I19322" s="5"/>
    </row>
    <row r="19323" ht="15.75" customHeight="1">
      <c r="E19323" s="4"/>
      <c r="F19323" s="4"/>
      <c r="G19323" s="4"/>
      <c r="H19323" s="5"/>
      <c r="I19323" s="5"/>
    </row>
    <row r="19324" ht="15.75" customHeight="1">
      <c r="E19324" s="4"/>
      <c r="F19324" s="4"/>
      <c r="G19324" s="4"/>
      <c r="H19324" s="5"/>
      <c r="I19324" s="5"/>
    </row>
    <row r="19325" ht="15.75" customHeight="1">
      <c r="E19325" s="4"/>
      <c r="F19325" s="4"/>
      <c r="G19325" s="4"/>
      <c r="H19325" s="5"/>
      <c r="I19325" s="5"/>
    </row>
    <row r="19326" ht="15.75" customHeight="1">
      <c r="E19326" s="4"/>
      <c r="F19326" s="4"/>
      <c r="G19326" s="4"/>
      <c r="H19326" s="5"/>
      <c r="I19326" s="5"/>
    </row>
    <row r="19327" ht="15.75" customHeight="1">
      <c r="E19327" s="4"/>
      <c r="F19327" s="4"/>
      <c r="G19327" s="4"/>
      <c r="H19327" s="5"/>
      <c r="I19327" s="5"/>
    </row>
    <row r="19328" ht="15.75" customHeight="1">
      <c r="E19328" s="4"/>
      <c r="F19328" s="4"/>
      <c r="G19328" s="4"/>
      <c r="H19328" s="5"/>
      <c r="I19328" s="5"/>
    </row>
    <row r="19329" ht="15.75" customHeight="1">
      <c r="E19329" s="4"/>
      <c r="F19329" s="4"/>
      <c r="G19329" s="4"/>
      <c r="H19329" s="5"/>
      <c r="I19329" s="5"/>
    </row>
    <row r="19330" ht="15.75" customHeight="1">
      <c r="E19330" s="4"/>
      <c r="F19330" s="4"/>
      <c r="G19330" s="4"/>
      <c r="H19330" s="5"/>
      <c r="I19330" s="5"/>
    </row>
    <row r="19331" ht="15.75" customHeight="1">
      <c r="E19331" s="4"/>
      <c r="F19331" s="4"/>
      <c r="G19331" s="4"/>
      <c r="H19331" s="5"/>
      <c r="I19331" s="5"/>
    </row>
    <row r="19332" ht="15.75" customHeight="1">
      <c r="E19332" s="4"/>
      <c r="F19332" s="4"/>
      <c r="G19332" s="4"/>
      <c r="H19332" s="5"/>
      <c r="I19332" s="5"/>
    </row>
    <row r="19333" ht="15.75" customHeight="1">
      <c r="E19333" s="4"/>
      <c r="F19333" s="4"/>
      <c r="G19333" s="4"/>
      <c r="H19333" s="5"/>
      <c r="I19333" s="5"/>
    </row>
    <row r="19334" ht="15.75" customHeight="1">
      <c r="E19334" s="4"/>
      <c r="F19334" s="4"/>
      <c r="G19334" s="4"/>
      <c r="H19334" s="5"/>
      <c r="I19334" s="5"/>
    </row>
    <row r="19335" ht="15.75" customHeight="1">
      <c r="E19335" s="4"/>
      <c r="F19335" s="4"/>
      <c r="G19335" s="4"/>
      <c r="H19335" s="5"/>
      <c r="I19335" s="5"/>
    </row>
    <row r="19336" ht="15.75" customHeight="1">
      <c r="E19336" s="4"/>
      <c r="F19336" s="4"/>
      <c r="G19336" s="4"/>
      <c r="H19336" s="5"/>
      <c r="I19336" s="5"/>
    </row>
    <row r="19337" ht="15.75" customHeight="1">
      <c r="E19337" s="4"/>
      <c r="F19337" s="4"/>
      <c r="G19337" s="4"/>
      <c r="H19337" s="5"/>
      <c r="I19337" s="5"/>
    </row>
    <row r="19338" ht="15.75" customHeight="1">
      <c r="E19338" s="4"/>
      <c r="F19338" s="4"/>
      <c r="G19338" s="4"/>
      <c r="H19338" s="5"/>
      <c r="I19338" s="5"/>
    </row>
    <row r="19339" ht="15.75" customHeight="1">
      <c r="E19339" s="4"/>
      <c r="F19339" s="4"/>
      <c r="G19339" s="4"/>
      <c r="H19339" s="5"/>
      <c r="I19339" s="5"/>
    </row>
    <row r="19340" ht="15.75" customHeight="1">
      <c r="E19340" s="4"/>
      <c r="F19340" s="4"/>
      <c r="G19340" s="4"/>
      <c r="H19340" s="5"/>
      <c r="I19340" s="5"/>
    </row>
    <row r="19341" ht="15.75" customHeight="1">
      <c r="E19341" s="4"/>
      <c r="F19341" s="4"/>
      <c r="G19341" s="4"/>
      <c r="H19341" s="5"/>
      <c r="I19341" s="5"/>
    </row>
    <row r="19342" ht="15.75" customHeight="1">
      <c r="E19342" s="4"/>
      <c r="F19342" s="4"/>
      <c r="G19342" s="4"/>
      <c r="H19342" s="5"/>
      <c r="I19342" s="5"/>
    </row>
    <row r="19343" ht="15.75" customHeight="1">
      <c r="E19343" s="4"/>
      <c r="F19343" s="4"/>
      <c r="G19343" s="4"/>
      <c r="H19343" s="5"/>
      <c r="I19343" s="5"/>
    </row>
    <row r="19344" ht="15.75" customHeight="1">
      <c r="E19344" s="4"/>
      <c r="F19344" s="4"/>
      <c r="G19344" s="4"/>
      <c r="H19344" s="5"/>
      <c r="I19344" s="5"/>
    </row>
    <row r="19345" ht="15.75" customHeight="1">
      <c r="E19345" s="4"/>
      <c r="F19345" s="4"/>
      <c r="G19345" s="4"/>
      <c r="H19345" s="5"/>
      <c r="I19345" s="5"/>
    </row>
    <row r="19346" ht="15.75" customHeight="1">
      <c r="E19346" s="4"/>
      <c r="F19346" s="4"/>
      <c r="G19346" s="4"/>
      <c r="H19346" s="5"/>
      <c r="I19346" s="5"/>
    </row>
    <row r="19347" ht="15.75" customHeight="1">
      <c r="E19347" s="4"/>
      <c r="F19347" s="4"/>
      <c r="G19347" s="4"/>
      <c r="H19347" s="5"/>
      <c r="I19347" s="5"/>
    </row>
    <row r="19348" ht="15.75" customHeight="1">
      <c r="E19348" s="4"/>
      <c r="F19348" s="4"/>
      <c r="G19348" s="4"/>
      <c r="H19348" s="5"/>
      <c r="I19348" s="5"/>
    </row>
    <row r="19349" ht="15.75" customHeight="1">
      <c r="E19349" s="4"/>
      <c r="F19349" s="4"/>
      <c r="G19349" s="4"/>
      <c r="H19349" s="5"/>
      <c r="I19349" s="5"/>
    </row>
    <row r="19350" ht="15.75" customHeight="1">
      <c r="E19350" s="4"/>
      <c r="F19350" s="4"/>
      <c r="G19350" s="4"/>
      <c r="H19350" s="5"/>
      <c r="I19350" s="5"/>
    </row>
    <row r="19351" ht="15.75" customHeight="1">
      <c r="E19351" s="4"/>
      <c r="F19351" s="4"/>
      <c r="G19351" s="4"/>
      <c r="H19351" s="5"/>
      <c r="I19351" s="5"/>
    </row>
    <row r="19352" ht="15.75" customHeight="1">
      <c r="E19352" s="4"/>
      <c r="F19352" s="4"/>
      <c r="G19352" s="4"/>
      <c r="H19352" s="5"/>
      <c r="I19352" s="5"/>
    </row>
    <row r="19353" ht="15.75" customHeight="1">
      <c r="E19353" s="4"/>
      <c r="F19353" s="4"/>
      <c r="G19353" s="4"/>
      <c r="H19353" s="5"/>
      <c r="I19353" s="5"/>
    </row>
    <row r="19354" ht="15.75" customHeight="1">
      <c r="E19354" s="4"/>
      <c r="F19354" s="4"/>
      <c r="G19354" s="4"/>
      <c r="H19354" s="5"/>
      <c r="I19354" s="5"/>
    </row>
    <row r="19355" ht="15.75" customHeight="1">
      <c r="E19355" s="4"/>
      <c r="F19355" s="4"/>
      <c r="G19355" s="4"/>
      <c r="H19355" s="5"/>
      <c r="I19355" s="5"/>
    </row>
    <row r="19356" ht="15.75" customHeight="1">
      <c r="E19356" s="4"/>
      <c r="F19356" s="4"/>
      <c r="G19356" s="4"/>
      <c r="H19356" s="5"/>
      <c r="I19356" s="5"/>
    </row>
    <row r="19357" ht="15.75" customHeight="1">
      <c r="E19357" s="4"/>
      <c r="F19357" s="4"/>
      <c r="G19357" s="4"/>
      <c r="H19357" s="5"/>
      <c r="I19357" s="5"/>
    </row>
    <row r="19358" ht="15.75" customHeight="1">
      <c r="E19358" s="4"/>
      <c r="F19358" s="4"/>
      <c r="G19358" s="4"/>
      <c r="H19358" s="5"/>
      <c r="I19358" s="5"/>
    </row>
    <row r="19359" ht="15.75" customHeight="1">
      <c r="E19359" s="4"/>
      <c r="F19359" s="4"/>
      <c r="G19359" s="4"/>
      <c r="H19359" s="5"/>
      <c r="I19359" s="5"/>
    </row>
    <row r="19360" ht="15.75" customHeight="1">
      <c r="E19360" s="4"/>
      <c r="F19360" s="4"/>
      <c r="G19360" s="4"/>
      <c r="H19360" s="5"/>
      <c r="I19360" s="5"/>
    </row>
    <row r="19361" ht="15.75" customHeight="1">
      <c r="E19361" s="4"/>
      <c r="F19361" s="4"/>
      <c r="G19361" s="4"/>
      <c r="H19361" s="5"/>
      <c r="I19361" s="5"/>
    </row>
    <row r="19362" ht="15.75" customHeight="1">
      <c r="E19362" s="4"/>
      <c r="F19362" s="4"/>
      <c r="G19362" s="4"/>
      <c r="H19362" s="5"/>
      <c r="I19362" s="5"/>
    </row>
    <row r="19363" ht="15.75" customHeight="1">
      <c r="E19363" s="4"/>
      <c r="F19363" s="4"/>
      <c r="G19363" s="4"/>
      <c r="H19363" s="5"/>
      <c r="I19363" s="5"/>
    </row>
    <row r="19364" ht="15.75" customHeight="1">
      <c r="E19364" s="4"/>
      <c r="F19364" s="4"/>
      <c r="G19364" s="4"/>
      <c r="H19364" s="5"/>
      <c r="I19364" s="5"/>
    </row>
    <row r="19365" ht="15.75" customHeight="1">
      <c r="E19365" s="4"/>
      <c r="F19365" s="4"/>
      <c r="G19365" s="4"/>
      <c r="H19365" s="5"/>
      <c r="I19365" s="5"/>
    </row>
    <row r="19366" ht="15.75" customHeight="1">
      <c r="E19366" s="4"/>
      <c r="F19366" s="4"/>
      <c r="G19366" s="4"/>
      <c r="H19366" s="5"/>
      <c r="I19366" s="5"/>
    </row>
    <row r="19367" ht="15.75" customHeight="1">
      <c r="E19367" s="4"/>
      <c r="F19367" s="4"/>
      <c r="G19367" s="4"/>
      <c r="H19367" s="5"/>
      <c r="I19367" s="5"/>
    </row>
    <row r="19368" ht="15.75" customHeight="1">
      <c r="E19368" s="4"/>
      <c r="F19368" s="4"/>
      <c r="G19368" s="4"/>
      <c r="H19368" s="5"/>
      <c r="I19368" s="5"/>
    </row>
    <row r="19369" ht="15.75" customHeight="1">
      <c r="E19369" s="4"/>
      <c r="F19369" s="4"/>
      <c r="G19369" s="4"/>
      <c r="H19369" s="5"/>
      <c r="I19369" s="5"/>
    </row>
    <row r="19370" ht="15.75" customHeight="1">
      <c r="E19370" s="4"/>
      <c r="F19370" s="4"/>
      <c r="G19370" s="4"/>
      <c r="H19370" s="5"/>
      <c r="I19370" s="5"/>
    </row>
    <row r="19371" ht="15.75" customHeight="1">
      <c r="E19371" s="4"/>
      <c r="F19371" s="4"/>
      <c r="G19371" s="4"/>
      <c r="H19371" s="5"/>
      <c r="I19371" s="5"/>
    </row>
    <row r="19372" ht="15.75" customHeight="1">
      <c r="E19372" s="4"/>
      <c r="F19372" s="4"/>
      <c r="G19372" s="4"/>
      <c r="H19372" s="5"/>
      <c r="I19372" s="5"/>
    </row>
    <row r="19373" ht="15.75" customHeight="1">
      <c r="E19373" s="4"/>
      <c r="F19373" s="4"/>
      <c r="G19373" s="4"/>
      <c r="H19373" s="5"/>
      <c r="I19373" s="5"/>
    </row>
    <row r="19374" ht="15.75" customHeight="1">
      <c r="E19374" s="4"/>
      <c r="F19374" s="4"/>
      <c r="G19374" s="4"/>
      <c r="H19374" s="5"/>
      <c r="I19374" s="5"/>
    </row>
    <row r="19375" ht="15.75" customHeight="1">
      <c r="E19375" s="4"/>
      <c r="F19375" s="4"/>
      <c r="G19375" s="4"/>
      <c r="H19375" s="5"/>
      <c r="I19375" s="5"/>
    </row>
    <row r="19376" ht="15.75" customHeight="1">
      <c r="E19376" s="4"/>
      <c r="F19376" s="4"/>
      <c r="G19376" s="4"/>
      <c r="H19376" s="5"/>
      <c r="I19376" s="5"/>
    </row>
    <row r="19377" ht="15.75" customHeight="1">
      <c r="E19377" s="4"/>
      <c r="F19377" s="4"/>
      <c r="G19377" s="4"/>
      <c r="H19377" s="5"/>
      <c r="I19377" s="5"/>
    </row>
    <row r="19378" ht="15.75" customHeight="1">
      <c r="E19378" s="4"/>
      <c r="F19378" s="4"/>
      <c r="G19378" s="4"/>
      <c r="H19378" s="5"/>
      <c r="I19378" s="5"/>
    </row>
    <row r="19379" ht="15.75" customHeight="1">
      <c r="E19379" s="4"/>
      <c r="F19379" s="4"/>
      <c r="G19379" s="4"/>
      <c r="H19379" s="5"/>
      <c r="I19379" s="5"/>
    </row>
    <row r="19380" ht="15.75" customHeight="1">
      <c r="E19380" s="4"/>
      <c r="F19380" s="4"/>
      <c r="G19380" s="4"/>
      <c r="H19380" s="5"/>
      <c r="I19380" s="5"/>
    </row>
    <row r="19381" ht="15.75" customHeight="1">
      <c r="E19381" s="4"/>
      <c r="F19381" s="4"/>
      <c r="G19381" s="4"/>
      <c r="H19381" s="5"/>
      <c r="I19381" s="5"/>
    </row>
    <row r="19382" ht="15.75" customHeight="1">
      <c r="E19382" s="4"/>
      <c r="F19382" s="4"/>
      <c r="G19382" s="4"/>
      <c r="H19382" s="5"/>
      <c r="I19382" s="5"/>
    </row>
    <row r="19383" ht="15.75" customHeight="1">
      <c r="E19383" s="4"/>
      <c r="F19383" s="4"/>
      <c r="G19383" s="4"/>
      <c r="H19383" s="5"/>
      <c r="I19383" s="5"/>
    </row>
    <row r="19384" ht="15.75" customHeight="1">
      <c r="E19384" s="4"/>
      <c r="F19384" s="4"/>
      <c r="G19384" s="4"/>
      <c r="H19384" s="5"/>
      <c r="I19384" s="5"/>
    </row>
    <row r="19385" ht="15.75" customHeight="1">
      <c r="E19385" s="4"/>
      <c r="F19385" s="4"/>
      <c r="G19385" s="4"/>
      <c r="H19385" s="5"/>
      <c r="I19385" s="5"/>
    </row>
    <row r="19386" ht="15.75" customHeight="1">
      <c r="E19386" s="4"/>
      <c r="F19386" s="4"/>
      <c r="G19386" s="4"/>
      <c r="H19386" s="5"/>
      <c r="I19386" s="5"/>
    </row>
    <row r="19387" ht="15.75" customHeight="1">
      <c r="E19387" s="4"/>
      <c r="F19387" s="4"/>
      <c r="G19387" s="4"/>
      <c r="H19387" s="5"/>
      <c r="I19387" s="5"/>
    </row>
    <row r="19388" ht="15.75" customHeight="1">
      <c r="E19388" s="4"/>
      <c r="F19388" s="4"/>
      <c r="G19388" s="4"/>
      <c r="H19388" s="5"/>
      <c r="I19388" s="5"/>
    </row>
    <row r="19389" ht="15.75" customHeight="1">
      <c r="E19389" s="4"/>
      <c r="F19389" s="4"/>
      <c r="G19389" s="4"/>
      <c r="H19389" s="5"/>
      <c r="I19389" s="5"/>
    </row>
    <row r="19390" ht="15.75" customHeight="1">
      <c r="E19390" s="4"/>
      <c r="F19390" s="4"/>
      <c r="G19390" s="4"/>
      <c r="H19390" s="5"/>
      <c r="I19390" s="5"/>
    </row>
    <row r="19391" ht="15.75" customHeight="1">
      <c r="E19391" s="4"/>
      <c r="F19391" s="4"/>
      <c r="G19391" s="4"/>
      <c r="H19391" s="5"/>
      <c r="I19391" s="5"/>
    </row>
    <row r="19392" ht="15.75" customHeight="1">
      <c r="E19392" s="4"/>
      <c r="F19392" s="4"/>
      <c r="G19392" s="4"/>
      <c r="H19392" s="5"/>
      <c r="I19392" s="5"/>
    </row>
    <row r="19393" ht="15.75" customHeight="1">
      <c r="E19393" s="4"/>
      <c r="F19393" s="4"/>
      <c r="G19393" s="4"/>
      <c r="H19393" s="5"/>
      <c r="I19393" s="5"/>
    </row>
    <row r="19394" ht="15.75" customHeight="1">
      <c r="E19394" s="4"/>
      <c r="F19394" s="4"/>
      <c r="G19394" s="4"/>
      <c r="H19394" s="5"/>
      <c r="I19394" s="5"/>
    </row>
    <row r="19395" ht="15.75" customHeight="1">
      <c r="E19395" s="4"/>
      <c r="F19395" s="4"/>
      <c r="G19395" s="4"/>
      <c r="H19395" s="5"/>
      <c r="I19395" s="5"/>
    </row>
    <row r="19396" ht="15.75" customHeight="1">
      <c r="E19396" s="4"/>
      <c r="F19396" s="4"/>
      <c r="G19396" s="4"/>
      <c r="H19396" s="5"/>
      <c r="I19396" s="5"/>
    </row>
    <row r="19397" ht="15.75" customHeight="1">
      <c r="E19397" s="4"/>
      <c r="F19397" s="4"/>
      <c r="G19397" s="4"/>
      <c r="H19397" s="5"/>
      <c r="I19397" s="5"/>
    </row>
    <row r="19398" ht="15.75" customHeight="1">
      <c r="E19398" s="4"/>
      <c r="F19398" s="4"/>
      <c r="G19398" s="4"/>
      <c r="H19398" s="5"/>
      <c r="I19398" s="5"/>
    </row>
    <row r="19399" ht="15.75" customHeight="1">
      <c r="E19399" s="4"/>
      <c r="F19399" s="4"/>
      <c r="G19399" s="4"/>
      <c r="H19399" s="5"/>
      <c r="I19399" s="5"/>
    </row>
    <row r="19400" ht="15.75" customHeight="1">
      <c r="E19400" s="4"/>
      <c r="F19400" s="4"/>
      <c r="G19400" s="4"/>
      <c r="H19400" s="5"/>
      <c r="I19400" s="5"/>
    </row>
    <row r="19401" ht="15.75" customHeight="1">
      <c r="E19401" s="4"/>
      <c r="F19401" s="4"/>
      <c r="G19401" s="4"/>
      <c r="H19401" s="5"/>
      <c r="I19401" s="5"/>
    </row>
    <row r="19402" ht="15.75" customHeight="1">
      <c r="E19402" s="4"/>
      <c r="F19402" s="4"/>
      <c r="G19402" s="4"/>
      <c r="H19402" s="5"/>
      <c r="I19402" s="5"/>
    </row>
    <row r="19403" ht="15.75" customHeight="1">
      <c r="E19403" s="4"/>
      <c r="F19403" s="4"/>
      <c r="G19403" s="4"/>
      <c r="H19403" s="5"/>
      <c r="I19403" s="5"/>
    </row>
    <row r="19404" ht="15.75" customHeight="1">
      <c r="E19404" s="4"/>
      <c r="F19404" s="4"/>
      <c r="G19404" s="4"/>
      <c r="H19404" s="5"/>
      <c r="I19404" s="5"/>
    </row>
    <row r="19405" ht="15.75" customHeight="1">
      <c r="E19405" s="4"/>
      <c r="F19405" s="4"/>
      <c r="G19405" s="4"/>
      <c r="H19405" s="5"/>
      <c r="I19405" s="5"/>
    </row>
    <row r="19406" ht="15.75" customHeight="1">
      <c r="E19406" s="4"/>
      <c r="F19406" s="4"/>
      <c r="G19406" s="4"/>
      <c r="H19406" s="5"/>
      <c r="I19406" s="5"/>
    </row>
    <row r="19407" ht="15.75" customHeight="1">
      <c r="E19407" s="4"/>
      <c r="F19407" s="4"/>
      <c r="G19407" s="4"/>
      <c r="H19407" s="5"/>
      <c r="I19407" s="5"/>
    </row>
    <row r="19408" ht="15.75" customHeight="1">
      <c r="E19408" s="4"/>
      <c r="F19408" s="4"/>
      <c r="G19408" s="4"/>
      <c r="H19408" s="5"/>
      <c r="I19408" s="5"/>
    </row>
    <row r="19409" ht="15.75" customHeight="1">
      <c r="E19409" s="4"/>
      <c r="F19409" s="4"/>
      <c r="G19409" s="4"/>
      <c r="H19409" s="5"/>
      <c r="I19409" s="5"/>
    </row>
    <row r="19410" ht="15.75" customHeight="1">
      <c r="E19410" s="4"/>
      <c r="F19410" s="4"/>
      <c r="G19410" s="4"/>
      <c r="H19410" s="5"/>
      <c r="I19410" s="5"/>
    </row>
    <row r="19411" ht="15.75" customHeight="1">
      <c r="E19411" s="4"/>
      <c r="F19411" s="4"/>
      <c r="G19411" s="4"/>
      <c r="H19411" s="5"/>
      <c r="I19411" s="5"/>
    </row>
    <row r="19412" ht="15.75" customHeight="1">
      <c r="E19412" s="4"/>
      <c r="F19412" s="4"/>
      <c r="G19412" s="4"/>
      <c r="H19412" s="5"/>
      <c r="I19412" s="5"/>
    </row>
    <row r="19413" ht="15.75" customHeight="1">
      <c r="E19413" s="4"/>
      <c r="F19413" s="4"/>
      <c r="G19413" s="4"/>
      <c r="H19413" s="5"/>
      <c r="I19413" s="5"/>
    </row>
    <row r="19414" ht="15.75" customHeight="1">
      <c r="E19414" s="4"/>
      <c r="F19414" s="4"/>
      <c r="G19414" s="4"/>
      <c r="H19414" s="5"/>
      <c r="I19414" s="5"/>
    </row>
    <row r="19415" ht="15.75" customHeight="1">
      <c r="E19415" s="4"/>
      <c r="F19415" s="4"/>
      <c r="G19415" s="4"/>
      <c r="H19415" s="5"/>
      <c r="I19415" s="5"/>
    </row>
    <row r="19416" ht="15.75" customHeight="1">
      <c r="E19416" s="4"/>
      <c r="F19416" s="4"/>
      <c r="G19416" s="4"/>
      <c r="H19416" s="5"/>
      <c r="I19416" s="5"/>
    </row>
    <row r="19417" ht="15.75" customHeight="1">
      <c r="E19417" s="4"/>
      <c r="F19417" s="4"/>
      <c r="G19417" s="4"/>
      <c r="H19417" s="5"/>
      <c r="I19417" s="5"/>
    </row>
    <row r="19418" ht="15.75" customHeight="1">
      <c r="E19418" s="4"/>
      <c r="F19418" s="4"/>
      <c r="G19418" s="4"/>
      <c r="H19418" s="5"/>
      <c r="I19418" s="5"/>
    </row>
    <row r="19419" ht="15.75" customHeight="1">
      <c r="E19419" s="4"/>
      <c r="F19419" s="4"/>
      <c r="G19419" s="4"/>
      <c r="H19419" s="5"/>
      <c r="I19419" s="5"/>
    </row>
    <row r="19420" ht="15.75" customHeight="1">
      <c r="E19420" s="4"/>
      <c r="F19420" s="4"/>
      <c r="G19420" s="4"/>
      <c r="H19420" s="5"/>
      <c r="I19420" s="5"/>
    </row>
    <row r="19421" ht="15.75" customHeight="1">
      <c r="E19421" s="4"/>
      <c r="F19421" s="4"/>
      <c r="G19421" s="4"/>
      <c r="H19421" s="5"/>
      <c r="I19421" s="5"/>
    </row>
    <row r="19422" ht="15.75" customHeight="1">
      <c r="E19422" s="4"/>
      <c r="F19422" s="4"/>
      <c r="G19422" s="4"/>
      <c r="H19422" s="5"/>
      <c r="I19422" s="5"/>
    </row>
    <row r="19423" ht="15.75" customHeight="1">
      <c r="E19423" s="4"/>
      <c r="F19423" s="4"/>
      <c r="G19423" s="4"/>
      <c r="H19423" s="5"/>
      <c r="I19423" s="5"/>
    </row>
    <row r="19424" ht="15.75" customHeight="1">
      <c r="E19424" s="4"/>
      <c r="F19424" s="4"/>
      <c r="G19424" s="4"/>
      <c r="H19424" s="5"/>
      <c r="I19424" s="5"/>
    </row>
    <row r="19425" ht="15.75" customHeight="1">
      <c r="E19425" s="4"/>
      <c r="F19425" s="4"/>
      <c r="G19425" s="4"/>
      <c r="H19425" s="5"/>
      <c r="I19425" s="5"/>
    </row>
    <row r="19426" ht="15.75" customHeight="1">
      <c r="E19426" s="4"/>
      <c r="F19426" s="4"/>
      <c r="G19426" s="4"/>
      <c r="H19426" s="5"/>
      <c r="I19426" s="5"/>
    </row>
    <row r="19427" ht="15.75" customHeight="1">
      <c r="E19427" s="4"/>
      <c r="F19427" s="4"/>
      <c r="G19427" s="4"/>
      <c r="H19427" s="5"/>
      <c r="I19427" s="5"/>
    </row>
    <row r="19428" ht="15.75" customHeight="1">
      <c r="E19428" s="4"/>
      <c r="F19428" s="4"/>
      <c r="G19428" s="4"/>
      <c r="H19428" s="5"/>
      <c r="I19428" s="5"/>
    </row>
    <row r="19429" ht="15.75" customHeight="1">
      <c r="E19429" s="4"/>
      <c r="F19429" s="4"/>
      <c r="G19429" s="4"/>
      <c r="H19429" s="5"/>
      <c r="I19429" s="5"/>
    </row>
    <row r="19430" ht="15.75" customHeight="1">
      <c r="E19430" s="4"/>
      <c r="F19430" s="4"/>
      <c r="G19430" s="4"/>
      <c r="H19430" s="5"/>
      <c r="I19430" s="5"/>
    </row>
    <row r="19431" ht="15.75" customHeight="1">
      <c r="E19431" s="4"/>
      <c r="F19431" s="4"/>
      <c r="G19431" s="4"/>
      <c r="H19431" s="5"/>
      <c r="I19431" s="5"/>
    </row>
    <row r="19432" ht="15.75" customHeight="1">
      <c r="E19432" s="4"/>
      <c r="F19432" s="4"/>
      <c r="G19432" s="4"/>
      <c r="H19432" s="5"/>
      <c r="I19432" s="5"/>
    </row>
    <row r="19433" ht="15.75" customHeight="1">
      <c r="E19433" s="4"/>
      <c r="F19433" s="4"/>
      <c r="G19433" s="4"/>
      <c r="H19433" s="5"/>
      <c r="I19433" s="5"/>
    </row>
    <row r="19434" ht="15.75" customHeight="1">
      <c r="E19434" s="4"/>
      <c r="F19434" s="4"/>
      <c r="G19434" s="4"/>
      <c r="H19434" s="5"/>
      <c r="I19434" s="5"/>
    </row>
    <row r="19435" ht="15.75" customHeight="1">
      <c r="E19435" s="4"/>
      <c r="F19435" s="4"/>
      <c r="G19435" s="4"/>
      <c r="H19435" s="5"/>
      <c r="I19435" s="5"/>
    </row>
    <row r="19436" ht="15.75" customHeight="1">
      <c r="E19436" s="4"/>
      <c r="F19436" s="4"/>
      <c r="G19436" s="4"/>
      <c r="H19436" s="5"/>
      <c r="I19436" s="5"/>
    </row>
    <row r="19437" ht="15.75" customHeight="1">
      <c r="E19437" s="4"/>
      <c r="F19437" s="4"/>
      <c r="G19437" s="4"/>
      <c r="H19437" s="5"/>
      <c r="I19437" s="5"/>
    </row>
    <row r="19438" ht="15.75" customHeight="1">
      <c r="E19438" s="4"/>
      <c r="F19438" s="4"/>
      <c r="G19438" s="4"/>
      <c r="H19438" s="5"/>
      <c r="I19438" s="5"/>
    </row>
    <row r="19439" ht="15.75" customHeight="1">
      <c r="E19439" s="4"/>
      <c r="F19439" s="4"/>
      <c r="G19439" s="4"/>
      <c r="H19439" s="5"/>
      <c r="I19439" s="5"/>
    </row>
    <row r="19440" ht="15.75" customHeight="1">
      <c r="E19440" s="4"/>
      <c r="F19440" s="4"/>
      <c r="G19440" s="4"/>
      <c r="H19440" s="5"/>
      <c r="I19440" s="5"/>
    </row>
    <row r="19441" ht="15.75" customHeight="1">
      <c r="E19441" s="4"/>
      <c r="F19441" s="4"/>
      <c r="G19441" s="4"/>
      <c r="H19441" s="5"/>
      <c r="I19441" s="5"/>
    </row>
    <row r="19442" ht="15.75" customHeight="1">
      <c r="E19442" s="4"/>
      <c r="F19442" s="4"/>
      <c r="G19442" s="4"/>
      <c r="H19442" s="5"/>
      <c r="I19442" s="5"/>
    </row>
    <row r="19443" ht="15.75" customHeight="1">
      <c r="E19443" s="4"/>
      <c r="F19443" s="4"/>
      <c r="G19443" s="4"/>
      <c r="H19443" s="5"/>
      <c r="I19443" s="5"/>
    </row>
    <row r="19444" ht="15.75" customHeight="1">
      <c r="E19444" s="4"/>
      <c r="F19444" s="4"/>
      <c r="G19444" s="4"/>
      <c r="H19444" s="5"/>
      <c r="I19444" s="5"/>
    </row>
    <row r="19445" ht="15.75" customHeight="1">
      <c r="E19445" s="4"/>
      <c r="F19445" s="4"/>
      <c r="G19445" s="4"/>
      <c r="H19445" s="5"/>
      <c r="I19445" s="5"/>
    </row>
    <row r="19446" ht="15.75" customHeight="1">
      <c r="E19446" s="4"/>
      <c r="F19446" s="4"/>
      <c r="G19446" s="4"/>
      <c r="H19446" s="5"/>
      <c r="I19446" s="5"/>
    </row>
    <row r="19447" ht="15.75" customHeight="1">
      <c r="E19447" s="4"/>
      <c r="F19447" s="4"/>
      <c r="G19447" s="4"/>
      <c r="H19447" s="5"/>
      <c r="I19447" s="5"/>
    </row>
    <row r="19448" ht="15.75" customHeight="1">
      <c r="E19448" s="4"/>
      <c r="F19448" s="4"/>
      <c r="G19448" s="4"/>
      <c r="H19448" s="5"/>
      <c r="I19448" s="5"/>
    </row>
    <row r="19449" ht="15.75" customHeight="1">
      <c r="E19449" s="4"/>
      <c r="F19449" s="4"/>
      <c r="G19449" s="4"/>
      <c r="H19449" s="5"/>
      <c r="I19449" s="5"/>
    </row>
    <row r="19450" ht="15.75" customHeight="1">
      <c r="E19450" s="4"/>
      <c r="F19450" s="4"/>
      <c r="G19450" s="4"/>
      <c r="H19450" s="5"/>
      <c r="I19450" s="5"/>
    </row>
    <row r="19451" ht="15.75" customHeight="1">
      <c r="E19451" s="4"/>
      <c r="F19451" s="4"/>
      <c r="G19451" s="4"/>
      <c r="H19451" s="5"/>
      <c r="I19451" s="5"/>
    </row>
    <row r="19452" ht="15.75" customHeight="1">
      <c r="E19452" s="4"/>
      <c r="F19452" s="4"/>
      <c r="G19452" s="4"/>
      <c r="H19452" s="5"/>
      <c r="I19452" s="5"/>
    </row>
    <row r="19453" ht="15.75" customHeight="1">
      <c r="E19453" s="4"/>
      <c r="F19453" s="4"/>
      <c r="G19453" s="4"/>
      <c r="H19453" s="5"/>
      <c r="I19453" s="5"/>
    </row>
    <row r="19454" ht="15.75" customHeight="1">
      <c r="E19454" s="4"/>
      <c r="F19454" s="4"/>
      <c r="G19454" s="4"/>
      <c r="H19454" s="5"/>
      <c r="I19454" s="5"/>
    </row>
    <row r="19455" ht="15.75" customHeight="1">
      <c r="E19455" s="4"/>
      <c r="F19455" s="4"/>
      <c r="G19455" s="4"/>
      <c r="H19455" s="5"/>
      <c r="I19455" s="5"/>
    </row>
    <row r="19456" ht="15.75" customHeight="1">
      <c r="E19456" s="4"/>
      <c r="F19456" s="4"/>
      <c r="G19456" s="4"/>
      <c r="H19456" s="5"/>
      <c r="I19456" s="5"/>
    </row>
    <row r="19457" ht="15.75" customHeight="1">
      <c r="E19457" s="4"/>
      <c r="F19457" s="4"/>
      <c r="G19457" s="4"/>
      <c r="H19457" s="5"/>
      <c r="I19457" s="5"/>
    </row>
    <row r="19458" ht="15.75" customHeight="1">
      <c r="E19458" s="4"/>
      <c r="F19458" s="4"/>
      <c r="G19458" s="4"/>
      <c r="H19458" s="5"/>
      <c r="I19458" s="5"/>
    </row>
    <row r="19459" ht="15.75" customHeight="1">
      <c r="E19459" s="4"/>
      <c r="F19459" s="4"/>
      <c r="G19459" s="4"/>
      <c r="H19459" s="5"/>
      <c r="I19459" s="5"/>
    </row>
    <row r="19460" ht="15.75" customHeight="1">
      <c r="E19460" s="4"/>
      <c r="F19460" s="4"/>
      <c r="G19460" s="4"/>
      <c r="H19460" s="5"/>
      <c r="I19460" s="5"/>
    </row>
    <row r="19461" ht="15.75" customHeight="1">
      <c r="E19461" s="4"/>
      <c r="F19461" s="4"/>
      <c r="G19461" s="4"/>
      <c r="H19461" s="5"/>
      <c r="I19461" s="5"/>
    </row>
    <row r="19462" ht="15.75" customHeight="1">
      <c r="E19462" s="4"/>
      <c r="F19462" s="4"/>
      <c r="G19462" s="4"/>
      <c r="H19462" s="5"/>
      <c r="I19462" s="5"/>
    </row>
    <row r="19463" ht="15.75" customHeight="1">
      <c r="E19463" s="4"/>
      <c r="F19463" s="4"/>
      <c r="G19463" s="4"/>
      <c r="H19463" s="5"/>
      <c r="I19463" s="5"/>
    </row>
    <row r="19464" ht="15.75" customHeight="1">
      <c r="E19464" s="4"/>
      <c r="F19464" s="4"/>
      <c r="G19464" s="4"/>
      <c r="H19464" s="5"/>
      <c r="I19464" s="5"/>
    </row>
    <row r="19465" ht="15.75" customHeight="1">
      <c r="E19465" s="4"/>
      <c r="F19465" s="4"/>
      <c r="G19465" s="4"/>
      <c r="H19465" s="5"/>
      <c r="I19465" s="5"/>
    </row>
    <row r="19466" ht="15.75" customHeight="1">
      <c r="E19466" s="4"/>
      <c r="F19466" s="4"/>
      <c r="G19466" s="4"/>
      <c r="H19466" s="5"/>
      <c r="I19466" s="5"/>
    </row>
    <row r="19467" ht="15.75" customHeight="1">
      <c r="E19467" s="4"/>
      <c r="F19467" s="4"/>
      <c r="G19467" s="4"/>
      <c r="H19467" s="5"/>
      <c r="I19467" s="5"/>
    </row>
    <row r="19468" ht="15.75" customHeight="1">
      <c r="E19468" s="4"/>
      <c r="F19468" s="4"/>
      <c r="G19468" s="4"/>
      <c r="H19468" s="5"/>
      <c r="I19468" s="5"/>
    </row>
    <row r="19469" ht="15.75" customHeight="1">
      <c r="E19469" s="4"/>
      <c r="F19469" s="4"/>
      <c r="G19469" s="4"/>
      <c r="H19469" s="5"/>
      <c r="I19469" s="5"/>
    </row>
    <row r="19470" ht="15.75" customHeight="1">
      <c r="E19470" s="4"/>
      <c r="F19470" s="4"/>
      <c r="G19470" s="4"/>
      <c r="H19470" s="5"/>
      <c r="I19470" s="5"/>
    </row>
    <row r="19471" ht="15.75" customHeight="1">
      <c r="E19471" s="4"/>
      <c r="F19471" s="4"/>
      <c r="G19471" s="4"/>
      <c r="H19471" s="5"/>
      <c r="I19471" s="5"/>
    </row>
    <row r="19472" ht="15.75" customHeight="1">
      <c r="E19472" s="4"/>
      <c r="F19472" s="4"/>
      <c r="G19472" s="4"/>
      <c r="H19472" s="5"/>
      <c r="I19472" s="5"/>
    </row>
    <row r="19473" ht="15.75" customHeight="1">
      <c r="E19473" s="4"/>
      <c r="F19473" s="4"/>
      <c r="G19473" s="4"/>
      <c r="H19473" s="5"/>
      <c r="I19473" s="5"/>
    </row>
    <row r="19474" ht="15.75" customHeight="1">
      <c r="E19474" s="4"/>
      <c r="F19474" s="4"/>
      <c r="G19474" s="4"/>
      <c r="H19474" s="5"/>
      <c r="I19474" s="5"/>
    </row>
    <row r="19475" ht="15.75" customHeight="1">
      <c r="E19475" s="4"/>
      <c r="F19475" s="4"/>
      <c r="G19475" s="4"/>
      <c r="H19475" s="5"/>
      <c r="I19475" s="5"/>
    </row>
    <row r="19476" ht="15.75" customHeight="1">
      <c r="E19476" s="4"/>
      <c r="F19476" s="4"/>
      <c r="G19476" s="4"/>
      <c r="H19476" s="5"/>
      <c r="I19476" s="5"/>
    </row>
    <row r="19477" ht="15.75" customHeight="1">
      <c r="E19477" s="4"/>
      <c r="F19477" s="4"/>
      <c r="G19477" s="4"/>
      <c r="H19477" s="5"/>
      <c r="I19477" s="5"/>
    </row>
    <row r="19478" ht="15.75" customHeight="1">
      <c r="E19478" s="4"/>
      <c r="F19478" s="4"/>
      <c r="G19478" s="4"/>
      <c r="H19478" s="5"/>
      <c r="I19478" s="5"/>
    </row>
    <row r="19479" ht="15.75" customHeight="1">
      <c r="E19479" s="4"/>
      <c r="F19479" s="4"/>
      <c r="G19479" s="4"/>
      <c r="H19479" s="5"/>
      <c r="I19479" s="5"/>
    </row>
    <row r="19480" ht="15.75" customHeight="1">
      <c r="E19480" s="4"/>
      <c r="F19480" s="4"/>
      <c r="G19480" s="4"/>
      <c r="H19480" s="5"/>
      <c r="I19480" s="5"/>
    </row>
    <row r="19481" ht="15.75" customHeight="1">
      <c r="E19481" s="4"/>
      <c r="F19481" s="4"/>
      <c r="G19481" s="4"/>
      <c r="H19481" s="5"/>
      <c r="I19481" s="5"/>
    </row>
    <row r="19482" ht="15.75" customHeight="1">
      <c r="E19482" s="4"/>
      <c r="F19482" s="4"/>
      <c r="G19482" s="4"/>
      <c r="H19482" s="5"/>
      <c r="I19482" s="5"/>
    </row>
    <row r="19483" ht="15.75" customHeight="1">
      <c r="E19483" s="4"/>
      <c r="F19483" s="4"/>
      <c r="G19483" s="4"/>
      <c r="H19483" s="5"/>
      <c r="I19483" s="5"/>
    </row>
    <row r="19484" ht="15.75" customHeight="1">
      <c r="E19484" s="4"/>
      <c r="F19484" s="4"/>
      <c r="G19484" s="4"/>
      <c r="H19484" s="5"/>
      <c r="I19484" s="5"/>
    </row>
    <row r="19485" ht="15.75" customHeight="1">
      <c r="E19485" s="511" t="s">
        <v>12088</v>
      </c>
      <c r="F19485" s="4"/>
      <c r="G19485" s="4"/>
      <c r="H19485" s="5"/>
      <c r="I19485" s="5"/>
    </row>
  </sheetData>
  <customSheetViews>
    <customSheetView guid="{89BB0A77-3374-4014-9187-DB2825369CF1}" filter="1" showAutoFilter="1">
      <autoFilter ref="$B$7:$O$11798">
        <filterColumn colId="3">
          <filters>
            <filter val="Comisión de Evaluación e Innovación Curricular"/>
            <filter val="RECONFORMAR COMITÉ"/>
            <filter val="ANCCO OROZ MARGARET"/>
            <filter val="VILLAFUERTE GUDIEL  ERIKA YANDHIRA"/>
            <filter val="VARGAS CABRERA IVAN"/>
            <filter val="HERENCIA ZAPANA MARITSENDI"/>
            <filter val="PACCO LEON ROCIO"/>
            <filter val="PEÑA ALEGRE MARIA DEL CARMEN"/>
            <filter val="AGUILAR VASQUEZ  NICOLE LESLIE"/>
            <filter val="NOHELY VANESSA PINTO ESPINOZA"/>
            <filter val="DE LOS RIOS FARFAN BASILIDES EDILBERTO"/>
            <filter val="ATAU CHUTAS JEFFREY DIAMOND"/>
            <filter val="CHAMBI MOLINA EFRAIN"/>
            <filter val="INGRID NERY PORCEL ROJAS"/>
            <filter val="PEREZ ORTEGA ARLETTE YERUSA"/>
            <filter val="ESCALANTE CARDENAS CESAR EDUARDO"/>
            <filter val="ORTEGA FARFAN CHRISTIAN"/>
            <filter val="ZEGARRA SANCHEZ DANIEL GABRIEL"/>
            <filter val="TTICA GUTIERREZ ANA ROCIO"/>
            <filter val="TAMATA ROJAS KELLY PAOLA"/>
            <filter val="Rojas Anaya  Yanina"/>
            <filter val="COMISION ADMISION 2017"/>
            <filter val="PAIVA CONZA MANUEL"/>
            <filter val="SEGUIL BRAVO BENJAMIN ELI"/>
            <filter val="ESPINOZA ESPINO JOSE ALFREDO"/>
            <filter val="MODIFICAR RESOLUCION 520"/>
            <filter val="VELASQUEZ ZARATE KARLA"/>
            <filter val="FIORELLA KATIUSKA CORNEJO BARRA"/>
            <filter val="MILLER DIEGO LEVITA INZA"/>
            <filter val="QUINTANILLA  MUÑOZ CARMEN JESÚS"/>
            <filter val="AMORIN SOTO GERSSON PAUL"/>
            <filter val="BLAS MORA JOEL  ANDRES"/>
            <filter val="RAMOS PACHECO, BETSY SURI"/>
            <filter val="APROBAR, el esquema de silabus"/>
            <filter val="INCHICAQUI BAUTISTA, GENARO"/>
            <filter val="RECTIFICAR NOTAS INGENIERIA"/>
            <filter val="RIVERA ALARCON ELIANA LIA"/>
            <filter val="VALENCIA VILA JOSE LUIS,"/>
            <filter val="GONZALEZ ALVAREZ KELMA KARINA"/>
            <filter val="SERRANO CHOQUE YEAN CARLOS"/>
            <filter val="AQUILES SUYO CAPARÓ"/>
            <filter val="CERVANTES LUCANA YRMA"/>
            <filter val="USCAMAYTA HUAYAPO ELVELYN"/>
            <filter val="CHECCORI HUAMANI YONATHAN CESAR"/>
            <filter val="OBLEA SILVA CARLOS"/>
            <filter val="Revista Científica Qellqay"/>
            <filter val="CRUZ SOMOCURCIO CARLOS EDUARDO"/>
            <filter val="POZO VARGAS KATHERINE DIANA"/>
            <filter val="Comités de Evaluación e Innovación Curricular (EIC)"/>
            <filter val="QUISPE PARI IVAN ASDRUVAL"/>
            <filter val="APROBAR PROYECTO GENERAL DE DESARROLLO"/>
            <filter val="ZARATE HUILLCA CESAR AUGUSTO"/>
            <filter val="CALDERON CORDOVA KATHERINE​"/>
            <filter val="CHÁVEZ CHACÓN, ANA CECILIA"/>
            <filter val="ESTELA QUISPE RAMOS"/>
            <filter val="NOMBRES Y APELLIDOS"/>
            <filter val="VILLA MONTOYA CAROL EVA STEPHANI"/>
            <filter val="MARIA ALVA ANA FRANCISCA"/>
            <filter val="ACURIO SAAVEDRA JORGE"/>
            <filter val="ALAGON MARTINEZ WILLIAM"/>
            <filter val="MONTOYA, YUDANYER JOSUE"/>
            <filter val="CHOQQUEPURA HUARCA PANIZZA"/>
            <filter val="​ CHOQQUENAYRA CHOQUENEYRA ZENAIDA SOFIA"/>
            <filter val="VELÁSQUEZ ZÁRATE KARLA"/>
            <filter val="VIDEA CARMONA JULIO ADAHILTON"/>
            <filter val="CARRION GUILLEN VICTOR HUGO"/>
            <filter val="Zúniga Álvarez  Luis Nicanor"/>
            <filter val="ANGULO AEDO MERIA JESUS"/>
            <filter val="VALENCIA ELORRIETA SANTOS GABRIEL"/>
            <filter val="CANCAPA MALAGA HUGO"/>
            <filter val="OSORIO CHALLCO DAVID"/>
            <filter val="AMORIN  SOTO GERSSON PAUL"/>
            <filter val="LIRA APAZA VICTOR RAUL"/>
            <filter val="PRIETO HUARCA EFRAIN"/>
            <filter val="Comité de Calidad"/>
            <filter val="ORMACHEA LUNA KAREN STEPHANIE"/>
            <filter val="ALVAREZ BACA GABRIELA"/>
            <filter val="MAMANI  CARBAJAL ABIGAIL"/>
            <filter val="MORALES PEZO MARIA PATRICIA"/>
            <filter val="MELENDEZ PORTAL MARITZA NAYELI"/>
            <filter val="LAZARES SERRANO YANNY FABIOLA"/>
            <filter val="SUNI CARPIO NAY NATALI"/>
            <filter val="SALAS LOAYZA KELLY"/>
            <filter val="RAMOS CHILO YANELIZ XIOMARA"/>
            <filter val="VIGURIA SALAZAR MICHAEL"/>
            <filter val="VALENCIA MARTIMEZ, CARLOS  ALBERTO"/>
            <filter val="HANCO ILLA HECTOR ENRIQUE"/>
            <filter val="Felicitación y reconocimiento"/>
            <filter val="CUTIPA MIRANDA EFER LEON"/>
            <filter val="QUISPE ALCCALAICO VERONICA"/>
            <filter val="CONFORMAR, el Comité Editorial de la Revista Científica Qellkay"/>
            <filter val="MANRIQUE LOAYZA GABRIEL"/>
            <filter val="TUPAYACHI QUISPE SHARMELY"/>
            <filter val="LOPEZ CASAVERDE DIEGO DANIEL"/>
            <filter val="GARCÍA CUEVA MIHAIL FERDINAN"/>
            <filter val="ESPINOZA CAÑARI HENRY EDWARD"/>
            <filter val="Bañon RAMOS Luci Virginia"/>
            <filter val="CRISTINA ALVARES RIOS"/>
            <filter val="SAIRE NAVARRETE VIDAL"/>
            <filter val="ROCIO MEZA SALCEDO"/>
            <filter val="UGARTE PORTILLA  FREDY ANGEL"/>
            <filter val="RECTIFICAR RESOLUCION DE 09/11/2016"/>
            <filter val="HANCCO MAMANI ALEX DANIEL"/>
            <filter val="PÉREZ RUIBAL ROSADO ESTÉFANY"/>
            <filter val="CUENTAS NIETO NADIA  ALICIA"/>
            <filter val="conformación del Comité de Responsabilidad Social de la EPG."/>
            <filter val="DIPLOMADO"/>
            <filter val="GUSTAVO GERSON CARPIO PEÑA"/>
            <filter val="ENCUESTA SOBRE DESEMPEÑO DOCENTE"/>
            <filter val="VALER SOSA MARTHA"/>
            <filter val="ALANYA RICALDE JOSÉ ANTONIO"/>
            <filter val="PAYNE MORA ESPERANZA SOLEDAD"/>
            <filter val="RESOLUCION"/>
            <filter val="CUNZA SULLCAHUAMAN DARIO"/>
            <filter val="MIÑANO VILLARROEL VERONIKA"/>
            <filter val="CAMANI CAPCHA JOSE VICTOR"/>
            <filter val="GUTIERREZ MENDOZA JORGE AUGUSTO"/>
            <filter val="BERNILLA REYES MILTON"/>
            <filter val="BRICEÑO MARMANILLO DIANA GABRIELA"/>
            <filter val="MAGALY VILLENA TEJADA"/>
            <filter val="RATIFICAR la vigencia del plan Curricular 2017"/>
            <filter val="COMISIÓN DE REVISIÓN Y ACTUALIZACIÓN DE LÍNEAS DE INVESTIGACIÓN"/>
            <filter val="CARREON SUTEC  ALAIN GUNNAR"/>
            <filter val="HUALLPAYUNCA BACA  JUAN CARLOS"/>
            <filter val="VEGA CENTENO VILLENA JOSE HUMBERTO"/>
            <filter val="HUAMAN AGUIRRE EDSON"/>
            <filter val="XVII Curso de Actualización en Investigación"/>
            <filter val="XVI Curso de Actualización en Investigación"/>
            <filter val="Comité de Evaluación e Innovación Curricular"/>
            <filter val="CONFORMAR, el Comité Editorial de la Revista Científica K´uskichay"/>
            <filter val="PEREZ DEL ALAMO  MARIA ELENA"/>
            <filter val="JOSE LUIS ESQUIVEL TAYPE"/>
            <filter val="LIMA VALDIVIA LOURDES MARLENI"/>
            <filter val="CONFORMAR, la Comisión de Marketing y Ventas de la Escuela de Posgrado"/>
            <filter val="OLIVERA TAPIA PAOLA ALEXANDRA"/>
            <filter val="PANTI CARRION PRISCILLA PAOLA"/>
            <filter val="RUIZ ALVAREZ VILMA"/>
            <filter val="ALVAREZ ALVAREZ PAOLA"/>
            <filter val="CHULLO HUALLPA CELIA"/>
            <filter val="MONTALVO LOAIZA CLEVER ABELARDO"/>
            <filter val="CONFORMAR los Comités de Evaluación e Innovación Curricular (CEIC)"/>
            <filter val="VENERO AMABLE GLORIA"/>
            <filter val="TORRES MUÑOZ LIZ JAMILETH"/>
            <filter val="RUBIN DE CELIS VICENTE JUANA MARCELA"/>
            <filter val="ESPEJO LUCANA  SHIOMARA ORIALIT"/>
            <filter val="MORALES YEPEZ MARTHA"/>
            <filter val="INGRESANTES ADMISION 2016"/>
            <filter val="VILLAGARAY RAMIREZ ALEXIS ANTHONY"/>
          </filters>
        </filterColumn>
      </autoFilter>
      <extLst>
        <ext uri="GoogleSheetsCustomDataVersion1">
          <go:sheetsCustomData xmlns:go="http://customooxmlschemas.google.com/" filterViewId="1825817566"/>
        </ext>
      </extLst>
    </customSheetView>
  </customSheetViews>
  <mergeCells count="2">
    <mergeCell ref="A1:I1"/>
    <mergeCell ref="A4:I4"/>
  </mergeCells>
  <conditionalFormatting sqref="A3179:A4326">
    <cfRule type="cellIs" dxfId="5" priority="1" operator="equal">
      <formula>"ENVIADO"</formula>
    </cfRule>
  </conditionalFormatting>
  <conditionalFormatting sqref="A4351:A4357">
    <cfRule type="cellIs" dxfId="5" priority="2" operator="equal">
      <formula>"ENVIADO"</formula>
    </cfRule>
  </conditionalFormatting>
  <conditionalFormatting sqref="A4369">
    <cfRule type="cellIs" dxfId="5" priority="3" operator="equal">
      <formula>"ENVIADO"</formula>
    </cfRule>
  </conditionalFormatting>
  <conditionalFormatting sqref="A4371:A4372">
    <cfRule type="cellIs" dxfId="5" priority="4" operator="equal">
      <formula>"ENVIADO"</formula>
    </cfRule>
  </conditionalFormatting>
  <conditionalFormatting sqref="A4382:A4385">
    <cfRule type="cellIs" dxfId="5" priority="5" operator="equal">
      <formula>"ENVIADO"</formula>
    </cfRule>
  </conditionalFormatting>
  <conditionalFormatting sqref="A4390">
    <cfRule type="cellIs" dxfId="5" priority="6" operator="equal">
      <formula>"ENVIADO"</formula>
    </cfRule>
  </conditionalFormatting>
  <conditionalFormatting sqref="A4392:A4394">
    <cfRule type="cellIs" dxfId="5" priority="7" operator="equal">
      <formula>"ENVIADO"</formula>
    </cfRule>
  </conditionalFormatting>
  <conditionalFormatting sqref="A4396:A4397">
    <cfRule type="cellIs" dxfId="5" priority="8" operator="equal">
      <formula>"ENVIADO"</formula>
    </cfRule>
  </conditionalFormatting>
  <conditionalFormatting sqref="A4403:A4405">
    <cfRule type="cellIs" dxfId="5" priority="9" operator="equal">
      <formula>"ENVIADO"</formula>
    </cfRule>
  </conditionalFormatting>
  <conditionalFormatting sqref="A4434:A4435">
    <cfRule type="cellIs" dxfId="5" priority="10" operator="equal">
      <formula>"ENVIADO"</formula>
    </cfRule>
  </conditionalFormatting>
  <conditionalFormatting sqref="A4438:A4441">
    <cfRule type="cellIs" dxfId="5" priority="11" operator="equal">
      <formula>"ENVIADO"</formula>
    </cfRule>
  </conditionalFormatting>
  <conditionalFormatting sqref="A1:B1">
    <cfRule type="cellIs" dxfId="5" priority="12" operator="equal">
      <formula>"ENVIADO"</formula>
    </cfRule>
  </conditionalFormatting>
  <conditionalFormatting sqref="A4:B4">
    <cfRule type="cellIs" dxfId="5" priority="13" operator="equal">
      <formula>"ENVIADO"</formula>
    </cfRule>
  </conditionalFormatting>
  <conditionalFormatting sqref="A7:B7 B1654">
    <cfRule type="cellIs" dxfId="5" priority="14" operator="equal">
      <formula>"ENVIADO"</formula>
    </cfRule>
  </conditionalFormatting>
  <conditionalFormatting sqref="B447:B685 B2094:B2332">
    <cfRule type="cellIs" dxfId="5" priority="15" operator="equal">
      <formula>"ENVIADO"</formula>
    </cfRule>
  </conditionalFormatting>
  <conditionalFormatting sqref="B687:B690 B2334:B2337">
    <cfRule type="cellIs" dxfId="5" priority="16" operator="equal">
      <formula>"ENVIADO"</formula>
    </cfRule>
  </conditionalFormatting>
  <conditionalFormatting sqref="B692:B702 B2339:B2349">
    <cfRule type="cellIs" dxfId="5" priority="17" operator="equal">
      <formula>"ENVIADO"</formula>
    </cfRule>
  </conditionalFormatting>
  <conditionalFormatting sqref="B705:B709 B2352:B2356">
    <cfRule type="cellIs" dxfId="5" priority="18" operator="equal">
      <formula>"ENVIADO"</formula>
    </cfRule>
  </conditionalFormatting>
  <conditionalFormatting sqref="B711:B739 B2358:B2386">
    <cfRule type="cellIs" dxfId="5" priority="19" operator="equal">
      <formula>"ENVIADO"</formula>
    </cfRule>
  </conditionalFormatting>
  <conditionalFormatting sqref="B741:B748 B2388:B2395">
    <cfRule type="cellIs" dxfId="5" priority="20" operator="equal">
      <formula>"ENVIADO"</formula>
    </cfRule>
  </conditionalFormatting>
  <conditionalFormatting sqref="B750:B797 B2397:B2444">
    <cfRule type="cellIs" dxfId="5" priority="21" operator="equal">
      <formula>"ENVIADO"</formula>
    </cfRule>
  </conditionalFormatting>
  <conditionalFormatting sqref="B802:B832 B2449:B2457">
    <cfRule type="cellIs" dxfId="5" priority="22" operator="equal">
      <formula>"ENVIADO"</formula>
    </cfRule>
  </conditionalFormatting>
  <conditionalFormatting sqref="B835:B839">
    <cfRule type="cellIs" dxfId="5" priority="23" operator="equal">
      <formula>"ENVIADO"</formula>
    </cfRule>
  </conditionalFormatting>
  <conditionalFormatting sqref="B841:B890">
    <cfRule type="cellIs" dxfId="5" priority="24" operator="equal">
      <formula>"ENVIADO"</formula>
    </cfRule>
  </conditionalFormatting>
  <conditionalFormatting sqref="B892:B934">
    <cfRule type="cellIs" dxfId="5" priority="25" operator="equal">
      <formula>"ENVIADO"</formula>
    </cfRule>
  </conditionalFormatting>
  <conditionalFormatting sqref="B936">
    <cfRule type="cellIs" dxfId="5" priority="26" operator="equal">
      <formula>"ENVIADO"</formula>
    </cfRule>
  </conditionalFormatting>
  <conditionalFormatting sqref="B938:B998">
    <cfRule type="cellIs" dxfId="5" priority="27" operator="equal">
      <formula>"ENVIADO"</formula>
    </cfRule>
  </conditionalFormatting>
  <conditionalFormatting sqref="B1005:B1103">
    <cfRule type="cellIs" dxfId="5" priority="28" operator="equal">
      <formula>"ENVIADO"</formula>
    </cfRule>
  </conditionalFormatting>
  <conditionalFormatting sqref="B1830:B1845">
    <cfRule type="cellIs" dxfId="5" priority="29" operator="equal">
      <formula>"ENVIADO"</formula>
    </cfRule>
  </conditionalFormatting>
  <conditionalFormatting sqref="B1870:B1876">
    <cfRule type="cellIs" dxfId="5" priority="30" operator="equal">
      <formula>"ENVIADO"</formula>
    </cfRule>
  </conditionalFormatting>
  <conditionalFormatting sqref="B1888">
    <cfRule type="cellIs" dxfId="5" priority="31" operator="equal">
      <formula>"ENVIADO"</formula>
    </cfRule>
  </conditionalFormatting>
  <conditionalFormatting sqref="B1890:B1891">
    <cfRule type="cellIs" dxfId="5" priority="32" operator="equal">
      <formula>"ENVIADO"</formula>
    </cfRule>
  </conditionalFormatting>
  <conditionalFormatting sqref="B1901:B1904">
    <cfRule type="cellIs" dxfId="5" priority="33" operator="equal">
      <formula>"ENVIADO"</formula>
    </cfRule>
  </conditionalFormatting>
  <conditionalFormatting sqref="B1909">
    <cfRule type="cellIs" dxfId="5" priority="34" operator="equal">
      <formula>"ENVIADO"</formula>
    </cfRule>
  </conditionalFormatting>
  <conditionalFormatting sqref="B1911:B1913">
    <cfRule type="cellIs" dxfId="5" priority="35" operator="equal">
      <formula>"ENVIADO"</formula>
    </cfRule>
  </conditionalFormatting>
  <conditionalFormatting sqref="B1915:B1916">
    <cfRule type="cellIs" dxfId="5" priority="36" operator="equal">
      <formula>"ENVIADO"</formula>
    </cfRule>
  </conditionalFormatting>
  <conditionalFormatting sqref="B1922:B1924">
    <cfRule type="cellIs" dxfId="5" priority="37" operator="equal">
      <formula>"ENVIADO"</formula>
    </cfRule>
  </conditionalFormatting>
  <conditionalFormatting sqref="B1953:B1954">
    <cfRule type="cellIs" dxfId="5" priority="38" operator="equal">
      <formula>"ENVIADO"</formula>
    </cfRule>
  </conditionalFormatting>
  <conditionalFormatting sqref="B1957:B1960">
    <cfRule type="cellIs" dxfId="5" priority="39" operator="equal">
      <formula>"ENVIADO"</formula>
    </cfRule>
  </conditionalFormatting>
  <conditionalFormatting sqref="B3186:B4327">
    <cfRule type="cellIs" dxfId="5" priority="40" operator="equal">
      <formula>"ENVIADO"</formula>
    </cfRule>
  </conditionalFormatting>
  <conditionalFormatting sqref="B7001:B7020">
    <cfRule type="cellIs" dxfId="5" priority="41" operator="equal">
      <formula>"ENVIADO"</formula>
    </cfRule>
  </conditionalFormatting>
  <conditionalFormatting sqref="B7036:B7123">
    <cfRule type="cellIs" dxfId="5" priority="42" operator="equal">
      <formula>"ENVIADO"</formula>
    </cfRule>
  </conditionalFormatting>
  <conditionalFormatting sqref="B7132:B7140">
    <cfRule type="cellIs" dxfId="5" priority="43" operator="equal">
      <formula>"ENVIADO"</formula>
    </cfRule>
  </conditionalFormatting>
  <conditionalFormatting sqref="B7142:B7181">
    <cfRule type="cellIs" dxfId="5" priority="44" operator="equal">
      <formula>"ENVIADO"</formula>
    </cfRule>
  </conditionalFormatting>
  <conditionalFormatting sqref="B7183:B7250">
    <cfRule type="cellIs" dxfId="5" priority="45" operator="equal">
      <formula>"ENVIADO"</formula>
    </cfRule>
  </conditionalFormatting>
  <conditionalFormatting sqref="B7252:B7281">
    <cfRule type="cellIs" dxfId="5" priority="46" operator="equal">
      <formula>"ENVIADO"</formula>
    </cfRule>
  </conditionalFormatting>
  <conditionalFormatting sqref="B7283:B7401">
    <cfRule type="cellIs" dxfId="5" priority="47" operator="equal">
      <formula>"ENVIADO"</formula>
    </cfRule>
  </conditionalFormatting>
  <conditionalFormatting sqref="B7403:B7421">
    <cfRule type="cellIs" dxfId="5" priority="48" operator="equal">
      <formula>"ENVIADO"</formula>
    </cfRule>
  </conditionalFormatting>
  <conditionalFormatting sqref="B7423:B7598">
    <cfRule type="cellIs" dxfId="5" priority="49" operator="equal">
      <formula>"ENVIADO"</formula>
    </cfRule>
  </conditionalFormatting>
  <conditionalFormatting sqref="B7600:B7825">
    <cfRule type="cellIs" dxfId="5" priority="50" operator="equal">
      <formula>"ENVIADO"</formula>
    </cfRule>
  </conditionalFormatting>
  <conditionalFormatting sqref="B7827:B7861">
    <cfRule type="cellIs" dxfId="5" priority="51" operator="equal">
      <formula>"ENVIADO"</formula>
    </cfRule>
  </conditionalFormatting>
  <conditionalFormatting sqref="B7863:B7909">
    <cfRule type="cellIs" dxfId="5" priority="52" operator="equal">
      <formula>"ENVIADO"</formula>
    </cfRule>
  </conditionalFormatting>
  <conditionalFormatting sqref="B7911:B7939">
    <cfRule type="cellIs" dxfId="5" priority="53" operator="equal">
      <formula>"ENVIADO"</formula>
    </cfRule>
  </conditionalFormatting>
  <conditionalFormatting sqref="B7941:B8026">
    <cfRule type="cellIs" dxfId="5" priority="54" operator="equal">
      <formula>"ENVIADO"</formula>
    </cfRule>
  </conditionalFormatting>
  <conditionalFormatting sqref="B8038:B8046">
    <cfRule type="cellIs" dxfId="5" priority="55" operator="equal">
      <formula>"ENVIADO"</formula>
    </cfRule>
  </conditionalFormatting>
  <conditionalFormatting sqref="B8053:B8368">
    <cfRule type="cellIs" dxfId="5" priority="56" operator="equal">
      <formula>"ENVIADO"</formula>
    </cfRule>
  </conditionalFormatting>
  <conditionalFormatting sqref="B8370:B8803">
    <cfRule type="cellIs" dxfId="5" priority="57" operator="equal">
      <formula>"ENVIADO"</formula>
    </cfRule>
  </conditionalFormatting>
  <conditionalFormatting sqref="B8805">
    <cfRule type="cellIs" dxfId="5" priority="58" operator="equal">
      <formula>"ENVIADO"</formula>
    </cfRule>
  </conditionalFormatting>
  <conditionalFormatting sqref="B8807:B8830">
    <cfRule type="cellIs" dxfId="5" priority="59" operator="equal">
      <formula>"ENVIADO"</formula>
    </cfRule>
  </conditionalFormatting>
  <conditionalFormatting sqref="B8832:B8834">
    <cfRule type="cellIs" dxfId="5" priority="60" operator="equal">
      <formula>"ENVIADO"</formula>
    </cfRule>
  </conditionalFormatting>
  <conditionalFormatting sqref="B8837">
    <cfRule type="cellIs" dxfId="5" priority="61" operator="equal">
      <formula>"ENVIADO"</formula>
    </cfRule>
  </conditionalFormatting>
  <conditionalFormatting sqref="B8853:B9206">
    <cfRule type="cellIs" dxfId="5" priority="62" operator="equal">
      <formula>"ENVIADO"</formula>
    </cfRule>
  </conditionalFormatting>
  <conditionalFormatting sqref="B9622 B9655:B9795">
    <cfRule type="cellIs" dxfId="5" priority="63" operator="equal">
      <formula>"ENVIADO"</formula>
    </cfRule>
  </conditionalFormatting>
  <conditionalFormatting sqref="B10315:B10479 B10487 B10574">
    <cfRule type="cellIs" dxfId="5" priority="64" operator="equal">
      <formula>"ENVIADO"</formula>
    </cfRule>
  </conditionalFormatting>
  <conditionalFormatting sqref="B10576:B10577 B10597:B10599 B10602">
    <cfRule type="cellIs" dxfId="5" priority="65" operator="equal">
      <formula>"ENVIADO"</formula>
    </cfRule>
  </conditionalFormatting>
  <conditionalFormatting sqref="B10647">
    <cfRule type="cellIs" dxfId="5" priority="66" operator="equal">
      <formula>"ENVIADO"</formula>
    </cfRule>
  </conditionalFormatting>
  <conditionalFormatting sqref="B10658 B10687:B10692">
    <cfRule type="cellIs" dxfId="5" priority="67" operator="equal">
      <formula>"ENVIADO"</formula>
    </cfRule>
  </conditionalFormatting>
  <conditionalFormatting sqref="B10711:B10714 B10719">
    <cfRule type="cellIs" dxfId="5" priority="68" operator="equal">
      <formula>"ENVIADO"</formula>
    </cfRule>
  </conditionalFormatting>
  <conditionalFormatting sqref="B10721:B10730">
    <cfRule type="cellIs" dxfId="5" priority="69" operator="equal">
      <formula>"ENVIADO"</formula>
    </cfRule>
  </conditionalFormatting>
  <conditionalFormatting sqref="B10756:B10757 B10759 B10785 B10792">
    <cfRule type="cellIs" dxfId="5" priority="70" operator="equal">
      <formula>"ENVIADO"</formula>
    </cfRule>
  </conditionalFormatting>
  <conditionalFormatting sqref="B10796 B10799 B10803:B10804 B10806:B10811">
    <cfRule type="cellIs" dxfId="5" priority="71" operator="equal">
      <formula>"ENVIADO"</formula>
    </cfRule>
  </conditionalFormatting>
  <conditionalFormatting sqref="B10823 B10846 B10904 B10933:B10947">
    <cfRule type="cellIs" dxfId="5" priority="72" operator="equal">
      <formula>"ENVIADO"</formula>
    </cfRule>
  </conditionalFormatting>
  <conditionalFormatting sqref="B11176">
    <cfRule type="cellIs" dxfId="5" priority="73" operator="equal">
      <formula>"ENVIADO"</formula>
    </cfRule>
  </conditionalFormatting>
  <conditionalFormatting sqref="B11095">
    <cfRule type="cellIs" dxfId="5" priority="74" operator="equal">
      <formula>"ENVIADO"</formula>
    </cfRule>
  </conditionalFormatting>
  <hyperlinks>
    <hyperlink r:id="rId1" ref="I585"/>
    <hyperlink r:id="rId2" ref="I586"/>
    <hyperlink r:id="rId3" ref="I587"/>
    <hyperlink r:id="rId4" ref="I588"/>
    <hyperlink r:id="rId5" ref="I589"/>
    <hyperlink r:id="rId6" ref="I590"/>
    <hyperlink r:id="rId7" ref="I591"/>
    <hyperlink r:id="rId8" ref="I592"/>
    <hyperlink r:id="rId9" ref="I593"/>
    <hyperlink r:id="rId10" ref="I594"/>
    <hyperlink r:id="rId11" ref="I595"/>
    <hyperlink r:id="rId12" ref="I596"/>
    <hyperlink r:id="rId13" ref="I597"/>
    <hyperlink r:id="rId14" ref="I598"/>
    <hyperlink r:id="rId15" ref="I599"/>
    <hyperlink r:id="rId16" ref="I600"/>
    <hyperlink r:id="rId17" ref="I601"/>
    <hyperlink r:id="rId18" ref="I602"/>
    <hyperlink r:id="rId19" ref="I603"/>
    <hyperlink r:id="rId20" ref="I604"/>
    <hyperlink r:id="rId21" ref="I605"/>
    <hyperlink r:id="rId22" ref="I606"/>
    <hyperlink r:id="rId23" ref="I607"/>
    <hyperlink r:id="rId24" ref="I608"/>
    <hyperlink r:id="rId25" ref="I609"/>
    <hyperlink r:id="rId26" ref="I610"/>
    <hyperlink r:id="rId27" ref="I611"/>
    <hyperlink r:id="rId28" ref="I612"/>
    <hyperlink r:id="rId29" ref="I613"/>
    <hyperlink r:id="rId30" ref="I614"/>
    <hyperlink r:id="rId31" ref="I615"/>
    <hyperlink r:id="rId32" ref="I616"/>
    <hyperlink r:id="rId33" ref="I617"/>
    <hyperlink r:id="rId34" ref="I618"/>
    <hyperlink r:id="rId35" ref="I619"/>
    <hyperlink r:id="rId36" ref="I620"/>
    <hyperlink r:id="rId37" ref="I621"/>
    <hyperlink r:id="rId38" ref="I622"/>
    <hyperlink r:id="rId39" ref="I623"/>
    <hyperlink r:id="rId40" ref="I624"/>
    <hyperlink r:id="rId41" ref="I625"/>
    <hyperlink r:id="rId42" ref="I626"/>
    <hyperlink r:id="rId43" ref="I627"/>
    <hyperlink r:id="rId44" ref="I628"/>
    <hyperlink r:id="rId45" ref="I629"/>
    <hyperlink r:id="rId46" ref="I630"/>
    <hyperlink r:id="rId47" ref="I631"/>
    <hyperlink r:id="rId48" ref="I632"/>
    <hyperlink r:id="rId49" ref="I633"/>
    <hyperlink r:id="rId50" ref="I634"/>
    <hyperlink r:id="rId51" ref="I635"/>
    <hyperlink r:id="rId52" ref="I636"/>
    <hyperlink r:id="rId53" ref="I637"/>
    <hyperlink r:id="rId54" ref="I638"/>
    <hyperlink r:id="rId55" ref="I639"/>
    <hyperlink r:id="rId56" ref="I640"/>
    <hyperlink r:id="rId57" ref="I641"/>
    <hyperlink r:id="rId58" ref="I642"/>
    <hyperlink r:id="rId59" ref="I643"/>
    <hyperlink r:id="rId60" ref="I644"/>
    <hyperlink r:id="rId61" ref="I645"/>
    <hyperlink r:id="rId62" ref="I646"/>
    <hyperlink r:id="rId63" ref="I647"/>
    <hyperlink r:id="rId64" ref="I648"/>
    <hyperlink r:id="rId65" ref="I649"/>
    <hyperlink r:id="rId66" ref="I650"/>
    <hyperlink r:id="rId67" ref="I651"/>
    <hyperlink r:id="rId68" ref="I652"/>
    <hyperlink r:id="rId69" ref="I653"/>
    <hyperlink r:id="rId70" ref="I654"/>
    <hyperlink r:id="rId71" ref="I655"/>
    <hyperlink r:id="rId72" ref="I656"/>
    <hyperlink r:id="rId73" ref="I692"/>
    <hyperlink r:id="rId74" ref="I693"/>
    <hyperlink r:id="rId75" ref="I694"/>
    <hyperlink r:id="rId76" ref="I695"/>
    <hyperlink r:id="rId77" ref="I696"/>
    <hyperlink r:id="rId78" ref="I697"/>
    <hyperlink r:id="rId79" ref="I708"/>
    <hyperlink r:id="rId80" ref="I709"/>
    <hyperlink r:id="rId81" ref="I710"/>
    <hyperlink r:id="rId82" ref="I711"/>
    <hyperlink r:id="rId83" ref="I712"/>
    <hyperlink r:id="rId84" ref="I713"/>
    <hyperlink r:id="rId85" ref="I714"/>
    <hyperlink r:id="rId86" ref="I715"/>
    <hyperlink r:id="rId87" ref="I716"/>
    <hyperlink r:id="rId88" ref="I808"/>
    <hyperlink r:id="rId89" ref="I889"/>
    <hyperlink r:id="rId90" ref="I891"/>
    <hyperlink r:id="rId91" ref="I893"/>
    <hyperlink r:id="rId92" ref="I894"/>
    <hyperlink r:id="rId93" ref="I895"/>
    <hyperlink r:id="rId94" ref="I896"/>
    <hyperlink r:id="rId95" ref="I897"/>
    <hyperlink r:id="rId96" ref="I898"/>
    <hyperlink r:id="rId97" ref="I904"/>
    <hyperlink r:id="rId98" ref="I915"/>
    <hyperlink r:id="rId99" ref="I921"/>
    <hyperlink r:id="rId100" ref="I922"/>
    <hyperlink r:id="rId101" ref="I923"/>
    <hyperlink r:id="rId102" ref="I924"/>
    <hyperlink r:id="rId103" ref="I925"/>
    <hyperlink r:id="rId104" ref="I926"/>
    <hyperlink r:id="rId105" ref="I927"/>
    <hyperlink r:id="rId106" ref="I928"/>
    <hyperlink r:id="rId107" ref="I929"/>
    <hyperlink r:id="rId108" ref="I933"/>
    <hyperlink r:id="rId109" ref="I1114"/>
    <hyperlink r:id="rId110" ref="I1115"/>
    <hyperlink r:id="rId111" ref="I1116"/>
    <hyperlink r:id="rId112" ref="I1117"/>
    <hyperlink r:id="rId113" ref="I1118"/>
    <hyperlink r:id="rId114" ref="I1119"/>
    <hyperlink r:id="rId115" ref="I1120"/>
    <hyperlink r:id="rId116" ref="I1121"/>
    <hyperlink r:id="rId117" ref="I1122"/>
    <hyperlink r:id="rId118" ref="I1123"/>
    <hyperlink r:id="rId119" ref="I1125"/>
    <hyperlink r:id="rId120" ref="I1126"/>
    <hyperlink r:id="rId121" ref="I1127"/>
    <hyperlink r:id="rId122" ref="I1128"/>
    <hyperlink r:id="rId123" ref="I1129"/>
    <hyperlink r:id="rId124" ref="I1139"/>
    <hyperlink r:id="rId125" ref="I1143"/>
    <hyperlink r:id="rId126" ref="I1144"/>
    <hyperlink r:id="rId127" ref="I1147"/>
    <hyperlink r:id="rId128" ref="I1148"/>
    <hyperlink r:id="rId129" ref="I1149"/>
    <hyperlink r:id="rId130" ref="I1150"/>
    <hyperlink r:id="rId131" ref="I1151"/>
    <hyperlink r:id="rId132" ref="I1152"/>
    <hyperlink r:id="rId133" ref="I1153"/>
    <hyperlink r:id="rId134" ref="I1154"/>
    <hyperlink r:id="rId135" ref="I1155"/>
    <hyperlink r:id="rId136" ref="I1156"/>
    <hyperlink r:id="rId137" ref="I1157"/>
    <hyperlink r:id="rId138" ref="I1158"/>
    <hyperlink r:id="rId139" ref="I1159"/>
    <hyperlink r:id="rId140" ref="I1160"/>
    <hyperlink r:id="rId141" ref="I1161"/>
    <hyperlink r:id="rId142" ref="I1165"/>
    <hyperlink r:id="rId143" ref="I1173"/>
    <hyperlink r:id="rId144" ref="I1186"/>
    <hyperlink r:id="rId145" ref="I1187"/>
    <hyperlink r:id="rId146" ref="I1188"/>
    <hyperlink r:id="rId147" ref="I1189"/>
    <hyperlink r:id="rId148" ref="I1190"/>
    <hyperlink r:id="rId149" ref="I1191"/>
    <hyperlink r:id="rId150" ref="I1192"/>
    <hyperlink r:id="rId151" ref="I1193"/>
    <hyperlink r:id="rId152" ref="I1194"/>
    <hyperlink r:id="rId153" ref="I1195"/>
    <hyperlink r:id="rId154" ref="I1196"/>
    <hyperlink r:id="rId155" ref="I1197"/>
    <hyperlink r:id="rId156" ref="I1198"/>
    <hyperlink r:id="rId157" ref="I1199"/>
    <hyperlink r:id="rId158" ref="I1200"/>
    <hyperlink r:id="rId159" ref="I1201"/>
    <hyperlink r:id="rId160" ref="I1202"/>
    <hyperlink r:id="rId161" ref="I1203"/>
    <hyperlink r:id="rId162" ref="I1204"/>
    <hyperlink r:id="rId163" ref="I1205"/>
    <hyperlink r:id="rId164" ref="I1206"/>
    <hyperlink r:id="rId165" ref="I1207"/>
    <hyperlink r:id="rId166" ref="I1208"/>
    <hyperlink r:id="rId167" ref="I1209"/>
    <hyperlink r:id="rId168" ref="I1210"/>
    <hyperlink r:id="rId169" ref="I1211"/>
    <hyperlink r:id="rId170" ref="I1212"/>
    <hyperlink r:id="rId171" ref="I1213"/>
    <hyperlink r:id="rId172" ref="I1214"/>
    <hyperlink r:id="rId173" ref="I1215"/>
    <hyperlink r:id="rId174" ref="I1216"/>
    <hyperlink r:id="rId175" ref="I1217"/>
    <hyperlink r:id="rId176" ref="I1218"/>
    <hyperlink r:id="rId177" ref="I1219"/>
    <hyperlink r:id="rId178" ref="I1220"/>
    <hyperlink r:id="rId179" ref="I1221"/>
    <hyperlink r:id="rId180" ref="I1222"/>
    <hyperlink r:id="rId181" ref="I1223"/>
    <hyperlink r:id="rId182" ref="I1224"/>
    <hyperlink r:id="rId183" ref="I1225"/>
    <hyperlink r:id="rId184" ref="I1226"/>
    <hyperlink r:id="rId185" ref="I1227"/>
    <hyperlink r:id="rId186" ref="I1228"/>
    <hyperlink r:id="rId187" ref="I1229"/>
    <hyperlink r:id="rId188" ref="I1230"/>
    <hyperlink r:id="rId189" ref="I1231"/>
    <hyperlink r:id="rId190" ref="I1232"/>
    <hyperlink r:id="rId191" ref="I1233"/>
    <hyperlink r:id="rId192" ref="I1234"/>
    <hyperlink r:id="rId193" ref="I1235"/>
    <hyperlink r:id="rId194" ref="I1236"/>
    <hyperlink r:id="rId195" ref="I1237"/>
    <hyperlink r:id="rId196" ref="I1238"/>
    <hyperlink r:id="rId197" ref="I1239"/>
    <hyperlink r:id="rId198" ref="I1240"/>
    <hyperlink r:id="rId199" ref="I1241"/>
    <hyperlink r:id="rId200" ref="I1242"/>
    <hyperlink r:id="rId201" ref="I1243"/>
    <hyperlink r:id="rId202" ref="I1244"/>
    <hyperlink r:id="rId203" ref="I1245"/>
    <hyperlink r:id="rId204" ref="I1246"/>
    <hyperlink r:id="rId205" ref="I1247"/>
    <hyperlink r:id="rId206" ref="I1248"/>
    <hyperlink r:id="rId207" ref="I1249"/>
    <hyperlink r:id="rId208" ref="I1250"/>
    <hyperlink r:id="rId209" ref="I1251"/>
    <hyperlink r:id="rId210" ref="I1252"/>
    <hyperlink r:id="rId211" ref="I1253"/>
    <hyperlink r:id="rId212" ref="I1254"/>
    <hyperlink r:id="rId213" ref="I1255"/>
    <hyperlink r:id="rId214" ref="I1256"/>
    <hyperlink r:id="rId215" ref="I1257"/>
    <hyperlink r:id="rId216" ref="I1258"/>
    <hyperlink r:id="rId217" ref="I1259"/>
    <hyperlink r:id="rId218" ref="I1260"/>
    <hyperlink r:id="rId219" ref="I1261"/>
    <hyperlink r:id="rId220" ref="I1262"/>
    <hyperlink r:id="rId221" ref="I1263"/>
    <hyperlink r:id="rId222" ref="I1264"/>
    <hyperlink r:id="rId223" ref="I1265"/>
    <hyperlink r:id="rId224" ref="I1266"/>
    <hyperlink r:id="rId225" ref="I1267"/>
    <hyperlink r:id="rId226" ref="I1268"/>
    <hyperlink r:id="rId227" ref="I1269"/>
    <hyperlink r:id="rId228" ref="I1270"/>
    <hyperlink r:id="rId229" ref="I1271"/>
    <hyperlink r:id="rId230" ref="I1272"/>
    <hyperlink r:id="rId231" ref="I1273"/>
    <hyperlink r:id="rId232" ref="I1274"/>
    <hyperlink r:id="rId233" ref="I1275"/>
    <hyperlink r:id="rId234" ref="I1276"/>
    <hyperlink r:id="rId235" ref="I1277"/>
    <hyperlink r:id="rId236" ref="I1278"/>
    <hyperlink r:id="rId237" ref="I1279"/>
    <hyperlink r:id="rId238" ref="I1280"/>
    <hyperlink r:id="rId239" ref="I1281"/>
    <hyperlink r:id="rId240" ref="I1282"/>
    <hyperlink r:id="rId241" ref="I1283"/>
    <hyperlink r:id="rId242" ref="I1284"/>
    <hyperlink r:id="rId243" ref="I1285"/>
    <hyperlink r:id="rId244" ref="I1286"/>
    <hyperlink r:id="rId245" ref="I1287"/>
    <hyperlink r:id="rId246" ref="I1288"/>
    <hyperlink r:id="rId247" ref="I1292"/>
    <hyperlink r:id="rId248" ref="I1293"/>
    <hyperlink r:id="rId249" ref="I1294"/>
    <hyperlink r:id="rId250" ref="I1295"/>
    <hyperlink r:id="rId251" ref="I1296"/>
    <hyperlink r:id="rId252" ref="I1297"/>
    <hyperlink r:id="rId253" ref="I1298"/>
    <hyperlink r:id="rId254" ref="I1299"/>
    <hyperlink r:id="rId255" ref="I1300"/>
    <hyperlink r:id="rId256" ref="I1301"/>
    <hyperlink r:id="rId257" ref="I1302"/>
    <hyperlink r:id="rId258" ref="I1303"/>
    <hyperlink r:id="rId259" ref="I1304"/>
    <hyperlink r:id="rId260" ref="I1305"/>
    <hyperlink r:id="rId261" ref="I1306"/>
    <hyperlink r:id="rId262" ref="I1307"/>
    <hyperlink r:id="rId263" ref="I1308"/>
    <hyperlink r:id="rId264" ref="I1309"/>
    <hyperlink r:id="rId265" ref="I1310"/>
    <hyperlink r:id="rId266" ref="I1311"/>
    <hyperlink r:id="rId267" ref="I1312"/>
    <hyperlink r:id="rId268" ref="I1313"/>
    <hyperlink r:id="rId269" ref="I1314"/>
    <hyperlink r:id="rId270" ref="I1315"/>
    <hyperlink r:id="rId271" ref="I1316"/>
    <hyperlink r:id="rId272" ref="I1317"/>
    <hyperlink r:id="rId273" ref="I1318"/>
    <hyperlink r:id="rId274" ref="I1319"/>
    <hyperlink r:id="rId275" ref="I1320"/>
    <hyperlink r:id="rId276" ref="I1321"/>
    <hyperlink r:id="rId277" ref="I1322"/>
    <hyperlink r:id="rId278" ref="I1323"/>
    <hyperlink r:id="rId279" ref="I1324"/>
    <hyperlink r:id="rId280" ref="I1325"/>
    <hyperlink r:id="rId281" ref="I1326"/>
    <hyperlink r:id="rId282" ref="I1327"/>
    <hyperlink r:id="rId283" ref="I1328"/>
    <hyperlink r:id="rId284" ref="I1329"/>
    <hyperlink r:id="rId285" ref="I1330"/>
    <hyperlink r:id="rId286" ref="I1331"/>
    <hyperlink r:id="rId287" ref="I1332"/>
    <hyperlink r:id="rId288" ref="I1333"/>
    <hyperlink r:id="rId289" ref="I1334"/>
    <hyperlink r:id="rId290" ref="I1335"/>
    <hyperlink r:id="rId291" ref="I1336"/>
    <hyperlink r:id="rId292" ref="I1337"/>
    <hyperlink r:id="rId293" ref="I1338"/>
    <hyperlink r:id="rId294" ref="I1339"/>
    <hyperlink r:id="rId295" ref="I1340"/>
    <hyperlink r:id="rId296" ref="I1341"/>
    <hyperlink r:id="rId297" ref="I1342"/>
    <hyperlink r:id="rId298" ref="I1343"/>
    <hyperlink r:id="rId299" ref="I1344"/>
    <hyperlink r:id="rId300" ref="I1345"/>
    <hyperlink r:id="rId301" ref="I1348"/>
    <hyperlink r:id="rId302" ref="I1349"/>
    <hyperlink r:id="rId303" ref="I1350"/>
    <hyperlink r:id="rId304" ref="I1351"/>
    <hyperlink r:id="rId305" ref="I1352"/>
    <hyperlink r:id="rId306" ref="I1353"/>
    <hyperlink r:id="rId307" ref="I1354"/>
    <hyperlink r:id="rId308" ref="I1355"/>
    <hyperlink r:id="rId309" ref="I1356"/>
    <hyperlink r:id="rId310" ref="I1357"/>
    <hyperlink r:id="rId311" ref="I1358"/>
    <hyperlink r:id="rId312" ref="I1359"/>
    <hyperlink r:id="rId313" ref="I1360"/>
    <hyperlink r:id="rId314" ref="I1361"/>
    <hyperlink r:id="rId315" ref="I1362"/>
    <hyperlink r:id="rId316" ref="I1363"/>
    <hyperlink r:id="rId317" ref="I1364"/>
    <hyperlink r:id="rId318" ref="I1365"/>
    <hyperlink r:id="rId319" ref="I1366"/>
    <hyperlink r:id="rId320" ref="I1367"/>
    <hyperlink r:id="rId321" ref="I1368"/>
    <hyperlink r:id="rId322" ref="I1369"/>
    <hyperlink r:id="rId323" ref="I1370"/>
    <hyperlink r:id="rId324" ref="I1371"/>
    <hyperlink r:id="rId325" ref="I1372"/>
    <hyperlink r:id="rId326" ref="I1373"/>
    <hyperlink r:id="rId327" ref="I1374"/>
    <hyperlink r:id="rId328" ref="I1375"/>
    <hyperlink r:id="rId329" ref="I1376"/>
    <hyperlink r:id="rId330" ref="I1377"/>
    <hyperlink r:id="rId331" ref="I1378"/>
    <hyperlink r:id="rId332" ref="I1379"/>
    <hyperlink r:id="rId333" ref="I1380"/>
    <hyperlink r:id="rId334" ref="I1381"/>
    <hyperlink r:id="rId335" ref="I1382"/>
    <hyperlink r:id="rId336" ref="I1383"/>
    <hyperlink r:id="rId337" ref="I1384"/>
    <hyperlink r:id="rId338" ref="I1385"/>
    <hyperlink r:id="rId339" ref="I1386"/>
    <hyperlink r:id="rId340" ref="I1387"/>
    <hyperlink r:id="rId341" ref="I1388"/>
    <hyperlink r:id="rId342" ref="I1389"/>
    <hyperlink r:id="rId343" ref="I1390"/>
    <hyperlink r:id="rId344" ref="I1391"/>
    <hyperlink r:id="rId345" ref="I1392"/>
    <hyperlink r:id="rId346" ref="I1393"/>
    <hyperlink r:id="rId347" ref="I1394"/>
    <hyperlink r:id="rId348" ref="I1395"/>
    <hyperlink r:id="rId349" ref="I1396"/>
    <hyperlink r:id="rId350" ref="I1397"/>
    <hyperlink r:id="rId351" ref="I1398"/>
    <hyperlink r:id="rId352" ref="I1399"/>
    <hyperlink r:id="rId353" ref="I1400"/>
    <hyperlink r:id="rId354" ref="I1401"/>
    <hyperlink r:id="rId355" ref="I1402"/>
    <hyperlink r:id="rId356" ref="I1403"/>
    <hyperlink r:id="rId357" ref="I1405"/>
    <hyperlink r:id="rId358" ref="I1406"/>
    <hyperlink r:id="rId359" ref="I1407"/>
    <hyperlink r:id="rId360" ref="I1408"/>
    <hyperlink r:id="rId361" ref="I1409"/>
    <hyperlink r:id="rId362" ref="I1410"/>
    <hyperlink r:id="rId363" ref="I1411"/>
    <hyperlink r:id="rId364" ref="I1412"/>
    <hyperlink r:id="rId365" ref="I1413"/>
    <hyperlink r:id="rId366" ref="I1414"/>
    <hyperlink r:id="rId367" ref="I1415"/>
    <hyperlink r:id="rId368" ref="I1416"/>
    <hyperlink r:id="rId369" ref="I1417"/>
    <hyperlink r:id="rId370" ref="I1418"/>
    <hyperlink r:id="rId371" ref="I1419"/>
    <hyperlink r:id="rId372" ref="I1420"/>
    <hyperlink r:id="rId373" ref="I1421"/>
    <hyperlink r:id="rId374" ref="I1422"/>
    <hyperlink r:id="rId375" ref="I1423"/>
    <hyperlink r:id="rId376" ref="I1424"/>
    <hyperlink r:id="rId377" ref="I1425"/>
    <hyperlink r:id="rId378" ref="I1426"/>
    <hyperlink r:id="rId379" ref="I1427"/>
    <hyperlink r:id="rId380" ref="I1428"/>
    <hyperlink r:id="rId381" ref="I1429"/>
    <hyperlink r:id="rId382" ref="I1430"/>
    <hyperlink r:id="rId383" ref="I1431"/>
    <hyperlink r:id="rId384" ref="I1433"/>
    <hyperlink r:id="rId385" ref="I1434"/>
    <hyperlink r:id="rId386" ref="I1435"/>
    <hyperlink r:id="rId387" ref="I1436"/>
    <hyperlink r:id="rId388" ref="I1437"/>
    <hyperlink r:id="rId389" ref="I1438"/>
    <hyperlink r:id="rId390" ref="I1485"/>
    <hyperlink r:id="rId391" ref="I1486"/>
    <hyperlink r:id="rId392" ref="I1487"/>
    <hyperlink r:id="rId393" ref="I1488"/>
    <hyperlink r:id="rId394" ref="I1489"/>
    <hyperlink r:id="rId395" ref="I1491"/>
    <hyperlink r:id="rId396" ref="I1492"/>
    <hyperlink r:id="rId397" ref="I1493"/>
    <hyperlink r:id="rId398" ref="I1495"/>
    <hyperlink r:id="rId399" ref="I1496"/>
    <hyperlink r:id="rId400" ref="I1498"/>
    <hyperlink r:id="rId401" ref="I1499"/>
    <hyperlink r:id="rId402" ref="I1500"/>
    <hyperlink r:id="rId403" ref="I1501"/>
    <hyperlink r:id="rId404" ref="I1502"/>
    <hyperlink r:id="rId405" ref="I1503"/>
    <hyperlink r:id="rId406" ref="I1504"/>
    <hyperlink r:id="rId407" ref="I1505"/>
    <hyperlink r:id="rId408" ref="I1506"/>
    <hyperlink r:id="rId409" ref="I1507"/>
    <hyperlink r:id="rId410" ref="I1508"/>
    <hyperlink r:id="rId411" ref="I1509"/>
    <hyperlink r:id="rId412" ref="I1510"/>
    <hyperlink r:id="rId413" ref="I1512"/>
    <hyperlink r:id="rId414" ref="I1513"/>
    <hyperlink r:id="rId415" ref="I1514"/>
    <hyperlink r:id="rId416" ref="I1515"/>
    <hyperlink r:id="rId417" ref="I1516"/>
    <hyperlink r:id="rId418" ref="I1517"/>
    <hyperlink r:id="rId419" ref="I1518"/>
    <hyperlink r:id="rId420" ref="I1519"/>
    <hyperlink r:id="rId421" ref="I1520"/>
    <hyperlink r:id="rId422" ref="I1521"/>
    <hyperlink r:id="rId423" ref="I1522"/>
    <hyperlink r:id="rId424" ref="I1523"/>
    <hyperlink r:id="rId425" ref="I1524"/>
    <hyperlink r:id="rId426" ref="I1525"/>
    <hyperlink r:id="rId427" ref="I1526"/>
    <hyperlink r:id="rId428" ref="I1527"/>
    <hyperlink r:id="rId429" ref="I1528"/>
    <hyperlink r:id="rId430" ref="I1529"/>
    <hyperlink r:id="rId431" ref="I1530"/>
    <hyperlink r:id="rId432" ref="I1531"/>
    <hyperlink r:id="rId433" ref="I1532"/>
    <hyperlink r:id="rId434" ref="I1533"/>
    <hyperlink r:id="rId435" ref="I1534"/>
    <hyperlink r:id="rId436" ref="I1535"/>
    <hyperlink r:id="rId437" ref="I1536"/>
    <hyperlink r:id="rId438" ref="I1537"/>
    <hyperlink r:id="rId439" ref="I1538"/>
    <hyperlink r:id="rId440" ref="I1539"/>
    <hyperlink r:id="rId441" ref="I1540"/>
    <hyperlink r:id="rId442" ref="I1541"/>
    <hyperlink r:id="rId443" ref="I1542"/>
    <hyperlink r:id="rId444" ref="I1543"/>
    <hyperlink r:id="rId445" ref="I1544"/>
    <hyperlink r:id="rId446" ref="I1545"/>
    <hyperlink r:id="rId447" ref="I1546"/>
    <hyperlink r:id="rId448" ref="I1547"/>
    <hyperlink r:id="rId449" ref="I1548"/>
    <hyperlink r:id="rId450" ref="I1549"/>
    <hyperlink r:id="rId451" ref="I1550"/>
    <hyperlink r:id="rId452" ref="I1551"/>
    <hyperlink r:id="rId453" ref="I1552"/>
    <hyperlink r:id="rId454" ref="I1553"/>
    <hyperlink r:id="rId455" ref="I1554"/>
    <hyperlink r:id="rId456" ref="I1555"/>
    <hyperlink r:id="rId457" ref="I1556"/>
    <hyperlink r:id="rId458" ref="I1557"/>
    <hyperlink r:id="rId459" ref="I1558"/>
    <hyperlink r:id="rId460" ref="I1559"/>
    <hyperlink r:id="rId461" ref="I1560"/>
    <hyperlink r:id="rId462" ref="I1561"/>
    <hyperlink r:id="rId463" ref="I1562"/>
    <hyperlink r:id="rId464" ref="I1563"/>
    <hyperlink r:id="rId465" ref="I1564"/>
    <hyperlink r:id="rId466" ref="I1565"/>
    <hyperlink r:id="rId467" ref="I1566"/>
    <hyperlink r:id="rId468" ref="I1567"/>
    <hyperlink r:id="rId469" ref="I1568"/>
    <hyperlink r:id="rId470" ref="I1570"/>
    <hyperlink r:id="rId471" ref="I1571"/>
    <hyperlink r:id="rId472" ref="I1572"/>
    <hyperlink r:id="rId473" ref="I1573"/>
    <hyperlink r:id="rId474" ref="I1574"/>
    <hyperlink r:id="rId475" ref="I1575"/>
    <hyperlink r:id="rId476" ref="I1576"/>
    <hyperlink r:id="rId477" ref="I1577"/>
    <hyperlink r:id="rId478" ref="I1578"/>
    <hyperlink r:id="rId479" ref="I1579"/>
    <hyperlink r:id="rId480" ref="I1580"/>
    <hyperlink r:id="rId481" ref="I1581"/>
    <hyperlink r:id="rId482" ref="I1582"/>
    <hyperlink r:id="rId483" ref="I1583"/>
    <hyperlink r:id="rId484" ref="I1584"/>
    <hyperlink r:id="rId485" ref="I1585"/>
    <hyperlink r:id="rId486" ref="I1586"/>
    <hyperlink r:id="rId487" ref="I1587"/>
    <hyperlink r:id="rId488" ref="I1588"/>
    <hyperlink r:id="rId489" ref="I1589"/>
    <hyperlink r:id="rId490" ref="I1590"/>
    <hyperlink r:id="rId491" ref="I1591"/>
    <hyperlink r:id="rId492" ref="I1592"/>
    <hyperlink r:id="rId493" ref="I1593"/>
    <hyperlink r:id="rId494" ref="I1594"/>
    <hyperlink r:id="rId495" ref="I1595"/>
    <hyperlink r:id="rId496" ref="I1596"/>
    <hyperlink r:id="rId497" ref="I1597"/>
    <hyperlink r:id="rId498" ref="I1598"/>
    <hyperlink r:id="rId499" ref="I1599"/>
    <hyperlink r:id="rId500" ref="I1600"/>
    <hyperlink r:id="rId501" ref="I1601"/>
    <hyperlink r:id="rId502" ref="I1602"/>
    <hyperlink r:id="rId503" ref="I1603"/>
    <hyperlink r:id="rId504" ref="I1604"/>
    <hyperlink r:id="rId505" ref="I1605"/>
    <hyperlink r:id="rId506" ref="I1606"/>
    <hyperlink r:id="rId507" ref="I1607"/>
    <hyperlink r:id="rId508" ref="I1608"/>
    <hyperlink r:id="rId509" ref="I1609"/>
    <hyperlink r:id="rId510" ref="I1610"/>
    <hyperlink r:id="rId511" ref="I1611"/>
    <hyperlink r:id="rId512" ref="I1612"/>
    <hyperlink r:id="rId513" ref="I1613"/>
    <hyperlink r:id="rId514" ref="I1614"/>
    <hyperlink r:id="rId515" ref="I1615"/>
    <hyperlink r:id="rId516" ref="I1616"/>
    <hyperlink r:id="rId517" ref="I1617"/>
    <hyperlink r:id="rId518" ref="I1618"/>
    <hyperlink r:id="rId519" ref="I1619"/>
    <hyperlink r:id="rId520" ref="I1620"/>
    <hyperlink r:id="rId521" ref="I1621"/>
    <hyperlink r:id="rId522" ref="I1622"/>
    <hyperlink r:id="rId523" ref="I1623"/>
    <hyperlink r:id="rId524" ref="I1624"/>
    <hyperlink r:id="rId525" ref="I1625"/>
    <hyperlink r:id="rId526" ref="I1626"/>
    <hyperlink r:id="rId527" ref="I1627"/>
    <hyperlink r:id="rId528" ref="I1628"/>
    <hyperlink r:id="rId529" ref="I1629"/>
    <hyperlink r:id="rId530" ref="I1630"/>
    <hyperlink r:id="rId531" ref="I1634"/>
    <hyperlink r:id="rId532" ref="I1635"/>
    <hyperlink r:id="rId533" ref="I1636"/>
    <hyperlink r:id="rId534" ref="I1637"/>
    <hyperlink r:id="rId535" ref="I1639"/>
    <hyperlink r:id="rId536" ref="I1642"/>
    <hyperlink r:id="rId537" ref="I1643"/>
    <hyperlink r:id="rId538" ref="I1644"/>
    <hyperlink r:id="rId539" ref="I1645"/>
    <hyperlink r:id="rId540" ref="I1646"/>
    <hyperlink r:id="rId541" ref="I1647"/>
    <hyperlink r:id="rId542" ref="I1648"/>
    <hyperlink r:id="rId543" ref="I1649"/>
    <hyperlink r:id="rId544" ref="I1650"/>
    <hyperlink r:id="rId545" ref="I1651"/>
    <hyperlink r:id="rId546" ref="I2232"/>
    <hyperlink r:id="rId547" ref="I2233"/>
    <hyperlink r:id="rId548" ref="I2234"/>
    <hyperlink r:id="rId549" ref="I2235"/>
    <hyperlink r:id="rId550" ref="I2236"/>
    <hyperlink r:id="rId551" ref="I2237"/>
    <hyperlink r:id="rId552" ref="I2238"/>
    <hyperlink r:id="rId553" ref="I2239"/>
    <hyperlink r:id="rId554" ref="I2240"/>
    <hyperlink r:id="rId555" ref="I2241"/>
    <hyperlink r:id="rId556" ref="I2242"/>
    <hyperlink r:id="rId557" ref="I2243"/>
    <hyperlink r:id="rId558" ref="I2244"/>
    <hyperlink r:id="rId559" ref="I2245"/>
    <hyperlink r:id="rId560" ref="I2246"/>
    <hyperlink r:id="rId561" ref="I2247"/>
    <hyperlink r:id="rId562" ref="I2248"/>
    <hyperlink r:id="rId563" ref="I2249"/>
    <hyperlink r:id="rId564" ref="I2250"/>
    <hyperlink r:id="rId565" ref="I2251"/>
    <hyperlink r:id="rId566" ref="I2252"/>
    <hyperlink r:id="rId567" ref="I2253"/>
    <hyperlink r:id="rId568" ref="I2254"/>
    <hyperlink r:id="rId569" ref="I2255"/>
    <hyperlink r:id="rId570" ref="I2256"/>
    <hyperlink r:id="rId571" ref="I2257"/>
    <hyperlink r:id="rId572" ref="I2258"/>
    <hyperlink r:id="rId573" ref="I2259"/>
    <hyperlink r:id="rId574" ref="I2260"/>
    <hyperlink r:id="rId575" ref="I2261"/>
    <hyperlink r:id="rId576" ref="I2262"/>
    <hyperlink r:id="rId577" ref="I2263"/>
    <hyperlink r:id="rId578" ref="I2264"/>
    <hyperlink r:id="rId579" ref="I2265"/>
    <hyperlink r:id="rId580" ref="I2266"/>
    <hyperlink r:id="rId581" ref="I2267"/>
    <hyperlink r:id="rId582" ref="I2268"/>
    <hyperlink r:id="rId583" ref="I2269"/>
    <hyperlink r:id="rId584" ref="I2270"/>
    <hyperlink r:id="rId585" ref="I2271"/>
    <hyperlink r:id="rId586" ref="I2272"/>
    <hyperlink r:id="rId587" ref="I2273"/>
    <hyperlink r:id="rId588" ref="I2274"/>
    <hyperlink r:id="rId589" ref="I2275"/>
    <hyperlink r:id="rId590" ref="I2276"/>
    <hyperlink r:id="rId591" ref="I2277"/>
    <hyperlink r:id="rId592" ref="I2278"/>
    <hyperlink r:id="rId593" ref="I2279"/>
    <hyperlink r:id="rId594" ref="I2280"/>
    <hyperlink r:id="rId595" ref="I2281"/>
    <hyperlink r:id="rId596" ref="I2282"/>
    <hyperlink r:id="rId597" ref="I2283"/>
    <hyperlink r:id="rId598" ref="I2284"/>
    <hyperlink r:id="rId599" ref="I2285"/>
    <hyperlink r:id="rId600" ref="I2286"/>
    <hyperlink r:id="rId601" ref="I2287"/>
    <hyperlink r:id="rId602" ref="I2288"/>
    <hyperlink r:id="rId603" ref="I2289"/>
    <hyperlink r:id="rId604" ref="I2290"/>
    <hyperlink r:id="rId605" ref="I2291"/>
    <hyperlink r:id="rId606" ref="I2292"/>
    <hyperlink r:id="rId607" ref="I2293"/>
    <hyperlink r:id="rId608" ref="I2294"/>
    <hyperlink r:id="rId609" ref="I2295"/>
    <hyperlink r:id="rId610" ref="I2296"/>
    <hyperlink r:id="rId611" ref="I2297"/>
    <hyperlink r:id="rId612" ref="I2298"/>
    <hyperlink r:id="rId613" ref="I2299"/>
    <hyperlink r:id="rId614" ref="I2300"/>
    <hyperlink r:id="rId615" ref="I2301"/>
    <hyperlink r:id="rId616" ref="I2302"/>
    <hyperlink r:id="rId617" ref="I2303"/>
    <hyperlink r:id="rId618" ref="I2339"/>
    <hyperlink r:id="rId619" ref="I2340"/>
    <hyperlink r:id="rId620" ref="I2341"/>
    <hyperlink r:id="rId621" ref="I2342"/>
    <hyperlink r:id="rId622" ref="I2343"/>
    <hyperlink r:id="rId623" ref="I2344"/>
    <hyperlink r:id="rId624" ref="I2355"/>
    <hyperlink r:id="rId625" ref="I2356"/>
    <hyperlink r:id="rId626" ref="I2357"/>
    <hyperlink r:id="rId627" ref="I2358"/>
    <hyperlink r:id="rId628" ref="I2359"/>
    <hyperlink r:id="rId629" ref="I2360"/>
    <hyperlink r:id="rId630" ref="I2361"/>
    <hyperlink r:id="rId631" ref="I2362"/>
    <hyperlink r:id="rId632" ref="I2363"/>
    <hyperlink r:id="rId633" ref="I2455"/>
    <hyperlink r:id="rId634" ref="I2458"/>
    <hyperlink r:id="rId635" ref="I2459"/>
    <hyperlink r:id="rId636" ref="I2460"/>
    <hyperlink r:id="rId637" ref="I2461"/>
    <hyperlink r:id="rId638" ref="I2462"/>
    <hyperlink r:id="rId639" ref="I2463"/>
    <hyperlink r:id="rId640" ref="I2464"/>
    <hyperlink r:id="rId641" ref="I2465"/>
    <hyperlink r:id="rId642" ref="I2466"/>
    <hyperlink r:id="rId643" ref="I2468"/>
    <hyperlink r:id="rId644" ref="I2469"/>
    <hyperlink r:id="rId645" ref="I2470"/>
    <hyperlink r:id="rId646" ref="I2471"/>
    <hyperlink r:id="rId647" ref="I2472"/>
    <hyperlink r:id="rId648" ref="I2473"/>
    <hyperlink r:id="rId649" ref="I2474"/>
    <hyperlink r:id="rId650" ref="I2475"/>
    <hyperlink r:id="rId651" ref="I2476"/>
    <hyperlink r:id="rId652" ref="I2478"/>
    <hyperlink r:id="rId653" ref="I2479"/>
    <hyperlink r:id="rId654" ref="I2480"/>
    <hyperlink r:id="rId655" ref="I2481"/>
    <hyperlink r:id="rId656" ref="I2482"/>
    <hyperlink r:id="rId657" ref="I2483"/>
    <hyperlink r:id="rId658" ref="I2484"/>
    <hyperlink r:id="rId659" ref="I2485"/>
    <hyperlink r:id="rId660" ref="I2486"/>
    <hyperlink r:id="rId661" ref="I2487"/>
    <hyperlink r:id="rId662" ref="I2488"/>
    <hyperlink r:id="rId663" ref="I2489"/>
    <hyperlink r:id="rId664" ref="I2490"/>
    <hyperlink r:id="rId665" ref="I2491"/>
    <hyperlink r:id="rId666" ref="I2492"/>
    <hyperlink r:id="rId667" ref="I2493"/>
    <hyperlink r:id="rId668" ref="I2494"/>
    <hyperlink r:id="rId669" ref="I2495"/>
    <hyperlink r:id="rId670" ref="I2496"/>
    <hyperlink r:id="rId671" ref="I2497"/>
    <hyperlink r:id="rId672" ref="I2498"/>
    <hyperlink r:id="rId673" ref="I2499"/>
    <hyperlink r:id="rId674" ref="I2500"/>
    <hyperlink r:id="rId675" ref="I2501"/>
    <hyperlink r:id="rId676" ref="I2502"/>
    <hyperlink r:id="rId677" ref="I2503"/>
    <hyperlink r:id="rId678" ref="I2504"/>
    <hyperlink r:id="rId679" ref="I2505"/>
    <hyperlink r:id="rId680" ref="I2506"/>
    <hyperlink r:id="rId681" ref="I2507"/>
    <hyperlink r:id="rId682" ref="I2508"/>
    <hyperlink r:id="rId683" ref="I2509"/>
    <hyperlink r:id="rId684" ref="I2510"/>
    <hyperlink r:id="rId685" ref="I2511"/>
    <hyperlink r:id="rId686" ref="I2512"/>
    <hyperlink r:id="rId687" ref="I2513"/>
    <hyperlink r:id="rId688" ref="I2514"/>
    <hyperlink r:id="rId689" ref="I2515"/>
    <hyperlink r:id="rId690" ref="I2516"/>
    <hyperlink r:id="rId691" ref="I2517"/>
    <hyperlink r:id="rId692" ref="I2518"/>
    <hyperlink r:id="rId693" ref="I2519"/>
    <hyperlink r:id="rId694" ref="I2520"/>
    <hyperlink r:id="rId695" ref="I2521"/>
    <hyperlink r:id="rId696" ref="I2522"/>
    <hyperlink r:id="rId697" ref="I2523"/>
    <hyperlink r:id="rId698" ref="I2524"/>
    <hyperlink r:id="rId699" ref="I2525"/>
    <hyperlink r:id="rId700" ref="I2526"/>
    <hyperlink r:id="rId701" ref="I2527"/>
    <hyperlink r:id="rId702" ref="I2528"/>
    <hyperlink r:id="rId703" ref="I2529"/>
    <hyperlink r:id="rId704" ref="I2530"/>
    <hyperlink r:id="rId705" ref="I2531"/>
    <hyperlink r:id="rId706" ref="I2532"/>
    <hyperlink r:id="rId707" ref="I2533"/>
    <hyperlink r:id="rId708" ref="I2534"/>
    <hyperlink r:id="rId709" ref="I2535"/>
    <hyperlink r:id="rId710" ref="I2536"/>
    <hyperlink r:id="rId711" ref="I2537"/>
    <hyperlink r:id="rId712" ref="I2538"/>
    <hyperlink r:id="rId713" ref="I2539"/>
    <hyperlink r:id="rId714" ref="I2540"/>
    <hyperlink r:id="rId715" ref="I2541"/>
    <hyperlink r:id="rId716" ref="I2542"/>
    <hyperlink r:id="rId717" ref="I2543"/>
    <hyperlink r:id="rId718" ref="I2544"/>
    <hyperlink r:id="rId719" ref="I2545"/>
    <hyperlink r:id="rId720" ref="I2546"/>
    <hyperlink r:id="rId721" ref="I2547"/>
    <hyperlink r:id="rId722" ref="I2548"/>
    <hyperlink r:id="rId723" ref="I2549"/>
    <hyperlink r:id="rId724" ref="I2550"/>
    <hyperlink r:id="rId725" ref="I2551"/>
    <hyperlink r:id="rId726" ref="I2552"/>
    <hyperlink r:id="rId727" ref="I2553"/>
    <hyperlink r:id="rId728" ref="I2554"/>
    <hyperlink r:id="rId729" ref="I2555"/>
    <hyperlink r:id="rId730" ref="I2556"/>
    <hyperlink r:id="rId731" ref="I2557"/>
    <hyperlink r:id="rId732" ref="I2558"/>
    <hyperlink r:id="rId733" ref="I2559"/>
    <hyperlink r:id="rId734" ref="I2560"/>
    <hyperlink r:id="rId735" ref="I2561"/>
    <hyperlink r:id="rId736" ref="I2562"/>
    <hyperlink r:id="rId737" ref="I2563"/>
    <hyperlink r:id="rId738" ref="I2564"/>
    <hyperlink r:id="rId739" ref="I2565"/>
    <hyperlink r:id="rId740" ref="I2566"/>
    <hyperlink r:id="rId741" ref="I2567"/>
    <hyperlink r:id="rId742" ref="I2568"/>
    <hyperlink r:id="rId743" ref="I2569"/>
    <hyperlink r:id="rId744" ref="I2570"/>
    <hyperlink r:id="rId745" ref="I2571"/>
    <hyperlink r:id="rId746" ref="I2572"/>
    <hyperlink r:id="rId747" ref="I2573"/>
    <hyperlink r:id="rId748" ref="I2574"/>
    <hyperlink r:id="rId749" ref="I2575"/>
    <hyperlink r:id="rId750" ref="I2576"/>
    <hyperlink r:id="rId751" ref="I2577"/>
    <hyperlink r:id="rId752" ref="I2578"/>
    <hyperlink r:id="rId753" ref="I2579"/>
    <hyperlink r:id="rId754" ref="I2580"/>
    <hyperlink r:id="rId755" ref="I2581"/>
    <hyperlink r:id="rId756" ref="I2582"/>
    <hyperlink r:id="rId757" ref="I2583"/>
    <hyperlink r:id="rId758" ref="I2584"/>
    <hyperlink r:id="rId759" ref="I2585"/>
    <hyperlink r:id="rId760" ref="I2586"/>
    <hyperlink r:id="rId761" ref="I2587"/>
    <hyperlink r:id="rId762" ref="I2588"/>
    <hyperlink r:id="rId763" ref="I2589"/>
    <hyperlink r:id="rId764" ref="I2590"/>
    <hyperlink r:id="rId765" ref="I2591"/>
    <hyperlink r:id="rId766" ref="I2592"/>
    <hyperlink r:id="rId767" ref="I2593"/>
    <hyperlink r:id="rId768" ref="I2594"/>
    <hyperlink r:id="rId769" ref="I2595"/>
    <hyperlink r:id="rId770" ref="I2596"/>
    <hyperlink r:id="rId771" ref="I2597"/>
    <hyperlink r:id="rId772" ref="I2598"/>
    <hyperlink r:id="rId773" ref="I2599"/>
    <hyperlink r:id="rId774" ref="I2600"/>
    <hyperlink r:id="rId775" ref="I2601"/>
    <hyperlink r:id="rId776" ref="I2602"/>
    <hyperlink r:id="rId777" ref="I2603"/>
    <hyperlink r:id="rId778" ref="I2604"/>
    <hyperlink r:id="rId779" ref="I2605"/>
    <hyperlink r:id="rId780" ref="I2606"/>
    <hyperlink r:id="rId781" ref="I2607"/>
    <hyperlink r:id="rId782" ref="I2608"/>
    <hyperlink r:id="rId783" ref="I2609"/>
    <hyperlink r:id="rId784" ref="I2610"/>
    <hyperlink r:id="rId785" ref="I2611"/>
    <hyperlink r:id="rId786" ref="I2612"/>
    <hyperlink r:id="rId787" ref="I2613"/>
    <hyperlink r:id="rId788" ref="I2614"/>
    <hyperlink r:id="rId789" ref="I2615"/>
    <hyperlink r:id="rId790" ref="I2616"/>
    <hyperlink r:id="rId791" ref="I2617"/>
    <hyperlink r:id="rId792" ref="I2618"/>
    <hyperlink r:id="rId793" ref="I2619"/>
    <hyperlink r:id="rId794" ref="I2620"/>
    <hyperlink r:id="rId795" ref="I2621"/>
    <hyperlink r:id="rId796" ref="I2622"/>
    <hyperlink r:id="rId797" ref="I2623"/>
    <hyperlink r:id="rId798" ref="I2624"/>
    <hyperlink r:id="rId799" ref="I2625"/>
    <hyperlink r:id="rId800" ref="I2626"/>
    <hyperlink r:id="rId801" ref="I2627"/>
    <hyperlink r:id="rId802" ref="I2628"/>
    <hyperlink r:id="rId803" ref="I2629"/>
    <hyperlink r:id="rId804" ref="I2630"/>
    <hyperlink r:id="rId805" ref="I2631"/>
    <hyperlink r:id="rId806" ref="I2632"/>
    <hyperlink r:id="rId807" ref="I2633"/>
    <hyperlink r:id="rId808" ref="I2634"/>
    <hyperlink r:id="rId809" ref="I2635"/>
    <hyperlink r:id="rId810" ref="I2636"/>
    <hyperlink r:id="rId811" ref="I2637"/>
    <hyperlink r:id="rId812" ref="I2638"/>
    <hyperlink r:id="rId813" ref="I2669"/>
    <hyperlink r:id="rId814" ref="I2673"/>
    <hyperlink r:id="rId815" ref="I2677"/>
    <hyperlink r:id="rId816" ref="I2703"/>
    <hyperlink r:id="rId817" ref="I2708"/>
    <hyperlink r:id="rId818" ref="I2728"/>
    <hyperlink r:id="rId819" ref="I2744"/>
    <hyperlink r:id="rId820" ref="I2808"/>
    <hyperlink r:id="rId821" ref="I2896"/>
    <hyperlink r:id="rId822" ref="I2906"/>
    <hyperlink r:id="rId823" ref="K3133"/>
    <hyperlink r:id="rId824" ref="I3161"/>
    <hyperlink r:id="rId825" ref="I3174"/>
    <hyperlink r:id="rId826" ref="I3194"/>
    <hyperlink r:id="rId827" ref="L3229"/>
    <hyperlink r:id="rId828" ref="K3244"/>
    <hyperlink r:id="rId829" ref="K3275"/>
    <hyperlink r:id="rId830" ref="L3280"/>
    <hyperlink r:id="rId831" ref="L3282"/>
    <hyperlink r:id="rId832" ref="I3307"/>
    <hyperlink r:id="rId833" ref="K3309"/>
    <hyperlink r:id="rId834" ref="L3309"/>
    <hyperlink r:id="rId835" ref="M3309"/>
    <hyperlink r:id="rId836" ref="K3319"/>
    <hyperlink r:id="rId837" ref="L3323"/>
    <hyperlink r:id="rId838" ref="M3323"/>
    <hyperlink r:id="rId839" ref="K3324"/>
    <hyperlink r:id="rId840" ref="K3327"/>
    <hyperlink r:id="rId841" ref="L3327"/>
    <hyperlink r:id="rId842" ref="I3328"/>
    <hyperlink r:id="rId843" ref="K3331"/>
    <hyperlink r:id="rId844" ref="K3332"/>
    <hyperlink r:id="rId845" ref="L3333"/>
    <hyperlink r:id="rId846" ref="M3333"/>
    <hyperlink r:id="rId847" ref="K3353"/>
    <hyperlink r:id="rId848" ref="L3353"/>
    <hyperlink r:id="rId849" ref="M3353"/>
    <hyperlink r:id="rId850" ref="K3357"/>
    <hyperlink r:id="rId851" ref="I3359"/>
    <hyperlink r:id="rId852" ref="K3361"/>
    <hyperlink r:id="rId853" ref="L3361"/>
    <hyperlink r:id="rId854" ref="K3365"/>
    <hyperlink r:id="rId855" ref="L3365"/>
    <hyperlink r:id="rId856" ref="K3366"/>
    <hyperlink r:id="rId857" ref="K3368"/>
    <hyperlink r:id="rId858" ref="L3368"/>
    <hyperlink r:id="rId859" ref="K3372"/>
    <hyperlink r:id="rId860" ref="L3372"/>
    <hyperlink r:id="rId861" ref="K3373"/>
    <hyperlink r:id="rId862" ref="L3373"/>
    <hyperlink r:id="rId863" ref="K3374"/>
    <hyperlink r:id="rId864" ref="K3375"/>
    <hyperlink r:id="rId865" ref="L3375"/>
    <hyperlink r:id="rId866" ref="K3378"/>
    <hyperlink r:id="rId867" ref="L3378"/>
    <hyperlink r:id="rId868" ref="K3380"/>
    <hyperlink r:id="rId869" ref="L3380"/>
    <hyperlink r:id="rId870" ref="K3383"/>
    <hyperlink r:id="rId871" ref="K3384"/>
    <hyperlink r:id="rId872" ref="L3384"/>
    <hyperlink r:id="rId873" ref="K3385"/>
    <hyperlink r:id="rId874" ref="L3385"/>
    <hyperlink r:id="rId875" ref="K3386"/>
    <hyperlink r:id="rId876" ref="L3386"/>
    <hyperlink r:id="rId877" ref="K3387"/>
    <hyperlink r:id="rId878" ref="L3387"/>
    <hyperlink r:id="rId879" ref="K3388"/>
    <hyperlink r:id="rId880" ref="L3388"/>
    <hyperlink r:id="rId881" ref="K3392"/>
    <hyperlink r:id="rId882" ref="L3392"/>
    <hyperlink r:id="rId883" ref="M3392"/>
    <hyperlink r:id="rId884" ref="K3393"/>
    <hyperlink r:id="rId885" ref="L3393"/>
    <hyperlink r:id="rId886" ref="K3394"/>
    <hyperlink r:id="rId887" ref="L3394"/>
    <hyperlink r:id="rId888" ref="K3397"/>
    <hyperlink r:id="rId889" ref="L3397"/>
    <hyperlink r:id="rId890" ref="M3397"/>
    <hyperlink r:id="rId891" ref="K3399"/>
    <hyperlink r:id="rId892" ref="K3400"/>
    <hyperlink r:id="rId893" ref="L3400"/>
    <hyperlink r:id="rId894" ref="K3401"/>
    <hyperlink r:id="rId895" ref="L3401"/>
    <hyperlink r:id="rId896" ref="K3402"/>
    <hyperlink r:id="rId897" ref="K3405"/>
    <hyperlink r:id="rId898" ref="L3405"/>
    <hyperlink r:id="rId899" ref="K3406"/>
    <hyperlink r:id="rId900" ref="L3406"/>
    <hyperlink r:id="rId901" ref="K3407"/>
    <hyperlink r:id="rId902" ref="L3407"/>
    <hyperlink r:id="rId903" ref="K3408"/>
    <hyperlink r:id="rId904" ref="L3408"/>
    <hyperlink r:id="rId905" ref="K3409"/>
    <hyperlink r:id="rId906" ref="L3409"/>
    <hyperlink r:id="rId907" ref="K3410"/>
    <hyperlink r:id="rId908" ref="L3410"/>
    <hyperlink r:id="rId909" ref="K3412"/>
    <hyperlink r:id="rId910" ref="L3412"/>
    <hyperlink r:id="rId911" ref="K3413"/>
    <hyperlink r:id="rId912" ref="L3413"/>
    <hyperlink r:id="rId913" ref="K3414"/>
    <hyperlink r:id="rId914" ref="L3414"/>
    <hyperlink r:id="rId915" ref="K3415"/>
    <hyperlink r:id="rId916" ref="L3415"/>
    <hyperlink r:id="rId917" ref="K3416"/>
    <hyperlink r:id="rId918" ref="L3416"/>
    <hyperlink r:id="rId919" ref="K3419"/>
    <hyperlink r:id="rId920" ref="L3419"/>
    <hyperlink r:id="rId921" ref="M3419"/>
    <hyperlink r:id="rId922" ref="I3420"/>
    <hyperlink r:id="rId923" ref="K3426"/>
    <hyperlink r:id="rId924" ref="L3426"/>
    <hyperlink r:id="rId925" ref="K3427"/>
    <hyperlink r:id="rId926" ref="L3427"/>
    <hyperlink r:id="rId927" ref="K3428"/>
    <hyperlink r:id="rId928" ref="L3428"/>
    <hyperlink r:id="rId929" ref="K3429"/>
    <hyperlink r:id="rId930" ref="K3430"/>
    <hyperlink r:id="rId931" ref="L3430"/>
    <hyperlink r:id="rId932" ref="K3431"/>
    <hyperlink r:id="rId933" ref="L3431"/>
    <hyperlink r:id="rId934" ref="K3432"/>
    <hyperlink r:id="rId935" ref="L3432"/>
    <hyperlink r:id="rId936" ref="K3433"/>
    <hyperlink r:id="rId937" ref="L3433"/>
    <hyperlink r:id="rId938" ref="K3434"/>
    <hyperlink r:id="rId939" ref="L3434"/>
    <hyperlink r:id="rId940" ref="K3435"/>
    <hyperlink r:id="rId941" ref="L3435"/>
    <hyperlink r:id="rId942" ref="K3438"/>
    <hyperlink r:id="rId943" ref="L3438"/>
    <hyperlink r:id="rId944" ref="K3440"/>
    <hyperlink r:id="rId945" ref="L3440"/>
    <hyperlink r:id="rId946" ref="M3440"/>
    <hyperlink r:id="rId947" ref="K3442"/>
    <hyperlink r:id="rId948" ref="L3442"/>
    <hyperlink r:id="rId949" ref="K3447"/>
    <hyperlink r:id="rId950" ref="L3447"/>
    <hyperlink r:id="rId951" ref="K3450"/>
    <hyperlink r:id="rId952" ref="K3455"/>
    <hyperlink r:id="rId953" ref="L3455"/>
    <hyperlink r:id="rId954" ref="M3455"/>
    <hyperlink r:id="rId955" ref="K3466"/>
    <hyperlink r:id="rId956" ref="L3466"/>
    <hyperlink r:id="rId957" ref="M3466"/>
    <hyperlink r:id="rId958" ref="K3471"/>
    <hyperlink r:id="rId959" ref="L3471"/>
    <hyperlink r:id="rId960" ref="M3471"/>
    <hyperlink r:id="rId961" ref="K3473"/>
    <hyperlink r:id="rId962" ref="K3474"/>
    <hyperlink r:id="rId963" ref="K3477"/>
    <hyperlink r:id="rId964" ref="L3477"/>
    <hyperlink r:id="rId965" ref="K3479"/>
    <hyperlink r:id="rId966" ref="L3479"/>
    <hyperlink r:id="rId967" ref="K3480"/>
    <hyperlink r:id="rId968" ref="L3480"/>
    <hyperlink r:id="rId969" ref="K3482"/>
    <hyperlink r:id="rId970" ref="L3482"/>
    <hyperlink r:id="rId971" ref="K3483"/>
    <hyperlink r:id="rId972" ref="L3483"/>
    <hyperlink r:id="rId973" ref="K3484"/>
    <hyperlink r:id="rId974" ref="L3484"/>
    <hyperlink r:id="rId975" ref="K3485"/>
    <hyperlink r:id="rId976" ref="L3485"/>
    <hyperlink r:id="rId977" ref="K3486"/>
    <hyperlink r:id="rId978" ref="L3486"/>
    <hyperlink r:id="rId979" ref="K3490"/>
    <hyperlink r:id="rId980" ref="L3490"/>
    <hyperlink r:id="rId981" ref="K3491"/>
    <hyperlink r:id="rId982" ref="L3491"/>
    <hyperlink r:id="rId983" ref="K3495"/>
    <hyperlink r:id="rId984" ref="L3495"/>
    <hyperlink r:id="rId985" ref="K3496"/>
    <hyperlink r:id="rId986" ref="K3497"/>
    <hyperlink r:id="rId987" ref="K3498"/>
    <hyperlink r:id="rId988" ref="K3500"/>
    <hyperlink r:id="rId989" ref="K3503"/>
    <hyperlink r:id="rId990" ref="L3503"/>
    <hyperlink r:id="rId991" ref="M3503"/>
    <hyperlink r:id="rId992" ref="K3506"/>
    <hyperlink r:id="rId993" ref="L3506"/>
    <hyperlink r:id="rId994" ref="K3507"/>
    <hyperlink r:id="rId995" ref="L3507"/>
    <hyperlink r:id="rId996" ref="K3508"/>
    <hyperlink r:id="rId997" ref="L3508"/>
    <hyperlink r:id="rId998" ref="M3508"/>
    <hyperlink r:id="rId999" ref="K3509"/>
    <hyperlink r:id="rId1000" ref="L3509"/>
    <hyperlink r:id="rId1001" ref="K3510"/>
    <hyperlink r:id="rId1002" ref="L3510"/>
    <hyperlink r:id="rId1003" ref="K3512"/>
    <hyperlink r:id="rId1004" ref="K3515"/>
    <hyperlink r:id="rId1005" ref="L3515"/>
    <hyperlink r:id="rId1006" ref="M3515"/>
    <hyperlink r:id="rId1007" ref="K3519"/>
    <hyperlink r:id="rId1008" ref="L3519"/>
    <hyperlink r:id="rId1009" ref="K3520"/>
    <hyperlink r:id="rId1010" ref="L3520"/>
    <hyperlink r:id="rId1011" ref="K3521"/>
    <hyperlink r:id="rId1012" ref="K3522"/>
    <hyperlink r:id="rId1013" ref="L3522"/>
    <hyperlink r:id="rId1014" ref="K3525"/>
    <hyperlink r:id="rId1015" ref="L3525"/>
    <hyperlink r:id="rId1016" ref="M3525"/>
    <hyperlink r:id="rId1017" ref="K3528"/>
    <hyperlink r:id="rId1018" ref="L3528"/>
    <hyperlink r:id="rId1019" ref="K3529"/>
    <hyperlink r:id="rId1020" ref="K3530"/>
    <hyperlink r:id="rId1021" ref="K3531"/>
    <hyperlink r:id="rId1022" ref="K3534"/>
    <hyperlink r:id="rId1023" ref="K3535"/>
    <hyperlink r:id="rId1024" ref="L3535"/>
    <hyperlink r:id="rId1025" ref="K3537"/>
    <hyperlink r:id="rId1026" ref="K3539"/>
    <hyperlink r:id="rId1027" ref="L3539"/>
    <hyperlink r:id="rId1028" ref="M3539"/>
    <hyperlink r:id="rId1029" ref="K3541"/>
    <hyperlink r:id="rId1030" ref="K3543"/>
    <hyperlink r:id="rId1031" ref="L3543"/>
    <hyperlink r:id="rId1032" ref="K3544"/>
    <hyperlink r:id="rId1033" ref="L3544"/>
    <hyperlink r:id="rId1034" ref="K3545"/>
    <hyperlink r:id="rId1035" ref="K3546"/>
    <hyperlink r:id="rId1036" ref="L3546"/>
    <hyperlink r:id="rId1037" ref="M3546"/>
    <hyperlink r:id="rId1038" ref="K3547"/>
    <hyperlink r:id="rId1039" ref="L3547"/>
    <hyperlink r:id="rId1040" ref="K3548"/>
    <hyperlink r:id="rId1041" ref="L3548"/>
    <hyperlink r:id="rId1042" ref="K3549"/>
    <hyperlink r:id="rId1043" ref="L3549"/>
    <hyperlink r:id="rId1044" ref="K3551"/>
    <hyperlink r:id="rId1045" ref="K3552"/>
    <hyperlink r:id="rId1046" ref="L3552"/>
    <hyperlink r:id="rId1047" ref="K3553"/>
    <hyperlink r:id="rId1048" ref="K3554"/>
    <hyperlink r:id="rId1049" ref="L3554"/>
    <hyperlink r:id="rId1050" ref="K3555"/>
    <hyperlink r:id="rId1051" ref="L3555"/>
    <hyperlink r:id="rId1052" ref="K3556"/>
    <hyperlink r:id="rId1053" ref="L3556"/>
    <hyperlink r:id="rId1054" ref="K3558"/>
    <hyperlink r:id="rId1055" ref="L3558"/>
    <hyperlink r:id="rId1056" ref="K3559"/>
    <hyperlink r:id="rId1057" ref="L3559"/>
    <hyperlink r:id="rId1058" ref="M3559"/>
    <hyperlink r:id="rId1059" ref="K3560"/>
    <hyperlink r:id="rId1060" ref="L3560"/>
    <hyperlink r:id="rId1061" ref="K3562"/>
    <hyperlink r:id="rId1062" ref="L3562"/>
    <hyperlink r:id="rId1063" ref="M3562"/>
    <hyperlink r:id="rId1064" ref="K3565"/>
    <hyperlink r:id="rId1065" ref="K3566"/>
    <hyperlink r:id="rId1066" ref="K3567"/>
    <hyperlink r:id="rId1067" ref="K3571"/>
    <hyperlink r:id="rId1068" ref="K3572"/>
    <hyperlink r:id="rId1069" ref="K3574"/>
    <hyperlink r:id="rId1070" ref="L3574"/>
    <hyperlink r:id="rId1071" ref="K3577"/>
    <hyperlink r:id="rId1072" ref="L3577"/>
    <hyperlink r:id="rId1073" ref="K3584"/>
    <hyperlink r:id="rId1074" ref="L3584"/>
    <hyperlink r:id="rId1075" ref="K3596"/>
    <hyperlink r:id="rId1076" ref="L3596"/>
    <hyperlink r:id="rId1077" ref="M3596"/>
    <hyperlink r:id="rId1078" ref="K3597"/>
    <hyperlink r:id="rId1079" ref="L3597"/>
    <hyperlink r:id="rId1080" ref="M3597"/>
    <hyperlink r:id="rId1081" ref="K3599"/>
    <hyperlink r:id="rId1082" ref="K3600"/>
    <hyperlink r:id="rId1083" ref="L3600"/>
    <hyperlink r:id="rId1084" ref="M3600"/>
    <hyperlink r:id="rId1085" ref="K3604"/>
    <hyperlink r:id="rId1086" ref="I3605"/>
    <hyperlink r:id="rId1087" ref="K3608"/>
    <hyperlink r:id="rId1088" ref="L3608"/>
    <hyperlink r:id="rId1089" ref="K3609"/>
    <hyperlink r:id="rId1090" ref="K3613"/>
    <hyperlink r:id="rId1091" ref="K3614"/>
    <hyperlink r:id="rId1092" ref="K3619"/>
    <hyperlink r:id="rId1093" ref="K3620"/>
    <hyperlink r:id="rId1094" ref="K3621"/>
    <hyperlink r:id="rId1095" ref="K3622"/>
    <hyperlink r:id="rId1096" ref="K3623"/>
    <hyperlink r:id="rId1097" ref="K3624"/>
    <hyperlink r:id="rId1098" ref="K3625"/>
    <hyperlink r:id="rId1099" ref="K3626"/>
    <hyperlink r:id="rId1100" ref="K3627"/>
    <hyperlink r:id="rId1101" ref="L3629"/>
    <hyperlink r:id="rId1102" ref="K3631"/>
    <hyperlink r:id="rId1103" ref="K3632"/>
    <hyperlink r:id="rId1104" ref="L3632"/>
    <hyperlink r:id="rId1105" ref="K3633"/>
    <hyperlink r:id="rId1106" ref="L3633"/>
    <hyperlink r:id="rId1107" ref="K3634"/>
    <hyperlink r:id="rId1108" ref="L3634"/>
    <hyperlink r:id="rId1109" ref="K3635"/>
    <hyperlink r:id="rId1110" ref="L3635"/>
    <hyperlink r:id="rId1111" ref="K3636"/>
    <hyperlink r:id="rId1112" ref="K3640"/>
    <hyperlink r:id="rId1113" ref="K3641"/>
    <hyperlink r:id="rId1114" ref="K3643"/>
    <hyperlink r:id="rId1115" ref="L3643"/>
    <hyperlink r:id="rId1116" ref="K3645"/>
    <hyperlink r:id="rId1117" ref="K3649"/>
    <hyperlink r:id="rId1118" ref="L3649"/>
    <hyperlink r:id="rId1119" ref="K3654"/>
    <hyperlink r:id="rId1120" ref="K3655"/>
    <hyperlink r:id="rId1121" ref="L3655"/>
    <hyperlink r:id="rId1122" ref="L3661"/>
    <hyperlink r:id="rId1123" ref="K3664"/>
    <hyperlink r:id="rId1124" ref="K3665"/>
    <hyperlink r:id="rId1125" ref="K3666"/>
    <hyperlink r:id="rId1126" ref="L3666"/>
    <hyperlink r:id="rId1127" ref="K3671"/>
    <hyperlink r:id="rId1128" ref="K3675"/>
    <hyperlink r:id="rId1129" ref="L3675"/>
    <hyperlink r:id="rId1130" ref="K3677"/>
    <hyperlink r:id="rId1131" ref="K3678"/>
    <hyperlink r:id="rId1132" ref="K3683"/>
    <hyperlink r:id="rId1133" ref="L3683"/>
    <hyperlink r:id="rId1134" ref="K3693"/>
    <hyperlink r:id="rId1135" ref="L3693"/>
    <hyperlink r:id="rId1136" ref="K3697"/>
    <hyperlink r:id="rId1137" ref="I3710"/>
    <hyperlink r:id="rId1138" ref="I3711"/>
    <hyperlink r:id="rId1139" ref="I3712"/>
    <hyperlink r:id="rId1140" ref="I3713"/>
    <hyperlink r:id="rId1141" ref="K3713"/>
    <hyperlink r:id="rId1142" ref="I3714"/>
    <hyperlink r:id="rId1143" ref="I3715"/>
    <hyperlink r:id="rId1144" ref="I3716"/>
    <hyperlink r:id="rId1145" ref="I3717"/>
    <hyperlink r:id="rId1146" ref="I3718"/>
    <hyperlink r:id="rId1147" ref="I3719"/>
    <hyperlink r:id="rId1148" ref="K3719"/>
    <hyperlink r:id="rId1149" ref="L3719"/>
    <hyperlink r:id="rId1150" ref="M3719"/>
    <hyperlink r:id="rId1151" ref="I3720"/>
    <hyperlink r:id="rId1152" ref="I3721"/>
    <hyperlink r:id="rId1153" ref="K3721"/>
    <hyperlink r:id="rId1154" ref="I3722"/>
    <hyperlink r:id="rId1155" ref="I3723"/>
    <hyperlink r:id="rId1156" ref="I3724"/>
    <hyperlink r:id="rId1157" ref="I3725"/>
    <hyperlink r:id="rId1158" ref="K3725"/>
    <hyperlink r:id="rId1159" ref="L3725"/>
    <hyperlink r:id="rId1160" ref="M3725"/>
    <hyperlink r:id="rId1161" ref="I3726"/>
    <hyperlink r:id="rId1162" ref="I3727"/>
    <hyperlink r:id="rId1163" ref="I3728"/>
    <hyperlink r:id="rId1164" ref="I3729"/>
    <hyperlink r:id="rId1165" ref="I3730"/>
    <hyperlink r:id="rId1166" ref="I3731"/>
    <hyperlink r:id="rId1167" ref="I3732"/>
    <hyperlink r:id="rId1168" ref="I3733"/>
    <hyperlink r:id="rId1169" ref="K3733"/>
    <hyperlink r:id="rId1170" ref="I3734"/>
    <hyperlink r:id="rId1171" ref="I3735"/>
    <hyperlink r:id="rId1172" ref="I3736"/>
    <hyperlink r:id="rId1173" ref="I3737"/>
    <hyperlink r:id="rId1174" ref="K3737"/>
    <hyperlink r:id="rId1175" ref="I3738"/>
    <hyperlink r:id="rId1176" ref="I3739"/>
    <hyperlink r:id="rId1177" ref="I3740"/>
    <hyperlink r:id="rId1178" ref="I3741"/>
    <hyperlink r:id="rId1179" ref="I3742"/>
    <hyperlink r:id="rId1180" ref="I3743"/>
    <hyperlink r:id="rId1181" ref="I3744"/>
    <hyperlink r:id="rId1182" ref="K3744"/>
    <hyperlink r:id="rId1183" ref="I3745"/>
    <hyperlink r:id="rId1184" ref="I3746"/>
    <hyperlink r:id="rId1185" ref="K3746"/>
    <hyperlink r:id="rId1186" ref="I3747"/>
    <hyperlink r:id="rId1187" ref="I3748"/>
    <hyperlink r:id="rId1188" ref="I3749"/>
    <hyperlink r:id="rId1189" ref="I3750"/>
    <hyperlink r:id="rId1190" ref="I3751"/>
    <hyperlink r:id="rId1191" ref="I3752"/>
    <hyperlink r:id="rId1192" ref="I3753"/>
    <hyperlink r:id="rId1193" ref="K3753"/>
    <hyperlink r:id="rId1194" ref="L3753"/>
    <hyperlink r:id="rId1195" ref="I3754"/>
    <hyperlink r:id="rId1196" ref="I3755"/>
    <hyperlink r:id="rId1197" ref="I3756"/>
    <hyperlink r:id="rId1198" ref="I3757"/>
    <hyperlink r:id="rId1199" ref="K3757"/>
    <hyperlink r:id="rId1200" ref="L3757"/>
    <hyperlink r:id="rId1201" ref="I3758"/>
    <hyperlink r:id="rId1202" ref="I3759"/>
    <hyperlink r:id="rId1203" ref="I3760"/>
    <hyperlink r:id="rId1204" ref="K3760"/>
    <hyperlink r:id="rId1205" ref="L3760"/>
    <hyperlink r:id="rId1206" ref="I3761"/>
    <hyperlink r:id="rId1207" ref="K3761"/>
    <hyperlink r:id="rId1208" ref="L3761"/>
    <hyperlink r:id="rId1209" ref="M3761"/>
    <hyperlink r:id="rId1210" ref="I3762"/>
    <hyperlink r:id="rId1211" ref="I3763"/>
    <hyperlink r:id="rId1212" ref="I3764"/>
    <hyperlink r:id="rId1213" ref="I3765"/>
    <hyperlink r:id="rId1214" ref="I3766"/>
    <hyperlink r:id="rId1215" ref="I3767"/>
    <hyperlink r:id="rId1216" ref="I3768"/>
    <hyperlink r:id="rId1217" ref="I3769"/>
    <hyperlink r:id="rId1218" ref="K3769"/>
    <hyperlink r:id="rId1219" ref="I3770"/>
    <hyperlink r:id="rId1220" ref="I3772"/>
    <hyperlink r:id="rId1221" ref="I3773"/>
    <hyperlink r:id="rId1222" ref="I3774"/>
    <hyperlink r:id="rId1223" ref="I3775"/>
    <hyperlink r:id="rId1224" ref="K3775"/>
    <hyperlink r:id="rId1225" ref="L3775"/>
    <hyperlink r:id="rId1226" ref="I3776"/>
    <hyperlink r:id="rId1227" ref="K3776"/>
    <hyperlink r:id="rId1228" ref="L3776"/>
    <hyperlink r:id="rId1229" ref="I3777"/>
    <hyperlink r:id="rId1230" ref="K3777"/>
    <hyperlink r:id="rId1231" ref="I3778"/>
    <hyperlink r:id="rId1232" ref="I3779"/>
    <hyperlink r:id="rId1233" ref="K3779"/>
    <hyperlink r:id="rId1234" ref="L3779"/>
    <hyperlink r:id="rId1235" ref="I3780"/>
    <hyperlink r:id="rId1236" ref="I3781"/>
    <hyperlink r:id="rId1237" ref="K3781"/>
    <hyperlink r:id="rId1238" ref="L3781"/>
    <hyperlink r:id="rId1239" ref="I3782"/>
    <hyperlink r:id="rId1240" ref="K3782"/>
    <hyperlink r:id="rId1241" ref="I3783"/>
    <hyperlink r:id="rId1242" ref="I3784"/>
    <hyperlink r:id="rId1243" ref="K3784"/>
    <hyperlink r:id="rId1244" ref="L3784"/>
    <hyperlink r:id="rId1245" ref="I3785"/>
    <hyperlink r:id="rId1246" ref="M3785"/>
    <hyperlink r:id="rId1247" ref="I3786"/>
    <hyperlink r:id="rId1248" ref="I3787"/>
    <hyperlink r:id="rId1249" ref="I3788"/>
    <hyperlink r:id="rId1250" ref="K3788"/>
    <hyperlink r:id="rId1251" ref="L3788"/>
    <hyperlink r:id="rId1252" ref="M3788"/>
    <hyperlink r:id="rId1253" ref="I3789"/>
    <hyperlink r:id="rId1254" ref="K3789"/>
    <hyperlink r:id="rId1255" ref="L3789"/>
    <hyperlink r:id="rId1256" ref="M3789"/>
    <hyperlink r:id="rId1257" ref="I3790"/>
    <hyperlink r:id="rId1258" ref="K3790"/>
    <hyperlink r:id="rId1259" ref="L3790"/>
    <hyperlink r:id="rId1260" ref="M3790"/>
    <hyperlink r:id="rId1261" ref="I3791"/>
    <hyperlink r:id="rId1262" ref="K3791"/>
    <hyperlink r:id="rId1263" ref="L3791"/>
    <hyperlink r:id="rId1264" ref="M3791"/>
    <hyperlink r:id="rId1265" ref="I3792"/>
    <hyperlink r:id="rId1266" ref="K3792"/>
    <hyperlink r:id="rId1267" ref="L3792"/>
    <hyperlink r:id="rId1268" ref="M3792"/>
    <hyperlink r:id="rId1269" ref="I3793"/>
    <hyperlink r:id="rId1270" ref="I3794"/>
    <hyperlink r:id="rId1271" ref="K3794"/>
    <hyperlink r:id="rId1272" ref="L3794"/>
    <hyperlink r:id="rId1273" ref="I3795"/>
    <hyperlink r:id="rId1274" ref="I3796"/>
    <hyperlink r:id="rId1275" ref="K3796"/>
    <hyperlink r:id="rId1276" ref="L3796"/>
    <hyperlink r:id="rId1277" ref="M3796"/>
    <hyperlink r:id="rId1278" ref="I3797"/>
    <hyperlink r:id="rId1279" ref="I3798"/>
    <hyperlink r:id="rId1280" ref="K3798"/>
    <hyperlink r:id="rId1281" ref="L3798"/>
    <hyperlink r:id="rId1282" ref="I3799"/>
    <hyperlink r:id="rId1283" ref="I3800"/>
    <hyperlink r:id="rId1284" ref="K3800"/>
    <hyperlink r:id="rId1285" ref="L3800"/>
    <hyperlink r:id="rId1286" ref="I3801"/>
    <hyperlink r:id="rId1287" ref="K3801"/>
    <hyperlink r:id="rId1288" ref="I3802"/>
    <hyperlink r:id="rId1289" ref="I3803"/>
    <hyperlink r:id="rId1290" ref="I3804"/>
    <hyperlink r:id="rId1291" ref="I3805"/>
    <hyperlink r:id="rId1292" ref="K3805"/>
    <hyperlink r:id="rId1293" ref="I3806"/>
    <hyperlink r:id="rId1294" ref="I3807"/>
    <hyperlink r:id="rId1295" ref="I3808"/>
    <hyperlink r:id="rId1296" ref="I3809"/>
    <hyperlink r:id="rId1297" ref="I3810"/>
    <hyperlink r:id="rId1298" ref="I3811"/>
    <hyperlink r:id="rId1299" ref="I3812"/>
    <hyperlink r:id="rId1300" ref="I3813"/>
    <hyperlink r:id="rId1301" ref="I3814"/>
    <hyperlink r:id="rId1302" ref="I3815"/>
    <hyperlink r:id="rId1303" ref="I3816"/>
    <hyperlink r:id="rId1304" ref="I3817"/>
    <hyperlink r:id="rId1305" ref="I3818"/>
    <hyperlink r:id="rId1306" ref="I3819"/>
    <hyperlink r:id="rId1307" ref="I3820"/>
    <hyperlink r:id="rId1308" ref="I3821"/>
    <hyperlink r:id="rId1309" ref="I3822"/>
    <hyperlink r:id="rId1310" ref="K3822"/>
    <hyperlink r:id="rId1311" ref="L3822"/>
    <hyperlink r:id="rId1312" ref="I3823"/>
    <hyperlink r:id="rId1313" ref="I3824"/>
    <hyperlink r:id="rId1314" ref="K3824"/>
    <hyperlink r:id="rId1315" ref="L3824"/>
    <hyperlink r:id="rId1316" ref="M3824"/>
    <hyperlink r:id="rId1317" ref="I3825"/>
    <hyperlink r:id="rId1318" ref="K3825"/>
    <hyperlink r:id="rId1319" ref="I3826"/>
    <hyperlink r:id="rId1320" ref="K3826"/>
    <hyperlink r:id="rId1321" ref="I3827"/>
    <hyperlink r:id="rId1322" ref="K3827"/>
    <hyperlink r:id="rId1323" ref="L3827"/>
    <hyperlink r:id="rId1324" ref="M3827"/>
    <hyperlink r:id="rId1325" ref="I3828"/>
    <hyperlink r:id="rId1326" ref="K3828"/>
    <hyperlink r:id="rId1327" ref="L3828"/>
    <hyperlink r:id="rId1328" ref="I3829"/>
    <hyperlink r:id="rId1329" ref="K3829"/>
    <hyperlink r:id="rId1330" ref="I3830"/>
    <hyperlink r:id="rId1331" ref="K3830"/>
    <hyperlink r:id="rId1332" ref="L3830"/>
    <hyperlink r:id="rId1333" ref="M3830"/>
    <hyperlink r:id="rId1334" ref="I3831"/>
    <hyperlink r:id="rId1335" ref="K3831"/>
    <hyperlink r:id="rId1336" ref="I3832"/>
    <hyperlink r:id="rId1337" ref="K3832"/>
    <hyperlink r:id="rId1338" ref="L3832"/>
    <hyperlink r:id="rId1339" ref="I3833"/>
    <hyperlink r:id="rId1340" ref="K3833"/>
    <hyperlink r:id="rId1341" ref="L3833"/>
    <hyperlink r:id="rId1342" ref="I3834"/>
    <hyperlink r:id="rId1343" ref="I3835"/>
    <hyperlink r:id="rId1344" ref="L3835"/>
    <hyperlink r:id="rId1345" ref="I3836"/>
    <hyperlink r:id="rId1346" ref="I3837"/>
    <hyperlink r:id="rId1347" ref="I3838"/>
    <hyperlink r:id="rId1348" ref="I3839"/>
    <hyperlink r:id="rId1349" ref="I3840"/>
    <hyperlink r:id="rId1350" ref="I3841"/>
    <hyperlink r:id="rId1351" ref="K3841"/>
    <hyperlink r:id="rId1352" ref="L3841"/>
    <hyperlink r:id="rId1353" ref="I3842"/>
    <hyperlink r:id="rId1354" ref="I3843"/>
    <hyperlink r:id="rId1355" ref="K3843"/>
    <hyperlink r:id="rId1356" ref="L3843"/>
    <hyperlink r:id="rId1357" ref="I3844"/>
    <hyperlink r:id="rId1358" ref="K3844"/>
    <hyperlink r:id="rId1359" ref="I3845"/>
    <hyperlink r:id="rId1360" ref="I3846"/>
    <hyperlink r:id="rId1361" ref="I3847"/>
    <hyperlink r:id="rId1362" ref="I3848"/>
    <hyperlink r:id="rId1363" ref="I3849"/>
    <hyperlink r:id="rId1364" ref="I3850"/>
    <hyperlink r:id="rId1365" ref="I3851"/>
    <hyperlink r:id="rId1366" ref="I3852"/>
    <hyperlink r:id="rId1367" ref="I3853"/>
    <hyperlink r:id="rId1368" ref="I3854"/>
    <hyperlink r:id="rId1369" ref="L3854"/>
    <hyperlink r:id="rId1370" ref="I3855"/>
    <hyperlink r:id="rId1371" ref="I3856"/>
    <hyperlink r:id="rId1372" ref="I3857"/>
    <hyperlink r:id="rId1373" ref="I3858"/>
    <hyperlink r:id="rId1374" ref="K3858"/>
    <hyperlink r:id="rId1375" ref="L3858"/>
    <hyperlink r:id="rId1376" ref="M3858"/>
    <hyperlink r:id="rId1377" ref="I3859"/>
    <hyperlink r:id="rId1378" ref="I3860"/>
    <hyperlink r:id="rId1379" ref="I3861"/>
    <hyperlink r:id="rId1380" ref="I3862"/>
    <hyperlink r:id="rId1381" ref="I3863"/>
    <hyperlink r:id="rId1382" ref="K3863"/>
    <hyperlink r:id="rId1383" ref="L3863"/>
    <hyperlink r:id="rId1384" ref="I3864"/>
    <hyperlink r:id="rId1385" ref="I3865"/>
    <hyperlink r:id="rId1386" ref="I3866"/>
    <hyperlink r:id="rId1387" ref="I3867"/>
    <hyperlink r:id="rId1388" ref="I3868"/>
    <hyperlink r:id="rId1389" ref="I3869"/>
    <hyperlink r:id="rId1390" ref="K3869"/>
    <hyperlink r:id="rId1391" ref="L3869"/>
    <hyperlink r:id="rId1392" ref="I3870"/>
    <hyperlink r:id="rId1393" ref="I3871"/>
    <hyperlink r:id="rId1394" ref="K3871"/>
    <hyperlink r:id="rId1395" ref="K3872"/>
    <hyperlink r:id="rId1396" ref="I3873"/>
    <hyperlink r:id="rId1397" ref="K3873"/>
    <hyperlink r:id="rId1398" ref="I3874"/>
    <hyperlink r:id="rId1399" ref="I3875"/>
    <hyperlink r:id="rId1400" ref="I3876"/>
    <hyperlink r:id="rId1401" ref="I3877"/>
    <hyperlink r:id="rId1402" ref="I3878"/>
    <hyperlink r:id="rId1403" ref="I3879"/>
    <hyperlink r:id="rId1404" ref="K3879"/>
    <hyperlink r:id="rId1405" ref="L3879"/>
    <hyperlink r:id="rId1406" ref="M3879"/>
    <hyperlink r:id="rId1407" ref="I3880"/>
    <hyperlink r:id="rId1408" ref="I3881"/>
    <hyperlink r:id="rId1409" ref="I3882"/>
    <hyperlink r:id="rId1410" ref="K3882"/>
    <hyperlink r:id="rId1411" ref="I3883"/>
    <hyperlink r:id="rId1412" ref="I3884"/>
    <hyperlink r:id="rId1413" ref="K3884"/>
    <hyperlink r:id="rId1414" ref="I3885"/>
    <hyperlink r:id="rId1415" ref="I3886"/>
    <hyperlink r:id="rId1416" ref="I3887"/>
    <hyperlink r:id="rId1417" ref="I3888"/>
    <hyperlink r:id="rId1418" ref="I3889"/>
    <hyperlink r:id="rId1419" ref="I3890"/>
    <hyperlink r:id="rId1420" ref="I3891"/>
    <hyperlink r:id="rId1421" ref="I3892"/>
    <hyperlink r:id="rId1422" ref="I3893"/>
    <hyperlink r:id="rId1423" ref="K3893"/>
    <hyperlink r:id="rId1424" ref="I3894"/>
    <hyperlink r:id="rId1425" ref="I3895"/>
    <hyperlink r:id="rId1426" ref="I3896"/>
    <hyperlink r:id="rId1427" ref="I3897"/>
    <hyperlink r:id="rId1428" ref="I3898"/>
    <hyperlink r:id="rId1429" ref="K3898"/>
    <hyperlink r:id="rId1430" ref="L3898"/>
    <hyperlink r:id="rId1431" ref="M3898"/>
    <hyperlink r:id="rId1432" ref="I3899"/>
    <hyperlink r:id="rId1433" ref="I3900"/>
    <hyperlink r:id="rId1434" ref="I3901"/>
    <hyperlink r:id="rId1435" ref="I3902"/>
    <hyperlink r:id="rId1436" ref="I3903"/>
    <hyperlink r:id="rId1437" ref="I3904"/>
    <hyperlink r:id="rId1438" ref="I3905"/>
    <hyperlink r:id="rId1439" ref="I3906"/>
    <hyperlink r:id="rId1440" ref="I3907"/>
    <hyperlink r:id="rId1441" ref="I3908"/>
    <hyperlink r:id="rId1442" ref="I3909"/>
    <hyperlink r:id="rId1443" ref="I3910"/>
    <hyperlink r:id="rId1444" ref="I3911"/>
    <hyperlink r:id="rId1445" ref="I3912"/>
    <hyperlink r:id="rId1446" ref="I3913"/>
    <hyperlink r:id="rId1447" ref="I3914"/>
    <hyperlink r:id="rId1448" ref="I3915"/>
    <hyperlink r:id="rId1449" ref="I3916"/>
    <hyperlink r:id="rId1450" ref="I3917"/>
    <hyperlink r:id="rId1451" ref="I3918"/>
    <hyperlink r:id="rId1452" ref="I3919"/>
    <hyperlink r:id="rId1453" ref="I3920"/>
    <hyperlink r:id="rId1454" ref="I3921"/>
    <hyperlink r:id="rId1455" ref="I3922"/>
    <hyperlink r:id="rId1456" ref="I3923"/>
    <hyperlink r:id="rId1457" ref="I3924"/>
    <hyperlink r:id="rId1458" ref="I3925"/>
    <hyperlink r:id="rId1459" ref="I3926"/>
    <hyperlink r:id="rId1460" ref="I3927"/>
    <hyperlink r:id="rId1461" ref="I3928"/>
    <hyperlink r:id="rId1462" ref="I3929"/>
    <hyperlink r:id="rId1463" ref="I3930"/>
    <hyperlink r:id="rId1464" ref="I3932"/>
    <hyperlink r:id="rId1465" ref="I3933"/>
    <hyperlink r:id="rId1466" ref="I3934"/>
    <hyperlink r:id="rId1467" ref="I3935"/>
    <hyperlink r:id="rId1468" ref="I3936"/>
    <hyperlink r:id="rId1469" ref="I3937"/>
    <hyperlink r:id="rId1470" ref="I3938"/>
    <hyperlink r:id="rId1471" ref="I3939"/>
    <hyperlink r:id="rId1472" ref="I3940"/>
    <hyperlink r:id="rId1473" ref="I3941"/>
    <hyperlink r:id="rId1474" ref="I3942"/>
    <hyperlink r:id="rId1475" ref="I3943"/>
    <hyperlink r:id="rId1476" ref="I3944"/>
    <hyperlink r:id="rId1477" ref="I3945"/>
    <hyperlink r:id="rId1478" ref="I3946"/>
    <hyperlink r:id="rId1479" ref="I3947"/>
    <hyperlink r:id="rId1480" ref="I3948"/>
    <hyperlink r:id="rId1481" ref="I3949"/>
    <hyperlink r:id="rId1482" ref="I3950"/>
    <hyperlink r:id="rId1483" ref="I3951"/>
    <hyperlink r:id="rId1484" ref="I3952"/>
    <hyperlink r:id="rId1485" ref="I3953"/>
    <hyperlink r:id="rId1486" ref="I3954"/>
    <hyperlink r:id="rId1487" ref="I3955"/>
    <hyperlink r:id="rId1488" ref="I3956"/>
    <hyperlink r:id="rId1489" ref="I3957"/>
    <hyperlink r:id="rId1490" ref="I3958"/>
    <hyperlink r:id="rId1491" ref="I3959"/>
    <hyperlink r:id="rId1492" ref="I3960"/>
    <hyperlink r:id="rId1493" ref="I3961"/>
    <hyperlink r:id="rId1494" ref="I3962"/>
    <hyperlink r:id="rId1495" ref="I3963"/>
    <hyperlink r:id="rId1496" ref="I3964"/>
    <hyperlink r:id="rId1497" ref="I3965"/>
    <hyperlink r:id="rId1498" ref="I3966"/>
    <hyperlink r:id="rId1499" ref="I3967"/>
    <hyperlink r:id="rId1500" ref="I3968"/>
    <hyperlink r:id="rId1501" ref="I3969"/>
    <hyperlink r:id="rId1502" ref="I3970"/>
    <hyperlink r:id="rId1503" ref="I3971"/>
    <hyperlink r:id="rId1504" ref="I3972"/>
    <hyperlink r:id="rId1505" ref="I3973"/>
    <hyperlink r:id="rId1506" ref="I3974"/>
    <hyperlink r:id="rId1507" ref="I3975"/>
    <hyperlink r:id="rId1508" ref="I3976"/>
    <hyperlink r:id="rId1509" ref="I3977"/>
    <hyperlink r:id="rId1510" ref="I3978"/>
    <hyperlink r:id="rId1511" ref="I3979"/>
    <hyperlink r:id="rId1512" ref="I3980"/>
    <hyperlink r:id="rId1513" ref="I3981"/>
    <hyperlink r:id="rId1514" ref="I3982"/>
    <hyperlink r:id="rId1515" ref="I3983"/>
    <hyperlink r:id="rId1516" ref="I3984"/>
    <hyperlink r:id="rId1517" ref="I3985"/>
    <hyperlink r:id="rId1518" ref="I3986"/>
    <hyperlink r:id="rId1519" ref="I3987"/>
    <hyperlink r:id="rId1520" ref="I3988"/>
    <hyperlink r:id="rId1521" ref="I3989"/>
    <hyperlink r:id="rId1522" ref="I3990"/>
    <hyperlink r:id="rId1523" ref="K3990"/>
    <hyperlink r:id="rId1524" ref="I3991"/>
    <hyperlink r:id="rId1525" ref="I3992"/>
    <hyperlink r:id="rId1526" ref="I3993"/>
    <hyperlink r:id="rId1527" ref="I3994"/>
    <hyperlink r:id="rId1528" ref="I3995"/>
    <hyperlink r:id="rId1529" ref="I3996"/>
    <hyperlink r:id="rId1530" ref="I3997"/>
    <hyperlink r:id="rId1531" ref="I3998"/>
    <hyperlink r:id="rId1532" ref="I3999"/>
    <hyperlink r:id="rId1533" ref="I4000"/>
    <hyperlink r:id="rId1534" ref="I4001"/>
    <hyperlink r:id="rId1535" ref="I4002"/>
    <hyperlink r:id="rId1536" ref="I4003"/>
    <hyperlink r:id="rId1537" ref="I4004"/>
    <hyperlink r:id="rId1538" ref="I4005"/>
    <hyperlink r:id="rId1539" ref="I4006"/>
    <hyperlink r:id="rId1540" ref="I4007"/>
    <hyperlink r:id="rId1541" ref="I4008"/>
    <hyperlink r:id="rId1542" ref="I4009"/>
    <hyperlink r:id="rId1543" ref="I4010"/>
    <hyperlink r:id="rId1544" ref="I4011"/>
    <hyperlink r:id="rId1545" ref="I4012"/>
    <hyperlink r:id="rId1546" ref="I4013"/>
    <hyperlink r:id="rId1547" ref="I4014"/>
    <hyperlink r:id="rId1548" ref="I4015"/>
    <hyperlink r:id="rId1549" ref="I4016"/>
    <hyperlink r:id="rId1550" ref="I4017"/>
    <hyperlink r:id="rId1551" ref="I4018"/>
    <hyperlink r:id="rId1552" ref="I4019"/>
    <hyperlink r:id="rId1553" ref="I4020"/>
    <hyperlink r:id="rId1554" ref="I4021"/>
    <hyperlink r:id="rId1555" ref="I4022"/>
    <hyperlink r:id="rId1556" ref="I4023"/>
    <hyperlink r:id="rId1557" ref="I4024"/>
    <hyperlink r:id="rId1558" ref="I4025"/>
    <hyperlink r:id="rId1559" ref="I4026"/>
    <hyperlink r:id="rId1560" ref="I4027"/>
    <hyperlink r:id="rId1561" ref="I4028"/>
    <hyperlink r:id="rId1562" ref="I4029"/>
    <hyperlink r:id="rId1563" ref="I4030"/>
    <hyperlink r:id="rId1564" ref="I4031"/>
    <hyperlink r:id="rId1565" ref="I4032"/>
    <hyperlink r:id="rId1566" ref="I4033"/>
    <hyperlink r:id="rId1567" ref="I4034"/>
    <hyperlink r:id="rId1568" ref="I4035"/>
    <hyperlink r:id="rId1569" ref="I4036"/>
    <hyperlink r:id="rId1570" ref="I4037"/>
    <hyperlink r:id="rId1571" ref="I4038"/>
    <hyperlink r:id="rId1572" ref="I4039"/>
    <hyperlink r:id="rId1573" ref="I4040"/>
    <hyperlink r:id="rId1574" ref="I4041"/>
    <hyperlink r:id="rId1575" ref="I4042"/>
    <hyperlink r:id="rId1576" ref="I4043"/>
    <hyperlink r:id="rId1577" ref="I4044"/>
    <hyperlink r:id="rId1578" ref="I4045"/>
    <hyperlink r:id="rId1579" ref="I4046"/>
    <hyperlink r:id="rId1580" ref="I4047"/>
    <hyperlink r:id="rId1581" ref="I4048"/>
    <hyperlink r:id="rId1582" ref="I4049"/>
    <hyperlink r:id="rId1583" ref="I4050"/>
    <hyperlink r:id="rId1584" ref="I4051"/>
    <hyperlink r:id="rId1585" ref="I4052"/>
    <hyperlink r:id="rId1586" ref="I4053"/>
    <hyperlink r:id="rId1587" ref="I4054"/>
    <hyperlink r:id="rId1588" ref="I4055"/>
    <hyperlink r:id="rId1589" ref="I4056"/>
    <hyperlink r:id="rId1590" ref="I4057"/>
    <hyperlink r:id="rId1591" ref="I4058"/>
    <hyperlink r:id="rId1592" ref="I4059"/>
    <hyperlink r:id="rId1593" ref="I4060"/>
    <hyperlink r:id="rId1594" ref="I4061"/>
    <hyperlink r:id="rId1595" ref="I4062"/>
    <hyperlink r:id="rId1596" ref="I4063"/>
    <hyperlink r:id="rId1597" ref="I4064"/>
    <hyperlink r:id="rId1598" ref="I4065"/>
    <hyperlink r:id="rId1599" ref="I4066"/>
    <hyperlink r:id="rId1600" ref="I4067"/>
    <hyperlink r:id="rId1601" ref="I4068"/>
    <hyperlink r:id="rId1602" ref="I4069"/>
    <hyperlink r:id="rId1603" ref="I4070"/>
    <hyperlink r:id="rId1604" ref="I4071"/>
    <hyperlink r:id="rId1605" ref="I4072"/>
    <hyperlink r:id="rId1606" ref="I4073"/>
    <hyperlink r:id="rId1607" ref="K4073"/>
    <hyperlink r:id="rId1608" ref="I4074"/>
    <hyperlink r:id="rId1609" ref="I4075"/>
    <hyperlink r:id="rId1610" ref="I4076"/>
    <hyperlink r:id="rId1611" ref="I4077"/>
    <hyperlink r:id="rId1612" ref="I4078"/>
    <hyperlink r:id="rId1613" ref="I4079"/>
    <hyperlink r:id="rId1614" ref="I4080"/>
    <hyperlink r:id="rId1615" ref="I4081"/>
    <hyperlink r:id="rId1616" ref="I4082"/>
    <hyperlink r:id="rId1617" ref="I4083"/>
    <hyperlink r:id="rId1618" ref="I4084"/>
    <hyperlink r:id="rId1619" ref="I4085"/>
    <hyperlink r:id="rId1620" ref="I4086"/>
    <hyperlink r:id="rId1621" ref="I4087"/>
    <hyperlink r:id="rId1622" ref="I4088"/>
    <hyperlink r:id="rId1623" ref="I4089"/>
    <hyperlink r:id="rId1624" ref="I4090"/>
    <hyperlink r:id="rId1625" ref="I4091"/>
    <hyperlink r:id="rId1626" ref="I4092"/>
    <hyperlink r:id="rId1627" ref="I4093"/>
    <hyperlink r:id="rId1628" ref="I4094"/>
    <hyperlink r:id="rId1629" ref="I4095"/>
    <hyperlink r:id="rId1630" ref="I4096"/>
    <hyperlink r:id="rId1631" ref="I4097"/>
    <hyperlink r:id="rId1632" ref="I4098"/>
    <hyperlink r:id="rId1633" ref="I4099"/>
    <hyperlink r:id="rId1634" ref="I4100"/>
    <hyperlink r:id="rId1635" ref="I4101"/>
    <hyperlink r:id="rId1636" ref="I4102"/>
    <hyperlink r:id="rId1637" ref="I4103"/>
    <hyperlink r:id="rId1638" ref="I4104"/>
    <hyperlink r:id="rId1639" ref="I4105"/>
    <hyperlink r:id="rId1640" ref="I4106"/>
    <hyperlink r:id="rId1641" ref="I4107"/>
    <hyperlink r:id="rId1642" ref="I4108"/>
    <hyperlink r:id="rId1643" ref="I4109"/>
    <hyperlink r:id="rId1644" ref="I4110"/>
    <hyperlink r:id="rId1645" ref="I4111"/>
    <hyperlink r:id="rId1646" ref="I4112"/>
    <hyperlink r:id="rId1647" ref="I4113"/>
    <hyperlink r:id="rId1648" ref="I4114"/>
    <hyperlink r:id="rId1649" ref="I4115"/>
    <hyperlink r:id="rId1650" ref="I4116"/>
    <hyperlink r:id="rId1651" ref="I4117"/>
    <hyperlink r:id="rId1652" ref="I4118"/>
    <hyperlink r:id="rId1653" ref="I4119"/>
    <hyperlink r:id="rId1654" ref="I4120"/>
    <hyperlink r:id="rId1655" ref="I4121"/>
    <hyperlink r:id="rId1656" ref="I4122"/>
    <hyperlink r:id="rId1657" ref="I4123"/>
    <hyperlink r:id="rId1658" ref="I4124"/>
    <hyperlink r:id="rId1659" ref="I4125"/>
    <hyperlink r:id="rId1660" ref="I4126"/>
    <hyperlink r:id="rId1661" ref="I4127"/>
    <hyperlink r:id="rId1662" ref="I4128"/>
    <hyperlink r:id="rId1663" ref="I4129"/>
    <hyperlink r:id="rId1664" ref="I4130"/>
    <hyperlink r:id="rId1665" ref="I4131"/>
    <hyperlink r:id="rId1666" ref="I4132"/>
    <hyperlink r:id="rId1667" ref="I4133"/>
    <hyperlink r:id="rId1668" ref="I4134"/>
    <hyperlink r:id="rId1669" ref="I4135"/>
    <hyperlink r:id="rId1670" ref="I4136"/>
    <hyperlink r:id="rId1671" ref="I4137"/>
    <hyperlink r:id="rId1672" ref="I4138"/>
    <hyperlink r:id="rId1673" ref="I4139"/>
    <hyperlink r:id="rId1674" ref="I4140"/>
    <hyperlink r:id="rId1675" ref="I4141"/>
    <hyperlink r:id="rId1676" ref="I4142"/>
    <hyperlink r:id="rId1677" ref="I4143"/>
    <hyperlink r:id="rId1678" ref="I4144"/>
    <hyperlink r:id="rId1679" ref="I4145"/>
    <hyperlink r:id="rId1680" ref="I4146"/>
    <hyperlink r:id="rId1681" ref="I4147"/>
    <hyperlink r:id="rId1682" ref="I4148"/>
    <hyperlink r:id="rId1683" ref="I4149"/>
    <hyperlink r:id="rId1684" ref="I4150"/>
    <hyperlink r:id="rId1685" ref="I4151"/>
    <hyperlink r:id="rId1686" ref="I4152"/>
    <hyperlink r:id="rId1687" ref="I4153"/>
    <hyperlink r:id="rId1688" ref="I4154"/>
    <hyperlink r:id="rId1689" ref="I4155"/>
    <hyperlink r:id="rId1690" ref="I4156"/>
    <hyperlink r:id="rId1691" ref="I4157"/>
    <hyperlink r:id="rId1692" ref="I4158"/>
    <hyperlink r:id="rId1693" ref="I4159"/>
    <hyperlink r:id="rId1694" ref="I4160"/>
    <hyperlink r:id="rId1695" ref="I4161"/>
    <hyperlink r:id="rId1696" ref="I4162"/>
    <hyperlink r:id="rId1697" ref="I4163"/>
    <hyperlink r:id="rId1698" ref="I4164"/>
    <hyperlink r:id="rId1699" ref="I4165"/>
    <hyperlink r:id="rId1700" ref="I4166"/>
    <hyperlink r:id="rId1701" ref="I4167"/>
    <hyperlink r:id="rId1702" ref="I4168"/>
    <hyperlink r:id="rId1703" ref="I4169"/>
    <hyperlink r:id="rId1704" ref="I4170"/>
    <hyperlink r:id="rId1705" ref="I4171"/>
    <hyperlink r:id="rId1706" ref="I4172"/>
    <hyperlink r:id="rId1707" ref="I4173"/>
    <hyperlink r:id="rId1708" ref="I4174"/>
    <hyperlink r:id="rId1709" ref="I4175"/>
    <hyperlink r:id="rId1710" ref="I4176"/>
    <hyperlink r:id="rId1711" ref="I4177"/>
    <hyperlink r:id="rId1712" ref="I4178"/>
    <hyperlink r:id="rId1713" ref="I4179"/>
    <hyperlink r:id="rId1714" ref="I4180"/>
    <hyperlink r:id="rId1715" ref="I4181"/>
    <hyperlink r:id="rId1716" ref="I4182"/>
    <hyperlink r:id="rId1717" ref="K4182"/>
    <hyperlink r:id="rId1718" ref="I4183"/>
    <hyperlink r:id="rId1719" ref="K4183"/>
    <hyperlink r:id="rId1720" ref="L4183"/>
    <hyperlink r:id="rId1721" ref="I4184"/>
    <hyperlink r:id="rId1722" ref="I4185"/>
    <hyperlink r:id="rId1723" ref="K4185"/>
    <hyperlink r:id="rId1724" ref="L4185"/>
    <hyperlink r:id="rId1725" ref="I4186"/>
    <hyperlink r:id="rId1726" ref="K4186"/>
    <hyperlink r:id="rId1727" ref="L4186"/>
    <hyperlink r:id="rId1728" ref="I4187"/>
    <hyperlink r:id="rId1729" ref="I4188"/>
    <hyperlink r:id="rId1730" ref="I4189"/>
    <hyperlink r:id="rId1731" ref="I4190"/>
    <hyperlink r:id="rId1732" ref="I4191"/>
    <hyperlink r:id="rId1733" ref="I4192"/>
    <hyperlink r:id="rId1734" ref="K4192"/>
    <hyperlink r:id="rId1735" ref="I4193"/>
    <hyperlink r:id="rId1736" ref="I4194"/>
    <hyperlink r:id="rId1737" ref="K4194"/>
    <hyperlink r:id="rId1738" ref="L4194"/>
    <hyperlink r:id="rId1739" ref="M4194"/>
    <hyperlink r:id="rId1740" ref="I4195"/>
    <hyperlink r:id="rId1741" ref="K4195"/>
    <hyperlink r:id="rId1742" ref="L4195"/>
    <hyperlink r:id="rId1743" ref="M4195"/>
    <hyperlink r:id="rId1744" ref="I4196"/>
    <hyperlink r:id="rId1745" ref="I4197"/>
    <hyperlink r:id="rId1746" ref="K4197"/>
    <hyperlink r:id="rId1747" ref="I4198"/>
    <hyperlink r:id="rId1748" ref="K4198"/>
    <hyperlink r:id="rId1749" ref="I4199"/>
    <hyperlink r:id="rId1750" ref="K4199"/>
    <hyperlink r:id="rId1751" ref="I4200"/>
    <hyperlink r:id="rId1752" ref="K4200"/>
    <hyperlink r:id="rId1753" ref="L4200"/>
    <hyperlink r:id="rId1754" ref="I4201"/>
    <hyperlink r:id="rId1755" ref="I4202"/>
    <hyperlink r:id="rId1756" ref="I4203"/>
    <hyperlink r:id="rId1757" ref="K4203"/>
    <hyperlink r:id="rId1758" ref="L4203"/>
    <hyperlink r:id="rId1759" ref="I4204"/>
    <hyperlink r:id="rId1760" ref="K4204"/>
    <hyperlink r:id="rId1761" ref="L4204"/>
    <hyperlink r:id="rId1762" ref="M4204"/>
    <hyperlink r:id="rId1763" ref="I4205"/>
    <hyperlink r:id="rId1764" ref="K4205"/>
    <hyperlink r:id="rId1765" ref="L4205"/>
    <hyperlink r:id="rId1766" ref="M4205"/>
    <hyperlink r:id="rId1767" ref="I4206"/>
    <hyperlink r:id="rId1768" ref="I4207"/>
    <hyperlink r:id="rId1769" ref="I4208"/>
    <hyperlink r:id="rId1770" ref="I4209"/>
    <hyperlink r:id="rId1771" ref="I4210"/>
    <hyperlink r:id="rId1772" ref="K4210"/>
    <hyperlink r:id="rId1773" ref="L4210"/>
    <hyperlink r:id="rId1774" ref="M4210"/>
    <hyperlink r:id="rId1775" ref="I4211"/>
    <hyperlink r:id="rId1776" ref="K4211"/>
    <hyperlink r:id="rId1777" ref="L4211"/>
    <hyperlink r:id="rId1778" ref="I4212"/>
    <hyperlink r:id="rId1779" ref="I4213"/>
    <hyperlink r:id="rId1780" ref="I4214"/>
    <hyperlink r:id="rId1781" ref="K4214"/>
    <hyperlink r:id="rId1782" ref="L4214"/>
    <hyperlink r:id="rId1783" ref="I4215"/>
    <hyperlink r:id="rId1784" ref="K4215"/>
    <hyperlink r:id="rId1785" ref="I4216"/>
    <hyperlink r:id="rId1786" ref="I4217"/>
    <hyperlink r:id="rId1787" ref="I4218"/>
    <hyperlink r:id="rId1788" ref="K4218"/>
    <hyperlink r:id="rId1789" ref="I4219"/>
    <hyperlink r:id="rId1790" ref="K4219"/>
    <hyperlink r:id="rId1791" ref="I4220"/>
    <hyperlink r:id="rId1792" ref="K4220"/>
    <hyperlink r:id="rId1793" ref="I4221"/>
    <hyperlink r:id="rId1794" ref="K4221"/>
    <hyperlink r:id="rId1795" ref="I4222"/>
    <hyperlink r:id="rId1796" ref="K4222"/>
    <hyperlink r:id="rId1797" ref="L4222"/>
    <hyperlink r:id="rId1798" ref="I4223"/>
    <hyperlink r:id="rId1799" ref="I4224"/>
    <hyperlink r:id="rId1800" ref="I4225"/>
    <hyperlink r:id="rId1801" ref="K4225"/>
    <hyperlink r:id="rId1802" ref="L4225"/>
    <hyperlink r:id="rId1803" ref="I4226"/>
    <hyperlink r:id="rId1804" ref="I4227"/>
    <hyperlink r:id="rId1805" ref="I4228"/>
    <hyperlink r:id="rId1806" ref="K4228"/>
    <hyperlink r:id="rId1807" ref="L4228"/>
    <hyperlink r:id="rId1808" ref="I4229"/>
    <hyperlink r:id="rId1809" ref="I4230"/>
    <hyperlink r:id="rId1810" ref="I4231"/>
    <hyperlink r:id="rId1811" ref="I4232"/>
    <hyperlink r:id="rId1812" ref="I4233"/>
    <hyperlink r:id="rId1813" ref="I4234"/>
    <hyperlink r:id="rId1814" ref="K4234"/>
    <hyperlink r:id="rId1815" ref="L4234"/>
    <hyperlink r:id="rId1816" ref="I4235"/>
    <hyperlink r:id="rId1817" ref="I4236"/>
    <hyperlink r:id="rId1818" ref="I4237"/>
    <hyperlink r:id="rId1819" ref="I4238"/>
    <hyperlink r:id="rId1820" ref="I4239"/>
    <hyperlink r:id="rId1821" ref="I4240"/>
    <hyperlink r:id="rId1822" ref="I4241"/>
    <hyperlink r:id="rId1823" ref="I4242"/>
    <hyperlink r:id="rId1824" ref="I4243"/>
    <hyperlink r:id="rId1825" ref="K4243"/>
    <hyperlink r:id="rId1826" ref="L4243"/>
    <hyperlink r:id="rId1827" ref="I4244"/>
    <hyperlink r:id="rId1828" ref="I4245"/>
    <hyperlink r:id="rId1829" ref="I4246"/>
    <hyperlink r:id="rId1830" ref="I4247"/>
    <hyperlink r:id="rId1831" ref="I4248"/>
    <hyperlink r:id="rId1832" ref="I4249"/>
    <hyperlink r:id="rId1833" ref="I4250"/>
    <hyperlink r:id="rId1834" ref="I4251"/>
    <hyperlink r:id="rId1835" ref="K4251"/>
    <hyperlink r:id="rId1836" ref="L4251"/>
    <hyperlink r:id="rId1837" ref="I4252"/>
    <hyperlink r:id="rId1838" ref="I4253"/>
    <hyperlink r:id="rId1839" ref="I4254"/>
    <hyperlink r:id="rId1840" ref="I4255"/>
    <hyperlink r:id="rId1841" ref="I4256"/>
    <hyperlink r:id="rId1842" ref="I4257"/>
    <hyperlink r:id="rId1843" ref="I4258"/>
    <hyperlink r:id="rId1844" ref="K4258"/>
    <hyperlink r:id="rId1845" ref="L4258"/>
    <hyperlink r:id="rId1846" ref="M4258"/>
    <hyperlink r:id="rId1847" ref="I4259"/>
    <hyperlink r:id="rId1848" ref="I4260"/>
    <hyperlink r:id="rId1849" ref="I4261"/>
    <hyperlink r:id="rId1850" ref="I4262"/>
    <hyperlink r:id="rId1851" ref="K4262"/>
    <hyperlink r:id="rId1852" ref="L4262"/>
    <hyperlink r:id="rId1853" ref="I4263"/>
    <hyperlink r:id="rId1854" ref="I4264"/>
    <hyperlink r:id="rId1855" ref="I4265"/>
    <hyperlink r:id="rId1856" ref="K4265"/>
    <hyperlink r:id="rId1857" ref="L4265"/>
    <hyperlink r:id="rId1858" ref="I4266"/>
    <hyperlink r:id="rId1859" ref="K4266"/>
    <hyperlink r:id="rId1860" ref="I4267"/>
    <hyperlink r:id="rId1861" ref="K4267"/>
    <hyperlink r:id="rId1862" ref="I4268"/>
    <hyperlink r:id="rId1863" ref="K4268"/>
    <hyperlink r:id="rId1864" ref="I4269"/>
    <hyperlink r:id="rId1865" ref="K4269"/>
    <hyperlink r:id="rId1866" ref="I4270"/>
    <hyperlink r:id="rId1867" ref="K4270"/>
    <hyperlink r:id="rId1868" ref="I4271"/>
    <hyperlink r:id="rId1869" ref="K4271"/>
    <hyperlink r:id="rId1870" ref="L4271"/>
    <hyperlink r:id="rId1871" ref="I4272"/>
    <hyperlink r:id="rId1872" ref="K4272"/>
    <hyperlink r:id="rId1873" ref="I4273"/>
    <hyperlink r:id="rId1874" ref="K4273"/>
    <hyperlink r:id="rId1875" ref="I4274"/>
    <hyperlink r:id="rId1876" ref="K4274"/>
    <hyperlink r:id="rId1877" ref="I4275"/>
    <hyperlink r:id="rId1878" ref="K4275"/>
    <hyperlink r:id="rId1879" ref="I4276"/>
    <hyperlink r:id="rId1880" ref="I4277"/>
    <hyperlink r:id="rId1881" ref="K4277"/>
    <hyperlink r:id="rId1882" ref="I4278"/>
    <hyperlink r:id="rId1883" ref="K4278"/>
    <hyperlink r:id="rId1884" ref="I4279"/>
    <hyperlink r:id="rId1885" ref="I4280"/>
    <hyperlink r:id="rId1886" ref="I4281"/>
    <hyperlink r:id="rId1887" ref="I4282"/>
    <hyperlink r:id="rId1888" ref="I4283"/>
    <hyperlink r:id="rId1889" ref="I4284"/>
    <hyperlink r:id="rId1890" ref="I4285"/>
    <hyperlink r:id="rId1891" ref="I4286"/>
    <hyperlink r:id="rId1892" ref="I4287"/>
    <hyperlink r:id="rId1893" ref="I4288"/>
    <hyperlink r:id="rId1894" ref="K4288"/>
    <hyperlink r:id="rId1895" ref="I4289"/>
    <hyperlink r:id="rId1896" ref="I4290"/>
    <hyperlink r:id="rId1897" ref="K4290"/>
    <hyperlink r:id="rId1898" ref="I4291"/>
    <hyperlink r:id="rId1899" ref="I4292"/>
    <hyperlink r:id="rId1900" ref="I4293"/>
    <hyperlink r:id="rId1901" ref="I4294"/>
    <hyperlink r:id="rId1902" ref="I4295"/>
    <hyperlink r:id="rId1903" ref="I4296"/>
    <hyperlink r:id="rId1904" ref="I4297"/>
    <hyperlink r:id="rId1905" ref="I4298"/>
    <hyperlink r:id="rId1906" ref="I4299"/>
    <hyperlink r:id="rId1907" ref="I4300"/>
    <hyperlink r:id="rId1908" ref="I4301"/>
    <hyperlink r:id="rId1909" ref="I4302"/>
    <hyperlink r:id="rId1910" ref="I4303"/>
    <hyperlink r:id="rId1911" ref="K4303"/>
    <hyperlink r:id="rId1912" ref="L4303"/>
    <hyperlink r:id="rId1913" ref="I4304"/>
    <hyperlink r:id="rId1914" ref="I4305"/>
    <hyperlink r:id="rId1915" ref="I4306"/>
    <hyperlink r:id="rId1916" ref="I4307"/>
    <hyperlink r:id="rId1917" ref="I4308"/>
    <hyperlink r:id="rId1918" ref="I4309"/>
    <hyperlink r:id="rId1919" ref="I4310"/>
    <hyperlink r:id="rId1920" ref="I4311"/>
    <hyperlink r:id="rId1921" ref="I4312"/>
    <hyperlink r:id="rId1922" ref="I4313"/>
    <hyperlink r:id="rId1923" ref="I4314"/>
    <hyperlink r:id="rId1924" ref="I4315"/>
    <hyperlink r:id="rId1925" ref="I4316"/>
    <hyperlink r:id="rId1926" ref="I4317"/>
    <hyperlink r:id="rId1927" ref="K4317"/>
    <hyperlink r:id="rId1928" ref="I4318"/>
    <hyperlink r:id="rId1929" ref="I4319"/>
    <hyperlink r:id="rId1930" ref="I4320"/>
    <hyperlink r:id="rId1931" ref="I4321"/>
    <hyperlink r:id="rId1932" ref="I4322"/>
    <hyperlink r:id="rId1933" ref="I4323"/>
    <hyperlink r:id="rId1934" ref="I4324"/>
    <hyperlink r:id="rId1935" ref="I4325"/>
    <hyperlink r:id="rId1936" ref="I4326"/>
    <hyperlink r:id="rId1937" ref="I4327"/>
    <hyperlink r:id="rId1938" ref="I4328"/>
    <hyperlink r:id="rId1939" ref="I4329"/>
    <hyperlink r:id="rId1940" ref="I4330"/>
    <hyperlink r:id="rId1941" ref="I4331"/>
    <hyperlink r:id="rId1942" ref="I4332"/>
    <hyperlink r:id="rId1943" ref="I4333"/>
    <hyperlink r:id="rId1944" ref="K4333"/>
    <hyperlink r:id="rId1945" ref="L4333"/>
    <hyperlink r:id="rId1946" ref="M4333"/>
    <hyperlink r:id="rId1947" ref="I4334"/>
    <hyperlink r:id="rId1948" ref="K4334"/>
    <hyperlink r:id="rId1949" ref="L4334"/>
    <hyperlink r:id="rId1950" ref="M4334"/>
    <hyperlink r:id="rId1951" ref="I4335"/>
    <hyperlink r:id="rId1952" ref="I4336"/>
    <hyperlink r:id="rId1953" ref="I4337"/>
    <hyperlink r:id="rId1954" ref="K4337"/>
    <hyperlink r:id="rId1955" ref="I4338"/>
    <hyperlink r:id="rId1956" ref="K4338"/>
    <hyperlink r:id="rId1957" ref="L4338"/>
    <hyperlink r:id="rId1958" ref="I4339"/>
    <hyperlink r:id="rId1959" ref="I4340"/>
    <hyperlink r:id="rId1960" ref="K4340"/>
    <hyperlink r:id="rId1961" ref="L4340"/>
    <hyperlink r:id="rId1962" ref="I4341"/>
    <hyperlink r:id="rId1963" ref="I4342"/>
    <hyperlink r:id="rId1964" ref="I4343"/>
    <hyperlink r:id="rId1965" ref="K4343"/>
    <hyperlink r:id="rId1966" ref="L4343"/>
    <hyperlink r:id="rId1967" ref="M4343"/>
    <hyperlink r:id="rId1968" ref="I4344"/>
    <hyperlink r:id="rId1969" ref="K4344"/>
    <hyperlink r:id="rId1970" ref="I4345"/>
    <hyperlink r:id="rId1971" ref="K4345"/>
    <hyperlink r:id="rId1972" ref="I4346"/>
    <hyperlink r:id="rId1973" ref="I4347"/>
    <hyperlink r:id="rId1974" ref="I4348"/>
    <hyperlink r:id="rId1975" ref="I4349"/>
    <hyperlink r:id="rId1976" ref="I4350"/>
    <hyperlink r:id="rId1977" ref="K4350"/>
    <hyperlink r:id="rId1978" ref="I4351"/>
    <hyperlink r:id="rId1979" ref="I4352"/>
    <hyperlink r:id="rId1980" ref="I4353"/>
    <hyperlink r:id="rId1981" ref="I4354"/>
    <hyperlink r:id="rId1982" ref="I4355"/>
    <hyperlink r:id="rId1983" ref="I4356"/>
    <hyperlink r:id="rId1984" ref="I4357"/>
    <hyperlink r:id="rId1985" ref="I4358"/>
    <hyperlink r:id="rId1986" ref="I4359"/>
    <hyperlink r:id="rId1987" ref="I4360"/>
    <hyperlink r:id="rId1988" ref="I4361"/>
    <hyperlink r:id="rId1989" ref="I4362"/>
    <hyperlink r:id="rId1990" ref="K4362"/>
    <hyperlink r:id="rId1991" ref="L4362"/>
    <hyperlink r:id="rId1992" ref="I4363"/>
    <hyperlink r:id="rId1993" ref="K4363"/>
    <hyperlink r:id="rId1994" ref="I4364"/>
    <hyperlink r:id="rId1995" ref="I4365"/>
    <hyperlink r:id="rId1996" ref="I4366"/>
    <hyperlink r:id="rId1997" ref="I4367"/>
    <hyperlink r:id="rId1998" ref="I4368"/>
    <hyperlink r:id="rId1999" ref="I4369"/>
    <hyperlink r:id="rId2000" ref="I4370"/>
    <hyperlink r:id="rId2001" ref="K4370"/>
    <hyperlink r:id="rId2002" ref="I4371"/>
    <hyperlink r:id="rId2003" ref="I4372"/>
    <hyperlink r:id="rId2004" ref="I4373"/>
    <hyperlink r:id="rId2005" ref="K4373"/>
    <hyperlink r:id="rId2006" ref="L4373"/>
    <hyperlink r:id="rId2007" ref="M4373"/>
    <hyperlink r:id="rId2008" ref="I4374"/>
    <hyperlink r:id="rId2009" ref="K4374"/>
    <hyperlink r:id="rId2010" ref="L4374"/>
    <hyperlink r:id="rId2011" ref="M4374"/>
    <hyperlink r:id="rId2012" ref="I4375"/>
    <hyperlink r:id="rId2013" ref="I4376"/>
    <hyperlink r:id="rId2014" ref="I4377"/>
    <hyperlink r:id="rId2015" ref="K4377"/>
    <hyperlink r:id="rId2016" ref="I4378"/>
    <hyperlink r:id="rId2017" ref="I4379"/>
    <hyperlink r:id="rId2018" ref="K4379"/>
    <hyperlink r:id="rId2019" ref="I4380"/>
    <hyperlink r:id="rId2020" ref="K4380"/>
    <hyperlink r:id="rId2021" ref="L4380"/>
    <hyperlink r:id="rId2022" ref="M4380"/>
    <hyperlink r:id="rId2023" ref="I4381"/>
    <hyperlink r:id="rId2024" ref="I4382"/>
    <hyperlink r:id="rId2025" ref="I4383"/>
    <hyperlink r:id="rId2026" ref="K4383"/>
    <hyperlink r:id="rId2027" ref="I4384"/>
    <hyperlink r:id="rId2028" ref="K4384"/>
    <hyperlink r:id="rId2029" ref="I4385"/>
    <hyperlink r:id="rId2030" ref="K4385"/>
    <hyperlink r:id="rId2031" ref="I4386"/>
    <hyperlink r:id="rId2032" ref="K4386"/>
    <hyperlink r:id="rId2033" ref="I4387"/>
    <hyperlink r:id="rId2034" ref="K4387"/>
    <hyperlink r:id="rId2035" ref="I4388"/>
    <hyperlink r:id="rId2036" ref="I4389"/>
    <hyperlink r:id="rId2037" ref="I4390"/>
    <hyperlink r:id="rId2038" ref="K4390"/>
    <hyperlink r:id="rId2039" ref="L4390"/>
    <hyperlink r:id="rId2040" ref="I4391"/>
    <hyperlink r:id="rId2041" ref="I4392"/>
    <hyperlink r:id="rId2042" ref="I4393"/>
    <hyperlink r:id="rId2043" ref="K4393"/>
    <hyperlink r:id="rId2044" ref="L4393"/>
    <hyperlink r:id="rId2045" ref="M4393"/>
    <hyperlink r:id="rId2046" ref="I4394"/>
    <hyperlink r:id="rId2047" ref="I4395"/>
    <hyperlink r:id="rId2048" ref="K4395"/>
    <hyperlink r:id="rId2049" ref="L4395"/>
    <hyperlink r:id="rId2050" ref="I4396"/>
    <hyperlink r:id="rId2051" ref="K4396"/>
    <hyperlink r:id="rId2052" ref="L4396"/>
    <hyperlink r:id="rId2053" ref="I4397"/>
    <hyperlink r:id="rId2054" ref="K4397"/>
    <hyperlink r:id="rId2055" ref="I4398"/>
    <hyperlink r:id="rId2056" ref="I4399"/>
    <hyperlink r:id="rId2057" ref="K4399"/>
    <hyperlink r:id="rId2058" ref="L4399"/>
    <hyperlink r:id="rId2059" ref="M4399"/>
    <hyperlink r:id="rId2060" ref="I4400"/>
    <hyperlink r:id="rId2061" ref="K4400"/>
    <hyperlink r:id="rId2062" ref="L4400"/>
    <hyperlink r:id="rId2063" ref="I4401"/>
    <hyperlink r:id="rId2064" ref="K4401"/>
    <hyperlink r:id="rId2065" ref="L4401"/>
    <hyperlink r:id="rId2066" ref="M4401"/>
    <hyperlink r:id="rId2067" ref="I4402"/>
    <hyperlink r:id="rId2068" ref="K4402"/>
    <hyperlink r:id="rId2069" ref="L4402"/>
    <hyperlink r:id="rId2070" ref="I4403"/>
    <hyperlink r:id="rId2071" ref="I4404"/>
    <hyperlink r:id="rId2072" ref="I4405"/>
    <hyperlink r:id="rId2073" ref="I4406"/>
    <hyperlink r:id="rId2074" ref="I4407"/>
    <hyperlink r:id="rId2075" ref="I4408"/>
    <hyperlink r:id="rId2076" ref="I4409"/>
    <hyperlink r:id="rId2077" ref="I4410"/>
    <hyperlink r:id="rId2078" ref="I4411"/>
    <hyperlink r:id="rId2079" ref="I4412"/>
    <hyperlink r:id="rId2080" ref="I4413"/>
    <hyperlink r:id="rId2081" ref="I4414"/>
    <hyperlink r:id="rId2082" ref="I4415"/>
    <hyperlink r:id="rId2083" ref="I4416"/>
    <hyperlink r:id="rId2084" ref="I4417"/>
    <hyperlink r:id="rId2085" ref="I4418"/>
    <hyperlink r:id="rId2086" ref="K4418"/>
    <hyperlink r:id="rId2087" ref="I4419"/>
    <hyperlink r:id="rId2088" ref="I4420"/>
    <hyperlink r:id="rId2089" ref="I4421"/>
    <hyperlink r:id="rId2090" ref="K4421"/>
    <hyperlink r:id="rId2091" ref="L4421"/>
    <hyperlink r:id="rId2092" ref="I4422"/>
    <hyperlink r:id="rId2093" ref="I4423"/>
    <hyperlink r:id="rId2094" ref="I4424"/>
    <hyperlink r:id="rId2095" ref="K4424"/>
    <hyperlink r:id="rId2096" ref="L4424"/>
    <hyperlink r:id="rId2097" ref="I4425"/>
    <hyperlink r:id="rId2098" ref="K4425"/>
    <hyperlink r:id="rId2099" ref="L4425"/>
    <hyperlink r:id="rId2100" ref="I4426"/>
    <hyperlink r:id="rId2101" ref="K4426"/>
    <hyperlink r:id="rId2102" ref="L4426"/>
    <hyperlink r:id="rId2103" ref="I4427"/>
    <hyperlink r:id="rId2104" ref="K4427"/>
    <hyperlink r:id="rId2105" ref="I4428"/>
    <hyperlink r:id="rId2106" ref="I4429"/>
    <hyperlink r:id="rId2107" ref="K4429"/>
    <hyperlink r:id="rId2108" ref="L4429"/>
    <hyperlink r:id="rId2109" ref="I4430"/>
    <hyperlink r:id="rId2110" ref="K4430"/>
    <hyperlink r:id="rId2111" ref="L4430"/>
    <hyperlink r:id="rId2112" ref="M4430"/>
    <hyperlink r:id="rId2113" ref="I4431"/>
    <hyperlink r:id="rId2114" ref="K4431"/>
    <hyperlink r:id="rId2115" ref="L4431"/>
    <hyperlink r:id="rId2116" ref="I4432"/>
    <hyperlink r:id="rId2117" ref="K4432"/>
    <hyperlink r:id="rId2118" ref="I4433"/>
    <hyperlink r:id="rId2119" ref="I4434"/>
    <hyperlink r:id="rId2120" ref="K4434"/>
    <hyperlink r:id="rId2121" ref="L4434"/>
    <hyperlink r:id="rId2122" ref="I4435"/>
    <hyperlink r:id="rId2123" ref="K4435"/>
    <hyperlink r:id="rId2124" ref="L4435"/>
    <hyperlink r:id="rId2125" ref="M4435"/>
    <hyperlink r:id="rId2126" ref="I4436"/>
    <hyperlink r:id="rId2127" ref="K4436"/>
    <hyperlink r:id="rId2128" ref="L4436"/>
    <hyperlink r:id="rId2129" ref="I4437"/>
    <hyperlink r:id="rId2130" ref="I4438"/>
    <hyperlink r:id="rId2131" ref="K4438"/>
    <hyperlink r:id="rId2132" ref="L4438"/>
    <hyperlink r:id="rId2133" ref="I4439"/>
    <hyperlink r:id="rId2134" ref="K4439"/>
    <hyperlink r:id="rId2135" ref="L4439"/>
    <hyperlink r:id="rId2136" ref="I4440"/>
    <hyperlink r:id="rId2137" ref="I4441"/>
    <hyperlink r:id="rId2138" ref="K4441"/>
    <hyperlink r:id="rId2139" ref="L4441"/>
    <hyperlink r:id="rId2140" ref="M4441"/>
    <hyperlink r:id="rId2141" ref="I4442"/>
    <hyperlink r:id="rId2142" ref="I4443"/>
    <hyperlink r:id="rId2143" ref="I4444"/>
    <hyperlink r:id="rId2144" ref="K4444"/>
    <hyperlink r:id="rId2145" ref="L4444"/>
    <hyperlink r:id="rId2146" ref="M4444"/>
    <hyperlink r:id="rId2147" ref="I4445"/>
    <hyperlink r:id="rId2148" ref="K4445"/>
    <hyperlink r:id="rId2149" ref="I4446"/>
    <hyperlink r:id="rId2150" ref="K4446"/>
    <hyperlink r:id="rId2151" ref="L4446"/>
    <hyperlink r:id="rId2152" ref="M4446"/>
    <hyperlink r:id="rId2153" ref="I4447"/>
    <hyperlink r:id="rId2154" ref="K4447"/>
    <hyperlink r:id="rId2155" ref="L4447"/>
    <hyperlink r:id="rId2156" ref="I4448"/>
    <hyperlink r:id="rId2157" ref="K4448"/>
    <hyperlink r:id="rId2158" ref="L4448"/>
    <hyperlink r:id="rId2159" ref="I4449"/>
    <hyperlink r:id="rId2160" ref="I4450"/>
    <hyperlink r:id="rId2161" ref="K4450"/>
    <hyperlink r:id="rId2162" ref="L4450"/>
    <hyperlink r:id="rId2163" ref="I4451"/>
    <hyperlink r:id="rId2164" ref="K4451"/>
    <hyperlink r:id="rId2165" ref="L4451"/>
    <hyperlink r:id="rId2166" ref="I4452"/>
    <hyperlink r:id="rId2167" ref="K4452"/>
    <hyperlink r:id="rId2168" ref="L4452"/>
    <hyperlink r:id="rId2169" ref="I4453"/>
    <hyperlink r:id="rId2170" ref="K4453"/>
    <hyperlink r:id="rId2171" ref="L4453"/>
    <hyperlink r:id="rId2172" ref="I4454"/>
    <hyperlink r:id="rId2173" ref="L4454"/>
    <hyperlink r:id="rId2174" ref="M4454"/>
    <hyperlink r:id="rId2175" ref="I4455"/>
    <hyperlink r:id="rId2176" ref="K4455"/>
    <hyperlink r:id="rId2177" ref="I4456"/>
    <hyperlink r:id="rId2178" ref="K4456"/>
    <hyperlink r:id="rId2179" ref="I4457"/>
    <hyperlink r:id="rId2180" ref="I4458"/>
    <hyperlink r:id="rId2181" ref="I4459"/>
    <hyperlink r:id="rId2182" ref="K4459"/>
    <hyperlink r:id="rId2183" ref="L4459"/>
    <hyperlink r:id="rId2184" ref="I4460"/>
    <hyperlink r:id="rId2185" ref="K4460"/>
    <hyperlink r:id="rId2186" ref="L4460"/>
    <hyperlink r:id="rId2187" ref="I4461"/>
    <hyperlink r:id="rId2188" ref="K4461"/>
    <hyperlink r:id="rId2189" ref="L4461"/>
    <hyperlink r:id="rId2190" ref="I4462"/>
    <hyperlink r:id="rId2191" ref="I4463"/>
    <hyperlink r:id="rId2192" ref="I4464"/>
    <hyperlink r:id="rId2193" ref="I4465"/>
    <hyperlink r:id="rId2194" ref="I4466"/>
    <hyperlink r:id="rId2195" ref="I4467"/>
    <hyperlink r:id="rId2196" ref="I4468"/>
    <hyperlink r:id="rId2197" ref="I4469"/>
    <hyperlink r:id="rId2198" ref="I4470"/>
    <hyperlink r:id="rId2199" ref="K4470"/>
    <hyperlink r:id="rId2200" ref="I4471"/>
    <hyperlink r:id="rId2201" ref="I4472"/>
    <hyperlink r:id="rId2202" ref="I4473"/>
    <hyperlink r:id="rId2203" ref="I4474"/>
    <hyperlink r:id="rId2204" ref="K4474"/>
    <hyperlink r:id="rId2205" ref="L4474"/>
    <hyperlink r:id="rId2206" ref="I4475"/>
    <hyperlink r:id="rId2207" ref="K4475"/>
    <hyperlink r:id="rId2208" ref="L4475"/>
    <hyperlink r:id="rId2209" ref="M4475"/>
    <hyperlink r:id="rId2210" ref="I4476"/>
    <hyperlink r:id="rId2211" ref="I4477"/>
    <hyperlink r:id="rId2212" ref="I4478"/>
    <hyperlink r:id="rId2213" ref="I4479"/>
    <hyperlink r:id="rId2214" ref="K4479"/>
    <hyperlink r:id="rId2215" ref="L4479"/>
    <hyperlink r:id="rId2216" ref="I4480"/>
    <hyperlink r:id="rId2217" ref="I4481"/>
    <hyperlink r:id="rId2218" ref="I4482"/>
    <hyperlink r:id="rId2219" ref="K4482"/>
    <hyperlink r:id="rId2220" ref="L4482"/>
    <hyperlink r:id="rId2221" ref="I4483"/>
    <hyperlink r:id="rId2222" ref="I4484"/>
    <hyperlink r:id="rId2223" ref="K4484"/>
    <hyperlink r:id="rId2224" ref="L4484"/>
    <hyperlink r:id="rId2225" ref="I4485"/>
    <hyperlink r:id="rId2226" ref="I4486"/>
    <hyperlink r:id="rId2227" ref="I4487"/>
    <hyperlink r:id="rId2228" ref="K4487"/>
    <hyperlink r:id="rId2229" ref="L4487"/>
    <hyperlink r:id="rId2230" ref="I4488"/>
    <hyperlink r:id="rId2231" ref="I4489"/>
    <hyperlink r:id="rId2232" ref="I4490"/>
    <hyperlink r:id="rId2233" ref="I4491"/>
    <hyperlink r:id="rId2234" ref="K4491"/>
    <hyperlink r:id="rId2235" ref="L4491"/>
    <hyperlink r:id="rId2236" ref="I4492"/>
    <hyperlink r:id="rId2237" ref="I4493"/>
    <hyperlink r:id="rId2238" ref="I4494"/>
    <hyperlink r:id="rId2239" ref="I4495"/>
    <hyperlink r:id="rId2240" ref="I4496"/>
    <hyperlink r:id="rId2241" ref="I4497"/>
    <hyperlink r:id="rId2242" ref="I4498"/>
    <hyperlink r:id="rId2243" ref="I4499"/>
    <hyperlink r:id="rId2244" ref="I4500"/>
    <hyperlink r:id="rId2245" ref="I4501"/>
    <hyperlink r:id="rId2246" ref="I4502"/>
    <hyperlink r:id="rId2247" ref="I4503"/>
    <hyperlink r:id="rId2248" ref="I4504"/>
    <hyperlink r:id="rId2249" ref="I4505"/>
    <hyperlink r:id="rId2250" ref="I4506"/>
    <hyperlink r:id="rId2251" ref="I4507"/>
    <hyperlink r:id="rId2252" ref="I4508"/>
    <hyperlink r:id="rId2253" ref="I4509"/>
    <hyperlink r:id="rId2254" ref="K4509"/>
    <hyperlink r:id="rId2255" ref="L4509"/>
    <hyperlink r:id="rId2256" ref="I4510"/>
    <hyperlink r:id="rId2257" ref="I4511"/>
    <hyperlink r:id="rId2258" ref="I4512"/>
    <hyperlink r:id="rId2259" ref="I4513"/>
    <hyperlink r:id="rId2260" ref="I4514"/>
    <hyperlink r:id="rId2261" ref="I4515"/>
    <hyperlink r:id="rId2262" ref="I4516"/>
    <hyperlink r:id="rId2263" ref="I4517"/>
    <hyperlink r:id="rId2264" ref="I4518"/>
    <hyperlink r:id="rId2265" ref="K4518"/>
    <hyperlink r:id="rId2266" ref="L4518"/>
    <hyperlink r:id="rId2267" ref="I4519"/>
    <hyperlink r:id="rId2268" ref="I4520"/>
    <hyperlink r:id="rId2269" ref="I4521"/>
    <hyperlink r:id="rId2270" ref="I4522"/>
    <hyperlink r:id="rId2271" ref="K4522"/>
    <hyperlink r:id="rId2272" ref="L4522"/>
    <hyperlink r:id="rId2273" ref="I4523"/>
    <hyperlink r:id="rId2274" ref="K4523"/>
    <hyperlink r:id="rId2275" ref="L4523"/>
    <hyperlink r:id="rId2276" ref="I4524"/>
    <hyperlink r:id="rId2277" ref="I4525"/>
    <hyperlink r:id="rId2278" ref="I4526"/>
    <hyperlink r:id="rId2279" ref="I4527"/>
    <hyperlink r:id="rId2280" ref="K4527"/>
    <hyperlink r:id="rId2281" ref="L4527"/>
    <hyperlink r:id="rId2282" ref="I4528"/>
    <hyperlink r:id="rId2283" ref="I4529"/>
    <hyperlink r:id="rId2284" ref="I4530"/>
    <hyperlink r:id="rId2285" ref="K4530"/>
    <hyperlink r:id="rId2286" ref="L4530"/>
    <hyperlink r:id="rId2287" ref="I4531"/>
    <hyperlink r:id="rId2288" ref="I4532"/>
    <hyperlink r:id="rId2289" ref="K4532"/>
    <hyperlink r:id="rId2290" ref="L4532"/>
    <hyperlink r:id="rId2291" ref="M4532"/>
    <hyperlink r:id="rId2292" ref="I4533"/>
    <hyperlink r:id="rId2293" ref="K4533"/>
    <hyperlink r:id="rId2294" ref="L4533"/>
    <hyperlink r:id="rId2295" ref="M4533"/>
    <hyperlink r:id="rId2296" ref="I4534"/>
    <hyperlink r:id="rId2297" ref="I4535"/>
    <hyperlink r:id="rId2298" ref="K4535"/>
    <hyperlink r:id="rId2299" ref="L4535"/>
    <hyperlink r:id="rId2300" ref="M4535"/>
    <hyperlink r:id="rId2301" ref="I4536"/>
    <hyperlink r:id="rId2302" ref="I4537"/>
    <hyperlink r:id="rId2303" ref="K4537"/>
    <hyperlink r:id="rId2304" ref="L4537"/>
    <hyperlink r:id="rId2305" ref="M4537"/>
    <hyperlink r:id="rId2306" ref="I4538"/>
    <hyperlink r:id="rId2307" ref="I4539"/>
    <hyperlink r:id="rId2308" ref="I4540"/>
    <hyperlink r:id="rId2309" ref="K4540"/>
    <hyperlink r:id="rId2310" ref="L4540"/>
    <hyperlink r:id="rId2311" ref="M4540"/>
    <hyperlink r:id="rId2312" ref="I4541"/>
    <hyperlink r:id="rId2313" ref="K4541"/>
    <hyperlink r:id="rId2314" ref="L4541"/>
    <hyperlink r:id="rId2315" ref="I4542"/>
    <hyperlink r:id="rId2316" ref="I4543"/>
    <hyperlink r:id="rId2317" ref="K4543"/>
    <hyperlink r:id="rId2318" ref="L4543"/>
    <hyperlink r:id="rId2319" ref="I4544"/>
    <hyperlink r:id="rId2320" ref="I4545"/>
    <hyperlink r:id="rId2321" ref="I4546"/>
    <hyperlink r:id="rId2322" ref="I4547"/>
    <hyperlink r:id="rId2323" ref="K4547"/>
    <hyperlink r:id="rId2324" ref="L4547"/>
    <hyperlink r:id="rId2325" ref="I4548"/>
    <hyperlink r:id="rId2326" ref="K4548"/>
    <hyperlink r:id="rId2327" ref="L4548"/>
    <hyperlink r:id="rId2328" ref="M4548"/>
    <hyperlink r:id="rId2329" ref="I4549"/>
    <hyperlink r:id="rId2330" ref="K4549"/>
    <hyperlink r:id="rId2331" ref="L4549"/>
    <hyperlink r:id="rId2332" ref="I4550"/>
    <hyperlink r:id="rId2333" ref="I4551"/>
    <hyperlink r:id="rId2334" ref="I4552"/>
    <hyperlink r:id="rId2335" ref="I4553"/>
    <hyperlink r:id="rId2336" ref="I4554"/>
    <hyperlink r:id="rId2337" ref="I4555"/>
    <hyperlink r:id="rId2338" ref="I4556"/>
    <hyperlink r:id="rId2339" ref="I4557"/>
    <hyperlink r:id="rId2340" ref="I4558"/>
    <hyperlink r:id="rId2341" ref="I4559"/>
    <hyperlink r:id="rId2342" ref="I4560"/>
    <hyperlink r:id="rId2343" ref="I4562"/>
    <hyperlink r:id="rId2344" ref="I4563"/>
    <hyperlink r:id="rId2345" ref="I4564"/>
    <hyperlink r:id="rId2346" ref="I4565"/>
    <hyperlink r:id="rId2347" ref="K4565"/>
    <hyperlink r:id="rId2348" ref="L4565"/>
    <hyperlink r:id="rId2349" ref="I4566"/>
    <hyperlink r:id="rId2350" ref="I4567"/>
    <hyperlink r:id="rId2351" ref="I4568"/>
    <hyperlink r:id="rId2352" ref="I4569"/>
    <hyperlink r:id="rId2353" ref="I4570"/>
    <hyperlink r:id="rId2354" ref="I4571"/>
    <hyperlink r:id="rId2355" ref="I4572"/>
    <hyperlink r:id="rId2356" ref="I4573"/>
    <hyperlink r:id="rId2357" ref="I4574"/>
    <hyperlink r:id="rId2358" ref="K4574"/>
    <hyperlink r:id="rId2359" ref="L4574"/>
    <hyperlink r:id="rId2360" ref="I4575"/>
    <hyperlink r:id="rId2361" ref="I4576"/>
    <hyperlink r:id="rId2362" ref="I4577"/>
    <hyperlink r:id="rId2363" ref="I4578"/>
    <hyperlink r:id="rId2364" ref="I4579"/>
    <hyperlink r:id="rId2365" ref="I4580"/>
    <hyperlink r:id="rId2366" ref="I4581"/>
    <hyperlink r:id="rId2367" ref="I4582"/>
    <hyperlink r:id="rId2368" ref="I4583"/>
    <hyperlink r:id="rId2369" ref="I4584"/>
    <hyperlink r:id="rId2370" ref="I4585"/>
    <hyperlink r:id="rId2371" ref="I4586"/>
    <hyperlink r:id="rId2372" ref="I4587"/>
    <hyperlink r:id="rId2373" ref="I4588"/>
    <hyperlink r:id="rId2374" ref="I4589"/>
    <hyperlink r:id="rId2375" ref="K4589"/>
    <hyperlink r:id="rId2376" ref="L4589"/>
    <hyperlink r:id="rId2377" ref="I4590"/>
    <hyperlink r:id="rId2378" ref="I4591"/>
    <hyperlink r:id="rId2379" ref="I4592"/>
    <hyperlink r:id="rId2380" ref="I4593"/>
    <hyperlink r:id="rId2381" ref="K4593"/>
    <hyperlink r:id="rId2382" ref="L4593"/>
    <hyperlink r:id="rId2383" ref="I4594"/>
    <hyperlink r:id="rId2384" ref="K4594"/>
    <hyperlink r:id="rId2385" ref="L4594"/>
    <hyperlink r:id="rId2386" ref="I4595"/>
    <hyperlink r:id="rId2387" ref="I4596"/>
    <hyperlink r:id="rId2388" ref="I4597"/>
    <hyperlink r:id="rId2389" ref="I4598"/>
    <hyperlink r:id="rId2390" ref="K4598"/>
    <hyperlink r:id="rId2391" ref="L4598"/>
    <hyperlink r:id="rId2392" ref="I4599"/>
    <hyperlink r:id="rId2393" ref="I4600"/>
    <hyperlink r:id="rId2394" ref="I4601"/>
    <hyperlink r:id="rId2395" ref="I4602"/>
    <hyperlink r:id="rId2396" ref="K4602"/>
    <hyperlink r:id="rId2397" ref="L4602"/>
    <hyperlink r:id="rId2398" ref="I4603"/>
    <hyperlink r:id="rId2399" ref="I4604"/>
    <hyperlink r:id="rId2400" ref="I4605"/>
    <hyperlink r:id="rId2401" ref="I4606"/>
    <hyperlink r:id="rId2402" ref="I4607"/>
    <hyperlink r:id="rId2403" ref="I4608"/>
    <hyperlink r:id="rId2404" ref="I4609"/>
    <hyperlink r:id="rId2405" ref="K4609"/>
    <hyperlink r:id="rId2406" ref="L4609"/>
    <hyperlink r:id="rId2407" ref="M4609"/>
    <hyperlink r:id="rId2408" ref="I4610"/>
    <hyperlink r:id="rId2409" ref="I4611"/>
    <hyperlink r:id="rId2410" ref="I4612"/>
    <hyperlink r:id="rId2411" ref="K4612"/>
    <hyperlink r:id="rId2412" ref="L4612"/>
    <hyperlink r:id="rId2413" ref="M4612"/>
    <hyperlink r:id="rId2414" ref="I4613"/>
    <hyperlink r:id="rId2415" ref="K4613"/>
    <hyperlink r:id="rId2416" ref="I4614"/>
    <hyperlink r:id="rId2417" ref="K4614"/>
    <hyperlink r:id="rId2418" ref="L4614"/>
    <hyperlink r:id="rId2419" ref="M4614"/>
    <hyperlink r:id="rId2420" ref="I4615"/>
    <hyperlink r:id="rId2421" ref="I4616"/>
    <hyperlink r:id="rId2422" ref="K4616"/>
    <hyperlink r:id="rId2423" ref="I4617"/>
    <hyperlink r:id="rId2424" ref="K4617"/>
    <hyperlink r:id="rId2425" ref="L4617"/>
    <hyperlink r:id="rId2426" ref="M4617"/>
    <hyperlink r:id="rId2427" ref="I4618"/>
    <hyperlink r:id="rId2428" ref="K4618"/>
    <hyperlink r:id="rId2429" ref="L4618"/>
    <hyperlink r:id="rId2430" ref="M4618"/>
    <hyperlink r:id="rId2431" ref="I4619"/>
    <hyperlink r:id="rId2432" ref="I4620"/>
    <hyperlink r:id="rId2433" ref="K4620"/>
    <hyperlink r:id="rId2434" ref="L4620"/>
    <hyperlink r:id="rId2435" ref="I4621"/>
    <hyperlink r:id="rId2436" ref="K4621"/>
    <hyperlink r:id="rId2437" ref="L4621"/>
    <hyperlink r:id="rId2438" ref="M4621"/>
    <hyperlink r:id="rId2439" ref="I4622"/>
    <hyperlink r:id="rId2440" ref="I4623"/>
    <hyperlink r:id="rId2441" ref="I4624"/>
    <hyperlink r:id="rId2442" ref="I4625"/>
    <hyperlink r:id="rId2443" ref="I4626"/>
    <hyperlink r:id="rId2444" ref="I4627"/>
    <hyperlink r:id="rId2445" ref="I4628"/>
    <hyperlink r:id="rId2446" ref="K4628"/>
    <hyperlink r:id="rId2447" ref="L4628"/>
    <hyperlink r:id="rId2448" ref="I4629"/>
    <hyperlink r:id="rId2449" ref="I4630"/>
    <hyperlink r:id="rId2450" ref="K4630"/>
    <hyperlink r:id="rId2451" ref="L4630"/>
    <hyperlink r:id="rId2452" ref="I4631"/>
    <hyperlink r:id="rId2453" ref="I4632"/>
    <hyperlink r:id="rId2454" ref="K4632"/>
    <hyperlink r:id="rId2455" ref="L4632"/>
    <hyperlink r:id="rId2456" ref="I4633"/>
    <hyperlink r:id="rId2457" ref="I4634"/>
    <hyperlink r:id="rId2458" ref="K4634"/>
    <hyperlink r:id="rId2459" ref="L4634"/>
    <hyperlink r:id="rId2460" ref="I4635"/>
    <hyperlink r:id="rId2461" ref="K4635"/>
    <hyperlink r:id="rId2462" ref="L4635"/>
    <hyperlink r:id="rId2463" ref="I4636"/>
    <hyperlink r:id="rId2464" ref="I4637"/>
    <hyperlink r:id="rId2465" ref="K4637"/>
    <hyperlink r:id="rId2466" ref="L4637"/>
    <hyperlink r:id="rId2467" ref="I4638"/>
    <hyperlink r:id="rId2468" ref="K4638"/>
    <hyperlink r:id="rId2469" ref="L4638"/>
    <hyperlink r:id="rId2470" ref="I4639"/>
    <hyperlink r:id="rId2471" ref="K4639"/>
    <hyperlink r:id="rId2472" ref="L4639"/>
    <hyperlink r:id="rId2473" ref="I4640"/>
    <hyperlink r:id="rId2474" ref="K4640"/>
    <hyperlink r:id="rId2475" ref="L4640"/>
    <hyperlink r:id="rId2476" ref="I4641"/>
    <hyperlink r:id="rId2477" ref="I4642"/>
    <hyperlink r:id="rId2478" ref="I4643"/>
    <hyperlink r:id="rId2479" ref="K4643"/>
    <hyperlink r:id="rId2480" ref="I4644"/>
    <hyperlink r:id="rId2481" ref="I4645"/>
    <hyperlink r:id="rId2482" ref="K4645"/>
    <hyperlink r:id="rId2483" ref="L4645"/>
    <hyperlink r:id="rId2484" ref="I4646"/>
    <hyperlink r:id="rId2485" ref="K4646"/>
    <hyperlink r:id="rId2486" ref="L4646"/>
    <hyperlink r:id="rId2487" ref="I4647"/>
    <hyperlink r:id="rId2488" ref="K4647"/>
    <hyperlink r:id="rId2489" ref="L4647"/>
    <hyperlink r:id="rId2490" ref="I4648"/>
    <hyperlink r:id="rId2491" ref="K4648"/>
    <hyperlink r:id="rId2492" ref="I4649"/>
    <hyperlink r:id="rId2493" ref="I4650"/>
    <hyperlink r:id="rId2494" ref="I4651"/>
    <hyperlink r:id="rId2495" ref="I4652"/>
    <hyperlink r:id="rId2496" ref="I4653"/>
    <hyperlink r:id="rId2497" ref="I4654"/>
    <hyperlink r:id="rId2498" ref="I4655"/>
    <hyperlink r:id="rId2499" ref="K4655"/>
    <hyperlink r:id="rId2500" ref="I4656"/>
    <hyperlink r:id="rId2501" ref="K4656"/>
    <hyperlink r:id="rId2502" ref="I4657"/>
    <hyperlink r:id="rId2503" ref="I4658"/>
    <hyperlink r:id="rId2504" ref="I4659"/>
    <hyperlink r:id="rId2505" ref="I4660"/>
    <hyperlink r:id="rId2506" ref="I4661"/>
    <hyperlink r:id="rId2507" ref="K4661"/>
    <hyperlink r:id="rId2508" ref="L4661"/>
    <hyperlink r:id="rId2509" ref="I4662"/>
    <hyperlink r:id="rId2510" ref="I4663"/>
    <hyperlink r:id="rId2511" ref="K4663"/>
    <hyperlink r:id="rId2512" ref="L4663"/>
    <hyperlink r:id="rId2513" ref="I4664"/>
    <hyperlink r:id="rId2514" ref="I4665"/>
    <hyperlink r:id="rId2515" ref="K4665"/>
    <hyperlink r:id="rId2516" ref="L4665"/>
    <hyperlink r:id="rId2517" ref="M4665"/>
    <hyperlink r:id="rId2518" ref="I4666"/>
    <hyperlink r:id="rId2519" ref="I4667"/>
    <hyperlink r:id="rId2520" ref="I4668"/>
    <hyperlink r:id="rId2521" ref="K4668"/>
    <hyperlink r:id="rId2522" ref="L4668"/>
    <hyperlink r:id="rId2523" ref="I4669"/>
    <hyperlink r:id="rId2524" ref="I4670"/>
    <hyperlink r:id="rId2525" ref="I4671"/>
    <hyperlink r:id="rId2526" ref="K4671"/>
    <hyperlink r:id="rId2527" ref="I4672"/>
    <hyperlink r:id="rId2528" ref="I4673"/>
    <hyperlink r:id="rId2529" ref="I4674"/>
    <hyperlink r:id="rId2530" ref="I4675"/>
    <hyperlink r:id="rId2531" ref="K4675"/>
    <hyperlink r:id="rId2532" ref="L4675"/>
    <hyperlink r:id="rId2533" ref="I4676"/>
    <hyperlink r:id="rId2534" ref="K4676"/>
    <hyperlink r:id="rId2535" ref="L4676"/>
    <hyperlink r:id="rId2536" ref="I4677"/>
    <hyperlink r:id="rId2537" ref="I4678"/>
    <hyperlink r:id="rId2538" ref="I4679"/>
    <hyperlink r:id="rId2539" ref="I4680"/>
    <hyperlink r:id="rId2540" ref="I4681"/>
    <hyperlink r:id="rId2541" ref="K4681"/>
    <hyperlink r:id="rId2542" ref="L4681"/>
    <hyperlink r:id="rId2543" ref="I4682"/>
    <hyperlink r:id="rId2544" ref="I4683"/>
    <hyperlink r:id="rId2545" ref="I4684"/>
    <hyperlink r:id="rId2546" ref="K4684"/>
    <hyperlink r:id="rId2547" ref="L4684"/>
    <hyperlink r:id="rId2548" ref="I4685"/>
    <hyperlink r:id="rId2549" ref="I4686"/>
    <hyperlink r:id="rId2550" ref="K4686"/>
    <hyperlink r:id="rId2551" ref="L4686"/>
    <hyperlink r:id="rId2552" ref="I4687"/>
    <hyperlink r:id="rId2553" ref="I4688"/>
    <hyperlink r:id="rId2554" ref="K4688"/>
    <hyperlink r:id="rId2555" ref="L4688"/>
    <hyperlink r:id="rId2556" ref="I4689"/>
    <hyperlink r:id="rId2557" ref="I4690"/>
    <hyperlink r:id="rId2558" ref="I4691"/>
    <hyperlink r:id="rId2559" ref="I4692"/>
    <hyperlink r:id="rId2560" ref="K4692"/>
    <hyperlink r:id="rId2561" ref="L4692"/>
    <hyperlink r:id="rId2562" ref="I4693"/>
    <hyperlink r:id="rId2563" ref="K4693"/>
    <hyperlink r:id="rId2564" ref="I4694"/>
    <hyperlink r:id="rId2565" ref="I4695"/>
    <hyperlink r:id="rId2566" ref="I4696"/>
    <hyperlink r:id="rId2567" ref="I4697"/>
    <hyperlink r:id="rId2568" ref="K4697"/>
    <hyperlink r:id="rId2569" ref="L4697"/>
    <hyperlink r:id="rId2570" ref="I4698"/>
    <hyperlink r:id="rId2571" ref="K4698"/>
    <hyperlink r:id="rId2572" ref="L4698"/>
    <hyperlink r:id="rId2573" ref="I4699"/>
    <hyperlink r:id="rId2574" ref="K4699"/>
    <hyperlink r:id="rId2575" ref="I4700"/>
    <hyperlink r:id="rId2576" ref="K4700"/>
    <hyperlink r:id="rId2577" ref="I4701"/>
    <hyperlink r:id="rId2578" ref="I4702"/>
    <hyperlink r:id="rId2579" ref="K4702"/>
    <hyperlink r:id="rId2580" ref="L4702"/>
    <hyperlink r:id="rId2581" ref="I4703"/>
    <hyperlink r:id="rId2582" ref="K4703"/>
    <hyperlink r:id="rId2583" ref="L4703"/>
    <hyperlink r:id="rId2584" ref="I4704"/>
    <hyperlink r:id="rId2585" ref="I4705"/>
    <hyperlink r:id="rId2586" ref="K4705"/>
    <hyperlink r:id="rId2587" ref="L4705"/>
    <hyperlink r:id="rId2588" ref="I4706"/>
    <hyperlink r:id="rId2589" ref="K4706"/>
    <hyperlink r:id="rId2590" ref="L4706"/>
    <hyperlink r:id="rId2591" ref="I4707"/>
    <hyperlink r:id="rId2592" ref="I4708"/>
    <hyperlink r:id="rId2593" ref="K4708"/>
    <hyperlink r:id="rId2594" ref="L4708"/>
    <hyperlink r:id="rId2595" ref="I4709"/>
    <hyperlink r:id="rId2596" ref="K4709"/>
    <hyperlink r:id="rId2597" ref="I4710"/>
    <hyperlink r:id="rId2598" ref="I4711"/>
    <hyperlink r:id="rId2599" ref="K4711"/>
    <hyperlink r:id="rId2600" ref="L4711"/>
    <hyperlink r:id="rId2601" ref="I4712"/>
    <hyperlink r:id="rId2602" ref="I4713"/>
    <hyperlink r:id="rId2603" ref="K4713"/>
    <hyperlink r:id="rId2604" ref="L4713"/>
    <hyperlink r:id="rId2605" ref="I4714"/>
    <hyperlink r:id="rId2606" ref="I4715"/>
    <hyperlink r:id="rId2607" ref="I4716"/>
    <hyperlink r:id="rId2608" ref="K4716"/>
    <hyperlink r:id="rId2609" ref="L4716"/>
    <hyperlink r:id="rId2610" ref="I4717"/>
    <hyperlink r:id="rId2611" ref="K4717"/>
    <hyperlink r:id="rId2612" ref="L4717"/>
    <hyperlink r:id="rId2613" ref="I4718"/>
    <hyperlink r:id="rId2614" ref="I4719"/>
    <hyperlink r:id="rId2615" ref="I4720"/>
    <hyperlink r:id="rId2616" ref="K4720"/>
    <hyperlink r:id="rId2617" ref="I4721"/>
    <hyperlink r:id="rId2618" ref="I4722"/>
    <hyperlink r:id="rId2619" ref="K4722"/>
    <hyperlink r:id="rId2620" ref="L4722"/>
    <hyperlink r:id="rId2621" ref="I4723"/>
    <hyperlink r:id="rId2622" ref="I4724"/>
    <hyperlink r:id="rId2623" ref="I4725"/>
    <hyperlink r:id="rId2624" ref="K4725"/>
    <hyperlink r:id="rId2625" ref="L4725"/>
    <hyperlink r:id="rId2626" ref="I4726"/>
    <hyperlink r:id="rId2627" ref="I4727"/>
    <hyperlink r:id="rId2628" ref="I4728"/>
    <hyperlink r:id="rId2629" ref="I4729"/>
    <hyperlink r:id="rId2630" ref="I4730"/>
    <hyperlink r:id="rId2631" ref="I4731"/>
    <hyperlink r:id="rId2632" ref="K4731"/>
    <hyperlink r:id="rId2633" ref="I4732"/>
    <hyperlink r:id="rId2634" ref="I4733"/>
    <hyperlink r:id="rId2635" ref="K4733"/>
    <hyperlink r:id="rId2636" ref="L4733"/>
    <hyperlink r:id="rId2637" ref="M4733"/>
    <hyperlink r:id="rId2638" ref="I4734"/>
    <hyperlink r:id="rId2639" ref="K4734"/>
    <hyperlink r:id="rId2640" ref="L4734"/>
    <hyperlink r:id="rId2641" ref="I4735"/>
    <hyperlink r:id="rId2642" ref="K4735"/>
    <hyperlink r:id="rId2643" ref="L4735"/>
    <hyperlink r:id="rId2644" ref="I4736"/>
    <hyperlink r:id="rId2645" ref="K4736"/>
    <hyperlink r:id="rId2646" ref="L4736"/>
    <hyperlink r:id="rId2647" ref="I4737"/>
    <hyperlink r:id="rId2648" ref="K4737"/>
    <hyperlink r:id="rId2649" ref="L4737"/>
    <hyperlink r:id="rId2650" ref="I4738"/>
    <hyperlink r:id="rId2651" ref="I4739"/>
    <hyperlink r:id="rId2652" ref="K4739"/>
    <hyperlink r:id="rId2653" ref="L4739"/>
    <hyperlink r:id="rId2654" ref="I4740"/>
    <hyperlink r:id="rId2655" ref="I4741"/>
    <hyperlink r:id="rId2656" ref="K4741"/>
    <hyperlink r:id="rId2657" ref="L4741"/>
    <hyperlink r:id="rId2658" ref="I4742"/>
    <hyperlink r:id="rId2659" ref="K4742"/>
    <hyperlink r:id="rId2660" ref="L4742"/>
    <hyperlink r:id="rId2661" ref="I4743"/>
    <hyperlink r:id="rId2662" ref="I4744"/>
    <hyperlink r:id="rId2663" ref="I4745"/>
    <hyperlink r:id="rId2664" ref="K4745"/>
    <hyperlink r:id="rId2665" ref="L4745"/>
    <hyperlink r:id="rId2666" ref="I4746"/>
    <hyperlink r:id="rId2667" ref="K4746"/>
    <hyperlink r:id="rId2668" ref="L4746"/>
    <hyperlink r:id="rId2669" ref="I4747"/>
    <hyperlink r:id="rId2670" ref="K4747"/>
    <hyperlink r:id="rId2671" ref="L4747"/>
    <hyperlink r:id="rId2672" ref="I4748"/>
    <hyperlink r:id="rId2673" ref="I4749"/>
    <hyperlink r:id="rId2674" ref="I4750"/>
    <hyperlink r:id="rId2675" ref="I4751"/>
    <hyperlink r:id="rId2676" ref="K4751"/>
    <hyperlink r:id="rId2677" ref="L4751"/>
    <hyperlink r:id="rId2678" ref="I4752"/>
    <hyperlink r:id="rId2679" ref="K4752"/>
    <hyperlink r:id="rId2680" ref="I4753"/>
    <hyperlink r:id="rId2681" ref="I4754"/>
    <hyperlink r:id="rId2682" ref="K4754"/>
    <hyperlink r:id="rId2683" ref="L4754"/>
    <hyperlink r:id="rId2684" ref="I4755"/>
    <hyperlink r:id="rId2685" ref="K4755"/>
    <hyperlink r:id="rId2686" ref="L4755"/>
    <hyperlink r:id="rId2687" ref="I4756"/>
    <hyperlink r:id="rId2688" ref="K4756"/>
    <hyperlink r:id="rId2689" ref="L4756"/>
    <hyperlink r:id="rId2690" ref="I4757"/>
    <hyperlink r:id="rId2691" ref="K4757"/>
    <hyperlink r:id="rId2692" ref="L4757"/>
    <hyperlink r:id="rId2693" ref="I4758"/>
    <hyperlink r:id="rId2694" ref="K4758"/>
    <hyperlink r:id="rId2695" ref="L4758"/>
    <hyperlink r:id="rId2696" ref="I4759"/>
    <hyperlink r:id="rId2697" ref="K4759"/>
    <hyperlink r:id="rId2698" ref="L4759"/>
    <hyperlink r:id="rId2699" ref="I4760"/>
    <hyperlink r:id="rId2700" ref="K4760"/>
    <hyperlink r:id="rId2701" ref="L4760"/>
    <hyperlink r:id="rId2702" ref="I4761"/>
    <hyperlink r:id="rId2703" ref="K4761"/>
    <hyperlink r:id="rId2704" ref="L4761"/>
    <hyperlink r:id="rId2705" ref="I4762"/>
    <hyperlink r:id="rId2706" ref="I4763"/>
    <hyperlink r:id="rId2707" ref="K4763"/>
    <hyperlink r:id="rId2708" ref="L4763"/>
    <hyperlink r:id="rId2709" ref="I4764"/>
    <hyperlink r:id="rId2710" ref="K4764"/>
    <hyperlink r:id="rId2711" ref="L4764"/>
    <hyperlink r:id="rId2712" ref="I4766"/>
    <hyperlink r:id="rId2713" ref="I4767"/>
    <hyperlink r:id="rId2714" ref="K4767"/>
    <hyperlink r:id="rId2715" ref="L4767"/>
    <hyperlink r:id="rId2716" ref="I4768"/>
    <hyperlink r:id="rId2717" ref="K4768"/>
    <hyperlink r:id="rId2718" ref="L4768"/>
    <hyperlink r:id="rId2719" ref="I4769"/>
    <hyperlink r:id="rId2720" ref="K4769"/>
    <hyperlink r:id="rId2721" ref="L4769"/>
    <hyperlink r:id="rId2722" ref="M4769"/>
    <hyperlink r:id="rId2723" ref="I4770"/>
    <hyperlink r:id="rId2724" ref="K4770"/>
    <hyperlink r:id="rId2725" ref="L4770"/>
    <hyperlink r:id="rId2726" ref="I4771"/>
    <hyperlink r:id="rId2727" ref="I4772"/>
    <hyperlink r:id="rId2728" ref="K4772"/>
    <hyperlink r:id="rId2729" ref="L4772"/>
    <hyperlink r:id="rId2730" ref="M4772"/>
    <hyperlink r:id="rId2731" ref="I4773"/>
    <hyperlink r:id="rId2732" ref="I4774"/>
    <hyperlink r:id="rId2733" ref="K4774"/>
    <hyperlink r:id="rId2734" ref="L4774"/>
    <hyperlink r:id="rId2735" ref="M4774"/>
    <hyperlink r:id="rId2736" ref="I4775"/>
    <hyperlink r:id="rId2737" ref="I4776"/>
    <hyperlink r:id="rId2738" ref="K4776"/>
    <hyperlink r:id="rId2739" ref="L4776"/>
    <hyperlink r:id="rId2740" ref="M4776"/>
    <hyperlink r:id="rId2741" ref="I4777"/>
    <hyperlink r:id="rId2742" ref="I4778"/>
    <hyperlink r:id="rId2743" ref="K4778"/>
    <hyperlink r:id="rId2744" ref="L4778"/>
    <hyperlink r:id="rId2745" ref="M4778"/>
    <hyperlink r:id="rId2746" ref="I4779"/>
    <hyperlink r:id="rId2747" ref="I4780"/>
    <hyperlink r:id="rId2748" ref="I4781"/>
    <hyperlink r:id="rId2749" ref="I4782"/>
    <hyperlink r:id="rId2750" ref="K4782"/>
    <hyperlink r:id="rId2751" ref="I4783"/>
    <hyperlink r:id="rId2752" ref="K4783"/>
    <hyperlink r:id="rId2753" ref="L4783"/>
    <hyperlink r:id="rId2754" ref="I4784"/>
    <hyperlink r:id="rId2755" ref="K4784"/>
    <hyperlink r:id="rId2756" ref="I4785"/>
    <hyperlink r:id="rId2757" ref="K4785"/>
    <hyperlink r:id="rId2758" ref="L4785"/>
    <hyperlink r:id="rId2759" ref="I4786"/>
    <hyperlink r:id="rId2760" ref="K4786"/>
    <hyperlink r:id="rId2761" ref="L4786"/>
    <hyperlink r:id="rId2762" ref="I4787"/>
    <hyperlink r:id="rId2763" ref="I4788"/>
    <hyperlink r:id="rId2764" ref="K4788"/>
    <hyperlink r:id="rId2765" ref="I4789"/>
    <hyperlink r:id="rId2766" ref="K4789"/>
    <hyperlink r:id="rId2767" ref="L4789"/>
    <hyperlink r:id="rId2768" ref="I4790"/>
    <hyperlink r:id="rId2769" ref="I4791"/>
    <hyperlink r:id="rId2770" ref="K4791"/>
    <hyperlink r:id="rId2771" ref="L4791"/>
    <hyperlink r:id="rId2772" ref="I4792"/>
    <hyperlink r:id="rId2773" ref="K4792"/>
    <hyperlink r:id="rId2774" ref="I4794"/>
    <hyperlink r:id="rId2775" ref="K4794"/>
    <hyperlink r:id="rId2776" ref="L4794"/>
    <hyperlink r:id="rId2777" ref="I4795"/>
    <hyperlink r:id="rId2778" ref="I4796"/>
    <hyperlink r:id="rId2779" ref="K4796"/>
    <hyperlink r:id="rId2780" ref="L4796"/>
    <hyperlink r:id="rId2781" ref="I4797"/>
    <hyperlink r:id="rId2782" ref="K4797"/>
    <hyperlink r:id="rId2783" ref="L4797"/>
    <hyperlink r:id="rId2784" ref="I4798"/>
    <hyperlink r:id="rId2785" ref="K4798"/>
    <hyperlink r:id="rId2786" ref="L4798"/>
    <hyperlink r:id="rId2787" ref="I4799"/>
    <hyperlink r:id="rId2788" ref="I4800"/>
    <hyperlink r:id="rId2789" ref="K4800"/>
    <hyperlink r:id="rId2790" ref="L4800"/>
    <hyperlink r:id="rId2791" ref="I4801"/>
    <hyperlink r:id="rId2792" ref="I4802"/>
    <hyperlink r:id="rId2793" ref="I4804"/>
    <hyperlink r:id="rId2794" ref="I4805"/>
    <hyperlink r:id="rId2795" ref="I4806"/>
    <hyperlink r:id="rId2796" ref="I4807"/>
    <hyperlink r:id="rId2797" ref="I4808"/>
    <hyperlink r:id="rId2798" ref="I4809"/>
    <hyperlink r:id="rId2799" ref="I4810"/>
    <hyperlink r:id="rId2800" ref="I4811"/>
    <hyperlink r:id="rId2801" ref="I4812"/>
    <hyperlink r:id="rId2802" ref="I4814"/>
    <hyperlink r:id="rId2803" ref="I4815"/>
    <hyperlink r:id="rId2804" ref="I4816"/>
    <hyperlink r:id="rId2805" ref="I4817"/>
    <hyperlink r:id="rId2806" ref="I4818"/>
    <hyperlink r:id="rId2807" ref="I4819"/>
    <hyperlink r:id="rId2808" ref="I4820"/>
    <hyperlink r:id="rId2809" ref="I4821"/>
    <hyperlink r:id="rId2810" ref="K4821"/>
    <hyperlink r:id="rId2811" ref="I4822"/>
    <hyperlink r:id="rId2812" ref="K4822"/>
    <hyperlink r:id="rId2813" ref="L4822"/>
    <hyperlink r:id="rId2814" ref="I4823"/>
    <hyperlink r:id="rId2815" ref="K4823"/>
    <hyperlink r:id="rId2816" ref="I4824"/>
    <hyperlink r:id="rId2817" ref="I4825"/>
    <hyperlink r:id="rId2818" ref="I4826"/>
    <hyperlink r:id="rId2819" ref="K4826"/>
    <hyperlink r:id="rId2820" ref="I4827"/>
    <hyperlink r:id="rId2821" ref="I4828"/>
    <hyperlink r:id="rId2822" ref="I4829"/>
    <hyperlink r:id="rId2823" ref="K4829"/>
    <hyperlink r:id="rId2824" ref="L4829"/>
    <hyperlink r:id="rId2825" ref="I4830"/>
    <hyperlink r:id="rId2826" ref="K4830"/>
    <hyperlink r:id="rId2827" ref="L4830"/>
    <hyperlink r:id="rId2828" ref="I4831"/>
    <hyperlink r:id="rId2829" ref="I4832"/>
    <hyperlink r:id="rId2830" ref="K4832"/>
    <hyperlink r:id="rId2831" ref="L4832"/>
    <hyperlink r:id="rId2832" ref="I4833"/>
    <hyperlink r:id="rId2833" ref="K4833"/>
    <hyperlink r:id="rId2834" ref="L4833"/>
    <hyperlink r:id="rId2835" ref="I4834"/>
    <hyperlink r:id="rId2836" ref="I4835"/>
    <hyperlink r:id="rId2837" ref="K4835"/>
    <hyperlink r:id="rId2838" ref="L4835"/>
    <hyperlink r:id="rId2839" ref="I4836"/>
    <hyperlink r:id="rId2840" ref="I4837"/>
    <hyperlink r:id="rId2841" ref="K4837"/>
    <hyperlink r:id="rId2842" ref="L4837"/>
    <hyperlink r:id="rId2843" ref="I4838"/>
    <hyperlink r:id="rId2844" ref="I4839"/>
    <hyperlink r:id="rId2845" ref="I4840"/>
    <hyperlink r:id="rId2846" ref="I4841"/>
    <hyperlink r:id="rId2847" ref="I4842"/>
    <hyperlink r:id="rId2848" ref="I4843"/>
    <hyperlink r:id="rId2849" ref="I4844"/>
    <hyperlink r:id="rId2850" ref="K4844"/>
    <hyperlink r:id="rId2851" ref="I4845"/>
    <hyperlink r:id="rId2852" ref="I4846"/>
    <hyperlink r:id="rId2853" ref="I4847"/>
    <hyperlink r:id="rId2854" ref="K4847"/>
    <hyperlink r:id="rId2855" ref="L4847"/>
    <hyperlink r:id="rId2856" ref="I4848"/>
    <hyperlink r:id="rId2857" ref="I4849"/>
    <hyperlink r:id="rId2858" ref="I4850"/>
    <hyperlink r:id="rId2859" ref="I4851"/>
    <hyperlink r:id="rId2860" ref="I4852"/>
    <hyperlink r:id="rId2861" ref="I4853"/>
    <hyperlink r:id="rId2862" ref="I4854"/>
    <hyperlink r:id="rId2863" ref="I4855"/>
    <hyperlink r:id="rId2864" ref="I4856"/>
    <hyperlink r:id="rId2865" ref="I4857"/>
    <hyperlink r:id="rId2866" ref="I4858"/>
    <hyperlink r:id="rId2867" ref="I4859"/>
    <hyperlink r:id="rId2868" ref="K4859"/>
    <hyperlink r:id="rId2869" ref="L4859"/>
    <hyperlink r:id="rId2870" ref="I4860"/>
    <hyperlink r:id="rId2871" ref="K4860"/>
    <hyperlink r:id="rId2872" ref="L4860"/>
    <hyperlink r:id="rId2873" ref="I4861"/>
    <hyperlink r:id="rId2874" ref="I4862"/>
    <hyperlink r:id="rId2875" ref="I4863"/>
    <hyperlink r:id="rId2876" ref="K4863"/>
    <hyperlink r:id="rId2877" ref="I4864"/>
    <hyperlink r:id="rId2878" ref="I4865"/>
    <hyperlink r:id="rId2879" ref="I4866"/>
    <hyperlink r:id="rId2880" ref="I4867"/>
    <hyperlink r:id="rId2881" ref="I4868"/>
    <hyperlink r:id="rId2882" ref="I4869"/>
    <hyperlink r:id="rId2883" ref="K4869"/>
    <hyperlink r:id="rId2884" ref="I4870"/>
    <hyperlink r:id="rId2885" ref="K4870"/>
    <hyperlink r:id="rId2886" ref="I4871"/>
    <hyperlink r:id="rId2887" ref="I4872"/>
    <hyperlink r:id="rId2888" ref="K4872"/>
    <hyperlink r:id="rId2889" ref="I4873"/>
    <hyperlink r:id="rId2890" ref="K4873"/>
    <hyperlink r:id="rId2891" ref="I4874"/>
    <hyperlink r:id="rId2892" ref="K4874"/>
    <hyperlink r:id="rId2893" ref="I4875"/>
    <hyperlink r:id="rId2894" ref="K4875"/>
    <hyperlink r:id="rId2895" ref="I4876"/>
    <hyperlink r:id="rId2896" ref="I4877"/>
    <hyperlink r:id="rId2897" ref="I4878"/>
    <hyperlink r:id="rId2898" ref="I4879"/>
    <hyperlink r:id="rId2899" ref="I4880"/>
    <hyperlink r:id="rId2900" ref="I4881"/>
    <hyperlink r:id="rId2901" ref="I4882"/>
    <hyperlink r:id="rId2902" ref="I4883"/>
    <hyperlink r:id="rId2903" ref="K4883"/>
    <hyperlink r:id="rId2904" ref="L4883"/>
    <hyperlink r:id="rId2905" ref="I4884"/>
    <hyperlink r:id="rId2906" ref="I4885"/>
    <hyperlink r:id="rId2907" ref="I4886"/>
    <hyperlink r:id="rId2908" ref="I4887"/>
    <hyperlink r:id="rId2909" ref="K4887"/>
    <hyperlink r:id="rId2910" ref="L4887"/>
    <hyperlink r:id="rId2911" ref="I4889"/>
    <hyperlink r:id="rId2912" ref="I4890"/>
    <hyperlink r:id="rId2913" ref="K4890"/>
    <hyperlink r:id="rId2914" ref="L4890"/>
    <hyperlink r:id="rId2915" ref="M4890"/>
    <hyperlink r:id="rId2916" ref="I4891"/>
    <hyperlink r:id="rId2917" ref="K4891"/>
    <hyperlink r:id="rId2918" ref="L4891"/>
    <hyperlink r:id="rId2919" ref="M4891"/>
    <hyperlink r:id="rId2920" ref="I4892"/>
    <hyperlink r:id="rId2921" ref="I4893"/>
    <hyperlink r:id="rId2922" ref="I4894"/>
    <hyperlink r:id="rId2923" ref="I4895"/>
    <hyperlink r:id="rId2924" ref="I4896"/>
    <hyperlink r:id="rId2925" ref="K4896"/>
    <hyperlink r:id="rId2926" ref="I4897"/>
    <hyperlink r:id="rId2927" ref="K4897"/>
    <hyperlink r:id="rId2928" ref="I4898"/>
    <hyperlink r:id="rId2929" ref="K4898"/>
    <hyperlink r:id="rId2930" ref="I4899"/>
    <hyperlink r:id="rId2931" ref="I4900"/>
    <hyperlink r:id="rId2932" ref="K4900"/>
    <hyperlink r:id="rId2933" ref="I4901"/>
    <hyperlink r:id="rId2934" ref="K4901"/>
    <hyperlink r:id="rId2935" ref="I4902"/>
    <hyperlink r:id="rId2936" ref="K4902"/>
    <hyperlink r:id="rId2937" ref="I4903"/>
    <hyperlink r:id="rId2938" ref="I4904"/>
    <hyperlink r:id="rId2939" ref="K4904"/>
    <hyperlink r:id="rId2940" ref="I4905"/>
    <hyperlink r:id="rId2941" ref="I4906"/>
    <hyperlink r:id="rId2942" ref="I4907"/>
    <hyperlink r:id="rId2943" ref="I4908"/>
    <hyperlink r:id="rId2944" ref="I4909"/>
    <hyperlink r:id="rId2945" ref="I4910"/>
    <hyperlink r:id="rId2946" ref="I4911"/>
    <hyperlink r:id="rId2947" ref="I4912"/>
    <hyperlink r:id="rId2948" ref="I4913"/>
    <hyperlink r:id="rId2949" ref="I4914"/>
    <hyperlink r:id="rId2950" ref="I4915"/>
    <hyperlink r:id="rId2951" ref="I4916"/>
    <hyperlink r:id="rId2952" ref="I4917"/>
    <hyperlink r:id="rId2953" ref="I4918"/>
    <hyperlink r:id="rId2954" ref="I4919"/>
    <hyperlink r:id="rId2955" ref="I4920"/>
    <hyperlink r:id="rId2956" ref="I4921"/>
    <hyperlink r:id="rId2957" ref="I4922"/>
    <hyperlink r:id="rId2958" ref="I4923"/>
    <hyperlink r:id="rId2959" ref="I4924"/>
    <hyperlink r:id="rId2960" ref="I4925"/>
    <hyperlink r:id="rId2961" ref="I4926"/>
    <hyperlink r:id="rId2962" ref="I4927"/>
    <hyperlink r:id="rId2963" ref="I4928"/>
    <hyperlink r:id="rId2964" ref="I4929"/>
    <hyperlink r:id="rId2965" ref="I4930"/>
    <hyperlink r:id="rId2966" ref="I4931"/>
    <hyperlink r:id="rId2967" ref="I4932"/>
    <hyperlink r:id="rId2968" ref="I4933"/>
    <hyperlink r:id="rId2969" ref="I4934"/>
    <hyperlink r:id="rId2970" ref="I4935"/>
    <hyperlink r:id="rId2971" ref="I4936"/>
    <hyperlink r:id="rId2972" ref="I4937"/>
    <hyperlink r:id="rId2973" ref="I4938"/>
    <hyperlink r:id="rId2974" ref="I4939"/>
    <hyperlink r:id="rId2975" ref="L4939"/>
    <hyperlink r:id="rId2976" ref="I4940"/>
    <hyperlink r:id="rId2977" ref="I4941"/>
    <hyperlink r:id="rId2978" ref="I4942"/>
    <hyperlink r:id="rId2979" ref="I4943"/>
    <hyperlink r:id="rId2980" ref="I4944"/>
    <hyperlink r:id="rId2981" ref="I4945"/>
    <hyperlink r:id="rId2982" ref="I4946"/>
    <hyperlink r:id="rId2983" ref="I4947"/>
    <hyperlink r:id="rId2984" ref="I4948"/>
    <hyperlink r:id="rId2985" ref="I4949"/>
    <hyperlink r:id="rId2986" ref="I4952"/>
    <hyperlink r:id="rId2987" ref="I4953"/>
    <hyperlink r:id="rId2988" ref="I4954"/>
    <hyperlink r:id="rId2989" ref="I4955"/>
    <hyperlink r:id="rId2990" ref="I4956"/>
    <hyperlink r:id="rId2991" ref="I4957"/>
    <hyperlink r:id="rId2992" ref="I4958"/>
    <hyperlink r:id="rId2993" ref="I4959"/>
    <hyperlink r:id="rId2994" ref="I4961"/>
    <hyperlink r:id="rId2995" ref="I4962"/>
    <hyperlink r:id="rId2996" ref="I4963"/>
    <hyperlink r:id="rId2997" ref="I4964"/>
    <hyperlink r:id="rId2998" ref="I4965"/>
    <hyperlink r:id="rId2999" ref="I4966"/>
    <hyperlink r:id="rId3000" ref="I4967"/>
    <hyperlink r:id="rId3001" ref="I4968"/>
    <hyperlink r:id="rId3002" ref="I4969"/>
    <hyperlink r:id="rId3003" ref="I4970"/>
    <hyperlink r:id="rId3004" ref="I4971"/>
    <hyperlink r:id="rId3005" ref="I4972"/>
    <hyperlink r:id="rId3006" ref="I4973"/>
    <hyperlink r:id="rId3007" ref="I4974"/>
    <hyperlink r:id="rId3008" ref="I4975"/>
    <hyperlink r:id="rId3009" ref="I4976"/>
    <hyperlink r:id="rId3010" ref="I4977"/>
    <hyperlink r:id="rId3011" ref="I4978"/>
    <hyperlink r:id="rId3012" ref="I4979"/>
    <hyperlink r:id="rId3013" ref="I4980"/>
    <hyperlink r:id="rId3014" ref="I4981"/>
    <hyperlink r:id="rId3015" ref="I4982"/>
    <hyperlink r:id="rId3016" ref="I4983"/>
    <hyperlink r:id="rId3017" ref="I4984"/>
    <hyperlink r:id="rId3018" ref="I4985"/>
    <hyperlink r:id="rId3019" ref="I4986"/>
    <hyperlink r:id="rId3020" ref="I4987"/>
    <hyperlink r:id="rId3021" ref="I4988"/>
    <hyperlink r:id="rId3022" ref="I4989"/>
    <hyperlink r:id="rId3023" ref="I4990"/>
    <hyperlink r:id="rId3024" ref="I4991"/>
    <hyperlink r:id="rId3025" ref="I4993"/>
    <hyperlink r:id="rId3026" ref="I4994"/>
    <hyperlink r:id="rId3027" ref="I4995"/>
    <hyperlink r:id="rId3028" ref="I4996"/>
    <hyperlink r:id="rId3029" ref="I4997"/>
    <hyperlink r:id="rId3030" ref="I4998"/>
    <hyperlink r:id="rId3031" ref="I4999"/>
    <hyperlink r:id="rId3032" ref="I5000"/>
    <hyperlink r:id="rId3033" ref="I5001"/>
    <hyperlink r:id="rId3034" ref="I5002"/>
    <hyperlink r:id="rId3035" ref="I5003"/>
    <hyperlink r:id="rId3036" ref="I5004"/>
    <hyperlink r:id="rId3037" ref="I5005"/>
    <hyperlink r:id="rId3038" ref="I5006"/>
    <hyperlink r:id="rId3039" ref="I5007"/>
    <hyperlink r:id="rId3040" ref="I5008"/>
    <hyperlink r:id="rId3041" ref="I5009"/>
    <hyperlink r:id="rId3042" ref="I5010"/>
    <hyperlink r:id="rId3043" ref="I5011"/>
    <hyperlink r:id="rId3044" ref="I5015"/>
    <hyperlink r:id="rId3045" ref="I5016"/>
    <hyperlink r:id="rId3046" ref="K5016"/>
    <hyperlink r:id="rId3047" ref="L5016"/>
    <hyperlink r:id="rId3048" ref="I5019"/>
    <hyperlink r:id="rId3049" ref="K5019"/>
    <hyperlink r:id="rId3050" ref="L5019"/>
    <hyperlink r:id="rId3051" ref="I5020"/>
    <hyperlink r:id="rId3052" ref="L5020"/>
    <hyperlink r:id="rId3053" ref="M5020"/>
    <hyperlink r:id="rId3054" ref="L5021"/>
    <hyperlink r:id="rId3055" ref="I5022"/>
    <hyperlink r:id="rId3056" ref="K5022"/>
    <hyperlink r:id="rId3057" ref="L5022"/>
    <hyperlink r:id="rId3058" ref="I5026"/>
    <hyperlink r:id="rId3059" ref="K5026"/>
    <hyperlink r:id="rId3060" ref="L5026"/>
    <hyperlink r:id="rId3061" ref="I5029"/>
    <hyperlink r:id="rId3062" ref="L5029"/>
    <hyperlink r:id="rId3063" ref="M5029"/>
    <hyperlink r:id="rId3064" ref="K5030"/>
    <hyperlink r:id="rId3065" ref="M5030"/>
    <hyperlink r:id="rId3066" ref="I5032"/>
    <hyperlink r:id="rId3067" ref="L5032"/>
    <hyperlink r:id="rId3068" ref="I5037"/>
    <hyperlink r:id="rId3069" ref="K5037"/>
    <hyperlink r:id="rId3070" ref="L5037"/>
    <hyperlink r:id="rId3071" ref="I5045"/>
    <hyperlink r:id="rId3072" ref="K5045"/>
    <hyperlink r:id="rId3073" ref="L5045"/>
    <hyperlink r:id="rId3074" ref="I5047"/>
    <hyperlink r:id="rId3075" ref="K5047"/>
    <hyperlink r:id="rId3076" ref="L5047"/>
    <hyperlink r:id="rId3077" ref="I5049"/>
    <hyperlink r:id="rId3078" ref="K5049"/>
    <hyperlink r:id="rId3079" ref="L5049"/>
    <hyperlink r:id="rId3080" ref="I5052"/>
    <hyperlink r:id="rId3081" ref="K5052"/>
    <hyperlink r:id="rId3082" ref="I5054"/>
    <hyperlink r:id="rId3083" ref="K5054"/>
    <hyperlink r:id="rId3084" ref="L5054"/>
    <hyperlink r:id="rId3085" ref="I5056"/>
    <hyperlink r:id="rId3086" ref="K5056"/>
    <hyperlink r:id="rId3087" ref="L5056"/>
    <hyperlink r:id="rId3088" ref="I5060"/>
    <hyperlink r:id="rId3089" ref="K5060"/>
    <hyperlink r:id="rId3090" ref="L5060"/>
    <hyperlink r:id="rId3091" ref="I5061"/>
    <hyperlink r:id="rId3092" ref="L5061"/>
    <hyperlink r:id="rId3093" ref="M5061"/>
    <hyperlink r:id="rId3094" ref="I5062"/>
    <hyperlink r:id="rId3095" ref="I5063"/>
    <hyperlink r:id="rId3096" ref="I5064"/>
    <hyperlink r:id="rId3097" ref="I5065"/>
    <hyperlink r:id="rId3098" ref="I5066"/>
    <hyperlink r:id="rId3099" ref="I5067"/>
    <hyperlink r:id="rId3100" ref="I5068"/>
    <hyperlink r:id="rId3101" ref="I5069"/>
    <hyperlink r:id="rId3102" ref="I5070"/>
    <hyperlink r:id="rId3103" ref="I5071"/>
    <hyperlink r:id="rId3104" ref="I5072"/>
    <hyperlink r:id="rId3105" ref="I5073"/>
    <hyperlink r:id="rId3106" ref="I5074"/>
    <hyperlink r:id="rId3107" ref="I5075"/>
    <hyperlink r:id="rId3108" ref="I5076"/>
    <hyperlink r:id="rId3109" ref="I5077"/>
    <hyperlink r:id="rId3110" ref="I5078"/>
    <hyperlink r:id="rId3111" ref="I5079"/>
    <hyperlink r:id="rId3112" ref="I5080"/>
    <hyperlink r:id="rId3113" ref="K5080"/>
    <hyperlink r:id="rId3114" ref="I5081"/>
    <hyperlink r:id="rId3115" ref="I5082"/>
    <hyperlink r:id="rId3116" ref="I5083"/>
    <hyperlink r:id="rId3117" ref="I5084"/>
    <hyperlink r:id="rId3118" ref="I5085"/>
    <hyperlink r:id="rId3119" ref="I5086"/>
    <hyperlink r:id="rId3120" ref="I5087"/>
    <hyperlink r:id="rId3121" ref="I5088"/>
    <hyperlink r:id="rId3122" ref="I5089"/>
    <hyperlink r:id="rId3123" ref="I5090"/>
    <hyperlink r:id="rId3124" ref="K5090"/>
    <hyperlink r:id="rId3125" ref="L5090"/>
    <hyperlink r:id="rId3126" ref="I5091"/>
    <hyperlink r:id="rId3127" ref="K5091"/>
    <hyperlink r:id="rId3128" ref="L5091"/>
    <hyperlink r:id="rId3129" ref="I5095"/>
    <hyperlink r:id="rId3130" ref="K5095"/>
    <hyperlink r:id="rId3131" ref="L5095"/>
    <hyperlink r:id="rId3132" ref="I5096"/>
    <hyperlink r:id="rId3133" ref="I5097"/>
    <hyperlink r:id="rId3134" ref="I5098"/>
    <hyperlink r:id="rId3135" ref="I5099"/>
    <hyperlink r:id="rId3136" ref="I5100"/>
    <hyperlink r:id="rId3137" ref="I5101"/>
    <hyperlink r:id="rId3138" ref="I5102"/>
    <hyperlink r:id="rId3139" ref="I5103"/>
    <hyperlink r:id="rId3140" ref="I5104"/>
    <hyperlink r:id="rId3141" ref="I5105"/>
    <hyperlink r:id="rId3142" ref="I5106"/>
    <hyperlink r:id="rId3143" ref="I5112"/>
    <hyperlink r:id="rId3144" ref="I5113"/>
    <hyperlink r:id="rId3145" ref="I5114"/>
    <hyperlink r:id="rId3146" ref="I5115"/>
    <hyperlink r:id="rId3147" ref="I5116"/>
    <hyperlink r:id="rId3148" ref="K5118"/>
    <hyperlink r:id="rId3149" ref="L5118"/>
    <hyperlink r:id="rId3150" ref="I5120"/>
    <hyperlink r:id="rId3151" ref="I5121"/>
    <hyperlink r:id="rId3152" ref="I5122"/>
    <hyperlink r:id="rId3153" ref="I5123"/>
    <hyperlink r:id="rId3154" ref="I5125"/>
    <hyperlink r:id="rId3155" ref="I5127"/>
    <hyperlink r:id="rId3156" ref="I5128"/>
    <hyperlink r:id="rId3157" ref="K5128"/>
    <hyperlink r:id="rId3158" ref="L5128"/>
    <hyperlink r:id="rId3159" ref="I5129"/>
    <hyperlink r:id="rId3160" ref="I5130"/>
    <hyperlink r:id="rId3161" ref="I5131"/>
    <hyperlink r:id="rId3162" ref="I5132"/>
    <hyperlink r:id="rId3163" ref="I5134"/>
    <hyperlink r:id="rId3164" ref="I5135"/>
    <hyperlink r:id="rId3165" ref="I5136"/>
    <hyperlink r:id="rId3166" ref="I5137"/>
    <hyperlink r:id="rId3167" ref="I5138"/>
    <hyperlink r:id="rId3168" ref="I5139"/>
    <hyperlink r:id="rId3169" ref="I5141"/>
    <hyperlink r:id="rId3170" ref="K5141"/>
    <hyperlink r:id="rId3171" ref="L5141"/>
    <hyperlink r:id="rId3172" ref="I5142"/>
    <hyperlink r:id="rId3173" ref="I5143"/>
    <hyperlink r:id="rId3174" ref="I5144"/>
    <hyperlink r:id="rId3175" ref="K5144"/>
    <hyperlink r:id="rId3176" ref="L5144"/>
    <hyperlink r:id="rId3177" ref="I5145"/>
    <hyperlink r:id="rId3178" ref="I5146"/>
    <hyperlink r:id="rId3179" ref="K5146"/>
    <hyperlink r:id="rId3180" ref="I5147"/>
    <hyperlink r:id="rId3181" ref="I5148"/>
    <hyperlink r:id="rId3182" ref="I5149"/>
    <hyperlink r:id="rId3183" ref="I5150"/>
    <hyperlink r:id="rId3184" ref="I5151"/>
    <hyperlink r:id="rId3185" ref="I5152"/>
    <hyperlink r:id="rId3186" ref="I5153"/>
    <hyperlink r:id="rId3187" ref="K5153"/>
    <hyperlink r:id="rId3188" ref="I5156"/>
    <hyperlink r:id="rId3189" ref="I5159"/>
    <hyperlink r:id="rId3190" ref="L5159"/>
    <hyperlink r:id="rId3191" ref="I5160"/>
    <hyperlink r:id="rId3192" ref="L5160"/>
    <hyperlink r:id="rId3193" ref="M5160"/>
    <hyperlink r:id="rId3194" ref="I5161"/>
    <hyperlink r:id="rId3195" ref="L5161"/>
    <hyperlink r:id="rId3196" ref="M5161"/>
    <hyperlink r:id="rId3197" ref="I5162"/>
    <hyperlink r:id="rId3198" ref="L5162"/>
    <hyperlink r:id="rId3199" ref="M5162"/>
    <hyperlink r:id="rId3200" ref="I5165"/>
    <hyperlink r:id="rId3201" ref="L5165"/>
    <hyperlink r:id="rId3202" ref="I5166"/>
    <hyperlink r:id="rId3203" ref="K5166"/>
    <hyperlink r:id="rId3204" ref="L5166"/>
    <hyperlink r:id="rId3205" ref="M5166"/>
    <hyperlink r:id="rId3206" ref="I5167"/>
    <hyperlink r:id="rId3207" ref="K5167"/>
    <hyperlink r:id="rId3208" ref="L5167"/>
    <hyperlink r:id="rId3209" ref="M5167"/>
    <hyperlink r:id="rId3210" ref="I5168"/>
    <hyperlink r:id="rId3211" ref="I5169"/>
    <hyperlink r:id="rId3212" ref="I5170"/>
    <hyperlink r:id="rId3213" ref="K5170"/>
    <hyperlink r:id="rId3214" ref="L5170"/>
    <hyperlink r:id="rId3215" ref="I5171"/>
    <hyperlink r:id="rId3216" ref="I5172"/>
    <hyperlink r:id="rId3217" ref="I5173"/>
    <hyperlink r:id="rId3218" ref="I5174"/>
    <hyperlink r:id="rId3219" ref="I5175"/>
    <hyperlink r:id="rId3220" ref="I5176"/>
    <hyperlink r:id="rId3221" ref="I5177"/>
    <hyperlink r:id="rId3222" ref="I5178"/>
    <hyperlink r:id="rId3223" ref="I5179"/>
    <hyperlink r:id="rId3224" ref="I5180"/>
    <hyperlink r:id="rId3225" ref="I5181"/>
    <hyperlink r:id="rId3226" ref="L5181"/>
    <hyperlink r:id="rId3227" ref="M5181"/>
    <hyperlink r:id="rId3228" ref="I5182"/>
    <hyperlink r:id="rId3229" ref="L5182"/>
    <hyperlink r:id="rId3230" ref="I5183"/>
    <hyperlink r:id="rId3231" ref="I5184"/>
    <hyperlink r:id="rId3232" ref="M5184"/>
    <hyperlink r:id="rId3233" ref="I5185"/>
    <hyperlink r:id="rId3234" ref="I5186"/>
    <hyperlink r:id="rId3235" ref="I5187"/>
    <hyperlink r:id="rId3236" ref="I5188"/>
    <hyperlink r:id="rId3237" ref="I5189"/>
    <hyperlink r:id="rId3238" ref="I5190"/>
    <hyperlink r:id="rId3239" ref="I5191"/>
    <hyperlink r:id="rId3240" ref="I5192"/>
    <hyperlink r:id="rId3241" ref="I5193"/>
    <hyperlink r:id="rId3242" ref="I5194"/>
    <hyperlink r:id="rId3243" ref="I5195"/>
    <hyperlink r:id="rId3244" ref="I5196"/>
    <hyperlink r:id="rId3245" ref="I5197"/>
    <hyperlink r:id="rId3246" ref="I5198"/>
    <hyperlink r:id="rId3247" ref="I5199"/>
    <hyperlink r:id="rId3248" ref="I5200"/>
    <hyperlink r:id="rId3249" ref="I5201"/>
    <hyperlink r:id="rId3250" ref="I5202"/>
    <hyperlink r:id="rId3251" ref="I5203"/>
    <hyperlink r:id="rId3252" ref="I5204"/>
    <hyperlink r:id="rId3253" ref="I5205"/>
    <hyperlink r:id="rId3254" ref="I5206"/>
    <hyperlink r:id="rId3255" ref="I5207"/>
    <hyperlink r:id="rId3256" ref="I5208"/>
    <hyperlink r:id="rId3257" ref="I5209"/>
    <hyperlink r:id="rId3258" ref="I5210"/>
    <hyperlink r:id="rId3259" ref="I5211"/>
    <hyperlink r:id="rId3260" ref="I5212"/>
    <hyperlink r:id="rId3261" ref="I5213"/>
    <hyperlink r:id="rId3262" ref="I5214"/>
    <hyperlink r:id="rId3263" ref="I5215"/>
    <hyperlink r:id="rId3264" ref="I5216"/>
    <hyperlink r:id="rId3265" ref="I5217"/>
    <hyperlink r:id="rId3266" ref="I5218"/>
    <hyperlink r:id="rId3267" ref="I5219"/>
    <hyperlink r:id="rId3268" ref="I5220"/>
    <hyperlink r:id="rId3269" ref="I5221"/>
    <hyperlink r:id="rId3270" ref="I5222"/>
    <hyperlink r:id="rId3271" ref="I5223"/>
    <hyperlink r:id="rId3272" ref="I5224"/>
    <hyperlink r:id="rId3273" ref="I5225"/>
    <hyperlink r:id="rId3274" ref="I5226"/>
    <hyperlink r:id="rId3275" ref="I5227"/>
    <hyperlink r:id="rId3276" ref="I5228"/>
    <hyperlink r:id="rId3277" ref="I5229"/>
    <hyperlink r:id="rId3278" ref="I5230"/>
    <hyperlink r:id="rId3279" ref="I5231"/>
    <hyperlink r:id="rId3280" ref="I5233"/>
    <hyperlink r:id="rId3281" ref="I5234"/>
    <hyperlink r:id="rId3282" ref="I5235"/>
    <hyperlink r:id="rId3283" ref="I5236"/>
    <hyperlink r:id="rId3284" ref="I5237"/>
    <hyperlink r:id="rId3285" ref="I5238"/>
    <hyperlink r:id="rId3286" ref="I5239"/>
    <hyperlink r:id="rId3287" ref="I5240"/>
    <hyperlink r:id="rId3288" ref="I5241"/>
    <hyperlink r:id="rId3289" ref="I5242"/>
    <hyperlink r:id="rId3290" ref="I5243"/>
    <hyperlink r:id="rId3291" ref="I5244"/>
    <hyperlink r:id="rId3292" ref="I5245"/>
    <hyperlink r:id="rId3293" ref="I5246"/>
    <hyperlink r:id="rId3294" ref="I5247"/>
    <hyperlink r:id="rId3295" ref="I5248"/>
    <hyperlink r:id="rId3296" ref="I5249"/>
    <hyperlink r:id="rId3297" ref="I5250"/>
    <hyperlink r:id="rId3298" ref="I5251"/>
    <hyperlink r:id="rId3299" ref="I5252"/>
    <hyperlink r:id="rId3300" ref="I5253"/>
    <hyperlink r:id="rId3301" ref="I5254"/>
    <hyperlink r:id="rId3302" ref="I5255"/>
    <hyperlink r:id="rId3303" ref="I5256"/>
    <hyperlink r:id="rId3304" ref="I5257"/>
    <hyperlink r:id="rId3305" ref="I5258"/>
    <hyperlink r:id="rId3306" ref="I5259"/>
    <hyperlink r:id="rId3307" ref="I5260"/>
    <hyperlink r:id="rId3308" ref="I5261"/>
    <hyperlink r:id="rId3309" ref="I5262"/>
    <hyperlink r:id="rId3310" ref="I5263"/>
    <hyperlink r:id="rId3311" ref="I5264"/>
    <hyperlink r:id="rId3312" ref="I5265"/>
    <hyperlink r:id="rId3313" ref="I5266"/>
    <hyperlink r:id="rId3314" ref="I5267"/>
    <hyperlink r:id="rId3315" ref="I5268"/>
    <hyperlink r:id="rId3316" ref="I5269"/>
    <hyperlink r:id="rId3317" ref="I5270"/>
    <hyperlink r:id="rId3318" ref="I5271"/>
    <hyperlink r:id="rId3319" ref="I5272"/>
    <hyperlink r:id="rId3320" ref="I5274"/>
    <hyperlink r:id="rId3321" ref="I5275"/>
    <hyperlink r:id="rId3322" ref="I5276"/>
    <hyperlink r:id="rId3323" ref="I5277"/>
    <hyperlink r:id="rId3324" ref="I5278"/>
    <hyperlink r:id="rId3325" ref="I5279"/>
    <hyperlink r:id="rId3326" ref="I5280"/>
    <hyperlink r:id="rId3327" ref="I5281"/>
    <hyperlink r:id="rId3328" ref="I5282"/>
    <hyperlink r:id="rId3329" ref="I5283"/>
    <hyperlink r:id="rId3330" ref="I5284"/>
    <hyperlink r:id="rId3331" ref="I5285"/>
    <hyperlink r:id="rId3332" ref="I5286"/>
    <hyperlink r:id="rId3333" ref="I5287"/>
    <hyperlink r:id="rId3334" ref="I5288"/>
    <hyperlink r:id="rId3335" ref="I5289"/>
    <hyperlink r:id="rId3336" ref="I5290"/>
    <hyperlink r:id="rId3337" ref="I5291"/>
    <hyperlink r:id="rId3338" ref="I5292"/>
    <hyperlink r:id="rId3339" ref="I5293"/>
    <hyperlink r:id="rId3340" ref="I5294"/>
    <hyperlink r:id="rId3341" ref="I5295"/>
    <hyperlink r:id="rId3342" ref="I5296"/>
    <hyperlink r:id="rId3343" ref="I5297"/>
    <hyperlink r:id="rId3344" ref="I5298"/>
    <hyperlink r:id="rId3345" ref="I5299"/>
    <hyperlink r:id="rId3346" ref="I5300"/>
    <hyperlink r:id="rId3347" ref="I5301"/>
    <hyperlink r:id="rId3348" ref="I5302"/>
    <hyperlink r:id="rId3349" ref="I5303"/>
    <hyperlink r:id="rId3350" ref="I5304"/>
    <hyperlink r:id="rId3351" ref="I5305"/>
    <hyperlink r:id="rId3352" ref="I5306"/>
    <hyperlink r:id="rId3353" ref="I5307"/>
    <hyperlink r:id="rId3354" ref="I5309"/>
    <hyperlink r:id="rId3355" ref="I5310"/>
    <hyperlink r:id="rId3356" ref="I5311"/>
    <hyperlink r:id="rId3357" ref="I5312"/>
    <hyperlink r:id="rId3358" ref="I5313"/>
    <hyperlink r:id="rId3359" ref="I5314"/>
    <hyperlink r:id="rId3360" ref="I5315"/>
    <hyperlink r:id="rId3361" ref="I5316"/>
    <hyperlink r:id="rId3362" ref="I5317"/>
    <hyperlink r:id="rId3363" ref="I5318"/>
    <hyperlink r:id="rId3364" ref="I5319"/>
    <hyperlink r:id="rId3365" ref="I5320"/>
    <hyperlink r:id="rId3366" ref="I5321"/>
    <hyperlink r:id="rId3367" ref="I5322"/>
    <hyperlink r:id="rId3368" ref="I5323"/>
    <hyperlink r:id="rId3369" ref="I5324"/>
    <hyperlink r:id="rId3370" ref="I5325"/>
    <hyperlink r:id="rId3371" ref="I5326"/>
    <hyperlink r:id="rId3372" ref="I5332"/>
    <hyperlink r:id="rId3373" ref="I5335"/>
    <hyperlink r:id="rId3374" ref="I5340"/>
    <hyperlink r:id="rId3375" ref="I5346"/>
    <hyperlink r:id="rId3376" ref="I5356"/>
    <hyperlink r:id="rId3377" ref="I5357"/>
    <hyperlink r:id="rId3378" ref="I5359"/>
    <hyperlink r:id="rId3379" ref="I5364"/>
    <hyperlink r:id="rId3380" ref="I5365"/>
    <hyperlink r:id="rId3381" ref="I5366"/>
    <hyperlink r:id="rId3382" ref="I5367"/>
    <hyperlink r:id="rId3383" ref="I5368"/>
    <hyperlink r:id="rId3384" ref="I5369"/>
    <hyperlink r:id="rId3385" ref="I5370"/>
    <hyperlink r:id="rId3386" ref="I5371"/>
    <hyperlink r:id="rId3387" ref="I5372"/>
    <hyperlink r:id="rId3388" ref="I5373"/>
    <hyperlink r:id="rId3389" ref="I5374"/>
    <hyperlink r:id="rId3390" ref="I5375"/>
    <hyperlink r:id="rId3391" ref="I5376"/>
    <hyperlink r:id="rId3392" ref="I5377"/>
    <hyperlink r:id="rId3393" ref="I5378"/>
    <hyperlink r:id="rId3394" ref="I5380"/>
    <hyperlink r:id="rId3395" ref="I5381"/>
    <hyperlink r:id="rId3396" ref="I5382"/>
    <hyperlink r:id="rId3397" ref="I5383"/>
    <hyperlink r:id="rId3398" ref="I5384"/>
    <hyperlink r:id="rId3399" ref="I5385"/>
    <hyperlink r:id="rId3400" ref="I5386"/>
    <hyperlink r:id="rId3401" ref="I5387"/>
    <hyperlink r:id="rId3402" ref="I5388"/>
    <hyperlink r:id="rId3403" ref="I5389"/>
    <hyperlink r:id="rId3404" ref="I5390"/>
    <hyperlink r:id="rId3405" ref="I5391"/>
    <hyperlink r:id="rId3406" ref="I5392"/>
    <hyperlink r:id="rId3407" ref="I5393"/>
    <hyperlink r:id="rId3408" ref="I5394"/>
    <hyperlink r:id="rId3409" ref="I5395"/>
    <hyperlink r:id="rId3410" ref="I5396"/>
    <hyperlink r:id="rId3411" ref="I5397"/>
    <hyperlink r:id="rId3412" ref="I5398"/>
    <hyperlink r:id="rId3413" ref="I5399"/>
    <hyperlink r:id="rId3414" ref="I5400"/>
    <hyperlink r:id="rId3415" ref="I5401"/>
    <hyperlink r:id="rId3416" ref="I5402"/>
    <hyperlink r:id="rId3417" ref="I5403"/>
    <hyperlink r:id="rId3418" ref="I5404"/>
    <hyperlink r:id="rId3419" ref="I5405"/>
    <hyperlink r:id="rId3420" ref="I5406"/>
    <hyperlink r:id="rId3421" ref="I5407"/>
    <hyperlink r:id="rId3422" ref="I5408"/>
    <hyperlink r:id="rId3423" ref="I5409"/>
    <hyperlink r:id="rId3424" ref="I5410"/>
    <hyperlink r:id="rId3425" ref="I5411"/>
    <hyperlink r:id="rId3426" ref="I5412"/>
    <hyperlink r:id="rId3427" ref="I5413"/>
    <hyperlink r:id="rId3428" ref="I5414"/>
    <hyperlink r:id="rId3429" ref="I5415"/>
    <hyperlink r:id="rId3430" ref="I5416"/>
    <hyperlink r:id="rId3431" ref="I5417"/>
    <hyperlink r:id="rId3432" ref="I5418"/>
    <hyperlink r:id="rId3433" ref="I5419"/>
    <hyperlink r:id="rId3434" ref="I5420"/>
    <hyperlink r:id="rId3435" ref="I5421"/>
    <hyperlink r:id="rId3436" ref="I5422"/>
    <hyperlink r:id="rId3437" ref="I5423"/>
    <hyperlink r:id="rId3438" ref="I5424"/>
    <hyperlink r:id="rId3439" ref="I5425"/>
    <hyperlink r:id="rId3440" ref="I5426"/>
    <hyperlink r:id="rId3441" ref="I5427"/>
    <hyperlink r:id="rId3442" ref="I5428"/>
    <hyperlink r:id="rId3443" ref="I5429"/>
    <hyperlink r:id="rId3444" ref="I5430"/>
    <hyperlink r:id="rId3445" ref="I5431"/>
    <hyperlink r:id="rId3446" ref="I5432"/>
    <hyperlink r:id="rId3447" ref="I5433"/>
    <hyperlink r:id="rId3448" ref="I5434"/>
    <hyperlink r:id="rId3449" ref="I5435"/>
    <hyperlink r:id="rId3450" ref="I5436"/>
    <hyperlink r:id="rId3451" ref="I5437"/>
    <hyperlink r:id="rId3452" ref="I5438"/>
    <hyperlink r:id="rId3453" ref="I5439"/>
    <hyperlink r:id="rId3454" ref="I5440"/>
    <hyperlink r:id="rId3455" ref="I5441"/>
    <hyperlink r:id="rId3456" ref="I5442"/>
    <hyperlink r:id="rId3457" ref="I5443"/>
    <hyperlink r:id="rId3458" ref="I5444"/>
    <hyperlink r:id="rId3459" ref="I5445"/>
    <hyperlink r:id="rId3460" ref="I5446"/>
    <hyperlink r:id="rId3461" ref="I5447"/>
    <hyperlink r:id="rId3462" ref="I5448"/>
    <hyperlink r:id="rId3463" ref="I5449"/>
    <hyperlink r:id="rId3464" ref="I5450"/>
    <hyperlink r:id="rId3465" ref="I5451"/>
    <hyperlink r:id="rId3466" ref="I5452"/>
    <hyperlink r:id="rId3467" ref="I5453"/>
    <hyperlink r:id="rId3468" ref="I5454"/>
    <hyperlink r:id="rId3469" ref="I5455"/>
    <hyperlink r:id="rId3470" ref="I5456"/>
    <hyperlink r:id="rId3471" ref="I5457"/>
    <hyperlink r:id="rId3472" ref="I5458"/>
    <hyperlink r:id="rId3473" ref="I5459"/>
    <hyperlink r:id="rId3474" ref="I5460"/>
    <hyperlink r:id="rId3475" ref="I5461"/>
    <hyperlink r:id="rId3476" ref="I5462"/>
    <hyperlink r:id="rId3477" ref="I5463"/>
    <hyperlink r:id="rId3478" ref="I5464"/>
    <hyperlink r:id="rId3479" ref="I5465"/>
    <hyperlink r:id="rId3480" ref="I5466"/>
    <hyperlink r:id="rId3481" ref="I5467"/>
    <hyperlink r:id="rId3482" ref="I5468"/>
    <hyperlink r:id="rId3483" ref="I5469"/>
    <hyperlink r:id="rId3484" ref="I5470"/>
    <hyperlink r:id="rId3485" ref="I5471"/>
    <hyperlink r:id="rId3486" ref="I5472"/>
    <hyperlink r:id="rId3487" ref="I5473"/>
    <hyperlink r:id="rId3488" ref="I5474"/>
    <hyperlink r:id="rId3489" ref="I5475"/>
    <hyperlink r:id="rId3490" ref="I5476"/>
    <hyperlink r:id="rId3491" ref="I5477"/>
    <hyperlink r:id="rId3492" ref="I5478"/>
    <hyperlink r:id="rId3493" ref="I5479"/>
    <hyperlink r:id="rId3494" ref="I5480"/>
    <hyperlink r:id="rId3495" ref="I5481"/>
    <hyperlink r:id="rId3496" ref="I5482"/>
    <hyperlink r:id="rId3497" ref="I5483"/>
    <hyperlink r:id="rId3498" ref="I5484"/>
    <hyperlink r:id="rId3499" ref="I5485"/>
    <hyperlink r:id="rId3500" ref="I5486"/>
    <hyperlink r:id="rId3501" ref="I5487"/>
    <hyperlink r:id="rId3502" ref="I5488"/>
    <hyperlink r:id="rId3503" ref="I5489"/>
    <hyperlink r:id="rId3504" ref="I5490"/>
    <hyperlink r:id="rId3505" ref="I5491"/>
    <hyperlink r:id="rId3506" ref="I5492"/>
    <hyperlink r:id="rId3507" ref="I5493"/>
    <hyperlink r:id="rId3508" ref="I5494"/>
    <hyperlink r:id="rId3509" ref="I5495"/>
    <hyperlink r:id="rId3510" ref="I5496"/>
    <hyperlink r:id="rId3511" ref="I5497"/>
    <hyperlink r:id="rId3512" ref="I5498"/>
    <hyperlink r:id="rId3513" ref="I5499"/>
    <hyperlink r:id="rId3514" ref="I5500"/>
    <hyperlink r:id="rId3515" ref="I5501"/>
    <hyperlink r:id="rId3516" ref="I5502"/>
    <hyperlink r:id="rId3517" ref="I5503"/>
    <hyperlink r:id="rId3518" ref="I5504"/>
    <hyperlink r:id="rId3519" ref="I5505"/>
    <hyperlink r:id="rId3520" ref="I5506"/>
    <hyperlink r:id="rId3521" ref="I5507"/>
    <hyperlink r:id="rId3522" ref="I5508"/>
    <hyperlink r:id="rId3523" ref="I5509"/>
    <hyperlink r:id="rId3524" ref="I5510"/>
    <hyperlink r:id="rId3525" ref="I5511"/>
    <hyperlink r:id="rId3526" ref="I5512"/>
    <hyperlink r:id="rId3527" ref="I5513"/>
    <hyperlink r:id="rId3528" ref="I5514"/>
    <hyperlink r:id="rId3529" ref="I5515"/>
    <hyperlink r:id="rId3530" ref="I5516"/>
    <hyperlink r:id="rId3531" ref="I5517"/>
    <hyperlink r:id="rId3532" ref="I5518"/>
    <hyperlink r:id="rId3533" ref="I5519"/>
    <hyperlink r:id="rId3534" ref="I5520"/>
    <hyperlink r:id="rId3535" ref="I5521"/>
    <hyperlink r:id="rId3536" ref="I5522"/>
    <hyperlink r:id="rId3537" ref="I5523"/>
    <hyperlink r:id="rId3538" ref="I5524"/>
    <hyperlink r:id="rId3539" ref="I5525"/>
    <hyperlink r:id="rId3540" ref="I5526"/>
    <hyperlink r:id="rId3541" ref="I5527"/>
    <hyperlink r:id="rId3542" ref="I5528"/>
    <hyperlink r:id="rId3543" ref="I5529"/>
    <hyperlink r:id="rId3544" ref="I5530"/>
    <hyperlink r:id="rId3545" ref="I5531"/>
    <hyperlink r:id="rId3546" ref="I5532"/>
    <hyperlink r:id="rId3547" ref="I5533"/>
    <hyperlink r:id="rId3548" ref="I5534"/>
    <hyperlink r:id="rId3549" ref="I5536"/>
    <hyperlink r:id="rId3550" ref="I5538"/>
    <hyperlink r:id="rId3551" ref="I5539"/>
    <hyperlink r:id="rId3552" ref="I5542"/>
    <hyperlink r:id="rId3553" ref="I5544"/>
    <hyperlink r:id="rId3554" ref="I5546"/>
    <hyperlink r:id="rId3555" ref="I5547"/>
    <hyperlink r:id="rId3556" ref="I5550"/>
    <hyperlink r:id="rId3557" ref="I5552"/>
    <hyperlink r:id="rId3558" ref="I5553"/>
    <hyperlink r:id="rId3559" ref="I5556"/>
    <hyperlink r:id="rId3560" ref="I5558"/>
    <hyperlink r:id="rId3561" ref="I5559"/>
    <hyperlink r:id="rId3562" ref="I5560"/>
    <hyperlink r:id="rId3563" ref="I5561"/>
    <hyperlink r:id="rId3564" ref="I5568"/>
    <hyperlink r:id="rId3565" ref="I5569"/>
    <hyperlink r:id="rId3566" ref="I5570"/>
    <hyperlink r:id="rId3567" ref="I5572"/>
    <hyperlink r:id="rId3568" ref="I5573"/>
    <hyperlink r:id="rId3569" ref="I5575"/>
    <hyperlink r:id="rId3570" ref="I5576"/>
    <hyperlink r:id="rId3571" ref="I5577"/>
    <hyperlink r:id="rId3572" ref="I5580"/>
    <hyperlink r:id="rId3573" ref="I5581"/>
    <hyperlink r:id="rId3574" ref="I5583"/>
    <hyperlink r:id="rId3575" ref="I5584"/>
    <hyperlink r:id="rId3576" ref="I5586"/>
    <hyperlink r:id="rId3577" ref="I5587"/>
    <hyperlink r:id="rId3578" ref="I5588"/>
    <hyperlink r:id="rId3579" ref="I5589"/>
    <hyperlink r:id="rId3580" ref="I5591"/>
    <hyperlink r:id="rId3581" ref="I5592"/>
    <hyperlink r:id="rId3582" ref="I5594"/>
    <hyperlink r:id="rId3583" ref="I5595"/>
    <hyperlink r:id="rId3584" ref="I5596"/>
    <hyperlink r:id="rId3585" ref="I5597"/>
    <hyperlink r:id="rId3586" ref="I5598"/>
    <hyperlink r:id="rId3587" ref="I5599"/>
    <hyperlink r:id="rId3588" ref="I5600"/>
    <hyperlink r:id="rId3589" ref="I5601"/>
    <hyperlink r:id="rId3590" ref="I5602"/>
    <hyperlink r:id="rId3591" ref="I5603"/>
    <hyperlink r:id="rId3592" ref="I5604"/>
    <hyperlink r:id="rId3593" ref="I5605"/>
    <hyperlink r:id="rId3594" ref="I5606"/>
    <hyperlink r:id="rId3595" ref="I5607"/>
    <hyperlink r:id="rId3596" ref="I5608"/>
    <hyperlink r:id="rId3597" ref="I5609"/>
    <hyperlink r:id="rId3598" ref="I5610"/>
    <hyperlink r:id="rId3599" ref="I5611"/>
    <hyperlink r:id="rId3600" ref="I5612"/>
    <hyperlink r:id="rId3601" ref="I5613"/>
    <hyperlink r:id="rId3602" ref="I5614"/>
    <hyperlink r:id="rId3603" ref="I5615"/>
    <hyperlink r:id="rId3604" ref="I5616"/>
    <hyperlink r:id="rId3605" ref="I5617"/>
    <hyperlink r:id="rId3606" ref="I5618"/>
    <hyperlink r:id="rId3607" ref="I5619"/>
    <hyperlink r:id="rId3608" ref="I5620"/>
    <hyperlink r:id="rId3609" ref="I5621"/>
    <hyperlink r:id="rId3610" ref="I5622"/>
    <hyperlink r:id="rId3611" ref="I5623"/>
    <hyperlink r:id="rId3612" ref="I5624"/>
    <hyperlink r:id="rId3613" ref="I5625"/>
    <hyperlink r:id="rId3614" ref="I5626"/>
    <hyperlink r:id="rId3615" ref="I5627"/>
    <hyperlink r:id="rId3616" ref="I5628"/>
    <hyperlink r:id="rId3617" ref="I5629"/>
    <hyperlink r:id="rId3618" ref="I5630"/>
    <hyperlink r:id="rId3619" ref="I5631"/>
    <hyperlink r:id="rId3620" ref="I5632"/>
    <hyperlink r:id="rId3621" ref="I5633"/>
    <hyperlink r:id="rId3622" ref="I5634"/>
    <hyperlink r:id="rId3623" ref="I5635"/>
    <hyperlink r:id="rId3624" ref="I5636"/>
    <hyperlink r:id="rId3625" ref="I5637"/>
    <hyperlink r:id="rId3626" ref="I5638"/>
    <hyperlink r:id="rId3627" ref="I5639"/>
    <hyperlink r:id="rId3628" ref="I5640"/>
    <hyperlink r:id="rId3629" ref="I5652"/>
    <hyperlink r:id="rId3630" ref="I5658"/>
    <hyperlink r:id="rId3631" ref="I5660"/>
    <hyperlink r:id="rId3632" ref="I5665"/>
    <hyperlink r:id="rId3633" ref="I5666"/>
    <hyperlink r:id="rId3634" ref="I5668"/>
    <hyperlink r:id="rId3635" ref="I5669"/>
    <hyperlink r:id="rId3636" ref="I5670"/>
    <hyperlink r:id="rId3637" ref="I5671"/>
    <hyperlink r:id="rId3638" ref="I5672"/>
    <hyperlink r:id="rId3639" ref="I5673"/>
    <hyperlink r:id="rId3640" ref="I5674"/>
    <hyperlink r:id="rId3641" ref="I5675"/>
    <hyperlink r:id="rId3642" ref="I5676"/>
    <hyperlink r:id="rId3643" ref="I5677"/>
    <hyperlink r:id="rId3644" ref="I5678"/>
    <hyperlink r:id="rId3645" ref="I5679"/>
    <hyperlink r:id="rId3646" ref="I5680"/>
    <hyperlink r:id="rId3647" ref="I5681"/>
    <hyperlink r:id="rId3648" ref="I5682"/>
    <hyperlink r:id="rId3649" ref="I5683"/>
    <hyperlink r:id="rId3650" ref="I5684"/>
    <hyperlink r:id="rId3651" ref="I5685"/>
    <hyperlink r:id="rId3652" ref="I5686"/>
    <hyperlink r:id="rId3653" ref="I5723"/>
    <hyperlink r:id="rId3654" ref="I5730"/>
    <hyperlink r:id="rId3655" ref="I5731"/>
    <hyperlink r:id="rId3656" ref="I5732"/>
  </hyperlinks>
  <printOptions/>
  <pageMargins bottom="0.75" footer="0.0" header="0.0" left="0.7" right="0.7" top="0.75"/>
  <pageSetup fitToWidth="0" paperSize="9" orientation="landscape"/>
  <drawing r:id="rId3657"/>
  <tableParts count="1">
    <tablePart r:id="rId36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1.86"/>
    <col customWidth="1" min="3" max="3" width="14.71"/>
    <col customWidth="1" min="4" max="4" width="53.57"/>
    <col customWidth="1" min="5" max="5" width="21.43"/>
    <col customWidth="1" min="6" max="6" width="42.71"/>
    <col customWidth="1" min="7" max="7" width="24.86"/>
    <col customWidth="1" min="8" max="8" width="17.86"/>
    <col customWidth="1" min="9" max="26" width="8.71"/>
  </cols>
  <sheetData>
    <row r="1">
      <c r="A1" s="512" t="s">
        <v>13583</v>
      </c>
      <c r="G1" s="513"/>
      <c r="H1" s="514"/>
    </row>
    <row r="2">
      <c r="A2" s="515" t="s">
        <v>2</v>
      </c>
      <c r="B2" s="516" t="s">
        <v>4</v>
      </c>
      <c r="C2" s="517" t="s">
        <v>5</v>
      </c>
      <c r="D2" s="518" t="s">
        <v>6</v>
      </c>
      <c r="E2" s="519" t="s">
        <v>13584</v>
      </c>
      <c r="F2" s="520" t="s">
        <v>8</v>
      </c>
      <c r="G2" s="521" t="s">
        <v>13585</v>
      </c>
      <c r="H2" s="522" t="s">
        <v>10</v>
      </c>
    </row>
    <row r="3" ht="22.5" customHeight="1">
      <c r="A3" s="523"/>
      <c r="B3" s="524">
        <v>1.0</v>
      </c>
      <c r="C3" s="525">
        <v>45931.0</v>
      </c>
      <c r="D3" s="526" t="s">
        <v>13586</v>
      </c>
      <c r="E3" s="527"/>
      <c r="F3" s="511" t="s">
        <v>13587</v>
      </c>
      <c r="G3" s="528"/>
      <c r="H3" s="529"/>
    </row>
    <row r="4" ht="19.5" customHeight="1">
      <c r="A4" s="530" t="s">
        <v>7852</v>
      </c>
      <c r="B4" s="531">
        <v>2.0</v>
      </c>
      <c r="C4" s="525">
        <v>45964.0</v>
      </c>
      <c r="D4" s="532" t="s">
        <v>9778</v>
      </c>
      <c r="E4" s="533" t="s">
        <v>9732</v>
      </c>
      <c r="F4" s="511" t="s">
        <v>2253</v>
      </c>
      <c r="G4" s="534" t="s">
        <v>674</v>
      </c>
      <c r="H4" s="529"/>
    </row>
    <row r="5" ht="20.25" customHeight="1">
      <c r="A5" s="523"/>
      <c r="B5" s="531">
        <v>3.0</v>
      </c>
      <c r="C5" s="525"/>
      <c r="D5" s="532"/>
      <c r="E5" s="533"/>
      <c r="F5" s="511"/>
      <c r="G5" s="528"/>
      <c r="H5" s="529"/>
    </row>
    <row r="6">
      <c r="A6" s="523"/>
      <c r="B6" s="531">
        <v>4.0</v>
      </c>
      <c r="C6" s="525">
        <v>45966.0</v>
      </c>
      <c r="D6" s="535" t="s">
        <v>13588</v>
      </c>
      <c r="E6" s="533"/>
      <c r="F6" s="511"/>
      <c r="G6" s="528"/>
      <c r="H6" s="529"/>
    </row>
    <row r="7">
      <c r="A7" s="523"/>
      <c r="B7" s="524">
        <v>5.0</v>
      </c>
      <c r="C7" s="525">
        <v>45966.0</v>
      </c>
      <c r="D7" s="511" t="s">
        <v>13589</v>
      </c>
      <c r="E7" s="533"/>
      <c r="F7" s="511"/>
      <c r="G7" s="536"/>
      <c r="H7" s="529"/>
    </row>
    <row r="8">
      <c r="A8" s="523"/>
      <c r="B8" s="531">
        <v>6.0</v>
      </c>
      <c r="C8" s="525">
        <v>45966.0</v>
      </c>
      <c r="D8" s="511" t="s">
        <v>13590</v>
      </c>
      <c r="E8" s="533"/>
      <c r="F8" s="511"/>
      <c r="G8" s="536"/>
      <c r="H8" s="529"/>
    </row>
    <row r="9">
      <c r="A9" s="523"/>
      <c r="B9" s="531">
        <v>7.0</v>
      </c>
      <c r="C9" s="525">
        <v>45966.0</v>
      </c>
      <c r="D9" s="511" t="s">
        <v>13591</v>
      </c>
      <c r="E9" s="533"/>
      <c r="F9" s="511"/>
      <c r="G9" s="536"/>
      <c r="H9" s="529"/>
    </row>
    <row r="10">
      <c r="A10" s="523"/>
      <c r="B10" s="531">
        <v>8.0</v>
      </c>
      <c r="C10" s="525">
        <v>45967.0</v>
      </c>
      <c r="D10" s="537" t="s">
        <v>8564</v>
      </c>
      <c r="E10" s="538" t="s">
        <v>8745</v>
      </c>
      <c r="F10" s="511" t="s">
        <v>2253</v>
      </c>
      <c r="G10" s="536" t="s">
        <v>12047</v>
      </c>
      <c r="H10" s="529"/>
    </row>
    <row r="11">
      <c r="A11" s="530" t="s">
        <v>7852</v>
      </c>
      <c r="B11" s="524">
        <v>9.0</v>
      </c>
      <c r="C11" s="525">
        <v>45967.0</v>
      </c>
      <c r="D11" s="511" t="s">
        <v>2594</v>
      </c>
      <c r="E11" s="533">
        <v>45967.0</v>
      </c>
      <c r="F11" s="511" t="s">
        <v>2253</v>
      </c>
      <c r="G11" s="536" t="s">
        <v>13592</v>
      </c>
      <c r="H11" s="529"/>
    </row>
    <row r="12">
      <c r="A12" s="530" t="s">
        <v>7852</v>
      </c>
      <c r="B12" s="531">
        <v>10.0</v>
      </c>
      <c r="C12" s="525">
        <v>45967.0</v>
      </c>
      <c r="D12" s="511" t="s">
        <v>4868</v>
      </c>
      <c r="E12" s="533" t="s">
        <v>4016</v>
      </c>
      <c r="F12" s="511" t="s">
        <v>2253</v>
      </c>
      <c r="G12" s="536" t="s">
        <v>13593</v>
      </c>
      <c r="H12" s="529"/>
    </row>
    <row r="13">
      <c r="A13" s="530" t="s">
        <v>7852</v>
      </c>
      <c r="B13" s="531">
        <v>11.0</v>
      </c>
      <c r="C13" s="525">
        <v>45967.0</v>
      </c>
      <c r="D13" s="511" t="s">
        <v>9265</v>
      </c>
      <c r="E13" s="533" t="s">
        <v>12408</v>
      </c>
      <c r="F13" s="511" t="s">
        <v>2253</v>
      </c>
      <c r="G13" s="536" t="s">
        <v>13594</v>
      </c>
      <c r="H13" s="529" t="s">
        <v>13595</v>
      </c>
    </row>
    <row r="14">
      <c r="A14" s="530" t="s">
        <v>7852</v>
      </c>
      <c r="B14" s="531">
        <v>12.0</v>
      </c>
      <c r="C14" s="525">
        <v>45967.0</v>
      </c>
      <c r="D14" s="511" t="s">
        <v>11441</v>
      </c>
      <c r="E14" s="533" t="s">
        <v>11442</v>
      </c>
      <c r="F14" s="511" t="s">
        <v>2253</v>
      </c>
      <c r="G14" s="536" t="s">
        <v>674</v>
      </c>
      <c r="H14" s="529"/>
    </row>
    <row r="15">
      <c r="A15" s="530" t="s">
        <v>7852</v>
      </c>
      <c r="B15" s="539">
        <v>13.0</v>
      </c>
      <c r="C15" s="540">
        <v>45967.0</v>
      </c>
      <c r="D15" s="541" t="s">
        <v>8517</v>
      </c>
      <c r="E15" s="542" t="s">
        <v>8518</v>
      </c>
      <c r="F15" s="511" t="s">
        <v>2253</v>
      </c>
      <c r="G15" s="536" t="s">
        <v>674</v>
      </c>
      <c r="H15" s="529"/>
    </row>
    <row r="16">
      <c r="A16" s="530" t="s">
        <v>7852</v>
      </c>
      <c r="B16" s="531">
        <v>14.0</v>
      </c>
      <c r="C16" s="540">
        <v>45967.0</v>
      </c>
      <c r="D16" s="508" t="s">
        <v>11595</v>
      </c>
      <c r="E16" s="543" t="s">
        <v>12104</v>
      </c>
      <c r="F16" s="508" t="s">
        <v>2253</v>
      </c>
      <c r="G16" s="536" t="s">
        <v>674</v>
      </c>
      <c r="H16" s="508"/>
    </row>
    <row r="17">
      <c r="A17" s="508"/>
      <c r="B17" s="531">
        <v>15.0</v>
      </c>
      <c r="C17" s="544">
        <v>45974.0</v>
      </c>
      <c r="D17" s="545" t="s">
        <v>8564</v>
      </c>
      <c r="E17" s="538" t="s">
        <v>8745</v>
      </c>
      <c r="F17" s="511" t="s">
        <v>2253</v>
      </c>
      <c r="G17" s="536" t="s">
        <v>12047</v>
      </c>
      <c r="H17" s="508"/>
    </row>
    <row r="18">
      <c r="A18" s="530" t="s">
        <v>7852</v>
      </c>
      <c r="B18" s="531">
        <v>16.0</v>
      </c>
      <c r="C18" s="546">
        <v>45974.0</v>
      </c>
      <c r="D18" s="508" t="s">
        <v>11043</v>
      </c>
      <c r="E18" s="508" t="s">
        <v>11297</v>
      </c>
      <c r="F18" s="547" t="s">
        <v>2253</v>
      </c>
      <c r="G18" s="548" t="s">
        <v>11833</v>
      </c>
      <c r="H18" s="547"/>
    </row>
    <row r="19">
      <c r="A19" s="530" t="s">
        <v>7852</v>
      </c>
      <c r="B19" s="531">
        <v>17.0</v>
      </c>
      <c r="C19" s="546">
        <v>45974.0</v>
      </c>
      <c r="D19" s="508" t="s">
        <v>11976</v>
      </c>
      <c r="E19" s="508" t="s">
        <v>11977</v>
      </c>
      <c r="F19" s="508" t="s">
        <v>2253</v>
      </c>
      <c r="G19" s="549" t="s">
        <v>13596</v>
      </c>
      <c r="H19" s="508"/>
    </row>
    <row r="20">
      <c r="A20" s="530" t="s">
        <v>7852</v>
      </c>
      <c r="B20" s="550">
        <v>18.0</v>
      </c>
      <c r="C20" s="551">
        <v>45979.0</v>
      </c>
      <c r="D20" s="552" t="s">
        <v>10474</v>
      </c>
      <c r="E20" s="552" t="s">
        <v>5302</v>
      </c>
      <c r="F20" s="508" t="s">
        <v>2253</v>
      </c>
      <c r="G20" s="553" t="s">
        <v>11958</v>
      </c>
      <c r="H20" s="552"/>
    </row>
    <row r="21" ht="15.75" customHeight="1">
      <c r="A21" s="508"/>
      <c r="B21" s="531">
        <v>19.0</v>
      </c>
      <c r="C21" s="544">
        <v>45989.0</v>
      </c>
      <c r="D21" s="508" t="s">
        <v>13597</v>
      </c>
      <c r="E21" s="508"/>
      <c r="F21" s="508"/>
      <c r="G21" s="508"/>
      <c r="H21" s="508"/>
    </row>
    <row r="22" ht="15.75" customHeight="1">
      <c r="A22" s="508"/>
      <c r="B22" s="554">
        <v>20.0</v>
      </c>
      <c r="C22" s="544">
        <v>45989.0</v>
      </c>
      <c r="D22" s="508" t="s">
        <v>13598</v>
      </c>
      <c r="E22" s="508"/>
      <c r="F22" s="508" t="s">
        <v>13599</v>
      </c>
      <c r="G22" s="508"/>
      <c r="H22" s="508"/>
    </row>
    <row r="23" ht="15.75" customHeight="1">
      <c r="A23" s="508"/>
      <c r="B23" s="531">
        <v>21.0</v>
      </c>
      <c r="C23" s="544">
        <v>45989.0</v>
      </c>
      <c r="D23" s="508" t="s">
        <v>13600</v>
      </c>
      <c r="E23" s="508"/>
      <c r="F23" s="508" t="s">
        <v>13601</v>
      </c>
      <c r="G23" s="508"/>
      <c r="H23" s="508"/>
    </row>
    <row r="24" ht="15.75" customHeight="1">
      <c r="A24" s="530" t="s">
        <v>7852</v>
      </c>
      <c r="B24" s="531">
        <v>22.0</v>
      </c>
      <c r="C24" s="546">
        <v>45994.0</v>
      </c>
      <c r="D24" s="508" t="s">
        <v>1945</v>
      </c>
      <c r="E24" s="508" t="s">
        <v>13602</v>
      </c>
      <c r="F24" s="508" t="s">
        <v>2253</v>
      </c>
      <c r="G24" s="508" t="s">
        <v>11934</v>
      </c>
      <c r="H24" s="508"/>
    </row>
    <row r="25" ht="15.75" customHeight="1">
      <c r="A25" s="530" t="s">
        <v>7852</v>
      </c>
      <c r="B25" s="531">
        <v>23.0</v>
      </c>
      <c r="C25" s="546">
        <v>45994.0</v>
      </c>
      <c r="D25" s="508" t="s">
        <v>8864</v>
      </c>
      <c r="E25" s="508" t="s">
        <v>8865</v>
      </c>
      <c r="F25" s="508" t="s">
        <v>2253</v>
      </c>
      <c r="G25" s="508" t="s">
        <v>13603</v>
      </c>
      <c r="H25" s="508"/>
    </row>
    <row r="26" ht="15.75" customHeight="1">
      <c r="A26" s="530" t="s">
        <v>7852</v>
      </c>
      <c r="B26" s="550">
        <v>24.0</v>
      </c>
      <c r="C26" s="546">
        <v>45994.0</v>
      </c>
      <c r="D26" s="508" t="s">
        <v>9826</v>
      </c>
      <c r="E26" s="508" t="s">
        <v>9281</v>
      </c>
      <c r="F26" s="508" t="s">
        <v>2253</v>
      </c>
      <c r="G26" s="508" t="s">
        <v>6762</v>
      </c>
      <c r="H26" s="508"/>
    </row>
    <row r="27" ht="15.75" customHeight="1">
      <c r="A27" s="530" t="s">
        <v>7852</v>
      </c>
      <c r="B27" s="531">
        <v>25.0</v>
      </c>
      <c r="C27" s="546">
        <v>45994.0</v>
      </c>
      <c r="D27" s="508" t="s">
        <v>3783</v>
      </c>
      <c r="E27" s="508" t="s">
        <v>3784</v>
      </c>
      <c r="F27" s="508" t="s">
        <v>2253</v>
      </c>
      <c r="G27" s="508" t="s">
        <v>674</v>
      </c>
      <c r="H27" s="508"/>
    </row>
    <row r="28" ht="15.75" customHeight="1">
      <c r="A28" s="530" t="s">
        <v>7852</v>
      </c>
      <c r="B28" s="554">
        <v>26.0</v>
      </c>
      <c r="C28" s="546">
        <v>45994.0</v>
      </c>
      <c r="D28" s="508" t="s">
        <v>6779</v>
      </c>
      <c r="E28" s="508" t="s">
        <v>7507</v>
      </c>
      <c r="F28" s="508" t="s">
        <v>2253</v>
      </c>
      <c r="G28" s="508" t="s">
        <v>11990</v>
      </c>
      <c r="H28" s="508"/>
    </row>
    <row r="29" ht="15.75" customHeight="1">
      <c r="A29" s="530" t="s">
        <v>7852</v>
      </c>
      <c r="B29" s="531">
        <v>27.0</v>
      </c>
      <c r="C29" s="546">
        <v>45996.0</v>
      </c>
      <c r="D29" s="508" t="s">
        <v>10888</v>
      </c>
      <c r="E29" s="508" t="s">
        <v>11421</v>
      </c>
      <c r="F29" s="508" t="s">
        <v>2253</v>
      </c>
      <c r="G29" s="508" t="s">
        <v>13604</v>
      </c>
      <c r="H29" s="508"/>
    </row>
    <row r="30" ht="15.75" customHeight="1">
      <c r="A30" s="530" t="s">
        <v>7852</v>
      </c>
      <c r="B30" s="531">
        <v>28.0</v>
      </c>
      <c r="C30" s="546">
        <v>45996.0</v>
      </c>
      <c r="D30" s="508" t="s">
        <v>10626</v>
      </c>
      <c r="E30" s="508" t="s">
        <v>11900</v>
      </c>
      <c r="F30" s="508" t="s">
        <v>2253</v>
      </c>
      <c r="G30" s="508" t="s">
        <v>13605</v>
      </c>
      <c r="H30" s="508"/>
    </row>
    <row r="31" ht="15.75" customHeight="1">
      <c r="A31" s="530" t="s">
        <v>7852</v>
      </c>
      <c r="B31" s="531">
        <v>29.0</v>
      </c>
      <c r="C31" s="546">
        <v>45996.0</v>
      </c>
      <c r="D31" s="508" t="s">
        <v>1257</v>
      </c>
      <c r="E31" s="508" t="s">
        <v>10293</v>
      </c>
      <c r="F31" s="508" t="s">
        <v>2253</v>
      </c>
      <c r="G31" s="508" t="s">
        <v>534</v>
      </c>
      <c r="H31" s="508"/>
    </row>
    <row r="32" ht="15.75" customHeight="1">
      <c r="A32" s="508"/>
      <c r="B32" s="550">
        <v>30.0</v>
      </c>
      <c r="C32" s="555">
        <v>46002.0</v>
      </c>
      <c r="D32" s="508" t="s">
        <v>13606</v>
      </c>
      <c r="E32" s="508"/>
      <c r="F32" s="508"/>
      <c r="G32" s="508"/>
      <c r="H32" s="508"/>
    </row>
    <row r="33" ht="15.75" customHeight="1">
      <c r="A33" s="530" t="s">
        <v>7852</v>
      </c>
      <c r="B33" s="531">
        <v>31.0</v>
      </c>
      <c r="C33" s="556">
        <v>46007.0</v>
      </c>
      <c r="D33" s="557" t="s">
        <v>13607</v>
      </c>
      <c r="E33" s="508"/>
      <c r="F33" s="557" t="s">
        <v>2253</v>
      </c>
      <c r="G33" s="508"/>
      <c r="H33" s="508"/>
    </row>
    <row r="34" ht="15.75" customHeight="1">
      <c r="A34" s="530" t="s">
        <v>7852</v>
      </c>
      <c r="B34" s="554">
        <v>32.0</v>
      </c>
      <c r="C34" s="556">
        <v>46008.0</v>
      </c>
      <c r="D34" s="557" t="s">
        <v>11101</v>
      </c>
      <c r="E34" s="557" t="s">
        <v>11239</v>
      </c>
      <c r="F34" s="557" t="s">
        <v>2253</v>
      </c>
      <c r="G34" s="557" t="s">
        <v>11954</v>
      </c>
      <c r="H34" s="508"/>
    </row>
    <row r="35" ht="15.75" customHeight="1">
      <c r="A35" s="508"/>
      <c r="B35" s="531">
        <v>33.0</v>
      </c>
      <c r="C35" s="508"/>
      <c r="D35" s="508"/>
      <c r="E35" s="508"/>
      <c r="F35" s="508"/>
      <c r="G35" s="508"/>
      <c r="H35" s="508"/>
    </row>
    <row r="36" ht="15.75" customHeight="1">
      <c r="A36" s="508"/>
      <c r="B36" s="531">
        <v>34.0</v>
      </c>
      <c r="C36" s="508"/>
      <c r="D36" s="508"/>
      <c r="E36" s="508"/>
      <c r="F36" s="508"/>
      <c r="G36" s="508"/>
      <c r="H36" s="508"/>
    </row>
    <row r="37" ht="15.75" customHeight="1">
      <c r="A37" s="508"/>
      <c r="B37" s="531">
        <v>35.0</v>
      </c>
      <c r="C37" s="508"/>
      <c r="D37" s="508"/>
      <c r="E37" s="508"/>
      <c r="F37" s="508"/>
      <c r="G37" s="508"/>
      <c r="H37" s="508"/>
    </row>
    <row r="38" ht="15.75" customHeight="1">
      <c r="A38" s="508"/>
      <c r="B38" s="550">
        <v>36.0</v>
      </c>
      <c r="C38" s="508"/>
      <c r="D38" s="508"/>
      <c r="E38" s="508"/>
      <c r="F38" s="508"/>
      <c r="G38" s="508"/>
      <c r="H38" s="508"/>
    </row>
    <row r="39" ht="15.75" customHeight="1">
      <c r="A39" s="508"/>
      <c r="B39" s="531">
        <v>37.0</v>
      </c>
      <c r="C39" s="508"/>
      <c r="D39" s="508"/>
      <c r="E39" s="508"/>
      <c r="F39" s="508"/>
      <c r="G39" s="508"/>
      <c r="H39" s="50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A1:A2">
    <cfRule type="cellIs" dxfId="5" priority="1" operator="equal">
      <formula>"ENVIADO"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1.86"/>
    <col customWidth="1" min="3" max="3" width="14.71"/>
    <col customWidth="1" min="4" max="4" width="35.57"/>
    <col customWidth="1" min="5" max="5" width="21.43"/>
    <col customWidth="1" min="6" max="6" width="52.29"/>
    <col customWidth="1" min="7" max="7" width="42.71"/>
    <col customWidth="1" min="8" max="8" width="21.14"/>
    <col customWidth="1" min="9" max="9" width="8.71"/>
    <col customWidth="1" min="10" max="10" width="15.86"/>
    <col customWidth="1" min="11" max="26" width="8.71"/>
  </cols>
  <sheetData>
    <row r="1">
      <c r="A1" s="512" t="s">
        <v>13583</v>
      </c>
      <c r="H1" s="514"/>
    </row>
    <row r="2">
      <c r="A2" s="558" t="s">
        <v>2</v>
      </c>
      <c r="B2" s="559" t="s">
        <v>4</v>
      </c>
      <c r="C2" s="560" t="s">
        <v>5</v>
      </c>
      <c r="D2" s="561" t="s">
        <v>6</v>
      </c>
      <c r="E2" s="562" t="s">
        <v>7</v>
      </c>
      <c r="F2" s="563" t="s">
        <v>13585</v>
      </c>
      <c r="G2" s="563" t="s">
        <v>8</v>
      </c>
      <c r="H2" s="564" t="s">
        <v>10</v>
      </c>
    </row>
    <row r="3" ht="21.0" customHeight="1">
      <c r="A3" s="565" t="s">
        <v>7852</v>
      </c>
      <c r="B3" s="566">
        <v>-32.0</v>
      </c>
      <c r="C3" s="567">
        <v>46008.0</v>
      </c>
      <c r="D3" s="568" t="s">
        <v>11101</v>
      </c>
      <c r="E3" s="569" t="s">
        <v>11239</v>
      </c>
      <c r="F3" s="570" t="s">
        <v>11954</v>
      </c>
      <c r="G3" s="568" t="s">
        <v>2253</v>
      </c>
      <c r="H3" s="523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</row>
    <row r="4" ht="21.0" customHeight="1">
      <c r="A4" s="565" t="s">
        <v>7852</v>
      </c>
      <c r="B4" s="524">
        <v>1.0</v>
      </c>
      <c r="C4" s="572">
        <v>46076.0</v>
      </c>
      <c r="D4" s="573" t="s">
        <v>10884</v>
      </c>
      <c r="E4" s="574" t="s">
        <v>11234</v>
      </c>
      <c r="F4" s="570" t="s">
        <v>13603</v>
      </c>
      <c r="G4" s="511" t="s">
        <v>2253</v>
      </c>
      <c r="H4" s="529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  <c r="V4" s="571"/>
      <c r="W4" s="571"/>
      <c r="X4" s="571"/>
      <c r="Y4" s="571"/>
      <c r="Z4" s="571"/>
    </row>
    <row r="5" ht="21.0" customHeight="1">
      <c r="A5" s="565" t="s">
        <v>7852</v>
      </c>
      <c r="B5" s="566">
        <v>2.0</v>
      </c>
      <c r="C5" s="572">
        <v>46076.0</v>
      </c>
      <c r="D5" s="575" t="s">
        <v>1838</v>
      </c>
      <c r="E5" s="576" t="s">
        <v>8388</v>
      </c>
      <c r="F5" s="570" t="s">
        <v>11833</v>
      </c>
      <c r="G5" s="511" t="s">
        <v>2253</v>
      </c>
      <c r="H5" s="529"/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571"/>
      <c r="U5" s="571"/>
      <c r="V5" s="571"/>
      <c r="W5" s="571"/>
      <c r="X5" s="571"/>
      <c r="Y5" s="571"/>
      <c r="Z5" s="571"/>
    </row>
    <row r="6" ht="21.0" customHeight="1">
      <c r="A6" s="565" t="s">
        <v>7852</v>
      </c>
      <c r="B6" s="566">
        <v>3.0</v>
      </c>
      <c r="C6" s="572">
        <v>46076.0</v>
      </c>
      <c r="D6" s="575" t="s">
        <v>8572</v>
      </c>
      <c r="E6" s="576" t="s">
        <v>9185</v>
      </c>
      <c r="F6" s="570" t="s">
        <v>6762</v>
      </c>
      <c r="G6" s="511" t="s">
        <v>2253</v>
      </c>
      <c r="H6" s="529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  <c r="T6" s="571"/>
      <c r="U6" s="571"/>
      <c r="V6" s="571"/>
      <c r="W6" s="571"/>
      <c r="X6" s="571"/>
      <c r="Y6" s="571"/>
      <c r="Z6" s="571"/>
    </row>
    <row r="7" ht="21.0" customHeight="1">
      <c r="A7" s="565" t="s">
        <v>7852</v>
      </c>
      <c r="B7" s="531">
        <v>4.0</v>
      </c>
      <c r="C7" s="572">
        <v>46076.0</v>
      </c>
      <c r="D7" s="575" t="s">
        <v>2947</v>
      </c>
      <c r="E7" s="576" t="s">
        <v>8528</v>
      </c>
      <c r="F7" s="570" t="s">
        <v>13608</v>
      </c>
      <c r="G7" s="511" t="s">
        <v>2253</v>
      </c>
      <c r="H7" s="529"/>
      <c r="I7" s="571"/>
      <c r="J7" s="571"/>
      <c r="K7" s="571"/>
      <c r="L7" s="571"/>
      <c r="M7" s="571"/>
      <c r="N7" s="571"/>
      <c r="O7" s="571"/>
      <c r="P7" s="571"/>
      <c r="Q7" s="571"/>
      <c r="R7" s="571"/>
      <c r="S7" s="571"/>
      <c r="T7" s="571"/>
      <c r="U7" s="571"/>
      <c r="V7" s="571"/>
      <c r="W7" s="571"/>
      <c r="X7" s="571"/>
      <c r="Y7" s="571"/>
      <c r="Z7" s="571"/>
    </row>
    <row r="8" ht="21.0" customHeight="1">
      <c r="A8" s="565" t="s">
        <v>7852</v>
      </c>
      <c r="B8" s="524">
        <v>5.0</v>
      </c>
      <c r="C8" s="572">
        <v>46076.0</v>
      </c>
      <c r="D8" s="577" t="s">
        <v>3609</v>
      </c>
      <c r="E8" s="576" t="s">
        <v>9332</v>
      </c>
      <c r="F8" s="570" t="s">
        <v>11833</v>
      </c>
      <c r="G8" s="511" t="s">
        <v>2253</v>
      </c>
      <c r="H8" s="529"/>
      <c r="I8" s="571"/>
      <c r="J8" s="571"/>
      <c r="K8" s="571"/>
      <c r="L8" s="571"/>
      <c r="M8" s="571"/>
      <c r="N8" s="571"/>
      <c r="O8" s="571"/>
      <c r="P8" s="571"/>
      <c r="Q8" s="571"/>
      <c r="R8" s="571"/>
      <c r="S8" s="571"/>
      <c r="T8" s="571"/>
      <c r="U8" s="571"/>
      <c r="V8" s="571"/>
      <c r="W8" s="571"/>
      <c r="X8" s="571"/>
      <c r="Y8" s="571"/>
      <c r="Z8" s="571"/>
    </row>
    <row r="9" ht="21.0" customHeight="1">
      <c r="A9" s="565" t="s">
        <v>7852</v>
      </c>
      <c r="B9" s="531">
        <v>6.0</v>
      </c>
      <c r="C9" s="572">
        <v>46076.0</v>
      </c>
      <c r="D9" s="577" t="s">
        <v>11995</v>
      </c>
      <c r="E9" s="576" t="s">
        <v>11967</v>
      </c>
      <c r="F9" s="570" t="s">
        <v>13608</v>
      </c>
      <c r="G9" s="511" t="s">
        <v>2253</v>
      </c>
      <c r="H9" s="529"/>
      <c r="I9" s="571"/>
      <c r="J9" s="571"/>
      <c r="K9" s="571"/>
      <c r="L9" s="571"/>
      <c r="M9" s="571"/>
      <c r="N9" s="571"/>
      <c r="O9" s="571"/>
      <c r="P9" s="571"/>
      <c r="Q9" s="571"/>
      <c r="R9" s="571"/>
      <c r="S9" s="571"/>
      <c r="T9" s="571"/>
      <c r="U9" s="571"/>
      <c r="V9" s="571"/>
      <c r="W9" s="571"/>
      <c r="X9" s="571"/>
      <c r="Y9" s="571"/>
      <c r="Z9" s="571"/>
    </row>
    <row r="10" ht="21.0" customHeight="1">
      <c r="A10" s="565" t="s">
        <v>7852</v>
      </c>
      <c r="B10" s="524">
        <v>7.0</v>
      </c>
      <c r="C10" s="572">
        <v>46076.0</v>
      </c>
      <c r="D10" s="577" t="s">
        <v>2265</v>
      </c>
      <c r="E10" s="578" t="s">
        <v>3562</v>
      </c>
      <c r="F10" s="570" t="s">
        <v>13609</v>
      </c>
      <c r="G10" s="511" t="s">
        <v>2253</v>
      </c>
      <c r="H10" s="529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  <c r="U10" s="571"/>
      <c r="V10" s="571"/>
      <c r="W10" s="571"/>
      <c r="X10" s="571"/>
      <c r="Y10" s="571"/>
      <c r="Z10" s="571"/>
    </row>
    <row r="11" ht="21.0" customHeight="1">
      <c r="A11" s="565" t="s">
        <v>7852</v>
      </c>
      <c r="B11" s="531">
        <v>8.0</v>
      </c>
      <c r="C11" s="572">
        <v>46076.0</v>
      </c>
      <c r="D11" s="568" t="s">
        <v>10075</v>
      </c>
      <c r="E11" s="579" t="s">
        <v>10171</v>
      </c>
      <c r="F11" s="570" t="s">
        <v>13610</v>
      </c>
      <c r="G11" s="511" t="s">
        <v>2253</v>
      </c>
      <c r="H11" s="529"/>
      <c r="I11" s="571"/>
      <c r="J11" s="571"/>
      <c r="K11" s="571"/>
      <c r="L11" s="571"/>
      <c r="M11" s="571"/>
      <c r="N11" s="571"/>
      <c r="O11" s="571"/>
      <c r="P11" s="571"/>
      <c r="Q11" s="571"/>
      <c r="R11" s="571"/>
      <c r="S11" s="571"/>
      <c r="T11" s="571"/>
      <c r="U11" s="571"/>
      <c r="V11" s="571"/>
      <c r="W11" s="571"/>
      <c r="X11" s="571"/>
      <c r="Y11" s="571"/>
      <c r="Z11" s="571"/>
    </row>
    <row r="12" ht="21.0" customHeight="1">
      <c r="A12" s="565" t="s">
        <v>7852</v>
      </c>
      <c r="B12" s="531">
        <v>9.0</v>
      </c>
      <c r="C12" s="572">
        <v>46076.0</v>
      </c>
      <c r="D12" s="568" t="s">
        <v>7514</v>
      </c>
      <c r="E12" s="576" t="s">
        <v>7515</v>
      </c>
      <c r="F12" s="570" t="s">
        <v>11954</v>
      </c>
      <c r="G12" s="511" t="s">
        <v>2253</v>
      </c>
      <c r="H12" s="529"/>
      <c r="I12" s="571"/>
      <c r="J12" s="571"/>
      <c r="K12" s="571"/>
      <c r="L12" s="571"/>
      <c r="M12" s="571"/>
      <c r="N12" s="571"/>
      <c r="O12" s="571"/>
      <c r="P12" s="571"/>
      <c r="Q12" s="571"/>
      <c r="R12" s="571"/>
      <c r="S12" s="571"/>
      <c r="T12" s="571"/>
      <c r="U12" s="571"/>
      <c r="V12" s="571"/>
      <c r="W12" s="571"/>
      <c r="X12" s="571"/>
      <c r="Y12" s="571"/>
      <c r="Z12" s="571"/>
    </row>
    <row r="13" ht="21.0" customHeight="1">
      <c r="A13" s="565" t="s">
        <v>7852</v>
      </c>
      <c r="B13" s="531">
        <v>10.0</v>
      </c>
      <c r="C13" s="572">
        <v>46076.0</v>
      </c>
      <c r="D13" s="568" t="s">
        <v>11868</v>
      </c>
      <c r="E13" s="576" t="s">
        <v>11869</v>
      </c>
      <c r="F13" s="570" t="s">
        <v>13608</v>
      </c>
      <c r="G13" s="523" t="s">
        <v>2253</v>
      </c>
      <c r="H13" s="529"/>
      <c r="I13" s="571"/>
      <c r="J13" s="571"/>
      <c r="K13" s="571"/>
      <c r="L13" s="571"/>
      <c r="M13" s="571"/>
      <c r="N13" s="571"/>
      <c r="O13" s="571"/>
      <c r="P13" s="571"/>
      <c r="Q13" s="571"/>
      <c r="R13" s="571"/>
      <c r="S13" s="571"/>
      <c r="T13" s="571"/>
      <c r="U13" s="571"/>
      <c r="V13" s="571"/>
      <c r="W13" s="571"/>
      <c r="X13" s="571"/>
      <c r="Y13" s="571"/>
      <c r="Z13" s="571"/>
    </row>
    <row r="14" ht="21.0" customHeight="1">
      <c r="A14" s="565" t="s">
        <v>7852</v>
      </c>
      <c r="B14" s="524">
        <v>11.0</v>
      </c>
      <c r="C14" s="572">
        <v>46076.0</v>
      </c>
      <c r="D14" s="568" t="s">
        <v>10455</v>
      </c>
      <c r="E14" s="576" t="s">
        <v>10456</v>
      </c>
      <c r="F14" s="570" t="s">
        <v>516</v>
      </c>
      <c r="G14" s="511" t="s">
        <v>2253</v>
      </c>
      <c r="H14" s="529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1"/>
      <c r="V14" s="571"/>
      <c r="W14" s="571"/>
      <c r="X14" s="571"/>
      <c r="Y14" s="571"/>
      <c r="Z14" s="571"/>
    </row>
    <row r="15" ht="21.0" customHeight="1">
      <c r="A15" s="565" t="s">
        <v>7852</v>
      </c>
      <c r="B15" s="531">
        <v>12.0</v>
      </c>
      <c r="C15" s="572">
        <v>46076.0</v>
      </c>
      <c r="D15" s="568" t="s">
        <v>11745</v>
      </c>
      <c r="E15" s="576" t="s">
        <v>11746</v>
      </c>
      <c r="F15" s="570" t="s">
        <v>12488</v>
      </c>
      <c r="G15" s="580" t="s">
        <v>2253</v>
      </c>
      <c r="H15" s="529"/>
      <c r="I15" s="571"/>
      <c r="J15" s="571"/>
      <c r="K15" s="571"/>
      <c r="L15" s="571"/>
      <c r="M15" s="571"/>
      <c r="N15" s="571"/>
      <c r="O15" s="571"/>
      <c r="P15" s="571"/>
      <c r="Q15" s="571"/>
      <c r="R15" s="571"/>
      <c r="S15" s="571"/>
      <c r="T15" s="571"/>
      <c r="U15" s="571"/>
      <c r="V15" s="571"/>
      <c r="W15" s="571"/>
      <c r="X15" s="571"/>
      <c r="Y15" s="571"/>
      <c r="Z15" s="571"/>
    </row>
    <row r="16">
      <c r="A16" s="581"/>
      <c r="B16" s="524">
        <v>13.0</v>
      </c>
      <c r="C16" s="582">
        <v>46078.0</v>
      </c>
      <c r="D16" s="583" t="s">
        <v>13611</v>
      </c>
      <c r="E16" s="584"/>
      <c r="F16" s="585"/>
      <c r="G16" s="586"/>
      <c r="H16" s="529"/>
    </row>
    <row r="17">
      <c r="A17" s="581"/>
      <c r="B17" s="531">
        <v>14.0</v>
      </c>
      <c r="C17" s="582">
        <v>46078.0</v>
      </c>
      <c r="D17" s="557" t="s">
        <v>13200</v>
      </c>
      <c r="E17" s="543"/>
      <c r="F17" s="585"/>
      <c r="G17" s="586"/>
      <c r="H17" s="508"/>
    </row>
    <row r="18">
      <c r="A18" s="508"/>
      <c r="B18" s="531">
        <v>15.0</v>
      </c>
      <c r="C18" s="544"/>
      <c r="D18" s="508"/>
      <c r="E18" s="587"/>
      <c r="F18" s="585"/>
      <c r="G18" s="586"/>
      <c r="H18" s="508"/>
    </row>
    <row r="19">
      <c r="A19" s="581"/>
      <c r="B19" s="531">
        <v>16.0</v>
      </c>
      <c r="C19" s="546"/>
      <c r="D19" s="508"/>
      <c r="E19" s="508"/>
      <c r="F19" s="548"/>
      <c r="G19" s="586"/>
      <c r="H19" s="547"/>
    </row>
    <row r="20">
      <c r="A20" s="581"/>
      <c r="B20" s="524">
        <v>17.0</v>
      </c>
      <c r="C20" s="546"/>
      <c r="D20" s="508"/>
      <c r="E20" s="508"/>
      <c r="F20" s="549"/>
      <c r="G20" s="508"/>
      <c r="H20" s="508"/>
    </row>
    <row r="21">
      <c r="A21" s="588"/>
      <c r="B21" s="531">
        <v>18.0</v>
      </c>
      <c r="C21" s="582">
        <v>46111.0</v>
      </c>
      <c r="D21" s="589" t="s">
        <v>10504</v>
      </c>
      <c r="E21" s="589" t="s">
        <v>10505</v>
      </c>
      <c r="F21" s="557" t="s">
        <v>13612</v>
      </c>
      <c r="G21" s="580" t="s">
        <v>2253</v>
      </c>
      <c r="H21" s="552"/>
    </row>
    <row r="22" ht="15.75" customHeight="1">
      <c r="A22" s="557"/>
      <c r="B22" s="524">
        <v>19.0</v>
      </c>
      <c r="C22" s="582">
        <v>46111.0</v>
      </c>
      <c r="D22" s="557" t="s">
        <v>7273</v>
      </c>
      <c r="E22" s="557" t="s">
        <v>10354</v>
      </c>
      <c r="F22" s="557" t="s">
        <v>11691</v>
      </c>
      <c r="G22" s="580" t="s">
        <v>2253</v>
      </c>
      <c r="H22" s="508"/>
    </row>
    <row r="23" ht="15.75" customHeight="1">
      <c r="A23" s="557"/>
      <c r="B23" s="531">
        <v>20.0</v>
      </c>
      <c r="C23" s="582">
        <v>46111.0</v>
      </c>
      <c r="D23" s="557" t="s">
        <v>11192</v>
      </c>
      <c r="E23" s="557" t="s">
        <v>11669</v>
      </c>
      <c r="F23" s="557" t="s">
        <v>13603</v>
      </c>
      <c r="G23" s="580" t="s">
        <v>2253</v>
      </c>
      <c r="H23" s="508"/>
    </row>
    <row r="24" ht="15.75" customHeight="1">
      <c r="A24" s="588"/>
      <c r="B24" s="531">
        <v>21.0</v>
      </c>
      <c r="C24" s="582">
        <v>46111.0</v>
      </c>
      <c r="D24" s="557" t="s">
        <v>6839</v>
      </c>
      <c r="E24" s="557" t="s">
        <v>4982</v>
      </c>
      <c r="F24" s="557" t="s">
        <v>11693</v>
      </c>
      <c r="G24" s="580" t="s">
        <v>2253</v>
      </c>
      <c r="H24" s="508"/>
    </row>
    <row r="25" ht="15.75" customHeight="1">
      <c r="A25" s="557"/>
      <c r="B25" s="531">
        <v>22.0</v>
      </c>
      <c r="C25" s="582">
        <v>46111.0</v>
      </c>
      <c r="D25" s="557" t="s">
        <v>8649</v>
      </c>
      <c r="E25" s="557" t="s">
        <v>8650</v>
      </c>
      <c r="F25" s="557" t="s">
        <v>11954</v>
      </c>
      <c r="G25" s="580" t="s">
        <v>2253</v>
      </c>
      <c r="H25" s="508"/>
    </row>
    <row r="26" ht="15.75" customHeight="1">
      <c r="A26" s="557"/>
      <c r="B26" s="524">
        <v>23.0</v>
      </c>
      <c r="C26" s="582">
        <v>46111.0</v>
      </c>
      <c r="D26" s="557" t="s">
        <v>9488</v>
      </c>
      <c r="E26" s="557" t="s">
        <v>9809</v>
      </c>
      <c r="F26" s="557" t="s">
        <v>11833</v>
      </c>
      <c r="G26" s="580" t="s">
        <v>2253</v>
      </c>
      <c r="H26" s="508"/>
    </row>
    <row r="27" ht="15.75" customHeight="1">
      <c r="A27" s="588"/>
      <c r="B27" s="531">
        <v>24.0</v>
      </c>
      <c r="C27" s="582">
        <v>46111.0</v>
      </c>
      <c r="D27" s="557" t="s">
        <v>8085</v>
      </c>
      <c r="E27" s="557" t="s">
        <v>12190</v>
      </c>
      <c r="F27" s="557" t="s">
        <v>11991</v>
      </c>
      <c r="G27" s="580" t="s">
        <v>2253</v>
      </c>
      <c r="H27" s="508"/>
    </row>
    <row r="28" ht="15.75" customHeight="1">
      <c r="A28" s="557"/>
      <c r="B28" s="524">
        <v>25.0</v>
      </c>
      <c r="C28" s="582">
        <v>46111.0</v>
      </c>
      <c r="D28" s="557" t="s">
        <v>9995</v>
      </c>
      <c r="E28" s="557" t="s">
        <v>10563</v>
      </c>
      <c r="F28" s="557" t="s">
        <v>12047</v>
      </c>
      <c r="G28" s="580" t="s">
        <v>2253</v>
      </c>
      <c r="H28" s="508"/>
    </row>
    <row r="29" ht="15.75" customHeight="1">
      <c r="A29" s="557"/>
      <c r="B29" s="531">
        <v>26.0</v>
      </c>
      <c r="C29" s="582">
        <v>46111.0</v>
      </c>
      <c r="D29" s="557" t="s">
        <v>9071</v>
      </c>
      <c r="E29" s="557" t="s">
        <v>9417</v>
      </c>
      <c r="F29" s="557" t="s">
        <v>12047</v>
      </c>
      <c r="G29" s="580" t="s">
        <v>2253</v>
      </c>
      <c r="H29" s="508"/>
    </row>
    <row r="30" ht="15.75" customHeight="1">
      <c r="A30" s="588"/>
      <c r="B30" s="531">
        <v>27.0</v>
      </c>
      <c r="C30" s="582">
        <v>46111.0</v>
      </c>
      <c r="D30" s="557" t="s">
        <v>11008</v>
      </c>
      <c r="E30" s="557" t="s">
        <v>11212</v>
      </c>
      <c r="F30" s="557" t="s">
        <v>13609</v>
      </c>
      <c r="G30" s="580" t="s">
        <v>2253</v>
      </c>
      <c r="H30" s="508"/>
    </row>
    <row r="31" ht="15.75" customHeight="1">
      <c r="A31" s="557"/>
      <c r="B31" s="531">
        <v>28.0</v>
      </c>
      <c r="C31" s="582">
        <v>46111.0</v>
      </c>
      <c r="D31" s="557" t="s">
        <v>9276</v>
      </c>
      <c r="E31" s="557" t="s">
        <v>9341</v>
      </c>
      <c r="F31" s="557" t="s">
        <v>13088</v>
      </c>
      <c r="G31" s="580" t="s">
        <v>2253</v>
      </c>
      <c r="H31" s="508"/>
    </row>
    <row r="32" ht="15.75" customHeight="1">
      <c r="A32" s="557"/>
      <c r="B32" s="524">
        <v>29.0</v>
      </c>
      <c r="C32" s="582">
        <v>46111.0</v>
      </c>
      <c r="D32" s="557" t="s">
        <v>12088</v>
      </c>
      <c r="E32" s="557" t="s">
        <v>12089</v>
      </c>
      <c r="F32" s="557" t="s">
        <v>13030</v>
      </c>
      <c r="G32" s="580" t="s">
        <v>2253</v>
      </c>
      <c r="H32" s="508"/>
    </row>
    <row r="33" ht="15.75" customHeight="1">
      <c r="A33" s="588"/>
      <c r="B33" s="531">
        <v>30.0</v>
      </c>
      <c r="C33" s="582">
        <v>46111.0</v>
      </c>
      <c r="D33" s="557" t="s">
        <v>8878</v>
      </c>
      <c r="E33" s="557" t="s">
        <v>8879</v>
      </c>
      <c r="F33" s="557" t="s">
        <v>13030</v>
      </c>
      <c r="G33" s="580" t="s">
        <v>2253</v>
      </c>
      <c r="H33" s="508"/>
    </row>
    <row r="34" ht="15.75" customHeight="1">
      <c r="A34" s="557"/>
      <c r="B34" s="524">
        <v>31.0</v>
      </c>
      <c r="C34" s="582">
        <v>46111.0</v>
      </c>
      <c r="D34" s="557" t="s">
        <v>4164</v>
      </c>
      <c r="E34" s="557" t="s">
        <v>11563</v>
      </c>
      <c r="F34" s="557" t="s">
        <v>8322</v>
      </c>
      <c r="G34" s="580" t="s">
        <v>2253</v>
      </c>
      <c r="H34" s="508"/>
    </row>
    <row r="35">
      <c r="A35" s="557"/>
      <c r="B35" s="531">
        <v>32.0</v>
      </c>
      <c r="C35" s="582">
        <v>46111.0</v>
      </c>
      <c r="D35" s="557" t="s">
        <v>7366</v>
      </c>
      <c r="E35" s="557" t="s">
        <v>8417</v>
      </c>
      <c r="F35" s="557" t="s">
        <v>8350</v>
      </c>
      <c r="G35" s="580" t="s">
        <v>2253</v>
      </c>
      <c r="H35" s="586"/>
    </row>
    <row r="36" ht="15.75" customHeight="1">
      <c r="A36" s="588"/>
      <c r="B36" s="531">
        <v>33.0</v>
      </c>
      <c r="C36" s="582">
        <v>46111.0</v>
      </c>
      <c r="D36" s="557" t="s">
        <v>1713</v>
      </c>
      <c r="E36" s="557" t="s">
        <v>11126</v>
      </c>
      <c r="F36" s="557" t="s">
        <v>8340</v>
      </c>
      <c r="G36" s="580" t="s">
        <v>2253</v>
      </c>
      <c r="H36" s="508"/>
    </row>
    <row r="37" ht="15.75" customHeight="1">
      <c r="A37" s="557"/>
      <c r="B37" s="531">
        <v>34.0</v>
      </c>
      <c r="C37" s="582">
        <v>46111.0</v>
      </c>
      <c r="D37" s="557" t="s">
        <v>1455</v>
      </c>
      <c r="E37" s="557" t="s">
        <v>804</v>
      </c>
      <c r="F37" s="557" t="s">
        <v>8340</v>
      </c>
      <c r="G37" s="580" t="s">
        <v>2253</v>
      </c>
      <c r="H37" s="508"/>
    </row>
    <row r="38" ht="15.75" customHeight="1">
      <c r="A38" s="557"/>
      <c r="B38" s="524">
        <v>35.0</v>
      </c>
      <c r="C38" s="582">
        <v>46111.0</v>
      </c>
      <c r="D38" s="557" t="s">
        <v>9232</v>
      </c>
      <c r="E38" s="557" t="s">
        <v>9233</v>
      </c>
      <c r="F38" s="557" t="s">
        <v>10068</v>
      </c>
      <c r="G38" s="580" t="s">
        <v>2253</v>
      </c>
      <c r="H38" s="508"/>
    </row>
    <row r="39" ht="15.75" customHeight="1">
      <c r="A39" s="588"/>
      <c r="B39" s="531">
        <v>36.0</v>
      </c>
      <c r="C39" s="582">
        <v>46111.0</v>
      </c>
      <c r="D39" s="557" t="s">
        <v>12433</v>
      </c>
      <c r="E39" s="557" t="s">
        <v>12434</v>
      </c>
      <c r="F39" s="557" t="s">
        <v>13030</v>
      </c>
      <c r="G39" s="580" t="s">
        <v>2253</v>
      </c>
      <c r="H39" s="508"/>
    </row>
    <row r="40" ht="15.75" customHeight="1">
      <c r="A40" s="557"/>
      <c r="B40" s="524">
        <v>37.0</v>
      </c>
      <c r="C40" s="582">
        <v>46111.0</v>
      </c>
      <c r="D40" s="557" t="s">
        <v>5730</v>
      </c>
      <c r="E40" s="557" t="s">
        <v>5731</v>
      </c>
      <c r="F40" s="557" t="s">
        <v>8340</v>
      </c>
      <c r="G40" s="580" t="s">
        <v>2253</v>
      </c>
      <c r="H40" s="508"/>
    </row>
    <row r="41" ht="15.75" customHeight="1">
      <c r="A41" s="557"/>
      <c r="B41" s="524">
        <v>38.0</v>
      </c>
      <c r="C41" s="582">
        <v>46111.0</v>
      </c>
      <c r="D41" s="557" t="s">
        <v>1547</v>
      </c>
      <c r="E41" s="557" t="s">
        <v>11342</v>
      </c>
      <c r="F41" s="557" t="s">
        <v>13613</v>
      </c>
      <c r="G41" s="580" t="s">
        <v>2253</v>
      </c>
    </row>
    <row r="42" ht="15.75" customHeight="1">
      <c r="A42" s="588"/>
      <c r="B42" s="531">
        <v>39.0</v>
      </c>
      <c r="C42" s="582">
        <v>46111.0</v>
      </c>
      <c r="D42" s="557" t="s">
        <v>11494</v>
      </c>
      <c r="E42" s="557" t="s">
        <v>12513</v>
      </c>
      <c r="F42" s="557" t="s">
        <v>13032</v>
      </c>
      <c r="G42" s="580" t="s">
        <v>2253</v>
      </c>
    </row>
    <row r="43" ht="15.75" customHeight="1">
      <c r="A43" s="557"/>
      <c r="B43" s="524">
        <v>40.0</v>
      </c>
      <c r="C43" s="582">
        <v>46111.0</v>
      </c>
      <c r="D43" s="557" t="s">
        <v>11138</v>
      </c>
      <c r="E43" s="557" t="s">
        <v>11139</v>
      </c>
      <c r="F43" s="557" t="s">
        <v>13614</v>
      </c>
      <c r="G43" s="580" t="s">
        <v>2253</v>
      </c>
    </row>
    <row r="44" ht="15.75" customHeight="1">
      <c r="A44" s="557"/>
      <c r="B44" s="531">
        <v>41.0</v>
      </c>
      <c r="C44" s="582">
        <v>46111.0</v>
      </c>
      <c r="D44" s="557" t="s">
        <v>13615</v>
      </c>
      <c r="E44" s="557" t="s">
        <v>10651</v>
      </c>
      <c r="F44" s="557" t="s">
        <v>13088</v>
      </c>
      <c r="G44" s="580" t="s">
        <v>2253</v>
      </c>
    </row>
    <row r="45" ht="15.75" customHeight="1">
      <c r="A45" s="588"/>
      <c r="B45" s="531">
        <v>42.0</v>
      </c>
      <c r="C45" s="582">
        <v>46111.0</v>
      </c>
      <c r="D45" s="557" t="s">
        <v>6098</v>
      </c>
      <c r="E45" s="557" t="s">
        <v>6099</v>
      </c>
      <c r="F45" s="557" t="s">
        <v>12256</v>
      </c>
      <c r="G45" s="580" t="s">
        <v>2253</v>
      </c>
    </row>
    <row r="46" ht="15.75" customHeight="1">
      <c r="A46" s="557"/>
      <c r="B46" s="531">
        <v>43.0</v>
      </c>
      <c r="C46" s="582">
        <v>46111.0</v>
      </c>
      <c r="D46" s="557" t="s">
        <v>9461</v>
      </c>
      <c r="E46" s="557" t="s">
        <v>9512</v>
      </c>
      <c r="F46" s="557" t="s">
        <v>8340</v>
      </c>
      <c r="G46" s="580" t="s">
        <v>2253</v>
      </c>
    </row>
    <row r="47" ht="15.75" customHeight="1">
      <c r="A47" s="557"/>
      <c r="B47" s="524">
        <v>44.0</v>
      </c>
      <c r="C47" s="582">
        <v>46111.0</v>
      </c>
      <c r="D47" s="557" t="s">
        <v>13616</v>
      </c>
      <c r="E47" s="557" t="s">
        <v>8370</v>
      </c>
      <c r="F47" s="557" t="s">
        <v>574</v>
      </c>
      <c r="G47" s="580" t="s">
        <v>2253</v>
      </c>
    </row>
    <row r="48" ht="15.75" customHeight="1">
      <c r="A48" s="588"/>
      <c r="B48" s="531">
        <v>45.0</v>
      </c>
      <c r="C48" s="590">
        <v>46111.0</v>
      </c>
      <c r="D48" s="557" t="s">
        <v>9818</v>
      </c>
      <c r="E48" s="557" t="s">
        <v>10273</v>
      </c>
      <c r="F48" s="557" t="s">
        <v>8340</v>
      </c>
      <c r="G48" s="580" t="s">
        <v>2253</v>
      </c>
    </row>
    <row r="49" ht="15.75" customHeight="1">
      <c r="A49" s="586"/>
      <c r="B49" s="531">
        <v>46.0</v>
      </c>
      <c r="C49" s="572">
        <v>46111.0</v>
      </c>
      <c r="D49" s="591" t="s">
        <v>13617</v>
      </c>
      <c r="E49" s="586"/>
      <c r="F49" s="586"/>
      <c r="G49" s="586"/>
    </row>
    <row r="50" ht="15.75" customHeight="1">
      <c r="A50" s="586"/>
      <c r="B50" s="531">
        <v>47.0</v>
      </c>
      <c r="C50" s="586"/>
      <c r="D50" s="586"/>
      <c r="E50" s="586"/>
      <c r="F50" s="586"/>
      <c r="G50" s="586"/>
    </row>
    <row r="51" ht="15.75" customHeight="1">
      <c r="A51" s="586"/>
      <c r="B51" s="531">
        <v>48.0</v>
      </c>
      <c r="C51" s="586"/>
      <c r="D51" s="586"/>
      <c r="E51" s="586"/>
      <c r="F51" s="586"/>
      <c r="G51" s="586"/>
    </row>
    <row r="52" ht="15.75" customHeight="1">
      <c r="A52" s="586"/>
      <c r="B52" s="531">
        <v>49.0</v>
      </c>
      <c r="C52" s="586"/>
      <c r="D52" s="586"/>
      <c r="E52" s="586"/>
      <c r="F52" s="586"/>
      <c r="G52" s="586"/>
    </row>
    <row r="53" ht="15.75" customHeight="1">
      <c r="A53" s="586"/>
      <c r="B53" s="531">
        <v>50.0</v>
      </c>
      <c r="C53" s="586"/>
      <c r="D53" s="586"/>
      <c r="E53" s="586"/>
      <c r="F53" s="586"/>
      <c r="G53" s="586"/>
    </row>
    <row r="54" ht="15.75" customHeight="1">
      <c r="A54" s="586"/>
      <c r="B54" s="531">
        <v>51.0</v>
      </c>
      <c r="C54" s="586"/>
      <c r="D54" s="586"/>
      <c r="E54" s="586"/>
      <c r="F54" s="586"/>
      <c r="G54" s="586"/>
    </row>
    <row r="55" ht="15.75" customHeight="1">
      <c r="A55" s="586"/>
      <c r="B55" s="531">
        <v>52.0</v>
      </c>
      <c r="C55" s="586"/>
      <c r="D55" s="586"/>
      <c r="E55" s="586"/>
      <c r="F55" s="586"/>
      <c r="G55" s="586"/>
    </row>
    <row r="56" ht="15.75" customHeight="1">
      <c r="A56" s="586"/>
      <c r="B56" s="531">
        <v>53.0</v>
      </c>
      <c r="C56" s="586"/>
      <c r="D56" s="586"/>
      <c r="E56" s="586"/>
      <c r="F56" s="586"/>
      <c r="G56" s="586"/>
    </row>
    <row r="57" ht="15.75" customHeight="1">
      <c r="A57" s="586"/>
      <c r="B57" s="531">
        <v>54.0</v>
      </c>
      <c r="C57" s="586"/>
      <c r="D57" s="586"/>
      <c r="E57" s="586"/>
      <c r="F57" s="586"/>
      <c r="G57" s="586"/>
    </row>
    <row r="58" ht="15.75" customHeight="1">
      <c r="A58" s="586"/>
      <c r="B58" s="531">
        <v>55.0</v>
      </c>
      <c r="C58" s="586"/>
      <c r="D58" s="586"/>
      <c r="E58" s="586"/>
      <c r="F58" s="586"/>
      <c r="G58" s="586"/>
    </row>
    <row r="59" ht="15.75" customHeight="1">
      <c r="A59" s="586"/>
      <c r="B59" s="531">
        <v>56.0</v>
      </c>
      <c r="C59" s="586"/>
      <c r="D59" s="586"/>
      <c r="E59" s="586"/>
      <c r="F59" s="586"/>
      <c r="G59" s="586"/>
    </row>
    <row r="60" ht="15.75" customHeight="1">
      <c r="A60" s="586"/>
      <c r="B60" s="531">
        <v>57.0</v>
      </c>
      <c r="C60" s="586"/>
      <c r="D60" s="586"/>
      <c r="E60" s="586"/>
      <c r="F60" s="586"/>
      <c r="G60" s="586"/>
    </row>
    <row r="61" ht="15.75" customHeight="1">
      <c r="A61" s="586"/>
      <c r="B61" s="531">
        <v>58.0</v>
      </c>
      <c r="C61" s="586"/>
      <c r="D61" s="586"/>
      <c r="E61" s="586"/>
      <c r="F61" s="586"/>
      <c r="G61" s="586"/>
    </row>
    <row r="62" ht="15.75" customHeight="1">
      <c r="A62" s="586"/>
      <c r="B62" s="531">
        <v>59.0</v>
      </c>
      <c r="C62" s="586"/>
      <c r="D62" s="586"/>
      <c r="E62" s="586"/>
      <c r="F62" s="586"/>
      <c r="G62" s="586"/>
    </row>
    <row r="63" ht="15.75" customHeight="1">
      <c r="A63" s="565" t="s">
        <v>7852</v>
      </c>
      <c r="B63" s="531">
        <v>60.0</v>
      </c>
      <c r="C63" s="592">
        <v>46155.0</v>
      </c>
      <c r="D63" s="591" t="s">
        <v>3066</v>
      </c>
      <c r="E63" s="591" t="s">
        <v>4734</v>
      </c>
      <c r="F63" s="591" t="s">
        <v>11993</v>
      </c>
      <c r="G63" s="591" t="s">
        <v>2253</v>
      </c>
    </row>
    <row r="64" ht="15.75" customHeight="1">
      <c r="A64" s="565" t="s">
        <v>7852</v>
      </c>
      <c r="B64" s="531">
        <v>61.0</v>
      </c>
      <c r="C64" s="592">
        <v>46168.0</v>
      </c>
      <c r="D64" s="591" t="s">
        <v>6869</v>
      </c>
      <c r="E64" s="591" t="s">
        <v>6870</v>
      </c>
      <c r="F64" s="591" t="s">
        <v>8340</v>
      </c>
      <c r="G64" s="591" t="s">
        <v>2253</v>
      </c>
    </row>
    <row r="65" ht="15.75" customHeight="1">
      <c r="A65" s="565" t="s">
        <v>7852</v>
      </c>
      <c r="B65" s="531">
        <v>62.0</v>
      </c>
      <c r="C65" s="592">
        <v>46168.0</v>
      </c>
      <c r="D65" s="591" t="s">
        <v>1859</v>
      </c>
      <c r="E65" s="591" t="s">
        <v>2459</v>
      </c>
      <c r="F65" s="591" t="s">
        <v>8322</v>
      </c>
      <c r="G65" s="591" t="s">
        <v>2253</v>
      </c>
    </row>
    <row r="66" ht="15.75" customHeight="1">
      <c r="A66" s="565" t="s">
        <v>7852</v>
      </c>
      <c r="B66" s="531">
        <v>63.0</v>
      </c>
      <c r="C66" s="592">
        <v>46168.0</v>
      </c>
      <c r="D66" s="591" t="s">
        <v>10622</v>
      </c>
      <c r="E66" s="591" t="s">
        <v>10623</v>
      </c>
      <c r="F66" s="591" t="s">
        <v>8340</v>
      </c>
      <c r="G66" s="591" t="s">
        <v>2253</v>
      </c>
    </row>
    <row r="67" ht="15.75" customHeight="1">
      <c r="A67" s="565" t="s">
        <v>7852</v>
      </c>
      <c r="B67" s="531">
        <v>64.0</v>
      </c>
      <c r="C67" s="592">
        <v>46168.0</v>
      </c>
      <c r="D67" s="591" t="s">
        <v>9539</v>
      </c>
      <c r="E67" s="591" t="s">
        <v>9540</v>
      </c>
      <c r="F67" s="591" t="s">
        <v>13618</v>
      </c>
      <c r="G67" s="591" t="s">
        <v>2253</v>
      </c>
    </row>
    <row r="68" ht="15.75" customHeight="1">
      <c r="A68" s="565" t="s">
        <v>7852</v>
      </c>
      <c r="B68" s="531">
        <v>65.0</v>
      </c>
      <c r="C68" s="592">
        <v>46168.0</v>
      </c>
      <c r="D68" s="591" t="s">
        <v>8510</v>
      </c>
      <c r="E68" s="591" t="s">
        <v>8511</v>
      </c>
      <c r="F68" s="591" t="s">
        <v>8340</v>
      </c>
      <c r="G68" s="591" t="s">
        <v>2253</v>
      </c>
    </row>
    <row r="69" ht="15.75" customHeight="1">
      <c r="A69" s="565" t="s">
        <v>7852</v>
      </c>
      <c r="B69" s="531">
        <v>66.0</v>
      </c>
      <c r="C69" s="592">
        <v>46168.0</v>
      </c>
      <c r="D69" s="591" t="s">
        <v>7887</v>
      </c>
      <c r="E69" s="591" t="s">
        <v>7888</v>
      </c>
      <c r="F69" s="591" t="s">
        <v>8340</v>
      </c>
      <c r="G69" s="591" t="s">
        <v>2253</v>
      </c>
    </row>
    <row r="70" ht="15.75" customHeight="1">
      <c r="A70" s="565" t="s">
        <v>7852</v>
      </c>
      <c r="B70" s="531">
        <v>67.0</v>
      </c>
      <c r="C70" s="592">
        <v>46168.0</v>
      </c>
      <c r="D70" s="591" t="s">
        <v>9464</v>
      </c>
      <c r="E70" s="591" t="s">
        <v>9514</v>
      </c>
      <c r="F70" s="591" t="s">
        <v>8340</v>
      </c>
      <c r="G70" s="591" t="s">
        <v>2253</v>
      </c>
    </row>
    <row r="71" ht="15.75" customHeight="1">
      <c r="A71" s="565" t="s">
        <v>7852</v>
      </c>
      <c r="B71" s="531">
        <v>68.0</v>
      </c>
      <c r="C71" s="592">
        <v>46168.0</v>
      </c>
      <c r="D71" s="591" t="s">
        <v>12808</v>
      </c>
      <c r="E71" s="591" t="s">
        <v>12809</v>
      </c>
      <c r="F71" s="591" t="s">
        <v>574</v>
      </c>
      <c r="G71" s="591" t="s">
        <v>2253</v>
      </c>
    </row>
    <row r="72" ht="15.75" customHeight="1">
      <c r="A72" s="565" t="s">
        <v>7852</v>
      </c>
      <c r="B72" s="531">
        <v>69.0</v>
      </c>
      <c r="C72" s="592">
        <v>46168.0</v>
      </c>
      <c r="D72" s="591" t="s">
        <v>2832</v>
      </c>
      <c r="E72" s="591" t="s">
        <v>10520</v>
      </c>
      <c r="F72" s="591" t="s">
        <v>10068</v>
      </c>
      <c r="G72" s="591" t="s">
        <v>2253</v>
      </c>
    </row>
    <row r="73" ht="15.75" customHeight="1">
      <c r="A73" s="565" t="s">
        <v>7852</v>
      </c>
      <c r="B73" s="531">
        <v>70.0</v>
      </c>
      <c r="C73" s="592">
        <v>46168.0</v>
      </c>
      <c r="D73" s="591" t="s">
        <v>12083</v>
      </c>
      <c r="E73" s="591" t="s">
        <v>13246</v>
      </c>
      <c r="F73" s="591" t="s">
        <v>2952</v>
      </c>
      <c r="G73" s="591" t="s">
        <v>2253</v>
      </c>
    </row>
    <row r="74" ht="15.75" customHeight="1">
      <c r="A74" s="565" t="s">
        <v>7852</v>
      </c>
      <c r="B74" s="531">
        <v>71.0</v>
      </c>
      <c r="C74" s="592">
        <v>46168.0</v>
      </c>
      <c r="D74" s="591" t="s">
        <v>9292</v>
      </c>
      <c r="E74" s="591" t="s">
        <v>10167</v>
      </c>
      <c r="F74" s="591" t="s">
        <v>8350</v>
      </c>
      <c r="G74" s="591" t="s">
        <v>2253</v>
      </c>
    </row>
    <row r="75" ht="15.75" customHeight="1">
      <c r="A75" s="565" t="s">
        <v>7852</v>
      </c>
      <c r="B75" s="531">
        <v>72.0</v>
      </c>
      <c r="C75" s="592">
        <v>46168.0</v>
      </c>
      <c r="D75" s="591" t="s">
        <v>3677</v>
      </c>
      <c r="E75" s="591" t="s">
        <v>12570</v>
      </c>
      <c r="F75" s="591" t="s">
        <v>2952</v>
      </c>
      <c r="G75" s="591" t="s">
        <v>2253</v>
      </c>
    </row>
    <row r="76" ht="15.75" customHeight="1">
      <c r="A76" s="565" t="s">
        <v>7852</v>
      </c>
      <c r="B76" s="531">
        <v>73.0</v>
      </c>
      <c r="C76" s="592">
        <v>46168.0</v>
      </c>
      <c r="D76" s="591" t="s">
        <v>10462</v>
      </c>
      <c r="E76" s="591" t="s">
        <v>10550</v>
      </c>
      <c r="F76" s="591" t="s">
        <v>13613</v>
      </c>
      <c r="G76" s="591" t="s">
        <v>2253</v>
      </c>
    </row>
    <row r="77" ht="15.75" customHeight="1">
      <c r="A77" s="565" t="s">
        <v>7852</v>
      </c>
      <c r="B77" s="531">
        <v>74.0</v>
      </c>
      <c r="C77" s="592">
        <v>46168.0</v>
      </c>
      <c r="D77" s="591" t="s">
        <v>5608</v>
      </c>
      <c r="E77" s="591" t="s">
        <v>6187</v>
      </c>
      <c r="F77" s="591" t="s">
        <v>502</v>
      </c>
      <c r="G77" s="591" t="s">
        <v>2253</v>
      </c>
    </row>
    <row r="78" ht="15.75" customHeight="1">
      <c r="A78" s="593" t="s">
        <v>12519</v>
      </c>
      <c r="B78" s="594">
        <v>75.0</v>
      </c>
      <c r="C78" s="595">
        <v>46168.0</v>
      </c>
      <c r="D78" s="596" t="s">
        <v>12808</v>
      </c>
      <c r="E78" s="596" t="s">
        <v>12809</v>
      </c>
      <c r="F78" s="596" t="s">
        <v>574</v>
      </c>
      <c r="G78" s="596" t="s">
        <v>2253</v>
      </c>
      <c r="H78" s="597" t="s">
        <v>13619</v>
      </c>
    </row>
    <row r="79" ht="15.75" customHeight="1">
      <c r="A79" s="565" t="s">
        <v>7852</v>
      </c>
      <c r="B79" s="531">
        <v>76.0</v>
      </c>
      <c r="C79" s="592">
        <v>46168.0</v>
      </c>
      <c r="D79" s="591" t="s">
        <v>5966</v>
      </c>
      <c r="E79" s="591" t="s">
        <v>5967</v>
      </c>
      <c r="F79" s="591" t="s">
        <v>502</v>
      </c>
      <c r="G79" s="591" t="s">
        <v>2253</v>
      </c>
    </row>
    <row r="80" ht="15.75" customHeight="1">
      <c r="A80" s="565" t="s">
        <v>7852</v>
      </c>
      <c r="B80" s="531">
        <v>77.0</v>
      </c>
      <c r="C80" s="592">
        <v>46168.0</v>
      </c>
      <c r="D80" s="591" t="s">
        <v>2372</v>
      </c>
      <c r="E80" s="591" t="s">
        <v>8825</v>
      </c>
      <c r="F80" s="591" t="s">
        <v>502</v>
      </c>
      <c r="G80" s="591" t="s">
        <v>2253</v>
      </c>
    </row>
    <row r="81" ht="15.75" customHeight="1">
      <c r="A81" s="565" t="s">
        <v>7852</v>
      </c>
      <c r="B81" s="531">
        <v>78.0</v>
      </c>
      <c r="C81" s="592">
        <v>46168.0</v>
      </c>
      <c r="D81" s="591" t="s">
        <v>12267</v>
      </c>
      <c r="E81" s="591" t="s">
        <v>11830</v>
      </c>
      <c r="F81" s="591" t="s">
        <v>8340</v>
      </c>
      <c r="G81" s="591" t="s">
        <v>2253</v>
      </c>
    </row>
    <row r="82" ht="15.75" customHeight="1">
      <c r="A82" s="565" t="s">
        <v>7852</v>
      </c>
      <c r="B82" s="531">
        <v>79.0</v>
      </c>
      <c r="C82" s="592">
        <v>46175.0</v>
      </c>
      <c r="D82" s="591" t="s">
        <v>10840</v>
      </c>
      <c r="E82" s="591" t="s">
        <v>10869</v>
      </c>
      <c r="F82" s="591" t="s">
        <v>13593</v>
      </c>
      <c r="G82" s="591" t="s">
        <v>2253</v>
      </c>
    </row>
    <row r="83" ht="15.75" customHeight="1">
      <c r="A83" s="565" t="s">
        <v>7852</v>
      </c>
      <c r="B83" s="531">
        <v>80.0</v>
      </c>
      <c r="C83" s="592">
        <v>46175.0</v>
      </c>
      <c r="D83" s="591" t="s">
        <v>12094</v>
      </c>
      <c r="E83" s="591" t="s">
        <v>12095</v>
      </c>
      <c r="F83" s="591" t="s">
        <v>674</v>
      </c>
      <c r="G83" s="591" t="s">
        <v>2253</v>
      </c>
    </row>
    <row r="84" ht="15.75" customHeight="1">
      <c r="A84" s="565" t="s">
        <v>7852</v>
      </c>
      <c r="B84" s="531">
        <v>81.0</v>
      </c>
      <c r="C84" s="592">
        <v>46175.0</v>
      </c>
      <c r="D84" s="591" t="s">
        <v>10369</v>
      </c>
      <c r="E84" s="591" t="s">
        <v>10763</v>
      </c>
      <c r="F84" s="591" t="s">
        <v>674</v>
      </c>
      <c r="G84" s="591" t="s">
        <v>2253</v>
      </c>
    </row>
    <row r="85" ht="15.75" customHeight="1">
      <c r="A85" s="565" t="s">
        <v>7852</v>
      </c>
      <c r="B85" s="531">
        <v>82.0</v>
      </c>
      <c r="C85" s="592">
        <v>46175.0</v>
      </c>
      <c r="D85" s="591" t="s">
        <v>6010</v>
      </c>
      <c r="E85" s="591" t="s">
        <v>6011</v>
      </c>
      <c r="F85" s="591" t="s">
        <v>13278</v>
      </c>
      <c r="G85" s="591" t="s">
        <v>2253</v>
      </c>
    </row>
    <row r="86" ht="15.75" customHeight="1">
      <c r="A86" s="586"/>
      <c r="B86" s="531">
        <v>83.0</v>
      </c>
      <c r="C86" s="592"/>
      <c r="D86" s="586"/>
      <c r="E86" s="586"/>
      <c r="F86" s="586"/>
      <c r="G86" s="586"/>
    </row>
    <row r="87" ht="15.75" customHeight="1">
      <c r="A87" s="586"/>
      <c r="B87" s="531">
        <v>84.0</v>
      </c>
      <c r="C87" s="592"/>
      <c r="D87" s="586"/>
      <c r="E87" s="586"/>
      <c r="F87" s="586"/>
      <c r="G87" s="586"/>
    </row>
    <row r="88" ht="15.75" customHeight="1">
      <c r="A88" s="586"/>
      <c r="B88" s="531">
        <v>85.0</v>
      </c>
      <c r="C88" s="592"/>
      <c r="D88" s="586"/>
      <c r="E88" s="586"/>
      <c r="F88" s="586"/>
      <c r="G88" s="586"/>
    </row>
    <row r="89" ht="15.75" customHeight="1">
      <c r="A89" s="586"/>
      <c r="B89" s="531">
        <v>86.0</v>
      </c>
      <c r="C89" s="592"/>
      <c r="D89" s="586"/>
      <c r="E89" s="586"/>
      <c r="F89" s="586"/>
      <c r="G89" s="586"/>
    </row>
    <row r="90" ht="15.75" customHeight="1">
      <c r="A90" s="586"/>
      <c r="B90" s="531">
        <v>87.0</v>
      </c>
      <c r="C90" s="592"/>
      <c r="D90" s="586"/>
      <c r="E90" s="586"/>
      <c r="F90" s="586"/>
      <c r="G90" s="586"/>
    </row>
    <row r="91" ht="15.75" customHeight="1">
      <c r="B91" s="531">
        <v>88.0</v>
      </c>
      <c r="C91" s="592"/>
    </row>
    <row r="92" ht="15.75" customHeight="1">
      <c r="B92" s="531">
        <v>89.0</v>
      </c>
      <c r="C92" s="592"/>
    </row>
    <row r="93" ht="15.75" customHeight="1">
      <c r="B93" s="531">
        <v>90.0</v>
      </c>
      <c r="C93" s="592"/>
    </row>
    <row r="94" ht="15.75" customHeight="1">
      <c r="B94" s="531">
        <v>91.0</v>
      </c>
      <c r="C94" s="592"/>
    </row>
    <row r="95" ht="15.75" customHeight="1">
      <c r="B95" s="531">
        <v>92.0</v>
      </c>
      <c r="C95" s="592"/>
    </row>
    <row r="96" ht="15.75" customHeight="1">
      <c r="B96" s="531">
        <v>93.0</v>
      </c>
      <c r="C96" s="592"/>
    </row>
    <row r="97" ht="15.75" customHeight="1">
      <c r="A97" s="565" t="s">
        <v>7852</v>
      </c>
      <c r="B97" s="531">
        <v>94.0</v>
      </c>
      <c r="C97" s="592">
        <v>46192.0</v>
      </c>
      <c r="D97" s="598" t="s">
        <v>13072</v>
      </c>
      <c r="E97" s="598" t="s">
        <v>13620</v>
      </c>
      <c r="F97" s="598" t="s">
        <v>12047</v>
      </c>
      <c r="G97" s="591" t="s">
        <v>2253</v>
      </c>
      <c r="J97" s="591" t="s">
        <v>2253</v>
      </c>
    </row>
    <row r="98" ht="15.75" customHeight="1">
      <c r="A98" s="565" t="s">
        <v>7852</v>
      </c>
      <c r="B98" s="531">
        <v>95.0</v>
      </c>
      <c r="C98" s="592">
        <v>46192.0</v>
      </c>
      <c r="D98" s="598" t="s">
        <v>12834</v>
      </c>
      <c r="E98" s="598" t="s">
        <v>12835</v>
      </c>
      <c r="F98" s="598" t="s">
        <v>6762</v>
      </c>
      <c r="G98" s="591" t="s">
        <v>2253</v>
      </c>
      <c r="I98" s="598">
        <v>14.0</v>
      </c>
      <c r="J98" s="598" t="s">
        <v>13621</v>
      </c>
    </row>
    <row r="99" ht="15.75" customHeight="1">
      <c r="A99" s="565" t="s">
        <v>7852</v>
      </c>
      <c r="B99" s="531">
        <v>96.0</v>
      </c>
      <c r="C99" s="592">
        <v>46192.0</v>
      </c>
      <c r="D99" s="598" t="s">
        <v>12539</v>
      </c>
      <c r="E99" s="598" t="s">
        <v>12540</v>
      </c>
      <c r="F99" s="598" t="s">
        <v>12489</v>
      </c>
      <c r="G99" s="591" t="s">
        <v>2253</v>
      </c>
      <c r="I99" s="598">
        <v>11.0</v>
      </c>
      <c r="J99" s="598" t="s">
        <v>13622</v>
      </c>
    </row>
    <row r="100" ht="15.75" customHeight="1">
      <c r="B100" s="531">
        <v>97.0</v>
      </c>
      <c r="C100" s="592">
        <v>46195.0</v>
      </c>
      <c r="D100" s="598" t="s">
        <v>13623</v>
      </c>
      <c r="I100" s="598">
        <v>25.0</v>
      </c>
      <c r="J100" s="598" t="s">
        <v>13624</v>
      </c>
    </row>
    <row r="101" ht="15.75" customHeight="1">
      <c r="B101" s="531">
        <v>98.0</v>
      </c>
      <c r="C101" s="592">
        <v>46195.0</v>
      </c>
      <c r="D101" s="598" t="s">
        <v>13625</v>
      </c>
    </row>
    <row r="102" ht="15.75" customHeight="1">
      <c r="B102" s="531">
        <v>99.0</v>
      </c>
      <c r="C102" s="592">
        <v>46195.0</v>
      </c>
      <c r="D102" s="598" t="s">
        <v>13626</v>
      </c>
    </row>
    <row r="103" ht="15.75" customHeight="1">
      <c r="B103" s="531">
        <v>100.0</v>
      </c>
      <c r="C103" s="592">
        <v>46195.0</v>
      </c>
      <c r="D103" s="598" t="s">
        <v>13627</v>
      </c>
    </row>
    <row r="104" ht="15.75" customHeight="1">
      <c r="B104" s="531">
        <v>101.0</v>
      </c>
      <c r="C104" s="592">
        <v>46195.0</v>
      </c>
      <c r="D104" s="598" t="s">
        <v>13628</v>
      </c>
    </row>
    <row r="105" ht="15.75" customHeight="1">
      <c r="B105" s="531">
        <v>102.0</v>
      </c>
      <c r="C105" s="592">
        <v>46195.0</v>
      </c>
      <c r="D105" s="598" t="s">
        <v>13629</v>
      </c>
    </row>
    <row r="106" ht="15.75" customHeight="1">
      <c r="B106" s="531">
        <v>103.0</v>
      </c>
      <c r="C106" s="592">
        <v>46195.0</v>
      </c>
    </row>
    <row r="107" ht="15.75" customHeight="1">
      <c r="B107" s="531">
        <v>104.0</v>
      </c>
      <c r="C107" s="592">
        <v>46195.0</v>
      </c>
      <c r="D107" s="598" t="s">
        <v>13630</v>
      </c>
    </row>
    <row r="108" ht="15.75" customHeight="1">
      <c r="B108" s="531">
        <v>105.0</v>
      </c>
      <c r="C108" s="592">
        <v>46195.0</v>
      </c>
      <c r="D108" s="598" t="s">
        <v>13631</v>
      </c>
    </row>
    <row r="109" ht="15.75" customHeight="1">
      <c r="B109" s="531">
        <v>106.0</v>
      </c>
      <c r="C109" s="592">
        <v>46195.0</v>
      </c>
    </row>
    <row r="110" ht="15.75" customHeight="1">
      <c r="B110" s="531">
        <v>107.0</v>
      </c>
      <c r="C110" s="592">
        <v>46195.0</v>
      </c>
    </row>
    <row r="111" ht="15.75" customHeight="1">
      <c r="B111" s="531">
        <v>108.0</v>
      </c>
      <c r="C111" s="592">
        <v>46195.0</v>
      </c>
    </row>
    <row r="112" ht="15.75" customHeight="1">
      <c r="B112" s="531">
        <v>109.0</v>
      </c>
      <c r="C112" s="592">
        <v>46195.0</v>
      </c>
    </row>
    <row r="113" ht="15.75" customHeight="1">
      <c r="B113" s="531">
        <v>110.0</v>
      </c>
      <c r="C113" s="592">
        <v>46195.0</v>
      </c>
    </row>
    <row r="114" ht="15.75" customHeight="1">
      <c r="B114" s="531">
        <v>111.0</v>
      </c>
      <c r="C114" s="592">
        <v>46195.0</v>
      </c>
    </row>
    <row r="115" ht="15.75" customHeight="1">
      <c r="B115" s="531">
        <v>112.0</v>
      </c>
      <c r="C115" s="592">
        <v>46195.0</v>
      </c>
      <c r="D115" s="598" t="s">
        <v>13632</v>
      </c>
    </row>
    <row r="116" ht="15.75" customHeight="1">
      <c r="B116" s="531">
        <v>113.0</v>
      </c>
      <c r="C116" s="592">
        <v>46195.0</v>
      </c>
    </row>
    <row r="117" ht="15.75" customHeight="1">
      <c r="B117" s="531">
        <v>114.0</v>
      </c>
      <c r="C117" s="592">
        <v>46195.0</v>
      </c>
      <c r="D117" s="598" t="s">
        <v>13633</v>
      </c>
    </row>
    <row r="118" ht="15.75" customHeight="1">
      <c r="B118" s="531">
        <v>115.0</v>
      </c>
      <c r="C118" s="592">
        <v>46195.0</v>
      </c>
      <c r="D118" s="598" t="s">
        <v>13634</v>
      </c>
    </row>
    <row r="119" ht="15.75" customHeight="1">
      <c r="B119" s="531">
        <v>116.0</v>
      </c>
      <c r="C119" s="592">
        <v>46195.0</v>
      </c>
      <c r="D119" s="598" t="s">
        <v>13635</v>
      </c>
    </row>
    <row r="120" ht="15.75" customHeight="1">
      <c r="B120" s="531">
        <v>117.0</v>
      </c>
      <c r="C120" s="592">
        <v>46195.0</v>
      </c>
      <c r="D120" s="598" t="s">
        <v>13636</v>
      </c>
    </row>
    <row r="121" ht="15.75" customHeight="1">
      <c r="A121" s="565" t="s">
        <v>7852</v>
      </c>
      <c r="B121" s="531">
        <v>118.0</v>
      </c>
      <c r="C121" s="592">
        <v>46196.0</v>
      </c>
      <c r="D121" s="598" t="s">
        <v>3759</v>
      </c>
      <c r="E121" s="598" t="s">
        <v>12513</v>
      </c>
      <c r="F121" s="598" t="s">
        <v>7927</v>
      </c>
      <c r="G121" s="598" t="s">
        <v>2253</v>
      </c>
    </row>
    <row r="122" ht="15.75" customHeight="1">
      <c r="B122" s="531">
        <v>119.0</v>
      </c>
    </row>
    <row r="123" ht="15.75" customHeight="1">
      <c r="B123" s="531">
        <v>120.0</v>
      </c>
    </row>
    <row r="124" ht="15.75" customHeight="1">
      <c r="B124" s="531">
        <v>121.0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G1"/>
  </mergeCells>
  <conditionalFormatting sqref="A1:A2">
    <cfRule type="cellIs" dxfId="5" priority="1" operator="equal">
      <formula>"ENVIADO"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4" max="4" width="36.29"/>
    <col customWidth="1" min="6" max="6" width="36.57"/>
    <col customWidth="1" min="7" max="7" width="28.43"/>
    <col customWidth="1" min="8" max="8" width="27.14"/>
    <col customWidth="1" min="9" max="9" width="36.71"/>
  </cols>
  <sheetData>
    <row r="1">
      <c r="A1" s="599" t="s">
        <v>13637</v>
      </c>
      <c r="G1" s="600"/>
      <c r="H1" s="601"/>
      <c r="J1" s="602" t="s">
        <v>13638</v>
      </c>
      <c r="K1" s="603"/>
      <c r="L1" s="603"/>
      <c r="M1" s="603"/>
      <c r="N1" s="604"/>
    </row>
    <row r="2">
      <c r="A2" s="605" t="s">
        <v>2</v>
      </c>
      <c r="B2" s="606" t="s">
        <v>4</v>
      </c>
      <c r="C2" s="607" t="s">
        <v>5</v>
      </c>
      <c r="D2" s="608" t="s">
        <v>6</v>
      </c>
      <c r="E2" s="609" t="s">
        <v>13584</v>
      </c>
      <c r="F2" s="610" t="s">
        <v>8</v>
      </c>
      <c r="G2" s="610" t="s">
        <v>13585</v>
      </c>
      <c r="H2" s="611" t="s">
        <v>10</v>
      </c>
      <c r="I2" s="612" t="s">
        <v>13639</v>
      </c>
      <c r="J2" s="613" t="s">
        <v>13640</v>
      </c>
      <c r="K2" s="614" t="s">
        <v>13641</v>
      </c>
      <c r="L2" s="614" t="s">
        <v>13642</v>
      </c>
      <c r="M2" s="614" t="s">
        <v>13643</v>
      </c>
      <c r="N2" s="614" t="s">
        <v>13644</v>
      </c>
      <c r="O2" s="615" t="s">
        <v>13645</v>
      </c>
      <c r="P2" s="616" t="s">
        <v>13646</v>
      </c>
      <c r="Q2" s="616" t="s">
        <v>13647</v>
      </c>
      <c r="R2" s="616" t="s">
        <v>13648</v>
      </c>
      <c r="S2" s="616" t="s">
        <v>13649</v>
      </c>
    </row>
    <row r="3">
      <c r="A3" s="617" t="s">
        <v>7852</v>
      </c>
      <c r="B3" s="618">
        <v>1.0</v>
      </c>
      <c r="C3" s="619">
        <v>46057.0</v>
      </c>
      <c r="D3" s="620" t="s">
        <v>2743</v>
      </c>
      <c r="E3" s="621" t="s">
        <v>13423</v>
      </c>
      <c r="F3" s="622" t="s">
        <v>2751</v>
      </c>
      <c r="G3" s="623"/>
      <c r="H3" s="624"/>
      <c r="I3" s="21"/>
      <c r="J3" s="21"/>
      <c r="K3" s="21"/>
      <c r="L3" s="73"/>
      <c r="M3" s="73"/>
      <c r="N3" s="73"/>
      <c r="O3" s="73"/>
      <c r="P3" s="625"/>
      <c r="Q3" s="625"/>
      <c r="R3" s="625"/>
      <c r="S3" s="625"/>
    </row>
    <row r="4">
      <c r="A4" s="617" t="s">
        <v>7852</v>
      </c>
      <c r="B4" s="626">
        <v>2.0</v>
      </c>
      <c r="C4" s="627">
        <v>46057.0</v>
      </c>
      <c r="D4" s="628" t="s">
        <v>1681</v>
      </c>
      <c r="E4" s="629" t="s">
        <v>4366</v>
      </c>
      <c r="F4" s="622" t="s">
        <v>2751</v>
      </c>
      <c r="G4" s="630" t="s">
        <v>13650</v>
      </c>
      <c r="H4" s="631"/>
      <c r="I4" s="21"/>
      <c r="J4" s="21"/>
      <c r="K4" s="21"/>
      <c r="L4" s="73"/>
      <c r="M4" s="73"/>
      <c r="N4" s="73"/>
      <c r="O4" s="73"/>
      <c r="P4" s="625"/>
      <c r="Q4" s="625"/>
      <c r="R4" s="625"/>
      <c r="S4" s="625"/>
    </row>
    <row r="5">
      <c r="A5" s="617" t="s">
        <v>7852</v>
      </c>
      <c r="B5" s="618">
        <v>3.0</v>
      </c>
      <c r="C5" s="619">
        <v>46057.0</v>
      </c>
      <c r="D5" s="628" t="s">
        <v>13444</v>
      </c>
      <c r="E5" s="629" t="s">
        <v>12431</v>
      </c>
      <c r="F5" s="622" t="s">
        <v>2751</v>
      </c>
      <c r="G5" s="632"/>
      <c r="H5" s="631"/>
      <c r="I5" s="21"/>
      <c r="J5" s="21"/>
      <c r="K5" s="21"/>
      <c r="L5" s="73"/>
      <c r="M5" s="73"/>
      <c r="N5" s="73"/>
      <c r="O5" s="73"/>
      <c r="P5" s="625"/>
      <c r="Q5" s="625"/>
      <c r="R5" s="625"/>
      <c r="S5" s="625"/>
    </row>
    <row r="6">
      <c r="A6" s="617" t="s">
        <v>7852</v>
      </c>
      <c r="B6" s="633">
        <v>4.0</v>
      </c>
      <c r="C6" s="627">
        <v>46057.0</v>
      </c>
      <c r="D6" s="634" t="s">
        <v>13651</v>
      </c>
      <c r="E6" s="629" t="s">
        <v>13429</v>
      </c>
      <c r="F6" s="622" t="s">
        <v>2751</v>
      </c>
      <c r="G6" s="632"/>
      <c r="H6" s="631"/>
      <c r="I6" s="21"/>
      <c r="J6" s="21"/>
      <c r="K6" s="21"/>
      <c r="L6" s="73"/>
      <c r="M6" s="73"/>
      <c r="N6" s="73"/>
      <c r="O6" s="73"/>
      <c r="P6" s="625"/>
      <c r="Q6" s="625"/>
      <c r="R6" s="625"/>
      <c r="S6" s="625"/>
    </row>
    <row r="7">
      <c r="A7" s="617" t="s">
        <v>7852</v>
      </c>
      <c r="B7" s="618">
        <v>5.0</v>
      </c>
      <c r="C7" s="619">
        <v>46057.0</v>
      </c>
      <c r="D7" s="622" t="s">
        <v>13442</v>
      </c>
      <c r="E7" s="629" t="s">
        <v>13443</v>
      </c>
      <c r="F7" s="622" t="s">
        <v>2751</v>
      </c>
      <c r="G7" s="152"/>
      <c r="H7" s="631"/>
      <c r="I7" s="21"/>
      <c r="J7" s="21"/>
      <c r="K7" s="21"/>
      <c r="L7" s="73"/>
      <c r="M7" s="73"/>
      <c r="N7" s="409"/>
      <c r="O7" s="73"/>
      <c r="P7" s="625"/>
      <c r="Q7" s="625"/>
      <c r="R7" s="625"/>
      <c r="S7" s="625"/>
    </row>
    <row r="8">
      <c r="A8" s="617" t="s">
        <v>7852</v>
      </c>
      <c r="B8" s="626">
        <v>6.0</v>
      </c>
      <c r="C8" s="627">
        <v>46057.0</v>
      </c>
      <c r="D8" s="622" t="s">
        <v>8425</v>
      </c>
      <c r="E8" s="629" t="s">
        <v>8426</v>
      </c>
      <c r="F8" s="622" t="s">
        <v>12391</v>
      </c>
      <c r="G8" s="635" t="s">
        <v>13652</v>
      </c>
      <c r="H8" s="631"/>
      <c r="I8" s="21"/>
      <c r="J8" s="21"/>
      <c r="K8" s="21"/>
      <c r="L8" s="73"/>
      <c r="M8" s="73"/>
      <c r="N8" s="409"/>
      <c r="O8" s="73"/>
      <c r="P8" s="625"/>
      <c r="Q8" s="625"/>
      <c r="R8" s="625"/>
      <c r="S8" s="625"/>
    </row>
    <row r="9">
      <c r="A9" s="636" t="s">
        <v>7852</v>
      </c>
      <c r="B9" s="618">
        <v>7.0</v>
      </c>
      <c r="C9" s="619">
        <v>46057.0</v>
      </c>
      <c r="D9" s="637" t="s">
        <v>8680</v>
      </c>
      <c r="E9" s="618" t="s">
        <v>8797</v>
      </c>
      <c r="F9" s="638" t="s">
        <v>12391</v>
      </c>
      <c r="G9" s="639" t="s">
        <v>13652</v>
      </c>
      <c r="H9" s="640"/>
      <c r="I9" s="641"/>
      <c r="J9" s="641"/>
      <c r="K9" s="641"/>
      <c r="L9" s="641"/>
      <c r="M9" s="641"/>
      <c r="N9" s="641"/>
      <c r="O9" s="641"/>
      <c r="P9" s="641"/>
      <c r="Q9" s="641"/>
      <c r="R9" s="641"/>
      <c r="S9" s="641"/>
    </row>
    <row r="10">
      <c r="A10" s="636" t="s">
        <v>7852</v>
      </c>
      <c r="B10" s="626">
        <v>8.0</v>
      </c>
      <c r="C10" s="627">
        <v>46057.0</v>
      </c>
      <c r="D10" s="637" t="s">
        <v>4848</v>
      </c>
      <c r="E10" s="618" t="s">
        <v>10377</v>
      </c>
      <c r="F10" s="622" t="s">
        <v>12391</v>
      </c>
      <c r="G10" s="639" t="s">
        <v>13652</v>
      </c>
      <c r="H10" s="640"/>
      <c r="I10" s="641"/>
      <c r="J10" s="641"/>
      <c r="K10" s="641"/>
      <c r="L10" s="642"/>
      <c r="M10" s="642"/>
      <c r="N10" s="642"/>
      <c r="O10" s="642"/>
      <c r="P10" s="625"/>
      <c r="Q10" s="625"/>
      <c r="R10" s="625"/>
      <c r="S10" s="625"/>
    </row>
    <row r="11">
      <c r="A11" s="636" t="s">
        <v>7852</v>
      </c>
      <c r="B11" s="618">
        <v>9.0</v>
      </c>
      <c r="C11" s="619">
        <v>46057.0</v>
      </c>
      <c r="D11" s="637" t="s">
        <v>13653</v>
      </c>
      <c r="E11" s="618" t="s">
        <v>13440</v>
      </c>
      <c r="F11" s="638" t="s">
        <v>12391</v>
      </c>
      <c r="G11" s="639" t="s">
        <v>13652</v>
      </c>
      <c r="H11" s="640"/>
      <c r="I11" s="641"/>
      <c r="J11" s="641"/>
      <c r="K11" s="641"/>
      <c r="L11" s="642"/>
      <c r="M11" s="642"/>
      <c r="N11" s="642"/>
      <c r="O11" s="642"/>
      <c r="P11" s="625"/>
      <c r="Q11" s="625"/>
      <c r="R11" s="625"/>
      <c r="S11" s="625"/>
    </row>
    <row r="12">
      <c r="A12" s="636" t="s">
        <v>7852</v>
      </c>
      <c r="B12" s="633">
        <v>10.0</v>
      </c>
      <c r="C12" s="627">
        <v>46057.0</v>
      </c>
      <c r="D12" s="637" t="s">
        <v>4838</v>
      </c>
      <c r="E12" s="618" t="s">
        <v>8624</v>
      </c>
      <c r="F12" s="622" t="s">
        <v>12391</v>
      </c>
      <c r="G12" s="639" t="s">
        <v>13654</v>
      </c>
      <c r="H12" s="640"/>
      <c r="I12" s="641"/>
      <c r="J12" s="641"/>
      <c r="K12" s="641"/>
      <c r="L12" s="642"/>
      <c r="M12" s="642"/>
      <c r="N12" s="642"/>
      <c r="O12" s="642"/>
      <c r="P12" s="625"/>
      <c r="Q12" s="625"/>
      <c r="R12" s="625"/>
      <c r="S12" s="625"/>
    </row>
    <row r="13">
      <c r="A13" s="636" t="s">
        <v>7852</v>
      </c>
      <c r="B13" s="618">
        <v>11.0</v>
      </c>
      <c r="C13" s="619">
        <v>46057.0</v>
      </c>
      <c r="D13" s="637" t="s">
        <v>3357</v>
      </c>
      <c r="E13" s="618" t="s">
        <v>13441</v>
      </c>
      <c r="F13" s="638" t="s">
        <v>12391</v>
      </c>
      <c r="G13" s="643"/>
      <c r="H13" s="640"/>
      <c r="I13" s="641"/>
      <c r="J13" s="641"/>
      <c r="K13" s="641"/>
      <c r="L13" s="642"/>
      <c r="M13" s="642"/>
      <c r="N13" s="642"/>
      <c r="O13" s="642"/>
      <c r="P13" s="625"/>
      <c r="Q13" s="625"/>
      <c r="R13" s="625"/>
      <c r="S13" s="625"/>
    </row>
    <row r="14">
      <c r="A14" s="636" t="s">
        <v>7852</v>
      </c>
      <c r="B14" s="626">
        <v>12.0</v>
      </c>
      <c r="C14" s="627">
        <v>46057.0</v>
      </c>
      <c r="D14" s="637" t="s">
        <v>3659</v>
      </c>
      <c r="E14" s="618" t="s">
        <v>13424</v>
      </c>
      <c r="F14" s="622" t="s">
        <v>12391</v>
      </c>
      <c r="G14" s="643"/>
      <c r="H14" s="640"/>
      <c r="I14" s="641"/>
      <c r="J14" s="641"/>
      <c r="K14" s="641"/>
      <c r="L14" s="642"/>
      <c r="M14" s="642"/>
      <c r="N14" s="642"/>
      <c r="O14" s="642"/>
      <c r="P14" s="625"/>
      <c r="Q14" s="625"/>
      <c r="R14" s="625"/>
      <c r="S14" s="625"/>
    </row>
    <row r="15">
      <c r="A15" s="636" t="s">
        <v>7852</v>
      </c>
      <c r="B15" s="618">
        <v>13.0</v>
      </c>
      <c r="C15" s="619">
        <v>46057.0</v>
      </c>
      <c r="D15" s="637" t="s">
        <v>13398</v>
      </c>
      <c r="E15" s="618" t="s">
        <v>13399</v>
      </c>
      <c r="F15" s="638" t="s">
        <v>12391</v>
      </c>
      <c r="G15" s="643"/>
      <c r="H15" s="640"/>
      <c r="I15" s="641"/>
      <c r="J15" s="641"/>
      <c r="K15" s="641"/>
      <c r="L15" s="642"/>
      <c r="M15" s="642"/>
      <c r="N15" s="642"/>
      <c r="O15" s="642"/>
      <c r="P15" s="625"/>
      <c r="Q15" s="625"/>
      <c r="R15" s="625"/>
      <c r="S15" s="625"/>
    </row>
    <row r="16">
      <c r="A16" s="636" t="s">
        <v>7852</v>
      </c>
      <c r="B16" s="633">
        <v>14.0</v>
      </c>
      <c r="C16" s="627">
        <v>46057.0</v>
      </c>
      <c r="D16" s="637" t="s">
        <v>13655</v>
      </c>
      <c r="E16" s="618" t="s">
        <v>13656</v>
      </c>
      <c r="F16" s="622" t="s">
        <v>12391</v>
      </c>
      <c r="G16" s="643"/>
      <c r="H16" s="640"/>
      <c r="I16" s="641"/>
      <c r="J16" s="641"/>
      <c r="K16" s="641"/>
      <c r="L16" s="642"/>
      <c r="M16" s="642"/>
      <c r="N16" s="642"/>
      <c r="O16" s="642"/>
      <c r="P16" s="625"/>
      <c r="Q16" s="625"/>
      <c r="R16" s="625"/>
      <c r="S16" s="625"/>
    </row>
    <row r="17">
      <c r="A17" s="192" t="s">
        <v>7852</v>
      </c>
      <c r="B17" s="618">
        <v>15.0</v>
      </c>
      <c r="C17" s="619">
        <v>46057.0</v>
      </c>
      <c r="D17" s="637" t="s">
        <v>2488</v>
      </c>
      <c r="E17" s="618" t="s">
        <v>13407</v>
      </c>
      <c r="F17" s="637" t="s">
        <v>12391</v>
      </c>
      <c r="G17" s="643"/>
      <c r="H17" s="640"/>
      <c r="I17" s="641"/>
      <c r="J17" s="641"/>
      <c r="K17" s="641"/>
      <c r="L17" s="642"/>
      <c r="M17" s="642"/>
      <c r="N17" s="642"/>
      <c r="O17" s="642"/>
      <c r="P17" s="625"/>
      <c r="Q17" s="625"/>
      <c r="R17" s="625"/>
      <c r="S17" s="625"/>
    </row>
    <row r="18">
      <c r="A18" s="636" t="s">
        <v>7852</v>
      </c>
      <c r="B18" s="626">
        <v>16.0</v>
      </c>
      <c r="C18" s="627">
        <v>46057.0</v>
      </c>
      <c r="D18" s="637" t="s">
        <v>3421</v>
      </c>
      <c r="E18" s="618" t="s">
        <v>12919</v>
      </c>
      <c r="F18" s="622" t="s">
        <v>2751</v>
      </c>
      <c r="G18" s="643"/>
      <c r="H18" s="640"/>
      <c r="I18" s="641"/>
      <c r="J18" s="641"/>
      <c r="K18" s="641"/>
      <c r="L18" s="642"/>
      <c r="M18" s="642"/>
      <c r="N18" s="642"/>
      <c r="O18" s="642"/>
      <c r="P18" s="625"/>
      <c r="Q18" s="625"/>
      <c r="R18" s="625"/>
      <c r="S18" s="625"/>
    </row>
    <row r="19">
      <c r="A19" s="192" t="s">
        <v>7852</v>
      </c>
      <c r="B19" s="618">
        <v>17.0</v>
      </c>
      <c r="C19" s="619">
        <v>46069.0</v>
      </c>
      <c r="D19" s="637" t="s">
        <v>13657</v>
      </c>
      <c r="E19" s="618" t="s">
        <v>12837</v>
      </c>
      <c r="F19" s="637" t="s">
        <v>2751</v>
      </c>
      <c r="G19" s="643"/>
      <c r="H19" s="640"/>
      <c r="I19" s="641"/>
      <c r="J19" s="641"/>
      <c r="K19" s="641"/>
      <c r="L19" s="642"/>
      <c r="M19" s="642"/>
      <c r="N19" s="642"/>
      <c r="O19" s="642"/>
      <c r="P19" s="625"/>
      <c r="Q19" s="625"/>
      <c r="R19" s="625"/>
      <c r="S19" s="625"/>
    </row>
    <row r="20">
      <c r="A20" s="192" t="s">
        <v>7852</v>
      </c>
      <c r="B20" s="626">
        <v>18.0</v>
      </c>
      <c r="C20" s="627">
        <v>46069.0</v>
      </c>
      <c r="D20" s="637" t="s">
        <v>11096</v>
      </c>
      <c r="E20" s="618" t="s">
        <v>12227</v>
      </c>
      <c r="F20" s="637" t="s">
        <v>131</v>
      </c>
      <c r="G20" s="639" t="s">
        <v>108</v>
      </c>
      <c r="H20" s="640"/>
      <c r="I20" s="641"/>
      <c r="J20" s="641"/>
      <c r="K20" s="641"/>
      <c r="L20" s="642"/>
      <c r="M20" s="642"/>
      <c r="N20" s="642"/>
      <c r="O20" s="642"/>
      <c r="P20" s="625"/>
      <c r="Q20" s="625"/>
      <c r="R20" s="625"/>
      <c r="S20" s="625"/>
    </row>
    <row r="21">
      <c r="A21" s="192" t="s">
        <v>7852</v>
      </c>
      <c r="B21" s="618">
        <v>19.0</v>
      </c>
      <c r="C21" s="627">
        <v>46072.0</v>
      </c>
      <c r="D21" s="637" t="s">
        <v>8996</v>
      </c>
      <c r="E21" s="618" t="s">
        <v>11759</v>
      </c>
      <c r="F21" s="637" t="s">
        <v>8629</v>
      </c>
      <c r="G21" s="643"/>
      <c r="H21" s="640"/>
      <c r="I21" s="641"/>
      <c r="J21" s="641"/>
      <c r="K21" s="641"/>
      <c r="L21" s="642"/>
      <c r="M21" s="642"/>
      <c r="N21" s="642"/>
      <c r="O21" s="642"/>
      <c r="P21" s="625"/>
      <c r="Q21" s="625"/>
      <c r="R21" s="625"/>
      <c r="S21" s="625"/>
    </row>
    <row r="22">
      <c r="A22" s="192" t="s">
        <v>7852</v>
      </c>
      <c r="B22" s="633">
        <v>20.0</v>
      </c>
      <c r="C22" s="627">
        <v>46072.0</v>
      </c>
      <c r="D22" s="637" t="s">
        <v>4316</v>
      </c>
      <c r="E22" s="618" t="s">
        <v>13658</v>
      </c>
      <c r="F22" s="622" t="s">
        <v>12391</v>
      </c>
      <c r="G22" s="643"/>
      <c r="H22" s="640"/>
      <c r="I22" s="641"/>
      <c r="J22" s="641"/>
      <c r="K22" s="641"/>
      <c r="L22" s="642"/>
      <c r="M22" s="642"/>
      <c r="N22" s="642"/>
      <c r="O22" s="642"/>
      <c r="P22" s="625"/>
      <c r="Q22" s="625"/>
      <c r="R22" s="625"/>
      <c r="S22" s="625"/>
    </row>
    <row r="23">
      <c r="A23" s="192" t="s">
        <v>7852</v>
      </c>
      <c r="B23" s="618">
        <v>21.0</v>
      </c>
      <c r="C23" s="627">
        <v>46072.0</v>
      </c>
      <c r="D23" s="637" t="s">
        <v>4167</v>
      </c>
      <c r="E23" s="618" t="s">
        <v>13427</v>
      </c>
      <c r="F23" s="622" t="s">
        <v>12391</v>
      </c>
      <c r="G23" s="643"/>
      <c r="H23" s="640"/>
      <c r="I23" s="641"/>
      <c r="J23" s="641"/>
      <c r="K23" s="641"/>
      <c r="L23" s="642"/>
      <c r="M23" s="642"/>
      <c r="N23" s="642"/>
      <c r="O23" s="642"/>
      <c r="P23" s="625"/>
      <c r="Q23" s="625"/>
      <c r="R23" s="625"/>
      <c r="S23" s="625"/>
    </row>
    <row r="24">
      <c r="A24" s="192" t="s">
        <v>7852</v>
      </c>
      <c r="B24" s="626">
        <v>22.0</v>
      </c>
      <c r="C24" s="627">
        <v>46072.0</v>
      </c>
      <c r="D24" s="637" t="s">
        <v>12805</v>
      </c>
      <c r="E24" s="618" t="s">
        <v>12806</v>
      </c>
      <c r="F24" s="622" t="s">
        <v>2751</v>
      </c>
      <c r="G24" s="639" t="s">
        <v>108</v>
      </c>
      <c r="H24" s="640"/>
      <c r="I24" s="641"/>
      <c r="J24" s="641"/>
      <c r="K24" s="641"/>
      <c r="L24" s="642"/>
      <c r="M24" s="642"/>
      <c r="N24" s="642"/>
      <c r="O24" s="642"/>
      <c r="P24" s="625"/>
      <c r="Q24" s="625"/>
      <c r="R24" s="625"/>
      <c r="S24" s="625"/>
    </row>
    <row r="25">
      <c r="A25" s="192" t="s">
        <v>7852</v>
      </c>
      <c r="B25" s="618">
        <v>23.0</v>
      </c>
      <c r="C25" s="627">
        <v>46072.0</v>
      </c>
      <c r="D25" s="637" t="s">
        <v>12909</v>
      </c>
      <c r="E25" s="618" t="s">
        <v>12910</v>
      </c>
      <c r="F25" s="622" t="s">
        <v>2751</v>
      </c>
      <c r="G25" s="639" t="s">
        <v>108</v>
      </c>
      <c r="H25" s="640"/>
      <c r="I25" s="641"/>
      <c r="J25" s="641"/>
      <c r="K25" s="641"/>
      <c r="L25" s="642"/>
      <c r="M25" s="642"/>
      <c r="N25" s="642"/>
      <c r="O25" s="642"/>
      <c r="P25" s="625"/>
      <c r="Q25" s="625"/>
      <c r="R25" s="625"/>
      <c r="S25" s="625"/>
    </row>
    <row r="26">
      <c r="A26" s="192" t="s">
        <v>7852</v>
      </c>
      <c r="B26" s="633">
        <v>24.0</v>
      </c>
      <c r="C26" s="627">
        <v>46072.0</v>
      </c>
      <c r="D26" s="637" t="s">
        <v>12505</v>
      </c>
      <c r="E26" s="618" t="s">
        <v>12506</v>
      </c>
      <c r="F26" s="622" t="s">
        <v>2751</v>
      </c>
      <c r="G26" s="643"/>
      <c r="H26" s="640"/>
      <c r="I26" s="641"/>
      <c r="J26" s="641"/>
      <c r="K26" s="641"/>
      <c r="L26" s="642"/>
      <c r="M26" s="642"/>
      <c r="N26" s="642"/>
      <c r="O26" s="642"/>
      <c r="P26" s="625"/>
      <c r="Q26" s="625"/>
      <c r="R26" s="625"/>
      <c r="S26" s="625"/>
    </row>
    <row r="27">
      <c r="A27" s="192" t="s">
        <v>7852</v>
      </c>
      <c r="B27" s="618">
        <v>25.0</v>
      </c>
      <c r="C27" s="627">
        <v>46072.0</v>
      </c>
      <c r="D27" s="637" t="s">
        <v>2772</v>
      </c>
      <c r="E27" s="618" t="s">
        <v>12535</v>
      </c>
      <c r="F27" s="637" t="s">
        <v>8629</v>
      </c>
      <c r="G27" s="643"/>
      <c r="H27" s="640"/>
      <c r="I27" s="641"/>
      <c r="J27" s="641"/>
      <c r="K27" s="641"/>
      <c r="L27" s="642"/>
      <c r="M27" s="642"/>
      <c r="N27" s="642"/>
      <c r="O27" s="642"/>
      <c r="P27" s="625"/>
      <c r="Q27" s="625"/>
      <c r="R27" s="625"/>
      <c r="S27" s="625"/>
    </row>
    <row r="28">
      <c r="A28" s="192" t="s">
        <v>7852</v>
      </c>
      <c r="B28" s="626">
        <v>26.0</v>
      </c>
      <c r="C28" s="627">
        <v>46072.0</v>
      </c>
      <c r="D28" s="637" t="s">
        <v>11627</v>
      </c>
      <c r="E28" s="618" t="s">
        <v>11628</v>
      </c>
      <c r="F28" s="637" t="s">
        <v>8629</v>
      </c>
      <c r="G28" s="643"/>
      <c r="H28" s="640"/>
      <c r="I28" s="641"/>
      <c r="J28" s="641"/>
      <c r="K28" s="641"/>
      <c r="L28" s="642"/>
      <c r="M28" s="642"/>
      <c r="N28" s="642"/>
      <c r="O28" s="642"/>
      <c r="P28" s="625"/>
      <c r="Q28" s="625"/>
      <c r="R28" s="625"/>
      <c r="S28" s="625"/>
    </row>
    <row r="29">
      <c r="A29" s="192" t="s">
        <v>7852</v>
      </c>
      <c r="B29" s="618">
        <v>27.0</v>
      </c>
      <c r="C29" s="627">
        <v>46072.0</v>
      </c>
      <c r="D29" s="637" t="s">
        <v>9440</v>
      </c>
      <c r="E29" s="618" t="s">
        <v>13404</v>
      </c>
      <c r="F29" s="622" t="s">
        <v>2751</v>
      </c>
      <c r="G29" s="643"/>
      <c r="H29" s="640"/>
      <c r="I29" s="641"/>
      <c r="J29" s="641"/>
      <c r="K29" s="641"/>
      <c r="L29" s="642"/>
      <c r="M29" s="642"/>
      <c r="N29" s="642"/>
      <c r="O29" s="642"/>
      <c r="P29" s="625"/>
      <c r="Q29" s="625"/>
      <c r="R29" s="625"/>
      <c r="S29" s="625"/>
    </row>
    <row r="30">
      <c r="A30" s="192" t="s">
        <v>7852</v>
      </c>
      <c r="B30" s="626">
        <v>28.0</v>
      </c>
      <c r="C30" s="627">
        <v>46072.0</v>
      </c>
      <c r="D30" s="637" t="s">
        <v>3105</v>
      </c>
      <c r="E30" s="618" t="s">
        <v>13426</v>
      </c>
      <c r="F30" s="622" t="s">
        <v>2751</v>
      </c>
      <c r="G30" s="643"/>
      <c r="H30" s="640"/>
      <c r="I30" s="641"/>
      <c r="J30" s="641"/>
      <c r="K30" s="641"/>
      <c r="L30" s="642"/>
      <c r="M30" s="642"/>
      <c r="N30" s="642"/>
      <c r="O30" s="642"/>
      <c r="P30" s="625"/>
      <c r="Q30" s="625"/>
      <c r="R30" s="625"/>
      <c r="S30" s="625"/>
    </row>
    <row r="31">
      <c r="A31" s="192" t="s">
        <v>7852</v>
      </c>
      <c r="B31" s="618">
        <v>29.0</v>
      </c>
      <c r="C31" s="627">
        <v>46072.0</v>
      </c>
      <c r="D31" s="637" t="s">
        <v>10162</v>
      </c>
      <c r="E31" s="618" t="s">
        <v>13659</v>
      </c>
      <c r="F31" s="637" t="s">
        <v>13660</v>
      </c>
      <c r="G31" s="643"/>
      <c r="H31" s="640"/>
      <c r="I31" s="641"/>
      <c r="J31" s="641"/>
      <c r="K31" s="641"/>
      <c r="L31" s="642"/>
      <c r="M31" s="642"/>
      <c r="N31" s="642"/>
      <c r="O31" s="642"/>
      <c r="P31" s="625"/>
      <c r="Q31" s="625"/>
      <c r="R31" s="625"/>
      <c r="S31" s="625"/>
    </row>
    <row r="32">
      <c r="A32" s="192" t="s">
        <v>7852</v>
      </c>
      <c r="B32" s="644">
        <v>30.0</v>
      </c>
      <c r="C32" s="627">
        <v>46073.0</v>
      </c>
      <c r="D32" s="637" t="s">
        <v>5966</v>
      </c>
      <c r="E32" s="618" t="s">
        <v>5967</v>
      </c>
      <c r="F32" s="637" t="s">
        <v>1593</v>
      </c>
      <c r="G32" s="639" t="s">
        <v>13661</v>
      </c>
      <c r="H32" s="645" t="s">
        <v>10731</v>
      </c>
      <c r="I32" s="641"/>
      <c r="J32" s="641"/>
      <c r="K32" s="641"/>
      <c r="L32" s="642"/>
      <c r="M32" s="642"/>
      <c r="N32" s="642"/>
      <c r="O32" s="642"/>
      <c r="P32" s="625"/>
      <c r="Q32" s="625"/>
      <c r="R32" s="625"/>
      <c r="S32" s="625"/>
    </row>
    <row r="33">
      <c r="A33" s="192" t="s">
        <v>7852</v>
      </c>
      <c r="B33" s="646">
        <v>31.0</v>
      </c>
      <c r="C33" s="627">
        <v>46073.0</v>
      </c>
      <c r="D33" s="637" t="s">
        <v>9464</v>
      </c>
      <c r="E33" s="618" t="s">
        <v>9514</v>
      </c>
      <c r="F33" s="637" t="s">
        <v>1593</v>
      </c>
      <c r="G33" s="639" t="s">
        <v>13662</v>
      </c>
      <c r="H33" s="645" t="s">
        <v>10731</v>
      </c>
      <c r="I33" s="641"/>
      <c r="J33" s="641"/>
      <c r="K33" s="641"/>
      <c r="L33" s="642"/>
      <c r="M33" s="642"/>
      <c r="N33" s="642"/>
      <c r="O33" s="642"/>
      <c r="P33" s="625"/>
      <c r="Q33" s="625"/>
      <c r="R33" s="625"/>
      <c r="S33" s="625"/>
    </row>
    <row r="34">
      <c r="A34" s="192" t="s">
        <v>7852</v>
      </c>
      <c r="B34" s="626">
        <v>32.0</v>
      </c>
      <c r="C34" s="627">
        <v>46077.0</v>
      </c>
      <c r="D34" s="637" t="s">
        <v>12356</v>
      </c>
      <c r="E34" s="618" t="s">
        <v>12357</v>
      </c>
      <c r="F34" s="637" t="s">
        <v>8629</v>
      </c>
      <c r="G34" s="639"/>
      <c r="H34" s="640"/>
      <c r="I34" s="641"/>
      <c r="J34" s="641"/>
      <c r="K34" s="641"/>
      <c r="L34" s="642"/>
      <c r="M34" s="642"/>
      <c r="N34" s="642"/>
      <c r="O34" s="642"/>
      <c r="P34" s="625"/>
      <c r="Q34" s="625"/>
      <c r="R34" s="625"/>
      <c r="S34" s="625"/>
    </row>
    <row r="35">
      <c r="A35" s="617"/>
      <c r="B35" s="618">
        <v>33.0</v>
      </c>
      <c r="C35" s="627">
        <v>46077.0</v>
      </c>
      <c r="D35" s="637" t="s">
        <v>11146</v>
      </c>
      <c r="E35" s="618" t="s">
        <v>11147</v>
      </c>
      <c r="F35" s="637" t="s">
        <v>8629</v>
      </c>
      <c r="G35" s="639" t="s">
        <v>13663</v>
      </c>
      <c r="H35" s="640"/>
      <c r="I35" s="641"/>
      <c r="J35" s="641"/>
      <c r="K35" s="641"/>
      <c r="L35" s="642"/>
      <c r="M35" s="642"/>
      <c r="N35" s="642"/>
      <c r="O35" s="642"/>
      <c r="P35" s="625"/>
      <c r="Q35" s="625"/>
      <c r="R35" s="625"/>
      <c r="S35" s="625"/>
    </row>
    <row r="36">
      <c r="A36" s="617"/>
      <c r="B36" s="633">
        <v>34.0</v>
      </c>
      <c r="C36" s="627">
        <v>46077.0</v>
      </c>
      <c r="D36" s="637" t="s">
        <v>2897</v>
      </c>
      <c r="E36" s="618" t="s">
        <v>9306</v>
      </c>
      <c r="F36" s="637" t="s">
        <v>8629</v>
      </c>
      <c r="G36" s="639" t="s">
        <v>13664</v>
      </c>
      <c r="H36" s="640"/>
      <c r="I36" s="641"/>
      <c r="J36" s="641"/>
      <c r="K36" s="641"/>
      <c r="L36" s="642"/>
      <c r="M36" s="642"/>
      <c r="N36" s="642"/>
      <c r="O36" s="642"/>
      <c r="P36" s="625"/>
      <c r="Q36" s="625"/>
      <c r="R36" s="625"/>
      <c r="S36" s="625"/>
    </row>
    <row r="37">
      <c r="A37" s="192" t="s">
        <v>7852</v>
      </c>
      <c r="B37" s="618">
        <v>35.0</v>
      </c>
      <c r="C37" s="627">
        <v>46077.0</v>
      </c>
      <c r="D37" s="637" t="s">
        <v>13177</v>
      </c>
      <c r="E37" s="618" t="s">
        <v>13178</v>
      </c>
      <c r="F37" s="637" t="s">
        <v>8629</v>
      </c>
      <c r="G37" s="639"/>
      <c r="H37" s="640"/>
      <c r="I37" s="641"/>
      <c r="J37" s="641"/>
      <c r="K37" s="641"/>
      <c r="L37" s="642"/>
      <c r="M37" s="642"/>
      <c r="N37" s="642"/>
      <c r="O37" s="642"/>
      <c r="P37" s="625"/>
      <c r="Q37" s="625"/>
      <c r="R37" s="625"/>
      <c r="S37" s="625"/>
    </row>
    <row r="38">
      <c r="A38" s="192" t="s">
        <v>7852</v>
      </c>
      <c r="B38" s="626">
        <v>36.0</v>
      </c>
      <c r="C38" s="627">
        <v>46077.0</v>
      </c>
      <c r="D38" s="637" t="s">
        <v>11609</v>
      </c>
      <c r="E38" s="618" t="s">
        <v>11683</v>
      </c>
      <c r="F38" s="637" t="s">
        <v>8629</v>
      </c>
      <c r="G38" s="643"/>
      <c r="H38" s="640"/>
      <c r="I38" s="641"/>
      <c r="J38" s="641"/>
      <c r="K38" s="641"/>
      <c r="L38" s="642"/>
      <c r="M38" s="642"/>
      <c r="N38" s="642"/>
      <c r="O38" s="642"/>
      <c r="P38" s="625"/>
      <c r="Q38" s="625"/>
      <c r="R38" s="625"/>
      <c r="S38" s="625"/>
    </row>
    <row r="39">
      <c r="A39" s="192" t="s">
        <v>7852</v>
      </c>
      <c r="B39" s="618">
        <v>37.0</v>
      </c>
      <c r="C39" s="627">
        <v>46077.0</v>
      </c>
      <c r="D39" s="637" t="s">
        <v>10716</v>
      </c>
      <c r="E39" s="618" t="s">
        <v>10819</v>
      </c>
      <c r="F39" s="637" t="s">
        <v>8629</v>
      </c>
      <c r="G39" s="639"/>
      <c r="H39" s="640"/>
      <c r="I39" s="647"/>
      <c r="J39" s="648"/>
      <c r="K39" s="641"/>
      <c r="L39" s="642"/>
      <c r="M39" s="642"/>
      <c r="N39" s="642"/>
      <c r="O39" s="642"/>
      <c r="P39" s="625"/>
      <c r="Q39" s="625"/>
      <c r="R39" s="625"/>
      <c r="S39" s="625"/>
    </row>
    <row r="40">
      <c r="A40" s="649"/>
      <c r="B40" s="626">
        <v>38.0</v>
      </c>
      <c r="C40" s="627">
        <v>46077.0</v>
      </c>
      <c r="D40" s="637" t="s">
        <v>2122</v>
      </c>
      <c r="E40" s="618" t="s">
        <v>11141</v>
      </c>
      <c r="F40" s="637" t="s">
        <v>8629</v>
      </c>
      <c r="G40" s="639" t="s">
        <v>13664</v>
      </c>
      <c r="H40" s="640"/>
      <c r="I40" s="641"/>
      <c r="J40" s="641"/>
      <c r="K40" s="641"/>
      <c r="L40" s="642"/>
      <c r="M40" s="642"/>
      <c r="N40" s="642"/>
      <c r="O40" s="642"/>
      <c r="P40" s="625"/>
      <c r="Q40" s="625"/>
      <c r="R40" s="625"/>
      <c r="S40" s="625"/>
    </row>
    <row r="41">
      <c r="A41" s="192" t="s">
        <v>7852</v>
      </c>
      <c r="B41" s="618">
        <v>39.0</v>
      </c>
      <c r="C41" s="627">
        <v>46077.0</v>
      </c>
      <c r="D41" s="637" t="s">
        <v>9143</v>
      </c>
      <c r="E41" s="618" t="s">
        <v>9846</v>
      </c>
      <c r="F41" s="637" t="s">
        <v>8629</v>
      </c>
      <c r="G41" s="639"/>
      <c r="H41" s="640"/>
      <c r="I41" s="650"/>
      <c r="J41" s="651"/>
      <c r="K41" s="641"/>
      <c r="L41" s="642"/>
      <c r="M41" s="642"/>
      <c r="N41" s="642"/>
      <c r="O41" s="642"/>
      <c r="P41" s="625"/>
      <c r="Q41" s="625"/>
      <c r="R41" s="625"/>
      <c r="S41" s="625"/>
    </row>
    <row r="42">
      <c r="A42" s="192" t="s">
        <v>7852</v>
      </c>
      <c r="B42" s="618">
        <v>40.0</v>
      </c>
      <c r="C42" s="627">
        <v>46077.0</v>
      </c>
      <c r="D42" s="637" t="s">
        <v>11199</v>
      </c>
      <c r="E42" s="618" t="s">
        <v>11681</v>
      </c>
      <c r="F42" s="637" t="s">
        <v>8629</v>
      </c>
      <c r="G42" s="639"/>
      <c r="H42" s="640"/>
      <c r="I42" s="650"/>
      <c r="J42" s="651"/>
      <c r="K42" s="641"/>
      <c r="L42" s="642"/>
      <c r="M42" s="642"/>
      <c r="N42" s="642"/>
      <c r="O42" s="642"/>
      <c r="P42" s="625"/>
      <c r="Q42" s="625"/>
      <c r="R42" s="625"/>
      <c r="S42" s="625"/>
    </row>
    <row r="43">
      <c r="A43" s="649"/>
      <c r="B43" s="618">
        <v>41.0</v>
      </c>
      <c r="C43" s="627">
        <v>46077.0</v>
      </c>
      <c r="D43" s="637" t="s">
        <v>13665</v>
      </c>
      <c r="E43" s="618" t="s">
        <v>6209</v>
      </c>
      <c r="F43" s="637" t="s">
        <v>8629</v>
      </c>
      <c r="G43" s="639" t="s">
        <v>13664</v>
      </c>
      <c r="H43" s="640"/>
      <c r="I43" s="650"/>
      <c r="J43" s="651"/>
      <c r="K43" s="641"/>
      <c r="L43" s="642"/>
      <c r="M43" s="642"/>
      <c r="N43" s="642"/>
      <c r="O43" s="642"/>
      <c r="P43" s="625"/>
      <c r="Q43" s="625"/>
      <c r="R43" s="625"/>
      <c r="S43" s="625"/>
    </row>
    <row r="44">
      <c r="B44" s="618">
        <v>42.0</v>
      </c>
      <c r="C44" s="627">
        <v>46077.0</v>
      </c>
      <c r="D44" s="637" t="s">
        <v>12341</v>
      </c>
      <c r="E44" s="618" t="s">
        <v>12342</v>
      </c>
      <c r="F44" s="637" t="s">
        <v>8629</v>
      </c>
      <c r="G44" s="639" t="s">
        <v>13664</v>
      </c>
      <c r="H44" s="640"/>
      <c r="I44" s="650"/>
      <c r="J44" s="651"/>
      <c r="K44" s="641"/>
      <c r="L44" s="642"/>
      <c r="M44" s="642"/>
      <c r="N44" s="642"/>
      <c r="O44" s="642"/>
      <c r="P44" s="625"/>
      <c r="Q44" s="625"/>
      <c r="R44" s="625"/>
      <c r="S44" s="625"/>
    </row>
    <row r="45">
      <c r="A45" s="192" t="s">
        <v>7852</v>
      </c>
      <c r="B45" s="618">
        <v>43.0</v>
      </c>
      <c r="C45" s="627">
        <v>46077.0</v>
      </c>
      <c r="D45" s="637" t="s">
        <v>3486</v>
      </c>
      <c r="E45" s="618" t="s">
        <v>11866</v>
      </c>
      <c r="F45" s="637" t="s">
        <v>8629</v>
      </c>
      <c r="G45" s="639"/>
      <c r="H45" s="640"/>
      <c r="I45" s="650"/>
      <c r="J45" s="651"/>
      <c r="K45" s="641"/>
      <c r="L45" s="642"/>
      <c r="M45" s="642"/>
      <c r="N45" s="642"/>
      <c r="O45" s="642"/>
      <c r="P45" s="625"/>
      <c r="Q45" s="625"/>
      <c r="R45" s="625"/>
      <c r="S45" s="625"/>
    </row>
    <row r="46">
      <c r="A46" s="192" t="s">
        <v>7852</v>
      </c>
      <c r="B46" s="618">
        <v>44.0</v>
      </c>
      <c r="C46" s="627">
        <v>46077.0</v>
      </c>
      <c r="D46" s="637" t="s">
        <v>8331</v>
      </c>
      <c r="E46" s="618" t="s">
        <v>8819</v>
      </c>
      <c r="F46" s="637" t="s">
        <v>8629</v>
      </c>
      <c r="G46" s="643"/>
      <c r="H46" s="640"/>
      <c r="I46" s="650"/>
      <c r="J46" s="651"/>
      <c r="K46" s="641"/>
      <c r="L46" s="642"/>
      <c r="M46" s="642"/>
      <c r="N46" s="642"/>
      <c r="O46" s="642"/>
      <c r="P46" s="625"/>
      <c r="Q46" s="625"/>
      <c r="R46" s="625"/>
      <c r="S46" s="625"/>
    </row>
    <row r="47">
      <c r="A47" s="192" t="s">
        <v>7852</v>
      </c>
      <c r="B47" s="618">
        <v>45.0</v>
      </c>
      <c r="C47" s="627">
        <v>46077.0</v>
      </c>
      <c r="D47" s="637" t="s">
        <v>12899</v>
      </c>
      <c r="E47" s="618" t="s">
        <v>12900</v>
      </c>
      <c r="F47" s="637" t="s">
        <v>8629</v>
      </c>
      <c r="G47" s="639"/>
      <c r="H47" s="640"/>
      <c r="I47" s="650"/>
      <c r="J47" s="651"/>
      <c r="K47" s="641"/>
      <c r="L47" s="642"/>
      <c r="M47" s="642"/>
      <c r="N47" s="642"/>
      <c r="O47" s="642"/>
      <c r="P47" s="625"/>
      <c r="Q47" s="625"/>
      <c r="R47" s="625"/>
      <c r="S47" s="625"/>
    </row>
    <row r="48">
      <c r="A48" s="192" t="s">
        <v>7852</v>
      </c>
      <c r="B48" s="618">
        <v>46.0</v>
      </c>
      <c r="C48" s="627">
        <v>46077.0</v>
      </c>
      <c r="D48" s="637" t="s">
        <v>6228</v>
      </c>
      <c r="E48" s="618" t="s">
        <v>6229</v>
      </c>
      <c r="F48" s="637" t="s">
        <v>8629</v>
      </c>
      <c r="G48" s="639"/>
      <c r="H48" s="640"/>
      <c r="I48" s="650"/>
      <c r="J48" s="651"/>
      <c r="K48" s="641"/>
      <c r="L48" s="642"/>
      <c r="M48" s="642"/>
      <c r="N48" s="642"/>
      <c r="O48" s="642"/>
      <c r="P48" s="625"/>
      <c r="Q48" s="625"/>
      <c r="R48" s="625"/>
      <c r="S48" s="625"/>
    </row>
    <row r="49">
      <c r="A49" s="192" t="s">
        <v>7852</v>
      </c>
      <c r="B49" s="618">
        <v>47.0</v>
      </c>
      <c r="C49" s="627">
        <v>46077.0</v>
      </c>
      <c r="D49" s="637" t="s">
        <v>8529</v>
      </c>
      <c r="E49" s="618" t="s">
        <v>8530</v>
      </c>
      <c r="F49" s="637" t="s">
        <v>8629</v>
      </c>
      <c r="G49" s="643"/>
      <c r="H49" s="640"/>
      <c r="I49" s="641"/>
      <c r="J49" s="641"/>
      <c r="K49" s="641"/>
      <c r="L49" s="642"/>
      <c r="M49" s="642"/>
      <c r="N49" s="642"/>
      <c r="O49" s="642"/>
      <c r="P49" s="625"/>
      <c r="Q49" s="625"/>
      <c r="R49" s="625"/>
      <c r="S49" s="625"/>
    </row>
    <row r="50">
      <c r="A50" s="192" t="s">
        <v>7852</v>
      </c>
      <c r="B50" s="618">
        <v>48.0</v>
      </c>
      <c r="C50" s="627">
        <v>46077.0</v>
      </c>
      <c r="D50" s="637" t="s">
        <v>12872</v>
      </c>
      <c r="E50" s="618" t="s">
        <v>11912</v>
      </c>
      <c r="F50" s="637" t="s">
        <v>8629</v>
      </c>
      <c r="G50" s="643"/>
      <c r="H50" s="640"/>
      <c r="I50" s="641"/>
      <c r="J50" s="641"/>
      <c r="K50" s="641"/>
      <c r="L50" s="642"/>
      <c r="M50" s="642"/>
      <c r="N50" s="642"/>
      <c r="O50" s="642"/>
      <c r="P50" s="625"/>
      <c r="Q50" s="625"/>
      <c r="R50" s="625"/>
      <c r="S50" s="625"/>
    </row>
    <row r="51">
      <c r="A51" s="192" t="s">
        <v>7852</v>
      </c>
      <c r="B51" s="618">
        <v>49.0</v>
      </c>
      <c r="C51" s="627">
        <v>46077.0</v>
      </c>
      <c r="D51" s="637" t="s">
        <v>12770</v>
      </c>
      <c r="E51" s="618" t="s">
        <v>12771</v>
      </c>
      <c r="F51" s="637" t="s">
        <v>8629</v>
      </c>
      <c r="G51" s="639"/>
      <c r="H51" s="640"/>
      <c r="I51" s="641"/>
      <c r="J51" s="641"/>
      <c r="K51" s="641"/>
      <c r="L51" s="642"/>
      <c r="M51" s="642"/>
      <c r="N51" s="642"/>
      <c r="O51" s="642"/>
      <c r="P51" s="625"/>
      <c r="Q51" s="625"/>
      <c r="R51" s="625"/>
      <c r="S51" s="625"/>
    </row>
    <row r="52">
      <c r="A52" s="192" t="s">
        <v>7852</v>
      </c>
      <c r="B52" s="626">
        <v>50.0</v>
      </c>
      <c r="C52" s="627">
        <v>46077.0</v>
      </c>
      <c r="D52" s="637" t="s">
        <v>9294</v>
      </c>
      <c r="E52" s="618" t="s">
        <v>9564</v>
      </c>
      <c r="F52" s="637" t="s">
        <v>8629</v>
      </c>
      <c r="G52" s="643"/>
      <c r="H52" s="640"/>
      <c r="I52" s="641"/>
      <c r="J52" s="641"/>
      <c r="K52" s="641"/>
      <c r="L52" s="642"/>
      <c r="M52" s="642"/>
      <c r="N52" s="642"/>
      <c r="O52" s="642"/>
      <c r="P52" s="625"/>
      <c r="Q52" s="625"/>
      <c r="R52" s="625"/>
      <c r="S52" s="625"/>
    </row>
    <row r="53">
      <c r="A53" s="192" t="s">
        <v>7852</v>
      </c>
      <c r="B53" s="618">
        <v>51.0</v>
      </c>
      <c r="C53" s="627">
        <v>46077.0</v>
      </c>
      <c r="D53" s="637" t="s">
        <v>10132</v>
      </c>
      <c r="E53" s="618" t="s">
        <v>11985</v>
      </c>
      <c r="F53" s="637" t="s">
        <v>8629</v>
      </c>
      <c r="G53" s="639"/>
      <c r="H53" s="640"/>
      <c r="I53" s="641"/>
      <c r="J53" s="641"/>
      <c r="K53" s="641"/>
      <c r="L53" s="642"/>
      <c r="M53" s="642"/>
      <c r="N53" s="642"/>
      <c r="O53" s="642"/>
      <c r="P53" s="625"/>
      <c r="Q53" s="625"/>
      <c r="R53" s="625"/>
      <c r="S53" s="625"/>
    </row>
    <row r="54">
      <c r="A54" s="192" t="s">
        <v>7852</v>
      </c>
      <c r="B54" s="626">
        <v>52.0</v>
      </c>
      <c r="C54" s="627">
        <v>46077.0</v>
      </c>
      <c r="D54" s="637" t="s">
        <v>13072</v>
      </c>
      <c r="E54" s="618" t="s">
        <v>13620</v>
      </c>
      <c r="F54" s="637" t="s">
        <v>8629</v>
      </c>
      <c r="G54" s="639"/>
      <c r="H54" s="640"/>
      <c r="I54" s="641"/>
      <c r="J54" s="641"/>
      <c r="K54" s="641"/>
      <c r="L54" s="642"/>
      <c r="M54" s="642"/>
      <c r="N54" s="642"/>
      <c r="O54" s="642"/>
      <c r="P54" s="625"/>
      <c r="Q54" s="625"/>
      <c r="R54" s="625"/>
      <c r="S54" s="625"/>
    </row>
    <row r="55">
      <c r="A55" s="192" t="s">
        <v>7852</v>
      </c>
      <c r="B55" s="618">
        <v>53.0</v>
      </c>
      <c r="C55" s="627">
        <v>46077.0</v>
      </c>
      <c r="D55" s="637" t="s">
        <v>12834</v>
      </c>
      <c r="E55" s="618" t="s">
        <v>12835</v>
      </c>
      <c r="F55" s="637" t="s">
        <v>8629</v>
      </c>
      <c r="G55" s="639"/>
      <c r="H55" s="640"/>
      <c r="I55" s="641"/>
      <c r="J55" s="641"/>
      <c r="K55" s="641"/>
      <c r="L55" s="642"/>
      <c r="M55" s="642"/>
      <c r="N55" s="642"/>
      <c r="O55" s="642"/>
      <c r="P55" s="625"/>
      <c r="Q55" s="625"/>
      <c r="R55" s="625"/>
      <c r="S55" s="625"/>
    </row>
    <row r="56">
      <c r="A56" s="192" t="s">
        <v>7852</v>
      </c>
      <c r="B56" s="626">
        <v>54.0</v>
      </c>
      <c r="C56" s="627">
        <v>46077.0</v>
      </c>
      <c r="D56" s="637" t="s">
        <v>11604</v>
      </c>
      <c r="E56" s="618" t="s">
        <v>11816</v>
      </c>
      <c r="F56" s="637" t="s">
        <v>8629</v>
      </c>
      <c r="G56" s="639"/>
      <c r="H56" s="640"/>
      <c r="I56" s="641"/>
      <c r="J56" s="641"/>
      <c r="K56" s="641"/>
      <c r="L56" s="642"/>
      <c r="M56" s="642"/>
      <c r="N56" s="642"/>
      <c r="O56" s="642"/>
      <c r="P56" s="625"/>
      <c r="Q56" s="625"/>
      <c r="R56" s="625"/>
      <c r="S56" s="625"/>
    </row>
    <row r="57">
      <c r="A57" s="192" t="s">
        <v>7852</v>
      </c>
      <c r="B57" s="618">
        <v>55.0</v>
      </c>
      <c r="C57" s="627">
        <v>46077.0</v>
      </c>
      <c r="D57" s="637" t="s">
        <v>12798</v>
      </c>
      <c r="E57" s="618" t="s">
        <v>12799</v>
      </c>
      <c r="F57" s="637" t="s">
        <v>8629</v>
      </c>
      <c r="G57" s="639"/>
      <c r="H57" s="640"/>
      <c r="I57" s="641"/>
      <c r="J57" s="641"/>
      <c r="K57" s="641"/>
      <c r="L57" s="642"/>
      <c r="M57" s="642"/>
      <c r="N57" s="642"/>
      <c r="O57" s="642"/>
      <c r="P57" s="625"/>
      <c r="Q57" s="625"/>
      <c r="R57" s="625"/>
      <c r="S57" s="625"/>
    </row>
    <row r="58">
      <c r="A58" s="192" t="s">
        <v>7852</v>
      </c>
      <c r="B58" s="626">
        <v>56.0</v>
      </c>
      <c r="C58" s="627">
        <v>46077.0</v>
      </c>
      <c r="D58" s="637" t="s">
        <v>2660</v>
      </c>
      <c r="E58" s="618" t="s">
        <v>12146</v>
      </c>
      <c r="F58" s="637" t="s">
        <v>8629</v>
      </c>
      <c r="G58" s="639"/>
      <c r="H58" s="640"/>
      <c r="I58" s="641"/>
      <c r="J58" s="641"/>
      <c r="K58" s="641"/>
      <c r="L58" s="642"/>
      <c r="M58" s="642"/>
      <c r="N58" s="642"/>
      <c r="O58" s="642"/>
      <c r="P58" s="625"/>
      <c r="Q58" s="625"/>
      <c r="R58" s="625"/>
      <c r="S58" s="625"/>
    </row>
    <row r="59">
      <c r="A59" s="649"/>
      <c r="B59" s="618">
        <v>57.0</v>
      </c>
      <c r="C59" s="627">
        <v>46077.0</v>
      </c>
      <c r="D59" s="637" t="s">
        <v>12380</v>
      </c>
      <c r="E59" s="618" t="s">
        <v>12381</v>
      </c>
      <c r="F59" s="637" t="s">
        <v>8629</v>
      </c>
      <c r="G59" s="639" t="s">
        <v>13664</v>
      </c>
      <c r="H59" s="640"/>
      <c r="I59" s="641"/>
      <c r="J59" s="641"/>
      <c r="K59" s="641"/>
      <c r="L59" s="642"/>
      <c r="M59" s="642"/>
      <c r="N59" s="642"/>
      <c r="O59" s="642"/>
      <c r="P59" s="625"/>
      <c r="Q59" s="625"/>
      <c r="R59" s="625"/>
      <c r="S59" s="625"/>
    </row>
    <row r="60">
      <c r="A60" s="192" t="s">
        <v>7852</v>
      </c>
      <c r="B60" s="626">
        <v>58.0</v>
      </c>
      <c r="C60" s="627">
        <v>46077.0</v>
      </c>
      <c r="D60" s="637" t="s">
        <v>10160</v>
      </c>
      <c r="E60" s="618" t="s">
        <v>10653</v>
      </c>
      <c r="F60" s="637" t="s">
        <v>8629</v>
      </c>
      <c r="G60" s="643"/>
      <c r="H60" s="640"/>
      <c r="I60" s="641"/>
      <c r="J60" s="641"/>
      <c r="K60" s="641"/>
      <c r="L60" s="642"/>
      <c r="M60" s="642"/>
      <c r="N60" s="642"/>
      <c r="O60" s="642"/>
      <c r="P60" s="625"/>
      <c r="Q60" s="625"/>
      <c r="R60" s="625"/>
      <c r="S60" s="625"/>
    </row>
    <row r="61">
      <c r="A61" s="192" t="s">
        <v>7852</v>
      </c>
      <c r="B61" s="618">
        <v>59.0</v>
      </c>
      <c r="C61" s="652">
        <v>46077.0</v>
      </c>
      <c r="D61" s="637" t="s">
        <v>13666</v>
      </c>
      <c r="E61" s="618" t="s">
        <v>12841</v>
      </c>
      <c r="F61" s="637" t="s">
        <v>8629</v>
      </c>
      <c r="G61" s="639"/>
      <c r="H61" s="640"/>
      <c r="I61" s="641"/>
      <c r="J61" s="641"/>
      <c r="K61" s="641"/>
      <c r="L61" s="642"/>
      <c r="M61" s="642"/>
      <c r="N61" s="642"/>
      <c r="O61" s="642"/>
      <c r="P61" s="625"/>
      <c r="Q61" s="625"/>
      <c r="R61" s="625"/>
      <c r="S61" s="625"/>
    </row>
    <row r="62">
      <c r="A62" s="192" t="s">
        <v>7852</v>
      </c>
      <c r="B62" s="653">
        <v>60.0</v>
      </c>
      <c r="C62" s="652">
        <v>46077.0</v>
      </c>
      <c r="D62" s="637" t="s">
        <v>1859</v>
      </c>
      <c r="E62" s="618" t="s">
        <v>2459</v>
      </c>
      <c r="F62" s="637" t="s">
        <v>1593</v>
      </c>
      <c r="G62" s="639" t="s">
        <v>13667</v>
      </c>
      <c r="H62" s="645" t="s">
        <v>10731</v>
      </c>
      <c r="I62" s="641"/>
      <c r="J62" s="641"/>
      <c r="K62" s="641"/>
      <c r="L62" s="642"/>
      <c r="M62" s="642"/>
      <c r="N62" s="642"/>
      <c r="O62" s="642"/>
      <c r="P62" s="625"/>
      <c r="Q62" s="625"/>
      <c r="R62" s="625"/>
      <c r="S62" s="625"/>
    </row>
    <row r="63">
      <c r="A63" s="192" t="s">
        <v>7852</v>
      </c>
      <c r="B63" s="653">
        <v>61.0</v>
      </c>
      <c r="C63" s="652">
        <v>46077.0</v>
      </c>
      <c r="D63" s="637" t="s">
        <v>7344</v>
      </c>
      <c r="E63" s="618" t="s">
        <v>10967</v>
      </c>
      <c r="F63" s="637" t="s">
        <v>1593</v>
      </c>
      <c r="G63" s="639" t="s">
        <v>13668</v>
      </c>
      <c r="H63" s="645" t="s">
        <v>10731</v>
      </c>
      <c r="I63" s="641"/>
      <c r="J63" s="641"/>
      <c r="K63" s="641"/>
      <c r="L63" s="642"/>
      <c r="M63" s="642"/>
      <c r="N63" s="642"/>
      <c r="O63" s="642"/>
      <c r="P63" s="625"/>
      <c r="Q63" s="625"/>
      <c r="R63" s="625"/>
      <c r="S63" s="625"/>
    </row>
    <row r="64">
      <c r="A64" s="654"/>
      <c r="B64" s="618">
        <v>62.0</v>
      </c>
      <c r="C64" s="655"/>
      <c r="D64" s="637"/>
      <c r="E64" s="618"/>
      <c r="F64" s="637"/>
      <c r="G64" s="639"/>
      <c r="H64" s="640"/>
      <c r="I64" s="641"/>
      <c r="J64" s="641"/>
      <c r="K64" s="641"/>
      <c r="L64" s="642"/>
      <c r="M64" s="642"/>
      <c r="N64" s="642"/>
      <c r="O64" s="642"/>
      <c r="P64" s="625"/>
      <c r="Q64" s="625"/>
      <c r="R64" s="625"/>
      <c r="S64" s="625"/>
    </row>
    <row r="65">
      <c r="A65" s="192" t="s">
        <v>7852</v>
      </c>
      <c r="B65" s="626">
        <v>63.0</v>
      </c>
      <c r="C65" s="652">
        <v>46078.0</v>
      </c>
      <c r="D65" s="637" t="s">
        <v>13669</v>
      </c>
      <c r="E65" s="618" t="s">
        <v>13670</v>
      </c>
      <c r="F65" s="637" t="s">
        <v>13671</v>
      </c>
      <c r="G65" s="639" t="s">
        <v>13157</v>
      </c>
      <c r="H65" s="640"/>
      <c r="I65" s="641"/>
      <c r="J65" s="641"/>
      <c r="K65" s="641"/>
      <c r="L65" s="642"/>
      <c r="M65" s="642"/>
      <c r="N65" s="642"/>
      <c r="O65" s="642"/>
      <c r="P65" s="625"/>
      <c r="Q65" s="625"/>
      <c r="R65" s="625"/>
      <c r="S65" s="625"/>
    </row>
    <row r="66">
      <c r="A66" s="192" t="s">
        <v>7852</v>
      </c>
      <c r="B66" s="618">
        <v>64.0</v>
      </c>
      <c r="C66" s="652">
        <v>46078.0</v>
      </c>
      <c r="D66" s="637" t="s">
        <v>10130</v>
      </c>
      <c r="E66" s="618" t="s">
        <v>10203</v>
      </c>
      <c r="F66" s="637" t="s">
        <v>13671</v>
      </c>
      <c r="G66" s="639" t="s">
        <v>13672</v>
      </c>
      <c r="H66" s="640"/>
      <c r="I66" s="641"/>
      <c r="J66" s="641"/>
      <c r="K66" s="641"/>
      <c r="L66" s="642"/>
      <c r="M66" s="642"/>
      <c r="N66" s="642"/>
      <c r="O66" s="642"/>
      <c r="P66" s="625"/>
      <c r="Q66" s="625"/>
      <c r="R66" s="625"/>
      <c r="S66" s="625"/>
    </row>
    <row r="67">
      <c r="A67" s="192" t="s">
        <v>7852</v>
      </c>
      <c r="B67" s="626">
        <v>65.0</v>
      </c>
      <c r="C67" s="652">
        <v>46079.0</v>
      </c>
      <c r="D67" s="637" t="s">
        <v>4531</v>
      </c>
      <c r="E67" s="618" t="s">
        <v>13673</v>
      </c>
      <c r="F67" s="637" t="s">
        <v>13674</v>
      </c>
      <c r="G67" s="639" t="s">
        <v>13675</v>
      </c>
      <c r="H67" s="640"/>
      <c r="I67" s="641"/>
      <c r="J67" s="641"/>
      <c r="K67" s="641"/>
      <c r="L67" s="642"/>
      <c r="M67" s="642"/>
      <c r="N67" s="642"/>
      <c r="O67" s="642"/>
      <c r="P67" s="625"/>
      <c r="Q67" s="625"/>
      <c r="R67" s="625"/>
      <c r="S67" s="625"/>
    </row>
    <row r="68">
      <c r="A68" s="192" t="s">
        <v>7852</v>
      </c>
      <c r="B68" s="618">
        <v>66.0</v>
      </c>
      <c r="C68" s="652">
        <v>46080.0</v>
      </c>
      <c r="D68" s="637" t="s">
        <v>1763</v>
      </c>
      <c r="E68" s="618" t="s">
        <v>7321</v>
      </c>
      <c r="F68" s="637" t="s">
        <v>761</v>
      </c>
      <c r="G68" s="639" t="s">
        <v>13676</v>
      </c>
      <c r="H68" s="640"/>
      <c r="I68" s="641"/>
      <c r="J68" s="641"/>
      <c r="K68" s="641"/>
      <c r="L68" s="642"/>
      <c r="M68" s="642"/>
      <c r="N68" s="642"/>
      <c r="O68" s="642"/>
      <c r="P68" s="625"/>
      <c r="Q68" s="625"/>
      <c r="R68" s="625"/>
      <c r="S68" s="625"/>
    </row>
    <row r="69">
      <c r="A69" s="192" t="s">
        <v>7852</v>
      </c>
      <c r="B69" s="626">
        <v>67.0</v>
      </c>
      <c r="C69" s="652">
        <v>46083.0</v>
      </c>
      <c r="D69" s="637" t="s">
        <v>11627</v>
      </c>
      <c r="E69" s="618" t="s">
        <v>11628</v>
      </c>
      <c r="F69" s="622" t="s">
        <v>131</v>
      </c>
      <c r="G69" s="639" t="s">
        <v>12418</v>
      </c>
      <c r="H69" s="639" t="s">
        <v>13241</v>
      </c>
      <c r="I69" s="641"/>
      <c r="J69" s="641"/>
      <c r="K69" s="641"/>
      <c r="L69" s="642"/>
      <c r="M69" s="642"/>
      <c r="N69" s="642"/>
      <c r="O69" s="642"/>
      <c r="P69" s="625"/>
      <c r="Q69" s="625"/>
      <c r="R69" s="625"/>
      <c r="S69" s="625"/>
    </row>
    <row r="70">
      <c r="A70" s="192" t="s">
        <v>7852</v>
      </c>
      <c r="B70" s="626">
        <v>68.0</v>
      </c>
      <c r="C70" s="652">
        <v>46080.0</v>
      </c>
      <c r="D70" s="637" t="s">
        <v>9532</v>
      </c>
      <c r="E70" s="618" t="s">
        <v>13149</v>
      </c>
      <c r="F70" s="637" t="s">
        <v>13677</v>
      </c>
      <c r="G70" s="639" t="s">
        <v>13678</v>
      </c>
      <c r="H70" s="640"/>
      <c r="I70" s="641"/>
      <c r="J70" s="641"/>
      <c r="K70" s="641"/>
      <c r="L70" s="642"/>
      <c r="M70" s="642"/>
      <c r="N70" s="642"/>
      <c r="O70" s="642"/>
      <c r="P70" s="625"/>
      <c r="Q70" s="625"/>
      <c r="R70" s="625"/>
      <c r="S70" s="625"/>
    </row>
    <row r="71">
      <c r="A71" s="192" t="s">
        <v>7852</v>
      </c>
      <c r="B71" s="618">
        <v>69.0</v>
      </c>
      <c r="C71" s="652">
        <v>46080.0</v>
      </c>
      <c r="D71" s="637" t="s">
        <v>2832</v>
      </c>
      <c r="E71" s="618" t="s">
        <v>10520</v>
      </c>
      <c r="F71" s="637" t="s">
        <v>13677</v>
      </c>
      <c r="G71" s="639" t="s">
        <v>13679</v>
      </c>
      <c r="H71" s="640"/>
      <c r="I71" s="641"/>
      <c r="J71" s="641"/>
      <c r="K71" s="641"/>
      <c r="L71" s="642"/>
      <c r="M71" s="642"/>
      <c r="N71" s="642"/>
      <c r="O71" s="642"/>
      <c r="P71" s="625"/>
      <c r="Q71" s="625"/>
      <c r="R71" s="625"/>
      <c r="S71" s="625"/>
    </row>
    <row r="72">
      <c r="A72" s="654"/>
      <c r="B72" s="626">
        <v>70.0</v>
      </c>
      <c r="C72" s="652">
        <v>46086.0</v>
      </c>
      <c r="D72" s="637" t="s">
        <v>13680</v>
      </c>
      <c r="E72" s="618"/>
      <c r="F72" s="656" t="s">
        <v>13681</v>
      </c>
      <c r="G72" s="639"/>
      <c r="H72" s="640"/>
      <c r="I72" s="641"/>
      <c r="J72" s="641"/>
      <c r="K72" s="641"/>
      <c r="L72" s="642"/>
      <c r="M72" s="642"/>
      <c r="N72" s="642"/>
      <c r="O72" s="642"/>
      <c r="P72" s="625"/>
      <c r="Q72" s="625"/>
      <c r="R72" s="625"/>
      <c r="S72" s="625"/>
    </row>
    <row r="73">
      <c r="A73" s="192" t="s">
        <v>7852</v>
      </c>
      <c r="B73" s="618">
        <v>71.0</v>
      </c>
      <c r="C73" s="652">
        <v>46083.0</v>
      </c>
      <c r="D73" s="637" t="s">
        <v>13682</v>
      </c>
      <c r="E73" s="618" t="s">
        <v>13683</v>
      </c>
      <c r="F73" s="637" t="s">
        <v>18</v>
      </c>
      <c r="G73" s="639" t="s">
        <v>13684</v>
      </c>
      <c r="H73" s="640"/>
      <c r="I73" s="641"/>
      <c r="J73" s="641"/>
      <c r="K73" s="641"/>
      <c r="L73" s="642"/>
      <c r="M73" s="642"/>
      <c r="N73" s="642"/>
      <c r="O73" s="642"/>
      <c r="P73" s="625"/>
      <c r="Q73" s="625"/>
      <c r="R73" s="625"/>
      <c r="S73" s="625"/>
    </row>
    <row r="74">
      <c r="A74" s="657"/>
      <c r="B74" s="658">
        <v>72.0</v>
      </c>
      <c r="C74" s="659"/>
      <c r="D74" s="617"/>
      <c r="E74" s="660"/>
      <c r="F74" s="617"/>
      <c r="G74" s="661"/>
      <c r="H74" s="662"/>
      <c r="I74" s="663"/>
      <c r="J74" s="663"/>
      <c r="K74" s="663"/>
      <c r="L74" s="663"/>
      <c r="M74" s="663"/>
      <c r="N74" s="663"/>
      <c r="O74" s="663"/>
      <c r="P74" s="664"/>
      <c r="Q74" s="664"/>
      <c r="R74" s="664"/>
      <c r="S74" s="664"/>
    </row>
    <row r="75">
      <c r="A75" s="192" t="s">
        <v>7852</v>
      </c>
      <c r="B75" s="618">
        <v>73.0</v>
      </c>
      <c r="C75" s="652">
        <v>46083.0</v>
      </c>
      <c r="D75" s="637" t="s">
        <v>9178</v>
      </c>
      <c r="E75" s="618" t="s">
        <v>13685</v>
      </c>
      <c r="F75" s="637" t="s">
        <v>18</v>
      </c>
      <c r="G75" s="639" t="s">
        <v>13108</v>
      </c>
      <c r="H75" s="640"/>
      <c r="I75" s="641"/>
      <c r="J75" s="641"/>
      <c r="K75" s="641"/>
      <c r="L75" s="642"/>
      <c r="M75" s="642"/>
      <c r="N75" s="642"/>
      <c r="O75" s="642"/>
      <c r="P75" s="625"/>
      <c r="Q75" s="625"/>
      <c r="R75" s="625"/>
      <c r="S75" s="625"/>
    </row>
    <row r="76">
      <c r="A76" s="665"/>
      <c r="B76" s="666">
        <v>74.0</v>
      </c>
      <c r="C76" s="667">
        <v>46083.0</v>
      </c>
      <c r="D76" s="668" t="s">
        <v>13686</v>
      </c>
      <c r="E76" s="669" t="s">
        <v>11172</v>
      </c>
      <c r="F76" s="668" t="s">
        <v>18</v>
      </c>
      <c r="G76" s="670" t="s">
        <v>13679</v>
      </c>
      <c r="H76" s="671" t="s">
        <v>13687</v>
      </c>
      <c r="I76" s="672"/>
      <c r="J76" s="672"/>
      <c r="K76" s="672"/>
      <c r="L76" s="672"/>
      <c r="M76" s="672"/>
      <c r="N76" s="672"/>
      <c r="O76" s="672"/>
      <c r="P76" s="673"/>
      <c r="Q76" s="673"/>
      <c r="R76" s="673"/>
      <c r="S76" s="673"/>
      <c r="T76" s="674"/>
      <c r="U76" s="674"/>
      <c r="V76" s="674"/>
      <c r="W76" s="674"/>
      <c r="X76" s="674"/>
      <c r="Y76" s="674"/>
      <c r="Z76" s="674"/>
    </row>
    <row r="77">
      <c r="A77" s="192" t="s">
        <v>7852</v>
      </c>
      <c r="B77" s="618">
        <v>75.0</v>
      </c>
      <c r="C77" s="652">
        <v>46083.0</v>
      </c>
      <c r="D77" s="637" t="s">
        <v>13688</v>
      </c>
      <c r="E77" s="618" t="s">
        <v>13689</v>
      </c>
      <c r="F77" s="637" t="s">
        <v>18</v>
      </c>
      <c r="G77" s="639" t="s">
        <v>12455</v>
      </c>
      <c r="H77" s="640"/>
      <c r="I77" s="641"/>
      <c r="J77" s="641"/>
      <c r="K77" s="641"/>
      <c r="L77" s="642"/>
      <c r="M77" s="642"/>
      <c r="N77" s="642"/>
      <c r="O77" s="642"/>
      <c r="P77" s="625"/>
      <c r="Q77" s="625"/>
      <c r="R77" s="625"/>
      <c r="S77" s="625"/>
    </row>
    <row r="78">
      <c r="A78" s="192" t="s">
        <v>7852</v>
      </c>
      <c r="B78" s="626">
        <v>76.0</v>
      </c>
      <c r="C78" s="652">
        <v>46083.0</v>
      </c>
      <c r="D78" s="637" t="s">
        <v>2474</v>
      </c>
      <c r="E78" s="618" t="s">
        <v>13140</v>
      </c>
      <c r="F78" s="637" t="s">
        <v>18</v>
      </c>
      <c r="G78" s="639" t="s">
        <v>13690</v>
      </c>
      <c r="H78" s="640"/>
      <c r="I78" s="641"/>
      <c r="J78" s="641"/>
      <c r="K78" s="641"/>
      <c r="L78" s="642"/>
      <c r="M78" s="642"/>
      <c r="N78" s="642"/>
      <c r="O78" s="642"/>
      <c r="P78" s="625"/>
      <c r="Q78" s="625"/>
      <c r="R78" s="625"/>
      <c r="S78" s="625"/>
    </row>
    <row r="79">
      <c r="A79" s="192" t="s">
        <v>7852</v>
      </c>
      <c r="B79" s="618">
        <v>77.0</v>
      </c>
      <c r="C79" s="652">
        <v>46083.0</v>
      </c>
      <c r="D79" s="637" t="s">
        <v>13691</v>
      </c>
      <c r="E79" s="618" t="s">
        <v>13692</v>
      </c>
      <c r="F79" s="637" t="s">
        <v>18</v>
      </c>
      <c r="G79" s="639" t="s">
        <v>13693</v>
      </c>
      <c r="H79" s="640"/>
      <c r="I79" s="641"/>
      <c r="J79" s="641"/>
      <c r="K79" s="641"/>
      <c r="L79" s="642"/>
      <c r="M79" s="642"/>
      <c r="N79" s="642"/>
      <c r="O79" s="642"/>
      <c r="P79" s="625"/>
      <c r="Q79" s="625"/>
      <c r="R79" s="625"/>
      <c r="S79" s="625"/>
    </row>
    <row r="80">
      <c r="A80" s="192" t="s">
        <v>7852</v>
      </c>
      <c r="B80" s="626">
        <v>78.0</v>
      </c>
      <c r="C80" s="652">
        <v>46083.0</v>
      </c>
      <c r="D80" s="637" t="s">
        <v>13694</v>
      </c>
      <c r="E80" s="618" t="s">
        <v>13695</v>
      </c>
      <c r="F80" s="637" t="s">
        <v>18</v>
      </c>
      <c r="G80" s="639" t="s">
        <v>13696</v>
      </c>
      <c r="H80" s="640"/>
      <c r="I80" s="641"/>
      <c r="J80" s="641"/>
      <c r="K80" s="641"/>
      <c r="L80" s="642"/>
      <c r="M80" s="642"/>
      <c r="N80" s="642"/>
      <c r="O80" s="642"/>
      <c r="P80" s="625"/>
      <c r="Q80" s="625"/>
      <c r="R80" s="625"/>
      <c r="S80" s="625"/>
    </row>
    <row r="81">
      <c r="A81" s="192" t="s">
        <v>7852</v>
      </c>
      <c r="B81" s="660">
        <v>79.0</v>
      </c>
      <c r="C81" s="659">
        <v>46083.0</v>
      </c>
      <c r="D81" s="617" t="s">
        <v>13697</v>
      </c>
      <c r="E81" s="660" t="s">
        <v>13698</v>
      </c>
      <c r="F81" s="617" t="s">
        <v>18</v>
      </c>
      <c r="G81" s="661" t="s">
        <v>13699</v>
      </c>
      <c r="I81" s="663"/>
      <c r="J81" s="663"/>
      <c r="K81" s="663"/>
      <c r="L81" s="663"/>
      <c r="M81" s="663"/>
      <c r="N81" s="663"/>
      <c r="O81" s="663"/>
      <c r="P81" s="664"/>
      <c r="Q81" s="664"/>
      <c r="R81" s="664"/>
      <c r="S81" s="664"/>
    </row>
    <row r="82">
      <c r="A82" s="192" t="s">
        <v>7852</v>
      </c>
      <c r="B82" s="626">
        <v>80.0</v>
      </c>
      <c r="C82" s="652">
        <v>46083.0</v>
      </c>
      <c r="D82" s="637" t="s">
        <v>13133</v>
      </c>
      <c r="E82" s="618" t="s">
        <v>13134</v>
      </c>
      <c r="F82" s="637" t="s">
        <v>18</v>
      </c>
      <c r="G82" s="639" t="s">
        <v>13700</v>
      </c>
      <c r="H82" s="640"/>
      <c r="I82" s="641"/>
      <c r="J82" s="641"/>
      <c r="K82" s="641"/>
      <c r="L82" s="642"/>
      <c r="M82" s="642"/>
      <c r="N82" s="642"/>
      <c r="O82" s="642"/>
      <c r="P82" s="625"/>
      <c r="Q82" s="625"/>
      <c r="R82" s="625"/>
      <c r="S82" s="625"/>
    </row>
    <row r="83">
      <c r="A83" s="192" t="s">
        <v>7852</v>
      </c>
      <c r="B83" s="618">
        <v>81.0</v>
      </c>
      <c r="C83" s="652">
        <v>46083.0</v>
      </c>
      <c r="D83" s="637" t="s">
        <v>3741</v>
      </c>
      <c r="E83" s="618" t="s">
        <v>13701</v>
      </c>
      <c r="F83" s="637" t="s">
        <v>18</v>
      </c>
      <c r="G83" s="639" t="s">
        <v>12446</v>
      </c>
      <c r="H83" s="640"/>
      <c r="I83" s="641"/>
      <c r="J83" s="641"/>
      <c r="K83" s="641"/>
      <c r="L83" s="642"/>
      <c r="M83" s="642"/>
      <c r="N83" s="642"/>
      <c r="O83" s="642"/>
      <c r="P83" s="625"/>
      <c r="Q83" s="625"/>
      <c r="R83" s="625"/>
      <c r="S83" s="625"/>
    </row>
    <row r="84">
      <c r="A84" s="192" t="s">
        <v>7852</v>
      </c>
      <c r="B84" s="626">
        <v>82.0</v>
      </c>
      <c r="C84" s="652">
        <v>46083.0</v>
      </c>
      <c r="D84" s="637" t="s">
        <v>13702</v>
      </c>
      <c r="E84" s="618" t="s">
        <v>13703</v>
      </c>
      <c r="F84" s="637" t="s">
        <v>18</v>
      </c>
      <c r="G84" s="639" t="s">
        <v>13704</v>
      </c>
      <c r="H84" s="640"/>
      <c r="I84" s="641"/>
      <c r="J84" s="641"/>
      <c r="K84" s="641"/>
      <c r="L84" s="642"/>
      <c r="M84" s="642"/>
      <c r="N84" s="642"/>
      <c r="O84" s="642"/>
      <c r="P84" s="625"/>
      <c r="Q84" s="625"/>
      <c r="R84" s="625"/>
      <c r="S84" s="625"/>
    </row>
    <row r="85">
      <c r="A85" s="192" t="s">
        <v>7852</v>
      </c>
      <c r="B85" s="618">
        <v>83.0</v>
      </c>
      <c r="C85" s="652">
        <v>46083.0</v>
      </c>
      <c r="D85" s="637" t="s">
        <v>13705</v>
      </c>
      <c r="E85" s="618" t="s">
        <v>13706</v>
      </c>
      <c r="F85" s="637" t="s">
        <v>18</v>
      </c>
      <c r="G85" s="639" t="s">
        <v>13707</v>
      </c>
      <c r="H85" s="640"/>
      <c r="I85" s="641"/>
      <c r="J85" s="641"/>
      <c r="K85" s="641"/>
      <c r="L85" s="642"/>
      <c r="M85" s="642"/>
      <c r="N85" s="642"/>
      <c r="O85" s="642"/>
      <c r="P85" s="625"/>
      <c r="Q85" s="625"/>
      <c r="R85" s="625"/>
      <c r="S85" s="625"/>
    </row>
    <row r="86">
      <c r="A86" s="192" t="s">
        <v>7852</v>
      </c>
      <c r="B86" s="626">
        <v>84.0</v>
      </c>
      <c r="C86" s="652">
        <v>46083.0</v>
      </c>
      <c r="D86" s="637" t="s">
        <v>13708</v>
      </c>
      <c r="E86" s="618" t="s">
        <v>13709</v>
      </c>
      <c r="F86" s="637" t="s">
        <v>18</v>
      </c>
      <c r="G86" s="639" t="s">
        <v>13710</v>
      </c>
      <c r="H86" s="640"/>
      <c r="I86" s="641"/>
      <c r="J86" s="641"/>
      <c r="K86" s="641"/>
      <c r="L86" s="642"/>
      <c r="M86" s="642"/>
      <c r="N86" s="642"/>
      <c r="O86" s="642"/>
      <c r="P86" s="625"/>
      <c r="Q86" s="625"/>
      <c r="R86" s="625"/>
      <c r="S86" s="625"/>
    </row>
    <row r="87">
      <c r="A87" s="192" t="s">
        <v>7852</v>
      </c>
      <c r="B87" s="618">
        <v>85.0</v>
      </c>
      <c r="C87" s="652">
        <v>46083.0</v>
      </c>
      <c r="D87" s="637" t="s">
        <v>13711</v>
      </c>
      <c r="E87" s="618" t="s">
        <v>13712</v>
      </c>
      <c r="F87" s="637" t="s">
        <v>18</v>
      </c>
      <c r="G87" s="639" t="s">
        <v>13713</v>
      </c>
      <c r="H87" s="640"/>
      <c r="I87" s="641"/>
      <c r="J87" s="641"/>
      <c r="K87" s="641"/>
      <c r="L87" s="642"/>
      <c r="M87" s="642"/>
      <c r="N87" s="642"/>
      <c r="O87" s="642"/>
      <c r="P87" s="625"/>
      <c r="Q87" s="625"/>
      <c r="R87" s="625"/>
      <c r="S87" s="625"/>
    </row>
    <row r="88">
      <c r="A88" s="192" t="s">
        <v>7852</v>
      </c>
      <c r="B88" s="626">
        <v>86.0</v>
      </c>
      <c r="C88" s="652">
        <v>46083.0</v>
      </c>
      <c r="D88" s="637" t="s">
        <v>13714</v>
      </c>
      <c r="E88" s="618" t="s">
        <v>13715</v>
      </c>
      <c r="F88" s="637" t="s">
        <v>18</v>
      </c>
      <c r="G88" s="639" t="s">
        <v>12446</v>
      </c>
      <c r="H88" s="640"/>
      <c r="I88" s="641"/>
      <c r="J88" s="641"/>
      <c r="K88" s="641"/>
      <c r="L88" s="642"/>
      <c r="M88" s="642"/>
      <c r="N88" s="642"/>
      <c r="O88" s="642"/>
      <c r="P88" s="625"/>
      <c r="Q88" s="625"/>
      <c r="R88" s="625"/>
      <c r="S88" s="625"/>
    </row>
    <row r="89">
      <c r="A89" s="192" t="s">
        <v>7852</v>
      </c>
      <c r="B89" s="618">
        <v>87.0</v>
      </c>
      <c r="C89" s="652">
        <v>46083.0</v>
      </c>
      <c r="D89" s="637" t="s">
        <v>13716</v>
      </c>
      <c r="E89" s="618" t="s">
        <v>13717</v>
      </c>
      <c r="F89" s="637" t="s">
        <v>18</v>
      </c>
      <c r="G89" s="639" t="s">
        <v>13718</v>
      </c>
      <c r="H89" s="640"/>
      <c r="I89" s="641"/>
      <c r="J89" s="641"/>
      <c r="K89" s="641"/>
      <c r="L89" s="642"/>
      <c r="M89" s="642"/>
      <c r="N89" s="642"/>
      <c r="O89" s="642"/>
      <c r="P89" s="625"/>
      <c r="Q89" s="625"/>
      <c r="R89" s="625"/>
      <c r="S89" s="625"/>
    </row>
    <row r="90">
      <c r="A90" s="192" t="s">
        <v>7852</v>
      </c>
      <c r="B90" s="626">
        <v>88.0</v>
      </c>
      <c r="C90" s="652">
        <v>46083.0</v>
      </c>
      <c r="D90" s="637" t="s">
        <v>13719</v>
      </c>
      <c r="E90" s="618" t="s">
        <v>13720</v>
      </c>
      <c r="F90" s="637" t="s">
        <v>18</v>
      </c>
      <c r="G90" s="639" t="s">
        <v>12641</v>
      </c>
      <c r="H90" s="640"/>
      <c r="I90" s="641"/>
      <c r="J90" s="641"/>
      <c r="K90" s="641"/>
      <c r="L90" s="642"/>
      <c r="M90" s="642"/>
      <c r="N90" s="642"/>
      <c r="O90" s="642"/>
      <c r="P90" s="625"/>
      <c r="Q90" s="625"/>
      <c r="R90" s="625"/>
      <c r="S90" s="625"/>
    </row>
    <row r="91">
      <c r="A91" s="192" t="s">
        <v>7852</v>
      </c>
      <c r="B91" s="626">
        <v>89.0</v>
      </c>
      <c r="C91" s="652">
        <v>46083.0</v>
      </c>
      <c r="D91" s="637" t="s">
        <v>13721</v>
      </c>
      <c r="E91" s="618" t="s">
        <v>13722</v>
      </c>
      <c r="F91" s="637" t="s">
        <v>18</v>
      </c>
      <c r="G91" s="639" t="s">
        <v>13723</v>
      </c>
      <c r="H91" s="640"/>
      <c r="I91" s="641"/>
      <c r="J91" s="641"/>
      <c r="K91" s="641"/>
      <c r="L91" s="642"/>
      <c r="M91" s="642"/>
      <c r="N91" s="642"/>
      <c r="O91" s="642"/>
      <c r="P91" s="625"/>
      <c r="Q91" s="625"/>
      <c r="R91" s="625"/>
      <c r="S91" s="625"/>
    </row>
    <row r="92">
      <c r="A92" s="192" t="s">
        <v>7852</v>
      </c>
      <c r="B92" s="618">
        <v>90.0</v>
      </c>
      <c r="C92" s="652">
        <v>46083.0</v>
      </c>
      <c r="D92" s="637" t="s">
        <v>13724</v>
      </c>
      <c r="E92" s="618" t="s">
        <v>13725</v>
      </c>
      <c r="F92" s="637" t="s">
        <v>18</v>
      </c>
      <c r="G92" s="639" t="s">
        <v>13726</v>
      </c>
      <c r="H92" s="640"/>
      <c r="I92" s="641"/>
      <c r="J92" s="641"/>
      <c r="K92" s="641"/>
      <c r="L92" s="642"/>
      <c r="M92" s="642"/>
      <c r="N92" s="642"/>
      <c r="O92" s="642"/>
      <c r="P92" s="625"/>
      <c r="Q92" s="625"/>
      <c r="R92" s="625"/>
      <c r="S92" s="625"/>
    </row>
    <row r="93">
      <c r="A93" s="192" t="s">
        <v>7852</v>
      </c>
      <c r="B93" s="626">
        <v>91.0</v>
      </c>
      <c r="C93" s="652">
        <v>46083.0</v>
      </c>
      <c r="D93" s="637" t="s">
        <v>8072</v>
      </c>
      <c r="E93" s="618" t="s">
        <v>13727</v>
      </c>
      <c r="F93" s="637" t="s">
        <v>18</v>
      </c>
      <c r="G93" s="639" t="s">
        <v>13728</v>
      </c>
      <c r="H93" s="640"/>
      <c r="I93" s="641"/>
      <c r="J93" s="641"/>
      <c r="K93" s="641"/>
      <c r="L93" s="642"/>
      <c r="M93" s="642"/>
      <c r="N93" s="642"/>
      <c r="O93" s="642"/>
      <c r="P93" s="625"/>
      <c r="Q93" s="625"/>
      <c r="R93" s="625"/>
      <c r="S93" s="625"/>
    </row>
    <row r="94">
      <c r="A94" s="192" t="s">
        <v>7852</v>
      </c>
      <c r="B94" s="618">
        <v>92.0</v>
      </c>
      <c r="C94" s="652">
        <v>46083.0</v>
      </c>
      <c r="D94" s="637" t="s">
        <v>13729</v>
      </c>
      <c r="E94" s="618" t="s">
        <v>13730</v>
      </c>
      <c r="F94" s="637" t="s">
        <v>18</v>
      </c>
      <c r="G94" s="639" t="s">
        <v>12602</v>
      </c>
      <c r="H94" s="640"/>
      <c r="I94" s="641"/>
      <c r="J94" s="641"/>
      <c r="K94" s="641"/>
      <c r="L94" s="642"/>
      <c r="M94" s="642"/>
      <c r="N94" s="642"/>
      <c r="O94" s="642"/>
      <c r="P94" s="625"/>
      <c r="Q94" s="625"/>
      <c r="R94" s="625"/>
      <c r="S94" s="625"/>
    </row>
    <row r="95">
      <c r="A95" s="192" t="s">
        <v>7852</v>
      </c>
      <c r="B95" s="626">
        <v>93.0</v>
      </c>
      <c r="C95" s="652">
        <v>46083.0</v>
      </c>
      <c r="D95" s="637" t="s">
        <v>13731</v>
      </c>
      <c r="E95" s="618" t="s">
        <v>13732</v>
      </c>
      <c r="F95" s="637" t="s">
        <v>18</v>
      </c>
      <c r="G95" s="639" t="s">
        <v>12787</v>
      </c>
      <c r="H95" s="640"/>
      <c r="I95" s="641"/>
      <c r="J95" s="641"/>
      <c r="K95" s="641"/>
      <c r="L95" s="642"/>
      <c r="M95" s="642"/>
      <c r="N95" s="642"/>
      <c r="O95" s="642"/>
      <c r="P95" s="625"/>
      <c r="Q95" s="625"/>
      <c r="R95" s="625"/>
      <c r="S95" s="625"/>
    </row>
    <row r="96">
      <c r="A96" s="192" t="s">
        <v>7852</v>
      </c>
      <c r="B96" s="618">
        <v>94.0</v>
      </c>
      <c r="C96" s="652">
        <v>46083.0</v>
      </c>
      <c r="D96" s="637" t="s">
        <v>9687</v>
      </c>
      <c r="E96" s="618" t="s">
        <v>13733</v>
      </c>
      <c r="F96" s="637" t="s">
        <v>18</v>
      </c>
      <c r="G96" s="639" t="s">
        <v>13734</v>
      </c>
      <c r="H96" s="640"/>
      <c r="I96" s="641"/>
      <c r="J96" s="641"/>
      <c r="K96" s="641"/>
      <c r="L96" s="642"/>
      <c r="M96" s="642"/>
      <c r="N96" s="642"/>
      <c r="O96" s="642"/>
      <c r="P96" s="625"/>
      <c r="Q96" s="625"/>
      <c r="R96" s="625"/>
      <c r="S96" s="625"/>
    </row>
    <row r="97">
      <c r="A97" s="192" t="s">
        <v>7852</v>
      </c>
      <c r="B97" s="626">
        <v>95.0</v>
      </c>
      <c r="C97" s="652">
        <v>46083.0</v>
      </c>
      <c r="D97" s="637" t="s">
        <v>8233</v>
      </c>
      <c r="E97" s="618" t="s">
        <v>13735</v>
      </c>
      <c r="F97" s="637" t="s">
        <v>18</v>
      </c>
      <c r="G97" s="639" t="s">
        <v>12316</v>
      </c>
      <c r="H97" s="640"/>
      <c r="I97" s="641"/>
      <c r="J97" s="641"/>
      <c r="K97" s="641"/>
      <c r="L97" s="642"/>
      <c r="M97" s="642"/>
      <c r="N97" s="642"/>
      <c r="O97" s="642"/>
      <c r="P97" s="625"/>
      <c r="Q97" s="625"/>
      <c r="R97" s="625"/>
      <c r="S97" s="625"/>
    </row>
    <row r="98">
      <c r="A98" s="192" t="s">
        <v>7852</v>
      </c>
      <c r="B98" s="618">
        <v>96.0</v>
      </c>
      <c r="C98" s="652">
        <v>46083.0</v>
      </c>
      <c r="D98" s="637" t="s">
        <v>1838</v>
      </c>
      <c r="E98" s="618" t="s">
        <v>13736</v>
      </c>
      <c r="F98" s="637" t="s">
        <v>18</v>
      </c>
      <c r="G98" s="639" t="s">
        <v>13737</v>
      </c>
      <c r="H98" s="640"/>
      <c r="I98" s="641"/>
      <c r="J98" s="641"/>
      <c r="K98" s="641"/>
      <c r="L98" s="642"/>
      <c r="M98" s="642"/>
      <c r="N98" s="642"/>
      <c r="O98" s="642"/>
      <c r="P98" s="625"/>
      <c r="Q98" s="625"/>
      <c r="R98" s="625"/>
      <c r="S98" s="625"/>
    </row>
    <row r="99">
      <c r="A99" s="665" t="s">
        <v>7852</v>
      </c>
      <c r="B99" s="666">
        <v>97.0</v>
      </c>
      <c r="C99" s="667">
        <v>46083.0</v>
      </c>
      <c r="D99" s="668" t="s">
        <v>13738</v>
      </c>
      <c r="E99" s="669" t="s">
        <v>13739</v>
      </c>
      <c r="F99" s="668" t="s">
        <v>18</v>
      </c>
      <c r="G99" s="670" t="s">
        <v>12526</v>
      </c>
      <c r="H99" s="671" t="s">
        <v>13740</v>
      </c>
      <c r="I99" s="672"/>
      <c r="J99" s="672"/>
      <c r="K99" s="672"/>
      <c r="L99" s="672"/>
      <c r="M99" s="672"/>
      <c r="N99" s="672"/>
      <c r="O99" s="672"/>
      <c r="P99" s="673"/>
      <c r="Q99" s="673"/>
      <c r="R99" s="673"/>
      <c r="S99" s="673"/>
      <c r="T99" s="674"/>
      <c r="U99" s="674"/>
      <c r="V99" s="674"/>
      <c r="W99" s="674"/>
      <c r="X99" s="674"/>
      <c r="Y99" s="674"/>
      <c r="Z99" s="674"/>
    </row>
    <row r="100">
      <c r="A100" s="192" t="s">
        <v>7852</v>
      </c>
      <c r="B100" s="626">
        <v>98.0</v>
      </c>
      <c r="C100" s="652">
        <v>46083.0</v>
      </c>
      <c r="D100" s="637" t="s">
        <v>7514</v>
      </c>
      <c r="E100" s="618" t="s">
        <v>13741</v>
      </c>
      <c r="F100" s="637" t="s">
        <v>18</v>
      </c>
      <c r="G100" s="639" t="s">
        <v>12641</v>
      </c>
      <c r="H100" s="640"/>
      <c r="I100" s="641"/>
      <c r="J100" s="641"/>
      <c r="K100" s="641"/>
      <c r="L100" s="642"/>
      <c r="M100" s="642"/>
      <c r="N100" s="642"/>
      <c r="O100" s="642"/>
      <c r="P100" s="625"/>
      <c r="Q100" s="625"/>
      <c r="R100" s="625"/>
      <c r="S100" s="625"/>
    </row>
    <row r="101">
      <c r="A101" s="192" t="s">
        <v>7852</v>
      </c>
      <c r="B101" s="618">
        <v>99.0</v>
      </c>
      <c r="C101" s="652">
        <v>46083.0</v>
      </c>
      <c r="D101" s="637" t="s">
        <v>13742</v>
      </c>
      <c r="E101" s="618" t="s">
        <v>13743</v>
      </c>
      <c r="F101" s="637" t="s">
        <v>18</v>
      </c>
      <c r="G101" s="639" t="s">
        <v>13744</v>
      </c>
      <c r="H101" s="640"/>
      <c r="I101" s="641"/>
      <c r="J101" s="641"/>
      <c r="K101" s="641"/>
      <c r="L101" s="642"/>
      <c r="M101" s="642"/>
      <c r="N101" s="642"/>
      <c r="O101" s="642"/>
      <c r="P101" s="625"/>
      <c r="Q101" s="625"/>
      <c r="R101" s="625"/>
      <c r="S101" s="625"/>
    </row>
    <row r="102">
      <c r="A102" s="192" t="s">
        <v>7852</v>
      </c>
      <c r="B102" s="626">
        <v>100.0</v>
      </c>
      <c r="C102" s="652">
        <v>46083.0</v>
      </c>
      <c r="D102" s="637" t="s">
        <v>11778</v>
      </c>
      <c r="E102" s="618" t="s">
        <v>11779</v>
      </c>
      <c r="F102" s="637" t="s">
        <v>12391</v>
      </c>
      <c r="G102" s="639"/>
      <c r="H102" s="640"/>
      <c r="I102" s="641"/>
      <c r="J102" s="641"/>
      <c r="K102" s="641"/>
      <c r="L102" s="642"/>
      <c r="M102" s="642"/>
      <c r="N102" s="642"/>
      <c r="O102" s="642"/>
      <c r="P102" s="625"/>
      <c r="Q102" s="625"/>
      <c r="R102" s="625"/>
      <c r="S102" s="625"/>
    </row>
    <row r="103">
      <c r="A103" s="192" t="s">
        <v>7852</v>
      </c>
      <c r="B103" s="618">
        <v>101.0</v>
      </c>
      <c r="C103" s="652">
        <v>46083.0</v>
      </c>
      <c r="D103" s="637" t="s">
        <v>12140</v>
      </c>
      <c r="E103" s="618" t="s">
        <v>12662</v>
      </c>
      <c r="F103" s="637" t="s">
        <v>12391</v>
      </c>
      <c r="G103" s="639"/>
      <c r="H103" s="640"/>
      <c r="I103" s="641"/>
      <c r="J103" s="641"/>
      <c r="K103" s="641"/>
      <c r="L103" s="642"/>
      <c r="M103" s="642"/>
      <c r="N103" s="642"/>
      <c r="O103" s="642"/>
      <c r="P103" s="625"/>
      <c r="Q103" s="625"/>
      <c r="R103" s="625"/>
      <c r="S103" s="625"/>
    </row>
    <row r="104">
      <c r="A104" s="192" t="s">
        <v>7852</v>
      </c>
      <c r="B104" s="626">
        <v>102.0</v>
      </c>
      <c r="C104" s="652">
        <v>46083.0</v>
      </c>
      <c r="D104" s="637" t="s">
        <v>10890</v>
      </c>
      <c r="E104" s="618" t="s">
        <v>11471</v>
      </c>
      <c r="F104" s="637" t="s">
        <v>12391</v>
      </c>
      <c r="G104" s="639"/>
      <c r="H104" s="640"/>
      <c r="I104" s="641"/>
      <c r="J104" s="641"/>
      <c r="K104" s="641"/>
      <c r="L104" s="642"/>
      <c r="M104" s="642"/>
      <c r="N104" s="642"/>
      <c r="O104" s="642"/>
      <c r="P104" s="625"/>
      <c r="Q104" s="625"/>
      <c r="R104" s="625"/>
      <c r="S104" s="625"/>
    </row>
    <row r="105">
      <c r="A105" s="192" t="s">
        <v>7852</v>
      </c>
      <c r="B105" s="618">
        <v>103.0</v>
      </c>
      <c r="C105" s="652">
        <v>46083.0</v>
      </c>
      <c r="D105" s="637" t="s">
        <v>13337</v>
      </c>
      <c r="E105" s="618" t="s">
        <v>13529</v>
      </c>
      <c r="F105" s="637" t="s">
        <v>12391</v>
      </c>
      <c r="G105" s="639"/>
      <c r="H105" s="640"/>
      <c r="I105" s="641"/>
      <c r="J105" s="641"/>
      <c r="K105" s="641"/>
      <c r="L105" s="642"/>
      <c r="M105" s="642"/>
      <c r="N105" s="642"/>
      <c r="O105" s="642"/>
      <c r="P105" s="625"/>
      <c r="Q105" s="625"/>
      <c r="R105" s="625"/>
      <c r="S105" s="625"/>
    </row>
    <row r="106">
      <c r="A106" s="192" t="s">
        <v>7852</v>
      </c>
      <c r="B106" s="626">
        <v>104.0</v>
      </c>
      <c r="C106" s="652">
        <v>46083.0</v>
      </c>
      <c r="D106" s="637" t="s">
        <v>11973</v>
      </c>
      <c r="E106" s="618" t="s">
        <v>11974</v>
      </c>
      <c r="F106" s="637" t="s">
        <v>12391</v>
      </c>
      <c r="G106" s="639"/>
      <c r="H106" s="640"/>
      <c r="I106" s="641"/>
      <c r="J106" s="641"/>
      <c r="K106" s="641"/>
      <c r="L106" s="642"/>
      <c r="M106" s="642"/>
      <c r="N106" s="642"/>
      <c r="O106" s="642"/>
      <c r="P106" s="625"/>
      <c r="Q106" s="625"/>
      <c r="R106" s="625"/>
      <c r="S106" s="625"/>
    </row>
    <row r="107">
      <c r="A107" s="192" t="s">
        <v>7852</v>
      </c>
      <c r="B107" s="618">
        <v>105.0</v>
      </c>
      <c r="C107" s="652">
        <v>46083.0</v>
      </c>
      <c r="D107" s="637" t="s">
        <v>11600</v>
      </c>
      <c r="E107" s="618" t="s">
        <v>13745</v>
      </c>
      <c r="F107" s="637" t="s">
        <v>12391</v>
      </c>
      <c r="G107" s="639"/>
      <c r="H107" s="640"/>
      <c r="I107" s="641"/>
      <c r="J107" s="641"/>
      <c r="K107" s="641"/>
      <c r="L107" s="642"/>
      <c r="M107" s="642"/>
      <c r="N107" s="642"/>
      <c r="O107" s="642"/>
      <c r="P107" s="625"/>
      <c r="Q107" s="625"/>
      <c r="R107" s="625"/>
      <c r="S107" s="625"/>
    </row>
    <row r="108">
      <c r="A108" s="192" t="s">
        <v>7852</v>
      </c>
      <c r="B108" s="626">
        <v>106.0</v>
      </c>
      <c r="C108" s="652">
        <v>46083.0</v>
      </c>
      <c r="D108" s="637" t="s">
        <v>5355</v>
      </c>
      <c r="E108" s="618" t="s">
        <v>12521</v>
      </c>
      <c r="F108" s="637" t="s">
        <v>12391</v>
      </c>
      <c r="G108" s="639"/>
      <c r="H108" s="640"/>
      <c r="I108" s="641"/>
      <c r="J108" s="641"/>
      <c r="K108" s="641"/>
      <c r="L108" s="642"/>
      <c r="M108" s="642"/>
      <c r="N108" s="642"/>
      <c r="O108" s="642"/>
      <c r="P108" s="625"/>
      <c r="Q108" s="625"/>
      <c r="R108" s="625"/>
      <c r="S108" s="625"/>
    </row>
    <row r="109">
      <c r="A109" s="192" t="s">
        <v>7852</v>
      </c>
      <c r="B109" s="626">
        <v>107.0</v>
      </c>
      <c r="C109" s="652">
        <v>46083.0</v>
      </c>
      <c r="D109" s="637" t="s">
        <v>12238</v>
      </c>
      <c r="E109" s="618" t="s">
        <v>12239</v>
      </c>
      <c r="F109" s="637" t="s">
        <v>12391</v>
      </c>
      <c r="G109" s="639"/>
      <c r="H109" s="640"/>
      <c r="I109" s="641"/>
      <c r="J109" s="641"/>
      <c r="K109" s="641"/>
      <c r="L109" s="642"/>
      <c r="M109" s="642"/>
      <c r="N109" s="642"/>
      <c r="O109" s="642"/>
      <c r="P109" s="625"/>
      <c r="Q109" s="625"/>
      <c r="R109" s="625"/>
      <c r="S109" s="625"/>
    </row>
    <row r="110">
      <c r="A110" s="192" t="s">
        <v>7852</v>
      </c>
      <c r="B110" s="618">
        <v>108.0</v>
      </c>
      <c r="C110" s="652">
        <v>46083.0</v>
      </c>
      <c r="D110" s="637" t="s">
        <v>13172</v>
      </c>
      <c r="E110" s="618" t="s">
        <v>13173</v>
      </c>
      <c r="F110" s="637" t="s">
        <v>12391</v>
      </c>
      <c r="G110" s="639"/>
      <c r="H110" s="640"/>
      <c r="I110" s="641"/>
      <c r="J110" s="641"/>
      <c r="K110" s="641"/>
      <c r="L110" s="642"/>
      <c r="M110" s="642"/>
      <c r="N110" s="642"/>
      <c r="O110" s="642"/>
      <c r="P110" s="625"/>
      <c r="Q110" s="625"/>
      <c r="R110" s="625"/>
      <c r="S110" s="625"/>
    </row>
    <row r="111">
      <c r="A111" s="192" t="s">
        <v>7852</v>
      </c>
      <c r="B111" s="626">
        <v>109.0</v>
      </c>
      <c r="C111" s="652">
        <v>46083.0</v>
      </c>
      <c r="D111" s="637" t="s">
        <v>13049</v>
      </c>
      <c r="E111" s="618" t="s">
        <v>12752</v>
      </c>
      <c r="F111" s="637" t="s">
        <v>12391</v>
      </c>
      <c r="G111" s="639"/>
      <c r="H111" s="640"/>
      <c r="I111" s="641"/>
      <c r="J111" s="641"/>
      <c r="K111" s="641"/>
      <c r="L111" s="642"/>
      <c r="M111" s="642"/>
      <c r="N111" s="642"/>
      <c r="O111" s="642"/>
      <c r="P111" s="625"/>
      <c r="Q111" s="625"/>
      <c r="R111" s="625"/>
      <c r="S111" s="625"/>
    </row>
    <row r="112">
      <c r="A112" s="192" t="s">
        <v>7852</v>
      </c>
      <c r="B112" s="618">
        <v>110.0</v>
      </c>
      <c r="C112" s="652">
        <v>46083.0</v>
      </c>
      <c r="D112" s="637" t="s">
        <v>11131</v>
      </c>
      <c r="E112" s="618" t="s">
        <v>12678</v>
      </c>
      <c r="F112" s="637" t="s">
        <v>12391</v>
      </c>
      <c r="G112" s="639"/>
      <c r="H112" s="640"/>
      <c r="I112" s="641"/>
      <c r="J112" s="641"/>
      <c r="K112" s="641"/>
      <c r="L112" s="642"/>
      <c r="M112" s="642"/>
      <c r="N112" s="642"/>
      <c r="O112" s="642"/>
      <c r="P112" s="625"/>
      <c r="Q112" s="625"/>
      <c r="R112" s="625"/>
      <c r="S112" s="625"/>
    </row>
    <row r="113">
      <c r="A113" s="192" t="s">
        <v>7852</v>
      </c>
      <c r="B113" s="626">
        <v>111.0</v>
      </c>
      <c r="C113" s="652">
        <v>46083.0</v>
      </c>
      <c r="D113" s="637" t="s">
        <v>12899</v>
      </c>
      <c r="E113" s="618" t="s">
        <v>12900</v>
      </c>
      <c r="F113" s="637" t="s">
        <v>12391</v>
      </c>
      <c r="G113" s="639"/>
      <c r="H113" s="640"/>
      <c r="I113" s="641"/>
      <c r="J113" s="641"/>
      <c r="K113" s="641"/>
      <c r="L113" s="642"/>
      <c r="M113" s="642"/>
      <c r="N113" s="642"/>
      <c r="O113" s="642"/>
      <c r="P113" s="625"/>
      <c r="Q113" s="625"/>
      <c r="R113" s="625"/>
      <c r="S113" s="625"/>
    </row>
    <row r="114">
      <c r="A114" s="192" t="s">
        <v>7852</v>
      </c>
      <c r="B114" s="618">
        <v>112.0</v>
      </c>
      <c r="C114" s="652">
        <v>46083.0</v>
      </c>
      <c r="D114" s="637" t="s">
        <v>13285</v>
      </c>
      <c r="E114" s="618" t="s">
        <v>13286</v>
      </c>
      <c r="F114" s="637" t="s">
        <v>12391</v>
      </c>
      <c r="G114" s="639"/>
      <c r="H114" s="640"/>
      <c r="I114" s="641"/>
      <c r="J114" s="641"/>
      <c r="K114" s="641"/>
      <c r="L114" s="642"/>
      <c r="M114" s="642"/>
      <c r="N114" s="642"/>
      <c r="O114" s="642"/>
      <c r="P114" s="625"/>
      <c r="Q114" s="625"/>
      <c r="R114" s="625"/>
      <c r="S114" s="625"/>
    </row>
    <row r="115">
      <c r="A115" s="192" t="s">
        <v>7852</v>
      </c>
      <c r="B115" s="626">
        <v>113.0</v>
      </c>
      <c r="C115" s="652">
        <v>46083.0</v>
      </c>
      <c r="D115" s="637" t="s">
        <v>3396</v>
      </c>
      <c r="E115" s="618" t="s">
        <v>13422</v>
      </c>
      <c r="F115" s="637" t="s">
        <v>12391</v>
      </c>
      <c r="G115" s="639"/>
      <c r="H115" s="640"/>
      <c r="I115" s="641"/>
      <c r="J115" s="641"/>
      <c r="K115" s="641"/>
      <c r="L115" s="642"/>
      <c r="M115" s="642"/>
      <c r="N115" s="642"/>
      <c r="O115" s="642"/>
      <c r="P115" s="625"/>
      <c r="Q115" s="625"/>
      <c r="R115" s="625"/>
      <c r="S115" s="625"/>
    </row>
    <row r="116">
      <c r="A116" s="192" t="s">
        <v>7852</v>
      </c>
      <c r="B116" s="618">
        <v>114.0</v>
      </c>
      <c r="C116" s="652">
        <v>46083.0</v>
      </c>
      <c r="D116" s="637" t="s">
        <v>4838</v>
      </c>
      <c r="E116" s="618" t="s">
        <v>8624</v>
      </c>
      <c r="F116" s="637" t="s">
        <v>12391</v>
      </c>
      <c r="G116" s="639" t="s">
        <v>13746</v>
      </c>
      <c r="H116" s="640"/>
      <c r="I116" s="641"/>
      <c r="J116" s="641"/>
      <c r="K116" s="641"/>
      <c r="L116" s="642"/>
      <c r="M116" s="642"/>
      <c r="N116" s="642"/>
      <c r="O116" s="642"/>
      <c r="P116" s="625"/>
      <c r="Q116" s="625"/>
      <c r="R116" s="625"/>
      <c r="S116" s="625"/>
    </row>
    <row r="117">
      <c r="A117" s="192" t="s">
        <v>7852</v>
      </c>
      <c r="B117" s="626">
        <v>115.0</v>
      </c>
      <c r="C117" s="652">
        <v>46084.0</v>
      </c>
      <c r="D117" s="637" t="s">
        <v>13747</v>
      </c>
      <c r="E117" s="618" t="s">
        <v>7454</v>
      </c>
      <c r="F117" s="637" t="s">
        <v>131</v>
      </c>
      <c r="G117" s="639" t="s">
        <v>13748</v>
      </c>
      <c r="H117" s="639" t="s">
        <v>13749</v>
      </c>
      <c r="I117" s="641"/>
      <c r="J117" s="641"/>
      <c r="K117" s="641"/>
      <c r="L117" s="642"/>
      <c r="M117" s="642"/>
      <c r="N117" s="642"/>
      <c r="O117" s="642"/>
      <c r="P117" s="625"/>
      <c r="Q117" s="625"/>
      <c r="R117" s="625"/>
      <c r="S117" s="625"/>
    </row>
    <row r="118">
      <c r="A118" s="675" t="s">
        <v>7852</v>
      </c>
      <c r="B118" s="618">
        <v>116.0</v>
      </c>
      <c r="C118" s="652">
        <v>46085.0</v>
      </c>
      <c r="D118" s="637" t="s">
        <v>1681</v>
      </c>
      <c r="E118" s="618" t="s">
        <v>4366</v>
      </c>
      <c r="F118" s="622" t="s">
        <v>2751</v>
      </c>
      <c r="G118" s="639" t="s">
        <v>13746</v>
      </c>
      <c r="H118" s="640"/>
      <c r="I118" s="641"/>
      <c r="J118" s="641"/>
      <c r="K118" s="641"/>
      <c r="L118" s="642"/>
      <c r="M118" s="642"/>
      <c r="N118" s="642"/>
      <c r="O118" s="642"/>
      <c r="P118" s="625"/>
      <c r="Q118" s="625"/>
      <c r="R118" s="625"/>
      <c r="S118" s="625"/>
    </row>
    <row r="119">
      <c r="A119" s="675" t="s">
        <v>7852</v>
      </c>
      <c r="B119" s="653">
        <v>117.0</v>
      </c>
      <c r="C119" s="652">
        <v>46083.0</v>
      </c>
      <c r="D119" s="637" t="s">
        <v>11447</v>
      </c>
      <c r="E119" s="618" t="s">
        <v>11473</v>
      </c>
      <c r="F119" s="637" t="s">
        <v>13750</v>
      </c>
      <c r="G119" s="639" t="s">
        <v>13751</v>
      </c>
      <c r="H119" s="640"/>
      <c r="I119" s="641"/>
      <c r="J119" s="641"/>
      <c r="K119" s="641"/>
      <c r="L119" s="642"/>
      <c r="M119" s="642"/>
      <c r="N119" s="642"/>
      <c r="O119" s="642"/>
      <c r="P119" s="625"/>
      <c r="Q119" s="625"/>
      <c r="R119" s="625"/>
      <c r="S119" s="625"/>
    </row>
    <row r="120">
      <c r="A120" s="675" t="s">
        <v>7852</v>
      </c>
      <c r="B120" s="660">
        <v>118.0</v>
      </c>
      <c r="C120" s="652">
        <v>46086.0</v>
      </c>
      <c r="D120" s="637" t="s">
        <v>11492</v>
      </c>
      <c r="E120" s="618" t="s">
        <v>13247</v>
      </c>
      <c r="F120" s="622" t="s">
        <v>2751</v>
      </c>
      <c r="G120" s="639" t="s">
        <v>12641</v>
      </c>
      <c r="H120" s="639" t="s">
        <v>13752</v>
      </c>
      <c r="I120" s="641"/>
      <c r="J120" s="641"/>
      <c r="K120" s="641"/>
      <c r="L120" s="642"/>
      <c r="M120" s="642"/>
      <c r="N120" s="642"/>
      <c r="O120" s="642"/>
      <c r="P120" s="625"/>
      <c r="Q120" s="625"/>
      <c r="R120" s="625"/>
      <c r="S120" s="625"/>
    </row>
    <row r="121">
      <c r="A121" s="675" t="s">
        <v>7852</v>
      </c>
      <c r="B121" s="658">
        <v>119.0</v>
      </c>
      <c r="C121" s="652">
        <v>46086.0</v>
      </c>
      <c r="D121" s="637" t="s">
        <v>11096</v>
      </c>
      <c r="E121" s="618" t="s">
        <v>12406</v>
      </c>
      <c r="F121" s="622" t="s">
        <v>2751</v>
      </c>
      <c r="G121" s="639" t="s">
        <v>13753</v>
      </c>
      <c r="H121" s="639" t="s">
        <v>13754</v>
      </c>
      <c r="I121" s="641"/>
      <c r="J121" s="641"/>
      <c r="K121" s="641"/>
      <c r="L121" s="642"/>
      <c r="M121" s="642"/>
      <c r="N121" s="642"/>
      <c r="O121" s="642"/>
      <c r="P121" s="625"/>
      <c r="Q121" s="625"/>
      <c r="R121" s="625"/>
      <c r="S121" s="625"/>
    </row>
    <row r="122">
      <c r="A122" s="675" t="s">
        <v>7852</v>
      </c>
      <c r="B122" s="658">
        <v>120.0</v>
      </c>
      <c r="C122" s="652">
        <v>46086.0</v>
      </c>
      <c r="D122" s="637" t="s">
        <v>12670</v>
      </c>
      <c r="E122" s="618" t="s">
        <v>12671</v>
      </c>
      <c r="F122" s="622" t="s">
        <v>2751</v>
      </c>
      <c r="G122" s="639" t="s">
        <v>12457</v>
      </c>
      <c r="H122" s="639" t="s">
        <v>13755</v>
      </c>
      <c r="I122" s="641"/>
      <c r="J122" s="641"/>
      <c r="K122" s="641"/>
      <c r="L122" s="642"/>
      <c r="M122" s="642"/>
      <c r="N122" s="642"/>
      <c r="O122" s="642"/>
      <c r="P122" s="625"/>
      <c r="Q122" s="625"/>
      <c r="R122" s="625"/>
      <c r="S122" s="625"/>
    </row>
    <row r="123">
      <c r="A123" s="675" t="s">
        <v>7852</v>
      </c>
      <c r="B123" s="660">
        <v>121.0</v>
      </c>
      <c r="C123" s="652">
        <v>46086.0</v>
      </c>
      <c r="D123" s="637" t="s">
        <v>6242</v>
      </c>
      <c r="E123" s="618" t="s">
        <v>12065</v>
      </c>
      <c r="F123" s="622" t="s">
        <v>2751</v>
      </c>
      <c r="G123" s="639" t="s">
        <v>12386</v>
      </c>
      <c r="H123" s="639" t="s">
        <v>12797</v>
      </c>
      <c r="I123" s="641"/>
      <c r="J123" s="641"/>
      <c r="K123" s="641"/>
      <c r="L123" s="642"/>
      <c r="M123" s="642"/>
      <c r="N123" s="642"/>
      <c r="O123" s="642"/>
      <c r="P123" s="625"/>
      <c r="Q123" s="625"/>
      <c r="R123" s="625"/>
      <c r="S123" s="625"/>
    </row>
    <row r="124">
      <c r="A124" s="675" t="s">
        <v>7852</v>
      </c>
      <c r="B124" s="658">
        <v>122.0</v>
      </c>
      <c r="C124" s="652">
        <v>46086.0</v>
      </c>
      <c r="D124" s="637" t="s">
        <v>13721</v>
      </c>
      <c r="E124" s="618" t="s">
        <v>13722</v>
      </c>
      <c r="F124" s="622" t="s">
        <v>2751</v>
      </c>
      <c r="G124" s="639" t="s">
        <v>12644</v>
      </c>
      <c r="H124" s="639" t="s">
        <v>13756</v>
      </c>
      <c r="I124" s="641"/>
      <c r="J124" s="641"/>
      <c r="K124" s="641"/>
      <c r="L124" s="642"/>
      <c r="M124" s="642"/>
      <c r="N124" s="642"/>
      <c r="O124" s="642"/>
      <c r="P124" s="625"/>
      <c r="Q124" s="625"/>
      <c r="R124" s="625"/>
      <c r="S124" s="625"/>
    </row>
    <row r="125">
      <c r="A125" s="675" t="s">
        <v>7852</v>
      </c>
      <c r="B125" s="660">
        <v>123.0</v>
      </c>
      <c r="C125" s="652">
        <v>46086.0</v>
      </c>
      <c r="D125" s="637" t="s">
        <v>12986</v>
      </c>
      <c r="E125" s="618" t="s">
        <v>13757</v>
      </c>
      <c r="F125" s="637" t="s">
        <v>131</v>
      </c>
      <c r="G125" s="639"/>
      <c r="H125" s="640"/>
      <c r="I125" s="641"/>
      <c r="J125" s="641"/>
      <c r="K125" s="641"/>
      <c r="L125" s="642"/>
      <c r="M125" s="642"/>
      <c r="N125" s="642"/>
      <c r="O125" s="642"/>
      <c r="P125" s="625"/>
      <c r="Q125" s="625"/>
      <c r="R125" s="625"/>
      <c r="S125" s="625"/>
    </row>
    <row r="126">
      <c r="A126" s="675" t="s">
        <v>7852</v>
      </c>
      <c r="B126" s="658">
        <v>124.0</v>
      </c>
      <c r="C126" s="652">
        <v>46086.0</v>
      </c>
      <c r="D126" s="637" t="s">
        <v>11181</v>
      </c>
      <c r="E126" s="618" t="s">
        <v>11271</v>
      </c>
      <c r="F126" s="637" t="s">
        <v>131</v>
      </c>
      <c r="G126" s="676" t="s">
        <v>13758</v>
      </c>
      <c r="H126" s="639" t="s">
        <v>13759</v>
      </c>
      <c r="I126" s="641"/>
      <c r="J126" s="641"/>
      <c r="K126" s="641"/>
      <c r="L126" s="642"/>
      <c r="M126" s="642"/>
      <c r="N126" s="642"/>
      <c r="O126" s="642"/>
      <c r="P126" s="625"/>
      <c r="Q126" s="625"/>
      <c r="R126" s="625"/>
      <c r="S126" s="625"/>
    </row>
    <row r="127">
      <c r="A127" s="675" t="s">
        <v>7852</v>
      </c>
      <c r="B127" s="660">
        <v>125.0</v>
      </c>
      <c r="C127" s="652">
        <v>46086.0</v>
      </c>
      <c r="D127" s="637" t="s">
        <v>8331</v>
      </c>
      <c r="E127" s="618" t="s">
        <v>8819</v>
      </c>
      <c r="F127" s="637" t="s">
        <v>131</v>
      </c>
      <c r="G127" s="639" t="s">
        <v>12641</v>
      </c>
      <c r="H127" s="676" t="s">
        <v>12046</v>
      </c>
      <c r="I127" s="641"/>
      <c r="J127" s="641"/>
      <c r="K127" s="641"/>
      <c r="L127" s="642"/>
      <c r="M127" s="642"/>
      <c r="N127" s="642"/>
      <c r="O127" s="642"/>
      <c r="P127" s="625"/>
      <c r="Q127" s="625"/>
      <c r="R127" s="625"/>
      <c r="S127" s="625"/>
    </row>
    <row r="128">
      <c r="A128" s="675" t="s">
        <v>7852</v>
      </c>
      <c r="B128" s="658">
        <v>126.0</v>
      </c>
      <c r="C128" s="652">
        <v>46086.0</v>
      </c>
      <c r="D128" s="637" t="s">
        <v>12296</v>
      </c>
      <c r="E128" s="618" t="s">
        <v>12297</v>
      </c>
      <c r="F128" s="637" t="s">
        <v>131</v>
      </c>
      <c r="G128" s="639" t="s">
        <v>13760</v>
      </c>
      <c r="H128" s="639" t="s">
        <v>13761</v>
      </c>
      <c r="I128" s="641"/>
      <c r="J128" s="641"/>
      <c r="K128" s="641"/>
      <c r="L128" s="642"/>
      <c r="M128" s="642"/>
      <c r="N128" s="642"/>
      <c r="O128" s="642"/>
      <c r="P128" s="625"/>
      <c r="Q128" s="625"/>
      <c r="R128" s="625"/>
      <c r="S128" s="625"/>
    </row>
    <row r="129">
      <c r="A129" s="675" t="s">
        <v>7852</v>
      </c>
      <c r="B129" s="660">
        <v>127.0</v>
      </c>
      <c r="C129" s="652">
        <v>46086.0</v>
      </c>
      <c r="D129" s="637" t="s">
        <v>4765</v>
      </c>
      <c r="E129" s="618" t="s">
        <v>7976</v>
      </c>
      <c r="F129" s="637" t="s">
        <v>131</v>
      </c>
      <c r="G129" s="639"/>
      <c r="H129" s="640"/>
      <c r="I129" s="641"/>
      <c r="J129" s="641"/>
      <c r="K129" s="641"/>
      <c r="L129" s="642"/>
      <c r="M129" s="642"/>
      <c r="N129" s="642"/>
      <c r="O129" s="642"/>
      <c r="P129" s="625"/>
      <c r="Q129" s="625"/>
      <c r="R129" s="625"/>
      <c r="S129" s="625"/>
    </row>
    <row r="130">
      <c r="A130" s="675" t="s">
        <v>7852</v>
      </c>
      <c r="B130" s="658">
        <v>128.0</v>
      </c>
      <c r="C130" s="652">
        <v>46086.0</v>
      </c>
      <c r="D130" s="637" t="s">
        <v>11602</v>
      </c>
      <c r="E130" s="618" t="s">
        <v>11813</v>
      </c>
      <c r="F130" s="637" t="s">
        <v>131</v>
      </c>
      <c r="G130" s="676" t="s">
        <v>13758</v>
      </c>
      <c r="H130" s="639" t="s">
        <v>13220</v>
      </c>
      <c r="I130" s="641"/>
      <c r="J130" s="641"/>
      <c r="K130" s="641"/>
      <c r="L130" s="642"/>
      <c r="M130" s="642"/>
      <c r="N130" s="642"/>
      <c r="O130" s="642"/>
      <c r="P130" s="625"/>
      <c r="Q130" s="625"/>
      <c r="R130" s="625"/>
      <c r="S130" s="625"/>
    </row>
    <row r="131">
      <c r="A131" s="675" t="s">
        <v>7852</v>
      </c>
      <c r="B131" s="658">
        <v>129.0</v>
      </c>
      <c r="C131" s="652">
        <v>46086.0</v>
      </c>
      <c r="D131" s="637" t="s">
        <v>12747</v>
      </c>
      <c r="E131" s="618" t="s">
        <v>12748</v>
      </c>
      <c r="F131" s="637" t="s">
        <v>131</v>
      </c>
      <c r="G131" s="639"/>
      <c r="H131" s="640"/>
      <c r="I131" s="641"/>
      <c r="J131" s="641"/>
      <c r="K131" s="641"/>
      <c r="L131" s="642"/>
      <c r="M131" s="642"/>
      <c r="N131" s="642"/>
      <c r="O131" s="642"/>
      <c r="P131" s="625"/>
      <c r="Q131" s="625"/>
      <c r="R131" s="625"/>
      <c r="S131" s="625"/>
    </row>
    <row r="132">
      <c r="A132" s="675" t="s">
        <v>7852</v>
      </c>
      <c r="B132" s="660">
        <v>130.0</v>
      </c>
      <c r="C132" s="652">
        <v>46086.0</v>
      </c>
      <c r="D132" s="637" t="s">
        <v>11844</v>
      </c>
      <c r="E132" s="618" t="s">
        <v>11845</v>
      </c>
      <c r="F132" s="637" t="s">
        <v>131</v>
      </c>
      <c r="G132" s="639"/>
      <c r="H132" s="640"/>
      <c r="I132" s="641"/>
      <c r="J132" s="641"/>
      <c r="K132" s="641"/>
      <c r="L132" s="642"/>
      <c r="M132" s="642"/>
      <c r="N132" s="642"/>
      <c r="O132" s="642"/>
      <c r="P132" s="625"/>
      <c r="Q132" s="625"/>
      <c r="R132" s="625"/>
      <c r="S132" s="625"/>
    </row>
    <row r="133">
      <c r="A133" s="675" t="s">
        <v>7852</v>
      </c>
      <c r="B133" s="658">
        <v>131.0</v>
      </c>
      <c r="C133" s="652">
        <v>46086.0</v>
      </c>
      <c r="D133" s="637" t="s">
        <v>11183</v>
      </c>
      <c r="E133" s="618" t="s">
        <v>11274</v>
      </c>
      <c r="F133" s="637" t="s">
        <v>131</v>
      </c>
      <c r="G133" s="639" t="s">
        <v>9671</v>
      </c>
      <c r="H133" s="639" t="s">
        <v>10765</v>
      </c>
      <c r="I133" s="641"/>
      <c r="J133" s="641"/>
      <c r="K133" s="641"/>
      <c r="L133" s="642"/>
      <c r="M133" s="642"/>
      <c r="N133" s="642"/>
      <c r="O133" s="642"/>
      <c r="P133" s="625"/>
      <c r="Q133" s="625"/>
      <c r="R133" s="625"/>
      <c r="S133" s="625"/>
    </row>
    <row r="134">
      <c r="A134" s="675" t="s">
        <v>7852</v>
      </c>
      <c r="B134" s="660">
        <v>132.0</v>
      </c>
      <c r="C134" s="652">
        <v>46086.0</v>
      </c>
      <c r="D134" s="637" t="s">
        <v>8529</v>
      </c>
      <c r="E134" s="618" t="s">
        <v>8530</v>
      </c>
      <c r="F134" s="637" t="s">
        <v>131</v>
      </c>
      <c r="G134" s="639" t="s">
        <v>13762</v>
      </c>
      <c r="H134" s="639" t="s">
        <v>13763</v>
      </c>
      <c r="I134" s="641"/>
      <c r="J134" s="641"/>
      <c r="K134" s="641"/>
      <c r="L134" s="642"/>
      <c r="M134" s="642"/>
      <c r="N134" s="642"/>
      <c r="O134" s="642"/>
      <c r="P134" s="625"/>
      <c r="Q134" s="625"/>
      <c r="R134" s="625"/>
      <c r="S134" s="625"/>
    </row>
    <row r="135">
      <c r="A135" s="675" t="s">
        <v>7852</v>
      </c>
      <c r="B135" s="658">
        <v>133.0</v>
      </c>
      <c r="C135" s="652">
        <v>46086.0</v>
      </c>
      <c r="D135" s="637" t="s">
        <v>11615</v>
      </c>
      <c r="E135" s="618" t="s">
        <v>11883</v>
      </c>
      <c r="F135" s="637" t="s">
        <v>131</v>
      </c>
      <c r="G135" s="639"/>
      <c r="H135" s="640"/>
      <c r="I135" s="641"/>
      <c r="J135" s="641"/>
      <c r="K135" s="641"/>
      <c r="L135" s="642"/>
      <c r="M135" s="642"/>
      <c r="N135" s="642"/>
      <c r="O135" s="642"/>
      <c r="P135" s="625"/>
      <c r="Q135" s="625"/>
      <c r="R135" s="625"/>
      <c r="S135" s="625"/>
    </row>
    <row r="136">
      <c r="A136" s="675" t="s">
        <v>7852</v>
      </c>
      <c r="B136" s="618">
        <v>134.0</v>
      </c>
      <c r="C136" s="652">
        <v>46086.0</v>
      </c>
      <c r="D136" s="637" t="s">
        <v>4047</v>
      </c>
      <c r="E136" s="618" t="s">
        <v>13160</v>
      </c>
      <c r="F136" s="637" t="s">
        <v>13674</v>
      </c>
      <c r="G136" s="639" t="s">
        <v>13764</v>
      </c>
      <c r="H136" s="640"/>
      <c r="I136" s="641"/>
      <c r="J136" s="641"/>
      <c r="K136" s="641"/>
      <c r="L136" s="642"/>
      <c r="M136" s="642"/>
      <c r="N136" s="642"/>
      <c r="O136" s="642"/>
      <c r="P136" s="625"/>
      <c r="Q136" s="625"/>
      <c r="R136" s="625"/>
      <c r="S136" s="625"/>
    </row>
    <row r="137">
      <c r="A137" s="675" t="s">
        <v>7852</v>
      </c>
      <c r="B137" s="626">
        <v>135.0</v>
      </c>
      <c r="C137" s="652">
        <v>46086.0</v>
      </c>
      <c r="D137" s="637" t="s">
        <v>3609</v>
      </c>
      <c r="E137" s="618" t="s">
        <v>13765</v>
      </c>
      <c r="F137" s="637" t="s">
        <v>18</v>
      </c>
      <c r="G137" s="639" t="s">
        <v>13766</v>
      </c>
      <c r="H137" s="640"/>
      <c r="I137" s="641"/>
      <c r="J137" s="641"/>
      <c r="K137" s="641"/>
      <c r="L137" s="642"/>
      <c r="M137" s="642"/>
      <c r="N137" s="642"/>
      <c r="O137" s="642"/>
      <c r="P137" s="625"/>
      <c r="Q137" s="625"/>
      <c r="R137" s="625"/>
      <c r="S137" s="625"/>
    </row>
    <row r="138">
      <c r="A138" s="675" t="s">
        <v>7852</v>
      </c>
      <c r="B138" s="626">
        <v>136.0</v>
      </c>
      <c r="C138" s="652">
        <v>46087.0</v>
      </c>
      <c r="D138" s="637" t="s">
        <v>10160</v>
      </c>
      <c r="E138" s="618" t="s">
        <v>10653</v>
      </c>
      <c r="F138" s="637" t="s">
        <v>13671</v>
      </c>
      <c r="G138" s="639" t="s">
        <v>12386</v>
      </c>
      <c r="H138" s="640"/>
      <c r="I138" s="641"/>
      <c r="J138" s="641"/>
      <c r="K138" s="641"/>
      <c r="L138" s="642"/>
      <c r="M138" s="642"/>
      <c r="N138" s="642"/>
      <c r="O138" s="642"/>
      <c r="P138" s="625"/>
      <c r="Q138" s="625"/>
      <c r="R138" s="625"/>
      <c r="S138" s="625"/>
    </row>
    <row r="139">
      <c r="A139" s="675" t="s">
        <v>7852</v>
      </c>
      <c r="B139" s="646">
        <v>137.0</v>
      </c>
      <c r="C139" s="652">
        <v>46090.0</v>
      </c>
      <c r="D139" s="637" t="s">
        <v>5608</v>
      </c>
      <c r="E139" s="618" t="s">
        <v>6187</v>
      </c>
      <c r="F139" s="637" t="s">
        <v>1593</v>
      </c>
      <c r="G139" s="639" t="s">
        <v>13767</v>
      </c>
      <c r="H139" s="645" t="s">
        <v>10731</v>
      </c>
      <c r="I139" s="641"/>
      <c r="J139" s="641"/>
      <c r="K139" s="641"/>
      <c r="L139" s="642"/>
      <c r="M139" s="642"/>
      <c r="N139" s="642"/>
      <c r="O139" s="642"/>
      <c r="P139" s="625"/>
      <c r="Q139" s="625"/>
      <c r="R139" s="625"/>
      <c r="S139" s="625"/>
    </row>
    <row r="140">
      <c r="A140" s="675" t="s">
        <v>7852</v>
      </c>
      <c r="B140" s="626">
        <v>138.0</v>
      </c>
      <c r="C140" s="652">
        <v>46090.0</v>
      </c>
      <c r="D140" s="637" t="s">
        <v>8075</v>
      </c>
      <c r="E140" s="618" t="s">
        <v>8076</v>
      </c>
      <c r="F140" s="637" t="s">
        <v>13677</v>
      </c>
      <c r="G140" s="639" t="s">
        <v>13768</v>
      </c>
      <c r="H140" s="639" t="s">
        <v>13769</v>
      </c>
      <c r="I140" s="641"/>
      <c r="J140" s="641"/>
      <c r="K140" s="641"/>
      <c r="L140" s="642"/>
      <c r="M140" s="642"/>
      <c r="N140" s="642"/>
      <c r="O140" s="642"/>
      <c r="P140" s="625"/>
      <c r="Q140" s="625"/>
      <c r="R140" s="625"/>
      <c r="S140" s="625"/>
    </row>
    <row r="141">
      <c r="A141" s="675" t="s">
        <v>7852</v>
      </c>
      <c r="B141" s="618">
        <v>139.0</v>
      </c>
      <c r="C141" s="652">
        <v>46093.0</v>
      </c>
      <c r="D141" s="637" t="s">
        <v>4519</v>
      </c>
      <c r="E141" s="618" t="s">
        <v>13438</v>
      </c>
      <c r="F141" s="637" t="s">
        <v>2751</v>
      </c>
      <c r="G141" s="639" t="s">
        <v>13770</v>
      </c>
      <c r="H141" s="677" t="s">
        <v>13771</v>
      </c>
      <c r="I141" s="641"/>
      <c r="J141" s="641"/>
      <c r="K141" s="641"/>
      <c r="L141" s="642"/>
      <c r="M141" s="642"/>
      <c r="N141" s="642"/>
      <c r="O141" s="642"/>
      <c r="P141" s="625"/>
      <c r="Q141" s="625"/>
      <c r="R141" s="625"/>
      <c r="S141" s="625"/>
    </row>
    <row r="142">
      <c r="A142" s="675" t="s">
        <v>7852</v>
      </c>
      <c r="B142" s="626">
        <v>140.0</v>
      </c>
      <c r="C142" s="652">
        <v>46093.0</v>
      </c>
      <c r="D142" s="637" t="s">
        <v>13435</v>
      </c>
      <c r="E142" s="618" t="s">
        <v>13436</v>
      </c>
      <c r="F142" s="637" t="s">
        <v>2751</v>
      </c>
      <c r="G142" s="639" t="s">
        <v>13770</v>
      </c>
      <c r="H142" s="639" t="s">
        <v>13772</v>
      </c>
      <c r="I142" s="641"/>
      <c r="J142" s="641"/>
      <c r="K142" s="641"/>
      <c r="L142" s="642"/>
      <c r="M142" s="642"/>
      <c r="N142" s="642"/>
      <c r="O142" s="642"/>
      <c r="P142" s="625"/>
      <c r="Q142" s="625"/>
      <c r="R142" s="625"/>
      <c r="S142" s="625"/>
    </row>
    <row r="143">
      <c r="A143" s="675" t="s">
        <v>7852</v>
      </c>
      <c r="B143" s="618">
        <v>141.0</v>
      </c>
      <c r="C143" s="652">
        <v>46093.0</v>
      </c>
      <c r="D143" s="637" t="s">
        <v>13773</v>
      </c>
      <c r="E143" s="618" t="s">
        <v>7341</v>
      </c>
      <c r="F143" s="637" t="s">
        <v>2751</v>
      </c>
      <c r="G143" s="639" t="s">
        <v>13108</v>
      </c>
      <c r="H143" s="639" t="s">
        <v>13772</v>
      </c>
      <c r="I143" s="641"/>
      <c r="J143" s="641"/>
      <c r="K143" s="641"/>
      <c r="L143" s="642"/>
      <c r="M143" s="642"/>
      <c r="N143" s="642"/>
      <c r="O143" s="642"/>
      <c r="P143" s="625"/>
      <c r="Q143" s="625"/>
      <c r="R143" s="625"/>
      <c r="S143" s="625"/>
    </row>
    <row r="144">
      <c r="A144" s="675" t="s">
        <v>7852</v>
      </c>
      <c r="B144" s="626">
        <v>142.0</v>
      </c>
      <c r="C144" s="652">
        <v>46093.0</v>
      </c>
      <c r="D144" s="637" t="s">
        <v>13774</v>
      </c>
      <c r="E144" s="618" t="s">
        <v>5229</v>
      </c>
      <c r="F144" s="637" t="s">
        <v>2751</v>
      </c>
      <c r="G144" s="639" t="s">
        <v>12056</v>
      </c>
      <c r="H144" s="678" t="s">
        <v>13771</v>
      </c>
      <c r="I144" s="641"/>
      <c r="J144" s="641"/>
      <c r="K144" s="641"/>
      <c r="L144" s="642"/>
      <c r="M144" s="642"/>
      <c r="N144" s="642"/>
      <c r="O144" s="642"/>
      <c r="P144" s="625"/>
      <c r="Q144" s="625"/>
      <c r="R144" s="625"/>
      <c r="S144" s="625"/>
    </row>
    <row r="145">
      <c r="A145" s="675" t="s">
        <v>7852</v>
      </c>
      <c r="B145" s="679">
        <v>143.0</v>
      </c>
      <c r="C145" s="652">
        <v>46093.0</v>
      </c>
      <c r="D145" s="637" t="s">
        <v>10369</v>
      </c>
      <c r="E145" s="618" t="s">
        <v>10763</v>
      </c>
      <c r="F145" s="637" t="s">
        <v>1593</v>
      </c>
      <c r="G145" s="639" t="s">
        <v>13775</v>
      </c>
      <c r="H145" s="645" t="s">
        <v>10731</v>
      </c>
      <c r="I145" s="641"/>
      <c r="J145" s="641"/>
      <c r="K145" s="641"/>
      <c r="L145" s="642"/>
      <c r="M145" s="642"/>
      <c r="N145" s="642"/>
      <c r="O145" s="642"/>
      <c r="P145" s="625"/>
      <c r="Q145" s="625"/>
      <c r="R145" s="625"/>
      <c r="S145" s="625"/>
    </row>
    <row r="146">
      <c r="A146" s="680" t="s">
        <v>12519</v>
      </c>
      <c r="B146" s="660">
        <v>144.0</v>
      </c>
      <c r="C146" s="652">
        <v>46093.0</v>
      </c>
      <c r="D146" s="637" t="s">
        <v>12808</v>
      </c>
      <c r="E146" s="618" t="s">
        <v>12809</v>
      </c>
      <c r="F146" s="637" t="s">
        <v>1593</v>
      </c>
      <c r="G146" s="639" t="s">
        <v>13776</v>
      </c>
      <c r="H146" s="681" t="s">
        <v>13777</v>
      </c>
      <c r="I146" s="641"/>
      <c r="J146" s="641"/>
      <c r="K146" s="641"/>
      <c r="L146" s="642"/>
      <c r="M146" s="642"/>
      <c r="N146" s="642"/>
      <c r="O146" s="642"/>
      <c r="P146" s="625"/>
      <c r="Q146" s="625"/>
      <c r="R146" s="625"/>
      <c r="S146" s="625"/>
    </row>
    <row r="147">
      <c r="A147" s="675" t="s">
        <v>7852</v>
      </c>
      <c r="B147" s="658">
        <v>145.0</v>
      </c>
      <c r="C147" s="652">
        <v>46093.0</v>
      </c>
      <c r="D147" s="637" t="s">
        <v>9590</v>
      </c>
      <c r="E147" s="618" t="s">
        <v>9591</v>
      </c>
      <c r="F147" s="637" t="s">
        <v>1593</v>
      </c>
      <c r="G147" s="639" t="s">
        <v>13778</v>
      </c>
      <c r="H147" s="681" t="s">
        <v>13779</v>
      </c>
      <c r="I147" s="641"/>
      <c r="J147" s="641"/>
      <c r="K147" s="641"/>
      <c r="L147" s="642"/>
      <c r="M147" s="642"/>
      <c r="N147" s="642"/>
      <c r="O147" s="642"/>
      <c r="P147" s="625"/>
      <c r="Q147" s="625"/>
      <c r="R147" s="625"/>
      <c r="S147" s="625"/>
    </row>
    <row r="148">
      <c r="A148" s="675" t="s">
        <v>7852</v>
      </c>
      <c r="B148" s="660">
        <v>146.0</v>
      </c>
      <c r="C148" s="652">
        <v>46093.0</v>
      </c>
      <c r="D148" s="637" t="s">
        <v>13508</v>
      </c>
      <c r="E148" s="618" t="s">
        <v>13780</v>
      </c>
      <c r="F148" s="622" t="s">
        <v>2751</v>
      </c>
      <c r="G148" s="639" t="s">
        <v>12409</v>
      </c>
      <c r="H148" s="676" t="s">
        <v>13781</v>
      </c>
      <c r="I148" s="641"/>
      <c r="J148" s="641"/>
      <c r="K148" s="641"/>
      <c r="L148" s="642"/>
      <c r="M148" s="642"/>
      <c r="N148" s="642"/>
      <c r="O148" s="642"/>
      <c r="P148" s="625"/>
      <c r="Q148" s="625"/>
      <c r="R148" s="625"/>
      <c r="S148" s="625"/>
    </row>
    <row r="149">
      <c r="A149" s="680" t="s">
        <v>12519</v>
      </c>
      <c r="B149" s="682">
        <v>147.0</v>
      </c>
      <c r="C149" s="652">
        <v>46093.0</v>
      </c>
      <c r="D149" s="637" t="s">
        <v>11492</v>
      </c>
      <c r="E149" s="618" t="s">
        <v>13247</v>
      </c>
      <c r="F149" s="637" t="s">
        <v>13674</v>
      </c>
      <c r="G149" s="639" t="s">
        <v>13675</v>
      </c>
      <c r="H149" s="640"/>
      <c r="I149" s="641"/>
      <c r="J149" s="641"/>
      <c r="K149" s="641"/>
      <c r="L149" s="642"/>
      <c r="M149" s="642"/>
      <c r="N149" s="642"/>
      <c r="O149" s="642"/>
      <c r="P149" s="625"/>
      <c r="Q149" s="625"/>
      <c r="R149" s="625"/>
      <c r="S149" s="625"/>
    </row>
    <row r="150">
      <c r="A150" s="675" t="s">
        <v>7852</v>
      </c>
      <c r="B150" s="660">
        <v>148.0</v>
      </c>
      <c r="C150" s="652">
        <v>46093.0</v>
      </c>
      <c r="D150" s="637" t="s">
        <v>4582</v>
      </c>
      <c r="E150" s="618" t="s">
        <v>13782</v>
      </c>
      <c r="F150" s="637" t="s">
        <v>2751</v>
      </c>
      <c r="G150" s="639" t="s">
        <v>13700</v>
      </c>
      <c r="H150" s="639" t="s">
        <v>13223</v>
      </c>
      <c r="I150" s="641"/>
      <c r="J150" s="641"/>
      <c r="K150" s="641"/>
      <c r="L150" s="642"/>
      <c r="M150" s="642"/>
      <c r="N150" s="642"/>
      <c r="O150" s="642"/>
      <c r="P150" s="625"/>
      <c r="Q150" s="625"/>
      <c r="R150" s="625"/>
      <c r="S150" s="625"/>
    </row>
    <row r="151">
      <c r="A151" s="675" t="s">
        <v>7852</v>
      </c>
      <c r="B151" s="658">
        <v>149.0</v>
      </c>
      <c r="C151" s="652">
        <v>46093.0</v>
      </c>
      <c r="D151" s="637" t="s">
        <v>4525</v>
      </c>
      <c r="E151" s="618" t="s">
        <v>13783</v>
      </c>
      <c r="F151" s="637" t="s">
        <v>2751</v>
      </c>
      <c r="G151" s="639" t="s">
        <v>13784</v>
      </c>
      <c r="H151" s="639" t="s">
        <v>12441</v>
      </c>
      <c r="I151" s="641"/>
      <c r="J151" s="641"/>
      <c r="K151" s="641"/>
      <c r="L151" s="642"/>
      <c r="M151" s="642"/>
      <c r="N151" s="642"/>
      <c r="O151" s="642"/>
      <c r="P151" s="625"/>
      <c r="Q151" s="625"/>
      <c r="R151" s="625"/>
      <c r="S151" s="625"/>
    </row>
    <row r="152">
      <c r="A152" s="675" t="s">
        <v>7852</v>
      </c>
      <c r="B152" s="658">
        <v>150.0</v>
      </c>
      <c r="C152" s="652">
        <v>46093.0</v>
      </c>
      <c r="D152" s="637" t="s">
        <v>13542</v>
      </c>
      <c r="E152" s="618" t="s">
        <v>13785</v>
      </c>
      <c r="F152" s="622" t="s">
        <v>2751</v>
      </c>
      <c r="G152" s="639" t="s">
        <v>12441</v>
      </c>
      <c r="H152" s="639" t="s">
        <v>13786</v>
      </c>
      <c r="I152" s="641"/>
      <c r="J152" s="641"/>
      <c r="K152" s="641"/>
      <c r="L152" s="642"/>
      <c r="M152" s="642"/>
      <c r="N152" s="642"/>
      <c r="O152" s="642"/>
      <c r="P152" s="625"/>
      <c r="Q152" s="625"/>
      <c r="R152" s="625"/>
      <c r="S152" s="625"/>
    </row>
    <row r="153">
      <c r="A153" s="675" t="s">
        <v>7852</v>
      </c>
      <c r="B153" s="660">
        <v>151.0</v>
      </c>
      <c r="C153" s="652">
        <v>46093.0</v>
      </c>
      <c r="D153" s="637" t="s">
        <v>9008</v>
      </c>
      <c r="E153" s="618" t="s">
        <v>12360</v>
      </c>
      <c r="F153" s="637" t="s">
        <v>2751</v>
      </c>
      <c r="G153" s="639" t="s">
        <v>13787</v>
      </c>
      <c r="H153" s="639" t="s">
        <v>12644</v>
      </c>
      <c r="I153" s="641"/>
      <c r="J153" s="641"/>
      <c r="K153" s="641"/>
      <c r="L153" s="642"/>
      <c r="M153" s="642"/>
      <c r="N153" s="642"/>
      <c r="O153" s="642"/>
      <c r="P153" s="625"/>
      <c r="Q153" s="625"/>
      <c r="R153" s="625"/>
      <c r="S153" s="625"/>
    </row>
    <row r="154">
      <c r="A154" s="675" t="s">
        <v>7852</v>
      </c>
      <c r="B154" s="658">
        <v>152.0</v>
      </c>
      <c r="C154" s="652">
        <v>46093.0</v>
      </c>
      <c r="D154" s="637" t="s">
        <v>8893</v>
      </c>
      <c r="E154" s="618" t="s">
        <v>8988</v>
      </c>
      <c r="F154" s="637" t="s">
        <v>2751</v>
      </c>
      <c r="G154" s="639" t="s">
        <v>13788</v>
      </c>
      <c r="H154" s="639" t="s">
        <v>13789</v>
      </c>
      <c r="I154" s="641"/>
      <c r="J154" s="641"/>
      <c r="K154" s="641"/>
      <c r="L154" s="642"/>
      <c r="M154" s="642"/>
      <c r="N154" s="642"/>
      <c r="O154" s="642"/>
      <c r="P154" s="625"/>
      <c r="Q154" s="625"/>
      <c r="R154" s="625"/>
      <c r="S154" s="625"/>
    </row>
    <row r="155">
      <c r="A155" s="675" t="s">
        <v>7852</v>
      </c>
      <c r="B155" s="658">
        <v>153.0</v>
      </c>
      <c r="C155" s="652">
        <v>46093.0</v>
      </c>
      <c r="D155" s="637" t="s">
        <v>1732</v>
      </c>
      <c r="E155" s="618" t="s">
        <v>11230</v>
      </c>
      <c r="F155" s="637" t="s">
        <v>2751</v>
      </c>
      <c r="G155" s="639" t="s">
        <v>13790</v>
      </c>
      <c r="H155" s="639" t="s">
        <v>13363</v>
      </c>
      <c r="I155" s="641"/>
      <c r="J155" s="641"/>
      <c r="K155" s="641"/>
      <c r="L155" s="642"/>
      <c r="M155" s="642"/>
      <c r="N155" s="642"/>
      <c r="O155" s="642"/>
      <c r="P155" s="625"/>
      <c r="Q155" s="625"/>
      <c r="R155" s="625"/>
      <c r="S155" s="625"/>
    </row>
    <row r="156">
      <c r="A156" s="675" t="s">
        <v>7852</v>
      </c>
      <c r="B156" s="658">
        <v>154.0</v>
      </c>
      <c r="C156" s="652">
        <v>46093.0</v>
      </c>
      <c r="D156" s="637" t="s">
        <v>7698</v>
      </c>
      <c r="E156" s="618" t="s">
        <v>7699</v>
      </c>
      <c r="F156" s="637" t="s">
        <v>2751</v>
      </c>
      <c r="G156" s="639" t="s">
        <v>13791</v>
      </c>
      <c r="H156" s="639" t="s">
        <v>12470</v>
      </c>
      <c r="I156" s="641"/>
      <c r="J156" s="641"/>
      <c r="K156" s="641"/>
      <c r="L156" s="642"/>
      <c r="M156" s="642"/>
      <c r="N156" s="642"/>
      <c r="O156" s="642"/>
      <c r="P156" s="625"/>
      <c r="Q156" s="625"/>
      <c r="R156" s="625"/>
      <c r="S156" s="625"/>
    </row>
    <row r="157">
      <c r="A157" s="675" t="s">
        <v>7852</v>
      </c>
      <c r="B157" s="658">
        <v>155.0</v>
      </c>
      <c r="C157" s="652">
        <v>46093.0</v>
      </c>
      <c r="D157" s="637" t="s">
        <v>12287</v>
      </c>
      <c r="E157" s="618" t="s">
        <v>12288</v>
      </c>
      <c r="F157" s="637" t="s">
        <v>2751</v>
      </c>
      <c r="G157" s="639" t="s">
        <v>13792</v>
      </c>
      <c r="H157" s="639" t="s">
        <v>12280</v>
      </c>
      <c r="I157" s="641"/>
      <c r="J157" s="641"/>
      <c r="K157" s="641"/>
      <c r="L157" s="642"/>
      <c r="M157" s="642"/>
      <c r="N157" s="642"/>
      <c r="O157" s="642"/>
      <c r="P157" s="625"/>
      <c r="Q157" s="625"/>
      <c r="R157" s="625"/>
      <c r="S157" s="625"/>
    </row>
    <row r="158">
      <c r="A158" s="675" t="s">
        <v>7852</v>
      </c>
      <c r="B158" s="658">
        <v>156.0</v>
      </c>
      <c r="C158" s="652">
        <v>46093.0</v>
      </c>
      <c r="D158" s="637" t="s">
        <v>12665</v>
      </c>
      <c r="E158" s="618" t="s">
        <v>12666</v>
      </c>
      <c r="F158" s="637" t="s">
        <v>2751</v>
      </c>
      <c r="G158" s="639" t="s">
        <v>13793</v>
      </c>
      <c r="H158" s="639" t="s">
        <v>13794</v>
      </c>
      <c r="I158" s="641"/>
      <c r="J158" s="641"/>
      <c r="K158" s="641"/>
      <c r="L158" s="642"/>
      <c r="M158" s="642"/>
      <c r="N158" s="642"/>
      <c r="O158" s="642"/>
      <c r="P158" s="625"/>
      <c r="Q158" s="625"/>
      <c r="R158" s="625"/>
      <c r="S158" s="625"/>
    </row>
    <row r="159">
      <c r="A159" s="675" t="s">
        <v>7852</v>
      </c>
      <c r="B159" s="658">
        <v>157.0</v>
      </c>
      <c r="C159" s="652">
        <v>46093.0</v>
      </c>
      <c r="D159" s="637" t="s">
        <v>13795</v>
      </c>
      <c r="E159" s="618" t="s">
        <v>13796</v>
      </c>
      <c r="F159" s="637" t="s">
        <v>2751</v>
      </c>
      <c r="G159" s="639" t="s">
        <v>13786</v>
      </c>
      <c r="H159" s="639" t="s">
        <v>12310</v>
      </c>
      <c r="I159" s="641"/>
      <c r="J159" s="641"/>
      <c r="K159" s="641"/>
      <c r="L159" s="642"/>
      <c r="M159" s="642"/>
      <c r="N159" s="642"/>
      <c r="O159" s="642"/>
      <c r="P159" s="625"/>
      <c r="Q159" s="625"/>
      <c r="R159" s="625"/>
      <c r="S159" s="625"/>
    </row>
    <row r="160">
      <c r="A160" s="675" t="s">
        <v>7852</v>
      </c>
      <c r="B160" s="658">
        <v>158.0</v>
      </c>
      <c r="C160" s="652">
        <v>46093.0</v>
      </c>
      <c r="D160" s="637" t="s">
        <v>13797</v>
      </c>
      <c r="E160" s="618" t="s">
        <v>13798</v>
      </c>
      <c r="F160" s="637" t="s">
        <v>2751</v>
      </c>
      <c r="G160" s="639" t="s">
        <v>12471</v>
      </c>
      <c r="H160" s="639" t="s">
        <v>12445</v>
      </c>
      <c r="I160" s="641"/>
      <c r="J160" s="641"/>
      <c r="K160" s="641"/>
      <c r="L160" s="642"/>
      <c r="M160" s="642"/>
      <c r="N160" s="642"/>
      <c r="O160" s="642"/>
      <c r="P160" s="625"/>
      <c r="Q160" s="625"/>
      <c r="R160" s="625"/>
      <c r="S160" s="625"/>
    </row>
    <row r="161">
      <c r="A161" s="675" t="s">
        <v>7852</v>
      </c>
      <c r="B161" s="658">
        <v>159.0</v>
      </c>
      <c r="C161" s="652">
        <v>46093.0</v>
      </c>
      <c r="D161" s="637" t="s">
        <v>13479</v>
      </c>
      <c r="E161" s="618" t="s">
        <v>13480</v>
      </c>
      <c r="F161" s="637" t="s">
        <v>2751</v>
      </c>
      <c r="G161" s="639" t="s">
        <v>13799</v>
      </c>
      <c r="H161" s="639" t="s">
        <v>12301</v>
      </c>
      <c r="I161" s="641"/>
      <c r="J161" s="641"/>
      <c r="K161" s="641"/>
      <c r="L161" s="642"/>
      <c r="M161" s="642"/>
      <c r="N161" s="642"/>
      <c r="O161" s="642"/>
      <c r="P161" s="625"/>
      <c r="Q161" s="625"/>
      <c r="R161" s="625"/>
      <c r="S161" s="625"/>
    </row>
    <row r="162">
      <c r="A162" s="675" t="s">
        <v>7852</v>
      </c>
      <c r="B162" s="658">
        <v>160.0</v>
      </c>
      <c r="C162" s="652">
        <v>46093.0</v>
      </c>
      <c r="D162" s="637" t="s">
        <v>13800</v>
      </c>
      <c r="E162" s="618" t="s">
        <v>13801</v>
      </c>
      <c r="F162" s="637" t="s">
        <v>2751</v>
      </c>
      <c r="G162" s="639" t="s">
        <v>12723</v>
      </c>
      <c r="H162" s="639" t="s">
        <v>12527</v>
      </c>
      <c r="I162" s="641"/>
      <c r="J162" s="641"/>
      <c r="K162" s="641"/>
      <c r="L162" s="642"/>
      <c r="M162" s="642"/>
      <c r="N162" s="642"/>
      <c r="O162" s="642"/>
      <c r="P162" s="625"/>
      <c r="Q162" s="625"/>
      <c r="R162" s="625"/>
      <c r="S162" s="625"/>
    </row>
    <row r="163">
      <c r="A163" s="675" t="s">
        <v>7852</v>
      </c>
      <c r="B163" s="626">
        <v>161.0</v>
      </c>
      <c r="C163" s="652">
        <v>46094.0</v>
      </c>
      <c r="D163" s="637" t="s">
        <v>5824</v>
      </c>
      <c r="E163" s="618" t="s">
        <v>8871</v>
      </c>
      <c r="F163" s="637" t="s">
        <v>131</v>
      </c>
      <c r="G163" s="639" t="s">
        <v>12301</v>
      </c>
      <c r="H163" s="639" t="s">
        <v>13675</v>
      </c>
      <c r="I163" s="641"/>
      <c r="J163" s="641"/>
      <c r="K163" s="641"/>
      <c r="L163" s="642"/>
      <c r="M163" s="642"/>
      <c r="N163" s="642"/>
      <c r="O163" s="642"/>
      <c r="P163" s="625"/>
      <c r="Q163" s="625"/>
      <c r="R163" s="625"/>
      <c r="S163" s="625"/>
    </row>
    <row r="164">
      <c r="A164" s="675" t="s">
        <v>7852</v>
      </c>
      <c r="B164" s="618">
        <v>162.0</v>
      </c>
      <c r="C164" s="652">
        <v>46094.0</v>
      </c>
      <c r="D164" s="637" t="s">
        <v>8996</v>
      </c>
      <c r="E164" s="618" t="s">
        <v>11759</v>
      </c>
      <c r="F164" s="637" t="s">
        <v>131</v>
      </c>
      <c r="G164" s="639" t="s">
        <v>13802</v>
      </c>
      <c r="H164" s="639" t="s">
        <v>12056</v>
      </c>
      <c r="I164" s="641"/>
      <c r="J164" s="641"/>
      <c r="K164" s="641"/>
      <c r="L164" s="642"/>
      <c r="M164" s="642"/>
      <c r="N164" s="642"/>
      <c r="O164" s="642"/>
      <c r="P164" s="625"/>
      <c r="Q164" s="625"/>
      <c r="R164" s="625"/>
      <c r="S164" s="625"/>
    </row>
    <row r="165">
      <c r="A165" s="675" t="s">
        <v>7852</v>
      </c>
      <c r="B165" s="618">
        <v>163.0</v>
      </c>
      <c r="C165" s="652">
        <v>46094.0</v>
      </c>
      <c r="D165" s="637" t="s">
        <v>11281</v>
      </c>
      <c r="E165" s="618" t="s">
        <v>5561</v>
      </c>
      <c r="F165" s="637" t="s">
        <v>131</v>
      </c>
      <c r="G165" s="639" t="s">
        <v>12795</v>
      </c>
      <c r="H165" s="639" t="s">
        <v>13700</v>
      </c>
      <c r="I165" s="641"/>
      <c r="J165" s="641"/>
      <c r="K165" s="641"/>
      <c r="L165" s="642"/>
      <c r="M165" s="642"/>
      <c r="N165" s="642"/>
      <c r="O165" s="642"/>
      <c r="P165" s="625"/>
      <c r="Q165" s="625"/>
      <c r="R165" s="625"/>
      <c r="S165" s="625"/>
    </row>
    <row r="166">
      <c r="A166" s="675" t="s">
        <v>7852</v>
      </c>
      <c r="B166" s="618">
        <v>164.0</v>
      </c>
      <c r="C166" s="652">
        <v>46094.0</v>
      </c>
      <c r="D166" s="637" t="s">
        <v>6228</v>
      </c>
      <c r="E166" s="618" t="s">
        <v>6229</v>
      </c>
      <c r="F166" s="637" t="s">
        <v>131</v>
      </c>
      <c r="G166" s="639" t="s">
        <v>12471</v>
      </c>
      <c r="H166" s="639" t="s">
        <v>13803</v>
      </c>
      <c r="I166" s="641"/>
      <c r="J166" s="641"/>
      <c r="K166" s="641"/>
      <c r="L166" s="642"/>
      <c r="M166" s="642"/>
      <c r="N166" s="642"/>
      <c r="O166" s="642"/>
      <c r="P166" s="625"/>
      <c r="Q166" s="625"/>
      <c r="R166" s="625"/>
      <c r="S166" s="625"/>
    </row>
    <row r="167">
      <c r="A167" s="675" t="s">
        <v>7852</v>
      </c>
      <c r="B167" s="658">
        <v>165.0</v>
      </c>
      <c r="C167" s="652">
        <v>46094.0</v>
      </c>
      <c r="D167" s="637" t="s">
        <v>11348</v>
      </c>
      <c r="E167" s="618" t="s">
        <v>13804</v>
      </c>
      <c r="F167" s="637" t="s">
        <v>2751</v>
      </c>
      <c r="G167" s="639" t="s">
        <v>12275</v>
      </c>
      <c r="H167" s="639" t="s">
        <v>13805</v>
      </c>
      <c r="I167" s="641"/>
      <c r="J167" s="641"/>
      <c r="K167" s="641"/>
      <c r="L167" s="642"/>
      <c r="M167" s="642"/>
      <c r="N167" s="642"/>
      <c r="O167" s="642"/>
      <c r="P167" s="625"/>
      <c r="Q167" s="625"/>
      <c r="R167" s="625"/>
      <c r="S167" s="625"/>
    </row>
    <row r="168">
      <c r="A168" s="675" t="s">
        <v>7852</v>
      </c>
      <c r="B168" s="618">
        <v>166.0</v>
      </c>
      <c r="C168" s="652">
        <v>46094.0</v>
      </c>
      <c r="D168" s="637" t="s">
        <v>13806</v>
      </c>
      <c r="E168" s="618" t="s">
        <v>13420</v>
      </c>
      <c r="F168" s="637" t="s">
        <v>12391</v>
      </c>
      <c r="G168" s="639"/>
      <c r="H168" s="640"/>
      <c r="I168" s="641"/>
      <c r="J168" s="641"/>
      <c r="K168" s="641"/>
      <c r="L168" s="642"/>
      <c r="M168" s="642"/>
      <c r="N168" s="642"/>
      <c r="O168" s="642"/>
      <c r="P168" s="625"/>
      <c r="Q168" s="625"/>
      <c r="R168" s="625"/>
      <c r="S168" s="625"/>
    </row>
    <row r="169">
      <c r="A169" s="675" t="s">
        <v>7852</v>
      </c>
      <c r="B169" s="618">
        <v>167.0</v>
      </c>
      <c r="C169" s="652">
        <v>46094.0</v>
      </c>
      <c r="D169" s="637" t="s">
        <v>12874</v>
      </c>
      <c r="E169" s="618" t="s">
        <v>12875</v>
      </c>
      <c r="F169" s="637" t="s">
        <v>12391</v>
      </c>
      <c r="G169" s="639"/>
      <c r="H169" s="640"/>
      <c r="I169" s="641"/>
      <c r="J169" s="641"/>
      <c r="K169" s="641"/>
      <c r="L169" s="642"/>
      <c r="M169" s="642"/>
      <c r="N169" s="642"/>
      <c r="O169" s="642"/>
      <c r="P169" s="625"/>
      <c r="Q169" s="625"/>
      <c r="R169" s="625"/>
      <c r="S169" s="625"/>
    </row>
    <row r="170">
      <c r="A170" s="675" t="s">
        <v>7852</v>
      </c>
      <c r="B170" s="618">
        <v>168.0</v>
      </c>
      <c r="C170" s="652">
        <v>46094.0</v>
      </c>
      <c r="D170" s="637" t="s">
        <v>13409</v>
      </c>
      <c r="E170" s="618" t="s">
        <v>13410</v>
      </c>
      <c r="F170" s="637" t="s">
        <v>12391</v>
      </c>
      <c r="G170" s="639"/>
      <c r="H170" s="640"/>
      <c r="I170" s="641"/>
      <c r="J170" s="641"/>
      <c r="K170" s="641"/>
      <c r="L170" s="642"/>
      <c r="M170" s="642"/>
      <c r="N170" s="642"/>
      <c r="O170" s="642"/>
      <c r="P170" s="625"/>
      <c r="Q170" s="625"/>
      <c r="R170" s="625"/>
      <c r="S170" s="625"/>
    </row>
    <row r="171">
      <c r="A171" s="675" t="s">
        <v>7852</v>
      </c>
      <c r="B171" s="683">
        <v>169.0</v>
      </c>
      <c r="C171" s="652">
        <v>46094.0</v>
      </c>
      <c r="D171" s="637" t="s">
        <v>12808</v>
      </c>
      <c r="E171" s="618" t="s">
        <v>12809</v>
      </c>
      <c r="F171" s="637" t="s">
        <v>1593</v>
      </c>
      <c r="G171" s="639" t="s">
        <v>13776</v>
      </c>
      <c r="H171" s="645" t="s">
        <v>13807</v>
      </c>
      <c r="I171" s="641"/>
      <c r="J171" s="641"/>
      <c r="K171" s="641"/>
      <c r="L171" s="642"/>
      <c r="M171" s="642"/>
      <c r="N171" s="642"/>
      <c r="O171" s="642"/>
      <c r="P171" s="625"/>
      <c r="Q171" s="625"/>
      <c r="R171" s="625"/>
      <c r="S171" s="625"/>
    </row>
    <row r="172">
      <c r="A172" s="675" t="s">
        <v>7852</v>
      </c>
      <c r="B172" s="618">
        <v>170.0</v>
      </c>
      <c r="C172" s="652">
        <v>46094.0</v>
      </c>
      <c r="D172" s="637" t="s">
        <v>10414</v>
      </c>
      <c r="E172" s="618" t="s">
        <v>10415</v>
      </c>
      <c r="F172" s="637" t="s">
        <v>131</v>
      </c>
      <c r="G172" s="639" t="s">
        <v>9373</v>
      </c>
      <c r="H172" s="639" t="s">
        <v>13790</v>
      </c>
      <c r="I172" s="641"/>
      <c r="J172" s="641"/>
      <c r="K172" s="641"/>
      <c r="L172" s="642"/>
      <c r="M172" s="642"/>
      <c r="N172" s="642"/>
      <c r="O172" s="642"/>
      <c r="P172" s="625"/>
      <c r="Q172" s="625"/>
      <c r="R172" s="625"/>
      <c r="S172" s="625"/>
    </row>
    <row r="173">
      <c r="A173" s="675" t="s">
        <v>7852</v>
      </c>
      <c r="B173" s="618">
        <v>171.0</v>
      </c>
      <c r="C173" s="652">
        <v>46099.0</v>
      </c>
      <c r="D173" s="637" t="s">
        <v>12205</v>
      </c>
      <c r="E173" s="618" t="s">
        <v>12206</v>
      </c>
      <c r="F173" s="637" t="s">
        <v>2751</v>
      </c>
      <c r="G173" s="639" t="s">
        <v>9373</v>
      </c>
      <c r="H173" s="639" t="s">
        <v>12443</v>
      </c>
      <c r="I173" s="641"/>
      <c r="J173" s="641"/>
      <c r="K173" s="641"/>
      <c r="L173" s="642"/>
      <c r="M173" s="642"/>
      <c r="N173" s="642"/>
      <c r="O173" s="642"/>
      <c r="P173" s="625"/>
      <c r="Q173" s="625"/>
      <c r="R173" s="625"/>
      <c r="S173" s="625"/>
    </row>
    <row r="174">
      <c r="A174" s="675" t="s">
        <v>7852</v>
      </c>
      <c r="B174" s="618">
        <v>172.0</v>
      </c>
      <c r="C174" s="652">
        <v>46099.0</v>
      </c>
      <c r="D174" s="637" t="s">
        <v>8954</v>
      </c>
      <c r="E174" s="618" t="s">
        <v>13044</v>
      </c>
      <c r="F174" s="637" t="s">
        <v>2751</v>
      </c>
      <c r="G174" s="639" t="s">
        <v>9373</v>
      </c>
      <c r="H174" s="639" t="s">
        <v>13808</v>
      </c>
      <c r="I174" s="641"/>
      <c r="J174" s="641"/>
      <c r="K174" s="641"/>
      <c r="L174" s="642"/>
      <c r="M174" s="642"/>
      <c r="N174" s="642"/>
      <c r="O174" s="642"/>
      <c r="P174" s="625"/>
      <c r="Q174" s="625"/>
      <c r="R174" s="625"/>
      <c r="S174" s="625"/>
    </row>
    <row r="175">
      <c r="A175" s="675" t="s">
        <v>7852</v>
      </c>
      <c r="B175" s="618">
        <v>173.0</v>
      </c>
      <c r="C175" s="652">
        <v>46100.0</v>
      </c>
      <c r="D175" s="637" t="s">
        <v>10134</v>
      </c>
      <c r="E175" s="618" t="s">
        <v>10135</v>
      </c>
      <c r="F175" s="637" t="s">
        <v>2751</v>
      </c>
      <c r="G175" s="639" t="s">
        <v>9373</v>
      </c>
      <c r="H175" s="639" t="s">
        <v>13809</v>
      </c>
      <c r="I175" s="641"/>
      <c r="J175" s="641"/>
      <c r="K175" s="641"/>
      <c r="L175" s="642"/>
      <c r="M175" s="642"/>
      <c r="N175" s="642"/>
      <c r="O175" s="642"/>
      <c r="P175" s="625"/>
      <c r="Q175" s="625"/>
      <c r="R175" s="625"/>
      <c r="S175" s="625"/>
    </row>
    <row r="176">
      <c r="A176" s="675" t="s">
        <v>7852</v>
      </c>
      <c r="B176" s="618">
        <v>174.0</v>
      </c>
      <c r="C176" s="652">
        <v>46100.0</v>
      </c>
      <c r="D176" s="637" t="s">
        <v>13262</v>
      </c>
      <c r="E176" s="618" t="s">
        <v>12905</v>
      </c>
      <c r="F176" s="637" t="s">
        <v>2751</v>
      </c>
      <c r="G176" s="639" t="s">
        <v>9373</v>
      </c>
      <c r="H176" s="639" t="s">
        <v>12441</v>
      </c>
      <c r="I176" s="641"/>
      <c r="J176" s="641"/>
      <c r="K176" s="641"/>
      <c r="L176" s="642"/>
      <c r="M176" s="642"/>
      <c r="N176" s="642"/>
      <c r="O176" s="642"/>
      <c r="P176" s="625"/>
      <c r="Q176" s="625"/>
      <c r="R176" s="625"/>
      <c r="S176" s="625"/>
    </row>
    <row r="177">
      <c r="A177" s="675" t="s">
        <v>7852</v>
      </c>
      <c r="B177" s="618">
        <v>175.0</v>
      </c>
      <c r="C177" s="652">
        <v>46100.0</v>
      </c>
      <c r="D177" s="637" t="s">
        <v>12877</v>
      </c>
      <c r="E177" s="618" t="s">
        <v>12878</v>
      </c>
      <c r="F177" s="637" t="s">
        <v>2751</v>
      </c>
      <c r="G177" s="639" t="s">
        <v>9373</v>
      </c>
      <c r="H177" s="639" t="s">
        <v>13810</v>
      </c>
      <c r="I177" s="641"/>
      <c r="J177" s="641"/>
      <c r="K177" s="641"/>
      <c r="L177" s="642"/>
      <c r="M177" s="642"/>
      <c r="N177" s="642"/>
      <c r="O177" s="642"/>
      <c r="P177" s="625"/>
      <c r="Q177" s="625"/>
      <c r="R177" s="625"/>
      <c r="S177" s="625"/>
    </row>
    <row r="178">
      <c r="A178" s="675" t="s">
        <v>7852</v>
      </c>
      <c r="B178" s="683">
        <v>176.0</v>
      </c>
      <c r="C178" s="652">
        <v>46101.0</v>
      </c>
      <c r="D178" s="637" t="s">
        <v>7081</v>
      </c>
      <c r="E178" s="618" t="s">
        <v>7082</v>
      </c>
      <c r="F178" s="637" t="s">
        <v>1593</v>
      </c>
      <c r="G178" s="639" t="s">
        <v>13811</v>
      </c>
      <c r="H178" s="645" t="s">
        <v>10731</v>
      </c>
      <c r="I178" s="641"/>
      <c r="J178" s="641"/>
      <c r="K178" s="641"/>
      <c r="L178" s="642"/>
      <c r="M178" s="642"/>
      <c r="N178" s="642"/>
      <c r="O178" s="642"/>
      <c r="P178" s="625"/>
      <c r="Q178" s="625"/>
      <c r="R178" s="625"/>
      <c r="S178" s="625"/>
    </row>
    <row r="179">
      <c r="A179" s="680" t="s">
        <v>12519</v>
      </c>
      <c r="B179" s="618">
        <v>177.0</v>
      </c>
      <c r="C179" s="652">
        <v>46101.0</v>
      </c>
      <c r="D179" s="637" t="s">
        <v>11099</v>
      </c>
      <c r="E179" s="618" t="s">
        <v>11385</v>
      </c>
      <c r="F179" s="637" t="s">
        <v>1593</v>
      </c>
      <c r="G179" s="639" t="s">
        <v>13812</v>
      </c>
      <c r="H179" s="645" t="s">
        <v>13813</v>
      </c>
      <c r="I179" s="641"/>
      <c r="J179" s="641"/>
      <c r="K179" s="641"/>
      <c r="L179" s="642"/>
      <c r="M179" s="642"/>
      <c r="N179" s="642"/>
      <c r="O179" s="642"/>
      <c r="P179" s="625"/>
      <c r="Q179" s="625"/>
      <c r="R179" s="625"/>
      <c r="S179" s="625"/>
    </row>
    <row r="180">
      <c r="A180" s="675" t="s">
        <v>7852</v>
      </c>
      <c r="B180" s="618">
        <v>178.0</v>
      </c>
      <c r="C180" s="652">
        <v>46104.0</v>
      </c>
      <c r="D180" s="637" t="s">
        <v>11858</v>
      </c>
      <c r="E180" s="618" t="s">
        <v>11859</v>
      </c>
      <c r="F180" s="637" t="s">
        <v>2751</v>
      </c>
      <c r="G180" s="639" t="s">
        <v>12708</v>
      </c>
      <c r="H180" s="639" t="s">
        <v>13788</v>
      </c>
      <c r="I180" s="639" t="s">
        <v>13814</v>
      </c>
      <c r="J180" s="641"/>
      <c r="K180" s="641"/>
      <c r="L180" s="642"/>
      <c r="M180" s="642"/>
      <c r="N180" s="642"/>
      <c r="O180" s="642"/>
      <c r="P180" s="625"/>
      <c r="Q180" s="625"/>
      <c r="R180" s="625"/>
      <c r="S180" s="625"/>
    </row>
    <row r="181">
      <c r="A181" s="675" t="s">
        <v>7852</v>
      </c>
      <c r="B181" s="618">
        <v>179.0</v>
      </c>
      <c r="C181" s="652">
        <v>46104.0</v>
      </c>
      <c r="D181" s="637" t="s">
        <v>11773</v>
      </c>
      <c r="E181" s="618" t="s">
        <v>11774</v>
      </c>
      <c r="F181" s="637" t="s">
        <v>12391</v>
      </c>
      <c r="G181" s="639"/>
      <c r="H181" s="639"/>
      <c r="I181" s="641"/>
      <c r="J181" s="641"/>
      <c r="K181" s="641"/>
      <c r="L181" s="642"/>
      <c r="M181" s="642"/>
      <c r="N181" s="642"/>
      <c r="O181" s="642"/>
      <c r="P181" s="625"/>
      <c r="Q181" s="625"/>
      <c r="R181" s="625"/>
      <c r="S181" s="625"/>
    </row>
    <row r="182">
      <c r="A182" s="675" t="s">
        <v>7852</v>
      </c>
      <c r="B182" s="618">
        <v>180.0</v>
      </c>
      <c r="C182" s="652">
        <v>46104.0</v>
      </c>
      <c r="D182" s="637" t="s">
        <v>7459</v>
      </c>
      <c r="E182" s="618" t="s">
        <v>7460</v>
      </c>
      <c r="F182" s="637" t="s">
        <v>12391</v>
      </c>
      <c r="G182" s="639"/>
      <c r="H182" s="639"/>
      <c r="I182" s="641"/>
      <c r="J182" s="641"/>
      <c r="K182" s="641"/>
      <c r="L182" s="642"/>
      <c r="M182" s="642"/>
      <c r="N182" s="642"/>
      <c r="O182" s="642"/>
      <c r="P182" s="625"/>
      <c r="Q182" s="625"/>
      <c r="R182" s="625"/>
      <c r="S182" s="625"/>
    </row>
    <row r="183">
      <c r="A183" s="675" t="s">
        <v>7852</v>
      </c>
      <c r="B183" s="618">
        <v>181.0</v>
      </c>
      <c r="C183" s="652">
        <v>46104.0</v>
      </c>
      <c r="D183" s="637" t="s">
        <v>12763</v>
      </c>
      <c r="E183" s="618" t="s">
        <v>12764</v>
      </c>
      <c r="F183" s="637" t="s">
        <v>12391</v>
      </c>
      <c r="G183" s="639"/>
      <c r="H183" s="639"/>
      <c r="I183" s="641"/>
      <c r="J183" s="641"/>
      <c r="K183" s="641"/>
      <c r="L183" s="642"/>
      <c r="M183" s="642"/>
      <c r="N183" s="642"/>
      <c r="O183" s="642"/>
      <c r="P183" s="625"/>
      <c r="Q183" s="625"/>
      <c r="R183" s="625"/>
      <c r="S183" s="625"/>
    </row>
    <row r="184">
      <c r="A184" s="675" t="s">
        <v>7852</v>
      </c>
      <c r="B184" s="618">
        <v>182.0</v>
      </c>
      <c r="C184" s="652">
        <v>46104.0</v>
      </c>
      <c r="D184" s="637" t="s">
        <v>1403</v>
      </c>
      <c r="E184" s="618" t="s">
        <v>11784</v>
      </c>
      <c r="F184" s="637" t="s">
        <v>12391</v>
      </c>
      <c r="G184" s="639"/>
      <c r="H184" s="639"/>
      <c r="I184" s="641"/>
      <c r="J184" s="641"/>
      <c r="K184" s="641"/>
      <c r="L184" s="642"/>
      <c r="M184" s="642"/>
      <c r="N184" s="642"/>
      <c r="O184" s="642"/>
      <c r="P184" s="625"/>
      <c r="Q184" s="625"/>
      <c r="R184" s="625"/>
      <c r="S184" s="625"/>
    </row>
    <row r="185">
      <c r="A185" s="675" t="s">
        <v>7852</v>
      </c>
      <c r="B185" s="618">
        <v>183.0</v>
      </c>
      <c r="C185" s="652">
        <v>46104.0</v>
      </c>
      <c r="D185" s="637" t="s">
        <v>12896</v>
      </c>
      <c r="E185" s="618" t="s">
        <v>12897</v>
      </c>
      <c r="F185" s="637" t="s">
        <v>12391</v>
      </c>
      <c r="G185" s="639"/>
      <c r="H185" s="639"/>
      <c r="I185" s="641"/>
      <c r="J185" s="641"/>
      <c r="K185" s="641"/>
      <c r="L185" s="642"/>
      <c r="M185" s="642"/>
      <c r="N185" s="642"/>
      <c r="O185" s="642"/>
      <c r="P185" s="625"/>
      <c r="Q185" s="625"/>
      <c r="R185" s="625"/>
      <c r="S185" s="625"/>
    </row>
    <row r="186">
      <c r="A186" s="675" t="s">
        <v>7852</v>
      </c>
      <c r="B186" s="618">
        <v>184.0</v>
      </c>
      <c r="C186" s="652">
        <v>46104.0</v>
      </c>
      <c r="D186" s="637" t="s">
        <v>12436</v>
      </c>
      <c r="E186" s="618" t="s">
        <v>12437</v>
      </c>
      <c r="F186" s="637" t="s">
        <v>12391</v>
      </c>
      <c r="G186" s="639"/>
      <c r="H186" s="639"/>
      <c r="I186" s="641"/>
      <c r="J186" s="641"/>
      <c r="K186" s="641"/>
      <c r="L186" s="642"/>
      <c r="M186" s="642"/>
      <c r="N186" s="642"/>
      <c r="O186" s="642"/>
      <c r="P186" s="625"/>
      <c r="Q186" s="625"/>
      <c r="R186" s="625"/>
      <c r="S186" s="625"/>
    </row>
    <row r="187">
      <c r="A187" s="675" t="s">
        <v>7852</v>
      </c>
      <c r="B187" s="618">
        <v>185.0</v>
      </c>
      <c r="C187" s="652">
        <v>46104.0</v>
      </c>
      <c r="D187" s="637" t="s">
        <v>12909</v>
      </c>
      <c r="E187" s="618" t="s">
        <v>12910</v>
      </c>
      <c r="F187" s="637" t="s">
        <v>12391</v>
      </c>
      <c r="G187" s="639"/>
      <c r="H187" s="639"/>
      <c r="I187" s="641"/>
      <c r="J187" s="641"/>
      <c r="K187" s="641"/>
      <c r="L187" s="642"/>
      <c r="M187" s="642"/>
      <c r="N187" s="642"/>
      <c r="O187" s="642"/>
      <c r="P187" s="625"/>
      <c r="Q187" s="625"/>
      <c r="R187" s="625"/>
      <c r="S187" s="625"/>
    </row>
    <row r="188">
      <c r="A188" s="675" t="s">
        <v>7852</v>
      </c>
      <c r="B188" s="618">
        <v>186.0</v>
      </c>
      <c r="C188" s="652">
        <v>46104.0</v>
      </c>
      <c r="D188" s="684" t="s">
        <v>10110</v>
      </c>
      <c r="E188" s="685" t="s">
        <v>10111</v>
      </c>
      <c r="F188" s="637" t="s">
        <v>12391</v>
      </c>
      <c r="G188" s="639"/>
      <c r="H188" s="639"/>
      <c r="I188" s="641"/>
      <c r="J188" s="641"/>
      <c r="K188" s="641"/>
      <c r="L188" s="642"/>
      <c r="M188" s="642"/>
      <c r="N188" s="642"/>
      <c r="O188" s="642"/>
      <c r="P188" s="625"/>
      <c r="Q188" s="625"/>
      <c r="R188" s="625"/>
      <c r="S188" s="625"/>
    </row>
    <row r="189">
      <c r="A189" s="675" t="s">
        <v>7852</v>
      </c>
      <c r="B189" s="618">
        <v>187.0</v>
      </c>
      <c r="C189" s="652">
        <v>46104.0</v>
      </c>
      <c r="D189" s="637" t="s">
        <v>13815</v>
      </c>
      <c r="E189" s="618" t="s">
        <v>12728</v>
      </c>
      <c r="F189" s="637" t="s">
        <v>12391</v>
      </c>
      <c r="G189" s="639"/>
      <c r="H189" s="639"/>
      <c r="I189" s="641"/>
      <c r="J189" s="641"/>
      <c r="K189" s="641"/>
      <c r="L189" s="642"/>
      <c r="M189" s="642"/>
      <c r="N189" s="642"/>
      <c r="O189" s="642"/>
      <c r="P189" s="625"/>
      <c r="Q189" s="625"/>
      <c r="R189" s="625"/>
      <c r="S189" s="625"/>
    </row>
    <row r="190">
      <c r="A190" s="675" t="s">
        <v>7852</v>
      </c>
      <c r="B190" s="618">
        <v>188.0</v>
      </c>
      <c r="C190" s="652">
        <v>46104.0</v>
      </c>
      <c r="D190" s="637" t="s">
        <v>4047</v>
      </c>
      <c r="E190" s="618" t="s">
        <v>13160</v>
      </c>
      <c r="F190" s="637" t="s">
        <v>12391</v>
      </c>
      <c r="G190" s="639"/>
      <c r="H190" s="639"/>
      <c r="I190" s="641"/>
      <c r="J190" s="641"/>
      <c r="K190" s="641"/>
      <c r="L190" s="642"/>
      <c r="M190" s="642"/>
      <c r="N190" s="642"/>
      <c r="O190" s="642"/>
      <c r="P190" s="625"/>
      <c r="Q190" s="625"/>
      <c r="R190" s="625"/>
      <c r="S190" s="625"/>
    </row>
    <row r="191">
      <c r="A191" s="675" t="s">
        <v>7852</v>
      </c>
      <c r="B191" s="618">
        <v>189.0</v>
      </c>
      <c r="C191" s="652">
        <v>46101.0</v>
      </c>
      <c r="D191" s="637" t="s">
        <v>3357</v>
      </c>
      <c r="E191" s="618" t="s">
        <v>13441</v>
      </c>
      <c r="F191" s="637" t="s">
        <v>12391</v>
      </c>
      <c r="G191" s="639" t="s">
        <v>13816</v>
      </c>
      <c r="H191" s="639"/>
      <c r="I191" s="641"/>
      <c r="J191" s="641"/>
      <c r="K191" s="641"/>
      <c r="L191" s="642"/>
      <c r="M191" s="642"/>
      <c r="N191" s="642"/>
      <c r="O191" s="642"/>
      <c r="P191" s="625"/>
      <c r="Q191" s="625"/>
      <c r="R191" s="625"/>
      <c r="S191" s="625"/>
    </row>
    <row r="192">
      <c r="A192" s="675" t="s">
        <v>7852</v>
      </c>
      <c r="B192" s="618">
        <v>190.0</v>
      </c>
      <c r="C192" s="652">
        <v>46105.0</v>
      </c>
      <c r="D192" s="637" t="s">
        <v>12426</v>
      </c>
      <c r="E192" s="618" t="s">
        <v>12427</v>
      </c>
      <c r="F192" s="637" t="s">
        <v>8629</v>
      </c>
      <c r="G192" s="686"/>
      <c r="H192" s="639"/>
      <c r="I192" s="641"/>
      <c r="J192" s="641"/>
      <c r="K192" s="641"/>
      <c r="L192" s="642"/>
      <c r="M192" s="642"/>
      <c r="N192" s="642"/>
      <c r="O192" s="642"/>
      <c r="P192" s="625"/>
      <c r="Q192" s="625"/>
      <c r="R192" s="625"/>
      <c r="S192" s="625"/>
    </row>
    <row r="193">
      <c r="A193" s="675" t="s">
        <v>7852</v>
      </c>
      <c r="B193" s="618">
        <v>191.0</v>
      </c>
      <c r="C193" s="652">
        <v>46105.0</v>
      </c>
      <c r="D193" s="637" t="s">
        <v>10125</v>
      </c>
      <c r="E193" s="618" t="s">
        <v>10126</v>
      </c>
      <c r="F193" s="637" t="s">
        <v>8629</v>
      </c>
      <c r="G193" s="686"/>
      <c r="H193" s="639"/>
      <c r="I193" s="641"/>
      <c r="J193" s="641"/>
      <c r="K193" s="641"/>
      <c r="L193" s="642"/>
      <c r="M193" s="642"/>
      <c r="N193" s="642"/>
      <c r="O193" s="642"/>
      <c r="P193" s="625"/>
      <c r="Q193" s="625"/>
      <c r="R193" s="625"/>
      <c r="S193" s="625"/>
    </row>
    <row r="194">
      <c r="A194" s="675" t="s">
        <v>7852</v>
      </c>
      <c r="B194" s="618">
        <v>192.0</v>
      </c>
      <c r="C194" s="652">
        <v>46105.0</v>
      </c>
      <c r="D194" s="637" t="s">
        <v>13686</v>
      </c>
      <c r="E194" s="618" t="s">
        <v>11172</v>
      </c>
      <c r="F194" s="637" t="s">
        <v>8629</v>
      </c>
      <c r="G194" s="686"/>
      <c r="H194" s="639"/>
      <c r="I194" s="641"/>
      <c r="J194" s="641"/>
      <c r="K194" s="641"/>
      <c r="L194" s="642"/>
      <c r="M194" s="642"/>
      <c r="N194" s="642"/>
      <c r="O194" s="642"/>
      <c r="P194" s="625"/>
      <c r="Q194" s="625"/>
      <c r="R194" s="625"/>
      <c r="S194" s="625"/>
    </row>
    <row r="195">
      <c r="A195" s="675" t="s">
        <v>7852</v>
      </c>
      <c r="B195" s="618">
        <v>193.0</v>
      </c>
      <c r="C195" s="652">
        <v>46105.0</v>
      </c>
      <c r="D195" s="637" t="s">
        <v>10162</v>
      </c>
      <c r="E195" s="618" t="s">
        <v>10258</v>
      </c>
      <c r="F195" s="637" t="s">
        <v>8629</v>
      </c>
      <c r="G195" s="686"/>
      <c r="H195" s="639"/>
      <c r="I195" s="641"/>
      <c r="J195" s="641"/>
      <c r="K195" s="641"/>
      <c r="L195" s="642"/>
      <c r="M195" s="642"/>
      <c r="N195" s="642"/>
      <c r="O195" s="642"/>
      <c r="P195" s="625"/>
      <c r="Q195" s="625"/>
      <c r="R195" s="625"/>
      <c r="S195" s="625"/>
    </row>
    <row r="196">
      <c r="A196" s="675" t="s">
        <v>7852</v>
      </c>
      <c r="B196" s="618">
        <v>194.0</v>
      </c>
      <c r="C196" s="652">
        <v>46105.0</v>
      </c>
      <c r="D196" s="637" t="s">
        <v>12990</v>
      </c>
      <c r="E196" s="618" t="s">
        <v>13029</v>
      </c>
      <c r="F196" s="637" t="s">
        <v>8629</v>
      </c>
      <c r="G196" s="686"/>
      <c r="H196" s="639"/>
      <c r="I196" s="641"/>
      <c r="J196" s="641"/>
      <c r="K196" s="641"/>
      <c r="L196" s="642"/>
      <c r="M196" s="642"/>
      <c r="N196" s="642"/>
      <c r="O196" s="642"/>
      <c r="P196" s="625"/>
      <c r="Q196" s="625"/>
      <c r="R196" s="625"/>
      <c r="S196" s="625"/>
    </row>
    <row r="197">
      <c r="A197" s="675" t="s">
        <v>7852</v>
      </c>
      <c r="B197" s="618">
        <v>195.0</v>
      </c>
      <c r="C197" s="652">
        <v>46105.0</v>
      </c>
      <c r="D197" s="637" t="s">
        <v>11197</v>
      </c>
      <c r="E197" s="618" t="s">
        <v>12228</v>
      </c>
      <c r="F197" s="637" t="s">
        <v>8629</v>
      </c>
      <c r="G197" s="687"/>
      <c r="H197" s="639"/>
      <c r="I197" s="641"/>
      <c r="J197" s="641"/>
      <c r="K197" s="641"/>
      <c r="L197" s="642"/>
      <c r="M197" s="642"/>
      <c r="N197" s="642"/>
      <c r="O197" s="642"/>
      <c r="P197" s="625"/>
      <c r="Q197" s="625"/>
      <c r="R197" s="625"/>
      <c r="S197" s="625"/>
    </row>
    <row r="198">
      <c r="A198" s="675" t="s">
        <v>7852</v>
      </c>
      <c r="B198" s="618">
        <v>196.0</v>
      </c>
      <c r="C198" s="652">
        <v>46105.0</v>
      </c>
      <c r="D198" s="637" t="s">
        <v>9438</v>
      </c>
      <c r="E198" s="618" t="s">
        <v>9507</v>
      </c>
      <c r="F198" s="637" t="s">
        <v>8629</v>
      </c>
      <c r="G198" s="687"/>
      <c r="H198" s="639"/>
      <c r="I198" s="641"/>
      <c r="J198" s="641"/>
      <c r="K198" s="641"/>
      <c r="L198" s="642"/>
      <c r="M198" s="642"/>
      <c r="N198" s="642"/>
      <c r="O198" s="642"/>
      <c r="P198" s="625"/>
      <c r="Q198" s="625"/>
      <c r="R198" s="625"/>
      <c r="S198" s="625"/>
    </row>
    <row r="199">
      <c r="A199" s="675" t="s">
        <v>7852</v>
      </c>
      <c r="B199" s="618">
        <v>197.0</v>
      </c>
      <c r="C199" s="652">
        <v>46105.0</v>
      </c>
      <c r="D199" s="637" t="s">
        <v>7395</v>
      </c>
      <c r="E199" s="618" t="s">
        <v>7396</v>
      </c>
      <c r="F199" s="637" t="s">
        <v>8629</v>
      </c>
      <c r="G199" s="687"/>
      <c r="H199" s="639"/>
      <c r="I199" s="641"/>
      <c r="J199" s="641"/>
      <c r="K199" s="641"/>
      <c r="L199" s="642"/>
      <c r="M199" s="642"/>
      <c r="N199" s="642"/>
      <c r="O199" s="642"/>
      <c r="P199" s="625"/>
      <c r="Q199" s="625"/>
      <c r="R199" s="625"/>
      <c r="S199" s="625"/>
    </row>
    <row r="200">
      <c r="A200" s="675" t="s">
        <v>7852</v>
      </c>
      <c r="B200" s="618">
        <v>198.0</v>
      </c>
      <c r="C200" s="652">
        <v>46105.0</v>
      </c>
      <c r="D200" s="637" t="s">
        <v>4286</v>
      </c>
      <c r="E200" s="618" t="s">
        <v>6091</v>
      </c>
      <c r="F200" s="637" t="s">
        <v>8629</v>
      </c>
      <c r="G200" s="687"/>
      <c r="H200" s="639"/>
      <c r="I200" s="641"/>
      <c r="J200" s="641"/>
      <c r="K200" s="641"/>
      <c r="L200" s="642"/>
      <c r="M200" s="642"/>
      <c r="N200" s="642"/>
      <c r="O200" s="642"/>
      <c r="P200" s="625"/>
      <c r="Q200" s="625"/>
      <c r="R200" s="625"/>
      <c r="S200" s="625"/>
    </row>
    <row r="201">
      <c r="A201" s="675" t="s">
        <v>7852</v>
      </c>
      <c r="B201" s="618">
        <v>199.0</v>
      </c>
      <c r="C201" s="652">
        <v>46105.0</v>
      </c>
      <c r="D201" s="637" t="s">
        <v>13653</v>
      </c>
      <c r="E201" s="618" t="s">
        <v>13440</v>
      </c>
      <c r="F201" s="637" t="s">
        <v>8629</v>
      </c>
      <c r="G201" s="687"/>
      <c r="H201" s="639"/>
      <c r="I201" s="641"/>
      <c r="J201" s="641"/>
      <c r="K201" s="641"/>
      <c r="L201" s="642"/>
      <c r="M201" s="642"/>
      <c r="N201" s="642"/>
      <c r="O201" s="642"/>
      <c r="P201" s="625"/>
      <c r="Q201" s="625"/>
      <c r="R201" s="625"/>
      <c r="S201" s="625"/>
    </row>
    <row r="202">
      <c r="A202" s="675" t="s">
        <v>7852</v>
      </c>
      <c r="B202" s="618">
        <v>200.0</v>
      </c>
      <c r="C202" s="652">
        <v>46105.0</v>
      </c>
      <c r="D202" s="637" t="s">
        <v>8680</v>
      </c>
      <c r="E202" s="618" t="s">
        <v>8797</v>
      </c>
      <c r="F202" s="637" t="s">
        <v>8629</v>
      </c>
      <c r="G202" s="687"/>
      <c r="H202" s="639"/>
      <c r="I202" s="641"/>
      <c r="J202" s="641"/>
      <c r="K202" s="641"/>
      <c r="L202" s="642"/>
      <c r="M202" s="642"/>
      <c r="N202" s="642"/>
      <c r="O202" s="642"/>
      <c r="P202" s="625"/>
      <c r="Q202" s="625"/>
      <c r="R202" s="625"/>
      <c r="S202" s="625"/>
    </row>
    <row r="203">
      <c r="A203" s="675" t="s">
        <v>7852</v>
      </c>
      <c r="B203" s="618">
        <v>201.0</v>
      </c>
      <c r="C203" s="652">
        <v>46105.0</v>
      </c>
      <c r="D203" s="637" t="s">
        <v>9031</v>
      </c>
      <c r="E203" s="618" t="s">
        <v>9032</v>
      </c>
      <c r="F203" s="637" t="s">
        <v>8629</v>
      </c>
      <c r="G203" s="687"/>
      <c r="H203" s="639"/>
      <c r="I203" s="641"/>
      <c r="J203" s="641"/>
      <c r="K203" s="641"/>
      <c r="L203" s="642"/>
      <c r="M203" s="642"/>
      <c r="N203" s="642"/>
      <c r="O203" s="642"/>
      <c r="P203" s="625"/>
      <c r="Q203" s="625"/>
      <c r="R203" s="625"/>
      <c r="S203" s="625"/>
    </row>
    <row r="204">
      <c r="A204" s="675" t="s">
        <v>7852</v>
      </c>
      <c r="B204" s="618">
        <v>202.0</v>
      </c>
      <c r="C204" s="652">
        <v>46105.0</v>
      </c>
      <c r="D204" s="637" t="s">
        <v>11129</v>
      </c>
      <c r="E204" s="618" t="s">
        <v>11130</v>
      </c>
      <c r="F204" s="637" t="s">
        <v>8629</v>
      </c>
      <c r="G204" s="687"/>
      <c r="H204" s="639"/>
      <c r="I204" s="641"/>
      <c r="J204" s="641"/>
      <c r="K204" s="641"/>
      <c r="L204" s="642"/>
      <c r="M204" s="642"/>
      <c r="N204" s="642"/>
      <c r="O204" s="642"/>
      <c r="P204" s="625"/>
      <c r="Q204" s="625"/>
      <c r="R204" s="625"/>
      <c r="S204" s="625"/>
    </row>
    <row r="205">
      <c r="A205" s="675" t="s">
        <v>7852</v>
      </c>
      <c r="B205" s="618">
        <v>203.0</v>
      </c>
      <c r="C205" s="652">
        <v>46105.0</v>
      </c>
      <c r="D205" s="637" t="s">
        <v>12539</v>
      </c>
      <c r="E205" s="618" t="s">
        <v>12540</v>
      </c>
      <c r="F205" s="637" t="s">
        <v>8629</v>
      </c>
      <c r="G205" s="687"/>
      <c r="H205" s="639"/>
      <c r="I205" s="641"/>
      <c r="J205" s="641"/>
      <c r="K205" s="641"/>
      <c r="L205" s="642"/>
      <c r="M205" s="642"/>
      <c r="N205" s="642"/>
      <c r="O205" s="642"/>
      <c r="P205" s="625"/>
      <c r="Q205" s="625"/>
      <c r="R205" s="625"/>
      <c r="S205" s="625"/>
    </row>
    <row r="206">
      <c r="A206" s="675" t="s">
        <v>7852</v>
      </c>
      <c r="B206" s="618">
        <v>204.0</v>
      </c>
      <c r="C206" s="652">
        <v>46105.0</v>
      </c>
      <c r="D206" s="637" t="s">
        <v>4848</v>
      </c>
      <c r="E206" s="618" t="s">
        <v>10377</v>
      </c>
      <c r="F206" s="637" t="s">
        <v>8629</v>
      </c>
      <c r="G206" s="687"/>
      <c r="H206" s="639"/>
      <c r="I206" s="641"/>
      <c r="J206" s="641"/>
      <c r="K206" s="641"/>
      <c r="L206" s="642"/>
      <c r="M206" s="642"/>
      <c r="N206" s="642"/>
      <c r="O206" s="642"/>
      <c r="P206" s="625"/>
      <c r="Q206" s="625"/>
      <c r="R206" s="625"/>
      <c r="S206" s="625"/>
    </row>
    <row r="207">
      <c r="A207" s="675" t="s">
        <v>7852</v>
      </c>
      <c r="B207" s="618">
        <v>205.0</v>
      </c>
      <c r="C207" s="652">
        <v>46105.0</v>
      </c>
      <c r="D207" s="637" t="s">
        <v>11203</v>
      </c>
      <c r="E207" s="618" t="s">
        <v>11715</v>
      </c>
      <c r="F207" s="637" t="s">
        <v>8629</v>
      </c>
      <c r="G207" s="687"/>
      <c r="H207" s="639"/>
      <c r="I207" s="641"/>
      <c r="J207" s="641"/>
      <c r="K207" s="641"/>
      <c r="L207" s="642"/>
      <c r="M207" s="642"/>
      <c r="N207" s="642"/>
      <c r="O207" s="642"/>
      <c r="P207" s="625"/>
      <c r="Q207" s="625"/>
      <c r="R207" s="625"/>
      <c r="S207" s="625"/>
    </row>
    <row r="208">
      <c r="A208" s="675" t="s">
        <v>7852</v>
      </c>
      <c r="B208" s="618">
        <v>206.0</v>
      </c>
      <c r="C208" s="652">
        <v>46105.0</v>
      </c>
      <c r="D208" s="637" t="s">
        <v>12022</v>
      </c>
      <c r="E208" s="618" t="s">
        <v>12414</v>
      </c>
      <c r="F208" s="637" t="s">
        <v>8629</v>
      </c>
      <c r="G208" s="687"/>
      <c r="H208" s="639"/>
      <c r="I208" s="641"/>
      <c r="J208" s="641"/>
      <c r="K208" s="641"/>
      <c r="L208" s="642"/>
      <c r="M208" s="642"/>
      <c r="N208" s="642"/>
      <c r="O208" s="642"/>
      <c r="P208" s="625"/>
      <c r="Q208" s="625"/>
      <c r="R208" s="625"/>
      <c r="S208" s="625"/>
    </row>
    <row r="209">
      <c r="A209" s="675" t="s">
        <v>7852</v>
      </c>
      <c r="B209" s="618">
        <v>207.0</v>
      </c>
      <c r="C209" s="652">
        <v>46105.0</v>
      </c>
      <c r="D209" s="637" t="s">
        <v>3659</v>
      </c>
      <c r="E209" s="618" t="s">
        <v>13424</v>
      </c>
      <c r="F209" s="637" t="s">
        <v>8629</v>
      </c>
      <c r="G209" s="687"/>
      <c r="H209" s="639"/>
      <c r="I209" s="641"/>
      <c r="J209" s="641"/>
      <c r="K209" s="641"/>
      <c r="L209" s="642"/>
      <c r="M209" s="642"/>
      <c r="N209" s="642"/>
      <c r="O209" s="642"/>
      <c r="P209" s="625"/>
      <c r="Q209" s="625"/>
      <c r="R209" s="625"/>
      <c r="S209" s="625"/>
    </row>
    <row r="210">
      <c r="A210" s="675" t="s">
        <v>7852</v>
      </c>
      <c r="B210" s="618">
        <v>208.0</v>
      </c>
      <c r="C210" s="652">
        <v>46105.0</v>
      </c>
      <c r="D210" s="637" t="s">
        <v>4167</v>
      </c>
      <c r="E210" s="618" t="s">
        <v>13427</v>
      </c>
      <c r="F210" s="637" t="s">
        <v>8629</v>
      </c>
      <c r="G210" s="687"/>
      <c r="H210" s="639"/>
      <c r="I210" s="641"/>
      <c r="J210" s="641"/>
      <c r="K210" s="641"/>
      <c r="L210" s="642"/>
      <c r="M210" s="642"/>
      <c r="N210" s="642"/>
      <c r="O210" s="642"/>
      <c r="P210" s="625"/>
      <c r="Q210" s="625"/>
      <c r="R210" s="625"/>
      <c r="S210" s="625"/>
    </row>
    <row r="211">
      <c r="A211" s="675" t="s">
        <v>7852</v>
      </c>
      <c r="B211" s="683">
        <v>209.0</v>
      </c>
      <c r="C211" s="652">
        <v>46105.0</v>
      </c>
      <c r="D211" s="637" t="s">
        <v>6267</v>
      </c>
      <c r="E211" s="618" t="s">
        <v>7805</v>
      </c>
      <c r="F211" s="637" t="s">
        <v>1593</v>
      </c>
      <c r="G211" s="639" t="s">
        <v>13817</v>
      </c>
      <c r="H211" s="645" t="s">
        <v>10731</v>
      </c>
      <c r="I211" s="641"/>
      <c r="J211" s="641"/>
      <c r="K211" s="641"/>
      <c r="L211" s="642"/>
      <c r="M211" s="642"/>
      <c r="N211" s="642"/>
      <c r="O211" s="642"/>
      <c r="P211" s="625"/>
      <c r="Q211" s="625"/>
      <c r="R211" s="625"/>
      <c r="S211" s="625"/>
    </row>
    <row r="212">
      <c r="A212" s="675" t="s">
        <v>7852</v>
      </c>
      <c r="B212" s="683">
        <v>210.0</v>
      </c>
      <c r="C212" s="652">
        <v>46105.0</v>
      </c>
      <c r="D212" s="637" t="s">
        <v>9421</v>
      </c>
      <c r="E212" s="618" t="s">
        <v>9422</v>
      </c>
      <c r="F212" s="637" t="s">
        <v>1593</v>
      </c>
      <c r="G212" s="639" t="s">
        <v>13818</v>
      </c>
      <c r="H212" s="645" t="s">
        <v>10731</v>
      </c>
      <c r="I212" s="641"/>
      <c r="J212" s="641"/>
      <c r="K212" s="641"/>
      <c r="L212" s="642"/>
      <c r="M212" s="642"/>
      <c r="N212" s="642"/>
      <c r="O212" s="642"/>
      <c r="P212" s="625"/>
      <c r="Q212" s="625"/>
      <c r="R212" s="625"/>
      <c r="S212" s="625"/>
    </row>
    <row r="213">
      <c r="A213" s="675" t="s">
        <v>7852</v>
      </c>
      <c r="B213" s="618">
        <v>211.0</v>
      </c>
      <c r="C213" s="652">
        <v>46106.0</v>
      </c>
      <c r="D213" s="637" t="s">
        <v>13819</v>
      </c>
      <c r="E213" s="618" t="s">
        <v>13820</v>
      </c>
      <c r="F213" s="637" t="s">
        <v>18</v>
      </c>
      <c r="G213" s="639"/>
      <c r="H213" s="639"/>
      <c r="I213" s="641"/>
      <c r="J213" s="641"/>
      <c r="K213" s="641"/>
      <c r="L213" s="642"/>
      <c r="M213" s="642"/>
      <c r="N213" s="642"/>
      <c r="O213" s="642"/>
      <c r="P213" s="625"/>
      <c r="Q213" s="625"/>
      <c r="R213" s="625"/>
      <c r="S213" s="625"/>
    </row>
    <row r="214">
      <c r="A214" s="675" t="s">
        <v>7852</v>
      </c>
      <c r="B214" s="618">
        <v>212.0</v>
      </c>
      <c r="C214" s="652">
        <v>46106.0</v>
      </c>
      <c r="D214" s="637" t="s">
        <v>13821</v>
      </c>
      <c r="E214" s="618" t="s">
        <v>13822</v>
      </c>
      <c r="F214" s="637" t="s">
        <v>18</v>
      </c>
      <c r="G214" s="639"/>
      <c r="H214" s="639"/>
      <c r="I214" s="641"/>
      <c r="J214" s="641"/>
      <c r="K214" s="641"/>
      <c r="L214" s="642"/>
      <c r="M214" s="642"/>
      <c r="N214" s="642"/>
      <c r="O214" s="642"/>
      <c r="P214" s="625"/>
      <c r="Q214" s="625"/>
      <c r="R214" s="625"/>
      <c r="S214" s="625"/>
    </row>
    <row r="215">
      <c r="A215" s="675" t="s">
        <v>7852</v>
      </c>
      <c r="B215" s="618">
        <v>213.0</v>
      </c>
      <c r="C215" s="652">
        <v>46106.0</v>
      </c>
      <c r="D215" s="637" t="s">
        <v>5824</v>
      </c>
      <c r="E215" s="618" t="s">
        <v>13823</v>
      </c>
      <c r="F215" s="637" t="s">
        <v>18</v>
      </c>
      <c r="G215" s="639"/>
      <c r="H215" s="639"/>
      <c r="I215" s="641"/>
      <c r="J215" s="641"/>
      <c r="K215" s="641"/>
      <c r="L215" s="642"/>
      <c r="M215" s="642"/>
      <c r="N215" s="642"/>
      <c r="O215" s="642"/>
      <c r="P215" s="625"/>
      <c r="Q215" s="625"/>
      <c r="R215" s="625"/>
      <c r="S215" s="625"/>
    </row>
    <row r="216">
      <c r="A216" s="675" t="s">
        <v>7852</v>
      </c>
      <c r="B216" s="618">
        <v>214.0</v>
      </c>
      <c r="C216" s="652">
        <v>46106.0</v>
      </c>
      <c r="D216" s="637" t="s">
        <v>13824</v>
      </c>
      <c r="E216" s="618" t="s">
        <v>13825</v>
      </c>
      <c r="F216" s="637" t="s">
        <v>18</v>
      </c>
      <c r="G216" s="639"/>
      <c r="H216" s="639"/>
      <c r="I216" s="641"/>
      <c r="J216" s="641"/>
      <c r="K216" s="641"/>
      <c r="L216" s="642"/>
      <c r="M216" s="642"/>
      <c r="N216" s="642"/>
      <c r="O216" s="642"/>
      <c r="P216" s="625"/>
      <c r="Q216" s="625"/>
      <c r="R216" s="625"/>
      <c r="S216" s="625"/>
    </row>
    <row r="217">
      <c r="A217" s="675" t="s">
        <v>7852</v>
      </c>
      <c r="B217" s="618">
        <v>215.0</v>
      </c>
      <c r="C217" s="652">
        <v>46106.0</v>
      </c>
      <c r="D217" s="637" t="s">
        <v>13826</v>
      </c>
      <c r="E217" s="618" t="s">
        <v>13827</v>
      </c>
      <c r="F217" s="637" t="s">
        <v>18</v>
      </c>
      <c r="G217" s="639"/>
      <c r="H217" s="639"/>
      <c r="I217" s="641"/>
      <c r="J217" s="641"/>
      <c r="K217" s="641"/>
      <c r="L217" s="642"/>
      <c r="M217" s="642"/>
      <c r="N217" s="642"/>
      <c r="O217" s="642"/>
      <c r="P217" s="625"/>
      <c r="Q217" s="625"/>
      <c r="R217" s="625"/>
      <c r="S217" s="625"/>
    </row>
    <row r="218">
      <c r="A218" s="675" t="s">
        <v>7852</v>
      </c>
      <c r="B218" s="618">
        <v>216.0</v>
      </c>
      <c r="C218" s="652">
        <v>46106.0</v>
      </c>
      <c r="D218" s="637" t="s">
        <v>13828</v>
      </c>
      <c r="E218" s="618" t="s">
        <v>13829</v>
      </c>
      <c r="F218" s="637" t="s">
        <v>18</v>
      </c>
      <c r="G218" s="639"/>
      <c r="H218" s="639"/>
      <c r="I218" s="641"/>
      <c r="J218" s="641"/>
      <c r="K218" s="641"/>
      <c r="L218" s="642"/>
      <c r="M218" s="642"/>
      <c r="N218" s="642"/>
      <c r="O218" s="642"/>
      <c r="P218" s="625"/>
      <c r="Q218" s="625"/>
      <c r="R218" s="625"/>
      <c r="S218" s="625"/>
    </row>
    <row r="219">
      <c r="A219" s="675" t="s">
        <v>7852</v>
      </c>
      <c r="B219" s="618">
        <v>217.0</v>
      </c>
      <c r="C219" s="652">
        <v>46106.0</v>
      </c>
      <c r="D219" s="637" t="s">
        <v>13830</v>
      </c>
      <c r="E219" s="618" t="s">
        <v>13831</v>
      </c>
      <c r="F219" s="637" t="s">
        <v>18</v>
      </c>
      <c r="G219" s="639"/>
      <c r="H219" s="639"/>
      <c r="I219" s="641"/>
      <c r="J219" s="641"/>
      <c r="K219" s="641"/>
      <c r="L219" s="642"/>
      <c r="M219" s="642"/>
      <c r="N219" s="642"/>
      <c r="O219" s="642"/>
      <c r="P219" s="625"/>
      <c r="Q219" s="625"/>
      <c r="R219" s="625"/>
      <c r="S219" s="625"/>
    </row>
    <row r="220">
      <c r="A220" s="675" t="s">
        <v>7852</v>
      </c>
      <c r="B220" s="618">
        <v>218.0</v>
      </c>
      <c r="C220" s="652">
        <v>46106.0</v>
      </c>
      <c r="D220" s="637" t="s">
        <v>13832</v>
      </c>
      <c r="E220" s="618" t="s">
        <v>13833</v>
      </c>
      <c r="F220" s="637" t="s">
        <v>18</v>
      </c>
      <c r="G220" s="639"/>
      <c r="H220" s="639"/>
      <c r="I220" s="641"/>
      <c r="J220" s="641"/>
      <c r="K220" s="641"/>
      <c r="L220" s="642"/>
      <c r="M220" s="642"/>
      <c r="N220" s="642"/>
      <c r="O220" s="642"/>
      <c r="P220" s="625"/>
      <c r="Q220" s="625"/>
      <c r="R220" s="625"/>
      <c r="S220" s="625"/>
    </row>
    <row r="221">
      <c r="A221" s="675" t="s">
        <v>7852</v>
      </c>
      <c r="B221" s="618">
        <v>219.0</v>
      </c>
      <c r="C221" s="652">
        <v>46106.0</v>
      </c>
      <c r="D221" s="637" t="s">
        <v>5614</v>
      </c>
      <c r="E221" s="618" t="s">
        <v>6190</v>
      </c>
      <c r="F221" s="637" t="s">
        <v>18</v>
      </c>
      <c r="G221" s="639"/>
      <c r="H221" s="639"/>
      <c r="I221" s="641"/>
      <c r="J221" s="641"/>
      <c r="K221" s="641"/>
      <c r="L221" s="642"/>
      <c r="M221" s="642"/>
      <c r="N221" s="642"/>
      <c r="O221" s="642"/>
      <c r="P221" s="625"/>
      <c r="Q221" s="625"/>
      <c r="R221" s="625"/>
      <c r="S221" s="625"/>
    </row>
    <row r="222">
      <c r="A222" s="675" t="s">
        <v>7852</v>
      </c>
      <c r="B222" s="618">
        <v>220.0</v>
      </c>
      <c r="C222" s="652">
        <v>46106.0</v>
      </c>
      <c r="D222" s="637" t="s">
        <v>4817</v>
      </c>
      <c r="E222" s="618" t="s">
        <v>13834</v>
      </c>
      <c r="F222" s="637" t="s">
        <v>18</v>
      </c>
      <c r="G222" s="639" t="s">
        <v>13835</v>
      </c>
      <c r="H222" s="639"/>
      <c r="I222" s="641"/>
      <c r="J222" s="641"/>
      <c r="K222" s="641"/>
      <c r="L222" s="642"/>
      <c r="M222" s="642"/>
      <c r="N222" s="642"/>
      <c r="O222" s="642"/>
      <c r="P222" s="625"/>
      <c r="Q222" s="625"/>
      <c r="R222" s="625"/>
      <c r="S222" s="625"/>
    </row>
    <row r="223">
      <c r="A223" s="675" t="s">
        <v>7852</v>
      </c>
      <c r="B223" s="618">
        <v>221.0</v>
      </c>
      <c r="C223" s="652">
        <v>46106.0</v>
      </c>
      <c r="D223" s="637" t="s">
        <v>13836</v>
      </c>
      <c r="E223" s="618" t="s">
        <v>13837</v>
      </c>
      <c r="F223" s="637" t="s">
        <v>18</v>
      </c>
      <c r="G223" s="639"/>
      <c r="H223" s="639"/>
      <c r="I223" s="641"/>
      <c r="J223" s="641"/>
      <c r="K223" s="641"/>
      <c r="L223" s="642"/>
      <c r="M223" s="642"/>
      <c r="N223" s="642"/>
      <c r="O223" s="642"/>
      <c r="P223" s="625"/>
      <c r="Q223" s="625"/>
      <c r="R223" s="625"/>
      <c r="S223" s="625"/>
    </row>
    <row r="224">
      <c r="A224" s="675" t="s">
        <v>7852</v>
      </c>
      <c r="B224" s="618">
        <v>222.0</v>
      </c>
      <c r="C224" s="652">
        <v>46106.0</v>
      </c>
      <c r="D224" s="637" t="s">
        <v>9208</v>
      </c>
      <c r="E224" s="618" t="s">
        <v>9329</v>
      </c>
      <c r="F224" s="637" t="s">
        <v>18</v>
      </c>
      <c r="G224" s="639"/>
      <c r="H224" s="639"/>
      <c r="I224" s="641"/>
      <c r="J224" s="641"/>
      <c r="K224" s="641"/>
      <c r="L224" s="642"/>
      <c r="M224" s="642"/>
      <c r="N224" s="642"/>
      <c r="O224" s="642"/>
      <c r="P224" s="625"/>
      <c r="Q224" s="625"/>
      <c r="R224" s="625"/>
      <c r="S224" s="625"/>
    </row>
    <row r="225">
      <c r="A225" s="675" t="s">
        <v>7852</v>
      </c>
      <c r="B225" s="618">
        <v>223.0</v>
      </c>
      <c r="C225" s="652">
        <v>46106.0</v>
      </c>
      <c r="D225" s="637" t="s">
        <v>10311</v>
      </c>
      <c r="E225" s="618" t="s">
        <v>13838</v>
      </c>
      <c r="F225" s="637" t="s">
        <v>18</v>
      </c>
      <c r="G225" s="639"/>
      <c r="H225" s="639"/>
      <c r="I225" s="641"/>
      <c r="J225" s="641"/>
      <c r="K225" s="641"/>
      <c r="L225" s="642"/>
      <c r="M225" s="642"/>
      <c r="N225" s="642"/>
      <c r="O225" s="642"/>
      <c r="P225" s="625"/>
      <c r="Q225" s="625"/>
      <c r="R225" s="625"/>
      <c r="S225" s="625"/>
    </row>
    <row r="226">
      <c r="A226" s="675" t="s">
        <v>7852</v>
      </c>
      <c r="B226" s="618">
        <v>224.0</v>
      </c>
      <c r="C226" s="652">
        <v>46106.0</v>
      </c>
      <c r="D226" s="637" t="s">
        <v>11464</v>
      </c>
      <c r="E226" s="618" t="s">
        <v>13839</v>
      </c>
      <c r="F226" s="637" t="s">
        <v>18</v>
      </c>
      <c r="G226" s="639"/>
      <c r="H226" s="639"/>
      <c r="I226" s="641"/>
      <c r="J226" s="641"/>
      <c r="K226" s="641"/>
      <c r="L226" s="642"/>
      <c r="M226" s="642"/>
      <c r="N226" s="642"/>
      <c r="O226" s="642"/>
      <c r="P226" s="625"/>
      <c r="Q226" s="625"/>
      <c r="R226" s="625"/>
      <c r="S226" s="625"/>
    </row>
    <row r="227">
      <c r="A227" s="675" t="s">
        <v>7852</v>
      </c>
      <c r="B227" s="618">
        <v>225.0</v>
      </c>
      <c r="C227" s="652">
        <v>46106.0</v>
      </c>
      <c r="D227" s="637" t="s">
        <v>6565</v>
      </c>
      <c r="E227" s="618" t="s">
        <v>11157</v>
      </c>
      <c r="F227" s="637" t="s">
        <v>13660</v>
      </c>
      <c r="G227" s="639"/>
      <c r="H227" s="639"/>
      <c r="I227" s="641"/>
      <c r="J227" s="641"/>
      <c r="K227" s="641"/>
      <c r="L227" s="642"/>
      <c r="M227" s="642"/>
      <c r="N227" s="642"/>
      <c r="O227" s="642"/>
      <c r="P227" s="625"/>
      <c r="Q227" s="625"/>
      <c r="R227" s="625"/>
      <c r="S227" s="625"/>
    </row>
    <row r="228">
      <c r="A228" s="675" t="s">
        <v>7852</v>
      </c>
      <c r="B228" s="618">
        <v>226.0</v>
      </c>
      <c r="C228" s="652">
        <v>46106.0</v>
      </c>
      <c r="D228" s="637" t="s">
        <v>12176</v>
      </c>
      <c r="E228" s="618" t="s">
        <v>12177</v>
      </c>
      <c r="F228" s="637" t="s">
        <v>18</v>
      </c>
      <c r="G228" s="639"/>
      <c r="H228" s="639"/>
      <c r="I228" s="641"/>
      <c r="J228" s="641"/>
      <c r="K228" s="641"/>
      <c r="L228" s="642"/>
      <c r="M228" s="642"/>
      <c r="N228" s="642"/>
      <c r="O228" s="642"/>
      <c r="P228" s="625"/>
      <c r="Q228" s="625"/>
      <c r="R228" s="625"/>
      <c r="S228" s="625"/>
    </row>
    <row r="229">
      <c r="A229" s="675" t="s">
        <v>7852</v>
      </c>
      <c r="B229" s="618">
        <v>227.0</v>
      </c>
      <c r="C229" s="652">
        <v>46106.0</v>
      </c>
      <c r="D229" s="637" t="s">
        <v>13840</v>
      </c>
      <c r="E229" s="618" t="s">
        <v>13841</v>
      </c>
      <c r="F229" s="637" t="s">
        <v>18</v>
      </c>
      <c r="G229" s="639"/>
      <c r="H229" s="639"/>
      <c r="I229" s="641"/>
      <c r="J229" s="641"/>
      <c r="K229" s="641"/>
      <c r="L229" s="642"/>
      <c r="M229" s="642"/>
      <c r="N229" s="642"/>
      <c r="O229" s="642"/>
      <c r="P229" s="625"/>
      <c r="Q229" s="625"/>
      <c r="R229" s="625"/>
      <c r="S229" s="625"/>
    </row>
    <row r="230">
      <c r="A230" s="675" t="s">
        <v>7852</v>
      </c>
      <c r="B230" s="618">
        <v>228.0</v>
      </c>
      <c r="C230" s="652">
        <v>46106.0</v>
      </c>
      <c r="D230" s="637" t="s">
        <v>9122</v>
      </c>
      <c r="E230" s="618" t="s">
        <v>9123</v>
      </c>
      <c r="F230" s="637" t="s">
        <v>18</v>
      </c>
      <c r="G230" s="639"/>
      <c r="H230" s="639"/>
      <c r="I230" s="641"/>
      <c r="J230" s="641"/>
      <c r="K230" s="641"/>
      <c r="L230" s="642"/>
      <c r="M230" s="642"/>
      <c r="N230" s="642"/>
      <c r="O230" s="642"/>
      <c r="P230" s="625"/>
      <c r="Q230" s="625"/>
      <c r="R230" s="625"/>
      <c r="S230" s="625"/>
    </row>
    <row r="231">
      <c r="A231" s="675" t="s">
        <v>7852</v>
      </c>
      <c r="B231" s="618">
        <v>229.0</v>
      </c>
      <c r="C231" s="652">
        <v>46106.0</v>
      </c>
      <c r="D231" s="637" t="s">
        <v>7199</v>
      </c>
      <c r="E231" s="618" t="s">
        <v>13842</v>
      </c>
      <c r="F231" s="637" t="s">
        <v>18</v>
      </c>
      <c r="G231" s="639"/>
      <c r="H231" s="639"/>
      <c r="I231" s="641"/>
      <c r="J231" s="641"/>
      <c r="K231" s="641"/>
      <c r="L231" s="642"/>
      <c r="M231" s="642"/>
      <c r="N231" s="642"/>
      <c r="O231" s="642"/>
      <c r="P231" s="625"/>
      <c r="Q231" s="625"/>
      <c r="R231" s="625"/>
      <c r="S231" s="625"/>
    </row>
    <row r="232">
      <c r="A232" s="675" t="s">
        <v>7852</v>
      </c>
      <c r="B232" s="618">
        <v>230.0</v>
      </c>
      <c r="C232" s="652">
        <v>46106.0</v>
      </c>
      <c r="D232" s="637" t="s">
        <v>13843</v>
      </c>
      <c r="E232" s="618" t="s">
        <v>13844</v>
      </c>
      <c r="F232" s="637" t="s">
        <v>18</v>
      </c>
      <c r="G232" s="639"/>
      <c r="H232" s="639"/>
      <c r="I232" s="641"/>
      <c r="J232" s="641"/>
      <c r="K232" s="641"/>
      <c r="L232" s="642"/>
      <c r="M232" s="642"/>
      <c r="N232" s="642"/>
      <c r="O232" s="642"/>
      <c r="P232" s="625"/>
      <c r="Q232" s="625"/>
      <c r="R232" s="625"/>
      <c r="S232" s="625"/>
    </row>
    <row r="233">
      <c r="A233" s="675" t="s">
        <v>7852</v>
      </c>
      <c r="B233" s="618">
        <v>231.0</v>
      </c>
      <c r="C233" s="652">
        <v>46106.0</v>
      </c>
      <c r="D233" s="637" t="s">
        <v>13845</v>
      </c>
      <c r="E233" s="618" t="s">
        <v>13846</v>
      </c>
      <c r="F233" s="637" t="s">
        <v>18</v>
      </c>
      <c r="G233" s="639"/>
      <c r="H233" s="639"/>
      <c r="I233" s="641"/>
      <c r="J233" s="641"/>
      <c r="K233" s="641"/>
      <c r="L233" s="642"/>
      <c r="M233" s="642"/>
      <c r="N233" s="642"/>
      <c r="O233" s="642"/>
      <c r="P233" s="625"/>
      <c r="Q233" s="625"/>
      <c r="R233" s="625"/>
      <c r="S233" s="625"/>
    </row>
    <row r="234">
      <c r="A234" s="675" t="s">
        <v>7852</v>
      </c>
      <c r="B234" s="618">
        <v>232.0</v>
      </c>
      <c r="C234" s="652">
        <v>46106.0</v>
      </c>
      <c r="D234" s="637" t="s">
        <v>2490</v>
      </c>
      <c r="E234" s="618" t="s">
        <v>13847</v>
      </c>
      <c r="F234" s="637" t="s">
        <v>18</v>
      </c>
      <c r="G234" s="639"/>
      <c r="H234" s="639"/>
      <c r="I234" s="641"/>
      <c r="J234" s="641"/>
      <c r="K234" s="641"/>
      <c r="L234" s="642"/>
      <c r="M234" s="642"/>
      <c r="N234" s="642"/>
      <c r="O234" s="642"/>
      <c r="P234" s="625"/>
      <c r="Q234" s="625"/>
      <c r="R234" s="625"/>
      <c r="S234" s="625"/>
    </row>
    <row r="235">
      <c r="A235" s="675" t="s">
        <v>7852</v>
      </c>
      <c r="B235" s="618">
        <v>233.0</v>
      </c>
      <c r="C235" s="652">
        <v>46106.0</v>
      </c>
      <c r="D235" s="637" t="s">
        <v>13848</v>
      </c>
      <c r="E235" s="618" t="s">
        <v>13849</v>
      </c>
      <c r="F235" s="637" t="s">
        <v>18</v>
      </c>
      <c r="G235" s="639"/>
      <c r="H235" s="639"/>
      <c r="I235" s="641"/>
      <c r="J235" s="641"/>
      <c r="K235" s="641"/>
      <c r="L235" s="642"/>
      <c r="M235" s="642"/>
      <c r="N235" s="642"/>
      <c r="O235" s="642"/>
      <c r="P235" s="625"/>
      <c r="Q235" s="625"/>
      <c r="R235" s="625"/>
      <c r="S235" s="625"/>
    </row>
    <row r="236">
      <c r="A236" s="675" t="s">
        <v>7852</v>
      </c>
      <c r="B236" s="618">
        <v>234.0</v>
      </c>
      <c r="C236" s="652">
        <v>46106.0</v>
      </c>
      <c r="D236" s="637" t="s">
        <v>7043</v>
      </c>
      <c r="E236" s="618" t="s">
        <v>13850</v>
      </c>
      <c r="F236" s="637" t="s">
        <v>18</v>
      </c>
      <c r="G236" s="639"/>
      <c r="H236" s="639"/>
      <c r="I236" s="641"/>
      <c r="J236" s="641"/>
      <c r="K236" s="641"/>
      <c r="L236" s="642"/>
      <c r="M236" s="642"/>
      <c r="N236" s="642"/>
      <c r="O236" s="642"/>
      <c r="P236" s="625"/>
      <c r="Q236" s="625"/>
      <c r="R236" s="625"/>
      <c r="S236" s="625"/>
    </row>
    <row r="237">
      <c r="A237" s="675" t="s">
        <v>7852</v>
      </c>
      <c r="B237" s="618">
        <v>235.0</v>
      </c>
      <c r="C237" s="652">
        <v>46106.0</v>
      </c>
      <c r="D237" s="637" t="s">
        <v>8678</v>
      </c>
      <c r="E237" s="618" t="s">
        <v>8795</v>
      </c>
      <c r="F237" s="637" t="s">
        <v>18</v>
      </c>
      <c r="G237" s="639"/>
      <c r="H237" s="639"/>
      <c r="I237" s="641"/>
      <c r="J237" s="641"/>
      <c r="K237" s="641"/>
      <c r="L237" s="642"/>
      <c r="M237" s="642"/>
      <c r="N237" s="642"/>
      <c r="O237" s="642"/>
      <c r="P237" s="625"/>
      <c r="Q237" s="625"/>
      <c r="R237" s="625"/>
      <c r="S237" s="625"/>
    </row>
    <row r="238">
      <c r="A238" s="675" t="s">
        <v>7852</v>
      </c>
      <c r="B238" s="618">
        <v>236.0</v>
      </c>
      <c r="C238" s="652">
        <v>46106.0</v>
      </c>
      <c r="D238" s="637" t="s">
        <v>8491</v>
      </c>
      <c r="E238" s="618" t="s">
        <v>13851</v>
      </c>
      <c r="F238" s="637" t="s">
        <v>18</v>
      </c>
      <c r="G238" s="639"/>
      <c r="H238" s="639"/>
      <c r="I238" s="641"/>
      <c r="J238" s="641"/>
      <c r="K238" s="641"/>
      <c r="L238" s="642"/>
      <c r="M238" s="642"/>
      <c r="N238" s="642"/>
      <c r="O238" s="642"/>
      <c r="P238" s="625"/>
      <c r="Q238" s="625"/>
      <c r="R238" s="625"/>
      <c r="S238" s="625"/>
    </row>
    <row r="239">
      <c r="A239" s="675" t="s">
        <v>7852</v>
      </c>
      <c r="B239" s="618">
        <v>237.0</v>
      </c>
      <c r="C239" s="652">
        <v>46106.0</v>
      </c>
      <c r="D239" s="637" t="s">
        <v>13852</v>
      </c>
      <c r="E239" s="618" t="s">
        <v>13853</v>
      </c>
      <c r="F239" s="637" t="s">
        <v>18</v>
      </c>
      <c r="G239" s="639"/>
      <c r="H239" s="639"/>
      <c r="I239" s="641"/>
      <c r="J239" s="641"/>
      <c r="K239" s="641"/>
      <c r="L239" s="642"/>
      <c r="M239" s="642"/>
      <c r="N239" s="642"/>
      <c r="O239" s="642"/>
      <c r="P239" s="625"/>
      <c r="Q239" s="625"/>
      <c r="R239" s="625"/>
      <c r="S239" s="625"/>
    </row>
    <row r="240">
      <c r="A240" s="675" t="s">
        <v>7852</v>
      </c>
      <c r="B240" s="618">
        <v>238.0</v>
      </c>
      <c r="C240" s="652">
        <v>46106.0</v>
      </c>
      <c r="D240" s="637" t="s">
        <v>10474</v>
      </c>
      <c r="E240" s="618" t="s">
        <v>13854</v>
      </c>
      <c r="F240" s="637" t="s">
        <v>18</v>
      </c>
      <c r="G240" s="639"/>
      <c r="H240" s="639"/>
      <c r="I240" s="641"/>
      <c r="J240" s="641"/>
      <c r="K240" s="641"/>
      <c r="L240" s="642"/>
      <c r="M240" s="642"/>
      <c r="N240" s="642"/>
      <c r="O240" s="642"/>
      <c r="P240" s="625"/>
      <c r="Q240" s="625"/>
      <c r="R240" s="625"/>
      <c r="S240" s="625"/>
    </row>
    <row r="241">
      <c r="A241" s="675" t="s">
        <v>7852</v>
      </c>
      <c r="B241" s="618">
        <v>239.0</v>
      </c>
      <c r="C241" s="652">
        <v>46106.0</v>
      </c>
      <c r="D241" s="637" t="s">
        <v>13855</v>
      </c>
      <c r="E241" s="618" t="s">
        <v>13856</v>
      </c>
      <c r="F241" s="637" t="s">
        <v>18</v>
      </c>
      <c r="G241" s="639"/>
      <c r="H241" s="639"/>
      <c r="I241" s="641"/>
      <c r="J241" s="641"/>
      <c r="K241" s="641"/>
      <c r="L241" s="642"/>
      <c r="M241" s="642"/>
      <c r="N241" s="642"/>
      <c r="O241" s="642"/>
      <c r="P241" s="625"/>
      <c r="Q241" s="625"/>
      <c r="R241" s="625"/>
      <c r="S241" s="625"/>
    </row>
    <row r="242">
      <c r="A242" s="675" t="s">
        <v>7852</v>
      </c>
      <c r="B242" s="618">
        <v>240.0</v>
      </c>
      <c r="C242" s="652">
        <v>46106.0</v>
      </c>
      <c r="D242" s="637" t="s">
        <v>9385</v>
      </c>
      <c r="E242" s="618" t="s">
        <v>9386</v>
      </c>
      <c r="F242" s="637" t="s">
        <v>18</v>
      </c>
      <c r="G242" s="639"/>
      <c r="H242" s="639"/>
      <c r="I242" s="641"/>
      <c r="J242" s="641"/>
      <c r="K242" s="641"/>
      <c r="L242" s="642"/>
      <c r="M242" s="642"/>
      <c r="N242" s="642"/>
      <c r="O242" s="642"/>
      <c r="P242" s="625"/>
      <c r="Q242" s="625"/>
      <c r="R242" s="625"/>
      <c r="S242" s="625"/>
    </row>
    <row r="243">
      <c r="A243" s="675" t="s">
        <v>7852</v>
      </c>
      <c r="B243" s="618">
        <v>241.0</v>
      </c>
      <c r="C243" s="652">
        <v>46106.0</v>
      </c>
      <c r="D243" s="637" t="s">
        <v>13857</v>
      </c>
      <c r="E243" s="618" t="s">
        <v>13858</v>
      </c>
      <c r="F243" s="637" t="s">
        <v>18</v>
      </c>
      <c r="G243" s="639"/>
      <c r="H243" s="639"/>
      <c r="I243" s="641"/>
      <c r="J243" s="641"/>
      <c r="K243" s="641"/>
      <c r="L243" s="642"/>
      <c r="M243" s="642"/>
      <c r="N243" s="642"/>
      <c r="O243" s="642"/>
      <c r="P243" s="625"/>
      <c r="Q243" s="625"/>
      <c r="R243" s="625"/>
      <c r="S243" s="625"/>
    </row>
    <row r="244">
      <c r="A244" s="675" t="s">
        <v>7852</v>
      </c>
      <c r="B244" s="618">
        <v>242.0</v>
      </c>
      <c r="C244" s="652">
        <v>46106.0</v>
      </c>
      <c r="D244" s="637" t="s">
        <v>13859</v>
      </c>
      <c r="E244" s="618" t="s">
        <v>5985</v>
      </c>
      <c r="F244" s="637" t="s">
        <v>18</v>
      </c>
      <c r="G244" s="639"/>
      <c r="H244" s="639"/>
      <c r="I244" s="641"/>
      <c r="J244" s="641"/>
      <c r="K244" s="641"/>
      <c r="L244" s="642"/>
      <c r="M244" s="642"/>
      <c r="N244" s="642"/>
      <c r="O244" s="642"/>
      <c r="P244" s="625"/>
      <c r="Q244" s="625"/>
      <c r="R244" s="625"/>
      <c r="S244" s="625"/>
    </row>
    <row r="245">
      <c r="A245" s="675" t="s">
        <v>7852</v>
      </c>
      <c r="B245" s="618">
        <v>243.0</v>
      </c>
      <c r="C245" s="652">
        <v>46106.0</v>
      </c>
      <c r="D245" s="637" t="s">
        <v>13860</v>
      </c>
      <c r="E245" s="618" t="s">
        <v>13861</v>
      </c>
      <c r="F245" s="637" t="s">
        <v>18</v>
      </c>
      <c r="G245" s="639"/>
      <c r="H245" s="639"/>
      <c r="I245" s="641"/>
      <c r="J245" s="641"/>
      <c r="K245" s="641"/>
      <c r="L245" s="642"/>
      <c r="M245" s="642"/>
      <c r="N245" s="642"/>
      <c r="O245" s="642"/>
      <c r="P245" s="625"/>
      <c r="Q245" s="625"/>
      <c r="R245" s="625"/>
      <c r="S245" s="625"/>
    </row>
    <row r="246">
      <c r="A246" s="675" t="s">
        <v>7852</v>
      </c>
      <c r="B246" s="618">
        <v>244.0</v>
      </c>
      <c r="C246" s="652">
        <v>46106.0</v>
      </c>
      <c r="D246" s="637" t="s">
        <v>11039</v>
      </c>
      <c r="E246" s="618" t="s">
        <v>11680</v>
      </c>
      <c r="F246" s="637" t="s">
        <v>18</v>
      </c>
      <c r="G246" s="639"/>
      <c r="H246" s="639"/>
      <c r="I246" s="641"/>
      <c r="J246" s="641"/>
      <c r="K246" s="641"/>
      <c r="L246" s="642"/>
      <c r="M246" s="642"/>
      <c r="N246" s="642"/>
      <c r="O246" s="642"/>
      <c r="P246" s="625"/>
      <c r="Q246" s="625"/>
      <c r="R246" s="625"/>
      <c r="S246" s="625"/>
    </row>
    <row r="247">
      <c r="A247" s="675" t="s">
        <v>7852</v>
      </c>
      <c r="B247" s="618">
        <v>245.0</v>
      </c>
      <c r="C247" s="652">
        <v>46106.0</v>
      </c>
      <c r="D247" s="637" t="s">
        <v>8658</v>
      </c>
      <c r="E247" s="618" t="s">
        <v>8412</v>
      </c>
      <c r="F247" s="637" t="s">
        <v>18</v>
      </c>
      <c r="G247" s="639"/>
      <c r="H247" s="639"/>
      <c r="I247" s="641"/>
      <c r="J247" s="641"/>
      <c r="K247" s="641"/>
      <c r="L247" s="642"/>
      <c r="M247" s="642"/>
      <c r="N247" s="642"/>
      <c r="O247" s="642"/>
      <c r="P247" s="625"/>
      <c r="Q247" s="625"/>
      <c r="R247" s="625"/>
      <c r="S247" s="625"/>
    </row>
    <row r="248">
      <c r="A248" s="675" t="s">
        <v>7852</v>
      </c>
      <c r="B248" s="618">
        <v>246.0</v>
      </c>
      <c r="C248" s="652">
        <v>46106.0</v>
      </c>
      <c r="D248" s="637" t="s">
        <v>2682</v>
      </c>
      <c r="E248" s="618" t="s">
        <v>2683</v>
      </c>
      <c r="F248" s="637" t="s">
        <v>18</v>
      </c>
      <c r="G248" s="639"/>
      <c r="H248" s="639"/>
      <c r="I248" s="641"/>
      <c r="J248" s="641"/>
      <c r="K248" s="641"/>
      <c r="L248" s="642"/>
      <c r="M248" s="642"/>
      <c r="N248" s="642"/>
      <c r="O248" s="642"/>
      <c r="P248" s="625"/>
      <c r="Q248" s="625"/>
      <c r="R248" s="625"/>
      <c r="S248" s="625"/>
    </row>
    <row r="249">
      <c r="A249" s="675" t="s">
        <v>7852</v>
      </c>
      <c r="B249" s="618">
        <v>247.0</v>
      </c>
      <c r="C249" s="652">
        <v>46106.0</v>
      </c>
      <c r="D249" s="637" t="s">
        <v>13862</v>
      </c>
      <c r="E249" s="618" t="s">
        <v>13863</v>
      </c>
      <c r="F249" s="637" t="s">
        <v>18</v>
      </c>
      <c r="G249" s="639"/>
      <c r="H249" s="639"/>
      <c r="I249" s="641"/>
      <c r="J249" s="641"/>
      <c r="K249" s="641"/>
      <c r="L249" s="642"/>
      <c r="M249" s="642"/>
      <c r="N249" s="642"/>
      <c r="O249" s="642"/>
      <c r="P249" s="625"/>
      <c r="Q249" s="625"/>
      <c r="R249" s="625"/>
      <c r="S249" s="625"/>
    </row>
    <row r="250">
      <c r="A250" s="675" t="s">
        <v>7852</v>
      </c>
      <c r="B250" s="618">
        <v>248.0</v>
      </c>
      <c r="C250" s="652">
        <v>46106.0</v>
      </c>
      <c r="D250" s="637" t="s">
        <v>2715</v>
      </c>
      <c r="E250" s="618" t="s">
        <v>13864</v>
      </c>
      <c r="F250" s="637" t="s">
        <v>18</v>
      </c>
      <c r="G250" s="639"/>
      <c r="H250" s="639"/>
      <c r="I250" s="641"/>
      <c r="J250" s="641"/>
      <c r="K250" s="641"/>
      <c r="L250" s="642"/>
      <c r="M250" s="642"/>
      <c r="N250" s="642"/>
      <c r="O250" s="642"/>
      <c r="P250" s="625"/>
      <c r="Q250" s="625"/>
      <c r="R250" s="625"/>
      <c r="S250" s="625"/>
    </row>
    <row r="251">
      <c r="A251" s="675" t="s">
        <v>7852</v>
      </c>
      <c r="B251" s="618">
        <v>249.0</v>
      </c>
      <c r="C251" s="652">
        <v>46106.0</v>
      </c>
      <c r="D251" s="637" t="s">
        <v>1825</v>
      </c>
      <c r="E251" s="618" t="s">
        <v>13865</v>
      </c>
      <c r="F251" s="637" t="s">
        <v>18</v>
      </c>
      <c r="G251" s="639"/>
      <c r="H251" s="639"/>
      <c r="I251" s="641"/>
      <c r="J251" s="641"/>
      <c r="K251" s="641"/>
      <c r="L251" s="642"/>
      <c r="M251" s="642"/>
      <c r="N251" s="642"/>
      <c r="O251" s="642"/>
      <c r="P251" s="625"/>
      <c r="Q251" s="625"/>
      <c r="R251" s="625"/>
      <c r="S251" s="625"/>
    </row>
    <row r="252">
      <c r="A252" s="675" t="s">
        <v>7852</v>
      </c>
      <c r="B252" s="618">
        <v>250.0</v>
      </c>
      <c r="C252" s="652">
        <v>46106.0</v>
      </c>
      <c r="D252" s="637" t="s">
        <v>3743</v>
      </c>
      <c r="E252" s="618" t="s">
        <v>13866</v>
      </c>
      <c r="F252" s="637" t="s">
        <v>18</v>
      </c>
      <c r="G252" s="639"/>
      <c r="H252" s="639"/>
      <c r="I252" s="641"/>
      <c r="J252" s="641"/>
      <c r="K252" s="641"/>
      <c r="L252" s="642"/>
      <c r="M252" s="642"/>
      <c r="N252" s="642"/>
      <c r="O252" s="642"/>
      <c r="P252" s="625"/>
      <c r="Q252" s="625"/>
      <c r="R252" s="625"/>
      <c r="S252" s="625"/>
    </row>
    <row r="253">
      <c r="A253" s="675" t="s">
        <v>7852</v>
      </c>
      <c r="B253" s="618">
        <v>251.0</v>
      </c>
      <c r="C253" s="652">
        <v>46106.0</v>
      </c>
      <c r="D253" s="637" t="s">
        <v>1869</v>
      </c>
      <c r="E253" s="618" t="s">
        <v>13867</v>
      </c>
      <c r="F253" s="637" t="s">
        <v>18</v>
      </c>
      <c r="G253" s="639"/>
      <c r="H253" s="639"/>
      <c r="I253" s="641"/>
      <c r="J253" s="641"/>
      <c r="K253" s="641"/>
      <c r="L253" s="642"/>
      <c r="M253" s="642"/>
      <c r="N253" s="642"/>
      <c r="O253" s="642"/>
      <c r="P253" s="625"/>
      <c r="Q253" s="625"/>
      <c r="R253" s="625"/>
      <c r="S253" s="625"/>
    </row>
    <row r="254">
      <c r="A254" s="675" t="s">
        <v>7852</v>
      </c>
      <c r="B254" s="618">
        <v>252.0</v>
      </c>
      <c r="C254" s="652">
        <v>46106.0</v>
      </c>
      <c r="D254" s="637" t="s">
        <v>1260</v>
      </c>
      <c r="E254" s="618" t="s">
        <v>13868</v>
      </c>
      <c r="F254" s="637" t="s">
        <v>18</v>
      </c>
      <c r="G254" s="639"/>
      <c r="H254" s="639"/>
      <c r="I254" s="641"/>
      <c r="J254" s="641"/>
      <c r="K254" s="641"/>
      <c r="L254" s="642"/>
      <c r="M254" s="642"/>
      <c r="N254" s="642"/>
      <c r="O254" s="642"/>
      <c r="P254" s="625"/>
      <c r="Q254" s="625"/>
      <c r="R254" s="625"/>
      <c r="S254" s="625"/>
    </row>
    <row r="255">
      <c r="A255" s="675" t="s">
        <v>7852</v>
      </c>
      <c r="B255" s="618">
        <v>253.0</v>
      </c>
      <c r="C255" s="652">
        <v>46106.0</v>
      </c>
      <c r="D255" s="637" t="s">
        <v>13869</v>
      </c>
      <c r="E255" s="618" t="s">
        <v>13870</v>
      </c>
      <c r="F255" s="637" t="s">
        <v>18</v>
      </c>
      <c r="G255" s="639"/>
      <c r="H255" s="639"/>
      <c r="I255" s="641"/>
      <c r="J255" s="641"/>
      <c r="K255" s="641"/>
      <c r="L255" s="642"/>
      <c r="M255" s="642"/>
      <c r="N255" s="642"/>
      <c r="O255" s="642"/>
      <c r="P255" s="625"/>
      <c r="Q255" s="625"/>
      <c r="R255" s="625"/>
      <c r="S255" s="625"/>
    </row>
    <row r="256">
      <c r="A256" s="675" t="s">
        <v>7852</v>
      </c>
      <c r="B256" s="618">
        <v>254.0</v>
      </c>
      <c r="C256" s="652">
        <v>46106.0</v>
      </c>
      <c r="D256" s="637" t="s">
        <v>8515</v>
      </c>
      <c r="E256" s="618" t="s">
        <v>8516</v>
      </c>
      <c r="F256" s="637" t="s">
        <v>18</v>
      </c>
      <c r="G256" s="639"/>
      <c r="H256" s="639"/>
      <c r="I256" s="641"/>
      <c r="J256" s="641"/>
      <c r="K256" s="641"/>
      <c r="L256" s="642"/>
      <c r="M256" s="642"/>
      <c r="N256" s="642"/>
      <c r="O256" s="642"/>
      <c r="P256" s="625"/>
      <c r="Q256" s="625"/>
      <c r="R256" s="625"/>
      <c r="S256" s="625"/>
    </row>
    <row r="257">
      <c r="A257" s="675" t="s">
        <v>7852</v>
      </c>
      <c r="B257" s="618">
        <v>255.0</v>
      </c>
      <c r="C257" s="652">
        <v>46106.0</v>
      </c>
      <c r="D257" s="637" t="s">
        <v>7874</v>
      </c>
      <c r="E257" s="618" t="s">
        <v>7875</v>
      </c>
      <c r="F257" s="637" t="s">
        <v>18</v>
      </c>
      <c r="G257" s="639"/>
      <c r="H257" s="639"/>
      <c r="I257" s="641"/>
      <c r="J257" s="641"/>
      <c r="K257" s="641"/>
      <c r="L257" s="642"/>
      <c r="M257" s="642"/>
      <c r="N257" s="642"/>
      <c r="O257" s="642"/>
      <c r="P257" s="625"/>
      <c r="Q257" s="625"/>
      <c r="R257" s="625"/>
      <c r="S257" s="625"/>
    </row>
    <row r="258">
      <c r="A258" s="675" t="s">
        <v>7852</v>
      </c>
      <c r="B258" s="618">
        <v>256.0</v>
      </c>
      <c r="C258" s="652">
        <v>46106.0</v>
      </c>
      <c r="D258" s="637" t="s">
        <v>13871</v>
      </c>
      <c r="E258" s="618" t="s">
        <v>13872</v>
      </c>
      <c r="F258" s="637" t="s">
        <v>18</v>
      </c>
      <c r="G258" s="639"/>
      <c r="H258" s="639"/>
      <c r="I258" s="641"/>
      <c r="J258" s="641"/>
      <c r="K258" s="641"/>
      <c r="L258" s="642"/>
      <c r="M258" s="642"/>
      <c r="N258" s="642"/>
      <c r="O258" s="642"/>
      <c r="P258" s="625"/>
      <c r="Q258" s="625"/>
      <c r="R258" s="625"/>
      <c r="S258" s="625"/>
    </row>
    <row r="259">
      <c r="A259" s="675" t="s">
        <v>7852</v>
      </c>
      <c r="B259" s="618">
        <v>257.0</v>
      </c>
      <c r="C259" s="652">
        <v>46106.0</v>
      </c>
      <c r="D259" s="637" t="s">
        <v>3729</v>
      </c>
      <c r="E259" s="618" t="s">
        <v>10863</v>
      </c>
      <c r="F259" s="637" t="s">
        <v>18</v>
      </c>
      <c r="G259" s="639"/>
      <c r="H259" s="639"/>
      <c r="I259" s="641"/>
      <c r="J259" s="641"/>
      <c r="K259" s="641"/>
      <c r="L259" s="642"/>
      <c r="M259" s="642"/>
      <c r="N259" s="642"/>
      <c r="O259" s="642"/>
      <c r="P259" s="625"/>
      <c r="Q259" s="625"/>
      <c r="R259" s="625"/>
      <c r="S259" s="625"/>
    </row>
    <row r="260">
      <c r="A260" s="675" t="s">
        <v>7852</v>
      </c>
      <c r="B260" s="618">
        <v>258.0</v>
      </c>
      <c r="C260" s="652">
        <v>46106.0</v>
      </c>
      <c r="D260" s="637" t="s">
        <v>13873</v>
      </c>
      <c r="E260" s="618" t="s">
        <v>13874</v>
      </c>
      <c r="F260" s="637" t="s">
        <v>18</v>
      </c>
      <c r="G260" s="639"/>
      <c r="H260" s="639"/>
      <c r="I260" s="641"/>
      <c r="J260" s="641"/>
      <c r="K260" s="641"/>
      <c r="L260" s="642"/>
      <c r="M260" s="642"/>
      <c r="N260" s="642"/>
      <c r="O260" s="642"/>
      <c r="P260" s="625"/>
      <c r="Q260" s="625"/>
      <c r="R260" s="625"/>
      <c r="S260" s="625"/>
    </row>
    <row r="261">
      <c r="A261" s="675" t="s">
        <v>7852</v>
      </c>
      <c r="B261" s="618">
        <v>259.0</v>
      </c>
      <c r="C261" s="652">
        <v>46106.0</v>
      </c>
      <c r="D261" s="637" t="s">
        <v>4641</v>
      </c>
      <c r="E261" s="618" t="s">
        <v>8363</v>
      </c>
      <c r="F261" s="637" t="s">
        <v>18</v>
      </c>
      <c r="G261" s="639"/>
      <c r="H261" s="639"/>
      <c r="I261" s="641"/>
      <c r="J261" s="641"/>
      <c r="K261" s="641"/>
      <c r="L261" s="642"/>
      <c r="M261" s="642"/>
      <c r="N261" s="642"/>
      <c r="O261" s="642"/>
      <c r="P261" s="625"/>
      <c r="Q261" s="625"/>
      <c r="R261" s="625"/>
      <c r="S261" s="625"/>
    </row>
    <row r="262">
      <c r="A262" s="675" t="s">
        <v>7852</v>
      </c>
      <c r="B262" s="618">
        <v>260.0</v>
      </c>
      <c r="C262" s="652">
        <v>46106.0</v>
      </c>
      <c r="D262" s="637" t="s">
        <v>2357</v>
      </c>
      <c r="E262" s="618" t="s">
        <v>13875</v>
      </c>
      <c r="F262" s="637" t="s">
        <v>18</v>
      </c>
      <c r="G262" s="639"/>
      <c r="H262" s="639"/>
      <c r="I262" s="641"/>
      <c r="J262" s="641"/>
      <c r="K262" s="641"/>
      <c r="L262" s="642"/>
      <c r="M262" s="642"/>
      <c r="N262" s="642"/>
      <c r="O262" s="642"/>
      <c r="P262" s="625"/>
      <c r="Q262" s="625"/>
      <c r="R262" s="625"/>
      <c r="S262" s="625"/>
    </row>
    <row r="263">
      <c r="A263" s="675" t="s">
        <v>7852</v>
      </c>
      <c r="B263" s="618">
        <v>261.0</v>
      </c>
      <c r="C263" s="652">
        <v>46106.0</v>
      </c>
      <c r="D263" s="637" t="s">
        <v>7692</v>
      </c>
      <c r="E263" s="618" t="s">
        <v>7693</v>
      </c>
      <c r="F263" s="637" t="s">
        <v>18</v>
      </c>
      <c r="G263" s="639"/>
      <c r="H263" s="639"/>
      <c r="I263" s="641"/>
      <c r="J263" s="641"/>
      <c r="K263" s="641"/>
      <c r="L263" s="642"/>
      <c r="M263" s="642"/>
      <c r="N263" s="642"/>
      <c r="O263" s="642"/>
      <c r="P263" s="625"/>
      <c r="Q263" s="625"/>
      <c r="R263" s="625"/>
      <c r="S263" s="625"/>
    </row>
    <row r="264">
      <c r="A264" s="675" t="s">
        <v>7852</v>
      </c>
      <c r="B264" s="618">
        <v>262.0</v>
      </c>
      <c r="C264" s="652">
        <v>46106.0</v>
      </c>
      <c r="D264" s="637" t="s">
        <v>2880</v>
      </c>
      <c r="E264" s="618" t="s">
        <v>13876</v>
      </c>
      <c r="F264" s="637" t="s">
        <v>18</v>
      </c>
      <c r="G264" s="639"/>
      <c r="H264" s="639"/>
      <c r="I264" s="641"/>
      <c r="J264" s="641"/>
      <c r="K264" s="641"/>
      <c r="L264" s="642"/>
      <c r="M264" s="642"/>
      <c r="N264" s="642"/>
      <c r="O264" s="642"/>
      <c r="P264" s="625"/>
      <c r="Q264" s="625"/>
      <c r="R264" s="625"/>
      <c r="S264" s="625"/>
    </row>
    <row r="265">
      <c r="A265" s="675" t="s">
        <v>7852</v>
      </c>
      <c r="B265" s="618">
        <v>263.0</v>
      </c>
      <c r="C265" s="652">
        <v>46106.0</v>
      </c>
      <c r="D265" s="637" t="s">
        <v>9792</v>
      </c>
      <c r="E265" s="618" t="s">
        <v>13877</v>
      </c>
      <c r="F265" s="637" t="s">
        <v>18</v>
      </c>
      <c r="G265" s="639"/>
      <c r="H265" s="639"/>
      <c r="I265" s="641"/>
      <c r="J265" s="641"/>
      <c r="K265" s="641"/>
      <c r="L265" s="642"/>
      <c r="M265" s="642"/>
      <c r="N265" s="642"/>
      <c r="O265" s="642"/>
      <c r="P265" s="625"/>
      <c r="Q265" s="625"/>
      <c r="R265" s="625"/>
      <c r="S265" s="625"/>
    </row>
    <row r="266">
      <c r="A266" s="675" t="s">
        <v>7852</v>
      </c>
      <c r="B266" s="618">
        <v>264.0</v>
      </c>
      <c r="C266" s="652">
        <v>46106.0</v>
      </c>
      <c r="D266" s="637" t="s">
        <v>9218</v>
      </c>
      <c r="E266" s="618" t="s">
        <v>9667</v>
      </c>
      <c r="F266" s="637" t="s">
        <v>18</v>
      </c>
      <c r="G266" s="639"/>
      <c r="H266" s="639"/>
      <c r="I266" s="641"/>
      <c r="J266" s="641"/>
      <c r="K266" s="641"/>
      <c r="L266" s="642"/>
      <c r="M266" s="642"/>
      <c r="N266" s="642"/>
      <c r="O266" s="642"/>
      <c r="P266" s="625"/>
      <c r="Q266" s="625"/>
      <c r="R266" s="625"/>
      <c r="S266" s="625"/>
    </row>
    <row r="267">
      <c r="A267" s="675" t="s">
        <v>7852</v>
      </c>
      <c r="B267" s="618">
        <v>265.0</v>
      </c>
      <c r="C267" s="652">
        <v>46106.0</v>
      </c>
      <c r="D267" s="637" t="s">
        <v>13878</v>
      </c>
      <c r="E267" s="618" t="s">
        <v>13879</v>
      </c>
      <c r="F267" s="637" t="s">
        <v>18</v>
      </c>
      <c r="G267" s="639"/>
      <c r="H267" s="639"/>
      <c r="I267" s="641"/>
      <c r="J267" s="641"/>
      <c r="K267" s="641"/>
      <c r="L267" s="642"/>
      <c r="M267" s="642"/>
      <c r="N267" s="642"/>
      <c r="O267" s="642"/>
      <c r="P267" s="625"/>
      <c r="Q267" s="625"/>
      <c r="R267" s="625"/>
      <c r="S267" s="625"/>
    </row>
    <row r="268">
      <c r="A268" s="675" t="s">
        <v>7852</v>
      </c>
      <c r="B268" s="618">
        <v>266.0</v>
      </c>
      <c r="C268" s="652">
        <v>46106.0</v>
      </c>
      <c r="D268" s="637" t="s">
        <v>13880</v>
      </c>
      <c r="E268" s="618" t="s">
        <v>13881</v>
      </c>
      <c r="F268" s="637" t="s">
        <v>18</v>
      </c>
      <c r="G268" s="639"/>
      <c r="H268" s="639"/>
      <c r="I268" s="641"/>
      <c r="J268" s="641"/>
      <c r="K268" s="641"/>
      <c r="L268" s="642"/>
      <c r="M268" s="642"/>
      <c r="N268" s="642"/>
      <c r="O268" s="642"/>
      <c r="P268" s="625"/>
      <c r="Q268" s="625"/>
      <c r="R268" s="625"/>
      <c r="S268" s="625"/>
    </row>
    <row r="269">
      <c r="A269" s="675" t="s">
        <v>7852</v>
      </c>
      <c r="B269" s="618">
        <v>267.0</v>
      </c>
      <c r="C269" s="652">
        <v>46106.0</v>
      </c>
      <c r="D269" s="637" t="s">
        <v>13882</v>
      </c>
      <c r="E269" s="618" t="s">
        <v>13883</v>
      </c>
      <c r="F269" s="637" t="s">
        <v>18</v>
      </c>
      <c r="G269" s="639"/>
      <c r="H269" s="639"/>
      <c r="I269" s="641"/>
      <c r="J269" s="641"/>
      <c r="K269" s="641"/>
      <c r="L269" s="642"/>
      <c r="M269" s="642"/>
      <c r="N269" s="642"/>
      <c r="O269" s="642"/>
      <c r="P269" s="625"/>
      <c r="Q269" s="625"/>
      <c r="R269" s="625"/>
      <c r="S269" s="625"/>
    </row>
    <row r="270">
      <c r="A270" s="675" t="s">
        <v>7852</v>
      </c>
      <c r="B270" s="618">
        <v>268.0</v>
      </c>
      <c r="C270" s="652">
        <v>46106.0</v>
      </c>
      <c r="D270" s="637" t="s">
        <v>13884</v>
      </c>
      <c r="E270" s="618" t="s">
        <v>13885</v>
      </c>
      <c r="F270" s="637" t="s">
        <v>18</v>
      </c>
      <c r="G270" s="639"/>
      <c r="H270" s="639"/>
      <c r="I270" s="641"/>
      <c r="J270" s="641"/>
      <c r="K270" s="641"/>
      <c r="L270" s="642"/>
      <c r="M270" s="642"/>
      <c r="N270" s="642"/>
      <c r="O270" s="642"/>
      <c r="P270" s="625"/>
      <c r="Q270" s="625"/>
      <c r="R270" s="625"/>
      <c r="S270" s="625"/>
    </row>
    <row r="271">
      <c r="A271" s="675" t="s">
        <v>7852</v>
      </c>
      <c r="B271" s="618">
        <v>269.0</v>
      </c>
      <c r="C271" s="652">
        <v>46106.0</v>
      </c>
      <c r="D271" s="637" t="s">
        <v>11160</v>
      </c>
      <c r="E271" s="618" t="s">
        <v>13886</v>
      </c>
      <c r="F271" s="637" t="s">
        <v>18</v>
      </c>
      <c r="G271" s="639"/>
      <c r="H271" s="639"/>
      <c r="I271" s="641"/>
      <c r="J271" s="641"/>
      <c r="K271" s="641"/>
      <c r="L271" s="642"/>
      <c r="M271" s="642"/>
      <c r="N271" s="642"/>
      <c r="O271" s="642"/>
      <c r="P271" s="625"/>
      <c r="Q271" s="625"/>
      <c r="R271" s="625"/>
      <c r="S271" s="625"/>
    </row>
    <row r="272">
      <c r="A272" s="675" t="s">
        <v>7852</v>
      </c>
      <c r="B272" s="618">
        <v>270.0</v>
      </c>
      <c r="C272" s="652">
        <v>46106.0</v>
      </c>
      <c r="D272" s="637" t="s">
        <v>8393</v>
      </c>
      <c r="E272" s="618" t="s">
        <v>8394</v>
      </c>
      <c r="F272" s="637" t="s">
        <v>18</v>
      </c>
      <c r="G272" s="639"/>
      <c r="H272" s="639"/>
      <c r="I272" s="641"/>
      <c r="J272" s="641"/>
      <c r="K272" s="641"/>
      <c r="L272" s="642"/>
      <c r="M272" s="642"/>
      <c r="N272" s="642"/>
      <c r="O272" s="642"/>
      <c r="P272" s="625"/>
      <c r="Q272" s="625"/>
      <c r="R272" s="625"/>
      <c r="S272" s="625"/>
    </row>
    <row r="273">
      <c r="A273" s="675" t="s">
        <v>7852</v>
      </c>
      <c r="B273" s="618">
        <v>271.0</v>
      </c>
      <c r="C273" s="652">
        <v>46106.0</v>
      </c>
      <c r="D273" s="637" t="s">
        <v>10446</v>
      </c>
      <c r="E273" s="618" t="s">
        <v>3011</v>
      </c>
      <c r="F273" s="637" t="s">
        <v>18</v>
      </c>
      <c r="G273" s="639"/>
      <c r="H273" s="639"/>
      <c r="I273" s="641"/>
      <c r="J273" s="641"/>
      <c r="K273" s="641"/>
      <c r="L273" s="642"/>
      <c r="M273" s="642"/>
      <c r="N273" s="642"/>
      <c r="O273" s="642"/>
      <c r="P273" s="625"/>
      <c r="Q273" s="625"/>
      <c r="R273" s="625"/>
      <c r="S273" s="625"/>
    </row>
    <row r="274">
      <c r="A274" s="675" t="s">
        <v>7852</v>
      </c>
      <c r="B274" s="618">
        <v>272.0</v>
      </c>
      <c r="C274" s="652">
        <v>46106.0</v>
      </c>
      <c r="D274" s="637" t="s">
        <v>2907</v>
      </c>
      <c r="E274" s="618" t="s">
        <v>13887</v>
      </c>
      <c r="F274" s="637" t="s">
        <v>18</v>
      </c>
      <c r="G274" s="639"/>
      <c r="H274" s="639"/>
      <c r="I274" s="641"/>
      <c r="J274" s="641"/>
      <c r="K274" s="641"/>
      <c r="L274" s="642"/>
      <c r="M274" s="642"/>
      <c r="N274" s="642"/>
      <c r="O274" s="642"/>
      <c r="P274" s="625"/>
      <c r="Q274" s="625"/>
      <c r="R274" s="625"/>
      <c r="S274" s="625"/>
    </row>
    <row r="275">
      <c r="A275" s="675" t="s">
        <v>7852</v>
      </c>
      <c r="B275" s="618">
        <v>273.0</v>
      </c>
      <c r="C275" s="652">
        <v>46106.0</v>
      </c>
      <c r="D275" s="637" t="s">
        <v>9574</v>
      </c>
      <c r="E275" s="618" t="s">
        <v>9602</v>
      </c>
      <c r="F275" s="637" t="s">
        <v>18</v>
      </c>
      <c r="G275" s="639"/>
      <c r="H275" s="639"/>
      <c r="I275" s="641"/>
      <c r="J275" s="641"/>
      <c r="K275" s="641"/>
      <c r="L275" s="642"/>
      <c r="M275" s="642"/>
      <c r="N275" s="642"/>
      <c r="O275" s="642"/>
      <c r="P275" s="625"/>
      <c r="Q275" s="625"/>
      <c r="R275" s="625"/>
      <c r="S275" s="625"/>
    </row>
    <row r="276">
      <c r="A276" s="675" t="s">
        <v>7852</v>
      </c>
      <c r="B276" s="618">
        <v>274.0</v>
      </c>
      <c r="C276" s="652">
        <v>46106.0</v>
      </c>
      <c r="D276" s="637" t="s">
        <v>4065</v>
      </c>
      <c r="E276" s="618" t="s">
        <v>9715</v>
      </c>
      <c r="F276" s="637" t="s">
        <v>18</v>
      </c>
      <c r="G276" s="639"/>
      <c r="H276" s="639"/>
      <c r="I276" s="641"/>
      <c r="J276" s="641"/>
      <c r="K276" s="641"/>
      <c r="L276" s="642"/>
      <c r="M276" s="642"/>
      <c r="N276" s="642"/>
      <c r="O276" s="642"/>
      <c r="P276" s="625"/>
      <c r="Q276" s="625"/>
      <c r="R276" s="625"/>
      <c r="S276" s="625"/>
    </row>
    <row r="277">
      <c r="A277" s="675" t="s">
        <v>7852</v>
      </c>
      <c r="B277" s="618">
        <v>275.0</v>
      </c>
      <c r="C277" s="652">
        <v>46106.0</v>
      </c>
      <c r="D277" s="637" t="s">
        <v>2204</v>
      </c>
      <c r="E277" s="618" t="s">
        <v>13888</v>
      </c>
      <c r="F277" s="637" t="s">
        <v>18</v>
      </c>
      <c r="G277" s="639"/>
      <c r="H277" s="639"/>
      <c r="I277" s="641"/>
      <c r="J277" s="641"/>
      <c r="K277" s="641"/>
      <c r="L277" s="642"/>
      <c r="M277" s="642"/>
      <c r="N277" s="642"/>
      <c r="O277" s="642"/>
      <c r="P277" s="625"/>
      <c r="Q277" s="625"/>
      <c r="R277" s="625"/>
      <c r="S277" s="625"/>
    </row>
    <row r="278">
      <c r="A278" s="675" t="s">
        <v>7852</v>
      </c>
      <c r="B278" s="618">
        <v>276.0</v>
      </c>
      <c r="C278" s="652">
        <v>46106.0</v>
      </c>
      <c r="D278" s="637" t="s">
        <v>1365</v>
      </c>
      <c r="E278" s="618" t="s">
        <v>13889</v>
      </c>
      <c r="F278" s="637" t="s">
        <v>18</v>
      </c>
      <c r="G278" s="688" t="s">
        <v>13890</v>
      </c>
      <c r="H278" s="639"/>
      <c r="I278" s="641"/>
      <c r="J278" s="641"/>
      <c r="K278" s="641"/>
      <c r="L278" s="642"/>
      <c r="M278" s="642"/>
      <c r="N278" s="642"/>
      <c r="O278" s="642"/>
      <c r="P278" s="625"/>
      <c r="Q278" s="625"/>
      <c r="R278" s="625"/>
      <c r="S278" s="625"/>
    </row>
    <row r="279">
      <c r="A279" s="675" t="s">
        <v>7852</v>
      </c>
      <c r="B279" s="618">
        <v>277.0</v>
      </c>
      <c r="C279" s="652">
        <v>46106.0</v>
      </c>
      <c r="D279" s="637" t="s">
        <v>1717</v>
      </c>
      <c r="E279" s="618" t="s">
        <v>13891</v>
      </c>
      <c r="F279" s="637" t="s">
        <v>18</v>
      </c>
      <c r="G279" s="639"/>
      <c r="H279" s="639"/>
      <c r="I279" s="641"/>
      <c r="J279" s="641"/>
      <c r="K279" s="641"/>
      <c r="L279" s="642"/>
      <c r="M279" s="642"/>
      <c r="N279" s="642"/>
      <c r="O279" s="642"/>
      <c r="P279" s="625"/>
      <c r="Q279" s="625"/>
      <c r="R279" s="625"/>
      <c r="S279" s="625"/>
    </row>
    <row r="280">
      <c r="A280" s="675" t="s">
        <v>7852</v>
      </c>
      <c r="B280" s="618">
        <v>278.0</v>
      </c>
      <c r="C280" s="652">
        <v>46106.0</v>
      </c>
      <c r="D280" s="637" t="s">
        <v>13892</v>
      </c>
      <c r="E280" s="618" t="s">
        <v>13893</v>
      </c>
      <c r="F280" s="637" t="s">
        <v>18</v>
      </c>
      <c r="G280" s="639"/>
      <c r="H280" s="639"/>
      <c r="I280" s="641"/>
      <c r="J280" s="641"/>
      <c r="K280" s="641"/>
      <c r="L280" s="642"/>
      <c r="M280" s="642"/>
      <c r="N280" s="642"/>
      <c r="O280" s="642"/>
      <c r="P280" s="625"/>
      <c r="Q280" s="625"/>
      <c r="R280" s="625"/>
      <c r="S280" s="625"/>
    </row>
    <row r="281">
      <c r="A281" s="675" t="s">
        <v>7852</v>
      </c>
      <c r="B281" s="618">
        <v>279.0</v>
      </c>
      <c r="C281" s="652">
        <v>46106.0</v>
      </c>
      <c r="D281" s="637" t="s">
        <v>13894</v>
      </c>
      <c r="E281" s="618" t="s">
        <v>530</v>
      </c>
      <c r="F281" s="637" t="s">
        <v>18</v>
      </c>
      <c r="G281" s="639"/>
      <c r="H281" s="639"/>
      <c r="I281" s="641"/>
      <c r="J281" s="641"/>
      <c r="K281" s="641"/>
      <c r="L281" s="642"/>
      <c r="M281" s="642"/>
      <c r="N281" s="642"/>
      <c r="O281" s="642"/>
      <c r="P281" s="625"/>
      <c r="Q281" s="625"/>
      <c r="R281" s="625"/>
      <c r="S281" s="625"/>
    </row>
    <row r="282">
      <c r="A282" s="675" t="s">
        <v>7852</v>
      </c>
      <c r="B282" s="618">
        <v>280.0</v>
      </c>
      <c r="C282" s="652">
        <v>46106.0</v>
      </c>
      <c r="D282" s="637" t="s">
        <v>13895</v>
      </c>
      <c r="E282" s="618" t="s">
        <v>13896</v>
      </c>
      <c r="F282" s="637" t="s">
        <v>18</v>
      </c>
      <c r="G282" s="639"/>
      <c r="H282" s="639"/>
      <c r="I282" s="641"/>
      <c r="J282" s="641"/>
      <c r="K282" s="641"/>
      <c r="L282" s="642"/>
      <c r="M282" s="642"/>
      <c r="N282" s="642"/>
      <c r="O282" s="642"/>
      <c r="P282" s="625"/>
      <c r="Q282" s="625"/>
      <c r="R282" s="625"/>
      <c r="S282" s="625"/>
    </row>
    <row r="283">
      <c r="A283" s="675" t="s">
        <v>7852</v>
      </c>
      <c r="B283" s="618">
        <v>281.0</v>
      </c>
      <c r="C283" s="652">
        <v>46106.0</v>
      </c>
      <c r="D283" s="637" t="s">
        <v>1763</v>
      </c>
      <c r="E283" s="618" t="s">
        <v>7321</v>
      </c>
      <c r="F283" s="637" t="s">
        <v>2751</v>
      </c>
      <c r="G283" s="639" t="s">
        <v>13897</v>
      </c>
      <c r="H283" s="639" t="s">
        <v>13221</v>
      </c>
      <c r="I283" s="641"/>
      <c r="J283" s="641"/>
      <c r="K283" s="641"/>
      <c r="L283" s="642"/>
      <c r="M283" s="642"/>
      <c r="N283" s="642"/>
      <c r="O283" s="642"/>
      <c r="P283" s="625"/>
      <c r="Q283" s="625"/>
      <c r="R283" s="625"/>
      <c r="S283" s="625"/>
    </row>
    <row r="284">
      <c r="A284" s="675" t="s">
        <v>7852</v>
      </c>
      <c r="B284" s="618">
        <v>282.0</v>
      </c>
      <c r="C284" s="652">
        <v>46106.0</v>
      </c>
      <c r="D284" s="637" t="s">
        <v>4172</v>
      </c>
      <c r="E284" s="618" t="s">
        <v>9118</v>
      </c>
      <c r="F284" s="637" t="s">
        <v>13898</v>
      </c>
      <c r="G284" s="639"/>
      <c r="H284" s="639"/>
      <c r="I284" s="641"/>
      <c r="J284" s="641"/>
      <c r="K284" s="641"/>
      <c r="L284" s="642"/>
      <c r="M284" s="642"/>
      <c r="N284" s="642"/>
      <c r="O284" s="642"/>
      <c r="P284" s="625"/>
      <c r="Q284" s="625"/>
      <c r="R284" s="625"/>
      <c r="S284" s="625"/>
    </row>
    <row r="285">
      <c r="A285" s="675" t="s">
        <v>7852</v>
      </c>
      <c r="B285" s="683">
        <v>283.0</v>
      </c>
      <c r="C285" s="652">
        <v>46111.0</v>
      </c>
      <c r="D285" s="637" t="s">
        <v>11099</v>
      </c>
      <c r="E285" s="618" t="s">
        <v>11385</v>
      </c>
      <c r="F285" s="637" t="s">
        <v>1593</v>
      </c>
      <c r="G285" s="639" t="s">
        <v>13899</v>
      </c>
      <c r="H285" s="645" t="s">
        <v>13900</v>
      </c>
      <c r="I285" s="641"/>
      <c r="J285" s="641"/>
      <c r="K285" s="641"/>
      <c r="L285" s="642"/>
      <c r="M285" s="642"/>
      <c r="N285" s="642"/>
      <c r="O285" s="642"/>
      <c r="P285" s="625"/>
      <c r="Q285" s="625"/>
      <c r="R285" s="625"/>
      <c r="S285" s="625"/>
    </row>
    <row r="286">
      <c r="A286" s="675" t="s">
        <v>7852</v>
      </c>
      <c r="B286" s="618">
        <v>284.0</v>
      </c>
      <c r="C286" s="652">
        <v>46108.0</v>
      </c>
      <c r="D286" s="637" t="s">
        <v>13409</v>
      </c>
      <c r="E286" s="618" t="s">
        <v>13410</v>
      </c>
      <c r="F286" s="637" t="s">
        <v>8629</v>
      </c>
      <c r="G286" s="639"/>
      <c r="H286" s="639"/>
      <c r="I286" s="641"/>
      <c r="J286" s="641"/>
      <c r="K286" s="641"/>
      <c r="L286" s="642"/>
      <c r="M286" s="642"/>
      <c r="N286" s="642"/>
      <c r="O286" s="642"/>
      <c r="P286" s="625"/>
      <c r="Q286" s="625"/>
      <c r="R286" s="625"/>
      <c r="S286" s="625"/>
    </row>
    <row r="287">
      <c r="A287" s="675" t="s">
        <v>7852</v>
      </c>
      <c r="B287" s="683">
        <v>285.0</v>
      </c>
      <c r="C287" s="652">
        <v>46112.0</v>
      </c>
      <c r="D287" s="637" t="s">
        <v>12547</v>
      </c>
      <c r="E287" s="618" t="s">
        <v>12548</v>
      </c>
      <c r="F287" s="637" t="s">
        <v>1593</v>
      </c>
      <c r="G287" s="639" t="s">
        <v>13901</v>
      </c>
      <c r="H287" s="645" t="s">
        <v>10731</v>
      </c>
      <c r="I287" s="641"/>
      <c r="J287" s="641"/>
      <c r="K287" s="641"/>
      <c r="L287" s="642"/>
      <c r="M287" s="642"/>
      <c r="N287" s="642"/>
      <c r="O287" s="642"/>
      <c r="P287" s="625"/>
      <c r="Q287" s="625"/>
      <c r="R287" s="625"/>
      <c r="S287" s="625"/>
    </row>
    <row r="288">
      <c r="A288" s="675" t="s">
        <v>7852</v>
      </c>
      <c r="B288" s="618">
        <v>286.0</v>
      </c>
      <c r="C288" s="652">
        <v>46112.0</v>
      </c>
      <c r="D288" s="637" t="s">
        <v>10130</v>
      </c>
      <c r="E288" s="618" t="s">
        <v>10203</v>
      </c>
      <c r="F288" s="637" t="s">
        <v>12391</v>
      </c>
      <c r="G288" s="639" t="s">
        <v>13902</v>
      </c>
      <c r="H288" s="639"/>
      <c r="I288" s="641"/>
      <c r="J288" s="641"/>
      <c r="K288" s="641"/>
      <c r="L288" s="642"/>
      <c r="M288" s="642"/>
      <c r="N288" s="642"/>
      <c r="O288" s="642"/>
      <c r="P288" s="625"/>
      <c r="Q288" s="625"/>
      <c r="R288" s="625"/>
      <c r="S288" s="625"/>
    </row>
    <row r="289">
      <c r="A289" s="675" t="s">
        <v>7852</v>
      </c>
      <c r="B289" s="618">
        <v>287.0</v>
      </c>
      <c r="C289" s="652">
        <v>46118.0</v>
      </c>
      <c r="D289" s="637" t="s">
        <v>13666</v>
      </c>
      <c r="E289" s="618" t="s">
        <v>12841</v>
      </c>
      <c r="F289" s="637" t="s">
        <v>131</v>
      </c>
      <c r="G289" s="639" t="s">
        <v>13903</v>
      </c>
      <c r="H289" s="639" t="s">
        <v>13904</v>
      </c>
      <c r="I289" s="641"/>
      <c r="J289" s="641"/>
      <c r="K289" s="641"/>
      <c r="L289" s="642"/>
      <c r="M289" s="642"/>
      <c r="N289" s="642"/>
      <c r="O289" s="642"/>
      <c r="P289" s="625"/>
      <c r="Q289" s="625"/>
      <c r="R289" s="625"/>
      <c r="S289" s="625"/>
    </row>
    <row r="290">
      <c r="A290" s="675" t="s">
        <v>7852</v>
      </c>
      <c r="B290" s="683">
        <v>288.0</v>
      </c>
      <c r="C290" s="652">
        <v>46118.0</v>
      </c>
      <c r="D290" s="637" t="s">
        <v>11512</v>
      </c>
      <c r="E290" s="618" t="s">
        <v>11621</v>
      </c>
      <c r="F290" s="637" t="s">
        <v>1593</v>
      </c>
      <c r="G290" s="639" t="s">
        <v>13905</v>
      </c>
      <c r="H290" s="645" t="s">
        <v>10731</v>
      </c>
      <c r="I290" s="641"/>
      <c r="J290" s="641"/>
      <c r="K290" s="641"/>
      <c r="L290" s="642"/>
      <c r="M290" s="642"/>
      <c r="N290" s="642"/>
      <c r="O290" s="642"/>
      <c r="P290" s="625"/>
      <c r="Q290" s="625"/>
      <c r="R290" s="625"/>
      <c r="S290" s="625"/>
    </row>
    <row r="291">
      <c r="A291" s="675" t="s">
        <v>7852</v>
      </c>
      <c r="B291" s="683">
        <v>289.0</v>
      </c>
      <c r="C291" s="652">
        <v>46118.0</v>
      </c>
      <c r="D291" s="637" t="s">
        <v>11096</v>
      </c>
      <c r="E291" s="618" t="s">
        <v>12227</v>
      </c>
      <c r="F291" s="637" t="s">
        <v>1593</v>
      </c>
      <c r="G291" s="639" t="s">
        <v>13905</v>
      </c>
      <c r="H291" s="645" t="s">
        <v>10731</v>
      </c>
      <c r="I291" s="641"/>
      <c r="J291" s="641"/>
      <c r="K291" s="641"/>
      <c r="L291" s="642"/>
      <c r="M291" s="642"/>
      <c r="N291" s="642"/>
      <c r="O291" s="642"/>
      <c r="P291" s="625"/>
      <c r="Q291" s="625"/>
      <c r="R291" s="625"/>
      <c r="S291" s="625"/>
    </row>
    <row r="292">
      <c r="A292" s="689"/>
      <c r="B292" s="618">
        <v>290.0</v>
      </c>
      <c r="C292" s="652">
        <v>46118.0</v>
      </c>
      <c r="D292" s="637"/>
      <c r="E292" s="618"/>
      <c r="F292" s="637"/>
      <c r="G292" s="639"/>
      <c r="H292" s="639"/>
      <c r="I292" s="641"/>
      <c r="J292" s="641"/>
      <c r="K292" s="641"/>
      <c r="L292" s="642"/>
      <c r="M292" s="642"/>
      <c r="N292" s="642"/>
      <c r="O292" s="642"/>
      <c r="P292" s="625"/>
      <c r="Q292" s="625"/>
      <c r="R292" s="625"/>
      <c r="S292" s="625"/>
    </row>
    <row r="293">
      <c r="A293" s="675" t="s">
        <v>7852</v>
      </c>
      <c r="B293" s="660">
        <v>291.0</v>
      </c>
      <c r="C293" s="652">
        <v>46118.0</v>
      </c>
      <c r="D293" s="637" t="s">
        <v>11313</v>
      </c>
      <c r="E293" s="618" t="s">
        <v>11815</v>
      </c>
      <c r="F293" s="637" t="s">
        <v>131</v>
      </c>
      <c r="G293" s="639" t="s">
        <v>12641</v>
      </c>
      <c r="H293" s="639" t="s">
        <v>12443</v>
      </c>
      <c r="I293" s="641"/>
      <c r="J293" s="641"/>
      <c r="K293" s="641"/>
      <c r="L293" s="642"/>
      <c r="M293" s="642"/>
      <c r="N293" s="642"/>
      <c r="O293" s="642"/>
      <c r="P293" s="625"/>
      <c r="Q293" s="625"/>
      <c r="R293" s="625"/>
      <c r="S293" s="625"/>
    </row>
    <row r="294">
      <c r="A294" s="675" t="s">
        <v>7852</v>
      </c>
      <c r="B294" s="660">
        <v>292.0</v>
      </c>
      <c r="C294" s="652">
        <v>46118.0</v>
      </c>
      <c r="D294" s="637" t="s">
        <v>9143</v>
      </c>
      <c r="E294" s="618" t="s">
        <v>9846</v>
      </c>
      <c r="F294" s="637" t="s">
        <v>131</v>
      </c>
      <c r="G294" s="639" t="s">
        <v>13906</v>
      </c>
      <c r="H294" s="639" t="s">
        <v>13907</v>
      </c>
      <c r="I294" s="641"/>
      <c r="J294" s="641"/>
      <c r="K294" s="641"/>
      <c r="L294" s="642"/>
      <c r="M294" s="642"/>
      <c r="N294" s="642"/>
      <c r="O294" s="642"/>
      <c r="P294" s="625"/>
      <c r="Q294" s="625"/>
      <c r="R294" s="625"/>
      <c r="S294" s="625"/>
    </row>
    <row r="295">
      <c r="A295" s="675" t="s">
        <v>7852</v>
      </c>
      <c r="B295" s="660">
        <v>293.0</v>
      </c>
      <c r="C295" s="652">
        <v>46118.0</v>
      </c>
      <c r="D295" s="637" t="s">
        <v>12798</v>
      </c>
      <c r="E295" s="618" t="s">
        <v>12799</v>
      </c>
      <c r="F295" s="637" t="s">
        <v>131</v>
      </c>
      <c r="G295" s="639" t="s">
        <v>13908</v>
      </c>
      <c r="H295" s="639" t="s">
        <v>12441</v>
      </c>
      <c r="I295" s="641"/>
      <c r="J295" s="641"/>
      <c r="K295" s="641"/>
      <c r="L295" s="642"/>
      <c r="M295" s="642"/>
      <c r="N295" s="642"/>
      <c r="O295" s="642"/>
      <c r="P295" s="625"/>
      <c r="Q295" s="625"/>
      <c r="R295" s="625"/>
      <c r="S295" s="625"/>
    </row>
    <row r="296">
      <c r="A296" s="675" t="s">
        <v>7852</v>
      </c>
      <c r="B296" s="660">
        <v>294.0</v>
      </c>
      <c r="C296" s="652">
        <v>46118.0</v>
      </c>
      <c r="D296" s="637" t="s">
        <v>4549</v>
      </c>
      <c r="E296" s="618" t="s">
        <v>12814</v>
      </c>
      <c r="F296" s="637" t="s">
        <v>131</v>
      </c>
      <c r="G296" s="639" t="s">
        <v>13908</v>
      </c>
      <c r="H296" s="639" t="s">
        <v>12441</v>
      </c>
      <c r="I296" s="641"/>
      <c r="J296" s="641"/>
      <c r="K296" s="641"/>
      <c r="L296" s="642"/>
      <c r="M296" s="642"/>
      <c r="N296" s="642"/>
      <c r="O296" s="642"/>
      <c r="P296" s="625"/>
      <c r="Q296" s="625"/>
      <c r="R296" s="625"/>
      <c r="S296" s="625"/>
    </row>
    <row r="297">
      <c r="A297" s="675" t="s">
        <v>7852</v>
      </c>
      <c r="B297" s="660">
        <v>295.0</v>
      </c>
      <c r="C297" s="652">
        <v>46118.0</v>
      </c>
      <c r="D297" s="637" t="s">
        <v>11160</v>
      </c>
      <c r="E297" s="618" t="s">
        <v>11161</v>
      </c>
      <c r="F297" s="637" t="s">
        <v>131</v>
      </c>
      <c r="G297" s="639" t="s">
        <v>12602</v>
      </c>
      <c r="H297" s="639" t="s">
        <v>12647</v>
      </c>
      <c r="I297" s="641"/>
      <c r="J297" s="641"/>
      <c r="K297" s="641"/>
      <c r="L297" s="642"/>
      <c r="M297" s="642"/>
      <c r="N297" s="642"/>
      <c r="O297" s="642"/>
      <c r="P297" s="625"/>
      <c r="Q297" s="625"/>
      <c r="R297" s="625"/>
      <c r="S297" s="625"/>
    </row>
    <row r="298">
      <c r="A298" s="675" t="s">
        <v>7852</v>
      </c>
      <c r="B298" s="660">
        <v>296.0</v>
      </c>
      <c r="C298" s="652">
        <v>46118.0</v>
      </c>
      <c r="D298" s="637" t="s">
        <v>11129</v>
      </c>
      <c r="E298" s="618" t="s">
        <v>11130</v>
      </c>
      <c r="F298" s="637" t="s">
        <v>131</v>
      </c>
      <c r="G298" s="639" t="s">
        <v>12402</v>
      </c>
      <c r="H298" s="676" t="s">
        <v>13909</v>
      </c>
      <c r="I298" s="639" t="s">
        <v>13910</v>
      </c>
      <c r="J298" s="641"/>
      <c r="K298" s="641"/>
      <c r="L298" s="642"/>
      <c r="M298" s="642"/>
      <c r="N298" s="642"/>
      <c r="O298" s="642"/>
      <c r="P298" s="625"/>
      <c r="Q298" s="625"/>
      <c r="R298" s="625"/>
      <c r="S298" s="625"/>
    </row>
    <row r="299">
      <c r="A299" s="675" t="s">
        <v>7852</v>
      </c>
      <c r="B299" s="660">
        <v>297.0</v>
      </c>
      <c r="C299" s="652">
        <v>46118.0</v>
      </c>
      <c r="D299" s="637" t="s">
        <v>12539</v>
      </c>
      <c r="E299" s="618" t="s">
        <v>12540</v>
      </c>
      <c r="F299" s="637" t="s">
        <v>131</v>
      </c>
      <c r="G299" s="639" t="s">
        <v>12310</v>
      </c>
      <c r="H299" s="639" t="s">
        <v>12471</v>
      </c>
      <c r="I299" s="641"/>
      <c r="J299" s="641"/>
      <c r="K299" s="641"/>
      <c r="L299" s="642"/>
      <c r="M299" s="642"/>
      <c r="N299" s="642"/>
      <c r="O299" s="642"/>
      <c r="P299" s="625"/>
      <c r="Q299" s="625"/>
      <c r="R299" s="625"/>
      <c r="S299" s="625"/>
    </row>
    <row r="300">
      <c r="A300" s="675" t="s">
        <v>7852</v>
      </c>
      <c r="B300" s="660">
        <v>298.0</v>
      </c>
      <c r="C300" s="652">
        <v>46118.0</v>
      </c>
      <c r="D300" s="637" t="s">
        <v>2660</v>
      </c>
      <c r="E300" s="618" t="s">
        <v>12146</v>
      </c>
      <c r="F300" s="637" t="s">
        <v>131</v>
      </c>
      <c r="G300" s="639" t="s">
        <v>13911</v>
      </c>
      <c r="H300" s="639" t="s">
        <v>13912</v>
      </c>
      <c r="I300" s="641"/>
      <c r="J300" s="641"/>
      <c r="K300" s="641"/>
      <c r="L300" s="642"/>
      <c r="M300" s="642"/>
      <c r="N300" s="642"/>
      <c r="O300" s="642"/>
      <c r="P300" s="625"/>
      <c r="Q300" s="625"/>
      <c r="R300" s="625"/>
      <c r="S300" s="625"/>
    </row>
    <row r="301">
      <c r="A301" s="675" t="s">
        <v>7852</v>
      </c>
      <c r="B301" s="660">
        <v>299.0</v>
      </c>
      <c r="C301" s="652">
        <v>46118.0</v>
      </c>
      <c r="D301" s="637" t="s">
        <v>13653</v>
      </c>
      <c r="E301" s="618" t="s">
        <v>13440</v>
      </c>
      <c r="F301" s="637" t="s">
        <v>131</v>
      </c>
      <c r="G301" s="639" t="s">
        <v>12455</v>
      </c>
      <c r="H301" s="639" t="s">
        <v>13913</v>
      </c>
      <c r="I301" s="641"/>
      <c r="J301" s="641"/>
      <c r="K301" s="641"/>
      <c r="L301" s="642"/>
      <c r="M301" s="642"/>
      <c r="N301" s="642"/>
      <c r="O301" s="642"/>
      <c r="P301" s="625"/>
      <c r="Q301" s="625"/>
      <c r="R301" s="625"/>
      <c r="S301" s="625"/>
    </row>
    <row r="302">
      <c r="A302" s="675" t="s">
        <v>7852</v>
      </c>
      <c r="B302" s="660">
        <v>300.0</v>
      </c>
      <c r="C302" s="652">
        <v>46118.0</v>
      </c>
      <c r="D302" s="637" t="s">
        <v>4167</v>
      </c>
      <c r="E302" s="618" t="s">
        <v>13427</v>
      </c>
      <c r="F302" s="637" t="s">
        <v>131</v>
      </c>
      <c r="G302" s="639" t="s">
        <v>12641</v>
      </c>
      <c r="H302" s="639" t="s">
        <v>12409</v>
      </c>
      <c r="I302" s="641"/>
      <c r="J302" s="641"/>
      <c r="K302" s="641"/>
      <c r="L302" s="642"/>
      <c r="M302" s="642"/>
      <c r="N302" s="642"/>
      <c r="O302" s="642"/>
      <c r="P302" s="625"/>
      <c r="Q302" s="625"/>
      <c r="R302" s="625"/>
      <c r="S302" s="625"/>
    </row>
    <row r="303">
      <c r="A303" s="675" t="s">
        <v>7852</v>
      </c>
      <c r="B303" s="660">
        <v>301.0</v>
      </c>
      <c r="C303" s="652">
        <v>46118.0</v>
      </c>
      <c r="D303" s="637" t="s">
        <v>9031</v>
      </c>
      <c r="E303" s="618" t="s">
        <v>9032</v>
      </c>
      <c r="F303" s="637" t="s">
        <v>131</v>
      </c>
      <c r="G303" s="639" t="s">
        <v>13914</v>
      </c>
      <c r="H303" s="639" t="s">
        <v>13915</v>
      </c>
      <c r="I303" s="641"/>
      <c r="J303" s="641"/>
      <c r="K303" s="641"/>
      <c r="L303" s="642"/>
      <c r="M303" s="642"/>
      <c r="N303" s="642"/>
      <c r="O303" s="642"/>
      <c r="P303" s="625"/>
      <c r="Q303" s="625"/>
      <c r="R303" s="625"/>
      <c r="S303" s="625"/>
    </row>
    <row r="304">
      <c r="A304" s="675" t="s">
        <v>7852</v>
      </c>
      <c r="B304" s="618">
        <v>302.0</v>
      </c>
      <c r="C304" s="652">
        <v>46119.0</v>
      </c>
      <c r="D304" s="637" t="s">
        <v>8658</v>
      </c>
      <c r="E304" s="618" t="s">
        <v>8412</v>
      </c>
      <c r="F304" s="637" t="s">
        <v>2751</v>
      </c>
      <c r="G304" s="639" t="s">
        <v>13916</v>
      </c>
      <c r="H304" s="639"/>
      <c r="I304" s="641"/>
      <c r="J304" s="641"/>
      <c r="K304" s="641"/>
      <c r="L304" s="642"/>
      <c r="M304" s="642"/>
      <c r="N304" s="642"/>
      <c r="O304" s="642"/>
      <c r="P304" s="625"/>
      <c r="Q304" s="625"/>
      <c r="R304" s="625"/>
      <c r="S304" s="625"/>
    </row>
    <row r="305">
      <c r="A305" s="675" t="s">
        <v>7852</v>
      </c>
      <c r="B305" s="618">
        <v>303.0</v>
      </c>
      <c r="C305" s="652">
        <v>46119.0</v>
      </c>
      <c r="D305" s="637" t="s">
        <v>2911</v>
      </c>
      <c r="E305" s="618" t="s">
        <v>12361</v>
      </c>
      <c r="F305" s="637" t="s">
        <v>2751</v>
      </c>
      <c r="G305" s="639" t="s">
        <v>13916</v>
      </c>
      <c r="H305" s="639"/>
      <c r="I305" s="641"/>
      <c r="J305" s="641"/>
      <c r="K305" s="641"/>
      <c r="L305" s="642"/>
      <c r="M305" s="642"/>
      <c r="N305" s="642"/>
      <c r="O305" s="642"/>
      <c r="P305" s="625"/>
      <c r="Q305" s="625"/>
      <c r="R305" s="625"/>
      <c r="S305" s="625"/>
    </row>
    <row r="306">
      <c r="A306" s="675" t="s">
        <v>7852</v>
      </c>
      <c r="B306" s="618">
        <v>304.0</v>
      </c>
      <c r="C306" s="652">
        <v>46119.0</v>
      </c>
      <c r="D306" s="637" t="s">
        <v>8491</v>
      </c>
      <c r="E306" s="618" t="s">
        <v>13851</v>
      </c>
      <c r="F306" s="637" t="s">
        <v>2751</v>
      </c>
      <c r="G306" s="639" t="s">
        <v>13916</v>
      </c>
      <c r="H306" s="639"/>
      <c r="I306" s="641"/>
      <c r="J306" s="641"/>
      <c r="K306" s="641"/>
      <c r="L306" s="642"/>
      <c r="M306" s="642"/>
      <c r="N306" s="642"/>
      <c r="O306" s="642"/>
      <c r="P306" s="625"/>
      <c r="Q306" s="625"/>
      <c r="R306" s="625"/>
      <c r="S306" s="625"/>
    </row>
    <row r="307">
      <c r="A307" s="675" t="s">
        <v>7852</v>
      </c>
      <c r="B307" s="618">
        <v>305.0</v>
      </c>
      <c r="C307" s="652">
        <v>46119.0</v>
      </c>
      <c r="D307" s="637" t="s">
        <v>8678</v>
      </c>
      <c r="E307" s="618" t="s">
        <v>8795</v>
      </c>
      <c r="F307" s="637" t="s">
        <v>2751</v>
      </c>
      <c r="G307" s="639" t="s">
        <v>13916</v>
      </c>
      <c r="H307" s="639"/>
      <c r="I307" s="641"/>
      <c r="J307" s="641"/>
      <c r="K307" s="641"/>
      <c r="L307" s="642"/>
      <c r="M307" s="642"/>
      <c r="N307" s="642"/>
      <c r="O307" s="642"/>
      <c r="P307" s="625"/>
      <c r="Q307" s="625"/>
      <c r="R307" s="625"/>
      <c r="S307" s="625"/>
    </row>
    <row r="308">
      <c r="A308" s="675" t="s">
        <v>7852</v>
      </c>
      <c r="B308" s="618">
        <v>306.0</v>
      </c>
      <c r="C308" s="652">
        <v>46119.0</v>
      </c>
      <c r="D308" s="637" t="s">
        <v>7043</v>
      </c>
      <c r="E308" s="618" t="s">
        <v>13850</v>
      </c>
      <c r="F308" s="637" t="s">
        <v>2751</v>
      </c>
      <c r="G308" s="639" t="s">
        <v>13916</v>
      </c>
      <c r="H308" s="639"/>
      <c r="I308" s="641"/>
      <c r="J308" s="641"/>
      <c r="K308" s="641"/>
      <c r="L308" s="642"/>
      <c r="M308" s="642"/>
      <c r="N308" s="642"/>
      <c r="O308" s="642"/>
      <c r="P308" s="625"/>
      <c r="Q308" s="625"/>
      <c r="R308" s="625"/>
      <c r="S308" s="625"/>
    </row>
    <row r="309">
      <c r="A309" s="675" t="s">
        <v>7852</v>
      </c>
      <c r="B309" s="618">
        <v>307.0</v>
      </c>
      <c r="C309" s="652">
        <v>46119.0</v>
      </c>
      <c r="D309" s="637" t="s">
        <v>11039</v>
      </c>
      <c r="E309" s="618" t="s">
        <v>11680</v>
      </c>
      <c r="F309" s="637" t="s">
        <v>2751</v>
      </c>
      <c r="G309" s="639" t="s">
        <v>13916</v>
      </c>
      <c r="H309" s="639"/>
      <c r="I309" s="641"/>
      <c r="J309" s="641"/>
      <c r="K309" s="641"/>
      <c r="L309" s="642"/>
      <c r="M309" s="642"/>
      <c r="N309" s="642"/>
      <c r="O309" s="642"/>
      <c r="P309" s="625"/>
      <c r="Q309" s="625"/>
      <c r="R309" s="625"/>
      <c r="S309" s="625"/>
    </row>
    <row r="310">
      <c r="A310" s="675" t="s">
        <v>7852</v>
      </c>
      <c r="B310" s="618">
        <v>308.0</v>
      </c>
      <c r="C310" s="652">
        <v>46119.0</v>
      </c>
      <c r="D310" s="637" t="s">
        <v>13848</v>
      </c>
      <c r="E310" s="618" t="s">
        <v>13849</v>
      </c>
      <c r="F310" s="637" t="s">
        <v>2751</v>
      </c>
      <c r="G310" s="639" t="s">
        <v>13916</v>
      </c>
      <c r="H310" s="639"/>
      <c r="I310" s="641"/>
      <c r="J310" s="641"/>
      <c r="K310" s="641"/>
      <c r="L310" s="642"/>
      <c r="M310" s="642"/>
      <c r="N310" s="642"/>
      <c r="O310" s="642"/>
      <c r="P310" s="625"/>
      <c r="Q310" s="625"/>
      <c r="R310" s="625"/>
      <c r="S310" s="625"/>
    </row>
    <row r="311">
      <c r="A311" s="675" t="s">
        <v>7852</v>
      </c>
      <c r="B311" s="618">
        <v>309.0</v>
      </c>
      <c r="C311" s="652">
        <v>46119.0</v>
      </c>
      <c r="D311" s="637" t="s">
        <v>5984</v>
      </c>
      <c r="E311" s="618" t="s">
        <v>5985</v>
      </c>
      <c r="F311" s="637" t="s">
        <v>2751</v>
      </c>
      <c r="G311" s="639" t="s">
        <v>13916</v>
      </c>
      <c r="H311" s="639"/>
      <c r="I311" s="641"/>
      <c r="J311" s="641"/>
      <c r="K311" s="641"/>
      <c r="L311" s="642"/>
      <c r="M311" s="642"/>
      <c r="N311" s="642"/>
      <c r="O311" s="642"/>
      <c r="P311" s="625"/>
      <c r="Q311" s="625"/>
      <c r="R311" s="625"/>
      <c r="S311" s="625"/>
    </row>
    <row r="312">
      <c r="A312" s="675" t="s">
        <v>7852</v>
      </c>
      <c r="B312" s="618">
        <v>310.0</v>
      </c>
      <c r="C312" s="652">
        <v>46119.0</v>
      </c>
      <c r="D312" s="637" t="s">
        <v>8639</v>
      </c>
      <c r="E312" s="618" t="s">
        <v>8640</v>
      </c>
      <c r="F312" s="637" t="s">
        <v>12391</v>
      </c>
      <c r="G312" s="639"/>
      <c r="H312" s="639"/>
      <c r="I312" s="641"/>
      <c r="J312" s="641"/>
      <c r="K312" s="641"/>
      <c r="L312" s="642"/>
      <c r="M312" s="642"/>
      <c r="N312" s="642"/>
      <c r="O312" s="642"/>
      <c r="P312" s="625"/>
      <c r="Q312" s="625"/>
      <c r="R312" s="625"/>
      <c r="S312" s="625"/>
    </row>
    <row r="313">
      <c r="A313" s="675" t="s">
        <v>7852</v>
      </c>
      <c r="B313" s="618">
        <v>311.0</v>
      </c>
      <c r="C313" s="652">
        <v>46119.0</v>
      </c>
      <c r="D313" s="637" t="s">
        <v>12505</v>
      </c>
      <c r="E313" s="618" t="s">
        <v>12506</v>
      </c>
      <c r="F313" s="637" t="s">
        <v>12391</v>
      </c>
      <c r="G313" s="639"/>
      <c r="H313" s="639"/>
      <c r="I313" s="641"/>
      <c r="J313" s="641"/>
      <c r="K313" s="641"/>
      <c r="L313" s="642"/>
      <c r="M313" s="642"/>
      <c r="N313" s="642"/>
      <c r="O313" s="642"/>
      <c r="P313" s="625"/>
      <c r="Q313" s="625"/>
      <c r="R313" s="625"/>
      <c r="S313" s="625"/>
    </row>
    <row r="314">
      <c r="A314" s="675" t="s">
        <v>7852</v>
      </c>
      <c r="B314" s="618">
        <v>312.0</v>
      </c>
      <c r="C314" s="652">
        <v>46119.0</v>
      </c>
      <c r="D314" s="637" t="s">
        <v>2978</v>
      </c>
      <c r="E314" s="618" t="s">
        <v>2979</v>
      </c>
      <c r="F314" s="637" t="s">
        <v>12391</v>
      </c>
      <c r="G314" s="639"/>
      <c r="H314" s="639"/>
      <c r="I314" s="641"/>
      <c r="J314" s="641"/>
      <c r="K314" s="641"/>
      <c r="L314" s="642"/>
      <c r="M314" s="642"/>
      <c r="N314" s="642"/>
      <c r="O314" s="642"/>
      <c r="P314" s="625"/>
      <c r="Q314" s="625"/>
      <c r="R314" s="625"/>
      <c r="S314" s="625"/>
    </row>
    <row r="315">
      <c r="A315" s="675" t="s">
        <v>7852</v>
      </c>
      <c r="B315" s="618">
        <v>313.0</v>
      </c>
      <c r="C315" s="652">
        <v>46119.0</v>
      </c>
      <c r="D315" s="637" t="s">
        <v>2743</v>
      </c>
      <c r="E315" s="618" t="s">
        <v>13423</v>
      </c>
      <c r="F315" s="637" t="s">
        <v>12391</v>
      </c>
      <c r="G315" s="639" t="s">
        <v>13916</v>
      </c>
      <c r="H315" s="639"/>
      <c r="I315" s="641"/>
      <c r="J315" s="641"/>
      <c r="K315" s="641"/>
      <c r="L315" s="642"/>
      <c r="M315" s="642"/>
      <c r="N315" s="642"/>
      <c r="O315" s="642"/>
      <c r="P315" s="625"/>
      <c r="Q315" s="625"/>
      <c r="R315" s="625"/>
      <c r="S315" s="625"/>
    </row>
    <row r="316">
      <c r="A316" s="675" t="s">
        <v>7852</v>
      </c>
      <c r="B316" s="618">
        <v>314.0</v>
      </c>
      <c r="C316" s="652">
        <v>46119.0</v>
      </c>
      <c r="D316" s="637" t="s">
        <v>9323</v>
      </c>
      <c r="E316" s="618" t="s">
        <v>10269</v>
      </c>
      <c r="F316" s="637" t="s">
        <v>12391</v>
      </c>
      <c r="G316" s="639"/>
      <c r="H316" s="639"/>
      <c r="I316" s="641"/>
      <c r="J316" s="641"/>
      <c r="K316" s="641"/>
      <c r="L316" s="642"/>
      <c r="M316" s="642"/>
      <c r="N316" s="642"/>
      <c r="O316" s="642"/>
      <c r="P316" s="625"/>
      <c r="Q316" s="625"/>
      <c r="R316" s="625"/>
      <c r="S316" s="625"/>
    </row>
    <row r="317">
      <c r="A317" s="675" t="s">
        <v>7852</v>
      </c>
      <c r="B317" s="618">
        <v>315.0</v>
      </c>
      <c r="C317" s="652">
        <v>46119.0</v>
      </c>
      <c r="D317" s="637" t="s">
        <v>9221</v>
      </c>
      <c r="E317" s="618" t="s">
        <v>9672</v>
      </c>
      <c r="F317" s="637" t="s">
        <v>12391</v>
      </c>
      <c r="G317" s="639"/>
      <c r="H317" s="639"/>
      <c r="I317" s="641"/>
      <c r="J317" s="641"/>
      <c r="K317" s="641"/>
      <c r="L317" s="642"/>
      <c r="M317" s="642"/>
      <c r="N317" s="642"/>
      <c r="O317" s="642"/>
      <c r="P317" s="625"/>
      <c r="Q317" s="625"/>
      <c r="R317" s="625"/>
      <c r="S317" s="625"/>
    </row>
    <row r="318">
      <c r="A318" s="675" t="s">
        <v>7852</v>
      </c>
      <c r="B318" s="618">
        <v>316.0</v>
      </c>
      <c r="C318" s="652">
        <v>46119.0</v>
      </c>
      <c r="D318" s="637" t="s">
        <v>10711</v>
      </c>
      <c r="E318" s="618" t="s">
        <v>10923</v>
      </c>
      <c r="F318" s="637" t="s">
        <v>13917</v>
      </c>
      <c r="G318" s="639" t="s">
        <v>13918</v>
      </c>
      <c r="H318" s="639"/>
      <c r="I318" s="641"/>
      <c r="J318" s="641"/>
      <c r="K318" s="641"/>
      <c r="L318" s="642"/>
      <c r="M318" s="642"/>
      <c r="N318" s="642"/>
      <c r="O318" s="642"/>
      <c r="P318" s="625"/>
      <c r="Q318" s="625"/>
      <c r="R318" s="625"/>
      <c r="S318" s="625"/>
    </row>
    <row r="319">
      <c r="A319" s="675" t="s">
        <v>7852</v>
      </c>
      <c r="B319" s="618">
        <v>317.0</v>
      </c>
      <c r="C319" s="652">
        <v>46119.0</v>
      </c>
      <c r="D319" s="637" t="s">
        <v>12501</v>
      </c>
      <c r="E319" s="618" t="s">
        <v>12502</v>
      </c>
      <c r="F319" s="637" t="s">
        <v>108</v>
      </c>
      <c r="G319" s="639" t="s">
        <v>2622</v>
      </c>
      <c r="H319" s="639" t="s">
        <v>13919</v>
      </c>
      <c r="I319" s="641"/>
      <c r="J319" s="641"/>
      <c r="K319" s="641"/>
      <c r="L319" s="642"/>
      <c r="M319" s="642"/>
      <c r="N319" s="642"/>
      <c r="O319" s="642"/>
      <c r="P319" s="625"/>
      <c r="Q319" s="625"/>
      <c r="R319" s="625"/>
      <c r="S319" s="625"/>
    </row>
    <row r="320">
      <c r="A320" s="689"/>
      <c r="B320" s="618">
        <v>318.0</v>
      </c>
      <c r="C320" s="652"/>
      <c r="D320" s="637"/>
      <c r="E320" s="618"/>
      <c r="F320" s="637"/>
      <c r="G320" s="639"/>
      <c r="H320" s="639"/>
      <c r="I320" s="641"/>
      <c r="J320" s="641"/>
      <c r="K320" s="641"/>
      <c r="L320" s="642"/>
      <c r="M320" s="642"/>
      <c r="N320" s="642"/>
      <c r="O320" s="642"/>
      <c r="P320" s="625"/>
      <c r="Q320" s="625"/>
      <c r="R320" s="625"/>
      <c r="S320" s="625"/>
    </row>
    <row r="321">
      <c r="A321" s="689"/>
      <c r="B321" s="618">
        <v>319.0</v>
      </c>
      <c r="C321" s="652"/>
      <c r="D321" s="637"/>
      <c r="E321" s="618"/>
      <c r="F321" s="637"/>
      <c r="G321" s="639"/>
      <c r="H321" s="639"/>
      <c r="I321" s="641"/>
      <c r="J321" s="641"/>
      <c r="K321" s="641"/>
      <c r="L321" s="642"/>
      <c r="M321" s="642"/>
      <c r="N321" s="642"/>
      <c r="O321" s="642"/>
      <c r="P321" s="625"/>
      <c r="Q321" s="625"/>
      <c r="R321" s="625"/>
      <c r="S321" s="625"/>
    </row>
    <row r="322">
      <c r="A322" s="675" t="s">
        <v>7852</v>
      </c>
      <c r="B322" s="660">
        <v>320.0</v>
      </c>
      <c r="C322" s="659">
        <v>46120.0</v>
      </c>
      <c r="D322" s="617" t="s">
        <v>13920</v>
      </c>
      <c r="E322" s="617" t="s">
        <v>13921</v>
      </c>
      <c r="F322" s="617" t="s">
        <v>12391</v>
      </c>
      <c r="G322" s="639"/>
      <c r="H322" s="639"/>
      <c r="I322" s="641"/>
      <c r="J322" s="641"/>
      <c r="K322" s="641"/>
      <c r="L322" s="642"/>
      <c r="M322" s="642"/>
      <c r="N322" s="642"/>
      <c r="O322" s="642"/>
      <c r="P322" s="625"/>
      <c r="Q322" s="625"/>
      <c r="R322" s="625"/>
      <c r="S322" s="625"/>
    </row>
    <row r="323">
      <c r="A323" s="675" t="s">
        <v>7852</v>
      </c>
      <c r="B323" s="683">
        <v>321.0</v>
      </c>
      <c r="C323" s="652">
        <v>46119.0</v>
      </c>
      <c r="D323" s="637" t="s">
        <v>10908</v>
      </c>
      <c r="E323" s="618" t="s">
        <v>11231</v>
      </c>
      <c r="F323" s="637" t="s">
        <v>1593</v>
      </c>
      <c r="G323" s="690" t="s">
        <v>13922</v>
      </c>
      <c r="H323" s="645" t="s">
        <v>10731</v>
      </c>
      <c r="I323" s="641"/>
      <c r="J323" s="641"/>
      <c r="K323" s="641"/>
      <c r="L323" s="642"/>
      <c r="M323" s="642"/>
      <c r="N323" s="642"/>
      <c r="O323" s="642"/>
      <c r="P323" s="625"/>
      <c r="Q323" s="625"/>
      <c r="R323" s="625"/>
      <c r="S323" s="625"/>
    </row>
    <row r="324">
      <c r="A324" s="675" t="s">
        <v>7852</v>
      </c>
      <c r="B324" s="660">
        <v>322.0</v>
      </c>
      <c r="C324" s="652">
        <v>46120.0</v>
      </c>
      <c r="D324" s="637" t="s">
        <v>2774</v>
      </c>
      <c r="E324" s="618" t="s">
        <v>7828</v>
      </c>
      <c r="F324" s="637" t="s">
        <v>18</v>
      </c>
      <c r="G324" s="639" t="s">
        <v>13923</v>
      </c>
      <c r="H324" s="639" t="s">
        <v>13924</v>
      </c>
      <c r="I324" s="647"/>
      <c r="J324" s="641"/>
      <c r="K324" s="641"/>
      <c r="L324" s="642"/>
      <c r="M324" s="642"/>
      <c r="N324" s="642"/>
      <c r="O324" s="642"/>
      <c r="P324" s="625"/>
      <c r="Q324" s="625"/>
      <c r="R324" s="625"/>
      <c r="S324" s="625"/>
    </row>
    <row r="325">
      <c r="A325" s="675" t="s">
        <v>7852</v>
      </c>
      <c r="B325" s="683">
        <v>323.0</v>
      </c>
      <c r="C325" s="652">
        <v>46120.0</v>
      </c>
      <c r="D325" s="637" t="s">
        <v>8002</v>
      </c>
      <c r="E325" s="618" t="s">
        <v>8003</v>
      </c>
      <c r="F325" s="637" t="s">
        <v>1593</v>
      </c>
      <c r="G325" s="639" t="s">
        <v>13925</v>
      </c>
      <c r="H325" s="645" t="s">
        <v>10731</v>
      </c>
      <c r="I325" s="641"/>
      <c r="J325" s="641"/>
      <c r="K325" s="641"/>
      <c r="L325" s="642"/>
      <c r="M325" s="642"/>
      <c r="N325" s="642"/>
      <c r="O325" s="642"/>
      <c r="P325" s="625"/>
      <c r="Q325" s="625"/>
      <c r="R325" s="625"/>
      <c r="S325" s="625"/>
    </row>
    <row r="326">
      <c r="A326" s="675" t="s">
        <v>7852</v>
      </c>
      <c r="B326" s="683">
        <v>324.0</v>
      </c>
      <c r="C326" s="652">
        <v>46120.0</v>
      </c>
      <c r="D326" s="637" t="s">
        <v>3677</v>
      </c>
      <c r="E326" s="618" t="s">
        <v>12570</v>
      </c>
      <c r="F326" s="637" t="s">
        <v>1593</v>
      </c>
      <c r="G326" s="639" t="s">
        <v>13926</v>
      </c>
      <c r="H326" s="645" t="s">
        <v>10731</v>
      </c>
      <c r="I326" s="641"/>
      <c r="J326" s="641"/>
      <c r="K326" s="641"/>
      <c r="L326" s="642"/>
      <c r="M326" s="642"/>
      <c r="N326" s="642"/>
      <c r="O326" s="642"/>
      <c r="P326" s="625"/>
      <c r="Q326" s="625"/>
      <c r="R326" s="625"/>
      <c r="S326" s="625"/>
    </row>
    <row r="327">
      <c r="A327" s="675" t="s">
        <v>7852</v>
      </c>
      <c r="B327" s="683">
        <v>325.0</v>
      </c>
      <c r="C327" s="652">
        <v>46120.0</v>
      </c>
      <c r="D327" s="637" t="s">
        <v>6010</v>
      </c>
      <c r="E327" s="618" t="s">
        <v>6011</v>
      </c>
      <c r="F327" s="637" t="s">
        <v>1593</v>
      </c>
      <c r="G327" s="639" t="s">
        <v>13927</v>
      </c>
      <c r="H327" s="645" t="s">
        <v>10731</v>
      </c>
      <c r="I327" s="641"/>
      <c r="J327" s="641"/>
      <c r="K327" s="641"/>
      <c r="L327" s="642"/>
      <c r="M327" s="642"/>
      <c r="N327" s="642"/>
      <c r="O327" s="642"/>
      <c r="P327" s="625"/>
      <c r="Q327" s="625"/>
      <c r="R327" s="625"/>
      <c r="S327" s="625"/>
    </row>
    <row r="328">
      <c r="A328" s="675" t="s">
        <v>7852</v>
      </c>
      <c r="B328" s="683">
        <v>326.0</v>
      </c>
      <c r="C328" s="652">
        <v>46121.0</v>
      </c>
      <c r="D328" s="637" t="s">
        <v>5587</v>
      </c>
      <c r="E328" s="618" t="s">
        <v>6141</v>
      </c>
      <c r="F328" s="637" t="s">
        <v>1593</v>
      </c>
      <c r="G328" s="639" t="s">
        <v>13928</v>
      </c>
      <c r="H328" s="645" t="s">
        <v>10731</v>
      </c>
      <c r="I328" s="641"/>
      <c r="J328" s="641"/>
      <c r="K328" s="641"/>
      <c r="L328" s="642"/>
      <c r="M328" s="642"/>
      <c r="N328" s="642"/>
      <c r="O328" s="642"/>
      <c r="P328" s="625"/>
      <c r="Q328" s="625"/>
      <c r="R328" s="625"/>
      <c r="S328" s="625"/>
    </row>
    <row r="329">
      <c r="A329" s="675" t="s">
        <v>7852</v>
      </c>
      <c r="B329" s="683">
        <v>327.0</v>
      </c>
      <c r="C329" s="652">
        <v>46125.0</v>
      </c>
      <c r="D329" s="637" t="s">
        <v>12859</v>
      </c>
      <c r="E329" s="618" t="s">
        <v>12067</v>
      </c>
      <c r="F329" s="637" t="s">
        <v>1593</v>
      </c>
      <c r="G329" s="639" t="s">
        <v>13929</v>
      </c>
      <c r="H329" s="645" t="s">
        <v>10731</v>
      </c>
      <c r="I329" s="641"/>
      <c r="J329" s="641"/>
      <c r="K329" s="641"/>
      <c r="L329" s="642"/>
      <c r="M329" s="642"/>
      <c r="N329" s="642"/>
      <c r="O329" s="642"/>
      <c r="P329" s="625"/>
      <c r="Q329" s="625"/>
      <c r="R329" s="625"/>
      <c r="S329" s="625"/>
    </row>
    <row r="330">
      <c r="A330" s="675" t="s">
        <v>7852</v>
      </c>
      <c r="B330" s="618">
        <v>328.0</v>
      </c>
      <c r="C330" s="652">
        <v>46126.0</v>
      </c>
      <c r="D330" s="637" t="s">
        <v>13871</v>
      </c>
      <c r="E330" s="618" t="s">
        <v>13872</v>
      </c>
      <c r="F330" s="637" t="s">
        <v>2751</v>
      </c>
      <c r="G330" s="639" t="s">
        <v>13916</v>
      </c>
      <c r="H330" s="639" t="s">
        <v>13930</v>
      </c>
      <c r="I330" s="639" t="s">
        <v>12301</v>
      </c>
      <c r="J330" s="641"/>
      <c r="K330" s="641"/>
      <c r="L330" s="642"/>
      <c r="M330" s="642"/>
      <c r="N330" s="642"/>
      <c r="O330" s="642"/>
      <c r="P330" s="625"/>
      <c r="Q330" s="625"/>
      <c r="R330" s="625"/>
      <c r="S330" s="625"/>
    </row>
    <row r="331">
      <c r="A331" s="675" t="s">
        <v>7852</v>
      </c>
      <c r="B331" s="618">
        <v>329.0</v>
      </c>
      <c r="C331" s="652">
        <v>46126.0</v>
      </c>
      <c r="D331" s="637" t="s">
        <v>13860</v>
      </c>
      <c r="E331" s="618" t="s">
        <v>13861</v>
      </c>
      <c r="F331" s="637" t="s">
        <v>2751</v>
      </c>
      <c r="G331" s="639" t="s">
        <v>13916</v>
      </c>
      <c r="H331" s="639" t="s">
        <v>13931</v>
      </c>
      <c r="I331" s="639" t="s">
        <v>13931</v>
      </c>
      <c r="J331" s="641"/>
      <c r="K331" s="641"/>
      <c r="L331" s="642"/>
      <c r="M331" s="642"/>
      <c r="N331" s="642"/>
      <c r="O331" s="642"/>
      <c r="P331" s="625"/>
      <c r="Q331" s="625"/>
      <c r="R331" s="625"/>
      <c r="S331" s="625"/>
    </row>
    <row r="332">
      <c r="A332" s="675" t="s">
        <v>7852</v>
      </c>
      <c r="B332" s="618">
        <v>330.0</v>
      </c>
      <c r="C332" s="652">
        <v>46126.0</v>
      </c>
      <c r="D332" s="637" t="s">
        <v>12805</v>
      </c>
      <c r="E332" s="618" t="s">
        <v>13932</v>
      </c>
      <c r="F332" s="637" t="s">
        <v>12391</v>
      </c>
      <c r="G332" s="639"/>
      <c r="H332" s="639"/>
      <c r="I332" s="641"/>
      <c r="J332" s="641"/>
      <c r="K332" s="641"/>
      <c r="L332" s="642"/>
      <c r="M332" s="642"/>
      <c r="N332" s="642"/>
      <c r="O332" s="642"/>
      <c r="P332" s="625"/>
      <c r="Q332" s="625"/>
      <c r="R332" s="625"/>
      <c r="S332" s="625"/>
    </row>
    <row r="333">
      <c r="A333" s="675" t="s">
        <v>7852</v>
      </c>
      <c r="B333" s="660">
        <v>331.0</v>
      </c>
      <c r="C333" s="652">
        <v>46126.0</v>
      </c>
      <c r="D333" s="637" t="s">
        <v>13933</v>
      </c>
      <c r="E333" s="618" t="s">
        <v>13934</v>
      </c>
      <c r="F333" s="637" t="s">
        <v>18</v>
      </c>
      <c r="G333" s="639" t="s">
        <v>12527</v>
      </c>
      <c r="H333" s="639"/>
      <c r="I333" s="641"/>
      <c r="J333" s="641"/>
      <c r="K333" s="641"/>
      <c r="L333" s="642"/>
      <c r="M333" s="642"/>
      <c r="N333" s="642"/>
      <c r="O333" s="642"/>
      <c r="P333" s="625"/>
      <c r="Q333" s="625"/>
      <c r="R333" s="625"/>
      <c r="S333" s="625"/>
    </row>
    <row r="334">
      <c r="A334" s="675" t="s">
        <v>7852</v>
      </c>
      <c r="B334" s="660">
        <v>332.0</v>
      </c>
      <c r="C334" s="652">
        <v>46126.0</v>
      </c>
      <c r="D334" s="637" t="s">
        <v>13935</v>
      </c>
      <c r="E334" s="618" t="s">
        <v>13936</v>
      </c>
      <c r="F334" s="637" t="s">
        <v>18</v>
      </c>
      <c r="G334" s="639" t="s">
        <v>12527</v>
      </c>
      <c r="H334" s="639"/>
      <c r="I334" s="641"/>
      <c r="J334" s="641"/>
      <c r="K334" s="641"/>
      <c r="L334" s="642"/>
      <c r="M334" s="642"/>
      <c r="N334" s="642"/>
      <c r="O334" s="642"/>
      <c r="P334" s="625"/>
      <c r="Q334" s="625"/>
      <c r="R334" s="625"/>
      <c r="S334" s="625"/>
    </row>
    <row r="335">
      <c r="A335" s="675" t="s">
        <v>7852</v>
      </c>
      <c r="B335" s="618">
        <v>333.0</v>
      </c>
      <c r="C335" s="652">
        <v>46126.0</v>
      </c>
      <c r="D335" s="637" t="s">
        <v>3747</v>
      </c>
      <c r="E335" s="618" t="s">
        <v>9034</v>
      </c>
      <c r="F335" s="637" t="s">
        <v>18</v>
      </c>
      <c r="G335" s="639" t="s">
        <v>13347</v>
      </c>
      <c r="H335" s="639"/>
      <c r="I335" s="641"/>
      <c r="J335" s="641"/>
      <c r="K335" s="641"/>
      <c r="L335" s="642"/>
      <c r="M335" s="642"/>
      <c r="N335" s="642"/>
      <c r="O335" s="642"/>
      <c r="P335" s="625"/>
      <c r="Q335" s="625"/>
      <c r="R335" s="625"/>
      <c r="S335" s="625"/>
    </row>
    <row r="336">
      <c r="A336" s="675" t="s">
        <v>7852</v>
      </c>
      <c r="B336" s="660">
        <v>334.0</v>
      </c>
      <c r="C336" s="652">
        <v>46126.0</v>
      </c>
      <c r="D336" s="637" t="s">
        <v>13937</v>
      </c>
      <c r="E336" s="618" t="s">
        <v>13938</v>
      </c>
      <c r="F336" s="637" t="s">
        <v>18</v>
      </c>
      <c r="G336" s="639" t="s">
        <v>13939</v>
      </c>
      <c r="H336" s="639"/>
      <c r="I336" s="641"/>
      <c r="J336" s="641"/>
      <c r="K336" s="641"/>
      <c r="L336" s="642"/>
      <c r="M336" s="642"/>
      <c r="N336" s="642"/>
      <c r="O336" s="642"/>
      <c r="P336" s="625"/>
      <c r="Q336" s="625"/>
      <c r="R336" s="625"/>
      <c r="S336" s="625"/>
    </row>
    <row r="337">
      <c r="A337" s="675" t="s">
        <v>7852</v>
      </c>
      <c r="B337" s="618">
        <v>335.0</v>
      </c>
      <c r="C337" s="652">
        <v>46126.0</v>
      </c>
      <c r="D337" s="637" t="s">
        <v>4917</v>
      </c>
      <c r="E337" s="618" t="s">
        <v>11814</v>
      </c>
      <c r="F337" s="637" t="s">
        <v>18</v>
      </c>
      <c r="G337" s="639" t="s">
        <v>12461</v>
      </c>
      <c r="H337" s="639"/>
      <c r="I337" s="641"/>
      <c r="J337" s="641"/>
      <c r="K337" s="641"/>
      <c r="L337" s="642"/>
      <c r="M337" s="642"/>
      <c r="N337" s="642"/>
      <c r="O337" s="642"/>
      <c r="P337" s="625"/>
      <c r="Q337" s="625"/>
      <c r="R337" s="625"/>
      <c r="S337" s="625"/>
    </row>
    <row r="338">
      <c r="A338" s="675" t="s">
        <v>7852</v>
      </c>
      <c r="B338" s="660">
        <v>336.0</v>
      </c>
      <c r="C338" s="652">
        <v>46126.0</v>
      </c>
      <c r="D338" s="637" t="s">
        <v>1838</v>
      </c>
      <c r="E338" s="618" t="s">
        <v>13736</v>
      </c>
      <c r="F338" s="637" t="s">
        <v>18</v>
      </c>
      <c r="G338" s="639" t="s">
        <v>12461</v>
      </c>
      <c r="I338" s="641"/>
      <c r="J338" s="641"/>
      <c r="K338" s="641"/>
      <c r="L338" s="642"/>
      <c r="M338" s="642"/>
      <c r="N338" s="642"/>
      <c r="O338" s="642"/>
      <c r="P338" s="625"/>
      <c r="Q338" s="625"/>
      <c r="R338" s="625"/>
      <c r="S338" s="625"/>
    </row>
    <row r="339">
      <c r="A339" s="675" t="s">
        <v>7852</v>
      </c>
      <c r="B339" s="618">
        <v>337.0</v>
      </c>
      <c r="C339" s="652">
        <v>46126.0</v>
      </c>
      <c r="D339" s="637" t="s">
        <v>13940</v>
      </c>
      <c r="E339" s="618" t="s">
        <v>13941</v>
      </c>
      <c r="F339" s="637" t="s">
        <v>18</v>
      </c>
      <c r="G339" s="639" t="s">
        <v>12301</v>
      </c>
      <c r="H339" s="639"/>
      <c r="I339" s="641"/>
      <c r="J339" s="641"/>
      <c r="K339" s="641"/>
      <c r="L339" s="642"/>
      <c r="M339" s="642"/>
      <c r="N339" s="642"/>
      <c r="O339" s="642"/>
      <c r="P339" s="625"/>
      <c r="Q339" s="625"/>
      <c r="R339" s="625"/>
      <c r="S339" s="625"/>
    </row>
    <row r="340">
      <c r="A340" s="675" t="s">
        <v>7852</v>
      </c>
      <c r="B340" s="660">
        <v>338.0</v>
      </c>
      <c r="C340" s="652">
        <v>46126.0</v>
      </c>
      <c r="D340" s="637" t="s">
        <v>4780</v>
      </c>
      <c r="E340" s="618" t="s">
        <v>10054</v>
      </c>
      <c r="F340" s="637" t="s">
        <v>18</v>
      </c>
      <c r="G340" s="639" t="s">
        <v>13348</v>
      </c>
      <c r="H340" s="639"/>
      <c r="I340" s="641"/>
      <c r="J340" s="641"/>
      <c r="K340" s="641"/>
      <c r="L340" s="642"/>
      <c r="M340" s="642"/>
      <c r="N340" s="642"/>
      <c r="O340" s="642"/>
      <c r="P340" s="625"/>
      <c r="Q340" s="625"/>
      <c r="R340" s="625"/>
      <c r="S340" s="625"/>
    </row>
    <row r="341">
      <c r="A341" s="675" t="s">
        <v>7852</v>
      </c>
      <c r="B341" s="660">
        <v>339.0</v>
      </c>
      <c r="C341" s="652">
        <v>46126.0</v>
      </c>
      <c r="D341" s="617" t="s">
        <v>10984</v>
      </c>
      <c r="E341" s="618" t="s">
        <v>13527</v>
      </c>
      <c r="F341" s="637" t="s">
        <v>2751</v>
      </c>
      <c r="G341" s="639" t="s">
        <v>9373</v>
      </c>
      <c r="H341" s="639" t="s">
        <v>13942</v>
      </c>
      <c r="I341" s="641"/>
      <c r="J341" s="641"/>
      <c r="K341" s="641"/>
      <c r="L341" s="642"/>
      <c r="M341" s="642"/>
      <c r="N341" s="642"/>
      <c r="O341" s="642"/>
      <c r="P341" s="625"/>
      <c r="Q341" s="625"/>
      <c r="R341" s="625"/>
      <c r="S341" s="625"/>
    </row>
    <row r="342">
      <c r="A342" s="675" t="s">
        <v>7852</v>
      </c>
      <c r="B342" s="618">
        <v>340.0</v>
      </c>
      <c r="C342" s="652">
        <v>46126.0</v>
      </c>
      <c r="D342" s="637" t="s">
        <v>2774</v>
      </c>
      <c r="E342" s="618" t="s">
        <v>7828</v>
      </c>
      <c r="F342" s="637" t="s">
        <v>18</v>
      </c>
      <c r="G342" s="639" t="s">
        <v>9764</v>
      </c>
      <c r="H342" s="639" t="s">
        <v>13924</v>
      </c>
      <c r="I342" s="641"/>
      <c r="J342" s="641"/>
      <c r="K342" s="641"/>
      <c r="L342" s="642"/>
      <c r="M342" s="642"/>
      <c r="N342" s="642"/>
      <c r="O342" s="642"/>
      <c r="P342" s="625"/>
      <c r="Q342" s="625"/>
      <c r="R342" s="625"/>
      <c r="S342" s="625"/>
    </row>
    <row r="343">
      <c r="A343" s="675" t="s">
        <v>7852</v>
      </c>
      <c r="B343" s="683">
        <v>341.0</v>
      </c>
      <c r="C343" s="652">
        <v>46126.0</v>
      </c>
      <c r="D343" s="637" t="s">
        <v>9532</v>
      </c>
      <c r="E343" s="618" t="s">
        <v>9657</v>
      </c>
      <c r="F343" s="637" t="s">
        <v>1593</v>
      </c>
      <c r="G343" s="639" t="s">
        <v>13943</v>
      </c>
      <c r="H343" s="645" t="s">
        <v>10731</v>
      </c>
      <c r="I343" s="641"/>
      <c r="J343" s="641"/>
      <c r="K343" s="641"/>
      <c r="L343" s="642"/>
      <c r="M343" s="642"/>
      <c r="N343" s="642"/>
      <c r="O343" s="642"/>
      <c r="P343" s="625"/>
      <c r="Q343" s="625"/>
      <c r="R343" s="625"/>
      <c r="S343" s="625"/>
    </row>
    <row r="344">
      <c r="A344" s="675" t="s">
        <v>7852</v>
      </c>
      <c r="B344" s="618">
        <v>342.0</v>
      </c>
      <c r="C344" s="652">
        <v>46126.0</v>
      </c>
      <c r="D344" s="617" t="s">
        <v>13944</v>
      </c>
      <c r="E344" s="618" t="s">
        <v>12429</v>
      </c>
      <c r="F344" s="637" t="s">
        <v>2751</v>
      </c>
      <c r="G344" s="639" t="s">
        <v>12605</v>
      </c>
      <c r="H344" s="639" t="s">
        <v>13945</v>
      </c>
      <c r="I344" s="641"/>
      <c r="J344" s="641"/>
      <c r="K344" s="641"/>
      <c r="L344" s="642"/>
      <c r="M344" s="642"/>
      <c r="N344" s="642"/>
      <c r="O344" s="642"/>
      <c r="P344" s="625"/>
      <c r="Q344" s="625"/>
      <c r="R344" s="625"/>
      <c r="S344" s="625"/>
    </row>
    <row r="345">
      <c r="A345" s="675" t="s">
        <v>7852</v>
      </c>
      <c r="B345" s="618">
        <v>343.0</v>
      </c>
      <c r="C345" s="652">
        <v>46127.0</v>
      </c>
      <c r="D345" s="617" t="s">
        <v>3609</v>
      </c>
      <c r="E345" s="618" t="s">
        <v>13765</v>
      </c>
      <c r="F345" s="637" t="s">
        <v>2751</v>
      </c>
      <c r="G345" s="639" t="s">
        <v>13946</v>
      </c>
      <c r="H345" s="639" t="s">
        <v>13947</v>
      </c>
      <c r="I345" s="641"/>
      <c r="J345" s="641"/>
      <c r="K345" s="641"/>
      <c r="L345" s="642"/>
      <c r="M345" s="642"/>
      <c r="N345" s="642"/>
      <c r="O345" s="642"/>
      <c r="P345" s="625"/>
      <c r="Q345" s="625"/>
      <c r="R345" s="625"/>
      <c r="S345" s="625"/>
    </row>
    <row r="346">
      <c r="A346" s="675" t="s">
        <v>7852</v>
      </c>
      <c r="B346" s="683">
        <v>344.0</v>
      </c>
      <c r="C346" s="652">
        <v>46127.0</v>
      </c>
      <c r="D346" s="637" t="s">
        <v>9518</v>
      </c>
      <c r="E346" s="618" t="s">
        <v>12340</v>
      </c>
      <c r="F346" s="637" t="s">
        <v>1593</v>
      </c>
      <c r="G346" s="639" t="s">
        <v>13948</v>
      </c>
      <c r="H346" s="645" t="s">
        <v>10731</v>
      </c>
      <c r="I346" s="641"/>
      <c r="J346" s="641"/>
      <c r="K346" s="641"/>
      <c r="L346" s="642"/>
      <c r="M346" s="642"/>
      <c r="N346" s="642"/>
      <c r="O346" s="642"/>
      <c r="P346" s="625"/>
      <c r="Q346" s="625"/>
      <c r="R346" s="625"/>
      <c r="S346" s="625"/>
    </row>
    <row r="347">
      <c r="A347" s="675" t="s">
        <v>7852</v>
      </c>
      <c r="B347" s="683">
        <v>345.0</v>
      </c>
      <c r="C347" s="652">
        <v>46127.0</v>
      </c>
      <c r="D347" s="637" t="s">
        <v>12083</v>
      </c>
      <c r="E347" s="618" t="s">
        <v>13246</v>
      </c>
      <c r="F347" s="637" t="s">
        <v>1593</v>
      </c>
      <c r="G347" s="639" t="s">
        <v>13949</v>
      </c>
      <c r="H347" s="645" t="s">
        <v>10731</v>
      </c>
      <c r="I347" s="641"/>
      <c r="J347" s="641"/>
      <c r="K347" s="641"/>
      <c r="L347" s="642"/>
      <c r="M347" s="642"/>
      <c r="N347" s="642"/>
      <c r="O347" s="642"/>
      <c r="P347" s="625"/>
      <c r="Q347" s="625"/>
      <c r="R347" s="625"/>
      <c r="S347" s="625"/>
    </row>
    <row r="348">
      <c r="A348" s="675" t="s">
        <v>7852</v>
      </c>
      <c r="B348" s="683">
        <v>346.0</v>
      </c>
      <c r="C348" s="652">
        <v>46127.0</v>
      </c>
      <c r="D348" s="637" t="s">
        <v>9590</v>
      </c>
      <c r="E348" s="618" t="s">
        <v>9591</v>
      </c>
      <c r="F348" s="637" t="s">
        <v>1593</v>
      </c>
      <c r="G348" s="639" t="s">
        <v>13950</v>
      </c>
      <c r="H348" s="645" t="s">
        <v>10731</v>
      </c>
      <c r="I348" s="641"/>
      <c r="J348" s="641"/>
      <c r="K348" s="641"/>
      <c r="L348" s="642"/>
      <c r="M348" s="642"/>
      <c r="N348" s="642"/>
      <c r="O348" s="642"/>
      <c r="P348" s="625"/>
      <c r="Q348" s="625"/>
      <c r="R348" s="625"/>
      <c r="S348" s="625"/>
    </row>
    <row r="349">
      <c r="A349" s="675" t="s">
        <v>7852</v>
      </c>
      <c r="B349" s="618">
        <v>347.0</v>
      </c>
      <c r="C349" s="652">
        <v>46127.0</v>
      </c>
      <c r="D349" s="637" t="s">
        <v>12872</v>
      </c>
      <c r="E349" s="618" t="s">
        <v>11912</v>
      </c>
      <c r="F349" s="637" t="s">
        <v>131</v>
      </c>
      <c r="G349" s="639" t="s">
        <v>12596</v>
      </c>
      <c r="H349" s="639" t="s">
        <v>13951</v>
      </c>
      <c r="I349" s="641"/>
      <c r="J349" s="641"/>
      <c r="K349" s="641"/>
      <c r="L349" s="642"/>
      <c r="M349" s="642"/>
      <c r="N349" s="642"/>
      <c r="O349" s="642"/>
      <c r="P349" s="625"/>
      <c r="Q349" s="625"/>
      <c r="R349" s="625"/>
      <c r="S349" s="625"/>
    </row>
    <row r="350">
      <c r="A350" s="675" t="s">
        <v>7852</v>
      </c>
      <c r="B350" s="618">
        <v>348.0</v>
      </c>
      <c r="C350" s="652">
        <v>46132.0</v>
      </c>
      <c r="D350" s="637" t="s">
        <v>13738</v>
      </c>
      <c r="E350" s="618" t="s">
        <v>13739</v>
      </c>
      <c r="F350" s="637" t="s">
        <v>18</v>
      </c>
      <c r="G350" s="639" t="s">
        <v>13952</v>
      </c>
      <c r="H350" s="639"/>
      <c r="I350" s="641"/>
      <c r="J350" s="641"/>
      <c r="K350" s="641"/>
      <c r="L350" s="642"/>
      <c r="M350" s="642"/>
      <c r="N350" s="642"/>
      <c r="O350" s="642"/>
      <c r="P350" s="625"/>
      <c r="Q350" s="625"/>
      <c r="R350" s="625"/>
      <c r="S350" s="625"/>
    </row>
    <row r="351">
      <c r="A351" s="675" t="s">
        <v>7852</v>
      </c>
      <c r="B351" s="618">
        <v>349.0</v>
      </c>
      <c r="C351" s="652">
        <v>46132.0</v>
      </c>
      <c r="D351" s="637" t="s">
        <v>10474</v>
      </c>
      <c r="E351" s="618" t="s">
        <v>13854</v>
      </c>
      <c r="F351" s="637" t="s">
        <v>2751</v>
      </c>
      <c r="G351" s="639" t="s">
        <v>13953</v>
      </c>
      <c r="H351" s="639" t="s">
        <v>12441</v>
      </c>
      <c r="I351" s="641"/>
      <c r="J351" s="641"/>
      <c r="K351" s="641"/>
      <c r="L351" s="642"/>
      <c r="M351" s="642"/>
      <c r="N351" s="642"/>
      <c r="O351" s="642"/>
      <c r="P351" s="625"/>
      <c r="Q351" s="625"/>
      <c r="R351" s="625"/>
      <c r="S351" s="625"/>
    </row>
    <row r="352">
      <c r="A352" s="675" t="s">
        <v>7852</v>
      </c>
      <c r="B352" s="618">
        <v>350.0</v>
      </c>
      <c r="C352" s="652">
        <v>46132.0</v>
      </c>
      <c r="D352" s="637" t="s">
        <v>13882</v>
      </c>
      <c r="E352" s="618" t="s">
        <v>13883</v>
      </c>
      <c r="F352" s="637" t="s">
        <v>2751</v>
      </c>
      <c r="G352" s="639" t="s">
        <v>13954</v>
      </c>
      <c r="H352" s="639" t="s">
        <v>13955</v>
      </c>
      <c r="I352" s="641"/>
      <c r="J352" s="641"/>
      <c r="K352" s="641"/>
      <c r="L352" s="642"/>
      <c r="M352" s="642"/>
      <c r="N352" s="642"/>
      <c r="O352" s="642"/>
      <c r="P352" s="625"/>
      <c r="Q352" s="625"/>
      <c r="R352" s="625"/>
      <c r="S352" s="625"/>
    </row>
    <row r="353">
      <c r="A353" s="675" t="s">
        <v>7852</v>
      </c>
      <c r="B353" s="618">
        <v>351.0</v>
      </c>
      <c r="C353" s="652">
        <v>46132.0</v>
      </c>
      <c r="D353" s="637" t="s">
        <v>3743</v>
      </c>
      <c r="E353" s="618" t="s">
        <v>13956</v>
      </c>
      <c r="F353" s="637" t="s">
        <v>2751</v>
      </c>
      <c r="G353" s="639" t="s">
        <v>12647</v>
      </c>
      <c r="H353" s="639" t="s">
        <v>13790</v>
      </c>
      <c r="I353" s="641"/>
      <c r="J353" s="641"/>
      <c r="K353" s="641"/>
      <c r="L353" s="642"/>
      <c r="M353" s="642"/>
      <c r="N353" s="642"/>
      <c r="O353" s="642"/>
      <c r="P353" s="625"/>
      <c r="Q353" s="625"/>
      <c r="R353" s="625"/>
      <c r="S353" s="625"/>
    </row>
    <row r="354">
      <c r="A354" s="675" t="s">
        <v>7852</v>
      </c>
      <c r="B354" s="618">
        <v>352.0</v>
      </c>
      <c r="C354" s="652">
        <v>46132.0</v>
      </c>
      <c r="D354" s="637" t="s">
        <v>3729</v>
      </c>
      <c r="E354" s="618" t="s">
        <v>10863</v>
      </c>
      <c r="F354" s="637" t="s">
        <v>2751</v>
      </c>
      <c r="G354" s="639" t="s">
        <v>13957</v>
      </c>
      <c r="H354" s="639" t="s">
        <v>13958</v>
      </c>
      <c r="I354" s="641"/>
      <c r="J354" s="641"/>
      <c r="K354" s="641"/>
      <c r="L354" s="642"/>
      <c r="M354" s="642"/>
      <c r="N354" s="642"/>
      <c r="O354" s="642"/>
      <c r="P354" s="625"/>
      <c r="Q354" s="625"/>
      <c r="R354" s="625"/>
      <c r="S354" s="625"/>
    </row>
    <row r="355">
      <c r="A355" s="675" t="s">
        <v>7852</v>
      </c>
      <c r="B355" s="618">
        <v>353.0</v>
      </c>
      <c r="C355" s="652">
        <v>46132.0</v>
      </c>
      <c r="D355" s="637" t="s">
        <v>1838</v>
      </c>
      <c r="E355" s="618" t="s">
        <v>13736</v>
      </c>
      <c r="F355" s="637" t="s">
        <v>2751</v>
      </c>
      <c r="G355" s="639" t="s">
        <v>13679</v>
      </c>
      <c r="H355" s="639" t="s">
        <v>13957</v>
      </c>
      <c r="I355" s="641"/>
      <c r="J355" s="641"/>
      <c r="K355" s="641"/>
      <c r="L355" s="642"/>
      <c r="M355" s="642"/>
      <c r="N355" s="642"/>
      <c r="O355" s="642"/>
      <c r="P355" s="625"/>
      <c r="Q355" s="625"/>
      <c r="R355" s="625"/>
      <c r="S355" s="625"/>
    </row>
    <row r="356">
      <c r="A356" s="675" t="s">
        <v>7852</v>
      </c>
      <c r="B356" s="618">
        <v>354.0</v>
      </c>
      <c r="C356" s="652">
        <v>46132.0</v>
      </c>
      <c r="D356" s="637" t="s">
        <v>3747</v>
      </c>
      <c r="E356" s="618" t="s">
        <v>9034</v>
      </c>
      <c r="F356" s="637" t="s">
        <v>2751</v>
      </c>
      <c r="G356" s="639" t="s">
        <v>13790</v>
      </c>
      <c r="H356" s="639" t="s">
        <v>12723</v>
      </c>
      <c r="I356" s="641"/>
      <c r="J356" s="641"/>
      <c r="K356" s="641"/>
      <c r="L356" s="642"/>
      <c r="M356" s="642"/>
      <c r="N356" s="642"/>
      <c r="O356" s="642"/>
      <c r="P356" s="625"/>
      <c r="Q356" s="625"/>
      <c r="R356" s="625"/>
      <c r="S356" s="625"/>
    </row>
    <row r="357">
      <c r="A357" s="675" t="s">
        <v>7852</v>
      </c>
      <c r="B357" s="618">
        <v>355.0</v>
      </c>
      <c r="C357" s="652">
        <v>46132.0</v>
      </c>
      <c r="D357" s="637" t="s">
        <v>13892</v>
      </c>
      <c r="E357" s="618" t="s">
        <v>13893</v>
      </c>
      <c r="F357" s="637" t="s">
        <v>2751</v>
      </c>
      <c r="G357" s="639" t="s">
        <v>12647</v>
      </c>
      <c r="H357" s="639" t="s">
        <v>12723</v>
      </c>
      <c r="I357" s="641"/>
      <c r="J357" s="641"/>
      <c r="K357" s="641"/>
      <c r="L357" s="642"/>
      <c r="M357" s="642"/>
      <c r="N357" s="642"/>
      <c r="O357" s="642"/>
      <c r="P357" s="625"/>
      <c r="Q357" s="625"/>
      <c r="R357" s="625"/>
      <c r="S357" s="625"/>
    </row>
    <row r="358">
      <c r="A358" s="675" t="s">
        <v>7852</v>
      </c>
      <c r="B358" s="618">
        <v>356.0</v>
      </c>
      <c r="C358" s="652">
        <v>46132.0</v>
      </c>
      <c r="D358" s="637" t="s">
        <v>9218</v>
      </c>
      <c r="E358" s="618" t="s">
        <v>9667</v>
      </c>
      <c r="F358" s="637" t="s">
        <v>2751</v>
      </c>
      <c r="G358" s="639" t="s">
        <v>13790</v>
      </c>
      <c r="H358" s="639" t="s">
        <v>12441</v>
      </c>
      <c r="I358" s="641"/>
      <c r="J358" s="641"/>
      <c r="K358" s="641"/>
      <c r="L358" s="642"/>
      <c r="M358" s="642"/>
      <c r="N358" s="642"/>
      <c r="O358" s="642"/>
      <c r="P358" s="625"/>
      <c r="Q358" s="625"/>
      <c r="R358" s="625"/>
      <c r="S358" s="625"/>
    </row>
    <row r="359">
      <c r="A359" s="675" t="s">
        <v>7852</v>
      </c>
      <c r="B359" s="618">
        <v>357.0</v>
      </c>
      <c r="C359" s="652">
        <v>46132.0</v>
      </c>
      <c r="D359" s="637" t="s">
        <v>13852</v>
      </c>
      <c r="E359" s="618" t="s">
        <v>13853</v>
      </c>
      <c r="F359" s="637" t="s">
        <v>2751</v>
      </c>
      <c r="G359" s="639" t="s">
        <v>12441</v>
      </c>
      <c r="H359" s="639" t="s">
        <v>13700</v>
      </c>
      <c r="I359" s="641"/>
      <c r="J359" s="641"/>
      <c r="K359" s="641"/>
      <c r="L359" s="642"/>
      <c r="M359" s="642"/>
      <c r="N359" s="642"/>
      <c r="O359" s="642"/>
      <c r="P359" s="625"/>
      <c r="Q359" s="625"/>
      <c r="R359" s="625"/>
      <c r="S359" s="625"/>
    </row>
    <row r="360">
      <c r="A360" s="675" t="s">
        <v>7852</v>
      </c>
      <c r="B360" s="618">
        <v>358.0</v>
      </c>
      <c r="C360" s="652">
        <v>46132.0</v>
      </c>
      <c r="D360" s="637" t="s">
        <v>2715</v>
      </c>
      <c r="E360" s="618" t="s">
        <v>13864</v>
      </c>
      <c r="F360" s="637" t="s">
        <v>2751</v>
      </c>
      <c r="G360" s="639" t="s">
        <v>13957</v>
      </c>
      <c r="H360" s="639" t="s">
        <v>13953</v>
      </c>
      <c r="I360" s="641"/>
      <c r="J360" s="641"/>
      <c r="K360" s="641"/>
      <c r="L360" s="642"/>
      <c r="M360" s="642"/>
      <c r="N360" s="642"/>
      <c r="O360" s="642"/>
      <c r="P360" s="625"/>
      <c r="Q360" s="625"/>
      <c r="R360" s="625"/>
      <c r="S360" s="625"/>
    </row>
    <row r="361">
      <c r="A361" s="675" t="s">
        <v>7852</v>
      </c>
      <c r="B361" s="660">
        <v>359.0</v>
      </c>
      <c r="C361" s="652">
        <v>46132.0</v>
      </c>
      <c r="D361" s="637" t="s">
        <v>13432</v>
      </c>
      <c r="E361" s="618" t="s">
        <v>13433</v>
      </c>
      <c r="F361" s="637" t="s">
        <v>2751</v>
      </c>
      <c r="G361" s="639" t="s">
        <v>12471</v>
      </c>
      <c r="H361" s="639" t="s">
        <v>12455</v>
      </c>
      <c r="I361" s="641"/>
      <c r="J361" s="641"/>
      <c r="K361" s="641"/>
      <c r="L361" s="642"/>
      <c r="M361" s="642"/>
      <c r="N361" s="642"/>
      <c r="O361" s="642"/>
      <c r="P361" s="625"/>
      <c r="Q361" s="625"/>
      <c r="R361" s="625"/>
      <c r="S361" s="625"/>
    </row>
    <row r="362">
      <c r="A362" s="675" t="s">
        <v>7852</v>
      </c>
      <c r="B362" s="660">
        <v>360.0</v>
      </c>
      <c r="C362" s="652">
        <v>46132.0</v>
      </c>
      <c r="D362" s="637" t="s">
        <v>13559</v>
      </c>
      <c r="E362" s="618" t="s">
        <v>13959</v>
      </c>
      <c r="F362" s="637" t="s">
        <v>2751</v>
      </c>
      <c r="G362" s="639" t="s">
        <v>13960</v>
      </c>
      <c r="H362" s="639" t="s">
        <v>13961</v>
      </c>
      <c r="I362" s="641"/>
      <c r="J362" s="641"/>
      <c r="K362" s="641"/>
      <c r="L362" s="642"/>
      <c r="M362" s="642"/>
      <c r="N362" s="642"/>
      <c r="O362" s="642"/>
      <c r="P362" s="625"/>
      <c r="Q362" s="625"/>
      <c r="R362" s="625"/>
      <c r="S362" s="625"/>
    </row>
    <row r="363">
      <c r="A363" s="675" t="s">
        <v>7852</v>
      </c>
      <c r="B363" s="691">
        <v>361.0</v>
      </c>
      <c r="C363" s="652">
        <v>46132.0</v>
      </c>
      <c r="D363" s="637" t="s">
        <v>13321</v>
      </c>
      <c r="E363" s="618" t="s">
        <v>13322</v>
      </c>
      <c r="F363" s="637" t="s">
        <v>2751</v>
      </c>
      <c r="G363" s="639" t="s">
        <v>13962</v>
      </c>
      <c r="H363" s="639" t="s">
        <v>13963</v>
      </c>
      <c r="I363" s="641"/>
      <c r="J363" s="641"/>
      <c r="K363" s="641"/>
      <c r="L363" s="642"/>
      <c r="M363" s="642"/>
      <c r="N363" s="642"/>
      <c r="O363" s="642"/>
      <c r="P363" s="625"/>
      <c r="Q363" s="625"/>
      <c r="R363" s="625"/>
      <c r="S363" s="625"/>
    </row>
    <row r="364">
      <c r="A364" s="675" t="s">
        <v>7852</v>
      </c>
      <c r="B364" s="660">
        <v>362.0</v>
      </c>
      <c r="C364" s="652">
        <v>46132.0</v>
      </c>
      <c r="D364" s="637" t="s">
        <v>9687</v>
      </c>
      <c r="E364" s="618" t="s">
        <v>13733</v>
      </c>
      <c r="F364" s="637" t="s">
        <v>2751</v>
      </c>
      <c r="G364" s="639" t="s">
        <v>13964</v>
      </c>
      <c r="H364" s="639" t="s">
        <v>13965</v>
      </c>
      <c r="I364" s="641"/>
      <c r="J364" s="641"/>
      <c r="K364" s="641"/>
      <c r="L364" s="642"/>
      <c r="M364" s="642"/>
      <c r="N364" s="642"/>
      <c r="O364" s="642"/>
      <c r="P364" s="625"/>
      <c r="Q364" s="625"/>
      <c r="R364" s="625"/>
      <c r="S364" s="625"/>
    </row>
    <row r="365">
      <c r="A365" s="675" t="s">
        <v>7852</v>
      </c>
      <c r="B365" s="618">
        <v>363.0</v>
      </c>
      <c r="C365" s="652">
        <v>46132.0</v>
      </c>
      <c r="D365" s="637" t="s">
        <v>13724</v>
      </c>
      <c r="E365" s="618" t="s">
        <v>13725</v>
      </c>
      <c r="F365" s="637" t="s">
        <v>2751</v>
      </c>
      <c r="G365" s="639" t="s">
        <v>13966</v>
      </c>
      <c r="H365" s="639" t="s">
        <v>13967</v>
      </c>
      <c r="I365" s="641"/>
      <c r="J365" s="641"/>
      <c r="K365" s="641"/>
      <c r="L365" s="642"/>
      <c r="M365" s="642"/>
      <c r="N365" s="642"/>
      <c r="O365" s="642"/>
      <c r="P365" s="625"/>
      <c r="Q365" s="625"/>
      <c r="R365" s="625"/>
      <c r="S365" s="625"/>
    </row>
    <row r="366">
      <c r="A366" s="675" t="s">
        <v>7852</v>
      </c>
      <c r="B366" s="618">
        <v>364.0</v>
      </c>
      <c r="C366" s="652">
        <v>46132.0</v>
      </c>
      <c r="D366" s="637" t="s">
        <v>13968</v>
      </c>
      <c r="E366" s="618" t="s">
        <v>12871</v>
      </c>
      <c r="F366" s="637" t="s">
        <v>2751</v>
      </c>
      <c r="G366" s="639" t="s">
        <v>13953</v>
      </c>
      <c r="H366" s="639" t="s">
        <v>13969</v>
      </c>
      <c r="I366" s="641"/>
      <c r="J366" s="641"/>
      <c r="K366" s="641"/>
      <c r="L366" s="642"/>
      <c r="M366" s="642"/>
      <c r="N366" s="642"/>
      <c r="O366" s="642"/>
      <c r="P366" s="625"/>
      <c r="Q366" s="625"/>
      <c r="R366" s="625"/>
      <c r="S366" s="625"/>
    </row>
    <row r="367">
      <c r="A367" s="675" t="s">
        <v>7852</v>
      </c>
      <c r="B367" s="618">
        <v>365.0</v>
      </c>
      <c r="C367" s="652">
        <v>46132.0</v>
      </c>
      <c r="D367" s="637" t="s">
        <v>12696</v>
      </c>
      <c r="E367" s="618" t="s">
        <v>12697</v>
      </c>
      <c r="F367" s="637" t="s">
        <v>2751</v>
      </c>
      <c r="G367" s="639" t="s">
        <v>13970</v>
      </c>
      <c r="H367" s="639" t="s">
        <v>13971</v>
      </c>
      <c r="I367" s="641"/>
      <c r="J367" s="641"/>
      <c r="K367" s="641"/>
      <c r="L367" s="642"/>
      <c r="M367" s="642"/>
      <c r="N367" s="642"/>
      <c r="O367" s="642"/>
      <c r="P367" s="625"/>
      <c r="Q367" s="625"/>
      <c r="R367" s="625"/>
      <c r="S367" s="625"/>
    </row>
    <row r="368">
      <c r="A368" s="675" t="s">
        <v>7852</v>
      </c>
      <c r="B368" s="618">
        <v>366.0</v>
      </c>
      <c r="C368" s="652">
        <v>46132.0</v>
      </c>
      <c r="D368" s="637" t="s">
        <v>3843</v>
      </c>
      <c r="E368" s="618" t="s">
        <v>13972</v>
      </c>
      <c r="F368" s="637" t="s">
        <v>2751</v>
      </c>
      <c r="G368" s="639" t="s">
        <v>13973</v>
      </c>
      <c r="H368" s="639" t="s">
        <v>13974</v>
      </c>
      <c r="I368" s="641"/>
      <c r="J368" s="641"/>
      <c r="K368" s="641"/>
      <c r="L368" s="642"/>
      <c r="M368" s="642"/>
      <c r="N368" s="642"/>
      <c r="O368" s="642"/>
      <c r="P368" s="625"/>
      <c r="Q368" s="625"/>
      <c r="R368" s="625"/>
      <c r="S368" s="625"/>
    </row>
    <row r="369">
      <c r="A369" s="675" t="s">
        <v>7852</v>
      </c>
      <c r="B369" s="618">
        <v>367.0</v>
      </c>
      <c r="C369" s="652">
        <v>46132.0</v>
      </c>
      <c r="D369" s="637" t="s">
        <v>13975</v>
      </c>
      <c r="E369" s="618" t="s">
        <v>13976</v>
      </c>
      <c r="F369" s="637" t="s">
        <v>2751</v>
      </c>
      <c r="G369" s="639" t="s">
        <v>13977</v>
      </c>
      <c r="H369" s="639" t="s">
        <v>13978</v>
      </c>
      <c r="I369" s="641"/>
      <c r="J369" s="641"/>
      <c r="K369" s="641"/>
      <c r="L369" s="642"/>
      <c r="M369" s="642"/>
      <c r="N369" s="642"/>
      <c r="O369" s="642"/>
      <c r="P369" s="625"/>
      <c r="Q369" s="625"/>
      <c r="R369" s="625"/>
      <c r="S369" s="625"/>
    </row>
    <row r="370">
      <c r="A370" s="675" t="s">
        <v>7852</v>
      </c>
      <c r="B370" s="618">
        <v>368.0</v>
      </c>
      <c r="C370" s="652">
        <v>46132.0</v>
      </c>
      <c r="D370" s="637" t="s">
        <v>13731</v>
      </c>
      <c r="E370" s="618" t="s">
        <v>13732</v>
      </c>
      <c r="F370" s="637" t="s">
        <v>2751</v>
      </c>
      <c r="G370" s="639" t="s">
        <v>13678</v>
      </c>
      <c r="H370" s="639" t="s">
        <v>13945</v>
      </c>
      <c r="I370" s="641"/>
      <c r="J370" s="641"/>
      <c r="K370" s="641"/>
      <c r="L370" s="642"/>
      <c r="M370" s="642"/>
      <c r="N370" s="642"/>
      <c r="O370" s="642"/>
      <c r="P370" s="625"/>
      <c r="Q370" s="625"/>
      <c r="R370" s="625"/>
      <c r="S370" s="625"/>
    </row>
    <row r="371">
      <c r="A371" s="675" t="s">
        <v>7852</v>
      </c>
      <c r="B371" s="618">
        <v>369.0</v>
      </c>
      <c r="C371" s="652">
        <v>46132.0</v>
      </c>
      <c r="D371" s="637" t="s">
        <v>8887</v>
      </c>
      <c r="E371" s="618" t="s">
        <v>8985</v>
      </c>
      <c r="F371" s="637" t="s">
        <v>2751</v>
      </c>
      <c r="G371" s="639" t="s">
        <v>13979</v>
      </c>
      <c r="H371" s="639" t="s">
        <v>13980</v>
      </c>
      <c r="I371" s="641"/>
      <c r="J371" s="641"/>
      <c r="K371" s="641"/>
      <c r="L371" s="642"/>
      <c r="M371" s="642"/>
      <c r="N371" s="642"/>
      <c r="O371" s="642"/>
      <c r="P371" s="625"/>
      <c r="Q371" s="625"/>
      <c r="R371" s="625"/>
      <c r="S371" s="625"/>
    </row>
    <row r="372">
      <c r="A372" s="675" t="s">
        <v>7852</v>
      </c>
      <c r="B372" s="618">
        <v>370.0</v>
      </c>
      <c r="C372" s="652">
        <v>46132.0</v>
      </c>
      <c r="D372" s="637" t="s">
        <v>13884</v>
      </c>
      <c r="E372" s="618" t="s">
        <v>13885</v>
      </c>
      <c r="F372" s="637" t="s">
        <v>2751</v>
      </c>
      <c r="G372" s="639" t="s">
        <v>13981</v>
      </c>
      <c r="H372" s="639" t="s">
        <v>13982</v>
      </c>
      <c r="I372" s="641"/>
      <c r="J372" s="641"/>
      <c r="K372" s="641"/>
      <c r="L372" s="642"/>
      <c r="M372" s="642"/>
      <c r="N372" s="642"/>
      <c r="O372" s="642"/>
      <c r="P372" s="625"/>
      <c r="Q372" s="625"/>
      <c r="R372" s="625"/>
      <c r="S372" s="625"/>
    </row>
    <row r="373">
      <c r="A373" s="675" t="s">
        <v>7852</v>
      </c>
      <c r="B373" s="618">
        <v>371.0</v>
      </c>
      <c r="C373" s="652">
        <v>46132.0</v>
      </c>
      <c r="D373" s="637" t="s">
        <v>13836</v>
      </c>
      <c r="E373" s="618" t="s">
        <v>13983</v>
      </c>
      <c r="F373" s="637" t="s">
        <v>2751</v>
      </c>
      <c r="G373" s="639" t="s">
        <v>13984</v>
      </c>
      <c r="H373" s="639" t="s">
        <v>13985</v>
      </c>
      <c r="I373" s="641"/>
      <c r="J373" s="641"/>
      <c r="K373" s="641"/>
      <c r="L373" s="642"/>
      <c r="M373" s="642"/>
      <c r="N373" s="642"/>
      <c r="O373" s="642"/>
      <c r="P373" s="625"/>
      <c r="Q373" s="625"/>
      <c r="R373" s="625"/>
      <c r="S373" s="625"/>
    </row>
    <row r="374">
      <c r="A374" s="675" t="s">
        <v>7852</v>
      </c>
      <c r="B374" s="618">
        <v>372.0</v>
      </c>
      <c r="C374" s="652">
        <v>46132.0</v>
      </c>
      <c r="D374" s="637" t="s">
        <v>13694</v>
      </c>
      <c r="E374" s="618" t="s">
        <v>13986</v>
      </c>
      <c r="F374" s="637" t="s">
        <v>2751</v>
      </c>
      <c r="G374" s="639" t="s">
        <v>13987</v>
      </c>
      <c r="H374" s="639" t="s">
        <v>13988</v>
      </c>
      <c r="I374" s="641"/>
      <c r="J374" s="641"/>
      <c r="K374" s="641"/>
      <c r="L374" s="642"/>
      <c r="M374" s="642"/>
      <c r="N374" s="642"/>
      <c r="O374" s="642"/>
      <c r="P374" s="625"/>
      <c r="Q374" s="625"/>
      <c r="R374" s="625"/>
      <c r="S374" s="625"/>
    </row>
    <row r="375">
      <c r="A375" s="675" t="s">
        <v>7852</v>
      </c>
      <c r="B375" s="683">
        <v>373.0</v>
      </c>
      <c r="C375" s="652">
        <v>46133.0</v>
      </c>
      <c r="D375" s="637" t="s">
        <v>12094</v>
      </c>
      <c r="E375" s="618" t="s">
        <v>12095</v>
      </c>
      <c r="F375" s="637" t="s">
        <v>1593</v>
      </c>
      <c r="G375" s="639" t="s">
        <v>13989</v>
      </c>
      <c r="H375" s="645" t="s">
        <v>10731</v>
      </c>
      <c r="I375" s="641"/>
      <c r="J375" s="641"/>
      <c r="K375" s="641"/>
      <c r="L375" s="642"/>
      <c r="M375" s="642"/>
      <c r="N375" s="642"/>
      <c r="O375" s="642"/>
      <c r="P375" s="625"/>
      <c r="Q375" s="625"/>
      <c r="R375" s="625"/>
      <c r="S375" s="625"/>
    </row>
    <row r="376">
      <c r="A376" s="675" t="s">
        <v>7852</v>
      </c>
      <c r="B376" s="683">
        <v>374.0</v>
      </c>
      <c r="C376" s="652">
        <v>46133.0</v>
      </c>
      <c r="D376" s="637" t="s">
        <v>2832</v>
      </c>
      <c r="E376" s="618" t="s">
        <v>10520</v>
      </c>
      <c r="F376" s="637" t="s">
        <v>1593</v>
      </c>
      <c r="G376" s="639" t="s">
        <v>13990</v>
      </c>
      <c r="H376" s="645" t="s">
        <v>10731</v>
      </c>
      <c r="I376" s="641"/>
      <c r="J376" s="641"/>
      <c r="K376" s="641"/>
      <c r="L376" s="642"/>
      <c r="M376" s="642"/>
      <c r="N376" s="642"/>
      <c r="O376" s="642"/>
      <c r="P376" s="625"/>
      <c r="Q376" s="625"/>
      <c r="R376" s="625"/>
      <c r="S376" s="625"/>
    </row>
    <row r="377">
      <c r="A377" s="675" t="s">
        <v>7852</v>
      </c>
      <c r="B377" s="683">
        <v>375.0</v>
      </c>
      <c r="C377" s="652">
        <v>46134.0</v>
      </c>
      <c r="D377" s="637" t="s">
        <v>9977</v>
      </c>
      <c r="E377" s="618" t="s">
        <v>10772</v>
      </c>
      <c r="F377" s="637" t="s">
        <v>1593</v>
      </c>
      <c r="G377" s="639" t="s">
        <v>13991</v>
      </c>
      <c r="H377" s="645" t="s">
        <v>10731</v>
      </c>
      <c r="I377" s="641"/>
      <c r="J377" s="641"/>
      <c r="K377" s="641"/>
      <c r="L377" s="642"/>
      <c r="M377" s="642"/>
      <c r="N377" s="642"/>
      <c r="O377" s="642"/>
      <c r="P377" s="625"/>
      <c r="Q377" s="625"/>
      <c r="R377" s="625"/>
      <c r="S377" s="625"/>
    </row>
    <row r="378">
      <c r="A378" s="675" t="s">
        <v>7852</v>
      </c>
      <c r="B378" s="618">
        <v>376.0</v>
      </c>
      <c r="C378" s="652">
        <v>46134.0</v>
      </c>
      <c r="D378" s="637" t="s">
        <v>11398</v>
      </c>
      <c r="E378" s="618" t="s">
        <v>11475</v>
      </c>
      <c r="F378" s="637" t="s">
        <v>1593</v>
      </c>
      <c r="G378" s="639" t="s">
        <v>13992</v>
      </c>
      <c r="H378" s="670" t="s">
        <v>13993</v>
      </c>
      <c r="I378" s="641"/>
      <c r="J378" s="641"/>
      <c r="K378" s="641"/>
      <c r="L378" s="642"/>
      <c r="M378" s="642"/>
      <c r="N378" s="642"/>
      <c r="O378" s="642"/>
      <c r="P378" s="625"/>
      <c r="Q378" s="625"/>
      <c r="R378" s="625"/>
      <c r="S378" s="625"/>
    </row>
    <row r="379">
      <c r="A379" s="689"/>
      <c r="B379" s="618">
        <v>377.0</v>
      </c>
      <c r="C379" s="652">
        <v>46135.0</v>
      </c>
      <c r="D379" s="637" t="s">
        <v>13994</v>
      </c>
      <c r="E379" s="618" t="s">
        <v>13296</v>
      </c>
      <c r="F379" s="637" t="s">
        <v>11713</v>
      </c>
      <c r="G379" s="639"/>
      <c r="H379" s="639"/>
      <c r="I379" s="641"/>
      <c r="J379" s="641"/>
      <c r="K379" s="641"/>
      <c r="L379" s="642"/>
      <c r="M379" s="642"/>
      <c r="N379" s="642"/>
      <c r="O379" s="642"/>
      <c r="P379" s="625"/>
      <c r="Q379" s="625"/>
      <c r="R379" s="625"/>
      <c r="S379" s="625"/>
    </row>
    <row r="380">
      <c r="A380" s="689"/>
      <c r="B380" s="618">
        <v>378.0</v>
      </c>
      <c r="C380" s="652">
        <v>46135.0</v>
      </c>
      <c r="D380" s="637" t="s">
        <v>13995</v>
      </c>
      <c r="E380" s="618" t="s">
        <v>13996</v>
      </c>
      <c r="F380" s="637" t="s">
        <v>11713</v>
      </c>
      <c r="G380" s="639"/>
      <c r="H380" s="639"/>
      <c r="I380" s="641"/>
      <c r="J380" s="641"/>
      <c r="K380" s="641"/>
      <c r="L380" s="642"/>
      <c r="M380" s="642"/>
      <c r="N380" s="642"/>
      <c r="O380" s="642"/>
      <c r="P380" s="625"/>
      <c r="Q380" s="625"/>
      <c r="R380" s="625"/>
      <c r="S380" s="625"/>
    </row>
    <row r="381">
      <c r="A381" s="689"/>
      <c r="B381" s="618">
        <v>379.0</v>
      </c>
      <c r="C381" s="652">
        <v>46135.0</v>
      </c>
      <c r="D381" s="637" t="s">
        <v>12132</v>
      </c>
      <c r="E381" s="618" t="s">
        <v>13997</v>
      </c>
      <c r="F381" s="637" t="s">
        <v>11713</v>
      </c>
      <c r="G381" s="639"/>
      <c r="H381" s="639"/>
      <c r="I381" s="641"/>
      <c r="J381" s="641"/>
      <c r="K381" s="641"/>
      <c r="L381" s="642"/>
      <c r="M381" s="642"/>
      <c r="N381" s="642"/>
      <c r="O381" s="642"/>
      <c r="P381" s="625"/>
      <c r="Q381" s="625"/>
      <c r="R381" s="625"/>
      <c r="S381" s="625"/>
    </row>
    <row r="382">
      <c r="A382" s="689"/>
      <c r="B382" s="618">
        <v>380.0</v>
      </c>
      <c r="C382" s="652">
        <v>46135.0</v>
      </c>
      <c r="D382" s="637" t="s">
        <v>13998</v>
      </c>
      <c r="E382" s="618" t="s">
        <v>13999</v>
      </c>
      <c r="F382" s="637" t="s">
        <v>11713</v>
      </c>
      <c r="G382" s="639"/>
      <c r="H382" s="639"/>
      <c r="I382" s="641"/>
      <c r="J382" s="641"/>
      <c r="K382" s="641"/>
      <c r="L382" s="642"/>
      <c r="M382" s="642"/>
      <c r="N382" s="642"/>
      <c r="O382" s="642"/>
      <c r="P382" s="625"/>
      <c r="Q382" s="625"/>
      <c r="R382" s="625"/>
      <c r="S382" s="625"/>
    </row>
    <row r="383">
      <c r="A383" s="689"/>
      <c r="B383" s="618">
        <v>381.0</v>
      </c>
      <c r="C383" s="652">
        <v>46135.0</v>
      </c>
      <c r="D383" s="637" t="s">
        <v>3014</v>
      </c>
      <c r="E383" s="618" t="s">
        <v>14000</v>
      </c>
      <c r="F383" s="637" t="s">
        <v>11713</v>
      </c>
      <c r="G383" s="639"/>
      <c r="H383" s="639"/>
      <c r="I383" s="641"/>
      <c r="J383" s="641"/>
      <c r="K383" s="641"/>
      <c r="L383" s="642"/>
      <c r="M383" s="642"/>
      <c r="N383" s="642"/>
      <c r="O383" s="642"/>
      <c r="P383" s="625"/>
      <c r="Q383" s="625"/>
      <c r="R383" s="625"/>
      <c r="S383" s="625"/>
    </row>
    <row r="384">
      <c r="A384" s="689"/>
      <c r="B384" s="618">
        <v>382.0</v>
      </c>
      <c r="C384" s="652">
        <v>46135.0</v>
      </c>
      <c r="D384" s="637" t="s">
        <v>14001</v>
      </c>
      <c r="E384" s="618" t="s">
        <v>14002</v>
      </c>
      <c r="F384" s="637" t="s">
        <v>11713</v>
      </c>
      <c r="G384" s="639"/>
      <c r="H384" s="639"/>
      <c r="I384" s="641"/>
      <c r="J384" s="641"/>
      <c r="K384" s="641"/>
      <c r="L384" s="642"/>
      <c r="M384" s="642"/>
      <c r="N384" s="642"/>
      <c r="O384" s="642"/>
      <c r="P384" s="625"/>
      <c r="Q384" s="625"/>
      <c r="R384" s="625"/>
      <c r="S384" s="625"/>
    </row>
    <row r="385">
      <c r="A385" s="689"/>
      <c r="B385" s="618">
        <v>383.0</v>
      </c>
      <c r="C385" s="652">
        <v>46135.0</v>
      </c>
      <c r="D385" s="637" t="s">
        <v>14003</v>
      </c>
      <c r="E385" s="618" t="s">
        <v>14004</v>
      </c>
      <c r="F385" s="637" t="s">
        <v>11713</v>
      </c>
      <c r="G385" s="639"/>
      <c r="H385" s="639"/>
      <c r="I385" s="641"/>
      <c r="J385" s="641"/>
      <c r="K385" s="641"/>
      <c r="L385" s="642"/>
      <c r="M385" s="642"/>
      <c r="N385" s="642"/>
      <c r="O385" s="642"/>
      <c r="P385" s="625"/>
      <c r="Q385" s="625"/>
      <c r="R385" s="625"/>
      <c r="S385" s="625"/>
    </row>
    <row r="386">
      <c r="A386" s="689"/>
      <c r="B386" s="618">
        <v>384.0</v>
      </c>
      <c r="C386" s="652">
        <v>46135.0</v>
      </c>
      <c r="D386" s="637" t="s">
        <v>14005</v>
      </c>
      <c r="E386" s="618" t="s">
        <v>14006</v>
      </c>
      <c r="F386" s="637" t="s">
        <v>11713</v>
      </c>
      <c r="G386" s="639"/>
      <c r="H386" s="639"/>
      <c r="I386" s="641"/>
      <c r="J386" s="641"/>
      <c r="K386" s="641"/>
      <c r="L386" s="642"/>
      <c r="M386" s="642"/>
      <c r="N386" s="642"/>
      <c r="O386" s="642"/>
      <c r="P386" s="625"/>
      <c r="Q386" s="625"/>
      <c r="R386" s="625"/>
      <c r="S386" s="625"/>
    </row>
    <row r="387">
      <c r="A387" s="689"/>
      <c r="B387" s="618">
        <v>385.0</v>
      </c>
      <c r="C387" s="652">
        <v>46135.0</v>
      </c>
      <c r="D387" s="637" t="s">
        <v>14007</v>
      </c>
      <c r="E387" s="618" t="s">
        <v>14008</v>
      </c>
      <c r="F387" s="637" t="s">
        <v>11713</v>
      </c>
      <c r="G387" s="639"/>
      <c r="H387" s="639"/>
      <c r="I387" s="641"/>
      <c r="J387" s="641"/>
      <c r="K387" s="641"/>
      <c r="L387" s="642"/>
      <c r="M387" s="642"/>
      <c r="N387" s="642"/>
      <c r="O387" s="642"/>
      <c r="P387" s="625"/>
      <c r="Q387" s="625"/>
      <c r="R387" s="625"/>
      <c r="S387" s="625"/>
    </row>
    <row r="388">
      <c r="A388" s="689"/>
      <c r="B388" s="618">
        <v>386.0</v>
      </c>
      <c r="C388" s="652">
        <v>46135.0</v>
      </c>
      <c r="D388" s="637" t="s">
        <v>14009</v>
      </c>
      <c r="E388" s="618" t="s">
        <v>14010</v>
      </c>
      <c r="F388" s="637" t="s">
        <v>11713</v>
      </c>
      <c r="G388" s="639"/>
      <c r="H388" s="639"/>
      <c r="I388" s="641"/>
      <c r="J388" s="641"/>
      <c r="K388" s="641"/>
      <c r="L388" s="642"/>
      <c r="M388" s="642"/>
      <c r="N388" s="642"/>
      <c r="O388" s="642"/>
      <c r="P388" s="625"/>
      <c r="Q388" s="625"/>
      <c r="R388" s="625"/>
      <c r="S388" s="625"/>
    </row>
    <row r="389">
      <c r="A389" s="689"/>
      <c r="B389" s="618">
        <v>387.0</v>
      </c>
      <c r="C389" s="652">
        <v>46135.0</v>
      </c>
      <c r="D389" s="637" t="s">
        <v>14011</v>
      </c>
      <c r="E389" s="618" t="s">
        <v>14012</v>
      </c>
      <c r="F389" s="637" t="s">
        <v>11713</v>
      </c>
      <c r="G389" s="639"/>
      <c r="H389" s="639"/>
      <c r="I389" s="641"/>
      <c r="J389" s="641"/>
      <c r="K389" s="641"/>
      <c r="L389" s="642"/>
      <c r="M389" s="642"/>
      <c r="N389" s="642"/>
      <c r="O389" s="642"/>
      <c r="P389" s="625"/>
      <c r="Q389" s="625"/>
      <c r="R389" s="625"/>
      <c r="S389" s="625"/>
    </row>
    <row r="390">
      <c r="A390" s="689"/>
      <c r="B390" s="618">
        <v>388.0</v>
      </c>
      <c r="C390" s="652">
        <v>46135.0</v>
      </c>
      <c r="D390" s="637" t="s">
        <v>11586</v>
      </c>
      <c r="E390" s="618" t="s">
        <v>12062</v>
      </c>
      <c r="F390" s="637" t="s">
        <v>11713</v>
      </c>
      <c r="G390" s="639"/>
      <c r="H390" s="639"/>
      <c r="I390" s="641"/>
      <c r="J390" s="641"/>
      <c r="K390" s="641"/>
      <c r="L390" s="642"/>
      <c r="M390" s="642"/>
      <c r="N390" s="642"/>
      <c r="O390" s="642"/>
      <c r="P390" s="625"/>
      <c r="Q390" s="625"/>
      <c r="R390" s="625"/>
      <c r="S390" s="625"/>
    </row>
    <row r="391">
      <c r="A391" s="689"/>
      <c r="B391" s="618">
        <v>389.0</v>
      </c>
      <c r="C391" s="652">
        <v>46135.0</v>
      </c>
      <c r="D391" s="637" t="s">
        <v>12970</v>
      </c>
      <c r="E391" s="618" t="s">
        <v>13129</v>
      </c>
      <c r="F391" s="637" t="s">
        <v>11713</v>
      </c>
      <c r="G391" s="639"/>
      <c r="H391" s="639"/>
      <c r="I391" s="641"/>
      <c r="J391" s="641"/>
      <c r="K391" s="641"/>
      <c r="L391" s="642"/>
      <c r="M391" s="642"/>
      <c r="N391" s="642"/>
      <c r="O391" s="642"/>
      <c r="P391" s="625"/>
      <c r="Q391" s="625"/>
      <c r="R391" s="625"/>
      <c r="S391" s="625"/>
    </row>
    <row r="392">
      <c r="A392" s="689"/>
      <c r="B392" s="618">
        <v>390.0</v>
      </c>
      <c r="C392" s="652">
        <v>46135.0</v>
      </c>
      <c r="D392" s="637" t="s">
        <v>14013</v>
      </c>
      <c r="E392" s="618" t="s">
        <v>14014</v>
      </c>
      <c r="F392" s="637" t="s">
        <v>11713</v>
      </c>
      <c r="G392" s="639"/>
      <c r="H392" s="639"/>
      <c r="I392" s="641"/>
      <c r="J392" s="641"/>
      <c r="K392" s="641"/>
      <c r="L392" s="642"/>
      <c r="M392" s="642"/>
      <c r="N392" s="642"/>
      <c r="O392" s="642"/>
      <c r="P392" s="625"/>
      <c r="Q392" s="625"/>
      <c r="R392" s="625"/>
      <c r="S392" s="625"/>
    </row>
    <row r="393">
      <c r="A393" s="689"/>
      <c r="B393" s="618">
        <v>391.0</v>
      </c>
      <c r="C393" s="652">
        <v>46135.0</v>
      </c>
      <c r="D393" s="637" t="s">
        <v>14015</v>
      </c>
      <c r="E393" s="618" t="s">
        <v>14016</v>
      </c>
      <c r="F393" s="637" t="s">
        <v>11713</v>
      </c>
      <c r="G393" s="639"/>
      <c r="H393" s="639"/>
      <c r="I393" s="641"/>
      <c r="J393" s="641"/>
      <c r="K393" s="641"/>
      <c r="L393" s="642"/>
      <c r="M393" s="642"/>
      <c r="N393" s="642"/>
      <c r="O393" s="642"/>
      <c r="P393" s="625"/>
      <c r="Q393" s="625"/>
      <c r="R393" s="625"/>
      <c r="S393" s="625"/>
    </row>
    <row r="394">
      <c r="A394" s="689"/>
      <c r="B394" s="618">
        <v>392.0</v>
      </c>
      <c r="C394" s="652">
        <v>46135.0</v>
      </c>
      <c r="D394" s="637" t="s">
        <v>12245</v>
      </c>
      <c r="E394" s="618" t="s">
        <v>12246</v>
      </c>
      <c r="F394" s="637" t="s">
        <v>11713</v>
      </c>
      <c r="G394" s="639"/>
      <c r="H394" s="639"/>
      <c r="I394" s="641"/>
      <c r="J394" s="641"/>
      <c r="K394" s="641"/>
      <c r="L394" s="642"/>
      <c r="M394" s="642"/>
      <c r="N394" s="642"/>
      <c r="O394" s="642"/>
      <c r="P394" s="625"/>
      <c r="Q394" s="625"/>
      <c r="R394" s="625"/>
      <c r="S394" s="625"/>
    </row>
    <row r="395">
      <c r="A395" s="689"/>
      <c r="B395" s="618">
        <v>393.0</v>
      </c>
      <c r="C395" s="652">
        <v>46135.0</v>
      </c>
      <c r="D395" s="637" t="s">
        <v>14017</v>
      </c>
      <c r="E395" s="618" t="s">
        <v>14018</v>
      </c>
      <c r="F395" s="637" t="s">
        <v>11713</v>
      </c>
      <c r="G395" s="639"/>
      <c r="H395" s="639"/>
      <c r="I395" s="641"/>
      <c r="J395" s="641"/>
      <c r="K395" s="641"/>
      <c r="L395" s="642"/>
      <c r="M395" s="642"/>
      <c r="N395" s="642"/>
      <c r="O395" s="642"/>
      <c r="P395" s="625"/>
      <c r="Q395" s="625"/>
      <c r="R395" s="625"/>
      <c r="S395" s="625"/>
    </row>
    <row r="396">
      <c r="A396" s="689"/>
      <c r="B396" s="618">
        <v>394.0</v>
      </c>
      <c r="C396" s="652">
        <v>46135.0</v>
      </c>
      <c r="D396" s="637" t="s">
        <v>14019</v>
      </c>
      <c r="E396" s="618" t="s">
        <v>14020</v>
      </c>
      <c r="F396" s="637" t="s">
        <v>11713</v>
      </c>
      <c r="G396" s="639"/>
      <c r="H396" s="639"/>
      <c r="I396" s="641"/>
      <c r="J396" s="641"/>
      <c r="K396" s="641"/>
      <c r="L396" s="642"/>
      <c r="M396" s="642"/>
      <c r="N396" s="642"/>
      <c r="O396" s="642"/>
      <c r="P396" s="625"/>
      <c r="Q396" s="625"/>
      <c r="R396" s="625"/>
      <c r="S396" s="625"/>
    </row>
    <row r="397">
      <c r="A397" s="689"/>
      <c r="B397" s="618">
        <v>395.0</v>
      </c>
      <c r="C397" s="652">
        <v>46135.0</v>
      </c>
      <c r="D397" s="637" t="s">
        <v>14021</v>
      </c>
      <c r="E397" s="618" t="s">
        <v>14022</v>
      </c>
      <c r="F397" s="637" t="s">
        <v>11713</v>
      </c>
      <c r="G397" s="639"/>
      <c r="H397" s="639"/>
      <c r="I397" s="641"/>
      <c r="J397" s="641"/>
      <c r="K397" s="641"/>
      <c r="L397" s="642"/>
      <c r="M397" s="642"/>
      <c r="N397" s="642"/>
      <c r="O397" s="642"/>
      <c r="P397" s="625"/>
      <c r="Q397" s="625"/>
      <c r="R397" s="625"/>
      <c r="S397" s="625"/>
    </row>
    <row r="398">
      <c r="A398" s="689"/>
      <c r="B398" s="618">
        <v>396.0</v>
      </c>
      <c r="C398" s="652">
        <v>46135.0</v>
      </c>
      <c r="D398" s="637" t="s">
        <v>14023</v>
      </c>
      <c r="E398" s="618" t="s">
        <v>14016</v>
      </c>
      <c r="F398" s="637" t="s">
        <v>11713</v>
      </c>
      <c r="G398" s="639"/>
      <c r="H398" s="639"/>
      <c r="I398" s="641"/>
      <c r="J398" s="641"/>
      <c r="K398" s="641"/>
      <c r="L398" s="642"/>
      <c r="M398" s="642"/>
      <c r="N398" s="642"/>
      <c r="O398" s="642"/>
      <c r="P398" s="625"/>
      <c r="Q398" s="625"/>
      <c r="R398" s="625"/>
      <c r="S398" s="625"/>
    </row>
    <row r="399">
      <c r="A399" s="692"/>
      <c r="B399" s="618">
        <v>397.0</v>
      </c>
      <c r="C399" s="652">
        <v>46139.0</v>
      </c>
      <c r="D399" s="637" t="s">
        <v>14024</v>
      </c>
      <c r="E399" s="618" t="s">
        <v>14025</v>
      </c>
      <c r="F399" s="637" t="s">
        <v>11713</v>
      </c>
      <c r="G399" s="639"/>
      <c r="H399" s="639"/>
      <c r="I399" s="641"/>
      <c r="J399" s="641"/>
      <c r="K399" s="641"/>
      <c r="L399" s="642"/>
      <c r="M399" s="642"/>
      <c r="N399" s="642"/>
      <c r="O399" s="642"/>
      <c r="P399" s="625"/>
      <c r="Q399" s="625"/>
      <c r="R399" s="625"/>
      <c r="S399" s="625"/>
    </row>
    <row r="400">
      <c r="A400" s="692"/>
      <c r="B400" s="618">
        <v>398.0</v>
      </c>
      <c r="C400" s="652">
        <v>46139.0</v>
      </c>
      <c r="D400" s="637" t="s">
        <v>14015</v>
      </c>
      <c r="E400" s="618" t="s">
        <v>14026</v>
      </c>
      <c r="F400" s="637" t="s">
        <v>11713</v>
      </c>
      <c r="G400" s="639"/>
      <c r="H400" s="639"/>
      <c r="I400" s="641"/>
      <c r="J400" s="641"/>
      <c r="K400" s="641"/>
      <c r="L400" s="642"/>
      <c r="M400" s="642"/>
      <c r="N400" s="642"/>
      <c r="O400" s="642"/>
      <c r="P400" s="625"/>
      <c r="Q400" s="625"/>
      <c r="R400" s="625"/>
      <c r="S400" s="625"/>
    </row>
    <row r="401">
      <c r="A401" s="675" t="s">
        <v>7852</v>
      </c>
      <c r="B401" s="618">
        <v>399.0</v>
      </c>
      <c r="C401" s="652">
        <v>46139.0</v>
      </c>
      <c r="D401" s="637" t="s">
        <v>14027</v>
      </c>
      <c r="E401" s="618" t="s">
        <v>14028</v>
      </c>
      <c r="F401" s="637" t="s">
        <v>18</v>
      </c>
      <c r="G401" s="639" t="s">
        <v>11569</v>
      </c>
      <c r="H401" s="639"/>
      <c r="I401" s="641"/>
      <c r="J401" s="641"/>
      <c r="K401" s="641"/>
      <c r="L401" s="642"/>
      <c r="M401" s="642"/>
      <c r="N401" s="642"/>
      <c r="O401" s="642"/>
      <c r="P401" s="625"/>
      <c r="Q401" s="625"/>
      <c r="R401" s="625"/>
      <c r="S401" s="625"/>
    </row>
    <row r="402">
      <c r="A402" s="693" t="s">
        <v>14029</v>
      </c>
      <c r="B402" s="618">
        <v>400.0</v>
      </c>
      <c r="C402" s="652">
        <v>46139.0</v>
      </c>
      <c r="D402" s="637" t="s">
        <v>11129</v>
      </c>
      <c r="E402" s="618" t="s">
        <v>11130</v>
      </c>
      <c r="F402" s="650" t="s">
        <v>131</v>
      </c>
      <c r="G402" s="639"/>
      <c r="H402" s="639"/>
      <c r="I402" s="641"/>
      <c r="J402" s="641"/>
      <c r="K402" s="641"/>
      <c r="L402" s="642"/>
      <c r="M402" s="642"/>
      <c r="N402" s="642"/>
      <c r="O402" s="642"/>
      <c r="P402" s="625"/>
      <c r="Q402" s="625"/>
      <c r="R402" s="625"/>
      <c r="S402" s="625"/>
    </row>
    <row r="403">
      <c r="A403" s="675" t="s">
        <v>7852</v>
      </c>
      <c r="B403" s="618">
        <v>401.0</v>
      </c>
      <c r="C403" s="652">
        <v>46139.0</v>
      </c>
      <c r="D403" s="637" t="s">
        <v>3711</v>
      </c>
      <c r="E403" s="618" t="s">
        <v>13381</v>
      </c>
      <c r="F403" s="637" t="s">
        <v>8629</v>
      </c>
      <c r="G403" s="639"/>
      <c r="H403" s="639"/>
      <c r="I403" s="641"/>
      <c r="J403" s="641"/>
      <c r="K403" s="641"/>
      <c r="L403" s="642"/>
      <c r="M403" s="642"/>
      <c r="N403" s="642"/>
      <c r="O403" s="642"/>
      <c r="P403" s="625"/>
      <c r="Q403" s="625"/>
      <c r="R403" s="625"/>
      <c r="S403" s="625"/>
    </row>
    <row r="404">
      <c r="A404" s="675" t="s">
        <v>7852</v>
      </c>
      <c r="B404" s="618">
        <v>402.0</v>
      </c>
      <c r="C404" s="652">
        <v>46139.0</v>
      </c>
      <c r="D404" s="637" t="s">
        <v>12505</v>
      </c>
      <c r="E404" s="618" t="s">
        <v>12506</v>
      </c>
      <c r="F404" s="637" t="s">
        <v>8629</v>
      </c>
      <c r="G404" s="639"/>
      <c r="H404" s="639"/>
      <c r="I404" s="641"/>
      <c r="J404" s="641"/>
      <c r="K404" s="641"/>
      <c r="L404" s="642"/>
      <c r="M404" s="642"/>
      <c r="N404" s="642"/>
      <c r="O404" s="642"/>
      <c r="P404" s="625"/>
      <c r="Q404" s="625"/>
      <c r="R404" s="625"/>
      <c r="S404" s="625"/>
    </row>
    <row r="405">
      <c r="A405" s="675" t="s">
        <v>7852</v>
      </c>
      <c r="B405" s="618">
        <v>403.0</v>
      </c>
      <c r="C405" s="652">
        <v>46139.0</v>
      </c>
      <c r="D405" s="637" t="s">
        <v>2165</v>
      </c>
      <c r="E405" s="618" t="s">
        <v>12423</v>
      </c>
      <c r="F405" s="637" t="s">
        <v>8629</v>
      </c>
      <c r="G405" s="639"/>
      <c r="H405" s="639"/>
      <c r="I405" s="641"/>
      <c r="J405" s="641"/>
      <c r="K405" s="641"/>
      <c r="L405" s="642"/>
      <c r="M405" s="642"/>
      <c r="N405" s="642"/>
      <c r="O405" s="642"/>
      <c r="P405" s="625"/>
      <c r="Q405" s="625"/>
      <c r="R405" s="625"/>
      <c r="S405" s="625"/>
    </row>
    <row r="406">
      <c r="A406" s="675" t="s">
        <v>7852</v>
      </c>
      <c r="B406" s="618">
        <v>404.0</v>
      </c>
      <c r="C406" s="652">
        <v>46139.0</v>
      </c>
      <c r="D406" s="637" t="s">
        <v>9239</v>
      </c>
      <c r="E406" s="618" t="s">
        <v>12318</v>
      </c>
      <c r="F406" s="637" t="s">
        <v>8629</v>
      </c>
      <c r="G406" s="639"/>
      <c r="H406" s="639"/>
      <c r="I406" s="641"/>
      <c r="J406" s="641"/>
      <c r="K406" s="641"/>
      <c r="L406" s="642"/>
      <c r="M406" s="642"/>
      <c r="N406" s="642"/>
      <c r="O406" s="642"/>
      <c r="P406" s="625"/>
      <c r="Q406" s="625"/>
      <c r="R406" s="625"/>
      <c r="S406" s="625"/>
    </row>
    <row r="407">
      <c r="A407" s="675" t="s">
        <v>7852</v>
      </c>
      <c r="B407" s="618">
        <v>405.0</v>
      </c>
      <c r="C407" s="652">
        <v>46139.0</v>
      </c>
      <c r="D407" s="637" t="s">
        <v>12909</v>
      </c>
      <c r="E407" s="618" t="s">
        <v>14030</v>
      </c>
      <c r="F407" s="637" t="s">
        <v>8629</v>
      </c>
      <c r="G407" s="639"/>
      <c r="H407" s="639"/>
      <c r="I407" s="641"/>
      <c r="J407" s="641"/>
      <c r="K407" s="641"/>
      <c r="L407" s="642"/>
      <c r="M407" s="642"/>
      <c r="N407" s="642"/>
      <c r="O407" s="642"/>
      <c r="P407" s="625"/>
      <c r="Q407" s="625"/>
      <c r="R407" s="625"/>
      <c r="S407" s="625"/>
    </row>
    <row r="408">
      <c r="A408" s="675" t="s">
        <v>7852</v>
      </c>
      <c r="B408" s="618">
        <v>406.0</v>
      </c>
      <c r="C408" s="652">
        <v>46139.0</v>
      </c>
      <c r="D408" s="637" t="s">
        <v>9175</v>
      </c>
      <c r="E408" s="618" t="s">
        <v>9176</v>
      </c>
      <c r="F408" s="637" t="s">
        <v>8629</v>
      </c>
      <c r="G408" s="639"/>
      <c r="H408" s="639"/>
      <c r="I408" s="641"/>
      <c r="J408" s="641"/>
      <c r="K408" s="641"/>
      <c r="L408" s="642"/>
      <c r="M408" s="642"/>
      <c r="N408" s="642"/>
      <c r="O408" s="642"/>
      <c r="P408" s="625"/>
      <c r="Q408" s="625"/>
      <c r="R408" s="625"/>
      <c r="S408" s="625"/>
    </row>
    <row r="409">
      <c r="A409" s="675" t="s">
        <v>7852</v>
      </c>
      <c r="B409" s="618">
        <v>407.0</v>
      </c>
      <c r="C409" s="652">
        <v>46139.0</v>
      </c>
      <c r="D409" s="637" t="s">
        <v>13515</v>
      </c>
      <c r="E409" s="618" t="s">
        <v>12730</v>
      </c>
      <c r="F409" s="637" t="s">
        <v>8629</v>
      </c>
      <c r="G409" s="639"/>
      <c r="H409" s="639"/>
      <c r="I409" s="641"/>
      <c r="J409" s="641"/>
      <c r="K409" s="641"/>
      <c r="L409" s="642"/>
      <c r="M409" s="642"/>
      <c r="N409" s="642"/>
      <c r="O409" s="642"/>
      <c r="P409" s="625"/>
      <c r="Q409" s="625"/>
      <c r="R409" s="625"/>
      <c r="S409" s="625"/>
    </row>
    <row r="410">
      <c r="A410" s="675" t="s">
        <v>7852</v>
      </c>
      <c r="B410" s="618">
        <v>408.0</v>
      </c>
      <c r="C410" s="652">
        <v>46139.0</v>
      </c>
      <c r="D410" s="637" t="s">
        <v>10892</v>
      </c>
      <c r="E410" s="618" t="s">
        <v>11344</v>
      </c>
      <c r="F410" s="637" t="s">
        <v>8629</v>
      </c>
      <c r="G410" s="639"/>
      <c r="H410" s="639"/>
      <c r="I410" s="641"/>
      <c r="J410" s="641"/>
      <c r="K410" s="641"/>
      <c r="L410" s="642"/>
      <c r="M410" s="642"/>
      <c r="N410" s="642"/>
      <c r="O410" s="642"/>
      <c r="P410" s="625"/>
      <c r="Q410" s="625"/>
      <c r="R410" s="625"/>
      <c r="S410" s="625"/>
    </row>
    <row r="411">
      <c r="A411" s="675" t="s">
        <v>7852</v>
      </c>
      <c r="B411" s="618">
        <v>409.0</v>
      </c>
      <c r="C411" s="652">
        <v>46139.0</v>
      </c>
      <c r="D411" s="637" t="s">
        <v>1940</v>
      </c>
      <c r="E411" s="618" t="s">
        <v>12253</v>
      </c>
      <c r="F411" s="637" t="s">
        <v>8629</v>
      </c>
      <c r="G411" s="639"/>
      <c r="H411" s="639"/>
      <c r="I411" s="641"/>
      <c r="J411" s="641"/>
      <c r="K411" s="641"/>
      <c r="L411" s="642"/>
      <c r="M411" s="642"/>
      <c r="N411" s="642"/>
      <c r="O411" s="642"/>
      <c r="P411" s="625"/>
      <c r="Q411" s="625"/>
      <c r="R411" s="625"/>
      <c r="S411" s="625"/>
    </row>
    <row r="412">
      <c r="A412" s="675" t="s">
        <v>7852</v>
      </c>
      <c r="B412" s="618">
        <v>410.0</v>
      </c>
      <c r="C412" s="652">
        <v>46139.0</v>
      </c>
      <c r="D412" s="637" t="s">
        <v>12498</v>
      </c>
      <c r="E412" s="618" t="s">
        <v>12499</v>
      </c>
      <c r="F412" s="637" t="s">
        <v>8629</v>
      </c>
      <c r="G412" s="639"/>
      <c r="H412" s="639"/>
      <c r="I412" s="641"/>
      <c r="J412" s="641"/>
      <c r="K412" s="641"/>
      <c r="L412" s="642"/>
      <c r="M412" s="642"/>
      <c r="N412" s="642"/>
      <c r="O412" s="642"/>
      <c r="P412" s="625"/>
      <c r="Q412" s="625"/>
      <c r="R412" s="625"/>
      <c r="S412" s="625"/>
    </row>
    <row r="413">
      <c r="A413" s="675" t="s">
        <v>7852</v>
      </c>
      <c r="B413" s="618">
        <v>411.0</v>
      </c>
      <c r="C413" s="652">
        <v>46139.0</v>
      </c>
      <c r="D413" s="637" t="s">
        <v>11205</v>
      </c>
      <c r="E413" s="618" t="s">
        <v>11821</v>
      </c>
      <c r="F413" s="637" t="s">
        <v>8629</v>
      </c>
      <c r="G413" s="639"/>
      <c r="H413" s="639"/>
      <c r="I413" s="641"/>
      <c r="J413" s="641"/>
      <c r="K413" s="641"/>
      <c r="L413" s="642"/>
      <c r="M413" s="642"/>
      <c r="N413" s="642"/>
      <c r="O413" s="642"/>
      <c r="P413" s="625"/>
      <c r="Q413" s="625"/>
      <c r="R413" s="625"/>
      <c r="S413" s="625"/>
    </row>
    <row r="414">
      <c r="A414" s="675" t="s">
        <v>7852</v>
      </c>
      <c r="B414" s="618">
        <v>412.0</v>
      </c>
      <c r="C414" s="652">
        <v>46139.0</v>
      </c>
      <c r="D414" s="618" t="s">
        <v>13049</v>
      </c>
      <c r="E414" s="618" t="s">
        <v>12752</v>
      </c>
      <c r="F414" s="637" t="s">
        <v>8629</v>
      </c>
      <c r="G414" s="639"/>
      <c r="H414" s="639"/>
      <c r="I414" s="641"/>
      <c r="J414" s="641"/>
      <c r="K414" s="641"/>
      <c r="L414" s="642"/>
      <c r="M414" s="642"/>
      <c r="N414" s="642"/>
      <c r="O414" s="642"/>
      <c r="P414" s="625"/>
      <c r="Q414" s="625"/>
      <c r="R414" s="625"/>
      <c r="S414" s="625"/>
    </row>
    <row r="415">
      <c r="A415" s="675" t="s">
        <v>7852</v>
      </c>
      <c r="B415" s="618">
        <v>413.0</v>
      </c>
      <c r="C415" s="652">
        <v>46139.0</v>
      </c>
      <c r="D415" s="638" t="s">
        <v>9569</v>
      </c>
      <c r="E415" s="618" t="s">
        <v>9570</v>
      </c>
      <c r="F415" s="637" t="s">
        <v>8629</v>
      </c>
      <c r="G415" s="694"/>
      <c r="H415" s="694"/>
      <c r="I415" s="641"/>
      <c r="J415" s="641"/>
      <c r="K415" s="641"/>
      <c r="L415" s="642"/>
      <c r="M415" s="642"/>
      <c r="N415" s="642"/>
      <c r="O415" s="642"/>
      <c r="P415" s="625"/>
      <c r="Q415" s="625"/>
      <c r="R415" s="625"/>
      <c r="S415" s="625"/>
    </row>
    <row r="416">
      <c r="A416" s="675" t="s">
        <v>7852</v>
      </c>
      <c r="B416" s="618">
        <v>414.0</v>
      </c>
      <c r="C416" s="652">
        <v>46139.0</v>
      </c>
      <c r="D416" s="695" t="s">
        <v>11982</v>
      </c>
      <c r="E416" s="618" t="s">
        <v>11980</v>
      </c>
      <c r="F416" s="637" t="s">
        <v>8629</v>
      </c>
      <c r="G416" s="661"/>
      <c r="H416" s="694"/>
      <c r="I416" s="641"/>
      <c r="J416" s="641"/>
      <c r="K416" s="641"/>
      <c r="L416" s="642"/>
      <c r="M416" s="642"/>
      <c r="N416" s="642"/>
      <c r="O416" s="642"/>
      <c r="P416" s="625"/>
      <c r="Q416" s="625"/>
      <c r="R416" s="625"/>
      <c r="S416" s="625"/>
    </row>
    <row r="417">
      <c r="A417" s="675" t="s">
        <v>7852</v>
      </c>
      <c r="B417" s="618">
        <v>415.0</v>
      </c>
      <c r="C417" s="652">
        <v>46139.0</v>
      </c>
      <c r="D417" s="638" t="s">
        <v>14031</v>
      </c>
      <c r="E417" s="618" t="s">
        <v>11917</v>
      </c>
      <c r="F417" s="637" t="s">
        <v>8629</v>
      </c>
      <c r="G417" s="661"/>
      <c r="H417" s="694"/>
      <c r="I417" s="641"/>
      <c r="J417" s="641"/>
      <c r="K417" s="641"/>
      <c r="L417" s="642"/>
      <c r="M417" s="642"/>
      <c r="N417" s="642"/>
      <c r="O417" s="642"/>
      <c r="P417" s="625"/>
      <c r="Q417" s="625"/>
      <c r="R417" s="625"/>
      <c r="S417" s="625"/>
    </row>
    <row r="418">
      <c r="A418" s="675" t="s">
        <v>7852</v>
      </c>
      <c r="B418" s="618">
        <v>416.0</v>
      </c>
      <c r="C418" s="652">
        <v>46139.0</v>
      </c>
      <c r="D418" s="638" t="s">
        <v>10582</v>
      </c>
      <c r="E418" s="618" t="s">
        <v>11031</v>
      </c>
      <c r="F418" s="637" t="s">
        <v>13660</v>
      </c>
      <c r="G418" s="694"/>
      <c r="H418" s="694"/>
      <c r="I418" s="641"/>
      <c r="J418" s="641"/>
      <c r="K418" s="641"/>
      <c r="L418" s="642"/>
      <c r="M418" s="642"/>
      <c r="N418" s="642"/>
      <c r="O418" s="642"/>
      <c r="P418" s="625"/>
      <c r="Q418" s="625"/>
      <c r="R418" s="625"/>
      <c r="S418" s="625"/>
    </row>
    <row r="419">
      <c r="A419" s="675" t="s">
        <v>7852</v>
      </c>
      <c r="B419" s="618">
        <v>417.0</v>
      </c>
      <c r="C419" s="652">
        <v>46139.0</v>
      </c>
      <c r="D419" s="637" t="s">
        <v>2799</v>
      </c>
      <c r="E419" s="618" t="s">
        <v>12353</v>
      </c>
      <c r="F419" s="637" t="s">
        <v>8629</v>
      </c>
      <c r="G419" s="661"/>
      <c r="H419" s="694"/>
      <c r="I419" s="641"/>
      <c r="J419" s="641"/>
      <c r="K419" s="641"/>
      <c r="L419" s="642"/>
      <c r="M419" s="642"/>
      <c r="N419" s="642"/>
      <c r="O419" s="642"/>
      <c r="P419" s="625"/>
      <c r="Q419" s="625"/>
      <c r="R419" s="625"/>
      <c r="S419" s="625"/>
    </row>
    <row r="420">
      <c r="A420" s="675" t="s">
        <v>7852</v>
      </c>
      <c r="B420" s="618">
        <v>418.0</v>
      </c>
      <c r="C420" s="652">
        <v>46139.0</v>
      </c>
      <c r="D420" s="637" t="s">
        <v>1942</v>
      </c>
      <c r="E420" s="618" t="s">
        <v>11753</v>
      </c>
      <c r="F420" s="637" t="s">
        <v>8629</v>
      </c>
      <c r="G420" s="661"/>
      <c r="H420" s="694"/>
      <c r="I420" s="641"/>
      <c r="J420" s="641"/>
      <c r="K420" s="641"/>
      <c r="L420" s="642"/>
      <c r="M420" s="642"/>
      <c r="N420" s="642"/>
      <c r="O420" s="642"/>
      <c r="P420" s="625"/>
      <c r="Q420" s="625"/>
      <c r="R420" s="625"/>
      <c r="S420" s="625"/>
    </row>
    <row r="421">
      <c r="A421" s="675" t="s">
        <v>7852</v>
      </c>
      <c r="B421" s="618">
        <v>419.0</v>
      </c>
      <c r="C421" s="652">
        <v>46139.0</v>
      </c>
      <c r="D421" s="637" t="s">
        <v>13815</v>
      </c>
      <c r="E421" s="618" t="s">
        <v>12728</v>
      </c>
      <c r="F421" s="637" t="s">
        <v>8629</v>
      </c>
      <c r="G421" s="694"/>
      <c r="H421" s="694"/>
      <c r="I421" s="641"/>
      <c r="J421" s="641"/>
      <c r="K421" s="641"/>
      <c r="L421" s="642"/>
      <c r="M421" s="642"/>
      <c r="N421" s="642"/>
      <c r="O421" s="642"/>
      <c r="P421" s="625"/>
      <c r="Q421" s="625"/>
      <c r="R421" s="625"/>
      <c r="S421" s="625"/>
    </row>
    <row r="422">
      <c r="A422" s="692"/>
      <c r="B422" s="618">
        <v>420.0</v>
      </c>
      <c r="C422" s="652">
        <v>46140.0</v>
      </c>
      <c r="D422" s="637" t="s">
        <v>14019</v>
      </c>
      <c r="E422" s="618" t="s">
        <v>14020</v>
      </c>
      <c r="F422" s="637" t="s">
        <v>11713</v>
      </c>
      <c r="G422" s="694"/>
      <c r="H422" s="694"/>
      <c r="I422" s="641"/>
      <c r="J422" s="641"/>
      <c r="K422" s="641"/>
      <c r="L422" s="642"/>
      <c r="M422" s="642"/>
      <c r="N422" s="642"/>
      <c r="O422" s="642"/>
      <c r="P422" s="625"/>
      <c r="Q422" s="625"/>
      <c r="R422" s="625"/>
      <c r="S422" s="625"/>
    </row>
    <row r="423">
      <c r="A423" s="675" t="s">
        <v>7852</v>
      </c>
      <c r="B423" s="618">
        <v>421.0</v>
      </c>
      <c r="C423" s="652">
        <v>46140.0</v>
      </c>
      <c r="D423" s="637" t="s">
        <v>8499</v>
      </c>
      <c r="E423" s="618" t="s">
        <v>8821</v>
      </c>
      <c r="F423" s="637" t="s">
        <v>18</v>
      </c>
      <c r="G423" s="694"/>
      <c r="H423" s="694"/>
      <c r="I423" s="641"/>
      <c r="J423" s="641"/>
      <c r="K423" s="641"/>
      <c r="L423" s="642"/>
      <c r="M423" s="642"/>
      <c r="N423" s="642"/>
      <c r="O423" s="642"/>
      <c r="P423" s="625"/>
      <c r="Q423" s="625"/>
      <c r="R423" s="625"/>
      <c r="S423" s="625"/>
    </row>
    <row r="424">
      <c r="A424" s="675" t="s">
        <v>7852</v>
      </c>
      <c r="B424" s="618">
        <v>422.0</v>
      </c>
      <c r="C424" s="652">
        <v>46140.0</v>
      </c>
      <c r="D424" s="637" t="s">
        <v>8568</v>
      </c>
      <c r="E424" s="618" t="s">
        <v>8823</v>
      </c>
      <c r="F424" s="637" t="s">
        <v>18</v>
      </c>
      <c r="G424" s="694"/>
      <c r="H424" s="694"/>
      <c r="I424" s="641"/>
      <c r="J424" s="641"/>
      <c r="K424" s="641"/>
      <c r="L424" s="642"/>
      <c r="M424" s="642"/>
      <c r="N424" s="642"/>
      <c r="O424" s="642"/>
      <c r="P424" s="625"/>
      <c r="Q424" s="625"/>
      <c r="R424" s="625"/>
      <c r="S424" s="625"/>
    </row>
    <row r="425">
      <c r="A425" s="675" t="s">
        <v>7852</v>
      </c>
      <c r="B425" s="618">
        <v>423.0</v>
      </c>
      <c r="C425" s="652">
        <v>46140.0</v>
      </c>
      <c r="D425" s="637" t="s">
        <v>14032</v>
      </c>
      <c r="E425" s="618" t="s">
        <v>8206</v>
      </c>
      <c r="F425" s="637" t="s">
        <v>18</v>
      </c>
      <c r="G425" s="639"/>
      <c r="H425" s="639"/>
      <c r="I425" s="641"/>
      <c r="J425" s="641"/>
      <c r="K425" s="641"/>
      <c r="L425" s="642"/>
      <c r="M425" s="642"/>
      <c r="N425" s="642"/>
      <c r="O425" s="642"/>
      <c r="P425" s="625"/>
      <c r="Q425" s="625"/>
      <c r="R425" s="625"/>
      <c r="S425" s="625"/>
    </row>
    <row r="426">
      <c r="A426" s="675" t="s">
        <v>7852</v>
      </c>
      <c r="B426" s="618">
        <v>424.0</v>
      </c>
      <c r="C426" s="652">
        <v>46140.0</v>
      </c>
      <c r="D426" s="637" t="s">
        <v>14033</v>
      </c>
      <c r="E426" s="618" t="s">
        <v>14034</v>
      </c>
      <c r="F426" s="637" t="s">
        <v>18</v>
      </c>
      <c r="G426" s="639"/>
      <c r="H426" s="639"/>
      <c r="I426" s="641"/>
      <c r="J426" s="641"/>
      <c r="K426" s="641"/>
      <c r="L426" s="642"/>
      <c r="M426" s="642"/>
      <c r="N426" s="642"/>
      <c r="O426" s="642"/>
      <c r="P426" s="625"/>
      <c r="Q426" s="625"/>
      <c r="R426" s="625"/>
      <c r="S426" s="625"/>
    </row>
    <row r="427">
      <c r="A427" s="675" t="s">
        <v>7852</v>
      </c>
      <c r="B427" s="618">
        <v>425.0</v>
      </c>
      <c r="C427" s="652">
        <v>46140.0</v>
      </c>
      <c r="D427" s="637" t="s">
        <v>5340</v>
      </c>
      <c r="E427" s="618" t="s">
        <v>8513</v>
      </c>
      <c r="F427" s="637" t="s">
        <v>18</v>
      </c>
      <c r="G427" s="639"/>
      <c r="H427" s="639"/>
      <c r="I427" s="641"/>
      <c r="J427" s="641"/>
      <c r="K427" s="641"/>
      <c r="L427" s="642"/>
      <c r="M427" s="642"/>
      <c r="N427" s="642"/>
      <c r="O427" s="642"/>
      <c r="P427" s="625"/>
      <c r="Q427" s="625"/>
      <c r="R427" s="625"/>
      <c r="S427" s="625"/>
    </row>
    <row r="428">
      <c r="A428" s="675" t="s">
        <v>7852</v>
      </c>
      <c r="B428" s="618">
        <v>426.0</v>
      </c>
      <c r="C428" s="652">
        <v>46140.0</v>
      </c>
      <c r="D428" s="637" t="s">
        <v>4947</v>
      </c>
      <c r="E428" s="618" t="s">
        <v>14035</v>
      </c>
      <c r="F428" s="637" t="s">
        <v>18</v>
      </c>
      <c r="G428" s="639"/>
      <c r="H428" s="639"/>
      <c r="I428" s="641"/>
      <c r="J428" s="641"/>
      <c r="K428" s="641"/>
      <c r="L428" s="642"/>
      <c r="M428" s="642"/>
      <c r="N428" s="642"/>
      <c r="O428" s="642"/>
      <c r="P428" s="625"/>
      <c r="Q428" s="625"/>
      <c r="R428" s="625"/>
      <c r="S428" s="625"/>
    </row>
    <row r="429">
      <c r="A429" s="675" t="s">
        <v>7852</v>
      </c>
      <c r="B429" s="618">
        <v>427.0</v>
      </c>
      <c r="C429" s="652">
        <v>46140.0</v>
      </c>
      <c r="D429" s="637" t="s">
        <v>8303</v>
      </c>
      <c r="E429" s="618" t="s">
        <v>14036</v>
      </c>
      <c r="F429" s="637" t="s">
        <v>18</v>
      </c>
      <c r="G429" s="639"/>
      <c r="H429" s="639"/>
      <c r="I429" s="641"/>
      <c r="J429" s="641"/>
      <c r="K429" s="641"/>
      <c r="L429" s="642"/>
      <c r="M429" s="642"/>
      <c r="N429" s="642"/>
      <c r="O429" s="642"/>
      <c r="P429" s="625"/>
      <c r="Q429" s="625"/>
      <c r="R429" s="625"/>
      <c r="S429" s="625"/>
    </row>
    <row r="430">
      <c r="A430" s="675" t="s">
        <v>7852</v>
      </c>
      <c r="B430" s="618">
        <v>428.0</v>
      </c>
      <c r="C430" s="652">
        <v>46140.0</v>
      </c>
      <c r="D430" s="637" t="s">
        <v>14037</v>
      </c>
      <c r="E430" s="618" t="s">
        <v>14038</v>
      </c>
      <c r="F430" s="637" t="s">
        <v>18</v>
      </c>
      <c r="G430" s="639"/>
      <c r="H430" s="639"/>
      <c r="I430" s="641"/>
      <c r="J430" s="641"/>
      <c r="K430" s="641"/>
      <c r="L430" s="642"/>
      <c r="M430" s="642"/>
      <c r="N430" s="642"/>
      <c r="O430" s="642"/>
      <c r="P430" s="625"/>
      <c r="Q430" s="625"/>
      <c r="R430" s="625"/>
      <c r="S430" s="625"/>
    </row>
    <row r="431">
      <c r="A431" s="675" t="s">
        <v>7852</v>
      </c>
      <c r="B431" s="618">
        <v>429.0</v>
      </c>
      <c r="C431" s="652">
        <v>46140.0</v>
      </c>
      <c r="D431" s="637" t="s">
        <v>8566</v>
      </c>
      <c r="E431" s="618" t="s">
        <v>14039</v>
      </c>
      <c r="F431" s="637" t="s">
        <v>18</v>
      </c>
      <c r="G431" s="639"/>
      <c r="H431" s="639"/>
      <c r="I431" s="641"/>
      <c r="J431" s="641"/>
      <c r="K431" s="641"/>
      <c r="L431" s="642"/>
      <c r="M431" s="642"/>
      <c r="N431" s="642"/>
      <c r="O431" s="642"/>
      <c r="P431" s="625"/>
      <c r="Q431" s="625"/>
      <c r="R431" s="625"/>
      <c r="S431" s="625"/>
    </row>
    <row r="432">
      <c r="A432" s="675" t="s">
        <v>7852</v>
      </c>
      <c r="B432" s="618">
        <v>430.0</v>
      </c>
      <c r="C432" s="652">
        <v>46140.0</v>
      </c>
      <c r="D432" s="637" t="s">
        <v>12163</v>
      </c>
      <c r="E432" s="618" t="s">
        <v>14040</v>
      </c>
      <c r="F432" s="637" t="s">
        <v>18</v>
      </c>
      <c r="G432" s="639"/>
      <c r="H432" s="639"/>
      <c r="I432" s="641"/>
      <c r="J432" s="641"/>
      <c r="K432" s="641"/>
      <c r="L432" s="642"/>
      <c r="M432" s="642"/>
      <c r="N432" s="642"/>
      <c r="O432" s="642"/>
      <c r="P432" s="625"/>
      <c r="Q432" s="625"/>
      <c r="R432" s="625"/>
      <c r="S432" s="625"/>
    </row>
    <row r="433">
      <c r="A433" s="675" t="s">
        <v>7852</v>
      </c>
      <c r="B433" s="618">
        <v>431.0</v>
      </c>
      <c r="C433" s="652">
        <v>46140.0</v>
      </c>
      <c r="D433" s="637" t="s">
        <v>14041</v>
      </c>
      <c r="E433" s="618" t="s">
        <v>14042</v>
      </c>
      <c r="F433" s="637" t="s">
        <v>18</v>
      </c>
      <c r="G433" s="639"/>
      <c r="H433" s="639"/>
      <c r="I433" s="641"/>
      <c r="J433" s="641"/>
      <c r="K433" s="641"/>
      <c r="L433" s="642"/>
      <c r="M433" s="642"/>
      <c r="N433" s="642"/>
      <c r="O433" s="642"/>
      <c r="P433" s="625"/>
      <c r="Q433" s="625"/>
      <c r="R433" s="625"/>
      <c r="S433" s="625"/>
    </row>
    <row r="434">
      <c r="A434" s="675" t="s">
        <v>7852</v>
      </c>
      <c r="B434" s="618">
        <v>432.0</v>
      </c>
      <c r="C434" s="652">
        <v>46140.0</v>
      </c>
      <c r="D434" s="637" t="s">
        <v>14043</v>
      </c>
      <c r="E434" s="618" t="s">
        <v>14044</v>
      </c>
      <c r="F434" s="637" t="s">
        <v>18</v>
      </c>
      <c r="G434" s="639"/>
      <c r="H434" s="639"/>
      <c r="I434" s="641"/>
      <c r="J434" s="641"/>
      <c r="K434" s="641"/>
      <c r="L434" s="642"/>
      <c r="M434" s="642"/>
      <c r="N434" s="642"/>
      <c r="O434" s="642"/>
      <c r="P434" s="625"/>
      <c r="Q434" s="625"/>
      <c r="R434" s="625"/>
      <c r="S434" s="625"/>
    </row>
    <row r="435">
      <c r="A435" s="675" t="s">
        <v>7852</v>
      </c>
      <c r="B435" s="618">
        <v>433.0</v>
      </c>
      <c r="C435" s="652">
        <v>46140.0</v>
      </c>
      <c r="D435" s="637" t="s">
        <v>1389</v>
      </c>
      <c r="E435" s="618" t="s">
        <v>12216</v>
      </c>
      <c r="F435" s="637" t="s">
        <v>18</v>
      </c>
      <c r="G435" s="639"/>
      <c r="H435" s="639"/>
      <c r="I435" s="641"/>
      <c r="J435" s="641"/>
      <c r="K435" s="641"/>
      <c r="L435" s="642"/>
      <c r="M435" s="642"/>
      <c r="N435" s="642"/>
      <c r="O435" s="642"/>
      <c r="P435" s="625"/>
      <c r="Q435" s="625"/>
      <c r="R435" s="625"/>
      <c r="S435" s="625"/>
    </row>
    <row r="436">
      <c r="A436" s="675" t="s">
        <v>7852</v>
      </c>
      <c r="B436" s="618">
        <v>434.0</v>
      </c>
      <c r="C436" s="652">
        <v>46140.0</v>
      </c>
      <c r="D436" s="637" t="s">
        <v>14045</v>
      </c>
      <c r="E436" s="618" t="s">
        <v>14046</v>
      </c>
      <c r="F436" s="637" t="s">
        <v>18</v>
      </c>
      <c r="G436" s="639"/>
      <c r="H436" s="639"/>
      <c r="I436" s="641"/>
      <c r="J436" s="641"/>
      <c r="K436" s="641"/>
      <c r="L436" s="642"/>
      <c r="M436" s="642"/>
      <c r="N436" s="642"/>
      <c r="O436" s="642"/>
      <c r="P436" s="625"/>
      <c r="Q436" s="625"/>
      <c r="R436" s="625"/>
      <c r="S436" s="625"/>
    </row>
    <row r="437">
      <c r="A437" s="675" t="s">
        <v>7852</v>
      </c>
      <c r="B437" s="618">
        <v>435.0</v>
      </c>
      <c r="C437" s="652">
        <v>46140.0</v>
      </c>
      <c r="D437" s="637" t="s">
        <v>14047</v>
      </c>
      <c r="E437" s="618" t="s">
        <v>14048</v>
      </c>
      <c r="F437" s="637" t="s">
        <v>18</v>
      </c>
      <c r="G437" s="639"/>
      <c r="H437" s="639"/>
      <c r="I437" s="641"/>
      <c r="J437" s="641"/>
      <c r="K437" s="641"/>
      <c r="L437" s="642"/>
      <c r="M437" s="642"/>
      <c r="N437" s="642"/>
      <c r="O437" s="642"/>
      <c r="P437" s="625"/>
      <c r="Q437" s="625"/>
      <c r="R437" s="625"/>
      <c r="S437" s="625"/>
    </row>
    <row r="438">
      <c r="A438" s="675" t="s">
        <v>7852</v>
      </c>
      <c r="B438" s="618">
        <v>436.0</v>
      </c>
      <c r="C438" s="652">
        <v>46140.0</v>
      </c>
      <c r="D438" s="637" t="s">
        <v>14049</v>
      </c>
      <c r="E438" s="618" t="s">
        <v>14050</v>
      </c>
      <c r="F438" s="637" t="s">
        <v>18</v>
      </c>
      <c r="G438" s="639"/>
      <c r="H438" s="639"/>
      <c r="I438" s="641"/>
      <c r="J438" s="641"/>
      <c r="K438" s="641"/>
      <c r="L438" s="642"/>
      <c r="M438" s="642"/>
      <c r="N438" s="642"/>
      <c r="O438" s="642"/>
      <c r="P438" s="625"/>
      <c r="Q438" s="625"/>
      <c r="R438" s="625"/>
      <c r="S438" s="625"/>
    </row>
    <row r="439">
      <c r="A439" s="675" t="s">
        <v>7852</v>
      </c>
      <c r="B439" s="618">
        <v>437.0</v>
      </c>
      <c r="C439" s="652">
        <v>46140.0</v>
      </c>
      <c r="D439" s="637" t="s">
        <v>14051</v>
      </c>
      <c r="E439" s="618" t="s">
        <v>14052</v>
      </c>
      <c r="F439" s="637" t="s">
        <v>18</v>
      </c>
      <c r="G439" s="639"/>
      <c r="H439" s="639"/>
      <c r="I439" s="641"/>
      <c r="J439" s="641"/>
      <c r="K439" s="641"/>
      <c r="L439" s="642"/>
      <c r="M439" s="642"/>
      <c r="N439" s="642"/>
      <c r="O439" s="642"/>
      <c r="P439" s="625"/>
      <c r="Q439" s="625"/>
      <c r="R439" s="625"/>
      <c r="S439" s="625"/>
    </row>
    <row r="440">
      <c r="A440" s="675" t="s">
        <v>7852</v>
      </c>
      <c r="B440" s="618">
        <v>438.0</v>
      </c>
      <c r="C440" s="652">
        <v>46140.0</v>
      </c>
      <c r="D440" s="637" t="s">
        <v>14053</v>
      </c>
      <c r="E440" s="618" t="s">
        <v>14054</v>
      </c>
      <c r="F440" s="637" t="s">
        <v>18</v>
      </c>
      <c r="G440" s="639"/>
      <c r="H440" s="639"/>
      <c r="I440" s="641"/>
      <c r="J440" s="641"/>
      <c r="K440" s="641"/>
      <c r="L440" s="642"/>
      <c r="M440" s="642"/>
      <c r="N440" s="642"/>
      <c r="O440" s="642"/>
      <c r="P440" s="625"/>
      <c r="Q440" s="625"/>
      <c r="R440" s="625"/>
      <c r="S440" s="625"/>
    </row>
    <row r="441">
      <c r="A441" s="675" t="s">
        <v>7852</v>
      </c>
      <c r="B441" s="618">
        <v>439.0</v>
      </c>
      <c r="C441" s="652">
        <v>46140.0</v>
      </c>
      <c r="D441" s="637" t="s">
        <v>14055</v>
      </c>
      <c r="E441" s="618" t="s">
        <v>14056</v>
      </c>
      <c r="F441" s="637" t="s">
        <v>18</v>
      </c>
      <c r="G441" s="639"/>
      <c r="H441" s="639"/>
      <c r="I441" s="641"/>
      <c r="J441" s="641"/>
      <c r="K441" s="641"/>
      <c r="L441" s="642"/>
      <c r="M441" s="642"/>
      <c r="N441" s="642"/>
      <c r="O441" s="642"/>
      <c r="P441" s="625"/>
      <c r="Q441" s="625"/>
      <c r="R441" s="625"/>
      <c r="S441" s="625"/>
    </row>
    <row r="442">
      <c r="A442" s="675" t="s">
        <v>7852</v>
      </c>
      <c r="B442" s="618">
        <v>440.0</v>
      </c>
      <c r="C442" s="652">
        <v>46140.0</v>
      </c>
      <c r="D442" s="637" t="s">
        <v>14057</v>
      </c>
      <c r="E442" s="618" t="s">
        <v>14058</v>
      </c>
      <c r="F442" s="637" t="s">
        <v>18</v>
      </c>
      <c r="G442" s="639"/>
      <c r="H442" s="639"/>
      <c r="I442" s="641"/>
      <c r="J442" s="641"/>
      <c r="K442" s="641"/>
      <c r="L442" s="642"/>
      <c r="M442" s="642"/>
      <c r="N442" s="642"/>
      <c r="O442" s="642"/>
      <c r="P442" s="625"/>
      <c r="Q442" s="625"/>
      <c r="R442" s="625"/>
      <c r="S442" s="625"/>
    </row>
    <row r="443">
      <c r="A443" s="675" t="s">
        <v>7852</v>
      </c>
      <c r="B443" s="618">
        <v>441.0</v>
      </c>
      <c r="C443" s="652">
        <v>46140.0</v>
      </c>
      <c r="D443" s="637" t="s">
        <v>2953</v>
      </c>
      <c r="E443" s="618" t="s">
        <v>14059</v>
      </c>
      <c r="F443" s="637" t="s">
        <v>18</v>
      </c>
      <c r="G443" s="639"/>
      <c r="H443" s="639"/>
      <c r="I443" s="641"/>
      <c r="J443" s="641"/>
      <c r="K443" s="641"/>
      <c r="L443" s="642"/>
      <c r="M443" s="642"/>
      <c r="N443" s="642"/>
      <c r="O443" s="642"/>
      <c r="P443" s="625"/>
      <c r="Q443" s="625"/>
      <c r="R443" s="625"/>
      <c r="S443" s="625"/>
    </row>
    <row r="444">
      <c r="A444" s="675" t="s">
        <v>7852</v>
      </c>
      <c r="B444" s="618">
        <v>442.0</v>
      </c>
      <c r="C444" s="652">
        <v>46140.0</v>
      </c>
      <c r="D444" s="637" t="s">
        <v>14060</v>
      </c>
      <c r="E444" s="618" t="s">
        <v>14061</v>
      </c>
      <c r="F444" s="637" t="s">
        <v>18</v>
      </c>
      <c r="G444" s="639"/>
      <c r="H444" s="639"/>
      <c r="I444" s="641"/>
      <c r="J444" s="641"/>
      <c r="K444" s="641"/>
      <c r="L444" s="642"/>
      <c r="M444" s="642"/>
      <c r="N444" s="642"/>
      <c r="O444" s="642"/>
      <c r="P444" s="625"/>
      <c r="Q444" s="625"/>
      <c r="R444" s="625"/>
      <c r="S444" s="625"/>
    </row>
    <row r="445">
      <c r="A445" s="675" t="s">
        <v>7852</v>
      </c>
      <c r="B445" s="618">
        <v>443.0</v>
      </c>
      <c r="C445" s="652">
        <v>46140.0</v>
      </c>
      <c r="D445" s="637" t="s">
        <v>14062</v>
      </c>
      <c r="E445" s="618" t="s">
        <v>14063</v>
      </c>
      <c r="F445" s="637" t="s">
        <v>18</v>
      </c>
      <c r="G445" s="639"/>
      <c r="H445" s="639"/>
      <c r="I445" s="641"/>
      <c r="J445" s="641"/>
      <c r="K445" s="641"/>
      <c r="L445" s="642"/>
      <c r="M445" s="642"/>
      <c r="N445" s="642"/>
      <c r="O445" s="642"/>
      <c r="P445" s="625"/>
      <c r="Q445" s="625"/>
      <c r="R445" s="625"/>
      <c r="S445" s="625"/>
    </row>
    <row r="446">
      <c r="A446" s="675" t="s">
        <v>7852</v>
      </c>
      <c r="B446" s="618">
        <v>444.0</v>
      </c>
      <c r="C446" s="652">
        <v>46140.0</v>
      </c>
      <c r="D446" s="637" t="s">
        <v>14064</v>
      </c>
      <c r="E446" s="618" t="s">
        <v>14065</v>
      </c>
      <c r="F446" s="637" t="s">
        <v>18</v>
      </c>
      <c r="G446" s="639"/>
      <c r="H446" s="639"/>
      <c r="I446" s="641"/>
      <c r="J446" s="641"/>
      <c r="K446" s="641"/>
      <c r="L446" s="642"/>
      <c r="M446" s="642"/>
      <c r="N446" s="642"/>
      <c r="O446" s="642"/>
      <c r="P446" s="625"/>
      <c r="Q446" s="625"/>
      <c r="R446" s="625"/>
      <c r="S446" s="625"/>
    </row>
    <row r="447">
      <c r="A447" s="675" t="s">
        <v>7852</v>
      </c>
      <c r="B447" s="618">
        <v>445.0</v>
      </c>
      <c r="C447" s="652">
        <v>46140.0</v>
      </c>
      <c r="D447" s="637" t="s">
        <v>5595</v>
      </c>
      <c r="E447" s="618" t="s">
        <v>6002</v>
      </c>
      <c r="F447" s="637" t="s">
        <v>18</v>
      </c>
      <c r="G447" s="639"/>
      <c r="H447" s="639"/>
      <c r="I447" s="641"/>
      <c r="J447" s="641"/>
      <c r="K447" s="641"/>
      <c r="L447" s="642"/>
      <c r="M447" s="642"/>
      <c r="N447" s="642"/>
      <c r="O447" s="642"/>
      <c r="P447" s="625"/>
      <c r="Q447" s="625"/>
      <c r="R447" s="625"/>
      <c r="S447" s="625"/>
    </row>
    <row r="448">
      <c r="A448" s="675" t="s">
        <v>7852</v>
      </c>
      <c r="B448" s="618">
        <v>446.0</v>
      </c>
      <c r="C448" s="652">
        <v>46140.0</v>
      </c>
      <c r="D448" s="637" t="s">
        <v>5509</v>
      </c>
      <c r="E448" s="618" t="s">
        <v>5939</v>
      </c>
      <c r="F448" s="637" t="s">
        <v>18</v>
      </c>
      <c r="G448" s="639"/>
      <c r="H448" s="639"/>
      <c r="I448" s="641"/>
      <c r="J448" s="641"/>
      <c r="K448" s="641"/>
      <c r="L448" s="642"/>
      <c r="M448" s="642"/>
      <c r="N448" s="642"/>
      <c r="O448" s="642"/>
      <c r="P448" s="625"/>
      <c r="Q448" s="625"/>
      <c r="R448" s="625"/>
      <c r="S448" s="625"/>
    </row>
    <row r="449">
      <c r="A449" s="675" t="s">
        <v>7852</v>
      </c>
      <c r="B449" s="618">
        <v>447.0</v>
      </c>
      <c r="C449" s="652">
        <v>46140.0</v>
      </c>
      <c r="D449" s="637" t="s">
        <v>2739</v>
      </c>
      <c r="E449" s="618" t="s">
        <v>11919</v>
      </c>
      <c r="F449" s="637" t="s">
        <v>131</v>
      </c>
      <c r="G449" s="639" t="s">
        <v>13108</v>
      </c>
      <c r="H449" s="639" t="s">
        <v>13974</v>
      </c>
      <c r="I449" s="641"/>
      <c r="J449" s="641"/>
      <c r="K449" s="641"/>
      <c r="L449" s="642"/>
      <c r="M449" s="642"/>
      <c r="N449" s="642"/>
      <c r="O449" s="642"/>
      <c r="P449" s="625"/>
      <c r="Q449" s="625"/>
      <c r="R449" s="625"/>
      <c r="S449" s="625"/>
    </row>
    <row r="450">
      <c r="A450" s="675" t="s">
        <v>7852</v>
      </c>
      <c r="B450" s="618">
        <v>448.0</v>
      </c>
      <c r="C450" s="652">
        <v>46140.0</v>
      </c>
      <c r="D450" s="637" t="s">
        <v>13079</v>
      </c>
      <c r="E450" s="618" t="s">
        <v>14066</v>
      </c>
      <c r="F450" s="637" t="s">
        <v>2751</v>
      </c>
      <c r="G450" s="639" t="s">
        <v>9373</v>
      </c>
      <c r="H450" s="639" t="s">
        <v>12416</v>
      </c>
      <c r="I450" s="641"/>
      <c r="J450" s="641"/>
      <c r="K450" s="641"/>
      <c r="L450" s="642"/>
      <c r="M450" s="642"/>
      <c r="N450" s="642"/>
      <c r="O450" s="642"/>
      <c r="P450" s="625"/>
      <c r="Q450" s="625"/>
      <c r="R450" s="625"/>
      <c r="S450" s="625"/>
    </row>
    <row r="451">
      <c r="A451" s="675" t="s">
        <v>7852</v>
      </c>
      <c r="B451" s="618">
        <v>449.0</v>
      </c>
      <c r="C451" s="652">
        <v>46142.0</v>
      </c>
      <c r="D451" s="637" t="s">
        <v>12834</v>
      </c>
      <c r="E451" s="618" t="s">
        <v>12835</v>
      </c>
      <c r="F451" s="637" t="s">
        <v>12391</v>
      </c>
      <c r="G451" s="639" t="s">
        <v>14067</v>
      </c>
      <c r="H451" s="639"/>
      <c r="I451" s="641"/>
      <c r="J451" s="641"/>
      <c r="K451" s="641"/>
      <c r="L451" s="642"/>
      <c r="M451" s="642"/>
      <c r="N451" s="642"/>
      <c r="O451" s="642"/>
      <c r="P451" s="625"/>
      <c r="Q451" s="625"/>
      <c r="R451" s="625"/>
      <c r="S451" s="625"/>
    </row>
    <row r="452">
      <c r="A452" s="689"/>
      <c r="B452" s="618">
        <v>450.0</v>
      </c>
      <c r="C452" s="652">
        <v>46141.0</v>
      </c>
      <c r="D452" s="637" t="s">
        <v>12681</v>
      </c>
      <c r="E452" s="618" t="s">
        <v>14068</v>
      </c>
      <c r="F452" s="637" t="s">
        <v>14069</v>
      </c>
      <c r="G452" s="639"/>
      <c r="I452" s="641"/>
      <c r="J452" s="641"/>
      <c r="K452" s="641"/>
      <c r="L452" s="642"/>
      <c r="M452" s="642"/>
      <c r="N452" s="642"/>
      <c r="O452" s="642"/>
      <c r="P452" s="625"/>
      <c r="Q452" s="625"/>
      <c r="R452" s="625"/>
      <c r="S452" s="625"/>
    </row>
    <row r="453">
      <c r="A453" s="675" t="s">
        <v>7852</v>
      </c>
      <c r="B453" s="683">
        <v>451.0</v>
      </c>
      <c r="C453" s="652">
        <v>46141.0</v>
      </c>
      <c r="D453" s="637" t="s">
        <v>10878</v>
      </c>
      <c r="E453" s="618" t="s">
        <v>11228</v>
      </c>
      <c r="F453" s="637" t="s">
        <v>1593</v>
      </c>
      <c r="G453" s="639" t="s">
        <v>14070</v>
      </c>
      <c r="H453" s="696" t="s">
        <v>10731</v>
      </c>
      <c r="I453" s="641"/>
      <c r="J453" s="641"/>
      <c r="K453" s="641"/>
      <c r="L453" s="642"/>
      <c r="M453" s="642"/>
      <c r="N453" s="642"/>
      <c r="O453" s="642"/>
      <c r="P453" s="625"/>
      <c r="Q453" s="625"/>
      <c r="R453" s="625"/>
      <c r="S453" s="625"/>
    </row>
    <row r="454">
      <c r="A454" s="675" t="s">
        <v>7852</v>
      </c>
      <c r="B454" s="683">
        <v>452.0</v>
      </c>
      <c r="C454" s="652">
        <v>46141.0</v>
      </c>
      <c r="D454" s="637" t="s">
        <v>6431</v>
      </c>
      <c r="E454" s="618" t="s">
        <v>8533</v>
      </c>
      <c r="F454" s="637" t="s">
        <v>1593</v>
      </c>
      <c r="G454" s="639" t="s">
        <v>14071</v>
      </c>
      <c r="H454" s="696" t="s">
        <v>10731</v>
      </c>
      <c r="I454" s="641"/>
      <c r="J454" s="641"/>
      <c r="K454" s="641"/>
      <c r="L454" s="642"/>
      <c r="M454" s="642"/>
      <c r="N454" s="642"/>
      <c r="O454" s="642"/>
      <c r="P454" s="625"/>
      <c r="Q454" s="625"/>
      <c r="R454" s="625"/>
      <c r="S454" s="625"/>
    </row>
    <row r="455">
      <c r="A455" s="675" t="s">
        <v>7852</v>
      </c>
      <c r="B455" s="618">
        <v>453.0</v>
      </c>
      <c r="C455" s="652">
        <v>46142.0</v>
      </c>
      <c r="D455" s="637" t="s">
        <v>12770</v>
      </c>
      <c r="E455" s="618" t="s">
        <v>12771</v>
      </c>
      <c r="F455" s="637" t="s">
        <v>131</v>
      </c>
      <c r="G455" s="639" t="s">
        <v>14072</v>
      </c>
      <c r="H455" s="639" t="s">
        <v>14073</v>
      </c>
      <c r="I455" s="641"/>
      <c r="J455" s="641"/>
      <c r="K455" s="641"/>
      <c r="L455" s="642"/>
      <c r="M455" s="642"/>
      <c r="N455" s="642"/>
      <c r="O455" s="642"/>
      <c r="P455" s="625"/>
      <c r="Q455" s="625"/>
      <c r="R455" s="625"/>
      <c r="S455" s="625"/>
    </row>
    <row r="456">
      <c r="A456" s="675" t="s">
        <v>7852</v>
      </c>
      <c r="B456" s="618">
        <v>454.0</v>
      </c>
      <c r="C456" s="652">
        <v>46142.0</v>
      </c>
      <c r="D456" s="637" t="s">
        <v>11373</v>
      </c>
      <c r="E456" s="618" t="s">
        <v>12011</v>
      </c>
      <c r="F456" s="637" t="s">
        <v>131</v>
      </c>
      <c r="G456" s="639" t="s">
        <v>12605</v>
      </c>
      <c r="H456" s="639" t="s">
        <v>13945</v>
      </c>
      <c r="I456" s="641"/>
      <c r="J456" s="641"/>
      <c r="K456" s="641"/>
      <c r="L456" s="642"/>
      <c r="M456" s="642"/>
      <c r="N456" s="642"/>
      <c r="O456" s="642"/>
      <c r="P456" s="625"/>
      <c r="Q456" s="625"/>
      <c r="R456" s="625"/>
      <c r="S456" s="625"/>
    </row>
    <row r="457">
      <c r="A457" s="675" t="s">
        <v>7852</v>
      </c>
      <c r="B457" s="660">
        <v>455.0</v>
      </c>
      <c r="C457" s="652">
        <v>46142.0</v>
      </c>
      <c r="D457" s="637" t="s">
        <v>12022</v>
      </c>
      <c r="E457" s="618" t="s">
        <v>12414</v>
      </c>
      <c r="F457" s="637" t="s">
        <v>131</v>
      </c>
      <c r="G457" s="639" t="s">
        <v>12416</v>
      </c>
      <c r="H457" s="639" t="s">
        <v>14074</v>
      </c>
      <c r="I457" s="641"/>
      <c r="J457" s="641"/>
      <c r="K457" s="641"/>
      <c r="L457" s="642"/>
      <c r="M457" s="642"/>
      <c r="N457" s="642"/>
      <c r="O457" s="642"/>
      <c r="P457" s="625"/>
      <c r="Q457" s="625"/>
      <c r="R457" s="625"/>
      <c r="S457" s="625"/>
    </row>
    <row r="458">
      <c r="A458" s="675" t="s">
        <v>7852</v>
      </c>
      <c r="B458" s="660">
        <v>456.0</v>
      </c>
      <c r="C458" s="652">
        <v>46142.0</v>
      </c>
      <c r="D458" s="637" t="s">
        <v>11199</v>
      </c>
      <c r="E458" s="618" t="s">
        <v>11681</v>
      </c>
      <c r="F458" s="637" t="s">
        <v>131</v>
      </c>
      <c r="G458" s="639" t="s">
        <v>14075</v>
      </c>
      <c r="H458" s="639" t="s">
        <v>12641</v>
      </c>
      <c r="I458" s="641"/>
      <c r="J458" s="641"/>
      <c r="K458" s="641"/>
      <c r="L458" s="642"/>
      <c r="M458" s="642"/>
      <c r="N458" s="642"/>
      <c r="O458" s="642"/>
      <c r="P458" s="625"/>
      <c r="Q458" s="625"/>
      <c r="R458" s="625"/>
      <c r="S458" s="625"/>
    </row>
    <row r="459">
      <c r="A459" s="675" t="s">
        <v>7852</v>
      </c>
      <c r="B459" s="660">
        <v>457.0</v>
      </c>
      <c r="C459" s="652">
        <v>46142.0</v>
      </c>
      <c r="D459" s="637" t="s">
        <v>12990</v>
      </c>
      <c r="E459" s="618" t="s">
        <v>13029</v>
      </c>
      <c r="F459" s="637" t="s">
        <v>131</v>
      </c>
      <c r="G459" s="639" t="s">
        <v>13710</v>
      </c>
      <c r="H459" s="639" t="s">
        <v>13679</v>
      </c>
      <c r="I459" s="641"/>
      <c r="J459" s="641"/>
      <c r="K459" s="641"/>
      <c r="L459" s="642"/>
      <c r="M459" s="642"/>
      <c r="N459" s="642"/>
      <c r="O459" s="642"/>
      <c r="P459" s="625"/>
      <c r="Q459" s="625"/>
      <c r="R459" s="625"/>
      <c r="S459" s="625"/>
    </row>
    <row r="460">
      <c r="A460" s="675" t="s">
        <v>7852</v>
      </c>
      <c r="B460" s="660">
        <v>458.0</v>
      </c>
      <c r="C460" s="652">
        <v>46142.0</v>
      </c>
      <c r="D460" s="637" t="s">
        <v>10132</v>
      </c>
      <c r="E460" s="618" t="s">
        <v>11985</v>
      </c>
      <c r="F460" s="637" t="s">
        <v>131</v>
      </c>
      <c r="G460" s="639" t="s">
        <v>12483</v>
      </c>
      <c r="H460" s="639" t="s">
        <v>14076</v>
      </c>
      <c r="I460" s="641"/>
      <c r="J460" s="641"/>
      <c r="K460" s="641"/>
      <c r="L460" s="642"/>
      <c r="M460" s="642"/>
      <c r="N460" s="642"/>
      <c r="O460" s="642"/>
      <c r="P460" s="625"/>
      <c r="Q460" s="625"/>
      <c r="R460" s="625"/>
      <c r="S460" s="625"/>
    </row>
    <row r="461">
      <c r="A461" s="675" t="s">
        <v>7852</v>
      </c>
      <c r="B461" s="660">
        <v>459.0</v>
      </c>
      <c r="C461" s="652">
        <v>46142.0</v>
      </c>
      <c r="D461" s="637" t="s">
        <v>14077</v>
      </c>
      <c r="E461" s="618" t="s">
        <v>10126</v>
      </c>
      <c r="F461" s="637" t="s">
        <v>131</v>
      </c>
      <c r="G461" s="639" t="s">
        <v>14078</v>
      </c>
      <c r="H461" s="639" t="s">
        <v>12056</v>
      </c>
      <c r="I461" s="641"/>
      <c r="J461" s="641"/>
      <c r="K461" s="641"/>
      <c r="L461" s="642"/>
      <c r="M461" s="642"/>
      <c r="N461" s="642"/>
      <c r="O461" s="642"/>
      <c r="P461" s="625"/>
      <c r="Q461" s="625"/>
      <c r="R461" s="625"/>
      <c r="S461" s="625"/>
    </row>
    <row r="462">
      <c r="A462" s="675" t="s">
        <v>7852</v>
      </c>
      <c r="B462" s="660">
        <v>460.0</v>
      </c>
      <c r="C462" s="652">
        <v>46142.0</v>
      </c>
      <c r="D462" s="637" t="s">
        <v>7395</v>
      </c>
      <c r="E462" s="618" t="s">
        <v>7396</v>
      </c>
      <c r="F462" s="637" t="s">
        <v>131</v>
      </c>
      <c r="G462" s="639" t="s">
        <v>12441</v>
      </c>
      <c r="H462" s="676" t="s">
        <v>14079</v>
      </c>
      <c r="I462" s="696" t="s">
        <v>14080</v>
      </c>
      <c r="J462" s="641"/>
      <c r="K462" s="641"/>
      <c r="L462" s="642"/>
      <c r="M462" s="642"/>
      <c r="N462" s="642"/>
      <c r="O462" s="642"/>
      <c r="P462" s="625"/>
      <c r="Q462" s="625"/>
      <c r="R462" s="625"/>
      <c r="S462" s="625"/>
    </row>
    <row r="463">
      <c r="A463" s="675" t="s">
        <v>7852</v>
      </c>
      <c r="B463" s="660">
        <v>461.0</v>
      </c>
      <c r="C463" s="652">
        <v>46142.0</v>
      </c>
      <c r="D463" s="637" t="s">
        <v>4286</v>
      </c>
      <c r="E463" s="618" t="s">
        <v>6091</v>
      </c>
      <c r="F463" s="637" t="s">
        <v>131</v>
      </c>
      <c r="G463" s="639" t="s">
        <v>12594</v>
      </c>
      <c r="H463" s="639" t="s">
        <v>14081</v>
      </c>
      <c r="I463" s="641"/>
      <c r="J463" s="641"/>
      <c r="K463" s="641"/>
      <c r="L463" s="642"/>
      <c r="M463" s="642"/>
      <c r="N463" s="642"/>
      <c r="O463" s="642"/>
      <c r="P463" s="625"/>
      <c r="Q463" s="625"/>
      <c r="R463" s="625"/>
      <c r="S463" s="625"/>
    </row>
    <row r="464">
      <c r="A464" s="675" t="s">
        <v>7852</v>
      </c>
      <c r="B464" s="660">
        <v>462.0</v>
      </c>
      <c r="C464" s="652">
        <v>46142.0</v>
      </c>
      <c r="D464" s="637" t="s">
        <v>13072</v>
      </c>
      <c r="E464" s="618" t="s">
        <v>14082</v>
      </c>
      <c r="F464" s="637" t="s">
        <v>131</v>
      </c>
      <c r="G464" s="639" t="s">
        <v>14083</v>
      </c>
      <c r="H464" s="639" t="s">
        <v>13808</v>
      </c>
      <c r="I464" s="641"/>
      <c r="J464" s="641"/>
      <c r="K464" s="641"/>
      <c r="L464" s="642"/>
      <c r="M464" s="642"/>
      <c r="N464" s="642"/>
      <c r="O464" s="642"/>
      <c r="P464" s="625"/>
      <c r="Q464" s="625"/>
      <c r="R464" s="625"/>
      <c r="S464" s="625"/>
    </row>
    <row r="465">
      <c r="A465" s="675" t="s">
        <v>7852</v>
      </c>
      <c r="B465" s="660">
        <v>463.0</v>
      </c>
      <c r="C465" s="652">
        <v>46142.0</v>
      </c>
      <c r="D465" s="637" t="s">
        <v>10716</v>
      </c>
      <c r="E465" s="618" t="s">
        <v>10819</v>
      </c>
      <c r="F465" s="637" t="s">
        <v>131</v>
      </c>
      <c r="G465" s="639" t="s">
        <v>12483</v>
      </c>
      <c r="H465" s="639" t="s">
        <v>14084</v>
      </c>
      <c r="I465" s="641"/>
      <c r="J465" s="641"/>
      <c r="K465" s="641"/>
      <c r="L465" s="642"/>
      <c r="M465" s="642"/>
      <c r="N465" s="642"/>
      <c r="O465" s="642"/>
      <c r="P465" s="625"/>
      <c r="Q465" s="625"/>
      <c r="R465" s="625"/>
      <c r="S465" s="625"/>
    </row>
    <row r="466">
      <c r="A466" s="675" t="s">
        <v>7852</v>
      </c>
      <c r="B466" s="660">
        <v>464.0</v>
      </c>
      <c r="C466" s="652">
        <v>46142.0</v>
      </c>
      <c r="D466" s="637" t="s">
        <v>11609</v>
      </c>
      <c r="E466" s="618" t="s">
        <v>11683</v>
      </c>
      <c r="F466" s="637" t="s">
        <v>131</v>
      </c>
      <c r="G466" s="639" t="s">
        <v>12386</v>
      </c>
      <c r="H466" s="639" t="s">
        <v>13978</v>
      </c>
      <c r="I466" s="641"/>
      <c r="J466" s="641"/>
      <c r="K466" s="641"/>
      <c r="L466" s="642"/>
      <c r="M466" s="642"/>
      <c r="N466" s="642"/>
      <c r="O466" s="642"/>
      <c r="P466" s="625"/>
      <c r="Q466" s="625"/>
      <c r="R466" s="625"/>
      <c r="S466" s="625"/>
    </row>
    <row r="467">
      <c r="A467" s="675" t="s">
        <v>7852</v>
      </c>
      <c r="B467" s="660">
        <v>465.0</v>
      </c>
      <c r="C467" s="652">
        <v>46142.0</v>
      </c>
      <c r="D467" s="637" t="s">
        <v>9239</v>
      </c>
      <c r="E467" s="618" t="s">
        <v>14085</v>
      </c>
      <c r="F467" s="637" t="s">
        <v>131</v>
      </c>
      <c r="G467" s="639" t="s">
        <v>12305</v>
      </c>
      <c r="H467" s="639" t="s">
        <v>12483</v>
      </c>
      <c r="I467" s="641"/>
      <c r="J467" s="641"/>
      <c r="K467" s="641"/>
      <c r="L467" s="642"/>
      <c r="M467" s="642"/>
      <c r="N467" s="642"/>
      <c r="O467" s="642"/>
      <c r="P467" s="625"/>
      <c r="Q467" s="625"/>
      <c r="R467" s="625"/>
      <c r="S467" s="625"/>
    </row>
    <row r="468">
      <c r="A468" s="675" t="s">
        <v>7852</v>
      </c>
      <c r="B468" s="618">
        <v>466.0</v>
      </c>
      <c r="C468" s="652">
        <v>46142.0</v>
      </c>
      <c r="D468" s="637" t="s">
        <v>12760</v>
      </c>
      <c r="E468" s="618" t="s">
        <v>12761</v>
      </c>
      <c r="F468" s="637" t="s">
        <v>18</v>
      </c>
      <c r="G468" s="639" t="s">
        <v>9764</v>
      </c>
      <c r="H468" s="639" t="s">
        <v>12479</v>
      </c>
      <c r="I468" s="641"/>
      <c r="J468" s="641"/>
      <c r="K468" s="641"/>
      <c r="L468" s="642"/>
      <c r="M468" s="642"/>
      <c r="N468" s="642"/>
      <c r="O468" s="642"/>
      <c r="P468" s="625"/>
      <c r="Q468" s="625"/>
      <c r="R468" s="625"/>
      <c r="S468" s="625"/>
    </row>
    <row r="469">
      <c r="A469" s="689"/>
      <c r="B469" s="618">
        <v>467.0</v>
      </c>
      <c r="C469" s="655"/>
      <c r="D469" s="637"/>
      <c r="E469" s="618"/>
      <c r="F469" s="637"/>
      <c r="G469" s="639"/>
      <c r="H469" s="639"/>
      <c r="I469" s="641"/>
      <c r="J469" s="641"/>
      <c r="K469" s="641"/>
      <c r="L469" s="642"/>
      <c r="M469" s="642"/>
      <c r="N469" s="642"/>
      <c r="O469" s="642"/>
      <c r="P469" s="625"/>
      <c r="Q469" s="625"/>
      <c r="R469" s="625"/>
      <c r="S469" s="625"/>
    </row>
    <row r="470">
      <c r="A470" s="689"/>
      <c r="B470" s="618">
        <v>468.0</v>
      </c>
      <c r="C470" s="652"/>
      <c r="D470" s="637"/>
      <c r="E470" s="618"/>
      <c r="F470" s="637"/>
      <c r="G470" s="639"/>
      <c r="H470" s="639"/>
      <c r="I470" s="641"/>
      <c r="J470" s="641"/>
      <c r="K470" s="641"/>
      <c r="L470" s="642"/>
      <c r="M470" s="642"/>
      <c r="N470" s="642"/>
      <c r="O470" s="642"/>
      <c r="P470" s="625"/>
      <c r="Q470" s="625"/>
      <c r="R470" s="625"/>
      <c r="S470" s="625"/>
    </row>
    <row r="471">
      <c r="A471" s="689"/>
      <c r="B471" s="618">
        <v>469.0</v>
      </c>
      <c r="C471" s="652"/>
      <c r="D471" s="637"/>
      <c r="E471" s="618"/>
      <c r="F471" s="637"/>
      <c r="G471" s="639"/>
      <c r="H471" s="639"/>
      <c r="I471" s="641"/>
      <c r="J471" s="641"/>
      <c r="K471" s="641"/>
      <c r="L471" s="642"/>
      <c r="M471" s="642"/>
      <c r="N471" s="642"/>
      <c r="O471" s="642"/>
      <c r="P471" s="625"/>
      <c r="Q471" s="625"/>
      <c r="R471" s="625"/>
      <c r="S471" s="625"/>
    </row>
    <row r="472">
      <c r="A472" s="689"/>
      <c r="B472" s="618">
        <v>470.0</v>
      </c>
      <c r="C472" s="652"/>
      <c r="D472" s="637"/>
      <c r="E472" s="618"/>
      <c r="F472" s="637"/>
      <c r="G472" s="639"/>
      <c r="H472" s="639"/>
      <c r="I472" s="641"/>
      <c r="J472" s="641"/>
      <c r="K472" s="641"/>
      <c r="L472" s="642"/>
      <c r="M472" s="642"/>
      <c r="N472" s="642"/>
      <c r="O472" s="642"/>
      <c r="P472" s="625"/>
      <c r="Q472" s="625"/>
      <c r="R472" s="625"/>
      <c r="S472" s="625"/>
    </row>
    <row r="473">
      <c r="A473" s="689"/>
      <c r="B473" s="618">
        <v>471.0</v>
      </c>
      <c r="C473" s="652"/>
      <c r="D473" s="637"/>
      <c r="E473" s="618"/>
      <c r="F473" s="637"/>
      <c r="G473" s="639"/>
      <c r="H473" s="639"/>
      <c r="I473" s="641"/>
      <c r="J473" s="641"/>
      <c r="K473" s="641"/>
      <c r="L473" s="642"/>
      <c r="M473" s="642"/>
      <c r="N473" s="642"/>
      <c r="O473" s="642"/>
      <c r="P473" s="625"/>
      <c r="Q473" s="625"/>
      <c r="R473" s="625"/>
      <c r="S473" s="625"/>
    </row>
    <row r="474">
      <c r="A474" s="689"/>
      <c r="B474" s="618">
        <v>472.0</v>
      </c>
      <c r="C474" s="652"/>
      <c r="D474" s="637"/>
      <c r="E474" s="618"/>
      <c r="F474" s="637"/>
      <c r="G474" s="639"/>
      <c r="H474" s="639"/>
      <c r="I474" s="641"/>
      <c r="J474" s="641"/>
      <c r="K474" s="641"/>
      <c r="L474" s="642"/>
      <c r="M474" s="642"/>
      <c r="N474" s="642"/>
      <c r="O474" s="642"/>
      <c r="P474" s="625"/>
      <c r="Q474" s="625"/>
      <c r="R474" s="625"/>
      <c r="S474" s="625"/>
    </row>
    <row r="475">
      <c r="A475" s="689"/>
      <c r="B475" s="618">
        <v>473.0</v>
      </c>
      <c r="C475" s="652"/>
      <c r="D475" s="637"/>
      <c r="E475" s="618"/>
      <c r="F475" s="637"/>
      <c r="G475" s="639"/>
      <c r="H475" s="639"/>
      <c r="I475" s="641"/>
      <c r="J475" s="641"/>
      <c r="K475" s="641"/>
      <c r="L475" s="642"/>
      <c r="M475" s="642"/>
      <c r="N475" s="642"/>
      <c r="O475" s="642"/>
      <c r="P475" s="625"/>
      <c r="Q475" s="625"/>
      <c r="R475" s="625"/>
      <c r="S475" s="625"/>
    </row>
    <row r="476">
      <c r="A476" s="689"/>
      <c r="B476" s="618">
        <v>474.0</v>
      </c>
      <c r="C476" s="652"/>
      <c r="D476" s="637"/>
      <c r="E476" s="618"/>
      <c r="F476" s="637"/>
      <c r="G476" s="639"/>
      <c r="H476" s="639"/>
      <c r="I476" s="641"/>
      <c r="J476" s="641"/>
      <c r="K476" s="641"/>
      <c r="L476" s="642"/>
      <c r="M476" s="642"/>
      <c r="N476" s="642"/>
      <c r="O476" s="642"/>
      <c r="P476" s="625"/>
      <c r="Q476" s="625"/>
      <c r="R476" s="625"/>
      <c r="S476" s="625"/>
    </row>
    <row r="477">
      <c r="A477" s="689"/>
      <c r="B477" s="618">
        <v>475.0</v>
      </c>
      <c r="C477" s="652"/>
      <c r="D477" s="637"/>
      <c r="E477" s="618"/>
      <c r="F477" s="637"/>
      <c r="G477" s="639"/>
      <c r="H477" s="639"/>
      <c r="I477" s="641"/>
      <c r="J477" s="641"/>
      <c r="K477" s="641"/>
      <c r="L477" s="642"/>
      <c r="M477" s="642"/>
      <c r="N477" s="642"/>
      <c r="O477" s="642"/>
      <c r="P477" s="625"/>
      <c r="Q477" s="625"/>
      <c r="R477" s="625"/>
      <c r="S477" s="625"/>
    </row>
    <row r="478">
      <c r="A478" s="689"/>
      <c r="B478" s="618">
        <v>476.0</v>
      </c>
      <c r="C478" s="652"/>
      <c r="D478" s="637"/>
      <c r="E478" s="618"/>
      <c r="F478" s="637"/>
      <c r="G478" s="639"/>
      <c r="H478" s="639"/>
      <c r="I478" s="641"/>
      <c r="J478" s="641"/>
      <c r="K478" s="641"/>
      <c r="L478" s="642"/>
      <c r="M478" s="642"/>
      <c r="N478" s="642"/>
      <c r="O478" s="642"/>
      <c r="P478" s="625"/>
      <c r="Q478" s="625"/>
      <c r="R478" s="625"/>
      <c r="S478" s="625"/>
    </row>
    <row r="479">
      <c r="A479" s="689"/>
      <c r="B479" s="618">
        <v>477.0</v>
      </c>
      <c r="C479" s="652"/>
      <c r="D479" s="637"/>
      <c r="E479" s="618"/>
      <c r="F479" s="637"/>
      <c r="G479" s="639"/>
      <c r="H479" s="639"/>
      <c r="I479" s="641"/>
      <c r="J479" s="641"/>
      <c r="K479" s="641"/>
      <c r="L479" s="642"/>
      <c r="M479" s="642"/>
      <c r="N479" s="642"/>
      <c r="O479" s="642"/>
      <c r="P479" s="625"/>
      <c r="Q479" s="625"/>
      <c r="R479" s="625"/>
      <c r="S479" s="625"/>
    </row>
    <row r="480">
      <c r="A480" s="689"/>
      <c r="B480" s="618">
        <v>478.0</v>
      </c>
      <c r="C480" s="652"/>
      <c r="D480" s="637"/>
      <c r="E480" s="618"/>
      <c r="F480" s="637"/>
      <c r="G480" s="639"/>
      <c r="H480" s="639"/>
      <c r="I480" s="641"/>
      <c r="J480" s="641"/>
      <c r="K480" s="641"/>
      <c r="L480" s="642"/>
      <c r="M480" s="642"/>
      <c r="N480" s="642"/>
      <c r="O480" s="642"/>
      <c r="P480" s="625"/>
      <c r="Q480" s="625"/>
      <c r="R480" s="625"/>
      <c r="S480" s="625"/>
    </row>
    <row r="481">
      <c r="A481" s="689"/>
      <c r="B481" s="618">
        <v>479.0</v>
      </c>
      <c r="C481" s="652"/>
      <c r="D481" s="637"/>
      <c r="E481" s="618"/>
      <c r="F481" s="637"/>
      <c r="G481" s="639"/>
      <c r="H481" s="639"/>
      <c r="I481" s="641"/>
      <c r="J481" s="641"/>
      <c r="K481" s="641"/>
      <c r="L481" s="642"/>
      <c r="M481" s="642"/>
      <c r="N481" s="642"/>
      <c r="O481" s="642"/>
      <c r="P481" s="625"/>
      <c r="Q481" s="625"/>
      <c r="R481" s="625"/>
      <c r="S481" s="625"/>
    </row>
    <row r="482">
      <c r="A482" s="697" t="s">
        <v>14086</v>
      </c>
      <c r="B482" s="618">
        <v>480.0</v>
      </c>
      <c r="C482" s="652">
        <v>46146.0</v>
      </c>
      <c r="D482" s="637" t="s">
        <v>2317</v>
      </c>
      <c r="E482" s="618" t="s">
        <v>10019</v>
      </c>
      <c r="F482" s="637" t="s">
        <v>1593</v>
      </c>
      <c r="G482" s="639" t="s">
        <v>14087</v>
      </c>
      <c r="H482" s="698" t="s">
        <v>14088</v>
      </c>
      <c r="I482" s="641"/>
      <c r="J482" s="641"/>
      <c r="K482" s="641"/>
      <c r="L482" s="642"/>
      <c r="M482" s="642"/>
      <c r="N482" s="642"/>
      <c r="O482" s="642"/>
      <c r="P482" s="625"/>
      <c r="Q482" s="625"/>
      <c r="R482" s="625"/>
      <c r="S482" s="625"/>
    </row>
    <row r="483">
      <c r="A483" s="675" t="s">
        <v>7852</v>
      </c>
      <c r="B483" s="618">
        <v>481.0</v>
      </c>
      <c r="C483" s="652">
        <v>46146.0</v>
      </c>
      <c r="D483" s="637" t="s">
        <v>13873</v>
      </c>
      <c r="E483" s="618" t="s">
        <v>13874</v>
      </c>
      <c r="F483" s="637" t="s">
        <v>2751</v>
      </c>
      <c r="G483" s="639" t="s">
        <v>14089</v>
      </c>
      <c r="H483" s="639" t="s">
        <v>13967</v>
      </c>
      <c r="I483" s="639" t="s">
        <v>13916</v>
      </c>
      <c r="J483" s="641"/>
      <c r="K483" s="641"/>
      <c r="L483" s="642"/>
      <c r="M483" s="642"/>
      <c r="N483" s="642"/>
      <c r="O483" s="642"/>
      <c r="P483" s="625"/>
      <c r="Q483" s="625"/>
      <c r="R483" s="625"/>
      <c r="S483" s="625"/>
    </row>
    <row r="484">
      <c r="A484" s="675" t="s">
        <v>7852</v>
      </c>
      <c r="B484" s="660">
        <v>482.0</v>
      </c>
      <c r="C484" s="652">
        <v>46147.0</v>
      </c>
      <c r="D484" s="637" t="s">
        <v>4065</v>
      </c>
      <c r="E484" s="618" t="s">
        <v>9715</v>
      </c>
      <c r="F484" s="637" t="s">
        <v>2751</v>
      </c>
      <c r="G484" s="639" t="s">
        <v>13957</v>
      </c>
      <c r="H484" s="639" t="s">
        <v>13954</v>
      </c>
      <c r="I484" s="639" t="s">
        <v>13916</v>
      </c>
      <c r="J484" s="641"/>
      <c r="K484" s="641"/>
      <c r="L484" s="642"/>
      <c r="M484" s="642"/>
      <c r="N484" s="642"/>
      <c r="O484" s="642"/>
      <c r="P484" s="625"/>
      <c r="Q484" s="625"/>
      <c r="R484" s="625"/>
      <c r="S484" s="625"/>
    </row>
    <row r="485">
      <c r="A485" s="675" t="s">
        <v>7852</v>
      </c>
      <c r="B485" s="660">
        <v>483.0</v>
      </c>
      <c r="C485" s="652">
        <v>46147.0</v>
      </c>
      <c r="D485" s="637" t="s">
        <v>13857</v>
      </c>
      <c r="E485" s="618" t="s">
        <v>13858</v>
      </c>
      <c r="F485" s="637" t="s">
        <v>2751</v>
      </c>
      <c r="G485" s="639" t="s">
        <v>13679</v>
      </c>
      <c r="H485" s="639" t="s">
        <v>14090</v>
      </c>
      <c r="I485" s="639" t="s">
        <v>13916</v>
      </c>
      <c r="J485" s="641"/>
      <c r="K485" s="641"/>
      <c r="L485" s="642"/>
      <c r="M485" s="642"/>
      <c r="N485" s="642"/>
      <c r="O485" s="642"/>
      <c r="P485" s="625"/>
      <c r="Q485" s="625"/>
      <c r="R485" s="625"/>
      <c r="S485" s="625"/>
    </row>
    <row r="486">
      <c r="A486" s="675" t="s">
        <v>7852</v>
      </c>
      <c r="B486" s="660">
        <v>484.0</v>
      </c>
      <c r="C486" s="652">
        <v>46147.0</v>
      </c>
      <c r="D486" s="637" t="s">
        <v>13855</v>
      </c>
      <c r="E486" s="618" t="s">
        <v>13856</v>
      </c>
      <c r="F486" s="637" t="s">
        <v>2751</v>
      </c>
      <c r="G486" s="639" t="s">
        <v>13679</v>
      </c>
      <c r="H486" s="639" t="s">
        <v>13958</v>
      </c>
      <c r="I486" s="639" t="s">
        <v>13916</v>
      </c>
      <c r="J486" s="641"/>
      <c r="K486" s="641"/>
      <c r="L486" s="642"/>
      <c r="M486" s="642"/>
      <c r="N486" s="642"/>
      <c r="O486" s="642"/>
      <c r="P486" s="625"/>
      <c r="Q486" s="625"/>
      <c r="R486" s="625"/>
      <c r="S486" s="625"/>
    </row>
    <row r="487">
      <c r="A487" s="675" t="s">
        <v>7852</v>
      </c>
      <c r="B487" s="660">
        <v>485.0</v>
      </c>
      <c r="C487" s="652">
        <v>46147.0</v>
      </c>
      <c r="D487" s="637" t="s">
        <v>9385</v>
      </c>
      <c r="E487" s="618" t="s">
        <v>14091</v>
      </c>
      <c r="F487" s="637" t="s">
        <v>2751</v>
      </c>
      <c r="G487" s="639" t="s">
        <v>13957</v>
      </c>
      <c r="H487" s="639" t="s">
        <v>13953</v>
      </c>
      <c r="I487" s="639" t="s">
        <v>13916</v>
      </c>
      <c r="J487" s="641"/>
      <c r="K487" s="641"/>
      <c r="L487" s="642"/>
      <c r="M487" s="642"/>
      <c r="N487" s="642"/>
      <c r="O487" s="642"/>
      <c r="P487" s="625"/>
      <c r="Q487" s="625"/>
      <c r="R487" s="625"/>
      <c r="S487" s="625"/>
    </row>
    <row r="488">
      <c r="A488" s="675" t="s">
        <v>7852</v>
      </c>
      <c r="B488" s="660">
        <v>486.0</v>
      </c>
      <c r="C488" s="652">
        <v>46147.0</v>
      </c>
      <c r="D488" s="637" t="s">
        <v>8515</v>
      </c>
      <c r="E488" s="618" t="s">
        <v>8516</v>
      </c>
      <c r="F488" s="637" t="s">
        <v>2751</v>
      </c>
      <c r="G488" s="639" t="s">
        <v>13700</v>
      </c>
      <c r="H488" s="639" t="s">
        <v>13953</v>
      </c>
      <c r="I488" s="639" t="s">
        <v>13916</v>
      </c>
      <c r="J488" s="641"/>
      <c r="K488" s="641"/>
      <c r="L488" s="642"/>
      <c r="M488" s="642"/>
      <c r="N488" s="642"/>
      <c r="O488" s="642"/>
      <c r="P488" s="625"/>
      <c r="Q488" s="625"/>
      <c r="R488" s="625"/>
      <c r="S488" s="625"/>
    </row>
    <row r="489">
      <c r="A489" s="675" t="s">
        <v>7852</v>
      </c>
      <c r="B489" s="660">
        <v>487.0</v>
      </c>
      <c r="C489" s="652">
        <v>46147.0</v>
      </c>
      <c r="D489" s="637" t="s">
        <v>4917</v>
      </c>
      <c r="E489" s="618" t="s">
        <v>11814</v>
      </c>
      <c r="F489" s="637" t="s">
        <v>2751</v>
      </c>
      <c r="G489" s="639" t="s">
        <v>13679</v>
      </c>
      <c r="H489" s="639" t="s">
        <v>14092</v>
      </c>
      <c r="I489" s="639" t="s">
        <v>13916</v>
      </c>
      <c r="J489" s="641"/>
      <c r="K489" s="641"/>
      <c r="L489" s="642"/>
      <c r="M489" s="642"/>
      <c r="N489" s="642"/>
      <c r="O489" s="642"/>
      <c r="P489" s="625"/>
      <c r="Q489" s="625"/>
      <c r="R489" s="625"/>
      <c r="S489" s="625"/>
    </row>
    <row r="490">
      <c r="A490" s="675" t="s">
        <v>7852</v>
      </c>
      <c r="B490" s="660">
        <v>488.0</v>
      </c>
      <c r="C490" s="652">
        <v>46147.0</v>
      </c>
      <c r="D490" s="637" t="s">
        <v>4641</v>
      </c>
      <c r="E490" s="618" t="s">
        <v>8363</v>
      </c>
      <c r="F490" s="637" t="s">
        <v>2751</v>
      </c>
      <c r="G490" s="639" t="s">
        <v>13957</v>
      </c>
      <c r="H490" s="639" t="s">
        <v>12647</v>
      </c>
      <c r="I490" s="639" t="s">
        <v>13916</v>
      </c>
      <c r="J490" s="641"/>
      <c r="K490" s="641"/>
      <c r="L490" s="642"/>
      <c r="M490" s="642"/>
      <c r="N490" s="642"/>
      <c r="O490" s="642"/>
      <c r="P490" s="625"/>
      <c r="Q490" s="625"/>
      <c r="R490" s="625"/>
      <c r="S490" s="625"/>
    </row>
    <row r="491">
      <c r="A491" s="675" t="s">
        <v>7852</v>
      </c>
      <c r="B491" s="660">
        <v>489.0</v>
      </c>
      <c r="C491" s="652">
        <v>46147.0</v>
      </c>
      <c r="D491" s="637" t="s">
        <v>13845</v>
      </c>
      <c r="E491" s="618" t="s">
        <v>13846</v>
      </c>
      <c r="F491" s="637" t="s">
        <v>2751</v>
      </c>
      <c r="G491" s="639" t="s">
        <v>13700</v>
      </c>
      <c r="H491" s="639" t="s">
        <v>13955</v>
      </c>
      <c r="I491" s="639" t="s">
        <v>13916</v>
      </c>
      <c r="J491" s="641"/>
      <c r="K491" s="641"/>
      <c r="L491" s="642"/>
      <c r="M491" s="642"/>
      <c r="N491" s="642"/>
      <c r="O491" s="642"/>
      <c r="P491" s="625"/>
      <c r="Q491" s="625"/>
      <c r="R491" s="625"/>
      <c r="S491" s="625"/>
    </row>
    <row r="492">
      <c r="A492" s="675" t="s">
        <v>7852</v>
      </c>
      <c r="B492" s="660">
        <v>490.0</v>
      </c>
      <c r="C492" s="652">
        <v>46147.0</v>
      </c>
      <c r="D492" s="637" t="s">
        <v>14093</v>
      </c>
      <c r="E492" s="618" t="s">
        <v>13418</v>
      </c>
      <c r="F492" s="637" t="s">
        <v>2751</v>
      </c>
      <c r="G492" s="639" t="s">
        <v>14094</v>
      </c>
      <c r="H492" s="639" t="s">
        <v>12280</v>
      </c>
      <c r="I492" s="639" t="s">
        <v>14095</v>
      </c>
      <c r="J492" s="641"/>
      <c r="K492" s="641"/>
      <c r="L492" s="642"/>
      <c r="M492" s="642"/>
      <c r="N492" s="642"/>
      <c r="O492" s="642"/>
      <c r="P492" s="625"/>
      <c r="Q492" s="625"/>
      <c r="R492" s="625"/>
      <c r="S492" s="625"/>
    </row>
    <row r="493">
      <c r="A493" s="675" t="s">
        <v>7852</v>
      </c>
      <c r="B493" s="660">
        <v>491.0</v>
      </c>
      <c r="C493" s="659">
        <v>46147.0</v>
      </c>
      <c r="D493" s="637" t="s">
        <v>13049</v>
      </c>
      <c r="E493" s="618" t="s">
        <v>14096</v>
      </c>
      <c r="F493" s="637" t="s">
        <v>131</v>
      </c>
      <c r="G493" s="639" t="s">
        <v>14097</v>
      </c>
      <c r="H493" s="639" t="s">
        <v>14098</v>
      </c>
      <c r="I493" s="641"/>
      <c r="J493" s="641"/>
      <c r="K493" s="641"/>
      <c r="L493" s="642"/>
      <c r="M493" s="642"/>
      <c r="N493" s="642"/>
      <c r="O493" s="642"/>
      <c r="P493" s="625"/>
      <c r="Q493" s="625"/>
      <c r="R493" s="625"/>
      <c r="S493" s="625"/>
    </row>
    <row r="494">
      <c r="A494" s="675" t="s">
        <v>7852</v>
      </c>
      <c r="B494" s="660">
        <v>492.0</v>
      </c>
      <c r="C494" s="652">
        <v>46147.0</v>
      </c>
      <c r="D494" s="637" t="s">
        <v>12834</v>
      </c>
      <c r="E494" s="618" t="s">
        <v>12835</v>
      </c>
      <c r="F494" s="637" t="s">
        <v>131</v>
      </c>
      <c r="G494" s="639" t="s">
        <v>14099</v>
      </c>
      <c r="H494" s="639" t="s">
        <v>14100</v>
      </c>
      <c r="I494" s="641"/>
      <c r="J494" s="641"/>
      <c r="K494" s="641"/>
      <c r="L494" s="642"/>
      <c r="M494" s="642"/>
      <c r="N494" s="642"/>
      <c r="O494" s="642"/>
      <c r="P494" s="625"/>
      <c r="Q494" s="625"/>
      <c r="R494" s="625"/>
      <c r="S494" s="625"/>
    </row>
    <row r="495">
      <c r="A495" s="675" t="s">
        <v>7852</v>
      </c>
      <c r="B495" s="660">
        <v>493.0</v>
      </c>
      <c r="C495" s="652">
        <v>46147.0</v>
      </c>
      <c r="D495" s="637" t="s">
        <v>13515</v>
      </c>
      <c r="E495" s="618" t="s">
        <v>12730</v>
      </c>
      <c r="F495" s="637" t="s">
        <v>131</v>
      </c>
      <c r="G495" s="639" t="s">
        <v>13157</v>
      </c>
      <c r="H495" s="639" t="s">
        <v>14101</v>
      </c>
      <c r="I495" s="641"/>
      <c r="J495" s="641"/>
      <c r="K495" s="641"/>
      <c r="L495" s="642"/>
      <c r="M495" s="642"/>
      <c r="N495" s="642"/>
      <c r="O495" s="642"/>
      <c r="P495" s="625"/>
      <c r="Q495" s="625"/>
      <c r="R495" s="625"/>
      <c r="S495" s="625"/>
    </row>
    <row r="496">
      <c r="A496" s="675" t="s">
        <v>7852</v>
      </c>
      <c r="B496" s="660">
        <v>494.0</v>
      </c>
      <c r="C496" s="652">
        <v>46147.0</v>
      </c>
      <c r="D496" s="637" t="s">
        <v>13686</v>
      </c>
      <c r="E496" s="618" t="s">
        <v>11172</v>
      </c>
      <c r="F496" s="637" t="s">
        <v>131</v>
      </c>
      <c r="G496" s="676" t="s">
        <v>14102</v>
      </c>
      <c r="H496" s="639" t="s">
        <v>12647</v>
      </c>
      <c r="I496" s="647" t="s">
        <v>14103</v>
      </c>
      <c r="J496" s="641"/>
      <c r="K496" s="641"/>
      <c r="L496" s="642"/>
      <c r="M496" s="642"/>
      <c r="N496" s="642"/>
      <c r="O496" s="642"/>
      <c r="P496" s="625"/>
      <c r="Q496" s="625"/>
      <c r="R496" s="625"/>
      <c r="S496" s="625"/>
    </row>
    <row r="497">
      <c r="A497" s="675" t="s">
        <v>7852</v>
      </c>
      <c r="B497" s="660">
        <v>495.0</v>
      </c>
      <c r="C497" s="652">
        <v>46147.0</v>
      </c>
      <c r="D497" s="637" t="s">
        <v>13669</v>
      </c>
      <c r="E497" s="618" t="s">
        <v>13670</v>
      </c>
      <c r="F497" s="637" t="s">
        <v>2751</v>
      </c>
      <c r="G497" s="639" t="s">
        <v>14104</v>
      </c>
      <c r="H497" s="639" t="s">
        <v>14105</v>
      </c>
      <c r="I497" s="641"/>
      <c r="J497" s="641"/>
      <c r="K497" s="641"/>
      <c r="L497" s="642"/>
      <c r="M497" s="642"/>
      <c r="N497" s="642"/>
      <c r="O497" s="642"/>
      <c r="P497" s="625"/>
      <c r="Q497" s="625"/>
      <c r="R497" s="625"/>
      <c r="S497" s="625"/>
    </row>
    <row r="498">
      <c r="A498" s="675" t="s">
        <v>7852</v>
      </c>
      <c r="B498" s="660">
        <v>496.0</v>
      </c>
      <c r="C498" s="652">
        <v>46147.0</v>
      </c>
      <c r="D498" s="637" t="s">
        <v>13862</v>
      </c>
      <c r="E498" s="618" t="s">
        <v>13863</v>
      </c>
      <c r="F498" s="637" t="s">
        <v>2751</v>
      </c>
      <c r="G498" s="639" t="s">
        <v>12276</v>
      </c>
      <c r="H498" s="639" t="s">
        <v>14106</v>
      </c>
      <c r="I498" s="641"/>
      <c r="J498" s="641"/>
      <c r="K498" s="641"/>
      <c r="L498" s="642"/>
      <c r="M498" s="642"/>
      <c r="N498" s="642"/>
      <c r="O498" s="642"/>
      <c r="P498" s="625"/>
      <c r="Q498" s="625"/>
      <c r="R498" s="625"/>
      <c r="S498" s="625"/>
    </row>
    <row r="499">
      <c r="A499" s="675" t="s">
        <v>7852</v>
      </c>
      <c r="B499" s="660">
        <v>497.0</v>
      </c>
      <c r="C499" s="652">
        <v>46147.0</v>
      </c>
      <c r="D499" s="637" t="s">
        <v>14024</v>
      </c>
      <c r="E499" s="618" t="s">
        <v>14025</v>
      </c>
      <c r="F499" s="637" t="s">
        <v>2751</v>
      </c>
      <c r="G499" s="639" t="s">
        <v>13788</v>
      </c>
      <c r="H499" s="639" t="s">
        <v>14107</v>
      </c>
      <c r="I499" s="641"/>
      <c r="J499" s="641"/>
      <c r="K499" s="641"/>
      <c r="L499" s="642"/>
      <c r="M499" s="642"/>
      <c r="N499" s="642"/>
      <c r="O499" s="642"/>
      <c r="P499" s="625"/>
      <c r="Q499" s="625"/>
      <c r="R499" s="625"/>
      <c r="S499" s="625"/>
    </row>
    <row r="500">
      <c r="A500" s="675" t="s">
        <v>7852</v>
      </c>
      <c r="B500" s="660">
        <v>498.0</v>
      </c>
      <c r="C500" s="652">
        <v>46147.0</v>
      </c>
      <c r="D500" s="637" t="s">
        <v>13843</v>
      </c>
      <c r="E500" s="618" t="s">
        <v>13844</v>
      </c>
      <c r="F500" s="637" t="s">
        <v>2751</v>
      </c>
      <c r="G500" s="639" t="s">
        <v>14072</v>
      </c>
      <c r="H500" s="639" t="s">
        <v>13978</v>
      </c>
      <c r="I500" s="641"/>
      <c r="J500" s="641"/>
      <c r="K500" s="641"/>
      <c r="L500" s="642"/>
      <c r="M500" s="642"/>
      <c r="N500" s="642"/>
      <c r="O500" s="642"/>
      <c r="P500" s="625"/>
      <c r="Q500" s="625"/>
      <c r="R500" s="625"/>
      <c r="S500" s="625"/>
    </row>
    <row r="501">
      <c r="A501" s="675" t="s">
        <v>7852</v>
      </c>
      <c r="B501" s="660">
        <v>499.0</v>
      </c>
      <c r="C501" s="652">
        <v>46147.0</v>
      </c>
      <c r="D501" s="617" t="s">
        <v>13729</v>
      </c>
      <c r="E501" s="618" t="s">
        <v>13730</v>
      </c>
      <c r="F501" s="637" t="s">
        <v>2751</v>
      </c>
      <c r="G501" s="639" t="s">
        <v>14108</v>
      </c>
      <c r="H501" s="670" t="s">
        <v>13965</v>
      </c>
      <c r="I501" s="647" t="s">
        <v>14109</v>
      </c>
      <c r="J501" s="641"/>
      <c r="K501" s="641"/>
      <c r="L501" s="642"/>
      <c r="M501" s="642"/>
      <c r="N501" s="642"/>
      <c r="O501" s="642"/>
      <c r="P501" s="625"/>
      <c r="Q501" s="625"/>
      <c r="R501" s="625"/>
      <c r="S501" s="625"/>
    </row>
    <row r="502">
      <c r="A502" s="675" t="s">
        <v>7852</v>
      </c>
      <c r="B502" s="660">
        <v>500.0</v>
      </c>
      <c r="C502" s="652">
        <v>46147.0</v>
      </c>
      <c r="D502" s="637" t="s">
        <v>10130</v>
      </c>
      <c r="E502" s="618" t="s">
        <v>10203</v>
      </c>
      <c r="F502" s="637" t="s">
        <v>2751</v>
      </c>
      <c r="G502" s="639" t="s">
        <v>14110</v>
      </c>
      <c r="H502" s="639" t="s">
        <v>13981</v>
      </c>
      <c r="I502" s="641"/>
      <c r="J502" s="641"/>
      <c r="K502" s="641"/>
      <c r="L502" s="642"/>
      <c r="M502" s="642"/>
      <c r="N502" s="642"/>
      <c r="O502" s="642"/>
      <c r="P502" s="625"/>
      <c r="Q502" s="625"/>
      <c r="R502" s="625"/>
      <c r="S502" s="625"/>
    </row>
    <row r="503">
      <c r="A503" s="675" t="s">
        <v>7852</v>
      </c>
      <c r="B503" s="660">
        <v>501.0</v>
      </c>
      <c r="C503" s="652">
        <v>46147.0</v>
      </c>
      <c r="D503" s="637" t="s">
        <v>14111</v>
      </c>
      <c r="E503" s="618" t="s">
        <v>13462</v>
      </c>
      <c r="F503" s="637" t="s">
        <v>2751</v>
      </c>
      <c r="G503" s="639" t="s">
        <v>14112</v>
      </c>
      <c r="H503" s="639" t="s">
        <v>14113</v>
      </c>
      <c r="I503" s="641"/>
      <c r="J503" s="641"/>
      <c r="K503" s="641"/>
      <c r="L503" s="642"/>
      <c r="M503" s="642"/>
      <c r="N503" s="642"/>
      <c r="O503" s="642"/>
      <c r="P503" s="625"/>
      <c r="Q503" s="625"/>
      <c r="R503" s="625"/>
      <c r="S503" s="625"/>
    </row>
    <row r="504">
      <c r="A504" s="675" t="s">
        <v>7852</v>
      </c>
      <c r="B504" s="660">
        <v>502.0</v>
      </c>
      <c r="C504" s="652">
        <v>46147.0</v>
      </c>
      <c r="D504" s="637" t="s">
        <v>3281</v>
      </c>
      <c r="E504" s="618" t="s">
        <v>12315</v>
      </c>
      <c r="F504" s="637" t="s">
        <v>2751</v>
      </c>
      <c r="G504" s="639" t="s">
        <v>14114</v>
      </c>
      <c r="H504" s="639" t="s">
        <v>13971</v>
      </c>
      <c r="I504" s="641"/>
      <c r="J504" s="641"/>
      <c r="K504" s="641"/>
      <c r="L504" s="642"/>
      <c r="M504" s="642"/>
      <c r="N504" s="642"/>
      <c r="O504" s="642"/>
      <c r="P504" s="625"/>
      <c r="Q504" s="625"/>
      <c r="R504" s="625"/>
      <c r="S504" s="625"/>
    </row>
    <row r="505">
      <c r="A505" s="675" t="s">
        <v>7852</v>
      </c>
      <c r="B505" s="660">
        <v>503.0</v>
      </c>
      <c r="C505" s="652">
        <v>46147.0</v>
      </c>
      <c r="D505" s="637" t="s">
        <v>11464</v>
      </c>
      <c r="E505" s="618" t="s">
        <v>13839</v>
      </c>
      <c r="F505" s="637" t="s">
        <v>2751</v>
      </c>
      <c r="G505" s="639" t="s">
        <v>14115</v>
      </c>
      <c r="H505" s="639" t="s">
        <v>14116</v>
      </c>
      <c r="I505" s="641"/>
      <c r="J505" s="641"/>
      <c r="K505" s="641"/>
      <c r="L505" s="642"/>
      <c r="M505" s="642"/>
      <c r="N505" s="642"/>
      <c r="O505" s="642"/>
      <c r="P505" s="625"/>
      <c r="Q505" s="625"/>
      <c r="R505" s="625"/>
      <c r="S505" s="625"/>
    </row>
    <row r="506">
      <c r="A506" s="675" t="s">
        <v>7852</v>
      </c>
      <c r="B506" s="660">
        <v>504.0</v>
      </c>
      <c r="C506" s="652">
        <v>46147.0</v>
      </c>
      <c r="D506" s="637" t="s">
        <v>13840</v>
      </c>
      <c r="E506" s="618" t="s">
        <v>11939</v>
      </c>
      <c r="F506" s="637" t="s">
        <v>2751</v>
      </c>
      <c r="G506" s="639" t="s">
        <v>14117</v>
      </c>
      <c r="H506" s="639" t="s">
        <v>14118</v>
      </c>
      <c r="I506" s="641"/>
      <c r="J506" s="641"/>
      <c r="K506" s="641"/>
      <c r="L506" s="642"/>
      <c r="M506" s="642"/>
      <c r="N506" s="642"/>
      <c r="O506" s="642"/>
      <c r="P506" s="625"/>
      <c r="Q506" s="625"/>
      <c r="R506" s="625"/>
      <c r="S506" s="625"/>
    </row>
    <row r="507">
      <c r="A507" s="675" t="s">
        <v>7852</v>
      </c>
      <c r="B507" s="660">
        <v>505.0</v>
      </c>
      <c r="C507" s="652">
        <v>46147.0</v>
      </c>
      <c r="D507" s="637" t="s">
        <v>14119</v>
      </c>
      <c r="E507" s="618" t="s">
        <v>13709</v>
      </c>
      <c r="F507" s="637" t="s">
        <v>2751</v>
      </c>
      <c r="G507" s="639" t="s">
        <v>12596</v>
      </c>
      <c r="H507" s="639" t="s">
        <v>13219</v>
      </c>
      <c r="I507" s="641"/>
      <c r="J507" s="641"/>
      <c r="K507" s="641"/>
      <c r="L507" s="642"/>
      <c r="M507" s="642"/>
      <c r="N507" s="642"/>
      <c r="O507" s="642"/>
      <c r="P507" s="625"/>
      <c r="Q507" s="625"/>
      <c r="R507" s="625"/>
      <c r="S507" s="625"/>
    </row>
    <row r="508">
      <c r="A508" s="675" t="s">
        <v>7852</v>
      </c>
      <c r="B508" s="660">
        <v>506.0</v>
      </c>
      <c r="C508" s="652">
        <v>46147.0</v>
      </c>
      <c r="D508" s="637" t="s">
        <v>5263</v>
      </c>
      <c r="E508" s="618" t="s">
        <v>8212</v>
      </c>
      <c r="F508" s="637" t="s">
        <v>2751</v>
      </c>
      <c r="G508" s="639" t="s">
        <v>14120</v>
      </c>
      <c r="H508" s="639" t="s">
        <v>14121</v>
      </c>
      <c r="I508" s="641"/>
      <c r="J508" s="641"/>
      <c r="K508" s="641"/>
      <c r="L508" s="642"/>
      <c r="M508" s="642"/>
      <c r="N508" s="642"/>
      <c r="O508" s="642"/>
      <c r="P508" s="625"/>
      <c r="Q508" s="625"/>
      <c r="R508" s="625"/>
      <c r="S508" s="625"/>
    </row>
    <row r="509">
      <c r="A509" s="675" t="s">
        <v>7852</v>
      </c>
      <c r="B509" s="660">
        <v>507.0</v>
      </c>
      <c r="C509" s="652">
        <v>46147.0</v>
      </c>
      <c r="D509" s="637" t="s">
        <v>14122</v>
      </c>
      <c r="E509" s="618" t="s">
        <v>13842</v>
      </c>
      <c r="F509" s="637" t="s">
        <v>2751</v>
      </c>
      <c r="G509" s="639" t="s">
        <v>14123</v>
      </c>
      <c r="H509" s="639" t="s">
        <v>14124</v>
      </c>
      <c r="I509" s="641"/>
      <c r="J509" s="641"/>
      <c r="K509" s="641"/>
      <c r="L509" s="642"/>
      <c r="M509" s="642"/>
      <c r="N509" s="642"/>
      <c r="O509" s="642"/>
      <c r="P509" s="625"/>
      <c r="Q509" s="625"/>
      <c r="R509" s="625"/>
      <c r="S509" s="625"/>
    </row>
    <row r="510">
      <c r="A510" s="675" t="s">
        <v>7852</v>
      </c>
      <c r="B510" s="660">
        <v>508.0</v>
      </c>
      <c r="C510" s="652">
        <v>46147.0</v>
      </c>
      <c r="D510" s="637" t="s">
        <v>13448</v>
      </c>
      <c r="E510" s="618" t="s">
        <v>13449</v>
      </c>
      <c r="F510" s="637" t="s">
        <v>2751</v>
      </c>
      <c r="G510" s="639" t="s">
        <v>14120</v>
      </c>
      <c r="H510" s="639" t="s">
        <v>14125</v>
      </c>
      <c r="I510" s="641"/>
      <c r="J510" s="641"/>
      <c r="K510" s="641"/>
      <c r="L510" s="642"/>
      <c r="M510" s="642"/>
      <c r="N510" s="642"/>
      <c r="O510" s="642"/>
      <c r="P510" s="625"/>
      <c r="Q510" s="625"/>
      <c r="R510" s="625"/>
      <c r="S510" s="625"/>
    </row>
    <row r="511">
      <c r="A511" s="675" t="s">
        <v>7852</v>
      </c>
      <c r="B511" s="660">
        <v>509.0</v>
      </c>
      <c r="C511" s="652">
        <v>46147.0</v>
      </c>
      <c r="D511" s="637" t="s">
        <v>2907</v>
      </c>
      <c r="E511" s="618" t="s">
        <v>13887</v>
      </c>
      <c r="F511" s="637" t="s">
        <v>2751</v>
      </c>
      <c r="G511" s="639" t="s">
        <v>12443</v>
      </c>
      <c r="H511" s="639" t="s">
        <v>12283</v>
      </c>
      <c r="I511" s="641"/>
      <c r="J511" s="641"/>
      <c r="K511" s="641"/>
      <c r="L511" s="642"/>
      <c r="M511" s="642"/>
      <c r="N511" s="642"/>
      <c r="O511" s="642"/>
      <c r="P511" s="625"/>
      <c r="Q511" s="625"/>
      <c r="R511" s="625"/>
      <c r="S511" s="625"/>
    </row>
    <row r="512">
      <c r="A512" s="675" t="s">
        <v>7852</v>
      </c>
      <c r="B512" s="660">
        <v>510.0</v>
      </c>
      <c r="C512" s="652">
        <v>46147.0</v>
      </c>
      <c r="D512" s="637" t="s">
        <v>12176</v>
      </c>
      <c r="E512" s="618" t="s">
        <v>14126</v>
      </c>
      <c r="F512" s="637" t="s">
        <v>2751</v>
      </c>
      <c r="G512" s="639" t="s">
        <v>14127</v>
      </c>
      <c r="H512" s="639" t="s">
        <v>14128</v>
      </c>
      <c r="I512" s="641"/>
      <c r="J512" s="641"/>
      <c r="K512" s="641"/>
      <c r="L512" s="642"/>
      <c r="M512" s="642"/>
      <c r="N512" s="642"/>
      <c r="O512" s="642"/>
      <c r="P512" s="625"/>
      <c r="Q512" s="625"/>
      <c r="R512" s="625"/>
      <c r="S512" s="625"/>
    </row>
    <row r="513">
      <c r="A513" s="675" t="s">
        <v>7852</v>
      </c>
      <c r="B513" s="660">
        <v>511.0</v>
      </c>
      <c r="C513" s="652">
        <v>46147.0</v>
      </c>
      <c r="D513" s="637" t="s">
        <v>13880</v>
      </c>
      <c r="E513" s="618" t="s">
        <v>13881</v>
      </c>
      <c r="F513" s="637" t="s">
        <v>2751</v>
      </c>
      <c r="G513" s="639" t="s">
        <v>14129</v>
      </c>
      <c r="H513" s="639" t="s">
        <v>14130</v>
      </c>
      <c r="I513" s="641"/>
      <c r="J513" s="641"/>
      <c r="K513" s="641"/>
      <c r="L513" s="642"/>
      <c r="M513" s="642"/>
      <c r="N513" s="642"/>
      <c r="O513" s="642"/>
      <c r="P513" s="625"/>
      <c r="Q513" s="625"/>
      <c r="R513" s="625"/>
      <c r="S513" s="625"/>
    </row>
    <row r="514">
      <c r="A514" s="675" t="s">
        <v>7852</v>
      </c>
      <c r="B514" s="660">
        <v>512.0</v>
      </c>
      <c r="C514" s="652">
        <v>46147.0</v>
      </c>
      <c r="D514" s="637" t="s">
        <v>13719</v>
      </c>
      <c r="E514" s="618" t="s">
        <v>13720</v>
      </c>
      <c r="F514" s="637" t="s">
        <v>2751</v>
      </c>
      <c r="G514" s="639" t="s">
        <v>14131</v>
      </c>
      <c r="H514" s="639" t="s">
        <v>14112</v>
      </c>
      <c r="I514" s="641"/>
      <c r="J514" s="641"/>
      <c r="K514" s="641"/>
      <c r="L514" s="642"/>
      <c r="M514" s="642"/>
      <c r="N514" s="642"/>
      <c r="O514" s="642"/>
      <c r="P514" s="625"/>
      <c r="Q514" s="625"/>
      <c r="R514" s="625"/>
      <c r="S514" s="625"/>
    </row>
    <row r="515">
      <c r="A515" s="675" t="s">
        <v>7852</v>
      </c>
      <c r="B515" s="660">
        <v>513.0</v>
      </c>
      <c r="C515" s="652">
        <v>46147.0</v>
      </c>
      <c r="D515" s="637" t="s">
        <v>2774</v>
      </c>
      <c r="E515" s="618" t="s">
        <v>14132</v>
      </c>
      <c r="F515" s="637" t="s">
        <v>2751</v>
      </c>
      <c r="G515" s="639" t="s">
        <v>14133</v>
      </c>
      <c r="H515" s="639" t="s">
        <v>14134</v>
      </c>
      <c r="I515" s="641"/>
      <c r="J515" s="641"/>
      <c r="K515" s="641"/>
      <c r="L515" s="642"/>
      <c r="M515" s="642"/>
      <c r="N515" s="642"/>
      <c r="O515" s="642"/>
      <c r="P515" s="625"/>
      <c r="Q515" s="625"/>
      <c r="R515" s="625"/>
      <c r="S515" s="625"/>
    </row>
    <row r="516">
      <c r="A516" s="675" t="s">
        <v>7852</v>
      </c>
      <c r="B516" s="683">
        <v>514.0</v>
      </c>
      <c r="C516" s="652">
        <v>46147.0</v>
      </c>
      <c r="D516" s="637" t="s">
        <v>4383</v>
      </c>
      <c r="E516" s="618" t="s">
        <v>8342</v>
      </c>
      <c r="F516" s="637" t="s">
        <v>1593</v>
      </c>
      <c r="G516" s="639" t="s">
        <v>14135</v>
      </c>
      <c r="H516" s="696" t="s">
        <v>10731</v>
      </c>
      <c r="I516" s="641"/>
      <c r="J516" s="641"/>
      <c r="K516" s="641"/>
      <c r="L516" s="642"/>
      <c r="M516" s="642"/>
      <c r="N516" s="642"/>
      <c r="O516" s="642"/>
      <c r="P516" s="625"/>
      <c r="Q516" s="625"/>
      <c r="R516" s="625"/>
      <c r="S516" s="625"/>
    </row>
    <row r="517">
      <c r="A517" s="675" t="s">
        <v>7852</v>
      </c>
      <c r="B517" s="683">
        <v>515.0</v>
      </c>
      <c r="C517" s="652">
        <v>46147.0</v>
      </c>
      <c r="D517" s="637" t="s">
        <v>2925</v>
      </c>
      <c r="E517" s="618" t="s">
        <v>10764</v>
      </c>
      <c r="F517" s="637" t="s">
        <v>1593</v>
      </c>
      <c r="G517" s="639" t="s">
        <v>14136</v>
      </c>
      <c r="H517" s="696" t="s">
        <v>10731</v>
      </c>
      <c r="I517" s="641"/>
      <c r="J517" s="641"/>
      <c r="K517" s="641"/>
      <c r="L517" s="642"/>
      <c r="M517" s="642"/>
      <c r="N517" s="642"/>
      <c r="O517" s="642"/>
      <c r="P517" s="625"/>
      <c r="Q517" s="625"/>
      <c r="R517" s="625"/>
      <c r="S517" s="625"/>
    </row>
    <row r="518">
      <c r="A518" s="675" t="s">
        <v>7852</v>
      </c>
      <c r="B518" s="699">
        <v>516.0</v>
      </c>
      <c r="C518" s="652">
        <v>46147.0</v>
      </c>
      <c r="D518" s="637" t="s">
        <v>12436</v>
      </c>
      <c r="E518" s="618" t="s">
        <v>12437</v>
      </c>
      <c r="F518" s="637" t="s">
        <v>12391</v>
      </c>
      <c r="G518" s="639"/>
      <c r="H518" s="639"/>
      <c r="I518" s="641"/>
      <c r="J518" s="641"/>
      <c r="K518" s="641"/>
      <c r="L518" s="642"/>
      <c r="M518" s="642"/>
      <c r="N518" s="642"/>
      <c r="O518" s="642"/>
      <c r="P518" s="625"/>
      <c r="Q518" s="625"/>
      <c r="R518" s="625"/>
      <c r="S518" s="625"/>
    </row>
    <row r="519">
      <c r="A519" s="700" t="s">
        <v>12519</v>
      </c>
      <c r="B519" s="699">
        <v>517.0</v>
      </c>
      <c r="C519" s="652">
        <v>46147.0</v>
      </c>
      <c r="D519" s="637" t="s">
        <v>14137</v>
      </c>
      <c r="E519" s="618" t="s">
        <v>13921</v>
      </c>
      <c r="F519" s="637" t="s">
        <v>12391</v>
      </c>
      <c r="G519" s="701" t="s">
        <v>14138</v>
      </c>
      <c r="H519" s="639"/>
      <c r="I519" s="641"/>
      <c r="J519" s="641"/>
      <c r="K519" s="641"/>
      <c r="L519" s="642"/>
      <c r="M519" s="642"/>
      <c r="N519" s="642"/>
      <c r="O519" s="642"/>
      <c r="P519" s="625"/>
      <c r="Q519" s="625"/>
      <c r="R519" s="625"/>
      <c r="S519" s="625"/>
    </row>
    <row r="520">
      <c r="A520" s="675" t="s">
        <v>7852</v>
      </c>
      <c r="B520" s="699">
        <v>518.0</v>
      </c>
      <c r="C520" s="652">
        <v>46147.0</v>
      </c>
      <c r="D520" s="637" t="s">
        <v>12582</v>
      </c>
      <c r="E520" s="618" t="s">
        <v>12583</v>
      </c>
      <c r="F520" s="637" t="s">
        <v>12391</v>
      </c>
      <c r="G520" s="639"/>
      <c r="H520" s="639"/>
      <c r="I520" s="641"/>
      <c r="J520" s="641"/>
      <c r="K520" s="641"/>
      <c r="L520" s="642"/>
      <c r="M520" s="642"/>
      <c r="N520" s="642"/>
      <c r="O520" s="642"/>
      <c r="P520" s="625"/>
      <c r="Q520" s="625"/>
      <c r="R520" s="625"/>
      <c r="S520" s="625"/>
    </row>
    <row r="521">
      <c r="A521" s="675" t="s">
        <v>7852</v>
      </c>
      <c r="B521" s="699">
        <v>519.0</v>
      </c>
      <c r="C521" s="652">
        <v>46147.0</v>
      </c>
      <c r="D521" s="637" t="s">
        <v>13721</v>
      </c>
      <c r="E521" s="618" t="s">
        <v>13722</v>
      </c>
      <c r="F521" s="637" t="s">
        <v>12391</v>
      </c>
      <c r="G521" s="639"/>
      <c r="H521" s="639"/>
      <c r="I521" s="641"/>
      <c r="J521" s="641"/>
      <c r="K521" s="641"/>
      <c r="L521" s="642"/>
      <c r="M521" s="642"/>
      <c r="N521" s="642"/>
      <c r="O521" s="642"/>
      <c r="P521" s="625"/>
      <c r="Q521" s="625"/>
      <c r="R521" s="625"/>
      <c r="S521" s="625"/>
    </row>
    <row r="522">
      <c r="A522" s="675" t="s">
        <v>7852</v>
      </c>
      <c r="B522" s="699">
        <v>520.0</v>
      </c>
      <c r="C522" s="652">
        <v>46147.0</v>
      </c>
      <c r="D522" s="637" t="s">
        <v>10979</v>
      </c>
      <c r="E522" s="618" t="s">
        <v>11371</v>
      </c>
      <c r="F522" s="637" t="s">
        <v>12391</v>
      </c>
      <c r="G522" s="639"/>
      <c r="H522" s="639"/>
      <c r="I522" s="641"/>
      <c r="J522" s="641"/>
      <c r="K522" s="641"/>
      <c r="L522" s="642"/>
      <c r="M522" s="642"/>
      <c r="N522" s="642"/>
      <c r="O522" s="642"/>
      <c r="P522" s="625"/>
      <c r="Q522" s="625"/>
      <c r="R522" s="625"/>
      <c r="S522" s="625"/>
    </row>
    <row r="523">
      <c r="A523" s="675" t="s">
        <v>7852</v>
      </c>
      <c r="B523" s="699">
        <v>521.0</v>
      </c>
      <c r="C523" s="652">
        <v>46147.0</v>
      </c>
      <c r="D523" s="637" t="s">
        <v>11997</v>
      </c>
      <c r="E523" s="618" t="s">
        <v>11998</v>
      </c>
      <c r="F523" s="637" t="s">
        <v>12391</v>
      </c>
      <c r="G523" s="639"/>
      <c r="H523" s="639"/>
      <c r="I523" s="641"/>
      <c r="J523" s="641"/>
      <c r="K523" s="641"/>
      <c r="L523" s="642"/>
      <c r="M523" s="642"/>
      <c r="N523" s="642"/>
      <c r="O523" s="642"/>
      <c r="P523" s="625"/>
      <c r="Q523" s="625"/>
      <c r="R523" s="625"/>
      <c r="S523" s="625"/>
    </row>
    <row r="524">
      <c r="A524" s="689"/>
      <c r="B524" s="660">
        <v>522.0</v>
      </c>
      <c r="C524" s="655"/>
      <c r="D524" s="637"/>
      <c r="E524" s="618"/>
      <c r="F524" s="655"/>
      <c r="G524" s="639"/>
      <c r="H524" s="639"/>
      <c r="I524" s="641"/>
      <c r="J524" s="641"/>
      <c r="K524" s="641"/>
      <c r="L524" s="642"/>
      <c r="M524" s="642"/>
      <c r="N524" s="642"/>
      <c r="O524" s="642"/>
      <c r="P524" s="625"/>
      <c r="Q524" s="625"/>
      <c r="R524" s="625"/>
      <c r="S524" s="625"/>
    </row>
    <row r="525">
      <c r="A525" s="689"/>
      <c r="B525" s="660">
        <v>523.0</v>
      </c>
      <c r="C525" s="652"/>
      <c r="D525" s="637"/>
      <c r="E525" s="618"/>
      <c r="F525" s="655"/>
      <c r="G525" s="639"/>
      <c r="H525" s="639"/>
      <c r="I525" s="641"/>
      <c r="J525" s="641"/>
      <c r="K525" s="641"/>
      <c r="L525" s="642"/>
      <c r="M525" s="642"/>
      <c r="N525" s="642"/>
      <c r="O525" s="642"/>
      <c r="P525" s="625"/>
      <c r="Q525" s="625"/>
      <c r="R525" s="625"/>
      <c r="S525" s="625"/>
    </row>
    <row r="526">
      <c r="A526" s="689"/>
      <c r="B526" s="660">
        <v>524.0</v>
      </c>
      <c r="C526" s="652"/>
      <c r="D526" s="637"/>
      <c r="E526" s="618"/>
      <c r="F526" s="655"/>
      <c r="G526" s="639"/>
      <c r="H526" s="639"/>
      <c r="I526" s="641"/>
      <c r="J526" s="641"/>
      <c r="K526" s="641"/>
      <c r="L526" s="642"/>
      <c r="M526" s="642"/>
      <c r="N526" s="642"/>
      <c r="O526" s="642"/>
      <c r="P526" s="625"/>
      <c r="Q526" s="625"/>
      <c r="R526" s="625"/>
      <c r="S526" s="625"/>
    </row>
    <row r="527">
      <c r="A527" s="689"/>
      <c r="B527" s="660">
        <v>525.0</v>
      </c>
      <c r="C527" s="652"/>
      <c r="D527" s="637"/>
      <c r="E527" s="618"/>
      <c r="F527" s="655"/>
      <c r="G527" s="639"/>
      <c r="H527" s="639"/>
      <c r="I527" s="641"/>
      <c r="J527" s="641"/>
      <c r="K527" s="641"/>
      <c r="L527" s="642"/>
      <c r="M527" s="642"/>
      <c r="N527" s="642"/>
      <c r="O527" s="642"/>
      <c r="P527" s="625"/>
      <c r="Q527" s="625"/>
      <c r="R527" s="625"/>
      <c r="S527" s="625"/>
    </row>
    <row r="528">
      <c r="A528" s="689"/>
      <c r="B528" s="618">
        <v>526.0</v>
      </c>
      <c r="C528" s="652"/>
      <c r="D528" s="637"/>
      <c r="E528" s="618"/>
      <c r="F528" s="637"/>
      <c r="G528" s="639"/>
      <c r="H528" s="639"/>
      <c r="I528" s="641"/>
      <c r="J528" s="641"/>
      <c r="K528" s="641"/>
      <c r="L528" s="642"/>
      <c r="M528" s="642"/>
      <c r="N528" s="642"/>
      <c r="O528" s="642"/>
      <c r="P528" s="625"/>
      <c r="Q528" s="625"/>
      <c r="R528" s="625"/>
      <c r="S528" s="625"/>
    </row>
    <row r="529">
      <c r="A529" s="689"/>
      <c r="B529" s="618">
        <v>527.0</v>
      </c>
      <c r="C529" s="652"/>
      <c r="D529" s="637"/>
      <c r="E529" s="618"/>
      <c r="F529" s="637"/>
      <c r="G529" s="639"/>
      <c r="H529" s="639"/>
      <c r="I529" s="641"/>
      <c r="J529" s="641"/>
      <c r="K529" s="641"/>
      <c r="L529" s="642"/>
      <c r="M529" s="642"/>
      <c r="N529" s="642"/>
      <c r="O529" s="642"/>
      <c r="P529" s="625"/>
      <c r="Q529" s="625"/>
      <c r="R529" s="625"/>
      <c r="S529" s="625"/>
    </row>
    <row r="530">
      <c r="A530" s="689"/>
      <c r="B530" s="618">
        <v>528.0</v>
      </c>
      <c r="C530" s="652"/>
      <c r="D530" s="637"/>
      <c r="E530" s="618"/>
      <c r="F530" s="637"/>
      <c r="G530" s="639"/>
      <c r="H530" s="639"/>
      <c r="I530" s="641"/>
      <c r="J530" s="641"/>
      <c r="K530" s="641"/>
      <c r="L530" s="642"/>
      <c r="M530" s="642"/>
      <c r="N530" s="642"/>
      <c r="O530" s="642"/>
      <c r="P530" s="625"/>
      <c r="Q530" s="625"/>
      <c r="R530" s="625"/>
      <c r="S530" s="625"/>
    </row>
    <row r="531">
      <c r="A531" s="689"/>
      <c r="B531" s="618">
        <v>529.0</v>
      </c>
      <c r="C531" s="652"/>
      <c r="D531" s="637"/>
      <c r="E531" s="618"/>
      <c r="F531" s="637"/>
      <c r="G531" s="639"/>
      <c r="H531" s="639"/>
      <c r="I531" s="641"/>
      <c r="J531" s="641"/>
      <c r="K531" s="641"/>
      <c r="L531" s="642"/>
      <c r="M531" s="642"/>
      <c r="N531" s="642"/>
      <c r="O531" s="642"/>
      <c r="P531" s="625"/>
      <c r="Q531" s="625"/>
      <c r="R531" s="625"/>
      <c r="S531" s="625"/>
    </row>
    <row r="532">
      <c r="A532" s="689"/>
      <c r="B532" s="618">
        <v>530.0</v>
      </c>
      <c r="C532" s="652"/>
      <c r="D532" s="637"/>
      <c r="E532" s="618"/>
      <c r="F532" s="637"/>
      <c r="G532" s="639"/>
      <c r="H532" s="639"/>
      <c r="I532" s="641"/>
      <c r="J532" s="641"/>
      <c r="K532" s="641"/>
      <c r="L532" s="642"/>
      <c r="M532" s="642"/>
      <c r="N532" s="642"/>
      <c r="O532" s="642"/>
      <c r="P532" s="625"/>
      <c r="Q532" s="625"/>
      <c r="R532" s="625"/>
      <c r="S532" s="625"/>
    </row>
    <row r="533">
      <c r="A533" s="689"/>
      <c r="B533" s="618">
        <v>531.0</v>
      </c>
      <c r="C533" s="652"/>
      <c r="D533" s="637"/>
      <c r="E533" s="618"/>
      <c r="F533" s="637"/>
      <c r="G533" s="639"/>
      <c r="H533" s="639"/>
      <c r="I533" s="641"/>
      <c r="J533" s="641"/>
      <c r="K533" s="641"/>
      <c r="L533" s="642"/>
      <c r="M533" s="642"/>
      <c r="N533" s="642"/>
      <c r="O533" s="642"/>
      <c r="P533" s="625"/>
      <c r="Q533" s="625"/>
      <c r="R533" s="625"/>
      <c r="S533" s="625"/>
    </row>
    <row r="534">
      <c r="A534" s="689"/>
      <c r="B534" s="618">
        <v>532.0</v>
      </c>
      <c r="C534" s="652"/>
      <c r="D534" s="637"/>
      <c r="E534" s="618"/>
      <c r="F534" s="637"/>
      <c r="G534" s="639"/>
      <c r="H534" s="639"/>
      <c r="I534" s="641"/>
      <c r="J534" s="641"/>
      <c r="K534" s="641"/>
      <c r="L534" s="642"/>
      <c r="M534" s="642"/>
      <c r="N534" s="642"/>
      <c r="O534" s="642"/>
      <c r="P534" s="625"/>
      <c r="Q534" s="625"/>
      <c r="R534" s="625"/>
      <c r="S534" s="625"/>
    </row>
    <row r="535">
      <c r="A535" s="675" t="s">
        <v>7852</v>
      </c>
      <c r="B535" s="618">
        <v>533.0</v>
      </c>
      <c r="C535" s="652">
        <v>46149.0</v>
      </c>
      <c r="D535" s="637" t="s">
        <v>11129</v>
      </c>
      <c r="E535" s="618" t="s">
        <v>11130</v>
      </c>
      <c r="F535" s="637" t="s">
        <v>131</v>
      </c>
      <c r="G535" s="639" t="s">
        <v>14139</v>
      </c>
      <c r="H535" s="639"/>
      <c r="I535" s="641"/>
      <c r="J535" s="641"/>
      <c r="K535" s="641"/>
      <c r="L535" s="642"/>
      <c r="M535" s="642"/>
      <c r="N535" s="642"/>
      <c r="O535" s="642"/>
      <c r="P535" s="625"/>
      <c r="Q535" s="625"/>
      <c r="R535" s="625"/>
      <c r="S535" s="625"/>
    </row>
    <row r="536">
      <c r="A536" s="675" t="s">
        <v>7852</v>
      </c>
      <c r="B536" s="683">
        <v>534.0</v>
      </c>
      <c r="C536" s="652">
        <v>46149.0</v>
      </c>
      <c r="D536" s="637" t="s">
        <v>11747</v>
      </c>
      <c r="E536" s="618" t="s">
        <v>11748</v>
      </c>
      <c r="F536" s="637" t="s">
        <v>1593</v>
      </c>
      <c r="G536" s="639" t="s">
        <v>14140</v>
      </c>
      <c r="H536" s="696" t="s">
        <v>10731</v>
      </c>
      <c r="I536" s="641"/>
      <c r="J536" s="641"/>
      <c r="K536" s="641"/>
      <c r="L536" s="642"/>
      <c r="M536" s="642"/>
      <c r="N536" s="642"/>
      <c r="O536" s="642"/>
      <c r="P536" s="625"/>
      <c r="Q536" s="625"/>
      <c r="R536" s="625"/>
      <c r="S536" s="625"/>
    </row>
    <row r="537">
      <c r="A537" s="675" t="s">
        <v>7852</v>
      </c>
      <c r="B537" s="683">
        <v>535.0</v>
      </c>
      <c r="C537" s="652">
        <v>46149.0</v>
      </c>
      <c r="D537" s="637" t="s">
        <v>11615</v>
      </c>
      <c r="E537" s="618" t="s">
        <v>11883</v>
      </c>
      <c r="F537" s="637" t="s">
        <v>1593</v>
      </c>
      <c r="G537" s="639" t="s">
        <v>14141</v>
      </c>
      <c r="H537" s="696" t="s">
        <v>10731</v>
      </c>
      <c r="I537" s="641"/>
      <c r="J537" s="641"/>
      <c r="K537" s="641"/>
      <c r="L537" s="642"/>
      <c r="M537" s="642"/>
      <c r="N537" s="642"/>
      <c r="O537" s="642"/>
      <c r="P537" s="625"/>
      <c r="Q537" s="625"/>
      <c r="R537" s="625"/>
      <c r="S537" s="625"/>
    </row>
    <row r="538">
      <c r="A538" s="675" t="s">
        <v>7852</v>
      </c>
      <c r="B538" s="618">
        <v>536.0</v>
      </c>
      <c r="C538" s="652">
        <v>46149.0</v>
      </c>
      <c r="D538" s="637" t="s">
        <v>4117</v>
      </c>
      <c r="E538" s="618" t="s">
        <v>7879</v>
      </c>
      <c r="F538" s="637" t="s">
        <v>131</v>
      </c>
      <c r="G538" s="639" t="s">
        <v>12283</v>
      </c>
      <c r="H538" s="639"/>
      <c r="I538" s="641"/>
      <c r="J538" s="641"/>
      <c r="K538" s="641"/>
      <c r="L538" s="642"/>
      <c r="M538" s="642"/>
      <c r="N538" s="642"/>
      <c r="O538" s="642"/>
      <c r="P538" s="625"/>
      <c r="Q538" s="625"/>
      <c r="R538" s="625"/>
      <c r="S538" s="625"/>
    </row>
    <row r="539">
      <c r="A539" s="675" t="s">
        <v>7852</v>
      </c>
      <c r="B539" s="618">
        <v>537.0</v>
      </c>
      <c r="C539" s="652">
        <v>46149.0</v>
      </c>
      <c r="D539" s="637" t="s">
        <v>9818</v>
      </c>
      <c r="E539" s="618" t="s">
        <v>13083</v>
      </c>
      <c r="F539" s="637" t="s">
        <v>2751</v>
      </c>
      <c r="G539" s="639" t="s">
        <v>14142</v>
      </c>
      <c r="H539" s="639"/>
      <c r="I539" s="641"/>
      <c r="J539" s="641"/>
      <c r="K539" s="641"/>
      <c r="L539" s="642"/>
      <c r="M539" s="642"/>
      <c r="N539" s="642"/>
      <c r="O539" s="642"/>
      <c r="P539" s="625"/>
      <c r="Q539" s="625"/>
      <c r="R539" s="625"/>
      <c r="S539" s="625"/>
    </row>
    <row r="540">
      <c r="A540" s="702" t="s">
        <v>12519</v>
      </c>
      <c r="B540" s="618">
        <v>538.0</v>
      </c>
      <c r="C540" s="652">
        <v>46153.0</v>
      </c>
      <c r="D540" s="637" t="s">
        <v>12539</v>
      </c>
      <c r="E540" s="618" t="s">
        <v>12540</v>
      </c>
      <c r="F540" s="637" t="s">
        <v>1593</v>
      </c>
      <c r="G540" s="639" t="s">
        <v>14143</v>
      </c>
      <c r="H540" s="696" t="s">
        <v>14144</v>
      </c>
      <c r="I540" s="641"/>
      <c r="J540" s="641"/>
      <c r="K540" s="641"/>
      <c r="L540" s="642"/>
      <c r="M540" s="642"/>
      <c r="N540" s="642"/>
      <c r="O540" s="642"/>
      <c r="P540" s="625"/>
      <c r="Q540" s="625"/>
      <c r="R540" s="625"/>
      <c r="S540" s="625"/>
    </row>
    <row r="541">
      <c r="A541" s="675" t="s">
        <v>7852</v>
      </c>
      <c r="B541" s="683">
        <v>539.0</v>
      </c>
      <c r="C541" s="652">
        <v>46153.0</v>
      </c>
      <c r="D541" s="637" t="s">
        <v>7453</v>
      </c>
      <c r="E541" s="618" t="s">
        <v>7454</v>
      </c>
      <c r="F541" s="637" t="s">
        <v>1593</v>
      </c>
      <c r="G541" s="639" t="s">
        <v>14145</v>
      </c>
      <c r="H541" s="696" t="s">
        <v>10731</v>
      </c>
      <c r="I541" s="703" t="s">
        <v>9302</v>
      </c>
      <c r="J541" s="641"/>
      <c r="K541" s="641"/>
      <c r="L541" s="642"/>
      <c r="M541" s="642"/>
      <c r="N541" s="642"/>
      <c r="O541" s="642"/>
      <c r="P541" s="625"/>
      <c r="Q541" s="625"/>
      <c r="R541" s="625"/>
      <c r="S541" s="625"/>
    </row>
    <row r="542">
      <c r="A542" s="675" t="s">
        <v>7852</v>
      </c>
      <c r="B542" s="683">
        <v>540.0</v>
      </c>
      <c r="C542" s="652">
        <v>46153.0</v>
      </c>
      <c r="D542" s="637" t="s">
        <v>2317</v>
      </c>
      <c r="E542" s="618" t="s">
        <v>10019</v>
      </c>
      <c r="F542" s="637" t="s">
        <v>1593</v>
      </c>
      <c r="G542" s="639" t="s">
        <v>14146</v>
      </c>
      <c r="H542" s="696" t="s">
        <v>10731</v>
      </c>
      <c r="I542" s="641"/>
      <c r="J542" s="641"/>
      <c r="K542" s="641"/>
      <c r="L542" s="642"/>
      <c r="M542" s="642"/>
      <c r="N542" s="642"/>
      <c r="O542" s="642"/>
      <c r="P542" s="625"/>
      <c r="Q542" s="625"/>
      <c r="R542" s="625"/>
      <c r="S542" s="625"/>
    </row>
    <row r="543">
      <c r="A543" s="675" t="s">
        <v>7852</v>
      </c>
      <c r="B543" s="618">
        <v>541.0</v>
      </c>
      <c r="C543" s="652">
        <v>46153.0</v>
      </c>
      <c r="D543" s="637" t="s">
        <v>9484</v>
      </c>
      <c r="E543" s="618" t="s">
        <v>14147</v>
      </c>
      <c r="F543" s="637" t="s">
        <v>14148</v>
      </c>
      <c r="G543" s="639"/>
      <c r="H543" s="639"/>
      <c r="I543" s="641"/>
      <c r="J543" s="641"/>
      <c r="K543" s="641"/>
      <c r="L543" s="642"/>
      <c r="M543" s="642"/>
      <c r="N543" s="642"/>
      <c r="O543" s="642"/>
      <c r="P543" s="625"/>
      <c r="Q543" s="625"/>
      <c r="R543" s="625"/>
      <c r="S543" s="625"/>
    </row>
    <row r="544">
      <c r="A544" s="675" t="s">
        <v>7852</v>
      </c>
      <c r="B544" s="618">
        <v>542.0</v>
      </c>
      <c r="C544" s="652">
        <v>46153.0</v>
      </c>
      <c r="D544" s="637" t="s">
        <v>13505</v>
      </c>
      <c r="E544" s="618" t="s">
        <v>14149</v>
      </c>
      <c r="F544" s="637" t="s">
        <v>14148</v>
      </c>
      <c r="G544" s="639" t="s">
        <v>12624</v>
      </c>
      <c r="H544" s="639" t="s">
        <v>14150</v>
      </c>
      <c r="I544" s="641"/>
      <c r="J544" s="641"/>
      <c r="K544" s="641"/>
      <c r="L544" s="642"/>
      <c r="M544" s="642"/>
      <c r="N544" s="642"/>
      <c r="O544" s="642"/>
      <c r="P544" s="625"/>
      <c r="Q544" s="625"/>
      <c r="R544" s="625"/>
      <c r="S544" s="625"/>
    </row>
    <row r="545">
      <c r="A545" s="675" t="s">
        <v>7852</v>
      </c>
      <c r="B545" s="618">
        <v>543.0</v>
      </c>
      <c r="C545" s="652">
        <v>46153.0</v>
      </c>
      <c r="D545" s="637" t="s">
        <v>12154</v>
      </c>
      <c r="E545" s="618" t="s">
        <v>13234</v>
      </c>
      <c r="F545" s="637" t="s">
        <v>14148</v>
      </c>
      <c r="G545" s="639" t="s">
        <v>13912</v>
      </c>
      <c r="H545" s="639" t="s">
        <v>12625</v>
      </c>
      <c r="I545" s="641"/>
      <c r="J545" s="641"/>
      <c r="K545" s="641"/>
      <c r="L545" s="642"/>
      <c r="M545" s="642"/>
      <c r="N545" s="642"/>
      <c r="O545" s="642"/>
      <c r="P545" s="625"/>
      <c r="Q545" s="625"/>
      <c r="R545" s="625"/>
      <c r="S545" s="625"/>
    </row>
    <row r="546">
      <c r="A546" s="675" t="s">
        <v>7852</v>
      </c>
      <c r="B546" s="618">
        <v>544.0</v>
      </c>
      <c r="C546" s="652">
        <v>46153.0</v>
      </c>
      <c r="D546" s="637" t="s">
        <v>13303</v>
      </c>
      <c r="E546" s="618" t="s">
        <v>13304</v>
      </c>
      <c r="F546" s="637" t="s">
        <v>14148</v>
      </c>
      <c r="G546" s="639"/>
      <c r="H546" s="639"/>
      <c r="I546" s="641"/>
      <c r="J546" s="641"/>
      <c r="K546" s="641"/>
      <c r="L546" s="642"/>
      <c r="M546" s="642"/>
      <c r="N546" s="642"/>
      <c r="O546" s="642"/>
      <c r="P546" s="625"/>
      <c r="Q546" s="625"/>
      <c r="R546" s="625"/>
      <c r="S546" s="625"/>
    </row>
    <row r="547">
      <c r="A547" s="702" t="s">
        <v>12519</v>
      </c>
      <c r="B547" s="618">
        <v>545.0</v>
      </c>
      <c r="C547" s="652">
        <v>46153.0</v>
      </c>
      <c r="D547" s="637" t="s">
        <v>9319</v>
      </c>
      <c r="E547" s="618" t="s">
        <v>10865</v>
      </c>
      <c r="F547" s="637" t="s">
        <v>14148</v>
      </c>
      <c r="G547" s="670" t="s">
        <v>14151</v>
      </c>
      <c r="H547" s="639"/>
      <c r="I547" s="641"/>
      <c r="J547" s="641"/>
      <c r="K547" s="641"/>
      <c r="L547" s="642"/>
      <c r="M547" s="642"/>
      <c r="N547" s="642"/>
      <c r="O547" s="642"/>
      <c r="P547" s="625"/>
      <c r="Q547" s="625"/>
      <c r="R547" s="625"/>
      <c r="S547" s="625"/>
    </row>
    <row r="548">
      <c r="A548" s="675" t="s">
        <v>7852</v>
      </c>
      <c r="B548" s="683">
        <v>546.0</v>
      </c>
      <c r="C548" s="652">
        <v>46154.0</v>
      </c>
      <c r="D548" s="637" t="s">
        <v>12539</v>
      </c>
      <c r="E548" s="618" t="s">
        <v>12540</v>
      </c>
      <c r="F548" s="637" t="s">
        <v>1593</v>
      </c>
      <c r="G548" s="639" t="s">
        <v>14143</v>
      </c>
      <c r="H548" s="696" t="s">
        <v>10731</v>
      </c>
      <c r="I548" s="641"/>
      <c r="J548" s="641"/>
      <c r="K548" s="641"/>
      <c r="L548" s="642"/>
      <c r="M548" s="642"/>
      <c r="N548" s="642"/>
      <c r="O548" s="642"/>
      <c r="P548" s="625"/>
      <c r="Q548" s="625"/>
      <c r="R548" s="625"/>
      <c r="S548" s="625"/>
    </row>
    <row r="549">
      <c r="A549" s="675" t="s">
        <v>7852</v>
      </c>
      <c r="B549" s="704">
        <v>547.0</v>
      </c>
      <c r="C549" s="652">
        <v>46154.0</v>
      </c>
      <c r="D549" s="637" t="s">
        <v>13508</v>
      </c>
      <c r="E549" s="618" t="s">
        <v>13780</v>
      </c>
      <c r="F549" s="637" t="s">
        <v>2751</v>
      </c>
      <c r="G549" s="639" t="s">
        <v>9373</v>
      </c>
      <c r="H549" s="639" t="s">
        <v>13981</v>
      </c>
      <c r="I549" s="641"/>
      <c r="J549" s="641"/>
      <c r="K549" s="641"/>
      <c r="L549" s="642"/>
      <c r="M549" s="642"/>
      <c r="N549" s="642"/>
      <c r="O549" s="642"/>
      <c r="P549" s="625"/>
      <c r="Q549" s="625"/>
      <c r="R549" s="625"/>
      <c r="S549" s="625"/>
    </row>
    <row r="550">
      <c r="A550" s="675" t="s">
        <v>7852</v>
      </c>
      <c r="B550" s="618">
        <v>548.0</v>
      </c>
      <c r="C550" s="652">
        <v>46154.0</v>
      </c>
      <c r="D550" s="637" t="s">
        <v>11375</v>
      </c>
      <c r="E550" s="618" t="s">
        <v>11419</v>
      </c>
      <c r="F550" s="637" t="s">
        <v>12391</v>
      </c>
      <c r="G550" s="696" t="s">
        <v>14152</v>
      </c>
      <c r="H550" s="639"/>
      <c r="I550" s="641"/>
      <c r="J550" s="641"/>
      <c r="K550" s="641"/>
      <c r="L550" s="642"/>
      <c r="M550" s="642"/>
      <c r="N550" s="642"/>
      <c r="O550" s="642"/>
      <c r="P550" s="625"/>
      <c r="Q550" s="625"/>
      <c r="R550" s="625"/>
      <c r="S550" s="625"/>
    </row>
    <row r="551">
      <c r="A551" s="675" t="s">
        <v>7852</v>
      </c>
      <c r="B551" s="704">
        <v>549.0</v>
      </c>
      <c r="C551" s="652">
        <v>46154.0</v>
      </c>
      <c r="D551" s="637" t="s">
        <v>12005</v>
      </c>
      <c r="E551" s="618" t="s">
        <v>12006</v>
      </c>
      <c r="F551" s="637" t="s">
        <v>131</v>
      </c>
      <c r="G551" s="639" t="s">
        <v>9373</v>
      </c>
      <c r="H551" s="639" t="s">
        <v>14130</v>
      </c>
      <c r="I551" s="641"/>
      <c r="J551" s="641"/>
      <c r="K551" s="641"/>
      <c r="L551" s="642"/>
      <c r="M551" s="642"/>
      <c r="N551" s="642"/>
      <c r="O551" s="642"/>
      <c r="P551" s="625"/>
      <c r="Q551" s="625"/>
      <c r="R551" s="625"/>
      <c r="S551" s="625"/>
    </row>
    <row r="552">
      <c r="A552" s="675" t="s">
        <v>7852</v>
      </c>
      <c r="B552" s="704">
        <v>550.0</v>
      </c>
      <c r="C552" s="652">
        <v>46154.0</v>
      </c>
      <c r="D552" s="637" t="s">
        <v>11181</v>
      </c>
      <c r="E552" s="618" t="s">
        <v>11271</v>
      </c>
      <c r="F552" s="637" t="s">
        <v>131</v>
      </c>
      <c r="G552" s="639" t="s">
        <v>9373</v>
      </c>
      <c r="H552" s="639" t="s">
        <v>14153</v>
      </c>
      <c r="I552" s="641"/>
      <c r="J552" s="641"/>
      <c r="K552" s="641"/>
      <c r="L552" s="642"/>
      <c r="M552" s="642"/>
      <c r="N552" s="642"/>
      <c r="O552" s="642"/>
      <c r="P552" s="625"/>
      <c r="Q552" s="625"/>
      <c r="R552" s="625"/>
      <c r="S552" s="625"/>
    </row>
    <row r="553">
      <c r="A553" s="675" t="s">
        <v>7852</v>
      </c>
      <c r="B553" s="704">
        <v>551.0</v>
      </c>
      <c r="C553" s="652">
        <v>46154.0</v>
      </c>
      <c r="D553" s="637" t="s">
        <v>11406</v>
      </c>
      <c r="E553" s="618" t="s">
        <v>11547</v>
      </c>
      <c r="F553" s="637" t="s">
        <v>131</v>
      </c>
      <c r="G553" s="639" t="s">
        <v>9373</v>
      </c>
      <c r="H553" s="639" t="s">
        <v>14154</v>
      </c>
      <c r="J553" s="641"/>
      <c r="K553" s="641"/>
      <c r="L553" s="642"/>
      <c r="M553" s="642"/>
      <c r="N553" s="642"/>
      <c r="O553" s="642"/>
      <c r="P553" s="625"/>
      <c r="Q553" s="625"/>
      <c r="R553" s="625"/>
      <c r="S553" s="625"/>
    </row>
    <row r="554">
      <c r="A554" s="675" t="s">
        <v>7852</v>
      </c>
      <c r="B554" s="704">
        <v>552.0</v>
      </c>
      <c r="C554" s="652">
        <v>46154.0</v>
      </c>
      <c r="D554" s="637" t="s">
        <v>10115</v>
      </c>
      <c r="E554" s="618" t="s">
        <v>10866</v>
      </c>
      <c r="F554" s="637" t="s">
        <v>131</v>
      </c>
      <c r="G554" s="639" t="s">
        <v>9373</v>
      </c>
      <c r="H554" s="639" t="s">
        <v>14155</v>
      </c>
      <c r="I554" s="647" t="s">
        <v>14156</v>
      </c>
      <c r="J554" s="641"/>
      <c r="K554" s="641"/>
      <c r="L554" s="642"/>
      <c r="M554" s="642"/>
      <c r="N554" s="642"/>
      <c r="O554" s="642"/>
      <c r="P554" s="625"/>
      <c r="Q554" s="625"/>
      <c r="R554" s="625"/>
      <c r="S554" s="625"/>
    </row>
    <row r="555">
      <c r="A555" s="675" t="s">
        <v>7852</v>
      </c>
      <c r="B555" s="704">
        <v>553.0</v>
      </c>
      <c r="C555" s="652">
        <v>46154.0</v>
      </c>
      <c r="D555" s="637" t="s">
        <v>6503</v>
      </c>
      <c r="E555" s="618" t="s">
        <v>9381</v>
      </c>
      <c r="F555" s="637" t="s">
        <v>131</v>
      </c>
      <c r="G555" s="639" t="s">
        <v>9373</v>
      </c>
      <c r="H555" s="639" t="s">
        <v>2867</v>
      </c>
      <c r="I555" s="641"/>
      <c r="J555" s="641"/>
      <c r="K555" s="641"/>
      <c r="L555" s="642"/>
      <c r="M555" s="642"/>
      <c r="N555" s="642"/>
      <c r="O555" s="642"/>
      <c r="P555" s="625"/>
      <c r="Q555" s="625"/>
      <c r="R555" s="625"/>
      <c r="S555" s="625"/>
    </row>
    <row r="556">
      <c r="A556" s="675" t="s">
        <v>7852</v>
      </c>
      <c r="B556" s="704">
        <v>554.0</v>
      </c>
      <c r="C556" s="652">
        <v>46154.0</v>
      </c>
      <c r="D556" s="637" t="s">
        <v>4765</v>
      </c>
      <c r="E556" s="618" t="s">
        <v>7976</v>
      </c>
      <c r="F556" s="637" t="s">
        <v>131</v>
      </c>
      <c r="G556" s="639" t="s">
        <v>9373</v>
      </c>
      <c r="H556" s="639" t="s">
        <v>14157</v>
      </c>
      <c r="I556" s="641"/>
      <c r="J556" s="641"/>
      <c r="K556" s="641"/>
      <c r="L556" s="642"/>
      <c r="M556" s="642"/>
      <c r="N556" s="642"/>
      <c r="O556" s="642"/>
      <c r="P556" s="625"/>
      <c r="Q556" s="625"/>
      <c r="R556" s="625"/>
      <c r="S556" s="625"/>
    </row>
    <row r="557">
      <c r="A557" s="702" t="s">
        <v>12519</v>
      </c>
      <c r="B557" s="704">
        <v>555.0</v>
      </c>
      <c r="C557" s="652">
        <v>46154.0</v>
      </c>
      <c r="D557" s="637" t="s">
        <v>8331</v>
      </c>
      <c r="E557" s="618" t="s">
        <v>8819</v>
      </c>
      <c r="F557" s="637" t="s">
        <v>131</v>
      </c>
      <c r="G557" s="639" t="s">
        <v>9373</v>
      </c>
      <c r="H557" s="639" t="s">
        <v>14158</v>
      </c>
      <c r="I557" s="670" t="s">
        <v>14151</v>
      </c>
      <c r="J557" s="641"/>
      <c r="K557" s="641"/>
      <c r="L557" s="642"/>
      <c r="M557" s="642"/>
      <c r="N557" s="642"/>
      <c r="O557" s="642"/>
      <c r="P557" s="625"/>
      <c r="Q557" s="625"/>
      <c r="R557" s="625"/>
      <c r="S557" s="625"/>
    </row>
    <row r="558">
      <c r="A558" s="675" t="s">
        <v>7852</v>
      </c>
      <c r="B558" s="618">
        <v>556.0</v>
      </c>
      <c r="C558" s="652">
        <v>46156.0</v>
      </c>
      <c r="D558" s="637" t="s">
        <v>5733</v>
      </c>
      <c r="E558" s="618" t="s">
        <v>9807</v>
      </c>
      <c r="F558" s="637" t="s">
        <v>131</v>
      </c>
      <c r="G558" s="639" t="s">
        <v>9373</v>
      </c>
      <c r="H558" s="639" t="s">
        <v>13223</v>
      </c>
      <c r="I558" s="639" t="s">
        <v>13700</v>
      </c>
      <c r="J558" s="641"/>
      <c r="K558" s="641"/>
      <c r="L558" s="642"/>
      <c r="M558" s="642"/>
      <c r="N558" s="642"/>
      <c r="O558" s="642"/>
      <c r="P558" s="625"/>
      <c r="Q558" s="625"/>
      <c r="R558" s="625"/>
      <c r="S558" s="625"/>
    </row>
    <row r="559">
      <c r="A559" s="675" t="s">
        <v>7852</v>
      </c>
      <c r="B559" s="618">
        <v>557.0</v>
      </c>
      <c r="C559" s="652">
        <v>46156.0</v>
      </c>
      <c r="D559" s="637" t="s">
        <v>11456</v>
      </c>
      <c r="E559" s="618" t="s">
        <v>14159</v>
      </c>
      <c r="F559" s="637" t="s">
        <v>18</v>
      </c>
      <c r="G559" s="639" t="s">
        <v>9764</v>
      </c>
      <c r="H559" s="639" t="s">
        <v>14160</v>
      </c>
      <c r="I559" s="696" t="s">
        <v>12519</v>
      </c>
      <c r="J559" s="641"/>
      <c r="K559" s="641"/>
      <c r="L559" s="642"/>
      <c r="M559" s="642"/>
      <c r="N559" s="642"/>
      <c r="O559" s="642"/>
      <c r="P559" s="625"/>
      <c r="Q559" s="625"/>
      <c r="R559" s="625"/>
      <c r="S559" s="625"/>
    </row>
    <row r="560">
      <c r="A560" s="675" t="s">
        <v>7852</v>
      </c>
      <c r="B560" s="660">
        <v>558.0</v>
      </c>
      <c r="C560" s="652">
        <v>46156.0</v>
      </c>
      <c r="D560" s="637" t="s">
        <v>9414</v>
      </c>
      <c r="E560" s="618" t="s">
        <v>9415</v>
      </c>
      <c r="F560" s="637" t="s">
        <v>131</v>
      </c>
      <c r="G560" s="639" t="s">
        <v>9373</v>
      </c>
      <c r="H560" s="676" t="s">
        <v>14161</v>
      </c>
      <c r="I560" s="639" t="s">
        <v>4642</v>
      </c>
      <c r="K560" s="641"/>
      <c r="L560" s="642"/>
      <c r="M560" s="642"/>
      <c r="N560" s="642"/>
      <c r="O560" s="642"/>
      <c r="P560" s="625"/>
      <c r="Q560" s="625"/>
      <c r="R560" s="625"/>
      <c r="S560" s="625"/>
    </row>
    <row r="561">
      <c r="A561" s="675" t="s">
        <v>7852</v>
      </c>
      <c r="B561" s="618">
        <v>559.0</v>
      </c>
      <c r="C561" s="652">
        <v>46156.0</v>
      </c>
      <c r="D561" s="637" t="s">
        <v>11199</v>
      </c>
      <c r="E561" s="618" t="s">
        <v>11681</v>
      </c>
      <c r="F561" s="637" t="s">
        <v>131</v>
      </c>
      <c r="G561" s="639" t="s">
        <v>9373</v>
      </c>
      <c r="H561" s="639" t="s">
        <v>14162</v>
      </c>
      <c r="J561" s="641"/>
      <c r="K561" s="641"/>
      <c r="L561" s="642"/>
      <c r="M561" s="642"/>
      <c r="N561" s="642"/>
      <c r="O561" s="642"/>
      <c r="P561" s="625"/>
      <c r="Q561" s="625"/>
      <c r="R561" s="625"/>
      <c r="S561" s="625"/>
    </row>
    <row r="562">
      <c r="A562" s="675" t="s">
        <v>7852</v>
      </c>
      <c r="B562" s="618">
        <v>560.0</v>
      </c>
      <c r="C562" s="652">
        <v>46157.0</v>
      </c>
      <c r="D562" s="637" t="s">
        <v>4167</v>
      </c>
      <c r="E562" s="618" t="s">
        <v>13427</v>
      </c>
      <c r="F562" s="637" t="s">
        <v>131</v>
      </c>
      <c r="G562" s="639" t="s">
        <v>9373</v>
      </c>
      <c r="H562" s="639" t="s">
        <v>13790</v>
      </c>
      <c r="I562" s="641"/>
      <c r="J562" s="641"/>
      <c r="K562" s="641"/>
      <c r="L562" s="642"/>
      <c r="M562" s="642"/>
      <c r="N562" s="642"/>
      <c r="O562" s="642"/>
      <c r="P562" s="625"/>
      <c r="Q562" s="625"/>
      <c r="R562" s="625"/>
      <c r="S562" s="625"/>
    </row>
    <row r="563">
      <c r="A563" s="675" t="s">
        <v>7852</v>
      </c>
      <c r="B563" s="618">
        <v>561.0</v>
      </c>
      <c r="C563" s="652">
        <v>46160.0</v>
      </c>
      <c r="D563" s="637" t="s">
        <v>6579</v>
      </c>
      <c r="E563" s="618" t="s">
        <v>14163</v>
      </c>
      <c r="F563" s="637" t="s">
        <v>12391</v>
      </c>
      <c r="G563" s="696" t="s">
        <v>14152</v>
      </c>
      <c r="H563" s="639"/>
      <c r="I563" s="641"/>
      <c r="J563" s="641"/>
      <c r="K563" s="641"/>
      <c r="L563" s="642"/>
      <c r="M563" s="642"/>
      <c r="N563" s="642"/>
      <c r="O563" s="642"/>
      <c r="P563" s="625"/>
      <c r="Q563" s="625"/>
      <c r="R563" s="625"/>
      <c r="S563" s="625"/>
    </row>
    <row r="564">
      <c r="A564" s="675" t="s">
        <v>7852</v>
      </c>
      <c r="B564" s="618">
        <v>562.0</v>
      </c>
      <c r="C564" s="652">
        <v>46160.0</v>
      </c>
      <c r="D564" s="637" t="s">
        <v>11456</v>
      </c>
      <c r="E564" s="618" t="s">
        <v>14159</v>
      </c>
      <c r="F564" s="637" t="s">
        <v>18</v>
      </c>
      <c r="G564" s="639" t="s">
        <v>9764</v>
      </c>
      <c r="H564" s="639" t="s">
        <v>14160</v>
      </c>
      <c r="I564" s="696" t="s">
        <v>14164</v>
      </c>
      <c r="J564" s="641"/>
      <c r="K564" s="641"/>
      <c r="L564" s="642"/>
      <c r="M564" s="642"/>
      <c r="N564" s="642"/>
      <c r="O564" s="642"/>
      <c r="P564" s="625"/>
      <c r="Q564" s="625"/>
      <c r="R564" s="625"/>
      <c r="S564" s="625"/>
    </row>
    <row r="565">
      <c r="A565" s="675" t="s">
        <v>7852</v>
      </c>
      <c r="B565" s="683">
        <v>563.0</v>
      </c>
      <c r="C565" s="652">
        <v>46160.0</v>
      </c>
      <c r="D565" s="637" t="s">
        <v>12834</v>
      </c>
      <c r="E565" s="618" t="s">
        <v>13101</v>
      </c>
      <c r="F565" s="637" t="s">
        <v>1593</v>
      </c>
      <c r="G565" s="639" t="s">
        <v>14165</v>
      </c>
      <c r="H565" s="696" t="s">
        <v>10731</v>
      </c>
      <c r="I565" s="641"/>
      <c r="J565" s="641"/>
      <c r="K565" s="641"/>
      <c r="L565" s="642"/>
      <c r="M565" s="642"/>
      <c r="N565" s="642"/>
      <c r="O565" s="642"/>
      <c r="P565" s="625"/>
      <c r="Q565" s="625"/>
      <c r="R565" s="625"/>
      <c r="S565" s="625"/>
    </row>
    <row r="566">
      <c r="A566" s="675" t="s">
        <v>7852</v>
      </c>
      <c r="B566" s="683">
        <v>564.0</v>
      </c>
      <c r="C566" s="652">
        <v>46160.0</v>
      </c>
      <c r="D566" s="637" t="s">
        <v>13072</v>
      </c>
      <c r="E566" s="618" t="s">
        <v>13073</v>
      </c>
      <c r="F566" s="637" t="s">
        <v>1593</v>
      </c>
      <c r="G566" s="639" t="s">
        <v>14166</v>
      </c>
      <c r="H566" s="696" t="s">
        <v>10731</v>
      </c>
      <c r="I566" s="641"/>
      <c r="J566" s="641"/>
      <c r="K566" s="641"/>
      <c r="L566" s="642"/>
      <c r="M566" s="642"/>
      <c r="N566" s="642"/>
      <c r="O566" s="642"/>
      <c r="P566" s="625"/>
      <c r="Q566" s="625"/>
      <c r="R566" s="625"/>
      <c r="S566" s="625"/>
    </row>
    <row r="567">
      <c r="A567" s="675" t="s">
        <v>7852</v>
      </c>
      <c r="B567" s="618">
        <v>565.0</v>
      </c>
      <c r="C567" s="652">
        <v>46162.0</v>
      </c>
      <c r="D567" s="637" t="s">
        <v>8331</v>
      </c>
      <c r="E567" s="618" t="s">
        <v>8819</v>
      </c>
      <c r="F567" s="637" t="s">
        <v>131</v>
      </c>
      <c r="G567" s="639" t="s">
        <v>14158</v>
      </c>
      <c r="H567" s="670" t="s">
        <v>14167</v>
      </c>
      <c r="I567" s="641"/>
      <c r="J567" s="641"/>
      <c r="K567" s="641"/>
      <c r="L567" s="642"/>
      <c r="M567" s="642"/>
      <c r="N567" s="642"/>
      <c r="O567" s="642"/>
      <c r="P567" s="625"/>
      <c r="Q567" s="625"/>
      <c r="R567" s="625"/>
      <c r="S567" s="625"/>
    </row>
    <row r="568">
      <c r="A568" s="675" t="s">
        <v>7852</v>
      </c>
      <c r="B568" s="618">
        <v>566.0</v>
      </c>
      <c r="C568" s="652">
        <v>46162.0</v>
      </c>
      <c r="D568" s="637" t="s">
        <v>4047</v>
      </c>
      <c r="E568" s="618" t="s">
        <v>13160</v>
      </c>
      <c r="F568" s="637" t="s">
        <v>8629</v>
      </c>
      <c r="G568" s="639"/>
      <c r="H568" s="639"/>
      <c r="I568" s="641"/>
      <c r="J568" s="641"/>
      <c r="K568" s="641"/>
      <c r="L568" s="642"/>
      <c r="M568" s="642"/>
      <c r="N568" s="642"/>
      <c r="O568" s="642"/>
      <c r="P568" s="625"/>
      <c r="Q568" s="625"/>
      <c r="R568" s="625"/>
      <c r="S568" s="625"/>
    </row>
    <row r="569">
      <c r="A569" s="675" t="s">
        <v>7852</v>
      </c>
      <c r="B569" s="618">
        <v>567.0</v>
      </c>
      <c r="C569" s="652">
        <v>46162.0</v>
      </c>
      <c r="D569" s="637" t="s">
        <v>12812</v>
      </c>
      <c r="E569" s="618" t="s">
        <v>12813</v>
      </c>
      <c r="F569" s="637" t="s">
        <v>8629</v>
      </c>
      <c r="G569" s="639"/>
      <c r="H569" s="639"/>
      <c r="I569" s="641"/>
      <c r="J569" s="641"/>
      <c r="K569" s="641"/>
      <c r="L569" s="642"/>
      <c r="M569" s="642"/>
      <c r="N569" s="642"/>
      <c r="O569" s="642"/>
      <c r="P569" s="625"/>
      <c r="Q569" s="625"/>
      <c r="R569" s="625"/>
      <c r="S569" s="625"/>
    </row>
    <row r="570">
      <c r="A570" s="675" t="s">
        <v>7852</v>
      </c>
      <c r="B570" s="618">
        <v>568.0</v>
      </c>
      <c r="C570" s="652">
        <v>46162.0</v>
      </c>
      <c r="D570" s="637" t="s">
        <v>11533</v>
      </c>
      <c r="E570" s="618" t="s">
        <v>12736</v>
      </c>
      <c r="F570" s="637" t="s">
        <v>8629</v>
      </c>
      <c r="G570" s="639"/>
      <c r="H570" s="639"/>
      <c r="I570" s="641"/>
      <c r="J570" s="641"/>
      <c r="K570" s="641"/>
      <c r="L570" s="642"/>
      <c r="M570" s="642"/>
      <c r="N570" s="642"/>
      <c r="O570" s="642"/>
      <c r="P570" s="625"/>
      <c r="Q570" s="625"/>
      <c r="R570" s="625"/>
      <c r="S570" s="625"/>
    </row>
    <row r="571">
      <c r="A571" s="675" t="s">
        <v>7852</v>
      </c>
      <c r="B571" s="618">
        <v>569.0</v>
      </c>
      <c r="C571" s="652">
        <v>46162.0</v>
      </c>
      <c r="D571" s="637" t="s">
        <v>4838</v>
      </c>
      <c r="E571" s="618" t="s">
        <v>8624</v>
      </c>
      <c r="F571" s="637" t="s">
        <v>8629</v>
      </c>
      <c r="G571" s="639"/>
      <c r="H571" s="639"/>
      <c r="I571" s="641"/>
      <c r="J571" s="641"/>
      <c r="K571" s="641"/>
      <c r="L571" s="642"/>
      <c r="M571" s="642"/>
      <c r="N571" s="642"/>
      <c r="O571" s="642"/>
      <c r="P571" s="625"/>
      <c r="Q571" s="625"/>
      <c r="R571" s="625"/>
      <c r="S571" s="625"/>
    </row>
    <row r="572">
      <c r="A572" s="675" t="s">
        <v>7852</v>
      </c>
      <c r="B572" s="618">
        <v>570.0</v>
      </c>
      <c r="C572" s="652">
        <v>46162.0</v>
      </c>
      <c r="D572" s="637" t="s">
        <v>2435</v>
      </c>
      <c r="E572" s="618" t="s">
        <v>2436</v>
      </c>
      <c r="F572" s="637" t="s">
        <v>8629</v>
      </c>
      <c r="G572" s="639"/>
      <c r="H572" s="639"/>
      <c r="I572" s="641"/>
      <c r="J572" s="641"/>
      <c r="K572" s="641"/>
      <c r="L572" s="642"/>
      <c r="M572" s="642"/>
      <c r="N572" s="642"/>
      <c r="O572" s="642"/>
      <c r="P572" s="625"/>
      <c r="Q572" s="625"/>
      <c r="R572" s="625"/>
      <c r="S572" s="625"/>
    </row>
    <row r="573">
      <c r="A573" s="675" t="s">
        <v>7852</v>
      </c>
      <c r="B573" s="618">
        <v>571.0</v>
      </c>
      <c r="C573" s="652">
        <v>46162.0</v>
      </c>
      <c r="D573" s="637" t="s">
        <v>11356</v>
      </c>
      <c r="E573" s="637" t="s">
        <v>13243</v>
      </c>
      <c r="F573" s="637" t="s">
        <v>8629</v>
      </c>
      <c r="G573" s="639"/>
      <c r="H573" s="639"/>
      <c r="I573" s="641"/>
      <c r="J573" s="641"/>
      <c r="K573" s="641"/>
      <c r="L573" s="642"/>
      <c r="M573" s="642"/>
      <c r="N573" s="642"/>
      <c r="O573" s="642"/>
      <c r="P573" s="625"/>
      <c r="Q573" s="625"/>
      <c r="R573" s="625"/>
      <c r="S573" s="625"/>
    </row>
    <row r="574">
      <c r="A574" s="675" t="s">
        <v>7852</v>
      </c>
      <c r="B574" s="618">
        <v>572.0</v>
      </c>
      <c r="C574" s="652">
        <v>46162.0</v>
      </c>
      <c r="D574" s="637" t="s">
        <v>2107</v>
      </c>
      <c r="E574" s="618" t="s">
        <v>11624</v>
      </c>
      <c r="F574" s="637" t="s">
        <v>8629</v>
      </c>
      <c r="G574" s="639"/>
      <c r="H574" s="639"/>
      <c r="I574" s="641"/>
      <c r="J574" s="641"/>
      <c r="K574" s="641"/>
      <c r="L574" s="642"/>
      <c r="M574" s="642"/>
      <c r="N574" s="642"/>
      <c r="O574" s="642"/>
      <c r="P574" s="625"/>
      <c r="Q574" s="625"/>
      <c r="R574" s="625"/>
      <c r="S574" s="625"/>
    </row>
    <row r="575">
      <c r="A575" s="675" t="s">
        <v>7852</v>
      </c>
      <c r="B575" s="683">
        <v>573.0</v>
      </c>
      <c r="C575" s="652">
        <v>46163.0</v>
      </c>
      <c r="D575" s="637" t="s">
        <v>2660</v>
      </c>
      <c r="E575" s="618" t="s">
        <v>14168</v>
      </c>
      <c r="F575" s="637" t="s">
        <v>1593</v>
      </c>
      <c r="G575" s="639" t="s">
        <v>14169</v>
      </c>
      <c r="H575" s="696" t="s">
        <v>10731</v>
      </c>
      <c r="I575" s="641"/>
      <c r="J575" s="641"/>
      <c r="K575" s="641"/>
      <c r="L575" s="642"/>
      <c r="M575" s="642"/>
      <c r="N575" s="642"/>
      <c r="O575" s="642"/>
      <c r="P575" s="625"/>
      <c r="Q575" s="625"/>
      <c r="R575" s="625"/>
      <c r="S575" s="625"/>
    </row>
    <row r="576">
      <c r="A576" s="675" t="s">
        <v>7852</v>
      </c>
      <c r="B576" s="660">
        <v>574.0</v>
      </c>
      <c r="C576" s="652">
        <v>46164.0</v>
      </c>
      <c r="D576" s="637" t="s">
        <v>5509</v>
      </c>
      <c r="E576" s="618" t="s">
        <v>5939</v>
      </c>
      <c r="F576" s="637" t="s">
        <v>18</v>
      </c>
      <c r="G576" s="639" t="s">
        <v>14170</v>
      </c>
      <c r="H576" s="639" t="s">
        <v>14171</v>
      </c>
      <c r="I576" s="641"/>
      <c r="J576" s="641"/>
      <c r="K576" s="641"/>
      <c r="L576" s="642"/>
      <c r="M576" s="642"/>
      <c r="N576" s="642"/>
      <c r="O576" s="642"/>
      <c r="P576" s="625"/>
      <c r="Q576" s="625"/>
      <c r="R576" s="625"/>
      <c r="S576" s="625"/>
    </row>
    <row r="577">
      <c r="A577" s="675" t="s">
        <v>7852</v>
      </c>
      <c r="B577" s="660">
        <v>575.0</v>
      </c>
      <c r="C577" s="652">
        <v>46164.0</v>
      </c>
      <c r="D577" s="637" t="s">
        <v>5595</v>
      </c>
      <c r="E577" s="618" t="s">
        <v>6002</v>
      </c>
      <c r="F577" s="637" t="s">
        <v>18</v>
      </c>
      <c r="G577" s="639" t="s">
        <v>14170</v>
      </c>
      <c r="H577" s="639" t="s">
        <v>14171</v>
      </c>
      <c r="I577" s="641"/>
      <c r="J577" s="641"/>
      <c r="K577" s="641"/>
      <c r="L577" s="642"/>
      <c r="M577" s="642"/>
      <c r="N577" s="642"/>
      <c r="O577" s="642"/>
      <c r="P577" s="625"/>
      <c r="Q577" s="625"/>
      <c r="R577" s="625"/>
      <c r="S577" s="625"/>
    </row>
    <row r="578">
      <c r="A578" s="675" t="s">
        <v>7852</v>
      </c>
      <c r="B578" s="660">
        <v>576.0</v>
      </c>
      <c r="C578" s="652">
        <v>46164.0</v>
      </c>
      <c r="D578" s="637" t="s">
        <v>14172</v>
      </c>
      <c r="E578" s="618" t="s">
        <v>14173</v>
      </c>
      <c r="F578" s="637" t="s">
        <v>18</v>
      </c>
      <c r="G578" s="639" t="s">
        <v>14174</v>
      </c>
      <c r="H578" s="639"/>
      <c r="I578" s="641"/>
      <c r="J578" s="641"/>
      <c r="K578" s="641"/>
      <c r="L578" s="642"/>
      <c r="M578" s="642"/>
      <c r="N578" s="642"/>
      <c r="O578" s="642"/>
      <c r="P578" s="625"/>
      <c r="Q578" s="625"/>
      <c r="R578" s="625"/>
      <c r="S578" s="625"/>
    </row>
    <row r="579">
      <c r="A579" s="675" t="s">
        <v>7852</v>
      </c>
      <c r="B579" s="660">
        <v>577.0</v>
      </c>
      <c r="C579" s="652">
        <v>46164.0</v>
      </c>
      <c r="D579" s="637" t="s">
        <v>11631</v>
      </c>
      <c r="E579" s="618" t="s">
        <v>14175</v>
      </c>
      <c r="F579" s="637" t="s">
        <v>18</v>
      </c>
      <c r="G579" s="639" t="s">
        <v>14176</v>
      </c>
      <c r="H579" s="639"/>
      <c r="I579" s="641"/>
      <c r="J579" s="641"/>
      <c r="K579" s="641"/>
      <c r="L579" s="642"/>
      <c r="M579" s="642"/>
      <c r="N579" s="642"/>
      <c r="O579" s="642"/>
      <c r="P579" s="625"/>
      <c r="Q579" s="625"/>
      <c r="R579" s="625"/>
      <c r="S579" s="625"/>
    </row>
    <row r="580">
      <c r="A580" s="675" t="s">
        <v>7852</v>
      </c>
      <c r="B580" s="660">
        <v>578.0</v>
      </c>
      <c r="C580" s="652">
        <v>46164.0</v>
      </c>
      <c r="D580" s="637" t="s">
        <v>6821</v>
      </c>
      <c r="E580" s="618" t="s">
        <v>14177</v>
      </c>
      <c r="F580" s="637" t="s">
        <v>18</v>
      </c>
      <c r="G580" s="639" t="s">
        <v>13675</v>
      </c>
      <c r="H580" s="639"/>
      <c r="I580" s="641"/>
      <c r="J580" s="641"/>
      <c r="K580" s="641"/>
      <c r="L580" s="642"/>
      <c r="M580" s="642"/>
      <c r="N580" s="642"/>
      <c r="O580" s="642"/>
      <c r="P580" s="625"/>
      <c r="Q580" s="625"/>
      <c r="R580" s="625"/>
      <c r="S580" s="625"/>
    </row>
    <row r="581">
      <c r="A581" s="675" t="s">
        <v>7852</v>
      </c>
      <c r="B581" s="660">
        <v>579.0</v>
      </c>
      <c r="C581" s="652">
        <v>46164.0</v>
      </c>
      <c r="D581" s="637" t="s">
        <v>14178</v>
      </c>
      <c r="E581" s="618" t="s">
        <v>14179</v>
      </c>
      <c r="F581" s="637" t="s">
        <v>18</v>
      </c>
      <c r="G581" s="639" t="s">
        <v>13679</v>
      </c>
      <c r="H581" s="639"/>
      <c r="I581" s="641"/>
      <c r="J581" s="641"/>
      <c r="K581" s="641"/>
      <c r="L581" s="642"/>
      <c r="M581" s="642"/>
      <c r="N581" s="642"/>
      <c r="O581" s="642"/>
      <c r="P581" s="625"/>
      <c r="Q581" s="625"/>
      <c r="R581" s="625"/>
      <c r="S581" s="625"/>
    </row>
    <row r="582">
      <c r="A582" s="675" t="s">
        <v>7852</v>
      </c>
      <c r="B582" s="660">
        <v>580.0</v>
      </c>
      <c r="C582" s="652">
        <v>46164.0</v>
      </c>
      <c r="D582" s="637" t="s">
        <v>14180</v>
      </c>
      <c r="E582" s="618" t="s">
        <v>14181</v>
      </c>
      <c r="F582" s="637" t="s">
        <v>18</v>
      </c>
      <c r="G582" s="639" t="s">
        <v>14182</v>
      </c>
      <c r="H582" s="639"/>
      <c r="I582" s="641"/>
      <c r="J582" s="641"/>
      <c r="K582" s="641"/>
      <c r="L582" s="642"/>
      <c r="M582" s="642"/>
      <c r="N582" s="642"/>
      <c r="O582" s="642"/>
      <c r="P582" s="625"/>
      <c r="Q582" s="625"/>
      <c r="R582" s="625"/>
      <c r="S582" s="625"/>
    </row>
    <row r="583">
      <c r="A583" s="675" t="s">
        <v>7852</v>
      </c>
      <c r="B583" s="660">
        <v>581.0</v>
      </c>
      <c r="C583" s="652">
        <v>46164.0</v>
      </c>
      <c r="D583" s="637" t="s">
        <v>14183</v>
      </c>
      <c r="E583" s="618" t="s">
        <v>14184</v>
      </c>
      <c r="F583" s="637" t="s">
        <v>18</v>
      </c>
      <c r="G583" s="639" t="s">
        <v>14185</v>
      </c>
      <c r="H583" s="639"/>
      <c r="I583" s="641"/>
      <c r="J583" s="641"/>
      <c r="K583" s="641"/>
      <c r="L583" s="642"/>
      <c r="M583" s="642"/>
      <c r="N583" s="642"/>
      <c r="O583" s="642"/>
      <c r="P583" s="625"/>
      <c r="Q583" s="625"/>
      <c r="R583" s="625"/>
      <c r="S583" s="625"/>
    </row>
    <row r="584">
      <c r="A584" s="675" t="s">
        <v>7852</v>
      </c>
      <c r="B584" s="660">
        <v>582.0</v>
      </c>
      <c r="C584" s="652">
        <v>46164.0</v>
      </c>
      <c r="D584" s="637" t="s">
        <v>14186</v>
      </c>
      <c r="E584" s="618" t="s">
        <v>14187</v>
      </c>
      <c r="F584" s="637" t="s">
        <v>18</v>
      </c>
      <c r="G584" s="639" t="s">
        <v>14188</v>
      </c>
      <c r="H584" s="639"/>
      <c r="I584" s="641"/>
      <c r="J584" s="641"/>
      <c r="K584" s="641"/>
      <c r="L584" s="642"/>
      <c r="M584" s="642"/>
      <c r="N584" s="642"/>
      <c r="O584" s="642"/>
      <c r="P584" s="625"/>
      <c r="Q584" s="625"/>
      <c r="R584" s="625"/>
      <c r="S584" s="625"/>
    </row>
    <row r="585">
      <c r="A585" s="675" t="s">
        <v>7852</v>
      </c>
      <c r="B585" s="660">
        <v>583.0</v>
      </c>
      <c r="C585" s="652">
        <v>46164.0</v>
      </c>
      <c r="D585" s="637" t="s">
        <v>14189</v>
      </c>
      <c r="E585" s="618" t="s">
        <v>14190</v>
      </c>
      <c r="F585" s="637" t="s">
        <v>18</v>
      </c>
      <c r="G585" s="639" t="s">
        <v>14072</v>
      </c>
      <c r="H585" s="639"/>
      <c r="I585" s="641"/>
      <c r="J585" s="641"/>
      <c r="K585" s="641"/>
      <c r="L585" s="642"/>
      <c r="M585" s="642"/>
      <c r="N585" s="642"/>
      <c r="O585" s="642"/>
      <c r="P585" s="625"/>
      <c r="Q585" s="625"/>
      <c r="R585" s="625"/>
      <c r="S585" s="625"/>
    </row>
    <row r="586">
      <c r="A586" s="675" t="s">
        <v>7852</v>
      </c>
      <c r="B586" s="660">
        <v>584.0</v>
      </c>
      <c r="C586" s="652">
        <v>46164.0</v>
      </c>
      <c r="D586" s="637" t="s">
        <v>3156</v>
      </c>
      <c r="E586" s="618" t="s">
        <v>14191</v>
      </c>
      <c r="F586" s="637" t="s">
        <v>18</v>
      </c>
      <c r="G586" s="639" t="s">
        <v>14192</v>
      </c>
      <c r="H586" s="639"/>
      <c r="I586" s="641"/>
      <c r="J586" s="641"/>
      <c r="K586" s="641"/>
      <c r="L586" s="642"/>
      <c r="M586" s="642"/>
      <c r="N586" s="642"/>
      <c r="O586" s="642"/>
      <c r="P586" s="625"/>
      <c r="Q586" s="625"/>
      <c r="R586" s="625"/>
      <c r="S586" s="625"/>
    </row>
    <row r="587">
      <c r="A587" s="675" t="s">
        <v>7852</v>
      </c>
      <c r="B587" s="660">
        <v>585.0</v>
      </c>
      <c r="C587" s="652">
        <v>46164.0</v>
      </c>
      <c r="D587" s="637" t="s">
        <v>14193</v>
      </c>
      <c r="E587" s="618" t="s">
        <v>14194</v>
      </c>
      <c r="F587" s="637" t="s">
        <v>18</v>
      </c>
      <c r="G587" s="639" t="s">
        <v>13913</v>
      </c>
      <c r="H587" s="639"/>
      <c r="I587" s="641"/>
      <c r="J587" s="641"/>
      <c r="K587" s="641"/>
      <c r="L587" s="642"/>
      <c r="M587" s="642"/>
      <c r="N587" s="642"/>
      <c r="O587" s="642"/>
      <c r="P587" s="625"/>
      <c r="Q587" s="625"/>
      <c r="R587" s="625"/>
      <c r="S587" s="625"/>
    </row>
    <row r="588">
      <c r="A588" s="675" t="s">
        <v>7852</v>
      </c>
      <c r="B588" s="660">
        <v>586.0</v>
      </c>
      <c r="C588" s="652">
        <v>46164.0</v>
      </c>
      <c r="D588" s="637" t="s">
        <v>14195</v>
      </c>
      <c r="E588" s="618" t="s">
        <v>14196</v>
      </c>
      <c r="F588" s="637" t="s">
        <v>18</v>
      </c>
      <c r="G588" s="639" t="s">
        <v>13696</v>
      </c>
      <c r="H588" s="639"/>
      <c r="I588" s="641"/>
      <c r="J588" s="641"/>
      <c r="K588" s="641"/>
      <c r="L588" s="642"/>
      <c r="M588" s="642"/>
      <c r="N588" s="642"/>
      <c r="O588" s="642"/>
      <c r="P588" s="625"/>
      <c r="Q588" s="625"/>
      <c r="R588" s="625"/>
      <c r="S588" s="625"/>
    </row>
    <row r="589">
      <c r="A589" s="675" t="s">
        <v>7852</v>
      </c>
      <c r="B589" s="660">
        <v>587.0</v>
      </c>
      <c r="C589" s="652">
        <v>46164.0</v>
      </c>
      <c r="D589" s="637" t="s">
        <v>14197</v>
      </c>
      <c r="E589" s="618" t="s">
        <v>14198</v>
      </c>
      <c r="F589" s="637" t="s">
        <v>18</v>
      </c>
      <c r="G589" s="639" t="s">
        <v>12455</v>
      </c>
      <c r="H589" s="639"/>
      <c r="I589" s="641"/>
      <c r="J589" s="641"/>
      <c r="K589" s="641"/>
      <c r="L589" s="642"/>
      <c r="M589" s="642"/>
      <c r="N589" s="642"/>
      <c r="O589" s="642"/>
      <c r="P589" s="625"/>
      <c r="Q589" s="625"/>
      <c r="R589" s="625"/>
      <c r="S589" s="625"/>
    </row>
    <row r="590">
      <c r="A590" s="675" t="s">
        <v>7852</v>
      </c>
      <c r="B590" s="660">
        <v>588.0</v>
      </c>
      <c r="C590" s="652">
        <v>46164.0</v>
      </c>
      <c r="D590" s="637" t="s">
        <v>14199</v>
      </c>
      <c r="E590" s="618" t="s">
        <v>14200</v>
      </c>
      <c r="F590" s="637" t="s">
        <v>18</v>
      </c>
      <c r="G590" s="639" t="s">
        <v>14201</v>
      </c>
      <c r="H590" s="639"/>
      <c r="I590" s="641"/>
      <c r="J590" s="641"/>
      <c r="K590" s="641"/>
      <c r="L590" s="642"/>
      <c r="M590" s="642"/>
      <c r="N590" s="642"/>
      <c r="O590" s="642"/>
      <c r="P590" s="625"/>
      <c r="Q590" s="625"/>
      <c r="R590" s="625"/>
      <c r="S590" s="625"/>
    </row>
    <row r="591">
      <c r="A591" s="675" t="s">
        <v>7852</v>
      </c>
      <c r="B591" s="660">
        <v>589.0</v>
      </c>
      <c r="C591" s="652">
        <v>46164.0</v>
      </c>
      <c r="D591" s="637" t="s">
        <v>2354</v>
      </c>
      <c r="E591" s="618" t="s">
        <v>530</v>
      </c>
      <c r="F591" s="637" t="s">
        <v>2751</v>
      </c>
      <c r="G591" s="639" t="s">
        <v>13700</v>
      </c>
      <c r="H591" s="639" t="s">
        <v>13955</v>
      </c>
      <c r="I591" s="641"/>
      <c r="J591" s="641"/>
      <c r="K591" s="641"/>
      <c r="L591" s="642"/>
      <c r="M591" s="642"/>
      <c r="N591" s="642"/>
      <c r="O591" s="642"/>
      <c r="P591" s="625"/>
      <c r="Q591" s="625"/>
      <c r="R591" s="625"/>
      <c r="S591" s="625"/>
    </row>
    <row r="592">
      <c r="A592" s="675" t="s">
        <v>7852</v>
      </c>
      <c r="B592" s="660">
        <v>590.0</v>
      </c>
      <c r="C592" s="652">
        <v>46164.0</v>
      </c>
      <c r="D592" s="637" t="s">
        <v>2204</v>
      </c>
      <c r="E592" s="618" t="s">
        <v>13888</v>
      </c>
      <c r="F592" s="637" t="s">
        <v>2751</v>
      </c>
      <c r="G592" s="639" t="s">
        <v>13930</v>
      </c>
      <c r="H592" s="639" t="s">
        <v>13790</v>
      </c>
      <c r="I592" s="641"/>
      <c r="J592" s="641"/>
      <c r="K592" s="641"/>
      <c r="L592" s="642"/>
      <c r="M592" s="642"/>
      <c r="N592" s="642"/>
      <c r="O592" s="642"/>
      <c r="P592" s="625"/>
      <c r="Q592" s="625"/>
      <c r="R592" s="625"/>
      <c r="S592" s="625"/>
    </row>
    <row r="593">
      <c r="A593" s="675" t="s">
        <v>7852</v>
      </c>
      <c r="B593" s="660">
        <v>591.0</v>
      </c>
      <c r="C593" s="652">
        <v>46164.0</v>
      </c>
      <c r="D593" s="637" t="s">
        <v>1260</v>
      </c>
      <c r="E593" s="618" t="s">
        <v>13868</v>
      </c>
      <c r="F593" s="637" t="s">
        <v>2751</v>
      </c>
      <c r="G593" s="639" t="s">
        <v>13957</v>
      </c>
      <c r="H593" s="639" t="s">
        <v>12647</v>
      </c>
      <c r="I593" s="641"/>
      <c r="J593" s="641"/>
      <c r="K593" s="641"/>
      <c r="L593" s="642"/>
      <c r="M593" s="642"/>
      <c r="N593" s="642"/>
      <c r="O593" s="642"/>
      <c r="P593" s="625"/>
      <c r="Q593" s="625"/>
      <c r="R593" s="625"/>
      <c r="S593" s="625"/>
    </row>
    <row r="594">
      <c r="A594" s="675" t="s">
        <v>7852</v>
      </c>
      <c r="B594" s="660">
        <v>592.0</v>
      </c>
      <c r="C594" s="652">
        <v>46164.0</v>
      </c>
      <c r="D594" s="637" t="s">
        <v>2880</v>
      </c>
      <c r="E594" s="618" t="s">
        <v>13876</v>
      </c>
      <c r="F594" s="637" t="s">
        <v>2751</v>
      </c>
      <c r="G594" s="639" t="s">
        <v>13790</v>
      </c>
      <c r="H594" s="639" t="s">
        <v>12441</v>
      </c>
      <c r="I594" s="641"/>
      <c r="J594" s="641"/>
      <c r="K594" s="641"/>
      <c r="L594" s="642"/>
      <c r="M594" s="642"/>
      <c r="N594" s="642"/>
      <c r="O594" s="642"/>
      <c r="P594" s="625"/>
      <c r="Q594" s="625"/>
      <c r="R594" s="625"/>
      <c r="S594" s="625"/>
    </row>
    <row r="595">
      <c r="A595" s="675" t="s">
        <v>7852</v>
      </c>
      <c r="B595" s="618">
        <v>593.0</v>
      </c>
      <c r="C595" s="652">
        <v>46164.0</v>
      </c>
      <c r="D595" s="637" t="s">
        <v>12505</v>
      </c>
      <c r="E595" s="618" t="s">
        <v>12506</v>
      </c>
      <c r="F595" s="637" t="s">
        <v>131</v>
      </c>
      <c r="G595" s="639" t="s">
        <v>13808</v>
      </c>
      <c r="H595" s="639" t="s">
        <v>14202</v>
      </c>
      <c r="I595" s="641"/>
      <c r="J595" s="641"/>
      <c r="K595" s="641"/>
      <c r="L595" s="642"/>
      <c r="M595" s="642"/>
      <c r="N595" s="642"/>
      <c r="O595" s="642"/>
      <c r="P595" s="625"/>
      <c r="Q595" s="625"/>
      <c r="R595" s="625"/>
      <c r="S595" s="625"/>
    </row>
    <row r="596">
      <c r="A596" s="675" t="s">
        <v>7852</v>
      </c>
      <c r="B596" s="618">
        <v>594.0</v>
      </c>
      <c r="C596" s="652">
        <v>46164.0</v>
      </c>
      <c r="D596" s="637" t="s">
        <v>12501</v>
      </c>
      <c r="E596" s="618" t="s">
        <v>12502</v>
      </c>
      <c r="F596" s="637" t="s">
        <v>12391</v>
      </c>
      <c r="G596" s="639"/>
      <c r="H596" s="639"/>
      <c r="I596" s="641"/>
      <c r="J596" s="641"/>
      <c r="K596" s="641"/>
      <c r="L596" s="642"/>
      <c r="M596" s="642"/>
      <c r="N596" s="642"/>
      <c r="O596" s="642"/>
      <c r="P596" s="625"/>
      <c r="Q596" s="625"/>
      <c r="R596" s="625"/>
      <c r="S596" s="625"/>
    </row>
    <row r="597">
      <c r="A597" s="675" t="s">
        <v>7852</v>
      </c>
      <c r="B597" s="618">
        <v>595.0</v>
      </c>
      <c r="C597" s="652">
        <v>46167.0</v>
      </c>
      <c r="D597" s="637" t="s">
        <v>12907</v>
      </c>
      <c r="E597" s="618" t="s">
        <v>12908</v>
      </c>
      <c r="F597" s="637" t="s">
        <v>12391</v>
      </c>
      <c r="G597" s="639"/>
      <c r="H597" s="639"/>
      <c r="I597" s="641"/>
      <c r="J597" s="641"/>
      <c r="K597" s="641"/>
      <c r="L597" s="642"/>
      <c r="M597" s="642"/>
      <c r="N597" s="642"/>
      <c r="O597" s="642"/>
      <c r="P597" s="625"/>
      <c r="Q597" s="625"/>
      <c r="R597" s="625"/>
      <c r="S597" s="625"/>
    </row>
    <row r="598">
      <c r="A598" s="675" t="s">
        <v>7852</v>
      </c>
      <c r="B598" s="618">
        <v>596.0</v>
      </c>
      <c r="C598" s="652">
        <v>46167.0</v>
      </c>
      <c r="D598" s="637" t="s">
        <v>9246</v>
      </c>
      <c r="E598" s="618" t="s">
        <v>11899</v>
      </c>
      <c r="F598" s="637" t="s">
        <v>12391</v>
      </c>
      <c r="G598" s="639"/>
      <c r="H598" s="639"/>
      <c r="I598" s="641"/>
      <c r="J598" s="641"/>
      <c r="K598" s="641"/>
      <c r="L598" s="642"/>
      <c r="M598" s="642"/>
      <c r="N598" s="642"/>
      <c r="O598" s="642"/>
      <c r="P598" s="625"/>
      <c r="Q598" s="625"/>
      <c r="R598" s="625"/>
      <c r="S598" s="625"/>
    </row>
    <row r="599">
      <c r="A599" s="675" t="s">
        <v>7852</v>
      </c>
      <c r="B599" s="618">
        <v>597.0</v>
      </c>
      <c r="C599" s="652">
        <v>46167.0</v>
      </c>
      <c r="D599" s="637" t="s">
        <v>13084</v>
      </c>
      <c r="E599" s="618" t="s">
        <v>13085</v>
      </c>
      <c r="F599" s="637" t="s">
        <v>12391</v>
      </c>
      <c r="G599" s="639"/>
      <c r="H599" s="639"/>
      <c r="I599" s="641"/>
      <c r="J599" s="641"/>
      <c r="K599" s="641"/>
      <c r="L599" s="642"/>
      <c r="M599" s="642"/>
      <c r="N599" s="642"/>
      <c r="O599" s="642"/>
      <c r="P599" s="625"/>
      <c r="Q599" s="625"/>
      <c r="R599" s="625"/>
      <c r="S599" s="625"/>
    </row>
    <row r="600">
      <c r="A600" s="675" t="s">
        <v>7852</v>
      </c>
      <c r="B600" s="618">
        <v>598.0</v>
      </c>
      <c r="C600" s="652">
        <v>46167.0</v>
      </c>
      <c r="D600" s="637" t="s">
        <v>11096</v>
      </c>
      <c r="E600" s="618" t="s">
        <v>12406</v>
      </c>
      <c r="F600" s="637" t="s">
        <v>12391</v>
      </c>
      <c r="G600" s="639"/>
      <c r="H600" s="639"/>
      <c r="I600" s="641"/>
      <c r="J600" s="641"/>
      <c r="K600" s="641"/>
      <c r="L600" s="642"/>
      <c r="M600" s="642"/>
      <c r="N600" s="642"/>
      <c r="O600" s="642"/>
      <c r="P600" s="625"/>
      <c r="Q600" s="625"/>
      <c r="R600" s="625"/>
      <c r="S600" s="625"/>
    </row>
    <row r="601">
      <c r="A601" s="675" t="s">
        <v>7852</v>
      </c>
      <c r="B601" s="618">
        <v>599.0</v>
      </c>
      <c r="C601" s="652">
        <v>46167.0</v>
      </c>
      <c r="D601" s="637" t="s">
        <v>5070</v>
      </c>
      <c r="E601" s="618" t="s">
        <v>14203</v>
      </c>
      <c r="F601" s="637" t="s">
        <v>12391</v>
      </c>
      <c r="G601" s="639"/>
      <c r="H601" s="639"/>
      <c r="I601" s="641"/>
      <c r="J601" s="641"/>
      <c r="K601" s="641"/>
      <c r="L601" s="642"/>
      <c r="M601" s="642"/>
      <c r="N601" s="642"/>
      <c r="O601" s="642"/>
      <c r="P601" s="625"/>
      <c r="Q601" s="625"/>
      <c r="R601" s="625"/>
      <c r="S601" s="625"/>
    </row>
    <row r="602">
      <c r="A602" s="675" t="s">
        <v>7852</v>
      </c>
      <c r="B602" s="618">
        <v>600.0</v>
      </c>
      <c r="C602" s="652">
        <v>46167.0</v>
      </c>
      <c r="D602" s="637" t="s">
        <v>12670</v>
      </c>
      <c r="E602" s="618" t="s">
        <v>12671</v>
      </c>
      <c r="F602" s="637" t="s">
        <v>12391</v>
      </c>
      <c r="G602" s="639"/>
      <c r="H602" s="639"/>
      <c r="I602" s="641"/>
      <c r="J602" s="641"/>
      <c r="K602" s="641"/>
      <c r="L602" s="642"/>
      <c r="M602" s="642"/>
      <c r="N602" s="642"/>
      <c r="O602" s="642"/>
      <c r="P602" s="625"/>
      <c r="Q602" s="625"/>
      <c r="R602" s="625"/>
      <c r="S602" s="625"/>
    </row>
    <row r="603">
      <c r="A603" s="675" t="s">
        <v>7852</v>
      </c>
      <c r="B603" s="618">
        <v>601.0</v>
      </c>
      <c r="C603" s="652">
        <v>46167.0</v>
      </c>
      <c r="D603" s="637" t="s">
        <v>5525</v>
      </c>
      <c r="E603" s="618" t="s">
        <v>6194</v>
      </c>
      <c r="F603" s="637" t="s">
        <v>12391</v>
      </c>
      <c r="G603" s="639"/>
      <c r="H603" s="639"/>
      <c r="I603" s="641"/>
      <c r="J603" s="641"/>
      <c r="K603" s="641"/>
      <c r="L603" s="642"/>
      <c r="M603" s="642"/>
      <c r="N603" s="642"/>
      <c r="O603" s="642"/>
      <c r="P603" s="625"/>
      <c r="Q603" s="625"/>
      <c r="R603" s="625"/>
      <c r="S603" s="625"/>
    </row>
    <row r="604">
      <c r="A604" s="675" t="s">
        <v>7852</v>
      </c>
      <c r="B604" s="618">
        <v>602.0</v>
      </c>
      <c r="C604" s="652">
        <v>46167.0</v>
      </c>
      <c r="D604" s="637" t="s">
        <v>12293</v>
      </c>
      <c r="E604" s="618" t="s">
        <v>12294</v>
      </c>
      <c r="F604" s="637" t="s">
        <v>12391</v>
      </c>
      <c r="G604" s="639"/>
      <c r="H604" s="639"/>
      <c r="I604" s="641"/>
      <c r="J604" s="641"/>
      <c r="K604" s="641"/>
      <c r="L604" s="642"/>
      <c r="M604" s="642"/>
      <c r="N604" s="642"/>
      <c r="O604" s="642"/>
      <c r="P604" s="625"/>
      <c r="Q604" s="625"/>
      <c r="R604" s="625"/>
      <c r="S604" s="625"/>
    </row>
    <row r="605">
      <c r="A605" s="675" t="s">
        <v>7852</v>
      </c>
      <c r="B605" s="618">
        <v>603.0</v>
      </c>
      <c r="C605" s="652">
        <v>46167.0</v>
      </c>
      <c r="D605" s="637" t="s">
        <v>2911</v>
      </c>
      <c r="E605" s="618" t="s">
        <v>12361</v>
      </c>
      <c r="F605" s="637" t="s">
        <v>12391</v>
      </c>
      <c r="G605" s="639"/>
      <c r="H605" s="639"/>
      <c r="I605" s="641"/>
      <c r="J605" s="641"/>
      <c r="K605" s="641"/>
      <c r="L605" s="642"/>
      <c r="M605" s="642"/>
      <c r="N605" s="642"/>
      <c r="O605" s="642"/>
      <c r="P605" s="625"/>
      <c r="Q605" s="625"/>
      <c r="R605" s="625"/>
      <c r="S605" s="625"/>
    </row>
    <row r="606">
      <c r="A606" s="675" t="s">
        <v>7852</v>
      </c>
      <c r="B606" s="618">
        <v>604.0</v>
      </c>
      <c r="C606" s="652">
        <v>46167.0</v>
      </c>
      <c r="D606" s="637" t="s">
        <v>9183</v>
      </c>
      <c r="E606" s="618" t="s">
        <v>11317</v>
      </c>
      <c r="F606" s="637" t="s">
        <v>12391</v>
      </c>
      <c r="G606" s="639"/>
      <c r="H606" s="639"/>
      <c r="I606" s="641"/>
      <c r="J606" s="641"/>
      <c r="K606" s="641"/>
      <c r="L606" s="642"/>
      <c r="M606" s="642"/>
      <c r="N606" s="642"/>
      <c r="O606" s="642"/>
      <c r="P606" s="625"/>
      <c r="Q606" s="625"/>
      <c r="R606" s="625"/>
      <c r="S606" s="625"/>
    </row>
    <row r="607">
      <c r="A607" s="675" t="s">
        <v>7852</v>
      </c>
      <c r="B607" s="618">
        <v>605.0</v>
      </c>
      <c r="C607" s="652">
        <v>46167.0</v>
      </c>
      <c r="D607" s="637" t="s">
        <v>12289</v>
      </c>
      <c r="E607" s="618" t="s">
        <v>12290</v>
      </c>
      <c r="F607" s="637" t="s">
        <v>12391</v>
      </c>
      <c r="G607" s="639"/>
      <c r="H607" s="639"/>
      <c r="I607" s="641"/>
      <c r="J607" s="641"/>
      <c r="K607" s="641"/>
      <c r="L607" s="642"/>
      <c r="M607" s="642"/>
      <c r="N607" s="642"/>
      <c r="O607" s="642"/>
      <c r="P607" s="625"/>
      <c r="Q607" s="625"/>
      <c r="R607" s="625"/>
      <c r="S607" s="625"/>
    </row>
    <row r="608">
      <c r="A608" s="675" t="s">
        <v>7852</v>
      </c>
      <c r="B608" s="618">
        <v>606.0</v>
      </c>
      <c r="C608" s="652">
        <v>46167.0</v>
      </c>
      <c r="D608" s="637" t="s">
        <v>13694</v>
      </c>
      <c r="E608" s="618" t="s">
        <v>13695</v>
      </c>
      <c r="F608" s="637" t="s">
        <v>12391</v>
      </c>
      <c r="G608" s="639"/>
      <c r="H608" s="639"/>
      <c r="I608" s="641"/>
      <c r="J608" s="641"/>
      <c r="K608" s="641"/>
      <c r="L608" s="642"/>
      <c r="M608" s="642"/>
      <c r="N608" s="642"/>
      <c r="O608" s="642"/>
      <c r="P608" s="625"/>
      <c r="Q608" s="625"/>
      <c r="R608" s="625"/>
      <c r="S608" s="625"/>
    </row>
    <row r="609">
      <c r="A609" s="675" t="s">
        <v>7852</v>
      </c>
      <c r="B609" s="618">
        <v>607.0</v>
      </c>
      <c r="C609" s="652">
        <v>46167.0</v>
      </c>
      <c r="D609" s="637" t="s">
        <v>11575</v>
      </c>
      <c r="E609" s="618" t="s">
        <v>12064</v>
      </c>
      <c r="F609" s="637" t="s">
        <v>12391</v>
      </c>
      <c r="G609" s="639"/>
      <c r="H609" s="639"/>
      <c r="I609" s="641"/>
      <c r="J609" s="641"/>
      <c r="K609" s="641"/>
      <c r="L609" s="642"/>
      <c r="M609" s="642"/>
      <c r="N609" s="642"/>
      <c r="O609" s="642"/>
      <c r="P609" s="625"/>
      <c r="Q609" s="625"/>
      <c r="R609" s="625"/>
      <c r="S609" s="625"/>
    </row>
    <row r="610">
      <c r="A610" s="675" t="s">
        <v>7852</v>
      </c>
      <c r="B610" s="618">
        <v>608.0</v>
      </c>
      <c r="C610" s="652">
        <v>46167.0</v>
      </c>
      <c r="D610" s="637" t="s">
        <v>8954</v>
      </c>
      <c r="E610" s="618" t="s">
        <v>13373</v>
      </c>
      <c r="F610" s="637" t="s">
        <v>12391</v>
      </c>
      <c r="G610" s="639"/>
      <c r="H610" s="639"/>
      <c r="I610" s="641"/>
      <c r="J610" s="641"/>
      <c r="K610" s="641"/>
      <c r="L610" s="642"/>
      <c r="M610" s="642"/>
      <c r="N610" s="642"/>
      <c r="O610" s="642"/>
      <c r="P610" s="625"/>
      <c r="Q610" s="625"/>
      <c r="R610" s="625"/>
      <c r="S610" s="625"/>
    </row>
    <row r="611">
      <c r="A611" s="675" t="s">
        <v>7852</v>
      </c>
      <c r="B611" s="618">
        <v>609.0</v>
      </c>
      <c r="C611" s="652">
        <v>46167.0</v>
      </c>
      <c r="D611" s="637" t="s">
        <v>7216</v>
      </c>
      <c r="E611" s="618" t="s">
        <v>8514</v>
      </c>
      <c r="F611" s="637" t="s">
        <v>12391</v>
      </c>
      <c r="G611" s="639"/>
      <c r="H611" s="639"/>
      <c r="I611" s="641"/>
      <c r="J611" s="641"/>
      <c r="K611" s="641"/>
      <c r="L611" s="642"/>
      <c r="M611" s="642"/>
      <c r="N611" s="642"/>
      <c r="O611" s="642"/>
      <c r="P611" s="625"/>
      <c r="Q611" s="625"/>
      <c r="R611" s="625"/>
      <c r="S611" s="625"/>
    </row>
    <row r="612">
      <c r="A612" s="675" t="s">
        <v>7852</v>
      </c>
      <c r="B612" s="618">
        <v>610.0</v>
      </c>
      <c r="C612" s="652">
        <v>46167.0</v>
      </c>
      <c r="D612" s="637" t="s">
        <v>12836</v>
      </c>
      <c r="E612" s="618" t="s">
        <v>12837</v>
      </c>
      <c r="F612" s="637" t="s">
        <v>12391</v>
      </c>
      <c r="G612" s="639"/>
      <c r="H612" s="639"/>
      <c r="I612" s="641"/>
      <c r="J612" s="641"/>
      <c r="K612" s="641"/>
      <c r="L612" s="642"/>
      <c r="M612" s="642"/>
      <c r="N612" s="642"/>
      <c r="O612" s="642"/>
      <c r="P612" s="625"/>
      <c r="Q612" s="625"/>
      <c r="R612" s="625"/>
      <c r="S612" s="625"/>
    </row>
    <row r="613">
      <c r="A613" s="675" t="s">
        <v>7852</v>
      </c>
      <c r="B613" s="618">
        <v>611.0</v>
      </c>
      <c r="C613" s="652">
        <v>46167.0</v>
      </c>
      <c r="D613" s="637" t="s">
        <v>13409</v>
      </c>
      <c r="E613" s="618" t="s">
        <v>13410</v>
      </c>
      <c r="F613" s="637" t="s">
        <v>131</v>
      </c>
      <c r="G613" s="639" t="s">
        <v>12641</v>
      </c>
      <c r="H613" s="639" t="s">
        <v>12455</v>
      </c>
      <c r="I613" s="641"/>
      <c r="J613" s="641"/>
      <c r="K613" s="641"/>
      <c r="L613" s="642"/>
      <c r="M613" s="642"/>
      <c r="N613" s="642"/>
      <c r="O613" s="642"/>
      <c r="P613" s="625"/>
      <c r="Q613" s="625"/>
      <c r="R613" s="625"/>
      <c r="S613" s="625"/>
    </row>
    <row r="614">
      <c r="A614" s="675" t="s">
        <v>7852</v>
      </c>
      <c r="B614" s="683">
        <v>612.0</v>
      </c>
      <c r="C614" s="652">
        <v>46169.0</v>
      </c>
      <c r="D614" s="637" t="s">
        <v>13653</v>
      </c>
      <c r="E614" s="618" t="s">
        <v>13440</v>
      </c>
      <c r="F614" s="637" t="s">
        <v>1593</v>
      </c>
      <c r="G614" s="639" t="s">
        <v>14204</v>
      </c>
      <c r="H614" s="696" t="s">
        <v>10731</v>
      </c>
      <c r="I614" s="641"/>
      <c r="J614" s="641"/>
      <c r="K614" s="641"/>
      <c r="L614" s="642"/>
      <c r="M614" s="642"/>
      <c r="N614" s="642"/>
      <c r="O614" s="642"/>
      <c r="P614" s="625"/>
      <c r="Q614" s="625"/>
      <c r="R614" s="625"/>
      <c r="S614" s="625"/>
    </row>
    <row r="615">
      <c r="A615" s="675" t="s">
        <v>7852</v>
      </c>
      <c r="B615" s="618">
        <v>613.0</v>
      </c>
      <c r="C615" s="652">
        <v>46171.0</v>
      </c>
      <c r="D615" s="637" t="s">
        <v>13096</v>
      </c>
      <c r="E615" s="618" t="s">
        <v>12743</v>
      </c>
      <c r="F615" s="637" t="s">
        <v>18</v>
      </c>
      <c r="G615" s="639" t="s">
        <v>14205</v>
      </c>
      <c r="H615" s="639"/>
      <c r="I615" s="641"/>
      <c r="J615" s="641"/>
      <c r="K615" s="641"/>
      <c r="L615" s="642"/>
      <c r="M615" s="642"/>
      <c r="N615" s="642"/>
      <c r="O615" s="642"/>
      <c r="P615" s="625"/>
      <c r="Q615" s="625"/>
      <c r="R615" s="625"/>
      <c r="S615" s="625"/>
    </row>
    <row r="616">
      <c r="A616" s="675" t="s">
        <v>7852</v>
      </c>
      <c r="B616" s="618">
        <v>614.0</v>
      </c>
      <c r="C616" s="652">
        <v>46171.0</v>
      </c>
      <c r="D616" s="637" t="s">
        <v>9440</v>
      </c>
      <c r="E616" s="618" t="s">
        <v>13404</v>
      </c>
      <c r="F616" s="637" t="s">
        <v>12391</v>
      </c>
      <c r="G616" s="639"/>
      <c r="H616" s="639"/>
      <c r="I616" s="641"/>
      <c r="J616" s="641"/>
      <c r="K616" s="641"/>
      <c r="L616" s="642"/>
      <c r="M616" s="642"/>
      <c r="N616" s="642"/>
      <c r="O616" s="642"/>
      <c r="P616" s="625"/>
      <c r="Q616" s="625"/>
      <c r="R616" s="625"/>
      <c r="S616" s="625"/>
    </row>
    <row r="617">
      <c r="A617" s="675" t="s">
        <v>7852</v>
      </c>
      <c r="B617" s="618">
        <v>615.0</v>
      </c>
      <c r="C617" s="652">
        <v>46171.0</v>
      </c>
      <c r="D617" s="637" t="s">
        <v>8658</v>
      </c>
      <c r="E617" s="618" t="s">
        <v>8412</v>
      </c>
      <c r="F617" s="637" t="s">
        <v>12391</v>
      </c>
      <c r="G617" s="639"/>
      <c r="H617" s="639"/>
      <c r="I617" s="641"/>
      <c r="J617" s="641"/>
      <c r="K617" s="641"/>
      <c r="L617" s="642"/>
      <c r="M617" s="642"/>
      <c r="N617" s="642"/>
      <c r="O617" s="642"/>
      <c r="P617" s="625"/>
      <c r="Q617" s="625"/>
      <c r="R617" s="625"/>
      <c r="S617" s="625"/>
    </row>
    <row r="618">
      <c r="A618" s="675" t="s">
        <v>7852</v>
      </c>
      <c r="B618" s="618">
        <v>616.0</v>
      </c>
      <c r="C618" s="652">
        <v>46171.0</v>
      </c>
      <c r="D618" s="637" t="s">
        <v>11311</v>
      </c>
      <c r="E618" s="618" t="s">
        <v>11593</v>
      </c>
      <c r="F618" s="637" t="s">
        <v>12391</v>
      </c>
      <c r="G618" s="639"/>
      <c r="H618" s="639"/>
      <c r="I618" s="641"/>
      <c r="J618" s="641"/>
      <c r="K618" s="641"/>
      <c r="L618" s="642"/>
      <c r="M618" s="642"/>
      <c r="N618" s="642"/>
      <c r="O618" s="642"/>
      <c r="P618" s="625"/>
      <c r="Q618" s="625"/>
      <c r="R618" s="625"/>
      <c r="S618" s="625"/>
    </row>
    <row r="619">
      <c r="A619" s="675" t="s">
        <v>7852</v>
      </c>
      <c r="B619" s="660">
        <v>617.0</v>
      </c>
      <c r="C619" s="652">
        <v>46171.0</v>
      </c>
      <c r="D619" s="637" t="s">
        <v>13815</v>
      </c>
      <c r="E619" s="618" t="s">
        <v>12728</v>
      </c>
      <c r="F619" s="637" t="s">
        <v>131</v>
      </c>
      <c r="G619" s="639" t="s">
        <v>12056</v>
      </c>
      <c r="H619" s="639" t="s">
        <v>14206</v>
      </c>
      <c r="I619" s="641"/>
      <c r="J619" s="641"/>
      <c r="K619" s="641"/>
      <c r="L619" s="642"/>
      <c r="M619" s="642"/>
      <c r="N619" s="642"/>
      <c r="O619" s="642"/>
      <c r="P619" s="625"/>
      <c r="Q619" s="625"/>
      <c r="R619" s="625"/>
      <c r="S619" s="625"/>
    </row>
    <row r="620">
      <c r="A620" s="675" t="s">
        <v>7852</v>
      </c>
      <c r="B620" s="660">
        <v>618.0</v>
      </c>
      <c r="C620" s="652">
        <v>46171.0</v>
      </c>
      <c r="D620" s="637" t="s">
        <v>12909</v>
      </c>
      <c r="E620" s="618" t="s">
        <v>14207</v>
      </c>
      <c r="F620" s="637" t="s">
        <v>131</v>
      </c>
      <c r="G620" s="639" t="s">
        <v>13764</v>
      </c>
      <c r="H620" s="639" t="s">
        <v>14208</v>
      </c>
      <c r="I620" s="641"/>
      <c r="J620" s="641"/>
      <c r="K620" s="641"/>
      <c r="L620" s="642"/>
      <c r="M620" s="642"/>
      <c r="N620" s="642"/>
      <c r="O620" s="642"/>
      <c r="P620" s="625"/>
      <c r="Q620" s="625"/>
      <c r="R620" s="625"/>
      <c r="S620" s="625"/>
    </row>
    <row r="621">
      <c r="A621" s="675" t="s">
        <v>7852</v>
      </c>
      <c r="B621" s="660">
        <v>619.0</v>
      </c>
      <c r="C621" s="652">
        <v>46171.0</v>
      </c>
      <c r="D621" s="637" t="s">
        <v>11982</v>
      </c>
      <c r="E621" s="618" t="s">
        <v>14209</v>
      </c>
      <c r="F621" s="637" t="s">
        <v>131</v>
      </c>
      <c r="G621" s="639" t="s">
        <v>14210</v>
      </c>
      <c r="H621" s="639" t="s">
        <v>14211</v>
      </c>
      <c r="I621" s="641"/>
      <c r="J621" s="641"/>
      <c r="K621" s="641"/>
      <c r="L621" s="642"/>
      <c r="M621" s="642"/>
      <c r="N621" s="642"/>
      <c r="O621" s="642"/>
      <c r="P621" s="625"/>
      <c r="Q621" s="625"/>
      <c r="R621" s="625"/>
      <c r="S621" s="625"/>
    </row>
    <row r="622">
      <c r="A622" s="675" t="s">
        <v>7852</v>
      </c>
      <c r="B622" s="660">
        <v>620.0</v>
      </c>
      <c r="C622" s="652">
        <v>46171.0</v>
      </c>
      <c r="D622" s="637" t="s">
        <v>14031</v>
      </c>
      <c r="E622" s="618" t="s">
        <v>14212</v>
      </c>
      <c r="F622" s="637" t="s">
        <v>131</v>
      </c>
      <c r="G622" s="639" t="s">
        <v>12600</v>
      </c>
      <c r="H622" s="639" t="s">
        <v>12601</v>
      </c>
      <c r="I622" s="641"/>
      <c r="J622" s="641"/>
      <c r="K622" s="641"/>
      <c r="L622" s="642"/>
      <c r="M622" s="642"/>
      <c r="N622" s="642"/>
      <c r="O622" s="642"/>
      <c r="P622" s="625"/>
      <c r="Q622" s="625"/>
      <c r="R622" s="625"/>
      <c r="S622" s="625"/>
    </row>
    <row r="623">
      <c r="A623" s="675" t="s">
        <v>7852</v>
      </c>
      <c r="B623" s="660">
        <v>621.0</v>
      </c>
      <c r="C623" s="652">
        <v>46171.0</v>
      </c>
      <c r="D623" s="637" t="s">
        <v>1940</v>
      </c>
      <c r="E623" s="618" t="s">
        <v>14213</v>
      </c>
      <c r="F623" s="637" t="s">
        <v>131</v>
      </c>
      <c r="G623" s="639" t="s">
        <v>14214</v>
      </c>
      <c r="H623" s="639" t="s">
        <v>14215</v>
      </c>
      <c r="I623" s="641"/>
      <c r="J623" s="641"/>
      <c r="K623" s="641"/>
      <c r="L623" s="642"/>
      <c r="M623" s="642"/>
      <c r="N623" s="642"/>
      <c r="O623" s="642"/>
      <c r="P623" s="625"/>
      <c r="Q623" s="625"/>
      <c r="R623" s="625"/>
      <c r="S623" s="625"/>
    </row>
    <row r="624">
      <c r="A624" s="675" t="s">
        <v>7852</v>
      </c>
      <c r="B624" s="660">
        <v>622.0</v>
      </c>
      <c r="C624" s="652">
        <v>46171.0</v>
      </c>
      <c r="D624" s="637" t="s">
        <v>12812</v>
      </c>
      <c r="E624" s="618" t="s">
        <v>14216</v>
      </c>
      <c r="F624" s="637" t="s">
        <v>131</v>
      </c>
      <c r="G624" s="639" t="s">
        <v>13223</v>
      </c>
      <c r="H624" s="639" t="s">
        <v>14217</v>
      </c>
      <c r="I624" s="641"/>
      <c r="J624" s="641"/>
      <c r="K624" s="641"/>
      <c r="L624" s="642"/>
      <c r="M624" s="642"/>
      <c r="N624" s="642"/>
      <c r="O624" s="642"/>
      <c r="P624" s="625"/>
      <c r="Q624" s="625"/>
      <c r="R624" s="625"/>
      <c r="S624" s="625"/>
    </row>
    <row r="625">
      <c r="A625" s="675" t="s">
        <v>7852</v>
      </c>
      <c r="B625" s="660">
        <v>623.0</v>
      </c>
      <c r="C625" s="652">
        <v>46171.0</v>
      </c>
      <c r="D625" s="637" t="s">
        <v>9175</v>
      </c>
      <c r="E625" s="618" t="s">
        <v>12997</v>
      </c>
      <c r="F625" s="637" t="s">
        <v>131</v>
      </c>
      <c r="G625" s="639" t="s">
        <v>12607</v>
      </c>
      <c r="H625" s="639" t="s">
        <v>12473</v>
      </c>
      <c r="I625" s="641"/>
      <c r="J625" s="641"/>
      <c r="K625" s="641"/>
      <c r="L625" s="642"/>
      <c r="M625" s="642"/>
      <c r="N625" s="642"/>
      <c r="O625" s="642"/>
      <c r="P625" s="625"/>
      <c r="Q625" s="625"/>
      <c r="R625" s="625"/>
      <c r="S625" s="625"/>
    </row>
    <row r="626">
      <c r="A626" s="675" t="s">
        <v>7852</v>
      </c>
      <c r="B626" s="660">
        <v>624.0</v>
      </c>
      <c r="C626" s="652">
        <v>46171.0</v>
      </c>
      <c r="D626" s="637" t="s">
        <v>2107</v>
      </c>
      <c r="E626" s="618" t="s">
        <v>11624</v>
      </c>
      <c r="F626" s="637" t="s">
        <v>131</v>
      </c>
      <c r="G626" s="639" t="s">
        <v>12524</v>
      </c>
      <c r="H626" s="639" t="s">
        <v>13700</v>
      </c>
      <c r="I626" s="641"/>
      <c r="J626" s="641"/>
      <c r="K626" s="641"/>
      <c r="L626" s="642"/>
      <c r="M626" s="642"/>
      <c r="N626" s="642"/>
      <c r="O626" s="642"/>
      <c r="P626" s="625"/>
      <c r="Q626" s="625"/>
      <c r="R626" s="625"/>
      <c r="S626" s="625"/>
    </row>
    <row r="627">
      <c r="A627" s="675" t="s">
        <v>7852</v>
      </c>
      <c r="B627" s="660">
        <v>625.0</v>
      </c>
      <c r="C627" s="652">
        <v>46171.0</v>
      </c>
      <c r="D627" s="637" t="s">
        <v>11533</v>
      </c>
      <c r="E627" s="618" t="s">
        <v>11673</v>
      </c>
      <c r="F627" s="637" t="s">
        <v>131</v>
      </c>
      <c r="G627" s="639" t="s">
        <v>14218</v>
      </c>
      <c r="H627" s="639" t="s">
        <v>12056</v>
      </c>
      <c r="I627" s="641"/>
      <c r="J627" s="641"/>
      <c r="K627" s="641"/>
      <c r="L627" s="642"/>
      <c r="M627" s="642"/>
      <c r="N627" s="642"/>
      <c r="O627" s="642"/>
      <c r="P627" s="625"/>
      <c r="Q627" s="625"/>
      <c r="R627" s="625"/>
      <c r="S627" s="625"/>
    </row>
    <row r="628">
      <c r="A628" s="702" t="s">
        <v>12519</v>
      </c>
      <c r="B628" s="691">
        <v>626.0</v>
      </c>
      <c r="C628" s="652">
        <v>46171.0</v>
      </c>
      <c r="D628" s="637" t="s">
        <v>8680</v>
      </c>
      <c r="E628" s="618" t="s">
        <v>8797</v>
      </c>
      <c r="F628" s="637" t="s">
        <v>131</v>
      </c>
      <c r="G628" s="639" t="s">
        <v>12471</v>
      </c>
      <c r="H628" s="701" t="s">
        <v>7639</v>
      </c>
      <c r="I628" s="641"/>
      <c r="J628" s="641"/>
      <c r="K628" s="641"/>
      <c r="L628" s="642"/>
      <c r="M628" s="642"/>
      <c r="N628" s="642"/>
      <c r="O628" s="642"/>
      <c r="P628" s="625"/>
      <c r="Q628" s="625"/>
      <c r="R628" s="625"/>
      <c r="S628" s="625"/>
    </row>
    <row r="629">
      <c r="A629" s="675" t="s">
        <v>7852</v>
      </c>
      <c r="B629" s="660">
        <v>627.0</v>
      </c>
      <c r="C629" s="652">
        <v>46171.0</v>
      </c>
      <c r="D629" s="637" t="s">
        <v>9569</v>
      </c>
      <c r="E629" s="618" t="s">
        <v>9570</v>
      </c>
      <c r="F629" s="637" t="s">
        <v>131</v>
      </c>
      <c r="G629" s="639" t="s">
        <v>14219</v>
      </c>
      <c r="H629" s="639" t="s">
        <v>14220</v>
      </c>
      <c r="I629" s="641"/>
      <c r="J629" s="641"/>
      <c r="K629" s="641"/>
      <c r="L629" s="642"/>
      <c r="M629" s="642"/>
      <c r="N629" s="642"/>
      <c r="O629" s="642"/>
      <c r="P629" s="625"/>
      <c r="Q629" s="625"/>
      <c r="R629" s="625"/>
      <c r="S629" s="625"/>
    </row>
    <row r="630">
      <c r="A630" s="675" t="s">
        <v>7852</v>
      </c>
      <c r="B630" s="618">
        <v>628.0</v>
      </c>
      <c r="C630" s="652">
        <v>46175.0</v>
      </c>
      <c r="D630" s="637" t="s">
        <v>11105</v>
      </c>
      <c r="E630" s="618" t="s">
        <v>11517</v>
      </c>
      <c r="F630" s="637" t="s">
        <v>8629</v>
      </c>
      <c r="G630" s="639"/>
      <c r="H630" s="639"/>
      <c r="I630" s="641"/>
      <c r="J630" s="641"/>
      <c r="K630" s="641"/>
      <c r="L630" s="642"/>
      <c r="M630" s="642"/>
      <c r="N630" s="642"/>
      <c r="O630" s="642"/>
      <c r="P630" s="625"/>
      <c r="Q630" s="625"/>
      <c r="R630" s="625"/>
      <c r="S630" s="625"/>
    </row>
    <row r="631">
      <c r="A631" s="675" t="s">
        <v>7852</v>
      </c>
      <c r="B631" s="618">
        <v>629.0</v>
      </c>
      <c r="C631" s="652">
        <v>46175.0</v>
      </c>
      <c r="D631" s="637" t="s">
        <v>1403</v>
      </c>
      <c r="E631" s="618" t="s">
        <v>11784</v>
      </c>
      <c r="F631" s="637" t="s">
        <v>8629</v>
      </c>
      <c r="G631" s="639"/>
      <c r="H631" s="639"/>
      <c r="I631" s="641"/>
      <c r="J631" s="641"/>
      <c r="K631" s="641"/>
      <c r="L631" s="642"/>
      <c r="M631" s="642"/>
      <c r="N631" s="642"/>
      <c r="O631" s="642"/>
      <c r="P631" s="625"/>
      <c r="Q631" s="625"/>
      <c r="R631" s="625"/>
      <c r="S631" s="625"/>
    </row>
    <row r="632">
      <c r="A632" s="675" t="s">
        <v>7852</v>
      </c>
      <c r="B632" s="618">
        <v>630.0</v>
      </c>
      <c r="C632" s="652">
        <v>46175.0</v>
      </c>
      <c r="D632" s="637" t="s">
        <v>12763</v>
      </c>
      <c r="E632" s="618" t="s">
        <v>12764</v>
      </c>
      <c r="F632" s="637" t="s">
        <v>8629</v>
      </c>
      <c r="G632" s="639"/>
      <c r="H632" s="639"/>
      <c r="I632" s="641"/>
      <c r="J632" s="641"/>
      <c r="K632" s="641"/>
      <c r="L632" s="642"/>
      <c r="M632" s="642"/>
      <c r="N632" s="642"/>
      <c r="O632" s="642"/>
      <c r="P632" s="625"/>
      <c r="Q632" s="625"/>
      <c r="R632" s="625"/>
      <c r="S632" s="625"/>
    </row>
    <row r="633">
      <c r="A633" s="675" t="s">
        <v>7852</v>
      </c>
      <c r="B633" s="618">
        <v>631.0</v>
      </c>
      <c r="C633" s="652">
        <v>46175.0</v>
      </c>
      <c r="D633" s="637" t="s">
        <v>7216</v>
      </c>
      <c r="E633" s="618" t="s">
        <v>8514</v>
      </c>
      <c r="F633" s="637" t="s">
        <v>8629</v>
      </c>
      <c r="G633" s="639"/>
      <c r="H633" s="639"/>
      <c r="I633" s="641"/>
      <c r="J633" s="641"/>
      <c r="K633" s="641"/>
      <c r="L633" s="642"/>
      <c r="M633" s="642"/>
      <c r="N633" s="642"/>
      <c r="O633" s="642"/>
      <c r="P633" s="625"/>
      <c r="Q633" s="625"/>
      <c r="R633" s="625"/>
      <c r="S633" s="625"/>
    </row>
    <row r="634">
      <c r="A634" s="675" t="s">
        <v>7852</v>
      </c>
      <c r="B634" s="618">
        <v>632.0</v>
      </c>
      <c r="C634" s="652">
        <v>46175.0</v>
      </c>
      <c r="D634" s="637" t="s">
        <v>12362</v>
      </c>
      <c r="E634" s="618" t="s">
        <v>12363</v>
      </c>
      <c r="F634" s="637" t="s">
        <v>8629</v>
      </c>
      <c r="G634" s="639"/>
      <c r="H634" s="639"/>
      <c r="I634" s="641"/>
      <c r="J634" s="641"/>
      <c r="K634" s="641"/>
      <c r="L634" s="642"/>
      <c r="M634" s="642"/>
      <c r="N634" s="642"/>
      <c r="O634" s="642"/>
      <c r="P634" s="625"/>
      <c r="Q634" s="625"/>
      <c r="R634" s="625"/>
      <c r="S634" s="625"/>
    </row>
    <row r="635">
      <c r="A635" s="675" t="s">
        <v>7852</v>
      </c>
      <c r="B635" s="618">
        <v>633.0</v>
      </c>
      <c r="C635" s="652">
        <v>46175.0</v>
      </c>
      <c r="D635" s="637" t="s">
        <v>11103</v>
      </c>
      <c r="E635" s="618" t="s">
        <v>12718</v>
      </c>
      <c r="F635" s="637" t="s">
        <v>8629</v>
      </c>
      <c r="G635" s="639"/>
      <c r="H635" s="639"/>
      <c r="I635" s="641"/>
      <c r="J635" s="641"/>
      <c r="K635" s="641"/>
      <c r="L635" s="642"/>
      <c r="M635" s="642"/>
      <c r="N635" s="642"/>
      <c r="O635" s="642"/>
      <c r="P635" s="625"/>
      <c r="Q635" s="625"/>
      <c r="R635" s="625"/>
      <c r="S635" s="625"/>
    </row>
    <row r="636">
      <c r="A636" s="675" t="s">
        <v>7852</v>
      </c>
      <c r="B636" s="618">
        <v>634.0</v>
      </c>
      <c r="C636" s="652">
        <v>46175.0</v>
      </c>
      <c r="D636" s="637" t="s">
        <v>12501</v>
      </c>
      <c r="E636" s="618" t="s">
        <v>12502</v>
      </c>
      <c r="F636" s="637" t="s">
        <v>8629</v>
      </c>
      <c r="G636" s="639"/>
      <c r="H636" s="639"/>
      <c r="I636" s="641"/>
      <c r="J636" s="641"/>
      <c r="K636" s="641"/>
      <c r="L636" s="642"/>
      <c r="M636" s="642"/>
      <c r="N636" s="642"/>
      <c r="O636" s="642"/>
      <c r="P636" s="625"/>
      <c r="Q636" s="625"/>
      <c r="R636" s="625"/>
      <c r="S636" s="625"/>
    </row>
    <row r="637">
      <c r="A637" s="675" t="s">
        <v>7852</v>
      </c>
      <c r="B637" s="660">
        <v>635.0</v>
      </c>
      <c r="C637" s="652">
        <v>46175.0</v>
      </c>
      <c r="D637" s="637" t="s">
        <v>13721</v>
      </c>
      <c r="E637" s="618" t="s">
        <v>13722</v>
      </c>
      <c r="F637" s="637" t="s">
        <v>8629</v>
      </c>
      <c r="G637" s="639"/>
      <c r="H637" s="639"/>
      <c r="I637" s="641"/>
      <c r="J637" s="641"/>
      <c r="K637" s="641"/>
      <c r="L637" s="642"/>
      <c r="M637" s="642"/>
      <c r="N637" s="642"/>
      <c r="O637" s="642"/>
      <c r="P637" s="625"/>
      <c r="Q637" s="625"/>
      <c r="R637" s="625"/>
      <c r="S637" s="625"/>
    </row>
    <row r="638">
      <c r="A638" s="675" t="s">
        <v>7852</v>
      </c>
      <c r="B638" s="691">
        <v>636.0</v>
      </c>
      <c r="C638" s="652">
        <v>46175.0</v>
      </c>
      <c r="D638" s="637" t="s">
        <v>8680</v>
      </c>
      <c r="E638" s="618" t="s">
        <v>8797</v>
      </c>
      <c r="F638" s="637" t="s">
        <v>131</v>
      </c>
      <c r="G638" s="639" t="s">
        <v>12471</v>
      </c>
      <c r="H638" s="639" t="s">
        <v>14153</v>
      </c>
      <c r="I638" s="641"/>
      <c r="J638" s="641"/>
      <c r="K638" s="641"/>
      <c r="L638" s="642"/>
      <c r="M638" s="642"/>
      <c r="N638" s="642"/>
      <c r="O638" s="642"/>
      <c r="P638" s="625"/>
      <c r="Q638" s="625"/>
      <c r="R638" s="625"/>
      <c r="S638" s="625"/>
    </row>
    <row r="639">
      <c r="A639" s="675" t="s">
        <v>7852</v>
      </c>
      <c r="B639" s="660">
        <v>637.0</v>
      </c>
      <c r="C639" s="652">
        <v>46175.0</v>
      </c>
      <c r="D639" s="637" t="s">
        <v>10160</v>
      </c>
      <c r="E639" s="618" t="s">
        <v>10653</v>
      </c>
      <c r="F639" s="637" t="s">
        <v>131</v>
      </c>
      <c r="G639" s="639" t="s">
        <v>12280</v>
      </c>
      <c r="H639" s="639" t="s">
        <v>14206</v>
      </c>
      <c r="I639" s="641"/>
      <c r="J639" s="641"/>
      <c r="K639" s="641"/>
      <c r="L639" s="642"/>
      <c r="M639" s="642"/>
      <c r="N639" s="642"/>
      <c r="O639" s="642"/>
      <c r="P639" s="625"/>
      <c r="Q639" s="625"/>
      <c r="R639" s="625"/>
      <c r="S639" s="625"/>
    </row>
    <row r="640">
      <c r="A640" s="702" t="s">
        <v>12519</v>
      </c>
      <c r="B640" s="660">
        <v>638.0</v>
      </c>
      <c r="C640" s="652">
        <v>46175.0</v>
      </c>
      <c r="D640" s="637" t="s">
        <v>9175</v>
      </c>
      <c r="E640" s="618" t="s">
        <v>11741</v>
      </c>
      <c r="F640" s="637" t="s">
        <v>131</v>
      </c>
      <c r="G640" s="639" t="s">
        <v>12607</v>
      </c>
      <c r="H640" s="639" t="s">
        <v>13971</v>
      </c>
      <c r="I640" s="696" t="s">
        <v>14221</v>
      </c>
      <c r="J640" s="641"/>
      <c r="K640" s="641"/>
      <c r="L640" s="642"/>
      <c r="M640" s="642"/>
      <c r="N640" s="642"/>
      <c r="O640" s="642"/>
      <c r="P640" s="625"/>
      <c r="Q640" s="625"/>
      <c r="R640" s="625"/>
      <c r="S640" s="625"/>
    </row>
    <row r="641">
      <c r="A641" s="675" t="s">
        <v>7852</v>
      </c>
      <c r="B641" s="660">
        <v>639.0</v>
      </c>
      <c r="C641" s="652">
        <v>46175.0</v>
      </c>
      <c r="D641" s="637" t="s">
        <v>12426</v>
      </c>
      <c r="E641" s="618" t="s">
        <v>12427</v>
      </c>
      <c r="F641" s="637" t="s">
        <v>131</v>
      </c>
      <c r="G641" s="639" t="s">
        <v>12450</v>
      </c>
      <c r="H641" s="639" t="s">
        <v>14222</v>
      </c>
      <c r="I641" s="641"/>
      <c r="J641" s="641"/>
      <c r="K641" s="641"/>
      <c r="L641" s="642"/>
      <c r="M641" s="642"/>
      <c r="N641" s="642"/>
      <c r="O641" s="642"/>
      <c r="P641" s="625"/>
      <c r="Q641" s="625"/>
      <c r="R641" s="625"/>
      <c r="S641" s="625"/>
    </row>
    <row r="642">
      <c r="A642" s="675" t="s">
        <v>7852</v>
      </c>
      <c r="B642" s="691">
        <v>640.0</v>
      </c>
      <c r="C642" s="652">
        <v>46175.0</v>
      </c>
      <c r="D642" s="637" t="s">
        <v>1942</v>
      </c>
      <c r="E642" s="618" t="s">
        <v>11753</v>
      </c>
      <c r="F642" s="637" t="s">
        <v>131</v>
      </c>
      <c r="G642" s="639" t="s">
        <v>12791</v>
      </c>
      <c r="H642" s="639" t="s">
        <v>14223</v>
      </c>
      <c r="I642" s="641"/>
      <c r="J642" s="641"/>
      <c r="K642" s="641"/>
      <c r="L642" s="642"/>
      <c r="M642" s="642"/>
      <c r="N642" s="642"/>
      <c r="O642" s="642"/>
      <c r="P642" s="625"/>
      <c r="Q642" s="625"/>
      <c r="R642" s="625"/>
      <c r="S642" s="625"/>
    </row>
    <row r="643">
      <c r="A643" s="675" t="s">
        <v>7852</v>
      </c>
      <c r="B643" s="660">
        <v>641.0</v>
      </c>
      <c r="C643" s="652">
        <v>46175.0</v>
      </c>
      <c r="D643" s="637" t="s">
        <v>3486</v>
      </c>
      <c r="E643" s="618" t="s">
        <v>11866</v>
      </c>
      <c r="F643" s="637" t="s">
        <v>131</v>
      </c>
      <c r="G643" s="639" t="s">
        <v>13251</v>
      </c>
      <c r="H643" s="639" t="s">
        <v>14224</v>
      </c>
      <c r="I643" s="641"/>
      <c r="J643" s="641"/>
      <c r="K643" s="641"/>
      <c r="L643" s="642"/>
      <c r="M643" s="642"/>
      <c r="N643" s="642"/>
      <c r="O643" s="642"/>
      <c r="P643" s="625"/>
      <c r="Q643" s="625"/>
      <c r="R643" s="625"/>
      <c r="S643" s="625"/>
    </row>
    <row r="644">
      <c r="A644" s="689"/>
      <c r="B644" s="618">
        <v>642.0</v>
      </c>
      <c r="C644" s="652">
        <v>46175.0</v>
      </c>
      <c r="D644" s="637" t="s">
        <v>12501</v>
      </c>
      <c r="E644" s="618" t="s">
        <v>12502</v>
      </c>
      <c r="F644" s="637" t="s">
        <v>131</v>
      </c>
      <c r="G644" s="639" t="s">
        <v>14225</v>
      </c>
      <c r="H644" s="639" t="s">
        <v>13363</v>
      </c>
      <c r="I644" s="641"/>
      <c r="J644" s="641"/>
      <c r="K644" s="641"/>
      <c r="L644" s="642"/>
      <c r="M644" s="642"/>
      <c r="N644" s="642"/>
      <c r="O644" s="642"/>
      <c r="P644" s="625"/>
      <c r="Q644" s="625"/>
      <c r="R644" s="625"/>
      <c r="S644" s="625"/>
    </row>
    <row r="645">
      <c r="A645" s="675" t="s">
        <v>7852</v>
      </c>
      <c r="B645" s="683">
        <v>643.0</v>
      </c>
      <c r="C645" s="652">
        <v>46176.0</v>
      </c>
      <c r="D645" s="637" t="s">
        <v>8996</v>
      </c>
      <c r="E645" s="618" t="s">
        <v>14226</v>
      </c>
      <c r="F645" s="637" t="s">
        <v>1593</v>
      </c>
      <c r="G645" s="639" t="s">
        <v>14227</v>
      </c>
      <c r="H645" s="696" t="s">
        <v>10731</v>
      </c>
      <c r="I645" s="641"/>
      <c r="J645" s="641"/>
      <c r="K645" s="641"/>
      <c r="L645" s="642"/>
      <c r="M645" s="642"/>
      <c r="N645" s="642"/>
      <c r="O645" s="642"/>
      <c r="P645" s="625"/>
      <c r="Q645" s="625"/>
      <c r="R645" s="625"/>
      <c r="S645" s="625"/>
    </row>
    <row r="646">
      <c r="A646" s="675" t="s">
        <v>7852</v>
      </c>
      <c r="B646" s="618">
        <v>644.0</v>
      </c>
      <c r="C646" s="652">
        <v>46176.0</v>
      </c>
      <c r="D646" s="637" t="s">
        <v>11373</v>
      </c>
      <c r="E646" s="618" t="s">
        <v>12011</v>
      </c>
      <c r="F646" s="637" t="s">
        <v>131</v>
      </c>
      <c r="G646" s="639" t="s">
        <v>9373</v>
      </c>
      <c r="H646" s="639" t="s">
        <v>13363</v>
      </c>
      <c r="I646" s="641"/>
      <c r="J646" s="641"/>
      <c r="K646" s="641"/>
      <c r="L646" s="642"/>
      <c r="M646" s="642"/>
      <c r="N646" s="642"/>
      <c r="O646" s="642"/>
      <c r="P646" s="625"/>
      <c r="Q646" s="625"/>
      <c r="R646" s="625"/>
      <c r="S646" s="625"/>
    </row>
    <row r="647">
      <c r="A647" s="689"/>
      <c r="B647" s="660">
        <v>645.0</v>
      </c>
      <c r="C647" s="652"/>
      <c r="D647" s="637"/>
      <c r="E647" s="618"/>
      <c r="F647" s="637"/>
      <c r="G647" s="639"/>
      <c r="H647" s="639"/>
      <c r="I647" s="641"/>
      <c r="J647" s="641"/>
      <c r="K647" s="641"/>
      <c r="L647" s="642"/>
      <c r="M647" s="642"/>
      <c r="N647" s="642"/>
      <c r="O647" s="642"/>
      <c r="P647" s="625"/>
      <c r="Q647" s="625"/>
      <c r="R647" s="625"/>
      <c r="S647" s="625"/>
    </row>
    <row r="648">
      <c r="A648" s="689"/>
      <c r="B648" s="691">
        <v>646.0</v>
      </c>
      <c r="C648" s="652"/>
      <c r="D648" s="637"/>
      <c r="E648" s="618"/>
      <c r="F648" s="637"/>
      <c r="G648" s="639"/>
      <c r="H648" s="639"/>
      <c r="I648" s="641"/>
      <c r="J648" s="641"/>
      <c r="K648" s="641"/>
      <c r="L648" s="642"/>
      <c r="M648" s="642"/>
      <c r="N648" s="642"/>
      <c r="O648" s="642"/>
      <c r="P648" s="625"/>
      <c r="Q648" s="625"/>
      <c r="R648" s="625"/>
      <c r="S648" s="625"/>
    </row>
    <row r="649">
      <c r="A649" s="689"/>
      <c r="B649" s="660">
        <v>647.0</v>
      </c>
      <c r="C649" s="655"/>
      <c r="D649" s="655"/>
      <c r="E649" s="618"/>
      <c r="F649" s="637"/>
      <c r="G649" s="639"/>
      <c r="H649" s="639"/>
      <c r="I649" s="641"/>
      <c r="J649" s="641"/>
      <c r="K649" s="641"/>
      <c r="L649" s="642"/>
      <c r="M649" s="642"/>
      <c r="N649" s="642"/>
      <c r="O649" s="642"/>
      <c r="P649" s="625"/>
      <c r="Q649" s="625"/>
      <c r="R649" s="625"/>
      <c r="S649" s="625"/>
    </row>
    <row r="650">
      <c r="A650" s="675" t="s">
        <v>7852</v>
      </c>
      <c r="B650" s="683">
        <v>648.0</v>
      </c>
      <c r="C650" s="652">
        <v>46178.0</v>
      </c>
      <c r="D650" s="637" t="s">
        <v>12320</v>
      </c>
      <c r="E650" s="618" t="s">
        <v>12018</v>
      </c>
      <c r="F650" s="637" t="s">
        <v>1593</v>
      </c>
      <c r="G650" s="639" t="s">
        <v>14228</v>
      </c>
      <c r="H650" s="696" t="s">
        <v>10731</v>
      </c>
      <c r="I650" s="641"/>
      <c r="J650" s="641"/>
      <c r="K650" s="641"/>
      <c r="L650" s="642"/>
      <c r="M650" s="642"/>
      <c r="N650" s="642"/>
      <c r="O650" s="642"/>
      <c r="P650" s="625"/>
      <c r="Q650" s="625"/>
      <c r="R650" s="625"/>
      <c r="S650" s="625"/>
    </row>
    <row r="651">
      <c r="A651" s="675" t="s">
        <v>7852</v>
      </c>
      <c r="B651" s="683">
        <v>649.0</v>
      </c>
      <c r="C651" s="652">
        <v>46178.0</v>
      </c>
      <c r="D651" s="637" t="s">
        <v>3365</v>
      </c>
      <c r="E651" s="618" t="s">
        <v>14229</v>
      </c>
      <c r="F651" s="637" t="s">
        <v>1593</v>
      </c>
      <c r="G651" s="639" t="s">
        <v>14230</v>
      </c>
      <c r="H651" s="696" t="s">
        <v>10731</v>
      </c>
      <c r="I651" s="641"/>
      <c r="J651" s="641"/>
      <c r="K651" s="641"/>
      <c r="L651" s="642"/>
      <c r="M651" s="642"/>
      <c r="N651" s="642"/>
      <c r="O651" s="642"/>
      <c r="P651" s="625"/>
      <c r="Q651" s="625"/>
      <c r="R651" s="625"/>
      <c r="S651" s="625"/>
    </row>
    <row r="652">
      <c r="A652" s="675" t="s">
        <v>7852</v>
      </c>
      <c r="B652" s="683">
        <v>650.0</v>
      </c>
      <c r="C652" s="652">
        <v>46178.0</v>
      </c>
      <c r="D652" s="637" t="s">
        <v>7453</v>
      </c>
      <c r="E652" s="618" t="s">
        <v>8291</v>
      </c>
      <c r="F652" s="637" t="s">
        <v>1593</v>
      </c>
      <c r="G652" s="639" t="s">
        <v>14228</v>
      </c>
      <c r="H652" s="696" t="s">
        <v>10731</v>
      </c>
      <c r="I652" s="641"/>
      <c r="J652" s="641"/>
      <c r="K652" s="641"/>
      <c r="L652" s="642"/>
      <c r="M652" s="642"/>
      <c r="N652" s="642"/>
      <c r="O652" s="642"/>
      <c r="P652" s="625"/>
      <c r="Q652" s="625"/>
      <c r="R652" s="625"/>
      <c r="S652" s="625"/>
    </row>
    <row r="653">
      <c r="A653" s="675" t="s">
        <v>7852</v>
      </c>
      <c r="B653" s="683">
        <v>651.0</v>
      </c>
      <c r="C653" s="652">
        <v>46178.0</v>
      </c>
      <c r="D653" s="637" t="s">
        <v>8529</v>
      </c>
      <c r="E653" s="618" t="s">
        <v>8530</v>
      </c>
      <c r="F653" s="637" t="s">
        <v>1593</v>
      </c>
      <c r="G653" s="639" t="s">
        <v>14231</v>
      </c>
      <c r="H653" s="696" t="s">
        <v>14232</v>
      </c>
      <c r="I653" s="641"/>
      <c r="J653" s="641"/>
      <c r="K653" s="641"/>
      <c r="L653" s="642"/>
      <c r="M653" s="642"/>
      <c r="N653" s="642"/>
      <c r="O653" s="642"/>
      <c r="P653" s="625"/>
      <c r="Q653" s="625"/>
      <c r="R653" s="625"/>
      <c r="S653" s="625"/>
    </row>
    <row r="654">
      <c r="A654" s="675" t="s">
        <v>7852</v>
      </c>
      <c r="B654" s="618">
        <v>652.0</v>
      </c>
      <c r="C654" s="652">
        <v>46184.0</v>
      </c>
      <c r="D654" s="637" t="s">
        <v>9319</v>
      </c>
      <c r="E654" s="618" t="s">
        <v>10865</v>
      </c>
      <c r="F654" s="637" t="s">
        <v>2751</v>
      </c>
      <c r="G654" s="639" t="s">
        <v>14233</v>
      </c>
      <c r="H654" s="639"/>
      <c r="I654" s="641"/>
      <c r="J654" s="641"/>
      <c r="K654" s="641"/>
      <c r="L654" s="642"/>
      <c r="M654" s="642"/>
      <c r="N654" s="642"/>
      <c r="O654" s="642"/>
      <c r="P654" s="625"/>
      <c r="Q654" s="625"/>
      <c r="R654" s="625"/>
      <c r="S654" s="625"/>
    </row>
    <row r="655">
      <c r="A655" s="675" t="s">
        <v>7852</v>
      </c>
      <c r="B655" s="683" t="s">
        <v>14234</v>
      </c>
      <c r="C655" s="652">
        <v>46181.0</v>
      </c>
      <c r="D655" s="637" t="s">
        <v>11627</v>
      </c>
      <c r="E655" s="618" t="s">
        <v>11628</v>
      </c>
      <c r="F655" s="637" t="s">
        <v>1593</v>
      </c>
      <c r="G655" s="639" t="s">
        <v>14235</v>
      </c>
      <c r="H655" s="696" t="s">
        <v>14232</v>
      </c>
      <c r="I655" s="641"/>
      <c r="J655" s="641"/>
      <c r="K655" s="641"/>
      <c r="L655" s="642"/>
      <c r="M655" s="642"/>
      <c r="N655" s="642"/>
      <c r="O655" s="642"/>
      <c r="P655" s="625"/>
      <c r="Q655" s="625"/>
      <c r="R655" s="625"/>
      <c r="S655" s="625"/>
    </row>
    <row r="656">
      <c r="A656" s="675" t="s">
        <v>7852</v>
      </c>
      <c r="B656" s="683">
        <v>653.0</v>
      </c>
      <c r="C656" s="652">
        <v>46184.0</v>
      </c>
      <c r="D656" s="637" t="s">
        <v>11398</v>
      </c>
      <c r="E656" s="618" t="s">
        <v>11475</v>
      </c>
      <c r="F656" s="637" t="s">
        <v>1593</v>
      </c>
      <c r="G656" s="639" t="s">
        <v>14236</v>
      </c>
      <c r="H656" s="639"/>
      <c r="I656" s="641"/>
      <c r="J656" s="641"/>
      <c r="K656" s="641"/>
      <c r="L656" s="642"/>
      <c r="M656" s="642"/>
      <c r="N656" s="642"/>
      <c r="O656" s="642"/>
      <c r="P656" s="625"/>
      <c r="Q656" s="625"/>
      <c r="R656" s="625"/>
      <c r="S656" s="625"/>
    </row>
    <row r="657">
      <c r="A657" s="675" t="s">
        <v>7852</v>
      </c>
      <c r="B657" s="618" t="s">
        <v>14237</v>
      </c>
      <c r="C657" s="652">
        <v>46184.0</v>
      </c>
      <c r="D657" s="637" t="s">
        <v>12505</v>
      </c>
      <c r="E657" s="618" t="s">
        <v>12506</v>
      </c>
      <c r="F657" s="637" t="s">
        <v>1593</v>
      </c>
      <c r="G657" s="639" t="s">
        <v>14238</v>
      </c>
      <c r="H657" s="696" t="s">
        <v>10731</v>
      </c>
      <c r="I657" s="641"/>
      <c r="J657" s="641"/>
      <c r="K657" s="641"/>
      <c r="L657" s="642"/>
      <c r="M657" s="642"/>
      <c r="N657" s="642"/>
      <c r="O657" s="642"/>
      <c r="P657" s="625"/>
      <c r="Q657" s="625"/>
      <c r="R657" s="625"/>
      <c r="S657" s="625"/>
    </row>
    <row r="658">
      <c r="A658" s="675" t="s">
        <v>7852</v>
      </c>
      <c r="B658" s="618">
        <v>654.0</v>
      </c>
      <c r="C658" s="652">
        <v>46184.0</v>
      </c>
      <c r="D658" s="637" t="s">
        <v>14239</v>
      </c>
      <c r="E658" s="618" t="s">
        <v>12662</v>
      </c>
      <c r="F658" s="637" t="s">
        <v>12391</v>
      </c>
      <c r="G658" s="639" t="s">
        <v>14233</v>
      </c>
      <c r="H658" s="639"/>
      <c r="I658" s="641"/>
      <c r="J658" s="641"/>
      <c r="K658" s="641"/>
      <c r="L658" s="642"/>
      <c r="M658" s="642"/>
      <c r="N658" s="642"/>
      <c r="O658" s="642"/>
      <c r="P658" s="625"/>
      <c r="Q658" s="625"/>
      <c r="R658" s="625"/>
      <c r="S658" s="625"/>
    </row>
    <row r="659">
      <c r="A659" s="675" t="s">
        <v>7852</v>
      </c>
      <c r="B659" s="660">
        <v>655.0</v>
      </c>
      <c r="C659" s="652">
        <v>46185.0</v>
      </c>
      <c r="D659" s="637" t="s">
        <v>8385</v>
      </c>
      <c r="E659" s="618" t="s">
        <v>8386</v>
      </c>
      <c r="F659" s="637" t="s">
        <v>1593</v>
      </c>
      <c r="G659" s="639" t="s">
        <v>14240</v>
      </c>
      <c r="H659" s="696" t="s">
        <v>10731</v>
      </c>
      <c r="I659" s="641"/>
      <c r="J659" s="641"/>
      <c r="K659" s="641"/>
      <c r="L659" s="642"/>
      <c r="M659" s="642"/>
      <c r="N659" s="642"/>
      <c r="O659" s="642"/>
      <c r="P659" s="625"/>
      <c r="Q659" s="625"/>
      <c r="R659" s="625"/>
      <c r="S659" s="625"/>
    </row>
    <row r="660">
      <c r="A660" s="675" t="s">
        <v>7852</v>
      </c>
      <c r="B660" s="691">
        <v>656.0</v>
      </c>
      <c r="C660" s="652">
        <v>46185.0</v>
      </c>
      <c r="D660" s="637" t="s">
        <v>12751</v>
      </c>
      <c r="E660" s="618" t="s">
        <v>12752</v>
      </c>
      <c r="F660" s="637" t="s">
        <v>1593</v>
      </c>
      <c r="G660" s="639" t="s">
        <v>14241</v>
      </c>
      <c r="H660" s="696" t="s">
        <v>10731</v>
      </c>
      <c r="I660" s="641"/>
      <c r="J660" s="641"/>
      <c r="K660" s="641"/>
      <c r="L660" s="642"/>
      <c r="M660" s="642"/>
      <c r="N660" s="642"/>
      <c r="O660" s="642"/>
      <c r="P660" s="625"/>
      <c r="Q660" s="625"/>
      <c r="R660" s="625"/>
      <c r="S660" s="625"/>
    </row>
    <row r="661">
      <c r="A661" s="702" t="s">
        <v>12519</v>
      </c>
      <c r="B661" s="660">
        <v>657.0</v>
      </c>
      <c r="C661" s="652">
        <v>46185.0</v>
      </c>
      <c r="D661" s="637" t="s">
        <v>3281</v>
      </c>
      <c r="E661" s="618"/>
      <c r="F661" s="637" t="s">
        <v>2751</v>
      </c>
      <c r="G661" s="639" t="s">
        <v>13970</v>
      </c>
      <c r="H661" s="639" t="s">
        <v>13971</v>
      </c>
      <c r="I661" s="696" t="s">
        <v>14242</v>
      </c>
      <c r="J661" s="641"/>
      <c r="K661" s="641"/>
      <c r="L661" s="642"/>
      <c r="M661" s="642"/>
      <c r="N661" s="642"/>
      <c r="O661" s="642"/>
      <c r="P661" s="625"/>
      <c r="Q661" s="625"/>
      <c r="R661" s="625"/>
      <c r="S661" s="625"/>
    </row>
    <row r="662">
      <c r="A662" s="675" t="s">
        <v>7852</v>
      </c>
      <c r="B662" s="618">
        <v>658.0</v>
      </c>
      <c r="C662" s="652">
        <v>46185.0</v>
      </c>
      <c r="D662" s="637" t="s">
        <v>13729</v>
      </c>
      <c r="E662" s="618" t="s">
        <v>13730</v>
      </c>
      <c r="F662" s="637" t="s">
        <v>2751</v>
      </c>
      <c r="G662" s="639" t="s">
        <v>14108</v>
      </c>
      <c r="H662" s="639" t="s">
        <v>14243</v>
      </c>
      <c r="I662" s="696" t="s">
        <v>14244</v>
      </c>
      <c r="J662" s="641"/>
      <c r="K662" s="641"/>
      <c r="L662" s="642"/>
      <c r="M662" s="642"/>
      <c r="N662" s="642"/>
      <c r="O662" s="642"/>
      <c r="P662" s="625"/>
      <c r="Q662" s="625"/>
      <c r="R662" s="625"/>
      <c r="S662" s="625"/>
    </row>
    <row r="663">
      <c r="A663" s="675" t="s">
        <v>7852</v>
      </c>
      <c r="B663" s="618">
        <v>659.0</v>
      </c>
      <c r="C663" s="652">
        <v>46185.0</v>
      </c>
      <c r="D663" s="637" t="s">
        <v>7043</v>
      </c>
      <c r="E663" s="618" t="s">
        <v>13850</v>
      </c>
      <c r="F663" s="637" t="s">
        <v>12391</v>
      </c>
      <c r="G663" s="639"/>
      <c r="H663" s="639"/>
      <c r="I663" s="641"/>
      <c r="J663" s="641"/>
      <c r="K663" s="641"/>
      <c r="L663" s="642"/>
      <c r="M663" s="642"/>
      <c r="N663" s="642"/>
      <c r="O663" s="642"/>
      <c r="P663" s="625"/>
      <c r="Q663" s="625"/>
      <c r="R663" s="625"/>
      <c r="S663" s="625"/>
    </row>
    <row r="664">
      <c r="A664" s="702" t="s">
        <v>12519</v>
      </c>
      <c r="B664" s="618">
        <v>660.0</v>
      </c>
      <c r="C664" s="652">
        <v>46185.0</v>
      </c>
      <c r="D664" s="637" t="s">
        <v>7692</v>
      </c>
      <c r="E664" s="618" t="s">
        <v>7693</v>
      </c>
      <c r="F664" s="637" t="s">
        <v>2751</v>
      </c>
      <c r="G664" s="698" t="s">
        <v>14245</v>
      </c>
      <c r="H664" s="650"/>
      <c r="I664" s="641"/>
      <c r="J664" s="641"/>
      <c r="K664" s="641"/>
      <c r="L664" s="642"/>
      <c r="M664" s="642"/>
      <c r="N664" s="642"/>
      <c r="O664" s="642"/>
      <c r="P664" s="625"/>
      <c r="Q664" s="625"/>
      <c r="R664" s="625"/>
      <c r="S664" s="625"/>
    </row>
    <row r="665">
      <c r="A665" s="702" t="s">
        <v>12519</v>
      </c>
      <c r="B665" s="660">
        <v>661.0</v>
      </c>
      <c r="C665" s="652">
        <v>46185.0</v>
      </c>
      <c r="D665" s="650" t="s">
        <v>13871</v>
      </c>
      <c r="E665" s="618" t="s">
        <v>13872</v>
      </c>
      <c r="F665" s="637" t="s">
        <v>12391</v>
      </c>
      <c r="G665" s="639"/>
      <c r="H665" s="639"/>
      <c r="I665" s="641"/>
      <c r="J665" s="641"/>
      <c r="K665" s="641"/>
      <c r="L665" s="642"/>
      <c r="M665" s="642"/>
      <c r="N665" s="642"/>
      <c r="O665" s="642"/>
      <c r="P665" s="625"/>
      <c r="Q665" s="625"/>
      <c r="R665" s="625"/>
      <c r="S665" s="625"/>
    </row>
    <row r="666">
      <c r="A666" s="675" t="s">
        <v>7852</v>
      </c>
      <c r="B666" s="618">
        <v>662.0</v>
      </c>
      <c r="C666" s="652">
        <v>46188.0</v>
      </c>
      <c r="D666" s="637" t="s">
        <v>14246</v>
      </c>
      <c r="E666" s="618" t="s">
        <v>14247</v>
      </c>
      <c r="F666" s="637" t="s">
        <v>18</v>
      </c>
      <c r="G666" s="639" t="s">
        <v>14248</v>
      </c>
      <c r="H666" s="639"/>
      <c r="I666" s="641"/>
      <c r="J666" s="641"/>
      <c r="K666" s="641"/>
      <c r="L666" s="642"/>
      <c r="M666" s="642"/>
      <c r="N666" s="642"/>
      <c r="O666" s="642"/>
      <c r="P666" s="625"/>
      <c r="Q666" s="625"/>
      <c r="R666" s="625"/>
      <c r="S666" s="625"/>
    </row>
    <row r="667">
      <c r="A667" s="675" t="s">
        <v>7852</v>
      </c>
      <c r="B667" s="618">
        <v>663.0</v>
      </c>
      <c r="C667" s="652">
        <v>46188.0</v>
      </c>
      <c r="D667" s="637" t="s">
        <v>14249</v>
      </c>
      <c r="E667" s="618" t="s">
        <v>14250</v>
      </c>
      <c r="F667" s="637" t="s">
        <v>18</v>
      </c>
      <c r="G667" s="639" t="s">
        <v>14120</v>
      </c>
      <c r="H667" s="639"/>
      <c r="I667" s="641"/>
      <c r="J667" s="641"/>
      <c r="K667" s="641"/>
      <c r="L667" s="642"/>
      <c r="M667" s="642"/>
      <c r="N667" s="642"/>
      <c r="O667" s="642"/>
      <c r="P667" s="625"/>
      <c r="Q667" s="625"/>
      <c r="R667" s="625"/>
      <c r="S667" s="625"/>
    </row>
    <row r="668">
      <c r="A668" s="675" t="s">
        <v>7852</v>
      </c>
      <c r="B668" s="618">
        <v>664.0</v>
      </c>
      <c r="C668" s="652">
        <v>46188.0</v>
      </c>
      <c r="D668" s="637" t="s">
        <v>2806</v>
      </c>
      <c r="E668" s="618" t="s">
        <v>14251</v>
      </c>
      <c r="F668" s="637" t="s">
        <v>18</v>
      </c>
      <c r="G668" s="639" t="s">
        <v>13973</v>
      </c>
      <c r="H668" s="639"/>
      <c r="I668" s="641"/>
      <c r="J668" s="641"/>
      <c r="K668" s="641"/>
      <c r="L668" s="642"/>
      <c r="M668" s="642"/>
      <c r="N668" s="642"/>
      <c r="O668" s="642"/>
      <c r="P668" s="625"/>
      <c r="Q668" s="625"/>
      <c r="R668" s="625"/>
      <c r="S668" s="625"/>
    </row>
    <row r="669">
      <c r="A669" s="675" t="s">
        <v>7852</v>
      </c>
      <c r="B669" s="660">
        <v>665.0</v>
      </c>
      <c r="C669" s="652">
        <v>46188.0</v>
      </c>
      <c r="D669" s="637" t="s">
        <v>14252</v>
      </c>
      <c r="E669" s="618" t="s">
        <v>14253</v>
      </c>
      <c r="F669" s="637" t="s">
        <v>18</v>
      </c>
      <c r="G669" s="639" t="s">
        <v>14129</v>
      </c>
      <c r="H669" s="639"/>
      <c r="I669" s="641"/>
      <c r="J669" s="641"/>
      <c r="K669" s="641"/>
      <c r="L669" s="642"/>
      <c r="M669" s="642"/>
      <c r="N669" s="642"/>
      <c r="O669" s="642"/>
      <c r="P669" s="625"/>
      <c r="Q669" s="625"/>
      <c r="R669" s="625"/>
      <c r="S669" s="625"/>
    </row>
    <row r="670">
      <c r="A670" s="675" t="s">
        <v>7852</v>
      </c>
      <c r="B670" s="618">
        <v>666.0</v>
      </c>
      <c r="C670" s="652">
        <v>46188.0</v>
      </c>
      <c r="D670" s="637" t="s">
        <v>14254</v>
      </c>
      <c r="E670" s="618" t="s">
        <v>14255</v>
      </c>
      <c r="F670" s="637" t="s">
        <v>18</v>
      </c>
      <c r="G670" s="639" t="s">
        <v>14256</v>
      </c>
      <c r="H670" s="639"/>
      <c r="I670" s="641"/>
      <c r="J670" s="641"/>
      <c r="K670" s="641"/>
      <c r="L670" s="642"/>
      <c r="M670" s="642"/>
      <c r="N670" s="642"/>
      <c r="O670" s="642"/>
      <c r="P670" s="625"/>
      <c r="Q670" s="625"/>
      <c r="R670" s="625"/>
      <c r="S670" s="625"/>
    </row>
    <row r="671">
      <c r="A671" s="675" t="s">
        <v>7852</v>
      </c>
      <c r="B671" s="618">
        <v>667.0</v>
      </c>
      <c r="C671" s="652">
        <v>46188.0</v>
      </c>
      <c r="D671" s="637" t="s">
        <v>9089</v>
      </c>
      <c r="E671" s="618" t="s">
        <v>14257</v>
      </c>
      <c r="F671" s="637" t="s">
        <v>18</v>
      </c>
      <c r="G671" s="639" t="s">
        <v>14258</v>
      </c>
      <c r="H671" s="639"/>
      <c r="I671" s="641"/>
      <c r="J671" s="641"/>
      <c r="K671" s="641"/>
      <c r="L671" s="642"/>
      <c r="M671" s="642"/>
      <c r="N671" s="642"/>
      <c r="O671" s="642"/>
      <c r="P671" s="625"/>
      <c r="Q671" s="625"/>
      <c r="R671" s="625"/>
      <c r="S671" s="625"/>
    </row>
    <row r="672">
      <c r="A672" s="675" t="s">
        <v>7852</v>
      </c>
      <c r="B672" s="618">
        <v>668.0</v>
      </c>
      <c r="C672" s="652">
        <v>46188.0</v>
      </c>
      <c r="D672" s="637" t="s">
        <v>7743</v>
      </c>
      <c r="E672" s="618" t="s">
        <v>7744</v>
      </c>
      <c r="F672" s="637" t="s">
        <v>18</v>
      </c>
      <c r="G672" s="639" t="s">
        <v>14259</v>
      </c>
      <c r="H672" s="639"/>
      <c r="I672" s="641"/>
      <c r="J672" s="641"/>
      <c r="K672" s="641"/>
      <c r="L672" s="642"/>
      <c r="M672" s="642"/>
      <c r="N672" s="642"/>
      <c r="O672" s="642"/>
      <c r="P672" s="625"/>
      <c r="Q672" s="625"/>
      <c r="R672" s="625"/>
      <c r="S672" s="625"/>
    </row>
    <row r="673">
      <c r="A673" s="675" t="s">
        <v>7852</v>
      </c>
      <c r="B673" s="660">
        <v>669.0</v>
      </c>
      <c r="C673" s="652">
        <v>46188.0</v>
      </c>
      <c r="D673" s="637" t="s">
        <v>14260</v>
      </c>
      <c r="E673" s="618" t="s">
        <v>14261</v>
      </c>
      <c r="F673" s="637" t="s">
        <v>18</v>
      </c>
      <c r="G673" s="639" t="s">
        <v>10254</v>
      </c>
      <c r="H673" s="639"/>
      <c r="I673" s="641"/>
      <c r="J673" s="641"/>
      <c r="K673" s="641"/>
      <c r="L673" s="642"/>
      <c r="M673" s="642"/>
      <c r="N673" s="642"/>
      <c r="O673" s="642"/>
      <c r="P673" s="625"/>
      <c r="Q673" s="625"/>
      <c r="R673" s="625"/>
      <c r="S673" s="625"/>
    </row>
    <row r="674">
      <c r="A674" s="675" t="s">
        <v>7852</v>
      </c>
      <c r="B674" s="618">
        <v>670.0</v>
      </c>
      <c r="C674" s="652">
        <v>46188.0</v>
      </c>
      <c r="D674" s="637" t="s">
        <v>14262</v>
      </c>
      <c r="E674" s="618" t="s">
        <v>14263</v>
      </c>
      <c r="F674" s="637" t="s">
        <v>18</v>
      </c>
      <c r="G674" s="639" t="s">
        <v>14264</v>
      </c>
      <c r="H674" s="639"/>
      <c r="I674" s="641"/>
      <c r="J674" s="641"/>
      <c r="K674" s="641"/>
      <c r="L674" s="642"/>
      <c r="M674" s="642"/>
      <c r="N674" s="642"/>
      <c r="O674" s="642"/>
      <c r="P674" s="625"/>
      <c r="Q674" s="625"/>
      <c r="R674" s="625"/>
      <c r="S674" s="625"/>
    </row>
    <row r="675">
      <c r="A675" s="675" t="s">
        <v>7852</v>
      </c>
      <c r="B675" s="618">
        <v>671.0</v>
      </c>
      <c r="C675" s="652">
        <v>46188.0</v>
      </c>
      <c r="D675" s="637" t="s">
        <v>14265</v>
      </c>
      <c r="E675" s="618" t="s">
        <v>14266</v>
      </c>
      <c r="F675" s="637" t="s">
        <v>18</v>
      </c>
      <c r="G675" s="639" t="s">
        <v>14267</v>
      </c>
      <c r="H675" s="639"/>
      <c r="I675" s="641"/>
      <c r="J675" s="641"/>
      <c r="K675" s="641"/>
      <c r="L675" s="642"/>
      <c r="M675" s="642"/>
      <c r="N675" s="642"/>
      <c r="O675" s="642"/>
      <c r="P675" s="625"/>
      <c r="Q675" s="625"/>
      <c r="R675" s="625"/>
      <c r="S675" s="625"/>
    </row>
    <row r="676">
      <c r="A676" s="675" t="s">
        <v>7852</v>
      </c>
      <c r="B676" s="618">
        <v>672.0</v>
      </c>
      <c r="C676" s="652">
        <v>46188.0</v>
      </c>
      <c r="D676" s="637" t="s">
        <v>5384</v>
      </c>
      <c r="E676" s="618" t="s">
        <v>14268</v>
      </c>
      <c r="F676" s="637" t="s">
        <v>18</v>
      </c>
      <c r="G676" s="639" t="s">
        <v>9154</v>
      </c>
      <c r="H676" s="639"/>
      <c r="I676" s="641"/>
      <c r="J676" s="641"/>
      <c r="K676" s="641"/>
      <c r="L676" s="642"/>
      <c r="M676" s="642"/>
      <c r="N676" s="642"/>
      <c r="O676" s="642"/>
      <c r="P676" s="625"/>
      <c r="Q676" s="625"/>
      <c r="R676" s="625"/>
      <c r="S676" s="625"/>
    </row>
    <row r="677">
      <c r="A677" s="675" t="s">
        <v>7852</v>
      </c>
      <c r="B677" s="660">
        <v>673.0</v>
      </c>
      <c r="C677" s="652">
        <v>46188.0</v>
      </c>
      <c r="D677" s="637" t="s">
        <v>14269</v>
      </c>
      <c r="E677" s="618" t="s">
        <v>14270</v>
      </c>
      <c r="F677" s="637" t="s">
        <v>18</v>
      </c>
      <c r="G677" s="639" t="s">
        <v>14267</v>
      </c>
      <c r="H677" s="639"/>
      <c r="I677" s="641"/>
      <c r="J677" s="641"/>
      <c r="K677" s="641"/>
      <c r="L677" s="642"/>
      <c r="M677" s="642"/>
      <c r="N677" s="642"/>
      <c r="O677" s="642"/>
      <c r="P677" s="625"/>
      <c r="Q677" s="625"/>
      <c r="R677" s="625"/>
      <c r="S677" s="625"/>
    </row>
    <row r="678">
      <c r="A678" s="675" t="s">
        <v>7852</v>
      </c>
      <c r="B678" s="618">
        <v>674.0</v>
      </c>
      <c r="C678" s="652">
        <v>46188.0</v>
      </c>
      <c r="D678" s="637" t="s">
        <v>6928</v>
      </c>
      <c r="E678" s="618" t="s">
        <v>14271</v>
      </c>
      <c r="F678" s="637" t="s">
        <v>18</v>
      </c>
      <c r="G678" s="639" t="s">
        <v>14259</v>
      </c>
      <c r="H678" s="639"/>
      <c r="I678" s="641"/>
      <c r="J678" s="641"/>
      <c r="K678" s="641"/>
      <c r="L678" s="642"/>
      <c r="M678" s="642"/>
      <c r="N678" s="642"/>
      <c r="O678" s="642"/>
      <c r="P678" s="625"/>
      <c r="Q678" s="625"/>
      <c r="R678" s="625"/>
      <c r="S678" s="625"/>
    </row>
    <row r="679">
      <c r="A679" s="675" t="s">
        <v>7852</v>
      </c>
      <c r="B679" s="618">
        <v>675.0</v>
      </c>
      <c r="C679" s="652">
        <v>46188.0</v>
      </c>
      <c r="D679" s="637" t="s">
        <v>14272</v>
      </c>
      <c r="E679" s="618" t="s">
        <v>14273</v>
      </c>
      <c r="F679" s="637" t="s">
        <v>18</v>
      </c>
      <c r="G679" s="639" t="s">
        <v>1479</v>
      </c>
      <c r="H679" s="639"/>
      <c r="I679" s="641"/>
      <c r="J679" s="641"/>
      <c r="K679" s="641"/>
      <c r="L679" s="642"/>
      <c r="M679" s="642"/>
      <c r="N679" s="642"/>
      <c r="O679" s="642"/>
      <c r="P679" s="625"/>
      <c r="Q679" s="625"/>
      <c r="R679" s="625"/>
      <c r="S679" s="625"/>
    </row>
    <row r="680">
      <c r="A680" s="675" t="s">
        <v>7852</v>
      </c>
      <c r="B680" s="618">
        <v>676.0</v>
      </c>
      <c r="C680" s="652">
        <v>46188.0</v>
      </c>
      <c r="D680" s="637" t="s">
        <v>14274</v>
      </c>
      <c r="E680" s="618" t="s">
        <v>14275</v>
      </c>
      <c r="F680" s="637" t="s">
        <v>18</v>
      </c>
      <c r="G680" s="639" t="s">
        <v>9473</v>
      </c>
      <c r="H680" s="639"/>
      <c r="I680" s="641"/>
      <c r="J680" s="641"/>
      <c r="K680" s="641"/>
      <c r="L680" s="642"/>
      <c r="M680" s="642"/>
      <c r="N680" s="642"/>
      <c r="O680" s="642"/>
      <c r="P680" s="625"/>
      <c r="Q680" s="625"/>
      <c r="R680" s="625"/>
      <c r="S680" s="625"/>
    </row>
    <row r="681">
      <c r="A681" s="675" t="s">
        <v>7852</v>
      </c>
      <c r="B681" s="660">
        <v>677.0</v>
      </c>
      <c r="C681" s="652">
        <v>46188.0</v>
      </c>
      <c r="D681" s="637" t="s">
        <v>14276</v>
      </c>
      <c r="E681" s="618" t="s">
        <v>14277</v>
      </c>
      <c r="F681" s="637" t="s">
        <v>18</v>
      </c>
      <c r="G681" s="639" t="s">
        <v>8085</v>
      </c>
      <c r="H681" s="639"/>
      <c r="I681" s="641"/>
      <c r="J681" s="641"/>
      <c r="K681" s="641"/>
      <c r="L681" s="642"/>
      <c r="M681" s="642"/>
      <c r="N681" s="642"/>
      <c r="O681" s="642"/>
      <c r="P681" s="625"/>
      <c r="Q681" s="625"/>
      <c r="R681" s="625"/>
      <c r="S681" s="625"/>
    </row>
    <row r="682">
      <c r="A682" s="675" t="s">
        <v>7852</v>
      </c>
      <c r="B682" s="660">
        <v>678.0</v>
      </c>
      <c r="C682" s="652">
        <v>46189.0</v>
      </c>
      <c r="D682" s="637" t="s">
        <v>7692</v>
      </c>
      <c r="E682" s="618" t="s">
        <v>7693</v>
      </c>
      <c r="F682" s="637" t="s">
        <v>2751</v>
      </c>
      <c r="G682" s="639" t="s">
        <v>13954</v>
      </c>
      <c r="H682" s="639" t="s">
        <v>13955</v>
      </c>
      <c r="I682" s="641"/>
      <c r="J682" s="641"/>
      <c r="K682" s="641"/>
      <c r="L682" s="642"/>
      <c r="M682" s="642"/>
      <c r="N682" s="642"/>
      <c r="O682" s="642"/>
      <c r="P682" s="625"/>
      <c r="Q682" s="625"/>
      <c r="R682" s="625"/>
      <c r="S682" s="625"/>
    </row>
    <row r="683">
      <c r="A683" s="675" t="s">
        <v>7852</v>
      </c>
      <c r="B683" s="660">
        <v>679.0</v>
      </c>
      <c r="C683" s="652">
        <v>46189.0</v>
      </c>
      <c r="D683" s="637" t="s">
        <v>4947</v>
      </c>
      <c r="E683" s="618" t="s">
        <v>14035</v>
      </c>
      <c r="F683" s="637" t="s">
        <v>2751</v>
      </c>
      <c r="G683" s="639" t="s">
        <v>13964</v>
      </c>
      <c r="H683" s="639" t="s">
        <v>13219</v>
      </c>
      <c r="I683" s="641"/>
      <c r="J683" s="641"/>
      <c r="K683" s="641"/>
      <c r="L683" s="642"/>
      <c r="M683" s="642"/>
      <c r="N683" s="642"/>
      <c r="O683" s="642"/>
      <c r="P683" s="625"/>
      <c r="Q683" s="625"/>
      <c r="R683" s="625"/>
      <c r="S683" s="625"/>
    </row>
    <row r="684">
      <c r="A684" s="675" t="s">
        <v>7852</v>
      </c>
      <c r="B684" s="660">
        <v>680.0</v>
      </c>
      <c r="C684" s="652">
        <v>46189.0</v>
      </c>
      <c r="D684" s="637" t="s">
        <v>14278</v>
      </c>
      <c r="E684" s="618" t="s">
        <v>12669</v>
      </c>
      <c r="F684" s="637" t="s">
        <v>2751</v>
      </c>
      <c r="G684" s="639" t="s">
        <v>14279</v>
      </c>
      <c r="H684" s="639" t="s">
        <v>14280</v>
      </c>
      <c r="I684" s="641"/>
      <c r="J684" s="641"/>
      <c r="K684" s="641"/>
      <c r="L684" s="642"/>
      <c r="M684" s="642"/>
      <c r="N684" s="642"/>
      <c r="O684" s="642"/>
      <c r="P684" s="625"/>
      <c r="Q684" s="625"/>
      <c r="R684" s="625"/>
      <c r="S684" s="625"/>
    </row>
    <row r="685">
      <c r="A685" s="675" t="s">
        <v>7852</v>
      </c>
      <c r="B685" s="660">
        <v>681.0</v>
      </c>
      <c r="C685" s="652">
        <v>46189.0</v>
      </c>
      <c r="D685" s="637" t="s">
        <v>5340</v>
      </c>
      <c r="E685" s="618" t="s">
        <v>8513</v>
      </c>
      <c r="F685" s="637" t="s">
        <v>2751</v>
      </c>
      <c r="G685" s="639" t="s">
        <v>12473</v>
      </c>
      <c r="H685" s="639" t="s">
        <v>14281</v>
      </c>
      <c r="I685" s="641"/>
      <c r="J685" s="641"/>
      <c r="K685" s="641"/>
      <c r="L685" s="642"/>
      <c r="M685" s="642"/>
      <c r="N685" s="642"/>
      <c r="O685" s="642"/>
      <c r="P685" s="625"/>
      <c r="Q685" s="625"/>
      <c r="R685" s="625"/>
      <c r="S685" s="625"/>
    </row>
    <row r="686">
      <c r="A686" s="675" t="s">
        <v>7852</v>
      </c>
      <c r="B686" s="660">
        <v>682.0</v>
      </c>
      <c r="C686" s="652">
        <v>46189.0</v>
      </c>
      <c r="D686" s="637" t="s">
        <v>13691</v>
      </c>
      <c r="E686" s="618" t="s">
        <v>13692</v>
      </c>
      <c r="F686" s="637" t="s">
        <v>2751</v>
      </c>
      <c r="G686" s="639" t="s">
        <v>13912</v>
      </c>
      <c r="H686" s="639" t="s">
        <v>14282</v>
      </c>
      <c r="I686" s="641"/>
      <c r="J686" s="641"/>
      <c r="K686" s="641"/>
      <c r="L686" s="642"/>
      <c r="M686" s="642"/>
      <c r="N686" s="642"/>
      <c r="O686" s="642"/>
      <c r="P686" s="625"/>
      <c r="Q686" s="625"/>
      <c r="R686" s="625"/>
      <c r="S686" s="625"/>
    </row>
    <row r="687">
      <c r="A687" s="675" t="s">
        <v>7852</v>
      </c>
      <c r="B687" s="660">
        <v>683.0</v>
      </c>
      <c r="C687" s="652">
        <v>46189.0</v>
      </c>
      <c r="D687" s="637" t="s">
        <v>12163</v>
      </c>
      <c r="E687" s="618" t="s">
        <v>14040</v>
      </c>
      <c r="F687" s="637" t="s">
        <v>2751</v>
      </c>
      <c r="G687" s="639" t="s">
        <v>13973</v>
      </c>
      <c r="H687" s="639" t="s">
        <v>14283</v>
      </c>
      <c r="I687" s="641"/>
      <c r="J687" s="641"/>
      <c r="K687" s="641"/>
      <c r="L687" s="642"/>
      <c r="M687" s="642"/>
      <c r="N687" s="642"/>
      <c r="O687" s="642"/>
      <c r="P687" s="625"/>
      <c r="Q687" s="625"/>
      <c r="R687" s="625"/>
      <c r="S687" s="625"/>
    </row>
    <row r="688">
      <c r="A688" s="675" t="s">
        <v>7852</v>
      </c>
      <c r="B688" s="660">
        <v>684.0</v>
      </c>
      <c r="C688" s="652">
        <v>46189.0</v>
      </c>
      <c r="D688" s="637" t="s">
        <v>14033</v>
      </c>
      <c r="E688" s="618" t="s">
        <v>14034</v>
      </c>
      <c r="F688" s="637" t="s">
        <v>2751</v>
      </c>
      <c r="G688" s="639" t="s">
        <v>14284</v>
      </c>
      <c r="H688" s="639" t="s">
        <v>12457</v>
      </c>
      <c r="I688" s="641"/>
      <c r="J688" s="641"/>
      <c r="K688" s="641"/>
      <c r="L688" s="642"/>
      <c r="M688" s="642"/>
      <c r="N688" s="642"/>
      <c r="O688" s="642"/>
      <c r="P688" s="625"/>
      <c r="Q688" s="625"/>
      <c r="R688" s="625"/>
      <c r="S688" s="625"/>
    </row>
    <row r="689">
      <c r="A689" s="675" t="s">
        <v>7852</v>
      </c>
      <c r="B689" s="660">
        <v>685.0</v>
      </c>
      <c r="C689" s="652">
        <v>46189.0</v>
      </c>
      <c r="D689" s="637" t="s">
        <v>7000</v>
      </c>
      <c r="E689" s="618" t="s">
        <v>8206</v>
      </c>
      <c r="F689" s="637" t="s">
        <v>2751</v>
      </c>
      <c r="G689" s="639" t="s">
        <v>12302</v>
      </c>
      <c r="H689" s="639" t="s">
        <v>12443</v>
      </c>
      <c r="I689" s="641"/>
      <c r="J689" s="641"/>
      <c r="K689" s="641"/>
      <c r="L689" s="642"/>
      <c r="M689" s="642"/>
      <c r="N689" s="642"/>
      <c r="O689" s="642"/>
      <c r="P689" s="625"/>
      <c r="Q689" s="625"/>
      <c r="R689" s="625"/>
      <c r="S689" s="625"/>
    </row>
    <row r="690">
      <c r="A690" s="675" t="s">
        <v>7852</v>
      </c>
      <c r="B690" s="660">
        <v>686.0</v>
      </c>
      <c r="C690" s="652">
        <v>46189.0</v>
      </c>
      <c r="D690" s="637" t="s">
        <v>8499</v>
      </c>
      <c r="E690" s="618" t="s">
        <v>8821</v>
      </c>
      <c r="F690" s="637" t="s">
        <v>2751</v>
      </c>
      <c r="G690" s="639" t="s">
        <v>14285</v>
      </c>
      <c r="H690" s="639" t="s">
        <v>14155</v>
      </c>
      <c r="I690" s="641"/>
      <c r="J690" s="641"/>
      <c r="K690" s="641"/>
      <c r="L690" s="642"/>
      <c r="M690" s="642"/>
      <c r="N690" s="642"/>
      <c r="O690" s="642"/>
      <c r="P690" s="625"/>
      <c r="Q690" s="625"/>
      <c r="R690" s="625"/>
      <c r="S690" s="625"/>
    </row>
    <row r="691">
      <c r="A691" s="675" t="s">
        <v>7852</v>
      </c>
      <c r="B691" s="660">
        <v>687.0</v>
      </c>
      <c r="C691" s="652">
        <v>46189.0</v>
      </c>
      <c r="D691" s="637" t="s">
        <v>8822</v>
      </c>
      <c r="E691" s="618" t="s">
        <v>8823</v>
      </c>
      <c r="F691" s="637" t="s">
        <v>2751</v>
      </c>
      <c r="G691" s="639" t="s">
        <v>14286</v>
      </c>
      <c r="H691" s="639" t="s">
        <v>14287</v>
      </c>
      <c r="I691" s="641"/>
      <c r="J691" s="641"/>
      <c r="K691" s="641"/>
      <c r="L691" s="642"/>
      <c r="M691" s="642"/>
      <c r="N691" s="642"/>
      <c r="O691" s="642"/>
      <c r="P691" s="625"/>
      <c r="Q691" s="625"/>
      <c r="R691" s="625"/>
      <c r="S691" s="625"/>
    </row>
    <row r="692">
      <c r="A692" s="675" t="s">
        <v>7852</v>
      </c>
      <c r="B692" s="660">
        <v>688.0</v>
      </c>
      <c r="C692" s="652">
        <v>46189.0</v>
      </c>
      <c r="D692" s="637" t="s">
        <v>8566</v>
      </c>
      <c r="E692" s="618" t="s">
        <v>14039</v>
      </c>
      <c r="F692" s="637" t="s">
        <v>2751</v>
      </c>
      <c r="G692" s="639"/>
      <c r="H692" s="639"/>
      <c r="I692" s="641"/>
      <c r="J692" s="641"/>
      <c r="K692" s="641"/>
      <c r="L692" s="642"/>
      <c r="M692" s="642"/>
      <c r="N692" s="642"/>
      <c r="O692" s="642"/>
      <c r="P692" s="625"/>
      <c r="Q692" s="625"/>
      <c r="R692" s="625"/>
      <c r="S692" s="625"/>
    </row>
    <row r="693">
      <c r="A693" s="675" t="s">
        <v>7852</v>
      </c>
      <c r="B693" s="660">
        <v>689.0</v>
      </c>
      <c r="C693" s="652">
        <v>46189.0</v>
      </c>
      <c r="D693" s="637" t="s">
        <v>13828</v>
      </c>
      <c r="E693" s="618" t="s">
        <v>13829</v>
      </c>
      <c r="F693" s="637" t="s">
        <v>2751</v>
      </c>
      <c r="G693" s="639"/>
      <c r="H693" s="639"/>
      <c r="I693" s="641"/>
      <c r="J693" s="641"/>
      <c r="K693" s="641"/>
      <c r="L693" s="642"/>
      <c r="M693" s="642"/>
      <c r="N693" s="642"/>
      <c r="O693" s="642"/>
      <c r="P693" s="625"/>
      <c r="Q693" s="625"/>
      <c r="R693" s="625"/>
      <c r="S693" s="625"/>
    </row>
    <row r="694">
      <c r="A694" s="675" t="s">
        <v>7852</v>
      </c>
      <c r="B694" s="660">
        <v>690.0</v>
      </c>
      <c r="C694" s="652">
        <v>46189.0</v>
      </c>
      <c r="D694" s="637" t="s">
        <v>13237</v>
      </c>
      <c r="E694" s="618" t="s">
        <v>14288</v>
      </c>
      <c r="F694" s="637" t="s">
        <v>2751</v>
      </c>
      <c r="G694" s="639" t="s">
        <v>13980</v>
      </c>
      <c r="H694" s="639" t="s">
        <v>14289</v>
      </c>
      <c r="I694" s="641"/>
      <c r="J694" s="641"/>
      <c r="K694" s="641"/>
      <c r="L694" s="642"/>
      <c r="M694" s="642"/>
      <c r="N694" s="642"/>
      <c r="O694" s="642"/>
      <c r="P694" s="625"/>
      <c r="Q694" s="625"/>
      <c r="R694" s="625"/>
      <c r="S694" s="625"/>
    </row>
    <row r="695">
      <c r="A695" s="675" t="s">
        <v>7852</v>
      </c>
      <c r="B695" s="660">
        <v>691.0</v>
      </c>
      <c r="C695" s="652">
        <v>46189.0</v>
      </c>
      <c r="D695" s="637" t="s">
        <v>13702</v>
      </c>
      <c r="E695" s="618" t="s">
        <v>13703</v>
      </c>
      <c r="F695" s="637" t="s">
        <v>2751</v>
      </c>
      <c r="G695" s="639" t="s">
        <v>14130</v>
      </c>
      <c r="H695" s="701" t="s">
        <v>14129</v>
      </c>
      <c r="I695" s="641"/>
      <c r="J695" s="641"/>
      <c r="K695" s="641"/>
      <c r="L695" s="642"/>
      <c r="M695" s="642"/>
      <c r="N695" s="642"/>
      <c r="O695" s="642"/>
      <c r="P695" s="625"/>
      <c r="Q695" s="625"/>
      <c r="R695" s="625"/>
      <c r="S695" s="625"/>
    </row>
    <row r="696">
      <c r="A696" s="675" t="s">
        <v>7852</v>
      </c>
      <c r="B696" s="660">
        <v>692.0</v>
      </c>
      <c r="C696" s="652">
        <v>46189.0</v>
      </c>
      <c r="D696" s="637" t="s">
        <v>14290</v>
      </c>
      <c r="E696" s="618" t="s">
        <v>12761</v>
      </c>
      <c r="F696" s="637" t="s">
        <v>2751</v>
      </c>
      <c r="G696" s="639" t="s">
        <v>13907</v>
      </c>
      <c r="H696" s="639" t="s">
        <v>13912</v>
      </c>
      <c r="I696" s="641"/>
      <c r="J696" s="641"/>
      <c r="K696" s="641"/>
      <c r="L696" s="642"/>
      <c r="M696" s="642"/>
      <c r="N696" s="642"/>
      <c r="O696" s="642"/>
      <c r="P696" s="625"/>
      <c r="Q696" s="625"/>
      <c r="R696" s="625"/>
      <c r="S696" s="625"/>
    </row>
    <row r="697">
      <c r="A697" s="675" t="s">
        <v>7852</v>
      </c>
      <c r="B697" s="660">
        <v>693.0</v>
      </c>
      <c r="C697" s="652">
        <v>46189.0</v>
      </c>
      <c r="D697" s="637" t="s">
        <v>8390</v>
      </c>
      <c r="E697" s="618" t="s">
        <v>8391</v>
      </c>
      <c r="F697" s="637" t="s">
        <v>2751</v>
      </c>
      <c r="G697" s="639"/>
      <c r="H697" s="639"/>
      <c r="I697" s="641"/>
      <c r="J697" s="641"/>
      <c r="K697" s="641"/>
      <c r="L697" s="642"/>
      <c r="M697" s="642"/>
      <c r="N697" s="642"/>
      <c r="O697" s="642"/>
      <c r="P697" s="625"/>
      <c r="Q697" s="625"/>
      <c r="R697" s="625"/>
      <c r="S697" s="625"/>
    </row>
    <row r="698">
      <c r="A698" s="675" t="s">
        <v>7852</v>
      </c>
      <c r="B698" s="660">
        <v>694.0</v>
      </c>
      <c r="C698" s="652">
        <v>46189.0</v>
      </c>
      <c r="D698" s="637" t="s">
        <v>12749</v>
      </c>
      <c r="E698" s="618" t="s">
        <v>12750</v>
      </c>
      <c r="F698" s="637" t="s">
        <v>2751</v>
      </c>
      <c r="G698" s="639"/>
      <c r="H698" s="639"/>
      <c r="I698" s="641"/>
      <c r="J698" s="641"/>
      <c r="K698" s="641"/>
      <c r="L698" s="642"/>
      <c r="M698" s="642"/>
      <c r="N698" s="642"/>
      <c r="O698" s="642"/>
      <c r="P698" s="625"/>
      <c r="Q698" s="625"/>
      <c r="R698" s="625"/>
      <c r="S698" s="625"/>
    </row>
    <row r="699">
      <c r="A699" s="675" t="s">
        <v>7852</v>
      </c>
      <c r="B699" s="660">
        <v>695.0</v>
      </c>
      <c r="C699" s="652">
        <v>46189.0</v>
      </c>
      <c r="D699" s="637" t="s">
        <v>14178</v>
      </c>
      <c r="E699" s="618" t="s">
        <v>14179</v>
      </c>
      <c r="F699" s="637" t="s">
        <v>2751</v>
      </c>
      <c r="G699" s="639"/>
      <c r="H699" s="639"/>
      <c r="I699" s="641"/>
      <c r="J699" s="641"/>
      <c r="K699" s="641"/>
      <c r="L699" s="642"/>
      <c r="M699" s="642"/>
      <c r="N699" s="642"/>
      <c r="O699" s="642"/>
      <c r="P699" s="625"/>
      <c r="Q699" s="625"/>
      <c r="R699" s="625"/>
      <c r="S699" s="625"/>
    </row>
    <row r="700">
      <c r="A700" s="675" t="s">
        <v>7852</v>
      </c>
      <c r="B700" s="660">
        <v>696.0</v>
      </c>
      <c r="C700" s="652">
        <v>46189.0</v>
      </c>
      <c r="D700" s="637" t="s">
        <v>13738</v>
      </c>
      <c r="E700" s="618" t="s">
        <v>13739</v>
      </c>
      <c r="F700" s="637" t="s">
        <v>2751</v>
      </c>
      <c r="G700" s="639"/>
      <c r="H700" s="639"/>
      <c r="I700" s="641"/>
      <c r="J700" s="641"/>
      <c r="K700" s="641"/>
      <c r="L700" s="642"/>
      <c r="M700" s="642"/>
      <c r="N700" s="642"/>
      <c r="O700" s="642"/>
      <c r="P700" s="625"/>
      <c r="Q700" s="625"/>
      <c r="R700" s="625"/>
      <c r="S700" s="625"/>
    </row>
    <row r="701">
      <c r="A701" s="675" t="s">
        <v>7852</v>
      </c>
      <c r="B701" s="660">
        <v>697.0</v>
      </c>
      <c r="C701" s="652">
        <v>46189.0</v>
      </c>
      <c r="D701" s="637" t="s">
        <v>10867</v>
      </c>
      <c r="E701" s="618" t="s">
        <v>11953</v>
      </c>
      <c r="F701" s="637" t="s">
        <v>2751</v>
      </c>
      <c r="G701" s="639"/>
      <c r="H701" s="639"/>
      <c r="I701" s="641"/>
      <c r="J701" s="641"/>
      <c r="K701" s="641"/>
      <c r="L701" s="642"/>
      <c r="M701" s="642"/>
      <c r="N701" s="642"/>
      <c r="O701" s="642"/>
      <c r="P701" s="625"/>
      <c r="Q701" s="625"/>
      <c r="R701" s="625"/>
      <c r="S701" s="625"/>
    </row>
    <row r="702">
      <c r="A702" s="675" t="s">
        <v>7852</v>
      </c>
      <c r="B702" s="660">
        <v>698.0</v>
      </c>
      <c r="C702" s="652">
        <v>46189.0</v>
      </c>
      <c r="D702" s="637" t="s">
        <v>2682</v>
      </c>
      <c r="E702" s="618" t="s">
        <v>2683</v>
      </c>
      <c r="F702" s="637" t="s">
        <v>2751</v>
      </c>
      <c r="G702" s="639"/>
      <c r="H702" s="639"/>
      <c r="I702" s="641"/>
      <c r="J702" s="641"/>
      <c r="K702" s="641"/>
      <c r="L702" s="642"/>
      <c r="M702" s="642"/>
      <c r="N702" s="642"/>
      <c r="O702" s="642"/>
      <c r="P702" s="625"/>
      <c r="Q702" s="625"/>
      <c r="R702" s="625"/>
      <c r="S702" s="625"/>
    </row>
    <row r="703">
      <c r="A703" s="675" t="s">
        <v>7852</v>
      </c>
      <c r="B703" s="660">
        <v>699.0</v>
      </c>
      <c r="C703" s="652">
        <v>46189.0</v>
      </c>
      <c r="D703" s="637" t="s">
        <v>14193</v>
      </c>
      <c r="E703" s="618" t="s">
        <v>14194</v>
      </c>
      <c r="F703" s="637" t="s">
        <v>2751</v>
      </c>
      <c r="G703" s="639"/>
      <c r="H703" s="639"/>
      <c r="I703" s="641"/>
      <c r="J703" s="641"/>
      <c r="K703" s="641"/>
      <c r="L703" s="642"/>
      <c r="M703" s="642"/>
      <c r="N703" s="642"/>
      <c r="O703" s="642"/>
      <c r="P703" s="625"/>
      <c r="Q703" s="625"/>
      <c r="R703" s="625"/>
      <c r="S703" s="625"/>
    </row>
    <row r="704">
      <c r="A704" s="675" t="s">
        <v>7852</v>
      </c>
      <c r="B704" s="660">
        <v>700.0</v>
      </c>
      <c r="C704" s="652">
        <v>46189.0</v>
      </c>
      <c r="D704" s="637" t="s">
        <v>14199</v>
      </c>
      <c r="E704" s="618" t="s">
        <v>14200</v>
      </c>
      <c r="F704" s="637" t="s">
        <v>2751</v>
      </c>
      <c r="G704" s="639"/>
      <c r="H704" s="639"/>
      <c r="I704" s="641"/>
      <c r="J704" s="641"/>
      <c r="K704" s="641"/>
      <c r="L704" s="642"/>
      <c r="M704" s="642"/>
      <c r="N704" s="642"/>
      <c r="O704" s="642"/>
      <c r="P704" s="625"/>
      <c r="Q704" s="625"/>
      <c r="R704" s="625"/>
      <c r="S704" s="625"/>
    </row>
    <row r="705">
      <c r="A705" s="675" t="s">
        <v>7852</v>
      </c>
      <c r="B705" s="660">
        <v>701.0</v>
      </c>
      <c r="C705" s="652">
        <v>46189.0</v>
      </c>
      <c r="D705" s="637" t="s">
        <v>4167</v>
      </c>
      <c r="E705" s="618" t="s">
        <v>13427</v>
      </c>
      <c r="F705" s="637" t="s">
        <v>1593</v>
      </c>
      <c r="G705" s="639" t="s">
        <v>14291</v>
      </c>
      <c r="H705" s="696" t="s">
        <v>10731</v>
      </c>
      <c r="I705" s="641"/>
      <c r="J705" s="641"/>
      <c r="K705" s="641"/>
      <c r="L705" s="642"/>
      <c r="M705" s="642"/>
      <c r="N705" s="642"/>
      <c r="O705" s="642"/>
      <c r="P705" s="625"/>
      <c r="Q705" s="625"/>
      <c r="R705" s="625"/>
      <c r="S705" s="625"/>
    </row>
    <row r="706">
      <c r="A706" s="675" t="s">
        <v>7852</v>
      </c>
      <c r="B706" s="660">
        <v>702.0</v>
      </c>
      <c r="C706" s="652">
        <v>46189.0</v>
      </c>
      <c r="D706" s="637" t="s">
        <v>6228</v>
      </c>
      <c r="E706" s="618" t="s">
        <v>6229</v>
      </c>
      <c r="F706" s="637" t="s">
        <v>1593</v>
      </c>
      <c r="G706" s="639" t="s">
        <v>14292</v>
      </c>
      <c r="H706" s="639"/>
      <c r="I706" s="641"/>
      <c r="J706" s="641"/>
      <c r="K706" s="641"/>
      <c r="L706" s="642"/>
      <c r="M706" s="642"/>
      <c r="N706" s="642"/>
      <c r="O706" s="642"/>
      <c r="P706" s="625"/>
      <c r="Q706" s="625"/>
      <c r="R706" s="625"/>
      <c r="S706" s="625"/>
    </row>
    <row r="707">
      <c r="A707" s="675" t="s">
        <v>7852</v>
      </c>
      <c r="B707" s="660">
        <v>703.0</v>
      </c>
      <c r="C707" s="652">
        <v>46190.0</v>
      </c>
      <c r="D707" s="637" t="s">
        <v>9031</v>
      </c>
      <c r="E707" s="618" t="s">
        <v>9032</v>
      </c>
      <c r="F707" s="637" t="s">
        <v>1593</v>
      </c>
      <c r="G707" s="639" t="s">
        <v>14292</v>
      </c>
      <c r="H707" s="696" t="s">
        <v>10731</v>
      </c>
      <c r="I707" s="641"/>
      <c r="J707" s="641"/>
      <c r="K707" s="641"/>
      <c r="L707" s="642"/>
      <c r="M707" s="642"/>
      <c r="N707" s="642"/>
      <c r="O707" s="642"/>
      <c r="P707" s="625"/>
      <c r="Q707" s="625"/>
      <c r="R707" s="625"/>
      <c r="S707" s="625"/>
    </row>
    <row r="708">
      <c r="A708" s="675" t="s">
        <v>7852</v>
      </c>
      <c r="B708" s="660">
        <v>704.0</v>
      </c>
      <c r="C708" s="652">
        <v>46190.0</v>
      </c>
      <c r="D708" s="637" t="s">
        <v>10132</v>
      </c>
      <c r="E708" s="618" t="s">
        <v>11985</v>
      </c>
      <c r="F708" s="637" t="s">
        <v>1593</v>
      </c>
      <c r="G708" s="639" t="s">
        <v>14291</v>
      </c>
      <c r="H708" s="696" t="s">
        <v>10731</v>
      </c>
      <c r="I708" s="641"/>
      <c r="J708" s="641"/>
      <c r="K708" s="641"/>
      <c r="L708" s="642"/>
      <c r="M708" s="642"/>
      <c r="N708" s="642"/>
      <c r="O708" s="642"/>
      <c r="P708" s="625"/>
      <c r="Q708" s="625"/>
      <c r="R708" s="625"/>
      <c r="S708" s="625"/>
    </row>
    <row r="709">
      <c r="A709" s="675" t="s">
        <v>7852</v>
      </c>
      <c r="B709" s="660">
        <v>705.0</v>
      </c>
      <c r="C709" s="652">
        <v>46192.0</v>
      </c>
      <c r="D709" s="637" t="s">
        <v>2107</v>
      </c>
      <c r="E709" s="618" t="s">
        <v>11624</v>
      </c>
      <c r="F709" s="637" t="s">
        <v>1593</v>
      </c>
      <c r="G709" s="639" t="s">
        <v>14293</v>
      </c>
      <c r="H709" s="696" t="s">
        <v>10731</v>
      </c>
      <c r="I709" s="641"/>
      <c r="J709" s="641"/>
      <c r="K709" s="641"/>
      <c r="L709" s="642"/>
      <c r="M709" s="642"/>
      <c r="N709" s="642"/>
      <c r="O709" s="642"/>
      <c r="P709" s="625"/>
      <c r="Q709" s="625"/>
      <c r="R709" s="625"/>
      <c r="S709" s="625"/>
    </row>
    <row r="710">
      <c r="A710" s="675" t="s">
        <v>7852</v>
      </c>
      <c r="B710" s="660">
        <v>706.0</v>
      </c>
      <c r="C710" s="652">
        <v>46192.0</v>
      </c>
      <c r="D710" s="637" t="s">
        <v>8680</v>
      </c>
      <c r="E710" s="618" t="s">
        <v>8797</v>
      </c>
      <c r="F710" s="637" t="s">
        <v>1593</v>
      </c>
      <c r="G710" s="639" t="s">
        <v>14294</v>
      </c>
      <c r="H710" s="696" t="s">
        <v>10731</v>
      </c>
      <c r="I710" s="641"/>
      <c r="J710" s="641"/>
      <c r="K710" s="641"/>
      <c r="L710" s="642"/>
      <c r="M710" s="642"/>
      <c r="N710" s="642"/>
      <c r="O710" s="642"/>
      <c r="P710" s="625"/>
      <c r="Q710" s="625"/>
      <c r="R710" s="625"/>
      <c r="S710" s="625"/>
    </row>
    <row r="711">
      <c r="A711" s="675" t="s">
        <v>7852</v>
      </c>
      <c r="B711" s="660">
        <v>707.0</v>
      </c>
      <c r="C711" s="652">
        <v>46192.0</v>
      </c>
      <c r="D711" s="637" t="s">
        <v>12501</v>
      </c>
      <c r="E711" s="618" t="s">
        <v>12502</v>
      </c>
      <c r="F711" s="637" t="s">
        <v>1593</v>
      </c>
      <c r="G711" s="639" t="s">
        <v>14293</v>
      </c>
      <c r="H711" s="696" t="s">
        <v>10731</v>
      </c>
      <c r="I711" s="641"/>
      <c r="J711" s="641"/>
      <c r="K711" s="641"/>
      <c r="L711" s="642"/>
      <c r="M711" s="642"/>
      <c r="N711" s="642"/>
      <c r="O711" s="642"/>
      <c r="P711" s="625"/>
      <c r="Q711" s="625"/>
      <c r="R711" s="625"/>
      <c r="S711" s="625"/>
    </row>
    <row r="712">
      <c r="A712" s="675" t="s">
        <v>7852</v>
      </c>
      <c r="B712" s="660">
        <v>708.0</v>
      </c>
      <c r="C712" s="652">
        <v>46192.0</v>
      </c>
      <c r="D712" s="637" t="s">
        <v>12362</v>
      </c>
      <c r="E712" s="618" t="s">
        <v>12363</v>
      </c>
      <c r="F712" s="637" t="s">
        <v>131</v>
      </c>
      <c r="G712" s="639" t="s">
        <v>14295</v>
      </c>
      <c r="H712" s="639" t="s">
        <v>13814</v>
      </c>
      <c r="I712" s="641"/>
      <c r="J712" s="641"/>
      <c r="K712" s="641"/>
      <c r="L712" s="642"/>
      <c r="M712" s="642"/>
      <c r="N712" s="642"/>
      <c r="O712" s="642"/>
      <c r="P712" s="625"/>
      <c r="Q712" s="625"/>
      <c r="R712" s="625"/>
      <c r="S712" s="625"/>
    </row>
    <row r="713">
      <c r="A713" s="702" t="s">
        <v>12519</v>
      </c>
      <c r="B713" s="660">
        <v>709.0</v>
      </c>
      <c r="C713" s="652">
        <v>46189.0</v>
      </c>
      <c r="D713" s="637" t="s">
        <v>12163</v>
      </c>
      <c r="E713" s="618" t="s">
        <v>14040</v>
      </c>
      <c r="F713" s="637" t="s">
        <v>2751</v>
      </c>
      <c r="G713" s="696" t="s">
        <v>14296</v>
      </c>
      <c r="I713" s="641"/>
      <c r="J713" s="641"/>
      <c r="K713" s="641"/>
      <c r="L713" s="642"/>
      <c r="M713" s="642"/>
      <c r="N713" s="642"/>
      <c r="O713" s="642"/>
      <c r="P713" s="625"/>
      <c r="Q713" s="625"/>
      <c r="R713" s="625"/>
      <c r="S713" s="625"/>
    </row>
    <row r="714">
      <c r="A714" s="675" t="s">
        <v>7852</v>
      </c>
      <c r="B714" s="660">
        <v>710.0</v>
      </c>
      <c r="C714" s="652">
        <v>46189.0</v>
      </c>
      <c r="D714" s="637" t="s">
        <v>6928</v>
      </c>
      <c r="E714" s="618" t="s">
        <v>14271</v>
      </c>
      <c r="F714" s="637" t="s">
        <v>2751</v>
      </c>
      <c r="G714" s="639" t="s">
        <v>14297</v>
      </c>
      <c r="H714" s="639" t="s">
        <v>14298</v>
      </c>
      <c r="I714" s="641"/>
      <c r="J714" s="641"/>
      <c r="K714" s="641"/>
      <c r="L714" s="642"/>
      <c r="M714" s="642"/>
      <c r="N714" s="642"/>
      <c r="O714" s="642"/>
      <c r="P714" s="625"/>
      <c r="Q714" s="625"/>
      <c r="R714" s="625"/>
      <c r="S714" s="625"/>
    </row>
    <row r="715">
      <c r="A715" s="702" t="s">
        <v>12519</v>
      </c>
      <c r="B715" s="660">
        <v>711.0</v>
      </c>
      <c r="C715" s="652">
        <v>46196.0</v>
      </c>
      <c r="D715" s="637" t="s">
        <v>9402</v>
      </c>
      <c r="E715" s="618" t="s">
        <v>11545</v>
      </c>
      <c r="F715" s="637" t="s">
        <v>131</v>
      </c>
      <c r="G715" s="676" t="s">
        <v>7639</v>
      </c>
      <c r="H715" s="676" t="s">
        <v>12647</v>
      </c>
      <c r="I715" s="641"/>
      <c r="J715" s="641"/>
      <c r="K715" s="641"/>
      <c r="L715" s="642"/>
      <c r="M715" s="642"/>
      <c r="N715" s="642"/>
      <c r="O715" s="642"/>
      <c r="P715" s="625"/>
      <c r="Q715" s="625"/>
      <c r="R715" s="625"/>
      <c r="S715" s="625"/>
    </row>
    <row r="716">
      <c r="A716" s="675" t="s">
        <v>7852</v>
      </c>
      <c r="B716" s="660">
        <v>712.0</v>
      </c>
      <c r="C716" s="652">
        <v>46196.0</v>
      </c>
      <c r="D716" s="637" t="s">
        <v>10457</v>
      </c>
      <c r="E716" s="618" t="s">
        <v>10705</v>
      </c>
      <c r="F716" s="637" t="s">
        <v>131</v>
      </c>
      <c r="G716" s="639" t="s">
        <v>13699</v>
      </c>
      <c r="H716" s="639" t="s">
        <v>14295</v>
      </c>
      <c r="I716" s="641"/>
      <c r="J716" s="641"/>
      <c r="K716" s="641"/>
      <c r="L716" s="642"/>
      <c r="M716" s="642"/>
      <c r="N716" s="642"/>
      <c r="O716" s="642"/>
      <c r="P716" s="625"/>
      <c r="Q716" s="625"/>
      <c r="R716" s="625"/>
      <c r="S716" s="625"/>
    </row>
    <row r="717">
      <c r="A717" s="675" t="s">
        <v>7852</v>
      </c>
      <c r="B717" s="660">
        <v>713.0</v>
      </c>
      <c r="C717" s="652">
        <v>46196.0</v>
      </c>
      <c r="D717" s="637" t="s">
        <v>7216</v>
      </c>
      <c r="E717" s="618" t="s">
        <v>8514</v>
      </c>
      <c r="F717" s="637" t="s">
        <v>131</v>
      </c>
      <c r="G717" s="639" t="s">
        <v>12795</v>
      </c>
      <c r="H717" s="639" t="s">
        <v>12441</v>
      </c>
      <c r="I717" s="641"/>
      <c r="J717" s="641"/>
      <c r="K717" s="641"/>
      <c r="L717" s="642"/>
      <c r="M717" s="642"/>
      <c r="N717" s="642"/>
      <c r="O717" s="642"/>
      <c r="P717" s="625"/>
      <c r="Q717" s="625"/>
      <c r="R717" s="625"/>
      <c r="S717" s="625"/>
    </row>
    <row r="718">
      <c r="A718" s="675" t="s">
        <v>7852</v>
      </c>
      <c r="B718" s="660">
        <v>714.0</v>
      </c>
      <c r="C718" s="652">
        <v>46196.0</v>
      </c>
      <c r="D718" s="637" t="s">
        <v>2165</v>
      </c>
      <c r="E718" s="618" t="s">
        <v>12423</v>
      </c>
      <c r="F718" s="637" t="s">
        <v>131</v>
      </c>
      <c r="G718" s="639" t="s">
        <v>12641</v>
      </c>
      <c r="H718" s="639" t="s">
        <v>12772</v>
      </c>
      <c r="I718" s="641"/>
      <c r="J718" s="641"/>
      <c r="K718" s="641"/>
      <c r="L718" s="642"/>
      <c r="M718" s="642"/>
      <c r="N718" s="642"/>
      <c r="O718" s="642"/>
      <c r="P718" s="625"/>
      <c r="Q718" s="625"/>
      <c r="R718" s="625"/>
      <c r="S718" s="625"/>
    </row>
    <row r="719">
      <c r="A719" s="675" t="s">
        <v>7852</v>
      </c>
      <c r="B719" s="660">
        <v>715.0</v>
      </c>
      <c r="C719" s="652">
        <v>46196.0</v>
      </c>
      <c r="D719" s="637" t="s">
        <v>4838</v>
      </c>
      <c r="E719" s="618" t="s">
        <v>8624</v>
      </c>
      <c r="F719" s="637" t="s">
        <v>131</v>
      </c>
      <c r="G719" s="639" t="s">
        <v>12280</v>
      </c>
      <c r="H719" s="639" t="s">
        <v>13221</v>
      </c>
      <c r="I719" s="641"/>
      <c r="J719" s="641"/>
      <c r="K719" s="641"/>
      <c r="L719" s="642"/>
      <c r="M719" s="642"/>
      <c r="N719" s="642"/>
      <c r="O719" s="642"/>
      <c r="P719" s="625"/>
      <c r="Q719" s="625"/>
      <c r="R719" s="625"/>
      <c r="S719" s="625"/>
    </row>
    <row r="720">
      <c r="A720" s="702" t="s">
        <v>12519</v>
      </c>
      <c r="B720" s="660">
        <v>716.0</v>
      </c>
      <c r="C720" s="652">
        <v>46196.0</v>
      </c>
      <c r="D720" s="637" t="s">
        <v>13871</v>
      </c>
      <c r="E720" s="618" t="s">
        <v>13872</v>
      </c>
      <c r="F720" s="637" t="s">
        <v>12391</v>
      </c>
      <c r="G720" s="696" t="s">
        <v>14299</v>
      </c>
      <c r="H720" s="639"/>
      <c r="I720" s="641"/>
      <c r="J720" s="641"/>
      <c r="K720" s="641"/>
      <c r="L720" s="642"/>
      <c r="M720" s="642"/>
      <c r="N720" s="642"/>
      <c r="O720" s="642"/>
      <c r="P720" s="625"/>
      <c r="Q720" s="625"/>
      <c r="R720" s="625"/>
      <c r="S720" s="625"/>
    </row>
    <row r="721">
      <c r="A721" s="675" t="s">
        <v>7852</v>
      </c>
      <c r="B721" s="660">
        <v>717.0</v>
      </c>
      <c r="C721" s="652">
        <v>46196.0</v>
      </c>
      <c r="D721" s="637" t="s">
        <v>8960</v>
      </c>
      <c r="E721" s="618" t="s">
        <v>12609</v>
      </c>
      <c r="F721" s="637" t="s">
        <v>12391</v>
      </c>
      <c r="G721" s="639"/>
      <c r="H721" s="639"/>
      <c r="I721" s="641"/>
      <c r="J721" s="641"/>
      <c r="K721" s="641"/>
      <c r="L721" s="642"/>
      <c r="M721" s="642"/>
      <c r="N721" s="642"/>
      <c r="O721" s="642"/>
      <c r="P721" s="625"/>
      <c r="Q721" s="625"/>
      <c r="R721" s="625"/>
      <c r="S721" s="625"/>
    </row>
    <row r="722">
      <c r="A722" s="675" t="s">
        <v>7852</v>
      </c>
      <c r="B722" s="660">
        <v>718.0</v>
      </c>
      <c r="C722" s="652">
        <v>46196.0</v>
      </c>
      <c r="D722" s="637" t="s">
        <v>14300</v>
      </c>
      <c r="E722" s="618" t="s">
        <v>12082</v>
      </c>
      <c r="F722" s="637" t="s">
        <v>12391</v>
      </c>
      <c r="G722" s="639"/>
      <c r="H722" s="639"/>
      <c r="I722" s="641"/>
      <c r="J722" s="641"/>
      <c r="K722" s="641"/>
      <c r="L722" s="642"/>
      <c r="M722" s="642"/>
      <c r="N722" s="642"/>
      <c r="O722" s="642"/>
      <c r="P722" s="625"/>
      <c r="Q722" s="625"/>
      <c r="R722" s="625"/>
      <c r="S722" s="625"/>
    </row>
    <row r="723">
      <c r="A723" s="675" t="s">
        <v>7852</v>
      </c>
      <c r="B723" s="660">
        <v>719.0</v>
      </c>
      <c r="C723" s="652">
        <v>46196.0</v>
      </c>
      <c r="D723" s="637" t="s">
        <v>3609</v>
      </c>
      <c r="E723" s="618" t="s">
        <v>14301</v>
      </c>
      <c r="F723" s="637" t="s">
        <v>12391</v>
      </c>
      <c r="G723" s="639"/>
      <c r="H723" s="639"/>
      <c r="I723" s="641"/>
      <c r="J723" s="641"/>
      <c r="K723" s="641"/>
      <c r="L723" s="642"/>
      <c r="M723" s="642"/>
      <c r="N723" s="642"/>
      <c r="O723" s="642"/>
      <c r="P723" s="625"/>
      <c r="Q723" s="625"/>
      <c r="R723" s="625"/>
      <c r="S723" s="625"/>
    </row>
    <row r="724">
      <c r="A724" s="675" t="s">
        <v>7852</v>
      </c>
      <c r="B724" s="660">
        <v>720.0</v>
      </c>
      <c r="C724" s="652">
        <v>46196.0</v>
      </c>
      <c r="D724" s="637" t="s">
        <v>13836</v>
      </c>
      <c r="E724" s="618" t="s">
        <v>13837</v>
      </c>
      <c r="F724" s="637" t="s">
        <v>12391</v>
      </c>
      <c r="G724" s="639"/>
      <c r="H724" s="639"/>
      <c r="I724" s="641"/>
      <c r="J724" s="641"/>
      <c r="K724" s="641"/>
      <c r="L724" s="642"/>
      <c r="M724" s="642"/>
      <c r="N724" s="642"/>
      <c r="O724" s="642"/>
      <c r="P724" s="625"/>
      <c r="Q724" s="625"/>
      <c r="R724" s="625"/>
      <c r="S724" s="625"/>
    </row>
    <row r="725">
      <c r="A725" s="675" t="s">
        <v>7852</v>
      </c>
      <c r="B725" s="660">
        <v>721.0</v>
      </c>
      <c r="C725" s="652">
        <v>46196.0</v>
      </c>
      <c r="D725" s="637" t="s">
        <v>13843</v>
      </c>
      <c r="E725" s="618" t="s">
        <v>13844</v>
      </c>
      <c r="F725" s="637" t="s">
        <v>12391</v>
      </c>
      <c r="G725" s="639"/>
      <c r="H725" s="639"/>
      <c r="I725" s="641"/>
      <c r="J725" s="641"/>
      <c r="K725" s="641"/>
      <c r="L725" s="642"/>
      <c r="M725" s="642"/>
      <c r="N725" s="642"/>
      <c r="O725" s="642"/>
      <c r="P725" s="625"/>
      <c r="Q725" s="625"/>
      <c r="R725" s="625"/>
      <c r="S725" s="625"/>
    </row>
    <row r="726">
      <c r="A726" s="675" t="s">
        <v>7852</v>
      </c>
      <c r="B726" s="660">
        <v>722.0</v>
      </c>
      <c r="C726" s="652">
        <v>46196.0</v>
      </c>
      <c r="D726" s="637" t="s">
        <v>8678</v>
      </c>
      <c r="E726" s="618" t="s">
        <v>8795</v>
      </c>
      <c r="F726" s="637" t="s">
        <v>12391</v>
      </c>
      <c r="G726" s="639"/>
      <c r="H726" s="639"/>
      <c r="I726" s="641"/>
      <c r="J726" s="641"/>
      <c r="K726" s="641"/>
      <c r="L726" s="642"/>
      <c r="M726" s="642"/>
      <c r="N726" s="642"/>
      <c r="O726" s="642"/>
      <c r="P726" s="625"/>
      <c r="Q726" s="625"/>
      <c r="R726" s="625"/>
      <c r="S726" s="625"/>
    </row>
    <row r="727">
      <c r="A727" s="675" t="s">
        <v>7852</v>
      </c>
      <c r="B727" s="660">
        <v>723.0</v>
      </c>
      <c r="C727" s="652">
        <v>46196.0</v>
      </c>
      <c r="D727" s="637" t="s">
        <v>1838</v>
      </c>
      <c r="E727" s="618" t="s">
        <v>14302</v>
      </c>
      <c r="F727" s="637" t="s">
        <v>12391</v>
      </c>
      <c r="G727" s="639"/>
      <c r="H727" s="639"/>
      <c r="I727" s="641"/>
      <c r="J727" s="641"/>
      <c r="K727" s="641"/>
      <c r="L727" s="642"/>
      <c r="M727" s="642"/>
      <c r="N727" s="642"/>
      <c r="O727" s="642"/>
      <c r="P727" s="625"/>
      <c r="Q727" s="625"/>
      <c r="R727" s="625"/>
      <c r="S727" s="625"/>
    </row>
    <row r="728">
      <c r="A728" s="675" t="s">
        <v>7852</v>
      </c>
      <c r="B728" s="660">
        <v>724.0</v>
      </c>
      <c r="C728" s="652">
        <v>46196.0</v>
      </c>
      <c r="D728" s="637" t="s">
        <v>4531</v>
      </c>
      <c r="E728" s="618" t="s">
        <v>13673</v>
      </c>
      <c r="F728" s="637" t="s">
        <v>12391</v>
      </c>
      <c r="G728" s="639"/>
      <c r="H728" s="639"/>
      <c r="I728" s="641"/>
      <c r="J728" s="641"/>
      <c r="K728" s="641"/>
      <c r="L728" s="642"/>
      <c r="M728" s="642"/>
      <c r="N728" s="642"/>
      <c r="O728" s="642"/>
      <c r="P728" s="625"/>
      <c r="Q728" s="625"/>
      <c r="R728" s="625"/>
      <c r="S728" s="625"/>
    </row>
    <row r="729">
      <c r="A729" s="675" t="s">
        <v>7852</v>
      </c>
      <c r="B729" s="660">
        <v>725.0</v>
      </c>
      <c r="C729" s="652">
        <v>46196.0</v>
      </c>
      <c r="D729" s="637" t="s">
        <v>1763</v>
      </c>
      <c r="E729" s="618" t="s">
        <v>14303</v>
      </c>
      <c r="F729" s="637" t="s">
        <v>12391</v>
      </c>
      <c r="G729" s="639"/>
      <c r="H729" s="639"/>
      <c r="I729" s="641"/>
      <c r="J729" s="641"/>
      <c r="K729" s="641"/>
      <c r="L729" s="642"/>
      <c r="M729" s="642"/>
      <c r="N729" s="642"/>
      <c r="O729" s="642"/>
      <c r="P729" s="625"/>
      <c r="Q729" s="625"/>
      <c r="R729" s="625"/>
      <c r="S729" s="625"/>
    </row>
    <row r="730">
      <c r="A730" s="675" t="s">
        <v>7852</v>
      </c>
      <c r="B730" s="660">
        <v>726.0</v>
      </c>
      <c r="C730" s="652">
        <v>46196.0</v>
      </c>
      <c r="D730" s="637" t="s">
        <v>11854</v>
      </c>
      <c r="E730" s="618" t="s">
        <v>12168</v>
      </c>
      <c r="F730" s="637" t="s">
        <v>12391</v>
      </c>
      <c r="G730" s="639"/>
      <c r="H730" s="639"/>
      <c r="I730" s="641"/>
      <c r="J730" s="641"/>
      <c r="K730" s="641"/>
      <c r="L730" s="642"/>
      <c r="M730" s="642"/>
      <c r="N730" s="642"/>
      <c r="O730" s="642"/>
      <c r="P730" s="625"/>
      <c r="Q730" s="625"/>
      <c r="R730" s="625"/>
      <c r="S730" s="625"/>
    </row>
    <row r="731">
      <c r="A731" s="675" t="s">
        <v>7852</v>
      </c>
      <c r="B731" s="660">
        <v>727.0</v>
      </c>
      <c r="C731" s="652">
        <v>46196.0</v>
      </c>
      <c r="D731" s="637" t="s">
        <v>9031</v>
      </c>
      <c r="E731" s="618" t="s">
        <v>14304</v>
      </c>
      <c r="F731" s="637" t="s">
        <v>18</v>
      </c>
      <c r="G731" s="639" t="s">
        <v>12787</v>
      </c>
      <c r="H731" s="639"/>
      <c r="I731" s="641"/>
      <c r="J731" s="641"/>
      <c r="K731" s="641"/>
      <c r="L731" s="642"/>
      <c r="M731" s="642"/>
      <c r="N731" s="642"/>
      <c r="O731" s="642"/>
      <c r="P731" s="625"/>
      <c r="Q731" s="625"/>
      <c r="R731" s="625"/>
      <c r="S731" s="625"/>
    </row>
    <row r="732">
      <c r="A732" s="675" t="s">
        <v>7852</v>
      </c>
      <c r="B732" s="660">
        <v>728.0</v>
      </c>
      <c r="C732" s="652">
        <v>46196.0</v>
      </c>
      <c r="D732" s="637" t="s">
        <v>10081</v>
      </c>
      <c r="E732" s="618" t="s">
        <v>10180</v>
      </c>
      <c r="F732" s="637" t="s">
        <v>18</v>
      </c>
      <c r="G732" s="639" t="s">
        <v>14305</v>
      </c>
      <c r="H732" s="639"/>
      <c r="I732" s="641"/>
      <c r="J732" s="641"/>
      <c r="K732" s="641"/>
      <c r="L732" s="642"/>
      <c r="M732" s="642"/>
      <c r="N732" s="642"/>
      <c r="O732" s="642"/>
      <c r="P732" s="625"/>
      <c r="Q732" s="625"/>
      <c r="R732" s="625"/>
      <c r="S732" s="625"/>
    </row>
    <row r="733">
      <c r="A733" s="675" t="s">
        <v>7852</v>
      </c>
      <c r="B733" s="660">
        <v>729.0</v>
      </c>
      <c r="C733" s="652">
        <v>46196.0</v>
      </c>
      <c r="D733" s="637" t="s">
        <v>14306</v>
      </c>
      <c r="E733" s="618" t="s">
        <v>14307</v>
      </c>
      <c r="F733" s="637" t="s">
        <v>18</v>
      </c>
      <c r="G733" s="639" t="s">
        <v>12640</v>
      </c>
      <c r="H733" s="639"/>
      <c r="I733" s="641"/>
      <c r="J733" s="641"/>
      <c r="K733" s="641"/>
      <c r="L733" s="642"/>
      <c r="M733" s="642"/>
      <c r="N733" s="642"/>
      <c r="O733" s="642"/>
      <c r="P733" s="625"/>
      <c r="Q733" s="625"/>
      <c r="R733" s="625"/>
      <c r="S733" s="625"/>
    </row>
    <row r="734">
      <c r="A734" s="675" t="s">
        <v>7852</v>
      </c>
      <c r="B734" s="660">
        <v>730.0</v>
      </c>
      <c r="C734" s="652">
        <v>46198.0</v>
      </c>
      <c r="D734" s="637" t="s">
        <v>13871</v>
      </c>
      <c r="E734" s="618" t="s">
        <v>13872</v>
      </c>
      <c r="F734" s="637" t="s">
        <v>12391</v>
      </c>
      <c r="G734" s="696" t="s">
        <v>14308</v>
      </c>
      <c r="H734" s="639"/>
      <c r="I734" s="641"/>
      <c r="J734" s="641"/>
      <c r="K734" s="641"/>
      <c r="L734" s="642"/>
      <c r="M734" s="642"/>
      <c r="N734" s="642"/>
      <c r="O734" s="642"/>
      <c r="P734" s="625"/>
      <c r="Q734" s="625"/>
      <c r="R734" s="625"/>
      <c r="S734" s="625"/>
    </row>
    <row r="735">
      <c r="A735" s="675" t="s">
        <v>7852</v>
      </c>
      <c r="B735" s="660">
        <v>731.0</v>
      </c>
      <c r="C735" s="652">
        <v>46198.0</v>
      </c>
      <c r="D735" s="637" t="s">
        <v>4817</v>
      </c>
      <c r="E735" s="618" t="s">
        <v>13834</v>
      </c>
      <c r="F735" s="637" t="s">
        <v>18</v>
      </c>
      <c r="G735" s="639" t="s">
        <v>14309</v>
      </c>
      <c r="H735" s="696" t="s">
        <v>14310</v>
      </c>
      <c r="I735" s="641"/>
      <c r="J735" s="641"/>
      <c r="K735" s="641"/>
      <c r="L735" s="642"/>
      <c r="M735" s="642"/>
      <c r="N735" s="642"/>
      <c r="O735" s="642"/>
      <c r="P735" s="625"/>
      <c r="Q735" s="625"/>
      <c r="R735" s="625"/>
      <c r="S735" s="625"/>
    </row>
    <row r="736">
      <c r="A736" s="675" t="s">
        <v>7852</v>
      </c>
      <c r="B736" s="660">
        <v>732.0</v>
      </c>
      <c r="C736" s="652">
        <v>46198.0</v>
      </c>
      <c r="D736" s="637" t="s">
        <v>13860</v>
      </c>
      <c r="E736" s="618" t="s">
        <v>13861</v>
      </c>
      <c r="F736" s="637" t="s">
        <v>12391</v>
      </c>
      <c r="G736" s="639"/>
      <c r="H736" s="639"/>
      <c r="I736" s="641"/>
      <c r="J736" s="641"/>
      <c r="K736" s="641"/>
      <c r="L736" s="642"/>
      <c r="M736" s="642"/>
      <c r="N736" s="642"/>
      <c r="O736" s="642"/>
      <c r="P736" s="625"/>
      <c r="Q736" s="625"/>
      <c r="R736" s="625"/>
      <c r="S736" s="625"/>
    </row>
    <row r="737">
      <c r="A737" s="675" t="s">
        <v>7852</v>
      </c>
      <c r="B737" s="660">
        <v>733.0</v>
      </c>
      <c r="C737" s="652">
        <v>46198.0</v>
      </c>
      <c r="D737" s="637" t="s">
        <v>9218</v>
      </c>
      <c r="E737" s="618" t="s">
        <v>9667</v>
      </c>
      <c r="F737" s="637" t="s">
        <v>12391</v>
      </c>
      <c r="G737" s="639"/>
      <c r="H737" s="639"/>
      <c r="I737" s="641"/>
      <c r="J737" s="641"/>
      <c r="K737" s="641"/>
      <c r="L737" s="642"/>
      <c r="M737" s="642"/>
      <c r="N737" s="642"/>
      <c r="O737" s="642"/>
      <c r="P737" s="625"/>
      <c r="Q737" s="625"/>
      <c r="R737" s="625"/>
      <c r="S737" s="625"/>
    </row>
    <row r="738">
      <c r="A738" s="702" t="s">
        <v>14311</v>
      </c>
      <c r="B738" s="660">
        <v>734.0</v>
      </c>
      <c r="C738" s="652">
        <v>46198.0</v>
      </c>
      <c r="D738" s="637" t="s">
        <v>13892</v>
      </c>
      <c r="E738" s="618" t="s">
        <v>13893</v>
      </c>
      <c r="F738" s="637" t="s">
        <v>12391</v>
      </c>
      <c r="G738" s="639" t="s">
        <v>14312</v>
      </c>
      <c r="H738" s="639"/>
      <c r="I738" s="641"/>
      <c r="J738" s="641"/>
      <c r="K738" s="641"/>
      <c r="L738" s="642"/>
      <c r="M738" s="642"/>
      <c r="N738" s="642"/>
      <c r="O738" s="642"/>
      <c r="P738" s="625"/>
      <c r="Q738" s="625"/>
      <c r="R738" s="625"/>
      <c r="S738" s="625"/>
    </row>
    <row r="739">
      <c r="A739" s="675" t="s">
        <v>7852</v>
      </c>
      <c r="B739" s="660">
        <v>735.0</v>
      </c>
      <c r="C739" s="652">
        <v>46198.0</v>
      </c>
      <c r="D739" s="637" t="s">
        <v>13852</v>
      </c>
      <c r="E739" s="618" t="s">
        <v>13853</v>
      </c>
      <c r="F739" s="637" t="s">
        <v>12391</v>
      </c>
      <c r="G739" s="639"/>
      <c r="H739" s="639"/>
      <c r="I739" s="641"/>
      <c r="J739" s="641"/>
      <c r="K739" s="641"/>
      <c r="L739" s="642"/>
      <c r="M739" s="642"/>
      <c r="N739" s="642"/>
      <c r="O739" s="642"/>
      <c r="P739" s="625"/>
      <c r="Q739" s="625"/>
      <c r="R739" s="625"/>
      <c r="S739" s="625"/>
    </row>
    <row r="740">
      <c r="A740" s="675" t="s">
        <v>7852</v>
      </c>
      <c r="B740" s="660">
        <v>736.0</v>
      </c>
      <c r="C740" s="652">
        <v>46203.0</v>
      </c>
      <c r="D740" s="637" t="s">
        <v>9402</v>
      </c>
      <c r="E740" s="618" t="s">
        <v>11545</v>
      </c>
      <c r="F740" s="637" t="s">
        <v>131</v>
      </c>
      <c r="G740" s="639" t="s">
        <v>12596</v>
      </c>
      <c r="H740" s="639" t="s">
        <v>14313</v>
      </c>
      <c r="I740" s="641"/>
      <c r="J740" s="641"/>
      <c r="K740" s="641"/>
      <c r="L740" s="642"/>
      <c r="M740" s="642"/>
      <c r="N740" s="642"/>
      <c r="O740" s="642"/>
      <c r="P740" s="625"/>
      <c r="Q740" s="625"/>
      <c r="R740" s="625"/>
      <c r="S740" s="625"/>
    </row>
    <row r="741">
      <c r="A741" s="675" t="s">
        <v>7852</v>
      </c>
      <c r="B741" s="660">
        <v>737.0</v>
      </c>
      <c r="C741" s="652">
        <v>46199.0</v>
      </c>
      <c r="D741" s="637" t="s">
        <v>3757</v>
      </c>
      <c r="E741" s="618" t="s">
        <v>8171</v>
      </c>
      <c r="F741" s="637" t="s">
        <v>12391</v>
      </c>
      <c r="G741" s="696"/>
      <c r="I741" s="641"/>
      <c r="J741" s="641"/>
      <c r="K741" s="641"/>
      <c r="L741" s="642"/>
      <c r="M741" s="642"/>
      <c r="N741" s="642"/>
      <c r="O741" s="642"/>
      <c r="P741" s="625"/>
      <c r="Q741" s="625"/>
      <c r="R741" s="625"/>
      <c r="S741" s="625"/>
    </row>
    <row r="742">
      <c r="A742" s="675" t="s">
        <v>7852</v>
      </c>
      <c r="B742" s="660">
        <v>738.0</v>
      </c>
      <c r="C742" s="652">
        <v>46203.0</v>
      </c>
      <c r="D742" s="637" t="s">
        <v>9600</v>
      </c>
      <c r="E742" s="618" t="s">
        <v>12650</v>
      </c>
      <c r="F742" s="637" t="s">
        <v>8629</v>
      </c>
      <c r="I742" s="641"/>
      <c r="J742" s="641"/>
      <c r="K742" s="641"/>
      <c r="L742" s="642"/>
      <c r="M742" s="642"/>
      <c r="N742" s="642"/>
      <c r="O742" s="642"/>
      <c r="P742" s="625"/>
      <c r="Q742" s="625"/>
      <c r="R742" s="625"/>
      <c r="S742" s="625"/>
    </row>
    <row r="743">
      <c r="A743" s="675" t="s">
        <v>7852</v>
      </c>
      <c r="B743" s="660">
        <v>739.0</v>
      </c>
      <c r="C743" s="652">
        <v>46203.0</v>
      </c>
      <c r="D743" s="637" t="s">
        <v>11575</v>
      </c>
      <c r="E743" s="618" t="s">
        <v>12064</v>
      </c>
      <c r="F743" s="637" t="s">
        <v>8629</v>
      </c>
      <c r="I743" s="641"/>
      <c r="J743" s="641"/>
      <c r="K743" s="641"/>
      <c r="L743" s="642"/>
      <c r="M743" s="642"/>
      <c r="N743" s="642"/>
      <c r="O743" s="642"/>
      <c r="P743" s="625"/>
      <c r="Q743" s="625"/>
      <c r="R743" s="625"/>
      <c r="S743" s="625"/>
    </row>
    <row r="744">
      <c r="A744" s="675" t="s">
        <v>7852</v>
      </c>
      <c r="B744" s="660">
        <v>740.0</v>
      </c>
      <c r="C744" s="652">
        <v>46203.0</v>
      </c>
      <c r="D744" s="637" t="s">
        <v>8981</v>
      </c>
      <c r="E744" s="618" t="s">
        <v>11987</v>
      </c>
      <c r="F744" s="637" t="s">
        <v>8629</v>
      </c>
      <c r="I744" s="641"/>
      <c r="J744" s="641"/>
      <c r="K744" s="641"/>
      <c r="L744" s="642"/>
      <c r="M744" s="642"/>
      <c r="N744" s="642"/>
      <c r="O744" s="642"/>
      <c r="P744" s="625"/>
      <c r="Q744" s="625"/>
      <c r="R744" s="625"/>
      <c r="S744" s="625"/>
    </row>
    <row r="745">
      <c r="A745" s="675" t="s">
        <v>7852</v>
      </c>
      <c r="B745" s="660">
        <v>741.0</v>
      </c>
      <c r="C745" s="652">
        <v>46203.0</v>
      </c>
      <c r="D745" s="637" t="s">
        <v>13285</v>
      </c>
      <c r="E745" s="618" t="s">
        <v>13286</v>
      </c>
      <c r="F745" s="637" t="s">
        <v>8629</v>
      </c>
      <c r="I745" s="641"/>
      <c r="J745" s="641"/>
      <c r="K745" s="641"/>
      <c r="L745" s="642"/>
      <c r="M745" s="642"/>
      <c r="N745" s="642"/>
      <c r="O745" s="642"/>
      <c r="P745" s="625"/>
      <c r="Q745" s="625"/>
      <c r="R745" s="625"/>
      <c r="S745" s="625"/>
    </row>
    <row r="746">
      <c r="A746" s="675" t="s">
        <v>7852</v>
      </c>
      <c r="B746" s="660">
        <v>742.0</v>
      </c>
      <c r="C746" s="652">
        <v>46203.0</v>
      </c>
      <c r="D746" s="637" t="s">
        <v>12670</v>
      </c>
      <c r="E746" s="618" t="s">
        <v>12671</v>
      </c>
      <c r="F746" s="637" t="s">
        <v>8629</v>
      </c>
      <c r="G746" s="639"/>
      <c r="H746" s="639"/>
      <c r="I746" s="641"/>
      <c r="J746" s="641"/>
      <c r="K746" s="641"/>
      <c r="L746" s="642"/>
      <c r="M746" s="642"/>
      <c r="N746" s="642"/>
      <c r="O746" s="642"/>
      <c r="P746" s="625"/>
      <c r="Q746" s="625"/>
      <c r="R746" s="625"/>
      <c r="S746" s="625"/>
    </row>
    <row r="747">
      <c r="A747" s="675" t="s">
        <v>7852</v>
      </c>
      <c r="B747" s="660">
        <v>743.0</v>
      </c>
      <c r="C747" s="652">
        <v>46203.0</v>
      </c>
      <c r="D747" s="637" t="s">
        <v>11600</v>
      </c>
      <c r="E747" s="618" t="s">
        <v>11906</v>
      </c>
      <c r="F747" s="637" t="s">
        <v>8629</v>
      </c>
      <c r="G747" s="639"/>
      <c r="H747" s="639"/>
      <c r="I747" s="641"/>
      <c r="J747" s="641"/>
      <c r="K747" s="641"/>
      <c r="L747" s="642"/>
      <c r="M747" s="642"/>
      <c r="N747" s="642"/>
      <c r="O747" s="642"/>
      <c r="P747" s="625"/>
      <c r="Q747" s="625"/>
      <c r="R747" s="625"/>
      <c r="S747" s="625"/>
    </row>
    <row r="748">
      <c r="A748" s="675" t="s">
        <v>7852</v>
      </c>
      <c r="B748" s="660">
        <v>744.0</v>
      </c>
      <c r="C748" s="652">
        <v>46203.0</v>
      </c>
      <c r="D748" s="637" t="s">
        <v>3609</v>
      </c>
      <c r="E748" s="618" t="s">
        <v>13765</v>
      </c>
      <c r="F748" s="637" t="s">
        <v>8629</v>
      </c>
      <c r="G748" s="639"/>
      <c r="H748" s="639"/>
      <c r="I748" s="641"/>
      <c r="J748" s="641"/>
      <c r="K748" s="641"/>
      <c r="L748" s="642"/>
      <c r="M748" s="642"/>
      <c r="N748" s="642"/>
      <c r="O748" s="642"/>
      <c r="P748" s="625"/>
      <c r="Q748" s="625"/>
      <c r="R748" s="625"/>
      <c r="S748" s="625"/>
    </row>
    <row r="749">
      <c r="A749" s="675" t="s">
        <v>7852</v>
      </c>
      <c r="B749" s="660">
        <v>745.0</v>
      </c>
      <c r="C749" s="652">
        <v>46203.0</v>
      </c>
      <c r="D749" s="637" t="s">
        <v>2271</v>
      </c>
      <c r="E749" s="618" t="s">
        <v>10644</v>
      </c>
      <c r="F749" s="637" t="s">
        <v>8629</v>
      </c>
      <c r="G749" s="639"/>
      <c r="H749" s="639"/>
      <c r="I749" s="641"/>
      <c r="J749" s="641"/>
      <c r="K749" s="641"/>
      <c r="L749" s="642"/>
      <c r="M749" s="642"/>
      <c r="N749" s="642"/>
      <c r="O749" s="642"/>
      <c r="P749" s="625"/>
      <c r="Q749" s="625"/>
      <c r="R749" s="625"/>
      <c r="S749" s="625"/>
    </row>
    <row r="750">
      <c r="A750" s="675" t="s">
        <v>7852</v>
      </c>
      <c r="B750" s="660">
        <v>746.0</v>
      </c>
      <c r="C750" s="652">
        <v>46203.0</v>
      </c>
      <c r="D750" s="637" t="s">
        <v>9459</v>
      </c>
      <c r="E750" s="618" t="s">
        <v>10952</v>
      </c>
      <c r="F750" s="637" t="s">
        <v>8629</v>
      </c>
      <c r="G750" s="639"/>
      <c r="H750" s="639"/>
      <c r="I750" s="641"/>
      <c r="J750" s="641"/>
      <c r="K750" s="641"/>
      <c r="L750" s="642"/>
      <c r="M750" s="642"/>
      <c r="N750" s="642"/>
      <c r="O750" s="642"/>
      <c r="P750" s="625"/>
      <c r="Q750" s="625"/>
      <c r="R750" s="625"/>
      <c r="S750" s="625"/>
    </row>
    <row r="751">
      <c r="A751" s="675" t="s">
        <v>7852</v>
      </c>
      <c r="B751" s="660">
        <v>747.0</v>
      </c>
      <c r="C751" s="652">
        <v>46203.0</v>
      </c>
      <c r="D751" s="637" t="s">
        <v>13040</v>
      </c>
      <c r="E751" s="618" t="s">
        <v>8204</v>
      </c>
      <c r="F751" s="637" t="s">
        <v>8629</v>
      </c>
      <c r="G751" s="639"/>
      <c r="H751" s="639"/>
      <c r="I751" s="641"/>
      <c r="J751" s="641"/>
      <c r="K751" s="641"/>
      <c r="L751" s="642"/>
      <c r="M751" s="642"/>
      <c r="N751" s="642"/>
      <c r="O751" s="642"/>
      <c r="P751" s="625"/>
      <c r="Q751" s="625"/>
      <c r="R751" s="625"/>
      <c r="S751" s="625"/>
    </row>
    <row r="752">
      <c r="A752" s="675" t="s">
        <v>7852</v>
      </c>
      <c r="B752" s="660">
        <v>748.0</v>
      </c>
      <c r="C752" s="652">
        <v>46203.0</v>
      </c>
      <c r="D752" s="637" t="s">
        <v>2579</v>
      </c>
      <c r="E752" s="618" t="s">
        <v>10284</v>
      </c>
      <c r="F752" s="637" t="s">
        <v>8629</v>
      </c>
      <c r="G752" s="639"/>
      <c r="H752" s="639"/>
      <c r="I752" s="641"/>
      <c r="J752" s="641"/>
      <c r="K752" s="641"/>
      <c r="L752" s="642"/>
      <c r="M752" s="642"/>
      <c r="N752" s="642"/>
      <c r="O752" s="642"/>
      <c r="P752" s="625"/>
      <c r="Q752" s="625"/>
      <c r="R752" s="625"/>
      <c r="S752" s="625"/>
    </row>
    <row r="753">
      <c r="A753" s="675" t="s">
        <v>7852</v>
      </c>
      <c r="B753" s="660">
        <v>749.0</v>
      </c>
      <c r="C753" s="652">
        <v>46203.0</v>
      </c>
      <c r="D753" s="637" t="s">
        <v>1389</v>
      </c>
      <c r="E753" s="618" t="s">
        <v>12216</v>
      </c>
      <c r="F753" s="637" t="s">
        <v>2751</v>
      </c>
      <c r="G753" s="639" t="s">
        <v>14314</v>
      </c>
      <c r="H753" s="639" t="s">
        <v>12714</v>
      </c>
      <c r="I753" s="641"/>
      <c r="J753" s="641"/>
      <c r="K753" s="641"/>
      <c r="L753" s="642"/>
      <c r="M753" s="642"/>
      <c r="N753" s="642"/>
      <c r="O753" s="642"/>
      <c r="P753" s="625"/>
      <c r="Q753" s="625"/>
      <c r="R753" s="625"/>
      <c r="S753" s="625"/>
    </row>
    <row r="754">
      <c r="A754" s="675" t="s">
        <v>7852</v>
      </c>
      <c r="B754" s="660">
        <v>750.0</v>
      </c>
      <c r="C754" s="652">
        <v>46203.0</v>
      </c>
      <c r="D754" s="637" t="s">
        <v>14172</v>
      </c>
      <c r="E754" s="618" t="s">
        <v>14173</v>
      </c>
      <c r="F754" s="637" t="s">
        <v>2751</v>
      </c>
      <c r="G754" s="639" t="s">
        <v>14315</v>
      </c>
      <c r="H754" s="639" t="s">
        <v>14316</v>
      </c>
      <c r="I754" s="641"/>
      <c r="J754" s="641"/>
      <c r="K754" s="641"/>
      <c r="L754" s="642"/>
      <c r="M754" s="642"/>
      <c r="N754" s="642"/>
      <c r="O754" s="642"/>
      <c r="P754" s="625"/>
      <c r="Q754" s="625"/>
      <c r="R754" s="625"/>
      <c r="S754" s="625"/>
    </row>
    <row r="755">
      <c r="A755" s="675" t="s">
        <v>7852</v>
      </c>
      <c r="B755" s="660">
        <v>751.0</v>
      </c>
      <c r="C755" s="652">
        <v>46203.0</v>
      </c>
      <c r="D755" s="637" t="s">
        <v>12612</v>
      </c>
      <c r="E755" s="618" t="s">
        <v>12613</v>
      </c>
      <c r="F755" s="637" t="s">
        <v>2751</v>
      </c>
      <c r="G755" s="639" t="s">
        <v>14317</v>
      </c>
      <c r="H755" s="639" t="s">
        <v>14318</v>
      </c>
      <c r="I755" s="641"/>
      <c r="J755" s="641"/>
      <c r="K755" s="641"/>
      <c r="L755" s="642"/>
      <c r="M755" s="642"/>
      <c r="N755" s="642"/>
      <c r="O755" s="642"/>
      <c r="P755" s="625"/>
      <c r="Q755" s="625"/>
      <c r="R755" s="625"/>
      <c r="S755" s="625"/>
    </row>
    <row r="756">
      <c r="A756" s="675" t="s">
        <v>7852</v>
      </c>
      <c r="B756" s="660">
        <v>752.0</v>
      </c>
      <c r="C756" s="652">
        <v>46203.0</v>
      </c>
      <c r="D756" s="637" t="s">
        <v>2684</v>
      </c>
      <c r="E756" s="618" t="s">
        <v>13168</v>
      </c>
      <c r="F756" s="637" t="s">
        <v>2751</v>
      </c>
      <c r="G756" s="639" t="s">
        <v>14319</v>
      </c>
      <c r="H756" s="639" t="s">
        <v>14320</v>
      </c>
      <c r="I756" s="641"/>
      <c r="J756" s="641"/>
      <c r="K756" s="641"/>
      <c r="L756" s="642"/>
      <c r="M756" s="642"/>
      <c r="N756" s="642"/>
      <c r="O756" s="642"/>
      <c r="P756" s="625"/>
      <c r="Q756" s="625"/>
      <c r="R756" s="625"/>
      <c r="S756" s="625"/>
    </row>
    <row r="757">
      <c r="A757" s="675" t="s">
        <v>7852</v>
      </c>
      <c r="B757" s="660">
        <v>753.0</v>
      </c>
      <c r="C757" s="652">
        <v>46203.0</v>
      </c>
      <c r="D757" s="637" t="s">
        <v>11631</v>
      </c>
      <c r="E757" s="618" t="s">
        <v>14175</v>
      </c>
      <c r="F757" s="637" t="s">
        <v>2751</v>
      </c>
      <c r="G757" s="639" t="s">
        <v>14321</v>
      </c>
      <c r="H757" s="639" t="s">
        <v>14322</v>
      </c>
      <c r="I757" s="641"/>
      <c r="J757" s="641"/>
      <c r="K757" s="641"/>
      <c r="L757" s="642"/>
      <c r="M757" s="642"/>
      <c r="N757" s="642"/>
      <c r="O757" s="642"/>
      <c r="P757" s="625"/>
      <c r="Q757" s="625"/>
      <c r="R757" s="625"/>
      <c r="S757" s="625"/>
    </row>
    <row r="758">
      <c r="A758" s="675" t="s">
        <v>7852</v>
      </c>
      <c r="B758" s="660">
        <v>754.0</v>
      </c>
      <c r="C758" s="652">
        <v>46203.0</v>
      </c>
      <c r="D758" s="637" t="s">
        <v>3156</v>
      </c>
      <c r="E758" s="618" t="s">
        <v>14191</v>
      </c>
      <c r="F758" s="637" t="s">
        <v>2751</v>
      </c>
      <c r="G758" s="639" t="s">
        <v>14323</v>
      </c>
      <c r="H758" s="639" t="s">
        <v>14324</v>
      </c>
      <c r="I758" s="696"/>
      <c r="J758" s="641"/>
      <c r="K758" s="641"/>
      <c r="L758" s="642"/>
      <c r="M758" s="642"/>
      <c r="N758" s="642"/>
      <c r="O758" s="642"/>
      <c r="P758" s="625"/>
      <c r="Q758" s="625"/>
      <c r="R758" s="625"/>
      <c r="S758" s="625"/>
    </row>
    <row r="759">
      <c r="A759" s="702" t="s">
        <v>14325</v>
      </c>
      <c r="B759" s="660">
        <v>755.0</v>
      </c>
      <c r="C759" s="652">
        <v>46203.0</v>
      </c>
      <c r="D759" s="637"/>
      <c r="E759" s="618" t="s">
        <v>8269</v>
      </c>
      <c r="F759" s="637" t="s">
        <v>2751</v>
      </c>
      <c r="G759" s="639" t="s">
        <v>14326</v>
      </c>
      <c r="H759" s="639" t="s">
        <v>14327</v>
      </c>
      <c r="I759" s="696" t="s">
        <v>14328</v>
      </c>
      <c r="J759" s="641"/>
      <c r="K759" s="641"/>
      <c r="L759" s="642"/>
      <c r="M759" s="642"/>
      <c r="N759" s="642"/>
      <c r="O759" s="642"/>
      <c r="P759" s="625"/>
      <c r="Q759" s="625"/>
      <c r="R759" s="625"/>
      <c r="S759" s="625"/>
    </row>
    <row r="760">
      <c r="A760" s="675" t="s">
        <v>7852</v>
      </c>
      <c r="B760" s="660">
        <v>756.0</v>
      </c>
      <c r="C760" s="652">
        <v>46203.0</v>
      </c>
      <c r="D760" s="637" t="s">
        <v>14195</v>
      </c>
      <c r="E760" s="618" t="s">
        <v>14196</v>
      </c>
      <c r="F760" s="637" t="s">
        <v>2751</v>
      </c>
      <c r="G760" s="639" t="s">
        <v>13963</v>
      </c>
      <c r="H760" s="639" t="s">
        <v>13988</v>
      </c>
      <c r="I760" s="641"/>
      <c r="J760" s="641"/>
      <c r="K760" s="641"/>
      <c r="L760" s="642"/>
      <c r="M760" s="642"/>
      <c r="N760" s="642"/>
      <c r="O760" s="642"/>
      <c r="P760" s="625"/>
      <c r="Q760" s="625"/>
      <c r="R760" s="625"/>
      <c r="S760" s="625"/>
    </row>
    <row r="761">
      <c r="A761" s="705"/>
      <c r="B761" s="699">
        <v>757.0</v>
      </c>
      <c r="C761" s="652">
        <v>46203.0</v>
      </c>
      <c r="D761" s="637" t="s">
        <v>7423</v>
      </c>
      <c r="E761" s="618" t="s">
        <v>7424</v>
      </c>
      <c r="F761" s="637" t="s">
        <v>2751</v>
      </c>
      <c r="G761" s="661" t="s">
        <v>14329</v>
      </c>
      <c r="H761" s="661" t="s">
        <v>13363</v>
      </c>
      <c r="I761" s="641"/>
      <c r="J761" s="641"/>
      <c r="K761" s="641"/>
      <c r="L761" s="642"/>
      <c r="M761" s="642"/>
      <c r="N761" s="642"/>
      <c r="O761" s="642"/>
      <c r="P761" s="625"/>
      <c r="Q761" s="625"/>
      <c r="R761" s="625"/>
      <c r="S761" s="625"/>
    </row>
    <row r="762">
      <c r="A762" s="675" t="s">
        <v>7852</v>
      </c>
      <c r="B762" s="660">
        <v>758.0</v>
      </c>
      <c r="C762" s="652">
        <v>46203.0</v>
      </c>
      <c r="D762" s="637" t="s">
        <v>7874</v>
      </c>
      <c r="E762" s="618" t="s">
        <v>14330</v>
      </c>
      <c r="F762" s="637" t="s">
        <v>2751</v>
      </c>
      <c r="G762" s="639" t="s">
        <v>14331</v>
      </c>
      <c r="H762" s="639" t="s">
        <v>14332</v>
      </c>
      <c r="I762" s="641"/>
      <c r="J762" s="641"/>
      <c r="K762" s="641"/>
      <c r="L762" s="642"/>
      <c r="M762" s="642"/>
      <c r="N762" s="642"/>
      <c r="O762" s="642"/>
      <c r="P762" s="625"/>
      <c r="Q762" s="625"/>
      <c r="R762" s="625"/>
      <c r="S762" s="625"/>
    </row>
    <row r="763">
      <c r="A763" s="675" t="s">
        <v>7852</v>
      </c>
      <c r="B763" s="660">
        <v>759.0</v>
      </c>
      <c r="C763" s="652">
        <v>46203.0</v>
      </c>
      <c r="D763" s="637" t="s">
        <v>12118</v>
      </c>
      <c r="E763" s="618" t="s">
        <v>12119</v>
      </c>
      <c r="F763" s="637" t="s">
        <v>2751</v>
      </c>
      <c r="G763" s="639" t="s">
        <v>14333</v>
      </c>
      <c r="H763" s="639" t="s">
        <v>14334</v>
      </c>
      <c r="I763" s="641"/>
      <c r="J763" s="641"/>
      <c r="K763" s="641"/>
      <c r="L763" s="642"/>
      <c r="M763" s="642"/>
      <c r="N763" s="642"/>
      <c r="O763" s="642"/>
      <c r="P763" s="625"/>
      <c r="Q763" s="625"/>
      <c r="R763" s="625"/>
      <c r="S763" s="625"/>
    </row>
    <row r="764">
      <c r="A764" s="675" t="s">
        <v>7852</v>
      </c>
      <c r="B764" s="660">
        <v>760.0</v>
      </c>
      <c r="C764" s="652">
        <v>46203.0</v>
      </c>
      <c r="D764" s="650" t="s">
        <v>10134</v>
      </c>
      <c r="E764" s="651" t="s">
        <v>10135</v>
      </c>
      <c r="F764" s="637" t="s">
        <v>12391</v>
      </c>
      <c r="G764" s="639"/>
      <c r="H764" s="639"/>
      <c r="I764" s="641"/>
      <c r="J764" s="641"/>
      <c r="K764" s="641"/>
      <c r="L764" s="642"/>
      <c r="M764" s="642"/>
      <c r="N764" s="642"/>
      <c r="O764" s="642"/>
      <c r="P764" s="625"/>
      <c r="Q764" s="625"/>
      <c r="R764" s="625"/>
      <c r="S764" s="625"/>
    </row>
    <row r="765">
      <c r="A765" s="675" t="s">
        <v>7852</v>
      </c>
      <c r="B765" s="660">
        <v>761.0</v>
      </c>
      <c r="C765" s="652">
        <v>46203.0</v>
      </c>
      <c r="D765" s="637" t="s">
        <v>13321</v>
      </c>
      <c r="E765" s="637" t="s">
        <v>13322</v>
      </c>
      <c r="F765" s="637" t="s">
        <v>12391</v>
      </c>
      <c r="G765" s="639"/>
      <c r="H765" s="639"/>
      <c r="I765" s="641"/>
      <c r="J765" s="641"/>
      <c r="K765" s="641"/>
      <c r="L765" s="642"/>
      <c r="M765" s="642"/>
      <c r="N765" s="642"/>
      <c r="O765" s="642"/>
      <c r="P765" s="625"/>
      <c r="Q765" s="625"/>
      <c r="R765" s="625"/>
      <c r="S765" s="625"/>
    </row>
    <row r="766">
      <c r="A766" s="675" t="s">
        <v>7852</v>
      </c>
      <c r="B766" s="660">
        <v>762.0</v>
      </c>
      <c r="C766" s="652">
        <v>46203.0</v>
      </c>
      <c r="D766" s="636" t="s">
        <v>6928</v>
      </c>
      <c r="E766" s="637" t="s">
        <v>14271</v>
      </c>
      <c r="F766" s="637" t="s">
        <v>12391</v>
      </c>
      <c r="I766" s="641"/>
      <c r="J766" s="641"/>
      <c r="K766" s="641"/>
      <c r="L766" s="642"/>
      <c r="M766" s="642"/>
      <c r="N766" s="642"/>
      <c r="O766" s="642"/>
      <c r="P766" s="625"/>
      <c r="Q766" s="625"/>
      <c r="R766" s="625"/>
      <c r="S766" s="625"/>
    </row>
    <row r="767">
      <c r="A767" s="692"/>
      <c r="B767" s="660">
        <v>763.0</v>
      </c>
      <c r="C767" s="652">
        <v>46203.0</v>
      </c>
      <c r="I767" s="641"/>
      <c r="J767" s="641"/>
      <c r="K767" s="641"/>
      <c r="L767" s="642"/>
      <c r="M767" s="642"/>
      <c r="N767" s="642"/>
      <c r="O767" s="642"/>
      <c r="P767" s="625"/>
      <c r="Q767" s="625"/>
      <c r="R767" s="625"/>
      <c r="S767" s="625"/>
    </row>
    <row r="768">
      <c r="A768" s="692"/>
      <c r="B768" s="660">
        <v>764.0</v>
      </c>
      <c r="C768" s="652">
        <v>46203.0</v>
      </c>
      <c r="I768" s="641"/>
      <c r="J768" s="641"/>
      <c r="K768" s="641"/>
      <c r="L768" s="642"/>
      <c r="M768" s="642"/>
      <c r="N768" s="642"/>
      <c r="O768" s="642"/>
      <c r="P768" s="625"/>
      <c r="Q768" s="625"/>
      <c r="R768" s="625"/>
      <c r="S768" s="625"/>
    </row>
    <row r="769">
      <c r="A769" s="692"/>
      <c r="B769" s="660">
        <v>765.0</v>
      </c>
      <c r="I769" s="641"/>
      <c r="J769" s="641"/>
      <c r="K769" s="641"/>
      <c r="L769" s="642"/>
      <c r="M769" s="642"/>
      <c r="N769" s="642"/>
      <c r="O769" s="642"/>
      <c r="P769" s="625"/>
      <c r="Q769" s="625"/>
      <c r="R769" s="625"/>
      <c r="S769" s="625"/>
    </row>
    <row r="770">
      <c r="A770" s="692"/>
      <c r="B770" s="660">
        <v>766.0</v>
      </c>
      <c r="I770" s="641"/>
      <c r="J770" s="641"/>
      <c r="K770" s="641"/>
      <c r="L770" s="642"/>
      <c r="M770" s="642"/>
      <c r="N770" s="642"/>
      <c r="O770" s="642"/>
      <c r="P770" s="625"/>
      <c r="Q770" s="625"/>
      <c r="R770" s="625"/>
      <c r="S770" s="625"/>
    </row>
    <row r="771">
      <c r="A771" s="692"/>
      <c r="B771" s="660">
        <v>767.0</v>
      </c>
      <c r="C771" s="706"/>
      <c r="D771" s="650"/>
      <c r="E771" s="651"/>
      <c r="F771" s="650"/>
      <c r="G771" s="639"/>
      <c r="H771" s="639"/>
      <c r="I771" s="641"/>
      <c r="J771" s="641"/>
      <c r="K771" s="641"/>
      <c r="L771" s="642"/>
      <c r="M771" s="642"/>
      <c r="N771" s="642"/>
      <c r="O771" s="642"/>
      <c r="P771" s="625"/>
      <c r="Q771" s="625"/>
      <c r="R771" s="625"/>
      <c r="S771" s="625"/>
    </row>
    <row r="772">
      <c r="A772" s="692"/>
      <c r="B772" s="660">
        <v>768.0</v>
      </c>
      <c r="C772" s="706"/>
      <c r="D772" s="650"/>
      <c r="E772" s="651"/>
      <c r="F772" s="650"/>
      <c r="G772" s="639"/>
      <c r="H772" s="639"/>
      <c r="I772" s="641"/>
      <c r="J772" s="641"/>
      <c r="K772" s="641"/>
      <c r="L772" s="642"/>
      <c r="M772" s="642"/>
      <c r="N772" s="642"/>
      <c r="O772" s="642"/>
      <c r="P772" s="625"/>
      <c r="Q772" s="625"/>
      <c r="R772" s="625"/>
      <c r="S772" s="625"/>
    </row>
    <row r="773">
      <c r="A773" s="692"/>
      <c r="B773" s="660">
        <v>769.0</v>
      </c>
      <c r="C773" s="706"/>
      <c r="D773" s="650"/>
      <c r="E773" s="651"/>
      <c r="F773" s="650"/>
      <c r="G773" s="639"/>
      <c r="H773" s="639"/>
      <c r="I773" s="641"/>
      <c r="J773" s="641"/>
      <c r="K773" s="641"/>
      <c r="L773" s="642"/>
      <c r="M773" s="642"/>
      <c r="N773" s="642"/>
      <c r="O773" s="642"/>
      <c r="P773" s="625"/>
      <c r="Q773" s="625"/>
      <c r="R773" s="625"/>
      <c r="S773" s="625"/>
    </row>
    <row r="774">
      <c r="A774" s="692"/>
      <c r="B774" s="660">
        <v>770.0</v>
      </c>
      <c r="C774" s="706"/>
      <c r="D774" s="650"/>
      <c r="E774" s="651"/>
      <c r="F774" s="650"/>
      <c r="G774" s="639"/>
      <c r="H774" s="639"/>
      <c r="I774" s="641"/>
      <c r="J774" s="641"/>
      <c r="K774" s="641"/>
      <c r="L774" s="642"/>
      <c r="M774" s="642"/>
      <c r="N774" s="642"/>
      <c r="O774" s="642"/>
      <c r="P774" s="625"/>
      <c r="Q774" s="625"/>
      <c r="R774" s="625"/>
      <c r="S774" s="625"/>
    </row>
    <row r="775">
      <c r="A775" s="692"/>
      <c r="B775" s="660">
        <v>771.0</v>
      </c>
      <c r="C775" s="706"/>
      <c r="D775" s="650"/>
      <c r="E775" s="651"/>
      <c r="F775" s="650"/>
      <c r="G775" s="639"/>
      <c r="H775" s="639"/>
      <c r="I775" s="641"/>
      <c r="J775" s="641"/>
      <c r="K775" s="641"/>
      <c r="L775" s="642"/>
      <c r="M775" s="642"/>
      <c r="N775" s="642"/>
      <c r="O775" s="642"/>
      <c r="P775" s="625"/>
      <c r="Q775" s="625"/>
      <c r="R775" s="625"/>
      <c r="S775" s="625"/>
    </row>
    <row r="776">
      <c r="H776" s="707"/>
    </row>
    <row r="777">
      <c r="H777" s="707"/>
    </row>
    <row r="778">
      <c r="H778" s="707"/>
    </row>
    <row r="779">
      <c r="H779" s="707"/>
    </row>
    <row r="780">
      <c r="H780" s="707"/>
    </row>
    <row r="781">
      <c r="H781" s="707"/>
    </row>
    <row r="782">
      <c r="H782" s="707"/>
    </row>
    <row r="783">
      <c r="H783" s="707"/>
    </row>
    <row r="784">
      <c r="H784" s="707"/>
    </row>
    <row r="785">
      <c r="H785" s="707"/>
    </row>
    <row r="786">
      <c r="H786" s="707"/>
    </row>
    <row r="787">
      <c r="H787" s="707"/>
    </row>
    <row r="788">
      <c r="H788" s="707"/>
    </row>
    <row r="789">
      <c r="H789" s="707"/>
    </row>
    <row r="790">
      <c r="H790" s="707"/>
    </row>
    <row r="791">
      <c r="H791" s="707"/>
    </row>
    <row r="792">
      <c r="H792" s="707"/>
    </row>
    <row r="793">
      <c r="H793" s="707"/>
    </row>
    <row r="794">
      <c r="H794" s="707"/>
    </row>
    <row r="795">
      <c r="H795" s="707"/>
    </row>
    <row r="796">
      <c r="H796" s="707"/>
    </row>
    <row r="797">
      <c r="H797" s="707"/>
    </row>
    <row r="798">
      <c r="H798" s="707"/>
    </row>
    <row r="799">
      <c r="H799" s="707"/>
    </row>
    <row r="800">
      <c r="H800" s="707"/>
    </row>
    <row r="801">
      <c r="H801" s="707"/>
    </row>
    <row r="802">
      <c r="H802" s="707"/>
    </row>
    <row r="803">
      <c r="H803" s="707"/>
    </row>
    <row r="804">
      <c r="H804" s="707"/>
    </row>
    <row r="805">
      <c r="H805" s="707"/>
    </row>
    <row r="806">
      <c r="H806" s="707"/>
    </row>
    <row r="807">
      <c r="H807" s="707"/>
    </row>
    <row r="808">
      <c r="H808" s="707"/>
    </row>
    <row r="809">
      <c r="H809" s="707"/>
    </row>
    <row r="810">
      <c r="H810" s="707"/>
    </row>
    <row r="811">
      <c r="H811" s="707"/>
    </row>
    <row r="812">
      <c r="H812" s="707"/>
    </row>
    <row r="813">
      <c r="H813" s="707"/>
    </row>
    <row r="814">
      <c r="H814" s="707"/>
    </row>
    <row r="815">
      <c r="H815" s="707"/>
    </row>
    <row r="816">
      <c r="H816" s="707"/>
    </row>
    <row r="817">
      <c r="H817" s="707"/>
    </row>
    <row r="818">
      <c r="H818" s="707"/>
    </row>
    <row r="819">
      <c r="H819" s="707"/>
    </row>
    <row r="820">
      <c r="H820" s="707"/>
    </row>
    <row r="821">
      <c r="H821" s="707"/>
    </row>
    <row r="822">
      <c r="H822" s="707"/>
    </row>
    <row r="823">
      <c r="H823" s="707"/>
    </row>
    <row r="824">
      <c r="H824" s="707"/>
    </row>
    <row r="825">
      <c r="H825" s="707"/>
    </row>
    <row r="826">
      <c r="H826" s="707"/>
    </row>
    <row r="827">
      <c r="H827" s="707"/>
    </row>
    <row r="828">
      <c r="H828" s="707"/>
    </row>
    <row r="829">
      <c r="H829" s="707"/>
    </row>
    <row r="830">
      <c r="H830" s="707"/>
    </row>
    <row r="831">
      <c r="H831" s="707"/>
    </row>
    <row r="832">
      <c r="H832" s="707"/>
    </row>
    <row r="833">
      <c r="H833" s="707"/>
    </row>
    <row r="834">
      <c r="H834" s="707"/>
    </row>
    <row r="835">
      <c r="H835" s="707"/>
    </row>
    <row r="836">
      <c r="H836" s="707"/>
    </row>
    <row r="837">
      <c r="H837" s="707"/>
    </row>
    <row r="838">
      <c r="H838" s="707"/>
    </row>
    <row r="839">
      <c r="H839" s="707"/>
    </row>
    <row r="840">
      <c r="H840" s="707"/>
    </row>
    <row r="841">
      <c r="H841" s="707"/>
    </row>
    <row r="842">
      <c r="H842" s="707"/>
    </row>
    <row r="843">
      <c r="H843" s="707"/>
    </row>
    <row r="844">
      <c r="H844" s="707"/>
    </row>
    <row r="845">
      <c r="H845" s="707"/>
    </row>
    <row r="846">
      <c r="H846" s="707"/>
    </row>
    <row r="847">
      <c r="H847" s="707"/>
    </row>
    <row r="848">
      <c r="H848" s="707"/>
    </row>
    <row r="849">
      <c r="H849" s="707"/>
    </row>
    <row r="850">
      <c r="H850" s="707"/>
    </row>
    <row r="851">
      <c r="H851" s="707"/>
    </row>
    <row r="852">
      <c r="H852" s="707"/>
    </row>
    <row r="853">
      <c r="H853" s="707"/>
    </row>
    <row r="854">
      <c r="H854" s="707"/>
    </row>
    <row r="855">
      <c r="H855" s="707"/>
    </row>
    <row r="856">
      <c r="H856" s="707"/>
    </row>
    <row r="857">
      <c r="H857" s="707"/>
    </row>
    <row r="858">
      <c r="H858" s="707"/>
    </row>
    <row r="859">
      <c r="H859" s="707"/>
    </row>
    <row r="860">
      <c r="H860" s="707"/>
    </row>
    <row r="861">
      <c r="H861" s="707"/>
    </row>
    <row r="862">
      <c r="H862" s="707"/>
    </row>
    <row r="863">
      <c r="H863" s="707"/>
    </row>
    <row r="864">
      <c r="H864" s="707"/>
    </row>
    <row r="865">
      <c r="H865" s="707"/>
    </row>
    <row r="866">
      <c r="H866" s="707"/>
    </row>
    <row r="867">
      <c r="H867" s="707"/>
    </row>
    <row r="868">
      <c r="H868" s="707"/>
    </row>
    <row r="869">
      <c r="H869" s="707"/>
    </row>
    <row r="870">
      <c r="H870" s="707"/>
    </row>
    <row r="871">
      <c r="H871" s="707"/>
    </row>
    <row r="872">
      <c r="H872" s="707"/>
    </row>
    <row r="873">
      <c r="H873" s="707"/>
    </row>
    <row r="874">
      <c r="H874" s="707"/>
    </row>
    <row r="875">
      <c r="H875" s="707"/>
    </row>
    <row r="876">
      <c r="H876" s="707"/>
    </row>
    <row r="877">
      <c r="H877" s="707"/>
    </row>
    <row r="878">
      <c r="H878" s="707"/>
    </row>
    <row r="879">
      <c r="H879" s="707"/>
    </row>
    <row r="880">
      <c r="H880" s="707"/>
    </row>
    <row r="881">
      <c r="H881" s="707"/>
    </row>
    <row r="882">
      <c r="H882" s="707"/>
    </row>
    <row r="883">
      <c r="H883" s="707"/>
    </row>
    <row r="884">
      <c r="H884" s="707"/>
    </row>
    <row r="885">
      <c r="H885" s="707"/>
    </row>
    <row r="886">
      <c r="H886" s="707"/>
    </row>
    <row r="887">
      <c r="H887" s="707"/>
    </row>
    <row r="888">
      <c r="H888" s="707"/>
    </row>
    <row r="889">
      <c r="H889" s="707"/>
    </row>
    <row r="890">
      <c r="H890" s="707"/>
    </row>
    <row r="891">
      <c r="H891" s="707"/>
    </row>
    <row r="892">
      <c r="H892" s="707"/>
    </row>
    <row r="893">
      <c r="H893" s="707"/>
    </row>
    <row r="894">
      <c r="H894" s="707"/>
    </row>
    <row r="895">
      <c r="H895" s="707"/>
    </row>
    <row r="896">
      <c r="H896" s="707"/>
    </row>
    <row r="897">
      <c r="H897" s="707"/>
    </row>
    <row r="898">
      <c r="H898" s="707"/>
    </row>
    <row r="899">
      <c r="H899" s="707"/>
    </row>
    <row r="900">
      <c r="H900" s="707"/>
    </row>
    <row r="901">
      <c r="H901" s="707"/>
    </row>
    <row r="902">
      <c r="H902" s="707"/>
    </row>
    <row r="903">
      <c r="H903" s="707"/>
    </row>
    <row r="904">
      <c r="H904" s="707"/>
    </row>
    <row r="905">
      <c r="H905" s="707"/>
    </row>
    <row r="906">
      <c r="H906" s="707"/>
    </row>
    <row r="907">
      <c r="H907" s="707"/>
    </row>
    <row r="908">
      <c r="H908" s="707"/>
    </row>
    <row r="909">
      <c r="H909" s="707"/>
    </row>
    <row r="910">
      <c r="H910" s="707"/>
    </row>
    <row r="911">
      <c r="H911" s="707"/>
    </row>
    <row r="912">
      <c r="H912" s="707"/>
    </row>
    <row r="913">
      <c r="H913" s="707"/>
    </row>
    <row r="914">
      <c r="H914" s="707"/>
    </row>
    <row r="915">
      <c r="H915" s="707"/>
    </row>
    <row r="916">
      <c r="H916" s="707"/>
    </row>
    <row r="917">
      <c r="H917" s="707"/>
    </row>
    <row r="918">
      <c r="H918" s="707"/>
    </row>
    <row r="919">
      <c r="H919" s="707"/>
    </row>
    <row r="920">
      <c r="H920" s="707"/>
    </row>
    <row r="921">
      <c r="H921" s="707"/>
    </row>
    <row r="922">
      <c r="H922" s="707"/>
    </row>
    <row r="923">
      <c r="H923" s="707"/>
    </row>
    <row r="924">
      <c r="H924" s="707"/>
    </row>
    <row r="925">
      <c r="H925" s="707"/>
    </row>
    <row r="926">
      <c r="H926" s="707"/>
    </row>
    <row r="927">
      <c r="H927" s="707"/>
    </row>
    <row r="928">
      <c r="H928" s="707"/>
    </row>
    <row r="929">
      <c r="H929" s="707"/>
    </row>
    <row r="930">
      <c r="H930" s="707"/>
    </row>
    <row r="931">
      <c r="H931" s="707"/>
    </row>
    <row r="932">
      <c r="H932" s="707"/>
    </row>
    <row r="933">
      <c r="H933" s="707"/>
    </row>
    <row r="934">
      <c r="H934" s="707"/>
    </row>
    <row r="935">
      <c r="H935" s="707"/>
    </row>
    <row r="936">
      <c r="H936" s="707"/>
    </row>
    <row r="937">
      <c r="H937" s="707"/>
    </row>
    <row r="938">
      <c r="H938" s="707"/>
    </row>
    <row r="939">
      <c r="H939" s="707"/>
    </row>
    <row r="940">
      <c r="H940" s="707"/>
    </row>
    <row r="941">
      <c r="H941" s="707"/>
    </row>
    <row r="942">
      <c r="H942" s="707"/>
    </row>
    <row r="943">
      <c r="H943" s="707"/>
    </row>
    <row r="944">
      <c r="H944" s="707"/>
    </row>
    <row r="945">
      <c r="H945" s="707"/>
    </row>
    <row r="946">
      <c r="H946" s="707"/>
    </row>
    <row r="947">
      <c r="H947" s="707"/>
    </row>
    <row r="948">
      <c r="H948" s="707"/>
    </row>
    <row r="949">
      <c r="H949" s="707"/>
    </row>
    <row r="950">
      <c r="H950" s="707"/>
    </row>
    <row r="951">
      <c r="H951" s="707"/>
    </row>
    <row r="952">
      <c r="H952" s="707"/>
    </row>
    <row r="953">
      <c r="H953" s="707"/>
    </row>
    <row r="954">
      <c r="H954" s="707"/>
    </row>
    <row r="955">
      <c r="H955" s="707"/>
    </row>
    <row r="956">
      <c r="H956" s="707"/>
    </row>
    <row r="957">
      <c r="H957" s="707"/>
    </row>
    <row r="958">
      <c r="H958" s="707"/>
    </row>
    <row r="959">
      <c r="H959" s="707"/>
    </row>
    <row r="960">
      <c r="H960" s="707"/>
    </row>
    <row r="961">
      <c r="H961" s="707"/>
    </row>
    <row r="962">
      <c r="H962" s="707"/>
    </row>
    <row r="963">
      <c r="H963" s="707"/>
    </row>
    <row r="964">
      <c r="H964" s="707"/>
    </row>
    <row r="965">
      <c r="H965" s="707"/>
    </row>
    <row r="966">
      <c r="H966" s="707"/>
    </row>
    <row r="967">
      <c r="H967" s="707"/>
    </row>
    <row r="968">
      <c r="H968" s="707"/>
    </row>
    <row r="969">
      <c r="H969" s="707"/>
    </row>
    <row r="970">
      <c r="H970" s="707"/>
    </row>
    <row r="971">
      <c r="H971" s="707"/>
    </row>
    <row r="972">
      <c r="H972" s="707"/>
    </row>
    <row r="973">
      <c r="H973" s="707"/>
    </row>
    <row r="974">
      <c r="H974" s="707"/>
    </row>
    <row r="975">
      <c r="H975" s="707"/>
    </row>
    <row r="976">
      <c r="H976" s="707"/>
    </row>
    <row r="977">
      <c r="H977" s="707"/>
    </row>
    <row r="978">
      <c r="H978" s="707"/>
    </row>
    <row r="979">
      <c r="H979" s="707"/>
    </row>
    <row r="980">
      <c r="H980" s="707"/>
    </row>
    <row r="981">
      <c r="H981" s="707"/>
    </row>
    <row r="982">
      <c r="H982" s="707"/>
    </row>
    <row r="983">
      <c r="H983" s="707"/>
    </row>
    <row r="984">
      <c r="H984" s="707"/>
    </row>
    <row r="985">
      <c r="H985" s="707"/>
    </row>
    <row r="986">
      <c r="H986" s="707"/>
    </row>
    <row r="987">
      <c r="H987" s="707"/>
    </row>
    <row r="988">
      <c r="H988" s="707"/>
    </row>
    <row r="989">
      <c r="H989" s="707"/>
    </row>
    <row r="990">
      <c r="H990" s="707"/>
    </row>
    <row r="991">
      <c r="H991" s="707"/>
    </row>
    <row r="992">
      <c r="H992" s="707"/>
    </row>
    <row r="993">
      <c r="H993" s="707"/>
    </row>
    <row r="994">
      <c r="H994" s="707"/>
    </row>
    <row r="995">
      <c r="H995" s="707"/>
    </row>
    <row r="996">
      <c r="H996" s="707"/>
    </row>
    <row r="997">
      <c r="H997" s="707"/>
    </row>
    <row r="998">
      <c r="H998" s="707"/>
    </row>
    <row r="999">
      <c r="H999" s="707"/>
    </row>
    <row r="1000">
      <c r="H1000" s="707"/>
    </row>
    <row r="1001">
      <c r="H1001" s="707"/>
    </row>
    <row r="1002">
      <c r="H1002" s="707"/>
    </row>
  </sheetData>
  <mergeCells count="2">
    <mergeCell ref="A1:F1"/>
    <mergeCell ref="J1:N1"/>
  </mergeCells>
  <conditionalFormatting sqref="A1:A2">
    <cfRule type="cellIs" dxfId="5" priority="1" operator="equal">
      <formula>"ENVIADO"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12.29"/>
    <col customWidth="1" min="4" max="4" width="35.86"/>
    <col customWidth="1" min="5" max="5" width="14.14"/>
    <col customWidth="1" min="6" max="6" width="42.0"/>
    <col customWidth="1" min="7" max="7" width="31.71"/>
    <col customWidth="1" min="8" max="8" width="28.71"/>
    <col customWidth="1" min="9" max="9" width="25.86"/>
    <col customWidth="1" min="10" max="10" width="20.86"/>
    <col customWidth="1" min="11" max="11" width="12.57"/>
    <col customWidth="1" min="12" max="26" width="11.43"/>
  </cols>
  <sheetData>
    <row r="1" ht="23.25" customHeight="1">
      <c r="A1" s="708" t="s">
        <v>14335</v>
      </c>
      <c r="G1" s="513"/>
      <c r="H1" s="514"/>
      <c r="J1" s="602" t="s">
        <v>13638</v>
      </c>
      <c r="K1" s="603"/>
      <c r="L1" s="603"/>
      <c r="M1" s="603"/>
      <c r="N1" s="604"/>
    </row>
    <row r="2">
      <c r="A2" s="709" t="s">
        <v>2</v>
      </c>
      <c r="B2" s="710" t="s">
        <v>4</v>
      </c>
      <c r="C2" s="711" t="s">
        <v>5</v>
      </c>
      <c r="D2" s="712" t="s">
        <v>6</v>
      </c>
      <c r="E2" s="713" t="s">
        <v>13584</v>
      </c>
      <c r="F2" s="714" t="s">
        <v>8</v>
      </c>
      <c r="G2" s="715" t="s">
        <v>13585</v>
      </c>
      <c r="H2" s="716" t="s">
        <v>10</v>
      </c>
      <c r="I2" s="612" t="s">
        <v>13639</v>
      </c>
      <c r="J2" s="613" t="s">
        <v>13640</v>
      </c>
      <c r="K2" s="614" t="s">
        <v>13641</v>
      </c>
      <c r="L2" s="614" t="s">
        <v>13642</v>
      </c>
      <c r="M2" s="614" t="s">
        <v>13643</v>
      </c>
      <c r="N2" s="614" t="s">
        <v>13644</v>
      </c>
      <c r="O2" s="615" t="s">
        <v>13645</v>
      </c>
    </row>
    <row r="3">
      <c r="A3" s="21"/>
      <c r="B3" s="349">
        <f>ROW() - ROW('RESOLUCIONES 2025'!$B$2) - 44</f>
        <v>-43</v>
      </c>
      <c r="C3" s="130">
        <v>45659.0</v>
      </c>
      <c r="D3" s="381" t="s">
        <v>12105</v>
      </c>
      <c r="E3" s="282" t="s">
        <v>12106</v>
      </c>
      <c r="F3" s="73" t="s">
        <v>12107</v>
      </c>
      <c r="G3" s="382"/>
      <c r="H3" s="717"/>
      <c r="I3" s="21"/>
      <c r="J3" s="21"/>
      <c r="K3" s="21"/>
      <c r="L3" s="73"/>
      <c r="M3" s="73"/>
      <c r="N3" s="73"/>
      <c r="O3" s="73"/>
    </row>
    <row r="4" ht="18.0" customHeight="1">
      <c r="A4" s="21"/>
      <c r="B4" s="351">
        <f>ROW() - ROW('RESOLUCIONES 2025'!$B$2) - 44</f>
        <v>-42</v>
      </c>
      <c r="C4" s="130">
        <v>45659.0</v>
      </c>
      <c r="D4" s="383" t="s">
        <v>12108</v>
      </c>
      <c r="E4" s="130" t="s">
        <v>12109</v>
      </c>
      <c r="F4" s="73" t="s">
        <v>12107</v>
      </c>
      <c r="G4" s="384"/>
      <c r="H4" s="431"/>
      <c r="I4" s="21"/>
      <c r="J4" s="21"/>
      <c r="K4" s="617" t="s">
        <v>14336</v>
      </c>
      <c r="L4" s="73"/>
      <c r="M4" s="73"/>
      <c r="N4" s="73"/>
      <c r="O4" s="73"/>
    </row>
    <row r="5">
      <c r="A5" s="21"/>
      <c r="B5" s="351">
        <f>ROW() - ROW('RESOLUCIONES 2025'!$B$2) - 44</f>
        <v>-41</v>
      </c>
      <c r="C5" s="130">
        <v>45666.0</v>
      </c>
      <c r="D5" s="383" t="s">
        <v>12110</v>
      </c>
      <c r="E5" s="130" t="s">
        <v>12111</v>
      </c>
      <c r="F5" s="73" t="s">
        <v>738</v>
      </c>
      <c r="G5" s="384"/>
      <c r="H5" s="431"/>
      <c r="I5" s="21"/>
      <c r="J5" s="21"/>
      <c r="K5" s="21"/>
      <c r="L5" s="73"/>
      <c r="M5" s="73"/>
      <c r="N5" s="73"/>
      <c r="O5" s="73"/>
    </row>
    <row r="6">
      <c r="A6" s="21"/>
      <c r="B6" s="351">
        <f>ROW() - ROW('RESOLUCIONES 2025'!$B$2) - 44</f>
        <v>-40</v>
      </c>
      <c r="C6" s="130">
        <v>45666.0</v>
      </c>
      <c r="D6" s="273" t="s">
        <v>12112</v>
      </c>
      <c r="E6" s="130" t="s">
        <v>12113</v>
      </c>
      <c r="F6" s="73" t="s">
        <v>738</v>
      </c>
      <c r="G6" s="384"/>
      <c r="H6" s="431"/>
      <c r="I6" s="21"/>
      <c r="J6" s="21"/>
      <c r="K6" s="21"/>
      <c r="L6" s="73"/>
      <c r="M6" s="73"/>
      <c r="N6" s="73"/>
      <c r="O6" s="73"/>
    </row>
    <row r="7">
      <c r="A7" s="21"/>
      <c r="B7" s="349">
        <f>ROW() - ROW('RESOLUCIONES 2025'!$B$2) - 44</f>
        <v>-39</v>
      </c>
      <c r="C7" s="130">
        <v>45666.0</v>
      </c>
      <c r="D7" s="73" t="s">
        <v>12114</v>
      </c>
      <c r="E7" s="130" t="s">
        <v>12115</v>
      </c>
      <c r="F7" s="73" t="s">
        <v>738</v>
      </c>
      <c r="G7" s="169"/>
      <c r="H7" s="431"/>
      <c r="I7" s="21"/>
      <c r="J7" s="21"/>
      <c r="K7" s="21"/>
      <c r="L7" s="73"/>
      <c r="M7" s="73"/>
      <c r="N7" s="409"/>
      <c r="O7" s="73"/>
    </row>
    <row r="8">
      <c r="A8" s="21"/>
      <c r="B8" s="351">
        <f>ROW() - ROW('RESOLUCIONES 2025'!$B$2) - 44</f>
        <v>-38</v>
      </c>
      <c r="C8" s="130">
        <v>45666.0</v>
      </c>
      <c r="D8" s="73" t="s">
        <v>12116</v>
      </c>
      <c r="E8" s="130" t="s">
        <v>12117</v>
      </c>
      <c r="F8" s="73" t="s">
        <v>738</v>
      </c>
      <c r="G8" s="169"/>
      <c r="H8" s="431"/>
      <c r="I8" s="21"/>
      <c r="J8" s="21"/>
      <c r="K8" s="21"/>
      <c r="L8" s="73"/>
      <c r="M8" s="73"/>
      <c r="N8" s="409"/>
      <c r="O8" s="73"/>
    </row>
    <row r="9">
      <c r="A9" s="21"/>
      <c r="B9" s="351">
        <f>ROW() - ROW('RESOLUCIONES 2025'!$B$2) - 44</f>
        <v>-37</v>
      </c>
      <c r="C9" s="130">
        <v>45666.0</v>
      </c>
      <c r="D9" s="73" t="s">
        <v>12118</v>
      </c>
      <c r="E9" s="130" t="s">
        <v>12119</v>
      </c>
      <c r="F9" s="73" t="s">
        <v>738</v>
      </c>
      <c r="G9" s="169"/>
      <c r="H9" s="431"/>
      <c r="I9" s="21"/>
      <c r="J9" s="21"/>
      <c r="K9" s="21"/>
      <c r="L9" s="73"/>
      <c r="M9" s="73"/>
      <c r="N9" s="409"/>
      <c r="O9" s="73"/>
    </row>
    <row r="10">
      <c r="A10" s="21"/>
      <c r="B10" s="351">
        <f>ROW() - ROW('RESOLUCIONES 2025'!$B$2) - 44</f>
        <v>-36</v>
      </c>
      <c r="C10" s="130">
        <v>45666.0</v>
      </c>
      <c r="D10" s="73" t="s">
        <v>12120</v>
      </c>
      <c r="E10" s="130" t="s">
        <v>12121</v>
      </c>
      <c r="F10" s="73" t="s">
        <v>738</v>
      </c>
      <c r="G10" s="169"/>
      <c r="H10" s="431"/>
      <c r="I10" s="21"/>
      <c r="J10" s="21"/>
      <c r="K10" s="21"/>
      <c r="L10" s="73"/>
      <c r="M10" s="73"/>
      <c r="N10" s="409"/>
      <c r="O10" s="73"/>
    </row>
    <row r="11">
      <c r="A11" s="21"/>
      <c r="B11" s="349">
        <f>ROW() - ROW('RESOLUCIONES 2025'!$B$2) - 44</f>
        <v>-35</v>
      </c>
      <c r="C11" s="130">
        <v>45666.0</v>
      </c>
      <c r="D11" s="73" t="s">
        <v>12122</v>
      </c>
      <c r="E11" s="130" t="s">
        <v>12123</v>
      </c>
      <c r="F11" s="73" t="s">
        <v>738</v>
      </c>
      <c r="G11" s="169"/>
      <c r="H11" s="431"/>
      <c r="I11" s="21"/>
      <c r="J11" s="21"/>
      <c r="K11" s="21"/>
      <c r="L11" s="73"/>
      <c r="M11" s="73"/>
      <c r="N11" s="409"/>
      <c r="O11" s="73"/>
    </row>
    <row r="12">
      <c r="A12" s="21"/>
      <c r="B12" s="351">
        <f>ROW() - ROW('RESOLUCIONES 2025'!$B$2) - 44</f>
        <v>-34</v>
      </c>
      <c r="C12" s="130">
        <v>45666.0</v>
      </c>
      <c r="D12" s="73" t="s">
        <v>12124</v>
      </c>
      <c r="E12" s="130" t="s">
        <v>12125</v>
      </c>
      <c r="F12" s="73" t="s">
        <v>738</v>
      </c>
      <c r="G12" s="169"/>
      <c r="H12" s="431"/>
      <c r="I12" s="21"/>
      <c r="J12" s="21"/>
      <c r="K12" s="21"/>
      <c r="L12" s="73"/>
      <c r="M12" s="73"/>
      <c r="N12" s="409"/>
      <c r="O12" s="73"/>
    </row>
    <row r="13">
      <c r="A13" s="21"/>
      <c r="B13" s="351">
        <f>ROW() - ROW('RESOLUCIONES 2025'!$B$2) - 44</f>
        <v>-33</v>
      </c>
      <c r="C13" s="130">
        <v>45666.0</v>
      </c>
      <c r="D13" s="73" t="s">
        <v>12126</v>
      </c>
      <c r="E13" s="130" t="s">
        <v>12127</v>
      </c>
      <c r="F13" s="73" t="s">
        <v>738</v>
      </c>
      <c r="G13" s="169"/>
      <c r="H13" s="431"/>
      <c r="I13" s="21"/>
      <c r="J13" s="21"/>
      <c r="K13" s="21"/>
      <c r="L13" s="73"/>
      <c r="M13" s="73"/>
      <c r="N13" s="409"/>
      <c r="O13" s="73"/>
    </row>
    <row r="14">
      <c r="A14" s="21"/>
      <c r="B14" s="351">
        <f>ROW() - ROW('RESOLUCIONES 2025'!$B$2) - 44</f>
        <v>-32</v>
      </c>
      <c r="C14" s="130">
        <v>45666.0</v>
      </c>
      <c r="D14" s="73" t="s">
        <v>12128</v>
      </c>
      <c r="E14" s="130" t="s">
        <v>12129</v>
      </c>
      <c r="F14" s="73" t="s">
        <v>738</v>
      </c>
      <c r="G14" s="169"/>
      <c r="H14" s="431"/>
      <c r="I14" s="21"/>
      <c r="J14" s="21"/>
      <c r="K14" s="21"/>
      <c r="L14" s="73"/>
      <c r="M14" s="73"/>
      <c r="N14" s="409"/>
      <c r="O14" s="73"/>
    </row>
    <row r="15">
      <c r="A15" s="21"/>
      <c r="B15" s="349">
        <f>ROW() - ROW('RESOLUCIONES 2025'!$B$2) - 44</f>
        <v>-31</v>
      </c>
      <c r="C15" s="130">
        <v>45666.0</v>
      </c>
      <c r="D15" s="73" t="s">
        <v>12130</v>
      </c>
      <c r="E15" s="130" t="s">
        <v>12131</v>
      </c>
      <c r="F15" s="73" t="s">
        <v>738</v>
      </c>
      <c r="G15" s="169"/>
      <c r="H15" s="431"/>
      <c r="I15" s="21"/>
      <c r="J15" s="21"/>
      <c r="K15" s="21"/>
      <c r="L15" s="73"/>
      <c r="M15" s="73"/>
      <c r="N15" s="409"/>
      <c r="O15" s="73"/>
    </row>
    <row r="16">
      <c r="A16" s="21"/>
      <c r="B16" s="351">
        <f>ROW() - ROW('RESOLUCIONES 2025'!$B$2) - 44</f>
        <v>-30</v>
      </c>
      <c r="C16" s="130">
        <v>45666.0</v>
      </c>
      <c r="D16" s="73" t="s">
        <v>12132</v>
      </c>
      <c r="E16" s="130" t="s">
        <v>12133</v>
      </c>
      <c r="F16" s="73" t="s">
        <v>738</v>
      </c>
      <c r="G16" s="169"/>
      <c r="H16" s="431"/>
      <c r="I16" s="21"/>
      <c r="J16" s="21"/>
      <c r="K16" s="21"/>
      <c r="L16" s="73"/>
      <c r="M16" s="73"/>
      <c r="N16" s="409"/>
      <c r="O16" s="73"/>
    </row>
    <row r="17">
      <c r="A17" s="21"/>
      <c r="B17" s="351">
        <f>ROW() - ROW('RESOLUCIONES 2025'!$B$2) - 44</f>
        <v>-29</v>
      </c>
      <c r="C17" s="130">
        <v>45666.0</v>
      </c>
      <c r="D17" s="73" t="s">
        <v>12083</v>
      </c>
      <c r="E17" s="130" t="s">
        <v>12134</v>
      </c>
      <c r="F17" s="73" t="s">
        <v>738</v>
      </c>
      <c r="G17" s="169"/>
      <c r="H17" s="431"/>
      <c r="I17" s="21"/>
      <c r="J17" s="21"/>
      <c r="K17" s="21"/>
      <c r="L17" s="73"/>
      <c r="M17" s="73"/>
      <c r="N17" s="409"/>
      <c r="O17" s="73"/>
    </row>
    <row r="18">
      <c r="A18" s="21"/>
      <c r="B18" s="351">
        <f>ROW() - ROW('RESOLUCIONES 2025'!$B$2) - 44</f>
        <v>-28</v>
      </c>
      <c r="C18" s="130">
        <v>45666.0</v>
      </c>
      <c r="D18" s="289" t="s">
        <v>12135</v>
      </c>
      <c r="E18" s="290" t="s">
        <v>12136</v>
      </c>
      <c r="F18" s="73" t="s">
        <v>738</v>
      </c>
      <c r="G18" s="291"/>
      <c r="H18" s="492"/>
      <c r="I18" s="21"/>
      <c r="J18" s="21"/>
      <c r="K18" s="21"/>
      <c r="L18" s="73"/>
      <c r="M18" s="73"/>
      <c r="N18" s="409"/>
      <c r="O18" s="73"/>
    </row>
    <row r="19">
      <c r="A19" s="21"/>
      <c r="B19" s="349">
        <f>ROW() - ROW('RESOLUCIONES 2025'!$B$2) - 44</f>
        <v>-27</v>
      </c>
      <c r="C19" s="130">
        <v>45666.0</v>
      </c>
      <c r="D19" s="73" t="s">
        <v>3677</v>
      </c>
      <c r="E19" s="130" t="s">
        <v>12137</v>
      </c>
      <c r="F19" s="73" t="s">
        <v>738</v>
      </c>
      <c r="G19" s="169"/>
      <c r="H19" s="431"/>
      <c r="I19" s="21"/>
      <c r="J19" s="21"/>
      <c r="K19" s="21"/>
      <c r="L19" s="73"/>
      <c r="M19" s="73"/>
      <c r="N19" s="21"/>
      <c r="O19" s="21"/>
    </row>
    <row r="20">
      <c r="A20" s="21"/>
      <c r="B20" s="351">
        <f>ROW() - ROW('RESOLUCIONES 2025'!$B$2) - 44</f>
        <v>-26</v>
      </c>
      <c r="C20" s="130">
        <v>45666.0</v>
      </c>
      <c r="D20" s="73" t="s">
        <v>12138</v>
      </c>
      <c r="E20" s="130" t="s">
        <v>12139</v>
      </c>
      <c r="F20" s="73" t="s">
        <v>738</v>
      </c>
      <c r="G20" s="169"/>
      <c r="H20" s="431"/>
      <c r="I20" s="21"/>
      <c r="J20" s="21"/>
      <c r="K20" s="21"/>
      <c r="L20" s="73"/>
      <c r="M20" s="73"/>
      <c r="N20" s="21"/>
      <c r="O20" s="21"/>
    </row>
    <row r="21" ht="15.75" customHeight="1">
      <c r="A21" s="21"/>
      <c r="B21" s="351">
        <f>ROW() - ROW('RESOLUCIONES 2025'!$B$2) - 44</f>
        <v>-25</v>
      </c>
      <c r="C21" s="130">
        <v>45666.0</v>
      </c>
      <c r="D21" s="73" t="s">
        <v>12140</v>
      </c>
      <c r="E21" s="130" t="s">
        <v>12141</v>
      </c>
      <c r="F21" s="73" t="s">
        <v>738</v>
      </c>
      <c r="G21" s="169"/>
      <c r="H21" s="431"/>
      <c r="I21" s="21"/>
      <c r="J21" s="21"/>
      <c r="K21" s="21"/>
      <c r="L21" s="73"/>
      <c r="M21" s="73"/>
      <c r="N21" s="21"/>
      <c r="O21" s="21"/>
    </row>
    <row r="22" ht="15.75" customHeight="1">
      <c r="A22" s="21"/>
      <c r="B22" s="351">
        <f>ROW() - ROW('RESOLUCIONES 2025'!$B$2) - 44</f>
        <v>-24</v>
      </c>
      <c r="C22" s="130">
        <v>45666.0</v>
      </c>
      <c r="D22" s="73" t="s">
        <v>12142</v>
      </c>
      <c r="E22" s="130" t="s">
        <v>12143</v>
      </c>
      <c r="F22" s="73" t="s">
        <v>738</v>
      </c>
      <c r="G22" s="169"/>
      <c r="H22" s="431"/>
      <c r="I22" s="21"/>
      <c r="J22" s="21"/>
      <c r="K22" s="21"/>
      <c r="L22" s="73"/>
      <c r="M22" s="73"/>
      <c r="N22" s="21"/>
      <c r="O22" s="21"/>
    </row>
    <row r="23" ht="15.75" customHeight="1">
      <c r="A23" s="21"/>
      <c r="B23" s="349">
        <f>ROW() - ROW('RESOLUCIONES 2025'!$B$2) - 44</f>
        <v>-23</v>
      </c>
      <c r="C23" s="130">
        <v>45666.0</v>
      </c>
      <c r="D23" s="73" t="s">
        <v>12144</v>
      </c>
      <c r="E23" s="130" t="s">
        <v>12145</v>
      </c>
      <c r="F23" s="73" t="s">
        <v>738</v>
      </c>
      <c r="G23" s="169"/>
      <c r="H23" s="431"/>
      <c r="I23" s="21"/>
      <c r="J23" s="21"/>
      <c r="K23" s="21"/>
      <c r="L23" s="73"/>
      <c r="M23" s="73"/>
      <c r="N23" s="21"/>
      <c r="O23" s="21"/>
    </row>
    <row r="24" ht="15.75" customHeight="1">
      <c r="A24" s="21"/>
      <c r="B24" s="351">
        <f>ROW() - ROW('RESOLUCIONES 2025'!$B$2) - 44</f>
        <v>-22</v>
      </c>
      <c r="C24" s="130">
        <v>45666.0</v>
      </c>
      <c r="D24" s="73" t="s">
        <v>2660</v>
      </c>
      <c r="E24" s="130" t="s">
        <v>12146</v>
      </c>
      <c r="F24" s="73" t="s">
        <v>738</v>
      </c>
      <c r="G24" s="169"/>
      <c r="H24" s="431"/>
      <c r="I24" s="21"/>
      <c r="J24" s="21"/>
      <c r="K24" s="21"/>
      <c r="L24" s="73"/>
      <c r="M24" s="73"/>
      <c r="N24" s="21"/>
      <c r="O24" s="21"/>
    </row>
    <row r="25" ht="15.75" customHeight="1">
      <c r="A25" s="21"/>
      <c r="B25" s="351">
        <f>ROW() - ROW('RESOLUCIONES 2025'!$B$2) - 44</f>
        <v>-21</v>
      </c>
      <c r="C25" s="130">
        <v>45666.0</v>
      </c>
      <c r="D25" s="73" t="s">
        <v>12147</v>
      </c>
      <c r="E25" s="130" t="s">
        <v>12148</v>
      </c>
      <c r="F25" s="73" t="s">
        <v>738</v>
      </c>
      <c r="G25" s="169"/>
      <c r="H25" s="431"/>
      <c r="I25" s="21"/>
      <c r="J25" s="21"/>
      <c r="K25" s="21"/>
      <c r="L25" s="73"/>
      <c r="M25" s="73"/>
      <c r="N25" s="21"/>
      <c r="O25" s="21"/>
    </row>
    <row r="26" ht="15.75" customHeight="1">
      <c r="A26" s="21"/>
      <c r="B26" s="351">
        <f>ROW() - ROW('RESOLUCIONES 2025'!$B$2) - 44</f>
        <v>-20</v>
      </c>
      <c r="C26" s="130">
        <v>45666.0</v>
      </c>
      <c r="D26" s="73" t="s">
        <v>12149</v>
      </c>
      <c r="E26" s="130" t="s">
        <v>12150</v>
      </c>
      <c r="F26" s="73" t="s">
        <v>738</v>
      </c>
      <c r="G26" s="169"/>
      <c r="H26" s="431"/>
      <c r="I26" s="21"/>
      <c r="J26" s="21"/>
      <c r="K26" s="21"/>
      <c r="L26" s="73"/>
      <c r="M26" s="73"/>
      <c r="N26" s="21"/>
      <c r="O26" s="21"/>
    </row>
    <row r="27" ht="15.75" customHeight="1">
      <c r="A27" s="21"/>
      <c r="B27" s="349">
        <f>ROW() - ROW('RESOLUCIONES 2025'!$B$2) - 44</f>
        <v>-19</v>
      </c>
      <c r="C27" s="130">
        <v>45666.0</v>
      </c>
      <c r="D27" s="73" t="s">
        <v>11870</v>
      </c>
      <c r="E27" s="130" t="s">
        <v>12151</v>
      </c>
      <c r="F27" s="73" t="s">
        <v>738</v>
      </c>
      <c r="G27" s="347"/>
      <c r="H27" s="431"/>
      <c r="I27" s="21"/>
      <c r="J27" s="21"/>
      <c r="K27" s="21"/>
      <c r="L27" s="73"/>
      <c r="M27" s="73"/>
      <c r="N27" s="21"/>
      <c r="O27" s="21"/>
    </row>
    <row r="28" ht="15.75" customHeight="1">
      <c r="A28" s="21"/>
      <c r="B28" s="351">
        <f>ROW() - ROW('RESOLUCIONES 2025'!$B$2) - 44</f>
        <v>-18</v>
      </c>
      <c r="C28" s="130">
        <v>45666.0</v>
      </c>
      <c r="D28" s="73" t="s">
        <v>12152</v>
      </c>
      <c r="E28" s="130" t="s">
        <v>12153</v>
      </c>
      <c r="F28" s="73" t="s">
        <v>738</v>
      </c>
      <c r="G28" s="347"/>
      <c r="H28" s="431"/>
      <c r="I28" s="21"/>
      <c r="J28" s="21"/>
      <c r="K28" s="21"/>
      <c r="L28" s="73"/>
      <c r="M28" s="73"/>
      <c r="N28" s="21"/>
      <c r="O28" s="21"/>
    </row>
    <row r="29" ht="15.75" customHeight="1">
      <c r="A29" s="21"/>
      <c r="B29" s="351">
        <f>ROW() - ROW('RESOLUCIONES 2025'!$B$2) - 44</f>
        <v>-17</v>
      </c>
      <c r="C29" s="130">
        <v>45666.0</v>
      </c>
      <c r="D29" s="73" t="s">
        <v>12154</v>
      </c>
      <c r="E29" s="130" t="s">
        <v>12155</v>
      </c>
      <c r="F29" s="73" t="s">
        <v>738</v>
      </c>
      <c r="G29" s="347"/>
      <c r="H29" s="431"/>
      <c r="I29" s="21"/>
      <c r="J29" s="21"/>
      <c r="K29" s="21"/>
      <c r="L29" s="73"/>
      <c r="M29" s="73"/>
      <c r="N29" s="21"/>
      <c r="O29" s="21"/>
    </row>
    <row r="30" ht="15.75" customHeight="1">
      <c r="A30" s="21"/>
      <c r="B30" s="351">
        <f>ROW() - ROW('RESOLUCIONES 2025'!$B$2) - 44</f>
        <v>-16</v>
      </c>
      <c r="C30" s="130">
        <v>45666.0</v>
      </c>
      <c r="D30" s="73" t="s">
        <v>12156</v>
      </c>
      <c r="E30" s="130" t="s">
        <v>12157</v>
      </c>
      <c r="F30" s="73" t="s">
        <v>738</v>
      </c>
      <c r="G30" s="347"/>
      <c r="H30" s="431"/>
      <c r="I30" s="21"/>
      <c r="J30" s="21"/>
      <c r="K30" s="21"/>
      <c r="L30" s="73"/>
      <c r="M30" s="73"/>
      <c r="N30" s="21"/>
      <c r="O30" s="21"/>
    </row>
    <row r="31" ht="15.75" customHeight="1">
      <c r="A31" s="21"/>
      <c r="B31" s="349">
        <f>ROW() - ROW('RESOLUCIONES 2025'!$B$2) - 44</f>
        <v>-15</v>
      </c>
      <c r="C31" s="130">
        <v>45666.0</v>
      </c>
      <c r="D31" s="73" t="s">
        <v>9600</v>
      </c>
      <c r="E31" s="130" t="s">
        <v>12158</v>
      </c>
      <c r="F31" s="73" t="s">
        <v>738</v>
      </c>
      <c r="G31" s="347"/>
      <c r="H31" s="431"/>
      <c r="I31" s="21"/>
      <c r="J31" s="21"/>
      <c r="K31" s="21"/>
      <c r="L31" s="73"/>
      <c r="M31" s="73"/>
      <c r="N31" s="21"/>
      <c r="O31" s="21"/>
    </row>
    <row r="32" ht="15.75" customHeight="1">
      <c r="A32" s="21"/>
      <c r="B32" s="351">
        <f>ROW() - ROW('RESOLUCIONES 2025'!$B$2) - 44</f>
        <v>-14</v>
      </c>
      <c r="C32" s="130">
        <v>45666.0</v>
      </c>
      <c r="D32" s="73" t="s">
        <v>11356</v>
      </c>
      <c r="E32" s="130" t="s">
        <v>12159</v>
      </c>
      <c r="F32" s="73" t="s">
        <v>738</v>
      </c>
      <c r="G32" s="347"/>
      <c r="H32" s="431"/>
      <c r="I32" s="21"/>
      <c r="J32" s="21"/>
      <c r="K32" s="21"/>
      <c r="L32" s="73"/>
      <c r="M32" s="73"/>
      <c r="N32" s="21"/>
      <c r="O32" s="21"/>
    </row>
    <row r="33" ht="15.75" customHeight="1">
      <c r="A33" s="21"/>
      <c r="B33" s="351">
        <f>ROW() - ROW('RESOLUCIONES 2025'!$B$2) - 44</f>
        <v>-13</v>
      </c>
      <c r="C33" s="130">
        <v>45666.0</v>
      </c>
      <c r="D33" s="73" t="s">
        <v>11352</v>
      </c>
      <c r="E33" s="130" t="s">
        <v>12160</v>
      </c>
      <c r="F33" s="73" t="s">
        <v>738</v>
      </c>
      <c r="G33" s="348"/>
      <c r="H33" s="431"/>
      <c r="I33" s="21"/>
      <c r="J33" s="21"/>
      <c r="K33" s="21"/>
      <c r="L33" s="73"/>
      <c r="M33" s="73"/>
      <c r="N33" s="21"/>
      <c r="O33" s="21"/>
    </row>
    <row r="34" ht="15.75" customHeight="1">
      <c r="A34" s="21"/>
      <c r="B34" s="351">
        <f>ROW() - ROW('RESOLUCIONES 2025'!$B$2) - 44</f>
        <v>-12</v>
      </c>
      <c r="C34" s="130">
        <v>45666.0</v>
      </c>
      <c r="D34" s="73" t="s">
        <v>12161</v>
      </c>
      <c r="E34" s="130" t="s">
        <v>12162</v>
      </c>
      <c r="F34" s="73" t="s">
        <v>738</v>
      </c>
      <c r="G34" s="347"/>
      <c r="H34" s="431"/>
      <c r="I34" s="21"/>
      <c r="J34" s="21"/>
      <c r="K34" s="21"/>
      <c r="L34" s="73"/>
      <c r="M34" s="73"/>
      <c r="N34" s="21"/>
      <c r="O34" s="21"/>
    </row>
    <row r="35" ht="15.75" customHeight="1">
      <c r="A35" s="21"/>
      <c r="B35" s="349">
        <f>ROW() - ROW('RESOLUCIONES 2025'!$B$2) - 44</f>
        <v>-11</v>
      </c>
      <c r="C35" s="130">
        <v>45666.0</v>
      </c>
      <c r="D35" s="73" t="s">
        <v>12163</v>
      </c>
      <c r="E35" s="130" t="s">
        <v>12164</v>
      </c>
      <c r="F35" s="73" t="s">
        <v>738</v>
      </c>
      <c r="G35" s="169"/>
      <c r="H35" s="431"/>
      <c r="I35" s="21"/>
      <c r="J35" s="21"/>
      <c r="K35" s="21"/>
      <c r="L35" s="73"/>
      <c r="M35" s="73"/>
      <c r="N35" s="21"/>
      <c r="O35" s="21"/>
    </row>
    <row r="36" ht="15.75" customHeight="1">
      <c r="A36" s="21"/>
      <c r="B36" s="351">
        <f>ROW() - ROW('RESOLUCIONES 2025'!$B$2) - 44</f>
        <v>-10</v>
      </c>
      <c r="C36" s="130">
        <v>45666.0</v>
      </c>
      <c r="D36" s="73" t="s">
        <v>12165</v>
      </c>
      <c r="E36" s="130" t="s">
        <v>12166</v>
      </c>
      <c r="F36" s="73" t="s">
        <v>738</v>
      </c>
      <c r="G36" s="347"/>
      <c r="H36" s="431"/>
      <c r="I36" s="21"/>
      <c r="J36" s="21"/>
      <c r="K36" s="21"/>
      <c r="L36" s="73"/>
      <c r="M36" s="73"/>
      <c r="N36" s="21"/>
      <c r="O36" s="21"/>
    </row>
    <row r="37" ht="15.75" customHeight="1">
      <c r="A37" s="21"/>
      <c r="B37" s="351">
        <f>ROW() - ROW('RESOLUCIONES 2025'!$B$2) - 44</f>
        <v>-9</v>
      </c>
      <c r="C37" s="130">
        <v>45666.0</v>
      </c>
      <c r="D37" s="73" t="s">
        <v>10446</v>
      </c>
      <c r="E37" s="130" t="s">
        <v>12167</v>
      </c>
      <c r="F37" s="73" t="s">
        <v>738</v>
      </c>
      <c r="G37" s="169"/>
      <c r="H37" s="431"/>
      <c r="I37" s="21"/>
      <c r="J37" s="21"/>
      <c r="K37" s="21"/>
      <c r="L37" s="73"/>
      <c r="M37" s="73"/>
      <c r="N37" s="21"/>
      <c r="O37" s="21"/>
    </row>
    <row r="38" ht="15.75" customHeight="1">
      <c r="A38" s="21"/>
      <c r="B38" s="351">
        <f>ROW() - ROW('RESOLUCIONES 2025'!$B$2) - 44</f>
        <v>-8</v>
      </c>
      <c r="C38" s="130">
        <v>45666.0</v>
      </c>
      <c r="D38" s="73" t="s">
        <v>11854</v>
      </c>
      <c r="E38" s="130" t="s">
        <v>12168</v>
      </c>
      <c r="F38" s="73" t="s">
        <v>738</v>
      </c>
      <c r="G38" s="347"/>
      <c r="H38" s="431"/>
      <c r="I38" s="21"/>
      <c r="J38" s="21"/>
      <c r="K38" s="21"/>
      <c r="L38" s="73"/>
      <c r="M38" s="73"/>
      <c r="N38" s="21"/>
      <c r="O38" s="21"/>
    </row>
    <row r="39" ht="15.75" customHeight="1">
      <c r="A39" s="21"/>
      <c r="B39" s="349">
        <f>ROW() - ROW('RESOLUCIONES 2025'!$B$2) - 44</f>
        <v>-7</v>
      </c>
      <c r="C39" s="130">
        <v>45666.0</v>
      </c>
      <c r="D39" s="73" t="s">
        <v>11354</v>
      </c>
      <c r="E39" s="130" t="s">
        <v>12169</v>
      </c>
      <c r="F39" s="73" t="s">
        <v>738</v>
      </c>
      <c r="G39" s="347"/>
      <c r="H39" s="431"/>
      <c r="I39" s="21"/>
      <c r="J39" s="21"/>
      <c r="K39" s="21"/>
      <c r="L39" s="73"/>
      <c r="M39" s="73"/>
      <c r="N39" s="21"/>
      <c r="O39" s="21"/>
    </row>
    <row r="40" ht="15.75" customHeight="1">
      <c r="A40" s="21"/>
      <c r="B40" s="351">
        <f>ROW() - ROW('RESOLUCIONES 2025'!$B$2) - 44</f>
        <v>-6</v>
      </c>
      <c r="C40" s="130">
        <v>45666.0</v>
      </c>
      <c r="D40" s="73" t="s">
        <v>12170</v>
      </c>
      <c r="E40" s="130" t="s">
        <v>12171</v>
      </c>
      <c r="F40" s="73" t="s">
        <v>738</v>
      </c>
      <c r="G40" s="347"/>
      <c r="H40" s="431"/>
      <c r="I40" s="21"/>
      <c r="J40" s="21"/>
      <c r="K40" s="21"/>
      <c r="L40" s="73"/>
      <c r="M40" s="73"/>
      <c r="N40" s="21"/>
      <c r="O40" s="21"/>
    </row>
    <row r="41" ht="15.75" customHeight="1">
      <c r="A41" s="21"/>
      <c r="B41" s="351">
        <f>ROW() - ROW('RESOLUCIONES 2025'!$B$2) - 44</f>
        <v>-5</v>
      </c>
      <c r="C41" s="130">
        <v>45666.0</v>
      </c>
      <c r="D41" s="73" t="s">
        <v>11401</v>
      </c>
      <c r="E41" s="73" t="s">
        <v>12172</v>
      </c>
      <c r="F41" s="73" t="s">
        <v>738</v>
      </c>
      <c r="G41" s="169"/>
      <c r="H41" s="431"/>
      <c r="I41" s="21"/>
      <c r="J41" s="21"/>
      <c r="K41" s="21"/>
      <c r="L41" s="73"/>
      <c r="M41" s="73"/>
      <c r="N41" s="21"/>
      <c r="O41" s="21"/>
    </row>
    <row r="42" ht="15.75" customHeight="1">
      <c r="A42" s="21"/>
      <c r="B42" s="351">
        <f>ROW() - ROW('RESOLUCIONES 2025'!$B$2) - 44</f>
        <v>-4</v>
      </c>
      <c r="C42" s="130">
        <v>45666.0</v>
      </c>
      <c r="D42" s="73" t="s">
        <v>3843</v>
      </c>
      <c r="E42" s="130" t="s">
        <v>12173</v>
      </c>
      <c r="F42" s="73" t="s">
        <v>738</v>
      </c>
      <c r="G42" s="169"/>
      <c r="H42" s="431"/>
      <c r="I42" s="21"/>
      <c r="J42" s="21"/>
      <c r="K42" s="21"/>
      <c r="L42" s="73"/>
      <c r="M42" s="73"/>
      <c r="N42" s="21"/>
      <c r="O42" s="21"/>
    </row>
    <row r="43" ht="15.75" customHeight="1">
      <c r="A43" s="21"/>
      <c r="B43" s="349">
        <f>ROW() - ROW('RESOLUCIONES 2025'!$B$2) - 44</f>
        <v>-3</v>
      </c>
      <c r="C43" s="130">
        <v>45666.0</v>
      </c>
      <c r="D43" s="73" t="s">
        <v>12174</v>
      </c>
      <c r="E43" s="130" t="s">
        <v>12175</v>
      </c>
      <c r="F43" s="73" t="s">
        <v>738</v>
      </c>
      <c r="G43" s="169"/>
      <c r="H43" s="431"/>
      <c r="I43" s="21"/>
      <c r="J43" s="21"/>
      <c r="K43" s="21"/>
      <c r="L43" s="73"/>
      <c r="M43" s="73"/>
      <c r="N43" s="21"/>
      <c r="O43" s="21"/>
    </row>
    <row r="44" ht="15.75" customHeight="1">
      <c r="A44" s="21"/>
      <c r="B44" s="351">
        <f>ROW() - ROW('RESOLUCIONES 2025'!$B$2) - 44</f>
        <v>-2</v>
      </c>
      <c r="C44" s="130">
        <v>45666.0</v>
      </c>
      <c r="D44" s="73" t="s">
        <v>12176</v>
      </c>
      <c r="E44" s="130" t="s">
        <v>12177</v>
      </c>
      <c r="F44" s="73" t="s">
        <v>738</v>
      </c>
      <c r="G44" s="169"/>
      <c r="H44" s="431"/>
      <c r="I44" s="21"/>
      <c r="J44" s="21"/>
      <c r="K44" s="21"/>
      <c r="L44" s="73"/>
      <c r="M44" s="73"/>
      <c r="N44" s="21"/>
      <c r="O44" s="21"/>
    </row>
    <row r="45" ht="15.75" customHeight="1">
      <c r="A45" s="21"/>
      <c r="B45" s="351">
        <f>ROW() - ROW('RESOLUCIONES 2025'!$B$2) - 44</f>
        <v>-1</v>
      </c>
      <c r="C45" s="130">
        <v>45666.0</v>
      </c>
      <c r="D45" s="73" t="s">
        <v>12178</v>
      </c>
      <c r="E45" s="130" t="s">
        <v>12179</v>
      </c>
      <c r="F45" s="73" t="s">
        <v>738</v>
      </c>
      <c r="G45" s="169"/>
      <c r="H45" s="431"/>
      <c r="I45" s="21"/>
      <c r="J45" s="21"/>
      <c r="K45" s="21"/>
      <c r="L45" s="73"/>
      <c r="M45" s="73"/>
      <c r="N45" s="21"/>
      <c r="O45" s="21"/>
    </row>
    <row r="46" ht="15.75" customHeight="1">
      <c r="A46" s="21"/>
      <c r="B46" s="351">
        <f>ROW() - ROW('RESOLUCIONES 2025'!$B$2) - 44</f>
        <v>0</v>
      </c>
      <c r="C46" s="130">
        <v>45666.0</v>
      </c>
      <c r="D46" s="73" t="s">
        <v>11631</v>
      </c>
      <c r="E46" s="130" t="s">
        <v>12180</v>
      </c>
      <c r="F46" s="73" t="s">
        <v>738</v>
      </c>
      <c r="G46" s="169"/>
      <c r="H46" s="431"/>
      <c r="I46" s="21"/>
      <c r="J46" s="21"/>
      <c r="K46" s="21"/>
      <c r="L46" s="73"/>
      <c r="M46" s="73"/>
      <c r="N46" s="21"/>
      <c r="O46" s="21"/>
    </row>
    <row r="47" ht="15.75" customHeight="1">
      <c r="A47" s="21"/>
      <c r="B47" s="349">
        <f>ROW() - ROW('RESOLUCIONES 2025'!$B$2) - 44</f>
        <v>1</v>
      </c>
      <c r="C47" s="130">
        <v>45666.0</v>
      </c>
      <c r="D47" s="73" t="s">
        <v>12181</v>
      </c>
      <c r="E47" s="130" t="s">
        <v>12182</v>
      </c>
      <c r="F47" s="73" t="s">
        <v>738</v>
      </c>
      <c r="G47" s="169"/>
      <c r="H47" s="431"/>
      <c r="I47" s="21"/>
      <c r="J47" s="21"/>
      <c r="K47" s="21"/>
      <c r="L47" s="73"/>
      <c r="M47" s="73"/>
      <c r="N47" s="21"/>
      <c r="O47" s="21"/>
    </row>
    <row r="48" ht="15.75" customHeight="1">
      <c r="A48" s="21"/>
      <c r="B48" s="351">
        <f>ROW() - ROW('RESOLUCIONES 2025'!$B$2) - 44</f>
        <v>2</v>
      </c>
      <c r="C48" s="130">
        <v>45666.0</v>
      </c>
      <c r="D48" s="73" t="s">
        <v>11454</v>
      </c>
      <c r="E48" s="130" t="s">
        <v>12183</v>
      </c>
      <c r="F48" s="73" t="s">
        <v>738</v>
      </c>
      <c r="G48" s="169"/>
      <c r="H48" s="431"/>
      <c r="I48" s="21"/>
      <c r="J48" s="21"/>
      <c r="K48" s="21"/>
      <c r="L48" s="73"/>
      <c r="M48" s="73"/>
      <c r="N48" s="21"/>
      <c r="O48" s="21"/>
    </row>
    <row r="49" ht="15.75" customHeight="1">
      <c r="A49" s="21"/>
      <c r="B49" s="351">
        <f>ROW() - ROW('RESOLUCIONES 2025'!$B$2) - 44</f>
        <v>3</v>
      </c>
      <c r="C49" s="130">
        <v>45666.0</v>
      </c>
      <c r="D49" s="73" t="s">
        <v>11464</v>
      </c>
      <c r="E49" s="130" t="s">
        <v>12184</v>
      </c>
      <c r="F49" s="73" t="s">
        <v>738</v>
      </c>
      <c r="G49" s="169"/>
      <c r="H49" s="431"/>
      <c r="I49" s="21"/>
      <c r="J49" s="21"/>
      <c r="K49" s="21"/>
      <c r="L49" s="73"/>
      <c r="M49" s="73"/>
      <c r="N49" s="21"/>
      <c r="O49" s="21"/>
    </row>
    <row r="50" ht="15.75" customHeight="1">
      <c r="A50" s="21"/>
      <c r="B50" s="351">
        <f>ROW() - ROW('RESOLUCIONES 2025'!$B$2) - 44</f>
        <v>4</v>
      </c>
      <c r="C50" s="130">
        <v>45666.0</v>
      </c>
      <c r="D50" s="73" t="s">
        <v>11458</v>
      </c>
      <c r="E50" s="130" t="s">
        <v>12185</v>
      </c>
      <c r="F50" s="73" t="s">
        <v>738</v>
      </c>
      <c r="G50" s="347"/>
      <c r="H50" s="431"/>
      <c r="I50" s="21"/>
      <c r="J50" s="21"/>
      <c r="K50" s="21"/>
      <c r="L50" s="73"/>
      <c r="M50" s="73"/>
      <c r="N50" s="21"/>
      <c r="O50" s="21"/>
    </row>
    <row r="51" ht="15.75" customHeight="1">
      <c r="A51" s="21"/>
      <c r="B51" s="349">
        <f>ROW() - ROW('RESOLUCIONES 2025'!$B$2) - 44</f>
        <v>5</v>
      </c>
      <c r="C51" s="130">
        <v>45666.0</v>
      </c>
      <c r="D51" s="73" t="s">
        <v>12186</v>
      </c>
      <c r="E51" s="130" t="s">
        <v>12187</v>
      </c>
      <c r="F51" s="73" t="s">
        <v>738</v>
      </c>
      <c r="G51" s="169"/>
      <c r="H51" s="431"/>
      <c r="I51" s="21"/>
      <c r="J51" s="21"/>
      <c r="K51" s="21"/>
      <c r="L51" s="73"/>
      <c r="M51" s="73"/>
      <c r="N51" s="21"/>
      <c r="O51" s="21"/>
    </row>
    <row r="52" ht="15.75" customHeight="1">
      <c r="A52" s="21"/>
      <c r="B52" s="351">
        <f>ROW() - ROW('RESOLUCIONES 2025'!$B$2) - 44</f>
        <v>6</v>
      </c>
      <c r="C52" s="130">
        <v>45666.0</v>
      </c>
      <c r="D52" s="73" t="s">
        <v>12188</v>
      </c>
      <c r="E52" s="130" t="s">
        <v>12189</v>
      </c>
      <c r="F52" s="73" t="s">
        <v>738</v>
      </c>
      <c r="G52" s="169"/>
      <c r="H52" s="431"/>
      <c r="I52" s="21"/>
      <c r="J52" s="21"/>
      <c r="K52" s="21"/>
      <c r="L52" s="73"/>
      <c r="M52" s="73"/>
      <c r="N52" s="21"/>
      <c r="O52" s="21"/>
    </row>
    <row r="53" ht="15.75" customHeight="1">
      <c r="A53" s="21"/>
      <c r="B53" s="351">
        <f>ROW() - ROW('RESOLUCIONES 2025'!$B$2) - 44</f>
        <v>7</v>
      </c>
      <c r="C53" s="130">
        <v>45666.0</v>
      </c>
      <c r="D53" s="73" t="s">
        <v>8085</v>
      </c>
      <c r="E53" s="130" t="s">
        <v>12190</v>
      </c>
      <c r="F53" s="73" t="s">
        <v>738</v>
      </c>
      <c r="G53" s="347"/>
      <c r="H53" s="431"/>
      <c r="I53" s="21"/>
      <c r="J53" s="21"/>
      <c r="K53" s="21"/>
      <c r="L53" s="73"/>
      <c r="M53" s="73"/>
      <c r="N53" s="21"/>
      <c r="O53" s="21"/>
    </row>
    <row r="54" ht="15.75" customHeight="1">
      <c r="A54" s="21"/>
      <c r="B54" s="351">
        <f>ROW() - ROW('RESOLUCIONES 2025'!$B$2) - 44</f>
        <v>8</v>
      </c>
      <c r="C54" s="130">
        <v>45666.0</v>
      </c>
      <c r="D54" s="73" t="s">
        <v>11451</v>
      </c>
      <c r="E54" s="130" t="s">
        <v>12191</v>
      </c>
      <c r="F54" s="73" t="s">
        <v>738</v>
      </c>
      <c r="G54" s="169"/>
      <c r="H54" s="431"/>
      <c r="I54" s="21"/>
      <c r="J54" s="21"/>
      <c r="K54" s="21"/>
      <c r="L54" s="73"/>
      <c r="M54" s="73"/>
      <c r="N54" s="21"/>
      <c r="O54" s="21"/>
    </row>
    <row r="55" ht="15.75" customHeight="1">
      <c r="A55" s="21"/>
      <c r="B55" s="349">
        <f>ROW() - ROW('RESOLUCIONES 2025'!$B$2) - 44</f>
        <v>9</v>
      </c>
      <c r="C55" s="130">
        <v>45666.0</v>
      </c>
      <c r="D55" s="350" t="s">
        <v>12192</v>
      </c>
      <c r="E55" s="130" t="s">
        <v>12193</v>
      </c>
      <c r="F55" s="73" t="s">
        <v>738</v>
      </c>
      <c r="G55" s="169"/>
      <c r="H55" s="431"/>
      <c r="I55" s="21"/>
      <c r="J55" s="21"/>
      <c r="K55" s="21"/>
      <c r="L55" s="73"/>
      <c r="M55" s="73"/>
      <c r="N55" s="21"/>
      <c r="O55" s="21"/>
    </row>
    <row r="56" ht="15.75" customHeight="1">
      <c r="A56" s="21"/>
      <c r="B56" s="351">
        <f>ROW() - ROW('RESOLUCIONES 2025'!$B$2) - 44</f>
        <v>10</v>
      </c>
      <c r="C56" s="130">
        <v>45666.0</v>
      </c>
      <c r="D56" s="73" t="s">
        <v>12194</v>
      </c>
      <c r="E56" s="130" t="s">
        <v>12195</v>
      </c>
      <c r="F56" s="73" t="s">
        <v>738</v>
      </c>
      <c r="G56" s="169"/>
      <c r="H56" s="431"/>
      <c r="I56" s="21"/>
      <c r="J56" s="21"/>
      <c r="K56" s="21"/>
      <c r="L56" s="73"/>
      <c r="M56" s="73"/>
      <c r="N56" s="21"/>
      <c r="O56" s="21"/>
    </row>
    <row r="57" ht="15.75" customHeight="1">
      <c r="A57" s="21"/>
      <c r="B57" s="351">
        <f>ROW() - ROW('RESOLUCIONES 2025'!$B$2) - 44</f>
        <v>11</v>
      </c>
      <c r="C57" s="130">
        <v>45666.0</v>
      </c>
      <c r="D57" s="73" t="s">
        <v>636</v>
      </c>
      <c r="E57" s="130" t="s">
        <v>12196</v>
      </c>
      <c r="F57" s="73" t="s">
        <v>738</v>
      </c>
      <c r="G57" s="169"/>
      <c r="H57" s="431"/>
      <c r="I57" s="21"/>
      <c r="J57" s="21"/>
      <c r="K57" s="21"/>
      <c r="L57" s="73"/>
      <c r="M57" s="73"/>
      <c r="N57" s="21"/>
      <c r="O57" s="21"/>
    </row>
    <row r="58" ht="15.75" customHeight="1">
      <c r="A58" s="21"/>
      <c r="B58" s="351">
        <f>ROW() - ROW('RESOLUCIONES 2025'!$B$2) - 44</f>
        <v>12</v>
      </c>
      <c r="C58" s="130">
        <v>45666.0</v>
      </c>
      <c r="D58" s="73" t="s">
        <v>8336</v>
      </c>
      <c r="E58" s="130" t="s">
        <v>12197</v>
      </c>
      <c r="F58" s="73" t="s">
        <v>738</v>
      </c>
      <c r="G58" s="169"/>
      <c r="H58" s="431"/>
      <c r="I58" s="21"/>
      <c r="J58" s="21"/>
      <c r="K58" s="21"/>
      <c r="L58" s="73"/>
      <c r="M58" s="73"/>
      <c r="N58" s="21"/>
      <c r="O58" s="21"/>
    </row>
    <row r="59" ht="15.75" customHeight="1">
      <c r="A59" s="21"/>
      <c r="B59" s="349">
        <f>ROW() - ROW('RESOLUCIONES 2025'!$B$2) - 44</f>
        <v>13</v>
      </c>
      <c r="C59" s="178">
        <v>45671.0</v>
      </c>
      <c r="D59" s="73" t="s">
        <v>12198</v>
      </c>
      <c r="E59" s="130" t="s">
        <v>12199</v>
      </c>
      <c r="F59" s="73" t="s">
        <v>12200</v>
      </c>
      <c r="G59" s="169"/>
      <c r="H59" s="431"/>
      <c r="I59" s="21"/>
      <c r="J59" s="21"/>
      <c r="K59" s="21"/>
      <c r="L59" s="73"/>
      <c r="M59" s="73"/>
      <c r="N59" s="21"/>
      <c r="O59" s="21"/>
    </row>
    <row r="60" ht="15.75" customHeight="1">
      <c r="A60" s="21"/>
      <c r="B60" s="351">
        <f>ROW() - ROW('RESOLUCIONES 2025'!$B$2) - 44</f>
        <v>14</v>
      </c>
      <c r="C60" s="178">
        <v>45671.0</v>
      </c>
      <c r="D60" s="73" t="s">
        <v>12201</v>
      </c>
      <c r="E60" s="130" t="s">
        <v>12202</v>
      </c>
      <c r="F60" s="73" t="s">
        <v>12200</v>
      </c>
      <c r="G60" s="169"/>
      <c r="H60" s="431"/>
      <c r="I60" s="21"/>
      <c r="J60" s="21"/>
      <c r="K60" s="21"/>
      <c r="L60" s="73"/>
      <c r="M60" s="73"/>
      <c r="N60" s="21"/>
      <c r="O60" s="21"/>
    </row>
    <row r="61" ht="15.75" customHeight="1">
      <c r="A61" s="21"/>
      <c r="B61" s="351">
        <f>ROW() - ROW('RESOLUCIONES 2025'!$B$2) - 44</f>
        <v>15</v>
      </c>
      <c r="C61" s="178">
        <v>45671.0</v>
      </c>
      <c r="D61" s="73" t="s">
        <v>2716</v>
      </c>
      <c r="E61" s="130" t="s">
        <v>12203</v>
      </c>
      <c r="F61" s="73" t="s">
        <v>12200</v>
      </c>
      <c r="G61" s="169"/>
      <c r="H61" s="431"/>
      <c r="I61" s="21"/>
      <c r="J61" s="21"/>
      <c r="K61" s="21"/>
      <c r="L61" s="73"/>
      <c r="M61" s="73"/>
      <c r="N61" s="21"/>
      <c r="O61" s="21"/>
    </row>
    <row r="62" ht="15.75" customHeight="1">
      <c r="A62" s="21"/>
      <c r="B62" s="351">
        <f>ROW() - ROW('RESOLUCIONES 2025'!$B$2) - 44</f>
        <v>16</v>
      </c>
      <c r="C62" s="178">
        <v>45671.0</v>
      </c>
      <c r="D62" s="73" t="s">
        <v>10073</v>
      </c>
      <c r="E62" s="130" t="s">
        <v>12204</v>
      </c>
      <c r="F62" s="73" t="s">
        <v>12200</v>
      </c>
      <c r="G62" s="169"/>
      <c r="H62" s="431"/>
      <c r="I62" s="21"/>
      <c r="J62" s="21"/>
      <c r="K62" s="21"/>
      <c r="L62" s="73"/>
      <c r="M62" s="73"/>
      <c r="N62" s="21"/>
      <c r="O62" s="21"/>
    </row>
    <row r="63" ht="15.75" customHeight="1">
      <c r="A63" s="21"/>
      <c r="B63" s="351">
        <f>ROW() - ROW('RESOLUCIONES 2025'!$B$2) - 44</f>
        <v>17</v>
      </c>
      <c r="C63" s="178">
        <v>45671.0</v>
      </c>
      <c r="D63" s="73" t="s">
        <v>12205</v>
      </c>
      <c r="E63" s="130" t="s">
        <v>12206</v>
      </c>
      <c r="F63" s="73" t="s">
        <v>12200</v>
      </c>
      <c r="G63" s="169"/>
      <c r="H63" s="431"/>
      <c r="I63" s="21"/>
      <c r="J63" s="21"/>
      <c r="K63" s="21"/>
      <c r="L63" s="73"/>
      <c r="M63" s="73"/>
      <c r="N63" s="21"/>
      <c r="O63" s="21"/>
    </row>
    <row r="64" ht="15.75" customHeight="1">
      <c r="A64" s="21"/>
      <c r="B64" s="351">
        <f>ROW() - ROW('RESOLUCIONES 2025'!$B$2) - 44</f>
        <v>18</v>
      </c>
      <c r="C64" s="130">
        <v>45677.0</v>
      </c>
      <c r="D64" s="73" t="s">
        <v>12205</v>
      </c>
      <c r="E64" s="130" t="s">
        <v>12206</v>
      </c>
      <c r="F64" s="73" t="s">
        <v>12207</v>
      </c>
      <c r="G64" s="169"/>
      <c r="H64" s="431"/>
      <c r="I64" s="21"/>
      <c r="J64" s="21"/>
      <c r="K64" s="21"/>
      <c r="L64" s="73"/>
      <c r="M64" s="73"/>
      <c r="N64" s="21"/>
      <c r="O64" s="21"/>
    </row>
    <row r="65" ht="15.75" customHeight="1">
      <c r="A65" s="21"/>
      <c r="B65" s="349">
        <f>ROW() - ROW('RESOLUCIONES 2025'!$B$2) - 44</f>
        <v>19</v>
      </c>
      <c r="C65" s="130">
        <v>45678.0</v>
      </c>
      <c r="D65" s="73" t="s">
        <v>12208</v>
      </c>
      <c r="E65" s="130"/>
      <c r="F65" s="73" t="s">
        <v>12209</v>
      </c>
      <c r="G65" s="152" t="s">
        <v>12210</v>
      </c>
      <c r="H65" s="431"/>
      <c r="I65" s="21"/>
      <c r="J65" s="21"/>
      <c r="K65" s="21"/>
      <c r="L65" s="73"/>
      <c r="M65" s="73"/>
      <c r="N65" s="21"/>
      <c r="O65" s="21"/>
    </row>
    <row r="66" ht="15.75" customHeight="1">
      <c r="A66" s="21"/>
      <c r="B66" s="351">
        <f>ROW() - ROW('RESOLUCIONES 2025'!$B$2) - 44</f>
        <v>20</v>
      </c>
      <c r="C66" s="130">
        <v>45678.0</v>
      </c>
      <c r="D66" s="73" t="s">
        <v>12211</v>
      </c>
      <c r="E66" s="130"/>
      <c r="F66" s="73" t="s">
        <v>12209</v>
      </c>
      <c r="G66" s="152" t="s">
        <v>12210</v>
      </c>
      <c r="H66" s="431"/>
      <c r="I66" s="21"/>
      <c r="J66" s="21"/>
      <c r="K66" s="21"/>
      <c r="L66" s="73"/>
      <c r="M66" s="73"/>
      <c r="N66" s="21"/>
      <c r="O66" s="21"/>
    </row>
    <row r="67" ht="15.75" customHeight="1">
      <c r="A67" s="21"/>
      <c r="B67" s="349">
        <f>ROW() - ROW('RESOLUCIONES 2025'!$B$2) - 44</f>
        <v>21</v>
      </c>
      <c r="C67" s="130">
        <v>45678.0</v>
      </c>
      <c r="D67" s="73" t="s">
        <v>12212</v>
      </c>
      <c r="E67" s="130"/>
      <c r="F67" s="73" t="s">
        <v>12209</v>
      </c>
      <c r="G67" s="152" t="s">
        <v>12210</v>
      </c>
      <c r="H67" s="431"/>
      <c r="I67" s="21"/>
      <c r="J67" s="21"/>
      <c r="K67" s="21"/>
      <c r="L67" s="73"/>
      <c r="M67" s="73"/>
      <c r="N67" s="21"/>
      <c r="O67" s="21"/>
    </row>
    <row r="68" ht="15.75" customHeight="1">
      <c r="A68" s="21"/>
      <c r="B68" s="351">
        <f>ROW() - ROW('RESOLUCIONES 2025'!$B$2) - 44</f>
        <v>22</v>
      </c>
      <c r="C68" s="130">
        <v>45677.0</v>
      </c>
      <c r="D68" s="73" t="s">
        <v>12213</v>
      </c>
      <c r="E68" s="130" t="s">
        <v>12214</v>
      </c>
      <c r="F68" s="73" t="s">
        <v>738</v>
      </c>
      <c r="G68" s="169"/>
      <c r="H68" s="431"/>
      <c r="I68" s="21"/>
      <c r="J68" s="21"/>
      <c r="K68" s="21"/>
      <c r="L68" s="73"/>
      <c r="M68" s="73"/>
      <c r="N68" s="21"/>
      <c r="O68" s="21"/>
    </row>
    <row r="69" ht="15.75" customHeight="1">
      <c r="A69" s="21"/>
      <c r="B69" s="351">
        <f>ROW() - ROW('RESOLUCIONES 2025'!$B$2) - 44</f>
        <v>23</v>
      </c>
      <c r="C69" s="130">
        <v>45677.0</v>
      </c>
      <c r="D69" s="73" t="s">
        <v>12215</v>
      </c>
      <c r="E69" s="130" t="s">
        <v>12206</v>
      </c>
      <c r="F69" s="73" t="s">
        <v>738</v>
      </c>
      <c r="G69" s="169"/>
      <c r="H69" s="431"/>
      <c r="I69" s="21"/>
      <c r="J69" s="21"/>
      <c r="K69" s="21"/>
      <c r="L69" s="73"/>
      <c r="M69" s="73"/>
      <c r="N69" s="21"/>
      <c r="O69" s="21"/>
    </row>
    <row r="70" ht="15.75" customHeight="1">
      <c r="A70" s="21"/>
      <c r="B70" s="351">
        <f>ROW() - ROW('RESOLUCIONES 2025'!$B$2) - 44</f>
        <v>24</v>
      </c>
      <c r="C70" s="130">
        <v>45677.0</v>
      </c>
      <c r="D70" s="73" t="s">
        <v>1389</v>
      </c>
      <c r="E70" s="130" t="s">
        <v>12216</v>
      </c>
      <c r="F70" s="73" t="s">
        <v>738</v>
      </c>
      <c r="G70" s="169"/>
      <c r="H70" s="431"/>
      <c r="I70" s="21"/>
      <c r="J70" s="21"/>
      <c r="K70" s="21"/>
      <c r="L70" s="73"/>
      <c r="M70" s="73"/>
      <c r="N70" s="21"/>
      <c r="O70" s="21"/>
    </row>
    <row r="71" ht="15.75" customHeight="1">
      <c r="A71" s="21"/>
      <c r="B71" s="351">
        <f>ROW() - ROW('RESOLUCIONES 2025'!$B$2) - 44</f>
        <v>25</v>
      </c>
      <c r="C71" s="130">
        <v>45684.0</v>
      </c>
      <c r="D71" s="73" t="s">
        <v>12217</v>
      </c>
      <c r="E71" s="130" t="s">
        <v>12218</v>
      </c>
      <c r="F71" s="73" t="s">
        <v>738</v>
      </c>
      <c r="G71" s="169"/>
      <c r="H71" s="431"/>
      <c r="I71" s="21"/>
      <c r="J71" s="21"/>
      <c r="K71" s="21"/>
      <c r="L71" s="73"/>
      <c r="M71" s="73"/>
      <c r="N71" s="21"/>
      <c r="O71" s="21"/>
    </row>
    <row r="72" ht="15.75" customHeight="1">
      <c r="A72" s="21"/>
      <c r="B72" s="351">
        <f>ROW() - ROW('RESOLUCIONES 2025'!$B$2) - 44</f>
        <v>26</v>
      </c>
      <c r="C72" s="130">
        <v>45684.0</v>
      </c>
      <c r="D72" s="73" t="s">
        <v>12219</v>
      </c>
      <c r="E72" s="130" t="s">
        <v>12220</v>
      </c>
      <c r="F72" s="73" t="s">
        <v>738</v>
      </c>
      <c r="G72" s="169"/>
      <c r="H72" s="431"/>
      <c r="I72" s="21"/>
      <c r="J72" s="21"/>
      <c r="K72" s="21"/>
      <c r="L72" s="73"/>
      <c r="M72" s="73"/>
      <c r="N72" s="21"/>
      <c r="O72" s="21"/>
    </row>
    <row r="73" ht="15.75" customHeight="1">
      <c r="A73" s="21"/>
      <c r="B73" s="349">
        <f>ROW() - ROW('RESOLUCIONES 2025'!$B$2) - 44</f>
        <v>27</v>
      </c>
      <c r="C73" s="130">
        <v>45684.0</v>
      </c>
      <c r="D73" s="73" t="s">
        <v>12221</v>
      </c>
      <c r="E73" s="130" t="s">
        <v>12222</v>
      </c>
      <c r="F73" s="73" t="s">
        <v>738</v>
      </c>
      <c r="G73" s="169"/>
      <c r="H73" s="431"/>
      <c r="I73" s="21"/>
      <c r="J73" s="21"/>
      <c r="K73" s="21"/>
      <c r="L73" s="73"/>
      <c r="M73" s="73"/>
      <c r="N73" s="21"/>
      <c r="O73" s="21"/>
    </row>
    <row r="74" ht="15.75" customHeight="1">
      <c r="A74" s="21"/>
      <c r="B74" s="351">
        <f>ROW() - ROW('RESOLUCIONES 2025'!$B$2) - 44</f>
        <v>28</v>
      </c>
      <c r="C74" s="130">
        <v>45684.0</v>
      </c>
      <c r="D74" s="73" t="s">
        <v>12217</v>
      </c>
      <c r="E74" s="130" t="s">
        <v>12218</v>
      </c>
      <c r="F74" s="73" t="s">
        <v>12223</v>
      </c>
      <c r="G74" s="169"/>
      <c r="H74" s="431"/>
      <c r="I74" s="21"/>
      <c r="J74" s="21"/>
      <c r="K74" s="21"/>
      <c r="L74" s="73"/>
      <c r="M74" s="73"/>
      <c r="N74" s="21"/>
      <c r="O74" s="21"/>
    </row>
    <row r="75" ht="15.75" customHeight="1">
      <c r="A75" s="21"/>
      <c r="B75" s="351">
        <f>ROW() - ROW('RESOLUCIONES 2025'!$B$2) - 44</f>
        <v>29</v>
      </c>
      <c r="C75" s="130">
        <v>45691.0</v>
      </c>
      <c r="D75" s="73" t="s">
        <v>7069</v>
      </c>
      <c r="E75" s="130" t="s">
        <v>12224</v>
      </c>
      <c r="F75" s="73" t="s">
        <v>2751</v>
      </c>
      <c r="G75" s="169"/>
      <c r="H75" s="431"/>
      <c r="I75" s="21"/>
      <c r="J75" s="21"/>
      <c r="K75" s="21"/>
      <c r="L75" s="73"/>
      <c r="M75" s="73"/>
      <c r="N75" s="21"/>
      <c r="O75" s="21"/>
    </row>
    <row r="76" ht="15.75" customHeight="1">
      <c r="A76" s="21"/>
      <c r="B76" s="351">
        <f>ROW() - ROW('RESOLUCIONES 2025'!$B$2) - 44</f>
        <v>30</v>
      </c>
      <c r="C76" s="130">
        <v>45691.0</v>
      </c>
      <c r="D76" s="73" t="s">
        <v>9045</v>
      </c>
      <c r="E76" s="130" t="s">
        <v>12225</v>
      </c>
      <c r="F76" s="73" t="s">
        <v>2751</v>
      </c>
      <c r="G76" s="169"/>
      <c r="H76" s="431"/>
      <c r="I76" s="21"/>
      <c r="J76" s="21"/>
      <c r="K76" s="21"/>
      <c r="L76" s="73"/>
      <c r="M76" s="73"/>
      <c r="N76" s="21"/>
      <c r="O76" s="21"/>
    </row>
    <row r="77" ht="15.75" customHeight="1">
      <c r="A77" s="21"/>
      <c r="B77" s="351">
        <f>ROW() - ROW('RESOLUCIONES 2025'!$B$2) - 44</f>
        <v>31</v>
      </c>
      <c r="C77" s="130">
        <v>45691.0</v>
      </c>
      <c r="D77" s="73" t="s">
        <v>12226</v>
      </c>
      <c r="E77" s="130" t="s">
        <v>12227</v>
      </c>
      <c r="F77" s="73" t="s">
        <v>2751</v>
      </c>
      <c r="G77" s="169"/>
      <c r="H77" s="431"/>
      <c r="I77" s="21"/>
      <c r="J77" s="21"/>
      <c r="K77" s="21"/>
      <c r="L77" s="73"/>
      <c r="M77" s="73"/>
      <c r="N77" s="21"/>
      <c r="O77" s="21"/>
    </row>
    <row r="78" ht="15.75" customHeight="1">
      <c r="A78" s="21"/>
      <c r="B78" s="351">
        <f>ROW() - ROW('RESOLUCIONES 2025'!$B$2) - 44</f>
        <v>32</v>
      </c>
      <c r="C78" s="130">
        <v>45691.0</v>
      </c>
      <c r="D78" s="73" t="s">
        <v>11197</v>
      </c>
      <c r="E78" s="130" t="s">
        <v>12228</v>
      </c>
      <c r="F78" s="73" t="s">
        <v>2751</v>
      </c>
      <c r="G78" s="169"/>
      <c r="H78" s="431"/>
      <c r="I78" s="21"/>
      <c r="J78" s="21"/>
      <c r="K78" s="21"/>
      <c r="L78" s="73"/>
      <c r="M78" s="73"/>
      <c r="N78" s="21"/>
      <c r="O78" s="21"/>
    </row>
    <row r="79" ht="15.75" customHeight="1">
      <c r="A79" s="21"/>
      <c r="B79" s="349">
        <f>ROW() - ROW('RESOLUCIONES 2025'!$B$2) - 44</f>
        <v>33</v>
      </c>
      <c r="C79" s="130">
        <v>45691.0</v>
      </c>
      <c r="D79" s="73" t="s">
        <v>11043</v>
      </c>
      <c r="E79" s="130" t="s">
        <v>11297</v>
      </c>
      <c r="F79" s="73" t="s">
        <v>2751</v>
      </c>
      <c r="G79" s="169"/>
      <c r="H79" s="431"/>
      <c r="I79" s="21"/>
      <c r="J79" s="21"/>
      <c r="K79" s="21"/>
      <c r="L79" s="73"/>
      <c r="M79" s="73"/>
      <c r="N79" s="21"/>
      <c r="O79" s="21"/>
    </row>
    <row r="80" ht="15.75" customHeight="1">
      <c r="A80" s="21"/>
      <c r="B80" s="351">
        <f>ROW() - ROW('RESOLUCIONES 2025'!$B$2) - 44</f>
        <v>34</v>
      </c>
      <c r="C80" s="130">
        <v>45691.0</v>
      </c>
      <c r="D80" s="73" t="s">
        <v>3486</v>
      </c>
      <c r="E80" s="130" t="s">
        <v>11866</v>
      </c>
      <c r="F80" s="73" t="s">
        <v>2751</v>
      </c>
      <c r="G80" s="169"/>
      <c r="H80" s="431"/>
      <c r="I80" s="21"/>
      <c r="J80" s="21"/>
      <c r="K80" s="21"/>
      <c r="L80" s="73"/>
      <c r="M80" s="73"/>
      <c r="N80" s="21"/>
      <c r="O80" s="21"/>
    </row>
    <row r="81" ht="15.75" customHeight="1">
      <c r="A81" s="21"/>
      <c r="B81" s="351">
        <f>ROW() - ROW('RESOLUCIONES 2025'!$B$2) - 44</f>
        <v>35</v>
      </c>
      <c r="C81" s="130">
        <v>45691.0</v>
      </c>
      <c r="D81" s="73" t="s">
        <v>4164</v>
      </c>
      <c r="E81" s="130" t="s">
        <v>11042</v>
      </c>
      <c r="F81" s="73" t="s">
        <v>8629</v>
      </c>
      <c r="G81" s="169"/>
      <c r="H81" s="431"/>
      <c r="I81" s="21"/>
      <c r="J81" s="21"/>
      <c r="K81" s="21"/>
      <c r="L81" s="73"/>
      <c r="M81" s="73"/>
      <c r="N81" s="21"/>
      <c r="O81" s="21"/>
    </row>
    <row r="82" ht="15.75" customHeight="1">
      <c r="A82" s="21"/>
      <c r="B82" s="349">
        <f>ROW() - ROW('RESOLUCIONES 2025'!$B$2) - 44</f>
        <v>36</v>
      </c>
      <c r="C82" s="130">
        <v>45691.0</v>
      </c>
      <c r="D82" s="73" t="s">
        <v>11266</v>
      </c>
      <c r="E82" s="130" t="s">
        <v>11267</v>
      </c>
      <c r="F82" s="73" t="s">
        <v>8629</v>
      </c>
      <c r="G82" s="169"/>
      <c r="H82" s="431"/>
      <c r="I82" s="21"/>
      <c r="J82" s="21"/>
      <c r="K82" s="21"/>
      <c r="L82" s="73"/>
      <c r="M82" s="73"/>
      <c r="N82" s="21"/>
      <c r="O82" s="21"/>
    </row>
    <row r="83" ht="15.75" customHeight="1">
      <c r="A83" s="21"/>
      <c r="B83" s="351">
        <f>ROW() - ROW('RESOLUCIONES 2025'!$B$2) - 44</f>
        <v>37</v>
      </c>
      <c r="C83" s="130">
        <v>45691.0</v>
      </c>
      <c r="D83" s="73" t="s">
        <v>11606</v>
      </c>
      <c r="E83" s="130" t="s">
        <v>11607</v>
      </c>
      <c r="F83" s="73" t="s">
        <v>8629</v>
      </c>
      <c r="G83" s="169"/>
      <c r="H83" s="431"/>
      <c r="I83" s="21"/>
      <c r="J83" s="21"/>
      <c r="K83" s="21"/>
      <c r="L83" s="73"/>
      <c r="M83" s="73"/>
      <c r="N83" s="21"/>
      <c r="O83" s="21"/>
    </row>
    <row r="84" ht="15.75" customHeight="1">
      <c r="A84" s="21"/>
      <c r="B84" s="351">
        <f>ROW() - ROW('RESOLUCIONES 2025'!$B$2) - 44</f>
        <v>38</v>
      </c>
      <c r="C84" s="130">
        <v>45691.0</v>
      </c>
      <c r="D84" s="73" t="s">
        <v>11732</v>
      </c>
      <c r="E84" s="130" t="s">
        <v>12229</v>
      </c>
      <c r="F84" s="73" t="s">
        <v>8629</v>
      </c>
      <c r="G84" s="169"/>
      <c r="H84" s="431"/>
      <c r="I84" s="21"/>
      <c r="J84" s="21"/>
      <c r="K84" s="21"/>
      <c r="L84" s="73"/>
      <c r="M84" s="73"/>
      <c r="N84" s="21"/>
      <c r="O84" s="21"/>
    </row>
    <row r="85" ht="15.75" customHeight="1">
      <c r="A85" s="21"/>
      <c r="B85" s="349">
        <f>ROW() - ROW('RESOLUCIONES 2025'!$B$2) - 44</f>
        <v>39</v>
      </c>
      <c r="C85" s="130">
        <v>45691.0</v>
      </c>
      <c r="D85" s="73" t="s">
        <v>11165</v>
      </c>
      <c r="E85" s="130" t="s">
        <v>12230</v>
      </c>
      <c r="F85" s="73" t="s">
        <v>8629</v>
      </c>
      <c r="G85" s="169"/>
      <c r="H85" s="431"/>
      <c r="I85" s="21"/>
      <c r="J85" s="21"/>
      <c r="K85" s="21"/>
      <c r="L85" s="73"/>
      <c r="M85" s="73"/>
      <c r="N85" s="21"/>
      <c r="O85" s="21"/>
    </row>
    <row r="86" ht="15.75" customHeight="1">
      <c r="A86" s="21"/>
      <c r="B86" s="351">
        <f>ROW() - ROW('RESOLUCIONES 2025'!$B$2) - 44</f>
        <v>40</v>
      </c>
      <c r="C86" s="130">
        <v>45691.0</v>
      </c>
      <c r="D86" s="73" t="s">
        <v>11782</v>
      </c>
      <c r="E86" s="130" t="s">
        <v>12231</v>
      </c>
      <c r="F86" s="73" t="s">
        <v>8629</v>
      </c>
      <c r="G86" s="169"/>
      <c r="H86" s="431"/>
      <c r="I86" s="21"/>
      <c r="J86" s="21"/>
      <c r="K86" s="21"/>
      <c r="L86" s="73"/>
      <c r="M86" s="73"/>
      <c r="N86" s="21"/>
      <c r="O86" s="21"/>
    </row>
    <row r="87" ht="15.75" customHeight="1">
      <c r="A87" s="21"/>
      <c r="B87" s="351">
        <f>ROW() - ROW('RESOLUCIONES 2025'!$B$2) - 44</f>
        <v>41</v>
      </c>
      <c r="C87" s="130">
        <v>45691.0</v>
      </c>
      <c r="D87" s="73" t="s">
        <v>9402</v>
      </c>
      <c r="E87" s="130" t="s">
        <v>9403</v>
      </c>
      <c r="F87" s="73" t="s">
        <v>8629</v>
      </c>
      <c r="G87" s="169"/>
      <c r="H87" s="431"/>
      <c r="I87" s="21"/>
      <c r="J87" s="21"/>
      <c r="K87" s="21"/>
      <c r="L87" s="73"/>
      <c r="M87" s="73"/>
      <c r="N87" s="21"/>
      <c r="O87" s="21"/>
    </row>
    <row r="88" ht="15.75" customHeight="1">
      <c r="A88" s="21"/>
      <c r="B88" s="349">
        <f>ROW() - ROW('RESOLUCIONES 2025'!$B$2) - 44</f>
        <v>42</v>
      </c>
      <c r="C88" s="130">
        <v>45691.0</v>
      </c>
      <c r="D88" s="73" t="s">
        <v>9284</v>
      </c>
      <c r="E88" s="130" t="s">
        <v>9285</v>
      </c>
      <c r="F88" s="73" t="s">
        <v>8629</v>
      </c>
      <c r="G88" s="169"/>
      <c r="H88" s="431"/>
      <c r="I88" s="21"/>
      <c r="J88" s="21"/>
      <c r="K88" s="21"/>
      <c r="L88" s="73"/>
      <c r="M88" s="73"/>
      <c r="N88" s="21"/>
      <c r="O88" s="21"/>
    </row>
    <row r="89" ht="15.75" customHeight="1">
      <c r="A89" s="21"/>
      <c r="B89" s="351">
        <f>ROW() - ROW('RESOLUCIONES 2025'!$B$2) - 44</f>
        <v>43</v>
      </c>
      <c r="C89" s="130">
        <v>45691.0</v>
      </c>
      <c r="D89" s="73" t="s">
        <v>12232</v>
      </c>
      <c r="E89" s="130" t="s">
        <v>12233</v>
      </c>
      <c r="F89" s="73" t="s">
        <v>761</v>
      </c>
      <c r="G89" s="347" t="s">
        <v>12234</v>
      </c>
      <c r="H89" s="431"/>
      <c r="I89" s="21"/>
      <c r="J89" s="21"/>
      <c r="K89" s="21"/>
      <c r="L89" s="73"/>
      <c r="M89" s="73"/>
      <c r="N89" s="21"/>
      <c r="O89" s="21"/>
    </row>
    <row r="90" ht="15.75" customHeight="1">
      <c r="A90" s="21"/>
      <c r="B90" s="351">
        <f>ROW() - ROW('RESOLUCIONES 2025'!$B$2) - 44</f>
        <v>44</v>
      </c>
      <c r="C90" s="130">
        <v>45691.0</v>
      </c>
      <c r="D90" s="73" t="s">
        <v>5068</v>
      </c>
      <c r="E90" s="130" t="s">
        <v>12235</v>
      </c>
      <c r="F90" s="73" t="s">
        <v>761</v>
      </c>
      <c r="G90" s="169" t="s">
        <v>399</v>
      </c>
      <c r="H90" s="431"/>
      <c r="I90" s="21"/>
      <c r="J90" s="21"/>
      <c r="K90" s="21"/>
      <c r="L90" s="73"/>
      <c r="M90" s="73"/>
      <c r="N90" s="21"/>
      <c r="O90" s="21"/>
    </row>
    <row r="91" ht="15.75" customHeight="1">
      <c r="A91" s="21"/>
      <c r="B91" s="349">
        <f>ROW() - ROW('RESOLUCIONES 2025'!$B$2) - 44</f>
        <v>45</v>
      </c>
      <c r="C91" s="130">
        <v>45691.0</v>
      </c>
      <c r="D91" s="73" t="s">
        <v>3638</v>
      </c>
      <c r="E91" s="130" t="s">
        <v>12236</v>
      </c>
      <c r="F91" s="73" t="s">
        <v>761</v>
      </c>
      <c r="G91" s="169" t="s">
        <v>12237</v>
      </c>
      <c r="H91" s="431"/>
      <c r="I91" s="21"/>
      <c r="J91" s="21"/>
      <c r="K91" s="21"/>
      <c r="L91" s="73"/>
      <c r="M91" s="73"/>
      <c r="N91" s="21"/>
      <c r="O91" s="21"/>
    </row>
    <row r="92" ht="15.75" customHeight="1">
      <c r="A92" s="21"/>
      <c r="B92" s="351">
        <f>ROW() - ROW('RESOLUCIONES 2025'!$B$2) - 44</f>
        <v>46</v>
      </c>
      <c r="C92" s="130">
        <v>45691.0</v>
      </c>
      <c r="D92" s="73" t="s">
        <v>12238</v>
      </c>
      <c r="E92" s="130" t="s">
        <v>12239</v>
      </c>
      <c r="F92" s="73" t="s">
        <v>761</v>
      </c>
      <c r="G92" s="169" t="s">
        <v>12237</v>
      </c>
      <c r="H92" s="431"/>
      <c r="I92" s="21"/>
      <c r="J92" s="21"/>
      <c r="K92" s="21"/>
      <c r="L92" s="73"/>
      <c r="M92" s="73"/>
      <c r="N92" s="21"/>
      <c r="O92" s="21"/>
    </row>
    <row r="93" ht="15.75" customHeight="1">
      <c r="A93" s="21"/>
      <c r="B93" s="351">
        <f>ROW() - ROW('RESOLUCIONES 2025'!$B$2) - 44</f>
        <v>47</v>
      </c>
      <c r="C93" s="130">
        <v>45691.0</v>
      </c>
      <c r="D93" s="73" t="s">
        <v>2533</v>
      </c>
      <c r="E93" s="130" t="s">
        <v>8873</v>
      </c>
      <c r="F93" s="73" t="s">
        <v>761</v>
      </c>
      <c r="G93" s="169" t="s">
        <v>4983</v>
      </c>
      <c r="H93" s="431"/>
      <c r="I93" s="21"/>
      <c r="J93" s="21"/>
      <c r="K93" s="21"/>
      <c r="L93" s="73"/>
      <c r="M93" s="73"/>
      <c r="N93" s="21"/>
      <c r="O93" s="21"/>
    </row>
    <row r="94" ht="15.75" customHeight="1">
      <c r="A94" s="21"/>
      <c r="B94" s="349">
        <f>ROW() - ROW('RESOLUCIONES 2025'!$B$2) - 44</f>
        <v>48</v>
      </c>
      <c r="C94" s="130">
        <v>45691.0</v>
      </c>
      <c r="D94" s="73" t="s">
        <v>12240</v>
      </c>
      <c r="E94" s="130" t="s">
        <v>12241</v>
      </c>
      <c r="F94" s="73" t="s">
        <v>761</v>
      </c>
      <c r="G94" s="385" t="s">
        <v>12242</v>
      </c>
      <c r="H94" s="431"/>
      <c r="I94" s="21"/>
      <c r="J94" s="21"/>
      <c r="K94" s="21"/>
      <c r="L94" s="73"/>
      <c r="M94" s="73"/>
      <c r="N94" s="21"/>
      <c r="O94" s="21"/>
    </row>
    <row r="95" ht="15.75" customHeight="1">
      <c r="A95" s="21"/>
      <c r="B95" s="351">
        <f>ROW() - ROW('RESOLUCIONES 2025'!$B$2) - 44</f>
        <v>49</v>
      </c>
      <c r="C95" s="130">
        <v>45691.0</v>
      </c>
      <c r="D95" s="73" t="s">
        <v>12243</v>
      </c>
      <c r="E95" s="130" t="s">
        <v>12244</v>
      </c>
      <c r="F95" s="73" t="s">
        <v>761</v>
      </c>
      <c r="G95" s="169" t="s">
        <v>11665</v>
      </c>
      <c r="H95" s="431"/>
      <c r="I95" s="21"/>
      <c r="J95" s="21"/>
      <c r="K95" s="21"/>
      <c r="L95" s="73"/>
      <c r="M95" s="73"/>
      <c r="N95" s="21"/>
      <c r="O95" s="21"/>
    </row>
    <row r="96" ht="15.75" customHeight="1">
      <c r="A96" s="21"/>
      <c r="B96" s="351">
        <f>ROW() - ROW('RESOLUCIONES 2025'!$B$2) - 44</f>
        <v>50</v>
      </c>
      <c r="C96" s="130">
        <v>45691.0</v>
      </c>
      <c r="D96" s="73" t="s">
        <v>12245</v>
      </c>
      <c r="E96" s="130" t="s">
        <v>12246</v>
      </c>
      <c r="F96" s="73" t="s">
        <v>761</v>
      </c>
      <c r="G96" s="169" t="s">
        <v>7518</v>
      </c>
      <c r="H96" s="431"/>
      <c r="I96" s="21"/>
      <c r="J96" s="21"/>
      <c r="K96" s="21"/>
      <c r="L96" s="73"/>
      <c r="M96" s="73"/>
      <c r="N96" s="21"/>
      <c r="O96" s="21"/>
    </row>
    <row r="97" ht="15.75" customHeight="1">
      <c r="A97" s="21"/>
      <c r="B97" s="349">
        <f>ROW() - ROW('RESOLUCIONES 2025'!$B$2) - 44</f>
        <v>51</v>
      </c>
      <c r="C97" s="130">
        <v>45691.0</v>
      </c>
      <c r="D97" s="73" t="s">
        <v>12247</v>
      </c>
      <c r="E97" s="130" t="s">
        <v>12248</v>
      </c>
      <c r="F97" s="73" t="s">
        <v>761</v>
      </c>
      <c r="G97" s="169" t="s">
        <v>6871</v>
      </c>
      <c r="H97" s="431"/>
      <c r="I97" s="21"/>
      <c r="J97" s="21"/>
      <c r="K97" s="21"/>
      <c r="L97" s="73"/>
      <c r="M97" s="73"/>
      <c r="N97" s="21"/>
      <c r="O97" s="21"/>
    </row>
    <row r="98" ht="15.75" customHeight="1">
      <c r="A98" s="21"/>
      <c r="B98" s="351">
        <f>ROW() - ROW('RESOLUCIONES 2025'!$B$2) - 44</f>
        <v>52</v>
      </c>
      <c r="C98" s="130">
        <v>45691.0</v>
      </c>
      <c r="D98" s="73" t="s">
        <v>12249</v>
      </c>
      <c r="E98" s="130" t="s">
        <v>12250</v>
      </c>
      <c r="F98" s="73" t="s">
        <v>761</v>
      </c>
      <c r="G98" s="169" t="s">
        <v>6475</v>
      </c>
      <c r="H98" s="431"/>
      <c r="I98" s="21"/>
      <c r="J98" s="21"/>
      <c r="K98" s="21"/>
      <c r="L98" s="73"/>
      <c r="M98" s="73"/>
      <c r="N98" s="21"/>
      <c r="O98" s="21"/>
    </row>
    <row r="99" ht="15.75" customHeight="1">
      <c r="A99" s="21"/>
      <c r="B99" s="351">
        <f>ROW() - ROW('RESOLUCIONES 2025'!$B$2) - 44</f>
        <v>53</v>
      </c>
      <c r="C99" s="130">
        <v>45691.0</v>
      </c>
      <c r="D99" s="73" t="s">
        <v>12251</v>
      </c>
      <c r="E99" s="130" t="s">
        <v>12252</v>
      </c>
      <c r="F99" s="73" t="s">
        <v>761</v>
      </c>
      <c r="G99" s="169" t="s">
        <v>7997</v>
      </c>
      <c r="H99" s="431"/>
      <c r="I99" s="21"/>
      <c r="J99" s="21"/>
      <c r="K99" s="21"/>
      <c r="L99" s="73"/>
      <c r="M99" s="73"/>
      <c r="N99" s="21"/>
      <c r="O99" s="21"/>
    </row>
    <row r="100" ht="15.75" customHeight="1">
      <c r="A100" s="21"/>
      <c r="B100" s="349">
        <f>ROW() - ROW('RESOLUCIONES 2025'!$B$2) - 44</f>
        <v>54</v>
      </c>
      <c r="C100" s="130">
        <v>45691.0</v>
      </c>
      <c r="D100" s="73" t="s">
        <v>1940</v>
      </c>
      <c r="E100" s="130" t="s">
        <v>12253</v>
      </c>
      <c r="F100" s="73" t="s">
        <v>761</v>
      </c>
      <c r="G100" s="169" t="s">
        <v>11665</v>
      </c>
      <c r="H100" s="431"/>
      <c r="I100" s="21"/>
      <c r="J100" s="21"/>
      <c r="K100" s="21"/>
      <c r="L100" s="73"/>
      <c r="M100" s="73"/>
      <c r="N100" s="21"/>
      <c r="O100" s="21"/>
    </row>
    <row r="101" ht="15.75" customHeight="1">
      <c r="A101" s="21"/>
      <c r="B101" s="351">
        <f>ROW() - ROW('RESOLUCIONES 2025'!$B$2) - 44</f>
        <v>55</v>
      </c>
      <c r="C101" s="130">
        <v>45691.0</v>
      </c>
      <c r="D101" s="73" t="s">
        <v>7842</v>
      </c>
      <c r="E101" s="130" t="s">
        <v>7843</v>
      </c>
      <c r="F101" s="73" t="s">
        <v>2253</v>
      </c>
      <c r="G101" s="169" t="s">
        <v>9408</v>
      </c>
      <c r="H101" s="431"/>
      <c r="I101" s="21"/>
      <c r="J101" s="21"/>
      <c r="K101" s="21"/>
      <c r="L101" s="73"/>
      <c r="M101" s="73"/>
      <c r="N101" s="21"/>
      <c r="O101" s="21"/>
    </row>
    <row r="102" ht="15.75" customHeight="1">
      <c r="A102" s="21"/>
      <c r="B102" s="351">
        <f>ROW() - ROW('RESOLUCIONES 2025'!$B$2) - 44</f>
        <v>56</v>
      </c>
      <c r="C102" s="130">
        <v>45691.0</v>
      </c>
      <c r="D102" s="73" t="s">
        <v>5537</v>
      </c>
      <c r="E102" s="130" t="s">
        <v>9531</v>
      </c>
      <c r="F102" s="73" t="s">
        <v>2253</v>
      </c>
      <c r="G102" s="357" t="s">
        <v>12254</v>
      </c>
      <c r="H102" s="431"/>
      <c r="I102" s="21"/>
      <c r="J102" s="21"/>
      <c r="K102" s="21"/>
      <c r="L102" s="73"/>
      <c r="M102" s="73"/>
      <c r="N102" s="21"/>
      <c r="O102" s="21"/>
    </row>
    <row r="103" ht="15.75" customHeight="1">
      <c r="A103" s="21"/>
      <c r="B103" s="349">
        <f>ROW() - ROW('RESOLUCIONES 2025'!$B$2) - 44</f>
        <v>57</v>
      </c>
      <c r="C103" s="130">
        <v>45691.0</v>
      </c>
      <c r="D103" s="73" t="s">
        <v>1479</v>
      </c>
      <c r="E103" s="130" t="s">
        <v>5974</v>
      </c>
      <c r="F103" s="73" t="s">
        <v>2253</v>
      </c>
      <c r="G103" s="169" t="s">
        <v>7917</v>
      </c>
      <c r="H103" s="431"/>
      <c r="I103" s="21"/>
      <c r="J103" s="21"/>
      <c r="K103" s="21"/>
      <c r="L103" s="73"/>
      <c r="M103" s="73"/>
      <c r="N103" s="21"/>
      <c r="O103" s="21"/>
    </row>
    <row r="104" ht="15.75" customHeight="1">
      <c r="A104" s="21"/>
      <c r="B104" s="351">
        <f>ROW() - ROW('RESOLUCIONES 2025'!$B$2) - 44</f>
        <v>58</v>
      </c>
      <c r="C104" s="130">
        <v>45691.0</v>
      </c>
      <c r="D104" s="73" t="s">
        <v>3386</v>
      </c>
      <c r="E104" s="130" t="s">
        <v>3387</v>
      </c>
      <c r="F104" s="73" t="s">
        <v>2253</v>
      </c>
      <c r="G104" s="376" t="s">
        <v>12255</v>
      </c>
      <c r="H104" s="431"/>
      <c r="I104" s="21"/>
      <c r="J104" s="21"/>
      <c r="K104" s="21"/>
      <c r="L104" s="73"/>
      <c r="M104" s="73"/>
      <c r="N104" s="21"/>
      <c r="O104" s="21"/>
    </row>
    <row r="105" ht="15.75" customHeight="1">
      <c r="A105" s="21"/>
      <c r="B105" s="351">
        <f>ROW() - ROW('RESOLUCIONES 2025'!$B$2) - 44</f>
        <v>59</v>
      </c>
      <c r="C105" s="130">
        <v>45691.0</v>
      </c>
      <c r="D105" s="73" t="s">
        <v>4510</v>
      </c>
      <c r="E105" s="130" t="s">
        <v>8712</v>
      </c>
      <c r="F105" s="73" t="s">
        <v>2253</v>
      </c>
      <c r="G105" s="169" t="s">
        <v>7917</v>
      </c>
      <c r="H105" s="431"/>
      <c r="I105" s="21"/>
      <c r="J105" s="21"/>
      <c r="K105" s="21"/>
      <c r="L105" s="73"/>
      <c r="M105" s="73"/>
      <c r="N105" s="21"/>
      <c r="O105" s="21"/>
    </row>
    <row r="106" ht="15.75" customHeight="1">
      <c r="A106" s="21"/>
      <c r="B106" s="349">
        <f>ROW() - ROW('RESOLUCIONES 2025'!$B$2) - 44</f>
        <v>60</v>
      </c>
      <c r="C106" s="130">
        <v>45691.0</v>
      </c>
      <c r="D106" s="73" t="s">
        <v>4592</v>
      </c>
      <c r="E106" s="130" t="s">
        <v>10263</v>
      </c>
      <c r="F106" s="73" t="s">
        <v>2253</v>
      </c>
      <c r="G106" s="169" t="s">
        <v>7917</v>
      </c>
      <c r="H106" s="431"/>
      <c r="I106" s="21"/>
      <c r="J106" s="21"/>
      <c r="K106" s="21"/>
      <c r="L106" s="73"/>
      <c r="M106" s="73"/>
      <c r="N106" s="21"/>
      <c r="O106" s="21"/>
    </row>
    <row r="107" ht="15.75" customHeight="1">
      <c r="A107" s="21"/>
      <c r="B107" s="351">
        <f>ROW() - ROW('RESOLUCIONES 2025'!$B$2) - 44</f>
        <v>61</v>
      </c>
      <c r="C107" s="130">
        <v>45691.0</v>
      </c>
      <c r="D107" s="73" t="s">
        <v>10559</v>
      </c>
      <c r="E107" s="130" t="s">
        <v>10560</v>
      </c>
      <c r="F107" s="73" t="s">
        <v>2253</v>
      </c>
      <c r="G107" s="169" t="s">
        <v>12256</v>
      </c>
      <c r="H107" s="431"/>
      <c r="I107" s="21"/>
      <c r="J107" s="21"/>
      <c r="K107" s="21"/>
      <c r="L107" s="73"/>
      <c r="M107" s="73"/>
      <c r="N107" s="21"/>
      <c r="O107" s="21"/>
    </row>
    <row r="108" ht="15.75" customHeight="1">
      <c r="A108" s="21"/>
      <c r="B108" s="351">
        <f>ROW() - ROW('RESOLUCIONES 2025'!$B$2) - 44</f>
        <v>62</v>
      </c>
      <c r="C108" s="130">
        <v>45691.0</v>
      </c>
      <c r="D108" s="73" t="s">
        <v>12257</v>
      </c>
      <c r="E108" s="130" t="s">
        <v>12258</v>
      </c>
      <c r="F108" s="73" t="s">
        <v>761</v>
      </c>
      <c r="G108" s="169" t="s">
        <v>378</v>
      </c>
      <c r="H108" s="431"/>
      <c r="I108" s="21"/>
      <c r="J108" s="21"/>
      <c r="K108" s="21"/>
      <c r="L108" s="73"/>
      <c r="M108" s="73"/>
      <c r="N108" s="21"/>
      <c r="O108" s="21"/>
    </row>
    <row r="109" ht="15.75" customHeight="1">
      <c r="A109" s="21"/>
      <c r="B109" s="349">
        <f>ROW() - ROW('RESOLUCIONES 2025'!$B$2) - 44</f>
        <v>63</v>
      </c>
      <c r="C109" s="130">
        <v>45691.0</v>
      </c>
      <c r="D109" s="73" t="s">
        <v>12163</v>
      </c>
      <c r="E109" s="130" t="s">
        <v>12259</v>
      </c>
      <c r="F109" s="73" t="s">
        <v>761</v>
      </c>
      <c r="G109" s="169" t="s">
        <v>12260</v>
      </c>
      <c r="H109" s="431"/>
      <c r="I109" s="21"/>
      <c r="J109" s="21"/>
      <c r="K109" s="21"/>
      <c r="L109" s="73"/>
      <c r="M109" s="73"/>
      <c r="N109" s="21"/>
      <c r="O109" s="21"/>
    </row>
    <row r="110" ht="15.75" customHeight="1">
      <c r="A110" s="21"/>
      <c r="B110" s="351">
        <f>ROW() - ROW('RESOLUCIONES 2025'!$B$2) - 44</f>
        <v>64</v>
      </c>
      <c r="C110" s="130">
        <v>45691.0</v>
      </c>
      <c r="D110" s="73" t="s">
        <v>5263</v>
      </c>
      <c r="E110" s="130" t="s">
        <v>8212</v>
      </c>
      <c r="F110" s="73" t="s">
        <v>761</v>
      </c>
      <c r="G110" s="169" t="s">
        <v>12261</v>
      </c>
      <c r="H110" s="431"/>
      <c r="I110" s="21"/>
      <c r="J110" s="21"/>
      <c r="K110" s="21"/>
      <c r="L110" s="73"/>
      <c r="M110" s="73"/>
      <c r="N110" s="21"/>
      <c r="O110" s="21"/>
    </row>
    <row r="111" ht="15.75" customHeight="1">
      <c r="A111" s="21"/>
      <c r="B111" s="351">
        <f>ROW() - ROW('RESOLUCIONES 2025'!$B$2) - 44</f>
        <v>65</v>
      </c>
      <c r="C111" s="130">
        <v>45691.0</v>
      </c>
      <c r="D111" s="73" t="s">
        <v>1407</v>
      </c>
      <c r="E111" s="130" t="s">
        <v>4211</v>
      </c>
      <c r="F111" s="73" t="s">
        <v>2751</v>
      </c>
      <c r="G111" s="169"/>
      <c r="H111" s="431"/>
      <c r="I111" s="21"/>
      <c r="J111" s="21"/>
      <c r="K111" s="21"/>
      <c r="L111" s="73"/>
      <c r="M111" s="73"/>
      <c r="N111" s="21"/>
      <c r="O111" s="21"/>
    </row>
    <row r="112" ht="15.75" customHeight="1">
      <c r="A112" s="21"/>
      <c r="B112" s="349">
        <f>ROW() - ROW('RESOLUCIONES 2025'!$B$2) - 44</f>
        <v>66</v>
      </c>
      <c r="C112" s="130">
        <v>45691.0</v>
      </c>
      <c r="D112" s="73" t="s">
        <v>12086</v>
      </c>
      <c r="E112" s="130" t="s">
        <v>12087</v>
      </c>
      <c r="F112" s="73" t="s">
        <v>2751</v>
      </c>
      <c r="G112" s="169"/>
      <c r="H112" s="431"/>
      <c r="I112" s="21"/>
      <c r="J112" s="21"/>
      <c r="K112" s="21"/>
      <c r="L112" s="73"/>
      <c r="M112" s="73"/>
      <c r="N112" s="21"/>
      <c r="O112" s="21"/>
    </row>
    <row r="113" ht="15.75" customHeight="1">
      <c r="A113" s="21"/>
      <c r="B113" s="351">
        <f>ROW() - ROW('RESOLUCIONES 2025'!$B$2) - 44</f>
        <v>67</v>
      </c>
      <c r="C113" s="130">
        <v>45691.0</v>
      </c>
      <c r="D113" s="73" t="s">
        <v>12262</v>
      </c>
      <c r="E113" s="130" t="s">
        <v>12263</v>
      </c>
      <c r="F113" s="73" t="s">
        <v>2751</v>
      </c>
      <c r="G113" s="169"/>
      <c r="H113" s="431"/>
      <c r="I113" s="21"/>
      <c r="J113" s="21"/>
      <c r="K113" s="21"/>
      <c r="L113" s="73"/>
      <c r="M113" s="73"/>
      <c r="N113" s="21"/>
      <c r="O113" s="21"/>
    </row>
    <row r="114" ht="15.75" customHeight="1">
      <c r="A114" s="21"/>
      <c r="B114" s="351">
        <f>ROW() - ROW('RESOLUCIONES 2025'!$B$2) - 44</f>
        <v>68</v>
      </c>
      <c r="C114" s="130">
        <v>45691.0</v>
      </c>
      <c r="D114" s="73" t="s">
        <v>12264</v>
      </c>
      <c r="E114" s="130" t="s">
        <v>11805</v>
      </c>
      <c r="F114" s="73" t="s">
        <v>2751</v>
      </c>
      <c r="G114" s="169"/>
      <c r="H114" s="431"/>
      <c r="I114" s="21"/>
      <c r="J114" s="21"/>
      <c r="K114" s="21"/>
      <c r="L114" s="73"/>
      <c r="M114" s="73"/>
      <c r="N114" s="21"/>
      <c r="O114" s="21"/>
    </row>
    <row r="115" ht="15.75" customHeight="1">
      <c r="A115" s="21"/>
      <c r="B115" s="351">
        <f>ROW() - ROW('RESOLUCIONES 2025'!$B$2) - 44</f>
        <v>69</v>
      </c>
      <c r="C115" s="130">
        <v>45691.0</v>
      </c>
      <c r="D115" s="73" t="s">
        <v>12265</v>
      </c>
      <c r="E115" s="130" t="s">
        <v>12084</v>
      </c>
      <c r="F115" s="73" t="s">
        <v>2751</v>
      </c>
      <c r="G115" s="169"/>
      <c r="H115" s="431"/>
      <c r="I115" s="21"/>
      <c r="J115" s="21"/>
      <c r="K115" s="21"/>
      <c r="L115" s="73"/>
      <c r="M115" s="73"/>
      <c r="N115" s="21"/>
      <c r="O115" s="21"/>
    </row>
    <row r="116" ht="15.75" customHeight="1">
      <c r="A116" s="21"/>
      <c r="B116" s="349">
        <f>ROW() - ROW('RESOLUCIONES 2025'!$B$2) - 44</f>
        <v>70</v>
      </c>
      <c r="C116" s="130">
        <v>45691.0</v>
      </c>
      <c r="D116" s="73" t="s">
        <v>11663</v>
      </c>
      <c r="E116" s="130" t="s">
        <v>11664</v>
      </c>
      <c r="F116" s="73" t="s">
        <v>2751</v>
      </c>
      <c r="G116" s="169"/>
      <c r="H116" s="431"/>
      <c r="I116" s="21"/>
      <c r="J116" s="21"/>
      <c r="K116" s="21"/>
      <c r="L116" s="73"/>
      <c r="M116" s="73"/>
      <c r="N116" s="21"/>
      <c r="O116" s="21"/>
    </row>
    <row r="117" ht="15.75" customHeight="1">
      <c r="A117" s="21"/>
      <c r="B117" s="351">
        <f>ROW() - ROW('RESOLUCIONES 2025'!$B$2) - 44</f>
        <v>71</v>
      </c>
      <c r="C117" s="178"/>
      <c r="D117" s="73"/>
      <c r="E117" s="130"/>
      <c r="F117" s="73"/>
      <c r="G117" s="169"/>
      <c r="H117" s="431"/>
      <c r="I117" s="21"/>
      <c r="J117" s="21"/>
      <c r="K117" s="21"/>
      <c r="L117" s="73"/>
      <c r="M117" s="73"/>
      <c r="N117" s="21"/>
      <c r="O117" s="21"/>
    </row>
    <row r="118" ht="15.75" customHeight="1">
      <c r="A118" s="21"/>
      <c r="B118" s="351">
        <f>ROW() - ROW('RESOLUCIONES 2025'!$B$2) - 44</f>
        <v>72</v>
      </c>
      <c r="C118" s="178"/>
      <c r="D118" s="73"/>
      <c r="E118" s="130"/>
      <c r="F118" s="73"/>
      <c r="G118" s="169"/>
      <c r="H118" s="431"/>
      <c r="I118" s="21"/>
      <c r="J118" s="21"/>
      <c r="K118" s="21"/>
      <c r="L118" s="73"/>
      <c r="M118" s="73"/>
      <c r="N118" s="21"/>
      <c r="O118" s="21"/>
    </row>
    <row r="119" ht="15.75" customHeight="1">
      <c r="A119" s="21"/>
      <c r="B119" s="349">
        <f>ROW() - ROW('RESOLUCIONES 2025'!$B$2) - 44</f>
        <v>73</v>
      </c>
      <c r="C119" s="178"/>
      <c r="D119" s="73"/>
      <c r="E119" s="130"/>
      <c r="F119" s="73"/>
      <c r="G119" s="169"/>
      <c r="H119" s="431"/>
      <c r="I119" s="21"/>
      <c r="J119" s="21"/>
      <c r="K119" s="21"/>
      <c r="L119" s="73"/>
      <c r="M119" s="73"/>
      <c r="N119" s="21"/>
      <c r="O119" s="21"/>
    </row>
    <row r="120" ht="15.75" customHeight="1">
      <c r="A120" s="21"/>
      <c r="B120" s="351">
        <f>ROW() - ROW('RESOLUCIONES 2025'!$B$2) - 44</f>
        <v>74</v>
      </c>
      <c r="C120" s="178"/>
      <c r="D120" s="73"/>
      <c r="E120" s="130"/>
      <c r="F120" s="73"/>
      <c r="G120" s="169"/>
      <c r="H120" s="431"/>
      <c r="I120" s="21"/>
      <c r="J120" s="21"/>
      <c r="K120" s="21"/>
      <c r="L120" s="73"/>
      <c r="M120" s="73"/>
      <c r="N120" s="21"/>
      <c r="O120" s="21"/>
    </row>
    <row r="121" ht="15.75" customHeight="1">
      <c r="A121" s="21"/>
      <c r="B121" s="351">
        <f>ROW() - ROW('RESOLUCIONES 2025'!$B$2) - 44</f>
        <v>75</v>
      </c>
      <c r="C121" s="178"/>
      <c r="D121" s="73"/>
      <c r="E121" s="130"/>
      <c r="F121" s="73"/>
      <c r="G121" s="169"/>
      <c r="H121" s="431"/>
      <c r="I121" s="21"/>
      <c r="J121" s="21"/>
      <c r="K121" s="21"/>
      <c r="L121" s="73"/>
      <c r="M121" s="73"/>
      <c r="N121" s="21"/>
      <c r="O121" s="21"/>
    </row>
    <row r="122" ht="15.75" customHeight="1">
      <c r="A122" s="21"/>
      <c r="B122" s="351">
        <f>ROW() - ROW('RESOLUCIONES 2025'!$B$2) - 44</f>
        <v>76</v>
      </c>
      <c r="C122" s="178"/>
      <c r="D122" s="73"/>
      <c r="E122" s="130"/>
      <c r="F122" s="73"/>
      <c r="G122" s="169"/>
      <c r="H122" s="431"/>
      <c r="I122" s="21"/>
      <c r="J122" s="21"/>
      <c r="K122" s="21"/>
      <c r="L122" s="73"/>
      <c r="M122" s="73"/>
      <c r="N122" s="21"/>
      <c r="O122" s="21"/>
    </row>
    <row r="123" ht="15.75" customHeight="1">
      <c r="A123" s="21"/>
      <c r="B123" s="349">
        <f>ROW() - ROW('RESOLUCIONES 2025'!$B$2) - 44</f>
        <v>77</v>
      </c>
      <c r="C123" s="178"/>
      <c r="D123" s="73"/>
      <c r="E123" s="130"/>
      <c r="F123" s="73"/>
      <c r="G123" s="169"/>
      <c r="H123" s="431"/>
      <c r="I123" s="21"/>
      <c r="J123" s="21"/>
      <c r="K123" s="21"/>
      <c r="L123" s="73"/>
      <c r="M123" s="73"/>
      <c r="N123" s="21"/>
      <c r="O123" s="21"/>
    </row>
    <row r="124" ht="15.75" customHeight="1">
      <c r="A124" s="21"/>
      <c r="B124" s="351">
        <f>ROW() - ROW('RESOLUCIONES 2025'!$B$2) - 44</f>
        <v>78</v>
      </c>
      <c r="C124" s="178"/>
      <c r="D124" s="73"/>
      <c r="E124" s="130"/>
      <c r="F124" s="73"/>
      <c r="G124" s="169"/>
      <c r="H124" s="431"/>
      <c r="I124" s="21"/>
      <c r="J124" s="21"/>
      <c r="K124" s="21"/>
      <c r="L124" s="73"/>
      <c r="M124" s="73"/>
      <c r="N124" s="21"/>
      <c r="O124" s="21"/>
    </row>
    <row r="125" ht="15.75" customHeight="1">
      <c r="A125" s="21"/>
      <c r="B125" s="351">
        <f>ROW() - ROW('RESOLUCIONES 2025'!$B$2) - 44</f>
        <v>79</v>
      </c>
      <c r="C125" s="206"/>
      <c r="D125" s="73"/>
      <c r="E125" s="130"/>
      <c r="F125" s="73"/>
      <c r="G125" s="169"/>
      <c r="H125" s="431"/>
      <c r="I125" s="21"/>
      <c r="J125" s="21"/>
      <c r="K125" s="21"/>
      <c r="L125" s="73"/>
      <c r="M125" s="73"/>
      <c r="N125" s="21"/>
      <c r="O125" s="21"/>
    </row>
    <row r="126" ht="15.75" customHeight="1">
      <c r="A126" s="21"/>
      <c r="B126" s="349">
        <f>ROW() - ROW('RESOLUCIONES 2025'!$B$2) - 44</f>
        <v>80</v>
      </c>
      <c r="C126" s="206"/>
      <c r="D126" s="73"/>
      <c r="E126" s="130"/>
      <c r="F126" s="73"/>
      <c r="G126" s="169"/>
      <c r="H126" s="431"/>
      <c r="I126" s="21"/>
      <c r="J126" s="21"/>
      <c r="K126" s="21"/>
      <c r="L126" s="73"/>
      <c r="M126" s="73"/>
      <c r="N126" s="21"/>
      <c r="O126" s="21"/>
    </row>
    <row r="127" ht="15.75" customHeight="1">
      <c r="A127" s="21"/>
      <c r="B127" s="351">
        <f>ROW() - ROW('RESOLUCIONES 2025'!$B$2) - 44</f>
        <v>81</v>
      </c>
      <c r="C127" s="206"/>
      <c r="D127" s="73"/>
      <c r="E127" s="130"/>
      <c r="F127" s="73"/>
      <c r="G127" s="169"/>
      <c r="H127" s="431"/>
      <c r="I127" s="21"/>
      <c r="J127" s="21"/>
      <c r="K127" s="21"/>
      <c r="L127" s="73"/>
      <c r="M127" s="73"/>
      <c r="N127" s="21"/>
      <c r="O127" s="21"/>
    </row>
    <row r="128" ht="15.75" customHeight="1">
      <c r="A128" s="21"/>
      <c r="B128" s="351">
        <f>ROW() - ROW('RESOLUCIONES 2025'!$B$2) - 44</f>
        <v>82</v>
      </c>
      <c r="C128" s="206"/>
      <c r="D128" s="73"/>
      <c r="E128" s="130"/>
      <c r="F128" s="73"/>
      <c r="G128" s="169"/>
      <c r="H128" s="431"/>
      <c r="I128" s="21"/>
      <c r="J128" s="21"/>
      <c r="K128" s="21"/>
      <c r="L128" s="73"/>
      <c r="M128" s="73"/>
      <c r="N128" s="21"/>
      <c r="O128" s="21"/>
    </row>
    <row r="129" ht="15.75" customHeight="1">
      <c r="A129" s="21"/>
      <c r="B129" s="351">
        <f>ROW() - ROW('RESOLUCIONES 2025'!$B$2) - 44</f>
        <v>83</v>
      </c>
      <c r="C129" s="206"/>
      <c r="D129" s="73"/>
      <c r="E129" s="130"/>
      <c r="F129" s="73"/>
      <c r="G129" s="169"/>
      <c r="H129" s="431"/>
      <c r="I129" s="21"/>
      <c r="J129" s="21"/>
      <c r="K129" s="21"/>
      <c r="L129" s="73"/>
      <c r="M129" s="73"/>
      <c r="N129" s="21"/>
      <c r="O129" s="21"/>
    </row>
    <row r="130" ht="15.75" customHeight="1">
      <c r="A130" s="21"/>
      <c r="B130" s="349">
        <f>ROW() - ROW('RESOLUCIONES 2025'!$B$2) - 44</f>
        <v>84</v>
      </c>
      <c r="C130" s="206"/>
      <c r="D130" s="73"/>
      <c r="E130" s="130"/>
      <c r="F130" s="73"/>
      <c r="G130" s="169"/>
      <c r="H130" s="431"/>
      <c r="I130" s="21"/>
      <c r="J130" s="21"/>
      <c r="K130" s="21"/>
      <c r="L130" s="73"/>
      <c r="M130" s="73"/>
      <c r="N130" s="21"/>
      <c r="O130" s="21"/>
    </row>
    <row r="131" ht="15.75" customHeight="1">
      <c r="A131" s="21"/>
      <c r="B131" s="351">
        <f>ROW() - ROW('RESOLUCIONES 2025'!$B$2) - 44</f>
        <v>85</v>
      </c>
      <c r="C131" s="206"/>
      <c r="D131" s="73"/>
      <c r="E131" s="130"/>
      <c r="F131" s="73"/>
      <c r="G131" s="169"/>
      <c r="H131" s="431"/>
      <c r="I131" s="21"/>
      <c r="J131" s="21"/>
      <c r="K131" s="21"/>
      <c r="L131" s="73"/>
      <c r="M131" s="73"/>
      <c r="N131" s="21"/>
      <c r="O131" s="21"/>
    </row>
    <row r="132" ht="15.75" customHeight="1">
      <c r="A132" s="21"/>
      <c r="B132" s="351">
        <f>ROW() - ROW('RESOLUCIONES 2025'!$B$2) - 44</f>
        <v>86</v>
      </c>
      <c r="C132" s="206"/>
      <c r="D132" s="73"/>
      <c r="E132" s="130"/>
      <c r="F132" s="73"/>
      <c r="G132" s="169"/>
      <c r="H132" s="431"/>
      <c r="I132" s="21"/>
      <c r="J132" s="21"/>
      <c r="K132" s="21"/>
      <c r="L132" s="73"/>
      <c r="M132" s="73"/>
      <c r="N132" s="21"/>
      <c r="O132" s="21"/>
    </row>
    <row r="133" ht="15.75" customHeight="1">
      <c r="A133" s="21"/>
      <c r="B133" s="349">
        <f>ROW() - ROW('RESOLUCIONES 2025'!$B$2) - 44</f>
        <v>87</v>
      </c>
      <c r="C133" s="206"/>
      <c r="D133" s="73"/>
      <c r="E133" s="130"/>
      <c r="F133" s="73"/>
      <c r="G133" s="169"/>
      <c r="H133" s="431"/>
      <c r="I133" s="21"/>
      <c r="J133" s="21"/>
      <c r="K133" s="21"/>
      <c r="L133" s="73"/>
      <c r="M133" s="73"/>
      <c r="N133" s="21"/>
      <c r="O133" s="21"/>
    </row>
    <row r="134" ht="15.75" customHeight="1">
      <c r="A134" s="21"/>
      <c r="B134" s="351">
        <f>ROW() - ROW('RESOLUCIONES 2025'!$B$2) - 44</f>
        <v>88</v>
      </c>
      <c r="C134" s="206"/>
      <c r="D134" s="73"/>
      <c r="E134" s="130"/>
      <c r="F134" s="73"/>
      <c r="G134" s="169"/>
      <c r="H134" s="431"/>
      <c r="I134" s="21"/>
      <c r="J134" s="21"/>
      <c r="K134" s="21"/>
      <c r="L134" s="73"/>
      <c r="M134" s="73"/>
      <c r="N134" s="21"/>
      <c r="O134" s="21"/>
    </row>
    <row r="135" ht="15.75" customHeight="1">
      <c r="A135" s="21"/>
      <c r="B135" s="351">
        <f>ROW() - ROW('RESOLUCIONES 2025'!$B$2) - 44</f>
        <v>89</v>
      </c>
      <c r="C135" s="206"/>
      <c r="D135" s="73"/>
      <c r="E135" s="130"/>
      <c r="F135" s="73"/>
      <c r="G135" s="169"/>
      <c r="H135" s="431"/>
      <c r="I135" s="21"/>
      <c r="J135" s="21"/>
      <c r="K135" s="21"/>
      <c r="L135" s="73"/>
      <c r="M135" s="73"/>
      <c r="N135" s="21"/>
      <c r="O135" s="21"/>
    </row>
    <row r="136" ht="15.75" customHeight="1">
      <c r="A136" s="21"/>
      <c r="B136" s="351">
        <f>ROW() - ROW('RESOLUCIONES 2025'!$B$2) - 44</f>
        <v>90</v>
      </c>
      <c r="C136" s="206"/>
      <c r="D136" s="73"/>
      <c r="E136" s="130"/>
      <c r="F136" s="73"/>
      <c r="G136" s="169"/>
      <c r="H136" s="431"/>
      <c r="I136" s="21"/>
      <c r="J136" s="21"/>
      <c r="K136" s="21"/>
      <c r="L136" s="73"/>
      <c r="M136" s="73"/>
      <c r="N136" s="21"/>
      <c r="O136" s="21"/>
    </row>
    <row r="137" ht="15.75" customHeight="1">
      <c r="A137" s="73" t="s">
        <v>7852</v>
      </c>
      <c r="B137" s="349">
        <f>ROW() - ROW('RESOLUCIONES 2025'!$B$2) - 44</f>
        <v>91</v>
      </c>
      <c r="C137" s="130">
        <v>45691.0</v>
      </c>
      <c r="D137" s="73" t="s">
        <v>11313</v>
      </c>
      <c r="E137" s="386" t="s">
        <v>11815</v>
      </c>
      <c r="F137" s="73" t="s">
        <v>1624</v>
      </c>
      <c r="G137" s="169"/>
      <c r="H137" s="431"/>
      <c r="I137" s="285"/>
      <c r="J137" s="73"/>
      <c r="K137" s="21"/>
      <c r="L137" s="73"/>
      <c r="M137" s="73"/>
      <c r="N137" s="21"/>
      <c r="O137" s="21"/>
    </row>
    <row r="138" ht="15.75" customHeight="1">
      <c r="A138" s="73" t="s">
        <v>7852</v>
      </c>
      <c r="B138" s="351">
        <f>ROW() - ROW('RESOLUCIONES 2025'!$B$2) - 44</f>
        <v>92</v>
      </c>
      <c r="C138" s="130">
        <v>45691.0</v>
      </c>
      <c r="D138" s="73" t="s">
        <v>12266</v>
      </c>
      <c r="E138" s="386" t="s">
        <v>11746</v>
      </c>
      <c r="F138" s="73" t="s">
        <v>1624</v>
      </c>
      <c r="G138" s="169"/>
      <c r="H138" s="431"/>
      <c r="I138" s="285"/>
      <c r="J138" s="73"/>
      <c r="K138" s="21"/>
      <c r="L138" s="73"/>
      <c r="M138" s="73"/>
      <c r="N138" s="21"/>
      <c r="O138" s="21"/>
    </row>
    <row r="139" ht="15.75" customHeight="1">
      <c r="A139" s="73" t="s">
        <v>7852</v>
      </c>
      <c r="B139" s="351">
        <f>ROW() - ROW('RESOLUCIONES 2025'!$B$2) - 44</f>
        <v>93</v>
      </c>
      <c r="C139" s="130">
        <v>45691.0</v>
      </c>
      <c r="D139" s="73" t="s">
        <v>8981</v>
      </c>
      <c r="E139" s="386" t="s">
        <v>11987</v>
      </c>
      <c r="F139" s="73" t="s">
        <v>1624</v>
      </c>
      <c r="G139" s="169"/>
      <c r="H139" s="431"/>
      <c r="I139" s="285"/>
      <c r="J139" s="73"/>
      <c r="K139" s="21"/>
      <c r="L139" s="73"/>
      <c r="M139" s="73"/>
      <c r="N139" s="21"/>
      <c r="O139" s="21"/>
    </row>
    <row r="140" ht="15.75" customHeight="1">
      <c r="A140" s="73" t="s">
        <v>7852</v>
      </c>
      <c r="B140" s="349">
        <f>ROW() - ROW('RESOLUCIONES 2025'!$B$2) - 44</f>
        <v>94</v>
      </c>
      <c r="C140" s="130">
        <v>45691.0</v>
      </c>
      <c r="D140" s="73" t="s">
        <v>7561</v>
      </c>
      <c r="E140" s="386" t="s">
        <v>7562</v>
      </c>
      <c r="F140" s="73" t="s">
        <v>1624</v>
      </c>
      <c r="G140" s="169"/>
      <c r="H140" s="431"/>
      <c r="I140" s="285"/>
      <c r="J140" s="73"/>
      <c r="K140" s="21"/>
      <c r="L140" s="73"/>
      <c r="M140" s="73"/>
      <c r="N140" s="21"/>
      <c r="O140" s="21"/>
    </row>
    <row r="141" ht="15.75" customHeight="1">
      <c r="A141" s="73" t="s">
        <v>7852</v>
      </c>
      <c r="B141" s="351">
        <f>ROW() - ROW('RESOLUCIONES 2025'!$B$2) - 44</f>
        <v>95</v>
      </c>
      <c r="C141" s="130">
        <v>45691.0</v>
      </c>
      <c r="D141" s="73" t="s">
        <v>8002</v>
      </c>
      <c r="E141" s="386" t="s">
        <v>8003</v>
      </c>
      <c r="F141" s="73" t="s">
        <v>1624</v>
      </c>
      <c r="G141" s="169"/>
      <c r="H141" s="431"/>
      <c r="I141" s="285"/>
      <c r="J141" s="73"/>
      <c r="K141" s="21"/>
      <c r="L141" s="73"/>
      <c r="M141" s="73"/>
      <c r="N141" s="21"/>
      <c r="O141" s="21"/>
    </row>
    <row r="142" ht="15.75" customHeight="1">
      <c r="A142" s="73" t="s">
        <v>7852</v>
      </c>
      <c r="B142" s="351">
        <f>ROW() - ROW('RESOLUCIONES 2025'!$B$2) - 44</f>
        <v>96</v>
      </c>
      <c r="C142" s="130">
        <v>45691.0</v>
      </c>
      <c r="D142" s="73" t="s">
        <v>12267</v>
      </c>
      <c r="E142" s="386" t="s">
        <v>11830</v>
      </c>
      <c r="F142" s="73" t="s">
        <v>1624</v>
      </c>
      <c r="G142" s="169"/>
      <c r="H142" s="431"/>
      <c r="I142" s="285"/>
      <c r="J142" s="73"/>
      <c r="K142" s="21"/>
      <c r="L142" s="73"/>
      <c r="M142" s="73"/>
      <c r="N142" s="21"/>
      <c r="O142" s="21"/>
    </row>
    <row r="143" ht="15.75" customHeight="1">
      <c r="A143" s="73" t="s">
        <v>7852</v>
      </c>
      <c r="B143" s="351">
        <f>ROW() - ROW('RESOLUCIONES 2025'!$B$2) - 44</f>
        <v>97</v>
      </c>
      <c r="C143" s="130">
        <v>45691.0</v>
      </c>
      <c r="D143" s="73" t="s">
        <v>11887</v>
      </c>
      <c r="E143" s="386" t="s">
        <v>12268</v>
      </c>
      <c r="F143" s="73" t="s">
        <v>8629</v>
      </c>
      <c r="G143" s="169"/>
      <c r="H143" s="431"/>
      <c r="I143" s="285"/>
      <c r="J143" s="73"/>
      <c r="K143" s="21"/>
      <c r="L143" s="73"/>
      <c r="M143" s="73"/>
      <c r="N143" s="21"/>
      <c r="O143" s="21"/>
    </row>
    <row r="144" ht="15.75" customHeight="1">
      <c r="A144" s="73" t="s">
        <v>7852</v>
      </c>
      <c r="B144" s="349">
        <f>ROW() - ROW('RESOLUCIONES 2025'!$B$2) - 44</f>
        <v>98</v>
      </c>
      <c r="C144" s="130">
        <v>45691.0</v>
      </c>
      <c r="D144" s="73" t="s">
        <v>5730</v>
      </c>
      <c r="E144" s="386" t="s">
        <v>12269</v>
      </c>
      <c r="F144" s="73" t="s">
        <v>8629</v>
      </c>
      <c r="G144" s="169"/>
      <c r="H144" s="431"/>
      <c r="I144" s="285"/>
      <c r="J144" s="73"/>
      <c r="K144" s="21"/>
      <c r="L144" s="73"/>
      <c r="M144" s="73"/>
      <c r="N144" s="21"/>
      <c r="O144" s="21"/>
    </row>
    <row r="145" ht="15.75" customHeight="1">
      <c r="A145" s="73" t="s">
        <v>7852</v>
      </c>
      <c r="B145" s="351">
        <f>ROW() - ROW('RESOLUCIONES 2025'!$B$2) - 44</f>
        <v>99</v>
      </c>
      <c r="C145" s="130">
        <v>45691.0</v>
      </c>
      <c r="D145" s="73" t="s">
        <v>10672</v>
      </c>
      <c r="E145" s="386" t="s">
        <v>12270</v>
      </c>
      <c r="F145" s="73" t="s">
        <v>8629</v>
      </c>
      <c r="G145" s="169"/>
      <c r="H145" s="431"/>
      <c r="I145" s="285"/>
      <c r="J145" s="73"/>
      <c r="K145" s="21"/>
      <c r="L145" s="73"/>
      <c r="M145" s="73"/>
      <c r="N145" s="21"/>
      <c r="O145" s="21"/>
    </row>
    <row r="146" ht="15.75" customHeight="1">
      <c r="A146" s="73" t="s">
        <v>7852</v>
      </c>
      <c r="B146" s="351">
        <f>ROW() - ROW('RESOLUCIONES 2025'!$B$2) - 44</f>
        <v>100</v>
      </c>
      <c r="C146" s="130">
        <v>45691.0</v>
      </c>
      <c r="D146" s="73" t="s">
        <v>11189</v>
      </c>
      <c r="E146" s="386" t="s">
        <v>12271</v>
      </c>
      <c r="F146" s="73" t="s">
        <v>8629</v>
      </c>
      <c r="G146" s="169"/>
      <c r="H146" s="431"/>
      <c r="I146" s="285"/>
      <c r="J146" s="73"/>
      <c r="K146" s="21"/>
      <c r="L146" s="73"/>
      <c r="M146" s="73"/>
      <c r="N146" s="21"/>
      <c r="O146" s="21"/>
    </row>
    <row r="147" ht="15.75" customHeight="1">
      <c r="A147" s="73" t="s">
        <v>7852</v>
      </c>
      <c r="B147" s="349">
        <f>ROW() - ROW('RESOLUCIONES 2025'!$B$2) - 44</f>
        <v>101</v>
      </c>
      <c r="C147" s="130">
        <v>45691.0</v>
      </c>
      <c r="D147" s="73" t="s">
        <v>8351</v>
      </c>
      <c r="E147" s="386" t="s">
        <v>12272</v>
      </c>
      <c r="F147" s="73" t="s">
        <v>8629</v>
      </c>
      <c r="G147" s="169"/>
      <c r="H147" s="431"/>
      <c r="I147" s="285"/>
      <c r="J147" s="73"/>
      <c r="K147" s="21"/>
      <c r="L147" s="73"/>
      <c r="M147" s="73"/>
      <c r="N147" s="21"/>
      <c r="O147" s="21"/>
    </row>
    <row r="148" ht="15.75" customHeight="1">
      <c r="A148" s="73" t="s">
        <v>7852</v>
      </c>
      <c r="B148" s="351">
        <f>ROW() - ROW('RESOLUCIONES 2025'!$B$2) - 44</f>
        <v>102</v>
      </c>
      <c r="C148" s="130">
        <v>45691.0</v>
      </c>
      <c r="D148" s="73" t="s">
        <v>6307</v>
      </c>
      <c r="E148" s="386" t="s">
        <v>12273</v>
      </c>
      <c r="F148" s="73" t="s">
        <v>8629</v>
      </c>
      <c r="G148" s="169"/>
      <c r="H148" s="431"/>
      <c r="I148" s="285"/>
      <c r="J148" s="73"/>
      <c r="K148" s="21"/>
      <c r="L148" s="73"/>
      <c r="M148" s="73"/>
      <c r="N148" s="21"/>
      <c r="O148" s="21"/>
    </row>
    <row r="149" ht="15.75" customHeight="1">
      <c r="A149" s="73" t="s">
        <v>7852</v>
      </c>
      <c r="B149" s="351">
        <f>ROW() - ROW('RESOLUCIONES 2025'!$B$2) - 44</f>
        <v>103</v>
      </c>
      <c r="C149" s="130">
        <v>45691.0</v>
      </c>
      <c r="D149" s="73" t="s">
        <v>7676</v>
      </c>
      <c r="E149" s="386" t="s">
        <v>7677</v>
      </c>
      <c r="F149" s="73" t="s">
        <v>2253</v>
      </c>
      <c r="G149" s="169" t="s">
        <v>11954</v>
      </c>
      <c r="H149" s="431"/>
      <c r="I149" s="285"/>
      <c r="J149" s="73"/>
      <c r="K149" s="21"/>
      <c r="L149" s="73"/>
      <c r="M149" s="73"/>
      <c r="N149" s="21"/>
      <c r="O149" s="21"/>
    </row>
    <row r="150" ht="15.75" customHeight="1">
      <c r="A150" s="73" t="s">
        <v>7852</v>
      </c>
      <c r="B150" s="351">
        <f>ROW() - ROW('RESOLUCIONES 2025'!$B$2) - 44</f>
        <v>104</v>
      </c>
      <c r="C150" s="130">
        <v>45692.0</v>
      </c>
      <c r="D150" s="73" t="s">
        <v>6098</v>
      </c>
      <c r="E150" s="386" t="s">
        <v>9345</v>
      </c>
      <c r="F150" s="73" t="s">
        <v>131</v>
      </c>
      <c r="G150" s="169"/>
      <c r="H150" s="431"/>
      <c r="I150" s="296" t="s">
        <v>12274</v>
      </c>
      <c r="J150" s="73" t="s">
        <v>12275</v>
      </c>
      <c r="K150" s="21"/>
      <c r="L150" s="73"/>
      <c r="M150" s="73"/>
      <c r="N150" s="21"/>
      <c r="O150" s="21"/>
    </row>
    <row r="151" ht="15.75" customHeight="1">
      <c r="A151" s="73" t="s">
        <v>7852</v>
      </c>
      <c r="B151" s="349">
        <f>ROW() - ROW('RESOLUCIONES 2025'!$B$2) - 44</f>
        <v>105</v>
      </c>
      <c r="C151" s="130">
        <v>45692.0</v>
      </c>
      <c r="D151" s="73" t="s">
        <v>10840</v>
      </c>
      <c r="E151" s="386" t="s">
        <v>10841</v>
      </c>
      <c r="F151" s="73" t="s">
        <v>131</v>
      </c>
      <c r="G151" s="169"/>
      <c r="H151" s="431"/>
      <c r="I151" s="299" t="s">
        <v>12276</v>
      </c>
      <c r="J151" s="192" t="s">
        <v>12277</v>
      </c>
      <c r="K151" s="21"/>
      <c r="L151" s="73"/>
      <c r="M151" s="73"/>
      <c r="N151" s="21"/>
      <c r="O151" s="21"/>
    </row>
    <row r="152" ht="15.75" customHeight="1">
      <c r="A152" s="279" t="s">
        <v>12278</v>
      </c>
      <c r="B152" s="351">
        <f>ROW() - ROW('RESOLUCIONES 2025'!$B$2) - 44</f>
        <v>106</v>
      </c>
      <c r="C152" s="130">
        <v>45692.0</v>
      </c>
      <c r="D152" s="73" t="s">
        <v>12279</v>
      </c>
      <c r="E152" s="386" t="s">
        <v>9112</v>
      </c>
      <c r="F152" s="73" t="s">
        <v>131</v>
      </c>
      <c r="G152" s="169"/>
      <c r="H152" s="431"/>
      <c r="I152" s="285"/>
      <c r="J152" s="73" t="s">
        <v>12280</v>
      </c>
      <c r="K152" s="21"/>
      <c r="L152" s="73"/>
      <c r="M152" s="73"/>
      <c r="N152" s="21"/>
      <c r="O152" s="21"/>
    </row>
    <row r="153" ht="15.75" customHeight="1">
      <c r="A153" s="279" t="s">
        <v>12281</v>
      </c>
      <c r="B153" s="351">
        <f>ROW() - ROW('RESOLUCIONES 2025'!$B$2) - 44</f>
        <v>107</v>
      </c>
      <c r="C153" s="130">
        <v>45692.0</v>
      </c>
      <c r="D153" s="73" t="s">
        <v>2265</v>
      </c>
      <c r="E153" s="386" t="s">
        <v>12076</v>
      </c>
      <c r="F153" s="73" t="s">
        <v>131</v>
      </c>
      <c r="G153" s="169"/>
      <c r="H153" s="431"/>
      <c r="I153" s="285"/>
      <c r="J153" s="279" t="s">
        <v>12282</v>
      </c>
      <c r="K153" s="21"/>
      <c r="L153" s="73"/>
      <c r="M153" s="73"/>
      <c r="N153" s="21"/>
      <c r="O153" s="21"/>
    </row>
    <row r="154" ht="15.75" customHeight="1">
      <c r="A154" s="73" t="s">
        <v>7852</v>
      </c>
      <c r="B154" s="349">
        <f>ROW() - ROW('RESOLUCIONES 2025'!$B$2) - 44</f>
        <v>108</v>
      </c>
      <c r="C154" s="130">
        <v>45692.0</v>
      </c>
      <c r="D154" s="73" t="s">
        <v>11165</v>
      </c>
      <c r="E154" s="386" t="s">
        <v>12230</v>
      </c>
      <c r="F154" s="73" t="s">
        <v>131</v>
      </c>
      <c r="G154" s="169"/>
      <c r="H154" s="431"/>
      <c r="I154" s="296" t="s">
        <v>7639</v>
      </c>
      <c r="J154" s="279" t="s">
        <v>12283</v>
      </c>
      <c r="K154" s="21"/>
      <c r="L154" s="73"/>
      <c r="M154" s="73"/>
      <c r="N154" s="21"/>
      <c r="O154" s="21"/>
    </row>
    <row r="155" ht="15.75" customHeight="1">
      <c r="A155" s="73"/>
      <c r="B155" s="351">
        <f>ROW() - ROW('RESOLUCIONES 2025'!$B$2) - 44</f>
        <v>109</v>
      </c>
      <c r="C155" s="130">
        <v>45692.0</v>
      </c>
      <c r="D155" s="73"/>
      <c r="E155" s="386"/>
      <c r="F155" s="73"/>
      <c r="G155" s="169"/>
      <c r="H155" s="431"/>
      <c r="I155" s="285"/>
      <c r="J155" s="73"/>
      <c r="K155" s="21"/>
      <c r="L155" s="73"/>
      <c r="M155" s="73"/>
      <c r="N155" s="21"/>
      <c r="O155" s="21"/>
    </row>
    <row r="156" ht="15.75" customHeight="1">
      <c r="A156" s="73"/>
      <c r="B156" s="351">
        <f>ROW() - ROW('RESOLUCIONES 2025'!$B$2) - 44</f>
        <v>110</v>
      </c>
      <c r="C156" s="130">
        <v>45692.0</v>
      </c>
      <c r="D156" s="73"/>
      <c r="E156" s="386"/>
      <c r="F156" s="73"/>
      <c r="G156" s="169"/>
      <c r="H156" s="431"/>
      <c r="I156" s="285"/>
      <c r="J156" s="73"/>
      <c r="K156" s="21"/>
      <c r="L156" s="73"/>
      <c r="M156" s="73"/>
      <c r="N156" s="21"/>
      <c r="O156" s="21"/>
    </row>
    <row r="157" ht="15.75" customHeight="1">
      <c r="A157" s="73" t="s">
        <v>7852</v>
      </c>
      <c r="B157" s="74">
        <f>ROW() - ROW('RESOLUCIONES 2025'!$B$2) - 44</f>
        <v>111</v>
      </c>
      <c r="C157" s="130">
        <v>45692.0</v>
      </c>
      <c r="D157" s="73" t="s">
        <v>10499</v>
      </c>
      <c r="E157" s="386" t="s">
        <v>12284</v>
      </c>
      <c r="F157" s="73" t="s">
        <v>8629</v>
      </c>
      <c r="G157" s="169"/>
      <c r="H157" s="431"/>
      <c r="I157" s="285"/>
      <c r="J157" s="73"/>
      <c r="K157" s="21"/>
      <c r="L157" s="73"/>
      <c r="M157" s="73"/>
      <c r="N157" s="21"/>
      <c r="O157" s="21"/>
    </row>
    <row r="158" ht="15.75" customHeight="1">
      <c r="A158" s="73" t="s">
        <v>7852</v>
      </c>
      <c r="B158" s="349">
        <f>ROW() - ROW('RESOLUCIONES 2025'!$B$2) - 44</f>
        <v>112</v>
      </c>
      <c r="C158" s="130">
        <v>45692.0</v>
      </c>
      <c r="D158" s="73" t="s">
        <v>1713</v>
      </c>
      <c r="E158" s="386" t="s">
        <v>12285</v>
      </c>
      <c r="F158" s="73" t="s">
        <v>8629</v>
      </c>
      <c r="G158" s="169"/>
      <c r="H158" s="431"/>
      <c r="I158" s="285"/>
      <c r="J158" s="73"/>
      <c r="K158" s="21"/>
      <c r="L158" s="73"/>
      <c r="M158" s="73"/>
      <c r="N158" s="21"/>
      <c r="O158" s="21"/>
    </row>
    <row r="159" ht="15.75" customHeight="1">
      <c r="A159" s="73" t="s">
        <v>7852</v>
      </c>
      <c r="B159" s="351">
        <f>ROW() - ROW('RESOLUCIONES 2025'!$B$2) - 44</f>
        <v>113</v>
      </c>
      <c r="C159" s="130">
        <v>45692.0</v>
      </c>
      <c r="D159" s="73" t="s">
        <v>2606</v>
      </c>
      <c r="E159" s="386" t="s">
        <v>12286</v>
      </c>
      <c r="F159" s="73" t="s">
        <v>8629</v>
      </c>
      <c r="G159" s="169"/>
      <c r="H159" s="431"/>
      <c r="I159" s="285"/>
      <c r="J159" s="73"/>
      <c r="K159" s="21"/>
      <c r="L159" s="73"/>
      <c r="M159" s="73"/>
      <c r="N159" s="21"/>
      <c r="O159" s="21"/>
    </row>
    <row r="160" ht="15.75" customHeight="1">
      <c r="A160" s="73" t="s">
        <v>7852</v>
      </c>
      <c r="B160" s="351">
        <f>ROW() - ROW('RESOLUCIONES 2025'!$B$2) - 44</f>
        <v>114</v>
      </c>
      <c r="C160" s="130">
        <v>45692.0</v>
      </c>
      <c r="D160" s="73" t="s">
        <v>12287</v>
      </c>
      <c r="E160" s="386" t="s">
        <v>12288</v>
      </c>
      <c r="F160" s="73" t="s">
        <v>761</v>
      </c>
      <c r="G160" s="169" t="s">
        <v>11569</v>
      </c>
      <c r="H160" s="431"/>
      <c r="I160" s="285"/>
      <c r="J160" s="73"/>
      <c r="K160" s="21"/>
      <c r="L160" s="73"/>
      <c r="M160" s="73"/>
      <c r="N160" s="21"/>
      <c r="O160" s="21"/>
    </row>
    <row r="161" ht="15.75" customHeight="1">
      <c r="A161" s="73" t="s">
        <v>7852</v>
      </c>
      <c r="B161" s="349">
        <f>ROW() - ROW('RESOLUCIONES 2025'!$B$2) - 44</f>
        <v>115</v>
      </c>
      <c r="C161" s="130">
        <v>45692.0</v>
      </c>
      <c r="D161" s="73" t="s">
        <v>12289</v>
      </c>
      <c r="E161" s="386" t="s">
        <v>12290</v>
      </c>
      <c r="F161" s="73" t="s">
        <v>761</v>
      </c>
      <c r="G161" s="169" t="s">
        <v>11569</v>
      </c>
      <c r="H161" s="431"/>
      <c r="I161" s="285"/>
      <c r="J161" s="73"/>
      <c r="K161" s="21"/>
      <c r="L161" s="73"/>
      <c r="M161" s="73"/>
      <c r="N161" s="21"/>
      <c r="O161" s="21"/>
    </row>
    <row r="162" ht="15.75" customHeight="1">
      <c r="A162" s="73" t="s">
        <v>7852</v>
      </c>
      <c r="B162" s="351">
        <f>ROW() - ROW('RESOLUCIONES 2025'!$B$2) - 44</f>
        <v>116</v>
      </c>
      <c r="C162" s="130">
        <v>45692.0</v>
      </c>
      <c r="D162" s="73" t="s">
        <v>12291</v>
      </c>
      <c r="E162" s="386" t="s">
        <v>12292</v>
      </c>
      <c r="F162" s="73" t="s">
        <v>761</v>
      </c>
      <c r="G162" s="169" t="s">
        <v>11569</v>
      </c>
      <c r="H162" s="431"/>
      <c r="I162" s="285"/>
      <c r="J162" s="73"/>
      <c r="K162" s="21"/>
      <c r="L162" s="73"/>
      <c r="M162" s="73"/>
      <c r="N162" s="21"/>
      <c r="O162" s="21"/>
    </row>
    <row r="163" ht="15.75" customHeight="1">
      <c r="A163" s="73" t="s">
        <v>7852</v>
      </c>
      <c r="B163" s="351">
        <f>ROW() - ROW('RESOLUCIONES 2025'!$B$2) - 44</f>
        <v>117</v>
      </c>
      <c r="C163" s="130">
        <v>45692.0</v>
      </c>
      <c r="D163" s="73" t="s">
        <v>12293</v>
      </c>
      <c r="E163" s="386" t="s">
        <v>12294</v>
      </c>
      <c r="F163" s="73" t="s">
        <v>761</v>
      </c>
      <c r="G163" s="169" t="s">
        <v>12295</v>
      </c>
      <c r="H163" s="431"/>
      <c r="I163" s="285"/>
      <c r="J163" s="73"/>
      <c r="K163" s="21"/>
      <c r="L163" s="73"/>
      <c r="M163" s="73"/>
      <c r="N163" s="21"/>
      <c r="O163" s="21"/>
    </row>
    <row r="164" ht="15.75" customHeight="1">
      <c r="A164" s="73" t="s">
        <v>7852</v>
      </c>
      <c r="B164" s="351">
        <f>ROW() - ROW('RESOLUCIONES 2025'!$B$2) - 44</f>
        <v>118</v>
      </c>
      <c r="C164" s="130">
        <v>45692.0</v>
      </c>
      <c r="D164" s="73" t="s">
        <v>12296</v>
      </c>
      <c r="E164" s="386" t="s">
        <v>12297</v>
      </c>
      <c r="F164" s="73" t="s">
        <v>761</v>
      </c>
      <c r="G164" s="169" t="s">
        <v>10925</v>
      </c>
      <c r="H164" s="431"/>
      <c r="I164" s="285"/>
      <c r="J164" s="73"/>
      <c r="K164" s="21"/>
      <c r="L164" s="73"/>
      <c r="M164" s="73"/>
      <c r="N164" s="21"/>
      <c r="O164" s="21"/>
    </row>
    <row r="165" ht="15.75" customHeight="1">
      <c r="A165" s="73" t="s">
        <v>7852</v>
      </c>
      <c r="B165" s="349">
        <f>ROW() - ROW('RESOLUCIONES 2025'!$B$2) - 44</f>
        <v>119</v>
      </c>
      <c r="C165" s="130">
        <v>45692.0</v>
      </c>
      <c r="D165" s="73" t="s">
        <v>9641</v>
      </c>
      <c r="E165" s="386" t="s">
        <v>11922</v>
      </c>
      <c r="F165" s="73" t="s">
        <v>761</v>
      </c>
      <c r="G165" s="169" t="s">
        <v>12298</v>
      </c>
      <c r="H165" s="431"/>
      <c r="I165" s="285"/>
      <c r="J165" s="73"/>
      <c r="K165" s="21"/>
      <c r="L165" s="73"/>
      <c r="M165" s="73"/>
      <c r="N165" s="21"/>
      <c r="O165" s="21"/>
    </row>
    <row r="166" ht="15.75" customHeight="1">
      <c r="A166" s="73" t="s">
        <v>7852</v>
      </c>
      <c r="B166" s="351">
        <f>ROW() - ROW('RESOLUCIONES 2025'!$B$2) - 44</f>
        <v>120</v>
      </c>
      <c r="C166" s="130">
        <v>45692.0</v>
      </c>
      <c r="D166" s="73" t="s">
        <v>12299</v>
      </c>
      <c r="E166" s="386" t="s">
        <v>12300</v>
      </c>
      <c r="F166" s="73" t="s">
        <v>2751</v>
      </c>
      <c r="G166" s="169"/>
      <c r="H166" s="431"/>
      <c r="I166" s="299" t="s">
        <v>12301</v>
      </c>
      <c r="J166" s="279" t="s">
        <v>12302</v>
      </c>
      <c r="K166" s="21"/>
      <c r="L166" s="73"/>
      <c r="M166" s="73"/>
      <c r="N166" s="21"/>
      <c r="O166" s="21"/>
    </row>
    <row r="167" ht="15.75" customHeight="1">
      <c r="A167" s="279" t="s">
        <v>8435</v>
      </c>
      <c r="B167" s="351">
        <f>ROW() - ROW('RESOLUCIONES 2025'!$B$2) - 44</f>
        <v>121</v>
      </c>
      <c r="C167" s="130">
        <v>45692.0</v>
      </c>
      <c r="D167" s="140" t="s">
        <v>11841</v>
      </c>
      <c r="E167" s="386" t="s">
        <v>11842</v>
      </c>
      <c r="F167" s="73" t="s">
        <v>2751</v>
      </c>
      <c r="G167" s="169"/>
      <c r="H167" s="431"/>
      <c r="I167" s="285"/>
      <c r="J167" s="73"/>
      <c r="K167" s="21"/>
      <c r="L167" s="73"/>
      <c r="M167" s="73"/>
      <c r="N167" s="21"/>
      <c r="O167" s="21"/>
    </row>
    <row r="168" ht="15.75" customHeight="1">
      <c r="A168" s="279" t="s">
        <v>8435</v>
      </c>
      <c r="B168" s="349">
        <f>ROW() - ROW('RESOLUCIONES 2025'!$B$2) - 44</f>
        <v>122</v>
      </c>
      <c r="C168" s="130">
        <v>45692.0</v>
      </c>
      <c r="D168" s="140" t="s">
        <v>12303</v>
      </c>
      <c r="E168" s="387" t="s">
        <v>12093</v>
      </c>
      <c r="F168" s="73" t="s">
        <v>2751</v>
      </c>
      <c r="G168" s="169"/>
      <c r="H168" s="431"/>
      <c r="I168" s="285"/>
      <c r="J168" s="73"/>
      <c r="K168" s="21"/>
      <c r="L168" s="73"/>
      <c r="M168" s="73"/>
      <c r="N168" s="21"/>
      <c r="O168" s="21"/>
    </row>
    <row r="169" ht="15.75" customHeight="1">
      <c r="A169" s="73" t="s">
        <v>7852</v>
      </c>
      <c r="B169" s="351">
        <f>ROW() - ROW('RESOLUCIONES 2025'!$B$2) - 44</f>
        <v>123</v>
      </c>
      <c r="C169" s="130">
        <v>45692.0</v>
      </c>
      <c r="D169" s="73" t="s">
        <v>11528</v>
      </c>
      <c r="E169" s="386" t="s">
        <v>12304</v>
      </c>
      <c r="F169" s="73" t="s">
        <v>2751</v>
      </c>
      <c r="G169" s="169"/>
      <c r="H169" s="431"/>
      <c r="I169" s="388" t="s">
        <v>12305</v>
      </c>
      <c r="J169" s="279" t="s">
        <v>12306</v>
      </c>
      <c r="K169" s="21"/>
      <c r="L169" s="73"/>
      <c r="M169" s="73"/>
      <c r="N169" s="21"/>
      <c r="O169" s="21"/>
    </row>
    <row r="170" ht="15.75" customHeight="1">
      <c r="A170" s="73" t="s">
        <v>7852</v>
      </c>
      <c r="B170" s="351">
        <f>ROW() - ROW('RESOLUCIONES 2025'!$B$2) - 44</f>
        <v>124</v>
      </c>
      <c r="C170" s="130">
        <v>45692.0</v>
      </c>
      <c r="D170" s="73" t="s">
        <v>12307</v>
      </c>
      <c r="E170" s="386" t="s">
        <v>12308</v>
      </c>
      <c r="F170" s="73" t="s">
        <v>2751</v>
      </c>
      <c r="G170" s="169"/>
      <c r="H170" s="431"/>
      <c r="I170" s="296" t="s">
        <v>12309</v>
      </c>
      <c r="J170" s="73" t="s">
        <v>12310</v>
      </c>
      <c r="K170" s="21"/>
      <c r="L170" s="73"/>
      <c r="M170" s="73"/>
      <c r="N170" s="21"/>
      <c r="O170" s="21"/>
    </row>
    <row r="171" ht="15.75" customHeight="1">
      <c r="A171" s="73" t="s">
        <v>7852</v>
      </c>
      <c r="B171" s="351">
        <f>ROW() - ROW('RESOLUCIONES 2025'!$B$2) - 44</f>
        <v>125</v>
      </c>
      <c r="C171" s="130">
        <v>45692.0</v>
      </c>
      <c r="D171" s="73" t="s">
        <v>10225</v>
      </c>
      <c r="E171" s="386" t="s">
        <v>12311</v>
      </c>
      <c r="F171" s="73" t="s">
        <v>2751</v>
      </c>
      <c r="G171" s="169"/>
      <c r="H171" s="431"/>
      <c r="I171" s="296" t="s">
        <v>12301</v>
      </c>
      <c r="J171" s="73" t="s">
        <v>12312</v>
      </c>
      <c r="K171" s="21"/>
      <c r="L171" s="73"/>
      <c r="M171" s="73"/>
      <c r="N171" s="21"/>
      <c r="O171" s="21"/>
    </row>
    <row r="172" ht="15.75" customHeight="1">
      <c r="A172" s="73" t="s">
        <v>7852</v>
      </c>
      <c r="B172" s="349">
        <f>ROW() - ROW('RESOLUCIONES 2025'!$B$2) - 44</f>
        <v>126</v>
      </c>
      <c r="C172" s="130">
        <v>45692.0</v>
      </c>
      <c r="D172" s="73" t="s">
        <v>3277</v>
      </c>
      <c r="E172" s="386" t="s">
        <v>11765</v>
      </c>
      <c r="F172" s="73" t="s">
        <v>2751</v>
      </c>
      <c r="G172" s="169"/>
      <c r="H172" s="431"/>
      <c r="I172" s="296" t="s">
        <v>12313</v>
      </c>
      <c r="J172" s="73" t="s">
        <v>12314</v>
      </c>
      <c r="K172" s="21"/>
      <c r="L172" s="73"/>
      <c r="M172" s="73"/>
      <c r="N172" s="21"/>
      <c r="O172" s="21"/>
    </row>
    <row r="173" ht="15.75" customHeight="1">
      <c r="A173" s="73" t="s">
        <v>7852</v>
      </c>
      <c r="B173" s="351">
        <f>ROW() - ROW('RESOLUCIONES 2025'!$B$2) - 44</f>
        <v>127</v>
      </c>
      <c r="C173" s="130">
        <v>45692.0</v>
      </c>
      <c r="D173" s="73" t="s">
        <v>3281</v>
      </c>
      <c r="E173" s="386" t="s">
        <v>12315</v>
      </c>
      <c r="F173" s="73" t="s">
        <v>2751</v>
      </c>
      <c r="G173" s="169"/>
      <c r="H173" s="431"/>
      <c r="I173" s="285" t="s">
        <v>12316</v>
      </c>
      <c r="J173" s="73" t="s">
        <v>12317</v>
      </c>
      <c r="K173" s="21"/>
      <c r="L173" s="73"/>
      <c r="M173" s="73"/>
      <c r="N173" s="21"/>
      <c r="O173" s="21"/>
    </row>
    <row r="174" ht="15.75" customHeight="1">
      <c r="A174" s="73" t="s">
        <v>7852</v>
      </c>
      <c r="B174" s="351">
        <f>ROW() - ROW('RESOLUCIONES 2025'!$B$2) - 44</f>
        <v>128</v>
      </c>
      <c r="C174" s="130">
        <v>45692.0</v>
      </c>
      <c r="D174" s="146" t="s">
        <v>12066</v>
      </c>
      <c r="E174" s="386" t="s">
        <v>12067</v>
      </c>
      <c r="F174" s="73" t="s">
        <v>2751</v>
      </c>
      <c r="G174" s="169"/>
      <c r="H174" s="431"/>
      <c r="I174" s="285"/>
      <c r="J174" s="73"/>
      <c r="K174" s="21"/>
      <c r="L174" s="73"/>
      <c r="M174" s="73"/>
      <c r="N174" s="21"/>
      <c r="O174" s="21"/>
    </row>
    <row r="175" ht="15.75" customHeight="1">
      <c r="A175" s="73" t="s">
        <v>7852</v>
      </c>
      <c r="B175" s="349">
        <f>ROW() - ROW('RESOLUCIONES 2025'!$B$2) - 44</f>
        <v>129</v>
      </c>
      <c r="C175" s="130">
        <v>45692.0</v>
      </c>
      <c r="D175" s="146" t="s">
        <v>9239</v>
      </c>
      <c r="E175" s="386" t="s">
        <v>12318</v>
      </c>
      <c r="F175" s="73" t="s">
        <v>2751</v>
      </c>
      <c r="G175" s="169"/>
      <c r="H175" s="431"/>
      <c r="I175" s="285"/>
      <c r="J175" s="73"/>
      <c r="K175" s="21"/>
      <c r="L175" s="73"/>
      <c r="M175" s="73"/>
      <c r="N175" s="21"/>
      <c r="O175" s="21"/>
    </row>
    <row r="176" ht="15.75" customHeight="1">
      <c r="A176" s="73" t="s">
        <v>7852</v>
      </c>
      <c r="B176" s="351">
        <f>ROW() - ROW('RESOLUCIONES 2025'!$B$2) - 44</f>
        <v>130</v>
      </c>
      <c r="C176" s="130">
        <v>45692.0</v>
      </c>
      <c r="D176" s="146" t="s">
        <v>11264</v>
      </c>
      <c r="E176" s="386" t="s">
        <v>12319</v>
      </c>
      <c r="F176" s="73" t="s">
        <v>2751</v>
      </c>
      <c r="G176" s="169"/>
      <c r="H176" s="431"/>
      <c r="I176" s="285"/>
      <c r="J176" s="73"/>
      <c r="K176" s="21"/>
      <c r="L176" s="73"/>
      <c r="M176" s="73"/>
      <c r="N176" s="21"/>
      <c r="O176" s="21"/>
    </row>
    <row r="177" ht="15.75" customHeight="1">
      <c r="A177" s="73" t="s">
        <v>7852</v>
      </c>
      <c r="B177" s="351">
        <f>ROW() - ROW('RESOLUCIONES 2025'!$B$2) - 44</f>
        <v>131</v>
      </c>
      <c r="C177" s="130">
        <v>45692.0</v>
      </c>
      <c r="D177" s="146" t="s">
        <v>12320</v>
      </c>
      <c r="E177" s="386" t="s">
        <v>12018</v>
      </c>
      <c r="F177" s="73" t="s">
        <v>2751</v>
      </c>
      <c r="G177" s="169"/>
      <c r="H177" s="431"/>
      <c r="I177" s="285"/>
      <c r="J177" s="73"/>
      <c r="K177" s="21"/>
      <c r="L177" s="73"/>
      <c r="M177" s="73"/>
      <c r="N177" s="21"/>
      <c r="O177" s="21"/>
    </row>
    <row r="178" ht="15.75" customHeight="1">
      <c r="A178" s="73" t="s">
        <v>7852</v>
      </c>
      <c r="B178" s="351">
        <f>ROW() - ROW('RESOLUCIONES 2025'!$B$2) - 44</f>
        <v>132</v>
      </c>
      <c r="C178" s="130">
        <v>45692.0</v>
      </c>
      <c r="D178" s="146" t="s">
        <v>12321</v>
      </c>
      <c r="E178" s="386" t="s">
        <v>11944</v>
      </c>
      <c r="F178" s="73" t="s">
        <v>2751</v>
      </c>
      <c r="G178" s="389"/>
      <c r="H178" s="431"/>
      <c r="I178" s="285"/>
      <c r="J178" s="73"/>
      <c r="K178" s="21"/>
      <c r="L178" s="73"/>
      <c r="M178" s="73"/>
      <c r="N178" s="21"/>
      <c r="O178" s="21"/>
    </row>
    <row r="179" ht="15.75" customHeight="1">
      <c r="A179" s="73" t="s">
        <v>7852</v>
      </c>
      <c r="B179" s="351">
        <f>ROW() - ROW('RESOLUCIONES 2025'!$B$2) - 44</f>
        <v>133</v>
      </c>
      <c r="C179" s="130">
        <v>45692.0</v>
      </c>
      <c r="D179" s="146" t="s">
        <v>12322</v>
      </c>
      <c r="E179" s="386" t="s">
        <v>10208</v>
      </c>
      <c r="F179" s="73" t="s">
        <v>12323</v>
      </c>
      <c r="G179" s="169"/>
      <c r="H179" s="431"/>
      <c r="I179" s="285"/>
      <c r="J179" s="73"/>
      <c r="K179" s="21"/>
      <c r="L179" s="73"/>
      <c r="M179" s="73"/>
      <c r="N179" s="21"/>
      <c r="O179" s="21"/>
    </row>
    <row r="180" ht="15.75" customHeight="1">
      <c r="A180" s="73" t="s">
        <v>7852</v>
      </c>
      <c r="B180" s="351">
        <f>ROW() - ROW('RESOLUCIONES 2025'!$B$2) - 44</f>
        <v>134</v>
      </c>
      <c r="C180" s="130">
        <v>45692.0</v>
      </c>
      <c r="D180" s="146" t="s">
        <v>11537</v>
      </c>
      <c r="E180" s="386" t="s">
        <v>11564</v>
      </c>
      <c r="F180" s="73" t="s">
        <v>12324</v>
      </c>
      <c r="G180" s="169"/>
      <c r="H180" s="431"/>
      <c r="I180" s="285"/>
      <c r="J180" s="73"/>
      <c r="K180" s="21"/>
      <c r="L180" s="73"/>
      <c r="M180" s="73"/>
      <c r="N180" s="21"/>
      <c r="O180" s="21"/>
    </row>
    <row r="181" ht="15.75" customHeight="1">
      <c r="A181" s="279" t="s">
        <v>12325</v>
      </c>
      <c r="B181" s="351">
        <f>ROW() - ROW('RESOLUCIONES 2025'!$B$2) - 44</f>
        <v>135</v>
      </c>
      <c r="C181" s="130">
        <v>45692.0</v>
      </c>
      <c r="D181" s="140" t="s">
        <v>9232</v>
      </c>
      <c r="E181" s="386" t="s">
        <v>9447</v>
      </c>
      <c r="F181" s="73" t="s">
        <v>12324</v>
      </c>
      <c r="G181" s="279" t="s">
        <v>12326</v>
      </c>
      <c r="H181" s="431"/>
      <c r="I181" s="285"/>
      <c r="J181" s="73"/>
      <c r="K181" s="21"/>
      <c r="L181" s="73"/>
      <c r="M181" s="73"/>
      <c r="N181" s="21"/>
      <c r="O181" s="21"/>
    </row>
    <row r="182" ht="15.75" customHeight="1">
      <c r="A182" s="73"/>
      <c r="B182" s="351">
        <f>ROW() - ROW('RESOLUCIONES 2025'!$B$2) - 44</f>
        <v>136</v>
      </c>
      <c r="C182" s="130">
        <v>45692.0</v>
      </c>
      <c r="D182" s="259"/>
      <c r="E182" s="390"/>
      <c r="F182" s="259"/>
      <c r="G182" s="300"/>
      <c r="H182" s="718"/>
      <c r="I182" s="285"/>
      <c r="J182" s="73"/>
      <c r="K182" s="21"/>
      <c r="L182" s="73"/>
      <c r="M182" s="73"/>
      <c r="N182" s="21"/>
      <c r="O182" s="21"/>
    </row>
    <row r="183" ht="15.75" customHeight="1">
      <c r="A183" s="73" t="s">
        <v>7852</v>
      </c>
      <c r="B183" s="351">
        <f>ROW() - ROW('RESOLUCIONES 2025'!$B$2) - 44</f>
        <v>137</v>
      </c>
      <c r="C183" s="130">
        <v>45692.0</v>
      </c>
      <c r="D183" s="73" t="s">
        <v>9438</v>
      </c>
      <c r="E183" s="386" t="s">
        <v>9507</v>
      </c>
      <c r="F183" s="73" t="s">
        <v>12327</v>
      </c>
      <c r="G183" s="152"/>
      <c r="H183" s="431"/>
      <c r="I183" s="285"/>
      <c r="J183" s="73"/>
      <c r="K183" s="21"/>
      <c r="L183" s="73"/>
      <c r="M183" s="73"/>
      <c r="N183" s="21"/>
      <c r="O183" s="21"/>
    </row>
    <row r="184" ht="15.75" customHeight="1">
      <c r="A184" s="73" t="s">
        <v>7852</v>
      </c>
      <c r="B184" s="351">
        <f>ROW() - ROW('RESOLUCIONES 2025'!$B$2) - 44</f>
        <v>138</v>
      </c>
      <c r="C184" s="130">
        <v>45692.0</v>
      </c>
      <c r="D184" s="73" t="s">
        <v>9404</v>
      </c>
      <c r="E184" s="386" t="s">
        <v>11812</v>
      </c>
      <c r="F184" s="73" t="s">
        <v>12328</v>
      </c>
      <c r="G184" s="300"/>
      <c r="H184" s="431"/>
      <c r="I184" s="285"/>
      <c r="J184" s="73"/>
      <c r="K184" s="21"/>
      <c r="L184" s="73"/>
      <c r="M184" s="73"/>
      <c r="N184" s="21"/>
      <c r="O184" s="21"/>
    </row>
    <row r="185" ht="15.75" customHeight="1">
      <c r="A185" s="73" t="s">
        <v>7852</v>
      </c>
      <c r="B185" s="351">
        <f>ROW() - ROW('RESOLUCIONES 2025'!$B$2) - 44</f>
        <v>139</v>
      </c>
      <c r="C185" s="130">
        <v>45692.0</v>
      </c>
      <c r="D185" s="73" t="s">
        <v>12329</v>
      </c>
      <c r="E185" s="386" t="s">
        <v>9514</v>
      </c>
      <c r="F185" s="73" t="s">
        <v>12327</v>
      </c>
      <c r="G185" s="300"/>
      <c r="H185" s="431"/>
      <c r="I185" s="285"/>
      <c r="J185" s="73"/>
      <c r="K185" s="21"/>
      <c r="L185" s="73"/>
      <c r="M185" s="73"/>
      <c r="N185" s="21"/>
      <c r="O185" s="21"/>
    </row>
    <row r="186" ht="15.75" customHeight="1">
      <c r="A186" s="73" t="s">
        <v>7852</v>
      </c>
      <c r="B186" s="351">
        <f>ROW() - ROW('RESOLUCIONES 2025'!$B$2) - 44</f>
        <v>140</v>
      </c>
      <c r="C186" s="130">
        <v>45692.0</v>
      </c>
      <c r="D186" s="73" t="s">
        <v>7539</v>
      </c>
      <c r="E186" s="386" t="s">
        <v>7540</v>
      </c>
      <c r="F186" s="73" t="s">
        <v>12327</v>
      </c>
      <c r="G186" s="169"/>
      <c r="H186" s="431"/>
      <c r="I186" s="285"/>
      <c r="J186" s="73"/>
      <c r="K186" s="21"/>
      <c r="L186" s="73"/>
      <c r="M186" s="73"/>
      <c r="N186" s="21"/>
      <c r="O186" s="21"/>
    </row>
    <row r="187" ht="15.75" customHeight="1">
      <c r="A187" s="73" t="s">
        <v>7852</v>
      </c>
      <c r="B187" s="351">
        <f>ROW() - ROW('RESOLUCIONES 2025'!$B$2) - 44</f>
        <v>141</v>
      </c>
      <c r="C187" s="130">
        <v>45692.0</v>
      </c>
      <c r="D187" s="73" t="s">
        <v>12279</v>
      </c>
      <c r="E187" s="386" t="s">
        <v>9301</v>
      </c>
      <c r="F187" s="73" t="s">
        <v>12327</v>
      </c>
      <c r="G187" s="169"/>
      <c r="H187" s="431"/>
      <c r="I187" s="285"/>
      <c r="J187" s="73"/>
      <c r="K187" s="21"/>
      <c r="L187" s="73"/>
      <c r="M187" s="73"/>
      <c r="N187" s="21"/>
      <c r="O187" s="21"/>
    </row>
    <row r="188" ht="15.75" customHeight="1">
      <c r="A188" s="73" t="s">
        <v>7852</v>
      </c>
      <c r="B188" s="351">
        <f>ROW() - ROW('RESOLUCIONES 2025'!$B$2) - 44</f>
        <v>142</v>
      </c>
      <c r="C188" s="130">
        <v>45692.0</v>
      </c>
      <c r="D188" s="73" t="s">
        <v>9421</v>
      </c>
      <c r="E188" s="386" t="s">
        <v>9422</v>
      </c>
      <c r="F188" s="73" t="s">
        <v>12327</v>
      </c>
      <c r="G188" s="169"/>
      <c r="H188" s="431"/>
      <c r="I188" s="285"/>
      <c r="J188" s="73"/>
      <c r="K188" s="21"/>
      <c r="L188" s="73"/>
      <c r="M188" s="73"/>
      <c r="N188" s="21"/>
      <c r="O188" s="21"/>
    </row>
    <row r="189" ht="15.75" customHeight="1">
      <c r="A189" s="73" t="s">
        <v>7852</v>
      </c>
      <c r="B189" s="351">
        <f>ROW() - ROW('RESOLUCIONES 2025'!$B$2) - 44</f>
        <v>143</v>
      </c>
      <c r="C189" s="130">
        <v>45694.0</v>
      </c>
      <c r="D189" s="73" t="s">
        <v>8369</v>
      </c>
      <c r="E189" s="386" t="s">
        <v>8370</v>
      </c>
      <c r="F189" s="73" t="s">
        <v>12327</v>
      </c>
      <c r="G189" s="169"/>
      <c r="H189" s="431"/>
      <c r="I189" s="285"/>
      <c r="J189" s="73"/>
      <c r="K189" s="21"/>
      <c r="L189" s="73"/>
      <c r="M189" s="73"/>
      <c r="N189" s="21"/>
      <c r="O189" s="21"/>
    </row>
    <row r="190" ht="15.75" customHeight="1">
      <c r="A190" s="73" t="s">
        <v>7852</v>
      </c>
      <c r="B190" s="351">
        <f>ROW() - ROW('RESOLUCIONES 2025'!$B$2) - 44</f>
        <v>144</v>
      </c>
      <c r="C190" s="130">
        <v>45694.0</v>
      </c>
      <c r="D190" s="73" t="s">
        <v>12330</v>
      </c>
      <c r="E190" s="386" t="s">
        <v>12331</v>
      </c>
      <c r="F190" s="73" t="s">
        <v>761</v>
      </c>
      <c r="G190" s="169" t="s">
        <v>6475</v>
      </c>
      <c r="H190" s="431"/>
      <c r="I190" s="285"/>
      <c r="J190" s="73"/>
      <c r="K190" s="21"/>
      <c r="L190" s="73"/>
      <c r="M190" s="73"/>
      <c r="N190" s="21"/>
      <c r="O190" s="21"/>
    </row>
    <row r="191" ht="15.75" customHeight="1">
      <c r="A191" s="73" t="s">
        <v>7852</v>
      </c>
      <c r="B191" s="351">
        <f>ROW() - ROW('RESOLUCIONES 2025'!$B$2) - 44</f>
        <v>145</v>
      </c>
      <c r="C191" s="130">
        <v>45694.0</v>
      </c>
      <c r="D191" s="73" t="s">
        <v>12332</v>
      </c>
      <c r="E191" s="386" t="s">
        <v>12333</v>
      </c>
      <c r="F191" s="73" t="s">
        <v>761</v>
      </c>
      <c r="G191" s="169" t="s">
        <v>11272</v>
      </c>
      <c r="H191" s="431"/>
      <c r="I191" s="285"/>
      <c r="J191" s="73"/>
      <c r="K191" s="21"/>
      <c r="L191" s="73"/>
      <c r="M191" s="73"/>
      <c r="N191" s="21"/>
      <c r="O191" s="21"/>
    </row>
    <row r="192" ht="15.75" customHeight="1">
      <c r="A192" s="73" t="s">
        <v>7852</v>
      </c>
      <c r="B192" s="351">
        <f>ROW() - ROW('RESOLUCIONES 2025'!$B$2) - 44</f>
        <v>146</v>
      </c>
      <c r="C192" s="130">
        <v>45694.0</v>
      </c>
      <c r="D192" s="73" t="s">
        <v>12334</v>
      </c>
      <c r="E192" s="386" t="s">
        <v>12335</v>
      </c>
      <c r="F192" s="73" t="s">
        <v>761</v>
      </c>
      <c r="G192" s="152" t="s">
        <v>6475</v>
      </c>
      <c r="H192" s="431"/>
      <c r="I192" s="285"/>
      <c r="J192" s="73"/>
      <c r="K192" s="21"/>
      <c r="L192" s="73"/>
      <c r="M192" s="73"/>
      <c r="N192" s="21"/>
      <c r="O192" s="21"/>
    </row>
    <row r="193" ht="15.75" customHeight="1">
      <c r="A193" s="73" t="s">
        <v>7852</v>
      </c>
      <c r="B193" s="351">
        <f>ROW() - ROW('RESOLUCIONES 2025'!$B$2) - 44</f>
        <v>147</v>
      </c>
      <c r="C193" s="130">
        <v>45694.0</v>
      </c>
      <c r="D193" s="73" t="s">
        <v>12336</v>
      </c>
      <c r="E193" s="386" t="s">
        <v>12337</v>
      </c>
      <c r="F193" s="73" t="s">
        <v>761</v>
      </c>
      <c r="G193" s="329" t="s">
        <v>8746</v>
      </c>
      <c r="H193" s="431"/>
      <c r="I193" s="285"/>
      <c r="J193" s="73"/>
      <c r="K193" s="21"/>
      <c r="L193" s="73"/>
      <c r="M193" s="73"/>
      <c r="N193" s="21"/>
      <c r="O193" s="21"/>
    </row>
    <row r="194" ht="15.75" customHeight="1">
      <c r="A194" s="73" t="s">
        <v>7852</v>
      </c>
      <c r="B194" s="351">
        <f>ROW() - ROW('RESOLUCIONES 2025'!$B$2) - 44</f>
        <v>148</v>
      </c>
      <c r="C194" s="130">
        <v>45694.0</v>
      </c>
      <c r="D194" s="73" t="s">
        <v>12338</v>
      </c>
      <c r="E194" s="386" t="s">
        <v>12339</v>
      </c>
      <c r="F194" s="73" t="s">
        <v>761</v>
      </c>
      <c r="G194" s="152" t="s">
        <v>11787</v>
      </c>
      <c r="H194" s="431"/>
      <c r="I194" s="285"/>
      <c r="J194" s="73"/>
      <c r="K194" s="21"/>
      <c r="L194" s="73"/>
      <c r="M194" s="73"/>
      <c r="N194" s="21"/>
      <c r="O194" s="21"/>
    </row>
    <row r="195" ht="15.75" customHeight="1">
      <c r="A195" s="73" t="s">
        <v>7852</v>
      </c>
      <c r="B195" s="351">
        <f>ROW() - ROW('RESOLUCIONES 2025'!$B$2) - 44</f>
        <v>149</v>
      </c>
      <c r="C195" s="130">
        <v>45694.0</v>
      </c>
      <c r="D195" s="73" t="s">
        <v>9031</v>
      </c>
      <c r="E195" s="386" t="s">
        <v>9032</v>
      </c>
      <c r="F195" s="73" t="s">
        <v>761</v>
      </c>
      <c r="G195" s="329" t="s">
        <v>8173</v>
      </c>
      <c r="H195" s="431"/>
      <c r="I195" s="285"/>
      <c r="J195" s="73"/>
      <c r="K195" s="21"/>
      <c r="L195" s="73"/>
      <c r="M195" s="73"/>
      <c r="N195" s="21"/>
      <c r="O195" s="21"/>
    </row>
    <row r="196" ht="15.75" customHeight="1">
      <c r="A196" s="73" t="s">
        <v>7852</v>
      </c>
      <c r="B196" s="351">
        <f>ROW() - ROW('RESOLUCIONES 2025'!$B$2) - 44</f>
        <v>150</v>
      </c>
      <c r="C196" s="130">
        <v>45694.0</v>
      </c>
      <c r="D196" s="73" t="s">
        <v>9518</v>
      </c>
      <c r="E196" s="386" t="s">
        <v>12340</v>
      </c>
      <c r="F196" s="73" t="s">
        <v>761</v>
      </c>
      <c r="G196" s="169" t="s">
        <v>6475</v>
      </c>
      <c r="H196" s="431"/>
      <c r="I196" s="285"/>
      <c r="J196" s="73"/>
      <c r="K196" s="21"/>
      <c r="L196" s="73"/>
      <c r="M196" s="73"/>
      <c r="N196" s="21"/>
      <c r="O196" s="21"/>
    </row>
    <row r="197" ht="15.75" customHeight="1">
      <c r="A197" s="73" t="s">
        <v>7852</v>
      </c>
      <c r="B197" s="351">
        <f>ROW() - ROW('RESOLUCIONES 2025'!$B$2) - 44</f>
        <v>151</v>
      </c>
      <c r="C197" s="130">
        <v>45694.0</v>
      </c>
      <c r="D197" s="73" t="s">
        <v>1457</v>
      </c>
      <c r="E197" s="386" t="s">
        <v>7765</v>
      </c>
      <c r="F197" s="73" t="s">
        <v>761</v>
      </c>
      <c r="G197" s="300" t="s">
        <v>11272</v>
      </c>
      <c r="H197" s="431"/>
      <c r="I197" s="285"/>
      <c r="J197" s="73"/>
      <c r="K197" s="21"/>
      <c r="L197" s="73"/>
      <c r="M197" s="73"/>
      <c r="N197" s="21"/>
      <c r="O197" s="21"/>
    </row>
    <row r="198" ht="15.75" customHeight="1">
      <c r="A198" s="73" t="s">
        <v>7852</v>
      </c>
      <c r="B198" s="351">
        <f>ROW() - ROW('RESOLUCIONES 2025'!$B$2) - 44</f>
        <v>152</v>
      </c>
      <c r="C198" s="130">
        <v>45694.0</v>
      </c>
      <c r="D198" s="73" t="s">
        <v>12341</v>
      </c>
      <c r="E198" s="386" t="s">
        <v>12342</v>
      </c>
      <c r="F198" s="73" t="s">
        <v>761</v>
      </c>
      <c r="G198" s="169" t="s">
        <v>12343</v>
      </c>
      <c r="H198" s="431"/>
      <c r="I198" s="285"/>
      <c r="J198" s="73"/>
      <c r="K198" s="21"/>
      <c r="L198" s="73"/>
      <c r="M198" s="73"/>
      <c r="N198" s="21"/>
      <c r="O198" s="21"/>
    </row>
    <row r="199" ht="15.75" customHeight="1">
      <c r="A199" s="73" t="s">
        <v>7852</v>
      </c>
      <c r="B199" s="351">
        <f>ROW() - ROW('RESOLUCIONES 2025'!$B$2) - 44</f>
        <v>153</v>
      </c>
      <c r="C199" s="130">
        <v>45694.0</v>
      </c>
      <c r="D199" s="73" t="s">
        <v>12344</v>
      </c>
      <c r="E199" s="386" t="s">
        <v>12345</v>
      </c>
      <c r="F199" s="73" t="s">
        <v>761</v>
      </c>
      <c r="G199" s="169" t="s">
        <v>12343</v>
      </c>
      <c r="H199" s="431"/>
      <c r="I199" s="285"/>
      <c r="J199" s="73"/>
      <c r="K199" s="21"/>
      <c r="L199" s="73"/>
      <c r="M199" s="73"/>
      <c r="N199" s="21"/>
      <c r="O199" s="21"/>
    </row>
    <row r="200" ht="15.75" customHeight="1">
      <c r="A200" s="73" t="s">
        <v>7852</v>
      </c>
      <c r="B200" s="351">
        <f>ROW() - ROW('RESOLUCIONES 2025'!$B$2) - 44</f>
        <v>154</v>
      </c>
      <c r="C200" s="130">
        <v>45694.0</v>
      </c>
      <c r="D200" s="73" t="s">
        <v>2651</v>
      </c>
      <c r="E200" s="386" t="s">
        <v>12346</v>
      </c>
      <c r="F200" s="73" t="s">
        <v>761</v>
      </c>
      <c r="G200" s="169" t="s">
        <v>12347</v>
      </c>
      <c r="H200" s="431"/>
      <c r="I200" s="285"/>
      <c r="J200" s="73"/>
      <c r="K200" s="21"/>
      <c r="L200" s="73"/>
      <c r="M200" s="73"/>
      <c r="N200" s="21"/>
      <c r="O200" s="21"/>
    </row>
    <row r="201" ht="15.75" customHeight="1">
      <c r="A201" s="73" t="s">
        <v>7852</v>
      </c>
      <c r="B201" s="351">
        <f>ROW() - ROW('RESOLUCIONES 2025'!$B$2) - 44</f>
        <v>155</v>
      </c>
      <c r="C201" s="130">
        <v>45694.0</v>
      </c>
      <c r="D201" s="73" t="s">
        <v>12348</v>
      </c>
      <c r="E201" s="386" t="s">
        <v>12349</v>
      </c>
      <c r="F201" s="73" t="s">
        <v>761</v>
      </c>
      <c r="G201" s="169" t="s">
        <v>12350</v>
      </c>
      <c r="H201" s="431"/>
      <c r="I201" s="285"/>
      <c r="J201" s="73"/>
      <c r="K201" s="21"/>
      <c r="L201" s="73"/>
      <c r="M201" s="73"/>
      <c r="N201" s="21"/>
      <c r="O201" s="21"/>
    </row>
    <row r="202" ht="15.75" customHeight="1">
      <c r="A202" s="73" t="s">
        <v>7852</v>
      </c>
      <c r="B202" s="351">
        <f>ROW() - ROW('RESOLUCIONES 2025'!$B$2) - 44</f>
        <v>156</v>
      </c>
      <c r="C202" s="130">
        <v>45694.0</v>
      </c>
      <c r="D202" s="73" t="s">
        <v>12351</v>
      </c>
      <c r="E202" s="386" t="s">
        <v>12352</v>
      </c>
      <c r="F202" s="73" t="s">
        <v>761</v>
      </c>
      <c r="G202" s="253" t="s">
        <v>12350</v>
      </c>
      <c r="H202" s="431"/>
      <c r="I202" s="285"/>
      <c r="J202" s="73"/>
      <c r="K202" s="21"/>
      <c r="L202" s="73"/>
      <c r="M202" s="73"/>
      <c r="N202" s="21"/>
      <c r="O202" s="21"/>
    </row>
    <row r="203" ht="15.75" customHeight="1">
      <c r="A203" s="73" t="s">
        <v>7852</v>
      </c>
      <c r="B203" s="351">
        <f>ROW() - ROW('RESOLUCIONES 2025'!$B$2) - 44</f>
        <v>157</v>
      </c>
      <c r="C203" s="130">
        <v>45694.0</v>
      </c>
      <c r="D203" s="73" t="s">
        <v>2799</v>
      </c>
      <c r="E203" s="386" t="s">
        <v>12353</v>
      </c>
      <c r="F203" s="73" t="s">
        <v>761</v>
      </c>
      <c r="G203" s="253" t="s">
        <v>12350</v>
      </c>
      <c r="H203" s="431"/>
      <c r="I203" s="285"/>
      <c r="J203" s="73"/>
      <c r="K203" s="21"/>
      <c r="L203" s="73"/>
      <c r="M203" s="73"/>
      <c r="N203" s="21"/>
      <c r="O203" s="21"/>
    </row>
    <row r="204" ht="15.75" customHeight="1">
      <c r="A204" s="73" t="s">
        <v>7852</v>
      </c>
      <c r="B204" s="351">
        <f>ROW() - ROW('RESOLUCIONES 2025'!$B$2) - 44</f>
        <v>158</v>
      </c>
      <c r="C204" s="130">
        <v>45694.0</v>
      </c>
      <c r="D204" s="73" t="s">
        <v>1838</v>
      </c>
      <c r="E204" s="386" t="s">
        <v>8388</v>
      </c>
      <c r="F204" s="73" t="s">
        <v>761</v>
      </c>
      <c r="G204" s="169" t="s">
        <v>12347</v>
      </c>
      <c r="H204" s="431"/>
      <c r="I204" s="285"/>
      <c r="J204" s="73"/>
      <c r="K204" s="21"/>
      <c r="L204" s="73"/>
      <c r="M204" s="73"/>
      <c r="N204" s="21"/>
      <c r="O204" s="21"/>
    </row>
    <row r="205" ht="15.75" customHeight="1">
      <c r="A205" s="73" t="s">
        <v>7852</v>
      </c>
      <c r="B205" s="351">
        <f>ROW() - ROW('RESOLUCIONES 2025'!$B$2) - 44</f>
        <v>159</v>
      </c>
      <c r="C205" s="130">
        <v>45694.0</v>
      </c>
      <c r="D205" s="73" t="s">
        <v>12354</v>
      </c>
      <c r="E205" s="386" t="s">
        <v>12355</v>
      </c>
      <c r="F205" s="73" t="s">
        <v>761</v>
      </c>
      <c r="G205" s="300" t="s">
        <v>11272</v>
      </c>
      <c r="H205" s="431"/>
      <c r="I205" s="285"/>
      <c r="J205" s="73"/>
      <c r="K205" s="21"/>
      <c r="L205" s="73"/>
      <c r="M205" s="73"/>
      <c r="N205" s="21"/>
      <c r="O205" s="21"/>
    </row>
    <row r="206" ht="15.75" customHeight="1">
      <c r="A206" s="73" t="s">
        <v>7852</v>
      </c>
      <c r="B206" s="351">
        <f>ROW() - ROW('RESOLUCIONES 2025'!$B$2) - 44</f>
        <v>160</v>
      </c>
      <c r="C206" s="130">
        <v>45694.0</v>
      </c>
      <c r="D206" s="73" t="s">
        <v>12356</v>
      </c>
      <c r="E206" s="386" t="s">
        <v>12357</v>
      </c>
      <c r="F206" s="73" t="s">
        <v>761</v>
      </c>
      <c r="G206" s="347" t="s">
        <v>7935</v>
      </c>
      <c r="H206" s="431"/>
      <c r="I206" s="285"/>
      <c r="J206" s="73"/>
      <c r="K206" s="21"/>
      <c r="L206" s="73"/>
      <c r="M206" s="73"/>
      <c r="N206" s="21"/>
      <c r="O206" s="21"/>
    </row>
    <row r="207" ht="15.75" customHeight="1">
      <c r="A207" s="73" t="s">
        <v>7852</v>
      </c>
      <c r="B207" s="351">
        <f>ROW() - ROW('RESOLUCIONES 2025'!$B$2) - 44</f>
        <v>161</v>
      </c>
      <c r="C207" s="130">
        <v>45694.0</v>
      </c>
      <c r="D207" s="73" t="s">
        <v>12358</v>
      </c>
      <c r="E207" s="386" t="s">
        <v>12359</v>
      </c>
      <c r="F207" s="73" t="s">
        <v>761</v>
      </c>
      <c r="G207" s="253" t="s">
        <v>6150</v>
      </c>
      <c r="H207" s="431"/>
      <c r="I207" s="285"/>
      <c r="J207" s="73"/>
      <c r="K207" s="21"/>
      <c r="L207" s="73"/>
      <c r="M207" s="73"/>
      <c r="N207" s="21"/>
      <c r="O207" s="21"/>
    </row>
    <row r="208" ht="15.75" customHeight="1">
      <c r="A208" s="73" t="s">
        <v>7852</v>
      </c>
      <c r="B208" s="351">
        <f>ROW() - ROW('RESOLUCIONES 2025'!$B$2) - 44</f>
        <v>162</v>
      </c>
      <c r="C208" s="130">
        <v>45694.0</v>
      </c>
      <c r="D208" s="73" t="s">
        <v>9008</v>
      </c>
      <c r="E208" s="386" t="s">
        <v>12360</v>
      </c>
      <c r="F208" s="73" t="s">
        <v>761</v>
      </c>
      <c r="G208" s="253" t="s">
        <v>7214</v>
      </c>
      <c r="H208" s="431"/>
      <c r="I208" s="285"/>
      <c r="J208" s="73"/>
      <c r="K208" s="21"/>
      <c r="L208" s="73"/>
      <c r="M208" s="73"/>
      <c r="N208" s="21"/>
      <c r="O208" s="21"/>
    </row>
    <row r="209" ht="15.75" customHeight="1">
      <c r="A209" s="73" t="s">
        <v>7852</v>
      </c>
      <c r="B209" s="351">
        <f>ROW() - ROW('RESOLUCIONES 2025'!$B$2) - 44</f>
        <v>163</v>
      </c>
      <c r="C209" s="130">
        <v>45694.0</v>
      </c>
      <c r="D209" s="73" t="s">
        <v>2911</v>
      </c>
      <c r="E209" s="386" t="s">
        <v>12361</v>
      </c>
      <c r="F209" s="73" t="s">
        <v>761</v>
      </c>
      <c r="G209" s="300" t="s">
        <v>11272</v>
      </c>
      <c r="H209" s="431"/>
      <c r="I209" s="285"/>
      <c r="J209" s="73"/>
      <c r="K209" s="21"/>
      <c r="L209" s="73"/>
      <c r="M209" s="73"/>
      <c r="N209" s="21"/>
      <c r="O209" s="21"/>
    </row>
    <row r="210" ht="15.75" customHeight="1">
      <c r="A210" s="73" t="s">
        <v>7852</v>
      </c>
      <c r="B210" s="351">
        <f>ROW() - ROW('RESOLUCIONES 2025'!$B$2) - 44</f>
        <v>164</v>
      </c>
      <c r="C210" s="130">
        <v>45694.0</v>
      </c>
      <c r="D210" s="73" t="s">
        <v>12362</v>
      </c>
      <c r="E210" s="386" t="s">
        <v>12363</v>
      </c>
      <c r="F210" s="73" t="s">
        <v>761</v>
      </c>
      <c r="G210" s="347" t="s">
        <v>12364</v>
      </c>
      <c r="H210" s="431"/>
      <c r="I210" s="285"/>
      <c r="J210" s="73"/>
      <c r="K210" s="21"/>
      <c r="L210" s="73"/>
      <c r="M210" s="73"/>
      <c r="N210" s="21"/>
      <c r="O210" s="21"/>
    </row>
    <row r="211" ht="15.75" customHeight="1">
      <c r="A211" s="73" t="s">
        <v>7852</v>
      </c>
      <c r="B211" s="351">
        <f>ROW() - ROW('RESOLUCIONES 2025'!$B$2) - 44</f>
        <v>165</v>
      </c>
      <c r="C211" s="130">
        <v>45694.0</v>
      </c>
      <c r="D211" s="73" t="s">
        <v>12365</v>
      </c>
      <c r="E211" s="386" t="s">
        <v>12366</v>
      </c>
      <c r="F211" s="73" t="s">
        <v>761</v>
      </c>
      <c r="G211" s="169" t="s">
        <v>12347</v>
      </c>
      <c r="H211" s="431"/>
      <c r="I211" s="285"/>
      <c r="J211" s="73"/>
      <c r="K211" s="21"/>
      <c r="L211" s="73"/>
      <c r="M211" s="73"/>
      <c r="N211" s="21"/>
      <c r="O211" s="21"/>
    </row>
    <row r="212" ht="15.75" customHeight="1">
      <c r="A212" s="73" t="s">
        <v>7852</v>
      </c>
      <c r="B212" s="351">
        <f>ROW() - ROW('RESOLUCIONES 2025'!$B$2) - 44</f>
        <v>166</v>
      </c>
      <c r="C212" s="130">
        <v>45694.0</v>
      </c>
      <c r="D212" s="73" t="s">
        <v>5776</v>
      </c>
      <c r="E212" s="386" t="s">
        <v>12367</v>
      </c>
      <c r="F212" s="73" t="s">
        <v>761</v>
      </c>
      <c r="G212" s="347" t="s">
        <v>12368</v>
      </c>
      <c r="H212" s="431"/>
      <c r="I212" s="285"/>
      <c r="J212" s="73"/>
      <c r="K212" s="21"/>
      <c r="L212" s="73"/>
      <c r="M212" s="73"/>
      <c r="N212" s="21"/>
      <c r="O212" s="21"/>
    </row>
    <row r="213" ht="15.75" customHeight="1">
      <c r="A213" s="73" t="s">
        <v>7852</v>
      </c>
      <c r="B213" s="351">
        <f>ROW() - ROW('RESOLUCIONES 2025'!$B$2) - 44</f>
        <v>167</v>
      </c>
      <c r="C213" s="130">
        <v>45698.0</v>
      </c>
      <c r="D213" s="73" t="s">
        <v>12369</v>
      </c>
      <c r="E213" s="386" t="s">
        <v>8498</v>
      </c>
      <c r="F213" s="73" t="s">
        <v>761</v>
      </c>
      <c r="G213" s="169" t="s">
        <v>12370</v>
      </c>
      <c r="H213" s="431"/>
      <c r="I213" s="285"/>
      <c r="J213" s="73"/>
      <c r="K213" s="21"/>
      <c r="L213" s="73"/>
      <c r="M213" s="73"/>
      <c r="N213" s="21"/>
      <c r="O213" s="21"/>
    </row>
    <row r="214" ht="15.75" customHeight="1">
      <c r="A214" s="73" t="s">
        <v>7852</v>
      </c>
      <c r="B214" s="351">
        <f>ROW() - ROW('RESOLUCIONES 2025'!$B$2) - 44</f>
        <v>168</v>
      </c>
      <c r="C214" s="130">
        <v>45698.0</v>
      </c>
      <c r="D214" s="73" t="s">
        <v>1871</v>
      </c>
      <c r="E214" s="386" t="s">
        <v>12371</v>
      </c>
      <c r="F214" s="73" t="s">
        <v>761</v>
      </c>
      <c r="G214" s="169" t="s">
        <v>12350</v>
      </c>
      <c r="H214" s="431"/>
      <c r="I214" s="285"/>
      <c r="J214" s="73"/>
      <c r="K214" s="21"/>
      <c r="L214" s="73"/>
      <c r="M214" s="73"/>
      <c r="N214" s="21"/>
      <c r="O214" s="21"/>
    </row>
    <row r="215" ht="15.75" customHeight="1">
      <c r="A215" s="73" t="s">
        <v>7852</v>
      </c>
      <c r="B215" s="351">
        <f>ROW() - ROW('RESOLUCIONES 2025'!$B$2) - 44</f>
        <v>169</v>
      </c>
      <c r="C215" s="130">
        <v>45698.0</v>
      </c>
      <c r="D215" s="73" t="s">
        <v>12372</v>
      </c>
      <c r="E215" s="386" t="s">
        <v>12373</v>
      </c>
      <c r="F215" s="73" t="s">
        <v>761</v>
      </c>
      <c r="G215" s="169" t="s">
        <v>11159</v>
      </c>
      <c r="H215" s="431"/>
      <c r="I215" s="285"/>
      <c r="J215" s="73"/>
      <c r="K215" s="21"/>
      <c r="L215" s="73"/>
      <c r="M215" s="73"/>
      <c r="N215" s="21"/>
      <c r="O215" s="21"/>
    </row>
    <row r="216" ht="15.75" customHeight="1">
      <c r="A216" s="73" t="s">
        <v>7852</v>
      </c>
      <c r="B216" s="351">
        <f>ROW() - ROW('RESOLUCIONES 2025'!$B$2) - 44</f>
        <v>170</v>
      </c>
      <c r="C216" s="130">
        <v>45698.0</v>
      </c>
      <c r="D216" s="73" t="s">
        <v>12374</v>
      </c>
      <c r="E216" s="386" t="s">
        <v>12375</v>
      </c>
      <c r="F216" s="73" t="s">
        <v>761</v>
      </c>
      <c r="G216" s="169" t="s">
        <v>2151</v>
      </c>
      <c r="H216" s="431"/>
      <c r="I216" s="285"/>
      <c r="J216" s="73"/>
      <c r="K216" s="21"/>
      <c r="L216" s="73"/>
      <c r="M216" s="73"/>
      <c r="N216" s="21"/>
      <c r="O216" s="21"/>
    </row>
    <row r="217" ht="15.75" customHeight="1">
      <c r="A217" s="73" t="s">
        <v>7852</v>
      </c>
      <c r="B217" s="351">
        <f>ROW() - ROW('RESOLUCIONES 2025'!$B$2) - 44</f>
        <v>171</v>
      </c>
      <c r="C217" s="130">
        <v>45698.0</v>
      </c>
      <c r="D217" s="73" t="s">
        <v>8639</v>
      </c>
      <c r="E217" s="386" t="s">
        <v>8640</v>
      </c>
      <c r="F217" s="73" t="s">
        <v>761</v>
      </c>
      <c r="G217" s="169" t="s">
        <v>2663</v>
      </c>
      <c r="H217" s="431"/>
      <c r="I217" s="285"/>
      <c r="J217" s="73"/>
      <c r="K217" s="21"/>
      <c r="L217" s="73"/>
      <c r="M217" s="73"/>
      <c r="N217" s="21"/>
      <c r="O217" s="21"/>
    </row>
    <row r="218" ht="15.75" customHeight="1">
      <c r="A218" s="73" t="s">
        <v>7852</v>
      </c>
      <c r="B218" s="351">
        <f>ROW() - ROW('RESOLUCIONES 2025'!$B$2) - 44</f>
        <v>172</v>
      </c>
      <c r="C218" s="130">
        <v>45698.0</v>
      </c>
      <c r="D218" s="73" t="s">
        <v>12376</v>
      </c>
      <c r="E218" s="386" t="s">
        <v>12377</v>
      </c>
      <c r="F218" s="73" t="s">
        <v>761</v>
      </c>
      <c r="G218" s="169" t="s">
        <v>1652</v>
      </c>
      <c r="H218" s="431"/>
      <c r="I218" s="285"/>
      <c r="J218" s="73"/>
      <c r="K218" s="21"/>
      <c r="L218" s="73"/>
      <c r="M218" s="73"/>
      <c r="N218" s="21"/>
      <c r="O218" s="21"/>
    </row>
    <row r="219" ht="15.75" customHeight="1">
      <c r="A219" s="73" t="s">
        <v>7852</v>
      </c>
      <c r="B219" s="351">
        <f>ROW() - ROW('RESOLUCIONES 2025'!$B$2) - 44</f>
        <v>173</v>
      </c>
      <c r="C219" s="130">
        <v>45698.0</v>
      </c>
      <c r="D219" s="73" t="s">
        <v>12378</v>
      </c>
      <c r="E219" s="386" t="s">
        <v>12379</v>
      </c>
      <c r="F219" s="73" t="s">
        <v>761</v>
      </c>
      <c r="G219" s="169" t="s">
        <v>9991</v>
      </c>
      <c r="H219" s="431"/>
      <c r="I219" s="285"/>
      <c r="J219" s="73"/>
      <c r="K219" s="21"/>
      <c r="L219" s="73"/>
      <c r="M219" s="73"/>
      <c r="N219" s="21"/>
      <c r="O219" s="21"/>
    </row>
    <row r="220" ht="15.75" customHeight="1">
      <c r="A220" s="73" t="s">
        <v>7852</v>
      </c>
      <c r="B220" s="351">
        <f>ROW() - ROW('RESOLUCIONES 2025'!$B$2) - 44</f>
        <v>174</v>
      </c>
      <c r="C220" s="130">
        <v>45698.0</v>
      </c>
      <c r="D220" s="73" t="s">
        <v>9012</v>
      </c>
      <c r="E220" s="386" t="s">
        <v>9013</v>
      </c>
      <c r="F220" s="73" t="s">
        <v>761</v>
      </c>
      <c r="G220" s="391" t="s">
        <v>11325</v>
      </c>
      <c r="H220" s="431"/>
      <c r="I220" s="285"/>
      <c r="J220" s="73"/>
      <c r="K220" s="21"/>
      <c r="L220" s="73"/>
      <c r="M220" s="73"/>
      <c r="N220" s="21"/>
      <c r="O220" s="21"/>
    </row>
    <row r="221" ht="15.75" customHeight="1">
      <c r="A221" s="73" t="s">
        <v>7852</v>
      </c>
      <c r="B221" s="351">
        <f>ROW() - ROW('RESOLUCIONES 2025'!$B$2) - 44</f>
        <v>175</v>
      </c>
      <c r="C221" s="130">
        <v>45698.0</v>
      </c>
      <c r="D221" s="73" t="s">
        <v>8480</v>
      </c>
      <c r="E221" s="386" t="s">
        <v>8481</v>
      </c>
      <c r="F221" s="73" t="s">
        <v>761</v>
      </c>
      <c r="G221" s="392" t="s">
        <v>4646</v>
      </c>
      <c r="H221" s="431"/>
      <c r="I221" s="285"/>
      <c r="J221" s="73"/>
      <c r="K221" s="21"/>
      <c r="L221" s="73"/>
      <c r="M221" s="73"/>
      <c r="N221" s="21"/>
      <c r="O221" s="21"/>
    </row>
    <row r="222" ht="15.75" customHeight="1">
      <c r="A222" s="73" t="s">
        <v>7852</v>
      </c>
      <c r="B222" s="351">
        <f>ROW() - ROW('RESOLUCIONES 2025'!$B$2) - 44</f>
        <v>176</v>
      </c>
      <c r="C222" s="130">
        <v>45698.0</v>
      </c>
      <c r="D222" s="73" t="s">
        <v>12380</v>
      </c>
      <c r="E222" s="386" t="s">
        <v>12381</v>
      </c>
      <c r="F222" s="73" t="s">
        <v>761</v>
      </c>
      <c r="G222" s="253" t="s">
        <v>12382</v>
      </c>
      <c r="H222" s="431"/>
      <c r="I222" s="285"/>
      <c r="J222" s="73"/>
      <c r="K222" s="21"/>
      <c r="L222" s="73"/>
      <c r="M222" s="73"/>
      <c r="N222" s="21"/>
      <c r="O222" s="21"/>
    </row>
    <row r="223" ht="15.75" customHeight="1">
      <c r="A223" s="73" t="s">
        <v>7852</v>
      </c>
      <c r="B223" s="351">
        <f>ROW() - ROW('RESOLUCIONES 2025'!$B$2) - 44</f>
        <v>177</v>
      </c>
      <c r="C223" s="130">
        <v>45698.0</v>
      </c>
      <c r="D223" s="73" t="s">
        <v>12383</v>
      </c>
      <c r="E223" s="386" t="s">
        <v>12384</v>
      </c>
      <c r="F223" s="73" t="s">
        <v>761</v>
      </c>
      <c r="G223" s="169" t="s">
        <v>7972</v>
      </c>
      <c r="H223" s="431"/>
      <c r="I223" s="285"/>
      <c r="J223" s="73"/>
      <c r="K223" s="21"/>
      <c r="L223" s="73"/>
      <c r="M223" s="73"/>
      <c r="N223" s="21"/>
      <c r="O223" s="21"/>
    </row>
    <row r="224" ht="15.75" customHeight="1">
      <c r="A224" s="73" t="s">
        <v>7852</v>
      </c>
      <c r="B224" s="351">
        <f>ROW() - ROW('RESOLUCIONES 2025'!$B$2) - 44</f>
        <v>178</v>
      </c>
      <c r="C224" s="130">
        <v>45698.0</v>
      </c>
      <c r="D224" s="73" t="s">
        <v>5605</v>
      </c>
      <c r="E224" s="386" t="s">
        <v>12385</v>
      </c>
      <c r="F224" s="73" t="s">
        <v>1593</v>
      </c>
      <c r="G224" s="294" t="s">
        <v>10731</v>
      </c>
      <c r="H224" s="431"/>
      <c r="I224" s="285"/>
      <c r="J224" s="73"/>
      <c r="K224" s="21"/>
      <c r="L224" s="73"/>
      <c r="M224" s="73"/>
      <c r="N224" s="21"/>
      <c r="O224" s="21"/>
    </row>
    <row r="225" ht="15.75" customHeight="1">
      <c r="A225" s="73" t="s">
        <v>7852</v>
      </c>
      <c r="B225" s="351">
        <f>ROW() - ROW('RESOLUCIONES 2025'!$B$2) - 44</f>
        <v>179</v>
      </c>
      <c r="C225" s="130">
        <v>45699.0</v>
      </c>
      <c r="D225" s="73" t="s">
        <v>11101</v>
      </c>
      <c r="E225" s="386" t="s">
        <v>11102</v>
      </c>
      <c r="F225" s="73" t="s">
        <v>131</v>
      </c>
      <c r="G225" s="169"/>
      <c r="H225" s="431"/>
      <c r="I225" s="296" t="s">
        <v>12386</v>
      </c>
      <c r="J225" s="73" t="s">
        <v>12387</v>
      </c>
      <c r="K225" s="21"/>
      <c r="L225" s="73"/>
      <c r="M225" s="73"/>
      <c r="N225" s="21"/>
      <c r="O225" s="21"/>
    </row>
    <row r="226" ht="15.75" customHeight="1">
      <c r="A226" s="73" t="s">
        <v>7852</v>
      </c>
      <c r="B226" s="351">
        <f>ROW() - ROW('RESOLUCIONES 2025'!$B$2) - 44</f>
        <v>180</v>
      </c>
      <c r="C226" s="130">
        <v>45699.0</v>
      </c>
      <c r="D226" s="73" t="s">
        <v>6865</v>
      </c>
      <c r="E226" s="386" t="s">
        <v>11652</v>
      </c>
      <c r="F226" s="73" t="s">
        <v>1593</v>
      </c>
      <c r="G226" s="294" t="s">
        <v>10731</v>
      </c>
      <c r="H226" s="431"/>
      <c r="I226" s="285"/>
      <c r="J226" s="73"/>
      <c r="K226" s="21"/>
      <c r="L226" s="73"/>
      <c r="M226" s="73"/>
      <c r="N226" s="21"/>
      <c r="O226" s="21"/>
    </row>
    <row r="227" ht="15.75" customHeight="1">
      <c r="A227" s="73" t="s">
        <v>7852</v>
      </c>
      <c r="B227" s="351">
        <f>ROW() - ROW('RESOLUCIONES 2025'!$B$2) - 44</f>
        <v>181</v>
      </c>
      <c r="C227" s="130">
        <v>45699.0</v>
      </c>
      <c r="D227" s="73" t="s">
        <v>10071</v>
      </c>
      <c r="E227" s="386" t="s">
        <v>10072</v>
      </c>
      <c r="F227" s="73" t="s">
        <v>1593</v>
      </c>
      <c r="G227" s="294" t="s">
        <v>10731</v>
      </c>
      <c r="H227" s="431"/>
      <c r="I227" s="285"/>
      <c r="J227" s="73"/>
      <c r="K227" s="21"/>
      <c r="L227" s="73"/>
      <c r="M227" s="73"/>
      <c r="N227" s="21"/>
      <c r="O227" s="21"/>
    </row>
    <row r="228" ht="15.75" customHeight="1">
      <c r="A228" s="73" t="s">
        <v>7852</v>
      </c>
      <c r="B228" s="351">
        <f>ROW() - ROW('RESOLUCIONES 2025'!$B$2) - 44</f>
        <v>182</v>
      </c>
      <c r="C228" s="130">
        <v>45699.0</v>
      </c>
      <c r="D228" s="73" t="s">
        <v>4688</v>
      </c>
      <c r="E228" s="386" t="s">
        <v>10492</v>
      </c>
      <c r="F228" s="73" t="s">
        <v>1593</v>
      </c>
      <c r="G228" s="294" t="s">
        <v>10731</v>
      </c>
      <c r="H228" s="431"/>
      <c r="I228" s="285"/>
      <c r="J228" s="73"/>
      <c r="K228" s="21"/>
      <c r="L228" s="73"/>
      <c r="M228" s="73"/>
      <c r="N228" s="21"/>
      <c r="O228" s="21"/>
    </row>
    <row r="229" ht="15.75" customHeight="1">
      <c r="A229" s="73" t="s">
        <v>7852</v>
      </c>
      <c r="B229" s="351">
        <f>ROW() - ROW('RESOLUCIONES 2025'!$B$2) - 44</f>
        <v>183</v>
      </c>
      <c r="C229" s="130">
        <v>45699.0</v>
      </c>
      <c r="D229" s="73" t="s">
        <v>1257</v>
      </c>
      <c r="E229" s="386" t="s">
        <v>10234</v>
      </c>
      <c r="F229" s="73" t="s">
        <v>8629</v>
      </c>
      <c r="G229" s="169"/>
      <c r="H229" s="431"/>
      <c r="I229" s="285"/>
      <c r="J229" s="73"/>
      <c r="K229" s="21"/>
      <c r="L229" s="73"/>
      <c r="M229" s="73"/>
      <c r="N229" s="21"/>
      <c r="O229" s="21"/>
    </row>
    <row r="230" ht="15.75" customHeight="1">
      <c r="A230" s="73" t="s">
        <v>7852</v>
      </c>
      <c r="B230" s="351">
        <f>ROW() - ROW('RESOLUCIONES 2025'!$B$2) - 44</f>
        <v>184</v>
      </c>
      <c r="C230" s="130">
        <v>45699.0</v>
      </c>
      <c r="D230" s="73" t="s">
        <v>2445</v>
      </c>
      <c r="E230" s="386" t="s">
        <v>12388</v>
      </c>
      <c r="F230" s="73" t="s">
        <v>8629</v>
      </c>
      <c r="G230" s="169"/>
      <c r="H230" s="431"/>
      <c r="I230" s="285"/>
      <c r="J230" s="73"/>
      <c r="K230" s="21"/>
      <c r="L230" s="73"/>
      <c r="M230" s="73"/>
      <c r="N230" s="21"/>
      <c r="O230" s="21"/>
    </row>
    <row r="231" ht="15.75" customHeight="1">
      <c r="A231" s="73" t="s">
        <v>7852</v>
      </c>
      <c r="B231" s="351">
        <f>ROW() - ROW('RESOLUCIONES 2025'!$B$2) - 44</f>
        <v>185</v>
      </c>
      <c r="C231" s="130">
        <v>45699.0</v>
      </c>
      <c r="D231" s="73" t="s">
        <v>8451</v>
      </c>
      <c r="E231" s="386" t="s">
        <v>8452</v>
      </c>
      <c r="F231" s="73" t="s">
        <v>2253</v>
      </c>
      <c r="G231" s="268" t="s">
        <v>12389</v>
      </c>
      <c r="H231" s="431"/>
      <c r="I231" s="285"/>
      <c r="J231" s="73"/>
      <c r="K231" s="21"/>
      <c r="L231" s="73"/>
      <c r="M231" s="73"/>
      <c r="N231" s="21"/>
      <c r="O231" s="21"/>
    </row>
    <row r="232" ht="15.75" customHeight="1">
      <c r="A232" s="73" t="s">
        <v>7852</v>
      </c>
      <c r="B232" s="351">
        <f>ROW() - ROW('RESOLUCIONES 2025'!$B$2) - 44</f>
        <v>186</v>
      </c>
      <c r="C232" s="130">
        <v>45699.0</v>
      </c>
      <c r="D232" s="73" t="s">
        <v>8503</v>
      </c>
      <c r="E232" s="386" t="s">
        <v>8504</v>
      </c>
      <c r="F232" s="73" t="s">
        <v>2253</v>
      </c>
      <c r="G232" s="268" t="s">
        <v>12389</v>
      </c>
      <c r="H232" s="431"/>
      <c r="I232" s="285"/>
      <c r="J232" s="73"/>
      <c r="K232" s="21"/>
      <c r="L232" s="73"/>
      <c r="M232" s="73"/>
      <c r="N232" s="21"/>
      <c r="O232" s="21"/>
    </row>
    <row r="233" ht="15.75" customHeight="1">
      <c r="A233" s="73" t="s">
        <v>7852</v>
      </c>
      <c r="B233" s="351">
        <f>ROW() - ROW('RESOLUCIONES 2025'!$B$2) - 44</f>
        <v>187</v>
      </c>
      <c r="C233" s="130">
        <v>45699.0</v>
      </c>
      <c r="D233" s="350" t="s">
        <v>12390</v>
      </c>
      <c r="E233" s="386" t="s">
        <v>8987</v>
      </c>
      <c r="F233" s="73" t="s">
        <v>12391</v>
      </c>
      <c r="G233" s="294"/>
      <c r="H233" s="431"/>
      <c r="I233" s="285"/>
      <c r="J233" s="73"/>
      <c r="K233" s="21"/>
      <c r="L233" s="73"/>
      <c r="M233" s="73"/>
      <c r="N233" s="21"/>
      <c r="O233" s="21"/>
    </row>
    <row r="234" ht="15.75" customHeight="1">
      <c r="A234" s="73" t="s">
        <v>7852</v>
      </c>
      <c r="B234" s="351">
        <f>ROW() - ROW('RESOLUCIONES 2025'!$B$2) - 44</f>
        <v>188</v>
      </c>
      <c r="C234" s="130">
        <v>45699.0</v>
      </c>
      <c r="D234" s="73" t="s">
        <v>1455</v>
      </c>
      <c r="E234" s="386" t="s">
        <v>804</v>
      </c>
      <c r="F234" s="73" t="s">
        <v>12391</v>
      </c>
      <c r="G234" s="294"/>
      <c r="H234" s="431"/>
      <c r="I234" s="285"/>
      <c r="J234" s="73"/>
      <c r="K234" s="21"/>
      <c r="L234" s="73"/>
      <c r="M234" s="73"/>
      <c r="N234" s="21"/>
      <c r="O234" s="21"/>
    </row>
    <row r="235" ht="15.75" customHeight="1">
      <c r="A235" s="73" t="s">
        <v>7852</v>
      </c>
      <c r="B235" s="351">
        <f>ROW() - ROW('RESOLUCIONES 2025'!$B$2) - 44</f>
        <v>189</v>
      </c>
      <c r="C235" s="130">
        <v>45699.0</v>
      </c>
      <c r="D235" s="73" t="s">
        <v>11983</v>
      </c>
      <c r="E235" s="386" t="s">
        <v>11931</v>
      </c>
      <c r="F235" s="73" t="s">
        <v>12391</v>
      </c>
      <c r="G235" s="169"/>
      <c r="H235" s="431"/>
      <c r="I235" s="285"/>
      <c r="J235" s="73"/>
      <c r="K235" s="21"/>
      <c r="L235" s="73"/>
      <c r="M235" s="73"/>
      <c r="N235" s="21"/>
      <c r="O235" s="21"/>
    </row>
    <row r="236" ht="15.75" customHeight="1">
      <c r="A236" s="73" t="s">
        <v>7852</v>
      </c>
      <c r="B236" s="351">
        <f>ROW() - ROW('RESOLUCIONES 2025'!$B$2) - 44</f>
        <v>190</v>
      </c>
      <c r="C236" s="130">
        <v>45700.0</v>
      </c>
      <c r="D236" s="73" t="s">
        <v>11606</v>
      </c>
      <c r="E236" s="386" t="s">
        <v>11607</v>
      </c>
      <c r="F236" s="73" t="s">
        <v>131</v>
      </c>
      <c r="G236" s="169"/>
      <c r="H236" s="431"/>
      <c r="I236" s="299" t="s">
        <v>12392</v>
      </c>
      <c r="J236" s="73" t="s">
        <v>12393</v>
      </c>
      <c r="K236" s="21"/>
      <c r="L236" s="73"/>
      <c r="M236" s="73"/>
      <c r="N236" s="21"/>
      <c r="O236" s="21"/>
    </row>
    <row r="237" ht="15.75" customHeight="1">
      <c r="A237" s="73" t="s">
        <v>7852</v>
      </c>
      <c r="B237" s="351">
        <f>ROW() - ROW('RESOLUCIONES 2025'!$B$2) - 44</f>
        <v>191</v>
      </c>
      <c r="C237" s="130">
        <v>45700.0</v>
      </c>
      <c r="D237" s="73" t="s">
        <v>1623</v>
      </c>
      <c r="E237" s="386" t="s">
        <v>11107</v>
      </c>
      <c r="F237" s="73" t="s">
        <v>131</v>
      </c>
      <c r="G237" s="169"/>
      <c r="H237" s="431"/>
      <c r="I237" s="285" t="s">
        <v>12316</v>
      </c>
      <c r="J237" s="192" t="s">
        <v>12394</v>
      </c>
      <c r="K237" s="21"/>
      <c r="L237" s="73"/>
      <c r="M237" s="73"/>
      <c r="N237" s="21"/>
      <c r="O237" s="21"/>
    </row>
    <row r="238" ht="15.75" customHeight="1">
      <c r="A238" s="73" t="s">
        <v>7852</v>
      </c>
      <c r="B238" s="351">
        <f>ROW() - ROW('RESOLUCIONES 2025'!$B$2) - 44</f>
        <v>192</v>
      </c>
      <c r="C238" s="130">
        <v>45700.0</v>
      </c>
      <c r="D238" s="73" t="s">
        <v>5533</v>
      </c>
      <c r="E238" s="386" t="s">
        <v>5534</v>
      </c>
      <c r="F238" s="73" t="s">
        <v>761</v>
      </c>
      <c r="G238" s="169" t="s">
        <v>22</v>
      </c>
      <c r="H238" s="431"/>
      <c r="I238" s="285"/>
      <c r="J238" s="73"/>
      <c r="K238" s="21"/>
      <c r="L238" s="73"/>
      <c r="M238" s="73"/>
      <c r="N238" s="21"/>
      <c r="O238" s="21"/>
    </row>
    <row r="239" ht="15.75" customHeight="1">
      <c r="A239" s="73" t="s">
        <v>7852</v>
      </c>
      <c r="B239" s="351">
        <f>ROW() - ROW('RESOLUCIONES 2025'!$B$2) - 44</f>
        <v>193</v>
      </c>
      <c r="C239" s="130">
        <v>45700.0</v>
      </c>
      <c r="D239" s="73" t="s">
        <v>12395</v>
      </c>
      <c r="E239" s="386" t="s">
        <v>8388</v>
      </c>
      <c r="F239" s="73" t="s">
        <v>2751</v>
      </c>
      <c r="G239" s="169"/>
      <c r="H239" s="431"/>
      <c r="I239" s="299" t="s">
        <v>12396</v>
      </c>
      <c r="J239" s="73" t="s">
        <v>12397</v>
      </c>
      <c r="K239" s="21"/>
      <c r="L239" s="73"/>
      <c r="M239" s="73"/>
      <c r="N239" s="21"/>
      <c r="O239" s="21"/>
    </row>
    <row r="240" ht="15.75" customHeight="1">
      <c r="A240" s="73" t="s">
        <v>7852</v>
      </c>
      <c r="B240" s="351">
        <f>ROW() - ROW('RESOLUCIONES 2025'!$B$2) - 44</f>
        <v>194</v>
      </c>
      <c r="C240" s="130">
        <v>45700.0</v>
      </c>
      <c r="D240" s="73" t="s">
        <v>12365</v>
      </c>
      <c r="E240" s="386" t="s">
        <v>12366</v>
      </c>
      <c r="F240" s="73" t="s">
        <v>2751</v>
      </c>
      <c r="G240" s="169"/>
      <c r="H240" s="431"/>
      <c r="I240" s="285" t="s">
        <v>12396</v>
      </c>
      <c r="J240" s="192" t="s">
        <v>12398</v>
      </c>
      <c r="K240" s="21"/>
      <c r="L240" s="73"/>
      <c r="M240" s="73"/>
      <c r="N240" s="21"/>
      <c r="O240" s="21"/>
    </row>
    <row r="241" ht="15.75" customHeight="1">
      <c r="A241" s="73"/>
      <c r="B241" s="351">
        <f>ROW() - ROW('RESOLUCIONES 2025'!$B$2) - 44</f>
        <v>195</v>
      </c>
      <c r="C241" s="130">
        <v>45701.0</v>
      </c>
      <c r="D241" s="73" t="s">
        <v>12399</v>
      </c>
      <c r="E241" s="386"/>
      <c r="F241" s="73"/>
      <c r="G241" s="169"/>
      <c r="H241" s="431"/>
      <c r="I241" s="285"/>
      <c r="J241" s="73"/>
      <c r="K241" s="21"/>
      <c r="L241" s="73"/>
      <c r="M241" s="73"/>
      <c r="N241" s="21"/>
      <c r="O241" s="21"/>
    </row>
    <row r="242" ht="15.75" customHeight="1">
      <c r="A242" s="73"/>
      <c r="B242" s="351">
        <f>ROW() - ROW('RESOLUCIONES 2025'!$B$2) - 44</f>
        <v>196</v>
      </c>
      <c r="C242" s="130">
        <v>45701.0</v>
      </c>
      <c r="D242" s="73" t="s">
        <v>12400</v>
      </c>
      <c r="E242" s="386"/>
      <c r="F242" s="73"/>
      <c r="G242" s="169"/>
      <c r="H242" s="431"/>
      <c r="I242" s="285"/>
      <c r="J242" s="73"/>
      <c r="K242" s="21"/>
      <c r="L242" s="73"/>
      <c r="M242" s="73"/>
      <c r="N242" s="21"/>
      <c r="O242" s="21"/>
    </row>
    <row r="243" ht="15.75" customHeight="1">
      <c r="A243" s="73" t="s">
        <v>7852</v>
      </c>
      <c r="B243" s="351">
        <f>ROW() - ROW('RESOLUCIONES 2025'!$B$2) - 44</f>
        <v>197</v>
      </c>
      <c r="C243" s="130">
        <v>45702.0</v>
      </c>
      <c r="D243" s="73" t="s">
        <v>2594</v>
      </c>
      <c r="E243" s="386" t="s">
        <v>11806</v>
      </c>
      <c r="F243" s="73" t="s">
        <v>8629</v>
      </c>
      <c r="G243" s="169"/>
      <c r="H243" s="431"/>
      <c r="I243" s="285"/>
      <c r="J243" s="73"/>
      <c r="K243" s="21"/>
      <c r="L243" s="73"/>
      <c r="M243" s="73"/>
      <c r="N243" s="21"/>
      <c r="O243" s="21"/>
    </row>
    <row r="244" ht="15.75" customHeight="1">
      <c r="A244" s="73" t="s">
        <v>7852</v>
      </c>
      <c r="B244" s="351">
        <f>ROW() - ROW('RESOLUCIONES 2025'!$B$2) - 44</f>
        <v>198</v>
      </c>
      <c r="C244" s="130">
        <v>45702.0</v>
      </c>
      <c r="D244" s="73" t="s">
        <v>6869</v>
      </c>
      <c r="E244" s="386" t="s">
        <v>6870</v>
      </c>
      <c r="F244" s="73" t="s">
        <v>12327</v>
      </c>
      <c r="G244" s="294"/>
      <c r="H244" s="431"/>
      <c r="I244" s="285"/>
      <c r="J244" s="73"/>
      <c r="K244" s="21"/>
      <c r="L244" s="73"/>
      <c r="M244" s="73"/>
      <c r="N244" s="21"/>
      <c r="O244" s="21"/>
    </row>
    <row r="245" ht="15.75" customHeight="1">
      <c r="A245" s="279" t="s">
        <v>12401</v>
      </c>
      <c r="B245" s="351">
        <f>ROW() - ROW('RESOLUCIONES 2025'!$B$2) - 44</f>
        <v>199</v>
      </c>
      <c r="C245" s="130">
        <v>45702.0</v>
      </c>
      <c r="D245" s="259" t="s">
        <v>9149</v>
      </c>
      <c r="E245" s="386" t="s">
        <v>10862</v>
      </c>
      <c r="F245" s="73" t="s">
        <v>1593</v>
      </c>
      <c r="G245" s="294" t="s">
        <v>10731</v>
      </c>
      <c r="H245" s="431"/>
      <c r="I245" s="285"/>
      <c r="J245" s="73"/>
      <c r="K245" s="21"/>
      <c r="L245" s="73"/>
      <c r="M245" s="73"/>
      <c r="N245" s="21"/>
      <c r="O245" s="21"/>
    </row>
    <row r="246" ht="15.75" customHeight="1">
      <c r="A246" s="73" t="s">
        <v>7852</v>
      </c>
      <c r="B246" s="351">
        <f>ROW() - ROW('RESOLUCIONES 2025'!$B$2) - 44</f>
        <v>200</v>
      </c>
      <c r="C246" s="130">
        <v>45705.0</v>
      </c>
      <c r="D246" s="73" t="s">
        <v>11804</v>
      </c>
      <c r="E246" s="386" t="s">
        <v>11805</v>
      </c>
      <c r="F246" s="73" t="s">
        <v>2751</v>
      </c>
      <c r="G246" s="169"/>
      <c r="H246" s="431"/>
      <c r="I246" s="285" t="s">
        <v>12402</v>
      </c>
      <c r="J246" s="192" t="s">
        <v>12403</v>
      </c>
      <c r="K246" s="21"/>
      <c r="L246" s="73"/>
      <c r="M246" s="73"/>
      <c r="N246" s="21"/>
      <c r="O246" s="21"/>
    </row>
    <row r="247" ht="15.75" customHeight="1">
      <c r="A247" s="73" t="s">
        <v>7852</v>
      </c>
      <c r="B247" s="351">
        <f>ROW() - ROW('RESOLUCIONES 2025'!$B$2) - 44</f>
        <v>201</v>
      </c>
      <c r="C247" s="130">
        <v>45705.0</v>
      </c>
      <c r="D247" s="73" t="s">
        <v>11841</v>
      </c>
      <c r="E247" s="386" t="s">
        <v>11842</v>
      </c>
      <c r="F247" s="73" t="s">
        <v>2751</v>
      </c>
      <c r="G247" s="169"/>
      <c r="H247" s="431"/>
      <c r="I247" s="285" t="s">
        <v>12403</v>
      </c>
      <c r="J247" s="73" t="s">
        <v>12404</v>
      </c>
      <c r="K247" s="21"/>
      <c r="L247" s="73"/>
      <c r="M247" s="73"/>
      <c r="N247" s="21"/>
      <c r="O247" s="21"/>
    </row>
    <row r="248" ht="15.75" customHeight="1">
      <c r="A248" s="73" t="s">
        <v>7852</v>
      </c>
      <c r="B248" s="351">
        <f>ROW() - ROW('RESOLUCIONES 2025'!$B$2) - 44</f>
        <v>202</v>
      </c>
      <c r="C248" s="130">
        <v>45706.0</v>
      </c>
      <c r="D248" s="73" t="s">
        <v>2054</v>
      </c>
      <c r="E248" s="386" t="s">
        <v>455</v>
      </c>
      <c r="F248" s="73" t="s">
        <v>9965</v>
      </c>
      <c r="G248" s="294"/>
      <c r="H248" s="431"/>
      <c r="I248" s="285"/>
      <c r="J248" s="73"/>
      <c r="K248" s="21"/>
      <c r="L248" s="73"/>
      <c r="M248" s="73"/>
      <c r="N248" s="21"/>
      <c r="O248" s="21"/>
    </row>
    <row r="249" ht="15.75" customHeight="1">
      <c r="A249" s="73"/>
      <c r="B249" s="351">
        <f>ROW() - ROW('RESOLUCIONES 2025'!$B$2) - 44</f>
        <v>203</v>
      </c>
      <c r="C249" s="130"/>
      <c r="D249" s="73"/>
      <c r="E249" s="386"/>
      <c r="F249" s="73"/>
      <c r="G249" s="169"/>
      <c r="H249" s="431"/>
      <c r="I249" s="285"/>
      <c r="J249" s="73"/>
      <c r="K249" s="21"/>
      <c r="L249" s="73"/>
      <c r="M249" s="73"/>
      <c r="N249" s="21"/>
      <c r="O249" s="21"/>
    </row>
    <row r="250" ht="15.75" customHeight="1">
      <c r="A250" s="73" t="s">
        <v>7852</v>
      </c>
      <c r="B250" s="351">
        <f>ROW() - ROW('RESOLUCIONES 2025'!$B$2) - 44</f>
        <v>204</v>
      </c>
      <c r="C250" s="130">
        <v>45708.0</v>
      </c>
      <c r="D250" s="73" t="s">
        <v>10071</v>
      </c>
      <c r="E250" s="386" t="s">
        <v>10072</v>
      </c>
      <c r="F250" s="73" t="s">
        <v>1593</v>
      </c>
      <c r="G250" s="294" t="s">
        <v>10731</v>
      </c>
      <c r="H250" s="431"/>
      <c r="I250" s="285"/>
      <c r="J250" s="73"/>
      <c r="K250" s="21"/>
      <c r="L250" s="73"/>
      <c r="M250" s="73"/>
      <c r="N250" s="21"/>
      <c r="O250" s="21"/>
    </row>
    <row r="251" ht="15.75" customHeight="1">
      <c r="A251" s="73" t="s">
        <v>7852</v>
      </c>
      <c r="B251" s="351">
        <f>ROW() - ROW('RESOLUCIONES 2025'!$B$2) - 44</f>
        <v>205</v>
      </c>
      <c r="C251" s="130">
        <v>45713.0</v>
      </c>
      <c r="D251" s="622" t="s">
        <v>11096</v>
      </c>
      <c r="E251" s="386" t="s">
        <v>12406</v>
      </c>
      <c r="F251" s="73" t="s">
        <v>761</v>
      </c>
      <c r="G251" s="268" t="s">
        <v>4532</v>
      </c>
      <c r="H251" s="431"/>
      <c r="I251" s="285"/>
      <c r="J251" s="73"/>
      <c r="K251" s="21"/>
      <c r="L251" s="73"/>
      <c r="M251" s="73"/>
      <c r="N251" s="21"/>
      <c r="O251" s="21"/>
    </row>
    <row r="252" ht="15.75" customHeight="1">
      <c r="A252" s="73" t="s">
        <v>7852</v>
      </c>
      <c r="B252" s="351">
        <f>ROW() - ROW('RESOLUCIONES 2025'!$B$2) - 44</f>
        <v>206</v>
      </c>
      <c r="C252" s="130">
        <v>45714.0</v>
      </c>
      <c r="D252" s="73" t="s">
        <v>3783</v>
      </c>
      <c r="E252" s="386" t="s">
        <v>12407</v>
      </c>
      <c r="F252" s="73" t="s">
        <v>8629</v>
      </c>
      <c r="G252" s="169"/>
      <c r="H252" s="431"/>
      <c r="I252" s="285"/>
      <c r="J252" s="73"/>
      <c r="K252" s="21"/>
      <c r="L252" s="73"/>
      <c r="M252" s="73"/>
      <c r="N252" s="21"/>
      <c r="O252" s="21"/>
    </row>
    <row r="253" ht="15.75" customHeight="1">
      <c r="A253" s="73" t="s">
        <v>7852</v>
      </c>
      <c r="B253" s="351">
        <f>ROW() - ROW('RESOLUCIONES 2025'!$B$2) - 44</f>
        <v>207</v>
      </c>
      <c r="C253" s="130">
        <v>45714.0</v>
      </c>
      <c r="D253" s="73" t="s">
        <v>9265</v>
      </c>
      <c r="E253" s="386" t="s">
        <v>12408</v>
      </c>
      <c r="F253" s="73" t="s">
        <v>2751</v>
      </c>
      <c r="G253" s="169"/>
      <c r="H253" s="431"/>
      <c r="I253" s="285" t="s">
        <v>12409</v>
      </c>
      <c r="J253" s="73" t="s">
        <v>12410</v>
      </c>
      <c r="K253" s="21"/>
      <c r="L253" s="73"/>
      <c r="M253" s="73"/>
      <c r="N253" s="21"/>
      <c r="O253" s="21"/>
    </row>
    <row r="254" ht="15.75" customHeight="1">
      <c r="A254" s="73" t="s">
        <v>7852</v>
      </c>
      <c r="B254" s="351">
        <f>ROW() - ROW('RESOLUCIONES 2025'!$B$2) - 44</f>
        <v>208</v>
      </c>
      <c r="C254" s="130">
        <v>45716.0</v>
      </c>
      <c r="D254" s="73" t="s">
        <v>12303</v>
      </c>
      <c r="E254" s="386" t="s">
        <v>12093</v>
      </c>
      <c r="F254" s="73" t="s">
        <v>2751</v>
      </c>
      <c r="G254" s="169"/>
      <c r="H254" s="431"/>
      <c r="I254" s="285" t="s">
        <v>12411</v>
      </c>
      <c r="J254" s="279" t="s">
        <v>12412</v>
      </c>
      <c r="K254" s="21"/>
      <c r="L254" s="73"/>
      <c r="M254" s="73"/>
      <c r="N254" s="21"/>
      <c r="O254" s="21"/>
    </row>
    <row r="255" ht="15.75" customHeight="1">
      <c r="A255" s="73" t="s">
        <v>7852</v>
      </c>
      <c r="B255" s="351">
        <f>ROW() - ROW('RESOLUCIONES 2025'!$B$2) - 44</f>
        <v>209</v>
      </c>
      <c r="C255" s="130">
        <v>45716.0</v>
      </c>
      <c r="D255" s="73" t="s">
        <v>9582</v>
      </c>
      <c r="E255" s="386" t="s">
        <v>9716</v>
      </c>
      <c r="F255" s="73" t="s">
        <v>2253</v>
      </c>
      <c r="G255" s="169" t="s">
        <v>11993</v>
      </c>
      <c r="H255" s="431"/>
      <c r="I255" s="285"/>
      <c r="J255" s="73"/>
      <c r="K255" s="21"/>
      <c r="L255" s="73"/>
      <c r="M255" s="73"/>
      <c r="N255" s="21"/>
      <c r="O255" s="21"/>
    </row>
    <row r="256" ht="15.75" customHeight="1">
      <c r="A256" s="73" t="s">
        <v>7852</v>
      </c>
      <c r="B256" s="351">
        <f>ROW() - ROW('RESOLUCIONES 2025'!$B$2) - 44</f>
        <v>210</v>
      </c>
      <c r="C256" s="130">
        <v>45716.0</v>
      </c>
      <c r="D256" s="73" t="s">
        <v>11043</v>
      </c>
      <c r="E256" s="386" t="s">
        <v>11297</v>
      </c>
      <c r="F256" s="73" t="s">
        <v>131</v>
      </c>
      <c r="G256" s="169"/>
      <c r="H256" s="431"/>
      <c r="I256" s="296" t="s">
        <v>7753</v>
      </c>
      <c r="J256" s="192" t="s">
        <v>12413</v>
      </c>
      <c r="K256" s="21"/>
      <c r="L256" s="73"/>
      <c r="M256" s="73"/>
      <c r="N256" s="21"/>
      <c r="O256" s="21"/>
    </row>
    <row r="257" ht="15.75" customHeight="1">
      <c r="A257" s="73" t="s">
        <v>7852</v>
      </c>
      <c r="B257" s="351">
        <f>ROW() - ROW('RESOLUCIONES 2025'!$B$2) - 44</f>
        <v>211</v>
      </c>
      <c r="C257" s="130">
        <v>45719.0</v>
      </c>
      <c r="D257" s="73" t="s">
        <v>5608</v>
      </c>
      <c r="E257" s="386" t="s">
        <v>6187</v>
      </c>
      <c r="F257" s="73" t="s">
        <v>12327</v>
      </c>
      <c r="G257" s="169"/>
      <c r="H257" s="431"/>
      <c r="I257" s="285"/>
      <c r="J257" s="73"/>
      <c r="K257" s="21"/>
      <c r="L257" s="73"/>
      <c r="M257" s="73"/>
      <c r="N257" s="21"/>
      <c r="O257" s="21"/>
    </row>
    <row r="258" ht="15.75" customHeight="1">
      <c r="A258" s="73" t="s">
        <v>7852</v>
      </c>
      <c r="B258" s="351">
        <f>ROW() - ROW('RESOLUCIONES 2025'!$B$2) - 44</f>
        <v>212</v>
      </c>
      <c r="C258" s="130">
        <v>45719.0</v>
      </c>
      <c r="D258" s="73" t="s">
        <v>12022</v>
      </c>
      <c r="E258" s="386" t="s">
        <v>12414</v>
      </c>
      <c r="F258" s="73" t="s">
        <v>2751</v>
      </c>
      <c r="G258" s="294"/>
      <c r="H258" s="431"/>
      <c r="I258" s="285" t="s">
        <v>12415</v>
      </c>
      <c r="J258" s="73" t="s">
        <v>12416</v>
      </c>
      <c r="K258" s="21"/>
      <c r="L258" s="73"/>
      <c r="M258" s="73"/>
      <c r="N258" s="21"/>
      <c r="O258" s="21"/>
    </row>
    <row r="259" ht="15.75" customHeight="1">
      <c r="A259" s="73" t="s">
        <v>7852</v>
      </c>
      <c r="B259" s="351">
        <f>ROW() - ROW('RESOLUCIONES 2025'!$B$2) - 44</f>
        <v>213</v>
      </c>
      <c r="C259" s="130">
        <v>45719.0</v>
      </c>
      <c r="D259" s="73" t="s">
        <v>12417</v>
      </c>
      <c r="E259" s="386" t="s">
        <v>2689</v>
      </c>
      <c r="F259" s="73" t="s">
        <v>2253</v>
      </c>
      <c r="G259" s="391" t="s">
        <v>11958</v>
      </c>
      <c r="H259" s="431"/>
      <c r="I259" s="285"/>
      <c r="J259" s="73"/>
      <c r="K259" s="21"/>
      <c r="L259" s="73"/>
      <c r="M259" s="73"/>
      <c r="N259" s="21"/>
      <c r="O259" s="21"/>
    </row>
    <row r="260" ht="15.75" customHeight="1">
      <c r="A260" s="73" t="s">
        <v>7852</v>
      </c>
      <c r="B260" s="351">
        <f>ROW() - ROW('RESOLUCIONES 2025'!$B$2) - 44</f>
        <v>214</v>
      </c>
      <c r="C260" s="130">
        <v>45719.0</v>
      </c>
      <c r="D260" s="73" t="s">
        <v>9001</v>
      </c>
      <c r="E260" s="386" t="s">
        <v>9088</v>
      </c>
      <c r="F260" s="73" t="s">
        <v>11382</v>
      </c>
      <c r="G260" s="169"/>
      <c r="H260" s="431"/>
      <c r="I260" s="285"/>
      <c r="J260" s="73"/>
      <c r="K260" s="21"/>
      <c r="L260" s="73"/>
      <c r="M260" s="73"/>
      <c r="N260" s="21"/>
      <c r="O260" s="21"/>
    </row>
    <row r="261" ht="15.75" customHeight="1">
      <c r="A261" s="73" t="s">
        <v>7852</v>
      </c>
      <c r="B261" s="351">
        <f>ROW() - ROW('RESOLUCIONES 2025'!$B$2) - 44</f>
        <v>215</v>
      </c>
      <c r="C261" s="130">
        <v>45719.0</v>
      </c>
      <c r="D261" s="73" t="s">
        <v>11732</v>
      </c>
      <c r="E261" s="386" t="s">
        <v>12229</v>
      </c>
      <c r="F261" s="73" t="s">
        <v>131</v>
      </c>
      <c r="G261" s="169"/>
      <c r="H261" s="431"/>
      <c r="I261" s="285" t="s">
        <v>12418</v>
      </c>
      <c r="J261" s="73" t="s">
        <v>12419</v>
      </c>
      <c r="K261" s="21"/>
      <c r="L261" s="73"/>
      <c r="M261" s="73"/>
      <c r="N261" s="21"/>
      <c r="O261" s="21"/>
    </row>
    <row r="262" ht="15.75" customHeight="1">
      <c r="A262" s="73" t="s">
        <v>7852</v>
      </c>
      <c r="B262" s="351">
        <f>ROW() - ROW('RESOLUCIONES 2025'!$B$2) - 44</f>
        <v>216</v>
      </c>
      <c r="C262" s="130">
        <v>45719.0</v>
      </c>
      <c r="D262" s="73" t="s">
        <v>9278</v>
      </c>
      <c r="E262" s="386" t="s">
        <v>9279</v>
      </c>
      <c r="F262" s="73" t="s">
        <v>11382</v>
      </c>
      <c r="G262" s="169"/>
      <c r="H262" s="431"/>
      <c r="I262" s="285"/>
      <c r="J262" s="73"/>
      <c r="K262" s="21"/>
      <c r="L262" s="73"/>
      <c r="M262" s="73"/>
      <c r="N262" s="21"/>
      <c r="O262" s="21"/>
    </row>
    <row r="263" ht="15.75" customHeight="1">
      <c r="A263" s="73" t="s">
        <v>7852</v>
      </c>
      <c r="B263" s="351">
        <f>ROW() - ROW('RESOLUCIONES 2025'!$B$2) - 44</f>
        <v>217</v>
      </c>
      <c r="C263" s="130">
        <v>45719.0</v>
      </c>
      <c r="D263" s="73" t="s">
        <v>3783</v>
      </c>
      <c r="E263" s="386" t="s">
        <v>12407</v>
      </c>
      <c r="F263" s="73" t="s">
        <v>131</v>
      </c>
      <c r="G263" s="169"/>
      <c r="H263" s="431"/>
      <c r="I263" s="285" t="s">
        <v>12056</v>
      </c>
      <c r="J263" s="73" t="s">
        <v>12420</v>
      </c>
      <c r="K263" s="21"/>
      <c r="L263" s="73"/>
      <c r="M263" s="73"/>
      <c r="N263" s="21"/>
      <c r="O263" s="21"/>
    </row>
    <row r="264" ht="15.75" customHeight="1">
      <c r="A264" s="73" t="s">
        <v>7852</v>
      </c>
      <c r="B264" s="351">
        <f>ROW() - ROW('RESOLUCIONES 2025'!$B$2) - 44</f>
        <v>218</v>
      </c>
      <c r="C264" s="130">
        <v>45720.0</v>
      </c>
      <c r="D264" s="73" t="s">
        <v>12114</v>
      </c>
      <c r="E264" s="386" t="s">
        <v>12115</v>
      </c>
      <c r="F264" s="73" t="s">
        <v>761</v>
      </c>
      <c r="G264" s="169" t="s">
        <v>378</v>
      </c>
      <c r="H264" s="431"/>
      <c r="I264" s="285"/>
      <c r="J264" s="73"/>
      <c r="K264" s="21"/>
      <c r="L264" s="73"/>
      <c r="M264" s="73"/>
      <c r="N264" s="21"/>
      <c r="O264" s="21"/>
    </row>
    <row r="265" ht="15.75" customHeight="1">
      <c r="A265" s="73" t="s">
        <v>7852</v>
      </c>
      <c r="B265" s="351">
        <f>ROW() - ROW('RESOLUCIONES 2025'!$B$2) - 44</f>
        <v>219</v>
      </c>
      <c r="C265" s="130">
        <v>45720.0</v>
      </c>
      <c r="D265" s="73" t="s">
        <v>12421</v>
      </c>
      <c r="E265" s="386" t="s">
        <v>12422</v>
      </c>
      <c r="F265" s="73" t="s">
        <v>761</v>
      </c>
      <c r="G265" s="169" t="s">
        <v>378</v>
      </c>
      <c r="H265" s="431"/>
      <c r="I265" s="285"/>
      <c r="J265" s="73"/>
      <c r="K265" s="21"/>
      <c r="L265" s="73"/>
      <c r="M265" s="73"/>
      <c r="N265" s="21"/>
      <c r="O265" s="21"/>
    </row>
    <row r="266" ht="15.75" customHeight="1">
      <c r="A266" s="73" t="s">
        <v>7852</v>
      </c>
      <c r="B266" s="351">
        <f>ROW() - ROW('RESOLUCIONES 2025'!$B$2) - 44</f>
        <v>220</v>
      </c>
      <c r="C266" s="130">
        <v>45720.0</v>
      </c>
      <c r="D266" s="73" t="s">
        <v>2165</v>
      </c>
      <c r="E266" s="386" t="s">
        <v>12423</v>
      </c>
      <c r="F266" s="73" t="s">
        <v>761</v>
      </c>
      <c r="G266" s="169" t="s">
        <v>378</v>
      </c>
      <c r="H266" s="431"/>
      <c r="I266" s="285"/>
      <c r="J266" s="73"/>
      <c r="K266" s="21"/>
      <c r="L266" s="73"/>
      <c r="M266" s="73"/>
      <c r="N266" s="21"/>
      <c r="O266" s="21"/>
    </row>
    <row r="267" ht="15.75" customHeight="1">
      <c r="A267" s="73" t="s">
        <v>7852</v>
      </c>
      <c r="B267" s="351">
        <f>ROW() - ROW('RESOLUCIONES 2025'!$B$2) - 44</f>
        <v>221</v>
      </c>
      <c r="C267" s="130">
        <v>45720.0</v>
      </c>
      <c r="D267" s="73" t="s">
        <v>12424</v>
      </c>
      <c r="E267" s="386" t="s">
        <v>12425</v>
      </c>
      <c r="F267" s="73" t="s">
        <v>761</v>
      </c>
      <c r="G267" s="169" t="s">
        <v>11665</v>
      </c>
      <c r="H267" s="431"/>
      <c r="I267" s="285"/>
      <c r="J267" s="73"/>
      <c r="K267" s="21"/>
      <c r="L267" s="73"/>
      <c r="M267" s="73"/>
      <c r="N267" s="21"/>
      <c r="O267" s="21"/>
    </row>
    <row r="268" ht="15.75" customHeight="1">
      <c r="A268" s="73" t="s">
        <v>7852</v>
      </c>
      <c r="B268" s="351">
        <f>ROW() - ROW('RESOLUCIONES 2025'!$B$2) - 44</f>
        <v>222</v>
      </c>
      <c r="C268" s="130">
        <v>45720.0</v>
      </c>
      <c r="D268" s="73" t="s">
        <v>12426</v>
      </c>
      <c r="E268" s="386" t="s">
        <v>12427</v>
      </c>
      <c r="F268" s="73" t="s">
        <v>761</v>
      </c>
      <c r="G268" s="169" t="s">
        <v>11380</v>
      </c>
      <c r="H268" s="431"/>
      <c r="I268" s="285"/>
      <c r="J268" s="73"/>
      <c r="K268" s="21"/>
      <c r="L268" s="73"/>
      <c r="M268" s="73"/>
      <c r="N268" s="21"/>
      <c r="O268" s="21"/>
    </row>
    <row r="269" ht="15.75" customHeight="1">
      <c r="A269" s="73" t="s">
        <v>7852</v>
      </c>
      <c r="B269" s="351">
        <f>ROW() - ROW('RESOLUCIONES 2025'!$B$2) - 44</f>
        <v>223</v>
      </c>
      <c r="C269" s="130">
        <v>45720.0</v>
      </c>
      <c r="D269" s="289" t="s">
        <v>92</v>
      </c>
      <c r="E269" s="393" t="s">
        <v>749</v>
      </c>
      <c r="F269" s="73" t="s">
        <v>761</v>
      </c>
      <c r="G269" s="291" t="s">
        <v>12428</v>
      </c>
      <c r="H269" s="492"/>
      <c r="I269" s="293"/>
      <c r="J269" s="73"/>
      <c r="K269" s="21"/>
      <c r="L269" s="73"/>
      <c r="M269" s="73"/>
      <c r="N269" s="21"/>
      <c r="O269" s="21"/>
    </row>
    <row r="270" ht="15.75" customHeight="1">
      <c r="A270" s="73" t="s">
        <v>7852</v>
      </c>
      <c r="B270" s="351">
        <f>ROW() - ROW('RESOLUCIONES 2025'!$B$2) - 44</f>
        <v>224</v>
      </c>
      <c r="C270" s="130">
        <v>45720.0</v>
      </c>
      <c r="D270" s="73" t="s">
        <v>4910</v>
      </c>
      <c r="E270" s="386" t="s">
        <v>12429</v>
      </c>
      <c r="F270" s="73" t="s">
        <v>761</v>
      </c>
      <c r="G270" s="169" t="s">
        <v>6475</v>
      </c>
      <c r="H270" s="431"/>
      <c r="I270" s="285"/>
      <c r="J270" s="73"/>
      <c r="K270" s="21"/>
      <c r="L270" s="73"/>
      <c r="M270" s="73"/>
      <c r="N270" s="21"/>
      <c r="O270" s="21"/>
    </row>
    <row r="271" ht="15.75" customHeight="1">
      <c r="A271" s="73" t="s">
        <v>7852</v>
      </c>
      <c r="B271" s="351">
        <f>ROW() - ROW('RESOLUCIONES 2025'!$B$2) - 44</f>
        <v>225</v>
      </c>
      <c r="C271" s="130">
        <v>45720.0</v>
      </c>
      <c r="D271" s="73" t="s">
        <v>12430</v>
      </c>
      <c r="E271" s="386" t="s">
        <v>12431</v>
      </c>
      <c r="F271" s="73" t="s">
        <v>761</v>
      </c>
      <c r="G271" s="169" t="s">
        <v>6150</v>
      </c>
      <c r="H271" s="431"/>
      <c r="I271" s="285"/>
      <c r="J271" s="73"/>
      <c r="K271" s="21"/>
      <c r="L271" s="73"/>
      <c r="M271" s="73"/>
      <c r="N271" s="21"/>
      <c r="O271" s="21"/>
    </row>
    <row r="272" ht="15.75" customHeight="1">
      <c r="A272" s="73" t="s">
        <v>7852</v>
      </c>
      <c r="B272" s="351">
        <f>ROW() - ROW('RESOLUCIONES 2025'!$B$2) - 44</f>
        <v>226</v>
      </c>
      <c r="C272" s="130">
        <v>45720.0</v>
      </c>
      <c r="D272" s="73" t="s">
        <v>12116</v>
      </c>
      <c r="E272" s="386" t="s">
        <v>12432</v>
      </c>
      <c r="F272" s="73" t="s">
        <v>761</v>
      </c>
      <c r="G272" s="169" t="s">
        <v>378</v>
      </c>
      <c r="H272" s="431"/>
      <c r="I272" s="285"/>
      <c r="J272" s="73"/>
      <c r="K272" s="21"/>
      <c r="L272" s="73"/>
      <c r="M272" s="73"/>
      <c r="N272" s="21"/>
      <c r="O272" s="21"/>
    </row>
    <row r="273" ht="15.75" customHeight="1">
      <c r="A273" s="73" t="s">
        <v>7852</v>
      </c>
      <c r="B273" s="351">
        <f>ROW() - ROW('RESOLUCIONES 2025'!$B$2) - 44</f>
        <v>227</v>
      </c>
      <c r="C273" s="130">
        <v>45720.0</v>
      </c>
      <c r="D273" s="73" t="s">
        <v>12433</v>
      </c>
      <c r="E273" s="386" t="s">
        <v>12434</v>
      </c>
      <c r="F273" s="73" t="s">
        <v>761</v>
      </c>
      <c r="G273" s="169" t="s">
        <v>12435</v>
      </c>
      <c r="H273" s="488"/>
      <c r="I273" s="285"/>
      <c r="J273" s="73"/>
      <c r="K273" s="21"/>
      <c r="L273" s="73"/>
      <c r="M273" s="73"/>
      <c r="N273" s="21"/>
      <c r="O273" s="21"/>
    </row>
    <row r="274" ht="15.75" customHeight="1">
      <c r="A274" s="73" t="s">
        <v>7852</v>
      </c>
      <c r="B274" s="351">
        <f>ROW() - ROW('RESOLUCIONES 2025'!$B$2) - 44</f>
        <v>228</v>
      </c>
      <c r="C274" s="130">
        <v>45720.0</v>
      </c>
      <c r="D274" s="73" t="s">
        <v>12436</v>
      </c>
      <c r="E274" s="386" t="s">
        <v>12437</v>
      </c>
      <c r="F274" s="73" t="s">
        <v>761</v>
      </c>
      <c r="G274" s="169" t="s">
        <v>7214</v>
      </c>
      <c r="H274" s="431"/>
      <c r="I274" s="285"/>
      <c r="J274" s="73"/>
      <c r="K274" s="21"/>
      <c r="L274" s="73"/>
      <c r="M274" s="73"/>
      <c r="N274" s="21"/>
      <c r="O274" s="21"/>
    </row>
    <row r="275" ht="15.75" customHeight="1">
      <c r="A275" s="73" t="s">
        <v>7852</v>
      </c>
      <c r="B275" s="351">
        <f>ROW() - ROW('RESOLUCIONES 2025'!$B$2) - 44</f>
        <v>229</v>
      </c>
      <c r="C275" s="130">
        <v>45720.0</v>
      </c>
      <c r="D275" s="73" t="s">
        <v>12118</v>
      </c>
      <c r="E275" s="386" t="s">
        <v>12438</v>
      </c>
      <c r="F275" s="73" t="s">
        <v>761</v>
      </c>
      <c r="G275" s="169" t="s">
        <v>7214</v>
      </c>
      <c r="H275" s="431"/>
      <c r="I275" s="285"/>
      <c r="J275" s="73"/>
      <c r="K275" s="21"/>
      <c r="L275" s="73"/>
      <c r="M275" s="73"/>
      <c r="N275" s="21"/>
      <c r="O275" s="21"/>
    </row>
    <row r="276" ht="15.75" customHeight="1">
      <c r="A276" s="73" t="s">
        <v>7852</v>
      </c>
      <c r="B276" s="351">
        <f>ROW() - ROW('RESOLUCIONES 2025'!$B$2) - 44</f>
        <v>230</v>
      </c>
      <c r="C276" s="130">
        <v>45720.0</v>
      </c>
      <c r="D276" s="73" t="s">
        <v>12439</v>
      </c>
      <c r="E276" s="386" t="s">
        <v>12220</v>
      </c>
      <c r="F276" s="73" t="s">
        <v>761</v>
      </c>
      <c r="G276" s="169" t="s">
        <v>378</v>
      </c>
      <c r="H276" s="431"/>
      <c r="I276" s="285"/>
      <c r="J276" s="73"/>
      <c r="K276" s="21"/>
      <c r="L276" s="73"/>
      <c r="M276" s="73"/>
      <c r="N276" s="21"/>
      <c r="O276" s="21"/>
    </row>
    <row r="277" ht="15.75" customHeight="1">
      <c r="A277" s="73" t="s">
        <v>7852</v>
      </c>
      <c r="B277" s="351">
        <f>ROW() - ROW('RESOLUCIONES 2025'!$B$2) - 44</f>
        <v>231</v>
      </c>
      <c r="C277" s="130">
        <v>45720.0</v>
      </c>
      <c r="D277" s="73" t="s">
        <v>11839</v>
      </c>
      <c r="E277" s="386" t="s">
        <v>11840</v>
      </c>
      <c r="F277" s="73" t="s">
        <v>2923</v>
      </c>
      <c r="G277" s="253"/>
      <c r="H277" s="431"/>
      <c r="I277" s="285"/>
      <c r="J277" s="73"/>
      <c r="K277" s="21"/>
      <c r="L277" s="73"/>
      <c r="M277" s="73"/>
      <c r="N277" s="21"/>
      <c r="O277" s="21"/>
    </row>
    <row r="278" ht="15.75" customHeight="1">
      <c r="A278" s="73" t="s">
        <v>7852</v>
      </c>
      <c r="B278" s="351">
        <f>ROW() - ROW('RESOLUCIONES 2025'!$B$2) - 44</f>
        <v>232</v>
      </c>
      <c r="C278" s="130">
        <v>45720.0</v>
      </c>
      <c r="D278" s="73" t="s">
        <v>12440</v>
      </c>
      <c r="E278" s="386" t="s">
        <v>11503</v>
      </c>
      <c r="F278" s="73" t="s">
        <v>2923</v>
      </c>
      <c r="G278" s="169"/>
      <c r="H278" s="431"/>
      <c r="I278" s="285"/>
      <c r="J278" s="73"/>
      <c r="K278" s="21"/>
      <c r="L278" s="73"/>
      <c r="M278" s="73"/>
      <c r="N278" s="21"/>
      <c r="O278" s="21"/>
    </row>
    <row r="279" ht="15.75" customHeight="1">
      <c r="A279" s="73" t="s">
        <v>7852</v>
      </c>
      <c r="B279" s="351">
        <f>ROW() - ROW('RESOLUCIONES 2025'!$B$2) - 44</f>
        <v>233</v>
      </c>
      <c r="C279" s="130">
        <v>45720.0</v>
      </c>
      <c r="D279" s="73" t="s">
        <v>11203</v>
      </c>
      <c r="E279" s="386" t="s">
        <v>11715</v>
      </c>
      <c r="F279" s="73" t="s">
        <v>2923</v>
      </c>
      <c r="G279" s="169"/>
      <c r="H279" s="431"/>
      <c r="I279" s="285"/>
      <c r="J279" s="73"/>
      <c r="K279" s="21"/>
      <c r="L279" s="73"/>
      <c r="M279" s="73"/>
      <c r="N279" s="21"/>
      <c r="O279" s="21"/>
    </row>
    <row r="280" ht="15.75" customHeight="1">
      <c r="A280" s="73" t="s">
        <v>7852</v>
      </c>
      <c r="B280" s="351">
        <f>ROW() - ROW('RESOLUCIONES 2025'!$B$2) - 44</f>
        <v>234</v>
      </c>
      <c r="C280" s="130">
        <v>45720.0</v>
      </c>
      <c r="D280" s="73" t="s">
        <v>8085</v>
      </c>
      <c r="E280" s="386" t="s">
        <v>12190</v>
      </c>
      <c r="F280" s="73" t="s">
        <v>2923</v>
      </c>
      <c r="G280" s="253"/>
      <c r="H280" s="431"/>
      <c r="I280" s="285"/>
      <c r="J280" s="73"/>
      <c r="K280" s="21"/>
      <c r="L280" s="73"/>
      <c r="M280" s="73"/>
      <c r="N280" s="21"/>
      <c r="O280" s="21"/>
    </row>
    <row r="281" ht="15.75" customHeight="1">
      <c r="A281" s="73" t="s">
        <v>7852</v>
      </c>
      <c r="B281" s="351">
        <f>ROW() - ROW('RESOLUCIONES 2025'!$B$2) - 44</f>
        <v>235</v>
      </c>
      <c r="C281" s="130">
        <v>45720.0</v>
      </c>
      <c r="D281" s="73" t="s">
        <v>10115</v>
      </c>
      <c r="E281" s="386" t="s">
        <v>10866</v>
      </c>
      <c r="F281" s="73" t="s">
        <v>2923</v>
      </c>
      <c r="G281" s="294"/>
      <c r="H281" s="431"/>
      <c r="I281" s="285"/>
      <c r="J281" s="73"/>
      <c r="K281" s="73"/>
      <c r="L281" s="73"/>
      <c r="M281" s="73"/>
      <c r="N281" s="21"/>
      <c r="O281" s="21"/>
    </row>
    <row r="282" ht="15.75" customHeight="1">
      <c r="A282" s="73" t="s">
        <v>7852</v>
      </c>
      <c r="B282" s="351">
        <f>ROW() - ROW('RESOLUCIONES 2025'!$B$2) - 44</f>
        <v>236</v>
      </c>
      <c r="C282" s="130">
        <v>45720.0</v>
      </c>
      <c r="D282" s="73" t="s">
        <v>12099</v>
      </c>
      <c r="E282" s="386" t="s">
        <v>12079</v>
      </c>
      <c r="F282" s="73" t="s">
        <v>2923</v>
      </c>
      <c r="G282" s="294"/>
      <c r="H282" s="431"/>
      <c r="I282" s="285"/>
      <c r="J282" s="73"/>
      <c r="K282" s="73"/>
      <c r="L282" s="73"/>
      <c r="M282" s="73"/>
      <c r="N282" s="21"/>
      <c r="O282" s="21"/>
    </row>
    <row r="283" ht="15.75" customHeight="1">
      <c r="A283" s="73" t="s">
        <v>7852</v>
      </c>
      <c r="B283" s="351">
        <f>ROW() - ROW('RESOLUCIONES 2025'!$B$2) - 44</f>
        <v>237</v>
      </c>
      <c r="C283" s="130">
        <v>45720.0</v>
      </c>
      <c r="D283" s="73" t="s">
        <v>9239</v>
      </c>
      <c r="E283" s="386" t="s">
        <v>12318</v>
      </c>
      <c r="F283" s="73" t="s">
        <v>2923</v>
      </c>
      <c r="G283" s="169"/>
      <c r="H283" s="431"/>
      <c r="I283" s="285"/>
      <c r="J283" s="73"/>
      <c r="K283" s="73"/>
      <c r="L283" s="73"/>
      <c r="M283" s="73"/>
      <c r="N283" s="21"/>
      <c r="O283" s="21"/>
    </row>
    <row r="284" ht="15.75" customHeight="1">
      <c r="A284" s="73" t="s">
        <v>7852</v>
      </c>
      <c r="B284" s="351">
        <f>ROW() - ROW('RESOLUCIONES 2025'!$B$2) - 44</f>
        <v>238</v>
      </c>
      <c r="C284" s="130">
        <v>45721.0</v>
      </c>
      <c r="D284" s="73" t="s">
        <v>10499</v>
      </c>
      <c r="E284" s="386" t="s">
        <v>12284</v>
      </c>
      <c r="F284" s="306" t="s">
        <v>131</v>
      </c>
      <c r="G284" s="169"/>
      <c r="H284" s="431"/>
      <c r="I284" s="285" t="s">
        <v>12441</v>
      </c>
      <c r="J284" s="73" t="s">
        <v>12442</v>
      </c>
      <c r="K284" s="73"/>
      <c r="L284" s="73"/>
      <c r="M284" s="73"/>
      <c r="N284" s="21"/>
      <c r="O284" s="21"/>
    </row>
    <row r="285" ht="15.75" customHeight="1">
      <c r="A285" s="73" t="s">
        <v>7852</v>
      </c>
      <c r="B285" s="351">
        <f>ROW() - ROW('RESOLUCIONES 2025'!$B$2) - 44</f>
        <v>239</v>
      </c>
      <c r="C285" s="130">
        <v>45721.0</v>
      </c>
      <c r="D285" s="73" t="s">
        <v>11266</v>
      </c>
      <c r="E285" s="386" t="s">
        <v>11267</v>
      </c>
      <c r="F285" s="306" t="s">
        <v>131</v>
      </c>
      <c r="G285" s="300"/>
      <c r="H285" s="431"/>
      <c r="I285" s="285" t="s">
        <v>12283</v>
      </c>
      <c r="J285" s="73" t="s">
        <v>12443</v>
      </c>
      <c r="K285" s="73"/>
      <c r="L285" s="73"/>
      <c r="M285" s="73"/>
      <c r="N285" s="21"/>
      <c r="O285" s="21"/>
    </row>
    <row r="286" ht="15.75" customHeight="1">
      <c r="A286" s="73" t="s">
        <v>7852</v>
      </c>
      <c r="B286" s="351">
        <f>ROW() - ROW('RESOLUCIONES 2025'!$B$2) - 44</f>
        <v>240</v>
      </c>
      <c r="C286" s="130">
        <v>45721.0</v>
      </c>
      <c r="D286" s="73" t="s">
        <v>10997</v>
      </c>
      <c r="E286" s="386" t="s">
        <v>12272</v>
      </c>
      <c r="F286" s="306" t="s">
        <v>131</v>
      </c>
      <c r="G286" s="169"/>
      <c r="H286" s="431"/>
      <c r="I286" s="285" t="s">
        <v>12444</v>
      </c>
      <c r="J286" s="73" t="s">
        <v>12445</v>
      </c>
      <c r="K286" s="73"/>
      <c r="L286" s="73"/>
      <c r="M286" s="73"/>
      <c r="N286" s="21"/>
      <c r="O286" s="21"/>
    </row>
    <row r="287" ht="15.75" customHeight="1">
      <c r="A287" s="73" t="s">
        <v>7852</v>
      </c>
      <c r="B287" s="351">
        <f>ROW() - ROW('RESOLUCIONES 2025'!$B$2) - 44</f>
        <v>241</v>
      </c>
      <c r="C287" s="130">
        <v>45721.0</v>
      </c>
      <c r="D287" s="73" t="s">
        <v>9284</v>
      </c>
      <c r="E287" s="386" t="s">
        <v>9285</v>
      </c>
      <c r="F287" s="306" t="s">
        <v>131</v>
      </c>
      <c r="G287" s="169"/>
      <c r="H287" s="431"/>
      <c r="I287" s="299" t="s">
        <v>12446</v>
      </c>
      <c r="J287" s="73" t="s">
        <v>12447</v>
      </c>
      <c r="K287" s="73"/>
      <c r="L287" s="73"/>
      <c r="M287" s="73"/>
      <c r="N287" s="21"/>
      <c r="O287" s="21"/>
    </row>
    <row r="288" ht="15.75" customHeight="1">
      <c r="A288" s="73" t="s">
        <v>7852</v>
      </c>
      <c r="B288" s="351">
        <f>ROW() - ROW('RESOLUCIONES 2025'!$B$2) - 44</f>
        <v>242</v>
      </c>
      <c r="C288" s="130">
        <v>45721.0</v>
      </c>
      <c r="D288" s="73" t="s">
        <v>10697</v>
      </c>
      <c r="E288" s="386" t="s">
        <v>10698</v>
      </c>
      <c r="F288" s="73" t="s">
        <v>1593</v>
      </c>
      <c r="G288" s="294" t="s">
        <v>10731</v>
      </c>
      <c r="H288" s="431"/>
      <c r="I288" s="285"/>
      <c r="J288" s="73"/>
      <c r="K288" s="73"/>
      <c r="L288" s="73"/>
      <c r="M288" s="73"/>
      <c r="N288" s="21"/>
      <c r="O288" s="21"/>
    </row>
    <row r="289" ht="15.75" customHeight="1">
      <c r="A289" s="73" t="s">
        <v>7852</v>
      </c>
      <c r="B289" s="351">
        <f>ROW() - ROW('RESOLUCIONES 2025'!$B$2) - 44</f>
        <v>243</v>
      </c>
      <c r="C289" s="130">
        <v>45721.0</v>
      </c>
      <c r="D289" s="73" t="s">
        <v>5531</v>
      </c>
      <c r="E289" s="386" t="s">
        <v>11698</v>
      </c>
      <c r="F289" s="73" t="s">
        <v>1593</v>
      </c>
      <c r="G289" s="294" t="s">
        <v>10731</v>
      </c>
      <c r="H289" s="431"/>
      <c r="I289" s="285"/>
      <c r="J289" s="73"/>
      <c r="K289" s="73"/>
      <c r="L289" s="73"/>
      <c r="M289" s="73"/>
      <c r="N289" s="21"/>
      <c r="O289" s="21"/>
    </row>
    <row r="290" ht="15.75" customHeight="1">
      <c r="A290" s="73" t="s">
        <v>7852</v>
      </c>
      <c r="B290" s="351">
        <f>ROW() - ROW('RESOLUCIONES 2025'!$B$2) - 44</f>
        <v>244</v>
      </c>
      <c r="C290" s="130">
        <v>45721.0</v>
      </c>
      <c r="D290" s="73" t="s">
        <v>5892</v>
      </c>
      <c r="E290" s="386" t="s">
        <v>5365</v>
      </c>
      <c r="F290" s="73" t="s">
        <v>1593</v>
      </c>
      <c r="G290" s="294" t="s">
        <v>10731</v>
      </c>
      <c r="H290" s="431"/>
      <c r="I290" s="285"/>
      <c r="J290" s="73"/>
      <c r="K290" s="73"/>
      <c r="L290" s="73"/>
      <c r="M290" s="73"/>
      <c r="N290" s="21"/>
      <c r="O290" s="21"/>
    </row>
    <row r="291" ht="15.75" customHeight="1">
      <c r="A291" s="73" t="s">
        <v>7852</v>
      </c>
      <c r="B291" s="351">
        <f>ROW() - ROW('RESOLUCIONES 2025'!$B$2) - 44</f>
        <v>245</v>
      </c>
      <c r="C291" s="130">
        <v>45721.0</v>
      </c>
      <c r="D291" s="73" t="s">
        <v>7776</v>
      </c>
      <c r="E291" s="386" t="s">
        <v>9585</v>
      </c>
      <c r="F291" s="73" t="s">
        <v>1593</v>
      </c>
      <c r="G291" s="365" t="s">
        <v>9883</v>
      </c>
      <c r="H291" s="431"/>
      <c r="I291" s="285"/>
      <c r="J291" s="73"/>
      <c r="K291" s="73"/>
      <c r="L291" s="73"/>
      <c r="M291" s="73"/>
      <c r="N291" s="21"/>
      <c r="O291" s="21"/>
    </row>
    <row r="292" ht="15.75" customHeight="1">
      <c r="A292" s="394" t="s">
        <v>11583</v>
      </c>
      <c r="B292" s="351">
        <f>ROW() - ROW('RESOLUCIONES 2025'!$B$2) - 44</f>
        <v>246</v>
      </c>
      <c r="C292" s="130">
        <v>45721.0</v>
      </c>
      <c r="D292" s="73" t="s">
        <v>1667</v>
      </c>
      <c r="E292" s="386" t="s">
        <v>9255</v>
      </c>
      <c r="F292" s="73" t="s">
        <v>1593</v>
      </c>
      <c r="G292" s="253">
        <v>45729.0</v>
      </c>
      <c r="H292" s="431"/>
      <c r="I292" s="285"/>
      <c r="J292" s="73"/>
      <c r="K292" s="73"/>
      <c r="L292" s="73"/>
      <c r="M292" s="73"/>
      <c r="N292" s="21"/>
      <c r="O292" s="21"/>
    </row>
    <row r="293" ht="15.75" customHeight="1">
      <c r="A293" s="279" t="s">
        <v>12448</v>
      </c>
      <c r="B293" s="351">
        <f>ROW() - ROW('RESOLUCIONES 2025'!$B$2) - 44</f>
        <v>247</v>
      </c>
      <c r="C293" s="325">
        <v>45721.0</v>
      </c>
      <c r="D293" s="247" t="s">
        <v>10672</v>
      </c>
      <c r="E293" s="395" t="s">
        <v>12270</v>
      </c>
      <c r="F293" s="306" t="s">
        <v>131</v>
      </c>
      <c r="G293" s="268" t="s">
        <v>12449</v>
      </c>
      <c r="H293" s="431"/>
      <c r="I293" s="285"/>
      <c r="J293" s="73" t="s">
        <v>12450</v>
      </c>
      <c r="K293" s="73"/>
      <c r="L293" s="73"/>
      <c r="M293" s="73"/>
      <c r="N293" s="21"/>
      <c r="O293" s="21"/>
    </row>
    <row r="294" ht="15.75" customHeight="1">
      <c r="A294" s="73" t="s">
        <v>7852</v>
      </c>
      <c r="B294" s="351">
        <f>ROW() - ROW('RESOLUCIONES 2025'!$B$2) - 44</f>
        <v>248</v>
      </c>
      <c r="C294" s="325">
        <v>45721.0</v>
      </c>
      <c r="D294" s="247" t="s">
        <v>11887</v>
      </c>
      <c r="E294" s="395" t="s">
        <v>12268</v>
      </c>
      <c r="F294" s="306" t="s">
        <v>131</v>
      </c>
      <c r="G294" s="169"/>
      <c r="H294" s="431"/>
      <c r="I294" s="285" t="s">
        <v>12451</v>
      </c>
      <c r="J294" s="73" t="s">
        <v>12452</v>
      </c>
      <c r="K294" s="73"/>
      <c r="L294" s="73"/>
      <c r="M294" s="73"/>
      <c r="N294" s="21"/>
      <c r="O294" s="21"/>
    </row>
    <row r="295" ht="15.75" customHeight="1">
      <c r="A295" s="279" t="s">
        <v>12453</v>
      </c>
      <c r="B295" s="351">
        <f>ROW() - ROW('RESOLUCIONES 2025'!$B$2) - 44</f>
        <v>249</v>
      </c>
      <c r="C295" s="325">
        <v>45721.0</v>
      </c>
      <c r="D295" s="247" t="s">
        <v>12092</v>
      </c>
      <c r="E295" s="395" t="s">
        <v>12093</v>
      </c>
      <c r="F295" s="306" t="s">
        <v>2751</v>
      </c>
      <c r="G295" s="356"/>
      <c r="H295" s="431"/>
      <c r="I295" s="285" t="s">
        <v>12454</v>
      </c>
      <c r="J295" s="279" t="s">
        <v>12455</v>
      </c>
      <c r="K295" s="73"/>
      <c r="L295" s="73"/>
      <c r="M295" s="73"/>
      <c r="N295" s="21"/>
      <c r="O295" s="21"/>
    </row>
    <row r="296" ht="15.75" customHeight="1">
      <c r="A296" s="73" t="s">
        <v>7852</v>
      </c>
      <c r="B296" s="351">
        <f>ROW() - ROW('RESOLUCIONES 2025'!$B$2) - 44</f>
        <v>250</v>
      </c>
      <c r="C296" s="325">
        <v>45722.0</v>
      </c>
      <c r="D296" s="247" t="s">
        <v>10900</v>
      </c>
      <c r="E296" s="395" t="s">
        <v>10954</v>
      </c>
      <c r="F296" s="247" t="s">
        <v>9965</v>
      </c>
      <c r="G296" s="169"/>
      <c r="H296" s="431"/>
      <c r="I296" s="285"/>
      <c r="J296" s="73"/>
      <c r="K296" s="73"/>
      <c r="L296" s="73"/>
      <c r="M296" s="73"/>
      <c r="N296" s="21"/>
      <c r="O296" s="21"/>
    </row>
    <row r="297" ht="15.75" customHeight="1">
      <c r="A297" s="73" t="s">
        <v>7852</v>
      </c>
      <c r="B297" s="351">
        <f>ROW() - ROW('RESOLUCIONES 2025'!$B$2) - 44</f>
        <v>251</v>
      </c>
      <c r="C297" s="325">
        <v>45722.0</v>
      </c>
      <c r="D297" s="247" t="s">
        <v>2760</v>
      </c>
      <c r="E297" s="395" t="s">
        <v>2761</v>
      </c>
      <c r="F297" s="247" t="s">
        <v>9965</v>
      </c>
      <c r="G297" s="169"/>
      <c r="H297" s="431"/>
      <c r="I297" s="285"/>
      <c r="J297" s="73"/>
      <c r="K297" s="73"/>
      <c r="L297" s="73"/>
      <c r="M297" s="73"/>
      <c r="N297" s="21"/>
      <c r="O297" s="21"/>
    </row>
    <row r="298" ht="15.75" customHeight="1">
      <c r="A298" s="73" t="s">
        <v>7852</v>
      </c>
      <c r="B298" s="351">
        <f>ROW() - ROW('RESOLUCIONES 2025'!$B$2) - 44</f>
        <v>252</v>
      </c>
      <c r="C298" s="325">
        <v>45722.0</v>
      </c>
      <c r="D298" s="247" t="s">
        <v>5511</v>
      </c>
      <c r="E298" s="395" t="s">
        <v>12456</v>
      </c>
      <c r="F298" s="247" t="s">
        <v>8629</v>
      </c>
      <c r="G298" s="356"/>
      <c r="H298" s="431"/>
      <c r="I298" s="285"/>
      <c r="J298" s="73"/>
      <c r="K298" s="73"/>
      <c r="L298" s="73"/>
      <c r="M298" s="73"/>
      <c r="N298" s="21"/>
      <c r="O298" s="21"/>
    </row>
    <row r="299" ht="15.75" customHeight="1">
      <c r="A299" s="73" t="s">
        <v>7852</v>
      </c>
      <c r="B299" s="351">
        <f>ROW() - ROW('RESOLUCIONES 2025'!$B$2) - 44</f>
        <v>253</v>
      </c>
      <c r="C299" s="325">
        <v>45722.0</v>
      </c>
      <c r="D299" s="247" t="s">
        <v>9292</v>
      </c>
      <c r="E299" s="395" t="s">
        <v>9293</v>
      </c>
      <c r="F299" s="247" t="s">
        <v>8629</v>
      </c>
      <c r="G299" s="356"/>
      <c r="H299" s="431"/>
      <c r="I299" s="285"/>
      <c r="J299" s="73"/>
      <c r="K299" s="73"/>
      <c r="L299" s="73"/>
      <c r="M299" s="73"/>
      <c r="N299" s="21"/>
      <c r="O299" s="21"/>
    </row>
    <row r="300" ht="15.75" customHeight="1">
      <c r="A300" s="73" t="s">
        <v>7852</v>
      </c>
      <c r="B300" s="351">
        <f>ROW() - ROW('RESOLUCIONES 2025'!$B$2) - 44</f>
        <v>254</v>
      </c>
      <c r="C300" s="325">
        <v>45722.0</v>
      </c>
      <c r="D300" s="247" t="s">
        <v>10462</v>
      </c>
      <c r="E300" s="395" t="s">
        <v>10463</v>
      </c>
      <c r="F300" s="247" t="s">
        <v>8629</v>
      </c>
      <c r="G300" s="169"/>
      <c r="H300" s="431"/>
      <c r="I300" s="285"/>
      <c r="J300" s="73"/>
      <c r="K300" s="73"/>
      <c r="L300" s="73"/>
      <c r="M300" s="73"/>
      <c r="N300" s="21"/>
      <c r="O300" s="21"/>
    </row>
    <row r="301" ht="15.75" customHeight="1">
      <c r="A301" s="73" t="s">
        <v>7852</v>
      </c>
      <c r="B301" s="351">
        <f>ROW() - ROW('RESOLUCIONES 2025'!$B$2) - 44</f>
        <v>255</v>
      </c>
      <c r="C301" s="325">
        <v>45722.0</v>
      </c>
      <c r="D301" s="247" t="s">
        <v>5548</v>
      </c>
      <c r="E301" s="395" t="s">
        <v>12053</v>
      </c>
      <c r="F301" s="306" t="s">
        <v>131</v>
      </c>
      <c r="G301" s="300"/>
      <c r="H301" s="431"/>
      <c r="I301" s="285" t="s">
        <v>12457</v>
      </c>
      <c r="J301" s="73" t="s">
        <v>12316</v>
      </c>
      <c r="K301" s="73"/>
      <c r="L301" s="73"/>
      <c r="M301" s="73"/>
      <c r="N301" s="21"/>
      <c r="O301" s="21"/>
    </row>
    <row r="302" ht="15.75" customHeight="1">
      <c r="A302" s="192" t="s">
        <v>7852</v>
      </c>
      <c r="B302" s="351">
        <f>ROW() - ROW('RESOLUCIONES 2025'!$B$2) - 44</f>
        <v>256</v>
      </c>
      <c r="C302" s="325">
        <v>45722.0</v>
      </c>
      <c r="D302" s="73" t="s">
        <v>8401</v>
      </c>
      <c r="E302" s="386" t="s">
        <v>8402</v>
      </c>
      <c r="F302" s="306" t="s">
        <v>2751</v>
      </c>
      <c r="G302" s="300"/>
      <c r="H302" s="431"/>
      <c r="I302" s="285" t="s">
        <v>12317</v>
      </c>
      <c r="J302" s="73" t="s">
        <v>12444</v>
      </c>
      <c r="K302" s="73"/>
      <c r="L302" s="73"/>
      <c r="M302" s="73"/>
      <c r="N302" s="21"/>
      <c r="O302" s="21"/>
    </row>
    <row r="303" ht="15.75" customHeight="1">
      <c r="A303" s="192" t="s">
        <v>7852</v>
      </c>
      <c r="B303" s="351">
        <f>ROW() - ROW('RESOLUCIONES 2025'!$B$2) - 44</f>
        <v>257</v>
      </c>
      <c r="C303" s="130">
        <v>45723.0</v>
      </c>
      <c r="D303" s="73" t="s">
        <v>12458</v>
      </c>
      <c r="E303" s="386" t="s">
        <v>11774</v>
      </c>
      <c r="F303" s="306" t="s">
        <v>2751</v>
      </c>
      <c r="G303" s="73"/>
      <c r="H303" s="431"/>
      <c r="I303" s="285" t="s">
        <v>12402</v>
      </c>
      <c r="J303" s="73" t="s">
        <v>12317</v>
      </c>
      <c r="K303" s="73"/>
      <c r="L303" s="73"/>
      <c r="M303" s="73"/>
      <c r="N303" s="21"/>
      <c r="O303" s="21"/>
    </row>
    <row r="304" ht="15.75" customHeight="1">
      <c r="A304" s="192" t="s">
        <v>7852</v>
      </c>
      <c r="B304" s="351">
        <f>ROW() - ROW('RESOLUCIONES 2025'!$B$2) - 44</f>
        <v>258</v>
      </c>
      <c r="C304" s="130">
        <v>45723.0</v>
      </c>
      <c r="D304" s="73" t="s">
        <v>11945</v>
      </c>
      <c r="E304" s="386" t="s">
        <v>11946</v>
      </c>
      <c r="F304" s="306" t="s">
        <v>2751</v>
      </c>
      <c r="G304" s="73"/>
      <c r="H304" s="431"/>
      <c r="I304" s="285" t="s">
        <v>12282</v>
      </c>
      <c r="J304" s="73" t="s">
        <v>12317</v>
      </c>
      <c r="K304" s="73"/>
      <c r="L304" s="73"/>
      <c r="M304" s="73"/>
      <c r="N304" s="21"/>
      <c r="O304" s="21"/>
    </row>
    <row r="305" ht="15.75" customHeight="1">
      <c r="A305" s="192" t="s">
        <v>7852</v>
      </c>
      <c r="B305" s="351">
        <f>ROW() - ROW('RESOLUCIONES 2025'!$B$2) - 44</f>
        <v>259</v>
      </c>
      <c r="C305" s="130">
        <v>45723.0</v>
      </c>
      <c r="D305" s="73" t="s">
        <v>12459</v>
      </c>
      <c r="E305" s="386" t="s">
        <v>11789</v>
      </c>
      <c r="F305" s="306" t="s">
        <v>2751</v>
      </c>
      <c r="G305" s="73"/>
      <c r="H305" s="431"/>
      <c r="I305" s="285" t="s">
        <v>12282</v>
      </c>
      <c r="J305" s="73" t="s">
        <v>12317</v>
      </c>
      <c r="K305" s="73"/>
      <c r="L305" s="73"/>
      <c r="M305" s="73"/>
      <c r="N305" s="21"/>
      <c r="O305" s="21"/>
    </row>
    <row r="306" ht="15.75" customHeight="1">
      <c r="A306" s="192" t="s">
        <v>7852</v>
      </c>
      <c r="B306" s="351">
        <f>ROW() - ROW('RESOLUCIONES 2025'!$B$2) - 44</f>
        <v>260</v>
      </c>
      <c r="C306" s="130">
        <v>45723.0</v>
      </c>
      <c r="D306" s="73" t="s">
        <v>12424</v>
      </c>
      <c r="E306" s="386" t="s">
        <v>12425</v>
      </c>
      <c r="F306" s="306" t="s">
        <v>2751</v>
      </c>
      <c r="G306" s="169"/>
      <c r="H306" s="431"/>
      <c r="I306" s="285" t="s">
        <v>12460</v>
      </c>
      <c r="J306" s="73" t="s">
        <v>12461</v>
      </c>
      <c r="K306" s="73"/>
      <c r="L306" s="73"/>
      <c r="M306" s="73"/>
      <c r="N306" s="21"/>
      <c r="O306" s="21"/>
    </row>
    <row r="307" ht="15.75" customHeight="1">
      <c r="A307" s="192" t="s">
        <v>7852</v>
      </c>
      <c r="B307" s="351">
        <f>ROW() - ROW('RESOLUCIONES 2025'!$B$2) - 44</f>
        <v>261</v>
      </c>
      <c r="C307" s="130">
        <v>45723.0</v>
      </c>
      <c r="D307" s="271" t="s">
        <v>12462</v>
      </c>
      <c r="E307" s="247" t="s">
        <v>12359</v>
      </c>
      <c r="F307" s="306" t="s">
        <v>2751</v>
      </c>
      <c r="G307" s="365" t="s">
        <v>12463</v>
      </c>
      <c r="H307" s="431"/>
      <c r="I307" s="285" t="s">
        <v>12409</v>
      </c>
      <c r="J307" s="73"/>
      <c r="K307" s="73"/>
      <c r="L307" s="73"/>
      <c r="M307" s="73"/>
      <c r="N307" s="21"/>
      <c r="O307" s="21"/>
    </row>
    <row r="308" ht="15.75" customHeight="1">
      <c r="A308" s="192" t="s">
        <v>7852</v>
      </c>
      <c r="B308" s="351">
        <f>ROW() - ROW('RESOLUCIONES 2025'!$B$2) - 44</f>
        <v>262</v>
      </c>
      <c r="C308" s="130">
        <v>45723.0</v>
      </c>
      <c r="D308" s="247" t="s">
        <v>12332</v>
      </c>
      <c r="E308" s="247" t="s">
        <v>12333</v>
      </c>
      <c r="F308" s="306" t="s">
        <v>2751</v>
      </c>
      <c r="G308" s="396" t="s">
        <v>12464</v>
      </c>
      <c r="H308" s="431"/>
      <c r="I308" s="285" t="s">
        <v>12465</v>
      </c>
      <c r="J308" s="73" t="s">
        <v>12466</v>
      </c>
      <c r="K308" s="73"/>
      <c r="L308" s="73"/>
      <c r="M308" s="73"/>
      <c r="N308" s="21"/>
      <c r="O308" s="21"/>
    </row>
    <row r="309" ht="15.75" customHeight="1">
      <c r="A309" s="73"/>
      <c r="B309" s="345">
        <f>ROW() - ROW('RESOLUCIONES 2025'!$B$2) - 44</f>
        <v>263</v>
      </c>
      <c r="C309" s="130">
        <v>45723.0</v>
      </c>
      <c r="D309" s="397" t="s">
        <v>2651</v>
      </c>
      <c r="E309" s="247" t="s">
        <v>12346</v>
      </c>
      <c r="F309" s="306" t="s">
        <v>2751</v>
      </c>
      <c r="G309" s="366" t="s">
        <v>12464</v>
      </c>
      <c r="H309" s="431"/>
      <c r="I309" s="285"/>
      <c r="J309" s="73"/>
      <c r="K309" s="73"/>
      <c r="L309" s="73"/>
      <c r="M309" s="73"/>
      <c r="N309" s="21"/>
      <c r="O309" s="21"/>
    </row>
    <row r="310" ht="15.75" customHeight="1">
      <c r="A310" s="192" t="s">
        <v>7852</v>
      </c>
      <c r="B310" s="351">
        <f>ROW() - ROW('RESOLUCIONES 2025'!$B$2) - 44</f>
        <v>264</v>
      </c>
      <c r="C310" s="130">
        <v>45723.0</v>
      </c>
      <c r="D310" s="247" t="s">
        <v>12330</v>
      </c>
      <c r="E310" s="247" t="s">
        <v>12331</v>
      </c>
      <c r="F310" s="306" t="s">
        <v>2751</v>
      </c>
      <c r="G310" s="366" t="s">
        <v>12464</v>
      </c>
      <c r="H310" s="431"/>
      <c r="I310" s="285" t="s">
        <v>12056</v>
      </c>
      <c r="J310" s="73" t="s">
        <v>12467</v>
      </c>
      <c r="K310" s="73"/>
      <c r="L310" s="73"/>
      <c r="M310" s="73"/>
      <c r="N310" s="21"/>
      <c r="O310" s="21"/>
    </row>
    <row r="311" ht="15.75" customHeight="1">
      <c r="A311" s="192" t="s">
        <v>7852</v>
      </c>
      <c r="B311" s="351">
        <f>ROW() - ROW('RESOLUCIONES 2025'!$B$2) - 44</f>
        <v>265</v>
      </c>
      <c r="C311" s="130">
        <v>45723.0</v>
      </c>
      <c r="D311" s="247" t="s">
        <v>12341</v>
      </c>
      <c r="E311" s="247" t="s">
        <v>12342</v>
      </c>
      <c r="F311" s="306" t="s">
        <v>2751</v>
      </c>
      <c r="G311" s="366" t="s">
        <v>12464</v>
      </c>
      <c r="H311" s="431"/>
      <c r="I311" s="285" t="s">
        <v>12468</v>
      </c>
      <c r="J311" s="73" t="s">
        <v>12469</v>
      </c>
      <c r="K311" s="73"/>
      <c r="L311" s="73"/>
      <c r="M311" s="73"/>
      <c r="N311" s="21"/>
      <c r="O311" s="21"/>
    </row>
    <row r="312" ht="15.75" customHeight="1">
      <c r="A312" s="192" t="s">
        <v>7852</v>
      </c>
      <c r="B312" s="351">
        <f>ROW() - ROW('RESOLUCIONES 2025'!$B$2) - 44</f>
        <v>266</v>
      </c>
      <c r="C312" s="130">
        <v>45723.0</v>
      </c>
      <c r="D312" s="247" t="s">
        <v>9031</v>
      </c>
      <c r="E312" s="247" t="s">
        <v>9032</v>
      </c>
      <c r="F312" s="306" t="s">
        <v>2751</v>
      </c>
      <c r="G312" s="366" t="s">
        <v>12464</v>
      </c>
      <c r="H312" s="431"/>
      <c r="I312" s="285" t="s">
        <v>12470</v>
      </c>
      <c r="J312" s="73" t="s">
        <v>12471</v>
      </c>
      <c r="K312" s="73"/>
      <c r="L312" s="73"/>
      <c r="M312" s="73"/>
      <c r="N312" s="21"/>
      <c r="O312" s="21"/>
    </row>
    <row r="313" ht="15.75" customHeight="1">
      <c r="A313" s="192" t="s">
        <v>7852</v>
      </c>
      <c r="B313" s="351">
        <f>ROW() - ROW('RESOLUCIONES 2025'!$B$2) - 44</f>
        <v>267</v>
      </c>
      <c r="C313" s="130">
        <v>45723.0</v>
      </c>
      <c r="D313" s="247" t="s">
        <v>12472</v>
      </c>
      <c r="E313" s="247" t="s">
        <v>12345</v>
      </c>
      <c r="F313" s="306" t="s">
        <v>2751</v>
      </c>
      <c r="G313" s="366" t="s">
        <v>12464</v>
      </c>
      <c r="H313" s="431"/>
      <c r="I313" s="285" t="s">
        <v>12473</v>
      </c>
      <c r="J313" s="73" t="s">
        <v>12402</v>
      </c>
      <c r="K313" s="73"/>
      <c r="L313" s="73"/>
      <c r="M313" s="73"/>
      <c r="N313" s="21"/>
      <c r="O313" s="21"/>
    </row>
    <row r="314" ht="15.75" customHeight="1">
      <c r="A314" s="279" t="s">
        <v>12474</v>
      </c>
      <c r="B314" s="345">
        <f>ROW() - ROW('RESOLUCIONES 2025'!$B$2) - 44</f>
        <v>268</v>
      </c>
      <c r="C314" s="130">
        <v>45723.0</v>
      </c>
      <c r="D314" s="245" t="s">
        <v>12475</v>
      </c>
      <c r="E314" s="245" t="s">
        <v>12408</v>
      </c>
      <c r="F314" s="140" t="s">
        <v>2751</v>
      </c>
      <c r="G314" s="365" t="s">
        <v>12476</v>
      </c>
      <c r="H314" s="431"/>
      <c r="I314" s="285"/>
      <c r="J314" s="73"/>
      <c r="K314" s="73"/>
      <c r="L314" s="73"/>
      <c r="M314" s="73"/>
      <c r="N314" s="21"/>
      <c r="O314" s="21"/>
    </row>
    <row r="315" ht="15.75" customHeight="1">
      <c r="A315" s="192" t="s">
        <v>7852</v>
      </c>
      <c r="B315" s="351">
        <f>ROW() - ROW('RESOLUCIONES 2025'!$B$2) - 44</f>
        <v>269</v>
      </c>
      <c r="C315" s="130">
        <v>45723.0</v>
      </c>
      <c r="D315" s="247" t="s">
        <v>9518</v>
      </c>
      <c r="E315" s="247" t="s">
        <v>12340</v>
      </c>
      <c r="F315" s="306" t="s">
        <v>2751</v>
      </c>
      <c r="G315" s="398" t="s">
        <v>12464</v>
      </c>
      <c r="H315" s="431"/>
      <c r="I315" s="285" t="s">
        <v>12046</v>
      </c>
      <c r="J315" s="73" t="s">
        <v>12477</v>
      </c>
      <c r="K315" s="73"/>
      <c r="L315" s="73"/>
      <c r="M315" s="73"/>
      <c r="N315" s="21"/>
      <c r="O315" s="21"/>
    </row>
    <row r="316" ht="15.75" customHeight="1">
      <c r="A316" s="192" t="s">
        <v>7852</v>
      </c>
      <c r="B316" s="351">
        <f>ROW() - ROW('RESOLUCIONES 2025'!$B$2) - 44</f>
        <v>270</v>
      </c>
      <c r="C316" s="130">
        <v>45723.0</v>
      </c>
      <c r="D316" s="247" t="s">
        <v>12478</v>
      </c>
      <c r="E316" s="247" t="s">
        <v>11922</v>
      </c>
      <c r="F316" s="306" t="s">
        <v>2751</v>
      </c>
      <c r="G316" s="398" t="s">
        <v>12464</v>
      </c>
      <c r="H316" s="431"/>
      <c r="I316" s="285" t="s">
        <v>12479</v>
      </c>
      <c r="J316" s="73" t="s">
        <v>12480</v>
      </c>
      <c r="K316" s="73"/>
      <c r="L316" s="73"/>
      <c r="M316" s="73"/>
      <c r="N316" s="21"/>
      <c r="O316" s="21"/>
    </row>
    <row r="317" ht="15.75" customHeight="1">
      <c r="A317" s="192" t="s">
        <v>7852</v>
      </c>
      <c r="B317" s="351">
        <f>ROW() - ROW('RESOLUCIONES 2025'!$B$2) - 44</f>
        <v>271</v>
      </c>
      <c r="C317" s="130">
        <v>45723.0</v>
      </c>
      <c r="D317" s="73" t="s">
        <v>12459</v>
      </c>
      <c r="E317" s="386" t="s">
        <v>11789</v>
      </c>
      <c r="F317" s="306" t="s">
        <v>2751</v>
      </c>
      <c r="G317" s="73"/>
      <c r="H317" s="431"/>
      <c r="I317" s="285" t="s">
        <v>12282</v>
      </c>
      <c r="J317" s="73" t="s">
        <v>12317</v>
      </c>
      <c r="K317" s="73"/>
      <c r="L317" s="73"/>
      <c r="M317" s="73"/>
      <c r="N317" s="21"/>
      <c r="O317" s="21"/>
    </row>
    <row r="318" ht="15.75" customHeight="1">
      <c r="A318" s="192" t="s">
        <v>7852</v>
      </c>
      <c r="B318" s="351">
        <f>ROW() - ROW('RESOLUCIONES 2025'!$B$2) - 44</f>
        <v>272</v>
      </c>
      <c r="C318" s="130">
        <v>45723.0</v>
      </c>
      <c r="D318" s="73" t="s">
        <v>12424</v>
      </c>
      <c r="E318" s="386" t="s">
        <v>12425</v>
      </c>
      <c r="F318" s="306" t="s">
        <v>2751</v>
      </c>
      <c r="G318" s="169"/>
      <c r="H318" s="431"/>
      <c r="I318" s="285" t="s">
        <v>12460</v>
      </c>
      <c r="J318" s="73" t="s">
        <v>12461</v>
      </c>
      <c r="K318" s="73"/>
      <c r="L318" s="73"/>
      <c r="M318" s="73"/>
      <c r="N318" s="21"/>
      <c r="O318" s="21"/>
    </row>
    <row r="319" ht="15.75" customHeight="1">
      <c r="A319" s="192" t="s">
        <v>7852</v>
      </c>
      <c r="B319" s="351">
        <f>ROW() - ROW('RESOLUCIONES 2025'!$B$2) - 44</f>
        <v>273</v>
      </c>
      <c r="C319" s="130">
        <v>45723.0</v>
      </c>
      <c r="D319" s="271" t="s">
        <v>12462</v>
      </c>
      <c r="E319" s="247" t="s">
        <v>12359</v>
      </c>
      <c r="F319" s="306" t="s">
        <v>2751</v>
      </c>
      <c r="G319" s="365" t="s">
        <v>12463</v>
      </c>
      <c r="H319" s="431"/>
      <c r="I319" s="285" t="s">
        <v>12409</v>
      </c>
      <c r="J319" s="73"/>
      <c r="K319" s="73"/>
      <c r="L319" s="73"/>
      <c r="M319" s="73"/>
      <c r="N319" s="21"/>
      <c r="O319" s="21"/>
    </row>
    <row r="320" ht="15.75" customHeight="1">
      <c r="A320" s="192" t="s">
        <v>7852</v>
      </c>
      <c r="B320" s="351">
        <f>ROW() - ROW('RESOLUCIONES 2025'!$B$2) - 44</f>
        <v>274</v>
      </c>
      <c r="C320" s="130">
        <v>45723.0</v>
      </c>
      <c r="D320" s="247" t="s">
        <v>12332</v>
      </c>
      <c r="E320" s="247" t="s">
        <v>12333</v>
      </c>
      <c r="F320" s="306" t="s">
        <v>2751</v>
      </c>
      <c r="G320" s="396" t="s">
        <v>12464</v>
      </c>
      <c r="H320" s="431"/>
      <c r="I320" s="285" t="s">
        <v>12465</v>
      </c>
      <c r="J320" s="73" t="s">
        <v>12466</v>
      </c>
      <c r="K320" s="73"/>
      <c r="L320" s="73"/>
      <c r="M320" s="73"/>
      <c r="N320" s="21"/>
      <c r="O320" s="21"/>
    </row>
    <row r="321" ht="15.75" customHeight="1">
      <c r="A321" s="73"/>
      <c r="B321" s="345">
        <f>ROW() - ROW('RESOLUCIONES 2025'!$B$2) - 44</f>
        <v>275</v>
      </c>
      <c r="C321" s="130">
        <v>45723.0</v>
      </c>
      <c r="D321" s="397" t="s">
        <v>2651</v>
      </c>
      <c r="E321" s="247" t="s">
        <v>12346</v>
      </c>
      <c r="F321" s="306" t="s">
        <v>2751</v>
      </c>
      <c r="G321" s="366" t="s">
        <v>12464</v>
      </c>
      <c r="H321" s="431"/>
      <c r="I321" s="285"/>
      <c r="J321" s="73"/>
      <c r="K321" s="73"/>
      <c r="L321" s="73"/>
      <c r="M321" s="73"/>
      <c r="N321" s="21"/>
      <c r="O321" s="21"/>
    </row>
    <row r="322" ht="15.75" customHeight="1">
      <c r="A322" s="192" t="s">
        <v>7852</v>
      </c>
      <c r="B322" s="351">
        <f>ROW() - ROW('RESOLUCIONES 2025'!$B$2) - 44</f>
        <v>276</v>
      </c>
      <c r="C322" s="130">
        <v>45723.0</v>
      </c>
      <c r="D322" s="247" t="s">
        <v>12330</v>
      </c>
      <c r="E322" s="247" t="s">
        <v>12331</v>
      </c>
      <c r="F322" s="306" t="s">
        <v>2751</v>
      </c>
      <c r="G322" s="366" t="s">
        <v>12464</v>
      </c>
      <c r="H322" s="431"/>
      <c r="I322" s="285" t="s">
        <v>12056</v>
      </c>
      <c r="J322" s="73" t="s">
        <v>12467</v>
      </c>
      <c r="K322" s="73"/>
      <c r="L322" s="73"/>
      <c r="M322" s="73"/>
      <c r="N322" s="21"/>
      <c r="O322" s="21"/>
    </row>
    <row r="323" ht="15.75" customHeight="1">
      <c r="A323" s="192" t="s">
        <v>7852</v>
      </c>
      <c r="B323" s="351">
        <f>ROW() - ROW('RESOLUCIONES 2025'!$B$2) - 44</f>
        <v>277</v>
      </c>
      <c r="C323" s="130">
        <v>45723.0</v>
      </c>
      <c r="D323" s="247" t="s">
        <v>12341</v>
      </c>
      <c r="E323" s="247" t="s">
        <v>12342</v>
      </c>
      <c r="F323" s="306" t="s">
        <v>2751</v>
      </c>
      <c r="G323" s="366" t="s">
        <v>12464</v>
      </c>
      <c r="H323" s="431"/>
      <c r="I323" s="285" t="s">
        <v>12468</v>
      </c>
      <c r="J323" s="73" t="s">
        <v>12469</v>
      </c>
      <c r="K323" s="73"/>
      <c r="L323" s="73"/>
      <c r="M323" s="73"/>
      <c r="N323" s="21"/>
      <c r="O323" s="21"/>
    </row>
    <row r="324" ht="15.75" customHeight="1">
      <c r="A324" s="192" t="s">
        <v>7852</v>
      </c>
      <c r="B324" s="351">
        <f>ROW() - ROW('RESOLUCIONES 2025'!$B$2) - 44</f>
        <v>278</v>
      </c>
      <c r="C324" s="130">
        <v>45723.0</v>
      </c>
      <c r="D324" s="247" t="s">
        <v>9031</v>
      </c>
      <c r="E324" s="247" t="s">
        <v>9032</v>
      </c>
      <c r="F324" s="306" t="s">
        <v>2751</v>
      </c>
      <c r="G324" s="366" t="s">
        <v>12464</v>
      </c>
      <c r="H324" s="431"/>
      <c r="I324" s="285" t="s">
        <v>12470</v>
      </c>
      <c r="J324" s="73" t="s">
        <v>12471</v>
      </c>
      <c r="K324" s="73"/>
      <c r="L324" s="73"/>
      <c r="M324" s="73"/>
      <c r="N324" s="21"/>
      <c r="O324" s="21"/>
    </row>
    <row r="325" ht="15.75" customHeight="1">
      <c r="A325" s="192" t="s">
        <v>7852</v>
      </c>
      <c r="B325" s="351">
        <f>ROW() - ROW('RESOLUCIONES 2025'!$B$2) - 44</f>
        <v>279</v>
      </c>
      <c r="C325" s="130">
        <v>45723.0</v>
      </c>
      <c r="D325" s="247" t="s">
        <v>12472</v>
      </c>
      <c r="E325" s="247" t="s">
        <v>12345</v>
      </c>
      <c r="F325" s="306" t="s">
        <v>2751</v>
      </c>
      <c r="G325" s="366" t="s">
        <v>12464</v>
      </c>
      <c r="H325" s="431"/>
      <c r="I325" s="285" t="s">
        <v>12473</v>
      </c>
      <c r="J325" s="73" t="s">
        <v>12402</v>
      </c>
      <c r="K325" s="73"/>
      <c r="L325" s="73"/>
      <c r="M325" s="73"/>
      <c r="N325" s="21"/>
      <c r="O325" s="21"/>
    </row>
    <row r="326" ht="15.75" customHeight="1">
      <c r="A326" s="279" t="s">
        <v>12474</v>
      </c>
      <c r="B326" s="345">
        <f>ROW() - ROW('RESOLUCIONES 2025'!$B$2) - 44</f>
        <v>280</v>
      </c>
      <c r="C326" s="130">
        <v>45723.0</v>
      </c>
      <c r="D326" s="245" t="s">
        <v>12475</v>
      </c>
      <c r="E326" s="245" t="s">
        <v>12408</v>
      </c>
      <c r="F326" s="140" t="s">
        <v>2751</v>
      </c>
      <c r="G326" s="365" t="s">
        <v>12476</v>
      </c>
      <c r="H326" s="431"/>
      <c r="I326" s="285"/>
      <c r="J326" s="73"/>
      <c r="K326" s="73"/>
      <c r="L326" s="73"/>
      <c r="M326" s="73"/>
      <c r="N326" s="21"/>
      <c r="O326" s="21"/>
    </row>
    <row r="327" ht="15.75" customHeight="1">
      <c r="A327" s="192" t="s">
        <v>7852</v>
      </c>
      <c r="B327" s="351">
        <f>ROW() - ROW('RESOLUCIONES 2025'!$B$2) - 44</f>
        <v>281</v>
      </c>
      <c r="C327" s="130">
        <v>45723.0</v>
      </c>
      <c r="D327" s="247" t="s">
        <v>9518</v>
      </c>
      <c r="E327" s="247" t="s">
        <v>12340</v>
      </c>
      <c r="F327" s="306" t="s">
        <v>2751</v>
      </c>
      <c r="G327" s="398" t="s">
        <v>12464</v>
      </c>
      <c r="H327" s="431"/>
      <c r="I327" s="285" t="s">
        <v>12046</v>
      </c>
      <c r="J327" s="73" t="s">
        <v>12477</v>
      </c>
      <c r="K327" s="73"/>
      <c r="L327" s="73"/>
      <c r="M327" s="73"/>
      <c r="N327" s="21"/>
      <c r="O327" s="21"/>
    </row>
    <row r="328" ht="15.75" customHeight="1">
      <c r="A328" s="192" t="s">
        <v>7852</v>
      </c>
      <c r="B328" s="351">
        <f>ROW() - ROW('RESOLUCIONES 2025'!$B$2) - 44</f>
        <v>282</v>
      </c>
      <c r="C328" s="130">
        <v>45723.0</v>
      </c>
      <c r="D328" s="247" t="s">
        <v>12478</v>
      </c>
      <c r="E328" s="247" t="s">
        <v>11922</v>
      </c>
      <c r="F328" s="306" t="s">
        <v>2751</v>
      </c>
      <c r="G328" s="398" t="s">
        <v>12464</v>
      </c>
      <c r="H328" s="431"/>
      <c r="I328" s="285" t="s">
        <v>12479</v>
      </c>
      <c r="J328" s="73" t="s">
        <v>12480</v>
      </c>
      <c r="K328" s="73"/>
      <c r="L328" s="73"/>
      <c r="M328" s="73"/>
      <c r="N328" s="21"/>
      <c r="O328" s="21"/>
    </row>
    <row r="329" ht="15.75" customHeight="1">
      <c r="A329" s="192" t="s">
        <v>7852</v>
      </c>
      <c r="B329" s="351">
        <f>ROW() - ROW('RESOLUCIONES 2025'!$B$2) - 44</f>
        <v>283</v>
      </c>
      <c r="C329" s="130">
        <v>45723.0</v>
      </c>
      <c r="D329" s="271" t="s">
        <v>12481</v>
      </c>
      <c r="E329" s="247" t="s">
        <v>8873</v>
      </c>
      <c r="F329" s="306" t="s">
        <v>2751</v>
      </c>
      <c r="G329" s="365" t="s">
        <v>12482</v>
      </c>
      <c r="H329" s="431"/>
      <c r="I329" s="285"/>
      <c r="J329" s="73"/>
      <c r="K329" s="73"/>
      <c r="L329" s="73"/>
      <c r="M329" s="73"/>
      <c r="N329" s="21"/>
      <c r="O329" s="21"/>
    </row>
    <row r="330" ht="15.75" customHeight="1">
      <c r="A330" s="192" t="s">
        <v>7852</v>
      </c>
      <c r="B330" s="351">
        <f>ROW() - ROW('RESOLUCIONES 2025'!$B$2) - 44</f>
        <v>284</v>
      </c>
      <c r="C330" s="130">
        <v>45723.0</v>
      </c>
      <c r="D330" s="73" t="s">
        <v>1942</v>
      </c>
      <c r="E330" s="386" t="s">
        <v>11753</v>
      </c>
      <c r="F330" s="306" t="s">
        <v>2751</v>
      </c>
      <c r="G330" s="169"/>
      <c r="H330" s="431"/>
      <c r="I330" s="285" t="s">
        <v>12483</v>
      </c>
      <c r="J330" s="73" t="s">
        <v>12467</v>
      </c>
      <c r="K330" s="73"/>
      <c r="L330" s="289"/>
      <c r="M330" s="289"/>
      <c r="N330" s="297"/>
      <c r="O330" s="297"/>
    </row>
    <row r="331" ht="15.75" customHeight="1">
      <c r="A331" s="192" t="s">
        <v>7852</v>
      </c>
      <c r="B331" s="351">
        <f>ROW() - ROW('RESOLUCIONES 2025'!$B$2) - 44</f>
        <v>285</v>
      </c>
      <c r="C331" s="130">
        <v>45723.0</v>
      </c>
      <c r="D331" s="73" t="s">
        <v>12484</v>
      </c>
      <c r="E331" s="386" t="s">
        <v>12363</v>
      </c>
      <c r="F331" s="306" t="s">
        <v>2751</v>
      </c>
      <c r="G331" s="169"/>
      <c r="H331" s="431"/>
      <c r="I331" s="285" t="s">
        <v>12396</v>
      </c>
      <c r="J331" s="73" t="s">
        <v>12461</v>
      </c>
      <c r="K331" s="73"/>
      <c r="L331" s="73"/>
      <c r="M331" s="73"/>
      <c r="N331" s="21"/>
      <c r="O331" s="21"/>
    </row>
    <row r="332" ht="15.75" customHeight="1">
      <c r="A332" s="192" t="s">
        <v>7852</v>
      </c>
      <c r="B332" s="351">
        <f>ROW() - ROW('RESOLUCIONES 2025'!$B$2) - 44</f>
        <v>286</v>
      </c>
      <c r="C332" s="130">
        <v>45723.0</v>
      </c>
      <c r="D332" s="73" t="s">
        <v>12485</v>
      </c>
      <c r="E332" s="386" t="s">
        <v>12357</v>
      </c>
      <c r="F332" s="306" t="s">
        <v>2751</v>
      </c>
      <c r="G332" s="169"/>
      <c r="H332" s="431"/>
      <c r="I332" s="285" t="s">
        <v>12046</v>
      </c>
      <c r="J332" s="73" t="s">
        <v>12305</v>
      </c>
      <c r="K332" s="73"/>
      <c r="L332" s="73"/>
      <c r="M332" s="73"/>
      <c r="N332" s="21"/>
      <c r="O332" s="21"/>
    </row>
    <row r="333" ht="15.75" customHeight="1">
      <c r="A333" s="192" t="s">
        <v>7852</v>
      </c>
      <c r="B333" s="351">
        <f>ROW() - ROW('RESOLUCIONES 2025'!$B$2) - 44</f>
        <v>287</v>
      </c>
      <c r="C333" s="130">
        <v>45723.0</v>
      </c>
      <c r="D333" s="73" t="s">
        <v>3931</v>
      </c>
      <c r="E333" s="386" t="s">
        <v>3932</v>
      </c>
      <c r="F333" s="73" t="s">
        <v>2253</v>
      </c>
      <c r="G333" s="169" t="s">
        <v>11954</v>
      </c>
      <c r="H333" s="431"/>
      <c r="I333" s="285"/>
      <c r="J333" s="73"/>
      <c r="K333" s="73"/>
      <c r="L333" s="73"/>
      <c r="M333" s="73"/>
      <c r="N333" s="21"/>
      <c r="O333" s="21"/>
    </row>
    <row r="334" ht="15.75" customHeight="1">
      <c r="A334" s="192" t="s">
        <v>7852</v>
      </c>
      <c r="B334" s="351">
        <f>ROW() - ROW('RESOLUCIONES 2025'!$B$2) - 44</f>
        <v>288</v>
      </c>
      <c r="C334" s="130">
        <v>45723.0</v>
      </c>
      <c r="D334" s="273" t="s">
        <v>9078</v>
      </c>
      <c r="E334" s="399" t="s">
        <v>9353</v>
      </c>
      <c r="F334" s="273" t="s">
        <v>2253</v>
      </c>
      <c r="G334" s="169" t="s">
        <v>11833</v>
      </c>
      <c r="H334" s="431"/>
      <c r="I334" s="285"/>
      <c r="J334" s="73"/>
      <c r="K334" s="73"/>
      <c r="L334" s="73"/>
      <c r="M334" s="73"/>
      <c r="N334" s="21"/>
      <c r="O334" s="21"/>
    </row>
    <row r="335" ht="15.75" customHeight="1">
      <c r="A335" s="192" t="s">
        <v>7852</v>
      </c>
      <c r="B335" s="351">
        <f>ROW() - ROW('RESOLUCIONES 2025'!$B$2) - 44</f>
        <v>289</v>
      </c>
      <c r="C335" s="130">
        <v>45723.0</v>
      </c>
      <c r="D335" s="273" t="s">
        <v>2807</v>
      </c>
      <c r="E335" s="399" t="s">
        <v>6200</v>
      </c>
      <c r="F335" s="273" t="s">
        <v>2253</v>
      </c>
      <c r="G335" s="169" t="s">
        <v>11956</v>
      </c>
      <c r="H335" s="431"/>
      <c r="I335" s="285"/>
      <c r="J335" s="73"/>
      <c r="K335" s="73"/>
      <c r="L335" s="73"/>
      <c r="M335" s="73"/>
      <c r="N335" s="21"/>
      <c r="O335" s="21"/>
    </row>
    <row r="336" ht="15.75" customHeight="1">
      <c r="A336" s="192" t="s">
        <v>7852</v>
      </c>
      <c r="B336" s="351">
        <f>ROW() - ROW('RESOLUCIONES 2025'!$B$2) - 44</f>
        <v>290</v>
      </c>
      <c r="C336" s="130">
        <v>45726.0</v>
      </c>
      <c r="D336" s="73" t="s">
        <v>4575</v>
      </c>
      <c r="E336" s="386" t="s">
        <v>9563</v>
      </c>
      <c r="F336" s="73" t="s">
        <v>12328</v>
      </c>
      <c r="G336" s="169"/>
      <c r="H336" s="431"/>
      <c r="I336" s="285"/>
      <c r="J336" s="73"/>
      <c r="K336" s="73"/>
      <c r="L336" s="73"/>
      <c r="M336" s="73"/>
      <c r="N336" s="21"/>
      <c r="O336" s="21"/>
    </row>
    <row r="337" ht="15.75" customHeight="1">
      <c r="A337" s="192" t="s">
        <v>7852</v>
      </c>
      <c r="B337" s="351">
        <f>ROW() - ROW('RESOLUCIONES 2025'!$B$2) - 44</f>
        <v>291</v>
      </c>
      <c r="C337" s="130">
        <v>45726.0</v>
      </c>
      <c r="D337" s="73" t="s">
        <v>12486</v>
      </c>
      <c r="E337" s="386" t="s">
        <v>11029</v>
      </c>
      <c r="F337" s="73" t="s">
        <v>12328</v>
      </c>
      <c r="G337" s="169"/>
      <c r="H337" s="431"/>
      <c r="I337" s="285"/>
      <c r="J337" s="73"/>
      <c r="K337" s="73"/>
      <c r="L337" s="73"/>
      <c r="M337" s="73"/>
      <c r="N337" s="21"/>
      <c r="O337" s="21"/>
    </row>
    <row r="338" ht="15.75" customHeight="1">
      <c r="A338" s="192" t="s">
        <v>7852</v>
      </c>
      <c r="B338" s="351">
        <f>ROW() - ROW('RESOLUCIONES 2025'!$B$2) - 44</f>
        <v>292</v>
      </c>
      <c r="C338" s="130">
        <v>45726.0</v>
      </c>
      <c r="D338" s="73" t="s">
        <v>10134</v>
      </c>
      <c r="E338" s="386" t="s">
        <v>10135</v>
      </c>
      <c r="F338" s="306" t="s">
        <v>12487</v>
      </c>
      <c r="G338" s="169"/>
      <c r="H338" s="431"/>
      <c r="I338" s="285"/>
      <c r="J338" s="73"/>
      <c r="K338" s="73"/>
      <c r="L338" s="73"/>
      <c r="M338" s="73"/>
      <c r="N338" s="21"/>
      <c r="O338" s="21"/>
    </row>
    <row r="339" ht="15.75" customHeight="1">
      <c r="A339" s="192" t="s">
        <v>7852</v>
      </c>
      <c r="B339" s="351">
        <f>ROW() - ROW('RESOLUCIONES 2025'!$B$2) - 44</f>
        <v>293</v>
      </c>
      <c r="C339" s="130">
        <v>45727.0</v>
      </c>
      <c r="D339" s="73" t="s">
        <v>11315</v>
      </c>
      <c r="E339" s="386" t="s">
        <v>11423</v>
      </c>
      <c r="F339" s="73" t="s">
        <v>2253</v>
      </c>
      <c r="G339" s="169" t="s">
        <v>12488</v>
      </c>
      <c r="H339" s="431"/>
      <c r="I339" s="285"/>
      <c r="J339" s="73"/>
      <c r="K339" s="73"/>
      <c r="L339" s="73"/>
      <c r="M339" s="73"/>
      <c r="N339" s="21"/>
      <c r="O339" s="21"/>
    </row>
    <row r="340" ht="15.75" customHeight="1">
      <c r="A340" s="192" t="s">
        <v>7852</v>
      </c>
      <c r="B340" s="351">
        <f>ROW() - ROW('RESOLUCIONES 2025'!$B$2) - 44</f>
        <v>294</v>
      </c>
      <c r="C340" s="130">
        <v>45727.0</v>
      </c>
      <c r="D340" s="350" t="s">
        <v>10720</v>
      </c>
      <c r="E340" s="386" t="s">
        <v>10931</v>
      </c>
      <c r="F340" s="73" t="s">
        <v>2253</v>
      </c>
      <c r="G340" s="169" t="s">
        <v>12489</v>
      </c>
      <c r="H340" s="431"/>
      <c r="I340" s="285"/>
      <c r="J340" s="73"/>
      <c r="K340" s="73"/>
      <c r="L340" s="73"/>
      <c r="M340" s="73"/>
      <c r="N340" s="21"/>
      <c r="O340" s="21"/>
    </row>
    <row r="341" ht="15.75" customHeight="1">
      <c r="A341" s="192" t="s">
        <v>7852</v>
      </c>
      <c r="B341" s="351">
        <f>ROW() - ROW('RESOLUCIONES 2025'!$B$2) - 44</f>
        <v>295</v>
      </c>
      <c r="C341" s="130">
        <v>45727.0</v>
      </c>
      <c r="D341" s="73" t="s">
        <v>5703</v>
      </c>
      <c r="E341" s="386" t="s">
        <v>8020</v>
      </c>
      <c r="F341" s="73" t="s">
        <v>2253</v>
      </c>
      <c r="G341" s="169" t="s">
        <v>674</v>
      </c>
      <c r="H341" s="431"/>
      <c r="I341" s="285"/>
      <c r="J341" s="73"/>
      <c r="K341" s="73"/>
      <c r="L341" s="73"/>
      <c r="M341" s="73"/>
      <c r="N341" s="21"/>
      <c r="O341" s="21"/>
    </row>
    <row r="342" ht="15.75" customHeight="1">
      <c r="A342" s="192" t="s">
        <v>7852</v>
      </c>
      <c r="B342" s="351">
        <f>ROW() - ROW('RESOLUCIONES 2025'!$B$2) - 44</f>
        <v>296</v>
      </c>
      <c r="C342" s="130">
        <v>45727.0</v>
      </c>
      <c r="D342" s="289" t="s">
        <v>9718</v>
      </c>
      <c r="E342" s="393" t="s">
        <v>832</v>
      </c>
      <c r="F342" s="73" t="s">
        <v>2253</v>
      </c>
      <c r="G342" s="291" t="s">
        <v>7917</v>
      </c>
      <c r="H342" s="492"/>
      <c r="I342" s="293"/>
      <c r="J342" s="289"/>
      <c r="K342" s="289"/>
      <c r="L342" s="73"/>
      <c r="M342" s="73"/>
      <c r="N342" s="21"/>
      <c r="O342" s="21"/>
    </row>
    <row r="343" ht="15.75" customHeight="1">
      <c r="A343" s="192" t="s">
        <v>7852</v>
      </c>
      <c r="B343" s="351">
        <f>ROW() - ROW('RESOLUCIONES 2025'!$B$2) - 44</f>
        <v>297</v>
      </c>
      <c r="C343" s="130">
        <v>45727.0</v>
      </c>
      <c r="D343" s="73" t="s">
        <v>2856</v>
      </c>
      <c r="E343" s="386" t="s">
        <v>10029</v>
      </c>
      <c r="F343" s="73" t="s">
        <v>2253</v>
      </c>
      <c r="G343" s="169" t="s">
        <v>674</v>
      </c>
      <c r="H343" s="431"/>
      <c r="I343" s="285"/>
      <c r="J343" s="73"/>
      <c r="K343" s="73"/>
      <c r="L343" s="73"/>
      <c r="M343" s="73"/>
      <c r="N343" s="21"/>
      <c r="O343" s="21"/>
    </row>
    <row r="344" ht="15.75" customHeight="1">
      <c r="A344" s="192" t="s">
        <v>7852</v>
      </c>
      <c r="B344" s="351">
        <f>ROW() - ROW('RESOLUCIONES 2025'!$B$2) - 44</f>
        <v>298</v>
      </c>
      <c r="C344" s="130">
        <v>45727.0</v>
      </c>
      <c r="D344" s="73" t="s">
        <v>12490</v>
      </c>
      <c r="E344" s="386" t="s">
        <v>12491</v>
      </c>
      <c r="F344" s="247" t="s">
        <v>8629</v>
      </c>
      <c r="G344" s="169"/>
      <c r="H344" s="431"/>
      <c r="I344" s="285"/>
      <c r="J344" s="73"/>
      <c r="K344" s="73"/>
      <c r="L344" s="73"/>
      <c r="M344" s="73"/>
      <c r="N344" s="21"/>
      <c r="O344" s="21"/>
    </row>
    <row r="345" ht="15.75" customHeight="1">
      <c r="A345" s="192" t="s">
        <v>12492</v>
      </c>
      <c r="B345" s="400">
        <f>ROW() - ROW('RESOLUCIONES 2025'!$B$2) - 44</f>
        <v>299</v>
      </c>
      <c r="C345" s="97">
        <v>45730.0</v>
      </c>
      <c r="D345" s="306" t="s">
        <v>12494</v>
      </c>
      <c r="E345" s="306" t="s">
        <v>12495</v>
      </c>
      <c r="F345" s="306" t="s">
        <v>761</v>
      </c>
      <c r="G345" s="169" t="s">
        <v>378</v>
      </c>
      <c r="H345" s="431"/>
      <c r="I345" s="285"/>
      <c r="J345" s="73"/>
      <c r="K345" s="73"/>
      <c r="L345" s="73"/>
      <c r="M345" s="73"/>
      <c r="N345" s="21"/>
      <c r="O345" s="21"/>
    </row>
    <row r="346" ht="15.75" customHeight="1">
      <c r="A346" s="73"/>
      <c r="B346" s="400">
        <f>ROW() - ROW('RESOLUCIONES 2025'!$B$2) - 44</f>
        <v>300</v>
      </c>
      <c r="C346" s="97">
        <v>45730.0</v>
      </c>
      <c r="D346" s="306" t="s">
        <v>11454</v>
      </c>
      <c r="E346" s="306" t="s">
        <v>12183</v>
      </c>
      <c r="F346" s="306" t="s">
        <v>738</v>
      </c>
      <c r="G346" s="169"/>
      <c r="H346" s="431"/>
      <c r="I346" s="285"/>
      <c r="J346" s="73"/>
      <c r="K346" s="73"/>
      <c r="L346" s="73"/>
      <c r="M346" s="73"/>
      <c r="N346" s="21"/>
      <c r="O346" s="21"/>
    </row>
    <row r="347" ht="15.75" customHeight="1">
      <c r="A347" s="192" t="s">
        <v>12492</v>
      </c>
      <c r="B347" s="400">
        <f>ROW() - ROW('RESOLUCIONES 2025'!$B$2) - 44</f>
        <v>301</v>
      </c>
      <c r="C347" s="97">
        <v>45730.0</v>
      </c>
      <c r="D347" s="306" t="s">
        <v>12226</v>
      </c>
      <c r="E347" s="306" t="s">
        <v>12227</v>
      </c>
      <c r="F347" s="73" t="s">
        <v>761</v>
      </c>
      <c r="G347" s="169" t="s">
        <v>4532</v>
      </c>
      <c r="H347" s="431"/>
      <c r="I347" s="285"/>
      <c r="J347" s="73"/>
      <c r="K347" s="73"/>
      <c r="L347" s="73"/>
      <c r="M347" s="73"/>
      <c r="N347" s="21"/>
      <c r="O347" s="21"/>
    </row>
    <row r="348" ht="15.75" customHeight="1">
      <c r="A348" s="73"/>
      <c r="B348" s="400">
        <f>ROW() - ROW('RESOLUCIONES 2025'!$B$2) - 44</f>
        <v>302</v>
      </c>
      <c r="C348" s="97">
        <v>45730.0</v>
      </c>
      <c r="D348" s="306" t="s">
        <v>11464</v>
      </c>
      <c r="E348" s="306" t="s">
        <v>12184</v>
      </c>
      <c r="F348" s="306" t="s">
        <v>738</v>
      </c>
      <c r="G348" s="169"/>
      <c r="H348" s="431"/>
      <c r="I348" s="285"/>
      <c r="J348" s="73"/>
      <c r="K348" s="73"/>
      <c r="L348" s="73"/>
      <c r="M348" s="73"/>
      <c r="N348" s="21"/>
      <c r="O348" s="21"/>
    </row>
    <row r="349" ht="15.75" customHeight="1">
      <c r="A349" s="192" t="s">
        <v>12492</v>
      </c>
      <c r="B349" s="400">
        <f>ROW() - ROW('RESOLUCIONES 2025'!$B$2) - 44</f>
        <v>303</v>
      </c>
      <c r="C349" s="97">
        <v>45730.0</v>
      </c>
      <c r="D349" s="306" t="s">
        <v>12498</v>
      </c>
      <c r="E349" s="306" t="s">
        <v>12499</v>
      </c>
      <c r="F349" s="73" t="s">
        <v>761</v>
      </c>
      <c r="G349" s="169" t="s">
        <v>7918</v>
      </c>
      <c r="H349" s="431"/>
      <c r="I349" s="285"/>
      <c r="J349" s="73"/>
      <c r="K349" s="73"/>
      <c r="L349" s="73"/>
      <c r="M349" s="73"/>
      <c r="N349" s="21"/>
      <c r="O349" s="21"/>
    </row>
    <row r="350" ht="15.75" customHeight="1">
      <c r="A350" s="73"/>
      <c r="B350" s="400">
        <f>ROW() - ROW('RESOLUCIONES 2025'!$B$2) - 44</f>
        <v>304</v>
      </c>
      <c r="C350" s="97">
        <v>45730.0</v>
      </c>
      <c r="D350" s="306" t="s">
        <v>11458</v>
      </c>
      <c r="E350" s="306" t="s">
        <v>12185</v>
      </c>
      <c r="F350" s="306" t="s">
        <v>738</v>
      </c>
      <c r="G350" s="169"/>
      <c r="H350" s="431"/>
      <c r="I350" s="285"/>
      <c r="J350" s="73"/>
      <c r="K350" s="73"/>
      <c r="L350" s="73"/>
      <c r="M350" s="73"/>
      <c r="N350" s="21"/>
      <c r="O350" s="21"/>
    </row>
    <row r="351" ht="15.75" customHeight="1">
      <c r="A351" s="192" t="s">
        <v>12492</v>
      </c>
      <c r="B351" s="400">
        <f>ROW() - ROW('RESOLUCIONES 2025'!$B$2) - 44</f>
        <v>305</v>
      </c>
      <c r="C351" s="97">
        <v>45730.0</v>
      </c>
      <c r="D351" s="306" t="s">
        <v>12501</v>
      </c>
      <c r="E351" s="306" t="s">
        <v>12502</v>
      </c>
      <c r="F351" s="73" t="s">
        <v>761</v>
      </c>
      <c r="G351" s="169" t="s">
        <v>12503</v>
      </c>
      <c r="H351" s="431"/>
      <c r="I351" s="285"/>
      <c r="J351" s="73"/>
      <c r="K351" s="73"/>
      <c r="L351" s="289"/>
      <c r="M351" s="289"/>
      <c r="N351" s="297"/>
      <c r="O351" s="297"/>
    </row>
    <row r="352" ht="15.75" customHeight="1">
      <c r="A352" s="73"/>
      <c r="B352" s="400">
        <f>ROW() - ROW('RESOLUCIONES 2025'!$B$2) - 44</f>
        <v>306</v>
      </c>
      <c r="C352" s="97">
        <v>45730.0</v>
      </c>
      <c r="D352" s="306" t="s">
        <v>12186</v>
      </c>
      <c r="E352" s="306" t="s">
        <v>12187</v>
      </c>
      <c r="F352" s="306" t="s">
        <v>738</v>
      </c>
      <c r="G352" s="169"/>
      <c r="H352" s="431"/>
      <c r="I352" s="285"/>
      <c r="J352" s="73"/>
      <c r="K352" s="73"/>
      <c r="L352" s="73"/>
      <c r="M352" s="73"/>
      <c r="N352" s="21"/>
      <c r="O352" s="21"/>
    </row>
    <row r="353" ht="15.75" customHeight="1">
      <c r="A353" s="192" t="s">
        <v>12492</v>
      </c>
      <c r="B353" s="400">
        <f>ROW() - ROW('RESOLUCIONES 2025'!$B$2) - 44</f>
        <v>307</v>
      </c>
      <c r="C353" s="97">
        <v>45730.0</v>
      </c>
      <c r="D353" s="306" t="s">
        <v>12505</v>
      </c>
      <c r="E353" s="306" t="s">
        <v>12506</v>
      </c>
      <c r="F353" s="73" t="s">
        <v>761</v>
      </c>
      <c r="G353" s="169" t="s">
        <v>9671</v>
      </c>
      <c r="H353" s="431"/>
      <c r="I353" s="285"/>
      <c r="J353" s="73"/>
      <c r="K353" s="73"/>
      <c r="L353" s="73"/>
      <c r="M353" s="73"/>
      <c r="N353" s="21"/>
      <c r="O353" s="21"/>
    </row>
    <row r="354" ht="15.75" customHeight="1">
      <c r="A354" s="73"/>
      <c r="B354" s="400">
        <f>ROW() - ROW('RESOLUCIONES 2025'!$B$2) - 44</f>
        <v>308</v>
      </c>
      <c r="C354" s="97">
        <v>45730.0</v>
      </c>
      <c r="D354" s="306" t="s">
        <v>12188</v>
      </c>
      <c r="E354" s="306" t="s">
        <v>12189</v>
      </c>
      <c r="F354" s="306" t="s">
        <v>738</v>
      </c>
      <c r="G354" s="169"/>
      <c r="H354" s="431"/>
      <c r="I354" s="285"/>
      <c r="J354" s="73"/>
      <c r="K354" s="289"/>
      <c r="L354" s="73"/>
      <c r="M354" s="73"/>
      <c r="N354" s="21"/>
      <c r="O354" s="21"/>
    </row>
    <row r="355" ht="15.75" customHeight="1">
      <c r="A355" s="192" t="s">
        <v>12492</v>
      </c>
      <c r="B355" s="400">
        <f>ROW() - ROW('RESOLUCIONES 2025'!$B$2) - 44</f>
        <v>309</v>
      </c>
      <c r="C355" s="97">
        <v>45730.0</v>
      </c>
      <c r="D355" s="306" t="s">
        <v>12245</v>
      </c>
      <c r="E355" s="306" t="s">
        <v>12246</v>
      </c>
      <c r="F355" s="73" t="s">
        <v>761</v>
      </c>
      <c r="G355" s="169" t="s">
        <v>12508</v>
      </c>
      <c r="H355" s="431"/>
      <c r="I355" s="285"/>
      <c r="J355" s="73"/>
      <c r="K355" s="73"/>
      <c r="L355" s="73"/>
      <c r="M355" s="73"/>
      <c r="N355" s="21"/>
      <c r="O355" s="21"/>
    </row>
    <row r="356" ht="15.75" customHeight="1">
      <c r="A356" s="73"/>
      <c r="B356" s="400">
        <f>ROW() - ROW('RESOLUCIONES 2025'!$B$2) - 44</f>
        <v>310</v>
      </c>
      <c r="C356" s="97">
        <v>45730.0</v>
      </c>
      <c r="D356" s="306" t="s">
        <v>8085</v>
      </c>
      <c r="E356" s="306" t="s">
        <v>12190</v>
      </c>
      <c r="F356" s="306" t="s">
        <v>738</v>
      </c>
      <c r="G356" s="169"/>
      <c r="H356" s="431"/>
      <c r="I356" s="285"/>
      <c r="J356" s="73"/>
      <c r="K356" s="73"/>
      <c r="L356" s="73"/>
      <c r="M356" s="73"/>
      <c r="N356" s="21"/>
      <c r="O356" s="21"/>
    </row>
    <row r="357" ht="15.75" customHeight="1">
      <c r="A357" s="192" t="s">
        <v>12492</v>
      </c>
      <c r="B357" s="400">
        <f>ROW() - ROW('RESOLUCIONES 2025'!$B$2) - 44</f>
        <v>311</v>
      </c>
      <c r="C357" s="97">
        <v>45730.0</v>
      </c>
      <c r="D357" s="306" t="s">
        <v>11804</v>
      </c>
      <c r="E357" s="306" t="s">
        <v>11805</v>
      </c>
      <c r="F357" s="306" t="s">
        <v>2923</v>
      </c>
      <c r="G357" s="169"/>
      <c r="H357" s="431"/>
      <c r="I357" s="285"/>
      <c r="J357" s="73"/>
      <c r="K357" s="73"/>
      <c r="L357" s="73"/>
      <c r="M357" s="73"/>
      <c r="N357" s="21"/>
      <c r="O357" s="21"/>
    </row>
    <row r="358" ht="15.75" customHeight="1">
      <c r="A358" s="73"/>
      <c r="B358" s="400">
        <f>ROW() - ROW('RESOLUCIONES 2025'!$B$2) - 44</f>
        <v>312</v>
      </c>
      <c r="C358" s="97">
        <v>45730.0</v>
      </c>
      <c r="D358" s="306" t="s">
        <v>11451</v>
      </c>
      <c r="E358" s="306" t="s">
        <v>12191</v>
      </c>
      <c r="F358" s="306" t="s">
        <v>738</v>
      </c>
      <c r="G358" s="169"/>
      <c r="H358" s="431"/>
      <c r="I358" s="285"/>
      <c r="J358" s="73"/>
      <c r="K358" s="73"/>
      <c r="L358" s="73"/>
      <c r="M358" s="73"/>
      <c r="N358" s="21"/>
      <c r="O358" s="21"/>
    </row>
    <row r="359" ht="15.75" customHeight="1">
      <c r="A359" s="192" t="s">
        <v>12492</v>
      </c>
      <c r="B359" s="400">
        <f>ROW() - ROW('RESOLUCIONES 2025'!$B$2) - 44</f>
        <v>313</v>
      </c>
      <c r="C359" s="97">
        <v>45730.0</v>
      </c>
      <c r="D359" s="401" t="s">
        <v>12099</v>
      </c>
      <c r="E359" s="306" t="s">
        <v>12079</v>
      </c>
      <c r="F359" s="306" t="s">
        <v>2923</v>
      </c>
      <c r="G359" s="169"/>
      <c r="H359" s="431"/>
      <c r="I359" s="285"/>
      <c r="J359" s="73"/>
      <c r="K359" s="73"/>
      <c r="L359" s="73"/>
      <c r="M359" s="73"/>
      <c r="N359" s="21"/>
      <c r="O359" s="21"/>
    </row>
    <row r="360" ht="15.75" customHeight="1">
      <c r="A360" s="73"/>
      <c r="B360" s="400">
        <f>ROW() - ROW('RESOLUCIONES 2025'!$B$2) - 44</f>
        <v>314</v>
      </c>
      <c r="C360" s="97">
        <v>45730.0</v>
      </c>
      <c r="D360" s="401" t="s">
        <v>12192</v>
      </c>
      <c r="E360" s="306" t="s">
        <v>12193</v>
      </c>
      <c r="F360" s="306" t="s">
        <v>738</v>
      </c>
      <c r="G360" s="169"/>
      <c r="H360" s="431"/>
      <c r="I360" s="285"/>
      <c r="J360" s="73"/>
      <c r="K360" s="73"/>
      <c r="L360" s="73"/>
      <c r="M360" s="73"/>
      <c r="N360" s="21"/>
      <c r="O360" s="21"/>
    </row>
    <row r="361" ht="15.75" customHeight="1">
      <c r="A361" s="192" t="s">
        <v>12492</v>
      </c>
      <c r="B361" s="400">
        <f>ROW() - ROW('RESOLUCIONES 2025'!$B$2) - 44</f>
        <v>315</v>
      </c>
      <c r="C361" s="97">
        <v>45730.0</v>
      </c>
      <c r="D361" s="306" t="s">
        <v>6267</v>
      </c>
      <c r="E361" s="306" t="s">
        <v>7805</v>
      </c>
      <c r="F361" s="306" t="s">
        <v>2923</v>
      </c>
      <c r="G361" s="169"/>
      <c r="H361" s="431"/>
      <c r="I361" s="285"/>
      <c r="J361" s="73"/>
      <c r="K361" s="73"/>
      <c r="L361" s="73"/>
      <c r="M361" s="73"/>
      <c r="N361" s="21"/>
      <c r="O361" s="21"/>
    </row>
    <row r="362" ht="15.75" customHeight="1">
      <c r="A362" s="73"/>
      <c r="B362" s="400">
        <f>ROW() - ROW('RESOLUCIONES 2025'!$B$2) - 44</f>
        <v>316</v>
      </c>
      <c r="C362" s="97">
        <v>45730.0</v>
      </c>
      <c r="D362" s="306" t="s">
        <v>12194</v>
      </c>
      <c r="E362" s="306" t="s">
        <v>12195</v>
      </c>
      <c r="F362" s="306" t="s">
        <v>738</v>
      </c>
      <c r="G362" s="169"/>
      <c r="H362" s="431"/>
      <c r="I362" s="285"/>
      <c r="J362" s="73"/>
      <c r="K362" s="73"/>
      <c r="L362" s="73"/>
      <c r="M362" s="73"/>
      <c r="N362" s="21"/>
      <c r="O362" s="21"/>
    </row>
    <row r="363" ht="15.75" customHeight="1">
      <c r="A363" s="192" t="s">
        <v>12492</v>
      </c>
      <c r="B363" s="400">
        <f>ROW() - ROW('RESOLUCIONES 2025'!$B$2) - 44</f>
        <v>317</v>
      </c>
      <c r="C363" s="97">
        <v>45730.0</v>
      </c>
      <c r="D363" s="306" t="s">
        <v>11494</v>
      </c>
      <c r="E363" s="306" t="s">
        <v>12513</v>
      </c>
      <c r="F363" s="306" t="s">
        <v>2923</v>
      </c>
      <c r="G363" s="291"/>
      <c r="H363" s="492"/>
      <c r="I363" s="293"/>
      <c r="J363" s="289"/>
      <c r="K363" s="21"/>
      <c r="L363" s="73"/>
      <c r="M363" s="73"/>
      <c r="N363" s="21"/>
      <c r="O363" s="21"/>
    </row>
    <row r="364" ht="15.75" customHeight="1">
      <c r="A364" s="73"/>
      <c r="B364" s="400">
        <f>ROW() - ROW('RESOLUCIONES 2025'!$B$2) - 44</f>
        <v>318</v>
      </c>
      <c r="C364" s="97">
        <v>45730.0</v>
      </c>
      <c r="D364" s="306" t="s">
        <v>636</v>
      </c>
      <c r="E364" s="306" t="s">
        <v>12196</v>
      </c>
      <c r="F364" s="306" t="s">
        <v>738</v>
      </c>
      <c r="G364" s="169"/>
      <c r="H364" s="431"/>
      <c r="I364" s="285"/>
      <c r="J364" s="73"/>
      <c r="K364" s="21"/>
      <c r="L364" s="73"/>
      <c r="M364" s="73"/>
      <c r="N364" s="21"/>
      <c r="O364" s="21"/>
    </row>
    <row r="365" ht="15.75" customHeight="1">
      <c r="A365" s="192" t="s">
        <v>12492</v>
      </c>
      <c r="B365" s="400">
        <f>ROW() - ROW('RESOLUCIONES 2025'!$B$2) - 44</f>
        <v>319</v>
      </c>
      <c r="C365" s="97">
        <v>45730.0</v>
      </c>
      <c r="D365" s="306" t="s">
        <v>10716</v>
      </c>
      <c r="E365" s="306" t="s">
        <v>10819</v>
      </c>
      <c r="F365" s="306" t="s">
        <v>2923</v>
      </c>
      <c r="G365" s="169"/>
      <c r="H365" s="431"/>
      <c r="I365" s="285"/>
      <c r="J365" s="73"/>
      <c r="K365" s="21"/>
      <c r="L365" s="73"/>
      <c r="M365" s="73"/>
      <c r="N365" s="21"/>
      <c r="O365" s="21"/>
    </row>
    <row r="366" ht="15.75" customHeight="1">
      <c r="A366" s="73"/>
      <c r="B366" s="351">
        <f>ROW() - ROW('RESOLUCIONES 2025'!$B$2) - 44</f>
        <v>320</v>
      </c>
      <c r="C366" s="402">
        <v>45730.0</v>
      </c>
      <c r="D366" s="247" t="s">
        <v>12213</v>
      </c>
      <c r="E366" s="247" t="s">
        <v>12214</v>
      </c>
      <c r="F366" s="247" t="s">
        <v>738</v>
      </c>
      <c r="G366" s="169"/>
      <c r="H366" s="431"/>
      <c r="I366" s="285"/>
      <c r="J366" s="73"/>
      <c r="K366" s="21"/>
      <c r="L366" s="73"/>
      <c r="M366" s="73"/>
      <c r="N366" s="21"/>
      <c r="O366" s="21"/>
    </row>
    <row r="367" ht="15.75" customHeight="1">
      <c r="A367" s="192" t="s">
        <v>7852</v>
      </c>
      <c r="B367" s="351">
        <f>ROW() - ROW('RESOLUCIONES 2025'!$B$2) - 44</f>
        <v>321</v>
      </c>
      <c r="C367" s="402">
        <v>45730.0</v>
      </c>
      <c r="D367" s="247" t="s">
        <v>11131</v>
      </c>
      <c r="E367" s="247" t="s">
        <v>11132</v>
      </c>
      <c r="F367" s="306" t="s">
        <v>12515</v>
      </c>
      <c r="G367" s="169"/>
      <c r="H367" s="431"/>
      <c r="I367" s="285"/>
      <c r="J367" s="73"/>
      <c r="K367" s="21"/>
      <c r="L367" s="73"/>
      <c r="M367" s="73"/>
      <c r="N367" s="21"/>
      <c r="O367" s="21"/>
    </row>
    <row r="368" ht="15.75" customHeight="1">
      <c r="A368" s="192" t="s">
        <v>7852</v>
      </c>
      <c r="B368" s="351">
        <f>ROW() - ROW('RESOLUCIONES 2025'!$B$2) - 44</f>
        <v>322</v>
      </c>
      <c r="C368" s="325">
        <v>45730.0</v>
      </c>
      <c r="D368" s="73" t="s">
        <v>10888</v>
      </c>
      <c r="E368" s="386" t="s">
        <v>11421</v>
      </c>
      <c r="F368" s="73" t="s">
        <v>2923</v>
      </c>
      <c r="G368" s="268"/>
      <c r="H368" s="431"/>
      <c r="I368" s="285"/>
      <c r="J368" s="73"/>
      <c r="K368" s="21"/>
      <c r="L368" s="73"/>
      <c r="M368" s="73"/>
      <c r="N368" s="21"/>
      <c r="O368" s="21"/>
    </row>
    <row r="369" ht="15.75" customHeight="1">
      <c r="A369" s="192" t="s">
        <v>7852</v>
      </c>
      <c r="B369" s="351">
        <f>ROW() - ROW('RESOLUCIONES 2025'!$B$2) - 44</f>
        <v>323</v>
      </c>
      <c r="C369" s="130">
        <v>45734.0</v>
      </c>
      <c r="D369" s="73" t="s">
        <v>1895</v>
      </c>
      <c r="E369" s="386" t="s">
        <v>12516</v>
      </c>
      <c r="F369" s="73" t="s">
        <v>761</v>
      </c>
      <c r="G369" s="169"/>
      <c r="H369" s="431"/>
      <c r="I369" s="285"/>
      <c r="J369" s="73"/>
      <c r="K369" s="21"/>
      <c r="L369" s="73"/>
      <c r="M369" s="73"/>
      <c r="N369" s="21"/>
      <c r="O369" s="21"/>
    </row>
    <row r="370" ht="15.75" customHeight="1">
      <c r="A370" s="192" t="s">
        <v>7852</v>
      </c>
      <c r="B370" s="351">
        <f>ROW() - ROW('RESOLUCIONES 2025'!$B$2) - 44</f>
        <v>324</v>
      </c>
      <c r="C370" s="130">
        <v>45734.0</v>
      </c>
      <c r="D370" s="73" t="s">
        <v>2594</v>
      </c>
      <c r="E370" s="386" t="s">
        <v>12517</v>
      </c>
      <c r="F370" s="306" t="s">
        <v>131</v>
      </c>
      <c r="G370" s="169"/>
      <c r="H370" s="431"/>
      <c r="I370" s="285"/>
      <c r="J370" s="73"/>
      <c r="K370" s="21"/>
      <c r="L370" s="73"/>
      <c r="M370" s="73"/>
      <c r="N370" s="21"/>
      <c r="O370" s="21"/>
    </row>
    <row r="371" ht="15.75" customHeight="1">
      <c r="A371" s="192" t="s">
        <v>7852</v>
      </c>
      <c r="B371" s="351">
        <f>ROW() - ROW('RESOLUCIONES 2025'!$B$2) - 44</f>
        <v>325</v>
      </c>
      <c r="C371" s="130">
        <v>45734.0</v>
      </c>
      <c r="D371" s="73" t="s">
        <v>10990</v>
      </c>
      <c r="E371" s="386" t="s">
        <v>10991</v>
      </c>
      <c r="F371" s="306" t="s">
        <v>131</v>
      </c>
      <c r="G371" s="169"/>
      <c r="H371" s="431"/>
      <c r="I371" s="285"/>
      <c r="J371" s="73"/>
      <c r="K371" s="21"/>
      <c r="L371" s="73"/>
      <c r="M371" s="73"/>
      <c r="N371" s="21"/>
      <c r="O371" s="21"/>
    </row>
    <row r="372" ht="15.75" customHeight="1">
      <c r="A372" s="192" t="s">
        <v>7852</v>
      </c>
      <c r="B372" s="351">
        <f>ROW() - ROW('RESOLUCIONES 2025'!$B$2) - 44</f>
        <v>326</v>
      </c>
      <c r="C372" s="130">
        <v>45734.0</v>
      </c>
      <c r="D372" s="73" t="s">
        <v>12518</v>
      </c>
      <c r="E372" s="386" t="s">
        <v>8124</v>
      </c>
      <c r="F372" s="73" t="s">
        <v>2923</v>
      </c>
      <c r="G372" s="319"/>
      <c r="H372" s="431"/>
      <c r="I372" s="285"/>
      <c r="J372" s="73"/>
      <c r="K372" s="21"/>
      <c r="L372" s="73"/>
      <c r="M372" s="73"/>
      <c r="N372" s="21"/>
      <c r="O372" s="21"/>
    </row>
    <row r="373" ht="15.75" customHeight="1">
      <c r="A373" s="192" t="s">
        <v>7852</v>
      </c>
      <c r="B373" s="351">
        <f>ROW() - ROW('RESOLUCIONES 2025'!$B$2) - 44</f>
        <v>327</v>
      </c>
      <c r="C373" s="130">
        <v>45735.0</v>
      </c>
      <c r="D373" s="73" t="s">
        <v>10075</v>
      </c>
      <c r="E373" s="386" t="s">
        <v>10076</v>
      </c>
      <c r="F373" s="306" t="s">
        <v>131</v>
      </c>
      <c r="G373" s="169"/>
      <c r="H373" s="431"/>
      <c r="I373" s="285"/>
      <c r="J373" s="73"/>
      <c r="K373" s="21"/>
      <c r="L373" s="73"/>
      <c r="M373" s="73"/>
      <c r="N373" s="21"/>
      <c r="O373" s="21"/>
    </row>
    <row r="374" ht="15.75" customHeight="1">
      <c r="A374" s="268" t="s">
        <v>12519</v>
      </c>
      <c r="B374" s="351">
        <f>ROW() - ROW('RESOLUCIONES 2025'!$B$2) - 44</f>
        <v>328</v>
      </c>
      <c r="C374" s="130">
        <v>45735.0</v>
      </c>
      <c r="D374" s="259" t="s">
        <v>12063</v>
      </c>
      <c r="E374" s="386" t="s">
        <v>11925</v>
      </c>
      <c r="F374" s="306" t="s">
        <v>2751</v>
      </c>
      <c r="G374" s="268" t="s">
        <v>12519</v>
      </c>
      <c r="H374" s="431"/>
      <c r="I374" s="285"/>
      <c r="J374" s="73"/>
      <c r="K374" s="21"/>
      <c r="L374" s="73"/>
      <c r="M374" s="73"/>
      <c r="N374" s="21"/>
      <c r="O374" s="21"/>
    </row>
    <row r="375" ht="15.75" customHeight="1">
      <c r="A375" s="192" t="s">
        <v>7852</v>
      </c>
      <c r="B375" s="351">
        <f>ROW() - ROW('RESOLUCIONES 2025'!$B$2) - 44</f>
        <v>329</v>
      </c>
      <c r="C375" s="130">
        <v>45735.0</v>
      </c>
      <c r="D375" s="73" t="s">
        <v>4383</v>
      </c>
      <c r="E375" s="386" t="s">
        <v>11089</v>
      </c>
      <c r="F375" s="306" t="s">
        <v>131</v>
      </c>
      <c r="G375" s="169"/>
      <c r="H375" s="431"/>
      <c r="I375" s="285"/>
      <c r="J375" s="73"/>
      <c r="K375" s="21"/>
      <c r="L375" s="73"/>
      <c r="M375" s="73"/>
      <c r="N375" s="21"/>
      <c r="O375" s="21"/>
    </row>
    <row r="376" ht="15.75" customHeight="1">
      <c r="A376" s="192" t="s">
        <v>7852</v>
      </c>
      <c r="B376" s="351">
        <f>ROW() - ROW('RESOLUCIONES 2025'!$B$2) - 44</f>
        <v>330</v>
      </c>
      <c r="C376" s="130">
        <v>45735.0</v>
      </c>
      <c r="D376" s="73" t="s">
        <v>9880</v>
      </c>
      <c r="E376" s="386" t="s">
        <v>9112</v>
      </c>
      <c r="F376" s="306" t="s">
        <v>131</v>
      </c>
      <c r="G376" s="389"/>
      <c r="H376" s="431"/>
      <c r="I376" s="285"/>
      <c r="J376" s="73"/>
      <c r="K376" s="21"/>
      <c r="L376" s="73"/>
      <c r="M376" s="73"/>
      <c r="N376" s="21"/>
      <c r="O376" s="21"/>
    </row>
    <row r="377" ht="15.75" customHeight="1">
      <c r="A377" s="192" t="s">
        <v>7852</v>
      </c>
      <c r="B377" s="351">
        <f>ROW() - ROW('RESOLUCIONES 2025'!$B$2) - 44</f>
        <v>331</v>
      </c>
      <c r="C377" s="130">
        <v>45735.0</v>
      </c>
      <c r="D377" s="73" t="s">
        <v>12520</v>
      </c>
      <c r="E377" s="386" t="s">
        <v>12521</v>
      </c>
      <c r="F377" s="306" t="s">
        <v>2751</v>
      </c>
      <c r="G377" s="169"/>
      <c r="H377" s="431"/>
      <c r="I377" s="285"/>
      <c r="J377" s="73"/>
      <c r="K377" s="21"/>
      <c r="L377" s="73"/>
      <c r="M377" s="73"/>
      <c r="N377" s="21"/>
      <c r="O377" s="21"/>
    </row>
    <row r="378" ht="15.75" customHeight="1">
      <c r="A378" s="192" t="s">
        <v>7852</v>
      </c>
      <c r="B378" s="351">
        <f>ROW() - ROW('RESOLUCIONES 2025'!$B$2) - 44</f>
        <v>332</v>
      </c>
      <c r="C378" s="130">
        <v>45736.0</v>
      </c>
      <c r="D378" s="73" t="s">
        <v>9251</v>
      </c>
      <c r="E378" s="386" t="s">
        <v>9942</v>
      </c>
      <c r="F378" s="73" t="s">
        <v>2253</v>
      </c>
      <c r="G378" s="169" t="s">
        <v>8340</v>
      </c>
      <c r="H378" s="431"/>
      <c r="I378" s="285"/>
      <c r="J378" s="73"/>
      <c r="K378" s="21"/>
      <c r="L378" s="73"/>
      <c r="M378" s="73"/>
      <c r="N378" s="21"/>
      <c r="O378" s="21"/>
    </row>
    <row r="379" ht="15.75" customHeight="1">
      <c r="A379" s="192" t="s">
        <v>7852</v>
      </c>
      <c r="B379" s="351">
        <f>ROW() - ROW('RESOLUCIONES 2025'!$B$2) - 44</f>
        <v>333</v>
      </c>
      <c r="C379" s="130">
        <v>45736.0</v>
      </c>
      <c r="D379" s="73" t="s">
        <v>7209</v>
      </c>
      <c r="E379" s="386" t="s">
        <v>9541</v>
      </c>
      <c r="F379" s="73" t="s">
        <v>2253</v>
      </c>
      <c r="G379" s="169" t="s">
        <v>12047</v>
      </c>
      <c r="H379" s="719"/>
      <c r="I379" s="285"/>
      <c r="J379" s="73"/>
      <c r="K379" s="21"/>
      <c r="L379" s="73"/>
      <c r="M379" s="73"/>
      <c r="N379" s="21"/>
      <c r="O379" s="21"/>
    </row>
    <row r="380" ht="15.75" customHeight="1">
      <c r="A380" s="192" t="s">
        <v>7852</v>
      </c>
      <c r="B380" s="351">
        <f>ROW() - ROW('RESOLUCIONES 2025'!$B$2) - 44</f>
        <v>334</v>
      </c>
      <c r="C380" s="130">
        <v>45736.0</v>
      </c>
      <c r="D380" s="73" t="s">
        <v>7316</v>
      </c>
      <c r="E380" s="386" t="s">
        <v>9941</v>
      </c>
      <c r="F380" s="73" t="s">
        <v>2253</v>
      </c>
      <c r="G380" s="169" t="s">
        <v>12522</v>
      </c>
      <c r="H380" s="431"/>
      <c r="I380" s="285"/>
      <c r="J380" s="73"/>
      <c r="K380" s="21"/>
      <c r="L380" s="73"/>
      <c r="M380" s="73"/>
      <c r="N380" s="21"/>
      <c r="O380" s="21"/>
    </row>
    <row r="381" ht="15.75" customHeight="1">
      <c r="A381" s="192" t="s">
        <v>7852</v>
      </c>
      <c r="B381" s="351">
        <f>ROW() - ROW('RESOLUCIONES 2025'!$B$2) - 44</f>
        <v>335</v>
      </c>
      <c r="C381" s="130">
        <v>45736.0</v>
      </c>
      <c r="D381" s="73" t="s">
        <v>5323</v>
      </c>
      <c r="E381" s="386" t="s">
        <v>12523</v>
      </c>
      <c r="F381" s="306" t="s">
        <v>2751</v>
      </c>
      <c r="G381" s="169"/>
      <c r="H381" s="431"/>
      <c r="I381" s="285" t="s">
        <v>12457</v>
      </c>
      <c r="J381" s="73" t="s">
        <v>12524</v>
      </c>
      <c r="K381" s="21"/>
      <c r="L381" s="73"/>
      <c r="M381" s="73"/>
      <c r="N381" s="21"/>
      <c r="O381" s="21"/>
    </row>
    <row r="382" ht="15.75" customHeight="1">
      <c r="A382" s="192" t="s">
        <v>7852</v>
      </c>
      <c r="B382" s="351">
        <f>ROW() - ROW('RESOLUCIONES 2025'!$B$2) - 44</f>
        <v>336</v>
      </c>
      <c r="C382" s="130">
        <v>45736.0</v>
      </c>
      <c r="D382" s="73" t="s">
        <v>11902</v>
      </c>
      <c r="E382" s="386" t="s">
        <v>12525</v>
      </c>
      <c r="F382" s="306" t="s">
        <v>2751</v>
      </c>
      <c r="G382" s="169"/>
      <c r="H382" s="431"/>
      <c r="I382" s="285" t="s">
        <v>12441</v>
      </c>
      <c r="J382" s="73" t="s">
        <v>12526</v>
      </c>
      <c r="K382" s="21"/>
      <c r="L382" s="73"/>
      <c r="M382" s="73"/>
      <c r="N382" s="21"/>
      <c r="O382" s="21"/>
    </row>
    <row r="383" ht="15.75" customHeight="1">
      <c r="A383" s="192" t="s">
        <v>7852</v>
      </c>
      <c r="B383" s="351">
        <f>ROW() - ROW('RESOLUCIONES 2025'!$B$2) - 44</f>
        <v>337</v>
      </c>
      <c r="C383" s="130">
        <v>45737.0</v>
      </c>
      <c r="D383" s="73" t="s">
        <v>1457</v>
      </c>
      <c r="E383" s="386" t="s">
        <v>7765</v>
      </c>
      <c r="F383" s="306" t="s">
        <v>2751</v>
      </c>
      <c r="G383" s="169"/>
      <c r="H383" s="431"/>
      <c r="I383" s="285" t="s">
        <v>12527</v>
      </c>
      <c r="J383" s="73" t="s">
        <v>12528</v>
      </c>
      <c r="K383" s="21"/>
      <c r="L383" s="73"/>
      <c r="M383" s="73"/>
      <c r="N383" s="21"/>
      <c r="O383" s="21"/>
    </row>
    <row r="384" ht="15.75" customHeight="1">
      <c r="A384" s="279" t="s">
        <v>12519</v>
      </c>
      <c r="B384" s="351">
        <f>ROW() - ROW('RESOLUCIONES 2025'!$B$2) - 44</f>
        <v>338</v>
      </c>
      <c r="C384" s="130">
        <v>45737.0</v>
      </c>
      <c r="D384" s="140" t="s">
        <v>12529</v>
      </c>
      <c r="E384" s="386" t="s">
        <v>10772</v>
      </c>
      <c r="F384" s="306" t="s">
        <v>2751</v>
      </c>
      <c r="G384" s="169"/>
      <c r="H384" s="431"/>
      <c r="I384" s="285" t="s">
        <v>12046</v>
      </c>
      <c r="J384" s="73" t="s">
        <v>12483</v>
      </c>
      <c r="K384" s="21"/>
      <c r="L384" s="73"/>
      <c r="M384" s="73"/>
      <c r="N384" s="21"/>
      <c r="O384" s="21"/>
    </row>
    <row r="385" ht="15.75" customHeight="1">
      <c r="A385" s="192" t="s">
        <v>7852</v>
      </c>
      <c r="B385" s="351">
        <f>ROW() - ROW('RESOLUCIONES 2025'!$B$2) - 44</f>
        <v>339</v>
      </c>
      <c r="C385" s="130">
        <v>45737.0</v>
      </c>
      <c r="D385" s="73" t="s">
        <v>2799</v>
      </c>
      <c r="E385" s="386" t="s">
        <v>12353</v>
      </c>
      <c r="F385" s="306" t="s">
        <v>2751</v>
      </c>
      <c r="G385" s="169"/>
      <c r="H385" s="431"/>
      <c r="I385" s="285" t="s">
        <v>12530</v>
      </c>
      <c r="J385" s="73" t="s">
        <v>12531</v>
      </c>
      <c r="K385" s="21"/>
      <c r="L385" s="73"/>
      <c r="M385" s="73"/>
      <c r="N385" s="21"/>
      <c r="O385" s="21"/>
    </row>
    <row r="386" ht="15.75" customHeight="1">
      <c r="A386" s="192" t="s">
        <v>7852</v>
      </c>
      <c r="B386" s="351">
        <f>ROW() - ROW('RESOLUCIONES 2025'!$B$2) - 44</f>
        <v>340</v>
      </c>
      <c r="C386" s="130">
        <v>45737.0</v>
      </c>
      <c r="D386" s="73" t="s">
        <v>12338</v>
      </c>
      <c r="E386" s="386" t="s">
        <v>12339</v>
      </c>
      <c r="F386" s="306" t="s">
        <v>2751</v>
      </c>
      <c r="G386" s="169"/>
      <c r="H386" s="431"/>
      <c r="I386" s="285" t="s">
        <v>12532</v>
      </c>
      <c r="J386" s="73" t="s">
        <v>12533</v>
      </c>
      <c r="K386" s="21"/>
      <c r="L386" s="73"/>
      <c r="M386" s="73"/>
      <c r="N386" s="21"/>
      <c r="O386" s="21"/>
    </row>
    <row r="387" ht="15.75" customHeight="1">
      <c r="A387" s="192" t="s">
        <v>7852</v>
      </c>
      <c r="B387" s="351">
        <f>ROW() - ROW('RESOLUCIONES 2025'!$B$2) - 44</f>
        <v>341</v>
      </c>
      <c r="C387" s="130">
        <v>45737.0</v>
      </c>
      <c r="D387" s="73" t="s">
        <v>8957</v>
      </c>
      <c r="E387" s="386" t="s">
        <v>12352</v>
      </c>
      <c r="F387" s="306" t="s">
        <v>2751</v>
      </c>
      <c r="G387" s="169"/>
      <c r="H387" s="431"/>
      <c r="I387" s="285" t="s">
        <v>12461</v>
      </c>
      <c r="J387" s="350" t="s">
        <v>12534</v>
      </c>
      <c r="K387" s="21"/>
      <c r="L387" s="73"/>
      <c r="M387" s="73"/>
      <c r="N387" s="21"/>
      <c r="O387" s="21"/>
    </row>
    <row r="388" ht="15.75" customHeight="1">
      <c r="A388" s="192" t="s">
        <v>7852</v>
      </c>
      <c r="B388" s="351">
        <f>ROW() - ROW('RESOLUCIONES 2025'!$B$2) - 44</f>
        <v>342</v>
      </c>
      <c r="C388" s="130">
        <v>45737.0</v>
      </c>
      <c r="D388" s="73" t="s">
        <v>2772</v>
      </c>
      <c r="E388" s="386" t="s">
        <v>12535</v>
      </c>
      <c r="F388" s="306" t="s">
        <v>2751</v>
      </c>
      <c r="G388" s="169"/>
      <c r="H388" s="431"/>
      <c r="I388" s="285" t="s">
        <v>12301</v>
      </c>
      <c r="J388" s="73" t="s">
        <v>12536</v>
      </c>
      <c r="K388" s="21"/>
      <c r="L388" s="73"/>
      <c r="M388" s="73"/>
      <c r="N388" s="21"/>
      <c r="O388" s="21"/>
    </row>
    <row r="389" ht="15.75" customHeight="1">
      <c r="A389" s="192" t="s">
        <v>7852</v>
      </c>
      <c r="B389" s="351">
        <f>ROW() - ROW('RESOLUCIONES 2025'!$B$2) - 44</f>
        <v>343</v>
      </c>
      <c r="C389" s="130">
        <v>45737.0</v>
      </c>
      <c r="D389" s="73" t="s">
        <v>12498</v>
      </c>
      <c r="E389" s="386" t="s">
        <v>12499</v>
      </c>
      <c r="F389" s="306" t="s">
        <v>2751</v>
      </c>
      <c r="G389" s="169"/>
      <c r="H389" s="431"/>
      <c r="I389" s="285" t="s">
        <v>12537</v>
      </c>
      <c r="J389" s="73" t="s">
        <v>12537</v>
      </c>
      <c r="K389" s="21"/>
      <c r="L389" s="73"/>
      <c r="M389" s="73"/>
      <c r="N389" s="21"/>
      <c r="O389" s="21"/>
    </row>
    <row r="390" ht="15.75" customHeight="1">
      <c r="A390" s="192" t="s">
        <v>7852</v>
      </c>
      <c r="B390" s="351">
        <f>ROW() - ROW('RESOLUCIONES 2025'!$B$2) - 44</f>
        <v>344</v>
      </c>
      <c r="C390" s="130">
        <v>45737.0</v>
      </c>
      <c r="D390" s="73" t="s">
        <v>11747</v>
      </c>
      <c r="E390" s="386" t="s">
        <v>11748</v>
      </c>
      <c r="F390" s="73" t="s">
        <v>2923</v>
      </c>
      <c r="G390" s="169"/>
      <c r="H390" s="431"/>
      <c r="I390" s="285"/>
      <c r="J390" s="73"/>
      <c r="K390" s="21"/>
      <c r="L390" s="73"/>
      <c r="M390" s="73"/>
      <c r="N390" s="21"/>
      <c r="O390" s="21"/>
    </row>
    <row r="391" ht="15.75" customHeight="1">
      <c r="A391" s="192" t="s">
        <v>7852</v>
      </c>
      <c r="B391" s="351">
        <f>ROW() - ROW('RESOLUCIONES 2025'!$B$2) - 44</f>
        <v>345</v>
      </c>
      <c r="C391" s="130">
        <v>45737.0</v>
      </c>
      <c r="D391" s="73" t="s">
        <v>12518</v>
      </c>
      <c r="E391" s="386" t="s">
        <v>12538</v>
      </c>
      <c r="F391" s="247" t="s">
        <v>8629</v>
      </c>
      <c r="G391" s="356"/>
      <c r="H391" s="431"/>
      <c r="I391" s="285"/>
      <c r="J391" s="73"/>
      <c r="K391" s="21"/>
      <c r="L391" s="73"/>
      <c r="M391" s="73"/>
      <c r="N391" s="21"/>
      <c r="O391" s="21"/>
    </row>
    <row r="392" ht="15.75" customHeight="1">
      <c r="A392" s="192" t="s">
        <v>7852</v>
      </c>
      <c r="B392" s="351">
        <f>ROW() - ROW('RESOLUCIONES 2025'!$B$2) - 44</f>
        <v>346</v>
      </c>
      <c r="C392" s="130">
        <v>45740.0</v>
      </c>
      <c r="D392" s="73" t="s">
        <v>12539</v>
      </c>
      <c r="E392" s="386" t="s">
        <v>12540</v>
      </c>
      <c r="F392" s="73" t="s">
        <v>761</v>
      </c>
      <c r="G392" s="169" t="s">
        <v>12343</v>
      </c>
      <c r="H392" s="431"/>
      <c r="I392" s="285"/>
      <c r="J392" s="73"/>
      <c r="K392" s="21"/>
      <c r="L392" s="73"/>
      <c r="M392" s="73"/>
      <c r="N392" s="21"/>
      <c r="O392" s="21"/>
    </row>
    <row r="393" ht="15.75" customHeight="1">
      <c r="A393" s="192" t="s">
        <v>7852</v>
      </c>
      <c r="B393" s="351">
        <f>ROW() - ROW('RESOLUCIONES 2025'!$B$2) - 44</f>
        <v>347</v>
      </c>
      <c r="C393" s="130">
        <v>45740.0</v>
      </c>
      <c r="D393" s="73" t="s">
        <v>12541</v>
      </c>
      <c r="E393" s="386" t="s">
        <v>12542</v>
      </c>
      <c r="F393" s="73" t="s">
        <v>761</v>
      </c>
      <c r="G393" s="169" t="s">
        <v>12543</v>
      </c>
      <c r="H393" s="431"/>
      <c r="I393" s="285"/>
      <c r="J393" s="73"/>
      <c r="K393" s="21"/>
      <c r="L393" s="73"/>
      <c r="M393" s="73"/>
      <c r="N393" s="21"/>
      <c r="O393" s="21"/>
    </row>
    <row r="394" ht="15.75" customHeight="1">
      <c r="A394" s="192" t="s">
        <v>7852</v>
      </c>
      <c r="B394" s="351">
        <f>ROW() - ROW('RESOLUCIONES 2025'!$B$2) - 44</f>
        <v>348</v>
      </c>
      <c r="C394" s="130">
        <v>45740.0</v>
      </c>
      <c r="D394" s="73" t="s">
        <v>3221</v>
      </c>
      <c r="E394" s="386" t="s">
        <v>12544</v>
      </c>
      <c r="F394" s="73" t="s">
        <v>761</v>
      </c>
      <c r="G394" s="169" t="s">
        <v>6475</v>
      </c>
      <c r="H394" s="431"/>
      <c r="I394" s="285"/>
      <c r="J394" s="73"/>
      <c r="K394" s="21"/>
      <c r="L394" s="73"/>
      <c r="M394" s="73"/>
      <c r="N394" s="21"/>
      <c r="O394" s="21"/>
    </row>
    <row r="395" ht="15.75" customHeight="1">
      <c r="A395" s="192" t="s">
        <v>7852</v>
      </c>
      <c r="B395" s="351">
        <f>ROW() - ROW('RESOLUCIONES 2025'!$B$2) - 44</f>
        <v>349</v>
      </c>
      <c r="C395" s="130">
        <v>45740.0</v>
      </c>
      <c r="D395" s="73" t="s">
        <v>12545</v>
      </c>
      <c r="E395" s="386" t="s">
        <v>12546</v>
      </c>
      <c r="F395" s="73" t="s">
        <v>761</v>
      </c>
      <c r="G395" s="169" t="s">
        <v>6475</v>
      </c>
      <c r="H395" s="431"/>
      <c r="I395" s="285"/>
      <c r="J395" s="73"/>
      <c r="K395" s="21"/>
      <c r="L395" s="73"/>
      <c r="M395" s="73"/>
      <c r="N395" s="21"/>
      <c r="O395" s="21"/>
    </row>
    <row r="396" ht="15.75" customHeight="1">
      <c r="A396" s="192" t="s">
        <v>7852</v>
      </c>
      <c r="B396" s="351">
        <f>ROW() - ROW('RESOLUCIONES 2025'!$B$2) - 44</f>
        <v>350</v>
      </c>
      <c r="C396" s="130">
        <v>45740.0</v>
      </c>
      <c r="D396" s="73" t="s">
        <v>12547</v>
      </c>
      <c r="E396" s="386" t="s">
        <v>12548</v>
      </c>
      <c r="F396" s="73" t="s">
        <v>761</v>
      </c>
      <c r="G396" s="169" t="s">
        <v>12549</v>
      </c>
      <c r="H396" s="431"/>
      <c r="I396" s="285"/>
      <c r="J396" s="73"/>
      <c r="K396" s="21"/>
      <c r="L396" s="73"/>
      <c r="M396" s="73"/>
      <c r="N396" s="21"/>
      <c r="O396" s="21"/>
    </row>
    <row r="397" ht="15.75" customHeight="1">
      <c r="A397" s="192" t="s">
        <v>7852</v>
      </c>
      <c r="B397" s="351">
        <f>ROW() - ROW('RESOLUCIONES 2025'!$B$2) - 44</f>
        <v>351</v>
      </c>
      <c r="C397" s="130">
        <v>45740.0</v>
      </c>
      <c r="D397" s="73" t="s">
        <v>11451</v>
      </c>
      <c r="E397" s="386" t="s">
        <v>12550</v>
      </c>
      <c r="F397" s="73" t="s">
        <v>761</v>
      </c>
      <c r="G397" s="169" t="s">
        <v>2248</v>
      </c>
      <c r="H397" s="431"/>
      <c r="I397" s="285"/>
      <c r="J397" s="73"/>
      <c r="K397" s="21"/>
      <c r="L397" s="73"/>
      <c r="M397" s="73"/>
      <c r="N397" s="21"/>
      <c r="O397" s="21"/>
    </row>
    <row r="398" ht="15.75" customHeight="1">
      <c r="A398" s="192" t="s">
        <v>7852</v>
      </c>
      <c r="B398" s="351">
        <f>ROW() - ROW('RESOLUCIONES 2025'!$B$2) - 44</f>
        <v>352</v>
      </c>
      <c r="C398" s="130">
        <v>45740.0</v>
      </c>
      <c r="D398" s="73" t="s">
        <v>10940</v>
      </c>
      <c r="E398" s="386" t="s">
        <v>12052</v>
      </c>
      <c r="F398" s="306" t="s">
        <v>131</v>
      </c>
      <c r="G398" s="169"/>
      <c r="H398" s="431"/>
      <c r="I398" s="285"/>
      <c r="J398" s="73"/>
      <c r="K398" s="21"/>
      <c r="L398" s="73"/>
      <c r="M398" s="73"/>
      <c r="N398" s="21"/>
      <c r="O398" s="21"/>
    </row>
    <row r="399" ht="15.75" customHeight="1">
      <c r="A399" s="192" t="s">
        <v>7852</v>
      </c>
      <c r="B399" s="351">
        <f>ROW() - ROW('RESOLUCIONES 2025'!$B$2) - 44</f>
        <v>353</v>
      </c>
      <c r="C399" s="130">
        <v>45740.0</v>
      </c>
      <c r="D399" s="73" t="s">
        <v>9292</v>
      </c>
      <c r="E399" s="130" t="s">
        <v>9293</v>
      </c>
      <c r="F399" s="306" t="s">
        <v>131</v>
      </c>
      <c r="G399" s="169"/>
      <c r="H399" s="431"/>
      <c r="I399" s="285"/>
      <c r="J399" s="73"/>
      <c r="K399" s="21"/>
      <c r="L399" s="73"/>
      <c r="M399" s="73"/>
      <c r="N399" s="21"/>
      <c r="O399" s="21"/>
    </row>
    <row r="400" ht="15.75" customHeight="1">
      <c r="A400" s="192" t="s">
        <v>7852</v>
      </c>
      <c r="B400" s="351">
        <f>ROW() - ROW('RESOLUCIONES 2025'!$B$2) - 44</f>
        <v>354</v>
      </c>
      <c r="C400" s="364">
        <v>45740.0</v>
      </c>
      <c r="D400" s="273" t="s">
        <v>12551</v>
      </c>
      <c r="E400" s="399" t="s">
        <v>12111</v>
      </c>
      <c r="F400" s="273" t="s">
        <v>761</v>
      </c>
      <c r="G400" s="403" t="s">
        <v>4532</v>
      </c>
      <c r="H400" s="431"/>
      <c r="I400" s="285"/>
      <c r="J400" s="73"/>
      <c r="K400" s="21"/>
      <c r="L400" s="73"/>
      <c r="M400" s="73"/>
      <c r="N400" s="21"/>
      <c r="O400" s="21"/>
    </row>
    <row r="401" ht="15.75" customHeight="1">
      <c r="A401" s="192" t="s">
        <v>7852</v>
      </c>
      <c r="B401" s="351">
        <f>ROW() - ROW('RESOLUCIONES 2025'!$B$2) - 44</f>
        <v>355</v>
      </c>
      <c r="C401" s="130">
        <v>45741.0</v>
      </c>
      <c r="D401" s="73" t="s">
        <v>2492</v>
      </c>
      <c r="E401" s="386" t="s">
        <v>10999</v>
      </c>
      <c r="F401" s="73" t="s">
        <v>1593</v>
      </c>
      <c r="G401" s="253">
        <v>45749.0</v>
      </c>
      <c r="H401" s="431"/>
      <c r="I401" s="285"/>
      <c r="J401" s="73"/>
      <c r="K401" s="21"/>
      <c r="L401" s="73"/>
      <c r="M401" s="73"/>
      <c r="N401" s="21"/>
      <c r="O401" s="21"/>
    </row>
    <row r="402" ht="15.75" customHeight="1">
      <c r="A402" s="192" t="s">
        <v>7852</v>
      </c>
      <c r="B402" s="351">
        <f>ROW() - ROW('RESOLUCIONES 2025'!$B$2) - 44</f>
        <v>356</v>
      </c>
      <c r="C402" s="130">
        <v>45741.0</v>
      </c>
      <c r="D402" s="73" t="s">
        <v>8035</v>
      </c>
      <c r="E402" s="386" t="s">
        <v>9231</v>
      </c>
      <c r="F402" s="73" t="s">
        <v>1593</v>
      </c>
      <c r="G402" s="308" t="s">
        <v>10731</v>
      </c>
      <c r="H402" s="431"/>
      <c r="I402" s="285"/>
      <c r="J402" s="73"/>
      <c r="K402" s="21"/>
      <c r="L402" s="73"/>
      <c r="M402" s="73"/>
      <c r="N402" s="21"/>
      <c r="O402" s="21"/>
    </row>
    <row r="403" ht="15.75" customHeight="1">
      <c r="A403" s="192" t="s">
        <v>7852</v>
      </c>
      <c r="B403" s="351">
        <f>ROW() - ROW('RESOLUCIONES 2025'!$B$2) - 44</f>
        <v>357</v>
      </c>
      <c r="C403" s="130">
        <v>45741.0</v>
      </c>
      <c r="D403" s="73" t="s">
        <v>5564</v>
      </c>
      <c r="E403" s="386" t="s">
        <v>5565</v>
      </c>
      <c r="F403" s="73" t="s">
        <v>1593</v>
      </c>
      <c r="G403" s="253">
        <v>45751.0</v>
      </c>
      <c r="H403" s="431"/>
      <c r="I403" s="285"/>
      <c r="J403" s="73"/>
      <c r="K403" s="21"/>
      <c r="L403" s="73"/>
      <c r="M403" s="73"/>
      <c r="N403" s="21"/>
      <c r="O403" s="21"/>
    </row>
    <row r="404" ht="15.75" customHeight="1">
      <c r="A404" s="192" t="s">
        <v>7852</v>
      </c>
      <c r="B404" s="351">
        <f>ROW() - ROW('RESOLUCIONES 2025'!$B$2) - 44</f>
        <v>358</v>
      </c>
      <c r="C404" s="130">
        <v>45741.0</v>
      </c>
      <c r="D404" s="73" t="s">
        <v>9105</v>
      </c>
      <c r="E404" s="386" t="s">
        <v>9106</v>
      </c>
      <c r="F404" s="73" t="s">
        <v>1593</v>
      </c>
      <c r="G404" s="253">
        <v>45756.0</v>
      </c>
      <c r="H404" s="431"/>
      <c r="I404" s="285"/>
      <c r="J404" s="73"/>
      <c r="K404" s="21"/>
      <c r="L404" s="73"/>
      <c r="M404" s="73"/>
      <c r="N404" s="21"/>
      <c r="O404" s="21"/>
    </row>
    <row r="405" ht="15.75" customHeight="1">
      <c r="A405" s="279" t="s">
        <v>12552</v>
      </c>
      <c r="B405" s="351">
        <f>ROW() - ROW('RESOLUCIONES 2025'!$B$2) - 44</f>
        <v>359</v>
      </c>
      <c r="C405" s="130">
        <v>45741.0</v>
      </c>
      <c r="D405" s="146" t="s">
        <v>985</v>
      </c>
      <c r="E405" s="404" t="s">
        <v>10834</v>
      </c>
      <c r="F405" s="146" t="s">
        <v>1593</v>
      </c>
      <c r="G405" s="253">
        <v>45757.0</v>
      </c>
      <c r="H405" s="431"/>
      <c r="I405" s="285"/>
      <c r="J405" s="73"/>
      <c r="K405" s="21"/>
      <c r="L405" s="73"/>
      <c r="M405" s="73"/>
      <c r="N405" s="21"/>
      <c r="O405" s="21"/>
    </row>
    <row r="406" ht="15.75" customHeight="1">
      <c r="A406" s="192" t="s">
        <v>7852</v>
      </c>
      <c r="B406" s="351">
        <f>ROW() - ROW('RESOLUCIONES 2025'!$B$2) - 44</f>
        <v>360</v>
      </c>
      <c r="C406" s="130">
        <v>45741.0</v>
      </c>
      <c r="D406" s="73" t="s">
        <v>6887</v>
      </c>
      <c r="E406" s="386" t="s">
        <v>12038</v>
      </c>
      <c r="F406" s="73" t="s">
        <v>1593</v>
      </c>
      <c r="G406" s="253">
        <v>45758.0</v>
      </c>
      <c r="H406" s="431"/>
      <c r="I406" s="285"/>
      <c r="J406" s="73"/>
      <c r="K406" s="21"/>
      <c r="L406" s="73"/>
      <c r="M406" s="73"/>
      <c r="N406" s="21"/>
      <c r="O406" s="21"/>
    </row>
    <row r="407" ht="15.75" customHeight="1">
      <c r="A407" s="192" t="s">
        <v>7852</v>
      </c>
      <c r="B407" s="351">
        <f>ROW() - ROW('RESOLUCIONES 2025'!$B$2) - 44</f>
        <v>361</v>
      </c>
      <c r="C407" s="130">
        <v>45741.0</v>
      </c>
      <c r="D407" s="73" t="s">
        <v>11479</v>
      </c>
      <c r="E407" s="386" t="s">
        <v>9297</v>
      </c>
      <c r="F407" s="73" t="s">
        <v>1593</v>
      </c>
      <c r="G407" s="253">
        <v>45758.0</v>
      </c>
      <c r="H407" s="431"/>
      <c r="I407" s="285"/>
      <c r="J407" s="73"/>
      <c r="K407" s="21"/>
      <c r="L407" s="73"/>
      <c r="M407" s="73"/>
      <c r="N407" s="21"/>
      <c r="O407" s="21"/>
    </row>
    <row r="408" ht="15.75" customHeight="1">
      <c r="A408" s="146" t="s">
        <v>12553</v>
      </c>
      <c r="B408" s="351">
        <f>ROW() - ROW('RESOLUCIONES 2025'!$B$2) - 44</f>
        <v>362</v>
      </c>
      <c r="C408" s="130">
        <v>45742.0</v>
      </c>
      <c r="D408" s="146" t="s">
        <v>7984</v>
      </c>
      <c r="E408" s="404" t="s">
        <v>7805</v>
      </c>
      <c r="F408" s="146" t="s">
        <v>2923</v>
      </c>
      <c r="G408" s="169"/>
      <c r="H408" s="431"/>
      <c r="I408" s="285"/>
      <c r="J408" s="73"/>
      <c r="K408" s="21"/>
      <c r="L408" s="73"/>
      <c r="M408" s="73"/>
      <c r="N408" s="21"/>
      <c r="O408" s="21"/>
    </row>
    <row r="409" ht="15.75" customHeight="1">
      <c r="A409" s="192" t="s">
        <v>7852</v>
      </c>
      <c r="B409" s="351">
        <f>ROW() - ROW('RESOLUCIONES 2025'!$B$2) - 44</f>
        <v>363</v>
      </c>
      <c r="C409" s="130">
        <v>45742.0</v>
      </c>
      <c r="D409" s="73" t="s">
        <v>12475</v>
      </c>
      <c r="E409" s="386" t="s">
        <v>12408</v>
      </c>
      <c r="F409" s="306" t="s">
        <v>2751</v>
      </c>
      <c r="G409" s="169"/>
      <c r="H409" s="431"/>
      <c r="I409" s="285"/>
      <c r="J409" s="73"/>
      <c r="K409" s="21"/>
      <c r="L409" s="73"/>
      <c r="M409" s="73"/>
      <c r="N409" s="21"/>
      <c r="O409" s="21"/>
    </row>
    <row r="410" ht="15.75" customHeight="1">
      <c r="A410" s="73"/>
      <c r="B410" s="351">
        <f>ROW() - ROW('RESOLUCIONES 2025'!$B$2) - 44</f>
        <v>364</v>
      </c>
      <c r="C410" s="130">
        <v>45742.0</v>
      </c>
      <c r="D410" s="73" t="s">
        <v>10942</v>
      </c>
      <c r="E410" s="386"/>
      <c r="F410" s="73"/>
      <c r="G410" s="169"/>
      <c r="H410" s="431"/>
      <c r="I410" s="285"/>
      <c r="J410" s="73"/>
      <c r="K410" s="21"/>
      <c r="L410" s="73"/>
      <c r="M410" s="73"/>
      <c r="N410" s="21"/>
      <c r="O410" s="21"/>
    </row>
    <row r="411" ht="15.75" customHeight="1">
      <c r="A411" s="73"/>
      <c r="B411" s="351">
        <f>ROW() - ROW('RESOLUCIONES 2025'!$B$2) - 44</f>
        <v>365</v>
      </c>
      <c r="C411" s="130">
        <v>45742.0</v>
      </c>
      <c r="D411" s="73" t="s">
        <v>10942</v>
      </c>
      <c r="E411" s="386"/>
      <c r="F411" s="73" t="s">
        <v>12554</v>
      </c>
      <c r="G411" s="169"/>
      <c r="H411" s="431"/>
      <c r="I411" s="285"/>
      <c r="J411" s="73"/>
      <c r="K411" s="21"/>
      <c r="L411" s="73"/>
      <c r="M411" s="73"/>
      <c r="N411" s="21"/>
      <c r="O411" s="21"/>
    </row>
    <row r="412" ht="15.75" customHeight="1">
      <c r="A412" s="192" t="s">
        <v>7852</v>
      </c>
      <c r="B412" s="351">
        <f>ROW() - ROW('RESOLUCIONES 2025'!$B$2) - 44</f>
        <v>366</v>
      </c>
      <c r="C412" s="130">
        <v>45743.0</v>
      </c>
      <c r="D412" s="73" t="s">
        <v>12555</v>
      </c>
      <c r="E412" s="386" t="s">
        <v>12556</v>
      </c>
      <c r="F412" s="306" t="s">
        <v>2751</v>
      </c>
      <c r="G412" s="169"/>
      <c r="H412" s="431"/>
      <c r="I412" s="405" t="s">
        <v>12317</v>
      </c>
      <c r="J412" s="73" t="s">
        <v>12444</v>
      </c>
      <c r="K412" s="21"/>
      <c r="L412" s="73"/>
      <c r="M412" s="73"/>
      <c r="N412" s="21"/>
      <c r="O412" s="21"/>
    </row>
    <row r="413" ht="15.75" customHeight="1">
      <c r="A413" s="192" t="s">
        <v>7852</v>
      </c>
      <c r="B413" s="351">
        <f>ROW() - ROW('RESOLUCIONES 2025'!$B$2) - 44</f>
        <v>367</v>
      </c>
      <c r="C413" s="130">
        <v>45743.0</v>
      </c>
      <c r="D413" s="73" t="s">
        <v>12433</v>
      </c>
      <c r="E413" s="386" t="s">
        <v>12434</v>
      </c>
      <c r="F413" s="306" t="s">
        <v>2751</v>
      </c>
      <c r="G413" s="169"/>
      <c r="H413" s="431"/>
      <c r="I413" s="285" t="s">
        <v>12557</v>
      </c>
      <c r="J413" s="73" t="s">
        <v>12558</v>
      </c>
      <c r="K413" s="21"/>
      <c r="L413" s="73"/>
      <c r="M413" s="73"/>
      <c r="N413" s="21"/>
      <c r="O413" s="21"/>
    </row>
    <row r="414" ht="15.75" customHeight="1">
      <c r="A414" s="192" t="s">
        <v>7852</v>
      </c>
      <c r="B414" s="351">
        <f>ROW() - ROW('RESOLUCIONES 2025'!$B$2) - 44</f>
        <v>368</v>
      </c>
      <c r="C414" s="130">
        <v>45743.0</v>
      </c>
      <c r="D414" s="73" t="s">
        <v>8957</v>
      </c>
      <c r="E414" s="386" t="s">
        <v>12352</v>
      </c>
      <c r="F414" s="306" t="s">
        <v>2751</v>
      </c>
      <c r="G414" s="169"/>
      <c r="H414" s="431"/>
      <c r="I414" s="285" t="s">
        <v>12461</v>
      </c>
      <c r="J414" s="73" t="s">
        <v>12534</v>
      </c>
      <c r="K414" s="21"/>
      <c r="L414" s="73"/>
      <c r="M414" s="73"/>
      <c r="N414" s="21"/>
      <c r="O414" s="21"/>
    </row>
    <row r="415" ht="15.75" customHeight="1">
      <c r="A415" s="192" t="s">
        <v>7852</v>
      </c>
      <c r="B415" s="351">
        <f>ROW() - ROW('RESOLUCIONES 2025'!$B$2) - 44</f>
        <v>369</v>
      </c>
      <c r="C415" s="130">
        <v>45743.0</v>
      </c>
      <c r="D415" s="73" t="s">
        <v>12426</v>
      </c>
      <c r="E415" s="386" t="s">
        <v>12427</v>
      </c>
      <c r="F415" s="306" t="s">
        <v>2751</v>
      </c>
      <c r="G415" s="389"/>
      <c r="H415" s="431"/>
      <c r="I415" s="285" t="s">
        <v>12402</v>
      </c>
      <c r="J415" s="73" t="s">
        <v>12314</v>
      </c>
      <c r="K415" s="21"/>
      <c r="L415" s="73"/>
      <c r="M415" s="73"/>
      <c r="N415" s="21"/>
      <c r="O415" s="21"/>
    </row>
    <row r="416" ht="15.75" customHeight="1">
      <c r="A416" s="192" t="s">
        <v>7852</v>
      </c>
      <c r="B416" s="351">
        <f>ROW() - ROW('RESOLUCIONES 2025'!$B$2) - 44</f>
        <v>370</v>
      </c>
      <c r="C416" s="130">
        <v>45743.0</v>
      </c>
      <c r="D416" s="73" t="s">
        <v>12293</v>
      </c>
      <c r="E416" s="386" t="s">
        <v>12294</v>
      </c>
      <c r="F416" s="306" t="s">
        <v>2751</v>
      </c>
      <c r="G416" s="169"/>
      <c r="H416" s="431"/>
      <c r="I416" s="285" t="s">
        <v>12471</v>
      </c>
      <c r="J416" s="73" t="s">
        <v>12457</v>
      </c>
      <c r="K416" s="21"/>
      <c r="L416" s="73"/>
      <c r="M416" s="73"/>
      <c r="N416" s="21"/>
      <c r="O416" s="21"/>
    </row>
    <row r="417" ht="15.75" customHeight="1">
      <c r="A417" s="192" t="s">
        <v>7852</v>
      </c>
      <c r="B417" s="351">
        <f>ROW() - ROW('RESOLUCIONES 2025'!$B$2) - 44</f>
        <v>371</v>
      </c>
      <c r="C417" s="130">
        <v>45743.0</v>
      </c>
      <c r="D417" s="73" t="s">
        <v>3334</v>
      </c>
      <c r="E417" s="386" t="s">
        <v>3335</v>
      </c>
      <c r="F417" s="306" t="s">
        <v>2751</v>
      </c>
      <c r="G417" s="169"/>
      <c r="H417" s="431"/>
      <c r="I417" s="285" t="s">
        <v>12301</v>
      </c>
      <c r="J417" s="73" t="s">
        <v>12312</v>
      </c>
      <c r="K417" s="21"/>
      <c r="L417" s="73"/>
      <c r="M417" s="73"/>
      <c r="N417" s="21"/>
      <c r="O417" s="21"/>
    </row>
    <row r="418" ht="15.75" customHeight="1">
      <c r="A418" s="192" t="s">
        <v>7852</v>
      </c>
      <c r="B418" s="351">
        <f>ROW() - ROW('RESOLUCIONES 2025'!$B$2) - 44</f>
        <v>372</v>
      </c>
      <c r="C418" s="130">
        <v>45743.0</v>
      </c>
      <c r="D418" s="73" t="s">
        <v>9930</v>
      </c>
      <c r="E418" s="386" t="s">
        <v>12559</v>
      </c>
      <c r="F418" s="306" t="s">
        <v>2751</v>
      </c>
      <c r="G418" s="169"/>
      <c r="H418" s="431"/>
      <c r="I418" s="285" t="s">
        <v>12314</v>
      </c>
      <c r="J418" s="73" t="s">
        <v>12560</v>
      </c>
      <c r="K418" s="21"/>
      <c r="L418" s="73"/>
      <c r="M418" s="73"/>
      <c r="N418" s="21"/>
      <c r="O418" s="21"/>
    </row>
    <row r="419" ht="15.75" customHeight="1">
      <c r="A419" s="192" t="s">
        <v>7852</v>
      </c>
      <c r="B419" s="351">
        <f>ROW() - ROW('RESOLUCIONES 2025'!$B$2) - 44</f>
        <v>373</v>
      </c>
      <c r="C419" s="130">
        <v>45743.0</v>
      </c>
      <c r="D419" s="73" t="s">
        <v>12088</v>
      </c>
      <c r="E419" s="386" t="s">
        <v>12089</v>
      </c>
      <c r="F419" s="306" t="s">
        <v>2751</v>
      </c>
      <c r="G419" s="169"/>
      <c r="H419" s="431"/>
      <c r="I419" s="285" t="s">
        <v>12396</v>
      </c>
      <c r="J419" s="73" t="s">
        <v>12466</v>
      </c>
      <c r="K419" s="21"/>
      <c r="L419" s="73"/>
      <c r="M419" s="73"/>
      <c r="N419" s="21"/>
      <c r="O419" s="21"/>
    </row>
    <row r="420" ht="15.75" customHeight="1">
      <c r="A420" s="192" t="s">
        <v>7852</v>
      </c>
      <c r="B420" s="351">
        <f>ROW() - ROW('RESOLUCIONES 2025'!$B$2) - 44</f>
        <v>374</v>
      </c>
      <c r="C420" s="130">
        <v>45744.0</v>
      </c>
      <c r="D420" s="73" t="s">
        <v>985</v>
      </c>
      <c r="E420" s="386" t="s">
        <v>10834</v>
      </c>
      <c r="F420" s="73" t="s">
        <v>1593</v>
      </c>
      <c r="G420" s="253">
        <v>45757.0</v>
      </c>
      <c r="H420" s="431"/>
      <c r="I420" s="285"/>
      <c r="J420" s="73"/>
      <c r="K420" s="21"/>
      <c r="L420" s="73"/>
      <c r="M420" s="73"/>
      <c r="N420" s="21"/>
      <c r="O420" s="21"/>
    </row>
    <row r="421" ht="15.75" customHeight="1">
      <c r="A421" s="192" t="s">
        <v>7852</v>
      </c>
      <c r="B421" s="351">
        <f>ROW() - ROW('RESOLUCIONES 2025'!$B$2) - 44</f>
        <v>375</v>
      </c>
      <c r="C421" s="130">
        <v>45744.0</v>
      </c>
      <c r="D421" s="73" t="s">
        <v>12561</v>
      </c>
      <c r="E421" s="386" t="s">
        <v>12366</v>
      </c>
      <c r="F421" s="73" t="s">
        <v>2923</v>
      </c>
      <c r="G421" s="169"/>
      <c r="H421" s="431"/>
      <c r="I421" s="285"/>
      <c r="J421" s="73"/>
      <c r="K421" s="21"/>
      <c r="L421" s="73"/>
      <c r="M421" s="73"/>
      <c r="N421" s="21"/>
      <c r="O421" s="21"/>
    </row>
    <row r="422" ht="15.75" customHeight="1">
      <c r="A422" s="192" t="s">
        <v>7852</v>
      </c>
      <c r="B422" s="351">
        <f>ROW() - ROW('RESOLUCIONES 2025'!$B$2) - 44</f>
        <v>376</v>
      </c>
      <c r="C422" s="130">
        <v>45744.0</v>
      </c>
      <c r="D422" s="73" t="s">
        <v>11609</v>
      </c>
      <c r="E422" s="386" t="s">
        <v>11683</v>
      </c>
      <c r="F422" s="73" t="s">
        <v>2923</v>
      </c>
      <c r="G422" s="169"/>
      <c r="H422" s="431"/>
      <c r="I422" s="285"/>
      <c r="J422" s="73"/>
      <c r="K422" s="21"/>
      <c r="L422" s="73"/>
      <c r="M422" s="73"/>
      <c r="N422" s="21"/>
      <c r="O422" s="21"/>
    </row>
    <row r="423" ht="15.75" customHeight="1">
      <c r="A423" s="192" t="s">
        <v>7852</v>
      </c>
      <c r="B423" s="351">
        <f>ROW() - ROW('RESOLUCIONES 2025'!$B$2) - 44</f>
        <v>377</v>
      </c>
      <c r="C423" s="130">
        <v>45744.0</v>
      </c>
      <c r="D423" s="73" t="s">
        <v>9536</v>
      </c>
      <c r="E423" s="386" t="s">
        <v>9537</v>
      </c>
      <c r="F423" s="73" t="s">
        <v>2253</v>
      </c>
      <c r="G423" s="169" t="s">
        <v>11691</v>
      </c>
      <c r="H423" s="431"/>
      <c r="I423" s="285"/>
      <c r="J423" s="73"/>
      <c r="K423" s="21"/>
      <c r="L423" s="73"/>
      <c r="M423" s="73"/>
      <c r="N423" s="21"/>
      <c r="O423" s="21"/>
    </row>
    <row r="424" ht="15.75" customHeight="1">
      <c r="A424" s="192" t="s">
        <v>7852</v>
      </c>
      <c r="B424" s="351">
        <f>ROW() - ROW('RESOLUCIONES 2025'!$B$2) - 44</f>
        <v>378</v>
      </c>
      <c r="C424" s="130">
        <v>45744.0</v>
      </c>
      <c r="D424" s="73" t="s">
        <v>8700</v>
      </c>
      <c r="E424" s="386" t="s">
        <v>8809</v>
      </c>
      <c r="F424" s="73" t="s">
        <v>2253</v>
      </c>
      <c r="G424" s="169" t="s">
        <v>11990</v>
      </c>
      <c r="H424" s="389"/>
      <c r="I424" s="285"/>
      <c r="J424" s="73"/>
      <c r="K424" s="21"/>
      <c r="L424" s="73"/>
      <c r="M424" s="73"/>
      <c r="N424" s="21"/>
      <c r="O424" s="21"/>
    </row>
    <row r="425" ht="15.75" customHeight="1">
      <c r="A425" s="192" t="s">
        <v>7852</v>
      </c>
      <c r="B425" s="351">
        <f>ROW() - ROW('RESOLUCIONES 2025'!$B$2) - 44</f>
        <v>379</v>
      </c>
      <c r="C425" s="130">
        <v>45744.0</v>
      </c>
      <c r="D425" s="73" t="s">
        <v>6800</v>
      </c>
      <c r="E425" s="386" t="s">
        <v>9503</v>
      </c>
      <c r="F425" s="73" t="s">
        <v>2253</v>
      </c>
      <c r="G425" s="169" t="s">
        <v>11954</v>
      </c>
      <c r="H425" s="431"/>
      <c r="I425" s="285"/>
      <c r="J425" s="73"/>
      <c r="K425" s="21"/>
      <c r="L425" s="73"/>
      <c r="M425" s="73"/>
      <c r="N425" s="21"/>
      <c r="O425" s="21"/>
    </row>
    <row r="426" ht="15.75" customHeight="1">
      <c r="A426" s="192" t="s">
        <v>7852</v>
      </c>
      <c r="B426" s="351">
        <f>ROW() - ROW('RESOLUCIONES 2025'!$B$2) - 44</f>
        <v>380</v>
      </c>
      <c r="C426" s="130">
        <v>45744.0</v>
      </c>
      <c r="D426" s="73" t="s">
        <v>11144</v>
      </c>
      <c r="E426" s="386" t="s">
        <v>11145</v>
      </c>
      <c r="F426" s="73" t="s">
        <v>2253</v>
      </c>
      <c r="G426" s="169" t="s">
        <v>11993</v>
      </c>
      <c r="H426" s="431"/>
      <c r="I426" s="285"/>
      <c r="J426" s="73"/>
      <c r="K426" s="21"/>
      <c r="L426" s="73"/>
      <c r="M426" s="73"/>
      <c r="N426" s="21"/>
      <c r="O426" s="21"/>
    </row>
    <row r="427" ht="15.75" customHeight="1">
      <c r="A427" s="192" t="s">
        <v>7852</v>
      </c>
      <c r="B427" s="351">
        <f>ROW() - ROW('RESOLUCIONES 2025'!$B$2) - 44</f>
        <v>381</v>
      </c>
      <c r="C427" s="130">
        <v>45744.0</v>
      </c>
      <c r="D427" s="73" t="s">
        <v>9226</v>
      </c>
      <c r="E427" s="386" t="s">
        <v>9664</v>
      </c>
      <c r="F427" s="73" t="s">
        <v>2253</v>
      </c>
      <c r="G427" s="169" t="s">
        <v>11954</v>
      </c>
      <c r="H427" s="431"/>
      <c r="I427" s="285"/>
      <c r="J427" s="73"/>
      <c r="K427" s="21"/>
      <c r="L427" s="73"/>
      <c r="M427" s="73"/>
      <c r="N427" s="21"/>
      <c r="O427" s="21"/>
    </row>
    <row r="428" ht="15.75" customHeight="1">
      <c r="A428" s="192" t="s">
        <v>7852</v>
      </c>
      <c r="B428" s="351">
        <f>ROW() - ROW('RESOLUCIONES 2025'!$B$2) - 44</f>
        <v>382</v>
      </c>
      <c r="C428" s="130">
        <v>45744.0</v>
      </c>
      <c r="D428" s="73" t="s">
        <v>11636</v>
      </c>
      <c r="E428" s="386" t="s">
        <v>10277</v>
      </c>
      <c r="F428" s="73" t="s">
        <v>2253</v>
      </c>
      <c r="G428" s="169" t="s">
        <v>12047</v>
      </c>
      <c r="H428" s="431"/>
      <c r="I428" s="285"/>
      <c r="J428" s="73"/>
      <c r="K428" s="21"/>
      <c r="L428" s="73"/>
      <c r="M428" s="73"/>
      <c r="N428" s="21"/>
      <c r="O428" s="21"/>
    </row>
    <row r="429" ht="15.75" customHeight="1">
      <c r="A429" s="192" t="s">
        <v>7852</v>
      </c>
      <c r="B429" s="351">
        <f>ROW() - ROW('RESOLUCIONES 2025'!$B$2) - 44</f>
        <v>383</v>
      </c>
      <c r="C429" s="130">
        <v>45744.0</v>
      </c>
      <c r="D429" s="73" t="s">
        <v>8477</v>
      </c>
      <c r="E429" s="386" t="s">
        <v>10211</v>
      </c>
      <c r="F429" s="73" t="s">
        <v>2253</v>
      </c>
      <c r="G429" s="169" t="s">
        <v>11833</v>
      </c>
      <c r="H429" s="431"/>
      <c r="I429" s="285"/>
      <c r="J429" s="73"/>
      <c r="K429" s="21"/>
      <c r="L429" s="73"/>
      <c r="M429" s="73"/>
      <c r="N429" s="21"/>
      <c r="O429" s="21"/>
    </row>
    <row r="430" ht="15.75" customHeight="1">
      <c r="A430" s="192" t="s">
        <v>7852</v>
      </c>
      <c r="B430" s="351">
        <f>ROW() - ROW('RESOLUCIONES 2025'!$B$2) - 44</f>
        <v>384</v>
      </c>
      <c r="C430" s="130">
        <v>45744.0</v>
      </c>
      <c r="D430" s="73" t="s">
        <v>3769</v>
      </c>
      <c r="E430" s="386" t="s">
        <v>3770</v>
      </c>
      <c r="F430" s="73" t="s">
        <v>2253</v>
      </c>
      <c r="G430" s="169" t="s">
        <v>7927</v>
      </c>
      <c r="H430" s="431"/>
      <c r="I430" s="285"/>
      <c r="J430" s="73"/>
      <c r="K430" s="21"/>
      <c r="L430" s="73"/>
      <c r="M430" s="73"/>
      <c r="N430" s="21"/>
      <c r="O430" s="21"/>
    </row>
    <row r="431" ht="15.75" customHeight="1">
      <c r="A431" s="73"/>
      <c r="B431" s="351">
        <f>ROW() - ROW('RESOLUCIONES 2025'!$B$2) - 44</f>
        <v>385</v>
      </c>
      <c r="C431" s="130">
        <v>45747.0</v>
      </c>
      <c r="D431" s="73" t="s">
        <v>2149</v>
      </c>
      <c r="E431" s="386" t="s">
        <v>11306</v>
      </c>
      <c r="F431" s="73" t="s">
        <v>131</v>
      </c>
      <c r="G431" s="169"/>
      <c r="H431" s="431"/>
      <c r="I431" s="285"/>
      <c r="J431" s="73"/>
      <c r="K431" s="21"/>
      <c r="L431" s="73"/>
      <c r="M431" s="73"/>
      <c r="N431" s="21"/>
      <c r="O431" s="21"/>
    </row>
    <row r="432" ht="15.75" customHeight="1">
      <c r="A432" s="73"/>
      <c r="B432" s="351">
        <f>ROW() - ROW('RESOLUCIONES 2025'!$B$2) - 44</f>
        <v>386</v>
      </c>
      <c r="C432" s="130">
        <v>45747.0</v>
      </c>
      <c r="D432" s="73" t="s">
        <v>1800</v>
      </c>
      <c r="E432" s="386" t="s">
        <v>12538</v>
      </c>
      <c r="F432" s="73" t="s">
        <v>131</v>
      </c>
      <c r="G432" s="169"/>
      <c r="H432" s="431"/>
      <c r="I432" s="285"/>
      <c r="J432" s="73"/>
      <c r="K432" s="21"/>
      <c r="L432" s="73"/>
      <c r="M432" s="73"/>
      <c r="N432" s="21"/>
      <c r="O432" s="21"/>
    </row>
    <row r="433" ht="15.75" customHeight="1">
      <c r="A433" s="73"/>
      <c r="B433" s="351">
        <f>ROW() - ROW('RESOLUCIONES 2025'!$B$2) - 44</f>
        <v>387</v>
      </c>
      <c r="C433" s="130">
        <v>45747.0</v>
      </c>
      <c r="D433" s="73" t="s">
        <v>8336</v>
      </c>
      <c r="E433" s="386" t="s">
        <v>12197</v>
      </c>
      <c r="F433" s="73" t="s">
        <v>9058</v>
      </c>
      <c r="G433" s="169"/>
      <c r="H433" s="431"/>
      <c r="I433" s="285"/>
      <c r="J433" s="73"/>
      <c r="K433" s="21"/>
      <c r="L433" s="73"/>
      <c r="M433" s="73"/>
      <c r="N433" s="21"/>
      <c r="O433" s="21"/>
    </row>
    <row r="434" ht="15.75" customHeight="1">
      <c r="A434" s="192" t="s">
        <v>7852</v>
      </c>
      <c r="B434" s="351">
        <f>ROW() - ROW('RESOLUCIONES 2025'!$B$2) - 44</f>
        <v>388</v>
      </c>
      <c r="C434" s="130">
        <v>45747.0</v>
      </c>
      <c r="D434" s="73" t="s">
        <v>8878</v>
      </c>
      <c r="E434" s="386" t="s">
        <v>10331</v>
      </c>
      <c r="F434" s="73" t="s">
        <v>8629</v>
      </c>
      <c r="G434" s="169"/>
      <c r="H434" s="431"/>
      <c r="I434" s="285"/>
      <c r="J434" s="73"/>
      <c r="K434" s="21"/>
      <c r="L434" s="73"/>
      <c r="M434" s="73"/>
      <c r="N434" s="21"/>
      <c r="O434" s="21"/>
    </row>
    <row r="435" ht="15.75" customHeight="1">
      <c r="A435" s="192" t="s">
        <v>7852</v>
      </c>
      <c r="B435" s="351">
        <f>ROW() - ROW('RESOLUCIONES 2025'!$B$2) - 44</f>
        <v>389</v>
      </c>
      <c r="C435" s="130">
        <v>45747.0</v>
      </c>
      <c r="D435" s="73" t="s">
        <v>10846</v>
      </c>
      <c r="E435" s="386" t="s">
        <v>10847</v>
      </c>
      <c r="F435" s="73" t="s">
        <v>8629</v>
      </c>
      <c r="G435" s="268"/>
      <c r="H435" s="431"/>
      <c r="I435" s="285"/>
      <c r="J435" s="73"/>
      <c r="K435" s="21"/>
      <c r="L435" s="73"/>
      <c r="M435" s="73"/>
      <c r="N435" s="21"/>
      <c r="O435" s="21"/>
    </row>
    <row r="436" ht="15.75" customHeight="1">
      <c r="A436" s="73"/>
      <c r="B436" s="351">
        <f>ROW() - ROW('RESOLUCIONES 2025'!$B$2) - 44</f>
        <v>390</v>
      </c>
      <c r="C436" s="130">
        <v>45748.0</v>
      </c>
      <c r="D436" s="73" t="s">
        <v>9977</v>
      </c>
      <c r="E436" s="386" t="s">
        <v>9978</v>
      </c>
      <c r="F436" s="73" t="s">
        <v>131</v>
      </c>
      <c r="G436" s="294"/>
      <c r="H436" s="431"/>
      <c r="I436" s="285"/>
      <c r="J436" s="73"/>
      <c r="K436" s="21"/>
      <c r="L436" s="73"/>
      <c r="M436" s="73"/>
      <c r="N436" s="21"/>
      <c r="O436" s="21"/>
    </row>
    <row r="437" ht="15.75" customHeight="1">
      <c r="A437" s="192" t="s">
        <v>7852</v>
      </c>
      <c r="B437" s="351">
        <f>ROW() - ROW('RESOLUCIONES 2025'!$B$2) - 44</f>
        <v>391</v>
      </c>
      <c r="C437" s="130">
        <v>45748.0</v>
      </c>
      <c r="D437" s="73" t="s">
        <v>10139</v>
      </c>
      <c r="E437" s="386" t="s">
        <v>7396</v>
      </c>
      <c r="F437" s="73" t="s">
        <v>2923</v>
      </c>
      <c r="G437" s="294" t="s">
        <v>12562</v>
      </c>
      <c r="H437" s="431"/>
      <c r="I437" s="285"/>
      <c r="J437" s="73"/>
      <c r="K437" s="21"/>
      <c r="L437" s="73"/>
      <c r="M437" s="73"/>
      <c r="N437" s="21"/>
      <c r="O437" s="21"/>
    </row>
    <row r="438" ht="15.75" customHeight="1">
      <c r="A438" s="192" t="s">
        <v>7852</v>
      </c>
      <c r="B438" s="351">
        <f>ROW() - ROW('RESOLUCIONES 2025'!$B$2) - 44</f>
        <v>392</v>
      </c>
      <c r="C438" s="130">
        <v>45751.0</v>
      </c>
      <c r="D438" s="73" t="s">
        <v>6839</v>
      </c>
      <c r="E438" s="386" t="s">
        <v>4982</v>
      </c>
      <c r="F438" s="73" t="s">
        <v>12515</v>
      </c>
      <c r="G438" s="169"/>
      <c r="H438" s="431"/>
      <c r="I438" s="285"/>
      <c r="J438" s="73"/>
      <c r="K438" s="21"/>
      <c r="L438" s="73"/>
      <c r="M438" s="73"/>
      <c r="N438" s="21"/>
      <c r="O438" s="21"/>
    </row>
    <row r="439" ht="15.75" customHeight="1">
      <c r="A439" s="192" t="s">
        <v>7852</v>
      </c>
      <c r="B439" s="351">
        <f>ROW() - ROW('RESOLUCIONES 2025'!$B$2) - 44</f>
        <v>393</v>
      </c>
      <c r="C439" s="130">
        <v>45751.0</v>
      </c>
      <c r="D439" s="73" t="s">
        <v>10858</v>
      </c>
      <c r="E439" s="386" t="s">
        <v>11623</v>
      </c>
      <c r="F439" s="73" t="s">
        <v>2923</v>
      </c>
      <c r="G439" s="169"/>
      <c r="H439" s="431"/>
      <c r="I439" s="285"/>
      <c r="J439" s="73"/>
      <c r="K439" s="21"/>
      <c r="L439" s="73"/>
      <c r="M439" s="73"/>
      <c r="N439" s="21"/>
      <c r="O439" s="21"/>
    </row>
    <row r="440" ht="15.75" customHeight="1">
      <c r="A440" s="192" t="s">
        <v>7852</v>
      </c>
      <c r="B440" s="351">
        <f>ROW() - ROW('RESOLUCIONES 2025'!$B$2) - 44</f>
        <v>394</v>
      </c>
      <c r="C440" s="130">
        <v>45751.0</v>
      </c>
      <c r="D440" s="73" t="s">
        <v>11884</v>
      </c>
      <c r="E440" s="386" t="s">
        <v>11827</v>
      </c>
      <c r="F440" s="73" t="s">
        <v>2923</v>
      </c>
      <c r="G440" s="169"/>
      <c r="H440" s="431"/>
      <c r="I440" s="285"/>
      <c r="J440" s="73"/>
      <c r="K440" s="21"/>
      <c r="L440" s="73"/>
      <c r="M440" s="73"/>
      <c r="N440" s="21"/>
      <c r="O440" s="21"/>
    </row>
    <row r="441" ht="15.75" customHeight="1">
      <c r="A441" s="192" t="s">
        <v>7852</v>
      </c>
      <c r="B441" s="351">
        <f>ROW() - ROW('RESOLUCIONES 2025'!$B$2) - 44</f>
        <v>395</v>
      </c>
      <c r="C441" s="130">
        <v>45751.0</v>
      </c>
      <c r="D441" s="73" t="s">
        <v>2651</v>
      </c>
      <c r="E441" s="386" t="s">
        <v>12346</v>
      </c>
      <c r="F441" s="306" t="s">
        <v>2751</v>
      </c>
      <c r="G441" s="169"/>
      <c r="H441" s="431"/>
      <c r="I441" s="285"/>
      <c r="J441" s="73"/>
      <c r="K441" s="21"/>
      <c r="L441" s="73"/>
      <c r="M441" s="73"/>
      <c r="N441" s="21"/>
      <c r="O441" s="21"/>
    </row>
    <row r="442" ht="15.75" customHeight="1">
      <c r="A442" s="192" t="s">
        <v>7852</v>
      </c>
      <c r="B442" s="351">
        <f>ROW() - ROW('RESOLUCIONES 2025'!$B$2) - 44</f>
        <v>396</v>
      </c>
      <c r="C442" s="130">
        <v>45754.0</v>
      </c>
      <c r="D442" s="73" t="s">
        <v>6098</v>
      </c>
      <c r="E442" s="386" t="s">
        <v>6099</v>
      </c>
      <c r="F442" s="306" t="s">
        <v>2751</v>
      </c>
      <c r="G442" s="169"/>
      <c r="H442" s="431"/>
      <c r="I442" s="285"/>
      <c r="J442" s="73"/>
      <c r="K442" s="21"/>
      <c r="L442" s="73"/>
      <c r="M442" s="73"/>
      <c r="N442" s="21"/>
      <c r="O442" s="21"/>
    </row>
    <row r="443" ht="15.75" customHeight="1">
      <c r="A443" s="192" t="s">
        <v>7852</v>
      </c>
      <c r="B443" s="351">
        <f>ROW() - ROW('RESOLUCIONES 2025'!$B$2) - 44</f>
        <v>397</v>
      </c>
      <c r="C443" s="130">
        <v>45754.0</v>
      </c>
      <c r="D443" s="73" t="s">
        <v>8385</v>
      </c>
      <c r="E443" s="386" t="s">
        <v>8386</v>
      </c>
      <c r="F443" s="73" t="s">
        <v>2923</v>
      </c>
      <c r="G443" s="169" t="s">
        <v>12071</v>
      </c>
      <c r="H443" s="431"/>
      <c r="I443" s="285"/>
      <c r="J443" s="73"/>
      <c r="K443" s="21"/>
      <c r="L443" s="73"/>
      <c r="M443" s="73"/>
      <c r="N443" s="21"/>
      <c r="O443" s="21"/>
    </row>
    <row r="444" ht="15.75" customHeight="1">
      <c r="A444" s="192" t="s">
        <v>7852</v>
      </c>
      <c r="B444" s="351">
        <f>ROW() - ROW('RESOLUCIONES 2025'!$B$2) - 44</f>
        <v>398</v>
      </c>
      <c r="C444" s="130">
        <v>45754.0</v>
      </c>
      <c r="D444" s="73" t="s">
        <v>9031</v>
      </c>
      <c r="E444" s="386" t="s">
        <v>9032</v>
      </c>
      <c r="F444" s="306" t="s">
        <v>2751</v>
      </c>
      <c r="G444" s="169" t="s">
        <v>12563</v>
      </c>
      <c r="H444" s="431"/>
      <c r="I444" s="285"/>
      <c r="J444" s="73"/>
      <c r="K444" s="21"/>
      <c r="L444" s="73"/>
      <c r="M444" s="73"/>
      <c r="N444" s="21"/>
      <c r="O444" s="21"/>
    </row>
    <row r="445" ht="15.75" customHeight="1">
      <c r="A445" s="192" t="s">
        <v>7852</v>
      </c>
      <c r="B445" s="351">
        <f>ROW() - ROW('RESOLUCIONES 2025'!$B$2) - 44</f>
        <v>399</v>
      </c>
      <c r="C445" s="130">
        <v>45754.0</v>
      </c>
      <c r="D445" s="73" t="s">
        <v>12564</v>
      </c>
      <c r="E445" s="386" t="s">
        <v>12565</v>
      </c>
      <c r="F445" s="73" t="s">
        <v>761</v>
      </c>
      <c r="G445" s="169" t="s">
        <v>12566</v>
      </c>
      <c r="H445" s="431"/>
      <c r="I445" s="285"/>
      <c r="J445" s="73"/>
      <c r="K445" s="21"/>
      <c r="L445" s="73"/>
      <c r="M445" s="73"/>
      <c r="N445" s="21"/>
      <c r="O445" s="21"/>
    </row>
    <row r="446" ht="15.75" customHeight="1">
      <c r="A446" s="192" t="s">
        <v>7852</v>
      </c>
      <c r="B446" s="351">
        <f>ROW() - ROW('RESOLUCIONES 2025'!$B$2) - 44</f>
        <v>400</v>
      </c>
      <c r="C446" s="130">
        <v>45754.0</v>
      </c>
      <c r="D446" s="73" t="s">
        <v>12567</v>
      </c>
      <c r="E446" s="386" t="s">
        <v>12568</v>
      </c>
      <c r="F446" s="73" t="s">
        <v>761</v>
      </c>
      <c r="G446" s="169" t="s">
        <v>6475</v>
      </c>
      <c r="H446" s="431"/>
      <c r="I446" s="285"/>
      <c r="J446" s="73"/>
      <c r="K446" s="21"/>
      <c r="L446" s="73"/>
      <c r="M446" s="73"/>
      <c r="N446" s="21"/>
      <c r="O446" s="21"/>
    </row>
    <row r="447" ht="15.75" customHeight="1">
      <c r="A447" s="192" t="s">
        <v>7852</v>
      </c>
      <c r="B447" s="351">
        <f>ROW() - ROW('RESOLUCIONES 2025'!$B$2) - 44</f>
        <v>401</v>
      </c>
      <c r="C447" s="130">
        <v>45754.0</v>
      </c>
      <c r="D447" s="73" t="s">
        <v>11131</v>
      </c>
      <c r="E447" s="386" t="s">
        <v>12569</v>
      </c>
      <c r="F447" s="73" t="s">
        <v>761</v>
      </c>
      <c r="G447" s="169" t="s">
        <v>4966</v>
      </c>
      <c r="H447" s="431"/>
      <c r="I447" s="285"/>
      <c r="J447" s="73"/>
      <c r="K447" s="21"/>
      <c r="L447" s="73"/>
      <c r="M447" s="73"/>
      <c r="N447" s="21"/>
      <c r="O447" s="21"/>
    </row>
    <row r="448" ht="15.75" customHeight="1">
      <c r="A448" s="192" t="s">
        <v>7852</v>
      </c>
      <c r="B448" s="351">
        <f>ROW() - ROW('RESOLUCIONES 2025'!$B$2) - 44</f>
        <v>402</v>
      </c>
      <c r="C448" s="130">
        <v>45754.0</v>
      </c>
      <c r="D448" s="73" t="s">
        <v>3677</v>
      </c>
      <c r="E448" s="386" t="s">
        <v>12570</v>
      </c>
      <c r="F448" s="73" t="s">
        <v>761</v>
      </c>
      <c r="G448" s="169" t="s">
        <v>4966</v>
      </c>
      <c r="H448" s="431"/>
      <c r="I448" s="285"/>
      <c r="J448" s="73"/>
      <c r="K448" s="21"/>
      <c r="L448" s="73"/>
      <c r="M448" s="73"/>
      <c r="N448" s="21"/>
      <c r="O448" s="21"/>
    </row>
    <row r="449" ht="15.75" customHeight="1">
      <c r="A449" s="192" t="s">
        <v>7852</v>
      </c>
      <c r="B449" s="351">
        <f>ROW() - ROW('RESOLUCIONES 2025'!$B$2) - 44</f>
        <v>403</v>
      </c>
      <c r="C449" s="130">
        <v>45755.0</v>
      </c>
      <c r="D449" s="73" t="s">
        <v>12571</v>
      </c>
      <c r="E449" s="386" t="s">
        <v>2979</v>
      </c>
      <c r="F449" s="73" t="s">
        <v>761</v>
      </c>
      <c r="G449" s="169" t="s">
        <v>4966</v>
      </c>
      <c r="H449" s="431" t="s">
        <v>12572</v>
      </c>
      <c r="I449" s="285"/>
      <c r="J449" s="73"/>
      <c r="K449" s="21"/>
      <c r="L449" s="73"/>
      <c r="M449" s="73"/>
      <c r="N449" s="21"/>
      <c r="O449" s="21"/>
    </row>
    <row r="450" ht="15.75" customHeight="1">
      <c r="A450" s="192" t="s">
        <v>7852</v>
      </c>
      <c r="B450" s="351">
        <f>ROW() - ROW('RESOLUCIONES 2025'!$B$2) - 44</f>
        <v>404</v>
      </c>
      <c r="C450" s="130">
        <v>45755.0</v>
      </c>
      <c r="D450" s="73" t="s">
        <v>10846</v>
      </c>
      <c r="E450" s="386" t="s">
        <v>10847</v>
      </c>
      <c r="F450" s="73" t="s">
        <v>131</v>
      </c>
      <c r="G450" s="169"/>
      <c r="H450" s="431"/>
      <c r="I450" s="285"/>
      <c r="J450" s="73"/>
      <c r="K450" s="21"/>
      <c r="L450" s="73"/>
      <c r="M450" s="73"/>
      <c r="N450" s="21"/>
      <c r="O450" s="21"/>
    </row>
    <row r="451" ht="15.75" customHeight="1">
      <c r="A451" s="192" t="s">
        <v>7852</v>
      </c>
      <c r="B451" s="351">
        <f>ROW() - ROW('RESOLUCIONES 2025'!$B$2) - 44</f>
        <v>405</v>
      </c>
      <c r="C451" s="130">
        <v>45755.0</v>
      </c>
      <c r="D451" s="73" t="s">
        <v>2265</v>
      </c>
      <c r="E451" s="386" t="s">
        <v>12076</v>
      </c>
      <c r="F451" s="306" t="s">
        <v>12573</v>
      </c>
      <c r="G451" s="291" t="s">
        <v>12563</v>
      </c>
      <c r="H451" s="431"/>
      <c r="I451" s="285"/>
      <c r="J451" s="73"/>
      <c r="K451" s="21"/>
      <c r="L451" s="73"/>
      <c r="M451" s="73"/>
      <c r="N451" s="21"/>
      <c r="O451" s="21"/>
    </row>
    <row r="452" ht="15.75" customHeight="1">
      <c r="A452" s="192" t="s">
        <v>7852</v>
      </c>
      <c r="B452" s="351">
        <f>ROW() - ROW('RESOLUCIONES 2025'!$B$2) - 44</f>
        <v>406</v>
      </c>
      <c r="C452" s="130">
        <v>45756.0</v>
      </c>
      <c r="D452" s="73" t="s">
        <v>4531</v>
      </c>
      <c r="E452" s="386" t="s">
        <v>8443</v>
      </c>
      <c r="F452" s="285" t="s">
        <v>2253</v>
      </c>
      <c r="G452" s="169" t="s">
        <v>12488</v>
      </c>
      <c r="H452" s="720"/>
      <c r="I452" s="285"/>
      <c r="J452" s="73"/>
      <c r="K452" s="21"/>
      <c r="L452" s="73"/>
      <c r="M452" s="73"/>
      <c r="N452" s="21"/>
      <c r="O452" s="21"/>
    </row>
    <row r="453" ht="15.75" customHeight="1">
      <c r="A453" s="192" t="s">
        <v>7852</v>
      </c>
      <c r="B453" s="351">
        <f>ROW() - ROW('RESOLUCIONES 2025'!$B$2) - 44</f>
        <v>407</v>
      </c>
      <c r="C453" s="130">
        <v>45756.0</v>
      </c>
      <c r="D453" s="73" t="s">
        <v>7035</v>
      </c>
      <c r="E453" s="386" t="s">
        <v>7418</v>
      </c>
      <c r="F453" s="73" t="s">
        <v>2253</v>
      </c>
      <c r="G453" s="283" t="s">
        <v>12047</v>
      </c>
      <c r="H453" s="431"/>
      <c r="I453" s="285"/>
      <c r="J453" s="73"/>
      <c r="K453" s="21"/>
      <c r="L453" s="73"/>
      <c r="M453" s="73"/>
      <c r="N453" s="21"/>
      <c r="O453" s="21"/>
    </row>
    <row r="454" ht="15.75" customHeight="1">
      <c r="A454" s="192" t="s">
        <v>7852</v>
      </c>
      <c r="B454" s="351">
        <f>ROW() - ROW('RESOLUCIONES 2025'!$B$2) - 44</f>
        <v>408</v>
      </c>
      <c r="C454" s="130">
        <v>45756.0</v>
      </c>
      <c r="D454" s="73" t="s">
        <v>10804</v>
      </c>
      <c r="E454" s="386" t="s">
        <v>9543</v>
      </c>
      <c r="F454" s="73" t="s">
        <v>8629</v>
      </c>
      <c r="G454" s="169"/>
      <c r="H454" s="431"/>
      <c r="I454" s="285"/>
      <c r="J454" s="73"/>
      <c r="K454" s="21"/>
      <c r="L454" s="73"/>
      <c r="M454" s="73"/>
      <c r="N454" s="21"/>
      <c r="O454" s="21"/>
    </row>
    <row r="455" ht="15.75" customHeight="1">
      <c r="A455" s="192" t="s">
        <v>7852</v>
      </c>
      <c r="B455" s="351">
        <f>ROW() - ROW('RESOLUCIONES 2025'!$B$2) - 44</f>
        <v>409</v>
      </c>
      <c r="C455" s="130">
        <v>45756.0</v>
      </c>
      <c r="D455" s="73" t="s">
        <v>11602</v>
      </c>
      <c r="E455" s="386" t="s">
        <v>11603</v>
      </c>
      <c r="F455" s="73" t="s">
        <v>8629</v>
      </c>
      <c r="G455" s="169"/>
      <c r="H455" s="431"/>
      <c r="I455" s="285"/>
      <c r="J455" s="73"/>
      <c r="K455" s="21"/>
      <c r="L455" s="73"/>
      <c r="M455" s="73"/>
      <c r="N455" s="21"/>
      <c r="O455" s="21"/>
    </row>
    <row r="456" ht="15.75" customHeight="1">
      <c r="A456" s="192" t="s">
        <v>7852</v>
      </c>
      <c r="B456" s="351">
        <f>ROW() - ROW('RESOLUCIONES 2025'!$B$2) - 44</f>
        <v>410</v>
      </c>
      <c r="C456" s="130">
        <v>45757.0</v>
      </c>
      <c r="D456" s="73" t="s">
        <v>12574</v>
      </c>
      <c r="E456" s="386" t="s">
        <v>12575</v>
      </c>
      <c r="F456" s="73" t="s">
        <v>761</v>
      </c>
      <c r="G456" s="169" t="s">
        <v>12576</v>
      </c>
      <c r="H456" s="431"/>
      <c r="I456" s="285"/>
      <c r="J456" s="73"/>
      <c r="K456" s="21"/>
      <c r="L456" s="73"/>
      <c r="M456" s="73"/>
      <c r="N456" s="21"/>
      <c r="O456" s="21"/>
    </row>
    <row r="457" ht="15.75" customHeight="1">
      <c r="A457" s="192" t="s">
        <v>7852</v>
      </c>
      <c r="B457" s="351">
        <f>ROW() - ROW('RESOLUCIONES 2025'!$B$2) - 44</f>
        <v>411</v>
      </c>
      <c r="C457" s="130">
        <v>45757.0</v>
      </c>
      <c r="D457" s="73" t="s">
        <v>12577</v>
      </c>
      <c r="E457" s="386" t="s">
        <v>12578</v>
      </c>
      <c r="F457" s="73" t="s">
        <v>761</v>
      </c>
      <c r="G457" s="169" t="s">
        <v>12579</v>
      </c>
      <c r="H457" s="431"/>
      <c r="I457" s="285"/>
      <c r="J457" s="73"/>
      <c r="K457" s="21"/>
      <c r="L457" s="73"/>
      <c r="M457" s="73"/>
      <c r="N457" s="21"/>
      <c r="O457" s="21"/>
    </row>
    <row r="458" ht="15.75" customHeight="1">
      <c r="A458" s="192" t="s">
        <v>7852</v>
      </c>
      <c r="B458" s="351">
        <f>ROW() - ROW('RESOLUCIONES 2025'!$B$2) - 44</f>
        <v>412</v>
      </c>
      <c r="C458" s="130">
        <v>45757.0</v>
      </c>
      <c r="D458" s="73" t="s">
        <v>12580</v>
      </c>
      <c r="E458" s="386" t="s">
        <v>12581</v>
      </c>
      <c r="F458" s="73" t="s">
        <v>761</v>
      </c>
      <c r="G458" s="169" t="s">
        <v>11920</v>
      </c>
      <c r="H458" s="431"/>
      <c r="I458" s="285"/>
      <c r="J458" s="73"/>
      <c r="K458" s="21"/>
      <c r="L458" s="73"/>
      <c r="M458" s="73"/>
      <c r="N458" s="21"/>
      <c r="O458" s="21"/>
    </row>
    <row r="459" ht="15.75" customHeight="1">
      <c r="A459" s="192" t="s">
        <v>7852</v>
      </c>
      <c r="B459" s="351">
        <f>ROW() - ROW('RESOLUCIONES 2025'!$B$2) - 44</f>
        <v>413</v>
      </c>
      <c r="C459" s="130">
        <v>45757.0</v>
      </c>
      <c r="D459" s="73" t="s">
        <v>12582</v>
      </c>
      <c r="E459" s="386" t="s">
        <v>12583</v>
      </c>
      <c r="F459" s="73" t="s">
        <v>761</v>
      </c>
      <c r="G459" s="169" t="s">
        <v>12584</v>
      </c>
      <c r="H459" s="431"/>
      <c r="I459" s="285"/>
      <c r="J459" s="73"/>
      <c r="K459" s="21"/>
      <c r="L459" s="73"/>
      <c r="M459" s="73"/>
      <c r="N459" s="21"/>
      <c r="O459" s="21"/>
    </row>
    <row r="460" ht="15.75" customHeight="1">
      <c r="A460" s="192" t="s">
        <v>7852</v>
      </c>
      <c r="B460" s="351">
        <f>ROW() - ROW('RESOLUCIONES 2025'!$B$2) - 44</f>
        <v>414</v>
      </c>
      <c r="C460" s="130">
        <v>45757.0</v>
      </c>
      <c r="D460" s="73" t="s">
        <v>12585</v>
      </c>
      <c r="E460" s="386" t="s">
        <v>12586</v>
      </c>
      <c r="F460" s="73" t="s">
        <v>761</v>
      </c>
      <c r="G460" s="169" t="s">
        <v>4601</v>
      </c>
      <c r="H460" s="431"/>
      <c r="I460" s="285"/>
      <c r="J460" s="73"/>
      <c r="K460" s="21"/>
      <c r="L460" s="73"/>
      <c r="M460" s="73"/>
      <c r="N460" s="21"/>
      <c r="O460" s="21"/>
    </row>
    <row r="461" ht="15.75" customHeight="1">
      <c r="A461" s="192" t="s">
        <v>7852</v>
      </c>
      <c r="B461" s="351">
        <f>ROW() - ROW('RESOLUCIONES 2025'!$B$2) - 44</f>
        <v>415</v>
      </c>
      <c r="C461" s="130">
        <v>45757.0</v>
      </c>
      <c r="D461" s="73" t="s">
        <v>12587</v>
      </c>
      <c r="E461" s="386" t="s">
        <v>12588</v>
      </c>
      <c r="F461" s="73" t="s">
        <v>761</v>
      </c>
      <c r="G461" s="169" t="s">
        <v>4966</v>
      </c>
      <c r="H461" s="431"/>
      <c r="I461" s="285"/>
      <c r="J461" s="73"/>
      <c r="K461" s="21"/>
      <c r="L461" s="73"/>
      <c r="M461" s="73"/>
      <c r="N461" s="21"/>
      <c r="O461" s="21"/>
    </row>
    <row r="462" ht="15.75" customHeight="1">
      <c r="A462" s="192" t="s">
        <v>7852</v>
      </c>
      <c r="B462" s="351">
        <f>ROW() - ROW('RESOLUCIONES 2025'!$B$2) - 44</f>
        <v>416</v>
      </c>
      <c r="C462" s="130">
        <v>45757.0</v>
      </c>
      <c r="D462" s="73" t="s">
        <v>12589</v>
      </c>
      <c r="E462" s="386" t="s">
        <v>12590</v>
      </c>
      <c r="F462" s="73" t="s">
        <v>761</v>
      </c>
      <c r="G462" s="169" t="s">
        <v>4646</v>
      </c>
      <c r="H462" s="431"/>
      <c r="I462" s="285"/>
      <c r="J462" s="73"/>
      <c r="K462" s="21"/>
      <c r="L462" s="73"/>
      <c r="M462" s="73"/>
      <c r="N462" s="21"/>
      <c r="O462" s="21"/>
    </row>
    <row r="463" ht="15.75" customHeight="1">
      <c r="A463" s="192" t="s">
        <v>7852</v>
      </c>
      <c r="B463" s="351">
        <f>ROW() - ROW('RESOLUCIONES 2025'!$B$2) - 44</f>
        <v>417</v>
      </c>
      <c r="C463" s="178">
        <v>45757.0</v>
      </c>
      <c r="D463" s="73" t="s">
        <v>2533</v>
      </c>
      <c r="E463" s="386"/>
      <c r="F463" s="306" t="s">
        <v>12573</v>
      </c>
      <c r="G463" s="169" t="s">
        <v>11046</v>
      </c>
      <c r="H463" s="431"/>
      <c r="I463" s="285"/>
      <c r="J463" s="73"/>
      <c r="K463" s="21"/>
      <c r="L463" s="73"/>
      <c r="M463" s="73"/>
      <c r="N463" s="21"/>
      <c r="O463" s="21"/>
    </row>
    <row r="464" ht="15.75" customHeight="1">
      <c r="A464" s="192" t="s">
        <v>7852</v>
      </c>
      <c r="B464" s="351">
        <f>ROW() - ROW('RESOLUCIONES 2025'!$B$2) - 44</f>
        <v>418</v>
      </c>
      <c r="C464" s="130">
        <v>45758.0</v>
      </c>
      <c r="D464" s="247" t="s">
        <v>1667</v>
      </c>
      <c r="E464" s="247" t="s">
        <v>9255</v>
      </c>
      <c r="F464" s="247" t="s">
        <v>1593</v>
      </c>
      <c r="G464" s="253">
        <v>45768.0</v>
      </c>
      <c r="H464" s="431"/>
      <c r="I464" s="285"/>
      <c r="J464" s="73"/>
      <c r="K464" s="21"/>
      <c r="L464" s="73"/>
      <c r="M464" s="73"/>
      <c r="N464" s="21"/>
      <c r="O464" s="21"/>
    </row>
    <row r="465" ht="15.75" customHeight="1">
      <c r="A465" s="408" t="s">
        <v>12591</v>
      </c>
      <c r="B465" s="351">
        <f>ROW() - ROW('RESOLUCIONES 2025'!$B$2) - 44</f>
        <v>419</v>
      </c>
      <c r="C465" s="130">
        <v>45758.0</v>
      </c>
      <c r="D465" s="141" t="s">
        <v>9778</v>
      </c>
      <c r="E465" s="386" t="s">
        <v>10062</v>
      </c>
      <c r="F465" s="73" t="s">
        <v>1593</v>
      </c>
      <c r="G465" s="253">
        <v>45768.0</v>
      </c>
      <c r="H465" s="431"/>
      <c r="I465" s="285"/>
      <c r="J465" s="73"/>
      <c r="K465" s="21"/>
      <c r="L465" s="73"/>
      <c r="M465" s="73"/>
      <c r="N465" s="21"/>
      <c r="O465" s="21"/>
    </row>
    <row r="466" ht="15.75" customHeight="1">
      <c r="A466" s="192" t="s">
        <v>7852</v>
      </c>
      <c r="B466" s="351">
        <f>ROW() - ROW('RESOLUCIONES 2025'!$B$2) - 44</f>
        <v>420</v>
      </c>
      <c r="C466" s="130">
        <v>45758.0</v>
      </c>
      <c r="D466" s="73" t="s">
        <v>10346</v>
      </c>
      <c r="E466" s="386" t="s">
        <v>10347</v>
      </c>
      <c r="F466" s="73" t="s">
        <v>1593</v>
      </c>
      <c r="G466" s="253">
        <v>45770.0</v>
      </c>
      <c r="H466" s="431"/>
      <c r="I466" s="285"/>
      <c r="J466" s="73"/>
      <c r="K466" s="21"/>
      <c r="L466" s="73"/>
      <c r="M466" s="73"/>
      <c r="N466" s="21"/>
      <c r="O466" s="21"/>
    </row>
    <row r="467" ht="15.75" customHeight="1">
      <c r="A467" s="192" t="s">
        <v>7852</v>
      </c>
      <c r="B467" s="351">
        <f>ROW() - ROW('RESOLUCIONES 2025'!$B$2) - 44</f>
        <v>421</v>
      </c>
      <c r="C467" s="130">
        <v>45758.0</v>
      </c>
      <c r="D467" s="73" t="s">
        <v>1943</v>
      </c>
      <c r="E467" s="386" t="s">
        <v>10454</v>
      </c>
      <c r="F467" s="73" t="s">
        <v>1593</v>
      </c>
      <c r="G467" s="253">
        <v>45771.0</v>
      </c>
      <c r="H467" s="431"/>
      <c r="I467" s="285"/>
      <c r="J467" s="73"/>
      <c r="K467" s="21"/>
      <c r="L467" s="73"/>
      <c r="M467" s="73"/>
      <c r="N467" s="21"/>
      <c r="O467" s="21"/>
    </row>
    <row r="468" ht="15.75" customHeight="1">
      <c r="A468" s="192" t="s">
        <v>7852</v>
      </c>
      <c r="B468" s="351">
        <f>ROW() - ROW('RESOLUCIONES 2025'!$B$2) - 44</f>
        <v>422</v>
      </c>
      <c r="C468" s="130">
        <v>45758.0</v>
      </c>
      <c r="D468" s="73" t="s">
        <v>5351</v>
      </c>
      <c r="E468" s="386" t="s">
        <v>11249</v>
      </c>
      <c r="F468" s="73" t="s">
        <v>1593</v>
      </c>
      <c r="G468" s="253">
        <v>45771.0</v>
      </c>
      <c r="H468" s="431"/>
      <c r="I468" s="285"/>
      <c r="J468" s="73"/>
      <c r="K468" s="21"/>
      <c r="L468" s="73"/>
      <c r="M468" s="73"/>
      <c r="N468" s="21"/>
      <c r="O468" s="21"/>
    </row>
    <row r="469" ht="15.75" customHeight="1">
      <c r="A469" s="192" t="s">
        <v>7852</v>
      </c>
      <c r="B469" s="351">
        <f>ROW() - ROW('RESOLUCIONES 2025'!$B$2) - 44</f>
        <v>423</v>
      </c>
      <c r="C469" s="130">
        <v>45758.0</v>
      </c>
      <c r="D469" s="73" t="s">
        <v>12336</v>
      </c>
      <c r="E469" s="386" t="s">
        <v>12337</v>
      </c>
      <c r="F469" s="306" t="s">
        <v>12573</v>
      </c>
      <c r="G469" s="169"/>
      <c r="H469" s="431"/>
      <c r="I469" s="293" t="s">
        <v>12592</v>
      </c>
      <c r="J469" s="73" t="s">
        <v>12593</v>
      </c>
      <c r="K469" s="21"/>
      <c r="L469" s="73"/>
      <c r="M469" s="73"/>
      <c r="N469" s="21"/>
      <c r="O469" s="21"/>
    </row>
    <row r="470" ht="15.75" customHeight="1">
      <c r="A470" s="192" t="s">
        <v>7852</v>
      </c>
      <c r="B470" s="351">
        <f>ROW() - ROW('RESOLUCIONES 2025'!$B$2) - 44</f>
        <v>424</v>
      </c>
      <c r="C470" s="130">
        <v>45758.0</v>
      </c>
      <c r="D470" s="73" t="s">
        <v>2012</v>
      </c>
      <c r="E470" s="386" t="s">
        <v>12349</v>
      </c>
      <c r="F470" s="306" t="s">
        <v>12573</v>
      </c>
      <c r="G470" s="169"/>
      <c r="H470" s="431"/>
      <c r="I470" s="21" t="s">
        <v>12536</v>
      </c>
      <c r="J470" s="409" t="s">
        <v>12594</v>
      </c>
      <c r="K470" s="21"/>
      <c r="L470" s="73"/>
      <c r="M470" s="73"/>
      <c r="N470" s="21"/>
      <c r="O470" s="21"/>
    </row>
    <row r="471" ht="15.75" customHeight="1">
      <c r="A471" s="192" t="s">
        <v>7852</v>
      </c>
      <c r="B471" s="351">
        <f>ROW() - ROW('RESOLUCIONES 2025'!$B$2) - 44</f>
        <v>425</v>
      </c>
      <c r="C471" s="130">
        <v>45758.0</v>
      </c>
      <c r="D471" s="73" t="s">
        <v>12219</v>
      </c>
      <c r="E471" s="386" t="s">
        <v>12220</v>
      </c>
      <c r="F471" s="306" t="s">
        <v>12573</v>
      </c>
      <c r="G471" s="169"/>
      <c r="H471" s="488"/>
      <c r="I471" s="410" t="s">
        <v>12056</v>
      </c>
      <c r="J471" s="73" t="s">
        <v>12595</v>
      </c>
      <c r="K471" s="21"/>
      <c r="L471" s="73"/>
      <c r="M471" s="73"/>
      <c r="N471" s="21"/>
      <c r="O471" s="21"/>
    </row>
    <row r="472" ht="15.75" customHeight="1">
      <c r="A472" s="192" t="s">
        <v>7852</v>
      </c>
      <c r="B472" s="351">
        <f>ROW() - ROW('RESOLUCIONES 2025'!$B$2) - 44</f>
        <v>426</v>
      </c>
      <c r="C472" s="130">
        <v>45758.0</v>
      </c>
      <c r="D472" s="73" t="s">
        <v>12383</v>
      </c>
      <c r="E472" s="386" t="s">
        <v>12384</v>
      </c>
      <c r="F472" s="306" t="s">
        <v>12573</v>
      </c>
      <c r="G472" s="169"/>
      <c r="H472" s="431"/>
      <c r="I472" s="285" t="s">
        <v>12596</v>
      </c>
      <c r="J472" s="73" t="s">
        <v>12597</v>
      </c>
      <c r="K472" s="21"/>
      <c r="L472" s="73"/>
      <c r="M472" s="73"/>
      <c r="N472" s="21"/>
      <c r="O472" s="21"/>
    </row>
    <row r="473" ht="15.75" customHeight="1">
      <c r="A473" s="192" t="s">
        <v>7852</v>
      </c>
      <c r="B473" s="351">
        <f>ROW() - ROW('RESOLUCIONES 2025'!$B$2) - 44</f>
        <v>427</v>
      </c>
      <c r="C473" s="130">
        <v>45758.0</v>
      </c>
      <c r="D473" s="73" t="s">
        <v>5068</v>
      </c>
      <c r="E473" s="386" t="s">
        <v>12235</v>
      </c>
      <c r="F473" s="306" t="s">
        <v>12573</v>
      </c>
      <c r="G473" s="169"/>
      <c r="H473" s="431"/>
      <c r="I473" s="285" t="s">
        <v>12598</v>
      </c>
      <c r="J473" s="73" t="s">
        <v>12599</v>
      </c>
      <c r="K473" s="21"/>
      <c r="L473" s="73"/>
      <c r="M473" s="73"/>
      <c r="N473" s="21"/>
      <c r="O473" s="21"/>
    </row>
    <row r="474" ht="15.75" customHeight="1">
      <c r="A474" s="192" t="s">
        <v>7852</v>
      </c>
      <c r="B474" s="351">
        <f>ROW() - ROW('RESOLUCIONES 2025'!$B$2) - 44</f>
        <v>428</v>
      </c>
      <c r="C474" s="130">
        <v>45758.0</v>
      </c>
      <c r="D474" s="73" t="s">
        <v>11916</v>
      </c>
      <c r="E474" s="386" t="s">
        <v>11917</v>
      </c>
      <c r="F474" s="306" t="s">
        <v>12573</v>
      </c>
      <c r="G474" s="169"/>
      <c r="H474" s="431"/>
      <c r="I474" s="285" t="s">
        <v>12600</v>
      </c>
      <c r="J474" s="73" t="s">
        <v>12601</v>
      </c>
      <c r="K474" s="21"/>
      <c r="L474" s="73"/>
      <c r="M474" s="73"/>
      <c r="N474" s="21"/>
      <c r="O474" s="21"/>
    </row>
    <row r="475" ht="15.75" customHeight="1">
      <c r="A475" s="192" t="s">
        <v>7852</v>
      </c>
      <c r="B475" s="351">
        <f>ROW() - ROW('RESOLUCIONES 2025'!$B$2) - 44</f>
        <v>429</v>
      </c>
      <c r="C475" s="130">
        <v>45758.0</v>
      </c>
      <c r="D475" s="73" t="s">
        <v>5149</v>
      </c>
      <c r="E475" s="386" t="s">
        <v>12239</v>
      </c>
      <c r="F475" s="306" t="s">
        <v>12573</v>
      </c>
      <c r="G475" s="169"/>
      <c r="H475" s="431"/>
      <c r="I475" s="285" t="s">
        <v>12602</v>
      </c>
      <c r="J475" s="73" t="s">
        <v>12416</v>
      </c>
      <c r="K475" s="21"/>
      <c r="L475" s="73"/>
      <c r="M475" s="73"/>
      <c r="N475" s="21"/>
      <c r="O475" s="21"/>
    </row>
    <row r="476" ht="15.75" customHeight="1">
      <c r="A476" s="192" t="s">
        <v>7852</v>
      </c>
      <c r="B476" s="351">
        <f>ROW() - ROW('RESOLUCIONES 2025'!$B$2) - 44</f>
        <v>430</v>
      </c>
      <c r="C476" s="130">
        <v>45758.0</v>
      </c>
      <c r="D476" s="73" t="s">
        <v>12603</v>
      </c>
      <c r="E476" s="386" t="s">
        <v>12502</v>
      </c>
      <c r="F476" s="306" t="s">
        <v>12573</v>
      </c>
      <c r="G476" s="169"/>
      <c r="H476" s="431"/>
      <c r="I476" s="285" t="s">
        <v>12305</v>
      </c>
      <c r="J476" s="73" t="s">
        <v>12604</v>
      </c>
      <c r="K476" s="21"/>
      <c r="L476" s="73"/>
      <c r="M476" s="73"/>
      <c r="N476" s="21"/>
      <c r="O476" s="21"/>
    </row>
    <row r="477" ht="15.75" customHeight="1">
      <c r="A477" s="192" t="s">
        <v>7852</v>
      </c>
      <c r="B477" s="351">
        <f>ROW() - ROW('RESOLUCIONES 2025'!$B$2) - 44</f>
        <v>431</v>
      </c>
      <c r="C477" s="130">
        <v>45763.0</v>
      </c>
      <c r="D477" s="73" t="s">
        <v>12092</v>
      </c>
      <c r="E477" s="386" t="s">
        <v>12093</v>
      </c>
      <c r="F477" s="306" t="s">
        <v>12573</v>
      </c>
      <c r="G477" s="169"/>
      <c r="H477" s="431"/>
      <c r="I477" s="285" t="s">
        <v>12316</v>
      </c>
      <c r="J477" s="285" t="s">
        <v>12455</v>
      </c>
      <c r="K477" s="21"/>
      <c r="L477" s="73"/>
      <c r="M477" s="73"/>
      <c r="N477" s="21"/>
      <c r="O477" s="21"/>
    </row>
    <row r="478" ht="15.75" customHeight="1">
      <c r="A478" s="192" t="s">
        <v>7852</v>
      </c>
      <c r="B478" s="351">
        <f>ROW() - ROW('RESOLUCIONES 2025'!$B$2) - 44</f>
        <v>432</v>
      </c>
      <c r="C478" s="130">
        <v>45763.0</v>
      </c>
      <c r="D478" s="73" t="s">
        <v>10125</v>
      </c>
      <c r="E478" s="386" t="s">
        <v>10126</v>
      </c>
      <c r="F478" s="306" t="s">
        <v>12573</v>
      </c>
      <c r="G478" s="169" t="s">
        <v>11046</v>
      </c>
      <c r="H478" s="431"/>
      <c r="I478" s="285" t="s">
        <v>12605</v>
      </c>
      <c r="J478" s="285" t="s">
        <v>12606</v>
      </c>
      <c r="K478" s="21"/>
      <c r="L478" s="73"/>
      <c r="M478" s="73"/>
      <c r="N478" s="21"/>
      <c r="O478" s="21"/>
    </row>
    <row r="479" ht="15.75" customHeight="1">
      <c r="A479" s="192" t="s">
        <v>7852</v>
      </c>
      <c r="B479" s="351">
        <f>ROW() - ROW('RESOLUCIONES 2025'!$B$2) - 44</f>
        <v>433</v>
      </c>
      <c r="C479" s="130">
        <v>45763.0</v>
      </c>
      <c r="D479" s="73" t="s">
        <v>11891</v>
      </c>
      <c r="E479" s="386" t="s">
        <v>11741</v>
      </c>
      <c r="F479" s="306" t="s">
        <v>12573</v>
      </c>
      <c r="G479" s="169" t="s">
        <v>11046</v>
      </c>
      <c r="H479" s="431"/>
      <c r="I479" s="285" t="s">
        <v>12607</v>
      </c>
      <c r="J479" s="285" t="s">
        <v>12608</v>
      </c>
      <c r="K479" s="21"/>
      <c r="L479" s="73"/>
      <c r="M479" s="73"/>
      <c r="N479" s="21"/>
      <c r="O479" s="21"/>
    </row>
    <row r="480" ht="15.75" customHeight="1">
      <c r="A480" s="192" t="s">
        <v>7852</v>
      </c>
      <c r="B480" s="351">
        <f>ROW() - ROW('RESOLUCIONES 2025'!$B$2) - 44</f>
        <v>434</v>
      </c>
      <c r="C480" s="130">
        <v>45763.0</v>
      </c>
      <c r="D480" s="73" t="s">
        <v>8960</v>
      </c>
      <c r="E480" s="386" t="s">
        <v>12609</v>
      </c>
      <c r="F480" s="73" t="s">
        <v>761</v>
      </c>
      <c r="G480" s="169" t="s">
        <v>12610</v>
      </c>
      <c r="H480" s="431" t="s">
        <v>12572</v>
      </c>
      <c r="I480" s="285"/>
      <c r="J480" s="73"/>
      <c r="K480" s="21"/>
      <c r="L480" s="73"/>
      <c r="M480" s="73"/>
      <c r="N480" s="21"/>
      <c r="O480" s="21"/>
    </row>
    <row r="481" ht="15.75" customHeight="1">
      <c r="A481" s="73"/>
      <c r="B481" s="351">
        <f>ROW() - ROW('RESOLUCIONES 2025'!$B$2) - 44</f>
        <v>435</v>
      </c>
      <c r="C481" s="130">
        <v>45763.0</v>
      </c>
      <c r="D481" s="73"/>
      <c r="E481" s="386"/>
      <c r="F481" s="73"/>
      <c r="G481" s="169"/>
      <c r="H481" s="431"/>
      <c r="I481" s="285"/>
      <c r="J481" s="73"/>
      <c r="K481" s="21"/>
      <c r="L481" s="73"/>
      <c r="M481" s="73"/>
      <c r="N481" s="21"/>
      <c r="O481" s="21"/>
    </row>
    <row r="482" ht="15.75" customHeight="1">
      <c r="A482" s="192" t="s">
        <v>7852</v>
      </c>
      <c r="B482" s="351">
        <f>ROW() - ROW('RESOLUCIONES 2025'!$B$2) - 44</f>
        <v>436</v>
      </c>
      <c r="C482" s="130">
        <v>45763.0</v>
      </c>
      <c r="D482" s="73" t="s">
        <v>2909</v>
      </c>
      <c r="E482" s="386" t="s">
        <v>12611</v>
      </c>
      <c r="F482" s="73" t="s">
        <v>8629</v>
      </c>
      <c r="G482" s="169"/>
      <c r="H482" s="431"/>
      <c r="I482" s="285"/>
      <c r="J482" s="73"/>
      <c r="K482" s="21"/>
      <c r="L482" s="73"/>
      <c r="M482" s="73"/>
      <c r="N482" s="21"/>
      <c r="O482" s="21"/>
    </row>
    <row r="483" ht="15.75" customHeight="1">
      <c r="A483" s="192" t="s">
        <v>7852</v>
      </c>
      <c r="B483" s="351">
        <f>ROW() - ROW('RESOLUCIONES 2025'!$B$2) - 44</f>
        <v>437</v>
      </c>
      <c r="C483" s="130">
        <v>45768.0</v>
      </c>
      <c r="D483" s="73" t="s">
        <v>8572</v>
      </c>
      <c r="E483" s="386" t="s">
        <v>8573</v>
      </c>
      <c r="F483" s="73" t="s">
        <v>8629</v>
      </c>
      <c r="G483" s="169"/>
      <c r="H483" s="431"/>
      <c r="I483" s="285"/>
      <c r="J483" s="73"/>
      <c r="K483" s="21"/>
      <c r="L483" s="73"/>
      <c r="M483" s="73"/>
      <c r="N483" s="21"/>
      <c r="O483" s="21"/>
    </row>
    <row r="484" ht="15.75" customHeight="1">
      <c r="A484" s="192" t="s">
        <v>7852</v>
      </c>
      <c r="B484" s="351">
        <f>ROW() - ROW('RESOLUCIONES 2025'!$B$2) - 44</f>
        <v>438</v>
      </c>
      <c r="C484" s="130">
        <v>45768.0</v>
      </c>
      <c r="D484" s="73" t="s">
        <v>11008</v>
      </c>
      <c r="E484" s="386" t="s">
        <v>11009</v>
      </c>
      <c r="F484" s="73" t="s">
        <v>8629</v>
      </c>
      <c r="G484" s="169"/>
      <c r="H484" s="431"/>
      <c r="I484" s="285"/>
      <c r="J484" s="73"/>
      <c r="K484" s="21"/>
      <c r="L484" s="73"/>
      <c r="M484" s="73"/>
      <c r="N484" s="21"/>
      <c r="O484" s="21"/>
    </row>
    <row r="485" ht="15.75" customHeight="1">
      <c r="A485" s="192" t="s">
        <v>7852</v>
      </c>
      <c r="B485" s="351">
        <f>ROW() - ROW('RESOLUCIONES 2025'!$B$2) - 44</f>
        <v>439</v>
      </c>
      <c r="C485" s="130">
        <v>45768.0</v>
      </c>
      <c r="D485" s="73" t="s">
        <v>9414</v>
      </c>
      <c r="E485" s="386" t="s">
        <v>8849</v>
      </c>
      <c r="F485" s="73" t="s">
        <v>8629</v>
      </c>
      <c r="G485" s="169"/>
      <c r="H485" s="431"/>
      <c r="I485" s="285"/>
      <c r="J485" s="73"/>
      <c r="K485" s="21"/>
      <c r="L485" s="73"/>
      <c r="M485" s="73"/>
      <c r="N485" s="21"/>
      <c r="O485" s="21"/>
    </row>
    <row r="486" ht="15.75" customHeight="1">
      <c r="A486" s="192" t="s">
        <v>7852</v>
      </c>
      <c r="B486" s="351">
        <f>ROW() - ROW('RESOLUCIONES 2025'!$B$2) - 44</f>
        <v>440</v>
      </c>
      <c r="C486" s="130">
        <v>45768.0</v>
      </c>
      <c r="D486" s="73" t="s">
        <v>6728</v>
      </c>
      <c r="E486" s="386" t="s">
        <v>9534</v>
      </c>
      <c r="F486" s="73" t="s">
        <v>8629</v>
      </c>
      <c r="G486" s="169"/>
      <c r="H486" s="431"/>
      <c r="I486" s="285"/>
      <c r="J486" s="73"/>
      <c r="K486" s="21"/>
      <c r="L486" s="73"/>
      <c r="M486" s="73"/>
      <c r="N486" s="21"/>
      <c r="O486" s="21"/>
    </row>
    <row r="487" ht="15.75" customHeight="1">
      <c r="A487" s="192" t="s">
        <v>7852</v>
      </c>
      <c r="B487" s="351">
        <f>ROW() - ROW('RESOLUCIONES 2025'!$B$2) - 44</f>
        <v>441</v>
      </c>
      <c r="C487" s="130">
        <v>45768.0</v>
      </c>
      <c r="D487" s="73" t="s">
        <v>12612</v>
      </c>
      <c r="E487" s="386" t="s">
        <v>12613</v>
      </c>
      <c r="F487" s="73" t="s">
        <v>761</v>
      </c>
      <c r="G487" s="169" t="s">
        <v>3057</v>
      </c>
      <c r="H487" s="431"/>
      <c r="I487" s="285"/>
      <c r="J487" s="73"/>
      <c r="K487" s="21"/>
      <c r="L487" s="73"/>
      <c r="M487" s="73"/>
      <c r="N487" s="21"/>
      <c r="O487" s="21"/>
    </row>
    <row r="488" ht="15.75" customHeight="1">
      <c r="A488" s="192" t="s">
        <v>7852</v>
      </c>
      <c r="B488" s="351">
        <f>ROW() - ROW('RESOLUCIONES 2025'!$B$2) - 44</f>
        <v>442</v>
      </c>
      <c r="C488" s="130">
        <v>45768.0</v>
      </c>
      <c r="D488" s="73" t="s">
        <v>12614</v>
      </c>
      <c r="E488" s="386" t="s">
        <v>12615</v>
      </c>
      <c r="F488" s="73" t="s">
        <v>761</v>
      </c>
      <c r="G488" s="169" t="s">
        <v>12579</v>
      </c>
      <c r="H488" s="721"/>
      <c r="I488" s="358"/>
      <c r="J488" s="73"/>
      <c r="K488" s="21"/>
      <c r="L488" s="73"/>
      <c r="M488" s="73"/>
      <c r="N488" s="21"/>
      <c r="O488" s="21"/>
    </row>
    <row r="489" ht="15.75" customHeight="1">
      <c r="A489" s="192" t="s">
        <v>7852</v>
      </c>
      <c r="B489" s="351">
        <f>ROW() - ROW('RESOLUCIONES 2025'!$B$2) - 44</f>
        <v>443</v>
      </c>
      <c r="C489" s="130">
        <v>45768.0</v>
      </c>
      <c r="D489" s="73" t="s">
        <v>12616</v>
      </c>
      <c r="E489" s="386" t="s">
        <v>12617</v>
      </c>
      <c r="F489" s="73" t="s">
        <v>761</v>
      </c>
      <c r="G489" s="169" t="s">
        <v>4966</v>
      </c>
      <c r="H489" s="431"/>
      <c r="I489" s="285"/>
      <c r="J489" s="73"/>
      <c r="K489" s="21"/>
      <c r="L489" s="73"/>
      <c r="M489" s="73"/>
      <c r="N489" s="21"/>
      <c r="O489" s="21"/>
    </row>
    <row r="490" ht="15.75" customHeight="1">
      <c r="A490" s="192" t="s">
        <v>7852</v>
      </c>
      <c r="B490" s="351">
        <f>ROW() - ROW('RESOLUCIONES 2025'!$B$2) - 44</f>
        <v>444</v>
      </c>
      <c r="C490" s="130">
        <v>45768.0</v>
      </c>
      <c r="D490" s="73" t="s">
        <v>12149</v>
      </c>
      <c r="E490" s="386" t="s">
        <v>12618</v>
      </c>
      <c r="F490" s="73" t="s">
        <v>761</v>
      </c>
      <c r="G490" s="169" t="s">
        <v>9154</v>
      </c>
      <c r="H490" s="431"/>
      <c r="I490" s="285"/>
      <c r="J490" s="73"/>
      <c r="K490" s="21"/>
      <c r="L490" s="73"/>
      <c r="M490" s="73"/>
      <c r="N490" s="21"/>
      <c r="O490" s="21"/>
    </row>
    <row r="491" ht="15.75" customHeight="1">
      <c r="A491" s="192" t="s">
        <v>7852</v>
      </c>
      <c r="B491" s="351">
        <f>ROW() - ROW('RESOLUCIONES 2025'!$B$2) - 44</f>
        <v>445</v>
      </c>
      <c r="C491" s="130">
        <v>45768.0</v>
      </c>
      <c r="D491" s="73" t="s">
        <v>12561</v>
      </c>
      <c r="E491" s="386" t="s">
        <v>12619</v>
      </c>
      <c r="F491" s="73" t="s">
        <v>8629</v>
      </c>
      <c r="G491" s="169"/>
      <c r="H491" s="431"/>
      <c r="I491" s="285"/>
      <c r="J491" s="73"/>
      <c r="K491" s="21"/>
      <c r="L491" s="73"/>
      <c r="M491" s="73"/>
      <c r="N491" s="21"/>
      <c r="O491" s="21"/>
    </row>
    <row r="492" ht="15.75" customHeight="1">
      <c r="A492" s="73"/>
      <c r="B492" s="351">
        <f>ROW() - ROW('RESOLUCIONES 2025'!$B$2) - 44</f>
        <v>446</v>
      </c>
      <c r="C492" s="130">
        <v>45769.0</v>
      </c>
      <c r="D492" s="73" t="s">
        <v>12620</v>
      </c>
      <c r="E492" s="386"/>
      <c r="F492" s="73" t="s">
        <v>12621</v>
      </c>
      <c r="G492" s="169"/>
      <c r="H492" s="431"/>
      <c r="I492" s="285"/>
      <c r="J492" s="73"/>
      <c r="K492" s="21"/>
      <c r="L492" s="73"/>
      <c r="M492" s="73"/>
      <c r="N492" s="21"/>
      <c r="O492" s="21"/>
    </row>
    <row r="493" ht="15.75" customHeight="1">
      <c r="A493" s="192" t="s">
        <v>7852</v>
      </c>
      <c r="B493" s="351">
        <f>ROW() - ROW('RESOLUCIONES 2025'!$B$2) - 44</f>
        <v>447</v>
      </c>
      <c r="C493" s="130">
        <v>45770.0</v>
      </c>
      <c r="D493" s="73" t="s">
        <v>10990</v>
      </c>
      <c r="E493" s="386" t="s">
        <v>11416</v>
      </c>
      <c r="F493" s="73" t="s">
        <v>761</v>
      </c>
      <c r="G493" s="169" t="s">
        <v>12622</v>
      </c>
      <c r="H493" s="431"/>
      <c r="I493" s="285"/>
      <c r="J493" s="73"/>
      <c r="K493" s="21"/>
      <c r="L493" s="73"/>
      <c r="M493" s="73"/>
      <c r="N493" s="21"/>
      <c r="O493" s="21"/>
    </row>
    <row r="494" ht="15.75" customHeight="1">
      <c r="A494" s="192" t="s">
        <v>7852</v>
      </c>
      <c r="B494" s="351">
        <f>ROW() - ROW('RESOLUCIONES 2025'!$B$2) - 44</f>
        <v>448</v>
      </c>
      <c r="C494" s="130">
        <v>45770.0</v>
      </c>
      <c r="D494" s="73" t="s">
        <v>7782</v>
      </c>
      <c r="E494" s="386" t="s">
        <v>12623</v>
      </c>
      <c r="F494" s="73" t="s">
        <v>761</v>
      </c>
      <c r="G494" s="169" t="s">
        <v>12090</v>
      </c>
      <c r="H494" s="431"/>
      <c r="I494" s="285"/>
      <c r="J494" s="73"/>
      <c r="K494" s="21"/>
      <c r="L494" s="73"/>
      <c r="M494" s="73"/>
      <c r="N494" s="21"/>
      <c r="O494" s="21"/>
    </row>
    <row r="495" ht="15.75" customHeight="1">
      <c r="A495" s="192" t="s">
        <v>7852</v>
      </c>
      <c r="B495" s="351">
        <f>ROW() - ROW('RESOLUCIONES 2025'!$B$2) - 44</f>
        <v>449</v>
      </c>
      <c r="C495" s="130">
        <v>45770.0</v>
      </c>
      <c r="D495" s="73" t="s">
        <v>12083</v>
      </c>
      <c r="E495" s="386" t="s">
        <v>12084</v>
      </c>
      <c r="F495" s="73" t="s">
        <v>12573</v>
      </c>
      <c r="G495" s="169"/>
      <c r="H495" s="431"/>
      <c r="I495" s="285" t="s">
        <v>12624</v>
      </c>
      <c r="J495" s="285" t="s">
        <v>12625</v>
      </c>
      <c r="K495" s="21"/>
      <c r="L495" s="73"/>
      <c r="M495" s="73"/>
      <c r="N495" s="21"/>
      <c r="O495" s="21"/>
    </row>
    <row r="496" ht="15.75" customHeight="1">
      <c r="A496" s="192" t="s">
        <v>7852</v>
      </c>
      <c r="B496" s="351">
        <f>ROW() - ROW('RESOLUCIONES 2025'!$B$2) - 44</f>
        <v>450</v>
      </c>
      <c r="C496" s="130">
        <v>45770.0</v>
      </c>
      <c r="D496" s="73" t="s">
        <v>11976</v>
      </c>
      <c r="E496" s="386" t="s">
        <v>11977</v>
      </c>
      <c r="F496" s="73" t="s">
        <v>2923</v>
      </c>
      <c r="G496" s="169"/>
      <c r="H496" s="431"/>
      <c r="I496" s="285"/>
      <c r="J496" s="73"/>
      <c r="K496" s="21"/>
      <c r="L496" s="73"/>
      <c r="M496" s="73"/>
      <c r="N496" s="21"/>
      <c r="O496" s="21"/>
    </row>
    <row r="497" ht="15.75" customHeight="1">
      <c r="A497" s="192" t="s">
        <v>7852</v>
      </c>
      <c r="B497" s="351">
        <f>ROW() - ROW('RESOLUCIONES 2025'!$B$2) - 44</f>
        <v>451</v>
      </c>
      <c r="C497" s="130">
        <v>45770.0</v>
      </c>
      <c r="D497" s="73" t="s">
        <v>1838</v>
      </c>
      <c r="E497" s="386" t="s">
        <v>8388</v>
      </c>
      <c r="F497" s="73" t="s">
        <v>2923</v>
      </c>
      <c r="G497" s="169"/>
      <c r="H497" s="431"/>
      <c r="I497" s="285"/>
      <c r="J497" s="73"/>
      <c r="K497" s="21"/>
      <c r="L497" s="73"/>
      <c r="M497" s="73"/>
      <c r="N497" s="21"/>
      <c r="O497" s="21"/>
    </row>
    <row r="498" ht="15.75" customHeight="1">
      <c r="A498" s="192" t="s">
        <v>7852</v>
      </c>
      <c r="B498" s="351">
        <f>ROW() - ROW('RESOLUCIONES 2025'!$B$2) - 44</f>
        <v>452</v>
      </c>
      <c r="C498" s="130">
        <v>45770.0</v>
      </c>
      <c r="D498" s="73" t="s">
        <v>10044</v>
      </c>
      <c r="E498" s="386" t="s">
        <v>10206</v>
      </c>
      <c r="F498" s="73" t="s">
        <v>2923</v>
      </c>
      <c r="G498" s="169"/>
      <c r="H498" s="431"/>
      <c r="I498" s="285"/>
      <c r="J498" s="73"/>
      <c r="K498" s="21"/>
      <c r="L498" s="73"/>
      <c r="M498" s="73"/>
      <c r="N498" s="21"/>
      <c r="O498" s="21"/>
    </row>
    <row r="499" ht="15.75" customHeight="1">
      <c r="A499" s="192" t="s">
        <v>7852</v>
      </c>
      <c r="B499" s="351">
        <f>ROW() - ROW('RESOLUCIONES 2025'!$B$2) - 44</f>
        <v>453</v>
      </c>
      <c r="C499" s="130">
        <v>45770.0</v>
      </c>
      <c r="D499" s="73" t="s">
        <v>11199</v>
      </c>
      <c r="E499" s="386" t="s">
        <v>11681</v>
      </c>
      <c r="F499" s="73" t="s">
        <v>2923</v>
      </c>
      <c r="G499" s="169"/>
      <c r="H499" s="431"/>
      <c r="I499" s="285"/>
      <c r="J499" s="73"/>
      <c r="K499" s="21"/>
      <c r="L499" s="73"/>
      <c r="M499" s="73"/>
      <c r="N499" s="21"/>
      <c r="O499" s="21"/>
    </row>
    <row r="500" ht="15.75" customHeight="1">
      <c r="A500" s="412" t="s">
        <v>12626</v>
      </c>
      <c r="B500" s="351">
        <f>ROW() - ROW('RESOLUCIONES 2025'!$B$2) - 44</f>
        <v>454</v>
      </c>
      <c r="C500" s="130">
        <v>45770.0</v>
      </c>
      <c r="D500" s="146" t="s">
        <v>7970</v>
      </c>
      <c r="E500" s="386" t="s">
        <v>11623</v>
      </c>
      <c r="F500" s="73" t="s">
        <v>2923</v>
      </c>
      <c r="G500" s="412" t="s">
        <v>12627</v>
      </c>
      <c r="H500" s="431"/>
      <c r="I500" s="285"/>
      <c r="J500" s="73"/>
      <c r="K500" s="21"/>
      <c r="L500" s="73"/>
      <c r="M500" s="73"/>
      <c r="N500" s="21"/>
      <c r="O500" s="21"/>
    </row>
    <row r="501" ht="15.75" customHeight="1">
      <c r="A501" s="192" t="s">
        <v>7852</v>
      </c>
      <c r="B501" s="351">
        <f>ROW() - ROW('RESOLUCIONES 2025'!$B$2) - 44</f>
        <v>455</v>
      </c>
      <c r="C501" s="130">
        <v>45770.0</v>
      </c>
      <c r="D501" s="73" t="s">
        <v>12628</v>
      </c>
      <c r="E501" s="386" t="s">
        <v>12333</v>
      </c>
      <c r="F501" s="73" t="s">
        <v>2923</v>
      </c>
      <c r="G501" s="169"/>
      <c r="H501" s="431"/>
      <c r="I501" s="285"/>
      <c r="J501" s="73"/>
      <c r="K501" s="21"/>
      <c r="L501" s="73"/>
      <c r="M501" s="73"/>
      <c r="N501" s="21"/>
      <c r="O501" s="21"/>
    </row>
    <row r="502" ht="15.75" customHeight="1">
      <c r="A502" s="192" t="s">
        <v>7852</v>
      </c>
      <c r="B502" s="351">
        <f>ROW() - ROW('RESOLUCIONES 2025'!$B$2) - 44</f>
        <v>456</v>
      </c>
      <c r="C502" s="130">
        <v>45770.0</v>
      </c>
      <c r="D502" s="73" t="s">
        <v>12629</v>
      </c>
      <c r="E502" s="386" t="s">
        <v>11832</v>
      </c>
      <c r="F502" s="73" t="s">
        <v>2923</v>
      </c>
      <c r="G502" s="169"/>
      <c r="H502" s="431"/>
      <c r="I502" s="285"/>
      <c r="J502" s="73"/>
      <c r="K502" s="21"/>
      <c r="L502" s="73"/>
      <c r="M502" s="73"/>
      <c r="N502" s="21"/>
      <c r="O502" s="21"/>
    </row>
    <row r="503" ht="15.75" customHeight="1">
      <c r="A503" s="412" t="s">
        <v>12626</v>
      </c>
      <c r="B503" s="351">
        <f>ROW() - ROW('RESOLUCIONES 2025'!$B$2) - 44</f>
        <v>457</v>
      </c>
      <c r="C503" s="130">
        <v>45770.0</v>
      </c>
      <c r="D503" s="146" t="s">
        <v>9467</v>
      </c>
      <c r="E503" s="386" t="s">
        <v>11827</v>
      </c>
      <c r="F503" s="73" t="s">
        <v>2923</v>
      </c>
      <c r="G503" s="412" t="s">
        <v>12626</v>
      </c>
      <c r="H503" s="431"/>
      <c r="I503" s="285"/>
      <c r="J503" s="73"/>
      <c r="K503" s="21"/>
      <c r="L503" s="73"/>
      <c r="M503" s="73"/>
      <c r="N503" s="21"/>
      <c r="O503" s="21"/>
    </row>
    <row r="504" ht="15.75" customHeight="1">
      <c r="A504" s="192" t="s">
        <v>7852</v>
      </c>
      <c r="B504" s="351">
        <f>ROW() - ROW('RESOLUCIONES 2025'!$B$2) - 44</f>
        <v>458</v>
      </c>
      <c r="C504" s="130">
        <v>45770.0</v>
      </c>
      <c r="D504" s="73" t="s">
        <v>12630</v>
      </c>
      <c r="E504" s="386" t="s">
        <v>12062</v>
      </c>
      <c r="F504" s="73" t="s">
        <v>2923</v>
      </c>
      <c r="G504" s="169"/>
      <c r="H504" s="431"/>
      <c r="I504" s="285"/>
      <c r="J504" s="73"/>
      <c r="K504" s="21"/>
      <c r="L504" s="73"/>
      <c r="M504" s="73"/>
      <c r="N504" s="21"/>
      <c r="O504" s="21"/>
    </row>
    <row r="505" ht="15.75" customHeight="1">
      <c r="A505" s="192" t="s">
        <v>7852</v>
      </c>
      <c r="B505" s="351">
        <f>ROW() - ROW('RESOLUCIONES 2025'!$B$2) - 44</f>
        <v>459</v>
      </c>
      <c r="C505" s="130">
        <v>45770.0</v>
      </c>
      <c r="D505" s="73" t="s">
        <v>11615</v>
      </c>
      <c r="E505" s="386" t="s">
        <v>11883</v>
      </c>
      <c r="F505" s="73" t="s">
        <v>2923</v>
      </c>
      <c r="G505" s="169"/>
      <c r="H505" s="431"/>
      <c r="I505" s="285"/>
      <c r="J505" s="73"/>
      <c r="K505" s="21"/>
      <c r="L505" s="73"/>
      <c r="M505" s="73"/>
      <c r="N505" s="21"/>
      <c r="O505" s="21"/>
    </row>
    <row r="506" ht="15.75" customHeight="1">
      <c r="A506" s="192" t="s">
        <v>7852</v>
      </c>
      <c r="B506" s="351">
        <f>ROW() - ROW('RESOLUCIONES 2025'!$B$2) - 44</f>
        <v>460</v>
      </c>
      <c r="C506" s="130">
        <v>45770.0</v>
      </c>
      <c r="D506" s="73" t="s">
        <v>12631</v>
      </c>
      <c r="E506" s="386" t="s">
        <v>12353</v>
      </c>
      <c r="F506" s="73" t="s">
        <v>2923</v>
      </c>
      <c r="G506" s="169"/>
      <c r="H506" s="431"/>
      <c r="I506" s="285"/>
      <c r="J506" s="73"/>
      <c r="K506" s="21"/>
      <c r="L506" s="73"/>
      <c r="M506" s="73"/>
      <c r="N506" s="21"/>
      <c r="O506" s="21"/>
    </row>
    <row r="507" ht="15.75" customHeight="1">
      <c r="A507" s="192" t="s">
        <v>7852</v>
      </c>
      <c r="B507" s="351">
        <f>ROW() - ROW('RESOLUCIONES 2025'!$B$2) - 44</f>
        <v>461</v>
      </c>
      <c r="C507" s="402">
        <v>45772.0</v>
      </c>
      <c r="D507" s="73" t="s">
        <v>12621</v>
      </c>
      <c r="E507" s="273"/>
      <c r="F507" s="273" t="s">
        <v>12632</v>
      </c>
      <c r="G507" s="169"/>
      <c r="H507" s="431"/>
      <c r="I507" s="285"/>
      <c r="J507" s="73"/>
      <c r="K507" s="21"/>
      <c r="L507" s="73"/>
      <c r="M507" s="73"/>
      <c r="N507" s="21"/>
      <c r="O507" s="21"/>
    </row>
    <row r="508" ht="15.75" customHeight="1">
      <c r="A508" s="192" t="s">
        <v>7852</v>
      </c>
      <c r="B508" s="351">
        <f>ROW() - ROW('RESOLUCIONES 2025'!$B$2) - 44</f>
        <v>462</v>
      </c>
      <c r="C508" s="402">
        <v>45805.0</v>
      </c>
      <c r="D508" s="273" t="s">
        <v>10071</v>
      </c>
      <c r="E508" s="273" t="s">
        <v>10660</v>
      </c>
      <c r="F508" s="273" t="s">
        <v>2253</v>
      </c>
      <c r="G508" s="169" t="s">
        <v>12633</v>
      </c>
      <c r="H508" s="431"/>
      <c r="I508" s="285"/>
      <c r="J508" s="73"/>
      <c r="K508" s="21"/>
      <c r="L508" s="73"/>
      <c r="M508" s="73"/>
      <c r="N508" s="21"/>
      <c r="O508" s="21"/>
    </row>
    <row r="509" ht="15.75" customHeight="1">
      <c r="A509" s="192" t="s">
        <v>7852</v>
      </c>
      <c r="B509" s="351">
        <f>ROW() - ROW('RESOLUCIONES 2025'!$B$2) - 44</f>
        <v>463</v>
      </c>
      <c r="C509" s="402">
        <v>45775.0</v>
      </c>
      <c r="D509" s="273" t="s">
        <v>11848</v>
      </c>
      <c r="E509" s="273" t="s">
        <v>12060</v>
      </c>
      <c r="F509" s="306" t="s">
        <v>12573</v>
      </c>
      <c r="G509" s="169"/>
      <c r="H509" s="431"/>
      <c r="I509" s="285" t="s">
        <v>12634</v>
      </c>
      <c r="J509" s="285" t="s">
        <v>12635</v>
      </c>
      <c r="K509" s="21"/>
      <c r="L509" s="73"/>
      <c r="M509" s="73"/>
      <c r="N509" s="21"/>
      <c r="O509" s="21"/>
    </row>
    <row r="510" ht="15.75" customHeight="1">
      <c r="A510" s="192" t="s">
        <v>7852</v>
      </c>
      <c r="B510" s="351">
        <f>ROW() - ROW('RESOLUCIONES 2025'!$B$2) - 44</f>
        <v>464</v>
      </c>
      <c r="C510" s="402">
        <v>45775.0</v>
      </c>
      <c r="D510" s="273" t="s">
        <v>8878</v>
      </c>
      <c r="E510" s="273" t="s">
        <v>10331</v>
      </c>
      <c r="F510" s="73" t="s">
        <v>131</v>
      </c>
      <c r="G510" s="169"/>
      <c r="H510" s="431"/>
      <c r="I510" s="285" t="s">
        <v>12276</v>
      </c>
      <c r="J510" s="73" t="s">
        <v>12636</v>
      </c>
      <c r="K510" s="21"/>
      <c r="L510" s="73"/>
      <c r="M510" s="73"/>
      <c r="N510" s="21"/>
      <c r="O510" s="21"/>
    </row>
    <row r="511" ht="15.75" customHeight="1">
      <c r="A511" s="192" t="s">
        <v>7852</v>
      </c>
      <c r="B511" s="351">
        <f>ROW() - ROW('RESOLUCIONES 2025'!$B$2) - 44</f>
        <v>465</v>
      </c>
      <c r="C511" s="402">
        <v>45775.0</v>
      </c>
      <c r="D511" s="273" t="s">
        <v>12637</v>
      </c>
      <c r="E511" s="273" t="s">
        <v>10463</v>
      </c>
      <c r="F511" s="73" t="s">
        <v>131</v>
      </c>
      <c r="G511" s="169"/>
      <c r="H511" s="431"/>
      <c r="I511" s="285" t="s">
        <v>12638</v>
      </c>
      <c r="J511" s="73" t="s">
        <v>12639</v>
      </c>
      <c r="K511" s="21"/>
      <c r="L511" s="73"/>
      <c r="M511" s="73"/>
      <c r="N511" s="21"/>
      <c r="O511" s="21"/>
    </row>
    <row r="512" ht="15.75" customHeight="1">
      <c r="A512" s="192" t="s">
        <v>7852</v>
      </c>
      <c r="B512" s="351">
        <f>ROW() - ROW('RESOLUCIONES 2025'!$B$2) - 44</f>
        <v>466</v>
      </c>
      <c r="C512" s="402">
        <v>45775.0</v>
      </c>
      <c r="D512" s="273" t="s">
        <v>7273</v>
      </c>
      <c r="E512" s="273" t="s">
        <v>8575</v>
      </c>
      <c r="F512" s="73" t="s">
        <v>131</v>
      </c>
      <c r="G512" s="169"/>
      <c r="H512" s="431"/>
      <c r="I512" s="285" t="s">
        <v>12602</v>
      </c>
      <c r="J512" s="73" t="s">
        <v>12640</v>
      </c>
      <c r="K512" s="21"/>
      <c r="L512" s="73"/>
      <c r="M512" s="73"/>
      <c r="N512" s="21"/>
      <c r="O512" s="21"/>
    </row>
    <row r="513" ht="15.75" customHeight="1">
      <c r="A513" s="192" t="s">
        <v>7852</v>
      </c>
      <c r="B513" s="351">
        <f>ROW() - ROW('RESOLUCIONES 2025'!$B$2) - 44</f>
        <v>467</v>
      </c>
      <c r="C513" s="402">
        <v>45775.0</v>
      </c>
      <c r="D513" s="273" t="s">
        <v>5730</v>
      </c>
      <c r="E513" s="273" t="s">
        <v>12269</v>
      </c>
      <c r="F513" s="73" t="s">
        <v>131</v>
      </c>
      <c r="G513" s="294"/>
      <c r="H513" s="431"/>
      <c r="I513" s="285" t="s">
        <v>12446</v>
      </c>
      <c r="J513" s="73" t="s">
        <v>12641</v>
      </c>
      <c r="K513" s="21"/>
      <c r="L513" s="289"/>
      <c r="M513" s="289"/>
      <c r="N513" s="297"/>
      <c r="O513" s="297"/>
    </row>
    <row r="514" ht="15.75" customHeight="1">
      <c r="A514" s="192" t="s">
        <v>7852</v>
      </c>
      <c r="B514" s="351">
        <f>ROW() - ROW('RESOLUCIONES 2025'!$B$2) - 44</f>
        <v>468</v>
      </c>
      <c r="C514" s="402">
        <v>45775.0</v>
      </c>
      <c r="D514" s="383" t="s">
        <v>12642</v>
      </c>
      <c r="E514" s="273" t="s">
        <v>11664</v>
      </c>
      <c r="F514" s="306" t="s">
        <v>12573</v>
      </c>
      <c r="G514" s="294"/>
      <c r="H514" s="431"/>
      <c r="I514" s="285"/>
      <c r="J514" s="73"/>
      <c r="K514" s="21"/>
      <c r="L514" s="73"/>
      <c r="M514" s="73"/>
      <c r="N514" s="21"/>
      <c r="O514" s="21"/>
    </row>
    <row r="515" ht="15.75" customHeight="1">
      <c r="A515" s="192" t="s">
        <v>7852</v>
      </c>
      <c r="B515" s="351">
        <f>ROW() - ROW('RESOLUCIONES 2025'!$B$2) - 44</f>
        <v>469</v>
      </c>
      <c r="C515" s="402">
        <v>45775.0</v>
      </c>
      <c r="D515" s="273" t="s">
        <v>1257</v>
      </c>
      <c r="E515" s="273" t="s">
        <v>10234</v>
      </c>
      <c r="F515" s="73" t="s">
        <v>131</v>
      </c>
      <c r="G515" s="294"/>
      <c r="H515" s="431"/>
      <c r="I515" s="285" t="s">
        <v>12634</v>
      </c>
      <c r="J515" s="73" t="s">
        <v>12643</v>
      </c>
      <c r="K515" s="21"/>
      <c r="L515" s="73"/>
      <c r="M515" s="73"/>
      <c r="N515" s="21"/>
      <c r="O515" s="21"/>
    </row>
    <row r="516" ht="15.75" customHeight="1">
      <c r="A516" s="192" t="s">
        <v>7852</v>
      </c>
      <c r="B516" s="351">
        <f>ROW() - ROW('RESOLUCIONES 2025'!$B$2) - 44</f>
        <v>470</v>
      </c>
      <c r="C516" s="402">
        <v>45775.0</v>
      </c>
      <c r="D516" s="273" t="s">
        <v>3433</v>
      </c>
      <c r="E516" s="273" t="s">
        <v>11006</v>
      </c>
      <c r="F516" s="73" t="s">
        <v>131</v>
      </c>
      <c r="G516" s="294"/>
      <c r="H516" s="431"/>
      <c r="I516" s="285" t="s">
        <v>12644</v>
      </c>
      <c r="J516" s="73" t="s">
        <v>12645</v>
      </c>
      <c r="K516" s="21"/>
      <c r="L516" s="73"/>
      <c r="M516" s="73"/>
      <c r="N516" s="21"/>
      <c r="O516" s="21"/>
    </row>
    <row r="517" ht="15.75" customHeight="1">
      <c r="A517" s="192" t="s">
        <v>7852</v>
      </c>
      <c r="B517" s="351">
        <f>ROW() - ROW('RESOLUCIONES 2025'!$B$2) - 44</f>
        <v>471</v>
      </c>
      <c r="C517" s="402">
        <v>45775.0</v>
      </c>
      <c r="D517" s="273" t="s">
        <v>12646</v>
      </c>
      <c r="E517" s="273" t="s">
        <v>12271</v>
      </c>
      <c r="F517" s="73" t="s">
        <v>131</v>
      </c>
      <c r="G517" s="413"/>
      <c r="H517" s="431"/>
      <c r="I517" s="285" t="s">
        <v>12634</v>
      </c>
      <c r="J517" s="73" t="s">
        <v>12647</v>
      </c>
      <c r="K517" s="21"/>
      <c r="L517" s="73"/>
      <c r="M517" s="73"/>
      <c r="N517" s="21"/>
      <c r="O517" s="21"/>
    </row>
    <row r="518" ht="15.75" customHeight="1">
      <c r="A518" s="192" t="s">
        <v>7852</v>
      </c>
      <c r="B518" s="351">
        <f>ROW() - ROW('RESOLUCIONES 2025'!$B$2) - 44</f>
        <v>472</v>
      </c>
      <c r="C518" s="402">
        <v>45775.0</v>
      </c>
      <c r="D518" s="73" t="s">
        <v>2107</v>
      </c>
      <c r="E518" s="386" t="s">
        <v>11624</v>
      </c>
      <c r="F518" s="73" t="s">
        <v>2923</v>
      </c>
      <c r="G518" s="294"/>
      <c r="H518" s="431"/>
      <c r="I518" s="285"/>
      <c r="J518" s="73"/>
      <c r="K518" s="21"/>
      <c r="L518" s="73"/>
      <c r="M518" s="73"/>
      <c r="N518" s="21"/>
      <c r="O518" s="21"/>
    </row>
    <row r="519" ht="15.75" customHeight="1">
      <c r="A519" s="192" t="s">
        <v>7852</v>
      </c>
      <c r="B519" s="351">
        <f>ROW() - ROW('RESOLUCIONES 2025'!$B$2) - 44</f>
        <v>473</v>
      </c>
      <c r="C519" s="402">
        <v>45775.0</v>
      </c>
      <c r="D519" s="262" t="s">
        <v>12648</v>
      </c>
      <c r="E519" s="386" t="s">
        <v>12649</v>
      </c>
      <c r="F519" s="73" t="s">
        <v>11713</v>
      </c>
      <c r="G519" s="294"/>
      <c r="H519" s="431"/>
      <c r="I519" s="285"/>
      <c r="J519" s="73"/>
      <c r="K519" s="21"/>
      <c r="L519" s="73"/>
      <c r="M519" s="73"/>
      <c r="N519" s="21"/>
      <c r="O519" s="21"/>
    </row>
    <row r="520" ht="15.75" customHeight="1">
      <c r="A520" s="192" t="s">
        <v>7852</v>
      </c>
      <c r="B520" s="351">
        <f>ROW() - ROW('RESOLUCIONES 2025'!$B$2) - 44</f>
        <v>474</v>
      </c>
      <c r="C520" s="402">
        <v>45775.0</v>
      </c>
      <c r="D520" s="73" t="s">
        <v>9600</v>
      </c>
      <c r="E520" s="386" t="s">
        <v>12650</v>
      </c>
      <c r="F520" s="73" t="s">
        <v>11713</v>
      </c>
      <c r="G520" s="413"/>
      <c r="H520" s="431"/>
      <c r="I520" s="285"/>
      <c r="J520" s="73"/>
      <c r="K520" s="21"/>
      <c r="L520" s="73"/>
      <c r="M520" s="73"/>
      <c r="N520" s="21"/>
      <c r="O520" s="21"/>
    </row>
    <row r="521" ht="15.75" customHeight="1">
      <c r="A521" s="73"/>
      <c r="B521" s="351">
        <f>ROW() - ROW('RESOLUCIONES 2025'!$B$2) - 44</f>
        <v>475</v>
      </c>
      <c r="C521" s="130"/>
      <c r="D521" s="73"/>
      <c r="E521" s="386"/>
      <c r="F521" s="73"/>
      <c r="G521" s="169"/>
      <c r="H521" s="431"/>
      <c r="I521" s="285"/>
      <c r="J521" s="73"/>
      <c r="K521" s="21"/>
      <c r="L521" s="73"/>
      <c r="M521" s="73"/>
      <c r="N521" s="21"/>
      <c r="O521" s="21"/>
    </row>
    <row r="522" ht="15.75" customHeight="1">
      <c r="A522" s="73"/>
      <c r="B522" s="351">
        <f>ROW() - ROW('RESOLUCIONES 2025'!$B$2) - 44</f>
        <v>476</v>
      </c>
      <c r="C522" s="130">
        <v>45776.0</v>
      </c>
      <c r="D522" s="73" t="s">
        <v>1558</v>
      </c>
      <c r="E522" s="386" t="s">
        <v>9444</v>
      </c>
      <c r="F522" s="73" t="s">
        <v>8629</v>
      </c>
      <c r="G522" s="169"/>
      <c r="H522" s="431"/>
      <c r="I522" s="285"/>
      <c r="J522" s="73"/>
      <c r="K522" s="21"/>
      <c r="L522" s="73"/>
      <c r="M522" s="73"/>
      <c r="N522" s="21"/>
      <c r="O522" s="21"/>
    </row>
    <row r="523" ht="15.75" customHeight="1">
      <c r="A523" s="73"/>
      <c r="B523" s="351">
        <f>ROW() - ROW('RESOLUCIONES 2025'!$B$2) - 44</f>
        <v>477</v>
      </c>
      <c r="C523" s="130">
        <v>45776.0</v>
      </c>
      <c r="D523" s="73" t="s">
        <v>4155</v>
      </c>
      <c r="E523" s="386" t="s">
        <v>12651</v>
      </c>
      <c r="F523" s="73" t="s">
        <v>8629</v>
      </c>
      <c r="G523" s="169"/>
      <c r="H523" s="721"/>
      <c r="I523" s="358"/>
      <c r="J523" s="73"/>
      <c r="K523" s="21"/>
      <c r="L523" s="73"/>
      <c r="M523" s="73"/>
      <c r="N523" s="21"/>
      <c r="O523" s="21"/>
    </row>
    <row r="524" ht="15.75" customHeight="1">
      <c r="A524" s="73"/>
      <c r="B524" s="351">
        <f>ROW() - ROW('RESOLUCIONES 2025'!$B$2) - 44</f>
        <v>478</v>
      </c>
      <c r="C524" s="130">
        <v>45776.0</v>
      </c>
      <c r="D524" s="73" t="s">
        <v>12264</v>
      </c>
      <c r="E524" s="393" t="s">
        <v>12652</v>
      </c>
      <c r="F524" s="73" t="s">
        <v>8629</v>
      </c>
      <c r="G524" s="169"/>
      <c r="H524" s="492"/>
      <c r="I524" s="293"/>
      <c r="J524" s="289"/>
      <c r="K524" s="21"/>
      <c r="L524" s="73"/>
      <c r="M524" s="73"/>
      <c r="N524" s="21"/>
      <c r="O524" s="21"/>
    </row>
    <row r="525" ht="15.75" customHeight="1">
      <c r="A525" s="73"/>
      <c r="B525" s="351">
        <f>ROW() - ROW('RESOLUCIONES 2025'!$B$2) - 44</f>
        <v>479</v>
      </c>
      <c r="C525" s="130">
        <v>45776.0</v>
      </c>
      <c r="D525" s="73" t="s">
        <v>11747</v>
      </c>
      <c r="E525" s="386" t="s">
        <v>12653</v>
      </c>
      <c r="F525" s="73" t="s">
        <v>8629</v>
      </c>
      <c r="G525" s="169"/>
      <c r="H525" s="431"/>
      <c r="I525" s="285"/>
      <c r="J525" s="73"/>
      <c r="K525" s="21"/>
      <c r="L525" s="73"/>
      <c r="M525" s="73"/>
      <c r="N525" s="21"/>
      <c r="O525" s="21"/>
    </row>
    <row r="526" ht="15.75" customHeight="1">
      <c r="A526" s="73"/>
      <c r="B526" s="351">
        <f>ROW() - ROW('RESOLUCIONES 2025'!$B$2) - 44</f>
        <v>480</v>
      </c>
      <c r="C526" s="130">
        <v>45776.0</v>
      </c>
      <c r="D526" s="73" t="s">
        <v>11976</v>
      </c>
      <c r="E526" s="386" t="s">
        <v>12654</v>
      </c>
      <c r="F526" s="73" t="s">
        <v>8629</v>
      </c>
      <c r="G526" s="169"/>
      <c r="H526" s="431"/>
      <c r="I526" s="285"/>
      <c r="J526" s="73"/>
      <c r="K526" s="21"/>
      <c r="L526" s="73"/>
      <c r="M526" s="73"/>
      <c r="N526" s="21"/>
      <c r="O526" s="21"/>
    </row>
    <row r="527" ht="15.75" customHeight="1">
      <c r="A527" s="192" t="s">
        <v>7852</v>
      </c>
      <c r="B527" s="351">
        <f>ROW() - ROW('RESOLUCIONES 2025'!$B$2) - 44</f>
        <v>481</v>
      </c>
      <c r="C527" s="130">
        <v>45776.0</v>
      </c>
      <c r="D527" s="73" t="s">
        <v>4575</v>
      </c>
      <c r="E527" s="386" t="s">
        <v>9563</v>
      </c>
      <c r="F527" s="73" t="s">
        <v>2923</v>
      </c>
      <c r="G527" s="169"/>
      <c r="H527" s="431"/>
      <c r="I527" s="285"/>
      <c r="J527" s="73"/>
      <c r="K527" s="21"/>
      <c r="L527" s="73"/>
      <c r="M527" s="73"/>
      <c r="N527" s="21"/>
      <c r="O527" s="21"/>
    </row>
    <row r="528" ht="15.75" customHeight="1">
      <c r="A528" s="192" t="s">
        <v>7852</v>
      </c>
      <c r="B528" s="351">
        <f>ROW() - ROW('RESOLUCIONES 2025'!$B$2) - 44</f>
        <v>482</v>
      </c>
      <c r="C528" s="130">
        <v>45777.0</v>
      </c>
      <c r="D528" s="73" t="s">
        <v>12188</v>
      </c>
      <c r="E528" s="386" t="s">
        <v>12189</v>
      </c>
      <c r="F528" s="73" t="s">
        <v>761</v>
      </c>
      <c r="G528" s="169" t="s">
        <v>4966</v>
      </c>
      <c r="H528" s="431"/>
      <c r="I528" s="285"/>
      <c r="J528" s="73"/>
      <c r="K528" s="21"/>
      <c r="L528" s="73"/>
      <c r="M528" s="73"/>
      <c r="N528" s="21"/>
      <c r="O528" s="21"/>
    </row>
    <row r="529" ht="15.75" customHeight="1">
      <c r="A529" s="192" t="s">
        <v>7852</v>
      </c>
      <c r="B529" s="351">
        <f>ROW() - ROW('RESOLUCIONES 2025'!$B$2) - 44</f>
        <v>483</v>
      </c>
      <c r="C529" s="130">
        <v>45777.0</v>
      </c>
      <c r="D529" s="73" t="s">
        <v>12655</v>
      </c>
      <c r="E529" s="386" t="s">
        <v>12656</v>
      </c>
      <c r="F529" s="73" t="s">
        <v>761</v>
      </c>
      <c r="G529" s="169" t="s">
        <v>4642</v>
      </c>
      <c r="H529" s="431"/>
      <c r="I529" s="285"/>
      <c r="J529" s="73"/>
      <c r="K529" s="21"/>
      <c r="L529" s="73"/>
      <c r="M529" s="73"/>
      <c r="N529" s="21"/>
      <c r="O529" s="21"/>
    </row>
    <row r="530" ht="15.75" customHeight="1">
      <c r="A530" s="192" t="s">
        <v>7852</v>
      </c>
      <c r="B530" s="351">
        <f>ROW() - ROW('RESOLUCIONES 2025'!$B$2) - 44</f>
        <v>484</v>
      </c>
      <c r="C530" s="130">
        <v>45777.0</v>
      </c>
      <c r="D530" s="73" t="s">
        <v>12657</v>
      </c>
      <c r="E530" s="386" t="s">
        <v>12658</v>
      </c>
      <c r="F530" s="73" t="s">
        <v>761</v>
      </c>
      <c r="G530" s="169" t="s">
        <v>8653</v>
      </c>
      <c r="H530" s="431"/>
      <c r="I530" s="285"/>
      <c r="J530" s="73"/>
      <c r="K530" s="21"/>
      <c r="L530" s="73"/>
      <c r="M530" s="73"/>
      <c r="N530" s="21"/>
      <c r="O530" s="21"/>
    </row>
    <row r="531" ht="15.75" customHeight="1">
      <c r="A531" s="192" t="s">
        <v>7852</v>
      </c>
      <c r="B531" s="351">
        <f>ROW() - ROW('RESOLUCIONES 2025'!$B$2) - 44</f>
        <v>485</v>
      </c>
      <c r="C531" s="130">
        <v>45777.0</v>
      </c>
      <c r="D531" s="73" t="s">
        <v>12659</v>
      </c>
      <c r="E531" s="386" t="s">
        <v>12660</v>
      </c>
      <c r="F531" s="73" t="s">
        <v>761</v>
      </c>
      <c r="G531" s="169" t="s">
        <v>8653</v>
      </c>
      <c r="H531" s="431"/>
      <c r="I531" s="285"/>
      <c r="J531" s="73"/>
      <c r="K531" s="21"/>
      <c r="L531" s="73"/>
      <c r="M531" s="73"/>
      <c r="N531" s="21"/>
      <c r="O531" s="21"/>
    </row>
    <row r="532" ht="15.75" customHeight="1">
      <c r="A532" s="192" t="s">
        <v>7852</v>
      </c>
      <c r="B532" s="351">
        <f>ROW() - ROW('RESOLUCIONES 2025'!$B$2) - 44</f>
        <v>486</v>
      </c>
      <c r="C532" s="130">
        <v>45777.0</v>
      </c>
      <c r="D532" s="146" t="s">
        <v>12661</v>
      </c>
      <c r="E532" s="404" t="s">
        <v>12662</v>
      </c>
      <c r="F532" s="146" t="s">
        <v>761</v>
      </c>
      <c r="G532" s="169" t="s">
        <v>12663</v>
      </c>
      <c r="H532" s="488" t="s">
        <v>12664</v>
      </c>
      <c r="I532" s="285"/>
      <c r="J532" s="73"/>
      <c r="K532" s="21"/>
      <c r="L532" s="73"/>
      <c r="M532" s="73"/>
      <c r="N532" s="21"/>
      <c r="O532" s="21"/>
    </row>
    <row r="533" ht="15.75" customHeight="1">
      <c r="A533" s="192" t="s">
        <v>7852</v>
      </c>
      <c r="B533" s="351">
        <f>ROW() - ROW('RESOLUCIONES 2025'!$B$2) - 44</f>
        <v>487</v>
      </c>
      <c r="C533" s="130">
        <v>45777.0</v>
      </c>
      <c r="D533" s="73" t="s">
        <v>12665</v>
      </c>
      <c r="E533" s="386" t="s">
        <v>12666</v>
      </c>
      <c r="F533" s="73" t="s">
        <v>761</v>
      </c>
      <c r="G533" s="169" t="s">
        <v>12667</v>
      </c>
      <c r="H533" s="431"/>
      <c r="I533" s="285"/>
      <c r="J533" s="73"/>
      <c r="K533" s="21"/>
      <c r="L533" s="73"/>
      <c r="M533" s="73"/>
      <c r="N533" s="21"/>
      <c r="O533" s="21"/>
    </row>
    <row r="534" ht="15.75" customHeight="1">
      <c r="A534" s="192" t="s">
        <v>7852</v>
      </c>
      <c r="B534" s="351">
        <f>ROW() - ROW('RESOLUCIONES 2025'!$B$2) - 44</f>
        <v>488</v>
      </c>
      <c r="C534" s="130">
        <v>45777.0</v>
      </c>
      <c r="D534" s="73" t="s">
        <v>12668</v>
      </c>
      <c r="E534" s="386" t="s">
        <v>12669</v>
      </c>
      <c r="F534" s="73" t="s">
        <v>761</v>
      </c>
      <c r="G534" s="169" t="s">
        <v>3057</v>
      </c>
      <c r="H534" s="431"/>
      <c r="I534" s="285"/>
      <c r="J534" s="73"/>
      <c r="K534" s="21"/>
      <c r="L534" s="73"/>
      <c r="M534" s="73"/>
      <c r="N534" s="21"/>
      <c r="O534" s="21"/>
    </row>
    <row r="535" ht="15.75" customHeight="1">
      <c r="A535" s="192" t="s">
        <v>7852</v>
      </c>
      <c r="B535" s="351">
        <f>ROW() - ROW('RESOLUCIONES 2025'!$B$2) - 44</f>
        <v>489</v>
      </c>
      <c r="C535" s="130">
        <v>45777.0</v>
      </c>
      <c r="D535" s="73" t="s">
        <v>3647</v>
      </c>
      <c r="E535" s="386" t="s">
        <v>8728</v>
      </c>
      <c r="F535" s="73" t="s">
        <v>1593</v>
      </c>
      <c r="G535" s="253">
        <v>45789.0</v>
      </c>
      <c r="H535" s="431"/>
      <c r="I535" s="285"/>
      <c r="J535" s="73"/>
      <c r="K535" s="21"/>
      <c r="L535" s="73"/>
      <c r="M535" s="73"/>
      <c r="N535" s="21"/>
      <c r="O535" s="21"/>
    </row>
    <row r="536" ht="15.75" customHeight="1">
      <c r="A536" s="192" t="s">
        <v>7852</v>
      </c>
      <c r="B536" s="351">
        <f>ROW() - ROW('RESOLUCIONES 2025'!$B$2) - 44</f>
        <v>490</v>
      </c>
      <c r="C536" s="130">
        <v>45777.0</v>
      </c>
      <c r="D536" s="73" t="s">
        <v>10664</v>
      </c>
      <c r="E536" s="386" t="s">
        <v>10309</v>
      </c>
      <c r="F536" s="73" t="s">
        <v>1593</v>
      </c>
      <c r="G536" s="253">
        <v>45789.0</v>
      </c>
      <c r="H536" s="431"/>
      <c r="I536" s="285"/>
      <c r="J536" s="73"/>
      <c r="K536" s="21"/>
      <c r="L536" s="73"/>
      <c r="M536" s="73"/>
      <c r="N536" s="21"/>
      <c r="O536" s="21"/>
    </row>
    <row r="537" ht="15.75" customHeight="1">
      <c r="A537" s="192" t="s">
        <v>7852</v>
      </c>
      <c r="B537" s="351">
        <f>ROW() - ROW('RESOLUCIONES 2025'!$B$2) - 44</f>
        <v>491</v>
      </c>
      <c r="C537" s="130">
        <v>45777.0</v>
      </c>
      <c r="D537" s="73" t="s">
        <v>9284</v>
      </c>
      <c r="E537" s="386" t="s">
        <v>9285</v>
      </c>
      <c r="F537" s="73" t="s">
        <v>1593</v>
      </c>
      <c r="G537" s="253">
        <v>45790.0</v>
      </c>
      <c r="H537" s="431"/>
      <c r="I537" s="285"/>
      <c r="J537" s="73"/>
      <c r="K537" s="21"/>
      <c r="L537" s="73"/>
      <c r="M537" s="73"/>
      <c r="N537" s="21"/>
      <c r="O537" s="21"/>
    </row>
    <row r="538" ht="15.75" customHeight="1">
      <c r="A538" s="192" t="s">
        <v>7852</v>
      </c>
      <c r="B538" s="351">
        <f>ROW() - ROW('RESOLUCIONES 2025'!$B$2) - 44</f>
        <v>492</v>
      </c>
      <c r="C538" s="402">
        <v>45779.0</v>
      </c>
      <c r="D538" s="247" t="s">
        <v>10115</v>
      </c>
      <c r="E538" s="247" t="s">
        <v>10866</v>
      </c>
      <c r="F538" s="247" t="s">
        <v>2923</v>
      </c>
      <c r="G538" s="366" t="s">
        <v>9965</v>
      </c>
      <c r="H538" s="431"/>
      <c r="I538" s="285"/>
      <c r="J538" s="73"/>
      <c r="K538" s="21"/>
      <c r="L538" s="73"/>
      <c r="M538" s="73"/>
      <c r="N538" s="21"/>
      <c r="O538" s="21"/>
    </row>
    <row r="539" ht="15.75" customHeight="1">
      <c r="A539" s="192" t="s">
        <v>7852</v>
      </c>
      <c r="B539" s="351">
        <f>ROW() - ROW('RESOLUCIONES 2025'!$B$2) - 44</f>
        <v>493</v>
      </c>
      <c r="C539" s="130">
        <v>45779.0</v>
      </c>
      <c r="D539" s="73" t="s">
        <v>12621</v>
      </c>
      <c r="E539" s="273"/>
      <c r="F539" s="273" t="s">
        <v>12632</v>
      </c>
      <c r="G539" s="169"/>
      <c r="H539" s="431"/>
      <c r="I539" s="285"/>
      <c r="J539" s="73"/>
      <c r="K539" s="21"/>
      <c r="L539" s="73"/>
      <c r="M539" s="73"/>
      <c r="N539" s="21"/>
      <c r="O539" s="21"/>
    </row>
    <row r="540" ht="15.75" customHeight="1">
      <c r="A540" s="192" t="s">
        <v>7852</v>
      </c>
      <c r="B540" s="351">
        <f>ROW() - ROW('RESOLUCIONES 2025'!$B$2) - 44</f>
        <v>494</v>
      </c>
      <c r="C540" s="130">
        <v>45782.0</v>
      </c>
      <c r="D540" s="350" t="s">
        <v>9278</v>
      </c>
      <c r="E540" s="386" t="s">
        <v>11696</v>
      </c>
      <c r="F540" s="73" t="s">
        <v>1593</v>
      </c>
      <c r="G540" s="253">
        <v>45791.0</v>
      </c>
      <c r="H540" s="431"/>
      <c r="I540" s="285"/>
      <c r="J540" s="73"/>
      <c r="K540" s="21"/>
      <c r="L540" s="73"/>
      <c r="M540" s="73"/>
      <c r="N540" s="21"/>
      <c r="O540" s="21"/>
    </row>
    <row r="541" ht="15.75" customHeight="1">
      <c r="A541" s="192" t="s">
        <v>7852</v>
      </c>
      <c r="B541" s="351">
        <f>ROW() - ROW('RESOLUCIONES 2025'!$B$2) - 44</f>
        <v>495</v>
      </c>
      <c r="C541" s="130">
        <v>45782.0</v>
      </c>
      <c r="D541" s="73" t="s">
        <v>11606</v>
      </c>
      <c r="E541" s="386" t="s">
        <v>11607</v>
      </c>
      <c r="F541" s="73" t="s">
        <v>1593</v>
      </c>
      <c r="G541" s="253">
        <v>45791.0</v>
      </c>
      <c r="H541" s="431"/>
      <c r="I541" s="285"/>
      <c r="J541" s="21"/>
      <c r="K541" s="21"/>
      <c r="L541" s="73"/>
      <c r="M541" s="73"/>
      <c r="N541" s="21"/>
      <c r="O541" s="21"/>
    </row>
    <row r="542" ht="15.75" customHeight="1">
      <c r="A542" s="192" t="s">
        <v>7852</v>
      </c>
      <c r="B542" s="351">
        <f>ROW() - ROW('RESOLUCIONES 2025'!$B$2) - 44</f>
        <v>496</v>
      </c>
      <c r="C542" s="130">
        <v>45782.0</v>
      </c>
      <c r="D542" s="73" t="s">
        <v>12670</v>
      </c>
      <c r="E542" s="386" t="s">
        <v>12671</v>
      </c>
      <c r="F542" s="73" t="s">
        <v>761</v>
      </c>
      <c r="G542" s="253" t="s">
        <v>5192</v>
      </c>
      <c r="H542" s="431"/>
      <c r="I542" s="285"/>
      <c r="J542" s="21"/>
      <c r="K542" s="21"/>
      <c r="L542" s="73"/>
      <c r="M542" s="73"/>
      <c r="N542" s="21"/>
      <c r="O542" s="21"/>
    </row>
    <row r="543" ht="15.75" customHeight="1">
      <c r="A543" s="192" t="s">
        <v>7852</v>
      </c>
      <c r="B543" s="351">
        <f>ROW() - ROW('RESOLUCIONES 2025'!$B$2) - 44</f>
        <v>497</v>
      </c>
      <c r="C543" s="130">
        <v>45782.0</v>
      </c>
      <c r="D543" s="73" t="s">
        <v>11732</v>
      </c>
      <c r="E543" s="386" t="s">
        <v>12229</v>
      </c>
      <c r="F543" s="73" t="s">
        <v>1593</v>
      </c>
      <c r="G543" s="253">
        <v>45793.0</v>
      </c>
      <c r="H543" s="431"/>
      <c r="I543" s="285"/>
      <c r="J543" s="21"/>
      <c r="K543" s="21"/>
      <c r="L543" s="73"/>
      <c r="M543" s="73"/>
      <c r="N543" s="21"/>
      <c r="O543" s="21"/>
    </row>
    <row r="544" ht="15.75" customHeight="1">
      <c r="A544" s="192" t="s">
        <v>7852</v>
      </c>
      <c r="B544" s="351">
        <f>ROW() - ROW('RESOLUCIONES 2025'!$B$2) - 44</f>
        <v>498</v>
      </c>
      <c r="C544" s="130">
        <v>45782.0</v>
      </c>
      <c r="D544" s="73" t="s">
        <v>8864</v>
      </c>
      <c r="E544" s="386" t="s">
        <v>8601</v>
      </c>
      <c r="F544" s="73" t="s">
        <v>1593</v>
      </c>
      <c r="G544" s="253">
        <v>45796.0</v>
      </c>
      <c r="H544" s="431"/>
      <c r="I544" s="285"/>
      <c r="J544" s="21"/>
      <c r="K544" s="21"/>
      <c r="L544" s="73"/>
      <c r="M544" s="73"/>
      <c r="N544" s="21"/>
      <c r="O544" s="21"/>
    </row>
    <row r="545" ht="15.75" customHeight="1">
      <c r="A545" s="73"/>
      <c r="B545" s="345">
        <f>ROW() - ROW('RESOLUCIONES 2025'!$B$2) - 44</f>
        <v>499</v>
      </c>
      <c r="C545" s="130">
        <v>45782.0</v>
      </c>
      <c r="D545" s="281" t="s">
        <v>6865</v>
      </c>
      <c r="E545" s="386" t="s">
        <v>6866</v>
      </c>
      <c r="F545" s="73" t="s">
        <v>2253</v>
      </c>
      <c r="G545" s="169" t="s">
        <v>12672</v>
      </c>
      <c r="H545" s="431"/>
      <c r="I545" s="285"/>
      <c r="J545" s="21"/>
      <c r="K545" s="21"/>
      <c r="L545" s="73"/>
      <c r="M545" s="73"/>
      <c r="N545" s="21"/>
      <c r="O545" s="21"/>
    </row>
    <row r="546" ht="15.75" customHeight="1">
      <c r="A546" s="73"/>
      <c r="B546" s="345">
        <f>ROW() - ROW('RESOLUCIONES 2025'!$B$2) - 44</f>
        <v>500</v>
      </c>
      <c r="C546" s="130">
        <v>45782.0</v>
      </c>
      <c r="D546" s="73" t="s">
        <v>4085</v>
      </c>
      <c r="E546" s="386" t="s">
        <v>11137</v>
      </c>
      <c r="F546" s="73" t="s">
        <v>2253</v>
      </c>
      <c r="G546" s="169" t="s">
        <v>11993</v>
      </c>
      <c r="H546" s="431"/>
      <c r="I546" s="285"/>
      <c r="J546" s="21"/>
      <c r="K546" s="21"/>
      <c r="L546" s="73"/>
      <c r="M546" s="73"/>
      <c r="N546" s="21"/>
      <c r="O546" s="21"/>
    </row>
    <row r="547" ht="15.75" customHeight="1">
      <c r="A547" s="73"/>
      <c r="B547" s="345">
        <f>ROW() - ROW('RESOLUCIONES 2025'!$B$2) - 44</f>
        <v>501</v>
      </c>
      <c r="C547" s="130">
        <v>45782.0</v>
      </c>
      <c r="D547" s="73" t="s">
        <v>12094</v>
      </c>
      <c r="E547" s="386" t="s">
        <v>12095</v>
      </c>
      <c r="F547" s="306" t="s">
        <v>12573</v>
      </c>
      <c r="G547" s="169"/>
      <c r="H547" s="431"/>
      <c r="I547" s="285"/>
      <c r="J547" s="21"/>
      <c r="K547" s="21"/>
      <c r="L547" s="73"/>
      <c r="M547" s="73"/>
      <c r="N547" s="21"/>
      <c r="O547" s="21"/>
    </row>
    <row r="548" ht="15.75" customHeight="1">
      <c r="A548" s="73" t="s">
        <v>12673</v>
      </c>
      <c r="B548" s="351">
        <f>ROW() - ROW('RESOLUCIONES 2025'!$B$2) - 44</f>
        <v>502</v>
      </c>
      <c r="C548" s="130">
        <v>45782.0</v>
      </c>
      <c r="D548" s="259" t="s">
        <v>8572</v>
      </c>
      <c r="E548" s="386" t="s">
        <v>8573</v>
      </c>
      <c r="F548" s="73" t="s">
        <v>131</v>
      </c>
      <c r="G548" s="169"/>
      <c r="H548" s="431"/>
      <c r="I548" s="285"/>
      <c r="J548" s="21"/>
      <c r="K548" s="21"/>
      <c r="L548" s="73"/>
      <c r="M548" s="73"/>
      <c r="N548" s="21"/>
      <c r="O548" s="21"/>
    </row>
    <row r="549" ht="15.75" customHeight="1">
      <c r="A549" s="192" t="s">
        <v>7852</v>
      </c>
      <c r="B549" s="351">
        <f>ROW() - ROW('RESOLUCIONES 2025'!$B$2) - 44</f>
        <v>503</v>
      </c>
      <c r="C549" s="130">
        <v>45782.0</v>
      </c>
      <c r="D549" s="73" t="s">
        <v>12365</v>
      </c>
      <c r="E549" s="386" t="s">
        <v>12619</v>
      </c>
      <c r="F549" s="73" t="s">
        <v>131</v>
      </c>
      <c r="G549" s="169"/>
      <c r="H549" s="431"/>
      <c r="I549" s="285"/>
      <c r="J549" s="21"/>
      <c r="K549" s="21"/>
      <c r="L549" s="73"/>
      <c r="M549" s="73"/>
      <c r="N549" s="21"/>
      <c r="O549" s="21"/>
    </row>
    <row r="550" ht="15.75" customHeight="1">
      <c r="A550" s="192" t="s">
        <v>7852</v>
      </c>
      <c r="B550" s="351">
        <f>ROW() - ROW('RESOLUCIONES 2025'!$B$2) - 44</f>
        <v>504</v>
      </c>
      <c r="C550" s="130">
        <v>45783.0</v>
      </c>
      <c r="D550" s="73" t="s">
        <v>12674</v>
      </c>
      <c r="E550" s="386" t="s">
        <v>12675</v>
      </c>
      <c r="F550" s="73" t="s">
        <v>761</v>
      </c>
      <c r="G550" s="169" t="s">
        <v>4601</v>
      </c>
      <c r="H550" s="431"/>
      <c r="I550" s="285"/>
      <c r="J550" s="21"/>
      <c r="K550" s="21"/>
      <c r="L550" s="73"/>
      <c r="M550" s="73"/>
      <c r="N550" s="21"/>
      <c r="O550" s="21"/>
    </row>
    <row r="551" ht="15.75" customHeight="1">
      <c r="A551" s="192" t="s">
        <v>7852</v>
      </c>
      <c r="B551" s="351">
        <f>ROW() - ROW('RESOLUCIONES 2025'!$B$2) - 44</f>
        <v>505</v>
      </c>
      <c r="C551" s="130">
        <v>45783.0</v>
      </c>
      <c r="D551" s="73" t="s">
        <v>2660</v>
      </c>
      <c r="E551" s="386" t="s">
        <v>12146</v>
      </c>
      <c r="F551" s="73" t="s">
        <v>761</v>
      </c>
      <c r="G551" s="169" t="s">
        <v>4966</v>
      </c>
      <c r="H551" s="431"/>
      <c r="I551" s="285"/>
      <c r="J551" s="21"/>
      <c r="K551" s="21"/>
      <c r="L551" s="73"/>
      <c r="M551" s="73"/>
      <c r="N551" s="21"/>
      <c r="O551" s="21"/>
    </row>
    <row r="552" ht="15.75" customHeight="1">
      <c r="A552" s="192" t="s">
        <v>7852</v>
      </c>
      <c r="B552" s="351">
        <f>ROW() - ROW('RESOLUCIONES 2025'!$B$2) - 44</f>
        <v>506</v>
      </c>
      <c r="C552" s="130">
        <v>45783.0</v>
      </c>
      <c r="D552" s="73" t="s">
        <v>12147</v>
      </c>
      <c r="E552" s="386" t="s">
        <v>12676</v>
      </c>
      <c r="F552" s="73" t="s">
        <v>761</v>
      </c>
      <c r="G552" s="169" t="s">
        <v>4966</v>
      </c>
      <c r="H552" s="431"/>
      <c r="I552" s="285"/>
      <c r="J552" s="21"/>
      <c r="K552" s="21"/>
      <c r="L552" s="73"/>
      <c r="M552" s="73"/>
      <c r="N552" s="21"/>
      <c r="O552" s="21"/>
    </row>
    <row r="553" ht="15.75" customHeight="1">
      <c r="A553" s="73"/>
      <c r="B553" s="345">
        <f>ROW() - ROW('RESOLUCIONES 2025'!$B$2) - 44</f>
        <v>507</v>
      </c>
      <c r="C553" s="130">
        <v>45783.0</v>
      </c>
      <c r="D553" s="73" t="s">
        <v>11008</v>
      </c>
      <c r="E553" s="386" t="s">
        <v>11009</v>
      </c>
      <c r="F553" s="73" t="s">
        <v>131</v>
      </c>
      <c r="G553" s="169"/>
      <c r="H553" s="431"/>
      <c r="I553" s="285"/>
      <c r="J553" s="21"/>
      <c r="K553" s="21"/>
      <c r="L553" s="73"/>
      <c r="M553" s="73"/>
      <c r="N553" s="21"/>
      <c r="O553" s="21"/>
    </row>
    <row r="554" ht="15.75" customHeight="1">
      <c r="A554" s="192" t="s">
        <v>7852</v>
      </c>
      <c r="B554" s="351">
        <f>ROW() - ROW('RESOLUCIONES 2025'!$B$2) - 44</f>
        <v>508</v>
      </c>
      <c r="C554" s="130">
        <v>45783.0</v>
      </c>
      <c r="D554" s="73" t="s">
        <v>2909</v>
      </c>
      <c r="E554" s="386" t="s">
        <v>12611</v>
      </c>
      <c r="F554" s="73" t="s">
        <v>131</v>
      </c>
      <c r="G554" s="169"/>
      <c r="H554" s="431"/>
      <c r="I554" s="285"/>
      <c r="J554" s="21"/>
      <c r="K554" s="21"/>
      <c r="L554" s="73"/>
      <c r="M554" s="73"/>
      <c r="N554" s="21"/>
      <c r="O554" s="21"/>
    </row>
    <row r="555" ht="15.75" customHeight="1">
      <c r="A555" s="73"/>
      <c r="B555" s="414">
        <f>ROW() - ROW('RESOLUCIONES 2025'!$B$2) - 44</f>
        <v>509</v>
      </c>
      <c r="C555" s="130">
        <v>45785.0</v>
      </c>
      <c r="D555" s="73" t="s">
        <v>7078</v>
      </c>
      <c r="E555" s="386" t="s">
        <v>12677</v>
      </c>
      <c r="F555" s="73" t="s">
        <v>738</v>
      </c>
      <c r="G555" s="169"/>
      <c r="H555" s="431"/>
      <c r="I555" s="285"/>
      <c r="J555" s="21"/>
      <c r="K555" s="21"/>
      <c r="L555" s="73"/>
      <c r="M555" s="73"/>
      <c r="N555" s="21"/>
      <c r="O555" s="21"/>
    </row>
    <row r="556" ht="15.75" customHeight="1">
      <c r="A556" s="73"/>
      <c r="B556" s="414">
        <f>ROW() - ROW('RESOLUCIONES 2025'!$B$2) - 44</f>
        <v>510</v>
      </c>
      <c r="C556" s="130">
        <v>45785.0</v>
      </c>
      <c r="D556" s="73" t="s">
        <v>11131</v>
      </c>
      <c r="E556" s="386" t="s">
        <v>12678</v>
      </c>
      <c r="F556" s="73" t="s">
        <v>738</v>
      </c>
      <c r="G556" s="169"/>
      <c r="H556" s="719"/>
      <c r="I556" s="285"/>
      <c r="J556" s="21"/>
      <c r="K556" s="21"/>
      <c r="L556" s="73"/>
      <c r="M556" s="73"/>
      <c r="N556" s="21"/>
      <c r="O556" s="21"/>
    </row>
    <row r="557" ht="15.75" customHeight="1">
      <c r="A557" s="73"/>
      <c r="B557" s="414">
        <f>ROW() - ROW('RESOLUCIONES 2025'!$B$2) - 44</f>
        <v>511</v>
      </c>
      <c r="C557" s="130">
        <v>45785.0</v>
      </c>
      <c r="D557" s="73" t="s">
        <v>12679</v>
      </c>
      <c r="E557" s="386" t="s">
        <v>12680</v>
      </c>
      <c r="F557" s="73" t="s">
        <v>738</v>
      </c>
      <c r="G557" s="169"/>
      <c r="H557" s="431"/>
      <c r="I557" s="285"/>
      <c r="J557" s="21"/>
      <c r="K557" s="21"/>
      <c r="L557" s="73"/>
      <c r="M557" s="73"/>
      <c r="N557" s="21"/>
      <c r="O557" s="21"/>
    </row>
    <row r="558" ht="15.75" customHeight="1">
      <c r="A558" s="73"/>
      <c r="B558" s="414">
        <f>ROW() - ROW('RESOLUCIONES 2025'!$B$2) - 44</f>
        <v>512</v>
      </c>
      <c r="C558" s="130">
        <v>45785.0</v>
      </c>
      <c r="D558" s="73" t="s">
        <v>12681</v>
      </c>
      <c r="E558" s="386" t="s">
        <v>12682</v>
      </c>
      <c r="F558" s="73" t="s">
        <v>738</v>
      </c>
      <c r="G558" s="169"/>
      <c r="H558" s="431"/>
      <c r="I558" s="285"/>
      <c r="J558" s="21"/>
      <c r="K558" s="21"/>
      <c r="L558" s="73"/>
      <c r="M558" s="73"/>
      <c r="N558" s="21"/>
      <c r="O558" s="21"/>
    </row>
    <row r="559" ht="15.75" customHeight="1">
      <c r="A559" s="73"/>
      <c r="B559" s="414">
        <f>ROW() - ROW('RESOLUCIONES 2025'!$B$2) - 44</f>
        <v>513</v>
      </c>
      <c r="C559" s="130">
        <v>45785.0</v>
      </c>
      <c r="D559" s="73" t="s">
        <v>12683</v>
      </c>
      <c r="E559" s="386" t="s">
        <v>12684</v>
      </c>
      <c r="F559" s="73" t="s">
        <v>738</v>
      </c>
      <c r="G559" s="169"/>
      <c r="H559" s="431"/>
      <c r="I559" s="285"/>
      <c r="J559" s="21"/>
      <c r="K559" s="21"/>
      <c r="L559" s="73"/>
      <c r="M559" s="73"/>
      <c r="N559" s="21"/>
      <c r="O559" s="21"/>
    </row>
    <row r="560" ht="15.75" customHeight="1">
      <c r="A560" s="73"/>
      <c r="B560" s="414">
        <f>ROW() - ROW('RESOLUCIONES 2025'!$B$2) - 44</f>
        <v>514</v>
      </c>
      <c r="C560" s="130">
        <v>45785.0</v>
      </c>
      <c r="D560" s="73" t="s">
        <v>12685</v>
      </c>
      <c r="E560" s="386" t="s">
        <v>12686</v>
      </c>
      <c r="F560" s="73" t="s">
        <v>738</v>
      </c>
      <c r="G560" s="169"/>
      <c r="H560" s="431"/>
      <c r="I560" s="285"/>
      <c r="J560" s="21"/>
      <c r="K560" s="21"/>
      <c r="L560" s="73"/>
      <c r="M560" s="73"/>
      <c r="N560" s="21"/>
      <c r="O560" s="21"/>
    </row>
    <row r="561" ht="15.75" customHeight="1">
      <c r="A561" s="73"/>
      <c r="B561" s="414">
        <f>ROW() - ROW('RESOLUCIONES 2025'!$B$2) - 44</f>
        <v>515</v>
      </c>
      <c r="C561" s="130">
        <v>45785.0</v>
      </c>
      <c r="D561" s="73" t="s">
        <v>12687</v>
      </c>
      <c r="E561" s="386" t="s">
        <v>12688</v>
      </c>
      <c r="F561" s="73" t="s">
        <v>738</v>
      </c>
      <c r="G561" s="169"/>
      <c r="H561" s="719"/>
      <c r="I561" s="285"/>
      <c r="J561" s="21"/>
      <c r="K561" s="21"/>
      <c r="L561" s="73"/>
      <c r="M561" s="73"/>
      <c r="N561" s="21"/>
      <c r="O561" s="21"/>
    </row>
    <row r="562" ht="15.75" customHeight="1">
      <c r="A562" s="73"/>
      <c r="B562" s="414">
        <f>ROW() - ROW('RESOLUCIONES 2025'!$B$2) - 44</f>
        <v>516</v>
      </c>
      <c r="C562" s="130">
        <v>45785.0</v>
      </c>
      <c r="D562" s="73" t="s">
        <v>4130</v>
      </c>
      <c r="E562" s="386" t="s">
        <v>12689</v>
      </c>
      <c r="F562" s="73" t="s">
        <v>738</v>
      </c>
      <c r="G562" s="169"/>
      <c r="H562" s="431"/>
      <c r="I562" s="285"/>
      <c r="J562" s="21"/>
      <c r="K562" s="21"/>
      <c r="L562" s="73"/>
      <c r="M562" s="73"/>
      <c r="N562" s="21"/>
      <c r="O562" s="21"/>
    </row>
    <row r="563" ht="15.75" customHeight="1">
      <c r="A563" s="73"/>
      <c r="B563" s="414">
        <f>ROW() - ROW('RESOLUCIONES 2025'!$B$2) - 44</f>
        <v>517</v>
      </c>
      <c r="C563" s="130">
        <v>45785.0</v>
      </c>
      <c r="D563" s="73" t="s">
        <v>12690</v>
      </c>
      <c r="E563" s="386" t="s">
        <v>12691</v>
      </c>
      <c r="F563" s="73" t="s">
        <v>738</v>
      </c>
      <c r="G563" s="169"/>
      <c r="H563" s="431"/>
      <c r="I563" s="285"/>
      <c r="J563" s="21"/>
      <c r="K563" s="21"/>
      <c r="L563" s="73"/>
      <c r="M563" s="73"/>
      <c r="N563" s="21"/>
      <c r="O563" s="21"/>
    </row>
    <row r="564" ht="15.75" customHeight="1">
      <c r="A564" s="73"/>
      <c r="B564" s="414">
        <f>ROW() - ROW('RESOLUCIONES 2025'!$B$2) - 44</f>
        <v>518</v>
      </c>
      <c r="C564" s="130">
        <v>45785.0</v>
      </c>
      <c r="D564" s="73" t="s">
        <v>12692</v>
      </c>
      <c r="E564" s="386" t="s">
        <v>12693</v>
      </c>
      <c r="F564" s="73" t="s">
        <v>738</v>
      </c>
      <c r="G564" s="169"/>
      <c r="H564" s="431"/>
      <c r="I564" s="285"/>
      <c r="J564" s="21"/>
      <c r="K564" s="21"/>
      <c r="L564" s="73"/>
      <c r="M564" s="73"/>
      <c r="N564" s="21"/>
      <c r="O564" s="21"/>
    </row>
    <row r="565" ht="15.75" customHeight="1">
      <c r="A565" s="192" t="s">
        <v>7852</v>
      </c>
      <c r="B565" s="351">
        <f>ROW() - ROW('RESOLUCIONES 2025'!$B$2) - 44</f>
        <v>519</v>
      </c>
      <c r="C565" s="130">
        <v>45785.0</v>
      </c>
      <c r="D565" s="73" t="s">
        <v>12694</v>
      </c>
      <c r="E565" s="386" t="s">
        <v>12695</v>
      </c>
      <c r="F565" s="73" t="s">
        <v>761</v>
      </c>
      <c r="G565" s="169" t="s">
        <v>4601</v>
      </c>
      <c r="H565" s="431"/>
      <c r="I565" s="285"/>
      <c r="J565" s="21"/>
      <c r="K565" s="21"/>
      <c r="L565" s="73"/>
      <c r="M565" s="73"/>
      <c r="N565" s="21"/>
      <c r="O565" s="21"/>
    </row>
    <row r="566" ht="15.75" customHeight="1">
      <c r="A566" s="192" t="s">
        <v>7852</v>
      </c>
      <c r="B566" s="351">
        <f>ROW() - ROW('RESOLUCIONES 2025'!$B$2) - 44</f>
        <v>520</v>
      </c>
      <c r="C566" s="130">
        <v>45785.0</v>
      </c>
      <c r="D566" s="73" t="s">
        <v>12188</v>
      </c>
      <c r="E566" s="386" t="s">
        <v>12189</v>
      </c>
      <c r="F566" s="73" t="s">
        <v>761</v>
      </c>
      <c r="G566" s="169" t="s">
        <v>4966</v>
      </c>
      <c r="H566" s="719"/>
      <c r="I566" s="285"/>
      <c r="J566" s="21"/>
      <c r="K566" s="21"/>
      <c r="L566" s="73"/>
      <c r="M566" s="73"/>
      <c r="N566" s="21"/>
      <c r="O566" s="21"/>
    </row>
    <row r="567" ht="15.75" customHeight="1">
      <c r="A567" s="192" t="s">
        <v>7852</v>
      </c>
      <c r="B567" s="351">
        <f>ROW() - ROW('RESOLUCIONES 2025'!$B$2) - 44</f>
        <v>521</v>
      </c>
      <c r="C567" s="130">
        <v>45785.0</v>
      </c>
      <c r="D567" s="73" t="s">
        <v>12696</v>
      </c>
      <c r="E567" s="386" t="s">
        <v>12697</v>
      </c>
      <c r="F567" s="73" t="s">
        <v>761</v>
      </c>
      <c r="G567" s="169" t="s">
        <v>4601</v>
      </c>
      <c r="H567" s="431"/>
      <c r="I567" s="21"/>
      <c r="J567" s="21"/>
      <c r="K567" s="21"/>
      <c r="L567" s="73"/>
      <c r="M567" s="73"/>
      <c r="N567" s="21"/>
      <c r="O567" s="21"/>
    </row>
    <row r="568" ht="15.75" customHeight="1">
      <c r="A568" s="192" t="s">
        <v>7852</v>
      </c>
      <c r="B568" s="351">
        <f>ROW() - ROW('RESOLUCIONES 2025'!$B$2) - 44</f>
        <v>522</v>
      </c>
      <c r="C568" s="130">
        <v>45785.0</v>
      </c>
      <c r="D568" s="73" t="s">
        <v>12698</v>
      </c>
      <c r="E568" s="386" t="s">
        <v>12699</v>
      </c>
      <c r="F568" s="73" t="s">
        <v>761</v>
      </c>
      <c r="G568" s="169" t="s">
        <v>11257</v>
      </c>
      <c r="H568" s="431"/>
      <c r="I568" s="21"/>
      <c r="J568" s="21"/>
      <c r="K568" s="21"/>
      <c r="L568" s="73"/>
      <c r="M568" s="73"/>
      <c r="N568" s="21"/>
      <c r="O568" s="21"/>
    </row>
    <row r="569" ht="15.75" customHeight="1">
      <c r="A569" s="192" t="s">
        <v>7852</v>
      </c>
      <c r="B569" s="351">
        <f>ROW() - ROW('RESOLUCIONES 2025'!$B$2) - 44</f>
        <v>523</v>
      </c>
      <c r="C569" s="130">
        <v>45785.0</v>
      </c>
      <c r="D569" s="73" t="s">
        <v>12661</v>
      </c>
      <c r="E569" s="386" t="s">
        <v>12662</v>
      </c>
      <c r="F569" s="73" t="s">
        <v>761</v>
      </c>
      <c r="G569" s="169" t="s">
        <v>12700</v>
      </c>
      <c r="H569" s="431"/>
      <c r="I569" s="21"/>
      <c r="J569" s="21"/>
      <c r="K569" s="21"/>
      <c r="L569" s="73"/>
      <c r="M569" s="73"/>
      <c r="N569" s="21"/>
      <c r="O569" s="21"/>
    </row>
    <row r="570" ht="15.75" customHeight="1">
      <c r="A570" s="192" t="s">
        <v>7852</v>
      </c>
      <c r="B570" s="351">
        <f>ROW() - ROW('RESOLUCIONES 2025'!$B$2) - 44</f>
        <v>524</v>
      </c>
      <c r="C570" s="130">
        <v>45785.0</v>
      </c>
      <c r="D570" s="73" t="s">
        <v>11192</v>
      </c>
      <c r="E570" s="386" t="s">
        <v>11669</v>
      </c>
      <c r="F570" s="73" t="s">
        <v>2923</v>
      </c>
      <c r="G570" s="169"/>
      <c r="H570" s="431"/>
      <c r="I570" s="21"/>
      <c r="J570" s="21"/>
      <c r="K570" s="21"/>
      <c r="L570" s="73"/>
      <c r="M570" s="73"/>
      <c r="N570" s="21"/>
      <c r="O570" s="21"/>
    </row>
    <row r="571" ht="15.75" customHeight="1">
      <c r="A571" s="192" t="s">
        <v>7852</v>
      </c>
      <c r="B571" s="351">
        <f>ROW() - ROW('RESOLUCIONES 2025'!$B$2) - 44</f>
        <v>525</v>
      </c>
      <c r="C571" s="130">
        <v>45785.0</v>
      </c>
      <c r="D571" s="73" t="s">
        <v>12701</v>
      </c>
      <c r="E571" s="386" t="s">
        <v>11917</v>
      </c>
      <c r="F571" s="73" t="s">
        <v>2923</v>
      </c>
      <c r="G571" s="169"/>
      <c r="H571" s="431"/>
      <c r="I571" s="21"/>
      <c r="J571" s="21"/>
      <c r="K571" s="21"/>
      <c r="L571" s="73"/>
      <c r="M571" s="73"/>
      <c r="N571" s="21"/>
      <c r="O571" s="21"/>
    </row>
    <row r="572" ht="15.75" customHeight="1">
      <c r="A572" s="192" t="s">
        <v>7852</v>
      </c>
      <c r="B572" s="351">
        <f>ROW() - ROW('RESOLUCIONES 2025'!$B$2) - 44</f>
        <v>526</v>
      </c>
      <c r="C572" s="130">
        <v>45785.0</v>
      </c>
      <c r="D572" s="73" t="s">
        <v>9518</v>
      </c>
      <c r="E572" s="386" t="s">
        <v>12340</v>
      </c>
      <c r="F572" s="73" t="s">
        <v>2923</v>
      </c>
      <c r="G572" s="169"/>
      <c r="H572" s="431"/>
      <c r="I572" s="21"/>
      <c r="J572" s="21"/>
      <c r="K572" s="21"/>
      <c r="L572" s="73"/>
      <c r="M572" s="73"/>
      <c r="N572" s="21"/>
      <c r="O572" s="21"/>
    </row>
    <row r="573" ht="15.75" customHeight="1">
      <c r="A573" s="192" t="s">
        <v>7852</v>
      </c>
      <c r="B573" s="351">
        <f>ROW() - ROW('RESOLUCIONES 2025'!$B$2) - 44</f>
        <v>527</v>
      </c>
      <c r="C573" s="130">
        <v>45785.0</v>
      </c>
      <c r="D573" s="73" t="s">
        <v>12702</v>
      </c>
      <c r="E573" s="386" t="s">
        <v>10548</v>
      </c>
      <c r="F573" s="73" t="s">
        <v>2923</v>
      </c>
      <c r="G573" s="169"/>
      <c r="H573" s="431"/>
      <c r="I573" s="21"/>
      <c r="J573" s="21"/>
      <c r="K573" s="21"/>
      <c r="L573" s="73"/>
      <c r="M573" s="73"/>
      <c r="N573" s="21"/>
      <c r="O573" s="21"/>
    </row>
    <row r="574" ht="15.75" customHeight="1">
      <c r="A574" s="192" t="s">
        <v>7852</v>
      </c>
      <c r="B574" s="351">
        <f>ROW() - ROW('RESOLUCIONES 2025'!$B$2) - 44</f>
        <v>528</v>
      </c>
      <c r="C574" s="130">
        <v>45785.0</v>
      </c>
      <c r="D574" s="73" t="s">
        <v>12703</v>
      </c>
      <c r="E574" s="386" t="s">
        <v>10623</v>
      </c>
      <c r="F574" s="73" t="s">
        <v>2923</v>
      </c>
      <c r="G574" s="169"/>
      <c r="H574" s="431"/>
      <c r="I574" s="21"/>
      <c r="J574" s="21"/>
      <c r="K574" s="21"/>
      <c r="L574" s="73"/>
      <c r="M574" s="73"/>
      <c r="N574" s="21"/>
      <c r="O574" s="21"/>
    </row>
    <row r="575" ht="15.75" customHeight="1">
      <c r="A575" s="192" t="s">
        <v>7852</v>
      </c>
      <c r="B575" s="351">
        <f>ROW() - ROW('RESOLUCIONES 2025'!$B$2) - 44</f>
        <v>529</v>
      </c>
      <c r="C575" s="130">
        <v>45785.0</v>
      </c>
      <c r="D575" s="73" t="s">
        <v>12704</v>
      </c>
      <c r="E575" s="386" t="s">
        <v>12705</v>
      </c>
      <c r="F575" s="73" t="s">
        <v>761</v>
      </c>
      <c r="G575" s="169" t="s">
        <v>2540</v>
      </c>
      <c r="H575" s="431"/>
      <c r="I575" s="21"/>
      <c r="J575" s="21"/>
      <c r="K575" s="21"/>
      <c r="L575" s="73"/>
      <c r="M575" s="73"/>
      <c r="N575" s="21"/>
      <c r="O575" s="21"/>
    </row>
    <row r="576" ht="15.75" customHeight="1">
      <c r="A576" s="192" t="s">
        <v>7852</v>
      </c>
      <c r="B576" s="351">
        <f>ROW() - ROW('RESOLUCIONES 2025'!$B$2) - 44</f>
        <v>530</v>
      </c>
      <c r="C576" s="130">
        <v>45785.0</v>
      </c>
      <c r="D576" s="73" t="s">
        <v>12706</v>
      </c>
      <c r="E576" s="386" t="s">
        <v>9389</v>
      </c>
      <c r="F576" s="73" t="s">
        <v>761</v>
      </c>
      <c r="G576" s="169" t="s">
        <v>4127</v>
      </c>
      <c r="H576" s="431"/>
      <c r="I576" s="297"/>
      <c r="J576" s="297"/>
      <c r="K576" s="297"/>
      <c r="L576" s="73"/>
      <c r="M576" s="73"/>
      <c r="N576" s="21"/>
      <c r="O576" s="21"/>
    </row>
    <row r="577" ht="15.75" customHeight="1">
      <c r="A577" s="192" t="s">
        <v>7852</v>
      </c>
      <c r="B577" s="351">
        <f>ROW() - ROW('RESOLUCIONES 2025'!$B$2) - 44</f>
        <v>531</v>
      </c>
      <c r="C577" s="130">
        <v>45785.0</v>
      </c>
      <c r="D577" s="73" t="s">
        <v>8983</v>
      </c>
      <c r="E577" s="386" t="s">
        <v>8984</v>
      </c>
      <c r="F577" s="73" t="s">
        <v>761</v>
      </c>
      <c r="G577" s="169" t="s">
        <v>1407</v>
      </c>
      <c r="H577" s="431"/>
      <c r="I577" s="285"/>
      <c r="J577" s="73"/>
      <c r="K577" s="73"/>
      <c r="L577" s="73"/>
      <c r="M577" s="73"/>
      <c r="N577" s="21"/>
      <c r="O577" s="21"/>
    </row>
    <row r="578" ht="15.75" customHeight="1">
      <c r="A578" s="192" t="s">
        <v>7852</v>
      </c>
      <c r="B578" s="351">
        <f>ROW() - ROW('RESOLUCIONES 2025'!$B$2) - 44</f>
        <v>532</v>
      </c>
      <c r="C578" s="130">
        <v>45786.0</v>
      </c>
      <c r="D578" s="73" t="s">
        <v>12707</v>
      </c>
      <c r="E578" s="386" t="s">
        <v>12270</v>
      </c>
      <c r="F578" s="73" t="s">
        <v>131</v>
      </c>
      <c r="G578" s="169" t="s">
        <v>8172</v>
      </c>
      <c r="H578" s="431"/>
      <c r="I578" s="285"/>
      <c r="J578" s="73"/>
      <c r="K578" s="73"/>
      <c r="L578" s="73"/>
      <c r="M578" s="73"/>
      <c r="N578" s="21"/>
      <c r="O578" s="21"/>
    </row>
    <row r="579" ht="15.75" customHeight="1">
      <c r="A579" s="192" t="s">
        <v>7852</v>
      </c>
      <c r="B579" s="351">
        <f>ROW() - ROW('RESOLUCIONES 2025'!$B$2) - 44</f>
        <v>533</v>
      </c>
      <c r="C579" s="130">
        <v>45786.0</v>
      </c>
      <c r="D579" s="73" t="s">
        <v>11606</v>
      </c>
      <c r="E579" s="386" t="s">
        <v>11607</v>
      </c>
      <c r="F579" s="73" t="s">
        <v>1593</v>
      </c>
      <c r="G579" s="308" t="s">
        <v>10731</v>
      </c>
      <c r="H579" s="431"/>
      <c r="I579" s="285"/>
      <c r="J579" s="73"/>
      <c r="K579" s="73"/>
      <c r="L579" s="73"/>
      <c r="M579" s="73"/>
      <c r="N579" s="21"/>
      <c r="O579" s="21"/>
    </row>
    <row r="580" ht="15.75" customHeight="1">
      <c r="A580" s="192" t="s">
        <v>7852</v>
      </c>
      <c r="B580" s="351">
        <f>ROW() - ROW('RESOLUCIONES 2025'!$B$2) - 44</f>
        <v>534</v>
      </c>
      <c r="C580" s="130">
        <v>45786.0</v>
      </c>
      <c r="D580" s="73" t="s">
        <v>11406</v>
      </c>
      <c r="E580" s="386" t="s">
        <v>11547</v>
      </c>
      <c r="F580" s="73" t="s">
        <v>2923</v>
      </c>
      <c r="G580" s="169"/>
      <c r="H580" s="431"/>
      <c r="I580" s="285"/>
      <c r="J580" s="73"/>
      <c r="K580" s="73"/>
      <c r="L580" s="73"/>
      <c r="M580" s="73"/>
      <c r="N580" s="21"/>
      <c r="O580" s="21"/>
    </row>
    <row r="581" ht="15.75" customHeight="1">
      <c r="A581" s="192" t="s">
        <v>7852</v>
      </c>
      <c r="B581" s="351">
        <f>ROW() - ROW('RESOLUCIONES 2025'!$B$2) - 44</f>
        <v>535</v>
      </c>
      <c r="C581" s="130">
        <v>45786.0</v>
      </c>
      <c r="D581" s="73" t="s">
        <v>8510</v>
      </c>
      <c r="E581" s="386" t="s">
        <v>8511</v>
      </c>
      <c r="F581" s="73" t="s">
        <v>2923</v>
      </c>
      <c r="G581" s="169"/>
      <c r="H581" s="431"/>
      <c r="I581" s="285"/>
      <c r="J581" s="73"/>
      <c r="K581" s="73"/>
      <c r="L581" s="73"/>
      <c r="M581" s="73"/>
      <c r="N581" s="21"/>
      <c r="O581" s="21"/>
    </row>
    <row r="582" ht="15.75" customHeight="1">
      <c r="A582" s="192" t="s">
        <v>7852</v>
      </c>
      <c r="B582" s="351">
        <f>ROW() - ROW('RESOLUCIONES 2025'!$B$2) - 44</f>
        <v>536</v>
      </c>
      <c r="C582" s="130">
        <v>45786.0</v>
      </c>
      <c r="D582" s="73" t="s">
        <v>11968</v>
      </c>
      <c r="E582" s="386" t="s">
        <v>8228</v>
      </c>
      <c r="F582" s="73" t="s">
        <v>2923</v>
      </c>
      <c r="G582" s="169" t="s">
        <v>12071</v>
      </c>
      <c r="H582" s="431"/>
      <c r="I582" s="285"/>
      <c r="J582" s="73"/>
      <c r="K582" s="73"/>
      <c r="L582" s="73"/>
      <c r="M582" s="73"/>
      <c r="N582" s="21"/>
      <c r="O582" s="21"/>
    </row>
    <row r="583" ht="15.75" customHeight="1">
      <c r="A583" s="192" t="s">
        <v>7852</v>
      </c>
      <c r="B583" s="351">
        <f>ROW() - ROW('RESOLUCIONES 2025'!$B$2) - 44</f>
        <v>537</v>
      </c>
      <c r="C583" s="130">
        <v>45786.0</v>
      </c>
      <c r="D583" s="73" t="s">
        <v>7514</v>
      </c>
      <c r="E583" s="386" t="s">
        <v>11509</v>
      </c>
      <c r="F583" s="73" t="s">
        <v>8629</v>
      </c>
      <c r="G583" s="291"/>
      <c r="H583" s="431"/>
      <c r="I583" s="285"/>
      <c r="J583" s="73"/>
      <c r="K583" s="73"/>
      <c r="L583" s="73"/>
      <c r="M583" s="73"/>
      <c r="N583" s="21"/>
      <c r="O583" s="21"/>
    </row>
    <row r="584" ht="15.75" customHeight="1">
      <c r="A584" s="192" t="s">
        <v>7852</v>
      </c>
      <c r="B584" s="351">
        <f>ROW() - ROW('RESOLUCIONES 2025'!$B$2) - 44</f>
        <v>538</v>
      </c>
      <c r="C584" s="130">
        <v>45786.0</v>
      </c>
      <c r="D584" s="73" t="s">
        <v>9469</v>
      </c>
      <c r="E584" s="386" t="s">
        <v>9610</v>
      </c>
      <c r="F584" s="285" t="s">
        <v>2253</v>
      </c>
      <c r="G584" s="169" t="s">
        <v>7917</v>
      </c>
      <c r="H584" s="720"/>
      <c r="I584" s="285"/>
      <c r="J584" s="73"/>
      <c r="K584" s="73"/>
      <c r="L584" s="73"/>
      <c r="M584" s="73"/>
      <c r="N584" s="21"/>
      <c r="O584" s="21"/>
    </row>
    <row r="585" ht="15.75" customHeight="1">
      <c r="A585" s="192" t="s">
        <v>7852</v>
      </c>
      <c r="B585" s="351">
        <f>ROW() - ROW('RESOLUCIONES 2025'!$B$2) - 44</f>
        <v>539</v>
      </c>
      <c r="C585" s="130">
        <v>45786.0</v>
      </c>
      <c r="D585" s="73" t="s">
        <v>9086</v>
      </c>
      <c r="E585" s="386" t="s">
        <v>9087</v>
      </c>
      <c r="F585" s="73" t="s">
        <v>2253</v>
      </c>
      <c r="G585" s="283" t="s">
        <v>521</v>
      </c>
      <c r="H585" s="431"/>
      <c r="I585" s="285"/>
      <c r="J585" s="73"/>
      <c r="K585" s="73"/>
      <c r="L585" s="73"/>
      <c r="M585" s="73"/>
      <c r="N585" s="21"/>
      <c r="O585" s="21"/>
    </row>
    <row r="586" ht="15.75" customHeight="1">
      <c r="A586" s="192" t="s">
        <v>7852</v>
      </c>
      <c r="B586" s="351">
        <f>ROW() - ROW('RESOLUCIONES 2025'!$B$2) - 44</f>
        <v>540</v>
      </c>
      <c r="C586" s="130">
        <v>45786.0</v>
      </c>
      <c r="D586" s="73" t="s">
        <v>7081</v>
      </c>
      <c r="E586" s="386" t="s">
        <v>11508</v>
      </c>
      <c r="F586" s="73" t="s">
        <v>8629</v>
      </c>
      <c r="G586" s="169"/>
      <c r="H586" s="431"/>
      <c r="I586" s="285"/>
      <c r="J586" s="73"/>
      <c r="K586" s="73"/>
      <c r="L586" s="73"/>
      <c r="M586" s="73"/>
      <c r="N586" s="21"/>
      <c r="O586" s="21"/>
    </row>
    <row r="587" ht="15.75" customHeight="1">
      <c r="A587" s="192" t="s">
        <v>7852</v>
      </c>
      <c r="B587" s="351">
        <f>ROW() - ROW('RESOLUCIONES 2025'!$B$2) - 44</f>
        <v>541</v>
      </c>
      <c r="C587" s="130">
        <v>45789.0</v>
      </c>
      <c r="D587" s="73" t="s">
        <v>9676</v>
      </c>
      <c r="E587" s="386" t="s">
        <v>9677</v>
      </c>
      <c r="F587" s="306" t="s">
        <v>12573</v>
      </c>
      <c r="G587" s="169" t="s">
        <v>12708</v>
      </c>
      <c r="H587" s="431"/>
      <c r="I587" s="285"/>
      <c r="J587" s="73"/>
      <c r="K587" s="73"/>
      <c r="L587" s="73"/>
      <c r="M587" s="73"/>
      <c r="N587" s="21"/>
      <c r="O587" s="21"/>
    </row>
    <row r="588" ht="15.75" customHeight="1">
      <c r="A588" s="192" t="s">
        <v>7852</v>
      </c>
      <c r="B588" s="351">
        <f>ROW() - ROW('RESOLUCIONES 2025'!$B$2) - 44</f>
        <v>542</v>
      </c>
      <c r="C588" s="130">
        <v>45789.0</v>
      </c>
      <c r="D588" s="73" t="s">
        <v>12709</v>
      </c>
      <c r="E588" s="386" t="s">
        <v>9185</v>
      </c>
      <c r="F588" s="73" t="s">
        <v>2923</v>
      </c>
      <c r="G588" s="169" t="s">
        <v>12710</v>
      </c>
      <c r="H588" s="431"/>
      <c r="I588" s="285"/>
      <c r="J588" s="73"/>
      <c r="K588" s="73"/>
      <c r="L588" s="73"/>
      <c r="M588" s="73"/>
      <c r="N588" s="21"/>
      <c r="O588" s="21"/>
    </row>
    <row r="589" ht="15.75" customHeight="1">
      <c r="A589" s="192" t="s">
        <v>7852</v>
      </c>
      <c r="B589" s="351">
        <f>ROW() - ROW('RESOLUCIONES 2025'!$B$2) - 44</f>
        <v>543</v>
      </c>
      <c r="C589" s="130">
        <v>45790.0</v>
      </c>
      <c r="D589" s="73" t="s">
        <v>11456</v>
      </c>
      <c r="E589" s="386" t="s">
        <v>11457</v>
      </c>
      <c r="F589" s="73" t="s">
        <v>761</v>
      </c>
      <c r="G589" s="169" t="s">
        <v>9764</v>
      </c>
      <c r="H589" s="431"/>
      <c r="I589" s="285"/>
      <c r="J589" s="73"/>
      <c r="K589" s="73"/>
      <c r="L589" s="73"/>
      <c r="M589" s="73"/>
      <c r="N589" s="21"/>
      <c r="O589" s="21"/>
    </row>
    <row r="590" ht="15.75" customHeight="1">
      <c r="A590" s="73"/>
      <c r="B590" s="351">
        <f>ROW() - ROW('RESOLUCIONES 2025'!$B$2) - 44</f>
        <v>544</v>
      </c>
      <c r="C590" s="130">
        <v>45790.0</v>
      </c>
      <c r="D590" s="73" t="s">
        <v>9600</v>
      </c>
      <c r="E590" s="386" t="s">
        <v>12158</v>
      </c>
      <c r="F590" s="73" t="s">
        <v>738</v>
      </c>
      <c r="G590" s="169"/>
      <c r="H590" s="431"/>
      <c r="I590" s="285"/>
      <c r="J590" s="73"/>
      <c r="K590" s="73"/>
      <c r="L590" s="73"/>
      <c r="M590" s="73"/>
      <c r="N590" s="21"/>
      <c r="O590" s="21"/>
    </row>
    <row r="591" ht="15.75" customHeight="1">
      <c r="A591" s="73"/>
      <c r="B591" s="351">
        <f>ROW() - ROW('RESOLUCIONES 2025'!$B$2) - 44</f>
        <v>545</v>
      </c>
      <c r="C591" s="130"/>
      <c r="D591" s="73"/>
      <c r="E591" s="386"/>
      <c r="F591" s="73"/>
      <c r="G591" s="169"/>
      <c r="H591" s="431"/>
      <c r="I591" s="285"/>
      <c r="J591" s="73"/>
      <c r="K591" s="73"/>
      <c r="L591" s="73"/>
      <c r="M591" s="73"/>
      <c r="N591" s="21"/>
      <c r="O591" s="21"/>
    </row>
    <row r="592" ht="15.75" customHeight="1">
      <c r="A592" s="192" t="s">
        <v>7852</v>
      </c>
      <c r="B592" s="351">
        <f>ROW() - ROW('RESOLUCIONES 2025'!$B$2) - 44</f>
        <v>546</v>
      </c>
      <c r="C592" s="130">
        <v>45793.0</v>
      </c>
      <c r="D592" s="73" t="s">
        <v>11973</v>
      </c>
      <c r="E592" s="386" t="s">
        <v>11974</v>
      </c>
      <c r="F592" s="306" t="s">
        <v>12573</v>
      </c>
      <c r="G592" s="169" t="s">
        <v>12711</v>
      </c>
      <c r="H592" s="431"/>
      <c r="I592" s="285"/>
      <c r="J592" s="73"/>
      <c r="K592" s="73"/>
      <c r="L592" s="73"/>
      <c r="M592" s="73"/>
      <c r="N592" s="21"/>
      <c r="O592" s="21"/>
    </row>
    <row r="593" ht="15.75" customHeight="1">
      <c r="A593" s="73"/>
      <c r="B593" s="351">
        <f>ROW() - ROW('RESOLUCIONES 2025'!$B$2) - 44</f>
        <v>547</v>
      </c>
      <c r="C593" s="130">
        <v>45793.0</v>
      </c>
      <c r="D593" s="73" t="s">
        <v>12692</v>
      </c>
      <c r="E593" s="386" t="s">
        <v>12693</v>
      </c>
      <c r="F593" s="73" t="s">
        <v>738</v>
      </c>
      <c r="G593" s="294"/>
      <c r="H593" s="431"/>
      <c r="I593" s="285"/>
      <c r="J593" s="73"/>
      <c r="K593" s="73"/>
      <c r="L593" s="73"/>
      <c r="M593" s="73"/>
      <c r="N593" s="21"/>
      <c r="O593" s="21"/>
    </row>
    <row r="594" ht="15.75" customHeight="1">
      <c r="A594" s="192" t="s">
        <v>7852</v>
      </c>
      <c r="B594" s="351">
        <f>ROW() - ROW('RESOLUCIONES 2025'!$B$2) - 44</f>
        <v>548</v>
      </c>
      <c r="C594" s="130">
        <v>45793.0</v>
      </c>
      <c r="D594" s="73" t="s">
        <v>11976</v>
      </c>
      <c r="E594" s="386" t="s">
        <v>11977</v>
      </c>
      <c r="F594" s="73" t="s">
        <v>131</v>
      </c>
      <c r="G594" s="294"/>
      <c r="H594" s="431"/>
      <c r="I594" s="285"/>
      <c r="J594" s="73"/>
      <c r="K594" s="73"/>
      <c r="L594" s="73"/>
      <c r="M594" s="73"/>
      <c r="N594" s="21"/>
      <c r="O594" s="21"/>
    </row>
    <row r="595" ht="15.75" customHeight="1">
      <c r="A595" s="192" t="s">
        <v>7852</v>
      </c>
      <c r="B595" s="351">
        <f>ROW() - ROW('RESOLUCIONES 2025'!$B$2) - 44</f>
        <v>549</v>
      </c>
      <c r="C595" s="130">
        <v>45793.0</v>
      </c>
      <c r="D595" s="73" t="s">
        <v>12712</v>
      </c>
      <c r="E595" s="386" t="s">
        <v>12586</v>
      </c>
      <c r="F595" s="306" t="s">
        <v>12573</v>
      </c>
      <c r="G595" s="294"/>
      <c r="H595" s="431"/>
      <c r="I595" s="285"/>
      <c r="J595" s="73"/>
      <c r="K595" s="73"/>
      <c r="L595" s="73"/>
      <c r="M595" s="73"/>
      <c r="N595" s="21"/>
      <c r="O595" s="21"/>
    </row>
    <row r="596" ht="15.75" customHeight="1">
      <c r="A596" s="192" t="s">
        <v>7852</v>
      </c>
      <c r="B596" s="351">
        <f>ROW() - ROW('RESOLUCIONES 2025'!$B$2) - 44</f>
        <v>550</v>
      </c>
      <c r="C596" s="130">
        <v>45793.0</v>
      </c>
      <c r="D596" s="73" t="s">
        <v>10988</v>
      </c>
      <c r="E596" s="386" t="s">
        <v>12713</v>
      </c>
      <c r="F596" s="306" t="s">
        <v>12573</v>
      </c>
      <c r="G596" s="294"/>
      <c r="H596" s="431"/>
      <c r="I596" s="285"/>
      <c r="J596" s="73"/>
      <c r="K596" s="73"/>
      <c r="L596" s="73"/>
      <c r="M596" s="73"/>
      <c r="N596" s="21"/>
      <c r="O596" s="21"/>
    </row>
    <row r="597" ht="15.75" customHeight="1">
      <c r="A597" s="192" t="s">
        <v>7852</v>
      </c>
      <c r="B597" s="351">
        <f>ROW() - ROW('RESOLUCIONES 2025'!$B$2) - 44</f>
        <v>551</v>
      </c>
      <c r="C597" s="130">
        <v>45793.0</v>
      </c>
      <c r="D597" s="140" t="s">
        <v>12232</v>
      </c>
      <c r="E597" s="386" t="s">
        <v>12233</v>
      </c>
      <c r="F597" s="73" t="s">
        <v>761</v>
      </c>
      <c r="G597" s="294" t="s">
        <v>12572</v>
      </c>
      <c r="H597" s="431"/>
      <c r="I597" s="285"/>
      <c r="J597" s="73"/>
      <c r="K597" s="73"/>
      <c r="L597" s="73"/>
      <c r="M597" s="73"/>
      <c r="N597" s="21"/>
      <c r="O597" s="21"/>
    </row>
    <row r="598" ht="15.75" customHeight="1">
      <c r="A598" s="192" t="s">
        <v>7852</v>
      </c>
      <c r="B598" s="351">
        <f>ROW() - ROW('RESOLUCIONES 2025'!$B$2) - 44</f>
        <v>552</v>
      </c>
      <c r="C598" s="130">
        <v>45796.0</v>
      </c>
      <c r="D598" s="73" t="s">
        <v>92</v>
      </c>
      <c r="E598" s="386" t="s">
        <v>749</v>
      </c>
      <c r="F598" s="306" t="s">
        <v>12573</v>
      </c>
      <c r="G598" s="294"/>
      <c r="H598" s="431"/>
      <c r="I598" s="285" t="s">
        <v>12468</v>
      </c>
      <c r="J598" s="73" t="s">
        <v>12469</v>
      </c>
      <c r="K598" s="73"/>
      <c r="L598" s="73"/>
      <c r="M598" s="73"/>
      <c r="N598" s="21"/>
      <c r="O598" s="21"/>
    </row>
    <row r="599" ht="15.75" customHeight="1">
      <c r="A599" s="192" t="s">
        <v>7852</v>
      </c>
      <c r="B599" s="351">
        <f>ROW() - ROW('RESOLUCIONES 2025'!$B$2) - 44</f>
        <v>553</v>
      </c>
      <c r="C599" s="130">
        <v>45796.0</v>
      </c>
      <c r="D599" s="73" t="s">
        <v>12539</v>
      </c>
      <c r="E599" s="386" t="s">
        <v>12540</v>
      </c>
      <c r="F599" s="306" t="s">
        <v>12573</v>
      </c>
      <c r="G599" s="169"/>
      <c r="H599" s="431"/>
      <c r="I599" s="285" t="s">
        <v>12608</v>
      </c>
      <c r="J599" s="73" t="s">
        <v>12714</v>
      </c>
      <c r="K599" s="73"/>
      <c r="L599" s="73"/>
      <c r="M599" s="73"/>
      <c r="N599" s="21"/>
      <c r="O599" s="21"/>
    </row>
    <row r="600" ht="15.75" customHeight="1">
      <c r="A600" s="192" t="s">
        <v>7852</v>
      </c>
      <c r="B600" s="351">
        <f>ROW() - ROW('RESOLUCIONES 2025'!$B$2) - 44</f>
        <v>554</v>
      </c>
      <c r="C600" s="130">
        <v>45796.0</v>
      </c>
      <c r="D600" s="73" t="s">
        <v>12715</v>
      </c>
      <c r="E600" s="386" t="s">
        <v>7203</v>
      </c>
      <c r="F600" s="306" t="s">
        <v>12573</v>
      </c>
      <c r="G600" s="169"/>
      <c r="H600" s="431"/>
      <c r="I600" s="285" t="s">
        <v>12596</v>
      </c>
      <c r="J600" s="73" t="s">
        <v>12716</v>
      </c>
      <c r="K600" s="73"/>
      <c r="L600" s="73"/>
      <c r="M600" s="73"/>
      <c r="N600" s="21"/>
      <c r="O600" s="21"/>
    </row>
    <row r="601" ht="15.75" customHeight="1">
      <c r="A601" s="192" t="s">
        <v>7852</v>
      </c>
      <c r="B601" s="351">
        <f>ROW() - ROW('RESOLUCIONES 2025'!$B$2) - 44</f>
        <v>555</v>
      </c>
      <c r="C601" s="130">
        <v>45796.0</v>
      </c>
      <c r="D601" s="73" t="s">
        <v>12717</v>
      </c>
      <c r="E601" s="386" t="s">
        <v>12718</v>
      </c>
      <c r="F601" s="306" t="s">
        <v>12573</v>
      </c>
      <c r="G601" s="169"/>
      <c r="H601" s="719"/>
      <c r="I601" s="285" t="s">
        <v>12056</v>
      </c>
      <c r="J601" s="73" t="s">
        <v>12605</v>
      </c>
      <c r="K601" s="73"/>
      <c r="L601" s="73"/>
      <c r="M601" s="73"/>
      <c r="N601" s="21"/>
      <c r="O601" s="21"/>
    </row>
    <row r="602" ht="15.75" customHeight="1">
      <c r="A602" s="192" t="s">
        <v>7852</v>
      </c>
      <c r="B602" s="351">
        <f>ROW() - ROW('RESOLUCIONES 2025'!$B$2) - 44</f>
        <v>556</v>
      </c>
      <c r="C602" s="130">
        <v>45796.0</v>
      </c>
      <c r="D602" s="73" t="s">
        <v>12719</v>
      </c>
      <c r="E602" s="386" t="s">
        <v>12720</v>
      </c>
      <c r="F602" s="306" t="s">
        <v>12573</v>
      </c>
      <c r="G602" s="169"/>
      <c r="H602" s="431"/>
      <c r="I602" s="285" t="s">
        <v>12469</v>
      </c>
      <c r="J602" s="73" t="s">
        <v>12721</v>
      </c>
      <c r="K602" s="73"/>
      <c r="L602" s="73"/>
      <c r="M602" s="73"/>
      <c r="N602" s="21"/>
      <c r="O602" s="21"/>
    </row>
    <row r="603" ht="15.75" customHeight="1">
      <c r="A603" s="192" t="s">
        <v>7852</v>
      </c>
      <c r="B603" s="351">
        <f>ROW() - ROW('RESOLUCIONES 2025'!$B$2) - 44</f>
        <v>557</v>
      </c>
      <c r="C603" s="130">
        <v>45796.0</v>
      </c>
      <c r="D603" s="73" t="s">
        <v>10751</v>
      </c>
      <c r="E603" s="386" t="s">
        <v>10752</v>
      </c>
      <c r="F603" s="306" t="s">
        <v>12573</v>
      </c>
      <c r="G603" s="169"/>
      <c r="H603" s="431"/>
      <c r="I603" s="285" t="s">
        <v>12046</v>
      </c>
      <c r="J603" s="73" t="s">
        <v>12722</v>
      </c>
      <c r="K603" s="73"/>
      <c r="L603" s="73"/>
      <c r="M603" s="73"/>
      <c r="N603" s="21"/>
      <c r="O603" s="21"/>
    </row>
    <row r="604" ht="15.75" customHeight="1">
      <c r="A604" s="192" t="s">
        <v>7852</v>
      </c>
      <c r="B604" s="351">
        <f>ROW() - ROW('RESOLUCIONES 2025'!$B$2) - 44</f>
        <v>558</v>
      </c>
      <c r="C604" s="130">
        <v>45796.0</v>
      </c>
      <c r="D604" s="73" t="s">
        <v>11761</v>
      </c>
      <c r="E604" s="386" t="s">
        <v>11762</v>
      </c>
      <c r="F604" s="306" t="s">
        <v>12573</v>
      </c>
      <c r="G604" s="169"/>
      <c r="H604" s="431"/>
      <c r="I604" s="285" t="s">
        <v>12466</v>
      </c>
      <c r="J604" s="73" t="s">
        <v>12723</v>
      </c>
      <c r="K604" s="73"/>
      <c r="L604" s="73"/>
      <c r="M604" s="73"/>
      <c r="N604" s="21"/>
      <c r="O604" s="21"/>
    </row>
    <row r="605" ht="15.75" customHeight="1">
      <c r="A605" s="192" t="s">
        <v>7852</v>
      </c>
      <c r="B605" s="351">
        <f>ROW() - ROW('RESOLUCIONES 2025'!$B$2) - 44</f>
        <v>559</v>
      </c>
      <c r="C605" s="130">
        <v>45796.0</v>
      </c>
      <c r="D605" s="73" t="s">
        <v>11941</v>
      </c>
      <c r="E605" s="386" t="s">
        <v>11942</v>
      </c>
      <c r="F605" s="306" t="s">
        <v>12573</v>
      </c>
      <c r="G605" s="169"/>
      <c r="H605" s="431"/>
      <c r="I605" s="285" t="s">
        <v>12534</v>
      </c>
      <c r="J605" s="73" t="s">
        <v>12528</v>
      </c>
      <c r="K605" s="73"/>
      <c r="L605" s="73"/>
      <c r="M605" s="73"/>
      <c r="N605" s="21"/>
      <c r="O605" s="21"/>
    </row>
    <row r="606" ht="15.75" customHeight="1">
      <c r="A606" s="192" t="s">
        <v>7852</v>
      </c>
      <c r="B606" s="351">
        <f>ROW() - ROW('RESOLUCIONES 2025'!$B$2) - 44</f>
        <v>560</v>
      </c>
      <c r="C606" s="130">
        <v>45796.0</v>
      </c>
      <c r="D606" s="73" t="s">
        <v>1895</v>
      </c>
      <c r="E606" s="386" t="s">
        <v>12724</v>
      </c>
      <c r="F606" s="306" t="s">
        <v>12573</v>
      </c>
      <c r="G606" s="169"/>
      <c r="H606" s="431"/>
      <c r="I606" s="285" t="s">
        <v>12471</v>
      </c>
      <c r="J606" s="73" t="s">
        <v>12457</v>
      </c>
      <c r="K606" s="73"/>
      <c r="L606" s="73"/>
      <c r="M606" s="73"/>
      <c r="N606" s="21"/>
      <c r="O606" s="21"/>
    </row>
    <row r="607" ht="15.75" customHeight="1">
      <c r="A607" s="192" t="s">
        <v>7852</v>
      </c>
      <c r="B607" s="351">
        <f>ROW() - ROW('RESOLUCIONES 2025'!$B$2) - 44</f>
        <v>561</v>
      </c>
      <c r="C607" s="130">
        <v>45796.0</v>
      </c>
      <c r="D607" s="73" t="s">
        <v>9606</v>
      </c>
      <c r="E607" s="386" t="s">
        <v>12570</v>
      </c>
      <c r="F607" s="306" t="s">
        <v>12573</v>
      </c>
      <c r="G607" s="169"/>
      <c r="H607" s="431"/>
      <c r="I607" s="285" t="s">
        <v>12725</v>
      </c>
      <c r="J607" s="73" t="s">
        <v>12625</v>
      </c>
      <c r="K607" s="73"/>
      <c r="L607" s="73"/>
      <c r="M607" s="73"/>
      <c r="N607" s="21"/>
      <c r="O607" s="21"/>
    </row>
    <row r="608" ht="15.75" customHeight="1">
      <c r="A608" s="192" t="s">
        <v>7852</v>
      </c>
      <c r="B608" s="351">
        <f>ROW() - ROW('RESOLUCIONES 2025'!$B$2) - 44</f>
        <v>562</v>
      </c>
      <c r="C608" s="130">
        <v>45796.0</v>
      </c>
      <c r="D608" s="73" t="s">
        <v>12571</v>
      </c>
      <c r="E608" s="386" t="s">
        <v>2979</v>
      </c>
      <c r="F608" s="306" t="s">
        <v>12573</v>
      </c>
      <c r="G608" s="169"/>
      <c r="H608" s="431"/>
      <c r="I608" s="285" t="s">
        <v>12301</v>
      </c>
      <c r="J608" s="73" t="s">
        <v>12457</v>
      </c>
      <c r="K608" s="73"/>
      <c r="L608" s="73"/>
      <c r="M608" s="73"/>
      <c r="N608" s="21"/>
      <c r="O608" s="21"/>
    </row>
    <row r="609" ht="15.75" customHeight="1">
      <c r="A609" s="192" t="s">
        <v>7852</v>
      </c>
      <c r="B609" s="351">
        <f>ROW() - ROW('RESOLUCIONES 2025'!$B$2) - 44</f>
        <v>563</v>
      </c>
      <c r="C609" s="130">
        <v>45796.0</v>
      </c>
      <c r="D609" s="73" t="s">
        <v>2165</v>
      </c>
      <c r="E609" s="386" t="s">
        <v>12423</v>
      </c>
      <c r="F609" s="306" t="s">
        <v>12573</v>
      </c>
      <c r="G609" s="169"/>
      <c r="H609" s="431"/>
      <c r="I609" s="285" t="s">
        <v>12056</v>
      </c>
      <c r="J609" s="73" t="s">
        <v>12726</v>
      </c>
      <c r="K609" s="73"/>
      <c r="L609" s="73"/>
      <c r="M609" s="73"/>
      <c r="N609" s="21"/>
      <c r="O609" s="21"/>
    </row>
    <row r="610" ht="15.75" customHeight="1">
      <c r="A610" s="192" t="s">
        <v>7852</v>
      </c>
      <c r="B610" s="351">
        <f>ROW() - ROW('RESOLUCIONES 2025'!$B$2) - 44</f>
        <v>564</v>
      </c>
      <c r="C610" s="130">
        <v>45797.0</v>
      </c>
      <c r="D610" s="73" t="s">
        <v>12727</v>
      </c>
      <c r="E610" s="386" t="s">
        <v>12728</v>
      </c>
      <c r="F610" s="73" t="s">
        <v>761</v>
      </c>
      <c r="G610" s="169" t="s">
        <v>4601</v>
      </c>
      <c r="H610" s="431"/>
      <c r="I610" s="285"/>
      <c r="J610" s="73"/>
      <c r="K610" s="73"/>
      <c r="L610" s="73"/>
      <c r="M610" s="73"/>
      <c r="N610" s="21"/>
      <c r="O610" s="21"/>
    </row>
    <row r="611" ht="15.75" customHeight="1">
      <c r="A611" s="192" t="s">
        <v>7852</v>
      </c>
      <c r="B611" s="351">
        <f>ROW() - ROW('RESOLUCIONES 2025'!$B$2) - 44</f>
        <v>565</v>
      </c>
      <c r="C611" s="130">
        <v>45797.0</v>
      </c>
      <c r="D611" s="73" t="s">
        <v>12729</v>
      </c>
      <c r="E611" s="386" t="s">
        <v>12730</v>
      </c>
      <c r="F611" s="73" t="s">
        <v>761</v>
      </c>
      <c r="G611" s="169" t="s">
        <v>12731</v>
      </c>
      <c r="H611" s="431"/>
      <c r="I611" s="285"/>
      <c r="J611" s="73"/>
      <c r="K611" s="73"/>
      <c r="L611" s="73"/>
      <c r="M611" s="73"/>
      <c r="N611" s="21"/>
      <c r="O611" s="21"/>
    </row>
    <row r="612" ht="15.75" customHeight="1">
      <c r="A612" s="192" t="s">
        <v>7852</v>
      </c>
      <c r="B612" s="351">
        <f>ROW() - ROW('RESOLUCIONES 2025'!$B$2) - 44</f>
        <v>566</v>
      </c>
      <c r="C612" s="130">
        <v>45797.0</v>
      </c>
      <c r="D612" s="73" t="s">
        <v>1558</v>
      </c>
      <c r="E612" s="386" t="s">
        <v>9444</v>
      </c>
      <c r="F612" s="73" t="s">
        <v>131</v>
      </c>
      <c r="G612" s="169"/>
      <c r="H612" s="431"/>
      <c r="I612" s="285"/>
      <c r="J612" s="73"/>
      <c r="K612" s="73"/>
      <c r="L612" s="73"/>
      <c r="M612" s="73"/>
      <c r="N612" s="21"/>
      <c r="O612" s="21"/>
    </row>
    <row r="613" ht="15.75" customHeight="1">
      <c r="A613" s="192" t="s">
        <v>7852</v>
      </c>
      <c r="B613" s="351">
        <f>ROW() - ROW('RESOLUCIONES 2025'!$B$2) - 44</f>
        <v>567</v>
      </c>
      <c r="C613" s="130">
        <v>45797.0</v>
      </c>
      <c r="D613" s="73" t="s">
        <v>11747</v>
      </c>
      <c r="E613" s="386" t="s">
        <v>12653</v>
      </c>
      <c r="F613" s="73" t="s">
        <v>131</v>
      </c>
      <c r="G613" s="169"/>
      <c r="H613" s="431"/>
      <c r="I613" s="285"/>
      <c r="J613" s="73"/>
      <c r="K613" s="73"/>
      <c r="L613" s="73"/>
      <c r="M613" s="73"/>
      <c r="N613" s="21"/>
      <c r="O613" s="21"/>
    </row>
    <row r="614" ht="15.75" customHeight="1">
      <c r="A614" s="192" t="s">
        <v>7852</v>
      </c>
      <c r="B614" s="351">
        <f>ROW() - ROW('RESOLUCIONES 2025'!$B$2) - 44</f>
        <v>568</v>
      </c>
      <c r="C614" s="130">
        <v>45797.0</v>
      </c>
      <c r="D614" s="73" t="s">
        <v>6728</v>
      </c>
      <c r="E614" s="386" t="s">
        <v>9534</v>
      </c>
      <c r="F614" s="73" t="s">
        <v>131</v>
      </c>
      <c r="G614" s="169"/>
      <c r="H614" s="431"/>
      <c r="I614" s="285"/>
      <c r="J614" s="73"/>
      <c r="K614" s="73"/>
      <c r="L614" s="73"/>
      <c r="M614" s="73"/>
      <c r="N614" s="21"/>
      <c r="O614" s="21"/>
    </row>
    <row r="615" ht="15.75" customHeight="1">
      <c r="A615" s="192" t="s">
        <v>7852</v>
      </c>
      <c r="B615" s="351">
        <f>ROW() - ROW('RESOLUCIONES 2025'!$B$2) - 44</f>
        <v>569</v>
      </c>
      <c r="C615" s="130">
        <v>45797.0</v>
      </c>
      <c r="D615" s="73" t="s">
        <v>12703</v>
      </c>
      <c r="E615" s="386" t="s">
        <v>12732</v>
      </c>
      <c r="F615" s="73" t="s">
        <v>8629</v>
      </c>
      <c r="G615" s="169"/>
      <c r="H615" s="431"/>
      <c r="I615" s="285"/>
      <c r="J615" s="73"/>
      <c r="K615" s="73"/>
      <c r="L615" s="73"/>
      <c r="M615" s="73"/>
      <c r="N615" s="21"/>
      <c r="O615" s="21"/>
    </row>
    <row r="616" ht="15.75" customHeight="1">
      <c r="A616" s="192" t="s">
        <v>7852</v>
      </c>
      <c r="B616" s="351">
        <f>ROW() - ROW('RESOLUCIONES 2025'!$B$2) - 44</f>
        <v>570</v>
      </c>
      <c r="C616" s="130">
        <v>45797.0</v>
      </c>
      <c r="D616" s="73" t="s">
        <v>9590</v>
      </c>
      <c r="E616" s="386" t="s">
        <v>12733</v>
      </c>
      <c r="F616" s="73" t="s">
        <v>8629</v>
      </c>
      <c r="G616" s="169"/>
      <c r="H616" s="431"/>
      <c r="I616" s="285"/>
      <c r="J616" s="73"/>
      <c r="K616" s="73"/>
      <c r="L616" s="73"/>
      <c r="M616" s="73"/>
      <c r="N616" s="21"/>
      <c r="O616" s="21"/>
    </row>
    <row r="617" ht="15.75" customHeight="1">
      <c r="A617" s="192" t="s">
        <v>7852</v>
      </c>
      <c r="B617" s="351">
        <f>ROW() - ROW('RESOLUCIONES 2025'!$B$2) - 44</f>
        <v>571</v>
      </c>
      <c r="C617" s="130">
        <v>45797.0</v>
      </c>
      <c r="D617" s="73" t="s">
        <v>12734</v>
      </c>
      <c r="E617" s="386" t="s">
        <v>12735</v>
      </c>
      <c r="F617" s="73" t="s">
        <v>8629</v>
      </c>
      <c r="G617" s="169"/>
      <c r="H617" s="431"/>
      <c r="I617" s="285"/>
      <c r="J617" s="73"/>
      <c r="K617" s="73"/>
      <c r="L617" s="73"/>
      <c r="M617" s="73"/>
      <c r="N617" s="21"/>
      <c r="O617" s="21"/>
    </row>
    <row r="618" ht="15.75" customHeight="1">
      <c r="A618" s="192" t="s">
        <v>7852</v>
      </c>
      <c r="B618" s="351">
        <f>ROW() - ROW('RESOLUCIONES 2025'!$B$2) - 44</f>
        <v>572</v>
      </c>
      <c r="C618" s="130">
        <v>45797.0</v>
      </c>
      <c r="D618" s="73" t="s">
        <v>11494</v>
      </c>
      <c r="E618" s="386" t="s">
        <v>11495</v>
      </c>
      <c r="F618" s="73" t="s">
        <v>8629</v>
      </c>
      <c r="G618" s="169"/>
      <c r="H618" s="431"/>
      <c r="I618" s="285"/>
      <c r="J618" s="73"/>
      <c r="K618" s="73"/>
      <c r="L618" s="73"/>
      <c r="M618" s="73"/>
      <c r="N618" s="21"/>
      <c r="O618" s="21"/>
    </row>
    <row r="619" ht="15.75" customHeight="1">
      <c r="A619" s="73"/>
      <c r="B619" s="351">
        <f>ROW() - ROW('RESOLUCIONES 2025'!$B$2) - 44</f>
        <v>573</v>
      </c>
      <c r="C619" s="178">
        <v>45797.0</v>
      </c>
      <c r="D619" s="73" t="s">
        <v>2873</v>
      </c>
      <c r="E619" s="386" t="s">
        <v>10014</v>
      </c>
      <c r="F619" s="73" t="s">
        <v>2253</v>
      </c>
      <c r="G619" s="137" t="s">
        <v>8170</v>
      </c>
      <c r="H619" s="431"/>
      <c r="I619" s="285"/>
      <c r="J619" s="73"/>
      <c r="K619" s="73"/>
      <c r="L619" s="73"/>
      <c r="M619" s="73"/>
      <c r="N619" s="21"/>
      <c r="O619" s="21"/>
    </row>
    <row r="620" ht="15.75" customHeight="1">
      <c r="A620" s="192" t="s">
        <v>7852</v>
      </c>
      <c r="B620" s="351">
        <f>ROW() - ROW('RESOLUCIONES 2025'!$B$2) - 44</f>
        <v>574</v>
      </c>
      <c r="C620" s="130">
        <v>45798.0</v>
      </c>
      <c r="D620" s="73" t="s">
        <v>11533</v>
      </c>
      <c r="E620" s="386" t="s">
        <v>12736</v>
      </c>
      <c r="F620" s="73" t="s">
        <v>2923</v>
      </c>
      <c r="G620" s="417"/>
      <c r="H620" s="431"/>
      <c r="I620" s="285"/>
      <c r="J620" s="73"/>
      <c r="K620" s="73"/>
      <c r="L620" s="73"/>
      <c r="M620" s="73"/>
      <c r="N620" s="21"/>
      <c r="O620" s="21"/>
    </row>
    <row r="621" ht="15.75" customHeight="1">
      <c r="A621" s="192" t="s">
        <v>7852</v>
      </c>
      <c r="B621" s="351">
        <f>ROW() - ROW('RESOLUCIONES 2025'!$B$2) - 44</f>
        <v>575</v>
      </c>
      <c r="C621" s="130">
        <v>45798.0</v>
      </c>
      <c r="D621" s="73" t="s">
        <v>2302</v>
      </c>
      <c r="E621" s="386" t="s">
        <v>7991</v>
      </c>
      <c r="F621" s="73" t="s">
        <v>2923</v>
      </c>
      <c r="G621" s="417"/>
      <c r="H621" s="431"/>
      <c r="I621" s="285"/>
      <c r="J621" s="73"/>
      <c r="K621" s="73"/>
      <c r="L621" s="73"/>
      <c r="M621" s="73"/>
      <c r="N621" s="21"/>
      <c r="O621" s="21"/>
    </row>
    <row r="622" ht="15.75" customHeight="1">
      <c r="A622" s="192" t="s">
        <v>7852</v>
      </c>
      <c r="B622" s="351">
        <f>ROW() - ROW('RESOLUCIONES 2025'!$B$2) - 44</f>
        <v>576</v>
      </c>
      <c r="C622" s="130">
        <v>45798.0</v>
      </c>
      <c r="D622" s="73" t="s">
        <v>11205</v>
      </c>
      <c r="E622" s="386" t="s">
        <v>11821</v>
      </c>
      <c r="F622" s="73" t="s">
        <v>2923</v>
      </c>
      <c r="G622" s="267"/>
      <c r="H622" s="431"/>
      <c r="I622" s="285"/>
      <c r="J622" s="73"/>
      <c r="K622" s="73"/>
      <c r="L622" s="73"/>
      <c r="M622" s="73"/>
      <c r="N622" s="21"/>
      <c r="O622" s="21"/>
    </row>
    <row r="623" ht="15.75" customHeight="1">
      <c r="A623" s="192" t="s">
        <v>7852</v>
      </c>
      <c r="B623" s="351">
        <f>ROW() - ROW('RESOLUCIONES 2025'!$B$2) - 44</f>
        <v>577</v>
      </c>
      <c r="C623" s="130">
        <v>45798.0</v>
      </c>
      <c r="D623" s="73" t="s">
        <v>11595</v>
      </c>
      <c r="E623" s="386" t="s">
        <v>12737</v>
      </c>
      <c r="F623" s="73" t="s">
        <v>2923</v>
      </c>
      <c r="G623" s="169"/>
      <c r="H623" s="431"/>
      <c r="I623" s="285"/>
      <c r="J623" s="73"/>
      <c r="K623" s="73"/>
      <c r="L623" s="73"/>
      <c r="M623" s="73"/>
      <c r="N623" s="21"/>
      <c r="O623" s="21"/>
    </row>
    <row r="624" ht="15.75" customHeight="1">
      <c r="A624" s="192" t="s">
        <v>7852</v>
      </c>
      <c r="B624" s="351">
        <f>ROW() - ROW('RESOLUCIONES 2025'!$B$2) - 44</f>
        <v>578</v>
      </c>
      <c r="C624" s="130">
        <v>45798.0</v>
      </c>
      <c r="D624" s="73" t="s">
        <v>3365</v>
      </c>
      <c r="E624" s="386" t="s">
        <v>11832</v>
      </c>
      <c r="F624" s="73" t="s">
        <v>761</v>
      </c>
      <c r="G624" s="169" t="s">
        <v>12572</v>
      </c>
      <c r="H624" s="431"/>
      <c r="I624" s="285"/>
      <c r="J624" s="73"/>
      <c r="K624" s="73"/>
      <c r="L624" s="73"/>
      <c r="M624" s="73"/>
      <c r="N624" s="21"/>
      <c r="O624" s="21"/>
    </row>
    <row r="625" ht="15.75" customHeight="1">
      <c r="A625" s="192" t="s">
        <v>7852</v>
      </c>
      <c r="B625" s="351">
        <f>ROW() - ROW('RESOLUCIONES 2025'!$B$2) - 44</f>
        <v>579</v>
      </c>
      <c r="C625" s="130">
        <v>45798.0</v>
      </c>
      <c r="D625" s="73" t="s">
        <v>12738</v>
      </c>
      <c r="E625" s="386" t="s">
        <v>12190</v>
      </c>
      <c r="F625" s="73" t="s">
        <v>2923</v>
      </c>
      <c r="G625" s="169" t="s">
        <v>12739</v>
      </c>
      <c r="H625" s="431"/>
      <c r="I625" s="285"/>
      <c r="J625" s="73"/>
      <c r="K625" s="73"/>
      <c r="L625" s="73"/>
      <c r="M625" s="73"/>
      <c r="N625" s="21"/>
      <c r="O625" s="21"/>
    </row>
    <row r="626" ht="15.75" customHeight="1">
      <c r="A626" s="73"/>
      <c r="B626" s="351">
        <f>ROW() - ROW('RESOLUCIONES 2025'!$B$2) - 44</f>
        <v>580</v>
      </c>
      <c r="C626" s="178">
        <v>45798.0</v>
      </c>
      <c r="D626" s="73" t="s">
        <v>11945</v>
      </c>
      <c r="E626" s="386" t="s">
        <v>11946</v>
      </c>
      <c r="F626" s="306" t="s">
        <v>12573</v>
      </c>
      <c r="G626" s="169"/>
      <c r="H626" s="431"/>
      <c r="I626" s="285"/>
      <c r="J626" s="73"/>
      <c r="K626" s="73"/>
      <c r="L626" s="73"/>
      <c r="M626" s="73"/>
      <c r="N626" s="21"/>
      <c r="O626" s="21"/>
    </row>
    <row r="627" ht="15.75" customHeight="1">
      <c r="A627" s="192" t="s">
        <v>7852</v>
      </c>
      <c r="B627" s="351">
        <f>ROW() - ROW('RESOLUCIONES 2025'!$B$2) - 44</f>
        <v>581</v>
      </c>
      <c r="C627" s="130">
        <v>45798.0</v>
      </c>
      <c r="D627" s="73" t="s">
        <v>4542</v>
      </c>
      <c r="E627" s="386" t="s">
        <v>12740</v>
      </c>
      <c r="F627" s="73" t="s">
        <v>761</v>
      </c>
      <c r="G627" s="137" t="s">
        <v>12741</v>
      </c>
      <c r="H627" s="431"/>
      <c r="I627" s="285"/>
      <c r="J627" s="73"/>
      <c r="K627" s="73"/>
      <c r="L627" s="73"/>
      <c r="M627" s="73"/>
      <c r="N627" s="21"/>
      <c r="O627" s="21"/>
    </row>
    <row r="628" ht="15.75" customHeight="1">
      <c r="A628" s="192" t="s">
        <v>7852</v>
      </c>
      <c r="B628" s="351">
        <f>ROW() - ROW('RESOLUCIONES 2025'!$B$2) - 44</f>
        <v>582</v>
      </c>
      <c r="C628" s="130">
        <v>45798.0</v>
      </c>
      <c r="D628" s="73" t="s">
        <v>12742</v>
      </c>
      <c r="E628" s="386" t="s">
        <v>12743</v>
      </c>
      <c r="F628" s="73" t="s">
        <v>761</v>
      </c>
      <c r="G628" s="137" t="s">
        <v>1224</v>
      </c>
      <c r="H628" s="431"/>
      <c r="I628" s="285"/>
      <c r="J628" s="73"/>
      <c r="K628" s="73"/>
      <c r="L628" s="73"/>
      <c r="M628" s="73"/>
      <c r="N628" s="21"/>
      <c r="O628" s="21"/>
    </row>
    <row r="629" ht="15.75" customHeight="1">
      <c r="A629" s="192" t="s">
        <v>7852</v>
      </c>
      <c r="B629" s="351">
        <f>ROW() - ROW('RESOLUCIONES 2025'!$B$2) - 44</f>
        <v>583</v>
      </c>
      <c r="C629" s="130">
        <v>45799.0</v>
      </c>
      <c r="D629" s="73" t="s">
        <v>12365</v>
      </c>
      <c r="E629" s="386" t="s">
        <v>12619</v>
      </c>
      <c r="F629" s="73" t="s">
        <v>1593</v>
      </c>
      <c r="G629" s="253">
        <v>45810.0</v>
      </c>
      <c r="H629" s="431"/>
      <c r="I629" s="285"/>
      <c r="J629" s="73"/>
      <c r="K629" s="73"/>
      <c r="L629" s="73"/>
      <c r="M629" s="73"/>
      <c r="N629" s="21"/>
      <c r="O629" s="21"/>
    </row>
    <row r="630" ht="15.75" customHeight="1">
      <c r="A630" s="73"/>
      <c r="B630" s="345">
        <f>ROW() - ROW('RESOLUCIONES 2025'!$B$2) - 44</f>
        <v>584</v>
      </c>
      <c r="C630" s="130">
        <v>45799.0</v>
      </c>
      <c r="D630" s="73" t="s">
        <v>9232</v>
      </c>
      <c r="E630" s="386" t="s">
        <v>9447</v>
      </c>
      <c r="F630" s="73" t="s">
        <v>1593</v>
      </c>
      <c r="G630" s="253">
        <v>45814.0</v>
      </c>
      <c r="H630" s="431"/>
      <c r="I630" s="285"/>
      <c r="J630" s="73"/>
      <c r="K630" s="73"/>
      <c r="L630" s="73"/>
      <c r="M630" s="73"/>
      <c r="N630" s="21"/>
      <c r="O630" s="21"/>
    </row>
    <row r="631" ht="15.75" customHeight="1">
      <c r="A631" s="192" t="s">
        <v>7852</v>
      </c>
      <c r="B631" s="351">
        <f>ROW() - ROW('RESOLUCIONES 2025'!$B$2) - 44</f>
        <v>585</v>
      </c>
      <c r="C631" s="130">
        <v>45799.0</v>
      </c>
      <c r="D631" s="73" t="s">
        <v>9778</v>
      </c>
      <c r="E631" s="386" t="s">
        <v>10062</v>
      </c>
      <c r="F631" s="73" t="s">
        <v>1593</v>
      </c>
      <c r="G631" s="253">
        <v>45812.0</v>
      </c>
      <c r="H631" s="431"/>
      <c r="I631" s="285"/>
      <c r="J631" s="73"/>
      <c r="K631" s="73"/>
      <c r="L631" s="73"/>
      <c r="M631" s="73"/>
      <c r="N631" s="21"/>
      <c r="O631" s="21"/>
    </row>
    <row r="632" ht="15.75" customHeight="1">
      <c r="A632" s="192" t="s">
        <v>7852</v>
      </c>
      <c r="B632" s="351">
        <f>ROW() - ROW('RESOLUCIONES 2025'!$B$2) - 44</f>
        <v>586</v>
      </c>
      <c r="C632" s="130">
        <v>45799.0</v>
      </c>
      <c r="D632" s="73" t="s">
        <v>11131</v>
      </c>
      <c r="E632" s="386" t="s">
        <v>11959</v>
      </c>
      <c r="F632" s="73" t="s">
        <v>1593</v>
      </c>
      <c r="G632" s="253">
        <v>45812.0</v>
      </c>
      <c r="H632" s="431"/>
      <c r="I632" s="285"/>
      <c r="J632" s="73"/>
      <c r="K632" s="73"/>
      <c r="L632" s="73"/>
      <c r="M632" s="73"/>
      <c r="N632" s="21"/>
      <c r="O632" s="21"/>
    </row>
    <row r="633" ht="15.75" customHeight="1">
      <c r="A633" s="73"/>
      <c r="B633" s="345">
        <f>ROW() - ROW('RESOLUCIONES 2025'!$B$2) - 44</f>
        <v>587</v>
      </c>
      <c r="C633" s="130">
        <v>45799.0</v>
      </c>
      <c r="D633" s="73" t="s">
        <v>9454</v>
      </c>
      <c r="E633" s="386" t="s">
        <v>9609</v>
      </c>
      <c r="F633" s="73" t="s">
        <v>1593</v>
      </c>
      <c r="G633" s="253">
        <v>45814.0</v>
      </c>
      <c r="H633" s="431"/>
      <c r="I633" s="285"/>
      <c r="J633" s="73"/>
      <c r="K633" s="73"/>
      <c r="L633" s="73"/>
      <c r="M633" s="73"/>
      <c r="N633" s="21"/>
      <c r="O633" s="21"/>
    </row>
    <row r="634" ht="15.75" customHeight="1">
      <c r="A634" s="192" t="s">
        <v>7852</v>
      </c>
      <c r="B634" s="351">
        <f>ROW() - ROW('RESOLUCIONES 2025'!$B$2) - 44</f>
        <v>588</v>
      </c>
      <c r="C634" s="178">
        <v>45799.0</v>
      </c>
      <c r="D634" s="73" t="s">
        <v>2799</v>
      </c>
      <c r="E634" s="386" t="s">
        <v>12353</v>
      </c>
      <c r="F634" s="73" t="s">
        <v>12744</v>
      </c>
      <c r="G634" s="169"/>
      <c r="H634" s="431"/>
      <c r="I634" s="285"/>
      <c r="J634" s="73"/>
      <c r="K634" s="73"/>
      <c r="L634" s="73"/>
      <c r="M634" s="73"/>
      <c r="N634" s="21"/>
      <c r="O634" s="21"/>
    </row>
    <row r="635" ht="15.75" customHeight="1">
      <c r="A635" s="192" t="s">
        <v>7852</v>
      </c>
      <c r="B635" s="351">
        <f>ROW() - ROW('RESOLUCIONES 2025'!$B$2) - 44</f>
        <v>589</v>
      </c>
      <c r="C635" s="178">
        <v>45799.0</v>
      </c>
      <c r="D635" s="73" t="s">
        <v>12383</v>
      </c>
      <c r="E635" s="386" t="s">
        <v>12384</v>
      </c>
      <c r="F635" s="306" t="s">
        <v>12573</v>
      </c>
      <c r="G635" s="306" t="s">
        <v>12745</v>
      </c>
      <c r="H635" s="431"/>
      <c r="I635" s="285"/>
      <c r="J635" s="73"/>
      <c r="K635" s="73"/>
      <c r="L635" s="73"/>
      <c r="M635" s="73"/>
      <c r="N635" s="21"/>
      <c r="O635" s="21"/>
    </row>
    <row r="636" ht="15.75" customHeight="1">
      <c r="A636" s="192" t="s">
        <v>7852</v>
      </c>
      <c r="B636" s="351">
        <f>ROW() - ROW('RESOLUCIONES 2025'!$B$2) - 44</f>
        <v>590</v>
      </c>
      <c r="C636" s="178">
        <v>45800.0</v>
      </c>
      <c r="D636" s="73" t="s">
        <v>12378</v>
      </c>
      <c r="E636" s="386" t="s">
        <v>12379</v>
      </c>
      <c r="F636" s="73" t="s">
        <v>761</v>
      </c>
      <c r="G636" s="73" t="s">
        <v>12746</v>
      </c>
      <c r="H636" s="431"/>
      <c r="I636" s="285"/>
      <c r="J636" s="73"/>
      <c r="K636" s="73"/>
      <c r="L636" s="73"/>
      <c r="M636" s="73"/>
      <c r="N636" s="21"/>
      <c r="O636" s="21"/>
    </row>
    <row r="637" ht="15.75" customHeight="1">
      <c r="A637" s="73"/>
      <c r="B637" s="351">
        <f>ROW() - ROW('RESOLUCIONES 2025'!$B$2) - 44</f>
        <v>591</v>
      </c>
      <c r="C637" s="178">
        <v>45800.0</v>
      </c>
      <c r="D637" s="73" t="s">
        <v>11479</v>
      </c>
      <c r="E637" s="386" t="s">
        <v>9662</v>
      </c>
      <c r="F637" s="73" t="s">
        <v>2253</v>
      </c>
      <c r="G637" s="169" t="s">
        <v>11688</v>
      </c>
      <c r="H637" s="431"/>
      <c r="I637" s="285"/>
      <c r="J637" s="73"/>
      <c r="K637" s="21"/>
      <c r="L637" s="73"/>
      <c r="M637" s="73"/>
      <c r="N637" s="21"/>
      <c r="O637" s="21"/>
    </row>
    <row r="638" ht="15.75" customHeight="1">
      <c r="A638" s="73"/>
      <c r="B638" s="351">
        <f>ROW() - ROW('RESOLUCIONES 2025'!$B$2) - 44</f>
        <v>592</v>
      </c>
      <c r="C638" s="178">
        <v>45800.0</v>
      </c>
      <c r="D638" s="73" t="s">
        <v>5747</v>
      </c>
      <c r="E638" s="386" t="s">
        <v>11170</v>
      </c>
      <c r="F638" s="73" t="s">
        <v>2253</v>
      </c>
      <c r="G638" s="169" t="s">
        <v>516</v>
      </c>
      <c r="H638" s="431"/>
      <c r="I638" s="285"/>
      <c r="J638" s="73"/>
      <c r="K638" s="21"/>
      <c r="L638" s="73"/>
      <c r="M638" s="73"/>
      <c r="N638" s="21"/>
      <c r="O638" s="21"/>
    </row>
    <row r="639" ht="15.75" customHeight="1">
      <c r="A639" s="192" t="s">
        <v>7852</v>
      </c>
      <c r="B639" s="351">
        <f>ROW() - ROW('RESOLUCIONES 2025'!$B$2) - 44</f>
        <v>593</v>
      </c>
      <c r="C639" s="130">
        <v>45800.0</v>
      </c>
      <c r="D639" s="73" t="s">
        <v>1623</v>
      </c>
      <c r="E639" s="386" t="s">
        <v>11107</v>
      </c>
      <c r="F639" s="73" t="s">
        <v>1593</v>
      </c>
      <c r="G639" s="253">
        <v>45810.0</v>
      </c>
      <c r="H639" s="431"/>
      <c r="I639" s="285"/>
      <c r="J639" s="73"/>
      <c r="K639" s="21"/>
      <c r="L639" s="73"/>
      <c r="M639" s="73"/>
      <c r="N639" s="21"/>
      <c r="O639" s="21"/>
    </row>
    <row r="640" ht="15.75" customHeight="1">
      <c r="A640" s="73"/>
      <c r="B640" s="345">
        <f>ROW() - ROW('RESOLUCIONES 2025'!$B$2) - 44</f>
        <v>594</v>
      </c>
      <c r="C640" s="130">
        <v>45800.0</v>
      </c>
      <c r="D640" s="73" t="s">
        <v>11266</v>
      </c>
      <c r="E640" s="386" t="s">
        <v>11267</v>
      </c>
      <c r="F640" s="73" t="s">
        <v>1593</v>
      </c>
      <c r="G640" s="253">
        <v>45817.0</v>
      </c>
      <c r="H640" s="431"/>
      <c r="I640" s="285"/>
      <c r="J640" s="73"/>
      <c r="K640" s="21"/>
      <c r="L640" s="73"/>
      <c r="M640" s="73"/>
      <c r="N640" s="21"/>
      <c r="O640" s="21"/>
    </row>
    <row r="641" ht="15.75" customHeight="1">
      <c r="A641" s="73"/>
      <c r="B641" s="345">
        <f>ROW() - ROW('RESOLUCIONES 2025'!$B$2) - 44</f>
        <v>595</v>
      </c>
      <c r="C641" s="130">
        <v>45800.0</v>
      </c>
      <c r="D641" s="73" t="s">
        <v>10990</v>
      </c>
      <c r="E641" s="386" t="s">
        <v>10991</v>
      </c>
      <c r="F641" s="73" t="s">
        <v>1593</v>
      </c>
      <c r="G641" s="417">
        <v>45817.0</v>
      </c>
      <c r="H641" s="431"/>
      <c r="I641" s="285"/>
      <c r="J641" s="73"/>
      <c r="K641" s="21"/>
      <c r="L641" s="73"/>
      <c r="M641" s="73"/>
      <c r="N641" s="21"/>
      <c r="O641" s="21"/>
    </row>
    <row r="642" ht="15.75" customHeight="1">
      <c r="A642" s="73"/>
      <c r="B642" s="345">
        <f>ROW() - ROW('RESOLUCIONES 2025'!$B$2) - 44</f>
        <v>596</v>
      </c>
      <c r="C642" s="130">
        <v>45800.0</v>
      </c>
      <c r="D642" s="73" t="s">
        <v>5548</v>
      </c>
      <c r="E642" s="386" t="s">
        <v>12053</v>
      </c>
      <c r="F642" s="73" t="s">
        <v>1593</v>
      </c>
      <c r="G642" s="253">
        <v>45819.0</v>
      </c>
      <c r="H642" s="431"/>
      <c r="I642" s="285"/>
      <c r="J642" s="73"/>
      <c r="K642" s="21"/>
      <c r="L642" s="73"/>
      <c r="M642" s="73"/>
      <c r="N642" s="21"/>
      <c r="O642" s="21"/>
    </row>
    <row r="643" ht="15.75" customHeight="1">
      <c r="A643" s="73"/>
      <c r="B643" s="345">
        <f>ROW() - ROW('RESOLUCIONES 2025'!$B$2) - 44</f>
        <v>597</v>
      </c>
      <c r="C643" s="130">
        <v>45800.0</v>
      </c>
      <c r="D643" s="73" t="s">
        <v>10846</v>
      </c>
      <c r="E643" s="386" t="s">
        <v>10847</v>
      </c>
      <c r="F643" s="73" t="s">
        <v>1593</v>
      </c>
      <c r="G643" s="253">
        <v>45819.0</v>
      </c>
      <c r="H643" s="431"/>
      <c r="I643" s="285"/>
      <c r="J643" s="73"/>
      <c r="K643" s="21"/>
      <c r="L643" s="73"/>
      <c r="M643" s="73"/>
      <c r="N643" s="21"/>
      <c r="O643" s="21"/>
    </row>
    <row r="644" ht="15.75" customHeight="1">
      <c r="A644" s="73"/>
      <c r="B644" s="345">
        <f>ROW() - ROW('RESOLUCIONES 2025'!$B$2) - 44</f>
        <v>598</v>
      </c>
      <c r="C644" s="130">
        <v>45800.0</v>
      </c>
      <c r="D644" s="73" t="s">
        <v>9149</v>
      </c>
      <c r="E644" s="386" t="s">
        <v>9150</v>
      </c>
      <c r="F644" s="73" t="s">
        <v>1593</v>
      </c>
      <c r="G644" s="253">
        <v>45821.0</v>
      </c>
      <c r="H644" s="431"/>
      <c r="I644" s="285"/>
      <c r="J644" s="73"/>
      <c r="K644" s="21"/>
      <c r="L644" s="73"/>
      <c r="M644" s="73"/>
      <c r="N644" s="21"/>
      <c r="O644" s="21"/>
    </row>
    <row r="645" ht="15.75" customHeight="1">
      <c r="A645" s="73"/>
      <c r="B645" s="345">
        <f>ROW() - ROW('RESOLUCIONES 2025'!$B$2) - 44</f>
        <v>599</v>
      </c>
      <c r="C645" s="130">
        <v>45800.0</v>
      </c>
      <c r="D645" s="73" t="s">
        <v>3187</v>
      </c>
      <c r="E645" s="386" t="s">
        <v>11697</v>
      </c>
      <c r="F645" s="73" t="s">
        <v>1593</v>
      </c>
      <c r="G645" s="253">
        <v>45821.0</v>
      </c>
      <c r="H645" s="431"/>
      <c r="I645" s="285"/>
      <c r="J645" s="73"/>
      <c r="K645" s="21"/>
      <c r="L645" s="73"/>
      <c r="M645" s="73"/>
      <c r="N645" s="21"/>
      <c r="O645" s="21"/>
    </row>
    <row r="646" ht="15.75" customHeight="1">
      <c r="A646" s="192" t="s">
        <v>7852</v>
      </c>
      <c r="B646" s="351">
        <f>ROW() - ROW('RESOLUCIONES 2025'!$B$2) - 44</f>
        <v>600</v>
      </c>
      <c r="C646" s="130">
        <v>45803.0</v>
      </c>
      <c r="D646" s="73" t="s">
        <v>11804</v>
      </c>
      <c r="E646" s="386" t="s">
        <v>11805</v>
      </c>
      <c r="F646" s="73" t="s">
        <v>12744</v>
      </c>
      <c r="G646" s="169"/>
      <c r="H646" s="431"/>
      <c r="I646" s="285"/>
      <c r="J646" s="73"/>
      <c r="K646" s="21"/>
      <c r="L646" s="73"/>
      <c r="M646" s="73"/>
      <c r="N646" s="21"/>
      <c r="O646" s="21"/>
    </row>
    <row r="647" ht="15.75" customHeight="1">
      <c r="A647" s="192" t="s">
        <v>7852</v>
      </c>
      <c r="B647" s="351">
        <f>ROW() - ROW('RESOLUCIONES 2025'!$B$2) - 44</f>
        <v>601</v>
      </c>
      <c r="C647" s="130">
        <v>45803.0</v>
      </c>
      <c r="D647" s="73" t="s">
        <v>12747</v>
      </c>
      <c r="E647" s="386" t="s">
        <v>12748</v>
      </c>
      <c r="F647" s="73" t="s">
        <v>761</v>
      </c>
      <c r="G647" s="169" t="s">
        <v>11975</v>
      </c>
      <c r="H647" s="431"/>
      <c r="I647" s="285"/>
      <c r="J647" s="73"/>
      <c r="K647" s="21"/>
      <c r="L647" s="73"/>
      <c r="M647" s="73"/>
      <c r="N647" s="21"/>
      <c r="O647" s="21"/>
    </row>
    <row r="648" ht="15.75" customHeight="1">
      <c r="A648" s="192" t="s">
        <v>7852</v>
      </c>
      <c r="B648" s="351">
        <f>ROW() - ROW('RESOLUCIONES 2025'!$B$2) - 44</f>
        <v>602</v>
      </c>
      <c r="C648" s="130">
        <v>45803.0</v>
      </c>
      <c r="D648" s="73" t="s">
        <v>12749</v>
      </c>
      <c r="E648" s="386" t="s">
        <v>12750</v>
      </c>
      <c r="F648" s="73" t="s">
        <v>761</v>
      </c>
      <c r="G648" s="268" t="s">
        <v>6871</v>
      </c>
      <c r="H648" s="431"/>
      <c r="I648" s="285"/>
      <c r="J648" s="73"/>
      <c r="K648" s="21"/>
      <c r="L648" s="73"/>
      <c r="M648" s="73"/>
      <c r="N648" s="21"/>
      <c r="O648" s="21"/>
    </row>
    <row r="649" ht="15.75" customHeight="1">
      <c r="A649" s="192" t="s">
        <v>7852</v>
      </c>
      <c r="B649" s="351">
        <f>ROW() - ROW('RESOLUCIONES 2025'!$B$2) - 44</f>
        <v>603</v>
      </c>
      <c r="C649" s="130">
        <v>45803.0</v>
      </c>
      <c r="D649" s="73" t="s">
        <v>12751</v>
      </c>
      <c r="E649" s="386" t="s">
        <v>12752</v>
      </c>
      <c r="F649" s="73" t="s">
        <v>761</v>
      </c>
      <c r="G649" s="137" t="s">
        <v>4620</v>
      </c>
      <c r="H649" s="431"/>
      <c r="I649" s="285"/>
      <c r="J649" s="73"/>
      <c r="K649" s="21"/>
      <c r="L649" s="73"/>
      <c r="M649" s="73"/>
      <c r="N649" s="21"/>
      <c r="O649" s="21"/>
    </row>
    <row r="650" ht="15.75" customHeight="1">
      <c r="A650" s="192" t="s">
        <v>7852</v>
      </c>
      <c r="B650" s="351">
        <f>ROW() - ROW('RESOLUCIONES 2025'!$B$2) - 44</f>
        <v>604</v>
      </c>
      <c r="C650" s="130">
        <v>45803.0</v>
      </c>
      <c r="D650" s="73" t="s">
        <v>12753</v>
      </c>
      <c r="E650" s="386" t="s">
        <v>8204</v>
      </c>
      <c r="F650" s="73" t="s">
        <v>761</v>
      </c>
      <c r="G650" s="137" t="s">
        <v>1371</v>
      </c>
      <c r="H650" s="431"/>
      <c r="I650" s="285"/>
      <c r="J650" s="73"/>
      <c r="K650" s="21"/>
      <c r="L650" s="73"/>
      <c r="M650" s="73"/>
      <c r="N650" s="21"/>
      <c r="O650" s="21"/>
    </row>
    <row r="651" ht="15.75" customHeight="1">
      <c r="A651" s="192" t="s">
        <v>7852</v>
      </c>
      <c r="B651" s="351">
        <f>ROW() - ROW('RESOLUCIONES 2025'!$B$2) - 44</f>
        <v>605</v>
      </c>
      <c r="C651" s="130">
        <v>45804.0</v>
      </c>
      <c r="D651" s="73" t="s">
        <v>12754</v>
      </c>
      <c r="E651" s="386" t="s">
        <v>8530</v>
      </c>
      <c r="F651" s="73" t="s">
        <v>2923</v>
      </c>
      <c r="G651" s="294"/>
      <c r="H651" s="431"/>
      <c r="I651" s="285"/>
      <c r="J651" s="73"/>
      <c r="K651" s="21"/>
      <c r="L651" s="73"/>
      <c r="M651" s="73"/>
      <c r="N651" s="21"/>
      <c r="O651" s="21"/>
    </row>
    <row r="652" ht="15.75" customHeight="1">
      <c r="A652" s="192" t="s">
        <v>7852</v>
      </c>
      <c r="B652" s="351">
        <f>ROW() - ROW('RESOLUCIONES 2025'!$B$2) - 44</f>
        <v>606</v>
      </c>
      <c r="C652" s="130">
        <v>45804.0</v>
      </c>
      <c r="D652" s="73" t="s">
        <v>12433</v>
      </c>
      <c r="E652" s="386" t="s">
        <v>12434</v>
      </c>
      <c r="F652" s="73" t="s">
        <v>2923</v>
      </c>
      <c r="G652" s="389"/>
      <c r="H652" s="431"/>
      <c r="I652" s="285"/>
      <c r="J652" s="73"/>
      <c r="K652" s="21"/>
      <c r="L652" s="73"/>
      <c r="M652" s="73"/>
      <c r="N652" s="21"/>
      <c r="O652" s="21"/>
    </row>
    <row r="653" ht="15.75" customHeight="1">
      <c r="A653" s="192" t="s">
        <v>7852</v>
      </c>
      <c r="B653" s="351">
        <f>ROW() - ROW('RESOLUCIONES 2025'!$B$2) - 44</f>
        <v>607</v>
      </c>
      <c r="C653" s="130">
        <v>45804.0</v>
      </c>
      <c r="D653" s="73" t="s">
        <v>9265</v>
      </c>
      <c r="E653" s="386" t="s">
        <v>12408</v>
      </c>
      <c r="F653" s="73" t="s">
        <v>2923</v>
      </c>
      <c r="G653" s="169"/>
      <c r="H653" s="431"/>
      <c r="I653" s="285"/>
      <c r="J653" s="73"/>
      <c r="K653" s="21"/>
      <c r="L653" s="73"/>
      <c r="M653" s="73"/>
      <c r="N653" s="21"/>
      <c r="O653" s="21"/>
    </row>
    <row r="654" ht="15.75" customHeight="1">
      <c r="A654" s="192" t="s">
        <v>7852</v>
      </c>
      <c r="B654" s="351">
        <f>ROW() - ROW('RESOLUCIONES 2025'!$B$2) - 44</f>
        <v>608</v>
      </c>
      <c r="C654" s="130">
        <v>45804.0</v>
      </c>
      <c r="D654" s="73" t="s">
        <v>9826</v>
      </c>
      <c r="E654" s="386" t="s">
        <v>12755</v>
      </c>
      <c r="F654" s="73" t="s">
        <v>8629</v>
      </c>
      <c r="G654" s="169"/>
      <c r="H654" s="431"/>
      <c r="I654" s="285"/>
      <c r="J654" s="73"/>
      <c r="K654" s="21"/>
      <c r="L654" s="73"/>
      <c r="M654" s="73"/>
      <c r="N654" s="21"/>
      <c r="O654" s="21"/>
    </row>
    <row r="655" ht="15.75" customHeight="1">
      <c r="A655" s="192" t="s">
        <v>7852</v>
      </c>
      <c r="B655" s="351">
        <f>ROW() - ROW('RESOLUCIONES 2025'!$B$2) - 44</f>
        <v>609</v>
      </c>
      <c r="C655" s="130">
        <v>45804.0</v>
      </c>
      <c r="D655" s="73" t="s">
        <v>9071</v>
      </c>
      <c r="E655" s="386" t="s">
        <v>9072</v>
      </c>
      <c r="F655" s="73" t="s">
        <v>8629</v>
      </c>
      <c r="G655" s="169"/>
      <c r="H655" s="431"/>
      <c r="I655" s="285"/>
      <c r="J655" s="73"/>
      <c r="K655" s="21"/>
      <c r="L655" s="73"/>
      <c r="M655" s="73"/>
      <c r="N655" s="21"/>
      <c r="O655" s="21"/>
    </row>
    <row r="656" ht="15.75" customHeight="1">
      <c r="A656" s="192" t="s">
        <v>7852</v>
      </c>
      <c r="B656" s="351">
        <f>ROW() - ROW('RESOLUCIONES 2025'!$B$2) - 44</f>
        <v>610</v>
      </c>
      <c r="C656" s="130">
        <v>45804.0</v>
      </c>
      <c r="D656" s="73" t="s">
        <v>6267</v>
      </c>
      <c r="E656" s="386" t="s">
        <v>12756</v>
      </c>
      <c r="F656" s="73" t="s">
        <v>8629</v>
      </c>
      <c r="G656" s="169"/>
      <c r="H656" s="431"/>
      <c r="I656" s="285"/>
      <c r="J656" s="73"/>
      <c r="K656" s="21"/>
      <c r="L656" s="73"/>
      <c r="M656" s="73"/>
      <c r="N656" s="21"/>
      <c r="O656" s="21"/>
    </row>
    <row r="657" ht="15.75" customHeight="1">
      <c r="A657" s="73"/>
      <c r="B657" s="351">
        <f>ROW() - ROW('RESOLUCIONES 2025'!$B$2) - 44</f>
        <v>611</v>
      </c>
      <c r="C657" s="130">
        <v>45804.0</v>
      </c>
      <c r="D657" s="146" t="s">
        <v>9414</v>
      </c>
      <c r="E657" s="386" t="s">
        <v>8849</v>
      </c>
      <c r="F657" s="73" t="s">
        <v>131</v>
      </c>
      <c r="G657" s="169" t="s">
        <v>12757</v>
      </c>
      <c r="H657" s="431"/>
      <c r="I657" s="285"/>
      <c r="J657" s="73"/>
      <c r="K657" s="73"/>
      <c r="L657" s="73"/>
      <c r="M657" s="73"/>
      <c r="N657" s="21"/>
      <c r="O657" s="21"/>
    </row>
    <row r="658" ht="15.75" customHeight="1">
      <c r="A658" s="192" t="s">
        <v>7852</v>
      </c>
      <c r="B658" s="351">
        <f>ROW() - ROW('RESOLUCIONES 2025'!$B$2) - 44</f>
        <v>612</v>
      </c>
      <c r="C658" s="130">
        <v>45805.0</v>
      </c>
      <c r="D658" s="73" t="s">
        <v>11466</v>
      </c>
      <c r="E658" s="386" t="s">
        <v>11467</v>
      </c>
      <c r="F658" s="73" t="s">
        <v>761</v>
      </c>
      <c r="G658" s="253" t="s">
        <v>12758</v>
      </c>
      <c r="H658" s="389" t="s">
        <v>12572</v>
      </c>
      <c r="I658" s="285"/>
      <c r="J658" s="73"/>
      <c r="K658" s="73"/>
      <c r="L658" s="73"/>
      <c r="M658" s="73"/>
      <c r="N658" s="21"/>
      <c r="O658" s="21"/>
    </row>
    <row r="659" ht="15.75" customHeight="1">
      <c r="A659" s="192" t="s">
        <v>7852</v>
      </c>
      <c r="B659" s="351">
        <f>ROW() - ROW('RESOLUCIONES 2025'!$B$2) - 44</f>
        <v>613</v>
      </c>
      <c r="C659" s="130">
        <v>45805.0</v>
      </c>
      <c r="D659" s="73" t="s">
        <v>11449</v>
      </c>
      <c r="E659" s="386" t="s">
        <v>11450</v>
      </c>
      <c r="F659" s="73" t="s">
        <v>761</v>
      </c>
      <c r="G659" s="253" t="s">
        <v>399</v>
      </c>
      <c r="H659" s="389" t="s">
        <v>12572</v>
      </c>
      <c r="I659" s="285"/>
      <c r="J659" s="73"/>
      <c r="K659" s="73"/>
      <c r="L659" s="73"/>
      <c r="M659" s="73"/>
      <c r="N659" s="21"/>
      <c r="O659" s="21"/>
    </row>
    <row r="660" ht="15.75" customHeight="1">
      <c r="A660" s="192" t="s">
        <v>7852</v>
      </c>
      <c r="B660" s="351">
        <f>ROW() - ROW('RESOLUCIONES 2025'!$B$2) - 44</f>
        <v>614</v>
      </c>
      <c r="C660" s="130">
        <v>45805.0</v>
      </c>
      <c r="D660" s="73" t="s">
        <v>9319</v>
      </c>
      <c r="E660" s="386" t="s">
        <v>9320</v>
      </c>
      <c r="F660" s="73" t="s">
        <v>761</v>
      </c>
      <c r="G660" s="253" t="s">
        <v>5865</v>
      </c>
      <c r="H660" s="389" t="s">
        <v>12572</v>
      </c>
      <c r="I660" s="285"/>
      <c r="J660" s="73"/>
      <c r="K660" s="73"/>
      <c r="L660" s="73"/>
      <c r="M660" s="73"/>
      <c r="N660" s="21"/>
      <c r="O660" s="21"/>
    </row>
    <row r="661" ht="15.75" customHeight="1">
      <c r="A661" s="192" t="s">
        <v>7852</v>
      </c>
      <c r="B661" s="351">
        <f>ROW() - ROW('RESOLUCIONES 2025'!$B$2) - 44</f>
        <v>615</v>
      </c>
      <c r="C661" s="130">
        <v>45805.0</v>
      </c>
      <c r="D661" s="73" t="s">
        <v>10487</v>
      </c>
      <c r="E661" s="386" t="s">
        <v>12759</v>
      </c>
      <c r="F661" s="73" t="s">
        <v>761</v>
      </c>
      <c r="G661" s="169" t="s">
        <v>12302</v>
      </c>
      <c r="H661" s="431"/>
      <c r="I661" s="285"/>
      <c r="J661" s="73"/>
      <c r="K661" s="73"/>
      <c r="L661" s="73"/>
      <c r="M661" s="73"/>
      <c r="N661" s="21"/>
      <c r="O661" s="21"/>
    </row>
    <row r="662" ht="15.75" customHeight="1">
      <c r="A662" s="192" t="s">
        <v>7852</v>
      </c>
      <c r="B662" s="351">
        <f>ROW() - ROW('RESOLUCIONES 2025'!$B$2) - 44</f>
        <v>616</v>
      </c>
      <c r="C662" s="130">
        <v>45805.0</v>
      </c>
      <c r="D662" s="73" t="s">
        <v>8331</v>
      </c>
      <c r="E662" s="386" t="s">
        <v>8819</v>
      </c>
      <c r="F662" s="73" t="s">
        <v>761</v>
      </c>
      <c r="G662" s="169" t="s">
        <v>12283</v>
      </c>
      <c r="H662" s="431"/>
      <c r="I662" s="285"/>
      <c r="J662" s="73"/>
      <c r="K662" s="73"/>
      <c r="L662" s="73"/>
      <c r="M662" s="73"/>
      <c r="N662" s="21"/>
      <c r="O662" s="21"/>
    </row>
    <row r="663" ht="15.75" customHeight="1">
      <c r="A663" s="192" t="s">
        <v>7852</v>
      </c>
      <c r="B663" s="351">
        <f>ROW() - ROW('RESOLUCIONES 2025'!$B$2) - 44</f>
        <v>617</v>
      </c>
      <c r="C663" s="130">
        <v>45805.0</v>
      </c>
      <c r="D663" s="73" t="s">
        <v>9019</v>
      </c>
      <c r="E663" s="386" t="s">
        <v>9020</v>
      </c>
      <c r="F663" s="73" t="s">
        <v>761</v>
      </c>
      <c r="G663" s="169" t="s">
        <v>12468</v>
      </c>
      <c r="H663" s="431"/>
      <c r="I663" s="285"/>
      <c r="J663" s="73"/>
      <c r="K663" s="73"/>
      <c r="L663" s="73"/>
      <c r="M663" s="73"/>
      <c r="N663" s="21"/>
      <c r="O663" s="21"/>
    </row>
    <row r="664" ht="15.75" customHeight="1">
      <c r="A664" s="192" t="s">
        <v>7852</v>
      </c>
      <c r="B664" s="351">
        <f>ROW() - ROW('RESOLUCIONES 2025'!$B$2) - 44</f>
        <v>618</v>
      </c>
      <c r="C664" s="130">
        <v>45805.0</v>
      </c>
      <c r="D664" s="73" t="s">
        <v>12760</v>
      </c>
      <c r="E664" s="386" t="s">
        <v>12761</v>
      </c>
      <c r="F664" s="73" t="s">
        <v>761</v>
      </c>
      <c r="G664" s="253" t="s">
        <v>12762</v>
      </c>
      <c r="H664" s="431"/>
      <c r="I664" s="285"/>
      <c r="J664" s="73"/>
      <c r="K664" s="73"/>
      <c r="L664" s="73"/>
      <c r="M664" s="73"/>
      <c r="N664" s="21"/>
      <c r="O664" s="21"/>
    </row>
    <row r="665" ht="15.75" customHeight="1">
      <c r="A665" s="192" t="s">
        <v>7852</v>
      </c>
      <c r="B665" s="351">
        <f>ROW() - ROW('RESOLUCIONES 2025'!$B$2) - 44</f>
        <v>619</v>
      </c>
      <c r="C665" s="130">
        <v>45805.0</v>
      </c>
      <c r="D665" s="73" t="s">
        <v>12763</v>
      </c>
      <c r="E665" s="386" t="s">
        <v>12764</v>
      </c>
      <c r="F665" s="73" t="s">
        <v>761</v>
      </c>
      <c r="G665" s="253" t="s">
        <v>12409</v>
      </c>
      <c r="H665" s="431"/>
      <c r="I665" s="285"/>
      <c r="J665" s="73"/>
      <c r="K665" s="73"/>
      <c r="L665" s="73"/>
      <c r="M665" s="73"/>
      <c r="N665" s="21"/>
      <c r="O665" s="21"/>
    </row>
    <row r="666" ht="15.75" customHeight="1">
      <c r="A666" s="192" t="s">
        <v>7852</v>
      </c>
      <c r="B666" s="351">
        <f>ROW() - ROW('RESOLUCIONES 2025'!$B$2) - 44</f>
        <v>620</v>
      </c>
      <c r="C666" s="130">
        <v>45805.0</v>
      </c>
      <c r="D666" s="73" t="s">
        <v>12765</v>
      </c>
      <c r="E666" s="386" t="s">
        <v>12766</v>
      </c>
      <c r="F666" s="73" t="s">
        <v>761</v>
      </c>
      <c r="G666" s="253" t="s">
        <v>12767</v>
      </c>
      <c r="H666" s="431"/>
      <c r="I666" s="285"/>
      <c r="J666" s="73"/>
      <c r="K666" s="73"/>
      <c r="L666" s="73"/>
      <c r="M666" s="73"/>
      <c r="N666" s="21"/>
      <c r="O666" s="21"/>
    </row>
    <row r="667" ht="15.75" customHeight="1">
      <c r="A667" s="192" t="s">
        <v>7852</v>
      </c>
      <c r="B667" s="351">
        <f>ROW() - ROW('RESOLUCIONES 2025'!$B$2) - 44</f>
        <v>621</v>
      </c>
      <c r="C667" s="130">
        <v>45805.0</v>
      </c>
      <c r="D667" s="73" t="s">
        <v>10132</v>
      </c>
      <c r="E667" s="386" t="s">
        <v>11985</v>
      </c>
      <c r="F667" s="73" t="s">
        <v>761</v>
      </c>
      <c r="G667" s="253" t="s">
        <v>12641</v>
      </c>
      <c r="H667" s="431"/>
      <c r="I667" s="285"/>
      <c r="J667" s="73"/>
      <c r="K667" s="73"/>
      <c r="L667" s="73"/>
      <c r="M667" s="73"/>
      <c r="N667" s="21"/>
      <c r="O667" s="21"/>
    </row>
    <row r="668" ht="15.75" customHeight="1">
      <c r="A668" s="192" t="s">
        <v>7852</v>
      </c>
      <c r="B668" s="351">
        <f>ROW() - ROW('RESOLUCIONES 2025'!$B$2) - 44</f>
        <v>622</v>
      </c>
      <c r="C668" s="130">
        <v>45805.0</v>
      </c>
      <c r="D668" s="73" t="s">
        <v>12768</v>
      </c>
      <c r="E668" s="386" t="s">
        <v>12769</v>
      </c>
      <c r="F668" s="73" t="s">
        <v>761</v>
      </c>
      <c r="G668" s="253" t="s">
        <v>7639</v>
      </c>
      <c r="H668" s="431"/>
      <c r="I668" s="285"/>
      <c r="J668" s="73"/>
      <c r="K668" s="73"/>
      <c r="L668" s="73"/>
      <c r="M668" s="73"/>
      <c r="N668" s="21"/>
      <c r="O668" s="21"/>
    </row>
    <row r="669" ht="15.75" customHeight="1">
      <c r="A669" s="192" t="s">
        <v>7852</v>
      </c>
      <c r="B669" s="351">
        <f>ROW() - ROW('RESOLUCIONES 2025'!$B$2) - 44</f>
        <v>623</v>
      </c>
      <c r="C669" s="130">
        <v>45805.0</v>
      </c>
      <c r="D669" s="73" t="s">
        <v>12770</v>
      </c>
      <c r="E669" s="386" t="s">
        <v>12771</v>
      </c>
      <c r="F669" s="73" t="s">
        <v>761</v>
      </c>
      <c r="G669" s="253" t="s">
        <v>12772</v>
      </c>
      <c r="H669" s="431"/>
      <c r="I669" s="285"/>
      <c r="J669" s="73"/>
      <c r="K669" s="73"/>
      <c r="L669" s="73"/>
      <c r="M669" s="73"/>
      <c r="N669" s="21"/>
      <c r="O669" s="21"/>
    </row>
    <row r="670" ht="15.75" customHeight="1">
      <c r="A670" s="192" t="s">
        <v>7852</v>
      </c>
      <c r="B670" s="351">
        <f>ROW() - ROW('RESOLUCIONES 2025'!$B$2) - 44</f>
        <v>624</v>
      </c>
      <c r="C670" s="130">
        <v>45805.0</v>
      </c>
      <c r="D670" s="73" t="s">
        <v>8395</v>
      </c>
      <c r="E670" s="386" t="s">
        <v>8396</v>
      </c>
      <c r="F670" s="73" t="s">
        <v>761</v>
      </c>
      <c r="G670" s="253" t="s">
        <v>12302</v>
      </c>
      <c r="H670" s="431"/>
      <c r="I670" s="285"/>
      <c r="J670" s="73"/>
      <c r="K670" s="73"/>
      <c r="L670" s="73"/>
      <c r="M670" s="73"/>
      <c r="N670" s="21"/>
      <c r="O670" s="21"/>
    </row>
    <row r="671" ht="15.75" customHeight="1">
      <c r="A671" s="192" t="s">
        <v>7852</v>
      </c>
      <c r="B671" s="351">
        <f>ROW() - ROW('RESOLUCIONES 2025'!$B$2) - 44</f>
        <v>625</v>
      </c>
      <c r="C671" s="130">
        <v>45805.0</v>
      </c>
      <c r="D671" s="73" t="s">
        <v>12773</v>
      </c>
      <c r="E671" s="386" t="s">
        <v>12774</v>
      </c>
      <c r="F671" s="73" t="s">
        <v>761</v>
      </c>
      <c r="G671" s="253" t="s">
        <v>12641</v>
      </c>
      <c r="H671" s="431"/>
      <c r="I671" s="285"/>
      <c r="J671" s="73"/>
      <c r="K671" s="73"/>
      <c r="L671" s="73"/>
      <c r="M671" s="73"/>
      <c r="N671" s="21"/>
      <c r="O671" s="21"/>
    </row>
    <row r="672" ht="15.75" customHeight="1">
      <c r="A672" s="192" t="s">
        <v>7852</v>
      </c>
      <c r="B672" s="351">
        <f>ROW() - ROW('RESOLUCIONES 2025'!$B$2) - 44</f>
        <v>626</v>
      </c>
      <c r="C672" s="130">
        <v>45805.0</v>
      </c>
      <c r="D672" s="73" t="s">
        <v>12775</v>
      </c>
      <c r="E672" s="386" t="s">
        <v>12776</v>
      </c>
      <c r="F672" s="73" t="s">
        <v>761</v>
      </c>
      <c r="G672" s="253" t="s">
        <v>12641</v>
      </c>
      <c r="H672" s="431"/>
      <c r="I672" s="285"/>
      <c r="J672" s="73"/>
      <c r="K672" s="73"/>
      <c r="L672" s="73"/>
      <c r="M672" s="73"/>
      <c r="N672" s="21"/>
      <c r="O672" s="21"/>
    </row>
    <row r="673" ht="15.75" customHeight="1">
      <c r="A673" s="192" t="s">
        <v>7852</v>
      </c>
      <c r="B673" s="351">
        <f>ROW() - ROW('RESOLUCIONES 2025'!$B$2) - 44</f>
        <v>627</v>
      </c>
      <c r="C673" s="130">
        <v>45805.0</v>
      </c>
      <c r="D673" s="73" t="s">
        <v>12777</v>
      </c>
      <c r="E673" s="386" t="s">
        <v>12778</v>
      </c>
      <c r="F673" s="73" t="s">
        <v>761</v>
      </c>
      <c r="G673" s="253" t="s">
        <v>12468</v>
      </c>
      <c r="H673" s="431"/>
      <c r="I673" s="285"/>
      <c r="J673" s="73"/>
      <c r="K673" s="73"/>
      <c r="L673" s="73"/>
      <c r="M673" s="73"/>
      <c r="N673" s="21"/>
      <c r="O673" s="21"/>
    </row>
    <row r="674" ht="15.75" customHeight="1">
      <c r="A674" s="192" t="s">
        <v>7852</v>
      </c>
      <c r="B674" s="351">
        <f>ROW() - ROW('RESOLUCIONES 2025'!$B$2) - 44</f>
        <v>628</v>
      </c>
      <c r="C674" s="130">
        <v>45805.0</v>
      </c>
      <c r="D674" s="73" t="s">
        <v>12779</v>
      </c>
      <c r="E674" s="386" t="s">
        <v>12780</v>
      </c>
      <c r="F674" s="73" t="s">
        <v>761</v>
      </c>
      <c r="G674" s="253" t="s">
        <v>12781</v>
      </c>
      <c r="H674" s="431"/>
      <c r="I674" s="285"/>
      <c r="J674" s="73"/>
      <c r="K674" s="73"/>
      <c r="L674" s="73"/>
      <c r="M674" s="73"/>
      <c r="N674" s="21"/>
      <c r="O674" s="21"/>
    </row>
    <row r="675" ht="15.75" customHeight="1">
      <c r="A675" s="192" t="s">
        <v>7852</v>
      </c>
      <c r="B675" s="351">
        <f>ROW() - ROW('RESOLUCIONES 2025'!$B$2) - 44</f>
        <v>629</v>
      </c>
      <c r="C675" s="130">
        <v>45805.0</v>
      </c>
      <c r="D675" s="73" t="s">
        <v>2678</v>
      </c>
      <c r="E675" s="386" t="s">
        <v>12782</v>
      </c>
      <c r="F675" s="73" t="s">
        <v>761</v>
      </c>
      <c r="G675" s="253" t="s">
        <v>12783</v>
      </c>
      <c r="H675" s="431"/>
      <c r="I675" s="285"/>
      <c r="J675" s="73"/>
      <c r="K675" s="73"/>
      <c r="L675" s="73"/>
      <c r="M675" s="73"/>
      <c r="N675" s="21"/>
      <c r="O675" s="21"/>
    </row>
    <row r="676" ht="15.75" customHeight="1">
      <c r="A676" s="192" t="s">
        <v>7852</v>
      </c>
      <c r="B676" s="351">
        <f>ROW() - ROW('RESOLUCIONES 2025'!$B$2) - 44</f>
        <v>630</v>
      </c>
      <c r="C676" s="130">
        <v>45805.0</v>
      </c>
      <c r="D676" s="73" t="s">
        <v>5824</v>
      </c>
      <c r="E676" s="386" t="s">
        <v>12784</v>
      </c>
      <c r="F676" s="73" t="s">
        <v>761</v>
      </c>
      <c r="G676" s="253" t="s">
        <v>12316</v>
      </c>
      <c r="H676" s="389"/>
      <c r="I676" s="285"/>
      <c r="J676" s="186"/>
      <c r="K676" s="73"/>
      <c r="L676" s="73"/>
      <c r="M676" s="73"/>
      <c r="N676" s="21"/>
      <c r="O676" s="21"/>
    </row>
    <row r="677" ht="15.75" customHeight="1">
      <c r="A677" s="192" t="s">
        <v>7852</v>
      </c>
      <c r="B677" s="351">
        <f>ROW() - ROW('RESOLUCIONES 2025'!$B$2) - 44</f>
        <v>631</v>
      </c>
      <c r="C677" s="130">
        <v>45805.0</v>
      </c>
      <c r="D677" s="73" t="s">
        <v>12358</v>
      </c>
      <c r="E677" s="386" t="s">
        <v>12359</v>
      </c>
      <c r="F677" s="306" t="s">
        <v>12573</v>
      </c>
      <c r="G677" s="152"/>
      <c r="H677" s="389"/>
      <c r="I677" s="285"/>
      <c r="J677" s="186"/>
      <c r="K677" s="73"/>
      <c r="L677" s="73"/>
      <c r="M677" s="73"/>
      <c r="N677" s="21"/>
      <c r="O677" s="21"/>
    </row>
    <row r="678" ht="15.75" customHeight="1">
      <c r="A678" s="192" t="s">
        <v>7852</v>
      </c>
      <c r="B678" s="351">
        <f>ROW() - ROW('RESOLUCIONES 2025'!$B$2) - 44</f>
        <v>632</v>
      </c>
      <c r="C678" s="130">
        <v>45805.0</v>
      </c>
      <c r="D678" s="73" t="s">
        <v>7817</v>
      </c>
      <c r="E678" s="386" t="s">
        <v>7765</v>
      </c>
      <c r="F678" s="306" t="s">
        <v>12573</v>
      </c>
      <c r="G678" s="306" t="s">
        <v>12745</v>
      </c>
      <c r="H678" s="389"/>
      <c r="I678" s="285"/>
      <c r="J678" s="186"/>
      <c r="K678" s="73"/>
      <c r="L678" s="73"/>
      <c r="M678" s="73"/>
      <c r="N678" s="21"/>
      <c r="O678" s="21"/>
    </row>
    <row r="679" ht="15.75" customHeight="1">
      <c r="A679" s="192" t="s">
        <v>7852</v>
      </c>
      <c r="B679" s="351">
        <f>ROW() - ROW('RESOLUCIONES 2025'!$B$2) - 44</f>
        <v>633</v>
      </c>
      <c r="C679" s="130">
        <v>45805.0</v>
      </c>
      <c r="D679" s="73" t="s">
        <v>11943</v>
      </c>
      <c r="E679" s="386" t="s">
        <v>11944</v>
      </c>
      <c r="F679" s="306" t="s">
        <v>12573</v>
      </c>
      <c r="G679" s="306" t="s">
        <v>12745</v>
      </c>
      <c r="H679" s="389"/>
      <c r="I679" s="285"/>
      <c r="J679" s="186"/>
      <c r="K679" s="73"/>
      <c r="L679" s="73"/>
      <c r="M679" s="73"/>
      <c r="N679" s="21"/>
      <c r="O679" s="21"/>
    </row>
    <row r="680" ht="15.75" customHeight="1">
      <c r="A680" s="73"/>
      <c r="B680" s="351">
        <f>ROW() - ROW('RESOLUCIONES 2025'!$B$2) - 44</f>
        <v>634</v>
      </c>
      <c r="C680" s="130"/>
      <c r="D680" s="73"/>
      <c r="E680" s="386"/>
      <c r="F680" s="73"/>
      <c r="G680" s="169"/>
      <c r="H680" s="431"/>
      <c r="I680" s="285"/>
      <c r="J680" s="186"/>
      <c r="K680" s="73"/>
      <c r="L680" s="73"/>
      <c r="M680" s="73"/>
      <c r="N680" s="21"/>
      <c r="O680" s="21"/>
    </row>
    <row r="681" ht="15.75" customHeight="1">
      <c r="A681" s="418"/>
      <c r="B681" s="351">
        <f>ROW() - ROW('RESOLUCIONES 2025'!$B$2) - 44</f>
        <v>635</v>
      </c>
      <c r="C681" s="130">
        <v>45806.0</v>
      </c>
      <c r="D681" s="73" t="s">
        <v>1713</v>
      </c>
      <c r="E681" s="386" t="s">
        <v>11126</v>
      </c>
      <c r="F681" s="73" t="s">
        <v>131</v>
      </c>
      <c r="G681" s="169"/>
      <c r="H681" s="431"/>
      <c r="I681" s="285" t="s">
        <v>12056</v>
      </c>
      <c r="J681" s="186" t="s">
        <v>12387</v>
      </c>
      <c r="K681" s="73"/>
      <c r="L681" s="73"/>
      <c r="M681" s="73"/>
      <c r="N681" s="21"/>
      <c r="O681" s="21"/>
    </row>
    <row r="682" ht="15.75" customHeight="1">
      <c r="A682" s="192" t="s">
        <v>7852</v>
      </c>
      <c r="B682" s="351">
        <f>ROW() - ROW('RESOLUCIONES 2025'!$B$2) - 44</f>
        <v>636</v>
      </c>
      <c r="C682" s="130">
        <v>45806.0</v>
      </c>
      <c r="D682" s="73" t="s">
        <v>11512</v>
      </c>
      <c r="E682" s="386" t="s">
        <v>11513</v>
      </c>
      <c r="F682" s="73" t="s">
        <v>8629</v>
      </c>
      <c r="G682" s="169"/>
      <c r="H682" s="431"/>
      <c r="I682" s="285"/>
      <c r="J682" s="186"/>
      <c r="K682" s="73"/>
      <c r="L682" s="73"/>
      <c r="M682" s="73"/>
      <c r="N682" s="21"/>
      <c r="O682" s="21"/>
    </row>
    <row r="683" ht="15.75" customHeight="1">
      <c r="A683" s="192" t="s">
        <v>7852</v>
      </c>
      <c r="B683" s="351">
        <f>ROW() - ROW('RESOLUCIONES 2025'!$B$2) - 44</f>
        <v>637</v>
      </c>
      <c r="C683" s="130">
        <v>45806.0</v>
      </c>
      <c r="D683" s="73" t="s">
        <v>9818</v>
      </c>
      <c r="E683" s="386" t="s">
        <v>9819</v>
      </c>
      <c r="F683" s="73" t="s">
        <v>8629</v>
      </c>
      <c r="G683" s="169"/>
      <c r="H683" s="431"/>
      <c r="I683" s="285"/>
      <c r="J683" s="186"/>
      <c r="K683" s="73"/>
      <c r="L683" s="73"/>
      <c r="M683" s="73"/>
      <c r="N683" s="21"/>
      <c r="O683" s="21"/>
    </row>
    <row r="684" ht="15.75" customHeight="1">
      <c r="A684" s="192" t="s">
        <v>7852</v>
      </c>
      <c r="B684" s="351">
        <f>ROW() - ROW('RESOLUCIONES 2025'!$B$2) - 44</f>
        <v>638</v>
      </c>
      <c r="C684" s="221">
        <v>45806.0</v>
      </c>
      <c r="D684" s="416" t="s">
        <v>5531</v>
      </c>
      <c r="E684" s="419" t="s">
        <v>11698</v>
      </c>
      <c r="F684" s="416" t="s">
        <v>2253</v>
      </c>
      <c r="G684" s="420" t="s">
        <v>12785</v>
      </c>
      <c r="H684" s="431"/>
      <c r="I684" s="285"/>
      <c r="J684" s="186"/>
      <c r="K684" s="73"/>
      <c r="L684" s="73"/>
      <c r="M684" s="73"/>
      <c r="N684" s="21"/>
      <c r="O684" s="21"/>
    </row>
    <row r="685" ht="15.75" customHeight="1">
      <c r="A685" s="192" t="s">
        <v>7852</v>
      </c>
      <c r="B685" s="351">
        <f>ROW() - ROW('RESOLUCIONES 2025'!$B$2) - 44</f>
        <v>639</v>
      </c>
      <c r="C685" s="130">
        <v>45806.0</v>
      </c>
      <c r="D685" s="73" t="s">
        <v>11138</v>
      </c>
      <c r="E685" s="386" t="s">
        <v>11413</v>
      </c>
      <c r="F685" s="285" t="s">
        <v>8629</v>
      </c>
      <c r="G685" s="169"/>
      <c r="H685" s="720"/>
      <c r="I685" s="285"/>
      <c r="J685" s="186"/>
      <c r="K685" s="73"/>
      <c r="L685" s="73"/>
      <c r="M685" s="73"/>
      <c r="N685" s="21"/>
      <c r="O685" s="21"/>
    </row>
    <row r="686" ht="15.75" customHeight="1">
      <c r="A686" s="192" t="s">
        <v>7852</v>
      </c>
      <c r="B686" s="351">
        <f>ROW() - ROW('RESOLUCIONES 2025'!$B$2) - 44</f>
        <v>640</v>
      </c>
      <c r="C686" s="130">
        <v>45806.0</v>
      </c>
      <c r="D686" s="73" t="s">
        <v>8409</v>
      </c>
      <c r="E686" s="386" t="s">
        <v>8410</v>
      </c>
      <c r="F686" s="285" t="s">
        <v>2253</v>
      </c>
      <c r="G686" s="137" t="s">
        <v>11693</v>
      </c>
      <c r="H686" s="720"/>
      <c r="I686" s="285"/>
      <c r="J686" s="73"/>
      <c r="K686" s="73"/>
      <c r="L686" s="73"/>
      <c r="M686" s="73"/>
      <c r="N686" s="21"/>
      <c r="O686" s="21"/>
    </row>
    <row r="687" ht="15.75" customHeight="1">
      <c r="A687" s="192" t="s">
        <v>7852</v>
      </c>
      <c r="B687" s="351">
        <f>ROW() - ROW('RESOLUCIONES 2025'!$B$2) - 44</f>
        <v>641</v>
      </c>
      <c r="C687" s="130">
        <v>45806.0</v>
      </c>
      <c r="D687" s="73" t="s">
        <v>7776</v>
      </c>
      <c r="E687" s="386" t="s">
        <v>7777</v>
      </c>
      <c r="F687" s="285" t="s">
        <v>2253</v>
      </c>
      <c r="G687" s="169" t="s">
        <v>12488</v>
      </c>
      <c r="H687" s="720"/>
      <c r="I687" s="285"/>
      <c r="J687" s="73"/>
      <c r="K687" s="73"/>
      <c r="L687" s="73"/>
      <c r="M687" s="73"/>
      <c r="N687" s="21"/>
      <c r="O687" s="21"/>
    </row>
    <row r="688" ht="15.75" customHeight="1">
      <c r="A688" s="192" t="s">
        <v>7852</v>
      </c>
      <c r="B688" s="351">
        <f>ROW() - ROW('RESOLUCIONES 2025'!$B$2) - 44</f>
        <v>642</v>
      </c>
      <c r="C688" s="130">
        <v>45806.0</v>
      </c>
      <c r="D688" s="73" t="s">
        <v>6887</v>
      </c>
      <c r="E688" s="386" t="s">
        <v>11169</v>
      </c>
      <c r="F688" s="285" t="s">
        <v>2253</v>
      </c>
      <c r="G688" s="169" t="s">
        <v>12786</v>
      </c>
      <c r="H688" s="720"/>
      <c r="I688" s="285"/>
      <c r="J688" s="73"/>
      <c r="K688" s="73"/>
      <c r="L688" s="73"/>
      <c r="M688" s="73"/>
      <c r="N688" s="21"/>
      <c r="O688" s="21"/>
    </row>
    <row r="689" ht="15.75" customHeight="1">
      <c r="A689" s="192" t="s">
        <v>7852</v>
      </c>
      <c r="B689" s="351">
        <f>ROW() - ROW('RESOLUCIONES 2025'!$B$2) - 44</f>
        <v>643</v>
      </c>
      <c r="C689" s="130">
        <v>45810.0</v>
      </c>
      <c r="D689" s="73" t="s">
        <v>1800</v>
      </c>
      <c r="E689" s="386" t="s">
        <v>12538</v>
      </c>
      <c r="F689" s="285" t="s">
        <v>1593</v>
      </c>
      <c r="G689" s="308" t="s">
        <v>10731</v>
      </c>
      <c r="H689" s="720"/>
      <c r="I689" s="285"/>
      <c r="J689" s="73"/>
      <c r="K689" s="73"/>
      <c r="L689" s="73"/>
      <c r="M689" s="73"/>
      <c r="N689" s="21"/>
      <c r="O689" s="21"/>
    </row>
    <row r="690" ht="15.75" customHeight="1">
      <c r="A690" s="192" t="s">
        <v>7852</v>
      </c>
      <c r="B690" s="351">
        <f>ROW() - ROW('RESOLUCIONES 2025'!$B$2) - 44</f>
        <v>644</v>
      </c>
      <c r="C690" s="130">
        <v>45811.0</v>
      </c>
      <c r="D690" s="73" t="s">
        <v>11494</v>
      </c>
      <c r="E690" s="386" t="s">
        <v>11495</v>
      </c>
      <c r="F690" s="285" t="s">
        <v>131</v>
      </c>
      <c r="G690" s="169"/>
      <c r="H690" s="720"/>
      <c r="I690" s="285" t="s">
        <v>12787</v>
      </c>
      <c r="J690" s="73" t="s">
        <v>12444</v>
      </c>
      <c r="K690" s="73"/>
      <c r="L690" s="73"/>
      <c r="M690" s="73"/>
      <c r="N690" s="21"/>
      <c r="O690" s="21"/>
    </row>
    <row r="691" ht="15.75" customHeight="1">
      <c r="A691" s="192" t="s">
        <v>7852</v>
      </c>
      <c r="B691" s="351">
        <f>ROW() - ROW('RESOLUCIONES 2025'!$B$2) - 44</f>
        <v>645</v>
      </c>
      <c r="C691" s="130">
        <v>45811.0</v>
      </c>
      <c r="D691" s="73" t="s">
        <v>12264</v>
      </c>
      <c r="E691" s="386" t="s">
        <v>12652</v>
      </c>
      <c r="F691" s="285" t="s">
        <v>131</v>
      </c>
      <c r="G691" s="169"/>
      <c r="H691" s="720"/>
      <c r="I691" s="285" t="s">
        <v>12402</v>
      </c>
      <c r="J691" s="73" t="s">
        <v>12403</v>
      </c>
      <c r="K691" s="73"/>
      <c r="L691" s="73"/>
      <c r="M691" s="73"/>
      <c r="N691" s="21"/>
      <c r="O691" s="21"/>
    </row>
    <row r="692" ht="15.75" customHeight="1">
      <c r="A692" s="192" t="s">
        <v>7852</v>
      </c>
      <c r="B692" s="351">
        <f>ROW() - ROW('RESOLUCIONES 2025'!$B$2) - 44</f>
        <v>646</v>
      </c>
      <c r="C692" s="130">
        <v>45811.0</v>
      </c>
      <c r="D692" s="73" t="s">
        <v>12734</v>
      </c>
      <c r="E692" s="386" t="s">
        <v>12735</v>
      </c>
      <c r="F692" s="73" t="s">
        <v>131</v>
      </c>
      <c r="G692" s="283"/>
      <c r="H692" s="431"/>
      <c r="I692" s="285" t="s">
        <v>12788</v>
      </c>
      <c r="J692" s="73" t="s">
        <v>12789</v>
      </c>
      <c r="K692" s="73"/>
      <c r="L692" s="73"/>
      <c r="M692" s="73"/>
      <c r="N692" s="21"/>
      <c r="O692" s="21"/>
    </row>
    <row r="693" ht="15.75" customHeight="1">
      <c r="A693" s="192" t="s">
        <v>7852</v>
      </c>
      <c r="B693" s="351">
        <f>ROW() - ROW('RESOLUCIONES 2025'!$B$2) - 44</f>
        <v>647</v>
      </c>
      <c r="C693" s="130">
        <v>45811.0</v>
      </c>
      <c r="D693" s="73" t="s">
        <v>7514</v>
      </c>
      <c r="E693" s="386" t="s">
        <v>11509</v>
      </c>
      <c r="F693" s="73" t="s">
        <v>131</v>
      </c>
      <c r="G693" s="169"/>
      <c r="H693" s="431"/>
      <c r="I693" s="285" t="s">
        <v>12790</v>
      </c>
      <c r="J693" s="73" t="s">
        <v>12791</v>
      </c>
      <c r="K693" s="73"/>
      <c r="L693" s="73"/>
      <c r="M693" s="73"/>
      <c r="N693" s="21"/>
      <c r="O693" s="21"/>
    </row>
    <row r="694" ht="15.75" customHeight="1">
      <c r="A694" s="192" t="s">
        <v>7852</v>
      </c>
      <c r="B694" s="351">
        <f>ROW() - ROW('RESOLUCIONES 2025'!$B$2) - 44</f>
        <v>648</v>
      </c>
      <c r="C694" s="130">
        <v>45811.0</v>
      </c>
      <c r="D694" s="73" t="s">
        <v>1945</v>
      </c>
      <c r="E694" s="386" t="s">
        <v>10066</v>
      </c>
      <c r="F694" s="73" t="s">
        <v>131</v>
      </c>
      <c r="G694" s="169"/>
      <c r="H694" s="431"/>
      <c r="I694" s="285" t="s">
        <v>12446</v>
      </c>
      <c r="J694" s="73" t="s">
        <v>12441</v>
      </c>
      <c r="K694" s="73"/>
      <c r="L694" s="73"/>
      <c r="M694" s="73"/>
      <c r="N694" s="21"/>
      <c r="O694" s="21"/>
    </row>
    <row r="695" ht="15.75" customHeight="1">
      <c r="A695" s="192" t="s">
        <v>7852</v>
      </c>
      <c r="B695" s="351">
        <f>ROW() - ROW('RESOLUCIONES 2025'!$B$2) - 44</f>
        <v>649</v>
      </c>
      <c r="C695" s="130">
        <v>45811.0</v>
      </c>
      <c r="D695" s="73" t="s">
        <v>12792</v>
      </c>
      <c r="E695" s="386" t="s">
        <v>9745</v>
      </c>
      <c r="F695" s="73" t="s">
        <v>131</v>
      </c>
      <c r="G695" s="169"/>
      <c r="H695" s="431"/>
      <c r="I695" s="285" t="s">
        <v>12793</v>
      </c>
      <c r="J695" s="73" t="s">
        <v>12794</v>
      </c>
      <c r="K695" s="73"/>
      <c r="L695" s="73"/>
      <c r="M695" s="73"/>
      <c r="N695" s="21"/>
      <c r="O695" s="21"/>
    </row>
    <row r="696" ht="15.75" customHeight="1">
      <c r="A696" s="192" t="s">
        <v>7852</v>
      </c>
      <c r="B696" s="351">
        <f>ROW() - ROW('RESOLUCIONES 2025'!$B$2) - 44</f>
        <v>650</v>
      </c>
      <c r="C696" s="130">
        <v>45811.0</v>
      </c>
      <c r="D696" s="73" t="s">
        <v>6267</v>
      </c>
      <c r="E696" s="386" t="s">
        <v>12756</v>
      </c>
      <c r="F696" s="73" t="s">
        <v>131</v>
      </c>
      <c r="G696" s="169"/>
      <c r="H696" s="431"/>
      <c r="I696" s="285" t="s">
        <v>12795</v>
      </c>
      <c r="J696" s="73" t="s">
        <v>12796</v>
      </c>
      <c r="K696" s="73"/>
      <c r="L696" s="73"/>
      <c r="M696" s="73"/>
      <c r="N696" s="21"/>
      <c r="O696" s="21"/>
    </row>
    <row r="697" ht="15.75" customHeight="1">
      <c r="A697" s="192" t="s">
        <v>7852</v>
      </c>
      <c r="B697" s="351">
        <f>ROW() - ROW('RESOLUCIONES 2025'!$B$2) - 44</f>
        <v>651</v>
      </c>
      <c r="C697" s="130">
        <v>45811.0</v>
      </c>
      <c r="D697" s="73" t="s">
        <v>8626</v>
      </c>
      <c r="E697" s="386" t="s">
        <v>12755</v>
      </c>
      <c r="F697" s="73" t="s">
        <v>131</v>
      </c>
      <c r="G697" s="169"/>
      <c r="H697" s="431"/>
      <c r="I697" s="285" t="s">
        <v>12797</v>
      </c>
      <c r="J697" s="73" t="s">
        <v>7639</v>
      </c>
      <c r="K697" s="73"/>
      <c r="L697" s="73"/>
      <c r="M697" s="73"/>
      <c r="N697" s="21"/>
      <c r="O697" s="21"/>
    </row>
    <row r="698" ht="15.75" customHeight="1">
      <c r="A698" s="192" t="s">
        <v>7852</v>
      </c>
      <c r="B698" s="351">
        <f>ROW() - ROW('RESOLUCIONES 2025'!$B$2) - 44</f>
        <v>652</v>
      </c>
      <c r="C698" s="130">
        <v>45811.0</v>
      </c>
      <c r="D698" s="73" t="s">
        <v>11138</v>
      </c>
      <c r="E698" s="386" t="s">
        <v>11413</v>
      </c>
      <c r="F698" s="73" t="s">
        <v>131</v>
      </c>
      <c r="G698" s="169"/>
      <c r="H698" s="431"/>
      <c r="I698" s="285" t="s">
        <v>7639</v>
      </c>
      <c r="J698" s="73" t="s">
        <v>12602</v>
      </c>
      <c r="K698" s="73"/>
      <c r="L698" s="73"/>
      <c r="M698" s="73"/>
      <c r="N698" s="21"/>
      <c r="O698" s="21"/>
    </row>
    <row r="699" ht="15.75" customHeight="1">
      <c r="A699" s="192" t="s">
        <v>7852</v>
      </c>
      <c r="B699" s="351">
        <f>ROW() - ROW('RESOLUCIONES 2025'!$B$2) - 44</f>
        <v>653</v>
      </c>
      <c r="C699" s="130">
        <v>45811.0</v>
      </c>
      <c r="D699" s="73" t="s">
        <v>4506</v>
      </c>
      <c r="E699" s="386" t="s">
        <v>4507</v>
      </c>
      <c r="F699" s="73" t="s">
        <v>761</v>
      </c>
      <c r="G699" s="169" t="s">
        <v>4966</v>
      </c>
      <c r="H699" s="431"/>
      <c r="I699" s="285"/>
      <c r="J699" s="73"/>
      <c r="K699" s="73"/>
      <c r="L699" s="73"/>
      <c r="M699" s="73"/>
      <c r="N699" s="21"/>
      <c r="O699" s="21"/>
    </row>
    <row r="700" ht="15.75" customHeight="1">
      <c r="A700" s="192" t="s">
        <v>7852</v>
      </c>
      <c r="B700" s="351">
        <f>ROW() - ROW('RESOLUCIONES 2025'!$B$2) - 44</f>
        <v>654</v>
      </c>
      <c r="C700" s="130">
        <v>45811.0</v>
      </c>
      <c r="D700" s="73" t="s">
        <v>12798</v>
      </c>
      <c r="E700" s="386" t="s">
        <v>12799</v>
      </c>
      <c r="F700" s="73" t="s">
        <v>761</v>
      </c>
      <c r="G700" s="169" t="s">
        <v>4966</v>
      </c>
      <c r="H700" s="431"/>
      <c r="I700" s="285"/>
      <c r="J700" s="73"/>
      <c r="K700" s="73"/>
      <c r="L700" s="73"/>
      <c r="M700" s="73"/>
      <c r="N700" s="21"/>
      <c r="O700" s="21"/>
    </row>
    <row r="701" ht="15.75" customHeight="1">
      <c r="A701" s="192" t="s">
        <v>7852</v>
      </c>
      <c r="B701" s="351">
        <f>ROW() - ROW('RESOLUCIONES 2025'!$B$2) - 44</f>
        <v>655</v>
      </c>
      <c r="C701" s="130">
        <v>45811.0</v>
      </c>
      <c r="D701" s="73" t="s">
        <v>12800</v>
      </c>
      <c r="E701" s="386" t="s">
        <v>3702</v>
      </c>
      <c r="F701" s="73" t="s">
        <v>761</v>
      </c>
      <c r="G701" s="169" t="s">
        <v>4642</v>
      </c>
      <c r="H701" s="431"/>
      <c r="I701" s="285"/>
      <c r="J701" s="73"/>
      <c r="K701" s="73"/>
      <c r="L701" s="73"/>
      <c r="M701" s="73"/>
      <c r="N701" s="21"/>
      <c r="O701" s="21"/>
    </row>
    <row r="702" ht="15.75" customHeight="1">
      <c r="A702" s="192" t="s">
        <v>7852</v>
      </c>
      <c r="B702" s="351">
        <f>ROW() - ROW('RESOLUCIONES 2025'!$B$2) - 44</f>
        <v>656</v>
      </c>
      <c r="C702" s="130">
        <v>45811.0</v>
      </c>
      <c r="D702" s="73" t="s">
        <v>12801</v>
      </c>
      <c r="E702" s="386" t="s">
        <v>12802</v>
      </c>
      <c r="F702" s="73" t="s">
        <v>761</v>
      </c>
      <c r="G702" s="169" t="s">
        <v>8645</v>
      </c>
      <c r="H702" s="431"/>
      <c r="I702" s="285"/>
      <c r="J702" s="73"/>
      <c r="K702" s="73"/>
      <c r="L702" s="73"/>
      <c r="M702" s="73"/>
      <c r="N702" s="21"/>
      <c r="O702" s="21"/>
    </row>
    <row r="703" ht="15.75" customHeight="1">
      <c r="A703" s="192" t="s">
        <v>7852</v>
      </c>
      <c r="B703" s="351">
        <f>ROW() - ROW('RESOLUCIONES 2025'!$B$2) - 44</f>
        <v>657</v>
      </c>
      <c r="C703" s="130">
        <v>45811.0</v>
      </c>
      <c r="D703" s="73" t="s">
        <v>12803</v>
      </c>
      <c r="E703" s="386" t="s">
        <v>12804</v>
      </c>
      <c r="F703" s="73" t="s">
        <v>761</v>
      </c>
      <c r="G703" s="169" t="s">
        <v>10926</v>
      </c>
      <c r="H703" s="431"/>
      <c r="I703" s="285"/>
      <c r="J703" s="73"/>
      <c r="K703" s="73"/>
      <c r="L703" s="73"/>
      <c r="M703" s="73"/>
      <c r="N703" s="21"/>
      <c r="O703" s="21"/>
    </row>
    <row r="704" ht="15.75" customHeight="1">
      <c r="A704" s="192" t="s">
        <v>7852</v>
      </c>
      <c r="B704" s="351">
        <f>ROW() - ROW('RESOLUCIONES 2025'!$B$2) - 44</f>
        <v>658</v>
      </c>
      <c r="C704" s="130">
        <v>45811.0</v>
      </c>
      <c r="D704" s="73" t="s">
        <v>12805</v>
      </c>
      <c r="E704" s="386" t="s">
        <v>12806</v>
      </c>
      <c r="F704" s="73" t="s">
        <v>761</v>
      </c>
      <c r="G704" s="169" t="s">
        <v>6871</v>
      </c>
      <c r="H704" s="431"/>
      <c r="I704" s="285"/>
      <c r="J704" s="73"/>
      <c r="K704" s="73"/>
      <c r="L704" s="73"/>
      <c r="M704" s="73"/>
      <c r="N704" s="21"/>
      <c r="O704" s="21"/>
    </row>
    <row r="705" ht="15.75" customHeight="1">
      <c r="A705" s="192" t="s">
        <v>7852</v>
      </c>
      <c r="B705" s="351">
        <f>ROW() - ROW('RESOLUCIONES 2025'!$B$2) - 44</f>
        <v>659</v>
      </c>
      <c r="C705" s="130">
        <v>45812.0</v>
      </c>
      <c r="D705" s="73" t="s">
        <v>12807</v>
      </c>
      <c r="E705" s="386" t="s">
        <v>12771</v>
      </c>
      <c r="F705" s="73" t="s">
        <v>12573</v>
      </c>
      <c r="G705" s="169"/>
      <c r="H705" s="431"/>
      <c r="I705" s="285"/>
      <c r="J705" s="73"/>
      <c r="K705" s="73"/>
      <c r="L705" s="73"/>
      <c r="M705" s="73"/>
      <c r="N705" s="21"/>
      <c r="O705" s="21"/>
    </row>
    <row r="706" ht="15.75" customHeight="1">
      <c r="A706" s="192" t="s">
        <v>7852</v>
      </c>
      <c r="B706" s="351">
        <f>ROW() - ROW('RESOLUCIONES 2025'!$B$2) - 44</f>
        <v>660</v>
      </c>
      <c r="C706" s="130">
        <v>45812.0</v>
      </c>
      <c r="D706" s="73" t="s">
        <v>7970</v>
      </c>
      <c r="E706" s="386" t="s">
        <v>11532</v>
      </c>
      <c r="F706" s="73" t="s">
        <v>8629</v>
      </c>
      <c r="G706" s="169"/>
      <c r="H706" s="431"/>
      <c r="I706" s="285"/>
      <c r="J706" s="73"/>
      <c r="K706" s="73"/>
      <c r="L706" s="73"/>
      <c r="M706" s="73"/>
      <c r="N706" s="21"/>
      <c r="O706" s="21"/>
    </row>
    <row r="707" ht="15.75" customHeight="1">
      <c r="A707" s="192" t="s">
        <v>7852</v>
      </c>
      <c r="B707" s="351">
        <f>ROW() - ROW('RESOLUCIONES 2025'!$B$2) - 44</f>
        <v>661</v>
      </c>
      <c r="C707" s="130">
        <v>45812.0</v>
      </c>
      <c r="D707" s="73" t="s">
        <v>2774</v>
      </c>
      <c r="E707" s="386" t="s">
        <v>7828</v>
      </c>
      <c r="F707" s="73" t="s">
        <v>761</v>
      </c>
      <c r="G707" s="169" t="s">
        <v>1652</v>
      </c>
      <c r="H707" s="431"/>
      <c r="I707" s="285"/>
      <c r="J707" s="73"/>
      <c r="K707" s="73"/>
      <c r="L707" s="73"/>
      <c r="M707" s="73"/>
      <c r="N707" s="21"/>
      <c r="O707" s="21"/>
    </row>
    <row r="708" ht="15.75" customHeight="1">
      <c r="A708" s="192" t="s">
        <v>7852</v>
      </c>
      <c r="B708" s="351">
        <f>ROW() - ROW('RESOLUCIONES 2025'!$B$2) - 44</f>
        <v>662</v>
      </c>
      <c r="C708" s="130">
        <v>45812.0</v>
      </c>
      <c r="D708" s="73" t="s">
        <v>12808</v>
      </c>
      <c r="E708" s="386" t="s">
        <v>12809</v>
      </c>
      <c r="F708" s="73" t="s">
        <v>761</v>
      </c>
      <c r="G708" s="169" t="s">
        <v>4749</v>
      </c>
      <c r="H708" s="431"/>
      <c r="I708" s="285"/>
      <c r="J708" s="73"/>
      <c r="K708" s="73"/>
      <c r="L708" s="73"/>
      <c r="M708" s="73"/>
      <c r="N708" s="21"/>
      <c r="O708" s="21"/>
    </row>
    <row r="709" ht="15.75" customHeight="1">
      <c r="A709" s="192" t="s">
        <v>7852</v>
      </c>
      <c r="B709" s="351">
        <f>ROW() - ROW('RESOLUCIONES 2025'!$B$2) - 44</f>
        <v>663</v>
      </c>
      <c r="C709" s="130">
        <v>45812.0</v>
      </c>
      <c r="D709" s="73" t="s">
        <v>12810</v>
      </c>
      <c r="E709" s="386" t="s">
        <v>12811</v>
      </c>
      <c r="F709" s="73" t="s">
        <v>761</v>
      </c>
      <c r="G709" s="169" t="s">
        <v>8645</v>
      </c>
      <c r="H709" s="431"/>
      <c r="I709" s="285"/>
      <c r="J709" s="73"/>
      <c r="K709" s="73"/>
      <c r="L709" s="73"/>
      <c r="M709" s="73"/>
      <c r="N709" s="21"/>
      <c r="O709" s="21"/>
    </row>
    <row r="710" ht="15.75" customHeight="1">
      <c r="A710" s="192" t="s">
        <v>7852</v>
      </c>
      <c r="B710" s="351">
        <f>ROW() - ROW('RESOLUCIONES 2025'!$B$2) - 44</f>
        <v>664</v>
      </c>
      <c r="C710" s="130">
        <v>45812.0</v>
      </c>
      <c r="D710" s="73" t="s">
        <v>12812</v>
      </c>
      <c r="E710" s="386" t="s">
        <v>12813</v>
      </c>
      <c r="F710" s="73" t="s">
        <v>761</v>
      </c>
      <c r="G710" s="169" t="s">
        <v>4966</v>
      </c>
      <c r="H710" s="431"/>
      <c r="I710" s="285"/>
      <c r="J710" s="73"/>
      <c r="K710" s="73"/>
      <c r="L710" s="73"/>
      <c r="M710" s="73"/>
      <c r="N710" s="21"/>
      <c r="O710" s="21"/>
    </row>
    <row r="711" ht="15.75" customHeight="1">
      <c r="A711" s="192" t="s">
        <v>7852</v>
      </c>
      <c r="B711" s="351">
        <f>ROW() - ROW('RESOLUCIONES 2025'!$B$2) - 44</f>
        <v>665</v>
      </c>
      <c r="C711" s="130">
        <v>45812.0</v>
      </c>
      <c r="D711" s="73" t="s">
        <v>4549</v>
      </c>
      <c r="E711" s="386" t="s">
        <v>12814</v>
      </c>
      <c r="F711" s="73" t="s">
        <v>761</v>
      </c>
      <c r="G711" s="169" t="s">
        <v>4966</v>
      </c>
      <c r="H711" s="431"/>
      <c r="I711" s="285"/>
      <c r="J711" s="73"/>
      <c r="K711" s="73"/>
      <c r="L711" s="73"/>
      <c r="M711" s="73"/>
      <c r="N711" s="21"/>
      <c r="O711" s="21"/>
    </row>
    <row r="712" ht="15.75" customHeight="1">
      <c r="A712" s="192" t="s">
        <v>7852</v>
      </c>
      <c r="B712" s="351">
        <f>ROW() - ROW('RESOLUCIONES 2025'!$B$2) - 44</f>
        <v>666</v>
      </c>
      <c r="C712" s="130">
        <v>45812.0</v>
      </c>
      <c r="D712" s="73" t="s">
        <v>7459</v>
      </c>
      <c r="E712" s="386" t="s">
        <v>7460</v>
      </c>
      <c r="F712" s="73" t="s">
        <v>761</v>
      </c>
      <c r="G712" s="169" t="s">
        <v>12090</v>
      </c>
      <c r="H712" s="431"/>
      <c r="I712" s="285"/>
      <c r="J712" s="73"/>
      <c r="K712" s="73"/>
      <c r="L712" s="73"/>
      <c r="M712" s="73"/>
      <c r="N712" s="21"/>
      <c r="O712" s="21"/>
    </row>
    <row r="713" ht="15.75" customHeight="1">
      <c r="A713" s="192" t="s">
        <v>7852</v>
      </c>
      <c r="B713" s="351">
        <f>ROW() - ROW('RESOLUCIONES 2025'!$B$2) - 44</f>
        <v>667</v>
      </c>
      <c r="C713" s="130">
        <v>45812.0</v>
      </c>
      <c r="D713" s="73" t="s">
        <v>7561</v>
      </c>
      <c r="E713" s="386" t="s">
        <v>12815</v>
      </c>
      <c r="F713" s="73" t="s">
        <v>8629</v>
      </c>
      <c r="G713" s="169"/>
      <c r="H713" s="431"/>
      <c r="I713" s="285"/>
      <c r="J713" s="73"/>
      <c r="K713" s="73"/>
      <c r="L713" s="73"/>
      <c r="M713" s="73"/>
      <c r="N713" s="21"/>
      <c r="O713" s="21"/>
    </row>
    <row r="714" ht="15.75" customHeight="1">
      <c r="A714" s="192" t="s">
        <v>7852</v>
      </c>
      <c r="B714" s="351">
        <f>ROW() - ROW('RESOLUCIONES 2025'!$B$2) - 44</f>
        <v>668</v>
      </c>
      <c r="C714" s="130">
        <v>45812.0</v>
      </c>
      <c r="D714" s="73" t="s">
        <v>8517</v>
      </c>
      <c r="E714" s="386" t="s">
        <v>11093</v>
      </c>
      <c r="F714" s="73" t="s">
        <v>1593</v>
      </c>
      <c r="G714" s="253">
        <v>45824.0</v>
      </c>
      <c r="H714" s="488"/>
      <c r="I714" s="285"/>
      <c r="J714" s="73"/>
      <c r="K714" s="73"/>
      <c r="L714" s="73"/>
      <c r="M714" s="73"/>
      <c r="N714" s="21"/>
      <c r="O714" s="21"/>
    </row>
    <row r="715" ht="15.75" customHeight="1">
      <c r="A715" s="192" t="s">
        <v>7852</v>
      </c>
      <c r="B715" s="351">
        <f>ROW() - ROW('RESOLUCIONES 2025'!$B$2) - 44</f>
        <v>669</v>
      </c>
      <c r="C715" s="130">
        <v>45813.0</v>
      </c>
      <c r="D715" s="73" t="s">
        <v>11447</v>
      </c>
      <c r="E715" s="386" t="s">
        <v>11448</v>
      </c>
      <c r="F715" s="73" t="s">
        <v>8629</v>
      </c>
      <c r="G715" s="169"/>
      <c r="H715" s="431"/>
      <c r="I715" s="285"/>
      <c r="J715" s="73"/>
      <c r="K715" s="73"/>
      <c r="L715" s="73"/>
      <c r="M715" s="73"/>
      <c r="N715" s="21"/>
      <c r="O715" s="21"/>
    </row>
    <row r="716" ht="15.75" customHeight="1">
      <c r="A716" s="192" t="s">
        <v>7852</v>
      </c>
      <c r="B716" s="351">
        <f>ROW() - ROW('RESOLUCIONES 2025'!$B$2) - 44</f>
        <v>670</v>
      </c>
      <c r="C716" s="130">
        <v>45813.0</v>
      </c>
      <c r="D716" s="73" t="s">
        <v>7344</v>
      </c>
      <c r="E716" s="386" t="s">
        <v>12816</v>
      </c>
      <c r="F716" s="73" t="s">
        <v>8629</v>
      </c>
      <c r="G716" s="169"/>
      <c r="H716" s="431"/>
      <c r="I716" s="285"/>
      <c r="J716" s="73"/>
      <c r="K716" s="73"/>
      <c r="L716" s="73"/>
      <c r="M716" s="73"/>
      <c r="N716" s="21"/>
      <c r="O716" s="21"/>
    </row>
    <row r="717" ht="15.75" customHeight="1">
      <c r="A717" s="192" t="s">
        <v>7852</v>
      </c>
      <c r="B717" s="351">
        <f>ROW() - ROW('RESOLUCIONES 2025'!$B$2) - 44</f>
        <v>671</v>
      </c>
      <c r="C717" s="130">
        <v>45813.0</v>
      </c>
      <c r="D717" s="73" t="s">
        <v>2838</v>
      </c>
      <c r="E717" s="386" t="s">
        <v>12817</v>
      </c>
      <c r="F717" s="73" t="s">
        <v>8629</v>
      </c>
      <c r="G717" s="268"/>
      <c r="H717" s="431"/>
      <c r="I717" s="285"/>
      <c r="J717" s="73"/>
      <c r="K717" s="73"/>
      <c r="L717" s="73"/>
      <c r="M717" s="73"/>
      <c r="N717" s="21"/>
      <c r="O717" s="21"/>
    </row>
    <row r="718" ht="15.75" customHeight="1">
      <c r="A718" s="192" t="s">
        <v>7852</v>
      </c>
      <c r="B718" s="351">
        <f>ROW() - ROW('RESOLUCIONES 2025'!$B$2) - 44</f>
        <v>672</v>
      </c>
      <c r="C718" s="130">
        <v>45813.0</v>
      </c>
      <c r="D718" s="73" t="s">
        <v>12706</v>
      </c>
      <c r="E718" s="386" t="s">
        <v>9389</v>
      </c>
      <c r="F718" s="73" t="s">
        <v>12573</v>
      </c>
      <c r="G718" s="169"/>
      <c r="H718" s="431"/>
      <c r="I718" s="285"/>
      <c r="J718" s="73"/>
      <c r="K718" s="73"/>
      <c r="L718" s="73"/>
      <c r="M718" s="73"/>
      <c r="N718" s="21"/>
      <c r="O718" s="21"/>
    </row>
    <row r="719" ht="15.75" customHeight="1">
      <c r="A719" s="192" t="s">
        <v>7852</v>
      </c>
      <c r="B719" s="351">
        <f>ROW() - ROW('RESOLUCIONES 2025'!$B$2) - 44</f>
        <v>673</v>
      </c>
      <c r="C719" s="130">
        <v>45813.0</v>
      </c>
      <c r="D719" s="73" t="s">
        <v>12221</v>
      </c>
      <c r="E719" s="386" t="s">
        <v>12222</v>
      </c>
      <c r="F719" s="73" t="s">
        <v>761</v>
      </c>
      <c r="G719" s="169" t="s">
        <v>4642</v>
      </c>
      <c r="H719" s="431"/>
      <c r="I719" s="285"/>
      <c r="J719" s="73"/>
      <c r="K719" s="73"/>
      <c r="L719" s="73"/>
      <c r="M719" s="73"/>
      <c r="N719" s="21"/>
      <c r="O719" s="21"/>
    </row>
    <row r="720" ht="15.75" customHeight="1">
      <c r="A720" s="192" t="s">
        <v>7852</v>
      </c>
      <c r="B720" s="351">
        <f>ROW() - ROW('RESOLUCIONES 2025'!$B$2) - 44</f>
        <v>674</v>
      </c>
      <c r="C720" s="130">
        <v>45813.0</v>
      </c>
      <c r="D720" s="73" t="s">
        <v>3022</v>
      </c>
      <c r="E720" s="386" t="s">
        <v>12818</v>
      </c>
      <c r="F720" s="73" t="s">
        <v>761</v>
      </c>
      <c r="G720" s="169" t="s">
        <v>1652</v>
      </c>
      <c r="H720" s="431"/>
      <c r="I720" s="285"/>
      <c r="J720" s="73"/>
      <c r="K720" s="73"/>
      <c r="L720" s="73"/>
      <c r="M720" s="73"/>
      <c r="N720" s="21"/>
      <c r="O720" s="21"/>
    </row>
    <row r="721" ht="15.75" customHeight="1">
      <c r="A721" s="192" t="s">
        <v>7852</v>
      </c>
      <c r="B721" s="351">
        <f>ROW() - ROW('RESOLUCIONES 2025'!$B$2) - 44</f>
        <v>675</v>
      </c>
      <c r="C721" s="130">
        <v>45813.0</v>
      </c>
      <c r="D721" s="73" t="s">
        <v>4654</v>
      </c>
      <c r="E721" s="386" t="s">
        <v>4655</v>
      </c>
      <c r="F721" s="73" t="s">
        <v>761</v>
      </c>
      <c r="G721" s="169" t="s">
        <v>2850</v>
      </c>
      <c r="H721" s="431"/>
      <c r="I721" s="285"/>
      <c r="J721" s="73"/>
      <c r="K721" s="73"/>
      <c r="L721" s="73"/>
      <c r="M721" s="73"/>
      <c r="N721" s="21"/>
      <c r="O721" s="21"/>
    </row>
    <row r="722" ht="15.75" customHeight="1">
      <c r="A722" s="192" t="s">
        <v>7852</v>
      </c>
      <c r="B722" s="351">
        <f>ROW() - ROW('RESOLUCIONES 2025'!$B$2) - 44</f>
        <v>676</v>
      </c>
      <c r="C722" s="130">
        <v>45813.0</v>
      </c>
      <c r="D722" s="73" t="s">
        <v>10125</v>
      </c>
      <c r="E722" s="386" t="s">
        <v>10126</v>
      </c>
      <c r="F722" s="73" t="s">
        <v>761</v>
      </c>
      <c r="G722" s="169" t="s">
        <v>11665</v>
      </c>
      <c r="H722" s="431"/>
      <c r="I722" s="285"/>
      <c r="J722" s="73"/>
      <c r="K722" s="73"/>
      <c r="L722" s="73"/>
      <c r="M722" s="73"/>
      <c r="N722" s="21"/>
      <c r="O722" s="21"/>
    </row>
    <row r="723" ht="15.75" customHeight="1">
      <c r="A723" s="192" t="s">
        <v>7852</v>
      </c>
      <c r="B723" s="351">
        <f>ROW() - ROW('RESOLUCIONES 2025'!$B$2) - 44</f>
        <v>677</v>
      </c>
      <c r="C723" s="130">
        <v>45813.0</v>
      </c>
      <c r="D723" s="73" t="s">
        <v>11928</v>
      </c>
      <c r="E723" s="386" t="s">
        <v>12819</v>
      </c>
      <c r="F723" s="73" t="s">
        <v>761</v>
      </c>
      <c r="G723" s="169" t="s">
        <v>4127</v>
      </c>
      <c r="H723" s="431"/>
      <c r="I723" s="285"/>
      <c r="J723" s="73"/>
      <c r="K723" s="73"/>
      <c r="L723" s="73"/>
      <c r="M723" s="73"/>
      <c r="N723" s="21"/>
      <c r="O723" s="21"/>
    </row>
    <row r="724" ht="15.75" customHeight="1">
      <c r="A724" s="192" t="s">
        <v>7852</v>
      </c>
      <c r="B724" s="351">
        <f>ROW() - ROW('RESOLUCIONES 2025'!$B$2) - 44</f>
        <v>678</v>
      </c>
      <c r="C724" s="130">
        <v>45813.0</v>
      </c>
      <c r="D724" s="73" t="s">
        <v>1230</v>
      </c>
      <c r="E724" s="386" t="s">
        <v>12820</v>
      </c>
      <c r="F724" s="73" t="s">
        <v>761</v>
      </c>
      <c r="G724" s="169" t="s">
        <v>12821</v>
      </c>
      <c r="H724" s="431"/>
      <c r="I724" s="285"/>
      <c r="J724" s="73"/>
      <c r="K724" s="73"/>
      <c r="L724" s="73"/>
      <c r="M724" s="73"/>
      <c r="N724" s="21"/>
      <c r="O724" s="21"/>
    </row>
    <row r="725" ht="15.75" customHeight="1">
      <c r="A725" s="192" t="s">
        <v>7852</v>
      </c>
      <c r="B725" s="351">
        <f>ROW() - ROW('RESOLUCIONES 2025'!$B$2) - 44</f>
        <v>679</v>
      </c>
      <c r="C725" s="130">
        <v>45814.0</v>
      </c>
      <c r="D725" s="73" t="s">
        <v>11943</v>
      </c>
      <c r="E725" s="386" t="s">
        <v>11944</v>
      </c>
      <c r="F725" s="73" t="s">
        <v>12822</v>
      </c>
      <c r="G725" s="169"/>
      <c r="H725" s="431"/>
      <c r="I725" s="285"/>
      <c r="J725" s="73"/>
      <c r="K725" s="73"/>
      <c r="L725" s="73"/>
      <c r="M725" s="73"/>
      <c r="N725" s="21"/>
      <c r="O725" s="21"/>
    </row>
    <row r="726" ht="15.75" customHeight="1">
      <c r="A726" s="192" t="s">
        <v>7852</v>
      </c>
      <c r="B726" s="351">
        <f>ROW() - ROW('RESOLUCIONES 2025'!$B$2) - 44</f>
        <v>680</v>
      </c>
      <c r="C726" s="130">
        <v>45819.0</v>
      </c>
      <c r="D726" s="73" t="s">
        <v>12362</v>
      </c>
      <c r="E726" s="386" t="s">
        <v>12363</v>
      </c>
      <c r="F726" s="73" t="s">
        <v>2923</v>
      </c>
      <c r="G726" s="169"/>
      <c r="H726" s="431"/>
      <c r="I726" s="285"/>
      <c r="J726" s="73"/>
      <c r="K726" s="73"/>
      <c r="L726" s="73"/>
      <c r="M726" s="73"/>
      <c r="N726" s="21"/>
      <c r="O726" s="21"/>
    </row>
    <row r="727" ht="15.75" customHeight="1">
      <c r="A727" s="192" t="s">
        <v>7852</v>
      </c>
      <c r="B727" s="351">
        <f>ROW() - ROW('RESOLUCIONES 2025'!$B$2) - 44</f>
        <v>681</v>
      </c>
      <c r="C727" s="130">
        <v>45819.0</v>
      </c>
      <c r="D727" s="73" t="s">
        <v>8520</v>
      </c>
      <c r="E727" s="386" t="s">
        <v>8521</v>
      </c>
      <c r="F727" s="73" t="s">
        <v>2923</v>
      </c>
      <c r="G727" s="169"/>
      <c r="H727" s="431"/>
      <c r="I727" s="285"/>
      <c r="J727" s="73"/>
      <c r="K727" s="73"/>
      <c r="L727" s="73"/>
      <c r="M727" s="73"/>
      <c r="N727" s="21"/>
      <c r="O727" s="21"/>
    </row>
    <row r="728" ht="15.75" customHeight="1">
      <c r="A728" s="192" t="s">
        <v>7852</v>
      </c>
      <c r="B728" s="351">
        <f>ROW() - ROW('RESOLUCIONES 2025'!$B$2) - 44</f>
        <v>682</v>
      </c>
      <c r="C728" s="130">
        <v>45819.0</v>
      </c>
      <c r="D728" s="73" t="s">
        <v>12642</v>
      </c>
      <c r="E728" s="386" t="s">
        <v>11664</v>
      </c>
      <c r="F728" s="73" t="s">
        <v>2923</v>
      </c>
      <c r="G728" s="169"/>
      <c r="H728" s="431"/>
      <c r="I728" s="285"/>
      <c r="J728" s="73"/>
      <c r="K728" s="73"/>
      <c r="L728" s="73"/>
      <c r="M728" s="73"/>
      <c r="N728" s="21"/>
      <c r="O728" s="21"/>
    </row>
    <row r="729" ht="15.75" customHeight="1">
      <c r="A729" s="192" t="s">
        <v>7852</v>
      </c>
      <c r="B729" s="351">
        <f>ROW() - ROW('RESOLUCIONES 2025'!$B$2) - 44</f>
        <v>683</v>
      </c>
      <c r="C729" s="130">
        <v>45819.0</v>
      </c>
      <c r="D729" s="73" t="s">
        <v>10871</v>
      </c>
      <c r="E729" s="386" t="s">
        <v>10872</v>
      </c>
      <c r="F729" s="73" t="s">
        <v>2923</v>
      </c>
      <c r="G729" s="268"/>
      <c r="H729" s="431"/>
      <c r="I729" s="285"/>
      <c r="J729" s="73"/>
      <c r="K729" s="73"/>
      <c r="L729" s="73"/>
      <c r="M729" s="73"/>
      <c r="N729" s="21"/>
      <c r="O729" s="21"/>
    </row>
    <row r="730" ht="15.75" customHeight="1">
      <c r="A730" s="192" t="s">
        <v>7852</v>
      </c>
      <c r="B730" s="351">
        <f>ROW() - ROW('RESOLUCIONES 2025'!$B$2) - 44</f>
        <v>684</v>
      </c>
      <c r="C730" s="130">
        <v>45819.0</v>
      </c>
      <c r="D730" s="73" t="s">
        <v>11604</v>
      </c>
      <c r="E730" s="386" t="s">
        <v>12823</v>
      </c>
      <c r="F730" s="73" t="s">
        <v>2923</v>
      </c>
      <c r="G730" s="169"/>
      <c r="H730" s="431"/>
      <c r="I730" s="285"/>
      <c r="J730" s="73"/>
      <c r="K730" s="73"/>
      <c r="L730" s="73"/>
      <c r="M730" s="73"/>
      <c r="N730" s="21"/>
      <c r="O730" s="21"/>
    </row>
    <row r="731" ht="15.75" customHeight="1">
      <c r="A731" s="192" t="s">
        <v>7852</v>
      </c>
      <c r="B731" s="351">
        <f>ROW() - ROW('RESOLUCIONES 2025'!$B$2) - 44</f>
        <v>685</v>
      </c>
      <c r="C731" s="130">
        <v>45814.0</v>
      </c>
      <c r="D731" s="73" t="s">
        <v>10940</v>
      </c>
      <c r="E731" s="386" t="s">
        <v>12052</v>
      </c>
      <c r="F731" s="73" t="s">
        <v>131</v>
      </c>
      <c r="G731" s="169"/>
      <c r="H731" s="431"/>
      <c r="I731" s="285"/>
      <c r="J731" s="73"/>
      <c r="K731" s="73"/>
      <c r="L731" s="73"/>
      <c r="M731" s="73"/>
      <c r="N731" s="21"/>
      <c r="O731" s="21"/>
    </row>
    <row r="732" ht="15.75" customHeight="1">
      <c r="A732" s="192" t="s">
        <v>7852</v>
      </c>
      <c r="B732" s="351">
        <f>ROW() - ROW('RESOLUCIONES 2025'!$B$2) - 44</f>
        <v>686</v>
      </c>
      <c r="C732" s="364">
        <v>45817.0</v>
      </c>
      <c r="D732" s="273" t="s">
        <v>5531</v>
      </c>
      <c r="E732" s="399" t="s">
        <v>11698</v>
      </c>
      <c r="F732" s="273" t="s">
        <v>2253</v>
      </c>
      <c r="G732" s="421" t="s">
        <v>11693</v>
      </c>
      <c r="H732" s="431"/>
      <c r="I732" s="285"/>
      <c r="J732" s="73"/>
      <c r="K732" s="73"/>
      <c r="L732" s="73"/>
      <c r="M732" s="73"/>
      <c r="N732" s="21"/>
      <c r="O732" s="21"/>
    </row>
    <row r="733" ht="15.75" customHeight="1">
      <c r="A733" s="192" t="s">
        <v>7852</v>
      </c>
      <c r="B733" s="351">
        <f>ROW() - ROW('RESOLUCIONES 2025'!$B$2) - 44</f>
        <v>687</v>
      </c>
      <c r="C733" s="364">
        <v>45817.0</v>
      </c>
      <c r="D733" s="273" t="s">
        <v>5531</v>
      </c>
      <c r="E733" s="399" t="s">
        <v>11698</v>
      </c>
      <c r="F733" s="273" t="s">
        <v>12824</v>
      </c>
      <c r="G733" s="268"/>
      <c r="H733" s="722"/>
      <c r="I733" s="285"/>
      <c r="J733" s="73"/>
      <c r="K733" s="73"/>
      <c r="L733" s="73"/>
      <c r="M733" s="73"/>
      <c r="N733" s="21"/>
      <c r="O733" s="21"/>
    </row>
    <row r="734" ht="15.75" customHeight="1">
      <c r="A734" s="192" t="s">
        <v>7852</v>
      </c>
      <c r="B734" s="351">
        <f>ROW() - ROW('RESOLUCIONES 2025'!$B$2) - 44</f>
        <v>688</v>
      </c>
      <c r="C734" s="130">
        <v>45819.0</v>
      </c>
      <c r="D734" s="73" t="s">
        <v>12140</v>
      </c>
      <c r="E734" s="386" t="s">
        <v>12662</v>
      </c>
      <c r="F734" s="73" t="s">
        <v>12573</v>
      </c>
      <c r="G734" s="169"/>
      <c r="H734" s="722"/>
      <c r="I734" s="285"/>
      <c r="J734" s="73"/>
      <c r="K734" s="73"/>
      <c r="L734" s="73"/>
      <c r="M734" s="73"/>
      <c r="N734" s="21"/>
      <c r="O734" s="21"/>
    </row>
    <row r="735" ht="15.75" customHeight="1">
      <c r="A735" s="192" t="s">
        <v>7852</v>
      </c>
      <c r="B735" s="351">
        <f>ROW() - ROW('RESOLUCIONES 2025'!$B$2) - 44</f>
        <v>689</v>
      </c>
      <c r="C735" s="364">
        <v>45819.0</v>
      </c>
      <c r="D735" s="273" t="s">
        <v>12264</v>
      </c>
      <c r="E735" s="399" t="s">
        <v>12652</v>
      </c>
      <c r="F735" s="273" t="s">
        <v>1593</v>
      </c>
      <c r="G735" s="423">
        <v>45826.0</v>
      </c>
      <c r="H735" s="722"/>
      <c r="I735" s="285"/>
      <c r="J735" s="73"/>
      <c r="K735" s="73"/>
      <c r="L735" s="73"/>
      <c r="M735" s="73"/>
      <c r="N735" s="21"/>
      <c r="O735" s="21"/>
    </row>
    <row r="736" ht="15.75" customHeight="1">
      <c r="A736" s="192" t="s">
        <v>7852</v>
      </c>
      <c r="B736" s="351">
        <f>ROW() - ROW('RESOLUCIONES 2025'!$B$2) - 44</f>
        <v>690</v>
      </c>
      <c r="C736" s="130">
        <v>45819.0</v>
      </c>
      <c r="D736" s="273" t="s">
        <v>10077</v>
      </c>
      <c r="E736" s="399" t="s">
        <v>10108</v>
      </c>
      <c r="F736" s="73" t="s">
        <v>2923</v>
      </c>
      <c r="G736" s="403"/>
      <c r="H736" s="722"/>
      <c r="I736" s="285"/>
      <c r="J736" s="73"/>
      <c r="K736" s="73"/>
      <c r="L736" s="73"/>
      <c r="M736" s="73"/>
      <c r="N736" s="21"/>
      <c r="O736" s="21"/>
    </row>
    <row r="737" ht="15.75" customHeight="1">
      <c r="A737" s="192" t="s">
        <v>7852</v>
      </c>
      <c r="B737" s="351">
        <f>ROW() - ROW('RESOLUCIONES 2025'!$B$2) - 44</f>
        <v>691</v>
      </c>
      <c r="C737" s="364">
        <v>45819.0</v>
      </c>
      <c r="D737" s="273" t="s">
        <v>12825</v>
      </c>
      <c r="E737" s="399" t="s">
        <v>12618</v>
      </c>
      <c r="F737" s="73" t="s">
        <v>12573</v>
      </c>
      <c r="G737" s="403"/>
      <c r="H737" s="722"/>
      <c r="I737" s="285"/>
      <c r="J737" s="73"/>
      <c r="K737" s="73"/>
      <c r="L737" s="73"/>
      <c r="M737" s="73"/>
      <c r="N737" s="21"/>
      <c r="O737" s="21"/>
    </row>
    <row r="738" ht="15.75" customHeight="1">
      <c r="A738" s="73"/>
      <c r="B738" s="351">
        <f>ROW() - ROW('RESOLUCIONES 2025'!$B$2) - 44</f>
        <v>692</v>
      </c>
      <c r="C738" s="364"/>
      <c r="D738" s="273"/>
      <c r="E738" s="399"/>
      <c r="F738" s="273"/>
      <c r="G738" s="360"/>
      <c r="H738" s="722"/>
      <c r="I738" s="285"/>
      <c r="J738" s="73"/>
      <c r="K738" s="73"/>
      <c r="L738" s="73"/>
      <c r="M738" s="73"/>
      <c r="N738" s="21"/>
      <c r="O738" s="21"/>
    </row>
    <row r="739" ht="15.75" customHeight="1">
      <c r="A739" s="192" t="s">
        <v>7852</v>
      </c>
      <c r="B739" s="351">
        <f>ROW() - ROW('RESOLUCIONES 2025'!$B$2) - 44</f>
        <v>693</v>
      </c>
      <c r="C739" s="364">
        <v>45819.0</v>
      </c>
      <c r="D739" s="273" t="s">
        <v>7782</v>
      </c>
      <c r="E739" s="399" t="s">
        <v>12623</v>
      </c>
      <c r="F739" s="73" t="s">
        <v>12573</v>
      </c>
      <c r="G739" s="403"/>
      <c r="H739" s="722"/>
      <c r="I739" s="285"/>
      <c r="J739" s="73"/>
      <c r="K739" s="73"/>
      <c r="L739" s="73"/>
      <c r="M739" s="73"/>
      <c r="N739" s="21"/>
      <c r="O739" s="21"/>
    </row>
    <row r="740" ht="15.75" customHeight="1">
      <c r="A740" s="192" t="s">
        <v>7852</v>
      </c>
      <c r="B740" s="351">
        <f>ROW() - ROW('RESOLUCIONES 2025'!$B$2) - 44</f>
        <v>694</v>
      </c>
      <c r="C740" s="364">
        <v>45819.0</v>
      </c>
      <c r="D740" s="273" t="s">
        <v>12826</v>
      </c>
      <c r="E740" s="399" t="s">
        <v>12379</v>
      </c>
      <c r="F740" s="73" t="s">
        <v>12573</v>
      </c>
      <c r="G740" s="268" t="s">
        <v>1476</v>
      </c>
      <c r="H740" s="722"/>
      <c r="I740" s="285"/>
      <c r="J740" s="73"/>
      <c r="K740" s="73"/>
      <c r="L740" s="73"/>
      <c r="M740" s="73"/>
      <c r="N740" s="21"/>
      <c r="O740" s="21"/>
    </row>
    <row r="741" ht="15.75" customHeight="1">
      <c r="A741" s="192" t="s">
        <v>7852</v>
      </c>
      <c r="B741" s="351">
        <f>ROW() - ROW('RESOLUCIONES 2025'!$B$2) - 44</f>
        <v>695</v>
      </c>
      <c r="C741" s="364">
        <v>45819.0</v>
      </c>
      <c r="D741" s="273" t="s">
        <v>10433</v>
      </c>
      <c r="E741" s="399" t="s">
        <v>10540</v>
      </c>
      <c r="F741" s="273" t="s">
        <v>2923</v>
      </c>
      <c r="G741" s="403"/>
      <c r="H741" s="722"/>
      <c r="I741" s="285"/>
      <c r="J741" s="73"/>
      <c r="K741" s="73"/>
      <c r="L741" s="73"/>
      <c r="M741" s="73"/>
      <c r="N741" s="21"/>
      <c r="O741" s="21"/>
    </row>
    <row r="742" ht="15.75" customHeight="1">
      <c r="A742" s="192" t="s">
        <v>7852</v>
      </c>
      <c r="B742" s="351">
        <f>ROW() - ROW('RESOLUCIONES 2025'!$B$2) - 44</f>
        <v>696</v>
      </c>
      <c r="C742" s="130">
        <v>45821.0</v>
      </c>
      <c r="D742" s="273" t="s">
        <v>12365</v>
      </c>
      <c r="E742" s="399" t="s">
        <v>12366</v>
      </c>
      <c r="F742" s="273" t="s">
        <v>2253</v>
      </c>
      <c r="G742" s="403" t="s">
        <v>534</v>
      </c>
      <c r="H742" s="722"/>
      <c r="I742" s="285"/>
      <c r="J742" s="73"/>
      <c r="K742" s="73"/>
      <c r="L742" s="73"/>
      <c r="M742" s="73"/>
      <c r="N742" s="21"/>
      <c r="O742" s="21"/>
    </row>
    <row r="743" ht="15.75" customHeight="1">
      <c r="A743" s="192" t="s">
        <v>7852</v>
      </c>
      <c r="B743" s="351">
        <f>ROW() - ROW('RESOLUCIONES 2025'!$B$2) - 44</f>
        <v>697</v>
      </c>
      <c r="C743" s="130">
        <v>45821.0</v>
      </c>
      <c r="D743" s="273" t="s">
        <v>985</v>
      </c>
      <c r="E743" s="399" t="s">
        <v>986</v>
      </c>
      <c r="F743" s="273" t="s">
        <v>2253</v>
      </c>
      <c r="G743" s="137" t="s">
        <v>660</v>
      </c>
      <c r="H743" s="722"/>
      <c r="I743" s="285"/>
      <c r="J743" s="73"/>
      <c r="K743" s="73"/>
      <c r="L743" s="73"/>
      <c r="M743" s="73"/>
      <c r="N743" s="21"/>
      <c r="O743" s="21"/>
    </row>
    <row r="744" ht="15.75" customHeight="1">
      <c r="A744" s="192" t="s">
        <v>7852</v>
      </c>
      <c r="B744" s="351">
        <f>ROW() - ROW('RESOLUCIONES 2025'!$B$2) - 44</f>
        <v>698</v>
      </c>
      <c r="C744" s="130">
        <v>45821.0</v>
      </c>
      <c r="D744" s="273" t="s">
        <v>12827</v>
      </c>
      <c r="E744" s="399" t="s">
        <v>5998</v>
      </c>
      <c r="F744" s="273" t="s">
        <v>2253</v>
      </c>
      <c r="G744" s="137" t="s">
        <v>7917</v>
      </c>
      <c r="H744" s="722"/>
      <c r="I744" s="285"/>
      <c r="J744" s="73"/>
      <c r="K744" s="73"/>
      <c r="L744" s="73"/>
      <c r="M744" s="73"/>
      <c r="N744" s="21"/>
      <c r="O744" s="21"/>
    </row>
    <row r="745" ht="15.75" customHeight="1">
      <c r="A745" s="192" t="s">
        <v>7852</v>
      </c>
      <c r="B745" s="351">
        <f>ROW() - ROW('RESOLUCIONES 2025'!$B$2) - 44</f>
        <v>699</v>
      </c>
      <c r="C745" s="130">
        <v>45821.0</v>
      </c>
      <c r="D745" s="73" t="s">
        <v>3647</v>
      </c>
      <c r="E745" s="399" t="s">
        <v>8970</v>
      </c>
      <c r="F745" s="273" t="s">
        <v>2253</v>
      </c>
      <c r="G745" s="357" t="s">
        <v>11956</v>
      </c>
      <c r="H745" s="722"/>
      <c r="I745" s="285"/>
      <c r="J745" s="73"/>
      <c r="K745" s="73"/>
      <c r="L745" s="73"/>
      <c r="M745" s="73"/>
      <c r="N745" s="21"/>
      <c r="O745" s="21"/>
    </row>
    <row r="746" ht="15.75" customHeight="1">
      <c r="A746" s="192" t="s">
        <v>7852</v>
      </c>
      <c r="B746" s="351">
        <f>ROW() - ROW('RESOLUCIONES 2025'!$B$2) - 44</f>
        <v>700</v>
      </c>
      <c r="C746" s="130">
        <v>45821.0</v>
      </c>
      <c r="D746" s="273" t="s">
        <v>11606</v>
      </c>
      <c r="E746" s="399" t="s">
        <v>11817</v>
      </c>
      <c r="F746" s="273" t="s">
        <v>2253</v>
      </c>
      <c r="G746" s="137" t="s">
        <v>12828</v>
      </c>
      <c r="H746" s="722"/>
      <c r="I746" s="285"/>
      <c r="J746" s="73"/>
      <c r="K746" s="73"/>
      <c r="L746" s="73"/>
      <c r="M746" s="73"/>
      <c r="N746" s="21"/>
      <c r="O746" s="21"/>
    </row>
    <row r="747" ht="15.75" customHeight="1">
      <c r="A747" s="192" t="s">
        <v>7852</v>
      </c>
      <c r="B747" s="351">
        <f>ROW() - ROW('RESOLUCIONES 2025'!$B$2) - 44</f>
        <v>701</v>
      </c>
      <c r="C747" s="364">
        <v>45821.0</v>
      </c>
      <c r="D747" s="273" t="s">
        <v>12380</v>
      </c>
      <c r="E747" s="399" t="s">
        <v>12381</v>
      </c>
      <c r="F747" s="73" t="s">
        <v>12573</v>
      </c>
      <c r="G747" s="294"/>
      <c r="H747" s="722"/>
      <c r="I747" s="285"/>
      <c r="J747" s="73"/>
      <c r="K747" s="73"/>
      <c r="L747" s="73"/>
      <c r="M747" s="73"/>
      <c r="N747" s="21"/>
      <c r="O747" s="21"/>
    </row>
    <row r="748" ht="15.75" customHeight="1">
      <c r="A748" s="192" t="s">
        <v>7852</v>
      </c>
      <c r="B748" s="351">
        <f>ROW() - ROW('RESOLUCIONES 2025'!$B$2) - 44</f>
        <v>702</v>
      </c>
      <c r="C748" s="364">
        <v>45821.0</v>
      </c>
      <c r="D748" s="273" t="s">
        <v>12747</v>
      </c>
      <c r="E748" s="399" t="s">
        <v>12748</v>
      </c>
      <c r="F748" s="73" t="s">
        <v>12573</v>
      </c>
      <c r="G748" s="294"/>
      <c r="H748" s="722"/>
      <c r="I748" s="285"/>
      <c r="J748" s="73"/>
      <c r="K748" s="73"/>
      <c r="L748" s="73"/>
      <c r="M748" s="73"/>
      <c r="N748" s="21"/>
      <c r="O748" s="21"/>
    </row>
    <row r="749" ht="15.75" customHeight="1">
      <c r="A749" s="192" t="s">
        <v>7852</v>
      </c>
      <c r="B749" s="351">
        <f>ROW() - ROW('RESOLUCIONES 2025'!$B$2) - 44</f>
        <v>703</v>
      </c>
      <c r="C749" s="364">
        <v>45821.0</v>
      </c>
      <c r="D749" s="273" t="s">
        <v>12694</v>
      </c>
      <c r="E749" s="399" t="s">
        <v>12695</v>
      </c>
      <c r="F749" s="73" t="s">
        <v>12573</v>
      </c>
      <c r="G749" s="294"/>
      <c r="H749" s="722"/>
      <c r="I749" s="285"/>
      <c r="J749" s="73"/>
      <c r="K749" s="73"/>
      <c r="L749" s="73"/>
      <c r="M749" s="73"/>
      <c r="N749" s="21"/>
      <c r="O749" s="21"/>
    </row>
    <row r="750" ht="15.75" customHeight="1">
      <c r="A750" s="192" t="s">
        <v>7852</v>
      </c>
      <c r="B750" s="351">
        <f>ROW() - ROW('RESOLUCIONES 2025'!$B$2) - 44</f>
        <v>704</v>
      </c>
      <c r="C750" s="364">
        <v>45821.0</v>
      </c>
      <c r="D750" s="273" t="s">
        <v>12763</v>
      </c>
      <c r="E750" s="399" t="s">
        <v>12764</v>
      </c>
      <c r="F750" s="73" t="s">
        <v>12573</v>
      </c>
      <c r="G750" s="403"/>
      <c r="H750" s="722"/>
      <c r="I750" s="285"/>
      <c r="J750" s="73"/>
      <c r="K750" s="73"/>
      <c r="L750" s="73"/>
      <c r="M750" s="73"/>
      <c r="N750" s="21"/>
      <c r="O750" s="21"/>
    </row>
    <row r="751" ht="15.75" customHeight="1">
      <c r="A751" s="192" t="s">
        <v>7852</v>
      </c>
      <c r="B751" s="351">
        <f>ROW() - ROW('RESOLUCIONES 2025'!$B$2) - 44</f>
        <v>705</v>
      </c>
      <c r="C751" s="364">
        <v>45821.0</v>
      </c>
      <c r="D751" s="273" t="s">
        <v>12829</v>
      </c>
      <c r="E751" s="399" t="s">
        <v>12728</v>
      </c>
      <c r="F751" s="73" t="s">
        <v>12573</v>
      </c>
      <c r="G751" s="403"/>
      <c r="H751" s="722"/>
      <c r="I751" s="285"/>
      <c r="J751" s="73"/>
      <c r="K751" s="73"/>
      <c r="L751" s="73"/>
      <c r="M751" s="73"/>
      <c r="N751" s="21"/>
      <c r="O751" s="21"/>
    </row>
    <row r="752" ht="15.75" customHeight="1">
      <c r="A752" s="192" t="s">
        <v>7852</v>
      </c>
      <c r="B752" s="351">
        <f>ROW() - ROW('RESOLUCIONES 2025'!$B$2) - 44</f>
        <v>706</v>
      </c>
      <c r="C752" s="364">
        <v>45821.0</v>
      </c>
      <c r="D752" s="273" t="s">
        <v>12768</v>
      </c>
      <c r="E752" s="399" t="s">
        <v>12769</v>
      </c>
      <c r="F752" s="73" t="s">
        <v>12573</v>
      </c>
      <c r="G752" s="403"/>
      <c r="H752" s="722"/>
      <c r="I752" s="285"/>
      <c r="J752" s="73"/>
      <c r="K752" s="73"/>
      <c r="L752" s="73"/>
      <c r="M752" s="73"/>
      <c r="N752" s="21"/>
      <c r="O752" s="21"/>
    </row>
    <row r="753" ht="15.75" customHeight="1">
      <c r="A753" s="192" t="s">
        <v>7852</v>
      </c>
      <c r="B753" s="351">
        <f>ROW() - ROW('RESOLUCIONES 2025'!$B$2) - 44</f>
        <v>707</v>
      </c>
      <c r="C753" s="364">
        <v>45821.0</v>
      </c>
      <c r="D753" s="273" t="s">
        <v>12808</v>
      </c>
      <c r="E753" s="399" t="s">
        <v>12809</v>
      </c>
      <c r="F753" s="73" t="s">
        <v>12573</v>
      </c>
      <c r="G753" s="403"/>
      <c r="H753" s="722"/>
      <c r="I753" s="285"/>
      <c r="J753" s="73"/>
      <c r="K753" s="73"/>
      <c r="L753" s="73"/>
      <c r="M753" s="73"/>
      <c r="N753" s="21"/>
      <c r="O753" s="21"/>
    </row>
    <row r="754" ht="15.75" customHeight="1">
      <c r="A754" s="192" t="s">
        <v>7852</v>
      </c>
      <c r="B754" s="351">
        <f>ROW() - ROW('RESOLUCIONES 2025'!$B$2) - 44</f>
        <v>708</v>
      </c>
      <c r="C754" s="364">
        <v>45821.0</v>
      </c>
      <c r="D754" s="273" t="s">
        <v>12547</v>
      </c>
      <c r="E754" s="399" t="s">
        <v>12548</v>
      </c>
      <c r="F754" s="73" t="s">
        <v>12573</v>
      </c>
      <c r="G754" s="403"/>
      <c r="H754" s="722"/>
      <c r="I754" s="285"/>
      <c r="J754" s="73"/>
      <c r="K754" s="73"/>
      <c r="L754" s="73"/>
      <c r="M754" s="73"/>
      <c r="N754" s="21"/>
      <c r="O754" s="21"/>
    </row>
    <row r="755" ht="15.75" customHeight="1">
      <c r="A755" s="192" t="s">
        <v>7852</v>
      </c>
      <c r="B755" s="351">
        <f>ROW() - ROW('RESOLUCIONES 2025'!$B$2) - 44</f>
        <v>709</v>
      </c>
      <c r="C755" s="364">
        <v>45821.0</v>
      </c>
      <c r="D755" s="273" t="s">
        <v>12830</v>
      </c>
      <c r="E755" s="399" t="s">
        <v>10111</v>
      </c>
      <c r="F755" s="73" t="s">
        <v>12573</v>
      </c>
      <c r="G755" s="403"/>
      <c r="H755" s="722"/>
      <c r="I755" s="285"/>
      <c r="J755" s="73"/>
      <c r="K755" s="73"/>
      <c r="L755" s="73"/>
      <c r="M755" s="73"/>
      <c r="N755" s="21"/>
      <c r="O755" s="21"/>
    </row>
    <row r="756" ht="15.75" customHeight="1">
      <c r="A756" s="192" t="s">
        <v>7852</v>
      </c>
      <c r="B756" s="351">
        <f>ROW() - ROW('RESOLUCIONES 2025'!$B$2) - 44</f>
        <v>710</v>
      </c>
      <c r="C756" s="130">
        <v>45821.0</v>
      </c>
      <c r="D756" s="273" t="s">
        <v>11398</v>
      </c>
      <c r="E756" s="399" t="s">
        <v>11475</v>
      </c>
      <c r="F756" s="273" t="s">
        <v>8629</v>
      </c>
      <c r="G756" s="403"/>
      <c r="H756" s="722"/>
      <c r="I756" s="285"/>
      <c r="J756" s="73"/>
      <c r="K756" s="73"/>
      <c r="L756" s="73"/>
      <c r="M756" s="73"/>
      <c r="N756" s="21"/>
      <c r="O756" s="21"/>
    </row>
    <row r="757" ht="15.75" customHeight="1">
      <c r="A757" s="192" t="s">
        <v>7852</v>
      </c>
      <c r="B757" s="351">
        <f>ROW() - ROW('RESOLUCIONES 2025'!$B$2) - 44</f>
        <v>711</v>
      </c>
      <c r="C757" s="130">
        <v>45821.0</v>
      </c>
      <c r="D757" s="273" t="s">
        <v>10888</v>
      </c>
      <c r="E757" s="399" t="s">
        <v>11421</v>
      </c>
      <c r="F757" s="273" t="s">
        <v>8629</v>
      </c>
      <c r="G757" s="403"/>
      <c r="H757" s="722"/>
      <c r="I757" s="285"/>
      <c r="J757" s="73"/>
      <c r="K757" s="73"/>
      <c r="L757" s="73"/>
      <c r="M757" s="73"/>
      <c r="N757" s="21"/>
      <c r="O757" s="21"/>
    </row>
    <row r="758" ht="15.75" customHeight="1">
      <c r="A758" s="192" t="s">
        <v>7852</v>
      </c>
      <c r="B758" s="351">
        <f>ROW() - ROW('RESOLUCIONES 2025'!$B$2) - 44</f>
        <v>712</v>
      </c>
      <c r="C758" s="130">
        <v>45821.0</v>
      </c>
      <c r="D758" s="273" t="s">
        <v>1547</v>
      </c>
      <c r="E758" s="399" t="s">
        <v>11342</v>
      </c>
      <c r="F758" s="273" t="s">
        <v>8629</v>
      </c>
      <c r="G758" s="403"/>
      <c r="H758" s="722"/>
      <c r="I758" s="285"/>
      <c r="J758" s="73"/>
      <c r="K758" s="73"/>
      <c r="L758" s="73"/>
      <c r="M758" s="73"/>
      <c r="N758" s="21"/>
      <c r="O758" s="21"/>
    </row>
    <row r="759" ht="15.75" customHeight="1">
      <c r="A759" s="192" t="s">
        <v>7852</v>
      </c>
      <c r="B759" s="351">
        <f>ROW() - ROW('RESOLUCIONES 2025'!$B$2) - 44</f>
        <v>713</v>
      </c>
      <c r="C759" s="130">
        <v>45821.0</v>
      </c>
      <c r="D759" s="273" t="s">
        <v>10904</v>
      </c>
      <c r="E759" s="399" t="s">
        <v>11330</v>
      </c>
      <c r="F759" s="273" t="s">
        <v>8629</v>
      </c>
      <c r="G759" s="403"/>
      <c r="H759" s="722"/>
      <c r="I759" s="285"/>
      <c r="J759" s="73"/>
      <c r="K759" s="73"/>
      <c r="L759" s="73"/>
      <c r="M759" s="73"/>
      <c r="N759" s="21"/>
      <c r="O759" s="21"/>
    </row>
    <row r="760" ht="15.75" customHeight="1">
      <c r="A760" s="192" t="s">
        <v>7852</v>
      </c>
      <c r="B760" s="351">
        <f>ROW() - ROW('RESOLUCIONES 2025'!$B$2) - 44</f>
        <v>714</v>
      </c>
      <c r="C760" s="130">
        <v>45821.0</v>
      </c>
      <c r="D760" s="273" t="s">
        <v>10504</v>
      </c>
      <c r="E760" s="399" t="s">
        <v>10505</v>
      </c>
      <c r="F760" s="273" t="s">
        <v>8629</v>
      </c>
      <c r="G760" s="403"/>
      <c r="H760" s="722"/>
      <c r="I760" s="285"/>
      <c r="J760" s="73"/>
      <c r="K760" s="73"/>
      <c r="L760" s="73"/>
      <c r="M760" s="73"/>
      <c r="N760" s="21"/>
      <c r="O760" s="21"/>
    </row>
    <row r="761" ht="15.75" customHeight="1">
      <c r="A761" s="192" t="s">
        <v>7852</v>
      </c>
      <c r="B761" s="351">
        <f>ROW() - ROW('RESOLUCIONES 2025'!$B$2) - 44</f>
        <v>715</v>
      </c>
      <c r="C761" s="364">
        <v>45821.0</v>
      </c>
      <c r="D761" s="273" t="s">
        <v>6779</v>
      </c>
      <c r="E761" s="399" t="s">
        <v>10043</v>
      </c>
      <c r="F761" s="273" t="s">
        <v>1593</v>
      </c>
      <c r="G761" s="423">
        <v>45831.0</v>
      </c>
      <c r="H761" s="722"/>
      <c r="I761" s="285"/>
      <c r="J761" s="73"/>
      <c r="K761" s="73"/>
      <c r="L761" s="73"/>
      <c r="M761" s="73"/>
      <c r="N761" s="21"/>
      <c r="O761" s="21"/>
    </row>
    <row r="762" ht="15.75" customHeight="1">
      <c r="A762" s="192" t="s">
        <v>7852</v>
      </c>
      <c r="B762" s="351">
        <f>ROW() - ROW('RESOLUCIONES 2025'!$B$2) - 44</f>
        <v>716</v>
      </c>
      <c r="C762" s="364">
        <v>45821.0</v>
      </c>
      <c r="D762" s="273" t="s">
        <v>11043</v>
      </c>
      <c r="E762" s="399" t="s">
        <v>11044</v>
      </c>
      <c r="F762" s="273" t="s">
        <v>1593</v>
      </c>
      <c r="G762" s="423">
        <v>45831.0</v>
      </c>
      <c r="H762" s="722"/>
      <c r="I762" s="285"/>
      <c r="J762" s="73"/>
      <c r="K762" s="73"/>
      <c r="L762" s="73"/>
      <c r="M762" s="73"/>
      <c r="N762" s="21"/>
      <c r="O762" s="21"/>
    </row>
    <row r="763" ht="15.75" customHeight="1">
      <c r="A763" s="192" t="s">
        <v>7852</v>
      </c>
      <c r="B763" s="351">
        <f>ROW() - ROW('RESOLUCIONES 2025'!$B$2) - 44</f>
        <v>717</v>
      </c>
      <c r="C763" s="364">
        <v>45821.0</v>
      </c>
      <c r="D763" s="273" t="s">
        <v>8564</v>
      </c>
      <c r="E763" s="399" t="s">
        <v>8565</v>
      </c>
      <c r="F763" s="273" t="s">
        <v>1593</v>
      </c>
      <c r="G763" s="423">
        <v>45831.0</v>
      </c>
      <c r="H763" s="722"/>
      <c r="I763" s="285"/>
      <c r="J763" s="73"/>
      <c r="K763" s="73"/>
      <c r="L763" s="73"/>
      <c r="M763" s="73"/>
      <c r="N763" s="21"/>
      <c r="O763" s="21"/>
    </row>
    <row r="764" ht="15.75" customHeight="1">
      <c r="A764" s="192" t="s">
        <v>7852</v>
      </c>
      <c r="B764" s="351">
        <f>ROW() - ROW('RESOLUCIONES 2025'!$B$2) - 44</f>
        <v>718</v>
      </c>
      <c r="C764" s="364">
        <v>45821.0</v>
      </c>
      <c r="D764" s="273" t="s">
        <v>11887</v>
      </c>
      <c r="E764" s="399" t="s">
        <v>12268</v>
      </c>
      <c r="F764" s="273" t="s">
        <v>1593</v>
      </c>
      <c r="G764" s="423">
        <v>45831.0</v>
      </c>
      <c r="H764" s="722"/>
      <c r="I764" s="285"/>
      <c r="J764" s="73"/>
      <c r="K764" s="73"/>
      <c r="L764" s="73"/>
      <c r="M764" s="73"/>
      <c r="N764" s="21"/>
      <c r="O764" s="21"/>
    </row>
    <row r="765" ht="15.75" customHeight="1">
      <c r="A765" s="192" t="s">
        <v>7852</v>
      </c>
      <c r="B765" s="351">
        <f>ROW() - ROW('RESOLUCIONES 2025'!$B$2) - 44</f>
        <v>719</v>
      </c>
      <c r="C765" s="364">
        <v>45821.0</v>
      </c>
      <c r="D765" s="273" t="s">
        <v>7981</v>
      </c>
      <c r="E765" s="399" t="s">
        <v>11653</v>
      </c>
      <c r="F765" s="273" t="s">
        <v>1593</v>
      </c>
      <c r="G765" s="423">
        <v>45831.0</v>
      </c>
      <c r="H765" s="722"/>
      <c r="I765" s="285"/>
      <c r="J765" s="73"/>
      <c r="K765" s="73"/>
      <c r="L765" s="73"/>
      <c r="M765" s="73"/>
      <c r="N765" s="21"/>
      <c r="O765" s="21"/>
    </row>
    <row r="766" ht="15.75" customHeight="1">
      <c r="A766" s="192" t="s">
        <v>7852</v>
      </c>
      <c r="B766" s="351">
        <f>ROW() - ROW('RESOLUCIONES 2025'!$B$2) - 44</f>
        <v>720</v>
      </c>
      <c r="C766" s="364">
        <v>45825.0</v>
      </c>
      <c r="D766" s="273" t="s">
        <v>6728</v>
      </c>
      <c r="E766" s="399" t="s">
        <v>9534</v>
      </c>
      <c r="F766" s="273" t="s">
        <v>1593</v>
      </c>
      <c r="G766" s="423">
        <v>45835.0</v>
      </c>
      <c r="H766" s="722"/>
      <c r="I766" s="285"/>
      <c r="J766" s="73"/>
      <c r="K766" s="73"/>
      <c r="L766" s="73"/>
      <c r="M766" s="73"/>
      <c r="N766" s="21"/>
      <c r="O766" s="21"/>
    </row>
    <row r="767" ht="15.75" customHeight="1">
      <c r="A767" s="192" t="s">
        <v>7852</v>
      </c>
      <c r="B767" s="351">
        <f>ROW() - ROW('RESOLUCIONES 2025'!$B$2) - 44</f>
        <v>721</v>
      </c>
      <c r="C767" s="364">
        <v>45825.0</v>
      </c>
      <c r="D767" s="273" t="s">
        <v>3677</v>
      </c>
      <c r="E767" s="399" t="s">
        <v>12570</v>
      </c>
      <c r="F767" s="273" t="s">
        <v>12831</v>
      </c>
      <c r="G767" s="403"/>
      <c r="H767" s="722"/>
      <c r="I767" s="285"/>
      <c r="J767" s="73"/>
      <c r="K767" s="73"/>
      <c r="L767" s="73"/>
      <c r="M767" s="73"/>
      <c r="N767" s="21"/>
      <c r="O767" s="21"/>
    </row>
    <row r="768" ht="15.75" customHeight="1">
      <c r="A768" s="192" t="s">
        <v>7852</v>
      </c>
      <c r="B768" s="351">
        <f>ROW() - ROW('RESOLUCIONES 2025'!$B$2) - 44</f>
        <v>722</v>
      </c>
      <c r="C768" s="364">
        <v>45825.0</v>
      </c>
      <c r="D768" s="273" t="s">
        <v>3677</v>
      </c>
      <c r="E768" s="399" t="s">
        <v>12570</v>
      </c>
      <c r="F768" s="73" t="s">
        <v>12573</v>
      </c>
      <c r="G768" s="403"/>
      <c r="H768" s="722"/>
      <c r="I768" s="285"/>
      <c r="J768" s="73"/>
      <c r="K768" s="73"/>
      <c r="L768" s="73"/>
      <c r="M768" s="73"/>
      <c r="N768" s="21"/>
      <c r="O768" s="21"/>
    </row>
    <row r="769" ht="15.75" customHeight="1">
      <c r="A769" s="192" t="s">
        <v>7852</v>
      </c>
      <c r="B769" s="351">
        <f>ROW() - ROW('RESOLUCIONES 2025'!$B$2) - 44</f>
        <v>723</v>
      </c>
      <c r="C769" s="364">
        <v>45825.0</v>
      </c>
      <c r="D769" s="259" t="s">
        <v>12832</v>
      </c>
      <c r="E769" s="399" t="s">
        <v>12833</v>
      </c>
      <c r="F769" s="73" t="s">
        <v>761</v>
      </c>
      <c r="G769" s="403" t="s">
        <v>2939</v>
      </c>
      <c r="H769" s="722"/>
      <c r="I769" s="285"/>
      <c r="J769" s="73"/>
      <c r="K769" s="73"/>
      <c r="L769" s="73"/>
      <c r="M769" s="73"/>
      <c r="N769" s="21"/>
      <c r="O769" s="21"/>
    </row>
    <row r="770" ht="15.75" customHeight="1">
      <c r="A770" s="192" t="s">
        <v>7852</v>
      </c>
      <c r="B770" s="351">
        <f>ROW() - ROW('RESOLUCIONES 2025'!$B$2) - 44</f>
        <v>724</v>
      </c>
      <c r="C770" s="364">
        <v>45825.0</v>
      </c>
      <c r="D770" s="273" t="s">
        <v>12834</v>
      </c>
      <c r="E770" s="399" t="s">
        <v>12835</v>
      </c>
      <c r="F770" s="273" t="s">
        <v>761</v>
      </c>
      <c r="G770" s="403" t="s">
        <v>4665</v>
      </c>
      <c r="H770" s="722"/>
      <c r="I770" s="285"/>
      <c r="J770" s="73"/>
      <c r="K770" s="73"/>
      <c r="L770" s="73"/>
      <c r="M770" s="73"/>
      <c r="N770" s="21"/>
      <c r="O770" s="21"/>
    </row>
    <row r="771" ht="15.75" customHeight="1">
      <c r="A771" s="192" t="s">
        <v>7852</v>
      </c>
      <c r="B771" s="351">
        <f>ROW() - ROW('RESOLUCIONES 2025'!$B$2) - 44</f>
        <v>725</v>
      </c>
      <c r="C771" s="364">
        <v>45825.0</v>
      </c>
      <c r="D771" s="273" t="s">
        <v>12836</v>
      </c>
      <c r="E771" s="399" t="s">
        <v>12837</v>
      </c>
      <c r="F771" s="273" t="s">
        <v>761</v>
      </c>
      <c r="G771" s="403" t="s">
        <v>8645</v>
      </c>
      <c r="H771" s="722"/>
      <c r="I771" s="285"/>
      <c r="J771" s="73"/>
      <c r="K771" s="73"/>
      <c r="L771" s="73"/>
      <c r="M771" s="73"/>
      <c r="N771" s="21"/>
      <c r="O771" s="21"/>
    </row>
    <row r="772" ht="15.75" customHeight="1">
      <c r="A772" s="192" t="s">
        <v>7852</v>
      </c>
      <c r="B772" s="351">
        <f>ROW() - ROW('RESOLUCIONES 2025'!$B$2) - 44</f>
        <v>726</v>
      </c>
      <c r="C772" s="364">
        <v>45825.0</v>
      </c>
      <c r="D772" s="273" t="s">
        <v>12838</v>
      </c>
      <c r="E772" s="399" t="s">
        <v>6274</v>
      </c>
      <c r="F772" s="273" t="s">
        <v>761</v>
      </c>
      <c r="G772" s="403" t="s">
        <v>12839</v>
      </c>
      <c r="H772" s="722"/>
      <c r="I772" s="285"/>
      <c r="J772" s="73"/>
      <c r="K772" s="73"/>
      <c r="L772" s="73"/>
      <c r="M772" s="73"/>
      <c r="N772" s="21"/>
      <c r="O772" s="21"/>
    </row>
    <row r="773" ht="15.75" customHeight="1">
      <c r="A773" s="192" t="s">
        <v>7852</v>
      </c>
      <c r="B773" s="351">
        <f>ROW() - ROW('RESOLUCIONES 2025'!$B$2) - 44</f>
        <v>727</v>
      </c>
      <c r="C773" s="364">
        <v>45825.0</v>
      </c>
      <c r="D773" s="273" t="s">
        <v>12840</v>
      </c>
      <c r="E773" s="399" t="s">
        <v>12841</v>
      </c>
      <c r="F773" s="273" t="s">
        <v>761</v>
      </c>
      <c r="G773" s="403" t="s">
        <v>4749</v>
      </c>
      <c r="H773" s="722"/>
      <c r="I773" s="285"/>
      <c r="J773" s="73"/>
      <c r="K773" s="73"/>
      <c r="L773" s="73"/>
      <c r="M773" s="73"/>
      <c r="N773" s="21"/>
      <c r="O773" s="21"/>
    </row>
    <row r="774" ht="15.75" customHeight="1">
      <c r="A774" s="192" t="s">
        <v>7852</v>
      </c>
      <c r="B774" s="351">
        <f>ROW() - ROW('RESOLUCIONES 2025'!$B$2) - 44</f>
        <v>728</v>
      </c>
      <c r="C774" s="364">
        <v>45825.0</v>
      </c>
      <c r="D774" s="273" t="s">
        <v>7344</v>
      </c>
      <c r="E774" s="399" t="s">
        <v>12816</v>
      </c>
      <c r="F774" s="73" t="s">
        <v>131</v>
      </c>
      <c r="G774" s="403"/>
      <c r="H774" s="722"/>
      <c r="I774" s="285"/>
      <c r="J774" s="73"/>
      <c r="K774" s="73"/>
      <c r="L774" s="73"/>
      <c r="M774" s="73"/>
      <c r="N774" s="21"/>
      <c r="O774" s="21"/>
    </row>
    <row r="775" ht="15.75" customHeight="1">
      <c r="A775" s="192" t="s">
        <v>7852</v>
      </c>
      <c r="B775" s="351">
        <f>ROW() - ROW('RESOLUCIONES 2025'!$B$2) - 44</f>
        <v>729</v>
      </c>
      <c r="C775" s="364">
        <v>45825.0</v>
      </c>
      <c r="D775" s="273" t="s">
        <v>10622</v>
      </c>
      <c r="E775" s="399" t="s">
        <v>12732</v>
      </c>
      <c r="F775" s="73" t="s">
        <v>131</v>
      </c>
      <c r="G775" s="403"/>
      <c r="H775" s="722"/>
      <c r="I775" s="285"/>
      <c r="J775" s="73"/>
      <c r="K775" s="73"/>
      <c r="L775" s="73"/>
      <c r="M775" s="73"/>
      <c r="N775" s="21"/>
      <c r="O775" s="21"/>
    </row>
    <row r="776" ht="15.75" customHeight="1">
      <c r="A776" s="192" t="s">
        <v>7852</v>
      </c>
      <c r="B776" s="351">
        <f>ROW() - ROW('RESOLUCIONES 2025'!$B$2) - 44</f>
        <v>730</v>
      </c>
      <c r="C776" s="364">
        <v>45825.0</v>
      </c>
      <c r="D776" s="273" t="s">
        <v>11512</v>
      </c>
      <c r="E776" s="399" t="s">
        <v>11513</v>
      </c>
      <c r="F776" s="73" t="s">
        <v>131</v>
      </c>
      <c r="G776" s="403"/>
      <c r="H776" s="722"/>
      <c r="I776" s="285"/>
      <c r="J776" s="73"/>
      <c r="K776" s="73"/>
      <c r="L776" s="73"/>
      <c r="M776" s="73"/>
      <c r="N776" s="21"/>
      <c r="O776" s="21"/>
    </row>
    <row r="777" ht="15.75" customHeight="1">
      <c r="A777" s="192" t="s">
        <v>7852</v>
      </c>
      <c r="B777" s="351">
        <f>ROW() - ROW('RESOLUCIONES 2025'!$B$2) - 44</f>
        <v>731</v>
      </c>
      <c r="C777" s="364">
        <v>45825.0</v>
      </c>
      <c r="D777" s="273" t="s">
        <v>7081</v>
      </c>
      <c r="E777" s="399" t="s">
        <v>11508</v>
      </c>
      <c r="F777" s="73" t="s">
        <v>131</v>
      </c>
      <c r="G777" s="268"/>
      <c r="H777" s="722"/>
      <c r="I777" s="285"/>
      <c r="J777" s="73"/>
      <c r="K777" s="73"/>
      <c r="L777" s="73"/>
      <c r="M777" s="73"/>
      <c r="N777" s="21"/>
      <c r="O777" s="21"/>
    </row>
    <row r="778" ht="15.75" customHeight="1">
      <c r="A778" s="192" t="s">
        <v>7852</v>
      </c>
      <c r="B778" s="351">
        <f>ROW() - ROW('RESOLUCIONES 2025'!$B$2) - 44</f>
        <v>732</v>
      </c>
      <c r="C778" s="364">
        <v>45826.0</v>
      </c>
      <c r="D778" s="273" t="s">
        <v>10132</v>
      </c>
      <c r="E778" s="399" t="s">
        <v>11985</v>
      </c>
      <c r="F778" s="73" t="s">
        <v>12573</v>
      </c>
      <c r="G778" s="268"/>
      <c r="H778" s="722"/>
      <c r="I778" s="285"/>
      <c r="J778" s="73"/>
      <c r="K778" s="73"/>
      <c r="L778" s="73"/>
      <c r="M778" s="73"/>
      <c r="N778" s="21"/>
      <c r="O778" s="21"/>
    </row>
    <row r="779" ht="15.75" customHeight="1">
      <c r="A779" s="192" t="s">
        <v>7852</v>
      </c>
      <c r="B779" s="351">
        <f>ROW() - ROW('RESOLUCIONES 2025'!$B$2) - 44</f>
        <v>733</v>
      </c>
      <c r="C779" s="364">
        <v>45826.0</v>
      </c>
      <c r="D779" s="73" t="s">
        <v>12775</v>
      </c>
      <c r="E779" s="399" t="s">
        <v>12776</v>
      </c>
      <c r="F779" s="73" t="s">
        <v>12573</v>
      </c>
      <c r="G779" s="268"/>
      <c r="H779" s="722"/>
      <c r="I779" s="285"/>
      <c r="J779" s="73"/>
      <c r="K779" s="73"/>
      <c r="L779" s="73"/>
      <c r="M779" s="73"/>
      <c r="N779" s="21"/>
      <c r="O779" s="21"/>
    </row>
    <row r="780" ht="15.75" customHeight="1">
      <c r="A780" s="192" t="s">
        <v>7852</v>
      </c>
      <c r="B780" s="351">
        <f>ROW() - ROW('RESOLUCIONES 2025'!$B$2) - 44</f>
        <v>734</v>
      </c>
      <c r="C780" s="364">
        <v>45826.0</v>
      </c>
      <c r="D780" s="73" t="s">
        <v>11870</v>
      </c>
      <c r="E780" s="399" t="s">
        <v>11871</v>
      </c>
      <c r="F780" s="273" t="s">
        <v>12842</v>
      </c>
      <c r="G780" s="348" t="s">
        <v>14337</v>
      </c>
      <c r="H780" s="722"/>
      <c r="I780" s="285"/>
      <c r="J780" s="73"/>
      <c r="K780" s="73"/>
      <c r="L780" s="73"/>
      <c r="M780" s="73"/>
      <c r="N780" s="21"/>
      <c r="O780" s="21"/>
    </row>
    <row r="781" ht="15.75" customHeight="1">
      <c r="A781" s="73"/>
      <c r="B781" s="351">
        <f>ROW() - ROW('RESOLUCIONES 2025'!$B$2) - 44</f>
        <v>735</v>
      </c>
      <c r="C781" s="242">
        <v>45826.0</v>
      </c>
      <c r="D781" s="146" t="s">
        <v>4654</v>
      </c>
      <c r="E781" s="723" t="s">
        <v>4655</v>
      </c>
      <c r="F781" s="412" t="s">
        <v>12842</v>
      </c>
      <c r="G781" s="417" t="s">
        <v>12844</v>
      </c>
      <c r="H781" s="722"/>
      <c r="I781" s="285"/>
      <c r="J781" s="73"/>
      <c r="K781" s="73"/>
      <c r="L781" s="73"/>
      <c r="M781" s="73"/>
      <c r="N781" s="21"/>
      <c r="O781" s="21"/>
    </row>
    <row r="782" ht="15.75" customHeight="1">
      <c r="A782" s="192" t="s">
        <v>7852</v>
      </c>
      <c r="B782" s="351">
        <f>ROW() - ROW('RESOLUCIONES 2025'!$B$2) - 44</f>
        <v>736</v>
      </c>
      <c r="C782" s="364">
        <v>45831.0</v>
      </c>
      <c r="D782" s="273" t="s">
        <v>11595</v>
      </c>
      <c r="E782" s="399" t="s">
        <v>12104</v>
      </c>
      <c r="F782" s="273" t="s">
        <v>8629</v>
      </c>
      <c r="G782" s="348"/>
      <c r="H782" s="722"/>
      <c r="I782" s="21"/>
      <c r="J782" s="21"/>
      <c r="K782" s="21"/>
      <c r="L782" s="73"/>
      <c r="M782" s="73"/>
      <c r="N782" s="21"/>
      <c r="O782" s="21"/>
    </row>
    <row r="783" ht="15.75" customHeight="1">
      <c r="A783" s="192" t="s">
        <v>7852</v>
      </c>
      <c r="B783" s="351">
        <f>ROW() - ROW('RESOLUCIONES 2025'!$B$2) - 44</f>
        <v>737</v>
      </c>
      <c r="C783" s="364">
        <v>45831.0</v>
      </c>
      <c r="D783" s="273" t="s">
        <v>9265</v>
      </c>
      <c r="E783" s="399" t="s">
        <v>12408</v>
      </c>
      <c r="F783" s="273" t="s">
        <v>8629</v>
      </c>
      <c r="G783" s="348"/>
      <c r="H783" s="722"/>
      <c r="I783" s="21"/>
      <c r="J783" s="21"/>
      <c r="K783" s="21"/>
      <c r="L783" s="73"/>
      <c r="M783" s="73"/>
      <c r="N783" s="21"/>
      <c r="O783" s="21"/>
    </row>
    <row r="784" ht="15.75" customHeight="1">
      <c r="A784" s="192" t="s">
        <v>14338</v>
      </c>
      <c r="B784" s="351">
        <f>ROW() - ROW('RESOLUCIONES 2025'!$B$2) - 44</f>
        <v>738</v>
      </c>
      <c r="C784" s="364">
        <v>45831.0</v>
      </c>
      <c r="D784" s="273" t="s">
        <v>12845</v>
      </c>
      <c r="E784" s="399"/>
      <c r="F784" s="273" t="s">
        <v>9430</v>
      </c>
      <c r="G784" s="268"/>
      <c r="H784" s="722"/>
      <c r="I784" s="21"/>
      <c r="J784" s="21"/>
      <c r="K784" s="21"/>
      <c r="L784" s="73"/>
      <c r="M784" s="73"/>
      <c r="N784" s="21"/>
      <c r="O784" s="21"/>
    </row>
    <row r="785" ht="15.75" customHeight="1">
      <c r="A785" s="192" t="s">
        <v>14338</v>
      </c>
      <c r="B785" s="351">
        <f>ROW() - ROW('RESOLUCIONES 2025'!$B$2) - 44</f>
        <v>739</v>
      </c>
      <c r="C785" s="364">
        <v>45831.0</v>
      </c>
      <c r="D785" s="273" t="s">
        <v>12846</v>
      </c>
      <c r="E785" s="399"/>
      <c r="F785" s="273" t="s">
        <v>9430</v>
      </c>
      <c r="G785" s="348"/>
      <c r="H785" s="722"/>
      <c r="I785" s="21"/>
      <c r="J785" s="21"/>
      <c r="K785" s="21"/>
      <c r="L785" s="73"/>
      <c r="M785" s="73"/>
      <c r="N785" s="21"/>
      <c r="O785" s="21"/>
    </row>
    <row r="786" ht="15.75" customHeight="1">
      <c r="A786" s="192" t="s">
        <v>14338</v>
      </c>
      <c r="B786" s="351">
        <f>ROW() - ROW('RESOLUCIONES 2025'!$B$2) - 44</f>
        <v>740</v>
      </c>
      <c r="C786" s="364">
        <v>45831.0</v>
      </c>
      <c r="D786" s="273" t="s">
        <v>12847</v>
      </c>
      <c r="E786" s="399"/>
      <c r="F786" s="273" t="s">
        <v>9430</v>
      </c>
      <c r="G786" s="348"/>
      <c r="H786" s="722"/>
      <c r="I786" s="21"/>
      <c r="J786" s="21"/>
      <c r="K786" s="21"/>
      <c r="L786" s="73"/>
      <c r="M786" s="73"/>
      <c r="N786" s="21"/>
      <c r="O786" s="21"/>
    </row>
    <row r="787" ht="15.75" customHeight="1">
      <c r="A787" s="192" t="s">
        <v>14338</v>
      </c>
      <c r="B787" s="351">
        <f>ROW() - ROW('RESOLUCIONES 2025'!$B$2) - 44</f>
        <v>741</v>
      </c>
      <c r="C787" s="364">
        <v>45831.0</v>
      </c>
      <c r="D787" s="273" t="s">
        <v>12848</v>
      </c>
      <c r="E787" s="399"/>
      <c r="F787" s="273" t="s">
        <v>9430</v>
      </c>
      <c r="G787" s="268"/>
      <c r="H787" s="722"/>
      <c r="I787" s="21"/>
      <c r="J787" s="21"/>
      <c r="K787" s="21"/>
      <c r="L787" s="73"/>
      <c r="M787" s="73"/>
      <c r="N787" s="21"/>
      <c r="O787" s="21"/>
    </row>
    <row r="788" ht="15.75" customHeight="1">
      <c r="A788" s="192" t="s">
        <v>14338</v>
      </c>
      <c r="B788" s="351">
        <f>ROW() - ROW('RESOLUCIONES 2025'!$B$2) - 44</f>
        <v>742</v>
      </c>
      <c r="C788" s="364">
        <v>45831.0</v>
      </c>
      <c r="D788" s="273" t="s">
        <v>12849</v>
      </c>
      <c r="E788" s="399"/>
      <c r="F788" s="273" t="s">
        <v>9430</v>
      </c>
      <c r="G788" s="268"/>
      <c r="H788" s="722"/>
      <c r="I788" s="297"/>
      <c r="J788" s="297"/>
      <c r="K788" s="297"/>
      <c r="L788" s="73"/>
      <c r="M788" s="73"/>
      <c r="N788" s="21"/>
      <c r="O788" s="21"/>
    </row>
    <row r="789" ht="15.75" customHeight="1">
      <c r="A789" s="192" t="s">
        <v>14338</v>
      </c>
      <c r="B789" s="351">
        <f>ROW() - ROW('RESOLUCIONES 2025'!$B$2) - 44</f>
        <v>743</v>
      </c>
      <c r="C789" s="364">
        <v>45831.0</v>
      </c>
      <c r="D789" s="273" t="s">
        <v>12850</v>
      </c>
      <c r="E789" s="399"/>
      <c r="F789" s="273" t="s">
        <v>9430</v>
      </c>
      <c r="G789" s="268"/>
      <c r="H789" s="722"/>
      <c r="I789" s="21"/>
      <c r="J789" s="21"/>
      <c r="K789" s="21"/>
      <c r="L789" s="73"/>
      <c r="M789" s="73"/>
      <c r="N789" s="21"/>
      <c r="O789" s="21"/>
    </row>
    <row r="790" ht="15.75" customHeight="1">
      <c r="A790" s="192" t="s">
        <v>14338</v>
      </c>
      <c r="B790" s="351">
        <f>ROW() - ROW('RESOLUCIONES 2025'!$B$2) - 44</f>
        <v>744</v>
      </c>
      <c r="C790" s="364">
        <v>45831.0</v>
      </c>
      <c r="D790" s="273" t="s">
        <v>12851</v>
      </c>
      <c r="E790" s="399"/>
      <c r="F790" s="273" t="s">
        <v>9430</v>
      </c>
      <c r="G790" s="403"/>
      <c r="H790" s="722"/>
      <c r="I790" s="21"/>
      <c r="J790" s="21"/>
      <c r="K790" s="21"/>
      <c r="L790" s="73"/>
      <c r="M790" s="73"/>
      <c r="N790" s="21"/>
      <c r="O790" s="21"/>
    </row>
    <row r="791" ht="15.75" customHeight="1">
      <c r="A791" s="192" t="s">
        <v>14338</v>
      </c>
      <c r="B791" s="351">
        <f>ROW() - ROW('RESOLUCIONES 2025'!$B$2) - 44</f>
        <v>745</v>
      </c>
      <c r="C791" s="364">
        <v>45831.0</v>
      </c>
      <c r="D791" s="273" t="s">
        <v>12852</v>
      </c>
      <c r="E791" s="399"/>
      <c r="F791" s="273" t="s">
        <v>9430</v>
      </c>
      <c r="G791" s="403"/>
      <c r="H791" s="722"/>
      <c r="I791" s="21"/>
      <c r="J791" s="21"/>
      <c r="K791" s="21"/>
      <c r="L791" s="73"/>
      <c r="M791" s="73"/>
      <c r="N791" s="21"/>
      <c r="O791" s="21"/>
    </row>
    <row r="792" ht="15.75" customHeight="1">
      <c r="A792" s="192" t="s">
        <v>14338</v>
      </c>
      <c r="B792" s="351">
        <f>ROW() - ROW('RESOLUCIONES 2025'!$B$2) - 44</f>
        <v>746</v>
      </c>
      <c r="C792" s="364">
        <v>45831.0</v>
      </c>
      <c r="D792" s="273" t="s">
        <v>12853</v>
      </c>
      <c r="E792" s="399"/>
      <c r="F792" s="273" t="s">
        <v>9430</v>
      </c>
      <c r="G792" s="403"/>
      <c r="H792" s="722"/>
      <c r="I792" s="21"/>
      <c r="J792" s="21"/>
      <c r="K792" s="21"/>
      <c r="L792" s="73"/>
      <c r="M792" s="73"/>
      <c r="N792" s="21"/>
      <c r="O792" s="21"/>
    </row>
    <row r="793" ht="15.75" customHeight="1">
      <c r="A793" s="192" t="s">
        <v>14338</v>
      </c>
      <c r="B793" s="351">
        <f>ROW() - ROW('RESOLUCIONES 2025'!$B$2) - 44</f>
        <v>747</v>
      </c>
      <c r="C793" s="364">
        <v>45831.0</v>
      </c>
      <c r="D793" s="273" t="s">
        <v>12854</v>
      </c>
      <c r="E793" s="399"/>
      <c r="F793" s="273" t="s">
        <v>9430</v>
      </c>
      <c r="G793" s="403"/>
      <c r="H793" s="722"/>
      <c r="I793" s="21"/>
      <c r="J793" s="21"/>
      <c r="K793" s="21"/>
      <c r="L793" s="73"/>
      <c r="M793" s="73"/>
      <c r="N793" s="21"/>
      <c r="O793" s="21"/>
    </row>
    <row r="794" ht="15.75" customHeight="1">
      <c r="A794" s="192" t="s">
        <v>14338</v>
      </c>
      <c r="B794" s="351">
        <f>ROW() - ROW('RESOLUCIONES 2025'!$B$2) - 44</f>
        <v>748</v>
      </c>
      <c r="C794" s="364">
        <v>45831.0</v>
      </c>
      <c r="D794" s="273" t="s">
        <v>12855</v>
      </c>
      <c r="E794" s="399"/>
      <c r="F794" s="273" t="s">
        <v>9430</v>
      </c>
      <c r="G794" s="403"/>
      <c r="H794" s="722"/>
      <c r="I794" s="21"/>
      <c r="J794" s="21"/>
      <c r="K794" s="21"/>
      <c r="L794" s="73"/>
      <c r="M794" s="73"/>
      <c r="N794" s="21"/>
      <c r="O794" s="21"/>
    </row>
    <row r="795" ht="15.75" customHeight="1">
      <c r="A795" s="192" t="s">
        <v>14338</v>
      </c>
      <c r="B795" s="351">
        <f>ROW() - ROW('RESOLUCIONES 2025'!$B$2) - 44</f>
        <v>749</v>
      </c>
      <c r="C795" s="364">
        <v>45831.0</v>
      </c>
      <c r="D795" s="273" t="s">
        <v>12856</v>
      </c>
      <c r="E795" s="399"/>
      <c r="F795" s="273" t="s">
        <v>9430</v>
      </c>
      <c r="G795" s="403"/>
      <c r="H795" s="722"/>
      <c r="I795" s="21"/>
      <c r="J795" s="21"/>
      <c r="K795" s="21"/>
      <c r="L795" s="73"/>
      <c r="M795" s="73"/>
      <c r="N795" s="21"/>
      <c r="O795" s="21"/>
    </row>
    <row r="796" ht="15.75" customHeight="1">
      <c r="A796" s="192" t="s">
        <v>14338</v>
      </c>
      <c r="B796" s="351">
        <f>ROW() - ROW('RESOLUCIONES 2025'!$B$2) - 44</f>
        <v>750</v>
      </c>
      <c r="C796" s="364">
        <v>45831.0</v>
      </c>
      <c r="D796" s="273" t="s">
        <v>12845</v>
      </c>
      <c r="E796" s="399"/>
      <c r="F796" s="273" t="s">
        <v>9430</v>
      </c>
      <c r="G796" s="403"/>
      <c r="H796" s="722"/>
      <c r="I796" s="21"/>
      <c r="J796" s="21"/>
      <c r="K796" s="21"/>
      <c r="L796" s="73"/>
      <c r="M796" s="73"/>
      <c r="N796" s="21"/>
      <c r="O796" s="21"/>
    </row>
    <row r="797" ht="15.75" customHeight="1">
      <c r="A797" s="192" t="s">
        <v>14338</v>
      </c>
      <c r="B797" s="351">
        <f>ROW() - ROW('RESOLUCIONES 2025'!$B$2) - 44</f>
        <v>751</v>
      </c>
      <c r="C797" s="364">
        <v>45831.0</v>
      </c>
      <c r="D797" s="273" t="s">
        <v>12846</v>
      </c>
      <c r="E797" s="399"/>
      <c r="F797" s="273" t="s">
        <v>9430</v>
      </c>
      <c r="G797" s="403"/>
      <c r="H797" s="722"/>
      <c r="I797" s="21"/>
      <c r="J797" s="21"/>
      <c r="K797" s="21"/>
      <c r="L797" s="73"/>
      <c r="M797" s="73"/>
      <c r="N797" s="21"/>
      <c r="O797" s="21"/>
    </row>
    <row r="798" ht="15.75" customHeight="1">
      <c r="A798" s="192" t="s">
        <v>14338</v>
      </c>
      <c r="B798" s="351">
        <f>ROW() - ROW('RESOLUCIONES 2025'!$B$2) - 44</f>
        <v>752</v>
      </c>
      <c r="C798" s="364">
        <v>45831.0</v>
      </c>
      <c r="D798" s="273" t="s">
        <v>12847</v>
      </c>
      <c r="E798" s="399"/>
      <c r="F798" s="273" t="s">
        <v>9430</v>
      </c>
      <c r="G798" s="403"/>
      <c r="H798" s="722"/>
      <c r="I798" s="21"/>
      <c r="J798" s="21"/>
      <c r="K798" s="21"/>
      <c r="L798" s="73"/>
      <c r="M798" s="73"/>
      <c r="N798" s="21"/>
      <c r="O798" s="21"/>
    </row>
    <row r="799" ht="15.75" customHeight="1">
      <c r="A799" s="192" t="s">
        <v>14338</v>
      </c>
      <c r="B799" s="351">
        <f>ROW() - ROW('RESOLUCIONES 2025'!$B$2) - 44</f>
        <v>753</v>
      </c>
      <c r="C799" s="364">
        <v>45831.0</v>
      </c>
      <c r="D799" s="273" t="s">
        <v>12848</v>
      </c>
      <c r="E799" s="399"/>
      <c r="F799" s="273" t="s">
        <v>9430</v>
      </c>
      <c r="G799" s="403"/>
      <c r="H799" s="722"/>
      <c r="I799" s="21"/>
      <c r="J799" s="21"/>
      <c r="K799" s="21"/>
      <c r="L799" s="73"/>
      <c r="M799" s="73"/>
      <c r="N799" s="21"/>
      <c r="O799" s="21"/>
    </row>
    <row r="800" ht="15.75" customHeight="1">
      <c r="A800" s="192" t="s">
        <v>14338</v>
      </c>
      <c r="B800" s="351">
        <f>ROW() - ROW('RESOLUCIONES 2025'!$B$2) - 44</f>
        <v>754</v>
      </c>
      <c r="C800" s="364">
        <v>45831.0</v>
      </c>
      <c r="D800" s="273" t="s">
        <v>12849</v>
      </c>
      <c r="E800" s="399"/>
      <c r="F800" s="273" t="s">
        <v>9430</v>
      </c>
      <c r="G800" s="403"/>
      <c r="H800" s="722"/>
      <c r="I800" s="21"/>
      <c r="J800" s="21"/>
      <c r="K800" s="21"/>
      <c r="L800" s="73"/>
      <c r="M800" s="73"/>
      <c r="N800" s="21"/>
      <c r="O800" s="21"/>
    </row>
    <row r="801" ht="15.75" customHeight="1">
      <c r="A801" s="192" t="s">
        <v>14338</v>
      </c>
      <c r="B801" s="351">
        <f>ROW() - ROW('RESOLUCIONES 2025'!$B$2) - 44</f>
        <v>755</v>
      </c>
      <c r="C801" s="364">
        <v>45831.0</v>
      </c>
      <c r="D801" s="273" t="s">
        <v>12850</v>
      </c>
      <c r="E801" s="399"/>
      <c r="F801" s="273" t="s">
        <v>9430</v>
      </c>
      <c r="G801" s="403"/>
      <c r="H801" s="722"/>
      <c r="I801" s="21"/>
      <c r="J801" s="21"/>
      <c r="K801" s="21"/>
      <c r="L801" s="73"/>
      <c r="M801" s="73"/>
      <c r="N801" s="21"/>
      <c r="O801" s="21"/>
    </row>
    <row r="802" ht="15.75" customHeight="1">
      <c r="A802" s="192" t="s">
        <v>14338</v>
      </c>
      <c r="B802" s="351">
        <f>ROW() - ROW('RESOLUCIONES 2025'!$B$2) - 44</f>
        <v>756</v>
      </c>
      <c r="C802" s="364">
        <v>45831.0</v>
      </c>
      <c r="D802" s="273" t="s">
        <v>12851</v>
      </c>
      <c r="E802" s="399"/>
      <c r="F802" s="273" t="s">
        <v>9430</v>
      </c>
      <c r="G802" s="169"/>
      <c r="H802" s="722"/>
      <c r="I802" s="21"/>
      <c r="J802" s="21"/>
      <c r="K802" s="21"/>
      <c r="L802" s="73"/>
      <c r="M802" s="73"/>
      <c r="N802" s="21"/>
      <c r="O802" s="21"/>
    </row>
    <row r="803" ht="15.75" customHeight="1">
      <c r="A803" s="192" t="s">
        <v>14338</v>
      </c>
      <c r="B803" s="351">
        <f>ROW() - ROW('RESOLUCIONES 2025'!$B$2) - 44</f>
        <v>757</v>
      </c>
      <c r="C803" s="364">
        <v>45831.0</v>
      </c>
      <c r="D803" s="273" t="s">
        <v>12852</v>
      </c>
      <c r="E803" s="399"/>
      <c r="F803" s="273" t="s">
        <v>9430</v>
      </c>
      <c r="G803" s="403"/>
      <c r="H803" s="722"/>
      <c r="I803" s="21"/>
      <c r="J803" s="21"/>
      <c r="K803" s="21"/>
      <c r="L803" s="73"/>
      <c r="M803" s="73"/>
      <c r="N803" s="21"/>
      <c r="O803" s="21"/>
    </row>
    <row r="804" ht="15.75" customHeight="1">
      <c r="A804" s="192" t="s">
        <v>14338</v>
      </c>
      <c r="B804" s="351">
        <f>ROW() - ROW('RESOLUCIONES 2025'!$B$2) - 44</f>
        <v>758</v>
      </c>
      <c r="C804" s="364">
        <v>45831.0</v>
      </c>
      <c r="D804" s="273" t="s">
        <v>12853</v>
      </c>
      <c r="E804" s="399"/>
      <c r="F804" s="273" t="s">
        <v>9430</v>
      </c>
      <c r="G804" s="169"/>
      <c r="H804" s="722"/>
      <c r="I804" s="21"/>
      <c r="J804" s="21"/>
      <c r="K804" s="21"/>
      <c r="L804" s="73"/>
      <c r="M804" s="73"/>
      <c r="N804" s="21"/>
      <c r="O804" s="21"/>
    </row>
    <row r="805" ht="15.75" customHeight="1">
      <c r="A805" s="192" t="s">
        <v>14338</v>
      </c>
      <c r="B805" s="351">
        <f>ROW() - ROW('RESOLUCIONES 2025'!$B$2) - 44</f>
        <v>759</v>
      </c>
      <c r="C805" s="364">
        <v>45831.0</v>
      </c>
      <c r="D805" s="273" t="s">
        <v>12854</v>
      </c>
      <c r="E805" s="399"/>
      <c r="F805" s="273" t="s">
        <v>9430</v>
      </c>
      <c r="G805" s="169"/>
      <c r="H805" s="722"/>
      <c r="I805" s="21"/>
      <c r="J805" s="21"/>
      <c r="K805" s="21"/>
      <c r="L805" s="73"/>
      <c r="M805" s="73"/>
      <c r="N805" s="21"/>
      <c r="O805" s="21"/>
    </row>
    <row r="806" ht="15.75" customHeight="1">
      <c r="A806" s="192" t="s">
        <v>14338</v>
      </c>
      <c r="B806" s="351">
        <f>ROW() - ROW('RESOLUCIONES 2025'!$B$2) - 44</f>
        <v>760</v>
      </c>
      <c r="C806" s="364">
        <v>45831.0</v>
      </c>
      <c r="D806" s="273" t="s">
        <v>12855</v>
      </c>
      <c r="E806" s="399"/>
      <c r="F806" s="273" t="s">
        <v>9430</v>
      </c>
      <c r="G806" s="169"/>
      <c r="H806" s="722"/>
      <c r="I806" s="21"/>
      <c r="J806" s="21"/>
      <c r="K806" s="21"/>
      <c r="L806" s="73"/>
      <c r="M806" s="73"/>
      <c r="N806" s="21"/>
      <c r="O806" s="21"/>
    </row>
    <row r="807" ht="15.75" customHeight="1">
      <c r="A807" s="192" t="s">
        <v>14338</v>
      </c>
      <c r="B807" s="351">
        <f>ROW() - ROW('RESOLUCIONES 2025'!$B$2) - 44</f>
        <v>761</v>
      </c>
      <c r="C807" s="364">
        <v>45831.0</v>
      </c>
      <c r="D807" s="273" t="s">
        <v>12856</v>
      </c>
      <c r="E807" s="399"/>
      <c r="F807" s="273" t="s">
        <v>9430</v>
      </c>
      <c r="G807" s="169"/>
      <c r="H807" s="722"/>
      <c r="I807" s="21"/>
      <c r="J807" s="21"/>
      <c r="K807" s="21"/>
      <c r="L807" s="73"/>
      <c r="M807" s="73"/>
      <c r="N807" s="21"/>
      <c r="O807" s="21"/>
    </row>
    <row r="808" ht="15.75" customHeight="1">
      <c r="A808" s="418" t="s">
        <v>7852</v>
      </c>
      <c r="B808" s="351">
        <f>ROW() - ROW('RESOLUCIONES 2025'!$B$2) - 44</f>
        <v>762</v>
      </c>
      <c r="C808" s="364">
        <v>45831.0</v>
      </c>
      <c r="D808" s="273" t="s">
        <v>2760</v>
      </c>
      <c r="E808" s="399" t="s">
        <v>2761</v>
      </c>
      <c r="F808" s="73" t="s">
        <v>131</v>
      </c>
      <c r="G808" s="169"/>
      <c r="H808" s="722"/>
      <c r="I808" s="21"/>
      <c r="J808" s="21"/>
      <c r="K808" s="21"/>
      <c r="L808" s="73"/>
      <c r="M808" s="73"/>
      <c r="N808" s="21"/>
      <c r="O808" s="21"/>
    </row>
    <row r="809" ht="15.75" customHeight="1">
      <c r="A809" s="418" t="s">
        <v>7852</v>
      </c>
      <c r="B809" s="351">
        <f>ROW() - ROW('RESOLUCIONES 2025'!$B$2) - 44</f>
        <v>763</v>
      </c>
      <c r="C809" s="364">
        <v>45831.0</v>
      </c>
      <c r="D809" s="273" t="s">
        <v>9071</v>
      </c>
      <c r="E809" s="399" t="s">
        <v>9417</v>
      </c>
      <c r="F809" s="73" t="s">
        <v>131</v>
      </c>
      <c r="G809" s="403"/>
      <c r="H809" s="722"/>
      <c r="I809" s="21"/>
      <c r="J809" s="21"/>
      <c r="K809" s="21"/>
      <c r="L809" s="73"/>
      <c r="M809" s="73"/>
      <c r="N809" s="21"/>
      <c r="O809" s="21"/>
    </row>
    <row r="810" ht="15.75" customHeight="1">
      <c r="A810" s="192" t="s">
        <v>7852</v>
      </c>
      <c r="B810" s="351">
        <f>ROW() - ROW('RESOLUCIONES 2025'!$B$2) - 44</f>
        <v>764</v>
      </c>
      <c r="C810" s="364">
        <v>45831.0</v>
      </c>
      <c r="D810" s="247" t="s">
        <v>11043</v>
      </c>
      <c r="E810" s="247" t="s">
        <v>11044</v>
      </c>
      <c r="F810" s="247" t="s">
        <v>1593</v>
      </c>
      <c r="G810" s="389" t="s">
        <v>12073</v>
      </c>
      <c r="H810" s="722"/>
      <c r="I810" s="21"/>
      <c r="J810" s="21"/>
      <c r="K810" s="21"/>
      <c r="L810" s="73"/>
      <c r="M810" s="73"/>
      <c r="N810" s="21"/>
      <c r="O810" s="21"/>
    </row>
    <row r="811" ht="15.75" customHeight="1">
      <c r="A811" s="192" t="s">
        <v>7852</v>
      </c>
      <c r="B811" s="351">
        <f>ROW() - ROW('RESOLUCIONES 2025'!$B$2) - 44</f>
        <v>765</v>
      </c>
      <c r="C811" s="364">
        <v>45833.0</v>
      </c>
      <c r="D811" s="273" t="s">
        <v>12341</v>
      </c>
      <c r="E811" s="399" t="s">
        <v>12342</v>
      </c>
      <c r="F811" s="73" t="s">
        <v>2923</v>
      </c>
      <c r="G811" s="169"/>
      <c r="H811" s="389"/>
      <c r="I811" s="21"/>
      <c r="J811" s="21"/>
      <c r="K811" s="21"/>
      <c r="L811" s="73"/>
      <c r="M811" s="73"/>
      <c r="N811" s="21"/>
      <c r="O811" s="21"/>
    </row>
    <row r="812" ht="15.75" customHeight="1">
      <c r="A812" s="192" t="s">
        <v>7852</v>
      </c>
      <c r="B812" s="351">
        <f>ROW() - ROW('RESOLUCIONES 2025'!$B$2) - 44</f>
        <v>766</v>
      </c>
      <c r="C812" s="364">
        <v>45833.0</v>
      </c>
      <c r="D812" s="273" t="s">
        <v>12661</v>
      </c>
      <c r="E812" s="399" t="s">
        <v>12857</v>
      </c>
      <c r="F812" s="73" t="s">
        <v>12573</v>
      </c>
      <c r="G812" s="169"/>
      <c r="H812" s="722"/>
      <c r="I812" s="21"/>
      <c r="J812" s="21"/>
      <c r="K812" s="21"/>
      <c r="L812" s="73"/>
      <c r="M812" s="73"/>
      <c r="N812" s="21"/>
      <c r="O812" s="21"/>
    </row>
    <row r="813" ht="15.75" customHeight="1">
      <c r="A813" s="192" t="s">
        <v>7852</v>
      </c>
      <c r="B813" s="351">
        <f>ROW() - ROW('RESOLUCIONES 2025'!$B$2) - 44</f>
        <v>767</v>
      </c>
      <c r="C813" s="364">
        <v>45833.0</v>
      </c>
      <c r="D813" s="73" t="s">
        <v>6333</v>
      </c>
      <c r="E813" s="399" t="s">
        <v>11235</v>
      </c>
      <c r="F813" s="73" t="s">
        <v>2923</v>
      </c>
      <c r="G813" s="169"/>
      <c r="H813" s="724"/>
      <c r="I813" s="21"/>
      <c r="J813" s="21"/>
      <c r="K813" s="21"/>
      <c r="L813" s="73"/>
      <c r="M813" s="73"/>
      <c r="N813" s="21"/>
      <c r="O813" s="21"/>
    </row>
    <row r="814" ht="15.75" customHeight="1">
      <c r="A814" s="192" t="s">
        <v>7852</v>
      </c>
      <c r="B814" s="351">
        <f>ROW() - ROW('RESOLUCIONES 2025'!$B$2) - 44</f>
        <v>768</v>
      </c>
      <c r="C814" s="364">
        <v>45833.0</v>
      </c>
      <c r="D814" s="273" t="s">
        <v>11670</v>
      </c>
      <c r="E814" s="399" t="s">
        <v>12858</v>
      </c>
      <c r="F814" s="73" t="s">
        <v>2923</v>
      </c>
      <c r="G814" s="169"/>
      <c r="H814" s="722"/>
      <c r="I814" s="297"/>
      <c r="J814" s="297"/>
      <c r="K814" s="297"/>
      <c r="L814" s="73"/>
      <c r="M814" s="73"/>
      <c r="N814" s="21"/>
      <c r="O814" s="21"/>
    </row>
    <row r="815" ht="15.75" customHeight="1">
      <c r="A815" s="192" t="s">
        <v>7852</v>
      </c>
      <c r="B815" s="351">
        <f>ROW() - ROW('RESOLUCIONES 2025'!$B$2) - 44</f>
        <v>769</v>
      </c>
      <c r="C815" s="364">
        <v>45833.0</v>
      </c>
      <c r="D815" s="273" t="s">
        <v>3107</v>
      </c>
      <c r="E815" s="399" t="s">
        <v>3108</v>
      </c>
      <c r="F815" s="73" t="s">
        <v>2923</v>
      </c>
      <c r="G815" s="169"/>
      <c r="H815" s="722"/>
      <c r="I815" s="21"/>
      <c r="J815" s="21"/>
      <c r="K815" s="21"/>
      <c r="L815" s="73"/>
      <c r="M815" s="73"/>
      <c r="N815" s="21"/>
      <c r="O815" s="21"/>
    </row>
    <row r="816" ht="15.75" customHeight="1">
      <c r="A816" s="192" t="s">
        <v>7852</v>
      </c>
      <c r="B816" s="351">
        <f>ROW() - ROW('RESOLUCIONES 2025'!$B$2) - 44</f>
        <v>770</v>
      </c>
      <c r="C816" s="364">
        <v>45833.0</v>
      </c>
      <c r="D816" s="273" t="s">
        <v>12859</v>
      </c>
      <c r="E816" s="399" t="s">
        <v>12067</v>
      </c>
      <c r="F816" s="73" t="s">
        <v>2923</v>
      </c>
      <c r="G816" s="403"/>
      <c r="H816" s="722"/>
      <c r="I816" s="21"/>
      <c r="J816" s="21"/>
      <c r="K816" s="21"/>
      <c r="L816" s="73"/>
      <c r="M816" s="73"/>
      <c r="N816" s="21"/>
      <c r="O816" s="21"/>
    </row>
    <row r="817" ht="15.75" customHeight="1">
      <c r="A817" s="192" t="s">
        <v>7852</v>
      </c>
      <c r="B817" s="351">
        <f>ROW() - ROW('RESOLUCIONES 2025'!$B$2) - 44</f>
        <v>771</v>
      </c>
      <c r="C817" s="364">
        <v>45833.0</v>
      </c>
      <c r="D817" s="273" t="s">
        <v>10187</v>
      </c>
      <c r="E817" s="399" t="s">
        <v>11029</v>
      </c>
      <c r="F817" s="73" t="s">
        <v>2923</v>
      </c>
      <c r="G817" s="169"/>
      <c r="H817" s="722"/>
      <c r="I817" s="21"/>
      <c r="J817" s="21"/>
      <c r="K817" s="21"/>
      <c r="L817" s="73"/>
      <c r="M817" s="73"/>
      <c r="N817" s="21"/>
      <c r="O817" s="21"/>
    </row>
    <row r="818" ht="15.75" customHeight="1">
      <c r="A818" s="192" t="s">
        <v>7852</v>
      </c>
      <c r="B818" s="351">
        <f>ROW() - ROW('RESOLUCIONES 2025'!$B$2) - 44</f>
        <v>772</v>
      </c>
      <c r="C818" s="364">
        <v>45834.0</v>
      </c>
      <c r="D818" s="273" t="s">
        <v>10988</v>
      </c>
      <c r="E818" s="399" t="s">
        <v>12713</v>
      </c>
      <c r="F818" s="73" t="s">
        <v>12573</v>
      </c>
      <c r="G818" s="169" t="s">
        <v>14339</v>
      </c>
      <c r="H818" s="722" t="s">
        <v>12302</v>
      </c>
      <c r="I818" s="21"/>
      <c r="J818" s="21"/>
      <c r="K818" s="21"/>
      <c r="L818" s="73"/>
      <c r="M818" s="73"/>
      <c r="N818" s="21"/>
      <c r="O818" s="21"/>
    </row>
    <row r="819" ht="15.75" customHeight="1">
      <c r="A819" s="418" t="s">
        <v>7852</v>
      </c>
      <c r="B819" s="351">
        <f>ROW() - ROW('RESOLUCIONES 2025'!$B$2) - 44</f>
        <v>773</v>
      </c>
      <c r="C819" s="364">
        <v>45834.0</v>
      </c>
      <c r="D819" s="273" t="s">
        <v>10272</v>
      </c>
      <c r="E819" s="399" t="s">
        <v>9819</v>
      </c>
      <c r="F819" s="73" t="s">
        <v>131</v>
      </c>
      <c r="G819" s="169"/>
      <c r="H819" s="722"/>
      <c r="I819" s="21"/>
      <c r="J819" s="21"/>
      <c r="K819" s="21"/>
      <c r="L819" s="73"/>
      <c r="M819" s="73"/>
      <c r="N819" s="21"/>
      <c r="O819" s="21"/>
    </row>
    <row r="820" ht="15.75" customHeight="1">
      <c r="A820" s="418" t="s">
        <v>7852</v>
      </c>
      <c r="B820" s="351">
        <f>ROW() - ROW('RESOLUCIONES 2025'!$B$2) - 44</f>
        <v>774</v>
      </c>
      <c r="C820" s="364">
        <v>45834.0</v>
      </c>
      <c r="D820" s="273" t="s">
        <v>1547</v>
      </c>
      <c r="E820" s="399" t="s">
        <v>11098</v>
      </c>
      <c r="F820" s="73" t="s">
        <v>131</v>
      </c>
      <c r="G820" s="169"/>
      <c r="H820" s="722"/>
      <c r="I820" s="21"/>
      <c r="J820" s="21"/>
      <c r="K820" s="21"/>
      <c r="L820" s="73"/>
      <c r="M820" s="73"/>
      <c r="N820" s="21"/>
      <c r="O820" s="21"/>
    </row>
    <row r="821" ht="15.75" customHeight="1">
      <c r="A821" s="418" t="s">
        <v>7852</v>
      </c>
      <c r="B821" s="351">
        <f>ROW() - ROW('RESOLUCIONES 2025'!$B$2) - 44</f>
        <v>775</v>
      </c>
      <c r="C821" s="364">
        <v>45834.0</v>
      </c>
      <c r="D821" s="273" t="s">
        <v>2838</v>
      </c>
      <c r="E821" s="399" t="s">
        <v>12817</v>
      </c>
      <c r="F821" s="73" t="s">
        <v>131</v>
      </c>
      <c r="G821" s="403"/>
      <c r="H821" s="722"/>
      <c r="I821" s="21"/>
      <c r="J821" s="21"/>
      <c r="K821" s="21"/>
      <c r="L821" s="73"/>
      <c r="M821" s="73"/>
      <c r="N821" s="21"/>
      <c r="O821" s="21"/>
    </row>
    <row r="822" ht="15.75" customHeight="1">
      <c r="A822" s="418" t="s">
        <v>7852</v>
      </c>
      <c r="B822" s="351">
        <f>ROW() - ROW('RESOLUCIONES 2025'!$B$2) - 44</f>
        <v>776</v>
      </c>
      <c r="C822" s="364">
        <v>45838.0</v>
      </c>
      <c r="D822" s="273" t="s">
        <v>11745</v>
      </c>
      <c r="E822" s="399" t="s">
        <v>12862</v>
      </c>
      <c r="F822" s="273" t="s">
        <v>8629</v>
      </c>
      <c r="G822" s="403"/>
      <c r="H822" s="722"/>
      <c r="I822" s="21"/>
      <c r="J822" s="21"/>
      <c r="K822" s="21"/>
      <c r="L822" s="73"/>
      <c r="M822" s="73"/>
      <c r="N822" s="21"/>
      <c r="O822" s="21"/>
    </row>
    <row r="823" ht="15.75" customHeight="1">
      <c r="A823" s="418" t="s">
        <v>7852</v>
      </c>
      <c r="B823" s="351">
        <f>ROW() - ROW('RESOLUCIONES 2025'!$B$2) - 44</f>
        <v>777</v>
      </c>
      <c r="C823" s="364">
        <v>45838.0</v>
      </c>
      <c r="D823" s="383" t="s">
        <v>5824</v>
      </c>
      <c r="E823" s="399" t="s">
        <v>8871</v>
      </c>
      <c r="F823" s="73" t="s">
        <v>12573</v>
      </c>
      <c r="G823" s="403"/>
      <c r="H823" s="722"/>
      <c r="I823" s="21"/>
      <c r="J823" s="21"/>
      <c r="K823" s="21"/>
      <c r="L823" s="73"/>
      <c r="M823" s="73"/>
      <c r="N823" s="21"/>
      <c r="O823" s="21"/>
    </row>
    <row r="824" ht="15.75" customHeight="1">
      <c r="A824" s="418" t="s">
        <v>7852</v>
      </c>
      <c r="B824" s="351">
        <f>ROW() - ROW('RESOLUCIONES 2025'!$B$2) - 44</f>
        <v>778</v>
      </c>
      <c r="C824" s="364">
        <v>45838.0</v>
      </c>
      <c r="D824" s="273" t="s">
        <v>4549</v>
      </c>
      <c r="E824" s="399" t="s">
        <v>12814</v>
      </c>
      <c r="F824" s="73" t="s">
        <v>12573</v>
      </c>
      <c r="G824" s="403"/>
      <c r="H824" s="722"/>
      <c r="I824" s="21"/>
      <c r="J824" s="21"/>
      <c r="K824" s="21"/>
      <c r="L824" s="73"/>
      <c r="M824" s="73"/>
      <c r="N824" s="21"/>
      <c r="O824" s="21"/>
    </row>
    <row r="825" ht="15.75" customHeight="1">
      <c r="A825" s="418" t="s">
        <v>7852</v>
      </c>
      <c r="B825" s="351">
        <f>ROW() - ROW('RESOLUCIONES 2025'!$B$2) - 44</f>
        <v>779</v>
      </c>
      <c r="C825" s="130">
        <v>45838.0</v>
      </c>
      <c r="D825" s="273" t="s">
        <v>4506</v>
      </c>
      <c r="E825" s="399" t="s">
        <v>4507</v>
      </c>
      <c r="F825" s="73" t="s">
        <v>12573</v>
      </c>
      <c r="G825" s="403"/>
      <c r="H825" s="722"/>
      <c r="I825" s="21"/>
      <c r="J825" s="21"/>
      <c r="K825" s="21"/>
      <c r="L825" s="73"/>
      <c r="M825" s="73"/>
      <c r="N825" s="21"/>
      <c r="O825" s="21"/>
    </row>
    <row r="826" ht="15.75" customHeight="1">
      <c r="A826" s="418" t="s">
        <v>7852</v>
      </c>
      <c r="B826" s="351">
        <f>ROW() - ROW('RESOLUCIONES 2025'!$B$2) - 44</f>
        <v>780</v>
      </c>
      <c r="C826" s="130">
        <v>45838.0</v>
      </c>
      <c r="D826" s="273" t="s">
        <v>12863</v>
      </c>
      <c r="E826" s="399" t="s">
        <v>12799</v>
      </c>
      <c r="F826" s="73" t="s">
        <v>12573</v>
      </c>
      <c r="G826" s="403"/>
      <c r="H826" s="725"/>
      <c r="I826" s="21"/>
      <c r="J826" s="21"/>
      <c r="K826" s="21"/>
      <c r="L826" s="73"/>
      <c r="M826" s="73"/>
      <c r="N826" s="21"/>
      <c r="O826" s="21"/>
    </row>
    <row r="827" ht="15.75" customHeight="1">
      <c r="A827" s="418" t="s">
        <v>7852</v>
      </c>
      <c r="B827" s="351">
        <f>ROW() - ROW('RESOLUCIONES 2025'!$B$2) - 44</f>
        <v>781</v>
      </c>
      <c r="C827" s="130">
        <v>45838.0</v>
      </c>
      <c r="D827" s="273" t="s">
        <v>10864</v>
      </c>
      <c r="E827" s="399" t="s">
        <v>10865</v>
      </c>
      <c r="F827" s="73" t="s">
        <v>12573</v>
      </c>
      <c r="G827" s="403"/>
      <c r="H827" s="726"/>
      <c r="I827" s="21"/>
      <c r="J827" s="21"/>
      <c r="K827" s="21"/>
      <c r="L827" s="73"/>
      <c r="M827" s="73"/>
      <c r="N827" s="21"/>
      <c r="O827" s="21"/>
    </row>
    <row r="828" ht="15.75" customHeight="1">
      <c r="A828" s="418" t="s">
        <v>7852</v>
      </c>
      <c r="B828" s="351">
        <f>ROW() - ROW('RESOLUCIONES 2025'!$B$2) - 44</f>
        <v>782</v>
      </c>
      <c r="C828" s="130">
        <v>45838.0</v>
      </c>
      <c r="D828" s="273" t="s">
        <v>10864</v>
      </c>
      <c r="E828" s="399" t="s">
        <v>10865</v>
      </c>
      <c r="F828" s="73" t="s">
        <v>12573</v>
      </c>
      <c r="G828" s="403"/>
      <c r="H828" s="726"/>
      <c r="I828" s="21"/>
      <c r="J828" s="21"/>
      <c r="K828" s="21"/>
      <c r="L828" s="73"/>
      <c r="M828" s="73"/>
      <c r="N828" s="21"/>
      <c r="O828" s="21"/>
    </row>
    <row r="829" ht="15.75" customHeight="1">
      <c r="A829" s="418" t="s">
        <v>7852</v>
      </c>
      <c r="B829" s="351">
        <f>ROW() - ROW('RESOLUCIONES 2025'!$B$2) - 44</f>
        <v>783</v>
      </c>
      <c r="C829" s="130">
        <v>45838.0</v>
      </c>
      <c r="D829" s="273" t="s">
        <v>2149</v>
      </c>
      <c r="E829" s="399" t="s">
        <v>11306</v>
      </c>
      <c r="F829" s="73" t="s">
        <v>131</v>
      </c>
      <c r="G829" s="403" t="s">
        <v>9373</v>
      </c>
      <c r="H829" s="726"/>
      <c r="I829" s="21"/>
      <c r="J829" s="21"/>
      <c r="K829" s="21"/>
      <c r="L829" s="73"/>
      <c r="M829" s="73"/>
      <c r="N829" s="21"/>
      <c r="O829" s="21"/>
    </row>
    <row r="830" ht="15.75" customHeight="1">
      <c r="A830" s="192" t="s">
        <v>7852</v>
      </c>
      <c r="B830" s="351">
        <f>ROW() - ROW('RESOLUCIONES 2025'!$B$2) - 44</f>
        <v>784</v>
      </c>
      <c r="C830" s="130">
        <v>45838.0</v>
      </c>
      <c r="D830" s="73" t="s">
        <v>9461</v>
      </c>
      <c r="E830" s="399" t="s">
        <v>9512</v>
      </c>
      <c r="F830" s="273" t="s">
        <v>2923</v>
      </c>
      <c r="G830" s="294" t="s">
        <v>12071</v>
      </c>
      <c r="H830" s="722"/>
      <c r="I830" s="21"/>
      <c r="J830" s="21"/>
      <c r="K830" s="21"/>
      <c r="L830" s="73"/>
      <c r="M830" s="73"/>
      <c r="N830" s="21"/>
      <c r="O830" s="21"/>
    </row>
    <row r="831" ht="15.75" customHeight="1">
      <c r="A831" s="192" t="s">
        <v>7852</v>
      </c>
      <c r="B831" s="351">
        <f>ROW() - ROW('RESOLUCIONES 2025'!$B$2) - 44</f>
        <v>785</v>
      </c>
      <c r="C831" s="130">
        <v>45838.0</v>
      </c>
      <c r="D831" s="73" t="s">
        <v>12864</v>
      </c>
      <c r="E831" s="399" t="s">
        <v>12865</v>
      </c>
      <c r="F831" s="273" t="s">
        <v>761</v>
      </c>
      <c r="G831" s="403"/>
      <c r="H831" s="722"/>
      <c r="I831" s="21"/>
      <c r="J831" s="21"/>
      <c r="K831" s="21"/>
      <c r="L831" s="73"/>
      <c r="M831" s="73"/>
      <c r="N831" s="21"/>
      <c r="O831" s="21"/>
    </row>
    <row r="832" ht="15.75" customHeight="1">
      <c r="A832" s="192" t="s">
        <v>7852</v>
      </c>
      <c r="B832" s="351">
        <f>ROW() - ROW('RESOLUCIONES 2025'!$B$2) - 44</f>
        <v>786</v>
      </c>
      <c r="C832" s="130">
        <v>45838.0</v>
      </c>
      <c r="D832" s="273" t="s">
        <v>7213</v>
      </c>
      <c r="E832" s="399" t="s">
        <v>12866</v>
      </c>
      <c r="F832" s="273" t="s">
        <v>761</v>
      </c>
      <c r="G832" s="403"/>
      <c r="H832" s="722"/>
      <c r="I832" s="21"/>
      <c r="J832" s="21"/>
      <c r="K832" s="21"/>
      <c r="L832" s="73"/>
      <c r="M832" s="73"/>
      <c r="N832" s="21"/>
      <c r="O832" s="21"/>
    </row>
    <row r="833" ht="15.75" customHeight="1">
      <c r="A833" s="192" t="s">
        <v>7852</v>
      </c>
      <c r="B833" s="351">
        <f>ROW() - ROW('RESOLUCIONES 2025'!$B$2) - 44</f>
        <v>787</v>
      </c>
      <c r="C833" s="130">
        <v>45838.0</v>
      </c>
      <c r="D833" s="350" t="s">
        <v>4531</v>
      </c>
      <c r="E833" s="386" t="s">
        <v>12867</v>
      </c>
      <c r="F833" s="273" t="s">
        <v>761</v>
      </c>
      <c r="G833" s="169"/>
      <c r="H833" s="727"/>
      <c r="I833" s="21"/>
      <c r="J833" s="21"/>
      <c r="K833" s="21"/>
      <c r="L833" s="73"/>
      <c r="M833" s="73"/>
      <c r="N833" s="21"/>
      <c r="O833" s="21"/>
    </row>
    <row r="834" ht="15.75" customHeight="1">
      <c r="A834" s="192" t="s">
        <v>7852</v>
      </c>
      <c r="B834" s="351">
        <f>ROW() - ROW('RESOLUCIONES 2025'!$B$2) - 44</f>
        <v>788</v>
      </c>
      <c r="C834" s="130">
        <v>45838.0</v>
      </c>
      <c r="D834" s="73" t="s">
        <v>12868</v>
      </c>
      <c r="E834" s="386" t="s">
        <v>12869</v>
      </c>
      <c r="F834" s="273" t="s">
        <v>761</v>
      </c>
      <c r="G834" s="347"/>
      <c r="H834" s="727"/>
      <c r="I834" s="297"/>
      <c r="J834" s="297"/>
      <c r="K834" s="297"/>
      <c r="L834" s="73"/>
      <c r="M834" s="73"/>
      <c r="N834" s="21"/>
      <c r="O834" s="21"/>
    </row>
    <row r="835" ht="15.75" customHeight="1">
      <c r="A835" s="192" t="s">
        <v>7852</v>
      </c>
      <c r="B835" s="351">
        <f>ROW() - ROW('RESOLUCIONES 2025'!$B$2) - 44</f>
        <v>789</v>
      </c>
      <c r="C835" s="130">
        <v>45838.0</v>
      </c>
      <c r="D835" s="73" t="s">
        <v>12870</v>
      </c>
      <c r="E835" s="386" t="s">
        <v>12871</v>
      </c>
      <c r="F835" s="273" t="s">
        <v>761</v>
      </c>
      <c r="G835" s="347"/>
      <c r="H835" s="727"/>
      <c r="I835" s="21"/>
      <c r="J835" s="21"/>
      <c r="K835" s="21"/>
      <c r="L835" s="73"/>
      <c r="M835" s="73"/>
      <c r="N835" s="21"/>
      <c r="O835" s="21"/>
    </row>
    <row r="836" ht="15.75" customHeight="1">
      <c r="A836" s="192" t="s">
        <v>7852</v>
      </c>
      <c r="B836" s="351">
        <f>ROW() - ROW('RESOLUCIONES 2025'!$B$2) - 44</f>
        <v>790</v>
      </c>
      <c r="C836" s="130">
        <v>45838.0</v>
      </c>
      <c r="D836" s="73" t="s">
        <v>12872</v>
      </c>
      <c r="E836" s="386" t="s">
        <v>11912</v>
      </c>
      <c r="F836" s="273" t="s">
        <v>761</v>
      </c>
      <c r="G836" s="273" t="s">
        <v>12842</v>
      </c>
      <c r="H836" s="727"/>
      <c r="I836" s="21"/>
      <c r="J836" s="21"/>
      <c r="K836" s="21"/>
      <c r="L836" s="73"/>
      <c r="M836" s="73"/>
      <c r="N836" s="21"/>
      <c r="O836" s="21"/>
    </row>
    <row r="837" ht="15.75" customHeight="1">
      <c r="A837" s="192" t="s">
        <v>7852</v>
      </c>
      <c r="B837" s="351">
        <f>ROW() - ROW('RESOLUCIONES 2025'!$B$2) - 44</f>
        <v>791</v>
      </c>
      <c r="C837" s="130">
        <v>45838.0</v>
      </c>
      <c r="D837" s="73" t="s">
        <v>12873</v>
      </c>
      <c r="E837" s="386" t="s">
        <v>12660</v>
      </c>
      <c r="F837" s="273" t="s">
        <v>761</v>
      </c>
      <c r="G837" s="273" t="s">
        <v>12842</v>
      </c>
      <c r="H837" s="727"/>
      <c r="I837" s="21"/>
      <c r="J837" s="21"/>
      <c r="K837" s="21"/>
      <c r="L837" s="73"/>
      <c r="M837" s="73"/>
      <c r="N837" s="21"/>
      <c r="O837" s="21"/>
    </row>
    <row r="838" ht="15.75" customHeight="1">
      <c r="A838" s="192" t="s">
        <v>7852</v>
      </c>
      <c r="B838" s="351">
        <f>ROW() - ROW('RESOLUCIONES 2025'!$B$2) - 44</f>
        <v>792</v>
      </c>
      <c r="C838" s="130">
        <v>45838.0</v>
      </c>
      <c r="D838" s="73" t="s">
        <v>7078</v>
      </c>
      <c r="E838" s="386" t="s">
        <v>12677</v>
      </c>
      <c r="F838" s="273" t="s">
        <v>761</v>
      </c>
      <c r="G838" s="169"/>
      <c r="H838" s="727"/>
      <c r="I838" s="21"/>
      <c r="J838" s="21"/>
      <c r="K838" s="21"/>
      <c r="L838" s="73"/>
      <c r="M838" s="73"/>
      <c r="N838" s="21"/>
      <c r="O838" s="21"/>
    </row>
    <row r="839" ht="15.75" customHeight="1">
      <c r="A839" s="192" t="s">
        <v>7852</v>
      </c>
      <c r="B839" s="351">
        <f>ROW() - ROW('RESOLUCIONES 2025'!$B$2) - 44</f>
        <v>793</v>
      </c>
      <c r="C839" s="130">
        <v>45838.0</v>
      </c>
      <c r="D839" s="73" t="s">
        <v>12874</v>
      </c>
      <c r="E839" s="386" t="s">
        <v>12875</v>
      </c>
      <c r="F839" s="273" t="s">
        <v>761</v>
      </c>
      <c r="G839" s="169"/>
      <c r="H839" s="727"/>
      <c r="I839" s="21"/>
      <c r="J839" s="21"/>
      <c r="K839" s="21"/>
      <c r="L839" s="73"/>
      <c r="M839" s="73"/>
      <c r="N839" s="21"/>
      <c r="O839" s="21"/>
    </row>
    <row r="840" ht="15.75" customHeight="1">
      <c r="A840" s="192" t="s">
        <v>7852</v>
      </c>
      <c r="B840" s="351">
        <f>ROW() - ROW('RESOLUCIONES 2025'!$B$2) - 44</f>
        <v>794</v>
      </c>
      <c r="C840" s="130">
        <v>45838.0</v>
      </c>
      <c r="D840" s="73" t="s">
        <v>12681</v>
      </c>
      <c r="E840" s="386" t="s">
        <v>12682</v>
      </c>
      <c r="F840" s="273" t="s">
        <v>761</v>
      </c>
      <c r="G840" s="169"/>
      <c r="H840" s="727"/>
      <c r="I840" s="21"/>
      <c r="J840" s="21"/>
      <c r="K840" s="21"/>
      <c r="L840" s="73"/>
      <c r="M840" s="73"/>
      <c r="N840" s="21"/>
      <c r="O840" s="21"/>
    </row>
    <row r="841" ht="15.75" customHeight="1">
      <c r="A841" s="192" t="s">
        <v>7852</v>
      </c>
      <c r="B841" s="351">
        <f>ROW() - ROW('RESOLUCIONES 2025'!$B$2) - 44</f>
        <v>795</v>
      </c>
      <c r="C841" s="130">
        <v>45838.0</v>
      </c>
      <c r="D841" s="73" t="s">
        <v>12877</v>
      </c>
      <c r="E841" s="386" t="s">
        <v>12878</v>
      </c>
      <c r="F841" s="273" t="s">
        <v>761</v>
      </c>
      <c r="G841" s="169" t="s">
        <v>4665</v>
      </c>
      <c r="H841" s="727"/>
      <c r="I841" s="21"/>
      <c r="J841" s="21"/>
      <c r="K841" s="21"/>
      <c r="L841" s="73"/>
      <c r="M841" s="73"/>
      <c r="N841" s="21"/>
      <c r="O841" s="21"/>
    </row>
    <row r="842" ht="15.75" customHeight="1">
      <c r="A842" s="192" t="s">
        <v>7852</v>
      </c>
      <c r="B842" s="351">
        <f>ROW() - ROW('RESOLUCIONES 2025'!$B$2) - 44</f>
        <v>796</v>
      </c>
      <c r="C842" s="130">
        <v>45838.0</v>
      </c>
      <c r="D842" s="73" t="s">
        <v>12063</v>
      </c>
      <c r="E842" s="386" t="s">
        <v>11925</v>
      </c>
      <c r="F842" s="73" t="s">
        <v>2923</v>
      </c>
      <c r="G842" s="169"/>
      <c r="H842" s="727"/>
      <c r="I842" s="21"/>
      <c r="J842" s="21"/>
      <c r="K842" s="21"/>
      <c r="L842" s="73"/>
      <c r="M842" s="73"/>
      <c r="N842" s="21"/>
      <c r="O842" s="21"/>
    </row>
    <row r="843" ht="15.75" customHeight="1">
      <c r="A843" s="192" t="s">
        <v>7852</v>
      </c>
      <c r="B843" s="351">
        <f>ROW() - ROW('RESOLUCIONES 2025'!$B$2) - 44</f>
        <v>797</v>
      </c>
      <c r="C843" s="130">
        <v>45838.0</v>
      </c>
      <c r="D843" s="73" t="s">
        <v>10904</v>
      </c>
      <c r="E843" s="386" t="s">
        <v>11330</v>
      </c>
      <c r="F843" s="73" t="s">
        <v>131</v>
      </c>
      <c r="G843" s="169"/>
      <c r="H843" s="727"/>
      <c r="I843" s="21"/>
      <c r="J843" s="21"/>
      <c r="K843" s="21"/>
      <c r="L843" s="73"/>
      <c r="M843" s="73"/>
      <c r="N843" s="21"/>
      <c r="O843" s="21"/>
    </row>
    <row r="844" ht="15.75" customHeight="1">
      <c r="A844" s="192" t="s">
        <v>7852</v>
      </c>
      <c r="B844" s="351">
        <f>ROW() - ROW('RESOLUCIONES 2025'!$B$2) - 44</f>
        <v>798</v>
      </c>
      <c r="C844" s="130">
        <v>45838.0</v>
      </c>
      <c r="D844" s="73" t="s">
        <v>11595</v>
      </c>
      <c r="E844" s="386" t="s">
        <v>12879</v>
      </c>
      <c r="F844" s="73" t="s">
        <v>131</v>
      </c>
      <c r="G844" s="169"/>
      <c r="H844" s="727"/>
      <c r="I844" s="21"/>
      <c r="J844" s="21"/>
      <c r="K844" s="21"/>
      <c r="L844" s="73"/>
      <c r="M844" s="73"/>
      <c r="N844" s="21"/>
      <c r="O844" s="21"/>
    </row>
    <row r="845" ht="15.75" customHeight="1">
      <c r="A845" s="192" t="s">
        <v>7852</v>
      </c>
      <c r="B845" s="351">
        <f>ROW() - ROW('RESOLUCIONES 2025'!$B$2) - 44</f>
        <v>799</v>
      </c>
      <c r="C845" s="130">
        <v>45838.0</v>
      </c>
      <c r="D845" s="374" t="s">
        <v>12777</v>
      </c>
      <c r="E845" s="386" t="s">
        <v>12778</v>
      </c>
      <c r="F845" s="73" t="s">
        <v>761</v>
      </c>
      <c r="G845" s="273" t="s">
        <v>22</v>
      </c>
      <c r="H845" s="727" t="s">
        <v>14340</v>
      </c>
      <c r="I845" s="21"/>
      <c r="J845" s="21"/>
      <c r="K845" s="21"/>
      <c r="L845" s="73"/>
      <c r="M845" s="73"/>
      <c r="N845" s="21"/>
      <c r="O845" s="21"/>
    </row>
    <row r="846" ht="15.75" customHeight="1">
      <c r="A846" s="192" t="s">
        <v>7852</v>
      </c>
      <c r="B846" s="351">
        <f>ROW() - ROW('RESOLUCIONES 2025'!$B$2) - 44</f>
        <v>800</v>
      </c>
      <c r="C846" s="130">
        <v>45838.0</v>
      </c>
      <c r="D846" s="73" t="s">
        <v>12760</v>
      </c>
      <c r="E846" s="386" t="s">
        <v>12761</v>
      </c>
      <c r="F846" s="73" t="s">
        <v>761</v>
      </c>
      <c r="G846" s="273" t="s">
        <v>12842</v>
      </c>
      <c r="H846" s="727"/>
      <c r="I846" s="21"/>
      <c r="J846" s="21"/>
      <c r="K846" s="21"/>
      <c r="L846" s="73"/>
      <c r="M846" s="73"/>
      <c r="N846" s="21"/>
      <c r="O846" s="21"/>
    </row>
    <row r="847" ht="15.75" customHeight="1">
      <c r="A847" s="192" t="s">
        <v>7852</v>
      </c>
      <c r="B847" s="351">
        <f>ROW() - ROW('RESOLUCIONES 2025'!$B$2) - 44</f>
        <v>801</v>
      </c>
      <c r="C847" s="130">
        <v>45838.0</v>
      </c>
      <c r="D847" s="73" t="s">
        <v>12873</v>
      </c>
      <c r="E847" s="386" t="s">
        <v>12660</v>
      </c>
      <c r="F847" s="73" t="s">
        <v>12573</v>
      </c>
      <c r="G847" s="169"/>
      <c r="H847" s="727"/>
      <c r="I847" s="21"/>
      <c r="J847" s="21"/>
      <c r="K847" s="21"/>
      <c r="L847" s="73"/>
      <c r="M847" s="73"/>
      <c r="N847" s="21"/>
      <c r="O847" s="21"/>
    </row>
    <row r="848" ht="15.75" customHeight="1">
      <c r="A848" s="192" t="s">
        <v>7852</v>
      </c>
      <c r="B848" s="351">
        <f>ROW() - ROW('RESOLUCIONES 2025'!$B$2) - 44</f>
        <v>802</v>
      </c>
      <c r="C848" s="130">
        <v>45838.0</v>
      </c>
      <c r="D848" s="73" t="s">
        <v>11732</v>
      </c>
      <c r="E848" s="386" t="s">
        <v>11733</v>
      </c>
      <c r="F848" s="273" t="s">
        <v>2253</v>
      </c>
      <c r="G848" s="169" t="s">
        <v>11956</v>
      </c>
      <c r="H848" s="727"/>
      <c r="I848" s="21"/>
      <c r="J848" s="21"/>
      <c r="K848" s="21"/>
      <c r="L848" s="73"/>
      <c r="M848" s="73"/>
      <c r="N848" s="21"/>
      <c r="O848" s="21"/>
    </row>
    <row r="849" ht="15.75" customHeight="1">
      <c r="A849" s="192" t="s">
        <v>7852</v>
      </c>
      <c r="B849" s="351">
        <f>ROW() - ROW('RESOLUCIONES 2025'!$B$2) - 44</f>
        <v>803</v>
      </c>
      <c r="C849" s="130">
        <v>45839.0</v>
      </c>
      <c r="D849" s="73" t="s">
        <v>10697</v>
      </c>
      <c r="E849" s="386" t="s">
        <v>10767</v>
      </c>
      <c r="F849" s="273" t="s">
        <v>2253</v>
      </c>
      <c r="G849" s="169" t="s">
        <v>12488</v>
      </c>
      <c r="H849" s="727"/>
      <c r="I849" s="21"/>
      <c r="J849" s="21"/>
      <c r="K849" s="21"/>
      <c r="L849" s="73"/>
      <c r="M849" s="73"/>
      <c r="N849" s="21"/>
      <c r="O849" s="21"/>
    </row>
    <row r="850" ht="15.75" customHeight="1">
      <c r="A850" s="192" t="s">
        <v>7852</v>
      </c>
      <c r="B850" s="351">
        <f>ROW() - ROW('RESOLUCIONES 2025'!$B$2) - 44</f>
        <v>804</v>
      </c>
      <c r="C850" s="130">
        <v>45839.0</v>
      </c>
      <c r="D850" s="73" t="s">
        <v>12880</v>
      </c>
      <c r="E850" s="386"/>
      <c r="F850" s="73" t="s">
        <v>10118</v>
      </c>
      <c r="G850" s="169" t="s">
        <v>12881</v>
      </c>
      <c r="H850" s="727"/>
      <c r="I850" s="21"/>
      <c r="J850" s="21"/>
      <c r="K850" s="21"/>
      <c r="L850" s="73"/>
      <c r="M850" s="73"/>
      <c r="N850" s="21"/>
      <c r="O850" s="21"/>
    </row>
    <row r="851" ht="15.75" customHeight="1">
      <c r="A851" s="418" t="s">
        <v>7852</v>
      </c>
      <c r="B851" s="351">
        <f>ROW() - ROW('RESOLUCIONES 2025'!$B$2) - 44</f>
        <v>805</v>
      </c>
      <c r="C851" s="130">
        <v>45839.0</v>
      </c>
      <c r="D851" s="73" t="s">
        <v>4184</v>
      </c>
      <c r="E851" s="386" t="s">
        <v>11676</v>
      </c>
      <c r="F851" s="73" t="s">
        <v>12573</v>
      </c>
      <c r="G851" s="169"/>
      <c r="H851" s="727"/>
      <c r="I851" s="21"/>
      <c r="J851" s="21"/>
      <c r="K851" s="21"/>
      <c r="L851" s="73"/>
      <c r="M851" s="73"/>
      <c r="N851" s="21"/>
      <c r="O851" s="21"/>
    </row>
    <row r="852" ht="15.75" customHeight="1">
      <c r="A852" s="192" t="s">
        <v>7852</v>
      </c>
      <c r="B852" s="351">
        <f>ROW() - ROW('RESOLUCIONES 2025'!$B$2) - 44</f>
        <v>806</v>
      </c>
      <c r="C852" s="130">
        <v>45839.0</v>
      </c>
      <c r="D852" s="73" t="s">
        <v>9414</v>
      </c>
      <c r="E852" s="386" t="s">
        <v>8849</v>
      </c>
      <c r="F852" s="73" t="s">
        <v>131</v>
      </c>
      <c r="G852" s="728" t="s">
        <v>11386</v>
      </c>
      <c r="H852" s="431"/>
      <c r="I852" s="21"/>
      <c r="J852" s="21"/>
      <c r="K852" s="21"/>
      <c r="L852" s="73"/>
      <c r="M852" s="73"/>
      <c r="N852" s="21"/>
      <c r="O852" s="21"/>
    </row>
    <row r="853" ht="15.75" customHeight="1">
      <c r="A853" s="418" t="s">
        <v>7852</v>
      </c>
      <c r="B853" s="351">
        <f>ROW() - ROW('RESOLUCIONES 2025'!$B$2) - 44</f>
        <v>807</v>
      </c>
      <c r="C853" s="130">
        <v>45842.0</v>
      </c>
      <c r="D853" s="73" t="s">
        <v>12882</v>
      </c>
      <c r="E853" s="386" t="s">
        <v>11680</v>
      </c>
      <c r="F853" s="73" t="s">
        <v>12573</v>
      </c>
      <c r="G853" s="169"/>
      <c r="H853" s="431"/>
      <c r="I853" s="21"/>
      <c r="J853" s="21"/>
      <c r="K853" s="21"/>
      <c r="L853" s="73"/>
      <c r="M853" s="73"/>
      <c r="N853" s="21"/>
      <c r="O853" s="21"/>
    </row>
    <row r="854" ht="15.75" customHeight="1">
      <c r="A854" s="418" t="s">
        <v>7852</v>
      </c>
      <c r="B854" s="351">
        <f>ROW() - ROW('RESOLUCIONES 2025'!$B$2) - 44</f>
        <v>808</v>
      </c>
      <c r="C854" s="130">
        <v>45842.0</v>
      </c>
      <c r="D854" s="73" t="s">
        <v>11039</v>
      </c>
      <c r="E854" s="386" t="s">
        <v>11680</v>
      </c>
      <c r="F854" s="73" t="s">
        <v>12573</v>
      </c>
      <c r="G854" s="169"/>
      <c r="H854" s="431"/>
      <c r="I854" s="21"/>
      <c r="J854" s="21"/>
      <c r="K854" s="21"/>
      <c r="L854" s="73"/>
      <c r="M854" s="73"/>
      <c r="N854" s="21"/>
      <c r="O854" s="21"/>
    </row>
    <row r="855" ht="15.75" customHeight="1">
      <c r="A855" s="418" t="s">
        <v>7852</v>
      </c>
      <c r="B855" s="351">
        <f>ROW() - ROW('RESOLUCIONES 2025'!$B$2) - 44</f>
        <v>809</v>
      </c>
      <c r="C855" s="130">
        <v>45842.0</v>
      </c>
      <c r="D855" s="73" t="s">
        <v>12883</v>
      </c>
      <c r="E855" s="386" t="s">
        <v>12565</v>
      </c>
      <c r="F855" s="73" t="s">
        <v>12573</v>
      </c>
      <c r="G855" s="268"/>
      <c r="H855" s="431"/>
      <c r="I855" s="21"/>
      <c r="J855" s="21"/>
      <c r="K855" s="21"/>
      <c r="L855" s="73"/>
      <c r="M855" s="73"/>
      <c r="N855" s="21"/>
      <c r="O855" s="21"/>
    </row>
    <row r="856" ht="15.75" customHeight="1">
      <c r="A856" s="418" t="s">
        <v>7852</v>
      </c>
      <c r="B856" s="351">
        <f>ROW() - ROW('RESOLUCIONES 2025'!$B$2) - 44</f>
        <v>810</v>
      </c>
      <c r="C856" s="130">
        <v>45842.0</v>
      </c>
      <c r="D856" s="73" t="s">
        <v>12884</v>
      </c>
      <c r="E856" s="386" t="s">
        <v>12766</v>
      </c>
      <c r="F856" s="73" t="s">
        <v>12573</v>
      </c>
      <c r="G856" s="169"/>
      <c r="H856" s="431"/>
      <c r="I856" s="21"/>
      <c r="J856" s="21"/>
      <c r="K856" s="21"/>
      <c r="L856" s="73"/>
      <c r="M856" s="73"/>
      <c r="N856" s="21"/>
      <c r="O856" s="21"/>
    </row>
    <row r="857" ht="15.75" customHeight="1">
      <c r="A857" s="418" t="s">
        <v>7852</v>
      </c>
      <c r="B857" s="351">
        <f>ROW() - ROW('RESOLUCIONES 2025'!$B$2) - 44</f>
        <v>811</v>
      </c>
      <c r="C857" s="130">
        <v>45842.0</v>
      </c>
      <c r="D857" s="73" t="s">
        <v>8936</v>
      </c>
      <c r="E857" s="386" t="s">
        <v>12008</v>
      </c>
      <c r="F857" s="73" t="s">
        <v>12573</v>
      </c>
      <c r="G857" s="268"/>
      <c r="H857" s="431"/>
      <c r="I857" s="21"/>
      <c r="J857" s="21"/>
      <c r="K857" s="21"/>
      <c r="L857" s="73"/>
      <c r="M857" s="73"/>
      <c r="N857" s="21"/>
      <c r="O857" s="21"/>
    </row>
    <row r="858" ht="15.75" customHeight="1">
      <c r="A858" s="418" t="s">
        <v>7852</v>
      </c>
      <c r="B858" s="351">
        <f>ROW() - ROW('RESOLUCIONES 2025'!$B$2) - 44</f>
        <v>812</v>
      </c>
      <c r="C858" s="130">
        <v>45842.0</v>
      </c>
      <c r="D858" s="73" t="s">
        <v>12885</v>
      </c>
      <c r="E858" s="386" t="s">
        <v>12658</v>
      </c>
      <c r="F858" s="73" t="s">
        <v>12573</v>
      </c>
      <c r="G858" s="294"/>
      <c r="H858" s="431"/>
      <c r="I858" s="21"/>
      <c r="J858" s="21"/>
      <c r="K858" s="21"/>
      <c r="L858" s="73"/>
      <c r="M858" s="73"/>
      <c r="N858" s="21"/>
      <c r="O858" s="21"/>
    </row>
    <row r="859" ht="15.75" customHeight="1">
      <c r="A859" s="418" t="s">
        <v>7852</v>
      </c>
      <c r="B859" s="351">
        <f>ROW() - ROW('RESOLUCIONES 2025'!$B$2) - 44</f>
        <v>813</v>
      </c>
      <c r="C859" s="130">
        <v>45842.0</v>
      </c>
      <c r="D859" s="73" t="s">
        <v>12240</v>
      </c>
      <c r="E859" s="386" t="s">
        <v>12241</v>
      </c>
      <c r="F859" s="73" t="s">
        <v>12573</v>
      </c>
      <c r="G859" s="294"/>
      <c r="H859" s="431"/>
      <c r="I859" s="297"/>
      <c r="J859" s="297"/>
      <c r="K859" s="297"/>
      <c r="L859" s="73"/>
      <c r="M859" s="73"/>
      <c r="N859" s="21"/>
      <c r="O859" s="21"/>
    </row>
    <row r="860" ht="15.75" customHeight="1">
      <c r="A860" s="297"/>
      <c r="B860" s="345">
        <f>ROW() - ROW('RESOLUCIONES 2025'!$B$2) - 44</f>
        <v>814</v>
      </c>
      <c r="C860" s="178">
        <v>45842.0</v>
      </c>
      <c r="D860" s="146" t="s">
        <v>12659</v>
      </c>
      <c r="E860" s="404" t="s">
        <v>12660</v>
      </c>
      <c r="F860" s="146" t="s">
        <v>12573</v>
      </c>
      <c r="G860" s="169" t="s">
        <v>14341</v>
      </c>
      <c r="H860" s="431"/>
      <c r="I860" s="297"/>
      <c r="J860" s="297"/>
      <c r="K860" s="297"/>
      <c r="L860" s="73"/>
      <c r="M860" s="73"/>
      <c r="N860" s="21"/>
      <c r="O860" s="21"/>
    </row>
    <row r="861" ht="15.75" customHeight="1">
      <c r="A861" s="192" t="s">
        <v>7852</v>
      </c>
      <c r="B861" s="351">
        <f>ROW() - ROW('RESOLUCIONES 2025'!$B$2) - 44</f>
        <v>815</v>
      </c>
      <c r="C861" s="130">
        <v>45842.0</v>
      </c>
      <c r="D861" s="73" t="s">
        <v>12773</v>
      </c>
      <c r="E861" s="386" t="s">
        <v>12774</v>
      </c>
      <c r="F861" s="73" t="s">
        <v>12573</v>
      </c>
      <c r="G861" s="169"/>
      <c r="H861" s="431"/>
      <c r="I861" s="21"/>
      <c r="J861" s="21"/>
      <c r="K861" s="21"/>
      <c r="L861" s="73"/>
      <c r="M861" s="73"/>
      <c r="N861" s="21"/>
      <c r="O861" s="21"/>
    </row>
    <row r="862" ht="15.75" customHeight="1">
      <c r="A862" s="418" t="s">
        <v>7852</v>
      </c>
      <c r="B862" s="351">
        <f>ROW() - ROW('RESOLUCIONES 2025'!$B$2) - 44</f>
        <v>816</v>
      </c>
      <c r="C862" s="130">
        <v>45842.0</v>
      </c>
      <c r="D862" s="273" t="s">
        <v>12081</v>
      </c>
      <c r="E862" s="399" t="s">
        <v>12082</v>
      </c>
      <c r="F862" s="73" t="s">
        <v>12573</v>
      </c>
      <c r="G862" s="169"/>
      <c r="H862" s="431"/>
      <c r="I862" s="21"/>
      <c r="J862" s="21"/>
      <c r="K862" s="21"/>
      <c r="L862" s="73"/>
      <c r="M862" s="73"/>
      <c r="N862" s="21"/>
      <c r="O862" s="21"/>
    </row>
    <row r="863" ht="15.75" customHeight="1">
      <c r="A863" s="418" t="s">
        <v>7852</v>
      </c>
      <c r="B863" s="351">
        <f>ROW() - ROW('RESOLUCIONES 2025'!$B$2) - 44</f>
        <v>817</v>
      </c>
      <c r="C863" s="130">
        <v>45842.0</v>
      </c>
      <c r="D863" s="73" t="s">
        <v>4654</v>
      </c>
      <c r="E863" s="386" t="s">
        <v>4655</v>
      </c>
      <c r="F863" s="73" t="s">
        <v>12573</v>
      </c>
      <c r="G863" s="294"/>
      <c r="H863" s="431"/>
      <c r="I863" s="21"/>
      <c r="J863" s="21"/>
      <c r="K863" s="21"/>
      <c r="L863" s="73"/>
      <c r="M863" s="73"/>
      <c r="N863" s="21"/>
      <c r="O863" s="21"/>
    </row>
    <row r="864" ht="15.75" customHeight="1">
      <c r="A864" s="418"/>
      <c r="B864" s="345">
        <f>ROW() - ROW('RESOLUCIONES 2025'!$B$2) - 44</f>
        <v>818</v>
      </c>
      <c r="C864" s="178">
        <v>45842.0</v>
      </c>
      <c r="D864" s="146" t="s">
        <v>12886</v>
      </c>
      <c r="E864" s="404" t="s">
        <v>12759</v>
      </c>
      <c r="F864" s="146" t="s">
        <v>12573</v>
      </c>
      <c r="G864" s="268" t="s">
        <v>12552</v>
      </c>
      <c r="H864" s="431"/>
      <c r="I864" s="285"/>
      <c r="J864" s="21"/>
      <c r="K864" s="21"/>
      <c r="L864" s="73"/>
      <c r="M864" s="73"/>
      <c r="N864" s="21"/>
      <c r="O864" s="21"/>
    </row>
    <row r="865" ht="15.75" customHeight="1">
      <c r="A865" s="418" t="s">
        <v>7852</v>
      </c>
      <c r="B865" s="351">
        <f>ROW() - ROW('RESOLUCIONES 2025'!$B$2) - 44</f>
        <v>819</v>
      </c>
      <c r="C865" s="130">
        <v>45842.0</v>
      </c>
      <c r="D865" s="73" t="s">
        <v>12886</v>
      </c>
      <c r="E865" s="386" t="s">
        <v>12759</v>
      </c>
      <c r="F865" s="73" t="s">
        <v>12573</v>
      </c>
      <c r="G865" s="169"/>
      <c r="H865" s="431"/>
      <c r="I865" s="285"/>
      <c r="J865" s="73"/>
      <c r="K865" s="73"/>
      <c r="L865" s="73"/>
      <c r="M865" s="73"/>
      <c r="N865" s="21"/>
      <c r="O865" s="21"/>
    </row>
    <row r="866" ht="15.75" customHeight="1">
      <c r="A866" s="192" t="s">
        <v>7852</v>
      </c>
      <c r="B866" s="351">
        <f>ROW() - ROW('RESOLUCIONES 2025'!$B$2) - 44</f>
        <v>820</v>
      </c>
      <c r="C866" s="130">
        <v>45845.0</v>
      </c>
      <c r="D866" s="73" t="s">
        <v>12887</v>
      </c>
      <c r="E866" s="386" t="s">
        <v>7707</v>
      </c>
      <c r="F866" s="273" t="s">
        <v>2253</v>
      </c>
      <c r="G866" s="169" t="s">
        <v>12488</v>
      </c>
      <c r="H866" s="431"/>
      <c r="I866" s="285"/>
      <c r="J866" s="21"/>
      <c r="K866" s="21"/>
      <c r="L866" s="73"/>
      <c r="M866" s="73"/>
      <c r="N866" s="21"/>
      <c r="O866" s="21"/>
    </row>
    <row r="867" ht="15.75" customHeight="1">
      <c r="A867" s="192" t="s">
        <v>7852</v>
      </c>
      <c r="B867" s="351">
        <f>ROW() - ROW('RESOLUCIONES 2025'!$B$2) - 44</f>
        <v>821</v>
      </c>
      <c r="C867" s="130">
        <v>45845.0</v>
      </c>
      <c r="D867" s="73" t="s">
        <v>12888</v>
      </c>
      <c r="E867" s="386" t="s">
        <v>5606</v>
      </c>
      <c r="F867" s="73" t="s">
        <v>2253</v>
      </c>
      <c r="G867" s="357" t="s">
        <v>674</v>
      </c>
      <c r="H867" s="431"/>
      <c r="I867" s="285"/>
      <c r="J867" s="21"/>
      <c r="K867" s="21"/>
      <c r="L867" s="73"/>
      <c r="M867" s="73"/>
      <c r="N867" s="21"/>
      <c r="O867" s="21"/>
    </row>
    <row r="868" ht="15.75" customHeight="1">
      <c r="A868" s="192" t="s">
        <v>7852</v>
      </c>
      <c r="B868" s="351">
        <f>ROW() - ROW('RESOLUCIONES 2025'!$B$2) - 44</f>
        <v>822</v>
      </c>
      <c r="C868" s="130">
        <v>45845.0</v>
      </c>
      <c r="D868" s="73" t="s">
        <v>1623</v>
      </c>
      <c r="E868" s="386" t="s">
        <v>7656</v>
      </c>
      <c r="F868" s="73" t="s">
        <v>2253</v>
      </c>
      <c r="G868" s="432" t="s">
        <v>12047</v>
      </c>
      <c r="H868" s="431"/>
      <c r="I868" s="285"/>
      <c r="J868" s="21"/>
      <c r="K868" s="21"/>
      <c r="L868" s="73"/>
      <c r="M868" s="73"/>
      <c r="N868" s="21"/>
      <c r="O868" s="21"/>
    </row>
    <row r="869" ht="15.75" customHeight="1">
      <c r="A869" s="192" t="s">
        <v>7852</v>
      </c>
      <c r="B869" s="351">
        <f>ROW() - ROW('RESOLUCIONES 2025'!$B$2) - 44</f>
        <v>823</v>
      </c>
      <c r="C869" s="130">
        <v>45845.0</v>
      </c>
      <c r="D869" s="73" t="s">
        <v>6474</v>
      </c>
      <c r="E869" s="386" t="s">
        <v>9701</v>
      </c>
      <c r="F869" s="73" t="s">
        <v>2253</v>
      </c>
      <c r="G869" s="432" t="s">
        <v>12047</v>
      </c>
      <c r="H869" s="431"/>
      <c r="I869" s="285"/>
      <c r="J869" s="21"/>
      <c r="K869" s="21"/>
      <c r="L869" s="73"/>
      <c r="M869" s="73"/>
      <c r="N869" s="21"/>
      <c r="O869" s="21"/>
    </row>
    <row r="870" ht="15.75" customHeight="1">
      <c r="A870" s="192" t="s">
        <v>7852</v>
      </c>
      <c r="B870" s="351">
        <f>ROW() - ROW('RESOLUCIONES 2025'!$B$2) - 44</f>
        <v>824</v>
      </c>
      <c r="C870" s="130">
        <v>45845.0</v>
      </c>
      <c r="D870" s="73" t="s">
        <v>12264</v>
      </c>
      <c r="E870" s="386" t="s">
        <v>11805</v>
      </c>
      <c r="F870" s="73" t="s">
        <v>2253</v>
      </c>
      <c r="G870" s="169" t="s">
        <v>7927</v>
      </c>
      <c r="H870" s="431"/>
      <c r="I870" s="285"/>
      <c r="J870" s="21"/>
      <c r="K870" s="21"/>
      <c r="L870" s="73"/>
      <c r="M870" s="73"/>
      <c r="N870" s="21"/>
      <c r="O870" s="21"/>
    </row>
    <row r="871" ht="15.75" customHeight="1">
      <c r="A871" s="192" t="s">
        <v>7852</v>
      </c>
      <c r="B871" s="351">
        <f>ROW() - ROW('RESOLUCIONES 2025'!$B$2) - 44</f>
        <v>825</v>
      </c>
      <c r="C871" s="130">
        <v>45845.0</v>
      </c>
      <c r="D871" s="73" t="s">
        <v>10990</v>
      </c>
      <c r="E871" s="386" t="s">
        <v>11416</v>
      </c>
      <c r="F871" s="73" t="s">
        <v>2253</v>
      </c>
      <c r="G871" s="169" t="s">
        <v>7917</v>
      </c>
      <c r="H871" s="431"/>
      <c r="I871" s="285"/>
      <c r="J871" s="21"/>
      <c r="K871" s="21"/>
      <c r="L871" s="73"/>
      <c r="M871" s="73"/>
      <c r="N871" s="21"/>
      <c r="O871" s="21"/>
    </row>
    <row r="872" ht="15.75" customHeight="1">
      <c r="A872" s="192" t="s">
        <v>7852</v>
      </c>
      <c r="B872" s="351">
        <f>ROW() - ROW('RESOLUCIONES 2025'!$B$2) - 44</f>
        <v>826</v>
      </c>
      <c r="C872" s="130">
        <v>45845.0</v>
      </c>
      <c r="D872" s="73" t="s">
        <v>11160</v>
      </c>
      <c r="E872" s="386" t="s">
        <v>12889</v>
      </c>
      <c r="F872" s="73" t="s">
        <v>8629</v>
      </c>
      <c r="G872" s="169"/>
      <c r="H872" s="431"/>
      <c r="I872" s="285"/>
      <c r="J872" s="21"/>
      <c r="K872" s="21"/>
      <c r="L872" s="289"/>
      <c r="M872" s="289"/>
      <c r="N872" s="297"/>
      <c r="O872" s="297"/>
    </row>
    <row r="873" ht="15.75" customHeight="1">
      <c r="A873" s="192" t="s">
        <v>7852</v>
      </c>
      <c r="B873" s="351">
        <f>ROW() - ROW('RESOLUCIONES 2025'!$B$2) - 44</f>
        <v>827</v>
      </c>
      <c r="C873" s="130">
        <v>45845.0</v>
      </c>
      <c r="D873" s="73" t="s">
        <v>5608</v>
      </c>
      <c r="E873" s="386" t="s">
        <v>9625</v>
      </c>
      <c r="F873" s="73" t="s">
        <v>8629</v>
      </c>
      <c r="G873" s="169"/>
      <c r="H873" s="431"/>
      <c r="I873" s="285"/>
      <c r="J873" s="21"/>
      <c r="K873" s="21"/>
      <c r="L873" s="73"/>
      <c r="M873" s="73"/>
      <c r="N873" s="21"/>
      <c r="O873" s="21"/>
    </row>
    <row r="874" ht="15.75" customHeight="1">
      <c r="A874" s="130" t="s">
        <v>12890</v>
      </c>
      <c r="B874" s="351">
        <f>ROW() - ROW('RESOLUCIONES 2025'!$B$2) - 44</f>
        <v>828</v>
      </c>
      <c r="C874" s="178">
        <v>45846.0</v>
      </c>
      <c r="D874" s="146" t="s">
        <v>12891</v>
      </c>
      <c r="E874" s="404" t="s">
        <v>11869</v>
      </c>
      <c r="F874" s="146" t="s">
        <v>761</v>
      </c>
      <c r="G874" s="313" t="s">
        <v>12892</v>
      </c>
      <c r="H874" s="431" t="s">
        <v>12893</v>
      </c>
      <c r="I874" s="285"/>
      <c r="J874" s="21"/>
      <c r="K874" s="21"/>
      <c r="L874" s="73"/>
      <c r="M874" s="73"/>
      <c r="N874" s="21"/>
      <c r="O874" s="21"/>
    </row>
    <row r="875" ht="15.75" customHeight="1">
      <c r="A875" s="192" t="s">
        <v>7852</v>
      </c>
      <c r="B875" s="351">
        <f>ROW() - ROW('RESOLUCIONES 2025'!$B$2) - 44</f>
        <v>829</v>
      </c>
      <c r="C875" s="130">
        <v>45846.0</v>
      </c>
      <c r="D875" s="73" t="s">
        <v>12894</v>
      </c>
      <c r="E875" s="386" t="s">
        <v>11852</v>
      </c>
      <c r="F875" s="73" t="s">
        <v>761</v>
      </c>
      <c r="G875" s="169" t="s">
        <v>12895</v>
      </c>
      <c r="H875" s="431" t="s">
        <v>9764</v>
      </c>
      <c r="I875" s="285"/>
      <c r="J875" s="21"/>
      <c r="K875" s="21"/>
      <c r="L875" s="73"/>
      <c r="M875" s="73"/>
      <c r="N875" s="21"/>
      <c r="O875" s="21"/>
    </row>
    <row r="876" ht="15.75" customHeight="1">
      <c r="A876" s="192" t="s">
        <v>7852</v>
      </c>
      <c r="B876" s="351">
        <f>ROW() - ROW('RESOLUCIONES 2025'!$B$2) - 44</f>
        <v>830</v>
      </c>
      <c r="C876" s="130">
        <v>45846.0</v>
      </c>
      <c r="D876" s="73" t="s">
        <v>12896</v>
      </c>
      <c r="E876" s="386" t="s">
        <v>12897</v>
      </c>
      <c r="F876" s="73" t="s">
        <v>761</v>
      </c>
      <c r="G876" s="169" t="s">
        <v>11658</v>
      </c>
      <c r="H876" s="431" t="s">
        <v>12898</v>
      </c>
      <c r="I876" s="285"/>
      <c r="J876" s="21"/>
      <c r="K876" s="21"/>
      <c r="L876" s="73"/>
      <c r="M876" s="73"/>
      <c r="N876" s="21"/>
      <c r="O876" s="21"/>
    </row>
    <row r="877" ht="15.75" customHeight="1">
      <c r="A877" s="192" t="s">
        <v>7852</v>
      </c>
      <c r="B877" s="351">
        <f>ROW() - ROW('RESOLUCIONES 2025'!$B$2) - 44</f>
        <v>831</v>
      </c>
      <c r="C877" s="130">
        <v>45852.0</v>
      </c>
      <c r="D877" s="73" t="s">
        <v>12899</v>
      </c>
      <c r="E877" s="386" t="s">
        <v>12900</v>
      </c>
      <c r="F877" s="73" t="s">
        <v>761</v>
      </c>
      <c r="G877" s="169" t="s">
        <v>4601</v>
      </c>
      <c r="H877" s="431"/>
      <c r="I877" s="285"/>
      <c r="J877" s="21"/>
      <c r="K877" s="21"/>
      <c r="L877" s="73"/>
      <c r="M877" s="73"/>
      <c r="N877" s="21"/>
      <c r="O877" s="21"/>
    </row>
    <row r="878" ht="15.75" customHeight="1">
      <c r="A878" s="192" t="s">
        <v>7852</v>
      </c>
      <c r="B878" s="351">
        <f>ROW() - ROW('RESOLUCIONES 2025'!$B$2) - 44</f>
        <v>832</v>
      </c>
      <c r="C878" s="130">
        <v>45852.0</v>
      </c>
      <c r="D878" s="73" t="s">
        <v>12901</v>
      </c>
      <c r="E878" s="386" t="s">
        <v>12902</v>
      </c>
      <c r="F878" s="73" t="s">
        <v>761</v>
      </c>
      <c r="G878" s="169" t="s">
        <v>12903</v>
      </c>
      <c r="H878" s="431"/>
      <c r="I878" s="285"/>
      <c r="J878" s="21"/>
      <c r="K878" s="21"/>
      <c r="L878" s="73"/>
      <c r="M878" s="73"/>
      <c r="N878" s="21"/>
      <c r="O878" s="21"/>
    </row>
    <row r="879" ht="15.75" customHeight="1">
      <c r="A879" s="192" t="s">
        <v>7852</v>
      </c>
      <c r="B879" s="351">
        <f>ROW() - ROW('RESOLUCIONES 2025'!$B$2) - 44</f>
        <v>833</v>
      </c>
      <c r="C879" s="130">
        <v>45852.0</v>
      </c>
      <c r="D879" s="73" t="s">
        <v>12904</v>
      </c>
      <c r="E879" s="386" t="s">
        <v>12905</v>
      </c>
      <c r="F879" s="73" t="s">
        <v>761</v>
      </c>
      <c r="G879" s="169" t="s">
        <v>12906</v>
      </c>
      <c r="H879" s="431"/>
      <c r="I879" s="285"/>
      <c r="J879" s="21"/>
      <c r="K879" s="21"/>
      <c r="L879" s="73"/>
      <c r="M879" s="73"/>
      <c r="N879" s="21"/>
      <c r="O879" s="21"/>
    </row>
    <row r="880" ht="15.75" customHeight="1">
      <c r="A880" s="192" t="s">
        <v>7852</v>
      </c>
      <c r="B880" s="351">
        <f>ROW() - ROW('RESOLUCIONES 2025'!$B$2) - 44</f>
        <v>834</v>
      </c>
      <c r="C880" s="130">
        <v>45852.0</v>
      </c>
      <c r="D880" s="73" t="s">
        <v>12907</v>
      </c>
      <c r="E880" s="386" t="s">
        <v>12908</v>
      </c>
      <c r="F880" s="273" t="s">
        <v>761</v>
      </c>
      <c r="G880" s="137" t="s">
        <v>11569</v>
      </c>
      <c r="H880" s="431"/>
      <c r="I880" s="285"/>
      <c r="J880" s="21"/>
      <c r="K880" s="21"/>
      <c r="L880" s="73"/>
      <c r="M880" s="73"/>
      <c r="N880" s="21"/>
      <c r="O880" s="21"/>
    </row>
    <row r="881" ht="15.75" customHeight="1">
      <c r="A881" s="192" t="s">
        <v>7852</v>
      </c>
      <c r="B881" s="351">
        <f>ROW() - ROW('RESOLUCIONES 2025'!$B$2) - 44</f>
        <v>835</v>
      </c>
      <c r="C881" s="130">
        <v>45852.0</v>
      </c>
      <c r="D881" s="73" t="s">
        <v>12130</v>
      </c>
      <c r="E881" s="386" t="s">
        <v>12131</v>
      </c>
      <c r="F881" s="73" t="s">
        <v>761</v>
      </c>
      <c r="G881" s="137" t="s">
        <v>8653</v>
      </c>
      <c r="H881" s="431"/>
      <c r="I881" s="285"/>
      <c r="J881" s="21"/>
      <c r="K881" s="21"/>
      <c r="L881" s="73"/>
      <c r="M881" s="73"/>
      <c r="N881" s="21"/>
      <c r="O881" s="21"/>
    </row>
    <row r="882" ht="15.75" customHeight="1">
      <c r="A882" s="192" t="s">
        <v>7852</v>
      </c>
      <c r="B882" s="351">
        <f>ROW() - ROW('RESOLUCIONES 2025'!$B$2) - 44</f>
        <v>836</v>
      </c>
      <c r="C882" s="130">
        <v>45852.0</v>
      </c>
      <c r="D882" s="73" t="s">
        <v>12909</v>
      </c>
      <c r="E882" s="386" t="s">
        <v>12910</v>
      </c>
      <c r="F882" s="73" t="s">
        <v>761</v>
      </c>
      <c r="G882" s="169" t="s">
        <v>4601</v>
      </c>
      <c r="H882" s="431"/>
      <c r="I882" s="285"/>
      <c r="J882" s="21"/>
      <c r="K882" s="21"/>
      <c r="L882" s="73"/>
      <c r="M882" s="73"/>
      <c r="N882" s="21"/>
      <c r="O882" s="21"/>
    </row>
    <row r="883" ht="15.75" customHeight="1">
      <c r="A883" s="192" t="s">
        <v>7852</v>
      </c>
      <c r="B883" s="351">
        <f>ROW() - ROW('RESOLUCIONES 2025'!$B$2) - 44</f>
        <v>837</v>
      </c>
      <c r="C883" s="130">
        <v>45852.0</v>
      </c>
      <c r="D883" s="73" t="s">
        <v>12911</v>
      </c>
      <c r="E883" s="386" t="s">
        <v>12912</v>
      </c>
      <c r="F883" s="73" t="s">
        <v>761</v>
      </c>
      <c r="G883" s="169" t="s">
        <v>12913</v>
      </c>
      <c r="H883" s="492"/>
      <c r="I883" s="293"/>
      <c r="J883" s="21"/>
      <c r="K883" s="21"/>
      <c r="L883" s="73"/>
      <c r="M883" s="73"/>
      <c r="N883" s="21"/>
      <c r="O883" s="21"/>
    </row>
    <row r="884" ht="15.75" customHeight="1">
      <c r="A884" s="192" t="s">
        <v>7852</v>
      </c>
      <c r="B884" s="351">
        <f>ROW() - ROW('RESOLUCIONES 2025'!$B$2) - 44</f>
        <v>838</v>
      </c>
      <c r="C884" s="130">
        <v>45852.0</v>
      </c>
      <c r="D884" s="73" t="s">
        <v>12914</v>
      </c>
      <c r="E884" s="386" t="s">
        <v>12915</v>
      </c>
      <c r="F884" s="73" t="s">
        <v>761</v>
      </c>
      <c r="G884" s="169" t="s">
        <v>11323</v>
      </c>
      <c r="H884" s="431"/>
      <c r="I884" s="285"/>
      <c r="J884" s="21"/>
      <c r="K884" s="21"/>
      <c r="L884" s="73"/>
      <c r="M884" s="73"/>
      <c r="N884" s="21"/>
      <c r="O884" s="21"/>
    </row>
    <row r="885" ht="15.75" customHeight="1">
      <c r="A885" s="192" t="s">
        <v>7852</v>
      </c>
      <c r="B885" s="351">
        <f>ROW() - ROW('RESOLUCIONES 2025'!$B$2) - 44</f>
        <v>839</v>
      </c>
      <c r="C885" s="130">
        <v>45852.0</v>
      </c>
      <c r="D885" s="73" t="s">
        <v>12916</v>
      </c>
      <c r="E885" s="386" t="s">
        <v>12917</v>
      </c>
      <c r="F885" s="73" t="s">
        <v>761</v>
      </c>
      <c r="G885" s="169" t="s">
        <v>11658</v>
      </c>
      <c r="H885" s="431"/>
      <c r="I885" s="285"/>
      <c r="J885" s="21"/>
      <c r="K885" s="21"/>
      <c r="L885" s="73"/>
      <c r="M885" s="73"/>
      <c r="N885" s="21"/>
      <c r="O885" s="21"/>
    </row>
    <row r="886" ht="15.75" customHeight="1">
      <c r="A886" s="130" t="s">
        <v>12918</v>
      </c>
      <c r="B886" s="351">
        <f>ROW() - ROW('RESOLUCIONES 2025'!$B$2) - 44</f>
        <v>840</v>
      </c>
      <c r="C886" s="130">
        <v>45852.0</v>
      </c>
      <c r="D886" s="146" t="s">
        <v>3421</v>
      </c>
      <c r="E886" s="404" t="s">
        <v>12919</v>
      </c>
      <c r="F886" s="146" t="s">
        <v>761</v>
      </c>
      <c r="G886" s="137" t="s">
        <v>22</v>
      </c>
      <c r="H886" s="431" t="s">
        <v>12920</v>
      </c>
      <c r="I886" s="285"/>
      <c r="J886" s="21"/>
      <c r="K886" s="21"/>
      <c r="L886" s="73"/>
      <c r="M886" s="73"/>
      <c r="N886" s="21"/>
      <c r="O886" s="21"/>
    </row>
    <row r="887" ht="15.75" customHeight="1">
      <c r="A887" s="192" t="s">
        <v>7852</v>
      </c>
      <c r="B887" s="351">
        <f>ROW() - ROW('RESOLUCIONES 2025'!$B$2) - 44</f>
        <v>841</v>
      </c>
      <c r="C887" s="130">
        <v>45852.0</v>
      </c>
      <c r="D887" s="73" t="s">
        <v>12921</v>
      </c>
      <c r="E887" s="386" t="s">
        <v>10126</v>
      </c>
      <c r="F887" s="73" t="s">
        <v>12922</v>
      </c>
      <c r="G887" s="169"/>
      <c r="H887" s="431"/>
      <c r="I887" s="285"/>
      <c r="J887" s="21"/>
      <c r="K887" s="21"/>
      <c r="L887" s="73"/>
      <c r="M887" s="73"/>
      <c r="N887" s="21"/>
      <c r="O887" s="21"/>
    </row>
    <row r="888" ht="15.75" customHeight="1">
      <c r="A888" s="192" t="s">
        <v>7852</v>
      </c>
      <c r="B888" s="351">
        <f>ROW() - ROW('RESOLUCIONES 2025'!$B$2) - 44</f>
        <v>842</v>
      </c>
      <c r="C888" s="130">
        <v>45852.0</v>
      </c>
      <c r="D888" s="73" t="s">
        <v>12921</v>
      </c>
      <c r="E888" s="386" t="s">
        <v>10126</v>
      </c>
      <c r="F888" s="73" t="s">
        <v>12573</v>
      </c>
      <c r="G888" s="169"/>
      <c r="H888" s="431"/>
      <c r="I888" s="285"/>
      <c r="J888" s="21"/>
      <c r="K888" s="21"/>
      <c r="L888" s="73"/>
      <c r="M888" s="73"/>
      <c r="N888" s="21"/>
      <c r="O888" s="21"/>
    </row>
    <row r="889" ht="15.75" customHeight="1">
      <c r="A889" s="192" t="s">
        <v>7852</v>
      </c>
      <c r="B889" s="351">
        <f>ROW() - ROW('RESOLUCIONES 2025'!$B$2) - 44</f>
        <v>843</v>
      </c>
      <c r="C889" s="130">
        <v>45852.0</v>
      </c>
      <c r="D889" s="73" t="s">
        <v>12923</v>
      </c>
      <c r="E889" s="386" t="s">
        <v>10653</v>
      </c>
      <c r="F889" s="73" t="s">
        <v>12573</v>
      </c>
      <c r="G889" s="169" t="s">
        <v>12711</v>
      </c>
      <c r="H889" s="431"/>
      <c r="I889" s="285"/>
      <c r="J889" s="21"/>
      <c r="K889" s="21"/>
      <c r="L889" s="73"/>
      <c r="M889" s="73"/>
      <c r="N889" s="21"/>
      <c r="O889" s="21"/>
    </row>
    <row r="890" ht="15.75" customHeight="1">
      <c r="A890" s="418" t="s">
        <v>7852</v>
      </c>
      <c r="B890" s="351">
        <f>ROW() - ROW('RESOLUCIONES 2025'!$B$2) - 44</f>
        <v>844</v>
      </c>
      <c r="C890" s="130">
        <v>45853.0</v>
      </c>
      <c r="D890" s="73" t="s">
        <v>12924</v>
      </c>
      <c r="E890" s="386" t="s">
        <v>12867</v>
      </c>
      <c r="F890" s="73" t="s">
        <v>12573</v>
      </c>
      <c r="G890" s="169"/>
      <c r="H890" s="431"/>
      <c r="I890" s="285"/>
      <c r="J890" s="21"/>
      <c r="K890" s="21"/>
      <c r="L890" s="73"/>
      <c r="M890" s="73"/>
      <c r="N890" s="21"/>
      <c r="O890" s="21"/>
    </row>
    <row r="891" ht="15.75" customHeight="1">
      <c r="A891" s="418" t="s">
        <v>7852</v>
      </c>
      <c r="B891" s="351">
        <f>ROW() - ROW('RESOLUCIONES 2025'!$B$2) - 44</f>
        <v>845</v>
      </c>
      <c r="C891" s="130">
        <v>45854.0</v>
      </c>
      <c r="D891" s="73" t="s">
        <v>8572</v>
      </c>
      <c r="E891" s="386" t="s">
        <v>8573</v>
      </c>
      <c r="F891" s="73" t="s">
        <v>131</v>
      </c>
      <c r="G891" s="169" t="s">
        <v>8172</v>
      </c>
      <c r="H891" s="431"/>
      <c r="I891" s="285"/>
      <c r="J891" s="21"/>
      <c r="K891" s="21"/>
      <c r="L891" s="73"/>
      <c r="M891" s="73"/>
      <c r="N891" s="21"/>
      <c r="O891" s="21"/>
    </row>
    <row r="892" ht="15.75" customHeight="1">
      <c r="A892" s="418" t="s">
        <v>7852</v>
      </c>
      <c r="B892" s="351">
        <f>ROW() - ROW('RESOLUCIONES 2025'!$B$2) - 44</f>
        <v>846</v>
      </c>
      <c r="C892" s="130">
        <v>45856.0</v>
      </c>
      <c r="D892" s="73" t="s">
        <v>12925</v>
      </c>
      <c r="E892" s="386" t="s">
        <v>12253</v>
      </c>
      <c r="F892" s="73" t="s">
        <v>12573</v>
      </c>
      <c r="G892" s="169"/>
      <c r="H892" s="431"/>
      <c r="I892" s="285"/>
      <c r="J892" s="73"/>
      <c r="K892" s="73"/>
      <c r="L892" s="73"/>
      <c r="M892" s="73"/>
      <c r="N892" s="21"/>
      <c r="O892" s="21"/>
    </row>
    <row r="893" ht="15.75" customHeight="1">
      <c r="A893" s="192" t="s">
        <v>7852</v>
      </c>
      <c r="B893" s="351">
        <f>ROW() - ROW('RESOLUCIONES 2025'!$B$2) - 44</f>
        <v>847</v>
      </c>
      <c r="C893" s="130">
        <v>45856.0</v>
      </c>
      <c r="D893" s="73" t="s">
        <v>8331</v>
      </c>
      <c r="E893" s="386" t="s">
        <v>8819</v>
      </c>
      <c r="F893" s="73" t="s">
        <v>12573</v>
      </c>
      <c r="G893" s="268"/>
      <c r="H893" s="431"/>
      <c r="I893" s="285"/>
      <c r="J893" s="73"/>
      <c r="K893" s="73"/>
      <c r="L893" s="73"/>
      <c r="M893" s="73"/>
      <c r="N893" s="21"/>
      <c r="O893" s="21"/>
    </row>
    <row r="894" ht="15.75" customHeight="1">
      <c r="A894" s="418" t="s">
        <v>7852</v>
      </c>
      <c r="B894" s="351">
        <f>ROW() - ROW('RESOLUCIONES 2025'!$B$2) - 44</f>
        <v>848</v>
      </c>
      <c r="C894" s="130">
        <v>45856.0</v>
      </c>
      <c r="D894" s="73" t="s">
        <v>12551</v>
      </c>
      <c r="E894" s="386" t="s">
        <v>12111</v>
      </c>
      <c r="F894" s="73" t="s">
        <v>12573</v>
      </c>
      <c r="G894" s="169"/>
      <c r="H894" s="431"/>
      <c r="I894" s="285"/>
      <c r="J894" s="73"/>
      <c r="K894" s="73"/>
      <c r="L894" s="73"/>
      <c r="M894" s="73"/>
      <c r="N894" s="21"/>
      <c r="O894" s="21"/>
    </row>
    <row r="895" ht="15.75" customHeight="1">
      <c r="A895" s="130"/>
      <c r="B895" s="414">
        <f>ROW() - ROW('RESOLUCIONES 2025'!$B$2) - 44</f>
        <v>849</v>
      </c>
      <c r="C895" s="130">
        <v>45856.0</v>
      </c>
      <c r="D895" s="73" t="s">
        <v>12926</v>
      </c>
      <c r="E895" s="386"/>
      <c r="F895" s="73" t="s">
        <v>12926</v>
      </c>
      <c r="G895" s="268"/>
      <c r="H895" s="431"/>
      <c r="I895" s="285"/>
      <c r="J895" s="73"/>
      <c r="K895" s="73"/>
      <c r="L895" s="73"/>
      <c r="M895" s="73"/>
      <c r="N895" s="21"/>
      <c r="O895" s="21"/>
    </row>
    <row r="896" ht="15.75" customHeight="1">
      <c r="A896" s="130"/>
      <c r="B896" s="74">
        <f>ROW() - ROW('RESOLUCIONES 2025'!$B$2) - 44</f>
        <v>850</v>
      </c>
      <c r="C896" s="130">
        <v>45856.0</v>
      </c>
      <c r="D896" s="73" t="s">
        <v>12928</v>
      </c>
      <c r="E896" s="130"/>
      <c r="F896" s="73" t="s">
        <v>12929</v>
      </c>
      <c r="G896" s="169"/>
      <c r="H896" s="431"/>
      <c r="I896" s="73"/>
      <c r="J896" s="73"/>
      <c r="K896" s="73"/>
      <c r="L896" s="73"/>
      <c r="M896" s="73"/>
      <c r="N896" s="21"/>
      <c r="O896" s="21"/>
    </row>
    <row r="897" ht="15.75" customHeight="1">
      <c r="A897" s="130"/>
      <c r="B897" s="351">
        <f>ROW() - ROW('RESOLUCIONES 2025'!$B$2) - 44</f>
        <v>851</v>
      </c>
      <c r="C897" s="130">
        <v>45856.0</v>
      </c>
      <c r="D897" s="73" t="s">
        <v>12931</v>
      </c>
      <c r="E897" s="130"/>
      <c r="F897" s="73" t="s">
        <v>12929</v>
      </c>
      <c r="G897" s="169"/>
      <c r="H897" s="431"/>
      <c r="I897" s="73"/>
      <c r="J897" s="73"/>
      <c r="K897" s="73"/>
      <c r="L897" s="73"/>
      <c r="M897" s="73"/>
      <c r="N897" s="21"/>
      <c r="O897" s="21"/>
    </row>
    <row r="898" ht="15.75" customHeight="1">
      <c r="A898" s="130"/>
      <c r="B898" s="351">
        <f>ROW() - ROW('RESOLUCIONES 2025'!$B$2) - 44</f>
        <v>852</v>
      </c>
      <c r="C898" s="130">
        <v>45856.0</v>
      </c>
      <c r="D898" s="73" t="s">
        <v>12933</v>
      </c>
      <c r="E898" s="130"/>
      <c r="F898" s="73" t="s">
        <v>12929</v>
      </c>
      <c r="G898" s="169"/>
      <c r="H898" s="431"/>
      <c r="I898" s="73"/>
      <c r="J898" s="73"/>
      <c r="K898" s="73"/>
      <c r="L898" s="73"/>
      <c r="M898" s="73"/>
      <c r="N898" s="21"/>
      <c r="O898" s="21"/>
    </row>
    <row r="899" ht="15.75" customHeight="1">
      <c r="A899" s="130"/>
      <c r="B899" s="351">
        <f>ROW() - ROW('RESOLUCIONES 2025'!$B$2) - 44</f>
        <v>853</v>
      </c>
      <c r="C899" s="130">
        <v>45856.0</v>
      </c>
      <c r="D899" s="73" t="s">
        <v>12935</v>
      </c>
      <c r="E899" s="130"/>
      <c r="F899" s="73" t="s">
        <v>12929</v>
      </c>
      <c r="G899" s="169"/>
      <c r="H899" s="431"/>
      <c r="I899" s="73"/>
      <c r="J899" s="73"/>
      <c r="K899" s="73"/>
      <c r="L899" s="73"/>
      <c r="M899" s="73"/>
      <c r="N899" s="21"/>
      <c r="O899" s="21"/>
    </row>
    <row r="900" ht="15.75" customHeight="1">
      <c r="A900" s="130"/>
      <c r="B900" s="351">
        <f>ROW() - ROW('RESOLUCIONES 2025'!$B$2) - 44</f>
        <v>854</v>
      </c>
      <c r="C900" s="130">
        <v>45856.0</v>
      </c>
      <c r="D900" s="73" t="s">
        <v>12937</v>
      </c>
      <c r="E900" s="130"/>
      <c r="F900" s="73" t="s">
        <v>12929</v>
      </c>
      <c r="G900" s="169"/>
      <c r="H900" s="431"/>
      <c r="I900" s="73"/>
      <c r="J900" s="73"/>
      <c r="K900" s="73"/>
      <c r="L900" s="73"/>
      <c r="M900" s="73"/>
      <c r="N900" s="21"/>
      <c r="O900" s="21"/>
    </row>
    <row r="901" ht="15.75" customHeight="1">
      <c r="A901" s="130"/>
      <c r="B901" s="351">
        <f>ROW() - ROW('RESOLUCIONES 2025'!$B$2) - 44</f>
        <v>855</v>
      </c>
      <c r="C901" s="130">
        <v>45856.0</v>
      </c>
      <c r="D901" s="73" t="s">
        <v>12939</v>
      </c>
      <c r="E901" s="130"/>
      <c r="F901" s="73" t="s">
        <v>12929</v>
      </c>
      <c r="G901" s="169"/>
      <c r="H901" s="431"/>
      <c r="I901" s="73"/>
      <c r="J901" s="73"/>
      <c r="K901" s="73"/>
      <c r="L901" s="73"/>
      <c r="M901" s="73"/>
      <c r="N901" s="21"/>
      <c r="O901" s="21"/>
    </row>
    <row r="902" ht="15.75" customHeight="1">
      <c r="A902" s="130"/>
      <c r="B902" s="351">
        <f>ROW() - ROW('RESOLUCIONES 2025'!$B$2) - 44</f>
        <v>856</v>
      </c>
      <c r="C902" s="130">
        <v>45856.0</v>
      </c>
      <c r="D902" s="73" t="s">
        <v>12941</v>
      </c>
      <c r="E902" s="130"/>
      <c r="F902" s="73" t="s">
        <v>12929</v>
      </c>
      <c r="G902" s="169"/>
      <c r="H902" s="431"/>
      <c r="I902" s="73"/>
      <c r="J902" s="73"/>
      <c r="K902" s="73"/>
      <c r="L902" s="73"/>
      <c r="M902" s="73"/>
      <c r="N902" s="21"/>
      <c r="O902" s="21"/>
    </row>
    <row r="903" ht="15.75" customHeight="1">
      <c r="A903" s="130"/>
      <c r="B903" s="351">
        <f>ROW() - ROW('RESOLUCIONES 2025'!$B$2) - 44</f>
        <v>857</v>
      </c>
      <c r="C903" s="130">
        <v>45856.0</v>
      </c>
      <c r="D903" s="73" t="s">
        <v>12943</v>
      </c>
      <c r="E903" s="130"/>
      <c r="F903" s="73" t="s">
        <v>12929</v>
      </c>
      <c r="G903" s="169"/>
      <c r="H903" s="431"/>
      <c r="I903" s="73"/>
      <c r="J903" s="73"/>
      <c r="K903" s="73"/>
      <c r="L903" s="73"/>
      <c r="M903" s="73"/>
      <c r="N903" s="21"/>
      <c r="O903" s="21"/>
    </row>
    <row r="904" ht="15.75" customHeight="1">
      <c r="A904" s="130"/>
      <c r="B904" s="351">
        <f>ROW() - ROW('RESOLUCIONES 2025'!$B$2) - 44</f>
        <v>858</v>
      </c>
      <c r="C904" s="130">
        <v>45856.0</v>
      </c>
      <c r="D904" s="73" t="s">
        <v>12945</v>
      </c>
      <c r="E904" s="130"/>
      <c r="F904" s="73" t="s">
        <v>12929</v>
      </c>
      <c r="G904" s="169"/>
      <c r="H904" s="431"/>
      <c r="I904" s="73"/>
      <c r="J904" s="73"/>
      <c r="K904" s="73"/>
      <c r="L904" s="73"/>
      <c r="M904" s="73"/>
      <c r="N904" s="21"/>
      <c r="O904" s="21"/>
    </row>
    <row r="905" ht="15.75" customHeight="1">
      <c r="A905" s="130"/>
      <c r="B905" s="351">
        <f>ROW() - ROW('RESOLUCIONES 2025'!$B$2) - 44</f>
        <v>859</v>
      </c>
      <c r="C905" s="130">
        <v>45856.0</v>
      </c>
      <c r="D905" s="73" t="s">
        <v>12947</v>
      </c>
      <c r="E905" s="130"/>
      <c r="F905" s="73" t="s">
        <v>12929</v>
      </c>
      <c r="G905" s="169"/>
      <c r="H905" s="431"/>
      <c r="I905" s="73"/>
      <c r="J905" s="73"/>
      <c r="K905" s="73"/>
      <c r="L905" s="73"/>
      <c r="M905" s="73"/>
      <c r="N905" s="21"/>
      <c r="O905" s="21"/>
    </row>
    <row r="906" ht="15.75" customHeight="1">
      <c r="A906" s="130"/>
      <c r="B906" s="351">
        <f>ROW() - ROW('RESOLUCIONES 2025'!$B$2) - 44</f>
        <v>860</v>
      </c>
      <c r="C906" s="130">
        <v>45856.0</v>
      </c>
      <c r="D906" s="73" t="s">
        <v>12949</v>
      </c>
      <c r="E906" s="130"/>
      <c r="F906" s="73" t="s">
        <v>12929</v>
      </c>
      <c r="G906" s="169"/>
      <c r="H906" s="431"/>
      <c r="I906" s="73"/>
      <c r="J906" s="73"/>
      <c r="K906" s="73"/>
      <c r="L906" s="73"/>
      <c r="M906" s="73"/>
      <c r="N906" s="21"/>
      <c r="O906" s="21"/>
    </row>
    <row r="907" ht="15.75" customHeight="1">
      <c r="A907" s="130"/>
      <c r="B907" s="351">
        <f>ROW() - ROW('RESOLUCIONES 2025'!$B$2) - 44</f>
        <v>861</v>
      </c>
      <c r="C907" s="130">
        <v>45856.0</v>
      </c>
      <c r="D907" s="73" t="s">
        <v>12951</v>
      </c>
      <c r="E907" s="130"/>
      <c r="F907" s="73" t="s">
        <v>12929</v>
      </c>
      <c r="G907" s="169"/>
      <c r="H907" s="431"/>
      <c r="I907" s="73"/>
      <c r="J907" s="73"/>
      <c r="K907" s="73"/>
      <c r="L907" s="73"/>
      <c r="M907" s="73"/>
      <c r="N907" s="21"/>
      <c r="O907" s="21"/>
    </row>
    <row r="908" ht="15.75" customHeight="1">
      <c r="A908" s="130"/>
      <c r="B908" s="351">
        <f>ROW() - ROW('RESOLUCIONES 2025'!$B$2) - 44</f>
        <v>862</v>
      </c>
      <c r="C908" s="130">
        <v>45856.0</v>
      </c>
      <c r="D908" s="73" t="s">
        <v>12953</v>
      </c>
      <c r="E908" s="130"/>
      <c r="F908" s="73" t="s">
        <v>12929</v>
      </c>
      <c r="G908" s="169"/>
      <c r="H908" s="431"/>
      <c r="I908" s="73"/>
      <c r="J908" s="73"/>
      <c r="K908" s="73"/>
      <c r="L908" s="73"/>
      <c r="M908" s="73"/>
      <c r="N908" s="21"/>
      <c r="O908" s="21"/>
    </row>
    <row r="909" ht="15.75" customHeight="1">
      <c r="A909" s="130"/>
      <c r="B909" s="351">
        <f>ROW() - ROW('RESOLUCIONES 2025'!$B$2) - 44</f>
        <v>863</v>
      </c>
      <c r="C909" s="130">
        <v>45856.0</v>
      </c>
      <c r="D909" s="73" t="s">
        <v>874</v>
      </c>
      <c r="E909" s="130"/>
      <c r="F909" s="73" t="s">
        <v>12929</v>
      </c>
      <c r="G909" s="169"/>
      <c r="H909" s="431"/>
      <c r="I909" s="73"/>
      <c r="J909" s="73"/>
      <c r="K909" s="73"/>
      <c r="L909" s="73"/>
      <c r="M909" s="73"/>
      <c r="N909" s="21"/>
      <c r="O909" s="21"/>
    </row>
    <row r="910" ht="15.75" customHeight="1">
      <c r="A910" s="130"/>
      <c r="B910" s="351">
        <f>ROW() - ROW('RESOLUCIONES 2025'!$B$2) - 44</f>
        <v>864</v>
      </c>
      <c r="C910" s="130">
        <v>45856.0</v>
      </c>
      <c r="D910" s="73" t="s">
        <v>12956</v>
      </c>
      <c r="E910" s="130"/>
      <c r="F910" s="73" t="s">
        <v>12929</v>
      </c>
      <c r="G910" s="169"/>
      <c r="H910" s="431"/>
      <c r="I910" s="73"/>
      <c r="J910" s="73"/>
      <c r="K910" s="73"/>
      <c r="L910" s="73"/>
      <c r="M910" s="73"/>
      <c r="N910" s="21"/>
      <c r="O910" s="21"/>
    </row>
    <row r="911" ht="15.75" customHeight="1">
      <c r="A911" s="130"/>
      <c r="B911" s="351">
        <f>ROW() - ROW('RESOLUCIONES 2025'!$B$2) - 44</f>
        <v>865</v>
      </c>
      <c r="C911" s="130">
        <v>45856.0</v>
      </c>
      <c r="D911" s="73" t="s">
        <v>12958</v>
      </c>
      <c r="E911" s="130"/>
      <c r="F911" s="73" t="s">
        <v>12929</v>
      </c>
      <c r="G911" s="169"/>
      <c r="H911" s="431"/>
      <c r="I911" s="73"/>
      <c r="J911" s="73"/>
      <c r="K911" s="73"/>
      <c r="L911" s="73"/>
      <c r="M911" s="73"/>
      <c r="N911" s="21"/>
      <c r="O911" s="21"/>
    </row>
    <row r="912" ht="15.75" customHeight="1">
      <c r="A912" s="130"/>
      <c r="B912" s="351">
        <f>ROW() - ROW('RESOLUCIONES 2025'!$B$2) - 44</f>
        <v>866</v>
      </c>
      <c r="C912" s="130">
        <v>45856.0</v>
      </c>
      <c r="D912" s="73" t="s">
        <v>12960</v>
      </c>
      <c r="E912" s="130"/>
      <c r="F912" s="73" t="s">
        <v>12929</v>
      </c>
      <c r="G912" s="169"/>
      <c r="H912" s="431"/>
      <c r="I912" s="73"/>
      <c r="J912" s="73"/>
      <c r="K912" s="73"/>
      <c r="L912" s="73"/>
      <c r="M912" s="73"/>
      <c r="N912" s="21"/>
      <c r="O912" s="21"/>
    </row>
    <row r="913" ht="15.75" customHeight="1">
      <c r="A913" s="130"/>
      <c r="B913" s="351">
        <f>ROW() - ROW('RESOLUCIONES 2025'!$B$2) - 44</f>
        <v>867</v>
      </c>
      <c r="C913" s="130">
        <v>45856.0</v>
      </c>
      <c r="D913" s="73" t="s">
        <v>10118</v>
      </c>
      <c r="E913" s="386"/>
      <c r="F913" s="73" t="s">
        <v>12961</v>
      </c>
      <c r="G913" s="268" t="s">
        <v>12962</v>
      </c>
      <c r="H913" s="431"/>
      <c r="I913" s="73"/>
      <c r="J913" s="73"/>
      <c r="K913" s="73"/>
      <c r="L913" s="73"/>
      <c r="M913" s="73"/>
      <c r="N913" s="21"/>
      <c r="O913" s="21"/>
    </row>
    <row r="914" ht="15.75" customHeight="1">
      <c r="A914" s="192" t="s">
        <v>7852</v>
      </c>
      <c r="B914" s="351">
        <f>ROW() - ROW('RESOLUCIONES 2025'!$B$2) - 44</f>
        <v>868</v>
      </c>
      <c r="C914" s="130">
        <v>45856.0</v>
      </c>
      <c r="D914" s="73" t="s">
        <v>10270</v>
      </c>
      <c r="E914" s="386" t="s">
        <v>10666</v>
      </c>
      <c r="F914" s="73" t="s">
        <v>2923</v>
      </c>
      <c r="G914" s="169"/>
      <c r="H914" s="431"/>
      <c r="I914" s="73"/>
      <c r="J914" s="73"/>
      <c r="K914" s="73"/>
      <c r="L914" s="73"/>
      <c r="M914" s="73"/>
      <c r="N914" s="21"/>
      <c r="O914" s="21"/>
    </row>
    <row r="915" ht="15.75" customHeight="1">
      <c r="A915" s="192" t="s">
        <v>7852</v>
      </c>
      <c r="B915" s="351">
        <f>ROW() - ROW('RESOLUCIONES 2025'!$B$2) - 44</f>
        <v>869</v>
      </c>
      <c r="C915" s="130">
        <v>45856.0</v>
      </c>
      <c r="D915" s="73" t="s">
        <v>6333</v>
      </c>
      <c r="E915" s="386" t="s">
        <v>11235</v>
      </c>
      <c r="F915" s="73" t="s">
        <v>2923</v>
      </c>
      <c r="G915" s="169"/>
      <c r="H915" s="431"/>
      <c r="I915" s="73"/>
      <c r="J915" s="73"/>
      <c r="K915" s="73"/>
      <c r="L915" s="73"/>
      <c r="M915" s="73"/>
      <c r="N915" s="21"/>
      <c r="O915" s="21"/>
    </row>
    <row r="916" ht="15.75" customHeight="1">
      <c r="A916" s="192" t="s">
        <v>7852</v>
      </c>
      <c r="B916" s="351">
        <f>ROW() - ROW('RESOLUCIONES 2025'!$B$2) - 44</f>
        <v>870</v>
      </c>
      <c r="C916" s="130">
        <v>45856.0</v>
      </c>
      <c r="D916" s="73" t="s">
        <v>11604</v>
      </c>
      <c r="E916" s="386" t="s">
        <v>11816</v>
      </c>
      <c r="F916" s="73" t="s">
        <v>2923</v>
      </c>
      <c r="G916" s="169"/>
      <c r="H916" s="431"/>
      <c r="I916" s="73"/>
      <c r="J916" s="73"/>
      <c r="K916" s="73"/>
      <c r="L916" s="73"/>
      <c r="M916" s="73"/>
      <c r="N916" s="21"/>
      <c r="O916" s="21"/>
    </row>
    <row r="917" ht="15.75" customHeight="1">
      <c r="A917" s="192" t="s">
        <v>7852</v>
      </c>
      <c r="B917" s="351">
        <f>ROW() - ROW('RESOLUCIONES 2025'!$B$2) - 44</f>
        <v>871</v>
      </c>
      <c r="C917" s="130">
        <v>45856.0</v>
      </c>
      <c r="D917" s="73" t="s">
        <v>2799</v>
      </c>
      <c r="E917" s="386" t="s">
        <v>12353</v>
      </c>
      <c r="F917" s="73" t="s">
        <v>2923</v>
      </c>
      <c r="G917" s="169"/>
      <c r="H917" s="431"/>
      <c r="I917" s="73"/>
      <c r="J917" s="73"/>
      <c r="K917" s="73"/>
      <c r="L917" s="73"/>
      <c r="M917" s="73"/>
      <c r="N917" s="21"/>
      <c r="O917" s="21"/>
    </row>
    <row r="918" ht="15.75" customHeight="1">
      <c r="A918" s="192" t="s">
        <v>7852</v>
      </c>
      <c r="B918" s="351">
        <f>ROW() - ROW('RESOLUCIONES 2025'!$B$2) - 44</f>
        <v>872</v>
      </c>
      <c r="C918" s="130">
        <v>45856.0</v>
      </c>
      <c r="D918" s="73" t="s">
        <v>2165</v>
      </c>
      <c r="E918" s="386" t="s">
        <v>12423</v>
      </c>
      <c r="F918" s="73" t="s">
        <v>2923</v>
      </c>
      <c r="G918" s="169"/>
      <c r="H918" s="431"/>
      <c r="I918" s="73"/>
      <c r="J918" s="73"/>
      <c r="K918" s="73"/>
      <c r="L918" s="73"/>
      <c r="M918" s="73"/>
      <c r="N918" s="21"/>
      <c r="O918" s="21"/>
    </row>
    <row r="919" ht="15.75" customHeight="1">
      <c r="A919" s="192" t="s">
        <v>7852</v>
      </c>
      <c r="B919" s="351">
        <f>ROW() - ROW('RESOLUCIONES 2025'!$B$2) - 44</f>
        <v>873</v>
      </c>
      <c r="C919" s="130">
        <v>45856.0</v>
      </c>
      <c r="D919" s="350" t="s">
        <v>11868</v>
      </c>
      <c r="E919" s="386" t="s">
        <v>12963</v>
      </c>
      <c r="F919" s="73" t="s">
        <v>2923</v>
      </c>
      <c r="G919" s="357"/>
      <c r="H919" s="431"/>
      <c r="I919" s="73"/>
      <c r="J919" s="73"/>
      <c r="K919" s="73"/>
      <c r="L919" s="73"/>
      <c r="M919" s="73"/>
      <c r="N919" s="21"/>
      <c r="O919" s="21"/>
    </row>
    <row r="920" ht="15.75" customHeight="1">
      <c r="A920" s="192" t="s">
        <v>7852</v>
      </c>
      <c r="B920" s="351">
        <f>ROW() - ROW('RESOLUCIONES 2025'!$B$2) - 44</f>
        <v>874</v>
      </c>
      <c r="C920" s="130">
        <v>45856.0</v>
      </c>
      <c r="D920" s="73" t="s">
        <v>12964</v>
      </c>
      <c r="E920" s="386" t="s">
        <v>11985</v>
      </c>
      <c r="F920" s="73" t="s">
        <v>2923</v>
      </c>
      <c r="G920" s="169"/>
      <c r="H920" s="431"/>
      <c r="I920" s="73"/>
      <c r="J920" s="73"/>
      <c r="K920" s="73"/>
      <c r="L920" s="73"/>
      <c r="M920" s="73"/>
      <c r="N920" s="21"/>
      <c r="O920" s="21"/>
    </row>
    <row r="921" ht="15.75" customHeight="1">
      <c r="A921" s="192" t="s">
        <v>7852</v>
      </c>
      <c r="B921" s="351">
        <f>ROW() - ROW('RESOLUCIONES 2025'!$B$2) - 44</f>
        <v>875</v>
      </c>
      <c r="C921" s="130">
        <v>45856.0</v>
      </c>
      <c r="D921" s="73" t="s">
        <v>10746</v>
      </c>
      <c r="E921" s="386" t="s">
        <v>10747</v>
      </c>
      <c r="F921" s="73" t="s">
        <v>2923</v>
      </c>
      <c r="G921" s="169"/>
      <c r="H921" s="431"/>
      <c r="I921" s="73"/>
      <c r="J921" s="73"/>
      <c r="K921" s="73"/>
      <c r="L921" s="73"/>
      <c r="M921" s="73"/>
      <c r="N921" s="21"/>
      <c r="O921" s="21"/>
    </row>
    <row r="922" ht="15.75" customHeight="1">
      <c r="A922" s="130"/>
      <c r="B922" s="351">
        <f>ROW() - ROW('RESOLUCIONES 2025'!$B$2) - 44</f>
        <v>876</v>
      </c>
      <c r="C922" s="130">
        <v>45856.0</v>
      </c>
      <c r="D922" s="73" t="s">
        <v>12965</v>
      </c>
      <c r="E922" s="386"/>
      <c r="F922" s="73" t="s">
        <v>12966</v>
      </c>
      <c r="G922" s="169"/>
      <c r="H922" s="431"/>
      <c r="I922" s="73"/>
      <c r="J922" s="73"/>
      <c r="K922" s="73"/>
      <c r="L922" s="73"/>
      <c r="M922" s="73"/>
      <c r="N922" s="21"/>
      <c r="O922" s="21"/>
    </row>
    <row r="923" ht="15.75" customHeight="1">
      <c r="A923" s="130"/>
      <c r="B923" s="351">
        <f>ROW() - ROW('RESOLUCIONES 2025'!$B$2) - 44</f>
        <v>877</v>
      </c>
      <c r="C923" s="130">
        <v>45856.0</v>
      </c>
      <c r="D923" s="73" t="s">
        <v>12967</v>
      </c>
      <c r="E923" s="386"/>
      <c r="F923" s="73" t="s">
        <v>12967</v>
      </c>
      <c r="G923" s="169"/>
      <c r="H923" s="431"/>
      <c r="I923" s="73"/>
      <c r="J923" s="73"/>
      <c r="K923" s="73"/>
      <c r="L923" s="73"/>
      <c r="M923" s="73"/>
      <c r="N923" s="21"/>
      <c r="O923" s="21"/>
    </row>
    <row r="924" ht="15.75" customHeight="1">
      <c r="A924" s="130"/>
      <c r="B924" s="351">
        <f>ROW() - ROW('RESOLUCIONES 2025'!$B$2) - 44</f>
        <v>878</v>
      </c>
      <c r="C924" s="130">
        <v>45856.0</v>
      </c>
      <c r="D924" s="73" t="s">
        <v>12968</v>
      </c>
      <c r="E924" s="386"/>
      <c r="F924" s="73" t="s">
        <v>12968</v>
      </c>
      <c r="G924" s="348"/>
      <c r="H924" s="431"/>
      <c r="I924" s="73"/>
      <c r="J924" s="73"/>
      <c r="K924" s="73"/>
      <c r="L924" s="73"/>
      <c r="M924" s="73"/>
      <c r="N924" s="21"/>
      <c r="O924" s="21"/>
    </row>
    <row r="925" ht="15.75" customHeight="1">
      <c r="A925" s="130"/>
      <c r="B925" s="351">
        <f>ROW() - ROW('RESOLUCIONES 2025'!$B$2) - 44</f>
        <v>879</v>
      </c>
      <c r="C925" s="130">
        <v>45856.0</v>
      </c>
      <c r="D925" s="73" t="s">
        <v>12969</v>
      </c>
      <c r="E925" s="386"/>
      <c r="F925" s="73" t="s">
        <v>12969</v>
      </c>
      <c r="G925" s="152"/>
      <c r="H925" s="431"/>
      <c r="I925" s="73"/>
      <c r="J925" s="73"/>
      <c r="K925" s="73"/>
      <c r="L925" s="73"/>
      <c r="M925" s="73"/>
      <c r="N925" s="21"/>
      <c r="O925" s="21"/>
    </row>
    <row r="926" ht="15.75" customHeight="1">
      <c r="A926" s="192" t="s">
        <v>7852</v>
      </c>
      <c r="B926" s="351">
        <f>ROW() - ROW('RESOLUCIONES 2025'!$B$2) - 44</f>
        <v>880</v>
      </c>
      <c r="C926" s="130">
        <v>45856.0</v>
      </c>
      <c r="D926" s="73" t="s">
        <v>12970</v>
      </c>
      <c r="E926" s="386"/>
      <c r="F926" s="73" t="s">
        <v>12971</v>
      </c>
      <c r="G926" s="169"/>
      <c r="H926" s="431"/>
      <c r="I926" s="73"/>
      <c r="J926" s="73"/>
      <c r="K926" s="73"/>
      <c r="L926" s="73"/>
      <c r="M926" s="73"/>
      <c r="N926" s="21"/>
      <c r="O926" s="21"/>
    </row>
    <row r="927" ht="15.75" customHeight="1">
      <c r="A927" s="418" t="s">
        <v>7852</v>
      </c>
      <c r="B927" s="351">
        <f>ROW() - ROW('RESOLUCIONES 2025'!$B$2) - 44</f>
        <v>881</v>
      </c>
      <c r="C927" s="130">
        <v>45856.0</v>
      </c>
      <c r="D927" s="73" t="s">
        <v>12901</v>
      </c>
      <c r="E927" s="386" t="s">
        <v>12902</v>
      </c>
      <c r="F927" s="73" t="s">
        <v>12573</v>
      </c>
      <c r="G927" s="169"/>
      <c r="H927" s="431"/>
      <c r="I927" s="73"/>
      <c r="J927" s="73"/>
      <c r="K927" s="73"/>
      <c r="L927" s="73"/>
      <c r="M927" s="73"/>
      <c r="N927" s="21"/>
      <c r="O927" s="21"/>
    </row>
    <row r="928" ht="15.75" customHeight="1">
      <c r="A928" s="418" t="s">
        <v>7852</v>
      </c>
      <c r="B928" s="351">
        <f>ROW() - ROW('RESOLUCIONES 2025'!$B$2) - 44</f>
        <v>882</v>
      </c>
      <c r="C928" s="130">
        <v>45856.0</v>
      </c>
      <c r="D928" s="73" t="s">
        <v>11595</v>
      </c>
      <c r="E928" s="386" t="s">
        <v>11596</v>
      </c>
      <c r="F928" s="273" t="s">
        <v>1593</v>
      </c>
      <c r="G928" s="253">
        <v>45877.0</v>
      </c>
      <c r="H928" s="431"/>
      <c r="I928" s="73"/>
      <c r="J928" s="73"/>
      <c r="K928" s="73"/>
      <c r="L928" s="73"/>
      <c r="M928" s="73"/>
      <c r="N928" s="21"/>
      <c r="O928" s="21"/>
    </row>
    <row r="929" ht="15.75" customHeight="1">
      <c r="A929" s="433" t="s">
        <v>12972</v>
      </c>
      <c r="B929" s="351">
        <f>ROW() - ROW('RESOLUCIONES 2025'!$B$2) - 44</f>
        <v>883</v>
      </c>
      <c r="C929" s="130">
        <v>45856.0</v>
      </c>
      <c r="D929" s="73" t="s">
        <v>5323</v>
      </c>
      <c r="E929" s="386" t="s">
        <v>5946</v>
      </c>
      <c r="F929" s="73" t="s">
        <v>2923</v>
      </c>
      <c r="G929" s="357"/>
      <c r="H929" s="431"/>
      <c r="I929" s="73"/>
      <c r="J929" s="73"/>
      <c r="K929" s="73"/>
      <c r="L929" s="73"/>
      <c r="M929" s="73"/>
      <c r="N929" s="21"/>
      <c r="O929" s="21"/>
    </row>
    <row r="930" ht="15.75" customHeight="1">
      <c r="A930" s="433" t="s">
        <v>12972</v>
      </c>
      <c r="B930" s="351">
        <f>ROW() - ROW('RESOLUCIONES 2025'!$B$2) - 44</f>
        <v>884</v>
      </c>
      <c r="C930" s="130"/>
      <c r="D930" s="73" t="s">
        <v>10118</v>
      </c>
      <c r="E930" s="386"/>
      <c r="F930" s="73"/>
      <c r="G930" s="169"/>
      <c r="H930" s="431"/>
      <c r="I930" s="73"/>
      <c r="J930" s="73"/>
      <c r="K930" s="73"/>
      <c r="L930" s="73"/>
      <c r="M930" s="73"/>
      <c r="N930" s="21"/>
      <c r="O930" s="21"/>
    </row>
    <row r="931" ht="15.75" customHeight="1">
      <c r="A931" s="434" t="s">
        <v>12973</v>
      </c>
      <c r="B931" s="351">
        <f>ROW() - ROW('RESOLUCIONES 2025'!$B$2) - 44</f>
        <v>885</v>
      </c>
      <c r="C931" s="130">
        <v>45877.0</v>
      </c>
      <c r="D931" s="73" t="s">
        <v>12974</v>
      </c>
      <c r="E931" s="386"/>
      <c r="F931" s="73" t="s">
        <v>12975</v>
      </c>
      <c r="G931" s="169"/>
      <c r="H931" s="431"/>
      <c r="I931" s="73"/>
      <c r="J931" s="73"/>
      <c r="K931" s="73"/>
      <c r="L931" s="73"/>
      <c r="M931" s="73"/>
      <c r="N931" s="21"/>
      <c r="O931" s="21"/>
    </row>
    <row r="932" ht="15.75" customHeight="1">
      <c r="A932" s="192" t="s">
        <v>7852</v>
      </c>
      <c r="B932" s="351">
        <f>ROW() - ROW('RESOLUCIONES 2025'!$B$2) - 44</f>
        <v>886</v>
      </c>
      <c r="C932" s="130">
        <v>45882.0</v>
      </c>
      <c r="D932" s="134" t="s">
        <v>12894</v>
      </c>
      <c r="E932" s="435" t="s">
        <v>11852</v>
      </c>
      <c r="F932" s="73" t="s">
        <v>18</v>
      </c>
      <c r="G932" s="169"/>
      <c r="H932" s="431"/>
      <c r="I932" s="73"/>
      <c r="J932" s="73"/>
      <c r="K932" s="73"/>
      <c r="L932" s="73"/>
      <c r="M932" s="73"/>
      <c r="N932" s="21"/>
      <c r="O932" s="21"/>
    </row>
    <row r="933" ht="15.75" customHeight="1">
      <c r="A933" s="192" t="s">
        <v>7852</v>
      </c>
      <c r="B933" s="351">
        <f>ROW() - ROW('RESOLUCIONES 2025'!$B$2) - 44</f>
        <v>887</v>
      </c>
      <c r="C933" s="130">
        <v>45882.0</v>
      </c>
      <c r="D933" s="436" t="s">
        <v>12976</v>
      </c>
      <c r="E933" s="437" t="s">
        <v>12977</v>
      </c>
      <c r="F933" s="73" t="s">
        <v>18</v>
      </c>
      <c r="G933" s="169"/>
      <c r="H933" s="431"/>
      <c r="I933" s="73"/>
      <c r="J933" s="73"/>
      <c r="K933" s="73"/>
      <c r="L933" s="73"/>
      <c r="M933" s="73"/>
      <c r="N933" s="21"/>
      <c r="O933" s="21"/>
    </row>
    <row r="934" ht="15.75" customHeight="1">
      <c r="A934" s="192" t="s">
        <v>7852</v>
      </c>
      <c r="B934" s="351">
        <f>ROW() - ROW('RESOLUCIONES 2025'!$B$2) - 44</f>
        <v>888</v>
      </c>
      <c r="C934" s="130">
        <v>45882.0</v>
      </c>
      <c r="D934" s="438" t="s">
        <v>12978</v>
      </c>
      <c r="E934" s="437" t="s">
        <v>12979</v>
      </c>
      <c r="F934" s="73" t="s">
        <v>18</v>
      </c>
      <c r="G934" s="169"/>
      <c r="H934" s="431"/>
      <c r="I934" s="73"/>
      <c r="J934" s="73"/>
      <c r="K934" s="73"/>
      <c r="L934" s="73"/>
      <c r="M934" s="73"/>
      <c r="N934" s="21"/>
      <c r="O934" s="21"/>
    </row>
    <row r="935" ht="15.75" customHeight="1">
      <c r="A935" s="192" t="s">
        <v>7852</v>
      </c>
      <c r="B935" s="351">
        <f>ROW() - ROW('RESOLUCIONES 2025'!$B$2) - 44</f>
        <v>889</v>
      </c>
      <c r="C935" s="130">
        <v>45882.0</v>
      </c>
      <c r="D935" s="439" t="s">
        <v>12205</v>
      </c>
      <c r="E935" s="437" t="s">
        <v>12980</v>
      </c>
      <c r="F935" s="73" t="s">
        <v>18</v>
      </c>
      <c r="G935" s="169"/>
      <c r="H935" s="431"/>
      <c r="I935" s="73"/>
      <c r="J935" s="73"/>
      <c r="K935" s="73"/>
      <c r="L935" s="73"/>
      <c r="M935" s="73"/>
      <c r="N935" s="21"/>
      <c r="O935" s="21"/>
    </row>
    <row r="936" ht="15.75" customHeight="1">
      <c r="A936" s="192" t="s">
        <v>7852</v>
      </c>
      <c r="B936" s="351">
        <f>ROW() - ROW('RESOLUCIONES 2025'!$B$2) - 44</f>
        <v>890</v>
      </c>
      <c r="C936" s="130">
        <v>45882.0</v>
      </c>
      <c r="D936" s="436" t="s">
        <v>12981</v>
      </c>
      <c r="E936" s="437" t="s">
        <v>12982</v>
      </c>
      <c r="F936" s="73" t="s">
        <v>18</v>
      </c>
      <c r="G936" s="169"/>
      <c r="H936" s="431"/>
      <c r="I936" s="285"/>
      <c r="J936" s="73"/>
      <c r="K936" s="73"/>
      <c r="L936" s="73"/>
      <c r="M936" s="73"/>
      <c r="N936" s="21"/>
      <c r="O936" s="21"/>
    </row>
    <row r="937" ht="15.75" customHeight="1">
      <c r="A937" s="192" t="s">
        <v>7852</v>
      </c>
      <c r="B937" s="351">
        <f>ROW() - ROW('RESOLUCIONES 2025'!$B$2) - 44</f>
        <v>891</v>
      </c>
      <c r="C937" s="130">
        <v>45882.0</v>
      </c>
      <c r="D937" s="436" t="s">
        <v>4986</v>
      </c>
      <c r="E937" s="437" t="s">
        <v>12983</v>
      </c>
      <c r="F937" s="73" t="s">
        <v>18</v>
      </c>
      <c r="G937" s="169"/>
      <c r="H937" s="431"/>
      <c r="I937" s="285"/>
      <c r="J937" s="73"/>
      <c r="K937" s="73"/>
      <c r="L937" s="73"/>
      <c r="M937" s="73"/>
      <c r="N937" s="21"/>
      <c r="O937" s="21"/>
    </row>
    <row r="938" ht="15.75" customHeight="1">
      <c r="A938" s="192" t="s">
        <v>7852</v>
      </c>
      <c r="B938" s="351">
        <f>ROW() - ROW('RESOLUCIONES 2025'!$B$2) - 44</f>
        <v>892</v>
      </c>
      <c r="C938" s="130">
        <v>45882.0</v>
      </c>
      <c r="D938" s="436" t="s">
        <v>12984</v>
      </c>
      <c r="E938" s="437" t="s">
        <v>12985</v>
      </c>
      <c r="F938" s="73" t="s">
        <v>18</v>
      </c>
      <c r="G938" s="169" t="s">
        <v>14342</v>
      </c>
      <c r="H938" s="431"/>
      <c r="I938" s="285"/>
      <c r="J938" s="73"/>
      <c r="K938" s="73"/>
      <c r="L938" s="73"/>
      <c r="M938" s="73"/>
      <c r="N938" s="21"/>
      <c r="O938" s="21"/>
    </row>
    <row r="939" ht="15.75" customHeight="1">
      <c r="A939" s="192" t="s">
        <v>7852</v>
      </c>
      <c r="B939" s="351">
        <f>ROW() - ROW('RESOLUCIONES 2025'!$B$2) - 44</f>
        <v>893</v>
      </c>
      <c r="C939" s="130">
        <v>45882.0</v>
      </c>
      <c r="D939" s="436" t="s">
        <v>12986</v>
      </c>
      <c r="E939" s="437" t="s">
        <v>12987</v>
      </c>
      <c r="F939" s="73" t="s">
        <v>18</v>
      </c>
      <c r="G939" s="169" t="s">
        <v>14343</v>
      </c>
      <c r="H939" s="431"/>
      <c r="I939" s="285"/>
      <c r="J939" s="73"/>
      <c r="K939" s="73"/>
      <c r="L939" s="73"/>
      <c r="M939" s="73"/>
      <c r="N939" s="21"/>
      <c r="O939" s="21"/>
    </row>
    <row r="940" ht="15.75" customHeight="1">
      <c r="A940" s="192" t="s">
        <v>7852</v>
      </c>
      <c r="B940" s="351">
        <f>ROW() - ROW('RESOLUCIONES 2025'!$B$2) - 44</f>
        <v>894</v>
      </c>
      <c r="C940" s="130">
        <v>45883.0</v>
      </c>
      <c r="D940" s="436" t="s">
        <v>12988</v>
      </c>
      <c r="E940" s="386"/>
      <c r="F940" s="73" t="s">
        <v>12989</v>
      </c>
      <c r="G940" s="169"/>
      <c r="H940" s="431"/>
      <c r="I940" s="285"/>
      <c r="J940" s="73"/>
      <c r="K940" s="73"/>
      <c r="L940" s="73"/>
      <c r="M940" s="73"/>
      <c r="N940" s="21"/>
      <c r="O940" s="21"/>
    </row>
    <row r="941" ht="15.75" customHeight="1">
      <c r="A941" s="192" t="s">
        <v>7852</v>
      </c>
      <c r="B941" s="351">
        <f>ROW() - ROW('RESOLUCIONES 2025'!$B$2) - 44</f>
        <v>895</v>
      </c>
      <c r="C941" s="130">
        <v>45888.0</v>
      </c>
      <c r="D941" s="440" t="s">
        <v>12990</v>
      </c>
      <c r="E941" s="441" t="s">
        <v>12991</v>
      </c>
      <c r="F941" s="73" t="s">
        <v>18</v>
      </c>
      <c r="G941" s="169"/>
      <c r="H941" s="431"/>
      <c r="I941" s="285"/>
      <c r="J941" s="73"/>
      <c r="K941" s="73"/>
      <c r="L941" s="73"/>
      <c r="M941" s="73"/>
      <c r="N941" s="21"/>
      <c r="O941" s="21"/>
    </row>
    <row r="942" ht="15.75" customHeight="1">
      <c r="A942" s="192" t="s">
        <v>7852</v>
      </c>
      <c r="B942" s="351">
        <f>ROW() - ROW('RESOLUCIONES 2025'!$B$2) - 44</f>
        <v>896</v>
      </c>
      <c r="C942" s="130">
        <v>45888.0</v>
      </c>
      <c r="D942" s="443" t="s">
        <v>10504</v>
      </c>
      <c r="E942" s="444" t="s">
        <v>10505</v>
      </c>
      <c r="F942" s="73" t="s">
        <v>12992</v>
      </c>
      <c r="G942" s="169"/>
      <c r="H942" s="431"/>
      <c r="I942" s="285"/>
      <c r="J942" s="73"/>
      <c r="K942" s="73"/>
      <c r="L942" s="73"/>
      <c r="M942" s="73"/>
      <c r="N942" s="21"/>
      <c r="O942" s="21"/>
    </row>
    <row r="943" ht="15.75" customHeight="1">
      <c r="A943" s="192" t="s">
        <v>7852</v>
      </c>
      <c r="B943" s="351">
        <f>ROW() - ROW('RESOLUCIONES 2025'!$B$2) - 44</f>
        <v>897</v>
      </c>
      <c r="C943" s="130">
        <v>45888.0</v>
      </c>
      <c r="D943" s="436" t="s">
        <v>12266</v>
      </c>
      <c r="E943" s="445" t="s">
        <v>12993</v>
      </c>
      <c r="F943" s="73" t="s">
        <v>12992</v>
      </c>
      <c r="G943" s="294"/>
      <c r="H943" s="431"/>
      <c r="I943" s="287" t="s">
        <v>14344</v>
      </c>
      <c r="J943" s="285" t="s">
        <v>10902</v>
      </c>
      <c r="K943" s="73"/>
      <c r="L943" s="73"/>
      <c r="M943" s="73"/>
      <c r="N943" s="21"/>
      <c r="O943" s="21"/>
    </row>
    <row r="944" ht="15.75" customHeight="1">
      <c r="A944" s="192" t="s">
        <v>7852</v>
      </c>
      <c r="B944" s="351">
        <f>ROW() - ROW('RESOLUCIONES 2025'!$B$2) - 44</f>
        <v>898</v>
      </c>
      <c r="C944" s="130">
        <v>45888.0</v>
      </c>
      <c r="D944" s="436" t="s">
        <v>7561</v>
      </c>
      <c r="E944" s="445" t="s">
        <v>7562</v>
      </c>
      <c r="F944" s="73" t="s">
        <v>12992</v>
      </c>
      <c r="G944" s="169"/>
      <c r="H944" s="431"/>
      <c r="I944" s="287" t="s">
        <v>12026</v>
      </c>
      <c r="J944" s="285" t="s">
        <v>14345</v>
      </c>
      <c r="K944" s="73"/>
      <c r="L944" s="73"/>
      <c r="M944" s="73"/>
      <c r="N944" s="21"/>
      <c r="O944" s="21"/>
    </row>
    <row r="945" ht="15.75" customHeight="1">
      <c r="A945" s="192" t="s">
        <v>7852</v>
      </c>
      <c r="B945" s="351">
        <f>ROW() - ROW('RESOLUCIONES 2025'!$B$2) - 44</f>
        <v>899</v>
      </c>
      <c r="C945" s="130">
        <v>45888.0</v>
      </c>
      <c r="D945" s="439" t="s">
        <v>11447</v>
      </c>
      <c r="E945" s="445" t="s">
        <v>11650</v>
      </c>
      <c r="F945" s="73" t="s">
        <v>12992</v>
      </c>
      <c r="G945" s="169"/>
      <c r="H945" s="431"/>
      <c r="I945" s="287"/>
      <c r="J945" s="285"/>
      <c r="K945" s="73"/>
      <c r="L945" s="73"/>
      <c r="M945" s="73"/>
      <c r="N945" s="21"/>
      <c r="O945" s="21"/>
    </row>
    <row r="946" ht="15.75" customHeight="1">
      <c r="A946" s="192" t="s">
        <v>7852</v>
      </c>
      <c r="B946" s="351">
        <f>ROW() - ROW('RESOLUCIONES 2025'!$B$2) - 44</f>
        <v>900</v>
      </c>
      <c r="C946" s="130">
        <v>45888.0</v>
      </c>
      <c r="D946" s="436" t="s">
        <v>5511</v>
      </c>
      <c r="E946" s="445" t="s">
        <v>12994</v>
      </c>
      <c r="F946" s="73" t="s">
        <v>12992</v>
      </c>
      <c r="G946" s="169"/>
      <c r="H946" s="431"/>
      <c r="I946" s="287" t="s">
        <v>4966</v>
      </c>
      <c r="J946" s="285" t="s">
        <v>9991</v>
      </c>
      <c r="K946" s="73"/>
      <c r="L946" s="73"/>
      <c r="M946" s="73"/>
      <c r="N946" s="21"/>
      <c r="O946" s="21"/>
    </row>
    <row r="947" ht="15.75" customHeight="1">
      <c r="A947" s="192" t="s">
        <v>7852</v>
      </c>
      <c r="B947" s="351">
        <f>ROW() - ROW('RESOLUCIONES 2025'!$B$2) - 44</f>
        <v>901</v>
      </c>
      <c r="C947" s="130">
        <v>45888.0</v>
      </c>
      <c r="D947" s="436" t="s">
        <v>9265</v>
      </c>
      <c r="E947" s="445" t="s">
        <v>12995</v>
      </c>
      <c r="F947" s="73" t="s">
        <v>12992</v>
      </c>
      <c r="G947" s="169"/>
      <c r="H947" s="431"/>
      <c r="I947" s="287" t="s">
        <v>12232</v>
      </c>
      <c r="J947" s="285" t="s">
        <v>14346</v>
      </c>
      <c r="K947" s="73"/>
      <c r="L947" s="73"/>
      <c r="M947" s="73"/>
      <c r="N947" s="21"/>
      <c r="O947" s="21"/>
    </row>
    <row r="948" ht="15.75" customHeight="1">
      <c r="A948" s="192" t="s">
        <v>7852</v>
      </c>
      <c r="B948" s="351">
        <f>ROW() - ROW('RESOLUCIONES 2025'!$B$2) - 44</f>
        <v>902</v>
      </c>
      <c r="C948" s="130">
        <v>45888.0</v>
      </c>
      <c r="D948" s="273" t="s">
        <v>11995</v>
      </c>
      <c r="E948" s="273" t="s">
        <v>12996</v>
      </c>
      <c r="F948" s="73" t="s">
        <v>2923</v>
      </c>
      <c r="G948" s="294"/>
      <c r="H948" s="431"/>
      <c r="I948" s="285"/>
      <c r="J948" s="73"/>
      <c r="K948" s="73"/>
      <c r="L948" s="73"/>
      <c r="M948" s="73"/>
      <c r="N948" s="21"/>
      <c r="O948" s="21"/>
    </row>
    <row r="949" ht="15.75" customHeight="1">
      <c r="A949" s="192" t="s">
        <v>7852</v>
      </c>
      <c r="B949" s="351">
        <f>ROW() - ROW('RESOLUCIONES 2025'!$B$2) - 44</f>
        <v>903</v>
      </c>
      <c r="C949" s="130">
        <v>45888.0</v>
      </c>
      <c r="D949" s="273" t="s">
        <v>12320</v>
      </c>
      <c r="E949" s="273" t="s">
        <v>12018</v>
      </c>
      <c r="F949" s="73" t="s">
        <v>2923</v>
      </c>
      <c r="G949" s="294"/>
      <c r="H949" s="431"/>
      <c r="I949" s="285"/>
      <c r="J949" s="73"/>
      <c r="K949" s="73"/>
      <c r="L949" s="73"/>
      <c r="M949" s="73"/>
      <c r="N949" s="21"/>
      <c r="O949" s="21"/>
    </row>
    <row r="950" ht="15.75" customHeight="1">
      <c r="A950" s="192" t="s">
        <v>7852</v>
      </c>
      <c r="B950" s="351">
        <f>ROW() - ROW('RESOLUCIONES 2025'!$B$2) - 44</f>
        <v>904</v>
      </c>
      <c r="C950" s="130">
        <v>45888.0</v>
      </c>
      <c r="D950" s="273" t="s">
        <v>9175</v>
      </c>
      <c r="E950" s="273" t="s">
        <v>12997</v>
      </c>
      <c r="F950" s="73" t="s">
        <v>2923</v>
      </c>
      <c r="G950" s="294"/>
      <c r="H950" s="431"/>
      <c r="I950" s="285"/>
      <c r="J950" s="73"/>
      <c r="K950" s="73"/>
      <c r="L950" s="73"/>
      <c r="M950" s="73"/>
      <c r="N950" s="21"/>
      <c r="O950" s="21"/>
    </row>
    <row r="951" ht="15.75" customHeight="1">
      <c r="A951" s="192" t="s">
        <v>7852</v>
      </c>
      <c r="B951" s="351">
        <f>ROW() - ROW('RESOLUCIONES 2025'!$B$2) - 44</f>
        <v>905</v>
      </c>
      <c r="C951" s="130">
        <v>45889.0</v>
      </c>
      <c r="D951" s="273" t="s">
        <v>6010</v>
      </c>
      <c r="E951" s="273" t="s">
        <v>6011</v>
      </c>
      <c r="F951" s="73" t="s">
        <v>8629</v>
      </c>
      <c r="G951" s="294"/>
      <c r="H951" s="431"/>
      <c r="I951" s="285"/>
      <c r="J951" s="73"/>
      <c r="K951" s="73"/>
      <c r="L951" s="73"/>
      <c r="M951" s="73"/>
      <c r="N951" s="21"/>
      <c r="O951" s="21"/>
    </row>
    <row r="952" ht="15.75" customHeight="1">
      <c r="A952" s="192" t="s">
        <v>7852</v>
      </c>
      <c r="B952" s="351">
        <f>ROW() - ROW('RESOLUCIONES 2025'!$B$2) - 44</f>
        <v>906</v>
      </c>
      <c r="C952" s="130">
        <v>45889.0</v>
      </c>
      <c r="D952" s="436" t="s">
        <v>11313</v>
      </c>
      <c r="E952" s="436" t="s">
        <v>11815</v>
      </c>
      <c r="F952" s="73" t="s">
        <v>8629</v>
      </c>
      <c r="G952" s="294"/>
      <c r="H952" s="431"/>
      <c r="I952" s="285"/>
      <c r="J952" s="73"/>
      <c r="K952" s="73"/>
      <c r="L952" s="73"/>
      <c r="M952" s="73"/>
      <c r="N952" s="21"/>
      <c r="O952" s="21"/>
    </row>
    <row r="953" ht="15.75" customHeight="1">
      <c r="A953" s="192" t="s">
        <v>7852</v>
      </c>
      <c r="B953" s="351">
        <f>ROW() - ROW('RESOLUCIONES 2025'!$B$2) - 44</f>
        <v>907</v>
      </c>
      <c r="C953" s="130">
        <v>45889.0</v>
      </c>
      <c r="D953" s="436" t="s">
        <v>8990</v>
      </c>
      <c r="E953" s="436" t="s">
        <v>8474</v>
      </c>
      <c r="F953" s="73" t="s">
        <v>8629</v>
      </c>
      <c r="G953" s="294"/>
      <c r="H953" s="431"/>
      <c r="I953" s="285"/>
      <c r="J953" s="73"/>
      <c r="K953" s="73"/>
      <c r="L953" s="73"/>
      <c r="M953" s="73"/>
      <c r="N953" s="21"/>
      <c r="O953" s="21"/>
    </row>
    <row r="954" ht="15.75" customHeight="1">
      <c r="A954" s="192" t="s">
        <v>7852</v>
      </c>
      <c r="B954" s="351">
        <f>ROW() - ROW('RESOLUCIONES 2025'!$B$2) - 44</f>
        <v>908</v>
      </c>
      <c r="C954" s="130">
        <v>45889.0</v>
      </c>
      <c r="D954" s="436" t="s">
        <v>1838</v>
      </c>
      <c r="E954" s="436" t="s">
        <v>8388</v>
      </c>
      <c r="F954" s="73" t="s">
        <v>8629</v>
      </c>
      <c r="G954" s="375"/>
      <c r="H954" s="431"/>
      <c r="I954" s="285"/>
      <c r="J954" s="73"/>
      <c r="K954" s="73"/>
      <c r="L954" s="73"/>
      <c r="M954" s="73"/>
      <c r="N954" s="21"/>
      <c r="O954" s="21"/>
    </row>
    <row r="955" ht="15.75" customHeight="1">
      <c r="A955" s="192" t="s">
        <v>7852</v>
      </c>
      <c r="B955" s="351">
        <f>ROW() - ROW('RESOLUCIONES 2025'!$B$2) - 44</f>
        <v>909</v>
      </c>
      <c r="C955" s="130">
        <v>45889.0</v>
      </c>
      <c r="D955" s="436" t="s">
        <v>1455</v>
      </c>
      <c r="E955" s="436" t="s">
        <v>804</v>
      </c>
      <c r="F955" s="73" t="s">
        <v>8629</v>
      </c>
      <c r="G955" s="294"/>
      <c r="H955" s="431"/>
      <c r="I955" s="285"/>
      <c r="J955" s="73"/>
      <c r="K955" s="73"/>
      <c r="L955" s="73"/>
      <c r="M955" s="73"/>
      <c r="N955" s="21"/>
      <c r="O955" s="21"/>
    </row>
    <row r="956" ht="15.75" customHeight="1">
      <c r="A956" s="192" t="s">
        <v>7852</v>
      </c>
      <c r="B956" s="351">
        <f>ROW() - ROW('RESOLUCIONES 2025'!$B$2) - 44</f>
        <v>910</v>
      </c>
      <c r="C956" s="130">
        <v>45889.0</v>
      </c>
      <c r="D956" s="436" t="s">
        <v>11192</v>
      </c>
      <c r="E956" s="436" t="s">
        <v>11669</v>
      </c>
      <c r="F956" s="73" t="s">
        <v>8629</v>
      </c>
      <c r="G956" s="294"/>
      <c r="H956" s="431"/>
      <c r="I956" s="285"/>
      <c r="J956" s="73"/>
      <c r="K956" s="73"/>
      <c r="L956" s="73"/>
      <c r="M956" s="73"/>
      <c r="N956" s="21"/>
      <c r="O956" s="21"/>
    </row>
    <row r="957" ht="15.75" customHeight="1">
      <c r="A957" s="192" t="s">
        <v>7852</v>
      </c>
      <c r="B957" s="351">
        <f>ROW() - ROW('RESOLUCIONES 2025'!$B$2) - 44</f>
        <v>911</v>
      </c>
      <c r="C957" s="130">
        <v>45889.0</v>
      </c>
      <c r="D957" s="436" t="s">
        <v>8075</v>
      </c>
      <c r="E957" s="436" t="s">
        <v>8076</v>
      </c>
      <c r="F957" s="73" t="s">
        <v>8629</v>
      </c>
      <c r="G957" s="294"/>
      <c r="H957" s="431"/>
      <c r="I957" s="285"/>
      <c r="J957" s="73"/>
      <c r="K957" s="73"/>
      <c r="L957" s="73"/>
      <c r="M957" s="73"/>
      <c r="N957" s="21"/>
      <c r="O957" s="21"/>
    </row>
    <row r="958" ht="15.75" customHeight="1">
      <c r="A958" s="192" t="s">
        <v>7852</v>
      </c>
      <c r="B958" s="351">
        <f>ROW() - ROW('RESOLUCIONES 2025'!$B$2) - 44</f>
        <v>912</v>
      </c>
      <c r="C958" s="130">
        <v>45889.0</v>
      </c>
      <c r="D958" s="436" t="s">
        <v>10455</v>
      </c>
      <c r="E958" s="436" t="s">
        <v>10456</v>
      </c>
      <c r="F958" s="73" t="s">
        <v>8629</v>
      </c>
      <c r="G958" s="294"/>
      <c r="H958" s="431"/>
      <c r="I958" s="285"/>
      <c r="J958" s="73"/>
      <c r="K958" s="73"/>
      <c r="L958" s="73"/>
      <c r="M958" s="73"/>
      <c r="N958" s="21"/>
      <c r="O958" s="21"/>
    </row>
    <row r="959" ht="15.75" customHeight="1">
      <c r="A959" s="192" t="s">
        <v>7852</v>
      </c>
      <c r="B959" s="351">
        <f>ROW() - ROW('RESOLUCIONES 2025'!$B$2) - 44</f>
        <v>913</v>
      </c>
      <c r="C959" s="130">
        <v>45889.0</v>
      </c>
      <c r="D959" s="436" t="s">
        <v>9532</v>
      </c>
      <c r="E959" s="436" t="s">
        <v>9657</v>
      </c>
      <c r="F959" s="73" t="s">
        <v>8629</v>
      </c>
      <c r="G959" s="294"/>
      <c r="H959" s="431"/>
      <c r="I959" s="285"/>
      <c r="J959" s="73"/>
      <c r="K959" s="73"/>
      <c r="L959" s="73"/>
      <c r="M959" s="73"/>
      <c r="N959" s="21"/>
      <c r="O959" s="21"/>
    </row>
    <row r="960" ht="15.75" customHeight="1">
      <c r="A960" s="192" t="s">
        <v>7852</v>
      </c>
      <c r="B960" s="351">
        <f>ROW() - ROW('RESOLUCIONES 2025'!$B$2) - 44</f>
        <v>914</v>
      </c>
      <c r="C960" s="130">
        <v>45889.0</v>
      </c>
      <c r="D960" s="436" t="s">
        <v>7887</v>
      </c>
      <c r="E960" s="436" t="s">
        <v>7888</v>
      </c>
      <c r="F960" s="73" t="s">
        <v>8629</v>
      </c>
      <c r="G960" s="169"/>
      <c r="H960" s="431"/>
      <c r="I960" s="285"/>
      <c r="J960" s="73"/>
      <c r="K960" s="73"/>
      <c r="L960" s="73"/>
      <c r="M960" s="73"/>
      <c r="N960" s="21"/>
      <c r="O960" s="21"/>
    </row>
    <row r="961" ht="15.75" customHeight="1">
      <c r="A961" s="192" t="s">
        <v>7852</v>
      </c>
      <c r="B961" s="351">
        <f>ROW() - ROW('RESOLUCIONES 2025'!$B$2) - 44</f>
        <v>915</v>
      </c>
      <c r="C961" s="130">
        <v>45889.0</v>
      </c>
      <c r="D961" s="436" t="s">
        <v>10884</v>
      </c>
      <c r="E961" s="436" t="s">
        <v>11234</v>
      </c>
      <c r="F961" s="73" t="s">
        <v>8629</v>
      </c>
      <c r="G961" s="169"/>
      <c r="H961" s="431"/>
      <c r="I961" s="285"/>
      <c r="J961" s="73"/>
      <c r="K961" s="73"/>
      <c r="L961" s="73"/>
      <c r="M961" s="73"/>
      <c r="N961" s="21"/>
      <c r="O961" s="21"/>
    </row>
    <row r="962" ht="15.75" customHeight="1">
      <c r="A962" s="192" t="s">
        <v>7852</v>
      </c>
      <c r="B962" s="351">
        <f>ROW() - ROW('RESOLUCIONES 2025'!$B$2) - 44</f>
        <v>916</v>
      </c>
      <c r="C962" s="130">
        <v>45890.0</v>
      </c>
      <c r="D962" s="73" t="s">
        <v>12998</v>
      </c>
      <c r="E962" s="386"/>
      <c r="F962" s="73" t="s">
        <v>12999</v>
      </c>
      <c r="G962" s="169"/>
      <c r="H962" s="431"/>
      <c r="I962" s="285"/>
      <c r="J962" s="73"/>
      <c r="K962" s="73"/>
      <c r="L962" s="73"/>
      <c r="M962" s="73"/>
      <c r="N962" s="21"/>
      <c r="O962" s="21"/>
    </row>
    <row r="963" ht="15.75" customHeight="1">
      <c r="A963" s="192" t="s">
        <v>7852</v>
      </c>
      <c r="B963" s="351">
        <f>ROW() - ROW('RESOLUCIONES 2025'!$B$2) - 44</f>
        <v>917</v>
      </c>
      <c r="C963" s="130">
        <v>45890.0</v>
      </c>
      <c r="D963" s="73" t="s">
        <v>13000</v>
      </c>
      <c r="E963" s="386" t="s">
        <v>12540</v>
      </c>
      <c r="F963" s="73" t="s">
        <v>9058</v>
      </c>
      <c r="G963" s="169"/>
      <c r="H963" s="431"/>
      <c r="I963" s="285"/>
      <c r="J963" s="73"/>
      <c r="K963" s="73"/>
      <c r="L963" s="73"/>
      <c r="M963" s="73"/>
      <c r="N963" s="21"/>
      <c r="O963" s="21"/>
    </row>
    <row r="964" ht="15.75" customHeight="1">
      <c r="A964" s="259" t="s">
        <v>14347</v>
      </c>
      <c r="B964" s="351">
        <f>ROW() - ROW('RESOLUCIONES 2025'!$B$2) - 44</f>
        <v>918</v>
      </c>
      <c r="C964" s="130">
        <v>45891.0</v>
      </c>
      <c r="D964" s="73" t="s">
        <v>13001</v>
      </c>
      <c r="E964" s="386" t="s">
        <v>9118</v>
      </c>
      <c r="F964" s="73" t="s">
        <v>9058</v>
      </c>
      <c r="G964" s="446" t="s">
        <v>13002</v>
      </c>
      <c r="H964" s="431"/>
      <c r="I964" s="285"/>
      <c r="J964" s="73"/>
      <c r="K964" s="73"/>
      <c r="L964" s="73"/>
      <c r="M964" s="73"/>
      <c r="N964" s="21"/>
      <c r="O964" s="21"/>
    </row>
    <row r="965" ht="15.75" customHeight="1">
      <c r="A965" s="192" t="s">
        <v>7852</v>
      </c>
      <c r="B965" s="351">
        <f>ROW() - ROW('RESOLUCIONES 2025'!$B$2) - 44</f>
        <v>919</v>
      </c>
      <c r="C965" s="130">
        <v>45891.0</v>
      </c>
      <c r="D965" s="73" t="s">
        <v>13003</v>
      </c>
      <c r="E965" s="386"/>
      <c r="F965" s="73" t="s">
        <v>9058</v>
      </c>
      <c r="G965" s="446" t="s">
        <v>13004</v>
      </c>
      <c r="H965" s="431"/>
      <c r="I965" s="285"/>
      <c r="J965" s="73"/>
      <c r="K965" s="73"/>
      <c r="L965" s="73"/>
      <c r="M965" s="73"/>
      <c r="N965" s="21"/>
      <c r="O965" s="21"/>
    </row>
    <row r="966" ht="15.75" customHeight="1">
      <c r="A966" s="192" t="s">
        <v>7852</v>
      </c>
      <c r="B966" s="351">
        <f>ROW() - ROW('RESOLUCIONES 2025'!$B$2) - 44</f>
        <v>920</v>
      </c>
      <c r="C966" s="130">
        <v>45891.0</v>
      </c>
      <c r="D966" s="73" t="s">
        <v>13005</v>
      </c>
      <c r="E966" s="386"/>
      <c r="F966" s="73" t="s">
        <v>9058</v>
      </c>
      <c r="G966" s="446" t="s">
        <v>13006</v>
      </c>
      <c r="H966" s="431"/>
      <c r="I966" s="285"/>
      <c r="J966" s="73"/>
      <c r="K966" s="73"/>
      <c r="L966" s="73"/>
      <c r="M966" s="73"/>
      <c r="N966" s="21"/>
      <c r="O966" s="21"/>
    </row>
    <row r="967" ht="15.75" customHeight="1">
      <c r="A967" s="192" t="s">
        <v>7852</v>
      </c>
      <c r="B967" s="351">
        <f>ROW() - ROW('RESOLUCIONES 2025'!$B$2) - 44</f>
        <v>921</v>
      </c>
      <c r="C967" s="130">
        <v>45891.0</v>
      </c>
      <c r="D967" s="73" t="s">
        <v>13007</v>
      </c>
      <c r="E967" s="386"/>
      <c r="F967" s="73" t="s">
        <v>9058</v>
      </c>
      <c r="G967" s="446" t="s">
        <v>13008</v>
      </c>
      <c r="H967" s="431"/>
      <c r="I967" s="285"/>
      <c r="J967" s="73"/>
      <c r="K967" s="73"/>
      <c r="L967" s="73"/>
      <c r="M967" s="73"/>
      <c r="N967" s="21"/>
      <c r="O967" s="21"/>
    </row>
    <row r="968" ht="15.75" customHeight="1">
      <c r="A968" s="192" t="s">
        <v>7852</v>
      </c>
      <c r="B968" s="351">
        <f>ROW() - ROW('RESOLUCIONES 2025'!$B$2) - 44</f>
        <v>922</v>
      </c>
      <c r="C968" s="130">
        <v>45891.0</v>
      </c>
      <c r="D968" s="73" t="s">
        <v>13009</v>
      </c>
      <c r="E968" s="386"/>
      <c r="F968" s="73" t="s">
        <v>9058</v>
      </c>
      <c r="G968" s="446" t="s">
        <v>13010</v>
      </c>
      <c r="H968" s="431"/>
      <c r="I968" s="285"/>
      <c r="J968" s="73"/>
      <c r="K968" s="73"/>
      <c r="L968" s="73"/>
      <c r="M968" s="73"/>
      <c r="N968" s="21"/>
      <c r="O968" s="21"/>
    </row>
    <row r="969" ht="15.75" customHeight="1">
      <c r="A969" s="192" t="s">
        <v>7852</v>
      </c>
      <c r="B969" s="351">
        <f>ROW() - ROW('RESOLUCIONES 2025'!$B$2) - 44</f>
        <v>923</v>
      </c>
      <c r="C969" s="130">
        <v>45891.0</v>
      </c>
      <c r="D969" s="73" t="s">
        <v>13011</v>
      </c>
      <c r="E969" s="386"/>
      <c r="F969" s="73" t="s">
        <v>9058</v>
      </c>
      <c r="G969" s="446" t="s">
        <v>13012</v>
      </c>
      <c r="H969" s="431"/>
      <c r="I969" s="285"/>
      <c r="J969" s="73"/>
      <c r="K969" s="73"/>
      <c r="L969" s="73"/>
      <c r="M969" s="73"/>
      <c r="N969" s="21"/>
      <c r="O969" s="21"/>
    </row>
    <row r="970" ht="15.75" customHeight="1">
      <c r="A970" s="192" t="s">
        <v>7852</v>
      </c>
      <c r="B970" s="351">
        <f>ROW() - ROW('RESOLUCIONES 2025'!$B$2) - 44</f>
        <v>924</v>
      </c>
      <c r="C970" s="130">
        <v>45891.0</v>
      </c>
      <c r="D970" s="73" t="s">
        <v>13013</v>
      </c>
      <c r="E970" s="386"/>
      <c r="F970" s="73" t="s">
        <v>9058</v>
      </c>
      <c r="G970" s="446" t="s">
        <v>13014</v>
      </c>
      <c r="H970" s="431"/>
      <c r="I970" s="285"/>
      <c r="J970" s="73"/>
      <c r="K970" s="73"/>
      <c r="L970" s="73"/>
      <c r="M970" s="73"/>
      <c r="N970" s="21"/>
      <c r="O970" s="21"/>
    </row>
    <row r="971" ht="15.75" customHeight="1">
      <c r="A971" s="192" t="s">
        <v>7852</v>
      </c>
      <c r="B971" s="351">
        <f>ROW() - ROW('RESOLUCIONES 2025'!$B$2) - 44</f>
        <v>925</v>
      </c>
      <c r="C971" s="130">
        <v>45891.0</v>
      </c>
      <c r="D971" s="73" t="s">
        <v>12970</v>
      </c>
      <c r="E971" s="386"/>
      <c r="F971" s="73" t="s">
        <v>9058</v>
      </c>
      <c r="G971" s="446" t="s">
        <v>13015</v>
      </c>
      <c r="H971" s="431"/>
      <c r="I971" s="285"/>
      <c r="J971" s="73"/>
      <c r="K971" s="73"/>
      <c r="L971" s="73"/>
      <c r="M971" s="73"/>
      <c r="N971" s="21"/>
      <c r="O971" s="21"/>
    </row>
    <row r="972" ht="15.75" customHeight="1">
      <c r="A972" s="192" t="s">
        <v>7852</v>
      </c>
      <c r="B972" s="351">
        <f>ROW() - ROW('RESOLUCIONES 2025'!$B$2) - 44</f>
        <v>926</v>
      </c>
      <c r="C972" s="130">
        <v>45891.0</v>
      </c>
      <c r="D972" s="73" t="s">
        <v>13016</v>
      </c>
      <c r="E972" s="386"/>
      <c r="F972" s="73" t="s">
        <v>9058</v>
      </c>
      <c r="G972" s="446" t="s">
        <v>13017</v>
      </c>
      <c r="H972" s="431"/>
      <c r="I972" s="285"/>
      <c r="J972" s="73"/>
      <c r="K972" s="73"/>
      <c r="L972" s="73"/>
      <c r="M972" s="73"/>
      <c r="N972" s="21"/>
      <c r="O972" s="21"/>
    </row>
    <row r="973" ht="15.75" customHeight="1">
      <c r="A973" s="192" t="s">
        <v>7852</v>
      </c>
      <c r="B973" s="351">
        <f>ROW() - ROW('RESOLUCIONES 2025'!$B$2) - 44</f>
        <v>927</v>
      </c>
      <c r="C973" s="130">
        <v>45891.0</v>
      </c>
      <c r="D973" s="73" t="s">
        <v>13018</v>
      </c>
      <c r="E973" s="386"/>
      <c r="F973" s="73" t="s">
        <v>9058</v>
      </c>
      <c r="G973" s="446" t="s">
        <v>13019</v>
      </c>
      <c r="H973" s="431"/>
      <c r="I973" s="285"/>
      <c r="J973" s="73"/>
      <c r="K973" s="73"/>
      <c r="L973" s="73"/>
      <c r="M973" s="73"/>
      <c r="N973" s="21"/>
      <c r="O973" s="21"/>
    </row>
    <row r="974" ht="15.75" customHeight="1">
      <c r="A974" s="192" t="s">
        <v>7852</v>
      </c>
      <c r="B974" s="351">
        <f>ROW() - ROW('RESOLUCIONES 2025'!$B$2) - 44</f>
        <v>928</v>
      </c>
      <c r="C974" s="130">
        <v>45891.0</v>
      </c>
      <c r="D974" s="73" t="s">
        <v>13020</v>
      </c>
      <c r="E974" s="386"/>
      <c r="F974" s="73" t="s">
        <v>9058</v>
      </c>
      <c r="G974" s="300" t="s">
        <v>13021</v>
      </c>
      <c r="H974" s="431"/>
      <c r="I974" s="285"/>
      <c r="J974" s="73"/>
      <c r="K974" s="73"/>
      <c r="L974" s="73"/>
      <c r="M974" s="73"/>
      <c r="N974" s="21"/>
      <c r="O974" s="21"/>
    </row>
    <row r="975" ht="15.75" customHeight="1">
      <c r="A975" s="192" t="s">
        <v>7852</v>
      </c>
      <c r="B975" s="351">
        <f>ROW() - ROW('RESOLUCIONES 2025'!$B$2) - 44</f>
        <v>929</v>
      </c>
      <c r="C975" s="130">
        <v>45891.0</v>
      </c>
      <c r="D975" s="73" t="s">
        <v>13022</v>
      </c>
      <c r="E975" s="386"/>
      <c r="F975" s="73" t="s">
        <v>9058</v>
      </c>
      <c r="G975" s="446" t="s">
        <v>13023</v>
      </c>
      <c r="H975" s="431"/>
      <c r="I975" s="285"/>
      <c r="J975" s="73"/>
      <c r="K975" s="73"/>
      <c r="L975" s="73"/>
      <c r="M975" s="73"/>
      <c r="N975" s="21"/>
      <c r="O975" s="21"/>
    </row>
    <row r="976" ht="15.75" customHeight="1">
      <c r="A976" s="192" t="s">
        <v>7852</v>
      </c>
      <c r="B976" s="351">
        <f>ROW() - ROW('RESOLUCIONES 2025'!$B$2) - 44</f>
        <v>930</v>
      </c>
      <c r="C976" s="130">
        <v>45891.0</v>
      </c>
      <c r="D976" s="73" t="s">
        <v>13024</v>
      </c>
      <c r="E976" s="386"/>
      <c r="F976" s="73" t="s">
        <v>9058</v>
      </c>
      <c r="G976" s="446" t="s">
        <v>13025</v>
      </c>
      <c r="H976" s="431"/>
      <c r="I976" s="285"/>
      <c r="J976" s="73"/>
      <c r="K976" s="73"/>
      <c r="L976" s="73"/>
      <c r="M976" s="73"/>
      <c r="N976" s="21"/>
      <c r="O976" s="21"/>
    </row>
    <row r="977" ht="15.75" customHeight="1">
      <c r="A977" s="192" t="s">
        <v>7852</v>
      </c>
      <c r="B977" s="351">
        <f>ROW() - ROW('RESOLUCIONES 2025'!$B$2) - 44</f>
        <v>931</v>
      </c>
      <c r="C977" s="130">
        <v>45891.0</v>
      </c>
      <c r="D977" s="73" t="s">
        <v>13026</v>
      </c>
      <c r="E977" s="386"/>
      <c r="F977" s="73" t="s">
        <v>9058</v>
      </c>
      <c r="G977" s="446" t="s">
        <v>13027</v>
      </c>
      <c r="H977" s="431"/>
      <c r="I977" s="285"/>
      <c r="J977" s="73"/>
      <c r="K977" s="73"/>
      <c r="L977" s="73"/>
      <c r="M977" s="73"/>
      <c r="N977" s="21"/>
      <c r="O977" s="21"/>
    </row>
    <row r="978" ht="15.75" customHeight="1">
      <c r="A978" s="192" t="s">
        <v>7852</v>
      </c>
      <c r="B978" s="351">
        <f>ROW() - ROW('RESOLUCIONES 2025'!$B$2) - 44</f>
        <v>932</v>
      </c>
      <c r="C978" s="130">
        <v>45891.0</v>
      </c>
      <c r="D978" s="73" t="s">
        <v>13001</v>
      </c>
      <c r="E978" s="386" t="s">
        <v>9118</v>
      </c>
      <c r="F978" s="73" t="s">
        <v>13028</v>
      </c>
      <c r="G978" s="329"/>
      <c r="H978" s="431"/>
      <c r="I978" s="285"/>
      <c r="J978" s="73"/>
      <c r="K978" s="73"/>
      <c r="L978" s="73"/>
      <c r="M978" s="73"/>
      <c r="N978" s="21"/>
      <c r="O978" s="21"/>
    </row>
    <row r="979" ht="15.75" customHeight="1">
      <c r="A979" s="192" t="s">
        <v>7852</v>
      </c>
      <c r="B979" s="351">
        <f>ROW() - ROW('RESOLUCIONES 2025'!$B$2) - 44</f>
        <v>933</v>
      </c>
      <c r="C979" s="130">
        <v>45895.0</v>
      </c>
      <c r="D979" s="405" t="s">
        <v>12990</v>
      </c>
      <c r="E979" s="405" t="s">
        <v>13029</v>
      </c>
      <c r="F979" s="73" t="s">
        <v>12573</v>
      </c>
      <c r="G979" s="169"/>
      <c r="H979" s="431"/>
      <c r="I979" s="287" t="s">
        <v>7972</v>
      </c>
      <c r="J979" s="285" t="s">
        <v>14348</v>
      </c>
      <c r="K979" s="73"/>
      <c r="L979" s="73"/>
      <c r="M979" s="73"/>
      <c r="N979" s="21"/>
      <c r="O979" s="21"/>
    </row>
    <row r="980" ht="15.75" customHeight="1">
      <c r="A980" s="192" t="s">
        <v>7852</v>
      </c>
      <c r="B980" s="351">
        <f>ROW() - ROW('RESOLUCIONES 2025'!$B$2) - 44</f>
        <v>934</v>
      </c>
      <c r="C980" s="130">
        <v>45895.0</v>
      </c>
      <c r="D980" s="447" t="s">
        <v>1943</v>
      </c>
      <c r="E980" s="447" t="s">
        <v>10544</v>
      </c>
      <c r="F980" s="73" t="s">
        <v>2253</v>
      </c>
      <c r="G980" s="169" t="s">
        <v>14349</v>
      </c>
      <c r="H980" s="431"/>
      <c r="I980" s="285"/>
      <c r="J980" s="73"/>
      <c r="K980" s="73"/>
      <c r="L980" s="73"/>
      <c r="M980" s="73"/>
      <c r="N980" s="21"/>
      <c r="O980" s="21"/>
    </row>
    <row r="981" ht="15.75" customHeight="1">
      <c r="A981" s="192" t="s">
        <v>7852</v>
      </c>
      <c r="B981" s="351">
        <f>ROW() - ROW('RESOLUCIONES 2025'!$B$2) - 44</f>
        <v>935</v>
      </c>
      <c r="C981" s="130">
        <v>45895.0</v>
      </c>
      <c r="D981" s="448" t="s">
        <v>8952</v>
      </c>
      <c r="E981" s="448" t="s">
        <v>9561</v>
      </c>
      <c r="F981" s="73" t="s">
        <v>2253</v>
      </c>
      <c r="G981" s="169" t="s">
        <v>14350</v>
      </c>
      <c r="H981" s="431"/>
      <c r="I981" s="285"/>
      <c r="J981" s="73"/>
      <c r="K981" s="73"/>
      <c r="L981" s="73"/>
      <c r="M981" s="73"/>
      <c r="N981" s="21"/>
      <c r="O981" s="21"/>
    </row>
    <row r="982" ht="15.75" customHeight="1">
      <c r="A982" s="192" t="s">
        <v>7852</v>
      </c>
      <c r="B982" s="351">
        <f>ROW() - ROW('RESOLUCIONES 2025'!$B$2) - 44</f>
        <v>936</v>
      </c>
      <c r="C982" s="130">
        <v>45895.0</v>
      </c>
      <c r="D982" s="448" t="s">
        <v>5351</v>
      </c>
      <c r="E982" s="448" t="s">
        <v>8818</v>
      </c>
      <c r="F982" s="73" t="s">
        <v>2253</v>
      </c>
      <c r="G982" s="169" t="s">
        <v>14349</v>
      </c>
      <c r="H982" s="431"/>
      <c r="I982" s="285"/>
      <c r="J982" s="73"/>
      <c r="K982" s="73"/>
      <c r="L982" s="73"/>
      <c r="M982" s="73"/>
      <c r="N982" s="21"/>
      <c r="O982" s="21"/>
    </row>
    <row r="983" ht="15.75" customHeight="1">
      <c r="A983" s="192" t="s">
        <v>7852</v>
      </c>
      <c r="B983" s="351">
        <f>ROW() - ROW('RESOLUCIONES 2025'!$B$2) - 44</f>
        <v>937</v>
      </c>
      <c r="C983" s="130">
        <v>45895.0</v>
      </c>
      <c r="D983" s="448" t="s">
        <v>11131</v>
      </c>
      <c r="E983" s="448" t="s">
        <v>11132</v>
      </c>
      <c r="F983" s="73" t="s">
        <v>2253</v>
      </c>
      <c r="G983" s="360" t="s">
        <v>14351</v>
      </c>
      <c r="H983" s="431"/>
      <c r="I983" s="285"/>
      <c r="J983" s="73"/>
      <c r="K983" s="73"/>
      <c r="L983" s="73"/>
      <c r="M983" s="73"/>
      <c r="N983" s="21"/>
      <c r="O983" s="21"/>
    </row>
    <row r="984" ht="15.75" customHeight="1">
      <c r="A984" s="192" t="s">
        <v>7852</v>
      </c>
      <c r="B984" s="351">
        <f>ROW() - ROW('RESOLUCIONES 2025'!$B$2) - 44</f>
        <v>938</v>
      </c>
      <c r="C984" s="130">
        <v>45895.0</v>
      </c>
      <c r="D984" s="449" t="s">
        <v>9454</v>
      </c>
      <c r="E984" s="449" t="s">
        <v>9609</v>
      </c>
      <c r="F984" s="73" t="s">
        <v>2253</v>
      </c>
      <c r="G984" s="450" t="s">
        <v>14352</v>
      </c>
      <c r="H984" s="431"/>
      <c r="I984" s="285"/>
      <c r="J984" s="73"/>
      <c r="K984" s="73"/>
      <c r="L984" s="73"/>
      <c r="M984" s="73"/>
      <c r="N984" s="21"/>
      <c r="O984" s="21"/>
    </row>
    <row r="985" ht="15.75" customHeight="1">
      <c r="A985" s="192" t="s">
        <v>7852</v>
      </c>
      <c r="B985" s="351">
        <f>ROW() - ROW('RESOLUCIONES 2025'!$B$2) - 44</f>
        <v>939</v>
      </c>
      <c r="C985" s="130">
        <v>45896.0</v>
      </c>
      <c r="D985" s="73" t="s">
        <v>10073</v>
      </c>
      <c r="E985" s="386" t="s">
        <v>13033</v>
      </c>
      <c r="F985" s="73" t="s">
        <v>2923</v>
      </c>
      <c r="G985" s="294"/>
      <c r="H985" s="431"/>
      <c r="I985" s="285"/>
      <c r="J985" s="73"/>
      <c r="K985" s="73"/>
      <c r="L985" s="73"/>
      <c r="M985" s="73"/>
      <c r="N985" s="21"/>
      <c r="O985" s="21"/>
    </row>
    <row r="986" ht="15.75" customHeight="1">
      <c r="A986" s="192" t="s">
        <v>7852</v>
      </c>
      <c r="B986" s="351">
        <f>ROW() - ROW('RESOLUCIONES 2025'!$B$2) - 44</f>
        <v>940</v>
      </c>
      <c r="C986" s="130">
        <v>45896.0</v>
      </c>
      <c r="D986" s="73" t="s">
        <v>12088</v>
      </c>
      <c r="E986" s="386" t="s">
        <v>13034</v>
      </c>
      <c r="F986" s="73" t="s">
        <v>2923</v>
      </c>
      <c r="G986" s="169"/>
      <c r="H986" s="431"/>
      <c r="I986" s="285"/>
      <c r="J986" s="73"/>
      <c r="K986" s="73"/>
      <c r="L986" s="73"/>
      <c r="M986" s="73"/>
      <c r="N986" s="21"/>
      <c r="O986" s="21"/>
    </row>
    <row r="987" ht="15.75" customHeight="1">
      <c r="A987" s="192" t="s">
        <v>7852</v>
      </c>
      <c r="B987" s="351">
        <f>ROW() - ROW('RESOLUCIONES 2025'!$B$2) - 44</f>
        <v>941</v>
      </c>
      <c r="C987" s="130">
        <v>45896.0</v>
      </c>
      <c r="D987" s="73" t="s">
        <v>13035</v>
      </c>
      <c r="E987" s="386" t="s">
        <v>12535</v>
      </c>
      <c r="F987" s="73" t="s">
        <v>2923</v>
      </c>
      <c r="G987" s="169"/>
      <c r="H987" s="431"/>
      <c r="I987" s="285"/>
      <c r="J987" s="73"/>
      <c r="K987" s="73"/>
      <c r="L987" s="73"/>
      <c r="M987" s="73"/>
      <c r="N987" s="21"/>
      <c r="O987" s="21"/>
    </row>
    <row r="988" ht="15.75" customHeight="1">
      <c r="A988" s="192" t="s">
        <v>7852</v>
      </c>
      <c r="B988" s="351">
        <f>ROW() - ROW('RESOLUCIONES 2025'!$B$2) - 44</f>
        <v>942</v>
      </c>
      <c r="C988" s="130">
        <v>45896.0</v>
      </c>
      <c r="D988" s="73" t="s">
        <v>8957</v>
      </c>
      <c r="E988" s="386" t="s">
        <v>12352</v>
      </c>
      <c r="F988" s="73" t="s">
        <v>2923</v>
      </c>
      <c r="G988" s="169"/>
      <c r="H988" s="431"/>
      <c r="I988" s="285"/>
      <c r="J988" s="73"/>
      <c r="K988" s="73"/>
      <c r="L988" s="73"/>
      <c r="M988" s="73"/>
      <c r="N988" s="21"/>
      <c r="O988" s="21"/>
    </row>
    <row r="989" ht="15.75" customHeight="1">
      <c r="A989" s="192" t="s">
        <v>7852</v>
      </c>
      <c r="B989" s="351">
        <f>ROW() - ROW('RESOLUCIONES 2025'!$B$2) - 44</f>
        <v>943</v>
      </c>
      <c r="C989" s="130">
        <v>45896.0</v>
      </c>
      <c r="D989" s="73" t="s">
        <v>12873</v>
      </c>
      <c r="E989" s="386" t="s">
        <v>12660</v>
      </c>
      <c r="F989" s="73" t="s">
        <v>2923</v>
      </c>
      <c r="G989" s="169"/>
      <c r="H989" s="431"/>
      <c r="I989" s="285"/>
      <c r="J989" s="73"/>
      <c r="K989" s="73"/>
      <c r="L989" s="73"/>
      <c r="M989" s="73"/>
      <c r="N989" s="21"/>
      <c r="O989" s="21"/>
    </row>
    <row r="990" ht="15.75" customHeight="1">
      <c r="A990" s="192" t="s">
        <v>7852</v>
      </c>
      <c r="B990" s="351">
        <f>ROW() - ROW('RESOLUCIONES 2025'!$B$2) - 44</f>
        <v>944</v>
      </c>
      <c r="C990" s="130">
        <v>45896.0</v>
      </c>
      <c r="D990" s="73" t="s">
        <v>9031</v>
      </c>
      <c r="E990" s="386" t="s">
        <v>9032</v>
      </c>
      <c r="F990" s="73" t="s">
        <v>2923</v>
      </c>
      <c r="G990" s="169"/>
      <c r="H990" s="431"/>
      <c r="I990" s="285"/>
      <c r="J990" s="73"/>
      <c r="K990" s="73"/>
      <c r="L990" s="73"/>
      <c r="M990" s="73"/>
      <c r="N990" s="21"/>
      <c r="O990" s="21"/>
    </row>
    <row r="991" ht="15.75" customHeight="1">
      <c r="A991" s="192" t="s">
        <v>7852</v>
      </c>
      <c r="B991" s="351">
        <f>ROW() - ROW('RESOLUCIONES 2025'!$B$2) - 44</f>
        <v>945</v>
      </c>
      <c r="C991" s="130">
        <v>45896.0</v>
      </c>
      <c r="D991" s="73" t="s">
        <v>12729</v>
      </c>
      <c r="E991" s="386" t="s">
        <v>12730</v>
      </c>
      <c r="F991" s="73" t="s">
        <v>12573</v>
      </c>
      <c r="G991" s="169"/>
      <c r="H991" s="431" t="s">
        <v>14353</v>
      </c>
      <c r="I991" s="285" t="s">
        <v>1962</v>
      </c>
      <c r="J991" s="73"/>
      <c r="K991" s="73"/>
      <c r="L991" s="73"/>
      <c r="M991" s="73"/>
      <c r="N991" s="21"/>
      <c r="O991" s="21"/>
    </row>
    <row r="992" ht="15.75" customHeight="1">
      <c r="A992" s="192" t="s">
        <v>7852</v>
      </c>
      <c r="B992" s="351">
        <f>ROW() - ROW('RESOLUCIONES 2025'!$B$2) - 44</f>
        <v>946</v>
      </c>
      <c r="C992" s="130">
        <v>45896.0</v>
      </c>
      <c r="D992" s="73" t="s">
        <v>13038</v>
      </c>
      <c r="E992" s="386" t="s">
        <v>12902</v>
      </c>
      <c r="F992" s="73" t="s">
        <v>12573</v>
      </c>
      <c r="G992" s="169"/>
      <c r="H992" s="431" t="s">
        <v>14354</v>
      </c>
      <c r="I992" s="285" t="s">
        <v>14355</v>
      </c>
      <c r="J992" s="73"/>
      <c r="K992" s="73"/>
      <c r="L992" s="73"/>
      <c r="M992" s="73"/>
      <c r="N992" s="21"/>
      <c r="O992" s="21"/>
    </row>
    <row r="993" ht="15.75" customHeight="1">
      <c r="A993" s="192" t="s">
        <v>7852</v>
      </c>
      <c r="B993" s="351">
        <f>ROW() - ROW('RESOLUCIONES 2025'!$B$2) - 44</f>
        <v>947</v>
      </c>
      <c r="C993" s="130">
        <v>45896.0</v>
      </c>
      <c r="D993" s="73" t="s">
        <v>3638</v>
      </c>
      <c r="E993" s="386" t="s">
        <v>13039</v>
      </c>
      <c r="F993" s="73" t="s">
        <v>12573</v>
      </c>
      <c r="G993" s="169"/>
      <c r="H993" s="431" t="s">
        <v>14356</v>
      </c>
      <c r="I993" s="285" t="s">
        <v>14357</v>
      </c>
      <c r="J993" s="73"/>
      <c r="K993" s="73"/>
      <c r="L993" s="73"/>
      <c r="M993" s="73"/>
      <c r="N993" s="21"/>
      <c r="O993" s="21"/>
    </row>
    <row r="994" ht="15.75" customHeight="1">
      <c r="A994" s="192" t="s">
        <v>7852</v>
      </c>
      <c r="B994" s="351">
        <f>ROW() - ROW('RESOLUCIONES 2025'!$B$2) - 44</f>
        <v>948</v>
      </c>
      <c r="C994" s="130">
        <v>45896.0</v>
      </c>
      <c r="D994" s="73" t="s">
        <v>13040</v>
      </c>
      <c r="E994" s="386" t="s">
        <v>13041</v>
      </c>
      <c r="F994" s="73" t="s">
        <v>12573</v>
      </c>
      <c r="G994" s="169"/>
      <c r="H994" s="431" t="s">
        <v>14358</v>
      </c>
      <c r="I994" s="411" t="s">
        <v>14359</v>
      </c>
      <c r="J994" s="73"/>
      <c r="K994" s="73"/>
      <c r="L994" s="73"/>
      <c r="M994" s="73"/>
      <c r="N994" s="21"/>
      <c r="O994" s="21"/>
    </row>
    <row r="995" ht="15.75" customHeight="1">
      <c r="A995" s="192" t="s">
        <v>7852</v>
      </c>
      <c r="B995" s="351">
        <f>ROW() - ROW('RESOLUCIONES 2025'!$B$2) - 44</f>
        <v>949</v>
      </c>
      <c r="C995" s="130">
        <v>45896.0</v>
      </c>
      <c r="D995" s="73" t="s">
        <v>12911</v>
      </c>
      <c r="E995" s="386" t="s">
        <v>13042</v>
      </c>
      <c r="F995" s="73" t="s">
        <v>12573</v>
      </c>
      <c r="G995" s="169"/>
      <c r="H995" s="431" t="s">
        <v>14360</v>
      </c>
      <c r="I995" s="285" t="s">
        <v>14361</v>
      </c>
      <c r="J995" s="73"/>
      <c r="K995" s="73"/>
      <c r="L995" s="73"/>
      <c r="M995" s="73"/>
      <c r="N995" s="21"/>
      <c r="O995" s="21"/>
    </row>
    <row r="996" ht="15.75" customHeight="1">
      <c r="A996" s="192" t="s">
        <v>7852</v>
      </c>
      <c r="B996" s="351">
        <f>ROW() - ROW('RESOLUCIONES 2025'!$B$2) - 44</f>
        <v>950</v>
      </c>
      <c r="C996" s="130">
        <v>45896.0</v>
      </c>
      <c r="D996" s="73" t="s">
        <v>13043</v>
      </c>
      <c r="E996" s="386" t="s">
        <v>13044</v>
      </c>
      <c r="F996" s="73" t="s">
        <v>12573</v>
      </c>
      <c r="G996" s="169"/>
      <c r="H996" s="484" t="s">
        <v>14362</v>
      </c>
      <c r="I996" s="411" t="s">
        <v>14363</v>
      </c>
      <c r="J996" s="73" t="s">
        <v>14364</v>
      </c>
      <c r="K996" s="73" t="s">
        <v>14365</v>
      </c>
      <c r="L996" s="73"/>
      <c r="M996" s="73"/>
      <c r="N996" s="21"/>
      <c r="O996" s="21"/>
    </row>
    <row r="997" ht="15.75" customHeight="1">
      <c r="A997" s="192" t="s">
        <v>7852</v>
      </c>
      <c r="B997" s="351">
        <f>ROW() - ROW('RESOLUCIONES 2025'!$B$2) - 44</f>
        <v>951</v>
      </c>
      <c r="C997" s="130">
        <v>45896.0</v>
      </c>
      <c r="D997" s="73" t="s">
        <v>11458</v>
      </c>
      <c r="E997" s="386" t="s">
        <v>12185</v>
      </c>
      <c r="F997" s="73" t="s">
        <v>12573</v>
      </c>
      <c r="G997" s="268"/>
      <c r="H997" s="431" t="s">
        <v>14366</v>
      </c>
      <c r="I997" s="285" t="s">
        <v>14367</v>
      </c>
      <c r="J997" s="73"/>
      <c r="K997" s="73"/>
      <c r="L997" s="73"/>
      <c r="M997" s="73"/>
      <c r="N997" s="21"/>
      <c r="O997" s="21"/>
    </row>
    <row r="998" ht="15.75" customHeight="1">
      <c r="A998" s="192" t="s">
        <v>7852</v>
      </c>
      <c r="B998" s="351">
        <f>ROW() - ROW('RESOLUCIONES 2025'!$B$2) - 44</f>
        <v>952</v>
      </c>
      <c r="C998" s="130">
        <v>45896.0</v>
      </c>
      <c r="D998" s="73" t="s">
        <v>12674</v>
      </c>
      <c r="E998" s="386" t="s">
        <v>13045</v>
      </c>
      <c r="F998" s="73" t="s">
        <v>12573</v>
      </c>
      <c r="G998" s="268"/>
      <c r="H998" s="431" t="s">
        <v>14368</v>
      </c>
      <c r="I998" s="285" t="s">
        <v>14369</v>
      </c>
      <c r="J998" s="73"/>
      <c r="K998" s="73"/>
      <c r="L998" s="73"/>
      <c r="M998" s="73"/>
      <c r="N998" s="21"/>
      <c r="O998" s="21"/>
    </row>
    <row r="999" ht="15.75" customHeight="1">
      <c r="A999" s="192" t="s">
        <v>7852</v>
      </c>
      <c r="B999" s="351">
        <f>ROW() - ROW('RESOLUCIONES 2025'!$B$2) - 44</f>
        <v>953</v>
      </c>
      <c r="C999" s="130">
        <v>45896.0</v>
      </c>
      <c r="D999" s="73" t="s">
        <v>8639</v>
      </c>
      <c r="E999" s="386" t="s">
        <v>8640</v>
      </c>
      <c r="F999" s="73" t="s">
        <v>12573</v>
      </c>
      <c r="G999" s="294"/>
      <c r="H999" s="431" t="s">
        <v>14370</v>
      </c>
      <c r="I999" s="285" t="s">
        <v>14371</v>
      </c>
      <c r="J999" s="73"/>
      <c r="K999" s="73"/>
      <c r="L999" s="73"/>
      <c r="M999" s="73"/>
      <c r="N999" s="21"/>
      <c r="O999" s="21"/>
    </row>
    <row r="1000" ht="15.75" customHeight="1">
      <c r="A1000" s="192" t="s">
        <v>7852</v>
      </c>
      <c r="B1000" s="351">
        <f>ROW() - ROW('RESOLUCIONES 2025'!$B$2) - 44</f>
        <v>954</v>
      </c>
      <c r="C1000" s="130">
        <v>45896.0</v>
      </c>
      <c r="D1000" s="73" t="s">
        <v>7216</v>
      </c>
      <c r="E1000" s="386" t="s">
        <v>13047</v>
      </c>
      <c r="F1000" s="73" t="s">
        <v>12573</v>
      </c>
      <c r="G1000" s="268"/>
      <c r="H1000" s="431" t="s">
        <v>14372</v>
      </c>
      <c r="I1000" s="285" t="s">
        <v>10158</v>
      </c>
      <c r="J1000" s="73"/>
      <c r="K1000" s="73"/>
      <c r="L1000" s="73"/>
      <c r="M1000" s="73"/>
      <c r="N1000" s="21"/>
      <c r="O1000" s="21"/>
    </row>
    <row r="1001" ht="15.75" customHeight="1">
      <c r="A1001" s="192" t="s">
        <v>7852</v>
      </c>
      <c r="B1001" s="351">
        <f>ROW() - ROW('RESOLUCIONES 2025'!$B$2) - 44</f>
        <v>955</v>
      </c>
      <c r="C1001" s="130">
        <v>45896.0</v>
      </c>
      <c r="D1001" s="73" t="s">
        <v>12872</v>
      </c>
      <c r="E1001" s="386" t="s">
        <v>13048</v>
      </c>
      <c r="F1001" s="73" t="s">
        <v>12573</v>
      </c>
      <c r="G1001" s="376"/>
      <c r="H1001" s="431" t="s">
        <v>14373</v>
      </c>
      <c r="I1001" s="285" t="s">
        <v>14374</v>
      </c>
      <c r="J1001" s="73"/>
      <c r="K1001" s="73"/>
      <c r="L1001" s="73"/>
      <c r="M1001" s="73"/>
      <c r="N1001" s="21"/>
      <c r="O1001" s="21"/>
    </row>
    <row r="1002" ht="15.75" customHeight="1">
      <c r="A1002" s="192" t="s">
        <v>7852</v>
      </c>
      <c r="B1002" s="351">
        <f>ROW() - ROW('RESOLUCIONES 2025'!$B$2) - 44</f>
        <v>956</v>
      </c>
      <c r="C1002" s="69">
        <v>45896.0</v>
      </c>
      <c r="D1002" s="73" t="s">
        <v>13049</v>
      </c>
      <c r="E1002" s="386" t="s">
        <v>12752</v>
      </c>
      <c r="F1002" s="73" t="s">
        <v>12573</v>
      </c>
      <c r="G1002" s="169"/>
      <c r="H1002" s="431" t="s">
        <v>14375</v>
      </c>
      <c r="I1002" s="285" t="s">
        <v>14376</v>
      </c>
      <c r="J1002" s="73"/>
      <c r="K1002" s="73"/>
      <c r="L1002" s="73"/>
      <c r="M1002" s="73"/>
      <c r="N1002" s="21"/>
      <c r="O1002" s="21"/>
    </row>
    <row r="1003" ht="15.75" customHeight="1">
      <c r="A1003" s="192" t="s">
        <v>7852</v>
      </c>
      <c r="B1003" s="351">
        <f>ROW() - ROW('RESOLUCIONES 2025'!$B$2) - 44</f>
        <v>957</v>
      </c>
      <c r="C1003" s="130">
        <v>45896.0</v>
      </c>
      <c r="D1003" s="73" t="s">
        <v>12840</v>
      </c>
      <c r="E1003" s="386" t="s">
        <v>12841</v>
      </c>
      <c r="F1003" s="73" t="s">
        <v>12573</v>
      </c>
      <c r="G1003" s="376"/>
      <c r="H1003" s="431" t="s">
        <v>14377</v>
      </c>
      <c r="I1003" s="285" t="s">
        <v>9107</v>
      </c>
      <c r="J1003" s="73"/>
      <c r="K1003" s="73"/>
      <c r="L1003" s="73"/>
      <c r="M1003" s="73"/>
      <c r="N1003" s="21"/>
      <c r="O1003" s="21"/>
    </row>
    <row r="1004" ht="15.75" customHeight="1">
      <c r="A1004" s="192" t="s">
        <v>7852</v>
      </c>
      <c r="B1004" s="351">
        <f>ROW() - ROW('RESOLUCIONES 2025'!$B$2) - 44</f>
        <v>958</v>
      </c>
      <c r="C1004" s="130">
        <v>45896.0</v>
      </c>
      <c r="D1004" s="73" t="s">
        <v>11928</v>
      </c>
      <c r="E1004" s="386" t="s">
        <v>12819</v>
      </c>
      <c r="F1004" s="73" t="s">
        <v>12573</v>
      </c>
      <c r="G1004" s="169"/>
      <c r="H1004" s="431" t="s">
        <v>4601</v>
      </c>
      <c r="I1004" s="285" t="s">
        <v>14378</v>
      </c>
      <c r="J1004" s="73"/>
      <c r="K1004" s="73"/>
      <c r="L1004" s="73"/>
      <c r="M1004" s="73"/>
      <c r="N1004" s="21"/>
      <c r="O1004" s="21"/>
    </row>
    <row r="1005" ht="15.75" customHeight="1">
      <c r="A1005" s="192" t="s">
        <v>7852</v>
      </c>
      <c r="B1005" s="351">
        <f>ROW() - ROW('RESOLUCIONES 2025'!$B$2) - 44</f>
        <v>959</v>
      </c>
      <c r="C1005" s="130">
        <v>45896.0</v>
      </c>
      <c r="D1005" s="73" t="s">
        <v>3022</v>
      </c>
      <c r="E1005" s="386" t="s">
        <v>12818</v>
      </c>
      <c r="F1005" s="73" t="s">
        <v>12573</v>
      </c>
      <c r="G1005" s="376"/>
      <c r="H1005" s="431" t="s">
        <v>14379</v>
      </c>
      <c r="I1005" s="285" t="s">
        <v>14380</v>
      </c>
      <c r="J1005" s="73"/>
      <c r="K1005" s="73"/>
      <c r="L1005" s="73"/>
      <c r="M1005" s="73"/>
      <c r="N1005" s="21"/>
      <c r="O1005" s="21"/>
    </row>
    <row r="1006" ht="15.75" customHeight="1">
      <c r="A1006" s="192" t="s">
        <v>7852</v>
      </c>
      <c r="B1006" s="351">
        <f>ROW() - ROW('RESOLUCIONES 2025'!$B$2) - 44</f>
        <v>960</v>
      </c>
      <c r="C1006" s="130">
        <v>45896.0</v>
      </c>
      <c r="D1006" s="73" t="s">
        <v>13050</v>
      </c>
      <c r="E1006" s="386" t="s">
        <v>13051</v>
      </c>
      <c r="F1006" s="73" t="s">
        <v>12573</v>
      </c>
      <c r="G1006" s="169"/>
      <c r="H1006" s="431" t="s">
        <v>9773</v>
      </c>
      <c r="I1006" s="310" t="s">
        <v>14381</v>
      </c>
      <c r="J1006" s="73"/>
      <c r="K1006" s="73"/>
      <c r="L1006" s="73"/>
      <c r="M1006" s="73"/>
      <c r="N1006" s="21"/>
      <c r="O1006" s="21"/>
    </row>
    <row r="1007" ht="15.75" customHeight="1">
      <c r="A1007" s="192" t="s">
        <v>7852</v>
      </c>
      <c r="B1007" s="351">
        <f>ROW() - ROW('RESOLUCIONES 2025'!$B$2) - 44</f>
        <v>961</v>
      </c>
      <c r="C1007" s="130">
        <v>45896.0</v>
      </c>
      <c r="D1007" s="73" t="s">
        <v>13052</v>
      </c>
      <c r="E1007" s="386" t="s">
        <v>13053</v>
      </c>
      <c r="F1007" s="73" t="s">
        <v>12573</v>
      </c>
      <c r="G1007" s="169"/>
      <c r="H1007" s="484" t="s">
        <v>14382</v>
      </c>
      <c r="I1007" s="411" t="s">
        <v>14383</v>
      </c>
      <c r="J1007" s="73"/>
      <c r="K1007" s="73"/>
      <c r="L1007" s="73"/>
      <c r="M1007" s="73"/>
      <c r="N1007" s="21"/>
      <c r="O1007" s="21"/>
    </row>
    <row r="1008" ht="15.75" customHeight="1">
      <c r="A1008" s="192" t="s">
        <v>7852</v>
      </c>
      <c r="B1008" s="351">
        <f>ROW() - ROW('RESOLUCIONES 2025'!$B$2) - 44</f>
        <v>962</v>
      </c>
      <c r="C1008" s="130">
        <v>45896.0</v>
      </c>
      <c r="D1008" s="416" t="s">
        <v>12729</v>
      </c>
      <c r="E1008" s="386" t="s">
        <v>12730</v>
      </c>
      <c r="F1008" s="73" t="s">
        <v>12573</v>
      </c>
      <c r="G1008" s="417" t="s">
        <v>13054</v>
      </c>
      <c r="H1008" s="431"/>
      <c r="I1008" s="285"/>
      <c r="J1008" s="73"/>
      <c r="K1008" s="73"/>
      <c r="L1008" s="73"/>
      <c r="M1008" s="73"/>
      <c r="N1008" s="21"/>
      <c r="O1008" s="21"/>
    </row>
    <row r="1009" ht="15.75" customHeight="1">
      <c r="A1009" s="192" t="s">
        <v>7852</v>
      </c>
      <c r="B1009" s="351">
        <f>ROW() - ROW('RESOLUCIONES 2025'!$B$2) - 44</f>
        <v>963</v>
      </c>
      <c r="C1009" s="130">
        <v>45896.0</v>
      </c>
      <c r="D1009" s="73" t="s">
        <v>13055</v>
      </c>
      <c r="E1009" s="386" t="s">
        <v>13056</v>
      </c>
      <c r="F1009" s="73" t="s">
        <v>12573</v>
      </c>
      <c r="G1009" s="347"/>
      <c r="H1009" s="431" t="s">
        <v>14384</v>
      </c>
      <c r="I1009" s="285" t="s">
        <v>8324</v>
      </c>
      <c r="J1009" s="73"/>
      <c r="K1009" s="73"/>
      <c r="L1009" s="73"/>
      <c r="M1009" s="73"/>
      <c r="N1009" s="21"/>
      <c r="O1009" s="21"/>
    </row>
    <row r="1010" ht="15.75" customHeight="1">
      <c r="A1010" s="192" t="s">
        <v>7852</v>
      </c>
      <c r="B1010" s="351">
        <f>ROW() - ROW('RESOLUCIONES 2025'!$B$2) - 44</f>
        <v>964</v>
      </c>
      <c r="C1010" s="130">
        <v>45896.0</v>
      </c>
      <c r="D1010" s="73" t="s">
        <v>13057</v>
      </c>
      <c r="E1010" s="386" t="s">
        <v>7460</v>
      </c>
      <c r="F1010" s="73" t="s">
        <v>12573</v>
      </c>
      <c r="G1010" s="300"/>
      <c r="H1010" s="729" t="s">
        <v>14385</v>
      </c>
      <c r="I1010" s="411" t="s">
        <v>14386</v>
      </c>
      <c r="J1010" s="73"/>
      <c r="K1010" s="73"/>
      <c r="L1010" s="73"/>
      <c r="M1010" s="73"/>
      <c r="N1010" s="21"/>
      <c r="O1010" s="21"/>
    </row>
    <row r="1011" ht="15.75" customHeight="1">
      <c r="A1011" s="192" t="s">
        <v>7852</v>
      </c>
      <c r="B1011" s="351">
        <f>ROW() - ROW('RESOLUCIONES 2025'!$B$2) - 44</f>
        <v>965</v>
      </c>
      <c r="C1011" s="130">
        <v>45896.0</v>
      </c>
      <c r="D1011" s="416" t="s">
        <v>13038</v>
      </c>
      <c r="E1011" s="386" t="s">
        <v>12902</v>
      </c>
      <c r="F1011" s="73" t="s">
        <v>12573</v>
      </c>
      <c r="G1011" s="417" t="s">
        <v>13058</v>
      </c>
      <c r="H1011" s="431"/>
      <c r="I1011" s="285"/>
      <c r="J1011" s="73"/>
      <c r="K1011" s="73"/>
      <c r="L1011" s="73"/>
      <c r="M1011" s="73"/>
      <c r="N1011" s="21"/>
      <c r="O1011" s="21"/>
    </row>
    <row r="1012" ht="15.75" customHeight="1">
      <c r="A1012" s="192" t="s">
        <v>7852</v>
      </c>
      <c r="B1012" s="351">
        <f>ROW() - ROW('RESOLUCIONES 2025'!$B$2) - 44</f>
        <v>966</v>
      </c>
      <c r="C1012" s="130">
        <v>45896.0</v>
      </c>
      <c r="D1012" s="73" t="s">
        <v>9600</v>
      </c>
      <c r="E1012" s="386" t="s">
        <v>12158</v>
      </c>
      <c r="F1012" s="73" t="s">
        <v>12573</v>
      </c>
      <c r="G1012" s="253"/>
      <c r="H1012" s="431" t="s">
        <v>14387</v>
      </c>
      <c r="I1012" s="285" t="s">
        <v>14388</v>
      </c>
      <c r="J1012" s="73"/>
      <c r="K1012" s="73"/>
      <c r="L1012" s="73"/>
      <c r="M1012" s="73"/>
      <c r="N1012" s="21"/>
      <c r="O1012" s="21"/>
    </row>
    <row r="1013" ht="15.75" customHeight="1">
      <c r="A1013" s="192" t="s">
        <v>7852</v>
      </c>
      <c r="B1013" s="351">
        <f>ROW() - ROW('RESOLUCIONES 2025'!$B$2) - 44</f>
        <v>967</v>
      </c>
      <c r="C1013" s="130">
        <v>45896.0</v>
      </c>
      <c r="D1013" s="146" t="s">
        <v>13059</v>
      </c>
      <c r="E1013" s="386" t="s">
        <v>12297</v>
      </c>
      <c r="F1013" s="73" t="s">
        <v>12573</v>
      </c>
      <c r="G1013" s="253"/>
      <c r="H1013" s="431" t="s">
        <v>14389</v>
      </c>
      <c r="I1013" s="285" t="s">
        <v>9773</v>
      </c>
      <c r="J1013" s="73"/>
      <c r="K1013" s="73"/>
      <c r="L1013" s="73"/>
      <c r="M1013" s="73"/>
      <c r="N1013" s="21"/>
      <c r="O1013" s="21"/>
    </row>
    <row r="1014" ht="15.75" customHeight="1">
      <c r="A1014" s="192" t="s">
        <v>7852</v>
      </c>
      <c r="B1014" s="351">
        <f>ROW() - ROW('RESOLUCIONES 2025'!$B$2) - 44</f>
        <v>968</v>
      </c>
      <c r="C1014" s="130">
        <v>45896.0</v>
      </c>
      <c r="D1014" s="73" t="s">
        <v>13060</v>
      </c>
      <c r="E1014" s="386" t="s">
        <v>12146</v>
      </c>
      <c r="F1014" s="73" t="s">
        <v>12573</v>
      </c>
      <c r="G1014" s="253"/>
      <c r="H1014" s="431" t="s">
        <v>14390</v>
      </c>
      <c r="I1014" s="285" t="s">
        <v>5598</v>
      </c>
      <c r="J1014" s="73"/>
      <c r="K1014" s="73"/>
      <c r="L1014" s="73"/>
      <c r="M1014" s="73"/>
      <c r="N1014" s="21"/>
      <c r="O1014" s="21"/>
    </row>
    <row r="1015" ht="15.75" customHeight="1">
      <c r="A1015" s="192" t="s">
        <v>7852</v>
      </c>
      <c r="B1015" s="351">
        <f>ROW() - ROW('RESOLUCIONES 2025'!$B$2) - 44</f>
        <v>969</v>
      </c>
      <c r="C1015" s="130">
        <v>45897.0</v>
      </c>
      <c r="D1015" s="447" t="s">
        <v>12547</v>
      </c>
      <c r="E1015" s="386" t="s">
        <v>13061</v>
      </c>
      <c r="F1015" s="73" t="s">
        <v>2923</v>
      </c>
      <c r="G1015" s="268"/>
      <c r="H1015" s="431"/>
      <c r="I1015" s="285"/>
      <c r="J1015" s="73"/>
      <c r="K1015" s="73"/>
      <c r="L1015" s="73"/>
      <c r="M1015" s="73"/>
      <c r="N1015" s="21"/>
      <c r="O1015" s="21"/>
    </row>
    <row r="1016" ht="15.75" customHeight="1">
      <c r="A1016" s="192" t="s">
        <v>7852</v>
      </c>
      <c r="B1016" s="351">
        <f>ROW() - ROW('RESOLUCIONES 2025'!$B$2) - 44</f>
        <v>970</v>
      </c>
      <c r="C1016" s="130">
        <v>45897.0</v>
      </c>
      <c r="D1016" s="448" t="s">
        <v>12383</v>
      </c>
      <c r="E1016" s="386" t="s">
        <v>13062</v>
      </c>
      <c r="F1016" s="73" t="s">
        <v>2923</v>
      </c>
      <c r="G1016" s="300"/>
      <c r="H1016" s="431"/>
      <c r="I1016" s="285"/>
      <c r="J1016" s="73"/>
      <c r="K1016" s="73"/>
      <c r="L1016" s="73"/>
      <c r="M1016" s="73"/>
      <c r="N1016" s="21"/>
      <c r="O1016" s="21"/>
    </row>
    <row r="1017" ht="15.75" customHeight="1">
      <c r="A1017" s="192" t="s">
        <v>7852</v>
      </c>
      <c r="B1017" s="351">
        <f>ROW() - ROW('RESOLUCIONES 2025'!$B$2) - 44</f>
        <v>971</v>
      </c>
      <c r="C1017" s="130">
        <v>45897.0</v>
      </c>
      <c r="D1017" s="448" t="s">
        <v>13063</v>
      </c>
      <c r="E1017" s="386" t="s">
        <v>12095</v>
      </c>
      <c r="F1017" s="73" t="s">
        <v>2923</v>
      </c>
      <c r="G1017" s="169"/>
      <c r="H1017" s="431"/>
      <c r="I1017" s="285"/>
      <c r="J1017" s="73"/>
      <c r="K1017" s="73"/>
      <c r="L1017" s="73"/>
      <c r="M1017" s="73"/>
      <c r="N1017" s="21"/>
      <c r="O1017" s="21"/>
    </row>
    <row r="1018" ht="15.75" customHeight="1">
      <c r="A1018" s="192" t="s">
        <v>7852</v>
      </c>
      <c r="B1018" s="351">
        <f>ROW() - ROW('RESOLUCIONES 2025'!$B$2) - 44</f>
        <v>972</v>
      </c>
      <c r="C1018" s="130">
        <v>45897.0</v>
      </c>
      <c r="D1018" s="448" t="s">
        <v>1942</v>
      </c>
      <c r="E1018" s="386" t="s">
        <v>11753</v>
      </c>
      <c r="F1018" s="73" t="s">
        <v>2923</v>
      </c>
      <c r="G1018" s="268"/>
      <c r="H1018" s="431"/>
      <c r="I1018" s="285"/>
      <c r="J1018" s="73"/>
      <c r="K1018" s="73"/>
      <c r="L1018" s="73"/>
      <c r="M1018" s="73"/>
      <c r="N1018" s="21"/>
      <c r="O1018" s="21"/>
    </row>
    <row r="1019" ht="15.75" customHeight="1">
      <c r="A1019" s="192" t="s">
        <v>7852</v>
      </c>
      <c r="B1019" s="351">
        <f>ROW() - ROW('RESOLUCIONES 2025'!$B$2) - 44</f>
        <v>973</v>
      </c>
      <c r="C1019" s="130">
        <v>45897.0</v>
      </c>
      <c r="D1019" s="448" t="s">
        <v>12770</v>
      </c>
      <c r="E1019" s="386" t="s">
        <v>12771</v>
      </c>
      <c r="F1019" s="73" t="s">
        <v>2923</v>
      </c>
      <c r="G1019" s="268"/>
      <c r="H1019" s="431"/>
      <c r="I1019" s="285"/>
      <c r="J1019" s="73"/>
      <c r="K1019" s="73"/>
      <c r="L1019" s="73"/>
      <c r="M1019" s="73"/>
      <c r="N1019" s="21"/>
      <c r="O1019" s="21"/>
    </row>
    <row r="1020" ht="15.75" customHeight="1">
      <c r="A1020" s="192" t="s">
        <v>7852</v>
      </c>
      <c r="B1020" s="351">
        <f>ROW() - ROW('RESOLUCIONES 2025'!$B$2) - 44</f>
        <v>974</v>
      </c>
      <c r="C1020" s="130">
        <v>45897.0</v>
      </c>
      <c r="D1020" s="451" t="s">
        <v>9590</v>
      </c>
      <c r="E1020" s="452" t="s">
        <v>13064</v>
      </c>
      <c r="F1020" s="73" t="s">
        <v>12992</v>
      </c>
      <c r="G1020" s="268"/>
      <c r="H1020" s="431" t="s">
        <v>2478</v>
      </c>
      <c r="I1020" s="285" t="s">
        <v>4966</v>
      </c>
      <c r="J1020" s="73"/>
      <c r="K1020" s="73"/>
      <c r="L1020" s="73"/>
      <c r="M1020" s="73"/>
      <c r="N1020" s="21"/>
      <c r="O1020" s="21"/>
    </row>
    <row r="1021" ht="15.75" customHeight="1">
      <c r="A1021" s="192" t="s">
        <v>7852</v>
      </c>
      <c r="B1021" s="351">
        <f>ROW() - ROW('RESOLUCIONES 2025'!$B$2) - 44</f>
        <v>975</v>
      </c>
      <c r="C1021" s="130">
        <v>45897.0</v>
      </c>
      <c r="D1021" s="453" t="s">
        <v>10888</v>
      </c>
      <c r="E1021" s="454" t="s">
        <v>13065</v>
      </c>
      <c r="F1021" s="73" t="s">
        <v>12992</v>
      </c>
      <c r="G1021" s="268"/>
      <c r="H1021" s="431" t="s">
        <v>14391</v>
      </c>
      <c r="I1021" s="285" t="s">
        <v>378</v>
      </c>
      <c r="J1021" s="73"/>
      <c r="K1021" s="73"/>
      <c r="L1021" s="73"/>
      <c r="M1021" s="73"/>
      <c r="N1021" s="21"/>
      <c r="O1021" s="21"/>
    </row>
    <row r="1022" ht="15.75" customHeight="1">
      <c r="A1022" s="192" t="s">
        <v>7852</v>
      </c>
      <c r="B1022" s="351">
        <f>ROW() - ROW('RESOLUCIONES 2025'!$B$2) - 44</f>
        <v>976</v>
      </c>
      <c r="C1022" s="130">
        <v>45897.0</v>
      </c>
      <c r="D1022" s="455" t="s">
        <v>9461</v>
      </c>
      <c r="E1022" s="456" t="s">
        <v>13066</v>
      </c>
      <c r="F1022" s="73" t="s">
        <v>12992</v>
      </c>
      <c r="G1022" s="268"/>
      <c r="H1022" s="431" t="s">
        <v>6871</v>
      </c>
      <c r="I1022" s="285" t="s">
        <v>7214</v>
      </c>
      <c r="J1022" s="73"/>
      <c r="K1022" s="73"/>
      <c r="L1022" s="73"/>
      <c r="M1022" s="73"/>
      <c r="N1022" s="21"/>
      <c r="O1022" s="21"/>
    </row>
    <row r="1023" ht="15.75" customHeight="1">
      <c r="A1023" s="192" t="s">
        <v>7852</v>
      </c>
      <c r="B1023" s="351">
        <f>ROW() - ROW('RESOLUCIONES 2025'!$B$2) - 44</f>
        <v>977</v>
      </c>
      <c r="C1023" s="130">
        <v>45897.0</v>
      </c>
      <c r="D1023" s="457" t="s">
        <v>7887</v>
      </c>
      <c r="E1023" s="458" t="s">
        <v>7888</v>
      </c>
      <c r="F1023" s="73" t="s">
        <v>12992</v>
      </c>
      <c r="G1023" s="169"/>
      <c r="H1023" s="431" t="s">
        <v>4749</v>
      </c>
      <c r="I1023" s="285" t="s">
        <v>9750</v>
      </c>
      <c r="J1023" s="73"/>
      <c r="K1023" s="73"/>
      <c r="L1023" s="73"/>
      <c r="M1023" s="73"/>
      <c r="N1023" s="21"/>
      <c r="O1023" s="21"/>
    </row>
    <row r="1024" ht="15.75" customHeight="1">
      <c r="A1024" s="192" t="s">
        <v>7852</v>
      </c>
      <c r="B1024" s="351">
        <f>ROW() - ROW('RESOLUCIONES 2025'!$B$2) - 44</f>
        <v>978</v>
      </c>
      <c r="C1024" s="130">
        <v>45897.0</v>
      </c>
      <c r="D1024" s="455" t="s">
        <v>10455</v>
      </c>
      <c r="E1024" s="456" t="s">
        <v>10456</v>
      </c>
      <c r="F1024" s="73" t="s">
        <v>12992</v>
      </c>
      <c r="G1024" s="169"/>
      <c r="H1024" s="431" t="s">
        <v>11658</v>
      </c>
      <c r="I1024" s="285" t="s">
        <v>11325</v>
      </c>
      <c r="J1024" s="73"/>
      <c r="K1024" s="73"/>
      <c r="L1024" s="73"/>
      <c r="M1024" s="73"/>
      <c r="N1024" s="21"/>
      <c r="O1024" s="21"/>
    </row>
    <row r="1025" ht="15.75" customHeight="1">
      <c r="A1025" s="192" t="s">
        <v>7852</v>
      </c>
      <c r="B1025" s="351">
        <f>ROW() - ROW('RESOLUCIONES 2025'!$B$2) - 44</f>
        <v>979</v>
      </c>
      <c r="C1025" s="130">
        <v>45897.0</v>
      </c>
      <c r="D1025" s="457" t="s">
        <v>10804</v>
      </c>
      <c r="E1025" s="458" t="s">
        <v>13067</v>
      </c>
      <c r="F1025" s="73" t="s">
        <v>12992</v>
      </c>
      <c r="G1025" s="169"/>
      <c r="H1025" s="431" t="s">
        <v>1224</v>
      </c>
      <c r="I1025" s="285" t="s">
        <v>9689</v>
      </c>
      <c r="J1025" s="73"/>
      <c r="K1025" s="73"/>
      <c r="L1025" s="73"/>
      <c r="M1025" s="73"/>
      <c r="N1025" s="21"/>
      <c r="O1025" s="21"/>
    </row>
    <row r="1026" ht="15.75" customHeight="1">
      <c r="A1026" s="192" t="s">
        <v>7852</v>
      </c>
      <c r="B1026" s="351">
        <f>ROW() - ROW('RESOLUCIONES 2025'!$B$2) - 44</f>
        <v>980</v>
      </c>
      <c r="C1026" s="130">
        <v>45897.0</v>
      </c>
      <c r="D1026" s="459" t="s">
        <v>2925</v>
      </c>
      <c r="E1026" s="459" t="s">
        <v>13068</v>
      </c>
      <c r="F1026" s="73" t="s">
        <v>12992</v>
      </c>
      <c r="G1026" s="377"/>
      <c r="H1026" s="431" t="s">
        <v>4646</v>
      </c>
      <c r="I1026" s="285" t="s">
        <v>1652</v>
      </c>
      <c r="J1026" s="73"/>
      <c r="K1026" s="73"/>
      <c r="L1026" s="73"/>
      <c r="M1026" s="73"/>
      <c r="N1026" s="21"/>
      <c r="O1026" s="21"/>
    </row>
    <row r="1027" ht="15.75" customHeight="1">
      <c r="A1027" s="192" t="s">
        <v>7852</v>
      </c>
      <c r="B1027" s="351">
        <f>ROW() - ROW('RESOLUCIONES 2025'!$B$2) - 44</f>
        <v>981</v>
      </c>
      <c r="C1027" s="130">
        <v>45897.0</v>
      </c>
      <c r="D1027" s="455" t="s">
        <v>4164</v>
      </c>
      <c r="E1027" s="455" t="s">
        <v>4165</v>
      </c>
      <c r="F1027" s="73" t="s">
        <v>12992</v>
      </c>
      <c r="G1027" s="169"/>
      <c r="H1027" s="431" t="s">
        <v>4983</v>
      </c>
      <c r="I1027" s="285" t="s">
        <v>11658</v>
      </c>
      <c r="J1027" s="73"/>
      <c r="K1027" s="73"/>
      <c r="L1027" s="73"/>
      <c r="M1027" s="73"/>
      <c r="N1027" s="21"/>
      <c r="O1027" s="21"/>
    </row>
    <row r="1028" ht="15.75" customHeight="1">
      <c r="A1028" s="192" t="s">
        <v>7852</v>
      </c>
      <c r="B1028" s="351">
        <f>ROW() - ROW('RESOLUCIONES 2025'!$B$2) - 44</f>
        <v>982</v>
      </c>
      <c r="C1028" s="130">
        <v>45897.0</v>
      </c>
      <c r="D1028" s="455" t="s">
        <v>8990</v>
      </c>
      <c r="E1028" s="455" t="s">
        <v>8474</v>
      </c>
      <c r="F1028" s="73" t="s">
        <v>12992</v>
      </c>
      <c r="G1028" s="169"/>
      <c r="H1028" s="431" t="s">
        <v>12468</v>
      </c>
      <c r="I1028" s="285" t="s">
        <v>12479</v>
      </c>
      <c r="J1028" s="73"/>
      <c r="K1028" s="73"/>
      <c r="L1028" s="73"/>
      <c r="M1028" s="73"/>
      <c r="N1028" s="21"/>
      <c r="O1028" s="21"/>
    </row>
    <row r="1029" ht="15.75" customHeight="1">
      <c r="A1029" s="192" t="s">
        <v>7852</v>
      </c>
      <c r="B1029" s="351">
        <f>ROW() - ROW('RESOLUCIONES 2025'!$B$2) - 44</f>
        <v>983</v>
      </c>
      <c r="C1029" s="130">
        <v>45897.0</v>
      </c>
      <c r="D1029" s="73" t="s">
        <v>6307</v>
      </c>
      <c r="E1029" s="386" t="s">
        <v>13069</v>
      </c>
      <c r="F1029" s="73" t="s">
        <v>12992</v>
      </c>
      <c r="G1029" s="169"/>
      <c r="H1029" s="431" t="s">
        <v>787</v>
      </c>
      <c r="I1029" s="285" t="s">
        <v>13070</v>
      </c>
      <c r="J1029" s="73"/>
      <c r="K1029" s="73"/>
      <c r="L1029" s="73"/>
      <c r="M1029" s="73"/>
      <c r="N1029" s="21"/>
      <c r="O1029" s="21"/>
    </row>
    <row r="1030" ht="15.75" customHeight="1">
      <c r="A1030" s="192" t="s">
        <v>7852</v>
      </c>
      <c r="B1030" s="351">
        <f>ROW() - ROW('RESOLUCIONES 2025'!$B$2) - 44</f>
        <v>984</v>
      </c>
      <c r="C1030" s="130">
        <v>45897.0</v>
      </c>
      <c r="D1030" s="73" t="s">
        <v>11398</v>
      </c>
      <c r="E1030" s="386" t="s">
        <v>13071</v>
      </c>
      <c r="F1030" s="73" t="s">
        <v>12992</v>
      </c>
      <c r="G1030" s="169"/>
      <c r="H1030" s="460" t="s">
        <v>8067</v>
      </c>
      <c r="I1030" s="285" t="s">
        <v>8445</v>
      </c>
      <c r="J1030" s="73"/>
      <c r="K1030" s="73"/>
      <c r="L1030" s="73"/>
      <c r="M1030" s="73"/>
      <c r="N1030" s="21"/>
      <c r="O1030" s="21"/>
    </row>
    <row r="1031" ht="15.75" customHeight="1">
      <c r="A1031" s="192" t="s">
        <v>7852</v>
      </c>
      <c r="B1031" s="351">
        <f>ROW() - ROW('RESOLUCIONES 2025'!$B$2) - 44</f>
        <v>985</v>
      </c>
      <c r="C1031" s="130">
        <v>45901.0</v>
      </c>
      <c r="D1031" s="447" t="s">
        <v>13072</v>
      </c>
      <c r="E1031" s="461" t="s">
        <v>13073</v>
      </c>
      <c r="F1031" s="73" t="s">
        <v>18</v>
      </c>
      <c r="G1031" s="169"/>
      <c r="H1031" s="431"/>
      <c r="I1031" s="285"/>
      <c r="J1031" s="73"/>
      <c r="K1031" s="73"/>
      <c r="L1031" s="73"/>
      <c r="M1031" s="73"/>
      <c r="N1031" s="21"/>
      <c r="O1031" s="21"/>
    </row>
    <row r="1032" ht="15.75" customHeight="1">
      <c r="A1032" s="192" t="s">
        <v>7852</v>
      </c>
      <c r="B1032" s="351">
        <f>ROW() - ROW('RESOLUCIONES 2025'!$B$2) - 44</f>
        <v>986</v>
      </c>
      <c r="C1032" s="130">
        <v>45901.0</v>
      </c>
      <c r="D1032" s="448" t="s">
        <v>13074</v>
      </c>
      <c r="E1032" s="462" t="s">
        <v>13075</v>
      </c>
      <c r="F1032" s="73" t="s">
        <v>18</v>
      </c>
      <c r="G1032" s="169"/>
      <c r="H1032" s="431"/>
      <c r="I1032" s="285"/>
      <c r="J1032" s="73"/>
      <c r="K1032" s="73"/>
      <c r="L1032" s="73"/>
      <c r="M1032" s="73"/>
      <c r="N1032" s="21"/>
      <c r="O1032" s="21"/>
    </row>
    <row r="1033" ht="15.75" customHeight="1">
      <c r="A1033" s="192" t="s">
        <v>7852</v>
      </c>
      <c r="B1033" s="351">
        <f>ROW() - ROW('RESOLUCIONES 2025'!$B$2) - 44</f>
        <v>987</v>
      </c>
      <c r="C1033" s="130">
        <v>45901.0</v>
      </c>
      <c r="D1033" s="448" t="s">
        <v>4277</v>
      </c>
      <c r="E1033" s="462" t="s">
        <v>13076</v>
      </c>
      <c r="F1033" s="73" t="s">
        <v>18</v>
      </c>
      <c r="G1033" s="294"/>
      <c r="H1033" s="431"/>
      <c r="I1033" s="285"/>
      <c r="J1033" s="73"/>
      <c r="K1033" s="73"/>
      <c r="L1033" s="73"/>
      <c r="M1033" s="73"/>
      <c r="N1033" s="21"/>
      <c r="O1033" s="21"/>
    </row>
    <row r="1034" ht="15.75" customHeight="1">
      <c r="A1034" s="192" t="s">
        <v>7852</v>
      </c>
      <c r="B1034" s="351">
        <f>ROW() - ROW('RESOLUCIONES 2025'!$B$2) - 44</f>
        <v>988</v>
      </c>
      <c r="C1034" s="130">
        <v>45901.0</v>
      </c>
      <c r="D1034" s="448" t="s">
        <v>13077</v>
      </c>
      <c r="E1034" s="462" t="s">
        <v>13078</v>
      </c>
      <c r="F1034" s="73" t="s">
        <v>18</v>
      </c>
      <c r="G1034" s="294"/>
      <c r="H1034" s="431"/>
      <c r="I1034" s="285"/>
      <c r="J1034" s="73"/>
      <c r="K1034" s="73"/>
      <c r="L1034" s="73"/>
      <c r="M1034" s="73"/>
      <c r="N1034" s="21"/>
      <c r="O1034" s="21"/>
    </row>
    <row r="1035" ht="15.75" customHeight="1">
      <c r="A1035" s="192" t="s">
        <v>7852</v>
      </c>
      <c r="B1035" s="351">
        <f>ROW() - ROW('RESOLUCIONES 2025'!$B$2) - 44</f>
        <v>989</v>
      </c>
      <c r="C1035" s="130">
        <v>45901.0</v>
      </c>
      <c r="D1035" s="448" t="s">
        <v>13079</v>
      </c>
      <c r="E1035" s="462" t="s">
        <v>13080</v>
      </c>
      <c r="F1035" s="73" t="s">
        <v>18</v>
      </c>
      <c r="G1035" s="253"/>
      <c r="H1035" s="431"/>
      <c r="I1035" s="285"/>
      <c r="J1035" s="73"/>
      <c r="K1035" s="73"/>
      <c r="L1035" s="73"/>
      <c r="M1035" s="73"/>
      <c r="N1035" s="21"/>
      <c r="O1035" s="21"/>
    </row>
    <row r="1036" ht="15.75" customHeight="1">
      <c r="A1036" s="192" t="s">
        <v>7852</v>
      </c>
      <c r="B1036" s="351">
        <f>ROW() - ROW('RESOLUCIONES 2025'!$B$2) - 44</f>
        <v>990</v>
      </c>
      <c r="C1036" s="130">
        <v>45901.0</v>
      </c>
      <c r="D1036" s="448" t="s">
        <v>13081</v>
      </c>
      <c r="E1036" s="463" t="s">
        <v>13082</v>
      </c>
      <c r="F1036" s="73" t="s">
        <v>18</v>
      </c>
      <c r="G1036" s="169"/>
      <c r="H1036" s="431"/>
      <c r="I1036" s="285"/>
      <c r="J1036" s="73"/>
      <c r="K1036" s="73"/>
      <c r="L1036" s="73"/>
      <c r="M1036" s="73"/>
      <c r="N1036" s="21"/>
      <c r="O1036" s="21"/>
    </row>
    <row r="1037" ht="15.75" customHeight="1">
      <c r="A1037" s="192" t="s">
        <v>7852</v>
      </c>
      <c r="B1037" s="351">
        <f>ROW() - ROW('RESOLUCIONES 2025'!$B$2) - 44</f>
        <v>991</v>
      </c>
      <c r="C1037" s="130">
        <v>45901.0</v>
      </c>
      <c r="D1037" s="448" t="s">
        <v>9818</v>
      </c>
      <c r="E1037" s="463" t="s">
        <v>13083</v>
      </c>
      <c r="F1037" s="73" t="s">
        <v>18</v>
      </c>
      <c r="G1037" s="169" t="s">
        <v>4665</v>
      </c>
      <c r="H1037" s="431"/>
      <c r="I1037" s="285"/>
      <c r="J1037" s="73"/>
      <c r="K1037" s="73"/>
      <c r="L1037" s="73"/>
      <c r="M1037" s="73"/>
      <c r="N1037" s="21"/>
      <c r="O1037" s="21"/>
    </row>
    <row r="1038" ht="15.75" customHeight="1">
      <c r="A1038" s="192" t="s">
        <v>7852</v>
      </c>
      <c r="B1038" s="351">
        <f>ROW() - ROW('RESOLUCIONES 2025'!$B$2) - 44</f>
        <v>992</v>
      </c>
      <c r="C1038" s="130">
        <v>45901.0</v>
      </c>
      <c r="D1038" s="448" t="s">
        <v>11131</v>
      </c>
      <c r="E1038" s="462" t="s">
        <v>12678</v>
      </c>
      <c r="F1038" s="73" t="s">
        <v>18</v>
      </c>
      <c r="G1038" s="169"/>
      <c r="H1038" s="431"/>
      <c r="I1038" s="285"/>
      <c r="J1038" s="73"/>
      <c r="K1038" s="73"/>
      <c r="L1038" s="73"/>
      <c r="M1038" s="73"/>
      <c r="N1038" s="21"/>
      <c r="O1038" s="21"/>
    </row>
    <row r="1039" ht="15.75" customHeight="1">
      <c r="A1039" s="192" t="s">
        <v>7852</v>
      </c>
      <c r="B1039" s="351">
        <f>ROW() - ROW('RESOLUCIONES 2025'!$B$2) - 44</f>
        <v>993</v>
      </c>
      <c r="C1039" s="130">
        <v>45901.0</v>
      </c>
      <c r="D1039" s="448" t="s">
        <v>11186</v>
      </c>
      <c r="E1039" s="462" t="s">
        <v>11187</v>
      </c>
      <c r="F1039" s="73" t="s">
        <v>18</v>
      </c>
      <c r="G1039" s="169"/>
      <c r="H1039" s="431"/>
      <c r="I1039" s="285"/>
      <c r="J1039" s="73"/>
      <c r="K1039" s="73"/>
      <c r="L1039" s="73"/>
      <c r="M1039" s="73"/>
      <c r="N1039" s="21"/>
      <c r="O1039" s="21"/>
    </row>
    <row r="1040" ht="15.75" customHeight="1">
      <c r="A1040" s="192" t="s">
        <v>7852</v>
      </c>
      <c r="B1040" s="351">
        <f>ROW() - ROW('RESOLUCIONES 2025'!$B$2) - 44</f>
        <v>994</v>
      </c>
      <c r="C1040" s="130">
        <v>45901.0</v>
      </c>
      <c r="D1040" s="464" t="s">
        <v>13084</v>
      </c>
      <c r="E1040" s="465" t="s">
        <v>13085</v>
      </c>
      <c r="F1040" s="73" t="s">
        <v>18</v>
      </c>
      <c r="G1040" s="169"/>
      <c r="H1040" s="431"/>
      <c r="I1040" s="285"/>
      <c r="J1040" s="73"/>
      <c r="K1040" s="73"/>
      <c r="L1040" s="73"/>
      <c r="M1040" s="73"/>
      <c r="N1040" s="21"/>
      <c r="O1040" s="21"/>
    </row>
    <row r="1041" ht="15.75" customHeight="1">
      <c r="A1041" s="192" t="s">
        <v>7852</v>
      </c>
      <c r="B1041" s="351">
        <f>ROW() - ROW('RESOLUCIONES 2025'!$B$2) - 44</f>
        <v>995</v>
      </c>
      <c r="C1041" s="130">
        <v>45901.0</v>
      </c>
      <c r="D1041" s="405" t="s">
        <v>11976</v>
      </c>
      <c r="E1041" s="466" t="s">
        <v>11977</v>
      </c>
      <c r="F1041" s="73" t="s">
        <v>184</v>
      </c>
      <c r="G1041" s="169"/>
      <c r="H1041" s="431"/>
      <c r="I1041" s="285"/>
      <c r="J1041" s="73"/>
      <c r="K1041" s="73"/>
      <c r="L1041" s="73"/>
      <c r="M1041" s="73"/>
      <c r="N1041" s="21"/>
      <c r="O1041" s="21"/>
    </row>
    <row r="1042" ht="15.75" customHeight="1">
      <c r="A1042" s="192" t="s">
        <v>7852</v>
      </c>
      <c r="B1042" s="351">
        <f>ROW() - ROW('RESOLUCIONES 2025'!$B$2) - 44</f>
        <v>996</v>
      </c>
      <c r="C1042" s="467">
        <v>45902.0</v>
      </c>
      <c r="D1042" s="468" t="s">
        <v>11441</v>
      </c>
      <c r="E1042" s="469" t="s">
        <v>11442</v>
      </c>
      <c r="F1042" s="289" t="s">
        <v>13086</v>
      </c>
      <c r="G1042" s="308" t="s">
        <v>10731</v>
      </c>
      <c r="H1042" s="431"/>
      <c r="I1042" s="285"/>
      <c r="J1042" s="73"/>
      <c r="K1042" s="73"/>
      <c r="L1042" s="73"/>
      <c r="M1042" s="73"/>
      <c r="N1042" s="21"/>
      <c r="O1042" s="21"/>
    </row>
    <row r="1043" ht="15.75" customHeight="1">
      <c r="A1043" s="192" t="s">
        <v>7852</v>
      </c>
      <c r="B1043" s="470">
        <f>ROW() - ROW('RESOLUCIONES 2025'!$B$2) - 44</f>
        <v>997</v>
      </c>
      <c r="C1043" s="130">
        <v>45902.0</v>
      </c>
      <c r="D1043" s="451" t="s">
        <v>8649</v>
      </c>
      <c r="E1043" s="451" t="s">
        <v>8650</v>
      </c>
      <c r="F1043" s="73" t="s">
        <v>13086</v>
      </c>
      <c r="G1043" s="471" t="s">
        <v>13087</v>
      </c>
      <c r="H1043" s="431"/>
      <c r="I1043" s="285"/>
      <c r="J1043" s="73"/>
      <c r="K1043" s="73"/>
      <c r="L1043" s="73"/>
      <c r="M1043" s="73"/>
      <c r="N1043" s="21"/>
      <c r="O1043" s="21"/>
    </row>
    <row r="1044" ht="15.75" customHeight="1">
      <c r="A1044" s="192" t="s">
        <v>7852</v>
      </c>
      <c r="B1044" s="470">
        <f>ROW() - ROW('RESOLUCIONES 2025'!$B$2) - 44</f>
        <v>998</v>
      </c>
      <c r="C1044" s="130">
        <v>45902.0</v>
      </c>
      <c r="D1044" s="472" t="s">
        <v>6728</v>
      </c>
      <c r="E1044" s="473" t="s">
        <v>7974</v>
      </c>
      <c r="F1044" s="73" t="s">
        <v>2253</v>
      </c>
      <c r="G1044" s="474" t="s">
        <v>6762</v>
      </c>
      <c r="H1044" s="431"/>
      <c r="I1044" s="285"/>
      <c r="J1044" s="73"/>
      <c r="K1044" s="73"/>
      <c r="L1044" s="73"/>
      <c r="M1044" s="73"/>
      <c r="N1044" s="21"/>
      <c r="O1044" s="21"/>
    </row>
    <row r="1045" ht="15.75" customHeight="1">
      <c r="A1045" s="192" t="s">
        <v>7852</v>
      </c>
      <c r="B1045" s="470">
        <f>ROW() - ROW('RESOLUCIONES 2025'!$B$2) - 44</f>
        <v>999</v>
      </c>
      <c r="C1045" s="130">
        <v>45902.0</v>
      </c>
      <c r="D1045" s="475" t="s">
        <v>9105</v>
      </c>
      <c r="E1045" s="476" t="s">
        <v>9559</v>
      </c>
      <c r="F1045" s="73" t="s">
        <v>2253</v>
      </c>
      <c r="G1045" s="474" t="s">
        <v>12047</v>
      </c>
      <c r="H1045" s="431"/>
      <c r="I1045" s="285"/>
      <c r="J1045" s="73"/>
      <c r="K1045" s="73"/>
      <c r="L1045" s="73"/>
      <c r="M1045" s="73"/>
      <c r="N1045" s="21"/>
      <c r="O1045" s="21"/>
    </row>
    <row r="1046" ht="15.75" customHeight="1">
      <c r="A1046" s="192" t="s">
        <v>7852</v>
      </c>
      <c r="B1046" s="470">
        <f>ROW() - ROW('RESOLUCIONES 2025'!$B$2) - 44</f>
        <v>1000</v>
      </c>
      <c r="C1046" s="130">
        <v>45902.0</v>
      </c>
      <c r="D1046" s="475" t="s">
        <v>7575</v>
      </c>
      <c r="E1046" s="476" t="s">
        <v>7576</v>
      </c>
      <c r="F1046" s="73" t="s">
        <v>2253</v>
      </c>
      <c r="G1046" s="474" t="s">
        <v>14392</v>
      </c>
      <c r="H1046" s="431"/>
      <c r="I1046" s="285"/>
      <c r="J1046" s="73"/>
      <c r="K1046" s="73"/>
      <c r="L1046" s="73"/>
      <c r="M1046" s="73"/>
      <c r="N1046" s="21"/>
      <c r="O1046" s="21"/>
    </row>
    <row r="1047" ht="15.75" customHeight="1">
      <c r="A1047" s="192" t="s">
        <v>7852</v>
      </c>
      <c r="B1047" s="470">
        <f>ROW() - ROW('RESOLUCIONES 2025'!$B$2) - 44</f>
        <v>1001</v>
      </c>
      <c r="C1047" s="130">
        <v>45902.0</v>
      </c>
      <c r="D1047" s="475" t="s">
        <v>10346</v>
      </c>
      <c r="E1047" s="476" t="s">
        <v>13089</v>
      </c>
      <c r="F1047" s="73" t="s">
        <v>2253</v>
      </c>
      <c r="G1047" s="730" t="s">
        <v>13278</v>
      </c>
      <c r="H1047" s="431"/>
      <c r="I1047" s="285"/>
      <c r="J1047" s="73"/>
      <c r="K1047" s="73"/>
      <c r="L1047" s="73"/>
      <c r="M1047" s="73"/>
      <c r="N1047" s="21"/>
      <c r="O1047" s="21"/>
    </row>
    <row r="1048" ht="15.75" customHeight="1">
      <c r="A1048" s="192" t="s">
        <v>7852</v>
      </c>
      <c r="B1048" s="470">
        <f>ROW() - ROW('RESOLUCIONES 2025'!$B$2) - 44</f>
        <v>1002</v>
      </c>
      <c r="C1048" s="130">
        <v>45902.0</v>
      </c>
      <c r="D1048" s="475" t="s">
        <v>11266</v>
      </c>
      <c r="E1048" s="476" t="s">
        <v>11318</v>
      </c>
      <c r="F1048" s="73" t="s">
        <v>2253</v>
      </c>
      <c r="G1048" s="474" t="s">
        <v>14392</v>
      </c>
      <c r="H1048" s="431"/>
      <c r="I1048" s="285"/>
      <c r="J1048" s="73"/>
      <c r="K1048" s="73"/>
      <c r="L1048" s="73"/>
      <c r="M1048" s="73"/>
      <c r="N1048" s="21"/>
      <c r="O1048" s="21"/>
    </row>
    <row r="1049" ht="15.75" customHeight="1">
      <c r="A1049" s="192" t="s">
        <v>7852</v>
      </c>
      <c r="B1049" s="470">
        <f>ROW() - ROW('RESOLUCIONES 2025'!$B$2) - 44</f>
        <v>1003</v>
      </c>
      <c r="C1049" s="130">
        <v>45902.0</v>
      </c>
      <c r="D1049" s="472" t="s">
        <v>9284</v>
      </c>
      <c r="E1049" s="473" t="s">
        <v>11468</v>
      </c>
      <c r="F1049" s="73" t="s">
        <v>2253</v>
      </c>
      <c r="G1049" s="474" t="s">
        <v>14392</v>
      </c>
      <c r="H1049" s="431"/>
      <c r="I1049" s="285"/>
      <c r="J1049" s="73"/>
      <c r="K1049" s="73"/>
      <c r="L1049" s="73"/>
      <c r="M1049" s="73"/>
      <c r="N1049" s="21"/>
      <c r="O1049" s="21"/>
    </row>
    <row r="1050" ht="15.75" customHeight="1">
      <c r="A1050" s="192" t="s">
        <v>7852</v>
      </c>
      <c r="B1050" s="470">
        <f>ROW() - ROW('RESOLUCIONES 2025'!$B$2) - 44</f>
        <v>1004</v>
      </c>
      <c r="C1050" s="130">
        <v>45902.0</v>
      </c>
      <c r="D1050" s="472" t="s">
        <v>10846</v>
      </c>
      <c r="E1050" s="473" t="s">
        <v>11820</v>
      </c>
      <c r="F1050" s="73" t="s">
        <v>2253</v>
      </c>
      <c r="G1050" s="474" t="s">
        <v>14393</v>
      </c>
      <c r="H1050" s="431"/>
      <c r="I1050" s="285"/>
      <c r="J1050" s="73"/>
      <c r="K1050" s="73"/>
      <c r="L1050" s="73"/>
      <c r="M1050" s="73"/>
      <c r="N1050" s="21"/>
      <c r="O1050" s="21"/>
    </row>
    <row r="1051" ht="15.75" customHeight="1">
      <c r="A1051" s="192" t="s">
        <v>7852</v>
      </c>
      <c r="B1051" s="470">
        <f>ROW() - ROW('RESOLUCIONES 2025'!$B$2) - 44</f>
        <v>1005</v>
      </c>
      <c r="C1051" s="178">
        <v>45902.0</v>
      </c>
      <c r="D1051" s="478" t="s">
        <v>9149</v>
      </c>
      <c r="E1051" s="476" t="s">
        <v>10862</v>
      </c>
      <c r="F1051" s="73" t="s">
        <v>2253</v>
      </c>
      <c r="G1051" s="474" t="s">
        <v>14394</v>
      </c>
      <c r="H1051" s="431"/>
      <c r="I1051" s="285"/>
      <c r="J1051" s="73"/>
      <c r="K1051" s="73"/>
      <c r="L1051" s="73"/>
      <c r="M1051" s="73"/>
      <c r="N1051" s="21"/>
      <c r="O1051" s="21"/>
    </row>
    <row r="1052" ht="15.75" customHeight="1">
      <c r="A1052" s="192" t="s">
        <v>7852</v>
      </c>
      <c r="B1052" s="470">
        <f>ROW() - ROW('RESOLUCIONES 2025'!$B$2) - 44</f>
        <v>1006</v>
      </c>
      <c r="C1052" s="130">
        <v>45902.0</v>
      </c>
      <c r="D1052" s="472" t="s">
        <v>3187</v>
      </c>
      <c r="E1052" s="473" t="s">
        <v>9042</v>
      </c>
      <c r="F1052" s="73" t="s">
        <v>2253</v>
      </c>
      <c r="G1052" s="474" t="s">
        <v>14395</v>
      </c>
      <c r="H1052" s="431"/>
      <c r="I1052" s="285"/>
      <c r="J1052" s="73"/>
      <c r="K1052" s="73"/>
      <c r="L1052" s="73"/>
      <c r="M1052" s="73"/>
      <c r="N1052" s="21"/>
      <c r="O1052" s="21"/>
    </row>
    <row r="1053" ht="15.75" customHeight="1">
      <c r="A1053" s="192" t="s">
        <v>7852</v>
      </c>
      <c r="B1053" s="470">
        <f>ROW() - ROW('RESOLUCIONES 2025'!$B$2) - 44</f>
        <v>1007</v>
      </c>
      <c r="C1053" s="130">
        <v>45902.0</v>
      </c>
      <c r="D1053" s="447" t="s">
        <v>10414</v>
      </c>
      <c r="E1053" s="479" t="s">
        <v>13091</v>
      </c>
      <c r="F1053" s="73" t="s">
        <v>8629</v>
      </c>
      <c r="G1053" s="474"/>
      <c r="H1053" s="431"/>
      <c r="I1053" s="285"/>
      <c r="J1053" s="73"/>
      <c r="K1053" s="73"/>
      <c r="L1053" s="73"/>
      <c r="M1053" s="73"/>
      <c r="N1053" s="21"/>
      <c r="O1053" s="21"/>
    </row>
    <row r="1054" ht="15.75" customHeight="1">
      <c r="A1054" s="192" t="s">
        <v>7852</v>
      </c>
      <c r="B1054" s="470">
        <f>ROW() - ROW('RESOLUCIONES 2025'!$B$2) - 44</f>
        <v>1008</v>
      </c>
      <c r="C1054" s="130">
        <v>45902.0</v>
      </c>
      <c r="D1054" s="447" t="s">
        <v>11995</v>
      </c>
      <c r="E1054" s="479" t="s">
        <v>13092</v>
      </c>
      <c r="F1054" s="73" t="s">
        <v>8629</v>
      </c>
      <c r="G1054" s="474"/>
      <c r="H1054" s="431"/>
      <c r="I1054" s="285"/>
      <c r="J1054" s="73"/>
      <c r="K1054" s="73"/>
      <c r="L1054" s="73"/>
      <c r="M1054" s="73"/>
      <c r="N1054" s="21"/>
      <c r="O1054" s="21"/>
    </row>
    <row r="1055" ht="15.75" customHeight="1">
      <c r="A1055" s="192" t="s">
        <v>7852</v>
      </c>
      <c r="B1055" s="470">
        <f>ROW() - ROW('RESOLUCIONES 2025'!$B$2) - 44</f>
        <v>1009</v>
      </c>
      <c r="C1055" s="130">
        <v>45902.0</v>
      </c>
      <c r="D1055" s="447" t="s">
        <v>10626</v>
      </c>
      <c r="E1055" s="479" t="s">
        <v>13093</v>
      </c>
      <c r="F1055" s="73" t="s">
        <v>8629</v>
      </c>
      <c r="G1055" s="480"/>
      <c r="H1055" s="431"/>
      <c r="I1055" s="285"/>
      <c r="J1055" s="73"/>
      <c r="K1055" s="73"/>
      <c r="L1055" s="73"/>
      <c r="M1055" s="73"/>
      <c r="N1055" s="21"/>
      <c r="O1055" s="21"/>
    </row>
    <row r="1056" ht="15.75" customHeight="1">
      <c r="A1056" s="192" t="s">
        <v>7852</v>
      </c>
      <c r="B1056" s="351">
        <f>ROW() - ROW('RESOLUCIONES 2025'!$B$2) - 44</f>
        <v>1010</v>
      </c>
      <c r="C1056" s="282">
        <v>45902.0</v>
      </c>
      <c r="D1056" s="481" t="s">
        <v>12267</v>
      </c>
      <c r="E1056" s="482" t="s">
        <v>13094</v>
      </c>
      <c r="F1056" s="281" t="s">
        <v>8629</v>
      </c>
      <c r="G1056" s="268"/>
      <c r="H1056" s="431"/>
      <c r="I1056" s="285"/>
      <c r="J1056" s="73"/>
      <c r="K1056" s="73"/>
      <c r="L1056" s="73"/>
      <c r="M1056" s="73"/>
      <c r="N1056" s="21"/>
      <c r="O1056" s="21"/>
    </row>
    <row r="1057" ht="15.75" customHeight="1">
      <c r="A1057" s="192" t="s">
        <v>7852</v>
      </c>
      <c r="B1057" s="351">
        <f>ROW() - ROW('RESOLUCIONES 2025'!$B$2) - 44</f>
        <v>1011</v>
      </c>
      <c r="C1057" s="130">
        <v>45902.0</v>
      </c>
      <c r="D1057" s="448" t="s">
        <v>10369</v>
      </c>
      <c r="E1057" s="483" t="s">
        <v>13095</v>
      </c>
      <c r="F1057" s="73" t="s">
        <v>8629</v>
      </c>
      <c r="G1057" s="268"/>
      <c r="H1057" s="431"/>
      <c r="I1057" s="285"/>
      <c r="J1057" s="73"/>
      <c r="K1057" s="73"/>
      <c r="L1057" s="73"/>
      <c r="M1057" s="73"/>
      <c r="N1057" s="21"/>
      <c r="O1057" s="21"/>
    </row>
    <row r="1058" ht="15.75" customHeight="1">
      <c r="A1058" s="192" t="s">
        <v>7852</v>
      </c>
      <c r="B1058" s="351">
        <f>ROW() - ROW('RESOLUCIONES 2025'!$B$2) - 44</f>
        <v>1012</v>
      </c>
      <c r="C1058" s="130">
        <v>45902.0</v>
      </c>
      <c r="D1058" s="73" t="s">
        <v>12978</v>
      </c>
      <c r="E1058" s="386" t="s">
        <v>12979</v>
      </c>
      <c r="F1058" s="73" t="s">
        <v>12573</v>
      </c>
      <c r="G1058" s="268"/>
      <c r="H1058" s="431"/>
      <c r="I1058" s="285"/>
      <c r="J1058" s="73"/>
      <c r="K1058" s="73"/>
      <c r="L1058" s="73"/>
      <c r="M1058" s="73"/>
      <c r="N1058" s="21"/>
      <c r="O1058" s="21"/>
    </row>
    <row r="1059" ht="15.75" customHeight="1">
      <c r="A1059" s="192" t="s">
        <v>7852</v>
      </c>
      <c r="B1059" s="351">
        <f>ROW() - ROW('RESOLUCIONES 2025'!$B$2) - 44</f>
        <v>1013</v>
      </c>
      <c r="C1059" s="130">
        <v>45902.0</v>
      </c>
      <c r="D1059" s="73" t="s">
        <v>13096</v>
      </c>
      <c r="E1059" s="386" t="s">
        <v>12743</v>
      </c>
      <c r="F1059" s="73" t="s">
        <v>12573</v>
      </c>
      <c r="G1059" s="169"/>
      <c r="H1059" s="431"/>
      <c r="I1059" s="285"/>
      <c r="J1059" s="73"/>
      <c r="K1059" s="73"/>
      <c r="L1059" s="73"/>
      <c r="M1059" s="73"/>
      <c r="N1059" s="21"/>
      <c r="O1059" s="21"/>
    </row>
    <row r="1060" ht="15.75" customHeight="1">
      <c r="A1060" s="192" t="s">
        <v>7852</v>
      </c>
      <c r="B1060" s="351">
        <f>ROW() - ROW('RESOLUCIONES 2025'!$B$2) - 44</f>
        <v>1014</v>
      </c>
      <c r="C1060" s="130">
        <v>45902.0</v>
      </c>
      <c r="D1060" s="73" t="s">
        <v>12990</v>
      </c>
      <c r="E1060" s="386" t="s">
        <v>12991</v>
      </c>
      <c r="F1060" s="73" t="s">
        <v>12573</v>
      </c>
      <c r="G1060" s="169"/>
      <c r="H1060" s="431"/>
      <c r="I1060" s="285"/>
      <c r="J1060" s="73"/>
      <c r="K1060" s="73"/>
      <c r="L1060" s="73"/>
      <c r="M1060" s="73"/>
      <c r="N1060" s="21"/>
      <c r="O1060" s="21"/>
    </row>
    <row r="1061" ht="15.75" customHeight="1">
      <c r="A1061" s="192" t="s">
        <v>7852</v>
      </c>
      <c r="B1061" s="351">
        <f>ROW() - ROW('RESOLUCIONES 2025'!$B$2) - 44</f>
        <v>1015</v>
      </c>
      <c r="C1061" s="130">
        <v>45902.0</v>
      </c>
      <c r="D1061" s="73" t="s">
        <v>9790</v>
      </c>
      <c r="E1061" s="386" t="s">
        <v>13097</v>
      </c>
      <c r="F1061" s="73" t="s">
        <v>12573</v>
      </c>
      <c r="G1061" s="169"/>
      <c r="H1061" s="431"/>
      <c r="I1061" s="285"/>
      <c r="J1061" s="73"/>
      <c r="K1061" s="73"/>
      <c r="L1061" s="73"/>
      <c r="M1061" s="73"/>
      <c r="N1061" s="21"/>
      <c r="O1061" s="21"/>
    </row>
    <row r="1062" ht="15.75" customHeight="1">
      <c r="A1062" s="192" t="s">
        <v>7852</v>
      </c>
      <c r="B1062" s="351">
        <f>ROW() - ROW('RESOLUCIONES 2025'!$B$2) - 44</f>
        <v>1016</v>
      </c>
      <c r="C1062" s="130">
        <v>45902.0</v>
      </c>
      <c r="D1062" s="73" t="s">
        <v>11738</v>
      </c>
      <c r="E1062" s="386" t="s">
        <v>13098</v>
      </c>
      <c r="F1062" s="73" t="s">
        <v>12573</v>
      </c>
      <c r="G1062" s="169"/>
      <c r="H1062" s="484" t="s">
        <v>13099</v>
      </c>
      <c r="I1062" s="285" t="s">
        <v>13100</v>
      </c>
      <c r="J1062" s="73" t="s">
        <v>7289</v>
      </c>
      <c r="K1062" s="73"/>
      <c r="L1062" s="73"/>
      <c r="M1062" s="73"/>
      <c r="N1062" s="21"/>
      <c r="O1062" s="21"/>
    </row>
    <row r="1063" ht="15.75" customHeight="1">
      <c r="A1063" s="192" t="s">
        <v>7852</v>
      </c>
      <c r="B1063" s="351">
        <f>ROW() - ROW('RESOLUCIONES 2025'!$B$2) - 44</f>
        <v>1017</v>
      </c>
      <c r="C1063" s="130">
        <v>45902.0</v>
      </c>
      <c r="D1063" s="73" t="s">
        <v>12834</v>
      </c>
      <c r="E1063" s="386" t="s">
        <v>13101</v>
      </c>
      <c r="F1063" s="73" t="s">
        <v>12573</v>
      </c>
      <c r="G1063" s="169"/>
      <c r="H1063" s="431"/>
      <c r="I1063" s="285"/>
      <c r="J1063" s="73"/>
      <c r="K1063" s="73"/>
      <c r="L1063" s="73"/>
      <c r="M1063" s="73"/>
      <c r="N1063" s="21"/>
      <c r="O1063" s="21"/>
    </row>
    <row r="1064" ht="15.75" customHeight="1">
      <c r="A1064" s="192" t="s">
        <v>7852</v>
      </c>
      <c r="B1064" s="351">
        <f>ROW() - ROW('RESOLUCIONES 2025'!$B$2) - 44</f>
        <v>1018</v>
      </c>
      <c r="C1064" s="130">
        <v>45902.0</v>
      </c>
      <c r="D1064" s="73" t="s">
        <v>12775</v>
      </c>
      <c r="E1064" s="386" t="s">
        <v>12776</v>
      </c>
      <c r="F1064" s="73" t="s">
        <v>12573</v>
      </c>
      <c r="G1064" s="169"/>
      <c r="H1064" s="431"/>
      <c r="I1064" s="285"/>
      <c r="J1064" s="73"/>
      <c r="K1064" s="73"/>
      <c r="L1064" s="73"/>
      <c r="M1064" s="73"/>
      <c r="N1064" s="21"/>
      <c r="O1064" s="21"/>
    </row>
    <row r="1065" ht="15.75" customHeight="1">
      <c r="A1065" s="192" t="s">
        <v>7852</v>
      </c>
      <c r="B1065" s="351">
        <f>ROW() - ROW('RESOLUCIONES 2025'!$B$2) - 44</f>
        <v>1019</v>
      </c>
      <c r="C1065" s="130">
        <v>45902.0</v>
      </c>
      <c r="D1065" s="73" t="s">
        <v>7758</v>
      </c>
      <c r="E1065" s="386" t="s">
        <v>7759</v>
      </c>
      <c r="F1065" s="73" t="s">
        <v>13102</v>
      </c>
      <c r="G1065" s="169"/>
      <c r="H1065" s="431"/>
      <c r="I1065" s="285"/>
      <c r="J1065" s="73"/>
      <c r="K1065" s="73"/>
      <c r="L1065" s="73"/>
      <c r="M1065" s="73"/>
      <c r="N1065" s="21"/>
      <c r="O1065" s="21"/>
    </row>
    <row r="1066" ht="15.75" customHeight="1">
      <c r="A1066" s="192" t="s">
        <v>7852</v>
      </c>
      <c r="B1066" s="351">
        <f>ROW() - ROW('RESOLUCIONES 2025'!$B$2) - 44</f>
        <v>1020</v>
      </c>
      <c r="C1066" s="130">
        <v>45903.0</v>
      </c>
      <c r="D1066" s="73" t="s">
        <v>12990</v>
      </c>
      <c r="E1066" s="485" t="s">
        <v>12991</v>
      </c>
      <c r="F1066" s="73" t="s">
        <v>13103</v>
      </c>
      <c r="G1066" s="169"/>
      <c r="H1066" s="431"/>
      <c r="I1066" s="285"/>
      <c r="J1066" s="73"/>
      <c r="K1066" s="73"/>
      <c r="L1066" s="73"/>
      <c r="M1066" s="73"/>
      <c r="N1066" s="21"/>
      <c r="O1066" s="21"/>
    </row>
    <row r="1067" ht="15.75" customHeight="1">
      <c r="A1067" s="73"/>
      <c r="B1067" s="351">
        <f>ROW() - ROW('RESOLUCIONES 2025'!$B$2) - 44</f>
        <v>1021</v>
      </c>
      <c r="C1067" s="130"/>
      <c r="D1067" s="73"/>
      <c r="E1067" s="399"/>
      <c r="F1067" s="73"/>
      <c r="G1067" s="169"/>
      <c r="H1067" s="431"/>
      <c r="I1067" s="285"/>
      <c r="J1067" s="73"/>
      <c r="K1067" s="73"/>
      <c r="L1067" s="73"/>
      <c r="M1067" s="73"/>
      <c r="N1067" s="21"/>
      <c r="O1067" s="21"/>
    </row>
    <row r="1068" ht="15.75" customHeight="1">
      <c r="A1068" s="192" t="s">
        <v>7852</v>
      </c>
      <c r="B1068" s="351">
        <f>ROW() - ROW('RESOLUCIONES 2025'!$B$2) - 44</f>
        <v>1022</v>
      </c>
      <c r="C1068" s="130">
        <v>45903.0</v>
      </c>
      <c r="D1068" s="73" t="s">
        <v>10904</v>
      </c>
      <c r="E1068" s="386" t="s">
        <v>11330</v>
      </c>
      <c r="F1068" s="73" t="s">
        <v>9373</v>
      </c>
      <c r="G1068" s="169"/>
      <c r="H1068" s="431"/>
      <c r="I1068" s="285"/>
      <c r="J1068" s="73"/>
      <c r="K1068" s="73"/>
      <c r="L1068" s="73"/>
      <c r="M1068" s="73"/>
      <c r="N1068" s="21"/>
      <c r="O1068" s="21"/>
    </row>
    <row r="1069" ht="15.75" customHeight="1">
      <c r="A1069" s="192" t="s">
        <v>7852</v>
      </c>
      <c r="B1069" s="351">
        <f>ROW() - ROW('RESOLUCIONES 2025'!$B$2) - 44</f>
        <v>1023</v>
      </c>
      <c r="C1069" s="130">
        <v>45909.0</v>
      </c>
      <c r="D1069" s="486" t="s">
        <v>3609</v>
      </c>
      <c r="E1069" s="487" t="s">
        <v>9332</v>
      </c>
      <c r="F1069" s="73" t="s">
        <v>13086</v>
      </c>
      <c r="G1069" s="169"/>
      <c r="H1069" s="431"/>
      <c r="I1069" s="285"/>
      <c r="J1069" s="73"/>
      <c r="K1069" s="73"/>
      <c r="L1069" s="73"/>
      <c r="M1069" s="73"/>
      <c r="N1069" s="21"/>
      <c r="O1069" s="21"/>
    </row>
    <row r="1070" ht="15.75" customHeight="1">
      <c r="A1070" s="192" t="s">
        <v>7852</v>
      </c>
      <c r="B1070" s="351">
        <f>ROW() - ROW('RESOLUCIONES 2025'!$B$2) - 44</f>
        <v>1024</v>
      </c>
      <c r="C1070" s="130">
        <v>45909.0</v>
      </c>
      <c r="D1070" s="73" t="s">
        <v>9539</v>
      </c>
      <c r="E1070" s="386" t="s">
        <v>9540</v>
      </c>
      <c r="F1070" s="73" t="s">
        <v>13086</v>
      </c>
      <c r="G1070" s="169"/>
      <c r="H1070" s="431"/>
      <c r="I1070" s="285"/>
      <c r="J1070" s="73"/>
      <c r="K1070" s="73"/>
      <c r="L1070" s="73"/>
      <c r="M1070" s="73"/>
      <c r="N1070" s="21"/>
      <c r="O1070" s="21"/>
    </row>
    <row r="1071" ht="15.75" customHeight="1">
      <c r="A1071" s="192" t="s">
        <v>7852</v>
      </c>
      <c r="B1071" s="351">
        <f>ROW() - ROW('RESOLUCIONES 2025'!$B$2) - 44</f>
        <v>1025</v>
      </c>
      <c r="C1071" s="130">
        <v>45909.0</v>
      </c>
      <c r="D1071" s="73" t="s">
        <v>2265</v>
      </c>
      <c r="E1071" s="386" t="s">
        <v>3562</v>
      </c>
      <c r="F1071" s="73" t="s">
        <v>13086</v>
      </c>
      <c r="G1071" s="169"/>
      <c r="H1071" s="431"/>
      <c r="I1071" s="285"/>
      <c r="J1071" s="73"/>
      <c r="K1071" s="73"/>
      <c r="L1071" s="73"/>
      <c r="M1071" s="73"/>
      <c r="N1071" s="21"/>
      <c r="O1071" s="21"/>
    </row>
    <row r="1072" ht="15.75" customHeight="1">
      <c r="A1072" s="192" t="s">
        <v>7852</v>
      </c>
      <c r="B1072" s="351">
        <f>ROW() - ROW('RESOLUCIONES 2025'!$B$2) - 44</f>
        <v>1026</v>
      </c>
      <c r="C1072" s="130">
        <v>45909.0</v>
      </c>
      <c r="D1072" s="73" t="s">
        <v>7273</v>
      </c>
      <c r="E1072" s="386" t="s">
        <v>10354</v>
      </c>
      <c r="F1072" s="73" t="s">
        <v>13086</v>
      </c>
      <c r="G1072" s="169"/>
      <c r="H1072" s="431"/>
      <c r="I1072" s="285"/>
      <c r="J1072" s="73"/>
      <c r="K1072" s="73"/>
      <c r="L1072" s="73"/>
      <c r="M1072" s="73"/>
      <c r="N1072" s="21"/>
      <c r="O1072" s="21"/>
    </row>
    <row r="1073" ht="15.75" customHeight="1">
      <c r="A1073" s="192" t="s">
        <v>7852</v>
      </c>
      <c r="B1073" s="351">
        <f>ROW() - ROW('RESOLUCIONES 2025'!$B$2) - 44</f>
        <v>1027</v>
      </c>
      <c r="C1073" s="130">
        <v>45909.0</v>
      </c>
      <c r="D1073" s="73" t="s">
        <v>11101</v>
      </c>
      <c r="E1073" s="386" t="s">
        <v>11239</v>
      </c>
      <c r="F1073" s="73" t="s">
        <v>13086</v>
      </c>
      <c r="G1073" s="308" t="s">
        <v>10731</v>
      </c>
      <c r="H1073" s="431"/>
      <c r="I1073" s="285"/>
      <c r="J1073" s="73"/>
      <c r="K1073" s="73"/>
      <c r="L1073" s="73"/>
      <c r="M1073" s="73"/>
      <c r="N1073" s="21"/>
      <c r="O1073" s="21"/>
    </row>
    <row r="1074" ht="15.75" customHeight="1">
      <c r="A1074" s="192" t="s">
        <v>7852</v>
      </c>
      <c r="B1074" s="351">
        <f>ROW() - ROW('RESOLUCIONES 2025'!$B$2) - 44</f>
        <v>1028</v>
      </c>
      <c r="C1074" s="130">
        <v>45909.0</v>
      </c>
      <c r="D1074" s="73" t="s">
        <v>2594</v>
      </c>
      <c r="E1074" s="386" t="s">
        <v>11806</v>
      </c>
      <c r="F1074" s="73" t="s">
        <v>13086</v>
      </c>
      <c r="G1074" s="308" t="s">
        <v>10731</v>
      </c>
      <c r="H1074" s="431"/>
      <c r="I1074" s="285"/>
      <c r="J1074" s="73"/>
      <c r="K1074" s="73"/>
      <c r="L1074" s="73"/>
      <c r="M1074" s="73"/>
      <c r="N1074" s="21"/>
      <c r="O1074" s="21"/>
    </row>
    <row r="1075" ht="15.75" customHeight="1">
      <c r="A1075" s="192" t="s">
        <v>7852</v>
      </c>
      <c r="B1075" s="351">
        <f>ROW() - ROW('RESOLUCIONES 2025'!$B$2) - 44</f>
        <v>1029</v>
      </c>
      <c r="C1075" s="130">
        <v>45909.0</v>
      </c>
      <c r="D1075" s="73" t="s">
        <v>1800</v>
      </c>
      <c r="E1075" s="386" t="s">
        <v>8124</v>
      </c>
      <c r="F1075" s="73" t="s">
        <v>2253</v>
      </c>
      <c r="G1075" s="376" t="s">
        <v>12522</v>
      </c>
      <c r="H1075" s="431"/>
      <c r="I1075" s="285"/>
      <c r="J1075" s="73"/>
      <c r="K1075" s="73"/>
      <c r="L1075" s="73"/>
      <c r="M1075" s="73"/>
      <c r="N1075" s="21"/>
      <c r="O1075" s="21"/>
    </row>
    <row r="1076" ht="15.75" customHeight="1">
      <c r="A1076" s="192" t="s">
        <v>7852</v>
      </c>
      <c r="B1076" s="351">
        <f>ROW() - ROW('RESOLUCIONES 2025'!$B$2) - 44</f>
        <v>1030</v>
      </c>
      <c r="C1076" s="130">
        <v>45909.0</v>
      </c>
      <c r="D1076" s="73" t="s">
        <v>6869</v>
      </c>
      <c r="E1076" s="386" t="s">
        <v>6870</v>
      </c>
      <c r="F1076" s="73" t="s">
        <v>8629</v>
      </c>
      <c r="G1076" s="169"/>
      <c r="H1076" s="431"/>
      <c r="I1076" s="285"/>
      <c r="J1076" s="73"/>
      <c r="K1076" s="73"/>
      <c r="L1076" s="73"/>
      <c r="M1076" s="73"/>
      <c r="N1076" s="21"/>
      <c r="O1076" s="21"/>
    </row>
    <row r="1077" ht="15.75" customHeight="1">
      <c r="A1077" s="192" t="s">
        <v>7852</v>
      </c>
      <c r="B1077" s="351">
        <f>ROW() - ROW('RESOLUCIONES 2025'!$B$2) - 44</f>
        <v>1031</v>
      </c>
      <c r="C1077" s="130">
        <v>45909.0</v>
      </c>
      <c r="D1077" s="73" t="s">
        <v>12088</v>
      </c>
      <c r="E1077" s="386" t="s">
        <v>12089</v>
      </c>
      <c r="F1077" s="73" t="s">
        <v>8629</v>
      </c>
      <c r="G1077" s="169"/>
      <c r="H1077" s="431"/>
      <c r="I1077" s="285"/>
      <c r="J1077" s="73"/>
      <c r="K1077" s="73"/>
      <c r="L1077" s="73"/>
      <c r="M1077" s="73"/>
      <c r="N1077" s="21"/>
      <c r="O1077" s="21"/>
    </row>
    <row r="1078" ht="15.75" customHeight="1">
      <c r="A1078" s="192" t="s">
        <v>7852</v>
      </c>
      <c r="B1078" s="351">
        <f>ROW() - ROW('RESOLUCIONES 2025'!$B$2) - 44</f>
        <v>1032</v>
      </c>
      <c r="C1078" s="130">
        <v>45909.0</v>
      </c>
      <c r="D1078" s="73" t="s">
        <v>10433</v>
      </c>
      <c r="E1078" s="386" t="s">
        <v>10540</v>
      </c>
      <c r="F1078" s="73" t="s">
        <v>8629</v>
      </c>
      <c r="G1078" s="169"/>
      <c r="H1078" s="431"/>
      <c r="I1078" s="285"/>
      <c r="J1078" s="73"/>
      <c r="K1078" s="73"/>
      <c r="L1078" s="73"/>
      <c r="M1078" s="73"/>
      <c r="N1078" s="21"/>
      <c r="O1078" s="21"/>
    </row>
    <row r="1079" ht="15.75" customHeight="1">
      <c r="A1079" s="192" t="s">
        <v>7852</v>
      </c>
      <c r="B1079" s="351">
        <f>ROW() - ROW('RESOLUCIONES 2025'!$B$2) - 44</f>
        <v>1033</v>
      </c>
      <c r="C1079" s="130">
        <v>45909.0</v>
      </c>
      <c r="D1079" s="73" t="s">
        <v>12808</v>
      </c>
      <c r="E1079" s="386" t="s">
        <v>12809</v>
      </c>
      <c r="F1079" s="73" t="s">
        <v>2923</v>
      </c>
      <c r="G1079" s="169"/>
      <c r="H1079" s="431"/>
      <c r="I1079" s="285"/>
      <c r="J1079" s="73"/>
      <c r="K1079" s="73"/>
      <c r="L1079" s="73"/>
      <c r="M1079" s="73"/>
      <c r="N1079" s="21"/>
      <c r="O1079" s="21"/>
    </row>
    <row r="1080" ht="15.75" customHeight="1">
      <c r="A1080" s="192" t="s">
        <v>7852</v>
      </c>
      <c r="B1080" s="351">
        <f>ROW() - ROW('RESOLUCIONES 2025'!$B$2) - 44</f>
        <v>1034</v>
      </c>
      <c r="C1080" s="130">
        <v>45909.0</v>
      </c>
      <c r="D1080" s="73" t="s">
        <v>2739</v>
      </c>
      <c r="E1080" s="386" t="s">
        <v>11919</v>
      </c>
      <c r="F1080" s="73" t="s">
        <v>2923</v>
      </c>
      <c r="G1080" s="169"/>
      <c r="H1080" s="431"/>
      <c r="I1080" s="285"/>
      <c r="J1080" s="73"/>
      <c r="K1080" s="73"/>
      <c r="L1080" s="73"/>
      <c r="M1080" s="73"/>
      <c r="N1080" s="21"/>
      <c r="O1080" s="21"/>
    </row>
    <row r="1081" ht="15.75" customHeight="1">
      <c r="A1081" s="192" t="s">
        <v>7852</v>
      </c>
      <c r="B1081" s="351">
        <f>ROW() - ROW('RESOLUCIONES 2025'!$B$2) - 44</f>
        <v>1035</v>
      </c>
      <c r="C1081" s="130">
        <v>45909.0</v>
      </c>
      <c r="D1081" s="73" t="s">
        <v>12022</v>
      </c>
      <c r="E1081" s="386" t="s">
        <v>12414</v>
      </c>
      <c r="F1081" s="73" t="s">
        <v>2923</v>
      </c>
      <c r="G1081" s="169"/>
      <c r="H1081" s="431"/>
      <c r="I1081" s="285"/>
      <c r="J1081" s="73"/>
      <c r="K1081" s="73"/>
      <c r="L1081" s="73"/>
      <c r="M1081" s="73"/>
      <c r="N1081" s="21"/>
      <c r="O1081" s="21"/>
    </row>
    <row r="1082" ht="15.75" customHeight="1">
      <c r="A1082" s="192" t="s">
        <v>7852</v>
      </c>
      <c r="B1082" s="351">
        <f>ROW() - ROW('RESOLUCIONES 2025'!$B$2) - 44</f>
        <v>1036</v>
      </c>
      <c r="C1082" s="130">
        <v>45909.0</v>
      </c>
      <c r="D1082" s="73" t="s">
        <v>12990</v>
      </c>
      <c r="E1082" s="386" t="s">
        <v>13029</v>
      </c>
      <c r="F1082" s="73" t="s">
        <v>2923</v>
      </c>
      <c r="G1082" s="169"/>
      <c r="H1082" s="431"/>
      <c r="I1082" s="285"/>
      <c r="J1082" s="73"/>
      <c r="K1082" s="73"/>
      <c r="L1082" s="73"/>
      <c r="M1082" s="73"/>
      <c r="N1082" s="21"/>
      <c r="O1082" s="21"/>
    </row>
    <row r="1083" ht="15.75" customHeight="1">
      <c r="A1083" s="192" t="s">
        <v>7852</v>
      </c>
      <c r="B1083" s="351">
        <f>ROW() - ROW('RESOLUCIONES 2025'!$B$2) - 44</f>
        <v>1037</v>
      </c>
      <c r="C1083" s="130">
        <v>45909.0</v>
      </c>
      <c r="D1083" s="73" t="s">
        <v>8680</v>
      </c>
      <c r="E1083" s="386" t="s">
        <v>8797</v>
      </c>
      <c r="F1083" s="73" t="s">
        <v>18</v>
      </c>
      <c r="G1083" s="169"/>
      <c r="H1083" s="488" t="s">
        <v>13104</v>
      </c>
      <c r="I1083" s="285"/>
      <c r="J1083" s="73"/>
      <c r="K1083" s="73"/>
      <c r="L1083" s="73"/>
      <c r="M1083" s="73"/>
      <c r="N1083" s="21"/>
      <c r="O1083" s="21"/>
    </row>
    <row r="1084" ht="15.75" customHeight="1">
      <c r="A1084" s="192" t="s">
        <v>7852</v>
      </c>
      <c r="B1084" s="351">
        <f>ROW() - ROW('RESOLUCIONES 2025'!$B$2) - 44</f>
        <v>1038</v>
      </c>
      <c r="C1084" s="130">
        <v>45909.0</v>
      </c>
      <c r="D1084" s="73" t="s">
        <v>13105</v>
      </c>
      <c r="E1084" s="386" t="s">
        <v>13106</v>
      </c>
      <c r="F1084" s="73" t="s">
        <v>18</v>
      </c>
      <c r="G1084" s="169"/>
      <c r="H1084" s="488" t="s">
        <v>12527</v>
      </c>
      <c r="I1084" s="285"/>
      <c r="J1084" s="73"/>
      <c r="K1084" s="73"/>
      <c r="L1084" s="73"/>
      <c r="M1084" s="73"/>
      <c r="N1084" s="21"/>
      <c r="O1084" s="21"/>
    </row>
    <row r="1085" ht="15.75" customHeight="1">
      <c r="A1085" s="192" t="s">
        <v>7852</v>
      </c>
      <c r="B1085" s="351">
        <f>ROW() - ROW('RESOLUCIONES 2025'!$B$2) - 44</f>
        <v>1039</v>
      </c>
      <c r="C1085" s="130">
        <v>45909.0</v>
      </c>
      <c r="D1085" s="73" t="s">
        <v>1962</v>
      </c>
      <c r="E1085" s="386" t="s">
        <v>13107</v>
      </c>
      <c r="F1085" s="73" t="s">
        <v>18</v>
      </c>
      <c r="G1085" s="169"/>
      <c r="H1085" s="488" t="s">
        <v>13108</v>
      </c>
      <c r="I1085" s="285"/>
      <c r="J1085" s="73"/>
      <c r="K1085" s="73"/>
      <c r="L1085" s="73"/>
      <c r="M1085" s="73"/>
      <c r="N1085" s="21"/>
      <c r="O1085" s="21"/>
    </row>
    <row r="1086" ht="15.75" customHeight="1">
      <c r="A1086" s="192" t="s">
        <v>7852</v>
      </c>
      <c r="B1086" s="731">
        <f>ROW() - ROW('RESOLUCIONES 2025'!$B$2) - 44</f>
        <v>1040</v>
      </c>
      <c r="C1086" s="130">
        <v>45909.0</v>
      </c>
      <c r="D1086" s="73" t="s">
        <v>4130</v>
      </c>
      <c r="E1086" s="386" t="s">
        <v>13109</v>
      </c>
      <c r="F1086" s="73" t="s">
        <v>18</v>
      </c>
      <c r="G1086" s="268" t="s">
        <v>14396</v>
      </c>
      <c r="H1086" s="488" t="s">
        <v>13110</v>
      </c>
      <c r="I1086" s="285"/>
      <c r="J1086" s="73"/>
      <c r="K1086" s="73"/>
      <c r="L1086" s="73"/>
      <c r="M1086" s="73"/>
      <c r="N1086" s="21"/>
      <c r="O1086" s="21"/>
    </row>
    <row r="1087" ht="15.75" customHeight="1">
      <c r="A1087" s="489" t="s">
        <v>13111</v>
      </c>
      <c r="B1087" s="351">
        <f>ROW() - ROW('RESOLUCIONES 2025'!$B$2) - 44</f>
        <v>1041</v>
      </c>
      <c r="C1087" s="130">
        <v>45910.0</v>
      </c>
      <c r="D1087" s="73" t="s">
        <v>6446</v>
      </c>
      <c r="E1087" s="386" t="s">
        <v>13112</v>
      </c>
      <c r="F1087" s="73" t="s">
        <v>13113</v>
      </c>
      <c r="G1087" s="169"/>
      <c r="H1087" s="431"/>
      <c r="I1087" s="285"/>
      <c r="J1087" s="73"/>
      <c r="K1087" s="73"/>
      <c r="L1087" s="73"/>
      <c r="M1087" s="73"/>
      <c r="N1087" s="21"/>
      <c r="O1087" s="21"/>
    </row>
    <row r="1088" ht="15.75" customHeight="1">
      <c r="A1088" s="489" t="s">
        <v>7852</v>
      </c>
      <c r="B1088" s="351">
        <f>ROW() - ROW('RESOLUCIONES 2025'!$B$2) - 44</f>
        <v>1042</v>
      </c>
      <c r="C1088" s="130">
        <v>45910.0</v>
      </c>
      <c r="D1088" s="73" t="s">
        <v>13114</v>
      </c>
      <c r="E1088" s="386" t="s">
        <v>13115</v>
      </c>
      <c r="F1088" s="73" t="s">
        <v>13116</v>
      </c>
      <c r="G1088" s="169"/>
      <c r="H1088" s="431"/>
      <c r="I1088" s="285"/>
      <c r="J1088" s="73"/>
      <c r="K1088" s="73"/>
      <c r="L1088" s="73"/>
      <c r="M1088" s="73"/>
      <c r="N1088" s="21"/>
      <c r="O1088" s="21"/>
    </row>
    <row r="1089" ht="15.75" customHeight="1">
      <c r="A1089" s="489" t="s">
        <v>7852</v>
      </c>
      <c r="B1089" s="351">
        <f>ROW() - ROW('RESOLUCIONES 2025'!$B$2) - 44</f>
        <v>1043</v>
      </c>
      <c r="C1089" s="130">
        <v>45910.0</v>
      </c>
      <c r="D1089" s="73" t="s">
        <v>13117</v>
      </c>
      <c r="E1089" s="386" t="s">
        <v>13118</v>
      </c>
      <c r="F1089" s="73" t="s">
        <v>13119</v>
      </c>
      <c r="G1089" s="169"/>
      <c r="H1089" s="431"/>
      <c r="I1089" s="285"/>
      <c r="J1089" s="73"/>
      <c r="K1089" s="73"/>
      <c r="L1089" s="73"/>
      <c r="M1089" s="73"/>
      <c r="N1089" s="21"/>
      <c r="O1089" s="21"/>
    </row>
    <row r="1090" ht="15.75" customHeight="1">
      <c r="A1090" s="489" t="s">
        <v>7852</v>
      </c>
      <c r="B1090" s="351">
        <f>ROW() - ROW('RESOLUCIONES 2025'!$B$2) - 44</f>
        <v>1044</v>
      </c>
      <c r="C1090" s="130">
        <v>45910.0</v>
      </c>
      <c r="D1090" s="73" t="s">
        <v>13120</v>
      </c>
      <c r="E1090" s="386" t="s">
        <v>13121</v>
      </c>
      <c r="F1090" s="73" t="s">
        <v>13122</v>
      </c>
      <c r="G1090" s="169"/>
      <c r="H1090" s="431"/>
      <c r="I1090" s="285"/>
      <c r="J1090" s="73"/>
      <c r="K1090" s="73"/>
      <c r="L1090" s="73"/>
      <c r="M1090" s="73"/>
      <c r="N1090" s="21"/>
      <c r="O1090" s="21"/>
    </row>
    <row r="1091" ht="15.75" customHeight="1">
      <c r="A1091" s="489" t="s">
        <v>7852</v>
      </c>
      <c r="B1091" s="351">
        <f>ROW() - ROW('RESOLUCIONES 2025'!$B$2) - 44</f>
        <v>1045</v>
      </c>
      <c r="C1091" s="130">
        <v>45910.0</v>
      </c>
      <c r="D1091" s="73" t="s">
        <v>13123</v>
      </c>
      <c r="E1091" s="386" t="s">
        <v>13124</v>
      </c>
      <c r="F1091" s="73" t="s">
        <v>13125</v>
      </c>
      <c r="G1091" s="169"/>
      <c r="H1091" s="431"/>
      <c r="I1091" s="285"/>
      <c r="J1091" s="73"/>
      <c r="K1091" s="73"/>
      <c r="L1091" s="73"/>
      <c r="M1091" s="73"/>
      <c r="N1091" s="21"/>
      <c r="O1091" s="21"/>
    </row>
    <row r="1092" ht="15.75" customHeight="1">
      <c r="A1092" s="489" t="s">
        <v>7852</v>
      </c>
      <c r="B1092" s="351">
        <f>ROW() - ROW('RESOLUCIONES 2025'!$B$2) - 44</f>
        <v>1046</v>
      </c>
      <c r="C1092" s="130">
        <v>45910.0</v>
      </c>
      <c r="D1092" s="73" t="s">
        <v>13126</v>
      </c>
      <c r="E1092" s="386" t="s">
        <v>13127</v>
      </c>
      <c r="F1092" s="73" t="s">
        <v>13128</v>
      </c>
      <c r="G1092" s="169"/>
      <c r="H1092" s="431"/>
      <c r="I1092" s="285"/>
      <c r="J1092" s="73"/>
      <c r="K1092" s="73"/>
      <c r="L1092" s="73"/>
      <c r="M1092" s="73"/>
      <c r="N1092" s="21"/>
      <c r="O1092" s="21"/>
    </row>
    <row r="1093" ht="15.75" customHeight="1">
      <c r="A1093" s="489" t="s">
        <v>7852</v>
      </c>
      <c r="B1093" s="351">
        <f>ROW() - ROW('RESOLUCIONES 2025'!$B$2) - 44</f>
        <v>1047</v>
      </c>
      <c r="C1093" s="130">
        <v>45910.0</v>
      </c>
      <c r="D1093" s="73" t="s">
        <v>12970</v>
      </c>
      <c r="E1093" s="386" t="s">
        <v>13129</v>
      </c>
      <c r="F1093" s="73" t="s">
        <v>13130</v>
      </c>
      <c r="G1093" s="169"/>
      <c r="H1093" s="431"/>
      <c r="I1093" s="285"/>
      <c r="J1093" s="73"/>
      <c r="K1093" s="73"/>
      <c r="L1093" s="73"/>
      <c r="M1093" s="73"/>
      <c r="N1093" s="21"/>
      <c r="O1093" s="21"/>
    </row>
    <row r="1094" ht="15.75" customHeight="1">
      <c r="A1094" s="489" t="s">
        <v>7852</v>
      </c>
      <c r="B1094" s="351">
        <f>ROW() - ROW('RESOLUCIONES 2025'!$B$2) - 44</f>
        <v>1048</v>
      </c>
      <c r="C1094" s="130">
        <v>45910.0</v>
      </c>
      <c r="D1094" s="73" t="s">
        <v>1841</v>
      </c>
      <c r="E1094" s="386" t="s">
        <v>13131</v>
      </c>
      <c r="F1094" s="73" t="s">
        <v>13132</v>
      </c>
      <c r="G1094" s="169"/>
      <c r="H1094" s="431"/>
      <c r="I1094" s="285"/>
      <c r="J1094" s="73"/>
      <c r="K1094" s="73"/>
      <c r="L1094" s="73"/>
      <c r="M1094" s="73"/>
      <c r="N1094" s="21"/>
      <c r="O1094" s="21"/>
    </row>
    <row r="1095" ht="15.75" customHeight="1">
      <c r="A1095" s="489" t="s">
        <v>7852</v>
      </c>
      <c r="B1095" s="351">
        <f>ROW() - ROW('RESOLUCIONES 2025'!$B$2) - 44</f>
        <v>1049</v>
      </c>
      <c r="C1095" s="130">
        <v>45910.0</v>
      </c>
      <c r="D1095" s="73" t="s">
        <v>13133</v>
      </c>
      <c r="E1095" s="386" t="s">
        <v>13134</v>
      </c>
      <c r="F1095" s="73" t="s">
        <v>13135</v>
      </c>
      <c r="G1095" s="169"/>
      <c r="H1095" s="431"/>
      <c r="I1095" s="285"/>
      <c r="J1095" s="73"/>
      <c r="K1095" s="73"/>
      <c r="L1095" s="73"/>
      <c r="M1095" s="73"/>
      <c r="N1095" s="21"/>
      <c r="O1095" s="21"/>
    </row>
    <row r="1096" ht="15.75" customHeight="1">
      <c r="A1096" s="489" t="s">
        <v>7852</v>
      </c>
      <c r="B1096" s="351">
        <f>ROW() - ROW('RESOLUCIONES 2025'!$B$2) - 44</f>
        <v>1050</v>
      </c>
      <c r="C1096" s="130">
        <v>45910.0</v>
      </c>
      <c r="D1096" s="73" t="s">
        <v>13136</v>
      </c>
      <c r="E1096" s="386" t="s">
        <v>13137</v>
      </c>
      <c r="F1096" s="73" t="s">
        <v>13138</v>
      </c>
      <c r="G1096" s="169"/>
      <c r="H1096" s="431"/>
      <c r="I1096" s="285"/>
      <c r="J1096" s="73"/>
      <c r="K1096" s="73"/>
      <c r="L1096" s="73"/>
      <c r="M1096" s="73"/>
      <c r="N1096" s="21"/>
      <c r="O1096" s="21"/>
    </row>
    <row r="1097" ht="15.75" customHeight="1">
      <c r="A1097" s="489" t="s">
        <v>7852</v>
      </c>
      <c r="B1097" s="351">
        <f>ROW() - ROW('RESOLUCIONES 2025'!$B$2) - 44</f>
        <v>1051</v>
      </c>
      <c r="C1097" s="130">
        <v>45910.0</v>
      </c>
      <c r="D1097" s="73" t="s">
        <v>13139</v>
      </c>
      <c r="E1097" s="386" t="s">
        <v>13140</v>
      </c>
      <c r="F1097" s="73" t="s">
        <v>13141</v>
      </c>
      <c r="G1097" s="169"/>
      <c r="H1097" s="431"/>
      <c r="I1097" s="285"/>
      <c r="J1097" s="73"/>
      <c r="K1097" s="73"/>
      <c r="L1097" s="73"/>
      <c r="M1097" s="73"/>
      <c r="N1097" s="21"/>
      <c r="O1097" s="21"/>
    </row>
    <row r="1098" ht="15.75" customHeight="1">
      <c r="A1098" s="489" t="s">
        <v>7852</v>
      </c>
      <c r="B1098" s="351">
        <f>ROW() - ROW('RESOLUCIONES 2025'!$B$2) - 44</f>
        <v>1052</v>
      </c>
      <c r="C1098" s="130">
        <v>45910.0</v>
      </c>
      <c r="D1098" s="73" t="s">
        <v>13142</v>
      </c>
      <c r="E1098" s="386" t="s">
        <v>13143</v>
      </c>
      <c r="F1098" s="73" t="s">
        <v>13144</v>
      </c>
      <c r="G1098" s="169"/>
      <c r="H1098" s="431"/>
      <c r="I1098" s="285"/>
      <c r="J1098" s="73"/>
      <c r="K1098" s="73"/>
      <c r="L1098" s="73"/>
      <c r="M1098" s="73"/>
      <c r="N1098" s="21"/>
      <c r="O1098" s="21"/>
    </row>
    <row r="1099" ht="15.75" customHeight="1">
      <c r="A1099" s="489" t="s">
        <v>7852</v>
      </c>
      <c r="B1099" s="351">
        <f>ROW() - ROW('RESOLUCIONES 2025'!$B$2) - 44</f>
        <v>1053</v>
      </c>
      <c r="C1099" s="130">
        <v>45910.0</v>
      </c>
      <c r="D1099" s="73" t="s">
        <v>13145</v>
      </c>
      <c r="E1099" s="386" t="s">
        <v>13146</v>
      </c>
      <c r="F1099" s="73" t="s">
        <v>13147</v>
      </c>
      <c r="G1099" s="169"/>
      <c r="H1099" s="431"/>
      <c r="I1099" s="285"/>
      <c r="J1099" s="73"/>
      <c r="K1099" s="73"/>
      <c r="L1099" s="73"/>
      <c r="M1099" s="73"/>
      <c r="N1099" s="21"/>
      <c r="O1099" s="21"/>
    </row>
    <row r="1100" ht="15.75" customHeight="1">
      <c r="A1100" s="192" t="s">
        <v>7852</v>
      </c>
      <c r="B1100" s="351">
        <f>ROW() - ROW('RESOLUCIONES 2025'!$B$2) - 44</f>
        <v>1054</v>
      </c>
      <c r="C1100" s="206">
        <v>45912.0</v>
      </c>
      <c r="D1100" s="73" t="s">
        <v>8075</v>
      </c>
      <c r="E1100" s="386" t="s">
        <v>8076</v>
      </c>
      <c r="F1100" s="73" t="s">
        <v>12992</v>
      </c>
      <c r="G1100" s="169"/>
      <c r="H1100" s="431"/>
      <c r="I1100" s="285"/>
      <c r="J1100" s="73"/>
      <c r="K1100" s="73"/>
      <c r="L1100" s="73"/>
      <c r="M1100" s="73"/>
      <c r="N1100" s="21"/>
      <c r="O1100" s="21"/>
    </row>
    <row r="1101" ht="15.75" customHeight="1">
      <c r="A1101" s="192" t="s">
        <v>7852</v>
      </c>
      <c r="B1101" s="351">
        <f>ROW() - ROW('RESOLUCIONES 2025'!$B$2) - 44</f>
        <v>1055</v>
      </c>
      <c r="C1101" s="130">
        <v>45912.0</v>
      </c>
      <c r="D1101" s="73" t="s">
        <v>12267</v>
      </c>
      <c r="E1101" s="386" t="s">
        <v>13148</v>
      </c>
      <c r="F1101" s="73" t="s">
        <v>12992</v>
      </c>
      <c r="G1101" s="169"/>
      <c r="H1101" s="431"/>
      <c r="I1101" s="285"/>
      <c r="J1101" s="73"/>
      <c r="K1101" s="73"/>
      <c r="L1101" s="73"/>
      <c r="M1101" s="73"/>
      <c r="N1101" s="21"/>
      <c r="O1101" s="21"/>
    </row>
    <row r="1102" ht="15.75" customHeight="1">
      <c r="A1102" s="192" t="s">
        <v>7852</v>
      </c>
      <c r="B1102" s="351">
        <f>ROW() - ROW('RESOLUCIONES 2025'!$B$2) - 44</f>
        <v>1056</v>
      </c>
      <c r="C1102" s="206">
        <v>45912.0</v>
      </c>
      <c r="D1102" s="73" t="s">
        <v>9532</v>
      </c>
      <c r="E1102" s="386" t="s">
        <v>13149</v>
      </c>
      <c r="F1102" s="73" t="s">
        <v>12992</v>
      </c>
      <c r="G1102" s="169"/>
      <c r="H1102" s="431"/>
      <c r="I1102" s="285"/>
      <c r="J1102" s="73"/>
      <c r="K1102" s="73"/>
      <c r="L1102" s="73"/>
      <c r="M1102" s="73"/>
      <c r="N1102" s="21"/>
      <c r="O1102" s="21"/>
    </row>
    <row r="1103" ht="15.75" customHeight="1">
      <c r="A1103" s="192" t="s">
        <v>7852</v>
      </c>
      <c r="B1103" s="351">
        <f>ROW() - ROW('RESOLUCIONES 2025'!$B$2) - 44</f>
        <v>1057</v>
      </c>
      <c r="C1103" s="130">
        <v>45912.0</v>
      </c>
      <c r="D1103" s="73" t="s">
        <v>11995</v>
      </c>
      <c r="E1103" s="386" t="s">
        <v>11967</v>
      </c>
      <c r="F1103" s="73" t="s">
        <v>12992</v>
      </c>
      <c r="G1103" s="169"/>
      <c r="H1103" s="431"/>
      <c r="I1103" s="285"/>
      <c r="J1103" s="73"/>
      <c r="K1103" s="73"/>
      <c r="L1103" s="73"/>
      <c r="M1103" s="73"/>
      <c r="N1103" s="21"/>
      <c r="O1103" s="21"/>
    </row>
    <row r="1104" ht="15.75" customHeight="1">
      <c r="A1104" s="192" t="s">
        <v>7852</v>
      </c>
      <c r="B1104" s="351">
        <f>ROW() - ROW('RESOLUCIONES 2025'!$B$2) - 44</f>
        <v>1058</v>
      </c>
      <c r="C1104" s="130">
        <v>45912.0</v>
      </c>
      <c r="D1104" s="73" t="s">
        <v>8369</v>
      </c>
      <c r="E1104" s="386" t="s">
        <v>8370</v>
      </c>
      <c r="F1104" s="73" t="s">
        <v>12992</v>
      </c>
      <c r="G1104" s="169"/>
      <c r="H1104" s="431"/>
      <c r="I1104" s="285"/>
      <c r="J1104" s="73"/>
      <c r="K1104" s="73"/>
      <c r="L1104" s="73"/>
      <c r="M1104" s="73"/>
      <c r="N1104" s="21"/>
      <c r="O1104" s="21"/>
    </row>
    <row r="1105" ht="15.75" customHeight="1">
      <c r="A1105" s="192" t="s">
        <v>7852</v>
      </c>
      <c r="B1105" s="351">
        <f>ROW() - ROW('RESOLUCIONES 2025'!$B$2) - 44</f>
        <v>1059</v>
      </c>
      <c r="C1105" s="130">
        <v>45912.0</v>
      </c>
      <c r="D1105" s="73" t="s">
        <v>11192</v>
      </c>
      <c r="E1105" s="386" t="s">
        <v>11669</v>
      </c>
      <c r="F1105" s="73" t="s">
        <v>12992</v>
      </c>
      <c r="G1105" s="169"/>
      <c r="H1105" s="431"/>
      <c r="I1105" s="285"/>
      <c r="J1105" s="73"/>
      <c r="K1105" s="73"/>
      <c r="L1105" s="73"/>
      <c r="M1105" s="73"/>
      <c r="N1105" s="21"/>
      <c r="O1105" s="21"/>
    </row>
    <row r="1106" ht="15.75" customHeight="1">
      <c r="A1106" s="192" t="s">
        <v>7852</v>
      </c>
      <c r="B1106" s="351">
        <f>ROW() - ROW('RESOLUCIONES 2025'!$B$2) - 44</f>
        <v>1060</v>
      </c>
      <c r="C1106" s="130">
        <v>45912.0</v>
      </c>
      <c r="D1106" s="73" t="s">
        <v>2832</v>
      </c>
      <c r="E1106" s="386" t="s">
        <v>10520</v>
      </c>
      <c r="F1106" s="73" t="s">
        <v>12992</v>
      </c>
      <c r="G1106" s="169"/>
      <c r="H1106" s="431"/>
      <c r="I1106" s="285"/>
      <c r="J1106" s="73"/>
      <c r="K1106" s="73"/>
      <c r="L1106" s="73"/>
      <c r="M1106" s="73"/>
      <c r="N1106" s="21"/>
      <c r="O1106" s="21"/>
    </row>
    <row r="1107" ht="15.75" customHeight="1">
      <c r="A1107" s="192" t="s">
        <v>7852</v>
      </c>
      <c r="B1107" s="351">
        <f>ROW() - ROW('RESOLUCIONES 2025'!$B$2) - 44</f>
        <v>1061</v>
      </c>
      <c r="C1107" s="130">
        <v>45912.0</v>
      </c>
      <c r="D1107" s="73" t="s">
        <v>10369</v>
      </c>
      <c r="E1107" s="386" t="s">
        <v>10763</v>
      </c>
      <c r="F1107" s="73" t="s">
        <v>12992</v>
      </c>
      <c r="G1107" s="169"/>
      <c r="H1107" s="431"/>
      <c r="I1107" s="285"/>
      <c r="J1107" s="73"/>
      <c r="K1107" s="73"/>
      <c r="L1107" s="73"/>
      <c r="M1107" s="73"/>
      <c r="N1107" s="21"/>
      <c r="O1107" s="21"/>
    </row>
    <row r="1108" ht="15.75" customHeight="1">
      <c r="A1108" s="192" t="s">
        <v>7852</v>
      </c>
      <c r="B1108" s="351">
        <f>ROW() - ROW('RESOLUCIONES 2025'!$B$2) - 44</f>
        <v>1062</v>
      </c>
      <c r="C1108" s="130">
        <v>45912.0</v>
      </c>
      <c r="D1108" s="73" t="s">
        <v>2505</v>
      </c>
      <c r="E1108" s="386" t="s">
        <v>8387</v>
      </c>
      <c r="F1108" s="73" t="s">
        <v>12992</v>
      </c>
      <c r="G1108" s="169"/>
      <c r="H1108" s="431"/>
      <c r="I1108" s="285"/>
      <c r="J1108" s="73"/>
      <c r="K1108" s="73"/>
      <c r="L1108" s="73"/>
      <c r="M1108" s="73"/>
      <c r="N1108" s="21"/>
      <c r="O1108" s="21"/>
    </row>
    <row r="1109" ht="15.75" customHeight="1">
      <c r="A1109" s="192" t="s">
        <v>7852</v>
      </c>
      <c r="B1109" s="351">
        <f>ROW() - ROW('RESOLUCIONES 2025'!$B$2) - 44</f>
        <v>1063</v>
      </c>
      <c r="C1109" s="130">
        <v>45912.0</v>
      </c>
      <c r="D1109" s="73" t="s">
        <v>10414</v>
      </c>
      <c r="E1109" s="386" t="s">
        <v>10415</v>
      </c>
      <c r="F1109" s="73" t="s">
        <v>12992</v>
      </c>
      <c r="G1109" s="169"/>
      <c r="H1109" s="431"/>
      <c r="I1109" s="285"/>
      <c r="J1109" s="73"/>
      <c r="K1109" s="73"/>
      <c r="L1109" s="73"/>
      <c r="M1109" s="73"/>
      <c r="N1109" s="21"/>
      <c r="O1109" s="21"/>
    </row>
    <row r="1110" ht="15.75" customHeight="1">
      <c r="A1110" s="192" t="s">
        <v>7852</v>
      </c>
      <c r="B1110" s="351">
        <f>ROW() - ROW('RESOLUCIONES 2025'!$B$2) - 44</f>
        <v>1064</v>
      </c>
      <c r="C1110" s="130">
        <v>45912.0</v>
      </c>
      <c r="D1110" s="73" t="s">
        <v>10884</v>
      </c>
      <c r="E1110" s="386" t="s">
        <v>11234</v>
      </c>
      <c r="F1110" s="73" t="s">
        <v>12992</v>
      </c>
      <c r="G1110" s="169"/>
      <c r="H1110" s="431"/>
      <c r="I1110" s="285"/>
      <c r="J1110" s="73"/>
      <c r="K1110" s="73"/>
      <c r="L1110" s="73"/>
      <c r="M1110" s="73"/>
      <c r="N1110" s="21"/>
      <c r="O1110" s="21"/>
    </row>
    <row r="1111" ht="15.75" customHeight="1">
      <c r="A1111" s="192" t="s">
        <v>7852</v>
      </c>
      <c r="B1111" s="351">
        <f>ROW() - ROW('RESOLUCIONES 2025'!$B$2) - 44</f>
        <v>1065</v>
      </c>
      <c r="C1111" s="130">
        <v>45915.0</v>
      </c>
      <c r="D1111" s="451" t="s">
        <v>8649</v>
      </c>
      <c r="E1111" s="490" t="s">
        <v>8650</v>
      </c>
      <c r="F1111" s="73" t="s">
        <v>13086</v>
      </c>
      <c r="G1111" s="308" t="s">
        <v>10731</v>
      </c>
      <c r="H1111" s="431"/>
      <c r="I1111" s="285"/>
      <c r="J1111" s="73"/>
      <c r="K1111" s="73"/>
      <c r="L1111" s="73"/>
      <c r="M1111" s="73"/>
      <c r="N1111" s="21"/>
      <c r="O1111" s="21"/>
    </row>
    <row r="1112" ht="15.75" customHeight="1">
      <c r="A1112" s="192" t="s">
        <v>7852</v>
      </c>
      <c r="B1112" s="351">
        <f>ROW() - ROW('RESOLUCIONES 2025'!$B$2) - 44</f>
        <v>1066</v>
      </c>
      <c r="C1112" s="130">
        <v>45915.0</v>
      </c>
      <c r="D1112" s="73" t="s">
        <v>3486</v>
      </c>
      <c r="E1112" s="386" t="s">
        <v>11866</v>
      </c>
      <c r="F1112" s="73" t="s">
        <v>18</v>
      </c>
      <c r="G1112" s="169" t="s">
        <v>12842</v>
      </c>
      <c r="H1112" s="488" t="s">
        <v>13150</v>
      </c>
      <c r="I1112" s="285"/>
      <c r="J1112" s="73"/>
      <c r="K1112" s="73"/>
      <c r="L1112" s="73"/>
      <c r="M1112" s="73"/>
      <c r="N1112" s="21"/>
      <c r="O1112" s="21"/>
    </row>
    <row r="1113" ht="15.75" customHeight="1">
      <c r="A1113" s="192" t="s">
        <v>7852</v>
      </c>
      <c r="B1113" s="351">
        <f>ROW() - ROW('RESOLUCIONES 2025'!$B$2) - 44</f>
        <v>1067</v>
      </c>
      <c r="C1113" s="130">
        <v>45915.0</v>
      </c>
      <c r="D1113" s="73" t="s">
        <v>11913</v>
      </c>
      <c r="E1113" s="386" t="s">
        <v>11914</v>
      </c>
      <c r="F1113" s="73" t="s">
        <v>18</v>
      </c>
      <c r="G1113" s="169" t="s">
        <v>12842</v>
      </c>
      <c r="H1113" s="488" t="s">
        <v>12450</v>
      </c>
      <c r="I1113" s="285"/>
      <c r="J1113" s="73"/>
      <c r="K1113" s="73"/>
      <c r="L1113" s="73"/>
      <c r="M1113" s="73"/>
      <c r="N1113" s="21"/>
      <c r="O1113" s="21"/>
    </row>
    <row r="1114" ht="15.75" customHeight="1">
      <c r="A1114" s="192" t="s">
        <v>7852</v>
      </c>
      <c r="B1114" s="351">
        <f>ROW() - ROW('RESOLUCIONES 2025'!$B$2) - 44</f>
        <v>1068</v>
      </c>
      <c r="C1114" s="130">
        <v>45915.0</v>
      </c>
      <c r="D1114" s="73" t="s">
        <v>12894</v>
      </c>
      <c r="E1114" s="386" t="s">
        <v>11852</v>
      </c>
      <c r="F1114" s="73" t="s">
        <v>18</v>
      </c>
      <c r="G1114" s="169" t="s">
        <v>12842</v>
      </c>
      <c r="H1114" s="488" t="s">
        <v>13151</v>
      </c>
      <c r="I1114" s="285"/>
      <c r="J1114" s="73"/>
      <c r="K1114" s="73"/>
      <c r="L1114" s="73"/>
      <c r="M1114" s="73"/>
      <c r="N1114" s="21"/>
      <c r="O1114" s="21"/>
    </row>
    <row r="1115" ht="15.75" customHeight="1">
      <c r="A1115" s="192" t="s">
        <v>7852</v>
      </c>
      <c r="B1115" s="351">
        <f>ROW() - ROW('RESOLUCIONES 2025'!$B$2) - 44</f>
        <v>1069</v>
      </c>
      <c r="C1115" s="130">
        <v>45915.0</v>
      </c>
      <c r="D1115" s="73" t="s">
        <v>7273</v>
      </c>
      <c r="E1115" s="386" t="s">
        <v>10354</v>
      </c>
      <c r="F1115" s="73" t="s">
        <v>13086</v>
      </c>
      <c r="G1115" s="308" t="s">
        <v>10731</v>
      </c>
      <c r="H1115" s="431"/>
      <c r="I1115" s="285"/>
      <c r="J1115" s="73"/>
      <c r="K1115" s="73"/>
      <c r="L1115" s="73"/>
      <c r="M1115" s="73"/>
      <c r="N1115" s="21"/>
      <c r="O1115" s="21"/>
    </row>
    <row r="1116" ht="15.75" customHeight="1">
      <c r="A1116" s="192" t="s">
        <v>7852</v>
      </c>
      <c r="B1116" s="351">
        <f>ROW() - ROW('RESOLUCIONES 2025'!$B$2) - 44</f>
        <v>1070</v>
      </c>
      <c r="C1116" s="130">
        <v>45915.0</v>
      </c>
      <c r="D1116" s="73" t="s">
        <v>13152</v>
      </c>
      <c r="E1116" s="386"/>
      <c r="F1116" s="73" t="s">
        <v>13153</v>
      </c>
      <c r="G1116" s="169"/>
      <c r="H1116" s="431"/>
      <c r="I1116" s="285"/>
      <c r="J1116" s="73"/>
      <c r="K1116" s="73"/>
      <c r="L1116" s="73"/>
      <c r="M1116" s="73"/>
      <c r="N1116" s="21"/>
      <c r="O1116" s="21"/>
    </row>
    <row r="1117" ht="15.75" customHeight="1">
      <c r="A1117" s="192" t="s">
        <v>7852</v>
      </c>
      <c r="B1117" s="351">
        <f>ROW() - ROW('RESOLUCIONES 2025'!$B$2) - 44</f>
        <v>1071</v>
      </c>
      <c r="C1117" s="130">
        <v>45915.0</v>
      </c>
      <c r="D1117" s="73" t="s">
        <v>13154</v>
      </c>
      <c r="E1117" s="386"/>
      <c r="F1117" s="491" t="s">
        <v>13155</v>
      </c>
      <c r="G1117" s="357" t="s">
        <v>14397</v>
      </c>
      <c r="H1117" s="431"/>
      <c r="I1117" s="285"/>
      <c r="J1117" s="73"/>
      <c r="K1117" s="73"/>
      <c r="L1117" s="73"/>
      <c r="M1117" s="73"/>
      <c r="N1117" s="21"/>
      <c r="O1117" s="21"/>
    </row>
    <row r="1118" ht="15.75" customHeight="1">
      <c r="A1118" s="192" t="s">
        <v>7852</v>
      </c>
      <c r="B1118" s="351">
        <f>ROW() - ROW('RESOLUCIONES 2025'!$B$2) - 44</f>
        <v>1072</v>
      </c>
      <c r="C1118" s="130">
        <v>45916.0</v>
      </c>
      <c r="D1118" s="73" t="s">
        <v>2947</v>
      </c>
      <c r="E1118" s="386" t="s">
        <v>8528</v>
      </c>
      <c r="F1118" s="73" t="s">
        <v>13086</v>
      </c>
      <c r="G1118" s="308" t="s">
        <v>10731</v>
      </c>
      <c r="H1118" s="431"/>
      <c r="I1118" s="285"/>
      <c r="J1118" s="73"/>
      <c r="K1118" s="73"/>
      <c r="L1118" s="73"/>
      <c r="M1118" s="73"/>
      <c r="N1118" s="21"/>
      <c r="O1118" s="21"/>
    </row>
    <row r="1119" ht="15.75" customHeight="1">
      <c r="A1119" s="192" t="s">
        <v>7852</v>
      </c>
      <c r="B1119" s="351">
        <f>ROW() - ROW('RESOLUCIONES 2025'!$B$2) - 44</f>
        <v>1073</v>
      </c>
      <c r="C1119" s="130">
        <v>45916.0</v>
      </c>
      <c r="D1119" s="73" t="s">
        <v>10474</v>
      </c>
      <c r="E1119" s="386" t="s">
        <v>5302</v>
      </c>
      <c r="F1119" s="73" t="s">
        <v>13086</v>
      </c>
      <c r="G1119" s="308" t="s">
        <v>10731</v>
      </c>
      <c r="H1119" s="431"/>
      <c r="I1119" s="285"/>
      <c r="J1119" s="73"/>
      <c r="K1119" s="73"/>
      <c r="L1119" s="73"/>
      <c r="M1119" s="73"/>
      <c r="N1119" s="21"/>
      <c r="O1119" s="21"/>
    </row>
    <row r="1120" ht="15.75" customHeight="1">
      <c r="A1120" s="192" t="s">
        <v>7852</v>
      </c>
      <c r="B1120" s="351">
        <f>ROW() - ROW('RESOLUCIONES 2025'!$B$2) - 44</f>
        <v>1074</v>
      </c>
      <c r="C1120" s="130">
        <v>45916.0</v>
      </c>
      <c r="D1120" s="73" t="s">
        <v>10075</v>
      </c>
      <c r="E1120" s="386" t="s">
        <v>11643</v>
      </c>
      <c r="F1120" s="73" t="s">
        <v>13086</v>
      </c>
      <c r="G1120" s="308" t="s">
        <v>10731</v>
      </c>
      <c r="H1120" s="431"/>
      <c r="I1120" s="285"/>
      <c r="J1120" s="73"/>
      <c r="K1120" s="73"/>
      <c r="L1120" s="73"/>
      <c r="M1120" s="73"/>
      <c r="N1120" s="21"/>
      <c r="O1120" s="21"/>
    </row>
    <row r="1121" ht="15.75" customHeight="1">
      <c r="A1121" s="192" t="s">
        <v>7852</v>
      </c>
      <c r="B1121" s="351">
        <f>ROW() - ROW('RESOLUCIONES 2025'!$B$2) - 44</f>
        <v>1075</v>
      </c>
      <c r="C1121" s="130">
        <v>45916.0</v>
      </c>
      <c r="D1121" s="73" t="s">
        <v>13040</v>
      </c>
      <c r="E1121" s="386" t="s">
        <v>13041</v>
      </c>
      <c r="F1121" s="73" t="s">
        <v>12573</v>
      </c>
      <c r="G1121" s="169"/>
      <c r="H1121" s="431"/>
      <c r="I1121" s="285"/>
      <c r="J1121" s="73"/>
      <c r="K1121" s="73"/>
      <c r="L1121" s="73"/>
      <c r="M1121" s="73"/>
      <c r="N1121" s="21"/>
      <c r="O1121" s="21"/>
    </row>
    <row r="1122" ht="15.75" customHeight="1">
      <c r="A1122" s="192" t="s">
        <v>7852</v>
      </c>
      <c r="B1122" s="351">
        <f>ROW() - ROW('RESOLUCIONES 2025'!$B$2) - 44</f>
        <v>1076</v>
      </c>
      <c r="C1122" s="130">
        <v>18.0</v>
      </c>
      <c r="D1122" s="73" t="s">
        <v>10626</v>
      </c>
      <c r="E1122" s="386" t="s">
        <v>11900</v>
      </c>
      <c r="F1122" s="73" t="s">
        <v>12992</v>
      </c>
      <c r="G1122" s="356"/>
      <c r="H1122" s="431"/>
      <c r="I1122" s="285"/>
      <c r="J1122" s="73"/>
      <c r="K1122" s="73"/>
      <c r="L1122" s="73"/>
      <c r="M1122" s="73"/>
      <c r="N1122" s="21"/>
      <c r="O1122" s="21"/>
    </row>
    <row r="1123" ht="15.75" customHeight="1">
      <c r="A1123" s="442"/>
      <c r="B1123" s="351">
        <f>ROW() - ROW('RESOLUCIONES 2025'!$B$2) - 44</f>
        <v>1077</v>
      </c>
      <c r="C1123" s="130"/>
      <c r="D1123" s="289"/>
      <c r="E1123" s="393"/>
      <c r="F1123" s="289"/>
      <c r="G1123" s="268"/>
      <c r="H1123" s="492"/>
      <c r="I1123" s="293"/>
      <c r="J1123" s="289"/>
      <c r="K1123" s="289"/>
      <c r="L1123" s="289"/>
      <c r="M1123" s="289"/>
      <c r="N1123" s="297"/>
      <c r="O1123" s="297"/>
    </row>
    <row r="1124" ht="15.75" customHeight="1">
      <c r="A1124" s="192" t="s">
        <v>7852</v>
      </c>
      <c r="B1124" s="351">
        <f>ROW() - ROW('RESOLUCIONES 2025'!$B$2) - 44</f>
        <v>1078</v>
      </c>
      <c r="C1124" s="130">
        <v>45918.0</v>
      </c>
      <c r="D1124" s="73" t="s">
        <v>10888</v>
      </c>
      <c r="E1124" s="386" t="s">
        <v>13065</v>
      </c>
      <c r="F1124" s="73" t="s">
        <v>12992</v>
      </c>
      <c r="G1124" s="403" t="s">
        <v>13156</v>
      </c>
      <c r="H1124" s="488" t="s">
        <v>13157</v>
      </c>
      <c r="I1124" s="285"/>
      <c r="J1124" s="73"/>
      <c r="K1124" s="73"/>
      <c r="L1124" s="73"/>
      <c r="M1124" s="73"/>
      <c r="N1124" s="21"/>
      <c r="O1124" s="21"/>
    </row>
    <row r="1125" ht="15.75" customHeight="1">
      <c r="A1125" s="442"/>
      <c r="B1125" s="351">
        <f>ROW() - ROW('RESOLUCIONES 2025'!$B$2) - 44</f>
        <v>1079</v>
      </c>
      <c r="C1125" s="130"/>
      <c r="D1125" s="73"/>
      <c r="E1125" s="386"/>
      <c r="F1125" s="73"/>
      <c r="G1125" s="268"/>
      <c r="H1125" s="488"/>
      <c r="I1125" s="285"/>
      <c r="J1125" s="73"/>
      <c r="K1125" s="73"/>
      <c r="L1125" s="73"/>
      <c r="M1125" s="73"/>
      <c r="N1125" s="21"/>
      <c r="O1125" s="21"/>
    </row>
    <row r="1126" ht="15.75" customHeight="1">
      <c r="A1126" s="192" t="s">
        <v>7852</v>
      </c>
      <c r="B1126" s="351">
        <f>ROW() - ROW('RESOLUCIONES 2025'!$B$2) - 44</f>
        <v>1080</v>
      </c>
      <c r="C1126" s="130">
        <v>18.0</v>
      </c>
      <c r="D1126" s="73" t="s">
        <v>9901</v>
      </c>
      <c r="E1126" s="386" t="s">
        <v>13158</v>
      </c>
      <c r="F1126" s="73" t="s">
        <v>18</v>
      </c>
      <c r="G1126" s="268"/>
      <c r="H1126" s="488" t="s">
        <v>13159</v>
      </c>
      <c r="I1126" s="285"/>
      <c r="J1126" s="73"/>
      <c r="K1126" s="73"/>
      <c r="L1126" s="73"/>
      <c r="M1126" s="73"/>
      <c r="N1126" s="21"/>
      <c r="O1126" s="21"/>
    </row>
    <row r="1127" ht="15.75" customHeight="1">
      <c r="A1127" s="192" t="s">
        <v>7852</v>
      </c>
      <c r="B1127" s="351">
        <f>ROW() - ROW('RESOLUCIONES 2025'!$B$2) - 44</f>
        <v>1081</v>
      </c>
      <c r="C1127" s="130">
        <v>45918.0</v>
      </c>
      <c r="D1127" s="73" t="s">
        <v>4047</v>
      </c>
      <c r="E1127" s="386" t="s">
        <v>13160</v>
      </c>
      <c r="F1127" s="73" t="s">
        <v>18</v>
      </c>
      <c r="G1127" s="348"/>
      <c r="H1127" s="488" t="s">
        <v>13161</v>
      </c>
      <c r="I1127" s="285"/>
      <c r="J1127" s="73"/>
      <c r="K1127" s="73"/>
      <c r="L1127" s="73"/>
      <c r="M1127" s="73"/>
      <c r="N1127" s="21"/>
      <c r="O1127" s="21"/>
    </row>
    <row r="1128" ht="15.75" customHeight="1">
      <c r="A1128" s="192" t="s">
        <v>7852</v>
      </c>
      <c r="B1128" s="351">
        <f>ROW() - ROW('RESOLUCIONES 2025'!$B$2) - 44</f>
        <v>1082</v>
      </c>
      <c r="C1128" s="130">
        <v>18.0</v>
      </c>
      <c r="D1128" s="73" t="s">
        <v>13162</v>
      </c>
      <c r="E1128" s="386" t="s">
        <v>13163</v>
      </c>
      <c r="F1128" s="73" t="s">
        <v>18</v>
      </c>
      <c r="G1128" s="169"/>
      <c r="H1128" s="488" t="s">
        <v>13164</v>
      </c>
      <c r="I1128" s="285"/>
      <c r="J1128" s="73"/>
      <c r="K1128" s="73"/>
      <c r="L1128" s="73"/>
      <c r="M1128" s="73"/>
      <c r="N1128" s="21"/>
      <c r="O1128" s="21"/>
    </row>
    <row r="1129" ht="15.75" customHeight="1">
      <c r="A1129" s="192" t="s">
        <v>7852</v>
      </c>
      <c r="B1129" s="351">
        <f>ROW() - ROW('RESOLUCIONES 2025'!$B$2) - 44</f>
        <v>1083</v>
      </c>
      <c r="C1129" s="130">
        <v>18.0</v>
      </c>
      <c r="D1129" s="73" t="s">
        <v>13165</v>
      </c>
      <c r="E1129" s="386" t="s">
        <v>13166</v>
      </c>
      <c r="F1129" s="73" t="s">
        <v>18</v>
      </c>
      <c r="G1129" s="268"/>
      <c r="H1129" s="488" t="s">
        <v>13167</v>
      </c>
      <c r="I1129" s="285"/>
      <c r="J1129" s="73"/>
      <c r="K1129" s="73"/>
      <c r="L1129" s="73"/>
      <c r="M1129" s="73"/>
      <c r="N1129" s="21"/>
      <c r="O1129" s="21"/>
    </row>
    <row r="1130" ht="15.75" customHeight="1">
      <c r="A1130" s="192" t="s">
        <v>7852</v>
      </c>
      <c r="B1130" s="351">
        <f>ROW() - ROW('RESOLUCIONES 2025'!$B$2) - 44</f>
        <v>1084</v>
      </c>
      <c r="C1130" s="130">
        <v>18.0</v>
      </c>
      <c r="D1130" s="73" t="s">
        <v>2684</v>
      </c>
      <c r="E1130" s="386" t="s">
        <v>13168</v>
      </c>
      <c r="F1130" s="73" t="s">
        <v>18</v>
      </c>
      <c r="G1130" s="268"/>
      <c r="H1130" s="488" t="s">
        <v>13108</v>
      </c>
      <c r="I1130" s="285"/>
      <c r="J1130" s="73"/>
      <c r="K1130" s="73"/>
      <c r="L1130" s="73"/>
      <c r="M1130" s="73"/>
      <c r="N1130" s="21"/>
      <c r="O1130" s="21"/>
    </row>
    <row r="1131" ht="15.75" customHeight="1">
      <c r="A1131" s="192" t="s">
        <v>7852</v>
      </c>
      <c r="B1131" s="351">
        <f>ROW() - ROW('RESOLUCIONES 2025'!$B$2) - 44</f>
        <v>1085</v>
      </c>
      <c r="C1131" s="130">
        <v>18.0</v>
      </c>
      <c r="D1131" s="73" t="s">
        <v>13169</v>
      </c>
      <c r="E1131" s="386" t="s">
        <v>13170</v>
      </c>
      <c r="F1131" s="73" t="s">
        <v>18</v>
      </c>
      <c r="G1131" s="348"/>
      <c r="H1131" s="488" t="s">
        <v>13171</v>
      </c>
      <c r="I1131" s="285"/>
      <c r="J1131" s="73"/>
      <c r="K1131" s="73"/>
      <c r="L1131" s="73"/>
      <c r="M1131" s="73"/>
      <c r="N1131" s="21"/>
      <c r="O1131" s="21"/>
    </row>
    <row r="1132" ht="15.75" customHeight="1">
      <c r="A1132" s="192" t="s">
        <v>7852</v>
      </c>
      <c r="B1132" s="351">
        <f>ROW() - ROW('RESOLUCIONES 2025'!$B$2) - 44</f>
        <v>1086</v>
      </c>
      <c r="C1132" s="130">
        <v>18.0</v>
      </c>
      <c r="D1132" s="73" t="s">
        <v>13172</v>
      </c>
      <c r="E1132" s="386" t="s">
        <v>13173</v>
      </c>
      <c r="F1132" s="73" t="s">
        <v>18</v>
      </c>
      <c r="G1132" s="169"/>
      <c r="H1132" s="488" t="s">
        <v>13174</v>
      </c>
      <c r="I1132" s="285"/>
      <c r="J1132" s="73"/>
      <c r="K1132" s="73"/>
      <c r="L1132" s="73"/>
      <c r="M1132" s="73"/>
      <c r="N1132" s="21"/>
      <c r="O1132" s="21"/>
    </row>
    <row r="1133" ht="15.75" customHeight="1">
      <c r="A1133" s="192" t="s">
        <v>7852</v>
      </c>
      <c r="B1133" s="351">
        <f>ROW() - ROW('RESOLUCIONES 2025'!$B$2) - 44</f>
        <v>1087</v>
      </c>
      <c r="C1133" s="130">
        <v>18.0</v>
      </c>
      <c r="D1133" s="73" t="s">
        <v>9221</v>
      </c>
      <c r="E1133" s="386" t="s">
        <v>9672</v>
      </c>
      <c r="F1133" s="73" t="s">
        <v>18</v>
      </c>
      <c r="G1133" s="169"/>
      <c r="H1133" s="488" t="s">
        <v>13175</v>
      </c>
      <c r="I1133" s="285"/>
      <c r="J1133" s="73"/>
      <c r="K1133" s="73"/>
      <c r="L1133" s="73"/>
      <c r="M1133" s="73"/>
      <c r="N1133" s="21"/>
      <c r="O1133" s="21"/>
    </row>
    <row r="1134" ht="15.75" customHeight="1">
      <c r="A1134" s="192" t="s">
        <v>7852</v>
      </c>
      <c r="B1134" s="351">
        <f>ROW() - ROW('RESOLUCIONES 2025'!$B$2) - 44</f>
        <v>1088</v>
      </c>
      <c r="C1134" s="130">
        <v>18.0</v>
      </c>
      <c r="D1134" s="73" t="s">
        <v>11627</v>
      </c>
      <c r="E1134" s="386" t="s">
        <v>11628</v>
      </c>
      <c r="F1134" s="73" t="s">
        <v>18</v>
      </c>
      <c r="G1134" s="169"/>
      <c r="H1134" s="488" t="s">
        <v>13176</v>
      </c>
      <c r="I1134" s="285"/>
      <c r="J1134" s="73"/>
      <c r="K1134" s="73"/>
      <c r="L1134" s="73"/>
      <c r="M1134" s="73"/>
      <c r="N1134" s="21"/>
      <c r="O1134" s="21"/>
    </row>
    <row r="1135" ht="15.75" customHeight="1">
      <c r="A1135" s="192" t="s">
        <v>7852</v>
      </c>
      <c r="B1135" s="351">
        <f>ROW() - ROW('RESOLUCIONES 2025'!$B$2) - 44</f>
        <v>1089</v>
      </c>
      <c r="C1135" s="130">
        <v>18.0</v>
      </c>
      <c r="D1135" s="73" t="s">
        <v>13177</v>
      </c>
      <c r="E1135" s="386" t="s">
        <v>13178</v>
      </c>
      <c r="F1135" s="73" t="s">
        <v>18</v>
      </c>
      <c r="G1135" s="268"/>
      <c r="H1135" s="488" t="s">
        <v>13179</v>
      </c>
      <c r="I1135" s="285"/>
      <c r="J1135" s="73"/>
      <c r="K1135" s="73"/>
      <c r="L1135" s="73"/>
      <c r="M1135" s="73"/>
      <c r="N1135" s="21"/>
      <c r="O1135" s="21"/>
    </row>
    <row r="1136" ht="15.75" customHeight="1">
      <c r="A1136" s="192" t="s">
        <v>7852</v>
      </c>
      <c r="B1136" s="351">
        <f>ROW() - ROW('RESOLUCIONES 2025'!$B$2) - 44</f>
        <v>1090</v>
      </c>
      <c r="C1136" s="130">
        <v>18.0</v>
      </c>
      <c r="D1136" s="73" t="s">
        <v>8390</v>
      </c>
      <c r="E1136" s="386" t="s">
        <v>8391</v>
      </c>
      <c r="F1136" s="73" t="s">
        <v>18</v>
      </c>
      <c r="G1136" s="169"/>
      <c r="H1136" s="488" t="s">
        <v>13104</v>
      </c>
      <c r="I1136" s="285"/>
      <c r="J1136" s="73"/>
      <c r="K1136" s="73"/>
      <c r="L1136" s="73"/>
      <c r="M1136" s="73"/>
      <c r="N1136" s="21"/>
      <c r="O1136" s="21"/>
    </row>
    <row r="1137" ht="15.75" customHeight="1">
      <c r="A1137" s="493"/>
      <c r="B1137" s="351">
        <f>ROW() - ROW('RESOLUCIONES 2025'!$B$2) - 44</f>
        <v>1091</v>
      </c>
      <c r="C1137" s="130">
        <v>45918.0</v>
      </c>
      <c r="D1137" s="259" t="s">
        <v>9292</v>
      </c>
      <c r="E1137" s="386" t="s">
        <v>13180</v>
      </c>
      <c r="F1137" s="73" t="s">
        <v>12992</v>
      </c>
      <c r="G1137" s="137" t="s">
        <v>13181</v>
      </c>
      <c r="H1137" s="431" t="s">
        <v>12526</v>
      </c>
      <c r="I1137" s="431" t="s">
        <v>13182</v>
      </c>
      <c r="J1137" s="73"/>
      <c r="K1137" s="73"/>
      <c r="L1137" s="73"/>
      <c r="M1137" s="73"/>
      <c r="N1137" s="21"/>
      <c r="O1137" s="21"/>
    </row>
    <row r="1138" ht="15.75" customHeight="1">
      <c r="A1138" s="493"/>
      <c r="B1138" s="351">
        <f>ROW() - ROW('RESOLUCIONES 2025'!$B$2) - 44</f>
        <v>1092</v>
      </c>
      <c r="C1138" s="130">
        <v>45918.0</v>
      </c>
      <c r="D1138" s="259" t="s">
        <v>2909</v>
      </c>
      <c r="E1138" s="386" t="s">
        <v>2910</v>
      </c>
      <c r="F1138" s="73" t="s">
        <v>12992</v>
      </c>
      <c r="G1138" s="137" t="s">
        <v>13183</v>
      </c>
      <c r="H1138" s="431" t="s">
        <v>12280</v>
      </c>
      <c r="I1138" s="431" t="s">
        <v>13184</v>
      </c>
      <c r="J1138" s="73"/>
      <c r="K1138" s="73"/>
      <c r="L1138" s="73"/>
      <c r="M1138" s="73"/>
      <c r="N1138" s="21"/>
      <c r="O1138" s="21"/>
    </row>
    <row r="1139" ht="15.75" customHeight="1">
      <c r="A1139" s="493"/>
      <c r="B1139" s="351">
        <f>ROW() - ROW('RESOLUCIONES 2025'!$B$2) - 44</f>
        <v>1093</v>
      </c>
      <c r="C1139" s="130">
        <v>45918.0</v>
      </c>
      <c r="D1139" s="259" t="s">
        <v>8864</v>
      </c>
      <c r="E1139" s="386" t="s">
        <v>8865</v>
      </c>
      <c r="F1139" s="73" t="s">
        <v>12992</v>
      </c>
      <c r="G1139" s="137" t="s">
        <v>14398</v>
      </c>
      <c r="H1139" s="431" t="s">
        <v>12446</v>
      </c>
      <c r="I1139" s="431" t="s">
        <v>13184</v>
      </c>
      <c r="J1139" s="73"/>
      <c r="K1139" s="73"/>
      <c r="L1139" s="73"/>
      <c r="M1139" s="73"/>
      <c r="N1139" s="21"/>
      <c r="O1139" s="21"/>
    </row>
    <row r="1140" ht="15.75" customHeight="1">
      <c r="A1140" s="442"/>
      <c r="B1140" s="351">
        <f>ROW() - ROW('RESOLUCIONES 2025'!$B$2) - 44</f>
        <v>1094</v>
      </c>
      <c r="C1140" s="130"/>
      <c r="D1140" s="73"/>
      <c r="E1140" s="386"/>
      <c r="F1140" s="73"/>
      <c r="G1140" s="169"/>
      <c r="H1140" s="431"/>
      <c r="I1140" s="285"/>
      <c r="J1140" s="73"/>
      <c r="K1140" s="73"/>
      <c r="L1140" s="73"/>
      <c r="M1140" s="73"/>
      <c r="N1140" s="21"/>
      <c r="O1140" s="21"/>
    </row>
    <row r="1141" ht="15.75" customHeight="1">
      <c r="A1141" s="192" t="s">
        <v>7852</v>
      </c>
      <c r="B1141" s="351">
        <f>ROW() - ROW('RESOLUCIONES 2025'!$B$2) - 44</f>
        <v>1095</v>
      </c>
      <c r="C1141" s="130">
        <v>45918.0</v>
      </c>
      <c r="D1141" s="73" t="s">
        <v>6010</v>
      </c>
      <c r="E1141" s="386" t="s">
        <v>6011</v>
      </c>
      <c r="F1141" s="73" t="s">
        <v>12992</v>
      </c>
      <c r="G1141" s="169"/>
      <c r="H1141" s="431" t="s">
        <v>12446</v>
      </c>
      <c r="I1141" s="431" t="s">
        <v>13186</v>
      </c>
      <c r="J1141" s="73"/>
      <c r="K1141" s="73"/>
      <c r="L1141" s="73"/>
      <c r="M1141" s="73"/>
      <c r="N1141" s="21"/>
      <c r="O1141" s="21"/>
    </row>
    <row r="1142" ht="15.75" customHeight="1">
      <c r="A1142" s="192" t="s">
        <v>7852</v>
      </c>
      <c r="B1142" s="351">
        <f>ROW() - ROW('RESOLUCIONES 2025'!$B$2) - 44</f>
        <v>1096</v>
      </c>
      <c r="C1142" s="130">
        <v>45918.0</v>
      </c>
      <c r="D1142" s="73" t="s">
        <v>1838</v>
      </c>
      <c r="E1142" s="386" t="s">
        <v>8388</v>
      </c>
      <c r="F1142" s="73" t="s">
        <v>12992</v>
      </c>
      <c r="G1142" s="169"/>
      <c r="H1142" s="431" t="s">
        <v>12396</v>
      </c>
      <c r="I1142" s="431" t="s">
        <v>13187</v>
      </c>
      <c r="J1142" s="73"/>
      <c r="K1142" s="73"/>
      <c r="L1142" s="73"/>
      <c r="M1142" s="73"/>
      <c r="N1142" s="21"/>
      <c r="O1142" s="21"/>
    </row>
    <row r="1143" ht="15.75" customHeight="1">
      <c r="A1143" s="192" t="s">
        <v>7852</v>
      </c>
      <c r="B1143" s="351">
        <f>ROW() - ROW('RESOLUCIONES 2025'!$B$2) - 44</f>
        <v>1097</v>
      </c>
      <c r="C1143" s="130">
        <v>45918.0</v>
      </c>
      <c r="D1143" s="73" t="s">
        <v>6869</v>
      </c>
      <c r="E1143" s="386" t="s">
        <v>6870</v>
      </c>
      <c r="F1143" s="73" t="s">
        <v>12992</v>
      </c>
      <c r="G1143" s="169"/>
      <c r="H1143" s="631" t="s">
        <v>13188</v>
      </c>
      <c r="I1143" s="631" t="s">
        <v>13189</v>
      </c>
      <c r="J1143" s="73"/>
      <c r="K1143" s="73"/>
      <c r="L1143" s="73"/>
      <c r="M1143" s="73"/>
      <c r="N1143" s="21"/>
      <c r="O1143" s="21"/>
    </row>
    <row r="1144" ht="15.75" customHeight="1">
      <c r="A1144" s="192" t="s">
        <v>7852</v>
      </c>
      <c r="B1144" s="351">
        <f>ROW() - ROW('RESOLUCIONES 2025'!$B$2) - 44</f>
        <v>1098</v>
      </c>
      <c r="C1144" s="130">
        <v>45918.0</v>
      </c>
      <c r="D1144" s="146" t="s">
        <v>4155</v>
      </c>
      <c r="E1144" s="386" t="s">
        <v>10017</v>
      </c>
      <c r="F1144" s="73" t="s">
        <v>12992</v>
      </c>
      <c r="G1144" s="169"/>
      <c r="H1144" s="431" t="s">
        <v>13190</v>
      </c>
      <c r="I1144" s="631" t="s">
        <v>13191</v>
      </c>
      <c r="J1144" s="73"/>
      <c r="K1144" s="73"/>
      <c r="L1144" s="73"/>
      <c r="M1144" s="73"/>
      <c r="N1144" s="21"/>
      <c r="O1144" s="21"/>
    </row>
    <row r="1145" ht="15.75" customHeight="1">
      <c r="A1145" s="192" t="s">
        <v>7852</v>
      </c>
      <c r="B1145" s="351">
        <f>ROW() - ROW('RESOLUCIONES 2025'!$B$2) - 44</f>
        <v>1099</v>
      </c>
      <c r="C1145" s="130">
        <v>45918.0</v>
      </c>
      <c r="D1145" s="73" t="s">
        <v>1455</v>
      </c>
      <c r="E1145" s="386" t="s">
        <v>804</v>
      </c>
      <c r="F1145" s="73" t="s">
        <v>12992</v>
      </c>
      <c r="G1145" s="169"/>
      <c r="H1145" s="431" t="s">
        <v>12305</v>
      </c>
      <c r="I1145" s="431" t="s">
        <v>13192</v>
      </c>
      <c r="J1145" s="73"/>
      <c r="K1145" s="73"/>
      <c r="L1145" s="73"/>
      <c r="M1145" s="73"/>
      <c r="N1145" s="21"/>
      <c r="O1145" s="21"/>
    </row>
    <row r="1146" ht="15.75" customHeight="1">
      <c r="A1146" s="192" t="s">
        <v>7852</v>
      </c>
      <c r="B1146" s="351">
        <f>ROW() - ROW('RESOLUCIONES 2025'!$B$2) - 44</f>
        <v>1100</v>
      </c>
      <c r="C1146" s="130">
        <v>45918.0</v>
      </c>
      <c r="D1146" s="73" t="s">
        <v>12088</v>
      </c>
      <c r="E1146" s="386" t="s">
        <v>12089</v>
      </c>
      <c r="F1146" s="73" t="s">
        <v>12992</v>
      </c>
      <c r="G1146" s="169"/>
      <c r="H1146" s="431" t="s">
        <v>13193</v>
      </c>
      <c r="I1146" s="431" t="s">
        <v>13194</v>
      </c>
      <c r="J1146" s="73"/>
      <c r="K1146" s="73"/>
      <c r="L1146" s="73"/>
      <c r="M1146" s="73"/>
      <c r="N1146" s="21"/>
      <c r="O1146" s="21"/>
    </row>
    <row r="1147" ht="15.75" customHeight="1">
      <c r="A1147" s="192" t="s">
        <v>7852</v>
      </c>
      <c r="B1147" s="351">
        <f>ROW() - ROW('RESOLUCIONES 2025'!$B$2) - 44</f>
        <v>1101</v>
      </c>
      <c r="C1147" s="130">
        <v>45918.0</v>
      </c>
      <c r="D1147" s="73" t="s">
        <v>2858</v>
      </c>
      <c r="E1147" s="386" t="s">
        <v>9517</v>
      </c>
      <c r="F1147" s="73" t="s">
        <v>12992</v>
      </c>
      <c r="G1147" s="169"/>
      <c r="H1147" s="431" t="s">
        <v>12446</v>
      </c>
      <c r="I1147" s="431" t="s">
        <v>13184</v>
      </c>
      <c r="J1147" s="73"/>
      <c r="K1147" s="73"/>
      <c r="L1147" s="73"/>
      <c r="M1147" s="73"/>
      <c r="N1147" s="21"/>
      <c r="O1147" s="21"/>
    </row>
    <row r="1148" ht="15.75" customHeight="1">
      <c r="A1148" s="192" t="s">
        <v>7852</v>
      </c>
      <c r="B1148" s="351">
        <f>ROW() - ROW('RESOLUCIONES 2025'!$B$2) - 44</f>
        <v>1102</v>
      </c>
      <c r="C1148" s="130">
        <v>45919.0</v>
      </c>
      <c r="D1148" s="73" t="s">
        <v>7366</v>
      </c>
      <c r="E1148" s="386" t="s">
        <v>8417</v>
      </c>
      <c r="F1148" s="73" t="s">
        <v>8629</v>
      </c>
      <c r="G1148" s="300"/>
      <c r="H1148" s="494"/>
      <c r="I1148" s="285"/>
      <c r="J1148" s="73"/>
      <c r="K1148" s="73"/>
      <c r="L1148" s="73"/>
      <c r="M1148" s="73"/>
      <c r="N1148" s="21"/>
      <c r="O1148" s="21"/>
    </row>
    <row r="1149" ht="15.75" customHeight="1">
      <c r="A1149" s="192" t="s">
        <v>7852</v>
      </c>
      <c r="B1149" s="351">
        <f>ROW() - ROW('RESOLUCIONES 2025'!$B$2) - 44</f>
        <v>1103</v>
      </c>
      <c r="C1149" s="130">
        <v>45919.0</v>
      </c>
      <c r="D1149" s="73" t="s">
        <v>10433</v>
      </c>
      <c r="E1149" s="386" t="s">
        <v>10540</v>
      </c>
      <c r="F1149" s="73" t="s">
        <v>8629</v>
      </c>
      <c r="G1149" s="169"/>
      <c r="H1149" s="431"/>
      <c r="I1149" s="285"/>
      <c r="J1149" s="73"/>
      <c r="K1149" s="73"/>
      <c r="L1149" s="73"/>
      <c r="M1149" s="73"/>
      <c r="N1149" s="21"/>
      <c r="O1149" s="21"/>
    </row>
    <row r="1150" ht="15.75" customHeight="1">
      <c r="A1150" s="192" t="s">
        <v>7852</v>
      </c>
      <c r="B1150" s="351">
        <f>ROW() - ROW('RESOLUCIONES 2025'!$B$2) - 44</f>
        <v>1104</v>
      </c>
      <c r="C1150" s="130">
        <v>45919.0</v>
      </c>
      <c r="D1150" s="73" t="s">
        <v>8510</v>
      </c>
      <c r="E1150" s="386" t="s">
        <v>8511</v>
      </c>
      <c r="F1150" s="73" t="s">
        <v>8629</v>
      </c>
      <c r="G1150" s="169"/>
      <c r="H1150" s="431"/>
      <c r="I1150" s="285"/>
      <c r="J1150" s="73"/>
      <c r="K1150" s="73"/>
      <c r="L1150" s="73"/>
      <c r="M1150" s="73"/>
      <c r="N1150" s="21"/>
      <c r="O1150" s="21"/>
    </row>
    <row r="1151" ht="15.75" customHeight="1">
      <c r="A1151" s="192" t="s">
        <v>7852</v>
      </c>
      <c r="B1151" s="351">
        <f>ROW() - ROW('RESOLUCIONES 2025'!$B$2) - 44</f>
        <v>1105</v>
      </c>
      <c r="C1151" s="130">
        <v>45919.0</v>
      </c>
      <c r="D1151" s="73" t="s">
        <v>12859</v>
      </c>
      <c r="E1151" s="386" t="s">
        <v>12067</v>
      </c>
      <c r="F1151" s="73" t="s">
        <v>8629</v>
      </c>
      <c r="G1151" s="169"/>
      <c r="H1151" s="431"/>
      <c r="I1151" s="285"/>
      <c r="J1151" s="285"/>
      <c r="K1151" s="73"/>
      <c r="L1151" s="73"/>
      <c r="M1151" s="73"/>
      <c r="N1151" s="21"/>
      <c r="O1151" s="21"/>
    </row>
    <row r="1152" ht="15.75" customHeight="1">
      <c r="A1152" s="192" t="s">
        <v>7852</v>
      </c>
      <c r="B1152" s="351">
        <f>ROW() - ROW('RESOLUCIONES 2025'!$B$2) - 44</f>
        <v>1106</v>
      </c>
      <c r="C1152" s="130">
        <v>45919.0</v>
      </c>
      <c r="D1152" s="73" t="s">
        <v>12332</v>
      </c>
      <c r="E1152" s="386" t="s">
        <v>12333</v>
      </c>
      <c r="F1152" s="73" t="s">
        <v>8629</v>
      </c>
      <c r="G1152" s="169"/>
      <c r="H1152" s="431"/>
      <c r="I1152" s="285"/>
      <c r="J1152" s="73"/>
      <c r="K1152" s="73"/>
      <c r="L1152" s="73"/>
      <c r="M1152" s="73"/>
      <c r="N1152" s="21"/>
      <c r="O1152" s="21"/>
    </row>
    <row r="1153" ht="15.75" customHeight="1">
      <c r="A1153" s="192" t="s">
        <v>7852</v>
      </c>
      <c r="B1153" s="351">
        <f>ROW() - ROW('RESOLUCIONES 2025'!$B$2) - 44</f>
        <v>1107</v>
      </c>
      <c r="C1153" s="130">
        <v>45919.0</v>
      </c>
      <c r="D1153" s="73" t="s">
        <v>10134</v>
      </c>
      <c r="E1153" s="386" t="s">
        <v>10135</v>
      </c>
      <c r="F1153" s="73" t="s">
        <v>18</v>
      </c>
      <c r="G1153" s="169"/>
      <c r="H1153" s="431"/>
      <c r="I1153" s="285"/>
      <c r="J1153" s="73"/>
      <c r="K1153" s="73"/>
      <c r="L1153" s="73"/>
      <c r="M1153" s="73"/>
      <c r="N1153" s="21"/>
      <c r="O1153" s="21"/>
    </row>
    <row r="1154" ht="15.75" customHeight="1">
      <c r="A1154" s="192" t="s">
        <v>7852</v>
      </c>
      <c r="B1154" s="351">
        <f>ROW() - ROW('RESOLUCIONES 2025'!$B$2) - 44</f>
        <v>1108</v>
      </c>
      <c r="C1154" s="130">
        <v>45919.0</v>
      </c>
      <c r="D1154" s="73" t="s">
        <v>1805</v>
      </c>
      <c r="E1154" s="386" t="s">
        <v>7089</v>
      </c>
      <c r="F1154" s="73" t="s">
        <v>18</v>
      </c>
      <c r="G1154" s="169"/>
      <c r="H1154" s="431"/>
      <c r="I1154" s="285"/>
      <c r="J1154" s="73"/>
      <c r="K1154" s="73"/>
      <c r="L1154" s="73"/>
      <c r="M1154" s="73"/>
      <c r="N1154" s="21"/>
      <c r="O1154" s="21"/>
    </row>
    <row r="1155" ht="15.75" customHeight="1">
      <c r="A1155" s="192" t="s">
        <v>7852</v>
      </c>
      <c r="B1155" s="351">
        <f>ROW() - ROW('RESOLUCIONES 2025'!$B$2) - 44</f>
        <v>1109</v>
      </c>
      <c r="C1155" s="130">
        <v>45919.0</v>
      </c>
      <c r="D1155" s="73" t="s">
        <v>12092</v>
      </c>
      <c r="E1155" s="386" t="s">
        <v>12093</v>
      </c>
      <c r="F1155" s="73" t="s">
        <v>2923</v>
      </c>
      <c r="G1155" s="169"/>
      <c r="H1155" s="431"/>
      <c r="I1155" s="285"/>
      <c r="J1155" s="73"/>
      <c r="K1155" s="73"/>
      <c r="L1155" s="73"/>
      <c r="M1155" s="73"/>
      <c r="N1155" s="21"/>
      <c r="O1155" s="21"/>
    </row>
    <row r="1156" ht="15.75" customHeight="1">
      <c r="A1156" s="192" t="s">
        <v>7852</v>
      </c>
      <c r="B1156" s="351">
        <f>ROW() - ROW('RESOLUCIONES 2025'!$B$2) - 44</f>
        <v>1110</v>
      </c>
      <c r="C1156" s="130">
        <v>45918.0</v>
      </c>
      <c r="D1156" s="73" t="s">
        <v>13195</v>
      </c>
      <c r="E1156" s="386"/>
      <c r="F1156" s="73" t="s">
        <v>13196</v>
      </c>
      <c r="G1156" s="169"/>
      <c r="H1156" s="431"/>
      <c r="I1156" s="285"/>
      <c r="J1156" s="73"/>
      <c r="K1156" s="73"/>
      <c r="L1156" s="73"/>
      <c r="M1156" s="73"/>
      <c r="N1156" s="21"/>
      <c r="O1156" s="21"/>
    </row>
    <row r="1157" ht="15.75" customHeight="1">
      <c r="A1157" s="192" t="s">
        <v>7852</v>
      </c>
      <c r="B1157" s="351">
        <f>ROW() - ROW('RESOLUCIONES 2025'!$B$2) - 44</f>
        <v>1111</v>
      </c>
      <c r="C1157" s="130">
        <v>45918.0</v>
      </c>
      <c r="D1157" s="73" t="s">
        <v>13197</v>
      </c>
      <c r="E1157" s="386"/>
      <c r="F1157" s="73" t="s">
        <v>13198</v>
      </c>
      <c r="G1157" s="357" t="s">
        <v>14397</v>
      </c>
      <c r="H1157" s="431"/>
      <c r="I1157" s="285"/>
      <c r="J1157" s="73"/>
      <c r="K1157" s="73"/>
      <c r="L1157" s="73"/>
      <c r="M1157" s="73"/>
      <c r="N1157" s="21"/>
      <c r="O1157" s="21"/>
    </row>
    <row r="1158" ht="15.75" customHeight="1">
      <c r="A1158" s="192" t="s">
        <v>7852</v>
      </c>
      <c r="B1158" s="351">
        <f>ROW() - ROW('RESOLUCIONES 2025'!$B$2) - 44</f>
        <v>1112</v>
      </c>
      <c r="C1158" s="130">
        <v>45918.0</v>
      </c>
      <c r="D1158" s="73" t="s">
        <v>13200</v>
      </c>
      <c r="E1158" s="386"/>
      <c r="F1158" s="73" t="s">
        <v>13201</v>
      </c>
      <c r="G1158" s="169"/>
      <c r="H1158" s="431"/>
      <c r="I1158" s="285"/>
      <c r="J1158" s="73"/>
      <c r="K1158" s="73"/>
      <c r="L1158" s="73"/>
      <c r="M1158" s="73"/>
      <c r="N1158" s="21"/>
      <c r="O1158" s="21"/>
    </row>
    <row r="1159" ht="15.75" customHeight="1">
      <c r="A1159" s="442"/>
      <c r="B1159" s="351">
        <f>ROW() - ROW('RESOLUCIONES 2025'!$B$2) - 44</f>
        <v>1113</v>
      </c>
      <c r="C1159" s="130">
        <v>45922.0</v>
      </c>
      <c r="D1159" s="73" t="s">
        <v>7758</v>
      </c>
      <c r="E1159" s="386" t="s">
        <v>7759</v>
      </c>
      <c r="F1159" s="73" t="s">
        <v>13102</v>
      </c>
      <c r="G1159" s="356" t="s">
        <v>13202</v>
      </c>
      <c r="H1159" s="431"/>
      <c r="I1159" s="285"/>
      <c r="J1159" s="73"/>
      <c r="K1159" s="73"/>
      <c r="L1159" s="73"/>
      <c r="M1159" s="73"/>
      <c r="N1159" s="21"/>
      <c r="O1159" s="21"/>
    </row>
    <row r="1160" ht="15.75" customHeight="1">
      <c r="A1160" s="192" t="s">
        <v>7852</v>
      </c>
      <c r="B1160" s="351">
        <f>ROW() - ROW('RESOLUCIONES 2025'!$B$2) - 44</f>
        <v>1114</v>
      </c>
      <c r="C1160" s="130">
        <v>45922.0</v>
      </c>
      <c r="D1160" s="73" t="s">
        <v>13203</v>
      </c>
      <c r="E1160" s="386"/>
      <c r="F1160" s="73" t="s">
        <v>13204</v>
      </c>
      <c r="G1160" s="169"/>
      <c r="H1160" s="431"/>
      <c r="I1160" s="285"/>
      <c r="J1160" s="73"/>
      <c r="K1160" s="73"/>
      <c r="L1160" s="73"/>
      <c r="M1160" s="73"/>
      <c r="N1160" s="21"/>
      <c r="O1160" s="21"/>
    </row>
    <row r="1161" ht="15.75" customHeight="1">
      <c r="A1161" s="192" t="s">
        <v>7852</v>
      </c>
      <c r="B1161" s="351">
        <f>ROW() - ROW('RESOLUCIONES 2025'!$B$2) - 44</f>
        <v>1115</v>
      </c>
      <c r="C1161" s="130">
        <v>45922.0</v>
      </c>
      <c r="D1161" s="73" t="s">
        <v>13205</v>
      </c>
      <c r="E1161" s="386"/>
      <c r="F1161" s="73" t="s">
        <v>13204</v>
      </c>
      <c r="G1161" s="169"/>
      <c r="H1161" s="431"/>
      <c r="I1161" s="285"/>
      <c r="J1161" s="73"/>
      <c r="K1161" s="73"/>
      <c r="L1161" s="73"/>
      <c r="M1161" s="73"/>
      <c r="N1161" s="21"/>
      <c r="O1161" s="21"/>
    </row>
    <row r="1162" ht="15.75" customHeight="1">
      <c r="A1162" s="192" t="s">
        <v>7852</v>
      </c>
      <c r="B1162" s="351">
        <f>ROW() - ROW('RESOLUCIONES 2025'!$B$2) - 44</f>
        <v>1116</v>
      </c>
      <c r="C1162" s="130">
        <v>45922.0</v>
      </c>
      <c r="D1162" s="73" t="s">
        <v>13206</v>
      </c>
      <c r="E1162" s="386"/>
      <c r="F1162" s="73" t="s">
        <v>13204</v>
      </c>
      <c r="G1162" s="169"/>
      <c r="H1162" s="431"/>
      <c r="I1162" s="285"/>
      <c r="J1162" s="73"/>
      <c r="K1162" s="73"/>
      <c r="L1162" s="73"/>
      <c r="M1162" s="73"/>
      <c r="N1162" s="21"/>
      <c r="O1162" s="21"/>
    </row>
    <row r="1163" ht="15.75" customHeight="1">
      <c r="A1163" s="192" t="s">
        <v>7852</v>
      </c>
      <c r="B1163" s="351">
        <f>ROW() - ROW('RESOLUCIONES 2025'!$B$2) - 44</f>
        <v>1117</v>
      </c>
      <c r="C1163" s="130">
        <v>45922.0</v>
      </c>
      <c r="D1163" s="73" t="s">
        <v>13207</v>
      </c>
      <c r="E1163" s="386"/>
      <c r="F1163" s="73" t="s">
        <v>13208</v>
      </c>
      <c r="G1163" s="73" t="s">
        <v>13209</v>
      </c>
      <c r="H1163" s="431"/>
      <c r="I1163" s="285"/>
      <c r="J1163" s="73"/>
      <c r="K1163" s="73"/>
      <c r="L1163" s="73"/>
      <c r="M1163" s="73"/>
      <c r="N1163" s="21"/>
      <c r="O1163" s="21"/>
    </row>
    <row r="1164" ht="15.75" customHeight="1">
      <c r="A1164" s="192" t="s">
        <v>7852</v>
      </c>
      <c r="B1164" s="351">
        <f>ROW() - ROW('RESOLUCIONES 2025'!$B$2) - 44</f>
        <v>1118</v>
      </c>
      <c r="C1164" s="130">
        <v>45922.0</v>
      </c>
      <c r="D1164" s="73" t="s">
        <v>5892</v>
      </c>
      <c r="E1164" s="386" t="s">
        <v>8976</v>
      </c>
      <c r="F1164" s="73" t="s">
        <v>2253</v>
      </c>
      <c r="G1164" s="169" t="s">
        <v>14399</v>
      </c>
      <c r="H1164" s="431"/>
      <c r="I1164" s="285"/>
      <c r="J1164" s="73"/>
      <c r="K1164" s="73"/>
      <c r="L1164" s="73"/>
      <c r="M1164" s="73"/>
      <c r="N1164" s="21"/>
      <c r="O1164" s="21"/>
    </row>
    <row r="1165" ht="15.75" customHeight="1">
      <c r="A1165" s="192" t="s">
        <v>7852</v>
      </c>
      <c r="B1165" s="351">
        <f>ROW() - ROW('RESOLUCIONES 2025'!$B$2) - 44</f>
        <v>1119</v>
      </c>
      <c r="C1165" s="130">
        <v>45923.0</v>
      </c>
      <c r="D1165" s="73" t="s">
        <v>13210</v>
      </c>
      <c r="E1165" s="386" t="s">
        <v>13211</v>
      </c>
      <c r="F1165" s="73" t="s">
        <v>13212</v>
      </c>
      <c r="G1165" s="169"/>
      <c r="H1165" s="431"/>
      <c r="I1165" s="285"/>
      <c r="J1165" s="73"/>
      <c r="K1165" s="73"/>
      <c r="L1165" s="73"/>
      <c r="M1165" s="73"/>
      <c r="N1165" s="21"/>
      <c r="O1165" s="21"/>
    </row>
    <row r="1166" ht="15.75" customHeight="1">
      <c r="A1166" s="192" t="s">
        <v>7852</v>
      </c>
      <c r="B1166" s="351">
        <f>ROW() - ROW('RESOLUCIONES 2025'!$B$2) - 44</f>
        <v>1120</v>
      </c>
      <c r="C1166" s="130">
        <v>45924.0</v>
      </c>
      <c r="D1166" s="73" t="s">
        <v>13213</v>
      </c>
      <c r="E1166" s="386" t="s">
        <v>12250</v>
      </c>
      <c r="F1166" s="73" t="s">
        <v>12573</v>
      </c>
      <c r="G1166" s="169"/>
      <c r="H1166" s="431" t="s">
        <v>13214</v>
      </c>
      <c r="I1166" s="431" t="s">
        <v>13215</v>
      </c>
      <c r="J1166" s="73"/>
      <c r="K1166" s="73"/>
      <c r="L1166" s="73"/>
      <c r="M1166" s="73"/>
      <c r="N1166" s="21"/>
      <c r="O1166" s="21"/>
    </row>
    <row r="1167" ht="15.75" customHeight="1">
      <c r="A1167" s="192" t="s">
        <v>7852</v>
      </c>
      <c r="B1167" s="351">
        <f>ROW() - ROW('RESOLUCIONES 2025'!$B$2) - 44</f>
        <v>1121</v>
      </c>
      <c r="C1167" s="130">
        <v>45924.0</v>
      </c>
      <c r="D1167" s="73" t="s">
        <v>12029</v>
      </c>
      <c r="E1167" s="386" t="s">
        <v>12030</v>
      </c>
      <c r="F1167" s="73" t="s">
        <v>12573</v>
      </c>
      <c r="G1167" s="169"/>
      <c r="H1167" s="431" t="s">
        <v>12598</v>
      </c>
      <c r="I1167" s="431" t="s">
        <v>13216</v>
      </c>
      <c r="J1167" s="73"/>
      <c r="K1167" s="73"/>
      <c r="L1167" s="73"/>
      <c r="M1167" s="73"/>
      <c r="N1167" s="21"/>
      <c r="O1167" s="21"/>
    </row>
    <row r="1168" ht="15.75" customHeight="1">
      <c r="A1168" s="192" t="s">
        <v>7852</v>
      </c>
      <c r="B1168" s="351">
        <f>ROW() - ROW('RESOLUCIONES 2025'!$B$2) - 44</f>
        <v>1122</v>
      </c>
      <c r="C1168" s="130">
        <v>45924.0</v>
      </c>
      <c r="D1168" s="73" t="s">
        <v>6248</v>
      </c>
      <c r="E1168" s="386" t="s">
        <v>6249</v>
      </c>
      <c r="F1168" s="73" t="s">
        <v>12573</v>
      </c>
      <c r="G1168" s="169"/>
      <c r="H1168" s="431" t="s">
        <v>12310</v>
      </c>
      <c r="I1168" s="431" t="s">
        <v>13217</v>
      </c>
      <c r="J1168" s="73"/>
      <c r="K1168" s="73"/>
      <c r="L1168" s="73"/>
      <c r="M1168" s="73"/>
      <c r="N1168" s="21"/>
      <c r="O1168" s="21"/>
    </row>
    <row r="1169" ht="15.75" customHeight="1">
      <c r="A1169" s="192" t="s">
        <v>7852</v>
      </c>
      <c r="B1169" s="351">
        <f>ROW() - ROW('RESOLUCIONES 2025'!$B$2) - 44</f>
        <v>1123</v>
      </c>
      <c r="C1169" s="130">
        <v>45924.0</v>
      </c>
      <c r="D1169" s="73" t="s">
        <v>12896</v>
      </c>
      <c r="E1169" s="386" t="s">
        <v>12897</v>
      </c>
      <c r="F1169" s="73" t="s">
        <v>12573</v>
      </c>
      <c r="G1169" s="169"/>
      <c r="H1169" s="431" t="s">
        <v>13218</v>
      </c>
      <c r="I1169" s="431" t="s">
        <v>13219</v>
      </c>
      <c r="J1169" s="73"/>
      <c r="K1169" s="73"/>
      <c r="L1169" s="73"/>
      <c r="M1169" s="73"/>
      <c r="N1169" s="21"/>
      <c r="O1169" s="21"/>
    </row>
    <row r="1170" ht="15.75" customHeight="1">
      <c r="A1170" s="192" t="s">
        <v>7852</v>
      </c>
      <c r="B1170" s="351">
        <f>ROW() - ROW('RESOLUCIONES 2025'!$B$2) - 44</f>
        <v>1124</v>
      </c>
      <c r="C1170" s="130">
        <v>45924.0</v>
      </c>
      <c r="D1170" s="73" t="s">
        <v>12868</v>
      </c>
      <c r="E1170" s="386" t="s">
        <v>12869</v>
      </c>
      <c r="F1170" s="73" t="s">
        <v>12573</v>
      </c>
      <c r="G1170" s="169"/>
      <c r="H1170" s="431" t="s">
        <v>13220</v>
      </c>
      <c r="I1170" s="431" t="s">
        <v>13221</v>
      </c>
      <c r="J1170" s="73"/>
      <c r="K1170" s="73"/>
      <c r="L1170" s="73"/>
      <c r="M1170" s="73"/>
      <c r="N1170" s="21"/>
      <c r="O1170" s="21"/>
    </row>
    <row r="1171" ht="15.75" customHeight="1">
      <c r="A1171" s="192" t="s">
        <v>7852</v>
      </c>
      <c r="B1171" s="351">
        <f>ROW() - ROW('RESOLUCIONES 2025'!$B$2) - 44</f>
        <v>1125</v>
      </c>
      <c r="C1171" s="130">
        <v>45924.0</v>
      </c>
      <c r="D1171" s="73" t="s">
        <v>12812</v>
      </c>
      <c r="E1171" s="386" t="s">
        <v>12813</v>
      </c>
      <c r="F1171" s="73" t="s">
        <v>12573</v>
      </c>
      <c r="G1171" s="169"/>
      <c r="H1171" s="431" t="s">
        <v>13222</v>
      </c>
      <c r="I1171" s="431" t="s">
        <v>13223</v>
      </c>
      <c r="J1171" s="73"/>
      <c r="K1171" s="73"/>
      <c r="L1171" s="73"/>
      <c r="M1171" s="73"/>
      <c r="N1171" s="21"/>
      <c r="O1171" s="21"/>
    </row>
    <row r="1172" ht="15.75" customHeight="1">
      <c r="A1172" s="192" t="s">
        <v>7852</v>
      </c>
      <c r="B1172" s="351">
        <f>ROW() - ROW('RESOLUCIONES 2025'!$B$2) - 44</f>
        <v>1126</v>
      </c>
      <c r="C1172" s="130">
        <v>45924.0</v>
      </c>
      <c r="D1172" s="73" t="s">
        <v>11131</v>
      </c>
      <c r="E1172" s="386" t="s">
        <v>12678</v>
      </c>
      <c r="F1172" s="73" t="s">
        <v>12573</v>
      </c>
      <c r="G1172" s="169"/>
      <c r="H1172" s="431" t="s">
        <v>13224</v>
      </c>
      <c r="I1172" s="431" t="s">
        <v>13225</v>
      </c>
      <c r="J1172" s="73"/>
      <c r="K1172" s="73"/>
      <c r="L1172" s="73"/>
      <c r="M1172" s="73"/>
      <c r="N1172" s="21"/>
      <c r="O1172" s="21"/>
    </row>
    <row r="1173" ht="15.75" customHeight="1">
      <c r="A1173" s="192" t="s">
        <v>7852</v>
      </c>
      <c r="B1173" s="351">
        <f>ROW() - ROW('RESOLUCIONES 2025'!$B$2) - 44</f>
        <v>1127</v>
      </c>
      <c r="C1173" s="130">
        <v>45925.0</v>
      </c>
      <c r="D1173" s="73" t="s">
        <v>9246</v>
      </c>
      <c r="E1173" s="386" t="s">
        <v>11899</v>
      </c>
      <c r="F1173" s="73" t="s">
        <v>13226</v>
      </c>
      <c r="G1173" s="253"/>
      <c r="H1173" s="431"/>
      <c r="I1173" s="285"/>
      <c r="J1173" s="73"/>
      <c r="K1173" s="73"/>
      <c r="L1173" s="73"/>
      <c r="M1173" s="73"/>
      <c r="N1173" s="21"/>
      <c r="O1173" s="21"/>
    </row>
    <row r="1174" ht="15.75" customHeight="1">
      <c r="A1174" s="192" t="s">
        <v>7852</v>
      </c>
      <c r="B1174" s="351">
        <f>ROW() - ROW('RESOLUCIONES 2025'!$B$2) - 44</f>
        <v>1128</v>
      </c>
      <c r="C1174" s="130">
        <v>45925.0</v>
      </c>
      <c r="D1174" s="73" t="s">
        <v>3762</v>
      </c>
      <c r="E1174" s="386" t="s">
        <v>8326</v>
      </c>
      <c r="F1174" s="73" t="s">
        <v>13227</v>
      </c>
      <c r="G1174" s="268"/>
      <c r="H1174" s="431"/>
      <c r="I1174" s="285"/>
      <c r="J1174" s="73"/>
      <c r="K1174" s="73"/>
      <c r="L1174" s="73"/>
      <c r="M1174" s="73"/>
      <c r="N1174" s="21"/>
      <c r="O1174" s="21"/>
    </row>
    <row r="1175" ht="15.75" customHeight="1">
      <c r="A1175" s="192" t="s">
        <v>7852</v>
      </c>
      <c r="B1175" s="351">
        <f>ROW() - ROW('RESOLUCIONES 2025'!$B$2) - 44</f>
        <v>1129</v>
      </c>
      <c r="C1175" s="130">
        <v>45925.0</v>
      </c>
      <c r="D1175" s="73" t="s">
        <v>2579</v>
      </c>
      <c r="E1175" s="386" t="s">
        <v>13228</v>
      </c>
      <c r="F1175" s="73" t="s">
        <v>13229</v>
      </c>
      <c r="G1175" s="268"/>
      <c r="H1175" s="431"/>
      <c r="I1175" s="285"/>
      <c r="J1175" s="73"/>
      <c r="K1175" s="73"/>
      <c r="L1175" s="73"/>
      <c r="M1175" s="73"/>
      <c r="N1175" s="21"/>
      <c r="O1175" s="21"/>
    </row>
    <row r="1176" ht="15.75" customHeight="1">
      <c r="A1176" s="192" t="s">
        <v>7852</v>
      </c>
      <c r="B1176" s="351">
        <f>ROW() - ROW('RESOLUCIONES 2025'!$B$2) - 44</f>
        <v>1130</v>
      </c>
      <c r="C1176" s="130">
        <v>45925.0</v>
      </c>
      <c r="D1176" s="73" t="s">
        <v>13230</v>
      </c>
      <c r="E1176" s="386" t="s">
        <v>13231</v>
      </c>
      <c r="F1176" s="73" t="s">
        <v>18</v>
      </c>
      <c r="G1176" s="169"/>
      <c r="H1176" s="431" t="s">
        <v>13232</v>
      </c>
      <c r="I1176" s="285"/>
      <c r="J1176" s="73"/>
      <c r="K1176" s="73"/>
      <c r="L1176" s="73"/>
      <c r="M1176" s="73"/>
      <c r="N1176" s="21"/>
      <c r="O1176" s="21"/>
    </row>
    <row r="1177" ht="15.75" customHeight="1">
      <c r="A1177" s="192" t="s">
        <v>7852</v>
      </c>
      <c r="B1177" s="351">
        <f>ROW() - ROW('RESOLUCIONES 2025'!$B$2) - 44</f>
        <v>1131</v>
      </c>
      <c r="C1177" s="130">
        <v>45925.0</v>
      </c>
      <c r="D1177" s="73" t="s">
        <v>4130</v>
      </c>
      <c r="E1177" s="386" t="s">
        <v>13109</v>
      </c>
      <c r="F1177" s="73" t="s">
        <v>18</v>
      </c>
      <c r="G1177" s="268" t="s">
        <v>13233</v>
      </c>
      <c r="H1177" s="431" t="s">
        <v>12477</v>
      </c>
      <c r="I1177" s="285"/>
      <c r="J1177" s="73"/>
      <c r="K1177" s="73"/>
      <c r="L1177" s="73"/>
      <c r="M1177" s="73"/>
      <c r="N1177" s="21"/>
      <c r="O1177" s="21"/>
    </row>
    <row r="1178" ht="15.75" customHeight="1">
      <c r="A1178" s="192" t="s">
        <v>7852</v>
      </c>
      <c r="B1178" s="351">
        <f>ROW() - ROW('RESOLUCIONES 2025'!$B$2) - 44</f>
        <v>1132</v>
      </c>
      <c r="C1178" s="130">
        <v>45925.0</v>
      </c>
      <c r="D1178" s="73" t="s">
        <v>12154</v>
      </c>
      <c r="E1178" s="386" t="s">
        <v>13234</v>
      </c>
      <c r="F1178" s="73" t="s">
        <v>18</v>
      </c>
      <c r="G1178" s="169"/>
      <c r="H1178" s="431" t="s">
        <v>13235</v>
      </c>
      <c r="I1178" s="285"/>
      <c r="J1178" s="73"/>
      <c r="K1178" s="73"/>
      <c r="L1178" s="73"/>
      <c r="M1178" s="73"/>
      <c r="N1178" s="21"/>
      <c r="O1178" s="21"/>
    </row>
    <row r="1179" ht="15.75" customHeight="1">
      <c r="A1179" s="192" t="s">
        <v>7852</v>
      </c>
      <c r="B1179" s="351">
        <f>ROW() - ROW('RESOLUCIONES 2025'!$B$2) - 44</f>
        <v>1133</v>
      </c>
      <c r="C1179" s="130">
        <v>45925.0</v>
      </c>
      <c r="D1179" s="73" t="s">
        <v>8493</v>
      </c>
      <c r="E1179" s="386" t="s">
        <v>13236</v>
      </c>
      <c r="F1179" s="73" t="s">
        <v>18</v>
      </c>
      <c r="G1179" s="169"/>
      <c r="H1179" s="431" t="s">
        <v>12477</v>
      </c>
      <c r="I1179" s="285"/>
      <c r="J1179" s="73"/>
      <c r="K1179" s="73"/>
      <c r="L1179" s="73"/>
      <c r="M1179" s="73"/>
      <c r="N1179" s="21"/>
      <c r="O1179" s="21"/>
    </row>
    <row r="1180" ht="15.75" customHeight="1">
      <c r="A1180" s="192" t="s">
        <v>7852</v>
      </c>
      <c r="B1180" s="351">
        <f>ROW() - ROW('RESOLUCIONES 2025'!$B$2) - 44</f>
        <v>1134</v>
      </c>
      <c r="C1180" s="130">
        <v>45925.0</v>
      </c>
      <c r="D1180" s="73" t="s">
        <v>13237</v>
      </c>
      <c r="E1180" s="386" t="s">
        <v>13238</v>
      </c>
      <c r="F1180" s="73" t="s">
        <v>18</v>
      </c>
      <c r="G1180" s="169"/>
      <c r="H1180" s="431" t="s">
        <v>13239</v>
      </c>
      <c r="I1180" s="285"/>
      <c r="J1180" s="73"/>
      <c r="K1180" s="73"/>
      <c r="L1180" s="73"/>
      <c r="M1180" s="73"/>
      <c r="N1180" s="21"/>
      <c r="O1180" s="21"/>
    </row>
    <row r="1181" ht="15.75" customHeight="1">
      <c r="A1181" s="192" t="s">
        <v>7852</v>
      </c>
      <c r="B1181" s="351">
        <f>ROW() - ROW('RESOLUCIONES 2025'!$B$2) - 44</f>
        <v>1135</v>
      </c>
      <c r="C1181" s="265">
        <v>45926.0</v>
      </c>
      <c r="D1181" s="73" t="s">
        <v>5608</v>
      </c>
      <c r="E1181" s="386" t="s">
        <v>9625</v>
      </c>
      <c r="F1181" s="73" t="s">
        <v>12992</v>
      </c>
      <c r="G1181" s="169" t="s">
        <v>9373</v>
      </c>
      <c r="H1181" s="431"/>
      <c r="I1181" s="285"/>
      <c r="J1181" s="73"/>
      <c r="K1181" s="73"/>
      <c r="L1181" s="73"/>
      <c r="M1181" s="73"/>
      <c r="N1181" s="21"/>
      <c r="O1181" s="21"/>
    </row>
    <row r="1182" ht="15.75" customHeight="1">
      <c r="A1182" s="192" t="s">
        <v>7852</v>
      </c>
      <c r="B1182" s="351">
        <f>ROW() - ROW('RESOLUCIONES 2025'!$B$2) - 44</f>
        <v>1136</v>
      </c>
      <c r="C1182" s="130">
        <v>45925.0</v>
      </c>
      <c r="D1182" s="73" t="s">
        <v>13240</v>
      </c>
      <c r="E1182" s="386" t="s">
        <v>12987</v>
      </c>
      <c r="F1182" s="73" t="s">
        <v>12573</v>
      </c>
      <c r="G1182" s="169"/>
      <c r="H1182" s="431"/>
      <c r="I1182" s="285"/>
      <c r="J1182" s="73"/>
      <c r="K1182" s="73"/>
      <c r="L1182" s="73"/>
      <c r="M1182" s="73"/>
      <c r="N1182" s="21"/>
      <c r="O1182" s="21"/>
    </row>
    <row r="1183" ht="15.75" customHeight="1">
      <c r="A1183" s="442"/>
      <c r="B1183" s="351">
        <f>ROW() - ROW('RESOLUCIONES 2025'!$B$2) - 44</f>
        <v>1137</v>
      </c>
      <c r="C1183" s="130"/>
      <c r="D1183" s="73"/>
      <c r="E1183" s="386"/>
      <c r="F1183" s="73"/>
      <c r="G1183" s="169"/>
      <c r="H1183" s="431"/>
      <c r="I1183" s="285"/>
      <c r="J1183" s="73"/>
      <c r="K1183" s="73"/>
      <c r="L1183" s="73"/>
      <c r="M1183" s="73"/>
      <c r="N1183" s="21"/>
      <c r="O1183" s="21"/>
    </row>
    <row r="1184" ht="15.75" customHeight="1">
      <c r="A1184" s="192" t="s">
        <v>7852</v>
      </c>
      <c r="B1184" s="351">
        <f>ROW() - ROW('RESOLUCIONES 2025'!$B$2) - 44</f>
        <v>1138</v>
      </c>
      <c r="C1184" s="130">
        <v>45925.0</v>
      </c>
      <c r="D1184" s="73" t="s">
        <v>8425</v>
      </c>
      <c r="E1184" s="386" t="s">
        <v>8426</v>
      </c>
      <c r="F1184" s="73" t="s">
        <v>18</v>
      </c>
      <c r="G1184" s="169"/>
      <c r="H1184" s="431" t="s">
        <v>13241</v>
      </c>
      <c r="I1184" s="285"/>
      <c r="J1184" s="73"/>
      <c r="K1184" s="73"/>
      <c r="L1184" s="73"/>
      <c r="M1184" s="73"/>
      <c r="N1184" s="21"/>
      <c r="O1184" s="21"/>
    </row>
    <row r="1185" ht="15.75" customHeight="1">
      <c r="A1185" s="192" t="s">
        <v>7852</v>
      </c>
      <c r="B1185" s="351">
        <f>ROW() - ROW('RESOLUCIONES 2025'!$B$2) - 44</f>
        <v>1139</v>
      </c>
      <c r="C1185" s="130">
        <v>45925.0</v>
      </c>
      <c r="D1185" s="73" t="s">
        <v>13242</v>
      </c>
      <c r="E1185" s="386" t="s">
        <v>10269</v>
      </c>
      <c r="F1185" s="73" t="s">
        <v>12573</v>
      </c>
      <c r="G1185" s="169"/>
      <c r="H1185" s="431"/>
      <c r="I1185" s="285"/>
      <c r="J1185" s="73"/>
      <c r="K1185" s="73"/>
      <c r="L1185" s="73"/>
      <c r="M1185" s="73"/>
      <c r="N1185" s="21"/>
      <c r="O1185" s="21"/>
    </row>
    <row r="1186" ht="15.75" customHeight="1">
      <c r="A1186" s="192" t="s">
        <v>7852</v>
      </c>
      <c r="B1186" s="351">
        <f>ROW() - ROW('RESOLUCIONES 2025'!$B$2) - 44</f>
        <v>1140</v>
      </c>
      <c r="C1186" s="130">
        <v>45925.0</v>
      </c>
      <c r="D1186" s="73" t="s">
        <v>11780</v>
      </c>
      <c r="E1186" s="386" t="s">
        <v>11781</v>
      </c>
      <c r="F1186" s="73" t="s">
        <v>2923</v>
      </c>
      <c r="G1186" s="169"/>
      <c r="H1186" s="431"/>
      <c r="I1186" s="285"/>
      <c r="J1186" s="73"/>
      <c r="K1186" s="73"/>
      <c r="L1186" s="73"/>
      <c r="M1186" s="73"/>
      <c r="N1186" s="21"/>
      <c r="O1186" s="21"/>
    </row>
    <row r="1187" ht="15.75" customHeight="1">
      <c r="A1187" s="192" t="s">
        <v>7852</v>
      </c>
      <c r="B1187" s="351">
        <f>ROW() - ROW('RESOLUCIONES 2025'!$B$2) - 44</f>
        <v>1141</v>
      </c>
      <c r="C1187" s="130">
        <v>45925.0</v>
      </c>
      <c r="D1187" s="73" t="s">
        <v>11356</v>
      </c>
      <c r="E1187" s="386" t="s">
        <v>13243</v>
      </c>
      <c r="F1187" s="73" t="s">
        <v>2923</v>
      </c>
      <c r="G1187" s="169"/>
      <c r="H1187" s="431"/>
      <c r="I1187" s="285"/>
      <c r="J1187" s="73"/>
      <c r="K1187" s="73"/>
      <c r="L1187" s="73"/>
      <c r="M1187" s="73"/>
      <c r="N1187" s="21"/>
      <c r="O1187" s="21"/>
    </row>
    <row r="1188" ht="15.75" customHeight="1">
      <c r="A1188" s="192" t="s">
        <v>7852</v>
      </c>
      <c r="B1188" s="351">
        <f>ROW() - ROW('RESOLUCIONES 2025'!$B$2) - 44</f>
        <v>1142</v>
      </c>
      <c r="C1188" s="130">
        <v>45925.0</v>
      </c>
      <c r="D1188" s="73" t="s">
        <v>11354</v>
      </c>
      <c r="E1188" s="386" t="s">
        <v>12308</v>
      </c>
      <c r="F1188" s="73" t="s">
        <v>2923</v>
      </c>
      <c r="G1188" s="169"/>
      <c r="H1188" s="431"/>
      <c r="I1188" s="285"/>
      <c r="J1188" s="73"/>
      <c r="K1188" s="73"/>
      <c r="L1188" s="73"/>
      <c r="M1188" s="73"/>
      <c r="N1188" s="21"/>
      <c r="O1188" s="21"/>
    </row>
    <row r="1189" ht="15.75" customHeight="1">
      <c r="A1189" s="192" t="s">
        <v>7852</v>
      </c>
      <c r="B1189" s="351">
        <f>ROW() - ROW('RESOLUCIONES 2025'!$B$2) - 44</f>
        <v>1143</v>
      </c>
      <c r="C1189" s="130">
        <v>45925.0</v>
      </c>
      <c r="D1189" s="73" t="s">
        <v>12005</v>
      </c>
      <c r="E1189" s="386" t="s">
        <v>12006</v>
      </c>
      <c r="F1189" s="73" t="s">
        <v>2923</v>
      </c>
      <c r="G1189" s="169"/>
      <c r="H1189" s="431"/>
      <c r="I1189" s="285"/>
      <c r="J1189" s="73"/>
      <c r="K1189" s="73"/>
      <c r="L1189" s="73"/>
      <c r="M1189" s="73"/>
      <c r="N1189" s="21"/>
      <c r="O1189" s="21"/>
    </row>
    <row r="1190" ht="15.75" customHeight="1">
      <c r="A1190" s="192" t="s">
        <v>7852</v>
      </c>
      <c r="B1190" s="351">
        <v>1143.0</v>
      </c>
      <c r="C1190" s="130">
        <v>45925.0</v>
      </c>
      <c r="D1190" s="73" t="s">
        <v>5824</v>
      </c>
      <c r="E1190" s="386" t="s">
        <v>13244</v>
      </c>
      <c r="F1190" s="73" t="s">
        <v>2923</v>
      </c>
      <c r="G1190" s="169"/>
      <c r="H1190" s="431"/>
      <c r="I1190" s="285"/>
      <c r="J1190" s="73"/>
      <c r="K1190" s="73"/>
      <c r="L1190" s="73"/>
      <c r="M1190" s="73"/>
      <c r="N1190" s="21"/>
      <c r="O1190" s="21"/>
    </row>
    <row r="1191" ht="15.75" customHeight="1">
      <c r="A1191" s="192" t="s">
        <v>7852</v>
      </c>
      <c r="B1191" s="351">
        <v>1144.0</v>
      </c>
      <c r="C1191" s="130">
        <v>45925.0</v>
      </c>
      <c r="D1191" s="73" t="s">
        <v>10160</v>
      </c>
      <c r="E1191" s="386" t="s">
        <v>10653</v>
      </c>
      <c r="F1191" s="73" t="s">
        <v>2923</v>
      </c>
      <c r="G1191" s="169"/>
      <c r="H1191" s="431"/>
      <c r="I1191" s="285"/>
      <c r="J1191" s="73"/>
      <c r="K1191" s="73"/>
      <c r="L1191" s="73"/>
      <c r="M1191" s="73"/>
      <c r="N1191" s="21"/>
      <c r="O1191" s="21"/>
    </row>
    <row r="1192" ht="15.75" customHeight="1">
      <c r="A1192" s="192" t="s">
        <v>7852</v>
      </c>
      <c r="B1192" s="351">
        <v>1145.0</v>
      </c>
      <c r="C1192" s="130">
        <v>45925.0</v>
      </c>
      <c r="D1192" s="73" t="s">
        <v>9600</v>
      </c>
      <c r="E1192" s="386" t="s">
        <v>12158</v>
      </c>
      <c r="F1192" s="73" t="s">
        <v>2923</v>
      </c>
      <c r="G1192" s="169"/>
      <c r="H1192" s="431"/>
      <c r="I1192" s="285"/>
      <c r="J1192" s="73"/>
      <c r="K1192" s="73"/>
      <c r="L1192" s="73"/>
      <c r="M1192" s="73"/>
      <c r="N1192" s="21"/>
      <c r="O1192" s="21"/>
    </row>
    <row r="1193" ht="15.75" customHeight="1">
      <c r="A1193" s="192" t="s">
        <v>7852</v>
      </c>
      <c r="B1193" s="351">
        <v>1146.0</v>
      </c>
      <c r="C1193" s="130">
        <v>45925.0</v>
      </c>
      <c r="D1193" s="73" t="s">
        <v>10487</v>
      </c>
      <c r="E1193" s="386" t="s">
        <v>12759</v>
      </c>
      <c r="F1193" s="73" t="s">
        <v>2923</v>
      </c>
      <c r="G1193" s="169"/>
      <c r="H1193" s="431"/>
      <c r="I1193" s="285"/>
      <c r="J1193" s="73"/>
      <c r="K1193" s="73"/>
      <c r="L1193" s="73"/>
      <c r="M1193" s="73"/>
      <c r="N1193" s="21"/>
      <c r="O1193" s="21"/>
    </row>
    <row r="1194" ht="15.75" customHeight="1">
      <c r="A1194" s="192" t="s">
        <v>7852</v>
      </c>
      <c r="B1194" s="351">
        <v>1147.0</v>
      </c>
      <c r="C1194" s="130">
        <v>45925.0</v>
      </c>
      <c r="D1194" s="73" t="s">
        <v>13245</v>
      </c>
      <c r="E1194" s="386" t="s">
        <v>11762</v>
      </c>
      <c r="F1194" s="73" t="s">
        <v>2923</v>
      </c>
      <c r="G1194" s="169"/>
      <c r="H1194" s="431"/>
      <c r="I1194" s="285"/>
      <c r="J1194" s="73"/>
      <c r="K1194" s="73"/>
      <c r="L1194" s="73"/>
      <c r="M1194" s="73"/>
      <c r="N1194" s="21"/>
      <c r="O1194" s="21"/>
    </row>
    <row r="1195" ht="15.75" customHeight="1">
      <c r="A1195" s="192" t="s">
        <v>7852</v>
      </c>
      <c r="B1195" s="351">
        <v>1148.0</v>
      </c>
      <c r="C1195" s="130">
        <v>45925.0</v>
      </c>
      <c r="D1195" s="73" t="s">
        <v>10988</v>
      </c>
      <c r="E1195" s="386" t="s">
        <v>12713</v>
      </c>
      <c r="F1195" s="73" t="s">
        <v>2923</v>
      </c>
      <c r="G1195" s="376"/>
      <c r="H1195" s="431"/>
      <c r="I1195" s="285"/>
      <c r="J1195" s="73"/>
      <c r="K1195" s="73"/>
      <c r="L1195" s="73"/>
      <c r="M1195" s="73"/>
      <c r="N1195" s="21"/>
      <c r="O1195" s="21"/>
    </row>
    <row r="1196" ht="15.75" customHeight="1">
      <c r="A1196" s="192" t="s">
        <v>7852</v>
      </c>
      <c r="B1196" s="351">
        <v>1149.0</v>
      </c>
      <c r="C1196" s="130">
        <v>45925.0</v>
      </c>
      <c r="D1196" s="73" t="s">
        <v>12083</v>
      </c>
      <c r="E1196" s="386" t="s">
        <v>13246</v>
      </c>
      <c r="F1196" s="73" t="s">
        <v>2923</v>
      </c>
      <c r="G1196" s="169"/>
      <c r="H1196" s="431"/>
      <c r="I1196" s="285"/>
      <c r="J1196" s="73"/>
      <c r="K1196" s="73"/>
      <c r="L1196" s="73"/>
      <c r="M1196" s="73"/>
      <c r="N1196" s="21"/>
      <c r="O1196" s="21"/>
    </row>
    <row r="1197" ht="15.75" customHeight="1">
      <c r="A1197" s="192" t="s">
        <v>7852</v>
      </c>
      <c r="B1197" s="351">
        <v>1150.0</v>
      </c>
      <c r="C1197" s="130">
        <v>45925.0</v>
      </c>
      <c r="D1197" s="73" t="s">
        <v>1940</v>
      </c>
      <c r="E1197" s="386" t="s">
        <v>12253</v>
      </c>
      <c r="F1197" s="73" t="s">
        <v>2923</v>
      </c>
      <c r="G1197" s="169"/>
      <c r="H1197" s="431"/>
      <c r="I1197" s="285"/>
      <c r="J1197" s="73"/>
      <c r="K1197" s="73"/>
      <c r="L1197" s="73"/>
      <c r="M1197" s="73"/>
      <c r="N1197" s="21"/>
      <c r="O1197" s="21"/>
    </row>
    <row r="1198" ht="15.75" customHeight="1">
      <c r="A1198" s="192" t="s">
        <v>7852</v>
      </c>
      <c r="B1198" s="351">
        <v>1151.0</v>
      </c>
      <c r="C1198" s="130">
        <v>45925.0</v>
      </c>
      <c r="D1198" s="73" t="s">
        <v>1732</v>
      </c>
      <c r="E1198" s="386" t="s">
        <v>11230</v>
      </c>
      <c r="F1198" s="73" t="s">
        <v>18</v>
      </c>
      <c r="G1198" s="169" t="s">
        <v>12842</v>
      </c>
      <c r="H1198" s="431" t="s">
        <v>12056</v>
      </c>
      <c r="I1198" s="285"/>
      <c r="J1198" s="73"/>
      <c r="K1198" s="73"/>
      <c r="L1198" s="73"/>
      <c r="M1198" s="73"/>
      <c r="N1198" s="21"/>
      <c r="O1198" s="21"/>
    </row>
    <row r="1199" ht="15.75" customHeight="1">
      <c r="A1199" s="192" t="s">
        <v>7852</v>
      </c>
      <c r="B1199" s="351">
        <v>1152.0</v>
      </c>
      <c r="C1199" s="130">
        <v>45926.0</v>
      </c>
      <c r="D1199" s="73" t="s">
        <v>11492</v>
      </c>
      <c r="E1199" s="386" t="s">
        <v>13247</v>
      </c>
      <c r="F1199" s="73" t="s">
        <v>18</v>
      </c>
      <c r="G1199" s="169" t="s">
        <v>12842</v>
      </c>
      <c r="H1199" s="431" t="s">
        <v>13248</v>
      </c>
      <c r="I1199" s="285"/>
      <c r="J1199" s="73"/>
      <c r="K1199" s="73"/>
      <c r="L1199" s="73"/>
      <c r="M1199" s="73"/>
      <c r="N1199" s="21"/>
      <c r="O1199" s="21"/>
    </row>
    <row r="1200" ht="15.75" customHeight="1">
      <c r="A1200" s="192" t="s">
        <v>7852</v>
      </c>
      <c r="B1200" s="351">
        <v>1153.0</v>
      </c>
      <c r="C1200" s="130">
        <v>45926.0</v>
      </c>
      <c r="D1200" s="73" t="s">
        <v>5355</v>
      </c>
      <c r="E1200" s="386" t="s">
        <v>12521</v>
      </c>
      <c r="F1200" s="73" t="s">
        <v>18</v>
      </c>
      <c r="G1200" s="169" t="s">
        <v>12842</v>
      </c>
      <c r="H1200" s="431" t="s">
        <v>13249</v>
      </c>
      <c r="I1200" s="285"/>
      <c r="J1200" s="73"/>
      <c r="K1200" s="73"/>
      <c r="L1200" s="73"/>
      <c r="M1200" s="73"/>
      <c r="N1200" s="21"/>
      <c r="O1200" s="21"/>
    </row>
    <row r="1201" ht="15.75" customHeight="1">
      <c r="A1201" s="192" t="s">
        <v>7852</v>
      </c>
      <c r="B1201" s="351">
        <v>1154.0</v>
      </c>
      <c r="C1201" s="130">
        <v>45926.0</v>
      </c>
      <c r="D1201" s="73" t="s">
        <v>2678</v>
      </c>
      <c r="E1201" s="386" t="s">
        <v>12782</v>
      </c>
      <c r="F1201" s="73" t="s">
        <v>18</v>
      </c>
      <c r="G1201" s="169" t="s">
        <v>12842</v>
      </c>
      <c r="H1201" s="431" t="s">
        <v>12386</v>
      </c>
      <c r="I1201" s="285"/>
      <c r="J1201" s="73"/>
      <c r="K1201" s="73"/>
      <c r="L1201" s="73"/>
      <c r="M1201" s="73"/>
      <c r="N1201" s="21"/>
      <c r="O1201" s="21"/>
    </row>
    <row r="1202" ht="15.75" customHeight="1">
      <c r="A1202" s="192" t="s">
        <v>7852</v>
      </c>
      <c r="B1202" s="351">
        <v>1155.0</v>
      </c>
      <c r="C1202" s="130">
        <v>45926.0</v>
      </c>
      <c r="D1202" s="73" t="s">
        <v>8981</v>
      </c>
      <c r="E1202" s="386" t="s">
        <v>11987</v>
      </c>
      <c r="F1202" s="73" t="s">
        <v>18</v>
      </c>
      <c r="G1202" s="169" t="s">
        <v>12842</v>
      </c>
      <c r="H1202" s="431" t="s">
        <v>13250</v>
      </c>
      <c r="I1202" s="285"/>
      <c r="J1202" s="73"/>
      <c r="K1202" s="73"/>
      <c r="L1202" s="73"/>
      <c r="M1202" s="73"/>
      <c r="N1202" s="21"/>
      <c r="O1202" s="21"/>
    </row>
    <row r="1203" ht="15.75" customHeight="1">
      <c r="A1203" s="192" t="s">
        <v>7852</v>
      </c>
      <c r="B1203" s="351">
        <v>1156.0</v>
      </c>
      <c r="C1203" s="130">
        <v>45926.0</v>
      </c>
      <c r="D1203" s="73" t="s">
        <v>12836</v>
      </c>
      <c r="E1203" s="386" t="s">
        <v>12837</v>
      </c>
      <c r="F1203" s="73" t="s">
        <v>18</v>
      </c>
      <c r="G1203" s="169" t="s">
        <v>12842</v>
      </c>
      <c r="H1203" s="431" t="s">
        <v>12386</v>
      </c>
      <c r="I1203" s="285"/>
      <c r="J1203" s="73"/>
      <c r="K1203" s="73"/>
      <c r="L1203" s="73"/>
      <c r="M1203" s="73"/>
      <c r="N1203" s="21"/>
      <c r="O1203" s="21"/>
    </row>
    <row r="1204" ht="15.75" customHeight="1">
      <c r="A1204" s="192" t="s">
        <v>7852</v>
      </c>
      <c r="B1204" s="351">
        <v>1157.0</v>
      </c>
      <c r="C1204" s="130">
        <v>45926.0</v>
      </c>
      <c r="D1204" s="73" t="s">
        <v>12864</v>
      </c>
      <c r="E1204" s="386" t="s">
        <v>12865</v>
      </c>
      <c r="F1204" s="73" t="s">
        <v>18</v>
      </c>
      <c r="G1204" s="169" t="s">
        <v>12842</v>
      </c>
      <c r="H1204" s="431" t="s">
        <v>12386</v>
      </c>
      <c r="I1204" s="285"/>
      <c r="J1204" s="73"/>
      <c r="K1204" s="73"/>
      <c r="L1204" s="73"/>
      <c r="M1204" s="73"/>
      <c r="N1204" s="21"/>
      <c r="O1204" s="21"/>
    </row>
    <row r="1205" ht="15.75" customHeight="1">
      <c r="A1205" s="192" t="s">
        <v>7852</v>
      </c>
      <c r="B1205" s="351">
        <v>1158.0</v>
      </c>
      <c r="C1205" s="130">
        <v>45926.0</v>
      </c>
      <c r="D1205" s="73" t="s">
        <v>12870</v>
      </c>
      <c r="E1205" s="386" t="s">
        <v>12871</v>
      </c>
      <c r="F1205" s="73" t="s">
        <v>18</v>
      </c>
      <c r="G1205" s="169" t="s">
        <v>12842</v>
      </c>
      <c r="H1205" s="431" t="s">
        <v>12386</v>
      </c>
      <c r="I1205" s="285"/>
      <c r="J1205" s="73"/>
      <c r="K1205" s="73"/>
      <c r="L1205" s="73"/>
      <c r="M1205" s="73"/>
      <c r="N1205" s="21"/>
      <c r="O1205" s="21"/>
    </row>
    <row r="1206" ht="15.75" customHeight="1">
      <c r="A1206" s="192" t="s">
        <v>7852</v>
      </c>
      <c r="B1206" s="351">
        <v>1159.0</v>
      </c>
      <c r="C1206" s="130">
        <v>45926.0</v>
      </c>
      <c r="D1206" s="73" t="s">
        <v>12810</v>
      </c>
      <c r="E1206" s="386" t="s">
        <v>12811</v>
      </c>
      <c r="F1206" s="73" t="s">
        <v>18</v>
      </c>
      <c r="G1206" s="169" t="s">
        <v>12842</v>
      </c>
      <c r="H1206" s="431" t="s">
        <v>12386</v>
      </c>
      <c r="I1206" s="285"/>
      <c r="J1206" s="73"/>
      <c r="K1206" s="73"/>
      <c r="L1206" s="73"/>
      <c r="M1206" s="73"/>
      <c r="N1206" s="21"/>
      <c r="O1206" s="21"/>
    </row>
    <row r="1207" ht="15.75" customHeight="1">
      <c r="A1207" s="192" t="s">
        <v>7852</v>
      </c>
      <c r="B1207" s="351">
        <v>1160.0</v>
      </c>
      <c r="C1207" s="130">
        <v>45926.0</v>
      </c>
      <c r="D1207" s="73" t="s">
        <v>3277</v>
      </c>
      <c r="E1207" s="386" t="s">
        <v>11765</v>
      </c>
      <c r="F1207" s="73" t="s">
        <v>18</v>
      </c>
      <c r="G1207" s="169" t="s">
        <v>12842</v>
      </c>
      <c r="H1207" s="431" t="s">
        <v>13251</v>
      </c>
      <c r="I1207" s="285"/>
      <c r="J1207" s="73"/>
      <c r="K1207" s="73"/>
      <c r="L1207" s="73"/>
      <c r="M1207" s="73"/>
      <c r="N1207" s="21"/>
      <c r="O1207" s="21"/>
    </row>
    <row r="1208" ht="15.75" customHeight="1">
      <c r="A1208" s="192" t="s">
        <v>7852</v>
      </c>
      <c r="B1208" s="351">
        <v>1161.0</v>
      </c>
      <c r="C1208" s="130">
        <v>45926.0</v>
      </c>
      <c r="D1208" s="73" t="s">
        <v>9826</v>
      </c>
      <c r="E1208" s="386" t="s">
        <v>13252</v>
      </c>
      <c r="F1208" s="73" t="s">
        <v>13086</v>
      </c>
      <c r="G1208" s="268" t="s">
        <v>9883</v>
      </c>
      <c r="H1208" s="431"/>
      <c r="I1208" s="285"/>
      <c r="J1208" s="73"/>
      <c r="K1208" s="73"/>
      <c r="L1208" s="73"/>
      <c r="M1208" s="73"/>
      <c r="N1208" s="21"/>
      <c r="O1208" s="21"/>
    </row>
    <row r="1209" ht="15.75" customHeight="1">
      <c r="A1209" s="192" t="s">
        <v>7852</v>
      </c>
      <c r="B1209" s="351">
        <v>1162.0</v>
      </c>
      <c r="C1209" s="130">
        <v>45926.0</v>
      </c>
      <c r="D1209" s="73" t="s">
        <v>9265</v>
      </c>
      <c r="E1209" s="386" t="s">
        <v>12408</v>
      </c>
      <c r="F1209" s="73" t="s">
        <v>13086</v>
      </c>
      <c r="G1209" s="169"/>
      <c r="H1209" s="431"/>
      <c r="I1209" s="285"/>
      <c r="J1209" s="73"/>
      <c r="K1209" s="73"/>
      <c r="L1209" s="73"/>
      <c r="M1209" s="73"/>
      <c r="N1209" s="21"/>
      <c r="O1209" s="21"/>
    </row>
    <row r="1210" ht="15.75" customHeight="1">
      <c r="A1210" s="259"/>
      <c r="B1210" s="351">
        <v>1163.0</v>
      </c>
      <c r="C1210" s="130">
        <v>45931.0</v>
      </c>
      <c r="D1210" s="491" t="s">
        <v>13253</v>
      </c>
      <c r="E1210" s="386"/>
      <c r="F1210" s="73" t="s">
        <v>13254</v>
      </c>
      <c r="G1210" s="357" t="s">
        <v>14397</v>
      </c>
      <c r="H1210" s="431"/>
      <c r="I1210" s="285"/>
      <c r="J1210" s="73"/>
      <c r="K1210" s="73"/>
      <c r="L1210" s="73"/>
      <c r="M1210" s="73"/>
      <c r="N1210" s="21"/>
      <c r="O1210" s="21"/>
    </row>
    <row r="1211" ht="15.75" customHeight="1">
      <c r="A1211" s="192" t="s">
        <v>7852</v>
      </c>
      <c r="B1211" s="351">
        <v>1164.0</v>
      </c>
      <c r="C1211" s="130">
        <v>45930.0</v>
      </c>
      <c r="D1211" s="73" t="s">
        <v>9818</v>
      </c>
      <c r="E1211" s="386" t="s">
        <v>13083</v>
      </c>
      <c r="F1211" s="73" t="s">
        <v>12573</v>
      </c>
      <c r="G1211" s="268"/>
      <c r="H1211" s="431" t="s">
        <v>13255</v>
      </c>
      <c r="I1211" s="431" t="s">
        <v>12305</v>
      </c>
      <c r="J1211" s="73"/>
      <c r="K1211" s="73"/>
      <c r="L1211" s="73"/>
      <c r="M1211" s="73"/>
      <c r="N1211" s="21"/>
      <c r="O1211" s="21"/>
    </row>
    <row r="1212" ht="15.75" customHeight="1">
      <c r="A1212" s="192" t="s">
        <v>7852</v>
      </c>
      <c r="B1212" s="351">
        <v>1165.0</v>
      </c>
      <c r="C1212" s="130">
        <v>45930.0</v>
      </c>
      <c r="D1212" s="73" t="s">
        <v>11567</v>
      </c>
      <c r="E1212" s="386" t="s">
        <v>13256</v>
      </c>
      <c r="F1212" s="73" t="s">
        <v>12573</v>
      </c>
      <c r="G1212" s="169"/>
      <c r="H1212" s="431"/>
      <c r="I1212" s="285"/>
      <c r="J1212" s="73"/>
      <c r="K1212" s="73"/>
      <c r="L1212" s="73"/>
      <c r="M1212" s="73"/>
      <c r="N1212" s="21"/>
      <c r="O1212" s="21"/>
    </row>
    <row r="1213" ht="15.75" customHeight="1">
      <c r="A1213" s="192" t="s">
        <v>7852</v>
      </c>
      <c r="B1213" s="351">
        <v>1166.0</v>
      </c>
      <c r="C1213" s="130">
        <v>45930.0</v>
      </c>
      <c r="D1213" s="73" t="s">
        <v>13257</v>
      </c>
      <c r="E1213" s="386" t="s">
        <v>3702</v>
      </c>
      <c r="F1213" s="73" t="s">
        <v>12573</v>
      </c>
      <c r="G1213" s="169"/>
      <c r="H1213" s="431"/>
      <c r="I1213" s="285"/>
      <c r="J1213" s="73"/>
      <c r="K1213" s="73"/>
      <c r="L1213" s="73"/>
      <c r="M1213" s="73"/>
      <c r="N1213" s="21"/>
      <c r="O1213" s="21"/>
    </row>
    <row r="1214" ht="15.75" customHeight="1">
      <c r="A1214" s="192" t="s">
        <v>7852</v>
      </c>
      <c r="B1214" s="351">
        <v>1167.0</v>
      </c>
      <c r="C1214" s="130">
        <v>45930.0</v>
      </c>
      <c r="D1214" s="73" t="s">
        <v>13258</v>
      </c>
      <c r="E1214" s="386" t="s">
        <v>12878</v>
      </c>
      <c r="F1214" s="73" t="s">
        <v>12573</v>
      </c>
      <c r="G1214" s="169"/>
      <c r="H1214" s="431"/>
      <c r="I1214" s="285"/>
      <c r="J1214" s="73"/>
      <c r="K1214" s="73"/>
      <c r="L1214" s="73"/>
      <c r="M1214" s="73"/>
      <c r="N1214" s="21"/>
      <c r="O1214" s="21"/>
    </row>
    <row r="1215" ht="15.75" customHeight="1">
      <c r="A1215" s="192"/>
      <c r="B1215" s="351">
        <v>1168.0</v>
      </c>
      <c r="C1215" s="130">
        <v>45930.0</v>
      </c>
      <c r="D1215" s="73" t="s">
        <v>13259</v>
      </c>
      <c r="E1215" s="386" t="s">
        <v>8396</v>
      </c>
      <c r="F1215" s="73" t="s">
        <v>12573</v>
      </c>
      <c r="G1215" s="268" t="s">
        <v>13260</v>
      </c>
      <c r="H1215" s="431"/>
      <c r="I1215" s="285"/>
      <c r="J1215" s="73"/>
      <c r="K1215" s="73"/>
      <c r="L1215" s="73"/>
      <c r="M1215" s="73"/>
      <c r="N1215" s="21"/>
      <c r="O1215" s="21"/>
    </row>
    <row r="1216" ht="15.75" customHeight="1">
      <c r="A1216" s="192" t="s">
        <v>7852</v>
      </c>
      <c r="B1216" s="351">
        <v>1169.0</v>
      </c>
      <c r="C1216" s="130">
        <v>45930.0</v>
      </c>
      <c r="D1216" s="73" t="s">
        <v>13261</v>
      </c>
      <c r="E1216" s="386" t="s">
        <v>12985</v>
      </c>
      <c r="F1216" s="73" t="s">
        <v>12573</v>
      </c>
      <c r="G1216" s="169"/>
      <c r="H1216" s="431"/>
      <c r="I1216" s="285"/>
      <c r="J1216" s="73"/>
      <c r="K1216" s="73"/>
      <c r="L1216" s="73"/>
      <c r="M1216" s="73"/>
      <c r="N1216" s="21"/>
      <c r="O1216" s="21"/>
    </row>
    <row r="1217" ht="15.75" customHeight="1">
      <c r="A1217" s="192" t="s">
        <v>7852</v>
      </c>
      <c r="B1217" s="351">
        <v>1170.0</v>
      </c>
      <c r="C1217" s="130">
        <v>45930.0</v>
      </c>
      <c r="D1217" s="73" t="s">
        <v>13262</v>
      </c>
      <c r="E1217" s="386" t="s">
        <v>13263</v>
      </c>
      <c r="F1217" s="73" t="s">
        <v>12573</v>
      </c>
      <c r="G1217" s="169"/>
      <c r="H1217" s="431"/>
      <c r="I1217" s="285"/>
      <c r="J1217" s="73"/>
      <c r="K1217" s="73"/>
      <c r="L1217" s="73"/>
      <c r="M1217" s="73"/>
      <c r="N1217" s="21"/>
      <c r="O1217" s="21"/>
    </row>
    <row r="1218" ht="15.75" customHeight="1">
      <c r="A1218" s="192" t="s">
        <v>7852</v>
      </c>
      <c r="B1218" s="351">
        <v>1171.0</v>
      </c>
      <c r="C1218" s="130">
        <v>45930.0</v>
      </c>
      <c r="D1218" s="73" t="s">
        <v>11854</v>
      </c>
      <c r="E1218" s="386" t="s">
        <v>13264</v>
      </c>
      <c r="F1218" s="73" t="s">
        <v>12573</v>
      </c>
      <c r="G1218" s="169"/>
      <c r="H1218" s="431"/>
      <c r="I1218" s="285"/>
      <c r="J1218" s="73"/>
      <c r="K1218" s="73"/>
      <c r="L1218" s="73"/>
      <c r="M1218" s="73"/>
      <c r="N1218" s="21"/>
      <c r="O1218" s="21"/>
    </row>
    <row r="1219" ht="15.75" customHeight="1">
      <c r="A1219" s="192" t="s">
        <v>7852</v>
      </c>
      <c r="B1219" s="351">
        <v>1172.0</v>
      </c>
      <c r="C1219" s="130">
        <v>45930.0</v>
      </c>
      <c r="D1219" s="73" t="s">
        <v>13265</v>
      </c>
      <c r="E1219" s="386" t="s">
        <v>12682</v>
      </c>
      <c r="F1219" s="73" t="s">
        <v>12573</v>
      </c>
      <c r="G1219" s="169"/>
      <c r="H1219" s="431"/>
      <c r="I1219" s="285"/>
      <c r="J1219" s="73"/>
      <c r="K1219" s="73"/>
      <c r="L1219" s="73"/>
      <c r="M1219" s="73"/>
      <c r="N1219" s="21"/>
      <c r="O1219" s="21"/>
    </row>
    <row r="1220" ht="15.75" customHeight="1">
      <c r="A1220" s="192" t="s">
        <v>7852</v>
      </c>
      <c r="B1220" s="351">
        <v>1173.0</v>
      </c>
      <c r="C1220" s="130">
        <v>45930.0</v>
      </c>
      <c r="D1220" s="73" t="s">
        <v>11627</v>
      </c>
      <c r="E1220" s="386" t="s">
        <v>11628</v>
      </c>
      <c r="F1220" s="73" t="s">
        <v>12573</v>
      </c>
      <c r="G1220" s="169"/>
      <c r="H1220" s="431"/>
      <c r="I1220" s="285"/>
      <c r="J1220" s="73"/>
      <c r="K1220" s="73"/>
      <c r="L1220" s="73"/>
      <c r="M1220" s="73"/>
      <c r="N1220" s="21"/>
      <c r="O1220" s="21"/>
    </row>
    <row r="1221" ht="15.75" customHeight="1">
      <c r="A1221" s="192" t="s">
        <v>7852</v>
      </c>
      <c r="B1221" s="351">
        <v>1174.0</v>
      </c>
      <c r="C1221" s="130">
        <v>45930.0</v>
      </c>
      <c r="D1221" s="73" t="s">
        <v>9221</v>
      </c>
      <c r="E1221" s="386" t="s">
        <v>9672</v>
      </c>
      <c r="F1221" s="73" t="s">
        <v>12573</v>
      </c>
      <c r="G1221" s="169"/>
      <c r="H1221" s="431"/>
      <c r="I1221" s="285"/>
      <c r="J1221" s="73"/>
      <c r="K1221" s="73"/>
      <c r="L1221" s="73"/>
      <c r="M1221" s="73"/>
      <c r="N1221" s="21"/>
      <c r="O1221" s="21"/>
    </row>
    <row r="1222" ht="15.75" customHeight="1">
      <c r="A1222" s="192" t="s">
        <v>7852</v>
      </c>
      <c r="B1222" s="351">
        <v>1175.0</v>
      </c>
      <c r="C1222" s="130">
        <v>45930.0</v>
      </c>
      <c r="D1222" s="73" t="s">
        <v>13266</v>
      </c>
      <c r="E1222" s="386" t="s">
        <v>12609</v>
      </c>
      <c r="F1222" s="73" t="s">
        <v>12573</v>
      </c>
      <c r="G1222" s="169"/>
      <c r="H1222" s="431"/>
      <c r="I1222" s="285"/>
      <c r="J1222" s="73"/>
      <c r="K1222" s="73"/>
      <c r="L1222" s="73"/>
      <c r="M1222" s="73"/>
      <c r="N1222" s="21"/>
      <c r="O1222" s="21"/>
    </row>
    <row r="1223" ht="15.75" customHeight="1">
      <c r="A1223" s="192" t="s">
        <v>7852</v>
      </c>
      <c r="B1223" s="351">
        <v>1176.0</v>
      </c>
      <c r="C1223" s="130">
        <v>45930.0</v>
      </c>
      <c r="D1223" s="73" t="s">
        <v>13169</v>
      </c>
      <c r="E1223" s="386" t="s">
        <v>13267</v>
      </c>
      <c r="F1223" s="73" t="s">
        <v>12573</v>
      </c>
      <c r="G1223" s="253"/>
      <c r="H1223" s="431"/>
      <c r="I1223" s="285"/>
      <c r="J1223" s="73"/>
      <c r="K1223" s="73"/>
      <c r="L1223" s="73"/>
      <c r="M1223" s="73"/>
      <c r="N1223" s="21"/>
      <c r="O1223" s="21"/>
    </row>
    <row r="1224" ht="15.75" customHeight="1">
      <c r="A1224" s="192" t="s">
        <v>7852</v>
      </c>
      <c r="B1224" s="351">
        <v>1177.0</v>
      </c>
      <c r="C1224" s="130">
        <v>45932.0</v>
      </c>
      <c r="D1224" s="247" t="s">
        <v>12826</v>
      </c>
      <c r="E1224" s="247" t="s">
        <v>12379</v>
      </c>
      <c r="F1224" s="247" t="s">
        <v>12573</v>
      </c>
      <c r="G1224" s="253" t="s">
        <v>9373</v>
      </c>
      <c r="H1224" s="431"/>
      <c r="I1224" s="285"/>
      <c r="J1224" s="73"/>
      <c r="K1224" s="73"/>
      <c r="L1224" s="73"/>
      <c r="M1224" s="73"/>
      <c r="N1224" s="21"/>
      <c r="O1224" s="21"/>
    </row>
    <row r="1225" ht="15.75" customHeight="1">
      <c r="A1225" s="192" t="s">
        <v>7852</v>
      </c>
      <c r="B1225" s="351">
        <v>1178.0</v>
      </c>
      <c r="C1225" s="130">
        <v>45932.0</v>
      </c>
      <c r="D1225" s="73" t="s">
        <v>12840</v>
      </c>
      <c r="E1225" s="247" t="s">
        <v>12841</v>
      </c>
      <c r="F1225" s="73" t="s">
        <v>12573</v>
      </c>
      <c r="G1225" s="268" t="s">
        <v>9373</v>
      </c>
      <c r="H1225" s="431"/>
      <c r="I1225" s="285"/>
      <c r="J1225" s="73"/>
      <c r="K1225" s="73"/>
      <c r="L1225" s="73"/>
      <c r="M1225" s="73"/>
      <c r="N1225" s="21"/>
      <c r="O1225" s="21"/>
    </row>
    <row r="1226" ht="15.75" customHeight="1">
      <c r="A1226" s="192" t="s">
        <v>7852</v>
      </c>
      <c r="B1226" s="351">
        <v>1179.0</v>
      </c>
      <c r="C1226" s="130">
        <v>45932.0</v>
      </c>
      <c r="D1226" s="73" t="s">
        <v>12433</v>
      </c>
      <c r="E1226" s="386" t="s">
        <v>13268</v>
      </c>
      <c r="F1226" s="73" t="s">
        <v>8629</v>
      </c>
      <c r="G1226" s="73"/>
      <c r="H1226" s="431"/>
      <c r="I1226" s="285"/>
      <c r="J1226" s="73"/>
      <c r="K1226" s="73"/>
      <c r="L1226" s="73"/>
      <c r="M1226" s="73"/>
      <c r="N1226" s="21"/>
      <c r="O1226" s="21"/>
    </row>
    <row r="1227" ht="15.75" customHeight="1">
      <c r="A1227" s="192" t="s">
        <v>7852</v>
      </c>
      <c r="B1227" s="351">
        <v>1180.0</v>
      </c>
      <c r="C1227" s="130">
        <v>45932.0</v>
      </c>
      <c r="D1227" s="73" t="s">
        <v>6503</v>
      </c>
      <c r="E1227" s="386" t="s">
        <v>7241</v>
      </c>
      <c r="F1227" s="73" t="s">
        <v>8629</v>
      </c>
      <c r="G1227" s="169"/>
      <c r="H1227" s="431"/>
      <c r="I1227" s="285"/>
      <c r="J1227" s="73"/>
      <c r="K1227" s="73"/>
      <c r="L1227" s="73"/>
      <c r="M1227" s="73"/>
      <c r="N1227" s="21"/>
      <c r="O1227" s="21"/>
    </row>
    <row r="1228" ht="15.75" customHeight="1">
      <c r="A1228" s="192" t="s">
        <v>7852</v>
      </c>
      <c r="B1228" s="351">
        <v>1181.0</v>
      </c>
      <c r="C1228" s="130">
        <v>45932.0</v>
      </c>
      <c r="D1228" s="73" t="s">
        <v>7199</v>
      </c>
      <c r="E1228" s="386" t="s">
        <v>13269</v>
      </c>
      <c r="F1228" s="73" t="s">
        <v>8629</v>
      </c>
      <c r="G1228" s="169"/>
      <c r="H1228" s="431"/>
      <c r="I1228" s="285"/>
      <c r="J1228" s="73"/>
      <c r="K1228" s="73"/>
      <c r="L1228" s="73"/>
      <c r="M1228" s="73"/>
      <c r="N1228" s="21"/>
      <c r="O1228" s="21"/>
    </row>
    <row r="1229" ht="15.75" customHeight="1">
      <c r="A1229" s="192" t="s">
        <v>7852</v>
      </c>
      <c r="B1229" s="351">
        <v>1182.0</v>
      </c>
      <c r="C1229" s="130">
        <v>45932.0</v>
      </c>
      <c r="D1229" s="73" t="s">
        <v>12547</v>
      </c>
      <c r="E1229" s="386" t="s">
        <v>13270</v>
      </c>
      <c r="F1229" s="73" t="s">
        <v>8629</v>
      </c>
      <c r="G1229" s="268"/>
      <c r="H1229" s="431"/>
      <c r="I1229" s="285"/>
      <c r="J1229" s="73"/>
      <c r="K1229" s="73"/>
      <c r="L1229" s="73"/>
      <c r="M1229" s="73"/>
      <c r="N1229" s="21"/>
      <c r="O1229" s="21"/>
    </row>
    <row r="1230" ht="15.75" customHeight="1">
      <c r="A1230" s="192" t="s">
        <v>7852</v>
      </c>
      <c r="B1230" s="351">
        <v>1183.0</v>
      </c>
      <c r="C1230" s="130">
        <v>45932.0</v>
      </c>
      <c r="D1230" s="73" t="s">
        <v>11373</v>
      </c>
      <c r="E1230" s="386" t="s">
        <v>11374</v>
      </c>
      <c r="F1230" s="73" t="s">
        <v>8629</v>
      </c>
      <c r="G1230" s="169"/>
      <c r="H1230" s="431"/>
      <c r="I1230" s="285"/>
      <c r="J1230" s="73"/>
      <c r="K1230" s="73"/>
      <c r="L1230" s="73"/>
      <c r="M1230" s="73"/>
      <c r="N1230" s="21"/>
      <c r="O1230" s="21"/>
    </row>
    <row r="1231" ht="15.75" customHeight="1">
      <c r="A1231" s="192" t="s">
        <v>7852</v>
      </c>
      <c r="B1231" s="351">
        <v>1184.0</v>
      </c>
      <c r="C1231" s="130">
        <v>45932.0</v>
      </c>
      <c r="D1231" s="73" t="s">
        <v>11336</v>
      </c>
      <c r="E1231" s="386" t="s">
        <v>11337</v>
      </c>
      <c r="F1231" s="73" t="s">
        <v>8629</v>
      </c>
      <c r="G1231" s="169"/>
      <c r="H1231" s="431"/>
      <c r="I1231" s="285"/>
      <c r="J1231" s="73"/>
      <c r="K1231" s="73"/>
      <c r="L1231" s="73"/>
      <c r="M1231" s="73"/>
      <c r="N1231" s="21"/>
      <c r="O1231" s="21"/>
    </row>
    <row r="1232" ht="15.75" customHeight="1">
      <c r="A1232" s="192" t="s">
        <v>7852</v>
      </c>
      <c r="B1232" s="351">
        <v>1185.0</v>
      </c>
      <c r="C1232" s="130">
        <v>45932.0</v>
      </c>
      <c r="D1232" s="73" t="s">
        <v>11492</v>
      </c>
      <c r="E1232" s="386" t="s">
        <v>13247</v>
      </c>
      <c r="F1232" s="73" t="s">
        <v>18</v>
      </c>
      <c r="G1232" s="169" t="s">
        <v>1102</v>
      </c>
      <c r="H1232" s="431"/>
      <c r="I1232" s="285"/>
      <c r="J1232" s="73"/>
      <c r="K1232" s="73"/>
      <c r="L1232" s="73"/>
      <c r="M1232" s="73"/>
      <c r="N1232" s="21"/>
      <c r="O1232" s="21"/>
    </row>
    <row r="1233" ht="15.75" customHeight="1">
      <c r="A1233" s="192" t="s">
        <v>7852</v>
      </c>
      <c r="B1233" s="351">
        <v>1186.0</v>
      </c>
      <c r="C1233" s="130">
        <v>45932.0</v>
      </c>
      <c r="D1233" s="73" t="s">
        <v>5355</v>
      </c>
      <c r="E1233" s="386" t="s">
        <v>12521</v>
      </c>
      <c r="F1233" s="73" t="s">
        <v>18</v>
      </c>
      <c r="G1233" s="169" t="s">
        <v>6603</v>
      </c>
      <c r="H1233" s="431"/>
      <c r="I1233" s="285"/>
      <c r="J1233" s="73"/>
      <c r="K1233" s="73"/>
      <c r="L1233" s="73"/>
      <c r="M1233" s="73"/>
      <c r="N1233" s="21"/>
      <c r="O1233" s="21"/>
    </row>
    <row r="1234" ht="15.75" customHeight="1">
      <c r="A1234" s="192" t="s">
        <v>7852</v>
      </c>
      <c r="B1234" s="351">
        <v>1187.0</v>
      </c>
      <c r="C1234" s="130">
        <v>45932.0</v>
      </c>
      <c r="D1234" s="73" t="s">
        <v>2678</v>
      </c>
      <c r="E1234" s="386" t="s">
        <v>12782</v>
      </c>
      <c r="F1234" s="73" t="s">
        <v>18</v>
      </c>
      <c r="G1234" s="169" t="s">
        <v>399</v>
      </c>
      <c r="H1234" s="431"/>
      <c r="I1234" s="285"/>
      <c r="J1234" s="73"/>
      <c r="K1234" s="73"/>
      <c r="L1234" s="73"/>
      <c r="M1234" s="73"/>
      <c r="N1234" s="21"/>
      <c r="O1234" s="21"/>
    </row>
    <row r="1235" ht="15.75" customHeight="1">
      <c r="A1235" s="192" t="s">
        <v>7852</v>
      </c>
      <c r="B1235" s="351">
        <v>1188.0</v>
      </c>
      <c r="C1235" s="130">
        <v>45932.0</v>
      </c>
      <c r="D1235" s="73" t="s">
        <v>8981</v>
      </c>
      <c r="E1235" s="386" t="s">
        <v>11987</v>
      </c>
      <c r="F1235" s="73" t="s">
        <v>18</v>
      </c>
      <c r="G1235" s="169" t="s">
        <v>13271</v>
      </c>
      <c r="H1235" s="431"/>
      <c r="I1235" s="285"/>
      <c r="J1235" s="73"/>
      <c r="K1235" s="73"/>
      <c r="L1235" s="73"/>
      <c r="M1235" s="73"/>
      <c r="N1235" s="21"/>
      <c r="O1235" s="21"/>
    </row>
    <row r="1236" ht="15.75" customHeight="1">
      <c r="A1236" s="192" t="s">
        <v>7852</v>
      </c>
      <c r="B1236" s="351">
        <v>1189.0</v>
      </c>
      <c r="C1236" s="130">
        <v>45932.0</v>
      </c>
      <c r="D1236" s="73" t="s">
        <v>12836</v>
      </c>
      <c r="E1236" s="386" t="s">
        <v>12837</v>
      </c>
      <c r="F1236" s="73" t="s">
        <v>18</v>
      </c>
      <c r="G1236" s="169" t="s">
        <v>399</v>
      </c>
      <c r="H1236" s="431"/>
      <c r="I1236" s="285"/>
      <c r="J1236" s="73"/>
      <c r="K1236" s="73"/>
      <c r="L1236" s="73"/>
      <c r="M1236" s="73"/>
      <c r="N1236" s="21"/>
      <c r="O1236" s="21"/>
    </row>
    <row r="1237" ht="15.75" customHeight="1">
      <c r="A1237" s="192" t="s">
        <v>7852</v>
      </c>
      <c r="B1237" s="351">
        <v>1190.0</v>
      </c>
      <c r="C1237" s="130">
        <v>45932.0</v>
      </c>
      <c r="D1237" s="73" t="s">
        <v>12864</v>
      </c>
      <c r="E1237" s="386" t="s">
        <v>12865</v>
      </c>
      <c r="F1237" s="73" t="s">
        <v>18</v>
      </c>
      <c r="G1237" s="169" t="s">
        <v>399</v>
      </c>
      <c r="H1237" s="431"/>
      <c r="I1237" s="285"/>
      <c r="J1237" s="73"/>
      <c r="K1237" s="73"/>
      <c r="L1237" s="73"/>
      <c r="M1237" s="73"/>
      <c r="N1237" s="21"/>
      <c r="O1237" s="21"/>
    </row>
    <row r="1238" ht="15.75" customHeight="1">
      <c r="A1238" s="192" t="s">
        <v>7852</v>
      </c>
      <c r="B1238" s="351">
        <v>1191.0</v>
      </c>
      <c r="C1238" s="130">
        <v>45932.0</v>
      </c>
      <c r="D1238" s="73" t="s">
        <v>13272</v>
      </c>
      <c r="E1238" s="386" t="s">
        <v>12871</v>
      </c>
      <c r="F1238" s="73" t="s">
        <v>18</v>
      </c>
      <c r="G1238" s="169" t="s">
        <v>399</v>
      </c>
      <c r="H1238" s="431"/>
      <c r="I1238" s="285"/>
      <c r="J1238" s="73"/>
      <c r="K1238" s="73"/>
      <c r="L1238" s="73"/>
      <c r="M1238" s="73"/>
      <c r="N1238" s="21"/>
      <c r="O1238" s="21"/>
    </row>
    <row r="1239" ht="15.75" customHeight="1">
      <c r="A1239" s="192" t="s">
        <v>7852</v>
      </c>
      <c r="B1239" s="351">
        <v>1192.0</v>
      </c>
      <c r="C1239" s="130">
        <v>45932.0</v>
      </c>
      <c r="D1239" s="73" t="s">
        <v>12810</v>
      </c>
      <c r="E1239" s="386" t="s">
        <v>12811</v>
      </c>
      <c r="F1239" s="73" t="s">
        <v>18</v>
      </c>
      <c r="G1239" s="169" t="s">
        <v>399</v>
      </c>
      <c r="H1239" s="431"/>
      <c r="I1239" s="285"/>
      <c r="J1239" s="73"/>
      <c r="K1239" s="73"/>
      <c r="L1239" s="73"/>
      <c r="M1239" s="73"/>
      <c r="N1239" s="21"/>
      <c r="O1239" s="21"/>
    </row>
    <row r="1240" ht="15.75" customHeight="1">
      <c r="A1240" s="192" t="s">
        <v>7852</v>
      </c>
      <c r="B1240" s="351">
        <v>1193.0</v>
      </c>
      <c r="C1240" s="130">
        <v>45932.0</v>
      </c>
      <c r="D1240" s="73" t="s">
        <v>11764</v>
      </c>
      <c r="E1240" s="386" t="s">
        <v>11765</v>
      </c>
      <c r="F1240" s="73" t="s">
        <v>18</v>
      </c>
      <c r="G1240" s="169" t="s">
        <v>13273</v>
      </c>
      <c r="H1240" s="431"/>
      <c r="I1240" s="285"/>
      <c r="J1240" s="73"/>
      <c r="K1240" s="73"/>
      <c r="L1240" s="73"/>
      <c r="M1240" s="73"/>
      <c r="N1240" s="21"/>
      <c r="O1240" s="21"/>
    </row>
    <row r="1241" ht="15.75" customHeight="1">
      <c r="A1241" s="192" t="s">
        <v>7852</v>
      </c>
      <c r="B1241" s="351">
        <v>1194.0</v>
      </c>
      <c r="C1241" s="130">
        <v>45932.0</v>
      </c>
      <c r="D1241" s="73" t="s">
        <v>8510</v>
      </c>
      <c r="E1241" s="386" t="s">
        <v>13274</v>
      </c>
      <c r="F1241" s="73" t="s">
        <v>12992</v>
      </c>
      <c r="G1241" s="169"/>
      <c r="H1241" s="431"/>
      <c r="I1241" s="285"/>
      <c r="J1241" s="73"/>
      <c r="K1241" s="73"/>
      <c r="L1241" s="73"/>
      <c r="M1241" s="73"/>
      <c r="N1241" s="21"/>
      <c r="O1241" s="21"/>
    </row>
    <row r="1242" ht="15.75" customHeight="1">
      <c r="A1242" s="192" t="s">
        <v>7852</v>
      </c>
      <c r="B1242" s="351">
        <v>1195.0</v>
      </c>
      <c r="C1242" s="130">
        <v>45932.0</v>
      </c>
      <c r="D1242" s="73" t="s">
        <v>1871</v>
      </c>
      <c r="E1242" s="386" t="s">
        <v>10459</v>
      </c>
      <c r="F1242" s="73" t="s">
        <v>12992</v>
      </c>
      <c r="G1242" s="169"/>
      <c r="H1242" s="431"/>
      <c r="I1242" s="285"/>
      <c r="J1242" s="73"/>
      <c r="K1242" s="73"/>
      <c r="L1242" s="73"/>
      <c r="M1242" s="73"/>
      <c r="N1242" s="21"/>
      <c r="O1242" s="21"/>
    </row>
    <row r="1243" ht="15.75" customHeight="1">
      <c r="A1243" s="192" t="s">
        <v>7852</v>
      </c>
      <c r="B1243" s="351">
        <v>1196.0</v>
      </c>
      <c r="C1243" s="130">
        <v>45932.0</v>
      </c>
      <c r="D1243" s="73" t="s">
        <v>7366</v>
      </c>
      <c r="E1243" s="386" t="s">
        <v>13275</v>
      </c>
      <c r="F1243" s="73" t="s">
        <v>12992</v>
      </c>
      <c r="G1243" s="169"/>
      <c r="H1243" s="431"/>
      <c r="I1243" s="285"/>
      <c r="J1243" s="73"/>
      <c r="K1243" s="73"/>
      <c r="L1243" s="73"/>
      <c r="M1243" s="73"/>
      <c r="N1243" s="21"/>
      <c r="O1243" s="21"/>
    </row>
    <row r="1244" ht="15.75" customHeight="1">
      <c r="A1244" s="192" t="s">
        <v>7852</v>
      </c>
      <c r="B1244" s="351">
        <v>1197.0</v>
      </c>
      <c r="C1244" s="130">
        <v>45932.0</v>
      </c>
      <c r="D1244" s="73" t="s">
        <v>10332</v>
      </c>
      <c r="E1244" s="386" t="s">
        <v>10333</v>
      </c>
      <c r="F1244" s="73" t="s">
        <v>12992</v>
      </c>
      <c r="G1244" s="169"/>
      <c r="H1244" s="431"/>
      <c r="I1244" s="285"/>
      <c r="J1244" s="73"/>
      <c r="K1244" s="73"/>
      <c r="L1244" s="73"/>
      <c r="M1244" s="73"/>
      <c r="N1244" s="21"/>
      <c r="O1244" s="21"/>
    </row>
    <row r="1245" ht="15.75" customHeight="1">
      <c r="A1245" s="192" t="s">
        <v>7852</v>
      </c>
      <c r="B1245" s="351">
        <v>1198.0</v>
      </c>
      <c r="C1245" s="130">
        <v>45932.0</v>
      </c>
      <c r="D1245" s="73" t="s">
        <v>12433</v>
      </c>
      <c r="E1245" s="386" t="s">
        <v>13268</v>
      </c>
      <c r="F1245" s="73" t="s">
        <v>12992</v>
      </c>
      <c r="G1245" s="268"/>
      <c r="H1245" s="431"/>
      <c r="I1245" s="285"/>
      <c r="J1245" s="73"/>
      <c r="K1245" s="73"/>
      <c r="L1245" s="73"/>
      <c r="M1245" s="73"/>
      <c r="N1245" s="21"/>
      <c r="O1245" s="21"/>
    </row>
    <row r="1246" ht="15.75" customHeight="1">
      <c r="A1246" s="192" t="s">
        <v>7852</v>
      </c>
      <c r="B1246" s="351">
        <v>1199.0</v>
      </c>
      <c r="C1246" s="130">
        <v>45936.0</v>
      </c>
      <c r="D1246" s="73" t="s">
        <v>12358</v>
      </c>
      <c r="E1246" s="386" t="s">
        <v>13276</v>
      </c>
      <c r="F1246" s="73" t="s">
        <v>12573</v>
      </c>
      <c r="G1246" s="169" t="s">
        <v>13277</v>
      </c>
      <c r="H1246" s="431"/>
      <c r="I1246" s="285"/>
      <c r="J1246" s="73"/>
      <c r="K1246" s="73"/>
      <c r="L1246" s="73"/>
      <c r="M1246" s="73"/>
      <c r="N1246" s="21"/>
      <c r="O1246" s="21"/>
    </row>
    <row r="1247" ht="15.75" customHeight="1">
      <c r="A1247" s="192" t="s">
        <v>7852</v>
      </c>
      <c r="B1247" s="351">
        <v>1200.0</v>
      </c>
      <c r="C1247" s="130">
        <v>45937.0</v>
      </c>
      <c r="D1247" s="73" t="s">
        <v>2492</v>
      </c>
      <c r="E1247" s="386" t="s">
        <v>8374</v>
      </c>
      <c r="F1247" s="73" t="s">
        <v>2253</v>
      </c>
      <c r="G1247" s="169" t="s">
        <v>11991</v>
      </c>
      <c r="H1247" s="431"/>
      <c r="I1247" s="285"/>
      <c r="J1247" s="73"/>
      <c r="K1247" s="73"/>
      <c r="L1247" s="73"/>
      <c r="M1247" s="73"/>
      <c r="N1247" s="21"/>
      <c r="O1247" s="21"/>
    </row>
    <row r="1248" ht="15.75" customHeight="1">
      <c r="A1248" s="192" t="s">
        <v>7852</v>
      </c>
      <c r="B1248" s="351">
        <v>1201.0</v>
      </c>
      <c r="C1248" s="130">
        <v>45937.0</v>
      </c>
      <c r="D1248" s="73" t="s">
        <v>7981</v>
      </c>
      <c r="E1248" s="386" t="s">
        <v>7982</v>
      </c>
      <c r="F1248" s="73" t="s">
        <v>2253</v>
      </c>
      <c r="G1248" s="348" t="s">
        <v>13278</v>
      </c>
      <c r="H1248" s="431"/>
      <c r="I1248" s="285"/>
      <c r="J1248" s="73"/>
      <c r="K1248" s="73"/>
      <c r="L1248" s="73"/>
      <c r="M1248" s="73"/>
      <c r="N1248" s="21"/>
      <c r="O1248" s="21"/>
    </row>
    <row r="1249" ht="15.75" customHeight="1">
      <c r="A1249" s="192" t="s">
        <v>7852</v>
      </c>
      <c r="B1249" s="351">
        <v>1202.0</v>
      </c>
      <c r="C1249" s="130">
        <v>45937.0</v>
      </c>
      <c r="D1249" s="73" t="s">
        <v>5548</v>
      </c>
      <c r="E1249" s="386" t="s">
        <v>5549</v>
      </c>
      <c r="F1249" s="73" t="s">
        <v>2253</v>
      </c>
      <c r="G1249" s="253" t="s">
        <v>7917</v>
      </c>
      <c r="H1249" s="431"/>
      <c r="I1249" s="285"/>
      <c r="J1249" s="73"/>
      <c r="K1249" s="73"/>
      <c r="L1249" s="73"/>
      <c r="M1249" s="73"/>
      <c r="N1249" s="21"/>
      <c r="O1249" s="21"/>
    </row>
    <row r="1250" ht="15.75" customHeight="1">
      <c r="A1250" s="192" t="s">
        <v>7852</v>
      </c>
      <c r="B1250" s="351">
        <v>1203.0</v>
      </c>
      <c r="C1250" s="130">
        <v>45937.0</v>
      </c>
      <c r="D1250" s="73" t="s">
        <v>13279</v>
      </c>
      <c r="E1250" s="386" t="s">
        <v>8745</v>
      </c>
      <c r="F1250" s="247" t="s">
        <v>2253</v>
      </c>
      <c r="G1250" s="169" t="s">
        <v>12047</v>
      </c>
      <c r="H1250" s="431" t="s">
        <v>13280</v>
      </c>
      <c r="I1250" s="285"/>
      <c r="J1250" s="73"/>
      <c r="K1250" s="73"/>
      <c r="L1250" s="73"/>
      <c r="M1250" s="73"/>
      <c r="N1250" s="21"/>
      <c r="O1250" s="21"/>
    </row>
    <row r="1251" ht="15.75" customHeight="1">
      <c r="A1251" s="192" t="s">
        <v>7852</v>
      </c>
      <c r="B1251" s="351">
        <v>1204.0</v>
      </c>
      <c r="C1251" s="130">
        <v>45937.0</v>
      </c>
      <c r="D1251" s="73" t="s">
        <v>9528</v>
      </c>
      <c r="E1251" s="386" t="s">
        <v>9886</v>
      </c>
      <c r="F1251" s="73" t="s">
        <v>2253</v>
      </c>
      <c r="G1251" s="169" t="s">
        <v>11954</v>
      </c>
      <c r="H1251" s="431"/>
      <c r="I1251" s="285"/>
      <c r="J1251" s="73"/>
      <c r="K1251" s="73"/>
      <c r="L1251" s="73"/>
      <c r="M1251" s="73"/>
      <c r="N1251" s="21"/>
      <c r="O1251" s="21"/>
    </row>
    <row r="1252" ht="15.75" customHeight="1">
      <c r="A1252" s="192" t="s">
        <v>7852</v>
      </c>
      <c r="B1252" s="351">
        <v>1205.0</v>
      </c>
      <c r="C1252" s="130">
        <v>45937.0</v>
      </c>
      <c r="D1252" s="73" t="s">
        <v>4688</v>
      </c>
      <c r="E1252" s="386" t="s">
        <v>10589</v>
      </c>
      <c r="F1252" s="73" t="s">
        <v>2253</v>
      </c>
      <c r="G1252" s="169" t="s">
        <v>11954</v>
      </c>
      <c r="H1252" s="431"/>
      <c r="I1252" s="285"/>
      <c r="J1252" s="73"/>
      <c r="K1252" s="73"/>
      <c r="L1252" s="73"/>
      <c r="M1252" s="73"/>
      <c r="N1252" s="21"/>
      <c r="O1252" s="21"/>
    </row>
    <row r="1253" ht="15.75" customHeight="1">
      <c r="A1253" s="192" t="s">
        <v>7852</v>
      </c>
      <c r="B1253" s="351">
        <v>1206.0</v>
      </c>
      <c r="C1253" s="130">
        <v>45937.0</v>
      </c>
      <c r="D1253" s="73" t="s">
        <v>9278</v>
      </c>
      <c r="E1253" s="386" t="s">
        <v>9279</v>
      </c>
      <c r="F1253" s="73" t="s">
        <v>2253</v>
      </c>
      <c r="G1253" s="169" t="s">
        <v>11954</v>
      </c>
      <c r="H1253" s="431"/>
      <c r="I1253" s="285"/>
      <c r="J1253" s="73"/>
      <c r="K1253" s="73"/>
      <c r="L1253" s="73"/>
      <c r="M1253" s="73"/>
      <c r="N1253" s="21"/>
      <c r="O1253" s="21"/>
    </row>
    <row r="1254" ht="15.75" customHeight="1">
      <c r="A1254" s="192" t="s">
        <v>7852</v>
      </c>
      <c r="B1254" s="351">
        <v>1207.0</v>
      </c>
      <c r="C1254" s="130">
        <v>45937.0</v>
      </c>
      <c r="D1254" s="73" t="s">
        <v>11887</v>
      </c>
      <c r="E1254" s="386" t="s">
        <v>11809</v>
      </c>
      <c r="F1254" s="73" t="s">
        <v>2253</v>
      </c>
      <c r="G1254" s="169" t="s">
        <v>12072</v>
      </c>
      <c r="H1254" s="431"/>
      <c r="I1254" s="285"/>
      <c r="J1254" s="73"/>
      <c r="K1254" s="73"/>
      <c r="L1254" s="73"/>
      <c r="M1254" s="73"/>
      <c r="N1254" s="21"/>
      <c r="O1254" s="21"/>
    </row>
    <row r="1255" ht="15.75" customHeight="1">
      <c r="A1255" s="192" t="s">
        <v>7852</v>
      </c>
      <c r="B1255" s="351">
        <v>1208.0</v>
      </c>
      <c r="C1255" s="130">
        <v>45937.0</v>
      </c>
      <c r="D1255" s="73" t="s">
        <v>13281</v>
      </c>
      <c r="E1255" s="386" t="s">
        <v>13282</v>
      </c>
      <c r="F1255" s="73" t="s">
        <v>18</v>
      </c>
      <c r="G1255" s="169" t="s">
        <v>787</v>
      </c>
      <c r="H1255" s="431"/>
      <c r="I1255" s="285"/>
      <c r="J1255" s="73"/>
      <c r="K1255" s="73"/>
      <c r="L1255" s="73"/>
      <c r="M1255" s="73"/>
      <c r="N1255" s="21"/>
      <c r="O1255" s="21"/>
    </row>
    <row r="1256" ht="15.75" customHeight="1">
      <c r="A1256" s="192" t="s">
        <v>7852</v>
      </c>
      <c r="B1256" s="351">
        <v>1209.0</v>
      </c>
      <c r="C1256" s="130">
        <v>45937.0</v>
      </c>
      <c r="D1256" s="73" t="s">
        <v>13283</v>
      </c>
      <c r="E1256" s="386" t="s">
        <v>13284</v>
      </c>
      <c r="F1256" s="73" t="s">
        <v>18</v>
      </c>
      <c r="G1256" s="169" t="s">
        <v>787</v>
      </c>
      <c r="H1256" s="431"/>
      <c r="I1256" s="285"/>
      <c r="J1256" s="73"/>
      <c r="K1256" s="73"/>
      <c r="L1256" s="73"/>
      <c r="M1256" s="73"/>
      <c r="N1256" s="21"/>
      <c r="O1256" s="21"/>
    </row>
    <row r="1257" ht="15.75" customHeight="1">
      <c r="A1257" s="192" t="s">
        <v>7852</v>
      </c>
      <c r="B1257" s="351">
        <v>1210.0</v>
      </c>
      <c r="C1257" s="130">
        <v>45937.0</v>
      </c>
      <c r="D1257" s="73" t="s">
        <v>13285</v>
      </c>
      <c r="E1257" s="386" t="s">
        <v>13286</v>
      </c>
      <c r="F1257" s="73" t="s">
        <v>18</v>
      </c>
      <c r="G1257" s="169" t="s">
        <v>13287</v>
      </c>
      <c r="H1257" s="431"/>
      <c r="I1257" s="285"/>
      <c r="J1257" s="73"/>
      <c r="K1257" s="73"/>
      <c r="L1257" s="73"/>
      <c r="M1257" s="73"/>
      <c r="N1257" s="21"/>
      <c r="O1257" s="21"/>
    </row>
    <row r="1258" ht="15.75" customHeight="1">
      <c r="A1258" s="442"/>
      <c r="B1258" s="351">
        <v>1211.0</v>
      </c>
      <c r="C1258" s="130">
        <v>45937.0</v>
      </c>
      <c r="D1258" s="146" t="s">
        <v>11492</v>
      </c>
      <c r="E1258" s="386" t="s">
        <v>13247</v>
      </c>
      <c r="F1258" s="73" t="s">
        <v>18</v>
      </c>
      <c r="G1258" s="169" t="s">
        <v>1102</v>
      </c>
      <c r="H1258" s="495" t="s">
        <v>13288</v>
      </c>
      <c r="I1258" s="285"/>
      <c r="J1258" s="73"/>
      <c r="K1258" s="73"/>
      <c r="L1258" s="73"/>
      <c r="M1258" s="73"/>
      <c r="N1258" s="21"/>
      <c r="O1258" s="21"/>
    </row>
    <row r="1259" ht="15.75" customHeight="1">
      <c r="A1259" s="442"/>
      <c r="B1259" s="351">
        <v>1212.0</v>
      </c>
      <c r="C1259" s="130">
        <v>45937.0</v>
      </c>
      <c r="D1259" s="146" t="s">
        <v>5355</v>
      </c>
      <c r="E1259" s="386" t="s">
        <v>12521</v>
      </c>
      <c r="F1259" s="73" t="s">
        <v>18</v>
      </c>
      <c r="G1259" s="169" t="s">
        <v>13289</v>
      </c>
      <c r="H1259" s="495" t="s">
        <v>13290</v>
      </c>
      <c r="I1259" s="285"/>
      <c r="J1259" s="73"/>
      <c r="K1259" s="73"/>
      <c r="L1259" s="73"/>
      <c r="M1259" s="73"/>
      <c r="N1259" s="21"/>
      <c r="O1259" s="21"/>
    </row>
    <row r="1260" ht="15.75" customHeight="1">
      <c r="A1260" s="192" t="s">
        <v>7852</v>
      </c>
      <c r="B1260" s="351">
        <v>1213.0</v>
      </c>
      <c r="C1260" s="130">
        <v>45937.0</v>
      </c>
      <c r="D1260" s="73" t="s">
        <v>13291</v>
      </c>
      <c r="E1260" s="386" t="s">
        <v>12680</v>
      </c>
      <c r="F1260" s="73" t="s">
        <v>18</v>
      </c>
      <c r="G1260" s="169" t="s">
        <v>13292</v>
      </c>
      <c r="H1260" s="431"/>
      <c r="I1260" s="285"/>
      <c r="J1260" s="73"/>
      <c r="K1260" s="73"/>
      <c r="L1260" s="73"/>
      <c r="M1260" s="73"/>
      <c r="N1260" s="21"/>
      <c r="O1260" s="21"/>
    </row>
    <row r="1261" ht="15.75" customHeight="1">
      <c r="A1261" s="192" t="s">
        <v>7852</v>
      </c>
      <c r="B1261" s="351">
        <v>1214.0</v>
      </c>
      <c r="C1261" s="130">
        <v>45937.0</v>
      </c>
      <c r="D1261" s="73" t="s">
        <v>12165</v>
      </c>
      <c r="E1261" s="386" t="s">
        <v>13293</v>
      </c>
      <c r="F1261" s="73" t="s">
        <v>18</v>
      </c>
      <c r="G1261" s="169" t="s">
        <v>13294</v>
      </c>
      <c r="H1261" s="431"/>
      <c r="I1261" s="285"/>
      <c r="J1261" s="73"/>
      <c r="K1261" s="73"/>
      <c r="L1261" s="73"/>
      <c r="M1261" s="73"/>
      <c r="N1261" s="21"/>
      <c r="O1261" s="21"/>
    </row>
    <row r="1262" ht="15.75" customHeight="1">
      <c r="A1262" s="192" t="s">
        <v>7852</v>
      </c>
      <c r="B1262" s="351">
        <v>1215.0</v>
      </c>
      <c r="C1262" s="130">
        <v>45937.0</v>
      </c>
      <c r="D1262" s="73" t="s">
        <v>13295</v>
      </c>
      <c r="E1262" s="386" t="s">
        <v>13296</v>
      </c>
      <c r="F1262" s="73" t="s">
        <v>18</v>
      </c>
      <c r="G1262" s="169" t="s">
        <v>13297</v>
      </c>
      <c r="H1262" s="431"/>
      <c r="I1262" s="285"/>
      <c r="J1262" s="73"/>
      <c r="K1262" s="73"/>
      <c r="L1262" s="73"/>
      <c r="M1262" s="73"/>
      <c r="N1262" s="21"/>
      <c r="O1262" s="21"/>
    </row>
    <row r="1263" ht="15.75" customHeight="1">
      <c r="A1263" s="192" t="s">
        <v>7852</v>
      </c>
      <c r="B1263" s="351">
        <v>1216.0</v>
      </c>
      <c r="C1263" s="130">
        <v>45937.0</v>
      </c>
      <c r="D1263" s="73" t="s">
        <v>13298</v>
      </c>
      <c r="E1263" s="386" t="s">
        <v>13299</v>
      </c>
      <c r="F1263" s="73" t="s">
        <v>18</v>
      </c>
      <c r="G1263" s="169" t="s">
        <v>13300</v>
      </c>
      <c r="H1263" s="431"/>
      <c r="I1263" s="285"/>
      <c r="J1263" s="73"/>
      <c r="K1263" s="73"/>
      <c r="L1263" s="73"/>
      <c r="M1263" s="73"/>
      <c r="N1263" s="21"/>
      <c r="O1263" s="21"/>
    </row>
    <row r="1264" ht="15.75" customHeight="1">
      <c r="A1264" s="192" t="s">
        <v>7852</v>
      </c>
      <c r="B1264" s="351">
        <v>1217.0</v>
      </c>
      <c r="C1264" s="130">
        <v>45937.0</v>
      </c>
      <c r="D1264" s="73" t="s">
        <v>13301</v>
      </c>
      <c r="E1264" s="386" t="s">
        <v>13302</v>
      </c>
      <c r="F1264" s="73" t="s">
        <v>18</v>
      </c>
      <c r="G1264" s="253" t="s">
        <v>66</v>
      </c>
      <c r="H1264" s="431"/>
      <c r="I1264" s="285"/>
      <c r="J1264" s="73"/>
      <c r="K1264" s="73"/>
      <c r="L1264" s="73"/>
      <c r="M1264" s="73"/>
      <c r="N1264" s="21"/>
      <c r="O1264" s="21"/>
    </row>
    <row r="1265" ht="15.75" customHeight="1">
      <c r="A1265" s="192" t="s">
        <v>7852</v>
      </c>
      <c r="B1265" s="351">
        <v>1218.0</v>
      </c>
      <c r="C1265" s="130">
        <v>45937.0</v>
      </c>
      <c r="D1265" s="73" t="s">
        <v>13303</v>
      </c>
      <c r="E1265" s="386" t="s">
        <v>13304</v>
      </c>
      <c r="F1265" s="73" t="s">
        <v>18</v>
      </c>
      <c r="G1265" s="268" t="s">
        <v>13305</v>
      </c>
      <c r="H1265" s="431"/>
      <c r="I1265" s="285"/>
      <c r="J1265" s="73"/>
      <c r="K1265" s="73"/>
      <c r="L1265" s="73"/>
      <c r="M1265" s="73"/>
      <c r="N1265" s="21"/>
      <c r="O1265" s="21"/>
    </row>
    <row r="1266" ht="15.75" customHeight="1">
      <c r="A1266" s="192" t="s">
        <v>7852</v>
      </c>
      <c r="B1266" s="351">
        <v>1219.0</v>
      </c>
      <c r="C1266" s="130">
        <v>45937.0</v>
      </c>
      <c r="D1266" s="73" t="s">
        <v>9246</v>
      </c>
      <c r="E1266" s="386" t="s">
        <v>11899</v>
      </c>
      <c r="F1266" s="73" t="s">
        <v>18</v>
      </c>
      <c r="G1266" s="169" t="s">
        <v>13306</v>
      </c>
      <c r="H1266" s="431"/>
      <c r="I1266" s="285"/>
      <c r="J1266" s="73"/>
      <c r="K1266" s="73"/>
      <c r="L1266" s="73"/>
      <c r="M1266" s="73"/>
      <c r="N1266" s="21"/>
      <c r="O1266" s="21"/>
    </row>
    <row r="1267" ht="15.75" customHeight="1">
      <c r="A1267" s="192" t="s">
        <v>7852</v>
      </c>
      <c r="B1267" s="351">
        <v>1220.0</v>
      </c>
      <c r="C1267" s="130">
        <v>45937.0</v>
      </c>
      <c r="D1267" s="73" t="s">
        <v>10716</v>
      </c>
      <c r="E1267" s="386" t="s">
        <v>10819</v>
      </c>
      <c r="F1267" s="73" t="s">
        <v>18</v>
      </c>
      <c r="G1267" s="169" t="s">
        <v>399</v>
      </c>
      <c r="H1267" s="431"/>
      <c r="I1267" s="285"/>
      <c r="J1267" s="73"/>
      <c r="K1267" s="73"/>
      <c r="L1267" s="73"/>
      <c r="M1267" s="73"/>
      <c r="N1267" s="21"/>
      <c r="O1267" s="21"/>
    </row>
    <row r="1268" ht="15.75" customHeight="1">
      <c r="A1268" s="192" t="s">
        <v>7852</v>
      </c>
      <c r="B1268" s="351">
        <v>1221.0</v>
      </c>
      <c r="C1268" s="130">
        <v>45937.0</v>
      </c>
      <c r="D1268" s="73" t="s">
        <v>11773</v>
      </c>
      <c r="E1268" s="386" t="s">
        <v>11774</v>
      </c>
      <c r="F1268" s="73" t="s">
        <v>18</v>
      </c>
      <c r="G1268" s="169" t="s">
        <v>11787</v>
      </c>
      <c r="H1268" s="431" t="s">
        <v>9764</v>
      </c>
      <c r="I1268" s="285"/>
      <c r="J1268" s="73"/>
      <c r="K1268" s="73"/>
      <c r="L1268" s="73"/>
      <c r="M1268" s="73"/>
      <c r="N1268" s="21"/>
      <c r="O1268" s="21"/>
    </row>
    <row r="1269" ht="15.75" customHeight="1">
      <c r="A1269" s="192" t="s">
        <v>7852</v>
      </c>
      <c r="B1269" s="351">
        <v>1222.0</v>
      </c>
      <c r="C1269" s="130">
        <v>45937.0</v>
      </c>
      <c r="D1269" s="73" t="s">
        <v>12380</v>
      </c>
      <c r="E1269" s="386" t="s">
        <v>12381</v>
      </c>
      <c r="F1269" s="73" t="s">
        <v>2923</v>
      </c>
      <c r="G1269" s="169"/>
      <c r="H1269" s="431"/>
      <c r="I1269" s="285"/>
      <c r="J1269" s="73"/>
      <c r="K1269" s="73"/>
      <c r="L1269" s="73"/>
      <c r="M1269" s="73"/>
      <c r="N1269" s="21"/>
      <c r="O1269" s="21"/>
    </row>
    <row r="1270" ht="15.75" customHeight="1">
      <c r="A1270" s="192" t="s">
        <v>7852</v>
      </c>
      <c r="B1270" s="351">
        <v>1223.0</v>
      </c>
      <c r="C1270" s="130">
        <v>45937.0</v>
      </c>
      <c r="D1270" s="73" t="s">
        <v>11911</v>
      </c>
      <c r="E1270" s="386" t="s">
        <v>11912</v>
      </c>
      <c r="F1270" s="73" t="s">
        <v>2923</v>
      </c>
      <c r="G1270" s="169"/>
      <c r="H1270" s="431"/>
      <c r="I1270" s="285"/>
      <c r="J1270" s="73"/>
      <c r="K1270" s="73"/>
      <c r="L1270" s="73"/>
      <c r="M1270" s="73"/>
      <c r="N1270" s="21"/>
      <c r="O1270" s="21"/>
    </row>
    <row r="1271" ht="15.75" customHeight="1">
      <c r="A1271" s="192" t="s">
        <v>7852</v>
      </c>
      <c r="B1271" s="351">
        <v>1224.0</v>
      </c>
      <c r="C1271" s="130">
        <v>45937.0</v>
      </c>
      <c r="D1271" s="73" t="s">
        <v>12773</v>
      </c>
      <c r="E1271" s="386" t="s">
        <v>12774</v>
      </c>
      <c r="F1271" s="73" t="s">
        <v>2923</v>
      </c>
      <c r="G1271" s="169"/>
      <c r="H1271" s="431"/>
      <c r="I1271" s="285"/>
      <c r="J1271" s="73"/>
      <c r="K1271" s="73"/>
      <c r="L1271" s="73"/>
      <c r="M1271" s="73"/>
      <c r="N1271" s="21"/>
      <c r="O1271" s="21"/>
    </row>
    <row r="1272" ht="15.75" customHeight="1">
      <c r="A1272" s="192" t="s">
        <v>7852</v>
      </c>
      <c r="B1272" s="351">
        <v>1225.0</v>
      </c>
      <c r="C1272" s="130">
        <v>45937.0</v>
      </c>
      <c r="D1272" s="73" t="s">
        <v>11868</v>
      </c>
      <c r="E1272" s="386" t="s">
        <v>13307</v>
      </c>
      <c r="F1272" s="73" t="s">
        <v>8629</v>
      </c>
      <c r="G1272" s="169"/>
      <c r="H1272" s="431"/>
      <c r="I1272" s="285"/>
      <c r="J1272" s="73"/>
      <c r="K1272" s="73"/>
      <c r="L1272" s="73"/>
      <c r="M1272" s="73"/>
      <c r="N1272" s="21"/>
      <c r="O1272" s="21"/>
    </row>
    <row r="1273" ht="15.75" customHeight="1">
      <c r="A1273" s="192" t="s">
        <v>7852</v>
      </c>
      <c r="B1273" s="351">
        <v>1226.0</v>
      </c>
      <c r="C1273" s="130">
        <v>45937.0</v>
      </c>
      <c r="D1273" s="73" t="s">
        <v>9292</v>
      </c>
      <c r="E1273" s="386" t="s">
        <v>13308</v>
      </c>
      <c r="F1273" s="73" t="s">
        <v>13086</v>
      </c>
      <c r="G1273" s="308" t="s">
        <v>10731</v>
      </c>
      <c r="H1273" s="431"/>
      <c r="I1273" s="285"/>
      <c r="J1273" s="73"/>
      <c r="K1273" s="73"/>
      <c r="L1273" s="73"/>
      <c r="M1273" s="73"/>
      <c r="N1273" s="21"/>
      <c r="O1273" s="21"/>
    </row>
    <row r="1274" ht="15.75" customHeight="1">
      <c r="A1274" s="192" t="s">
        <v>7852</v>
      </c>
      <c r="B1274" s="351">
        <v>1227.0</v>
      </c>
      <c r="C1274" s="130">
        <v>45937.0</v>
      </c>
      <c r="D1274" s="73" t="s">
        <v>1257</v>
      </c>
      <c r="E1274" s="386" t="s">
        <v>10234</v>
      </c>
      <c r="F1274" s="73" t="s">
        <v>13086</v>
      </c>
      <c r="G1274" s="308" t="s">
        <v>10731</v>
      </c>
      <c r="H1274" s="431" t="s">
        <v>14400</v>
      </c>
      <c r="I1274" s="285"/>
      <c r="J1274" s="73"/>
      <c r="K1274" s="73"/>
      <c r="L1274" s="73"/>
      <c r="M1274" s="73"/>
      <c r="N1274" s="21"/>
      <c r="O1274" s="21"/>
    </row>
    <row r="1275" ht="15.75" customHeight="1">
      <c r="A1275" s="192" t="s">
        <v>7852</v>
      </c>
      <c r="B1275" s="351">
        <v>1228.0</v>
      </c>
      <c r="C1275" s="130">
        <v>45939.0</v>
      </c>
      <c r="D1275" s="247" t="s">
        <v>1895</v>
      </c>
      <c r="E1275" s="247" t="s">
        <v>12724</v>
      </c>
      <c r="F1275" s="306" t="s">
        <v>12573</v>
      </c>
      <c r="G1275" s="268"/>
      <c r="H1275" s="431"/>
      <c r="I1275" s="285"/>
      <c r="J1275" s="73"/>
      <c r="K1275" s="73"/>
      <c r="L1275" s="73"/>
      <c r="M1275" s="73"/>
      <c r="N1275" s="21"/>
      <c r="O1275" s="21"/>
    </row>
    <row r="1276" ht="15.75" customHeight="1">
      <c r="A1276" s="192" t="s">
        <v>7852</v>
      </c>
      <c r="B1276" s="351">
        <v>1229.0</v>
      </c>
      <c r="C1276" s="130">
        <v>45939.0</v>
      </c>
      <c r="D1276" s="247" t="s">
        <v>12775</v>
      </c>
      <c r="E1276" s="247" t="s">
        <v>12776</v>
      </c>
      <c r="F1276" s="73" t="s">
        <v>12573</v>
      </c>
      <c r="G1276" s="268"/>
      <c r="H1276" s="431"/>
      <c r="I1276" s="285"/>
      <c r="J1276" s="73"/>
      <c r="K1276" s="73"/>
      <c r="L1276" s="73"/>
      <c r="M1276" s="73"/>
      <c r="N1276" s="21"/>
      <c r="O1276" s="21"/>
    </row>
    <row r="1277" ht="15.75" customHeight="1">
      <c r="A1277" s="192" t="s">
        <v>7852</v>
      </c>
      <c r="B1277" s="351">
        <v>1230.0</v>
      </c>
      <c r="C1277" s="130">
        <v>45939.0</v>
      </c>
      <c r="D1277" s="73" t="s">
        <v>6839</v>
      </c>
      <c r="E1277" s="386" t="s">
        <v>13311</v>
      </c>
      <c r="F1277" s="73" t="s">
        <v>13086</v>
      </c>
      <c r="G1277" s="308" t="s">
        <v>10731</v>
      </c>
      <c r="H1277" s="431"/>
      <c r="I1277" s="285"/>
      <c r="J1277" s="73"/>
      <c r="K1277" s="73"/>
      <c r="L1277" s="73"/>
      <c r="M1277" s="73"/>
      <c r="N1277" s="21"/>
      <c r="O1277" s="21"/>
    </row>
    <row r="1278" ht="15.75" customHeight="1">
      <c r="A1278" s="192" t="s">
        <v>7852</v>
      </c>
      <c r="B1278" s="351">
        <v>1231.0</v>
      </c>
      <c r="C1278" s="130">
        <v>45939.0</v>
      </c>
      <c r="D1278" s="73" t="s">
        <v>2265</v>
      </c>
      <c r="E1278" s="386" t="s">
        <v>12076</v>
      </c>
      <c r="F1278" s="73" t="s">
        <v>13086</v>
      </c>
      <c r="G1278" s="308" t="s">
        <v>10731</v>
      </c>
      <c r="H1278" s="431"/>
      <c r="I1278" s="285"/>
      <c r="J1278" s="73"/>
      <c r="K1278" s="73"/>
      <c r="L1278" s="73"/>
      <c r="M1278" s="73"/>
      <c r="N1278" s="21"/>
      <c r="O1278" s="21"/>
    </row>
    <row r="1279" ht="15.75" customHeight="1">
      <c r="A1279" s="192" t="s">
        <v>7852</v>
      </c>
      <c r="B1279" s="351">
        <v>1232.0</v>
      </c>
      <c r="C1279" s="130">
        <v>45939.0</v>
      </c>
      <c r="D1279" s="73" t="s">
        <v>7514</v>
      </c>
      <c r="E1279" s="386" t="s">
        <v>13314</v>
      </c>
      <c r="F1279" s="73" t="s">
        <v>13086</v>
      </c>
      <c r="G1279" s="308" t="s">
        <v>10731</v>
      </c>
      <c r="H1279" s="431"/>
      <c r="I1279" s="285"/>
      <c r="J1279" s="73"/>
      <c r="K1279" s="73"/>
      <c r="L1279" s="73"/>
      <c r="M1279" s="73"/>
      <c r="N1279" s="21"/>
      <c r="O1279" s="21"/>
    </row>
    <row r="1280" ht="15.75" customHeight="1">
      <c r="A1280" s="192" t="s">
        <v>7852</v>
      </c>
      <c r="B1280" s="351">
        <v>1233.0</v>
      </c>
      <c r="C1280" s="130">
        <v>45939.0</v>
      </c>
      <c r="D1280" s="73" t="s">
        <v>9276</v>
      </c>
      <c r="E1280" s="386" t="s">
        <v>9277</v>
      </c>
      <c r="F1280" s="73" t="s">
        <v>13086</v>
      </c>
      <c r="G1280" s="308" t="s">
        <v>10731</v>
      </c>
      <c r="H1280" s="431"/>
      <c r="I1280" s="285"/>
      <c r="J1280" s="73"/>
      <c r="K1280" s="73"/>
      <c r="L1280" s="73"/>
      <c r="M1280" s="73"/>
      <c r="N1280" s="21"/>
      <c r="O1280" s="21"/>
    </row>
    <row r="1281" ht="15.75" customHeight="1">
      <c r="A1281" s="192" t="s">
        <v>7852</v>
      </c>
      <c r="B1281" s="351">
        <v>1234.0</v>
      </c>
      <c r="C1281" s="130">
        <v>45939.0</v>
      </c>
      <c r="D1281" s="73" t="s">
        <v>12734</v>
      </c>
      <c r="E1281" s="386" t="s">
        <v>12735</v>
      </c>
      <c r="F1281" s="73" t="s">
        <v>13086</v>
      </c>
      <c r="G1281" s="308" t="s">
        <v>10731</v>
      </c>
      <c r="H1281" s="431"/>
      <c r="I1281" s="285"/>
      <c r="J1281" s="73"/>
      <c r="K1281" s="73"/>
      <c r="L1281" s="73"/>
      <c r="M1281" s="73"/>
      <c r="N1281" s="21"/>
      <c r="O1281" s="21"/>
    </row>
    <row r="1282" ht="15.75" customHeight="1">
      <c r="A1282" s="192" t="s">
        <v>7852</v>
      </c>
      <c r="B1282" s="351">
        <v>1235.0</v>
      </c>
      <c r="C1282" s="130">
        <v>45939.0</v>
      </c>
      <c r="D1282" s="73" t="s">
        <v>13317</v>
      </c>
      <c r="E1282" s="386" t="s">
        <v>12407</v>
      </c>
      <c r="F1282" s="73" t="s">
        <v>13086</v>
      </c>
      <c r="G1282" s="268" t="s">
        <v>14401</v>
      </c>
      <c r="H1282" s="431"/>
      <c r="I1282" s="285"/>
      <c r="J1282" s="73"/>
      <c r="K1282" s="73"/>
      <c r="L1282" s="73"/>
      <c r="M1282" s="73"/>
      <c r="N1282" s="21"/>
      <c r="O1282" s="21"/>
    </row>
    <row r="1283" ht="15.75" customHeight="1">
      <c r="A1283" s="192" t="s">
        <v>7852</v>
      </c>
      <c r="B1283" s="351">
        <v>1236.0</v>
      </c>
      <c r="C1283" s="130">
        <v>45939.0</v>
      </c>
      <c r="D1283" s="350" t="s">
        <v>10626</v>
      </c>
      <c r="E1283" s="386" t="s">
        <v>10627</v>
      </c>
      <c r="F1283" s="73" t="s">
        <v>13086</v>
      </c>
      <c r="G1283" s="308" t="s">
        <v>10731</v>
      </c>
      <c r="H1283" s="431"/>
      <c r="I1283" s="285"/>
      <c r="J1283" s="73"/>
      <c r="K1283" s="73"/>
      <c r="L1283" s="73"/>
      <c r="M1283" s="73"/>
      <c r="N1283" s="21"/>
      <c r="O1283" s="21"/>
    </row>
    <row r="1284" ht="15.75" customHeight="1">
      <c r="A1284" s="192" t="s">
        <v>7852</v>
      </c>
      <c r="B1284" s="351">
        <v>1237.0</v>
      </c>
      <c r="C1284" s="130">
        <v>45939.0</v>
      </c>
      <c r="D1284" s="73" t="s">
        <v>13320</v>
      </c>
      <c r="E1284" s="386" t="s">
        <v>12654</v>
      </c>
      <c r="F1284" s="73" t="s">
        <v>13086</v>
      </c>
      <c r="G1284" s="308" t="s">
        <v>10731</v>
      </c>
      <c r="H1284" s="431"/>
      <c r="I1284" s="285"/>
      <c r="J1284" s="73"/>
      <c r="K1284" s="73"/>
      <c r="L1284" s="73"/>
      <c r="M1284" s="73"/>
      <c r="N1284" s="21"/>
      <c r="O1284" s="21"/>
    </row>
    <row r="1285" ht="15.75" customHeight="1">
      <c r="A1285" s="192" t="s">
        <v>7852</v>
      </c>
      <c r="B1285" s="351">
        <v>1238.0</v>
      </c>
      <c r="C1285" s="130">
        <v>45940.0</v>
      </c>
      <c r="D1285" s="73" t="s">
        <v>1713</v>
      </c>
      <c r="E1285" s="247" t="s">
        <v>11126</v>
      </c>
      <c r="F1285" s="73" t="s">
        <v>12992</v>
      </c>
      <c r="G1285" s="169"/>
      <c r="H1285" s="431"/>
      <c r="I1285" s="285"/>
      <c r="J1285" s="73"/>
      <c r="K1285" s="73"/>
      <c r="L1285" s="73"/>
      <c r="M1285" s="73"/>
      <c r="N1285" s="21"/>
      <c r="O1285" s="21"/>
    </row>
    <row r="1286" ht="15.75" customHeight="1">
      <c r="A1286" s="192" t="s">
        <v>7852</v>
      </c>
      <c r="B1286" s="351">
        <v>1239.0</v>
      </c>
      <c r="C1286" s="130">
        <v>45940.0</v>
      </c>
      <c r="D1286" s="73" t="s">
        <v>13321</v>
      </c>
      <c r="E1286" s="386" t="s">
        <v>13322</v>
      </c>
      <c r="F1286" s="73" t="s">
        <v>18</v>
      </c>
      <c r="G1286" s="169" t="s">
        <v>13323</v>
      </c>
      <c r="H1286" s="431"/>
      <c r="I1286" s="285"/>
      <c r="J1286" s="73"/>
      <c r="K1286" s="73"/>
      <c r="L1286" s="73"/>
      <c r="M1286" s="73"/>
      <c r="N1286" s="21"/>
      <c r="O1286" s="21"/>
    </row>
    <row r="1287" ht="15.75" customHeight="1">
      <c r="A1287" s="192" t="s">
        <v>7852</v>
      </c>
      <c r="B1287" s="351">
        <v>1240.0</v>
      </c>
      <c r="C1287" s="130">
        <v>45940.0</v>
      </c>
      <c r="D1287" s="73" t="s">
        <v>13324</v>
      </c>
      <c r="E1287" s="386" t="s">
        <v>13325</v>
      </c>
      <c r="F1287" s="73" t="s">
        <v>18</v>
      </c>
      <c r="G1287" s="169" t="s">
        <v>13323</v>
      </c>
      <c r="H1287" s="431"/>
      <c r="I1287" s="285"/>
      <c r="J1287" s="73"/>
      <c r="K1287" s="73"/>
      <c r="L1287" s="73"/>
      <c r="M1287" s="73"/>
      <c r="N1287" s="21"/>
      <c r="O1287" s="21"/>
    </row>
    <row r="1288" ht="15.75" customHeight="1">
      <c r="A1288" s="192" t="s">
        <v>7852</v>
      </c>
      <c r="B1288" s="351">
        <v>1241.0</v>
      </c>
      <c r="C1288" s="130">
        <v>45940.0</v>
      </c>
      <c r="D1288" s="73" t="s">
        <v>13326</v>
      </c>
      <c r="E1288" s="386" t="s">
        <v>13327</v>
      </c>
      <c r="F1288" s="73" t="s">
        <v>18</v>
      </c>
      <c r="G1288" s="169" t="s">
        <v>12903</v>
      </c>
      <c r="H1288" s="431"/>
      <c r="I1288" s="285"/>
      <c r="J1288" s="73"/>
      <c r="K1288" s="73"/>
      <c r="L1288" s="73"/>
      <c r="M1288" s="73"/>
      <c r="N1288" s="21"/>
      <c r="O1288" s="21"/>
    </row>
    <row r="1289" ht="15.75" customHeight="1">
      <c r="A1289" s="442"/>
      <c r="B1289" s="351">
        <v>1242.0</v>
      </c>
      <c r="C1289" s="130">
        <v>45943.0</v>
      </c>
      <c r="D1289" s="73" t="s">
        <v>13328</v>
      </c>
      <c r="E1289" s="386"/>
      <c r="F1289" s="73" t="s">
        <v>13329</v>
      </c>
      <c r="G1289" s="169"/>
      <c r="H1289" s="431"/>
      <c r="I1289" s="285"/>
      <c r="J1289" s="73"/>
      <c r="K1289" s="73"/>
      <c r="L1289" s="73"/>
      <c r="M1289" s="73"/>
      <c r="N1289" s="21"/>
      <c r="O1289" s="21"/>
    </row>
    <row r="1290" ht="15.75" customHeight="1">
      <c r="A1290" s="192" t="s">
        <v>7852</v>
      </c>
      <c r="B1290" s="351">
        <v>1243.0</v>
      </c>
      <c r="C1290" s="130">
        <v>45943.0</v>
      </c>
      <c r="D1290" s="496" t="s">
        <v>11398</v>
      </c>
      <c r="E1290" s="386" t="s">
        <v>11475</v>
      </c>
      <c r="F1290" s="73" t="s">
        <v>12992</v>
      </c>
      <c r="G1290" s="253" t="s">
        <v>8172</v>
      </c>
      <c r="H1290" s="431"/>
      <c r="I1290" s="285"/>
      <c r="J1290" s="73"/>
      <c r="K1290" s="73"/>
      <c r="L1290" s="73"/>
      <c r="M1290" s="73"/>
      <c r="N1290" s="21"/>
      <c r="O1290" s="21"/>
    </row>
    <row r="1291" ht="15.75" customHeight="1">
      <c r="A1291" s="192" t="s">
        <v>7852</v>
      </c>
      <c r="B1291" s="351">
        <v>1244.0</v>
      </c>
      <c r="C1291" s="130">
        <v>45944.0</v>
      </c>
      <c r="D1291" s="73" t="s">
        <v>7887</v>
      </c>
      <c r="E1291" s="386" t="s">
        <v>13330</v>
      </c>
      <c r="F1291" s="73" t="s">
        <v>13086</v>
      </c>
      <c r="G1291" s="308" t="s">
        <v>10731</v>
      </c>
      <c r="H1291" s="431"/>
      <c r="I1291" s="285"/>
      <c r="J1291" s="73"/>
      <c r="K1291" s="73"/>
      <c r="L1291" s="73"/>
      <c r="M1291" s="73"/>
      <c r="N1291" s="21"/>
      <c r="O1291" s="21"/>
    </row>
    <row r="1292" ht="15.75" customHeight="1">
      <c r="A1292" s="192" t="s">
        <v>7852</v>
      </c>
      <c r="B1292" s="351">
        <v>1245.0</v>
      </c>
      <c r="C1292" s="130">
        <v>45944.0</v>
      </c>
      <c r="D1292" s="73" t="s">
        <v>10884</v>
      </c>
      <c r="E1292" s="386" t="s">
        <v>10885</v>
      </c>
      <c r="F1292" s="73" t="s">
        <v>13086</v>
      </c>
      <c r="G1292" s="308" t="s">
        <v>10731</v>
      </c>
      <c r="H1292" s="431"/>
      <c r="I1292" s="285"/>
      <c r="J1292" s="73"/>
      <c r="K1292" s="73"/>
      <c r="L1292" s="73"/>
      <c r="M1292" s="73"/>
      <c r="N1292" s="21"/>
      <c r="O1292" s="21"/>
    </row>
    <row r="1293" ht="15.75" customHeight="1">
      <c r="A1293" s="192" t="s">
        <v>7852</v>
      </c>
      <c r="B1293" s="351">
        <v>1246.0</v>
      </c>
      <c r="C1293" s="130">
        <v>45944.0</v>
      </c>
      <c r="D1293" s="73" t="s">
        <v>1945</v>
      </c>
      <c r="E1293" s="386" t="s">
        <v>10066</v>
      </c>
      <c r="F1293" s="73" t="s">
        <v>13086</v>
      </c>
      <c r="G1293" s="365" t="s">
        <v>9883</v>
      </c>
      <c r="H1293" s="431"/>
      <c r="I1293" s="285"/>
      <c r="J1293" s="73"/>
      <c r="K1293" s="73"/>
      <c r="L1293" s="73"/>
      <c r="M1293" s="73"/>
      <c r="N1293" s="21"/>
      <c r="O1293" s="21"/>
    </row>
    <row r="1294" ht="15.75" customHeight="1">
      <c r="A1294" s="192" t="s">
        <v>7852</v>
      </c>
      <c r="B1294" s="351">
        <v>1247.0</v>
      </c>
      <c r="C1294" s="130">
        <v>45944.0</v>
      </c>
      <c r="D1294" s="73" t="s">
        <v>10878</v>
      </c>
      <c r="E1294" s="386" t="s">
        <v>10879</v>
      </c>
      <c r="F1294" s="73" t="s">
        <v>8629</v>
      </c>
      <c r="G1294" s="253"/>
      <c r="H1294" s="431"/>
      <c r="I1294" s="285"/>
      <c r="J1294" s="73"/>
      <c r="K1294" s="73"/>
      <c r="L1294" s="73"/>
      <c r="M1294" s="73"/>
      <c r="N1294" s="21"/>
      <c r="O1294" s="21"/>
    </row>
    <row r="1295" ht="15.75" customHeight="1">
      <c r="A1295" s="192" t="s">
        <v>7852</v>
      </c>
      <c r="B1295" s="351">
        <v>1248.0</v>
      </c>
      <c r="C1295" s="130">
        <v>45944.0</v>
      </c>
      <c r="D1295" s="73" t="s">
        <v>12808</v>
      </c>
      <c r="E1295" s="386" t="s">
        <v>13331</v>
      </c>
      <c r="F1295" s="73" t="s">
        <v>8629</v>
      </c>
      <c r="G1295" s="253"/>
      <c r="H1295" s="431"/>
      <c r="I1295" s="285"/>
      <c r="J1295" s="73"/>
      <c r="K1295" s="73"/>
      <c r="L1295" s="73"/>
      <c r="M1295" s="73"/>
      <c r="N1295" s="21"/>
      <c r="O1295" s="21"/>
    </row>
    <row r="1296" ht="15.75" customHeight="1">
      <c r="A1296" s="192" t="s">
        <v>7852</v>
      </c>
      <c r="B1296" s="351">
        <v>1249.0</v>
      </c>
      <c r="C1296" s="130">
        <v>45944.0</v>
      </c>
      <c r="D1296" s="73" t="s">
        <v>10908</v>
      </c>
      <c r="E1296" s="386" t="s">
        <v>10909</v>
      </c>
      <c r="F1296" s="73" t="s">
        <v>8629</v>
      </c>
      <c r="G1296" s="253"/>
      <c r="H1296" s="431"/>
      <c r="I1296" s="285"/>
      <c r="J1296" s="73"/>
      <c r="K1296" s="73"/>
      <c r="L1296" s="73"/>
      <c r="M1296" s="73"/>
      <c r="N1296" s="21"/>
      <c r="O1296" s="21"/>
    </row>
    <row r="1297" ht="15.75" customHeight="1">
      <c r="A1297" s="192" t="s">
        <v>7852</v>
      </c>
      <c r="B1297" s="351">
        <v>1250.0</v>
      </c>
      <c r="C1297" s="130">
        <v>45944.0</v>
      </c>
      <c r="D1297" s="73" t="s">
        <v>11868</v>
      </c>
      <c r="E1297" s="386" t="s">
        <v>13307</v>
      </c>
      <c r="F1297" s="73" t="s">
        <v>12992</v>
      </c>
      <c r="G1297" s="253"/>
      <c r="H1297" s="431"/>
      <c r="I1297" s="285"/>
      <c r="J1297" s="73"/>
      <c r="K1297" s="73"/>
      <c r="L1297" s="73"/>
      <c r="M1297" s="73"/>
      <c r="N1297" s="21"/>
      <c r="O1297" s="21"/>
    </row>
    <row r="1298" ht="15.75" customHeight="1">
      <c r="A1298" s="192" t="s">
        <v>7852</v>
      </c>
      <c r="B1298" s="351">
        <v>1251.0</v>
      </c>
      <c r="C1298" s="130">
        <v>45944.0</v>
      </c>
      <c r="D1298" s="73" t="s">
        <v>13332</v>
      </c>
      <c r="E1298" s="386" t="s">
        <v>8417</v>
      </c>
      <c r="F1298" s="73" t="s">
        <v>2923</v>
      </c>
      <c r="G1298" s="169" t="s">
        <v>13333</v>
      </c>
      <c r="H1298" s="431"/>
      <c r="I1298" s="285"/>
      <c r="J1298" s="73"/>
      <c r="K1298" s="73"/>
      <c r="L1298" s="73"/>
      <c r="M1298" s="73"/>
      <c r="N1298" s="21"/>
      <c r="O1298" s="21"/>
    </row>
    <row r="1299" ht="15.75" customHeight="1">
      <c r="A1299" s="192" t="s">
        <v>7852</v>
      </c>
      <c r="B1299" s="351">
        <v>1252.0</v>
      </c>
      <c r="C1299" s="130">
        <v>45944.0</v>
      </c>
      <c r="D1299" s="247" t="s">
        <v>6869</v>
      </c>
      <c r="E1299" s="247" t="s">
        <v>6870</v>
      </c>
      <c r="F1299" s="73" t="s">
        <v>12992</v>
      </c>
      <c r="G1299" s="169" t="s">
        <v>9373</v>
      </c>
      <c r="H1299" s="431"/>
      <c r="I1299" s="285"/>
      <c r="J1299" s="73"/>
      <c r="K1299" s="73"/>
      <c r="L1299" s="73"/>
      <c r="M1299" s="73"/>
      <c r="N1299" s="21"/>
      <c r="O1299" s="21"/>
    </row>
    <row r="1300" ht="15.75" customHeight="1">
      <c r="A1300" s="192" t="s">
        <v>7852</v>
      </c>
      <c r="B1300" s="351">
        <v>1253.0</v>
      </c>
      <c r="C1300" s="130">
        <v>45947.0</v>
      </c>
      <c r="D1300" s="73" t="s">
        <v>13334</v>
      </c>
      <c r="E1300" s="386" t="s">
        <v>13335</v>
      </c>
      <c r="F1300" s="73" t="s">
        <v>18</v>
      </c>
      <c r="G1300" s="169" t="s">
        <v>13336</v>
      </c>
      <c r="H1300" s="431"/>
      <c r="I1300" s="285"/>
      <c r="J1300" s="73"/>
      <c r="K1300" s="73"/>
      <c r="L1300" s="73"/>
      <c r="M1300" s="73"/>
      <c r="N1300" s="21"/>
      <c r="O1300" s="21"/>
    </row>
    <row r="1301" ht="15.75" customHeight="1">
      <c r="A1301" s="192" t="s">
        <v>7852</v>
      </c>
      <c r="B1301" s="351">
        <v>1254.0</v>
      </c>
      <c r="C1301" s="130">
        <v>45947.0</v>
      </c>
      <c r="D1301" s="146" t="s">
        <v>13337</v>
      </c>
      <c r="E1301" s="386" t="s">
        <v>13338</v>
      </c>
      <c r="F1301" s="73" t="s">
        <v>18</v>
      </c>
      <c r="G1301" s="169" t="s">
        <v>8067</v>
      </c>
      <c r="H1301" s="431" t="s">
        <v>13339</v>
      </c>
      <c r="I1301" s="285"/>
      <c r="J1301" s="73"/>
      <c r="K1301" s="73"/>
      <c r="L1301" s="73"/>
      <c r="M1301" s="73"/>
      <c r="N1301" s="21"/>
      <c r="O1301" s="21"/>
    </row>
    <row r="1302" ht="15.75" customHeight="1">
      <c r="A1302" s="192" t="s">
        <v>7852</v>
      </c>
      <c r="B1302" s="351">
        <v>1255.0</v>
      </c>
      <c r="C1302" s="130">
        <v>45947.0</v>
      </c>
      <c r="D1302" s="73" t="s">
        <v>13340</v>
      </c>
      <c r="E1302" s="386" t="s">
        <v>13341</v>
      </c>
      <c r="F1302" s="73" t="s">
        <v>18</v>
      </c>
      <c r="G1302" s="169" t="s">
        <v>13342</v>
      </c>
      <c r="H1302" s="431"/>
      <c r="I1302" s="285"/>
      <c r="J1302" s="73"/>
      <c r="K1302" s="73"/>
      <c r="L1302" s="73"/>
      <c r="M1302" s="73"/>
      <c r="N1302" s="21"/>
      <c r="O1302" s="21"/>
    </row>
    <row r="1303" ht="15.75" customHeight="1">
      <c r="A1303" s="192" t="s">
        <v>7852</v>
      </c>
      <c r="B1303" s="351">
        <v>1256.0</v>
      </c>
      <c r="C1303" s="130">
        <v>45947.0</v>
      </c>
      <c r="D1303" s="73" t="s">
        <v>9294</v>
      </c>
      <c r="E1303" s="386" t="s">
        <v>9564</v>
      </c>
      <c r="F1303" s="73" t="s">
        <v>18</v>
      </c>
      <c r="G1303" s="169" t="s">
        <v>13343</v>
      </c>
      <c r="H1303" s="431"/>
      <c r="I1303" s="285"/>
      <c r="J1303" s="73"/>
      <c r="K1303" s="73"/>
      <c r="L1303" s="73"/>
      <c r="M1303" s="73"/>
      <c r="N1303" s="21"/>
      <c r="O1303" s="21"/>
    </row>
    <row r="1304" ht="15.75" customHeight="1">
      <c r="A1304" s="192" t="s">
        <v>7852</v>
      </c>
      <c r="B1304" s="351">
        <v>1257.0</v>
      </c>
      <c r="C1304" s="130">
        <v>45947.0</v>
      </c>
      <c r="D1304" s="73" t="s">
        <v>12226</v>
      </c>
      <c r="E1304" s="386" t="s">
        <v>12227</v>
      </c>
      <c r="F1304" s="73" t="s">
        <v>2923</v>
      </c>
      <c r="G1304" s="169"/>
      <c r="H1304" s="431"/>
      <c r="I1304" s="285"/>
      <c r="J1304" s="73"/>
      <c r="K1304" s="73"/>
      <c r="L1304" s="73"/>
      <c r="M1304" s="73"/>
      <c r="N1304" s="21"/>
      <c r="O1304" s="21"/>
    </row>
    <row r="1305" ht="15.75" customHeight="1">
      <c r="A1305" s="442"/>
      <c r="B1305" s="351">
        <v>1258.0</v>
      </c>
      <c r="C1305" s="130">
        <v>45947.0</v>
      </c>
      <c r="D1305" s="146" t="s">
        <v>8564</v>
      </c>
      <c r="E1305" s="386" t="s">
        <v>8745</v>
      </c>
      <c r="F1305" s="73" t="s">
        <v>2253</v>
      </c>
      <c r="G1305" s="355" t="s">
        <v>13344</v>
      </c>
      <c r="H1305" s="431"/>
      <c r="I1305" s="285"/>
      <c r="J1305" s="73"/>
      <c r="K1305" s="73"/>
      <c r="L1305" s="73"/>
      <c r="M1305" s="73"/>
      <c r="N1305" s="21"/>
      <c r="O1305" s="21"/>
    </row>
    <row r="1306" ht="15.75" customHeight="1">
      <c r="A1306" s="192" t="s">
        <v>7852</v>
      </c>
      <c r="B1306" s="351">
        <v>1259.0</v>
      </c>
      <c r="C1306" s="130">
        <v>45947.0</v>
      </c>
      <c r="D1306" s="73" t="s">
        <v>8085</v>
      </c>
      <c r="E1306" s="386" t="s">
        <v>13345</v>
      </c>
      <c r="F1306" s="73" t="s">
        <v>8629</v>
      </c>
      <c r="G1306" s="169"/>
      <c r="H1306" s="431"/>
      <c r="I1306" s="285"/>
      <c r="J1306" s="73"/>
      <c r="K1306" s="73"/>
      <c r="L1306" s="73"/>
      <c r="M1306" s="73"/>
      <c r="N1306" s="21"/>
      <c r="O1306" s="21"/>
    </row>
    <row r="1307" ht="15.75" customHeight="1">
      <c r="A1307" s="192" t="s">
        <v>7852</v>
      </c>
      <c r="B1307" s="351">
        <v>1260.0</v>
      </c>
      <c r="C1307" s="130">
        <v>45950.0</v>
      </c>
      <c r="D1307" s="73" t="s">
        <v>12894</v>
      </c>
      <c r="E1307" s="386" t="s">
        <v>11852</v>
      </c>
      <c r="F1307" s="73" t="s">
        <v>12573</v>
      </c>
      <c r="G1307" s="169"/>
      <c r="H1307" s="431" t="s">
        <v>12607</v>
      </c>
      <c r="I1307" s="431" t="s">
        <v>13346</v>
      </c>
      <c r="J1307" s="73"/>
      <c r="K1307" s="73"/>
      <c r="L1307" s="73"/>
      <c r="M1307" s="73"/>
      <c r="N1307" s="21"/>
      <c r="O1307" s="21"/>
    </row>
    <row r="1308" ht="15.75" customHeight="1">
      <c r="A1308" s="192" t="s">
        <v>7852</v>
      </c>
      <c r="B1308" s="351">
        <v>1261.0</v>
      </c>
      <c r="C1308" s="130">
        <v>45950.0</v>
      </c>
      <c r="D1308" s="73" t="s">
        <v>13177</v>
      </c>
      <c r="E1308" s="386" t="s">
        <v>13178</v>
      </c>
      <c r="F1308" s="73" t="s">
        <v>12573</v>
      </c>
      <c r="G1308" s="169"/>
      <c r="H1308" s="431" t="s">
        <v>13347</v>
      </c>
      <c r="I1308" s="431" t="s">
        <v>13348</v>
      </c>
      <c r="J1308" s="73"/>
      <c r="K1308" s="73"/>
      <c r="L1308" s="73"/>
      <c r="M1308" s="73"/>
      <c r="N1308" s="21"/>
      <c r="O1308" s="21"/>
    </row>
    <row r="1309" ht="15.75" customHeight="1">
      <c r="A1309" s="192" t="s">
        <v>7852</v>
      </c>
      <c r="B1309" s="351">
        <v>1262.0</v>
      </c>
      <c r="C1309" s="130">
        <v>45950.0</v>
      </c>
      <c r="D1309" s="73" t="s">
        <v>13172</v>
      </c>
      <c r="E1309" s="386" t="s">
        <v>13173</v>
      </c>
      <c r="F1309" s="73" t="s">
        <v>12573</v>
      </c>
      <c r="G1309" s="253"/>
      <c r="H1309" s="431" t="s">
        <v>13349</v>
      </c>
      <c r="I1309" s="431" t="s">
        <v>13350</v>
      </c>
      <c r="J1309" s="73"/>
      <c r="K1309" s="73"/>
      <c r="L1309" s="73"/>
      <c r="M1309" s="73"/>
      <c r="N1309" s="21"/>
      <c r="O1309" s="21"/>
    </row>
    <row r="1310" ht="15.75" customHeight="1">
      <c r="A1310" s="192" t="s">
        <v>7852</v>
      </c>
      <c r="B1310" s="351">
        <v>1263.0</v>
      </c>
      <c r="C1310" s="130">
        <v>45950.0</v>
      </c>
      <c r="D1310" s="73" t="s">
        <v>9484</v>
      </c>
      <c r="E1310" s="386" t="s">
        <v>13351</v>
      </c>
      <c r="F1310" s="73" t="s">
        <v>12573</v>
      </c>
      <c r="G1310" s="253"/>
      <c r="H1310" s="431" t="s">
        <v>13352</v>
      </c>
      <c r="I1310" s="431" t="s">
        <v>12477</v>
      </c>
      <c r="J1310" s="73"/>
      <c r="K1310" s="73"/>
      <c r="L1310" s="73"/>
      <c r="M1310" s="73"/>
      <c r="N1310" s="21"/>
      <c r="O1310" s="21"/>
    </row>
    <row r="1311" ht="15.75" customHeight="1">
      <c r="A1311" s="192" t="s">
        <v>7852</v>
      </c>
      <c r="B1311" s="351">
        <v>1264.0</v>
      </c>
      <c r="C1311" s="130">
        <v>45950.0</v>
      </c>
      <c r="D1311" s="73" t="s">
        <v>4047</v>
      </c>
      <c r="E1311" s="386" t="s">
        <v>13160</v>
      </c>
      <c r="F1311" s="73" t="s">
        <v>12573</v>
      </c>
      <c r="G1311" s="169"/>
      <c r="H1311" s="431" t="s">
        <v>13353</v>
      </c>
      <c r="I1311" s="431" t="s">
        <v>12639</v>
      </c>
      <c r="J1311" s="73"/>
      <c r="K1311" s="73"/>
      <c r="L1311" s="73"/>
      <c r="M1311" s="73"/>
      <c r="N1311" s="21"/>
      <c r="O1311" s="21"/>
    </row>
    <row r="1312" ht="15.75" customHeight="1">
      <c r="A1312" s="192" t="s">
        <v>7852</v>
      </c>
      <c r="B1312" s="351">
        <v>1265.0</v>
      </c>
      <c r="C1312" s="130">
        <v>45950.0</v>
      </c>
      <c r="D1312" s="73" t="s">
        <v>12582</v>
      </c>
      <c r="E1312" s="386" t="s">
        <v>12583</v>
      </c>
      <c r="F1312" s="73" t="s">
        <v>12573</v>
      </c>
      <c r="G1312" s="169"/>
      <c r="H1312" s="431" t="s">
        <v>13354</v>
      </c>
      <c r="I1312" s="431" t="s">
        <v>13151</v>
      </c>
      <c r="J1312" s="73"/>
      <c r="K1312" s="73"/>
      <c r="L1312" s="73"/>
      <c r="M1312" s="73"/>
      <c r="N1312" s="21"/>
      <c r="O1312" s="21"/>
    </row>
    <row r="1313" ht="15.75" customHeight="1">
      <c r="A1313" s="192" t="s">
        <v>7852</v>
      </c>
      <c r="B1313" s="351">
        <v>1266.0</v>
      </c>
      <c r="C1313" s="130">
        <v>45950.0</v>
      </c>
      <c r="D1313" s="73" t="s">
        <v>13165</v>
      </c>
      <c r="E1313" s="386" t="s">
        <v>13166</v>
      </c>
      <c r="F1313" s="73" t="s">
        <v>12573</v>
      </c>
      <c r="G1313" s="169"/>
      <c r="H1313" s="431" t="s">
        <v>12624</v>
      </c>
      <c r="I1313" s="431" t="s">
        <v>13355</v>
      </c>
      <c r="J1313" s="73"/>
      <c r="K1313" s="73"/>
      <c r="L1313" s="73"/>
      <c r="M1313" s="73"/>
      <c r="N1313" s="21"/>
      <c r="O1313" s="21"/>
    </row>
    <row r="1314" ht="15.75" customHeight="1">
      <c r="A1314" s="192" t="s">
        <v>7852</v>
      </c>
      <c r="B1314" s="351">
        <v>1267.0</v>
      </c>
      <c r="C1314" s="130">
        <v>45950.0</v>
      </c>
      <c r="D1314" s="73" t="s">
        <v>4184</v>
      </c>
      <c r="E1314" s="386" t="s">
        <v>11676</v>
      </c>
      <c r="F1314" s="73" t="s">
        <v>12573</v>
      </c>
      <c r="G1314" s="169" t="s">
        <v>9373</v>
      </c>
      <c r="H1314" s="431" t="s">
        <v>13356</v>
      </c>
      <c r="I1314" s="497" t="s">
        <v>13357</v>
      </c>
      <c r="J1314" s="73"/>
      <c r="K1314" s="73"/>
      <c r="L1314" s="73"/>
      <c r="M1314" s="73"/>
      <c r="N1314" s="21"/>
      <c r="O1314" s="21"/>
    </row>
    <row r="1315" ht="15.75" customHeight="1">
      <c r="A1315" s="192" t="s">
        <v>7852</v>
      </c>
      <c r="B1315" s="351">
        <v>1268.0</v>
      </c>
      <c r="C1315" s="130">
        <v>45950.0</v>
      </c>
      <c r="D1315" s="73" t="s">
        <v>12719</v>
      </c>
      <c r="E1315" s="386" t="s">
        <v>12720</v>
      </c>
      <c r="F1315" s="73" t="s">
        <v>12573</v>
      </c>
      <c r="G1315" s="169" t="s">
        <v>9373</v>
      </c>
      <c r="H1315" s="431" t="s">
        <v>13358</v>
      </c>
      <c r="I1315" s="497" t="s">
        <v>13359</v>
      </c>
      <c r="J1315" s="73"/>
      <c r="K1315" s="73"/>
      <c r="L1315" s="73"/>
      <c r="M1315" s="73"/>
      <c r="N1315" s="21"/>
      <c r="O1315" s="21"/>
    </row>
    <row r="1316" ht="15.75" customHeight="1">
      <c r="A1316" s="73"/>
      <c r="B1316" s="351">
        <v>1269.0</v>
      </c>
      <c r="C1316" s="130">
        <v>45950.0</v>
      </c>
      <c r="D1316" s="146" t="s">
        <v>10988</v>
      </c>
      <c r="E1316" s="386" t="s">
        <v>12713</v>
      </c>
      <c r="F1316" s="73" t="s">
        <v>12573</v>
      </c>
      <c r="G1316" s="169" t="s">
        <v>9373</v>
      </c>
      <c r="H1316" s="431" t="s">
        <v>12457</v>
      </c>
      <c r="I1316" s="497" t="s">
        <v>13360</v>
      </c>
      <c r="J1316" s="259" t="s">
        <v>13361</v>
      </c>
      <c r="K1316" s="73"/>
      <c r="L1316" s="73"/>
      <c r="M1316" s="73"/>
      <c r="N1316" s="21"/>
      <c r="O1316" s="21"/>
    </row>
    <row r="1317" ht="15.75" customHeight="1">
      <c r="A1317" s="192" t="s">
        <v>7852</v>
      </c>
      <c r="B1317" s="351">
        <v>1270.0</v>
      </c>
      <c r="C1317" s="130">
        <v>45950.0</v>
      </c>
      <c r="D1317" s="73" t="s">
        <v>12338</v>
      </c>
      <c r="E1317" s="386" t="s">
        <v>12339</v>
      </c>
      <c r="F1317" s="73" t="s">
        <v>12573</v>
      </c>
      <c r="G1317" s="169" t="s">
        <v>9373</v>
      </c>
      <c r="H1317" s="431" t="s">
        <v>13362</v>
      </c>
      <c r="I1317" s="497" t="s">
        <v>13363</v>
      </c>
      <c r="J1317" s="73"/>
      <c r="K1317" s="73"/>
      <c r="L1317" s="73"/>
      <c r="M1317" s="73"/>
      <c r="N1317" s="21"/>
      <c r="O1317" s="21"/>
    </row>
    <row r="1318" ht="15.75" customHeight="1">
      <c r="A1318" s="192" t="s">
        <v>7852</v>
      </c>
      <c r="B1318" s="351">
        <v>1271.0</v>
      </c>
      <c r="C1318" s="130">
        <v>45950.0</v>
      </c>
      <c r="D1318" s="73" t="s">
        <v>12083</v>
      </c>
      <c r="E1318" s="386" t="s">
        <v>13246</v>
      </c>
      <c r="F1318" s="73" t="s">
        <v>12573</v>
      </c>
      <c r="G1318" s="169" t="s">
        <v>9373</v>
      </c>
      <c r="H1318" s="431" t="s">
        <v>13364</v>
      </c>
      <c r="I1318" s="497" t="s">
        <v>13365</v>
      </c>
      <c r="J1318" s="259" t="s">
        <v>13366</v>
      </c>
      <c r="K1318" s="268"/>
      <c r="L1318" s="73"/>
      <c r="M1318" s="73"/>
      <c r="N1318" s="21"/>
      <c r="O1318" s="21"/>
    </row>
    <row r="1319" ht="15.75" customHeight="1">
      <c r="A1319" s="192" t="s">
        <v>7852</v>
      </c>
      <c r="B1319" s="351">
        <v>1272.0</v>
      </c>
      <c r="C1319" s="130">
        <v>45950.0</v>
      </c>
      <c r="D1319" s="73" t="s">
        <v>7216</v>
      </c>
      <c r="E1319" s="386" t="s">
        <v>8514</v>
      </c>
      <c r="F1319" s="73" t="s">
        <v>12573</v>
      </c>
      <c r="G1319" s="169" t="s">
        <v>9373</v>
      </c>
      <c r="H1319" s="498" t="s">
        <v>13367</v>
      </c>
      <c r="I1319" s="498" t="s">
        <v>12441</v>
      </c>
      <c r="J1319" s="259"/>
      <c r="K1319" s="73"/>
      <c r="L1319" s="73"/>
      <c r="M1319" s="73"/>
      <c r="N1319" s="21"/>
      <c r="O1319" s="21"/>
    </row>
    <row r="1320" ht="15.75" customHeight="1">
      <c r="A1320" s="73"/>
      <c r="B1320" s="351">
        <v>1273.0</v>
      </c>
      <c r="C1320" s="130">
        <v>45950.0</v>
      </c>
      <c r="D1320" s="146" t="s">
        <v>8639</v>
      </c>
      <c r="E1320" s="386" t="s">
        <v>8640</v>
      </c>
      <c r="F1320" s="73" t="s">
        <v>12573</v>
      </c>
      <c r="G1320" s="169" t="s">
        <v>9373</v>
      </c>
      <c r="H1320" s="431" t="s">
        <v>13368</v>
      </c>
      <c r="I1320" s="497" t="s">
        <v>13369</v>
      </c>
      <c r="J1320" s="259" t="s">
        <v>13370</v>
      </c>
      <c r="K1320" s="259" t="s">
        <v>14402</v>
      </c>
      <c r="L1320" s="73"/>
      <c r="M1320" s="73"/>
      <c r="N1320" s="21"/>
      <c r="O1320" s="21"/>
    </row>
    <row r="1321" ht="15.75" customHeight="1">
      <c r="A1321" s="499"/>
      <c r="B1321" s="351">
        <v>1274.0</v>
      </c>
      <c r="C1321" s="130">
        <v>45950.0</v>
      </c>
      <c r="D1321" s="146" t="s">
        <v>13052</v>
      </c>
      <c r="E1321" s="386" t="s">
        <v>12833</v>
      </c>
      <c r="F1321" s="73" t="s">
        <v>12573</v>
      </c>
      <c r="G1321" s="169" t="s">
        <v>9373</v>
      </c>
      <c r="H1321" s="431" t="s">
        <v>13371</v>
      </c>
      <c r="I1321" s="498" t="s">
        <v>12601</v>
      </c>
      <c r="J1321" s="259" t="s">
        <v>13372</v>
      </c>
      <c r="K1321" s="73"/>
      <c r="L1321" s="73"/>
      <c r="M1321" s="73"/>
      <c r="N1321" s="21"/>
      <c r="O1321" s="21"/>
    </row>
    <row r="1322" ht="15.75" customHeight="1">
      <c r="A1322" s="192" t="s">
        <v>7852</v>
      </c>
      <c r="B1322" s="351">
        <v>1275.0</v>
      </c>
      <c r="C1322" s="130">
        <v>45951.0</v>
      </c>
      <c r="D1322" s="73" t="s">
        <v>12551</v>
      </c>
      <c r="E1322" s="386" t="s">
        <v>12111</v>
      </c>
      <c r="F1322" s="73" t="s">
        <v>12573</v>
      </c>
      <c r="G1322" s="169" t="s">
        <v>9373</v>
      </c>
      <c r="H1322" s="431" t="s">
        <v>12305</v>
      </c>
      <c r="I1322" s="498" t="s">
        <v>12644</v>
      </c>
      <c r="J1322" s="73"/>
      <c r="K1322" s="73"/>
      <c r="L1322" s="73"/>
      <c r="M1322" s="73"/>
      <c r="N1322" s="21"/>
      <c r="O1322" s="21"/>
    </row>
    <row r="1323" ht="15.75" customHeight="1">
      <c r="A1323" s="192" t="s">
        <v>7852</v>
      </c>
      <c r="B1323" s="351">
        <v>1276.0</v>
      </c>
      <c r="C1323" s="130">
        <v>45951.0</v>
      </c>
      <c r="D1323" s="73" t="s">
        <v>8954</v>
      </c>
      <c r="E1323" s="386" t="s">
        <v>13373</v>
      </c>
      <c r="F1323" s="73" t="s">
        <v>12573</v>
      </c>
      <c r="G1323" s="169" t="s">
        <v>9373</v>
      </c>
      <c r="H1323" s="431" t="s">
        <v>13360</v>
      </c>
      <c r="I1323" s="498" t="s">
        <v>13374</v>
      </c>
      <c r="J1323" s="73"/>
      <c r="K1323" s="73"/>
      <c r="L1323" s="73"/>
      <c r="M1323" s="73"/>
      <c r="N1323" s="21"/>
      <c r="O1323" s="21"/>
    </row>
    <row r="1324" ht="15.75" customHeight="1">
      <c r="A1324" s="192" t="s">
        <v>7852</v>
      </c>
      <c r="B1324" s="351">
        <v>1277.0</v>
      </c>
      <c r="C1324" s="130">
        <v>45952.0</v>
      </c>
      <c r="D1324" s="73" t="s">
        <v>13052</v>
      </c>
      <c r="E1324" s="386" t="s">
        <v>12833</v>
      </c>
      <c r="F1324" s="73" t="s">
        <v>12573</v>
      </c>
      <c r="G1324" s="169" t="s">
        <v>9373</v>
      </c>
      <c r="H1324" s="431" t="s">
        <v>13371</v>
      </c>
      <c r="I1324" s="498" t="s">
        <v>12461</v>
      </c>
      <c r="J1324" s="73"/>
      <c r="K1324" s="73"/>
      <c r="L1324" s="73"/>
      <c r="M1324" s="73"/>
      <c r="N1324" s="21"/>
      <c r="O1324" s="21"/>
    </row>
    <row r="1325" ht="15.75" customHeight="1">
      <c r="A1325" s="192" t="s">
        <v>7852</v>
      </c>
      <c r="B1325" s="351">
        <v>1278.0</v>
      </c>
      <c r="C1325" s="130">
        <v>45953.0</v>
      </c>
      <c r="D1325" s="73" t="s">
        <v>5631</v>
      </c>
      <c r="E1325" s="386" t="s">
        <v>11880</v>
      </c>
      <c r="F1325" s="73" t="s">
        <v>2923</v>
      </c>
      <c r="G1325" s="169"/>
      <c r="H1325" s="431"/>
      <c r="I1325" s="285"/>
      <c r="J1325" s="73"/>
      <c r="K1325" s="73"/>
      <c r="L1325" s="73"/>
      <c r="M1325" s="73"/>
      <c r="N1325" s="21"/>
      <c r="O1325" s="21"/>
    </row>
    <row r="1326" ht="15.75" customHeight="1">
      <c r="A1326" s="73"/>
      <c r="B1326" s="351">
        <v>1279.0</v>
      </c>
      <c r="C1326" s="130">
        <v>45953.0</v>
      </c>
      <c r="D1326" s="146" t="s">
        <v>12226</v>
      </c>
      <c r="E1326" s="386" t="s">
        <v>12227</v>
      </c>
      <c r="F1326" s="73" t="s">
        <v>2923</v>
      </c>
      <c r="G1326" s="500" t="s">
        <v>13375</v>
      </c>
      <c r="H1326" s="431"/>
      <c r="I1326" s="285"/>
      <c r="J1326" s="73"/>
      <c r="K1326" s="73"/>
      <c r="L1326" s="73"/>
      <c r="M1326" s="73"/>
      <c r="N1326" s="21"/>
      <c r="O1326" s="21"/>
    </row>
    <row r="1327" ht="15.75" customHeight="1">
      <c r="A1327" s="192" t="s">
        <v>7852</v>
      </c>
      <c r="B1327" s="351">
        <v>1280.0</v>
      </c>
      <c r="C1327" s="130">
        <v>45953.0</v>
      </c>
      <c r="D1327" s="73" t="s">
        <v>8724</v>
      </c>
      <c r="E1327" s="386" t="s">
        <v>8967</v>
      </c>
      <c r="F1327" s="73" t="s">
        <v>2923</v>
      </c>
      <c r="G1327" s="169"/>
      <c r="H1327" s="431"/>
      <c r="I1327" s="285"/>
      <c r="J1327" s="73"/>
      <c r="K1327" s="73"/>
      <c r="L1327" s="73"/>
      <c r="M1327" s="73"/>
      <c r="N1327" s="21"/>
      <c r="O1327" s="21"/>
    </row>
    <row r="1328" ht="15.75" customHeight="1">
      <c r="A1328" s="192" t="s">
        <v>7852</v>
      </c>
      <c r="B1328" s="351">
        <v>1281.0</v>
      </c>
      <c r="C1328" s="130">
        <v>45953.0</v>
      </c>
      <c r="D1328" s="73" t="s">
        <v>12539</v>
      </c>
      <c r="E1328" s="386" t="s">
        <v>13376</v>
      </c>
      <c r="F1328" s="73" t="s">
        <v>2923</v>
      </c>
      <c r="G1328" s="169"/>
      <c r="H1328" s="431"/>
      <c r="I1328" s="285"/>
      <c r="J1328" s="73"/>
      <c r="K1328" s="73"/>
      <c r="L1328" s="73"/>
      <c r="M1328" s="73"/>
      <c r="N1328" s="21"/>
      <c r="O1328" s="21"/>
    </row>
    <row r="1329" ht="15.75" customHeight="1">
      <c r="A1329" s="192" t="s">
        <v>7852</v>
      </c>
      <c r="B1329" s="351">
        <v>1282.0</v>
      </c>
      <c r="C1329" s="130">
        <v>45953.0</v>
      </c>
      <c r="D1329" s="73" t="s">
        <v>9676</v>
      </c>
      <c r="E1329" s="386" t="s">
        <v>9677</v>
      </c>
      <c r="F1329" s="73" t="s">
        <v>2923</v>
      </c>
      <c r="G1329" s="169"/>
      <c r="H1329" s="431"/>
      <c r="I1329" s="285"/>
      <c r="J1329" s="73"/>
      <c r="K1329" s="73"/>
      <c r="L1329" s="73"/>
      <c r="M1329" s="73"/>
      <c r="N1329" s="21"/>
      <c r="O1329" s="21"/>
    </row>
    <row r="1330" ht="15.75" customHeight="1">
      <c r="A1330" s="192" t="s">
        <v>7852</v>
      </c>
      <c r="B1330" s="351">
        <v>1283.0</v>
      </c>
      <c r="C1330" s="130">
        <v>45953.0</v>
      </c>
      <c r="D1330" s="73" t="s">
        <v>2533</v>
      </c>
      <c r="E1330" s="386" t="s">
        <v>8873</v>
      </c>
      <c r="F1330" s="73" t="s">
        <v>2923</v>
      </c>
      <c r="G1330" s="169"/>
      <c r="H1330" s="431"/>
      <c r="I1330" s="285"/>
      <c r="J1330" s="73"/>
      <c r="K1330" s="73"/>
      <c r="L1330" s="73"/>
      <c r="M1330" s="73"/>
      <c r="N1330" s="21"/>
      <c r="O1330" s="21"/>
    </row>
    <row r="1331" ht="15.75" customHeight="1">
      <c r="A1331" s="192" t="s">
        <v>7852</v>
      </c>
      <c r="B1331" s="351">
        <v>1284.0</v>
      </c>
      <c r="C1331" s="130">
        <v>45953.0</v>
      </c>
      <c r="D1331" s="73" t="s">
        <v>3486</v>
      </c>
      <c r="E1331" s="386" t="s">
        <v>13377</v>
      </c>
      <c r="F1331" s="73" t="s">
        <v>2923</v>
      </c>
      <c r="G1331" s="169"/>
      <c r="H1331" s="431"/>
      <c r="I1331" s="285"/>
      <c r="J1331" s="73"/>
      <c r="K1331" s="73"/>
      <c r="L1331" s="73"/>
      <c r="M1331" s="73"/>
      <c r="N1331" s="21"/>
      <c r="O1331" s="21"/>
    </row>
    <row r="1332" ht="15.75" customHeight="1">
      <c r="A1332" s="192" t="s">
        <v>7852</v>
      </c>
      <c r="B1332" s="351">
        <v>1285.0</v>
      </c>
      <c r="C1332" s="130">
        <v>45953.0</v>
      </c>
      <c r="D1332" s="73" t="s">
        <v>11197</v>
      </c>
      <c r="E1332" s="386" t="s">
        <v>13378</v>
      </c>
      <c r="F1332" s="73" t="s">
        <v>2923</v>
      </c>
      <c r="G1332" s="169"/>
      <c r="H1332" s="431"/>
      <c r="I1332" s="285"/>
      <c r="J1332" s="73"/>
      <c r="K1332" s="73"/>
      <c r="L1332" s="73"/>
      <c r="M1332" s="73"/>
      <c r="N1332" s="21"/>
      <c r="O1332" s="21"/>
    </row>
    <row r="1333" ht="15.75" customHeight="1">
      <c r="A1333" s="192" t="s">
        <v>7852</v>
      </c>
      <c r="B1333" s="351">
        <v>1286.0</v>
      </c>
      <c r="C1333" s="130">
        <v>45953.0</v>
      </c>
      <c r="D1333" s="73" t="s">
        <v>8002</v>
      </c>
      <c r="E1333" s="386" t="s">
        <v>8003</v>
      </c>
      <c r="F1333" s="73" t="s">
        <v>8629</v>
      </c>
      <c r="G1333" s="169"/>
      <c r="H1333" s="431"/>
      <c r="I1333" s="285"/>
      <c r="J1333" s="73"/>
      <c r="K1333" s="73"/>
      <c r="L1333" s="73"/>
      <c r="M1333" s="73"/>
      <c r="N1333" s="21"/>
      <c r="O1333" s="21"/>
    </row>
    <row r="1334" ht="15.75" customHeight="1">
      <c r="A1334" s="73" t="s">
        <v>3580</v>
      </c>
      <c r="B1334" s="351">
        <v>1287.0</v>
      </c>
      <c r="C1334" s="130">
        <v>45953.0</v>
      </c>
      <c r="D1334" s="146" t="s">
        <v>8425</v>
      </c>
      <c r="E1334" s="386" t="s">
        <v>8426</v>
      </c>
      <c r="F1334" s="73" t="s">
        <v>18</v>
      </c>
      <c r="G1334" s="500" t="s">
        <v>13379</v>
      </c>
      <c r="H1334" s="431"/>
      <c r="I1334" s="285"/>
      <c r="J1334" s="73"/>
      <c r="K1334" s="73"/>
      <c r="L1334" s="73"/>
      <c r="M1334" s="73"/>
      <c r="N1334" s="21"/>
      <c r="O1334" s="21"/>
    </row>
    <row r="1335" ht="15.75" customHeight="1">
      <c r="A1335" s="192" t="s">
        <v>7852</v>
      </c>
      <c r="B1335" s="351">
        <v>1288.0</v>
      </c>
      <c r="C1335" s="130">
        <v>45953.0</v>
      </c>
      <c r="D1335" s="73" t="s">
        <v>10711</v>
      </c>
      <c r="E1335" s="386" t="s">
        <v>13380</v>
      </c>
      <c r="F1335" s="73" t="s">
        <v>18</v>
      </c>
      <c r="G1335" s="169"/>
      <c r="H1335" s="431"/>
      <c r="I1335" s="285"/>
      <c r="J1335" s="73"/>
      <c r="K1335" s="73"/>
      <c r="L1335" s="73"/>
      <c r="M1335" s="73"/>
      <c r="N1335" s="21"/>
      <c r="O1335" s="21"/>
    </row>
    <row r="1336" ht="15.75" customHeight="1">
      <c r="A1336" s="192" t="s">
        <v>7852</v>
      </c>
      <c r="B1336" s="351">
        <v>1289.0</v>
      </c>
      <c r="C1336" s="130">
        <v>45953.0</v>
      </c>
      <c r="D1336" s="73" t="s">
        <v>3711</v>
      </c>
      <c r="E1336" s="386" t="s">
        <v>13381</v>
      </c>
      <c r="F1336" s="73" t="s">
        <v>18</v>
      </c>
      <c r="G1336" s="169"/>
      <c r="H1336" s="431"/>
      <c r="I1336" s="285"/>
      <c r="J1336" s="73"/>
      <c r="K1336" s="73"/>
      <c r="L1336" s="73"/>
      <c r="M1336" s="73"/>
      <c r="N1336" s="21"/>
      <c r="O1336" s="21"/>
    </row>
    <row r="1337" ht="15.75" customHeight="1">
      <c r="A1337" s="192" t="s">
        <v>7852</v>
      </c>
      <c r="B1337" s="351">
        <v>1290.0</v>
      </c>
      <c r="C1337" s="130">
        <v>45953.0</v>
      </c>
      <c r="D1337" s="73" t="s">
        <v>3311</v>
      </c>
      <c r="E1337" s="386" t="s">
        <v>13382</v>
      </c>
      <c r="F1337" s="73" t="s">
        <v>18</v>
      </c>
      <c r="G1337" s="169"/>
      <c r="H1337" s="431"/>
      <c r="I1337" s="285"/>
      <c r="J1337" s="73"/>
      <c r="K1337" s="73"/>
      <c r="L1337" s="73"/>
      <c r="M1337" s="73"/>
      <c r="N1337" s="21"/>
      <c r="O1337" s="21"/>
    </row>
    <row r="1338" ht="15.75" customHeight="1">
      <c r="A1338" s="192" t="s">
        <v>7852</v>
      </c>
      <c r="B1338" s="351">
        <v>1291.0</v>
      </c>
      <c r="C1338" s="130">
        <v>45953.0</v>
      </c>
      <c r="D1338" s="73" t="s">
        <v>13117</v>
      </c>
      <c r="E1338" s="386" t="s">
        <v>13383</v>
      </c>
      <c r="F1338" s="73" t="s">
        <v>18</v>
      </c>
      <c r="G1338" s="169"/>
      <c r="H1338" s="431"/>
      <c r="I1338" s="285"/>
      <c r="J1338" s="73"/>
      <c r="K1338" s="73"/>
      <c r="L1338" s="73"/>
      <c r="M1338" s="73"/>
      <c r="N1338" s="21"/>
      <c r="O1338" s="21"/>
    </row>
    <row r="1339" ht="15.75" customHeight="1">
      <c r="A1339" s="192" t="s">
        <v>7852</v>
      </c>
      <c r="B1339" s="351">
        <v>1292.0</v>
      </c>
      <c r="C1339" s="130">
        <v>45953.0</v>
      </c>
      <c r="D1339" s="73" t="s">
        <v>1841</v>
      </c>
      <c r="E1339" s="386" t="s">
        <v>13131</v>
      </c>
      <c r="F1339" s="73" t="s">
        <v>18</v>
      </c>
      <c r="G1339" s="169"/>
      <c r="H1339" s="431"/>
      <c r="I1339" s="285"/>
      <c r="J1339" s="73"/>
      <c r="K1339" s="73"/>
      <c r="L1339" s="73"/>
      <c r="M1339" s="73"/>
      <c r="N1339" s="21"/>
      <c r="O1339" s="21"/>
    </row>
    <row r="1340" ht="15.75" customHeight="1">
      <c r="A1340" s="192" t="s">
        <v>7852</v>
      </c>
      <c r="B1340" s="351">
        <v>1293.0</v>
      </c>
      <c r="C1340" s="130">
        <v>45953.0</v>
      </c>
      <c r="D1340" s="73" t="s">
        <v>12970</v>
      </c>
      <c r="E1340" s="386" t="s">
        <v>13129</v>
      </c>
      <c r="F1340" s="73" t="s">
        <v>18</v>
      </c>
      <c r="G1340" s="169"/>
      <c r="H1340" s="431"/>
      <c r="I1340" s="285"/>
      <c r="J1340" s="73"/>
      <c r="K1340" s="73"/>
      <c r="L1340" s="73"/>
      <c r="M1340" s="73"/>
      <c r="N1340" s="21"/>
      <c r="O1340" s="21"/>
    </row>
    <row r="1341" ht="15.75" customHeight="1">
      <c r="A1341" s="192" t="s">
        <v>7852</v>
      </c>
      <c r="B1341" s="351">
        <v>1294.0</v>
      </c>
      <c r="C1341" s="130">
        <v>45953.0</v>
      </c>
      <c r="D1341" s="73" t="s">
        <v>13120</v>
      </c>
      <c r="E1341" s="386" t="s">
        <v>13121</v>
      </c>
      <c r="F1341" s="73" t="s">
        <v>18</v>
      </c>
      <c r="G1341" s="169"/>
      <c r="H1341" s="431"/>
      <c r="I1341" s="285"/>
      <c r="J1341" s="73"/>
      <c r="K1341" s="73"/>
      <c r="L1341" s="73"/>
      <c r="M1341" s="73"/>
      <c r="N1341" s="21"/>
      <c r="O1341" s="21"/>
    </row>
    <row r="1342" ht="15.75" customHeight="1">
      <c r="A1342" s="73"/>
      <c r="B1342" s="351">
        <v>1295.0</v>
      </c>
      <c r="C1342" s="130">
        <v>45953.0</v>
      </c>
      <c r="D1342" s="73" t="s">
        <v>9246</v>
      </c>
      <c r="E1342" s="386" t="s">
        <v>11899</v>
      </c>
      <c r="F1342" s="73" t="s">
        <v>18</v>
      </c>
      <c r="G1342" s="501" t="s">
        <v>13384</v>
      </c>
      <c r="H1342" s="431"/>
      <c r="I1342" s="285"/>
      <c r="J1342" s="73"/>
      <c r="K1342" s="73"/>
      <c r="L1342" s="73"/>
      <c r="M1342" s="73"/>
      <c r="N1342" s="21"/>
      <c r="O1342" s="21"/>
    </row>
    <row r="1343" ht="15.75" customHeight="1">
      <c r="A1343" s="192" t="s">
        <v>7852</v>
      </c>
      <c r="B1343" s="351">
        <v>1296.0</v>
      </c>
      <c r="C1343" s="130">
        <v>45953.0</v>
      </c>
      <c r="D1343" s="73" t="s">
        <v>12083</v>
      </c>
      <c r="E1343" s="386" t="s">
        <v>13246</v>
      </c>
      <c r="F1343" s="73" t="s">
        <v>8629</v>
      </c>
      <c r="G1343" s="169"/>
      <c r="H1343" s="431"/>
      <c r="I1343" s="285"/>
      <c r="J1343" s="73"/>
      <c r="K1343" s="73"/>
      <c r="L1343" s="73"/>
      <c r="M1343" s="73"/>
      <c r="N1343" s="21"/>
      <c r="O1343" s="21"/>
    </row>
    <row r="1344" ht="15.75" customHeight="1">
      <c r="A1344" s="192" t="s">
        <v>7852</v>
      </c>
      <c r="B1344" s="351">
        <v>1297.0</v>
      </c>
      <c r="C1344" s="130">
        <v>45953.0</v>
      </c>
      <c r="D1344" s="73" t="s">
        <v>8520</v>
      </c>
      <c r="E1344" s="386" t="s">
        <v>8521</v>
      </c>
      <c r="F1344" s="73" t="s">
        <v>8629</v>
      </c>
      <c r="G1344" s="169"/>
      <c r="H1344" s="431"/>
      <c r="I1344" s="285"/>
      <c r="J1344" s="73"/>
      <c r="K1344" s="73"/>
      <c r="L1344" s="73"/>
      <c r="M1344" s="73"/>
      <c r="N1344" s="21"/>
      <c r="O1344" s="21"/>
    </row>
    <row r="1345" ht="15.75" customHeight="1">
      <c r="A1345" s="192" t="s">
        <v>7852</v>
      </c>
      <c r="B1345" s="351">
        <v>1298.0</v>
      </c>
      <c r="C1345" s="130">
        <v>45953.0</v>
      </c>
      <c r="D1345" s="73" t="s">
        <v>12226</v>
      </c>
      <c r="E1345" s="386" t="s">
        <v>12227</v>
      </c>
      <c r="F1345" s="73" t="s">
        <v>8629</v>
      </c>
      <c r="G1345" s="169"/>
      <c r="H1345" s="431"/>
      <c r="I1345" s="285"/>
      <c r="J1345" s="73"/>
      <c r="K1345" s="73"/>
      <c r="L1345" s="73"/>
      <c r="M1345" s="73"/>
      <c r="N1345" s="21"/>
      <c r="O1345" s="21"/>
    </row>
    <row r="1346" ht="15.75" customHeight="1">
      <c r="A1346" s="192" t="s">
        <v>7852</v>
      </c>
      <c r="B1346" s="351">
        <v>1299.0</v>
      </c>
      <c r="C1346" s="130">
        <v>45953.0</v>
      </c>
      <c r="D1346" s="281" t="s">
        <v>11406</v>
      </c>
      <c r="E1346" s="386" t="s">
        <v>11547</v>
      </c>
      <c r="F1346" s="73" t="s">
        <v>8629</v>
      </c>
      <c r="G1346" s="169"/>
      <c r="H1346" s="431"/>
      <c r="I1346" s="285"/>
      <c r="J1346" s="73"/>
      <c r="K1346" s="73"/>
      <c r="L1346" s="73"/>
      <c r="M1346" s="73"/>
      <c r="N1346" s="21"/>
      <c r="O1346" s="21"/>
    </row>
    <row r="1347" ht="15.75" customHeight="1">
      <c r="A1347" s="73"/>
      <c r="B1347" s="351">
        <v>1300.0</v>
      </c>
      <c r="C1347" s="130"/>
      <c r="D1347" s="73"/>
      <c r="E1347" s="386"/>
      <c r="F1347" s="73"/>
      <c r="G1347" s="169"/>
      <c r="H1347" s="431"/>
      <c r="I1347" s="285"/>
      <c r="J1347" s="73"/>
      <c r="K1347" s="73"/>
      <c r="L1347" s="73"/>
      <c r="M1347" s="73"/>
      <c r="N1347" s="21"/>
      <c r="O1347" s="21"/>
    </row>
    <row r="1348" ht="15.75" customHeight="1">
      <c r="A1348" s="192" t="s">
        <v>7852</v>
      </c>
      <c r="B1348" s="351">
        <v>1301.0</v>
      </c>
      <c r="C1348" s="130">
        <v>45954.0</v>
      </c>
      <c r="D1348" s="73" t="s">
        <v>7199</v>
      </c>
      <c r="E1348" s="386" t="s">
        <v>6810</v>
      </c>
      <c r="F1348" s="73" t="s">
        <v>12992</v>
      </c>
      <c r="G1348" s="169"/>
      <c r="H1348" s="431"/>
      <c r="I1348" s="285"/>
      <c r="J1348" s="73"/>
      <c r="K1348" s="73"/>
      <c r="L1348" s="73"/>
      <c r="M1348" s="73"/>
      <c r="N1348" s="21"/>
      <c r="O1348" s="21"/>
    </row>
    <row r="1349" ht="15.75" customHeight="1">
      <c r="A1349" s="73"/>
      <c r="B1349" s="351">
        <v>1302.0</v>
      </c>
      <c r="C1349" s="130">
        <v>45957.0</v>
      </c>
      <c r="D1349" s="146" t="s">
        <v>8075</v>
      </c>
      <c r="E1349" s="386" t="s">
        <v>13385</v>
      </c>
      <c r="F1349" s="73" t="s">
        <v>12992</v>
      </c>
      <c r="G1349" s="501" t="s">
        <v>13386</v>
      </c>
      <c r="H1349" s="431"/>
      <c r="I1349" s="285"/>
      <c r="J1349" s="73"/>
      <c r="K1349" s="73"/>
      <c r="L1349" s="73"/>
      <c r="M1349" s="73"/>
      <c r="N1349" s="21"/>
      <c r="O1349" s="21"/>
    </row>
    <row r="1350" ht="15.75" customHeight="1">
      <c r="A1350" s="192" t="s">
        <v>7852</v>
      </c>
      <c r="B1350" s="351">
        <v>1303.0</v>
      </c>
      <c r="C1350" s="130">
        <v>45958.0</v>
      </c>
      <c r="D1350" s="73" t="s">
        <v>13337</v>
      </c>
      <c r="E1350" s="386" t="s">
        <v>13338</v>
      </c>
      <c r="F1350" s="73" t="s">
        <v>18</v>
      </c>
      <c r="G1350" s="169" t="s">
        <v>13387</v>
      </c>
      <c r="H1350" s="431" t="s">
        <v>13388</v>
      </c>
      <c r="I1350" s="285"/>
      <c r="J1350" s="73"/>
      <c r="K1350" s="73"/>
      <c r="L1350" s="73"/>
      <c r="M1350" s="73"/>
      <c r="N1350" s="21"/>
      <c r="O1350" s="21"/>
    </row>
    <row r="1351" ht="15.75" customHeight="1">
      <c r="A1351" s="192" t="s">
        <v>7852</v>
      </c>
      <c r="B1351" s="351">
        <v>1304.0</v>
      </c>
      <c r="C1351" s="130">
        <v>45958.0</v>
      </c>
      <c r="D1351" s="73" t="s">
        <v>7459</v>
      </c>
      <c r="E1351" s="386" t="s">
        <v>7460</v>
      </c>
      <c r="F1351" s="622" t="s">
        <v>12573</v>
      </c>
      <c r="G1351" s="169" t="s">
        <v>13387</v>
      </c>
      <c r="H1351" s="431"/>
      <c r="I1351" s="285"/>
      <c r="J1351" s="73"/>
      <c r="K1351" s="73"/>
      <c r="L1351" s="73"/>
      <c r="M1351" s="73"/>
      <c r="N1351" s="21"/>
      <c r="O1351" s="21"/>
    </row>
    <row r="1352" ht="15.75" customHeight="1">
      <c r="A1352" s="192" t="s">
        <v>7852</v>
      </c>
      <c r="B1352" s="351">
        <v>1305.0</v>
      </c>
      <c r="C1352" s="130">
        <v>45958.0</v>
      </c>
      <c r="D1352" s="73" t="s">
        <v>8331</v>
      </c>
      <c r="E1352" s="386" t="s">
        <v>8819</v>
      </c>
      <c r="F1352" s="73" t="s">
        <v>2923</v>
      </c>
      <c r="G1352" s="169"/>
      <c r="H1352" s="431" t="s">
        <v>13389</v>
      </c>
      <c r="I1352" s="431" t="s">
        <v>13390</v>
      </c>
      <c r="J1352" s="73"/>
      <c r="K1352" s="73"/>
      <c r="L1352" s="73"/>
      <c r="M1352" s="73"/>
      <c r="N1352" s="21"/>
      <c r="O1352" s="21"/>
    </row>
    <row r="1353" ht="15.75" customHeight="1">
      <c r="A1353" s="192" t="s">
        <v>7852</v>
      </c>
      <c r="B1353" s="351">
        <v>1306.0</v>
      </c>
      <c r="C1353" s="130">
        <v>45958.0</v>
      </c>
      <c r="D1353" s="73" t="s">
        <v>13391</v>
      </c>
      <c r="E1353" s="386" t="s">
        <v>13392</v>
      </c>
      <c r="F1353" s="73" t="s">
        <v>18</v>
      </c>
      <c r="G1353" s="169" t="s">
        <v>13393</v>
      </c>
      <c r="H1353" s="431"/>
      <c r="I1353" s="285"/>
      <c r="J1353" s="73"/>
      <c r="K1353" s="73"/>
      <c r="L1353" s="73"/>
      <c r="M1353" s="73"/>
      <c r="N1353" s="21"/>
      <c r="O1353" s="21"/>
    </row>
    <row r="1354" ht="15.75" customHeight="1">
      <c r="A1354" s="192" t="s">
        <v>7852</v>
      </c>
      <c r="B1354" s="351">
        <v>1307.0</v>
      </c>
      <c r="C1354" s="130">
        <v>45958.0</v>
      </c>
      <c r="D1354" s="73" t="s">
        <v>13394</v>
      </c>
      <c r="E1354" s="386" t="s">
        <v>13395</v>
      </c>
      <c r="F1354" s="73" t="s">
        <v>18</v>
      </c>
      <c r="G1354" s="169" t="s">
        <v>13396</v>
      </c>
      <c r="H1354" s="431"/>
      <c r="I1354" s="285"/>
      <c r="J1354" s="73"/>
      <c r="K1354" s="73"/>
      <c r="L1354" s="73"/>
      <c r="M1354" s="73"/>
      <c r="N1354" s="21"/>
      <c r="O1354" s="21"/>
    </row>
    <row r="1355" ht="15.75" customHeight="1">
      <c r="A1355" s="192" t="s">
        <v>7852</v>
      </c>
      <c r="B1355" s="351">
        <v>1308.0</v>
      </c>
      <c r="C1355" s="130">
        <v>45958.0</v>
      </c>
      <c r="D1355" s="73" t="s">
        <v>4838</v>
      </c>
      <c r="E1355" s="386" t="s">
        <v>8624</v>
      </c>
      <c r="F1355" s="73" t="s">
        <v>18</v>
      </c>
      <c r="G1355" s="169" t="s">
        <v>12731</v>
      </c>
      <c r="H1355" s="431"/>
      <c r="I1355" s="285"/>
      <c r="J1355" s="73"/>
      <c r="K1355" s="73"/>
      <c r="L1355" s="73"/>
      <c r="M1355" s="73"/>
      <c r="N1355" s="21"/>
      <c r="O1355" s="21"/>
    </row>
    <row r="1356" ht="15.75" customHeight="1">
      <c r="A1356" s="192" t="s">
        <v>7852</v>
      </c>
      <c r="B1356" s="351">
        <v>1309.0</v>
      </c>
      <c r="C1356" s="130">
        <v>45958.0</v>
      </c>
      <c r="D1356" s="73" t="s">
        <v>13397</v>
      </c>
      <c r="E1356" s="386" t="s">
        <v>4366</v>
      </c>
      <c r="F1356" s="73" t="s">
        <v>18</v>
      </c>
      <c r="G1356" s="169" t="s">
        <v>7972</v>
      </c>
      <c r="H1356" s="431"/>
      <c r="I1356" s="285"/>
      <c r="J1356" s="73"/>
      <c r="K1356" s="73"/>
      <c r="L1356" s="73"/>
      <c r="M1356" s="73"/>
      <c r="N1356" s="21"/>
      <c r="O1356" s="21"/>
    </row>
    <row r="1357" ht="15.75" customHeight="1">
      <c r="A1357" s="192" t="s">
        <v>7852</v>
      </c>
      <c r="B1357" s="351">
        <v>1310.0</v>
      </c>
      <c r="C1357" s="130">
        <v>45958.0</v>
      </c>
      <c r="D1357" s="73" t="s">
        <v>13398</v>
      </c>
      <c r="E1357" s="386" t="s">
        <v>13399</v>
      </c>
      <c r="F1357" s="73" t="s">
        <v>18</v>
      </c>
      <c r="G1357" s="169" t="s">
        <v>13400</v>
      </c>
      <c r="H1357" s="431"/>
      <c r="I1357" s="285"/>
      <c r="J1357" s="73"/>
      <c r="K1357" s="73"/>
      <c r="L1357" s="73"/>
      <c r="M1357" s="73"/>
      <c r="N1357" s="21"/>
      <c r="O1357" s="21"/>
    </row>
    <row r="1358" ht="15.75" customHeight="1">
      <c r="A1358" s="192" t="s">
        <v>7852</v>
      </c>
      <c r="B1358" s="351">
        <v>1311.0</v>
      </c>
      <c r="C1358" s="130">
        <v>45958.0</v>
      </c>
      <c r="D1358" s="73" t="s">
        <v>13402</v>
      </c>
      <c r="E1358" s="386" t="s">
        <v>13403</v>
      </c>
      <c r="F1358" s="73" t="s">
        <v>18</v>
      </c>
      <c r="G1358" s="169" t="s">
        <v>7214</v>
      </c>
      <c r="H1358" s="431"/>
      <c r="I1358" s="285"/>
      <c r="J1358" s="73"/>
      <c r="K1358" s="73"/>
      <c r="L1358" s="73"/>
      <c r="M1358" s="73"/>
      <c r="N1358" s="21"/>
      <c r="O1358" s="21"/>
    </row>
    <row r="1359" ht="15.75" customHeight="1">
      <c r="A1359" s="192" t="s">
        <v>7852</v>
      </c>
      <c r="B1359" s="351">
        <v>1312.0</v>
      </c>
      <c r="C1359" s="130">
        <v>45958.0</v>
      </c>
      <c r="D1359" s="73" t="s">
        <v>12874</v>
      </c>
      <c r="E1359" s="386" t="s">
        <v>12875</v>
      </c>
      <c r="F1359" s="73" t="s">
        <v>18</v>
      </c>
      <c r="G1359" s="169" t="s">
        <v>12731</v>
      </c>
      <c r="H1359" s="431"/>
      <c r="I1359" s="285"/>
      <c r="J1359" s="73"/>
      <c r="K1359" s="73"/>
      <c r="L1359" s="73"/>
      <c r="M1359" s="73"/>
      <c r="N1359" s="21"/>
      <c r="O1359" s="21"/>
    </row>
    <row r="1360" ht="15.75" customHeight="1">
      <c r="A1360" s="192" t="s">
        <v>7852</v>
      </c>
      <c r="B1360" s="351">
        <v>1313.0</v>
      </c>
      <c r="C1360" s="130">
        <v>45958.0</v>
      </c>
      <c r="D1360" s="73" t="s">
        <v>9440</v>
      </c>
      <c r="E1360" s="386" t="s">
        <v>13404</v>
      </c>
      <c r="F1360" s="73" t="s">
        <v>18</v>
      </c>
      <c r="G1360" s="169" t="s">
        <v>6150</v>
      </c>
      <c r="H1360" s="431"/>
      <c r="I1360" s="285"/>
      <c r="J1360" s="73"/>
      <c r="K1360" s="73"/>
      <c r="L1360" s="73"/>
      <c r="M1360" s="73"/>
      <c r="N1360" s="21"/>
      <c r="O1360" s="21"/>
    </row>
    <row r="1361" ht="15.75" customHeight="1">
      <c r="A1361" s="192" t="s">
        <v>7852</v>
      </c>
      <c r="B1361" s="351">
        <v>1314.0</v>
      </c>
      <c r="C1361" s="130">
        <v>45958.0</v>
      </c>
      <c r="D1361" s="73" t="s">
        <v>13405</v>
      </c>
      <c r="E1361" s="386" t="s">
        <v>5918</v>
      </c>
      <c r="F1361" s="73" t="s">
        <v>18</v>
      </c>
      <c r="G1361" s="169" t="s">
        <v>12731</v>
      </c>
      <c r="H1361" s="431"/>
      <c r="I1361" s="285"/>
      <c r="J1361" s="73"/>
      <c r="K1361" s="73"/>
      <c r="L1361" s="73"/>
      <c r="M1361" s="73"/>
      <c r="N1361" s="21"/>
      <c r="O1361" s="21"/>
    </row>
    <row r="1362" ht="15.75" customHeight="1">
      <c r="A1362" s="192" t="s">
        <v>7852</v>
      </c>
      <c r="B1362" s="351">
        <v>1315.0</v>
      </c>
      <c r="C1362" s="130">
        <v>45958.0</v>
      </c>
      <c r="D1362" s="73" t="s">
        <v>13406</v>
      </c>
      <c r="E1362" s="386" t="s">
        <v>13407</v>
      </c>
      <c r="F1362" s="73" t="s">
        <v>18</v>
      </c>
      <c r="G1362" s="169" t="s">
        <v>13408</v>
      </c>
      <c r="H1362" s="431"/>
      <c r="I1362" s="285"/>
      <c r="J1362" s="73"/>
      <c r="K1362" s="73"/>
      <c r="L1362" s="73"/>
      <c r="M1362" s="73"/>
      <c r="N1362" s="21"/>
      <c r="O1362" s="21"/>
    </row>
    <row r="1363" ht="15.75" customHeight="1">
      <c r="A1363" s="192" t="s">
        <v>7852</v>
      </c>
      <c r="B1363" s="351">
        <v>1316.0</v>
      </c>
      <c r="C1363" s="130">
        <v>45958.0</v>
      </c>
      <c r="D1363" s="73" t="s">
        <v>13409</v>
      </c>
      <c r="E1363" s="386" t="s">
        <v>13410</v>
      </c>
      <c r="F1363" s="73" t="s">
        <v>18</v>
      </c>
      <c r="G1363" s="169" t="s">
        <v>6871</v>
      </c>
      <c r="H1363" s="431"/>
      <c r="I1363" s="285"/>
      <c r="J1363" s="73"/>
      <c r="K1363" s="73"/>
      <c r="L1363" s="73"/>
      <c r="M1363" s="73"/>
      <c r="N1363" s="21"/>
      <c r="O1363" s="21"/>
    </row>
    <row r="1364" ht="15.75" customHeight="1">
      <c r="A1364" s="192" t="s">
        <v>7852</v>
      </c>
      <c r="B1364" s="351">
        <v>1317.0</v>
      </c>
      <c r="C1364" s="130">
        <v>45958.0</v>
      </c>
      <c r="D1364" s="73" t="s">
        <v>13411</v>
      </c>
      <c r="E1364" s="386" t="s">
        <v>13412</v>
      </c>
      <c r="F1364" s="73" t="s">
        <v>18</v>
      </c>
      <c r="G1364" s="169" t="s">
        <v>11658</v>
      </c>
      <c r="H1364" s="431"/>
      <c r="I1364" s="285"/>
      <c r="J1364" s="73"/>
      <c r="K1364" s="73"/>
      <c r="L1364" s="73"/>
      <c r="M1364" s="73"/>
      <c r="N1364" s="21"/>
      <c r="O1364" s="21"/>
    </row>
    <row r="1365" ht="15.75" customHeight="1">
      <c r="A1365" s="192" t="s">
        <v>7852</v>
      </c>
      <c r="B1365" s="351">
        <v>1318.0</v>
      </c>
      <c r="C1365" s="130">
        <v>45958.0</v>
      </c>
      <c r="D1365" s="73" t="s">
        <v>13413</v>
      </c>
      <c r="E1365" s="386" t="s">
        <v>13414</v>
      </c>
      <c r="F1365" s="73" t="s">
        <v>18</v>
      </c>
      <c r="G1365" s="169" t="s">
        <v>11787</v>
      </c>
      <c r="H1365" s="431"/>
      <c r="I1365" s="285"/>
      <c r="J1365" s="73"/>
      <c r="K1365" s="73"/>
      <c r="L1365" s="73"/>
      <c r="M1365" s="73"/>
      <c r="N1365" s="21"/>
      <c r="O1365" s="21"/>
    </row>
    <row r="1366" ht="15.75" customHeight="1">
      <c r="A1366" s="192" t="s">
        <v>7852</v>
      </c>
      <c r="B1366" s="351">
        <v>1319.0</v>
      </c>
      <c r="C1366" s="130">
        <v>45958.0</v>
      </c>
      <c r="D1366" s="73" t="s">
        <v>13415</v>
      </c>
      <c r="E1366" s="386" t="s">
        <v>8028</v>
      </c>
      <c r="F1366" s="73" t="s">
        <v>18</v>
      </c>
      <c r="G1366" s="169" t="s">
        <v>13416</v>
      </c>
      <c r="H1366" s="431"/>
      <c r="I1366" s="285"/>
      <c r="J1366" s="73"/>
      <c r="K1366" s="73"/>
      <c r="L1366" s="73"/>
      <c r="M1366" s="73"/>
      <c r="N1366" s="21"/>
      <c r="O1366" s="21"/>
    </row>
    <row r="1367" ht="15.75" customHeight="1">
      <c r="A1367" s="192" t="s">
        <v>7852</v>
      </c>
      <c r="B1367" s="351">
        <v>1320.0</v>
      </c>
      <c r="C1367" s="130">
        <v>45958.0</v>
      </c>
      <c r="D1367" s="73" t="s">
        <v>13417</v>
      </c>
      <c r="E1367" s="386" t="s">
        <v>13418</v>
      </c>
      <c r="F1367" s="73" t="s">
        <v>18</v>
      </c>
      <c r="G1367" s="169" t="s">
        <v>7214</v>
      </c>
      <c r="H1367" s="431"/>
      <c r="I1367" s="285"/>
      <c r="J1367" s="73"/>
      <c r="K1367" s="73"/>
      <c r="L1367" s="73"/>
      <c r="M1367" s="73"/>
      <c r="N1367" s="21"/>
      <c r="O1367" s="21"/>
    </row>
    <row r="1368" ht="15.75" customHeight="1">
      <c r="A1368" s="192" t="s">
        <v>7852</v>
      </c>
      <c r="B1368" s="351">
        <v>1321.0</v>
      </c>
      <c r="C1368" s="130">
        <v>45958.0</v>
      </c>
      <c r="D1368" s="73" t="s">
        <v>13419</v>
      </c>
      <c r="E1368" s="386" t="s">
        <v>13420</v>
      </c>
      <c r="F1368" s="73" t="s">
        <v>18</v>
      </c>
      <c r="G1368" s="169" t="s">
        <v>13400</v>
      </c>
      <c r="H1368" s="431"/>
      <c r="I1368" s="285"/>
      <c r="J1368" s="73"/>
      <c r="K1368" s="73"/>
      <c r="L1368" s="73"/>
      <c r="M1368" s="73"/>
      <c r="N1368" s="21"/>
      <c r="O1368" s="21"/>
    </row>
    <row r="1369" ht="15.75" customHeight="1">
      <c r="A1369" s="192" t="s">
        <v>7852</v>
      </c>
      <c r="B1369" s="351">
        <v>1322.0</v>
      </c>
      <c r="C1369" s="130">
        <v>45958.0</v>
      </c>
      <c r="D1369" s="73" t="s">
        <v>14403</v>
      </c>
      <c r="E1369" s="386" t="s">
        <v>5229</v>
      </c>
      <c r="F1369" s="73" t="s">
        <v>18</v>
      </c>
      <c r="G1369" s="169" t="s">
        <v>6871</v>
      </c>
      <c r="H1369" s="431"/>
      <c r="I1369" s="285"/>
      <c r="J1369" s="73"/>
      <c r="K1369" s="73"/>
      <c r="L1369" s="73"/>
      <c r="M1369" s="73"/>
      <c r="N1369" s="21"/>
      <c r="O1369" s="21"/>
    </row>
    <row r="1370" ht="15.75" customHeight="1">
      <c r="A1370" s="192" t="s">
        <v>7852</v>
      </c>
      <c r="B1370" s="351">
        <v>1323.0</v>
      </c>
      <c r="C1370" s="130">
        <v>45958.0</v>
      </c>
      <c r="D1370" s="73" t="s">
        <v>3396</v>
      </c>
      <c r="E1370" s="386" t="s">
        <v>13422</v>
      </c>
      <c r="F1370" s="73" t="s">
        <v>18</v>
      </c>
      <c r="G1370" s="169" t="s">
        <v>6871</v>
      </c>
      <c r="H1370" s="431"/>
      <c r="I1370" s="285"/>
      <c r="J1370" s="73"/>
      <c r="K1370" s="73"/>
      <c r="L1370" s="73"/>
      <c r="M1370" s="73"/>
      <c r="N1370" s="21"/>
      <c r="O1370" s="21"/>
    </row>
    <row r="1371" ht="15.75" customHeight="1">
      <c r="A1371" s="192" t="s">
        <v>7852</v>
      </c>
      <c r="B1371" s="351">
        <v>1324.0</v>
      </c>
      <c r="C1371" s="130">
        <v>45958.0</v>
      </c>
      <c r="D1371" s="73" t="s">
        <v>2743</v>
      </c>
      <c r="E1371" s="386" t="s">
        <v>13423</v>
      </c>
      <c r="F1371" s="73" t="s">
        <v>18</v>
      </c>
      <c r="G1371" s="169" t="s">
        <v>11787</v>
      </c>
      <c r="H1371" s="431"/>
      <c r="I1371" s="285"/>
      <c r="J1371" s="73"/>
      <c r="K1371" s="73"/>
      <c r="L1371" s="73"/>
      <c r="M1371" s="73"/>
      <c r="N1371" s="21"/>
      <c r="O1371" s="21"/>
    </row>
    <row r="1372" ht="15.75" customHeight="1">
      <c r="A1372" s="192" t="s">
        <v>7852</v>
      </c>
      <c r="B1372" s="351">
        <v>1325.0</v>
      </c>
      <c r="C1372" s="130">
        <v>45958.0</v>
      </c>
      <c r="D1372" s="73" t="s">
        <v>3659</v>
      </c>
      <c r="E1372" s="386" t="s">
        <v>13424</v>
      </c>
      <c r="F1372" s="73" t="s">
        <v>18</v>
      </c>
      <c r="G1372" s="169" t="s">
        <v>7214</v>
      </c>
      <c r="H1372" s="431"/>
      <c r="I1372" s="285"/>
      <c r="J1372" s="73"/>
      <c r="K1372" s="73"/>
      <c r="L1372" s="73"/>
      <c r="M1372" s="73"/>
      <c r="N1372" s="21"/>
      <c r="O1372" s="21"/>
    </row>
    <row r="1373" ht="15.75" customHeight="1">
      <c r="A1373" s="192" t="s">
        <v>7852</v>
      </c>
      <c r="B1373" s="351">
        <v>1326.0</v>
      </c>
      <c r="C1373" s="130">
        <v>45958.0</v>
      </c>
      <c r="D1373" s="73" t="s">
        <v>2449</v>
      </c>
      <c r="E1373" s="386" t="s">
        <v>13425</v>
      </c>
      <c r="F1373" s="73" t="s">
        <v>18</v>
      </c>
      <c r="G1373" s="169" t="s">
        <v>12731</v>
      </c>
      <c r="H1373" s="431"/>
      <c r="I1373" s="285"/>
      <c r="J1373" s="73"/>
      <c r="K1373" s="73"/>
      <c r="L1373" s="73"/>
      <c r="M1373" s="73"/>
      <c r="N1373" s="21"/>
      <c r="O1373" s="21"/>
    </row>
    <row r="1374" ht="15.75" customHeight="1">
      <c r="A1374" s="192" t="s">
        <v>7852</v>
      </c>
      <c r="B1374" s="351">
        <v>1327.0</v>
      </c>
      <c r="C1374" s="130">
        <v>45958.0</v>
      </c>
      <c r="D1374" s="73" t="s">
        <v>3105</v>
      </c>
      <c r="E1374" s="386" t="s">
        <v>13426</v>
      </c>
      <c r="F1374" s="73" t="s">
        <v>18</v>
      </c>
      <c r="G1374" s="169" t="s">
        <v>13416</v>
      </c>
      <c r="H1374" s="431"/>
      <c r="I1374" s="285"/>
      <c r="J1374" s="73"/>
      <c r="K1374" s="73"/>
      <c r="L1374" s="73"/>
      <c r="M1374" s="73"/>
      <c r="N1374" s="21"/>
      <c r="O1374" s="21"/>
    </row>
    <row r="1375" ht="15.75" customHeight="1">
      <c r="A1375" s="192" t="s">
        <v>7852</v>
      </c>
      <c r="B1375" s="351">
        <v>1328.0</v>
      </c>
      <c r="C1375" s="130">
        <v>45958.0</v>
      </c>
      <c r="D1375" s="73" t="s">
        <v>4167</v>
      </c>
      <c r="E1375" s="386" t="s">
        <v>13427</v>
      </c>
      <c r="F1375" s="73" t="s">
        <v>18</v>
      </c>
      <c r="G1375" s="169" t="s">
        <v>6871</v>
      </c>
      <c r="H1375" s="431"/>
      <c r="I1375" s="285"/>
      <c r="J1375" s="73"/>
      <c r="K1375" s="73"/>
      <c r="L1375" s="73"/>
      <c r="M1375" s="73"/>
      <c r="N1375" s="21"/>
      <c r="O1375" s="21"/>
    </row>
    <row r="1376" ht="15.75" customHeight="1">
      <c r="A1376" s="192" t="s">
        <v>7852</v>
      </c>
      <c r="B1376" s="351">
        <v>1329.0</v>
      </c>
      <c r="C1376" s="130">
        <v>45958.0</v>
      </c>
      <c r="D1376" s="73" t="s">
        <v>8535</v>
      </c>
      <c r="E1376" s="386" t="s">
        <v>8426</v>
      </c>
      <c r="F1376" s="73" t="s">
        <v>18</v>
      </c>
      <c r="G1376" s="169" t="s">
        <v>6150</v>
      </c>
      <c r="H1376" s="431"/>
      <c r="I1376" s="285"/>
      <c r="J1376" s="73"/>
      <c r="K1376" s="73"/>
      <c r="L1376" s="73"/>
      <c r="M1376" s="73"/>
      <c r="N1376" s="21"/>
      <c r="O1376" s="21"/>
    </row>
    <row r="1377" ht="15.75" customHeight="1">
      <c r="A1377" s="192" t="s">
        <v>7852</v>
      </c>
      <c r="B1377" s="351">
        <v>1330.0</v>
      </c>
      <c r="C1377" s="130">
        <v>45958.0</v>
      </c>
      <c r="D1377" s="73" t="s">
        <v>13428</v>
      </c>
      <c r="E1377" s="386" t="s">
        <v>13429</v>
      </c>
      <c r="F1377" s="73" t="s">
        <v>18</v>
      </c>
      <c r="G1377" s="169" t="s">
        <v>12903</v>
      </c>
      <c r="H1377" s="431"/>
      <c r="I1377" s="285"/>
      <c r="J1377" s="73"/>
      <c r="K1377" s="73"/>
      <c r="L1377" s="73"/>
      <c r="M1377" s="73"/>
      <c r="N1377" s="21"/>
      <c r="O1377" s="21"/>
    </row>
    <row r="1378" ht="15.75" customHeight="1">
      <c r="A1378" s="192" t="s">
        <v>7852</v>
      </c>
      <c r="B1378" s="351">
        <v>1331.0</v>
      </c>
      <c r="C1378" s="130">
        <v>45958.0</v>
      </c>
      <c r="D1378" s="73" t="s">
        <v>13430</v>
      </c>
      <c r="E1378" s="386" t="s">
        <v>13431</v>
      </c>
      <c r="F1378" s="73" t="s">
        <v>18</v>
      </c>
      <c r="G1378" s="169" t="s">
        <v>10204</v>
      </c>
      <c r="H1378" s="431"/>
      <c r="I1378" s="285"/>
      <c r="J1378" s="73"/>
      <c r="K1378" s="73"/>
      <c r="L1378" s="73"/>
      <c r="M1378" s="73"/>
      <c r="N1378" s="21"/>
      <c r="O1378" s="21"/>
    </row>
    <row r="1379" ht="15.75" customHeight="1">
      <c r="A1379" s="192" t="s">
        <v>7852</v>
      </c>
      <c r="B1379" s="351">
        <v>1332.0</v>
      </c>
      <c r="C1379" s="130">
        <v>45958.0</v>
      </c>
      <c r="D1379" s="73" t="s">
        <v>13432</v>
      </c>
      <c r="E1379" s="386" t="s">
        <v>13433</v>
      </c>
      <c r="F1379" s="73" t="s">
        <v>18</v>
      </c>
      <c r="G1379" s="169" t="s">
        <v>12903</v>
      </c>
      <c r="H1379" s="431"/>
      <c r="I1379" s="285"/>
      <c r="J1379" s="73"/>
      <c r="K1379" s="73"/>
      <c r="L1379" s="73"/>
      <c r="M1379" s="73"/>
      <c r="N1379" s="21"/>
      <c r="O1379" s="21"/>
    </row>
    <row r="1380" ht="15.75" customHeight="1">
      <c r="A1380" s="192" t="s">
        <v>7852</v>
      </c>
      <c r="B1380" s="351">
        <v>1333.0</v>
      </c>
      <c r="C1380" s="130">
        <v>45958.0</v>
      </c>
      <c r="D1380" s="73" t="s">
        <v>8680</v>
      </c>
      <c r="E1380" s="386" t="s">
        <v>8797</v>
      </c>
      <c r="F1380" s="73" t="s">
        <v>18</v>
      </c>
      <c r="G1380" s="169" t="s">
        <v>13434</v>
      </c>
      <c r="H1380" s="431"/>
      <c r="I1380" s="285"/>
      <c r="J1380" s="73"/>
      <c r="K1380" s="73"/>
      <c r="L1380" s="73"/>
      <c r="M1380" s="73"/>
      <c r="N1380" s="21"/>
      <c r="O1380" s="21"/>
    </row>
    <row r="1381" ht="15.75" customHeight="1">
      <c r="A1381" s="192" t="s">
        <v>7852</v>
      </c>
      <c r="B1381" s="351">
        <v>1334.0</v>
      </c>
      <c r="C1381" s="130">
        <v>45958.0</v>
      </c>
      <c r="D1381" s="73" t="s">
        <v>13435</v>
      </c>
      <c r="E1381" s="386" t="s">
        <v>13436</v>
      </c>
      <c r="F1381" s="73" t="s">
        <v>18</v>
      </c>
      <c r="G1381" s="169" t="s">
        <v>10204</v>
      </c>
      <c r="H1381" s="431"/>
      <c r="I1381" s="285"/>
      <c r="J1381" s="73"/>
      <c r="K1381" s="73"/>
      <c r="L1381" s="73"/>
      <c r="M1381" s="73"/>
      <c r="N1381" s="21"/>
      <c r="O1381" s="21"/>
    </row>
    <row r="1382" ht="15.75" customHeight="1">
      <c r="A1382" s="192" t="s">
        <v>7852</v>
      </c>
      <c r="B1382" s="351">
        <v>1335.0</v>
      </c>
      <c r="C1382" s="130">
        <v>45958.0</v>
      </c>
      <c r="D1382" s="73" t="s">
        <v>13437</v>
      </c>
      <c r="E1382" s="386" t="s">
        <v>13438</v>
      </c>
      <c r="F1382" s="73" t="s">
        <v>18</v>
      </c>
      <c r="G1382" s="169" t="s">
        <v>98</v>
      </c>
      <c r="H1382" s="431"/>
      <c r="I1382" s="285"/>
      <c r="J1382" s="73"/>
      <c r="K1382" s="73"/>
      <c r="L1382" s="73"/>
      <c r="M1382" s="73"/>
      <c r="N1382" s="21"/>
      <c r="O1382" s="21"/>
    </row>
    <row r="1383" ht="15.75" customHeight="1">
      <c r="A1383" s="192" t="s">
        <v>7852</v>
      </c>
      <c r="B1383" s="351">
        <v>1336.0</v>
      </c>
      <c r="C1383" s="130">
        <v>45958.0</v>
      </c>
      <c r="D1383" s="73" t="s">
        <v>13439</v>
      </c>
      <c r="E1383" s="386" t="s">
        <v>13440</v>
      </c>
      <c r="F1383" s="73" t="s">
        <v>18</v>
      </c>
      <c r="G1383" s="169" t="s">
        <v>10204</v>
      </c>
      <c r="H1383" s="431"/>
      <c r="I1383" s="285"/>
      <c r="J1383" s="73"/>
      <c r="K1383" s="73"/>
      <c r="L1383" s="73"/>
      <c r="M1383" s="73"/>
      <c r="N1383" s="21"/>
      <c r="O1383" s="21"/>
    </row>
    <row r="1384" ht="15.75" customHeight="1">
      <c r="A1384" s="192" t="s">
        <v>7852</v>
      </c>
      <c r="B1384" s="351">
        <v>1337.0</v>
      </c>
      <c r="C1384" s="130">
        <v>45958.0</v>
      </c>
      <c r="D1384" s="73" t="s">
        <v>3357</v>
      </c>
      <c r="E1384" s="386" t="s">
        <v>13441</v>
      </c>
      <c r="F1384" s="73" t="s">
        <v>18</v>
      </c>
      <c r="G1384" s="169" t="s">
        <v>11658</v>
      </c>
      <c r="H1384" s="431"/>
      <c r="I1384" s="285"/>
      <c r="J1384" s="73"/>
      <c r="K1384" s="73"/>
      <c r="L1384" s="73"/>
      <c r="M1384" s="73"/>
      <c r="N1384" s="21"/>
      <c r="O1384" s="21"/>
    </row>
    <row r="1385" ht="15.75" customHeight="1">
      <c r="A1385" s="192" t="s">
        <v>7852</v>
      </c>
      <c r="B1385" s="351">
        <v>1338.0</v>
      </c>
      <c r="C1385" s="130">
        <v>45958.0</v>
      </c>
      <c r="D1385" s="73" t="s">
        <v>13442</v>
      </c>
      <c r="E1385" s="386" t="s">
        <v>13443</v>
      </c>
      <c r="F1385" s="73" t="s">
        <v>18</v>
      </c>
      <c r="G1385" s="169" t="s">
        <v>10204</v>
      </c>
      <c r="H1385" s="431"/>
      <c r="I1385" s="285"/>
      <c r="J1385" s="73"/>
      <c r="K1385" s="73"/>
      <c r="L1385" s="73"/>
      <c r="M1385" s="73"/>
      <c r="N1385" s="21"/>
      <c r="O1385" s="21"/>
    </row>
    <row r="1386" ht="15.75" customHeight="1">
      <c r="A1386" s="192" t="s">
        <v>7852</v>
      </c>
      <c r="B1386" s="351">
        <v>1339.0</v>
      </c>
      <c r="C1386" s="130">
        <v>45958.0</v>
      </c>
      <c r="D1386" s="73" t="s">
        <v>13444</v>
      </c>
      <c r="E1386" s="386" t="s">
        <v>12431</v>
      </c>
      <c r="F1386" s="73" t="s">
        <v>18</v>
      </c>
      <c r="G1386" s="169" t="s">
        <v>6150</v>
      </c>
      <c r="H1386" s="431"/>
      <c r="I1386" s="285"/>
      <c r="J1386" s="73"/>
      <c r="K1386" s="73"/>
      <c r="L1386" s="73"/>
      <c r="M1386" s="73"/>
      <c r="N1386" s="21"/>
      <c r="O1386" s="21"/>
    </row>
    <row r="1387" ht="15.75" customHeight="1">
      <c r="A1387" s="192" t="s">
        <v>7852</v>
      </c>
      <c r="B1387" s="351">
        <v>1340.0</v>
      </c>
      <c r="C1387" s="130">
        <v>45958.0</v>
      </c>
      <c r="D1387" s="73" t="s">
        <v>13445</v>
      </c>
      <c r="E1387" s="386" t="s">
        <v>13446</v>
      </c>
      <c r="F1387" s="73" t="s">
        <v>18</v>
      </c>
      <c r="G1387" s="169" t="s">
        <v>6150</v>
      </c>
      <c r="H1387" s="431"/>
      <c r="I1387" s="285"/>
      <c r="J1387" s="73"/>
      <c r="K1387" s="73"/>
      <c r="L1387" s="73"/>
      <c r="M1387" s="73"/>
      <c r="N1387" s="21"/>
      <c r="O1387" s="21"/>
    </row>
    <row r="1388" ht="15.75" customHeight="1">
      <c r="A1388" s="192" t="s">
        <v>7852</v>
      </c>
      <c r="B1388" s="351">
        <v>1341.0</v>
      </c>
      <c r="C1388" s="130">
        <v>45958.0</v>
      </c>
      <c r="D1388" s="73" t="s">
        <v>13447</v>
      </c>
      <c r="E1388" s="386" t="s">
        <v>10377</v>
      </c>
      <c r="F1388" s="73" t="s">
        <v>18</v>
      </c>
      <c r="G1388" s="169" t="s">
        <v>98</v>
      </c>
      <c r="H1388" s="431"/>
      <c r="I1388" s="285"/>
      <c r="J1388" s="73"/>
      <c r="K1388" s="73"/>
      <c r="L1388" s="73"/>
      <c r="M1388" s="73"/>
      <c r="N1388" s="21"/>
      <c r="O1388" s="21"/>
    </row>
    <row r="1389" ht="15.75" customHeight="1">
      <c r="A1389" s="192" t="s">
        <v>7852</v>
      </c>
      <c r="B1389" s="351">
        <v>1342.0</v>
      </c>
      <c r="C1389" s="130">
        <v>45958.0</v>
      </c>
      <c r="D1389" s="73" t="s">
        <v>13448</v>
      </c>
      <c r="E1389" s="386" t="s">
        <v>13449</v>
      </c>
      <c r="F1389" s="73" t="s">
        <v>18</v>
      </c>
      <c r="G1389" s="169" t="s">
        <v>13450</v>
      </c>
      <c r="H1389" s="431"/>
      <c r="I1389" s="285"/>
      <c r="J1389" s="73"/>
      <c r="K1389" s="73"/>
      <c r="L1389" s="73"/>
      <c r="M1389" s="73"/>
      <c r="N1389" s="21"/>
      <c r="O1389" s="21"/>
    </row>
    <row r="1390" ht="15.75" customHeight="1">
      <c r="A1390" s="192" t="s">
        <v>7852</v>
      </c>
      <c r="B1390" s="351">
        <v>1343.0</v>
      </c>
      <c r="C1390" s="130">
        <v>45958.0</v>
      </c>
      <c r="D1390" s="73" t="s">
        <v>11103</v>
      </c>
      <c r="E1390" s="386" t="s">
        <v>13451</v>
      </c>
      <c r="F1390" s="73" t="s">
        <v>2923</v>
      </c>
      <c r="G1390" s="169"/>
      <c r="H1390" s="431"/>
      <c r="I1390" s="285"/>
      <c r="J1390" s="73"/>
      <c r="K1390" s="73"/>
      <c r="L1390" s="73"/>
      <c r="M1390" s="73"/>
      <c r="N1390" s="21"/>
      <c r="O1390" s="21"/>
    </row>
    <row r="1391" ht="15.75" customHeight="1">
      <c r="A1391" s="192" t="s">
        <v>7852</v>
      </c>
      <c r="B1391" s="351">
        <v>1344.0</v>
      </c>
      <c r="C1391" s="130">
        <v>45958.0</v>
      </c>
      <c r="D1391" s="73" t="s">
        <v>13452</v>
      </c>
      <c r="E1391" s="386" t="s">
        <v>13453</v>
      </c>
      <c r="F1391" s="73" t="s">
        <v>12573</v>
      </c>
      <c r="G1391" s="169"/>
      <c r="H1391" s="431"/>
      <c r="I1391" s="285"/>
      <c r="J1391" s="73"/>
      <c r="K1391" s="73"/>
      <c r="L1391" s="73"/>
      <c r="M1391" s="73"/>
      <c r="N1391" s="21"/>
      <c r="O1391" s="21"/>
    </row>
    <row r="1392" ht="15.75" customHeight="1">
      <c r="A1392" s="192" t="s">
        <v>7852</v>
      </c>
      <c r="B1392" s="351">
        <v>1345.0</v>
      </c>
      <c r="C1392" s="130">
        <v>45958.0</v>
      </c>
      <c r="D1392" s="73" t="s">
        <v>13454</v>
      </c>
      <c r="E1392" s="386" t="s">
        <v>12677</v>
      </c>
      <c r="F1392" s="73" t="s">
        <v>12573</v>
      </c>
      <c r="G1392" s="169"/>
      <c r="H1392" s="431"/>
      <c r="I1392" s="285"/>
      <c r="J1392" s="73"/>
      <c r="K1392" s="73"/>
      <c r="L1392" s="73"/>
      <c r="M1392" s="73"/>
      <c r="N1392" s="21"/>
      <c r="O1392" s="21"/>
    </row>
    <row r="1393" ht="15.75" customHeight="1">
      <c r="A1393" s="192" t="s">
        <v>7852</v>
      </c>
      <c r="B1393" s="351">
        <v>1346.0</v>
      </c>
      <c r="C1393" s="130">
        <v>45958.0</v>
      </c>
      <c r="D1393" s="73" t="s">
        <v>13455</v>
      </c>
      <c r="E1393" s="386" t="s">
        <v>11716</v>
      </c>
      <c r="F1393" s="73" t="s">
        <v>12992</v>
      </c>
      <c r="G1393" s="169"/>
      <c r="H1393" s="431"/>
      <c r="I1393" s="285"/>
      <c r="J1393" s="73"/>
      <c r="K1393" s="73"/>
      <c r="L1393" s="73"/>
      <c r="M1393" s="73"/>
      <c r="N1393" s="21"/>
      <c r="O1393" s="21"/>
    </row>
    <row r="1394" ht="15.75" customHeight="1">
      <c r="A1394" s="192" t="s">
        <v>7852</v>
      </c>
      <c r="B1394" s="351">
        <v>1347.0</v>
      </c>
      <c r="C1394" s="130">
        <v>45958.0</v>
      </c>
      <c r="D1394" s="73" t="s">
        <v>10908</v>
      </c>
      <c r="E1394" s="386" t="s">
        <v>11231</v>
      </c>
      <c r="F1394" s="73" t="s">
        <v>12992</v>
      </c>
      <c r="G1394" s="169"/>
      <c r="H1394" s="431"/>
      <c r="I1394" s="285"/>
      <c r="J1394" s="73"/>
      <c r="K1394" s="73"/>
      <c r="L1394" s="73"/>
      <c r="M1394" s="73"/>
      <c r="N1394" s="21"/>
      <c r="O1394" s="21"/>
    </row>
    <row r="1395" ht="15.75" customHeight="1">
      <c r="A1395" s="73"/>
      <c r="B1395" s="351">
        <v>1348.0</v>
      </c>
      <c r="C1395" s="130">
        <v>45958.0</v>
      </c>
      <c r="D1395" s="259" t="s">
        <v>11336</v>
      </c>
      <c r="E1395" s="386" t="s">
        <v>2459</v>
      </c>
      <c r="F1395" s="73" t="s">
        <v>12992</v>
      </c>
      <c r="G1395" s="356" t="s">
        <v>13456</v>
      </c>
      <c r="H1395" s="431"/>
      <c r="I1395" s="285"/>
      <c r="J1395" s="73"/>
      <c r="K1395" s="73"/>
      <c r="L1395" s="73"/>
      <c r="M1395" s="73"/>
      <c r="N1395" s="21"/>
      <c r="O1395" s="21"/>
    </row>
    <row r="1396" ht="15.75" customHeight="1">
      <c r="A1396" s="192" t="s">
        <v>7852</v>
      </c>
      <c r="B1396" s="351">
        <v>1349.0</v>
      </c>
      <c r="C1396" s="130">
        <v>45958.0</v>
      </c>
      <c r="D1396" s="73" t="s">
        <v>11406</v>
      </c>
      <c r="E1396" s="386" t="s">
        <v>11547</v>
      </c>
      <c r="F1396" s="73" t="s">
        <v>12992</v>
      </c>
      <c r="G1396" s="169"/>
      <c r="H1396" s="431"/>
      <c r="I1396" s="285"/>
      <c r="J1396" s="73"/>
      <c r="K1396" s="73"/>
      <c r="L1396" s="73"/>
      <c r="M1396" s="73"/>
      <c r="N1396" s="21"/>
      <c r="O1396" s="21"/>
    </row>
    <row r="1397" ht="15.75" customHeight="1">
      <c r="A1397" s="192" t="s">
        <v>7852</v>
      </c>
      <c r="B1397" s="351">
        <v>1350.0</v>
      </c>
      <c r="C1397" s="130">
        <v>45958.0</v>
      </c>
      <c r="D1397" s="146" t="s">
        <v>12978</v>
      </c>
      <c r="E1397" s="386" t="s">
        <v>12979</v>
      </c>
      <c r="F1397" s="73" t="s">
        <v>12992</v>
      </c>
      <c r="G1397" s="313" t="s">
        <v>14404</v>
      </c>
      <c r="H1397" s="431" t="s">
        <v>13367</v>
      </c>
      <c r="I1397" s="431" t="s">
        <v>13457</v>
      </c>
      <c r="J1397" s="73"/>
      <c r="K1397" s="73"/>
      <c r="L1397" s="73"/>
      <c r="M1397" s="73"/>
      <c r="N1397" s="21"/>
      <c r="O1397" s="21"/>
    </row>
    <row r="1398" ht="15.75" customHeight="1">
      <c r="A1398" s="192" t="s">
        <v>7852</v>
      </c>
      <c r="B1398" s="351">
        <v>1351.0</v>
      </c>
      <c r="C1398" s="130">
        <v>45958.0</v>
      </c>
      <c r="D1398" s="73" t="s">
        <v>5966</v>
      </c>
      <c r="E1398" s="386" t="s">
        <v>5967</v>
      </c>
      <c r="F1398" s="73" t="s">
        <v>8629</v>
      </c>
      <c r="G1398" s="169"/>
      <c r="H1398" s="431"/>
      <c r="I1398" s="285"/>
      <c r="J1398" s="73"/>
      <c r="K1398" s="73"/>
      <c r="L1398" s="73"/>
      <c r="M1398" s="73"/>
      <c r="N1398" s="21"/>
      <c r="O1398" s="21"/>
    </row>
    <row r="1399" ht="15.75" customHeight="1">
      <c r="A1399" s="192" t="s">
        <v>7852</v>
      </c>
      <c r="B1399" s="351">
        <v>1352.0</v>
      </c>
      <c r="C1399" s="130">
        <v>45958.0</v>
      </c>
      <c r="D1399" s="73" t="s">
        <v>11099</v>
      </c>
      <c r="E1399" s="386" t="s">
        <v>11385</v>
      </c>
      <c r="F1399" s="73" t="s">
        <v>8629</v>
      </c>
      <c r="G1399" s="169"/>
      <c r="H1399" s="431"/>
      <c r="I1399" s="285"/>
      <c r="J1399" s="73"/>
      <c r="K1399" s="73"/>
      <c r="L1399" s="73"/>
      <c r="M1399" s="73"/>
      <c r="N1399" s="21"/>
      <c r="O1399" s="21"/>
    </row>
    <row r="1400" ht="15.75" customHeight="1">
      <c r="A1400" s="192" t="s">
        <v>7852</v>
      </c>
      <c r="B1400" s="351">
        <v>1353.0</v>
      </c>
      <c r="C1400" s="130">
        <v>45958.0</v>
      </c>
      <c r="D1400" s="73" t="s">
        <v>10886</v>
      </c>
      <c r="E1400" s="386" t="s">
        <v>11237</v>
      </c>
      <c r="F1400" s="73" t="s">
        <v>8629</v>
      </c>
      <c r="G1400" s="169"/>
      <c r="H1400" s="431"/>
      <c r="I1400" s="285"/>
      <c r="J1400" s="73"/>
      <c r="K1400" s="73"/>
      <c r="L1400" s="73"/>
      <c r="M1400" s="73"/>
      <c r="N1400" s="21"/>
      <c r="O1400" s="21"/>
    </row>
    <row r="1401" ht="15.75" customHeight="1">
      <c r="A1401" s="192" t="s">
        <v>7852</v>
      </c>
      <c r="B1401" s="351">
        <v>1354.0</v>
      </c>
      <c r="C1401" s="130">
        <v>45959.0</v>
      </c>
      <c r="D1401" s="73" t="s">
        <v>13458</v>
      </c>
      <c r="E1401" s="386" t="s">
        <v>12651</v>
      </c>
      <c r="F1401" s="73" t="s">
        <v>12992</v>
      </c>
      <c r="G1401" s="169"/>
      <c r="H1401" s="431"/>
      <c r="I1401" s="285"/>
      <c r="J1401" s="73"/>
      <c r="K1401" s="73"/>
      <c r="L1401" s="73"/>
      <c r="M1401" s="73"/>
      <c r="N1401" s="21"/>
      <c r="O1401" s="21"/>
    </row>
    <row r="1402" ht="15.75" customHeight="1">
      <c r="A1402" s="192" t="s">
        <v>7852</v>
      </c>
      <c r="B1402" s="351">
        <v>1355.0</v>
      </c>
      <c r="C1402" s="130">
        <v>45959.0</v>
      </c>
      <c r="D1402" s="73" t="s">
        <v>10414</v>
      </c>
      <c r="E1402" s="386" t="s">
        <v>10224</v>
      </c>
      <c r="F1402" s="73" t="s">
        <v>12992</v>
      </c>
      <c r="G1402" s="169"/>
      <c r="H1402" s="431"/>
      <c r="I1402" s="285"/>
      <c r="J1402" s="73"/>
      <c r="K1402" s="73"/>
      <c r="L1402" s="73"/>
      <c r="M1402" s="73"/>
      <c r="N1402" s="21"/>
      <c r="O1402" s="21"/>
    </row>
    <row r="1403" ht="15.75" customHeight="1">
      <c r="A1403" s="192" t="s">
        <v>7852</v>
      </c>
      <c r="B1403" s="351">
        <v>1356.0</v>
      </c>
      <c r="C1403" s="130">
        <v>45959.0</v>
      </c>
      <c r="D1403" s="73" t="s">
        <v>11281</v>
      </c>
      <c r="E1403" s="386" t="s">
        <v>13459</v>
      </c>
      <c r="F1403" s="73" t="s">
        <v>8629</v>
      </c>
      <c r="G1403" s="169"/>
      <c r="H1403" s="431"/>
      <c r="I1403" s="285"/>
      <c r="J1403" s="73"/>
      <c r="K1403" s="73"/>
      <c r="L1403" s="73"/>
      <c r="M1403" s="73"/>
      <c r="N1403" s="21"/>
      <c r="O1403" s="21"/>
    </row>
    <row r="1404" ht="15.75" customHeight="1">
      <c r="A1404" s="192" t="s">
        <v>7852</v>
      </c>
      <c r="B1404" s="351">
        <v>1357.0</v>
      </c>
      <c r="C1404" s="130">
        <v>45959.0</v>
      </c>
      <c r="D1404" s="73" t="s">
        <v>11181</v>
      </c>
      <c r="E1404" s="386" t="s">
        <v>10193</v>
      </c>
      <c r="F1404" s="73" t="s">
        <v>8629</v>
      </c>
      <c r="G1404" s="169"/>
      <c r="H1404" s="431"/>
      <c r="I1404" s="285"/>
      <c r="J1404" s="73"/>
      <c r="K1404" s="73"/>
      <c r="L1404" s="73"/>
      <c r="M1404" s="73"/>
      <c r="N1404" s="21"/>
      <c r="O1404" s="21"/>
    </row>
    <row r="1405" ht="15.75" customHeight="1">
      <c r="A1405" s="192" t="s">
        <v>7852</v>
      </c>
      <c r="B1405" s="351">
        <v>1358.0</v>
      </c>
      <c r="C1405" s="130">
        <v>45959.0</v>
      </c>
      <c r="D1405" s="73" t="s">
        <v>11615</v>
      </c>
      <c r="E1405" s="386" t="s">
        <v>11616</v>
      </c>
      <c r="F1405" s="73" t="s">
        <v>8629</v>
      </c>
      <c r="G1405" s="169"/>
      <c r="H1405" s="431"/>
      <c r="I1405" s="285"/>
      <c r="J1405" s="73"/>
      <c r="K1405" s="73"/>
      <c r="L1405" s="73"/>
      <c r="M1405" s="73"/>
      <c r="N1405" s="21"/>
      <c r="O1405" s="21"/>
    </row>
    <row r="1406" ht="15.75" customHeight="1">
      <c r="A1406" s="192" t="s">
        <v>7852</v>
      </c>
      <c r="B1406" s="351">
        <v>1359.0</v>
      </c>
      <c r="C1406" s="130">
        <v>45959.0</v>
      </c>
      <c r="D1406" s="73" t="s">
        <v>10115</v>
      </c>
      <c r="E1406" s="386" t="s">
        <v>10116</v>
      </c>
      <c r="F1406" s="73" t="s">
        <v>8629</v>
      </c>
      <c r="G1406" s="169"/>
      <c r="H1406" s="431"/>
      <c r="I1406" s="285"/>
      <c r="J1406" s="73"/>
      <c r="K1406" s="73"/>
      <c r="L1406" s="73"/>
      <c r="M1406" s="73"/>
      <c r="N1406" s="21"/>
      <c r="O1406" s="21"/>
    </row>
    <row r="1407" ht="15.75" customHeight="1">
      <c r="A1407" s="192" t="s">
        <v>7852</v>
      </c>
      <c r="B1407" s="351">
        <v>1360.0</v>
      </c>
      <c r="C1407" s="130">
        <v>45959.0</v>
      </c>
      <c r="D1407" s="73" t="s">
        <v>9995</v>
      </c>
      <c r="E1407" s="386" t="s">
        <v>10472</v>
      </c>
      <c r="F1407" s="73" t="s">
        <v>13086</v>
      </c>
      <c r="G1407" s="308" t="s">
        <v>10731</v>
      </c>
      <c r="H1407" s="431"/>
      <c r="I1407" s="285"/>
      <c r="J1407" s="73"/>
      <c r="K1407" s="73"/>
      <c r="L1407" s="73"/>
      <c r="M1407" s="73"/>
      <c r="N1407" s="21"/>
      <c r="O1407" s="21"/>
    </row>
    <row r="1408" ht="15.75" customHeight="1">
      <c r="A1408" s="192" t="s">
        <v>7852</v>
      </c>
      <c r="B1408" s="351">
        <v>1361.0</v>
      </c>
      <c r="C1408" s="265">
        <v>45958.0</v>
      </c>
      <c r="D1408" s="73" t="s">
        <v>11008</v>
      </c>
      <c r="E1408" s="386" t="s">
        <v>11009</v>
      </c>
      <c r="F1408" s="73" t="s">
        <v>13086</v>
      </c>
      <c r="G1408" s="732" t="s">
        <v>14405</v>
      </c>
      <c r="H1408" s="431"/>
      <c r="I1408" s="285"/>
      <c r="J1408" s="73"/>
      <c r="K1408" s="73"/>
      <c r="L1408" s="73"/>
      <c r="M1408" s="73"/>
      <c r="N1408" s="21"/>
      <c r="O1408" s="21"/>
    </row>
    <row r="1409" ht="15.75" customHeight="1">
      <c r="A1409" s="192" t="s">
        <v>7852</v>
      </c>
      <c r="B1409" s="351">
        <v>1362.0</v>
      </c>
      <c r="C1409" s="265">
        <v>45958.0</v>
      </c>
      <c r="D1409" s="73" t="s">
        <v>8646</v>
      </c>
      <c r="E1409" s="386" t="s">
        <v>12052</v>
      </c>
      <c r="F1409" s="73" t="s">
        <v>13086</v>
      </c>
      <c r="G1409" s="308" t="s">
        <v>10731</v>
      </c>
      <c r="H1409" s="431"/>
      <c r="I1409" s="285"/>
      <c r="J1409" s="73"/>
      <c r="K1409" s="73"/>
      <c r="L1409" s="73"/>
      <c r="M1409" s="73"/>
      <c r="N1409" s="21"/>
      <c r="O1409" s="21"/>
    </row>
    <row r="1410" ht="15.75" customHeight="1">
      <c r="A1410" s="192" t="s">
        <v>7852</v>
      </c>
      <c r="B1410" s="351">
        <v>1363.0</v>
      </c>
      <c r="C1410" s="265">
        <v>45958.0</v>
      </c>
      <c r="D1410" s="73" t="s">
        <v>10888</v>
      </c>
      <c r="E1410" s="386" t="s">
        <v>11687</v>
      </c>
      <c r="F1410" s="73" t="s">
        <v>13086</v>
      </c>
      <c r="G1410" s="308" t="s">
        <v>10731</v>
      </c>
      <c r="H1410" s="431"/>
      <c r="I1410" s="285"/>
      <c r="J1410" s="73"/>
      <c r="K1410" s="73"/>
      <c r="L1410" s="73"/>
      <c r="M1410" s="73"/>
      <c r="N1410" s="21"/>
      <c r="O1410" s="21"/>
    </row>
    <row r="1411" ht="15.75" customHeight="1">
      <c r="A1411" s="192" t="s">
        <v>7852</v>
      </c>
      <c r="B1411" s="351">
        <v>1364.0</v>
      </c>
      <c r="C1411" s="265">
        <v>45958.0</v>
      </c>
      <c r="D1411" s="73" t="s">
        <v>10504</v>
      </c>
      <c r="E1411" s="386" t="s">
        <v>10482</v>
      </c>
      <c r="F1411" s="73" t="s">
        <v>13086</v>
      </c>
      <c r="G1411" s="308" t="s">
        <v>10731</v>
      </c>
      <c r="H1411" s="431"/>
      <c r="I1411" s="285"/>
      <c r="J1411" s="73"/>
      <c r="K1411" s="73"/>
      <c r="L1411" s="73"/>
      <c r="M1411" s="73"/>
      <c r="N1411" s="21"/>
      <c r="O1411" s="21"/>
    </row>
    <row r="1412" ht="15.75" customHeight="1">
      <c r="A1412" s="192" t="s">
        <v>7852</v>
      </c>
      <c r="B1412" s="351">
        <v>1365.0</v>
      </c>
      <c r="C1412" s="130">
        <v>45960.0</v>
      </c>
      <c r="D1412" s="73" t="s">
        <v>11745</v>
      </c>
      <c r="E1412" s="386" t="s">
        <v>13460</v>
      </c>
      <c r="F1412" s="73" t="s">
        <v>13086</v>
      </c>
      <c r="G1412" s="308" t="s">
        <v>10731</v>
      </c>
      <c r="H1412" s="431"/>
      <c r="I1412" s="285"/>
      <c r="J1412" s="73"/>
      <c r="K1412" s="73"/>
      <c r="L1412" s="73"/>
      <c r="M1412" s="73"/>
      <c r="N1412" s="21"/>
      <c r="O1412" s="21"/>
    </row>
    <row r="1413" ht="15.75" customHeight="1">
      <c r="A1413" s="192" t="s">
        <v>7852</v>
      </c>
      <c r="B1413" s="351">
        <v>1366.0</v>
      </c>
      <c r="C1413" s="130">
        <v>45964.0</v>
      </c>
      <c r="D1413" s="73" t="s">
        <v>13461</v>
      </c>
      <c r="E1413" s="386" t="s">
        <v>13462</v>
      </c>
      <c r="F1413" s="73" t="s">
        <v>18</v>
      </c>
      <c r="G1413" s="169" t="s">
        <v>6726</v>
      </c>
      <c r="H1413" s="431"/>
      <c r="I1413" s="285"/>
      <c r="J1413" s="73"/>
      <c r="K1413" s="73"/>
      <c r="L1413" s="73"/>
      <c r="M1413" s="73"/>
      <c r="N1413" s="21"/>
      <c r="O1413" s="21"/>
    </row>
    <row r="1414" ht="15.75" customHeight="1">
      <c r="A1414" s="192" t="s">
        <v>7852</v>
      </c>
      <c r="B1414" s="351">
        <v>1367.0</v>
      </c>
      <c r="C1414" s="130">
        <v>45964.0</v>
      </c>
      <c r="D1414" s="73" t="s">
        <v>8535</v>
      </c>
      <c r="E1414" s="386" t="s">
        <v>13463</v>
      </c>
      <c r="F1414" s="73" t="s">
        <v>18</v>
      </c>
      <c r="G1414" s="169" t="s">
        <v>6726</v>
      </c>
      <c r="H1414" s="431"/>
      <c r="I1414" s="285"/>
      <c r="J1414" s="73"/>
      <c r="K1414" s="73"/>
      <c r="L1414" s="73"/>
      <c r="M1414" s="73"/>
      <c r="N1414" s="21"/>
      <c r="O1414" s="21"/>
    </row>
    <row r="1415" ht="15.75" customHeight="1">
      <c r="A1415" s="192" t="s">
        <v>7852</v>
      </c>
      <c r="B1415" s="351">
        <v>1368.0</v>
      </c>
      <c r="C1415" s="130">
        <v>45964.0</v>
      </c>
      <c r="D1415" s="73" t="s">
        <v>10125</v>
      </c>
      <c r="E1415" s="386" t="s">
        <v>10126</v>
      </c>
      <c r="F1415" s="73" t="s">
        <v>2923</v>
      </c>
      <c r="G1415" s="169"/>
      <c r="H1415" s="431"/>
      <c r="I1415" s="285"/>
      <c r="J1415" s="73"/>
      <c r="K1415" s="73"/>
      <c r="L1415" s="73"/>
      <c r="M1415" s="73"/>
      <c r="N1415" s="21"/>
      <c r="O1415" s="21"/>
    </row>
    <row r="1416" ht="15.75" customHeight="1">
      <c r="A1416" s="192" t="s">
        <v>7852</v>
      </c>
      <c r="B1416" s="351">
        <v>1369.0</v>
      </c>
      <c r="C1416" s="130">
        <v>45964.0</v>
      </c>
      <c r="D1416" s="73" t="s">
        <v>12005</v>
      </c>
      <c r="E1416" s="386" t="s">
        <v>13464</v>
      </c>
      <c r="F1416" s="73" t="s">
        <v>8629</v>
      </c>
      <c r="G1416" s="169"/>
      <c r="H1416" s="431"/>
      <c r="I1416" s="285"/>
      <c r="J1416" s="73"/>
      <c r="K1416" s="73"/>
      <c r="L1416" s="73"/>
      <c r="M1416" s="73"/>
      <c r="N1416" s="21"/>
      <c r="O1416" s="21"/>
    </row>
    <row r="1417" ht="15.75" customHeight="1">
      <c r="A1417" s="192" t="s">
        <v>7852</v>
      </c>
      <c r="B1417" s="351">
        <v>1370.0</v>
      </c>
      <c r="C1417" s="130">
        <v>45964.0</v>
      </c>
      <c r="D1417" s="73" t="s">
        <v>12320</v>
      </c>
      <c r="E1417" s="386" t="s">
        <v>13465</v>
      </c>
      <c r="F1417" s="73" t="s">
        <v>8629</v>
      </c>
      <c r="G1417" s="169"/>
      <c r="H1417" s="431"/>
      <c r="I1417" s="285"/>
      <c r="J1417" s="73"/>
      <c r="K1417" s="73"/>
      <c r="L1417" s="73"/>
      <c r="M1417" s="73"/>
      <c r="N1417" s="21"/>
      <c r="O1417" s="21"/>
    </row>
    <row r="1418" ht="15.75" customHeight="1">
      <c r="A1418" s="192" t="s">
        <v>7852</v>
      </c>
      <c r="B1418" s="351">
        <v>1371.0</v>
      </c>
      <c r="C1418" s="265">
        <v>45965.0</v>
      </c>
      <c r="D1418" s="73" t="s">
        <v>13466</v>
      </c>
      <c r="E1418" s="386" t="s">
        <v>13467</v>
      </c>
      <c r="F1418" s="73" t="s">
        <v>12992</v>
      </c>
      <c r="G1418" s="169"/>
      <c r="H1418" s="431"/>
      <c r="I1418" s="285"/>
      <c r="J1418" s="73"/>
      <c r="K1418" s="73"/>
      <c r="L1418" s="73"/>
      <c r="M1418" s="73"/>
      <c r="N1418" s="21"/>
      <c r="O1418" s="21"/>
    </row>
    <row r="1419" ht="15.75" customHeight="1">
      <c r="A1419" s="192" t="s">
        <v>13468</v>
      </c>
      <c r="B1419" s="351">
        <v>1372.0</v>
      </c>
      <c r="C1419" s="130">
        <v>45964.0</v>
      </c>
      <c r="D1419" s="383" t="s">
        <v>9778</v>
      </c>
      <c r="E1419" s="130" t="s">
        <v>9732</v>
      </c>
      <c r="F1419" s="73" t="s">
        <v>2253</v>
      </c>
      <c r="G1419" s="376" t="s">
        <v>674</v>
      </c>
      <c r="H1419" s="431"/>
      <c r="I1419" s="285"/>
      <c r="J1419" s="73"/>
      <c r="K1419" s="73"/>
      <c r="L1419" s="73"/>
      <c r="M1419" s="73"/>
      <c r="N1419" s="21"/>
      <c r="O1419" s="21"/>
    </row>
    <row r="1420" ht="15.75" customHeight="1">
      <c r="A1420" s="192" t="s">
        <v>7852</v>
      </c>
      <c r="B1420" s="351">
        <v>1373.0</v>
      </c>
      <c r="C1420" s="130">
        <v>45964.0</v>
      </c>
      <c r="D1420" s="146" t="s">
        <v>11506</v>
      </c>
      <c r="E1420" s="386" t="s">
        <v>13469</v>
      </c>
      <c r="F1420" s="73" t="s">
        <v>12573</v>
      </c>
      <c r="G1420" s="313" t="s">
        <v>14406</v>
      </c>
      <c r="H1420" s="431"/>
      <c r="I1420" s="285"/>
      <c r="J1420" s="73"/>
      <c r="K1420" s="73"/>
      <c r="L1420" s="73"/>
      <c r="M1420" s="73"/>
      <c r="N1420" s="21"/>
      <c r="O1420" s="21"/>
    </row>
    <row r="1421" ht="15.75" customHeight="1">
      <c r="A1421" s="192" t="s">
        <v>7852</v>
      </c>
      <c r="B1421" s="351">
        <v>1374.0</v>
      </c>
      <c r="C1421" s="130">
        <v>45964.0</v>
      </c>
      <c r="D1421" s="73" t="s">
        <v>11898</v>
      </c>
      <c r="E1421" s="386" t="s">
        <v>11899</v>
      </c>
      <c r="F1421" s="73" t="s">
        <v>12573</v>
      </c>
      <c r="G1421" s="169"/>
      <c r="H1421" s="431"/>
      <c r="I1421" s="285"/>
      <c r="J1421" s="73"/>
      <c r="K1421" s="73"/>
      <c r="L1421" s="73"/>
      <c r="M1421" s="73"/>
      <c r="N1421" s="21"/>
      <c r="O1421" s="21"/>
    </row>
    <row r="1422" ht="15.75" customHeight="1">
      <c r="A1422" s="192" t="s">
        <v>7852</v>
      </c>
      <c r="B1422" s="351">
        <v>1375.0</v>
      </c>
      <c r="C1422" s="130">
        <v>45964.0</v>
      </c>
      <c r="D1422" s="73" t="s">
        <v>13470</v>
      </c>
      <c r="E1422" s="386" t="s">
        <v>11914</v>
      </c>
      <c r="F1422" s="73" t="s">
        <v>12573</v>
      </c>
      <c r="G1422" s="169"/>
      <c r="H1422" s="431"/>
      <c r="I1422" s="285"/>
      <c r="J1422" s="73"/>
      <c r="K1422" s="73"/>
      <c r="L1422" s="73"/>
      <c r="M1422" s="73"/>
      <c r="N1422" s="21"/>
      <c r="O1422" s="21"/>
    </row>
    <row r="1423" ht="15.75" customHeight="1">
      <c r="A1423" s="192" t="s">
        <v>7852</v>
      </c>
      <c r="B1423" s="351">
        <v>1376.0</v>
      </c>
      <c r="C1423" s="130">
        <v>45964.0</v>
      </c>
      <c r="D1423" s="733" t="s">
        <v>13471</v>
      </c>
      <c r="E1423" s="386" t="s">
        <v>12155</v>
      </c>
      <c r="F1423" s="73" t="s">
        <v>12573</v>
      </c>
      <c r="G1423" s="137" t="s">
        <v>14407</v>
      </c>
      <c r="H1423" s="431"/>
      <c r="I1423" s="285"/>
      <c r="J1423" s="73"/>
      <c r="K1423" s="73"/>
      <c r="L1423" s="73"/>
      <c r="M1423" s="73"/>
      <c r="N1423" s="21"/>
      <c r="O1423" s="21"/>
    </row>
    <row r="1424" ht="15.75" customHeight="1">
      <c r="A1424" s="192" t="s">
        <v>7852</v>
      </c>
      <c r="B1424" s="351">
        <v>1377.0</v>
      </c>
      <c r="C1424" s="130">
        <v>45964.0</v>
      </c>
      <c r="D1424" s="73" t="s">
        <v>13472</v>
      </c>
      <c r="E1424" s="386" t="s">
        <v>13473</v>
      </c>
      <c r="F1424" s="73" t="s">
        <v>12573</v>
      </c>
      <c r="G1424" s="169" t="s">
        <v>13474</v>
      </c>
      <c r="H1424" s="431"/>
      <c r="I1424" s="285"/>
      <c r="J1424" s="73"/>
      <c r="K1424" s="73"/>
      <c r="L1424" s="73"/>
      <c r="M1424" s="73"/>
      <c r="N1424" s="21"/>
      <c r="O1424" s="21"/>
    </row>
    <row r="1425" ht="15.75" customHeight="1">
      <c r="A1425" s="192" t="s">
        <v>7852</v>
      </c>
      <c r="B1425" s="351">
        <v>1378.0</v>
      </c>
      <c r="C1425" s="130">
        <v>45964.0</v>
      </c>
      <c r="D1425" s="73" t="s">
        <v>13475</v>
      </c>
      <c r="E1425" s="386" t="s">
        <v>13476</v>
      </c>
      <c r="F1425" s="73" t="s">
        <v>12573</v>
      </c>
      <c r="G1425" s="169"/>
      <c r="H1425" s="431"/>
      <c r="I1425" s="285"/>
      <c r="J1425" s="73"/>
      <c r="K1425" s="73"/>
      <c r="L1425" s="73"/>
      <c r="M1425" s="73"/>
      <c r="N1425" s="21"/>
      <c r="O1425" s="21"/>
    </row>
    <row r="1426" ht="15.75" customHeight="1">
      <c r="A1426" s="192" t="s">
        <v>7852</v>
      </c>
      <c r="B1426" s="351">
        <v>1379.0</v>
      </c>
      <c r="C1426" s="130">
        <v>45964.0</v>
      </c>
      <c r="D1426" s="73" t="s">
        <v>11773</v>
      </c>
      <c r="E1426" s="386" t="s">
        <v>11774</v>
      </c>
      <c r="F1426" s="73" t="s">
        <v>12573</v>
      </c>
      <c r="G1426" s="169"/>
      <c r="H1426" s="431"/>
      <c r="I1426" s="285"/>
      <c r="J1426" s="73"/>
      <c r="K1426" s="73"/>
      <c r="L1426" s="73"/>
      <c r="M1426" s="73"/>
      <c r="N1426" s="21"/>
      <c r="O1426" s="21"/>
    </row>
    <row r="1427" ht="15.75" customHeight="1">
      <c r="A1427" s="192" t="s">
        <v>7852</v>
      </c>
      <c r="B1427" s="351">
        <v>1380.0</v>
      </c>
      <c r="C1427" s="130">
        <v>45964.0</v>
      </c>
      <c r="D1427" s="73" t="s">
        <v>13477</v>
      </c>
      <c r="E1427" s="386" t="s">
        <v>12806</v>
      </c>
      <c r="F1427" s="73" t="s">
        <v>12573</v>
      </c>
      <c r="G1427" s="169"/>
      <c r="H1427" s="431"/>
      <c r="I1427" s="285"/>
      <c r="J1427" s="73"/>
      <c r="K1427" s="73"/>
      <c r="L1427" s="73"/>
      <c r="M1427" s="73"/>
      <c r="N1427" s="21"/>
      <c r="O1427" s="21"/>
    </row>
    <row r="1428" ht="15.75" customHeight="1">
      <c r="A1428" s="192" t="s">
        <v>7852</v>
      </c>
      <c r="B1428" s="351">
        <v>1381.0</v>
      </c>
      <c r="C1428" s="130">
        <v>45965.0</v>
      </c>
      <c r="D1428" s="73" t="s">
        <v>9488</v>
      </c>
      <c r="E1428" s="386" t="s">
        <v>9489</v>
      </c>
      <c r="F1428" s="73" t="s">
        <v>12992</v>
      </c>
      <c r="G1428" s="169"/>
      <c r="H1428" s="431"/>
      <c r="I1428" s="285"/>
      <c r="J1428" s="73"/>
      <c r="K1428" s="73"/>
      <c r="L1428" s="73"/>
      <c r="M1428" s="73"/>
      <c r="N1428" s="21"/>
      <c r="O1428" s="21"/>
    </row>
    <row r="1429" ht="15.75" customHeight="1">
      <c r="A1429" s="73"/>
      <c r="B1429" s="351">
        <v>1382.0</v>
      </c>
      <c r="C1429" s="130">
        <v>45965.0</v>
      </c>
      <c r="D1429" s="503" t="s">
        <v>12891</v>
      </c>
      <c r="E1429" s="386" t="s">
        <v>13307</v>
      </c>
      <c r="F1429" s="73" t="s">
        <v>12992</v>
      </c>
      <c r="G1429" s="268" t="s">
        <v>13478</v>
      </c>
      <c r="H1429" s="431"/>
      <c r="I1429" s="285"/>
      <c r="J1429" s="73"/>
      <c r="K1429" s="73"/>
      <c r="L1429" s="73"/>
      <c r="M1429" s="73"/>
      <c r="N1429" s="21"/>
      <c r="O1429" s="21"/>
    </row>
    <row r="1430" ht="15.75" customHeight="1">
      <c r="A1430" s="192" t="s">
        <v>7852</v>
      </c>
      <c r="B1430" s="351">
        <v>1383.0</v>
      </c>
      <c r="C1430" s="130">
        <v>45965.0</v>
      </c>
      <c r="D1430" s="73" t="s">
        <v>13479</v>
      </c>
      <c r="E1430" s="386" t="s">
        <v>13480</v>
      </c>
      <c r="F1430" s="73" t="s">
        <v>18</v>
      </c>
      <c r="G1430" s="169" t="s">
        <v>12731</v>
      </c>
      <c r="H1430" s="431"/>
      <c r="I1430" s="285"/>
      <c r="J1430" s="73"/>
      <c r="K1430" s="73"/>
      <c r="L1430" s="73"/>
      <c r="M1430" s="73"/>
      <c r="N1430" s="21"/>
      <c r="O1430" s="21"/>
    </row>
    <row r="1431" ht="15.75" customHeight="1">
      <c r="A1431" s="192" t="s">
        <v>7852</v>
      </c>
      <c r="B1431" s="351">
        <v>1384.0</v>
      </c>
      <c r="C1431" s="130">
        <v>45965.0</v>
      </c>
      <c r="D1431" s="73" t="s">
        <v>13481</v>
      </c>
      <c r="E1431" s="386" t="s">
        <v>12427</v>
      </c>
      <c r="F1431" s="73" t="s">
        <v>18</v>
      </c>
      <c r="G1431" s="169" t="s">
        <v>13482</v>
      </c>
      <c r="H1431" s="431"/>
      <c r="I1431" s="285"/>
      <c r="J1431" s="73"/>
      <c r="K1431" s="73"/>
      <c r="L1431" s="73"/>
      <c r="M1431" s="73"/>
      <c r="N1431" s="21"/>
      <c r="O1431" s="21"/>
    </row>
    <row r="1432" ht="15.75" customHeight="1">
      <c r="A1432" s="192" t="s">
        <v>7852</v>
      </c>
      <c r="B1432" s="351">
        <v>1385.0</v>
      </c>
      <c r="C1432" s="130">
        <v>45966.0</v>
      </c>
      <c r="D1432" s="73" t="s">
        <v>13483</v>
      </c>
      <c r="E1432" s="386" t="s">
        <v>11337</v>
      </c>
      <c r="F1432" s="73" t="s">
        <v>12992</v>
      </c>
      <c r="G1432" s="169"/>
      <c r="H1432" s="431"/>
      <c r="I1432" s="734" t="s">
        <v>10420</v>
      </c>
      <c r="J1432" s="735" t="s">
        <v>8148</v>
      </c>
      <c r="K1432" s="73"/>
      <c r="L1432" s="73"/>
      <c r="M1432" s="73"/>
      <c r="N1432" s="21"/>
      <c r="O1432" s="21"/>
    </row>
    <row r="1433" ht="15.75" customHeight="1">
      <c r="A1433" s="192" t="s">
        <v>7852</v>
      </c>
      <c r="B1433" s="351">
        <v>1386.0</v>
      </c>
      <c r="C1433" s="130">
        <v>45966.0</v>
      </c>
      <c r="D1433" s="73" t="s">
        <v>8385</v>
      </c>
      <c r="E1433" s="386" t="s">
        <v>13484</v>
      </c>
      <c r="F1433" s="73" t="s">
        <v>8629</v>
      </c>
      <c r="G1433" s="169"/>
      <c r="H1433" s="431"/>
      <c r="I1433" s="285"/>
      <c r="J1433" s="73"/>
      <c r="K1433" s="73"/>
      <c r="L1433" s="73"/>
      <c r="M1433" s="73"/>
      <c r="N1433" s="21"/>
      <c r="O1433" s="21"/>
    </row>
    <row r="1434" ht="15.75" customHeight="1">
      <c r="A1434" s="192" t="s">
        <v>7852</v>
      </c>
      <c r="B1434" s="351">
        <v>1387.0</v>
      </c>
      <c r="C1434" s="130">
        <v>45966.0</v>
      </c>
      <c r="D1434" s="73" t="s">
        <v>13485</v>
      </c>
      <c r="E1434" s="386" t="s">
        <v>13486</v>
      </c>
      <c r="F1434" s="73" t="s">
        <v>12573</v>
      </c>
      <c r="G1434" s="169"/>
      <c r="H1434" s="431"/>
      <c r="I1434" s="285"/>
      <c r="J1434" s="73"/>
      <c r="K1434" s="73"/>
      <c r="L1434" s="73"/>
      <c r="M1434" s="73"/>
      <c r="N1434" s="21"/>
      <c r="O1434" s="21"/>
    </row>
    <row r="1435" ht="15.75" customHeight="1">
      <c r="A1435" s="192" t="s">
        <v>7852</v>
      </c>
      <c r="B1435" s="351">
        <v>1388.0</v>
      </c>
      <c r="C1435" s="130">
        <v>45967.0</v>
      </c>
      <c r="D1435" s="73" t="s">
        <v>11192</v>
      </c>
      <c r="E1435" s="386" t="s">
        <v>13487</v>
      </c>
      <c r="F1435" s="73" t="s">
        <v>13086</v>
      </c>
      <c r="G1435" s="308" t="s">
        <v>10731</v>
      </c>
      <c r="H1435" s="431"/>
      <c r="I1435" s="285"/>
      <c r="J1435" s="73"/>
      <c r="K1435" s="73"/>
      <c r="L1435" s="73"/>
      <c r="M1435" s="73"/>
      <c r="N1435" s="21"/>
      <c r="O1435" s="21"/>
    </row>
    <row r="1436" ht="15.75" customHeight="1">
      <c r="A1436" s="192" t="s">
        <v>7852</v>
      </c>
      <c r="B1436" s="351">
        <v>1389.0</v>
      </c>
      <c r="C1436" s="130">
        <v>45967.0</v>
      </c>
      <c r="D1436" s="73" t="s">
        <v>9818</v>
      </c>
      <c r="E1436" s="386" t="s">
        <v>9819</v>
      </c>
      <c r="F1436" s="73" t="s">
        <v>13086</v>
      </c>
      <c r="G1436" s="192" t="s">
        <v>9818</v>
      </c>
      <c r="H1436" s="431"/>
      <c r="I1436" s="285"/>
      <c r="J1436" s="73"/>
      <c r="K1436" s="73"/>
      <c r="L1436" s="73"/>
      <c r="M1436" s="73"/>
      <c r="N1436" s="21"/>
      <c r="O1436" s="21"/>
    </row>
    <row r="1437" ht="15.75" customHeight="1">
      <c r="A1437" s="192" t="s">
        <v>7852</v>
      </c>
      <c r="B1437" s="351">
        <v>1390.0</v>
      </c>
      <c r="C1437" s="130">
        <v>45967.0</v>
      </c>
      <c r="D1437" s="73" t="s">
        <v>8572</v>
      </c>
      <c r="E1437" s="386" t="s">
        <v>8573</v>
      </c>
      <c r="F1437" s="73" t="s">
        <v>13086</v>
      </c>
      <c r="G1437" s="253">
        <v>45981.0</v>
      </c>
      <c r="H1437" s="431"/>
      <c r="I1437" s="285"/>
      <c r="J1437" s="73"/>
      <c r="K1437" s="73"/>
      <c r="L1437" s="73"/>
      <c r="M1437" s="73"/>
      <c r="N1437" s="21"/>
      <c r="O1437" s="21"/>
    </row>
    <row r="1438" ht="15.75" customHeight="1">
      <c r="A1438" s="73"/>
      <c r="B1438" s="351">
        <v>1391.0</v>
      </c>
      <c r="C1438" s="130">
        <v>45967.0</v>
      </c>
      <c r="D1438" s="73" t="s">
        <v>4383</v>
      </c>
      <c r="E1438" s="386" t="s">
        <v>11089</v>
      </c>
      <c r="F1438" s="73" t="s">
        <v>13086</v>
      </c>
      <c r="G1438" s="253">
        <v>45982.0</v>
      </c>
      <c r="H1438" s="431"/>
      <c r="I1438" s="285"/>
      <c r="J1438" s="73"/>
      <c r="K1438" s="73"/>
      <c r="L1438" s="73"/>
      <c r="M1438" s="73"/>
      <c r="N1438" s="21"/>
      <c r="O1438" s="21"/>
    </row>
    <row r="1439" ht="15.75" customHeight="1">
      <c r="A1439" s="192" t="s">
        <v>7852</v>
      </c>
      <c r="B1439" s="351">
        <v>1392.0</v>
      </c>
      <c r="C1439" s="130">
        <v>45967.0</v>
      </c>
      <c r="D1439" s="73" t="s">
        <v>11995</v>
      </c>
      <c r="E1439" s="386" t="s">
        <v>13488</v>
      </c>
      <c r="F1439" s="73" t="s">
        <v>13086</v>
      </c>
      <c r="G1439" s="253">
        <v>45978.0</v>
      </c>
      <c r="H1439" s="431"/>
      <c r="I1439" s="285"/>
      <c r="J1439" s="73"/>
      <c r="K1439" s="73"/>
      <c r="L1439" s="73"/>
      <c r="M1439" s="73"/>
      <c r="N1439" s="21"/>
      <c r="O1439" s="21"/>
    </row>
    <row r="1440" ht="15.75" customHeight="1">
      <c r="A1440" s="192" t="s">
        <v>7852</v>
      </c>
      <c r="B1440" s="351">
        <v>1393.0</v>
      </c>
      <c r="C1440" s="130">
        <v>45967.0</v>
      </c>
      <c r="D1440" s="73" t="s">
        <v>5824</v>
      </c>
      <c r="E1440" s="386" t="s">
        <v>13489</v>
      </c>
      <c r="F1440" s="73" t="s">
        <v>8629</v>
      </c>
      <c r="G1440" s="169"/>
      <c r="H1440" s="431"/>
      <c r="I1440" s="285"/>
      <c r="J1440" s="73"/>
      <c r="K1440" s="73"/>
      <c r="L1440" s="73"/>
      <c r="M1440" s="73"/>
      <c r="N1440" s="21"/>
      <c r="O1440" s="21"/>
    </row>
    <row r="1441" ht="15.75" customHeight="1">
      <c r="A1441" s="192" t="s">
        <v>7852</v>
      </c>
      <c r="B1441" s="351">
        <v>1394.0</v>
      </c>
      <c r="C1441" s="130">
        <v>45967.0</v>
      </c>
      <c r="D1441" s="73" t="s">
        <v>11124</v>
      </c>
      <c r="E1441" s="386" t="s">
        <v>13490</v>
      </c>
      <c r="F1441" s="73" t="s">
        <v>8629</v>
      </c>
      <c r="G1441" s="169"/>
      <c r="H1441" s="431"/>
      <c r="I1441" s="285"/>
      <c r="J1441" s="73"/>
      <c r="K1441" s="73"/>
      <c r="L1441" s="73"/>
      <c r="M1441" s="73"/>
      <c r="N1441" s="21"/>
      <c r="O1441" s="21"/>
    </row>
    <row r="1442" ht="15.75" customHeight="1">
      <c r="A1442" s="73"/>
      <c r="B1442" s="351">
        <v>1395.0</v>
      </c>
      <c r="C1442" s="130">
        <v>45968.0</v>
      </c>
      <c r="D1442" s="140" t="s">
        <v>13479</v>
      </c>
      <c r="E1442" s="386" t="s">
        <v>13480</v>
      </c>
      <c r="F1442" s="73" t="s">
        <v>18</v>
      </c>
      <c r="G1442" s="169" t="s">
        <v>12731</v>
      </c>
      <c r="H1442" s="431" t="s">
        <v>13491</v>
      </c>
      <c r="I1442" s="285"/>
      <c r="J1442" s="73"/>
      <c r="K1442" s="73"/>
      <c r="L1442" s="73"/>
      <c r="M1442" s="73"/>
      <c r="N1442" s="21"/>
      <c r="O1442" s="21"/>
    </row>
    <row r="1443" ht="15.75" customHeight="1">
      <c r="A1443" s="192" t="s">
        <v>7852</v>
      </c>
      <c r="B1443" s="351">
        <v>1396.0</v>
      </c>
      <c r="C1443" s="130">
        <v>45968.0</v>
      </c>
      <c r="D1443" s="73" t="s">
        <v>13492</v>
      </c>
      <c r="E1443" s="386" t="s">
        <v>13493</v>
      </c>
      <c r="F1443" s="73" t="s">
        <v>18</v>
      </c>
      <c r="G1443" s="169" t="s">
        <v>17</v>
      </c>
      <c r="H1443" s="431"/>
      <c r="I1443" s="285"/>
      <c r="J1443" s="73"/>
      <c r="K1443" s="73"/>
      <c r="L1443" s="73"/>
      <c r="M1443" s="73"/>
      <c r="N1443" s="21"/>
      <c r="O1443" s="21"/>
    </row>
    <row r="1444" ht="15.75" customHeight="1">
      <c r="A1444" s="73"/>
      <c r="B1444" s="351">
        <v>1397.0</v>
      </c>
      <c r="C1444" s="130">
        <v>45968.0</v>
      </c>
      <c r="D1444" s="140" t="s">
        <v>13481</v>
      </c>
      <c r="E1444" s="386" t="s">
        <v>12427</v>
      </c>
      <c r="F1444" s="73" t="s">
        <v>18</v>
      </c>
      <c r="G1444" s="169" t="s">
        <v>13494</v>
      </c>
      <c r="H1444" s="431" t="s">
        <v>13495</v>
      </c>
      <c r="I1444" s="285"/>
      <c r="J1444" s="73"/>
      <c r="K1444" s="73"/>
      <c r="L1444" s="73"/>
      <c r="M1444" s="73"/>
      <c r="N1444" s="21"/>
      <c r="O1444" s="21"/>
    </row>
    <row r="1445" ht="15.75" customHeight="1">
      <c r="A1445" s="192" t="s">
        <v>7852</v>
      </c>
      <c r="B1445" s="351">
        <v>1398.0</v>
      </c>
      <c r="C1445" s="130">
        <v>45968.0</v>
      </c>
      <c r="D1445" s="73" t="s">
        <v>1218</v>
      </c>
      <c r="E1445" s="386" t="s">
        <v>13496</v>
      </c>
      <c r="F1445" s="73" t="s">
        <v>18</v>
      </c>
      <c r="G1445" s="169" t="s">
        <v>11735</v>
      </c>
      <c r="H1445" s="431"/>
      <c r="I1445" s="285"/>
      <c r="J1445" s="73"/>
      <c r="K1445" s="73"/>
      <c r="L1445" s="73"/>
      <c r="M1445" s="73"/>
      <c r="N1445" s="21"/>
      <c r="O1445" s="21"/>
    </row>
    <row r="1446" ht="15.75" customHeight="1">
      <c r="A1446" s="192" t="s">
        <v>7852</v>
      </c>
      <c r="B1446" s="351">
        <v>1399.0</v>
      </c>
      <c r="C1446" s="130">
        <v>45968.0</v>
      </c>
      <c r="D1446" s="73" t="s">
        <v>13497</v>
      </c>
      <c r="E1446" s="386" t="s">
        <v>13498</v>
      </c>
      <c r="F1446" s="73" t="s">
        <v>18</v>
      </c>
      <c r="G1446" s="169" t="s">
        <v>13499</v>
      </c>
      <c r="H1446" s="431"/>
      <c r="I1446" s="285"/>
      <c r="J1446" s="73"/>
      <c r="K1446" s="73"/>
      <c r="L1446" s="73"/>
      <c r="M1446" s="73"/>
      <c r="N1446" s="21"/>
      <c r="O1446" s="21"/>
    </row>
    <row r="1447" ht="15.75" customHeight="1">
      <c r="A1447" s="192" t="s">
        <v>7852</v>
      </c>
      <c r="B1447" s="351">
        <v>1400.0</v>
      </c>
      <c r="C1447" s="130">
        <v>45968.0</v>
      </c>
      <c r="D1447" s="73" t="s">
        <v>13500</v>
      </c>
      <c r="E1447" s="386" t="s">
        <v>13501</v>
      </c>
      <c r="F1447" s="73" t="s">
        <v>18</v>
      </c>
      <c r="G1447" s="169" t="s">
        <v>13502</v>
      </c>
      <c r="H1447" s="431"/>
      <c r="I1447" s="285"/>
      <c r="J1447" s="73"/>
      <c r="K1447" s="73"/>
      <c r="L1447" s="73"/>
      <c r="M1447" s="73"/>
      <c r="N1447" s="21"/>
      <c r="O1447" s="21"/>
    </row>
    <row r="1448" ht="15.75" customHeight="1">
      <c r="A1448" s="192" t="s">
        <v>7852</v>
      </c>
      <c r="B1448" s="351">
        <v>1401.0</v>
      </c>
      <c r="C1448" s="130">
        <v>45968.0</v>
      </c>
      <c r="D1448" s="73" t="s">
        <v>8850</v>
      </c>
      <c r="E1448" s="386" t="s">
        <v>9014</v>
      </c>
      <c r="F1448" s="73" t="s">
        <v>18</v>
      </c>
      <c r="G1448" s="169" t="s">
        <v>11325</v>
      </c>
      <c r="H1448" s="431"/>
      <c r="I1448" s="285"/>
      <c r="J1448" s="73"/>
      <c r="K1448" s="73"/>
      <c r="L1448" s="73"/>
      <c r="M1448" s="73"/>
      <c r="N1448" s="21"/>
      <c r="O1448" s="21"/>
    </row>
    <row r="1449" ht="15.75" customHeight="1">
      <c r="A1449" s="192" t="s">
        <v>7852</v>
      </c>
      <c r="B1449" s="351">
        <v>1402.0</v>
      </c>
      <c r="C1449" s="130">
        <v>45971.0</v>
      </c>
      <c r="D1449" s="73" t="s">
        <v>8572</v>
      </c>
      <c r="E1449" s="386" t="s">
        <v>8573</v>
      </c>
      <c r="F1449" s="73" t="s">
        <v>13086</v>
      </c>
      <c r="G1449" s="253">
        <v>45981.0</v>
      </c>
      <c r="H1449" s="431"/>
      <c r="I1449" s="285"/>
      <c r="J1449" s="73"/>
      <c r="K1449" s="73"/>
      <c r="L1449" s="73"/>
      <c r="M1449" s="73"/>
      <c r="N1449" s="21"/>
      <c r="O1449" s="21"/>
    </row>
    <row r="1450" ht="15.75" customHeight="1">
      <c r="A1450" s="192" t="s">
        <v>7852</v>
      </c>
      <c r="B1450" s="351">
        <v>1403.0</v>
      </c>
      <c r="C1450" s="130">
        <v>45971.0</v>
      </c>
      <c r="D1450" s="73" t="s">
        <v>4383</v>
      </c>
      <c r="E1450" s="386" t="s">
        <v>11089</v>
      </c>
      <c r="F1450" s="73" t="s">
        <v>13086</v>
      </c>
      <c r="G1450" s="253">
        <v>45982.0</v>
      </c>
      <c r="H1450" s="431"/>
      <c r="I1450" s="285"/>
      <c r="J1450" s="73"/>
      <c r="K1450" s="73"/>
      <c r="L1450" s="73"/>
      <c r="M1450" s="73"/>
      <c r="N1450" s="21"/>
      <c r="O1450" s="21"/>
    </row>
    <row r="1451" ht="15.75" customHeight="1">
      <c r="A1451" s="192" t="s">
        <v>7852</v>
      </c>
      <c r="B1451" s="351">
        <v>1404.0</v>
      </c>
      <c r="C1451" s="130">
        <v>45972.0</v>
      </c>
      <c r="D1451" s="73" t="s">
        <v>13503</v>
      </c>
      <c r="E1451" s="386" t="s">
        <v>13504</v>
      </c>
      <c r="F1451" s="73" t="s">
        <v>18</v>
      </c>
      <c r="G1451" s="169" t="s">
        <v>66</v>
      </c>
      <c r="H1451" s="431"/>
      <c r="I1451" s="285"/>
      <c r="J1451" s="73"/>
      <c r="K1451" s="73"/>
      <c r="L1451" s="73"/>
      <c r="M1451" s="73"/>
      <c r="N1451" s="21"/>
      <c r="O1451" s="21"/>
    </row>
    <row r="1452" ht="15.75" customHeight="1">
      <c r="A1452" s="192" t="s">
        <v>7852</v>
      </c>
      <c r="B1452" s="351">
        <v>1405.0</v>
      </c>
      <c r="C1452" s="130">
        <v>45972.0</v>
      </c>
      <c r="D1452" s="73" t="s">
        <v>13505</v>
      </c>
      <c r="E1452" s="386" t="s">
        <v>13506</v>
      </c>
      <c r="F1452" s="73" t="s">
        <v>18</v>
      </c>
      <c r="G1452" s="169" t="s">
        <v>13507</v>
      </c>
      <c r="H1452" s="431"/>
      <c r="I1452" s="285"/>
      <c r="J1452" s="73"/>
      <c r="K1452" s="73"/>
      <c r="L1452" s="73"/>
      <c r="M1452" s="73"/>
      <c r="N1452" s="21"/>
      <c r="O1452" s="21"/>
    </row>
    <row r="1453" ht="15.75" customHeight="1">
      <c r="A1453" s="192" t="s">
        <v>7852</v>
      </c>
      <c r="B1453" s="351">
        <v>1406.0</v>
      </c>
      <c r="C1453" s="130">
        <v>45972.0</v>
      </c>
      <c r="D1453" s="73" t="s">
        <v>13508</v>
      </c>
      <c r="E1453" s="386" t="s">
        <v>13509</v>
      </c>
      <c r="F1453" s="73" t="s">
        <v>18</v>
      </c>
      <c r="G1453" s="169" t="s">
        <v>6150</v>
      </c>
      <c r="H1453" s="431"/>
      <c r="I1453" s="285"/>
      <c r="J1453" s="73"/>
      <c r="K1453" s="73"/>
      <c r="L1453" s="73"/>
      <c r="M1453" s="73"/>
      <c r="N1453" s="21"/>
      <c r="O1453" s="21"/>
    </row>
    <row r="1454" ht="15.75" customHeight="1">
      <c r="A1454" s="192" t="s">
        <v>7852</v>
      </c>
      <c r="B1454" s="351">
        <v>1407.0</v>
      </c>
      <c r="C1454" s="130">
        <v>45972.0</v>
      </c>
      <c r="D1454" s="73" t="s">
        <v>13510</v>
      </c>
      <c r="E1454" s="386" t="s">
        <v>13511</v>
      </c>
      <c r="F1454" s="73" t="s">
        <v>18</v>
      </c>
      <c r="G1454" s="169" t="s">
        <v>13294</v>
      </c>
      <c r="H1454" s="431"/>
      <c r="I1454" s="285"/>
      <c r="J1454" s="73"/>
      <c r="K1454" s="73"/>
      <c r="L1454" s="73"/>
      <c r="M1454" s="73"/>
      <c r="N1454" s="21"/>
      <c r="O1454" s="21"/>
    </row>
    <row r="1455" ht="18.0" customHeight="1">
      <c r="A1455" s="192" t="s">
        <v>7852</v>
      </c>
      <c r="B1455" s="351">
        <v>1408.0</v>
      </c>
      <c r="C1455" s="130">
        <v>45972.0</v>
      </c>
      <c r="D1455" s="350" t="s">
        <v>12356</v>
      </c>
      <c r="E1455" s="386" t="s">
        <v>12357</v>
      </c>
      <c r="F1455" s="73" t="s">
        <v>2923</v>
      </c>
      <c r="G1455" s="169"/>
      <c r="H1455" s="431"/>
      <c r="I1455" s="285"/>
      <c r="J1455" s="73"/>
      <c r="K1455" s="73"/>
      <c r="L1455" s="73"/>
      <c r="M1455" s="73"/>
      <c r="N1455" s="21"/>
      <c r="O1455" s="21"/>
    </row>
    <row r="1456" ht="15.75" customHeight="1">
      <c r="A1456" s="192" t="s">
        <v>7852</v>
      </c>
      <c r="B1456" s="351">
        <v>1409.0</v>
      </c>
      <c r="C1456" s="130">
        <v>45972.0</v>
      </c>
      <c r="D1456" s="73" t="s">
        <v>10298</v>
      </c>
      <c r="E1456" s="386" t="s">
        <v>10299</v>
      </c>
      <c r="F1456" s="73" t="s">
        <v>2923</v>
      </c>
      <c r="G1456" s="169"/>
      <c r="H1456" s="431"/>
      <c r="I1456" s="285"/>
      <c r="J1456" s="73"/>
      <c r="K1456" s="73"/>
      <c r="L1456" s="73"/>
      <c r="M1456" s="73"/>
      <c r="N1456" s="21"/>
      <c r="O1456" s="21"/>
    </row>
    <row r="1457" ht="15.75" customHeight="1">
      <c r="A1457" s="192" t="s">
        <v>7852</v>
      </c>
      <c r="B1457" s="351">
        <v>1410.0</v>
      </c>
      <c r="C1457" s="130">
        <v>45972.0</v>
      </c>
      <c r="D1457" s="21" t="s">
        <v>12868</v>
      </c>
      <c r="E1457" s="386" t="s">
        <v>12869</v>
      </c>
      <c r="F1457" s="73" t="s">
        <v>2923</v>
      </c>
      <c r="G1457" s="165"/>
      <c r="H1457" s="431"/>
      <c r="I1457" s="285"/>
      <c r="J1457" s="73"/>
      <c r="K1457" s="73"/>
      <c r="L1457" s="73"/>
      <c r="M1457" s="73"/>
      <c r="N1457" s="21"/>
      <c r="O1457" s="21"/>
    </row>
    <row r="1458" ht="15.75" customHeight="1">
      <c r="A1458" s="192" t="s">
        <v>7852</v>
      </c>
      <c r="B1458" s="351">
        <v>1411.0</v>
      </c>
      <c r="C1458" s="130">
        <v>45972.0</v>
      </c>
      <c r="D1458" s="73" t="s">
        <v>13513</v>
      </c>
      <c r="E1458" s="386" t="s">
        <v>12776</v>
      </c>
      <c r="F1458" s="73" t="s">
        <v>2923</v>
      </c>
      <c r="G1458" s="169"/>
      <c r="H1458" s="431"/>
      <c r="I1458" s="285"/>
      <c r="J1458" s="73"/>
      <c r="K1458" s="73"/>
      <c r="L1458" s="73"/>
      <c r="M1458" s="73"/>
      <c r="N1458" s="21"/>
      <c r="O1458" s="21"/>
    </row>
    <row r="1459" ht="15.75" customHeight="1">
      <c r="A1459" s="192" t="s">
        <v>7852</v>
      </c>
      <c r="B1459" s="351">
        <v>1412.0</v>
      </c>
      <c r="C1459" s="130">
        <v>45972.0</v>
      </c>
      <c r="D1459" s="73" t="s">
        <v>3677</v>
      </c>
      <c r="E1459" s="386" t="s">
        <v>12570</v>
      </c>
      <c r="F1459" s="73" t="s">
        <v>2923</v>
      </c>
      <c r="G1459" s="169"/>
      <c r="H1459" s="431"/>
      <c r="I1459" s="285"/>
      <c r="J1459" s="73"/>
      <c r="K1459" s="73"/>
      <c r="L1459" s="73"/>
      <c r="M1459" s="73"/>
      <c r="N1459" s="21"/>
      <c r="O1459" s="21"/>
    </row>
    <row r="1460" ht="15.75" customHeight="1">
      <c r="A1460" s="192" t="s">
        <v>7852</v>
      </c>
      <c r="B1460" s="351">
        <v>1413.0</v>
      </c>
      <c r="C1460" s="130">
        <v>45972.0</v>
      </c>
      <c r="D1460" s="73" t="s">
        <v>8996</v>
      </c>
      <c r="E1460" s="386" t="s">
        <v>11759</v>
      </c>
      <c r="F1460" s="73" t="s">
        <v>2923</v>
      </c>
      <c r="G1460" s="169"/>
      <c r="H1460" s="431"/>
      <c r="I1460" s="285"/>
      <c r="J1460" s="73"/>
      <c r="K1460" s="73"/>
      <c r="L1460" s="73"/>
      <c r="M1460" s="73"/>
      <c r="N1460" s="21"/>
      <c r="O1460" s="21"/>
    </row>
    <row r="1461" ht="15.75" customHeight="1">
      <c r="A1461" s="192" t="s">
        <v>7852</v>
      </c>
      <c r="B1461" s="351">
        <v>1414.0</v>
      </c>
      <c r="C1461" s="130">
        <v>45972.0</v>
      </c>
      <c r="D1461" s="73" t="s">
        <v>11570</v>
      </c>
      <c r="E1461" s="386" t="s">
        <v>11594</v>
      </c>
      <c r="F1461" s="73" t="s">
        <v>2923</v>
      </c>
      <c r="G1461" s="169"/>
      <c r="H1461" s="431"/>
      <c r="I1461" s="285"/>
      <c r="J1461" s="73"/>
      <c r="K1461" s="73"/>
      <c r="L1461" s="73"/>
      <c r="M1461" s="73"/>
      <c r="N1461" s="21"/>
      <c r="O1461" s="21"/>
    </row>
    <row r="1462" ht="15.75" customHeight="1">
      <c r="A1462" s="192" t="s">
        <v>7852</v>
      </c>
      <c r="B1462" s="351">
        <v>1415.0</v>
      </c>
      <c r="C1462" s="130">
        <v>45972.0</v>
      </c>
      <c r="D1462" s="73" t="s">
        <v>4549</v>
      </c>
      <c r="E1462" s="386" t="s">
        <v>12814</v>
      </c>
      <c r="F1462" s="73" t="s">
        <v>2923</v>
      </c>
      <c r="G1462" s="169"/>
      <c r="H1462" s="431"/>
      <c r="I1462" s="285"/>
      <c r="J1462" s="73"/>
      <c r="K1462" s="73"/>
      <c r="L1462" s="73"/>
      <c r="M1462" s="73"/>
      <c r="N1462" s="21"/>
      <c r="O1462" s="21"/>
    </row>
    <row r="1463" ht="15.75" customHeight="1">
      <c r="A1463" s="192" t="s">
        <v>7852</v>
      </c>
      <c r="B1463" s="351">
        <v>1416.0</v>
      </c>
      <c r="C1463" s="130">
        <v>45972.0</v>
      </c>
      <c r="D1463" s="73" t="s">
        <v>12747</v>
      </c>
      <c r="E1463" s="386" t="s">
        <v>12748</v>
      </c>
      <c r="F1463" s="73" t="s">
        <v>2923</v>
      </c>
      <c r="G1463" s="169"/>
      <c r="H1463" s="431"/>
      <c r="I1463" s="285"/>
      <c r="J1463" s="73"/>
      <c r="K1463" s="73"/>
      <c r="L1463" s="73"/>
      <c r="M1463" s="73"/>
      <c r="N1463" s="21"/>
      <c r="O1463" s="21"/>
    </row>
    <row r="1464" ht="15.75" customHeight="1">
      <c r="A1464" s="192" t="s">
        <v>7852</v>
      </c>
      <c r="B1464" s="351">
        <v>1417.0</v>
      </c>
      <c r="C1464" s="130">
        <v>45972.0</v>
      </c>
      <c r="D1464" s="73" t="s">
        <v>10751</v>
      </c>
      <c r="E1464" s="386" t="s">
        <v>10752</v>
      </c>
      <c r="F1464" s="73" t="s">
        <v>2923</v>
      </c>
      <c r="G1464" s="169"/>
      <c r="H1464" s="431"/>
      <c r="I1464" s="285"/>
      <c r="J1464" s="73"/>
      <c r="K1464" s="73"/>
      <c r="L1464" s="73"/>
      <c r="M1464" s="73"/>
      <c r="N1464" s="21"/>
      <c r="O1464" s="21"/>
    </row>
    <row r="1465" ht="15.75" customHeight="1">
      <c r="A1465" s="192" t="s">
        <v>7852</v>
      </c>
      <c r="B1465" s="351">
        <v>1418.0</v>
      </c>
      <c r="C1465" s="130">
        <v>45972.0</v>
      </c>
      <c r="D1465" s="73" t="s">
        <v>13040</v>
      </c>
      <c r="E1465" s="386" t="s">
        <v>13041</v>
      </c>
      <c r="F1465" s="73" t="s">
        <v>2923</v>
      </c>
      <c r="G1465" s="169"/>
      <c r="H1465" s="431"/>
      <c r="I1465" s="285"/>
      <c r="J1465" s="73"/>
      <c r="K1465" s="73"/>
      <c r="L1465" s="73"/>
      <c r="M1465" s="73"/>
      <c r="N1465" s="21"/>
      <c r="O1465" s="21"/>
    </row>
    <row r="1466" ht="15.75" customHeight="1">
      <c r="A1466" s="192" t="s">
        <v>7852</v>
      </c>
      <c r="B1466" s="351">
        <v>1419.0</v>
      </c>
      <c r="C1466" s="130">
        <v>45972.0</v>
      </c>
      <c r="D1466" s="73" t="s">
        <v>13060</v>
      </c>
      <c r="E1466" s="386" t="s">
        <v>12146</v>
      </c>
      <c r="F1466" s="73" t="s">
        <v>2923</v>
      </c>
      <c r="G1466" s="169"/>
      <c r="H1466" s="431"/>
      <c r="I1466" s="285"/>
      <c r="J1466" s="73"/>
      <c r="K1466" s="73"/>
      <c r="L1466" s="73"/>
      <c r="M1466" s="73"/>
      <c r="N1466" s="21"/>
      <c r="O1466" s="21"/>
    </row>
    <row r="1467" ht="15.75" customHeight="1">
      <c r="A1467" s="192" t="s">
        <v>7852</v>
      </c>
      <c r="B1467" s="351">
        <v>1420.0</v>
      </c>
      <c r="C1467" s="130">
        <v>45972.0</v>
      </c>
      <c r="D1467" s="73" t="s">
        <v>12321</v>
      </c>
      <c r="E1467" s="386" t="s">
        <v>11944</v>
      </c>
      <c r="F1467" s="73" t="s">
        <v>2923</v>
      </c>
      <c r="G1467" s="169"/>
      <c r="H1467" s="431"/>
      <c r="I1467" s="285"/>
      <c r="J1467" s="73"/>
      <c r="K1467" s="73"/>
      <c r="L1467" s="73"/>
      <c r="M1467" s="73"/>
      <c r="N1467" s="21"/>
      <c r="O1467" s="21"/>
    </row>
    <row r="1468" ht="15.75" customHeight="1">
      <c r="A1468" s="192" t="s">
        <v>7852</v>
      </c>
      <c r="B1468" s="351">
        <v>1421.0</v>
      </c>
      <c r="C1468" s="130">
        <v>45972.0</v>
      </c>
      <c r="D1468" s="73" t="s">
        <v>12296</v>
      </c>
      <c r="E1468" s="386" t="s">
        <v>13514</v>
      </c>
      <c r="F1468" s="73" t="s">
        <v>2923</v>
      </c>
      <c r="G1468" s="169"/>
      <c r="H1468" s="431"/>
      <c r="I1468" s="285"/>
      <c r="J1468" s="73"/>
      <c r="K1468" s="73"/>
      <c r="L1468" s="73"/>
      <c r="M1468" s="73"/>
      <c r="N1468" s="21"/>
      <c r="O1468" s="21"/>
    </row>
    <row r="1469" ht="15.75" customHeight="1">
      <c r="A1469" s="192" t="s">
        <v>7852</v>
      </c>
      <c r="B1469" s="351">
        <v>1422.0</v>
      </c>
      <c r="C1469" s="130">
        <v>45972.0</v>
      </c>
      <c r="D1469" s="73" t="s">
        <v>13515</v>
      </c>
      <c r="E1469" s="386" t="s">
        <v>13516</v>
      </c>
      <c r="F1469" s="73" t="s">
        <v>2923</v>
      </c>
      <c r="G1469" s="169"/>
      <c r="H1469" s="431"/>
      <c r="I1469" s="285"/>
      <c r="J1469" s="73"/>
      <c r="K1469" s="73"/>
      <c r="L1469" s="73"/>
      <c r="M1469" s="73"/>
      <c r="N1469" s="21"/>
      <c r="O1469" s="21"/>
    </row>
    <row r="1470" ht="15.75" customHeight="1">
      <c r="A1470" s="192" t="s">
        <v>7852</v>
      </c>
      <c r="B1470" s="351">
        <v>1423.0</v>
      </c>
      <c r="C1470" s="130">
        <v>45972.0</v>
      </c>
      <c r="D1470" s="73" t="s">
        <v>13481</v>
      </c>
      <c r="E1470" s="386" t="s">
        <v>12427</v>
      </c>
      <c r="F1470" s="73" t="s">
        <v>2923</v>
      </c>
      <c r="G1470" s="169"/>
      <c r="H1470" s="431"/>
      <c r="I1470" s="285"/>
      <c r="J1470" s="73"/>
      <c r="K1470" s="73"/>
      <c r="L1470" s="73"/>
      <c r="M1470" s="73"/>
      <c r="N1470" s="21"/>
      <c r="O1470" s="21"/>
    </row>
    <row r="1471" ht="15.75" customHeight="1">
      <c r="A1471" s="192" t="s">
        <v>7852</v>
      </c>
      <c r="B1471" s="351">
        <v>1424.0</v>
      </c>
      <c r="C1471" s="130">
        <v>45973.0</v>
      </c>
      <c r="D1471" s="73" t="s">
        <v>12245</v>
      </c>
      <c r="E1471" s="386" t="s">
        <v>12246</v>
      </c>
      <c r="F1471" s="73" t="s">
        <v>12573</v>
      </c>
      <c r="G1471" s="169"/>
      <c r="H1471" s="431"/>
      <c r="I1471" s="285"/>
      <c r="J1471" s="73"/>
      <c r="K1471" s="73"/>
      <c r="L1471" s="73"/>
      <c r="M1471" s="73"/>
      <c r="N1471" s="21"/>
      <c r="O1471" s="21"/>
    </row>
    <row r="1472" ht="15.75" customHeight="1">
      <c r="A1472" s="192" t="s">
        <v>7852</v>
      </c>
      <c r="B1472" s="351">
        <v>1425.0</v>
      </c>
      <c r="C1472" s="130">
        <v>45973.0</v>
      </c>
      <c r="D1472" s="73" t="s">
        <v>13411</v>
      </c>
      <c r="E1472" s="386" t="s">
        <v>13412</v>
      </c>
      <c r="F1472" s="73" t="s">
        <v>12573</v>
      </c>
      <c r="G1472" s="169"/>
      <c r="H1472" s="431"/>
      <c r="I1472" s="285"/>
      <c r="J1472" s="73"/>
      <c r="K1472" s="73"/>
      <c r="L1472" s="73"/>
      <c r="M1472" s="73"/>
      <c r="N1472" s="21"/>
      <c r="O1472" s="21"/>
    </row>
    <row r="1473" ht="15.75" customHeight="1">
      <c r="A1473" s="192" t="s">
        <v>7852</v>
      </c>
      <c r="B1473" s="351">
        <v>1426.0</v>
      </c>
      <c r="C1473" s="130">
        <v>45973.0</v>
      </c>
      <c r="D1473" s="73" t="s">
        <v>13517</v>
      </c>
      <c r="E1473" s="386" t="s">
        <v>13441</v>
      </c>
      <c r="F1473" s="73" t="s">
        <v>12573</v>
      </c>
      <c r="G1473" s="169"/>
      <c r="H1473" s="431"/>
      <c r="I1473" s="285"/>
      <c r="J1473" s="73"/>
      <c r="K1473" s="73"/>
      <c r="L1473" s="73"/>
      <c r="M1473" s="73"/>
      <c r="N1473" s="21"/>
      <c r="O1473" s="21"/>
    </row>
    <row r="1474" ht="15.75" customHeight="1">
      <c r="A1474" s="192" t="s">
        <v>7852</v>
      </c>
      <c r="B1474" s="351">
        <v>1427.0</v>
      </c>
      <c r="C1474" s="130">
        <v>45973.0</v>
      </c>
      <c r="D1474" s="73" t="s">
        <v>8623</v>
      </c>
      <c r="E1474" s="386" t="s">
        <v>8624</v>
      </c>
      <c r="F1474" s="73" t="s">
        <v>12573</v>
      </c>
      <c r="G1474" s="169"/>
      <c r="H1474" s="431"/>
      <c r="I1474" s="285"/>
      <c r="J1474" s="73"/>
      <c r="K1474" s="73"/>
      <c r="L1474" s="73"/>
      <c r="M1474" s="73"/>
      <c r="N1474" s="21"/>
      <c r="O1474" s="21"/>
    </row>
    <row r="1475" ht="15.75" customHeight="1">
      <c r="A1475" s="192" t="s">
        <v>7852</v>
      </c>
      <c r="B1475" s="351">
        <v>1428.0</v>
      </c>
      <c r="C1475" s="130">
        <v>45973.0</v>
      </c>
      <c r="D1475" s="73" t="s">
        <v>4316</v>
      </c>
      <c r="E1475" s="386" t="s">
        <v>13518</v>
      </c>
      <c r="F1475" s="73" t="s">
        <v>12573</v>
      </c>
      <c r="G1475" s="169"/>
      <c r="H1475" s="431"/>
      <c r="I1475" s="285"/>
      <c r="J1475" s="73"/>
      <c r="K1475" s="73"/>
      <c r="L1475" s="73"/>
      <c r="M1475" s="73"/>
      <c r="N1475" s="21"/>
      <c r="O1475" s="21"/>
    </row>
    <row r="1476" ht="15.75" customHeight="1">
      <c r="A1476" s="192" t="s">
        <v>7852</v>
      </c>
      <c r="B1476" s="351">
        <v>1429.0</v>
      </c>
      <c r="C1476" s="130">
        <v>45973.0</v>
      </c>
      <c r="D1476" s="73" t="s">
        <v>4848</v>
      </c>
      <c r="E1476" s="386" t="s">
        <v>10377</v>
      </c>
      <c r="F1476" s="73" t="s">
        <v>12573</v>
      </c>
      <c r="G1476" s="169"/>
      <c r="H1476" s="431"/>
      <c r="I1476" s="285"/>
      <c r="J1476" s="73"/>
      <c r="K1476" s="73"/>
      <c r="L1476" s="73"/>
      <c r="M1476" s="73"/>
      <c r="N1476" s="21"/>
      <c r="O1476" s="21"/>
    </row>
    <row r="1477" ht="15.75" customHeight="1">
      <c r="A1477" s="192" t="s">
        <v>7852</v>
      </c>
      <c r="B1477" s="351">
        <v>1430.0</v>
      </c>
      <c r="C1477" s="130">
        <v>45973.0</v>
      </c>
      <c r="D1477" s="73" t="s">
        <v>10878</v>
      </c>
      <c r="E1477" s="386" t="s">
        <v>10879</v>
      </c>
      <c r="F1477" s="73" t="s">
        <v>12992</v>
      </c>
      <c r="G1477" s="169"/>
      <c r="H1477" s="431"/>
      <c r="I1477" s="285"/>
      <c r="J1477" s="73"/>
      <c r="K1477" s="73"/>
      <c r="L1477" s="73"/>
      <c r="M1477" s="73"/>
      <c r="N1477" s="21"/>
      <c r="O1477" s="21"/>
    </row>
    <row r="1478" ht="15.75" customHeight="1">
      <c r="A1478" s="192" t="s">
        <v>7852</v>
      </c>
      <c r="B1478" s="351">
        <v>1431.0</v>
      </c>
      <c r="C1478" s="130">
        <v>45973.0</v>
      </c>
      <c r="D1478" s="73" t="s">
        <v>13519</v>
      </c>
      <c r="E1478" s="386" t="s">
        <v>13520</v>
      </c>
      <c r="F1478" s="504" t="s">
        <v>10756</v>
      </c>
      <c r="G1478" s="728" t="s">
        <v>14408</v>
      </c>
      <c r="H1478" s="431"/>
      <c r="I1478" s="285"/>
      <c r="J1478" s="73"/>
      <c r="K1478" s="73"/>
      <c r="L1478" s="73"/>
      <c r="M1478" s="73"/>
      <c r="N1478" s="21"/>
      <c r="O1478" s="21"/>
    </row>
    <row r="1479" ht="15.75" customHeight="1">
      <c r="A1479" s="192" t="s">
        <v>7852</v>
      </c>
      <c r="B1479" s="351">
        <v>1432.0</v>
      </c>
      <c r="C1479" s="130">
        <v>45974.0</v>
      </c>
      <c r="D1479" s="73" t="s">
        <v>8520</v>
      </c>
      <c r="E1479" s="386" t="s">
        <v>13521</v>
      </c>
      <c r="F1479" s="73" t="s">
        <v>12992</v>
      </c>
      <c r="G1479" s="169"/>
      <c r="H1479" s="431"/>
      <c r="I1479" s="285"/>
      <c r="J1479" s="73"/>
      <c r="K1479" s="73"/>
      <c r="L1479" s="73"/>
      <c r="M1479" s="73"/>
      <c r="N1479" s="21"/>
      <c r="O1479" s="21"/>
    </row>
    <row r="1480" ht="15.75" customHeight="1">
      <c r="A1480" s="192" t="s">
        <v>7852</v>
      </c>
      <c r="B1480" s="351">
        <v>1433.0</v>
      </c>
      <c r="C1480" s="130">
        <v>45974.0</v>
      </c>
      <c r="D1480" s="73" t="s">
        <v>8385</v>
      </c>
      <c r="E1480" s="386" t="s">
        <v>13522</v>
      </c>
      <c r="F1480" s="73" t="s">
        <v>12992</v>
      </c>
      <c r="G1480" s="169"/>
      <c r="H1480" s="431"/>
      <c r="I1480" s="285"/>
      <c r="J1480" s="73"/>
      <c r="K1480" s="73"/>
      <c r="L1480" s="73"/>
      <c r="M1480" s="73"/>
      <c r="N1480" s="21"/>
      <c r="O1480" s="21"/>
    </row>
    <row r="1481" ht="15.75" customHeight="1">
      <c r="A1481" s="192" t="s">
        <v>7852</v>
      </c>
      <c r="B1481" s="351">
        <v>1434.0</v>
      </c>
      <c r="C1481" s="130">
        <v>45974.0</v>
      </c>
      <c r="D1481" s="73" t="s">
        <v>5966</v>
      </c>
      <c r="E1481" s="386" t="s">
        <v>13523</v>
      </c>
      <c r="F1481" s="73" t="s">
        <v>12992</v>
      </c>
      <c r="G1481" s="169"/>
      <c r="H1481" s="431"/>
      <c r="I1481" s="285"/>
      <c r="J1481" s="73"/>
      <c r="K1481" s="73"/>
      <c r="L1481" s="73"/>
      <c r="M1481" s="73"/>
      <c r="N1481" s="21"/>
      <c r="O1481" s="21"/>
    </row>
    <row r="1482" ht="15.75" customHeight="1">
      <c r="A1482" s="192" t="s">
        <v>7852</v>
      </c>
      <c r="B1482" s="351">
        <v>1435.0</v>
      </c>
      <c r="C1482" s="130">
        <v>45974.0</v>
      </c>
      <c r="D1482" s="73" t="s">
        <v>12808</v>
      </c>
      <c r="E1482" s="386" t="s">
        <v>13524</v>
      </c>
      <c r="F1482" s="73" t="s">
        <v>12992</v>
      </c>
      <c r="G1482" s="169"/>
      <c r="H1482" s="431"/>
      <c r="I1482" s="285"/>
      <c r="J1482" s="73"/>
      <c r="K1482" s="73"/>
      <c r="L1482" s="73"/>
      <c r="M1482" s="73"/>
      <c r="N1482" s="21"/>
      <c r="O1482" s="21"/>
    </row>
    <row r="1483" ht="15.75" customHeight="1">
      <c r="A1483" s="73"/>
      <c r="B1483" s="351">
        <v>1436.0</v>
      </c>
      <c r="C1483" s="130">
        <v>45974.0</v>
      </c>
      <c r="D1483" s="374" t="s">
        <v>11096</v>
      </c>
      <c r="E1483" s="386" t="s">
        <v>11097</v>
      </c>
      <c r="F1483" s="73" t="s">
        <v>12992</v>
      </c>
      <c r="G1483" s="186" t="s">
        <v>14409</v>
      </c>
      <c r="H1483" s="431"/>
      <c r="I1483" s="285"/>
      <c r="J1483" s="73"/>
      <c r="K1483" s="73"/>
      <c r="L1483" s="73"/>
      <c r="M1483" s="73"/>
      <c r="N1483" s="21"/>
      <c r="O1483" s="21"/>
    </row>
    <row r="1484" ht="15.75" customHeight="1">
      <c r="A1484" s="192" t="s">
        <v>7852</v>
      </c>
      <c r="B1484" s="351">
        <v>1437.0</v>
      </c>
      <c r="C1484" s="130">
        <v>45974.0</v>
      </c>
      <c r="D1484" s="73" t="s">
        <v>8002</v>
      </c>
      <c r="E1484" s="386" t="s">
        <v>13525</v>
      </c>
      <c r="F1484" s="73" t="s">
        <v>12992</v>
      </c>
      <c r="G1484" s="169"/>
      <c r="H1484" s="431"/>
      <c r="I1484" s="285"/>
      <c r="J1484" s="73"/>
      <c r="K1484" s="73"/>
      <c r="L1484" s="73"/>
      <c r="M1484" s="73"/>
      <c r="N1484" s="21"/>
      <c r="O1484" s="21"/>
    </row>
    <row r="1485" ht="15.75" customHeight="1">
      <c r="A1485" s="192" t="s">
        <v>7852</v>
      </c>
      <c r="B1485" s="351">
        <v>1438.0</v>
      </c>
      <c r="C1485" s="130">
        <v>45974.0</v>
      </c>
      <c r="D1485" s="73" t="s">
        <v>12320</v>
      </c>
      <c r="E1485" s="386" t="s">
        <v>13465</v>
      </c>
      <c r="F1485" s="73" t="s">
        <v>12992</v>
      </c>
      <c r="G1485" s="169"/>
      <c r="H1485" s="431"/>
      <c r="I1485" s="285"/>
      <c r="J1485" s="73"/>
      <c r="K1485" s="73"/>
      <c r="L1485" s="73"/>
      <c r="M1485" s="73"/>
      <c r="N1485" s="21"/>
      <c r="O1485" s="21"/>
    </row>
    <row r="1486" ht="15.75" customHeight="1">
      <c r="A1486" s="192" t="s">
        <v>7852</v>
      </c>
      <c r="B1486" s="351">
        <v>1439.0</v>
      </c>
      <c r="C1486" s="130">
        <v>45974.0</v>
      </c>
      <c r="D1486" s="73" t="s">
        <v>11099</v>
      </c>
      <c r="E1486" s="386" t="s">
        <v>11100</v>
      </c>
      <c r="F1486" s="73" t="s">
        <v>12992</v>
      </c>
      <c r="G1486" s="169"/>
      <c r="H1486" s="431"/>
      <c r="I1486" s="285"/>
      <c r="J1486" s="73"/>
      <c r="K1486" s="73"/>
      <c r="L1486" s="73"/>
      <c r="M1486" s="73"/>
      <c r="N1486" s="21"/>
      <c r="O1486" s="21"/>
    </row>
    <row r="1487" ht="15.75" customHeight="1">
      <c r="A1487" s="192" t="s">
        <v>7852</v>
      </c>
      <c r="B1487" s="351">
        <v>1440.0</v>
      </c>
      <c r="C1487" s="130">
        <v>45974.0</v>
      </c>
      <c r="D1487" s="73" t="s">
        <v>11124</v>
      </c>
      <c r="E1487" s="386" t="s">
        <v>13490</v>
      </c>
      <c r="F1487" s="73" t="s">
        <v>12992</v>
      </c>
      <c r="G1487" s="169"/>
      <c r="H1487" s="431"/>
      <c r="I1487" s="285"/>
      <c r="J1487" s="73"/>
      <c r="K1487" s="73"/>
      <c r="L1487" s="73"/>
      <c r="M1487" s="73"/>
      <c r="N1487" s="21"/>
      <c r="O1487" s="21"/>
    </row>
    <row r="1488" ht="15.75" customHeight="1">
      <c r="A1488" s="192" t="s">
        <v>7852</v>
      </c>
      <c r="B1488" s="351">
        <v>1441.0</v>
      </c>
      <c r="C1488" s="130">
        <v>45974.0</v>
      </c>
      <c r="D1488" s="73" t="s">
        <v>2449</v>
      </c>
      <c r="E1488" s="386" t="s">
        <v>13425</v>
      </c>
      <c r="F1488" s="73" t="s">
        <v>12573</v>
      </c>
      <c r="G1488" s="169"/>
      <c r="H1488" s="431"/>
      <c r="I1488" s="285"/>
      <c r="J1488" s="73"/>
      <c r="K1488" s="73"/>
      <c r="L1488" s="73"/>
      <c r="M1488" s="73"/>
      <c r="N1488" s="21"/>
      <c r="O1488" s="21"/>
    </row>
    <row r="1489" ht="15.75" customHeight="1">
      <c r="A1489" s="192" t="s">
        <v>7852</v>
      </c>
      <c r="B1489" s="351">
        <v>1442.0</v>
      </c>
      <c r="C1489" s="130">
        <v>45974.0</v>
      </c>
      <c r="D1489" s="73" t="s">
        <v>3711</v>
      </c>
      <c r="E1489" s="386" t="s">
        <v>13381</v>
      </c>
      <c r="F1489" s="73" t="s">
        <v>12573</v>
      </c>
      <c r="G1489" s="169"/>
      <c r="H1489" s="431"/>
      <c r="I1489" s="285"/>
      <c r="J1489" s="73"/>
      <c r="K1489" s="73"/>
      <c r="L1489" s="73"/>
      <c r="M1489" s="73"/>
      <c r="N1489" s="21"/>
      <c r="O1489" s="21"/>
    </row>
    <row r="1490" ht="15.75" customHeight="1">
      <c r="A1490" s="192" t="s">
        <v>7852</v>
      </c>
      <c r="B1490" s="351">
        <v>1443.0</v>
      </c>
      <c r="C1490" s="130">
        <v>45974.0</v>
      </c>
      <c r="D1490" s="73" t="s">
        <v>13526</v>
      </c>
      <c r="E1490" s="386" t="s">
        <v>11633</v>
      </c>
      <c r="F1490" s="73" t="s">
        <v>12573</v>
      </c>
      <c r="G1490" s="169"/>
      <c r="H1490" s="431"/>
      <c r="I1490" s="285"/>
      <c r="J1490" s="73"/>
      <c r="K1490" s="73"/>
      <c r="L1490" s="73"/>
      <c r="M1490" s="73"/>
      <c r="N1490" s="21"/>
      <c r="O1490" s="21"/>
    </row>
    <row r="1491" ht="15.75" customHeight="1">
      <c r="A1491" s="192" t="s">
        <v>7852</v>
      </c>
      <c r="B1491" s="351">
        <v>1444.0</v>
      </c>
      <c r="C1491" s="130">
        <v>45974.0</v>
      </c>
      <c r="D1491" s="73" t="s">
        <v>12909</v>
      </c>
      <c r="E1491" s="386" t="s">
        <v>12910</v>
      </c>
      <c r="F1491" s="73" t="s">
        <v>12573</v>
      </c>
      <c r="G1491" s="169"/>
      <c r="H1491" s="431"/>
      <c r="I1491" s="285"/>
      <c r="J1491" s="73"/>
      <c r="K1491" s="73"/>
      <c r="L1491" s="73"/>
      <c r="M1491" s="73"/>
      <c r="N1491" s="21"/>
      <c r="O1491" s="21"/>
    </row>
    <row r="1492" ht="15.75" customHeight="1">
      <c r="A1492" s="192" t="s">
        <v>7852</v>
      </c>
      <c r="B1492" s="351">
        <v>1445.0</v>
      </c>
      <c r="C1492" s="130">
        <v>45974.0</v>
      </c>
      <c r="D1492" s="259" t="s">
        <v>10984</v>
      </c>
      <c r="E1492" s="386" t="s">
        <v>13527</v>
      </c>
      <c r="F1492" s="73" t="s">
        <v>12573</v>
      </c>
      <c r="G1492" s="268" t="s">
        <v>14410</v>
      </c>
      <c r="H1492" s="431"/>
      <c r="I1492" s="285"/>
      <c r="J1492" s="73"/>
      <c r="K1492" s="73"/>
      <c r="L1492" s="73"/>
      <c r="M1492" s="73"/>
      <c r="N1492" s="21"/>
      <c r="O1492" s="21"/>
    </row>
    <row r="1493" ht="15.75" customHeight="1">
      <c r="A1493" s="192" t="s">
        <v>7852</v>
      </c>
      <c r="B1493" s="351">
        <v>1446.0</v>
      </c>
      <c r="C1493" s="130">
        <v>45974.0</v>
      </c>
      <c r="D1493" s="622" t="s">
        <v>13337</v>
      </c>
      <c r="E1493" s="386" t="s">
        <v>13529</v>
      </c>
      <c r="F1493" s="73" t="s">
        <v>12573</v>
      </c>
      <c r="G1493" s="169"/>
      <c r="H1493" s="736" t="s">
        <v>6475</v>
      </c>
      <c r="I1493" s="736" t="s">
        <v>7972</v>
      </c>
      <c r="J1493" s="73"/>
      <c r="K1493" s="73"/>
      <c r="L1493" s="73"/>
      <c r="M1493" s="73"/>
      <c r="N1493" s="21"/>
      <c r="O1493" s="21"/>
    </row>
    <row r="1494" ht="15.75" customHeight="1">
      <c r="A1494" s="192" t="s">
        <v>7852</v>
      </c>
      <c r="B1494" s="351">
        <v>1447.0</v>
      </c>
      <c r="C1494" s="130">
        <v>45974.0</v>
      </c>
      <c r="D1494" s="73" t="s">
        <v>10711</v>
      </c>
      <c r="E1494" s="386" t="s">
        <v>10923</v>
      </c>
      <c r="F1494" s="73" t="s">
        <v>12573</v>
      </c>
      <c r="G1494" s="169"/>
      <c r="H1494" s="431"/>
      <c r="I1494" s="285"/>
      <c r="J1494" s="73"/>
      <c r="K1494" s="73"/>
      <c r="L1494" s="73"/>
      <c r="M1494" s="73"/>
      <c r="N1494" s="21"/>
      <c r="O1494" s="21"/>
    </row>
    <row r="1495" ht="15.75" customHeight="1">
      <c r="A1495" s="192" t="s">
        <v>7852</v>
      </c>
      <c r="B1495" s="351">
        <v>1448.0</v>
      </c>
      <c r="C1495" s="130">
        <v>45974.0</v>
      </c>
      <c r="D1495" s="73" t="s">
        <v>13285</v>
      </c>
      <c r="E1495" s="386" t="s">
        <v>13530</v>
      </c>
      <c r="F1495" s="73" t="s">
        <v>12573</v>
      </c>
      <c r="G1495" s="169"/>
      <c r="H1495" s="431"/>
      <c r="I1495" s="285"/>
      <c r="J1495" s="73"/>
      <c r="K1495" s="73"/>
      <c r="L1495" s="73"/>
      <c r="M1495" s="73"/>
      <c r="N1495" s="21"/>
      <c r="O1495" s="21"/>
    </row>
    <row r="1496" ht="15.75" customHeight="1">
      <c r="A1496" s="192" t="s">
        <v>7852</v>
      </c>
      <c r="B1496" s="351">
        <v>1449.0</v>
      </c>
      <c r="C1496" s="130">
        <v>45974.0</v>
      </c>
      <c r="D1496" s="73" t="s">
        <v>11570</v>
      </c>
      <c r="E1496" s="386" t="s">
        <v>11571</v>
      </c>
      <c r="F1496" s="73" t="s">
        <v>8629</v>
      </c>
      <c r="G1496" s="169"/>
      <c r="H1496" s="431"/>
      <c r="I1496" s="285"/>
      <c r="J1496" s="73"/>
      <c r="K1496" s="73"/>
      <c r="L1496" s="73"/>
      <c r="M1496" s="73"/>
      <c r="N1496" s="21"/>
      <c r="O1496" s="21"/>
    </row>
    <row r="1497" ht="15.75" customHeight="1">
      <c r="A1497" s="192" t="s">
        <v>7852</v>
      </c>
      <c r="B1497" s="351">
        <v>1450.0</v>
      </c>
      <c r="C1497" s="130">
        <v>45974.0</v>
      </c>
      <c r="D1497" s="73" t="s">
        <v>4549</v>
      </c>
      <c r="E1497" s="386" t="s">
        <v>13531</v>
      </c>
      <c r="F1497" s="73" t="s">
        <v>8629</v>
      </c>
      <c r="G1497" s="169"/>
      <c r="H1497" s="431"/>
      <c r="I1497" s="285"/>
      <c r="J1497" s="73"/>
      <c r="K1497" s="73"/>
      <c r="L1497" s="73"/>
      <c r="M1497" s="73"/>
      <c r="N1497" s="21"/>
      <c r="O1497" s="21"/>
    </row>
    <row r="1498" ht="15.75" customHeight="1">
      <c r="A1498" s="192" t="s">
        <v>7852</v>
      </c>
      <c r="B1498" s="351">
        <v>1451.0</v>
      </c>
      <c r="C1498" s="130">
        <v>45974.0</v>
      </c>
      <c r="D1498" s="73" t="s">
        <v>4765</v>
      </c>
      <c r="E1498" s="386" t="s">
        <v>13532</v>
      </c>
      <c r="F1498" s="73" t="s">
        <v>8629</v>
      </c>
      <c r="G1498" s="169"/>
      <c r="H1498" s="431"/>
      <c r="I1498" s="285"/>
      <c r="J1498" s="73"/>
      <c r="K1498" s="73"/>
      <c r="L1498" s="73"/>
      <c r="M1498" s="73"/>
      <c r="N1498" s="21"/>
      <c r="O1498" s="21"/>
    </row>
    <row r="1499" ht="15.75" customHeight="1">
      <c r="A1499" s="192" t="s">
        <v>7852</v>
      </c>
      <c r="B1499" s="351">
        <v>1452.0</v>
      </c>
      <c r="C1499" s="130">
        <v>45974.0</v>
      </c>
      <c r="D1499" s="73" t="s">
        <v>2317</v>
      </c>
      <c r="E1499" s="386" t="s">
        <v>10018</v>
      </c>
      <c r="F1499" s="73" t="s">
        <v>8629</v>
      </c>
      <c r="G1499" s="169"/>
      <c r="H1499" s="431"/>
      <c r="I1499" s="285"/>
      <c r="J1499" s="73"/>
      <c r="K1499" s="73"/>
      <c r="L1499" s="73"/>
      <c r="M1499" s="73"/>
      <c r="N1499" s="21"/>
      <c r="O1499" s="21"/>
    </row>
    <row r="1500" ht="15.75" customHeight="1">
      <c r="A1500" s="192" t="s">
        <v>7852</v>
      </c>
      <c r="B1500" s="351">
        <v>1453.0</v>
      </c>
      <c r="C1500" s="130">
        <v>45974.0</v>
      </c>
      <c r="D1500" s="73" t="s">
        <v>10414</v>
      </c>
      <c r="E1500" s="386" t="s">
        <v>10415</v>
      </c>
      <c r="F1500" s="73" t="s">
        <v>2923</v>
      </c>
      <c r="G1500" s="169" t="s">
        <v>12562</v>
      </c>
      <c r="H1500" s="431"/>
      <c r="I1500" s="285"/>
      <c r="J1500" s="73"/>
      <c r="K1500" s="73"/>
      <c r="L1500" s="73"/>
      <c r="M1500" s="73"/>
      <c r="N1500" s="21"/>
      <c r="O1500" s="21"/>
    </row>
    <row r="1501" ht="15.75" customHeight="1">
      <c r="A1501" s="73"/>
      <c r="B1501" s="351">
        <v>1454.0</v>
      </c>
      <c r="C1501" s="130">
        <v>45974.0</v>
      </c>
      <c r="D1501" s="146" t="s">
        <v>7366</v>
      </c>
      <c r="E1501" s="386" t="s">
        <v>8417</v>
      </c>
      <c r="F1501" s="73" t="s">
        <v>2923</v>
      </c>
      <c r="G1501" s="169" t="s">
        <v>12562</v>
      </c>
      <c r="H1501" s="431" t="s">
        <v>13533</v>
      </c>
      <c r="I1501" s="285"/>
      <c r="J1501" s="73"/>
      <c r="K1501" s="73"/>
      <c r="L1501" s="73"/>
      <c r="M1501" s="73"/>
      <c r="N1501" s="21"/>
      <c r="O1501" s="21"/>
    </row>
    <row r="1502" ht="19.5" customHeight="1">
      <c r="A1502" s="192" t="s">
        <v>7852</v>
      </c>
      <c r="B1502" s="351">
        <v>1455.0</v>
      </c>
      <c r="C1502" s="130">
        <v>45974.0</v>
      </c>
      <c r="D1502" s="350" t="s">
        <v>10497</v>
      </c>
      <c r="E1502" s="386" t="s">
        <v>13534</v>
      </c>
      <c r="F1502" s="73" t="s">
        <v>2923</v>
      </c>
      <c r="G1502" s="169" t="s">
        <v>12562</v>
      </c>
      <c r="H1502" s="431"/>
      <c r="I1502" s="285"/>
      <c r="J1502" s="73"/>
      <c r="K1502" s="73"/>
      <c r="L1502" s="73"/>
      <c r="M1502" s="73"/>
      <c r="N1502" s="21"/>
      <c r="O1502" s="21"/>
    </row>
    <row r="1503" ht="15.75" customHeight="1">
      <c r="A1503" s="192" t="s">
        <v>7852</v>
      </c>
      <c r="B1503" s="351">
        <v>1456.0</v>
      </c>
      <c r="C1503" s="130">
        <v>45975.0</v>
      </c>
      <c r="D1503" s="73" t="s">
        <v>12896</v>
      </c>
      <c r="E1503" s="247" t="s">
        <v>12897</v>
      </c>
      <c r="F1503" s="247" t="s">
        <v>12573</v>
      </c>
      <c r="G1503" s="169" t="s">
        <v>8172</v>
      </c>
      <c r="H1503" s="431"/>
      <c r="I1503" s="285"/>
      <c r="J1503" s="73"/>
      <c r="K1503" s="73"/>
      <c r="L1503" s="73"/>
      <c r="M1503" s="73"/>
      <c r="N1503" s="21"/>
      <c r="O1503" s="21"/>
    </row>
    <row r="1504" ht="16.5" customHeight="1">
      <c r="A1504" s="192" t="s">
        <v>7852</v>
      </c>
      <c r="B1504" s="351">
        <v>1457.0</v>
      </c>
      <c r="C1504" s="130">
        <v>45975.0</v>
      </c>
      <c r="D1504" s="350" t="s">
        <v>12986</v>
      </c>
      <c r="E1504" s="247" t="s">
        <v>12987</v>
      </c>
      <c r="F1504" s="247" t="s">
        <v>12573</v>
      </c>
      <c r="G1504" s="169"/>
      <c r="H1504" s="431"/>
      <c r="I1504" s="285"/>
      <c r="J1504" s="73"/>
      <c r="K1504" s="73"/>
      <c r="L1504" s="73"/>
      <c r="M1504" s="73"/>
      <c r="N1504" s="21"/>
      <c r="O1504" s="21"/>
    </row>
    <row r="1505" ht="15.75" customHeight="1">
      <c r="A1505" s="73"/>
      <c r="B1505" s="351">
        <v>1458.0</v>
      </c>
      <c r="C1505" s="130">
        <v>45979.0</v>
      </c>
      <c r="D1505" s="73"/>
      <c r="E1505" s="386"/>
      <c r="F1505" s="73"/>
      <c r="G1505" s="169"/>
      <c r="H1505" s="431"/>
      <c r="I1505" s="285"/>
      <c r="J1505" s="73"/>
      <c r="K1505" s="73"/>
      <c r="L1505" s="73"/>
      <c r="M1505" s="73"/>
      <c r="N1505" s="21"/>
      <c r="O1505" s="21"/>
    </row>
    <row r="1506" ht="15.75" customHeight="1">
      <c r="A1506" s="192" t="s">
        <v>7852</v>
      </c>
      <c r="B1506" s="351">
        <v>1459.0</v>
      </c>
      <c r="C1506" s="130">
        <v>45979.0</v>
      </c>
      <c r="D1506" s="73" t="s">
        <v>8724</v>
      </c>
      <c r="E1506" s="386" t="s">
        <v>8967</v>
      </c>
      <c r="F1506" s="73" t="s">
        <v>2923</v>
      </c>
      <c r="G1506" s="505" t="s">
        <v>13535</v>
      </c>
      <c r="H1506" s="431"/>
      <c r="I1506" s="285"/>
      <c r="J1506" s="73"/>
      <c r="K1506" s="73"/>
      <c r="L1506" s="73"/>
      <c r="M1506" s="73"/>
      <c r="N1506" s="21"/>
      <c r="O1506" s="21"/>
    </row>
    <row r="1507" ht="15.75" customHeight="1">
      <c r="A1507" s="192" t="s">
        <v>7852</v>
      </c>
      <c r="B1507" s="351">
        <v>1460.0</v>
      </c>
      <c r="C1507" s="130">
        <v>45979.0</v>
      </c>
      <c r="D1507" s="73" t="s">
        <v>9232</v>
      </c>
      <c r="E1507" s="386" t="s">
        <v>9447</v>
      </c>
      <c r="F1507" s="73" t="s">
        <v>13086</v>
      </c>
      <c r="G1507" s="253">
        <v>45987.0</v>
      </c>
      <c r="H1507" s="431"/>
      <c r="I1507" s="285"/>
      <c r="J1507" s="73"/>
      <c r="K1507" s="73"/>
      <c r="L1507" s="73"/>
      <c r="M1507" s="73"/>
      <c r="N1507" s="21"/>
      <c r="O1507" s="21"/>
    </row>
    <row r="1508" ht="15.75" customHeight="1">
      <c r="A1508" s="192" t="s">
        <v>7852</v>
      </c>
      <c r="B1508" s="351">
        <v>1461.0</v>
      </c>
      <c r="C1508" s="130">
        <v>45979.0</v>
      </c>
      <c r="D1508" s="73" t="s">
        <v>8351</v>
      </c>
      <c r="E1508" s="386" t="s">
        <v>12272</v>
      </c>
      <c r="F1508" s="73" t="s">
        <v>13086</v>
      </c>
      <c r="G1508" s="253">
        <v>45987.0</v>
      </c>
      <c r="H1508" s="431"/>
      <c r="I1508" s="285"/>
      <c r="J1508" s="73"/>
      <c r="K1508" s="73"/>
      <c r="L1508" s="73"/>
      <c r="M1508" s="73"/>
      <c r="N1508" s="21"/>
      <c r="O1508" s="21"/>
    </row>
    <row r="1509" ht="15.75" customHeight="1">
      <c r="A1509" s="192" t="s">
        <v>7852</v>
      </c>
      <c r="B1509" s="351">
        <v>1462.0</v>
      </c>
      <c r="C1509" s="130">
        <v>45979.0</v>
      </c>
      <c r="D1509" s="219" t="s">
        <v>2372</v>
      </c>
      <c r="E1509" s="386" t="s">
        <v>8662</v>
      </c>
      <c r="F1509" s="73" t="s">
        <v>13086</v>
      </c>
      <c r="G1509" s="348" t="s">
        <v>12519</v>
      </c>
      <c r="H1509" s="431"/>
      <c r="I1509" s="285"/>
      <c r="J1509" s="73"/>
      <c r="K1509" s="73"/>
      <c r="L1509" s="73"/>
      <c r="M1509" s="73"/>
      <c r="N1509" s="21"/>
      <c r="O1509" s="21"/>
    </row>
    <row r="1510" ht="15.75" customHeight="1">
      <c r="A1510" s="192" t="s">
        <v>7852</v>
      </c>
      <c r="B1510" s="351">
        <v>1463.0</v>
      </c>
      <c r="C1510" s="130">
        <v>45979.0</v>
      </c>
      <c r="D1510" s="73" t="s">
        <v>11138</v>
      </c>
      <c r="E1510" s="386" t="s">
        <v>11413</v>
      </c>
      <c r="F1510" s="73" t="s">
        <v>13086</v>
      </c>
      <c r="G1510" s="417" t="s">
        <v>9883</v>
      </c>
      <c r="H1510" s="431"/>
      <c r="I1510" s="285"/>
      <c r="J1510" s="73"/>
      <c r="K1510" s="73"/>
      <c r="L1510" s="73"/>
      <c r="M1510" s="73"/>
      <c r="N1510" s="21"/>
      <c r="O1510" s="21"/>
    </row>
    <row r="1511" ht="15.75" customHeight="1">
      <c r="A1511" s="192" t="s">
        <v>7852</v>
      </c>
      <c r="B1511" s="351">
        <v>1464.0</v>
      </c>
      <c r="C1511" s="130">
        <v>45979.0</v>
      </c>
      <c r="D1511" s="73" t="s">
        <v>6940</v>
      </c>
      <c r="E1511" s="386" t="s">
        <v>13536</v>
      </c>
      <c r="F1511" s="73" t="s">
        <v>13086</v>
      </c>
      <c r="G1511" s="308" t="s">
        <v>10731</v>
      </c>
      <c r="H1511" s="431"/>
      <c r="I1511" s="285"/>
      <c r="J1511" s="73"/>
      <c r="K1511" s="73"/>
      <c r="L1511" s="73"/>
      <c r="M1511" s="73"/>
      <c r="N1511" s="21"/>
      <c r="O1511" s="21"/>
    </row>
    <row r="1512" ht="15.75" customHeight="1">
      <c r="A1512" s="73"/>
      <c r="B1512" s="351">
        <v>1465.0</v>
      </c>
      <c r="C1512" s="130">
        <v>45979.0</v>
      </c>
      <c r="D1512" s="146" t="s">
        <v>13481</v>
      </c>
      <c r="E1512" s="386" t="s">
        <v>12427</v>
      </c>
      <c r="F1512" s="73" t="s">
        <v>2923</v>
      </c>
      <c r="G1512" s="268" t="s">
        <v>13537</v>
      </c>
      <c r="H1512" s="431"/>
      <c r="I1512" s="285"/>
      <c r="J1512" s="73"/>
      <c r="K1512" s="73"/>
      <c r="L1512" s="73"/>
      <c r="M1512" s="73"/>
      <c r="N1512" s="21"/>
      <c r="O1512" s="21"/>
    </row>
    <row r="1513" ht="15.75" customHeight="1">
      <c r="A1513" s="192" t="s">
        <v>7852</v>
      </c>
      <c r="B1513" s="351">
        <v>1466.0</v>
      </c>
      <c r="C1513" s="130">
        <v>45979.0</v>
      </c>
      <c r="D1513" s="73" t="s">
        <v>13538</v>
      </c>
      <c r="E1513" s="386" t="s">
        <v>13539</v>
      </c>
      <c r="F1513" s="73" t="s">
        <v>2923</v>
      </c>
      <c r="G1513" s="169"/>
      <c r="H1513" s="431"/>
      <c r="I1513" s="285"/>
      <c r="J1513" s="73"/>
      <c r="K1513" s="73"/>
      <c r="L1513" s="73"/>
      <c r="M1513" s="73"/>
      <c r="N1513" s="21"/>
      <c r="O1513" s="21"/>
    </row>
    <row r="1514" ht="15.75" customHeight="1">
      <c r="A1514" s="192" t="s">
        <v>7852</v>
      </c>
      <c r="B1514" s="351">
        <v>1467.0</v>
      </c>
      <c r="C1514" s="130">
        <v>45979.0</v>
      </c>
      <c r="D1514" s="73" t="s">
        <v>13540</v>
      </c>
      <c r="E1514" s="386" t="s">
        <v>13541</v>
      </c>
      <c r="F1514" s="73" t="s">
        <v>18</v>
      </c>
      <c r="G1514" s="169" t="s">
        <v>6871</v>
      </c>
      <c r="H1514" s="431"/>
      <c r="I1514" s="285"/>
      <c r="J1514" s="73"/>
      <c r="K1514" s="73"/>
      <c r="L1514" s="73"/>
      <c r="M1514" s="73"/>
      <c r="N1514" s="21"/>
      <c r="O1514" s="21"/>
    </row>
    <row r="1515" ht="15.75" customHeight="1">
      <c r="A1515" s="192" t="s">
        <v>7852</v>
      </c>
      <c r="B1515" s="351">
        <v>1468.0</v>
      </c>
      <c r="C1515" s="130">
        <v>45979.0</v>
      </c>
      <c r="D1515" s="73" t="s">
        <v>9646</v>
      </c>
      <c r="E1515" s="386" t="s">
        <v>9974</v>
      </c>
      <c r="F1515" s="73" t="s">
        <v>18</v>
      </c>
      <c r="G1515" s="169" t="s">
        <v>11665</v>
      </c>
      <c r="H1515" s="431"/>
      <c r="I1515" s="285"/>
      <c r="J1515" s="73"/>
      <c r="K1515" s="73"/>
      <c r="L1515" s="73"/>
      <c r="M1515" s="73"/>
      <c r="N1515" s="21"/>
      <c r="O1515" s="21"/>
    </row>
    <row r="1516" ht="15.75" customHeight="1">
      <c r="A1516" s="192" t="s">
        <v>7852</v>
      </c>
      <c r="B1516" s="351">
        <v>1469.0</v>
      </c>
      <c r="C1516" s="130">
        <v>45979.0</v>
      </c>
      <c r="D1516" s="73" t="s">
        <v>13542</v>
      </c>
      <c r="E1516" s="386" t="s">
        <v>13543</v>
      </c>
      <c r="F1516" s="73" t="s">
        <v>18</v>
      </c>
      <c r="G1516" s="169" t="s">
        <v>13544</v>
      </c>
      <c r="H1516" s="431"/>
      <c r="I1516" s="285"/>
      <c r="J1516" s="73"/>
      <c r="K1516" s="73"/>
      <c r="L1516" s="73"/>
      <c r="M1516" s="73"/>
      <c r="N1516" s="21"/>
      <c r="O1516" s="21"/>
    </row>
    <row r="1517" ht="15.75" customHeight="1">
      <c r="A1517" s="192" t="s">
        <v>7852</v>
      </c>
      <c r="B1517" s="351">
        <v>1470.0</v>
      </c>
      <c r="C1517" s="130">
        <v>45979.0</v>
      </c>
      <c r="D1517" s="73" t="s">
        <v>13545</v>
      </c>
      <c r="E1517" s="386" t="s">
        <v>13546</v>
      </c>
      <c r="F1517" s="73" t="s">
        <v>18</v>
      </c>
      <c r="G1517" s="169" t="s">
        <v>7002</v>
      </c>
      <c r="H1517" s="431"/>
      <c r="I1517" s="285"/>
      <c r="J1517" s="73"/>
      <c r="K1517" s="73"/>
      <c r="L1517" s="73"/>
      <c r="M1517" s="73"/>
      <c r="N1517" s="21"/>
      <c r="O1517" s="21"/>
    </row>
    <row r="1518" ht="15.75" customHeight="1">
      <c r="A1518" s="192" t="s">
        <v>7852</v>
      </c>
      <c r="B1518" s="351">
        <v>1471.0</v>
      </c>
      <c r="C1518" s="130">
        <v>45979.0</v>
      </c>
      <c r="D1518" s="73" t="s">
        <v>7340</v>
      </c>
      <c r="E1518" s="386" t="s">
        <v>13547</v>
      </c>
      <c r="F1518" s="73" t="s">
        <v>18</v>
      </c>
      <c r="G1518" s="169" t="s">
        <v>6871</v>
      </c>
      <c r="H1518" s="431"/>
      <c r="I1518" s="285"/>
      <c r="J1518" s="73"/>
      <c r="K1518" s="73"/>
      <c r="L1518" s="73"/>
      <c r="M1518" s="73"/>
      <c r="N1518" s="21"/>
      <c r="O1518" s="21"/>
    </row>
    <row r="1519" ht="15.75" customHeight="1">
      <c r="A1519" s="192" t="s">
        <v>7852</v>
      </c>
      <c r="B1519" s="351">
        <v>1472.0</v>
      </c>
      <c r="C1519" s="130">
        <v>45979.0</v>
      </c>
      <c r="D1519" s="73" t="s">
        <v>13548</v>
      </c>
      <c r="E1519" s="386" t="s">
        <v>13549</v>
      </c>
      <c r="F1519" s="73" t="s">
        <v>18</v>
      </c>
      <c r="G1519" s="169" t="s">
        <v>378</v>
      </c>
      <c r="H1519" s="431"/>
      <c r="I1519" s="285"/>
      <c r="J1519" s="73"/>
      <c r="K1519" s="73"/>
      <c r="L1519" s="73"/>
      <c r="M1519" s="73"/>
      <c r="N1519" s="21"/>
      <c r="O1519" s="21"/>
    </row>
    <row r="1520" ht="15.75" customHeight="1">
      <c r="A1520" s="192" t="s">
        <v>7852</v>
      </c>
      <c r="B1520" s="351">
        <v>1473.0</v>
      </c>
      <c r="C1520" s="130">
        <v>45980.0</v>
      </c>
      <c r="D1520" s="219" t="s">
        <v>8369</v>
      </c>
      <c r="E1520" s="386" t="s">
        <v>9423</v>
      </c>
      <c r="F1520" s="73" t="s">
        <v>13086</v>
      </c>
      <c r="G1520" s="348" t="s">
        <v>12519</v>
      </c>
      <c r="H1520" s="431"/>
      <c r="I1520" s="285"/>
      <c r="J1520" s="73"/>
      <c r="K1520" s="73"/>
      <c r="L1520" s="73"/>
      <c r="M1520" s="73"/>
      <c r="N1520" s="21"/>
      <c r="O1520" s="21"/>
    </row>
    <row r="1521" ht="15.75" customHeight="1">
      <c r="A1521" s="192" t="s">
        <v>7852</v>
      </c>
      <c r="B1521" s="351">
        <v>1474.0</v>
      </c>
      <c r="C1521" s="130">
        <v>45980.0</v>
      </c>
      <c r="D1521" s="73" t="s">
        <v>11489</v>
      </c>
      <c r="E1521" s="386" t="s">
        <v>12271</v>
      </c>
      <c r="F1521" s="73" t="s">
        <v>13086</v>
      </c>
      <c r="G1521" s="253">
        <v>45995.0</v>
      </c>
      <c r="H1521" s="431"/>
      <c r="I1521" s="285"/>
      <c r="J1521" s="73"/>
      <c r="K1521" s="73"/>
      <c r="L1521" s="73"/>
      <c r="M1521" s="73"/>
      <c r="N1521" s="21"/>
      <c r="O1521" s="21"/>
    </row>
    <row r="1522" ht="15.75" customHeight="1">
      <c r="A1522" s="192" t="s">
        <v>7852</v>
      </c>
      <c r="B1522" s="351">
        <v>1475.0</v>
      </c>
      <c r="C1522" s="130">
        <v>45980.0</v>
      </c>
      <c r="D1522" s="73" t="s">
        <v>9300</v>
      </c>
      <c r="E1522" s="386" t="s">
        <v>9112</v>
      </c>
      <c r="F1522" s="73" t="s">
        <v>13086</v>
      </c>
      <c r="G1522" s="308" t="s">
        <v>10731</v>
      </c>
      <c r="H1522" s="431"/>
      <c r="I1522" s="285"/>
      <c r="J1522" s="73"/>
      <c r="K1522" s="73"/>
      <c r="L1522" s="73"/>
      <c r="M1522" s="73"/>
      <c r="N1522" s="21"/>
      <c r="O1522" s="21"/>
    </row>
    <row r="1523" ht="15.75" customHeight="1">
      <c r="A1523" s="73"/>
      <c r="B1523" s="351">
        <v>1476.0</v>
      </c>
      <c r="C1523" s="130">
        <v>45981.0</v>
      </c>
      <c r="D1523" s="146" t="s">
        <v>13550</v>
      </c>
      <c r="E1523" s="386" t="s">
        <v>12427</v>
      </c>
      <c r="F1523" s="73" t="s">
        <v>2923</v>
      </c>
      <c r="G1523" s="169" t="s">
        <v>12519</v>
      </c>
      <c r="H1523" s="431"/>
      <c r="I1523" s="285"/>
      <c r="J1523" s="73"/>
      <c r="K1523" s="73"/>
      <c r="L1523" s="73"/>
      <c r="M1523" s="73"/>
      <c r="N1523" s="21"/>
      <c r="O1523" s="21"/>
    </row>
    <row r="1524" ht="15.75" customHeight="1">
      <c r="A1524" s="73"/>
      <c r="B1524" s="351">
        <v>1477.0</v>
      </c>
      <c r="C1524" s="130">
        <v>45981.0</v>
      </c>
      <c r="D1524" s="73" t="s">
        <v>13551</v>
      </c>
      <c r="E1524" s="386"/>
      <c r="F1524" s="73" t="s">
        <v>13552</v>
      </c>
      <c r="G1524" s="169"/>
      <c r="H1524" s="431"/>
      <c r="I1524" s="285"/>
      <c r="J1524" s="73"/>
      <c r="K1524" s="73"/>
      <c r="L1524" s="73"/>
      <c r="M1524" s="73"/>
      <c r="N1524" s="21"/>
      <c r="O1524" s="21"/>
    </row>
    <row r="1525" ht="15.75" customHeight="1">
      <c r="A1525" s="192" t="s">
        <v>7852</v>
      </c>
      <c r="B1525" s="351">
        <v>1478.0</v>
      </c>
      <c r="C1525" s="130">
        <v>45981.0</v>
      </c>
      <c r="D1525" s="73" t="s">
        <v>8085</v>
      </c>
      <c r="E1525" s="386" t="s">
        <v>13345</v>
      </c>
      <c r="F1525" s="73" t="s">
        <v>12992</v>
      </c>
      <c r="G1525" s="169"/>
      <c r="H1525" s="431"/>
      <c r="I1525" s="285"/>
      <c r="J1525" s="73"/>
      <c r="K1525" s="73"/>
      <c r="L1525" s="73"/>
      <c r="M1525" s="73"/>
      <c r="N1525" s="21"/>
      <c r="O1525" s="21"/>
    </row>
    <row r="1526" ht="15.75" customHeight="1">
      <c r="A1526" s="192" t="s">
        <v>7852</v>
      </c>
      <c r="B1526" s="351">
        <v>1479.0</v>
      </c>
      <c r="C1526" s="130">
        <v>45981.0</v>
      </c>
      <c r="D1526" s="73" t="s">
        <v>12083</v>
      </c>
      <c r="E1526" s="386" t="s">
        <v>13553</v>
      </c>
      <c r="F1526" s="73" t="s">
        <v>12992</v>
      </c>
      <c r="G1526" s="169"/>
      <c r="H1526" s="431"/>
      <c r="I1526" s="285"/>
      <c r="J1526" s="73"/>
      <c r="K1526" s="73"/>
      <c r="L1526" s="73"/>
      <c r="M1526" s="73"/>
      <c r="N1526" s="21"/>
      <c r="O1526" s="21"/>
    </row>
    <row r="1527" ht="15.75" customHeight="1">
      <c r="A1527" s="192" t="s">
        <v>7852</v>
      </c>
      <c r="B1527" s="351">
        <v>1480.0</v>
      </c>
      <c r="C1527" s="130">
        <v>45981.0</v>
      </c>
      <c r="D1527" s="73" t="s">
        <v>10115</v>
      </c>
      <c r="E1527" s="386" t="s">
        <v>10116</v>
      </c>
      <c r="F1527" s="73" t="s">
        <v>12992</v>
      </c>
      <c r="G1527" s="169"/>
      <c r="H1527" s="431"/>
      <c r="I1527" s="285"/>
      <c r="J1527" s="73"/>
      <c r="K1527" s="73"/>
      <c r="L1527" s="73"/>
      <c r="M1527" s="73"/>
      <c r="N1527" s="21"/>
      <c r="O1527" s="21"/>
    </row>
    <row r="1528" ht="15.75" customHeight="1">
      <c r="A1528" s="192" t="s">
        <v>7852</v>
      </c>
      <c r="B1528" s="351">
        <v>1481.0</v>
      </c>
      <c r="C1528" s="130">
        <v>45981.0</v>
      </c>
      <c r="D1528" s="73" t="s">
        <v>13554</v>
      </c>
      <c r="E1528" s="386" t="s">
        <v>11571</v>
      </c>
      <c r="F1528" s="73" t="s">
        <v>12992</v>
      </c>
      <c r="G1528" s="169"/>
      <c r="H1528" s="431"/>
      <c r="I1528" s="285"/>
      <c r="J1528" s="73"/>
      <c r="K1528" s="73"/>
      <c r="L1528" s="73"/>
      <c r="M1528" s="73"/>
      <c r="N1528" s="21"/>
      <c r="O1528" s="21"/>
    </row>
    <row r="1529" ht="15.75" customHeight="1">
      <c r="A1529" s="192" t="s">
        <v>7852</v>
      </c>
      <c r="B1529" s="351">
        <v>1482.0</v>
      </c>
      <c r="C1529" s="265">
        <v>45974.0</v>
      </c>
      <c r="D1529" s="73" t="s">
        <v>10886</v>
      </c>
      <c r="E1529" s="386" t="s">
        <v>11237</v>
      </c>
      <c r="F1529" s="73" t="s">
        <v>12992</v>
      </c>
      <c r="G1529" s="169"/>
      <c r="H1529" s="431"/>
      <c r="I1529" s="285"/>
      <c r="J1529" s="73"/>
      <c r="K1529" s="73"/>
      <c r="L1529" s="73"/>
      <c r="M1529" s="73"/>
      <c r="N1529" s="21"/>
      <c r="O1529" s="21"/>
    </row>
    <row r="1530" ht="15.75" customHeight="1">
      <c r="A1530" s="192" t="s">
        <v>7852</v>
      </c>
      <c r="B1530" s="351">
        <v>1483.0</v>
      </c>
      <c r="C1530" s="130">
        <v>45982.0</v>
      </c>
      <c r="D1530" s="73" t="s">
        <v>12859</v>
      </c>
      <c r="E1530" s="386" t="s">
        <v>12067</v>
      </c>
      <c r="F1530" s="73" t="s">
        <v>12992</v>
      </c>
      <c r="G1530" s="169"/>
      <c r="H1530" s="431"/>
      <c r="I1530" s="285"/>
      <c r="J1530" s="73"/>
      <c r="K1530" s="73"/>
      <c r="L1530" s="73"/>
      <c r="M1530" s="73"/>
      <c r="N1530" s="21"/>
      <c r="O1530" s="21"/>
    </row>
    <row r="1531" ht="15.75" customHeight="1">
      <c r="A1531" s="192" t="s">
        <v>7852</v>
      </c>
      <c r="B1531" s="351">
        <v>1484.0</v>
      </c>
      <c r="C1531" s="130">
        <v>45982.0</v>
      </c>
      <c r="D1531" s="73" t="s">
        <v>7216</v>
      </c>
      <c r="E1531" s="386" t="s">
        <v>8514</v>
      </c>
      <c r="F1531" s="73" t="s">
        <v>13555</v>
      </c>
      <c r="G1531" s="169"/>
      <c r="H1531" s="431"/>
      <c r="I1531" s="285"/>
      <c r="J1531" s="73"/>
      <c r="K1531" s="73"/>
      <c r="L1531" s="73"/>
      <c r="M1531" s="73"/>
      <c r="N1531" s="21"/>
      <c r="O1531" s="21"/>
    </row>
    <row r="1532" ht="15.75" customHeight="1">
      <c r="A1532" s="192" t="s">
        <v>7852</v>
      </c>
      <c r="B1532" s="351">
        <v>1485.0</v>
      </c>
      <c r="C1532" s="130">
        <v>45982.0</v>
      </c>
      <c r="D1532" s="73" t="s">
        <v>10484</v>
      </c>
      <c r="E1532" s="386" t="s">
        <v>11367</v>
      </c>
      <c r="F1532" s="73" t="s">
        <v>13556</v>
      </c>
      <c r="G1532" s="169"/>
      <c r="H1532" s="431"/>
      <c r="I1532" s="285"/>
      <c r="J1532" s="73"/>
      <c r="K1532" s="73"/>
      <c r="L1532" s="73"/>
      <c r="M1532" s="73"/>
      <c r="N1532" s="21"/>
      <c r="O1532" s="21"/>
    </row>
    <row r="1533" ht="15.75" customHeight="1">
      <c r="A1533" s="192" t="s">
        <v>7852</v>
      </c>
      <c r="B1533" s="351">
        <v>1486.0</v>
      </c>
      <c r="C1533" s="130">
        <v>45982.0</v>
      </c>
      <c r="D1533" s="73" t="s">
        <v>2579</v>
      </c>
      <c r="E1533" s="386" t="s">
        <v>10284</v>
      </c>
      <c r="F1533" s="73" t="s">
        <v>13557</v>
      </c>
      <c r="G1533" s="169"/>
      <c r="H1533" s="431"/>
      <c r="I1533" s="285"/>
      <c r="J1533" s="73"/>
      <c r="K1533" s="73"/>
      <c r="L1533" s="73"/>
      <c r="M1533" s="73"/>
      <c r="N1533" s="21"/>
      <c r="O1533" s="21"/>
    </row>
    <row r="1534" ht="15.75" customHeight="1">
      <c r="A1534" s="192" t="s">
        <v>7852</v>
      </c>
      <c r="B1534" s="351">
        <v>1487.0</v>
      </c>
      <c r="C1534" s="130">
        <v>45982.0</v>
      </c>
      <c r="D1534" s="73" t="s">
        <v>2107</v>
      </c>
      <c r="E1534" s="386" t="s">
        <v>11624</v>
      </c>
      <c r="F1534" s="73" t="s">
        <v>13557</v>
      </c>
      <c r="G1534" s="169"/>
      <c r="H1534" s="431"/>
      <c r="I1534" s="285"/>
      <c r="J1534" s="73"/>
      <c r="K1534" s="73"/>
      <c r="L1534" s="73"/>
      <c r="M1534" s="73"/>
      <c r="N1534" s="21"/>
      <c r="O1534" s="21"/>
    </row>
    <row r="1535" ht="15.75" customHeight="1">
      <c r="A1535" s="192" t="s">
        <v>7852</v>
      </c>
      <c r="B1535" s="351">
        <v>1488.0</v>
      </c>
      <c r="C1535" s="130">
        <v>45982.0</v>
      </c>
      <c r="D1535" s="73" t="s">
        <v>12834</v>
      </c>
      <c r="E1535" s="386" t="s">
        <v>12835</v>
      </c>
      <c r="F1535" s="73" t="s">
        <v>13555</v>
      </c>
      <c r="H1535" s="431"/>
      <c r="I1535" s="285"/>
      <c r="J1535" s="73"/>
      <c r="K1535" s="73"/>
      <c r="L1535" s="73"/>
      <c r="M1535" s="73"/>
      <c r="N1535" s="21"/>
      <c r="O1535" s="21"/>
    </row>
    <row r="1536" ht="15.75" customHeight="1">
      <c r="A1536" s="192" t="s">
        <v>7852</v>
      </c>
      <c r="B1536" s="351">
        <v>1489.0</v>
      </c>
      <c r="C1536" s="130">
        <v>45982.0</v>
      </c>
      <c r="D1536" s="73" t="s">
        <v>13049</v>
      </c>
      <c r="E1536" s="386" t="s">
        <v>12752</v>
      </c>
      <c r="F1536" s="73" t="s">
        <v>13555</v>
      </c>
      <c r="G1536" s="169"/>
      <c r="H1536" s="431"/>
      <c r="I1536" s="285"/>
      <c r="J1536" s="73"/>
      <c r="K1536" s="73"/>
      <c r="L1536" s="73"/>
      <c r="M1536" s="73"/>
      <c r="N1536" s="21"/>
      <c r="O1536" s="21"/>
    </row>
    <row r="1537" ht="15.75" customHeight="1">
      <c r="A1537" s="192" t="s">
        <v>7852</v>
      </c>
      <c r="B1537" s="351">
        <v>1490.0</v>
      </c>
      <c r="C1537" s="130">
        <v>45985.0</v>
      </c>
      <c r="D1537" s="73" t="s">
        <v>2372</v>
      </c>
      <c r="E1537" s="386" t="s">
        <v>8662</v>
      </c>
      <c r="F1537" s="73" t="s">
        <v>13086</v>
      </c>
      <c r="G1537" s="253">
        <v>45988.0</v>
      </c>
      <c r="H1537" s="431"/>
      <c r="I1537" s="285"/>
      <c r="J1537" s="73"/>
      <c r="K1537" s="73"/>
      <c r="L1537" s="73"/>
      <c r="M1537" s="73"/>
      <c r="N1537" s="21"/>
      <c r="O1537" s="21"/>
    </row>
    <row r="1538" ht="15.75" customHeight="1">
      <c r="A1538" s="192" t="s">
        <v>7852</v>
      </c>
      <c r="B1538" s="351">
        <v>1491.0</v>
      </c>
      <c r="C1538" s="130">
        <v>45985.0</v>
      </c>
      <c r="D1538" s="73" t="s">
        <v>13558</v>
      </c>
      <c r="E1538" s="386" t="s">
        <v>12367</v>
      </c>
      <c r="F1538" s="73" t="s">
        <v>18</v>
      </c>
      <c r="G1538" s="169" t="s">
        <v>6871</v>
      </c>
      <c r="H1538" s="431"/>
      <c r="I1538" s="285"/>
      <c r="J1538" s="73"/>
      <c r="K1538" s="73"/>
      <c r="L1538" s="73"/>
      <c r="M1538" s="73"/>
      <c r="N1538" s="21"/>
      <c r="O1538" s="21"/>
    </row>
    <row r="1539" ht="15.75" customHeight="1">
      <c r="A1539" s="192" t="s">
        <v>7852</v>
      </c>
      <c r="B1539" s="351">
        <v>1492.0</v>
      </c>
      <c r="C1539" s="130">
        <v>45985.0</v>
      </c>
      <c r="D1539" s="73" t="s">
        <v>13559</v>
      </c>
      <c r="E1539" s="386" t="s">
        <v>13560</v>
      </c>
      <c r="F1539" s="73" t="s">
        <v>18</v>
      </c>
      <c r="G1539" s="169" t="s">
        <v>19</v>
      </c>
      <c r="H1539" s="431"/>
      <c r="I1539" s="285"/>
      <c r="J1539" s="73"/>
      <c r="K1539" s="73"/>
      <c r="L1539" s="73"/>
      <c r="M1539" s="73"/>
      <c r="N1539" s="21"/>
      <c r="O1539" s="21"/>
    </row>
    <row r="1540" ht="15.75" customHeight="1">
      <c r="A1540" s="192" t="s">
        <v>7852</v>
      </c>
      <c r="B1540" s="351">
        <v>1493.0</v>
      </c>
      <c r="C1540" s="130">
        <v>45985.0</v>
      </c>
      <c r="D1540" s="73" t="s">
        <v>13561</v>
      </c>
      <c r="E1540" s="386" t="s">
        <v>13562</v>
      </c>
      <c r="F1540" s="73" t="s">
        <v>18</v>
      </c>
      <c r="G1540" s="169" t="s">
        <v>13563</v>
      </c>
      <c r="H1540" s="431"/>
      <c r="I1540" s="285"/>
      <c r="J1540" s="73"/>
      <c r="K1540" s="73"/>
      <c r="L1540" s="73"/>
      <c r="M1540" s="73"/>
      <c r="N1540" s="21"/>
      <c r="O1540" s="21"/>
    </row>
    <row r="1541" ht="15.75" customHeight="1">
      <c r="A1541" s="192" t="s">
        <v>7852</v>
      </c>
      <c r="B1541" s="351">
        <v>1494.0</v>
      </c>
      <c r="C1541" s="130">
        <v>45985.0</v>
      </c>
      <c r="D1541" s="73" t="s">
        <v>13564</v>
      </c>
      <c r="E1541" s="386" t="s">
        <v>13565</v>
      </c>
      <c r="F1541" s="73" t="s">
        <v>18</v>
      </c>
      <c r="G1541" s="169" t="s">
        <v>13566</v>
      </c>
      <c r="H1541" s="431"/>
      <c r="I1541" s="285"/>
      <c r="J1541" s="73"/>
      <c r="K1541" s="73"/>
      <c r="L1541" s="73"/>
      <c r="M1541" s="73"/>
      <c r="N1541" s="21"/>
      <c r="O1541" s="21"/>
    </row>
    <row r="1542" ht="15.75" customHeight="1">
      <c r="A1542" s="192" t="s">
        <v>7852</v>
      </c>
      <c r="B1542" s="351">
        <v>1495.0</v>
      </c>
      <c r="C1542" s="130">
        <v>45985.0</v>
      </c>
      <c r="D1542" s="73" t="s">
        <v>13567</v>
      </c>
      <c r="E1542" s="386" t="s">
        <v>13568</v>
      </c>
      <c r="F1542" s="73" t="s">
        <v>18</v>
      </c>
      <c r="G1542" s="169" t="s">
        <v>13569</v>
      </c>
      <c r="H1542" s="431"/>
      <c r="I1542" s="285"/>
      <c r="J1542" s="73"/>
      <c r="K1542" s="73"/>
      <c r="L1542" s="73"/>
      <c r="M1542" s="73"/>
      <c r="N1542" s="21"/>
      <c r="O1542" s="21"/>
    </row>
    <row r="1543" ht="15.75" customHeight="1">
      <c r="A1543" s="192" t="s">
        <v>7852</v>
      </c>
      <c r="B1543" s="351">
        <v>1496.0</v>
      </c>
      <c r="C1543" s="130">
        <v>45985.0</v>
      </c>
      <c r="D1543" s="73" t="s">
        <v>3421</v>
      </c>
      <c r="E1543" s="386" t="s">
        <v>12919</v>
      </c>
      <c r="F1543" s="73" t="s">
        <v>18</v>
      </c>
      <c r="G1543" s="728" t="s">
        <v>14411</v>
      </c>
      <c r="H1543" s="431"/>
      <c r="I1543" s="285"/>
      <c r="J1543" s="73"/>
      <c r="K1543" s="73"/>
      <c r="L1543" s="73"/>
      <c r="M1543" s="73"/>
      <c r="N1543" s="21"/>
      <c r="O1543" s="21"/>
    </row>
    <row r="1544" ht="15.75" customHeight="1">
      <c r="A1544" s="192" t="s">
        <v>7852</v>
      </c>
      <c r="B1544" s="351">
        <v>1497.0</v>
      </c>
      <c r="C1544" s="130">
        <v>45985.0</v>
      </c>
      <c r="D1544" s="73" t="s">
        <v>12712</v>
      </c>
      <c r="E1544" s="386" t="s">
        <v>13571</v>
      </c>
      <c r="F1544" s="73" t="s">
        <v>2923</v>
      </c>
      <c r="G1544" s="169"/>
      <c r="H1544" s="431"/>
      <c r="I1544" s="285"/>
      <c r="J1544" s="73"/>
      <c r="K1544" s="73"/>
      <c r="L1544" s="73"/>
      <c r="M1544" s="73"/>
      <c r="N1544" s="21"/>
      <c r="O1544" s="21"/>
    </row>
    <row r="1545" ht="15.75" customHeight="1">
      <c r="A1545" s="73" t="s">
        <v>12519</v>
      </c>
      <c r="B1545" s="351">
        <v>1498.0</v>
      </c>
      <c r="C1545" s="130">
        <v>45985.0</v>
      </c>
      <c r="D1545" s="374" t="s">
        <v>11105</v>
      </c>
      <c r="E1545" s="386" t="s">
        <v>13539</v>
      </c>
      <c r="F1545" s="73" t="s">
        <v>2923</v>
      </c>
      <c r="G1545" s="152" t="s">
        <v>13572</v>
      </c>
      <c r="H1545" s="431"/>
      <c r="I1545" s="285"/>
      <c r="J1545" s="73"/>
      <c r="K1545" s="73"/>
      <c r="L1545" s="73"/>
      <c r="M1545" s="73"/>
      <c r="N1545" s="21"/>
      <c r="O1545" s="21"/>
    </row>
    <row r="1546" ht="15.75" customHeight="1">
      <c r="A1546" s="192" t="s">
        <v>7852</v>
      </c>
      <c r="B1546" s="351">
        <v>1499.0</v>
      </c>
      <c r="C1546" s="130">
        <v>45985.0</v>
      </c>
      <c r="D1546" s="73" t="s">
        <v>12911</v>
      </c>
      <c r="E1546" s="386" t="s">
        <v>13042</v>
      </c>
      <c r="F1546" s="73" t="s">
        <v>2923</v>
      </c>
      <c r="G1546" s="169"/>
      <c r="H1546" s="431"/>
      <c r="I1546" s="285"/>
      <c r="J1546" s="73"/>
      <c r="K1546" s="73"/>
      <c r="L1546" s="73"/>
      <c r="M1546" s="73"/>
      <c r="N1546" s="21"/>
      <c r="O1546" s="21"/>
    </row>
    <row r="1547" ht="15.75" customHeight="1">
      <c r="A1547" s="192" t="s">
        <v>7852</v>
      </c>
      <c r="B1547" s="351">
        <v>1500.0</v>
      </c>
      <c r="C1547" s="130">
        <v>45985.0</v>
      </c>
      <c r="D1547" s="73" t="s">
        <v>12840</v>
      </c>
      <c r="E1547" s="386" t="s">
        <v>12841</v>
      </c>
      <c r="F1547" s="73" t="s">
        <v>2923</v>
      </c>
      <c r="G1547" s="169"/>
      <c r="H1547" s="431"/>
      <c r="I1547" s="285"/>
      <c r="J1547" s="73"/>
      <c r="K1547" s="73"/>
      <c r="L1547" s="73"/>
      <c r="M1547" s="73"/>
      <c r="N1547" s="21"/>
      <c r="O1547" s="21"/>
    </row>
    <row r="1548" ht="15.75" customHeight="1">
      <c r="A1548" s="192" t="s">
        <v>7852</v>
      </c>
      <c r="B1548" s="351">
        <v>1501.0</v>
      </c>
      <c r="C1548" s="130">
        <v>45985.0</v>
      </c>
      <c r="D1548" s="73" t="s">
        <v>11458</v>
      </c>
      <c r="E1548" s="386" t="s">
        <v>12185</v>
      </c>
      <c r="F1548" s="73" t="s">
        <v>2923</v>
      </c>
      <c r="G1548" s="169"/>
      <c r="H1548" s="431"/>
      <c r="I1548" s="285"/>
      <c r="J1548" s="73"/>
      <c r="K1548" s="73"/>
      <c r="L1548" s="73"/>
      <c r="M1548" s="73"/>
      <c r="N1548" s="21"/>
      <c r="O1548" s="21"/>
    </row>
    <row r="1549" ht="15.75" customHeight="1">
      <c r="A1549" s="192" t="s">
        <v>7852</v>
      </c>
      <c r="B1549" s="351">
        <v>1502.0</v>
      </c>
      <c r="C1549" s="130">
        <v>45985.0</v>
      </c>
      <c r="D1549" s="73" t="s">
        <v>6098</v>
      </c>
      <c r="E1549" s="386" t="s">
        <v>13573</v>
      </c>
      <c r="F1549" s="73" t="s">
        <v>13086</v>
      </c>
      <c r="G1549" s="253">
        <v>45996.0</v>
      </c>
      <c r="H1549" s="431"/>
      <c r="I1549" s="285"/>
      <c r="J1549" s="73"/>
      <c r="K1549" s="73"/>
      <c r="L1549" s="73"/>
      <c r="M1549" s="73"/>
      <c r="N1549" s="21"/>
      <c r="O1549" s="21"/>
    </row>
    <row r="1550" ht="15.75" customHeight="1">
      <c r="A1550" s="192" t="s">
        <v>7852</v>
      </c>
      <c r="B1550" s="351">
        <v>1503.0</v>
      </c>
      <c r="C1550" s="130">
        <v>45985.0</v>
      </c>
      <c r="D1550" s="73" t="s">
        <v>12267</v>
      </c>
      <c r="E1550" s="386" t="s">
        <v>13574</v>
      </c>
      <c r="F1550" s="73" t="s">
        <v>13086</v>
      </c>
      <c r="G1550" s="308" t="s">
        <v>10731</v>
      </c>
      <c r="H1550" s="431"/>
      <c r="I1550" s="285"/>
      <c r="J1550" s="73"/>
      <c r="K1550" s="73"/>
      <c r="L1550" s="73"/>
      <c r="M1550" s="73"/>
      <c r="N1550" s="21"/>
      <c r="O1550" s="21"/>
    </row>
    <row r="1551" ht="15.75" customHeight="1">
      <c r="A1551" s="192" t="s">
        <v>7852</v>
      </c>
      <c r="B1551" s="351">
        <v>1504.0</v>
      </c>
      <c r="C1551" s="130">
        <v>45985.0</v>
      </c>
      <c r="D1551" s="73" t="s">
        <v>9071</v>
      </c>
      <c r="E1551" s="386" t="s">
        <v>9072</v>
      </c>
      <c r="F1551" s="73" t="s">
        <v>13086</v>
      </c>
      <c r="G1551" s="308" t="s">
        <v>10731</v>
      </c>
      <c r="H1551" s="431"/>
      <c r="I1551" s="285"/>
      <c r="J1551" s="73"/>
      <c r="K1551" s="73"/>
      <c r="L1551" s="73"/>
      <c r="M1551" s="73"/>
      <c r="N1551" s="21"/>
      <c r="O1551" s="21"/>
    </row>
    <row r="1552" ht="15.75" customHeight="1">
      <c r="A1552" s="192" t="s">
        <v>7852</v>
      </c>
      <c r="B1552" s="351">
        <v>1505.0</v>
      </c>
      <c r="C1552" s="130">
        <v>45985.0</v>
      </c>
      <c r="D1552" s="73" t="s">
        <v>11868</v>
      </c>
      <c r="E1552" s="386" t="s">
        <v>13307</v>
      </c>
      <c r="F1552" s="73" t="s">
        <v>13086</v>
      </c>
      <c r="G1552" s="253">
        <v>46001.0</v>
      </c>
      <c r="H1552" s="431"/>
      <c r="I1552" s="285"/>
      <c r="J1552" s="73"/>
      <c r="K1552" s="73"/>
      <c r="L1552" s="73"/>
      <c r="M1552" s="73"/>
      <c r="N1552" s="21"/>
      <c r="O1552" s="21"/>
    </row>
    <row r="1553" ht="15.75" customHeight="1">
      <c r="A1553" s="192" t="s">
        <v>7852</v>
      </c>
      <c r="B1553" s="351">
        <v>1506.0</v>
      </c>
      <c r="C1553" s="130">
        <v>45985.0</v>
      </c>
      <c r="D1553" s="73" t="s">
        <v>7081</v>
      </c>
      <c r="E1553" s="386" t="s">
        <v>11508</v>
      </c>
      <c r="F1553" s="73" t="s">
        <v>13086</v>
      </c>
      <c r="G1553" s="308" t="s">
        <v>10731</v>
      </c>
      <c r="H1553" s="431"/>
      <c r="I1553" s="285"/>
      <c r="J1553" s="73"/>
      <c r="K1553" s="73"/>
      <c r="L1553" s="73"/>
      <c r="M1553" s="73"/>
      <c r="N1553" s="21"/>
      <c r="O1553" s="21"/>
    </row>
    <row r="1554" ht="15.75" customHeight="1">
      <c r="A1554" s="192" t="s">
        <v>7852</v>
      </c>
      <c r="B1554" s="351">
        <v>1507.0</v>
      </c>
      <c r="C1554" s="130">
        <v>45985.0</v>
      </c>
      <c r="D1554" s="73" t="s">
        <v>13575</v>
      </c>
      <c r="E1554" s="386" t="s">
        <v>13085</v>
      </c>
      <c r="F1554" s="73" t="s">
        <v>12573</v>
      </c>
      <c r="G1554" s="169"/>
      <c r="H1554" s="431"/>
      <c r="I1554" s="285"/>
      <c r="J1554" s="73"/>
      <c r="K1554" s="73"/>
      <c r="L1554" s="73"/>
      <c r="M1554" s="73"/>
      <c r="N1554" s="21"/>
      <c r="O1554" s="21"/>
    </row>
    <row r="1555" ht="15.75" customHeight="1">
      <c r="A1555" s="192" t="s">
        <v>7852</v>
      </c>
      <c r="B1555" s="351">
        <v>1508.0</v>
      </c>
      <c r="C1555" s="130">
        <v>45985.0</v>
      </c>
      <c r="D1555" s="73" t="s">
        <v>3413</v>
      </c>
      <c r="E1555" s="386" t="s">
        <v>13576</v>
      </c>
      <c r="F1555" s="73" t="s">
        <v>12573</v>
      </c>
      <c r="G1555" s="169"/>
      <c r="H1555" s="431"/>
      <c r="I1555" s="285"/>
      <c r="J1555" s="73"/>
      <c r="K1555" s="73"/>
      <c r="L1555" s="73"/>
      <c r="M1555" s="73"/>
      <c r="N1555" s="21"/>
      <c r="O1555" s="21"/>
    </row>
    <row r="1556" ht="15.75" customHeight="1">
      <c r="A1556" s="192" t="s">
        <v>7852</v>
      </c>
      <c r="B1556" s="351">
        <v>1509.0</v>
      </c>
      <c r="C1556" s="130">
        <v>45985.0</v>
      </c>
      <c r="D1556" s="73" t="s">
        <v>13577</v>
      </c>
      <c r="E1556" s="386" t="s">
        <v>8426</v>
      </c>
      <c r="F1556" s="73" t="s">
        <v>12573</v>
      </c>
      <c r="G1556" s="169"/>
      <c r="H1556" s="431"/>
      <c r="I1556" s="285"/>
      <c r="J1556" s="73"/>
      <c r="K1556" s="73"/>
      <c r="L1556" s="73"/>
      <c r="M1556" s="73"/>
      <c r="N1556" s="21"/>
      <c r="O1556" s="21"/>
    </row>
    <row r="1557" ht="15.75" customHeight="1">
      <c r="A1557" s="192" t="s">
        <v>7852</v>
      </c>
      <c r="B1557" s="351">
        <v>1510.0</v>
      </c>
      <c r="C1557" s="130">
        <v>45985.0</v>
      </c>
      <c r="D1557" s="73" t="s">
        <v>3659</v>
      </c>
      <c r="E1557" s="386" t="s">
        <v>13424</v>
      </c>
      <c r="F1557" s="73" t="s">
        <v>12573</v>
      </c>
      <c r="G1557" s="169"/>
      <c r="H1557" s="431"/>
      <c r="I1557" s="285"/>
      <c r="J1557" s="73"/>
      <c r="K1557" s="73"/>
      <c r="L1557" s="73"/>
      <c r="M1557" s="73"/>
      <c r="N1557" s="21"/>
      <c r="O1557" s="21"/>
    </row>
    <row r="1558" ht="15.75" customHeight="1">
      <c r="A1558" s="192" t="s">
        <v>7852</v>
      </c>
      <c r="B1558" s="351">
        <v>1511.0</v>
      </c>
      <c r="C1558" s="130">
        <v>45985.0</v>
      </c>
      <c r="D1558" s="73" t="s">
        <v>13578</v>
      </c>
      <c r="E1558" s="386" t="s">
        <v>12875</v>
      </c>
      <c r="F1558" s="73" t="s">
        <v>12573</v>
      </c>
      <c r="G1558" s="169"/>
      <c r="H1558" s="431"/>
      <c r="I1558" s="285"/>
      <c r="J1558" s="73"/>
      <c r="K1558" s="73"/>
      <c r="L1558" s="73"/>
      <c r="M1558" s="73"/>
      <c r="N1558" s="21"/>
      <c r="O1558" s="21"/>
    </row>
    <row r="1559" ht="15.75" customHeight="1">
      <c r="A1559" s="192" t="s">
        <v>7852</v>
      </c>
      <c r="B1559" s="351">
        <v>1512.0</v>
      </c>
      <c r="C1559" s="130">
        <v>45985.0</v>
      </c>
      <c r="D1559" s="73" t="s">
        <v>8027</v>
      </c>
      <c r="E1559" s="386" t="s">
        <v>8119</v>
      </c>
      <c r="F1559" s="73" t="s">
        <v>12573</v>
      </c>
      <c r="G1559" s="169"/>
      <c r="H1559" s="431"/>
      <c r="I1559" s="285"/>
      <c r="J1559" s="73"/>
      <c r="K1559" s="73"/>
      <c r="L1559" s="73"/>
      <c r="M1559" s="73"/>
      <c r="N1559" s="21"/>
      <c r="O1559" s="21"/>
    </row>
    <row r="1560" ht="15.75" customHeight="1">
      <c r="A1560" s="192" t="s">
        <v>7852</v>
      </c>
      <c r="B1560" s="351">
        <v>1513.0</v>
      </c>
      <c r="C1560" s="130">
        <v>45985.0</v>
      </c>
      <c r="D1560" s="73" t="s">
        <v>3396</v>
      </c>
      <c r="E1560" s="386" t="s">
        <v>13422</v>
      </c>
      <c r="F1560" s="73" t="s">
        <v>12573</v>
      </c>
      <c r="G1560" s="169"/>
      <c r="H1560" s="431"/>
      <c r="I1560" s="285"/>
      <c r="J1560" s="73"/>
      <c r="K1560" s="73"/>
      <c r="L1560" s="73"/>
      <c r="M1560" s="73"/>
      <c r="N1560" s="21"/>
      <c r="O1560" s="21"/>
    </row>
    <row r="1561" ht="15.75" customHeight="1">
      <c r="A1561" s="192" t="s">
        <v>7852</v>
      </c>
      <c r="B1561" s="351">
        <v>1514.0</v>
      </c>
      <c r="C1561" s="130">
        <v>45985.0</v>
      </c>
      <c r="D1561" s="73" t="s">
        <v>13579</v>
      </c>
      <c r="E1561" s="386" t="s">
        <v>13410</v>
      </c>
      <c r="F1561" s="73" t="s">
        <v>12573</v>
      </c>
      <c r="G1561" s="169"/>
      <c r="H1561" s="431"/>
      <c r="I1561" s="285"/>
      <c r="J1561" s="73"/>
      <c r="K1561" s="73"/>
      <c r="L1561" s="73"/>
      <c r="M1561" s="73"/>
      <c r="N1561" s="21"/>
      <c r="O1561" s="21"/>
    </row>
    <row r="1562" ht="15.75" customHeight="1">
      <c r="A1562" s="192" t="s">
        <v>7852</v>
      </c>
      <c r="B1562" s="351">
        <v>1515.0</v>
      </c>
      <c r="C1562" s="130">
        <v>45986.0</v>
      </c>
      <c r="D1562" s="73" t="s">
        <v>8369</v>
      </c>
      <c r="E1562" s="386" t="s">
        <v>9423</v>
      </c>
      <c r="F1562" s="73" t="s">
        <v>13086</v>
      </c>
      <c r="G1562" s="363" t="s">
        <v>14412</v>
      </c>
      <c r="H1562" s="431"/>
      <c r="I1562" s="285"/>
      <c r="J1562" s="73"/>
      <c r="K1562" s="73"/>
      <c r="L1562" s="73"/>
      <c r="M1562" s="73"/>
      <c r="N1562" s="21"/>
      <c r="O1562" s="21"/>
    </row>
    <row r="1563" ht="15.75" customHeight="1">
      <c r="A1563" s="192" t="s">
        <v>7852</v>
      </c>
      <c r="B1563" s="351">
        <v>1516.0</v>
      </c>
      <c r="C1563" s="130">
        <v>45986.0</v>
      </c>
      <c r="D1563" s="73" t="s">
        <v>10840</v>
      </c>
      <c r="E1563" s="386" t="s">
        <v>10841</v>
      </c>
      <c r="F1563" s="73" t="s">
        <v>13086</v>
      </c>
      <c r="G1563" s="308" t="s">
        <v>10731</v>
      </c>
      <c r="H1563" s="431"/>
      <c r="I1563" s="285"/>
      <c r="J1563" s="73"/>
      <c r="K1563" s="73"/>
      <c r="L1563" s="73"/>
      <c r="M1563" s="73"/>
      <c r="N1563" s="21"/>
      <c r="O1563" s="21"/>
    </row>
    <row r="1564" ht="15.75" customHeight="1">
      <c r="A1564" s="192" t="s">
        <v>7852</v>
      </c>
      <c r="B1564" s="351">
        <v>1517.0</v>
      </c>
      <c r="C1564" s="130">
        <v>45986.0</v>
      </c>
      <c r="D1564" s="73" t="s">
        <v>7211</v>
      </c>
      <c r="E1564" s="386" t="s">
        <v>8743</v>
      </c>
      <c r="F1564" s="73" t="s">
        <v>13086</v>
      </c>
      <c r="G1564" s="253">
        <v>46002.0</v>
      </c>
      <c r="H1564" s="431"/>
      <c r="I1564" s="285"/>
      <c r="J1564" s="73"/>
      <c r="K1564" s="73"/>
      <c r="L1564" s="73"/>
      <c r="M1564" s="73"/>
      <c r="N1564" s="21"/>
      <c r="O1564" s="21"/>
    </row>
    <row r="1565" ht="15.75" customHeight="1">
      <c r="A1565" s="192" t="s">
        <v>7852</v>
      </c>
      <c r="B1565" s="351">
        <v>1518.0</v>
      </c>
      <c r="C1565" s="130">
        <v>45986.0</v>
      </c>
      <c r="D1565" s="73" t="s">
        <v>1838</v>
      </c>
      <c r="E1565" s="386" t="s">
        <v>13580</v>
      </c>
      <c r="F1565" s="73" t="s">
        <v>13086</v>
      </c>
      <c r="G1565" s="253">
        <v>45994.0</v>
      </c>
      <c r="H1565" s="431"/>
      <c r="I1565" s="285"/>
      <c r="J1565" s="73"/>
      <c r="K1565" s="73"/>
      <c r="L1565" s="73"/>
      <c r="M1565" s="73"/>
      <c r="N1565" s="21"/>
      <c r="O1565" s="21"/>
    </row>
    <row r="1566" ht="15.75" customHeight="1">
      <c r="A1566" s="192" t="s">
        <v>7852</v>
      </c>
      <c r="B1566" s="351">
        <v>1519.0</v>
      </c>
      <c r="C1566" s="130">
        <v>45986.0</v>
      </c>
      <c r="D1566" s="73" t="s">
        <v>12088</v>
      </c>
      <c r="E1566" s="386" t="s">
        <v>13581</v>
      </c>
      <c r="F1566" s="73" t="s">
        <v>13086</v>
      </c>
      <c r="G1566" s="308" t="s">
        <v>10731</v>
      </c>
      <c r="H1566" s="431"/>
      <c r="I1566" s="285"/>
      <c r="J1566" s="73"/>
      <c r="K1566" s="73"/>
      <c r="L1566" s="73"/>
      <c r="M1566" s="73"/>
      <c r="N1566" s="21"/>
      <c r="O1566" s="21"/>
    </row>
    <row r="1567" ht="15.75" customHeight="1">
      <c r="A1567" s="192" t="s">
        <v>7852</v>
      </c>
      <c r="B1567" s="351">
        <v>1520.0</v>
      </c>
      <c r="C1567" s="130">
        <v>45986.0</v>
      </c>
      <c r="D1567" s="73" t="s">
        <v>10455</v>
      </c>
      <c r="E1567" s="386" t="s">
        <v>13582</v>
      </c>
      <c r="F1567" s="73" t="s">
        <v>13086</v>
      </c>
      <c r="G1567" s="308" t="s">
        <v>10731</v>
      </c>
      <c r="H1567" s="431"/>
      <c r="I1567" s="285"/>
      <c r="J1567" s="73"/>
      <c r="K1567" s="73"/>
      <c r="L1567" s="73"/>
      <c r="M1567" s="73"/>
      <c r="N1567" s="21"/>
      <c r="O1567" s="21"/>
    </row>
    <row r="1568" ht="15.75" customHeight="1">
      <c r="A1568" s="192" t="s">
        <v>7852</v>
      </c>
      <c r="B1568" s="351">
        <v>1521.0</v>
      </c>
      <c r="C1568" s="130">
        <v>45987.0</v>
      </c>
      <c r="D1568" s="73" t="s">
        <v>14413</v>
      </c>
      <c r="E1568" s="386" t="s">
        <v>13670</v>
      </c>
      <c r="F1568" s="73" t="s">
        <v>18</v>
      </c>
      <c r="G1568" s="169" t="s">
        <v>14414</v>
      </c>
      <c r="H1568" s="431"/>
      <c r="I1568" s="285"/>
      <c r="J1568" s="73"/>
      <c r="K1568" s="73"/>
      <c r="L1568" s="73"/>
      <c r="M1568" s="73"/>
      <c r="N1568" s="21"/>
      <c r="O1568" s="21"/>
    </row>
    <row r="1569" ht="15.75" customHeight="1">
      <c r="A1569" s="192" t="s">
        <v>7852</v>
      </c>
      <c r="B1569" s="351">
        <v>1522.0</v>
      </c>
      <c r="C1569" s="130">
        <v>45987.0</v>
      </c>
      <c r="D1569" s="73" t="s">
        <v>14415</v>
      </c>
      <c r="E1569" s="386" t="s">
        <v>14416</v>
      </c>
      <c r="F1569" s="73" t="s">
        <v>18</v>
      </c>
      <c r="G1569" s="169" t="s">
        <v>11735</v>
      </c>
      <c r="H1569" s="431"/>
      <c r="I1569" s="285"/>
      <c r="J1569" s="73"/>
      <c r="K1569" s="73"/>
      <c r="L1569" s="73"/>
      <c r="M1569" s="73"/>
      <c r="N1569" s="21"/>
      <c r="O1569" s="21"/>
    </row>
    <row r="1570" ht="15.75" customHeight="1">
      <c r="A1570" s="192" t="s">
        <v>7852</v>
      </c>
      <c r="B1570" s="351">
        <v>1523.0</v>
      </c>
      <c r="C1570" s="130">
        <v>45987.0</v>
      </c>
      <c r="D1570" s="73" t="s">
        <v>13795</v>
      </c>
      <c r="E1570" s="386" t="s">
        <v>14417</v>
      </c>
      <c r="F1570" s="73" t="s">
        <v>18</v>
      </c>
      <c r="G1570" s="169" t="s">
        <v>19</v>
      </c>
      <c r="H1570" s="431"/>
      <c r="I1570" s="285"/>
      <c r="J1570" s="73"/>
      <c r="K1570" s="73"/>
      <c r="L1570" s="73"/>
      <c r="M1570" s="73"/>
      <c r="N1570" s="21"/>
      <c r="O1570" s="21"/>
    </row>
    <row r="1571" ht="15.75" customHeight="1">
      <c r="A1571" s="192" t="s">
        <v>7852</v>
      </c>
      <c r="B1571" s="351">
        <v>1524.0</v>
      </c>
      <c r="C1571" s="290">
        <v>45987.0</v>
      </c>
      <c r="D1571" s="289" t="s">
        <v>10867</v>
      </c>
      <c r="E1571" s="393" t="s">
        <v>14418</v>
      </c>
      <c r="F1571" s="289" t="s">
        <v>18</v>
      </c>
      <c r="G1571" s="289" t="s">
        <v>14419</v>
      </c>
      <c r="H1571" s="492"/>
      <c r="I1571" s="293"/>
      <c r="J1571" s="289"/>
      <c r="K1571" s="289"/>
      <c r="L1571" s="289"/>
      <c r="M1571" s="289"/>
      <c r="N1571" s="297"/>
      <c r="O1571" s="297"/>
    </row>
    <row r="1572" ht="15.75" customHeight="1">
      <c r="A1572" s="192" t="s">
        <v>7852</v>
      </c>
      <c r="B1572" s="351">
        <v>1525.0</v>
      </c>
      <c r="C1572" s="265">
        <v>45985.0</v>
      </c>
      <c r="D1572" s="73" t="s">
        <v>3659</v>
      </c>
      <c r="E1572" s="386" t="s">
        <v>13424</v>
      </c>
      <c r="F1572" s="73" t="s">
        <v>12573</v>
      </c>
      <c r="G1572" s="169"/>
      <c r="H1572" s="431"/>
      <c r="I1572" s="285"/>
      <c r="J1572" s="73"/>
      <c r="K1572" s="73"/>
      <c r="L1572" s="73"/>
      <c r="M1572" s="73"/>
      <c r="N1572" s="21"/>
      <c r="O1572" s="21"/>
    </row>
    <row r="1573" ht="15.75" customHeight="1">
      <c r="A1573" s="192" t="s">
        <v>7852</v>
      </c>
      <c r="B1573" s="351">
        <v>1526.0</v>
      </c>
      <c r="C1573" s="130">
        <v>45988.0</v>
      </c>
      <c r="D1573" s="73" t="s">
        <v>12874</v>
      </c>
      <c r="E1573" s="386" t="s">
        <v>12875</v>
      </c>
      <c r="F1573" s="73" t="s">
        <v>14420</v>
      </c>
      <c r="G1573" s="169" t="s">
        <v>14421</v>
      </c>
      <c r="H1573" s="431"/>
      <c r="I1573" s="285"/>
      <c r="J1573" s="73"/>
      <c r="K1573" s="73"/>
      <c r="L1573" s="73"/>
      <c r="M1573" s="73"/>
      <c r="N1573" s="21"/>
      <c r="O1573" s="21"/>
    </row>
    <row r="1574" ht="15.75" customHeight="1">
      <c r="A1574" s="192" t="s">
        <v>7852</v>
      </c>
      <c r="B1574" s="351">
        <v>1527.0</v>
      </c>
      <c r="C1574" s="130">
        <v>45992.0</v>
      </c>
      <c r="D1574" s="73" t="s">
        <v>9532</v>
      </c>
      <c r="E1574" s="386" t="s">
        <v>14422</v>
      </c>
      <c r="F1574" s="73" t="s">
        <v>12992</v>
      </c>
      <c r="G1574" s="169" t="s">
        <v>8172</v>
      </c>
      <c r="H1574" s="431"/>
      <c r="I1574" s="285"/>
      <c r="J1574" s="73"/>
      <c r="K1574" s="73"/>
      <c r="L1574" s="73"/>
      <c r="M1574" s="73"/>
      <c r="N1574" s="21"/>
      <c r="O1574" s="21"/>
    </row>
    <row r="1575" ht="15.75" customHeight="1">
      <c r="A1575" s="192" t="s">
        <v>7852</v>
      </c>
      <c r="B1575" s="351">
        <v>1528.0</v>
      </c>
      <c r="C1575" s="130">
        <v>45992.0</v>
      </c>
      <c r="D1575" s="73" t="s">
        <v>5733</v>
      </c>
      <c r="E1575" s="386" t="s">
        <v>9745</v>
      </c>
      <c r="F1575" s="73" t="s">
        <v>12992</v>
      </c>
      <c r="G1575" s="169"/>
      <c r="H1575" s="431"/>
      <c r="I1575" s="285"/>
      <c r="J1575" s="73"/>
      <c r="K1575" s="73"/>
      <c r="L1575" s="73"/>
      <c r="M1575" s="73"/>
      <c r="N1575" s="21"/>
      <c r="O1575" s="21"/>
    </row>
    <row r="1576" ht="15.75" customHeight="1">
      <c r="A1576" s="192" t="s">
        <v>7852</v>
      </c>
      <c r="B1576" s="351">
        <v>1529.0</v>
      </c>
      <c r="C1576" s="130">
        <v>45992.0</v>
      </c>
      <c r="D1576" s="73" t="s">
        <v>14423</v>
      </c>
      <c r="E1576" s="386" t="s">
        <v>6194</v>
      </c>
      <c r="F1576" s="73" t="s">
        <v>12573</v>
      </c>
      <c r="G1576" s="169"/>
      <c r="H1576" s="431"/>
      <c r="I1576" s="285"/>
      <c r="J1576" s="73"/>
      <c r="K1576" s="73"/>
      <c r="L1576" s="73"/>
      <c r="M1576" s="73"/>
      <c r="N1576" s="21"/>
      <c r="O1576" s="21"/>
    </row>
    <row r="1577" ht="15.75" customHeight="1">
      <c r="A1577" s="192" t="s">
        <v>7852</v>
      </c>
      <c r="B1577" s="737">
        <v>1530.0</v>
      </c>
      <c r="C1577" s="130">
        <v>45992.0</v>
      </c>
      <c r="D1577" s="73" t="s">
        <v>5730</v>
      </c>
      <c r="E1577" s="386" t="s">
        <v>12269</v>
      </c>
      <c r="F1577" s="73" t="s">
        <v>13086</v>
      </c>
      <c r="G1577" s="253">
        <v>46006.0</v>
      </c>
      <c r="H1577" s="431"/>
      <c r="I1577" s="285"/>
      <c r="J1577" s="73"/>
      <c r="K1577" s="73"/>
      <c r="L1577" s="73"/>
      <c r="M1577" s="73"/>
      <c r="N1577" s="21"/>
      <c r="O1577" s="21"/>
    </row>
    <row r="1578" ht="15.75" customHeight="1">
      <c r="A1578" s="192" t="s">
        <v>7852</v>
      </c>
      <c r="B1578" s="737">
        <v>1531.0</v>
      </c>
      <c r="C1578" s="130">
        <v>45992.0</v>
      </c>
      <c r="D1578" s="73" t="s">
        <v>11494</v>
      </c>
      <c r="E1578" s="386" t="s">
        <v>14424</v>
      </c>
      <c r="F1578" s="73" t="s">
        <v>13086</v>
      </c>
      <c r="G1578" s="308" t="s">
        <v>10731</v>
      </c>
      <c r="H1578" s="431"/>
      <c r="I1578" s="285"/>
      <c r="J1578" s="73"/>
      <c r="K1578" s="738"/>
      <c r="L1578" s="622" t="s">
        <v>14425</v>
      </c>
      <c r="M1578" s="73"/>
      <c r="N1578" s="21"/>
      <c r="O1578" s="21"/>
    </row>
    <row r="1579" ht="15.75" customHeight="1">
      <c r="A1579" s="192" t="s">
        <v>7852</v>
      </c>
      <c r="B1579" s="737">
        <v>1532.0</v>
      </c>
      <c r="C1579" s="130">
        <v>45992.0</v>
      </c>
      <c r="D1579" s="73" t="s">
        <v>1455</v>
      </c>
      <c r="E1579" s="386" t="s">
        <v>14426</v>
      </c>
      <c r="F1579" s="73" t="s">
        <v>13086</v>
      </c>
      <c r="G1579" s="308" t="s">
        <v>10731</v>
      </c>
      <c r="H1579" s="431"/>
      <c r="I1579" s="285"/>
      <c r="J1579" s="73"/>
      <c r="K1579" s="73"/>
      <c r="L1579" s="73"/>
      <c r="M1579" s="73"/>
      <c r="N1579" s="21"/>
      <c r="O1579" s="21"/>
    </row>
    <row r="1580" ht="15.75" customHeight="1">
      <c r="A1580" s="192" t="s">
        <v>7852</v>
      </c>
      <c r="B1580" s="737">
        <v>1533.0</v>
      </c>
      <c r="C1580" s="130">
        <v>45992.0</v>
      </c>
      <c r="D1580" s="73" t="s">
        <v>1713</v>
      </c>
      <c r="E1580" s="386" t="s">
        <v>12285</v>
      </c>
      <c r="F1580" s="73" t="s">
        <v>13086</v>
      </c>
      <c r="G1580" s="308" t="s">
        <v>10731</v>
      </c>
      <c r="H1580" s="431"/>
      <c r="I1580" s="285"/>
      <c r="J1580" s="73"/>
      <c r="K1580" s="73"/>
      <c r="L1580" s="73"/>
      <c r="M1580" s="73"/>
      <c r="N1580" s="21"/>
      <c r="O1580" s="21"/>
    </row>
    <row r="1581" ht="15.75" customHeight="1">
      <c r="A1581" s="192" t="s">
        <v>7852</v>
      </c>
      <c r="B1581" s="737">
        <v>1534.0</v>
      </c>
      <c r="C1581" s="130">
        <v>45992.0</v>
      </c>
      <c r="D1581" s="73" t="s">
        <v>9461</v>
      </c>
      <c r="E1581" s="386" t="s">
        <v>14427</v>
      </c>
      <c r="F1581" s="73" t="s">
        <v>13086</v>
      </c>
      <c r="G1581" s="308" t="s">
        <v>10731</v>
      </c>
      <c r="H1581" s="431"/>
      <c r="I1581" s="285"/>
      <c r="J1581" s="73"/>
      <c r="K1581" s="73"/>
      <c r="L1581" s="73"/>
      <c r="M1581" s="73"/>
      <c r="N1581" s="21"/>
      <c r="O1581" s="21"/>
    </row>
    <row r="1582" ht="15.75" customHeight="1">
      <c r="A1582" s="192" t="s">
        <v>7852</v>
      </c>
      <c r="B1582" s="737">
        <v>1535.0</v>
      </c>
      <c r="C1582" s="130">
        <v>45992.0</v>
      </c>
      <c r="D1582" s="73" t="s">
        <v>6869</v>
      </c>
      <c r="E1582" s="386" t="s">
        <v>14428</v>
      </c>
      <c r="F1582" s="73" t="s">
        <v>13086</v>
      </c>
      <c r="G1582" s="308" t="s">
        <v>10731</v>
      </c>
      <c r="H1582" s="431"/>
      <c r="I1582" s="285"/>
      <c r="J1582" s="73"/>
      <c r="K1582" s="73"/>
      <c r="L1582" s="73"/>
      <c r="M1582" s="73"/>
      <c r="N1582" s="21"/>
      <c r="O1582" s="21"/>
    </row>
    <row r="1583" ht="15.75" customHeight="1">
      <c r="A1583" s="192" t="s">
        <v>7852</v>
      </c>
      <c r="B1583" s="739">
        <v>1536.0</v>
      </c>
      <c r="C1583" s="97">
        <v>45994.0</v>
      </c>
      <c r="D1583" s="73" t="s">
        <v>9518</v>
      </c>
      <c r="E1583" s="386" t="s">
        <v>9519</v>
      </c>
      <c r="F1583" s="73" t="s">
        <v>8629</v>
      </c>
      <c r="G1583" s="169"/>
      <c r="H1583" s="431"/>
      <c r="I1583" s="285"/>
      <c r="J1583" s="73"/>
      <c r="K1583" s="73"/>
      <c r="L1583" s="73"/>
      <c r="M1583" s="73"/>
      <c r="N1583" s="21"/>
      <c r="O1583" s="21"/>
    </row>
    <row r="1584" ht="15.75" customHeight="1">
      <c r="A1584" s="192" t="s">
        <v>7852</v>
      </c>
      <c r="B1584" s="739">
        <v>1537.0</v>
      </c>
      <c r="C1584" s="97">
        <v>45994.0</v>
      </c>
      <c r="D1584" s="289" t="s">
        <v>3677</v>
      </c>
      <c r="E1584" s="393" t="s">
        <v>14429</v>
      </c>
      <c r="F1584" s="289" t="s">
        <v>8629</v>
      </c>
      <c r="G1584" s="291"/>
      <c r="H1584" s="492"/>
      <c r="I1584" s="293"/>
      <c r="J1584" s="289"/>
      <c r="K1584" s="289"/>
      <c r="L1584" s="289"/>
      <c r="M1584" s="289"/>
      <c r="N1584" s="297"/>
      <c r="O1584" s="297"/>
    </row>
    <row r="1585" ht="15.75" customHeight="1">
      <c r="A1585" s="192" t="s">
        <v>7852</v>
      </c>
      <c r="B1585" s="739">
        <v>1538.0</v>
      </c>
      <c r="C1585" s="97">
        <v>45994.0</v>
      </c>
      <c r="D1585" s="289" t="s">
        <v>3365</v>
      </c>
      <c r="E1585" s="393" t="s">
        <v>9288</v>
      </c>
      <c r="F1585" s="73" t="s">
        <v>8629</v>
      </c>
      <c r="G1585" s="291"/>
      <c r="H1585" s="492"/>
      <c r="I1585" s="293"/>
      <c r="J1585" s="289"/>
      <c r="K1585" s="289"/>
      <c r="L1585" s="289"/>
      <c r="M1585" s="289"/>
      <c r="N1585" s="297"/>
      <c r="O1585" s="297"/>
    </row>
    <row r="1586" ht="15.75" customHeight="1">
      <c r="A1586" s="192" t="s">
        <v>7852</v>
      </c>
      <c r="B1586" s="739">
        <v>1539.0</v>
      </c>
      <c r="C1586" s="97">
        <v>45994.0</v>
      </c>
      <c r="D1586" s="73" t="s">
        <v>12094</v>
      </c>
      <c r="E1586" s="740" t="s">
        <v>14430</v>
      </c>
      <c r="F1586" s="73" t="s">
        <v>8629</v>
      </c>
      <c r="G1586" s="169"/>
      <c r="H1586" s="431"/>
      <c r="I1586" s="285"/>
      <c r="J1586" s="73"/>
      <c r="K1586" s="73"/>
      <c r="L1586" s="73"/>
      <c r="M1586" s="73"/>
      <c r="N1586" s="21"/>
      <c r="O1586" s="21"/>
    </row>
    <row r="1587" ht="15.75" customHeight="1">
      <c r="A1587" s="192" t="s">
        <v>7852</v>
      </c>
      <c r="B1587" s="739">
        <v>1540.0</v>
      </c>
      <c r="C1587" s="97">
        <v>45994.0</v>
      </c>
      <c r="D1587" s="73" t="s">
        <v>11844</v>
      </c>
      <c r="E1587" s="386" t="s">
        <v>14431</v>
      </c>
      <c r="F1587" s="73" t="s">
        <v>8629</v>
      </c>
      <c r="G1587" s="169"/>
      <c r="H1587" s="431"/>
      <c r="I1587" s="285"/>
      <c r="J1587" s="73"/>
      <c r="K1587" s="73"/>
      <c r="L1587" s="73"/>
      <c r="M1587" s="73"/>
      <c r="N1587" s="21"/>
      <c r="O1587" s="21"/>
    </row>
    <row r="1588" ht="15.75" customHeight="1">
      <c r="A1588" s="192" t="s">
        <v>7852</v>
      </c>
      <c r="B1588" s="739">
        <v>1541.0</v>
      </c>
      <c r="C1588" s="97">
        <v>45994.0</v>
      </c>
      <c r="D1588" s="73" t="s">
        <v>8724</v>
      </c>
      <c r="E1588" s="386" t="s">
        <v>8725</v>
      </c>
      <c r="F1588" s="73" t="s">
        <v>8629</v>
      </c>
      <c r="G1588" s="169"/>
      <c r="H1588" s="431"/>
      <c r="I1588" s="285"/>
      <c r="J1588" s="73"/>
      <c r="K1588" s="73"/>
      <c r="L1588" s="73"/>
      <c r="M1588" s="73"/>
      <c r="N1588" s="21"/>
      <c r="O1588" s="21"/>
    </row>
    <row r="1589" ht="15.75" customHeight="1">
      <c r="A1589" s="192" t="s">
        <v>7852</v>
      </c>
      <c r="B1589" s="739">
        <v>1542.0</v>
      </c>
      <c r="C1589" s="97">
        <v>45994.0</v>
      </c>
      <c r="D1589" s="73" t="s">
        <v>12873</v>
      </c>
      <c r="E1589" s="386" t="s">
        <v>14432</v>
      </c>
      <c r="F1589" s="73" t="s">
        <v>8629</v>
      </c>
      <c r="G1589" s="169"/>
      <c r="H1589" s="431"/>
      <c r="I1589" s="285"/>
      <c r="J1589" s="73"/>
      <c r="K1589" s="73"/>
      <c r="L1589" s="73"/>
      <c r="M1589" s="73"/>
      <c r="N1589" s="21"/>
      <c r="O1589" s="21"/>
    </row>
    <row r="1590" ht="15.75" customHeight="1">
      <c r="A1590" s="192" t="s">
        <v>7852</v>
      </c>
      <c r="B1590" s="739">
        <v>1543.0</v>
      </c>
      <c r="C1590" s="97">
        <v>45994.0</v>
      </c>
      <c r="D1590" s="73" t="s">
        <v>2739</v>
      </c>
      <c r="E1590" s="386" t="s">
        <v>14433</v>
      </c>
      <c r="F1590" s="73" t="s">
        <v>8629</v>
      </c>
      <c r="G1590" s="169"/>
      <c r="H1590" s="431"/>
      <c r="I1590" s="285"/>
      <c r="J1590" s="73"/>
      <c r="K1590" s="73"/>
      <c r="L1590" s="73"/>
      <c r="M1590" s="73"/>
      <c r="N1590" s="21"/>
      <c r="O1590" s="21"/>
    </row>
    <row r="1591" ht="15.75" customHeight="1">
      <c r="A1591" s="192" t="s">
        <v>7852</v>
      </c>
      <c r="B1591" s="741">
        <v>1544.0</v>
      </c>
      <c r="C1591" s="97">
        <v>45994.0</v>
      </c>
      <c r="D1591" s="73" t="s">
        <v>4164</v>
      </c>
      <c r="E1591" s="386" t="s">
        <v>11042</v>
      </c>
      <c r="F1591" s="73" t="s">
        <v>13086</v>
      </c>
      <c r="G1591" s="308" t="s">
        <v>10731</v>
      </c>
      <c r="H1591" s="431"/>
      <c r="I1591" s="285"/>
      <c r="J1591" s="73"/>
      <c r="K1591" s="73"/>
      <c r="L1591" s="73"/>
      <c r="M1591" s="73"/>
      <c r="N1591" s="21"/>
      <c r="O1591" s="21"/>
    </row>
    <row r="1592" ht="15.75" customHeight="1">
      <c r="A1592" s="192" t="s">
        <v>7852</v>
      </c>
      <c r="B1592" s="741">
        <v>1545.0</v>
      </c>
      <c r="C1592" s="97">
        <v>45994.0</v>
      </c>
      <c r="D1592" s="73" t="s">
        <v>7199</v>
      </c>
      <c r="E1592" s="386" t="s">
        <v>13269</v>
      </c>
      <c r="F1592" s="73" t="s">
        <v>13086</v>
      </c>
      <c r="G1592" s="308" t="s">
        <v>10731</v>
      </c>
      <c r="H1592" s="431"/>
      <c r="I1592" s="285"/>
      <c r="J1592" s="73"/>
      <c r="K1592" s="73"/>
      <c r="L1592" s="73"/>
      <c r="M1592" s="73"/>
      <c r="N1592" s="21"/>
      <c r="O1592" s="21"/>
    </row>
    <row r="1593" ht="15.75" customHeight="1">
      <c r="A1593" s="192" t="s">
        <v>7852</v>
      </c>
      <c r="B1593" s="741">
        <v>1546.0</v>
      </c>
      <c r="C1593" s="97">
        <v>45994.0</v>
      </c>
      <c r="D1593" s="73" t="s">
        <v>9017</v>
      </c>
      <c r="E1593" s="386" t="s">
        <v>11700</v>
      </c>
      <c r="F1593" s="73" t="s">
        <v>13086</v>
      </c>
      <c r="G1593" s="308" t="s">
        <v>10731</v>
      </c>
      <c r="H1593" s="431"/>
      <c r="I1593" s="285"/>
      <c r="J1593" s="73"/>
      <c r="K1593" s="73"/>
      <c r="L1593" s="73"/>
      <c r="M1593" s="73"/>
      <c r="N1593" s="21"/>
      <c r="O1593" s="21"/>
    </row>
    <row r="1594" ht="15.75" customHeight="1">
      <c r="A1594" s="73"/>
      <c r="B1594" s="739">
        <v>1547.0</v>
      </c>
      <c r="C1594" s="145">
        <v>45994.0</v>
      </c>
      <c r="D1594" s="146" t="s">
        <v>12088</v>
      </c>
      <c r="E1594" s="404" t="s">
        <v>14434</v>
      </c>
      <c r="F1594" s="146" t="s">
        <v>13086</v>
      </c>
      <c r="G1594" s="417" t="s">
        <v>14435</v>
      </c>
      <c r="H1594" s="431"/>
      <c r="I1594" s="285"/>
      <c r="J1594" s="73"/>
      <c r="K1594" s="73"/>
      <c r="L1594" s="73"/>
      <c r="M1594" s="73"/>
      <c r="N1594" s="21"/>
      <c r="O1594" s="21"/>
    </row>
    <row r="1595" ht="15.75" customHeight="1">
      <c r="A1595" s="192" t="s">
        <v>7852</v>
      </c>
      <c r="B1595" s="739">
        <v>1548.0</v>
      </c>
      <c r="C1595" s="130">
        <v>45995.0</v>
      </c>
      <c r="D1595" s="73" t="s">
        <v>12885</v>
      </c>
      <c r="E1595" s="386" t="s">
        <v>12658</v>
      </c>
      <c r="F1595" s="73" t="s">
        <v>2923</v>
      </c>
      <c r="G1595" s="169"/>
      <c r="H1595" s="431"/>
      <c r="I1595" s="285"/>
      <c r="J1595" s="73"/>
      <c r="K1595" s="73"/>
      <c r="L1595" s="73"/>
      <c r="M1595" s="73"/>
      <c r="N1595" s="21"/>
      <c r="O1595" s="21"/>
    </row>
    <row r="1596" ht="15.75" customHeight="1">
      <c r="A1596" s="192" t="s">
        <v>7852</v>
      </c>
      <c r="B1596" s="739">
        <v>1549.0</v>
      </c>
      <c r="C1596" s="130">
        <v>45995.0</v>
      </c>
      <c r="D1596" s="73" t="s">
        <v>12551</v>
      </c>
      <c r="E1596" s="386" t="s">
        <v>12111</v>
      </c>
      <c r="F1596" s="73" t="s">
        <v>2923</v>
      </c>
      <c r="G1596" s="169"/>
      <c r="H1596" s="431"/>
      <c r="I1596" s="285"/>
      <c r="J1596" s="73"/>
      <c r="K1596" s="73"/>
      <c r="L1596" s="73"/>
      <c r="M1596" s="73"/>
      <c r="N1596" s="21"/>
      <c r="O1596" s="21"/>
    </row>
    <row r="1597" ht="15.75" customHeight="1">
      <c r="A1597" s="192" t="s">
        <v>7852</v>
      </c>
      <c r="B1597" s="739">
        <v>1550.0</v>
      </c>
      <c r="C1597" s="130">
        <v>45995.0</v>
      </c>
      <c r="D1597" s="73" t="s">
        <v>9294</v>
      </c>
      <c r="E1597" s="386" t="s">
        <v>13476</v>
      </c>
      <c r="F1597" s="73" t="s">
        <v>2923</v>
      </c>
      <c r="G1597" s="169"/>
      <c r="H1597" s="431"/>
      <c r="I1597" s="285"/>
      <c r="J1597" s="73"/>
      <c r="K1597" s="73"/>
      <c r="L1597" s="73"/>
      <c r="M1597" s="73"/>
      <c r="N1597" s="21"/>
      <c r="O1597" s="21"/>
    </row>
    <row r="1598" ht="15.75" customHeight="1">
      <c r="A1598" s="192" t="s">
        <v>7852</v>
      </c>
      <c r="B1598" s="739">
        <v>1551.0</v>
      </c>
      <c r="C1598" s="130">
        <v>45995.0</v>
      </c>
      <c r="D1598" s="73" t="s">
        <v>11586</v>
      </c>
      <c r="E1598" s="386" t="s">
        <v>12062</v>
      </c>
      <c r="F1598" s="73" t="s">
        <v>2923</v>
      </c>
      <c r="G1598" s="169"/>
      <c r="H1598" s="431"/>
      <c r="I1598" s="285"/>
      <c r="J1598" s="73"/>
      <c r="K1598" s="73"/>
      <c r="L1598" s="73"/>
      <c r="M1598" s="73"/>
      <c r="N1598" s="21"/>
      <c r="O1598" s="21"/>
    </row>
    <row r="1599" ht="15.75" customHeight="1">
      <c r="A1599" s="192" t="s">
        <v>7852</v>
      </c>
      <c r="B1599" s="739">
        <v>1552.0</v>
      </c>
      <c r="C1599" s="130">
        <v>45995.0</v>
      </c>
      <c r="D1599" s="73" t="s">
        <v>13485</v>
      </c>
      <c r="E1599" s="386" t="s">
        <v>13473</v>
      </c>
      <c r="F1599" s="73" t="s">
        <v>2923</v>
      </c>
      <c r="G1599" s="169"/>
      <c r="H1599" s="431"/>
      <c r="I1599" s="285"/>
      <c r="J1599" s="73"/>
      <c r="K1599" s="73"/>
      <c r="L1599" s="73"/>
      <c r="M1599" s="73"/>
      <c r="N1599" s="21"/>
      <c r="O1599" s="21"/>
    </row>
    <row r="1600" ht="15.75" customHeight="1">
      <c r="A1600" s="192" t="s">
        <v>7852</v>
      </c>
      <c r="B1600" s="739">
        <v>1553.0</v>
      </c>
      <c r="C1600" s="130">
        <v>45995.0</v>
      </c>
      <c r="D1600" s="73" t="s">
        <v>13240</v>
      </c>
      <c r="E1600" s="386" t="s">
        <v>12987</v>
      </c>
      <c r="F1600" s="73" t="s">
        <v>2923</v>
      </c>
      <c r="G1600" s="169"/>
      <c r="H1600" s="431"/>
      <c r="I1600" s="285"/>
      <c r="J1600" s="73"/>
      <c r="K1600" s="73"/>
      <c r="L1600" s="73"/>
      <c r="M1600" s="73"/>
      <c r="N1600" s="21"/>
      <c r="O1600" s="21"/>
    </row>
    <row r="1601" ht="15.75" customHeight="1">
      <c r="A1601" s="192" t="s">
        <v>7852</v>
      </c>
      <c r="B1601" s="739">
        <v>1554.0</v>
      </c>
      <c r="C1601" s="130">
        <v>45996.0</v>
      </c>
      <c r="D1601" s="73" t="s">
        <v>13402</v>
      </c>
      <c r="E1601" s="386" t="s">
        <v>13403</v>
      </c>
      <c r="F1601" s="73" t="s">
        <v>12573</v>
      </c>
      <c r="G1601" s="169"/>
      <c r="H1601" s="431"/>
      <c r="I1601" s="285"/>
      <c r="J1601" s="73"/>
      <c r="K1601" s="73"/>
      <c r="L1601" s="73"/>
      <c r="M1601" s="73"/>
      <c r="N1601" s="21"/>
      <c r="O1601" s="21"/>
    </row>
    <row r="1602" ht="15.75" customHeight="1">
      <c r="A1602" s="192" t="s">
        <v>7852</v>
      </c>
      <c r="B1602" s="739">
        <v>1555.0</v>
      </c>
      <c r="C1602" s="130">
        <v>45996.0</v>
      </c>
      <c r="D1602" s="73" t="s">
        <v>8680</v>
      </c>
      <c r="E1602" s="386" t="s">
        <v>8797</v>
      </c>
      <c r="F1602" s="73" t="s">
        <v>12573</v>
      </c>
      <c r="G1602" s="169"/>
      <c r="H1602" s="431"/>
      <c r="I1602" s="285"/>
      <c r="J1602" s="73"/>
      <c r="K1602" s="73"/>
      <c r="L1602" s="73"/>
      <c r="M1602" s="73"/>
      <c r="N1602" s="21"/>
      <c r="O1602" s="21"/>
    </row>
    <row r="1603" ht="15.75" customHeight="1">
      <c r="A1603" s="192" t="s">
        <v>7852</v>
      </c>
      <c r="B1603" s="741">
        <v>1556.0</v>
      </c>
      <c r="C1603" s="742">
        <v>46001.0</v>
      </c>
      <c r="D1603" s="73" t="s">
        <v>1547</v>
      </c>
      <c r="E1603" s="386" t="s">
        <v>11098</v>
      </c>
      <c r="F1603" s="73" t="s">
        <v>13086</v>
      </c>
      <c r="G1603" s="308" t="s">
        <v>10731</v>
      </c>
      <c r="H1603" s="431"/>
      <c r="I1603" s="285"/>
      <c r="J1603" s="73"/>
      <c r="K1603" s="73"/>
      <c r="L1603" s="73"/>
      <c r="M1603" s="73"/>
      <c r="N1603" s="21"/>
      <c r="O1603" s="21"/>
    </row>
    <row r="1604" ht="15.75" customHeight="1">
      <c r="A1604" s="192" t="s">
        <v>7852</v>
      </c>
      <c r="B1604" s="741">
        <v>1557.0</v>
      </c>
      <c r="C1604" s="742">
        <v>46001.0</v>
      </c>
      <c r="D1604" s="73" t="s">
        <v>8510</v>
      </c>
      <c r="E1604" s="386" t="s">
        <v>14436</v>
      </c>
      <c r="F1604" s="73" t="s">
        <v>13086</v>
      </c>
      <c r="G1604" s="308" t="s">
        <v>10731</v>
      </c>
      <c r="H1604" s="431"/>
      <c r="I1604" s="285"/>
      <c r="J1604" s="73"/>
      <c r="K1604" s="73"/>
      <c r="L1604" s="73"/>
      <c r="M1604" s="73"/>
      <c r="N1604" s="21"/>
      <c r="O1604" s="21"/>
    </row>
    <row r="1605" ht="15.75" customHeight="1">
      <c r="A1605" s="192" t="s">
        <v>7852</v>
      </c>
      <c r="B1605" s="741">
        <v>1558.0</v>
      </c>
      <c r="C1605" s="742">
        <v>46001.0</v>
      </c>
      <c r="D1605" s="73" t="s">
        <v>11570</v>
      </c>
      <c r="E1605" s="386" t="s">
        <v>14437</v>
      </c>
      <c r="F1605" s="73" t="s">
        <v>13086</v>
      </c>
      <c r="G1605" s="506">
        <v>46020.0</v>
      </c>
      <c r="H1605" s="431"/>
      <c r="I1605" s="285"/>
      <c r="J1605" s="73"/>
      <c r="K1605" s="73"/>
      <c r="L1605" s="73"/>
      <c r="M1605" s="73"/>
      <c r="N1605" s="21"/>
      <c r="O1605" s="21"/>
    </row>
    <row r="1606" ht="15.75" customHeight="1">
      <c r="A1606" s="192" t="s">
        <v>7852</v>
      </c>
      <c r="B1606" s="741">
        <v>1559.0</v>
      </c>
      <c r="C1606" s="742">
        <v>46001.0</v>
      </c>
      <c r="D1606" s="73" t="s">
        <v>10622</v>
      </c>
      <c r="E1606" s="386" t="s">
        <v>14438</v>
      </c>
      <c r="F1606" s="73" t="s">
        <v>13086</v>
      </c>
      <c r="G1606" s="308" t="s">
        <v>10731</v>
      </c>
      <c r="H1606" s="431"/>
      <c r="I1606" s="285"/>
      <c r="J1606" s="73"/>
      <c r="K1606" s="73"/>
      <c r="L1606" s="73"/>
      <c r="M1606" s="73"/>
      <c r="N1606" s="21"/>
      <c r="O1606" s="21"/>
    </row>
    <row r="1607" ht="15.75" customHeight="1">
      <c r="A1607" s="192" t="s">
        <v>7852</v>
      </c>
      <c r="B1607" s="741">
        <v>1560.0</v>
      </c>
      <c r="C1607" s="742">
        <v>46001.0</v>
      </c>
      <c r="D1607" s="21" t="s">
        <v>14439</v>
      </c>
      <c r="E1607" s="386" t="s">
        <v>14440</v>
      </c>
      <c r="F1607" s="73" t="s">
        <v>13086</v>
      </c>
      <c r="G1607" s="308" t="s">
        <v>10731</v>
      </c>
      <c r="H1607" s="431"/>
      <c r="I1607" s="285"/>
      <c r="J1607" s="73"/>
      <c r="K1607" s="73"/>
      <c r="L1607" s="73"/>
      <c r="M1607" s="73"/>
      <c r="N1607" s="21"/>
      <c r="O1607" s="21"/>
    </row>
    <row r="1608" ht="15.75" customHeight="1">
      <c r="A1608" s="192" t="s">
        <v>7852</v>
      </c>
      <c r="B1608" s="741">
        <v>1561.0</v>
      </c>
      <c r="C1608" s="742">
        <v>46001.0</v>
      </c>
      <c r="D1608" s="622" t="s">
        <v>7366</v>
      </c>
      <c r="E1608" s="386" t="s">
        <v>13275</v>
      </c>
      <c r="F1608" s="73" t="s">
        <v>14441</v>
      </c>
      <c r="G1608" s="308" t="s">
        <v>10731</v>
      </c>
      <c r="H1608" s="431"/>
      <c r="I1608" s="285"/>
      <c r="J1608" s="73"/>
      <c r="K1608" s="73"/>
      <c r="L1608" s="73"/>
      <c r="M1608" s="73"/>
      <c r="N1608" s="21"/>
      <c r="O1608" s="21"/>
    </row>
    <row r="1609" ht="15.75" customHeight="1">
      <c r="A1609" s="192" t="s">
        <v>7852</v>
      </c>
      <c r="B1609" s="741">
        <v>1562.0</v>
      </c>
      <c r="C1609" s="742">
        <v>46001.0</v>
      </c>
      <c r="D1609" s="73" t="s">
        <v>10672</v>
      </c>
      <c r="E1609" s="386" t="s">
        <v>12270</v>
      </c>
      <c r="F1609" s="73" t="s">
        <v>13086</v>
      </c>
      <c r="G1609" s="308" t="s">
        <v>10731</v>
      </c>
      <c r="H1609" s="431"/>
      <c r="I1609" s="285"/>
      <c r="J1609" s="73"/>
      <c r="K1609" s="73"/>
      <c r="L1609" s="73"/>
      <c r="M1609" s="73"/>
      <c r="N1609" s="21"/>
      <c r="O1609" s="21"/>
    </row>
    <row r="1610" ht="15.75" customHeight="1">
      <c r="A1610" s="192" t="s">
        <v>7852</v>
      </c>
      <c r="B1610" s="741">
        <v>1563.0</v>
      </c>
      <c r="C1610" s="130">
        <v>46001.0</v>
      </c>
      <c r="D1610" s="73" t="s">
        <v>9488</v>
      </c>
      <c r="E1610" s="386" t="s">
        <v>14442</v>
      </c>
      <c r="F1610" s="73" t="s">
        <v>13086</v>
      </c>
      <c r="G1610" s="308" t="s">
        <v>10731</v>
      </c>
      <c r="H1610" s="431"/>
      <c r="I1610" s="285"/>
      <c r="J1610" s="73"/>
      <c r="K1610" s="73"/>
      <c r="L1610" s="73"/>
      <c r="M1610" s="73"/>
      <c r="N1610" s="21"/>
      <c r="O1610" s="21"/>
    </row>
    <row r="1611" ht="15.75" customHeight="1">
      <c r="A1611" s="192" t="s">
        <v>7852</v>
      </c>
      <c r="B1611" s="741">
        <v>1564.0</v>
      </c>
      <c r="C1611" s="742">
        <v>46001.0</v>
      </c>
      <c r="D1611" s="73" t="s">
        <v>12433</v>
      </c>
      <c r="E1611" s="386" t="s">
        <v>13268</v>
      </c>
      <c r="F1611" s="73" t="s">
        <v>13086</v>
      </c>
      <c r="G1611" s="253">
        <v>46013.0</v>
      </c>
      <c r="H1611" s="743" t="s">
        <v>14443</v>
      </c>
      <c r="I1611" s="285"/>
      <c r="J1611" s="73"/>
      <c r="K1611" s="73"/>
      <c r="L1611" s="73"/>
      <c r="M1611" s="73"/>
      <c r="N1611" s="21"/>
      <c r="O1611" s="21"/>
    </row>
    <row r="1612" ht="15.75" customHeight="1">
      <c r="A1612" s="73"/>
      <c r="B1612" s="744">
        <v>1565.0</v>
      </c>
      <c r="C1612" s="130"/>
      <c r="D1612" s="73" t="s">
        <v>14444</v>
      </c>
      <c r="E1612" s="386"/>
      <c r="F1612" s="73"/>
      <c r="G1612" s="169"/>
      <c r="H1612" s="431"/>
      <c r="I1612" s="285"/>
      <c r="J1612" s="73"/>
      <c r="K1612" s="73"/>
      <c r="L1612" s="73"/>
      <c r="M1612" s="73"/>
      <c r="N1612" s="21"/>
      <c r="O1612" s="21"/>
    </row>
    <row r="1613" ht="15.75" customHeight="1">
      <c r="A1613" s="192" t="s">
        <v>7852</v>
      </c>
      <c r="B1613" s="739">
        <v>1566.0</v>
      </c>
      <c r="C1613" s="130">
        <v>46002.0</v>
      </c>
      <c r="D1613" s="73" t="s">
        <v>14021</v>
      </c>
      <c r="E1613" s="386" t="s">
        <v>14022</v>
      </c>
      <c r="F1613" s="73" t="s">
        <v>14445</v>
      </c>
      <c r="G1613" s="169"/>
      <c r="H1613" s="431"/>
      <c r="I1613" s="285"/>
      <c r="J1613" s="73"/>
      <c r="K1613" s="73"/>
      <c r="L1613" s="73"/>
      <c r="M1613" s="73"/>
      <c r="N1613" s="21"/>
      <c r="O1613" s="21"/>
    </row>
    <row r="1614" ht="15.75" customHeight="1">
      <c r="A1614" s="192" t="s">
        <v>7852</v>
      </c>
      <c r="B1614" s="741">
        <v>1567.0</v>
      </c>
      <c r="C1614" s="130">
        <v>46003.0</v>
      </c>
      <c r="D1614" s="73" t="s">
        <v>5730</v>
      </c>
      <c r="E1614" s="386" t="s">
        <v>12269</v>
      </c>
      <c r="F1614" s="73" t="s">
        <v>13086</v>
      </c>
      <c r="G1614" s="363" t="s">
        <v>14412</v>
      </c>
      <c r="H1614" s="736" t="s">
        <v>14446</v>
      </c>
      <c r="I1614" s="285"/>
      <c r="J1614" s="73"/>
      <c r="K1614" s="73"/>
      <c r="L1614" s="73"/>
      <c r="M1614" s="73"/>
      <c r="N1614" s="21"/>
      <c r="O1614" s="21"/>
    </row>
    <row r="1615" ht="15.75" customHeight="1">
      <c r="A1615" s="192" t="s">
        <v>7852</v>
      </c>
      <c r="B1615" s="739">
        <v>1568.0</v>
      </c>
      <c r="C1615" s="130">
        <v>46003.0</v>
      </c>
      <c r="D1615" s="73" t="s">
        <v>4525</v>
      </c>
      <c r="E1615" s="386" t="s">
        <v>13783</v>
      </c>
      <c r="F1615" s="73" t="s">
        <v>18</v>
      </c>
      <c r="G1615" s="169" t="s">
        <v>6726</v>
      </c>
      <c r="H1615" s="431"/>
      <c r="I1615" s="285"/>
      <c r="J1615" s="73"/>
      <c r="K1615" s="73"/>
      <c r="L1615" s="73"/>
      <c r="M1615" s="73"/>
      <c r="N1615" s="21"/>
      <c r="O1615" s="21"/>
    </row>
    <row r="1616" ht="15.75" customHeight="1">
      <c r="A1616" s="192" t="s">
        <v>7852</v>
      </c>
      <c r="B1616" s="739">
        <v>1569.0</v>
      </c>
      <c r="C1616" s="130">
        <v>46003.0</v>
      </c>
      <c r="D1616" s="73" t="s">
        <v>14447</v>
      </c>
      <c r="E1616" s="386" t="s">
        <v>14448</v>
      </c>
      <c r="F1616" s="73" t="s">
        <v>18</v>
      </c>
      <c r="G1616" s="169" t="s">
        <v>14449</v>
      </c>
      <c r="H1616" s="431"/>
      <c r="I1616" s="285"/>
      <c r="J1616" s="73"/>
      <c r="K1616" s="73"/>
      <c r="L1616" s="73"/>
      <c r="M1616" s="73"/>
      <c r="N1616" s="21"/>
      <c r="O1616" s="21"/>
    </row>
    <row r="1617" ht="15.75" customHeight="1">
      <c r="A1617" s="192" t="s">
        <v>7852</v>
      </c>
      <c r="B1617" s="739">
        <v>1570.0</v>
      </c>
      <c r="C1617" s="130">
        <v>46003.0</v>
      </c>
      <c r="D1617" s="73" t="s">
        <v>14024</v>
      </c>
      <c r="E1617" s="386" t="s">
        <v>14450</v>
      </c>
      <c r="F1617" s="73" t="s">
        <v>18</v>
      </c>
      <c r="G1617" s="169" t="s">
        <v>12090</v>
      </c>
      <c r="H1617" s="431"/>
      <c r="I1617" s="285"/>
      <c r="J1617" s="73"/>
      <c r="K1617" s="73"/>
      <c r="L1617" s="73"/>
      <c r="M1617" s="73"/>
      <c r="N1617" s="21"/>
      <c r="O1617" s="21"/>
    </row>
    <row r="1618" ht="15.75" customHeight="1">
      <c r="A1618" s="192" t="s">
        <v>7852</v>
      </c>
      <c r="B1618" s="739">
        <v>1571.0</v>
      </c>
      <c r="C1618" s="130">
        <v>46003.0</v>
      </c>
      <c r="D1618" s="73" t="s">
        <v>8893</v>
      </c>
      <c r="E1618" s="386" t="s">
        <v>14451</v>
      </c>
      <c r="F1618" s="73" t="s">
        <v>18</v>
      </c>
      <c r="G1618" s="169" t="s">
        <v>14452</v>
      </c>
      <c r="H1618" s="431"/>
      <c r="I1618" s="285"/>
      <c r="J1618" s="73"/>
      <c r="K1618" s="73"/>
      <c r="L1618" s="73"/>
      <c r="M1618" s="73"/>
      <c r="N1618" s="21"/>
      <c r="O1618" s="21"/>
    </row>
    <row r="1619" ht="15.75" customHeight="1">
      <c r="A1619" s="192" t="s">
        <v>7852</v>
      </c>
      <c r="B1619" s="739">
        <v>1572.0</v>
      </c>
      <c r="C1619" s="130">
        <v>46003.0</v>
      </c>
      <c r="D1619" s="73" t="s">
        <v>14453</v>
      </c>
      <c r="E1619" s="386" t="s">
        <v>7844</v>
      </c>
      <c r="F1619" s="73" t="s">
        <v>18</v>
      </c>
      <c r="G1619" s="169" t="s">
        <v>14454</v>
      </c>
      <c r="H1619" s="431"/>
      <c r="I1619" s="285"/>
      <c r="J1619" s="73"/>
      <c r="K1619" s="73"/>
      <c r="L1619" s="73"/>
      <c r="M1619" s="73"/>
      <c r="N1619" s="21"/>
      <c r="O1619" s="21"/>
    </row>
    <row r="1620" ht="15.75" customHeight="1">
      <c r="A1620" s="192" t="s">
        <v>7852</v>
      </c>
      <c r="B1620" s="739">
        <v>1573.0</v>
      </c>
      <c r="C1620" s="130">
        <v>46003.0</v>
      </c>
      <c r="D1620" s="73" t="s">
        <v>13800</v>
      </c>
      <c r="E1620" s="386" t="s">
        <v>14455</v>
      </c>
      <c r="F1620" s="73" t="s">
        <v>18</v>
      </c>
      <c r="G1620" s="169" t="s">
        <v>4496</v>
      </c>
      <c r="H1620" s="431"/>
      <c r="I1620" s="285"/>
      <c r="J1620" s="73"/>
      <c r="K1620" s="73"/>
      <c r="L1620" s="73"/>
      <c r="M1620" s="73"/>
      <c r="N1620" s="21"/>
      <c r="O1620" s="21"/>
    </row>
    <row r="1621" ht="15.75" customHeight="1">
      <c r="A1621" s="192" t="s">
        <v>7852</v>
      </c>
      <c r="B1621" s="741">
        <v>1574.0</v>
      </c>
      <c r="C1621" s="130">
        <v>46003.0</v>
      </c>
      <c r="D1621" s="73" t="s">
        <v>2505</v>
      </c>
      <c r="E1621" s="386" t="s">
        <v>14456</v>
      </c>
      <c r="F1621" s="73" t="s">
        <v>13086</v>
      </c>
      <c r="G1621" s="308" t="s">
        <v>10731</v>
      </c>
      <c r="H1621" s="431"/>
      <c r="I1621" s="285"/>
      <c r="J1621" s="73"/>
      <c r="K1621" s="73"/>
      <c r="L1621" s="73"/>
      <c r="M1621" s="73"/>
      <c r="N1621" s="21"/>
      <c r="O1621" s="21"/>
    </row>
    <row r="1622" ht="15.75" customHeight="1">
      <c r="A1622" s="192" t="s">
        <v>7852</v>
      </c>
      <c r="B1622" s="741">
        <v>1575.0</v>
      </c>
      <c r="C1622" s="130">
        <v>46003.0</v>
      </c>
      <c r="D1622" s="73" t="s">
        <v>10462</v>
      </c>
      <c r="E1622" s="386" t="s">
        <v>10550</v>
      </c>
      <c r="F1622" s="73" t="s">
        <v>13086</v>
      </c>
      <c r="G1622" s="253">
        <v>46014.0</v>
      </c>
      <c r="H1622" s="431"/>
      <c r="I1622" s="285"/>
      <c r="J1622" s="73"/>
      <c r="K1622" s="73"/>
      <c r="L1622" s="73"/>
      <c r="M1622" s="73"/>
      <c r="N1622" s="21"/>
      <c r="O1622" s="21"/>
    </row>
    <row r="1623" ht="15.75" customHeight="1">
      <c r="A1623" s="192" t="s">
        <v>7852</v>
      </c>
      <c r="B1623" s="741">
        <v>1576.0</v>
      </c>
      <c r="C1623" s="130">
        <v>46003.0</v>
      </c>
      <c r="D1623" s="73" t="s">
        <v>4155</v>
      </c>
      <c r="E1623" s="386" t="s">
        <v>10017</v>
      </c>
      <c r="F1623" s="73" t="s">
        <v>13086</v>
      </c>
      <c r="G1623" s="253">
        <v>46013.0</v>
      </c>
      <c r="H1623" s="431"/>
      <c r="I1623" s="285"/>
      <c r="J1623" s="73"/>
      <c r="K1623" s="73"/>
      <c r="L1623" s="73"/>
      <c r="M1623" s="73"/>
      <c r="N1623" s="21"/>
      <c r="O1623" s="21"/>
    </row>
    <row r="1624" ht="15.75" customHeight="1">
      <c r="A1624" s="745" t="s">
        <v>14457</v>
      </c>
      <c r="B1624" s="739">
        <v>1577.0</v>
      </c>
      <c r="C1624" s="130">
        <v>46003.0</v>
      </c>
      <c r="D1624" s="73" t="s">
        <v>10904</v>
      </c>
      <c r="E1624" s="386" t="s">
        <v>14458</v>
      </c>
      <c r="F1624" s="73" t="s">
        <v>13086</v>
      </c>
      <c r="G1624" s="746">
        <v>46020.0</v>
      </c>
      <c r="H1624" s="747" t="s">
        <v>14459</v>
      </c>
      <c r="I1624" s="285"/>
      <c r="J1624" s="73"/>
      <c r="K1624" s="73"/>
      <c r="L1624" s="73"/>
      <c r="M1624" s="73"/>
      <c r="N1624" s="21"/>
      <c r="O1624" s="21"/>
    </row>
    <row r="1625" ht="15.75" customHeight="1">
      <c r="A1625" s="192" t="s">
        <v>7852</v>
      </c>
      <c r="B1625" s="748">
        <v>1578.0</v>
      </c>
      <c r="C1625" s="130">
        <v>46003.0</v>
      </c>
      <c r="D1625" s="73" t="s">
        <v>11447</v>
      </c>
      <c r="E1625" s="386" t="s">
        <v>11650</v>
      </c>
      <c r="F1625" s="73" t="s">
        <v>13086</v>
      </c>
      <c r="G1625" s="746">
        <v>46020.0</v>
      </c>
      <c r="H1625" s="749" t="s">
        <v>14460</v>
      </c>
      <c r="I1625" s="285"/>
      <c r="J1625" s="73"/>
      <c r="K1625" s="73"/>
      <c r="L1625" s="73"/>
      <c r="M1625" s="73"/>
      <c r="N1625" s="21"/>
      <c r="O1625" s="21"/>
    </row>
    <row r="1626" ht="15.75" customHeight="1">
      <c r="A1626" s="192" t="s">
        <v>7852</v>
      </c>
      <c r="B1626" s="741">
        <v>1579.0</v>
      </c>
      <c r="C1626" s="130">
        <v>46003.0</v>
      </c>
      <c r="D1626" s="73" t="s">
        <v>8085</v>
      </c>
      <c r="E1626" s="386" t="s">
        <v>12190</v>
      </c>
      <c r="F1626" s="73" t="s">
        <v>13086</v>
      </c>
      <c r="G1626" s="746">
        <v>46021.0</v>
      </c>
      <c r="H1626" s="431"/>
      <c r="I1626" s="285"/>
      <c r="J1626" s="73"/>
      <c r="K1626" s="73"/>
      <c r="L1626" s="73"/>
      <c r="M1626" s="73"/>
      <c r="N1626" s="21"/>
      <c r="O1626" s="21"/>
    </row>
    <row r="1627" ht="15.75" customHeight="1">
      <c r="A1627" s="192" t="s">
        <v>7852</v>
      </c>
      <c r="B1627" s="741">
        <v>1580.0</v>
      </c>
      <c r="C1627" s="130">
        <v>46003.0</v>
      </c>
      <c r="D1627" s="73" t="s">
        <v>8878</v>
      </c>
      <c r="E1627" s="386" t="s">
        <v>14461</v>
      </c>
      <c r="F1627" s="73" t="s">
        <v>13086</v>
      </c>
      <c r="G1627" s="308" t="s">
        <v>10731</v>
      </c>
      <c r="H1627" s="431"/>
      <c r="I1627" s="285"/>
      <c r="J1627" s="73"/>
      <c r="K1627" s="73"/>
      <c r="L1627" s="73"/>
      <c r="M1627" s="73"/>
      <c r="N1627" s="21"/>
      <c r="O1627" s="21"/>
    </row>
    <row r="1628" ht="15.75" customHeight="1">
      <c r="A1628" s="192" t="s">
        <v>7852</v>
      </c>
      <c r="B1628" s="739">
        <v>1581.0</v>
      </c>
      <c r="C1628" s="652">
        <v>46006.0</v>
      </c>
      <c r="D1628" s="637" t="s">
        <v>11627</v>
      </c>
      <c r="E1628" s="750" t="s">
        <v>14462</v>
      </c>
      <c r="F1628" s="73" t="s">
        <v>2923</v>
      </c>
      <c r="G1628" s="751"/>
      <c r="H1628" s="752"/>
      <c r="I1628" s="753"/>
      <c r="J1628" s="754"/>
      <c r="K1628" s="754"/>
      <c r="L1628" s="754"/>
      <c r="M1628" s="754"/>
      <c r="N1628" s="649"/>
      <c r="O1628" s="649"/>
    </row>
    <row r="1629" ht="15.75" customHeight="1">
      <c r="A1629" s="192" t="s">
        <v>7852</v>
      </c>
      <c r="B1629" s="739">
        <v>1582.0</v>
      </c>
      <c r="C1629" s="652">
        <v>46007.0</v>
      </c>
      <c r="D1629" s="637" t="s">
        <v>4954</v>
      </c>
      <c r="E1629" s="750" t="s">
        <v>14463</v>
      </c>
      <c r="F1629" s="637" t="s">
        <v>2751</v>
      </c>
      <c r="G1629" s="751"/>
      <c r="H1629" s="752"/>
      <c r="I1629" s="753"/>
      <c r="J1629" s="754"/>
      <c r="K1629" s="754"/>
      <c r="L1629" s="754"/>
      <c r="M1629" s="754"/>
      <c r="N1629" s="649"/>
      <c r="O1629" s="649"/>
    </row>
    <row r="1630" ht="15.75" customHeight="1">
      <c r="A1630" s="192" t="s">
        <v>7852</v>
      </c>
      <c r="B1630" s="739">
        <v>1583.0</v>
      </c>
      <c r="C1630" s="652">
        <v>46007.0</v>
      </c>
      <c r="D1630" s="637" t="s">
        <v>11186</v>
      </c>
      <c r="E1630" s="750" t="s">
        <v>14464</v>
      </c>
      <c r="F1630" s="637" t="s">
        <v>2751</v>
      </c>
      <c r="G1630" s="751"/>
      <c r="H1630" s="752"/>
      <c r="I1630" s="753"/>
      <c r="J1630" s="754"/>
      <c r="K1630" s="754"/>
      <c r="L1630" s="754"/>
      <c r="M1630" s="754"/>
      <c r="N1630" s="649"/>
      <c r="O1630" s="649"/>
    </row>
    <row r="1631" ht="15.75" customHeight="1">
      <c r="A1631" s="192" t="s">
        <v>7852</v>
      </c>
      <c r="B1631" s="739">
        <v>1584.0</v>
      </c>
      <c r="C1631" s="652">
        <v>46007.0</v>
      </c>
      <c r="D1631" s="637" t="s">
        <v>1962</v>
      </c>
      <c r="E1631" s="750" t="s">
        <v>13107</v>
      </c>
      <c r="F1631" s="637" t="s">
        <v>2751</v>
      </c>
      <c r="G1631" s="751"/>
      <c r="H1631" s="752"/>
      <c r="I1631" s="753"/>
      <c r="J1631" s="754"/>
      <c r="K1631" s="754"/>
      <c r="L1631" s="754"/>
      <c r="M1631" s="754"/>
      <c r="N1631" s="649"/>
      <c r="O1631" s="649"/>
    </row>
    <row r="1632" ht="15.75" customHeight="1">
      <c r="A1632" s="192" t="s">
        <v>7852</v>
      </c>
      <c r="B1632" s="739">
        <v>1585.0</v>
      </c>
      <c r="C1632" s="652">
        <v>46007.0</v>
      </c>
      <c r="D1632" s="637" t="s">
        <v>13105</v>
      </c>
      <c r="E1632" s="750" t="s">
        <v>13106</v>
      </c>
      <c r="F1632" s="637" t="s">
        <v>2751</v>
      </c>
      <c r="G1632" s="751"/>
      <c r="H1632" s="752"/>
      <c r="I1632" s="753"/>
      <c r="J1632" s="754"/>
      <c r="K1632" s="754"/>
      <c r="L1632" s="754"/>
      <c r="M1632" s="754"/>
      <c r="N1632" s="649"/>
      <c r="O1632" s="649"/>
    </row>
    <row r="1633" ht="15.75" customHeight="1">
      <c r="A1633" s="192" t="s">
        <v>7852</v>
      </c>
      <c r="B1633" s="739">
        <v>1586.0</v>
      </c>
      <c r="C1633" s="652">
        <v>46007.0</v>
      </c>
      <c r="D1633" s="637" t="s">
        <v>1218</v>
      </c>
      <c r="E1633" s="750" t="s">
        <v>13496</v>
      </c>
      <c r="F1633" s="637" t="s">
        <v>2751</v>
      </c>
      <c r="G1633" s="751"/>
      <c r="H1633" s="752"/>
      <c r="I1633" s="753"/>
      <c r="J1633" s="754"/>
      <c r="K1633" s="754"/>
      <c r="L1633" s="754"/>
      <c r="M1633" s="754"/>
      <c r="N1633" s="649"/>
      <c r="O1633" s="649"/>
    </row>
    <row r="1634" ht="15.75" customHeight="1">
      <c r="A1634" s="192" t="s">
        <v>7852</v>
      </c>
      <c r="B1634" s="739">
        <v>1587.0</v>
      </c>
      <c r="C1634" s="652">
        <v>46007.0</v>
      </c>
      <c r="D1634" s="637" t="s">
        <v>13072</v>
      </c>
      <c r="E1634" s="750" t="s">
        <v>13620</v>
      </c>
      <c r="F1634" s="637" t="s">
        <v>2751</v>
      </c>
      <c r="G1634" s="751"/>
      <c r="H1634" s="752"/>
      <c r="I1634" s="753"/>
      <c r="J1634" s="754"/>
      <c r="K1634" s="754"/>
      <c r="L1634" s="754"/>
      <c r="M1634" s="754"/>
      <c r="N1634" s="649"/>
      <c r="O1634" s="649"/>
    </row>
    <row r="1635" ht="15.75" customHeight="1">
      <c r="A1635" s="192" t="s">
        <v>7852</v>
      </c>
      <c r="B1635" s="739">
        <v>1588.0</v>
      </c>
      <c r="C1635" s="652">
        <v>46007.0</v>
      </c>
      <c r="D1635" s="637" t="s">
        <v>12291</v>
      </c>
      <c r="E1635" s="750" t="s">
        <v>14465</v>
      </c>
      <c r="F1635" s="637" t="s">
        <v>2751</v>
      </c>
      <c r="G1635" s="751"/>
      <c r="H1635" s="752"/>
      <c r="I1635" s="753"/>
      <c r="J1635" s="754"/>
      <c r="K1635" s="754"/>
      <c r="L1635" s="754"/>
      <c r="M1635" s="754"/>
      <c r="N1635" s="649"/>
      <c r="O1635" s="649"/>
    </row>
    <row r="1636" ht="15.75" customHeight="1">
      <c r="A1636" s="192" t="s">
        <v>7852</v>
      </c>
      <c r="B1636" s="739">
        <v>1589.0</v>
      </c>
      <c r="C1636" s="652">
        <v>46007.0</v>
      </c>
      <c r="D1636" s="637" t="s">
        <v>2488</v>
      </c>
      <c r="E1636" s="750" t="s">
        <v>14466</v>
      </c>
      <c r="F1636" s="637" t="s">
        <v>2751</v>
      </c>
      <c r="G1636" s="751"/>
      <c r="H1636" s="752"/>
      <c r="I1636" s="753"/>
      <c r="J1636" s="754"/>
      <c r="K1636" s="754"/>
      <c r="L1636" s="754"/>
      <c r="M1636" s="754"/>
      <c r="N1636" s="649"/>
      <c r="O1636" s="649"/>
    </row>
    <row r="1637" ht="15.75" customHeight="1">
      <c r="A1637" s="192" t="s">
        <v>7852</v>
      </c>
      <c r="B1637" s="739">
        <v>1590.0</v>
      </c>
      <c r="C1637" s="652">
        <v>46007.0</v>
      </c>
      <c r="D1637" s="637" t="s">
        <v>12986</v>
      </c>
      <c r="E1637" s="750" t="s">
        <v>13757</v>
      </c>
      <c r="F1637" s="637" t="s">
        <v>8629</v>
      </c>
      <c r="G1637" s="751"/>
      <c r="H1637" s="752"/>
      <c r="I1637" s="753"/>
      <c r="J1637" s="754"/>
      <c r="K1637" s="754"/>
      <c r="L1637" s="754"/>
      <c r="M1637" s="754"/>
      <c r="N1637" s="649"/>
      <c r="O1637" s="649"/>
    </row>
    <row r="1638" ht="15.75" customHeight="1">
      <c r="A1638" s="192" t="s">
        <v>7852</v>
      </c>
      <c r="B1638" s="739">
        <v>1591.0</v>
      </c>
      <c r="C1638" s="652">
        <v>46007.0</v>
      </c>
      <c r="D1638" s="637" t="s">
        <v>12296</v>
      </c>
      <c r="E1638" s="750" t="s">
        <v>12297</v>
      </c>
      <c r="F1638" s="637" t="s">
        <v>8629</v>
      </c>
      <c r="G1638" s="751"/>
      <c r="H1638" s="752"/>
      <c r="I1638" s="753"/>
      <c r="J1638" s="754"/>
      <c r="K1638" s="754"/>
      <c r="L1638" s="754"/>
      <c r="M1638" s="754"/>
      <c r="N1638" s="649"/>
      <c r="O1638" s="649"/>
    </row>
    <row r="1639" ht="15.75" customHeight="1">
      <c r="A1639" s="192" t="s">
        <v>7852</v>
      </c>
      <c r="B1639" s="739">
        <v>1592.0</v>
      </c>
      <c r="C1639" s="652">
        <v>46007.0</v>
      </c>
      <c r="D1639" s="637" t="s">
        <v>12747</v>
      </c>
      <c r="E1639" s="750" t="s">
        <v>12748</v>
      </c>
      <c r="F1639" s="637" t="s">
        <v>8629</v>
      </c>
      <c r="G1639" s="751"/>
      <c r="H1639" s="752"/>
      <c r="I1639" s="753"/>
      <c r="J1639" s="754"/>
      <c r="K1639" s="754"/>
      <c r="L1639" s="754"/>
      <c r="M1639" s="754"/>
      <c r="N1639" s="649"/>
      <c r="O1639" s="649"/>
    </row>
    <row r="1640" ht="15.75" customHeight="1">
      <c r="A1640" s="192" t="s">
        <v>7852</v>
      </c>
      <c r="B1640" s="739">
        <v>1593.0</v>
      </c>
      <c r="C1640" s="652">
        <v>46007.0</v>
      </c>
      <c r="D1640" s="637" t="s">
        <v>9520</v>
      </c>
      <c r="E1640" s="750" t="s">
        <v>9521</v>
      </c>
      <c r="F1640" s="637" t="s">
        <v>14467</v>
      </c>
      <c r="G1640" s="751"/>
      <c r="H1640" s="752"/>
      <c r="I1640" s="753"/>
      <c r="J1640" s="754"/>
      <c r="K1640" s="754"/>
      <c r="L1640" s="754"/>
      <c r="M1640" s="754"/>
      <c r="N1640" s="649"/>
      <c r="O1640" s="649"/>
    </row>
    <row r="1641" ht="15.75" customHeight="1">
      <c r="A1641" s="192" t="s">
        <v>7852</v>
      </c>
      <c r="B1641" s="739">
        <v>1594.0</v>
      </c>
      <c r="C1641" s="652">
        <v>46007.0</v>
      </c>
      <c r="D1641" s="637" t="s">
        <v>13505</v>
      </c>
      <c r="E1641" s="750" t="s">
        <v>13506</v>
      </c>
      <c r="F1641" s="637" t="s">
        <v>2751</v>
      </c>
      <c r="G1641" s="751"/>
      <c r="H1641" s="752"/>
      <c r="I1641" s="753"/>
      <c r="J1641" s="754"/>
      <c r="K1641" s="754"/>
      <c r="L1641" s="754"/>
      <c r="M1641" s="754"/>
      <c r="N1641" s="649"/>
      <c r="O1641" s="649"/>
    </row>
    <row r="1642" ht="15.75" customHeight="1">
      <c r="A1642" s="192" t="s">
        <v>7852</v>
      </c>
      <c r="B1642" s="739">
        <v>1595.0</v>
      </c>
      <c r="C1642" s="652">
        <v>46007.0</v>
      </c>
      <c r="D1642" s="637" t="s">
        <v>14468</v>
      </c>
      <c r="E1642" s="750" t="s">
        <v>14469</v>
      </c>
      <c r="F1642" s="637" t="s">
        <v>2751</v>
      </c>
      <c r="G1642" s="751"/>
      <c r="H1642" s="752"/>
      <c r="I1642" s="753"/>
      <c r="J1642" s="754"/>
      <c r="K1642" s="754"/>
      <c r="L1642" s="754"/>
      <c r="M1642" s="754"/>
      <c r="N1642" s="649"/>
      <c r="O1642" s="649"/>
    </row>
    <row r="1643" ht="15.75" customHeight="1">
      <c r="A1643" s="192" t="s">
        <v>7852</v>
      </c>
      <c r="B1643" s="739">
        <v>1596.0</v>
      </c>
      <c r="C1643" s="652">
        <v>46007.0</v>
      </c>
      <c r="D1643" s="637" t="s">
        <v>8425</v>
      </c>
      <c r="E1643" s="750" t="s">
        <v>13463</v>
      </c>
      <c r="F1643" s="637" t="s">
        <v>2751</v>
      </c>
      <c r="G1643" s="751"/>
      <c r="H1643" s="752"/>
      <c r="I1643" s="753"/>
      <c r="J1643" s="754"/>
      <c r="K1643" s="754"/>
      <c r="L1643" s="754"/>
      <c r="M1643" s="754"/>
      <c r="N1643" s="649"/>
      <c r="O1643" s="649"/>
    </row>
    <row r="1644" ht="15.75" customHeight="1">
      <c r="A1644" s="192" t="s">
        <v>7852</v>
      </c>
      <c r="B1644" s="739">
        <v>1597.0</v>
      </c>
      <c r="C1644" s="652">
        <v>46007.0</v>
      </c>
      <c r="D1644" s="637" t="s">
        <v>14470</v>
      </c>
      <c r="E1644" s="750" t="s">
        <v>14471</v>
      </c>
      <c r="F1644" s="637" t="s">
        <v>2751</v>
      </c>
      <c r="G1644" s="751"/>
      <c r="H1644" s="752"/>
      <c r="I1644" s="753"/>
      <c r="J1644" s="754"/>
      <c r="K1644" s="754"/>
      <c r="L1644" s="754"/>
      <c r="M1644" s="754"/>
      <c r="N1644" s="649"/>
      <c r="O1644" s="649"/>
    </row>
    <row r="1645" ht="15.75" customHeight="1">
      <c r="A1645" s="192" t="s">
        <v>7852</v>
      </c>
      <c r="B1645" s="739">
        <v>1598.0</v>
      </c>
      <c r="C1645" s="652">
        <v>46007.0</v>
      </c>
      <c r="D1645" s="637" t="s">
        <v>12436</v>
      </c>
      <c r="E1645" s="750" t="s">
        <v>14472</v>
      </c>
      <c r="F1645" s="637" t="s">
        <v>2751</v>
      </c>
      <c r="G1645" s="751"/>
      <c r="H1645" s="752"/>
      <c r="I1645" s="753"/>
      <c r="J1645" s="754"/>
      <c r="K1645" s="754"/>
      <c r="L1645" s="754"/>
      <c r="M1645" s="754"/>
      <c r="N1645" s="649"/>
      <c r="O1645" s="649"/>
    </row>
    <row r="1646" ht="15.75" customHeight="1">
      <c r="A1646" s="192" t="s">
        <v>7852</v>
      </c>
      <c r="B1646" s="739">
        <v>1599.0</v>
      </c>
      <c r="C1646" s="652">
        <v>46007.0</v>
      </c>
      <c r="D1646" s="637" t="s">
        <v>12289</v>
      </c>
      <c r="E1646" s="750" t="s">
        <v>12290</v>
      </c>
      <c r="F1646" s="637" t="s">
        <v>2751</v>
      </c>
      <c r="G1646" s="751"/>
      <c r="H1646" s="752"/>
      <c r="I1646" s="753"/>
      <c r="J1646" s="754"/>
      <c r="K1646" s="754"/>
      <c r="L1646" s="754"/>
      <c r="M1646" s="754"/>
      <c r="N1646" s="649"/>
      <c r="O1646" s="649"/>
    </row>
    <row r="1647" ht="15.75" customHeight="1">
      <c r="A1647" s="192" t="s">
        <v>7852</v>
      </c>
      <c r="B1647" s="739">
        <v>1600.0</v>
      </c>
      <c r="C1647" s="652">
        <v>46007.0</v>
      </c>
      <c r="D1647" s="637" t="s">
        <v>13077</v>
      </c>
      <c r="E1647" s="750" t="s">
        <v>13078</v>
      </c>
      <c r="F1647" s="637" t="s">
        <v>2751</v>
      </c>
      <c r="G1647" s="751"/>
      <c r="H1647" s="752"/>
      <c r="I1647" s="753"/>
      <c r="J1647" s="754"/>
      <c r="K1647" s="754"/>
      <c r="L1647" s="754"/>
      <c r="M1647" s="754"/>
      <c r="N1647" s="649"/>
      <c r="O1647" s="649"/>
    </row>
    <row r="1648" ht="15.75" customHeight="1">
      <c r="A1648" s="192" t="s">
        <v>7852</v>
      </c>
      <c r="B1648" s="755">
        <v>1601.0</v>
      </c>
      <c r="C1648" s="652">
        <v>46007.0</v>
      </c>
      <c r="D1648" s="637" t="s">
        <v>13398</v>
      </c>
      <c r="E1648" s="750" t="s">
        <v>13399</v>
      </c>
      <c r="F1648" s="637" t="s">
        <v>2751</v>
      </c>
      <c r="G1648" s="751"/>
      <c r="H1648" s="752"/>
      <c r="I1648" s="753"/>
      <c r="J1648" s="754"/>
      <c r="K1648" s="754"/>
      <c r="L1648" s="754"/>
      <c r="M1648" s="754"/>
      <c r="N1648" s="649"/>
      <c r="O1648" s="649"/>
    </row>
    <row r="1649" ht="15.75" customHeight="1">
      <c r="A1649" s="192" t="s">
        <v>7852</v>
      </c>
      <c r="B1649" s="351">
        <v>1602.0</v>
      </c>
      <c r="C1649" s="652">
        <v>46007.0</v>
      </c>
      <c r="D1649" s="637" t="s">
        <v>12907</v>
      </c>
      <c r="E1649" s="750" t="s">
        <v>14473</v>
      </c>
      <c r="F1649" s="637" t="s">
        <v>2751</v>
      </c>
      <c r="G1649" s="751"/>
      <c r="H1649" s="756"/>
      <c r="I1649" s="754"/>
      <c r="J1649" s="754"/>
      <c r="K1649" s="754"/>
      <c r="L1649" s="754"/>
      <c r="M1649" s="754"/>
      <c r="N1649" s="649"/>
      <c r="O1649" s="649"/>
    </row>
    <row r="1650" ht="15.75" customHeight="1">
      <c r="A1650" s="192" t="s">
        <v>7852</v>
      </c>
      <c r="B1650" s="351">
        <v>1603.0</v>
      </c>
      <c r="C1650" s="652">
        <v>46007.0</v>
      </c>
      <c r="D1650" s="637" t="s">
        <v>12205</v>
      </c>
      <c r="E1650" s="750" t="s">
        <v>12980</v>
      </c>
      <c r="F1650" s="637" t="s">
        <v>2751</v>
      </c>
      <c r="G1650" s="751"/>
      <c r="H1650" s="756"/>
      <c r="I1650" s="754"/>
      <c r="J1650" s="754"/>
      <c r="K1650" s="754"/>
      <c r="L1650" s="754"/>
      <c r="M1650" s="754"/>
      <c r="N1650" s="649"/>
      <c r="O1650" s="649"/>
    </row>
    <row r="1651" ht="15.75" customHeight="1">
      <c r="A1651" s="192" t="s">
        <v>7852</v>
      </c>
      <c r="B1651" s="351">
        <v>1604.0</v>
      </c>
      <c r="C1651" s="652">
        <v>46007.0</v>
      </c>
      <c r="D1651" s="637" t="s">
        <v>13653</v>
      </c>
      <c r="E1651" s="750" t="s">
        <v>13440</v>
      </c>
      <c r="F1651" s="637" t="s">
        <v>2751</v>
      </c>
      <c r="G1651" s="751"/>
      <c r="H1651" s="756"/>
      <c r="I1651" s="754"/>
      <c r="J1651" s="754"/>
      <c r="K1651" s="754"/>
      <c r="L1651" s="754"/>
      <c r="M1651" s="754"/>
      <c r="N1651" s="649"/>
      <c r="O1651" s="649"/>
    </row>
    <row r="1652" ht="15.75" customHeight="1">
      <c r="A1652" s="192" t="s">
        <v>7852</v>
      </c>
      <c r="B1652" s="351">
        <v>1605.0</v>
      </c>
      <c r="C1652" s="652">
        <v>46007.0</v>
      </c>
      <c r="D1652" s="637" t="s">
        <v>13079</v>
      </c>
      <c r="E1652" s="750" t="s">
        <v>13080</v>
      </c>
      <c r="F1652" s="637" t="s">
        <v>2751</v>
      </c>
      <c r="G1652" s="751"/>
      <c r="H1652" s="756"/>
      <c r="I1652" s="754"/>
      <c r="J1652" s="754"/>
      <c r="K1652" s="754"/>
      <c r="L1652" s="754"/>
      <c r="M1652" s="754"/>
      <c r="N1652" s="649"/>
      <c r="O1652" s="649"/>
    </row>
    <row r="1653" ht="15.75" customHeight="1">
      <c r="A1653" s="192" t="s">
        <v>7852</v>
      </c>
      <c r="B1653" s="351">
        <v>1606.0</v>
      </c>
      <c r="C1653" s="652">
        <v>46007.0</v>
      </c>
      <c r="D1653" s="637" t="s">
        <v>8680</v>
      </c>
      <c r="E1653" s="750" t="s">
        <v>8797</v>
      </c>
      <c r="F1653" s="637" t="s">
        <v>2751</v>
      </c>
      <c r="G1653" s="757" t="s">
        <v>14474</v>
      </c>
      <c r="H1653" s="756"/>
      <c r="I1653" s="754"/>
      <c r="J1653" s="754"/>
      <c r="K1653" s="754"/>
      <c r="L1653" s="754"/>
      <c r="M1653" s="754"/>
      <c r="N1653" s="649"/>
      <c r="O1653" s="649"/>
    </row>
    <row r="1654" ht="15.75" customHeight="1">
      <c r="A1654" s="192" t="s">
        <v>7852</v>
      </c>
      <c r="B1654" s="361">
        <v>1607.0</v>
      </c>
      <c r="C1654" s="652">
        <v>46008.0</v>
      </c>
      <c r="D1654" s="637" t="s">
        <v>3365</v>
      </c>
      <c r="E1654" s="750" t="s">
        <v>11832</v>
      </c>
      <c r="F1654" s="637" t="s">
        <v>12992</v>
      </c>
      <c r="G1654" s="751"/>
      <c r="H1654" s="756"/>
      <c r="I1654" s="754"/>
      <c r="J1654" s="754"/>
      <c r="K1654" s="754"/>
      <c r="L1654" s="754"/>
      <c r="M1654" s="754"/>
      <c r="N1654" s="649"/>
      <c r="O1654" s="649"/>
    </row>
    <row r="1655" ht="15.75" customHeight="1">
      <c r="A1655" s="192" t="s">
        <v>7852</v>
      </c>
      <c r="B1655" s="361">
        <v>1608.0</v>
      </c>
      <c r="C1655" s="652">
        <v>46008.0</v>
      </c>
      <c r="D1655" s="637" t="s">
        <v>2317</v>
      </c>
      <c r="E1655" s="750" t="s">
        <v>10019</v>
      </c>
      <c r="F1655" s="637" t="s">
        <v>12992</v>
      </c>
      <c r="G1655" s="757" t="s">
        <v>10926</v>
      </c>
      <c r="H1655" s="757" t="s">
        <v>9276</v>
      </c>
      <c r="I1655" s="754"/>
      <c r="J1655" s="754"/>
      <c r="K1655" s="754"/>
      <c r="L1655" s="754"/>
      <c r="M1655" s="754"/>
      <c r="N1655" s="649"/>
      <c r="O1655" s="649"/>
    </row>
    <row r="1656" ht="15.75" customHeight="1">
      <c r="A1656" s="192" t="s">
        <v>7852</v>
      </c>
      <c r="B1656" s="351">
        <v>1609.0</v>
      </c>
      <c r="C1656" s="652">
        <v>46008.0</v>
      </c>
      <c r="D1656" s="637" t="s">
        <v>9421</v>
      </c>
      <c r="E1656" s="750" t="s">
        <v>14475</v>
      </c>
      <c r="F1656" s="637" t="s">
        <v>12992</v>
      </c>
      <c r="G1656" s="751"/>
      <c r="H1656" s="756"/>
      <c r="I1656" s="754"/>
      <c r="J1656" s="754"/>
      <c r="K1656" s="754"/>
      <c r="L1656" s="754"/>
      <c r="M1656" s="754"/>
      <c r="N1656" s="649"/>
      <c r="O1656" s="649"/>
    </row>
    <row r="1657" ht="15.75" customHeight="1">
      <c r="A1657" s="745" t="s">
        <v>14457</v>
      </c>
      <c r="B1657" s="351">
        <v>1610.0</v>
      </c>
      <c r="C1657" s="652">
        <v>46008.0</v>
      </c>
      <c r="D1657" s="637" t="s">
        <v>10115</v>
      </c>
      <c r="E1657" s="750" t="s">
        <v>10866</v>
      </c>
      <c r="F1657" s="637" t="s">
        <v>12992</v>
      </c>
      <c r="G1657" s="751"/>
      <c r="H1657" s="758" t="s">
        <v>14476</v>
      </c>
      <c r="I1657" s="754"/>
      <c r="J1657" s="754"/>
      <c r="K1657" s="754"/>
      <c r="L1657" s="754"/>
      <c r="M1657" s="754"/>
      <c r="N1657" s="649"/>
      <c r="O1657" s="649"/>
    </row>
    <row r="1658" ht="15.75" customHeight="1">
      <c r="A1658" s="745" t="s">
        <v>14457</v>
      </c>
      <c r="B1658" s="351">
        <v>1611.0</v>
      </c>
      <c r="C1658" s="652">
        <v>46008.0</v>
      </c>
      <c r="D1658" s="637" t="s">
        <v>12083</v>
      </c>
      <c r="E1658" s="750" t="s">
        <v>12134</v>
      </c>
      <c r="F1658" s="637" t="s">
        <v>12992</v>
      </c>
      <c r="G1658" s="751"/>
      <c r="H1658" s="758" t="s">
        <v>14477</v>
      </c>
      <c r="I1658" s="754"/>
      <c r="J1658" s="754"/>
      <c r="K1658" s="754"/>
      <c r="L1658" s="754"/>
      <c r="M1658" s="754"/>
      <c r="N1658" s="649"/>
      <c r="O1658" s="649"/>
    </row>
    <row r="1659" ht="15.75" customHeight="1">
      <c r="A1659" s="192" t="s">
        <v>7852</v>
      </c>
      <c r="B1659" s="351">
        <v>1612.0</v>
      </c>
      <c r="C1659" s="652">
        <v>46008.0</v>
      </c>
      <c r="D1659" s="637" t="s">
        <v>12005</v>
      </c>
      <c r="E1659" s="750" t="s">
        <v>14478</v>
      </c>
      <c r="F1659" s="637" t="s">
        <v>12992</v>
      </c>
      <c r="G1659" s="751"/>
      <c r="H1659" s="756"/>
      <c r="I1659" s="754"/>
      <c r="J1659" s="754"/>
      <c r="K1659" s="754"/>
      <c r="L1659" s="754"/>
      <c r="M1659" s="754"/>
      <c r="N1659" s="649"/>
      <c r="O1659" s="649"/>
    </row>
    <row r="1660" ht="15.75" customHeight="1">
      <c r="A1660" s="192" t="s">
        <v>7852</v>
      </c>
      <c r="B1660" s="351">
        <v>1613.0</v>
      </c>
      <c r="C1660" s="652">
        <v>46008.0</v>
      </c>
      <c r="D1660" s="637" t="s">
        <v>12094</v>
      </c>
      <c r="E1660" s="750" t="s">
        <v>12095</v>
      </c>
      <c r="F1660" s="637" t="s">
        <v>12992</v>
      </c>
      <c r="G1660" s="757" t="s">
        <v>6726</v>
      </c>
      <c r="H1660" s="757" t="s">
        <v>14479</v>
      </c>
      <c r="I1660" s="754"/>
      <c r="J1660" s="754"/>
      <c r="K1660" s="754"/>
      <c r="L1660" s="754"/>
      <c r="M1660" s="754"/>
      <c r="N1660" s="649"/>
      <c r="O1660" s="649"/>
    </row>
    <row r="1661" ht="15.75" customHeight="1">
      <c r="A1661" s="192" t="s">
        <v>7852</v>
      </c>
      <c r="B1661" s="351">
        <v>1614.0</v>
      </c>
      <c r="C1661" s="652">
        <v>46008.0</v>
      </c>
      <c r="D1661" s="637" t="s">
        <v>3677</v>
      </c>
      <c r="E1661" s="750" t="s">
        <v>12137</v>
      </c>
      <c r="F1661" s="637" t="s">
        <v>12992</v>
      </c>
      <c r="G1661" s="751"/>
      <c r="H1661" s="756"/>
      <c r="I1661" s="754"/>
      <c r="J1661" s="754"/>
      <c r="K1661" s="754"/>
      <c r="L1661" s="754"/>
      <c r="M1661" s="754"/>
      <c r="N1661" s="649"/>
      <c r="O1661" s="649"/>
    </row>
    <row r="1662" ht="15.75" customHeight="1">
      <c r="A1662" s="192" t="s">
        <v>7852</v>
      </c>
      <c r="B1662" s="351">
        <v>1615.0</v>
      </c>
      <c r="C1662" s="652">
        <v>46008.0</v>
      </c>
      <c r="D1662" s="637" t="s">
        <v>12547</v>
      </c>
      <c r="E1662" s="750" t="s">
        <v>13061</v>
      </c>
      <c r="F1662" s="637" t="s">
        <v>12992</v>
      </c>
      <c r="G1662" s="751"/>
      <c r="H1662" s="756"/>
      <c r="I1662" s="754"/>
      <c r="J1662" s="754"/>
      <c r="K1662" s="754"/>
      <c r="L1662" s="754"/>
      <c r="M1662" s="754"/>
      <c r="N1662" s="649"/>
      <c r="O1662" s="649"/>
    </row>
    <row r="1663" ht="15.75" customHeight="1">
      <c r="A1663" s="192" t="s">
        <v>7852</v>
      </c>
      <c r="B1663" s="351">
        <v>1616.0</v>
      </c>
      <c r="C1663" s="652">
        <v>46008.0</v>
      </c>
      <c r="D1663" s="637" t="s">
        <v>9518</v>
      </c>
      <c r="E1663" s="750" t="s">
        <v>14480</v>
      </c>
      <c r="F1663" s="637" t="s">
        <v>12992</v>
      </c>
      <c r="G1663" s="757" t="s">
        <v>14481</v>
      </c>
      <c r="H1663" s="757" t="s">
        <v>12477</v>
      </c>
      <c r="I1663" s="754"/>
      <c r="J1663" s="754"/>
      <c r="K1663" s="754"/>
      <c r="L1663" s="754"/>
      <c r="M1663" s="754"/>
      <c r="N1663" s="649"/>
      <c r="O1663" s="649"/>
    </row>
    <row r="1664" ht="15.75" customHeight="1">
      <c r="A1664" s="192" t="s">
        <v>7852</v>
      </c>
      <c r="B1664" s="351">
        <v>1617.0</v>
      </c>
      <c r="C1664" s="652">
        <v>46008.0</v>
      </c>
      <c r="D1664" s="637" t="s">
        <v>8724</v>
      </c>
      <c r="E1664" s="750" t="s">
        <v>8967</v>
      </c>
      <c r="F1664" s="637" t="s">
        <v>12992</v>
      </c>
      <c r="G1664" s="751"/>
      <c r="H1664" s="756"/>
      <c r="I1664" s="754"/>
      <c r="J1664" s="754"/>
      <c r="K1664" s="754"/>
      <c r="L1664" s="754"/>
      <c r="M1664" s="754"/>
      <c r="N1664" s="649"/>
      <c r="O1664" s="649"/>
    </row>
    <row r="1665" ht="15.75" customHeight="1">
      <c r="A1665" s="192" t="s">
        <v>7852</v>
      </c>
      <c r="B1665" s="361">
        <v>1618.0</v>
      </c>
      <c r="C1665" s="652">
        <v>46008.0</v>
      </c>
      <c r="D1665" s="637" t="s">
        <v>12873</v>
      </c>
      <c r="E1665" s="750" t="s">
        <v>12660</v>
      </c>
      <c r="F1665" s="637" t="s">
        <v>12992</v>
      </c>
      <c r="G1665" s="751"/>
      <c r="H1665" s="756"/>
      <c r="I1665" s="754"/>
      <c r="J1665" s="754"/>
      <c r="K1665" s="754"/>
      <c r="L1665" s="754"/>
      <c r="M1665" s="754"/>
      <c r="N1665" s="649"/>
      <c r="O1665" s="649"/>
    </row>
    <row r="1666" ht="15.75" customHeight="1">
      <c r="A1666" s="192" t="s">
        <v>7852</v>
      </c>
      <c r="B1666" s="351">
        <v>1619.0</v>
      </c>
      <c r="C1666" s="652">
        <v>46009.0</v>
      </c>
      <c r="D1666" s="637" t="s">
        <v>12777</v>
      </c>
      <c r="E1666" s="750" t="s">
        <v>12778</v>
      </c>
      <c r="F1666" s="637" t="s">
        <v>18</v>
      </c>
      <c r="G1666" s="757" t="s">
        <v>14482</v>
      </c>
      <c r="H1666" s="756"/>
      <c r="I1666" s="754"/>
      <c r="J1666" s="754"/>
      <c r="K1666" s="754"/>
      <c r="L1666" s="754"/>
      <c r="M1666" s="754"/>
      <c r="N1666" s="649"/>
      <c r="O1666" s="649"/>
    </row>
    <row r="1667" ht="15.75" customHeight="1">
      <c r="A1667" s="759" t="s">
        <v>14483</v>
      </c>
      <c r="B1667" s="351">
        <v>1620.0</v>
      </c>
      <c r="C1667" s="652">
        <v>46009.0</v>
      </c>
      <c r="D1667" s="637" t="s">
        <v>13559</v>
      </c>
      <c r="E1667" s="750" t="s">
        <v>13560</v>
      </c>
      <c r="F1667" s="637" t="s">
        <v>18</v>
      </c>
      <c r="G1667" s="757" t="s">
        <v>19</v>
      </c>
      <c r="H1667" s="760" t="s">
        <v>14484</v>
      </c>
      <c r="I1667" s="754"/>
      <c r="J1667" s="754"/>
      <c r="K1667" s="754"/>
      <c r="L1667" s="754"/>
      <c r="M1667" s="754"/>
      <c r="N1667" s="649"/>
      <c r="O1667" s="649"/>
    </row>
    <row r="1668" ht="15.75" customHeight="1">
      <c r="A1668" s="192" t="s">
        <v>7852</v>
      </c>
      <c r="B1668" s="351">
        <v>1621.0</v>
      </c>
      <c r="C1668" s="652">
        <v>46009.0</v>
      </c>
      <c r="D1668" s="637" t="s">
        <v>14485</v>
      </c>
      <c r="E1668" s="750" t="s">
        <v>14486</v>
      </c>
      <c r="F1668" s="637" t="s">
        <v>18</v>
      </c>
      <c r="G1668" s="757" t="s">
        <v>66</v>
      </c>
      <c r="H1668" s="756"/>
      <c r="I1668" s="754"/>
      <c r="J1668" s="754"/>
      <c r="K1668" s="754"/>
      <c r="L1668" s="754"/>
      <c r="M1668" s="754"/>
      <c r="N1668" s="649"/>
      <c r="O1668" s="649"/>
    </row>
    <row r="1669" ht="15.75" customHeight="1">
      <c r="A1669" s="192" t="s">
        <v>7852</v>
      </c>
      <c r="B1669" s="351">
        <v>1622.0</v>
      </c>
      <c r="C1669" s="652">
        <v>46009.0</v>
      </c>
      <c r="D1669" s="637" t="s">
        <v>12498</v>
      </c>
      <c r="E1669" s="750" t="s">
        <v>12499</v>
      </c>
      <c r="F1669" s="73" t="s">
        <v>2923</v>
      </c>
      <c r="G1669" s="751"/>
      <c r="H1669" s="756"/>
      <c r="I1669" s="754"/>
      <c r="J1669" s="754"/>
      <c r="K1669" s="754"/>
      <c r="L1669" s="754"/>
      <c r="M1669" s="754"/>
      <c r="N1669" s="649"/>
      <c r="O1669" s="649"/>
    </row>
    <row r="1670" ht="15.75" customHeight="1">
      <c r="A1670" s="192" t="s">
        <v>7852</v>
      </c>
      <c r="B1670" s="351">
        <v>1623.0</v>
      </c>
      <c r="C1670" s="652">
        <v>46009.0</v>
      </c>
      <c r="D1670" s="637" t="s">
        <v>4575</v>
      </c>
      <c r="E1670" s="750" t="s">
        <v>9563</v>
      </c>
      <c r="F1670" s="73" t="s">
        <v>2923</v>
      </c>
      <c r="G1670" s="751"/>
      <c r="H1670" s="756"/>
      <c r="I1670" s="754"/>
      <c r="J1670" s="754"/>
      <c r="K1670" s="754"/>
      <c r="L1670" s="754"/>
      <c r="M1670" s="754"/>
      <c r="N1670" s="649"/>
      <c r="O1670" s="649"/>
    </row>
    <row r="1671" ht="15.75" customHeight="1">
      <c r="A1671" s="192" t="s">
        <v>7852</v>
      </c>
      <c r="B1671" s="351">
        <v>1624.0</v>
      </c>
      <c r="C1671" s="652">
        <v>46009.0</v>
      </c>
      <c r="D1671" s="637" t="s">
        <v>14487</v>
      </c>
      <c r="E1671" s="750" t="s">
        <v>13412</v>
      </c>
      <c r="F1671" s="73" t="s">
        <v>2923</v>
      </c>
      <c r="G1671" s="751"/>
      <c r="H1671" s="756"/>
      <c r="I1671" s="754"/>
      <c r="J1671" s="754"/>
      <c r="K1671" s="754"/>
      <c r="L1671" s="754"/>
      <c r="M1671" s="754"/>
      <c r="N1671" s="649"/>
      <c r="O1671" s="649"/>
    </row>
    <row r="1672" ht="15.75" customHeight="1">
      <c r="A1672" s="192" t="s">
        <v>7852</v>
      </c>
      <c r="B1672" s="351">
        <v>1625.0</v>
      </c>
      <c r="C1672" s="652">
        <v>46010.0</v>
      </c>
      <c r="D1672" s="637" t="s">
        <v>13806</v>
      </c>
      <c r="E1672" s="750" t="s">
        <v>14488</v>
      </c>
      <c r="F1672" s="637" t="s">
        <v>2751</v>
      </c>
      <c r="G1672" s="757" t="s">
        <v>12731</v>
      </c>
      <c r="H1672" s="757" t="s">
        <v>7214</v>
      </c>
      <c r="I1672" s="754"/>
      <c r="J1672" s="754"/>
      <c r="K1672" s="754"/>
      <c r="L1672" s="754"/>
      <c r="M1672" s="754"/>
      <c r="N1672" s="649"/>
      <c r="O1672" s="649"/>
    </row>
    <row r="1673" ht="15.75" customHeight="1">
      <c r="A1673" s="192" t="s">
        <v>7852</v>
      </c>
      <c r="B1673" s="351">
        <v>1626.0</v>
      </c>
      <c r="C1673" s="652">
        <v>46010.0</v>
      </c>
      <c r="D1673" s="637" t="s">
        <v>11451</v>
      </c>
      <c r="E1673" s="750" t="s">
        <v>12191</v>
      </c>
      <c r="F1673" s="637" t="s">
        <v>14489</v>
      </c>
      <c r="G1673" s="757" t="s">
        <v>14490</v>
      </c>
      <c r="H1673" s="756"/>
      <c r="I1673" s="754"/>
      <c r="J1673" s="754"/>
      <c r="K1673" s="754"/>
      <c r="L1673" s="754"/>
      <c r="M1673" s="754"/>
      <c r="N1673" s="649"/>
      <c r="O1673" s="649"/>
    </row>
    <row r="1674" ht="15.75" customHeight="1">
      <c r="A1674" s="192" t="s">
        <v>7852</v>
      </c>
      <c r="B1674" s="351">
        <v>1627.0</v>
      </c>
      <c r="C1674" s="652">
        <v>46010.0</v>
      </c>
      <c r="D1674" s="637" t="s">
        <v>2265</v>
      </c>
      <c r="E1674" s="750" t="s">
        <v>14491</v>
      </c>
      <c r="F1674" s="637" t="s">
        <v>8980</v>
      </c>
      <c r="G1674" s="757" t="s">
        <v>378</v>
      </c>
      <c r="H1674" s="761" t="s">
        <v>14492</v>
      </c>
      <c r="I1674" s="754"/>
      <c r="J1674" s="754"/>
      <c r="K1674" s="754"/>
      <c r="L1674" s="754"/>
      <c r="M1674" s="754"/>
      <c r="N1674" s="649"/>
      <c r="O1674" s="649"/>
    </row>
    <row r="1675" ht="15.75" customHeight="1">
      <c r="A1675" s="192" t="s">
        <v>7852</v>
      </c>
      <c r="B1675" s="351">
        <v>1628.0</v>
      </c>
      <c r="C1675" s="652">
        <v>46010.0</v>
      </c>
      <c r="D1675" s="637" t="s">
        <v>9797</v>
      </c>
      <c r="E1675" s="762"/>
      <c r="F1675" s="637" t="s">
        <v>14467</v>
      </c>
      <c r="G1675" s="751"/>
      <c r="H1675" s="756"/>
      <c r="I1675" s="754"/>
      <c r="J1675" s="754"/>
      <c r="K1675" s="754"/>
      <c r="L1675" s="754"/>
      <c r="M1675" s="754"/>
      <c r="N1675" s="649"/>
      <c r="O1675" s="649"/>
    </row>
    <row r="1676" ht="15.75" customHeight="1">
      <c r="A1676" s="754"/>
      <c r="B1676" s="351">
        <v>1629.0</v>
      </c>
      <c r="C1676" s="652">
        <v>46010.0</v>
      </c>
      <c r="D1676" s="637" t="s">
        <v>10115</v>
      </c>
      <c r="E1676" s="750" t="s">
        <v>10866</v>
      </c>
      <c r="F1676" s="637" t="s">
        <v>14493</v>
      </c>
      <c r="G1676" s="751"/>
      <c r="H1676" s="756"/>
      <c r="I1676" s="754"/>
      <c r="J1676" s="754"/>
      <c r="K1676" s="754"/>
      <c r="L1676" s="754"/>
      <c r="M1676" s="754"/>
      <c r="N1676" s="649"/>
      <c r="O1676" s="649"/>
    </row>
    <row r="1677" ht="15.75" customHeight="1">
      <c r="A1677" s="754"/>
      <c r="B1677" s="351">
        <v>1630.0</v>
      </c>
      <c r="C1677" s="652">
        <v>46010.0</v>
      </c>
      <c r="D1677" s="637" t="s">
        <v>12083</v>
      </c>
      <c r="E1677" s="750" t="s">
        <v>12134</v>
      </c>
      <c r="F1677" s="637" t="s">
        <v>14494</v>
      </c>
      <c r="G1677" s="751"/>
      <c r="H1677" s="756"/>
      <c r="I1677" s="754"/>
      <c r="J1677" s="754"/>
      <c r="K1677" s="754"/>
      <c r="L1677" s="754"/>
      <c r="M1677" s="754"/>
      <c r="N1677" s="649"/>
      <c r="O1677" s="649"/>
    </row>
    <row r="1678" ht="15.75" customHeight="1">
      <c r="A1678" s="754"/>
      <c r="B1678" s="351">
        <v>1631.0</v>
      </c>
      <c r="C1678" s="652">
        <v>46010.0</v>
      </c>
      <c r="D1678" s="637" t="s">
        <v>13559</v>
      </c>
      <c r="E1678" s="750" t="s">
        <v>13560</v>
      </c>
      <c r="F1678" s="637" t="s">
        <v>14495</v>
      </c>
      <c r="G1678" s="751"/>
      <c r="H1678" s="756"/>
      <c r="I1678" s="754"/>
      <c r="J1678" s="754"/>
      <c r="K1678" s="754"/>
      <c r="L1678" s="754"/>
      <c r="M1678" s="754"/>
      <c r="N1678" s="649"/>
      <c r="O1678" s="649"/>
    </row>
    <row r="1679" ht="15.75" customHeight="1">
      <c r="A1679" s="192" t="s">
        <v>7852</v>
      </c>
      <c r="B1679" s="737">
        <v>1632.0</v>
      </c>
      <c r="C1679" s="652">
        <v>46003.0</v>
      </c>
      <c r="D1679" s="637" t="s">
        <v>4155</v>
      </c>
      <c r="E1679" s="750" t="s">
        <v>10017</v>
      </c>
      <c r="F1679" s="637" t="s">
        <v>13086</v>
      </c>
      <c r="G1679" s="308" t="s">
        <v>10731</v>
      </c>
      <c r="H1679" s="760" t="s">
        <v>14496</v>
      </c>
      <c r="I1679" s="754"/>
      <c r="J1679" s="754"/>
      <c r="K1679" s="754"/>
      <c r="L1679" s="754"/>
      <c r="M1679" s="754"/>
      <c r="N1679" s="649"/>
      <c r="O1679" s="649"/>
    </row>
    <row r="1680" ht="15.75" customHeight="1">
      <c r="A1680" s="192" t="s">
        <v>7852</v>
      </c>
      <c r="B1680" s="351">
        <v>1633.0</v>
      </c>
      <c r="C1680" s="652">
        <v>46020.0</v>
      </c>
      <c r="D1680" s="637" t="s">
        <v>13303</v>
      </c>
      <c r="E1680" s="750" t="s">
        <v>13304</v>
      </c>
      <c r="F1680" s="637" t="s">
        <v>2751</v>
      </c>
      <c r="G1680" s="751"/>
      <c r="H1680" s="756"/>
      <c r="I1680" s="754"/>
      <c r="J1680" s="754"/>
      <c r="K1680" s="754"/>
      <c r="L1680" s="754"/>
      <c r="M1680" s="754"/>
      <c r="N1680" s="649"/>
      <c r="O1680" s="649"/>
    </row>
    <row r="1681" ht="15.75" customHeight="1">
      <c r="A1681" s="192" t="s">
        <v>7852</v>
      </c>
      <c r="B1681" s="351">
        <v>1634.0</v>
      </c>
      <c r="C1681" s="652">
        <v>46020.0</v>
      </c>
      <c r="D1681" s="637" t="s">
        <v>14497</v>
      </c>
      <c r="E1681" s="750" t="s">
        <v>13546</v>
      </c>
      <c r="F1681" s="637" t="s">
        <v>2751</v>
      </c>
      <c r="G1681" s="751"/>
      <c r="H1681" s="756"/>
      <c r="I1681" s="754"/>
      <c r="J1681" s="754"/>
      <c r="K1681" s="754"/>
      <c r="L1681" s="754"/>
      <c r="M1681" s="754"/>
      <c r="N1681" s="649"/>
      <c r="O1681" s="649"/>
    </row>
    <row r="1682" ht="15.75" customHeight="1">
      <c r="A1682" s="192" t="s">
        <v>7852</v>
      </c>
      <c r="B1682" s="351">
        <v>1635.0</v>
      </c>
      <c r="C1682" s="652">
        <v>46020.0</v>
      </c>
      <c r="D1682" s="637" t="s">
        <v>13281</v>
      </c>
      <c r="E1682" s="750" t="s">
        <v>13282</v>
      </c>
      <c r="F1682" s="637" t="s">
        <v>2751</v>
      </c>
      <c r="G1682" s="751"/>
      <c r="H1682" s="756"/>
      <c r="I1682" s="754"/>
      <c r="J1682" s="754"/>
      <c r="K1682" s="754"/>
      <c r="L1682" s="754"/>
      <c r="M1682" s="754"/>
      <c r="N1682" s="649"/>
      <c r="O1682" s="649"/>
    </row>
    <row r="1683" ht="15.75" customHeight="1">
      <c r="A1683" s="192" t="s">
        <v>7852</v>
      </c>
      <c r="B1683" s="351">
        <v>1636.0</v>
      </c>
      <c r="C1683" s="652">
        <v>46020.0</v>
      </c>
      <c r="D1683" s="637" t="s">
        <v>5070</v>
      </c>
      <c r="E1683" s="750" t="s">
        <v>13504</v>
      </c>
      <c r="F1683" s="637" t="s">
        <v>2751</v>
      </c>
      <c r="G1683" s="751"/>
      <c r="H1683" s="756"/>
      <c r="I1683" s="754"/>
      <c r="J1683" s="754"/>
      <c r="K1683" s="754"/>
      <c r="L1683" s="754"/>
      <c r="M1683" s="754"/>
      <c r="N1683" s="649"/>
      <c r="O1683" s="649"/>
    </row>
    <row r="1684" ht="15.75" customHeight="1">
      <c r="A1684" s="192" t="s">
        <v>7852</v>
      </c>
      <c r="B1684" s="351">
        <v>1637.0</v>
      </c>
      <c r="C1684" s="652">
        <v>46020.0</v>
      </c>
      <c r="D1684" s="637" t="s">
        <v>13324</v>
      </c>
      <c r="E1684" s="750" t="s">
        <v>13325</v>
      </c>
      <c r="F1684" s="637" t="s">
        <v>2751</v>
      </c>
      <c r="G1684" s="751"/>
      <c r="H1684" s="756"/>
      <c r="I1684" s="754"/>
      <c r="J1684" s="754"/>
      <c r="K1684" s="754"/>
      <c r="L1684" s="754"/>
      <c r="M1684" s="754"/>
      <c r="N1684" s="649"/>
      <c r="O1684" s="649"/>
    </row>
    <row r="1685" ht="15.75" customHeight="1">
      <c r="A1685" s="192" t="s">
        <v>7852</v>
      </c>
      <c r="B1685" s="351">
        <v>1638.0</v>
      </c>
      <c r="C1685" s="652">
        <v>46020.0</v>
      </c>
      <c r="D1685" s="637" t="s">
        <v>13162</v>
      </c>
      <c r="E1685" s="750" t="s">
        <v>14498</v>
      </c>
      <c r="F1685" s="637" t="s">
        <v>2751</v>
      </c>
      <c r="G1685" s="751"/>
      <c r="H1685" s="756"/>
      <c r="I1685" s="754"/>
      <c r="J1685" s="754"/>
      <c r="K1685" s="754"/>
      <c r="L1685" s="754"/>
      <c r="M1685" s="754"/>
      <c r="N1685" s="649"/>
      <c r="O1685" s="649"/>
    </row>
    <row r="1686" ht="15.75" customHeight="1">
      <c r="A1686" s="192" t="s">
        <v>7852</v>
      </c>
      <c r="B1686" s="351">
        <v>1639.0</v>
      </c>
      <c r="C1686" s="652">
        <v>46021.0</v>
      </c>
      <c r="D1686" s="637" t="s">
        <v>12798</v>
      </c>
      <c r="E1686" s="750" t="s">
        <v>12799</v>
      </c>
      <c r="F1686" s="637" t="s">
        <v>2923</v>
      </c>
      <c r="G1686" s="751"/>
      <c r="H1686" s="756"/>
      <c r="I1686" s="754"/>
      <c r="J1686" s="754"/>
      <c r="K1686" s="754"/>
      <c r="L1686" s="754"/>
      <c r="M1686" s="754"/>
      <c r="N1686" s="649"/>
      <c r="O1686" s="649"/>
    </row>
    <row r="1687" ht="15.75" customHeight="1">
      <c r="A1687" s="192" t="s">
        <v>7852</v>
      </c>
      <c r="B1687" s="351">
        <v>1640.0</v>
      </c>
      <c r="C1687" s="652">
        <v>46021.0</v>
      </c>
      <c r="D1687" s="637" t="s">
        <v>12911</v>
      </c>
      <c r="E1687" s="750" t="s">
        <v>12912</v>
      </c>
      <c r="F1687" s="637" t="s">
        <v>2923</v>
      </c>
      <c r="G1687" s="757" t="s">
        <v>14499</v>
      </c>
      <c r="H1687" s="756"/>
      <c r="I1687" s="754"/>
      <c r="J1687" s="754"/>
      <c r="K1687" s="754"/>
      <c r="L1687" s="754"/>
      <c r="M1687" s="754"/>
      <c r="N1687" s="649"/>
      <c r="O1687" s="649"/>
    </row>
    <row r="1688" ht="15.75" customHeight="1">
      <c r="A1688" s="192" t="s">
        <v>7852</v>
      </c>
      <c r="B1688" s="351">
        <v>1641.0</v>
      </c>
      <c r="C1688" s="652">
        <v>46021.0</v>
      </c>
      <c r="D1688" s="637" t="s">
        <v>12834</v>
      </c>
      <c r="E1688" s="750" t="s">
        <v>13101</v>
      </c>
      <c r="F1688" s="637" t="s">
        <v>2923</v>
      </c>
      <c r="G1688" s="757" t="s">
        <v>14500</v>
      </c>
      <c r="H1688" s="756"/>
      <c r="I1688" s="754"/>
      <c r="J1688" s="754"/>
      <c r="K1688" s="754"/>
      <c r="L1688" s="754"/>
      <c r="M1688" s="754"/>
      <c r="N1688" s="649"/>
      <c r="O1688" s="649"/>
    </row>
    <row r="1689" ht="15.75" customHeight="1">
      <c r="A1689" s="192" t="s">
        <v>7852</v>
      </c>
      <c r="B1689" s="351">
        <v>1642.0</v>
      </c>
      <c r="C1689" s="652">
        <v>46021.0</v>
      </c>
      <c r="D1689" s="637" t="s">
        <v>12812</v>
      </c>
      <c r="E1689" s="750" t="s">
        <v>14216</v>
      </c>
      <c r="F1689" s="637" t="s">
        <v>2923</v>
      </c>
      <c r="G1689" s="751"/>
      <c r="H1689" s="756"/>
      <c r="I1689" s="754"/>
      <c r="J1689" s="754"/>
      <c r="K1689" s="754"/>
      <c r="L1689" s="754"/>
      <c r="M1689" s="754"/>
      <c r="N1689" s="649"/>
      <c r="O1689" s="649"/>
    </row>
    <row r="1690" ht="15.75" customHeight="1">
      <c r="A1690" s="192" t="s">
        <v>7852</v>
      </c>
      <c r="B1690" s="351">
        <v>1643.0</v>
      </c>
      <c r="C1690" s="652">
        <v>46021.0</v>
      </c>
      <c r="D1690" s="637" t="s">
        <v>12086</v>
      </c>
      <c r="E1690" s="750" t="s">
        <v>14501</v>
      </c>
      <c r="F1690" s="637" t="s">
        <v>2923</v>
      </c>
      <c r="G1690" s="751"/>
      <c r="H1690" s="756"/>
      <c r="I1690" s="754"/>
      <c r="J1690" s="754"/>
      <c r="K1690" s="754"/>
      <c r="L1690" s="754"/>
      <c r="M1690" s="754"/>
      <c r="N1690" s="649"/>
      <c r="O1690" s="649"/>
    </row>
    <row r="1691" ht="15.75" customHeight="1">
      <c r="A1691" s="192" t="s">
        <v>7852</v>
      </c>
      <c r="B1691" s="351">
        <v>1644.0</v>
      </c>
      <c r="C1691" s="652">
        <v>46021.0</v>
      </c>
      <c r="D1691" s="637" t="s">
        <v>13072</v>
      </c>
      <c r="E1691" s="750" t="s">
        <v>13073</v>
      </c>
      <c r="F1691" s="637" t="s">
        <v>2923</v>
      </c>
      <c r="G1691" s="751"/>
      <c r="H1691" s="756"/>
      <c r="I1691" s="754"/>
      <c r="J1691" s="754"/>
      <c r="K1691" s="754"/>
      <c r="L1691" s="754"/>
      <c r="M1691" s="754"/>
      <c r="N1691" s="649"/>
      <c r="O1691" s="649"/>
    </row>
    <row r="1692" ht="15.75" customHeight="1">
      <c r="A1692" s="192" t="s">
        <v>7852</v>
      </c>
      <c r="B1692" s="351">
        <v>1645.0</v>
      </c>
      <c r="C1692" s="652">
        <v>46021.0</v>
      </c>
      <c r="D1692" s="637" t="s">
        <v>12132</v>
      </c>
      <c r="E1692" s="750" t="s">
        <v>12133</v>
      </c>
      <c r="F1692" s="637" t="s">
        <v>18</v>
      </c>
      <c r="G1692" s="751"/>
      <c r="H1692" s="756"/>
      <c r="I1692" s="754"/>
      <c r="J1692" s="754"/>
      <c r="K1692" s="754"/>
      <c r="L1692" s="754"/>
      <c r="M1692" s="754"/>
      <c r="N1692" s="649"/>
      <c r="O1692" s="649"/>
    </row>
    <row r="1693" ht="15.75" customHeight="1">
      <c r="A1693" s="192" t="s">
        <v>7852</v>
      </c>
      <c r="B1693" s="351">
        <v>1646.0</v>
      </c>
      <c r="C1693" s="652">
        <v>46021.0</v>
      </c>
      <c r="D1693" s="637" t="s">
        <v>8887</v>
      </c>
      <c r="E1693" s="750" t="s">
        <v>14502</v>
      </c>
      <c r="F1693" s="637" t="s">
        <v>18</v>
      </c>
      <c r="G1693" s="751"/>
      <c r="H1693" s="756"/>
      <c r="I1693" s="754"/>
      <c r="J1693" s="754"/>
      <c r="K1693" s="754"/>
      <c r="L1693" s="754"/>
      <c r="M1693" s="754"/>
      <c r="N1693" s="649"/>
      <c r="O1693" s="649"/>
    </row>
    <row r="1694" ht="15.75" customHeight="1">
      <c r="A1694" s="192" t="s">
        <v>7852</v>
      </c>
      <c r="B1694" s="351">
        <v>1647.0</v>
      </c>
      <c r="C1694" s="652">
        <v>46021.0</v>
      </c>
      <c r="D1694" s="637" t="s">
        <v>13797</v>
      </c>
      <c r="E1694" s="750" t="s">
        <v>14503</v>
      </c>
      <c r="F1694" s="637" t="s">
        <v>18</v>
      </c>
      <c r="G1694" s="751"/>
      <c r="H1694" s="756"/>
      <c r="I1694" s="754"/>
      <c r="J1694" s="754"/>
      <c r="K1694" s="754"/>
      <c r="L1694" s="754"/>
      <c r="M1694" s="754"/>
      <c r="N1694" s="649"/>
      <c r="O1694" s="649"/>
    </row>
    <row r="1695" ht="15.75" customHeight="1">
      <c r="A1695" s="192" t="s">
        <v>7852</v>
      </c>
      <c r="B1695" s="351">
        <v>1648.0</v>
      </c>
      <c r="C1695" s="652">
        <v>46021.0</v>
      </c>
      <c r="D1695" s="637" t="s">
        <v>12128</v>
      </c>
      <c r="E1695" s="750" t="s">
        <v>14504</v>
      </c>
      <c r="F1695" s="637" t="s">
        <v>18</v>
      </c>
      <c r="G1695" s="751"/>
      <c r="H1695" s="756"/>
      <c r="I1695" s="754"/>
      <c r="J1695" s="754"/>
      <c r="K1695" s="754"/>
      <c r="L1695" s="754"/>
      <c r="M1695" s="754"/>
      <c r="N1695" s="649"/>
      <c r="O1695" s="649"/>
    </row>
    <row r="1696" ht="15.75" customHeight="1">
      <c r="A1696" s="192" t="s">
        <v>7852</v>
      </c>
      <c r="B1696" s="351">
        <v>1649.0</v>
      </c>
      <c r="C1696" s="652">
        <v>46021.0</v>
      </c>
      <c r="D1696" s="637" t="s">
        <v>13975</v>
      </c>
      <c r="E1696" s="750" t="s">
        <v>13976</v>
      </c>
      <c r="F1696" s="637" t="s">
        <v>18</v>
      </c>
      <c r="G1696" s="751"/>
      <c r="H1696" s="756"/>
      <c r="I1696" s="754"/>
      <c r="J1696" s="754"/>
      <c r="K1696" s="754"/>
      <c r="L1696" s="754"/>
      <c r="M1696" s="754"/>
      <c r="N1696" s="649"/>
      <c r="O1696" s="649"/>
    </row>
    <row r="1697" ht="15.75" customHeight="1">
      <c r="A1697" s="192" t="s">
        <v>7852</v>
      </c>
      <c r="B1697" s="351">
        <v>1650.0</v>
      </c>
      <c r="C1697" s="652">
        <v>46021.0</v>
      </c>
      <c r="D1697" s="637" t="s">
        <v>14505</v>
      </c>
      <c r="E1697" s="750" t="s">
        <v>14506</v>
      </c>
      <c r="F1697" s="637" t="s">
        <v>18</v>
      </c>
      <c r="G1697" s="751"/>
      <c r="H1697" s="756"/>
      <c r="I1697" s="754"/>
      <c r="J1697" s="754"/>
      <c r="K1697" s="754"/>
      <c r="L1697" s="754"/>
      <c r="M1697" s="754"/>
      <c r="N1697" s="649"/>
      <c r="O1697" s="649"/>
    </row>
    <row r="1698" ht="15.75" customHeight="1">
      <c r="A1698" s="754"/>
      <c r="B1698" s="351">
        <v>1651.0</v>
      </c>
      <c r="G1698" s="751"/>
      <c r="H1698" s="756"/>
      <c r="I1698" s="754"/>
      <c r="J1698" s="754"/>
      <c r="K1698" s="754"/>
      <c r="L1698" s="754"/>
      <c r="M1698" s="754"/>
      <c r="N1698" s="649"/>
      <c r="O1698" s="649"/>
    </row>
    <row r="1699" ht="15.75" customHeight="1">
      <c r="A1699" s="754"/>
      <c r="B1699" s="351">
        <v>1652.0</v>
      </c>
      <c r="C1699" s="652"/>
      <c r="D1699" s="754"/>
      <c r="E1699" s="762"/>
      <c r="F1699" s="637"/>
      <c r="G1699" s="751"/>
      <c r="H1699" s="756"/>
      <c r="I1699" s="754"/>
      <c r="J1699" s="754"/>
      <c r="K1699" s="754"/>
      <c r="L1699" s="754"/>
      <c r="M1699" s="754"/>
      <c r="N1699" s="649"/>
      <c r="O1699" s="649"/>
    </row>
    <row r="1700" ht="15.75" customHeight="1">
      <c r="A1700" s="754"/>
      <c r="B1700" s="351">
        <v>1653.0</v>
      </c>
      <c r="C1700" s="652"/>
      <c r="D1700" s="754"/>
      <c r="E1700" s="762"/>
      <c r="F1700" s="754"/>
      <c r="G1700" s="751"/>
      <c r="H1700" s="756"/>
      <c r="I1700" s="754"/>
      <c r="J1700" s="754"/>
      <c r="K1700" s="754"/>
      <c r="L1700" s="754"/>
      <c r="M1700" s="754"/>
      <c r="N1700" s="649"/>
      <c r="O1700" s="649"/>
    </row>
    <row r="1701" ht="15.75" customHeight="1">
      <c r="A1701" s="192" t="s">
        <v>7852</v>
      </c>
      <c r="B1701" s="351">
        <v>1654.0</v>
      </c>
      <c r="C1701" s="652">
        <v>46022.0</v>
      </c>
      <c r="D1701" s="73" t="s">
        <v>13519</v>
      </c>
      <c r="E1701" s="386" t="s">
        <v>13520</v>
      </c>
      <c r="F1701" s="306" t="s">
        <v>10756</v>
      </c>
      <c r="G1701" s="751"/>
      <c r="H1701" s="756"/>
      <c r="I1701" s="754"/>
      <c r="J1701" s="754"/>
      <c r="K1701" s="754"/>
      <c r="L1701" s="754"/>
      <c r="M1701" s="754"/>
      <c r="N1701" s="649"/>
      <c r="O1701" s="649"/>
    </row>
    <row r="1702" ht="15.75" customHeight="1">
      <c r="A1702" s="754"/>
      <c r="B1702" s="351">
        <v>1655.0</v>
      </c>
      <c r="C1702" s="652"/>
      <c r="D1702" s="754"/>
      <c r="E1702" s="762"/>
      <c r="F1702" s="754"/>
      <c r="G1702" s="751"/>
      <c r="H1702" s="756"/>
      <c r="I1702" s="754"/>
      <c r="J1702" s="754"/>
      <c r="K1702" s="754"/>
      <c r="L1702" s="754"/>
      <c r="M1702" s="754"/>
      <c r="N1702" s="649"/>
      <c r="O1702" s="649"/>
    </row>
    <row r="1703" ht="15.75" customHeight="1">
      <c r="A1703" s="754"/>
      <c r="B1703" s="351">
        <v>1656.0</v>
      </c>
      <c r="C1703" s="652"/>
      <c r="D1703" s="754"/>
      <c r="E1703" s="762"/>
      <c r="F1703" s="754"/>
      <c r="G1703" s="751"/>
      <c r="H1703" s="756"/>
      <c r="I1703" s="754"/>
      <c r="J1703" s="754"/>
      <c r="K1703" s="754"/>
      <c r="L1703" s="754"/>
      <c r="M1703" s="754"/>
      <c r="N1703" s="649"/>
      <c r="O1703" s="649"/>
    </row>
    <row r="1704" ht="15.75" customHeight="1">
      <c r="A1704" s="754"/>
      <c r="B1704" s="351">
        <v>1657.0</v>
      </c>
      <c r="C1704" s="652"/>
      <c r="D1704" s="754"/>
      <c r="E1704" s="762"/>
      <c r="F1704" s="754"/>
      <c r="G1704" s="751"/>
      <c r="H1704" s="756"/>
      <c r="I1704" s="754"/>
      <c r="J1704" s="754"/>
      <c r="K1704" s="754"/>
      <c r="L1704" s="754"/>
      <c r="M1704" s="754"/>
      <c r="N1704" s="649"/>
      <c r="O1704" s="649"/>
    </row>
    <row r="1705" ht="15.75" customHeight="1">
      <c r="A1705" s="754"/>
      <c r="B1705" s="351"/>
      <c r="C1705" s="652"/>
      <c r="D1705" s="754"/>
      <c r="E1705" s="762"/>
      <c r="F1705" s="754"/>
      <c r="G1705" s="751"/>
      <c r="H1705" s="756"/>
      <c r="I1705" s="754"/>
      <c r="J1705" s="754"/>
      <c r="K1705" s="754"/>
      <c r="L1705" s="754"/>
      <c r="M1705" s="754"/>
      <c r="N1705" s="649"/>
      <c r="O1705" s="649"/>
    </row>
    <row r="1706" ht="15.75" customHeight="1">
      <c r="A1706" s="754"/>
      <c r="B1706" s="351"/>
      <c r="C1706" s="652"/>
      <c r="D1706" s="754"/>
      <c r="E1706" s="762"/>
      <c r="F1706" s="754"/>
      <c r="G1706" s="751"/>
      <c r="H1706" s="756"/>
      <c r="I1706" s="754"/>
      <c r="J1706" s="754"/>
      <c r="K1706" s="754"/>
      <c r="L1706" s="754"/>
      <c r="M1706" s="754"/>
      <c r="N1706" s="649"/>
      <c r="O1706" s="649"/>
    </row>
    <row r="1707" ht="15.75" customHeight="1">
      <c r="A1707" s="754"/>
      <c r="B1707" s="351"/>
      <c r="C1707" s="652"/>
      <c r="D1707" s="754"/>
      <c r="E1707" s="762"/>
      <c r="F1707" s="754"/>
      <c r="G1707" s="751"/>
      <c r="H1707" s="756"/>
      <c r="I1707" s="754"/>
      <c r="J1707" s="754"/>
      <c r="K1707" s="754"/>
      <c r="L1707" s="754"/>
      <c r="M1707" s="754"/>
      <c r="N1707" s="649"/>
      <c r="O1707" s="649"/>
    </row>
    <row r="1708" ht="15.75" customHeight="1">
      <c r="A1708" s="754"/>
      <c r="B1708" s="351"/>
      <c r="C1708" s="652"/>
      <c r="D1708" s="754"/>
      <c r="E1708" s="762"/>
      <c r="F1708" s="754"/>
      <c r="G1708" s="751"/>
      <c r="H1708" s="756"/>
      <c r="I1708" s="754"/>
      <c r="J1708" s="754"/>
      <c r="K1708" s="754"/>
      <c r="L1708" s="754"/>
      <c r="M1708" s="754"/>
      <c r="N1708" s="649"/>
      <c r="O1708" s="649"/>
    </row>
    <row r="1709" ht="15.75" customHeight="1">
      <c r="A1709" s="754"/>
      <c r="B1709" s="351"/>
      <c r="C1709" s="652"/>
      <c r="D1709" s="754"/>
      <c r="E1709" s="762"/>
      <c r="F1709" s="754"/>
      <c r="G1709" s="751"/>
      <c r="H1709" s="756"/>
      <c r="I1709" s="754"/>
      <c r="J1709" s="754"/>
      <c r="K1709" s="754"/>
      <c r="L1709" s="754"/>
      <c r="M1709" s="754"/>
      <c r="N1709" s="649"/>
      <c r="O1709" s="649"/>
    </row>
    <row r="1710" ht="15.75" customHeight="1">
      <c r="A1710" s="754"/>
      <c r="B1710" s="351"/>
      <c r="C1710" s="652"/>
      <c r="D1710" s="754"/>
      <c r="E1710" s="762"/>
      <c r="F1710" s="754"/>
      <c r="G1710" s="751"/>
      <c r="H1710" s="756"/>
      <c r="I1710" s="754"/>
      <c r="J1710" s="754"/>
      <c r="K1710" s="754"/>
      <c r="L1710" s="754"/>
      <c r="M1710" s="754"/>
      <c r="N1710" s="649"/>
      <c r="O1710" s="649"/>
    </row>
    <row r="1711" ht="15.75" customHeight="1">
      <c r="A1711" s="754"/>
      <c r="B1711" s="351"/>
      <c r="C1711" s="652"/>
      <c r="D1711" s="754"/>
      <c r="E1711" s="762"/>
      <c r="F1711" s="754"/>
      <c r="G1711" s="751"/>
      <c r="H1711" s="756"/>
      <c r="I1711" s="754"/>
      <c r="J1711" s="754"/>
      <c r="K1711" s="754"/>
      <c r="L1711" s="754"/>
      <c r="M1711" s="754"/>
      <c r="N1711" s="649"/>
      <c r="O1711" s="649"/>
    </row>
    <row r="1712" ht="15.75" customHeight="1">
      <c r="A1712" s="754"/>
      <c r="B1712" s="351"/>
      <c r="C1712" s="652"/>
      <c r="D1712" s="754"/>
      <c r="E1712" s="762"/>
      <c r="F1712" s="754"/>
      <c r="G1712" s="751"/>
      <c r="H1712" s="756"/>
      <c r="I1712" s="754"/>
      <c r="J1712" s="754"/>
      <c r="K1712" s="754"/>
      <c r="L1712" s="754"/>
      <c r="M1712" s="754"/>
      <c r="N1712" s="649"/>
      <c r="O1712" s="649"/>
    </row>
    <row r="1713" ht="15.75" customHeight="1">
      <c r="A1713" s="754"/>
      <c r="B1713" s="351"/>
      <c r="C1713" s="652"/>
      <c r="D1713" s="754"/>
      <c r="E1713" s="762"/>
      <c r="F1713" s="754"/>
      <c r="G1713" s="751"/>
      <c r="H1713" s="756"/>
      <c r="I1713" s="754"/>
      <c r="J1713" s="754"/>
      <c r="K1713" s="754"/>
      <c r="L1713" s="754"/>
      <c r="M1713" s="754"/>
      <c r="N1713" s="649"/>
      <c r="O1713" s="649"/>
    </row>
    <row r="1714" ht="15.75" customHeight="1">
      <c r="A1714" s="642"/>
      <c r="B1714" s="763"/>
      <c r="C1714" s="706"/>
      <c r="D1714" s="642"/>
      <c r="E1714" s="764"/>
      <c r="F1714" s="642"/>
      <c r="G1714" s="765"/>
      <c r="H1714" s="766"/>
      <c r="I1714" s="642"/>
      <c r="J1714" s="642"/>
      <c r="K1714" s="642"/>
      <c r="L1714" s="642"/>
      <c r="M1714" s="642"/>
      <c r="N1714" s="641"/>
      <c r="O1714" s="641"/>
    </row>
    <row r="1715" ht="15.75" customHeight="1">
      <c r="A1715" s="642"/>
      <c r="B1715" s="763"/>
      <c r="C1715" s="706"/>
      <c r="D1715" s="642"/>
      <c r="E1715" s="764"/>
      <c r="F1715" s="642"/>
      <c r="G1715" s="765"/>
      <c r="H1715" s="766"/>
      <c r="I1715" s="642"/>
      <c r="J1715" s="642"/>
      <c r="K1715" s="642"/>
      <c r="L1715" s="642"/>
      <c r="M1715" s="642"/>
      <c r="N1715" s="641"/>
      <c r="O1715" s="641"/>
    </row>
    <row r="1716" ht="15.75" customHeight="1">
      <c r="A1716" s="642"/>
      <c r="B1716" s="763"/>
      <c r="C1716" s="706"/>
      <c r="D1716" s="642"/>
      <c r="E1716" s="764"/>
      <c r="F1716" s="642"/>
      <c r="G1716" s="765"/>
      <c r="H1716" s="766"/>
      <c r="I1716" s="642"/>
      <c r="J1716" s="642"/>
      <c r="K1716" s="642"/>
      <c r="L1716" s="642"/>
      <c r="M1716" s="642"/>
      <c r="N1716" s="641"/>
      <c r="O1716" s="641"/>
    </row>
    <row r="1717" ht="15.75" customHeight="1">
      <c r="A1717" s="642"/>
      <c r="B1717" s="763"/>
      <c r="C1717" s="706"/>
      <c r="D1717" s="642"/>
      <c r="E1717" s="764"/>
      <c r="F1717" s="642"/>
      <c r="G1717" s="765"/>
      <c r="H1717" s="766"/>
      <c r="I1717" s="642"/>
      <c r="J1717" s="642"/>
      <c r="K1717" s="642"/>
      <c r="L1717" s="642"/>
      <c r="M1717" s="642"/>
      <c r="N1717" s="641"/>
      <c r="O1717" s="641"/>
    </row>
    <row r="1718" ht="15.75" customHeight="1">
      <c r="A1718" s="642"/>
      <c r="B1718" s="763"/>
      <c r="C1718" s="706"/>
      <c r="D1718" s="642"/>
      <c r="E1718" s="764"/>
      <c r="F1718" s="642"/>
      <c r="G1718" s="765"/>
      <c r="H1718" s="766"/>
      <c r="I1718" s="642"/>
      <c r="J1718" s="642"/>
      <c r="K1718" s="642"/>
      <c r="L1718" s="642"/>
      <c r="M1718" s="642"/>
      <c r="N1718" s="641"/>
      <c r="O1718" s="641"/>
    </row>
    <row r="1719" ht="15.75" customHeight="1">
      <c r="A1719" s="642"/>
      <c r="B1719" s="763"/>
      <c r="C1719" s="706"/>
      <c r="D1719" s="642"/>
      <c r="E1719" s="764"/>
      <c r="F1719" s="642"/>
      <c r="G1719" s="765"/>
      <c r="H1719" s="766"/>
      <c r="I1719" s="642"/>
      <c r="J1719" s="642"/>
      <c r="K1719" s="642"/>
      <c r="L1719" s="642"/>
      <c r="M1719" s="642"/>
      <c r="N1719" s="641"/>
      <c r="O1719" s="641"/>
    </row>
    <row r="1720" ht="15.75" customHeight="1">
      <c r="A1720" s="642"/>
      <c r="B1720" s="763"/>
      <c r="C1720" s="706"/>
      <c r="D1720" s="642"/>
      <c r="E1720" s="764"/>
      <c r="F1720" s="642"/>
      <c r="G1720" s="765"/>
      <c r="H1720" s="766"/>
      <c r="I1720" s="642"/>
      <c r="J1720" s="642"/>
      <c r="K1720" s="642"/>
      <c r="L1720" s="642"/>
      <c r="M1720" s="642"/>
      <c r="N1720" s="641"/>
      <c r="O1720" s="641"/>
    </row>
    <row r="1721" ht="15.75" customHeight="1">
      <c r="A1721" s="642"/>
      <c r="B1721" s="763"/>
      <c r="C1721" s="706"/>
      <c r="D1721" s="642"/>
      <c r="E1721" s="764"/>
      <c r="F1721" s="642"/>
      <c r="G1721" s="765"/>
      <c r="H1721" s="766"/>
      <c r="I1721" s="642"/>
      <c r="J1721" s="642"/>
      <c r="K1721" s="642"/>
      <c r="L1721" s="642"/>
      <c r="M1721" s="642"/>
      <c r="N1721" s="641"/>
      <c r="O1721" s="641"/>
    </row>
    <row r="1722" ht="15.75" customHeight="1">
      <c r="A1722" s="642"/>
      <c r="B1722" s="763"/>
      <c r="C1722" s="706"/>
      <c r="D1722" s="642"/>
      <c r="E1722" s="764"/>
      <c r="F1722" s="642"/>
      <c r="G1722" s="765"/>
      <c r="H1722" s="766"/>
      <c r="I1722" s="642"/>
      <c r="J1722" s="642"/>
      <c r="K1722" s="642"/>
      <c r="L1722" s="642"/>
      <c r="M1722" s="642"/>
      <c r="N1722" s="641"/>
      <c r="O1722" s="641"/>
    </row>
    <row r="1723" ht="15.75" customHeight="1">
      <c r="A1723" s="642"/>
      <c r="B1723" s="763"/>
      <c r="C1723" s="706"/>
      <c r="D1723" s="642"/>
      <c r="E1723" s="764"/>
      <c r="F1723" s="642"/>
      <c r="G1723" s="765"/>
      <c r="H1723" s="766"/>
      <c r="I1723" s="642"/>
      <c r="J1723" s="642"/>
      <c r="K1723" s="642"/>
      <c r="L1723" s="642"/>
      <c r="M1723" s="642"/>
      <c r="N1723" s="641"/>
      <c r="O1723" s="641"/>
    </row>
    <row r="1724" ht="15.75" customHeight="1">
      <c r="A1724" s="642"/>
      <c r="B1724" s="763"/>
      <c r="C1724" s="706"/>
      <c r="D1724" s="642"/>
      <c r="E1724" s="764"/>
      <c r="F1724" s="642"/>
      <c r="G1724" s="765"/>
      <c r="H1724" s="766"/>
      <c r="I1724" s="642"/>
      <c r="J1724" s="642"/>
      <c r="K1724" s="642"/>
      <c r="L1724" s="642"/>
      <c r="M1724" s="642"/>
      <c r="N1724" s="641"/>
      <c r="O1724" s="641"/>
    </row>
    <row r="1725" ht="15.75" customHeight="1">
      <c r="A1725" s="642"/>
      <c r="B1725" s="763"/>
      <c r="C1725" s="706"/>
      <c r="D1725" s="642"/>
      <c r="E1725" s="764"/>
      <c r="F1725" s="642"/>
      <c r="G1725" s="765"/>
      <c r="H1725" s="766"/>
      <c r="I1725" s="642"/>
      <c r="J1725" s="642"/>
      <c r="K1725" s="642"/>
      <c r="L1725" s="642"/>
      <c r="M1725" s="642"/>
      <c r="N1725" s="641"/>
      <c r="O1725" s="641"/>
    </row>
    <row r="1726" ht="15.75" customHeight="1">
      <c r="A1726" s="642"/>
      <c r="B1726" s="763"/>
      <c r="C1726" s="706"/>
      <c r="D1726" s="642"/>
      <c r="E1726" s="764"/>
      <c r="F1726" s="642"/>
      <c r="G1726" s="765"/>
      <c r="H1726" s="766"/>
      <c r="I1726" s="642"/>
      <c r="J1726" s="642"/>
      <c r="K1726" s="642"/>
      <c r="L1726" s="642"/>
      <c r="M1726" s="642"/>
      <c r="N1726" s="641"/>
      <c r="O1726" s="641"/>
    </row>
    <row r="1727" ht="15.75" customHeight="1">
      <c r="A1727" s="642"/>
      <c r="B1727" s="763"/>
      <c r="C1727" s="706"/>
      <c r="D1727" s="642"/>
      <c r="E1727" s="764"/>
      <c r="F1727" s="642"/>
      <c r="G1727" s="765"/>
      <c r="H1727" s="766"/>
      <c r="I1727" s="642"/>
      <c r="J1727" s="642"/>
      <c r="K1727" s="642"/>
      <c r="L1727" s="642"/>
      <c r="M1727" s="642"/>
      <c r="N1727" s="641"/>
      <c r="O1727" s="641"/>
    </row>
    <row r="1728" ht="15.75" customHeight="1">
      <c r="A1728" s="642"/>
      <c r="B1728" s="763"/>
      <c r="C1728" s="706"/>
      <c r="D1728" s="642"/>
      <c r="E1728" s="764"/>
      <c r="F1728" s="642"/>
      <c r="G1728" s="765"/>
      <c r="H1728" s="766"/>
      <c r="I1728" s="642"/>
      <c r="J1728" s="642"/>
      <c r="K1728" s="642"/>
      <c r="L1728" s="642"/>
      <c r="M1728" s="642"/>
      <c r="N1728" s="641"/>
      <c r="O1728" s="641"/>
    </row>
    <row r="1729" ht="15.75" customHeight="1">
      <c r="A1729" s="642"/>
      <c r="B1729" s="763"/>
      <c r="C1729" s="706"/>
      <c r="D1729" s="642"/>
      <c r="E1729" s="764"/>
      <c r="F1729" s="642"/>
      <c r="G1729" s="765"/>
      <c r="H1729" s="766"/>
      <c r="I1729" s="642"/>
      <c r="J1729" s="642"/>
      <c r="K1729" s="642"/>
      <c r="L1729" s="642"/>
      <c r="M1729" s="642"/>
      <c r="N1729" s="641"/>
      <c r="O1729" s="641"/>
    </row>
    <row r="1730" ht="15.75" customHeight="1">
      <c r="A1730" s="642"/>
      <c r="B1730" s="763"/>
      <c r="C1730" s="706"/>
      <c r="D1730" s="642"/>
      <c r="E1730" s="764"/>
      <c r="F1730" s="642"/>
      <c r="G1730" s="765"/>
      <c r="H1730" s="766"/>
      <c r="I1730" s="642"/>
      <c r="J1730" s="642"/>
      <c r="K1730" s="642"/>
      <c r="L1730" s="642"/>
      <c r="M1730" s="642"/>
      <c r="N1730" s="641"/>
      <c r="O1730" s="641"/>
    </row>
    <row r="1731" ht="15.75" customHeight="1">
      <c r="A1731" s="642"/>
      <c r="B1731" s="763"/>
      <c r="C1731" s="706"/>
      <c r="D1731" s="642"/>
      <c r="E1731" s="764"/>
      <c r="F1731" s="642"/>
      <c r="G1731" s="765"/>
      <c r="H1731" s="766"/>
      <c r="I1731" s="642"/>
      <c r="J1731" s="642"/>
      <c r="K1731" s="642"/>
      <c r="L1731" s="642"/>
      <c r="M1731" s="642"/>
      <c r="N1731" s="641"/>
      <c r="O1731" s="641"/>
    </row>
    <row r="1732" ht="15.75" customHeight="1">
      <c r="A1732" s="642"/>
      <c r="B1732" s="763"/>
      <c r="C1732" s="706"/>
      <c r="D1732" s="642"/>
      <c r="E1732" s="764"/>
      <c r="F1732" s="642"/>
      <c r="G1732" s="765"/>
      <c r="H1732" s="766"/>
      <c r="I1732" s="642"/>
      <c r="J1732" s="642"/>
      <c r="K1732" s="642"/>
      <c r="L1732" s="642"/>
      <c r="M1732" s="642"/>
      <c r="N1732" s="641"/>
      <c r="O1732" s="641"/>
    </row>
    <row r="1733" ht="15.75" customHeight="1">
      <c r="A1733" s="642"/>
      <c r="B1733" s="763"/>
      <c r="C1733" s="706"/>
      <c r="D1733" s="642"/>
      <c r="E1733" s="764"/>
      <c r="F1733" s="642"/>
      <c r="G1733" s="765"/>
      <c r="H1733" s="766"/>
      <c r="I1733" s="642"/>
      <c r="J1733" s="642"/>
      <c r="K1733" s="642"/>
      <c r="L1733" s="642"/>
      <c r="M1733" s="642"/>
      <c r="N1733" s="641"/>
      <c r="O1733" s="641"/>
    </row>
    <row r="1734" ht="15.75" customHeight="1">
      <c r="A1734" s="642"/>
      <c r="B1734" s="763"/>
      <c r="C1734" s="706"/>
      <c r="D1734" s="642"/>
      <c r="E1734" s="764"/>
      <c r="F1734" s="642"/>
      <c r="G1734" s="765"/>
      <c r="H1734" s="766"/>
      <c r="I1734" s="642"/>
      <c r="J1734" s="642"/>
      <c r="K1734" s="642"/>
      <c r="L1734" s="642"/>
      <c r="M1734" s="642"/>
      <c r="N1734" s="641"/>
      <c r="O1734" s="641"/>
    </row>
    <row r="1735" ht="15.75" customHeight="1">
      <c r="A1735" s="642"/>
      <c r="B1735" s="763"/>
      <c r="C1735" s="706"/>
      <c r="D1735" s="642"/>
      <c r="E1735" s="764"/>
      <c r="F1735" s="642"/>
      <c r="G1735" s="765"/>
      <c r="H1735" s="766"/>
      <c r="I1735" s="642"/>
      <c r="J1735" s="642"/>
      <c r="K1735" s="642"/>
      <c r="L1735" s="642"/>
      <c r="M1735" s="642"/>
      <c r="N1735" s="641"/>
      <c r="O1735" s="641"/>
    </row>
    <row r="1736" ht="15.75" customHeight="1">
      <c r="A1736" s="642"/>
      <c r="B1736" s="763"/>
      <c r="C1736" s="706"/>
      <c r="D1736" s="642"/>
      <c r="E1736" s="764"/>
      <c r="F1736" s="642"/>
      <c r="G1736" s="765"/>
      <c r="H1736" s="766"/>
      <c r="I1736" s="642"/>
      <c r="J1736" s="642"/>
      <c r="K1736" s="642"/>
      <c r="L1736" s="642"/>
      <c r="M1736" s="642"/>
      <c r="N1736" s="641"/>
      <c r="O1736" s="641"/>
    </row>
    <row r="1737" ht="15.75" customHeight="1">
      <c r="A1737" s="642"/>
      <c r="B1737" s="763"/>
      <c r="C1737" s="706"/>
      <c r="D1737" s="642"/>
      <c r="E1737" s="764"/>
      <c r="F1737" s="642"/>
      <c r="G1737" s="765"/>
      <c r="H1737" s="766"/>
      <c r="I1737" s="642"/>
      <c r="J1737" s="642"/>
      <c r="K1737" s="642"/>
      <c r="L1737" s="642"/>
      <c r="M1737" s="642"/>
      <c r="N1737" s="641"/>
      <c r="O1737" s="641"/>
    </row>
    <row r="1738" ht="15.75" customHeight="1">
      <c r="A1738" s="642"/>
      <c r="B1738" s="763"/>
      <c r="C1738" s="706"/>
      <c r="D1738" s="642"/>
      <c r="E1738" s="764"/>
      <c r="F1738" s="642"/>
      <c r="G1738" s="765"/>
      <c r="H1738" s="766"/>
      <c r="I1738" s="642"/>
      <c r="J1738" s="642"/>
      <c r="K1738" s="642"/>
      <c r="L1738" s="642"/>
      <c r="M1738" s="642"/>
      <c r="N1738" s="641"/>
      <c r="O1738" s="641"/>
    </row>
    <row r="1739" ht="15.75" customHeight="1">
      <c r="A1739" s="642"/>
      <c r="B1739" s="763"/>
      <c r="C1739" s="706"/>
      <c r="D1739" s="642"/>
      <c r="E1739" s="764"/>
      <c r="F1739" s="642"/>
      <c r="G1739" s="765"/>
      <c r="H1739" s="766"/>
      <c r="I1739" s="642"/>
      <c r="J1739" s="642"/>
      <c r="K1739" s="642"/>
      <c r="L1739" s="642"/>
      <c r="M1739" s="642"/>
      <c r="N1739" s="641"/>
      <c r="O1739" s="641"/>
    </row>
    <row r="1740" ht="15.75" customHeight="1">
      <c r="A1740" s="642"/>
      <c r="B1740" s="763"/>
      <c r="C1740" s="706"/>
      <c r="D1740" s="642"/>
      <c r="E1740" s="764"/>
      <c r="F1740" s="642"/>
      <c r="G1740" s="765"/>
      <c r="H1740" s="766"/>
      <c r="I1740" s="642"/>
      <c r="J1740" s="642"/>
      <c r="K1740" s="642"/>
      <c r="L1740" s="642"/>
      <c r="M1740" s="642"/>
      <c r="N1740" s="641"/>
      <c r="O1740" s="641"/>
    </row>
    <row r="1741" ht="15.75" customHeight="1">
      <c r="A1741" s="642"/>
      <c r="B1741" s="763"/>
      <c r="C1741" s="706"/>
      <c r="D1741" s="642"/>
      <c r="E1741" s="764"/>
      <c r="F1741" s="642"/>
      <c r="G1741" s="765"/>
      <c r="H1741" s="766"/>
      <c r="I1741" s="642"/>
      <c r="J1741" s="642"/>
      <c r="K1741" s="642"/>
      <c r="L1741" s="642"/>
      <c r="M1741" s="642"/>
      <c r="N1741" s="641"/>
      <c r="O1741" s="641"/>
    </row>
    <row r="1742" ht="15.75" customHeight="1">
      <c r="A1742" s="642"/>
      <c r="B1742" s="763"/>
      <c r="C1742" s="706"/>
      <c r="D1742" s="642"/>
      <c r="E1742" s="764"/>
      <c r="F1742" s="642"/>
      <c r="G1742" s="765"/>
      <c r="H1742" s="766"/>
      <c r="I1742" s="642"/>
      <c r="J1742" s="642"/>
      <c r="K1742" s="642"/>
      <c r="L1742" s="642"/>
      <c r="M1742" s="642"/>
      <c r="N1742" s="641"/>
      <c r="O1742" s="641"/>
    </row>
    <row r="1743" ht="15.75" customHeight="1">
      <c r="A1743" s="642"/>
      <c r="B1743" s="763"/>
      <c r="C1743" s="706"/>
      <c r="D1743" s="642"/>
      <c r="E1743" s="764"/>
      <c r="F1743" s="642"/>
      <c r="G1743" s="765"/>
      <c r="H1743" s="766"/>
      <c r="I1743" s="642"/>
      <c r="J1743" s="642"/>
      <c r="K1743" s="642"/>
      <c r="L1743" s="642"/>
      <c r="M1743" s="642"/>
      <c r="N1743" s="641"/>
      <c r="O1743" s="641"/>
    </row>
    <row r="1744" ht="15.75" customHeight="1">
      <c r="A1744" s="642"/>
      <c r="B1744" s="763"/>
      <c r="C1744" s="706"/>
      <c r="D1744" s="642"/>
      <c r="E1744" s="764"/>
      <c r="F1744" s="642"/>
      <c r="G1744" s="765"/>
      <c r="H1744" s="766"/>
      <c r="I1744" s="642"/>
      <c r="J1744" s="642"/>
      <c r="K1744" s="642"/>
      <c r="L1744" s="642"/>
      <c r="M1744" s="642"/>
      <c r="N1744" s="641"/>
      <c r="O1744" s="641"/>
    </row>
    <row r="1745" ht="15.75" customHeight="1">
      <c r="A1745" s="642"/>
      <c r="B1745" s="763"/>
      <c r="C1745" s="706"/>
      <c r="D1745" s="642"/>
      <c r="E1745" s="764"/>
      <c r="F1745" s="642"/>
      <c r="G1745" s="765"/>
      <c r="H1745" s="766"/>
      <c r="I1745" s="642"/>
      <c r="J1745" s="642"/>
      <c r="K1745" s="642"/>
      <c r="L1745" s="642"/>
      <c r="M1745" s="642"/>
      <c r="N1745" s="641"/>
      <c r="O1745" s="641"/>
    </row>
    <row r="1746" ht="15.75" customHeight="1">
      <c r="A1746" s="642"/>
      <c r="B1746" s="763"/>
      <c r="C1746" s="706"/>
      <c r="D1746" s="642"/>
      <c r="E1746" s="764"/>
      <c r="F1746" s="642"/>
      <c r="G1746" s="765"/>
      <c r="H1746" s="766"/>
      <c r="I1746" s="642"/>
      <c r="J1746" s="642"/>
      <c r="K1746" s="642"/>
      <c r="L1746" s="642"/>
      <c r="M1746" s="642"/>
      <c r="N1746" s="641"/>
      <c r="O1746" s="641"/>
    </row>
    <row r="1747" ht="15.75" customHeight="1">
      <c r="A1747" s="642"/>
      <c r="B1747" s="763"/>
      <c r="C1747" s="706"/>
      <c r="D1747" s="642"/>
      <c r="E1747" s="764"/>
      <c r="F1747" s="642"/>
      <c r="G1747" s="765"/>
      <c r="H1747" s="766"/>
      <c r="I1747" s="642"/>
      <c r="J1747" s="642"/>
      <c r="K1747" s="642"/>
      <c r="L1747" s="642"/>
      <c r="M1747" s="642"/>
      <c r="N1747" s="641"/>
      <c r="O1747" s="641"/>
    </row>
    <row r="1748" ht="15.75" customHeight="1">
      <c r="A1748" s="642"/>
      <c r="B1748" s="763"/>
      <c r="C1748" s="706"/>
      <c r="D1748" s="642"/>
      <c r="E1748" s="764"/>
      <c r="F1748" s="642"/>
      <c r="G1748" s="765"/>
      <c r="H1748" s="766"/>
      <c r="I1748" s="642"/>
      <c r="J1748" s="642"/>
      <c r="K1748" s="642"/>
      <c r="L1748" s="642"/>
      <c r="M1748" s="642"/>
      <c r="N1748" s="641"/>
      <c r="O1748" s="641"/>
    </row>
    <row r="1749" ht="15.75" customHeight="1">
      <c r="A1749" s="642"/>
      <c r="B1749" s="763"/>
      <c r="C1749" s="706"/>
      <c r="D1749" s="642"/>
      <c r="E1749" s="764"/>
      <c r="F1749" s="642"/>
      <c r="G1749" s="765"/>
      <c r="H1749" s="766"/>
      <c r="I1749" s="642"/>
      <c r="J1749" s="642"/>
      <c r="K1749" s="642"/>
      <c r="L1749" s="642"/>
      <c r="M1749" s="642"/>
      <c r="N1749" s="641"/>
      <c r="O1749" s="641"/>
    </row>
    <row r="1750" ht="15.75" customHeight="1">
      <c r="A1750" s="642"/>
      <c r="B1750" s="763"/>
      <c r="C1750" s="706"/>
      <c r="D1750" s="642"/>
      <c r="E1750" s="764"/>
      <c r="F1750" s="642"/>
      <c r="G1750" s="765"/>
      <c r="H1750" s="766"/>
      <c r="I1750" s="642"/>
      <c r="J1750" s="642"/>
      <c r="K1750" s="642"/>
      <c r="L1750" s="642"/>
      <c r="M1750" s="642"/>
      <c r="N1750" s="641"/>
      <c r="O1750" s="641"/>
    </row>
    <row r="1751" ht="15.75" customHeight="1">
      <c r="A1751" s="642"/>
      <c r="B1751" s="763"/>
      <c r="C1751" s="706"/>
      <c r="D1751" s="642"/>
      <c r="E1751" s="764"/>
      <c r="F1751" s="642"/>
      <c r="G1751" s="765"/>
      <c r="H1751" s="766"/>
      <c r="I1751" s="642"/>
      <c r="J1751" s="642"/>
      <c r="K1751" s="642"/>
      <c r="L1751" s="642"/>
      <c r="M1751" s="642"/>
      <c r="N1751" s="641"/>
      <c r="O1751" s="641"/>
    </row>
    <row r="1752" ht="15.75" customHeight="1">
      <c r="A1752" s="642"/>
      <c r="B1752" s="763"/>
      <c r="C1752" s="706"/>
      <c r="D1752" s="642"/>
      <c r="E1752" s="764"/>
      <c r="F1752" s="642"/>
      <c r="G1752" s="765"/>
      <c r="H1752" s="766"/>
      <c r="I1752" s="642"/>
      <c r="J1752" s="642"/>
      <c r="K1752" s="642"/>
      <c r="L1752" s="642"/>
      <c r="M1752" s="642"/>
      <c r="N1752" s="641"/>
      <c r="O1752" s="641"/>
    </row>
    <row r="1753" ht="15.75" customHeight="1">
      <c r="A1753" s="642"/>
      <c r="B1753" s="763"/>
      <c r="C1753" s="706"/>
      <c r="D1753" s="642"/>
      <c r="E1753" s="764"/>
      <c r="F1753" s="642"/>
      <c r="G1753" s="765"/>
      <c r="H1753" s="766"/>
      <c r="I1753" s="642"/>
      <c r="J1753" s="642"/>
      <c r="K1753" s="642"/>
      <c r="L1753" s="642"/>
      <c r="M1753" s="642"/>
      <c r="N1753" s="641"/>
      <c r="O1753" s="641"/>
    </row>
    <row r="1754" ht="15.75" customHeight="1">
      <c r="A1754" s="642"/>
      <c r="B1754" s="763"/>
      <c r="C1754" s="706"/>
      <c r="D1754" s="642"/>
      <c r="E1754" s="764"/>
      <c r="F1754" s="642"/>
      <c r="G1754" s="765"/>
      <c r="H1754" s="766"/>
      <c r="I1754" s="642"/>
      <c r="J1754" s="642"/>
      <c r="K1754" s="642"/>
      <c r="L1754" s="642"/>
      <c r="M1754" s="642"/>
      <c r="N1754" s="641"/>
      <c r="O1754" s="641"/>
    </row>
    <row r="1755" ht="15.75" customHeight="1">
      <c r="A1755" s="642"/>
      <c r="B1755" s="763"/>
      <c r="C1755" s="706"/>
      <c r="D1755" s="642"/>
      <c r="E1755" s="764"/>
      <c r="F1755" s="642"/>
      <c r="G1755" s="765"/>
      <c r="H1755" s="766"/>
      <c r="I1755" s="642"/>
      <c r="J1755" s="642"/>
      <c r="K1755" s="642"/>
      <c r="L1755" s="642"/>
      <c r="M1755" s="642"/>
      <c r="N1755" s="641"/>
      <c r="O1755" s="641"/>
    </row>
    <row r="1756" ht="15.75" customHeight="1">
      <c r="A1756" s="642"/>
      <c r="B1756" s="763"/>
      <c r="C1756" s="706"/>
      <c r="D1756" s="642"/>
      <c r="E1756" s="764"/>
      <c r="F1756" s="642"/>
      <c r="G1756" s="765"/>
      <c r="H1756" s="766"/>
      <c r="I1756" s="642"/>
      <c r="J1756" s="642"/>
      <c r="K1756" s="642"/>
      <c r="L1756" s="642"/>
      <c r="M1756" s="642"/>
      <c r="N1756" s="641"/>
      <c r="O1756" s="641"/>
    </row>
    <row r="1757" ht="15.75" customHeight="1">
      <c r="A1757" s="642"/>
      <c r="B1757" s="763"/>
      <c r="C1757" s="706"/>
      <c r="D1757" s="642"/>
      <c r="E1757" s="764"/>
      <c r="F1757" s="642"/>
      <c r="G1757" s="765"/>
      <c r="H1757" s="766"/>
      <c r="I1757" s="642"/>
      <c r="J1757" s="642"/>
      <c r="K1757" s="642"/>
      <c r="L1757" s="642"/>
      <c r="M1757" s="642"/>
      <c r="N1757" s="641"/>
      <c r="O1757" s="641"/>
    </row>
    <row r="1758" ht="15.75" customHeight="1">
      <c r="A1758" s="642"/>
      <c r="B1758" s="763"/>
      <c r="C1758" s="706"/>
      <c r="D1758" s="642"/>
      <c r="E1758" s="764"/>
      <c r="F1758" s="642"/>
      <c r="G1758" s="765"/>
      <c r="H1758" s="766"/>
      <c r="I1758" s="642"/>
      <c r="J1758" s="642"/>
      <c r="K1758" s="642"/>
      <c r="L1758" s="642"/>
      <c r="M1758" s="642"/>
      <c r="N1758" s="641"/>
      <c r="O1758" s="641"/>
    </row>
    <row r="1759" ht="15.75" customHeight="1">
      <c r="A1759" s="642"/>
      <c r="B1759" s="763"/>
      <c r="C1759" s="706"/>
      <c r="D1759" s="642"/>
      <c r="E1759" s="764"/>
      <c r="F1759" s="642"/>
      <c r="G1759" s="765"/>
      <c r="H1759" s="766"/>
      <c r="I1759" s="642"/>
      <c r="J1759" s="642"/>
      <c r="K1759" s="642"/>
      <c r="L1759" s="642"/>
      <c r="M1759" s="642"/>
      <c r="N1759" s="641"/>
      <c r="O1759" s="641"/>
    </row>
    <row r="1760" ht="15.75" customHeight="1">
      <c r="A1760" s="642"/>
      <c r="B1760" s="763"/>
      <c r="C1760" s="706"/>
      <c r="D1760" s="642"/>
      <c r="E1760" s="764"/>
      <c r="F1760" s="642"/>
      <c r="G1760" s="765"/>
      <c r="H1760" s="766"/>
      <c r="I1760" s="642"/>
      <c r="J1760" s="642"/>
      <c r="K1760" s="642"/>
      <c r="L1760" s="642"/>
      <c r="M1760" s="642"/>
      <c r="N1760" s="641"/>
      <c r="O1760" s="641"/>
    </row>
    <row r="1761" ht="15.75" customHeight="1">
      <c r="A1761" s="642"/>
      <c r="B1761" s="763"/>
      <c r="C1761" s="706"/>
      <c r="D1761" s="642"/>
      <c r="E1761" s="764"/>
      <c r="F1761" s="642"/>
      <c r="G1761" s="765"/>
      <c r="H1761" s="766"/>
      <c r="I1761" s="642"/>
      <c r="J1761" s="642"/>
      <c r="K1761" s="642"/>
      <c r="L1761" s="642"/>
      <c r="M1761" s="642"/>
      <c r="N1761" s="641"/>
      <c r="O1761" s="641"/>
    </row>
    <row r="1762" ht="15.75" customHeight="1">
      <c r="A1762" s="642"/>
      <c r="B1762" s="763"/>
      <c r="C1762" s="706"/>
      <c r="D1762" s="642"/>
      <c r="E1762" s="764"/>
      <c r="F1762" s="642"/>
      <c r="G1762" s="765"/>
      <c r="H1762" s="766"/>
      <c r="I1762" s="642"/>
      <c r="J1762" s="642"/>
      <c r="K1762" s="642"/>
      <c r="L1762" s="642"/>
      <c r="M1762" s="642"/>
      <c r="N1762" s="641"/>
      <c r="O1762" s="641"/>
    </row>
    <row r="1763" ht="15.75" customHeight="1">
      <c r="A1763" s="642"/>
      <c r="B1763" s="763"/>
      <c r="C1763" s="706"/>
      <c r="D1763" s="642"/>
      <c r="E1763" s="764"/>
      <c r="F1763" s="642"/>
      <c r="G1763" s="765"/>
      <c r="H1763" s="766"/>
      <c r="I1763" s="642"/>
      <c r="J1763" s="642"/>
      <c r="K1763" s="642"/>
      <c r="L1763" s="642"/>
      <c r="M1763" s="642"/>
      <c r="N1763" s="641"/>
      <c r="O1763" s="641"/>
    </row>
    <row r="1764" ht="15.75" customHeight="1">
      <c r="A1764" s="642"/>
      <c r="B1764" s="763"/>
      <c r="C1764" s="706"/>
      <c r="D1764" s="642"/>
      <c r="E1764" s="764"/>
      <c r="F1764" s="642"/>
      <c r="G1764" s="765"/>
      <c r="H1764" s="766"/>
      <c r="I1764" s="642"/>
      <c r="J1764" s="642"/>
      <c r="K1764" s="642"/>
      <c r="L1764" s="642"/>
      <c r="M1764" s="642"/>
      <c r="N1764" s="641"/>
      <c r="O1764" s="641"/>
    </row>
    <row r="1765" ht="15.75" customHeight="1">
      <c r="A1765" s="642"/>
      <c r="B1765" s="763"/>
      <c r="C1765" s="706"/>
      <c r="D1765" s="642"/>
      <c r="E1765" s="764"/>
      <c r="F1765" s="642"/>
      <c r="G1765" s="765"/>
      <c r="H1765" s="766"/>
      <c r="I1765" s="642"/>
      <c r="J1765" s="642"/>
      <c r="K1765" s="642"/>
      <c r="L1765" s="642"/>
      <c r="M1765" s="642"/>
      <c r="N1765" s="641"/>
      <c r="O1765" s="641"/>
    </row>
    <row r="1766" ht="15.75" customHeight="1">
      <c r="A1766" s="642"/>
      <c r="B1766" s="763"/>
      <c r="C1766" s="706"/>
      <c r="D1766" s="642"/>
      <c r="E1766" s="764"/>
      <c r="F1766" s="642"/>
      <c r="G1766" s="765"/>
      <c r="H1766" s="766"/>
      <c r="I1766" s="642"/>
      <c r="J1766" s="642"/>
      <c r="K1766" s="642"/>
      <c r="L1766" s="642"/>
      <c r="M1766" s="642"/>
      <c r="N1766" s="641"/>
      <c r="O1766" s="641"/>
    </row>
    <row r="1767" ht="15.75" customHeight="1">
      <c r="A1767" s="642"/>
      <c r="B1767" s="763"/>
      <c r="C1767" s="706"/>
      <c r="D1767" s="642"/>
      <c r="E1767" s="764"/>
      <c r="F1767" s="642"/>
      <c r="G1767" s="765"/>
      <c r="H1767" s="766"/>
      <c r="I1767" s="642"/>
      <c r="J1767" s="642"/>
      <c r="K1767" s="642"/>
      <c r="L1767" s="642"/>
      <c r="M1767" s="642"/>
      <c r="N1767" s="641"/>
      <c r="O1767" s="641"/>
    </row>
    <row r="1768" ht="15.75" customHeight="1">
      <c r="A1768" s="642"/>
      <c r="B1768" s="763"/>
      <c r="C1768" s="706"/>
      <c r="D1768" s="642"/>
      <c r="E1768" s="764"/>
      <c r="F1768" s="642"/>
      <c r="G1768" s="765"/>
      <c r="H1768" s="766"/>
      <c r="I1768" s="642"/>
      <c r="J1768" s="642"/>
      <c r="K1768" s="642"/>
      <c r="L1768" s="642"/>
      <c r="M1768" s="642"/>
      <c r="N1768" s="641"/>
      <c r="O1768" s="641"/>
    </row>
    <row r="1769" ht="15.75" customHeight="1">
      <c r="A1769" s="642"/>
      <c r="B1769" s="763"/>
      <c r="C1769" s="706"/>
      <c r="D1769" s="642"/>
      <c r="E1769" s="764"/>
      <c r="F1769" s="642"/>
      <c r="G1769" s="765"/>
      <c r="H1769" s="766"/>
      <c r="I1769" s="642"/>
      <c r="J1769" s="642"/>
      <c r="K1769" s="642"/>
      <c r="L1769" s="642"/>
      <c r="M1769" s="642"/>
      <c r="N1769" s="641"/>
      <c r="O1769" s="641"/>
    </row>
    <row r="1770" ht="15.75" customHeight="1">
      <c r="A1770" s="642"/>
      <c r="B1770" s="763"/>
      <c r="C1770" s="706"/>
      <c r="D1770" s="642"/>
      <c r="E1770" s="764"/>
      <c r="F1770" s="642"/>
      <c r="G1770" s="765"/>
      <c r="H1770" s="766"/>
      <c r="I1770" s="642"/>
      <c r="J1770" s="642"/>
      <c r="K1770" s="642"/>
      <c r="L1770" s="642"/>
      <c r="M1770" s="642"/>
      <c r="N1770" s="641"/>
      <c r="O1770" s="641"/>
    </row>
    <row r="1771" ht="15.75" customHeight="1">
      <c r="A1771" s="642"/>
      <c r="B1771" s="763"/>
      <c r="C1771" s="706"/>
      <c r="D1771" s="642"/>
      <c r="E1771" s="764"/>
      <c r="F1771" s="642"/>
      <c r="G1771" s="765"/>
      <c r="H1771" s="766"/>
      <c r="I1771" s="642"/>
      <c r="J1771" s="642"/>
      <c r="K1771" s="642"/>
      <c r="L1771" s="642"/>
      <c r="M1771" s="642"/>
      <c r="N1771" s="641"/>
      <c r="O1771" s="641"/>
    </row>
    <row r="1772" ht="15.75" customHeight="1">
      <c r="A1772" s="642"/>
      <c r="B1772" s="763"/>
      <c r="C1772" s="706"/>
      <c r="D1772" s="642"/>
      <c r="E1772" s="764"/>
      <c r="F1772" s="642"/>
      <c r="G1772" s="765"/>
      <c r="H1772" s="766"/>
      <c r="I1772" s="642"/>
      <c r="J1772" s="642"/>
      <c r="K1772" s="642"/>
      <c r="L1772" s="642"/>
      <c r="M1772" s="642"/>
      <c r="N1772" s="641"/>
      <c r="O1772" s="641"/>
    </row>
    <row r="1773" ht="15.75" customHeight="1">
      <c r="A1773" s="642"/>
      <c r="B1773" s="763"/>
      <c r="C1773" s="706"/>
      <c r="D1773" s="642"/>
      <c r="E1773" s="764"/>
      <c r="F1773" s="642"/>
      <c r="G1773" s="765"/>
      <c r="H1773" s="766"/>
      <c r="I1773" s="642"/>
      <c r="J1773" s="642"/>
      <c r="K1773" s="642"/>
      <c r="L1773" s="642"/>
      <c r="M1773" s="642"/>
      <c r="N1773" s="641"/>
      <c r="O1773" s="641"/>
    </row>
    <row r="1774" ht="15.75" customHeight="1">
      <c r="A1774" s="642"/>
      <c r="B1774" s="763"/>
      <c r="C1774" s="706"/>
      <c r="D1774" s="642"/>
      <c r="E1774" s="764"/>
      <c r="F1774" s="642"/>
      <c r="G1774" s="765"/>
      <c r="H1774" s="766"/>
      <c r="I1774" s="642"/>
      <c r="J1774" s="642"/>
      <c r="K1774" s="642"/>
      <c r="L1774" s="642"/>
      <c r="M1774" s="642"/>
      <c r="N1774" s="641"/>
      <c r="O1774" s="641"/>
    </row>
    <row r="1775" ht="15.75" customHeight="1">
      <c r="A1775" s="642"/>
      <c r="B1775" s="763"/>
      <c r="C1775" s="706"/>
      <c r="D1775" s="642"/>
      <c r="E1775" s="764"/>
      <c r="F1775" s="642"/>
      <c r="G1775" s="765"/>
      <c r="H1775" s="766"/>
      <c r="I1775" s="642"/>
      <c r="J1775" s="642"/>
      <c r="K1775" s="642"/>
      <c r="L1775" s="642"/>
      <c r="M1775" s="642"/>
      <c r="N1775" s="641"/>
      <c r="O1775" s="641"/>
    </row>
    <row r="1776" ht="15.75" customHeight="1">
      <c r="A1776" s="642"/>
      <c r="B1776" s="763"/>
      <c r="C1776" s="706"/>
      <c r="D1776" s="642"/>
      <c r="E1776" s="764"/>
      <c r="F1776" s="642"/>
      <c r="G1776" s="765"/>
      <c r="H1776" s="766"/>
      <c r="I1776" s="642"/>
      <c r="J1776" s="642"/>
      <c r="K1776" s="642"/>
      <c r="L1776" s="642"/>
      <c r="M1776" s="642"/>
      <c r="N1776" s="641"/>
      <c r="O1776" s="641"/>
    </row>
    <row r="1777" ht="15.75" customHeight="1">
      <c r="A1777" s="642"/>
      <c r="B1777" s="763"/>
      <c r="C1777" s="706"/>
      <c r="D1777" s="642"/>
      <c r="E1777" s="764"/>
      <c r="F1777" s="642"/>
      <c r="G1777" s="765"/>
      <c r="H1777" s="766"/>
      <c r="I1777" s="642"/>
      <c r="J1777" s="642"/>
      <c r="K1777" s="642"/>
      <c r="L1777" s="642"/>
      <c r="M1777" s="642"/>
      <c r="N1777" s="641"/>
      <c r="O1777" s="641"/>
    </row>
    <row r="1778" ht="15.75" customHeight="1">
      <c r="A1778" s="642"/>
      <c r="B1778" s="763"/>
      <c r="C1778" s="706"/>
      <c r="D1778" s="642"/>
      <c r="E1778" s="764"/>
      <c r="F1778" s="642"/>
      <c r="G1778" s="765"/>
      <c r="H1778" s="766"/>
      <c r="I1778" s="642"/>
      <c r="J1778" s="642"/>
      <c r="K1778" s="642"/>
      <c r="L1778" s="642"/>
      <c r="M1778" s="642"/>
      <c r="N1778" s="641"/>
      <c r="O1778" s="641"/>
    </row>
    <row r="1779" ht="15.75" customHeight="1">
      <c r="A1779" s="642"/>
      <c r="B1779" s="763"/>
      <c r="C1779" s="706"/>
      <c r="D1779" s="642"/>
      <c r="E1779" s="764"/>
      <c r="F1779" s="642"/>
      <c r="G1779" s="765"/>
      <c r="H1779" s="766"/>
      <c r="I1779" s="642"/>
      <c r="J1779" s="642"/>
      <c r="K1779" s="642"/>
      <c r="L1779" s="642"/>
      <c r="M1779" s="642"/>
      <c r="N1779" s="641"/>
      <c r="O1779" s="641"/>
    </row>
    <row r="1780" ht="15.75" customHeight="1">
      <c r="A1780" s="642"/>
      <c r="B1780" s="763"/>
      <c r="C1780" s="706"/>
      <c r="D1780" s="642"/>
      <c r="E1780" s="764"/>
      <c r="F1780" s="642"/>
      <c r="G1780" s="765"/>
      <c r="H1780" s="766"/>
      <c r="I1780" s="642"/>
      <c r="J1780" s="642"/>
      <c r="K1780" s="642"/>
      <c r="L1780" s="642"/>
      <c r="M1780" s="642"/>
      <c r="N1780" s="641"/>
      <c r="O1780" s="641"/>
    </row>
    <row r="1781" ht="15.75" customHeight="1">
      <c r="A1781" s="642"/>
      <c r="B1781" s="763"/>
      <c r="C1781" s="706"/>
      <c r="D1781" s="642"/>
      <c r="E1781" s="764"/>
      <c r="F1781" s="642"/>
      <c r="G1781" s="765"/>
      <c r="H1781" s="766"/>
      <c r="I1781" s="642"/>
      <c r="J1781" s="642"/>
      <c r="K1781" s="642"/>
      <c r="L1781" s="642"/>
      <c r="M1781" s="642"/>
      <c r="N1781" s="641"/>
      <c r="O1781" s="641"/>
    </row>
    <row r="1782" ht="15.75" customHeight="1">
      <c r="A1782" s="642"/>
      <c r="B1782" s="763"/>
      <c r="C1782" s="706"/>
      <c r="D1782" s="642"/>
      <c r="E1782" s="764"/>
      <c r="F1782" s="642"/>
      <c r="G1782" s="765"/>
      <c r="H1782" s="766"/>
      <c r="I1782" s="642"/>
      <c r="J1782" s="642"/>
      <c r="K1782" s="642"/>
      <c r="L1782" s="642"/>
      <c r="M1782" s="642"/>
      <c r="N1782" s="641"/>
      <c r="O1782" s="641"/>
    </row>
    <row r="1783" ht="15.75" customHeight="1">
      <c r="A1783" s="642"/>
      <c r="B1783" s="763"/>
      <c r="C1783" s="706"/>
      <c r="D1783" s="642"/>
      <c r="E1783" s="764"/>
      <c r="F1783" s="642"/>
      <c r="G1783" s="765"/>
      <c r="H1783" s="766"/>
      <c r="I1783" s="642"/>
      <c r="J1783" s="642"/>
      <c r="K1783" s="642"/>
      <c r="L1783" s="642"/>
      <c r="M1783" s="642"/>
      <c r="N1783" s="641"/>
      <c r="O1783" s="641"/>
    </row>
    <row r="1784" ht="15.75" customHeight="1">
      <c r="A1784" s="642"/>
      <c r="B1784" s="763"/>
      <c r="C1784" s="706"/>
      <c r="D1784" s="642"/>
      <c r="E1784" s="764"/>
      <c r="F1784" s="642"/>
      <c r="G1784" s="765"/>
      <c r="H1784" s="766"/>
      <c r="I1784" s="642"/>
      <c r="J1784" s="642"/>
      <c r="K1784" s="642"/>
      <c r="L1784" s="642"/>
      <c r="M1784" s="642"/>
      <c r="N1784" s="641"/>
      <c r="O1784" s="641"/>
    </row>
    <row r="1785" ht="15.75" customHeight="1">
      <c r="A1785" s="642"/>
      <c r="B1785" s="763"/>
      <c r="C1785" s="706"/>
      <c r="D1785" s="642"/>
      <c r="E1785" s="764"/>
      <c r="F1785" s="642"/>
      <c r="G1785" s="765"/>
      <c r="H1785" s="766"/>
      <c r="I1785" s="642"/>
      <c r="J1785" s="642"/>
      <c r="K1785" s="642"/>
      <c r="L1785" s="642"/>
      <c r="M1785" s="642"/>
      <c r="N1785" s="641"/>
      <c r="O1785" s="641"/>
    </row>
    <row r="1786" ht="15.75" customHeight="1">
      <c r="A1786" s="642"/>
      <c r="B1786" s="763"/>
      <c r="C1786" s="706"/>
      <c r="D1786" s="642"/>
      <c r="E1786" s="764"/>
      <c r="F1786" s="642"/>
      <c r="G1786" s="765"/>
      <c r="H1786" s="766"/>
      <c r="I1786" s="642"/>
      <c r="J1786" s="642"/>
      <c r="K1786" s="642"/>
      <c r="L1786" s="642"/>
      <c r="M1786" s="642"/>
      <c r="N1786" s="641"/>
      <c r="O1786" s="641"/>
    </row>
    <row r="1787" ht="15.75" customHeight="1">
      <c r="A1787" s="642"/>
      <c r="B1787" s="763"/>
      <c r="C1787" s="706"/>
      <c r="D1787" s="642"/>
      <c r="E1787" s="764"/>
      <c r="F1787" s="642"/>
      <c r="G1787" s="765"/>
      <c r="H1787" s="766"/>
      <c r="I1787" s="642"/>
      <c r="J1787" s="642"/>
      <c r="K1787" s="642"/>
      <c r="L1787" s="642"/>
      <c r="M1787" s="642"/>
      <c r="N1787" s="641"/>
      <c r="O1787" s="641"/>
    </row>
    <row r="1788" ht="15.75" customHeight="1">
      <c r="A1788" s="642"/>
      <c r="B1788" s="763"/>
      <c r="C1788" s="706"/>
      <c r="D1788" s="642"/>
      <c r="E1788" s="764"/>
      <c r="F1788" s="642"/>
      <c r="G1788" s="765"/>
      <c r="H1788" s="766"/>
      <c r="I1788" s="642"/>
      <c r="J1788" s="642"/>
      <c r="K1788" s="642"/>
      <c r="L1788" s="642"/>
      <c r="M1788" s="642"/>
      <c r="N1788" s="641"/>
      <c r="O1788" s="641"/>
    </row>
    <row r="1789" ht="15.75" customHeight="1">
      <c r="A1789" s="642"/>
      <c r="B1789" s="763"/>
      <c r="C1789" s="706"/>
      <c r="D1789" s="642"/>
      <c r="E1789" s="764"/>
      <c r="F1789" s="642"/>
      <c r="G1789" s="765"/>
      <c r="H1789" s="766"/>
      <c r="I1789" s="642"/>
      <c r="J1789" s="642"/>
      <c r="K1789" s="642"/>
      <c r="L1789" s="642"/>
      <c r="M1789" s="642"/>
      <c r="N1789" s="641"/>
      <c r="O1789" s="641"/>
    </row>
    <row r="1790" ht="15.75" customHeight="1">
      <c r="A1790" s="642"/>
      <c r="B1790" s="763"/>
      <c r="C1790" s="706"/>
      <c r="D1790" s="642"/>
      <c r="E1790" s="764"/>
      <c r="F1790" s="642"/>
      <c r="G1790" s="765"/>
      <c r="H1790" s="766"/>
      <c r="I1790" s="642"/>
      <c r="J1790" s="642"/>
      <c r="K1790" s="642"/>
      <c r="L1790" s="642"/>
      <c r="M1790" s="642"/>
      <c r="N1790" s="641"/>
      <c r="O1790" s="641"/>
    </row>
    <row r="1791" ht="15.75" customHeight="1">
      <c r="A1791" s="642"/>
      <c r="B1791" s="763"/>
      <c r="C1791" s="706"/>
      <c r="D1791" s="642"/>
      <c r="E1791" s="764"/>
      <c r="F1791" s="642"/>
      <c r="G1791" s="765"/>
      <c r="H1791" s="766"/>
      <c r="I1791" s="642"/>
      <c r="J1791" s="642"/>
      <c r="K1791" s="642"/>
      <c r="L1791" s="642"/>
      <c r="M1791" s="642"/>
      <c r="N1791" s="641"/>
      <c r="O1791" s="641"/>
    </row>
    <row r="1792" ht="15.75" customHeight="1">
      <c r="A1792" s="642"/>
      <c r="B1792" s="763"/>
      <c r="C1792" s="706"/>
      <c r="D1792" s="642"/>
      <c r="E1792" s="764"/>
      <c r="F1792" s="642"/>
      <c r="G1792" s="765"/>
      <c r="H1792" s="766"/>
      <c r="I1792" s="642"/>
      <c r="J1792" s="642"/>
      <c r="K1792" s="642"/>
      <c r="L1792" s="642"/>
      <c r="M1792" s="642"/>
      <c r="N1792" s="641"/>
      <c r="O1792" s="641"/>
    </row>
    <row r="1793" ht="15.75" customHeight="1">
      <c r="A1793" s="642"/>
      <c r="B1793" s="763"/>
      <c r="C1793" s="706"/>
      <c r="D1793" s="642"/>
      <c r="E1793" s="764"/>
      <c r="F1793" s="642"/>
      <c r="G1793" s="765"/>
      <c r="H1793" s="766"/>
      <c r="I1793" s="642"/>
      <c r="J1793" s="642"/>
      <c r="K1793" s="642"/>
      <c r="L1793" s="642"/>
      <c r="M1793" s="642"/>
      <c r="N1793" s="641"/>
      <c r="O1793" s="641"/>
    </row>
    <row r="1794" ht="15.75" customHeight="1">
      <c r="A1794" s="642"/>
      <c r="B1794" s="763"/>
      <c r="C1794" s="706"/>
      <c r="D1794" s="642"/>
      <c r="E1794" s="764"/>
      <c r="F1794" s="642"/>
      <c r="G1794" s="765"/>
      <c r="H1794" s="766"/>
      <c r="I1794" s="642"/>
      <c r="J1794" s="642"/>
      <c r="K1794" s="642"/>
      <c r="L1794" s="642"/>
      <c r="M1794" s="642"/>
      <c r="N1794" s="641"/>
      <c r="O1794" s="641"/>
    </row>
    <row r="1795" ht="15.75" customHeight="1">
      <c r="A1795" s="642"/>
      <c r="B1795" s="763"/>
      <c r="C1795" s="706"/>
      <c r="D1795" s="642"/>
      <c r="E1795" s="764"/>
      <c r="F1795" s="642"/>
      <c r="G1795" s="765"/>
      <c r="H1795" s="766"/>
      <c r="I1795" s="642"/>
      <c r="J1795" s="642"/>
      <c r="K1795" s="642"/>
      <c r="L1795" s="642"/>
      <c r="M1795" s="642"/>
      <c r="N1795" s="641"/>
      <c r="O1795" s="641"/>
    </row>
    <row r="1796" ht="15.75" customHeight="1">
      <c r="A1796" s="642"/>
      <c r="B1796" s="763"/>
      <c r="C1796" s="706"/>
      <c r="D1796" s="642"/>
      <c r="E1796" s="764"/>
      <c r="F1796" s="642"/>
      <c r="G1796" s="765"/>
      <c r="H1796" s="766"/>
      <c r="I1796" s="642"/>
      <c r="J1796" s="642"/>
      <c r="K1796" s="642"/>
      <c r="L1796" s="642"/>
      <c r="M1796" s="642"/>
      <c r="N1796" s="641"/>
      <c r="O1796" s="641"/>
    </row>
    <row r="1797" ht="15.75" customHeight="1">
      <c r="A1797" s="642"/>
      <c r="B1797" s="763"/>
      <c r="C1797" s="706"/>
      <c r="D1797" s="642"/>
      <c r="E1797" s="764"/>
      <c r="F1797" s="642"/>
      <c r="G1797" s="765"/>
      <c r="H1797" s="766"/>
      <c r="I1797" s="642"/>
      <c r="J1797" s="642"/>
      <c r="K1797" s="642"/>
      <c r="L1797" s="642"/>
      <c r="M1797" s="642"/>
      <c r="N1797" s="641"/>
      <c r="O1797" s="641"/>
    </row>
    <row r="1798" ht="15.75" customHeight="1">
      <c r="A1798" s="642"/>
      <c r="B1798" s="763"/>
      <c r="C1798" s="706"/>
      <c r="D1798" s="642"/>
      <c r="E1798" s="764"/>
      <c r="F1798" s="642"/>
      <c r="G1798" s="765"/>
      <c r="H1798" s="766"/>
      <c r="I1798" s="642"/>
      <c r="J1798" s="642"/>
      <c r="K1798" s="642"/>
      <c r="L1798" s="642"/>
      <c r="M1798" s="642"/>
      <c r="N1798" s="641"/>
      <c r="O1798" s="641"/>
    </row>
    <row r="1799" ht="15.75" customHeight="1">
      <c r="A1799" s="642"/>
      <c r="B1799" s="763"/>
      <c r="C1799" s="706"/>
      <c r="D1799" s="642"/>
      <c r="E1799" s="764"/>
      <c r="F1799" s="642"/>
      <c r="G1799" s="765"/>
      <c r="H1799" s="766"/>
      <c r="I1799" s="642"/>
      <c r="J1799" s="642"/>
      <c r="K1799" s="642"/>
      <c r="L1799" s="642"/>
      <c r="M1799" s="642"/>
      <c r="N1799" s="641"/>
      <c r="O1799" s="641"/>
    </row>
    <row r="1800" ht="15.75" customHeight="1">
      <c r="A1800" s="642"/>
      <c r="B1800" s="763"/>
      <c r="C1800" s="706"/>
      <c r="D1800" s="642"/>
      <c r="E1800" s="764"/>
      <c r="F1800" s="642"/>
      <c r="G1800" s="765"/>
      <c r="H1800" s="766"/>
      <c r="I1800" s="642"/>
      <c r="J1800" s="642"/>
      <c r="K1800" s="642"/>
      <c r="L1800" s="642"/>
      <c r="M1800" s="642"/>
      <c r="N1800" s="641"/>
      <c r="O1800" s="641"/>
    </row>
    <row r="1801" ht="15.75" customHeight="1">
      <c r="A1801" s="642"/>
      <c r="B1801" s="763"/>
      <c r="C1801" s="706"/>
      <c r="D1801" s="642"/>
      <c r="E1801" s="764"/>
      <c r="F1801" s="642"/>
      <c r="G1801" s="765"/>
      <c r="H1801" s="766"/>
      <c r="I1801" s="642"/>
      <c r="J1801" s="642"/>
      <c r="K1801" s="642"/>
      <c r="L1801" s="642"/>
      <c r="M1801" s="642"/>
      <c r="N1801" s="641"/>
      <c r="O1801" s="641"/>
    </row>
    <row r="1802" ht="15.75" customHeight="1">
      <c r="A1802" s="642"/>
      <c r="B1802" s="763"/>
      <c r="C1802" s="706"/>
      <c r="D1802" s="642"/>
      <c r="E1802" s="764"/>
      <c r="F1802" s="642"/>
      <c r="G1802" s="765"/>
      <c r="H1802" s="766"/>
      <c r="I1802" s="642"/>
      <c r="J1802" s="642"/>
      <c r="K1802" s="642"/>
      <c r="L1802" s="642"/>
      <c r="M1802" s="642"/>
      <c r="N1802" s="641"/>
      <c r="O1802" s="641"/>
    </row>
    <row r="1803" ht="15.75" customHeight="1">
      <c r="A1803" s="642"/>
      <c r="B1803" s="763"/>
      <c r="C1803" s="706"/>
      <c r="D1803" s="642"/>
      <c r="E1803" s="764"/>
      <c r="F1803" s="642"/>
      <c r="G1803" s="765"/>
      <c r="H1803" s="766"/>
      <c r="I1803" s="642"/>
      <c r="J1803" s="642"/>
      <c r="K1803" s="642"/>
      <c r="L1803" s="642"/>
      <c r="M1803" s="642"/>
      <c r="N1803" s="641"/>
      <c r="O1803" s="641"/>
    </row>
    <row r="1804" ht="15.75" customHeight="1">
      <c r="A1804" s="642"/>
      <c r="B1804" s="763"/>
      <c r="C1804" s="706"/>
      <c r="D1804" s="642"/>
      <c r="E1804" s="764"/>
      <c r="F1804" s="642"/>
      <c r="G1804" s="765"/>
      <c r="H1804" s="766"/>
      <c r="I1804" s="642"/>
      <c r="J1804" s="642"/>
      <c r="K1804" s="642"/>
      <c r="L1804" s="642"/>
      <c r="M1804" s="642"/>
      <c r="N1804" s="641"/>
      <c r="O1804" s="641"/>
    </row>
    <row r="1805" ht="15.75" customHeight="1">
      <c r="A1805" s="642"/>
      <c r="B1805" s="763"/>
      <c r="C1805" s="706"/>
      <c r="D1805" s="642"/>
      <c r="E1805" s="764"/>
      <c r="F1805" s="642"/>
      <c r="G1805" s="765"/>
      <c r="H1805" s="766"/>
      <c r="I1805" s="642"/>
      <c r="J1805" s="642"/>
      <c r="K1805" s="642"/>
      <c r="L1805" s="642"/>
      <c r="M1805" s="642"/>
      <c r="N1805" s="641"/>
      <c r="O1805" s="641"/>
    </row>
    <row r="1806" ht="15.75" customHeight="1">
      <c r="A1806" s="642"/>
      <c r="B1806" s="763"/>
      <c r="C1806" s="706"/>
      <c r="D1806" s="642"/>
      <c r="E1806" s="764"/>
      <c r="F1806" s="642"/>
      <c r="G1806" s="765"/>
      <c r="H1806" s="766"/>
      <c r="I1806" s="642"/>
      <c r="J1806" s="642"/>
      <c r="K1806" s="642"/>
      <c r="L1806" s="642"/>
      <c r="M1806" s="642"/>
      <c r="N1806" s="641"/>
      <c r="O1806" s="641"/>
    </row>
    <row r="1807" ht="15.75" customHeight="1">
      <c r="A1807" s="642"/>
      <c r="B1807" s="763"/>
      <c r="C1807" s="706"/>
      <c r="D1807" s="642"/>
      <c r="E1807" s="764"/>
      <c r="F1807" s="642"/>
      <c r="G1807" s="765"/>
      <c r="H1807" s="766"/>
      <c r="I1807" s="642"/>
      <c r="J1807" s="642"/>
      <c r="K1807" s="642"/>
      <c r="L1807" s="642"/>
      <c r="M1807" s="642"/>
      <c r="N1807" s="641"/>
      <c r="O1807" s="641"/>
    </row>
    <row r="1808" ht="15.75" customHeight="1">
      <c r="A1808" s="642"/>
      <c r="B1808" s="763"/>
      <c r="C1808" s="706"/>
      <c r="D1808" s="642"/>
      <c r="E1808" s="764"/>
      <c r="F1808" s="642"/>
      <c r="G1808" s="765"/>
      <c r="H1808" s="766"/>
      <c r="I1808" s="642"/>
      <c r="J1808" s="642"/>
      <c r="K1808" s="642"/>
      <c r="L1808" s="642"/>
      <c r="M1808" s="642"/>
      <c r="N1808" s="641"/>
      <c r="O1808" s="641"/>
    </row>
    <row r="1809" ht="15.75" customHeight="1">
      <c r="A1809" s="642"/>
      <c r="B1809" s="763"/>
      <c r="C1809" s="706"/>
      <c r="D1809" s="642"/>
      <c r="E1809" s="764"/>
      <c r="F1809" s="642"/>
      <c r="G1809" s="765"/>
      <c r="H1809" s="766"/>
      <c r="I1809" s="642"/>
      <c r="J1809" s="642"/>
      <c r="K1809" s="642"/>
      <c r="L1809" s="642"/>
      <c r="M1809" s="642"/>
      <c r="N1809" s="641"/>
      <c r="O1809" s="641"/>
    </row>
    <row r="1810" ht="15.75" customHeight="1">
      <c r="A1810" s="642"/>
      <c r="B1810" s="763"/>
      <c r="C1810" s="706"/>
      <c r="D1810" s="642"/>
      <c r="E1810" s="764"/>
      <c r="F1810" s="642"/>
      <c r="G1810" s="765"/>
      <c r="H1810" s="766"/>
      <c r="I1810" s="642"/>
      <c r="J1810" s="642"/>
      <c r="K1810" s="642"/>
      <c r="L1810" s="642"/>
      <c r="M1810" s="642"/>
      <c r="N1810" s="641"/>
      <c r="O1810" s="641"/>
    </row>
    <row r="1811" ht="15.75" customHeight="1">
      <c r="A1811" s="642"/>
      <c r="B1811" s="763"/>
      <c r="C1811" s="706"/>
      <c r="D1811" s="642"/>
      <c r="E1811" s="764"/>
      <c r="F1811" s="642"/>
      <c r="G1811" s="765"/>
      <c r="H1811" s="766"/>
      <c r="I1811" s="642"/>
      <c r="J1811" s="642"/>
      <c r="K1811" s="642"/>
      <c r="L1811" s="642"/>
      <c r="M1811" s="642"/>
      <c r="N1811" s="641"/>
      <c r="O1811" s="641"/>
    </row>
    <row r="1812" ht="15.75" customHeight="1">
      <c r="A1812" s="642"/>
      <c r="B1812" s="763"/>
      <c r="C1812" s="706"/>
      <c r="D1812" s="642"/>
      <c r="E1812" s="764"/>
      <c r="F1812" s="642"/>
      <c r="G1812" s="765"/>
      <c r="H1812" s="766"/>
      <c r="I1812" s="642"/>
      <c r="J1812" s="642"/>
      <c r="K1812" s="642"/>
      <c r="L1812" s="642"/>
      <c r="M1812" s="642"/>
      <c r="N1812" s="641"/>
      <c r="O1812" s="641"/>
    </row>
    <row r="1813" ht="15.75" customHeight="1">
      <c r="A1813" s="642"/>
      <c r="B1813" s="763"/>
      <c r="C1813" s="706"/>
      <c r="D1813" s="642"/>
      <c r="E1813" s="764"/>
      <c r="F1813" s="642"/>
      <c r="G1813" s="765"/>
      <c r="H1813" s="766"/>
      <c r="I1813" s="642"/>
      <c r="J1813" s="642"/>
      <c r="K1813" s="642"/>
      <c r="L1813" s="642"/>
      <c r="M1813" s="642"/>
      <c r="N1813" s="641"/>
      <c r="O1813" s="641"/>
    </row>
    <row r="1814" ht="15.75" customHeight="1">
      <c r="A1814" s="642"/>
      <c r="B1814" s="763"/>
      <c r="C1814" s="706"/>
      <c r="D1814" s="642"/>
      <c r="E1814" s="764"/>
      <c r="F1814" s="642"/>
      <c r="G1814" s="765"/>
      <c r="H1814" s="766"/>
      <c r="I1814" s="642"/>
      <c r="J1814" s="642"/>
      <c r="K1814" s="642"/>
      <c r="L1814" s="642"/>
      <c r="M1814" s="642"/>
      <c r="N1814" s="641"/>
      <c r="O1814" s="641"/>
    </row>
    <row r="1815" ht="15.75" customHeight="1">
      <c r="A1815" s="642"/>
      <c r="B1815" s="763"/>
      <c r="C1815" s="706"/>
      <c r="D1815" s="642"/>
      <c r="E1815" s="764"/>
      <c r="F1815" s="642"/>
      <c r="G1815" s="765"/>
      <c r="H1815" s="766"/>
      <c r="I1815" s="642"/>
      <c r="J1815" s="642"/>
      <c r="K1815" s="642"/>
      <c r="L1815" s="642"/>
      <c r="M1815" s="642"/>
      <c r="N1815" s="641"/>
      <c r="O1815" s="641"/>
    </row>
    <row r="1816" ht="15.75" customHeight="1">
      <c r="A1816" s="642"/>
      <c r="B1816" s="763"/>
      <c r="C1816" s="706"/>
      <c r="D1816" s="642"/>
      <c r="E1816" s="764"/>
      <c r="F1816" s="642"/>
      <c r="G1816" s="765"/>
      <c r="H1816" s="766"/>
      <c r="I1816" s="642"/>
      <c r="J1816" s="642"/>
      <c r="K1816" s="642"/>
      <c r="L1816" s="642"/>
      <c r="M1816" s="642"/>
      <c r="N1816" s="641"/>
      <c r="O1816" s="641"/>
    </row>
    <row r="1817" ht="15.75" customHeight="1">
      <c r="A1817" s="642"/>
      <c r="B1817" s="763"/>
      <c r="C1817" s="706"/>
      <c r="D1817" s="642"/>
      <c r="E1817" s="764"/>
      <c r="F1817" s="642"/>
      <c r="G1817" s="765"/>
      <c r="H1817" s="766"/>
      <c r="I1817" s="642"/>
      <c r="J1817" s="642"/>
      <c r="K1817" s="642"/>
      <c r="L1817" s="642"/>
      <c r="M1817" s="642"/>
      <c r="N1817" s="641"/>
      <c r="O1817" s="641"/>
    </row>
    <row r="1818" ht="15.75" customHeight="1">
      <c r="A1818" s="642"/>
      <c r="B1818" s="763"/>
      <c r="C1818" s="706"/>
      <c r="D1818" s="642"/>
      <c r="E1818" s="764"/>
      <c r="F1818" s="642"/>
      <c r="G1818" s="765"/>
      <c r="H1818" s="766"/>
      <c r="I1818" s="642"/>
      <c r="J1818" s="642"/>
      <c r="K1818" s="642"/>
      <c r="L1818" s="642"/>
      <c r="M1818" s="642"/>
      <c r="N1818" s="641"/>
      <c r="O1818" s="641"/>
    </row>
    <row r="1819" ht="15.75" customHeight="1">
      <c r="A1819" s="642"/>
      <c r="B1819" s="763"/>
      <c r="C1819" s="706"/>
      <c r="D1819" s="642"/>
      <c r="E1819" s="764"/>
      <c r="F1819" s="642"/>
      <c r="G1819" s="765"/>
      <c r="H1819" s="766"/>
      <c r="I1819" s="642"/>
      <c r="J1819" s="642"/>
      <c r="K1819" s="642"/>
      <c r="L1819" s="642"/>
      <c r="M1819" s="642"/>
      <c r="N1819" s="641"/>
      <c r="O1819" s="641"/>
    </row>
    <row r="1820" ht="15.75" customHeight="1">
      <c r="A1820" s="642"/>
      <c r="B1820" s="763"/>
      <c r="C1820" s="706"/>
      <c r="D1820" s="642"/>
      <c r="E1820" s="764"/>
      <c r="F1820" s="642"/>
      <c r="G1820" s="765"/>
      <c r="H1820" s="766"/>
      <c r="I1820" s="642"/>
      <c r="J1820" s="642"/>
      <c r="K1820" s="642"/>
      <c r="L1820" s="642"/>
      <c r="M1820" s="642"/>
      <c r="N1820" s="641"/>
      <c r="O1820" s="641"/>
    </row>
    <row r="1821" ht="15.75" customHeight="1">
      <c r="A1821" s="642"/>
      <c r="B1821" s="763"/>
      <c r="C1821" s="706"/>
      <c r="D1821" s="642"/>
      <c r="E1821" s="764"/>
      <c r="F1821" s="642"/>
      <c r="G1821" s="765"/>
      <c r="H1821" s="766"/>
      <c r="I1821" s="642"/>
      <c r="J1821" s="642"/>
      <c r="K1821" s="642"/>
      <c r="L1821" s="642"/>
      <c r="M1821" s="642"/>
      <c r="N1821" s="641"/>
      <c r="O1821" s="641"/>
    </row>
    <row r="1822" ht="15.75" customHeight="1">
      <c r="A1822" s="642"/>
      <c r="B1822" s="763"/>
      <c r="C1822" s="706"/>
      <c r="D1822" s="642"/>
      <c r="E1822" s="764"/>
      <c r="F1822" s="642"/>
      <c r="G1822" s="765"/>
      <c r="H1822" s="766"/>
      <c r="I1822" s="642"/>
      <c r="J1822" s="642"/>
      <c r="K1822" s="642"/>
      <c r="L1822" s="642"/>
      <c r="M1822" s="642"/>
      <c r="N1822" s="641"/>
      <c r="O1822" s="641"/>
    </row>
    <row r="1823" ht="15.75" customHeight="1">
      <c r="A1823" s="642"/>
      <c r="B1823" s="763"/>
      <c r="C1823" s="706"/>
      <c r="D1823" s="642"/>
      <c r="E1823" s="764"/>
      <c r="F1823" s="642"/>
      <c r="G1823" s="765"/>
      <c r="H1823" s="766"/>
      <c r="I1823" s="642"/>
      <c r="J1823" s="642"/>
      <c r="K1823" s="642"/>
      <c r="L1823" s="642"/>
      <c r="M1823" s="642"/>
      <c r="N1823" s="641"/>
      <c r="O1823" s="641"/>
    </row>
    <row r="1824" ht="15.75" customHeight="1">
      <c r="A1824" s="642"/>
      <c r="B1824" s="763"/>
      <c r="C1824" s="706"/>
      <c r="D1824" s="642"/>
      <c r="E1824" s="764"/>
      <c r="F1824" s="642"/>
      <c r="G1824" s="765"/>
      <c r="H1824" s="766"/>
      <c r="I1824" s="642"/>
      <c r="J1824" s="642"/>
      <c r="K1824" s="642"/>
      <c r="L1824" s="642"/>
      <c r="M1824" s="642"/>
      <c r="N1824" s="641"/>
      <c r="O1824" s="641"/>
    </row>
    <row r="1825" ht="15.75" customHeight="1">
      <c r="A1825" s="642"/>
      <c r="B1825" s="763"/>
      <c r="C1825" s="706"/>
      <c r="D1825" s="642"/>
      <c r="E1825" s="764"/>
      <c r="F1825" s="642"/>
      <c r="G1825" s="765"/>
      <c r="H1825" s="766"/>
      <c r="I1825" s="642"/>
      <c r="J1825" s="642"/>
      <c r="K1825" s="642"/>
      <c r="L1825" s="642"/>
      <c r="M1825" s="642"/>
      <c r="N1825" s="641"/>
      <c r="O1825" s="641"/>
    </row>
    <row r="1826" ht="15.75" customHeight="1">
      <c r="A1826" s="642"/>
      <c r="B1826" s="763"/>
      <c r="C1826" s="706"/>
      <c r="D1826" s="642"/>
      <c r="E1826" s="764"/>
      <c r="F1826" s="642"/>
      <c r="G1826" s="765"/>
      <c r="H1826" s="766"/>
      <c r="I1826" s="642"/>
      <c r="J1826" s="642"/>
      <c r="K1826" s="642"/>
      <c r="L1826" s="642"/>
      <c r="M1826" s="642"/>
      <c r="N1826" s="641"/>
      <c r="O1826" s="641"/>
    </row>
    <row r="1827" ht="15.75" customHeight="1">
      <c r="A1827" s="642"/>
      <c r="B1827" s="763"/>
      <c r="C1827" s="706"/>
      <c r="D1827" s="642"/>
      <c r="E1827" s="764"/>
      <c r="F1827" s="642"/>
      <c r="G1827" s="765"/>
      <c r="H1827" s="766"/>
      <c r="I1827" s="642"/>
      <c r="J1827" s="642"/>
      <c r="K1827" s="642"/>
      <c r="L1827" s="642"/>
      <c r="M1827" s="642"/>
      <c r="N1827" s="641"/>
      <c r="O1827" s="641"/>
    </row>
    <row r="1828" ht="15.75" customHeight="1">
      <c r="A1828" s="642"/>
      <c r="B1828" s="763"/>
      <c r="C1828" s="706"/>
      <c r="D1828" s="642"/>
      <c r="E1828" s="764"/>
      <c r="F1828" s="642"/>
      <c r="G1828" s="765"/>
      <c r="H1828" s="766"/>
      <c r="I1828" s="642"/>
      <c r="J1828" s="642"/>
      <c r="K1828" s="642"/>
      <c r="L1828" s="642"/>
      <c r="M1828" s="642"/>
      <c r="N1828" s="641"/>
      <c r="O1828" s="641"/>
    </row>
    <row r="1829" ht="15.75" customHeight="1">
      <c r="A1829" s="642"/>
      <c r="B1829" s="763"/>
      <c r="C1829" s="706"/>
      <c r="D1829" s="642"/>
      <c r="E1829" s="764"/>
      <c r="F1829" s="642"/>
      <c r="G1829" s="765"/>
      <c r="H1829" s="766"/>
      <c r="I1829" s="642"/>
      <c r="J1829" s="642"/>
      <c r="K1829" s="642"/>
      <c r="L1829" s="642"/>
      <c r="M1829" s="642"/>
      <c r="N1829" s="641"/>
      <c r="O1829" s="641"/>
    </row>
    <row r="1830" ht="15.75" customHeight="1">
      <c r="A1830" s="642"/>
      <c r="B1830" s="763"/>
      <c r="C1830" s="706"/>
      <c r="D1830" s="642"/>
      <c r="E1830" s="764"/>
      <c r="F1830" s="642"/>
      <c r="G1830" s="765"/>
      <c r="H1830" s="766"/>
      <c r="I1830" s="642"/>
      <c r="J1830" s="642"/>
      <c r="K1830" s="642"/>
      <c r="L1830" s="642"/>
      <c r="M1830" s="642"/>
      <c r="N1830" s="641"/>
      <c r="O1830" s="641"/>
    </row>
    <row r="1831" ht="15.75" customHeight="1">
      <c r="A1831" s="642"/>
      <c r="B1831" s="763"/>
      <c r="C1831" s="706"/>
      <c r="D1831" s="642"/>
      <c r="E1831" s="764"/>
      <c r="F1831" s="642"/>
      <c r="G1831" s="765"/>
      <c r="H1831" s="766"/>
      <c r="I1831" s="642"/>
      <c r="J1831" s="642"/>
      <c r="K1831" s="642"/>
      <c r="L1831" s="642"/>
      <c r="M1831" s="642"/>
      <c r="N1831" s="641"/>
      <c r="O1831" s="641"/>
    </row>
    <row r="1832" ht="15.75" customHeight="1">
      <c r="A1832" s="642"/>
      <c r="B1832" s="763"/>
      <c r="C1832" s="706"/>
      <c r="D1832" s="642"/>
      <c r="E1832" s="764"/>
      <c r="F1832" s="642"/>
      <c r="G1832" s="765"/>
      <c r="H1832" s="766"/>
      <c r="I1832" s="642"/>
      <c r="J1832" s="642"/>
      <c r="K1832" s="642"/>
      <c r="L1832" s="642"/>
      <c r="M1832" s="642"/>
      <c r="N1832" s="641"/>
      <c r="O1832" s="641"/>
    </row>
    <row r="1833" ht="15.75" customHeight="1">
      <c r="A1833" s="642"/>
      <c r="B1833" s="763"/>
      <c r="C1833" s="706"/>
      <c r="D1833" s="642"/>
      <c r="E1833" s="764"/>
      <c r="F1833" s="642"/>
      <c r="G1833" s="765"/>
      <c r="H1833" s="766"/>
      <c r="I1833" s="642"/>
      <c r="J1833" s="642"/>
      <c r="K1833" s="642"/>
      <c r="L1833" s="642"/>
      <c r="M1833" s="642"/>
      <c r="N1833" s="641"/>
      <c r="O1833" s="641"/>
    </row>
    <row r="1834" ht="15.75" customHeight="1">
      <c r="A1834" s="642"/>
      <c r="B1834" s="763"/>
      <c r="C1834" s="706"/>
      <c r="D1834" s="642"/>
      <c r="E1834" s="764"/>
      <c r="F1834" s="642"/>
      <c r="G1834" s="765"/>
      <c r="H1834" s="766"/>
      <c r="I1834" s="642"/>
      <c r="J1834" s="642"/>
      <c r="K1834" s="642"/>
      <c r="L1834" s="642"/>
      <c r="M1834" s="642"/>
      <c r="N1834" s="641"/>
      <c r="O1834" s="641"/>
    </row>
    <row r="1835" ht="15.75" customHeight="1">
      <c r="A1835" s="642"/>
      <c r="B1835" s="763"/>
      <c r="C1835" s="706"/>
      <c r="D1835" s="642"/>
      <c r="E1835" s="764"/>
      <c r="F1835" s="642"/>
      <c r="G1835" s="765"/>
      <c r="H1835" s="766"/>
      <c r="I1835" s="642"/>
      <c r="J1835" s="642"/>
      <c r="K1835" s="642"/>
      <c r="L1835" s="642"/>
      <c r="M1835" s="642"/>
      <c r="N1835" s="641"/>
      <c r="O1835" s="641"/>
    </row>
    <row r="1836" ht="15.75" customHeight="1">
      <c r="A1836" s="642"/>
      <c r="B1836" s="763"/>
      <c r="C1836" s="706"/>
      <c r="D1836" s="642"/>
      <c r="E1836" s="764"/>
      <c r="F1836" s="642"/>
      <c r="G1836" s="765"/>
      <c r="H1836" s="766"/>
      <c r="I1836" s="642"/>
      <c r="J1836" s="642"/>
      <c r="K1836" s="642"/>
      <c r="L1836" s="642"/>
      <c r="M1836" s="642"/>
      <c r="N1836" s="641"/>
      <c r="O1836" s="641"/>
    </row>
    <row r="1837" ht="15.75" customHeight="1">
      <c r="A1837" s="642"/>
      <c r="B1837" s="763"/>
      <c r="C1837" s="706"/>
      <c r="D1837" s="642"/>
      <c r="E1837" s="764"/>
      <c r="F1837" s="642"/>
      <c r="G1837" s="765"/>
      <c r="H1837" s="766"/>
      <c r="I1837" s="642"/>
      <c r="J1837" s="642"/>
      <c r="K1837" s="642"/>
      <c r="L1837" s="642"/>
      <c r="M1837" s="642"/>
      <c r="N1837" s="641"/>
      <c r="O1837" s="641"/>
    </row>
    <row r="1838" ht="15.75" customHeight="1">
      <c r="A1838" s="642"/>
      <c r="B1838" s="763"/>
      <c r="C1838" s="706"/>
      <c r="D1838" s="642"/>
      <c r="E1838" s="764"/>
      <c r="F1838" s="642"/>
      <c r="G1838" s="765"/>
      <c r="H1838" s="766"/>
      <c r="I1838" s="642"/>
      <c r="J1838" s="642"/>
      <c r="K1838" s="642"/>
      <c r="L1838" s="642"/>
      <c r="M1838" s="642"/>
      <c r="N1838" s="641"/>
      <c r="O1838" s="641"/>
    </row>
    <row r="1839" ht="15.75" customHeight="1">
      <c r="A1839" s="642"/>
      <c r="B1839" s="763"/>
      <c r="C1839" s="706"/>
      <c r="D1839" s="642"/>
      <c r="E1839" s="764"/>
      <c r="F1839" s="642"/>
      <c r="G1839" s="765"/>
      <c r="H1839" s="766"/>
      <c r="I1839" s="642"/>
      <c r="J1839" s="642"/>
      <c r="K1839" s="642"/>
      <c r="L1839" s="642"/>
      <c r="M1839" s="642"/>
      <c r="N1839" s="641"/>
      <c r="O1839" s="641"/>
    </row>
    <row r="1840" ht="15.75" customHeight="1">
      <c r="A1840" s="642"/>
      <c r="B1840" s="763"/>
      <c r="C1840" s="706"/>
      <c r="D1840" s="642"/>
      <c r="E1840" s="764"/>
      <c r="F1840" s="642"/>
      <c r="G1840" s="765"/>
      <c r="H1840" s="766"/>
      <c r="I1840" s="642"/>
      <c r="J1840" s="642"/>
      <c r="K1840" s="642"/>
      <c r="L1840" s="642"/>
      <c r="M1840" s="642"/>
      <c r="N1840" s="641"/>
      <c r="O1840" s="641"/>
    </row>
    <row r="1841" ht="15.75" customHeight="1">
      <c r="A1841" s="642"/>
      <c r="B1841" s="763"/>
      <c r="C1841" s="706"/>
      <c r="D1841" s="642"/>
      <c r="E1841" s="764"/>
      <c r="F1841" s="642"/>
      <c r="G1841" s="765"/>
      <c r="H1841" s="766"/>
      <c r="I1841" s="642"/>
      <c r="J1841" s="642"/>
      <c r="K1841" s="642"/>
      <c r="L1841" s="642"/>
      <c r="M1841" s="642"/>
      <c r="N1841" s="641"/>
      <c r="O1841" s="641"/>
    </row>
    <row r="1842" ht="15.75" customHeight="1">
      <c r="A1842" s="642"/>
      <c r="B1842" s="763"/>
      <c r="C1842" s="706"/>
      <c r="D1842" s="642"/>
      <c r="E1842" s="764"/>
      <c r="F1842" s="642"/>
      <c r="G1842" s="765"/>
      <c r="H1842" s="766"/>
      <c r="I1842" s="642"/>
      <c r="J1842" s="642"/>
      <c r="K1842" s="642"/>
      <c r="L1842" s="642"/>
      <c r="M1842" s="642"/>
      <c r="N1842" s="641"/>
      <c r="O1842" s="641"/>
    </row>
    <row r="1843" ht="15.75" customHeight="1">
      <c r="A1843" s="642"/>
      <c r="B1843" s="763"/>
      <c r="C1843" s="706"/>
      <c r="D1843" s="642"/>
      <c r="E1843" s="764"/>
      <c r="F1843" s="642"/>
      <c r="G1843" s="765"/>
      <c r="H1843" s="766"/>
      <c r="I1843" s="642"/>
      <c r="J1843" s="642"/>
      <c r="K1843" s="642"/>
      <c r="L1843" s="642"/>
      <c r="M1843" s="642"/>
      <c r="N1843" s="641"/>
      <c r="O1843" s="641"/>
    </row>
    <row r="1844" ht="15.75" customHeight="1">
      <c r="A1844" s="642"/>
      <c r="B1844" s="763"/>
      <c r="C1844" s="706"/>
      <c r="D1844" s="642"/>
      <c r="E1844" s="764"/>
      <c r="F1844" s="642"/>
      <c r="G1844" s="765"/>
      <c r="H1844" s="766"/>
      <c r="I1844" s="642"/>
      <c r="J1844" s="642"/>
      <c r="K1844" s="642"/>
      <c r="L1844" s="642"/>
      <c r="M1844" s="642"/>
      <c r="N1844" s="641"/>
      <c r="O1844" s="641"/>
    </row>
    <row r="1845" ht="15.75" customHeight="1">
      <c r="A1845" s="642"/>
      <c r="B1845" s="763"/>
      <c r="C1845" s="706"/>
      <c r="D1845" s="642"/>
      <c r="E1845" s="764"/>
      <c r="F1845" s="642"/>
      <c r="G1845" s="765"/>
      <c r="H1845" s="766"/>
      <c r="I1845" s="642"/>
      <c r="J1845" s="642"/>
      <c r="K1845" s="642"/>
      <c r="L1845" s="642"/>
      <c r="M1845" s="642"/>
      <c r="N1845" s="641"/>
      <c r="O1845" s="641"/>
    </row>
    <row r="1846" ht="15.75" customHeight="1">
      <c r="A1846" s="642"/>
      <c r="B1846" s="763"/>
      <c r="C1846" s="706"/>
      <c r="D1846" s="642"/>
      <c r="E1846" s="764"/>
      <c r="F1846" s="642"/>
      <c r="G1846" s="765"/>
      <c r="H1846" s="766"/>
      <c r="I1846" s="642"/>
      <c r="J1846" s="642"/>
      <c r="K1846" s="642"/>
      <c r="L1846" s="642"/>
      <c r="M1846" s="642"/>
      <c r="N1846" s="641"/>
      <c r="O1846" s="641"/>
    </row>
    <row r="1847" ht="15.75" customHeight="1">
      <c r="A1847" s="642"/>
      <c r="B1847" s="763"/>
      <c r="C1847" s="706"/>
      <c r="D1847" s="642"/>
      <c r="E1847" s="764"/>
      <c r="F1847" s="642"/>
      <c r="G1847" s="765"/>
      <c r="H1847" s="766"/>
      <c r="I1847" s="642"/>
      <c r="J1847" s="642"/>
      <c r="K1847" s="642"/>
      <c r="L1847" s="642"/>
      <c r="M1847" s="642"/>
      <c r="N1847" s="641"/>
      <c r="O1847" s="641"/>
    </row>
    <row r="1848" ht="15.75" customHeight="1">
      <c r="A1848" s="642"/>
      <c r="B1848" s="763"/>
      <c r="C1848" s="706"/>
      <c r="D1848" s="642"/>
      <c r="E1848" s="764"/>
      <c r="F1848" s="642"/>
      <c r="G1848" s="765"/>
      <c r="H1848" s="766"/>
      <c r="I1848" s="642"/>
      <c r="J1848" s="642"/>
      <c r="K1848" s="642"/>
      <c r="L1848" s="642"/>
      <c r="M1848" s="642"/>
      <c r="N1848" s="641"/>
      <c r="O1848" s="641"/>
    </row>
    <row r="1849" ht="15.75" customHeight="1">
      <c r="A1849" s="642"/>
      <c r="B1849" s="763"/>
      <c r="C1849" s="706"/>
      <c r="D1849" s="642"/>
      <c r="E1849" s="764"/>
      <c r="F1849" s="642"/>
      <c r="G1849" s="765"/>
      <c r="H1849" s="766"/>
      <c r="I1849" s="642"/>
      <c r="J1849" s="642"/>
      <c r="K1849" s="642"/>
      <c r="L1849" s="642"/>
      <c r="M1849" s="642"/>
      <c r="N1849" s="641"/>
      <c r="O1849" s="641"/>
    </row>
    <row r="1850" ht="15.75" customHeight="1">
      <c r="A1850" s="642"/>
      <c r="B1850" s="763"/>
      <c r="C1850" s="706"/>
      <c r="D1850" s="642"/>
      <c r="E1850" s="764"/>
      <c r="F1850" s="642"/>
      <c r="G1850" s="765"/>
      <c r="H1850" s="766"/>
      <c r="I1850" s="642"/>
      <c r="J1850" s="642"/>
      <c r="K1850" s="642"/>
      <c r="L1850" s="642"/>
      <c r="M1850" s="642"/>
      <c r="N1850" s="641"/>
      <c r="O1850" s="641"/>
    </row>
    <row r="1851" ht="15.75" customHeight="1">
      <c r="A1851" s="642"/>
      <c r="B1851" s="763"/>
      <c r="C1851" s="706"/>
      <c r="D1851" s="642"/>
      <c r="E1851" s="764"/>
      <c r="F1851" s="642"/>
      <c r="G1851" s="765"/>
      <c r="H1851" s="766"/>
      <c r="I1851" s="642"/>
      <c r="J1851" s="642"/>
      <c r="K1851" s="642"/>
      <c r="L1851" s="642"/>
      <c r="M1851" s="642"/>
      <c r="N1851" s="641"/>
      <c r="O1851" s="641"/>
    </row>
    <row r="1852" ht="15.75" customHeight="1">
      <c r="A1852" s="642"/>
      <c r="B1852" s="763"/>
      <c r="C1852" s="706"/>
      <c r="D1852" s="642"/>
      <c r="E1852" s="764"/>
      <c r="F1852" s="642"/>
      <c r="G1852" s="765"/>
      <c r="H1852" s="766"/>
      <c r="I1852" s="642"/>
      <c r="J1852" s="642"/>
      <c r="K1852" s="642"/>
      <c r="L1852" s="642"/>
      <c r="M1852" s="642"/>
      <c r="N1852" s="641"/>
      <c r="O1852" s="641"/>
    </row>
    <row r="1853" ht="15.75" customHeight="1">
      <c r="A1853" s="642"/>
      <c r="B1853" s="763"/>
      <c r="C1853" s="706"/>
      <c r="D1853" s="642"/>
      <c r="E1853" s="764"/>
      <c r="F1853" s="642"/>
      <c r="G1853" s="765"/>
      <c r="H1853" s="766"/>
      <c r="I1853" s="642"/>
      <c r="J1853" s="642"/>
      <c r="K1853" s="642"/>
      <c r="L1853" s="642"/>
      <c r="M1853" s="642"/>
      <c r="N1853" s="641"/>
      <c r="O1853" s="641"/>
    </row>
    <row r="1854" ht="15.75" customHeight="1">
      <c r="A1854" s="642"/>
      <c r="B1854" s="763"/>
      <c r="C1854" s="706"/>
      <c r="D1854" s="642"/>
      <c r="E1854" s="764"/>
      <c r="F1854" s="642"/>
      <c r="G1854" s="765"/>
      <c r="H1854" s="766"/>
      <c r="I1854" s="642"/>
      <c r="J1854" s="642"/>
      <c r="K1854" s="642"/>
      <c r="L1854" s="642"/>
      <c r="M1854" s="642"/>
      <c r="N1854" s="641"/>
      <c r="O1854" s="641"/>
    </row>
    <row r="1855" ht="15.75" customHeight="1">
      <c r="A1855" s="642"/>
      <c r="B1855" s="763"/>
      <c r="C1855" s="706"/>
      <c r="D1855" s="642"/>
      <c r="E1855" s="764"/>
      <c r="F1855" s="642"/>
      <c r="G1855" s="765"/>
      <c r="H1855" s="766"/>
      <c r="I1855" s="642"/>
      <c r="J1855" s="642"/>
      <c r="K1855" s="642"/>
      <c r="L1855" s="642"/>
      <c r="M1855" s="642"/>
      <c r="N1855" s="641"/>
      <c r="O1855" s="641"/>
    </row>
    <row r="1856" ht="15.75" customHeight="1">
      <c r="A1856" s="642"/>
      <c r="B1856" s="763"/>
      <c r="C1856" s="706"/>
      <c r="D1856" s="642"/>
      <c r="E1856" s="764"/>
      <c r="F1856" s="642"/>
      <c r="G1856" s="765"/>
      <c r="H1856" s="766"/>
      <c r="I1856" s="642"/>
      <c r="J1856" s="642"/>
      <c r="K1856" s="642"/>
      <c r="L1856" s="642"/>
      <c r="M1856" s="642"/>
      <c r="N1856" s="641"/>
      <c r="O1856" s="641"/>
    </row>
    <row r="1857" ht="15.75" customHeight="1">
      <c r="A1857" s="642"/>
      <c r="B1857" s="763"/>
      <c r="C1857" s="706"/>
      <c r="D1857" s="642"/>
      <c r="E1857" s="764"/>
      <c r="F1857" s="642"/>
      <c r="G1857" s="765"/>
      <c r="H1857" s="766"/>
      <c r="I1857" s="642"/>
      <c r="J1857" s="642"/>
      <c r="K1857" s="642"/>
      <c r="L1857" s="642"/>
      <c r="M1857" s="642"/>
      <c r="N1857" s="641"/>
      <c r="O1857" s="641"/>
    </row>
    <row r="1858" ht="15.75" customHeight="1">
      <c r="A1858" s="642"/>
      <c r="B1858" s="763"/>
      <c r="C1858" s="706"/>
      <c r="D1858" s="642"/>
      <c r="E1858" s="764"/>
      <c r="F1858" s="642"/>
      <c r="G1858" s="765"/>
      <c r="H1858" s="766"/>
      <c r="I1858" s="642"/>
      <c r="J1858" s="642"/>
      <c r="K1858" s="642"/>
      <c r="L1858" s="642"/>
      <c r="M1858" s="642"/>
      <c r="N1858" s="641"/>
      <c r="O1858" s="641"/>
    </row>
    <row r="1859" ht="15.75" customHeight="1">
      <c r="A1859" s="642"/>
      <c r="B1859" s="763"/>
      <c r="C1859" s="706"/>
      <c r="D1859" s="642"/>
      <c r="E1859" s="764"/>
      <c r="F1859" s="642"/>
      <c r="G1859" s="765"/>
      <c r="H1859" s="766"/>
      <c r="I1859" s="642"/>
      <c r="J1859" s="642"/>
      <c r="K1859" s="642"/>
      <c r="L1859" s="642"/>
      <c r="M1859" s="642"/>
      <c r="N1859" s="641"/>
      <c r="O1859" s="641"/>
    </row>
    <row r="1860" ht="15.75" customHeight="1">
      <c r="A1860" s="642"/>
      <c r="B1860" s="763"/>
      <c r="C1860" s="706"/>
      <c r="D1860" s="642"/>
      <c r="E1860" s="764"/>
      <c r="F1860" s="642"/>
      <c r="G1860" s="765"/>
      <c r="H1860" s="766"/>
      <c r="I1860" s="642"/>
      <c r="J1860" s="642"/>
      <c r="K1860" s="642"/>
      <c r="L1860" s="642"/>
      <c r="M1860" s="642"/>
      <c r="N1860" s="641"/>
      <c r="O1860" s="641"/>
    </row>
    <row r="1861" ht="15.75" customHeight="1">
      <c r="A1861" s="642"/>
      <c r="B1861" s="763"/>
      <c r="C1861" s="706"/>
      <c r="D1861" s="642"/>
      <c r="E1861" s="764"/>
      <c r="F1861" s="642"/>
      <c r="G1861" s="765"/>
      <c r="H1861" s="766"/>
      <c r="I1861" s="642"/>
      <c r="J1861" s="642"/>
      <c r="K1861" s="642"/>
      <c r="L1861" s="642"/>
      <c r="M1861" s="642"/>
      <c r="N1861" s="641"/>
      <c r="O1861" s="641"/>
    </row>
    <row r="1862" ht="15.75" customHeight="1">
      <c r="A1862" s="642"/>
      <c r="B1862" s="763"/>
      <c r="C1862" s="706"/>
      <c r="D1862" s="642"/>
      <c r="E1862" s="764"/>
      <c r="F1862" s="642"/>
      <c r="G1862" s="765"/>
      <c r="H1862" s="766"/>
      <c r="I1862" s="642"/>
      <c r="J1862" s="642"/>
      <c r="K1862" s="642"/>
      <c r="L1862" s="642"/>
      <c r="M1862" s="642"/>
      <c r="N1862" s="641"/>
      <c r="O1862" s="641"/>
    </row>
    <row r="1863" ht="15.75" customHeight="1">
      <c r="A1863" s="642"/>
      <c r="B1863" s="763"/>
      <c r="C1863" s="706"/>
      <c r="D1863" s="642"/>
      <c r="E1863" s="764"/>
      <c r="F1863" s="642"/>
      <c r="G1863" s="765"/>
      <c r="H1863" s="766"/>
      <c r="I1863" s="642"/>
      <c r="J1863" s="642"/>
      <c r="K1863" s="642"/>
      <c r="L1863" s="642"/>
      <c r="M1863" s="642"/>
      <c r="N1863" s="641"/>
      <c r="O1863" s="641"/>
    </row>
    <row r="1864" ht="15.75" customHeight="1">
      <c r="A1864" s="642"/>
      <c r="B1864" s="763"/>
      <c r="C1864" s="706"/>
      <c r="D1864" s="642"/>
      <c r="E1864" s="764"/>
      <c r="F1864" s="642"/>
      <c r="G1864" s="765"/>
      <c r="H1864" s="766"/>
      <c r="I1864" s="642"/>
      <c r="J1864" s="642"/>
      <c r="K1864" s="642"/>
      <c r="L1864" s="642"/>
      <c r="M1864" s="642"/>
      <c r="N1864" s="641"/>
      <c r="O1864" s="641"/>
    </row>
    <row r="1865" ht="15.75" customHeight="1">
      <c r="A1865" s="642"/>
      <c r="B1865" s="763"/>
      <c r="C1865" s="706"/>
      <c r="D1865" s="642"/>
      <c r="E1865" s="764"/>
      <c r="F1865" s="642"/>
      <c r="G1865" s="765"/>
      <c r="H1865" s="766"/>
      <c r="I1865" s="642"/>
      <c r="J1865" s="642"/>
      <c r="K1865" s="642"/>
      <c r="L1865" s="642"/>
      <c r="M1865" s="642"/>
      <c r="N1865" s="641"/>
      <c r="O1865" s="641"/>
    </row>
    <row r="1866" ht="15.75" customHeight="1">
      <c r="A1866" s="642"/>
      <c r="B1866" s="763"/>
      <c r="C1866" s="706"/>
      <c r="D1866" s="642"/>
      <c r="E1866" s="764"/>
      <c r="F1866" s="642"/>
      <c r="G1866" s="765"/>
      <c r="H1866" s="766"/>
      <c r="I1866" s="642"/>
      <c r="J1866" s="642"/>
      <c r="K1866" s="642"/>
      <c r="L1866" s="642"/>
      <c r="M1866" s="642"/>
      <c r="N1866" s="641"/>
      <c r="O1866" s="641"/>
    </row>
    <row r="1867" ht="15.75" customHeight="1">
      <c r="A1867" s="642"/>
      <c r="B1867" s="763"/>
      <c r="C1867" s="706"/>
      <c r="D1867" s="642"/>
      <c r="E1867" s="764"/>
      <c r="F1867" s="642"/>
      <c r="G1867" s="765"/>
      <c r="H1867" s="766"/>
      <c r="I1867" s="642"/>
      <c r="J1867" s="642"/>
      <c r="K1867" s="642"/>
      <c r="L1867" s="642"/>
      <c r="M1867" s="642"/>
      <c r="N1867" s="641"/>
      <c r="O1867" s="641"/>
    </row>
    <row r="1868" ht="15.75" customHeight="1">
      <c r="A1868" s="642"/>
      <c r="B1868" s="763"/>
      <c r="C1868" s="706"/>
      <c r="D1868" s="642"/>
      <c r="E1868" s="764"/>
      <c r="F1868" s="642"/>
      <c r="G1868" s="765"/>
      <c r="H1868" s="766"/>
      <c r="I1868" s="642"/>
      <c r="J1868" s="642"/>
      <c r="K1868" s="642"/>
      <c r="L1868" s="642"/>
      <c r="M1868" s="642"/>
      <c r="N1868" s="641"/>
      <c r="O1868" s="641"/>
    </row>
    <row r="1869" ht="15.75" customHeight="1">
      <c r="A1869" s="642"/>
      <c r="B1869" s="763"/>
      <c r="C1869" s="706"/>
      <c r="D1869" s="642"/>
      <c r="E1869" s="764"/>
      <c r="F1869" s="642"/>
      <c r="G1869" s="765"/>
      <c r="H1869" s="766"/>
      <c r="I1869" s="642"/>
      <c r="J1869" s="642"/>
      <c r="K1869" s="642"/>
      <c r="L1869" s="642"/>
      <c r="M1869" s="642"/>
      <c r="N1869" s="641"/>
      <c r="O1869" s="641"/>
    </row>
    <row r="1870" ht="15.75" customHeight="1">
      <c r="A1870" s="642"/>
      <c r="B1870" s="763"/>
      <c r="C1870" s="706"/>
      <c r="D1870" s="642"/>
      <c r="E1870" s="764"/>
      <c r="F1870" s="642"/>
      <c r="G1870" s="765"/>
      <c r="H1870" s="766"/>
      <c r="I1870" s="642"/>
      <c r="J1870" s="642"/>
      <c r="K1870" s="642"/>
      <c r="L1870" s="642"/>
      <c r="M1870" s="642"/>
      <c r="N1870" s="641"/>
      <c r="O1870" s="641"/>
    </row>
    <row r="1871" ht="15.75" customHeight="1">
      <c r="A1871" s="642"/>
      <c r="B1871" s="763"/>
      <c r="C1871" s="706"/>
      <c r="D1871" s="642"/>
      <c r="E1871" s="764"/>
      <c r="F1871" s="642"/>
      <c r="G1871" s="765"/>
      <c r="H1871" s="766"/>
      <c r="I1871" s="642"/>
      <c r="J1871" s="642"/>
      <c r="K1871" s="642"/>
      <c r="L1871" s="642"/>
      <c r="M1871" s="642"/>
      <c r="N1871" s="641"/>
      <c r="O1871" s="641"/>
    </row>
    <row r="1872" ht="15.75" customHeight="1">
      <c r="A1872" s="642"/>
      <c r="B1872" s="763"/>
      <c r="C1872" s="706"/>
      <c r="D1872" s="642"/>
      <c r="E1872" s="764"/>
      <c r="F1872" s="642"/>
      <c r="G1872" s="765"/>
      <c r="H1872" s="766"/>
      <c r="I1872" s="642"/>
      <c r="J1872" s="642"/>
      <c r="K1872" s="642"/>
      <c r="L1872" s="642"/>
      <c r="M1872" s="642"/>
      <c r="N1872" s="641"/>
      <c r="O1872" s="641"/>
    </row>
    <row r="1873" ht="15.75" customHeight="1">
      <c r="A1873" s="642"/>
      <c r="B1873" s="763"/>
      <c r="C1873" s="706"/>
      <c r="D1873" s="642"/>
      <c r="E1873" s="764"/>
      <c r="F1873" s="642"/>
      <c r="G1873" s="765"/>
      <c r="H1873" s="766"/>
      <c r="I1873" s="642"/>
      <c r="J1873" s="642"/>
      <c r="K1873" s="642"/>
      <c r="L1873" s="642"/>
      <c r="M1873" s="642"/>
      <c r="N1873" s="641"/>
      <c r="O1873" s="641"/>
    </row>
    <row r="1874" ht="15.75" customHeight="1">
      <c r="A1874" s="642"/>
      <c r="B1874" s="763"/>
      <c r="C1874" s="706"/>
      <c r="D1874" s="642"/>
      <c r="E1874" s="764"/>
      <c r="F1874" s="642"/>
      <c r="G1874" s="765"/>
      <c r="H1874" s="766"/>
      <c r="I1874" s="642"/>
      <c r="J1874" s="642"/>
      <c r="K1874" s="642"/>
      <c r="L1874" s="642"/>
      <c r="M1874" s="642"/>
      <c r="N1874" s="641"/>
      <c r="O1874" s="641"/>
    </row>
    <row r="1875" ht="15.75" customHeight="1">
      <c r="A1875" s="642"/>
      <c r="B1875" s="763"/>
      <c r="C1875" s="706"/>
      <c r="D1875" s="642"/>
      <c r="E1875" s="764"/>
      <c r="F1875" s="642"/>
      <c r="G1875" s="765"/>
      <c r="H1875" s="766"/>
      <c r="I1875" s="642"/>
      <c r="J1875" s="642"/>
      <c r="K1875" s="642"/>
      <c r="L1875" s="642"/>
      <c r="M1875" s="642"/>
      <c r="N1875" s="641"/>
      <c r="O1875" s="641"/>
    </row>
    <row r="1876" ht="15.75" customHeight="1">
      <c r="A1876" s="642"/>
      <c r="B1876" s="763"/>
      <c r="C1876" s="706"/>
      <c r="D1876" s="642"/>
      <c r="E1876" s="764"/>
      <c r="F1876" s="642"/>
      <c r="G1876" s="765"/>
      <c r="H1876" s="766"/>
      <c r="I1876" s="642"/>
      <c r="J1876" s="642"/>
      <c r="K1876" s="642"/>
      <c r="L1876" s="642"/>
      <c r="M1876" s="642"/>
      <c r="N1876" s="641"/>
      <c r="O1876" s="641"/>
    </row>
    <row r="1877" ht="15.75" customHeight="1">
      <c r="A1877" s="642"/>
      <c r="B1877" s="763"/>
      <c r="C1877" s="706"/>
      <c r="D1877" s="642"/>
      <c r="E1877" s="764"/>
      <c r="F1877" s="642"/>
      <c r="G1877" s="765"/>
      <c r="H1877" s="766"/>
      <c r="I1877" s="642"/>
      <c r="J1877" s="642"/>
      <c r="K1877" s="642"/>
      <c r="L1877" s="642"/>
      <c r="M1877" s="642"/>
      <c r="N1877" s="641"/>
      <c r="O1877" s="641"/>
    </row>
    <row r="1878" ht="15.75" customHeight="1">
      <c r="A1878" s="642"/>
      <c r="B1878" s="763"/>
      <c r="C1878" s="706"/>
      <c r="D1878" s="642"/>
      <c r="E1878" s="764"/>
      <c r="F1878" s="642"/>
      <c r="G1878" s="765"/>
      <c r="H1878" s="766"/>
      <c r="I1878" s="642"/>
      <c r="J1878" s="642"/>
      <c r="K1878" s="642"/>
      <c r="L1878" s="642"/>
      <c r="M1878" s="642"/>
      <c r="N1878" s="641"/>
      <c r="O1878" s="641"/>
    </row>
    <row r="1879" ht="15.75" customHeight="1">
      <c r="A1879" s="642"/>
      <c r="B1879" s="763"/>
      <c r="C1879" s="706"/>
      <c r="D1879" s="642"/>
      <c r="E1879" s="764"/>
      <c r="F1879" s="642"/>
      <c r="G1879" s="765"/>
      <c r="H1879" s="766"/>
      <c r="I1879" s="642"/>
      <c r="J1879" s="642"/>
      <c r="K1879" s="642"/>
      <c r="L1879" s="642"/>
      <c r="M1879" s="642"/>
      <c r="N1879" s="641"/>
      <c r="O1879" s="641"/>
    </row>
    <row r="1880" ht="15.75" customHeight="1">
      <c r="A1880" s="642"/>
      <c r="B1880" s="763"/>
      <c r="C1880" s="706"/>
      <c r="D1880" s="642"/>
      <c r="E1880" s="764"/>
      <c r="F1880" s="642"/>
      <c r="G1880" s="765"/>
      <c r="H1880" s="766"/>
      <c r="I1880" s="642"/>
      <c r="J1880" s="642"/>
      <c r="K1880" s="642"/>
      <c r="L1880" s="642"/>
      <c r="M1880" s="642"/>
      <c r="N1880" s="641"/>
      <c r="O1880" s="641"/>
    </row>
    <row r="1881" ht="15.75" customHeight="1">
      <c r="A1881" s="642"/>
      <c r="B1881" s="763"/>
      <c r="C1881" s="706"/>
      <c r="D1881" s="642"/>
      <c r="E1881" s="764"/>
      <c r="F1881" s="642"/>
      <c r="G1881" s="765"/>
      <c r="H1881" s="766"/>
      <c r="I1881" s="642"/>
      <c r="J1881" s="642"/>
      <c r="K1881" s="642"/>
      <c r="L1881" s="642"/>
      <c r="M1881" s="642"/>
      <c r="N1881" s="641"/>
      <c r="O1881" s="641"/>
    </row>
    <row r="1882" ht="15.75" customHeight="1">
      <c r="A1882" s="642"/>
      <c r="B1882" s="763"/>
      <c r="C1882" s="706"/>
      <c r="D1882" s="642"/>
      <c r="E1882" s="764"/>
      <c r="F1882" s="642"/>
      <c r="G1882" s="765"/>
      <c r="H1882" s="766"/>
      <c r="I1882" s="642"/>
      <c r="J1882" s="642"/>
      <c r="K1882" s="642"/>
      <c r="L1882" s="642"/>
      <c r="M1882" s="642"/>
      <c r="N1882" s="641"/>
      <c r="O1882" s="641"/>
    </row>
    <row r="1883" ht="15.75" customHeight="1">
      <c r="A1883" s="642"/>
      <c r="B1883" s="763"/>
      <c r="C1883" s="706"/>
      <c r="D1883" s="642"/>
      <c r="E1883" s="764"/>
      <c r="F1883" s="642"/>
      <c r="G1883" s="765"/>
      <c r="H1883" s="766"/>
      <c r="I1883" s="642"/>
      <c r="J1883" s="642"/>
      <c r="K1883" s="642"/>
      <c r="L1883" s="642"/>
      <c r="M1883" s="642"/>
      <c r="N1883" s="641"/>
      <c r="O1883" s="641"/>
    </row>
    <row r="1884" ht="15.75" customHeight="1">
      <c r="A1884" s="642"/>
      <c r="B1884" s="763"/>
      <c r="C1884" s="706"/>
      <c r="D1884" s="642"/>
      <c r="E1884" s="764"/>
      <c r="F1884" s="642"/>
      <c r="G1884" s="765"/>
      <c r="H1884" s="766"/>
      <c r="I1884" s="642"/>
      <c r="J1884" s="642"/>
      <c r="K1884" s="642"/>
      <c r="L1884" s="642"/>
      <c r="M1884" s="642"/>
      <c r="N1884" s="641"/>
      <c r="O1884" s="641"/>
    </row>
    <row r="1885" ht="15.75" customHeight="1">
      <c r="A1885" s="642"/>
      <c r="B1885" s="763"/>
      <c r="C1885" s="706"/>
      <c r="D1885" s="642"/>
      <c r="E1885" s="764"/>
      <c r="F1885" s="642"/>
      <c r="G1885" s="765"/>
      <c r="H1885" s="766"/>
      <c r="I1885" s="642"/>
      <c r="J1885" s="642"/>
      <c r="K1885" s="642"/>
      <c r="L1885" s="642"/>
      <c r="M1885" s="642"/>
      <c r="N1885" s="641"/>
      <c r="O1885" s="641"/>
    </row>
    <row r="1886" ht="15.75" customHeight="1">
      <c r="A1886" s="642"/>
      <c r="B1886" s="763"/>
      <c r="C1886" s="706"/>
      <c r="D1886" s="642"/>
      <c r="E1886" s="764"/>
      <c r="F1886" s="642"/>
      <c r="G1886" s="765"/>
      <c r="H1886" s="766"/>
      <c r="I1886" s="642"/>
      <c r="J1886" s="642"/>
      <c r="K1886" s="642"/>
      <c r="L1886" s="642"/>
      <c r="M1886" s="642"/>
      <c r="N1886" s="641"/>
      <c r="O1886" s="641"/>
    </row>
    <row r="1887" ht="15.75" customHeight="1">
      <c r="A1887" s="642"/>
      <c r="B1887" s="763"/>
      <c r="C1887" s="706"/>
      <c r="D1887" s="642"/>
      <c r="E1887" s="764"/>
      <c r="F1887" s="642"/>
      <c r="G1887" s="765"/>
      <c r="H1887" s="766"/>
      <c r="I1887" s="642"/>
      <c r="J1887" s="642"/>
      <c r="K1887" s="642"/>
      <c r="L1887" s="642"/>
      <c r="M1887" s="642"/>
      <c r="N1887" s="641"/>
      <c r="O1887" s="641"/>
    </row>
    <row r="1888" ht="15.75" customHeight="1">
      <c r="A1888" s="642"/>
      <c r="B1888" s="763"/>
      <c r="C1888" s="706"/>
      <c r="D1888" s="642"/>
      <c r="E1888" s="764"/>
      <c r="F1888" s="642"/>
      <c r="G1888" s="765"/>
      <c r="H1888" s="766"/>
      <c r="I1888" s="642"/>
      <c r="J1888" s="642"/>
      <c r="K1888" s="642"/>
      <c r="L1888" s="642"/>
      <c r="M1888" s="642"/>
      <c r="N1888" s="641"/>
      <c r="O1888" s="641"/>
    </row>
    <row r="1889" ht="15.75" customHeight="1">
      <c r="A1889" s="642"/>
      <c r="B1889" s="763"/>
      <c r="C1889" s="706"/>
      <c r="D1889" s="642"/>
      <c r="E1889" s="764"/>
      <c r="F1889" s="642"/>
      <c r="G1889" s="765"/>
      <c r="H1889" s="766"/>
      <c r="I1889" s="642"/>
      <c r="J1889" s="642"/>
      <c r="K1889" s="642"/>
      <c r="L1889" s="642"/>
      <c r="M1889" s="642"/>
      <c r="N1889" s="641"/>
      <c r="O1889" s="641"/>
    </row>
    <row r="1890" ht="15.75" customHeight="1">
      <c r="A1890" s="642"/>
      <c r="B1890" s="763"/>
      <c r="C1890" s="706"/>
      <c r="D1890" s="642"/>
      <c r="E1890" s="764"/>
      <c r="F1890" s="642"/>
      <c r="G1890" s="765"/>
      <c r="H1890" s="766"/>
      <c r="I1890" s="642"/>
      <c r="J1890" s="642"/>
      <c r="K1890" s="642"/>
      <c r="L1890" s="642"/>
      <c r="M1890" s="642"/>
      <c r="N1890" s="641"/>
      <c r="O1890" s="641"/>
    </row>
    <row r="1891" ht="15.75" customHeight="1">
      <c r="A1891" s="642"/>
      <c r="B1891" s="763"/>
      <c r="C1891" s="706"/>
      <c r="D1891" s="642"/>
      <c r="E1891" s="764"/>
      <c r="F1891" s="642"/>
      <c r="G1891" s="765"/>
      <c r="H1891" s="766"/>
      <c r="I1891" s="642"/>
      <c r="J1891" s="642"/>
      <c r="K1891" s="642"/>
      <c r="L1891" s="642"/>
      <c r="M1891" s="642"/>
      <c r="N1891" s="641"/>
      <c r="O1891" s="641"/>
    </row>
    <row r="1892" ht="15.75" customHeight="1">
      <c r="A1892" s="642"/>
      <c r="B1892" s="763"/>
      <c r="C1892" s="706"/>
      <c r="D1892" s="642"/>
      <c r="E1892" s="764"/>
      <c r="F1892" s="642"/>
      <c r="G1892" s="765"/>
      <c r="H1892" s="766"/>
      <c r="I1892" s="642"/>
      <c r="J1892" s="642"/>
      <c r="K1892" s="642"/>
      <c r="L1892" s="642"/>
      <c r="M1892" s="642"/>
      <c r="N1892" s="641"/>
      <c r="O1892" s="641"/>
    </row>
    <row r="1893" ht="15.75" customHeight="1">
      <c r="A1893" s="642"/>
      <c r="B1893" s="763"/>
      <c r="C1893" s="706"/>
      <c r="D1893" s="642"/>
      <c r="E1893" s="764"/>
      <c r="F1893" s="642"/>
      <c r="G1893" s="765"/>
      <c r="H1893" s="766"/>
      <c r="I1893" s="642"/>
      <c r="J1893" s="642"/>
      <c r="K1893" s="642"/>
      <c r="L1893" s="642"/>
      <c r="M1893" s="642"/>
      <c r="N1893" s="641"/>
      <c r="O1893" s="641"/>
    </row>
    <row r="1894" ht="15.75" customHeight="1">
      <c r="A1894" s="642"/>
      <c r="B1894" s="763"/>
      <c r="C1894" s="706"/>
      <c r="D1894" s="642"/>
      <c r="E1894" s="764"/>
      <c r="F1894" s="642"/>
      <c r="G1894" s="765"/>
      <c r="H1894" s="766"/>
      <c r="I1894" s="642"/>
      <c r="J1894" s="642"/>
      <c r="K1894" s="642"/>
      <c r="L1894" s="642"/>
      <c r="M1894" s="642"/>
      <c r="N1894" s="641"/>
      <c r="O1894" s="641"/>
    </row>
    <row r="1895" ht="15.75" customHeight="1">
      <c r="A1895" s="642"/>
      <c r="B1895" s="763"/>
      <c r="C1895" s="706"/>
      <c r="D1895" s="642"/>
      <c r="E1895" s="764"/>
      <c r="F1895" s="642"/>
      <c r="G1895" s="765"/>
      <c r="H1895" s="766"/>
      <c r="I1895" s="642"/>
      <c r="J1895" s="642"/>
      <c r="K1895" s="642"/>
      <c r="L1895" s="642"/>
      <c r="M1895" s="642"/>
      <c r="N1895" s="641"/>
      <c r="O1895" s="641"/>
    </row>
    <row r="1896" ht="15.75" customHeight="1">
      <c r="A1896" s="642"/>
      <c r="B1896" s="763"/>
      <c r="C1896" s="706"/>
      <c r="D1896" s="642"/>
      <c r="E1896" s="764"/>
      <c r="F1896" s="642"/>
      <c r="G1896" s="765"/>
      <c r="H1896" s="766"/>
      <c r="I1896" s="642"/>
      <c r="J1896" s="642"/>
      <c r="K1896" s="642"/>
      <c r="L1896" s="642"/>
      <c r="M1896" s="642"/>
      <c r="N1896" s="641"/>
      <c r="O1896" s="641"/>
    </row>
    <row r="1897" ht="15.75" customHeight="1">
      <c r="A1897" s="642"/>
      <c r="B1897" s="763"/>
      <c r="C1897" s="706"/>
      <c r="D1897" s="642"/>
      <c r="E1897" s="764"/>
      <c r="F1897" s="642"/>
      <c r="G1897" s="765"/>
      <c r="H1897" s="766"/>
      <c r="I1897" s="642"/>
      <c r="J1897" s="642"/>
      <c r="K1897" s="642"/>
      <c r="L1897" s="642"/>
      <c r="M1897" s="642"/>
      <c r="N1897" s="641"/>
      <c r="O1897" s="641"/>
    </row>
    <row r="1898" ht="15.75" customHeight="1">
      <c r="A1898" s="642"/>
      <c r="B1898" s="763"/>
      <c r="C1898" s="706"/>
      <c r="D1898" s="642"/>
      <c r="E1898" s="764"/>
      <c r="F1898" s="642"/>
      <c r="G1898" s="765"/>
      <c r="H1898" s="766"/>
      <c r="I1898" s="642"/>
      <c r="J1898" s="642"/>
      <c r="K1898" s="642"/>
      <c r="L1898" s="642"/>
      <c r="M1898" s="642"/>
      <c r="N1898" s="641"/>
      <c r="O1898" s="641"/>
    </row>
    <row r="1899" ht="15.75" customHeight="1">
      <c r="A1899" s="642"/>
      <c r="B1899" s="763"/>
      <c r="C1899" s="706"/>
      <c r="D1899" s="642"/>
      <c r="E1899" s="764"/>
      <c r="F1899" s="642"/>
      <c r="G1899" s="765"/>
      <c r="H1899" s="766"/>
      <c r="I1899" s="642"/>
      <c r="J1899" s="642"/>
      <c r="K1899" s="642"/>
      <c r="L1899" s="642"/>
      <c r="M1899" s="642"/>
      <c r="N1899" s="641"/>
      <c r="O1899" s="641"/>
    </row>
    <row r="1900" ht="15.75" customHeight="1">
      <c r="A1900" s="642"/>
      <c r="B1900" s="763"/>
      <c r="C1900" s="706"/>
      <c r="D1900" s="642"/>
      <c r="E1900" s="764"/>
      <c r="F1900" s="642"/>
      <c r="G1900" s="765"/>
      <c r="H1900" s="766"/>
      <c r="I1900" s="642"/>
      <c r="J1900" s="642"/>
      <c r="K1900" s="642"/>
      <c r="L1900" s="642"/>
      <c r="M1900" s="642"/>
      <c r="N1900" s="641"/>
      <c r="O1900" s="641"/>
    </row>
    <row r="1901" ht="15.75" customHeight="1">
      <c r="A1901" s="642"/>
      <c r="B1901" s="763"/>
      <c r="C1901" s="706"/>
      <c r="D1901" s="642"/>
      <c r="E1901" s="764"/>
      <c r="F1901" s="642"/>
      <c r="G1901" s="765"/>
      <c r="H1901" s="766"/>
      <c r="I1901" s="642"/>
      <c r="J1901" s="642"/>
      <c r="K1901" s="642"/>
      <c r="L1901" s="642"/>
      <c r="M1901" s="642"/>
      <c r="N1901" s="641"/>
      <c r="O1901" s="641"/>
    </row>
    <row r="1902" ht="15.75" customHeight="1">
      <c r="A1902" s="642"/>
      <c r="B1902" s="763"/>
      <c r="C1902" s="706"/>
      <c r="D1902" s="642"/>
      <c r="E1902" s="764"/>
      <c r="F1902" s="642"/>
      <c r="G1902" s="765"/>
      <c r="H1902" s="766"/>
      <c r="I1902" s="642"/>
      <c r="J1902" s="642"/>
      <c r="K1902" s="642"/>
      <c r="L1902" s="642"/>
      <c r="M1902" s="642"/>
      <c r="N1902" s="641"/>
      <c r="O1902" s="641"/>
    </row>
    <row r="1903" ht="15.75" customHeight="1">
      <c r="A1903" s="642"/>
      <c r="B1903" s="763"/>
      <c r="C1903" s="706"/>
      <c r="D1903" s="642"/>
      <c r="E1903" s="764"/>
      <c r="F1903" s="642"/>
      <c r="G1903" s="765"/>
      <c r="H1903" s="766"/>
      <c r="I1903" s="642"/>
      <c r="J1903" s="642"/>
      <c r="K1903" s="642"/>
      <c r="L1903" s="642"/>
      <c r="M1903" s="642"/>
      <c r="N1903" s="641"/>
      <c r="O1903" s="641"/>
    </row>
    <row r="1904" ht="15.75" customHeight="1">
      <c r="A1904" s="642"/>
      <c r="B1904" s="763"/>
      <c r="C1904" s="706"/>
      <c r="D1904" s="642"/>
      <c r="E1904" s="764"/>
      <c r="F1904" s="642"/>
      <c r="G1904" s="765"/>
      <c r="H1904" s="766"/>
      <c r="I1904" s="642"/>
      <c r="J1904" s="642"/>
      <c r="K1904" s="642"/>
      <c r="L1904" s="642"/>
      <c r="M1904" s="642"/>
      <c r="N1904" s="641"/>
      <c r="O1904" s="641"/>
    </row>
    <row r="1905" ht="15.75" customHeight="1">
      <c r="A1905" s="642"/>
      <c r="B1905" s="763"/>
      <c r="C1905" s="706"/>
      <c r="D1905" s="642"/>
      <c r="E1905" s="764"/>
      <c r="F1905" s="642"/>
      <c r="G1905" s="765"/>
      <c r="H1905" s="766"/>
      <c r="I1905" s="642"/>
      <c r="J1905" s="642"/>
      <c r="K1905" s="642"/>
      <c r="L1905" s="642"/>
      <c r="M1905" s="642"/>
      <c r="N1905" s="641"/>
      <c r="O1905" s="641"/>
    </row>
    <row r="1906" ht="15.75" customHeight="1">
      <c r="A1906" s="642"/>
      <c r="B1906" s="763"/>
      <c r="C1906" s="706"/>
      <c r="D1906" s="642"/>
      <c r="E1906" s="764"/>
      <c r="F1906" s="642"/>
      <c r="G1906" s="765"/>
      <c r="H1906" s="766"/>
      <c r="I1906" s="642"/>
      <c r="J1906" s="642"/>
      <c r="K1906" s="642"/>
      <c r="L1906" s="642"/>
      <c r="M1906" s="642"/>
      <c r="N1906" s="641"/>
      <c r="O1906" s="641"/>
    </row>
    <row r="1907" ht="15.75" customHeight="1">
      <c r="A1907" s="642"/>
      <c r="B1907" s="763"/>
      <c r="C1907" s="706"/>
      <c r="D1907" s="642"/>
      <c r="E1907" s="764"/>
      <c r="F1907" s="642"/>
      <c r="G1907" s="765"/>
      <c r="H1907" s="766"/>
      <c r="I1907" s="642"/>
      <c r="J1907" s="642"/>
      <c r="K1907" s="642"/>
      <c r="L1907" s="642"/>
      <c r="M1907" s="642"/>
      <c r="N1907" s="641"/>
      <c r="O1907" s="641"/>
    </row>
    <row r="1908" ht="15.75" customHeight="1">
      <c r="A1908" s="642"/>
      <c r="B1908" s="763"/>
      <c r="C1908" s="706"/>
      <c r="D1908" s="642"/>
      <c r="E1908" s="764"/>
      <c r="F1908" s="642"/>
      <c r="G1908" s="765"/>
      <c r="H1908" s="766"/>
      <c r="I1908" s="642"/>
      <c r="J1908" s="642"/>
      <c r="K1908" s="642"/>
      <c r="L1908" s="642"/>
      <c r="M1908" s="642"/>
      <c r="N1908" s="641"/>
      <c r="O1908" s="641"/>
    </row>
    <row r="1909" ht="15.75" customHeight="1">
      <c r="A1909" s="642"/>
      <c r="B1909" s="763"/>
      <c r="C1909" s="706"/>
      <c r="D1909" s="642"/>
      <c r="E1909" s="764"/>
      <c r="F1909" s="642"/>
      <c r="G1909" s="765"/>
      <c r="H1909" s="766"/>
      <c r="I1909" s="642"/>
      <c r="J1909" s="642"/>
      <c r="K1909" s="642"/>
      <c r="L1909" s="642"/>
      <c r="M1909" s="642"/>
      <c r="N1909" s="641"/>
      <c r="O1909" s="641"/>
    </row>
    <row r="1910" ht="15.75" customHeight="1">
      <c r="A1910" s="642"/>
      <c r="B1910" s="763"/>
      <c r="C1910" s="706"/>
      <c r="D1910" s="642"/>
      <c r="E1910" s="764"/>
      <c r="F1910" s="642"/>
      <c r="G1910" s="765"/>
      <c r="H1910" s="766"/>
      <c r="I1910" s="642"/>
      <c r="J1910" s="642"/>
      <c r="K1910" s="642"/>
      <c r="L1910" s="642"/>
      <c r="M1910" s="642"/>
      <c r="N1910" s="641"/>
      <c r="O1910" s="641"/>
    </row>
    <row r="1911" ht="15.75" customHeight="1">
      <c r="A1911" s="642"/>
      <c r="B1911" s="763"/>
      <c r="C1911" s="706"/>
      <c r="D1911" s="642"/>
      <c r="E1911" s="764"/>
      <c r="F1911" s="642"/>
      <c r="G1911" s="765"/>
      <c r="H1911" s="766"/>
      <c r="I1911" s="642"/>
      <c r="J1911" s="642"/>
      <c r="K1911" s="642"/>
      <c r="L1911" s="642"/>
      <c r="M1911" s="642"/>
      <c r="N1911" s="641"/>
      <c r="O1911" s="641"/>
    </row>
    <row r="1912" ht="15.75" customHeight="1">
      <c r="A1912" s="642"/>
      <c r="B1912" s="763"/>
      <c r="C1912" s="706"/>
      <c r="D1912" s="642"/>
      <c r="E1912" s="764"/>
      <c r="F1912" s="642"/>
      <c r="G1912" s="765"/>
      <c r="H1912" s="766"/>
      <c r="I1912" s="642"/>
      <c r="J1912" s="642"/>
      <c r="K1912" s="642"/>
      <c r="L1912" s="642"/>
      <c r="M1912" s="642"/>
      <c r="N1912" s="641"/>
      <c r="O1912" s="641"/>
    </row>
    <row r="1913" ht="15.75" customHeight="1">
      <c r="A1913" s="642"/>
      <c r="B1913" s="763"/>
      <c r="C1913" s="706"/>
      <c r="D1913" s="642"/>
      <c r="E1913" s="764"/>
      <c r="F1913" s="642"/>
      <c r="G1913" s="765"/>
      <c r="H1913" s="766"/>
      <c r="I1913" s="642"/>
      <c r="J1913" s="642"/>
      <c r="K1913" s="642"/>
      <c r="L1913" s="642"/>
      <c r="M1913" s="642"/>
      <c r="N1913" s="641"/>
      <c r="O1913" s="641"/>
    </row>
    <row r="1914" ht="15.75" customHeight="1">
      <c r="A1914" s="642"/>
      <c r="B1914" s="763"/>
      <c r="C1914" s="706"/>
      <c r="D1914" s="642"/>
      <c r="E1914" s="764"/>
      <c r="F1914" s="642"/>
      <c r="G1914" s="765"/>
      <c r="H1914" s="766"/>
      <c r="I1914" s="642"/>
      <c r="J1914" s="642"/>
      <c r="K1914" s="642"/>
      <c r="L1914" s="642"/>
      <c r="M1914" s="642"/>
      <c r="N1914" s="641"/>
      <c r="O1914" s="641"/>
    </row>
    <row r="1915" ht="15.75" customHeight="1">
      <c r="A1915" s="642"/>
      <c r="B1915" s="763"/>
      <c r="C1915" s="706"/>
      <c r="D1915" s="642"/>
      <c r="E1915" s="764"/>
      <c r="F1915" s="642"/>
      <c r="G1915" s="765"/>
      <c r="H1915" s="766"/>
      <c r="I1915" s="642"/>
      <c r="J1915" s="642"/>
      <c r="K1915" s="642"/>
      <c r="L1915" s="642"/>
      <c r="M1915" s="642"/>
      <c r="N1915" s="641"/>
      <c r="O1915" s="641"/>
    </row>
    <row r="1916" ht="15.75" customHeight="1">
      <c r="A1916" s="642"/>
      <c r="B1916" s="763"/>
      <c r="C1916" s="706"/>
      <c r="D1916" s="642"/>
      <c r="E1916" s="764"/>
      <c r="F1916" s="642"/>
      <c r="G1916" s="765"/>
      <c r="H1916" s="766"/>
      <c r="I1916" s="642"/>
      <c r="J1916" s="642"/>
      <c r="K1916" s="642"/>
      <c r="L1916" s="642"/>
      <c r="M1916" s="642"/>
      <c r="N1916" s="641"/>
      <c r="O1916" s="641"/>
    </row>
    <row r="1917" ht="15.75" customHeight="1">
      <c r="A1917" s="642"/>
      <c r="B1917" s="763"/>
      <c r="C1917" s="706"/>
      <c r="D1917" s="642"/>
      <c r="E1917" s="764"/>
      <c r="F1917" s="642"/>
      <c r="G1917" s="765"/>
      <c r="H1917" s="766"/>
      <c r="I1917" s="642"/>
      <c r="J1917" s="642"/>
      <c r="K1917" s="642"/>
      <c r="L1917" s="642"/>
      <c r="M1917" s="642"/>
      <c r="N1917" s="641"/>
      <c r="O1917" s="641"/>
    </row>
    <row r="1918" ht="15.75" customHeight="1">
      <c r="A1918" s="642"/>
      <c r="B1918" s="763"/>
      <c r="C1918" s="706"/>
      <c r="D1918" s="642"/>
      <c r="E1918" s="764"/>
      <c r="F1918" s="642"/>
      <c r="G1918" s="765"/>
      <c r="H1918" s="766"/>
      <c r="I1918" s="642"/>
      <c r="J1918" s="642"/>
      <c r="K1918" s="642"/>
      <c r="L1918" s="642"/>
      <c r="M1918" s="642"/>
      <c r="N1918" s="641"/>
      <c r="O1918" s="641"/>
    </row>
    <row r="1919" ht="15.75" customHeight="1">
      <c r="A1919" s="642"/>
      <c r="B1919" s="763"/>
      <c r="C1919" s="706"/>
      <c r="D1919" s="642"/>
      <c r="E1919" s="764"/>
      <c r="F1919" s="642"/>
      <c r="G1919" s="765"/>
      <c r="H1919" s="766"/>
      <c r="I1919" s="642"/>
      <c r="J1919" s="642"/>
      <c r="K1919" s="642"/>
      <c r="L1919" s="642"/>
      <c r="M1919" s="642"/>
      <c r="N1919" s="641"/>
      <c r="O1919" s="641"/>
    </row>
    <row r="1920" ht="15.75" customHeight="1">
      <c r="A1920" s="642"/>
      <c r="B1920" s="763"/>
      <c r="C1920" s="706"/>
      <c r="D1920" s="642"/>
      <c r="E1920" s="764"/>
      <c r="F1920" s="642"/>
      <c r="G1920" s="765"/>
      <c r="H1920" s="766"/>
      <c r="I1920" s="642"/>
      <c r="J1920" s="642"/>
      <c r="K1920" s="642"/>
      <c r="L1920" s="642"/>
      <c r="M1920" s="642"/>
      <c r="N1920" s="641"/>
      <c r="O1920" s="641"/>
    </row>
    <row r="1921" ht="15.75" customHeight="1">
      <c r="A1921" s="642"/>
      <c r="B1921" s="763"/>
      <c r="C1921" s="706"/>
      <c r="D1921" s="642"/>
      <c r="E1921" s="764"/>
      <c r="F1921" s="642"/>
      <c r="G1921" s="765"/>
      <c r="H1921" s="766"/>
      <c r="I1921" s="642"/>
      <c r="J1921" s="642"/>
      <c r="K1921" s="642"/>
      <c r="L1921" s="642"/>
      <c r="M1921" s="642"/>
      <c r="N1921" s="641"/>
      <c r="O1921" s="641"/>
    </row>
    <row r="1922" ht="15.75" customHeight="1">
      <c r="A1922" s="642"/>
      <c r="B1922" s="763"/>
      <c r="C1922" s="706"/>
      <c r="D1922" s="642"/>
      <c r="E1922" s="764"/>
      <c r="F1922" s="642"/>
      <c r="G1922" s="765"/>
      <c r="H1922" s="766"/>
      <c r="I1922" s="642"/>
      <c r="J1922" s="642"/>
      <c r="K1922" s="642"/>
      <c r="L1922" s="642"/>
      <c r="M1922" s="642"/>
      <c r="N1922" s="641"/>
      <c r="O1922" s="641"/>
    </row>
    <row r="1923" ht="15.75" customHeight="1">
      <c r="A1923" s="642"/>
      <c r="B1923" s="763"/>
      <c r="C1923" s="706"/>
      <c r="D1923" s="642"/>
      <c r="E1923" s="764"/>
      <c r="F1923" s="642"/>
      <c r="G1923" s="765"/>
      <c r="H1923" s="766"/>
      <c r="I1923" s="642"/>
      <c r="J1923" s="642"/>
      <c r="K1923" s="642"/>
      <c r="L1923" s="642"/>
      <c r="M1923" s="642"/>
      <c r="N1923" s="641"/>
      <c r="O1923" s="641"/>
    </row>
    <row r="1924" ht="15.75" customHeight="1">
      <c r="A1924" s="642"/>
      <c r="B1924" s="763"/>
      <c r="C1924" s="706"/>
      <c r="D1924" s="642"/>
      <c r="E1924" s="764"/>
      <c r="F1924" s="642"/>
      <c r="G1924" s="765"/>
      <c r="H1924" s="766"/>
      <c r="I1924" s="642"/>
      <c r="J1924" s="642"/>
      <c r="K1924" s="642"/>
      <c r="L1924" s="642"/>
      <c r="M1924" s="642"/>
      <c r="N1924" s="641"/>
      <c r="O1924" s="641"/>
    </row>
    <row r="1925" ht="15.75" customHeight="1">
      <c r="A1925" s="642"/>
      <c r="B1925" s="763"/>
      <c r="C1925" s="706"/>
      <c r="D1925" s="642"/>
      <c r="E1925" s="764"/>
      <c r="F1925" s="642"/>
      <c r="G1925" s="765"/>
      <c r="H1925" s="766"/>
      <c r="I1925" s="642"/>
      <c r="J1925" s="642"/>
      <c r="K1925" s="642"/>
      <c r="L1925" s="642"/>
      <c r="M1925" s="642"/>
      <c r="N1925" s="641"/>
      <c r="O1925" s="641"/>
    </row>
    <row r="1926" ht="15.75" customHeight="1">
      <c r="A1926" s="642"/>
      <c r="B1926" s="763"/>
      <c r="C1926" s="706"/>
      <c r="D1926" s="642"/>
      <c r="E1926" s="764"/>
      <c r="F1926" s="642"/>
      <c r="G1926" s="765"/>
      <c r="H1926" s="766"/>
      <c r="I1926" s="642"/>
      <c r="J1926" s="642"/>
      <c r="K1926" s="642"/>
      <c r="L1926" s="642"/>
      <c r="M1926" s="642"/>
      <c r="N1926" s="641"/>
      <c r="O1926" s="641"/>
    </row>
    <row r="1927" ht="15.75" customHeight="1">
      <c r="A1927" s="642"/>
      <c r="B1927" s="763"/>
      <c r="C1927" s="706"/>
      <c r="D1927" s="642"/>
      <c r="E1927" s="764"/>
      <c r="F1927" s="642"/>
      <c r="G1927" s="765"/>
      <c r="H1927" s="766"/>
      <c r="I1927" s="642"/>
      <c r="J1927" s="642"/>
      <c r="K1927" s="642"/>
      <c r="L1927" s="642"/>
      <c r="M1927" s="642"/>
      <c r="N1927" s="641"/>
      <c r="O1927" s="641"/>
    </row>
    <row r="1928" ht="15.75" customHeight="1">
      <c r="A1928" s="642"/>
      <c r="B1928" s="763"/>
      <c r="C1928" s="706"/>
      <c r="D1928" s="642"/>
      <c r="E1928" s="764"/>
      <c r="F1928" s="642"/>
      <c r="G1928" s="765"/>
      <c r="H1928" s="766"/>
      <c r="I1928" s="642"/>
      <c r="J1928" s="642"/>
      <c r="K1928" s="642"/>
      <c r="L1928" s="642"/>
      <c r="M1928" s="642"/>
      <c r="N1928" s="641"/>
      <c r="O1928" s="641"/>
    </row>
    <row r="1929" ht="15.75" customHeight="1">
      <c r="A1929" s="642"/>
      <c r="B1929" s="763"/>
      <c r="C1929" s="706"/>
      <c r="D1929" s="642"/>
      <c r="E1929" s="764"/>
      <c r="F1929" s="642"/>
      <c r="G1929" s="765"/>
      <c r="H1929" s="766"/>
      <c r="I1929" s="642"/>
      <c r="J1929" s="642"/>
      <c r="K1929" s="642"/>
      <c r="L1929" s="642"/>
      <c r="M1929" s="642"/>
      <c r="N1929" s="641"/>
      <c r="O1929" s="641"/>
    </row>
    <row r="1930" ht="15.75" customHeight="1">
      <c r="A1930" s="642"/>
      <c r="B1930" s="763"/>
      <c r="C1930" s="706"/>
      <c r="D1930" s="642"/>
      <c r="E1930" s="764"/>
      <c r="F1930" s="642"/>
      <c r="G1930" s="765"/>
      <c r="H1930" s="766"/>
      <c r="I1930" s="642"/>
      <c r="J1930" s="642"/>
      <c r="K1930" s="642"/>
      <c r="L1930" s="642"/>
      <c r="M1930" s="642"/>
      <c r="N1930" s="641"/>
      <c r="O1930" s="641"/>
    </row>
    <row r="1931" ht="15.75" customHeight="1">
      <c r="A1931" s="642"/>
      <c r="B1931" s="763"/>
      <c r="C1931" s="706"/>
      <c r="D1931" s="642"/>
      <c r="E1931" s="764"/>
      <c r="F1931" s="642"/>
      <c r="G1931" s="765"/>
      <c r="H1931" s="766"/>
      <c r="I1931" s="642"/>
      <c r="J1931" s="642"/>
      <c r="K1931" s="642"/>
      <c r="L1931" s="642"/>
      <c r="M1931" s="642"/>
      <c r="N1931" s="641"/>
      <c r="O1931" s="641"/>
    </row>
    <row r="1932" ht="15.75" customHeight="1">
      <c r="A1932" s="642"/>
      <c r="B1932" s="763"/>
      <c r="C1932" s="706"/>
      <c r="D1932" s="642"/>
      <c r="E1932" s="764"/>
      <c r="F1932" s="642"/>
      <c r="G1932" s="765"/>
      <c r="H1932" s="766"/>
      <c r="I1932" s="642"/>
      <c r="J1932" s="642"/>
      <c r="K1932" s="642"/>
      <c r="L1932" s="642"/>
      <c r="M1932" s="642"/>
      <c r="N1932" s="641"/>
      <c r="O1932" s="641"/>
    </row>
    <row r="1933" ht="15.75" customHeight="1">
      <c r="A1933" s="642"/>
      <c r="B1933" s="763"/>
      <c r="C1933" s="706"/>
      <c r="D1933" s="642"/>
      <c r="E1933" s="764"/>
      <c r="F1933" s="642"/>
      <c r="G1933" s="765"/>
      <c r="H1933" s="766"/>
      <c r="I1933" s="642"/>
      <c r="J1933" s="642"/>
      <c r="K1933" s="642"/>
      <c r="L1933" s="642"/>
      <c r="M1933" s="642"/>
      <c r="N1933" s="641"/>
      <c r="O1933" s="641"/>
    </row>
    <row r="1934" ht="15.75" customHeight="1">
      <c r="A1934" s="642"/>
      <c r="B1934" s="763"/>
      <c r="C1934" s="706"/>
      <c r="D1934" s="642"/>
      <c r="E1934" s="764"/>
      <c r="F1934" s="642"/>
      <c r="G1934" s="765"/>
      <c r="H1934" s="766"/>
      <c r="I1934" s="642"/>
      <c r="J1934" s="642"/>
      <c r="K1934" s="642"/>
      <c r="L1934" s="642"/>
      <c r="M1934" s="642"/>
      <c r="N1934" s="641"/>
      <c r="O1934" s="641"/>
    </row>
    <row r="1935" ht="15.75" customHeight="1">
      <c r="A1935" s="642"/>
      <c r="B1935" s="763"/>
      <c r="C1935" s="706"/>
      <c r="D1935" s="642"/>
      <c r="E1935" s="764"/>
      <c r="F1935" s="642"/>
      <c r="G1935" s="765"/>
      <c r="H1935" s="766"/>
      <c r="I1935" s="642"/>
      <c r="J1935" s="642"/>
      <c r="K1935" s="642"/>
      <c r="L1935" s="642"/>
      <c r="M1935" s="642"/>
      <c r="N1935" s="641"/>
      <c r="O1935" s="641"/>
    </row>
    <row r="1936" ht="15.75" customHeight="1">
      <c r="A1936" s="642"/>
      <c r="B1936" s="763"/>
      <c r="C1936" s="706"/>
      <c r="D1936" s="642"/>
      <c r="E1936" s="764"/>
      <c r="F1936" s="642"/>
      <c r="G1936" s="765"/>
      <c r="H1936" s="766"/>
      <c r="I1936" s="642"/>
      <c r="J1936" s="642"/>
      <c r="K1936" s="642"/>
      <c r="L1936" s="642"/>
      <c r="M1936" s="642"/>
      <c r="N1936" s="641"/>
      <c r="O1936" s="641"/>
    </row>
    <row r="1937" ht="15.75" customHeight="1">
      <c r="A1937" s="642"/>
      <c r="B1937" s="763"/>
      <c r="C1937" s="706"/>
      <c r="D1937" s="642"/>
      <c r="E1937" s="764"/>
      <c r="F1937" s="642"/>
      <c r="G1937" s="765"/>
      <c r="H1937" s="766"/>
      <c r="I1937" s="642"/>
      <c r="J1937" s="642"/>
      <c r="K1937" s="642"/>
      <c r="L1937" s="642"/>
      <c r="M1937" s="642"/>
      <c r="N1937" s="641"/>
      <c r="O1937" s="641"/>
    </row>
    <row r="1938" ht="15.75" customHeight="1">
      <c r="A1938" s="642"/>
      <c r="B1938" s="763"/>
      <c r="C1938" s="706"/>
      <c r="D1938" s="642"/>
      <c r="E1938" s="764"/>
      <c r="F1938" s="642"/>
      <c r="G1938" s="765"/>
      <c r="H1938" s="766"/>
      <c r="I1938" s="642"/>
      <c r="J1938" s="642"/>
      <c r="K1938" s="642"/>
      <c r="L1938" s="642"/>
      <c r="M1938" s="642"/>
      <c r="N1938" s="641"/>
      <c r="O1938" s="641"/>
    </row>
    <row r="1939" ht="15.75" customHeight="1">
      <c r="A1939" s="642"/>
      <c r="B1939" s="763"/>
      <c r="C1939" s="706"/>
      <c r="D1939" s="642"/>
      <c r="E1939" s="764"/>
      <c r="F1939" s="642"/>
      <c r="G1939" s="765"/>
      <c r="H1939" s="766"/>
      <c r="I1939" s="642"/>
      <c r="J1939" s="642"/>
      <c r="K1939" s="642"/>
      <c r="L1939" s="642"/>
      <c r="M1939" s="642"/>
      <c r="N1939" s="641"/>
      <c r="O1939" s="641"/>
    </row>
    <row r="1940" ht="15.75" customHeight="1">
      <c r="A1940" s="642"/>
      <c r="B1940" s="763"/>
      <c r="C1940" s="706"/>
      <c r="D1940" s="642"/>
      <c r="E1940" s="764"/>
      <c r="F1940" s="642"/>
      <c r="G1940" s="765"/>
      <c r="H1940" s="766"/>
      <c r="I1940" s="642"/>
      <c r="J1940" s="642"/>
      <c r="K1940" s="642"/>
      <c r="L1940" s="642"/>
      <c r="M1940" s="642"/>
      <c r="N1940" s="641"/>
      <c r="O1940" s="641"/>
    </row>
    <row r="1941" ht="15.75" customHeight="1">
      <c r="A1941" s="642"/>
      <c r="B1941" s="763"/>
      <c r="C1941" s="706"/>
      <c r="D1941" s="642"/>
      <c r="E1941" s="764"/>
      <c r="F1941" s="642"/>
      <c r="G1941" s="765"/>
      <c r="H1941" s="766"/>
      <c r="I1941" s="642"/>
      <c r="J1941" s="642"/>
      <c r="K1941" s="642"/>
      <c r="L1941" s="642"/>
      <c r="M1941" s="642"/>
      <c r="N1941" s="641"/>
      <c r="O1941" s="641"/>
    </row>
    <row r="1942" ht="15.75" customHeight="1">
      <c r="A1942" s="642"/>
      <c r="B1942" s="763"/>
      <c r="C1942" s="706"/>
      <c r="D1942" s="642"/>
      <c r="E1942" s="764"/>
      <c r="F1942" s="642"/>
      <c r="G1942" s="765"/>
      <c r="H1942" s="766"/>
      <c r="I1942" s="642"/>
      <c r="J1942" s="642"/>
      <c r="K1942" s="642"/>
      <c r="L1942" s="642"/>
      <c r="M1942" s="642"/>
      <c r="N1942" s="641"/>
      <c r="O1942" s="641"/>
    </row>
    <row r="1943" ht="15.75" customHeight="1">
      <c r="A1943" s="642"/>
      <c r="B1943" s="763"/>
      <c r="C1943" s="706"/>
      <c r="D1943" s="642"/>
      <c r="E1943" s="764"/>
      <c r="F1943" s="642"/>
      <c r="G1943" s="765"/>
      <c r="H1943" s="766"/>
      <c r="I1943" s="642"/>
      <c r="J1943" s="642"/>
      <c r="K1943" s="642"/>
      <c r="L1943" s="642"/>
      <c r="M1943" s="642"/>
      <c r="N1943" s="641"/>
      <c r="O1943" s="641"/>
    </row>
    <row r="1944" ht="15.75" customHeight="1">
      <c r="A1944" s="642"/>
      <c r="B1944" s="763"/>
      <c r="C1944" s="706"/>
      <c r="D1944" s="642"/>
      <c r="E1944" s="764"/>
      <c r="F1944" s="642"/>
      <c r="G1944" s="765"/>
      <c r="H1944" s="766"/>
      <c r="I1944" s="642"/>
      <c r="J1944" s="642"/>
      <c r="K1944" s="642"/>
      <c r="L1944" s="642"/>
      <c r="M1944" s="642"/>
      <c r="N1944" s="641"/>
      <c r="O1944" s="641"/>
    </row>
    <row r="1945" ht="15.75" customHeight="1">
      <c r="A1945" s="642"/>
      <c r="B1945" s="763"/>
      <c r="C1945" s="706"/>
      <c r="D1945" s="642"/>
      <c r="E1945" s="764"/>
      <c r="F1945" s="642"/>
      <c r="G1945" s="765"/>
      <c r="H1945" s="766"/>
      <c r="I1945" s="642"/>
      <c r="J1945" s="642"/>
      <c r="K1945" s="642"/>
      <c r="L1945" s="642"/>
      <c r="M1945" s="642"/>
      <c r="N1945" s="641"/>
      <c r="O1945" s="641"/>
    </row>
    <row r="1946" ht="15.75" customHeight="1">
      <c r="A1946" s="642"/>
      <c r="B1946" s="763"/>
      <c r="C1946" s="706"/>
      <c r="D1946" s="642"/>
      <c r="E1946" s="764"/>
      <c r="F1946" s="642"/>
      <c r="G1946" s="765"/>
      <c r="H1946" s="766"/>
      <c r="I1946" s="642"/>
      <c r="J1946" s="642"/>
      <c r="K1946" s="642"/>
      <c r="L1946" s="642"/>
      <c r="M1946" s="642"/>
      <c r="N1946" s="641"/>
      <c r="O1946" s="641"/>
    </row>
    <row r="1947" ht="15.75" customHeight="1">
      <c r="A1947" s="642"/>
      <c r="B1947" s="763"/>
      <c r="C1947" s="706"/>
      <c r="D1947" s="642"/>
      <c r="E1947" s="764"/>
      <c r="F1947" s="642"/>
      <c r="G1947" s="765"/>
      <c r="H1947" s="766"/>
      <c r="I1947" s="642"/>
      <c r="J1947" s="642"/>
      <c r="K1947" s="642"/>
      <c r="L1947" s="642"/>
      <c r="M1947" s="642"/>
      <c r="N1947" s="641"/>
      <c r="O1947" s="641"/>
    </row>
    <row r="1948" ht="15.75" customHeight="1">
      <c r="A1948" s="642"/>
      <c r="B1948" s="763"/>
      <c r="C1948" s="706"/>
      <c r="D1948" s="642"/>
      <c r="E1948" s="764"/>
      <c r="F1948" s="642"/>
      <c r="G1948" s="765"/>
      <c r="H1948" s="766"/>
      <c r="I1948" s="642"/>
      <c r="J1948" s="642"/>
      <c r="K1948" s="642"/>
      <c r="L1948" s="642"/>
      <c r="M1948" s="642"/>
      <c r="N1948" s="641"/>
      <c r="O1948" s="641"/>
    </row>
    <row r="1949" ht="15.75" customHeight="1">
      <c r="A1949" s="642"/>
      <c r="B1949" s="763"/>
      <c r="C1949" s="706"/>
      <c r="D1949" s="642"/>
      <c r="E1949" s="764"/>
      <c r="F1949" s="642"/>
      <c r="G1949" s="765"/>
      <c r="H1949" s="766"/>
      <c r="I1949" s="642"/>
      <c r="J1949" s="642"/>
      <c r="K1949" s="642"/>
      <c r="L1949" s="642"/>
      <c r="M1949" s="642"/>
      <c r="N1949" s="641"/>
      <c r="O1949" s="641"/>
    </row>
    <row r="1950" ht="15.75" customHeight="1">
      <c r="A1950" s="642"/>
      <c r="B1950" s="763"/>
      <c r="C1950" s="706"/>
      <c r="D1950" s="642"/>
      <c r="E1950" s="764"/>
      <c r="F1950" s="642"/>
      <c r="G1950" s="765"/>
      <c r="H1950" s="766"/>
      <c r="I1950" s="642"/>
      <c r="J1950" s="642"/>
      <c r="K1950" s="642"/>
      <c r="L1950" s="642"/>
      <c r="M1950" s="642"/>
      <c r="N1950" s="641"/>
      <c r="O1950" s="641"/>
    </row>
    <row r="1951" ht="15.75" customHeight="1">
      <c r="A1951" s="642"/>
      <c r="B1951" s="763"/>
      <c r="C1951" s="706"/>
      <c r="D1951" s="642"/>
      <c r="E1951" s="764"/>
      <c r="F1951" s="642"/>
      <c r="G1951" s="765"/>
      <c r="H1951" s="766"/>
      <c r="I1951" s="642"/>
      <c r="J1951" s="642"/>
      <c r="K1951" s="642"/>
      <c r="L1951" s="642"/>
      <c r="M1951" s="642"/>
      <c r="N1951" s="641"/>
      <c r="O1951" s="641"/>
    </row>
    <row r="1952" ht="15.75" customHeight="1">
      <c r="A1952" s="642"/>
      <c r="B1952" s="763"/>
      <c r="C1952" s="706"/>
      <c r="D1952" s="642"/>
      <c r="E1952" s="764"/>
      <c r="F1952" s="642"/>
      <c r="G1952" s="765"/>
      <c r="H1952" s="766"/>
      <c r="I1952" s="642"/>
      <c r="J1952" s="642"/>
      <c r="K1952" s="642"/>
      <c r="L1952" s="642"/>
      <c r="M1952" s="642"/>
      <c r="N1952" s="641"/>
      <c r="O1952" s="641"/>
    </row>
    <row r="1953" ht="15.75" customHeight="1">
      <c r="A1953" s="642"/>
      <c r="B1953" s="763"/>
      <c r="C1953" s="706"/>
      <c r="D1953" s="642"/>
      <c r="E1953" s="764"/>
      <c r="F1953" s="642"/>
      <c r="G1953" s="765"/>
      <c r="H1953" s="766"/>
      <c r="I1953" s="642"/>
      <c r="J1953" s="642"/>
      <c r="K1953" s="642"/>
      <c r="L1953" s="642"/>
      <c r="M1953" s="642"/>
      <c r="N1953" s="641"/>
      <c r="O1953" s="641"/>
    </row>
    <row r="1954" ht="15.75" customHeight="1">
      <c r="A1954" s="642"/>
      <c r="B1954" s="763"/>
      <c r="C1954" s="706"/>
      <c r="D1954" s="642"/>
      <c r="E1954" s="764"/>
      <c r="F1954" s="642"/>
      <c r="G1954" s="765"/>
      <c r="H1954" s="766"/>
      <c r="I1954" s="642"/>
      <c r="J1954" s="642"/>
      <c r="K1954" s="642"/>
      <c r="L1954" s="642"/>
      <c r="M1954" s="642"/>
      <c r="N1954" s="641"/>
      <c r="O1954" s="641"/>
    </row>
    <row r="1955" ht="15.75" customHeight="1">
      <c r="A1955" s="642"/>
      <c r="B1955" s="763"/>
      <c r="C1955" s="706"/>
      <c r="D1955" s="642"/>
      <c r="E1955" s="764"/>
      <c r="F1955" s="642"/>
      <c r="G1955" s="765"/>
      <c r="H1955" s="766"/>
      <c r="I1955" s="642"/>
      <c r="J1955" s="642"/>
      <c r="K1955" s="642"/>
      <c r="L1955" s="642"/>
      <c r="M1955" s="642"/>
      <c r="N1955" s="641"/>
      <c r="O1955" s="641"/>
    </row>
    <row r="1956" ht="15.75" customHeight="1">
      <c r="A1956" s="642"/>
      <c r="B1956" s="763"/>
      <c r="C1956" s="706"/>
      <c r="D1956" s="642"/>
      <c r="E1956" s="764"/>
      <c r="F1956" s="642"/>
      <c r="G1956" s="765"/>
      <c r="H1956" s="766"/>
      <c r="I1956" s="642"/>
      <c r="J1956" s="642"/>
      <c r="K1956" s="642"/>
      <c r="L1956" s="642"/>
      <c r="M1956" s="642"/>
      <c r="N1956" s="641"/>
      <c r="O1956" s="641"/>
    </row>
    <row r="1957" ht="15.75" customHeight="1">
      <c r="A1957" s="642"/>
      <c r="B1957" s="763"/>
      <c r="C1957" s="706"/>
      <c r="D1957" s="642"/>
      <c r="E1957" s="764"/>
      <c r="F1957" s="642"/>
      <c r="G1957" s="765"/>
      <c r="H1957" s="766"/>
      <c r="I1957" s="642"/>
      <c r="J1957" s="642"/>
      <c r="K1957" s="642"/>
      <c r="L1957" s="642"/>
      <c r="M1957" s="642"/>
      <c r="N1957" s="641"/>
      <c r="O1957" s="641"/>
    </row>
    <row r="1958" ht="15.75" customHeight="1">
      <c r="A1958" s="642"/>
      <c r="B1958" s="763"/>
      <c r="C1958" s="706"/>
      <c r="D1958" s="642"/>
      <c r="E1958" s="764"/>
      <c r="F1958" s="642"/>
      <c r="G1958" s="765"/>
      <c r="H1958" s="766"/>
      <c r="I1958" s="642"/>
      <c r="J1958" s="642"/>
      <c r="K1958" s="642"/>
      <c r="L1958" s="642"/>
      <c r="M1958" s="642"/>
      <c r="N1958" s="641"/>
      <c r="O1958" s="641"/>
    </row>
    <row r="1959" ht="15.75" customHeight="1">
      <c r="A1959" s="642"/>
      <c r="B1959" s="763"/>
      <c r="C1959" s="706"/>
      <c r="D1959" s="642"/>
      <c r="E1959" s="764"/>
      <c r="F1959" s="642"/>
      <c r="G1959" s="765"/>
      <c r="H1959" s="766"/>
      <c r="I1959" s="642"/>
      <c r="J1959" s="642"/>
      <c r="K1959" s="642"/>
      <c r="L1959" s="642"/>
      <c r="M1959" s="642"/>
      <c r="N1959" s="641"/>
      <c r="O1959" s="641"/>
    </row>
    <row r="1960" ht="15.75" customHeight="1">
      <c r="A1960" s="642"/>
      <c r="B1960" s="763"/>
      <c r="C1960" s="706"/>
      <c r="D1960" s="642"/>
      <c r="E1960" s="764"/>
      <c r="F1960" s="642"/>
      <c r="G1960" s="765"/>
      <c r="H1960" s="766"/>
      <c r="I1960" s="642"/>
      <c r="J1960" s="642"/>
      <c r="K1960" s="642"/>
      <c r="L1960" s="642"/>
      <c r="M1960" s="642"/>
      <c r="N1960" s="641"/>
      <c r="O1960" s="641"/>
    </row>
    <row r="1961" ht="15.75" customHeight="1">
      <c r="A1961" s="642"/>
      <c r="B1961" s="763"/>
      <c r="C1961" s="706"/>
      <c r="D1961" s="642"/>
      <c r="E1961" s="764"/>
      <c r="F1961" s="642"/>
      <c r="G1961" s="765"/>
      <c r="H1961" s="766"/>
      <c r="I1961" s="642"/>
      <c r="J1961" s="642"/>
      <c r="K1961" s="642"/>
      <c r="L1961" s="642"/>
      <c r="M1961" s="642"/>
      <c r="N1961" s="641"/>
      <c r="O1961" s="641"/>
    </row>
    <row r="1962" ht="15.75" customHeight="1">
      <c r="A1962" s="642"/>
      <c r="B1962" s="763"/>
      <c r="C1962" s="706"/>
      <c r="D1962" s="642"/>
      <c r="E1962" s="764"/>
      <c r="F1962" s="642"/>
      <c r="G1962" s="765"/>
      <c r="H1962" s="766"/>
      <c r="I1962" s="642"/>
      <c r="J1962" s="642"/>
      <c r="K1962" s="642"/>
      <c r="L1962" s="642"/>
      <c r="M1962" s="642"/>
      <c r="N1962" s="641"/>
      <c r="O1962" s="641"/>
    </row>
    <row r="1963" ht="15.75" customHeight="1">
      <c r="A1963" s="642"/>
      <c r="B1963" s="763"/>
      <c r="C1963" s="706"/>
      <c r="D1963" s="642"/>
      <c r="E1963" s="764"/>
      <c r="F1963" s="642"/>
      <c r="G1963" s="765"/>
      <c r="H1963" s="766"/>
      <c r="I1963" s="642"/>
      <c r="J1963" s="642"/>
      <c r="K1963" s="642"/>
      <c r="L1963" s="642"/>
      <c r="M1963" s="642"/>
      <c r="N1963" s="641"/>
      <c r="O1963" s="641"/>
    </row>
    <row r="1964" ht="15.75" customHeight="1">
      <c r="A1964" s="642"/>
      <c r="B1964" s="763"/>
      <c r="C1964" s="706"/>
      <c r="D1964" s="642"/>
      <c r="E1964" s="764"/>
      <c r="F1964" s="642"/>
      <c r="G1964" s="765"/>
      <c r="H1964" s="766"/>
      <c r="I1964" s="642"/>
      <c r="J1964" s="642"/>
      <c r="K1964" s="642"/>
      <c r="L1964" s="642"/>
      <c r="M1964" s="642"/>
      <c r="N1964" s="641"/>
      <c r="O1964" s="641"/>
    </row>
    <row r="1965" ht="15.75" customHeight="1">
      <c r="A1965" s="642"/>
      <c r="B1965" s="763"/>
      <c r="C1965" s="706"/>
      <c r="D1965" s="642"/>
      <c r="E1965" s="764"/>
      <c r="F1965" s="642"/>
      <c r="G1965" s="765"/>
      <c r="H1965" s="766"/>
      <c r="I1965" s="642"/>
      <c r="J1965" s="642"/>
      <c r="K1965" s="642"/>
      <c r="L1965" s="642"/>
      <c r="M1965" s="642"/>
      <c r="N1965" s="641"/>
      <c r="O1965" s="641"/>
    </row>
    <row r="1966" ht="15.75" customHeight="1">
      <c r="A1966" s="642"/>
      <c r="B1966" s="763"/>
      <c r="C1966" s="706"/>
      <c r="D1966" s="642"/>
      <c r="E1966" s="764"/>
      <c r="F1966" s="642"/>
      <c r="G1966" s="765"/>
      <c r="H1966" s="766"/>
      <c r="I1966" s="642"/>
      <c r="J1966" s="642"/>
      <c r="K1966" s="642"/>
      <c r="L1966" s="642"/>
      <c r="M1966" s="642"/>
      <c r="N1966" s="641"/>
      <c r="O1966" s="641"/>
    </row>
    <row r="1967" ht="15.75" customHeight="1">
      <c r="A1967" s="642"/>
      <c r="B1967" s="763"/>
      <c r="C1967" s="706"/>
      <c r="D1967" s="642"/>
      <c r="E1967" s="764"/>
      <c r="F1967" s="642"/>
      <c r="G1967" s="765"/>
      <c r="H1967" s="766"/>
      <c r="I1967" s="642"/>
      <c r="J1967" s="642"/>
      <c r="K1967" s="642"/>
      <c r="L1967" s="642"/>
      <c r="M1967" s="642"/>
      <c r="N1967" s="641"/>
      <c r="O1967" s="641"/>
    </row>
    <row r="1968" ht="15.75" customHeight="1">
      <c r="A1968" s="642"/>
      <c r="B1968" s="763"/>
      <c r="C1968" s="706"/>
      <c r="D1968" s="642"/>
      <c r="E1968" s="764"/>
      <c r="F1968" s="642"/>
      <c r="G1968" s="765"/>
      <c r="H1968" s="766"/>
      <c r="I1968" s="642"/>
      <c r="J1968" s="642"/>
      <c r="K1968" s="642"/>
      <c r="L1968" s="642"/>
      <c r="M1968" s="642"/>
      <c r="N1968" s="641"/>
      <c r="O1968" s="641"/>
    </row>
    <row r="1969" ht="15.75" customHeight="1">
      <c r="A1969" s="642"/>
      <c r="B1969" s="763"/>
      <c r="C1969" s="706"/>
      <c r="D1969" s="642"/>
      <c r="E1969" s="764"/>
      <c r="F1969" s="642"/>
      <c r="G1969" s="765"/>
      <c r="H1969" s="766"/>
      <c r="I1969" s="642"/>
      <c r="J1969" s="642"/>
      <c r="K1969" s="642"/>
      <c r="L1969" s="642"/>
      <c r="M1969" s="642"/>
      <c r="N1969" s="641"/>
      <c r="O1969" s="641"/>
    </row>
    <row r="1970" ht="15.75" customHeight="1">
      <c r="A1970" s="642"/>
      <c r="B1970" s="763"/>
      <c r="C1970" s="706"/>
      <c r="D1970" s="642"/>
      <c r="E1970" s="764"/>
      <c r="F1970" s="642"/>
      <c r="G1970" s="765"/>
      <c r="H1970" s="766"/>
      <c r="I1970" s="642"/>
      <c r="J1970" s="642"/>
      <c r="K1970" s="642"/>
      <c r="L1970" s="642"/>
      <c r="M1970" s="642"/>
      <c r="N1970" s="641"/>
      <c r="O1970" s="641"/>
    </row>
    <row r="1971" ht="15.75" customHeight="1">
      <c r="A1971" s="642"/>
      <c r="B1971" s="763"/>
      <c r="C1971" s="706"/>
      <c r="D1971" s="642"/>
      <c r="E1971" s="764"/>
      <c r="F1971" s="642"/>
      <c r="G1971" s="765"/>
      <c r="H1971" s="766"/>
      <c r="I1971" s="642"/>
      <c r="J1971" s="642"/>
      <c r="K1971" s="642"/>
      <c r="L1971" s="642"/>
      <c r="M1971" s="642"/>
      <c r="N1971" s="641"/>
      <c r="O1971" s="641"/>
    </row>
    <row r="1972" ht="15.75" customHeight="1">
      <c r="A1972" s="642"/>
      <c r="B1972" s="763"/>
      <c r="C1972" s="706"/>
      <c r="D1972" s="642"/>
      <c r="E1972" s="764"/>
      <c r="F1972" s="642"/>
      <c r="G1972" s="765"/>
      <c r="H1972" s="766"/>
      <c r="I1972" s="642"/>
      <c r="J1972" s="642"/>
      <c r="K1972" s="642"/>
      <c r="L1972" s="642"/>
      <c r="M1972" s="642"/>
      <c r="N1972" s="641"/>
      <c r="O1972" s="641"/>
    </row>
    <row r="1973" ht="15.75" customHeight="1">
      <c r="A1973" s="642"/>
      <c r="B1973" s="763"/>
      <c r="C1973" s="706"/>
      <c r="D1973" s="642"/>
      <c r="E1973" s="764"/>
      <c r="F1973" s="642"/>
      <c r="G1973" s="765"/>
      <c r="H1973" s="766"/>
      <c r="I1973" s="642"/>
      <c r="J1973" s="642"/>
      <c r="K1973" s="642"/>
      <c r="L1973" s="642"/>
      <c r="M1973" s="642"/>
      <c r="N1973" s="641"/>
      <c r="O1973" s="641"/>
    </row>
    <row r="1974" ht="15.75" customHeight="1">
      <c r="A1974" s="642"/>
      <c r="B1974" s="763"/>
      <c r="C1974" s="706"/>
      <c r="D1974" s="642"/>
      <c r="E1974" s="764"/>
      <c r="F1974" s="642"/>
      <c r="G1974" s="765"/>
      <c r="H1974" s="766"/>
      <c r="I1974" s="642"/>
      <c r="J1974" s="642"/>
      <c r="K1974" s="642"/>
      <c r="L1974" s="642"/>
      <c r="M1974" s="642"/>
      <c r="N1974" s="641"/>
      <c r="O1974" s="641"/>
    </row>
    <row r="1975" ht="15.75" customHeight="1">
      <c r="A1975" s="642"/>
      <c r="B1975" s="763"/>
      <c r="C1975" s="706"/>
      <c r="D1975" s="642"/>
      <c r="E1975" s="764"/>
      <c r="F1975" s="642"/>
      <c r="G1975" s="765"/>
      <c r="H1975" s="766"/>
      <c r="I1975" s="642"/>
      <c r="J1975" s="642"/>
      <c r="K1975" s="642"/>
      <c r="L1975" s="642"/>
      <c r="M1975" s="642"/>
      <c r="N1975" s="641"/>
      <c r="O1975" s="641"/>
    </row>
    <row r="1976" ht="15.75" customHeight="1">
      <c r="A1976" s="642"/>
      <c r="B1976" s="763"/>
      <c r="C1976" s="706"/>
      <c r="D1976" s="642"/>
      <c r="E1976" s="764"/>
      <c r="F1976" s="642"/>
      <c r="G1976" s="765"/>
      <c r="H1976" s="766"/>
      <c r="I1976" s="642"/>
      <c r="J1976" s="642"/>
      <c r="K1976" s="642"/>
      <c r="L1976" s="642"/>
      <c r="M1976" s="642"/>
      <c r="N1976" s="641"/>
      <c r="O1976" s="641"/>
    </row>
    <row r="1977" ht="15.75" customHeight="1">
      <c r="A1977" s="642"/>
      <c r="B1977" s="763"/>
      <c r="C1977" s="706"/>
      <c r="D1977" s="642"/>
      <c r="E1977" s="764"/>
      <c r="F1977" s="642"/>
      <c r="G1977" s="765"/>
      <c r="H1977" s="766"/>
      <c r="I1977" s="642"/>
      <c r="J1977" s="642"/>
      <c r="K1977" s="642"/>
      <c r="L1977" s="642"/>
      <c r="M1977" s="642"/>
      <c r="N1977" s="641"/>
      <c r="O1977" s="641"/>
    </row>
    <row r="1978" ht="15.75" customHeight="1">
      <c r="A1978" s="642"/>
      <c r="B1978" s="763"/>
      <c r="C1978" s="706"/>
      <c r="D1978" s="642"/>
      <c r="E1978" s="764"/>
      <c r="F1978" s="642"/>
      <c r="G1978" s="765"/>
      <c r="H1978" s="766"/>
      <c r="I1978" s="642"/>
      <c r="J1978" s="642"/>
      <c r="K1978" s="642"/>
      <c r="L1978" s="642"/>
      <c r="M1978" s="642"/>
      <c r="N1978" s="641"/>
      <c r="O1978" s="641"/>
    </row>
    <row r="1979" ht="15.75" customHeight="1">
      <c r="A1979" s="642"/>
      <c r="B1979" s="763"/>
      <c r="C1979" s="706"/>
      <c r="D1979" s="642"/>
      <c r="E1979" s="764"/>
      <c r="F1979" s="642"/>
      <c r="G1979" s="765"/>
      <c r="H1979" s="766"/>
      <c r="I1979" s="642"/>
      <c r="J1979" s="642"/>
      <c r="K1979" s="642"/>
      <c r="L1979" s="642"/>
      <c r="M1979" s="642"/>
      <c r="N1979" s="641"/>
      <c r="O1979" s="641"/>
    </row>
    <row r="1980" ht="15.75" customHeight="1">
      <c r="A1980" s="642"/>
      <c r="B1980" s="763"/>
      <c r="C1980" s="706"/>
      <c r="D1980" s="642"/>
      <c r="E1980" s="764"/>
      <c r="F1980" s="642"/>
      <c r="G1980" s="765"/>
      <c r="H1980" s="766"/>
      <c r="I1980" s="642"/>
      <c r="J1980" s="642"/>
      <c r="K1980" s="642"/>
      <c r="L1980" s="642"/>
      <c r="M1980" s="642"/>
      <c r="N1980" s="641"/>
      <c r="O1980" s="641"/>
    </row>
    <row r="1981" ht="15.75" customHeight="1">
      <c r="A1981" s="642"/>
      <c r="B1981" s="763"/>
      <c r="C1981" s="706"/>
      <c r="D1981" s="642"/>
      <c r="E1981" s="764"/>
      <c r="F1981" s="642"/>
      <c r="G1981" s="765"/>
      <c r="H1981" s="766"/>
      <c r="I1981" s="642"/>
      <c r="J1981" s="642"/>
      <c r="K1981" s="642"/>
      <c r="L1981" s="642"/>
      <c r="M1981" s="642"/>
      <c r="N1981" s="641"/>
      <c r="O1981" s="641"/>
    </row>
    <row r="1982" ht="15.75" customHeight="1">
      <c r="A1982" s="642"/>
      <c r="B1982" s="763"/>
      <c r="C1982" s="706"/>
      <c r="D1982" s="642"/>
      <c r="E1982" s="764"/>
      <c r="F1982" s="642"/>
      <c r="G1982" s="765"/>
      <c r="H1982" s="766"/>
      <c r="I1982" s="642"/>
      <c r="J1982" s="642"/>
      <c r="K1982" s="642"/>
      <c r="L1982" s="642"/>
      <c r="M1982" s="642"/>
      <c r="N1982" s="641"/>
      <c r="O1982" s="641"/>
    </row>
    <row r="1983" ht="15.75" customHeight="1">
      <c r="A1983" s="642"/>
      <c r="B1983" s="763"/>
      <c r="C1983" s="706"/>
      <c r="D1983" s="642"/>
      <c r="E1983" s="764"/>
      <c r="F1983" s="642"/>
      <c r="G1983" s="765"/>
      <c r="H1983" s="766"/>
      <c r="I1983" s="642"/>
      <c r="J1983" s="642"/>
      <c r="K1983" s="642"/>
      <c r="L1983" s="642"/>
      <c r="M1983" s="642"/>
      <c r="N1983" s="641"/>
      <c r="O1983" s="641"/>
    </row>
    <row r="1984" ht="15.75" customHeight="1">
      <c r="A1984" s="642"/>
      <c r="B1984" s="763"/>
      <c r="C1984" s="706"/>
      <c r="D1984" s="642"/>
      <c r="E1984" s="764"/>
      <c r="F1984" s="642"/>
      <c r="G1984" s="765"/>
      <c r="H1984" s="766"/>
      <c r="I1984" s="642"/>
      <c r="J1984" s="642"/>
      <c r="K1984" s="642"/>
      <c r="L1984" s="642"/>
      <c r="M1984" s="642"/>
      <c r="N1984" s="641"/>
      <c r="O1984" s="641"/>
    </row>
    <row r="1985" ht="15.75" customHeight="1">
      <c r="A1985" s="642"/>
      <c r="B1985" s="763"/>
      <c r="C1985" s="706"/>
      <c r="D1985" s="642"/>
      <c r="E1985" s="764"/>
      <c r="F1985" s="642"/>
      <c r="G1985" s="765"/>
      <c r="H1985" s="766"/>
      <c r="I1985" s="642"/>
      <c r="J1985" s="642"/>
      <c r="K1985" s="642"/>
      <c r="L1985" s="642"/>
      <c r="M1985" s="642"/>
      <c r="N1985" s="641"/>
      <c r="O1985" s="641"/>
    </row>
    <row r="1986" ht="15.75" customHeight="1">
      <c r="A1986" s="642"/>
      <c r="B1986" s="763"/>
      <c r="C1986" s="706"/>
      <c r="D1986" s="642"/>
      <c r="E1986" s="764"/>
      <c r="F1986" s="642"/>
      <c r="G1986" s="765"/>
      <c r="H1986" s="766"/>
      <c r="I1986" s="642"/>
      <c r="J1986" s="642"/>
      <c r="K1986" s="642"/>
      <c r="L1986" s="642"/>
      <c r="M1986" s="642"/>
      <c r="N1986" s="641"/>
      <c r="O1986" s="641"/>
    </row>
    <row r="1987" ht="15.75" customHeight="1">
      <c r="A1987" s="642"/>
      <c r="B1987" s="763"/>
      <c r="C1987" s="706"/>
      <c r="D1987" s="642"/>
      <c r="E1987" s="764"/>
      <c r="F1987" s="642"/>
      <c r="G1987" s="765"/>
      <c r="H1987" s="766"/>
      <c r="I1987" s="642"/>
      <c r="J1987" s="642"/>
      <c r="K1987" s="642"/>
      <c r="L1987" s="642"/>
      <c r="M1987" s="642"/>
      <c r="N1987" s="641"/>
      <c r="O1987" s="641"/>
    </row>
    <row r="1988" ht="15.75" customHeight="1">
      <c r="A1988" s="642"/>
      <c r="B1988" s="763"/>
      <c r="C1988" s="706"/>
      <c r="D1988" s="642"/>
      <c r="E1988" s="764"/>
      <c r="F1988" s="642"/>
      <c r="G1988" s="765"/>
      <c r="H1988" s="766"/>
      <c r="I1988" s="642"/>
      <c r="J1988" s="642"/>
      <c r="K1988" s="642"/>
      <c r="L1988" s="642"/>
      <c r="M1988" s="642"/>
      <c r="N1988" s="641"/>
      <c r="O1988" s="641"/>
    </row>
    <row r="1989" ht="15.75" customHeight="1">
      <c r="A1989" s="642"/>
      <c r="B1989" s="763"/>
      <c r="C1989" s="706"/>
      <c r="D1989" s="642"/>
      <c r="E1989" s="764"/>
      <c r="F1989" s="642"/>
      <c r="G1989" s="765"/>
      <c r="H1989" s="766"/>
      <c r="I1989" s="642"/>
      <c r="J1989" s="642"/>
      <c r="K1989" s="642"/>
      <c r="L1989" s="642"/>
      <c r="M1989" s="642"/>
      <c r="N1989" s="641"/>
      <c r="O1989" s="641"/>
    </row>
    <row r="1990" ht="15.75" customHeight="1">
      <c r="A1990" s="642"/>
      <c r="B1990" s="763"/>
      <c r="C1990" s="706"/>
      <c r="D1990" s="642"/>
      <c r="E1990" s="764"/>
      <c r="F1990" s="642"/>
      <c r="G1990" s="765"/>
      <c r="H1990" s="766"/>
      <c r="I1990" s="642"/>
      <c r="J1990" s="642"/>
      <c r="K1990" s="642"/>
      <c r="L1990" s="642"/>
      <c r="M1990" s="642"/>
      <c r="N1990" s="641"/>
      <c r="O1990" s="641"/>
    </row>
    <row r="1991" ht="15.75" customHeight="1">
      <c r="A1991" s="642"/>
      <c r="B1991" s="763"/>
      <c r="C1991" s="706"/>
      <c r="D1991" s="642"/>
      <c r="E1991" s="764"/>
      <c r="F1991" s="642"/>
      <c r="G1991" s="765"/>
      <c r="H1991" s="766"/>
      <c r="I1991" s="642"/>
      <c r="J1991" s="642"/>
      <c r="K1991" s="642"/>
      <c r="L1991" s="642"/>
      <c r="M1991" s="642"/>
      <c r="N1991" s="641"/>
      <c r="O1991" s="641"/>
    </row>
    <row r="1992" ht="15.75" customHeight="1">
      <c r="A1992" s="642"/>
      <c r="B1992" s="763"/>
      <c r="C1992" s="706"/>
      <c r="D1992" s="642"/>
      <c r="E1992" s="764"/>
      <c r="F1992" s="642"/>
      <c r="G1992" s="765"/>
      <c r="H1992" s="766"/>
      <c r="I1992" s="642"/>
      <c r="J1992" s="642"/>
      <c r="K1992" s="642"/>
      <c r="L1992" s="642"/>
      <c r="M1992" s="642"/>
      <c r="N1992" s="641"/>
      <c r="O1992" s="641"/>
    </row>
    <row r="1993" ht="15.75" customHeight="1">
      <c r="A1993" s="642"/>
      <c r="B1993" s="763"/>
      <c r="C1993" s="706"/>
      <c r="D1993" s="642"/>
      <c r="E1993" s="764"/>
      <c r="F1993" s="642"/>
      <c r="G1993" s="765"/>
      <c r="H1993" s="766"/>
      <c r="I1993" s="642"/>
      <c r="J1993" s="642"/>
      <c r="K1993" s="642"/>
      <c r="L1993" s="642"/>
      <c r="M1993" s="642"/>
      <c r="N1993" s="641"/>
      <c r="O1993" s="641"/>
    </row>
    <row r="1994" ht="15.75" customHeight="1">
      <c r="A1994" s="642"/>
      <c r="B1994" s="763"/>
      <c r="C1994" s="706"/>
      <c r="D1994" s="642"/>
      <c r="E1994" s="764"/>
      <c r="F1994" s="642"/>
      <c r="G1994" s="765"/>
      <c r="H1994" s="766"/>
      <c r="I1994" s="642"/>
      <c r="J1994" s="642"/>
      <c r="K1994" s="642"/>
      <c r="L1994" s="642"/>
      <c r="M1994" s="642"/>
      <c r="N1994" s="641"/>
      <c r="O1994" s="641"/>
    </row>
    <row r="1995" ht="15.75" customHeight="1">
      <c r="A1995" s="642"/>
      <c r="B1995" s="763"/>
      <c r="C1995" s="706"/>
      <c r="D1995" s="642"/>
      <c r="E1995" s="764"/>
      <c r="F1995" s="642"/>
      <c r="G1995" s="765"/>
      <c r="H1995" s="766"/>
      <c r="I1995" s="642"/>
      <c r="J1995" s="642"/>
      <c r="K1995" s="642"/>
      <c r="L1995" s="642"/>
      <c r="M1995" s="642"/>
      <c r="N1995" s="641"/>
      <c r="O1995" s="641"/>
    </row>
    <row r="1996" ht="15.75" customHeight="1">
      <c r="A1996" s="642"/>
      <c r="B1996" s="763"/>
      <c r="C1996" s="706"/>
      <c r="D1996" s="642"/>
      <c r="E1996" s="764"/>
      <c r="F1996" s="642"/>
      <c r="G1996" s="765"/>
      <c r="H1996" s="766"/>
      <c r="I1996" s="642"/>
      <c r="J1996" s="642"/>
      <c r="K1996" s="642"/>
      <c r="L1996" s="642"/>
      <c r="M1996" s="642"/>
      <c r="N1996" s="641"/>
      <c r="O1996" s="641"/>
    </row>
    <row r="1997" ht="15.75" customHeight="1">
      <c r="A1997" s="642"/>
      <c r="B1997" s="763"/>
      <c r="C1997" s="706"/>
      <c r="D1997" s="642"/>
      <c r="E1997" s="764"/>
      <c r="F1997" s="642"/>
      <c r="G1997" s="765"/>
      <c r="H1997" s="766"/>
      <c r="I1997" s="642"/>
      <c r="J1997" s="642"/>
      <c r="K1997" s="642"/>
      <c r="L1997" s="642"/>
      <c r="M1997" s="642"/>
      <c r="N1997" s="641"/>
      <c r="O1997" s="641"/>
    </row>
    <row r="1998" ht="15.75" customHeight="1">
      <c r="A1998" s="642"/>
      <c r="B1998" s="763"/>
      <c r="C1998" s="706"/>
      <c r="D1998" s="642"/>
      <c r="E1998" s="764"/>
      <c r="F1998" s="642"/>
      <c r="G1998" s="765"/>
      <c r="H1998" s="766"/>
      <c r="I1998" s="642"/>
      <c r="J1998" s="642"/>
      <c r="K1998" s="642"/>
      <c r="L1998" s="642"/>
      <c r="M1998" s="642"/>
      <c r="N1998" s="641"/>
      <c r="O1998" s="641"/>
    </row>
    <row r="1999" ht="15.75" customHeight="1">
      <c r="A1999" s="642"/>
      <c r="B1999" s="763"/>
      <c r="C1999" s="706"/>
      <c r="D1999" s="642"/>
      <c r="E1999" s="764"/>
      <c r="F1999" s="642"/>
      <c r="G1999" s="765"/>
      <c r="H1999" s="766"/>
      <c r="I1999" s="642"/>
      <c r="J1999" s="642"/>
      <c r="K1999" s="642"/>
      <c r="L1999" s="642"/>
      <c r="M1999" s="642"/>
      <c r="N1999" s="641"/>
      <c r="O1999" s="641"/>
    </row>
    <row r="2000" ht="15.75" customHeight="1">
      <c r="A2000" s="642"/>
      <c r="B2000" s="763"/>
      <c r="C2000" s="706"/>
      <c r="D2000" s="642"/>
      <c r="E2000" s="764"/>
      <c r="F2000" s="642"/>
      <c r="G2000" s="765"/>
      <c r="H2000" s="766"/>
      <c r="I2000" s="642"/>
      <c r="J2000" s="642"/>
      <c r="K2000" s="642"/>
      <c r="L2000" s="642"/>
      <c r="M2000" s="642"/>
      <c r="N2000" s="641"/>
      <c r="O2000" s="641"/>
    </row>
    <row r="2001" ht="15.75" customHeight="1">
      <c r="A2001" s="642"/>
      <c r="B2001" s="763"/>
      <c r="C2001" s="706"/>
      <c r="D2001" s="642"/>
      <c r="E2001" s="764"/>
      <c r="F2001" s="642"/>
      <c r="G2001" s="765"/>
      <c r="H2001" s="766"/>
      <c r="I2001" s="642"/>
      <c r="J2001" s="642"/>
      <c r="K2001" s="642"/>
      <c r="L2001" s="642"/>
      <c r="M2001" s="642"/>
      <c r="N2001" s="641"/>
      <c r="O2001" s="641"/>
    </row>
    <row r="2002" ht="15.75" customHeight="1">
      <c r="A2002" s="642"/>
      <c r="B2002" s="763"/>
      <c r="C2002" s="706"/>
      <c r="D2002" s="642"/>
      <c r="E2002" s="764"/>
      <c r="F2002" s="642"/>
      <c r="G2002" s="765"/>
      <c r="H2002" s="766"/>
      <c r="I2002" s="642"/>
      <c r="J2002" s="642"/>
      <c r="K2002" s="642"/>
      <c r="L2002" s="642"/>
      <c r="M2002" s="642"/>
      <c r="N2002" s="641"/>
      <c r="O2002" s="641"/>
    </row>
    <row r="2003" ht="15.75" customHeight="1">
      <c r="A2003" s="642"/>
      <c r="B2003" s="763"/>
      <c r="C2003" s="706"/>
      <c r="D2003" s="642"/>
      <c r="E2003" s="764"/>
      <c r="F2003" s="642"/>
      <c r="G2003" s="765"/>
      <c r="H2003" s="766"/>
      <c r="I2003" s="642"/>
      <c r="J2003" s="642"/>
      <c r="K2003" s="642"/>
      <c r="L2003" s="642"/>
      <c r="M2003" s="642"/>
      <c r="N2003" s="641"/>
      <c r="O2003" s="641"/>
    </row>
    <row r="2004" ht="15.75" customHeight="1">
      <c r="A2004" s="642"/>
      <c r="B2004" s="763"/>
      <c r="C2004" s="706"/>
      <c r="D2004" s="642"/>
      <c r="E2004" s="764"/>
      <c r="F2004" s="642"/>
      <c r="G2004" s="765"/>
      <c r="H2004" s="766"/>
      <c r="I2004" s="642"/>
      <c r="J2004" s="642"/>
      <c r="K2004" s="642"/>
      <c r="L2004" s="642"/>
      <c r="M2004" s="642"/>
      <c r="N2004" s="641"/>
      <c r="O2004" s="641"/>
    </row>
    <row r="2005" ht="15.75" customHeight="1">
      <c r="A2005" s="642"/>
      <c r="B2005" s="763"/>
      <c r="C2005" s="706"/>
      <c r="D2005" s="642"/>
      <c r="E2005" s="764"/>
      <c r="F2005" s="642"/>
      <c r="G2005" s="765"/>
      <c r="H2005" s="766"/>
      <c r="I2005" s="642"/>
      <c r="J2005" s="642"/>
      <c r="K2005" s="642"/>
      <c r="L2005" s="642"/>
      <c r="M2005" s="642"/>
      <c r="N2005" s="641"/>
      <c r="O2005" s="641"/>
    </row>
    <row r="2006" ht="15.75" customHeight="1">
      <c r="A2006" s="642"/>
      <c r="B2006" s="763"/>
      <c r="C2006" s="706"/>
      <c r="D2006" s="642"/>
      <c r="E2006" s="764"/>
      <c r="F2006" s="642"/>
      <c r="G2006" s="765"/>
      <c r="H2006" s="766"/>
      <c r="I2006" s="642"/>
      <c r="J2006" s="642"/>
      <c r="K2006" s="642"/>
      <c r="L2006" s="642"/>
      <c r="M2006" s="642"/>
      <c r="N2006" s="641"/>
      <c r="O2006" s="641"/>
    </row>
    <row r="2007" ht="15.75" customHeight="1">
      <c r="A2007" s="642"/>
      <c r="B2007" s="763"/>
      <c r="C2007" s="706"/>
      <c r="D2007" s="642"/>
      <c r="E2007" s="764"/>
      <c r="F2007" s="642"/>
      <c r="G2007" s="765"/>
      <c r="H2007" s="766"/>
      <c r="I2007" s="642"/>
      <c r="J2007" s="642"/>
      <c r="K2007" s="642"/>
      <c r="L2007" s="642"/>
      <c r="M2007" s="642"/>
      <c r="N2007" s="641"/>
      <c r="O2007" s="641"/>
    </row>
    <row r="2008" ht="15.75" customHeight="1">
      <c r="A2008" s="642"/>
      <c r="B2008" s="763"/>
      <c r="C2008" s="706"/>
      <c r="D2008" s="642"/>
      <c r="E2008" s="764"/>
      <c r="F2008" s="642"/>
      <c r="G2008" s="765"/>
      <c r="H2008" s="766"/>
      <c r="I2008" s="642"/>
      <c r="J2008" s="642"/>
      <c r="K2008" s="642"/>
      <c r="L2008" s="642"/>
      <c r="M2008" s="642"/>
      <c r="N2008" s="641"/>
      <c r="O2008" s="641"/>
    </row>
    <row r="2009" ht="15.75" customHeight="1">
      <c r="A2009" s="642"/>
      <c r="B2009" s="763"/>
      <c r="C2009" s="706"/>
      <c r="D2009" s="642"/>
      <c r="E2009" s="764"/>
      <c r="F2009" s="642"/>
      <c r="G2009" s="765"/>
      <c r="H2009" s="766"/>
      <c r="I2009" s="642"/>
      <c r="J2009" s="642"/>
      <c r="K2009" s="642"/>
      <c r="L2009" s="642"/>
      <c r="M2009" s="642"/>
      <c r="N2009" s="641"/>
      <c r="O2009" s="641"/>
    </row>
    <row r="2010" ht="15.75" customHeight="1">
      <c r="A2010" s="642"/>
      <c r="B2010" s="763"/>
      <c r="C2010" s="706"/>
      <c r="D2010" s="642"/>
      <c r="E2010" s="764"/>
      <c r="F2010" s="642"/>
      <c r="G2010" s="765"/>
      <c r="H2010" s="766"/>
      <c r="I2010" s="642"/>
      <c r="J2010" s="642"/>
      <c r="K2010" s="642"/>
      <c r="L2010" s="642"/>
      <c r="M2010" s="642"/>
      <c r="N2010" s="641"/>
      <c r="O2010" s="641"/>
    </row>
    <row r="2011" ht="15.75" customHeight="1">
      <c r="A2011" s="642"/>
      <c r="B2011" s="763"/>
      <c r="C2011" s="706"/>
      <c r="D2011" s="642"/>
      <c r="E2011" s="764"/>
      <c r="F2011" s="642"/>
      <c r="G2011" s="765"/>
      <c r="H2011" s="766"/>
      <c r="I2011" s="642"/>
      <c r="J2011" s="642"/>
      <c r="K2011" s="642"/>
      <c r="L2011" s="642"/>
      <c r="M2011" s="642"/>
      <c r="N2011" s="641"/>
      <c r="O2011" s="641"/>
    </row>
    <row r="2012" ht="15.75" customHeight="1">
      <c r="A2012" s="642"/>
      <c r="B2012" s="763"/>
      <c r="C2012" s="706"/>
      <c r="D2012" s="642"/>
      <c r="E2012" s="764"/>
      <c r="F2012" s="642"/>
      <c r="G2012" s="765"/>
      <c r="H2012" s="766"/>
      <c r="I2012" s="642"/>
      <c r="J2012" s="642"/>
      <c r="K2012" s="642"/>
      <c r="L2012" s="642"/>
      <c r="M2012" s="642"/>
      <c r="N2012" s="641"/>
      <c r="O2012" s="641"/>
    </row>
    <row r="2013" ht="15.75" customHeight="1">
      <c r="A2013" s="642"/>
      <c r="B2013" s="763"/>
      <c r="C2013" s="706"/>
      <c r="D2013" s="642"/>
      <c r="E2013" s="764"/>
      <c r="F2013" s="642"/>
      <c r="G2013" s="765"/>
      <c r="H2013" s="766"/>
      <c r="I2013" s="642"/>
      <c r="J2013" s="642"/>
      <c r="K2013" s="642"/>
      <c r="L2013" s="642"/>
      <c r="M2013" s="642"/>
      <c r="N2013" s="641"/>
      <c r="O2013" s="641"/>
    </row>
    <row r="2014" ht="15.75" customHeight="1">
      <c r="A2014" s="642"/>
      <c r="B2014" s="763"/>
      <c r="C2014" s="706"/>
      <c r="D2014" s="642"/>
      <c r="E2014" s="764"/>
      <c r="F2014" s="642"/>
      <c r="G2014" s="765"/>
      <c r="H2014" s="766"/>
      <c r="I2014" s="642"/>
      <c r="J2014" s="642"/>
      <c r="K2014" s="642"/>
      <c r="L2014" s="642"/>
      <c r="M2014" s="642"/>
      <c r="N2014" s="641"/>
      <c r="O2014" s="641"/>
    </row>
    <row r="2015" ht="15.75" customHeight="1">
      <c r="A2015" s="642"/>
      <c r="B2015" s="763"/>
      <c r="C2015" s="706"/>
      <c r="D2015" s="642"/>
      <c r="E2015" s="764"/>
      <c r="F2015" s="642"/>
      <c r="G2015" s="765"/>
      <c r="H2015" s="766"/>
      <c r="I2015" s="642"/>
      <c r="J2015" s="642"/>
      <c r="K2015" s="642"/>
      <c r="L2015" s="642"/>
      <c r="M2015" s="642"/>
      <c r="N2015" s="641"/>
      <c r="O2015" s="641"/>
    </row>
    <row r="2016" ht="15.75" customHeight="1">
      <c r="A2016" s="642"/>
      <c r="B2016" s="763"/>
      <c r="C2016" s="706"/>
      <c r="D2016" s="642"/>
      <c r="E2016" s="764"/>
      <c r="F2016" s="642"/>
      <c r="G2016" s="765"/>
      <c r="H2016" s="766"/>
      <c r="I2016" s="642"/>
      <c r="J2016" s="642"/>
      <c r="K2016" s="642"/>
      <c r="L2016" s="642"/>
      <c r="M2016" s="642"/>
      <c r="N2016" s="641"/>
      <c r="O2016" s="641"/>
    </row>
    <row r="2017" ht="15.75" customHeight="1">
      <c r="A2017" s="642"/>
      <c r="B2017" s="763"/>
      <c r="C2017" s="706"/>
      <c r="D2017" s="642"/>
      <c r="E2017" s="764"/>
      <c r="F2017" s="642"/>
      <c r="G2017" s="765"/>
      <c r="H2017" s="766"/>
      <c r="I2017" s="642"/>
      <c r="J2017" s="642"/>
      <c r="K2017" s="642"/>
      <c r="L2017" s="642"/>
      <c r="M2017" s="642"/>
      <c r="N2017" s="641"/>
      <c r="O2017" s="641"/>
    </row>
    <row r="2018" ht="15.75" customHeight="1">
      <c r="A2018" s="642"/>
      <c r="B2018" s="763"/>
      <c r="C2018" s="706"/>
      <c r="D2018" s="642"/>
      <c r="E2018" s="764"/>
      <c r="F2018" s="642"/>
      <c r="G2018" s="765"/>
      <c r="H2018" s="766"/>
      <c r="I2018" s="642"/>
      <c r="J2018" s="642"/>
      <c r="K2018" s="642"/>
      <c r="L2018" s="642"/>
      <c r="M2018" s="642"/>
      <c r="N2018" s="641"/>
      <c r="O2018" s="641"/>
    </row>
    <row r="2019" ht="15.75" customHeight="1">
      <c r="A2019" s="642"/>
      <c r="B2019" s="763"/>
      <c r="C2019" s="706"/>
      <c r="D2019" s="642"/>
      <c r="E2019" s="764"/>
      <c r="F2019" s="642"/>
      <c r="G2019" s="765"/>
      <c r="H2019" s="766"/>
      <c r="I2019" s="642"/>
      <c r="J2019" s="642"/>
      <c r="K2019" s="642"/>
      <c r="L2019" s="642"/>
      <c r="M2019" s="642"/>
      <c r="N2019" s="641"/>
      <c r="O2019" s="641"/>
    </row>
    <row r="2020" ht="15.75" customHeight="1">
      <c r="A2020" s="642"/>
      <c r="B2020" s="763"/>
      <c r="C2020" s="706"/>
      <c r="D2020" s="642"/>
      <c r="E2020" s="764"/>
      <c r="F2020" s="642"/>
      <c r="G2020" s="765"/>
      <c r="H2020" s="766"/>
      <c r="I2020" s="642"/>
      <c r="J2020" s="642"/>
      <c r="K2020" s="642"/>
      <c r="L2020" s="642"/>
      <c r="M2020" s="642"/>
      <c r="N2020" s="641"/>
      <c r="O2020" s="641"/>
    </row>
    <row r="2021" ht="15.75" customHeight="1">
      <c r="A2021" s="642"/>
      <c r="B2021" s="763"/>
      <c r="C2021" s="706"/>
      <c r="D2021" s="642"/>
      <c r="E2021" s="764"/>
      <c r="F2021" s="642"/>
      <c r="G2021" s="765"/>
      <c r="H2021" s="766"/>
      <c r="I2021" s="642"/>
      <c r="J2021" s="642"/>
      <c r="K2021" s="642"/>
      <c r="L2021" s="642"/>
      <c r="M2021" s="642"/>
      <c r="N2021" s="641"/>
      <c r="O2021" s="641"/>
    </row>
    <row r="2022" ht="15.75" customHeight="1">
      <c r="A2022" s="642"/>
      <c r="B2022" s="763"/>
      <c r="C2022" s="706"/>
      <c r="D2022" s="642"/>
      <c r="E2022" s="764"/>
      <c r="F2022" s="642"/>
      <c r="G2022" s="765"/>
      <c r="H2022" s="766"/>
      <c r="I2022" s="642"/>
      <c r="J2022" s="642"/>
      <c r="K2022" s="642"/>
      <c r="L2022" s="642"/>
      <c r="M2022" s="642"/>
      <c r="N2022" s="641"/>
      <c r="O2022" s="641"/>
    </row>
    <row r="2023" ht="15.75" customHeight="1">
      <c r="A2023" s="642"/>
      <c r="B2023" s="763"/>
      <c r="C2023" s="706"/>
      <c r="D2023" s="642"/>
      <c r="E2023" s="764"/>
      <c r="F2023" s="642"/>
      <c r="G2023" s="765"/>
      <c r="H2023" s="766"/>
      <c r="I2023" s="642"/>
      <c r="J2023" s="642"/>
      <c r="K2023" s="642"/>
      <c r="L2023" s="642"/>
      <c r="M2023" s="642"/>
      <c r="N2023" s="641"/>
      <c r="O2023" s="641"/>
    </row>
    <row r="2024" ht="15.75" customHeight="1">
      <c r="A2024" s="642"/>
      <c r="B2024" s="763"/>
      <c r="C2024" s="706"/>
      <c r="D2024" s="642"/>
      <c r="E2024" s="764"/>
      <c r="F2024" s="642"/>
      <c r="G2024" s="765"/>
      <c r="H2024" s="766"/>
      <c r="I2024" s="642"/>
      <c r="J2024" s="642"/>
      <c r="K2024" s="642"/>
      <c r="L2024" s="642"/>
      <c r="M2024" s="642"/>
      <c r="N2024" s="641"/>
      <c r="O2024" s="641"/>
    </row>
    <row r="2025" ht="15.75" customHeight="1">
      <c r="A2025" s="642"/>
      <c r="B2025" s="763"/>
      <c r="C2025" s="706"/>
      <c r="D2025" s="642"/>
      <c r="E2025" s="764"/>
      <c r="F2025" s="642"/>
      <c r="G2025" s="765"/>
      <c r="H2025" s="766"/>
      <c r="I2025" s="642"/>
      <c r="J2025" s="642"/>
      <c r="K2025" s="642"/>
      <c r="L2025" s="642"/>
      <c r="M2025" s="642"/>
      <c r="N2025" s="641"/>
      <c r="O2025" s="641"/>
    </row>
    <row r="2026" ht="15.75" customHeight="1">
      <c r="A2026" s="642"/>
      <c r="B2026" s="763"/>
      <c r="C2026" s="706"/>
      <c r="D2026" s="642"/>
      <c r="E2026" s="764"/>
      <c r="F2026" s="642"/>
      <c r="G2026" s="765"/>
      <c r="H2026" s="766"/>
      <c r="I2026" s="642"/>
      <c r="J2026" s="642"/>
      <c r="K2026" s="642"/>
      <c r="L2026" s="642"/>
      <c r="M2026" s="642"/>
      <c r="N2026" s="641"/>
      <c r="O2026" s="641"/>
    </row>
    <row r="2027" ht="15.75" customHeight="1">
      <c r="A2027" s="642"/>
      <c r="B2027" s="763"/>
      <c r="C2027" s="706"/>
      <c r="D2027" s="642"/>
      <c r="E2027" s="764"/>
      <c r="F2027" s="642"/>
      <c r="G2027" s="765"/>
      <c r="H2027" s="766"/>
      <c r="I2027" s="642"/>
      <c r="J2027" s="642"/>
      <c r="K2027" s="642"/>
      <c r="L2027" s="642"/>
      <c r="M2027" s="642"/>
      <c r="N2027" s="641"/>
      <c r="O2027" s="641"/>
    </row>
    <row r="2028" ht="15.75" customHeight="1">
      <c r="A2028" s="642"/>
      <c r="B2028" s="763"/>
      <c r="C2028" s="706"/>
      <c r="D2028" s="642"/>
      <c r="E2028" s="764"/>
      <c r="F2028" s="642"/>
      <c r="G2028" s="765"/>
      <c r="H2028" s="766"/>
      <c r="I2028" s="642"/>
      <c r="J2028" s="642"/>
      <c r="K2028" s="642"/>
      <c r="L2028" s="642"/>
      <c r="M2028" s="642"/>
      <c r="N2028" s="641"/>
      <c r="O2028" s="641"/>
    </row>
    <row r="2029" ht="15.75" customHeight="1">
      <c r="A2029" s="642"/>
      <c r="B2029" s="763"/>
      <c r="C2029" s="706"/>
      <c r="D2029" s="642"/>
      <c r="E2029" s="764"/>
      <c r="F2029" s="642"/>
      <c r="G2029" s="765"/>
      <c r="H2029" s="766"/>
      <c r="I2029" s="642"/>
      <c r="J2029" s="642"/>
      <c r="K2029" s="642"/>
      <c r="L2029" s="642"/>
      <c r="M2029" s="642"/>
      <c r="N2029" s="641"/>
      <c r="O2029" s="641"/>
    </row>
    <row r="2030" ht="15.75" customHeight="1">
      <c r="A2030" s="642"/>
      <c r="B2030" s="763"/>
      <c r="C2030" s="706"/>
      <c r="D2030" s="642"/>
      <c r="E2030" s="764"/>
      <c r="F2030" s="642"/>
      <c r="G2030" s="765"/>
      <c r="H2030" s="766"/>
      <c r="I2030" s="642"/>
      <c r="J2030" s="642"/>
      <c r="K2030" s="642"/>
      <c r="L2030" s="642"/>
      <c r="M2030" s="642"/>
      <c r="N2030" s="641"/>
      <c r="O2030" s="641"/>
    </row>
    <row r="2031" ht="15.75" customHeight="1">
      <c r="A2031" s="642"/>
      <c r="B2031" s="763"/>
      <c r="C2031" s="706"/>
      <c r="D2031" s="642"/>
      <c r="E2031" s="764"/>
      <c r="F2031" s="642"/>
      <c r="G2031" s="765"/>
      <c r="H2031" s="766"/>
      <c r="I2031" s="642"/>
      <c r="J2031" s="642"/>
      <c r="K2031" s="642"/>
      <c r="L2031" s="642"/>
      <c r="M2031" s="642"/>
      <c r="N2031" s="641"/>
      <c r="O2031" s="641"/>
    </row>
    <row r="2032" ht="15.75" customHeight="1">
      <c r="A2032" s="642"/>
      <c r="B2032" s="763"/>
      <c r="C2032" s="706"/>
      <c r="D2032" s="642"/>
      <c r="E2032" s="764"/>
      <c r="F2032" s="642"/>
      <c r="G2032" s="765"/>
      <c r="H2032" s="766"/>
      <c r="I2032" s="642"/>
      <c r="J2032" s="642"/>
      <c r="K2032" s="642"/>
      <c r="L2032" s="642"/>
      <c r="M2032" s="642"/>
      <c r="N2032" s="641"/>
      <c r="O2032" s="641"/>
    </row>
    <row r="2033" ht="15.75" customHeight="1">
      <c r="A2033" s="642"/>
      <c r="B2033" s="763"/>
      <c r="C2033" s="706"/>
      <c r="D2033" s="642"/>
      <c r="E2033" s="764"/>
      <c r="F2033" s="642"/>
      <c r="G2033" s="765"/>
      <c r="H2033" s="766"/>
      <c r="I2033" s="642"/>
      <c r="J2033" s="642"/>
      <c r="K2033" s="642"/>
      <c r="L2033" s="642"/>
      <c r="M2033" s="642"/>
      <c r="N2033" s="641"/>
      <c r="O2033" s="641"/>
    </row>
    <row r="2034" ht="15.75" customHeight="1">
      <c r="A2034" s="642"/>
      <c r="B2034" s="763"/>
      <c r="C2034" s="706"/>
      <c r="D2034" s="642"/>
      <c r="E2034" s="764"/>
      <c r="F2034" s="642"/>
      <c r="G2034" s="765"/>
      <c r="H2034" s="766"/>
      <c r="I2034" s="642"/>
      <c r="J2034" s="642"/>
      <c r="K2034" s="642"/>
      <c r="L2034" s="642"/>
      <c r="M2034" s="642"/>
      <c r="N2034" s="641"/>
      <c r="O2034" s="641"/>
    </row>
    <row r="2035" ht="15.75" customHeight="1">
      <c r="A2035" s="642"/>
      <c r="B2035" s="763"/>
      <c r="C2035" s="706"/>
      <c r="D2035" s="642"/>
      <c r="E2035" s="764"/>
      <c r="F2035" s="642"/>
      <c r="G2035" s="765"/>
      <c r="H2035" s="766"/>
      <c r="I2035" s="642"/>
      <c r="J2035" s="642"/>
      <c r="K2035" s="642"/>
      <c r="L2035" s="642"/>
      <c r="M2035" s="642"/>
      <c r="N2035" s="641"/>
      <c r="O2035" s="641"/>
    </row>
    <row r="2036" ht="15.75" customHeight="1">
      <c r="A2036" s="642"/>
      <c r="B2036" s="763"/>
      <c r="C2036" s="706"/>
      <c r="D2036" s="642"/>
      <c r="E2036" s="764"/>
      <c r="F2036" s="642"/>
      <c r="G2036" s="765"/>
      <c r="H2036" s="766"/>
      <c r="I2036" s="642"/>
      <c r="J2036" s="642"/>
      <c r="K2036" s="642"/>
      <c r="L2036" s="642"/>
      <c r="M2036" s="642"/>
      <c r="N2036" s="641"/>
      <c r="O2036" s="641"/>
    </row>
    <row r="2037" ht="15.75" customHeight="1">
      <c r="A2037" s="642"/>
      <c r="B2037" s="763"/>
      <c r="C2037" s="706"/>
      <c r="D2037" s="642"/>
      <c r="E2037" s="764"/>
      <c r="F2037" s="642"/>
      <c r="G2037" s="765"/>
      <c r="H2037" s="766"/>
      <c r="I2037" s="642"/>
      <c r="J2037" s="642"/>
      <c r="K2037" s="642"/>
      <c r="L2037" s="642"/>
      <c r="M2037" s="642"/>
      <c r="N2037" s="641"/>
      <c r="O2037" s="641"/>
    </row>
    <row r="2038" ht="15.75" customHeight="1">
      <c r="A2038" s="642"/>
      <c r="B2038" s="763"/>
      <c r="C2038" s="706"/>
      <c r="D2038" s="642"/>
      <c r="E2038" s="764"/>
      <c r="F2038" s="642"/>
      <c r="G2038" s="765"/>
      <c r="H2038" s="766"/>
      <c r="I2038" s="642"/>
      <c r="J2038" s="642"/>
      <c r="K2038" s="642"/>
      <c r="L2038" s="642"/>
      <c r="M2038" s="642"/>
      <c r="N2038" s="641"/>
      <c r="O2038" s="641"/>
    </row>
    <row r="2039" ht="15.75" customHeight="1">
      <c r="A2039" s="642"/>
      <c r="B2039" s="763"/>
      <c r="C2039" s="706"/>
      <c r="D2039" s="642"/>
      <c r="E2039" s="764"/>
      <c r="F2039" s="642"/>
      <c r="G2039" s="765"/>
      <c r="H2039" s="766"/>
      <c r="I2039" s="642"/>
      <c r="J2039" s="642"/>
      <c r="K2039" s="642"/>
      <c r="L2039" s="642"/>
      <c r="M2039" s="642"/>
      <c r="N2039" s="641"/>
      <c r="O2039" s="641"/>
    </row>
    <row r="2040" ht="15.75" customHeight="1">
      <c r="A2040" s="642"/>
      <c r="B2040" s="763"/>
      <c r="C2040" s="706"/>
      <c r="D2040" s="642"/>
      <c r="E2040" s="764"/>
      <c r="F2040" s="642"/>
      <c r="G2040" s="765"/>
      <c r="H2040" s="766"/>
      <c r="I2040" s="642"/>
      <c r="J2040" s="642"/>
      <c r="K2040" s="642"/>
      <c r="L2040" s="642"/>
      <c r="M2040" s="642"/>
      <c r="N2040" s="641"/>
      <c r="O2040" s="641"/>
    </row>
    <row r="2041" ht="15.75" customHeight="1">
      <c r="A2041" s="642"/>
      <c r="B2041" s="763"/>
      <c r="C2041" s="706"/>
      <c r="D2041" s="642"/>
      <c r="E2041" s="764"/>
      <c r="F2041" s="642"/>
      <c r="G2041" s="765"/>
      <c r="H2041" s="766"/>
      <c r="I2041" s="642"/>
      <c r="J2041" s="642"/>
      <c r="K2041" s="642"/>
      <c r="L2041" s="642"/>
      <c r="M2041" s="642"/>
      <c r="N2041" s="641"/>
      <c r="O2041" s="641"/>
    </row>
    <row r="2042" ht="15.75" customHeight="1">
      <c r="A2042" s="642"/>
      <c r="B2042" s="763"/>
      <c r="C2042" s="706"/>
      <c r="D2042" s="642"/>
      <c r="E2042" s="764"/>
      <c r="F2042" s="642"/>
      <c r="G2042" s="765"/>
      <c r="H2042" s="766"/>
      <c r="I2042" s="642"/>
      <c r="J2042" s="642"/>
      <c r="K2042" s="642"/>
      <c r="L2042" s="642"/>
      <c r="M2042" s="642"/>
      <c r="N2042" s="641"/>
      <c r="O2042" s="641"/>
    </row>
    <row r="2043" ht="15.75" customHeight="1">
      <c r="A2043" s="642"/>
      <c r="B2043" s="763"/>
      <c r="C2043" s="706"/>
      <c r="D2043" s="642"/>
      <c r="E2043" s="764"/>
      <c r="F2043" s="642"/>
      <c r="G2043" s="765"/>
      <c r="H2043" s="766"/>
      <c r="I2043" s="642"/>
      <c r="J2043" s="642"/>
      <c r="K2043" s="642"/>
      <c r="L2043" s="642"/>
      <c r="M2043" s="642"/>
      <c r="N2043" s="641"/>
      <c r="O2043" s="641"/>
    </row>
    <row r="2044" ht="15.75" customHeight="1">
      <c r="A2044" s="642"/>
      <c r="B2044" s="763"/>
      <c r="C2044" s="706"/>
      <c r="D2044" s="642"/>
      <c r="E2044" s="764"/>
      <c r="F2044" s="642"/>
      <c r="G2044" s="765"/>
      <c r="H2044" s="766"/>
      <c r="I2044" s="642"/>
      <c r="J2044" s="642"/>
      <c r="K2044" s="642"/>
      <c r="L2044" s="642"/>
      <c r="M2044" s="642"/>
      <c r="N2044" s="641"/>
      <c r="O2044" s="641"/>
    </row>
    <row r="2045" ht="15.75" customHeight="1">
      <c r="A2045" s="642"/>
      <c r="B2045" s="763"/>
      <c r="C2045" s="706"/>
      <c r="D2045" s="642"/>
      <c r="E2045" s="764"/>
      <c r="F2045" s="642"/>
      <c r="G2045" s="765"/>
      <c r="H2045" s="766"/>
      <c r="I2045" s="642"/>
      <c r="J2045" s="642"/>
      <c r="K2045" s="642"/>
      <c r="L2045" s="642"/>
      <c r="M2045" s="642"/>
      <c r="N2045" s="641"/>
      <c r="O2045" s="641"/>
    </row>
    <row r="2046" ht="15.75" customHeight="1">
      <c r="A2046" s="642"/>
      <c r="B2046" s="763"/>
      <c r="C2046" s="706"/>
      <c r="D2046" s="642"/>
      <c r="E2046" s="764"/>
      <c r="F2046" s="642"/>
      <c r="G2046" s="765"/>
      <c r="H2046" s="766"/>
      <c r="I2046" s="642"/>
      <c r="J2046" s="642"/>
      <c r="K2046" s="642"/>
      <c r="L2046" s="642"/>
      <c r="M2046" s="642"/>
      <c r="N2046" s="641"/>
      <c r="O2046" s="641"/>
    </row>
    <row r="2047" ht="15.75" customHeight="1">
      <c r="A2047" s="642"/>
      <c r="B2047" s="763"/>
      <c r="C2047" s="706"/>
      <c r="D2047" s="642"/>
      <c r="E2047" s="764"/>
      <c r="F2047" s="642"/>
      <c r="G2047" s="765"/>
      <c r="H2047" s="766"/>
      <c r="I2047" s="642"/>
      <c r="J2047" s="642"/>
      <c r="K2047" s="642"/>
      <c r="L2047" s="642"/>
      <c r="M2047" s="642"/>
      <c r="N2047" s="641"/>
      <c r="O2047" s="641"/>
    </row>
    <row r="2048" ht="15.75" customHeight="1">
      <c r="A2048" s="642"/>
      <c r="B2048" s="763"/>
      <c r="C2048" s="706"/>
      <c r="D2048" s="642"/>
      <c r="E2048" s="764"/>
      <c r="F2048" s="642"/>
      <c r="G2048" s="765"/>
      <c r="H2048" s="766"/>
      <c r="I2048" s="642"/>
      <c r="J2048" s="642"/>
      <c r="K2048" s="642"/>
      <c r="L2048" s="642"/>
      <c r="M2048" s="642"/>
      <c r="N2048" s="641"/>
      <c r="O2048" s="641"/>
    </row>
    <row r="2049" ht="15.75" customHeight="1">
      <c r="A2049" s="642"/>
      <c r="B2049" s="763"/>
      <c r="C2049" s="706"/>
      <c r="D2049" s="642"/>
      <c r="E2049" s="764"/>
      <c r="F2049" s="642"/>
      <c r="G2049" s="765"/>
      <c r="H2049" s="766"/>
      <c r="I2049" s="642"/>
      <c r="J2049" s="642"/>
      <c r="K2049" s="642"/>
      <c r="L2049" s="642"/>
      <c r="M2049" s="642"/>
      <c r="N2049" s="641"/>
      <c r="O2049" s="641"/>
    </row>
    <row r="2050" ht="15.75" customHeight="1">
      <c r="A2050" s="642"/>
      <c r="B2050" s="763"/>
      <c r="C2050" s="706"/>
      <c r="D2050" s="642"/>
      <c r="E2050" s="764"/>
      <c r="F2050" s="642"/>
      <c r="G2050" s="765"/>
      <c r="H2050" s="766"/>
      <c r="I2050" s="642"/>
      <c r="J2050" s="642"/>
      <c r="K2050" s="642"/>
      <c r="L2050" s="642"/>
      <c r="M2050" s="642"/>
      <c r="N2050" s="641"/>
      <c r="O2050" s="641"/>
    </row>
    <row r="2051" ht="15.75" customHeight="1">
      <c r="A2051" s="642"/>
      <c r="B2051" s="763"/>
      <c r="C2051" s="706"/>
      <c r="D2051" s="642"/>
      <c r="E2051" s="764"/>
      <c r="F2051" s="642"/>
      <c r="G2051" s="765"/>
      <c r="H2051" s="766"/>
      <c r="I2051" s="642"/>
      <c r="J2051" s="642"/>
      <c r="K2051" s="642"/>
      <c r="L2051" s="642"/>
      <c r="M2051" s="642"/>
      <c r="N2051" s="641"/>
      <c r="O2051" s="641"/>
    </row>
    <row r="2052" ht="15.75" customHeight="1">
      <c r="A2052" s="642"/>
      <c r="B2052" s="763"/>
      <c r="C2052" s="706"/>
      <c r="D2052" s="642"/>
      <c r="E2052" s="764"/>
      <c r="F2052" s="642"/>
      <c r="G2052" s="765"/>
      <c r="H2052" s="766"/>
      <c r="I2052" s="642"/>
      <c r="J2052" s="642"/>
      <c r="K2052" s="642"/>
      <c r="L2052" s="642"/>
      <c r="M2052" s="642"/>
      <c r="N2052" s="641"/>
      <c r="O2052" s="641"/>
    </row>
    <row r="2053" ht="15.75" customHeight="1">
      <c r="A2053" s="642"/>
      <c r="B2053" s="763"/>
      <c r="C2053" s="706"/>
      <c r="D2053" s="642"/>
      <c r="E2053" s="764"/>
      <c r="F2053" s="642"/>
      <c r="G2053" s="765"/>
      <c r="H2053" s="766"/>
      <c r="I2053" s="642"/>
      <c r="J2053" s="642"/>
      <c r="K2053" s="642"/>
      <c r="L2053" s="642"/>
      <c r="M2053" s="642"/>
      <c r="N2053" s="641"/>
      <c r="O2053" s="641"/>
    </row>
    <row r="2054" ht="15.75" customHeight="1">
      <c r="A2054" s="642"/>
      <c r="B2054" s="763"/>
      <c r="C2054" s="706"/>
      <c r="D2054" s="642"/>
      <c r="E2054" s="764"/>
      <c r="F2054" s="642"/>
      <c r="G2054" s="765"/>
      <c r="H2054" s="766"/>
      <c r="I2054" s="642"/>
      <c r="J2054" s="642"/>
      <c r="K2054" s="642"/>
      <c r="L2054" s="642"/>
      <c r="M2054" s="642"/>
      <c r="N2054" s="641"/>
      <c r="O2054" s="641"/>
    </row>
    <row r="2055" ht="15.75" customHeight="1">
      <c r="A2055" s="642"/>
      <c r="B2055" s="763"/>
      <c r="C2055" s="706"/>
      <c r="D2055" s="642"/>
      <c r="E2055" s="764"/>
      <c r="F2055" s="642"/>
      <c r="G2055" s="765"/>
      <c r="H2055" s="766"/>
      <c r="I2055" s="642"/>
      <c r="J2055" s="642"/>
      <c r="K2055" s="642"/>
      <c r="L2055" s="642"/>
      <c r="M2055" s="642"/>
      <c r="N2055" s="641"/>
      <c r="O2055" s="641"/>
    </row>
    <row r="2056" ht="15.75" customHeight="1">
      <c r="A2056" s="642"/>
      <c r="B2056" s="763"/>
      <c r="C2056" s="706"/>
      <c r="D2056" s="642"/>
      <c r="E2056" s="764"/>
      <c r="F2056" s="642"/>
      <c r="G2056" s="765"/>
      <c r="H2056" s="766"/>
      <c r="I2056" s="642"/>
      <c r="J2056" s="642"/>
      <c r="K2056" s="642"/>
      <c r="L2056" s="642"/>
      <c r="M2056" s="642"/>
      <c r="N2056" s="641"/>
      <c r="O2056" s="641"/>
    </row>
    <row r="2057" ht="15.75" customHeight="1">
      <c r="A2057" s="642"/>
      <c r="B2057" s="763"/>
      <c r="C2057" s="706"/>
      <c r="D2057" s="642"/>
      <c r="E2057" s="764"/>
      <c r="F2057" s="642"/>
      <c r="G2057" s="765"/>
      <c r="H2057" s="766"/>
      <c r="I2057" s="642"/>
      <c r="J2057" s="642"/>
      <c r="K2057" s="642"/>
      <c r="L2057" s="642"/>
      <c r="M2057" s="642"/>
      <c r="N2057" s="641"/>
      <c r="O2057" s="641"/>
    </row>
    <row r="2058" ht="15.75" customHeight="1">
      <c r="A2058" s="642"/>
      <c r="B2058" s="763"/>
      <c r="C2058" s="706"/>
      <c r="D2058" s="642"/>
      <c r="E2058" s="764"/>
      <c r="F2058" s="642"/>
      <c r="G2058" s="765"/>
      <c r="H2058" s="766"/>
      <c r="I2058" s="642"/>
      <c r="J2058" s="642"/>
      <c r="K2058" s="642"/>
      <c r="L2058" s="642"/>
      <c r="M2058" s="642"/>
      <c r="N2058" s="641"/>
      <c r="O2058" s="641"/>
    </row>
    <row r="2059" ht="15.75" customHeight="1">
      <c r="A2059" s="642"/>
      <c r="B2059" s="763"/>
      <c r="C2059" s="706"/>
      <c r="D2059" s="642"/>
      <c r="E2059" s="764"/>
      <c r="F2059" s="642"/>
      <c r="G2059" s="765"/>
      <c r="H2059" s="766"/>
      <c r="I2059" s="642"/>
      <c r="J2059" s="642"/>
      <c r="K2059" s="642"/>
      <c r="L2059" s="642"/>
      <c r="M2059" s="642"/>
      <c r="N2059" s="641"/>
      <c r="O2059" s="641"/>
    </row>
    <row r="2060" ht="15.75" customHeight="1">
      <c r="A2060" s="642"/>
      <c r="B2060" s="763"/>
      <c r="C2060" s="706"/>
      <c r="D2060" s="642"/>
      <c r="E2060" s="764"/>
      <c r="F2060" s="642"/>
      <c r="G2060" s="765"/>
      <c r="H2060" s="766"/>
      <c r="I2060" s="642"/>
      <c r="J2060" s="642"/>
      <c r="K2060" s="642"/>
      <c r="L2060" s="642"/>
      <c r="M2060" s="642"/>
      <c r="N2060" s="641"/>
      <c r="O2060" s="641"/>
    </row>
    <row r="2061" ht="15.75" customHeight="1">
      <c r="A2061" s="642"/>
      <c r="B2061" s="763"/>
      <c r="C2061" s="706"/>
      <c r="D2061" s="642"/>
      <c r="E2061" s="764"/>
      <c r="F2061" s="642"/>
      <c r="G2061" s="765"/>
      <c r="H2061" s="766"/>
      <c r="I2061" s="642"/>
      <c r="J2061" s="642"/>
      <c r="K2061" s="642"/>
      <c r="L2061" s="642"/>
      <c r="M2061" s="642"/>
      <c r="N2061" s="641"/>
      <c r="O2061" s="641"/>
    </row>
    <row r="2062" ht="15.75" customHeight="1">
      <c r="A2062" s="642"/>
      <c r="B2062" s="763"/>
      <c r="C2062" s="706"/>
      <c r="D2062" s="642"/>
      <c r="E2062" s="764"/>
      <c r="F2062" s="642"/>
      <c r="G2062" s="765"/>
      <c r="H2062" s="766"/>
      <c r="I2062" s="642"/>
      <c r="J2062" s="642"/>
      <c r="K2062" s="642"/>
      <c r="L2062" s="642"/>
      <c r="M2062" s="642"/>
      <c r="N2062" s="641"/>
      <c r="O2062" s="641"/>
    </row>
    <row r="2063" ht="15.75" customHeight="1">
      <c r="A2063" s="642"/>
      <c r="B2063" s="763"/>
      <c r="C2063" s="706"/>
      <c r="D2063" s="642"/>
      <c r="E2063" s="764"/>
      <c r="F2063" s="642"/>
      <c r="G2063" s="765"/>
      <c r="H2063" s="766"/>
      <c r="I2063" s="642"/>
      <c r="J2063" s="642"/>
      <c r="K2063" s="642"/>
      <c r="L2063" s="642"/>
      <c r="M2063" s="642"/>
      <c r="N2063" s="641"/>
      <c r="O2063" s="641"/>
    </row>
    <row r="2064" ht="15.75" customHeight="1">
      <c r="A2064" s="642"/>
      <c r="B2064" s="763"/>
      <c r="C2064" s="706"/>
      <c r="D2064" s="642"/>
      <c r="E2064" s="764"/>
      <c r="F2064" s="642"/>
      <c r="G2064" s="765"/>
      <c r="H2064" s="766"/>
      <c r="I2064" s="642"/>
      <c r="J2064" s="642"/>
      <c r="K2064" s="642"/>
      <c r="L2064" s="642"/>
      <c r="M2064" s="642"/>
      <c r="N2064" s="641"/>
      <c r="O2064" s="641"/>
    </row>
    <row r="2065" ht="15.75" customHeight="1">
      <c r="A2065" s="642"/>
      <c r="B2065" s="763"/>
      <c r="C2065" s="706"/>
      <c r="D2065" s="642"/>
      <c r="E2065" s="764"/>
      <c r="F2065" s="642"/>
      <c r="G2065" s="765"/>
      <c r="H2065" s="766"/>
      <c r="I2065" s="642"/>
      <c r="J2065" s="642"/>
      <c r="K2065" s="642"/>
      <c r="L2065" s="642"/>
      <c r="M2065" s="642"/>
      <c r="N2065" s="641"/>
      <c r="O2065" s="641"/>
    </row>
    <row r="2066" ht="15.75" customHeight="1">
      <c r="A2066" s="642"/>
      <c r="B2066" s="763"/>
      <c r="C2066" s="706"/>
      <c r="D2066" s="642"/>
      <c r="E2066" s="764"/>
      <c r="F2066" s="642"/>
      <c r="G2066" s="765"/>
      <c r="H2066" s="766"/>
      <c r="I2066" s="642"/>
      <c r="J2066" s="642"/>
      <c r="K2066" s="642"/>
      <c r="L2066" s="642"/>
      <c r="M2066" s="642"/>
      <c r="N2066" s="641"/>
      <c r="O2066" s="641"/>
    </row>
    <row r="2067" ht="15.75" customHeight="1">
      <c r="A2067" s="642"/>
      <c r="B2067" s="763"/>
      <c r="C2067" s="706"/>
      <c r="D2067" s="642"/>
      <c r="E2067" s="764"/>
      <c r="F2067" s="642"/>
      <c r="G2067" s="765"/>
      <c r="H2067" s="766"/>
      <c r="I2067" s="642"/>
      <c r="J2067" s="642"/>
      <c r="K2067" s="642"/>
      <c r="L2067" s="642"/>
      <c r="M2067" s="642"/>
      <c r="N2067" s="641"/>
      <c r="O2067" s="641"/>
    </row>
    <row r="2068" ht="15.75" customHeight="1">
      <c r="A2068" s="642"/>
      <c r="B2068" s="763"/>
      <c r="C2068" s="706"/>
      <c r="D2068" s="642"/>
      <c r="E2068" s="764"/>
      <c r="F2068" s="642"/>
      <c r="G2068" s="765"/>
      <c r="H2068" s="766"/>
      <c r="I2068" s="642"/>
      <c r="J2068" s="642"/>
      <c r="K2068" s="642"/>
      <c r="L2068" s="642"/>
      <c r="M2068" s="642"/>
      <c r="N2068" s="641"/>
      <c r="O2068" s="641"/>
    </row>
    <row r="2069" ht="15.75" customHeight="1">
      <c r="A2069" s="642"/>
      <c r="B2069" s="763"/>
      <c r="C2069" s="706"/>
      <c r="D2069" s="642"/>
      <c r="E2069" s="764"/>
      <c r="F2069" s="642"/>
      <c r="G2069" s="765"/>
      <c r="H2069" s="766"/>
      <c r="I2069" s="642"/>
      <c r="J2069" s="642"/>
      <c r="K2069" s="642"/>
      <c r="L2069" s="642"/>
      <c r="M2069" s="642"/>
      <c r="N2069" s="641"/>
      <c r="O2069" s="641"/>
    </row>
    <row r="2070" ht="15.75" customHeight="1">
      <c r="A2070" s="642"/>
      <c r="B2070" s="763"/>
      <c r="C2070" s="706"/>
      <c r="D2070" s="642"/>
      <c r="E2070" s="764"/>
      <c r="F2070" s="642"/>
      <c r="G2070" s="765"/>
      <c r="H2070" s="766"/>
      <c r="I2070" s="642"/>
      <c r="J2070" s="642"/>
      <c r="K2070" s="642"/>
      <c r="L2070" s="642"/>
      <c r="M2070" s="642"/>
      <c r="N2070" s="641"/>
      <c r="O2070" s="641"/>
    </row>
    <row r="2071" ht="15.75" customHeight="1">
      <c r="A2071" s="642"/>
      <c r="B2071" s="763"/>
      <c r="C2071" s="706"/>
      <c r="D2071" s="642"/>
      <c r="E2071" s="764"/>
      <c r="F2071" s="642"/>
      <c r="G2071" s="765"/>
      <c r="H2071" s="766"/>
      <c r="I2071" s="642"/>
      <c r="J2071" s="642"/>
      <c r="K2071" s="642"/>
      <c r="L2071" s="642"/>
      <c r="M2071" s="642"/>
      <c r="N2071" s="641"/>
      <c r="O2071" s="641"/>
    </row>
    <row r="2072" ht="15.75" customHeight="1">
      <c r="A2072" s="642"/>
      <c r="B2072" s="763"/>
      <c r="C2072" s="706"/>
      <c r="D2072" s="642"/>
      <c r="E2072" s="764"/>
      <c r="F2072" s="642"/>
      <c r="G2072" s="765"/>
      <c r="H2072" s="766"/>
      <c r="I2072" s="642"/>
      <c r="J2072" s="642"/>
      <c r="K2072" s="642"/>
      <c r="L2072" s="642"/>
      <c r="M2072" s="642"/>
      <c r="N2072" s="641"/>
      <c r="O2072" s="641"/>
    </row>
    <row r="2073" ht="15.75" customHeight="1">
      <c r="A2073" s="642"/>
      <c r="B2073" s="763"/>
      <c r="C2073" s="706"/>
      <c r="D2073" s="642"/>
      <c r="E2073" s="764"/>
      <c r="F2073" s="642"/>
      <c r="G2073" s="765"/>
      <c r="H2073" s="766"/>
      <c r="I2073" s="642"/>
      <c r="J2073" s="642"/>
      <c r="K2073" s="642"/>
      <c r="L2073" s="642"/>
      <c r="M2073" s="642"/>
      <c r="N2073" s="641"/>
      <c r="O2073" s="641"/>
    </row>
    <row r="2074" ht="15.75" customHeight="1">
      <c r="A2074" s="642"/>
      <c r="B2074" s="763"/>
      <c r="C2074" s="706"/>
      <c r="D2074" s="642"/>
      <c r="E2074" s="764"/>
      <c r="F2074" s="642"/>
      <c r="G2074" s="765"/>
      <c r="H2074" s="766"/>
      <c r="I2074" s="642"/>
      <c r="J2074" s="642"/>
      <c r="K2074" s="642"/>
      <c r="L2074" s="642"/>
      <c r="M2074" s="642"/>
      <c r="N2074" s="641"/>
      <c r="O2074" s="641"/>
    </row>
    <row r="2075" ht="15.75" customHeight="1">
      <c r="A2075" s="642"/>
      <c r="B2075" s="763"/>
      <c r="C2075" s="706"/>
      <c r="D2075" s="642"/>
      <c r="E2075" s="764"/>
      <c r="F2075" s="642"/>
      <c r="G2075" s="765"/>
      <c r="H2075" s="766"/>
      <c r="I2075" s="642"/>
      <c r="J2075" s="642"/>
      <c r="K2075" s="642"/>
      <c r="L2075" s="642"/>
      <c r="M2075" s="642"/>
      <c r="N2075" s="641"/>
      <c r="O2075" s="641"/>
    </row>
    <row r="2076" ht="15.75" customHeight="1">
      <c r="A2076" s="642"/>
      <c r="B2076" s="763"/>
      <c r="C2076" s="706"/>
      <c r="D2076" s="642"/>
      <c r="E2076" s="764"/>
      <c r="F2076" s="642"/>
      <c r="G2076" s="765"/>
      <c r="H2076" s="766"/>
      <c r="I2076" s="642"/>
      <c r="J2076" s="642"/>
      <c r="K2076" s="642"/>
      <c r="L2076" s="642"/>
      <c r="M2076" s="642"/>
      <c r="N2076" s="641"/>
      <c r="O2076" s="641"/>
    </row>
    <row r="2077" ht="15.75" customHeight="1">
      <c r="A2077" s="642"/>
      <c r="B2077" s="763"/>
      <c r="C2077" s="706"/>
      <c r="D2077" s="642"/>
      <c r="E2077" s="764"/>
      <c r="F2077" s="642"/>
      <c r="G2077" s="765"/>
      <c r="H2077" s="766"/>
      <c r="I2077" s="642"/>
      <c r="J2077" s="642"/>
      <c r="K2077" s="642"/>
      <c r="L2077" s="642"/>
      <c r="M2077" s="642"/>
      <c r="N2077" s="641"/>
      <c r="O2077" s="641"/>
    </row>
    <row r="2078" ht="15.75" customHeight="1">
      <c r="A2078" s="642"/>
      <c r="B2078" s="763"/>
      <c r="C2078" s="706"/>
      <c r="D2078" s="642"/>
      <c r="E2078" s="764"/>
      <c r="F2078" s="642"/>
      <c r="G2078" s="765"/>
      <c r="H2078" s="766"/>
      <c r="I2078" s="642"/>
      <c r="J2078" s="642"/>
      <c r="K2078" s="642"/>
      <c r="L2078" s="642"/>
      <c r="M2078" s="642"/>
      <c r="N2078" s="641"/>
      <c r="O2078" s="641"/>
    </row>
    <row r="2079" ht="15.75" customHeight="1">
      <c r="A2079" s="642"/>
      <c r="B2079" s="763"/>
      <c r="C2079" s="706"/>
      <c r="D2079" s="642"/>
      <c r="E2079" s="764"/>
      <c r="F2079" s="642"/>
      <c r="G2079" s="765"/>
      <c r="H2079" s="766"/>
      <c r="I2079" s="642"/>
      <c r="J2079" s="642"/>
      <c r="K2079" s="642"/>
      <c r="L2079" s="642"/>
      <c r="M2079" s="642"/>
      <c r="N2079" s="641"/>
      <c r="O2079" s="641"/>
    </row>
    <row r="2080" ht="15.75" customHeight="1">
      <c r="A2080" s="642"/>
      <c r="B2080" s="763"/>
      <c r="C2080" s="706"/>
      <c r="D2080" s="642"/>
      <c r="E2080" s="764"/>
      <c r="F2080" s="642"/>
      <c r="G2080" s="765"/>
      <c r="H2080" s="766"/>
      <c r="I2080" s="642"/>
      <c r="J2080" s="642"/>
      <c r="K2080" s="642"/>
      <c r="L2080" s="642"/>
      <c r="M2080" s="642"/>
      <c r="N2080" s="641"/>
      <c r="O2080" s="641"/>
    </row>
    <row r="2081" ht="15.75" customHeight="1">
      <c r="A2081" s="642"/>
      <c r="B2081" s="763"/>
      <c r="C2081" s="706"/>
      <c r="D2081" s="642"/>
      <c r="E2081" s="764"/>
      <c r="F2081" s="642"/>
      <c r="G2081" s="765"/>
      <c r="H2081" s="766"/>
      <c r="I2081" s="642"/>
      <c r="J2081" s="642"/>
      <c r="K2081" s="642"/>
      <c r="L2081" s="642"/>
      <c r="M2081" s="642"/>
      <c r="N2081" s="641"/>
      <c r="O2081" s="641"/>
    </row>
    <row r="2082" ht="15.75" customHeight="1">
      <c r="A2082" s="642"/>
      <c r="B2082" s="763"/>
      <c r="C2082" s="706"/>
      <c r="D2082" s="642"/>
      <c r="E2082" s="764"/>
      <c r="F2082" s="642"/>
      <c r="G2082" s="765"/>
      <c r="H2082" s="766"/>
      <c r="I2082" s="642"/>
      <c r="J2082" s="642"/>
      <c r="K2082" s="642"/>
      <c r="L2082" s="642"/>
      <c r="M2082" s="642"/>
      <c r="N2082" s="641"/>
      <c r="O2082" s="641"/>
    </row>
    <row r="2083" ht="15.75" customHeight="1">
      <c r="A2083" s="642"/>
      <c r="B2083" s="763"/>
      <c r="C2083" s="706"/>
      <c r="D2083" s="642"/>
      <c r="E2083" s="764"/>
      <c r="F2083" s="642"/>
      <c r="G2083" s="765"/>
      <c r="H2083" s="766"/>
      <c r="I2083" s="642"/>
      <c r="J2083" s="642"/>
      <c r="K2083" s="642"/>
      <c r="L2083" s="642"/>
      <c r="M2083" s="642"/>
      <c r="N2083" s="641"/>
      <c r="O2083" s="641"/>
    </row>
    <row r="2084" ht="15.75" customHeight="1">
      <c r="A2084" s="642"/>
      <c r="B2084" s="763"/>
      <c r="C2084" s="706"/>
      <c r="D2084" s="642"/>
      <c r="E2084" s="764"/>
      <c r="F2084" s="642"/>
      <c r="G2084" s="765"/>
      <c r="H2084" s="766"/>
      <c r="I2084" s="642"/>
      <c r="J2084" s="642"/>
      <c r="K2084" s="642"/>
      <c r="L2084" s="642"/>
      <c r="M2084" s="642"/>
      <c r="N2084" s="641"/>
      <c r="O2084" s="641"/>
    </row>
    <row r="2085" ht="15.75" customHeight="1">
      <c r="A2085" s="642"/>
      <c r="B2085" s="763"/>
      <c r="C2085" s="706"/>
      <c r="D2085" s="642"/>
      <c r="E2085" s="764"/>
      <c r="F2085" s="642"/>
      <c r="G2085" s="765"/>
      <c r="H2085" s="766"/>
      <c r="I2085" s="642"/>
      <c r="J2085" s="642"/>
      <c r="K2085" s="642"/>
      <c r="L2085" s="642"/>
      <c r="M2085" s="642"/>
      <c r="N2085" s="641"/>
      <c r="O2085" s="641"/>
    </row>
    <row r="2086" ht="15.75" customHeight="1">
      <c r="A2086" s="642"/>
      <c r="B2086" s="763"/>
      <c r="C2086" s="706"/>
      <c r="D2086" s="642"/>
      <c r="E2086" s="764"/>
      <c r="F2086" s="642"/>
      <c r="G2086" s="765"/>
      <c r="H2086" s="766"/>
      <c r="I2086" s="642"/>
      <c r="J2086" s="642"/>
      <c r="K2086" s="642"/>
      <c r="L2086" s="642"/>
      <c r="M2086" s="642"/>
      <c r="N2086" s="641"/>
      <c r="O2086" s="641"/>
    </row>
    <row r="2087" ht="15.75" customHeight="1">
      <c r="A2087" s="642"/>
      <c r="B2087" s="763"/>
      <c r="C2087" s="706"/>
      <c r="D2087" s="642"/>
      <c r="E2087" s="764"/>
      <c r="F2087" s="642"/>
      <c r="G2087" s="765"/>
      <c r="H2087" s="766"/>
      <c r="I2087" s="642"/>
      <c r="J2087" s="642"/>
      <c r="K2087" s="642"/>
      <c r="L2087" s="642"/>
      <c r="M2087" s="642"/>
      <c r="N2087" s="641"/>
      <c r="O2087" s="641"/>
    </row>
    <row r="2088" ht="15.75" customHeight="1">
      <c r="A2088" s="642"/>
      <c r="B2088" s="763"/>
      <c r="C2088" s="706"/>
      <c r="D2088" s="642"/>
      <c r="E2088" s="764"/>
      <c r="F2088" s="642"/>
      <c r="G2088" s="765"/>
      <c r="H2088" s="766"/>
      <c r="I2088" s="642"/>
      <c r="J2088" s="642"/>
      <c r="K2088" s="642"/>
      <c r="L2088" s="642"/>
      <c r="M2088" s="642"/>
      <c r="N2088" s="641"/>
      <c r="O2088" s="641"/>
    </row>
    <row r="2089" ht="15.75" customHeight="1">
      <c r="A2089" s="642"/>
      <c r="B2089" s="763"/>
      <c r="C2089" s="706"/>
      <c r="D2089" s="642"/>
      <c r="E2089" s="764"/>
      <c r="F2089" s="642"/>
      <c r="G2089" s="765"/>
      <c r="H2089" s="766"/>
      <c r="I2089" s="642"/>
      <c r="J2089" s="642"/>
      <c r="K2089" s="642"/>
      <c r="L2089" s="642"/>
      <c r="M2089" s="642"/>
      <c r="N2089" s="641"/>
      <c r="O2089" s="641"/>
    </row>
    <row r="2090" ht="15.75" customHeight="1">
      <c r="A2090" s="642"/>
      <c r="B2090" s="763"/>
      <c r="C2090" s="706"/>
      <c r="D2090" s="642"/>
      <c r="E2090" s="764"/>
      <c r="F2090" s="642"/>
      <c r="G2090" s="765"/>
      <c r="H2090" s="766"/>
      <c r="I2090" s="642"/>
      <c r="J2090" s="642"/>
      <c r="K2090" s="642"/>
      <c r="L2090" s="642"/>
      <c r="M2090" s="642"/>
      <c r="N2090" s="641"/>
      <c r="O2090" s="641"/>
    </row>
    <row r="2091" ht="15.75" customHeight="1">
      <c r="A2091" s="642"/>
      <c r="B2091" s="763"/>
      <c r="C2091" s="706"/>
      <c r="D2091" s="642"/>
      <c r="E2091" s="764"/>
      <c r="F2091" s="642"/>
      <c r="G2091" s="765"/>
      <c r="H2091" s="766"/>
      <c r="I2091" s="642"/>
      <c r="J2091" s="642"/>
      <c r="K2091" s="642"/>
      <c r="L2091" s="642"/>
      <c r="M2091" s="642"/>
      <c r="N2091" s="641"/>
      <c r="O2091" s="641"/>
    </row>
    <row r="2092" ht="15.75" customHeight="1">
      <c r="A2092" s="642"/>
      <c r="B2092" s="763"/>
      <c r="C2092" s="706"/>
      <c r="D2092" s="642"/>
      <c r="E2092" s="764"/>
      <c r="F2092" s="642"/>
      <c r="G2092" s="765"/>
      <c r="H2092" s="766"/>
      <c r="I2092" s="642"/>
      <c r="J2092" s="642"/>
      <c r="K2092" s="642"/>
      <c r="L2092" s="642"/>
      <c r="M2092" s="642"/>
      <c r="N2092" s="641"/>
      <c r="O2092" s="641"/>
    </row>
    <row r="2093" ht="15.75" customHeight="1">
      <c r="A2093" s="642"/>
      <c r="B2093" s="763"/>
      <c r="C2093" s="706"/>
      <c r="D2093" s="642"/>
      <c r="E2093" s="764"/>
      <c r="F2093" s="642"/>
      <c r="G2093" s="765"/>
      <c r="H2093" s="766"/>
      <c r="I2093" s="642"/>
      <c r="J2093" s="642"/>
      <c r="K2093" s="642"/>
      <c r="L2093" s="642"/>
      <c r="M2093" s="642"/>
      <c r="N2093" s="641"/>
      <c r="O2093" s="641"/>
    </row>
    <row r="2094" ht="15.75" customHeight="1">
      <c r="A2094" s="642"/>
      <c r="B2094" s="763"/>
      <c r="C2094" s="706"/>
      <c r="D2094" s="642"/>
      <c r="E2094" s="764"/>
      <c r="F2094" s="642"/>
      <c r="G2094" s="765"/>
      <c r="H2094" s="766"/>
      <c r="I2094" s="642"/>
      <c r="J2094" s="642"/>
      <c r="K2094" s="642"/>
      <c r="L2094" s="642"/>
      <c r="M2094" s="642"/>
      <c r="N2094" s="641"/>
      <c r="O2094" s="641"/>
    </row>
    <row r="2095" ht="15.75" customHeight="1">
      <c r="A2095" s="642"/>
      <c r="B2095" s="763"/>
      <c r="C2095" s="706"/>
      <c r="D2095" s="642"/>
      <c r="E2095" s="764"/>
      <c r="F2095" s="642"/>
      <c r="G2095" s="765"/>
      <c r="H2095" s="766"/>
      <c r="I2095" s="642"/>
      <c r="J2095" s="642"/>
      <c r="K2095" s="642"/>
      <c r="L2095" s="642"/>
      <c r="M2095" s="642"/>
      <c r="N2095" s="641"/>
      <c r="O2095" s="641"/>
    </row>
    <row r="2096" ht="15.75" customHeight="1">
      <c r="A2096" s="642"/>
      <c r="B2096" s="763"/>
      <c r="C2096" s="706"/>
      <c r="D2096" s="642"/>
      <c r="E2096" s="764"/>
      <c r="F2096" s="642"/>
      <c r="G2096" s="765"/>
      <c r="H2096" s="766"/>
      <c r="I2096" s="642"/>
      <c r="J2096" s="642"/>
      <c r="K2096" s="642"/>
      <c r="L2096" s="642"/>
      <c r="M2096" s="642"/>
      <c r="N2096" s="641"/>
      <c r="O2096" s="641"/>
    </row>
    <row r="2097" ht="15.75" customHeight="1">
      <c r="A2097" s="642"/>
      <c r="B2097" s="763"/>
      <c r="C2097" s="706"/>
      <c r="D2097" s="642"/>
      <c r="E2097" s="764"/>
      <c r="F2097" s="642"/>
      <c r="G2097" s="765"/>
      <c r="H2097" s="766"/>
      <c r="I2097" s="642"/>
      <c r="J2097" s="642"/>
      <c r="K2097" s="642"/>
      <c r="L2097" s="642"/>
      <c r="M2097" s="642"/>
      <c r="N2097" s="641"/>
      <c r="O2097" s="641"/>
    </row>
    <row r="2098" ht="15.75" customHeight="1">
      <c r="A2098" s="642"/>
      <c r="B2098" s="763"/>
      <c r="C2098" s="706"/>
      <c r="D2098" s="642"/>
      <c r="E2098" s="764"/>
      <c r="F2098" s="642"/>
      <c r="G2098" s="765"/>
      <c r="H2098" s="766"/>
      <c r="I2098" s="642"/>
      <c r="J2098" s="642"/>
      <c r="K2098" s="642"/>
      <c r="L2098" s="642"/>
      <c r="M2098" s="642"/>
      <c r="N2098" s="641"/>
      <c r="O2098" s="641"/>
    </row>
    <row r="2099" ht="15.75" customHeight="1">
      <c r="A2099" s="642"/>
      <c r="B2099" s="763"/>
      <c r="C2099" s="706"/>
      <c r="D2099" s="642"/>
      <c r="E2099" s="764"/>
      <c r="F2099" s="642"/>
      <c r="G2099" s="765"/>
      <c r="H2099" s="766"/>
      <c r="I2099" s="642"/>
      <c r="J2099" s="642"/>
      <c r="K2099" s="642"/>
      <c r="L2099" s="642"/>
      <c r="M2099" s="642"/>
      <c r="N2099" s="641"/>
      <c r="O2099" s="641"/>
    </row>
    <row r="2100" ht="15.75" customHeight="1">
      <c r="A2100" s="642"/>
      <c r="B2100" s="763"/>
      <c r="C2100" s="706"/>
      <c r="D2100" s="642"/>
      <c r="E2100" s="764"/>
      <c r="F2100" s="642"/>
      <c r="G2100" s="765"/>
      <c r="H2100" s="766"/>
      <c r="I2100" s="642"/>
      <c r="J2100" s="642"/>
      <c r="K2100" s="642"/>
      <c r="L2100" s="642"/>
      <c r="M2100" s="642"/>
      <c r="N2100" s="641"/>
      <c r="O2100" s="641"/>
    </row>
    <row r="2101" ht="15.75" customHeight="1">
      <c r="A2101" s="642"/>
      <c r="B2101" s="763"/>
      <c r="C2101" s="706"/>
      <c r="D2101" s="642"/>
      <c r="E2101" s="764"/>
      <c r="F2101" s="642"/>
      <c r="G2101" s="765"/>
      <c r="H2101" s="766"/>
      <c r="I2101" s="642"/>
      <c r="J2101" s="642"/>
      <c r="K2101" s="642"/>
      <c r="L2101" s="642"/>
      <c r="M2101" s="642"/>
      <c r="N2101" s="641"/>
      <c r="O2101" s="641"/>
    </row>
    <row r="2102" ht="15.75" customHeight="1">
      <c r="A2102" s="642"/>
      <c r="B2102" s="763"/>
      <c r="C2102" s="706"/>
      <c r="D2102" s="642"/>
      <c r="E2102" s="764"/>
      <c r="F2102" s="642"/>
      <c r="G2102" s="765"/>
      <c r="H2102" s="766"/>
      <c r="I2102" s="642"/>
      <c r="J2102" s="642"/>
      <c r="K2102" s="642"/>
      <c r="L2102" s="642"/>
      <c r="M2102" s="642"/>
      <c r="N2102" s="641"/>
      <c r="O2102" s="641"/>
    </row>
    <row r="2103" ht="15.75" customHeight="1">
      <c r="A2103" s="642"/>
      <c r="B2103" s="763"/>
      <c r="C2103" s="706"/>
      <c r="D2103" s="642"/>
      <c r="E2103" s="764"/>
      <c r="F2103" s="642"/>
      <c r="G2103" s="765"/>
      <c r="H2103" s="766"/>
      <c r="I2103" s="642"/>
      <c r="J2103" s="642"/>
      <c r="K2103" s="642"/>
      <c r="L2103" s="642"/>
      <c r="M2103" s="642"/>
      <c r="N2103" s="641"/>
      <c r="O2103" s="641"/>
    </row>
    <row r="2104" ht="15.75" customHeight="1">
      <c r="A2104" s="642"/>
      <c r="B2104" s="763"/>
      <c r="C2104" s="706"/>
      <c r="D2104" s="642"/>
      <c r="E2104" s="764"/>
      <c r="F2104" s="642"/>
      <c r="G2104" s="765"/>
      <c r="H2104" s="766"/>
      <c r="I2104" s="642"/>
      <c r="J2104" s="642"/>
      <c r="K2104" s="642"/>
      <c r="L2104" s="642"/>
      <c r="M2104" s="642"/>
      <c r="N2104" s="641"/>
      <c r="O2104" s="641"/>
    </row>
    <row r="2105" ht="15.75" customHeight="1">
      <c r="A2105" s="642"/>
      <c r="B2105" s="763"/>
      <c r="C2105" s="706"/>
      <c r="D2105" s="642"/>
      <c r="E2105" s="764"/>
      <c r="F2105" s="642"/>
      <c r="G2105" s="765"/>
      <c r="H2105" s="766"/>
      <c r="I2105" s="642"/>
      <c r="J2105" s="642"/>
      <c r="K2105" s="642"/>
      <c r="L2105" s="642"/>
      <c r="M2105" s="642"/>
      <c r="N2105" s="641"/>
      <c r="O2105" s="641"/>
    </row>
    <row r="2106" ht="15.75" customHeight="1">
      <c r="A2106" s="642"/>
      <c r="B2106" s="763"/>
      <c r="C2106" s="706"/>
      <c r="D2106" s="642"/>
      <c r="E2106" s="764"/>
      <c r="F2106" s="642"/>
      <c r="G2106" s="765"/>
      <c r="H2106" s="766"/>
      <c r="I2106" s="642"/>
      <c r="J2106" s="642"/>
      <c r="K2106" s="642"/>
      <c r="L2106" s="642"/>
      <c r="M2106" s="642"/>
      <c r="N2106" s="641"/>
      <c r="O2106" s="641"/>
    </row>
    <row r="2107" ht="15.75" customHeight="1">
      <c r="A2107" s="642"/>
      <c r="B2107" s="763"/>
      <c r="C2107" s="706"/>
      <c r="D2107" s="642"/>
      <c r="E2107" s="764"/>
      <c r="F2107" s="642"/>
      <c r="G2107" s="765"/>
      <c r="H2107" s="766"/>
      <c r="I2107" s="642"/>
      <c r="J2107" s="642"/>
      <c r="K2107" s="642"/>
      <c r="L2107" s="642"/>
      <c r="M2107" s="642"/>
      <c r="N2107" s="641"/>
      <c r="O2107" s="641"/>
    </row>
    <row r="2108" ht="15.75" customHeight="1">
      <c r="A2108" s="642"/>
      <c r="B2108" s="763"/>
      <c r="C2108" s="706"/>
      <c r="D2108" s="642"/>
      <c r="E2108" s="764"/>
      <c r="F2108" s="642"/>
      <c r="G2108" s="765"/>
      <c r="H2108" s="766"/>
      <c r="I2108" s="642"/>
      <c r="J2108" s="642"/>
      <c r="K2108" s="642"/>
      <c r="L2108" s="642"/>
      <c r="M2108" s="642"/>
      <c r="N2108" s="641"/>
      <c r="O2108" s="641"/>
    </row>
    <row r="2109" ht="15.75" customHeight="1">
      <c r="A2109" s="642"/>
      <c r="B2109" s="763"/>
      <c r="C2109" s="706"/>
      <c r="D2109" s="642"/>
      <c r="E2109" s="764"/>
      <c r="F2109" s="642"/>
      <c r="G2109" s="765"/>
      <c r="H2109" s="766"/>
      <c r="I2109" s="642"/>
      <c r="J2109" s="642"/>
      <c r="K2109" s="642"/>
      <c r="L2109" s="642"/>
      <c r="M2109" s="642"/>
      <c r="N2109" s="641"/>
      <c r="O2109" s="641"/>
    </row>
    <row r="2110" ht="15.75" customHeight="1">
      <c r="A2110" s="642"/>
      <c r="B2110" s="763"/>
      <c r="C2110" s="706"/>
      <c r="D2110" s="642"/>
      <c r="E2110" s="764"/>
      <c r="F2110" s="642"/>
      <c r="G2110" s="765"/>
      <c r="H2110" s="766"/>
      <c r="I2110" s="642"/>
      <c r="J2110" s="642"/>
      <c r="K2110" s="642"/>
      <c r="L2110" s="642"/>
      <c r="M2110" s="642"/>
      <c r="N2110" s="641"/>
      <c r="O2110" s="641"/>
    </row>
    <row r="2111" ht="15.75" customHeight="1">
      <c r="A2111" s="642"/>
      <c r="B2111" s="763"/>
      <c r="C2111" s="706"/>
      <c r="D2111" s="642"/>
      <c r="E2111" s="764"/>
      <c r="F2111" s="642"/>
      <c r="G2111" s="765"/>
      <c r="H2111" s="766"/>
      <c r="I2111" s="642"/>
      <c r="J2111" s="642"/>
      <c r="K2111" s="642"/>
      <c r="L2111" s="642"/>
      <c r="M2111" s="642"/>
      <c r="N2111" s="641"/>
      <c r="O2111" s="641"/>
    </row>
    <row r="2112" ht="15.75" customHeight="1">
      <c r="A2112" s="642"/>
      <c r="B2112" s="763"/>
      <c r="C2112" s="706"/>
      <c r="D2112" s="642"/>
      <c r="E2112" s="764"/>
      <c r="F2112" s="642"/>
      <c r="G2112" s="765"/>
      <c r="H2112" s="766"/>
      <c r="I2112" s="642"/>
      <c r="J2112" s="642"/>
      <c r="K2112" s="642"/>
      <c r="L2112" s="642"/>
      <c r="M2112" s="642"/>
      <c r="N2112" s="641"/>
      <c r="O2112" s="641"/>
    </row>
    <row r="2113" ht="15.75" customHeight="1">
      <c r="A2113" s="642"/>
      <c r="B2113" s="763"/>
      <c r="C2113" s="706"/>
      <c r="D2113" s="642"/>
      <c r="E2113" s="764"/>
      <c r="F2113" s="642"/>
      <c r="G2113" s="765"/>
      <c r="H2113" s="766"/>
      <c r="I2113" s="642"/>
      <c r="J2113" s="642"/>
      <c r="K2113" s="642"/>
      <c r="L2113" s="642"/>
      <c r="M2113" s="642"/>
      <c r="N2113" s="641"/>
      <c r="O2113" s="641"/>
    </row>
    <row r="2114" ht="15.75" customHeight="1">
      <c r="A2114" s="642"/>
      <c r="B2114" s="763"/>
      <c r="C2114" s="706"/>
      <c r="D2114" s="642"/>
      <c r="E2114" s="764"/>
      <c r="F2114" s="642"/>
      <c r="G2114" s="765"/>
      <c r="H2114" s="766"/>
      <c r="I2114" s="642"/>
      <c r="J2114" s="642"/>
      <c r="K2114" s="642"/>
      <c r="L2114" s="642"/>
      <c r="M2114" s="642"/>
      <c r="N2114" s="641"/>
      <c r="O2114" s="641"/>
    </row>
    <row r="2115" ht="15.75" customHeight="1">
      <c r="A2115" s="642"/>
      <c r="B2115" s="763"/>
      <c r="C2115" s="706"/>
      <c r="D2115" s="642"/>
      <c r="E2115" s="764"/>
      <c r="F2115" s="642"/>
      <c r="G2115" s="765"/>
      <c r="H2115" s="766"/>
      <c r="I2115" s="642"/>
      <c r="J2115" s="642"/>
      <c r="K2115" s="642"/>
      <c r="L2115" s="642"/>
      <c r="M2115" s="642"/>
      <c r="N2115" s="641"/>
      <c r="O2115" s="641"/>
    </row>
    <row r="2116" ht="15.75" customHeight="1">
      <c r="A2116" s="642"/>
      <c r="B2116" s="763"/>
      <c r="C2116" s="706"/>
      <c r="D2116" s="642"/>
      <c r="E2116" s="764"/>
      <c r="F2116" s="642"/>
      <c r="G2116" s="765"/>
      <c r="H2116" s="766"/>
      <c r="I2116" s="642"/>
      <c r="J2116" s="642"/>
      <c r="K2116" s="642"/>
      <c r="L2116" s="642"/>
      <c r="M2116" s="642"/>
      <c r="N2116" s="641"/>
      <c r="O2116" s="641"/>
    </row>
    <row r="2117" ht="15.75" customHeight="1">
      <c r="A2117" s="642"/>
      <c r="B2117" s="763"/>
      <c r="C2117" s="706"/>
      <c r="D2117" s="642"/>
      <c r="E2117" s="764"/>
      <c r="F2117" s="642"/>
      <c r="G2117" s="765"/>
      <c r="H2117" s="766"/>
      <c r="I2117" s="642"/>
      <c r="J2117" s="642"/>
      <c r="K2117" s="642"/>
      <c r="L2117" s="642"/>
      <c r="M2117" s="642"/>
      <c r="N2117" s="641"/>
      <c r="O2117" s="641"/>
    </row>
    <row r="2118" ht="15.75" customHeight="1">
      <c r="A2118" s="642"/>
      <c r="B2118" s="763"/>
      <c r="C2118" s="706"/>
      <c r="D2118" s="642"/>
      <c r="E2118" s="764"/>
      <c r="F2118" s="642"/>
      <c r="G2118" s="765"/>
      <c r="H2118" s="766"/>
      <c r="I2118" s="642"/>
      <c r="J2118" s="642"/>
      <c r="K2118" s="642"/>
      <c r="L2118" s="642"/>
      <c r="M2118" s="642"/>
      <c r="N2118" s="641"/>
      <c r="O2118" s="641"/>
    </row>
    <row r="2119" ht="15.75" customHeight="1">
      <c r="A2119" s="642"/>
      <c r="B2119" s="763"/>
      <c r="C2119" s="706"/>
      <c r="D2119" s="642"/>
      <c r="E2119" s="764"/>
      <c r="F2119" s="642"/>
      <c r="G2119" s="765"/>
      <c r="H2119" s="766"/>
      <c r="I2119" s="642"/>
      <c r="J2119" s="642"/>
      <c r="K2119" s="642"/>
      <c r="L2119" s="642"/>
      <c r="M2119" s="642"/>
      <c r="N2119" s="641"/>
      <c r="O2119" s="641"/>
    </row>
    <row r="2120" ht="15.75" customHeight="1">
      <c r="A2120" s="642"/>
      <c r="B2120" s="763"/>
      <c r="C2120" s="706"/>
      <c r="D2120" s="642"/>
      <c r="E2120" s="764"/>
      <c r="F2120" s="642"/>
      <c r="G2120" s="765"/>
      <c r="H2120" s="766"/>
      <c r="I2120" s="642"/>
      <c r="J2120" s="642"/>
      <c r="K2120" s="642"/>
      <c r="L2120" s="642"/>
      <c r="M2120" s="642"/>
      <c r="N2120" s="641"/>
      <c r="O2120" s="641"/>
    </row>
    <row r="2121" ht="15.75" customHeight="1">
      <c r="A2121" s="642"/>
      <c r="B2121" s="763"/>
      <c r="C2121" s="706"/>
      <c r="D2121" s="642"/>
      <c r="E2121" s="764"/>
      <c r="F2121" s="642"/>
      <c r="G2121" s="765"/>
      <c r="H2121" s="766"/>
      <c r="I2121" s="642"/>
      <c r="J2121" s="642"/>
      <c r="K2121" s="642"/>
      <c r="L2121" s="642"/>
      <c r="M2121" s="642"/>
      <c r="N2121" s="641"/>
      <c r="O2121" s="641"/>
    </row>
    <row r="2122" ht="15.75" customHeight="1">
      <c r="A2122" s="642"/>
      <c r="B2122" s="763"/>
      <c r="C2122" s="706"/>
      <c r="D2122" s="642"/>
      <c r="E2122" s="764"/>
      <c r="F2122" s="642"/>
      <c r="G2122" s="765"/>
      <c r="H2122" s="766"/>
      <c r="I2122" s="642"/>
      <c r="J2122" s="642"/>
      <c r="K2122" s="642"/>
      <c r="L2122" s="642"/>
      <c r="M2122" s="642"/>
      <c r="N2122" s="641"/>
      <c r="O2122" s="641"/>
    </row>
    <row r="2123" ht="15.75" customHeight="1">
      <c r="A2123" s="642"/>
      <c r="B2123" s="763"/>
      <c r="C2123" s="706"/>
      <c r="D2123" s="642"/>
      <c r="E2123" s="764"/>
      <c r="F2123" s="642"/>
      <c r="G2123" s="765"/>
      <c r="H2123" s="766"/>
      <c r="I2123" s="642"/>
      <c r="J2123" s="642"/>
      <c r="K2123" s="642"/>
      <c r="L2123" s="642"/>
      <c r="M2123" s="642"/>
      <c r="N2123" s="641"/>
      <c r="O2123" s="641"/>
    </row>
    <row r="2124" ht="15.75" customHeight="1">
      <c r="A2124" s="642"/>
      <c r="B2124" s="763"/>
      <c r="C2124" s="706"/>
      <c r="D2124" s="642"/>
      <c r="E2124" s="764"/>
      <c r="F2124" s="642"/>
      <c r="G2124" s="765"/>
      <c r="H2124" s="766"/>
      <c r="I2124" s="642"/>
      <c r="J2124" s="642"/>
      <c r="K2124" s="642"/>
      <c r="L2124" s="642"/>
      <c r="M2124" s="642"/>
      <c r="N2124" s="641"/>
      <c r="O2124" s="641"/>
    </row>
    <row r="2125" ht="15.75" customHeight="1">
      <c r="A2125" s="642"/>
      <c r="B2125" s="763"/>
      <c r="C2125" s="706"/>
      <c r="D2125" s="642"/>
      <c r="E2125" s="764"/>
      <c r="F2125" s="642"/>
      <c r="G2125" s="765"/>
      <c r="H2125" s="766"/>
      <c r="I2125" s="642"/>
      <c r="J2125" s="642"/>
      <c r="K2125" s="642"/>
      <c r="L2125" s="642"/>
      <c r="M2125" s="642"/>
      <c r="N2125" s="641"/>
      <c r="O2125" s="641"/>
    </row>
    <row r="2126" ht="15.75" customHeight="1">
      <c r="A2126" s="642"/>
      <c r="B2126" s="763"/>
      <c r="C2126" s="706"/>
      <c r="D2126" s="642"/>
      <c r="E2126" s="764"/>
      <c r="F2126" s="642"/>
      <c r="G2126" s="765"/>
      <c r="H2126" s="766"/>
      <c r="I2126" s="642"/>
      <c r="J2126" s="642"/>
      <c r="K2126" s="642"/>
      <c r="L2126" s="642"/>
      <c r="M2126" s="642"/>
      <c r="N2126" s="641"/>
      <c r="O2126" s="641"/>
    </row>
    <row r="2127" ht="15.75" customHeight="1">
      <c r="A2127" s="642"/>
      <c r="B2127" s="763"/>
      <c r="C2127" s="706"/>
      <c r="D2127" s="642"/>
      <c r="E2127" s="764"/>
      <c r="F2127" s="642"/>
      <c r="G2127" s="765"/>
      <c r="H2127" s="766"/>
      <c r="I2127" s="642"/>
      <c r="J2127" s="642"/>
      <c r="K2127" s="642"/>
      <c r="L2127" s="642"/>
      <c r="M2127" s="642"/>
      <c r="N2127" s="641"/>
      <c r="O2127" s="641"/>
    </row>
    <row r="2128" ht="15.75" customHeight="1">
      <c r="A2128" s="642"/>
      <c r="B2128" s="763"/>
      <c r="C2128" s="706"/>
      <c r="D2128" s="642"/>
      <c r="E2128" s="764"/>
      <c r="F2128" s="642"/>
      <c r="G2128" s="765"/>
      <c r="H2128" s="766"/>
      <c r="I2128" s="642"/>
      <c r="J2128" s="642"/>
      <c r="K2128" s="642"/>
      <c r="L2128" s="642"/>
      <c r="M2128" s="642"/>
      <c r="N2128" s="641"/>
      <c r="O2128" s="641"/>
    </row>
    <row r="2129" ht="15.75" customHeight="1">
      <c r="A2129" s="642"/>
      <c r="B2129" s="763"/>
      <c r="C2129" s="706"/>
      <c r="D2129" s="642"/>
      <c r="E2129" s="764"/>
      <c r="F2129" s="642"/>
      <c r="G2129" s="765"/>
      <c r="H2129" s="766"/>
      <c r="I2129" s="642"/>
      <c r="J2129" s="642"/>
      <c r="K2129" s="642"/>
      <c r="L2129" s="642"/>
      <c r="M2129" s="642"/>
      <c r="N2129" s="641"/>
      <c r="O2129" s="641"/>
    </row>
    <row r="2130" ht="15.75" customHeight="1">
      <c r="A2130" s="642"/>
      <c r="B2130" s="763"/>
      <c r="C2130" s="706"/>
      <c r="D2130" s="642"/>
      <c r="E2130" s="764"/>
      <c r="F2130" s="642"/>
      <c r="G2130" s="765"/>
      <c r="H2130" s="766"/>
      <c r="I2130" s="642"/>
      <c r="J2130" s="642"/>
      <c r="K2130" s="642"/>
      <c r="L2130" s="642"/>
      <c r="M2130" s="642"/>
      <c r="N2130" s="641"/>
      <c r="O2130" s="641"/>
    </row>
    <row r="2131" ht="15.75" customHeight="1">
      <c r="A2131" s="642"/>
      <c r="B2131" s="763"/>
      <c r="C2131" s="706"/>
      <c r="D2131" s="642"/>
      <c r="E2131" s="764"/>
      <c r="F2131" s="642"/>
      <c r="G2131" s="765"/>
      <c r="H2131" s="766"/>
      <c r="I2131" s="642"/>
      <c r="J2131" s="642"/>
      <c r="K2131" s="642"/>
      <c r="L2131" s="642"/>
      <c r="M2131" s="642"/>
      <c r="N2131" s="641"/>
      <c r="O2131" s="641"/>
    </row>
    <row r="2132" ht="15.75" customHeight="1">
      <c r="A2132" s="642"/>
      <c r="B2132" s="763"/>
      <c r="C2132" s="706"/>
      <c r="D2132" s="642"/>
      <c r="E2132" s="764"/>
      <c r="F2132" s="642"/>
      <c r="G2132" s="765"/>
      <c r="H2132" s="766"/>
      <c r="I2132" s="642"/>
      <c r="J2132" s="642"/>
      <c r="K2132" s="642"/>
      <c r="L2132" s="642"/>
      <c r="M2132" s="642"/>
      <c r="N2132" s="641"/>
      <c r="O2132" s="641"/>
    </row>
    <row r="2133" ht="15.75" customHeight="1">
      <c r="A2133" s="642"/>
      <c r="B2133" s="763"/>
      <c r="C2133" s="706"/>
      <c r="D2133" s="642"/>
      <c r="E2133" s="764"/>
      <c r="F2133" s="642"/>
      <c r="G2133" s="765"/>
      <c r="H2133" s="766"/>
      <c r="I2133" s="642"/>
      <c r="J2133" s="642"/>
      <c r="K2133" s="642"/>
      <c r="L2133" s="642"/>
      <c r="M2133" s="642"/>
      <c r="N2133" s="641"/>
      <c r="O2133" s="641"/>
    </row>
    <row r="2134" ht="15.75" customHeight="1">
      <c r="A2134" s="642"/>
      <c r="B2134" s="763"/>
      <c r="C2134" s="706"/>
      <c r="D2134" s="642"/>
      <c r="E2134" s="764"/>
      <c r="F2134" s="642"/>
      <c r="G2134" s="765"/>
      <c r="H2134" s="766"/>
      <c r="I2134" s="642"/>
      <c r="J2134" s="642"/>
      <c r="K2134" s="642"/>
      <c r="L2134" s="642"/>
      <c r="M2134" s="642"/>
      <c r="N2134" s="641"/>
      <c r="O2134" s="641"/>
    </row>
    <row r="2135" ht="15.75" customHeight="1">
      <c r="A2135" s="642"/>
      <c r="B2135" s="763"/>
      <c r="C2135" s="706"/>
      <c r="D2135" s="642"/>
      <c r="E2135" s="764"/>
      <c r="F2135" s="642"/>
      <c r="G2135" s="765"/>
      <c r="H2135" s="766"/>
      <c r="I2135" s="642"/>
      <c r="J2135" s="642"/>
      <c r="K2135" s="642"/>
      <c r="L2135" s="642"/>
      <c r="M2135" s="642"/>
      <c r="N2135" s="641"/>
      <c r="O2135" s="641"/>
    </row>
    <row r="2136" ht="15.75" customHeight="1">
      <c r="A2136" s="642"/>
      <c r="B2136" s="763"/>
      <c r="C2136" s="706"/>
      <c r="D2136" s="642"/>
      <c r="E2136" s="764"/>
      <c r="F2136" s="642"/>
      <c r="G2136" s="765"/>
      <c r="H2136" s="766"/>
      <c r="I2136" s="642"/>
      <c r="J2136" s="642"/>
      <c r="K2136" s="642"/>
      <c r="L2136" s="642"/>
      <c r="M2136" s="642"/>
      <c r="N2136" s="641"/>
      <c r="O2136" s="641"/>
    </row>
    <row r="2137" ht="15.75" customHeight="1">
      <c r="A2137" s="642"/>
      <c r="B2137" s="763"/>
      <c r="C2137" s="706"/>
      <c r="D2137" s="642"/>
      <c r="E2137" s="764"/>
      <c r="F2137" s="642"/>
      <c r="G2137" s="765"/>
      <c r="H2137" s="766"/>
      <c r="I2137" s="642"/>
      <c r="J2137" s="642"/>
      <c r="K2137" s="642"/>
      <c r="L2137" s="642"/>
      <c r="M2137" s="642"/>
      <c r="N2137" s="641"/>
      <c r="O2137" s="641"/>
    </row>
    <row r="2138" ht="15.75" customHeight="1">
      <c r="A2138" s="642"/>
      <c r="B2138" s="763"/>
      <c r="C2138" s="706"/>
      <c r="D2138" s="642"/>
      <c r="E2138" s="764"/>
      <c r="F2138" s="642"/>
      <c r="G2138" s="765"/>
      <c r="H2138" s="766"/>
      <c r="I2138" s="642"/>
      <c r="J2138" s="642"/>
      <c r="K2138" s="642"/>
      <c r="L2138" s="642"/>
      <c r="M2138" s="642"/>
      <c r="N2138" s="641"/>
      <c r="O2138" s="641"/>
    </row>
    <row r="2139" ht="15.75" customHeight="1">
      <c r="A2139" s="642"/>
      <c r="B2139" s="763"/>
      <c r="C2139" s="706"/>
      <c r="D2139" s="642"/>
      <c r="E2139" s="764"/>
      <c r="F2139" s="642"/>
      <c r="G2139" s="765"/>
      <c r="H2139" s="766"/>
      <c r="I2139" s="642"/>
      <c r="J2139" s="642"/>
      <c r="K2139" s="642"/>
      <c r="L2139" s="642"/>
      <c r="M2139" s="642"/>
      <c r="N2139" s="641"/>
      <c r="O2139" s="641"/>
    </row>
    <row r="2140" ht="15.75" customHeight="1">
      <c r="A2140" s="642"/>
      <c r="B2140" s="763"/>
      <c r="C2140" s="706"/>
      <c r="D2140" s="642"/>
      <c r="E2140" s="764"/>
      <c r="F2140" s="642"/>
      <c r="G2140" s="765"/>
      <c r="H2140" s="766"/>
      <c r="I2140" s="642"/>
      <c r="J2140" s="642"/>
      <c r="K2140" s="642"/>
      <c r="L2140" s="642"/>
      <c r="M2140" s="642"/>
      <c r="N2140" s="641"/>
      <c r="O2140" s="641"/>
    </row>
    <row r="2141" ht="15.75" customHeight="1">
      <c r="A2141" s="642"/>
      <c r="B2141" s="763"/>
      <c r="C2141" s="706"/>
      <c r="D2141" s="642"/>
      <c r="E2141" s="764"/>
      <c r="F2141" s="642"/>
      <c r="G2141" s="765"/>
      <c r="H2141" s="766"/>
      <c r="I2141" s="642"/>
      <c r="J2141" s="642"/>
      <c r="K2141" s="642"/>
      <c r="L2141" s="642"/>
      <c r="M2141" s="642"/>
      <c r="N2141" s="641"/>
      <c r="O2141" s="641"/>
    </row>
    <row r="2142" ht="15.75" customHeight="1">
      <c r="A2142" s="642"/>
      <c r="B2142" s="763"/>
      <c r="C2142" s="706"/>
      <c r="D2142" s="642"/>
      <c r="E2142" s="764"/>
      <c r="F2142" s="642"/>
      <c r="G2142" s="765"/>
      <c r="H2142" s="766"/>
      <c r="I2142" s="642"/>
      <c r="J2142" s="642"/>
      <c r="K2142" s="642"/>
      <c r="L2142" s="642"/>
      <c r="M2142" s="642"/>
      <c r="N2142" s="641"/>
      <c r="O2142" s="641"/>
    </row>
    <row r="2143" ht="15.75" customHeight="1">
      <c r="A2143" s="642"/>
      <c r="B2143" s="763"/>
      <c r="C2143" s="706"/>
      <c r="D2143" s="642"/>
      <c r="E2143" s="764"/>
      <c r="F2143" s="642"/>
      <c r="G2143" s="765"/>
      <c r="H2143" s="766"/>
      <c r="I2143" s="642"/>
      <c r="J2143" s="642"/>
      <c r="K2143" s="642"/>
      <c r="L2143" s="642"/>
      <c r="M2143" s="642"/>
      <c r="N2143" s="641"/>
      <c r="O2143" s="641"/>
    </row>
    <row r="2144" ht="15.75" customHeight="1">
      <c r="A2144" s="642"/>
      <c r="B2144" s="763"/>
      <c r="C2144" s="706"/>
      <c r="D2144" s="642"/>
      <c r="E2144" s="764"/>
      <c r="F2144" s="642"/>
      <c r="G2144" s="765"/>
      <c r="H2144" s="766"/>
      <c r="I2144" s="642"/>
      <c r="J2144" s="642"/>
      <c r="K2144" s="642"/>
      <c r="L2144" s="642"/>
      <c r="M2144" s="642"/>
      <c r="N2144" s="641"/>
      <c r="O2144" s="641"/>
    </row>
    <row r="2145" ht="15.75" customHeight="1">
      <c r="A2145" s="642"/>
      <c r="B2145" s="763"/>
      <c r="C2145" s="706"/>
      <c r="D2145" s="642"/>
      <c r="E2145" s="764"/>
      <c r="F2145" s="642"/>
      <c r="G2145" s="765"/>
      <c r="H2145" s="766"/>
      <c r="I2145" s="642"/>
      <c r="J2145" s="642"/>
      <c r="K2145" s="642"/>
      <c r="L2145" s="642"/>
      <c r="M2145" s="642"/>
      <c r="N2145" s="641"/>
      <c r="O2145" s="641"/>
    </row>
    <row r="2146" ht="15.75" customHeight="1">
      <c r="A2146" s="642"/>
      <c r="B2146" s="763"/>
      <c r="C2146" s="706"/>
      <c r="D2146" s="642"/>
      <c r="E2146" s="764"/>
      <c r="F2146" s="642"/>
      <c r="G2146" s="765"/>
      <c r="H2146" s="766"/>
      <c r="I2146" s="642"/>
      <c r="J2146" s="642"/>
      <c r="K2146" s="642"/>
      <c r="L2146" s="642"/>
      <c r="M2146" s="642"/>
      <c r="N2146" s="641"/>
      <c r="O2146" s="641"/>
    </row>
    <row r="2147" ht="15.75" customHeight="1">
      <c r="A2147" s="642"/>
      <c r="B2147" s="763"/>
      <c r="C2147" s="706"/>
      <c r="D2147" s="642"/>
      <c r="E2147" s="764"/>
      <c r="F2147" s="642"/>
      <c r="G2147" s="765"/>
      <c r="H2147" s="766"/>
      <c r="I2147" s="642"/>
      <c r="J2147" s="642"/>
      <c r="K2147" s="642"/>
      <c r="L2147" s="642"/>
      <c r="M2147" s="642"/>
      <c r="N2147" s="641"/>
      <c r="O2147" s="641"/>
    </row>
    <row r="2148" ht="15.75" customHeight="1">
      <c r="A2148" s="642"/>
      <c r="B2148" s="763"/>
      <c r="C2148" s="706"/>
      <c r="D2148" s="642"/>
      <c r="E2148" s="764"/>
      <c r="F2148" s="642"/>
      <c r="G2148" s="765"/>
      <c r="H2148" s="766"/>
      <c r="I2148" s="642"/>
      <c r="J2148" s="642"/>
      <c r="K2148" s="642"/>
      <c r="L2148" s="642"/>
      <c r="M2148" s="642"/>
      <c r="N2148" s="641"/>
      <c r="O2148" s="641"/>
    </row>
    <row r="2149" ht="15.75" customHeight="1">
      <c r="A2149" s="642"/>
      <c r="B2149" s="763"/>
      <c r="C2149" s="706"/>
      <c r="D2149" s="642"/>
      <c r="E2149" s="764"/>
      <c r="F2149" s="642"/>
      <c r="G2149" s="765"/>
      <c r="H2149" s="766"/>
      <c r="I2149" s="642"/>
      <c r="J2149" s="642"/>
      <c r="K2149" s="642"/>
      <c r="L2149" s="642"/>
      <c r="M2149" s="642"/>
      <c r="N2149" s="641"/>
      <c r="O2149" s="641"/>
    </row>
    <row r="2150" ht="15.75" customHeight="1">
      <c r="A2150" s="642"/>
      <c r="B2150" s="763"/>
      <c r="C2150" s="706"/>
      <c r="D2150" s="642"/>
      <c r="E2150" s="764"/>
      <c r="F2150" s="642"/>
      <c r="G2150" s="765"/>
      <c r="H2150" s="766"/>
      <c r="I2150" s="642"/>
      <c r="J2150" s="642"/>
      <c r="K2150" s="642"/>
      <c r="L2150" s="642"/>
      <c r="M2150" s="642"/>
      <c r="N2150" s="641"/>
      <c r="O2150" s="641"/>
    </row>
    <row r="2151" ht="15.75" customHeight="1">
      <c r="A2151" s="642"/>
      <c r="B2151" s="763"/>
      <c r="C2151" s="706"/>
      <c r="D2151" s="642"/>
      <c r="E2151" s="764"/>
      <c r="F2151" s="642"/>
      <c r="G2151" s="765"/>
      <c r="H2151" s="766"/>
      <c r="I2151" s="642"/>
      <c r="J2151" s="642"/>
      <c r="K2151" s="642"/>
      <c r="L2151" s="642"/>
      <c r="M2151" s="642"/>
      <c r="N2151" s="641"/>
      <c r="O2151" s="641"/>
    </row>
    <row r="2152" ht="15.75" customHeight="1">
      <c r="A2152" s="642"/>
      <c r="B2152" s="763"/>
      <c r="C2152" s="706"/>
      <c r="D2152" s="642"/>
      <c r="E2152" s="764"/>
      <c r="F2152" s="642"/>
      <c r="G2152" s="765"/>
      <c r="H2152" s="766"/>
      <c r="I2152" s="642"/>
      <c r="J2152" s="642"/>
      <c r="K2152" s="642"/>
      <c r="L2152" s="642"/>
      <c r="M2152" s="642"/>
      <c r="N2152" s="641"/>
      <c r="O2152" s="641"/>
    </row>
    <row r="2153" ht="15.75" customHeight="1">
      <c r="A2153" s="642"/>
      <c r="B2153" s="763"/>
      <c r="C2153" s="706"/>
      <c r="D2153" s="642"/>
      <c r="E2153" s="764"/>
      <c r="F2153" s="642"/>
      <c r="G2153" s="765"/>
      <c r="H2153" s="766"/>
      <c r="I2153" s="642"/>
      <c r="J2153" s="642"/>
      <c r="K2153" s="642"/>
      <c r="L2153" s="642"/>
      <c r="M2153" s="642"/>
      <c r="N2153" s="641"/>
      <c r="O2153" s="641"/>
    </row>
    <row r="2154" ht="15.75" customHeight="1">
      <c r="A2154" s="642"/>
      <c r="B2154" s="763"/>
      <c r="C2154" s="706"/>
      <c r="D2154" s="642"/>
      <c r="E2154" s="764"/>
      <c r="F2154" s="642"/>
      <c r="G2154" s="765"/>
      <c r="H2154" s="766"/>
      <c r="I2154" s="642"/>
      <c r="J2154" s="642"/>
      <c r="K2154" s="642"/>
      <c r="L2154" s="642"/>
      <c r="M2154" s="642"/>
      <c r="N2154" s="641"/>
      <c r="O2154" s="641"/>
    </row>
    <row r="2155" ht="15.75" customHeight="1">
      <c r="A2155" s="642"/>
      <c r="B2155" s="763"/>
      <c r="C2155" s="706"/>
      <c r="D2155" s="642"/>
      <c r="E2155" s="764"/>
      <c r="F2155" s="642"/>
      <c r="G2155" s="765"/>
      <c r="H2155" s="766"/>
      <c r="I2155" s="642"/>
      <c r="J2155" s="642"/>
      <c r="K2155" s="642"/>
      <c r="L2155" s="642"/>
      <c r="M2155" s="642"/>
      <c r="N2155" s="641"/>
      <c r="O2155" s="641"/>
    </row>
    <row r="2156" ht="15.75" customHeight="1">
      <c r="A2156" s="642"/>
      <c r="B2156" s="763"/>
      <c r="C2156" s="706"/>
      <c r="D2156" s="642"/>
      <c r="E2156" s="764"/>
      <c r="F2156" s="642"/>
      <c r="G2156" s="765"/>
      <c r="H2156" s="766"/>
      <c r="I2156" s="642"/>
      <c r="J2156" s="642"/>
      <c r="K2156" s="642"/>
      <c r="L2156" s="642"/>
      <c r="M2156" s="642"/>
      <c r="N2156" s="641"/>
      <c r="O2156" s="641"/>
    </row>
    <row r="2157" ht="15.75" customHeight="1">
      <c r="A2157" s="642"/>
      <c r="B2157" s="763"/>
      <c r="C2157" s="706"/>
      <c r="D2157" s="642"/>
      <c r="E2157" s="764"/>
      <c r="F2157" s="642"/>
      <c r="G2157" s="765"/>
      <c r="H2157" s="766"/>
      <c r="I2157" s="642"/>
      <c r="J2157" s="642"/>
      <c r="K2157" s="642"/>
      <c r="L2157" s="642"/>
      <c r="M2157" s="642"/>
      <c r="N2157" s="641"/>
      <c r="O2157" s="641"/>
    </row>
    <row r="2158" ht="15.75" customHeight="1">
      <c r="A2158" s="642"/>
      <c r="B2158" s="763"/>
      <c r="C2158" s="706"/>
      <c r="D2158" s="642"/>
      <c r="E2158" s="764"/>
      <c r="F2158" s="642"/>
      <c r="G2158" s="765"/>
      <c r="H2158" s="766"/>
      <c r="I2158" s="642"/>
      <c r="J2158" s="642"/>
      <c r="K2158" s="642"/>
      <c r="L2158" s="642"/>
      <c r="M2158" s="642"/>
      <c r="N2158" s="641"/>
      <c r="O2158" s="641"/>
    </row>
    <row r="2159" ht="15.75" customHeight="1">
      <c r="A2159" s="642"/>
      <c r="B2159" s="763"/>
      <c r="C2159" s="706"/>
      <c r="D2159" s="642"/>
      <c r="E2159" s="764"/>
      <c r="F2159" s="642"/>
      <c r="G2159" s="765"/>
      <c r="H2159" s="766"/>
      <c r="I2159" s="642"/>
      <c r="J2159" s="642"/>
      <c r="K2159" s="642"/>
      <c r="L2159" s="642"/>
      <c r="M2159" s="642"/>
      <c r="N2159" s="641"/>
      <c r="O2159" s="641"/>
    </row>
    <row r="2160" ht="15.75" customHeight="1">
      <c r="A2160" s="642"/>
      <c r="B2160" s="763"/>
      <c r="C2160" s="706"/>
      <c r="D2160" s="642"/>
      <c r="E2160" s="764"/>
      <c r="F2160" s="642"/>
      <c r="G2160" s="765"/>
      <c r="H2160" s="766"/>
      <c r="I2160" s="642"/>
      <c r="J2160" s="642"/>
      <c r="K2160" s="642"/>
      <c r="L2160" s="642"/>
      <c r="M2160" s="642"/>
      <c r="N2160" s="641"/>
      <c r="O2160" s="641"/>
    </row>
    <row r="2161" ht="15.75" customHeight="1">
      <c r="A2161" s="642"/>
      <c r="B2161" s="763"/>
      <c r="C2161" s="706"/>
      <c r="D2161" s="642"/>
      <c r="E2161" s="764"/>
      <c r="F2161" s="642"/>
      <c r="G2161" s="765"/>
      <c r="H2161" s="766"/>
      <c r="I2161" s="642"/>
      <c r="J2161" s="642"/>
      <c r="K2161" s="642"/>
      <c r="L2161" s="642"/>
      <c r="M2161" s="642"/>
      <c r="N2161" s="641"/>
      <c r="O2161" s="641"/>
    </row>
    <row r="2162" ht="15.75" customHeight="1">
      <c r="A2162" s="642"/>
      <c r="B2162" s="763"/>
      <c r="C2162" s="706"/>
      <c r="D2162" s="642"/>
      <c r="E2162" s="764"/>
      <c r="F2162" s="642"/>
      <c r="G2162" s="765"/>
      <c r="H2162" s="766"/>
      <c r="I2162" s="642"/>
      <c r="J2162" s="642"/>
      <c r="K2162" s="642"/>
      <c r="L2162" s="642"/>
      <c r="M2162" s="642"/>
      <c r="N2162" s="641"/>
      <c r="O2162" s="641"/>
    </row>
    <row r="2163" ht="15.75" customHeight="1">
      <c r="A2163" s="642"/>
      <c r="B2163" s="763"/>
      <c r="C2163" s="706"/>
      <c r="D2163" s="642"/>
      <c r="E2163" s="764"/>
      <c r="F2163" s="642"/>
      <c r="G2163" s="765"/>
      <c r="H2163" s="766"/>
      <c r="I2163" s="642"/>
      <c r="J2163" s="642"/>
      <c r="K2163" s="642"/>
      <c r="L2163" s="642"/>
      <c r="M2163" s="642"/>
      <c r="N2163" s="641"/>
      <c r="O2163" s="641"/>
    </row>
    <row r="2164" ht="15.75" customHeight="1">
      <c r="A2164" s="642"/>
      <c r="B2164" s="763"/>
      <c r="C2164" s="706"/>
      <c r="D2164" s="642"/>
      <c r="E2164" s="764"/>
      <c r="F2164" s="642"/>
      <c r="G2164" s="765"/>
      <c r="H2164" s="766"/>
      <c r="I2164" s="642"/>
      <c r="J2164" s="642"/>
      <c r="K2164" s="642"/>
      <c r="L2164" s="642"/>
      <c r="M2164" s="642"/>
      <c r="N2164" s="641"/>
      <c r="O2164" s="641"/>
    </row>
    <row r="2165" ht="15.75" customHeight="1">
      <c r="A2165" s="642"/>
      <c r="B2165" s="763"/>
      <c r="C2165" s="706"/>
      <c r="D2165" s="642"/>
      <c r="E2165" s="764"/>
      <c r="F2165" s="642"/>
      <c r="G2165" s="765"/>
      <c r="H2165" s="766"/>
      <c r="I2165" s="642"/>
      <c r="J2165" s="642"/>
      <c r="K2165" s="642"/>
      <c r="L2165" s="642"/>
      <c r="M2165" s="642"/>
      <c r="N2165" s="641"/>
      <c r="O2165" s="641"/>
    </row>
    <row r="2166" ht="15.75" customHeight="1">
      <c r="A2166" s="642"/>
      <c r="B2166" s="763"/>
      <c r="C2166" s="706"/>
      <c r="D2166" s="642"/>
      <c r="E2166" s="764"/>
      <c r="F2166" s="642"/>
      <c r="G2166" s="765"/>
      <c r="H2166" s="766"/>
      <c r="I2166" s="642"/>
      <c r="J2166" s="642"/>
      <c r="K2166" s="642"/>
      <c r="L2166" s="642"/>
      <c r="M2166" s="642"/>
      <c r="N2166" s="641"/>
      <c r="O2166" s="641"/>
    </row>
    <row r="2167" ht="15.75" customHeight="1">
      <c r="A2167" s="642"/>
      <c r="B2167" s="763"/>
      <c r="C2167" s="706"/>
      <c r="D2167" s="642"/>
      <c r="E2167" s="764"/>
      <c r="F2167" s="642"/>
      <c r="G2167" s="765"/>
      <c r="H2167" s="766"/>
      <c r="I2167" s="642"/>
      <c r="J2167" s="642"/>
      <c r="K2167" s="642"/>
      <c r="L2167" s="642"/>
      <c r="M2167" s="642"/>
      <c r="N2167" s="641"/>
      <c r="O2167" s="641"/>
    </row>
    <row r="2168" ht="15.75" customHeight="1">
      <c r="A2168" s="642"/>
      <c r="B2168" s="763"/>
      <c r="C2168" s="706"/>
      <c r="D2168" s="642"/>
      <c r="E2168" s="764"/>
      <c r="F2168" s="642"/>
      <c r="G2168" s="765"/>
      <c r="H2168" s="766"/>
      <c r="I2168" s="642"/>
      <c r="J2168" s="642"/>
      <c r="K2168" s="642"/>
      <c r="L2168" s="642"/>
      <c r="M2168" s="642"/>
      <c r="N2168" s="641"/>
      <c r="O2168" s="641"/>
    </row>
    <row r="2169" ht="15.75" customHeight="1">
      <c r="A2169" s="642"/>
      <c r="B2169" s="763"/>
      <c r="C2169" s="706"/>
      <c r="D2169" s="642"/>
      <c r="E2169" s="764"/>
      <c r="F2169" s="642"/>
      <c r="G2169" s="765"/>
      <c r="H2169" s="766"/>
      <c r="I2169" s="642"/>
      <c r="J2169" s="642"/>
      <c r="K2169" s="642"/>
      <c r="L2169" s="642"/>
      <c r="M2169" s="642"/>
      <c r="N2169" s="641"/>
      <c r="O2169" s="641"/>
    </row>
    <row r="2170" ht="15.75" customHeight="1">
      <c r="A2170" s="642"/>
      <c r="B2170" s="763"/>
      <c r="C2170" s="706"/>
      <c r="D2170" s="642"/>
      <c r="E2170" s="764"/>
      <c r="F2170" s="642"/>
      <c r="G2170" s="765"/>
      <c r="H2170" s="766"/>
      <c r="I2170" s="642"/>
      <c r="J2170" s="642"/>
      <c r="K2170" s="642"/>
      <c r="L2170" s="642"/>
      <c r="M2170" s="642"/>
      <c r="N2170" s="641"/>
      <c r="O2170" s="641"/>
    </row>
    <row r="2171" ht="15.75" customHeight="1">
      <c r="A2171" s="642"/>
      <c r="B2171" s="763"/>
      <c r="C2171" s="706"/>
      <c r="D2171" s="642"/>
      <c r="E2171" s="764"/>
      <c r="F2171" s="642"/>
      <c r="G2171" s="765"/>
      <c r="H2171" s="766"/>
      <c r="I2171" s="642"/>
      <c r="J2171" s="642"/>
      <c r="K2171" s="642"/>
      <c r="L2171" s="642"/>
      <c r="M2171" s="642"/>
      <c r="N2171" s="641"/>
      <c r="O2171" s="641"/>
    </row>
    <row r="2172" ht="15.75" customHeight="1">
      <c r="A2172" s="642"/>
      <c r="B2172" s="763"/>
      <c r="C2172" s="706"/>
      <c r="D2172" s="642"/>
      <c r="E2172" s="764"/>
      <c r="F2172" s="642"/>
      <c r="G2172" s="765"/>
      <c r="H2172" s="766"/>
      <c r="I2172" s="642"/>
      <c r="J2172" s="642"/>
      <c r="K2172" s="642"/>
      <c r="L2172" s="642"/>
      <c r="M2172" s="642"/>
      <c r="N2172" s="641"/>
      <c r="O2172" s="641"/>
    </row>
    <row r="2173" ht="15.75" customHeight="1">
      <c r="A2173" s="642"/>
      <c r="B2173" s="763"/>
      <c r="C2173" s="706"/>
      <c r="D2173" s="642"/>
      <c r="E2173" s="764"/>
      <c r="F2173" s="642"/>
      <c r="G2173" s="765"/>
      <c r="H2173" s="766"/>
      <c r="I2173" s="642"/>
      <c r="J2173" s="642"/>
      <c r="K2173" s="642"/>
      <c r="L2173" s="642"/>
      <c r="M2173" s="642"/>
      <c r="N2173" s="641"/>
      <c r="O2173" s="641"/>
    </row>
    <row r="2174" ht="15.75" customHeight="1">
      <c r="A2174" s="642"/>
      <c r="B2174" s="763"/>
      <c r="C2174" s="706"/>
      <c r="D2174" s="642"/>
      <c r="E2174" s="764"/>
      <c r="F2174" s="642"/>
      <c r="G2174" s="765"/>
      <c r="H2174" s="766"/>
      <c r="I2174" s="642"/>
      <c r="J2174" s="642"/>
      <c r="K2174" s="642"/>
      <c r="L2174" s="642"/>
      <c r="M2174" s="642"/>
      <c r="N2174" s="641"/>
      <c r="O2174" s="641"/>
    </row>
    <row r="2175" ht="15.75" customHeight="1">
      <c r="A2175" s="642"/>
      <c r="B2175" s="763"/>
      <c r="C2175" s="706"/>
      <c r="D2175" s="642"/>
      <c r="E2175" s="764"/>
      <c r="F2175" s="642"/>
      <c r="G2175" s="765"/>
      <c r="H2175" s="766"/>
      <c r="I2175" s="642"/>
      <c r="J2175" s="642"/>
      <c r="K2175" s="642"/>
      <c r="L2175" s="642"/>
      <c r="M2175" s="642"/>
      <c r="N2175" s="641"/>
      <c r="O2175" s="641"/>
    </row>
    <row r="2176" ht="15.75" customHeight="1">
      <c r="A2176" s="642"/>
      <c r="B2176" s="763"/>
      <c r="C2176" s="706"/>
      <c r="D2176" s="642"/>
      <c r="E2176" s="764"/>
      <c r="F2176" s="642"/>
      <c r="G2176" s="765"/>
      <c r="H2176" s="766"/>
      <c r="I2176" s="642"/>
      <c r="J2176" s="642"/>
      <c r="K2176" s="642"/>
      <c r="L2176" s="642"/>
      <c r="M2176" s="642"/>
      <c r="N2176" s="641"/>
      <c r="O2176" s="641"/>
    </row>
    <row r="2177" ht="15.75" customHeight="1">
      <c r="A2177" s="642"/>
      <c r="B2177" s="763"/>
      <c r="C2177" s="706"/>
      <c r="D2177" s="642"/>
      <c r="E2177" s="764"/>
      <c r="F2177" s="642"/>
      <c r="G2177" s="765"/>
      <c r="H2177" s="766"/>
      <c r="I2177" s="642"/>
      <c r="J2177" s="642"/>
      <c r="K2177" s="642"/>
      <c r="L2177" s="642"/>
      <c r="M2177" s="642"/>
      <c r="N2177" s="641"/>
      <c r="O2177" s="641"/>
    </row>
    <row r="2178" ht="15.75" customHeight="1">
      <c r="A2178" s="642"/>
      <c r="B2178" s="763"/>
      <c r="C2178" s="706"/>
      <c r="D2178" s="642"/>
      <c r="E2178" s="764"/>
      <c r="F2178" s="642"/>
      <c r="G2178" s="765"/>
      <c r="H2178" s="766"/>
      <c r="I2178" s="642"/>
      <c r="J2178" s="642"/>
      <c r="K2178" s="642"/>
      <c r="L2178" s="642"/>
      <c r="M2178" s="642"/>
      <c r="N2178" s="641"/>
      <c r="O2178" s="641"/>
    </row>
    <row r="2179" ht="15.75" customHeight="1">
      <c r="A2179" s="642"/>
      <c r="B2179" s="763"/>
      <c r="C2179" s="706"/>
      <c r="D2179" s="642"/>
      <c r="E2179" s="764"/>
      <c r="F2179" s="642"/>
      <c r="G2179" s="765"/>
      <c r="H2179" s="766"/>
      <c r="I2179" s="642"/>
      <c r="J2179" s="642"/>
      <c r="K2179" s="642"/>
      <c r="L2179" s="642"/>
      <c r="M2179" s="642"/>
      <c r="N2179" s="641"/>
      <c r="O2179" s="641"/>
    </row>
    <row r="2180" ht="15.75" customHeight="1">
      <c r="A2180" s="642"/>
      <c r="B2180" s="763"/>
      <c r="C2180" s="706"/>
      <c r="D2180" s="642"/>
      <c r="E2180" s="764"/>
      <c r="F2180" s="642"/>
      <c r="G2180" s="765"/>
      <c r="H2180" s="766"/>
      <c r="I2180" s="642"/>
      <c r="J2180" s="642"/>
      <c r="K2180" s="642"/>
      <c r="L2180" s="642"/>
      <c r="M2180" s="642"/>
      <c r="N2180" s="641"/>
      <c r="O2180" s="641"/>
    </row>
    <row r="2181" ht="15.75" customHeight="1">
      <c r="A2181" s="642"/>
      <c r="B2181" s="763"/>
      <c r="C2181" s="706"/>
      <c r="D2181" s="642"/>
      <c r="E2181" s="764"/>
      <c r="F2181" s="642"/>
      <c r="G2181" s="765"/>
      <c r="H2181" s="766"/>
      <c r="I2181" s="642"/>
      <c r="J2181" s="642"/>
      <c r="K2181" s="642"/>
      <c r="L2181" s="642"/>
      <c r="M2181" s="642"/>
      <c r="N2181" s="641"/>
      <c r="O2181" s="641"/>
    </row>
    <row r="2182" ht="15.75" customHeight="1">
      <c r="A2182" s="642"/>
      <c r="B2182" s="763"/>
      <c r="C2182" s="706"/>
      <c r="D2182" s="642"/>
      <c r="E2182" s="764"/>
      <c r="F2182" s="642"/>
      <c r="G2182" s="765"/>
      <c r="H2182" s="766"/>
      <c r="I2182" s="642"/>
      <c r="J2182" s="642"/>
      <c r="K2182" s="642"/>
      <c r="L2182" s="642"/>
      <c r="M2182" s="642"/>
      <c r="N2182" s="641"/>
      <c r="O2182" s="641"/>
    </row>
    <row r="2183" ht="15.75" customHeight="1">
      <c r="A2183" s="642"/>
      <c r="B2183" s="763"/>
      <c r="C2183" s="706"/>
      <c r="D2183" s="642"/>
      <c r="E2183" s="764"/>
      <c r="F2183" s="642"/>
      <c r="G2183" s="765"/>
      <c r="H2183" s="766"/>
      <c r="I2183" s="642"/>
      <c r="J2183" s="642"/>
      <c r="K2183" s="642"/>
      <c r="L2183" s="642"/>
      <c r="M2183" s="642"/>
      <c r="N2183" s="641"/>
      <c r="O2183" s="641"/>
    </row>
    <row r="2184" ht="15.75" customHeight="1">
      <c r="A2184" s="642"/>
      <c r="B2184" s="763"/>
      <c r="C2184" s="706"/>
      <c r="D2184" s="642"/>
      <c r="E2184" s="764"/>
      <c r="F2184" s="642"/>
      <c r="G2184" s="765"/>
      <c r="H2184" s="766"/>
      <c r="I2184" s="642"/>
      <c r="J2184" s="642"/>
      <c r="K2184" s="642"/>
      <c r="L2184" s="642"/>
      <c r="M2184" s="642"/>
      <c r="N2184" s="641"/>
      <c r="O2184" s="641"/>
    </row>
    <row r="2185" ht="15.75" customHeight="1">
      <c r="A2185" s="642"/>
      <c r="B2185" s="763"/>
      <c r="C2185" s="706"/>
      <c r="D2185" s="642"/>
      <c r="E2185" s="764"/>
      <c r="F2185" s="642"/>
      <c r="G2185" s="765"/>
      <c r="H2185" s="766"/>
      <c r="I2185" s="642"/>
      <c r="J2185" s="642"/>
      <c r="K2185" s="642"/>
      <c r="L2185" s="642"/>
      <c r="M2185" s="642"/>
      <c r="N2185" s="641"/>
      <c r="O2185" s="641"/>
    </row>
    <row r="2186" ht="15.75" customHeight="1">
      <c r="A2186" s="642"/>
      <c r="B2186" s="763"/>
      <c r="C2186" s="706"/>
      <c r="D2186" s="642"/>
      <c r="E2186" s="764"/>
      <c r="F2186" s="642"/>
      <c r="G2186" s="765"/>
      <c r="H2186" s="766"/>
      <c r="I2186" s="642"/>
      <c r="J2186" s="642"/>
      <c r="K2186" s="642"/>
      <c r="L2186" s="642"/>
      <c r="M2186" s="642"/>
      <c r="N2186" s="641"/>
      <c r="O2186" s="641"/>
    </row>
    <row r="2187" ht="15.75" customHeight="1">
      <c r="A2187" s="642"/>
      <c r="B2187" s="763"/>
      <c r="C2187" s="706"/>
      <c r="D2187" s="642"/>
      <c r="E2187" s="764"/>
      <c r="F2187" s="642"/>
      <c r="G2187" s="765"/>
      <c r="H2187" s="766"/>
      <c r="I2187" s="642"/>
      <c r="J2187" s="642"/>
      <c r="K2187" s="642"/>
      <c r="L2187" s="642"/>
      <c r="M2187" s="642"/>
      <c r="N2187" s="641"/>
      <c r="O2187" s="641"/>
    </row>
    <row r="2188" ht="15.75" customHeight="1">
      <c r="A2188" s="642"/>
      <c r="B2188" s="763"/>
      <c r="C2188" s="706"/>
      <c r="D2188" s="642"/>
      <c r="E2188" s="764"/>
      <c r="F2188" s="642"/>
      <c r="G2188" s="765"/>
      <c r="H2188" s="766"/>
      <c r="I2188" s="642"/>
      <c r="J2188" s="642"/>
      <c r="K2188" s="642"/>
      <c r="L2188" s="642"/>
      <c r="M2188" s="642"/>
      <c r="N2188" s="641"/>
      <c r="O2188" s="641"/>
    </row>
    <row r="2189" ht="15.75" customHeight="1">
      <c r="A2189" s="642"/>
      <c r="B2189" s="763"/>
      <c r="C2189" s="706"/>
      <c r="D2189" s="642"/>
      <c r="E2189" s="764"/>
      <c r="F2189" s="642"/>
      <c r="G2189" s="765"/>
      <c r="H2189" s="766"/>
      <c r="I2189" s="642"/>
      <c r="J2189" s="642"/>
      <c r="K2189" s="642"/>
      <c r="L2189" s="642"/>
      <c r="M2189" s="642"/>
      <c r="N2189" s="641"/>
      <c r="O2189" s="641"/>
    </row>
    <row r="2190" ht="15.75" customHeight="1">
      <c r="A2190" s="642"/>
      <c r="B2190" s="763"/>
      <c r="C2190" s="706"/>
      <c r="D2190" s="642"/>
      <c r="E2190" s="764"/>
      <c r="F2190" s="642"/>
      <c r="G2190" s="765"/>
      <c r="H2190" s="766"/>
      <c r="I2190" s="642"/>
      <c r="J2190" s="642"/>
      <c r="K2190" s="642"/>
      <c r="L2190" s="642"/>
      <c r="M2190" s="642"/>
      <c r="N2190" s="641"/>
      <c r="O2190" s="641"/>
    </row>
    <row r="2191" ht="15.75" customHeight="1">
      <c r="A2191" s="642"/>
      <c r="B2191" s="763"/>
      <c r="C2191" s="706"/>
      <c r="D2191" s="642"/>
      <c r="E2191" s="764"/>
      <c r="F2191" s="642"/>
      <c r="G2191" s="765"/>
      <c r="H2191" s="766"/>
      <c r="I2191" s="642"/>
      <c r="J2191" s="642"/>
      <c r="K2191" s="642"/>
      <c r="L2191" s="642"/>
      <c r="M2191" s="642"/>
      <c r="N2191" s="641"/>
      <c r="O2191" s="641"/>
    </row>
    <row r="2192" ht="15.75" customHeight="1">
      <c r="A2192" s="642"/>
      <c r="B2192" s="763"/>
      <c r="C2192" s="706"/>
      <c r="D2192" s="642"/>
      <c r="E2192" s="764"/>
      <c r="F2192" s="642"/>
      <c r="G2192" s="765"/>
      <c r="H2192" s="766"/>
      <c r="I2192" s="642"/>
      <c r="J2192" s="642"/>
      <c r="K2192" s="642"/>
      <c r="L2192" s="642"/>
      <c r="M2192" s="642"/>
      <c r="N2192" s="641"/>
      <c r="O2192" s="641"/>
    </row>
    <row r="2193" ht="15.75" customHeight="1">
      <c r="A2193" s="642"/>
      <c r="B2193" s="763"/>
      <c r="C2193" s="706"/>
      <c r="D2193" s="642"/>
      <c r="E2193" s="764"/>
      <c r="F2193" s="642"/>
      <c r="G2193" s="765"/>
      <c r="H2193" s="766"/>
      <c r="I2193" s="642"/>
      <c r="J2193" s="642"/>
      <c r="K2193" s="642"/>
      <c r="L2193" s="642"/>
      <c r="M2193" s="642"/>
      <c r="N2193" s="641"/>
      <c r="O2193" s="641"/>
    </row>
    <row r="2194" ht="15.75" customHeight="1">
      <c r="A2194" s="642"/>
      <c r="B2194" s="763"/>
      <c r="C2194" s="706"/>
      <c r="D2194" s="642"/>
      <c r="E2194" s="764"/>
      <c r="F2194" s="642"/>
      <c r="G2194" s="765"/>
      <c r="H2194" s="766"/>
      <c r="I2194" s="642"/>
      <c r="J2194" s="642"/>
      <c r="K2194" s="642"/>
      <c r="L2194" s="642"/>
      <c r="M2194" s="642"/>
      <c r="N2194" s="641"/>
      <c r="O2194" s="641"/>
    </row>
    <row r="2195" ht="15.75" customHeight="1">
      <c r="A2195" s="642"/>
      <c r="B2195" s="763"/>
      <c r="C2195" s="706"/>
      <c r="D2195" s="642"/>
      <c r="E2195" s="764"/>
      <c r="F2195" s="642"/>
      <c r="G2195" s="765"/>
      <c r="H2195" s="766"/>
      <c r="I2195" s="642"/>
      <c r="J2195" s="642"/>
      <c r="K2195" s="642"/>
      <c r="L2195" s="642"/>
      <c r="M2195" s="642"/>
      <c r="N2195" s="641"/>
      <c r="O2195" s="641"/>
    </row>
    <row r="2196" ht="15.75" customHeight="1">
      <c r="A2196" s="642"/>
      <c r="B2196" s="763"/>
      <c r="C2196" s="706"/>
      <c r="D2196" s="642"/>
      <c r="E2196" s="764"/>
      <c r="F2196" s="642"/>
      <c r="G2196" s="765"/>
      <c r="H2196" s="766"/>
      <c r="I2196" s="642"/>
      <c r="J2196" s="642"/>
      <c r="K2196" s="642"/>
      <c r="L2196" s="642"/>
      <c r="M2196" s="642"/>
      <c r="N2196" s="641"/>
      <c r="O2196" s="641"/>
    </row>
    <row r="2197" ht="15.75" customHeight="1">
      <c r="A2197" s="642"/>
      <c r="B2197" s="763"/>
      <c r="C2197" s="706"/>
      <c r="D2197" s="642"/>
      <c r="E2197" s="764"/>
      <c r="F2197" s="642"/>
      <c r="G2197" s="765"/>
      <c r="H2197" s="766"/>
      <c r="I2197" s="642"/>
      <c r="J2197" s="642"/>
      <c r="K2197" s="642"/>
      <c r="L2197" s="642"/>
      <c r="M2197" s="642"/>
      <c r="N2197" s="641"/>
      <c r="O2197" s="641"/>
    </row>
    <row r="2198" ht="15.75" customHeight="1">
      <c r="A2198" s="642"/>
      <c r="B2198" s="763"/>
      <c r="C2198" s="706"/>
      <c r="D2198" s="642"/>
      <c r="E2198" s="764"/>
      <c r="F2198" s="642"/>
      <c r="G2198" s="765"/>
      <c r="H2198" s="766"/>
      <c r="I2198" s="642"/>
      <c r="J2198" s="642"/>
      <c r="K2198" s="642"/>
      <c r="L2198" s="642"/>
      <c r="M2198" s="642"/>
      <c r="N2198" s="641"/>
      <c r="O2198" s="641"/>
    </row>
    <row r="2199" ht="15.75" customHeight="1">
      <c r="A2199" s="642"/>
      <c r="B2199" s="763"/>
      <c r="C2199" s="706"/>
      <c r="D2199" s="642"/>
      <c r="E2199" s="764"/>
      <c r="F2199" s="642"/>
      <c r="G2199" s="765"/>
      <c r="H2199" s="766"/>
      <c r="I2199" s="642"/>
      <c r="J2199" s="642"/>
      <c r="K2199" s="642"/>
      <c r="L2199" s="642"/>
      <c r="M2199" s="642"/>
      <c r="N2199" s="641"/>
      <c r="O2199" s="641"/>
    </row>
    <row r="2200" ht="15.75" customHeight="1">
      <c r="A2200" s="642"/>
      <c r="B2200" s="763"/>
      <c r="C2200" s="706"/>
      <c r="D2200" s="642"/>
      <c r="E2200" s="764"/>
      <c r="F2200" s="642"/>
      <c r="G2200" s="765"/>
      <c r="H2200" s="766"/>
      <c r="I2200" s="642"/>
      <c r="J2200" s="642"/>
      <c r="K2200" s="642"/>
      <c r="L2200" s="642"/>
      <c r="M2200" s="642"/>
      <c r="N2200" s="641"/>
      <c r="O2200" s="641"/>
    </row>
    <row r="2201" ht="15.75" customHeight="1">
      <c r="A2201" s="642"/>
      <c r="B2201" s="763"/>
      <c r="C2201" s="706"/>
      <c r="D2201" s="642"/>
      <c r="E2201" s="764"/>
      <c r="F2201" s="642"/>
      <c r="G2201" s="765"/>
      <c r="H2201" s="766"/>
      <c r="I2201" s="642"/>
      <c r="J2201" s="642"/>
      <c r="K2201" s="642"/>
      <c r="L2201" s="642"/>
      <c r="M2201" s="642"/>
      <c r="N2201" s="641"/>
      <c r="O2201" s="641"/>
    </row>
    <row r="2202" ht="15.75" customHeight="1">
      <c r="A2202" s="642"/>
      <c r="B2202" s="763"/>
      <c r="C2202" s="706"/>
      <c r="D2202" s="642"/>
      <c r="E2202" s="764"/>
      <c r="F2202" s="642"/>
      <c r="G2202" s="765"/>
      <c r="H2202" s="766"/>
      <c r="I2202" s="642"/>
      <c r="J2202" s="642"/>
      <c r="K2202" s="642"/>
      <c r="L2202" s="642"/>
      <c r="M2202" s="642"/>
      <c r="N2202" s="641"/>
      <c r="O2202" s="641"/>
    </row>
    <row r="2203" ht="15.75" customHeight="1">
      <c r="A2203" s="642"/>
      <c r="B2203" s="763"/>
      <c r="C2203" s="706"/>
      <c r="D2203" s="642"/>
      <c r="E2203" s="764"/>
      <c r="F2203" s="642"/>
      <c r="G2203" s="765"/>
      <c r="H2203" s="766"/>
      <c r="I2203" s="642"/>
      <c r="J2203" s="642"/>
      <c r="K2203" s="642"/>
      <c r="L2203" s="642"/>
      <c r="M2203" s="642"/>
      <c r="N2203" s="641"/>
      <c r="O2203" s="641"/>
    </row>
    <row r="2204" ht="15.75" customHeight="1">
      <c r="A2204" s="642"/>
      <c r="B2204" s="763"/>
      <c r="C2204" s="706"/>
      <c r="D2204" s="642"/>
      <c r="E2204" s="764"/>
      <c r="F2204" s="642"/>
      <c r="G2204" s="765"/>
      <c r="H2204" s="766"/>
      <c r="I2204" s="642"/>
      <c r="J2204" s="642"/>
      <c r="K2204" s="642"/>
      <c r="L2204" s="642"/>
      <c r="M2204" s="642"/>
      <c r="N2204" s="641"/>
      <c r="O2204" s="641"/>
    </row>
    <row r="2205" ht="15.75" customHeight="1">
      <c r="A2205" s="642"/>
      <c r="B2205" s="763"/>
      <c r="C2205" s="706"/>
      <c r="D2205" s="642"/>
      <c r="E2205" s="764"/>
      <c r="F2205" s="642"/>
      <c r="G2205" s="765"/>
      <c r="H2205" s="766"/>
      <c r="I2205" s="642"/>
      <c r="J2205" s="642"/>
      <c r="K2205" s="642"/>
      <c r="L2205" s="642"/>
      <c r="M2205" s="642"/>
      <c r="N2205" s="641"/>
      <c r="O2205" s="641"/>
    </row>
    <row r="2206" ht="15.75" customHeight="1">
      <c r="A2206" s="642"/>
      <c r="B2206" s="763"/>
      <c r="C2206" s="706"/>
      <c r="D2206" s="642"/>
      <c r="E2206" s="764"/>
      <c r="F2206" s="642"/>
      <c r="G2206" s="765"/>
      <c r="H2206" s="766"/>
      <c r="I2206" s="642"/>
      <c r="J2206" s="642"/>
      <c r="K2206" s="642"/>
      <c r="L2206" s="642"/>
      <c r="M2206" s="642"/>
      <c r="N2206" s="641"/>
      <c r="O2206" s="641"/>
    </row>
    <row r="2207" ht="15.75" customHeight="1">
      <c r="A2207" s="642"/>
      <c r="B2207" s="763"/>
      <c r="C2207" s="706"/>
      <c r="D2207" s="642"/>
      <c r="E2207" s="764"/>
      <c r="F2207" s="642"/>
      <c r="G2207" s="765"/>
      <c r="H2207" s="766"/>
      <c r="I2207" s="642"/>
      <c r="J2207" s="642"/>
      <c r="K2207" s="642"/>
      <c r="L2207" s="642"/>
      <c r="M2207" s="642"/>
      <c r="N2207" s="641"/>
      <c r="O2207" s="641"/>
    </row>
    <row r="2208" ht="15.75" customHeight="1">
      <c r="A2208" s="642"/>
      <c r="B2208" s="763"/>
      <c r="C2208" s="706"/>
      <c r="D2208" s="642"/>
      <c r="E2208" s="764"/>
      <c r="F2208" s="642"/>
      <c r="G2208" s="765"/>
      <c r="H2208" s="766"/>
      <c r="I2208" s="642"/>
      <c r="J2208" s="642"/>
      <c r="K2208" s="642"/>
      <c r="L2208" s="642"/>
      <c r="M2208" s="642"/>
      <c r="N2208" s="641"/>
      <c r="O2208" s="641"/>
    </row>
    <row r="2209" ht="15.75" customHeight="1">
      <c r="A2209" s="642"/>
      <c r="B2209" s="763"/>
      <c r="C2209" s="706"/>
      <c r="D2209" s="642"/>
      <c r="E2209" s="764"/>
      <c r="F2209" s="642"/>
      <c r="G2209" s="765"/>
      <c r="H2209" s="766"/>
      <c r="I2209" s="642"/>
      <c r="J2209" s="642"/>
      <c r="K2209" s="642"/>
      <c r="L2209" s="642"/>
      <c r="M2209" s="642"/>
      <c r="N2209" s="641"/>
      <c r="O2209" s="641"/>
    </row>
    <row r="2210" ht="15.75" customHeight="1">
      <c r="A2210" s="642"/>
      <c r="B2210" s="763"/>
      <c r="C2210" s="706"/>
      <c r="D2210" s="642"/>
      <c r="E2210" s="764"/>
      <c r="F2210" s="642"/>
      <c r="G2210" s="765"/>
      <c r="H2210" s="766"/>
      <c r="I2210" s="642"/>
      <c r="J2210" s="642"/>
      <c r="K2210" s="642"/>
      <c r="L2210" s="642"/>
      <c r="M2210" s="642"/>
      <c r="N2210" s="641"/>
      <c r="O2210" s="641"/>
    </row>
    <row r="2211" ht="15.75" customHeight="1">
      <c r="A2211" s="642"/>
      <c r="B2211" s="763"/>
      <c r="C2211" s="706"/>
      <c r="D2211" s="642"/>
      <c r="E2211" s="764"/>
      <c r="F2211" s="642"/>
      <c r="G2211" s="765"/>
      <c r="H2211" s="766"/>
      <c r="I2211" s="642"/>
      <c r="J2211" s="642"/>
      <c r="K2211" s="642"/>
      <c r="L2211" s="642"/>
      <c r="M2211" s="642"/>
      <c r="N2211" s="641"/>
      <c r="O2211" s="641"/>
    </row>
    <row r="2212" ht="15.75" customHeight="1">
      <c r="A2212" s="642"/>
      <c r="B2212" s="763"/>
      <c r="C2212" s="706"/>
      <c r="D2212" s="642"/>
      <c r="E2212" s="764"/>
      <c r="F2212" s="642"/>
      <c r="G2212" s="765"/>
      <c r="H2212" s="766"/>
      <c r="I2212" s="642"/>
      <c r="J2212" s="642"/>
      <c r="K2212" s="642"/>
      <c r="L2212" s="642"/>
      <c r="M2212" s="642"/>
      <c r="N2212" s="641"/>
      <c r="O2212" s="641"/>
    </row>
    <row r="2213" ht="15.75" customHeight="1">
      <c r="A2213" s="642"/>
      <c r="B2213" s="763"/>
      <c r="C2213" s="706"/>
      <c r="D2213" s="642"/>
      <c r="E2213" s="764"/>
      <c r="F2213" s="642"/>
      <c r="G2213" s="765"/>
      <c r="H2213" s="766"/>
      <c r="I2213" s="642"/>
      <c r="J2213" s="642"/>
      <c r="K2213" s="642"/>
      <c r="L2213" s="642"/>
      <c r="M2213" s="642"/>
      <c r="N2213" s="641"/>
      <c r="O2213" s="641"/>
    </row>
    <row r="2214" ht="15.75" customHeight="1">
      <c r="A2214" s="642"/>
      <c r="B2214" s="763"/>
      <c r="C2214" s="706"/>
      <c r="D2214" s="642"/>
      <c r="E2214" s="764"/>
      <c r="F2214" s="642"/>
      <c r="G2214" s="765"/>
      <c r="H2214" s="766"/>
      <c r="I2214" s="642"/>
      <c r="J2214" s="642"/>
      <c r="K2214" s="642"/>
      <c r="L2214" s="642"/>
      <c r="M2214" s="642"/>
      <c r="N2214" s="641"/>
      <c r="O2214" s="641"/>
    </row>
    <row r="2215" ht="15.75" customHeight="1">
      <c r="A2215" s="642"/>
      <c r="B2215" s="763"/>
      <c r="C2215" s="706"/>
      <c r="D2215" s="642"/>
      <c r="E2215" s="764"/>
      <c r="F2215" s="642"/>
      <c r="G2215" s="765"/>
      <c r="H2215" s="766"/>
      <c r="I2215" s="642"/>
      <c r="J2215" s="642"/>
      <c r="K2215" s="642"/>
      <c r="L2215" s="642"/>
      <c r="M2215" s="642"/>
      <c r="N2215" s="641"/>
      <c r="O2215" s="641"/>
    </row>
    <row r="2216" ht="15.75" customHeight="1">
      <c r="A2216" s="642"/>
      <c r="B2216" s="763"/>
      <c r="C2216" s="706"/>
      <c r="D2216" s="642"/>
      <c r="E2216" s="764"/>
      <c r="F2216" s="642"/>
      <c r="G2216" s="765"/>
      <c r="H2216" s="766"/>
      <c r="I2216" s="642"/>
      <c r="J2216" s="642"/>
      <c r="K2216" s="642"/>
      <c r="L2216" s="642"/>
      <c r="M2216" s="642"/>
      <c r="N2216" s="641"/>
      <c r="O2216" s="641"/>
    </row>
    <row r="2217" ht="15.75" customHeight="1">
      <c r="A2217" s="642"/>
      <c r="B2217" s="763"/>
      <c r="C2217" s="706"/>
      <c r="D2217" s="642"/>
      <c r="E2217" s="764"/>
      <c r="F2217" s="642"/>
      <c r="G2217" s="765"/>
      <c r="H2217" s="766"/>
      <c r="I2217" s="642"/>
      <c r="J2217" s="642"/>
      <c r="K2217" s="642"/>
      <c r="L2217" s="642"/>
      <c r="M2217" s="642"/>
      <c r="N2217" s="641"/>
      <c r="O2217" s="641"/>
    </row>
    <row r="2218" ht="15.75" customHeight="1">
      <c r="A2218" s="642"/>
      <c r="B2218" s="763"/>
      <c r="C2218" s="706"/>
      <c r="D2218" s="642"/>
      <c r="E2218" s="764"/>
      <c r="F2218" s="642"/>
      <c r="G2218" s="765"/>
      <c r="H2218" s="766"/>
      <c r="I2218" s="642"/>
      <c r="J2218" s="642"/>
      <c r="K2218" s="642"/>
      <c r="L2218" s="642"/>
      <c r="M2218" s="642"/>
      <c r="N2218" s="641"/>
      <c r="O2218" s="641"/>
    </row>
    <row r="2219" ht="15.75" customHeight="1">
      <c r="A2219" s="642"/>
      <c r="B2219" s="763"/>
      <c r="C2219" s="706"/>
      <c r="D2219" s="642"/>
      <c r="E2219" s="764"/>
      <c r="F2219" s="642"/>
      <c r="G2219" s="765"/>
      <c r="H2219" s="766"/>
      <c r="I2219" s="642"/>
      <c r="J2219" s="642"/>
      <c r="K2219" s="642"/>
      <c r="L2219" s="642"/>
      <c r="M2219" s="642"/>
      <c r="N2219" s="641"/>
      <c r="O2219" s="641"/>
    </row>
    <row r="2220" ht="15.75" customHeight="1">
      <c r="A2220" s="642"/>
      <c r="B2220" s="763"/>
      <c r="C2220" s="706"/>
      <c r="D2220" s="642"/>
      <c r="E2220" s="764"/>
      <c r="F2220" s="642"/>
      <c r="G2220" s="765"/>
      <c r="H2220" s="766"/>
      <c r="I2220" s="642"/>
      <c r="J2220" s="642"/>
      <c r="K2220" s="642"/>
      <c r="L2220" s="642"/>
      <c r="M2220" s="642"/>
      <c r="N2220" s="641"/>
      <c r="O2220" s="641"/>
    </row>
    <row r="2221" ht="15.75" customHeight="1">
      <c r="A2221" s="642"/>
      <c r="B2221" s="763"/>
      <c r="C2221" s="706"/>
      <c r="D2221" s="642"/>
      <c r="E2221" s="764"/>
      <c r="F2221" s="642"/>
      <c r="G2221" s="765"/>
      <c r="H2221" s="766"/>
      <c r="I2221" s="642"/>
      <c r="J2221" s="642"/>
      <c r="K2221" s="642"/>
      <c r="L2221" s="642"/>
      <c r="M2221" s="642"/>
      <c r="N2221" s="641"/>
      <c r="O2221" s="641"/>
    </row>
    <row r="2222" ht="15.75" customHeight="1">
      <c r="A2222" s="642"/>
      <c r="B2222" s="763"/>
      <c r="C2222" s="706"/>
      <c r="D2222" s="642"/>
      <c r="E2222" s="764"/>
      <c r="F2222" s="642"/>
      <c r="G2222" s="765"/>
      <c r="H2222" s="766"/>
      <c r="I2222" s="642"/>
      <c r="J2222" s="642"/>
      <c r="K2222" s="642"/>
      <c r="L2222" s="642"/>
      <c r="M2222" s="642"/>
      <c r="N2222" s="641"/>
      <c r="O2222" s="641"/>
    </row>
    <row r="2223" ht="15.75" customHeight="1">
      <c r="A2223" s="642"/>
      <c r="B2223" s="763"/>
      <c r="C2223" s="706"/>
      <c r="D2223" s="642"/>
      <c r="E2223" s="764"/>
      <c r="F2223" s="642"/>
      <c r="G2223" s="765"/>
      <c r="H2223" s="766"/>
      <c r="I2223" s="642"/>
      <c r="J2223" s="642"/>
      <c r="K2223" s="642"/>
      <c r="L2223" s="642"/>
      <c r="M2223" s="642"/>
      <c r="N2223" s="641"/>
      <c r="O2223" s="641"/>
    </row>
    <row r="2224" ht="15.75" customHeight="1">
      <c r="A2224" s="642"/>
      <c r="B2224" s="763"/>
      <c r="C2224" s="706"/>
      <c r="D2224" s="642"/>
      <c r="E2224" s="764"/>
      <c r="F2224" s="642"/>
      <c r="G2224" s="765"/>
      <c r="H2224" s="766"/>
      <c r="I2224" s="642"/>
      <c r="J2224" s="642"/>
      <c r="K2224" s="642"/>
      <c r="L2224" s="642"/>
      <c r="M2224" s="642"/>
      <c r="N2224" s="641"/>
      <c r="O2224" s="641"/>
    </row>
    <row r="2225" ht="15.75" customHeight="1">
      <c r="A2225" s="642"/>
      <c r="B2225" s="763"/>
      <c r="C2225" s="706"/>
      <c r="D2225" s="642"/>
      <c r="E2225" s="764"/>
      <c r="F2225" s="642"/>
      <c r="G2225" s="765"/>
      <c r="H2225" s="766"/>
      <c r="I2225" s="642"/>
      <c r="J2225" s="642"/>
      <c r="K2225" s="642"/>
      <c r="L2225" s="642"/>
      <c r="M2225" s="642"/>
      <c r="N2225" s="641"/>
      <c r="O2225" s="641"/>
    </row>
    <row r="2226" ht="15.75" customHeight="1">
      <c r="A2226" s="642"/>
      <c r="B2226" s="763"/>
      <c r="C2226" s="706"/>
      <c r="D2226" s="642"/>
      <c r="E2226" s="764"/>
      <c r="F2226" s="642"/>
      <c r="G2226" s="765"/>
      <c r="H2226" s="766"/>
      <c r="I2226" s="642"/>
      <c r="J2226" s="642"/>
      <c r="K2226" s="642"/>
      <c r="L2226" s="642"/>
      <c r="M2226" s="642"/>
      <c r="N2226" s="641"/>
      <c r="O2226" s="641"/>
    </row>
    <row r="2227" ht="15.75" customHeight="1">
      <c r="A2227" s="642"/>
      <c r="B2227" s="763"/>
      <c r="C2227" s="706"/>
      <c r="D2227" s="642"/>
      <c r="E2227" s="764"/>
      <c r="F2227" s="642"/>
      <c r="G2227" s="765"/>
      <c r="H2227" s="766"/>
      <c r="I2227" s="642"/>
      <c r="J2227" s="642"/>
      <c r="K2227" s="642"/>
      <c r="L2227" s="642"/>
      <c r="M2227" s="642"/>
      <c r="N2227" s="641"/>
      <c r="O2227" s="641"/>
    </row>
    <row r="2228" ht="15.75" customHeight="1">
      <c r="A2228" s="642"/>
      <c r="B2228" s="763"/>
      <c r="C2228" s="706"/>
      <c r="D2228" s="642"/>
      <c r="E2228" s="764"/>
      <c r="F2228" s="642"/>
      <c r="G2228" s="765"/>
      <c r="H2228" s="766"/>
      <c r="I2228" s="642"/>
      <c r="J2228" s="642"/>
      <c r="K2228" s="642"/>
      <c r="L2228" s="642"/>
      <c r="M2228" s="642"/>
      <c r="N2228" s="641"/>
      <c r="O2228" s="641"/>
    </row>
    <row r="2229" ht="15.75" customHeight="1">
      <c r="A2229" s="642"/>
      <c r="B2229" s="763"/>
      <c r="C2229" s="706"/>
      <c r="D2229" s="642"/>
      <c r="E2229" s="764"/>
      <c r="F2229" s="642"/>
      <c r="G2229" s="765"/>
      <c r="H2229" s="766"/>
      <c r="I2229" s="642"/>
      <c r="J2229" s="642"/>
      <c r="K2229" s="642"/>
      <c r="L2229" s="642"/>
      <c r="M2229" s="642"/>
      <c r="N2229" s="641"/>
      <c r="O2229" s="641"/>
    </row>
    <row r="2230" ht="15.75" customHeight="1">
      <c r="A2230" s="642"/>
      <c r="B2230" s="763"/>
      <c r="C2230" s="706"/>
      <c r="D2230" s="642"/>
      <c r="E2230" s="764"/>
      <c r="F2230" s="642"/>
      <c r="G2230" s="765"/>
      <c r="H2230" s="766"/>
      <c r="I2230" s="642"/>
      <c r="J2230" s="642"/>
      <c r="K2230" s="642"/>
      <c r="L2230" s="642"/>
      <c r="M2230" s="642"/>
      <c r="N2230" s="641"/>
      <c r="O2230" s="641"/>
    </row>
    <row r="2231" ht="15.75" customHeight="1">
      <c r="A2231" s="642"/>
      <c r="B2231" s="763"/>
      <c r="C2231" s="706"/>
      <c r="D2231" s="642"/>
      <c r="E2231" s="764"/>
      <c r="F2231" s="642"/>
      <c r="G2231" s="765"/>
      <c r="H2231" s="766"/>
      <c r="I2231" s="642"/>
      <c r="J2231" s="642"/>
      <c r="K2231" s="642"/>
      <c r="L2231" s="642"/>
      <c r="M2231" s="642"/>
      <c r="N2231" s="641"/>
      <c r="O2231" s="641"/>
    </row>
    <row r="2232" ht="15.75" customHeight="1">
      <c r="A2232" s="642"/>
      <c r="B2232" s="763"/>
      <c r="C2232" s="706"/>
      <c r="D2232" s="642"/>
      <c r="E2232" s="764"/>
      <c r="F2232" s="642"/>
      <c r="G2232" s="765"/>
      <c r="H2232" s="766"/>
      <c r="I2232" s="642"/>
      <c r="J2232" s="642"/>
      <c r="K2232" s="642"/>
      <c r="L2232" s="642"/>
      <c r="M2232" s="642"/>
      <c r="N2232" s="641"/>
      <c r="O2232" s="641"/>
    </row>
    <row r="2233" ht="15.75" customHeight="1">
      <c r="A2233" s="642"/>
      <c r="B2233" s="763"/>
      <c r="C2233" s="706"/>
      <c r="D2233" s="642"/>
      <c r="E2233" s="764"/>
      <c r="F2233" s="642"/>
      <c r="G2233" s="765"/>
      <c r="H2233" s="766"/>
      <c r="I2233" s="642"/>
      <c r="J2233" s="642"/>
      <c r="K2233" s="642"/>
      <c r="L2233" s="642"/>
      <c r="M2233" s="642"/>
      <c r="N2233" s="641"/>
      <c r="O2233" s="641"/>
    </row>
    <row r="2234" ht="15.75" customHeight="1">
      <c r="A2234" s="642"/>
      <c r="B2234" s="763"/>
      <c r="C2234" s="706"/>
      <c r="D2234" s="642"/>
      <c r="E2234" s="764"/>
      <c r="F2234" s="642"/>
      <c r="G2234" s="765"/>
      <c r="H2234" s="766"/>
      <c r="I2234" s="642"/>
      <c r="J2234" s="642"/>
      <c r="K2234" s="642"/>
      <c r="L2234" s="642"/>
      <c r="M2234" s="642"/>
      <c r="N2234" s="641"/>
      <c r="O2234" s="641"/>
    </row>
    <row r="2235" ht="15.75" customHeight="1">
      <c r="A2235" s="642"/>
      <c r="B2235" s="763"/>
      <c r="C2235" s="706"/>
      <c r="D2235" s="642"/>
      <c r="E2235" s="764"/>
      <c r="F2235" s="642"/>
      <c r="G2235" s="765"/>
      <c r="H2235" s="766"/>
      <c r="I2235" s="642"/>
      <c r="J2235" s="642"/>
      <c r="K2235" s="642"/>
      <c r="L2235" s="642"/>
      <c r="M2235" s="642"/>
      <c r="N2235" s="641"/>
      <c r="O2235" s="641"/>
    </row>
    <row r="2236" ht="15.75" customHeight="1">
      <c r="A2236" s="642"/>
      <c r="B2236" s="763"/>
      <c r="C2236" s="706"/>
      <c r="D2236" s="642"/>
      <c r="E2236" s="764"/>
      <c r="F2236" s="642"/>
      <c r="G2236" s="765"/>
      <c r="H2236" s="766"/>
      <c r="I2236" s="642"/>
      <c r="J2236" s="642"/>
      <c r="K2236" s="642"/>
      <c r="L2236" s="642"/>
      <c r="M2236" s="642"/>
      <c r="N2236" s="641"/>
      <c r="O2236" s="641"/>
    </row>
    <row r="2237" ht="15.75" customHeight="1">
      <c r="A2237" s="642"/>
      <c r="B2237" s="763"/>
      <c r="C2237" s="706"/>
      <c r="D2237" s="642"/>
      <c r="E2237" s="764"/>
      <c r="F2237" s="642"/>
      <c r="G2237" s="765"/>
      <c r="H2237" s="766"/>
      <c r="I2237" s="642"/>
      <c r="J2237" s="642"/>
      <c r="K2237" s="642"/>
      <c r="L2237" s="642"/>
      <c r="M2237" s="642"/>
      <c r="N2237" s="641"/>
      <c r="O2237" s="641"/>
    </row>
    <row r="2238" ht="15.75" customHeight="1">
      <c r="A2238" s="642"/>
      <c r="B2238" s="763"/>
      <c r="C2238" s="706"/>
      <c r="D2238" s="642"/>
      <c r="E2238" s="764"/>
      <c r="F2238" s="642"/>
      <c r="G2238" s="765"/>
      <c r="H2238" s="766"/>
      <c r="I2238" s="642"/>
      <c r="J2238" s="642"/>
      <c r="K2238" s="642"/>
      <c r="L2238" s="642"/>
      <c r="M2238" s="642"/>
      <c r="N2238" s="641"/>
      <c r="O2238" s="641"/>
    </row>
    <row r="2239" ht="15.75" customHeight="1">
      <c r="A2239" s="642"/>
      <c r="B2239" s="763"/>
      <c r="C2239" s="706"/>
      <c r="D2239" s="642"/>
      <c r="E2239" s="764"/>
      <c r="F2239" s="642"/>
      <c r="G2239" s="765"/>
      <c r="H2239" s="766"/>
      <c r="I2239" s="642"/>
      <c r="J2239" s="642"/>
      <c r="K2239" s="642"/>
      <c r="L2239" s="642"/>
      <c r="M2239" s="642"/>
      <c r="N2239" s="641"/>
      <c r="O2239" s="641"/>
    </row>
    <row r="2240" ht="15.75" customHeight="1">
      <c r="A2240" s="642"/>
      <c r="B2240" s="763"/>
      <c r="C2240" s="706"/>
      <c r="D2240" s="642"/>
      <c r="E2240" s="764"/>
      <c r="F2240" s="642"/>
      <c r="G2240" s="765"/>
      <c r="H2240" s="766"/>
      <c r="I2240" s="642"/>
      <c r="J2240" s="642"/>
      <c r="K2240" s="642"/>
      <c r="L2240" s="642"/>
      <c r="M2240" s="642"/>
      <c r="N2240" s="641"/>
      <c r="O2240" s="641"/>
    </row>
    <row r="2241" ht="15.75" customHeight="1">
      <c r="A2241" s="642"/>
      <c r="B2241" s="763"/>
      <c r="C2241" s="706"/>
      <c r="D2241" s="642"/>
      <c r="E2241" s="764"/>
      <c r="F2241" s="642"/>
      <c r="G2241" s="765"/>
      <c r="H2241" s="766"/>
      <c r="I2241" s="642"/>
      <c r="J2241" s="642"/>
      <c r="K2241" s="642"/>
      <c r="L2241" s="642"/>
      <c r="M2241" s="642"/>
      <c r="N2241" s="641"/>
      <c r="O2241" s="641"/>
    </row>
    <row r="2242" ht="15.75" customHeight="1">
      <c r="A2242" s="642"/>
      <c r="B2242" s="763"/>
      <c r="C2242" s="706"/>
      <c r="D2242" s="642"/>
      <c r="E2242" s="764"/>
      <c r="F2242" s="642"/>
      <c r="G2242" s="765"/>
      <c r="H2242" s="766"/>
      <c r="I2242" s="642"/>
      <c r="J2242" s="642"/>
      <c r="K2242" s="642"/>
      <c r="L2242" s="642"/>
      <c r="M2242" s="642"/>
      <c r="N2242" s="641"/>
      <c r="O2242" s="641"/>
    </row>
    <row r="2243" ht="15.75" customHeight="1">
      <c r="A2243" s="642"/>
      <c r="B2243" s="763"/>
      <c r="C2243" s="706"/>
      <c r="D2243" s="642"/>
      <c r="E2243" s="764"/>
      <c r="F2243" s="642"/>
      <c r="G2243" s="765"/>
      <c r="H2243" s="766"/>
      <c r="I2243" s="642"/>
      <c r="J2243" s="642"/>
      <c r="K2243" s="642"/>
      <c r="L2243" s="642"/>
      <c r="M2243" s="642"/>
      <c r="N2243" s="641"/>
      <c r="O2243" s="641"/>
    </row>
    <row r="2244" ht="15.75" customHeight="1">
      <c r="A2244" s="642"/>
      <c r="B2244" s="763"/>
      <c r="C2244" s="706"/>
      <c r="D2244" s="642"/>
      <c r="E2244" s="764"/>
      <c r="F2244" s="642"/>
      <c r="G2244" s="765"/>
      <c r="H2244" s="766"/>
      <c r="I2244" s="642"/>
      <c r="J2244" s="642"/>
      <c r="K2244" s="642"/>
      <c r="L2244" s="642"/>
      <c r="M2244" s="642"/>
      <c r="N2244" s="641"/>
      <c r="O2244" s="641"/>
    </row>
    <row r="2245" ht="15.75" customHeight="1">
      <c r="A2245" s="642"/>
      <c r="B2245" s="763"/>
      <c r="C2245" s="706"/>
      <c r="D2245" s="642"/>
      <c r="E2245" s="764"/>
      <c r="F2245" s="642"/>
      <c r="G2245" s="765"/>
      <c r="H2245" s="766"/>
      <c r="I2245" s="642"/>
      <c r="J2245" s="642"/>
      <c r="K2245" s="642"/>
      <c r="L2245" s="642"/>
      <c r="M2245" s="642"/>
      <c r="N2245" s="641"/>
      <c r="O2245" s="641"/>
    </row>
    <row r="2246" ht="15.75" customHeight="1">
      <c r="A2246" s="642"/>
      <c r="B2246" s="763"/>
      <c r="C2246" s="706"/>
      <c r="D2246" s="642"/>
      <c r="E2246" s="764"/>
      <c r="F2246" s="642"/>
      <c r="G2246" s="765"/>
      <c r="H2246" s="766"/>
      <c r="I2246" s="642"/>
      <c r="J2246" s="642"/>
      <c r="K2246" s="642"/>
      <c r="L2246" s="642"/>
      <c r="M2246" s="642"/>
      <c r="N2246" s="641"/>
      <c r="O2246" s="641"/>
    </row>
    <row r="2247" ht="15.75" customHeight="1">
      <c r="A2247" s="642"/>
      <c r="B2247" s="763"/>
      <c r="C2247" s="706"/>
      <c r="D2247" s="642"/>
      <c r="E2247" s="764"/>
      <c r="F2247" s="642"/>
      <c r="G2247" s="765"/>
      <c r="H2247" s="766"/>
      <c r="I2247" s="642"/>
      <c r="J2247" s="642"/>
      <c r="K2247" s="642"/>
      <c r="L2247" s="642"/>
      <c r="M2247" s="642"/>
      <c r="N2247" s="641"/>
      <c r="O2247" s="641"/>
    </row>
    <row r="2248" ht="15.75" customHeight="1">
      <c r="A2248" s="642"/>
      <c r="B2248" s="763"/>
      <c r="C2248" s="706"/>
      <c r="D2248" s="642"/>
      <c r="E2248" s="764"/>
      <c r="F2248" s="642"/>
      <c r="G2248" s="765"/>
      <c r="H2248" s="766"/>
      <c r="I2248" s="642"/>
      <c r="J2248" s="642"/>
      <c r="K2248" s="642"/>
      <c r="L2248" s="642"/>
      <c r="M2248" s="642"/>
      <c r="N2248" s="641"/>
      <c r="O2248" s="641"/>
    </row>
    <row r="2249" ht="15.75" customHeight="1">
      <c r="A2249" s="642"/>
      <c r="B2249" s="763"/>
      <c r="C2249" s="706"/>
      <c r="D2249" s="642"/>
      <c r="E2249" s="764"/>
      <c r="F2249" s="642"/>
      <c r="G2249" s="765"/>
      <c r="H2249" s="766"/>
      <c r="I2249" s="642"/>
      <c r="J2249" s="642"/>
      <c r="K2249" s="642"/>
      <c r="L2249" s="642"/>
      <c r="M2249" s="642"/>
      <c r="N2249" s="641"/>
      <c r="O2249" s="641"/>
    </row>
    <row r="2250" ht="15.75" customHeight="1">
      <c r="A2250" s="642"/>
      <c r="B2250" s="763"/>
      <c r="C2250" s="706"/>
      <c r="D2250" s="642"/>
      <c r="E2250" s="764"/>
      <c r="F2250" s="642"/>
      <c r="G2250" s="765"/>
      <c r="H2250" s="766"/>
      <c r="I2250" s="642"/>
      <c r="J2250" s="642"/>
      <c r="K2250" s="642"/>
      <c r="L2250" s="642"/>
      <c r="M2250" s="642"/>
      <c r="N2250" s="641"/>
      <c r="O2250" s="641"/>
    </row>
    <row r="2251" ht="15.75" customHeight="1">
      <c r="A2251" s="642"/>
      <c r="B2251" s="763"/>
      <c r="C2251" s="706"/>
      <c r="D2251" s="642"/>
      <c r="E2251" s="764"/>
      <c r="F2251" s="642"/>
      <c r="G2251" s="765"/>
      <c r="H2251" s="766"/>
      <c r="I2251" s="642"/>
      <c r="J2251" s="642"/>
      <c r="K2251" s="642"/>
      <c r="L2251" s="642"/>
      <c r="M2251" s="642"/>
      <c r="N2251" s="641"/>
      <c r="O2251" s="641"/>
    </row>
    <row r="2252" ht="15.75" customHeight="1">
      <c r="A2252" s="642"/>
      <c r="B2252" s="763"/>
      <c r="C2252" s="706"/>
      <c r="D2252" s="642"/>
      <c r="E2252" s="764"/>
      <c r="F2252" s="642"/>
      <c r="G2252" s="765"/>
      <c r="H2252" s="766"/>
      <c r="I2252" s="642"/>
      <c r="J2252" s="642"/>
      <c r="K2252" s="642"/>
      <c r="L2252" s="642"/>
      <c r="M2252" s="642"/>
      <c r="N2252" s="641"/>
      <c r="O2252" s="641"/>
    </row>
    <row r="2253" ht="15.75" customHeight="1">
      <c r="A2253" s="642"/>
      <c r="B2253" s="763"/>
      <c r="C2253" s="706"/>
      <c r="D2253" s="642"/>
      <c r="E2253" s="764"/>
      <c r="F2253" s="642"/>
      <c r="G2253" s="765"/>
      <c r="H2253" s="766"/>
      <c r="I2253" s="642"/>
      <c r="J2253" s="642"/>
      <c r="K2253" s="642"/>
      <c r="L2253" s="642"/>
      <c r="M2253" s="642"/>
      <c r="N2253" s="641"/>
      <c r="O2253" s="641"/>
    </row>
    <row r="2254" ht="15.75" customHeight="1">
      <c r="A2254" s="642"/>
      <c r="B2254" s="763"/>
      <c r="C2254" s="706"/>
      <c r="D2254" s="642"/>
      <c r="E2254" s="764"/>
      <c r="F2254" s="642"/>
      <c r="G2254" s="765"/>
      <c r="H2254" s="766"/>
      <c r="I2254" s="642"/>
      <c r="J2254" s="642"/>
      <c r="K2254" s="642"/>
      <c r="L2254" s="642"/>
      <c r="M2254" s="642"/>
      <c r="N2254" s="641"/>
      <c r="O2254" s="641"/>
    </row>
    <row r="2255" ht="15.75" customHeight="1">
      <c r="A2255" s="642"/>
      <c r="B2255" s="763"/>
      <c r="C2255" s="706"/>
      <c r="D2255" s="642"/>
      <c r="E2255" s="764"/>
      <c r="F2255" s="642"/>
      <c r="G2255" s="765"/>
      <c r="H2255" s="766"/>
      <c r="I2255" s="642"/>
      <c r="J2255" s="642"/>
      <c r="K2255" s="642"/>
      <c r="L2255" s="642"/>
      <c r="M2255" s="642"/>
      <c r="N2255" s="641"/>
      <c r="O2255" s="641"/>
    </row>
    <row r="2256" ht="15.75" customHeight="1">
      <c r="A2256" s="642"/>
      <c r="B2256" s="763"/>
      <c r="C2256" s="706"/>
      <c r="D2256" s="642"/>
      <c r="E2256" s="764"/>
      <c r="F2256" s="642"/>
      <c r="G2256" s="765"/>
      <c r="H2256" s="766"/>
      <c r="I2256" s="642"/>
      <c r="J2256" s="642"/>
      <c r="K2256" s="642"/>
      <c r="L2256" s="642"/>
      <c r="M2256" s="642"/>
      <c r="N2256" s="641"/>
      <c r="O2256" s="641"/>
    </row>
    <row r="2257" ht="15.75" customHeight="1">
      <c r="A2257" s="642"/>
      <c r="B2257" s="763"/>
      <c r="C2257" s="706"/>
      <c r="D2257" s="642"/>
      <c r="E2257" s="764"/>
      <c r="F2257" s="642"/>
      <c r="G2257" s="765"/>
      <c r="H2257" s="766"/>
      <c r="I2257" s="642"/>
      <c r="J2257" s="642"/>
      <c r="K2257" s="642"/>
      <c r="L2257" s="642"/>
      <c r="M2257" s="642"/>
      <c r="N2257" s="641"/>
      <c r="O2257" s="641"/>
    </row>
    <row r="2258" ht="15.75" customHeight="1">
      <c r="A2258" s="642"/>
      <c r="B2258" s="763"/>
      <c r="C2258" s="706"/>
      <c r="D2258" s="642"/>
      <c r="E2258" s="764"/>
      <c r="F2258" s="642"/>
      <c r="G2258" s="765"/>
      <c r="H2258" s="766"/>
      <c r="I2258" s="642"/>
      <c r="J2258" s="642"/>
      <c r="K2258" s="642"/>
      <c r="L2258" s="642"/>
      <c r="M2258" s="642"/>
      <c r="N2258" s="641"/>
      <c r="O2258" s="641"/>
    </row>
    <row r="2259" ht="15.75" customHeight="1">
      <c r="A2259" s="642"/>
      <c r="B2259" s="763"/>
      <c r="C2259" s="706"/>
      <c r="D2259" s="642"/>
      <c r="E2259" s="764"/>
      <c r="F2259" s="642"/>
      <c r="G2259" s="765"/>
      <c r="H2259" s="766"/>
      <c r="I2259" s="642"/>
      <c r="J2259" s="642"/>
      <c r="K2259" s="642"/>
      <c r="L2259" s="642"/>
      <c r="M2259" s="642"/>
      <c r="N2259" s="641"/>
      <c r="O2259" s="641"/>
    </row>
    <row r="2260" ht="15.75" customHeight="1">
      <c r="A2260" s="642"/>
      <c r="B2260" s="763"/>
      <c r="C2260" s="706"/>
      <c r="D2260" s="642"/>
      <c r="E2260" s="764"/>
      <c r="F2260" s="642"/>
      <c r="G2260" s="765"/>
      <c r="H2260" s="766"/>
      <c r="I2260" s="642"/>
      <c r="J2260" s="642"/>
      <c r="K2260" s="642"/>
      <c r="L2260" s="642"/>
      <c r="M2260" s="642"/>
      <c r="N2260" s="641"/>
      <c r="O2260" s="641"/>
    </row>
    <row r="2261" ht="15.75" customHeight="1">
      <c r="A2261" s="642"/>
      <c r="B2261" s="763"/>
      <c r="C2261" s="706"/>
      <c r="D2261" s="642"/>
      <c r="E2261" s="764"/>
      <c r="F2261" s="642"/>
      <c r="G2261" s="765"/>
      <c r="H2261" s="766"/>
      <c r="I2261" s="642"/>
      <c r="J2261" s="642"/>
      <c r="K2261" s="642"/>
      <c r="L2261" s="642"/>
      <c r="M2261" s="642"/>
      <c r="N2261" s="641"/>
      <c r="O2261" s="641"/>
    </row>
    <row r="2262" ht="15.75" customHeight="1">
      <c r="A2262" s="642"/>
      <c r="B2262" s="763"/>
      <c r="C2262" s="706"/>
      <c r="D2262" s="642"/>
      <c r="E2262" s="764"/>
      <c r="F2262" s="642"/>
      <c r="G2262" s="765"/>
      <c r="H2262" s="766"/>
      <c r="I2262" s="642"/>
      <c r="J2262" s="642"/>
      <c r="K2262" s="642"/>
      <c r="L2262" s="642"/>
      <c r="M2262" s="642"/>
      <c r="N2262" s="641"/>
      <c r="O2262" s="641"/>
    </row>
    <row r="2263" ht="15.75" customHeight="1">
      <c r="A2263" s="642"/>
      <c r="B2263" s="763"/>
      <c r="C2263" s="706"/>
      <c r="D2263" s="642"/>
      <c r="E2263" s="764"/>
      <c r="F2263" s="642"/>
      <c r="G2263" s="765"/>
      <c r="H2263" s="766"/>
      <c r="I2263" s="642"/>
      <c r="J2263" s="642"/>
      <c r="K2263" s="642"/>
      <c r="L2263" s="642"/>
      <c r="M2263" s="642"/>
      <c r="N2263" s="641"/>
      <c r="O2263" s="641"/>
    </row>
    <row r="2264" ht="15.75" customHeight="1">
      <c r="A2264" s="642"/>
      <c r="B2264" s="763"/>
      <c r="C2264" s="706"/>
      <c r="D2264" s="642"/>
      <c r="E2264" s="764"/>
      <c r="F2264" s="642"/>
      <c r="G2264" s="765"/>
      <c r="H2264" s="766"/>
      <c r="I2264" s="642"/>
      <c r="J2264" s="642"/>
      <c r="K2264" s="642"/>
      <c r="L2264" s="642"/>
      <c r="M2264" s="642"/>
      <c r="N2264" s="641"/>
      <c r="O2264" s="641"/>
    </row>
    <row r="2265" ht="15.75" customHeight="1">
      <c r="A2265" s="642"/>
      <c r="B2265" s="763"/>
      <c r="C2265" s="706"/>
      <c r="D2265" s="642"/>
      <c r="E2265" s="764"/>
      <c r="F2265" s="642"/>
      <c r="G2265" s="765"/>
      <c r="H2265" s="766"/>
      <c r="I2265" s="642"/>
      <c r="J2265" s="642"/>
      <c r="K2265" s="642"/>
      <c r="L2265" s="642"/>
      <c r="M2265" s="642"/>
      <c r="N2265" s="641"/>
      <c r="O2265" s="641"/>
    </row>
    <row r="2266" ht="15.75" customHeight="1">
      <c r="A2266" s="642"/>
      <c r="B2266" s="763"/>
      <c r="C2266" s="706"/>
      <c r="D2266" s="642"/>
      <c r="E2266" s="764"/>
      <c r="F2266" s="642"/>
      <c r="G2266" s="765"/>
      <c r="H2266" s="766"/>
      <c r="I2266" s="642"/>
      <c r="J2266" s="642"/>
      <c r="K2266" s="642"/>
      <c r="L2266" s="642"/>
      <c r="M2266" s="642"/>
      <c r="N2266" s="641"/>
      <c r="O2266" s="641"/>
    </row>
    <row r="2267" ht="15.75" customHeight="1">
      <c r="A2267" s="642"/>
      <c r="B2267" s="763"/>
      <c r="C2267" s="706"/>
      <c r="D2267" s="642"/>
      <c r="E2267" s="764"/>
      <c r="F2267" s="642"/>
      <c r="G2267" s="765"/>
      <c r="H2267" s="766"/>
      <c r="I2267" s="642"/>
      <c r="J2267" s="642"/>
      <c r="K2267" s="642"/>
      <c r="L2267" s="642"/>
      <c r="M2267" s="642"/>
      <c r="N2267" s="641"/>
      <c r="O2267" s="641"/>
    </row>
    <row r="2268" ht="15.75" customHeight="1">
      <c r="A2268" s="642"/>
      <c r="B2268" s="763"/>
      <c r="C2268" s="706"/>
      <c r="D2268" s="642"/>
      <c r="E2268" s="764"/>
      <c r="F2268" s="642"/>
      <c r="G2268" s="765"/>
      <c r="H2268" s="766"/>
      <c r="I2268" s="642"/>
      <c r="J2268" s="642"/>
      <c r="K2268" s="642"/>
      <c r="L2268" s="642"/>
      <c r="M2268" s="642"/>
      <c r="N2268" s="641"/>
      <c r="O2268" s="641"/>
    </row>
    <row r="2269" ht="15.75" customHeight="1">
      <c r="A2269" s="642"/>
      <c r="B2269" s="763"/>
      <c r="C2269" s="706"/>
      <c r="D2269" s="642"/>
      <c r="E2269" s="764"/>
      <c r="F2269" s="642"/>
      <c r="G2269" s="765"/>
      <c r="H2269" s="766"/>
      <c r="I2269" s="642"/>
      <c r="J2269" s="642"/>
      <c r="K2269" s="642"/>
      <c r="L2269" s="642"/>
      <c r="M2269" s="642"/>
      <c r="N2269" s="641"/>
      <c r="O2269" s="641"/>
    </row>
    <row r="2270" ht="15.75" customHeight="1">
      <c r="A2270" s="642"/>
      <c r="B2270" s="763"/>
      <c r="C2270" s="706"/>
      <c r="D2270" s="642"/>
      <c r="E2270" s="764"/>
      <c r="F2270" s="642"/>
      <c r="G2270" s="765"/>
      <c r="H2270" s="766"/>
      <c r="I2270" s="642"/>
      <c r="J2270" s="642"/>
      <c r="K2270" s="642"/>
      <c r="L2270" s="642"/>
      <c r="M2270" s="642"/>
      <c r="N2270" s="641"/>
      <c r="O2270" s="641"/>
    </row>
    <row r="2271" ht="15.75" customHeight="1">
      <c r="A2271" s="642"/>
      <c r="B2271" s="763"/>
      <c r="C2271" s="706"/>
      <c r="D2271" s="642"/>
      <c r="E2271" s="764"/>
      <c r="F2271" s="642"/>
      <c r="G2271" s="765"/>
      <c r="H2271" s="766"/>
      <c r="I2271" s="642"/>
      <c r="J2271" s="642"/>
      <c r="K2271" s="642"/>
      <c r="L2271" s="642"/>
      <c r="M2271" s="642"/>
      <c r="N2271" s="641"/>
      <c r="O2271" s="641"/>
    </row>
    <row r="2272" ht="15.75" customHeight="1">
      <c r="A2272" s="642"/>
      <c r="B2272" s="763"/>
      <c r="C2272" s="706"/>
      <c r="D2272" s="642"/>
      <c r="E2272" s="764"/>
      <c r="F2272" s="642"/>
      <c r="G2272" s="765"/>
      <c r="H2272" s="766"/>
      <c r="I2272" s="642"/>
      <c r="J2272" s="642"/>
      <c r="K2272" s="642"/>
      <c r="L2272" s="642"/>
      <c r="M2272" s="642"/>
      <c r="N2272" s="641"/>
      <c r="O2272" s="641"/>
    </row>
    <row r="2273" ht="15.75" customHeight="1">
      <c r="A2273" s="642"/>
      <c r="B2273" s="763"/>
      <c r="C2273" s="706"/>
      <c r="D2273" s="642"/>
      <c r="E2273" s="764"/>
      <c r="F2273" s="642"/>
      <c r="G2273" s="765"/>
      <c r="H2273" s="766"/>
      <c r="I2273" s="642"/>
      <c r="J2273" s="642"/>
      <c r="K2273" s="642"/>
      <c r="L2273" s="642"/>
      <c r="M2273" s="642"/>
      <c r="N2273" s="641"/>
      <c r="O2273" s="641"/>
    </row>
    <row r="2274" ht="15.75" customHeight="1">
      <c r="A2274" s="642"/>
      <c r="B2274" s="763"/>
      <c r="C2274" s="706"/>
      <c r="D2274" s="642"/>
      <c r="E2274" s="764"/>
      <c r="F2274" s="642"/>
      <c r="G2274" s="765"/>
      <c r="H2274" s="766"/>
      <c r="I2274" s="642"/>
      <c r="J2274" s="642"/>
      <c r="K2274" s="642"/>
      <c r="L2274" s="642"/>
      <c r="M2274" s="642"/>
      <c r="N2274" s="641"/>
      <c r="O2274" s="641"/>
    </row>
    <row r="2275" ht="15.75" customHeight="1">
      <c r="A2275" s="642"/>
      <c r="B2275" s="763"/>
      <c r="C2275" s="706"/>
      <c r="D2275" s="642"/>
      <c r="E2275" s="764"/>
      <c r="F2275" s="642"/>
      <c r="G2275" s="765"/>
      <c r="H2275" s="766"/>
      <c r="I2275" s="642"/>
      <c r="J2275" s="642"/>
      <c r="K2275" s="642"/>
      <c r="L2275" s="642"/>
      <c r="M2275" s="642"/>
      <c r="N2275" s="641"/>
      <c r="O2275" s="641"/>
    </row>
    <row r="2276" ht="15.75" customHeight="1">
      <c r="A2276" s="642"/>
      <c r="B2276" s="763"/>
      <c r="C2276" s="706"/>
      <c r="D2276" s="642"/>
      <c r="E2276" s="764"/>
      <c r="F2276" s="642"/>
      <c r="G2276" s="765"/>
      <c r="H2276" s="766"/>
      <c r="I2276" s="642"/>
      <c r="J2276" s="642"/>
      <c r="K2276" s="642"/>
      <c r="L2276" s="642"/>
      <c r="M2276" s="642"/>
      <c r="N2276" s="641"/>
      <c r="O2276" s="641"/>
    </row>
    <row r="2277" ht="15.75" customHeight="1">
      <c r="A2277" s="642"/>
      <c r="B2277" s="763"/>
      <c r="C2277" s="706"/>
      <c r="D2277" s="642"/>
      <c r="E2277" s="764"/>
      <c r="F2277" s="642"/>
      <c r="G2277" s="765"/>
      <c r="H2277" s="766"/>
      <c r="I2277" s="642"/>
      <c r="J2277" s="642"/>
      <c r="K2277" s="642"/>
      <c r="L2277" s="642"/>
      <c r="M2277" s="642"/>
      <c r="N2277" s="641"/>
      <c r="O2277" s="641"/>
    </row>
    <row r="2278" ht="15.75" customHeight="1">
      <c r="A2278" s="642"/>
      <c r="B2278" s="763"/>
      <c r="C2278" s="706"/>
      <c r="D2278" s="642"/>
      <c r="E2278" s="764"/>
      <c r="F2278" s="642"/>
      <c r="G2278" s="765"/>
      <c r="H2278" s="766"/>
      <c r="I2278" s="642"/>
      <c r="J2278" s="642"/>
      <c r="K2278" s="642"/>
      <c r="L2278" s="642"/>
      <c r="M2278" s="642"/>
      <c r="N2278" s="641"/>
      <c r="O2278" s="641"/>
    </row>
    <row r="2279" ht="15.75" customHeight="1">
      <c r="A2279" s="642"/>
      <c r="B2279" s="763"/>
      <c r="C2279" s="706"/>
      <c r="D2279" s="642"/>
      <c r="E2279" s="764"/>
      <c r="F2279" s="642"/>
      <c r="G2279" s="765"/>
      <c r="H2279" s="766"/>
      <c r="I2279" s="642"/>
      <c r="J2279" s="642"/>
      <c r="K2279" s="642"/>
      <c r="L2279" s="642"/>
      <c r="M2279" s="642"/>
      <c r="N2279" s="641"/>
      <c r="O2279" s="641"/>
    </row>
    <row r="2280" ht="15.75" customHeight="1">
      <c r="A2280" s="642"/>
      <c r="B2280" s="763"/>
      <c r="C2280" s="706"/>
      <c r="D2280" s="642"/>
      <c r="E2280" s="764"/>
      <c r="F2280" s="642"/>
      <c r="G2280" s="765"/>
      <c r="H2280" s="766"/>
      <c r="I2280" s="642"/>
      <c r="J2280" s="642"/>
      <c r="K2280" s="642"/>
      <c r="L2280" s="642"/>
      <c r="M2280" s="642"/>
      <c r="N2280" s="641"/>
      <c r="O2280" s="641"/>
    </row>
    <row r="2281" ht="15.75" customHeight="1">
      <c r="A2281" s="642"/>
      <c r="B2281" s="763"/>
      <c r="C2281" s="706"/>
      <c r="D2281" s="642"/>
      <c r="E2281" s="764"/>
      <c r="F2281" s="642"/>
      <c r="G2281" s="765"/>
      <c r="H2281" s="766"/>
      <c r="I2281" s="642"/>
      <c r="J2281" s="642"/>
      <c r="K2281" s="642"/>
      <c r="L2281" s="642"/>
      <c r="M2281" s="642"/>
      <c r="N2281" s="641"/>
      <c r="O2281" s="641"/>
    </row>
    <row r="2282" ht="15.75" customHeight="1">
      <c r="A2282" s="642"/>
      <c r="B2282" s="763"/>
      <c r="C2282" s="706"/>
      <c r="D2282" s="642"/>
      <c r="E2282" s="764"/>
      <c r="F2282" s="642"/>
      <c r="G2282" s="765"/>
      <c r="H2282" s="766"/>
      <c r="I2282" s="642"/>
      <c r="J2282" s="642"/>
      <c r="K2282" s="642"/>
      <c r="L2282" s="642"/>
      <c r="M2282" s="642"/>
      <c r="N2282" s="641"/>
      <c r="O2282" s="641"/>
    </row>
    <row r="2283" ht="15.75" customHeight="1">
      <c r="A2283" s="642"/>
      <c r="B2283" s="763"/>
      <c r="C2283" s="706"/>
      <c r="D2283" s="642"/>
      <c r="E2283" s="764"/>
      <c r="F2283" s="642"/>
      <c r="G2283" s="765"/>
      <c r="H2283" s="766"/>
      <c r="I2283" s="642"/>
      <c r="J2283" s="642"/>
      <c r="K2283" s="642"/>
      <c r="L2283" s="642"/>
      <c r="M2283" s="642"/>
      <c r="N2283" s="641"/>
      <c r="O2283" s="641"/>
    </row>
    <row r="2284" ht="15.75" customHeight="1">
      <c r="A2284" s="642"/>
      <c r="B2284" s="763"/>
      <c r="C2284" s="706"/>
      <c r="D2284" s="642"/>
      <c r="E2284" s="764"/>
      <c r="F2284" s="642"/>
      <c r="G2284" s="765"/>
      <c r="H2284" s="766"/>
      <c r="I2284" s="642"/>
      <c r="J2284" s="642"/>
      <c r="K2284" s="642"/>
      <c r="L2284" s="642"/>
      <c r="M2284" s="642"/>
      <c r="N2284" s="641"/>
      <c r="O2284" s="641"/>
    </row>
    <row r="2285" ht="15.75" customHeight="1">
      <c r="A2285" s="642"/>
      <c r="B2285" s="763"/>
      <c r="C2285" s="706"/>
      <c r="D2285" s="642"/>
      <c r="E2285" s="764"/>
      <c r="F2285" s="642"/>
      <c r="G2285" s="765"/>
      <c r="H2285" s="766"/>
      <c r="I2285" s="642"/>
      <c r="J2285" s="642"/>
      <c r="K2285" s="642"/>
      <c r="L2285" s="642"/>
      <c r="M2285" s="642"/>
      <c r="N2285" s="641"/>
      <c r="O2285" s="641"/>
    </row>
    <row r="2286" ht="15.75" customHeight="1">
      <c r="A2286" s="642"/>
      <c r="B2286" s="763"/>
      <c r="C2286" s="706"/>
      <c r="D2286" s="642"/>
      <c r="E2286" s="764"/>
      <c r="F2286" s="642"/>
      <c r="G2286" s="765"/>
      <c r="H2286" s="766"/>
      <c r="I2286" s="642"/>
      <c r="J2286" s="642"/>
      <c r="K2286" s="642"/>
      <c r="L2286" s="642"/>
      <c r="M2286" s="642"/>
      <c r="N2286" s="641"/>
      <c r="O2286" s="641"/>
    </row>
    <row r="2287" ht="15.75" customHeight="1">
      <c r="A2287" s="642"/>
      <c r="B2287" s="763"/>
      <c r="C2287" s="706"/>
      <c r="D2287" s="642"/>
      <c r="E2287" s="764"/>
      <c r="F2287" s="642"/>
      <c r="G2287" s="765"/>
      <c r="H2287" s="766"/>
      <c r="I2287" s="642"/>
      <c r="J2287" s="642"/>
      <c r="K2287" s="642"/>
      <c r="L2287" s="642"/>
      <c r="M2287" s="642"/>
      <c r="N2287" s="641"/>
      <c r="O2287" s="641"/>
    </row>
    <row r="2288" ht="15.75" customHeight="1">
      <c r="A2288" s="642"/>
      <c r="B2288" s="763"/>
      <c r="C2288" s="706"/>
      <c r="D2288" s="642"/>
      <c r="E2288" s="764"/>
      <c r="F2288" s="642"/>
      <c r="G2288" s="765"/>
      <c r="H2288" s="766"/>
      <c r="I2288" s="642"/>
      <c r="J2288" s="642"/>
      <c r="K2288" s="642"/>
      <c r="L2288" s="642"/>
      <c r="M2288" s="642"/>
      <c r="N2288" s="641"/>
      <c r="O2288" s="641"/>
    </row>
    <row r="2289" ht="15.75" customHeight="1">
      <c r="A2289" s="642"/>
      <c r="B2289" s="763"/>
      <c r="C2289" s="706"/>
      <c r="D2289" s="642"/>
      <c r="E2289" s="764"/>
      <c r="F2289" s="642"/>
      <c r="G2289" s="765"/>
      <c r="H2289" s="766"/>
      <c r="I2289" s="642"/>
      <c r="J2289" s="642"/>
      <c r="K2289" s="642"/>
      <c r="L2289" s="642"/>
      <c r="M2289" s="642"/>
      <c r="N2289" s="641"/>
      <c r="O2289" s="641"/>
    </row>
    <row r="2290" ht="15.75" customHeight="1">
      <c r="A2290" s="642"/>
      <c r="B2290" s="763"/>
      <c r="C2290" s="706"/>
      <c r="D2290" s="642"/>
      <c r="E2290" s="764"/>
      <c r="F2290" s="642"/>
      <c r="G2290" s="765"/>
      <c r="H2290" s="766"/>
      <c r="I2290" s="642"/>
      <c r="J2290" s="642"/>
      <c r="K2290" s="642"/>
      <c r="L2290" s="642"/>
      <c r="M2290" s="642"/>
      <c r="N2290" s="641"/>
      <c r="O2290" s="641"/>
    </row>
    <row r="2291" ht="15.75" customHeight="1">
      <c r="A2291" s="642"/>
      <c r="B2291" s="763"/>
      <c r="C2291" s="706"/>
      <c r="D2291" s="642"/>
      <c r="E2291" s="764"/>
      <c r="F2291" s="642"/>
      <c r="G2291" s="765"/>
      <c r="H2291" s="766"/>
      <c r="I2291" s="642"/>
      <c r="J2291" s="642"/>
      <c r="K2291" s="642"/>
      <c r="L2291" s="642"/>
      <c r="M2291" s="642"/>
      <c r="N2291" s="641"/>
      <c r="O2291" s="641"/>
    </row>
    <row r="2292" ht="15.75" customHeight="1">
      <c r="A2292" s="642"/>
      <c r="B2292" s="763"/>
      <c r="C2292" s="706"/>
      <c r="D2292" s="642"/>
      <c r="E2292" s="764"/>
      <c r="F2292" s="642"/>
      <c r="G2292" s="765"/>
      <c r="H2292" s="766"/>
      <c r="I2292" s="642"/>
      <c r="J2292" s="642"/>
      <c r="K2292" s="642"/>
      <c r="L2292" s="642"/>
      <c r="M2292" s="642"/>
      <c r="N2292" s="641"/>
      <c r="O2292" s="641"/>
    </row>
    <row r="2293" ht="15.75" customHeight="1">
      <c r="A2293" s="642"/>
      <c r="B2293" s="763"/>
      <c r="C2293" s="706"/>
      <c r="D2293" s="642"/>
      <c r="E2293" s="764"/>
      <c r="F2293" s="642"/>
      <c r="G2293" s="765"/>
      <c r="H2293" s="766"/>
      <c r="I2293" s="642"/>
      <c r="J2293" s="642"/>
      <c r="K2293" s="642"/>
      <c r="L2293" s="642"/>
      <c r="M2293" s="642"/>
      <c r="N2293" s="641"/>
      <c r="O2293" s="641"/>
    </row>
    <row r="2294" ht="15.75" customHeight="1">
      <c r="A2294" s="642"/>
      <c r="B2294" s="763"/>
      <c r="C2294" s="706"/>
      <c r="D2294" s="642"/>
      <c r="E2294" s="764"/>
      <c r="F2294" s="642"/>
      <c r="G2294" s="765"/>
      <c r="H2294" s="766"/>
      <c r="I2294" s="642"/>
      <c r="J2294" s="642"/>
      <c r="K2294" s="642"/>
      <c r="L2294" s="642"/>
      <c r="M2294" s="642"/>
      <c r="N2294" s="641"/>
      <c r="O2294" s="641"/>
    </row>
    <row r="2295" ht="15.75" customHeight="1">
      <c r="A2295" s="642"/>
      <c r="B2295" s="763"/>
      <c r="C2295" s="706"/>
      <c r="D2295" s="642"/>
      <c r="E2295" s="764"/>
      <c r="F2295" s="642"/>
      <c r="G2295" s="765"/>
      <c r="H2295" s="766"/>
      <c r="I2295" s="642"/>
      <c r="J2295" s="642"/>
      <c r="K2295" s="642"/>
      <c r="L2295" s="642"/>
      <c r="M2295" s="642"/>
      <c r="N2295" s="641"/>
      <c r="O2295" s="641"/>
    </row>
    <row r="2296" ht="15.75" customHeight="1">
      <c r="A2296" s="642"/>
      <c r="B2296" s="763"/>
      <c r="C2296" s="706"/>
      <c r="D2296" s="642"/>
      <c r="E2296" s="764"/>
      <c r="F2296" s="642"/>
      <c r="G2296" s="765"/>
      <c r="H2296" s="766"/>
      <c r="I2296" s="642"/>
      <c r="J2296" s="642"/>
      <c r="K2296" s="642"/>
      <c r="L2296" s="642"/>
      <c r="M2296" s="642"/>
      <c r="N2296" s="641"/>
      <c r="O2296" s="641"/>
    </row>
    <row r="2297" ht="15.75" customHeight="1">
      <c r="A2297" s="642"/>
      <c r="B2297" s="763"/>
      <c r="C2297" s="706"/>
      <c r="D2297" s="642"/>
      <c r="E2297" s="764"/>
      <c r="F2297" s="642"/>
      <c r="G2297" s="765"/>
      <c r="H2297" s="766"/>
      <c r="I2297" s="642"/>
      <c r="J2297" s="642"/>
      <c r="K2297" s="642"/>
      <c r="L2297" s="642"/>
      <c r="M2297" s="642"/>
      <c r="N2297" s="641"/>
      <c r="O2297" s="641"/>
    </row>
    <row r="2298" ht="15.75" customHeight="1">
      <c r="A2298" s="642"/>
      <c r="B2298" s="763"/>
      <c r="C2298" s="706"/>
      <c r="D2298" s="642"/>
      <c r="E2298" s="764"/>
      <c r="F2298" s="642"/>
      <c r="G2298" s="765"/>
      <c r="H2298" s="766"/>
      <c r="I2298" s="642"/>
      <c r="J2298" s="642"/>
      <c r="K2298" s="642"/>
      <c r="L2298" s="642"/>
      <c r="M2298" s="642"/>
      <c r="N2298" s="641"/>
      <c r="O2298" s="641"/>
    </row>
    <row r="2299" ht="15.75" customHeight="1">
      <c r="A2299" s="642"/>
      <c r="B2299" s="763"/>
      <c r="C2299" s="706"/>
      <c r="D2299" s="642"/>
      <c r="E2299" s="764"/>
      <c r="F2299" s="642"/>
      <c r="G2299" s="765"/>
      <c r="H2299" s="766"/>
      <c r="I2299" s="642"/>
      <c r="J2299" s="642"/>
      <c r="K2299" s="642"/>
      <c r="L2299" s="642"/>
      <c r="M2299" s="642"/>
      <c r="N2299" s="641"/>
      <c r="O2299" s="641"/>
    </row>
    <row r="2300" ht="15.75" customHeight="1">
      <c r="A2300" s="642"/>
      <c r="B2300" s="763"/>
      <c r="C2300" s="706"/>
      <c r="D2300" s="642"/>
      <c r="E2300" s="764"/>
      <c r="F2300" s="642"/>
      <c r="G2300" s="765"/>
      <c r="H2300" s="766"/>
      <c r="I2300" s="642"/>
      <c r="J2300" s="642"/>
      <c r="K2300" s="642"/>
      <c r="L2300" s="642"/>
      <c r="M2300" s="642"/>
      <c r="N2300" s="641"/>
      <c r="O2300" s="641"/>
    </row>
    <row r="2301" ht="15.75" customHeight="1">
      <c r="A2301" s="642"/>
      <c r="B2301" s="763"/>
      <c r="C2301" s="706"/>
      <c r="D2301" s="642"/>
      <c r="E2301" s="764"/>
      <c r="F2301" s="642"/>
      <c r="G2301" s="765"/>
      <c r="H2301" s="766"/>
      <c r="I2301" s="642"/>
      <c r="J2301" s="642"/>
      <c r="K2301" s="642"/>
      <c r="L2301" s="642"/>
      <c r="M2301" s="642"/>
      <c r="N2301" s="641"/>
      <c r="O2301" s="641"/>
    </row>
    <row r="2302" ht="15.75" customHeight="1">
      <c r="A2302" s="642"/>
      <c r="B2302" s="763"/>
      <c r="C2302" s="706"/>
      <c r="D2302" s="642"/>
      <c r="E2302" s="764"/>
      <c r="F2302" s="642"/>
      <c r="G2302" s="765"/>
      <c r="H2302" s="766"/>
      <c r="I2302" s="642"/>
      <c r="J2302" s="642"/>
      <c r="K2302" s="642"/>
      <c r="L2302" s="642"/>
      <c r="M2302" s="642"/>
      <c r="N2302" s="641"/>
      <c r="O2302" s="641"/>
    </row>
    <row r="2303" ht="15.75" customHeight="1">
      <c r="A2303" s="642"/>
      <c r="B2303" s="763"/>
      <c r="C2303" s="706"/>
      <c r="D2303" s="642"/>
      <c r="E2303" s="764"/>
      <c r="F2303" s="642"/>
      <c r="G2303" s="765"/>
      <c r="H2303" s="766"/>
      <c r="I2303" s="642"/>
      <c r="J2303" s="642"/>
      <c r="K2303" s="642"/>
      <c r="L2303" s="642"/>
      <c r="M2303" s="642"/>
      <c r="N2303" s="641"/>
      <c r="O2303" s="641"/>
    </row>
    <row r="2304" ht="15.75" customHeight="1">
      <c r="A2304" s="642"/>
      <c r="B2304" s="763"/>
      <c r="C2304" s="706"/>
      <c r="D2304" s="642"/>
      <c r="E2304" s="764"/>
      <c r="F2304" s="642"/>
      <c r="G2304" s="765"/>
      <c r="H2304" s="766"/>
      <c r="I2304" s="642"/>
      <c r="J2304" s="642"/>
      <c r="K2304" s="642"/>
      <c r="L2304" s="642"/>
      <c r="M2304" s="642"/>
      <c r="N2304" s="641"/>
      <c r="O2304" s="641"/>
    </row>
    <row r="2305" ht="15.75" customHeight="1">
      <c r="A2305" s="642"/>
      <c r="B2305" s="763"/>
      <c r="C2305" s="706"/>
      <c r="D2305" s="642"/>
      <c r="E2305" s="764"/>
      <c r="F2305" s="642"/>
      <c r="G2305" s="765"/>
      <c r="H2305" s="766"/>
      <c r="I2305" s="642"/>
      <c r="J2305" s="642"/>
      <c r="K2305" s="642"/>
      <c r="L2305" s="642"/>
      <c r="M2305" s="642"/>
      <c r="N2305" s="641"/>
      <c r="O2305" s="641"/>
    </row>
    <row r="2306" ht="15.75" customHeight="1">
      <c r="A2306" s="642"/>
      <c r="B2306" s="763"/>
      <c r="C2306" s="706"/>
      <c r="D2306" s="642"/>
      <c r="E2306" s="764"/>
      <c r="F2306" s="642"/>
      <c r="G2306" s="765"/>
      <c r="H2306" s="766"/>
      <c r="I2306" s="642"/>
      <c r="J2306" s="642"/>
      <c r="K2306" s="642"/>
      <c r="L2306" s="642"/>
      <c r="M2306" s="642"/>
      <c r="N2306" s="641"/>
      <c r="O2306" s="641"/>
    </row>
    <row r="2307" ht="15.75" customHeight="1">
      <c r="A2307" s="642"/>
      <c r="B2307" s="763"/>
      <c r="C2307" s="706"/>
      <c r="D2307" s="642"/>
      <c r="E2307" s="764"/>
      <c r="F2307" s="642"/>
      <c r="G2307" s="765"/>
      <c r="H2307" s="766"/>
      <c r="I2307" s="642"/>
      <c r="J2307" s="642"/>
      <c r="K2307" s="642"/>
      <c r="L2307" s="642"/>
      <c r="M2307" s="642"/>
      <c r="N2307" s="641"/>
      <c r="O2307" s="641"/>
    </row>
    <row r="2308" ht="15.75" customHeight="1">
      <c r="A2308" s="642"/>
      <c r="B2308" s="763"/>
      <c r="C2308" s="706"/>
      <c r="D2308" s="642"/>
      <c r="E2308" s="764"/>
      <c r="F2308" s="642"/>
      <c r="G2308" s="765"/>
      <c r="H2308" s="766"/>
      <c r="I2308" s="642"/>
      <c r="J2308" s="642"/>
      <c r="K2308" s="642"/>
      <c r="L2308" s="642"/>
      <c r="M2308" s="642"/>
      <c r="N2308" s="641"/>
      <c r="O2308" s="641"/>
    </row>
    <row r="2309" ht="15.75" customHeight="1">
      <c r="A2309" s="642"/>
      <c r="B2309" s="763"/>
      <c r="C2309" s="706"/>
      <c r="D2309" s="642"/>
      <c r="E2309" s="764"/>
      <c r="F2309" s="642"/>
      <c r="G2309" s="765"/>
      <c r="H2309" s="766"/>
      <c r="I2309" s="642"/>
      <c r="J2309" s="642"/>
      <c r="K2309" s="642"/>
      <c r="L2309" s="642"/>
      <c r="M2309" s="642"/>
      <c r="N2309" s="641"/>
      <c r="O2309" s="641"/>
    </row>
    <row r="2310" ht="15.75" customHeight="1">
      <c r="A2310" s="642"/>
      <c r="B2310" s="763"/>
      <c r="C2310" s="706"/>
      <c r="D2310" s="642"/>
      <c r="E2310" s="764"/>
      <c r="F2310" s="642"/>
      <c r="G2310" s="765"/>
      <c r="H2310" s="766"/>
      <c r="I2310" s="642"/>
      <c r="J2310" s="642"/>
      <c r="K2310" s="642"/>
      <c r="L2310" s="642"/>
      <c r="M2310" s="642"/>
      <c r="N2310" s="641"/>
      <c r="O2310" s="641"/>
    </row>
    <row r="2311" ht="15.75" customHeight="1">
      <c r="A2311" s="642"/>
      <c r="B2311" s="763"/>
      <c r="C2311" s="706"/>
      <c r="D2311" s="642"/>
      <c r="E2311" s="764"/>
      <c r="F2311" s="642"/>
      <c r="G2311" s="765"/>
      <c r="H2311" s="766"/>
      <c r="I2311" s="642"/>
      <c r="J2311" s="642"/>
      <c r="K2311" s="642"/>
      <c r="L2311" s="642"/>
      <c r="M2311" s="642"/>
      <c r="N2311" s="641"/>
      <c r="O2311" s="641"/>
    </row>
    <row r="2312" ht="15.75" customHeight="1">
      <c r="A2312" s="642"/>
      <c r="B2312" s="763"/>
      <c r="C2312" s="706"/>
      <c r="D2312" s="642"/>
      <c r="E2312" s="764"/>
      <c r="F2312" s="642"/>
      <c r="G2312" s="765"/>
      <c r="H2312" s="766"/>
      <c r="I2312" s="642"/>
      <c r="J2312" s="642"/>
      <c r="K2312" s="642"/>
      <c r="L2312" s="642"/>
      <c r="M2312" s="642"/>
      <c r="N2312" s="641"/>
      <c r="O2312" s="641"/>
    </row>
    <row r="2313" ht="15.75" customHeight="1">
      <c r="A2313" s="642"/>
      <c r="B2313" s="763"/>
      <c r="C2313" s="706"/>
      <c r="D2313" s="642"/>
      <c r="E2313" s="764"/>
      <c r="F2313" s="642"/>
      <c r="G2313" s="765"/>
      <c r="H2313" s="766"/>
      <c r="I2313" s="642"/>
      <c r="J2313" s="642"/>
      <c r="K2313" s="642"/>
      <c r="L2313" s="642"/>
      <c r="M2313" s="642"/>
      <c r="N2313" s="641"/>
      <c r="O2313" s="641"/>
    </row>
    <row r="2314" ht="15.75" customHeight="1">
      <c r="A2314" s="642"/>
      <c r="B2314" s="763"/>
      <c r="C2314" s="706"/>
      <c r="D2314" s="642"/>
      <c r="E2314" s="764"/>
      <c r="F2314" s="642"/>
      <c r="G2314" s="765"/>
      <c r="H2314" s="766"/>
      <c r="I2314" s="642"/>
      <c r="J2314" s="642"/>
      <c r="K2314" s="642"/>
      <c r="L2314" s="642"/>
      <c r="M2314" s="642"/>
      <c r="N2314" s="641"/>
      <c r="O2314" s="641"/>
    </row>
    <row r="2315" ht="15.75" customHeight="1">
      <c r="A2315" s="642"/>
      <c r="B2315" s="763"/>
      <c r="C2315" s="706"/>
      <c r="D2315" s="642"/>
      <c r="E2315" s="764"/>
      <c r="F2315" s="642"/>
      <c r="G2315" s="765"/>
      <c r="H2315" s="766"/>
      <c r="I2315" s="642"/>
      <c r="J2315" s="642"/>
      <c r="K2315" s="642"/>
      <c r="L2315" s="642"/>
      <c r="M2315" s="642"/>
      <c r="N2315" s="641"/>
      <c r="O2315" s="641"/>
    </row>
    <row r="2316" ht="15.75" customHeight="1">
      <c r="A2316" s="642"/>
      <c r="B2316" s="763"/>
      <c r="C2316" s="706"/>
      <c r="D2316" s="642"/>
      <c r="E2316" s="764"/>
      <c r="F2316" s="642"/>
      <c r="G2316" s="765"/>
      <c r="H2316" s="766"/>
      <c r="I2316" s="642"/>
      <c r="J2316" s="642"/>
      <c r="K2316" s="642"/>
      <c r="L2316" s="642"/>
      <c r="M2316" s="642"/>
      <c r="N2316" s="641"/>
      <c r="O2316" s="641"/>
    </row>
    <row r="2317" ht="15.75" customHeight="1">
      <c r="A2317" s="642"/>
      <c r="B2317" s="763"/>
      <c r="C2317" s="706"/>
      <c r="D2317" s="642"/>
      <c r="E2317" s="764"/>
      <c r="F2317" s="642"/>
      <c r="G2317" s="765"/>
      <c r="H2317" s="766"/>
      <c r="I2317" s="642"/>
      <c r="J2317" s="642"/>
      <c r="K2317" s="642"/>
      <c r="L2317" s="642"/>
      <c r="M2317" s="642"/>
      <c r="N2317" s="641"/>
      <c r="O2317" s="641"/>
    </row>
    <row r="2318" ht="15.75" customHeight="1">
      <c r="A2318" s="642"/>
      <c r="B2318" s="763"/>
      <c r="C2318" s="706"/>
      <c r="D2318" s="642"/>
      <c r="E2318" s="764"/>
      <c r="F2318" s="642"/>
      <c r="G2318" s="765"/>
      <c r="H2318" s="766"/>
      <c r="I2318" s="642"/>
      <c r="J2318" s="642"/>
      <c r="K2318" s="642"/>
      <c r="L2318" s="642"/>
      <c r="M2318" s="642"/>
      <c r="N2318" s="641"/>
      <c r="O2318" s="641"/>
    </row>
    <row r="2319" ht="15.75" customHeight="1">
      <c r="A2319" s="642"/>
      <c r="B2319" s="763"/>
      <c r="C2319" s="706"/>
      <c r="D2319" s="642"/>
      <c r="E2319" s="764"/>
      <c r="F2319" s="642"/>
      <c r="G2319" s="765"/>
      <c r="H2319" s="766"/>
      <c r="I2319" s="642"/>
      <c r="J2319" s="642"/>
      <c r="K2319" s="642"/>
      <c r="L2319" s="642"/>
      <c r="M2319" s="642"/>
      <c r="N2319" s="641"/>
      <c r="O2319" s="641"/>
    </row>
    <row r="2320" ht="15.75" customHeight="1">
      <c r="A2320" s="642"/>
      <c r="B2320" s="763"/>
      <c r="C2320" s="706"/>
      <c r="D2320" s="642"/>
      <c r="E2320" s="764"/>
      <c r="F2320" s="642"/>
      <c r="G2320" s="765"/>
      <c r="H2320" s="766"/>
      <c r="I2320" s="642"/>
      <c r="J2320" s="642"/>
      <c r="K2320" s="642"/>
      <c r="L2320" s="642"/>
      <c r="M2320" s="642"/>
      <c r="N2320" s="641"/>
      <c r="O2320" s="641"/>
    </row>
    <row r="2321" ht="15.75" customHeight="1">
      <c r="A2321" s="642"/>
      <c r="B2321" s="763"/>
      <c r="C2321" s="706"/>
      <c r="D2321" s="642"/>
      <c r="E2321" s="764"/>
      <c r="F2321" s="642"/>
      <c r="G2321" s="765"/>
      <c r="H2321" s="766"/>
      <c r="I2321" s="642"/>
      <c r="J2321" s="642"/>
      <c r="K2321" s="642"/>
      <c r="L2321" s="642"/>
      <c r="M2321" s="642"/>
      <c r="N2321" s="641"/>
      <c r="O2321" s="641"/>
    </row>
    <row r="2322" ht="15.75" customHeight="1">
      <c r="A2322" s="642"/>
      <c r="B2322" s="763"/>
      <c r="C2322" s="706"/>
      <c r="D2322" s="642"/>
      <c r="E2322" s="764"/>
      <c r="F2322" s="642"/>
      <c r="G2322" s="765"/>
      <c r="H2322" s="766"/>
      <c r="I2322" s="642"/>
      <c r="J2322" s="642"/>
      <c r="K2322" s="642"/>
      <c r="L2322" s="642"/>
      <c r="M2322" s="642"/>
      <c r="N2322" s="641"/>
      <c r="O2322" s="641"/>
    </row>
    <row r="2323" ht="15.75" customHeight="1">
      <c r="A2323" s="642"/>
      <c r="B2323" s="763"/>
      <c r="C2323" s="706"/>
      <c r="D2323" s="642"/>
      <c r="E2323" s="764"/>
      <c r="F2323" s="642"/>
      <c r="G2323" s="765"/>
      <c r="H2323" s="766"/>
      <c r="I2323" s="642"/>
      <c r="J2323" s="642"/>
      <c r="K2323" s="642"/>
      <c r="L2323" s="642"/>
      <c r="M2323" s="642"/>
      <c r="N2323" s="641"/>
      <c r="O2323" s="641"/>
    </row>
    <row r="2324" ht="15.75" customHeight="1">
      <c r="A2324" s="642"/>
      <c r="B2324" s="763"/>
      <c r="C2324" s="706"/>
      <c r="D2324" s="642"/>
      <c r="E2324" s="764"/>
      <c r="F2324" s="642"/>
      <c r="G2324" s="765"/>
      <c r="H2324" s="766"/>
      <c r="I2324" s="642"/>
      <c r="J2324" s="642"/>
      <c r="K2324" s="642"/>
      <c r="L2324" s="642"/>
      <c r="M2324" s="642"/>
      <c r="N2324" s="641"/>
      <c r="O2324" s="641"/>
    </row>
    <row r="2325" ht="15.75" customHeight="1">
      <c r="A2325" s="642"/>
      <c r="B2325" s="763"/>
      <c r="C2325" s="706"/>
      <c r="D2325" s="642"/>
      <c r="E2325" s="764"/>
      <c r="F2325" s="642"/>
      <c r="G2325" s="765"/>
      <c r="H2325" s="766"/>
      <c r="I2325" s="642"/>
      <c r="J2325" s="642"/>
      <c r="K2325" s="642"/>
      <c r="L2325" s="642"/>
      <c r="M2325" s="642"/>
      <c r="N2325" s="641"/>
      <c r="O2325" s="641"/>
    </row>
    <row r="2326" ht="15.75" customHeight="1">
      <c r="A2326" s="642"/>
      <c r="B2326" s="763"/>
      <c r="C2326" s="706"/>
      <c r="D2326" s="642"/>
      <c r="E2326" s="764"/>
      <c r="F2326" s="642"/>
      <c r="G2326" s="765"/>
      <c r="H2326" s="766"/>
      <c r="I2326" s="642"/>
      <c r="J2326" s="642"/>
      <c r="K2326" s="642"/>
      <c r="L2326" s="642"/>
      <c r="M2326" s="642"/>
      <c r="N2326" s="641"/>
      <c r="O2326" s="641"/>
    </row>
    <row r="2327" ht="15.75" customHeight="1">
      <c r="A2327" s="642"/>
      <c r="B2327" s="763"/>
      <c r="C2327" s="706"/>
      <c r="D2327" s="642"/>
      <c r="E2327" s="764"/>
      <c r="F2327" s="642"/>
      <c r="G2327" s="765"/>
      <c r="H2327" s="766"/>
      <c r="I2327" s="642"/>
      <c r="J2327" s="642"/>
      <c r="K2327" s="642"/>
      <c r="L2327" s="642"/>
      <c r="M2327" s="642"/>
      <c r="N2327" s="641"/>
      <c r="O2327" s="641"/>
    </row>
    <row r="2328" ht="15.75" customHeight="1">
      <c r="A2328" s="642"/>
      <c r="B2328" s="763"/>
      <c r="C2328" s="706"/>
      <c r="D2328" s="642"/>
      <c r="E2328" s="764"/>
      <c r="F2328" s="642"/>
      <c r="G2328" s="765"/>
      <c r="H2328" s="766"/>
      <c r="I2328" s="642"/>
      <c r="J2328" s="642"/>
      <c r="K2328" s="642"/>
      <c r="L2328" s="642"/>
      <c r="M2328" s="642"/>
      <c r="N2328" s="641"/>
      <c r="O2328" s="641"/>
    </row>
    <row r="2329" ht="15.75" customHeight="1">
      <c r="A2329" s="642"/>
      <c r="B2329" s="763"/>
      <c r="C2329" s="706"/>
      <c r="D2329" s="642"/>
      <c r="E2329" s="764"/>
      <c r="F2329" s="642"/>
      <c r="G2329" s="765"/>
      <c r="H2329" s="766"/>
      <c r="I2329" s="642"/>
      <c r="J2329" s="642"/>
      <c r="K2329" s="642"/>
      <c r="L2329" s="642"/>
      <c r="M2329" s="642"/>
      <c r="N2329" s="641"/>
      <c r="O2329" s="641"/>
    </row>
    <row r="2330" ht="15.75" customHeight="1">
      <c r="A2330" s="642"/>
      <c r="B2330" s="763"/>
      <c r="C2330" s="706"/>
      <c r="D2330" s="642"/>
      <c r="E2330" s="764"/>
      <c r="F2330" s="642"/>
      <c r="G2330" s="765"/>
      <c r="H2330" s="766"/>
      <c r="I2330" s="642"/>
      <c r="J2330" s="642"/>
      <c r="K2330" s="642"/>
      <c r="L2330" s="642"/>
      <c r="M2330" s="642"/>
      <c r="N2330" s="641"/>
      <c r="O2330" s="641"/>
    </row>
    <row r="2331" ht="15.75" customHeight="1">
      <c r="A2331" s="642"/>
      <c r="B2331" s="763"/>
      <c r="C2331" s="706"/>
      <c r="D2331" s="642"/>
      <c r="E2331" s="764"/>
      <c r="F2331" s="642"/>
      <c r="G2331" s="765"/>
      <c r="H2331" s="766"/>
      <c r="I2331" s="642"/>
      <c r="J2331" s="642"/>
      <c r="K2331" s="642"/>
      <c r="L2331" s="642"/>
      <c r="M2331" s="642"/>
      <c r="N2331" s="641"/>
      <c r="O2331" s="641"/>
    </row>
    <row r="2332" ht="15.75" customHeight="1">
      <c r="A2332" s="642"/>
      <c r="B2332" s="763"/>
      <c r="C2332" s="706"/>
      <c r="D2332" s="642"/>
      <c r="E2332" s="764"/>
      <c r="F2332" s="642"/>
      <c r="G2332" s="765"/>
      <c r="H2332" s="766"/>
      <c r="I2332" s="642"/>
      <c r="J2332" s="642"/>
      <c r="K2332" s="642"/>
      <c r="L2332" s="642"/>
      <c r="M2332" s="642"/>
      <c r="N2332" s="641"/>
      <c r="O2332" s="641"/>
    </row>
    <row r="2333" ht="15.75" customHeight="1">
      <c r="A2333" s="642"/>
      <c r="B2333" s="763"/>
      <c r="C2333" s="706"/>
      <c r="D2333" s="642"/>
      <c r="E2333" s="764"/>
      <c r="F2333" s="642"/>
      <c r="G2333" s="765"/>
      <c r="H2333" s="766"/>
      <c r="I2333" s="642"/>
      <c r="J2333" s="642"/>
      <c r="K2333" s="642"/>
      <c r="L2333" s="642"/>
      <c r="M2333" s="642"/>
      <c r="N2333" s="641"/>
      <c r="O2333" s="641"/>
    </row>
    <row r="2334" ht="15.75" customHeight="1">
      <c r="A2334" s="642"/>
      <c r="B2334" s="763"/>
      <c r="C2334" s="706"/>
      <c r="D2334" s="642"/>
      <c r="E2334" s="764"/>
      <c r="F2334" s="642"/>
      <c r="G2334" s="765"/>
      <c r="H2334" s="766"/>
      <c r="I2334" s="642"/>
      <c r="J2334" s="642"/>
      <c r="K2334" s="642"/>
      <c r="L2334" s="642"/>
      <c r="M2334" s="642"/>
      <c r="N2334" s="641"/>
      <c r="O2334" s="641"/>
    </row>
    <row r="2335" ht="15.75" customHeight="1">
      <c r="A2335" s="642"/>
      <c r="B2335" s="763"/>
      <c r="C2335" s="706"/>
      <c r="D2335" s="642"/>
      <c r="E2335" s="764"/>
      <c r="F2335" s="642"/>
      <c r="G2335" s="765"/>
      <c r="H2335" s="766"/>
      <c r="I2335" s="642"/>
      <c r="J2335" s="642"/>
      <c r="K2335" s="642"/>
      <c r="L2335" s="642"/>
      <c r="M2335" s="642"/>
      <c r="N2335" s="641"/>
      <c r="O2335" s="641"/>
    </row>
    <row r="2336" ht="15.75" customHeight="1">
      <c r="A2336" s="642"/>
      <c r="B2336" s="763"/>
      <c r="C2336" s="706"/>
      <c r="D2336" s="642"/>
      <c r="E2336" s="764"/>
      <c r="F2336" s="642"/>
      <c r="G2336" s="765"/>
      <c r="H2336" s="766"/>
      <c r="I2336" s="642"/>
      <c r="J2336" s="642"/>
      <c r="K2336" s="642"/>
      <c r="L2336" s="642"/>
      <c r="M2336" s="642"/>
      <c r="N2336" s="641"/>
      <c r="O2336" s="641"/>
    </row>
    <row r="2337" ht="15.75" customHeight="1">
      <c r="A2337" s="642"/>
      <c r="B2337" s="763"/>
      <c r="C2337" s="706"/>
      <c r="D2337" s="642"/>
      <c r="E2337" s="764"/>
      <c r="F2337" s="642"/>
      <c r="G2337" s="765"/>
      <c r="H2337" s="766"/>
      <c r="I2337" s="642"/>
      <c r="J2337" s="642"/>
      <c r="K2337" s="642"/>
      <c r="L2337" s="642"/>
      <c r="M2337" s="642"/>
      <c r="N2337" s="641"/>
      <c r="O2337" s="641"/>
    </row>
    <row r="2338" ht="15.75" customHeight="1">
      <c r="A2338" s="642"/>
      <c r="B2338" s="763"/>
      <c r="C2338" s="706"/>
      <c r="D2338" s="642"/>
      <c r="E2338" s="764"/>
      <c r="F2338" s="642"/>
      <c r="G2338" s="765"/>
      <c r="H2338" s="766"/>
      <c r="I2338" s="642"/>
      <c r="J2338" s="642"/>
      <c r="K2338" s="642"/>
      <c r="L2338" s="642"/>
      <c r="M2338" s="642"/>
      <c r="N2338" s="641"/>
      <c r="O2338" s="641"/>
    </row>
    <row r="2339" ht="15.75" customHeight="1">
      <c r="A2339" s="642"/>
      <c r="B2339" s="763"/>
      <c r="C2339" s="706"/>
      <c r="D2339" s="642"/>
      <c r="E2339" s="764"/>
      <c r="F2339" s="642"/>
      <c r="G2339" s="765"/>
      <c r="H2339" s="766"/>
      <c r="I2339" s="642"/>
      <c r="J2339" s="642"/>
      <c r="K2339" s="642"/>
      <c r="L2339" s="642"/>
      <c r="M2339" s="642"/>
      <c r="N2339" s="641"/>
      <c r="O2339" s="641"/>
    </row>
    <row r="2340" ht="15.75" customHeight="1">
      <c r="A2340" s="642"/>
      <c r="B2340" s="763"/>
      <c r="C2340" s="706"/>
      <c r="D2340" s="642"/>
      <c r="E2340" s="764"/>
      <c r="F2340" s="642"/>
      <c r="G2340" s="765"/>
      <c r="H2340" s="766"/>
      <c r="I2340" s="642"/>
      <c r="J2340" s="642"/>
      <c r="K2340" s="642"/>
      <c r="L2340" s="642"/>
      <c r="M2340" s="642"/>
      <c r="N2340" s="641"/>
      <c r="O2340" s="641"/>
    </row>
    <row r="2341" ht="15.75" customHeight="1">
      <c r="A2341" s="642"/>
      <c r="B2341" s="763"/>
      <c r="C2341" s="706"/>
      <c r="D2341" s="642"/>
      <c r="E2341" s="764"/>
      <c r="F2341" s="642"/>
      <c r="G2341" s="765"/>
      <c r="H2341" s="766"/>
      <c r="I2341" s="642"/>
      <c r="J2341" s="642"/>
      <c r="K2341" s="642"/>
      <c r="L2341" s="642"/>
      <c r="M2341" s="642"/>
      <c r="N2341" s="641"/>
      <c r="O2341" s="641"/>
    </row>
    <row r="2342" ht="15.75" customHeight="1">
      <c r="A2342" s="642"/>
      <c r="B2342" s="763"/>
      <c r="C2342" s="706"/>
      <c r="D2342" s="642"/>
      <c r="E2342" s="764"/>
      <c r="F2342" s="642"/>
      <c r="G2342" s="765"/>
      <c r="H2342" s="766"/>
      <c r="I2342" s="642"/>
      <c r="J2342" s="642"/>
      <c r="K2342" s="642"/>
      <c r="L2342" s="642"/>
      <c r="M2342" s="642"/>
      <c r="N2342" s="641"/>
      <c r="O2342" s="641"/>
    </row>
    <row r="2343" ht="15.75" customHeight="1">
      <c r="A2343" s="642"/>
      <c r="B2343" s="763"/>
      <c r="C2343" s="706"/>
      <c r="D2343" s="642"/>
      <c r="E2343" s="764"/>
      <c r="F2343" s="642"/>
      <c r="G2343" s="765"/>
      <c r="H2343" s="766"/>
      <c r="I2343" s="642"/>
      <c r="J2343" s="642"/>
      <c r="K2343" s="642"/>
      <c r="L2343" s="642"/>
      <c r="M2343" s="642"/>
      <c r="N2343" s="641"/>
      <c r="O2343" s="641"/>
    </row>
    <row r="2344" ht="15.75" customHeight="1">
      <c r="A2344" s="642"/>
      <c r="B2344" s="763"/>
      <c r="C2344" s="706"/>
      <c r="D2344" s="642"/>
      <c r="E2344" s="764"/>
      <c r="F2344" s="642"/>
      <c r="G2344" s="765"/>
      <c r="H2344" s="766"/>
      <c r="I2344" s="642"/>
      <c r="J2344" s="642"/>
      <c r="K2344" s="642"/>
      <c r="L2344" s="642"/>
      <c r="M2344" s="642"/>
      <c r="N2344" s="641"/>
      <c r="O2344" s="641"/>
    </row>
    <row r="2345" ht="15.75" customHeight="1">
      <c r="A2345" s="642"/>
      <c r="B2345" s="763"/>
      <c r="C2345" s="706"/>
      <c r="D2345" s="642"/>
      <c r="E2345" s="764"/>
      <c r="F2345" s="642"/>
      <c r="G2345" s="765"/>
      <c r="H2345" s="766"/>
      <c r="I2345" s="642"/>
      <c r="J2345" s="642"/>
      <c r="K2345" s="642"/>
      <c r="L2345" s="642"/>
      <c r="M2345" s="642"/>
      <c r="N2345" s="641"/>
      <c r="O2345" s="641"/>
    </row>
    <row r="2346" ht="15.75" customHeight="1">
      <c r="A2346" s="642"/>
      <c r="B2346" s="763"/>
      <c r="C2346" s="706"/>
      <c r="D2346" s="642"/>
      <c r="E2346" s="764"/>
      <c r="F2346" s="642"/>
      <c r="G2346" s="765"/>
      <c r="H2346" s="766"/>
      <c r="I2346" s="642"/>
      <c r="J2346" s="642"/>
      <c r="K2346" s="642"/>
      <c r="L2346" s="642"/>
      <c r="M2346" s="642"/>
      <c r="N2346" s="641"/>
      <c r="O2346" s="641"/>
    </row>
    <row r="2347" ht="15.75" customHeight="1">
      <c r="A2347" s="642"/>
      <c r="B2347" s="763"/>
      <c r="C2347" s="706"/>
      <c r="D2347" s="642"/>
      <c r="E2347" s="764"/>
      <c r="F2347" s="642"/>
      <c r="G2347" s="765"/>
      <c r="H2347" s="766"/>
      <c r="I2347" s="642"/>
      <c r="J2347" s="642"/>
      <c r="K2347" s="642"/>
      <c r="L2347" s="642"/>
      <c r="M2347" s="642"/>
      <c r="N2347" s="641"/>
      <c r="O2347" s="641"/>
    </row>
    <row r="2348" ht="15.75" customHeight="1">
      <c r="A2348" s="642"/>
      <c r="B2348" s="763"/>
      <c r="C2348" s="706"/>
      <c r="D2348" s="642"/>
      <c r="E2348" s="764"/>
      <c r="F2348" s="642"/>
      <c r="G2348" s="765"/>
      <c r="H2348" s="766"/>
      <c r="I2348" s="642"/>
      <c r="J2348" s="642"/>
      <c r="K2348" s="642"/>
      <c r="L2348" s="642"/>
      <c r="M2348" s="642"/>
      <c r="N2348" s="641"/>
      <c r="O2348" s="641"/>
    </row>
    <row r="2349" ht="15.75" customHeight="1">
      <c r="A2349" s="642"/>
      <c r="B2349" s="763"/>
      <c r="C2349" s="706"/>
      <c r="D2349" s="642"/>
      <c r="E2349" s="764"/>
      <c r="F2349" s="642"/>
      <c r="G2349" s="765"/>
      <c r="H2349" s="766"/>
      <c r="I2349" s="642"/>
      <c r="J2349" s="642"/>
      <c r="K2349" s="642"/>
      <c r="L2349" s="642"/>
      <c r="M2349" s="642"/>
      <c r="N2349" s="641"/>
      <c r="O2349" s="641"/>
    </row>
    <row r="2350" ht="15.75" customHeight="1">
      <c r="A2350" s="642"/>
      <c r="B2350" s="763"/>
      <c r="C2350" s="706"/>
      <c r="D2350" s="642"/>
      <c r="E2350" s="764"/>
      <c r="F2350" s="642"/>
      <c r="G2350" s="765"/>
      <c r="H2350" s="766"/>
      <c r="I2350" s="642"/>
      <c r="J2350" s="642"/>
      <c r="K2350" s="642"/>
      <c r="L2350" s="642"/>
      <c r="M2350" s="642"/>
      <c r="N2350" s="641"/>
      <c r="O2350" s="641"/>
    </row>
    <row r="2351" ht="15.75" customHeight="1">
      <c r="A2351" s="642"/>
      <c r="B2351" s="763"/>
      <c r="C2351" s="706"/>
      <c r="D2351" s="642"/>
      <c r="E2351" s="764"/>
      <c r="F2351" s="642"/>
      <c r="G2351" s="765"/>
      <c r="H2351" s="766"/>
      <c r="I2351" s="642"/>
      <c r="J2351" s="642"/>
      <c r="K2351" s="642"/>
      <c r="L2351" s="642"/>
      <c r="M2351" s="642"/>
      <c r="N2351" s="641"/>
      <c r="O2351" s="641"/>
    </row>
    <row r="2352" ht="15.75" customHeight="1">
      <c r="A2352" s="642"/>
      <c r="B2352" s="763"/>
      <c r="C2352" s="706"/>
      <c r="D2352" s="642"/>
      <c r="E2352" s="764"/>
      <c r="F2352" s="642"/>
      <c r="G2352" s="765"/>
      <c r="H2352" s="766"/>
      <c r="I2352" s="642"/>
      <c r="J2352" s="642"/>
      <c r="K2352" s="642"/>
      <c r="L2352" s="642"/>
      <c r="M2352" s="642"/>
      <c r="N2352" s="641"/>
      <c r="O2352" s="641"/>
    </row>
    <row r="2353" ht="15.75" customHeight="1">
      <c r="A2353" s="642"/>
      <c r="B2353" s="763"/>
      <c r="C2353" s="706"/>
      <c r="D2353" s="642"/>
      <c r="E2353" s="764"/>
      <c r="F2353" s="642"/>
      <c r="G2353" s="765"/>
      <c r="H2353" s="766"/>
      <c r="I2353" s="642"/>
      <c r="J2353" s="642"/>
      <c r="K2353" s="642"/>
      <c r="L2353" s="642"/>
      <c r="M2353" s="642"/>
      <c r="N2353" s="641"/>
      <c r="O2353" s="641"/>
    </row>
    <row r="2354" ht="15.75" customHeight="1">
      <c r="A2354" s="642"/>
      <c r="B2354" s="763"/>
      <c r="C2354" s="706"/>
      <c r="D2354" s="642"/>
      <c r="E2354" s="764"/>
      <c r="F2354" s="642"/>
      <c r="G2354" s="765"/>
      <c r="H2354" s="766"/>
      <c r="I2354" s="642"/>
      <c r="J2354" s="642"/>
      <c r="K2354" s="642"/>
      <c r="L2354" s="642"/>
      <c r="M2354" s="642"/>
      <c r="N2354" s="641"/>
      <c r="O2354" s="641"/>
    </row>
    <row r="2355" ht="15.75" customHeight="1">
      <c r="A2355" s="642"/>
      <c r="B2355" s="763"/>
      <c r="C2355" s="706"/>
      <c r="D2355" s="642"/>
      <c r="E2355" s="764"/>
      <c r="F2355" s="642"/>
      <c r="G2355" s="765"/>
      <c r="H2355" s="766"/>
      <c r="I2355" s="642"/>
      <c r="J2355" s="642"/>
      <c r="K2355" s="642"/>
      <c r="L2355" s="642"/>
      <c r="M2355" s="642"/>
      <c r="N2355" s="641"/>
      <c r="O2355" s="641"/>
    </row>
    <row r="2356" ht="15.75" customHeight="1">
      <c r="A2356" s="642"/>
      <c r="B2356" s="763"/>
      <c r="C2356" s="706"/>
      <c r="D2356" s="642"/>
      <c r="E2356" s="764"/>
      <c r="F2356" s="642"/>
      <c r="G2356" s="765"/>
      <c r="H2356" s="766"/>
      <c r="I2356" s="642"/>
      <c r="J2356" s="642"/>
      <c r="K2356" s="642"/>
      <c r="L2356" s="642"/>
      <c r="M2356" s="642"/>
      <c r="N2356" s="641"/>
      <c r="O2356" s="641"/>
    </row>
    <row r="2357" ht="15.75" customHeight="1">
      <c r="A2357" s="642"/>
      <c r="B2357" s="763"/>
      <c r="C2357" s="706"/>
      <c r="D2357" s="642"/>
      <c r="E2357" s="764"/>
      <c r="F2357" s="642"/>
      <c r="G2357" s="765"/>
      <c r="H2357" s="766"/>
      <c r="I2357" s="642"/>
      <c r="J2357" s="642"/>
      <c r="K2357" s="642"/>
      <c r="L2357" s="642"/>
      <c r="M2357" s="642"/>
      <c r="N2357" s="641"/>
      <c r="O2357" s="641"/>
    </row>
    <row r="2358" ht="15.75" customHeight="1">
      <c r="A2358" s="642"/>
      <c r="B2358" s="763"/>
      <c r="C2358" s="706"/>
      <c r="D2358" s="642"/>
      <c r="E2358" s="764"/>
      <c r="F2358" s="642"/>
      <c r="G2358" s="765"/>
      <c r="H2358" s="766"/>
      <c r="I2358" s="642"/>
      <c r="J2358" s="642"/>
      <c r="K2358" s="642"/>
      <c r="L2358" s="642"/>
      <c r="M2358" s="642"/>
      <c r="N2358" s="641"/>
      <c r="O2358" s="641"/>
    </row>
    <row r="2359" ht="15.75" customHeight="1">
      <c r="A2359" s="642"/>
      <c r="B2359" s="763"/>
      <c r="C2359" s="706"/>
      <c r="D2359" s="642"/>
      <c r="E2359" s="764"/>
      <c r="F2359" s="642"/>
      <c r="G2359" s="765"/>
      <c r="H2359" s="766"/>
      <c r="I2359" s="642"/>
      <c r="J2359" s="642"/>
      <c r="K2359" s="642"/>
      <c r="L2359" s="642"/>
      <c r="M2359" s="642"/>
      <c r="N2359" s="641"/>
      <c r="O2359" s="641"/>
    </row>
    <row r="2360" ht="15.75" customHeight="1">
      <c r="A2360" s="642"/>
      <c r="B2360" s="763"/>
      <c r="C2360" s="706"/>
      <c r="D2360" s="642"/>
      <c r="E2360" s="764"/>
      <c r="F2360" s="642"/>
      <c r="G2360" s="765"/>
      <c r="H2360" s="766"/>
      <c r="I2360" s="642"/>
      <c r="J2360" s="642"/>
      <c r="K2360" s="642"/>
      <c r="L2360" s="642"/>
      <c r="M2360" s="642"/>
      <c r="N2360" s="641"/>
      <c r="O2360" s="641"/>
    </row>
    <row r="2361" ht="15.75" customHeight="1">
      <c r="A2361" s="642"/>
      <c r="B2361" s="763"/>
      <c r="C2361" s="706"/>
      <c r="D2361" s="642"/>
      <c r="E2361" s="764"/>
      <c r="F2361" s="642"/>
      <c r="G2361" s="765"/>
      <c r="H2361" s="766"/>
      <c r="I2361" s="642"/>
      <c r="J2361" s="642"/>
      <c r="K2361" s="642"/>
      <c r="L2361" s="642"/>
      <c r="M2361" s="642"/>
      <c r="N2361" s="641"/>
      <c r="O2361" s="641"/>
    </row>
    <row r="2362" ht="15.75" customHeight="1">
      <c r="A2362" s="642"/>
      <c r="B2362" s="763"/>
      <c r="C2362" s="706"/>
      <c r="D2362" s="642"/>
      <c r="E2362" s="764"/>
      <c r="F2362" s="642"/>
      <c r="G2362" s="765"/>
      <c r="H2362" s="766"/>
      <c r="I2362" s="642"/>
      <c r="J2362" s="642"/>
      <c r="K2362" s="642"/>
      <c r="L2362" s="642"/>
      <c r="M2362" s="642"/>
      <c r="N2362" s="641"/>
      <c r="O2362" s="641"/>
    </row>
    <row r="2363" ht="15.75" customHeight="1">
      <c r="A2363" s="642"/>
      <c r="B2363" s="763"/>
      <c r="C2363" s="706"/>
      <c r="D2363" s="642"/>
      <c r="E2363" s="764"/>
      <c r="F2363" s="642"/>
      <c r="G2363" s="765"/>
      <c r="H2363" s="766"/>
      <c r="I2363" s="642"/>
      <c r="J2363" s="642"/>
      <c r="K2363" s="642"/>
      <c r="L2363" s="642"/>
      <c r="M2363" s="642"/>
      <c r="N2363" s="641"/>
      <c r="O2363" s="641"/>
    </row>
    <row r="2364" ht="15.75" customHeight="1">
      <c r="A2364" s="642"/>
      <c r="B2364" s="763"/>
      <c r="C2364" s="706"/>
      <c r="D2364" s="642"/>
      <c r="E2364" s="764"/>
      <c r="F2364" s="642"/>
      <c r="G2364" s="765"/>
      <c r="H2364" s="766"/>
      <c r="I2364" s="642"/>
      <c r="J2364" s="642"/>
      <c r="K2364" s="642"/>
      <c r="L2364" s="642"/>
      <c r="M2364" s="642"/>
      <c r="N2364" s="641"/>
      <c r="O2364" s="641"/>
    </row>
    <row r="2365" ht="15.75" customHeight="1">
      <c r="A2365" s="642"/>
      <c r="B2365" s="763"/>
      <c r="C2365" s="706"/>
      <c r="D2365" s="642"/>
      <c r="E2365" s="764"/>
      <c r="F2365" s="642"/>
      <c r="G2365" s="765"/>
      <c r="H2365" s="766"/>
      <c r="I2365" s="642"/>
      <c r="J2365" s="642"/>
      <c r="K2365" s="642"/>
      <c r="L2365" s="642"/>
      <c r="M2365" s="642"/>
      <c r="N2365" s="641"/>
      <c r="O2365" s="641"/>
    </row>
    <row r="2366" ht="15.75" customHeight="1">
      <c r="A2366" s="642"/>
      <c r="B2366" s="763"/>
      <c r="C2366" s="706"/>
      <c r="D2366" s="642"/>
      <c r="E2366" s="764"/>
      <c r="F2366" s="642"/>
      <c r="G2366" s="765"/>
      <c r="H2366" s="766"/>
      <c r="I2366" s="642"/>
      <c r="J2366" s="642"/>
      <c r="K2366" s="642"/>
      <c r="L2366" s="642"/>
      <c r="M2366" s="642"/>
      <c r="N2366" s="641"/>
      <c r="O2366" s="641"/>
    </row>
    <row r="2367" ht="15.75" customHeight="1">
      <c r="A2367" s="642"/>
      <c r="B2367" s="763"/>
      <c r="C2367" s="706"/>
      <c r="D2367" s="642"/>
      <c r="E2367" s="764"/>
      <c r="F2367" s="642"/>
      <c r="G2367" s="765"/>
      <c r="H2367" s="766"/>
      <c r="I2367" s="642"/>
      <c r="J2367" s="642"/>
      <c r="K2367" s="642"/>
      <c r="L2367" s="642"/>
      <c r="M2367" s="642"/>
      <c r="N2367" s="641"/>
      <c r="O2367" s="641"/>
    </row>
    <row r="2368" ht="15.75" customHeight="1">
      <c r="A2368" s="642"/>
      <c r="B2368" s="763"/>
      <c r="C2368" s="706"/>
      <c r="D2368" s="642"/>
      <c r="E2368" s="764"/>
      <c r="F2368" s="642"/>
      <c r="G2368" s="765"/>
      <c r="H2368" s="766"/>
      <c r="I2368" s="642"/>
      <c r="J2368" s="642"/>
      <c r="K2368" s="642"/>
      <c r="L2368" s="642"/>
      <c r="M2368" s="642"/>
      <c r="N2368" s="641"/>
      <c r="O2368" s="641"/>
    </row>
    <row r="2369" ht="15.75" customHeight="1">
      <c r="A2369" s="642"/>
      <c r="B2369" s="763"/>
      <c r="C2369" s="706"/>
      <c r="D2369" s="642"/>
      <c r="E2369" s="764"/>
      <c r="F2369" s="642"/>
      <c r="G2369" s="765"/>
      <c r="H2369" s="766"/>
      <c r="I2369" s="642"/>
      <c r="J2369" s="642"/>
      <c r="K2369" s="642"/>
      <c r="L2369" s="642"/>
      <c r="M2369" s="642"/>
      <c r="N2369" s="641"/>
      <c r="O2369" s="641"/>
    </row>
    <row r="2370" ht="15.75" customHeight="1">
      <c r="A2370" s="642"/>
      <c r="B2370" s="763"/>
      <c r="C2370" s="706"/>
      <c r="D2370" s="642"/>
      <c r="E2370" s="764"/>
      <c r="F2370" s="642"/>
      <c r="G2370" s="765"/>
      <c r="H2370" s="766"/>
      <c r="I2370" s="642"/>
      <c r="J2370" s="642"/>
      <c r="K2370" s="642"/>
      <c r="L2370" s="642"/>
      <c r="M2370" s="642"/>
      <c r="N2370" s="641"/>
      <c r="O2370" s="641"/>
    </row>
    <row r="2371" ht="15.75" customHeight="1">
      <c r="A2371" s="642"/>
      <c r="B2371" s="763"/>
      <c r="C2371" s="706"/>
      <c r="D2371" s="642"/>
      <c r="E2371" s="764"/>
      <c r="F2371" s="642"/>
      <c r="G2371" s="765"/>
      <c r="H2371" s="766"/>
      <c r="I2371" s="642"/>
      <c r="J2371" s="642"/>
      <c r="K2371" s="642"/>
      <c r="L2371" s="642"/>
      <c r="M2371" s="642"/>
      <c r="N2371" s="641"/>
      <c r="O2371" s="641"/>
    </row>
    <row r="2372" ht="15.75" customHeight="1">
      <c r="A2372" s="642"/>
      <c r="B2372" s="763"/>
      <c r="C2372" s="706"/>
      <c r="D2372" s="642"/>
      <c r="E2372" s="764"/>
      <c r="F2372" s="642"/>
      <c r="G2372" s="765"/>
      <c r="H2372" s="766"/>
      <c r="I2372" s="642"/>
      <c r="J2372" s="642"/>
      <c r="K2372" s="642"/>
      <c r="L2372" s="642"/>
      <c r="M2372" s="642"/>
      <c r="N2372" s="641"/>
      <c r="O2372" s="641"/>
    </row>
    <row r="2373" ht="15.75" customHeight="1">
      <c r="A2373" s="642"/>
      <c r="B2373" s="763"/>
      <c r="C2373" s="706"/>
      <c r="D2373" s="642"/>
      <c r="E2373" s="764"/>
      <c r="F2373" s="642"/>
      <c r="G2373" s="765"/>
      <c r="H2373" s="766"/>
      <c r="I2373" s="642"/>
      <c r="J2373" s="642"/>
      <c r="K2373" s="642"/>
      <c r="L2373" s="642"/>
      <c r="M2373" s="642"/>
      <c r="N2373" s="641"/>
      <c r="O2373" s="641"/>
    </row>
    <row r="2374" ht="15.75" customHeight="1">
      <c r="A2374" s="642"/>
      <c r="B2374" s="763"/>
      <c r="C2374" s="706"/>
      <c r="D2374" s="642"/>
      <c r="E2374" s="764"/>
      <c r="F2374" s="642"/>
      <c r="G2374" s="765"/>
      <c r="H2374" s="766"/>
      <c r="I2374" s="642"/>
      <c r="J2374" s="642"/>
      <c r="K2374" s="642"/>
      <c r="L2374" s="642"/>
      <c r="M2374" s="642"/>
      <c r="N2374" s="641"/>
      <c r="O2374" s="641"/>
    </row>
    <row r="2375" ht="15.75" customHeight="1">
      <c r="A2375" s="642"/>
      <c r="B2375" s="763"/>
      <c r="C2375" s="706"/>
      <c r="D2375" s="642"/>
      <c r="E2375" s="764"/>
      <c r="F2375" s="642"/>
      <c r="G2375" s="765"/>
      <c r="H2375" s="766"/>
      <c r="I2375" s="642"/>
      <c r="J2375" s="642"/>
      <c r="K2375" s="642"/>
      <c r="L2375" s="642"/>
      <c r="M2375" s="642"/>
      <c r="N2375" s="641"/>
      <c r="O2375" s="641"/>
    </row>
    <row r="2376" ht="15.75" customHeight="1">
      <c r="A2376" s="642"/>
      <c r="B2376" s="763"/>
      <c r="C2376" s="706"/>
      <c r="D2376" s="642"/>
      <c r="E2376" s="764"/>
      <c r="F2376" s="642"/>
      <c r="G2376" s="765"/>
      <c r="H2376" s="766"/>
      <c r="I2376" s="642"/>
      <c r="J2376" s="642"/>
      <c r="K2376" s="642"/>
      <c r="L2376" s="642"/>
      <c r="M2376" s="642"/>
      <c r="N2376" s="641"/>
      <c r="O2376" s="641"/>
    </row>
    <row r="2377" ht="15.75" customHeight="1">
      <c r="A2377" s="642"/>
      <c r="B2377" s="763"/>
      <c r="C2377" s="706"/>
      <c r="D2377" s="642"/>
      <c r="E2377" s="764"/>
      <c r="F2377" s="642"/>
      <c r="G2377" s="765"/>
      <c r="H2377" s="766"/>
      <c r="I2377" s="642"/>
      <c r="J2377" s="642"/>
      <c r="K2377" s="642"/>
      <c r="L2377" s="642"/>
      <c r="M2377" s="642"/>
      <c r="N2377" s="641"/>
      <c r="O2377" s="641"/>
    </row>
    <row r="2378" ht="15.75" customHeight="1">
      <c r="A2378" s="642"/>
      <c r="B2378" s="763"/>
      <c r="C2378" s="706"/>
      <c r="D2378" s="642"/>
      <c r="E2378" s="764"/>
      <c r="F2378" s="642"/>
      <c r="G2378" s="765"/>
      <c r="H2378" s="766"/>
      <c r="I2378" s="642"/>
      <c r="J2378" s="642"/>
      <c r="K2378" s="642"/>
      <c r="L2378" s="642"/>
      <c r="M2378" s="642"/>
      <c r="N2378" s="641"/>
      <c r="O2378" s="641"/>
    </row>
    <row r="2379" ht="15.75" customHeight="1">
      <c r="A2379" s="642"/>
      <c r="B2379" s="763"/>
      <c r="C2379" s="706"/>
      <c r="D2379" s="642"/>
      <c r="E2379" s="764"/>
      <c r="F2379" s="642"/>
      <c r="G2379" s="765"/>
      <c r="H2379" s="766"/>
      <c r="I2379" s="642"/>
      <c r="J2379" s="642"/>
      <c r="K2379" s="642"/>
      <c r="L2379" s="642"/>
      <c r="M2379" s="642"/>
      <c r="N2379" s="641"/>
      <c r="O2379" s="641"/>
    </row>
    <row r="2380" ht="15.75" customHeight="1">
      <c r="A2380" s="642"/>
      <c r="B2380" s="763"/>
      <c r="C2380" s="706"/>
      <c r="D2380" s="642"/>
      <c r="E2380" s="764"/>
      <c r="F2380" s="642"/>
      <c r="G2380" s="765"/>
      <c r="H2380" s="766"/>
      <c r="I2380" s="642"/>
      <c r="J2380" s="642"/>
      <c r="K2380" s="642"/>
      <c r="L2380" s="642"/>
      <c r="M2380" s="642"/>
      <c r="N2380" s="641"/>
      <c r="O2380" s="641"/>
    </row>
    <row r="2381" ht="15.75" customHeight="1">
      <c r="A2381" s="642"/>
      <c r="B2381" s="763"/>
      <c r="C2381" s="706"/>
      <c r="D2381" s="642"/>
      <c r="E2381" s="764"/>
      <c r="F2381" s="642"/>
      <c r="G2381" s="765"/>
      <c r="H2381" s="766"/>
      <c r="I2381" s="642"/>
      <c r="J2381" s="642"/>
      <c r="K2381" s="642"/>
      <c r="L2381" s="642"/>
      <c r="M2381" s="642"/>
      <c r="N2381" s="641"/>
      <c r="O2381" s="641"/>
    </row>
    <row r="2382" ht="15.75" customHeight="1">
      <c r="A2382" s="642"/>
      <c r="B2382" s="763"/>
      <c r="C2382" s="706"/>
      <c r="D2382" s="642"/>
      <c r="E2382" s="764"/>
      <c r="F2382" s="642"/>
      <c r="G2382" s="765"/>
      <c r="H2382" s="766"/>
      <c r="I2382" s="642"/>
      <c r="J2382" s="642"/>
      <c r="K2382" s="642"/>
      <c r="L2382" s="642"/>
      <c r="M2382" s="642"/>
      <c r="N2382" s="641"/>
      <c r="O2382" s="641"/>
    </row>
    <row r="2383" ht="15.75" customHeight="1">
      <c r="A2383" s="642"/>
      <c r="B2383" s="763"/>
      <c r="C2383" s="706"/>
      <c r="D2383" s="642"/>
      <c r="E2383" s="764"/>
      <c r="F2383" s="642"/>
      <c r="G2383" s="765"/>
      <c r="H2383" s="766"/>
      <c r="I2383" s="642"/>
      <c r="J2383" s="642"/>
      <c r="K2383" s="642"/>
      <c r="L2383" s="642"/>
      <c r="M2383" s="642"/>
      <c r="N2383" s="641"/>
      <c r="O2383" s="641"/>
    </row>
    <row r="2384" ht="15.75" customHeight="1">
      <c r="A2384" s="642"/>
      <c r="B2384" s="763"/>
      <c r="C2384" s="706"/>
      <c r="D2384" s="642"/>
      <c r="E2384" s="764"/>
      <c r="F2384" s="642"/>
      <c r="G2384" s="765"/>
      <c r="H2384" s="766"/>
      <c r="I2384" s="642"/>
      <c r="J2384" s="642"/>
      <c r="K2384" s="642"/>
      <c r="L2384" s="642"/>
      <c r="M2384" s="642"/>
      <c r="N2384" s="641"/>
      <c r="O2384" s="641"/>
    </row>
    <row r="2385" ht="15.75" customHeight="1">
      <c r="A2385" s="642"/>
      <c r="B2385" s="763"/>
      <c r="C2385" s="706"/>
      <c r="D2385" s="642"/>
      <c r="E2385" s="764"/>
      <c r="F2385" s="642"/>
      <c r="G2385" s="765"/>
      <c r="H2385" s="766"/>
      <c r="I2385" s="642"/>
      <c r="J2385" s="642"/>
      <c r="K2385" s="642"/>
      <c r="L2385" s="642"/>
      <c r="M2385" s="642"/>
      <c r="N2385" s="641"/>
      <c r="O2385" s="641"/>
    </row>
    <row r="2386" ht="15.75" customHeight="1">
      <c r="A2386" s="642"/>
      <c r="B2386" s="763"/>
      <c r="C2386" s="706"/>
      <c r="D2386" s="642"/>
      <c r="E2386" s="764"/>
      <c r="F2386" s="642"/>
      <c r="G2386" s="765"/>
      <c r="H2386" s="766"/>
      <c r="I2386" s="642"/>
      <c r="J2386" s="642"/>
      <c r="K2386" s="642"/>
      <c r="L2386" s="642"/>
      <c r="M2386" s="642"/>
      <c r="N2386" s="641"/>
      <c r="O2386" s="641"/>
    </row>
    <row r="2387" ht="15.75" customHeight="1">
      <c r="A2387" s="642"/>
      <c r="B2387" s="763"/>
      <c r="C2387" s="706"/>
      <c r="D2387" s="642"/>
      <c r="E2387" s="764"/>
      <c r="F2387" s="642"/>
      <c r="G2387" s="765"/>
      <c r="H2387" s="766"/>
      <c r="I2387" s="642"/>
      <c r="J2387" s="642"/>
      <c r="K2387" s="642"/>
      <c r="L2387" s="642"/>
      <c r="M2387" s="642"/>
      <c r="N2387" s="641"/>
      <c r="O2387" s="641"/>
    </row>
    <row r="2388" ht="15.75" customHeight="1">
      <c r="A2388" s="642"/>
      <c r="B2388" s="763"/>
      <c r="C2388" s="706"/>
      <c r="D2388" s="642"/>
      <c r="E2388" s="764"/>
      <c r="F2388" s="642"/>
      <c r="G2388" s="765"/>
      <c r="H2388" s="766"/>
      <c r="I2388" s="642"/>
      <c r="J2388" s="642"/>
      <c r="K2388" s="642"/>
      <c r="L2388" s="642"/>
      <c r="M2388" s="642"/>
      <c r="N2388" s="641"/>
      <c r="O2388" s="641"/>
    </row>
    <row r="2389" ht="15.75" customHeight="1">
      <c r="A2389" s="642"/>
      <c r="B2389" s="763"/>
      <c r="C2389" s="706"/>
      <c r="D2389" s="642"/>
      <c r="E2389" s="764"/>
      <c r="F2389" s="642"/>
      <c r="G2389" s="765"/>
      <c r="H2389" s="766"/>
      <c r="I2389" s="642"/>
      <c r="J2389" s="642"/>
      <c r="K2389" s="642"/>
      <c r="L2389" s="642"/>
      <c r="M2389" s="642"/>
      <c r="N2389" s="641"/>
      <c r="O2389" s="641"/>
    </row>
    <row r="2390" ht="15.75" customHeight="1">
      <c r="A2390" s="642"/>
      <c r="B2390" s="763"/>
      <c r="C2390" s="706"/>
      <c r="D2390" s="642"/>
      <c r="E2390" s="764"/>
      <c r="F2390" s="642"/>
      <c r="G2390" s="765"/>
      <c r="H2390" s="766"/>
      <c r="I2390" s="642"/>
      <c r="J2390" s="642"/>
      <c r="K2390" s="642"/>
      <c r="L2390" s="642"/>
      <c r="M2390" s="642"/>
      <c r="N2390" s="641"/>
      <c r="O2390" s="641"/>
    </row>
    <row r="2391" ht="15.75" customHeight="1">
      <c r="A2391" s="642"/>
      <c r="B2391" s="763"/>
      <c r="C2391" s="706"/>
      <c r="D2391" s="642"/>
      <c r="E2391" s="764"/>
      <c r="F2391" s="642"/>
      <c r="G2391" s="765"/>
      <c r="H2391" s="766"/>
      <c r="I2391" s="642"/>
      <c r="J2391" s="642"/>
      <c r="K2391" s="642"/>
      <c r="L2391" s="642"/>
      <c r="M2391" s="642"/>
      <c r="N2391" s="641"/>
      <c r="O2391" s="641"/>
    </row>
    <row r="2392" ht="15.75" customHeight="1">
      <c r="A2392" s="642"/>
      <c r="B2392" s="763"/>
      <c r="C2392" s="706"/>
      <c r="D2392" s="642"/>
      <c r="E2392" s="764"/>
      <c r="F2392" s="642"/>
      <c r="G2392" s="765"/>
      <c r="H2392" s="766"/>
      <c r="I2392" s="642"/>
      <c r="J2392" s="642"/>
      <c r="K2392" s="642"/>
      <c r="L2392" s="642"/>
      <c r="M2392" s="642"/>
      <c r="N2392" s="641"/>
      <c r="O2392" s="641"/>
    </row>
    <row r="2393" ht="15.75" customHeight="1">
      <c r="A2393" s="642"/>
      <c r="B2393" s="763"/>
      <c r="C2393" s="706"/>
      <c r="D2393" s="642"/>
      <c r="E2393" s="764"/>
      <c r="F2393" s="642"/>
      <c r="G2393" s="765"/>
      <c r="H2393" s="766"/>
      <c r="I2393" s="642"/>
      <c r="J2393" s="642"/>
      <c r="K2393" s="642"/>
      <c r="L2393" s="642"/>
      <c r="M2393" s="642"/>
      <c r="N2393" s="641"/>
      <c r="O2393" s="641"/>
    </row>
    <row r="2394" ht="15.75" customHeight="1">
      <c r="A2394" s="642"/>
      <c r="B2394" s="763"/>
      <c r="C2394" s="706"/>
      <c r="D2394" s="642"/>
      <c r="E2394" s="764"/>
      <c r="F2394" s="642"/>
      <c r="G2394" s="765"/>
      <c r="H2394" s="766"/>
      <c r="I2394" s="642"/>
      <c r="J2394" s="642"/>
      <c r="K2394" s="642"/>
      <c r="L2394" s="642"/>
      <c r="M2394" s="642"/>
      <c r="N2394" s="641"/>
      <c r="O2394" s="641"/>
    </row>
    <row r="2395" ht="15.75" customHeight="1">
      <c r="A2395" s="642"/>
      <c r="B2395" s="763"/>
      <c r="C2395" s="706"/>
      <c r="D2395" s="642"/>
      <c r="E2395" s="764"/>
      <c r="F2395" s="642"/>
      <c r="G2395" s="765"/>
      <c r="H2395" s="766"/>
      <c r="I2395" s="642"/>
      <c r="J2395" s="642"/>
      <c r="K2395" s="642"/>
      <c r="L2395" s="642"/>
      <c r="M2395" s="642"/>
      <c r="N2395" s="641"/>
      <c r="O2395" s="641"/>
    </row>
    <row r="2396" ht="15.75" customHeight="1">
      <c r="A2396" s="642"/>
      <c r="B2396" s="763"/>
      <c r="C2396" s="706"/>
      <c r="D2396" s="642"/>
      <c r="E2396" s="764"/>
      <c r="F2396" s="642"/>
      <c r="G2396" s="765"/>
      <c r="H2396" s="766"/>
      <c r="I2396" s="642"/>
      <c r="J2396" s="642"/>
      <c r="K2396" s="642"/>
      <c r="L2396" s="642"/>
      <c r="M2396" s="642"/>
      <c r="N2396" s="641"/>
      <c r="O2396" s="641"/>
    </row>
    <row r="2397" ht="15.75" customHeight="1">
      <c r="A2397" s="642"/>
      <c r="B2397" s="763"/>
      <c r="C2397" s="706"/>
      <c r="D2397" s="642"/>
      <c r="E2397" s="764"/>
      <c r="F2397" s="642"/>
      <c r="G2397" s="765"/>
      <c r="H2397" s="766"/>
      <c r="I2397" s="642"/>
      <c r="J2397" s="642"/>
      <c r="K2397" s="642"/>
      <c r="L2397" s="642"/>
      <c r="M2397" s="642"/>
      <c r="N2397" s="641"/>
      <c r="O2397" s="641"/>
    </row>
    <row r="2398" ht="15.75" customHeight="1">
      <c r="A2398" s="642"/>
      <c r="B2398" s="763"/>
      <c r="C2398" s="706"/>
      <c r="D2398" s="642"/>
      <c r="E2398" s="764"/>
      <c r="F2398" s="642"/>
      <c r="G2398" s="765"/>
      <c r="H2398" s="766"/>
      <c r="I2398" s="642"/>
      <c r="J2398" s="642"/>
      <c r="K2398" s="642"/>
      <c r="L2398" s="642"/>
      <c r="M2398" s="642"/>
      <c r="N2398" s="641"/>
      <c r="O2398" s="641"/>
    </row>
    <row r="2399" ht="15.75" customHeight="1">
      <c r="A2399" s="642"/>
      <c r="B2399" s="763"/>
      <c r="C2399" s="706"/>
      <c r="D2399" s="642"/>
      <c r="E2399" s="764"/>
      <c r="F2399" s="642"/>
      <c r="G2399" s="765"/>
      <c r="H2399" s="766"/>
      <c r="I2399" s="642"/>
      <c r="J2399" s="642"/>
      <c r="K2399" s="642"/>
      <c r="L2399" s="642"/>
      <c r="M2399" s="642"/>
      <c r="N2399" s="641"/>
      <c r="O2399" s="641"/>
    </row>
    <row r="2400" ht="15.75" customHeight="1">
      <c r="A2400" s="642"/>
      <c r="B2400" s="763"/>
      <c r="C2400" s="706"/>
      <c r="D2400" s="642"/>
      <c r="E2400" s="764"/>
      <c r="F2400" s="642"/>
      <c r="G2400" s="765"/>
      <c r="H2400" s="766"/>
      <c r="I2400" s="642"/>
      <c r="J2400" s="642"/>
      <c r="K2400" s="642"/>
      <c r="L2400" s="642"/>
      <c r="M2400" s="642"/>
      <c r="N2400" s="641"/>
      <c r="O2400" s="641"/>
    </row>
    <row r="2401" ht="15.75" customHeight="1">
      <c r="A2401" s="642"/>
      <c r="B2401" s="763"/>
      <c r="C2401" s="706"/>
      <c r="D2401" s="642"/>
      <c r="E2401" s="764"/>
      <c r="F2401" s="642"/>
      <c r="G2401" s="765"/>
      <c r="H2401" s="766"/>
      <c r="I2401" s="642"/>
      <c r="J2401" s="642"/>
      <c r="K2401" s="642"/>
      <c r="L2401" s="642"/>
      <c r="M2401" s="642"/>
      <c r="N2401" s="641"/>
      <c r="O2401" s="641"/>
    </row>
    <row r="2402" ht="15.75" customHeight="1">
      <c r="A2402" s="642"/>
      <c r="B2402" s="763"/>
      <c r="C2402" s="706"/>
      <c r="D2402" s="642"/>
      <c r="E2402" s="764"/>
      <c r="F2402" s="642"/>
      <c r="G2402" s="765"/>
      <c r="H2402" s="766"/>
      <c r="I2402" s="642"/>
      <c r="J2402" s="642"/>
      <c r="K2402" s="642"/>
      <c r="L2402" s="642"/>
      <c r="M2402" s="642"/>
      <c r="N2402" s="641"/>
      <c r="O2402" s="641"/>
    </row>
    <row r="2403" ht="15.75" customHeight="1">
      <c r="A2403" s="642"/>
      <c r="B2403" s="763"/>
      <c r="C2403" s="706"/>
      <c r="D2403" s="642"/>
      <c r="E2403" s="764"/>
      <c r="F2403" s="642"/>
      <c r="G2403" s="765"/>
      <c r="H2403" s="766"/>
      <c r="I2403" s="642"/>
      <c r="J2403" s="642"/>
      <c r="K2403" s="642"/>
      <c r="L2403" s="642"/>
      <c r="M2403" s="642"/>
      <c r="N2403" s="641"/>
      <c r="O2403" s="641"/>
    </row>
    <row r="2404" ht="15.75" customHeight="1">
      <c r="A2404" s="642"/>
      <c r="B2404" s="763"/>
      <c r="C2404" s="706"/>
      <c r="D2404" s="642"/>
      <c r="E2404" s="764"/>
      <c r="F2404" s="642"/>
      <c r="G2404" s="765"/>
      <c r="H2404" s="766"/>
      <c r="I2404" s="642"/>
      <c r="J2404" s="642"/>
      <c r="K2404" s="642"/>
      <c r="L2404" s="642"/>
      <c r="M2404" s="642"/>
      <c r="N2404" s="641"/>
      <c r="O2404" s="641"/>
    </row>
    <row r="2405" ht="15.75" customHeight="1">
      <c r="A2405" s="642"/>
      <c r="B2405" s="763"/>
      <c r="C2405" s="706"/>
      <c r="D2405" s="642"/>
      <c r="E2405" s="764"/>
      <c r="F2405" s="642"/>
      <c r="G2405" s="765"/>
      <c r="H2405" s="766"/>
      <c r="I2405" s="642"/>
      <c r="J2405" s="642"/>
      <c r="K2405" s="642"/>
      <c r="L2405" s="642"/>
      <c r="M2405" s="642"/>
      <c r="N2405" s="641"/>
      <c r="O2405" s="641"/>
    </row>
    <row r="2406" ht="15.75" customHeight="1">
      <c r="A2406" s="642"/>
      <c r="B2406" s="763"/>
      <c r="C2406" s="706"/>
      <c r="D2406" s="642"/>
      <c r="E2406" s="764"/>
      <c r="F2406" s="642"/>
      <c r="G2406" s="765"/>
      <c r="H2406" s="766"/>
      <c r="I2406" s="642"/>
      <c r="J2406" s="642"/>
      <c r="K2406" s="642"/>
      <c r="L2406" s="642"/>
      <c r="M2406" s="642"/>
      <c r="N2406" s="641"/>
      <c r="O2406" s="641"/>
    </row>
    <row r="2407" ht="15.75" customHeight="1">
      <c r="A2407" s="642"/>
      <c r="B2407" s="763"/>
      <c r="C2407" s="706"/>
      <c r="D2407" s="642"/>
      <c r="E2407" s="764"/>
      <c r="F2407" s="642"/>
      <c r="G2407" s="765"/>
      <c r="H2407" s="766"/>
      <c r="I2407" s="642"/>
      <c r="J2407" s="642"/>
      <c r="K2407" s="642"/>
      <c r="L2407" s="642"/>
      <c r="M2407" s="642"/>
      <c r="N2407" s="641"/>
      <c r="O2407" s="641"/>
    </row>
    <row r="2408" ht="15.75" customHeight="1">
      <c r="A2408" s="642"/>
      <c r="B2408" s="763"/>
      <c r="C2408" s="706"/>
      <c r="D2408" s="642"/>
      <c r="E2408" s="764"/>
      <c r="F2408" s="642"/>
      <c r="G2408" s="765"/>
      <c r="H2408" s="766"/>
      <c r="I2408" s="642"/>
      <c r="J2408" s="642"/>
      <c r="K2408" s="642"/>
      <c r="L2408" s="642"/>
      <c r="M2408" s="642"/>
      <c r="N2408" s="641"/>
      <c r="O2408" s="641"/>
    </row>
    <row r="2409" ht="15.75" customHeight="1">
      <c r="A2409" s="642"/>
      <c r="B2409" s="763"/>
      <c r="C2409" s="706"/>
      <c r="D2409" s="642"/>
      <c r="E2409" s="764"/>
      <c r="F2409" s="642"/>
      <c r="G2409" s="765"/>
      <c r="H2409" s="766"/>
      <c r="I2409" s="642"/>
      <c r="J2409" s="642"/>
      <c r="K2409" s="642"/>
      <c r="L2409" s="642"/>
      <c r="M2409" s="642"/>
      <c r="N2409" s="641"/>
      <c r="O2409" s="641"/>
    </row>
    <row r="2410" ht="15.75" customHeight="1">
      <c r="A2410" s="642"/>
      <c r="B2410" s="763"/>
      <c r="C2410" s="706"/>
      <c r="D2410" s="642"/>
      <c r="E2410" s="764"/>
      <c r="F2410" s="642"/>
      <c r="G2410" s="765"/>
      <c r="H2410" s="766"/>
      <c r="I2410" s="642"/>
      <c r="J2410" s="642"/>
      <c r="K2410" s="642"/>
      <c r="L2410" s="642"/>
      <c r="M2410" s="642"/>
      <c r="N2410" s="641"/>
      <c r="O2410" s="641"/>
    </row>
    <row r="2411" ht="15.75" customHeight="1">
      <c r="A2411" s="642"/>
      <c r="B2411" s="763"/>
      <c r="C2411" s="706"/>
      <c r="D2411" s="642"/>
      <c r="E2411" s="764"/>
      <c r="F2411" s="642"/>
      <c r="G2411" s="765"/>
      <c r="H2411" s="766"/>
      <c r="I2411" s="642"/>
      <c r="J2411" s="642"/>
      <c r="K2411" s="642"/>
      <c r="L2411" s="642"/>
      <c r="M2411" s="642"/>
      <c r="N2411" s="641"/>
      <c r="O2411" s="641"/>
    </row>
    <row r="2412" ht="15.75" customHeight="1">
      <c r="A2412" s="642"/>
      <c r="B2412" s="763"/>
      <c r="C2412" s="706"/>
      <c r="D2412" s="642"/>
      <c r="E2412" s="764"/>
      <c r="F2412" s="642"/>
      <c r="G2412" s="765"/>
      <c r="H2412" s="766"/>
      <c r="I2412" s="642"/>
      <c r="J2412" s="642"/>
      <c r="K2412" s="642"/>
      <c r="L2412" s="642"/>
      <c r="M2412" s="642"/>
      <c r="N2412" s="641"/>
      <c r="O2412" s="641"/>
    </row>
    <row r="2413" ht="15.75" customHeight="1">
      <c r="A2413" s="642"/>
      <c r="B2413" s="763"/>
      <c r="C2413" s="706"/>
      <c r="D2413" s="642"/>
      <c r="E2413" s="764"/>
      <c r="F2413" s="642"/>
      <c r="G2413" s="765"/>
      <c r="H2413" s="766"/>
      <c r="I2413" s="642"/>
      <c r="J2413" s="642"/>
      <c r="K2413" s="642"/>
      <c r="L2413" s="642"/>
      <c r="M2413" s="642"/>
      <c r="N2413" s="641"/>
      <c r="O2413" s="641"/>
    </row>
    <row r="2414" ht="15.75" customHeight="1">
      <c r="A2414" s="642"/>
      <c r="B2414" s="763"/>
      <c r="C2414" s="706"/>
      <c r="D2414" s="642"/>
      <c r="E2414" s="764"/>
      <c r="F2414" s="642"/>
      <c r="G2414" s="765"/>
      <c r="H2414" s="766"/>
      <c r="I2414" s="642"/>
      <c r="J2414" s="642"/>
      <c r="K2414" s="642"/>
      <c r="L2414" s="642"/>
      <c r="M2414" s="642"/>
      <c r="N2414" s="641"/>
      <c r="O2414" s="641"/>
    </row>
    <row r="2415" ht="15.75" customHeight="1">
      <c r="A2415" s="642"/>
      <c r="B2415" s="763"/>
      <c r="C2415" s="706"/>
      <c r="D2415" s="642"/>
      <c r="E2415" s="764"/>
      <c r="F2415" s="642"/>
      <c r="G2415" s="765"/>
      <c r="H2415" s="766"/>
      <c r="I2415" s="642"/>
      <c r="J2415" s="642"/>
      <c r="K2415" s="642"/>
      <c r="L2415" s="642"/>
      <c r="M2415" s="642"/>
      <c r="N2415" s="641"/>
      <c r="O2415" s="641"/>
    </row>
    <row r="2416" ht="15.75" customHeight="1">
      <c r="A2416" s="642"/>
      <c r="B2416" s="763"/>
      <c r="C2416" s="706"/>
      <c r="D2416" s="642"/>
      <c r="E2416" s="764"/>
      <c r="F2416" s="642"/>
      <c r="G2416" s="765"/>
      <c r="H2416" s="766"/>
      <c r="I2416" s="642"/>
      <c r="J2416" s="642"/>
      <c r="K2416" s="642"/>
      <c r="L2416" s="642"/>
      <c r="M2416" s="642"/>
      <c r="N2416" s="641"/>
      <c r="O2416" s="641"/>
    </row>
    <row r="2417" ht="15.75" customHeight="1">
      <c r="A2417" s="642"/>
      <c r="B2417" s="763"/>
      <c r="C2417" s="706"/>
      <c r="D2417" s="642"/>
      <c r="E2417" s="764"/>
      <c r="F2417" s="642"/>
      <c r="G2417" s="765"/>
      <c r="H2417" s="766"/>
      <c r="I2417" s="642"/>
      <c r="J2417" s="642"/>
      <c r="K2417" s="642"/>
      <c r="L2417" s="642"/>
      <c r="M2417" s="642"/>
      <c r="N2417" s="641"/>
      <c r="O2417" s="641"/>
    </row>
    <row r="2418" ht="15.75" customHeight="1">
      <c r="A2418" s="642"/>
      <c r="B2418" s="763"/>
      <c r="C2418" s="706"/>
      <c r="D2418" s="642"/>
      <c r="E2418" s="764"/>
      <c r="F2418" s="642"/>
      <c r="G2418" s="765"/>
      <c r="H2418" s="766"/>
      <c r="I2418" s="642"/>
      <c r="J2418" s="642"/>
      <c r="K2418" s="642"/>
      <c r="L2418" s="642"/>
      <c r="M2418" s="642"/>
      <c r="N2418" s="641"/>
      <c r="O2418" s="641"/>
    </row>
    <row r="2419" ht="15.75" customHeight="1">
      <c r="A2419" s="642"/>
      <c r="B2419" s="763"/>
      <c r="C2419" s="706"/>
      <c r="D2419" s="642"/>
      <c r="E2419" s="764"/>
      <c r="F2419" s="642"/>
      <c r="G2419" s="765"/>
      <c r="H2419" s="766"/>
      <c r="I2419" s="642"/>
      <c r="J2419" s="642"/>
      <c r="K2419" s="642"/>
      <c r="L2419" s="642"/>
      <c r="M2419" s="642"/>
      <c r="N2419" s="641"/>
      <c r="O2419" s="641"/>
    </row>
    <row r="2420" ht="15.75" customHeight="1">
      <c r="A2420" s="642"/>
      <c r="B2420" s="763"/>
      <c r="C2420" s="706"/>
      <c r="D2420" s="642"/>
      <c r="E2420" s="764"/>
      <c r="F2420" s="642"/>
      <c r="G2420" s="765"/>
      <c r="H2420" s="766"/>
      <c r="I2420" s="642"/>
      <c r="J2420" s="642"/>
      <c r="K2420" s="642"/>
      <c r="L2420" s="642"/>
      <c r="M2420" s="642"/>
      <c r="N2420" s="641"/>
      <c r="O2420" s="641"/>
    </row>
    <row r="2421" ht="15.75" customHeight="1">
      <c r="A2421" s="642"/>
      <c r="B2421" s="763"/>
      <c r="C2421" s="706"/>
      <c r="D2421" s="642"/>
      <c r="E2421" s="764"/>
      <c r="F2421" s="642"/>
      <c r="G2421" s="765"/>
      <c r="H2421" s="766"/>
      <c r="I2421" s="642"/>
      <c r="J2421" s="642"/>
      <c r="K2421" s="642"/>
      <c r="L2421" s="642"/>
      <c r="M2421" s="642"/>
      <c r="N2421" s="641"/>
      <c r="O2421" s="641"/>
    </row>
    <row r="2422" ht="15.75" customHeight="1">
      <c r="A2422" s="642"/>
      <c r="B2422" s="763"/>
      <c r="C2422" s="706"/>
      <c r="D2422" s="642"/>
      <c r="E2422" s="764"/>
      <c r="F2422" s="642"/>
      <c r="G2422" s="765"/>
      <c r="H2422" s="766"/>
      <c r="I2422" s="642"/>
      <c r="J2422" s="642"/>
      <c r="K2422" s="642"/>
      <c r="L2422" s="642"/>
      <c r="M2422" s="642"/>
      <c r="N2422" s="641"/>
      <c r="O2422" s="641"/>
    </row>
    <row r="2423" ht="15.75" customHeight="1">
      <c r="A2423" s="642"/>
      <c r="B2423" s="763"/>
      <c r="C2423" s="706"/>
      <c r="D2423" s="642"/>
      <c r="E2423" s="764"/>
      <c r="F2423" s="642"/>
      <c r="G2423" s="765"/>
      <c r="H2423" s="766"/>
      <c r="I2423" s="642"/>
      <c r="J2423" s="642"/>
      <c r="K2423" s="642"/>
      <c r="L2423" s="642"/>
      <c r="M2423" s="642"/>
      <c r="N2423" s="641"/>
      <c r="O2423" s="641"/>
    </row>
    <row r="2424" ht="15.75" customHeight="1">
      <c r="A2424" s="642"/>
      <c r="B2424" s="763"/>
      <c r="C2424" s="706"/>
      <c r="D2424" s="642"/>
      <c r="E2424" s="764"/>
      <c r="F2424" s="642"/>
      <c r="G2424" s="765"/>
      <c r="H2424" s="766"/>
      <c r="I2424" s="642"/>
      <c r="J2424" s="642"/>
      <c r="K2424" s="642"/>
      <c r="L2424" s="642"/>
      <c r="M2424" s="642"/>
      <c r="N2424" s="641"/>
      <c r="O2424" s="641"/>
    </row>
    <row r="2425" ht="15.75" customHeight="1">
      <c r="A2425" s="642"/>
      <c r="B2425" s="763"/>
      <c r="C2425" s="706"/>
      <c r="D2425" s="642"/>
      <c r="E2425" s="764"/>
      <c r="F2425" s="642"/>
      <c r="G2425" s="765"/>
      <c r="H2425" s="766"/>
      <c r="I2425" s="642"/>
      <c r="J2425" s="642"/>
      <c r="K2425" s="642"/>
      <c r="L2425" s="642"/>
      <c r="M2425" s="642"/>
      <c r="N2425" s="641"/>
      <c r="O2425" s="641"/>
    </row>
    <row r="2426" ht="15.75" customHeight="1">
      <c r="A2426" s="642"/>
      <c r="B2426" s="763"/>
      <c r="C2426" s="706"/>
      <c r="D2426" s="642"/>
      <c r="E2426" s="764"/>
      <c r="F2426" s="642"/>
      <c r="G2426" s="765"/>
      <c r="H2426" s="766"/>
      <c r="I2426" s="642"/>
      <c r="J2426" s="642"/>
      <c r="K2426" s="642"/>
      <c r="L2426" s="642"/>
      <c r="M2426" s="642"/>
      <c r="N2426" s="641"/>
      <c r="O2426" s="641"/>
    </row>
    <row r="2427" ht="15.75" customHeight="1">
      <c r="A2427" s="642"/>
      <c r="B2427" s="763"/>
      <c r="C2427" s="706"/>
      <c r="D2427" s="642"/>
      <c r="E2427" s="764"/>
      <c r="F2427" s="642"/>
      <c r="G2427" s="765"/>
      <c r="H2427" s="766"/>
      <c r="I2427" s="642"/>
      <c r="J2427" s="642"/>
      <c r="K2427" s="642"/>
      <c r="L2427" s="642"/>
      <c r="M2427" s="642"/>
      <c r="N2427" s="641"/>
      <c r="O2427" s="641"/>
    </row>
    <row r="2428" ht="15.75" customHeight="1">
      <c r="A2428" s="642"/>
      <c r="B2428" s="763"/>
      <c r="C2428" s="706"/>
      <c r="D2428" s="642"/>
      <c r="E2428" s="764"/>
      <c r="F2428" s="642"/>
      <c r="G2428" s="765"/>
      <c r="H2428" s="766"/>
      <c r="I2428" s="642"/>
      <c r="J2428" s="642"/>
      <c r="K2428" s="642"/>
      <c r="L2428" s="642"/>
      <c r="M2428" s="642"/>
      <c r="N2428" s="641"/>
      <c r="O2428" s="641"/>
    </row>
    <row r="2429" ht="15.75" customHeight="1">
      <c r="A2429" s="642"/>
      <c r="B2429" s="763"/>
      <c r="C2429" s="706"/>
      <c r="D2429" s="642"/>
      <c r="E2429" s="764"/>
      <c r="F2429" s="642"/>
      <c r="G2429" s="765"/>
      <c r="H2429" s="766"/>
      <c r="I2429" s="642"/>
      <c r="J2429" s="642"/>
      <c r="K2429" s="642"/>
      <c r="L2429" s="642"/>
      <c r="M2429" s="642"/>
      <c r="N2429" s="641"/>
      <c r="O2429" s="641"/>
    </row>
    <row r="2430" ht="15.75" customHeight="1">
      <c r="A2430" s="642"/>
      <c r="B2430" s="763"/>
      <c r="C2430" s="706"/>
      <c r="D2430" s="642"/>
      <c r="E2430" s="764"/>
      <c r="F2430" s="642"/>
      <c r="G2430" s="765"/>
      <c r="H2430" s="766"/>
      <c r="I2430" s="642"/>
      <c r="J2430" s="642"/>
      <c r="K2430" s="642"/>
      <c r="L2430" s="642"/>
      <c r="M2430" s="642"/>
      <c r="N2430" s="641"/>
      <c r="O2430" s="641"/>
    </row>
    <row r="2431" ht="15.75" customHeight="1">
      <c r="A2431" s="642"/>
      <c r="B2431" s="763"/>
      <c r="C2431" s="706"/>
      <c r="D2431" s="642"/>
      <c r="E2431" s="764"/>
      <c r="F2431" s="642"/>
      <c r="G2431" s="765"/>
      <c r="H2431" s="766"/>
      <c r="I2431" s="642"/>
      <c r="J2431" s="642"/>
      <c r="K2431" s="642"/>
      <c r="L2431" s="642"/>
      <c r="M2431" s="642"/>
      <c r="N2431" s="641"/>
      <c r="O2431" s="641"/>
    </row>
    <row r="2432" ht="15.75" customHeight="1">
      <c r="A2432" s="642"/>
      <c r="B2432" s="763"/>
      <c r="C2432" s="706"/>
      <c r="D2432" s="642"/>
      <c r="E2432" s="764"/>
      <c r="F2432" s="642"/>
      <c r="G2432" s="765"/>
      <c r="H2432" s="766"/>
      <c r="I2432" s="642"/>
      <c r="J2432" s="642"/>
      <c r="K2432" s="642"/>
      <c r="L2432" s="642"/>
      <c r="M2432" s="642"/>
      <c r="N2432" s="641"/>
      <c r="O2432" s="641"/>
    </row>
    <row r="2433" ht="15.75" customHeight="1">
      <c r="A2433" s="642"/>
      <c r="B2433" s="763"/>
      <c r="C2433" s="706"/>
      <c r="D2433" s="642"/>
      <c r="E2433" s="764"/>
      <c r="F2433" s="642"/>
      <c r="G2433" s="765"/>
      <c r="H2433" s="766"/>
      <c r="I2433" s="642"/>
      <c r="J2433" s="642"/>
      <c r="K2433" s="642"/>
      <c r="L2433" s="642"/>
      <c r="M2433" s="642"/>
      <c r="N2433" s="641"/>
      <c r="O2433" s="641"/>
    </row>
    <row r="2434" ht="15.75" customHeight="1">
      <c r="A2434" s="642"/>
      <c r="B2434" s="763"/>
      <c r="C2434" s="706"/>
      <c r="D2434" s="642"/>
      <c r="E2434" s="764"/>
      <c r="F2434" s="642"/>
      <c r="G2434" s="765"/>
      <c r="H2434" s="766"/>
      <c r="I2434" s="642"/>
      <c r="J2434" s="642"/>
      <c r="K2434" s="642"/>
      <c r="L2434" s="642"/>
      <c r="M2434" s="642"/>
      <c r="N2434" s="641"/>
      <c r="O2434" s="641"/>
    </row>
    <row r="2435" ht="15.75" customHeight="1">
      <c r="A2435" s="642"/>
      <c r="B2435" s="763"/>
      <c r="C2435" s="706"/>
      <c r="D2435" s="642"/>
      <c r="E2435" s="764"/>
      <c r="F2435" s="642"/>
      <c r="G2435" s="765"/>
      <c r="H2435" s="766"/>
      <c r="I2435" s="642"/>
      <c r="J2435" s="642"/>
      <c r="K2435" s="642"/>
      <c r="L2435" s="642"/>
      <c r="M2435" s="642"/>
      <c r="N2435" s="641"/>
      <c r="O2435" s="641"/>
    </row>
    <row r="2436" ht="15.75" customHeight="1">
      <c r="A2436" s="642"/>
      <c r="B2436" s="763"/>
      <c r="C2436" s="706"/>
      <c r="D2436" s="642"/>
      <c r="E2436" s="764"/>
      <c r="F2436" s="642"/>
      <c r="G2436" s="765"/>
      <c r="H2436" s="766"/>
      <c r="I2436" s="642"/>
      <c r="J2436" s="642"/>
      <c r="K2436" s="642"/>
      <c r="L2436" s="642"/>
      <c r="M2436" s="642"/>
      <c r="N2436" s="641"/>
      <c r="O2436" s="641"/>
    </row>
    <row r="2437" ht="15.75" customHeight="1">
      <c r="A2437" s="642"/>
      <c r="B2437" s="763"/>
      <c r="C2437" s="706"/>
      <c r="D2437" s="642"/>
      <c r="E2437" s="764"/>
      <c r="F2437" s="642"/>
      <c r="G2437" s="765"/>
      <c r="H2437" s="766"/>
      <c r="I2437" s="642"/>
      <c r="J2437" s="642"/>
      <c r="K2437" s="642"/>
      <c r="L2437" s="642"/>
      <c r="M2437" s="642"/>
      <c r="N2437" s="641"/>
      <c r="O2437" s="641"/>
    </row>
    <row r="2438" ht="15.75" customHeight="1">
      <c r="A2438" s="642"/>
      <c r="B2438" s="763"/>
      <c r="C2438" s="706"/>
      <c r="D2438" s="642"/>
      <c r="E2438" s="764"/>
      <c r="F2438" s="642"/>
      <c r="G2438" s="765"/>
      <c r="H2438" s="766"/>
      <c r="I2438" s="642"/>
      <c r="J2438" s="642"/>
      <c r="K2438" s="642"/>
      <c r="L2438" s="642"/>
      <c r="M2438" s="642"/>
      <c r="N2438" s="641"/>
      <c r="O2438" s="641"/>
    </row>
    <row r="2439" ht="15.75" customHeight="1">
      <c r="A2439" s="642"/>
      <c r="B2439" s="763"/>
      <c r="C2439" s="706"/>
      <c r="D2439" s="642"/>
      <c r="E2439" s="764"/>
      <c r="F2439" s="642"/>
      <c r="G2439" s="765"/>
      <c r="H2439" s="766"/>
      <c r="I2439" s="642"/>
      <c r="J2439" s="642"/>
      <c r="K2439" s="642"/>
      <c r="L2439" s="642"/>
      <c r="M2439" s="642"/>
      <c r="N2439" s="641"/>
      <c r="O2439" s="641"/>
    </row>
    <row r="2440" ht="15.75" customHeight="1">
      <c r="A2440" s="642"/>
      <c r="B2440" s="763"/>
      <c r="C2440" s="706"/>
      <c r="D2440" s="642"/>
      <c r="E2440" s="764"/>
      <c r="F2440" s="642"/>
      <c r="G2440" s="765"/>
      <c r="H2440" s="766"/>
      <c r="I2440" s="642"/>
      <c r="J2440" s="642"/>
      <c r="K2440" s="642"/>
      <c r="L2440" s="642"/>
      <c r="M2440" s="642"/>
      <c r="N2440" s="641"/>
      <c r="O2440" s="641"/>
    </row>
    <row r="2441" ht="15.75" customHeight="1">
      <c r="A2441" s="642"/>
      <c r="B2441" s="763"/>
      <c r="C2441" s="706"/>
      <c r="D2441" s="642"/>
      <c r="E2441" s="764"/>
      <c r="F2441" s="642"/>
      <c r="G2441" s="765"/>
      <c r="H2441" s="766"/>
      <c r="I2441" s="642"/>
      <c r="J2441" s="642"/>
      <c r="K2441" s="642"/>
      <c r="L2441" s="642"/>
      <c r="M2441" s="642"/>
      <c r="N2441" s="641"/>
      <c r="O2441" s="641"/>
    </row>
    <row r="2442" ht="15.75" customHeight="1">
      <c r="A2442" s="642"/>
      <c r="B2442" s="763"/>
      <c r="C2442" s="706"/>
      <c r="D2442" s="642"/>
      <c r="E2442" s="764"/>
      <c r="F2442" s="642"/>
      <c r="G2442" s="765"/>
      <c r="H2442" s="766"/>
      <c r="I2442" s="642"/>
      <c r="J2442" s="642"/>
      <c r="K2442" s="642"/>
      <c r="L2442" s="642"/>
      <c r="M2442" s="642"/>
      <c r="N2442" s="641"/>
      <c r="O2442" s="641"/>
    </row>
    <row r="2443" ht="15.75" customHeight="1">
      <c r="A2443" s="642"/>
      <c r="B2443" s="763"/>
      <c r="C2443" s="706"/>
      <c r="D2443" s="642"/>
      <c r="E2443" s="764"/>
      <c r="F2443" s="642"/>
      <c r="G2443" s="765"/>
      <c r="H2443" s="766"/>
      <c r="I2443" s="642"/>
      <c r="J2443" s="642"/>
      <c r="K2443" s="642"/>
      <c r="L2443" s="642"/>
      <c r="M2443" s="642"/>
      <c r="N2443" s="641"/>
      <c r="O2443" s="641"/>
    </row>
    <row r="2444" ht="15.75" customHeight="1">
      <c r="A2444" s="642"/>
      <c r="B2444" s="763"/>
      <c r="C2444" s="706"/>
      <c r="D2444" s="642"/>
      <c r="E2444" s="764"/>
      <c r="F2444" s="642"/>
      <c r="G2444" s="765"/>
      <c r="H2444" s="766"/>
      <c r="I2444" s="642"/>
      <c r="J2444" s="642"/>
      <c r="K2444" s="642"/>
      <c r="L2444" s="642"/>
      <c r="M2444" s="642"/>
      <c r="N2444" s="641"/>
      <c r="O2444" s="641"/>
    </row>
    <row r="2445" ht="15.75" customHeight="1">
      <c r="A2445" s="642"/>
      <c r="B2445" s="763"/>
      <c r="C2445" s="706"/>
      <c r="D2445" s="642"/>
      <c r="E2445" s="764"/>
      <c r="F2445" s="642"/>
      <c r="G2445" s="765"/>
      <c r="H2445" s="766"/>
      <c r="I2445" s="642"/>
      <c r="J2445" s="642"/>
      <c r="K2445" s="642"/>
      <c r="L2445" s="642"/>
      <c r="M2445" s="642"/>
      <c r="N2445" s="641"/>
      <c r="O2445" s="641"/>
    </row>
    <row r="2446" ht="15.75" customHeight="1">
      <c r="A2446" s="642"/>
      <c r="B2446" s="763"/>
      <c r="C2446" s="706"/>
      <c r="D2446" s="642"/>
      <c r="E2446" s="764"/>
      <c r="F2446" s="642"/>
      <c r="G2446" s="765"/>
      <c r="H2446" s="766"/>
      <c r="I2446" s="642"/>
      <c r="J2446" s="642"/>
      <c r="K2446" s="642"/>
      <c r="L2446" s="642"/>
      <c r="M2446" s="642"/>
      <c r="N2446" s="641"/>
      <c r="O2446" s="641"/>
    </row>
    <row r="2447" ht="15.75" customHeight="1">
      <c r="A2447" s="642"/>
      <c r="B2447" s="763"/>
      <c r="C2447" s="706"/>
      <c r="D2447" s="642"/>
      <c r="E2447" s="764"/>
      <c r="F2447" s="642"/>
      <c r="G2447" s="765"/>
      <c r="H2447" s="766"/>
      <c r="I2447" s="642"/>
      <c r="J2447" s="642"/>
      <c r="K2447" s="642"/>
      <c r="L2447" s="642"/>
      <c r="M2447" s="642"/>
      <c r="N2447" s="641"/>
      <c r="O2447" s="641"/>
    </row>
    <row r="2448" ht="15.75" customHeight="1">
      <c r="A2448" s="642"/>
      <c r="B2448" s="763"/>
      <c r="C2448" s="706"/>
      <c r="D2448" s="642"/>
      <c r="E2448" s="764"/>
      <c r="F2448" s="642"/>
      <c r="G2448" s="765"/>
      <c r="H2448" s="766"/>
      <c r="I2448" s="642"/>
      <c r="J2448" s="642"/>
      <c r="K2448" s="642"/>
      <c r="L2448" s="642"/>
      <c r="M2448" s="642"/>
      <c r="N2448" s="641"/>
      <c r="O2448" s="641"/>
    </row>
    <row r="2449" ht="15.75" customHeight="1">
      <c r="A2449" s="642"/>
      <c r="B2449" s="763"/>
      <c r="C2449" s="706"/>
      <c r="D2449" s="642"/>
      <c r="E2449" s="764"/>
      <c r="F2449" s="642"/>
      <c r="G2449" s="765"/>
      <c r="H2449" s="766"/>
      <c r="I2449" s="642"/>
      <c r="J2449" s="642"/>
      <c r="K2449" s="642"/>
      <c r="L2449" s="642"/>
      <c r="M2449" s="642"/>
      <c r="N2449" s="641"/>
      <c r="O2449" s="641"/>
    </row>
    <row r="2450" ht="15.75" customHeight="1">
      <c r="A2450" s="642"/>
      <c r="B2450" s="763"/>
      <c r="C2450" s="706"/>
      <c r="D2450" s="642"/>
      <c r="E2450" s="764"/>
      <c r="F2450" s="642"/>
      <c r="G2450" s="765"/>
      <c r="H2450" s="766"/>
      <c r="I2450" s="642"/>
      <c r="J2450" s="642"/>
      <c r="K2450" s="642"/>
      <c r="L2450" s="642"/>
      <c r="M2450" s="642"/>
      <c r="N2450" s="641"/>
      <c r="O2450" s="641"/>
    </row>
    <row r="2451" ht="15.75" customHeight="1">
      <c r="A2451" s="642"/>
      <c r="B2451" s="763"/>
      <c r="C2451" s="706"/>
      <c r="D2451" s="642"/>
      <c r="E2451" s="764"/>
      <c r="F2451" s="642"/>
      <c r="G2451" s="765"/>
      <c r="H2451" s="766"/>
      <c r="I2451" s="642"/>
      <c r="J2451" s="642"/>
      <c r="K2451" s="642"/>
      <c r="L2451" s="642"/>
      <c r="M2451" s="642"/>
      <c r="N2451" s="641"/>
      <c r="O2451" s="641"/>
    </row>
    <row r="2452" ht="15.75" customHeight="1">
      <c r="A2452" s="642"/>
      <c r="B2452" s="763"/>
      <c r="C2452" s="706"/>
      <c r="D2452" s="642"/>
      <c r="E2452" s="764"/>
      <c r="F2452" s="642"/>
      <c r="G2452" s="765"/>
      <c r="H2452" s="766"/>
      <c r="I2452" s="642"/>
      <c r="J2452" s="642"/>
      <c r="K2452" s="642"/>
      <c r="L2452" s="642"/>
      <c r="M2452" s="642"/>
      <c r="N2452" s="641"/>
      <c r="O2452" s="641"/>
    </row>
    <row r="2453" ht="15.75" customHeight="1">
      <c r="A2453" s="642"/>
      <c r="B2453" s="763"/>
      <c r="C2453" s="706"/>
      <c r="D2453" s="642"/>
      <c r="E2453" s="764"/>
      <c r="F2453" s="642"/>
      <c r="G2453" s="765"/>
      <c r="H2453" s="766"/>
      <c r="I2453" s="642"/>
      <c r="J2453" s="642"/>
      <c r="K2453" s="642"/>
      <c r="L2453" s="642"/>
      <c r="M2453" s="642"/>
      <c r="N2453" s="641"/>
      <c r="O2453" s="641"/>
    </row>
    <row r="2454" ht="15.75" customHeight="1">
      <c r="A2454" s="642"/>
      <c r="B2454" s="763"/>
      <c r="C2454" s="706"/>
      <c r="D2454" s="642"/>
      <c r="E2454" s="764"/>
      <c r="F2454" s="642"/>
      <c r="G2454" s="765"/>
      <c r="H2454" s="766"/>
      <c r="I2454" s="642"/>
      <c r="J2454" s="642"/>
      <c r="K2454" s="642"/>
      <c r="L2454" s="642"/>
      <c r="M2454" s="642"/>
      <c r="N2454" s="641"/>
      <c r="O2454" s="641"/>
    </row>
    <row r="2455" ht="15.75" customHeight="1">
      <c r="A2455" s="642"/>
      <c r="B2455" s="763"/>
      <c r="C2455" s="706"/>
      <c r="D2455" s="642"/>
      <c r="E2455" s="764"/>
      <c r="F2455" s="642"/>
      <c r="G2455" s="765"/>
      <c r="H2455" s="766"/>
      <c r="I2455" s="642"/>
      <c r="J2455" s="642"/>
      <c r="K2455" s="642"/>
      <c r="L2455" s="642"/>
      <c r="M2455" s="642"/>
      <c r="N2455" s="641"/>
      <c r="O2455" s="641"/>
    </row>
    <row r="2456" ht="15.75" customHeight="1">
      <c r="A2456" s="642"/>
      <c r="B2456" s="763"/>
      <c r="C2456" s="706"/>
      <c r="D2456" s="642"/>
      <c r="E2456" s="764"/>
      <c r="F2456" s="642"/>
      <c r="G2456" s="765"/>
      <c r="H2456" s="766"/>
      <c r="I2456" s="642"/>
      <c r="J2456" s="642"/>
      <c r="K2456" s="642"/>
      <c r="L2456" s="642"/>
      <c r="M2456" s="642"/>
      <c r="N2456" s="641"/>
      <c r="O2456" s="641"/>
    </row>
    <row r="2457" ht="15.75" customHeight="1">
      <c r="A2457" s="642"/>
      <c r="B2457" s="763"/>
      <c r="C2457" s="706"/>
      <c r="D2457" s="642"/>
      <c r="E2457" s="764"/>
      <c r="F2457" s="642"/>
      <c r="G2457" s="765"/>
      <c r="H2457" s="766"/>
      <c r="I2457" s="642"/>
      <c r="J2457" s="642"/>
      <c r="K2457" s="642"/>
      <c r="L2457" s="642"/>
      <c r="M2457" s="642"/>
      <c r="N2457" s="641"/>
      <c r="O2457" s="641"/>
    </row>
    <row r="2458" ht="15.75" customHeight="1">
      <c r="A2458" s="642"/>
      <c r="B2458" s="763"/>
      <c r="C2458" s="706"/>
      <c r="D2458" s="642"/>
      <c r="E2458" s="764"/>
      <c r="F2458" s="642"/>
      <c r="G2458" s="765"/>
      <c r="H2458" s="766"/>
      <c r="I2458" s="642"/>
      <c r="J2458" s="642"/>
      <c r="K2458" s="642"/>
      <c r="L2458" s="642"/>
      <c r="M2458" s="642"/>
      <c r="N2458" s="641"/>
      <c r="O2458" s="641"/>
    </row>
    <row r="2459" ht="15.75" customHeight="1">
      <c r="A2459" s="642"/>
      <c r="B2459" s="763"/>
      <c r="C2459" s="706"/>
      <c r="D2459" s="642"/>
      <c r="E2459" s="764"/>
      <c r="F2459" s="642"/>
      <c r="G2459" s="765"/>
      <c r="H2459" s="766"/>
      <c r="I2459" s="642"/>
      <c r="J2459" s="642"/>
      <c r="K2459" s="642"/>
      <c r="L2459" s="642"/>
      <c r="M2459" s="642"/>
      <c r="N2459" s="641"/>
      <c r="O2459" s="641"/>
    </row>
    <row r="2460" ht="15.75" customHeight="1">
      <c r="A2460" s="642"/>
      <c r="B2460" s="763"/>
      <c r="C2460" s="706"/>
      <c r="D2460" s="642"/>
      <c r="E2460" s="764"/>
      <c r="F2460" s="642"/>
      <c r="G2460" s="765"/>
      <c r="H2460" s="766"/>
      <c r="I2460" s="642"/>
      <c r="J2460" s="642"/>
      <c r="K2460" s="642"/>
      <c r="L2460" s="642"/>
      <c r="M2460" s="642"/>
      <c r="N2460" s="641"/>
      <c r="O2460" s="641"/>
    </row>
    <row r="2461" ht="15.75" customHeight="1">
      <c r="A2461" s="642"/>
      <c r="B2461" s="763"/>
      <c r="C2461" s="706"/>
      <c r="D2461" s="642"/>
      <c r="E2461" s="764"/>
      <c r="F2461" s="642"/>
      <c r="G2461" s="765"/>
      <c r="H2461" s="766"/>
      <c r="I2461" s="642"/>
      <c r="J2461" s="642"/>
      <c r="K2461" s="642"/>
      <c r="L2461" s="642"/>
      <c r="M2461" s="642"/>
      <c r="N2461" s="641"/>
      <c r="O2461" s="641"/>
    </row>
    <row r="2462" ht="15.75" customHeight="1">
      <c r="A2462" s="642"/>
      <c r="B2462" s="763"/>
      <c r="C2462" s="706"/>
      <c r="D2462" s="642"/>
      <c r="E2462" s="764"/>
      <c r="F2462" s="642"/>
      <c r="G2462" s="765"/>
      <c r="H2462" s="766"/>
      <c r="I2462" s="642"/>
      <c r="J2462" s="642"/>
      <c r="K2462" s="642"/>
      <c r="L2462" s="642"/>
      <c r="M2462" s="642"/>
      <c r="N2462" s="641"/>
      <c r="O2462" s="641"/>
    </row>
    <row r="2463" ht="15.75" customHeight="1">
      <c r="A2463" s="642"/>
      <c r="B2463" s="763"/>
      <c r="C2463" s="706"/>
      <c r="D2463" s="642"/>
      <c r="E2463" s="764"/>
      <c r="F2463" s="642"/>
      <c r="G2463" s="765"/>
      <c r="H2463" s="766"/>
      <c r="I2463" s="642"/>
      <c r="J2463" s="642"/>
      <c r="K2463" s="642"/>
      <c r="L2463" s="642"/>
      <c r="M2463" s="642"/>
      <c r="N2463" s="641"/>
      <c r="O2463" s="641"/>
    </row>
    <row r="2464" ht="15.75" customHeight="1">
      <c r="A2464" s="642"/>
      <c r="B2464" s="763"/>
      <c r="C2464" s="706"/>
      <c r="D2464" s="642"/>
      <c r="E2464" s="764"/>
      <c r="F2464" s="642"/>
      <c r="G2464" s="765"/>
      <c r="H2464" s="766"/>
      <c r="I2464" s="642"/>
      <c r="J2464" s="642"/>
      <c r="K2464" s="642"/>
      <c r="L2464" s="642"/>
      <c r="M2464" s="642"/>
      <c r="N2464" s="641"/>
      <c r="O2464" s="641"/>
    </row>
    <row r="2465" ht="15.75" customHeight="1">
      <c r="A2465" s="642"/>
      <c r="B2465" s="763"/>
      <c r="C2465" s="706"/>
      <c r="D2465" s="642"/>
      <c r="E2465" s="764"/>
      <c r="F2465" s="642"/>
      <c r="G2465" s="765"/>
      <c r="H2465" s="766"/>
      <c r="I2465" s="642"/>
      <c r="J2465" s="642"/>
      <c r="K2465" s="642"/>
      <c r="L2465" s="642"/>
      <c r="M2465" s="642"/>
      <c r="N2465" s="641"/>
      <c r="O2465" s="641"/>
    </row>
    <row r="2466" ht="15.75" customHeight="1">
      <c r="A2466" s="642"/>
      <c r="B2466" s="763"/>
      <c r="C2466" s="706"/>
      <c r="D2466" s="642"/>
      <c r="E2466" s="764"/>
      <c r="F2466" s="642"/>
      <c r="G2466" s="765"/>
      <c r="H2466" s="766"/>
      <c r="I2466" s="642"/>
      <c r="J2466" s="642"/>
      <c r="K2466" s="642"/>
      <c r="L2466" s="642"/>
      <c r="M2466" s="642"/>
      <c r="N2466" s="641"/>
      <c r="O2466" s="641"/>
    </row>
    <row r="2467" ht="15.75" customHeight="1">
      <c r="A2467" s="642"/>
      <c r="B2467" s="763"/>
      <c r="C2467" s="706"/>
      <c r="D2467" s="642"/>
      <c r="E2467" s="764"/>
      <c r="F2467" s="642"/>
      <c r="G2467" s="765"/>
      <c r="H2467" s="766"/>
      <c r="I2467" s="642"/>
      <c r="J2467" s="642"/>
      <c r="K2467" s="642"/>
      <c r="L2467" s="642"/>
      <c r="M2467" s="642"/>
      <c r="N2467" s="641"/>
      <c r="O2467" s="641"/>
    </row>
    <row r="2468" ht="15.75" customHeight="1">
      <c r="A2468" s="642"/>
      <c r="B2468" s="763"/>
      <c r="C2468" s="706"/>
      <c r="D2468" s="642"/>
      <c r="E2468" s="764"/>
      <c r="F2468" s="642"/>
      <c r="G2468" s="765"/>
      <c r="H2468" s="766"/>
      <c r="I2468" s="642"/>
      <c r="J2468" s="642"/>
      <c r="K2468" s="642"/>
      <c r="L2468" s="642"/>
      <c r="M2468" s="642"/>
      <c r="N2468" s="641"/>
      <c r="O2468" s="641"/>
    </row>
    <row r="2469" ht="15.75" customHeight="1">
      <c r="A2469" s="642"/>
      <c r="B2469" s="763"/>
      <c r="C2469" s="706"/>
      <c r="D2469" s="642"/>
      <c r="E2469" s="764"/>
      <c r="F2469" s="642"/>
      <c r="G2469" s="765"/>
      <c r="H2469" s="766"/>
      <c r="I2469" s="642"/>
      <c r="J2469" s="642"/>
      <c r="K2469" s="642"/>
      <c r="L2469" s="642"/>
      <c r="M2469" s="642"/>
      <c r="N2469" s="641"/>
      <c r="O2469" s="641"/>
    </row>
    <row r="2470" ht="15.75" customHeight="1">
      <c r="A2470" s="642"/>
      <c r="B2470" s="763"/>
      <c r="C2470" s="706"/>
      <c r="D2470" s="642"/>
      <c r="E2470" s="764"/>
      <c r="F2470" s="642"/>
      <c r="G2470" s="765"/>
      <c r="H2470" s="766"/>
      <c r="I2470" s="642"/>
      <c r="J2470" s="642"/>
      <c r="K2470" s="642"/>
      <c r="L2470" s="642"/>
      <c r="M2470" s="642"/>
      <c r="N2470" s="641"/>
      <c r="O2470" s="641"/>
    </row>
    <row r="2471" ht="15.75" customHeight="1">
      <c r="A2471" s="642"/>
      <c r="B2471" s="763"/>
      <c r="C2471" s="706"/>
      <c r="D2471" s="642"/>
      <c r="E2471" s="764"/>
      <c r="F2471" s="642"/>
      <c r="G2471" s="765"/>
      <c r="H2471" s="766"/>
      <c r="I2471" s="642"/>
      <c r="J2471" s="642"/>
      <c r="K2471" s="642"/>
      <c r="L2471" s="642"/>
      <c r="M2471" s="642"/>
      <c r="N2471" s="641"/>
      <c r="O2471" s="641"/>
    </row>
    <row r="2472" ht="15.75" customHeight="1">
      <c r="A2472" s="642"/>
      <c r="B2472" s="763"/>
      <c r="C2472" s="706"/>
      <c r="D2472" s="642"/>
      <c r="E2472" s="764"/>
      <c r="F2472" s="642"/>
      <c r="G2472" s="765"/>
      <c r="H2472" s="766"/>
      <c r="I2472" s="642"/>
      <c r="J2472" s="642"/>
      <c r="K2472" s="642"/>
      <c r="L2472" s="642"/>
      <c r="M2472" s="642"/>
      <c r="N2472" s="641"/>
      <c r="O2472" s="641"/>
    </row>
    <row r="2473" ht="15.75" customHeight="1">
      <c r="A2473" s="642"/>
      <c r="B2473" s="763"/>
      <c r="C2473" s="706"/>
      <c r="D2473" s="642"/>
      <c r="E2473" s="764"/>
      <c r="F2473" s="642"/>
      <c r="G2473" s="765"/>
      <c r="H2473" s="766"/>
      <c r="I2473" s="642"/>
      <c r="J2473" s="642"/>
      <c r="K2473" s="642"/>
      <c r="L2473" s="642"/>
      <c r="M2473" s="642"/>
      <c r="N2473" s="641"/>
      <c r="O2473" s="641"/>
    </row>
    <row r="2474" ht="15.75" customHeight="1">
      <c r="A2474" s="642"/>
      <c r="B2474" s="763"/>
      <c r="C2474" s="706"/>
      <c r="D2474" s="642"/>
      <c r="E2474" s="764"/>
      <c r="F2474" s="642"/>
      <c r="G2474" s="765"/>
      <c r="H2474" s="766"/>
      <c r="I2474" s="642"/>
      <c r="J2474" s="642"/>
      <c r="K2474" s="642"/>
      <c r="L2474" s="642"/>
      <c r="M2474" s="642"/>
      <c r="N2474" s="641"/>
      <c r="O2474" s="641"/>
    </row>
    <row r="2475" ht="15.75" customHeight="1">
      <c r="A2475" s="642"/>
      <c r="B2475" s="763"/>
      <c r="C2475" s="706"/>
      <c r="D2475" s="642"/>
      <c r="E2475" s="764"/>
      <c r="F2475" s="642"/>
      <c r="G2475" s="765"/>
      <c r="H2475" s="766"/>
      <c r="I2475" s="642"/>
      <c r="J2475" s="642"/>
      <c r="K2475" s="642"/>
      <c r="L2475" s="642"/>
      <c r="M2475" s="642"/>
      <c r="N2475" s="641"/>
      <c r="O2475" s="641"/>
    </row>
    <row r="2476" ht="15.75" customHeight="1">
      <c r="A2476" s="642"/>
      <c r="B2476" s="763"/>
      <c r="C2476" s="706"/>
      <c r="D2476" s="642"/>
      <c r="E2476" s="764"/>
      <c r="F2476" s="642"/>
      <c r="G2476" s="765"/>
      <c r="H2476" s="766"/>
      <c r="I2476" s="642"/>
      <c r="J2476" s="642"/>
      <c r="K2476" s="642"/>
      <c r="L2476" s="642"/>
      <c r="M2476" s="642"/>
      <c r="N2476" s="641"/>
      <c r="O2476" s="641"/>
    </row>
    <row r="2477" ht="15.75" customHeight="1">
      <c r="A2477" s="642"/>
      <c r="B2477" s="763"/>
      <c r="C2477" s="706"/>
      <c r="D2477" s="642"/>
      <c r="E2477" s="764"/>
      <c r="F2477" s="642"/>
      <c r="G2477" s="765"/>
      <c r="H2477" s="766"/>
      <c r="I2477" s="642"/>
      <c r="J2477" s="642"/>
      <c r="K2477" s="642"/>
      <c r="L2477" s="642"/>
      <c r="M2477" s="642"/>
      <c r="N2477" s="641"/>
      <c r="O2477" s="641"/>
    </row>
    <row r="2478" ht="15.75" customHeight="1">
      <c r="A2478" s="642"/>
      <c r="B2478" s="763"/>
      <c r="C2478" s="706"/>
      <c r="D2478" s="642"/>
      <c r="E2478" s="764"/>
      <c r="F2478" s="642"/>
      <c r="G2478" s="765"/>
      <c r="H2478" s="766"/>
      <c r="I2478" s="642"/>
      <c r="J2478" s="642"/>
      <c r="K2478" s="642"/>
      <c r="L2478" s="642"/>
      <c r="M2478" s="642"/>
      <c r="N2478" s="641"/>
      <c r="O2478" s="641"/>
    </row>
    <row r="2479" ht="15.75" customHeight="1">
      <c r="A2479" s="642"/>
      <c r="B2479" s="763"/>
      <c r="C2479" s="706"/>
      <c r="D2479" s="642"/>
      <c r="E2479" s="764"/>
      <c r="F2479" s="642"/>
      <c r="G2479" s="765"/>
      <c r="H2479" s="766"/>
      <c r="I2479" s="642"/>
      <c r="J2479" s="642"/>
      <c r="K2479" s="642"/>
      <c r="L2479" s="642"/>
      <c r="M2479" s="642"/>
      <c r="N2479" s="641"/>
      <c r="O2479" s="641"/>
    </row>
    <row r="2480" ht="15.75" customHeight="1">
      <c r="A2480" s="642"/>
      <c r="B2480" s="763"/>
      <c r="C2480" s="706"/>
      <c r="D2480" s="642"/>
      <c r="E2480" s="764"/>
      <c r="F2480" s="642"/>
      <c r="G2480" s="765"/>
      <c r="H2480" s="766"/>
      <c r="I2480" s="642"/>
      <c r="J2480" s="642"/>
      <c r="K2480" s="642"/>
      <c r="L2480" s="642"/>
      <c r="M2480" s="642"/>
      <c r="N2480" s="641"/>
      <c r="O2480" s="641"/>
    </row>
    <row r="2481" ht="15.75" customHeight="1">
      <c r="A2481" s="642"/>
      <c r="B2481" s="763"/>
      <c r="C2481" s="706"/>
      <c r="D2481" s="642"/>
      <c r="E2481" s="764"/>
      <c r="F2481" s="642"/>
      <c r="G2481" s="765"/>
      <c r="H2481" s="766"/>
      <c r="I2481" s="642"/>
      <c r="J2481" s="642"/>
      <c r="K2481" s="642"/>
      <c r="L2481" s="642"/>
      <c r="M2481" s="642"/>
      <c r="N2481" s="641"/>
      <c r="O2481" s="641"/>
    </row>
    <row r="2482" ht="15.75" customHeight="1">
      <c r="A2482" s="642"/>
      <c r="B2482" s="763"/>
      <c r="C2482" s="706"/>
      <c r="D2482" s="642"/>
      <c r="E2482" s="764"/>
      <c r="F2482" s="642"/>
      <c r="G2482" s="765"/>
      <c r="H2482" s="766"/>
      <c r="I2482" s="642"/>
      <c r="J2482" s="642"/>
      <c r="K2482" s="642"/>
      <c r="L2482" s="642"/>
      <c r="M2482" s="642"/>
      <c r="N2482" s="641"/>
      <c r="O2482" s="641"/>
    </row>
    <row r="2483" ht="15.75" customHeight="1">
      <c r="A2483" s="642"/>
      <c r="B2483" s="763"/>
      <c r="C2483" s="706"/>
      <c r="D2483" s="642"/>
      <c r="E2483" s="764"/>
      <c r="F2483" s="642"/>
      <c r="G2483" s="765"/>
      <c r="H2483" s="766"/>
      <c r="I2483" s="642"/>
      <c r="J2483" s="642"/>
      <c r="K2483" s="642"/>
      <c r="L2483" s="642"/>
      <c r="M2483" s="642"/>
      <c r="N2483" s="641"/>
      <c r="O2483" s="641"/>
    </row>
    <row r="2484" ht="15.75" customHeight="1">
      <c r="A2484" s="642"/>
      <c r="B2484" s="763"/>
      <c r="C2484" s="706"/>
      <c r="D2484" s="642"/>
      <c r="E2484" s="764"/>
      <c r="F2484" s="642"/>
      <c r="G2484" s="765"/>
      <c r="H2484" s="766"/>
      <c r="I2484" s="642"/>
      <c r="J2484" s="642"/>
      <c r="K2484" s="642"/>
      <c r="L2484" s="642"/>
      <c r="M2484" s="642"/>
      <c r="N2484" s="641"/>
      <c r="O2484" s="641"/>
    </row>
    <row r="2485" ht="15.75" customHeight="1">
      <c r="A2485" s="642"/>
      <c r="B2485" s="763"/>
      <c r="C2485" s="706"/>
      <c r="D2485" s="642"/>
      <c r="E2485" s="764"/>
      <c r="F2485" s="642"/>
      <c r="G2485" s="765"/>
      <c r="H2485" s="766"/>
      <c r="I2485" s="642"/>
      <c r="J2485" s="642"/>
      <c r="K2485" s="642"/>
      <c r="L2485" s="642"/>
      <c r="M2485" s="642"/>
      <c r="N2485" s="641"/>
      <c r="O2485" s="641"/>
    </row>
    <row r="2486" ht="15.75" customHeight="1">
      <c r="A2486" s="642"/>
      <c r="B2486" s="763"/>
      <c r="C2486" s="706"/>
      <c r="D2486" s="642"/>
      <c r="E2486" s="764"/>
      <c r="F2486" s="642"/>
      <c r="G2486" s="765"/>
      <c r="H2486" s="766"/>
      <c r="I2486" s="642"/>
      <c r="J2486" s="642"/>
      <c r="K2486" s="642"/>
      <c r="L2486" s="642"/>
      <c r="M2486" s="642"/>
      <c r="N2486" s="641"/>
      <c r="O2486" s="641"/>
    </row>
    <row r="2487" ht="15.75" customHeight="1">
      <c r="A2487" s="642"/>
      <c r="B2487" s="763"/>
      <c r="C2487" s="706"/>
      <c r="D2487" s="642"/>
      <c r="E2487" s="764"/>
      <c r="F2487" s="642"/>
      <c r="G2487" s="765"/>
      <c r="H2487" s="766"/>
      <c r="I2487" s="642"/>
      <c r="J2487" s="642"/>
      <c r="K2487" s="642"/>
      <c r="L2487" s="642"/>
      <c r="M2487" s="642"/>
      <c r="N2487" s="641"/>
      <c r="O2487" s="641"/>
    </row>
    <row r="2488" ht="15.75" customHeight="1">
      <c r="A2488" s="642"/>
      <c r="B2488" s="763"/>
      <c r="C2488" s="706"/>
      <c r="D2488" s="642"/>
      <c r="E2488" s="764"/>
      <c r="F2488" s="642"/>
      <c r="G2488" s="765"/>
      <c r="H2488" s="766"/>
      <c r="I2488" s="642"/>
      <c r="J2488" s="642"/>
      <c r="K2488" s="642"/>
      <c r="L2488" s="642"/>
      <c r="M2488" s="642"/>
      <c r="N2488" s="641"/>
      <c r="O2488" s="641"/>
    </row>
    <row r="2489" ht="15.75" customHeight="1">
      <c r="A2489" s="642"/>
      <c r="B2489" s="763"/>
      <c r="C2489" s="706"/>
      <c r="D2489" s="642"/>
      <c r="E2489" s="764"/>
      <c r="F2489" s="642"/>
      <c r="G2489" s="765"/>
      <c r="H2489" s="766"/>
      <c r="I2489" s="642"/>
      <c r="J2489" s="642"/>
      <c r="K2489" s="642"/>
      <c r="L2489" s="642"/>
      <c r="M2489" s="642"/>
      <c r="N2489" s="641"/>
      <c r="O2489" s="641"/>
    </row>
    <row r="2490" ht="15.75" customHeight="1">
      <c r="A2490" s="642"/>
      <c r="B2490" s="763"/>
      <c r="C2490" s="706"/>
      <c r="D2490" s="642"/>
      <c r="E2490" s="764"/>
      <c r="F2490" s="642"/>
      <c r="G2490" s="765"/>
      <c r="H2490" s="766"/>
      <c r="I2490" s="642"/>
      <c r="J2490" s="642"/>
      <c r="K2490" s="642"/>
      <c r="L2490" s="642"/>
      <c r="M2490" s="642"/>
      <c r="N2490" s="641"/>
      <c r="O2490" s="641"/>
    </row>
    <row r="2491" ht="15.75" customHeight="1">
      <c r="A2491" s="642"/>
      <c r="B2491" s="763"/>
      <c r="C2491" s="706"/>
      <c r="D2491" s="642"/>
      <c r="E2491" s="764"/>
      <c r="F2491" s="642"/>
      <c r="G2491" s="765"/>
      <c r="H2491" s="766"/>
      <c r="I2491" s="642"/>
      <c r="J2491" s="642"/>
      <c r="K2491" s="642"/>
      <c r="L2491" s="642"/>
      <c r="M2491" s="642"/>
      <c r="N2491" s="641"/>
      <c r="O2491" s="641"/>
    </row>
    <row r="2492" ht="15.75" customHeight="1">
      <c r="A2492" s="642"/>
      <c r="B2492" s="763"/>
      <c r="C2492" s="706"/>
      <c r="D2492" s="642"/>
      <c r="E2492" s="764"/>
      <c r="F2492" s="642"/>
      <c r="G2492" s="765"/>
      <c r="H2492" s="766"/>
      <c r="I2492" s="642"/>
      <c r="J2492" s="642"/>
      <c r="K2492" s="642"/>
      <c r="L2492" s="642"/>
      <c r="M2492" s="642"/>
      <c r="N2492" s="641"/>
      <c r="O2492" s="641"/>
    </row>
    <row r="2493" ht="15.75" customHeight="1">
      <c r="A2493" s="642"/>
      <c r="B2493" s="763"/>
      <c r="C2493" s="706"/>
      <c r="D2493" s="642"/>
      <c r="E2493" s="764"/>
      <c r="F2493" s="642"/>
      <c r="G2493" s="765"/>
      <c r="H2493" s="766"/>
      <c r="I2493" s="642"/>
      <c r="J2493" s="642"/>
      <c r="K2493" s="642"/>
      <c r="L2493" s="642"/>
      <c r="M2493" s="642"/>
      <c r="N2493" s="641"/>
      <c r="O2493" s="641"/>
    </row>
    <row r="2494" ht="15.75" customHeight="1">
      <c r="A2494" s="642"/>
      <c r="B2494" s="763"/>
      <c r="C2494" s="706"/>
      <c r="D2494" s="642"/>
      <c r="E2494" s="764"/>
      <c r="F2494" s="642"/>
      <c r="G2494" s="765"/>
      <c r="H2494" s="766"/>
      <c r="I2494" s="642"/>
      <c r="J2494" s="642"/>
      <c r="K2494" s="642"/>
      <c r="L2494" s="642"/>
      <c r="M2494" s="642"/>
      <c r="N2494" s="641"/>
      <c r="O2494" s="641"/>
    </row>
    <row r="2495" ht="15.75" customHeight="1">
      <c r="A2495" s="642"/>
      <c r="B2495" s="763"/>
      <c r="C2495" s="706"/>
      <c r="D2495" s="642"/>
      <c r="E2495" s="764"/>
      <c r="F2495" s="642"/>
      <c r="G2495" s="765"/>
      <c r="H2495" s="766"/>
      <c r="I2495" s="642"/>
      <c r="J2495" s="642"/>
      <c r="K2495" s="642"/>
      <c r="L2495" s="642"/>
      <c r="M2495" s="642"/>
      <c r="N2495" s="641"/>
      <c r="O2495" s="641"/>
    </row>
    <row r="2496" ht="15.75" customHeight="1">
      <c r="A2496" s="642"/>
      <c r="B2496" s="763"/>
      <c r="C2496" s="706"/>
      <c r="D2496" s="642"/>
      <c r="E2496" s="764"/>
      <c r="F2496" s="642"/>
      <c r="G2496" s="765"/>
      <c r="H2496" s="766"/>
      <c r="I2496" s="642"/>
      <c r="J2496" s="642"/>
      <c r="K2496" s="642"/>
      <c r="L2496" s="642"/>
      <c r="M2496" s="642"/>
      <c r="N2496" s="641"/>
      <c r="O2496" s="641"/>
    </row>
    <row r="2497" ht="15.75" customHeight="1">
      <c r="A2497" s="642"/>
      <c r="B2497" s="763"/>
      <c r="C2497" s="706"/>
      <c r="D2497" s="642"/>
      <c r="E2497" s="764"/>
      <c r="F2497" s="642"/>
      <c r="G2497" s="765"/>
      <c r="H2497" s="766"/>
      <c r="I2497" s="642"/>
      <c r="J2497" s="642"/>
      <c r="K2497" s="642"/>
      <c r="L2497" s="642"/>
      <c r="M2497" s="642"/>
      <c r="N2497" s="641"/>
      <c r="O2497" s="641"/>
    </row>
    <row r="2498" ht="15.75" customHeight="1">
      <c r="A2498" s="642"/>
      <c r="B2498" s="763"/>
      <c r="C2498" s="706"/>
      <c r="D2498" s="642"/>
      <c r="E2498" s="764"/>
      <c r="F2498" s="642"/>
      <c r="G2498" s="765"/>
      <c r="H2498" s="766"/>
      <c r="I2498" s="642"/>
      <c r="J2498" s="642"/>
      <c r="K2498" s="642"/>
      <c r="L2498" s="642"/>
      <c r="M2498" s="642"/>
      <c r="N2498" s="641"/>
      <c r="O2498" s="641"/>
    </row>
    <row r="2499" ht="15.75" customHeight="1">
      <c r="A2499" s="642"/>
      <c r="B2499" s="763"/>
      <c r="C2499" s="706"/>
      <c r="D2499" s="642"/>
      <c r="E2499" s="764"/>
      <c r="F2499" s="642"/>
      <c r="G2499" s="765"/>
      <c r="H2499" s="766"/>
      <c r="I2499" s="642"/>
      <c r="J2499" s="642"/>
      <c r="K2499" s="642"/>
      <c r="L2499" s="642"/>
      <c r="M2499" s="642"/>
      <c r="N2499" s="641"/>
      <c r="O2499" s="641"/>
    </row>
    <row r="2500" ht="15.75" customHeight="1">
      <c r="A2500" s="642"/>
      <c r="B2500" s="763"/>
      <c r="C2500" s="706"/>
      <c r="D2500" s="642"/>
      <c r="E2500" s="764"/>
      <c r="F2500" s="642"/>
      <c r="G2500" s="765"/>
      <c r="H2500" s="766"/>
      <c r="I2500" s="642"/>
      <c r="J2500" s="642"/>
      <c r="K2500" s="642"/>
      <c r="L2500" s="642"/>
      <c r="M2500" s="642"/>
      <c r="N2500" s="641"/>
      <c r="O2500" s="641"/>
    </row>
    <row r="2501" ht="15.75" customHeight="1">
      <c r="A2501" s="642"/>
      <c r="B2501" s="763"/>
      <c r="C2501" s="706"/>
      <c r="D2501" s="642"/>
      <c r="E2501" s="764"/>
      <c r="F2501" s="642"/>
      <c r="G2501" s="765"/>
      <c r="H2501" s="766"/>
      <c r="I2501" s="642"/>
      <c r="J2501" s="642"/>
      <c r="K2501" s="642"/>
      <c r="L2501" s="642"/>
      <c r="M2501" s="642"/>
      <c r="N2501" s="641"/>
      <c r="O2501" s="641"/>
    </row>
    <row r="2502" ht="15.75" customHeight="1">
      <c r="A2502" s="642"/>
      <c r="B2502" s="763"/>
      <c r="C2502" s="706"/>
      <c r="D2502" s="642"/>
      <c r="E2502" s="764"/>
      <c r="F2502" s="642"/>
      <c r="G2502" s="765"/>
      <c r="H2502" s="766"/>
      <c r="I2502" s="642"/>
      <c r="J2502" s="642"/>
      <c r="K2502" s="642"/>
      <c r="L2502" s="642"/>
      <c r="M2502" s="642"/>
      <c r="N2502" s="641"/>
      <c r="O2502" s="641"/>
    </row>
    <row r="2503" ht="15.75" customHeight="1">
      <c r="A2503" s="642"/>
      <c r="B2503" s="763"/>
      <c r="C2503" s="706"/>
      <c r="D2503" s="642"/>
      <c r="E2503" s="764"/>
      <c r="F2503" s="642"/>
      <c r="G2503" s="765"/>
      <c r="H2503" s="766"/>
      <c r="I2503" s="642"/>
      <c r="J2503" s="642"/>
      <c r="K2503" s="642"/>
      <c r="L2503" s="642"/>
      <c r="M2503" s="642"/>
      <c r="N2503" s="641"/>
      <c r="O2503" s="641"/>
    </row>
    <row r="2504" ht="15.75" customHeight="1">
      <c r="A2504" s="642"/>
      <c r="B2504" s="763"/>
      <c r="C2504" s="706"/>
      <c r="D2504" s="642"/>
      <c r="E2504" s="764"/>
      <c r="F2504" s="642"/>
      <c r="G2504" s="765"/>
      <c r="H2504" s="766"/>
      <c r="I2504" s="642"/>
      <c r="J2504" s="642"/>
      <c r="K2504" s="642"/>
      <c r="L2504" s="642"/>
      <c r="M2504" s="642"/>
      <c r="N2504" s="641"/>
      <c r="O2504" s="641"/>
    </row>
    <row r="2505" ht="15.75" customHeight="1">
      <c r="A2505" s="642"/>
      <c r="B2505" s="763"/>
      <c r="C2505" s="706"/>
      <c r="D2505" s="642"/>
      <c r="E2505" s="764"/>
      <c r="F2505" s="642"/>
      <c r="G2505" s="765"/>
      <c r="H2505" s="766"/>
      <c r="I2505" s="642"/>
      <c r="J2505" s="642"/>
      <c r="K2505" s="642"/>
      <c r="L2505" s="642"/>
      <c r="M2505" s="642"/>
      <c r="N2505" s="641"/>
      <c r="O2505" s="641"/>
    </row>
    <row r="2506" ht="15.75" customHeight="1">
      <c r="A2506" s="642"/>
      <c r="B2506" s="763"/>
      <c r="C2506" s="706"/>
      <c r="D2506" s="642"/>
      <c r="E2506" s="764"/>
      <c r="F2506" s="642"/>
      <c r="G2506" s="765"/>
      <c r="H2506" s="766"/>
      <c r="I2506" s="642"/>
      <c r="J2506" s="642"/>
      <c r="K2506" s="642"/>
      <c r="L2506" s="642"/>
      <c r="M2506" s="642"/>
      <c r="N2506" s="641"/>
      <c r="O2506" s="641"/>
    </row>
    <row r="2507" ht="15.75" customHeight="1">
      <c r="A2507" s="642"/>
      <c r="B2507" s="763"/>
      <c r="C2507" s="706"/>
      <c r="D2507" s="642"/>
      <c r="E2507" s="764"/>
      <c r="F2507" s="642"/>
      <c r="G2507" s="765"/>
      <c r="H2507" s="766"/>
      <c r="I2507" s="642"/>
      <c r="J2507" s="642"/>
      <c r="K2507" s="642"/>
      <c r="L2507" s="642"/>
      <c r="M2507" s="642"/>
      <c r="N2507" s="641"/>
      <c r="O2507" s="641"/>
    </row>
    <row r="2508" ht="15.75" customHeight="1">
      <c r="A2508" s="642"/>
      <c r="B2508" s="763"/>
      <c r="C2508" s="706"/>
      <c r="D2508" s="642"/>
      <c r="E2508" s="764"/>
      <c r="F2508" s="642"/>
      <c r="G2508" s="765"/>
      <c r="H2508" s="766"/>
      <c r="I2508" s="642"/>
      <c r="J2508" s="642"/>
      <c r="K2508" s="642"/>
      <c r="L2508" s="642"/>
      <c r="M2508" s="642"/>
      <c r="N2508" s="641"/>
      <c r="O2508" s="641"/>
    </row>
    <row r="2509" ht="15.75" customHeight="1">
      <c r="A2509" s="642"/>
      <c r="B2509" s="763"/>
      <c r="C2509" s="706"/>
      <c r="D2509" s="642"/>
      <c r="E2509" s="764"/>
      <c r="F2509" s="642"/>
      <c r="G2509" s="765"/>
      <c r="H2509" s="766"/>
      <c r="I2509" s="642"/>
      <c r="J2509" s="642"/>
      <c r="K2509" s="642"/>
      <c r="L2509" s="642"/>
      <c r="M2509" s="642"/>
      <c r="N2509" s="641"/>
      <c r="O2509" s="641"/>
    </row>
    <row r="2510" ht="15.75" customHeight="1">
      <c r="A2510" s="642"/>
      <c r="B2510" s="763"/>
      <c r="C2510" s="706"/>
      <c r="D2510" s="642"/>
      <c r="E2510" s="764"/>
      <c r="F2510" s="642"/>
      <c r="G2510" s="765"/>
      <c r="H2510" s="766"/>
      <c r="I2510" s="642"/>
      <c r="J2510" s="642"/>
      <c r="K2510" s="642"/>
      <c r="L2510" s="642"/>
      <c r="M2510" s="642"/>
      <c r="N2510" s="641"/>
      <c r="O2510" s="641"/>
    </row>
    <row r="2511" ht="15.75" customHeight="1">
      <c r="A2511" s="642"/>
      <c r="B2511" s="763"/>
      <c r="C2511" s="706"/>
      <c r="D2511" s="642"/>
      <c r="E2511" s="764"/>
      <c r="F2511" s="642"/>
      <c r="G2511" s="765"/>
      <c r="H2511" s="766"/>
      <c r="I2511" s="642"/>
      <c r="J2511" s="642"/>
      <c r="K2511" s="642"/>
      <c r="L2511" s="642"/>
      <c r="M2511" s="642"/>
      <c r="N2511" s="641"/>
      <c r="O2511" s="641"/>
    </row>
    <row r="2512" ht="15.75" customHeight="1">
      <c r="A2512" s="642"/>
      <c r="B2512" s="763"/>
      <c r="C2512" s="706"/>
      <c r="D2512" s="642"/>
      <c r="E2512" s="764"/>
      <c r="F2512" s="642"/>
      <c r="G2512" s="765"/>
      <c r="H2512" s="766"/>
      <c r="I2512" s="642"/>
      <c r="J2512" s="642"/>
      <c r="K2512" s="642"/>
      <c r="L2512" s="642"/>
      <c r="M2512" s="642"/>
      <c r="N2512" s="641"/>
      <c r="O2512" s="641"/>
    </row>
    <row r="2513" ht="15.75" customHeight="1">
      <c r="A2513" s="642"/>
      <c r="B2513" s="763"/>
      <c r="C2513" s="706"/>
      <c r="D2513" s="642"/>
      <c r="E2513" s="764"/>
      <c r="F2513" s="642"/>
      <c r="G2513" s="765"/>
      <c r="H2513" s="766"/>
      <c r="I2513" s="642"/>
      <c r="J2513" s="642"/>
      <c r="K2513" s="642"/>
      <c r="L2513" s="642"/>
      <c r="M2513" s="642"/>
      <c r="N2513" s="641"/>
      <c r="O2513" s="641"/>
    </row>
    <row r="2514" ht="15.75" customHeight="1">
      <c r="A2514" s="642"/>
      <c r="B2514" s="763"/>
      <c r="C2514" s="706"/>
      <c r="D2514" s="642"/>
      <c r="E2514" s="764"/>
      <c r="F2514" s="642"/>
      <c r="G2514" s="765"/>
      <c r="H2514" s="766"/>
      <c r="I2514" s="642"/>
      <c r="J2514" s="642"/>
      <c r="K2514" s="642"/>
      <c r="L2514" s="642"/>
      <c r="M2514" s="642"/>
      <c r="N2514" s="641"/>
      <c r="O2514" s="641"/>
    </row>
    <row r="2515" ht="15.75" customHeight="1">
      <c r="A2515" s="642"/>
      <c r="B2515" s="763"/>
      <c r="C2515" s="706"/>
      <c r="D2515" s="642"/>
      <c r="E2515" s="764"/>
      <c r="F2515" s="642"/>
      <c r="G2515" s="765"/>
      <c r="H2515" s="766"/>
      <c r="I2515" s="642"/>
      <c r="J2515" s="642"/>
      <c r="K2515" s="642"/>
      <c r="L2515" s="642"/>
      <c r="M2515" s="642"/>
      <c r="N2515" s="641"/>
      <c r="O2515" s="641"/>
    </row>
    <row r="2516" ht="15.75" customHeight="1">
      <c r="A2516" s="642"/>
      <c r="B2516" s="763"/>
      <c r="C2516" s="706"/>
      <c r="D2516" s="642"/>
      <c r="E2516" s="764"/>
      <c r="F2516" s="642"/>
      <c r="G2516" s="765"/>
      <c r="H2516" s="766"/>
      <c r="I2516" s="642"/>
      <c r="J2516" s="642"/>
      <c r="K2516" s="642"/>
      <c r="L2516" s="642"/>
      <c r="M2516" s="642"/>
      <c r="N2516" s="641"/>
      <c r="O2516" s="641"/>
    </row>
    <row r="2517" ht="15.75" customHeight="1">
      <c r="A2517" s="642"/>
      <c r="B2517" s="763"/>
      <c r="C2517" s="706"/>
      <c r="D2517" s="642"/>
      <c r="E2517" s="764"/>
      <c r="F2517" s="642"/>
      <c r="G2517" s="765"/>
      <c r="H2517" s="766"/>
      <c r="I2517" s="642"/>
      <c r="J2517" s="642"/>
      <c r="K2517" s="642"/>
      <c r="L2517" s="642"/>
      <c r="M2517" s="642"/>
      <c r="N2517" s="641"/>
      <c r="O2517" s="641"/>
    </row>
    <row r="2518" ht="15.75" customHeight="1">
      <c r="A2518" s="642"/>
      <c r="B2518" s="763"/>
      <c r="C2518" s="706"/>
      <c r="D2518" s="642"/>
      <c r="E2518" s="764"/>
      <c r="F2518" s="642"/>
      <c r="G2518" s="765"/>
      <c r="H2518" s="766"/>
      <c r="I2518" s="642"/>
      <c r="J2518" s="642"/>
      <c r="K2518" s="642"/>
      <c r="L2518" s="642"/>
      <c r="M2518" s="642"/>
      <c r="N2518" s="641"/>
      <c r="O2518" s="641"/>
    </row>
    <row r="2519" ht="15.75" customHeight="1">
      <c r="A2519" s="642"/>
      <c r="B2519" s="763"/>
      <c r="C2519" s="706"/>
      <c r="D2519" s="642"/>
      <c r="E2519" s="764"/>
      <c r="F2519" s="642"/>
      <c r="G2519" s="765"/>
      <c r="H2519" s="766"/>
      <c r="I2519" s="642"/>
      <c r="J2519" s="642"/>
      <c r="K2519" s="642"/>
      <c r="L2519" s="642"/>
      <c r="M2519" s="642"/>
      <c r="N2519" s="641"/>
      <c r="O2519" s="641"/>
    </row>
    <row r="2520" ht="15.75" customHeight="1">
      <c r="A2520" s="642"/>
      <c r="B2520" s="763"/>
      <c r="C2520" s="706"/>
      <c r="D2520" s="642"/>
      <c r="E2520" s="764"/>
      <c r="F2520" s="642"/>
      <c r="G2520" s="765"/>
      <c r="H2520" s="766"/>
      <c r="I2520" s="642"/>
      <c r="J2520" s="642"/>
      <c r="K2520" s="642"/>
      <c r="L2520" s="642"/>
      <c r="M2520" s="642"/>
      <c r="N2520" s="641"/>
      <c r="O2520" s="641"/>
    </row>
    <row r="2521" ht="15.75" customHeight="1">
      <c r="A2521" s="642"/>
      <c r="B2521" s="763"/>
      <c r="C2521" s="706"/>
      <c r="D2521" s="642"/>
      <c r="E2521" s="764"/>
      <c r="F2521" s="642"/>
      <c r="G2521" s="765"/>
      <c r="H2521" s="766"/>
      <c r="I2521" s="642"/>
      <c r="J2521" s="642"/>
      <c r="K2521" s="642"/>
      <c r="L2521" s="642"/>
      <c r="M2521" s="642"/>
      <c r="N2521" s="641"/>
      <c r="O2521" s="641"/>
    </row>
    <row r="2522" ht="15.75" customHeight="1">
      <c r="A2522" s="642"/>
      <c r="B2522" s="763"/>
      <c r="C2522" s="706"/>
      <c r="D2522" s="642"/>
      <c r="E2522" s="764"/>
      <c r="F2522" s="642"/>
      <c r="G2522" s="765"/>
      <c r="H2522" s="766"/>
      <c r="I2522" s="642"/>
      <c r="J2522" s="642"/>
      <c r="K2522" s="642"/>
      <c r="L2522" s="642"/>
      <c r="M2522" s="642"/>
      <c r="N2522" s="641"/>
      <c r="O2522" s="641"/>
    </row>
    <row r="2523" ht="15.75" customHeight="1">
      <c r="A2523" s="642"/>
      <c r="B2523" s="763"/>
      <c r="C2523" s="706"/>
      <c r="D2523" s="642"/>
      <c r="E2523" s="764"/>
      <c r="F2523" s="642"/>
      <c r="G2523" s="765"/>
      <c r="H2523" s="766"/>
      <c r="I2523" s="642"/>
      <c r="J2523" s="642"/>
      <c r="K2523" s="642"/>
      <c r="L2523" s="642"/>
      <c r="M2523" s="642"/>
      <c r="N2523" s="641"/>
      <c r="O2523" s="641"/>
    </row>
    <row r="2524" ht="15.75" customHeight="1">
      <c r="A2524" s="642"/>
      <c r="B2524" s="763"/>
      <c r="C2524" s="706"/>
      <c r="D2524" s="642"/>
      <c r="E2524" s="764"/>
      <c r="F2524" s="642"/>
      <c r="G2524" s="765"/>
      <c r="H2524" s="766"/>
      <c r="I2524" s="642"/>
      <c r="J2524" s="642"/>
      <c r="K2524" s="642"/>
      <c r="L2524" s="642"/>
      <c r="M2524" s="642"/>
      <c r="N2524" s="641"/>
      <c r="O2524" s="641"/>
    </row>
    <row r="2525" ht="15.75" customHeight="1">
      <c r="A2525" s="642"/>
      <c r="B2525" s="763"/>
      <c r="C2525" s="706"/>
      <c r="D2525" s="642"/>
      <c r="E2525" s="764"/>
      <c r="F2525" s="642"/>
      <c r="G2525" s="765"/>
      <c r="H2525" s="766"/>
      <c r="I2525" s="642"/>
      <c r="J2525" s="642"/>
      <c r="K2525" s="642"/>
      <c r="L2525" s="642"/>
      <c r="M2525" s="642"/>
      <c r="N2525" s="641"/>
      <c r="O2525" s="641"/>
    </row>
    <row r="2526" ht="15.75" customHeight="1">
      <c r="A2526" s="642"/>
      <c r="B2526" s="763"/>
      <c r="C2526" s="706"/>
      <c r="D2526" s="642"/>
      <c r="E2526" s="764"/>
      <c r="F2526" s="642"/>
      <c r="G2526" s="765"/>
      <c r="H2526" s="766"/>
      <c r="I2526" s="642"/>
      <c r="J2526" s="642"/>
      <c r="K2526" s="642"/>
      <c r="L2526" s="642"/>
      <c r="M2526" s="642"/>
      <c r="N2526" s="641"/>
      <c r="O2526" s="641"/>
    </row>
    <row r="2527" ht="15.75" customHeight="1">
      <c r="A2527" s="642"/>
      <c r="B2527" s="763"/>
      <c r="C2527" s="706"/>
      <c r="D2527" s="642"/>
      <c r="E2527" s="764"/>
      <c r="F2527" s="642"/>
      <c r="G2527" s="765"/>
      <c r="H2527" s="766"/>
      <c r="I2527" s="642"/>
      <c r="J2527" s="642"/>
      <c r="K2527" s="642"/>
      <c r="L2527" s="642"/>
      <c r="M2527" s="642"/>
      <c r="N2527" s="641"/>
      <c r="O2527" s="641"/>
    </row>
    <row r="2528" ht="15.75" customHeight="1">
      <c r="A2528" s="642"/>
      <c r="B2528" s="763"/>
      <c r="C2528" s="706"/>
      <c r="D2528" s="642"/>
      <c r="E2528" s="764"/>
      <c r="F2528" s="642"/>
      <c r="G2528" s="765"/>
      <c r="H2528" s="766"/>
      <c r="I2528" s="642"/>
      <c r="J2528" s="642"/>
      <c r="K2528" s="642"/>
      <c r="L2528" s="642"/>
      <c r="M2528" s="642"/>
      <c r="N2528" s="641"/>
      <c r="O2528" s="641"/>
    </row>
    <row r="2529" ht="15.75" customHeight="1">
      <c r="A2529" s="642"/>
      <c r="B2529" s="763"/>
      <c r="C2529" s="706"/>
      <c r="D2529" s="642"/>
      <c r="E2529" s="764"/>
      <c r="F2529" s="642"/>
      <c r="G2529" s="765"/>
      <c r="H2529" s="766"/>
      <c r="I2529" s="642"/>
      <c r="J2529" s="642"/>
      <c r="K2529" s="642"/>
      <c r="L2529" s="642"/>
      <c r="M2529" s="642"/>
      <c r="N2529" s="641"/>
      <c r="O2529" s="641"/>
    </row>
    <row r="2530" ht="15.75" customHeight="1">
      <c r="A2530" s="642"/>
      <c r="B2530" s="763"/>
      <c r="C2530" s="706"/>
      <c r="D2530" s="642"/>
      <c r="E2530" s="764"/>
      <c r="F2530" s="642"/>
      <c r="G2530" s="765"/>
      <c r="H2530" s="766"/>
      <c r="I2530" s="642"/>
      <c r="J2530" s="642"/>
      <c r="K2530" s="642"/>
      <c r="L2530" s="642"/>
      <c r="M2530" s="642"/>
      <c r="N2530" s="641"/>
      <c r="O2530" s="641"/>
    </row>
    <row r="2531" ht="15.75" customHeight="1">
      <c r="A2531" s="642"/>
      <c r="B2531" s="763"/>
      <c r="C2531" s="706"/>
      <c r="D2531" s="642"/>
      <c r="E2531" s="764"/>
      <c r="F2531" s="642"/>
      <c r="G2531" s="765"/>
      <c r="H2531" s="766"/>
      <c r="I2531" s="642"/>
      <c r="J2531" s="642"/>
      <c r="K2531" s="642"/>
      <c r="L2531" s="642"/>
      <c r="M2531" s="642"/>
      <c r="N2531" s="641"/>
      <c r="O2531" s="641"/>
    </row>
    <row r="2532" ht="15.75" customHeight="1">
      <c r="A2532" s="642"/>
      <c r="B2532" s="763"/>
      <c r="C2532" s="706"/>
      <c r="D2532" s="642"/>
      <c r="E2532" s="764"/>
      <c r="F2532" s="642"/>
      <c r="G2532" s="765"/>
      <c r="H2532" s="766"/>
      <c r="I2532" s="642"/>
      <c r="J2532" s="642"/>
      <c r="K2532" s="642"/>
      <c r="L2532" s="642"/>
      <c r="M2532" s="642"/>
      <c r="N2532" s="641"/>
      <c r="O2532" s="641"/>
    </row>
    <row r="2533" ht="15.75" customHeight="1">
      <c r="A2533" s="642"/>
      <c r="B2533" s="763"/>
      <c r="C2533" s="706"/>
      <c r="D2533" s="642"/>
      <c r="E2533" s="764"/>
      <c r="F2533" s="642"/>
      <c r="G2533" s="765"/>
      <c r="H2533" s="766"/>
      <c r="I2533" s="642"/>
      <c r="J2533" s="642"/>
      <c r="K2533" s="642"/>
      <c r="L2533" s="642"/>
      <c r="M2533" s="642"/>
      <c r="N2533" s="641"/>
      <c r="O2533" s="641"/>
    </row>
    <row r="2534" ht="15.75" customHeight="1">
      <c r="A2534" s="642"/>
      <c r="B2534" s="763"/>
      <c r="C2534" s="706"/>
      <c r="D2534" s="642"/>
      <c r="E2534" s="764"/>
      <c r="F2534" s="642"/>
      <c r="G2534" s="765"/>
      <c r="H2534" s="766"/>
      <c r="I2534" s="642"/>
      <c r="J2534" s="642"/>
      <c r="K2534" s="642"/>
      <c r="L2534" s="642"/>
      <c r="M2534" s="642"/>
      <c r="N2534" s="641"/>
      <c r="O2534" s="641"/>
    </row>
    <row r="2535" ht="15.75" customHeight="1">
      <c r="A2535" s="642"/>
      <c r="B2535" s="763"/>
      <c r="C2535" s="706"/>
      <c r="D2535" s="642"/>
      <c r="E2535" s="764"/>
      <c r="F2535" s="642"/>
      <c r="G2535" s="765"/>
      <c r="H2535" s="766"/>
      <c r="I2535" s="642"/>
      <c r="J2535" s="642"/>
      <c r="K2535" s="642"/>
      <c r="L2535" s="642"/>
      <c r="M2535" s="642"/>
      <c r="N2535" s="641"/>
      <c r="O2535" s="641"/>
    </row>
    <row r="2536" ht="15.75" customHeight="1">
      <c r="A2536" s="642"/>
      <c r="B2536" s="763"/>
      <c r="C2536" s="706"/>
      <c r="D2536" s="642"/>
      <c r="E2536" s="764"/>
      <c r="F2536" s="642"/>
      <c r="G2536" s="765"/>
      <c r="H2536" s="766"/>
      <c r="I2536" s="642"/>
      <c r="J2536" s="642"/>
      <c r="K2536" s="642"/>
      <c r="L2536" s="642"/>
      <c r="M2536" s="642"/>
      <c r="N2536" s="641"/>
      <c r="O2536" s="641"/>
    </row>
    <row r="2537" ht="15.75" customHeight="1">
      <c r="A2537" s="642"/>
      <c r="B2537" s="763"/>
      <c r="C2537" s="706"/>
      <c r="D2537" s="642"/>
      <c r="E2537" s="764"/>
      <c r="F2537" s="642"/>
      <c r="G2537" s="765"/>
      <c r="H2537" s="766"/>
      <c r="I2537" s="642"/>
      <c r="J2537" s="642"/>
      <c r="K2537" s="642"/>
      <c r="L2537" s="642"/>
      <c r="M2537" s="642"/>
      <c r="N2537" s="641"/>
      <c r="O2537" s="641"/>
    </row>
    <row r="2538" ht="15.75" customHeight="1">
      <c r="A2538" s="642"/>
      <c r="B2538" s="763"/>
      <c r="C2538" s="706"/>
      <c r="D2538" s="642"/>
      <c r="E2538" s="764"/>
      <c r="F2538" s="642"/>
      <c r="G2538" s="765"/>
      <c r="H2538" s="766"/>
      <c r="I2538" s="642"/>
      <c r="J2538" s="642"/>
      <c r="K2538" s="642"/>
      <c r="L2538" s="642"/>
      <c r="M2538" s="642"/>
      <c r="N2538" s="641"/>
      <c r="O2538" s="641"/>
    </row>
    <row r="2539" ht="15.75" customHeight="1">
      <c r="A2539" s="642"/>
      <c r="B2539" s="763"/>
      <c r="C2539" s="706"/>
      <c r="D2539" s="642"/>
      <c r="E2539" s="764"/>
      <c r="F2539" s="642"/>
      <c r="G2539" s="765"/>
      <c r="H2539" s="766"/>
      <c r="I2539" s="642"/>
      <c r="J2539" s="642"/>
      <c r="K2539" s="642"/>
      <c r="L2539" s="642"/>
      <c r="M2539" s="642"/>
      <c r="N2539" s="641"/>
      <c r="O2539" s="641"/>
    </row>
    <row r="2540" ht="15.75" customHeight="1">
      <c r="A2540" s="642"/>
      <c r="B2540" s="763"/>
      <c r="C2540" s="706"/>
      <c r="D2540" s="642"/>
      <c r="E2540" s="764"/>
      <c r="F2540" s="642"/>
      <c r="G2540" s="765"/>
      <c r="H2540" s="766"/>
      <c r="I2540" s="642"/>
      <c r="J2540" s="642"/>
      <c r="K2540" s="642"/>
      <c r="L2540" s="642"/>
      <c r="M2540" s="642"/>
      <c r="N2540" s="641"/>
      <c r="O2540" s="641"/>
    </row>
    <row r="2541" ht="15.75" customHeight="1">
      <c r="A2541" s="642"/>
      <c r="B2541" s="763"/>
      <c r="C2541" s="706"/>
      <c r="D2541" s="642"/>
      <c r="E2541" s="764"/>
      <c r="F2541" s="642"/>
      <c r="G2541" s="765"/>
      <c r="H2541" s="766"/>
      <c r="I2541" s="642"/>
      <c r="J2541" s="642"/>
      <c r="K2541" s="642"/>
      <c r="L2541" s="642"/>
      <c r="M2541" s="642"/>
      <c r="N2541" s="641"/>
      <c r="O2541" s="641"/>
    </row>
    <row r="2542" ht="15.75" customHeight="1">
      <c r="A2542" s="642"/>
      <c r="B2542" s="763"/>
      <c r="C2542" s="706"/>
      <c r="D2542" s="642"/>
      <c r="E2542" s="764"/>
      <c r="F2542" s="642"/>
      <c r="G2542" s="765"/>
      <c r="H2542" s="766"/>
      <c r="I2542" s="642"/>
      <c r="J2542" s="642"/>
      <c r="K2542" s="642"/>
      <c r="L2542" s="642"/>
      <c r="M2542" s="642"/>
      <c r="N2542" s="641"/>
      <c r="O2542" s="641"/>
    </row>
    <row r="2543" ht="15.75" customHeight="1">
      <c r="A2543" s="642"/>
      <c r="B2543" s="763"/>
      <c r="C2543" s="706"/>
      <c r="D2543" s="642"/>
      <c r="E2543" s="764"/>
      <c r="F2543" s="642"/>
      <c r="G2543" s="765"/>
      <c r="H2543" s="766"/>
      <c r="I2543" s="642"/>
      <c r="J2543" s="642"/>
      <c r="K2543" s="642"/>
      <c r="L2543" s="642"/>
      <c r="M2543" s="642"/>
      <c r="N2543" s="641"/>
      <c r="O2543" s="641"/>
    </row>
    <row r="2544" ht="15.75" customHeight="1">
      <c r="A2544" s="642"/>
      <c r="B2544" s="763"/>
      <c r="C2544" s="706"/>
      <c r="D2544" s="642"/>
      <c r="E2544" s="764"/>
      <c r="F2544" s="642"/>
      <c r="G2544" s="765"/>
      <c r="H2544" s="766"/>
      <c r="I2544" s="642"/>
      <c r="J2544" s="642"/>
      <c r="K2544" s="642"/>
      <c r="L2544" s="642"/>
      <c r="M2544" s="642"/>
      <c r="N2544" s="641"/>
      <c r="O2544" s="641"/>
    </row>
    <row r="2545" ht="15.75" customHeight="1">
      <c r="A2545" s="642"/>
      <c r="B2545" s="763"/>
      <c r="C2545" s="706"/>
      <c r="D2545" s="642"/>
      <c r="E2545" s="764"/>
      <c r="F2545" s="642"/>
      <c r="G2545" s="765"/>
      <c r="H2545" s="766"/>
      <c r="I2545" s="642"/>
      <c r="J2545" s="642"/>
      <c r="K2545" s="642"/>
      <c r="L2545" s="642"/>
      <c r="M2545" s="642"/>
      <c r="N2545" s="641"/>
      <c r="O2545" s="641"/>
    </row>
    <row r="2546" ht="15.75" customHeight="1">
      <c r="A2546" s="642"/>
      <c r="B2546" s="763"/>
      <c r="C2546" s="706"/>
      <c r="D2546" s="642"/>
      <c r="E2546" s="764"/>
      <c r="F2546" s="642"/>
      <c r="G2546" s="765"/>
      <c r="H2546" s="766"/>
      <c r="I2546" s="642"/>
      <c r="J2546" s="642"/>
      <c r="K2546" s="642"/>
      <c r="L2546" s="642"/>
      <c r="M2546" s="642"/>
      <c r="N2546" s="641"/>
      <c r="O2546" s="641"/>
    </row>
    <row r="2547" ht="15.75" customHeight="1">
      <c r="A2547" s="642"/>
      <c r="B2547" s="763"/>
      <c r="C2547" s="706"/>
      <c r="D2547" s="642"/>
      <c r="E2547" s="764"/>
      <c r="F2547" s="642"/>
      <c r="G2547" s="765"/>
      <c r="H2547" s="766"/>
      <c r="I2547" s="642"/>
      <c r="J2547" s="642"/>
      <c r="K2547" s="642"/>
      <c r="L2547" s="642"/>
      <c r="M2547" s="642"/>
      <c r="N2547" s="641"/>
      <c r="O2547" s="641"/>
    </row>
    <row r="2548" ht="15.75" customHeight="1">
      <c r="A2548" s="642"/>
      <c r="B2548" s="763"/>
      <c r="C2548" s="706"/>
      <c r="D2548" s="642"/>
      <c r="E2548" s="764"/>
      <c r="F2548" s="642"/>
      <c r="G2548" s="765"/>
      <c r="H2548" s="766"/>
      <c r="I2548" s="642"/>
      <c r="J2548" s="642"/>
      <c r="K2548" s="642"/>
      <c r="L2548" s="642"/>
      <c r="M2548" s="642"/>
      <c r="N2548" s="641"/>
      <c r="O2548" s="641"/>
    </row>
    <row r="2549" ht="15.75" customHeight="1">
      <c r="A2549" s="642"/>
      <c r="B2549" s="763"/>
      <c r="C2549" s="706"/>
      <c r="D2549" s="642"/>
      <c r="E2549" s="764"/>
      <c r="F2549" s="642"/>
      <c r="G2549" s="765"/>
      <c r="H2549" s="766"/>
      <c r="I2549" s="642"/>
      <c r="J2549" s="642"/>
      <c r="K2549" s="642"/>
      <c r="L2549" s="642"/>
      <c r="M2549" s="642"/>
      <c r="N2549" s="641"/>
      <c r="O2549" s="641"/>
    </row>
    <row r="2550" ht="15.75" customHeight="1">
      <c r="A2550" s="642"/>
      <c r="B2550" s="763"/>
      <c r="C2550" s="706"/>
      <c r="D2550" s="642"/>
      <c r="E2550" s="764"/>
      <c r="F2550" s="642"/>
      <c r="G2550" s="765"/>
      <c r="H2550" s="766"/>
      <c r="I2550" s="642"/>
      <c r="J2550" s="642"/>
      <c r="K2550" s="642"/>
      <c r="L2550" s="642"/>
      <c r="M2550" s="642"/>
      <c r="N2550" s="641"/>
      <c r="O2550" s="641"/>
    </row>
    <row r="2551" ht="15.75" customHeight="1">
      <c r="A2551" s="642"/>
      <c r="B2551" s="763"/>
      <c r="C2551" s="706"/>
      <c r="D2551" s="642"/>
      <c r="E2551" s="764"/>
      <c r="F2551" s="642"/>
      <c r="G2551" s="765"/>
      <c r="H2551" s="766"/>
      <c r="I2551" s="642"/>
      <c r="J2551" s="642"/>
      <c r="K2551" s="642"/>
      <c r="L2551" s="642"/>
      <c r="M2551" s="642"/>
      <c r="N2551" s="641"/>
      <c r="O2551" s="641"/>
    </row>
    <row r="2552" ht="15.75" customHeight="1">
      <c r="A2552" s="642"/>
      <c r="B2552" s="763"/>
      <c r="C2552" s="706"/>
      <c r="D2552" s="642"/>
      <c r="E2552" s="764"/>
      <c r="F2552" s="642"/>
      <c r="G2552" s="765"/>
      <c r="H2552" s="766"/>
      <c r="I2552" s="642"/>
      <c r="J2552" s="642"/>
      <c r="K2552" s="642"/>
      <c r="L2552" s="642"/>
      <c r="M2552" s="642"/>
      <c r="N2552" s="641"/>
      <c r="O2552" s="641"/>
    </row>
    <row r="2553" ht="15.75" customHeight="1">
      <c r="A2553" s="642"/>
      <c r="B2553" s="763"/>
      <c r="C2553" s="706"/>
      <c r="D2553" s="642"/>
      <c r="E2553" s="764"/>
      <c r="F2553" s="642"/>
      <c r="G2553" s="765"/>
      <c r="H2553" s="766"/>
      <c r="I2553" s="642"/>
      <c r="J2553" s="642"/>
      <c r="K2553" s="642"/>
      <c r="L2553" s="642"/>
      <c r="M2553" s="642"/>
      <c r="N2553" s="641"/>
      <c r="O2553" s="641"/>
    </row>
    <row r="2554" ht="15.75" customHeight="1">
      <c r="A2554" s="642"/>
      <c r="B2554" s="763"/>
      <c r="C2554" s="706"/>
      <c r="D2554" s="642"/>
      <c r="E2554" s="764"/>
      <c r="F2554" s="642"/>
      <c r="G2554" s="765"/>
      <c r="H2554" s="766"/>
      <c r="I2554" s="642"/>
      <c r="J2554" s="642"/>
      <c r="K2554" s="642"/>
      <c r="L2554" s="642"/>
      <c r="M2554" s="642"/>
      <c r="N2554" s="641"/>
      <c r="O2554" s="641"/>
    </row>
    <row r="2555" ht="15.75" customHeight="1">
      <c r="A2555" s="642"/>
      <c r="B2555" s="763"/>
      <c r="C2555" s="706"/>
      <c r="D2555" s="642"/>
      <c r="E2555" s="764"/>
      <c r="F2555" s="642"/>
      <c r="G2555" s="765"/>
      <c r="H2555" s="766"/>
      <c r="I2555" s="642"/>
      <c r="J2555" s="642"/>
      <c r="K2555" s="642"/>
      <c r="L2555" s="642"/>
      <c r="M2555" s="642"/>
      <c r="N2555" s="641"/>
      <c r="O2555" s="641"/>
    </row>
    <row r="2556" ht="15.75" customHeight="1">
      <c r="A2556" s="642"/>
      <c r="B2556" s="763"/>
      <c r="C2556" s="706"/>
      <c r="D2556" s="642"/>
      <c r="E2556" s="764"/>
      <c r="F2556" s="642"/>
      <c r="G2556" s="765"/>
      <c r="H2556" s="766"/>
      <c r="I2556" s="642"/>
      <c r="J2556" s="642"/>
      <c r="K2556" s="642"/>
      <c r="L2556" s="642"/>
      <c r="M2556" s="642"/>
      <c r="N2556" s="641"/>
      <c r="O2556" s="641"/>
    </row>
    <row r="2557" ht="15.75" customHeight="1">
      <c r="A2557" s="642"/>
      <c r="B2557" s="763"/>
      <c r="C2557" s="706"/>
      <c r="D2557" s="642"/>
      <c r="E2557" s="764"/>
      <c r="F2557" s="642"/>
      <c r="G2557" s="765"/>
      <c r="H2557" s="766"/>
      <c r="I2557" s="642"/>
      <c r="J2557" s="642"/>
      <c r="K2557" s="642"/>
      <c r="L2557" s="642"/>
      <c r="M2557" s="642"/>
      <c r="N2557" s="641"/>
      <c r="O2557" s="641"/>
    </row>
    <row r="2558" ht="15.75" customHeight="1">
      <c r="A2558" s="642"/>
      <c r="B2558" s="763"/>
      <c r="C2558" s="706"/>
      <c r="D2558" s="642"/>
      <c r="E2558" s="764"/>
      <c r="F2558" s="642"/>
      <c r="G2558" s="765"/>
      <c r="H2558" s="766"/>
      <c r="I2558" s="642"/>
      <c r="J2558" s="642"/>
      <c r="K2558" s="642"/>
      <c r="L2558" s="642"/>
      <c r="M2558" s="642"/>
      <c r="N2558" s="641"/>
      <c r="O2558" s="641"/>
    </row>
    <row r="2559" ht="15.75" customHeight="1">
      <c r="A2559" s="642"/>
      <c r="B2559" s="763"/>
      <c r="C2559" s="706"/>
      <c r="D2559" s="642"/>
      <c r="E2559" s="764"/>
      <c r="F2559" s="642"/>
      <c r="G2559" s="765"/>
      <c r="H2559" s="766"/>
      <c r="I2559" s="642"/>
      <c r="J2559" s="642"/>
      <c r="K2559" s="642"/>
      <c r="L2559" s="642"/>
      <c r="M2559" s="642"/>
      <c r="N2559" s="641"/>
      <c r="O2559" s="641"/>
    </row>
    <row r="2560" ht="15.75" customHeight="1">
      <c r="A2560" s="642"/>
      <c r="B2560" s="763"/>
      <c r="C2560" s="706"/>
      <c r="D2560" s="642"/>
      <c r="E2560" s="764"/>
      <c r="F2560" s="642"/>
      <c r="G2560" s="765"/>
      <c r="H2560" s="766"/>
      <c r="I2560" s="642"/>
      <c r="J2560" s="642"/>
      <c r="K2560" s="642"/>
      <c r="L2560" s="642"/>
      <c r="M2560" s="642"/>
      <c r="N2560" s="641"/>
      <c r="O2560" s="641"/>
    </row>
    <row r="2561" ht="15.75" customHeight="1">
      <c r="A2561" s="642"/>
      <c r="B2561" s="763"/>
      <c r="C2561" s="706"/>
      <c r="D2561" s="642"/>
      <c r="E2561" s="764"/>
      <c r="F2561" s="642"/>
      <c r="G2561" s="765"/>
      <c r="H2561" s="766"/>
      <c r="I2561" s="642"/>
      <c r="J2561" s="642"/>
      <c r="K2561" s="642"/>
      <c r="L2561" s="642"/>
      <c r="M2561" s="642"/>
      <c r="N2561" s="641"/>
      <c r="O2561" s="641"/>
    </row>
    <row r="2562" ht="15.75" customHeight="1">
      <c r="A2562" s="642"/>
      <c r="B2562" s="763"/>
      <c r="C2562" s="706"/>
      <c r="D2562" s="642"/>
      <c r="E2562" s="764"/>
      <c r="F2562" s="642"/>
      <c r="G2562" s="765"/>
      <c r="H2562" s="766"/>
      <c r="I2562" s="642"/>
      <c r="J2562" s="642"/>
      <c r="K2562" s="642"/>
      <c r="L2562" s="642"/>
      <c r="M2562" s="642"/>
      <c r="N2562" s="641"/>
      <c r="O2562" s="641"/>
    </row>
    <row r="2563" ht="15.75" customHeight="1">
      <c r="A2563" s="642"/>
      <c r="B2563" s="763"/>
      <c r="C2563" s="706"/>
      <c r="D2563" s="642"/>
      <c r="E2563" s="764"/>
      <c r="F2563" s="642"/>
      <c r="G2563" s="765"/>
      <c r="H2563" s="766"/>
      <c r="I2563" s="642"/>
      <c r="J2563" s="642"/>
      <c r="K2563" s="642"/>
      <c r="L2563" s="642"/>
      <c r="M2563" s="642"/>
      <c r="N2563" s="641"/>
      <c r="O2563" s="641"/>
    </row>
    <row r="2564" ht="15.75" customHeight="1">
      <c r="A2564" s="642"/>
      <c r="B2564" s="763"/>
      <c r="C2564" s="706"/>
      <c r="D2564" s="642"/>
      <c r="E2564" s="764"/>
      <c r="F2564" s="642"/>
      <c r="G2564" s="765"/>
      <c r="H2564" s="766"/>
      <c r="I2564" s="642"/>
      <c r="J2564" s="642"/>
      <c r="K2564" s="642"/>
      <c r="L2564" s="642"/>
      <c r="M2564" s="642"/>
      <c r="N2564" s="641"/>
      <c r="O2564" s="641"/>
    </row>
    <row r="2565" ht="15.75" customHeight="1">
      <c r="A2565" s="642"/>
      <c r="B2565" s="763"/>
      <c r="C2565" s="706"/>
      <c r="D2565" s="642"/>
      <c r="E2565" s="764"/>
      <c r="F2565" s="642"/>
      <c r="G2565" s="765"/>
      <c r="H2565" s="766"/>
      <c r="I2565" s="642"/>
      <c r="J2565" s="642"/>
      <c r="K2565" s="642"/>
      <c r="L2565" s="642"/>
      <c r="M2565" s="642"/>
      <c r="N2565" s="641"/>
      <c r="O2565" s="641"/>
    </row>
    <row r="2566" ht="15.75" customHeight="1">
      <c r="A2566" s="642"/>
      <c r="B2566" s="763"/>
      <c r="C2566" s="706"/>
      <c r="D2566" s="642"/>
      <c r="E2566" s="764"/>
      <c r="F2566" s="642"/>
      <c r="G2566" s="765"/>
      <c r="H2566" s="766"/>
      <c r="I2566" s="642"/>
      <c r="J2566" s="642"/>
      <c r="K2566" s="642"/>
      <c r="L2566" s="642"/>
      <c r="M2566" s="642"/>
      <c r="N2566" s="641"/>
      <c r="O2566" s="641"/>
    </row>
    <row r="2567" ht="15.75" customHeight="1">
      <c r="A2567" s="642"/>
      <c r="B2567" s="763"/>
      <c r="C2567" s="706"/>
      <c r="D2567" s="642"/>
      <c r="E2567" s="764"/>
      <c r="F2567" s="642"/>
      <c r="G2567" s="765"/>
      <c r="H2567" s="766"/>
      <c r="I2567" s="642"/>
      <c r="J2567" s="642"/>
      <c r="K2567" s="642"/>
      <c r="L2567" s="642"/>
      <c r="M2567" s="642"/>
      <c r="N2567" s="641"/>
      <c r="O2567" s="641"/>
    </row>
    <row r="2568" ht="15.75" customHeight="1">
      <c r="A2568" s="642"/>
      <c r="B2568" s="763"/>
      <c r="C2568" s="706"/>
      <c r="D2568" s="642"/>
      <c r="E2568" s="764"/>
      <c r="F2568" s="642"/>
      <c r="G2568" s="765"/>
      <c r="H2568" s="766"/>
      <c r="I2568" s="642"/>
      <c r="J2568" s="642"/>
      <c r="K2568" s="642"/>
      <c r="L2568" s="642"/>
      <c r="M2568" s="642"/>
      <c r="N2568" s="641"/>
      <c r="O2568" s="641"/>
    </row>
    <row r="2569" ht="15.75" customHeight="1">
      <c r="A2569" s="642"/>
      <c r="B2569" s="763"/>
      <c r="C2569" s="706"/>
      <c r="D2569" s="642"/>
      <c r="E2569" s="764"/>
      <c r="F2569" s="642"/>
      <c r="G2569" s="765"/>
      <c r="H2569" s="766"/>
      <c r="I2569" s="642"/>
      <c r="J2569" s="642"/>
      <c r="K2569" s="642"/>
      <c r="L2569" s="642"/>
      <c r="M2569" s="642"/>
      <c r="N2569" s="641"/>
      <c r="O2569" s="641"/>
    </row>
    <row r="2570" ht="15.75" customHeight="1">
      <c r="A2570" s="642"/>
      <c r="B2570" s="763"/>
      <c r="C2570" s="706"/>
      <c r="D2570" s="642"/>
      <c r="E2570" s="764"/>
      <c r="F2570" s="642"/>
      <c r="G2570" s="765"/>
      <c r="H2570" s="766"/>
      <c r="I2570" s="642"/>
      <c r="J2570" s="642"/>
      <c r="K2570" s="642"/>
      <c r="L2570" s="642"/>
      <c r="M2570" s="642"/>
      <c r="N2570" s="641"/>
      <c r="O2570" s="641"/>
    </row>
    <row r="2571" ht="15.75" customHeight="1">
      <c r="A2571" s="642"/>
      <c r="B2571" s="763"/>
      <c r="C2571" s="706"/>
      <c r="D2571" s="642"/>
      <c r="E2571" s="764"/>
      <c r="F2571" s="642"/>
      <c r="G2571" s="765"/>
      <c r="H2571" s="766"/>
      <c r="I2571" s="642"/>
      <c r="J2571" s="642"/>
      <c r="K2571" s="642"/>
      <c r="L2571" s="642"/>
      <c r="M2571" s="642"/>
      <c r="N2571" s="641"/>
      <c r="O2571" s="641"/>
    </row>
    <row r="2572" ht="15.75" customHeight="1">
      <c r="A2572" s="642"/>
      <c r="B2572" s="763"/>
      <c r="C2572" s="706"/>
      <c r="D2572" s="642"/>
      <c r="E2572" s="764"/>
      <c r="F2572" s="642"/>
      <c r="G2572" s="765"/>
      <c r="H2572" s="766"/>
      <c r="I2572" s="642"/>
      <c r="J2572" s="642"/>
      <c r="K2572" s="642"/>
      <c r="L2572" s="642"/>
      <c r="M2572" s="642"/>
      <c r="N2572" s="641"/>
      <c r="O2572" s="641"/>
    </row>
    <row r="2573" ht="15.75" customHeight="1">
      <c r="A2573" s="642"/>
      <c r="B2573" s="763"/>
      <c r="C2573" s="706"/>
      <c r="D2573" s="642"/>
      <c r="E2573" s="764"/>
      <c r="F2573" s="642"/>
      <c r="G2573" s="765"/>
      <c r="H2573" s="766"/>
      <c r="I2573" s="642"/>
      <c r="J2573" s="642"/>
      <c r="K2573" s="642"/>
      <c r="L2573" s="642"/>
      <c r="M2573" s="642"/>
      <c r="N2573" s="641"/>
      <c r="O2573" s="641"/>
    </row>
    <row r="2574" ht="15.75" customHeight="1">
      <c r="A2574" s="642"/>
      <c r="B2574" s="763"/>
      <c r="C2574" s="706"/>
      <c r="D2574" s="642"/>
      <c r="E2574" s="764"/>
      <c r="F2574" s="642"/>
      <c r="G2574" s="765"/>
      <c r="H2574" s="766"/>
      <c r="I2574" s="642"/>
      <c r="J2574" s="642"/>
      <c r="K2574" s="642"/>
      <c r="L2574" s="642"/>
      <c r="M2574" s="642"/>
      <c r="N2574" s="641"/>
      <c r="O2574" s="641"/>
    </row>
    <row r="2575" ht="15.75" customHeight="1">
      <c r="A2575" s="642"/>
      <c r="B2575" s="763"/>
      <c r="C2575" s="706"/>
      <c r="D2575" s="642"/>
      <c r="E2575" s="764"/>
      <c r="F2575" s="642"/>
      <c r="G2575" s="765"/>
      <c r="H2575" s="766"/>
      <c r="I2575" s="642"/>
      <c r="J2575" s="642"/>
      <c r="K2575" s="642"/>
      <c r="L2575" s="642"/>
      <c r="M2575" s="642"/>
      <c r="N2575" s="641"/>
      <c r="O2575" s="641"/>
    </row>
    <row r="2576" ht="15.75" customHeight="1">
      <c r="A2576" s="642"/>
      <c r="B2576" s="763"/>
      <c r="C2576" s="706"/>
      <c r="D2576" s="642"/>
      <c r="E2576" s="764"/>
      <c r="F2576" s="642"/>
      <c r="G2576" s="765"/>
      <c r="H2576" s="766"/>
      <c r="I2576" s="642"/>
      <c r="J2576" s="642"/>
      <c r="K2576" s="642"/>
      <c r="L2576" s="642"/>
      <c r="M2576" s="642"/>
      <c r="N2576" s="641"/>
      <c r="O2576" s="641"/>
    </row>
    <row r="2577" ht="15.75" customHeight="1">
      <c r="A2577" s="642"/>
      <c r="B2577" s="763"/>
      <c r="C2577" s="706"/>
      <c r="D2577" s="642"/>
      <c r="E2577" s="764"/>
      <c r="F2577" s="642"/>
      <c r="G2577" s="765"/>
      <c r="H2577" s="766"/>
      <c r="I2577" s="642"/>
      <c r="J2577" s="642"/>
      <c r="K2577" s="642"/>
      <c r="L2577" s="642"/>
      <c r="M2577" s="642"/>
      <c r="N2577" s="641"/>
      <c r="O2577" s="641"/>
    </row>
    <row r="2578" ht="15.75" customHeight="1">
      <c r="A2578" s="642"/>
      <c r="B2578" s="763"/>
      <c r="C2578" s="706"/>
      <c r="D2578" s="642"/>
      <c r="E2578" s="764"/>
      <c r="F2578" s="642"/>
      <c r="G2578" s="765"/>
      <c r="H2578" s="766"/>
      <c r="I2578" s="642"/>
      <c r="J2578" s="642"/>
      <c r="K2578" s="642"/>
      <c r="L2578" s="642"/>
      <c r="M2578" s="642"/>
      <c r="N2578" s="641"/>
      <c r="O2578" s="641"/>
    </row>
    <row r="2579" ht="15.75" customHeight="1">
      <c r="A2579" s="642"/>
      <c r="B2579" s="763"/>
      <c r="C2579" s="706"/>
      <c r="D2579" s="642"/>
      <c r="E2579" s="764"/>
      <c r="F2579" s="642"/>
      <c r="G2579" s="765"/>
      <c r="H2579" s="766"/>
      <c r="I2579" s="642"/>
      <c r="J2579" s="642"/>
      <c r="K2579" s="642"/>
      <c r="L2579" s="642"/>
      <c r="M2579" s="642"/>
      <c r="N2579" s="641"/>
      <c r="O2579" s="641"/>
    </row>
    <row r="2580" ht="15.75" customHeight="1">
      <c r="A2580" s="642"/>
      <c r="B2580" s="763"/>
      <c r="C2580" s="706"/>
      <c r="D2580" s="642"/>
      <c r="E2580" s="764"/>
      <c r="F2580" s="642"/>
      <c r="G2580" s="765"/>
      <c r="H2580" s="766"/>
      <c r="I2580" s="642"/>
      <c r="J2580" s="642"/>
      <c r="K2580" s="642"/>
      <c r="L2580" s="642"/>
      <c r="M2580" s="642"/>
      <c r="N2580" s="641"/>
      <c r="O2580" s="641"/>
    </row>
    <row r="2581" ht="15.75" customHeight="1">
      <c r="A2581" s="642"/>
      <c r="B2581" s="763"/>
      <c r="C2581" s="706"/>
      <c r="D2581" s="642"/>
      <c r="E2581" s="764"/>
      <c r="F2581" s="642"/>
      <c r="G2581" s="765"/>
      <c r="H2581" s="766"/>
      <c r="I2581" s="642"/>
      <c r="J2581" s="642"/>
      <c r="K2581" s="642"/>
      <c r="L2581" s="642"/>
      <c r="M2581" s="642"/>
      <c r="N2581" s="641"/>
      <c r="O2581" s="641"/>
    </row>
    <row r="2582" ht="15.75" customHeight="1">
      <c r="A2582" s="642"/>
      <c r="B2582" s="763"/>
      <c r="C2582" s="706"/>
      <c r="D2582" s="642"/>
      <c r="E2582" s="764"/>
      <c r="F2582" s="642"/>
      <c r="G2582" s="765"/>
      <c r="H2582" s="766"/>
      <c r="I2582" s="642"/>
      <c r="J2582" s="642"/>
      <c r="K2582" s="642"/>
      <c r="L2582" s="642"/>
      <c r="M2582" s="642"/>
      <c r="N2582" s="641"/>
      <c r="O2582" s="641"/>
    </row>
    <row r="2583" ht="15.75" customHeight="1">
      <c r="A2583" s="642"/>
      <c r="B2583" s="763"/>
      <c r="C2583" s="706"/>
      <c r="D2583" s="642"/>
      <c r="E2583" s="764"/>
      <c r="F2583" s="642"/>
      <c r="G2583" s="765"/>
      <c r="H2583" s="766"/>
      <c r="I2583" s="642"/>
      <c r="J2583" s="642"/>
      <c r="K2583" s="642"/>
      <c r="L2583" s="642"/>
      <c r="M2583" s="642"/>
      <c r="N2583" s="641"/>
      <c r="O2583" s="641"/>
    </row>
    <row r="2584" ht="15.75" customHeight="1">
      <c r="A2584" s="642"/>
      <c r="B2584" s="763"/>
      <c r="C2584" s="706"/>
      <c r="D2584" s="642"/>
      <c r="E2584" s="764"/>
      <c r="F2584" s="642"/>
      <c r="G2584" s="765"/>
      <c r="H2584" s="766"/>
      <c r="I2584" s="642"/>
      <c r="J2584" s="642"/>
      <c r="K2584" s="642"/>
      <c r="L2584" s="642"/>
      <c r="M2584" s="642"/>
      <c r="N2584" s="641"/>
      <c r="O2584" s="641"/>
    </row>
    <row r="2585" ht="15.75" customHeight="1">
      <c r="A2585" s="642"/>
      <c r="B2585" s="763"/>
      <c r="C2585" s="706"/>
      <c r="D2585" s="642"/>
      <c r="E2585" s="764"/>
      <c r="F2585" s="642"/>
      <c r="G2585" s="765"/>
      <c r="H2585" s="766"/>
      <c r="I2585" s="642"/>
      <c r="J2585" s="642"/>
      <c r="K2585" s="642"/>
      <c r="L2585" s="642"/>
      <c r="M2585" s="642"/>
      <c r="N2585" s="641"/>
      <c r="O2585" s="641"/>
    </row>
    <row r="2586" ht="15.75" customHeight="1">
      <c r="A2586" s="642"/>
      <c r="B2586" s="763"/>
      <c r="C2586" s="706"/>
      <c r="D2586" s="642"/>
      <c r="E2586" s="764"/>
      <c r="F2586" s="642"/>
      <c r="G2586" s="765"/>
      <c r="H2586" s="766"/>
      <c r="I2586" s="642"/>
      <c r="J2586" s="642"/>
      <c r="K2586" s="642"/>
      <c r="L2586" s="642"/>
      <c r="M2586" s="642"/>
      <c r="N2586" s="641"/>
      <c r="O2586" s="641"/>
    </row>
    <row r="2587" ht="15.75" customHeight="1">
      <c r="A2587" s="642"/>
      <c r="B2587" s="763"/>
      <c r="C2587" s="706"/>
      <c r="D2587" s="642"/>
      <c r="E2587" s="764"/>
      <c r="F2587" s="642"/>
      <c r="G2587" s="765"/>
      <c r="H2587" s="766"/>
      <c r="I2587" s="642"/>
      <c r="J2587" s="642"/>
      <c r="K2587" s="642"/>
      <c r="L2587" s="642"/>
      <c r="M2587" s="642"/>
      <c r="N2587" s="641"/>
      <c r="O2587" s="641"/>
    </row>
    <row r="2588" ht="15.75" customHeight="1">
      <c r="A2588" s="642"/>
      <c r="B2588" s="763"/>
      <c r="C2588" s="706"/>
      <c r="D2588" s="642"/>
      <c r="E2588" s="764"/>
      <c r="F2588" s="642"/>
      <c r="G2588" s="765"/>
      <c r="H2588" s="766"/>
      <c r="I2588" s="642"/>
      <c r="J2588" s="642"/>
      <c r="K2588" s="642"/>
      <c r="L2588" s="642"/>
      <c r="M2588" s="642"/>
      <c r="N2588" s="641"/>
      <c r="O2588" s="641"/>
    </row>
    <row r="2589" ht="15.75" customHeight="1">
      <c r="A2589" s="642"/>
      <c r="B2589" s="763"/>
      <c r="C2589" s="706"/>
      <c r="D2589" s="642"/>
      <c r="E2589" s="764"/>
      <c r="F2589" s="642"/>
      <c r="G2589" s="765"/>
      <c r="H2589" s="766"/>
      <c r="I2589" s="642"/>
      <c r="J2589" s="642"/>
      <c r="K2589" s="642"/>
      <c r="L2589" s="642"/>
      <c r="M2589" s="642"/>
      <c r="N2589" s="641"/>
      <c r="O2589" s="641"/>
    </row>
    <row r="2590" ht="15.75" customHeight="1">
      <c r="A2590" s="642"/>
      <c r="B2590" s="763"/>
      <c r="C2590" s="706"/>
      <c r="D2590" s="642"/>
      <c r="E2590" s="764"/>
      <c r="F2590" s="642"/>
      <c r="G2590" s="765"/>
      <c r="H2590" s="766"/>
      <c r="I2590" s="642"/>
      <c r="J2590" s="642"/>
      <c r="K2590" s="642"/>
      <c r="L2590" s="642"/>
      <c r="M2590" s="642"/>
      <c r="N2590" s="641"/>
      <c r="O2590" s="641"/>
    </row>
    <row r="2591" ht="15.75" customHeight="1">
      <c r="A2591" s="642"/>
      <c r="B2591" s="763"/>
      <c r="C2591" s="706"/>
      <c r="D2591" s="642"/>
      <c r="E2591" s="764"/>
      <c r="F2591" s="642"/>
      <c r="G2591" s="765"/>
      <c r="H2591" s="766"/>
      <c r="I2591" s="642"/>
      <c r="J2591" s="642"/>
      <c r="K2591" s="642"/>
      <c r="L2591" s="642"/>
      <c r="M2591" s="642"/>
      <c r="N2591" s="641"/>
      <c r="O2591" s="641"/>
    </row>
    <row r="2592" ht="15.75" customHeight="1">
      <c r="A2592" s="642"/>
      <c r="B2592" s="763"/>
      <c r="C2592" s="706"/>
      <c r="D2592" s="642"/>
      <c r="E2592" s="764"/>
      <c r="F2592" s="642"/>
      <c r="G2592" s="765"/>
      <c r="H2592" s="766"/>
      <c r="I2592" s="642"/>
      <c r="J2592" s="642"/>
      <c r="K2592" s="642"/>
      <c r="L2592" s="642"/>
      <c r="M2592" s="642"/>
      <c r="N2592" s="641"/>
      <c r="O2592" s="641"/>
    </row>
    <row r="2593" ht="15.75" customHeight="1">
      <c r="A2593" s="642"/>
      <c r="B2593" s="763"/>
      <c r="C2593" s="706"/>
      <c r="D2593" s="642"/>
      <c r="E2593" s="764"/>
      <c r="F2593" s="642"/>
      <c r="G2593" s="765"/>
      <c r="H2593" s="766"/>
      <c r="I2593" s="642"/>
      <c r="J2593" s="642"/>
      <c r="K2593" s="642"/>
      <c r="L2593" s="642"/>
      <c r="M2593" s="642"/>
      <c r="N2593" s="641"/>
      <c r="O2593" s="641"/>
    </row>
    <row r="2594" ht="15.75" customHeight="1">
      <c r="A2594" s="642"/>
      <c r="B2594" s="763"/>
      <c r="C2594" s="706"/>
      <c r="D2594" s="642"/>
      <c r="E2594" s="764"/>
      <c r="F2594" s="642"/>
      <c r="G2594" s="765"/>
      <c r="H2594" s="766"/>
      <c r="I2594" s="642"/>
      <c r="J2594" s="642"/>
      <c r="K2594" s="642"/>
      <c r="L2594" s="642"/>
      <c r="M2594" s="642"/>
      <c r="N2594" s="641"/>
      <c r="O2594" s="641"/>
    </row>
    <row r="2595" ht="15.75" customHeight="1">
      <c r="A2595" s="642"/>
      <c r="B2595" s="763"/>
      <c r="C2595" s="706"/>
      <c r="D2595" s="642"/>
      <c r="E2595" s="764"/>
      <c r="F2595" s="642"/>
      <c r="G2595" s="765"/>
      <c r="H2595" s="766"/>
      <c r="I2595" s="642"/>
      <c r="J2595" s="642"/>
      <c r="K2595" s="642"/>
      <c r="L2595" s="642"/>
      <c r="M2595" s="642"/>
      <c r="N2595" s="641"/>
      <c r="O2595" s="641"/>
    </row>
    <row r="2596" ht="15.75" customHeight="1">
      <c r="A2596" s="642"/>
      <c r="B2596" s="763"/>
      <c r="C2596" s="706"/>
      <c r="D2596" s="642"/>
      <c r="E2596" s="764"/>
      <c r="F2596" s="642"/>
      <c r="G2596" s="765"/>
      <c r="H2596" s="766"/>
      <c r="I2596" s="642"/>
      <c r="J2596" s="642"/>
      <c r="K2596" s="642"/>
      <c r="L2596" s="642"/>
      <c r="M2596" s="642"/>
      <c r="N2596" s="641"/>
      <c r="O2596" s="641"/>
    </row>
    <row r="2597" ht="15.75" customHeight="1">
      <c r="A2597" s="642"/>
      <c r="B2597" s="763"/>
      <c r="C2597" s="706"/>
      <c r="D2597" s="642"/>
      <c r="E2597" s="764"/>
      <c r="F2597" s="642"/>
      <c r="G2597" s="765"/>
      <c r="H2597" s="766"/>
      <c r="I2597" s="642"/>
      <c r="J2597" s="642"/>
      <c r="K2597" s="642"/>
      <c r="L2597" s="642"/>
      <c r="M2597" s="642"/>
      <c r="N2597" s="641"/>
      <c r="O2597" s="641"/>
    </row>
    <row r="2598" ht="15.75" customHeight="1">
      <c r="A2598" s="642"/>
      <c r="B2598" s="763"/>
      <c r="C2598" s="706"/>
      <c r="D2598" s="642"/>
      <c r="E2598" s="764"/>
      <c r="F2598" s="642"/>
      <c r="G2598" s="765"/>
      <c r="H2598" s="766"/>
      <c r="I2598" s="642"/>
      <c r="J2598" s="642"/>
      <c r="K2598" s="642"/>
      <c r="L2598" s="642"/>
      <c r="M2598" s="642"/>
      <c r="N2598" s="641"/>
      <c r="O2598" s="641"/>
    </row>
    <row r="2599" ht="15.75" customHeight="1">
      <c r="A2599" s="642"/>
      <c r="B2599" s="763"/>
      <c r="C2599" s="706"/>
      <c r="D2599" s="642"/>
      <c r="E2599" s="764"/>
      <c r="F2599" s="642"/>
      <c r="G2599" s="765"/>
      <c r="H2599" s="766"/>
      <c r="I2599" s="642"/>
      <c r="J2599" s="642"/>
      <c r="K2599" s="642"/>
      <c r="L2599" s="642"/>
      <c r="M2599" s="642"/>
      <c r="N2599" s="641"/>
      <c r="O2599" s="641"/>
    </row>
    <row r="2600" ht="15.75" customHeight="1">
      <c r="A2600" s="642"/>
      <c r="B2600" s="763"/>
      <c r="C2600" s="706"/>
      <c r="D2600" s="642"/>
      <c r="E2600" s="764"/>
      <c r="F2600" s="642"/>
      <c r="G2600" s="765"/>
      <c r="H2600" s="766"/>
      <c r="I2600" s="642"/>
      <c r="J2600" s="642"/>
      <c r="K2600" s="642"/>
      <c r="L2600" s="642"/>
      <c r="M2600" s="642"/>
      <c r="N2600" s="641"/>
      <c r="O2600" s="641"/>
    </row>
    <row r="2601" ht="15.75" customHeight="1">
      <c r="A2601" s="642"/>
      <c r="B2601" s="763"/>
      <c r="C2601" s="706"/>
      <c r="D2601" s="642"/>
      <c r="E2601" s="764"/>
      <c r="F2601" s="642"/>
      <c r="G2601" s="765"/>
      <c r="H2601" s="766"/>
      <c r="I2601" s="642"/>
      <c r="J2601" s="642"/>
      <c r="K2601" s="642"/>
      <c r="L2601" s="642"/>
      <c r="M2601" s="642"/>
      <c r="N2601" s="641"/>
      <c r="O2601" s="641"/>
    </row>
    <row r="2602" ht="15.75" customHeight="1">
      <c r="A2602" s="642"/>
      <c r="B2602" s="763"/>
      <c r="C2602" s="706"/>
      <c r="D2602" s="642"/>
      <c r="E2602" s="764"/>
      <c r="F2602" s="642"/>
      <c r="G2602" s="765"/>
      <c r="H2602" s="766"/>
      <c r="I2602" s="642"/>
      <c r="J2602" s="642"/>
      <c r="K2602" s="642"/>
      <c r="L2602" s="642"/>
      <c r="M2602" s="642"/>
      <c r="N2602" s="641"/>
      <c r="O2602" s="641"/>
    </row>
    <row r="2603" ht="15.75" customHeight="1">
      <c r="A2603" s="642"/>
      <c r="B2603" s="763"/>
      <c r="C2603" s="706"/>
      <c r="D2603" s="642"/>
      <c r="E2603" s="764"/>
      <c r="F2603" s="642"/>
      <c r="G2603" s="765"/>
      <c r="H2603" s="766"/>
      <c r="I2603" s="642"/>
      <c r="J2603" s="642"/>
      <c r="K2603" s="642"/>
      <c r="L2603" s="642"/>
      <c r="M2603" s="642"/>
      <c r="N2603" s="641"/>
      <c r="O2603" s="641"/>
    </row>
    <row r="2604" ht="15.75" customHeight="1">
      <c r="A2604" s="642"/>
      <c r="B2604" s="763"/>
      <c r="C2604" s="706"/>
      <c r="D2604" s="642"/>
      <c r="E2604" s="764"/>
      <c r="F2604" s="642"/>
      <c r="G2604" s="765"/>
      <c r="H2604" s="766"/>
      <c r="I2604" s="642"/>
      <c r="J2604" s="642"/>
      <c r="K2604" s="642"/>
      <c r="L2604" s="642"/>
      <c r="M2604" s="642"/>
      <c r="N2604" s="641"/>
      <c r="O2604" s="641"/>
    </row>
    <row r="2605" ht="15.75" customHeight="1">
      <c r="A2605" s="642"/>
      <c r="B2605" s="763"/>
      <c r="C2605" s="706"/>
      <c r="D2605" s="642"/>
      <c r="E2605" s="764"/>
      <c r="F2605" s="642"/>
      <c r="G2605" s="765"/>
      <c r="H2605" s="766"/>
      <c r="I2605" s="642"/>
      <c r="J2605" s="642"/>
      <c r="K2605" s="642"/>
      <c r="L2605" s="642"/>
      <c r="M2605" s="642"/>
      <c r="N2605" s="641"/>
      <c r="O2605" s="641"/>
    </row>
    <row r="2606" ht="15.75" customHeight="1">
      <c r="A2606" s="642"/>
      <c r="B2606" s="763"/>
      <c r="C2606" s="706"/>
      <c r="D2606" s="642"/>
      <c r="E2606" s="764"/>
      <c r="F2606" s="642"/>
      <c r="G2606" s="765"/>
      <c r="H2606" s="766"/>
      <c r="I2606" s="642"/>
      <c r="J2606" s="642"/>
      <c r="K2606" s="642"/>
      <c r="L2606" s="642"/>
      <c r="M2606" s="642"/>
      <c r="N2606" s="641"/>
      <c r="O2606" s="641"/>
    </row>
    <row r="2607" ht="15.75" customHeight="1">
      <c r="A2607" s="642"/>
      <c r="B2607" s="763"/>
      <c r="C2607" s="706"/>
      <c r="D2607" s="642"/>
      <c r="E2607" s="764"/>
      <c r="F2607" s="642"/>
      <c r="G2607" s="765"/>
      <c r="H2607" s="766"/>
      <c r="I2607" s="642"/>
      <c r="J2607" s="642"/>
      <c r="K2607" s="642"/>
      <c r="L2607" s="642"/>
      <c r="M2607" s="642"/>
      <c r="N2607" s="641"/>
      <c r="O2607" s="641"/>
    </row>
    <row r="2608" ht="15.75" customHeight="1">
      <c r="A2608" s="642"/>
      <c r="B2608" s="763"/>
      <c r="C2608" s="706"/>
      <c r="D2608" s="642"/>
      <c r="E2608" s="764"/>
      <c r="F2608" s="642"/>
      <c r="G2608" s="765"/>
      <c r="H2608" s="766"/>
      <c r="I2608" s="642"/>
      <c r="J2608" s="642"/>
      <c r="K2608" s="642"/>
      <c r="L2608" s="642"/>
      <c r="M2608" s="642"/>
      <c r="N2608" s="641"/>
      <c r="O2608" s="641"/>
    </row>
    <row r="2609" ht="15.75" customHeight="1">
      <c r="A2609" s="642"/>
      <c r="B2609" s="763"/>
      <c r="C2609" s="706"/>
      <c r="D2609" s="642"/>
      <c r="E2609" s="764"/>
      <c r="F2609" s="642"/>
      <c r="G2609" s="765"/>
      <c r="H2609" s="766"/>
      <c r="I2609" s="642"/>
      <c r="J2609" s="642"/>
      <c r="K2609" s="642"/>
      <c r="L2609" s="642"/>
      <c r="M2609" s="642"/>
      <c r="N2609" s="641"/>
      <c r="O2609" s="641"/>
    </row>
    <row r="2610" ht="15.75" customHeight="1">
      <c r="A2610" s="642"/>
      <c r="B2610" s="763"/>
      <c r="C2610" s="706"/>
      <c r="D2610" s="642"/>
      <c r="E2610" s="764"/>
      <c r="F2610" s="642"/>
      <c r="G2610" s="765"/>
      <c r="H2610" s="766"/>
      <c r="I2610" s="642"/>
      <c r="J2610" s="642"/>
      <c r="K2610" s="642"/>
      <c r="L2610" s="642"/>
      <c r="M2610" s="642"/>
      <c r="N2610" s="641"/>
      <c r="O2610" s="641"/>
    </row>
    <row r="2611" ht="15.75" customHeight="1">
      <c r="A2611" s="642"/>
      <c r="B2611" s="763"/>
      <c r="C2611" s="706"/>
      <c r="D2611" s="642"/>
      <c r="E2611" s="764"/>
      <c r="F2611" s="642"/>
      <c r="G2611" s="765"/>
      <c r="H2611" s="766"/>
      <c r="I2611" s="642"/>
      <c r="J2611" s="642"/>
      <c r="K2611" s="642"/>
      <c r="L2611" s="642"/>
      <c r="M2611" s="642"/>
      <c r="N2611" s="641"/>
      <c r="O2611" s="641"/>
    </row>
    <row r="2612" ht="15.75" customHeight="1">
      <c r="A2612" s="642"/>
      <c r="B2612" s="763"/>
      <c r="C2612" s="706"/>
      <c r="D2612" s="642"/>
      <c r="E2612" s="764"/>
      <c r="F2612" s="642"/>
      <c r="G2612" s="765"/>
      <c r="H2612" s="766"/>
      <c r="I2612" s="642"/>
      <c r="J2612" s="642"/>
      <c r="K2612" s="642"/>
      <c r="L2612" s="642"/>
      <c r="M2612" s="642"/>
      <c r="N2612" s="641"/>
      <c r="O2612" s="641"/>
    </row>
    <row r="2613" ht="15.75" customHeight="1">
      <c r="A2613" s="642"/>
      <c r="B2613" s="763"/>
      <c r="C2613" s="706"/>
      <c r="D2613" s="642"/>
      <c r="E2613" s="764"/>
      <c r="F2613" s="642"/>
      <c r="G2613" s="765"/>
      <c r="H2613" s="766"/>
      <c r="I2613" s="642"/>
      <c r="J2613" s="642"/>
      <c r="K2613" s="642"/>
      <c r="L2613" s="642"/>
      <c r="M2613" s="642"/>
      <c r="N2613" s="641"/>
      <c r="O2613" s="641"/>
    </row>
    <row r="2614" ht="15.75" customHeight="1">
      <c r="A2614" s="642"/>
      <c r="B2614" s="763"/>
      <c r="C2614" s="706"/>
      <c r="D2614" s="642"/>
      <c r="E2614" s="764"/>
      <c r="F2614" s="642"/>
      <c r="G2614" s="765"/>
      <c r="H2614" s="766"/>
      <c r="I2614" s="642"/>
      <c r="J2614" s="642"/>
      <c r="K2614" s="642"/>
      <c r="L2614" s="642"/>
      <c r="M2614" s="642"/>
      <c r="N2614" s="641"/>
      <c r="O2614" s="641"/>
    </row>
    <row r="2615" ht="15.75" customHeight="1">
      <c r="A2615" s="642"/>
      <c r="B2615" s="763"/>
      <c r="C2615" s="706"/>
      <c r="D2615" s="642"/>
      <c r="E2615" s="764"/>
      <c r="F2615" s="642"/>
      <c r="G2615" s="765"/>
      <c r="H2615" s="766"/>
      <c r="I2615" s="642"/>
      <c r="J2615" s="642"/>
      <c r="K2615" s="642"/>
      <c r="L2615" s="642"/>
      <c r="M2615" s="642"/>
      <c r="N2615" s="641"/>
      <c r="O2615" s="641"/>
    </row>
    <row r="2616" ht="15.75" customHeight="1">
      <c r="A2616" s="642"/>
      <c r="B2616" s="763"/>
      <c r="C2616" s="706"/>
      <c r="D2616" s="642"/>
      <c r="E2616" s="764"/>
      <c r="F2616" s="642"/>
      <c r="G2616" s="765"/>
      <c r="H2616" s="766"/>
      <c r="I2616" s="642"/>
      <c r="J2616" s="642"/>
      <c r="K2616" s="642"/>
      <c r="L2616" s="642"/>
      <c r="M2616" s="642"/>
      <c r="N2616" s="641"/>
      <c r="O2616" s="641"/>
    </row>
    <row r="2617" ht="15.75" customHeight="1">
      <c r="A2617" s="642"/>
      <c r="B2617" s="763"/>
      <c r="C2617" s="706"/>
      <c r="D2617" s="642"/>
      <c r="E2617" s="764"/>
      <c r="F2617" s="642"/>
      <c r="G2617" s="765"/>
      <c r="H2617" s="766"/>
      <c r="I2617" s="642"/>
      <c r="J2617" s="642"/>
      <c r="K2617" s="642"/>
      <c r="L2617" s="642"/>
      <c r="M2617" s="642"/>
      <c r="N2617" s="641"/>
      <c r="O2617" s="641"/>
    </row>
    <row r="2618" ht="15.75" customHeight="1">
      <c r="A2618" s="642"/>
      <c r="B2618" s="763"/>
      <c r="C2618" s="706"/>
      <c r="D2618" s="642"/>
      <c r="E2618" s="764"/>
      <c r="F2618" s="642"/>
      <c r="G2618" s="765"/>
      <c r="H2618" s="766"/>
      <c r="I2618" s="642"/>
      <c r="J2618" s="642"/>
      <c r="K2618" s="642"/>
      <c r="L2618" s="642"/>
      <c r="M2618" s="642"/>
      <c r="N2618" s="641"/>
      <c r="O2618" s="641"/>
    </row>
    <row r="2619" ht="15.75" customHeight="1">
      <c r="A2619" s="642"/>
      <c r="B2619" s="763"/>
      <c r="C2619" s="706"/>
      <c r="D2619" s="642"/>
      <c r="E2619" s="764"/>
      <c r="F2619" s="642"/>
      <c r="G2619" s="765"/>
      <c r="H2619" s="766"/>
      <c r="I2619" s="642"/>
      <c r="J2619" s="642"/>
      <c r="K2619" s="642"/>
      <c r="L2619" s="642"/>
      <c r="M2619" s="642"/>
      <c r="N2619" s="641"/>
      <c r="O2619" s="641"/>
    </row>
    <row r="2620" ht="15.75" customHeight="1">
      <c r="A2620" s="642"/>
      <c r="B2620" s="763"/>
      <c r="C2620" s="706"/>
      <c r="D2620" s="642"/>
      <c r="E2620" s="764"/>
      <c r="F2620" s="642"/>
      <c r="G2620" s="765"/>
      <c r="H2620" s="766"/>
      <c r="I2620" s="642"/>
      <c r="J2620" s="642"/>
      <c r="K2620" s="642"/>
      <c r="L2620" s="642"/>
      <c r="M2620" s="642"/>
      <c r="N2620" s="641"/>
      <c r="O2620" s="641"/>
    </row>
    <row r="2621" ht="15.75" customHeight="1">
      <c r="A2621" s="642"/>
      <c r="B2621" s="763"/>
      <c r="C2621" s="706"/>
      <c r="D2621" s="642"/>
      <c r="E2621" s="764"/>
      <c r="F2621" s="642"/>
      <c r="G2621" s="765"/>
      <c r="H2621" s="766"/>
      <c r="I2621" s="642"/>
      <c r="J2621" s="642"/>
      <c r="K2621" s="642"/>
      <c r="L2621" s="642"/>
      <c r="M2621" s="642"/>
      <c r="N2621" s="641"/>
      <c r="O2621" s="641"/>
    </row>
    <row r="2622" ht="15.75" customHeight="1">
      <c r="A2622" s="642"/>
      <c r="B2622" s="763"/>
      <c r="C2622" s="706"/>
      <c r="D2622" s="642"/>
      <c r="E2622" s="764"/>
      <c r="F2622" s="642"/>
      <c r="G2622" s="765"/>
      <c r="H2622" s="766"/>
      <c r="I2622" s="642"/>
      <c r="J2622" s="642"/>
      <c r="K2622" s="642"/>
      <c r="L2622" s="642"/>
      <c r="M2622" s="642"/>
      <c r="N2622" s="641"/>
      <c r="O2622" s="641"/>
    </row>
    <row r="2623" ht="15.75" customHeight="1">
      <c r="A2623" s="642"/>
      <c r="B2623" s="763"/>
      <c r="C2623" s="706"/>
      <c r="D2623" s="642"/>
      <c r="E2623" s="764"/>
      <c r="F2623" s="642"/>
      <c r="G2623" s="765"/>
      <c r="H2623" s="766"/>
      <c r="I2623" s="642"/>
      <c r="J2623" s="642"/>
      <c r="K2623" s="642"/>
      <c r="L2623" s="642"/>
      <c r="M2623" s="642"/>
      <c r="N2623" s="641"/>
      <c r="O2623" s="641"/>
    </row>
    <row r="2624" ht="15.75" customHeight="1">
      <c r="A2624" s="642"/>
      <c r="B2624" s="763"/>
      <c r="C2624" s="706"/>
      <c r="D2624" s="642"/>
      <c r="E2624" s="764"/>
      <c r="F2624" s="642"/>
      <c r="G2624" s="765"/>
      <c r="H2624" s="766"/>
      <c r="I2624" s="642"/>
      <c r="J2624" s="642"/>
      <c r="K2624" s="642"/>
      <c r="L2624" s="642"/>
      <c r="M2624" s="642"/>
      <c r="N2624" s="641"/>
      <c r="O2624" s="641"/>
    </row>
    <row r="2625" ht="15.75" customHeight="1">
      <c r="A2625" s="642"/>
      <c r="B2625" s="763"/>
      <c r="C2625" s="706"/>
      <c r="D2625" s="642"/>
      <c r="E2625" s="764"/>
      <c r="F2625" s="642"/>
      <c r="G2625" s="765"/>
      <c r="H2625" s="766"/>
      <c r="I2625" s="642"/>
      <c r="J2625" s="642"/>
      <c r="K2625" s="642"/>
      <c r="L2625" s="642"/>
      <c r="M2625" s="642"/>
      <c r="N2625" s="641"/>
      <c r="O2625" s="641"/>
    </row>
    <row r="2626" ht="15.75" customHeight="1">
      <c r="A2626" s="642"/>
      <c r="B2626" s="763"/>
      <c r="C2626" s="706"/>
      <c r="D2626" s="642"/>
      <c r="E2626" s="764"/>
      <c r="F2626" s="642"/>
      <c r="G2626" s="765"/>
      <c r="H2626" s="766"/>
      <c r="I2626" s="642"/>
      <c r="J2626" s="642"/>
      <c r="K2626" s="642"/>
      <c r="L2626" s="642"/>
      <c r="M2626" s="642"/>
      <c r="N2626" s="641"/>
      <c r="O2626" s="641"/>
    </row>
    <row r="2627" ht="15.75" customHeight="1">
      <c r="A2627" s="642"/>
      <c r="B2627" s="763"/>
      <c r="C2627" s="706"/>
      <c r="D2627" s="642"/>
      <c r="E2627" s="764"/>
      <c r="F2627" s="642"/>
      <c r="G2627" s="765"/>
      <c r="H2627" s="766"/>
      <c r="I2627" s="642"/>
      <c r="J2627" s="642"/>
      <c r="K2627" s="642"/>
      <c r="L2627" s="642"/>
      <c r="M2627" s="642"/>
      <c r="N2627" s="641"/>
      <c r="O2627" s="641"/>
    </row>
    <row r="2628" ht="15.75" customHeight="1">
      <c r="A2628" s="642"/>
      <c r="B2628" s="763"/>
      <c r="C2628" s="706"/>
      <c r="D2628" s="642"/>
      <c r="E2628" s="764"/>
      <c r="F2628" s="642"/>
      <c r="G2628" s="765"/>
      <c r="H2628" s="766"/>
      <c r="I2628" s="642"/>
      <c r="J2628" s="642"/>
      <c r="K2628" s="642"/>
      <c r="L2628" s="642"/>
      <c r="M2628" s="642"/>
      <c r="N2628" s="641"/>
      <c r="O2628" s="641"/>
    </row>
    <row r="2629" ht="15.75" customHeight="1">
      <c r="A2629" s="642"/>
      <c r="B2629" s="763"/>
      <c r="C2629" s="706"/>
      <c r="D2629" s="642"/>
      <c r="E2629" s="764"/>
      <c r="F2629" s="642"/>
      <c r="G2629" s="765"/>
      <c r="H2629" s="766"/>
      <c r="I2629" s="642"/>
      <c r="J2629" s="642"/>
      <c r="K2629" s="642"/>
      <c r="L2629" s="642"/>
      <c r="M2629" s="642"/>
      <c r="N2629" s="641"/>
      <c r="O2629" s="641"/>
    </row>
    <row r="2630" ht="15.75" customHeight="1">
      <c r="A2630" s="642"/>
      <c r="B2630" s="763"/>
      <c r="C2630" s="706"/>
      <c r="D2630" s="642"/>
      <c r="E2630" s="764"/>
      <c r="F2630" s="642"/>
      <c r="G2630" s="765"/>
      <c r="H2630" s="766"/>
      <c r="I2630" s="642"/>
      <c r="J2630" s="642"/>
      <c r="K2630" s="642"/>
      <c r="L2630" s="642"/>
      <c r="M2630" s="642"/>
      <c r="N2630" s="641"/>
      <c r="O2630" s="641"/>
    </row>
    <row r="2631" ht="15.75" customHeight="1">
      <c r="A2631" s="642"/>
      <c r="B2631" s="763"/>
      <c r="C2631" s="706"/>
      <c r="D2631" s="642"/>
      <c r="E2631" s="764"/>
      <c r="F2631" s="642"/>
      <c r="G2631" s="765"/>
      <c r="H2631" s="766"/>
      <c r="I2631" s="642"/>
      <c r="J2631" s="642"/>
      <c r="K2631" s="642"/>
      <c r="L2631" s="642"/>
      <c r="M2631" s="642"/>
      <c r="N2631" s="641"/>
      <c r="O2631" s="641"/>
    </row>
    <row r="2632" ht="15.75" customHeight="1">
      <c r="A2632" s="642"/>
      <c r="B2632" s="763"/>
      <c r="C2632" s="706"/>
      <c r="D2632" s="642"/>
      <c r="E2632" s="764"/>
      <c r="F2632" s="642"/>
      <c r="G2632" s="765"/>
      <c r="H2632" s="766"/>
      <c r="I2632" s="642"/>
      <c r="J2632" s="642"/>
      <c r="K2632" s="642"/>
      <c r="L2632" s="642"/>
      <c r="M2632" s="642"/>
      <c r="N2632" s="641"/>
      <c r="O2632" s="641"/>
    </row>
    <row r="2633" ht="15.75" customHeight="1">
      <c r="A2633" s="642"/>
      <c r="B2633" s="763"/>
      <c r="C2633" s="706"/>
      <c r="D2633" s="642"/>
      <c r="E2633" s="764"/>
      <c r="F2633" s="642"/>
      <c r="G2633" s="765"/>
      <c r="H2633" s="766"/>
      <c r="I2633" s="642"/>
      <c r="J2633" s="642"/>
      <c r="K2633" s="642"/>
      <c r="L2633" s="642"/>
      <c r="M2633" s="642"/>
      <c r="N2633" s="641"/>
      <c r="O2633" s="641"/>
    </row>
    <row r="2634" ht="15.75" customHeight="1">
      <c r="A2634" s="642"/>
      <c r="B2634" s="763"/>
      <c r="C2634" s="706"/>
      <c r="D2634" s="642"/>
      <c r="E2634" s="764"/>
      <c r="F2634" s="642"/>
      <c r="G2634" s="765"/>
      <c r="H2634" s="766"/>
      <c r="I2634" s="642"/>
      <c r="J2634" s="642"/>
      <c r="K2634" s="642"/>
      <c r="L2634" s="642"/>
      <c r="M2634" s="642"/>
      <c r="N2634" s="641"/>
      <c r="O2634" s="641"/>
    </row>
    <row r="2635" ht="15.75" customHeight="1">
      <c r="A2635" s="642"/>
      <c r="B2635" s="763"/>
      <c r="C2635" s="706"/>
      <c r="D2635" s="642"/>
      <c r="E2635" s="764"/>
      <c r="F2635" s="642"/>
      <c r="G2635" s="765"/>
      <c r="H2635" s="766"/>
      <c r="I2635" s="642"/>
      <c r="J2635" s="642"/>
      <c r="K2635" s="642"/>
      <c r="L2635" s="642"/>
      <c r="M2635" s="642"/>
      <c r="N2635" s="641"/>
      <c r="O2635" s="641"/>
    </row>
    <row r="2636" ht="15.75" customHeight="1">
      <c r="A2636" s="642"/>
      <c r="B2636" s="763"/>
      <c r="C2636" s="706"/>
      <c r="D2636" s="642"/>
      <c r="E2636" s="764"/>
      <c r="F2636" s="642"/>
      <c r="G2636" s="765"/>
      <c r="H2636" s="766"/>
      <c r="I2636" s="642"/>
      <c r="J2636" s="642"/>
      <c r="K2636" s="642"/>
      <c r="L2636" s="642"/>
      <c r="M2636" s="642"/>
      <c r="N2636" s="641"/>
      <c r="O2636" s="641"/>
    </row>
    <row r="2637" ht="15.75" customHeight="1">
      <c r="A2637" s="642"/>
      <c r="B2637" s="763"/>
      <c r="C2637" s="706"/>
      <c r="D2637" s="642"/>
      <c r="E2637" s="764"/>
      <c r="F2637" s="642"/>
      <c r="G2637" s="765"/>
      <c r="H2637" s="766"/>
      <c r="I2637" s="642"/>
      <c r="J2637" s="642"/>
      <c r="K2637" s="642"/>
      <c r="L2637" s="642"/>
      <c r="M2637" s="642"/>
      <c r="N2637" s="641"/>
      <c r="O2637" s="641"/>
    </row>
    <row r="2638" ht="15.75" customHeight="1">
      <c r="A2638" s="642"/>
      <c r="B2638" s="763"/>
      <c r="C2638" s="706"/>
      <c r="D2638" s="642"/>
      <c r="E2638" s="764"/>
      <c r="F2638" s="642"/>
      <c r="G2638" s="765"/>
      <c r="H2638" s="766"/>
      <c r="I2638" s="642"/>
      <c r="J2638" s="642"/>
      <c r="K2638" s="642"/>
      <c r="L2638" s="642"/>
      <c r="M2638" s="642"/>
      <c r="N2638" s="641"/>
      <c r="O2638" s="641"/>
    </row>
    <row r="2639" ht="15.75" customHeight="1">
      <c r="A2639" s="642"/>
      <c r="B2639" s="763"/>
      <c r="C2639" s="706"/>
      <c r="D2639" s="642"/>
      <c r="E2639" s="764"/>
      <c r="F2639" s="642"/>
      <c r="G2639" s="765"/>
      <c r="H2639" s="766"/>
      <c r="I2639" s="642"/>
      <c r="J2639" s="642"/>
      <c r="K2639" s="642"/>
      <c r="L2639" s="642"/>
      <c r="M2639" s="642"/>
      <c r="N2639" s="641"/>
      <c r="O2639" s="641"/>
    </row>
    <row r="2640" ht="15.75" customHeight="1">
      <c r="A2640" s="642"/>
      <c r="B2640" s="763"/>
      <c r="C2640" s="706"/>
      <c r="D2640" s="642"/>
      <c r="E2640" s="764"/>
      <c r="F2640" s="642"/>
      <c r="G2640" s="765"/>
      <c r="H2640" s="766"/>
      <c r="I2640" s="642"/>
      <c r="J2640" s="642"/>
      <c r="K2640" s="642"/>
      <c r="L2640" s="642"/>
      <c r="M2640" s="642"/>
      <c r="N2640" s="641"/>
      <c r="O2640" s="641"/>
    </row>
    <row r="2641" ht="15.75" customHeight="1">
      <c r="A2641" s="642"/>
      <c r="B2641" s="763"/>
      <c r="C2641" s="706"/>
      <c r="D2641" s="642"/>
      <c r="E2641" s="764"/>
      <c r="F2641" s="642"/>
      <c r="G2641" s="765"/>
      <c r="H2641" s="766"/>
      <c r="I2641" s="642"/>
      <c r="J2641" s="642"/>
      <c r="K2641" s="642"/>
      <c r="L2641" s="642"/>
      <c r="M2641" s="642"/>
      <c r="N2641" s="641"/>
      <c r="O2641" s="641"/>
    </row>
    <row r="2642" ht="15.75" customHeight="1">
      <c r="A2642" s="642"/>
      <c r="B2642" s="763"/>
      <c r="C2642" s="706"/>
      <c r="D2642" s="642"/>
      <c r="E2642" s="764"/>
      <c r="F2642" s="642"/>
      <c r="G2642" s="765"/>
      <c r="H2642" s="766"/>
      <c r="I2642" s="642"/>
      <c r="J2642" s="642"/>
      <c r="K2642" s="642"/>
      <c r="L2642" s="642"/>
      <c r="M2642" s="642"/>
      <c r="N2642" s="641"/>
      <c r="O2642" s="641"/>
    </row>
    <row r="2643" ht="15.75" customHeight="1">
      <c r="A2643" s="642"/>
      <c r="B2643" s="763"/>
      <c r="C2643" s="706"/>
      <c r="D2643" s="642"/>
      <c r="E2643" s="764"/>
      <c r="F2643" s="642"/>
      <c r="G2643" s="765"/>
      <c r="H2643" s="766"/>
      <c r="I2643" s="642"/>
      <c r="J2643" s="642"/>
      <c r="K2643" s="642"/>
      <c r="L2643" s="642"/>
      <c r="M2643" s="642"/>
      <c r="N2643" s="641"/>
      <c r="O2643" s="641"/>
    </row>
    <row r="2644" ht="15.75" customHeight="1">
      <c r="A2644" s="642"/>
      <c r="B2644" s="763"/>
      <c r="C2644" s="706"/>
      <c r="D2644" s="642"/>
      <c r="E2644" s="764"/>
      <c r="F2644" s="642"/>
      <c r="G2644" s="765"/>
      <c r="H2644" s="766"/>
      <c r="I2644" s="642"/>
      <c r="J2644" s="642"/>
      <c r="K2644" s="642"/>
      <c r="L2644" s="642"/>
      <c r="M2644" s="642"/>
      <c r="N2644" s="641"/>
      <c r="O2644" s="641"/>
    </row>
    <row r="2645" ht="15.75" customHeight="1">
      <c r="A2645" s="642"/>
      <c r="B2645" s="763"/>
      <c r="C2645" s="706"/>
      <c r="D2645" s="642"/>
      <c r="E2645" s="764"/>
      <c r="F2645" s="642"/>
      <c r="G2645" s="765"/>
      <c r="H2645" s="766"/>
      <c r="I2645" s="642"/>
      <c r="J2645" s="642"/>
      <c r="K2645" s="642"/>
      <c r="L2645" s="642"/>
      <c r="M2645" s="642"/>
      <c r="N2645" s="641"/>
      <c r="O2645" s="641"/>
    </row>
    <row r="2646" ht="15.75" customHeight="1">
      <c r="A2646" s="642"/>
      <c r="B2646" s="763"/>
      <c r="C2646" s="706"/>
      <c r="D2646" s="642"/>
      <c r="E2646" s="764"/>
      <c r="F2646" s="642"/>
      <c r="G2646" s="765"/>
      <c r="H2646" s="766"/>
      <c r="I2646" s="642"/>
      <c r="J2646" s="642"/>
      <c r="K2646" s="642"/>
      <c r="L2646" s="642"/>
      <c r="M2646" s="642"/>
      <c r="N2646" s="641"/>
      <c r="O2646" s="641"/>
    </row>
    <row r="2647" ht="15.75" customHeight="1">
      <c r="A2647" s="642"/>
      <c r="B2647" s="763"/>
      <c r="C2647" s="706"/>
      <c r="D2647" s="642"/>
      <c r="E2647" s="764"/>
      <c r="F2647" s="642"/>
      <c r="G2647" s="765"/>
      <c r="H2647" s="766"/>
      <c r="I2647" s="642"/>
      <c r="J2647" s="642"/>
      <c r="K2647" s="642"/>
      <c r="L2647" s="642"/>
      <c r="M2647" s="642"/>
      <c r="N2647" s="641"/>
      <c r="O2647" s="641"/>
    </row>
    <row r="2648" ht="15.75" customHeight="1">
      <c r="A2648" s="642"/>
      <c r="B2648" s="763"/>
      <c r="C2648" s="706"/>
      <c r="D2648" s="642"/>
      <c r="E2648" s="764"/>
      <c r="F2648" s="642"/>
      <c r="G2648" s="765"/>
      <c r="H2648" s="766"/>
      <c r="I2648" s="642"/>
      <c r="J2648" s="642"/>
      <c r="K2648" s="642"/>
      <c r="L2648" s="642"/>
      <c r="M2648" s="642"/>
      <c r="N2648" s="641"/>
      <c r="O2648" s="641"/>
    </row>
    <row r="2649" ht="15.75" customHeight="1">
      <c r="A2649" s="642"/>
      <c r="B2649" s="763"/>
      <c r="C2649" s="706"/>
      <c r="D2649" s="642"/>
      <c r="E2649" s="764"/>
      <c r="F2649" s="642"/>
      <c r="G2649" s="765"/>
      <c r="H2649" s="766"/>
      <c r="I2649" s="642"/>
      <c r="J2649" s="642"/>
      <c r="K2649" s="642"/>
      <c r="L2649" s="642"/>
      <c r="M2649" s="642"/>
      <c r="N2649" s="641"/>
      <c r="O2649" s="641"/>
    </row>
  </sheetData>
  <customSheetViews>
    <customSheetView guid="{E1A8B0B7-1F4B-4460-997F-21318211297E}" filter="1" showAutoFilter="1">
      <autoFilter ref="$A$2:$O$2649"/>
      <extLst>
        <ext uri="GoogleSheetsCustomDataVersion1">
          <go:sheetsCustomData xmlns:go="http://customooxmlschemas.google.com/" filterViewId="1873878153"/>
        </ext>
      </extLst>
    </customSheetView>
  </customSheetViews>
  <mergeCells count="2">
    <mergeCell ref="A1:F1"/>
    <mergeCell ref="J1:N1"/>
  </mergeCells>
  <conditionalFormatting sqref="A1:A2 A309">
    <cfRule type="cellIs" dxfId="5" priority="1" operator="equal">
      <formula>"ENVIADO"</formula>
    </cfRule>
  </conditionalFormatting>
  <conditionalFormatting sqref="A137:A301">
    <cfRule type="cellIs" dxfId="5" priority="2" operator="equal">
      <formula>"ENVIADO"</formula>
    </cfRule>
  </conditionalFormatting>
  <conditionalFormatting sqref="A321 A408">
    <cfRule type="cellIs" dxfId="5" priority="3" operator="equal">
      <formula>"ENVIADO"</formula>
    </cfRule>
  </conditionalFormatting>
  <conditionalFormatting sqref="A410:A411 A431:A433 A436">
    <cfRule type="cellIs" dxfId="5" priority="4" operator="equal">
      <formula>"ENVIADO"</formula>
    </cfRule>
  </conditionalFormatting>
  <conditionalFormatting sqref="A481">
    <cfRule type="cellIs" dxfId="5" priority="5" operator="equal">
      <formula>"ENVIADO"</formula>
    </cfRule>
  </conditionalFormatting>
  <conditionalFormatting sqref="A492 A521:A526">
    <cfRule type="cellIs" dxfId="5" priority="6" operator="equal">
      <formula>"ENVIADO"</formula>
    </cfRule>
  </conditionalFormatting>
  <conditionalFormatting sqref="A545:A548 A553">
    <cfRule type="cellIs" dxfId="5" priority="7" operator="equal">
      <formula>"ENVIADO"</formula>
    </cfRule>
  </conditionalFormatting>
  <conditionalFormatting sqref="A555:A564">
    <cfRule type="cellIs" dxfId="5" priority="8" operator="equal">
      <formula>"ENVIADO"</formula>
    </cfRule>
  </conditionalFormatting>
  <conditionalFormatting sqref="A590:A591 A593 A619 A626">
    <cfRule type="cellIs" dxfId="5" priority="9" operator="equal">
      <formula>"ENVIADO"</formula>
    </cfRule>
  </conditionalFormatting>
  <conditionalFormatting sqref="A630 A633 A637:A638 A640:A645">
    <cfRule type="cellIs" dxfId="5" priority="10" operator="equal">
      <formula>"ENVIADO"</formula>
    </cfRule>
  </conditionalFormatting>
  <conditionalFormatting sqref="A657 A680 A738 A781">
    <cfRule type="cellIs" dxfId="5" priority="11" operator="equal">
      <formula>"ENVIADO"</formula>
    </cfRule>
  </conditionalFormatting>
  <conditionalFormatting sqref="A929:A930">
    <cfRule type="cellIs" dxfId="5" priority="12" operator="equal">
      <formula>"ENVIADO"</formula>
    </cfRule>
  </conditionalFormatting>
  <hyperlinks>
    <hyperlink r:id="rId1" ref="G1483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12.29"/>
    <col customWidth="1" min="4" max="4" width="37.14"/>
    <col customWidth="1" min="5" max="5" width="14.14"/>
    <col customWidth="1" min="6" max="6" width="33.43"/>
    <col customWidth="1" min="7" max="7" width="26.57"/>
    <col customWidth="1" min="8" max="8" width="28.71"/>
    <col customWidth="1" min="9" max="9" width="25.86"/>
    <col customWidth="1" min="10" max="10" width="11.43"/>
    <col customWidth="1" min="11" max="11" width="18.0"/>
    <col customWidth="1" min="12" max="26" width="11.43"/>
  </cols>
  <sheetData>
    <row r="1">
      <c r="A1" s="1" t="s">
        <v>14507</v>
      </c>
      <c r="B1" s="2"/>
      <c r="C1" s="2"/>
      <c r="D1" s="2"/>
      <c r="E1" s="2"/>
      <c r="F1" s="2"/>
      <c r="G1" s="2"/>
      <c r="H1" s="3"/>
      <c r="J1" s="602" t="s">
        <v>13638</v>
      </c>
      <c r="K1" s="603"/>
      <c r="L1" s="603"/>
      <c r="M1" s="603"/>
      <c r="N1" s="604"/>
    </row>
    <row r="2">
      <c r="A2" s="767" t="s">
        <v>2</v>
      </c>
      <c r="B2" s="768" t="s">
        <v>4</v>
      </c>
      <c r="C2" s="769" t="s">
        <v>5</v>
      </c>
      <c r="D2" s="770" t="s">
        <v>6</v>
      </c>
      <c r="E2" s="771" t="s">
        <v>13584</v>
      </c>
      <c r="F2" s="772" t="s">
        <v>8</v>
      </c>
      <c r="G2" s="773" t="s">
        <v>9</v>
      </c>
      <c r="H2" s="774" t="s">
        <v>10</v>
      </c>
      <c r="I2" s="612" t="s">
        <v>13639</v>
      </c>
      <c r="J2" s="613" t="s">
        <v>15</v>
      </c>
      <c r="K2" s="614" t="s">
        <v>14508</v>
      </c>
      <c r="L2" s="614" t="s">
        <v>13642</v>
      </c>
      <c r="M2" s="614" t="s">
        <v>13643</v>
      </c>
      <c r="N2" s="614" t="s">
        <v>13644</v>
      </c>
      <c r="O2" s="615" t="s">
        <v>13645</v>
      </c>
    </row>
    <row r="3">
      <c r="A3" s="73" t="s">
        <v>7852</v>
      </c>
      <c r="B3" s="349">
        <v>1.0</v>
      </c>
      <c r="C3" s="130">
        <v>45294.0</v>
      </c>
      <c r="D3" s="381" t="s">
        <v>5733</v>
      </c>
      <c r="E3" s="282" t="s">
        <v>9807</v>
      </c>
      <c r="F3" s="73" t="s">
        <v>1624</v>
      </c>
      <c r="G3" s="382"/>
      <c r="H3" s="284"/>
      <c r="I3" s="285"/>
      <c r="J3" s="775">
        <f t="shared" ref="J3:J1323" si="1">TODAY()</f>
        <v>46206</v>
      </c>
      <c r="K3" s="409">
        <f>'RESOLUCIONES 2024'!$C3-'RESOLUCIONES 2024'!$J3</f>
        <v>-912</v>
      </c>
      <c r="L3" s="73"/>
      <c r="M3" s="73"/>
      <c r="N3" s="73"/>
      <c r="O3" s="73"/>
    </row>
    <row r="4" ht="18.0" customHeight="1">
      <c r="A4" s="73" t="s">
        <v>7852</v>
      </c>
      <c r="B4" s="351">
        <v>2.0</v>
      </c>
      <c r="C4" s="130">
        <v>45294.0</v>
      </c>
      <c r="D4" s="383" t="s">
        <v>7842</v>
      </c>
      <c r="E4" s="130" t="s">
        <v>7843</v>
      </c>
      <c r="F4" s="73" t="s">
        <v>1624</v>
      </c>
      <c r="G4" s="384"/>
      <c r="H4" s="287"/>
      <c r="I4" s="285"/>
      <c r="J4" s="775">
        <f t="shared" si="1"/>
        <v>46206</v>
      </c>
      <c r="K4" s="409">
        <f>'RESOLUCIONES 2024'!$C4-'RESOLUCIONES 2024'!$J4</f>
        <v>-912</v>
      </c>
      <c r="L4" s="73"/>
      <c r="M4" s="73"/>
      <c r="N4" s="73"/>
      <c r="O4" s="73"/>
    </row>
    <row r="5">
      <c r="A5" s="73" t="s">
        <v>7852</v>
      </c>
      <c r="B5" s="351">
        <v>3.0</v>
      </c>
      <c r="C5" s="130">
        <v>45294.0</v>
      </c>
      <c r="D5" s="383" t="s">
        <v>10562</v>
      </c>
      <c r="E5" s="130" t="s">
        <v>10563</v>
      </c>
      <c r="F5" s="73" t="s">
        <v>1624</v>
      </c>
      <c r="G5" s="384"/>
      <c r="H5" s="287"/>
      <c r="I5" s="285"/>
      <c r="J5" s="775">
        <f t="shared" si="1"/>
        <v>46206</v>
      </c>
      <c r="K5" s="409">
        <f>'RESOLUCIONES 2024'!$C5-'RESOLUCIONES 2024'!$J5</f>
        <v>-912</v>
      </c>
      <c r="L5" s="73"/>
      <c r="M5" s="73"/>
      <c r="N5" s="73"/>
      <c r="O5" s="73"/>
    </row>
    <row r="6">
      <c r="A6" s="73" t="s">
        <v>7852</v>
      </c>
      <c r="B6" s="351">
        <v>4.0</v>
      </c>
      <c r="C6" s="130">
        <v>45294.0</v>
      </c>
      <c r="D6" s="273" t="s">
        <v>11111</v>
      </c>
      <c r="E6" s="130" t="s">
        <v>2446</v>
      </c>
      <c r="F6" s="73" t="s">
        <v>1624</v>
      </c>
      <c r="G6" s="384"/>
      <c r="H6" s="287"/>
      <c r="I6" s="285"/>
      <c r="J6" s="775">
        <f t="shared" si="1"/>
        <v>46206</v>
      </c>
      <c r="K6" s="409">
        <f>'RESOLUCIONES 2024'!$C6-'RESOLUCIONES 2024'!$J6</f>
        <v>-912</v>
      </c>
      <c r="L6" s="73"/>
      <c r="M6" s="73"/>
      <c r="N6" s="73"/>
      <c r="O6" s="73"/>
    </row>
    <row r="7">
      <c r="A7" s="73" t="s">
        <v>7852</v>
      </c>
      <c r="B7" s="349">
        <v>5.0</v>
      </c>
      <c r="C7" s="130">
        <v>45295.0</v>
      </c>
      <c r="D7" s="73" t="s">
        <v>1640</v>
      </c>
      <c r="E7" s="130" t="s">
        <v>2261</v>
      </c>
      <c r="F7" s="73" t="s">
        <v>1624</v>
      </c>
      <c r="G7" s="169"/>
      <c r="H7" s="287"/>
      <c r="I7" s="285"/>
      <c r="J7" s="775">
        <f t="shared" si="1"/>
        <v>46206</v>
      </c>
      <c r="K7" s="409">
        <f>'RESOLUCIONES 2024'!$C7-'RESOLUCIONES 2024'!$J7</f>
        <v>-911</v>
      </c>
      <c r="L7" s="73"/>
      <c r="M7" s="73"/>
      <c r="N7" s="409"/>
      <c r="O7" s="73"/>
    </row>
    <row r="8">
      <c r="A8" s="73" t="s">
        <v>7852</v>
      </c>
      <c r="B8" s="351">
        <v>6.0</v>
      </c>
      <c r="C8" s="130">
        <v>45295.0</v>
      </c>
      <c r="D8" s="73" t="s">
        <v>10840</v>
      </c>
      <c r="E8" s="130" t="s">
        <v>10869</v>
      </c>
      <c r="F8" s="73" t="s">
        <v>1624</v>
      </c>
      <c r="G8" s="169"/>
      <c r="H8" s="287"/>
      <c r="I8" s="285"/>
      <c r="J8" s="775">
        <f t="shared" si="1"/>
        <v>46206</v>
      </c>
      <c r="K8" s="409">
        <f>'RESOLUCIONES 2024'!$C8-'RESOLUCIONES 2024'!$J8</f>
        <v>-911</v>
      </c>
      <c r="L8" s="73"/>
      <c r="M8" s="73"/>
      <c r="N8" s="409"/>
      <c r="O8" s="73"/>
    </row>
    <row r="9">
      <c r="A9" s="73"/>
      <c r="B9" s="351">
        <v>7.0</v>
      </c>
      <c r="C9" s="130">
        <v>45295.0</v>
      </c>
      <c r="D9" s="73" t="s">
        <v>11112</v>
      </c>
      <c r="E9" s="130"/>
      <c r="F9" s="73" t="s">
        <v>11113</v>
      </c>
      <c r="G9" s="169"/>
      <c r="H9" s="287"/>
      <c r="I9" s="285"/>
      <c r="J9" s="775">
        <f t="shared" si="1"/>
        <v>46206</v>
      </c>
      <c r="K9" s="409">
        <f>'RESOLUCIONES 2024'!$C9-'RESOLUCIONES 2024'!$J9</f>
        <v>-911</v>
      </c>
      <c r="L9" s="73"/>
      <c r="M9" s="73"/>
      <c r="N9" s="409"/>
      <c r="O9" s="73"/>
    </row>
    <row r="10">
      <c r="A10" s="73" t="s">
        <v>7852</v>
      </c>
      <c r="B10" s="351">
        <v>8.0</v>
      </c>
      <c r="C10" s="130">
        <v>45301.0</v>
      </c>
      <c r="D10" s="73" t="s">
        <v>6010</v>
      </c>
      <c r="E10" s="130" t="s">
        <v>6011</v>
      </c>
      <c r="F10" s="73" t="s">
        <v>18</v>
      </c>
      <c r="G10" s="169" t="s">
        <v>4601</v>
      </c>
      <c r="H10" s="287"/>
      <c r="I10" s="285"/>
      <c r="J10" s="775">
        <f t="shared" si="1"/>
        <v>46206</v>
      </c>
      <c r="K10" s="409">
        <f>'RESOLUCIONES 2024'!$C10-'RESOLUCIONES 2024'!$J10</f>
        <v>-905</v>
      </c>
      <c r="L10" s="73"/>
      <c r="M10" s="73"/>
      <c r="N10" s="409"/>
      <c r="O10" s="73"/>
    </row>
    <row r="11">
      <c r="A11" s="73" t="s">
        <v>7852</v>
      </c>
      <c r="B11" s="349">
        <v>9.0</v>
      </c>
      <c r="C11" s="130">
        <v>45301.0</v>
      </c>
      <c r="D11" s="73" t="s">
        <v>4592</v>
      </c>
      <c r="E11" s="130" t="s">
        <v>10263</v>
      </c>
      <c r="F11" s="73" t="s">
        <v>18</v>
      </c>
      <c r="G11" s="169" t="s">
        <v>6323</v>
      </c>
      <c r="H11" s="287"/>
      <c r="I11" s="285"/>
      <c r="J11" s="775">
        <f t="shared" si="1"/>
        <v>46206</v>
      </c>
      <c r="K11" s="409">
        <f>'RESOLUCIONES 2024'!$C11-'RESOLUCIONES 2024'!$J11</f>
        <v>-905</v>
      </c>
      <c r="L11" s="73"/>
      <c r="M11" s="73"/>
      <c r="N11" s="409"/>
      <c r="O11" s="73"/>
    </row>
    <row r="12">
      <c r="A12" s="73" t="s">
        <v>7852</v>
      </c>
      <c r="B12" s="351">
        <v>10.0</v>
      </c>
      <c r="C12" s="130">
        <v>45301.0</v>
      </c>
      <c r="D12" s="73" t="s">
        <v>11114</v>
      </c>
      <c r="E12" s="130" t="s">
        <v>11115</v>
      </c>
      <c r="F12" s="73" t="s">
        <v>18</v>
      </c>
      <c r="G12" s="169" t="s">
        <v>6295</v>
      </c>
      <c r="H12" s="287"/>
      <c r="I12" s="285"/>
      <c r="J12" s="775">
        <f t="shared" si="1"/>
        <v>46206</v>
      </c>
      <c r="K12" s="409">
        <f>'RESOLUCIONES 2024'!$C12-'RESOLUCIONES 2024'!$J12</f>
        <v>-905</v>
      </c>
      <c r="L12" s="73"/>
      <c r="M12" s="73"/>
      <c r="N12" s="409"/>
      <c r="O12" s="73"/>
    </row>
    <row r="13">
      <c r="A13" s="73" t="s">
        <v>7852</v>
      </c>
      <c r="B13" s="351">
        <v>11.0</v>
      </c>
      <c r="C13" s="130">
        <v>45301.0</v>
      </c>
      <c r="D13" s="73" t="s">
        <v>11116</v>
      </c>
      <c r="E13" s="130" t="s">
        <v>11117</v>
      </c>
      <c r="F13" s="73" t="s">
        <v>18</v>
      </c>
      <c r="G13" s="169" t="s">
        <v>3057</v>
      </c>
      <c r="H13" s="287"/>
      <c r="I13" s="285"/>
      <c r="J13" s="775">
        <f t="shared" si="1"/>
        <v>46206</v>
      </c>
      <c r="K13" s="409">
        <f>'RESOLUCIONES 2024'!$C13-'RESOLUCIONES 2024'!$J13</f>
        <v>-905</v>
      </c>
      <c r="L13" s="73"/>
      <c r="M13" s="73"/>
      <c r="N13" s="409"/>
      <c r="O13" s="73"/>
    </row>
    <row r="14">
      <c r="A14" s="73" t="s">
        <v>7852</v>
      </c>
      <c r="B14" s="351">
        <v>12.0</v>
      </c>
      <c r="C14" s="130">
        <v>45301.0</v>
      </c>
      <c r="D14" s="73" t="s">
        <v>11118</v>
      </c>
      <c r="E14" s="130" t="s">
        <v>11119</v>
      </c>
      <c r="F14" s="73" t="s">
        <v>18</v>
      </c>
      <c r="G14" s="169" t="s">
        <v>1652</v>
      </c>
      <c r="H14" s="287"/>
      <c r="I14" s="285"/>
      <c r="J14" s="775">
        <f t="shared" si="1"/>
        <v>46206</v>
      </c>
      <c r="K14" s="409">
        <f>'RESOLUCIONES 2024'!$C14-'RESOLUCIONES 2024'!$J14</f>
        <v>-905</v>
      </c>
      <c r="L14" s="73"/>
      <c r="M14" s="73"/>
      <c r="N14" s="409"/>
      <c r="O14" s="73"/>
    </row>
    <row r="15">
      <c r="A15" s="73" t="s">
        <v>7852</v>
      </c>
      <c r="B15" s="349">
        <v>13.0</v>
      </c>
      <c r="C15" s="130">
        <v>45301.0</v>
      </c>
      <c r="D15" s="73" t="s">
        <v>11120</v>
      </c>
      <c r="E15" s="130" t="s">
        <v>11121</v>
      </c>
      <c r="F15" s="73" t="s">
        <v>18</v>
      </c>
      <c r="G15" s="169" t="s">
        <v>1652</v>
      </c>
      <c r="H15" s="287"/>
      <c r="I15" s="285"/>
      <c r="J15" s="775">
        <f t="shared" si="1"/>
        <v>46206</v>
      </c>
      <c r="K15" s="409">
        <f>'RESOLUCIONES 2024'!$C15-'RESOLUCIONES 2024'!$J15</f>
        <v>-905</v>
      </c>
      <c r="L15" s="73"/>
      <c r="M15" s="73"/>
      <c r="N15" s="409"/>
      <c r="O15" s="73"/>
    </row>
    <row r="16">
      <c r="A16" s="73" t="s">
        <v>7852</v>
      </c>
      <c r="B16" s="351">
        <v>14.0</v>
      </c>
      <c r="C16" s="130">
        <v>45301.0</v>
      </c>
      <c r="D16" s="73" t="s">
        <v>11122</v>
      </c>
      <c r="E16" s="130" t="s">
        <v>11123</v>
      </c>
      <c r="F16" s="73" t="s">
        <v>18</v>
      </c>
      <c r="G16" s="169" t="s">
        <v>6295</v>
      </c>
      <c r="H16" s="287"/>
      <c r="I16" s="285"/>
      <c r="J16" s="775">
        <f t="shared" si="1"/>
        <v>46206</v>
      </c>
      <c r="K16" s="409">
        <f>'RESOLUCIONES 2024'!$C16-'RESOLUCIONES 2024'!$J16</f>
        <v>-905</v>
      </c>
      <c r="L16" s="73"/>
      <c r="M16" s="73"/>
      <c r="N16" s="409"/>
      <c r="O16" s="73"/>
    </row>
    <row r="17">
      <c r="A17" s="73" t="s">
        <v>7852</v>
      </c>
      <c r="B17" s="351">
        <v>15.0</v>
      </c>
      <c r="C17" s="130">
        <v>45301.0</v>
      </c>
      <c r="D17" s="73" t="s">
        <v>11124</v>
      </c>
      <c r="E17" s="130" t="s">
        <v>11125</v>
      </c>
      <c r="F17" s="73" t="s">
        <v>18</v>
      </c>
      <c r="G17" s="169" t="s">
        <v>4966</v>
      </c>
      <c r="H17" s="287"/>
      <c r="I17" s="285"/>
      <c r="J17" s="775">
        <f t="shared" si="1"/>
        <v>46206</v>
      </c>
      <c r="K17" s="409">
        <f>'RESOLUCIONES 2024'!$C17-'RESOLUCIONES 2024'!$J17</f>
        <v>-905</v>
      </c>
      <c r="L17" s="73"/>
      <c r="M17" s="73"/>
      <c r="N17" s="409"/>
      <c r="O17" s="73"/>
    </row>
    <row r="18">
      <c r="A18" s="73" t="s">
        <v>7852</v>
      </c>
      <c r="B18" s="351">
        <v>16.0</v>
      </c>
      <c r="C18" s="130">
        <v>45301.0</v>
      </c>
      <c r="D18" s="289" t="s">
        <v>1713</v>
      </c>
      <c r="E18" s="290" t="s">
        <v>11126</v>
      </c>
      <c r="F18" s="73" t="s">
        <v>18</v>
      </c>
      <c r="G18" s="291" t="s">
        <v>10853</v>
      </c>
      <c r="H18" s="292"/>
      <c r="I18" s="293"/>
      <c r="J18" s="775">
        <f t="shared" si="1"/>
        <v>46206</v>
      </c>
      <c r="K18" s="409">
        <f>'RESOLUCIONES 2024'!$C18-'RESOLUCIONES 2024'!$J18</f>
        <v>-905</v>
      </c>
      <c r="L18" s="73"/>
      <c r="M18" s="73"/>
      <c r="N18" s="409"/>
      <c r="O18" s="73"/>
    </row>
    <row r="19">
      <c r="A19" s="73" t="s">
        <v>7852</v>
      </c>
      <c r="B19" s="349">
        <v>17.0</v>
      </c>
      <c r="C19" s="130">
        <v>45301.0</v>
      </c>
      <c r="D19" s="73" t="s">
        <v>11127</v>
      </c>
      <c r="E19" s="130" t="s">
        <v>5561</v>
      </c>
      <c r="F19" s="73" t="s">
        <v>18</v>
      </c>
      <c r="G19" s="169" t="s">
        <v>4601</v>
      </c>
      <c r="H19" s="287"/>
      <c r="I19" s="285"/>
      <c r="J19" s="775">
        <f t="shared" si="1"/>
        <v>46206</v>
      </c>
      <c r="K19" s="409">
        <f>'RESOLUCIONES 2024'!$C19-'RESOLUCIONES 2024'!$J19</f>
        <v>-905</v>
      </c>
      <c r="L19" s="73"/>
      <c r="M19" s="73"/>
      <c r="N19" s="21"/>
      <c r="O19" s="21"/>
    </row>
    <row r="20">
      <c r="A20" s="73" t="s">
        <v>7852</v>
      </c>
      <c r="B20" s="351">
        <v>18.0</v>
      </c>
      <c r="C20" s="130">
        <v>45301.0</v>
      </c>
      <c r="D20" s="73" t="s">
        <v>6579</v>
      </c>
      <c r="E20" s="130" t="s">
        <v>11128</v>
      </c>
      <c r="F20" s="73" t="s">
        <v>18</v>
      </c>
      <c r="G20" s="169" t="s">
        <v>1224</v>
      </c>
      <c r="H20" s="287"/>
      <c r="I20" s="285"/>
      <c r="J20" s="775">
        <f t="shared" si="1"/>
        <v>46206</v>
      </c>
      <c r="K20" s="409">
        <f>'RESOLUCIONES 2024'!$C20-'RESOLUCIONES 2024'!$J20</f>
        <v>-905</v>
      </c>
      <c r="L20" s="73"/>
      <c r="M20" s="73"/>
      <c r="N20" s="21"/>
      <c r="O20" s="21"/>
    </row>
    <row r="21" ht="15.75" customHeight="1">
      <c r="A21" s="73" t="s">
        <v>7852</v>
      </c>
      <c r="B21" s="351">
        <v>19.0</v>
      </c>
      <c r="C21" s="130">
        <v>45301.0</v>
      </c>
      <c r="D21" s="73" t="s">
        <v>11129</v>
      </c>
      <c r="E21" s="130" t="s">
        <v>11130</v>
      </c>
      <c r="F21" s="73" t="s">
        <v>18</v>
      </c>
      <c r="G21" s="169" t="s">
        <v>1652</v>
      </c>
      <c r="H21" s="287"/>
      <c r="I21" s="285"/>
      <c r="J21" s="775">
        <f t="shared" si="1"/>
        <v>46206</v>
      </c>
      <c r="K21" s="409">
        <f>'RESOLUCIONES 2024'!$C21-'RESOLUCIONES 2024'!$J21</f>
        <v>-905</v>
      </c>
      <c r="L21" s="73"/>
      <c r="M21" s="73"/>
      <c r="N21" s="21"/>
      <c r="O21" s="21"/>
    </row>
    <row r="22" ht="15.75" customHeight="1">
      <c r="A22" s="73" t="s">
        <v>7852</v>
      </c>
      <c r="B22" s="351">
        <v>20.0</v>
      </c>
      <c r="C22" s="130">
        <v>45301.0</v>
      </c>
      <c r="D22" s="73" t="s">
        <v>11131</v>
      </c>
      <c r="E22" s="130" t="s">
        <v>11132</v>
      </c>
      <c r="F22" s="73" t="s">
        <v>18</v>
      </c>
      <c r="G22" s="169" t="s">
        <v>8663</v>
      </c>
      <c r="H22" s="287"/>
      <c r="I22" s="285"/>
      <c r="J22" s="775">
        <f t="shared" si="1"/>
        <v>46206</v>
      </c>
      <c r="K22" s="409">
        <f>'RESOLUCIONES 2024'!$C22-'RESOLUCIONES 2024'!$J22</f>
        <v>-905</v>
      </c>
      <c r="L22" s="73"/>
      <c r="M22" s="73"/>
      <c r="N22" s="21"/>
      <c r="O22" s="21"/>
    </row>
    <row r="23" ht="15.75" customHeight="1">
      <c r="A23" s="73" t="s">
        <v>7852</v>
      </c>
      <c r="B23" s="349">
        <v>21.0</v>
      </c>
      <c r="C23" s="130">
        <v>45301.0</v>
      </c>
      <c r="D23" s="73" t="s">
        <v>11133</v>
      </c>
      <c r="E23" s="130" t="s">
        <v>11134</v>
      </c>
      <c r="F23" s="73" t="s">
        <v>18</v>
      </c>
      <c r="G23" s="169" t="s">
        <v>8661</v>
      </c>
      <c r="H23" s="287"/>
      <c r="I23" s="285"/>
      <c r="J23" s="775">
        <f t="shared" si="1"/>
        <v>46206</v>
      </c>
      <c r="K23" s="409">
        <f>'RESOLUCIONES 2024'!$C23-'RESOLUCIONES 2024'!$J23</f>
        <v>-905</v>
      </c>
      <c r="L23" s="73"/>
      <c r="M23" s="73"/>
      <c r="N23" s="21"/>
      <c r="O23" s="21"/>
    </row>
    <row r="24" ht="15.75" customHeight="1">
      <c r="A24" s="73" t="s">
        <v>7852</v>
      </c>
      <c r="B24" s="351">
        <v>22.0</v>
      </c>
      <c r="C24" s="130">
        <v>45301.0</v>
      </c>
      <c r="D24" s="73" t="s">
        <v>5966</v>
      </c>
      <c r="E24" s="130" t="s">
        <v>5967</v>
      </c>
      <c r="F24" s="73" t="s">
        <v>18</v>
      </c>
      <c r="G24" s="169" t="s">
        <v>4601</v>
      </c>
      <c r="H24" s="287"/>
      <c r="I24" s="285"/>
      <c r="J24" s="775">
        <f t="shared" si="1"/>
        <v>46206</v>
      </c>
      <c r="K24" s="409">
        <f>'RESOLUCIONES 2024'!$C24-'RESOLUCIONES 2024'!$J24</f>
        <v>-905</v>
      </c>
      <c r="L24" s="73"/>
      <c r="M24" s="73"/>
      <c r="N24" s="21"/>
      <c r="O24" s="21"/>
    </row>
    <row r="25" ht="15.75" customHeight="1">
      <c r="A25" s="73" t="s">
        <v>7852</v>
      </c>
      <c r="B25" s="351">
        <v>23.0</v>
      </c>
      <c r="C25" s="130">
        <v>45301.0</v>
      </c>
      <c r="D25" s="73" t="s">
        <v>11135</v>
      </c>
      <c r="E25" s="130" t="s">
        <v>11136</v>
      </c>
      <c r="F25" s="73" t="s">
        <v>18</v>
      </c>
      <c r="G25" s="169" t="s">
        <v>8661</v>
      </c>
      <c r="H25" s="287"/>
      <c r="I25" s="285"/>
      <c r="J25" s="775">
        <f t="shared" si="1"/>
        <v>46206</v>
      </c>
      <c r="K25" s="409">
        <f>'RESOLUCIONES 2024'!$C25-'RESOLUCIONES 2024'!$J25</f>
        <v>-905</v>
      </c>
      <c r="L25" s="73"/>
      <c r="M25" s="73"/>
      <c r="N25" s="21"/>
      <c r="O25" s="21"/>
    </row>
    <row r="26" ht="15.75" customHeight="1">
      <c r="A26" s="73" t="s">
        <v>7852</v>
      </c>
      <c r="B26" s="351">
        <v>24.0</v>
      </c>
      <c r="C26" s="130">
        <v>45302.0</v>
      </c>
      <c r="D26" s="73" t="s">
        <v>4085</v>
      </c>
      <c r="E26" s="130" t="s">
        <v>11137</v>
      </c>
      <c r="F26" s="73" t="s">
        <v>18</v>
      </c>
      <c r="G26" s="169" t="s">
        <v>9750</v>
      </c>
      <c r="H26" s="287"/>
      <c r="I26" s="285"/>
      <c r="J26" s="775">
        <f t="shared" si="1"/>
        <v>46206</v>
      </c>
      <c r="K26" s="409">
        <f>'RESOLUCIONES 2024'!$C26-'RESOLUCIONES 2024'!$J26</f>
        <v>-904</v>
      </c>
      <c r="L26" s="73"/>
      <c r="M26" s="73"/>
      <c r="N26" s="21"/>
      <c r="O26" s="21"/>
    </row>
    <row r="27" ht="15.75" customHeight="1">
      <c r="A27" s="73" t="s">
        <v>7852</v>
      </c>
      <c r="B27" s="349">
        <v>25.0</v>
      </c>
      <c r="C27" s="130">
        <v>45302.0</v>
      </c>
      <c r="D27" s="73" t="s">
        <v>11138</v>
      </c>
      <c r="E27" s="130" t="s">
        <v>11139</v>
      </c>
      <c r="F27" s="73" t="s">
        <v>18</v>
      </c>
      <c r="G27" s="347" t="s">
        <v>7051</v>
      </c>
      <c r="H27" s="287"/>
      <c r="I27" s="285"/>
      <c r="J27" s="775">
        <f t="shared" si="1"/>
        <v>46206</v>
      </c>
      <c r="K27" s="409">
        <f>'RESOLUCIONES 2024'!$C27-'RESOLUCIONES 2024'!$J27</f>
        <v>-904</v>
      </c>
      <c r="L27" s="73"/>
      <c r="M27" s="73"/>
      <c r="N27" s="21"/>
      <c r="O27" s="21"/>
    </row>
    <row r="28" ht="15.75" customHeight="1">
      <c r="A28" s="73" t="s">
        <v>7852</v>
      </c>
      <c r="B28" s="351">
        <v>26.0</v>
      </c>
      <c r="C28" s="130">
        <v>45302.0</v>
      </c>
      <c r="D28" s="73" t="s">
        <v>3218</v>
      </c>
      <c r="E28" s="130" t="s">
        <v>3219</v>
      </c>
      <c r="F28" s="73" t="s">
        <v>18</v>
      </c>
      <c r="G28" s="347" t="s">
        <v>1224</v>
      </c>
      <c r="H28" s="287"/>
      <c r="I28" s="285"/>
      <c r="J28" s="775">
        <f t="shared" si="1"/>
        <v>46206</v>
      </c>
      <c r="K28" s="409">
        <f>'RESOLUCIONES 2024'!$C28-'RESOLUCIONES 2024'!$J28</f>
        <v>-904</v>
      </c>
      <c r="L28" s="73"/>
      <c r="M28" s="73"/>
      <c r="N28" s="21"/>
      <c r="O28" s="21"/>
    </row>
    <row r="29" ht="15.75" customHeight="1">
      <c r="A29" s="73" t="s">
        <v>7852</v>
      </c>
      <c r="B29" s="351">
        <v>27.0</v>
      </c>
      <c r="C29" s="130">
        <v>45302.0</v>
      </c>
      <c r="D29" s="73" t="s">
        <v>1766</v>
      </c>
      <c r="E29" s="130" t="s">
        <v>11140</v>
      </c>
      <c r="F29" s="73" t="s">
        <v>18</v>
      </c>
      <c r="G29" s="347" t="s">
        <v>4966</v>
      </c>
      <c r="H29" s="287"/>
      <c r="I29" s="285"/>
      <c r="J29" s="775">
        <f t="shared" si="1"/>
        <v>46206</v>
      </c>
      <c r="K29" s="409">
        <f>'RESOLUCIONES 2024'!$C29-'RESOLUCIONES 2024'!$J29</f>
        <v>-904</v>
      </c>
      <c r="L29" s="73"/>
      <c r="M29" s="73"/>
      <c r="N29" s="21"/>
      <c r="O29" s="21"/>
    </row>
    <row r="30" ht="15.75" customHeight="1">
      <c r="A30" s="73" t="s">
        <v>7852</v>
      </c>
      <c r="B30" s="351">
        <v>28.0</v>
      </c>
      <c r="C30" s="130">
        <v>45302.0</v>
      </c>
      <c r="D30" s="73" t="s">
        <v>2122</v>
      </c>
      <c r="E30" s="130" t="s">
        <v>11141</v>
      </c>
      <c r="F30" s="73" t="s">
        <v>18</v>
      </c>
      <c r="G30" s="347" t="s">
        <v>6323</v>
      </c>
      <c r="H30" s="287"/>
      <c r="I30" s="285"/>
      <c r="J30" s="775">
        <f t="shared" si="1"/>
        <v>46206</v>
      </c>
      <c r="K30" s="409">
        <f>'RESOLUCIONES 2024'!$C30-'RESOLUCIONES 2024'!$J30</f>
        <v>-904</v>
      </c>
      <c r="L30" s="73"/>
      <c r="M30" s="73"/>
      <c r="N30" s="21"/>
      <c r="O30" s="21"/>
    </row>
    <row r="31" ht="15.75" customHeight="1">
      <c r="A31" s="73" t="s">
        <v>7852</v>
      </c>
      <c r="B31" s="349">
        <v>29.0</v>
      </c>
      <c r="C31" s="130">
        <v>45302.0</v>
      </c>
      <c r="D31" s="73" t="s">
        <v>6051</v>
      </c>
      <c r="E31" s="130" t="s">
        <v>6052</v>
      </c>
      <c r="F31" s="73" t="s">
        <v>18</v>
      </c>
      <c r="G31" s="347" t="s">
        <v>9154</v>
      </c>
      <c r="H31" s="287"/>
      <c r="I31" s="285"/>
      <c r="J31" s="775">
        <f t="shared" si="1"/>
        <v>46206</v>
      </c>
      <c r="K31" s="409">
        <f>'RESOLUCIONES 2024'!$C31-'RESOLUCIONES 2024'!$J31</f>
        <v>-904</v>
      </c>
      <c r="L31" s="73"/>
      <c r="M31" s="73"/>
      <c r="N31" s="21"/>
      <c r="O31" s="21"/>
    </row>
    <row r="32" ht="15.75" customHeight="1">
      <c r="A32" s="73" t="s">
        <v>7852</v>
      </c>
      <c r="B32" s="351">
        <v>30.0</v>
      </c>
      <c r="C32" s="130">
        <v>45302.0</v>
      </c>
      <c r="D32" s="73" t="s">
        <v>11142</v>
      </c>
      <c r="E32" s="130" t="s">
        <v>11143</v>
      </c>
      <c r="F32" s="73" t="s">
        <v>18</v>
      </c>
      <c r="G32" s="347" t="s">
        <v>8663</v>
      </c>
      <c r="H32" s="287"/>
      <c r="I32" s="285"/>
      <c r="J32" s="775">
        <f t="shared" si="1"/>
        <v>46206</v>
      </c>
      <c r="K32" s="409">
        <f>'RESOLUCIONES 2024'!$C32-'RESOLUCIONES 2024'!$J32</f>
        <v>-904</v>
      </c>
      <c r="L32" s="73"/>
      <c r="M32" s="73"/>
      <c r="N32" s="21"/>
      <c r="O32" s="21"/>
    </row>
    <row r="33" ht="15.75" customHeight="1">
      <c r="A33" s="73" t="s">
        <v>7852</v>
      </c>
      <c r="B33" s="351">
        <v>31.0</v>
      </c>
      <c r="C33" s="130">
        <v>45302.0</v>
      </c>
      <c r="D33" s="73" t="s">
        <v>11144</v>
      </c>
      <c r="E33" s="130" t="s">
        <v>11145</v>
      </c>
      <c r="F33" s="73" t="s">
        <v>18</v>
      </c>
      <c r="G33" s="348" t="s">
        <v>9750</v>
      </c>
      <c r="H33" s="287"/>
      <c r="I33" s="285"/>
      <c r="J33" s="775">
        <f t="shared" si="1"/>
        <v>46206</v>
      </c>
      <c r="K33" s="409">
        <f>'RESOLUCIONES 2024'!$C33-'RESOLUCIONES 2024'!$J33</f>
        <v>-904</v>
      </c>
      <c r="L33" s="73"/>
      <c r="M33" s="73"/>
      <c r="N33" s="21"/>
      <c r="O33" s="21"/>
    </row>
    <row r="34" ht="15.75" customHeight="1">
      <c r="A34" s="73" t="s">
        <v>7852</v>
      </c>
      <c r="B34" s="351">
        <v>32.0</v>
      </c>
      <c r="C34" s="130">
        <v>45302.0</v>
      </c>
      <c r="D34" s="73" t="s">
        <v>11146</v>
      </c>
      <c r="E34" s="130" t="s">
        <v>11147</v>
      </c>
      <c r="F34" s="73" t="s">
        <v>18</v>
      </c>
      <c r="G34" s="347" t="s">
        <v>2850</v>
      </c>
      <c r="H34" s="287"/>
      <c r="I34" s="285"/>
      <c r="J34" s="775">
        <f t="shared" si="1"/>
        <v>46206</v>
      </c>
      <c r="K34" s="409">
        <f>'RESOLUCIONES 2024'!$C34-'RESOLUCIONES 2024'!$J34</f>
        <v>-904</v>
      </c>
      <c r="L34" s="73"/>
      <c r="M34" s="73"/>
      <c r="N34" s="21"/>
      <c r="O34" s="21"/>
    </row>
    <row r="35" ht="15.75" customHeight="1">
      <c r="A35" s="73" t="s">
        <v>7852</v>
      </c>
      <c r="B35" s="349">
        <v>33.0</v>
      </c>
      <c r="C35" s="130">
        <v>45302.0</v>
      </c>
      <c r="D35" s="73" t="s">
        <v>11148</v>
      </c>
      <c r="E35" s="130" t="s">
        <v>11149</v>
      </c>
      <c r="F35" s="73" t="s">
        <v>18</v>
      </c>
      <c r="G35" s="169" t="s">
        <v>4646</v>
      </c>
      <c r="H35" s="287"/>
      <c r="I35" s="285"/>
      <c r="J35" s="775">
        <f t="shared" si="1"/>
        <v>46206</v>
      </c>
      <c r="K35" s="409">
        <f>'RESOLUCIONES 2024'!$C35-'RESOLUCIONES 2024'!$J35</f>
        <v>-904</v>
      </c>
      <c r="L35" s="73"/>
      <c r="M35" s="73"/>
      <c r="N35" s="21"/>
      <c r="O35" s="21"/>
    </row>
    <row r="36" ht="15.75" customHeight="1">
      <c r="A36" s="73" t="s">
        <v>7852</v>
      </c>
      <c r="B36" s="351">
        <v>34.0</v>
      </c>
      <c r="C36" s="130">
        <v>45302.0</v>
      </c>
      <c r="D36" s="73" t="s">
        <v>11150</v>
      </c>
      <c r="E36" s="130" t="s">
        <v>11151</v>
      </c>
      <c r="F36" s="73" t="s">
        <v>18</v>
      </c>
      <c r="G36" s="347" t="s">
        <v>2850</v>
      </c>
      <c r="H36" s="287"/>
      <c r="I36" s="285"/>
      <c r="J36" s="775">
        <f t="shared" si="1"/>
        <v>46206</v>
      </c>
      <c r="K36" s="409">
        <f>'RESOLUCIONES 2024'!$C36-'RESOLUCIONES 2024'!$J36</f>
        <v>-904</v>
      </c>
      <c r="L36" s="73"/>
      <c r="M36" s="73"/>
      <c r="N36" s="21"/>
      <c r="O36" s="21"/>
    </row>
    <row r="37" ht="15.75" customHeight="1">
      <c r="A37" s="73" t="s">
        <v>7852</v>
      </c>
      <c r="B37" s="351">
        <v>35.0</v>
      </c>
      <c r="C37" s="130">
        <v>45302.0</v>
      </c>
      <c r="D37" s="73" t="s">
        <v>11152</v>
      </c>
      <c r="E37" s="130" t="s">
        <v>11153</v>
      </c>
      <c r="F37" s="73" t="s">
        <v>18</v>
      </c>
      <c r="G37" s="169" t="s">
        <v>4642</v>
      </c>
      <c r="H37" s="287"/>
      <c r="I37" s="285"/>
      <c r="J37" s="775">
        <f t="shared" si="1"/>
        <v>46206</v>
      </c>
      <c r="K37" s="409">
        <f>'RESOLUCIONES 2024'!$C37-'RESOLUCIONES 2024'!$J37</f>
        <v>-904</v>
      </c>
      <c r="L37" s="73"/>
      <c r="M37" s="73"/>
      <c r="N37" s="21"/>
      <c r="O37" s="21"/>
    </row>
    <row r="38" ht="15.75" customHeight="1">
      <c r="A38" s="73" t="s">
        <v>7852</v>
      </c>
      <c r="B38" s="351">
        <v>36.0</v>
      </c>
      <c r="C38" s="130">
        <v>45302.0</v>
      </c>
      <c r="D38" s="73" t="s">
        <v>2726</v>
      </c>
      <c r="E38" s="130" t="s">
        <v>11154</v>
      </c>
      <c r="F38" s="73" t="s">
        <v>18</v>
      </c>
      <c r="G38" s="347" t="s">
        <v>4642</v>
      </c>
      <c r="H38" s="287"/>
      <c r="I38" s="285"/>
      <c r="J38" s="775">
        <f t="shared" si="1"/>
        <v>46206</v>
      </c>
      <c r="K38" s="409">
        <f>'RESOLUCIONES 2024'!$C38-'RESOLUCIONES 2024'!$J38</f>
        <v>-904</v>
      </c>
      <c r="L38" s="73"/>
      <c r="M38" s="73"/>
      <c r="N38" s="21"/>
      <c r="O38" s="21"/>
    </row>
    <row r="39" ht="15.75" customHeight="1">
      <c r="A39" s="73" t="s">
        <v>7852</v>
      </c>
      <c r="B39" s="349">
        <v>37.0</v>
      </c>
      <c r="C39" s="130">
        <v>45302.0</v>
      </c>
      <c r="D39" s="73" t="s">
        <v>1372</v>
      </c>
      <c r="E39" s="130" t="s">
        <v>11155</v>
      </c>
      <c r="F39" s="73" t="s">
        <v>18</v>
      </c>
      <c r="G39" s="347" t="s">
        <v>1224</v>
      </c>
      <c r="H39" s="287"/>
      <c r="I39" s="285"/>
      <c r="J39" s="775">
        <f t="shared" si="1"/>
        <v>46206</v>
      </c>
      <c r="K39" s="409">
        <f>'RESOLUCIONES 2024'!$C39-'RESOLUCIONES 2024'!$J39</f>
        <v>-904</v>
      </c>
      <c r="L39" s="73"/>
      <c r="M39" s="73"/>
      <c r="N39" s="21"/>
      <c r="O39" s="21"/>
    </row>
    <row r="40" ht="15.75" customHeight="1">
      <c r="A40" s="73" t="s">
        <v>7852</v>
      </c>
      <c r="B40" s="351">
        <v>38.0</v>
      </c>
      <c r="C40" s="130">
        <v>45334.0</v>
      </c>
      <c r="D40" s="73" t="s">
        <v>11156</v>
      </c>
      <c r="E40" s="130" t="s">
        <v>1285</v>
      </c>
      <c r="F40" s="73" t="s">
        <v>18</v>
      </c>
      <c r="G40" s="347" t="s">
        <v>3057</v>
      </c>
      <c r="H40" s="287"/>
      <c r="I40" s="285"/>
      <c r="J40" s="775">
        <f t="shared" si="1"/>
        <v>46206</v>
      </c>
      <c r="K40" s="409">
        <f>'RESOLUCIONES 2024'!$C40-'RESOLUCIONES 2024'!$J40</f>
        <v>-872</v>
      </c>
      <c r="L40" s="73"/>
      <c r="M40" s="73"/>
      <c r="N40" s="21"/>
      <c r="O40" s="21"/>
    </row>
    <row r="41" ht="15.75" customHeight="1">
      <c r="A41" s="73" t="s">
        <v>7852</v>
      </c>
      <c r="B41" s="351">
        <v>39.0</v>
      </c>
      <c r="C41" s="130">
        <v>45334.0</v>
      </c>
      <c r="D41" s="73" t="s">
        <v>6565</v>
      </c>
      <c r="E41" s="73" t="s">
        <v>11157</v>
      </c>
      <c r="F41" s="73" t="s">
        <v>18</v>
      </c>
      <c r="G41" s="169" t="s">
        <v>7331</v>
      </c>
      <c r="H41" s="287"/>
      <c r="I41" s="285"/>
      <c r="J41" s="775">
        <f t="shared" si="1"/>
        <v>46206</v>
      </c>
      <c r="K41" s="409">
        <f>'RESOLUCIONES 2024'!$C41-'RESOLUCIONES 2024'!$J41</f>
        <v>-872</v>
      </c>
      <c r="L41" s="73"/>
      <c r="M41" s="73"/>
      <c r="N41" s="21"/>
      <c r="O41" s="21"/>
    </row>
    <row r="42" ht="15.75" customHeight="1">
      <c r="A42" s="73" t="s">
        <v>7852</v>
      </c>
      <c r="B42" s="351">
        <v>40.0</v>
      </c>
      <c r="C42" s="130">
        <v>45334.0</v>
      </c>
      <c r="D42" s="73" t="s">
        <v>1845</v>
      </c>
      <c r="E42" s="130" t="s">
        <v>11158</v>
      </c>
      <c r="F42" s="73" t="s">
        <v>18</v>
      </c>
      <c r="G42" s="169" t="s">
        <v>11159</v>
      </c>
      <c r="H42" s="287"/>
      <c r="I42" s="285"/>
      <c r="J42" s="775">
        <f t="shared" si="1"/>
        <v>46206</v>
      </c>
      <c r="K42" s="409">
        <f>'RESOLUCIONES 2024'!$C42-'RESOLUCIONES 2024'!$J42</f>
        <v>-872</v>
      </c>
      <c r="L42" s="73"/>
      <c r="M42" s="73"/>
      <c r="N42" s="21"/>
      <c r="O42" s="21"/>
    </row>
    <row r="43" ht="15.75" customHeight="1">
      <c r="A43" s="73" t="s">
        <v>7852</v>
      </c>
      <c r="B43" s="349">
        <v>41.0</v>
      </c>
      <c r="C43" s="130">
        <v>45334.0</v>
      </c>
      <c r="D43" s="73" t="s">
        <v>11160</v>
      </c>
      <c r="E43" s="130" t="s">
        <v>11161</v>
      </c>
      <c r="F43" s="73" t="s">
        <v>18</v>
      </c>
      <c r="G43" s="169" t="s">
        <v>4749</v>
      </c>
      <c r="H43" s="287"/>
      <c r="I43" s="285"/>
      <c r="J43" s="775">
        <f t="shared" si="1"/>
        <v>46206</v>
      </c>
      <c r="K43" s="409">
        <f>'RESOLUCIONES 2024'!$C43-'RESOLUCIONES 2024'!$J43</f>
        <v>-872</v>
      </c>
      <c r="L43" s="73"/>
      <c r="M43" s="73"/>
      <c r="N43" s="21"/>
      <c r="O43" s="21"/>
    </row>
    <row r="44" ht="15.75" customHeight="1">
      <c r="A44" s="73" t="s">
        <v>7852</v>
      </c>
      <c r="B44" s="351">
        <v>42.0</v>
      </c>
      <c r="C44" s="130">
        <v>45334.0</v>
      </c>
      <c r="D44" s="73" t="s">
        <v>3388</v>
      </c>
      <c r="E44" s="130" t="s">
        <v>11162</v>
      </c>
      <c r="F44" s="73" t="s">
        <v>18</v>
      </c>
      <c r="G44" s="169" t="s">
        <v>3057</v>
      </c>
      <c r="H44" s="287"/>
      <c r="I44" s="285"/>
      <c r="J44" s="775">
        <f t="shared" si="1"/>
        <v>46206</v>
      </c>
      <c r="K44" s="409">
        <f>'RESOLUCIONES 2024'!$C44-'RESOLUCIONES 2024'!$J44</f>
        <v>-872</v>
      </c>
      <c r="L44" s="73"/>
      <c r="M44" s="73"/>
      <c r="N44" s="21"/>
      <c r="O44" s="21"/>
    </row>
    <row r="45" ht="15.75" customHeight="1">
      <c r="A45" s="73" t="s">
        <v>7852</v>
      </c>
      <c r="B45" s="351">
        <v>43.0</v>
      </c>
      <c r="C45" s="130">
        <v>45334.0</v>
      </c>
      <c r="D45" s="73" t="s">
        <v>11163</v>
      </c>
      <c r="E45" s="130" t="s">
        <v>6264</v>
      </c>
      <c r="F45" s="73" t="s">
        <v>18</v>
      </c>
      <c r="G45" s="169" t="s">
        <v>3057</v>
      </c>
      <c r="H45" s="287"/>
      <c r="I45" s="285"/>
      <c r="J45" s="775">
        <f t="shared" si="1"/>
        <v>46206</v>
      </c>
      <c r="K45" s="409">
        <f>'RESOLUCIONES 2024'!$C45-'RESOLUCIONES 2024'!$J45</f>
        <v>-872</v>
      </c>
      <c r="L45" s="73"/>
      <c r="M45" s="73"/>
      <c r="N45" s="21"/>
      <c r="O45" s="21"/>
    </row>
    <row r="46" ht="15.75" customHeight="1">
      <c r="A46" s="73" t="s">
        <v>7852</v>
      </c>
      <c r="B46" s="351">
        <v>44.0</v>
      </c>
      <c r="C46" s="130">
        <v>45334.0</v>
      </c>
      <c r="D46" s="73" t="s">
        <v>14509</v>
      </c>
      <c r="E46" s="130" t="s">
        <v>3562</v>
      </c>
      <c r="F46" s="73" t="s">
        <v>18</v>
      </c>
      <c r="G46" s="169" t="s">
        <v>11164</v>
      </c>
      <c r="H46" s="287"/>
      <c r="I46" s="285"/>
      <c r="J46" s="775">
        <f t="shared" si="1"/>
        <v>46206</v>
      </c>
      <c r="K46" s="409">
        <f>'RESOLUCIONES 2024'!$C46-'RESOLUCIONES 2024'!$J46</f>
        <v>-872</v>
      </c>
      <c r="L46" s="73"/>
      <c r="M46" s="73"/>
      <c r="N46" s="21"/>
      <c r="O46" s="21"/>
    </row>
    <row r="47" ht="15.75" customHeight="1">
      <c r="A47" s="73" t="s">
        <v>7852</v>
      </c>
      <c r="B47" s="349">
        <v>45.0</v>
      </c>
      <c r="C47" s="130">
        <v>45334.0</v>
      </c>
      <c r="D47" s="73" t="s">
        <v>11165</v>
      </c>
      <c r="E47" s="130" t="s">
        <v>11166</v>
      </c>
      <c r="F47" s="73" t="s">
        <v>18</v>
      </c>
      <c r="G47" s="169" t="s">
        <v>9750</v>
      </c>
      <c r="H47" s="287"/>
      <c r="I47" s="285"/>
      <c r="J47" s="775">
        <f t="shared" si="1"/>
        <v>46206</v>
      </c>
      <c r="K47" s="409">
        <f>'RESOLUCIONES 2024'!$C47-'RESOLUCIONES 2024'!$J47</f>
        <v>-872</v>
      </c>
      <c r="L47" s="73"/>
      <c r="M47" s="73"/>
      <c r="N47" s="21"/>
      <c r="O47" s="21"/>
    </row>
    <row r="48" ht="15.75" customHeight="1">
      <c r="A48" s="73" t="s">
        <v>7852</v>
      </c>
      <c r="B48" s="351">
        <v>46.0</v>
      </c>
      <c r="C48" s="130">
        <v>45334.0</v>
      </c>
      <c r="D48" s="73" t="s">
        <v>1941</v>
      </c>
      <c r="E48" s="130" t="s">
        <v>11167</v>
      </c>
      <c r="F48" s="73" t="s">
        <v>18</v>
      </c>
      <c r="G48" s="169" t="s">
        <v>4749</v>
      </c>
      <c r="H48" s="287"/>
      <c r="I48" s="285"/>
      <c r="J48" s="775">
        <f t="shared" si="1"/>
        <v>46206</v>
      </c>
      <c r="K48" s="409">
        <f>'RESOLUCIONES 2024'!$C48-'RESOLUCIONES 2024'!$J48</f>
        <v>-872</v>
      </c>
      <c r="L48" s="73"/>
      <c r="M48" s="73"/>
      <c r="N48" s="21"/>
      <c r="O48" s="21"/>
    </row>
    <row r="49" ht="15.75" customHeight="1">
      <c r="A49" s="73" t="s">
        <v>7852</v>
      </c>
      <c r="B49" s="351">
        <v>47.0</v>
      </c>
      <c r="C49" s="130">
        <v>45334.0</v>
      </c>
      <c r="D49" s="73" t="s">
        <v>5828</v>
      </c>
      <c r="E49" s="130" t="s">
        <v>11168</v>
      </c>
      <c r="F49" s="73" t="s">
        <v>18</v>
      </c>
      <c r="G49" s="169" t="s">
        <v>1652</v>
      </c>
      <c r="H49" s="287"/>
      <c r="I49" s="285"/>
      <c r="J49" s="775">
        <f t="shared" si="1"/>
        <v>46206</v>
      </c>
      <c r="K49" s="409">
        <f>'RESOLUCIONES 2024'!$C49-'RESOLUCIONES 2024'!$J49</f>
        <v>-872</v>
      </c>
      <c r="L49" s="73"/>
      <c r="M49" s="73"/>
      <c r="N49" s="21"/>
      <c r="O49" s="21"/>
    </row>
    <row r="50" ht="15.75" customHeight="1">
      <c r="A50" s="73" t="s">
        <v>7852</v>
      </c>
      <c r="B50" s="351">
        <v>48.0</v>
      </c>
      <c r="C50" s="130">
        <v>45334.0</v>
      </c>
      <c r="D50" s="73" t="s">
        <v>6887</v>
      </c>
      <c r="E50" s="130" t="s">
        <v>11169</v>
      </c>
      <c r="F50" s="73" t="s">
        <v>18</v>
      </c>
      <c r="G50" s="347" t="s">
        <v>7051</v>
      </c>
      <c r="H50" s="287"/>
      <c r="I50" s="285"/>
      <c r="J50" s="775">
        <f t="shared" si="1"/>
        <v>46206</v>
      </c>
      <c r="K50" s="409">
        <f>'RESOLUCIONES 2024'!$C50-'RESOLUCIONES 2024'!$J50</f>
        <v>-872</v>
      </c>
      <c r="L50" s="73"/>
      <c r="M50" s="73"/>
      <c r="N50" s="21"/>
      <c r="O50" s="21"/>
    </row>
    <row r="51" ht="15.75" customHeight="1">
      <c r="A51" s="73" t="s">
        <v>7852</v>
      </c>
      <c r="B51" s="349">
        <v>49.0</v>
      </c>
      <c r="C51" s="130">
        <v>45334.0</v>
      </c>
      <c r="D51" s="73" t="s">
        <v>5747</v>
      </c>
      <c r="E51" s="130" t="s">
        <v>11170</v>
      </c>
      <c r="F51" s="73" t="s">
        <v>18</v>
      </c>
      <c r="G51" s="169" t="s">
        <v>7051</v>
      </c>
      <c r="H51" s="287"/>
      <c r="I51" s="285"/>
      <c r="J51" s="775">
        <f t="shared" si="1"/>
        <v>46206</v>
      </c>
      <c r="K51" s="409">
        <f>'RESOLUCIONES 2024'!$C51-'RESOLUCIONES 2024'!$J51</f>
        <v>-872</v>
      </c>
      <c r="L51" s="73"/>
      <c r="M51" s="73"/>
      <c r="N51" s="21"/>
      <c r="O51" s="21"/>
    </row>
    <row r="52" ht="15.75" customHeight="1">
      <c r="A52" s="73" t="s">
        <v>7852</v>
      </c>
      <c r="B52" s="351">
        <v>50.0</v>
      </c>
      <c r="C52" s="130">
        <v>45303.0</v>
      </c>
      <c r="D52" s="73" t="s">
        <v>13686</v>
      </c>
      <c r="E52" s="130" t="s">
        <v>11172</v>
      </c>
      <c r="F52" s="73" t="s">
        <v>18</v>
      </c>
      <c r="G52" s="169" t="s">
        <v>7331</v>
      </c>
      <c r="H52" s="287"/>
      <c r="I52" s="285"/>
      <c r="J52" s="775">
        <f t="shared" si="1"/>
        <v>46206</v>
      </c>
      <c r="K52" s="409">
        <f>'RESOLUCIONES 2024'!$C52-'RESOLUCIONES 2024'!$J52</f>
        <v>-903</v>
      </c>
      <c r="L52" s="73"/>
      <c r="M52" s="73"/>
      <c r="N52" s="21"/>
      <c r="O52" s="21"/>
    </row>
    <row r="53" ht="15.75" customHeight="1">
      <c r="A53" s="73" t="s">
        <v>7852</v>
      </c>
      <c r="B53" s="351">
        <v>51.0</v>
      </c>
      <c r="C53" s="130">
        <v>45303.0</v>
      </c>
      <c r="D53" s="73" t="s">
        <v>11173</v>
      </c>
      <c r="E53" s="130" t="s">
        <v>11174</v>
      </c>
      <c r="F53" s="73" t="s">
        <v>18</v>
      </c>
      <c r="G53" s="347" t="s">
        <v>1407</v>
      </c>
      <c r="H53" s="287"/>
      <c r="I53" s="285"/>
      <c r="J53" s="775">
        <f t="shared" si="1"/>
        <v>46206</v>
      </c>
      <c r="K53" s="409">
        <f>'RESOLUCIONES 2024'!$C53-'RESOLUCIONES 2024'!$J53</f>
        <v>-903</v>
      </c>
      <c r="L53" s="73"/>
      <c r="M53" s="73"/>
      <c r="N53" s="21"/>
      <c r="O53" s="21"/>
    </row>
    <row r="54" ht="15.75" customHeight="1">
      <c r="A54" s="73" t="s">
        <v>7852</v>
      </c>
      <c r="B54" s="351">
        <v>52.0</v>
      </c>
      <c r="C54" s="130">
        <v>45303.0</v>
      </c>
      <c r="D54" s="73" t="s">
        <v>11175</v>
      </c>
      <c r="E54" s="130" t="s">
        <v>11176</v>
      </c>
      <c r="F54" s="73" t="s">
        <v>18</v>
      </c>
      <c r="G54" s="169" t="s">
        <v>4646</v>
      </c>
      <c r="H54" s="287"/>
      <c r="I54" s="285"/>
      <c r="J54" s="775">
        <f t="shared" si="1"/>
        <v>46206</v>
      </c>
      <c r="K54" s="409">
        <f>'RESOLUCIONES 2024'!$C54-'RESOLUCIONES 2024'!$J54</f>
        <v>-903</v>
      </c>
      <c r="L54" s="73"/>
      <c r="M54" s="73"/>
      <c r="N54" s="21"/>
      <c r="O54" s="21"/>
    </row>
    <row r="55" ht="15.75" customHeight="1">
      <c r="A55" s="73" t="s">
        <v>7852</v>
      </c>
      <c r="B55" s="349">
        <v>53.0</v>
      </c>
      <c r="C55" s="130">
        <v>45309.0</v>
      </c>
      <c r="D55" s="350" t="s">
        <v>1459</v>
      </c>
      <c r="E55" s="130" t="s">
        <v>11177</v>
      </c>
      <c r="F55" s="73" t="s">
        <v>18</v>
      </c>
      <c r="G55" s="169" t="s">
        <v>10853</v>
      </c>
      <c r="H55" s="287"/>
      <c r="I55" s="285"/>
      <c r="J55" s="775">
        <f t="shared" si="1"/>
        <v>46206</v>
      </c>
      <c r="K55" s="409">
        <f>'RESOLUCIONES 2024'!$C55-'RESOLUCIONES 2024'!$J55</f>
        <v>-897</v>
      </c>
      <c r="L55" s="73"/>
      <c r="M55" s="73"/>
      <c r="N55" s="21"/>
      <c r="O55" s="21"/>
    </row>
    <row r="56" ht="15.75" customHeight="1">
      <c r="A56" s="73" t="s">
        <v>7852</v>
      </c>
      <c r="B56" s="351">
        <v>54.0</v>
      </c>
      <c r="C56" s="130">
        <v>45309.0</v>
      </c>
      <c r="D56" s="73" t="s">
        <v>9124</v>
      </c>
      <c r="E56" s="130" t="s">
        <v>11178</v>
      </c>
      <c r="F56" s="73" t="s">
        <v>18</v>
      </c>
      <c r="G56" s="169" t="s">
        <v>4601</v>
      </c>
      <c r="H56" s="287"/>
      <c r="I56" s="285"/>
      <c r="J56" s="775">
        <f t="shared" si="1"/>
        <v>46206</v>
      </c>
      <c r="K56" s="409">
        <f>'RESOLUCIONES 2024'!$C56-'RESOLUCIONES 2024'!$J56</f>
        <v>-897</v>
      </c>
      <c r="L56" s="73"/>
      <c r="M56" s="73"/>
      <c r="N56" s="21"/>
      <c r="O56" s="21"/>
    </row>
    <row r="57" ht="15.75" customHeight="1">
      <c r="A57" s="73" t="s">
        <v>7852</v>
      </c>
      <c r="B57" s="351">
        <v>55.0</v>
      </c>
      <c r="C57" s="130">
        <v>45309.0</v>
      </c>
      <c r="D57" s="73" t="s">
        <v>1656</v>
      </c>
      <c r="E57" s="130" t="s">
        <v>11179</v>
      </c>
      <c r="F57" s="73" t="s">
        <v>18</v>
      </c>
      <c r="G57" s="169" t="s">
        <v>3093</v>
      </c>
      <c r="H57" s="287"/>
      <c r="I57" s="285"/>
      <c r="J57" s="775">
        <f t="shared" si="1"/>
        <v>46206</v>
      </c>
      <c r="K57" s="409">
        <f>'RESOLUCIONES 2024'!$C57-'RESOLUCIONES 2024'!$J57</f>
        <v>-897</v>
      </c>
      <c r="L57" s="73"/>
      <c r="M57" s="73"/>
      <c r="N57" s="21"/>
      <c r="O57" s="21"/>
    </row>
    <row r="58" ht="15.75" customHeight="1">
      <c r="A58" s="73" t="s">
        <v>7852</v>
      </c>
      <c r="B58" s="351">
        <v>56.0</v>
      </c>
      <c r="C58" s="130">
        <v>45309.0</v>
      </c>
      <c r="D58" s="73" t="s">
        <v>6588</v>
      </c>
      <c r="E58" s="130" t="s">
        <v>11180</v>
      </c>
      <c r="F58" s="73" t="s">
        <v>18</v>
      </c>
      <c r="G58" s="169" t="s">
        <v>7331</v>
      </c>
      <c r="H58" s="287"/>
      <c r="I58" s="285"/>
      <c r="J58" s="775">
        <f t="shared" si="1"/>
        <v>46206</v>
      </c>
      <c r="K58" s="409">
        <f>'RESOLUCIONES 2024'!$C58-'RESOLUCIONES 2024'!$J58</f>
        <v>-897</v>
      </c>
      <c r="L58" s="73"/>
      <c r="M58" s="73"/>
      <c r="N58" s="21"/>
      <c r="O58" s="21"/>
    </row>
    <row r="59" ht="15.75" customHeight="1">
      <c r="A59" s="73" t="s">
        <v>7852</v>
      </c>
      <c r="B59" s="349">
        <v>57.0</v>
      </c>
      <c r="C59" s="130">
        <v>45309.0</v>
      </c>
      <c r="D59" s="73" t="s">
        <v>11181</v>
      </c>
      <c r="E59" s="130" t="s">
        <v>10193</v>
      </c>
      <c r="F59" s="73" t="s">
        <v>18</v>
      </c>
      <c r="G59" s="169" t="s">
        <v>3093</v>
      </c>
      <c r="H59" s="287"/>
      <c r="I59" s="285"/>
      <c r="J59" s="775">
        <f t="shared" si="1"/>
        <v>46206</v>
      </c>
      <c r="K59" s="409">
        <f>'RESOLUCIONES 2024'!$C59-'RESOLUCIONES 2024'!$J59</f>
        <v>-897</v>
      </c>
      <c r="L59" s="73"/>
      <c r="M59" s="73"/>
      <c r="N59" s="21"/>
      <c r="O59" s="21"/>
    </row>
    <row r="60" ht="15.75" customHeight="1">
      <c r="A60" s="73" t="s">
        <v>7852</v>
      </c>
      <c r="B60" s="351">
        <v>58.0</v>
      </c>
      <c r="C60" s="130">
        <v>45309.0</v>
      </c>
      <c r="D60" s="73" t="s">
        <v>5875</v>
      </c>
      <c r="E60" s="130" t="s">
        <v>9458</v>
      </c>
      <c r="F60" s="73" t="s">
        <v>18</v>
      </c>
      <c r="G60" s="169" t="s">
        <v>4642</v>
      </c>
      <c r="H60" s="287"/>
      <c r="I60" s="285"/>
      <c r="J60" s="775">
        <f t="shared" si="1"/>
        <v>46206</v>
      </c>
      <c r="K60" s="409">
        <f>'RESOLUCIONES 2024'!$C60-'RESOLUCIONES 2024'!$J60</f>
        <v>-897</v>
      </c>
      <c r="L60" s="73"/>
      <c r="M60" s="73"/>
      <c r="N60" s="21"/>
      <c r="O60" s="21"/>
    </row>
    <row r="61" ht="15.75" customHeight="1">
      <c r="A61" s="73" t="s">
        <v>7852</v>
      </c>
      <c r="B61" s="351">
        <v>59.0</v>
      </c>
      <c r="C61" s="130">
        <v>45309.0</v>
      </c>
      <c r="D61" s="73" t="s">
        <v>9440</v>
      </c>
      <c r="E61" s="130" t="s">
        <v>9441</v>
      </c>
      <c r="F61" s="73" t="s">
        <v>18</v>
      </c>
      <c r="G61" s="169" t="s">
        <v>11182</v>
      </c>
      <c r="H61" s="287"/>
      <c r="I61" s="285"/>
      <c r="J61" s="775">
        <f t="shared" si="1"/>
        <v>46206</v>
      </c>
      <c r="K61" s="409">
        <f>'RESOLUCIONES 2024'!$C61-'RESOLUCIONES 2024'!$J61</f>
        <v>-897</v>
      </c>
      <c r="L61" s="73"/>
      <c r="M61" s="73"/>
      <c r="N61" s="21"/>
      <c r="O61" s="21"/>
    </row>
    <row r="62" ht="15.75" customHeight="1">
      <c r="A62" s="73" t="s">
        <v>7852</v>
      </c>
      <c r="B62" s="351">
        <v>60.0</v>
      </c>
      <c r="C62" s="130">
        <v>45309.0</v>
      </c>
      <c r="D62" s="73" t="s">
        <v>11183</v>
      </c>
      <c r="E62" s="130" t="s">
        <v>8561</v>
      </c>
      <c r="F62" s="73" t="s">
        <v>18</v>
      </c>
      <c r="G62" s="169" t="s">
        <v>4646</v>
      </c>
      <c r="H62" s="287"/>
      <c r="I62" s="285"/>
      <c r="J62" s="775">
        <f t="shared" si="1"/>
        <v>46206</v>
      </c>
      <c r="K62" s="409">
        <f>'RESOLUCIONES 2024'!$C62-'RESOLUCIONES 2024'!$J62</f>
        <v>-897</v>
      </c>
      <c r="L62" s="73"/>
      <c r="M62" s="73"/>
      <c r="N62" s="21"/>
      <c r="O62" s="21"/>
    </row>
    <row r="63" ht="15.75" customHeight="1">
      <c r="A63" s="73" t="s">
        <v>7852</v>
      </c>
      <c r="B63" s="351">
        <v>61.0</v>
      </c>
      <c r="C63" s="130">
        <v>45309.0</v>
      </c>
      <c r="D63" s="73" t="s">
        <v>11184</v>
      </c>
      <c r="E63" s="130" t="s">
        <v>11185</v>
      </c>
      <c r="F63" s="73" t="s">
        <v>18</v>
      </c>
      <c r="G63" s="169" t="s">
        <v>3093</v>
      </c>
      <c r="H63" s="287"/>
      <c r="I63" s="285"/>
      <c r="J63" s="775">
        <f t="shared" si="1"/>
        <v>46206</v>
      </c>
      <c r="K63" s="409">
        <f>'RESOLUCIONES 2024'!$C63-'RESOLUCIONES 2024'!$J63</f>
        <v>-897</v>
      </c>
      <c r="L63" s="73"/>
      <c r="M63" s="73"/>
      <c r="N63" s="21"/>
      <c r="O63" s="21"/>
    </row>
    <row r="64" ht="15.75" customHeight="1">
      <c r="A64" s="73" t="s">
        <v>7852</v>
      </c>
      <c r="B64" s="351">
        <v>62.0</v>
      </c>
      <c r="C64" s="130">
        <v>45309.0</v>
      </c>
      <c r="D64" s="73" t="s">
        <v>11186</v>
      </c>
      <c r="E64" s="130" t="s">
        <v>11187</v>
      </c>
      <c r="F64" s="73" t="s">
        <v>18</v>
      </c>
      <c r="G64" s="169" t="s">
        <v>10853</v>
      </c>
      <c r="H64" s="287"/>
      <c r="I64" s="285"/>
      <c r="J64" s="775">
        <f t="shared" si="1"/>
        <v>46206</v>
      </c>
      <c r="K64" s="409">
        <f>'RESOLUCIONES 2024'!$C64-'RESOLUCIONES 2024'!$J64</f>
        <v>-897</v>
      </c>
      <c r="L64" s="73"/>
      <c r="M64" s="73"/>
      <c r="N64" s="21"/>
      <c r="O64" s="21"/>
    </row>
    <row r="65" ht="15.75" customHeight="1">
      <c r="A65" s="73" t="s">
        <v>7852</v>
      </c>
      <c r="B65" s="349">
        <v>63.0</v>
      </c>
      <c r="C65" s="130">
        <v>45309.0</v>
      </c>
      <c r="D65" s="73" t="s">
        <v>2727</v>
      </c>
      <c r="E65" s="130" t="s">
        <v>11188</v>
      </c>
      <c r="F65" s="73" t="s">
        <v>18</v>
      </c>
      <c r="G65" s="169" t="s">
        <v>4749</v>
      </c>
      <c r="H65" s="287"/>
      <c r="I65" s="285"/>
      <c r="J65" s="775">
        <f t="shared" si="1"/>
        <v>46206</v>
      </c>
      <c r="K65" s="409">
        <f>'RESOLUCIONES 2024'!$C65-'RESOLUCIONES 2024'!$J65</f>
        <v>-897</v>
      </c>
      <c r="L65" s="73"/>
      <c r="M65" s="73"/>
      <c r="N65" s="21"/>
      <c r="O65" s="21"/>
    </row>
    <row r="66" ht="15.75" customHeight="1">
      <c r="A66" s="73" t="s">
        <v>7852</v>
      </c>
      <c r="B66" s="351">
        <v>64.0</v>
      </c>
      <c r="C66" s="130">
        <v>45309.0</v>
      </c>
      <c r="D66" s="73" t="s">
        <v>3386</v>
      </c>
      <c r="E66" s="130" t="s">
        <v>11016</v>
      </c>
      <c r="F66" s="73" t="s">
        <v>18</v>
      </c>
      <c r="G66" s="169" t="s">
        <v>4966</v>
      </c>
      <c r="H66" s="287"/>
      <c r="I66" s="285"/>
      <c r="J66" s="775">
        <f t="shared" si="1"/>
        <v>46206</v>
      </c>
      <c r="K66" s="409">
        <f>'RESOLUCIONES 2024'!$C66-'RESOLUCIONES 2024'!$J66</f>
        <v>-897</v>
      </c>
      <c r="L66" s="73"/>
      <c r="M66" s="73"/>
      <c r="N66" s="21"/>
      <c r="O66" s="21"/>
    </row>
    <row r="67" ht="15.75" customHeight="1">
      <c r="A67" s="73" t="s">
        <v>7852</v>
      </c>
      <c r="B67" s="351">
        <v>65.0</v>
      </c>
      <c r="C67" s="130">
        <v>45309.0</v>
      </c>
      <c r="D67" s="73" t="s">
        <v>11189</v>
      </c>
      <c r="E67" s="130" t="s">
        <v>11190</v>
      </c>
      <c r="F67" s="73" t="s">
        <v>18</v>
      </c>
      <c r="G67" s="169" t="s">
        <v>1224</v>
      </c>
      <c r="H67" s="287"/>
      <c r="I67" s="285"/>
      <c r="J67" s="775">
        <f t="shared" si="1"/>
        <v>46206</v>
      </c>
      <c r="K67" s="409">
        <f>'RESOLUCIONES 2024'!$C67-'RESOLUCIONES 2024'!$J67</f>
        <v>-897</v>
      </c>
      <c r="L67" s="73"/>
      <c r="M67" s="73"/>
      <c r="N67" s="21"/>
      <c r="O67" s="21"/>
    </row>
    <row r="68" ht="15.75" customHeight="1">
      <c r="A68" s="73" t="s">
        <v>7852</v>
      </c>
      <c r="B68" s="351">
        <v>66.0</v>
      </c>
      <c r="C68" s="130">
        <v>45309.0</v>
      </c>
      <c r="D68" s="73" t="s">
        <v>6549</v>
      </c>
      <c r="E68" s="130" t="s">
        <v>11191</v>
      </c>
      <c r="F68" s="73" t="s">
        <v>18</v>
      </c>
      <c r="G68" s="169" t="s">
        <v>1407</v>
      </c>
      <c r="H68" s="287"/>
      <c r="I68" s="285"/>
      <c r="J68" s="775">
        <f t="shared" si="1"/>
        <v>46206</v>
      </c>
      <c r="K68" s="409">
        <f>'RESOLUCIONES 2024'!$C68-'RESOLUCIONES 2024'!$J68</f>
        <v>-897</v>
      </c>
      <c r="L68" s="73"/>
      <c r="M68" s="73"/>
      <c r="N68" s="21"/>
      <c r="O68" s="21"/>
    </row>
    <row r="69" ht="15.75" customHeight="1">
      <c r="A69" s="73" t="s">
        <v>7852</v>
      </c>
      <c r="B69" s="351">
        <v>67.0</v>
      </c>
      <c r="C69" s="130">
        <v>45309.0</v>
      </c>
      <c r="D69" s="73" t="s">
        <v>10672</v>
      </c>
      <c r="E69" s="130" t="s">
        <v>3294</v>
      </c>
      <c r="F69" s="73" t="s">
        <v>1624</v>
      </c>
      <c r="G69" s="169"/>
      <c r="H69" s="287"/>
      <c r="I69" s="285"/>
      <c r="J69" s="775">
        <f t="shared" si="1"/>
        <v>46206</v>
      </c>
      <c r="K69" s="409">
        <f>'RESOLUCIONES 2024'!$C69-'RESOLUCIONES 2024'!$J69</f>
        <v>-897</v>
      </c>
      <c r="L69" s="73"/>
      <c r="M69" s="73"/>
      <c r="N69" s="21"/>
      <c r="O69" s="21"/>
    </row>
    <row r="70" ht="15.75" customHeight="1">
      <c r="A70" s="73" t="s">
        <v>7852</v>
      </c>
      <c r="B70" s="351">
        <v>68.0</v>
      </c>
      <c r="C70" s="130">
        <v>45309.0</v>
      </c>
      <c r="D70" s="73" t="s">
        <v>11192</v>
      </c>
      <c r="E70" s="130" t="s">
        <v>11193</v>
      </c>
      <c r="F70" s="73" t="s">
        <v>18</v>
      </c>
      <c r="G70" s="169" t="s">
        <v>4601</v>
      </c>
      <c r="H70" s="287"/>
      <c r="I70" s="285"/>
      <c r="J70" s="775">
        <f t="shared" si="1"/>
        <v>46206</v>
      </c>
      <c r="K70" s="409">
        <f>'RESOLUCIONES 2024'!$C70-'RESOLUCIONES 2024'!$J70</f>
        <v>-897</v>
      </c>
      <c r="L70" s="73"/>
      <c r="M70" s="73"/>
      <c r="N70" s="21"/>
      <c r="O70" s="21"/>
    </row>
    <row r="71" ht="15.75" customHeight="1">
      <c r="A71" s="73" t="s">
        <v>7852</v>
      </c>
      <c r="B71" s="349">
        <v>69.0</v>
      </c>
      <c r="C71" s="130">
        <v>45309.0</v>
      </c>
      <c r="D71" s="73" t="s">
        <v>11194</v>
      </c>
      <c r="E71" s="130" t="s">
        <v>11195</v>
      </c>
      <c r="F71" s="73" t="s">
        <v>18</v>
      </c>
      <c r="G71" s="169" t="s">
        <v>4642</v>
      </c>
      <c r="H71" s="287"/>
      <c r="I71" s="285"/>
      <c r="J71" s="775">
        <f t="shared" si="1"/>
        <v>46206</v>
      </c>
      <c r="K71" s="409">
        <f>'RESOLUCIONES 2024'!$C71-'RESOLUCIONES 2024'!$J71</f>
        <v>-897</v>
      </c>
      <c r="L71" s="73"/>
      <c r="M71" s="73"/>
      <c r="N71" s="21"/>
      <c r="O71" s="21"/>
    </row>
    <row r="72" ht="15.75" customHeight="1">
      <c r="A72" s="73" t="s">
        <v>7852</v>
      </c>
      <c r="B72" s="351">
        <v>70.0</v>
      </c>
      <c r="C72" s="130">
        <v>45310.0</v>
      </c>
      <c r="D72" s="73" t="s">
        <v>7344</v>
      </c>
      <c r="E72" s="130" t="s">
        <v>10967</v>
      </c>
      <c r="F72" s="73" t="s">
        <v>1624</v>
      </c>
      <c r="G72" s="169"/>
      <c r="H72" s="287"/>
      <c r="I72" s="285"/>
      <c r="J72" s="775">
        <f t="shared" si="1"/>
        <v>46206</v>
      </c>
      <c r="K72" s="409">
        <f>'RESOLUCIONES 2024'!$C72-'RESOLUCIONES 2024'!$J72</f>
        <v>-896</v>
      </c>
      <c r="L72" s="73"/>
      <c r="M72" s="73"/>
      <c r="N72" s="21"/>
      <c r="O72" s="21"/>
    </row>
    <row r="73" ht="15.75" customHeight="1">
      <c r="A73" s="73" t="s">
        <v>7852</v>
      </c>
      <c r="B73" s="351">
        <v>71.0</v>
      </c>
      <c r="C73" s="130">
        <v>45316.0</v>
      </c>
      <c r="D73" s="73" t="s">
        <v>6208</v>
      </c>
      <c r="E73" s="130" t="s">
        <v>11196</v>
      </c>
      <c r="F73" s="73" t="s">
        <v>18</v>
      </c>
      <c r="G73" s="169" t="s">
        <v>6323</v>
      </c>
      <c r="H73" s="287"/>
      <c r="I73" s="285"/>
      <c r="J73" s="775">
        <f t="shared" si="1"/>
        <v>46206</v>
      </c>
      <c r="K73" s="409">
        <f>'RESOLUCIONES 2024'!$C73-'RESOLUCIONES 2024'!$J73</f>
        <v>-890</v>
      </c>
      <c r="L73" s="73"/>
      <c r="M73" s="73"/>
      <c r="N73" s="21"/>
      <c r="O73" s="21"/>
    </row>
    <row r="74" ht="15.75" customHeight="1">
      <c r="A74" s="73" t="s">
        <v>7852</v>
      </c>
      <c r="B74" s="351">
        <v>72.0</v>
      </c>
      <c r="C74" s="130">
        <v>45316.0</v>
      </c>
      <c r="D74" s="73" t="s">
        <v>11197</v>
      </c>
      <c r="E74" s="130" t="s">
        <v>11198</v>
      </c>
      <c r="F74" s="73" t="s">
        <v>18</v>
      </c>
      <c r="G74" s="169" t="s">
        <v>11159</v>
      </c>
      <c r="H74" s="287"/>
      <c r="I74" s="285"/>
      <c r="J74" s="775">
        <f t="shared" si="1"/>
        <v>46206</v>
      </c>
      <c r="K74" s="409">
        <f>'RESOLUCIONES 2024'!$C74-'RESOLUCIONES 2024'!$J74</f>
        <v>-890</v>
      </c>
      <c r="L74" s="73"/>
      <c r="M74" s="73"/>
      <c r="N74" s="21"/>
      <c r="O74" s="21"/>
    </row>
    <row r="75" ht="15.75" customHeight="1">
      <c r="A75" s="73" t="s">
        <v>7852</v>
      </c>
      <c r="B75" s="351">
        <v>73.0</v>
      </c>
      <c r="C75" s="130">
        <v>45316.0</v>
      </c>
      <c r="D75" s="73" t="s">
        <v>11199</v>
      </c>
      <c r="E75" s="130" t="s">
        <v>11200</v>
      </c>
      <c r="F75" s="73" t="s">
        <v>18</v>
      </c>
      <c r="G75" s="169" t="s">
        <v>4601</v>
      </c>
      <c r="H75" s="287"/>
      <c r="I75" s="285"/>
      <c r="J75" s="775">
        <f t="shared" si="1"/>
        <v>46206</v>
      </c>
      <c r="K75" s="409">
        <f>'RESOLUCIONES 2024'!$C75-'RESOLUCIONES 2024'!$J75</f>
        <v>-890</v>
      </c>
      <c r="L75" s="73"/>
      <c r="M75" s="73"/>
      <c r="N75" s="21"/>
      <c r="O75" s="21"/>
    </row>
    <row r="76" ht="15.75" customHeight="1">
      <c r="A76" s="73" t="s">
        <v>7852</v>
      </c>
      <c r="B76" s="351">
        <v>74.0</v>
      </c>
      <c r="C76" s="130">
        <v>45316.0</v>
      </c>
      <c r="D76" s="73" t="s">
        <v>11201</v>
      </c>
      <c r="E76" s="130" t="s">
        <v>11202</v>
      </c>
      <c r="F76" s="73" t="s">
        <v>18</v>
      </c>
      <c r="G76" s="169" t="s">
        <v>4601</v>
      </c>
      <c r="H76" s="287"/>
      <c r="I76" s="285"/>
      <c r="J76" s="775">
        <f t="shared" si="1"/>
        <v>46206</v>
      </c>
      <c r="K76" s="409">
        <f>'RESOLUCIONES 2024'!$C76-'RESOLUCIONES 2024'!$J76</f>
        <v>-890</v>
      </c>
      <c r="L76" s="73"/>
      <c r="M76" s="73"/>
      <c r="N76" s="21"/>
      <c r="O76" s="21"/>
    </row>
    <row r="77" ht="15.75" customHeight="1">
      <c r="A77" s="73" t="s">
        <v>7852</v>
      </c>
      <c r="B77" s="349">
        <v>75.0</v>
      </c>
      <c r="C77" s="130">
        <v>45316.0</v>
      </c>
      <c r="D77" s="73" t="s">
        <v>11203</v>
      </c>
      <c r="E77" s="130" t="s">
        <v>11204</v>
      </c>
      <c r="F77" s="73" t="s">
        <v>18</v>
      </c>
      <c r="G77" s="169" t="s">
        <v>4601</v>
      </c>
      <c r="H77" s="287"/>
      <c r="I77" s="285"/>
      <c r="J77" s="775">
        <f t="shared" si="1"/>
        <v>46206</v>
      </c>
      <c r="K77" s="409">
        <f>'RESOLUCIONES 2024'!$C77-'RESOLUCIONES 2024'!$J77</f>
        <v>-890</v>
      </c>
      <c r="L77" s="73"/>
      <c r="M77" s="73"/>
      <c r="N77" s="21"/>
      <c r="O77" s="21"/>
    </row>
    <row r="78" ht="15.75" customHeight="1">
      <c r="A78" s="73" t="s">
        <v>7852</v>
      </c>
      <c r="B78" s="351">
        <v>76.0</v>
      </c>
      <c r="C78" s="130">
        <v>45316.0</v>
      </c>
      <c r="D78" s="73" t="s">
        <v>11205</v>
      </c>
      <c r="E78" s="130" t="s">
        <v>11206</v>
      </c>
      <c r="F78" s="73" t="s">
        <v>18</v>
      </c>
      <c r="G78" s="169" t="s">
        <v>4601</v>
      </c>
      <c r="H78" s="287"/>
      <c r="I78" s="285"/>
      <c r="J78" s="775">
        <f t="shared" si="1"/>
        <v>46206</v>
      </c>
      <c r="K78" s="409">
        <f>'RESOLUCIONES 2024'!$C78-'RESOLUCIONES 2024'!$J78</f>
        <v>-890</v>
      </c>
      <c r="L78" s="73"/>
      <c r="M78" s="73"/>
      <c r="N78" s="21"/>
      <c r="O78" s="21"/>
    </row>
    <row r="79" ht="15.75" customHeight="1">
      <c r="A79" s="73" t="s">
        <v>7852</v>
      </c>
      <c r="B79" s="351">
        <v>77.0</v>
      </c>
      <c r="C79" s="130">
        <v>45316.0</v>
      </c>
      <c r="D79" s="73" t="s">
        <v>11207</v>
      </c>
      <c r="E79" s="130" t="s">
        <v>11208</v>
      </c>
      <c r="F79" s="73" t="s">
        <v>18</v>
      </c>
      <c r="G79" s="169" t="s">
        <v>11159</v>
      </c>
      <c r="H79" s="287"/>
      <c r="I79" s="285"/>
      <c r="J79" s="775">
        <f t="shared" si="1"/>
        <v>46206</v>
      </c>
      <c r="K79" s="409">
        <f>'RESOLUCIONES 2024'!$C79-'RESOLUCIONES 2024'!$J79</f>
        <v>-890</v>
      </c>
      <c r="L79" s="73"/>
      <c r="M79" s="73"/>
      <c r="N79" s="21"/>
      <c r="O79" s="21"/>
    </row>
    <row r="80" ht="15.75" customHeight="1">
      <c r="A80" s="73" t="s">
        <v>7852</v>
      </c>
      <c r="B80" s="349">
        <v>78.0</v>
      </c>
      <c r="C80" s="130">
        <v>45316.0</v>
      </c>
      <c r="D80" s="73" t="s">
        <v>10162</v>
      </c>
      <c r="E80" s="130" t="s">
        <v>10258</v>
      </c>
      <c r="F80" s="73" t="s">
        <v>1624</v>
      </c>
      <c r="G80" s="169"/>
      <c r="H80" s="287"/>
      <c r="I80" s="285"/>
      <c r="J80" s="775">
        <f t="shared" si="1"/>
        <v>46206</v>
      </c>
      <c r="K80" s="409">
        <f>'RESOLUCIONES 2024'!$C80-'RESOLUCIONES 2024'!$J80</f>
        <v>-890</v>
      </c>
      <c r="L80" s="73"/>
      <c r="M80" s="73"/>
      <c r="N80" s="21"/>
      <c r="O80" s="21"/>
    </row>
    <row r="81" ht="15.75" customHeight="1">
      <c r="A81" s="73" t="s">
        <v>7852</v>
      </c>
      <c r="B81" s="351">
        <v>79.0</v>
      </c>
      <c r="C81" s="130">
        <v>45316.0</v>
      </c>
      <c r="D81" s="73" t="s">
        <v>11051</v>
      </c>
      <c r="E81" s="130" t="s">
        <v>11052</v>
      </c>
      <c r="F81" s="73" t="s">
        <v>10942</v>
      </c>
      <c r="G81" s="169"/>
      <c r="H81" s="287"/>
      <c r="I81" s="285"/>
      <c r="J81" s="775">
        <f t="shared" si="1"/>
        <v>46206</v>
      </c>
      <c r="K81" s="409">
        <f>'RESOLUCIONES 2024'!$C81-'RESOLUCIONES 2024'!$J81</f>
        <v>-890</v>
      </c>
      <c r="L81" s="73"/>
      <c r="M81" s="73"/>
      <c r="N81" s="21"/>
      <c r="O81" s="21"/>
    </row>
    <row r="82" ht="15.75" customHeight="1">
      <c r="A82" s="73" t="s">
        <v>7852</v>
      </c>
      <c r="B82" s="351">
        <v>80.0</v>
      </c>
      <c r="C82" s="130">
        <v>45323.0</v>
      </c>
      <c r="D82" s="73" t="s">
        <v>11003</v>
      </c>
      <c r="E82" s="130" t="s">
        <v>11209</v>
      </c>
      <c r="F82" s="73" t="s">
        <v>2751</v>
      </c>
      <c r="G82" s="169"/>
      <c r="H82" s="287"/>
      <c r="I82" s="285"/>
      <c r="J82" s="775">
        <f t="shared" si="1"/>
        <v>46206</v>
      </c>
      <c r="K82" s="409">
        <f>'RESOLUCIONES 2024'!$C82-'RESOLUCIONES 2024'!$J82</f>
        <v>-883</v>
      </c>
      <c r="L82" s="73"/>
      <c r="M82" s="73"/>
      <c r="N82" s="21"/>
      <c r="O82" s="21"/>
    </row>
    <row r="83" ht="15.75" customHeight="1">
      <c r="A83" s="73" t="s">
        <v>7852</v>
      </c>
      <c r="B83" s="349">
        <v>81.0</v>
      </c>
      <c r="C83" s="130">
        <v>45323.0</v>
      </c>
      <c r="D83" s="73" t="s">
        <v>11033</v>
      </c>
      <c r="E83" s="130" t="s">
        <v>11211</v>
      </c>
      <c r="F83" s="73" t="s">
        <v>2751</v>
      </c>
      <c r="G83" s="169"/>
      <c r="H83" s="287"/>
      <c r="I83" s="285"/>
      <c r="J83" s="775">
        <f t="shared" si="1"/>
        <v>46206</v>
      </c>
      <c r="K83" s="409">
        <f>'RESOLUCIONES 2024'!$C83-'RESOLUCIONES 2024'!$J83</f>
        <v>-883</v>
      </c>
      <c r="L83" s="73"/>
      <c r="M83" s="73"/>
      <c r="N83" s="21"/>
      <c r="O83" s="21"/>
    </row>
    <row r="84" ht="15.75" customHeight="1">
      <c r="A84" s="73" t="s">
        <v>7852</v>
      </c>
      <c r="B84" s="351">
        <v>82.0</v>
      </c>
      <c r="C84" s="130">
        <v>45323.0</v>
      </c>
      <c r="D84" s="73" t="s">
        <v>11008</v>
      </c>
      <c r="E84" s="130" t="s">
        <v>11212</v>
      </c>
      <c r="F84" s="73" t="s">
        <v>2751</v>
      </c>
      <c r="G84" s="169"/>
      <c r="H84" s="287"/>
      <c r="I84" s="285"/>
      <c r="J84" s="775">
        <f t="shared" si="1"/>
        <v>46206</v>
      </c>
      <c r="K84" s="409">
        <f>'RESOLUCIONES 2024'!$C84-'RESOLUCIONES 2024'!$J84</f>
        <v>-883</v>
      </c>
      <c r="L84" s="73"/>
      <c r="M84" s="73"/>
      <c r="N84" s="21"/>
      <c r="O84" s="21"/>
    </row>
    <row r="85" ht="15.75" customHeight="1">
      <c r="A85" s="73" t="s">
        <v>7852</v>
      </c>
      <c r="B85" s="351">
        <v>83.0</v>
      </c>
      <c r="C85" s="130">
        <v>45323.0</v>
      </c>
      <c r="D85" s="73" t="s">
        <v>10882</v>
      </c>
      <c r="E85" s="130" t="s">
        <v>11214</v>
      </c>
      <c r="F85" s="73" t="s">
        <v>2751</v>
      </c>
      <c r="G85" s="169"/>
      <c r="H85" s="287"/>
      <c r="I85" s="285"/>
      <c r="J85" s="775">
        <f t="shared" si="1"/>
        <v>46206</v>
      </c>
      <c r="K85" s="409">
        <f>'RESOLUCIONES 2024'!$C85-'RESOLUCIONES 2024'!$J85</f>
        <v>-883</v>
      </c>
      <c r="L85" s="73"/>
      <c r="M85" s="73"/>
      <c r="N85" s="21"/>
      <c r="O85" s="21"/>
    </row>
    <row r="86" ht="15.75" customHeight="1">
      <c r="A86" s="73" t="s">
        <v>7852</v>
      </c>
      <c r="B86" s="349">
        <v>84.0</v>
      </c>
      <c r="C86" s="130">
        <v>45323.0</v>
      </c>
      <c r="D86" s="73" t="s">
        <v>11215</v>
      </c>
      <c r="E86" s="130" t="s">
        <v>11216</v>
      </c>
      <c r="F86" s="73" t="s">
        <v>2751</v>
      </c>
      <c r="G86" s="169"/>
      <c r="H86" s="287"/>
      <c r="I86" s="285"/>
      <c r="J86" s="775">
        <f t="shared" si="1"/>
        <v>46206</v>
      </c>
      <c r="K86" s="409">
        <f>'RESOLUCIONES 2024'!$C86-'RESOLUCIONES 2024'!$J86</f>
        <v>-883</v>
      </c>
      <c r="L86" s="73"/>
      <c r="M86" s="73"/>
      <c r="N86" s="21"/>
      <c r="O86" s="21"/>
    </row>
    <row r="87" ht="15.75" customHeight="1">
      <c r="A87" s="73" t="s">
        <v>7852</v>
      </c>
      <c r="B87" s="351">
        <v>85.0</v>
      </c>
      <c r="C87" s="130">
        <v>45323.0</v>
      </c>
      <c r="D87" s="73" t="s">
        <v>10575</v>
      </c>
      <c r="E87" s="130" t="s">
        <v>11217</v>
      </c>
      <c r="F87" s="73" t="s">
        <v>2751</v>
      </c>
      <c r="G87" s="300"/>
      <c r="H87" s="287"/>
      <c r="I87" s="285"/>
      <c r="J87" s="775">
        <f t="shared" si="1"/>
        <v>46206</v>
      </c>
      <c r="K87" s="409">
        <f>'RESOLUCIONES 2024'!$C87-'RESOLUCIONES 2024'!$J87</f>
        <v>-883</v>
      </c>
      <c r="L87" s="73"/>
      <c r="M87" s="73"/>
      <c r="N87" s="21"/>
      <c r="O87" s="21"/>
    </row>
    <row r="88" ht="15.75" customHeight="1">
      <c r="A88" s="73" t="s">
        <v>7852</v>
      </c>
      <c r="B88" s="351">
        <v>86.0</v>
      </c>
      <c r="C88" s="130">
        <v>45323.0</v>
      </c>
      <c r="D88" s="73" t="s">
        <v>11218</v>
      </c>
      <c r="E88" s="130" t="s">
        <v>11219</v>
      </c>
      <c r="F88" s="73" t="s">
        <v>18</v>
      </c>
      <c r="G88" s="169" t="s">
        <v>4646</v>
      </c>
      <c r="H88" s="287"/>
      <c r="I88" s="285"/>
      <c r="J88" s="775">
        <f t="shared" si="1"/>
        <v>46206</v>
      </c>
      <c r="K88" s="409">
        <f>'RESOLUCIONES 2024'!$C88-'RESOLUCIONES 2024'!$J88</f>
        <v>-883</v>
      </c>
      <c r="L88" s="73"/>
      <c r="M88" s="73"/>
      <c r="N88" s="21"/>
      <c r="O88" s="21"/>
    </row>
    <row r="89" ht="15.75" customHeight="1">
      <c r="A89" s="73" t="s">
        <v>7852</v>
      </c>
      <c r="B89" s="349">
        <v>87.0</v>
      </c>
      <c r="C89" s="130">
        <v>45323.0</v>
      </c>
      <c r="D89" s="73" t="s">
        <v>1399</v>
      </c>
      <c r="E89" s="130" t="s">
        <v>11220</v>
      </c>
      <c r="F89" s="73" t="s">
        <v>18</v>
      </c>
      <c r="G89" s="169" t="s">
        <v>3093</v>
      </c>
      <c r="H89" s="287"/>
      <c r="I89" s="285"/>
      <c r="J89" s="775">
        <f t="shared" si="1"/>
        <v>46206</v>
      </c>
      <c r="K89" s="409">
        <f>'RESOLUCIONES 2024'!$C89-'RESOLUCIONES 2024'!$J89</f>
        <v>-883</v>
      </c>
      <c r="L89" s="73"/>
      <c r="M89" s="73"/>
      <c r="N89" s="21"/>
      <c r="O89" s="21"/>
    </row>
    <row r="90" ht="15.75" customHeight="1">
      <c r="A90" s="73" t="s">
        <v>7852</v>
      </c>
      <c r="B90" s="351">
        <v>88.0</v>
      </c>
      <c r="C90" s="130">
        <v>45323.0</v>
      </c>
      <c r="D90" s="73" t="s">
        <v>11221</v>
      </c>
      <c r="E90" s="130" t="s">
        <v>2564</v>
      </c>
      <c r="F90" s="73" t="s">
        <v>2751</v>
      </c>
      <c r="G90" s="169"/>
      <c r="H90" s="287"/>
      <c r="I90" s="285"/>
      <c r="J90" s="775">
        <f t="shared" si="1"/>
        <v>46206</v>
      </c>
      <c r="K90" s="409">
        <f>'RESOLUCIONES 2024'!$C90-'RESOLUCIONES 2024'!$J90</f>
        <v>-883</v>
      </c>
      <c r="L90" s="73"/>
      <c r="M90" s="73"/>
      <c r="N90" s="21"/>
      <c r="O90" s="21"/>
    </row>
    <row r="91" ht="15.75" customHeight="1">
      <c r="A91" s="73" t="s">
        <v>7852</v>
      </c>
      <c r="B91" s="351">
        <v>89.0</v>
      </c>
      <c r="C91" s="130">
        <v>45324.0</v>
      </c>
      <c r="D91" s="73" t="s">
        <v>11222</v>
      </c>
      <c r="E91" s="130" t="s">
        <v>11223</v>
      </c>
      <c r="F91" s="73" t="s">
        <v>2751</v>
      </c>
      <c r="G91" s="169"/>
      <c r="H91" s="287"/>
      <c r="I91" s="285"/>
      <c r="J91" s="775">
        <f t="shared" si="1"/>
        <v>46206</v>
      </c>
      <c r="K91" s="409">
        <f>'RESOLUCIONES 2024'!$C91-'RESOLUCIONES 2024'!$J91</f>
        <v>-882</v>
      </c>
      <c r="L91" s="73"/>
      <c r="M91" s="73"/>
      <c r="N91" s="21"/>
      <c r="O91" s="21"/>
    </row>
    <row r="92" ht="15.75" customHeight="1">
      <c r="A92" s="73" t="s">
        <v>7852</v>
      </c>
      <c r="B92" s="349">
        <v>90.0</v>
      </c>
      <c r="C92" s="130">
        <v>45324.0</v>
      </c>
      <c r="D92" s="73" t="s">
        <v>11224</v>
      </c>
      <c r="E92" s="130" t="s">
        <v>11225</v>
      </c>
      <c r="F92" s="73" t="s">
        <v>2751</v>
      </c>
      <c r="G92" s="356"/>
      <c r="H92" s="287"/>
      <c r="I92" s="285"/>
      <c r="J92" s="775">
        <f t="shared" si="1"/>
        <v>46206</v>
      </c>
      <c r="K92" s="409">
        <f>'RESOLUCIONES 2024'!$C92-'RESOLUCIONES 2024'!$J92</f>
        <v>-882</v>
      </c>
      <c r="L92" s="73"/>
      <c r="M92" s="73"/>
      <c r="N92" s="21"/>
      <c r="O92" s="21"/>
    </row>
    <row r="93" ht="15.75" customHeight="1">
      <c r="A93" s="73" t="s">
        <v>7852</v>
      </c>
      <c r="B93" s="351">
        <v>91.0</v>
      </c>
      <c r="C93" s="130">
        <v>45324.0</v>
      </c>
      <c r="D93" s="73" t="s">
        <v>10878</v>
      </c>
      <c r="E93" s="130" t="s">
        <v>11228</v>
      </c>
      <c r="F93" s="73" t="s">
        <v>2751</v>
      </c>
      <c r="G93" s="169"/>
      <c r="H93" s="287"/>
      <c r="I93" s="285"/>
      <c r="J93" s="775">
        <f t="shared" si="1"/>
        <v>46206</v>
      </c>
      <c r="K93" s="409">
        <f>'RESOLUCIONES 2024'!$C93-'RESOLUCIONES 2024'!$J93</f>
        <v>-882</v>
      </c>
      <c r="L93" s="73"/>
      <c r="M93" s="73"/>
      <c r="N93" s="21"/>
      <c r="O93" s="21"/>
    </row>
    <row r="94" ht="15.75" customHeight="1">
      <c r="A94" s="73" t="s">
        <v>7852</v>
      </c>
      <c r="B94" s="351">
        <v>92.0</v>
      </c>
      <c r="C94" s="130">
        <v>45324.0</v>
      </c>
      <c r="D94" s="73" t="s">
        <v>11229</v>
      </c>
      <c r="E94" s="130" t="s">
        <v>11230</v>
      </c>
      <c r="F94" s="73" t="s">
        <v>2751</v>
      </c>
      <c r="G94" s="169"/>
      <c r="H94" s="287"/>
      <c r="I94" s="285"/>
      <c r="J94" s="775">
        <f t="shared" si="1"/>
        <v>46206</v>
      </c>
      <c r="K94" s="409">
        <f>'RESOLUCIONES 2024'!$C94-'RESOLUCIONES 2024'!$J94</f>
        <v>-882</v>
      </c>
      <c r="L94" s="73"/>
      <c r="M94" s="73"/>
      <c r="N94" s="21"/>
      <c r="O94" s="21"/>
    </row>
    <row r="95" ht="15.75" customHeight="1">
      <c r="A95" s="73" t="s">
        <v>7852</v>
      </c>
      <c r="B95" s="349">
        <v>93.0</v>
      </c>
      <c r="C95" s="130">
        <v>45324.0</v>
      </c>
      <c r="D95" s="73" t="s">
        <v>10908</v>
      </c>
      <c r="E95" s="130" t="s">
        <v>11231</v>
      </c>
      <c r="F95" s="73" t="s">
        <v>2751</v>
      </c>
      <c r="G95" s="169"/>
      <c r="H95" s="287"/>
      <c r="I95" s="285"/>
      <c r="J95" s="775">
        <f t="shared" si="1"/>
        <v>46206</v>
      </c>
      <c r="K95" s="409">
        <f>'RESOLUCIONES 2024'!$C95-'RESOLUCIONES 2024'!$J95</f>
        <v>-882</v>
      </c>
      <c r="L95" s="73"/>
      <c r="M95" s="73"/>
      <c r="N95" s="21"/>
      <c r="O95" s="21"/>
    </row>
    <row r="96" ht="15.75" customHeight="1">
      <c r="A96" s="73" t="s">
        <v>7852</v>
      </c>
      <c r="B96" s="351">
        <v>94.0</v>
      </c>
      <c r="C96" s="130">
        <v>45324.0</v>
      </c>
      <c r="D96" s="73" t="s">
        <v>11232</v>
      </c>
      <c r="E96" s="130" t="s">
        <v>11233</v>
      </c>
      <c r="F96" s="73" t="s">
        <v>2751</v>
      </c>
      <c r="G96" s="169"/>
      <c r="H96" s="287"/>
      <c r="I96" s="285"/>
      <c r="J96" s="775">
        <f t="shared" si="1"/>
        <v>46206</v>
      </c>
      <c r="K96" s="409">
        <f>'RESOLUCIONES 2024'!$C96-'RESOLUCIONES 2024'!$J96</f>
        <v>-882</v>
      </c>
      <c r="L96" s="73"/>
      <c r="M96" s="73"/>
      <c r="N96" s="21"/>
      <c r="O96" s="21"/>
    </row>
    <row r="97" ht="15.75" customHeight="1">
      <c r="A97" s="73" t="s">
        <v>7852</v>
      </c>
      <c r="B97" s="351">
        <v>95.0</v>
      </c>
      <c r="C97" s="130">
        <v>45324.0</v>
      </c>
      <c r="D97" s="73" t="s">
        <v>10884</v>
      </c>
      <c r="E97" s="130" t="s">
        <v>11234</v>
      </c>
      <c r="F97" s="73" t="s">
        <v>2751</v>
      </c>
      <c r="G97" s="169"/>
      <c r="H97" s="287"/>
      <c r="I97" s="285"/>
      <c r="J97" s="775">
        <f t="shared" si="1"/>
        <v>46206</v>
      </c>
      <c r="K97" s="409">
        <f>'RESOLUCIONES 2024'!$C97-'RESOLUCIONES 2024'!$J97</f>
        <v>-882</v>
      </c>
      <c r="L97" s="73"/>
      <c r="M97" s="73"/>
      <c r="N97" s="21"/>
      <c r="O97" s="21"/>
    </row>
    <row r="98" ht="15.75" customHeight="1">
      <c r="A98" s="73" t="s">
        <v>7852</v>
      </c>
      <c r="B98" s="349">
        <v>96.0</v>
      </c>
      <c r="C98" s="130">
        <v>45324.0</v>
      </c>
      <c r="D98" s="73" t="s">
        <v>8155</v>
      </c>
      <c r="E98" s="130" t="s">
        <v>8114</v>
      </c>
      <c r="F98" s="73" t="s">
        <v>2751</v>
      </c>
      <c r="G98" s="169"/>
      <c r="H98" s="287"/>
      <c r="I98" s="285"/>
      <c r="J98" s="775">
        <f t="shared" si="1"/>
        <v>46206</v>
      </c>
      <c r="K98" s="409">
        <f>'RESOLUCIONES 2024'!$C98-'RESOLUCIONES 2024'!$J98</f>
        <v>-882</v>
      </c>
      <c r="L98" s="73"/>
      <c r="M98" s="73"/>
      <c r="N98" s="21"/>
      <c r="O98" s="21"/>
    </row>
    <row r="99" ht="15.75" customHeight="1">
      <c r="A99" s="73" t="s">
        <v>7852</v>
      </c>
      <c r="B99" s="351">
        <v>97.0</v>
      </c>
      <c r="C99" s="130">
        <v>45324.0</v>
      </c>
      <c r="D99" s="73" t="s">
        <v>5752</v>
      </c>
      <c r="E99" s="130" t="s">
        <v>11235</v>
      </c>
      <c r="F99" s="73" t="s">
        <v>2751</v>
      </c>
      <c r="G99" s="169"/>
      <c r="H99" s="287"/>
      <c r="I99" s="285"/>
      <c r="J99" s="775">
        <f t="shared" si="1"/>
        <v>46206</v>
      </c>
      <c r="K99" s="409">
        <f>'RESOLUCIONES 2024'!$C99-'RESOLUCIONES 2024'!$J99</f>
        <v>-882</v>
      </c>
      <c r="L99" s="73"/>
      <c r="M99" s="73"/>
      <c r="N99" s="21"/>
      <c r="O99" s="21"/>
    </row>
    <row r="100" ht="15.75" customHeight="1">
      <c r="A100" s="73" t="s">
        <v>7852</v>
      </c>
      <c r="B100" s="351">
        <v>98.0</v>
      </c>
      <c r="C100" s="130">
        <v>45324.0</v>
      </c>
      <c r="D100" s="73" t="s">
        <v>11236</v>
      </c>
      <c r="E100" s="130" t="s">
        <v>11237</v>
      </c>
      <c r="F100" s="73" t="s">
        <v>2751</v>
      </c>
      <c r="G100" s="300"/>
      <c r="H100" s="287"/>
      <c r="I100" s="285"/>
      <c r="J100" s="775">
        <f t="shared" si="1"/>
        <v>46206</v>
      </c>
      <c r="K100" s="409">
        <f>'RESOLUCIONES 2024'!$C100-'RESOLUCIONES 2024'!$J100</f>
        <v>-882</v>
      </c>
      <c r="L100" s="73"/>
      <c r="M100" s="73"/>
      <c r="N100" s="21"/>
      <c r="O100" s="21"/>
    </row>
    <row r="101" ht="15.75" customHeight="1">
      <c r="A101" s="73" t="s">
        <v>7852</v>
      </c>
      <c r="B101" s="349">
        <v>99.0</v>
      </c>
      <c r="C101" s="130">
        <v>45324.0</v>
      </c>
      <c r="D101" s="73" t="s">
        <v>11238</v>
      </c>
      <c r="E101" s="130" t="s">
        <v>11239</v>
      </c>
      <c r="F101" s="73" t="s">
        <v>2751</v>
      </c>
      <c r="G101" s="356"/>
      <c r="H101" s="287"/>
      <c r="I101" s="285"/>
      <c r="J101" s="775">
        <f t="shared" si="1"/>
        <v>46206</v>
      </c>
      <c r="K101" s="409">
        <f>'RESOLUCIONES 2024'!$C101-'RESOLUCIONES 2024'!$J101</f>
        <v>-882</v>
      </c>
      <c r="L101" s="73"/>
      <c r="M101" s="73"/>
      <c r="N101" s="21"/>
      <c r="O101" s="21"/>
    </row>
    <row r="102" ht="15.75" customHeight="1">
      <c r="A102" s="73" t="s">
        <v>7852</v>
      </c>
      <c r="B102" s="351">
        <v>100.0</v>
      </c>
      <c r="C102" s="130">
        <v>45324.0</v>
      </c>
      <c r="D102" s="73" t="s">
        <v>11116</v>
      </c>
      <c r="E102" s="130" t="s">
        <v>11240</v>
      </c>
      <c r="F102" s="73" t="s">
        <v>18</v>
      </c>
      <c r="G102" s="169" t="s">
        <v>9750</v>
      </c>
      <c r="H102" s="287"/>
      <c r="I102" s="285"/>
      <c r="J102" s="775">
        <f t="shared" si="1"/>
        <v>46206</v>
      </c>
      <c r="K102" s="409">
        <f>'RESOLUCIONES 2024'!$C102-'RESOLUCIONES 2024'!$J102</f>
        <v>-882</v>
      </c>
      <c r="L102" s="73"/>
      <c r="M102" s="73"/>
      <c r="N102" s="21"/>
      <c r="O102" s="21"/>
    </row>
    <row r="103" ht="15.75" customHeight="1">
      <c r="A103" s="73" t="s">
        <v>7852</v>
      </c>
      <c r="B103" s="351">
        <v>101.0</v>
      </c>
      <c r="C103" s="130">
        <v>45324.0</v>
      </c>
      <c r="D103" s="73" t="s">
        <v>11241</v>
      </c>
      <c r="E103" s="130" t="s">
        <v>9560</v>
      </c>
      <c r="F103" s="73" t="s">
        <v>131</v>
      </c>
      <c r="G103" s="169"/>
      <c r="H103" s="287"/>
      <c r="I103" s="285"/>
      <c r="J103" s="775">
        <f t="shared" si="1"/>
        <v>46206</v>
      </c>
      <c r="K103" s="409">
        <f>'RESOLUCIONES 2024'!$C103-'RESOLUCIONES 2024'!$J103</f>
        <v>-882</v>
      </c>
      <c r="L103" s="73"/>
      <c r="M103" s="73"/>
      <c r="N103" s="21"/>
      <c r="O103" s="21"/>
    </row>
    <row r="104" ht="15.75" customHeight="1">
      <c r="A104" s="73" t="s">
        <v>7852</v>
      </c>
      <c r="B104" s="349">
        <v>102.0</v>
      </c>
      <c r="C104" s="130">
        <v>45324.0</v>
      </c>
      <c r="D104" s="73" t="s">
        <v>11244</v>
      </c>
      <c r="E104" s="130" t="s">
        <v>11245</v>
      </c>
      <c r="F104" s="73" t="s">
        <v>18</v>
      </c>
      <c r="G104" s="169" t="s">
        <v>4966</v>
      </c>
      <c r="H104" s="287"/>
      <c r="I104" s="285"/>
      <c r="J104" s="775">
        <f t="shared" si="1"/>
        <v>46206</v>
      </c>
      <c r="K104" s="409">
        <f>'RESOLUCIONES 2024'!$C104-'RESOLUCIONES 2024'!$J104</f>
        <v>-882</v>
      </c>
      <c r="L104" s="73"/>
      <c r="M104" s="73"/>
      <c r="N104" s="21"/>
      <c r="O104" s="21"/>
    </row>
    <row r="105" ht="15.75" customHeight="1">
      <c r="A105" s="73" t="s">
        <v>7852</v>
      </c>
      <c r="B105" s="351">
        <v>103.0</v>
      </c>
      <c r="C105" s="130">
        <v>45324.0</v>
      </c>
      <c r="D105" s="73" t="s">
        <v>10493</v>
      </c>
      <c r="E105" s="130" t="s">
        <v>10587</v>
      </c>
      <c r="F105" s="73" t="s">
        <v>131</v>
      </c>
      <c r="G105" s="169"/>
      <c r="H105" s="287"/>
      <c r="I105" s="285"/>
      <c r="J105" s="775">
        <f t="shared" si="1"/>
        <v>46206</v>
      </c>
      <c r="K105" s="409">
        <f>'RESOLUCIONES 2024'!$C105-'RESOLUCIONES 2024'!$J105</f>
        <v>-882</v>
      </c>
      <c r="L105" s="73"/>
      <c r="M105" s="73"/>
      <c r="N105" s="21"/>
      <c r="O105" s="21"/>
    </row>
    <row r="106" ht="15.75" customHeight="1">
      <c r="A106" s="73" t="s">
        <v>7852</v>
      </c>
      <c r="B106" s="351">
        <v>104.0</v>
      </c>
      <c r="C106" s="130">
        <v>45324.0</v>
      </c>
      <c r="D106" s="73" t="s">
        <v>10766</v>
      </c>
      <c r="E106" s="130" t="s">
        <v>10767</v>
      </c>
      <c r="F106" s="73" t="s">
        <v>131</v>
      </c>
      <c r="G106" s="169"/>
      <c r="H106" s="287"/>
      <c r="I106" s="285"/>
      <c r="J106" s="775">
        <f t="shared" si="1"/>
        <v>46206</v>
      </c>
      <c r="K106" s="409">
        <f>'RESOLUCIONES 2024'!$C106-'RESOLUCIONES 2024'!$J106</f>
        <v>-882</v>
      </c>
      <c r="L106" s="73"/>
      <c r="M106" s="73"/>
      <c r="N106" s="21"/>
      <c r="O106" s="21"/>
    </row>
    <row r="107" ht="15.75" customHeight="1">
      <c r="A107" s="73" t="s">
        <v>7852</v>
      </c>
      <c r="B107" s="349">
        <v>105.0</v>
      </c>
      <c r="C107" s="130">
        <v>45324.0</v>
      </c>
      <c r="D107" s="73" t="s">
        <v>6152</v>
      </c>
      <c r="E107" s="130" t="s">
        <v>6153</v>
      </c>
      <c r="F107" s="73" t="s">
        <v>131</v>
      </c>
      <c r="G107" s="356"/>
      <c r="H107" s="287"/>
      <c r="I107" s="285"/>
      <c r="J107" s="775">
        <f t="shared" si="1"/>
        <v>46206</v>
      </c>
      <c r="K107" s="409">
        <f>'RESOLUCIONES 2024'!$C107-'RESOLUCIONES 2024'!$J107</f>
        <v>-882</v>
      </c>
      <c r="L107" s="73"/>
      <c r="M107" s="73"/>
      <c r="N107" s="21"/>
      <c r="O107" s="21"/>
    </row>
    <row r="108" ht="15.75" customHeight="1">
      <c r="A108" s="73" t="s">
        <v>7852</v>
      </c>
      <c r="B108" s="351">
        <v>106.0</v>
      </c>
      <c r="C108" s="130">
        <v>45324.0</v>
      </c>
      <c r="D108" s="73" t="s">
        <v>8751</v>
      </c>
      <c r="E108" s="130" t="s">
        <v>8820</v>
      </c>
      <c r="F108" s="73" t="s">
        <v>131</v>
      </c>
      <c r="G108" s="169"/>
      <c r="H108" s="287"/>
      <c r="I108" s="285"/>
      <c r="J108" s="775">
        <f t="shared" si="1"/>
        <v>46206</v>
      </c>
      <c r="K108" s="409">
        <f>'RESOLUCIONES 2024'!$C108-'RESOLUCIONES 2024'!$J108</f>
        <v>-882</v>
      </c>
      <c r="L108" s="73"/>
      <c r="M108" s="73"/>
      <c r="N108" s="21"/>
      <c r="O108" s="21"/>
    </row>
    <row r="109" ht="15.75" customHeight="1">
      <c r="A109" s="73" t="s">
        <v>7852</v>
      </c>
      <c r="B109" s="351">
        <v>107.0</v>
      </c>
      <c r="C109" s="130">
        <v>45327.0</v>
      </c>
      <c r="D109" s="73" t="s">
        <v>5351</v>
      </c>
      <c r="E109" s="130" t="s">
        <v>11249</v>
      </c>
      <c r="F109" s="73" t="s">
        <v>8629</v>
      </c>
      <c r="G109" s="169"/>
      <c r="H109" s="287"/>
      <c r="I109" s="285"/>
      <c r="J109" s="775">
        <f t="shared" si="1"/>
        <v>46206</v>
      </c>
      <c r="K109" s="409">
        <f>'RESOLUCIONES 2024'!$C109-'RESOLUCIONES 2024'!$J109</f>
        <v>-879</v>
      </c>
      <c r="L109" s="73"/>
      <c r="M109" s="73"/>
      <c r="N109" s="21"/>
      <c r="O109" s="21"/>
    </row>
    <row r="110" ht="15.75" customHeight="1">
      <c r="A110" s="73" t="s">
        <v>7852</v>
      </c>
      <c r="B110" s="349">
        <v>108.0</v>
      </c>
      <c r="C110" s="130">
        <v>45327.0</v>
      </c>
      <c r="D110" s="73" t="s">
        <v>9626</v>
      </c>
      <c r="E110" s="130" t="s">
        <v>9627</v>
      </c>
      <c r="F110" s="73" t="s">
        <v>8629</v>
      </c>
      <c r="G110" s="169"/>
      <c r="H110" s="287"/>
      <c r="I110" s="285"/>
      <c r="J110" s="775">
        <f t="shared" si="1"/>
        <v>46206</v>
      </c>
      <c r="K110" s="409">
        <f>'RESOLUCIONES 2024'!$C110-'RESOLUCIONES 2024'!$J110</f>
        <v>-879</v>
      </c>
      <c r="L110" s="73"/>
      <c r="M110" s="73"/>
      <c r="N110" s="21"/>
      <c r="O110" s="21"/>
    </row>
    <row r="111" ht="15.75" customHeight="1">
      <c r="A111" s="73" t="s">
        <v>7852</v>
      </c>
      <c r="B111" s="351">
        <v>109.0</v>
      </c>
      <c r="C111" s="130">
        <v>45327.0</v>
      </c>
      <c r="D111" s="73" t="s">
        <v>7316</v>
      </c>
      <c r="E111" s="130" t="s">
        <v>9820</v>
      </c>
      <c r="F111" s="73" t="s">
        <v>8629</v>
      </c>
      <c r="G111" s="169"/>
      <c r="H111" s="287"/>
      <c r="I111" s="285"/>
      <c r="J111" s="775">
        <f t="shared" si="1"/>
        <v>46206</v>
      </c>
      <c r="K111" s="409">
        <f>'RESOLUCIONES 2024'!$C111-'RESOLUCIONES 2024'!$J111</f>
        <v>-879</v>
      </c>
      <c r="L111" s="73"/>
      <c r="M111" s="73"/>
      <c r="N111" s="21"/>
      <c r="O111" s="21"/>
    </row>
    <row r="112" ht="15.75" customHeight="1">
      <c r="A112" s="73" t="s">
        <v>7852</v>
      </c>
      <c r="B112" s="351">
        <v>110.0</v>
      </c>
      <c r="C112" s="130">
        <v>45327.0</v>
      </c>
      <c r="D112" s="73" t="s">
        <v>8477</v>
      </c>
      <c r="E112" s="130" t="s">
        <v>9044</v>
      </c>
      <c r="F112" s="73" t="s">
        <v>8629</v>
      </c>
      <c r="G112" s="169"/>
      <c r="H112" s="287"/>
      <c r="I112" s="285"/>
      <c r="J112" s="775">
        <f t="shared" si="1"/>
        <v>46206</v>
      </c>
      <c r="K112" s="409">
        <f>'RESOLUCIONES 2024'!$C112-'RESOLUCIONES 2024'!$J112</f>
        <v>-879</v>
      </c>
      <c r="L112" s="73"/>
      <c r="M112" s="73"/>
      <c r="N112" s="21"/>
      <c r="O112" s="21"/>
    </row>
    <row r="113" ht="15.75" customHeight="1">
      <c r="A113" s="73" t="s">
        <v>7852</v>
      </c>
      <c r="B113" s="351">
        <v>111.0</v>
      </c>
      <c r="C113" s="130">
        <v>45327.0</v>
      </c>
      <c r="D113" s="73" t="s">
        <v>5892</v>
      </c>
      <c r="E113" s="130" t="s">
        <v>5365</v>
      </c>
      <c r="F113" s="73" t="s">
        <v>8629</v>
      </c>
      <c r="G113" s="169"/>
      <c r="H113" s="287"/>
      <c r="I113" s="285"/>
      <c r="J113" s="775">
        <f t="shared" si="1"/>
        <v>46206</v>
      </c>
      <c r="K113" s="409">
        <f>'RESOLUCIONES 2024'!$C113-'RESOLUCIONES 2024'!$J113</f>
        <v>-879</v>
      </c>
      <c r="L113" s="73"/>
      <c r="M113" s="73"/>
      <c r="N113" s="21"/>
      <c r="O113" s="21"/>
    </row>
    <row r="114" ht="15.75" customHeight="1">
      <c r="A114" s="73" t="s">
        <v>7852</v>
      </c>
      <c r="B114" s="349">
        <v>112.0</v>
      </c>
      <c r="C114" s="130">
        <v>45327.0</v>
      </c>
      <c r="D114" s="73" t="s">
        <v>4885</v>
      </c>
      <c r="E114" s="130" t="s">
        <v>11250</v>
      </c>
      <c r="F114" s="73" t="s">
        <v>8629</v>
      </c>
      <c r="G114" s="169"/>
      <c r="H114" s="287"/>
      <c r="I114" s="285"/>
      <c r="J114" s="775">
        <f t="shared" si="1"/>
        <v>46206</v>
      </c>
      <c r="K114" s="409">
        <f>'RESOLUCIONES 2024'!$C114-'RESOLUCIONES 2024'!$J114</f>
        <v>-879</v>
      </c>
      <c r="L114" s="73"/>
      <c r="M114" s="73"/>
      <c r="N114" s="21"/>
      <c r="O114" s="21"/>
    </row>
    <row r="115" ht="15.75" customHeight="1">
      <c r="A115" s="73" t="s">
        <v>7852</v>
      </c>
      <c r="B115" s="351">
        <v>113.0</v>
      </c>
      <c r="C115" s="130">
        <v>45327.0</v>
      </c>
      <c r="D115" s="73" t="s">
        <v>2807</v>
      </c>
      <c r="E115" s="130" t="s">
        <v>11251</v>
      </c>
      <c r="F115" s="73" t="s">
        <v>8629</v>
      </c>
      <c r="G115" s="169"/>
      <c r="H115" s="287"/>
      <c r="I115" s="285"/>
      <c r="J115" s="775">
        <f t="shared" si="1"/>
        <v>46206</v>
      </c>
      <c r="K115" s="409">
        <f>'RESOLUCIONES 2024'!$C115-'RESOLUCIONES 2024'!$J115</f>
        <v>-879</v>
      </c>
      <c r="L115" s="73"/>
      <c r="M115" s="73"/>
      <c r="N115" s="21"/>
      <c r="O115" s="21"/>
    </row>
    <row r="116" ht="15.75" customHeight="1">
      <c r="A116" s="73" t="s">
        <v>7852</v>
      </c>
      <c r="B116" s="351">
        <v>114.0</v>
      </c>
      <c r="C116" s="130">
        <v>45327.0</v>
      </c>
      <c r="D116" s="73" t="s">
        <v>2003</v>
      </c>
      <c r="E116" s="130" t="s">
        <v>10545</v>
      </c>
      <c r="F116" s="73" t="s">
        <v>2253</v>
      </c>
      <c r="G116" s="169" t="s">
        <v>10089</v>
      </c>
      <c r="H116" s="287"/>
      <c r="I116" s="285"/>
      <c r="J116" s="775">
        <f t="shared" si="1"/>
        <v>46206</v>
      </c>
      <c r="K116" s="409">
        <f>'RESOLUCIONES 2024'!$C116-'RESOLUCIONES 2024'!$J116</f>
        <v>-879</v>
      </c>
      <c r="L116" s="73"/>
      <c r="M116" s="73"/>
      <c r="N116" s="21"/>
      <c r="O116" s="21"/>
    </row>
    <row r="117" ht="15.75" customHeight="1">
      <c r="A117" s="73" t="s">
        <v>7852</v>
      </c>
      <c r="B117" s="349">
        <v>115.0</v>
      </c>
      <c r="C117" s="130">
        <v>45327.0</v>
      </c>
      <c r="D117" s="73" t="s">
        <v>2001</v>
      </c>
      <c r="E117" s="130" t="s">
        <v>10534</v>
      </c>
      <c r="F117" s="73" t="s">
        <v>2253</v>
      </c>
      <c r="G117" s="169" t="s">
        <v>10089</v>
      </c>
      <c r="H117" s="287"/>
      <c r="I117" s="285"/>
      <c r="J117" s="775">
        <f t="shared" si="1"/>
        <v>46206</v>
      </c>
      <c r="K117" s="409">
        <f>'RESOLUCIONES 2024'!$C117-'RESOLUCIONES 2024'!$J117</f>
        <v>-879</v>
      </c>
      <c r="L117" s="73"/>
      <c r="M117" s="73"/>
      <c r="N117" s="21"/>
      <c r="O117" s="21"/>
    </row>
    <row r="118" ht="15.75" customHeight="1">
      <c r="A118" s="73" t="s">
        <v>7852</v>
      </c>
      <c r="B118" s="351">
        <v>116.0</v>
      </c>
      <c r="C118" s="130">
        <v>45327.0</v>
      </c>
      <c r="D118" s="73" t="s">
        <v>9091</v>
      </c>
      <c r="E118" s="130" t="s">
        <v>9092</v>
      </c>
      <c r="F118" s="73" t="s">
        <v>2253</v>
      </c>
      <c r="G118" s="169" t="s">
        <v>9683</v>
      </c>
      <c r="H118" s="287"/>
      <c r="I118" s="285"/>
      <c r="J118" s="775">
        <f t="shared" si="1"/>
        <v>46206</v>
      </c>
      <c r="K118" s="409">
        <f>'RESOLUCIONES 2024'!$C118-'RESOLUCIONES 2024'!$J118</f>
        <v>-879</v>
      </c>
      <c r="L118" s="73"/>
      <c r="M118" s="73"/>
      <c r="N118" s="21"/>
      <c r="O118" s="21"/>
    </row>
    <row r="119" ht="15.75" customHeight="1">
      <c r="A119" s="73" t="s">
        <v>7852</v>
      </c>
      <c r="B119" s="351">
        <v>117.0</v>
      </c>
      <c r="C119" s="130">
        <v>45327.0</v>
      </c>
      <c r="D119" s="73" t="s">
        <v>9107</v>
      </c>
      <c r="E119" s="130" t="s">
        <v>9350</v>
      </c>
      <c r="F119" s="73" t="s">
        <v>2253</v>
      </c>
      <c r="G119" s="169" t="s">
        <v>9919</v>
      </c>
      <c r="H119" s="287"/>
      <c r="I119" s="285"/>
      <c r="J119" s="775">
        <f t="shared" si="1"/>
        <v>46206</v>
      </c>
      <c r="K119" s="409">
        <f>'RESOLUCIONES 2024'!$C119-'RESOLUCIONES 2024'!$J119</f>
        <v>-879</v>
      </c>
      <c r="L119" s="73"/>
      <c r="M119" s="73"/>
      <c r="N119" s="21"/>
      <c r="O119" s="21"/>
    </row>
    <row r="120" ht="15.75" customHeight="1">
      <c r="A120" s="73" t="s">
        <v>7852</v>
      </c>
      <c r="B120" s="351">
        <v>118.0</v>
      </c>
      <c r="C120" s="130">
        <v>45327.0</v>
      </c>
      <c r="D120" s="73" t="s">
        <v>10864</v>
      </c>
      <c r="E120" s="130" t="s">
        <v>10865</v>
      </c>
      <c r="F120" s="73" t="s">
        <v>2751</v>
      </c>
      <c r="G120" s="169"/>
      <c r="H120" s="287"/>
      <c r="I120" s="285"/>
      <c r="J120" s="775">
        <f t="shared" si="1"/>
        <v>46206</v>
      </c>
      <c r="K120" s="409">
        <f>'RESOLUCIONES 2024'!$C120-'RESOLUCIONES 2024'!$J120</f>
        <v>-879</v>
      </c>
      <c r="L120" s="73"/>
      <c r="M120" s="73"/>
      <c r="N120" s="21"/>
      <c r="O120" s="21"/>
    </row>
    <row r="121" ht="15.75" customHeight="1">
      <c r="A121" s="73" t="s">
        <v>7852</v>
      </c>
      <c r="B121" s="349">
        <v>119.0</v>
      </c>
      <c r="C121" s="130">
        <v>45327.0</v>
      </c>
      <c r="D121" s="73" t="s">
        <v>11252</v>
      </c>
      <c r="E121" s="130" t="s">
        <v>8380</v>
      </c>
      <c r="F121" s="73" t="s">
        <v>2751</v>
      </c>
      <c r="G121" s="169"/>
      <c r="H121" s="287"/>
      <c r="I121" s="285"/>
      <c r="J121" s="775">
        <f t="shared" si="1"/>
        <v>46206</v>
      </c>
      <c r="K121" s="409">
        <f>'RESOLUCIONES 2024'!$C121-'RESOLUCIONES 2024'!$J121</f>
        <v>-879</v>
      </c>
      <c r="L121" s="73"/>
      <c r="M121" s="73"/>
      <c r="N121" s="21"/>
      <c r="O121" s="21"/>
    </row>
    <row r="122" ht="15.75" customHeight="1">
      <c r="A122" s="73" t="s">
        <v>7852</v>
      </c>
      <c r="B122" s="351">
        <v>120.0</v>
      </c>
      <c r="C122" s="130">
        <v>45327.0</v>
      </c>
      <c r="D122" s="73" t="s">
        <v>8724</v>
      </c>
      <c r="E122" s="130" t="s">
        <v>8967</v>
      </c>
      <c r="F122" s="73" t="s">
        <v>2751</v>
      </c>
      <c r="G122" s="169"/>
      <c r="H122" s="287"/>
      <c r="I122" s="285"/>
      <c r="J122" s="775">
        <f t="shared" si="1"/>
        <v>46206</v>
      </c>
      <c r="K122" s="409">
        <f>'RESOLUCIONES 2024'!$C122-'RESOLUCIONES 2024'!$J122</f>
        <v>-879</v>
      </c>
      <c r="L122" s="73"/>
      <c r="M122" s="73"/>
      <c r="N122" s="21"/>
      <c r="O122" s="21"/>
    </row>
    <row r="123" ht="15.75" customHeight="1">
      <c r="A123" s="73" t="s">
        <v>7852</v>
      </c>
      <c r="B123" s="351">
        <v>121.0</v>
      </c>
      <c r="C123" s="130">
        <v>45327.0</v>
      </c>
      <c r="D123" s="73" t="s">
        <v>9402</v>
      </c>
      <c r="E123" s="130" t="s">
        <v>9403</v>
      </c>
      <c r="F123" s="73" t="s">
        <v>18</v>
      </c>
      <c r="G123" s="169" t="s">
        <v>7331</v>
      </c>
      <c r="H123" s="287"/>
      <c r="I123" s="285"/>
      <c r="J123" s="775">
        <f t="shared" si="1"/>
        <v>46206</v>
      </c>
      <c r="K123" s="409">
        <f>'RESOLUCIONES 2024'!$C123-'RESOLUCIONES 2024'!$J123</f>
        <v>-879</v>
      </c>
      <c r="L123" s="73"/>
      <c r="M123" s="73"/>
      <c r="N123" s="21"/>
      <c r="O123" s="21"/>
    </row>
    <row r="124" ht="15.75" customHeight="1">
      <c r="A124" s="73" t="s">
        <v>7852</v>
      </c>
      <c r="B124" s="349">
        <v>122.0</v>
      </c>
      <c r="C124" s="130">
        <v>45327.0</v>
      </c>
      <c r="D124" s="73" t="s">
        <v>11255</v>
      </c>
      <c r="E124" s="130" t="s">
        <v>11256</v>
      </c>
      <c r="F124" s="73" t="s">
        <v>18</v>
      </c>
      <c r="G124" s="169" t="s">
        <v>11257</v>
      </c>
      <c r="H124" s="287"/>
      <c r="I124" s="285"/>
      <c r="J124" s="775">
        <f t="shared" si="1"/>
        <v>46206</v>
      </c>
      <c r="K124" s="409">
        <f>'RESOLUCIONES 2024'!$C124-'RESOLUCIONES 2024'!$J124</f>
        <v>-879</v>
      </c>
      <c r="L124" s="73"/>
      <c r="M124" s="73"/>
      <c r="N124" s="21"/>
      <c r="O124" s="21"/>
    </row>
    <row r="125" ht="15.75" customHeight="1">
      <c r="A125" s="73" t="s">
        <v>7852</v>
      </c>
      <c r="B125" s="351">
        <v>123.0</v>
      </c>
      <c r="C125" s="130">
        <v>45327.0</v>
      </c>
      <c r="D125" s="73" t="s">
        <v>8910</v>
      </c>
      <c r="E125" s="130" t="s">
        <v>11258</v>
      </c>
      <c r="F125" s="73" t="s">
        <v>18</v>
      </c>
      <c r="G125" s="169" t="s">
        <v>3754</v>
      </c>
      <c r="H125" s="287"/>
      <c r="I125" s="285"/>
      <c r="J125" s="775">
        <f t="shared" si="1"/>
        <v>46206</v>
      </c>
      <c r="K125" s="409">
        <f>'RESOLUCIONES 2024'!$C125-'RESOLUCIONES 2024'!$J125</f>
        <v>-879</v>
      </c>
      <c r="L125" s="73"/>
      <c r="M125" s="73"/>
      <c r="N125" s="21"/>
      <c r="O125" s="21"/>
    </row>
    <row r="126" ht="15.75" customHeight="1">
      <c r="A126" s="73" t="s">
        <v>7852</v>
      </c>
      <c r="B126" s="351">
        <v>124.0</v>
      </c>
      <c r="C126" s="130">
        <v>45327.0</v>
      </c>
      <c r="D126" s="73" t="s">
        <v>10298</v>
      </c>
      <c r="E126" s="130" t="s">
        <v>11259</v>
      </c>
      <c r="F126" s="73" t="s">
        <v>18</v>
      </c>
      <c r="G126" s="169" t="s">
        <v>8602</v>
      </c>
      <c r="H126" s="287"/>
      <c r="I126" s="285"/>
      <c r="J126" s="775">
        <f t="shared" si="1"/>
        <v>46206</v>
      </c>
      <c r="K126" s="409">
        <f>'RESOLUCIONES 2024'!$C126-'RESOLUCIONES 2024'!$J126</f>
        <v>-879</v>
      </c>
      <c r="L126" s="73"/>
      <c r="M126" s="73"/>
      <c r="N126" s="21"/>
      <c r="O126" s="21"/>
    </row>
    <row r="127" ht="15.75" customHeight="1">
      <c r="A127" s="73" t="s">
        <v>7852</v>
      </c>
      <c r="B127" s="351">
        <v>125.0</v>
      </c>
      <c r="C127" s="130">
        <v>45327.0</v>
      </c>
      <c r="D127" s="73" t="s">
        <v>11260</v>
      </c>
      <c r="E127" s="130" t="s">
        <v>11261</v>
      </c>
      <c r="F127" s="73" t="s">
        <v>18</v>
      </c>
      <c r="G127" s="169" t="s">
        <v>8602</v>
      </c>
      <c r="H127" s="287"/>
      <c r="I127" s="285"/>
      <c r="J127" s="775">
        <f t="shared" si="1"/>
        <v>46206</v>
      </c>
      <c r="K127" s="409">
        <f>'RESOLUCIONES 2024'!$C127-'RESOLUCIONES 2024'!$J127</f>
        <v>-879</v>
      </c>
      <c r="L127" s="73"/>
      <c r="M127" s="73"/>
      <c r="N127" s="21"/>
      <c r="O127" s="21"/>
    </row>
    <row r="128" ht="15.75" customHeight="1">
      <c r="A128" s="73" t="s">
        <v>7852</v>
      </c>
      <c r="B128" s="349">
        <v>126.0</v>
      </c>
      <c r="C128" s="130">
        <v>45327.0</v>
      </c>
      <c r="D128" s="73" t="s">
        <v>11262</v>
      </c>
      <c r="E128" s="130" t="s">
        <v>11263</v>
      </c>
      <c r="F128" s="73" t="s">
        <v>18</v>
      </c>
      <c r="G128" s="169" t="s">
        <v>8602</v>
      </c>
      <c r="H128" s="287"/>
      <c r="I128" s="285"/>
      <c r="J128" s="775">
        <f t="shared" si="1"/>
        <v>46206</v>
      </c>
      <c r="K128" s="409">
        <f>'RESOLUCIONES 2024'!$C128-'RESOLUCIONES 2024'!$J128</f>
        <v>-879</v>
      </c>
      <c r="L128" s="73"/>
      <c r="M128" s="73"/>
      <c r="N128" s="21"/>
      <c r="O128" s="21"/>
    </row>
    <row r="129" ht="15.75" customHeight="1">
      <c r="A129" s="73" t="s">
        <v>7852</v>
      </c>
      <c r="B129" s="351">
        <v>127.0</v>
      </c>
      <c r="C129" s="130">
        <v>45327.0</v>
      </c>
      <c r="D129" s="73" t="s">
        <v>11264</v>
      </c>
      <c r="E129" s="130" t="s">
        <v>11265</v>
      </c>
      <c r="F129" s="73" t="s">
        <v>18</v>
      </c>
      <c r="G129" s="169" t="s">
        <v>8602</v>
      </c>
      <c r="H129" s="287"/>
      <c r="I129" s="285"/>
      <c r="J129" s="775">
        <f t="shared" si="1"/>
        <v>46206</v>
      </c>
      <c r="K129" s="409">
        <f>'RESOLUCIONES 2024'!$C129-'RESOLUCIONES 2024'!$J129</f>
        <v>-879</v>
      </c>
      <c r="L129" s="73"/>
      <c r="M129" s="73"/>
      <c r="N129" s="21"/>
      <c r="O129" s="21"/>
    </row>
    <row r="130" ht="15.75" customHeight="1">
      <c r="A130" s="73" t="s">
        <v>7852</v>
      </c>
      <c r="B130" s="351">
        <v>128.0</v>
      </c>
      <c r="C130" s="130">
        <v>45327.0</v>
      </c>
      <c r="D130" s="73" t="s">
        <v>11266</v>
      </c>
      <c r="E130" s="130" t="s">
        <v>11267</v>
      </c>
      <c r="F130" s="73" t="s">
        <v>18</v>
      </c>
      <c r="G130" s="169" t="s">
        <v>7308</v>
      </c>
      <c r="H130" s="287"/>
      <c r="I130" s="285"/>
      <c r="J130" s="775">
        <f t="shared" si="1"/>
        <v>46206</v>
      </c>
      <c r="K130" s="409">
        <f>'RESOLUCIONES 2024'!$C130-'RESOLUCIONES 2024'!$J130</f>
        <v>-879</v>
      </c>
      <c r="L130" s="73"/>
      <c r="M130" s="73"/>
      <c r="N130" s="21"/>
      <c r="O130" s="21"/>
    </row>
    <row r="131" ht="15.75" customHeight="1">
      <c r="A131" s="73" t="s">
        <v>7852</v>
      </c>
      <c r="B131" s="349">
        <v>129.0</v>
      </c>
      <c r="C131" s="130">
        <v>45327.0</v>
      </c>
      <c r="D131" s="73" t="s">
        <v>10977</v>
      </c>
      <c r="E131" s="130" t="s">
        <v>10978</v>
      </c>
      <c r="F131" s="73" t="s">
        <v>18</v>
      </c>
      <c r="G131" s="169" t="s">
        <v>2545</v>
      </c>
      <c r="H131" s="287"/>
      <c r="I131" s="285"/>
      <c r="J131" s="775">
        <f t="shared" si="1"/>
        <v>46206</v>
      </c>
      <c r="K131" s="409">
        <f>'RESOLUCIONES 2024'!$C131-'RESOLUCIONES 2024'!$J131</f>
        <v>-879</v>
      </c>
      <c r="L131" s="73"/>
      <c r="M131" s="73"/>
      <c r="N131" s="21"/>
      <c r="O131" s="21"/>
    </row>
    <row r="132" ht="15.75" customHeight="1">
      <c r="A132" s="73" t="s">
        <v>7852</v>
      </c>
      <c r="B132" s="351">
        <v>130.0</v>
      </c>
      <c r="C132" s="130">
        <v>45327.0</v>
      </c>
      <c r="D132" s="73" t="s">
        <v>2484</v>
      </c>
      <c r="E132" s="130" t="s">
        <v>11268</v>
      </c>
      <c r="F132" s="73" t="s">
        <v>18</v>
      </c>
      <c r="G132" s="169" t="s">
        <v>8602</v>
      </c>
      <c r="H132" s="287"/>
      <c r="I132" s="285"/>
      <c r="J132" s="775">
        <f t="shared" si="1"/>
        <v>46206</v>
      </c>
      <c r="K132" s="409">
        <f>'RESOLUCIONES 2024'!$C132-'RESOLUCIONES 2024'!$J132</f>
        <v>-879</v>
      </c>
      <c r="L132" s="73"/>
      <c r="M132" s="73"/>
      <c r="N132" s="21"/>
      <c r="O132" s="21"/>
    </row>
    <row r="133" ht="15.75" customHeight="1">
      <c r="A133" s="73" t="s">
        <v>7852</v>
      </c>
      <c r="B133" s="351">
        <v>131.0</v>
      </c>
      <c r="C133" s="130">
        <v>45329.0</v>
      </c>
      <c r="D133" s="73" t="s">
        <v>6887</v>
      </c>
      <c r="E133" s="130" t="s">
        <v>11169</v>
      </c>
      <c r="F133" s="73" t="s">
        <v>2751</v>
      </c>
      <c r="G133" s="169"/>
      <c r="H133" s="287"/>
      <c r="I133" s="285"/>
      <c r="J133" s="775">
        <f t="shared" si="1"/>
        <v>46206</v>
      </c>
      <c r="K133" s="409">
        <f>'RESOLUCIONES 2024'!$C133-'RESOLUCIONES 2024'!$J133</f>
        <v>-877</v>
      </c>
      <c r="L133" s="73"/>
      <c r="M133" s="73"/>
      <c r="N133" s="21"/>
      <c r="O133" s="21"/>
    </row>
    <row r="134" ht="15.75" customHeight="1">
      <c r="A134" s="73" t="s">
        <v>7852</v>
      </c>
      <c r="B134" s="351">
        <v>132.0</v>
      </c>
      <c r="C134" s="130">
        <v>45329.0</v>
      </c>
      <c r="D134" s="73" t="s">
        <v>11269</v>
      </c>
      <c r="E134" s="130" t="s">
        <v>11166</v>
      </c>
      <c r="F134" s="73" t="s">
        <v>2751</v>
      </c>
      <c r="G134" s="169"/>
      <c r="H134" s="287"/>
      <c r="I134" s="285"/>
      <c r="J134" s="775">
        <f t="shared" si="1"/>
        <v>46206</v>
      </c>
      <c r="K134" s="409">
        <f>'RESOLUCIONES 2024'!$C134-'RESOLUCIONES 2024'!$J134</f>
        <v>-877</v>
      </c>
      <c r="L134" s="73"/>
      <c r="M134" s="73"/>
      <c r="N134" s="21"/>
      <c r="O134" s="21"/>
    </row>
    <row r="135" ht="15.75" customHeight="1">
      <c r="A135" s="73" t="s">
        <v>7852</v>
      </c>
      <c r="B135" s="349">
        <v>133.0</v>
      </c>
      <c r="C135" s="130">
        <v>45329.0</v>
      </c>
      <c r="D135" s="73" t="s">
        <v>11270</v>
      </c>
      <c r="E135" s="130" t="s">
        <v>11271</v>
      </c>
      <c r="F135" s="73" t="s">
        <v>2751</v>
      </c>
      <c r="G135" s="169"/>
      <c r="H135" s="287"/>
      <c r="I135" s="285"/>
      <c r="J135" s="775">
        <f t="shared" si="1"/>
        <v>46206</v>
      </c>
      <c r="K135" s="409">
        <f>'RESOLUCIONES 2024'!$C135-'RESOLUCIONES 2024'!$J135</f>
        <v>-877</v>
      </c>
      <c r="L135" s="73"/>
      <c r="M135" s="73"/>
      <c r="N135" s="21"/>
      <c r="O135" s="21"/>
    </row>
    <row r="136" ht="15.75" customHeight="1">
      <c r="A136" s="73" t="s">
        <v>7852</v>
      </c>
      <c r="B136" s="351">
        <v>134.0</v>
      </c>
      <c r="C136" s="130">
        <v>45329.0</v>
      </c>
      <c r="D136" s="73" t="s">
        <v>11160</v>
      </c>
      <c r="E136" s="130" t="s">
        <v>11161</v>
      </c>
      <c r="F136" s="73" t="s">
        <v>2751</v>
      </c>
      <c r="G136" s="169"/>
      <c r="H136" s="287"/>
      <c r="I136" s="285"/>
      <c r="J136" s="775">
        <f t="shared" si="1"/>
        <v>46206</v>
      </c>
      <c r="K136" s="409">
        <f>'RESOLUCIONES 2024'!$C136-'RESOLUCIONES 2024'!$J136</f>
        <v>-877</v>
      </c>
      <c r="L136" s="73"/>
      <c r="M136" s="73"/>
      <c r="N136" s="21"/>
      <c r="O136" s="21"/>
    </row>
    <row r="137" ht="15.75" customHeight="1">
      <c r="A137" s="73" t="s">
        <v>7852</v>
      </c>
      <c r="B137" s="351">
        <v>135.0</v>
      </c>
      <c r="C137" s="130">
        <v>45329.0</v>
      </c>
      <c r="D137" s="73" t="s">
        <v>4085</v>
      </c>
      <c r="E137" s="130" t="s">
        <v>11137</v>
      </c>
      <c r="F137" s="73" t="s">
        <v>2751</v>
      </c>
      <c r="G137" s="169"/>
      <c r="H137" s="287"/>
      <c r="I137" s="285"/>
      <c r="J137" s="775">
        <f t="shared" si="1"/>
        <v>46206</v>
      </c>
      <c r="K137" s="409">
        <f>'RESOLUCIONES 2024'!$C137-'RESOLUCIONES 2024'!$J137</f>
        <v>-877</v>
      </c>
      <c r="L137" s="73"/>
      <c r="M137" s="73"/>
      <c r="N137" s="21"/>
      <c r="O137" s="21"/>
    </row>
    <row r="138" ht="15.75" customHeight="1">
      <c r="A138" s="73" t="s">
        <v>7852</v>
      </c>
      <c r="B138" s="349">
        <v>136.0</v>
      </c>
      <c r="C138" s="130">
        <v>45329.0</v>
      </c>
      <c r="D138" s="73" t="s">
        <v>11144</v>
      </c>
      <c r="E138" s="130" t="s">
        <v>11145</v>
      </c>
      <c r="F138" s="73" t="s">
        <v>2751</v>
      </c>
      <c r="G138" s="169"/>
      <c r="H138" s="287"/>
      <c r="I138" s="285"/>
      <c r="J138" s="775">
        <f t="shared" si="1"/>
        <v>46206</v>
      </c>
      <c r="K138" s="409">
        <f>'RESOLUCIONES 2024'!$C138-'RESOLUCIONES 2024'!$J138</f>
        <v>-877</v>
      </c>
      <c r="L138" s="73"/>
      <c r="M138" s="73"/>
      <c r="N138" s="21"/>
      <c r="O138" s="21"/>
    </row>
    <row r="139" ht="15.75" customHeight="1">
      <c r="A139" s="73" t="s">
        <v>7852</v>
      </c>
      <c r="B139" s="351">
        <v>137.0</v>
      </c>
      <c r="C139" s="130">
        <v>45329.0</v>
      </c>
      <c r="D139" s="73" t="s">
        <v>11183</v>
      </c>
      <c r="E139" s="130" t="s">
        <v>11274</v>
      </c>
      <c r="F139" s="73" t="s">
        <v>2751</v>
      </c>
      <c r="G139" s="169"/>
      <c r="H139" s="287"/>
      <c r="I139" s="285"/>
      <c r="J139" s="775">
        <f t="shared" si="1"/>
        <v>46206</v>
      </c>
      <c r="K139" s="409">
        <f>'RESOLUCIONES 2024'!$C139-'RESOLUCIONES 2024'!$J139</f>
        <v>-877</v>
      </c>
      <c r="L139" s="73"/>
      <c r="M139" s="73"/>
      <c r="N139" s="21"/>
      <c r="O139" s="21"/>
    </row>
    <row r="140" ht="15.75" customHeight="1">
      <c r="A140" s="73" t="s">
        <v>7852</v>
      </c>
      <c r="B140" s="351">
        <v>138.0</v>
      </c>
      <c r="C140" s="130">
        <v>45329.0</v>
      </c>
      <c r="D140" s="73" t="s">
        <v>6565</v>
      </c>
      <c r="E140" s="130" t="s">
        <v>11157</v>
      </c>
      <c r="F140" s="73" t="s">
        <v>2751</v>
      </c>
      <c r="G140" s="169"/>
      <c r="H140" s="287"/>
      <c r="I140" s="285"/>
      <c r="J140" s="775">
        <f t="shared" si="1"/>
        <v>46206</v>
      </c>
      <c r="K140" s="409">
        <f>'RESOLUCIONES 2024'!$C140-'RESOLUCIONES 2024'!$J140</f>
        <v>-877</v>
      </c>
      <c r="L140" s="73"/>
      <c r="M140" s="73"/>
      <c r="N140" s="21"/>
      <c r="O140" s="21"/>
    </row>
    <row r="141" ht="15.75" customHeight="1">
      <c r="A141" s="73" t="s">
        <v>7852</v>
      </c>
      <c r="B141" s="351">
        <v>139.0</v>
      </c>
      <c r="C141" s="130">
        <v>45329.0</v>
      </c>
      <c r="D141" s="73" t="s">
        <v>11173</v>
      </c>
      <c r="E141" s="130" t="s">
        <v>11174</v>
      </c>
      <c r="F141" s="73" t="s">
        <v>2751</v>
      </c>
      <c r="G141" s="169"/>
      <c r="H141" s="287"/>
      <c r="I141" s="285"/>
      <c r="J141" s="775">
        <f t="shared" si="1"/>
        <v>46206</v>
      </c>
      <c r="K141" s="409">
        <f>'RESOLUCIONES 2024'!$C141-'RESOLUCIONES 2024'!$J141</f>
        <v>-877</v>
      </c>
      <c r="L141" s="73"/>
      <c r="M141" s="73"/>
      <c r="N141" s="21"/>
      <c r="O141" s="21"/>
    </row>
    <row r="142" ht="15.75" customHeight="1">
      <c r="A142" s="73" t="s">
        <v>7852</v>
      </c>
      <c r="B142" s="349">
        <v>140.0</v>
      </c>
      <c r="C142" s="130">
        <v>45329.0</v>
      </c>
      <c r="D142" s="73" t="s">
        <v>11150</v>
      </c>
      <c r="E142" s="130" t="s">
        <v>11151</v>
      </c>
      <c r="F142" s="73" t="s">
        <v>2751</v>
      </c>
      <c r="G142" s="169"/>
      <c r="H142" s="287"/>
      <c r="I142" s="285"/>
      <c r="J142" s="775">
        <f t="shared" si="1"/>
        <v>46206</v>
      </c>
      <c r="K142" s="409">
        <f>'RESOLUCIONES 2024'!$C142-'RESOLUCIONES 2024'!$J142</f>
        <v>-877</v>
      </c>
      <c r="L142" s="73"/>
      <c r="M142" s="73"/>
      <c r="N142" s="21"/>
      <c r="O142" s="21"/>
    </row>
    <row r="143" ht="15.75" customHeight="1">
      <c r="A143" s="73" t="s">
        <v>7852</v>
      </c>
      <c r="B143" s="351">
        <v>141.0</v>
      </c>
      <c r="C143" s="130">
        <v>45329.0</v>
      </c>
      <c r="D143" s="73" t="s">
        <v>11275</v>
      </c>
      <c r="E143" s="130" t="s">
        <v>11149</v>
      </c>
      <c r="F143" s="73" t="s">
        <v>2751</v>
      </c>
      <c r="G143" s="169"/>
      <c r="H143" s="287"/>
      <c r="I143" s="285"/>
      <c r="J143" s="775">
        <f t="shared" si="1"/>
        <v>46206</v>
      </c>
      <c r="K143" s="409">
        <f>'RESOLUCIONES 2024'!$C143-'RESOLUCIONES 2024'!$J143</f>
        <v>-877</v>
      </c>
      <c r="L143" s="73"/>
      <c r="M143" s="73"/>
      <c r="N143" s="21"/>
      <c r="O143" s="21"/>
    </row>
    <row r="144" ht="15.75" customHeight="1">
      <c r="A144" s="73" t="s">
        <v>7852</v>
      </c>
      <c r="B144" s="351">
        <v>142.0</v>
      </c>
      <c r="C144" s="130">
        <v>45329.0</v>
      </c>
      <c r="D144" s="73" t="s">
        <v>6010</v>
      </c>
      <c r="E144" s="130" t="s">
        <v>6011</v>
      </c>
      <c r="F144" s="73" t="s">
        <v>2751</v>
      </c>
      <c r="G144" s="169"/>
      <c r="H144" s="287"/>
      <c r="I144" s="285"/>
      <c r="J144" s="775">
        <f t="shared" si="1"/>
        <v>46206</v>
      </c>
      <c r="K144" s="409">
        <f>'RESOLUCIONES 2024'!$C144-'RESOLUCIONES 2024'!$J144</f>
        <v>-877</v>
      </c>
      <c r="L144" s="73"/>
      <c r="M144" s="73"/>
      <c r="N144" s="21"/>
      <c r="O144" s="21"/>
    </row>
    <row r="145" ht="15.75" customHeight="1">
      <c r="A145" s="73" t="s">
        <v>7852</v>
      </c>
      <c r="B145" s="349">
        <v>143.0</v>
      </c>
      <c r="C145" s="130">
        <v>45329.0</v>
      </c>
      <c r="D145" s="73" t="s">
        <v>11277</v>
      </c>
      <c r="E145" s="130" t="s">
        <v>11121</v>
      </c>
      <c r="F145" s="73" t="s">
        <v>2751</v>
      </c>
      <c r="G145" s="169"/>
      <c r="H145" s="287"/>
      <c r="I145" s="285"/>
      <c r="J145" s="775">
        <f t="shared" si="1"/>
        <v>46206</v>
      </c>
      <c r="K145" s="409">
        <f>'RESOLUCIONES 2024'!$C145-'RESOLUCIONES 2024'!$J145</f>
        <v>-877</v>
      </c>
      <c r="L145" s="73"/>
      <c r="M145" s="73"/>
      <c r="N145" s="21"/>
      <c r="O145" s="21"/>
    </row>
    <row r="146" ht="15.75" customHeight="1">
      <c r="A146" s="73" t="s">
        <v>7852</v>
      </c>
      <c r="B146" s="351">
        <v>144.0</v>
      </c>
      <c r="C146" s="130">
        <v>45329.0</v>
      </c>
      <c r="D146" s="73" t="s">
        <v>6051</v>
      </c>
      <c r="E146" s="130" t="s">
        <v>6052</v>
      </c>
      <c r="F146" s="73" t="s">
        <v>2751</v>
      </c>
      <c r="G146" s="169"/>
      <c r="H146" s="287"/>
      <c r="I146" s="285"/>
      <c r="J146" s="775">
        <f t="shared" si="1"/>
        <v>46206</v>
      </c>
      <c r="K146" s="409">
        <f>'RESOLUCIONES 2024'!$C146-'RESOLUCIONES 2024'!$J146</f>
        <v>-877</v>
      </c>
      <c r="L146" s="73"/>
      <c r="M146" s="73"/>
      <c r="N146" s="21"/>
      <c r="O146" s="21"/>
    </row>
    <row r="147" ht="15.75" customHeight="1">
      <c r="A147" s="73" t="s">
        <v>7852</v>
      </c>
      <c r="B147" s="351">
        <v>145.0</v>
      </c>
      <c r="C147" s="130">
        <v>45329.0</v>
      </c>
      <c r="D147" s="73" t="s">
        <v>11146</v>
      </c>
      <c r="E147" s="130" t="s">
        <v>11147</v>
      </c>
      <c r="F147" s="73" t="s">
        <v>2751</v>
      </c>
      <c r="G147" s="169"/>
      <c r="H147" s="287"/>
      <c r="I147" s="285"/>
      <c r="J147" s="775">
        <f t="shared" si="1"/>
        <v>46206</v>
      </c>
      <c r="K147" s="409">
        <f>'RESOLUCIONES 2024'!$C147-'RESOLUCIONES 2024'!$J147</f>
        <v>-877</v>
      </c>
      <c r="L147" s="73"/>
      <c r="M147" s="73"/>
      <c r="N147" s="21"/>
      <c r="O147" s="21"/>
    </row>
    <row r="148" ht="15.75" customHeight="1">
      <c r="A148" s="73" t="s">
        <v>7852</v>
      </c>
      <c r="B148" s="351">
        <v>146.0</v>
      </c>
      <c r="C148" s="130">
        <v>45329.0</v>
      </c>
      <c r="D148" s="73" t="s">
        <v>11278</v>
      </c>
      <c r="E148" s="130" t="s">
        <v>11176</v>
      </c>
      <c r="F148" s="73" t="s">
        <v>2751</v>
      </c>
      <c r="G148" s="169"/>
      <c r="H148" s="287"/>
      <c r="I148" s="285"/>
      <c r="J148" s="775">
        <f t="shared" si="1"/>
        <v>46206</v>
      </c>
      <c r="K148" s="409">
        <f>'RESOLUCIONES 2024'!$C148-'RESOLUCIONES 2024'!$J148</f>
        <v>-877</v>
      </c>
      <c r="L148" s="73"/>
      <c r="M148" s="73"/>
      <c r="N148" s="21"/>
      <c r="O148" s="21"/>
    </row>
    <row r="149" ht="15.75" customHeight="1">
      <c r="A149" s="73" t="s">
        <v>7852</v>
      </c>
      <c r="B149" s="349">
        <v>147.0</v>
      </c>
      <c r="C149" s="130">
        <v>45329.0</v>
      </c>
      <c r="D149" s="73" t="s">
        <v>4767</v>
      </c>
      <c r="E149" s="130" t="s">
        <v>6224</v>
      </c>
      <c r="F149" s="73" t="s">
        <v>2751</v>
      </c>
      <c r="G149" s="169"/>
      <c r="H149" s="287"/>
      <c r="I149" s="285"/>
      <c r="J149" s="775">
        <f t="shared" si="1"/>
        <v>46206</v>
      </c>
      <c r="K149" s="409">
        <f>'RESOLUCIONES 2024'!$C149-'RESOLUCIONES 2024'!$J149</f>
        <v>-877</v>
      </c>
      <c r="L149" s="73"/>
      <c r="M149" s="73"/>
      <c r="N149" s="21"/>
      <c r="O149" s="21"/>
    </row>
    <row r="150" ht="15.75" customHeight="1">
      <c r="A150" s="73" t="s">
        <v>7852</v>
      </c>
      <c r="B150" s="351">
        <v>148.0</v>
      </c>
      <c r="C150" s="130">
        <v>45329.0</v>
      </c>
      <c r="D150" s="73" t="s">
        <v>5828</v>
      </c>
      <c r="E150" s="130" t="s">
        <v>11168</v>
      </c>
      <c r="F150" s="73" t="s">
        <v>2751</v>
      </c>
      <c r="G150" s="169"/>
      <c r="H150" s="287"/>
      <c r="I150" s="285"/>
      <c r="J150" s="775">
        <f t="shared" si="1"/>
        <v>46206</v>
      </c>
      <c r="K150" s="409">
        <f>'RESOLUCIONES 2024'!$C150-'RESOLUCIONES 2024'!$J150</f>
        <v>-877</v>
      </c>
      <c r="L150" s="73"/>
      <c r="M150" s="73"/>
      <c r="N150" s="21"/>
      <c r="O150" s="21"/>
    </row>
    <row r="151" ht="15.75" customHeight="1">
      <c r="A151" s="73" t="s">
        <v>7852</v>
      </c>
      <c r="B151" s="351">
        <v>149.0</v>
      </c>
      <c r="C151" s="130">
        <v>45329.0</v>
      </c>
      <c r="D151" s="73" t="s">
        <v>11124</v>
      </c>
      <c r="E151" s="130" t="s">
        <v>11125</v>
      </c>
      <c r="F151" s="73" t="s">
        <v>2751</v>
      </c>
      <c r="G151" s="169"/>
      <c r="H151" s="287"/>
      <c r="I151" s="285"/>
      <c r="J151" s="775">
        <f t="shared" si="1"/>
        <v>46206</v>
      </c>
      <c r="K151" s="409">
        <f>'RESOLUCIONES 2024'!$C151-'RESOLUCIONES 2024'!$J151</f>
        <v>-877</v>
      </c>
      <c r="L151" s="73"/>
      <c r="M151" s="73"/>
      <c r="N151" s="21"/>
      <c r="O151" s="21"/>
    </row>
    <row r="152" ht="15.75" customHeight="1">
      <c r="A152" s="73" t="s">
        <v>7852</v>
      </c>
      <c r="B152" s="349">
        <v>150.0</v>
      </c>
      <c r="C152" s="130">
        <v>45329.0</v>
      </c>
      <c r="D152" s="73" t="s">
        <v>11280</v>
      </c>
      <c r="E152" s="130" t="s">
        <v>11119</v>
      </c>
      <c r="F152" s="73" t="s">
        <v>2751</v>
      </c>
      <c r="G152" s="169"/>
      <c r="H152" s="287"/>
      <c r="I152" s="285"/>
      <c r="J152" s="775">
        <f t="shared" si="1"/>
        <v>46206</v>
      </c>
      <c r="K152" s="409">
        <f>'RESOLUCIONES 2024'!$C152-'RESOLUCIONES 2024'!$J152</f>
        <v>-877</v>
      </c>
      <c r="L152" s="73"/>
      <c r="M152" s="73"/>
      <c r="N152" s="21"/>
      <c r="O152" s="21"/>
    </row>
    <row r="153" ht="15.75" customHeight="1">
      <c r="A153" s="73" t="s">
        <v>7852</v>
      </c>
      <c r="B153" s="351">
        <v>151.0</v>
      </c>
      <c r="C153" s="130">
        <v>45329.0</v>
      </c>
      <c r="D153" s="73" t="s">
        <v>11281</v>
      </c>
      <c r="E153" s="130" t="s">
        <v>5561</v>
      </c>
      <c r="F153" s="73" t="s">
        <v>2751</v>
      </c>
      <c r="G153" s="169"/>
      <c r="H153" s="287"/>
      <c r="I153" s="285"/>
      <c r="J153" s="775">
        <f t="shared" si="1"/>
        <v>46206</v>
      </c>
      <c r="K153" s="409">
        <f>'RESOLUCIONES 2024'!$C153-'RESOLUCIONES 2024'!$J153</f>
        <v>-877</v>
      </c>
      <c r="L153" s="73"/>
      <c r="M153" s="73"/>
      <c r="N153" s="21"/>
      <c r="O153" s="21"/>
    </row>
    <row r="154" ht="15.75" customHeight="1">
      <c r="A154" s="73" t="s">
        <v>7852</v>
      </c>
      <c r="B154" s="351">
        <v>152.0</v>
      </c>
      <c r="C154" s="130">
        <v>45329.0</v>
      </c>
      <c r="D154" s="73" t="s">
        <v>11282</v>
      </c>
      <c r="E154" s="130" t="s">
        <v>11140</v>
      </c>
      <c r="F154" s="73" t="s">
        <v>2751</v>
      </c>
      <c r="G154" s="169"/>
      <c r="H154" s="287"/>
      <c r="I154" s="285"/>
      <c r="J154" s="775">
        <f t="shared" si="1"/>
        <v>46206</v>
      </c>
      <c r="K154" s="409">
        <f>'RESOLUCIONES 2024'!$C154-'RESOLUCIONES 2024'!$J154</f>
        <v>-877</v>
      </c>
      <c r="L154" s="73"/>
      <c r="M154" s="73"/>
      <c r="N154" s="21"/>
      <c r="O154" s="21"/>
    </row>
    <row r="155" ht="15.75" customHeight="1">
      <c r="A155" s="73" t="s">
        <v>7852</v>
      </c>
      <c r="B155" s="351">
        <v>153.0</v>
      </c>
      <c r="C155" s="130">
        <v>45329.0</v>
      </c>
      <c r="D155" s="350" t="s">
        <v>8990</v>
      </c>
      <c r="E155" s="130" t="s">
        <v>8474</v>
      </c>
      <c r="F155" s="73" t="s">
        <v>2751</v>
      </c>
      <c r="G155" s="169"/>
      <c r="H155" s="287"/>
      <c r="I155" s="285"/>
      <c r="J155" s="775">
        <f t="shared" si="1"/>
        <v>46206</v>
      </c>
      <c r="K155" s="409">
        <f>'RESOLUCIONES 2024'!$C155-'RESOLUCIONES 2024'!$J155</f>
        <v>-877</v>
      </c>
      <c r="L155" s="73"/>
      <c r="M155" s="73"/>
      <c r="N155" s="21"/>
      <c r="O155" s="21"/>
    </row>
    <row r="156" ht="15.75" customHeight="1">
      <c r="A156" s="73" t="s">
        <v>7852</v>
      </c>
      <c r="B156" s="349">
        <v>154.0</v>
      </c>
      <c r="C156" s="130">
        <v>45329.0</v>
      </c>
      <c r="D156" s="73" t="s">
        <v>11131</v>
      </c>
      <c r="E156" s="130" t="s">
        <v>11132</v>
      </c>
      <c r="F156" s="73" t="s">
        <v>2751</v>
      </c>
      <c r="G156" s="169"/>
      <c r="H156" s="287"/>
      <c r="I156" s="285"/>
      <c r="J156" s="775">
        <f t="shared" si="1"/>
        <v>46206</v>
      </c>
      <c r="K156" s="409">
        <f>'RESOLUCIONES 2024'!$C156-'RESOLUCIONES 2024'!$J156</f>
        <v>-877</v>
      </c>
      <c r="L156" s="73"/>
      <c r="M156" s="73"/>
      <c r="N156" s="21"/>
      <c r="O156" s="21"/>
    </row>
    <row r="157" ht="15.75" customHeight="1">
      <c r="A157" s="73" t="s">
        <v>7852</v>
      </c>
      <c r="B157" s="351">
        <v>155.0</v>
      </c>
      <c r="C157" s="130">
        <v>45329.0</v>
      </c>
      <c r="D157" s="73" t="s">
        <v>6208</v>
      </c>
      <c r="E157" s="130" t="s">
        <v>6209</v>
      </c>
      <c r="F157" s="73" t="s">
        <v>2751</v>
      </c>
      <c r="G157" s="169"/>
      <c r="H157" s="287"/>
      <c r="I157" s="285"/>
      <c r="J157" s="775">
        <f t="shared" si="1"/>
        <v>46206</v>
      </c>
      <c r="K157" s="409">
        <f>'RESOLUCIONES 2024'!$C157-'RESOLUCIONES 2024'!$J157</f>
        <v>-877</v>
      </c>
      <c r="L157" s="73"/>
      <c r="M157" s="73"/>
      <c r="N157" s="21"/>
      <c r="O157" s="21"/>
    </row>
    <row r="158" ht="15.75" customHeight="1">
      <c r="A158" s="73" t="s">
        <v>7852</v>
      </c>
      <c r="B158" s="351">
        <v>156.0</v>
      </c>
      <c r="C158" s="130">
        <v>45329.0</v>
      </c>
      <c r="D158" s="73" t="s">
        <v>11116</v>
      </c>
      <c r="E158" s="130" t="s">
        <v>11117</v>
      </c>
      <c r="F158" s="73" t="s">
        <v>2751</v>
      </c>
      <c r="G158" s="169"/>
      <c r="H158" s="287"/>
      <c r="I158" s="285"/>
      <c r="J158" s="775">
        <f t="shared" si="1"/>
        <v>46206</v>
      </c>
      <c r="K158" s="409">
        <f>'RESOLUCIONES 2024'!$C158-'RESOLUCIONES 2024'!$J158</f>
        <v>-877</v>
      </c>
      <c r="L158" s="73"/>
      <c r="M158" s="73"/>
      <c r="N158" s="21"/>
      <c r="O158" s="21"/>
    </row>
    <row r="159" ht="15.75" customHeight="1">
      <c r="A159" s="73" t="s">
        <v>7852</v>
      </c>
      <c r="B159" s="349">
        <v>157.0</v>
      </c>
      <c r="C159" s="130">
        <v>45329.0</v>
      </c>
      <c r="D159" s="73" t="s">
        <v>11284</v>
      </c>
      <c r="E159" s="130" t="s">
        <v>11130</v>
      </c>
      <c r="F159" s="73" t="s">
        <v>2751</v>
      </c>
      <c r="G159" s="169"/>
      <c r="H159" s="287"/>
      <c r="I159" s="285"/>
      <c r="J159" s="775">
        <f t="shared" si="1"/>
        <v>46206</v>
      </c>
      <c r="K159" s="409">
        <f>'RESOLUCIONES 2024'!$C159-'RESOLUCIONES 2024'!$J159</f>
        <v>-877</v>
      </c>
      <c r="L159" s="73"/>
      <c r="M159" s="73"/>
      <c r="N159" s="21"/>
      <c r="O159" s="21"/>
    </row>
    <row r="160" ht="15.75" customHeight="1">
      <c r="A160" s="73" t="s">
        <v>7852</v>
      </c>
      <c r="B160" s="351">
        <v>158.0</v>
      </c>
      <c r="C160" s="130">
        <v>45329.0</v>
      </c>
      <c r="D160" s="73" t="s">
        <v>11218</v>
      </c>
      <c r="E160" s="130" t="s">
        <v>11285</v>
      </c>
      <c r="F160" s="73" t="s">
        <v>2751</v>
      </c>
      <c r="G160" s="169"/>
      <c r="H160" s="287"/>
      <c r="I160" s="285"/>
      <c r="J160" s="775">
        <f t="shared" si="1"/>
        <v>46206</v>
      </c>
      <c r="K160" s="409">
        <f>'RESOLUCIONES 2024'!$C160-'RESOLUCIONES 2024'!$J160</f>
        <v>-877</v>
      </c>
      <c r="L160" s="73"/>
      <c r="M160" s="73"/>
      <c r="N160" s="21"/>
      <c r="O160" s="21"/>
    </row>
    <row r="161" ht="15.75" customHeight="1">
      <c r="A161" s="73" t="s">
        <v>7852</v>
      </c>
      <c r="B161" s="351">
        <v>159.0</v>
      </c>
      <c r="C161" s="130">
        <v>45329.0</v>
      </c>
      <c r="D161" s="73" t="s">
        <v>11286</v>
      </c>
      <c r="E161" s="130" t="s">
        <v>11141</v>
      </c>
      <c r="F161" s="73" t="s">
        <v>2751</v>
      </c>
      <c r="G161" s="169"/>
      <c r="H161" s="287"/>
      <c r="I161" s="285"/>
      <c r="J161" s="775">
        <f t="shared" si="1"/>
        <v>46206</v>
      </c>
      <c r="K161" s="409">
        <f>'RESOLUCIONES 2024'!$C161-'RESOLUCIONES 2024'!$J161</f>
        <v>-877</v>
      </c>
      <c r="L161" s="73"/>
      <c r="M161" s="73"/>
      <c r="N161" s="21"/>
      <c r="O161" s="21"/>
    </row>
    <row r="162" ht="15.75" customHeight="1">
      <c r="A162" s="73" t="s">
        <v>7852</v>
      </c>
      <c r="B162" s="351">
        <v>160.0</v>
      </c>
      <c r="C162" s="130">
        <v>45329.0</v>
      </c>
      <c r="D162" s="73" t="s">
        <v>3218</v>
      </c>
      <c r="E162" s="130" t="s">
        <v>3219</v>
      </c>
      <c r="F162" s="73" t="s">
        <v>2751</v>
      </c>
      <c r="G162" s="169"/>
      <c r="H162" s="287"/>
      <c r="I162" s="285"/>
      <c r="J162" s="775">
        <f t="shared" si="1"/>
        <v>46206</v>
      </c>
      <c r="K162" s="409">
        <f>'RESOLUCIONES 2024'!$C162-'RESOLUCIONES 2024'!$J162</f>
        <v>-877</v>
      </c>
      <c r="L162" s="73"/>
      <c r="M162" s="73"/>
      <c r="N162" s="21"/>
      <c r="O162" s="21"/>
    </row>
    <row r="163" ht="15.75" customHeight="1">
      <c r="A163" s="73" t="s">
        <v>7852</v>
      </c>
      <c r="B163" s="349">
        <v>161.0</v>
      </c>
      <c r="C163" s="130">
        <v>45329.0</v>
      </c>
      <c r="D163" s="73" t="s">
        <v>9454</v>
      </c>
      <c r="E163" s="130" t="s">
        <v>9455</v>
      </c>
      <c r="F163" s="73" t="s">
        <v>18</v>
      </c>
      <c r="G163" s="169" t="s">
        <v>1915</v>
      </c>
      <c r="H163" s="287"/>
      <c r="I163" s="285"/>
      <c r="J163" s="775">
        <f t="shared" si="1"/>
        <v>46206</v>
      </c>
      <c r="K163" s="409">
        <f>'RESOLUCIONES 2024'!$C163-'RESOLUCIONES 2024'!$J163</f>
        <v>-877</v>
      </c>
      <c r="L163" s="73"/>
      <c r="M163" s="73"/>
      <c r="N163" s="21"/>
      <c r="O163" s="21"/>
    </row>
    <row r="164" ht="15.75" customHeight="1">
      <c r="A164" s="73" t="s">
        <v>7852</v>
      </c>
      <c r="B164" s="351">
        <v>162.0</v>
      </c>
      <c r="C164" s="130">
        <v>45329.0</v>
      </c>
      <c r="D164" s="73" t="s">
        <v>11287</v>
      </c>
      <c r="E164" s="130" t="s">
        <v>10459</v>
      </c>
      <c r="F164" s="73" t="s">
        <v>8629</v>
      </c>
      <c r="G164" s="169"/>
      <c r="H164" s="287"/>
      <c r="I164" s="285"/>
      <c r="J164" s="775">
        <f t="shared" si="1"/>
        <v>46206</v>
      </c>
      <c r="K164" s="409">
        <f>'RESOLUCIONES 2024'!$C164-'RESOLUCIONES 2024'!$J164</f>
        <v>-877</v>
      </c>
      <c r="L164" s="73"/>
      <c r="M164" s="73"/>
      <c r="N164" s="21"/>
      <c r="O164" s="21"/>
    </row>
    <row r="165" ht="15.75" customHeight="1">
      <c r="A165" s="73" t="s">
        <v>7852</v>
      </c>
      <c r="B165" s="351">
        <v>163.0</v>
      </c>
      <c r="C165" s="130">
        <v>45329.0</v>
      </c>
      <c r="D165" s="73" t="s">
        <v>9995</v>
      </c>
      <c r="E165" s="130" t="s">
        <v>10472</v>
      </c>
      <c r="F165" s="73" t="s">
        <v>8629</v>
      </c>
      <c r="G165" s="169"/>
      <c r="H165" s="287"/>
      <c r="I165" s="285"/>
      <c r="J165" s="775">
        <f t="shared" si="1"/>
        <v>46206</v>
      </c>
      <c r="K165" s="409">
        <f>'RESOLUCIONES 2024'!$C165-'RESOLUCIONES 2024'!$J165</f>
        <v>-877</v>
      </c>
      <c r="L165" s="73"/>
      <c r="M165" s="73"/>
      <c r="N165" s="21"/>
      <c r="O165" s="21"/>
    </row>
    <row r="166" ht="15.75" customHeight="1">
      <c r="A166" s="73" t="s">
        <v>7852</v>
      </c>
      <c r="B166" s="349">
        <v>164.0</v>
      </c>
      <c r="C166" s="130">
        <v>45329.0</v>
      </c>
      <c r="D166" s="73" t="s">
        <v>10840</v>
      </c>
      <c r="E166" s="353" t="s">
        <v>10841</v>
      </c>
      <c r="F166" s="73" t="s">
        <v>8629</v>
      </c>
      <c r="G166" s="169"/>
      <c r="H166" s="287"/>
      <c r="I166" s="285"/>
      <c r="J166" s="775">
        <f t="shared" si="1"/>
        <v>46206</v>
      </c>
      <c r="K166" s="409">
        <f>'RESOLUCIONES 2024'!$C166-'RESOLUCIONES 2024'!$J166</f>
        <v>-877</v>
      </c>
      <c r="L166" s="73"/>
      <c r="M166" s="73"/>
      <c r="N166" s="21"/>
      <c r="O166" s="21"/>
    </row>
    <row r="167" ht="15.75" customHeight="1">
      <c r="A167" s="73" t="s">
        <v>7852</v>
      </c>
      <c r="B167" s="351">
        <v>165.0</v>
      </c>
      <c r="C167" s="130">
        <v>45329.0</v>
      </c>
      <c r="D167" s="73" t="s">
        <v>3668</v>
      </c>
      <c r="E167" s="130" t="s">
        <v>11288</v>
      </c>
      <c r="F167" s="73" t="s">
        <v>8629</v>
      </c>
      <c r="G167" s="169"/>
      <c r="H167" s="287"/>
      <c r="I167" s="285"/>
      <c r="J167" s="775">
        <f t="shared" si="1"/>
        <v>46206</v>
      </c>
      <c r="K167" s="409">
        <f>'RESOLUCIONES 2024'!$C167-'RESOLUCIONES 2024'!$J167</f>
        <v>-877</v>
      </c>
      <c r="L167" s="73"/>
      <c r="M167" s="73"/>
      <c r="N167" s="21"/>
      <c r="O167" s="21"/>
    </row>
    <row r="168" ht="15.75" customHeight="1">
      <c r="A168" s="73" t="s">
        <v>7852</v>
      </c>
      <c r="B168" s="351">
        <v>166.0</v>
      </c>
      <c r="C168" s="130">
        <v>45329.0</v>
      </c>
      <c r="D168" s="73" t="s">
        <v>10551</v>
      </c>
      <c r="E168" s="130" t="s">
        <v>11289</v>
      </c>
      <c r="F168" s="73" t="s">
        <v>8629</v>
      </c>
      <c r="G168" s="169"/>
      <c r="H168" s="287"/>
      <c r="I168" s="285"/>
      <c r="J168" s="775">
        <f t="shared" si="1"/>
        <v>46206</v>
      </c>
      <c r="K168" s="409">
        <f>'RESOLUCIONES 2024'!$C168-'RESOLUCIONES 2024'!$J168</f>
        <v>-877</v>
      </c>
      <c r="L168" s="73"/>
      <c r="M168" s="73"/>
      <c r="N168" s="21"/>
      <c r="O168" s="21"/>
    </row>
    <row r="169" ht="15.75" customHeight="1">
      <c r="A169" s="73" t="s">
        <v>7852</v>
      </c>
      <c r="B169" s="351">
        <v>167.0</v>
      </c>
      <c r="C169" s="130">
        <v>45329.0</v>
      </c>
      <c r="D169" s="73" t="s">
        <v>11290</v>
      </c>
      <c r="E169" s="130"/>
      <c r="F169" s="73" t="s">
        <v>9430</v>
      </c>
      <c r="G169" s="169"/>
      <c r="H169" s="287"/>
      <c r="I169" s="285"/>
      <c r="J169" s="775">
        <f t="shared" si="1"/>
        <v>46206</v>
      </c>
      <c r="K169" s="409">
        <f>'RESOLUCIONES 2024'!$C169-'RESOLUCIONES 2024'!$J169</f>
        <v>-877</v>
      </c>
      <c r="L169" s="73"/>
      <c r="M169" s="73"/>
      <c r="N169" s="21"/>
      <c r="O169" s="21"/>
    </row>
    <row r="170" ht="15.75" customHeight="1">
      <c r="A170" s="73" t="s">
        <v>7852</v>
      </c>
      <c r="B170" s="349">
        <v>168.0</v>
      </c>
      <c r="C170" s="130">
        <v>45331.0</v>
      </c>
      <c r="D170" s="73" t="s">
        <v>10692</v>
      </c>
      <c r="E170" s="130" t="s">
        <v>6091</v>
      </c>
      <c r="F170" s="73" t="s">
        <v>2751</v>
      </c>
      <c r="G170" s="169"/>
      <c r="H170" s="287"/>
      <c r="I170" s="285"/>
      <c r="J170" s="775">
        <f t="shared" si="1"/>
        <v>46206</v>
      </c>
      <c r="K170" s="409">
        <f>'RESOLUCIONES 2024'!$C170-'RESOLUCIONES 2024'!$J170</f>
        <v>-875</v>
      </c>
      <c r="L170" s="73"/>
      <c r="M170" s="73"/>
      <c r="N170" s="21"/>
      <c r="O170" s="21"/>
    </row>
    <row r="171" ht="15.75" customHeight="1">
      <c r="A171" s="73" t="s">
        <v>7852</v>
      </c>
      <c r="B171" s="351">
        <v>169.0</v>
      </c>
      <c r="C171" s="130">
        <v>45331.0</v>
      </c>
      <c r="D171" s="73" t="s">
        <v>2867</v>
      </c>
      <c r="E171" s="130" t="s">
        <v>11292</v>
      </c>
      <c r="F171" s="73" t="s">
        <v>2751</v>
      </c>
      <c r="G171" s="169"/>
      <c r="H171" s="287"/>
      <c r="I171" s="285"/>
      <c r="J171" s="775">
        <f t="shared" si="1"/>
        <v>46206</v>
      </c>
      <c r="K171" s="409">
        <f>'RESOLUCIONES 2024'!$C171-'RESOLUCIONES 2024'!$J171</f>
        <v>-875</v>
      </c>
      <c r="L171" s="73"/>
      <c r="M171" s="73"/>
      <c r="N171" s="21"/>
      <c r="O171" s="21"/>
    </row>
    <row r="172" ht="15.75" customHeight="1">
      <c r="A172" s="73" t="s">
        <v>7852</v>
      </c>
      <c r="B172" s="351">
        <v>170.0</v>
      </c>
      <c r="C172" s="130">
        <v>45331.0</v>
      </c>
      <c r="D172" s="73" t="s">
        <v>5703</v>
      </c>
      <c r="E172" s="130" t="s">
        <v>8020</v>
      </c>
      <c r="F172" s="73" t="s">
        <v>2751</v>
      </c>
      <c r="G172" s="169"/>
      <c r="H172" s="287"/>
      <c r="I172" s="285"/>
      <c r="J172" s="775">
        <f t="shared" si="1"/>
        <v>46206</v>
      </c>
      <c r="K172" s="409">
        <f>'RESOLUCIONES 2024'!$C172-'RESOLUCIONES 2024'!$J172</f>
        <v>-875</v>
      </c>
      <c r="L172" s="73"/>
      <c r="M172" s="73"/>
      <c r="N172" s="21"/>
      <c r="O172" s="21"/>
    </row>
    <row r="173" ht="15.75" customHeight="1">
      <c r="A173" s="73" t="s">
        <v>7852</v>
      </c>
      <c r="B173" s="349">
        <v>171.0</v>
      </c>
      <c r="C173" s="130">
        <v>45331.0</v>
      </c>
      <c r="D173" s="73" t="s">
        <v>11296</v>
      </c>
      <c r="E173" s="130" t="s">
        <v>11297</v>
      </c>
      <c r="F173" s="73" t="s">
        <v>2751</v>
      </c>
      <c r="G173" s="169"/>
      <c r="H173" s="287"/>
      <c r="I173" s="285"/>
      <c r="J173" s="775">
        <f t="shared" si="1"/>
        <v>46206</v>
      </c>
      <c r="K173" s="409">
        <f>'RESOLUCIONES 2024'!$C173-'RESOLUCIONES 2024'!$J173</f>
        <v>-875</v>
      </c>
      <c r="L173" s="73"/>
      <c r="M173" s="73"/>
      <c r="N173" s="21"/>
      <c r="O173" s="21"/>
    </row>
    <row r="174" ht="15.75" customHeight="1">
      <c r="A174" s="73" t="s">
        <v>7852</v>
      </c>
      <c r="B174" s="351">
        <v>172.0</v>
      </c>
      <c r="C174" s="130">
        <v>45331.0</v>
      </c>
      <c r="D174" s="73" t="s">
        <v>8085</v>
      </c>
      <c r="E174" s="130" t="s">
        <v>11298</v>
      </c>
      <c r="F174" s="73" t="s">
        <v>2751</v>
      </c>
      <c r="G174" s="169"/>
      <c r="H174" s="287"/>
      <c r="I174" s="285"/>
      <c r="J174" s="775">
        <f t="shared" si="1"/>
        <v>46206</v>
      </c>
      <c r="K174" s="409">
        <f>'RESOLUCIONES 2024'!$C174-'RESOLUCIONES 2024'!$J174</f>
        <v>-875</v>
      </c>
      <c r="L174" s="73"/>
      <c r="M174" s="73"/>
      <c r="N174" s="21"/>
      <c r="O174" s="21"/>
    </row>
    <row r="175" ht="15.75" customHeight="1">
      <c r="A175" s="73" t="s">
        <v>7852</v>
      </c>
      <c r="B175" s="351">
        <v>173.0</v>
      </c>
      <c r="C175" s="130">
        <v>45331.0</v>
      </c>
      <c r="D175" s="73" t="s">
        <v>11300</v>
      </c>
      <c r="E175" s="130" t="s">
        <v>11301</v>
      </c>
      <c r="F175" s="73" t="s">
        <v>2751</v>
      </c>
      <c r="G175" s="169"/>
      <c r="H175" s="287"/>
      <c r="I175" s="285"/>
      <c r="J175" s="775">
        <f t="shared" si="1"/>
        <v>46206</v>
      </c>
      <c r="K175" s="409">
        <f>'RESOLUCIONES 2024'!$C175-'RESOLUCIONES 2024'!$J175</f>
        <v>-875</v>
      </c>
      <c r="L175" s="73"/>
      <c r="M175" s="73"/>
      <c r="N175" s="21"/>
      <c r="O175" s="21"/>
    </row>
    <row r="176" ht="15.75" customHeight="1">
      <c r="A176" s="73" t="s">
        <v>7852</v>
      </c>
      <c r="B176" s="351">
        <v>174.0</v>
      </c>
      <c r="C176" s="130">
        <v>45331.0</v>
      </c>
      <c r="D176" s="73" t="s">
        <v>6579</v>
      </c>
      <c r="E176" s="130" t="s">
        <v>11128</v>
      </c>
      <c r="F176" s="73" t="s">
        <v>2751</v>
      </c>
      <c r="G176" s="389"/>
      <c r="H176" s="287"/>
      <c r="I176" s="285"/>
      <c r="J176" s="775">
        <f t="shared" si="1"/>
        <v>46206</v>
      </c>
      <c r="K176" s="409">
        <f>'RESOLUCIONES 2024'!$C176-'RESOLUCIONES 2024'!$J176</f>
        <v>-875</v>
      </c>
      <c r="L176" s="73"/>
      <c r="M176" s="73"/>
      <c r="N176" s="21"/>
      <c r="O176" s="21"/>
    </row>
    <row r="177" ht="15.75" customHeight="1">
      <c r="A177" s="73" t="s">
        <v>7852</v>
      </c>
      <c r="B177" s="351">
        <v>175.0</v>
      </c>
      <c r="C177" s="130">
        <v>45331.0</v>
      </c>
      <c r="D177" s="73" t="s">
        <v>9905</v>
      </c>
      <c r="E177" s="130" t="s">
        <v>11304</v>
      </c>
      <c r="F177" s="73" t="s">
        <v>2751</v>
      </c>
      <c r="G177" s="169"/>
      <c r="H177" s="287"/>
      <c r="I177" s="285"/>
      <c r="J177" s="775">
        <f t="shared" si="1"/>
        <v>46206</v>
      </c>
      <c r="K177" s="409">
        <f>'RESOLUCIONES 2024'!$C177-'RESOLUCIONES 2024'!$J177</f>
        <v>-875</v>
      </c>
      <c r="L177" s="73"/>
      <c r="M177" s="73"/>
      <c r="N177" s="21"/>
      <c r="O177" s="21"/>
    </row>
    <row r="178" ht="15.75" customHeight="1">
      <c r="A178" s="73" t="s">
        <v>7852</v>
      </c>
      <c r="B178" s="351">
        <v>176.0</v>
      </c>
      <c r="C178" s="130">
        <v>45335.0</v>
      </c>
      <c r="D178" s="73" t="s">
        <v>4580</v>
      </c>
      <c r="E178" s="130" t="s">
        <v>11305</v>
      </c>
      <c r="F178" s="73" t="s">
        <v>9800</v>
      </c>
      <c r="G178" s="169"/>
      <c r="H178" s="287"/>
      <c r="I178" s="285"/>
      <c r="J178" s="775">
        <f t="shared" si="1"/>
        <v>46206</v>
      </c>
      <c r="K178" s="409">
        <f>'RESOLUCIONES 2024'!$C178-'RESOLUCIONES 2024'!$J178</f>
        <v>-871</v>
      </c>
      <c r="L178" s="73"/>
      <c r="M178" s="73"/>
      <c r="N178" s="21"/>
      <c r="O178" s="21"/>
    </row>
    <row r="179" ht="15.75" customHeight="1">
      <c r="A179" s="73" t="s">
        <v>7852</v>
      </c>
      <c r="B179" s="351">
        <v>177.0</v>
      </c>
      <c r="C179" s="130">
        <v>45335.0</v>
      </c>
      <c r="D179" s="73" t="s">
        <v>7211</v>
      </c>
      <c r="E179" s="130" t="s">
        <v>8743</v>
      </c>
      <c r="F179" s="73" t="s">
        <v>9800</v>
      </c>
      <c r="G179" s="169"/>
      <c r="H179" s="287"/>
      <c r="I179" s="285"/>
      <c r="J179" s="775">
        <f t="shared" si="1"/>
        <v>46206</v>
      </c>
      <c r="K179" s="409">
        <f>'RESOLUCIONES 2024'!$C179-'RESOLUCIONES 2024'!$J179</f>
        <v>-871</v>
      </c>
      <c r="L179" s="73"/>
      <c r="M179" s="73"/>
      <c r="N179" s="21"/>
      <c r="O179" s="21"/>
    </row>
    <row r="180" ht="15.75" customHeight="1">
      <c r="A180" s="73" t="s">
        <v>7852</v>
      </c>
      <c r="B180" s="351">
        <v>178.0</v>
      </c>
      <c r="C180" s="130">
        <v>45335.0</v>
      </c>
      <c r="D180" s="73" t="s">
        <v>2149</v>
      </c>
      <c r="E180" s="130" t="s">
        <v>11306</v>
      </c>
      <c r="F180" s="73" t="s">
        <v>9800</v>
      </c>
      <c r="G180" s="300"/>
      <c r="H180" s="316"/>
      <c r="I180" s="285"/>
      <c r="J180" s="775">
        <f t="shared" si="1"/>
        <v>46206</v>
      </c>
      <c r="K180" s="409">
        <f>'RESOLUCIONES 2024'!$C180-'RESOLUCIONES 2024'!$J180</f>
        <v>-871</v>
      </c>
      <c r="L180" s="73"/>
      <c r="M180" s="73"/>
      <c r="N180" s="21"/>
      <c r="O180" s="21"/>
    </row>
    <row r="181" ht="15.75" customHeight="1">
      <c r="A181" s="73" t="s">
        <v>7852</v>
      </c>
      <c r="B181" s="351">
        <v>179.0</v>
      </c>
      <c r="C181" s="130">
        <v>45336.0</v>
      </c>
      <c r="D181" s="73" t="s">
        <v>5192</v>
      </c>
      <c r="E181" s="130" t="s">
        <v>9050</v>
      </c>
      <c r="F181" s="73" t="s">
        <v>131</v>
      </c>
      <c r="G181" s="152"/>
      <c r="H181" s="287"/>
      <c r="I181" s="285"/>
      <c r="J181" s="775">
        <f t="shared" si="1"/>
        <v>46206</v>
      </c>
      <c r="K181" s="409">
        <f>'RESOLUCIONES 2024'!$C181-'RESOLUCIONES 2024'!$J181</f>
        <v>-870</v>
      </c>
      <c r="L181" s="73"/>
      <c r="M181" s="73"/>
      <c r="N181" s="21"/>
      <c r="O181" s="21"/>
    </row>
    <row r="182" ht="15.75" customHeight="1">
      <c r="A182" s="73" t="s">
        <v>7852</v>
      </c>
      <c r="B182" s="351">
        <v>180.0</v>
      </c>
      <c r="C182" s="130">
        <v>45336.0</v>
      </c>
      <c r="D182" s="73" t="s">
        <v>11309</v>
      </c>
      <c r="E182" s="130" t="s">
        <v>7642</v>
      </c>
      <c r="F182" s="73" t="s">
        <v>131</v>
      </c>
      <c r="G182" s="300"/>
      <c r="H182" s="287"/>
      <c r="I182" s="285"/>
      <c r="J182" s="775">
        <f t="shared" si="1"/>
        <v>46206</v>
      </c>
      <c r="K182" s="409">
        <f>'RESOLUCIONES 2024'!$C182-'RESOLUCIONES 2024'!$J182</f>
        <v>-870</v>
      </c>
      <c r="L182" s="73"/>
      <c r="M182" s="73"/>
      <c r="N182" s="21"/>
      <c r="O182" s="21"/>
    </row>
    <row r="183" ht="15.75" customHeight="1">
      <c r="A183" s="73" t="s">
        <v>7852</v>
      </c>
      <c r="B183" s="351">
        <v>181.0</v>
      </c>
      <c r="C183" s="130">
        <v>45336.0</v>
      </c>
      <c r="D183" s="73" t="s">
        <v>2196</v>
      </c>
      <c r="E183" s="130" t="s">
        <v>10590</v>
      </c>
      <c r="F183" s="73" t="s">
        <v>131</v>
      </c>
      <c r="G183" s="300"/>
      <c r="H183" s="287"/>
      <c r="I183" s="285"/>
      <c r="J183" s="775">
        <f t="shared" si="1"/>
        <v>46206</v>
      </c>
      <c r="K183" s="409">
        <f>'RESOLUCIONES 2024'!$C183-'RESOLUCIONES 2024'!$J183</f>
        <v>-870</v>
      </c>
      <c r="L183" s="73"/>
      <c r="M183" s="73"/>
      <c r="N183" s="21"/>
      <c r="O183" s="21"/>
    </row>
    <row r="184" ht="15.75" customHeight="1">
      <c r="A184" s="73" t="s">
        <v>7852</v>
      </c>
      <c r="B184" s="351">
        <v>182.0</v>
      </c>
      <c r="C184" s="130">
        <v>45336.0</v>
      </c>
      <c r="D184" s="73" t="s">
        <v>8582</v>
      </c>
      <c r="E184" s="130" t="s">
        <v>8433</v>
      </c>
      <c r="F184" s="73" t="s">
        <v>131</v>
      </c>
      <c r="G184" s="169"/>
      <c r="H184" s="287"/>
      <c r="I184" s="285"/>
      <c r="J184" s="775">
        <f t="shared" si="1"/>
        <v>46206</v>
      </c>
      <c r="K184" s="409">
        <f>'RESOLUCIONES 2024'!$C184-'RESOLUCIONES 2024'!$J184</f>
        <v>-870</v>
      </c>
      <c r="L184" s="73"/>
      <c r="M184" s="73"/>
      <c r="N184" s="21"/>
      <c r="O184" s="21"/>
    </row>
    <row r="185" ht="15.75" customHeight="1">
      <c r="A185" s="73" t="s">
        <v>7852</v>
      </c>
      <c r="B185" s="351">
        <v>183.0</v>
      </c>
      <c r="C185" s="130">
        <v>45336.0</v>
      </c>
      <c r="D185" s="73" t="s">
        <v>5617</v>
      </c>
      <c r="E185" s="130" t="s">
        <v>8968</v>
      </c>
      <c r="F185" s="73" t="s">
        <v>131</v>
      </c>
      <c r="G185" s="169"/>
      <c r="H185" s="287"/>
      <c r="I185" s="285"/>
      <c r="J185" s="775">
        <f t="shared" si="1"/>
        <v>46206</v>
      </c>
      <c r="K185" s="409">
        <f>'RESOLUCIONES 2024'!$C185-'RESOLUCIONES 2024'!$J185</f>
        <v>-870</v>
      </c>
      <c r="L185" s="73"/>
      <c r="M185" s="73"/>
      <c r="N185" s="21"/>
      <c r="O185" s="21"/>
    </row>
    <row r="186" ht="15.75" customHeight="1">
      <c r="A186" s="73" t="s">
        <v>7852</v>
      </c>
      <c r="B186" s="351">
        <v>184.0</v>
      </c>
      <c r="C186" s="130">
        <v>45336.0</v>
      </c>
      <c r="D186" s="73" t="s">
        <v>11311</v>
      </c>
      <c r="E186" s="130" t="s">
        <v>11312</v>
      </c>
      <c r="F186" s="73" t="s">
        <v>18</v>
      </c>
      <c r="G186" s="169" t="s">
        <v>4601</v>
      </c>
      <c r="H186" s="287"/>
      <c r="I186" s="285"/>
      <c r="J186" s="775">
        <f t="shared" si="1"/>
        <v>46206</v>
      </c>
      <c r="K186" s="409">
        <f>'RESOLUCIONES 2024'!$C186-'RESOLUCIONES 2024'!$J186</f>
        <v>-870</v>
      </c>
      <c r="L186" s="73"/>
      <c r="M186" s="73"/>
      <c r="N186" s="21"/>
      <c r="O186" s="21"/>
    </row>
    <row r="187" ht="15.75" customHeight="1">
      <c r="A187" s="73" t="s">
        <v>7852</v>
      </c>
      <c r="B187" s="351">
        <v>185.0</v>
      </c>
      <c r="C187" s="130">
        <v>45336.0</v>
      </c>
      <c r="D187" s="73" t="s">
        <v>11313</v>
      </c>
      <c r="E187" s="130" t="s">
        <v>11314</v>
      </c>
      <c r="F187" s="73" t="s">
        <v>18</v>
      </c>
      <c r="G187" s="169" t="s">
        <v>8661</v>
      </c>
      <c r="H187" s="287"/>
      <c r="I187" s="285"/>
      <c r="J187" s="775">
        <f t="shared" si="1"/>
        <v>46206</v>
      </c>
      <c r="K187" s="409">
        <f>'RESOLUCIONES 2024'!$C187-'RESOLUCIONES 2024'!$J187</f>
        <v>-870</v>
      </c>
      <c r="L187" s="73"/>
      <c r="M187" s="73"/>
      <c r="N187" s="21"/>
      <c r="O187" s="21"/>
    </row>
    <row r="188" ht="15.75" customHeight="1">
      <c r="A188" s="73" t="s">
        <v>7852</v>
      </c>
      <c r="B188" s="351">
        <v>186.0</v>
      </c>
      <c r="C188" s="130">
        <v>45336.0</v>
      </c>
      <c r="D188" s="73" t="s">
        <v>11315</v>
      </c>
      <c r="E188" s="130" t="s">
        <v>11316</v>
      </c>
      <c r="F188" s="73" t="s">
        <v>18</v>
      </c>
      <c r="G188" s="169" t="s">
        <v>9586</v>
      </c>
      <c r="H188" s="287"/>
      <c r="I188" s="285"/>
      <c r="J188" s="775">
        <f t="shared" si="1"/>
        <v>46206</v>
      </c>
      <c r="K188" s="409">
        <f>'RESOLUCIONES 2024'!$C188-'RESOLUCIONES 2024'!$J188</f>
        <v>-870</v>
      </c>
      <c r="L188" s="73"/>
      <c r="M188" s="73"/>
      <c r="N188" s="21"/>
      <c r="O188" s="21"/>
    </row>
    <row r="189" ht="15.75" customHeight="1">
      <c r="A189" s="73" t="s">
        <v>7852</v>
      </c>
      <c r="B189" s="351">
        <v>187.0</v>
      </c>
      <c r="C189" s="130">
        <v>45336.0</v>
      </c>
      <c r="D189" s="73" t="s">
        <v>2323</v>
      </c>
      <c r="E189" s="130" t="s">
        <v>3065</v>
      </c>
      <c r="F189" s="73" t="s">
        <v>131</v>
      </c>
      <c r="G189" s="169"/>
      <c r="H189" s="287"/>
      <c r="I189" s="285"/>
      <c r="J189" s="775">
        <f t="shared" si="1"/>
        <v>46206</v>
      </c>
      <c r="K189" s="409">
        <f>'RESOLUCIONES 2024'!$C189-'RESOLUCIONES 2024'!$J189</f>
        <v>-870</v>
      </c>
      <c r="L189" s="73"/>
      <c r="M189" s="73"/>
      <c r="N189" s="21"/>
      <c r="O189" s="21"/>
    </row>
    <row r="190" ht="15.75" customHeight="1">
      <c r="A190" s="73" t="s">
        <v>7852</v>
      </c>
      <c r="B190" s="351">
        <v>188.0</v>
      </c>
      <c r="C190" s="130">
        <v>45338.0</v>
      </c>
      <c r="D190" s="73" t="s">
        <v>9084</v>
      </c>
      <c r="E190" s="130" t="s">
        <v>10580</v>
      </c>
      <c r="F190" s="73" t="s">
        <v>1593</v>
      </c>
      <c r="G190" s="294" t="s">
        <v>10731</v>
      </c>
      <c r="H190" s="287"/>
      <c r="I190" s="285"/>
      <c r="J190" s="775">
        <f t="shared" si="1"/>
        <v>46206</v>
      </c>
      <c r="K190" s="409">
        <f>'RESOLUCIONES 2024'!$C190-'RESOLUCIONES 2024'!$J190</f>
        <v>-868</v>
      </c>
      <c r="L190" s="73"/>
      <c r="M190" s="73"/>
      <c r="N190" s="21"/>
      <c r="O190" s="21"/>
    </row>
    <row r="191" ht="15.75" customHeight="1">
      <c r="A191" s="73" t="s">
        <v>7852</v>
      </c>
      <c r="B191" s="351">
        <v>189.0</v>
      </c>
      <c r="C191" s="130">
        <v>45338.0</v>
      </c>
      <c r="D191" s="73" t="s">
        <v>3207</v>
      </c>
      <c r="E191" s="130" t="s">
        <v>8717</v>
      </c>
      <c r="F191" s="73" t="s">
        <v>1593</v>
      </c>
      <c r="G191" s="294" t="s">
        <v>10731</v>
      </c>
      <c r="H191" s="287"/>
      <c r="I191" s="285"/>
      <c r="J191" s="775">
        <f t="shared" si="1"/>
        <v>46206</v>
      </c>
      <c r="K191" s="409">
        <f>'RESOLUCIONES 2024'!$C191-'RESOLUCIONES 2024'!$J191</f>
        <v>-868</v>
      </c>
      <c r="L191" s="73"/>
      <c r="M191" s="73"/>
      <c r="N191" s="21"/>
      <c r="O191" s="21"/>
    </row>
    <row r="192" ht="15.75" customHeight="1">
      <c r="A192" s="73" t="s">
        <v>7852</v>
      </c>
      <c r="B192" s="351">
        <v>190.0</v>
      </c>
      <c r="C192" s="130">
        <v>45338.0</v>
      </c>
      <c r="D192" s="73" t="s">
        <v>7280</v>
      </c>
      <c r="E192" s="130" t="s">
        <v>10949</v>
      </c>
      <c r="F192" s="73" t="s">
        <v>1593</v>
      </c>
      <c r="G192" s="294" t="s">
        <v>10731</v>
      </c>
      <c r="H192" s="287"/>
      <c r="I192" s="285"/>
      <c r="J192" s="775">
        <f t="shared" si="1"/>
        <v>46206</v>
      </c>
      <c r="K192" s="409">
        <f>'RESOLUCIONES 2024'!$C192-'RESOLUCIONES 2024'!$J192</f>
        <v>-868</v>
      </c>
      <c r="L192" s="73"/>
      <c r="M192" s="73"/>
      <c r="N192" s="21"/>
      <c r="O192" s="21"/>
    </row>
    <row r="193" ht="15.75" customHeight="1">
      <c r="A193" s="73" t="s">
        <v>7852</v>
      </c>
      <c r="B193" s="351">
        <v>191.0</v>
      </c>
      <c r="C193" s="130">
        <v>45338.0</v>
      </c>
      <c r="D193" s="73" t="s">
        <v>2346</v>
      </c>
      <c r="E193" s="130" t="s">
        <v>10964</v>
      </c>
      <c r="F193" s="73" t="s">
        <v>1593</v>
      </c>
      <c r="G193" s="294" t="s">
        <v>9883</v>
      </c>
      <c r="H193" s="287"/>
      <c r="I193" s="285"/>
      <c r="J193" s="775">
        <f t="shared" si="1"/>
        <v>46206</v>
      </c>
      <c r="K193" s="409">
        <f>'RESOLUCIONES 2024'!$C193-'RESOLUCIONES 2024'!$J193</f>
        <v>-868</v>
      </c>
      <c r="L193" s="73"/>
      <c r="M193" s="73"/>
      <c r="N193" s="21"/>
      <c r="O193" s="21"/>
    </row>
    <row r="194" ht="15.75" customHeight="1">
      <c r="A194" s="73" t="s">
        <v>7852</v>
      </c>
      <c r="B194" s="351">
        <v>192.0</v>
      </c>
      <c r="C194" s="130">
        <v>45338.0</v>
      </c>
      <c r="D194" s="73" t="s">
        <v>9569</v>
      </c>
      <c r="E194" s="130" t="s">
        <v>9570</v>
      </c>
      <c r="F194" s="73" t="s">
        <v>2751</v>
      </c>
      <c r="G194" s="169"/>
      <c r="H194" s="287"/>
      <c r="I194" s="285"/>
      <c r="J194" s="775">
        <f t="shared" si="1"/>
        <v>46206</v>
      </c>
      <c r="K194" s="409">
        <f>'RESOLUCIONES 2024'!$C194-'RESOLUCIONES 2024'!$J194</f>
        <v>-868</v>
      </c>
      <c r="L194" s="73"/>
      <c r="M194" s="73"/>
      <c r="N194" s="21"/>
      <c r="O194" s="21"/>
    </row>
    <row r="195" ht="15.75" customHeight="1">
      <c r="A195" s="73" t="s">
        <v>7852</v>
      </c>
      <c r="B195" s="351">
        <v>193.0</v>
      </c>
      <c r="C195" s="130">
        <v>45338.0</v>
      </c>
      <c r="D195" s="73" t="s">
        <v>3769</v>
      </c>
      <c r="E195" s="130" t="s">
        <v>3770</v>
      </c>
      <c r="F195" s="73" t="s">
        <v>1624</v>
      </c>
      <c r="G195" s="169"/>
      <c r="H195" s="287"/>
      <c r="I195" s="285"/>
      <c r="J195" s="775">
        <f t="shared" si="1"/>
        <v>46206</v>
      </c>
      <c r="K195" s="409">
        <f>'RESOLUCIONES 2024'!$C195-'RESOLUCIONES 2024'!$J195</f>
        <v>-868</v>
      </c>
      <c r="L195" s="73"/>
      <c r="M195" s="73"/>
      <c r="N195" s="21"/>
      <c r="O195" s="21"/>
    </row>
    <row r="196" ht="15.75" customHeight="1">
      <c r="A196" s="73" t="s">
        <v>7852</v>
      </c>
      <c r="B196" s="351">
        <v>194.0</v>
      </c>
      <c r="C196" s="130">
        <v>45338.0</v>
      </c>
      <c r="D196" s="73" t="s">
        <v>6098</v>
      </c>
      <c r="E196" s="130" t="s">
        <v>6099</v>
      </c>
      <c r="F196" s="73" t="s">
        <v>1624</v>
      </c>
      <c r="G196" s="169"/>
      <c r="H196" s="287"/>
      <c r="I196" s="285"/>
      <c r="J196" s="775">
        <f t="shared" si="1"/>
        <v>46206</v>
      </c>
      <c r="K196" s="409">
        <f>'RESOLUCIONES 2024'!$C196-'RESOLUCIONES 2024'!$J196</f>
        <v>-868</v>
      </c>
      <c r="L196" s="73"/>
      <c r="M196" s="73"/>
      <c r="N196" s="21"/>
      <c r="O196" s="21"/>
    </row>
    <row r="197" ht="15.75" customHeight="1">
      <c r="A197" s="73" t="s">
        <v>7852</v>
      </c>
      <c r="B197" s="351">
        <v>195.0</v>
      </c>
      <c r="C197" s="130">
        <v>45338.0</v>
      </c>
      <c r="D197" s="73" t="s">
        <v>10720</v>
      </c>
      <c r="E197" s="130" t="s">
        <v>10931</v>
      </c>
      <c r="F197" s="73" t="s">
        <v>1624</v>
      </c>
      <c r="G197" s="169"/>
      <c r="H197" s="287"/>
      <c r="I197" s="285"/>
      <c r="J197" s="775">
        <f t="shared" si="1"/>
        <v>46206</v>
      </c>
      <c r="K197" s="409">
        <f>'RESOLUCIONES 2024'!$C197-'RESOLUCIONES 2024'!$J197</f>
        <v>-868</v>
      </c>
      <c r="L197" s="73"/>
      <c r="M197" s="73"/>
      <c r="N197" s="21"/>
      <c r="O197" s="21"/>
    </row>
    <row r="198" ht="15.75" customHeight="1">
      <c r="A198" s="73" t="s">
        <v>7852</v>
      </c>
      <c r="B198" s="351">
        <v>196.0</v>
      </c>
      <c r="C198" s="130">
        <v>45338.0</v>
      </c>
      <c r="D198" s="73" t="s">
        <v>10953</v>
      </c>
      <c r="E198" s="130" t="s">
        <v>10954</v>
      </c>
      <c r="F198" s="73" t="s">
        <v>1624</v>
      </c>
      <c r="G198" s="169"/>
      <c r="H198" s="287"/>
      <c r="I198" s="285"/>
      <c r="J198" s="775">
        <f t="shared" si="1"/>
        <v>46206</v>
      </c>
      <c r="K198" s="409">
        <f>'RESOLUCIONES 2024'!$C198-'RESOLUCIONES 2024'!$J198</f>
        <v>-868</v>
      </c>
      <c r="L198" s="73"/>
      <c r="M198" s="73"/>
      <c r="N198" s="21"/>
      <c r="O198" s="21"/>
    </row>
    <row r="199" ht="15.75" customHeight="1">
      <c r="A199" s="73" t="s">
        <v>7852</v>
      </c>
      <c r="B199" s="351">
        <v>197.0</v>
      </c>
      <c r="C199" s="130">
        <v>45338.0</v>
      </c>
      <c r="D199" s="73" t="s">
        <v>9183</v>
      </c>
      <c r="E199" s="130" t="s">
        <v>11317</v>
      </c>
      <c r="F199" s="73" t="s">
        <v>2751</v>
      </c>
      <c r="G199" s="169"/>
      <c r="H199" s="287"/>
      <c r="I199" s="285"/>
      <c r="J199" s="775">
        <f t="shared" si="1"/>
        <v>46206</v>
      </c>
      <c r="K199" s="409">
        <f>'RESOLUCIONES 2024'!$C199-'RESOLUCIONES 2024'!$J199</f>
        <v>-868</v>
      </c>
      <c r="L199" s="73"/>
      <c r="M199" s="73"/>
      <c r="N199" s="21"/>
      <c r="O199" s="21"/>
    </row>
    <row r="200" ht="15.75" customHeight="1">
      <c r="A200" s="73" t="s">
        <v>7852</v>
      </c>
      <c r="B200" s="351">
        <v>198.0</v>
      </c>
      <c r="C200" s="130">
        <v>45338.0</v>
      </c>
      <c r="D200" s="73" t="s">
        <v>11266</v>
      </c>
      <c r="E200" s="130" t="s">
        <v>11318</v>
      </c>
      <c r="F200" s="73" t="s">
        <v>2751</v>
      </c>
      <c r="G200" s="253"/>
      <c r="H200" s="287"/>
      <c r="I200" s="285"/>
      <c r="J200" s="775">
        <f t="shared" si="1"/>
        <v>46206</v>
      </c>
      <c r="K200" s="409">
        <f>'RESOLUCIONES 2024'!$C200-'RESOLUCIONES 2024'!$J200</f>
        <v>-868</v>
      </c>
      <c r="L200" s="73"/>
      <c r="M200" s="73"/>
      <c r="N200" s="21"/>
      <c r="O200" s="21"/>
    </row>
    <row r="201" ht="15.75" customHeight="1">
      <c r="A201" s="73" t="s">
        <v>7852</v>
      </c>
      <c r="B201" s="351">
        <v>199.0</v>
      </c>
      <c r="C201" s="130">
        <v>45341.0</v>
      </c>
      <c r="D201" s="73" t="s">
        <v>2265</v>
      </c>
      <c r="E201" s="130" t="s">
        <v>3562</v>
      </c>
      <c r="F201" s="73" t="s">
        <v>2751</v>
      </c>
      <c r="G201" s="300"/>
      <c r="H201" s="287"/>
      <c r="I201" s="285"/>
      <c r="J201" s="775">
        <f t="shared" si="1"/>
        <v>46206</v>
      </c>
      <c r="K201" s="409">
        <f>'RESOLUCIONES 2024'!$C201-'RESOLUCIONES 2024'!$J201</f>
        <v>-865</v>
      </c>
      <c r="L201" s="73"/>
      <c r="M201" s="73"/>
      <c r="N201" s="21"/>
      <c r="O201" s="21"/>
    </row>
    <row r="202" ht="15.75" customHeight="1">
      <c r="A202" s="73" t="s">
        <v>7852</v>
      </c>
      <c r="B202" s="351">
        <v>200.0</v>
      </c>
      <c r="C202" s="130">
        <v>45341.0</v>
      </c>
      <c r="D202" s="73" t="s">
        <v>5966</v>
      </c>
      <c r="E202" s="130" t="s">
        <v>5967</v>
      </c>
      <c r="F202" s="73" t="s">
        <v>2751</v>
      </c>
      <c r="G202" s="300"/>
      <c r="H202" s="287"/>
      <c r="I202" s="285"/>
      <c r="J202" s="775">
        <f t="shared" si="1"/>
        <v>46206</v>
      </c>
      <c r="K202" s="409">
        <f>'RESOLUCIONES 2024'!$C202-'RESOLUCIONES 2024'!$J202</f>
        <v>-865</v>
      </c>
      <c r="L202" s="73"/>
      <c r="M202" s="73"/>
      <c r="N202" s="21"/>
      <c r="O202" s="21"/>
    </row>
    <row r="203" ht="15.75" customHeight="1">
      <c r="A203" s="73" t="s">
        <v>7852</v>
      </c>
      <c r="B203" s="351">
        <v>201.0</v>
      </c>
      <c r="C203" s="130">
        <v>45341.0</v>
      </c>
      <c r="D203" s="73" t="s">
        <v>2727</v>
      </c>
      <c r="E203" s="130" t="s">
        <v>11319</v>
      </c>
      <c r="F203" s="73" t="s">
        <v>2751</v>
      </c>
      <c r="G203" s="300"/>
      <c r="H203" s="287"/>
      <c r="I203" s="285"/>
      <c r="J203" s="775">
        <f t="shared" si="1"/>
        <v>46206</v>
      </c>
      <c r="K203" s="409">
        <f>'RESOLUCIONES 2024'!$C203-'RESOLUCIONES 2024'!$J203</f>
        <v>-865</v>
      </c>
      <c r="L203" s="73"/>
      <c r="M203" s="73"/>
      <c r="N203" s="21"/>
      <c r="O203" s="21"/>
    </row>
    <row r="204" ht="15.75" customHeight="1">
      <c r="A204" s="73" t="s">
        <v>7852</v>
      </c>
      <c r="B204" s="351">
        <v>202.0</v>
      </c>
      <c r="C204" s="130">
        <v>45341.0</v>
      </c>
      <c r="D204" s="73" t="s">
        <v>1941</v>
      </c>
      <c r="E204" s="130" t="s">
        <v>11167</v>
      </c>
      <c r="F204" s="73" t="s">
        <v>2751</v>
      </c>
      <c r="G204" s="300"/>
      <c r="H204" s="287"/>
      <c r="I204" s="285"/>
      <c r="J204" s="775">
        <f t="shared" si="1"/>
        <v>46206</v>
      </c>
      <c r="K204" s="409">
        <f>'RESOLUCIONES 2024'!$C204-'RESOLUCIONES 2024'!$J204</f>
        <v>-865</v>
      </c>
      <c r="L204" s="73"/>
      <c r="M204" s="73"/>
      <c r="N204" s="21"/>
      <c r="O204" s="21"/>
    </row>
    <row r="205" ht="15.75" customHeight="1">
      <c r="A205" s="73" t="s">
        <v>7852</v>
      </c>
      <c r="B205" s="351">
        <v>203.0</v>
      </c>
      <c r="C205" s="130">
        <v>45341.0</v>
      </c>
      <c r="D205" s="73" t="s">
        <v>11321</v>
      </c>
      <c r="E205" s="130" t="s">
        <v>1285</v>
      </c>
      <c r="F205" s="73" t="s">
        <v>2751</v>
      </c>
      <c r="G205" s="253"/>
      <c r="H205" s="287"/>
      <c r="I205" s="285"/>
      <c r="J205" s="775">
        <f t="shared" si="1"/>
        <v>46206</v>
      </c>
      <c r="K205" s="409">
        <f>'RESOLUCIONES 2024'!$C205-'RESOLUCIONES 2024'!$J205</f>
        <v>-865</v>
      </c>
      <c r="L205" s="73"/>
      <c r="M205" s="73"/>
      <c r="N205" s="21"/>
      <c r="O205" s="21"/>
    </row>
    <row r="206" ht="15.75" customHeight="1">
      <c r="A206" s="73" t="s">
        <v>7852</v>
      </c>
      <c r="B206" s="351">
        <v>204.0</v>
      </c>
      <c r="C206" s="130">
        <v>45341.0</v>
      </c>
      <c r="D206" s="73" t="s">
        <v>11189</v>
      </c>
      <c r="E206" s="130" t="s">
        <v>11190</v>
      </c>
      <c r="F206" s="73" t="s">
        <v>2751</v>
      </c>
      <c r="G206" s="253"/>
      <c r="H206" s="287"/>
      <c r="I206" s="285"/>
      <c r="J206" s="775">
        <f t="shared" si="1"/>
        <v>46206</v>
      </c>
      <c r="K206" s="409">
        <f>'RESOLUCIONES 2024'!$C206-'RESOLUCIONES 2024'!$J206</f>
        <v>-865</v>
      </c>
      <c r="L206" s="73"/>
      <c r="M206" s="73"/>
      <c r="N206" s="21"/>
      <c r="O206" s="21"/>
    </row>
    <row r="207" ht="15.75" customHeight="1">
      <c r="A207" s="73" t="s">
        <v>7852</v>
      </c>
      <c r="B207" s="351">
        <v>205.0</v>
      </c>
      <c r="C207" s="130">
        <v>45341.0</v>
      </c>
      <c r="D207" s="73" t="s">
        <v>6549</v>
      </c>
      <c r="E207" s="130" t="s">
        <v>11322</v>
      </c>
      <c r="F207" s="73" t="s">
        <v>2751</v>
      </c>
      <c r="G207" s="253"/>
      <c r="H207" s="287"/>
      <c r="I207" s="285"/>
      <c r="J207" s="775">
        <f t="shared" si="1"/>
        <v>46206</v>
      </c>
      <c r="K207" s="409">
        <f>'RESOLUCIONES 2024'!$C207-'RESOLUCIONES 2024'!$J207</f>
        <v>-865</v>
      </c>
      <c r="L207" s="73"/>
      <c r="M207" s="73"/>
      <c r="N207" s="21"/>
      <c r="O207" s="21"/>
    </row>
    <row r="208" ht="15.75" customHeight="1">
      <c r="A208" s="73" t="s">
        <v>7852</v>
      </c>
      <c r="B208" s="351">
        <v>206.0</v>
      </c>
      <c r="C208" s="130">
        <v>45341.0</v>
      </c>
      <c r="D208" s="73" t="s">
        <v>1656</v>
      </c>
      <c r="E208" s="130" t="s">
        <v>11179</v>
      </c>
      <c r="F208" s="73" t="s">
        <v>2751</v>
      </c>
      <c r="G208" s="300"/>
      <c r="H208" s="287"/>
      <c r="I208" s="285"/>
      <c r="J208" s="775">
        <f t="shared" si="1"/>
        <v>46206</v>
      </c>
      <c r="K208" s="409">
        <f>'RESOLUCIONES 2024'!$C208-'RESOLUCIONES 2024'!$J208</f>
        <v>-865</v>
      </c>
      <c r="L208" s="73"/>
      <c r="M208" s="73"/>
      <c r="N208" s="21"/>
      <c r="O208" s="21"/>
    </row>
    <row r="209" ht="15.75" customHeight="1">
      <c r="A209" s="73" t="s">
        <v>7852</v>
      </c>
      <c r="B209" s="351">
        <v>207.0</v>
      </c>
      <c r="C209" s="130">
        <v>45341.0</v>
      </c>
      <c r="D209" s="73" t="s">
        <v>11152</v>
      </c>
      <c r="E209" s="130" t="s">
        <v>11153</v>
      </c>
      <c r="F209" s="73" t="s">
        <v>2751</v>
      </c>
      <c r="G209" s="169"/>
      <c r="H209" s="287"/>
      <c r="I209" s="285"/>
      <c r="J209" s="775">
        <f t="shared" si="1"/>
        <v>46206</v>
      </c>
      <c r="K209" s="409">
        <f>'RESOLUCIONES 2024'!$C209-'RESOLUCIONES 2024'!$J209</f>
        <v>-865</v>
      </c>
      <c r="L209" s="73"/>
      <c r="M209" s="73"/>
      <c r="N209" s="21"/>
      <c r="O209" s="21"/>
    </row>
    <row r="210" ht="15.75" customHeight="1">
      <c r="A210" s="73" t="s">
        <v>7852</v>
      </c>
      <c r="B210" s="351">
        <v>208.0</v>
      </c>
      <c r="C210" s="130">
        <v>45341.0</v>
      </c>
      <c r="D210" s="73" t="s">
        <v>1372</v>
      </c>
      <c r="E210" s="130" t="s">
        <v>11155</v>
      </c>
      <c r="F210" s="73" t="s">
        <v>2751</v>
      </c>
      <c r="G210" s="300"/>
      <c r="H210" s="287"/>
      <c r="I210" s="285"/>
      <c r="J210" s="775">
        <f t="shared" si="1"/>
        <v>46206</v>
      </c>
      <c r="K210" s="409">
        <f>'RESOLUCIONES 2024'!$C210-'RESOLUCIONES 2024'!$J210</f>
        <v>-865</v>
      </c>
      <c r="L210" s="73"/>
      <c r="M210" s="73"/>
      <c r="N210" s="21"/>
      <c r="O210" s="21"/>
    </row>
    <row r="211" ht="15.75" customHeight="1">
      <c r="A211" s="73" t="s">
        <v>7852</v>
      </c>
      <c r="B211" s="351">
        <v>209.0</v>
      </c>
      <c r="C211" s="130">
        <v>45341.0</v>
      </c>
      <c r="D211" s="73" t="s">
        <v>5747</v>
      </c>
      <c r="E211" s="130" t="s">
        <v>11170</v>
      </c>
      <c r="F211" s="73" t="s">
        <v>2751</v>
      </c>
      <c r="G211" s="169"/>
      <c r="H211" s="287"/>
      <c r="I211" s="285"/>
      <c r="J211" s="775">
        <f t="shared" si="1"/>
        <v>46206</v>
      </c>
      <c r="K211" s="409">
        <f>'RESOLUCIONES 2024'!$C211-'RESOLUCIONES 2024'!$J211</f>
        <v>-865</v>
      </c>
      <c r="L211" s="73"/>
      <c r="M211" s="73"/>
      <c r="N211" s="21"/>
      <c r="O211" s="21"/>
    </row>
    <row r="212" ht="15.75" customHeight="1">
      <c r="A212" s="73" t="s">
        <v>7852</v>
      </c>
      <c r="B212" s="351">
        <v>210.0</v>
      </c>
      <c r="C212" s="130">
        <v>45341.0</v>
      </c>
      <c r="D212" s="73" t="s">
        <v>11326</v>
      </c>
      <c r="E212" s="130" t="s">
        <v>11327</v>
      </c>
      <c r="F212" s="73" t="s">
        <v>2751</v>
      </c>
      <c r="G212" s="169"/>
      <c r="H212" s="287"/>
      <c r="I212" s="285"/>
      <c r="J212" s="775">
        <f t="shared" si="1"/>
        <v>46206</v>
      </c>
      <c r="K212" s="409">
        <f>'RESOLUCIONES 2024'!$C212-'RESOLUCIONES 2024'!$J212</f>
        <v>-865</v>
      </c>
      <c r="L212" s="73"/>
      <c r="M212" s="73"/>
      <c r="N212" s="21"/>
      <c r="O212" s="21"/>
    </row>
    <row r="213" ht="15.75" customHeight="1">
      <c r="A213" s="73" t="s">
        <v>7852</v>
      </c>
      <c r="B213" s="351">
        <v>211.0</v>
      </c>
      <c r="C213" s="130">
        <v>45341.0</v>
      </c>
      <c r="D213" s="73" t="s">
        <v>11329</v>
      </c>
      <c r="E213" s="130" t="s">
        <v>11330</v>
      </c>
      <c r="F213" s="73" t="s">
        <v>2751</v>
      </c>
      <c r="G213" s="169"/>
      <c r="H213" s="287"/>
      <c r="I213" s="285"/>
      <c r="J213" s="775">
        <f t="shared" si="1"/>
        <v>46206</v>
      </c>
      <c r="K213" s="409">
        <f>'RESOLUCIONES 2024'!$C213-'RESOLUCIONES 2024'!$J213</f>
        <v>-865</v>
      </c>
      <c r="L213" s="73"/>
      <c r="M213" s="73"/>
      <c r="N213" s="21"/>
      <c r="O213" s="21"/>
    </row>
    <row r="214" ht="15.75" customHeight="1">
      <c r="A214" s="73" t="s">
        <v>7852</v>
      </c>
      <c r="B214" s="351">
        <v>212.0</v>
      </c>
      <c r="C214" s="130">
        <v>45341.0</v>
      </c>
      <c r="D214" s="73" t="s">
        <v>11332</v>
      </c>
      <c r="E214" s="130" t="s">
        <v>11333</v>
      </c>
      <c r="F214" s="73" t="s">
        <v>2751</v>
      </c>
      <c r="G214" s="169"/>
      <c r="H214" s="287"/>
      <c r="I214" s="285"/>
      <c r="J214" s="775">
        <f t="shared" si="1"/>
        <v>46206</v>
      </c>
      <c r="K214" s="409">
        <f>'RESOLUCIONES 2024'!$C214-'RESOLUCIONES 2024'!$J214</f>
        <v>-865</v>
      </c>
      <c r="L214" s="73"/>
      <c r="M214" s="73"/>
      <c r="N214" s="21"/>
      <c r="O214" s="21"/>
    </row>
    <row r="215" ht="15.75" customHeight="1">
      <c r="A215" s="73" t="s">
        <v>7852</v>
      </c>
      <c r="B215" s="351">
        <v>213.0</v>
      </c>
      <c r="C215" s="130">
        <v>45342.0</v>
      </c>
      <c r="D215" s="73" t="s">
        <v>2435</v>
      </c>
      <c r="E215" s="130" t="s">
        <v>11334</v>
      </c>
      <c r="F215" s="73" t="s">
        <v>18</v>
      </c>
      <c r="G215" s="169" t="s">
        <v>2433</v>
      </c>
      <c r="H215" s="287"/>
      <c r="I215" s="285"/>
      <c r="J215" s="775">
        <f t="shared" si="1"/>
        <v>46206</v>
      </c>
      <c r="K215" s="409">
        <f>'RESOLUCIONES 2024'!$C215-'RESOLUCIONES 2024'!$J215</f>
        <v>-864</v>
      </c>
      <c r="L215" s="73"/>
      <c r="M215" s="73"/>
      <c r="N215" s="21"/>
      <c r="O215" s="21"/>
    </row>
    <row r="216" ht="15.75" customHeight="1">
      <c r="A216" s="73" t="s">
        <v>7852</v>
      </c>
      <c r="B216" s="351">
        <v>214.0</v>
      </c>
      <c r="C216" s="130">
        <v>45342.0</v>
      </c>
      <c r="D216" s="73" t="s">
        <v>2867</v>
      </c>
      <c r="E216" s="130" t="s">
        <v>10849</v>
      </c>
      <c r="F216" s="73" t="s">
        <v>18</v>
      </c>
      <c r="G216" s="169" t="s">
        <v>11335</v>
      </c>
      <c r="H216" s="287"/>
      <c r="I216" s="285"/>
      <c r="J216" s="775">
        <f t="shared" si="1"/>
        <v>46206</v>
      </c>
      <c r="K216" s="409">
        <f>'RESOLUCIONES 2024'!$C216-'RESOLUCIONES 2024'!$J216</f>
        <v>-864</v>
      </c>
      <c r="L216" s="73"/>
      <c r="M216" s="73"/>
      <c r="N216" s="21"/>
      <c r="O216" s="21"/>
    </row>
    <row r="217" ht="15.75" customHeight="1">
      <c r="A217" s="73" t="s">
        <v>7852</v>
      </c>
      <c r="B217" s="351">
        <v>215.0</v>
      </c>
      <c r="C217" s="130">
        <v>45342.0</v>
      </c>
      <c r="D217" s="73" t="s">
        <v>11336</v>
      </c>
      <c r="E217" s="130" t="s">
        <v>11337</v>
      </c>
      <c r="F217" s="73" t="s">
        <v>18</v>
      </c>
      <c r="G217" s="169" t="s">
        <v>2486</v>
      </c>
      <c r="H217" s="287"/>
      <c r="I217" s="285"/>
      <c r="J217" s="775">
        <f t="shared" si="1"/>
        <v>46206</v>
      </c>
      <c r="K217" s="409">
        <f>'RESOLUCIONES 2024'!$C217-'RESOLUCIONES 2024'!$J217</f>
        <v>-864</v>
      </c>
      <c r="L217" s="73"/>
      <c r="M217" s="73"/>
      <c r="N217" s="21"/>
      <c r="O217" s="21"/>
    </row>
    <row r="218" ht="15.75" customHeight="1">
      <c r="A218" s="73" t="s">
        <v>7852</v>
      </c>
      <c r="B218" s="351">
        <v>216.0</v>
      </c>
      <c r="C218" s="130">
        <v>45342.0</v>
      </c>
      <c r="D218" s="73" t="s">
        <v>2740</v>
      </c>
      <c r="E218" s="130" t="s">
        <v>10725</v>
      </c>
      <c r="F218" s="73" t="s">
        <v>1593</v>
      </c>
      <c r="G218" s="294" t="s">
        <v>10731</v>
      </c>
      <c r="H218" s="287"/>
      <c r="I218" s="285"/>
      <c r="J218" s="775">
        <f t="shared" si="1"/>
        <v>46206</v>
      </c>
      <c r="K218" s="409">
        <f>'RESOLUCIONES 2024'!$C218-'RESOLUCIONES 2024'!$J218</f>
        <v>-864</v>
      </c>
      <c r="L218" s="73"/>
      <c r="M218" s="73"/>
      <c r="N218" s="21"/>
      <c r="O218" s="21"/>
    </row>
    <row r="219" ht="15.75" customHeight="1">
      <c r="A219" s="73" t="s">
        <v>7852</v>
      </c>
      <c r="B219" s="351">
        <v>217.0</v>
      </c>
      <c r="C219" s="130">
        <v>45343.0</v>
      </c>
      <c r="D219" s="73" t="s">
        <v>8753</v>
      </c>
      <c r="E219" s="130" t="s">
        <v>9659</v>
      </c>
      <c r="F219" s="73" t="s">
        <v>2253</v>
      </c>
      <c r="G219" s="300" t="s">
        <v>9683</v>
      </c>
      <c r="H219" s="287"/>
      <c r="I219" s="285"/>
      <c r="J219" s="775">
        <f t="shared" si="1"/>
        <v>46206</v>
      </c>
      <c r="K219" s="409">
        <f>'RESOLUCIONES 2024'!$C219-'RESOLUCIONES 2024'!$J219</f>
        <v>-863</v>
      </c>
      <c r="L219" s="73"/>
      <c r="M219" s="73"/>
      <c r="N219" s="21"/>
      <c r="O219" s="21"/>
    </row>
    <row r="220" ht="15.75" customHeight="1">
      <c r="A220" s="73" t="s">
        <v>7852</v>
      </c>
      <c r="B220" s="351">
        <v>218.0</v>
      </c>
      <c r="C220" s="130">
        <v>45343.0</v>
      </c>
      <c r="D220" s="73" t="s">
        <v>4329</v>
      </c>
      <c r="E220" s="130" t="s">
        <v>9806</v>
      </c>
      <c r="F220" s="73" t="s">
        <v>2253</v>
      </c>
      <c r="G220" s="253" t="s">
        <v>10087</v>
      </c>
      <c r="H220" s="287"/>
      <c r="I220" s="285"/>
      <c r="J220" s="775">
        <f t="shared" si="1"/>
        <v>46206</v>
      </c>
      <c r="K220" s="409">
        <f>'RESOLUCIONES 2024'!$C220-'RESOLUCIONES 2024'!$J220</f>
        <v>-863</v>
      </c>
      <c r="L220" s="73"/>
      <c r="M220" s="73"/>
      <c r="N220" s="21"/>
      <c r="O220" s="21"/>
    </row>
    <row r="221" ht="15.75" customHeight="1">
      <c r="A221" s="73" t="s">
        <v>7852</v>
      </c>
      <c r="B221" s="351">
        <v>219.0</v>
      </c>
      <c r="C221" s="130">
        <v>45343.0</v>
      </c>
      <c r="D221" s="73" t="s">
        <v>7024</v>
      </c>
      <c r="E221" s="130" t="s">
        <v>7898</v>
      </c>
      <c r="F221" s="73" t="s">
        <v>2253</v>
      </c>
      <c r="G221" s="169" t="s">
        <v>9380</v>
      </c>
      <c r="H221" s="287"/>
      <c r="I221" s="285"/>
      <c r="J221" s="775">
        <f t="shared" si="1"/>
        <v>46206</v>
      </c>
      <c r="K221" s="409">
        <f>'RESOLUCIONES 2024'!$C221-'RESOLUCIONES 2024'!$J221</f>
        <v>-863</v>
      </c>
      <c r="L221" s="73"/>
      <c r="M221" s="73"/>
      <c r="N221" s="21"/>
      <c r="O221" s="21"/>
    </row>
    <row r="222" ht="15.75" customHeight="1">
      <c r="A222" s="73" t="s">
        <v>7852</v>
      </c>
      <c r="B222" s="351">
        <v>220.0</v>
      </c>
      <c r="C222" s="130">
        <v>45343.0</v>
      </c>
      <c r="D222" s="73" t="s">
        <v>1827</v>
      </c>
      <c r="E222" s="130" t="s">
        <v>7701</v>
      </c>
      <c r="F222" s="73" t="s">
        <v>2253</v>
      </c>
      <c r="G222" s="169" t="s">
        <v>9683</v>
      </c>
      <c r="H222" s="287"/>
      <c r="I222" s="285"/>
      <c r="J222" s="775">
        <f t="shared" si="1"/>
        <v>46206</v>
      </c>
      <c r="K222" s="409">
        <f>'RESOLUCIONES 2024'!$C222-'RESOLUCIONES 2024'!$J222</f>
        <v>-863</v>
      </c>
      <c r="L222" s="73"/>
      <c r="M222" s="73"/>
      <c r="N222" s="21"/>
      <c r="O222" s="21"/>
    </row>
    <row r="223" ht="15.75" customHeight="1">
      <c r="A223" s="73" t="s">
        <v>7852</v>
      </c>
      <c r="B223" s="351">
        <v>221.0</v>
      </c>
      <c r="C223" s="130">
        <v>45343.0</v>
      </c>
      <c r="D223" s="73" t="s">
        <v>8605</v>
      </c>
      <c r="E223" s="130" t="s">
        <v>11338</v>
      </c>
      <c r="F223" s="73" t="s">
        <v>8629</v>
      </c>
      <c r="G223" s="169"/>
      <c r="H223" s="287"/>
      <c r="I223" s="285"/>
      <c r="J223" s="775">
        <f t="shared" si="1"/>
        <v>46206</v>
      </c>
      <c r="K223" s="409">
        <f>'RESOLUCIONES 2024'!$C223-'RESOLUCIONES 2024'!$J223</f>
        <v>-863</v>
      </c>
      <c r="L223" s="73"/>
      <c r="M223" s="73"/>
      <c r="N223" s="21"/>
      <c r="O223" s="21"/>
    </row>
    <row r="224" ht="15.75" customHeight="1">
      <c r="A224" s="73" t="s">
        <v>7852</v>
      </c>
      <c r="B224" s="351">
        <v>222.0</v>
      </c>
      <c r="C224" s="130">
        <v>45343.0</v>
      </c>
      <c r="D224" s="73" t="s">
        <v>7842</v>
      </c>
      <c r="E224" s="130" t="s">
        <v>11339</v>
      </c>
      <c r="F224" s="73" t="s">
        <v>8629</v>
      </c>
      <c r="G224" s="169"/>
      <c r="H224" s="287"/>
      <c r="I224" s="285"/>
      <c r="J224" s="775">
        <f t="shared" si="1"/>
        <v>46206</v>
      </c>
      <c r="K224" s="409">
        <f>'RESOLUCIONES 2024'!$C224-'RESOLUCIONES 2024'!$J224</f>
        <v>-863</v>
      </c>
      <c r="L224" s="73"/>
      <c r="M224" s="73"/>
      <c r="N224" s="21"/>
      <c r="O224" s="21"/>
    </row>
    <row r="225" ht="15.75" customHeight="1">
      <c r="A225" s="73" t="s">
        <v>7852</v>
      </c>
      <c r="B225" s="351">
        <v>223.0</v>
      </c>
      <c r="C225" s="130">
        <v>45343.0</v>
      </c>
      <c r="D225" s="73" t="s">
        <v>5733</v>
      </c>
      <c r="E225" s="130" t="s">
        <v>9807</v>
      </c>
      <c r="F225" s="73" t="s">
        <v>8629</v>
      </c>
      <c r="G225" s="169"/>
      <c r="H225" s="287"/>
      <c r="I225" s="285"/>
      <c r="J225" s="775">
        <f t="shared" si="1"/>
        <v>46206</v>
      </c>
      <c r="K225" s="409">
        <f>'RESOLUCIONES 2024'!$C225-'RESOLUCIONES 2024'!$J225</f>
        <v>-863</v>
      </c>
      <c r="L225" s="73"/>
      <c r="M225" s="73"/>
      <c r="N225" s="21"/>
      <c r="O225" s="21"/>
    </row>
    <row r="226" ht="15.75" customHeight="1">
      <c r="A226" s="73" t="s">
        <v>7852</v>
      </c>
      <c r="B226" s="351">
        <v>224.0</v>
      </c>
      <c r="C226" s="130">
        <v>45344.0</v>
      </c>
      <c r="D226" s="73" t="s">
        <v>11340</v>
      </c>
      <c r="E226" s="130" t="s">
        <v>11172</v>
      </c>
      <c r="F226" s="73" t="s">
        <v>2751</v>
      </c>
      <c r="G226" s="169"/>
      <c r="H226" s="287"/>
      <c r="I226" s="285"/>
      <c r="J226" s="775">
        <f t="shared" si="1"/>
        <v>46206</v>
      </c>
      <c r="K226" s="409">
        <f>'RESOLUCIONES 2024'!$C226-'RESOLUCIONES 2024'!$J226</f>
        <v>-862</v>
      </c>
      <c r="L226" s="73"/>
      <c r="M226" s="73"/>
      <c r="N226" s="21"/>
      <c r="O226" s="21"/>
    </row>
    <row r="227" ht="15.75" customHeight="1">
      <c r="A227" s="73" t="s">
        <v>7852</v>
      </c>
      <c r="B227" s="351">
        <v>225.0</v>
      </c>
      <c r="C227" s="130">
        <v>45344.0</v>
      </c>
      <c r="D227" s="73" t="s">
        <v>6588</v>
      </c>
      <c r="E227" s="130" t="s">
        <v>11180</v>
      </c>
      <c r="F227" s="73" t="s">
        <v>2751</v>
      </c>
      <c r="G227" s="169"/>
      <c r="H227" s="287"/>
      <c r="I227" s="285"/>
      <c r="J227" s="775">
        <f t="shared" si="1"/>
        <v>46206</v>
      </c>
      <c r="K227" s="409">
        <f>'RESOLUCIONES 2024'!$C227-'RESOLUCIONES 2024'!$J227</f>
        <v>-862</v>
      </c>
      <c r="L227" s="73"/>
      <c r="M227" s="73"/>
      <c r="N227" s="21"/>
      <c r="O227" s="21"/>
    </row>
    <row r="228" ht="15.75" customHeight="1">
      <c r="A228" s="73" t="s">
        <v>7852</v>
      </c>
      <c r="B228" s="351">
        <v>226.0</v>
      </c>
      <c r="C228" s="130">
        <v>45344.0</v>
      </c>
      <c r="D228" s="73" t="s">
        <v>11341</v>
      </c>
      <c r="E228" s="130" t="s">
        <v>11342</v>
      </c>
      <c r="F228" s="73" t="s">
        <v>2751</v>
      </c>
      <c r="G228" s="169"/>
      <c r="H228" s="287"/>
      <c r="I228" s="285"/>
      <c r="J228" s="775">
        <f t="shared" si="1"/>
        <v>46206</v>
      </c>
      <c r="K228" s="409">
        <f>'RESOLUCIONES 2024'!$C228-'RESOLUCIONES 2024'!$J228</f>
        <v>-862</v>
      </c>
      <c r="L228" s="73"/>
      <c r="M228" s="73"/>
      <c r="N228" s="21"/>
      <c r="O228" s="21"/>
    </row>
    <row r="229" ht="15.75" customHeight="1">
      <c r="A229" s="73" t="s">
        <v>7852</v>
      </c>
      <c r="B229" s="351">
        <v>227.0</v>
      </c>
      <c r="C229" s="130">
        <v>45344.0</v>
      </c>
      <c r="D229" s="21" t="s">
        <v>10892</v>
      </c>
      <c r="E229" s="130" t="s">
        <v>11344</v>
      </c>
      <c r="F229" s="73" t="s">
        <v>2751</v>
      </c>
      <c r="G229" s="259"/>
      <c r="H229" s="287"/>
      <c r="I229" s="285"/>
      <c r="J229" s="775">
        <f t="shared" si="1"/>
        <v>46206</v>
      </c>
      <c r="K229" s="409">
        <f>'RESOLUCIONES 2024'!$C229-'RESOLUCIONES 2024'!$J229</f>
        <v>-862</v>
      </c>
      <c r="L229" s="73"/>
      <c r="M229" s="73"/>
      <c r="N229" s="21"/>
      <c r="O229" s="21"/>
    </row>
    <row r="230" ht="15.75" customHeight="1">
      <c r="A230" s="73" t="s">
        <v>7852</v>
      </c>
      <c r="B230" s="351">
        <v>228.0</v>
      </c>
      <c r="C230" s="130">
        <v>45348.0</v>
      </c>
      <c r="D230" s="73" t="s">
        <v>1509</v>
      </c>
      <c r="E230" s="130" t="s">
        <v>10835</v>
      </c>
      <c r="F230" s="73" t="s">
        <v>1593</v>
      </c>
      <c r="G230" s="294" t="s">
        <v>10731</v>
      </c>
      <c r="H230" s="287"/>
      <c r="I230" s="285"/>
      <c r="J230" s="775">
        <f t="shared" si="1"/>
        <v>46206</v>
      </c>
      <c r="K230" s="409">
        <f>'RESOLUCIONES 2024'!$C230-'RESOLUCIONES 2024'!$J230</f>
        <v>-858</v>
      </c>
      <c r="L230" s="73"/>
      <c r="M230" s="73"/>
      <c r="N230" s="21"/>
      <c r="O230" s="21"/>
    </row>
    <row r="231" ht="15.75" customHeight="1">
      <c r="A231" s="73" t="s">
        <v>7852</v>
      </c>
      <c r="B231" s="351">
        <v>229.0</v>
      </c>
      <c r="C231" s="130">
        <v>45348.0</v>
      </c>
      <c r="D231" s="350" t="s">
        <v>7866</v>
      </c>
      <c r="E231" s="130" t="s">
        <v>9768</v>
      </c>
      <c r="F231" s="73" t="s">
        <v>1593</v>
      </c>
      <c r="G231" s="294" t="s">
        <v>10731</v>
      </c>
      <c r="H231" s="287"/>
      <c r="I231" s="285"/>
      <c r="J231" s="775">
        <f t="shared" si="1"/>
        <v>46206</v>
      </c>
      <c r="K231" s="409">
        <f>'RESOLUCIONES 2024'!$C231-'RESOLUCIONES 2024'!$J231</f>
        <v>-858</v>
      </c>
      <c r="L231" s="73"/>
      <c r="M231" s="73"/>
      <c r="N231" s="21"/>
      <c r="O231" s="21"/>
    </row>
    <row r="232" ht="15.75" customHeight="1">
      <c r="A232" s="73" t="s">
        <v>7852</v>
      </c>
      <c r="B232" s="351">
        <v>230.0</v>
      </c>
      <c r="C232" s="130">
        <v>45348.0</v>
      </c>
      <c r="D232" s="73" t="s">
        <v>9116</v>
      </c>
      <c r="E232" s="130" t="s">
        <v>10086</v>
      </c>
      <c r="F232" s="73" t="s">
        <v>1593</v>
      </c>
      <c r="G232" s="294" t="s">
        <v>10731</v>
      </c>
      <c r="H232" s="287"/>
      <c r="I232" s="285"/>
      <c r="J232" s="775">
        <f t="shared" si="1"/>
        <v>46206</v>
      </c>
      <c r="K232" s="409">
        <f>'RESOLUCIONES 2024'!$C232-'RESOLUCIONES 2024'!$J232</f>
        <v>-858</v>
      </c>
      <c r="L232" s="73"/>
      <c r="M232" s="73"/>
      <c r="N232" s="21"/>
      <c r="O232" s="21"/>
    </row>
    <row r="233" ht="15.75" customHeight="1">
      <c r="A233" s="73" t="s">
        <v>7852</v>
      </c>
      <c r="B233" s="351">
        <v>231.0</v>
      </c>
      <c r="C233" s="130">
        <v>45348.0</v>
      </c>
      <c r="D233" s="73" t="s">
        <v>11345</v>
      </c>
      <c r="E233" s="130" t="s">
        <v>11346</v>
      </c>
      <c r="F233" s="73" t="s">
        <v>18</v>
      </c>
      <c r="G233" s="169" t="s">
        <v>4646</v>
      </c>
      <c r="H233" s="287"/>
      <c r="I233" s="285"/>
      <c r="J233" s="775">
        <f t="shared" si="1"/>
        <v>46206</v>
      </c>
      <c r="K233" s="409">
        <f>'RESOLUCIONES 2024'!$C233-'RESOLUCIONES 2024'!$J233</f>
        <v>-858</v>
      </c>
      <c r="L233" s="73"/>
      <c r="M233" s="73"/>
      <c r="N233" s="21"/>
      <c r="O233" s="21"/>
    </row>
    <row r="234" ht="15.75" customHeight="1">
      <c r="A234" s="73" t="s">
        <v>7852</v>
      </c>
      <c r="B234" s="351">
        <v>232.0</v>
      </c>
      <c r="C234" s="130">
        <v>45348.0</v>
      </c>
      <c r="D234" s="73" t="s">
        <v>6431</v>
      </c>
      <c r="E234" s="130" t="s">
        <v>11347</v>
      </c>
      <c r="F234" s="73" t="s">
        <v>18</v>
      </c>
      <c r="G234" s="169" t="s">
        <v>7331</v>
      </c>
      <c r="H234" s="287"/>
      <c r="I234" s="285"/>
      <c r="J234" s="775">
        <f t="shared" si="1"/>
        <v>46206</v>
      </c>
      <c r="K234" s="409">
        <f>'RESOLUCIONES 2024'!$C234-'RESOLUCIONES 2024'!$J234</f>
        <v>-858</v>
      </c>
      <c r="L234" s="73"/>
      <c r="M234" s="73"/>
      <c r="N234" s="21"/>
      <c r="O234" s="21"/>
    </row>
    <row r="235" ht="15.75" customHeight="1">
      <c r="A235" s="73" t="s">
        <v>7852</v>
      </c>
      <c r="B235" s="351">
        <v>233.0</v>
      </c>
      <c r="C235" s="130">
        <v>45348.0</v>
      </c>
      <c r="D235" s="73" t="s">
        <v>11348</v>
      </c>
      <c r="E235" s="130" t="s">
        <v>11349</v>
      </c>
      <c r="F235" s="73" t="s">
        <v>18</v>
      </c>
      <c r="G235" s="169" t="s">
        <v>4601</v>
      </c>
      <c r="H235" s="287"/>
      <c r="I235" s="285"/>
      <c r="J235" s="775">
        <f t="shared" si="1"/>
        <v>46206</v>
      </c>
      <c r="K235" s="409">
        <f>'RESOLUCIONES 2024'!$C235-'RESOLUCIONES 2024'!$J235</f>
        <v>-858</v>
      </c>
      <c r="L235" s="73"/>
      <c r="M235" s="73"/>
      <c r="N235" s="21"/>
      <c r="O235" s="21"/>
    </row>
    <row r="236" ht="15.75" customHeight="1">
      <c r="A236" s="73" t="s">
        <v>7852</v>
      </c>
      <c r="B236" s="351">
        <v>234.0</v>
      </c>
      <c r="C236" s="130">
        <v>45348.0</v>
      </c>
      <c r="D236" s="73" t="s">
        <v>11350</v>
      </c>
      <c r="E236" s="130" t="s">
        <v>11351</v>
      </c>
      <c r="F236" s="73" t="s">
        <v>18</v>
      </c>
      <c r="G236" s="169" t="s">
        <v>2663</v>
      </c>
      <c r="H236" s="287"/>
      <c r="I236" s="285"/>
      <c r="J236" s="775">
        <f t="shared" si="1"/>
        <v>46206</v>
      </c>
      <c r="K236" s="409">
        <f>'RESOLUCIONES 2024'!$C236-'RESOLUCIONES 2024'!$J236</f>
        <v>-858</v>
      </c>
      <c r="L236" s="73"/>
      <c r="M236" s="73"/>
      <c r="N236" s="21"/>
      <c r="O236" s="21"/>
    </row>
    <row r="237" ht="15.75" customHeight="1">
      <c r="A237" s="73" t="s">
        <v>7852</v>
      </c>
      <c r="B237" s="351">
        <v>235.0</v>
      </c>
      <c r="C237" s="130">
        <v>45348.0</v>
      </c>
      <c r="D237" s="73" t="s">
        <v>11352</v>
      </c>
      <c r="E237" s="130" t="s">
        <v>11353</v>
      </c>
      <c r="F237" s="73" t="s">
        <v>18</v>
      </c>
      <c r="G237" s="169" t="s">
        <v>1997</v>
      </c>
      <c r="H237" s="287"/>
      <c r="I237" s="285"/>
      <c r="J237" s="775">
        <f t="shared" si="1"/>
        <v>46206</v>
      </c>
      <c r="K237" s="409">
        <f>'RESOLUCIONES 2024'!$C237-'RESOLUCIONES 2024'!$J237</f>
        <v>-858</v>
      </c>
      <c r="L237" s="73"/>
      <c r="M237" s="73"/>
      <c r="N237" s="21"/>
      <c r="O237" s="21"/>
    </row>
    <row r="238" ht="15.75" customHeight="1">
      <c r="A238" s="73" t="s">
        <v>7852</v>
      </c>
      <c r="B238" s="351">
        <v>236.0</v>
      </c>
      <c r="C238" s="130">
        <v>45348.0</v>
      </c>
      <c r="D238" s="73" t="s">
        <v>11354</v>
      </c>
      <c r="E238" s="130" t="s">
        <v>11355</v>
      </c>
      <c r="F238" s="73" t="s">
        <v>18</v>
      </c>
      <c r="G238" s="169" t="s">
        <v>4642</v>
      </c>
      <c r="H238" s="287"/>
      <c r="I238" s="285"/>
      <c r="J238" s="775">
        <f t="shared" si="1"/>
        <v>46206</v>
      </c>
      <c r="K238" s="409">
        <f>'RESOLUCIONES 2024'!$C238-'RESOLUCIONES 2024'!$J238</f>
        <v>-858</v>
      </c>
      <c r="L238" s="73"/>
      <c r="M238" s="73"/>
      <c r="N238" s="21"/>
      <c r="O238" s="21"/>
    </row>
    <row r="239" ht="15.75" customHeight="1">
      <c r="A239" s="73" t="s">
        <v>7852</v>
      </c>
      <c r="B239" s="351">
        <v>237.0</v>
      </c>
      <c r="C239" s="130">
        <v>45348.0</v>
      </c>
      <c r="D239" s="73" t="s">
        <v>11356</v>
      </c>
      <c r="E239" s="130" t="s">
        <v>11357</v>
      </c>
      <c r="F239" s="73" t="s">
        <v>18</v>
      </c>
      <c r="G239" s="169" t="s">
        <v>4642</v>
      </c>
      <c r="H239" s="287"/>
      <c r="I239" s="285"/>
      <c r="J239" s="775">
        <f t="shared" si="1"/>
        <v>46206</v>
      </c>
      <c r="K239" s="409">
        <f>'RESOLUCIONES 2024'!$C239-'RESOLUCIONES 2024'!$J239</f>
        <v>-858</v>
      </c>
      <c r="L239" s="73"/>
      <c r="M239" s="73"/>
      <c r="N239" s="21"/>
      <c r="O239" s="21"/>
    </row>
    <row r="240" ht="15.75" customHeight="1">
      <c r="A240" s="73" t="s">
        <v>7852</v>
      </c>
      <c r="B240" s="351">
        <v>238.0</v>
      </c>
      <c r="C240" s="130">
        <v>45348.0</v>
      </c>
      <c r="D240" s="73" t="s">
        <v>4585</v>
      </c>
      <c r="E240" s="130" t="s">
        <v>11358</v>
      </c>
      <c r="F240" s="73" t="s">
        <v>18</v>
      </c>
      <c r="G240" s="169" t="s">
        <v>2935</v>
      </c>
      <c r="H240" s="287"/>
      <c r="I240" s="285"/>
      <c r="J240" s="775">
        <f t="shared" si="1"/>
        <v>46206</v>
      </c>
      <c r="K240" s="409">
        <f>'RESOLUCIONES 2024'!$C240-'RESOLUCIONES 2024'!$J240</f>
        <v>-858</v>
      </c>
      <c r="L240" s="73"/>
      <c r="M240" s="73"/>
      <c r="N240" s="21"/>
      <c r="O240" s="21"/>
    </row>
    <row r="241" ht="15.75" customHeight="1">
      <c r="A241" s="73" t="s">
        <v>7852</v>
      </c>
      <c r="B241" s="351">
        <v>239.0</v>
      </c>
      <c r="C241" s="130">
        <v>45348.0</v>
      </c>
      <c r="D241" s="73" t="s">
        <v>3061</v>
      </c>
      <c r="E241" s="130" t="s">
        <v>11359</v>
      </c>
      <c r="F241" s="73" t="s">
        <v>18</v>
      </c>
      <c r="G241" s="169" t="s">
        <v>4753</v>
      </c>
      <c r="H241" s="287"/>
      <c r="I241" s="285"/>
      <c r="J241" s="775">
        <f t="shared" si="1"/>
        <v>46206</v>
      </c>
      <c r="K241" s="409">
        <f>'RESOLUCIONES 2024'!$C241-'RESOLUCIONES 2024'!$J241</f>
        <v>-858</v>
      </c>
      <c r="L241" s="73"/>
      <c r="M241" s="73"/>
      <c r="N241" s="21"/>
      <c r="O241" s="21"/>
    </row>
    <row r="242" ht="15.75" customHeight="1">
      <c r="A242" s="73" t="s">
        <v>7852</v>
      </c>
      <c r="B242" s="351">
        <v>240.0</v>
      </c>
      <c r="C242" s="130">
        <v>45348.0</v>
      </c>
      <c r="D242" s="73" t="s">
        <v>10429</v>
      </c>
      <c r="E242" s="130" t="s">
        <v>10430</v>
      </c>
      <c r="F242" s="73" t="s">
        <v>1593</v>
      </c>
      <c r="G242" s="294" t="s">
        <v>10731</v>
      </c>
      <c r="H242" s="287"/>
      <c r="I242" s="285"/>
      <c r="J242" s="775">
        <f t="shared" si="1"/>
        <v>46206</v>
      </c>
      <c r="K242" s="409">
        <f>'RESOLUCIONES 2024'!$C242-'RESOLUCIONES 2024'!$J242</f>
        <v>-858</v>
      </c>
      <c r="L242" s="73"/>
      <c r="M242" s="73"/>
      <c r="N242" s="21"/>
      <c r="O242" s="21"/>
    </row>
    <row r="243" ht="15.75" customHeight="1">
      <c r="A243" s="73" t="s">
        <v>7852</v>
      </c>
      <c r="B243" s="351">
        <v>241.0</v>
      </c>
      <c r="C243" s="130">
        <v>45348.0</v>
      </c>
      <c r="D243" s="73" t="s">
        <v>10444</v>
      </c>
      <c r="E243" s="130" t="s">
        <v>10445</v>
      </c>
      <c r="F243" s="73" t="s">
        <v>1593</v>
      </c>
      <c r="G243" s="294" t="s">
        <v>10731</v>
      </c>
      <c r="H243" s="287"/>
      <c r="I243" s="285"/>
      <c r="J243" s="775">
        <f t="shared" si="1"/>
        <v>46206</v>
      </c>
      <c r="K243" s="409">
        <f>'RESOLUCIONES 2024'!$C243-'RESOLUCIONES 2024'!$J243</f>
        <v>-858</v>
      </c>
      <c r="L243" s="73"/>
      <c r="M243" s="73"/>
      <c r="N243" s="21"/>
      <c r="O243" s="21"/>
    </row>
    <row r="244" ht="15.75" customHeight="1">
      <c r="A244" s="73" t="s">
        <v>7852</v>
      </c>
      <c r="B244" s="351">
        <v>242.0</v>
      </c>
      <c r="C244" s="130">
        <v>45355.0</v>
      </c>
      <c r="D244" s="73" t="s">
        <v>2947</v>
      </c>
      <c r="E244" s="130" t="s">
        <v>11360</v>
      </c>
      <c r="F244" s="73" t="s">
        <v>8629</v>
      </c>
      <c r="G244" s="169"/>
      <c r="H244" s="287"/>
      <c r="I244" s="285"/>
      <c r="J244" s="775">
        <f t="shared" si="1"/>
        <v>46206</v>
      </c>
      <c r="K244" s="409">
        <f>'RESOLUCIONES 2024'!$C244-'RESOLUCIONES 2024'!$J244</f>
        <v>-851</v>
      </c>
      <c r="L244" s="73"/>
      <c r="M244" s="73"/>
      <c r="N244" s="21"/>
      <c r="O244" s="21"/>
    </row>
    <row r="245" ht="15.75" customHeight="1">
      <c r="A245" s="73" t="s">
        <v>7852</v>
      </c>
      <c r="B245" s="351">
        <v>243.0</v>
      </c>
      <c r="C245" s="130">
        <v>45355.0</v>
      </c>
      <c r="D245" s="73" t="s">
        <v>9086</v>
      </c>
      <c r="E245" s="130" t="s">
        <v>11361</v>
      </c>
      <c r="F245" s="73" t="s">
        <v>8629</v>
      </c>
      <c r="G245" s="169"/>
      <c r="H245" s="287"/>
      <c r="I245" s="285"/>
      <c r="J245" s="775">
        <f t="shared" si="1"/>
        <v>46206</v>
      </c>
      <c r="K245" s="409">
        <f>'RESOLUCIONES 2024'!$C245-'RESOLUCIONES 2024'!$J245</f>
        <v>-851</v>
      </c>
      <c r="L245" s="73"/>
      <c r="M245" s="73"/>
      <c r="N245" s="21"/>
      <c r="O245" s="21"/>
    </row>
    <row r="246" ht="15.75" customHeight="1">
      <c r="A246" s="73" t="s">
        <v>7852</v>
      </c>
      <c r="B246" s="351">
        <v>244.0</v>
      </c>
      <c r="C246" s="130">
        <v>45355.0</v>
      </c>
      <c r="D246" s="73" t="s">
        <v>8649</v>
      </c>
      <c r="E246" s="130" t="s">
        <v>11362</v>
      </c>
      <c r="F246" s="73" t="s">
        <v>8629</v>
      </c>
      <c r="G246" s="294" t="s">
        <v>10731</v>
      </c>
      <c r="H246" s="287"/>
      <c r="I246" s="285"/>
      <c r="J246" s="775">
        <f t="shared" si="1"/>
        <v>46206</v>
      </c>
      <c r="K246" s="409">
        <f>'RESOLUCIONES 2024'!$C246-'RESOLUCIONES 2024'!$J246</f>
        <v>-851</v>
      </c>
      <c r="L246" s="73"/>
      <c r="M246" s="73"/>
      <c r="N246" s="21"/>
      <c r="O246" s="21"/>
    </row>
    <row r="247" ht="15.75" customHeight="1">
      <c r="A247" s="73" t="s">
        <v>7852</v>
      </c>
      <c r="B247" s="351">
        <v>245.0</v>
      </c>
      <c r="C247" s="130">
        <v>45355.0</v>
      </c>
      <c r="D247" s="73" t="s">
        <v>9622</v>
      </c>
      <c r="E247" s="130" t="s">
        <v>6200</v>
      </c>
      <c r="F247" s="73" t="s">
        <v>131</v>
      </c>
      <c r="G247" s="169"/>
      <c r="H247" s="287"/>
      <c r="I247" s="285"/>
      <c r="J247" s="775">
        <f t="shared" si="1"/>
        <v>46206</v>
      </c>
      <c r="K247" s="409">
        <f>'RESOLUCIONES 2024'!$C247-'RESOLUCIONES 2024'!$J247</f>
        <v>-851</v>
      </c>
      <c r="L247" s="73"/>
      <c r="M247" s="73"/>
      <c r="N247" s="21"/>
      <c r="O247" s="21"/>
    </row>
    <row r="248" ht="15.75" customHeight="1">
      <c r="A248" s="73" t="s">
        <v>7852</v>
      </c>
      <c r="B248" s="351">
        <v>246.0</v>
      </c>
      <c r="C248" s="130">
        <v>45355.0</v>
      </c>
      <c r="D248" s="73" t="s">
        <v>5605</v>
      </c>
      <c r="E248" s="130" t="s">
        <v>5606</v>
      </c>
      <c r="F248" s="73" t="s">
        <v>131</v>
      </c>
      <c r="G248" s="169"/>
      <c r="H248" s="287"/>
      <c r="I248" s="285"/>
      <c r="J248" s="775">
        <f t="shared" si="1"/>
        <v>46206</v>
      </c>
      <c r="K248" s="409">
        <f>'RESOLUCIONES 2024'!$C248-'RESOLUCIONES 2024'!$J248</f>
        <v>-851</v>
      </c>
      <c r="L248" s="73"/>
      <c r="M248" s="73"/>
      <c r="N248" s="21"/>
      <c r="O248" s="21"/>
    </row>
    <row r="249" ht="15.75" customHeight="1">
      <c r="A249" s="73" t="s">
        <v>7852</v>
      </c>
      <c r="B249" s="351">
        <v>247.0</v>
      </c>
      <c r="C249" s="130">
        <v>45355.0</v>
      </c>
      <c r="D249" s="73" t="s">
        <v>11363</v>
      </c>
      <c r="E249" s="130" t="s">
        <v>9088</v>
      </c>
      <c r="F249" s="73" t="s">
        <v>131</v>
      </c>
      <c r="G249" s="356"/>
      <c r="H249" s="287"/>
      <c r="I249" s="285"/>
      <c r="J249" s="775">
        <f t="shared" si="1"/>
        <v>46206</v>
      </c>
      <c r="K249" s="409">
        <f>'RESOLUCIONES 2024'!$C249-'RESOLUCIONES 2024'!$J249</f>
        <v>-851</v>
      </c>
      <c r="L249" s="73"/>
      <c r="M249" s="73"/>
      <c r="N249" s="21"/>
      <c r="O249" s="21"/>
    </row>
    <row r="250" ht="15.75" customHeight="1">
      <c r="A250" s="73" t="s">
        <v>7852</v>
      </c>
      <c r="B250" s="351">
        <v>248.0</v>
      </c>
      <c r="C250" s="130">
        <v>45355.0</v>
      </c>
      <c r="D250" s="73" t="s">
        <v>3668</v>
      </c>
      <c r="E250" s="130" t="s">
        <v>8004</v>
      </c>
      <c r="F250" s="73" t="s">
        <v>131</v>
      </c>
      <c r="G250" s="169"/>
      <c r="H250" s="287"/>
      <c r="I250" s="285"/>
      <c r="J250" s="775">
        <f t="shared" si="1"/>
        <v>46206</v>
      </c>
      <c r="K250" s="409">
        <f>'RESOLUCIONES 2024'!$C250-'RESOLUCIONES 2024'!$J250</f>
        <v>-851</v>
      </c>
      <c r="L250" s="73"/>
      <c r="M250" s="73"/>
      <c r="N250" s="21"/>
      <c r="O250" s="21"/>
    </row>
    <row r="251" ht="15.75" customHeight="1">
      <c r="A251" s="73" t="s">
        <v>7852</v>
      </c>
      <c r="B251" s="351">
        <v>249.0</v>
      </c>
      <c r="C251" s="130">
        <v>45355.0</v>
      </c>
      <c r="D251" s="73" t="s">
        <v>10056</v>
      </c>
      <c r="E251" s="130" t="s">
        <v>10057</v>
      </c>
      <c r="F251" s="73" t="s">
        <v>131</v>
      </c>
      <c r="G251" s="169"/>
      <c r="H251" s="287"/>
      <c r="I251" s="285"/>
      <c r="J251" s="775">
        <f t="shared" si="1"/>
        <v>46206</v>
      </c>
      <c r="K251" s="409">
        <f>'RESOLUCIONES 2024'!$C251-'RESOLUCIONES 2024'!$J251</f>
        <v>-851</v>
      </c>
      <c r="L251" s="73"/>
      <c r="M251" s="73"/>
      <c r="N251" s="21"/>
      <c r="O251" s="21"/>
    </row>
    <row r="252" ht="15.75" customHeight="1">
      <c r="A252" s="73" t="s">
        <v>7852</v>
      </c>
      <c r="B252" s="351">
        <v>250.0</v>
      </c>
      <c r="C252" s="130">
        <v>45355.0</v>
      </c>
      <c r="D252" s="73" t="s">
        <v>7426</v>
      </c>
      <c r="E252" s="130" t="s">
        <v>7427</v>
      </c>
      <c r="F252" s="73" t="s">
        <v>131</v>
      </c>
      <c r="G252" s="169"/>
      <c r="H252" s="287"/>
      <c r="I252" s="285"/>
      <c r="J252" s="775">
        <f t="shared" si="1"/>
        <v>46206</v>
      </c>
      <c r="K252" s="409">
        <f>'RESOLUCIONES 2024'!$C252-'RESOLUCIONES 2024'!$J252</f>
        <v>-851</v>
      </c>
      <c r="L252" s="73"/>
      <c r="M252" s="73"/>
      <c r="N252" s="21"/>
      <c r="O252" s="21"/>
    </row>
    <row r="253" ht="15.75" customHeight="1">
      <c r="A253" s="73" t="s">
        <v>7852</v>
      </c>
      <c r="B253" s="351">
        <v>251.0</v>
      </c>
      <c r="C253" s="130">
        <v>45355.0</v>
      </c>
      <c r="D253" s="73" t="s">
        <v>9626</v>
      </c>
      <c r="E253" s="130" t="s">
        <v>9904</v>
      </c>
      <c r="F253" s="73" t="s">
        <v>131</v>
      </c>
      <c r="G253" s="169"/>
      <c r="H253" s="287"/>
      <c r="I253" s="285"/>
      <c r="J253" s="775">
        <f t="shared" si="1"/>
        <v>46206</v>
      </c>
      <c r="K253" s="409">
        <f>'RESOLUCIONES 2024'!$C253-'RESOLUCIONES 2024'!$J253</f>
        <v>-851</v>
      </c>
      <c r="L253" s="73"/>
      <c r="M253" s="73"/>
      <c r="N253" s="21"/>
      <c r="O253" s="21"/>
    </row>
    <row r="254" ht="15.75" customHeight="1">
      <c r="A254" s="73" t="s">
        <v>7852</v>
      </c>
      <c r="B254" s="351">
        <v>252.0</v>
      </c>
      <c r="C254" s="130">
        <v>45355.0</v>
      </c>
      <c r="D254" s="73" t="s">
        <v>10210</v>
      </c>
      <c r="E254" s="130" t="s">
        <v>10211</v>
      </c>
      <c r="F254" s="73" t="s">
        <v>131</v>
      </c>
      <c r="G254" s="169"/>
      <c r="H254" s="287"/>
      <c r="I254" s="285"/>
      <c r="J254" s="775">
        <f t="shared" si="1"/>
        <v>46206</v>
      </c>
      <c r="K254" s="409">
        <f>'RESOLUCIONES 2024'!$C254-'RESOLUCIONES 2024'!$J254</f>
        <v>-851</v>
      </c>
      <c r="L254" s="73"/>
      <c r="M254" s="73"/>
      <c r="N254" s="21"/>
      <c r="O254" s="21"/>
    </row>
    <row r="255" ht="15.75" customHeight="1">
      <c r="A255" s="73" t="s">
        <v>7852</v>
      </c>
      <c r="B255" s="351">
        <v>253.0</v>
      </c>
      <c r="C255" s="130">
        <v>45355.0</v>
      </c>
      <c r="D255" s="73" t="s">
        <v>8605</v>
      </c>
      <c r="E255" s="130" t="s">
        <v>8606</v>
      </c>
      <c r="F255" s="73" t="s">
        <v>131</v>
      </c>
      <c r="G255" s="169"/>
      <c r="H255" s="287"/>
      <c r="I255" s="285"/>
      <c r="J255" s="775">
        <f t="shared" si="1"/>
        <v>46206</v>
      </c>
      <c r="K255" s="409">
        <f>'RESOLUCIONES 2024'!$C255-'RESOLUCIONES 2024'!$J255</f>
        <v>-851</v>
      </c>
      <c r="L255" s="73"/>
      <c r="M255" s="73"/>
      <c r="N255" s="21"/>
      <c r="O255" s="21"/>
    </row>
    <row r="256" ht="15.75" customHeight="1">
      <c r="A256" s="73" t="s">
        <v>7852</v>
      </c>
      <c r="B256" s="351">
        <v>254.0</v>
      </c>
      <c r="C256" s="130">
        <v>45355.0</v>
      </c>
      <c r="D256" s="73" t="s">
        <v>8751</v>
      </c>
      <c r="E256" s="130" t="s">
        <v>8752</v>
      </c>
      <c r="F256" s="73" t="s">
        <v>1593</v>
      </c>
      <c r="G256" s="294" t="s">
        <v>10731</v>
      </c>
      <c r="H256" s="287"/>
      <c r="I256" s="285"/>
      <c r="J256" s="775">
        <f t="shared" si="1"/>
        <v>46206</v>
      </c>
      <c r="K256" s="409">
        <f>'RESOLUCIONES 2024'!$C256-'RESOLUCIONES 2024'!$J256</f>
        <v>-851</v>
      </c>
      <c r="L256" s="73"/>
      <c r="M256" s="73"/>
      <c r="N256" s="21"/>
      <c r="O256" s="21"/>
    </row>
    <row r="257" ht="15.75" customHeight="1">
      <c r="A257" s="73" t="s">
        <v>7852</v>
      </c>
      <c r="B257" s="351">
        <v>255.0</v>
      </c>
      <c r="C257" s="130">
        <v>45355.0</v>
      </c>
      <c r="D257" s="73" t="s">
        <v>3767</v>
      </c>
      <c r="E257" s="130" t="s">
        <v>11365</v>
      </c>
      <c r="F257" s="73" t="s">
        <v>1593</v>
      </c>
      <c r="G257" s="294" t="s">
        <v>10731</v>
      </c>
      <c r="H257" s="287"/>
      <c r="I257" s="285"/>
      <c r="J257" s="775">
        <f t="shared" si="1"/>
        <v>46206</v>
      </c>
      <c r="K257" s="409">
        <f>'RESOLUCIONES 2024'!$C257-'RESOLUCIONES 2024'!$J257</f>
        <v>-851</v>
      </c>
      <c r="L257" s="73"/>
      <c r="M257" s="73"/>
      <c r="N257" s="21"/>
      <c r="O257" s="21"/>
    </row>
    <row r="258" ht="15.75" customHeight="1">
      <c r="A258" s="73" t="s">
        <v>7852</v>
      </c>
      <c r="B258" s="351">
        <v>256.0</v>
      </c>
      <c r="C258" s="130">
        <v>45355.0</v>
      </c>
      <c r="D258" s="73" t="s">
        <v>5395</v>
      </c>
      <c r="E258" s="130" t="s">
        <v>5396</v>
      </c>
      <c r="F258" s="73" t="s">
        <v>9800</v>
      </c>
      <c r="G258" s="169"/>
      <c r="H258" s="287"/>
      <c r="I258" s="285"/>
      <c r="J258" s="775">
        <f t="shared" si="1"/>
        <v>46206</v>
      </c>
      <c r="K258" s="409">
        <f>'RESOLUCIONES 2024'!$C258-'RESOLUCIONES 2024'!$J258</f>
        <v>-851</v>
      </c>
      <c r="L258" s="73"/>
      <c r="M258" s="73"/>
      <c r="N258" s="21"/>
      <c r="O258" s="21"/>
    </row>
    <row r="259" ht="15.75" customHeight="1">
      <c r="A259" s="73" t="s">
        <v>7852</v>
      </c>
      <c r="B259" s="351">
        <v>257.0</v>
      </c>
      <c r="C259" s="130">
        <v>45355.0</v>
      </c>
      <c r="D259" s="73" t="s">
        <v>3386</v>
      </c>
      <c r="E259" s="130" t="s">
        <v>3387</v>
      </c>
      <c r="F259" s="73" t="s">
        <v>8301</v>
      </c>
      <c r="G259" s="169"/>
      <c r="H259" s="287"/>
      <c r="I259" s="285"/>
      <c r="J259" s="775">
        <f t="shared" si="1"/>
        <v>46206</v>
      </c>
      <c r="K259" s="409">
        <f>'RESOLUCIONES 2024'!$C259-'RESOLUCIONES 2024'!$J259</f>
        <v>-851</v>
      </c>
      <c r="L259" s="73"/>
      <c r="M259" s="73"/>
      <c r="N259" s="21"/>
      <c r="O259" s="21"/>
    </row>
    <row r="260" ht="15.75" customHeight="1">
      <c r="A260" s="73" t="s">
        <v>7852</v>
      </c>
      <c r="B260" s="351">
        <v>258.0</v>
      </c>
      <c r="C260" s="130">
        <v>45355.0</v>
      </c>
      <c r="D260" s="73" t="s">
        <v>10675</v>
      </c>
      <c r="E260" s="130" t="s">
        <v>10798</v>
      </c>
      <c r="F260" s="73" t="s">
        <v>1624</v>
      </c>
      <c r="G260" s="169"/>
      <c r="H260" s="287"/>
      <c r="I260" s="285"/>
      <c r="J260" s="775">
        <f t="shared" si="1"/>
        <v>46206</v>
      </c>
      <c r="K260" s="409">
        <f>'RESOLUCIONES 2024'!$C260-'RESOLUCIONES 2024'!$J260</f>
        <v>-851</v>
      </c>
      <c r="L260" s="73"/>
      <c r="M260" s="73"/>
      <c r="N260" s="21"/>
      <c r="O260" s="21"/>
    </row>
    <row r="261" ht="15.75" customHeight="1">
      <c r="A261" s="73" t="s">
        <v>7852</v>
      </c>
      <c r="B261" s="351">
        <v>259.0</v>
      </c>
      <c r="C261" s="130">
        <v>45355.0</v>
      </c>
      <c r="D261" s="73" t="s">
        <v>11366</v>
      </c>
      <c r="E261" s="130" t="s">
        <v>11367</v>
      </c>
      <c r="F261" s="73" t="s">
        <v>1624</v>
      </c>
      <c r="G261" s="169"/>
      <c r="H261" s="287"/>
      <c r="I261" s="285"/>
      <c r="J261" s="775">
        <f t="shared" si="1"/>
        <v>46206</v>
      </c>
      <c r="K261" s="409">
        <f>'RESOLUCIONES 2024'!$C261-'RESOLUCIONES 2024'!$J261</f>
        <v>-851</v>
      </c>
      <c r="L261" s="73"/>
      <c r="M261" s="73"/>
      <c r="N261" s="21"/>
      <c r="O261" s="21"/>
    </row>
    <row r="262" ht="15.75" customHeight="1">
      <c r="A262" s="73" t="s">
        <v>7852</v>
      </c>
      <c r="B262" s="351">
        <v>260.0</v>
      </c>
      <c r="C262" s="130">
        <v>45355.0</v>
      </c>
      <c r="D262" s="73" t="s">
        <v>6051</v>
      </c>
      <c r="E262" s="130" t="s">
        <v>6052</v>
      </c>
      <c r="F262" s="73" t="s">
        <v>1624</v>
      </c>
      <c r="G262" s="169"/>
      <c r="H262" s="287"/>
      <c r="I262" s="285"/>
      <c r="J262" s="775">
        <f t="shared" si="1"/>
        <v>46206</v>
      </c>
      <c r="K262" s="409">
        <f>'RESOLUCIONES 2024'!$C262-'RESOLUCIONES 2024'!$J262</f>
        <v>-851</v>
      </c>
      <c r="L262" s="73"/>
      <c r="M262" s="73"/>
      <c r="N262" s="21"/>
      <c r="O262" s="21"/>
    </row>
    <row r="263" ht="15.75" customHeight="1">
      <c r="A263" s="73" t="s">
        <v>7852</v>
      </c>
      <c r="B263" s="351">
        <v>261.0</v>
      </c>
      <c r="C263" s="130">
        <v>45356.0</v>
      </c>
      <c r="D263" s="73" t="s">
        <v>10149</v>
      </c>
      <c r="E263" s="130" t="s">
        <v>10150</v>
      </c>
      <c r="F263" s="73" t="s">
        <v>1624</v>
      </c>
      <c r="G263" s="169"/>
      <c r="H263" s="287"/>
      <c r="I263" s="285"/>
      <c r="J263" s="775">
        <f t="shared" si="1"/>
        <v>46206</v>
      </c>
      <c r="K263" s="409">
        <f>'RESOLUCIONES 2024'!$C263-'RESOLUCIONES 2024'!$J263</f>
        <v>-850</v>
      </c>
      <c r="L263" s="73"/>
      <c r="M263" s="73"/>
      <c r="N263" s="21"/>
      <c r="O263" s="21"/>
    </row>
    <row r="264" ht="15.75" customHeight="1">
      <c r="A264" s="73" t="s">
        <v>7852</v>
      </c>
      <c r="B264" s="351">
        <v>262.0</v>
      </c>
      <c r="C264" s="130">
        <v>45356.0</v>
      </c>
      <c r="D264" s="73" t="s">
        <v>2730</v>
      </c>
      <c r="E264" s="130" t="s">
        <v>11047</v>
      </c>
      <c r="F264" s="73" t="s">
        <v>8301</v>
      </c>
      <c r="G264" s="169"/>
      <c r="H264" s="287"/>
      <c r="I264" s="285"/>
      <c r="J264" s="775">
        <f t="shared" si="1"/>
        <v>46206</v>
      </c>
      <c r="K264" s="409">
        <f>'RESOLUCIONES 2024'!$C264-'RESOLUCIONES 2024'!$J264</f>
        <v>-850</v>
      </c>
      <c r="L264" s="73"/>
      <c r="M264" s="73"/>
      <c r="N264" s="21"/>
      <c r="O264" s="21"/>
    </row>
    <row r="265" ht="15.75" customHeight="1">
      <c r="A265" s="73" t="s">
        <v>7852</v>
      </c>
      <c r="B265" s="351">
        <v>263.0</v>
      </c>
      <c r="C265" s="130">
        <v>45356.0</v>
      </c>
      <c r="D265" s="73" t="s">
        <v>1467</v>
      </c>
      <c r="E265" s="130" t="s">
        <v>7906</v>
      </c>
      <c r="F265" s="73" t="s">
        <v>2253</v>
      </c>
      <c r="G265" s="169" t="s">
        <v>10087</v>
      </c>
      <c r="H265" s="287"/>
      <c r="I265" s="285"/>
      <c r="J265" s="775">
        <f t="shared" si="1"/>
        <v>46206</v>
      </c>
      <c r="K265" s="409">
        <f>'RESOLUCIONES 2024'!$C265-'RESOLUCIONES 2024'!$J265</f>
        <v>-850</v>
      </c>
      <c r="L265" s="73"/>
      <c r="M265" s="73"/>
      <c r="N265" s="21"/>
      <c r="O265" s="21"/>
    </row>
    <row r="266" ht="15.75" customHeight="1">
      <c r="A266" s="73" t="s">
        <v>7852</v>
      </c>
      <c r="B266" s="351">
        <v>264.0</v>
      </c>
      <c r="C266" s="130">
        <v>45356.0</v>
      </c>
      <c r="D266" s="73" t="s">
        <v>5573</v>
      </c>
      <c r="E266" s="130" t="s">
        <v>6129</v>
      </c>
      <c r="F266" s="73" t="s">
        <v>2253</v>
      </c>
      <c r="G266" s="169" t="s">
        <v>9325</v>
      </c>
      <c r="H266" s="287"/>
      <c r="I266" s="285"/>
      <c r="J266" s="775">
        <f t="shared" si="1"/>
        <v>46206</v>
      </c>
      <c r="K266" s="409">
        <f>'RESOLUCIONES 2024'!$C266-'RESOLUCIONES 2024'!$J266</f>
        <v>-850</v>
      </c>
      <c r="L266" s="73"/>
      <c r="M266" s="73"/>
      <c r="N266" s="21"/>
      <c r="O266" s="21"/>
    </row>
    <row r="267" ht="15.75" customHeight="1">
      <c r="A267" s="73" t="s">
        <v>7852</v>
      </c>
      <c r="B267" s="351">
        <v>265.0</v>
      </c>
      <c r="C267" s="130">
        <v>45356.0</v>
      </c>
      <c r="D267" s="289" t="s">
        <v>2701</v>
      </c>
      <c r="E267" s="290" t="s">
        <v>9504</v>
      </c>
      <c r="F267" s="73" t="s">
        <v>2253</v>
      </c>
      <c r="G267" s="291" t="s">
        <v>11368</v>
      </c>
      <c r="H267" s="292"/>
      <c r="I267" s="293"/>
      <c r="J267" s="775">
        <f t="shared" si="1"/>
        <v>46206</v>
      </c>
      <c r="K267" s="409">
        <f>'RESOLUCIONES 2024'!$C267-'RESOLUCIONES 2024'!$J267</f>
        <v>-850</v>
      </c>
      <c r="L267" s="73"/>
      <c r="M267" s="73"/>
      <c r="N267" s="21"/>
      <c r="O267" s="21"/>
    </row>
    <row r="268" ht="15.75" customHeight="1">
      <c r="A268" s="73" t="s">
        <v>7852</v>
      </c>
      <c r="B268" s="351">
        <v>266.0</v>
      </c>
      <c r="C268" s="130">
        <v>45356.0</v>
      </c>
      <c r="D268" s="73" t="s">
        <v>4079</v>
      </c>
      <c r="E268" s="130" t="s">
        <v>9309</v>
      </c>
      <c r="F268" s="73" t="s">
        <v>2253</v>
      </c>
      <c r="G268" s="169" t="s">
        <v>9317</v>
      </c>
      <c r="H268" s="287"/>
      <c r="I268" s="285"/>
      <c r="J268" s="775">
        <f t="shared" si="1"/>
        <v>46206</v>
      </c>
      <c r="K268" s="409">
        <f>'RESOLUCIONES 2024'!$C268-'RESOLUCIONES 2024'!$J268</f>
        <v>-850</v>
      </c>
      <c r="L268" s="73"/>
      <c r="M268" s="73"/>
      <c r="N268" s="21"/>
      <c r="O268" s="21"/>
    </row>
    <row r="269" ht="15.75" customHeight="1">
      <c r="A269" s="73" t="s">
        <v>7852</v>
      </c>
      <c r="B269" s="351">
        <v>267.0</v>
      </c>
      <c r="C269" s="130">
        <v>45356.0</v>
      </c>
      <c r="D269" s="73" t="s">
        <v>10158</v>
      </c>
      <c r="E269" s="130" t="s">
        <v>10255</v>
      </c>
      <c r="F269" s="73" t="s">
        <v>2253</v>
      </c>
      <c r="G269" s="169" t="s">
        <v>9325</v>
      </c>
      <c r="H269" s="287"/>
      <c r="I269" s="285"/>
      <c r="J269" s="775">
        <f t="shared" si="1"/>
        <v>46206</v>
      </c>
      <c r="K269" s="409">
        <f>'RESOLUCIONES 2024'!$C269-'RESOLUCIONES 2024'!$J269</f>
        <v>-850</v>
      </c>
      <c r="L269" s="73"/>
      <c r="M269" s="73"/>
      <c r="N269" s="21"/>
      <c r="O269" s="21"/>
    </row>
    <row r="270" ht="15.75" customHeight="1">
      <c r="A270" s="73" t="s">
        <v>7852</v>
      </c>
      <c r="B270" s="351">
        <v>268.0</v>
      </c>
      <c r="C270" s="130">
        <v>45356.0</v>
      </c>
      <c r="D270" s="73" t="s">
        <v>9212</v>
      </c>
      <c r="E270" s="130" t="s">
        <v>9802</v>
      </c>
      <c r="F270" s="73" t="s">
        <v>2253</v>
      </c>
      <c r="G270" s="169" t="s">
        <v>9380</v>
      </c>
      <c r="H270" s="287"/>
      <c r="I270" s="285"/>
      <c r="J270" s="775">
        <f t="shared" si="1"/>
        <v>46206</v>
      </c>
      <c r="K270" s="409">
        <f>'RESOLUCIONES 2024'!$C270-'RESOLUCIONES 2024'!$J270</f>
        <v>-850</v>
      </c>
      <c r="L270" s="73"/>
      <c r="M270" s="73"/>
      <c r="N270" s="21"/>
      <c r="O270" s="21"/>
    </row>
    <row r="271" ht="15.75" customHeight="1">
      <c r="A271" s="73" t="s">
        <v>7852</v>
      </c>
      <c r="B271" s="351">
        <v>269.0</v>
      </c>
      <c r="C271" s="130">
        <v>45356.0</v>
      </c>
      <c r="D271" s="73" t="s">
        <v>9486</v>
      </c>
      <c r="E271" s="130" t="s">
        <v>9510</v>
      </c>
      <c r="F271" s="73" t="s">
        <v>2253</v>
      </c>
      <c r="G271" s="169" t="s">
        <v>9380</v>
      </c>
      <c r="H271" s="295"/>
      <c r="I271" s="285"/>
      <c r="J271" s="775">
        <f t="shared" si="1"/>
        <v>46206</v>
      </c>
      <c r="K271" s="409">
        <f>'RESOLUCIONES 2024'!$C271-'RESOLUCIONES 2024'!$J271</f>
        <v>-850</v>
      </c>
      <c r="L271" s="73"/>
      <c r="M271" s="73"/>
      <c r="N271" s="21"/>
      <c r="O271" s="21"/>
    </row>
    <row r="272" ht="15.75" customHeight="1">
      <c r="A272" s="73" t="s">
        <v>7852</v>
      </c>
      <c r="B272" s="351">
        <v>270.0</v>
      </c>
      <c r="C272" s="130">
        <v>45356.0</v>
      </c>
      <c r="D272" s="146" t="s">
        <v>2435</v>
      </c>
      <c r="E272" s="178" t="s">
        <v>2436</v>
      </c>
      <c r="F272" s="146" t="s">
        <v>2751</v>
      </c>
      <c r="G272" s="356" t="s">
        <v>14510</v>
      </c>
      <c r="H272" s="287"/>
      <c r="I272" s="285"/>
      <c r="J272" s="775">
        <f t="shared" si="1"/>
        <v>46206</v>
      </c>
      <c r="K272" s="409">
        <f>'RESOLUCIONES 2024'!$C272-'RESOLUCIONES 2024'!$J272</f>
        <v>-850</v>
      </c>
      <c r="L272" s="73"/>
      <c r="M272" s="73"/>
      <c r="N272" s="21"/>
      <c r="O272" s="21"/>
    </row>
    <row r="273" ht="15.75" customHeight="1">
      <c r="A273" s="73" t="s">
        <v>7852</v>
      </c>
      <c r="B273" s="351">
        <v>271.0</v>
      </c>
      <c r="C273" s="130">
        <v>45356.0</v>
      </c>
      <c r="D273" s="73" t="s">
        <v>11370</v>
      </c>
      <c r="E273" s="130" t="s">
        <v>11371</v>
      </c>
      <c r="F273" s="73" t="s">
        <v>2751</v>
      </c>
      <c r="G273" s="169"/>
      <c r="H273" s="287"/>
      <c r="I273" s="285"/>
      <c r="J273" s="775">
        <f t="shared" si="1"/>
        <v>46206</v>
      </c>
      <c r="K273" s="409">
        <f>'RESOLUCIONES 2024'!$C273-'RESOLUCIONES 2024'!$J273</f>
        <v>-850</v>
      </c>
      <c r="L273" s="73"/>
      <c r="M273" s="73"/>
      <c r="N273" s="21"/>
      <c r="O273" s="21"/>
    </row>
    <row r="274" ht="15.75" customHeight="1">
      <c r="A274" s="73" t="s">
        <v>7852</v>
      </c>
      <c r="B274" s="351">
        <v>272.0</v>
      </c>
      <c r="C274" s="130">
        <v>45356.0</v>
      </c>
      <c r="D274" s="73" t="s">
        <v>11336</v>
      </c>
      <c r="E274" s="130" t="s">
        <v>2459</v>
      </c>
      <c r="F274" s="73" t="s">
        <v>2751</v>
      </c>
      <c r="G274" s="137"/>
      <c r="H274" s="287"/>
      <c r="I274" s="285"/>
      <c r="J274" s="775">
        <f t="shared" si="1"/>
        <v>46206</v>
      </c>
      <c r="K274" s="409">
        <f>'RESOLUCIONES 2024'!$C274-'RESOLUCIONES 2024'!$J274</f>
        <v>-850</v>
      </c>
      <c r="L274" s="73"/>
      <c r="M274" s="73"/>
      <c r="N274" s="21"/>
      <c r="O274" s="21"/>
    </row>
    <row r="275" ht="15.75" customHeight="1">
      <c r="A275" s="73" t="s">
        <v>7852</v>
      </c>
      <c r="B275" s="351">
        <v>273.0</v>
      </c>
      <c r="C275" s="130">
        <v>45356.0</v>
      </c>
      <c r="D275" s="73" t="s">
        <v>11184</v>
      </c>
      <c r="E275" s="130" t="s">
        <v>11372</v>
      </c>
      <c r="F275" s="73" t="s">
        <v>2751</v>
      </c>
      <c r="G275" s="253"/>
      <c r="H275" s="287"/>
      <c r="I275" s="285"/>
      <c r="J275" s="775">
        <f t="shared" si="1"/>
        <v>46206</v>
      </c>
      <c r="K275" s="409">
        <f>'RESOLUCIONES 2024'!$C275-'RESOLUCIONES 2024'!$J275</f>
        <v>-850</v>
      </c>
      <c r="L275" s="73"/>
      <c r="M275" s="73"/>
      <c r="N275" s="21"/>
      <c r="O275" s="21"/>
    </row>
    <row r="276" ht="15.75" customHeight="1">
      <c r="A276" s="73" t="s">
        <v>7852</v>
      </c>
      <c r="B276" s="351">
        <v>274.0</v>
      </c>
      <c r="C276" s="130">
        <v>45357.0</v>
      </c>
      <c r="D276" s="73" t="s">
        <v>11373</v>
      </c>
      <c r="E276" s="130" t="s">
        <v>11374</v>
      </c>
      <c r="F276" s="73" t="s">
        <v>18</v>
      </c>
      <c r="G276" s="169" t="s">
        <v>4601</v>
      </c>
      <c r="H276" s="287"/>
      <c r="I276" s="285"/>
      <c r="J276" s="775">
        <f t="shared" si="1"/>
        <v>46206</v>
      </c>
      <c r="K276" s="409">
        <f>'RESOLUCIONES 2024'!$C276-'RESOLUCIONES 2024'!$J276</f>
        <v>-849</v>
      </c>
      <c r="L276" s="73"/>
      <c r="M276" s="73"/>
      <c r="N276" s="21"/>
      <c r="O276" s="21"/>
    </row>
    <row r="277" ht="15.75" customHeight="1">
      <c r="A277" s="73" t="s">
        <v>7852</v>
      </c>
      <c r="B277" s="351">
        <v>275.0</v>
      </c>
      <c r="C277" s="130">
        <v>45357.0</v>
      </c>
      <c r="D277" s="73" t="s">
        <v>11375</v>
      </c>
      <c r="E277" s="130" t="s">
        <v>11376</v>
      </c>
      <c r="F277" s="73" t="s">
        <v>18</v>
      </c>
      <c r="G277" s="169" t="s">
        <v>1407</v>
      </c>
      <c r="H277" s="287"/>
      <c r="I277" s="285"/>
      <c r="J277" s="775">
        <f t="shared" si="1"/>
        <v>46206</v>
      </c>
      <c r="K277" s="409">
        <f>'RESOLUCIONES 2024'!$C277-'RESOLUCIONES 2024'!$J277</f>
        <v>-849</v>
      </c>
      <c r="L277" s="73"/>
      <c r="M277" s="73"/>
      <c r="N277" s="21"/>
      <c r="O277" s="21"/>
    </row>
    <row r="278" ht="15.75" customHeight="1">
      <c r="A278" s="73" t="s">
        <v>7852</v>
      </c>
      <c r="B278" s="351">
        <v>276.0</v>
      </c>
      <c r="C278" s="130">
        <v>45357.0</v>
      </c>
      <c r="D278" s="73" t="s">
        <v>8227</v>
      </c>
      <c r="E278" s="130" t="s">
        <v>11377</v>
      </c>
      <c r="F278" s="73" t="s">
        <v>18</v>
      </c>
      <c r="G278" s="253" t="s">
        <v>11378</v>
      </c>
      <c r="H278" s="287"/>
      <c r="I278" s="285"/>
      <c r="J278" s="775">
        <f t="shared" si="1"/>
        <v>46206</v>
      </c>
      <c r="K278" s="409">
        <f>'RESOLUCIONES 2024'!$C278-'RESOLUCIONES 2024'!$J278</f>
        <v>-849</v>
      </c>
      <c r="L278" s="73"/>
      <c r="M278" s="73"/>
      <c r="N278" s="21"/>
      <c r="O278" s="21"/>
    </row>
    <row r="279" ht="15.75" customHeight="1">
      <c r="A279" s="73" t="s">
        <v>7852</v>
      </c>
      <c r="B279" s="351">
        <v>277.0</v>
      </c>
      <c r="C279" s="130">
        <v>45357.0</v>
      </c>
      <c r="D279" s="73" t="s">
        <v>5192</v>
      </c>
      <c r="E279" s="130" t="s">
        <v>10776</v>
      </c>
      <c r="F279" s="73" t="s">
        <v>1593</v>
      </c>
      <c r="G279" s="294" t="s">
        <v>10731</v>
      </c>
      <c r="H279" s="287"/>
      <c r="I279" s="285"/>
      <c r="J279" s="775">
        <f t="shared" si="1"/>
        <v>46206</v>
      </c>
      <c r="K279" s="409">
        <f>'RESOLUCIONES 2024'!$C279-'RESOLUCIONES 2024'!$J279</f>
        <v>-849</v>
      </c>
      <c r="L279" s="73"/>
      <c r="M279" s="73"/>
      <c r="N279" s="21"/>
      <c r="O279" s="21"/>
    </row>
    <row r="280" ht="15.75" customHeight="1">
      <c r="A280" s="73" t="s">
        <v>7852</v>
      </c>
      <c r="B280" s="351">
        <v>278.0</v>
      </c>
      <c r="C280" s="130">
        <v>45357.0</v>
      </c>
      <c r="D280" s="148" t="s">
        <v>1571</v>
      </c>
      <c r="E280" s="130" t="s">
        <v>10452</v>
      </c>
      <c r="F280" s="73" t="s">
        <v>1593</v>
      </c>
      <c r="G280" s="294" t="s">
        <v>10731</v>
      </c>
      <c r="H280" s="287"/>
      <c r="I280" s="285"/>
      <c r="J280" s="775">
        <f t="shared" si="1"/>
        <v>46206</v>
      </c>
      <c r="K280" s="409">
        <f>'RESOLUCIONES 2024'!$C280-'RESOLUCIONES 2024'!$J280</f>
        <v>-849</v>
      </c>
      <c r="L280" s="73"/>
      <c r="M280" s="73"/>
      <c r="N280" s="21"/>
      <c r="O280" s="21"/>
    </row>
    <row r="281" ht="15.75" customHeight="1">
      <c r="A281" s="73"/>
      <c r="B281" s="351">
        <v>279.0</v>
      </c>
      <c r="C281" s="130">
        <v>45357.0</v>
      </c>
      <c r="D281" s="73" t="s">
        <v>9430</v>
      </c>
      <c r="E281" s="130"/>
      <c r="F281" s="73" t="s">
        <v>9430</v>
      </c>
      <c r="G281" s="169"/>
      <c r="H281" s="287"/>
      <c r="I281" s="285"/>
      <c r="J281" s="775">
        <f t="shared" si="1"/>
        <v>46206</v>
      </c>
      <c r="K281" s="409">
        <f>'RESOLUCIONES 2024'!$C281-'RESOLUCIONES 2024'!$J281</f>
        <v>-849</v>
      </c>
      <c r="L281" s="73"/>
      <c r="M281" s="73"/>
      <c r="N281" s="21"/>
      <c r="O281" s="21"/>
    </row>
    <row r="282" ht="15.75" customHeight="1">
      <c r="A282" s="73" t="s">
        <v>7852</v>
      </c>
      <c r="B282" s="351">
        <v>280.0</v>
      </c>
      <c r="C282" s="130">
        <v>45357.0</v>
      </c>
      <c r="D282" s="73" t="s">
        <v>4592</v>
      </c>
      <c r="E282" s="130" t="s">
        <v>10263</v>
      </c>
      <c r="F282" s="73" t="s">
        <v>11379</v>
      </c>
      <c r="G282" s="169"/>
      <c r="H282" s="287"/>
      <c r="I282" s="285"/>
      <c r="J282" s="775">
        <f t="shared" si="1"/>
        <v>46206</v>
      </c>
      <c r="K282" s="409">
        <f>'RESOLUCIONES 2024'!$C282-'RESOLUCIONES 2024'!$J282</f>
        <v>-849</v>
      </c>
      <c r="L282" s="73"/>
      <c r="M282" s="73"/>
      <c r="N282" s="21"/>
      <c r="O282" s="21"/>
    </row>
    <row r="283" ht="15.75" customHeight="1">
      <c r="A283" s="73" t="s">
        <v>7852</v>
      </c>
      <c r="B283" s="351">
        <v>281.0</v>
      </c>
      <c r="C283" s="130">
        <v>45357.0</v>
      </c>
      <c r="D283" s="73" t="s">
        <v>1713</v>
      </c>
      <c r="E283" s="130" t="s">
        <v>11126</v>
      </c>
      <c r="F283" s="73" t="s">
        <v>2751</v>
      </c>
      <c r="G283" s="300"/>
      <c r="H283" s="287"/>
      <c r="I283" s="285"/>
      <c r="J283" s="775">
        <f t="shared" si="1"/>
        <v>46206</v>
      </c>
      <c r="K283" s="409">
        <f>'RESOLUCIONES 2024'!$C283-'RESOLUCIONES 2024'!$J283</f>
        <v>-849</v>
      </c>
      <c r="L283" s="73"/>
      <c r="M283" s="73"/>
      <c r="N283" s="21"/>
      <c r="O283" s="21"/>
    </row>
    <row r="284" ht="15.75" customHeight="1">
      <c r="A284" s="73" t="s">
        <v>7852</v>
      </c>
      <c r="B284" s="351">
        <v>282.0</v>
      </c>
      <c r="C284" s="130">
        <v>45357.0</v>
      </c>
      <c r="D284" s="73" t="s">
        <v>11381</v>
      </c>
      <c r="E284" s="130" t="s">
        <v>2182</v>
      </c>
      <c r="F284" s="73" t="s">
        <v>131</v>
      </c>
      <c r="G284" s="169" t="s">
        <v>11382</v>
      </c>
      <c r="H284" s="287"/>
      <c r="I284" s="285"/>
      <c r="J284" s="775">
        <f t="shared" si="1"/>
        <v>46206</v>
      </c>
      <c r="K284" s="409">
        <f>'RESOLUCIONES 2024'!$C284-'RESOLUCIONES 2024'!$J284</f>
        <v>-849</v>
      </c>
      <c r="L284" s="73"/>
      <c r="M284" s="73"/>
      <c r="N284" s="21"/>
      <c r="O284" s="21"/>
    </row>
    <row r="285" ht="15.75" customHeight="1">
      <c r="A285" s="73" t="s">
        <v>7852</v>
      </c>
      <c r="B285" s="351">
        <v>283.0</v>
      </c>
      <c r="C285" s="130">
        <v>45359.0</v>
      </c>
      <c r="D285" s="73" t="s">
        <v>3196</v>
      </c>
      <c r="E285" s="130" t="s">
        <v>10038</v>
      </c>
      <c r="F285" s="73" t="s">
        <v>11383</v>
      </c>
      <c r="G285" s="169"/>
      <c r="H285" s="287"/>
      <c r="I285" s="285"/>
      <c r="J285" s="775">
        <f t="shared" si="1"/>
        <v>46206</v>
      </c>
      <c r="K285" s="409">
        <f>'RESOLUCIONES 2024'!$C285-'RESOLUCIONES 2024'!$J285</f>
        <v>-847</v>
      </c>
      <c r="L285" s="73"/>
      <c r="M285" s="73"/>
      <c r="N285" s="21"/>
      <c r="O285" s="21"/>
    </row>
    <row r="286" ht="15.75" customHeight="1">
      <c r="A286" s="73" t="s">
        <v>7852</v>
      </c>
      <c r="B286" s="351">
        <v>284.0</v>
      </c>
      <c r="C286" s="130">
        <v>45359.0</v>
      </c>
      <c r="D286" s="73" t="s">
        <v>2054</v>
      </c>
      <c r="E286" s="130" t="s">
        <v>2815</v>
      </c>
      <c r="F286" s="73" t="s">
        <v>11383</v>
      </c>
      <c r="G286" s="169"/>
      <c r="H286" s="287"/>
      <c r="I286" s="285"/>
      <c r="J286" s="775">
        <f t="shared" si="1"/>
        <v>46206</v>
      </c>
      <c r="K286" s="409">
        <f>'RESOLUCIONES 2024'!$C286-'RESOLUCIONES 2024'!$J286</f>
        <v>-847</v>
      </c>
      <c r="L286" s="73"/>
      <c r="M286" s="73"/>
      <c r="N286" s="21"/>
      <c r="O286" s="21"/>
    </row>
    <row r="287" ht="15.75" customHeight="1">
      <c r="A287" s="73" t="s">
        <v>7852</v>
      </c>
      <c r="B287" s="351">
        <v>285.0</v>
      </c>
      <c r="C287" s="130">
        <v>45359.0</v>
      </c>
      <c r="D287" s="73" t="s">
        <v>2622</v>
      </c>
      <c r="E287" s="197" t="s">
        <v>10096</v>
      </c>
      <c r="F287" s="73" t="s">
        <v>11383</v>
      </c>
      <c r="G287" s="169"/>
      <c r="H287" s="287"/>
      <c r="I287" s="285"/>
      <c r="J287" s="775">
        <f t="shared" si="1"/>
        <v>46206</v>
      </c>
      <c r="K287" s="409">
        <f>'RESOLUCIONES 2024'!$C287-'RESOLUCIONES 2024'!$J287</f>
        <v>-847</v>
      </c>
      <c r="L287" s="73"/>
      <c r="M287" s="73"/>
      <c r="N287" s="21"/>
      <c r="O287" s="21"/>
    </row>
    <row r="288" ht="15.75" customHeight="1">
      <c r="A288" s="73" t="s">
        <v>7852</v>
      </c>
      <c r="B288" s="351">
        <v>286.0</v>
      </c>
      <c r="C288" s="130">
        <v>45359.0</v>
      </c>
      <c r="D288" s="73" t="s">
        <v>2165</v>
      </c>
      <c r="E288" s="130" t="s">
        <v>11384</v>
      </c>
      <c r="F288" s="73" t="s">
        <v>11383</v>
      </c>
      <c r="G288" s="169"/>
      <c r="H288" s="287"/>
      <c r="I288" s="285"/>
      <c r="J288" s="775">
        <f t="shared" si="1"/>
        <v>46206</v>
      </c>
      <c r="K288" s="409">
        <f>'RESOLUCIONES 2024'!$C288-'RESOLUCIONES 2024'!$J288</f>
        <v>-847</v>
      </c>
      <c r="L288" s="73"/>
      <c r="M288" s="73"/>
      <c r="N288" s="21"/>
      <c r="O288" s="21"/>
    </row>
    <row r="289" ht="15.75" customHeight="1">
      <c r="A289" s="73" t="s">
        <v>7852</v>
      </c>
      <c r="B289" s="351">
        <v>287.0</v>
      </c>
      <c r="C289" s="130">
        <v>45363.0</v>
      </c>
      <c r="D289" s="73" t="s">
        <v>11099</v>
      </c>
      <c r="E289" s="130" t="s">
        <v>11385</v>
      </c>
      <c r="F289" s="73" t="s">
        <v>2751</v>
      </c>
      <c r="G289" s="169"/>
      <c r="H289" s="287"/>
      <c r="I289" s="285"/>
      <c r="J289" s="775">
        <f t="shared" si="1"/>
        <v>46206</v>
      </c>
      <c r="K289" s="409">
        <f>'RESOLUCIONES 2024'!$C289-'RESOLUCIONES 2024'!$J289</f>
        <v>-843</v>
      </c>
      <c r="L289" s="73"/>
      <c r="M289" s="73"/>
      <c r="N289" s="21"/>
      <c r="O289" s="21"/>
    </row>
    <row r="290" ht="15.75" customHeight="1">
      <c r="A290" s="73" t="s">
        <v>7852</v>
      </c>
      <c r="B290" s="351">
        <v>288.0</v>
      </c>
      <c r="C290" s="130">
        <v>45363.0</v>
      </c>
      <c r="D290" s="73" t="s">
        <v>10884</v>
      </c>
      <c r="E290" s="130" t="s">
        <v>11234</v>
      </c>
      <c r="F290" s="73" t="s">
        <v>2751</v>
      </c>
      <c r="G290" s="73" t="s">
        <v>11386</v>
      </c>
      <c r="H290" s="287"/>
      <c r="I290" s="285"/>
      <c r="J290" s="775">
        <f t="shared" si="1"/>
        <v>46206</v>
      </c>
      <c r="K290" s="409">
        <f>'RESOLUCIONES 2024'!$C290-'RESOLUCIONES 2024'!$J290</f>
        <v>-843</v>
      </c>
      <c r="L290" s="73"/>
      <c r="M290" s="73"/>
      <c r="N290" s="21"/>
      <c r="O290" s="21"/>
    </row>
    <row r="291" ht="15.75" customHeight="1">
      <c r="A291" s="73" t="s">
        <v>7852</v>
      </c>
      <c r="B291" s="351">
        <v>289.0</v>
      </c>
      <c r="C291" s="130">
        <v>45363.0</v>
      </c>
      <c r="D291" s="73" t="s">
        <v>11387</v>
      </c>
      <c r="E291" s="130" t="s">
        <v>11155</v>
      </c>
      <c r="F291" s="73" t="s">
        <v>1624</v>
      </c>
      <c r="G291" s="169"/>
      <c r="H291" s="287"/>
      <c r="I291" s="285"/>
      <c r="J291" s="775">
        <f t="shared" si="1"/>
        <v>46206</v>
      </c>
      <c r="K291" s="409">
        <f>'RESOLUCIONES 2024'!$C291-'RESOLUCIONES 2024'!$J291</f>
        <v>-843</v>
      </c>
      <c r="L291" s="73"/>
      <c r="M291" s="73"/>
      <c r="N291" s="21"/>
      <c r="O291" s="21"/>
    </row>
    <row r="292" ht="15.75" customHeight="1">
      <c r="A292" s="73" t="s">
        <v>7852</v>
      </c>
      <c r="B292" s="351">
        <v>290.0</v>
      </c>
      <c r="C292" s="130">
        <v>45363.0</v>
      </c>
      <c r="D292" s="73" t="s">
        <v>10619</v>
      </c>
      <c r="E292" s="130" t="s">
        <v>10807</v>
      </c>
      <c r="F292" s="73" t="s">
        <v>1624</v>
      </c>
      <c r="G292" s="169"/>
      <c r="H292" s="287"/>
      <c r="I292" s="285"/>
      <c r="J292" s="775">
        <f t="shared" si="1"/>
        <v>46206</v>
      </c>
      <c r="K292" s="409">
        <f>'RESOLUCIONES 2024'!$C292-'RESOLUCIONES 2024'!$J292</f>
        <v>-843</v>
      </c>
      <c r="L292" s="73"/>
      <c r="M292" s="73"/>
      <c r="N292" s="21"/>
      <c r="O292" s="21"/>
    </row>
    <row r="293" ht="15.75" customHeight="1">
      <c r="A293" s="73" t="s">
        <v>7852</v>
      </c>
      <c r="B293" s="351">
        <v>291.0</v>
      </c>
      <c r="C293" s="130">
        <v>45364.0</v>
      </c>
      <c r="D293" s="146" t="s">
        <v>5351</v>
      </c>
      <c r="E293" s="178" t="s">
        <v>8818</v>
      </c>
      <c r="F293" s="146" t="s">
        <v>131</v>
      </c>
      <c r="G293" s="356" t="s">
        <v>11388</v>
      </c>
      <c r="H293" s="287"/>
      <c r="I293" s="285"/>
      <c r="J293" s="775">
        <f t="shared" si="1"/>
        <v>46206</v>
      </c>
      <c r="K293" s="409">
        <f>'RESOLUCIONES 2024'!$C293-'RESOLUCIONES 2024'!$J293</f>
        <v>-842</v>
      </c>
      <c r="L293" s="73"/>
      <c r="M293" s="73"/>
      <c r="N293" s="21"/>
      <c r="O293" s="21"/>
    </row>
    <row r="294" ht="15.75" customHeight="1">
      <c r="A294" s="73" t="s">
        <v>7852</v>
      </c>
      <c r="B294" s="351">
        <v>292.0</v>
      </c>
      <c r="C294" s="130">
        <v>45364.0</v>
      </c>
      <c r="D294" s="73" t="s">
        <v>10551</v>
      </c>
      <c r="E294" s="130" t="s">
        <v>10552</v>
      </c>
      <c r="F294" s="73" t="s">
        <v>131</v>
      </c>
      <c r="G294" s="169"/>
      <c r="H294" s="287"/>
      <c r="I294" s="285"/>
      <c r="J294" s="775">
        <f t="shared" si="1"/>
        <v>46206</v>
      </c>
      <c r="K294" s="409">
        <f>'RESOLUCIONES 2024'!$C294-'RESOLUCIONES 2024'!$J294</f>
        <v>-842</v>
      </c>
      <c r="L294" s="73"/>
      <c r="M294" s="73"/>
      <c r="N294" s="21"/>
      <c r="O294" s="21"/>
    </row>
    <row r="295" ht="15.75" customHeight="1">
      <c r="A295" s="73" t="s">
        <v>7852</v>
      </c>
      <c r="B295" s="351">
        <v>293.0</v>
      </c>
      <c r="C295" s="130">
        <v>45364.0</v>
      </c>
      <c r="D295" s="73" t="s">
        <v>8632</v>
      </c>
      <c r="E295" s="130" t="s">
        <v>9713</v>
      </c>
      <c r="F295" s="73" t="s">
        <v>131</v>
      </c>
      <c r="G295" s="169"/>
      <c r="H295" s="287"/>
      <c r="I295" s="285"/>
      <c r="J295" s="775">
        <f t="shared" si="1"/>
        <v>46206</v>
      </c>
      <c r="K295" s="409">
        <f>'RESOLUCIONES 2024'!$C295-'RESOLUCIONES 2024'!$J295</f>
        <v>-842</v>
      </c>
      <c r="L295" s="73"/>
      <c r="M295" s="73"/>
      <c r="N295" s="21"/>
      <c r="O295" s="21"/>
    </row>
    <row r="296" ht="15.75" customHeight="1">
      <c r="A296" s="73" t="s">
        <v>7852</v>
      </c>
      <c r="B296" s="351">
        <v>294.0</v>
      </c>
      <c r="C296" s="130">
        <v>45364.0</v>
      </c>
      <c r="D296" s="146" t="s">
        <v>5892</v>
      </c>
      <c r="E296" s="178" t="s">
        <v>8976</v>
      </c>
      <c r="F296" s="146" t="s">
        <v>131</v>
      </c>
      <c r="G296" s="356" t="s">
        <v>11389</v>
      </c>
      <c r="H296" s="287"/>
      <c r="I296" s="285"/>
      <c r="J296" s="775">
        <f t="shared" si="1"/>
        <v>46206</v>
      </c>
      <c r="K296" s="409">
        <f>'RESOLUCIONES 2024'!$C296-'RESOLUCIONES 2024'!$J296</f>
        <v>-842</v>
      </c>
      <c r="L296" s="73"/>
      <c r="M296" s="73"/>
      <c r="N296" s="21"/>
      <c r="O296" s="21"/>
    </row>
    <row r="297" ht="15.75" customHeight="1">
      <c r="A297" s="73" t="s">
        <v>7852</v>
      </c>
      <c r="B297" s="351">
        <v>295.0</v>
      </c>
      <c r="C297" s="130">
        <v>45364.0</v>
      </c>
      <c r="D297" s="146" t="s">
        <v>4885</v>
      </c>
      <c r="E297" s="178" t="s">
        <v>6220</v>
      </c>
      <c r="F297" s="146" t="s">
        <v>131</v>
      </c>
      <c r="G297" s="356" t="s">
        <v>11390</v>
      </c>
      <c r="H297" s="287"/>
      <c r="I297" s="285"/>
      <c r="J297" s="775">
        <f t="shared" si="1"/>
        <v>46206</v>
      </c>
      <c r="K297" s="409">
        <f>'RESOLUCIONES 2024'!$C297-'RESOLUCIONES 2024'!$J297</f>
        <v>-842</v>
      </c>
      <c r="L297" s="73"/>
      <c r="M297" s="73"/>
      <c r="N297" s="21"/>
      <c r="O297" s="21"/>
    </row>
    <row r="298" ht="15.75" customHeight="1">
      <c r="A298" s="73" t="s">
        <v>7852</v>
      </c>
      <c r="B298" s="351">
        <v>296.0</v>
      </c>
      <c r="C298" s="130">
        <v>45364.0</v>
      </c>
      <c r="D298" s="73" t="s">
        <v>8336</v>
      </c>
      <c r="E298" s="130" t="s">
        <v>8458</v>
      </c>
      <c r="F298" s="73" t="s">
        <v>131</v>
      </c>
      <c r="G298" s="169"/>
      <c r="H298" s="287"/>
      <c r="I298" s="285"/>
      <c r="J298" s="775">
        <f t="shared" si="1"/>
        <v>46206</v>
      </c>
      <c r="K298" s="409">
        <f>'RESOLUCIONES 2024'!$C298-'RESOLUCIONES 2024'!$J298</f>
        <v>-842</v>
      </c>
      <c r="L298" s="73"/>
      <c r="M298" s="73"/>
      <c r="N298" s="21"/>
      <c r="O298" s="21"/>
    </row>
    <row r="299" ht="15.75" customHeight="1">
      <c r="A299" s="73" t="s">
        <v>7852</v>
      </c>
      <c r="B299" s="351">
        <v>297.0</v>
      </c>
      <c r="C299" s="130">
        <v>45364.0</v>
      </c>
      <c r="D299" s="73" t="s">
        <v>2947</v>
      </c>
      <c r="E299" s="197" t="s">
        <v>8528</v>
      </c>
      <c r="F299" s="73" t="s">
        <v>131</v>
      </c>
      <c r="G299" s="300"/>
      <c r="H299" s="287"/>
      <c r="I299" s="285"/>
      <c r="J299" s="775">
        <f t="shared" si="1"/>
        <v>46206</v>
      </c>
      <c r="K299" s="409">
        <f>'RESOLUCIONES 2024'!$C299-'RESOLUCIONES 2024'!$J299</f>
        <v>-842</v>
      </c>
      <c r="L299" s="73"/>
      <c r="M299" s="73"/>
      <c r="N299" s="21"/>
      <c r="O299" s="21"/>
    </row>
    <row r="300" ht="15.75" customHeight="1">
      <c r="A300" s="73" t="s">
        <v>7852</v>
      </c>
      <c r="B300" s="351">
        <v>298.0</v>
      </c>
      <c r="C300" s="130">
        <v>45364.0</v>
      </c>
      <c r="D300" s="73" t="s">
        <v>4510</v>
      </c>
      <c r="E300" s="130" t="s">
        <v>8712</v>
      </c>
      <c r="F300" s="73" t="s">
        <v>131</v>
      </c>
      <c r="G300" s="300"/>
      <c r="H300" s="287"/>
      <c r="I300" s="285"/>
      <c r="J300" s="775">
        <f t="shared" si="1"/>
        <v>46206</v>
      </c>
      <c r="K300" s="409">
        <f>'RESOLUCIONES 2024'!$C300-'RESOLUCIONES 2024'!$J300</f>
        <v>-842</v>
      </c>
      <c r="L300" s="73"/>
      <c r="M300" s="73"/>
      <c r="N300" s="21"/>
      <c r="O300" s="21"/>
    </row>
    <row r="301" ht="15.75" customHeight="1">
      <c r="A301" s="73" t="s">
        <v>7852</v>
      </c>
      <c r="B301" s="351">
        <v>299.0</v>
      </c>
      <c r="C301" s="130">
        <v>45364.0</v>
      </c>
      <c r="D301" s="73" t="s">
        <v>8085</v>
      </c>
      <c r="E301" s="130" t="s">
        <v>11298</v>
      </c>
      <c r="F301" s="73" t="s">
        <v>2751</v>
      </c>
      <c r="G301" s="73" t="s">
        <v>11386</v>
      </c>
      <c r="H301" s="287"/>
      <c r="I301" s="285"/>
      <c r="J301" s="775">
        <f t="shared" si="1"/>
        <v>46206</v>
      </c>
      <c r="K301" s="409">
        <f>'RESOLUCIONES 2024'!$C301-'RESOLUCIONES 2024'!$J301</f>
        <v>-842</v>
      </c>
      <c r="L301" s="73"/>
      <c r="M301" s="73"/>
      <c r="N301" s="21"/>
      <c r="O301" s="21"/>
    </row>
    <row r="302" ht="15.75" customHeight="1">
      <c r="A302" s="73" t="s">
        <v>7852</v>
      </c>
      <c r="B302" s="351">
        <v>300.0</v>
      </c>
      <c r="C302" s="130">
        <v>45364.0</v>
      </c>
      <c r="D302" s="73" t="s">
        <v>11336</v>
      </c>
      <c r="E302" s="130" t="s">
        <v>2459</v>
      </c>
      <c r="F302" s="73" t="s">
        <v>2751</v>
      </c>
      <c r="G302" s="73" t="s">
        <v>11386</v>
      </c>
      <c r="H302" s="287"/>
      <c r="I302" s="285"/>
      <c r="J302" s="775">
        <f t="shared" si="1"/>
        <v>46206</v>
      </c>
      <c r="K302" s="409">
        <f>'RESOLUCIONES 2024'!$C302-'RESOLUCIONES 2024'!$J302</f>
        <v>-842</v>
      </c>
      <c r="L302" s="73"/>
      <c r="M302" s="73"/>
      <c r="N302" s="21"/>
      <c r="O302" s="21"/>
    </row>
    <row r="303" ht="15.75" customHeight="1">
      <c r="A303" s="73" t="s">
        <v>7852</v>
      </c>
      <c r="B303" s="351">
        <v>301.0</v>
      </c>
      <c r="C303" s="130">
        <v>45364.0</v>
      </c>
      <c r="D303" s="73" t="s">
        <v>9001</v>
      </c>
      <c r="E303" s="130" t="s">
        <v>9088</v>
      </c>
      <c r="F303" s="73" t="s">
        <v>2751</v>
      </c>
      <c r="G303" s="73" t="s">
        <v>11386</v>
      </c>
      <c r="H303" s="287"/>
      <c r="I303" s="285"/>
      <c r="J303" s="775">
        <f t="shared" si="1"/>
        <v>46206</v>
      </c>
      <c r="K303" s="409">
        <f>'RESOLUCIONES 2024'!$C303-'RESOLUCIONES 2024'!$J303</f>
        <v>-842</v>
      </c>
      <c r="L303" s="73"/>
      <c r="M303" s="73"/>
      <c r="N303" s="21"/>
      <c r="O303" s="21"/>
    </row>
    <row r="304" ht="15.75" customHeight="1">
      <c r="A304" s="73" t="s">
        <v>7852</v>
      </c>
      <c r="B304" s="351">
        <v>302.0</v>
      </c>
      <c r="C304" s="130">
        <v>45342.0</v>
      </c>
      <c r="D304" s="73" t="s">
        <v>7970</v>
      </c>
      <c r="E304" s="130" t="s">
        <v>7971</v>
      </c>
      <c r="F304" s="73" t="s">
        <v>2253</v>
      </c>
      <c r="G304" s="169" t="s">
        <v>10087</v>
      </c>
      <c r="H304" s="287"/>
      <c r="I304" s="285"/>
      <c r="J304" s="775">
        <f t="shared" si="1"/>
        <v>46206</v>
      </c>
      <c r="K304" s="409">
        <f>'RESOLUCIONES 2024'!$C304-'RESOLUCIONES 2024'!$J304</f>
        <v>-864</v>
      </c>
      <c r="L304" s="73"/>
      <c r="M304" s="73"/>
      <c r="N304" s="21"/>
      <c r="O304" s="21"/>
    </row>
    <row r="305" ht="15.75" customHeight="1">
      <c r="A305" s="73" t="s">
        <v>7852</v>
      </c>
      <c r="B305" s="351">
        <v>303.0</v>
      </c>
      <c r="C305" s="130">
        <v>45342.0</v>
      </c>
      <c r="D305" s="73" t="s">
        <v>3705</v>
      </c>
      <c r="E305" s="130" t="s">
        <v>10289</v>
      </c>
      <c r="F305" s="73" t="s">
        <v>2253</v>
      </c>
      <c r="G305" s="169" t="s">
        <v>9325</v>
      </c>
      <c r="H305" s="287"/>
      <c r="I305" s="285"/>
      <c r="J305" s="775">
        <f t="shared" si="1"/>
        <v>46206</v>
      </c>
      <c r="K305" s="409">
        <f>'RESOLUCIONES 2024'!$C305-'RESOLUCIONES 2024'!$J305</f>
        <v>-864</v>
      </c>
      <c r="L305" s="73"/>
      <c r="M305" s="73"/>
      <c r="N305" s="21"/>
      <c r="O305" s="21"/>
    </row>
    <row r="306" ht="15.75" customHeight="1">
      <c r="A306" s="73" t="s">
        <v>7852</v>
      </c>
      <c r="B306" s="351">
        <v>304.0</v>
      </c>
      <c r="C306" s="130">
        <v>45342.0</v>
      </c>
      <c r="D306" s="73" t="s">
        <v>7928</v>
      </c>
      <c r="E306" s="130" t="s">
        <v>7929</v>
      </c>
      <c r="F306" s="73" t="s">
        <v>2253</v>
      </c>
      <c r="G306" s="357" t="s">
        <v>9894</v>
      </c>
      <c r="H306" s="287"/>
      <c r="I306" s="285"/>
      <c r="J306" s="775">
        <f t="shared" si="1"/>
        <v>46206</v>
      </c>
      <c r="K306" s="409">
        <f>'RESOLUCIONES 2024'!$C306-'RESOLUCIONES 2024'!$J306</f>
        <v>-864</v>
      </c>
      <c r="L306" s="73"/>
      <c r="M306" s="73"/>
      <c r="N306" s="21"/>
      <c r="O306" s="21"/>
    </row>
    <row r="307" ht="15.75" customHeight="1">
      <c r="A307" s="73" t="s">
        <v>7852</v>
      </c>
      <c r="B307" s="351">
        <v>305.0</v>
      </c>
      <c r="C307" s="130">
        <v>45342.0</v>
      </c>
      <c r="D307" s="73" t="s">
        <v>2346</v>
      </c>
      <c r="E307" s="130" t="s">
        <v>8969</v>
      </c>
      <c r="F307" s="73" t="s">
        <v>2253</v>
      </c>
      <c r="G307" s="169" t="s">
        <v>11392</v>
      </c>
      <c r="H307" s="287"/>
      <c r="I307" s="285"/>
      <c r="J307" s="775">
        <f t="shared" si="1"/>
        <v>46206</v>
      </c>
      <c r="K307" s="409">
        <f>'RESOLUCIONES 2024'!$C307-'RESOLUCIONES 2024'!$J307</f>
        <v>-864</v>
      </c>
      <c r="L307" s="73"/>
      <c r="M307" s="73"/>
      <c r="N307" s="21"/>
      <c r="O307" s="21"/>
    </row>
    <row r="308" ht="15.75" customHeight="1">
      <c r="A308" s="73" t="s">
        <v>7852</v>
      </c>
      <c r="B308" s="351">
        <v>306.0</v>
      </c>
      <c r="C308" s="130">
        <v>45342.0</v>
      </c>
      <c r="D308" s="73" t="s">
        <v>8755</v>
      </c>
      <c r="E308" s="130" t="s">
        <v>9023</v>
      </c>
      <c r="F308" s="73" t="s">
        <v>2253</v>
      </c>
      <c r="G308" s="169" t="s">
        <v>9919</v>
      </c>
      <c r="H308" s="287"/>
      <c r="I308" s="285"/>
      <c r="J308" s="775">
        <f t="shared" si="1"/>
        <v>46206</v>
      </c>
      <c r="K308" s="409">
        <f>'RESOLUCIONES 2024'!$C308-'RESOLUCIONES 2024'!$J308</f>
        <v>-864</v>
      </c>
      <c r="L308" s="73"/>
      <c r="M308" s="73"/>
      <c r="N308" s="21"/>
      <c r="O308" s="21"/>
    </row>
    <row r="309" ht="15.75" customHeight="1">
      <c r="A309" s="73" t="s">
        <v>7852</v>
      </c>
      <c r="B309" s="351">
        <v>307.0</v>
      </c>
      <c r="C309" s="130">
        <v>45342.0</v>
      </c>
      <c r="D309" s="73" t="s">
        <v>6800</v>
      </c>
      <c r="E309" s="130" t="s">
        <v>9433</v>
      </c>
      <c r="F309" s="73" t="s">
        <v>8629</v>
      </c>
      <c r="G309" s="169"/>
      <c r="H309" s="287"/>
      <c r="I309" s="285"/>
      <c r="J309" s="775">
        <f t="shared" si="1"/>
        <v>46206</v>
      </c>
      <c r="K309" s="409">
        <f>'RESOLUCIONES 2024'!$C309-'RESOLUCIONES 2024'!$J309</f>
        <v>-864</v>
      </c>
      <c r="L309" s="73"/>
      <c r="M309" s="73"/>
      <c r="N309" s="21"/>
      <c r="O309" s="21"/>
    </row>
    <row r="310" ht="15.75" customHeight="1">
      <c r="A310" s="73" t="s">
        <v>7852</v>
      </c>
      <c r="B310" s="351">
        <v>308.0</v>
      </c>
      <c r="C310" s="130">
        <v>45342.0</v>
      </c>
      <c r="D310" s="73" t="s">
        <v>4895</v>
      </c>
      <c r="E310" s="130" t="s">
        <v>11393</v>
      </c>
      <c r="F310" s="73" t="s">
        <v>8629</v>
      </c>
      <c r="G310" s="169"/>
      <c r="H310" s="287"/>
      <c r="I310" s="285"/>
      <c r="J310" s="775">
        <f t="shared" si="1"/>
        <v>46206</v>
      </c>
      <c r="K310" s="409">
        <f>'RESOLUCIONES 2024'!$C310-'RESOLUCIONES 2024'!$J310</f>
        <v>-864</v>
      </c>
      <c r="L310" s="73"/>
      <c r="M310" s="73"/>
      <c r="N310" s="21"/>
      <c r="O310" s="21"/>
    </row>
    <row r="311" ht="15.75" customHeight="1">
      <c r="A311" s="73" t="s">
        <v>7852</v>
      </c>
      <c r="B311" s="351">
        <v>309.0</v>
      </c>
      <c r="C311" s="130">
        <v>45342.0</v>
      </c>
      <c r="D311" s="73" t="s">
        <v>9736</v>
      </c>
      <c r="E311" s="130" t="s">
        <v>11394</v>
      </c>
      <c r="F311" s="73" t="s">
        <v>8629</v>
      </c>
      <c r="G311" s="169"/>
      <c r="H311" s="287"/>
      <c r="I311" s="285"/>
      <c r="J311" s="775">
        <f t="shared" si="1"/>
        <v>46206</v>
      </c>
      <c r="K311" s="409">
        <f>'RESOLUCIONES 2024'!$C311-'RESOLUCIONES 2024'!$J311</f>
        <v>-864</v>
      </c>
      <c r="L311" s="73"/>
      <c r="M311" s="73"/>
      <c r="N311" s="21"/>
      <c r="O311" s="21"/>
    </row>
    <row r="312" ht="15.75" customHeight="1">
      <c r="A312" s="73" t="s">
        <v>7852</v>
      </c>
      <c r="B312" s="351">
        <v>310.0</v>
      </c>
      <c r="C312" s="130">
        <v>45342.0</v>
      </c>
      <c r="D312" s="73" t="s">
        <v>6098</v>
      </c>
      <c r="E312" s="130" t="s">
        <v>9345</v>
      </c>
      <c r="F312" s="73" t="s">
        <v>8629</v>
      </c>
      <c r="G312" s="169"/>
      <c r="H312" s="287"/>
      <c r="I312" s="285"/>
      <c r="J312" s="775">
        <f t="shared" si="1"/>
        <v>46206</v>
      </c>
      <c r="K312" s="409">
        <f>'RESOLUCIONES 2024'!$C312-'RESOLUCIONES 2024'!$J312</f>
        <v>-864</v>
      </c>
      <c r="L312" s="73"/>
      <c r="M312" s="73"/>
      <c r="N312" s="21"/>
      <c r="O312" s="21"/>
    </row>
    <row r="313" ht="15.75" customHeight="1">
      <c r="A313" s="73" t="s">
        <v>7852</v>
      </c>
      <c r="B313" s="351">
        <v>311.0</v>
      </c>
      <c r="C313" s="130">
        <v>45342.0</v>
      </c>
      <c r="D313" s="73" t="s">
        <v>3769</v>
      </c>
      <c r="E313" s="130" t="s">
        <v>11395</v>
      </c>
      <c r="F313" s="73" t="s">
        <v>8629</v>
      </c>
      <c r="G313" s="300"/>
      <c r="H313" s="287"/>
      <c r="I313" s="285"/>
      <c r="J313" s="775">
        <f t="shared" si="1"/>
        <v>46206</v>
      </c>
      <c r="K313" s="409">
        <f>'RESOLUCIONES 2024'!$C313-'RESOLUCIONES 2024'!$J313</f>
        <v>-864</v>
      </c>
      <c r="L313" s="73"/>
      <c r="M313" s="73"/>
      <c r="N313" s="21"/>
      <c r="O313" s="21"/>
    </row>
    <row r="314" ht="15.75" customHeight="1">
      <c r="A314" s="73" t="s">
        <v>7852</v>
      </c>
      <c r="B314" s="351">
        <v>312.0</v>
      </c>
      <c r="C314" s="130">
        <v>45342.0</v>
      </c>
      <c r="D314" s="73" t="s">
        <v>6474</v>
      </c>
      <c r="E314" s="130" t="s">
        <v>11396</v>
      </c>
      <c r="F314" s="73" t="s">
        <v>8629</v>
      </c>
      <c r="G314" s="300"/>
      <c r="H314" s="287"/>
      <c r="I314" s="285"/>
      <c r="J314" s="775">
        <f t="shared" si="1"/>
        <v>46206</v>
      </c>
      <c r="K314" s="409">
        <f>'RESOLUCIONES 2024'!$C314-'RESOLUCIONES 2024'!$J314</f>
        <v>-864</v>
      </c>
      <c r="L314" s="73"/>
      <c r="M314" s="73"/>
      <c r="N314" s="21"/>
      <c r="O314" s="21"/>
    </row>
    <row r="315" ht="15.75" customHeight="1">
      <c r="A315" s="73" t="s">
        <v>7852</v>
      </c>
      <c r="B315" s="351">
        <v>313.0</v>
      </c>
      <c r="C315" s="130">
        <v>45342.0</v>
      </c>
      <c r="D315" s="73" t="s">
        <v>2335</v>
      </c>
      <c r="E315" s="130" t="s">
        <v>11397</v>
      </c>
      <c r="F315" s="73" t="s">
        <v>8629</v>
      </c>
      <c r="G315" s="169"/>
      <c r="H315" s="287"/>
      <c r="I315" s="285"/>
      <c r="J315" s="775">
        <f t="shared" si="1"/>
        <v>46206</v>
      </c>
      <c r="K315" s="409">
        <f>'RESOLUCIONES 2024'!$C315-'RESOLUCIONES 2024'!$J315</f>
        <v>-864</v>
      </c>
      <c r="L315" s="73"/>
      <c r="M315" s="73"/>
      <c r="N315" s="21"/>
      <c r="O315" s="21"/>
    </row>
    <row r="316" ht="15.75" customHeight="1">
      <c r="A316" s="73"/>
      <c r="B316" s="351">
        <v>314.0</v>
      </c>
      <c r="C316" s="130">
        <v>45373.0</v>
      </c>
      <c r="D316" s="73" t="s">
        <v>14511</v>
      </c>
      <c r="E316" s="130"/>
      <c r="F316" s="73" t="s">
        <v>14512</v>
      </c>
      <c r="G316" s="169"/>
      <c r="H316" s="287"/>
      <c r="I316" s="285"/>
      <c r="J316" s="775">
        <f t="shared" si="1"/>
        <v>46206</v>
      </c>
      <c r="K316" s="409">
        <f>'RESOLUCIONES 2024'!$C316-'RESOLUCIONES 2024'!$J316</f>
        <v>-833</v>
      </c>
      <c r="L316" s="73"/>
      <c r="M316" s="73"/>
      <c r="N316" s="21"/>
      <c r="O316" s="21"/>
    </row>
    <row r="317" ht="15.75" customHeight="1">
      <c r="A317" s="73" t="s">
        <v>7852</v>
      </c>
      <c r="B317" s="351">
        <v>315.0</v>
      </c>
      <c r="C317" s="130">
        <v>45373.0</v>
      </c>
      <c r="D317" s="73" t="s">
        <v>11398</v>
      </c>
      <c r="E317" s="130" t="s">
        <v>11399</v>
      </c>
      <c r="F317" s="73" t="s">
        <v>18</v>
      </c>
      <c r="G317" s="169" t="s">
        <v>11400</v>
      </c>
      <c r="H317" s="287"/>
      <c r="I317" s="285"/>
      <c r="J317" s="775">
        <f t="shared" si="1"/>
        <v>46206</v>
      </c>
      <c r="K317" s="409">
        <f>'RESOLUCIONES 2024'!$C317-'RESOLUCIONES 2024'!$J317</f>
        <v>-833</v>
      </c>
      <c r="L317" s="73"/>
      <c r="M317" s="73"/>
      <c r="N317" s="21"/>
      <c r="O317" s="21"/>
    </row>
    <row r="318" ht="15.75" customHeight="1">
      <c r="A318" s="73" t="s">
        <v>7852</v>
      </c>
      <c r="B318" s="351">
        <v>316.0</v>
      </c>
      <c r="C318" s="130">
        <v>45373.0</v>
      </c>
      <c r="D318" s="73" t="s">
        <v>11401</v>
      </c>
      <c r="E318" s="130" t="s">
        <v>11402</v>
      </c>
      <c r="F318" s="73" t="s">
        <v>18</v>
      </c>
      <c r="G318" s="169" t="s">
        <v>4642</v>
      </c>
      <c r="H318" s="287"/>
      <c r="I318" s="285"/>
      <c r="J318" s="775">
        <f t="shared" si="1"/>
        <v>46206</v>
      </c>
      <c r="K318" s="409">
        <f>'RESOLUCIONES 2024'!$C318-'RESOLUCIONES 2024'!$J318</f>
        <v>-833</v>
      </c>
      <c r="L318" s="73"/>
      <c r="M318" s="73"/>
      <c r="N318" s="21"/>
      <c r="O318" s="21"/>
    </row>
    <row r="319" ht="15.75" customHeight="1">
      <c r="A319" s="73" t="s">
        <v>7852</v>
      </c>
      <c r="B319" s="351">
        <v>317.0</v>
      </c>
      <c r="C319" s="130">
        <v>45373.0</v>
      </c>
      <c r="D319" s="73" t="s">
        <v>7224</v>
      </c>
      <c r="E319" s="130" t="s">
        <v>11403</v>
      </c>
      <c r="F319" s="73" t="s">
        <v>18</v>
      </c>
      <c r="G319" s="169" t="s">
        <v>4665</v>
      </c>
      <c r="H319" s="287"/>
      <c r="I319" s="285"/>
      <c r="J319" s="775">
        <f t="shared" si="1"/>
        <v>46206</v>
      </c>
      <c r="K319" s="409">
        <f>'RESOLUCIONES 2024'!$C319-'RESOLUCIONES 2024'!$J319</f>
        <v>-833</v>
      </c>
      <c r="L319" s="73"/>
      <c r="M319" s="73"/>
      <c r="N319" s="21"/>
      <c r="O319" s="21"/>
    </row>
    <row r="320" ht="15.75" customHeight="1">
      <c r="A320" s="73" t="s">
        <v>7852</v>
      </c>
      <c r="B320" s="351">
        <v>318.0</v>
      </c>
      <c r="C320" s="130">
        <v>45373.0</v>
      </c>
      <c r="D320" s="73" t="s">
        <v>11404</v>
      </c>
      <c r="E320" s="130" t="s">
        <v>11405</v>
      </c>
      <c r="F320" s="73" t="s">
        <v>18</v>
      </c>
      <c r="G320" s="169" t="s">
        <v>4344</v>
      </c>
      <c r="H320" s="287"/>
      <c r="I320" s="285"/>
      <c r="J320" s="775">
        <f t="shared" si="1"/>
        <v>46206</v>
      </c>
      <c r="K320" s="409">
        <f>'RESOLUCIONES 2024'!$C320-'RESOLUCIONES 2024'!$J320</f>
        <v>-833</v>
      </c>
      <c r="L320" s="73"/>
      <c r="M320" s="73"/>
      <c r="N320" s="21"/>
      <c r="O320" s="21"/>
    </row>
    <row r="321" ht="15.75" customHeight="1">
      <c r="A321" s="73" t="s">
        <v>7852</v>
      </c>
      <c r="B321" s="351">
        <v>319.0</v>
      </c>
      <c r="C321" s="130">
        <v>45373.0</v>
      </c>
      <c r="D321" s="73" t="s">
        <v>11406</v>
      </c>
      <c r="E321" s="130" t="s">
        <v>11407</v>
      </c>
      <c r="F321" s="73" t="s">
        <v>18</v>
      </c>
      <c r="G321" s="169" t="s">
        <v>9411</v>
      </c>
      <c r="H321" s="287"/>
      <c r="I321" s="285"/>
      <c r="J321" s="775">
        <f t="shared" si="1"/>
        <v>46206</v>
      </c>
      <c r="K321" s="409">
        <f>'RESOLUCIONES 2024'!$C321-'RESOLUCIONES 2024'!$J321</f>
        <v>-833</v>
      </c>
      <c r="L321" s="73"/>
      <c r="M321" s="73"/>
      <c r="N321" s="21"/>
      <c r="O321" s="21"/>
    </row>
    <row r="322" ht="15.75" customHeight="1">
      <c r="A322" s="73" t="s">
        <v>7852</v>
      </c>
      <c r="B322" s="351">
        <v>320.0</v>
      </c>
      <c r="C322" s="130">
        <v>45373.0</v>
      </c>
      <c r="D322" s="73" t="s">
        <v>3281</v>
      </c>
      <c r="E322" s="130" t="s">
        <v>11408</v>
      </c>
      <c r="F322" s="73" t="s">
        <v>18</v>
      </c>
      <c r="G322" s="169" t="s">
        <v>5615</v>
      </c>
      <c r="H322" s="287"/>
      <c r="I322" s="285"/>
      <c r="J322" s="775">
        <f t="shared" si="1"/>
        <v>46206</v>
      </c>
      <c r="K322" s="409">
        <f>'RESOLUCIONES 2024'!$C322-'RESOLUCIONES 2024'!$J322</f>
        <v>-833</v>
      </c>
      <c r="L322" s="73"/>
      <c r="M322" s="73"/>
      <c r="N322" s="21"/>
      <c r="O322" s="21"/>
    </row>
    <row r="323" ht="15.75" customHeight="1">
      <c r="A323" s="73" t="s">
        <v>7852</v>
      </c>
      <c r="B323" s="351">
        <v>321.0</v>
      </c>
      <c r="C323" s="130">
        <v>45373.0</v>
      </c>
      <c r="D323" s="73" t="s">
        <v>3716</v>
      </c>
      <c r="E323" s="130" t="s">
        <v>11409</v>
      </c>
      <c r="F323" s="73" t="s">
        <v>18</v>
      </c>
      <c r="G323" s="169" t="s">
        <v>4787</v>
      </c>
      <c r="H323" s="287"/>
      <c r="I323" s="285"/>
      <c r="J323" s="775">
        <f t="shared" si="1"/>
        <v>46206</v>
      </c>
      <c r="K323" s="409">
        <f>'RESOLUCIONES 2024'!$C323-'RESOLUCIONES 2024'!$J323</f>
        <v>-833</v>
      </c>
      <c r="L323" s="73"/>
      <c r="M323" s="73"/>
      <c r="N323" s="21"/>
      <c r="O323" s="21"/>
    </row>
    <row r="324" ht="15.75" customHeight="1">
      <c r="A324" s="73" t="s">
        <v>7852</v>
      </c>
      <c r="B324" s="351">
        <v>322.0</v>
      </c>
      <c r="C324" s="130">
        <v>45373.0</v>
      </c>
      <c r="D324" s="73" t="s">
        <v>11410</v>
      </c>
      <c r="E324" s="130" t="s">
        <v>11411</v>
      </c>
      <c r="F324" s="73" t="s">
        <v>18</v>
      </c>
      <c r="G324" s="169" t="s">
        <v>11412</v>
      </c>
      <c r="H324" s="287"/>
      <c r="I324" s="285"/>
      <c r="J324" s="775">
        <f t="shared" si="1"/>
        <v>46206</v>
      </c>
      <c r="K324" s="409">
        <f>'RESOLUCIONES 2024'!$C324-'RESOLUCIONES 2024'!$J324</f>
        <v>-833</v>
      </c>
      <c r="L324" s="73"/>
      <c r="M324" s="73"/>
      <c r="N324" s="21"/>
      <c r="O324" s="21"/>
    </row>
    <row r="325" ht="15.75" customHeight="1">
      <c r="A325" s="73" t="s">
        <v>7852</v>
      </c>
      <c r="B325" s="351">
        <v>323.0</v>
      </c>
      <c r="C325" s="130">
        <v>45373.0</v>
      </c>
      <c r="D325" s="73" t="s">
        <v>10184</v>
      </c>
      <c r="E325" s="130" t="s">
        <v>10185</v>
      </c>
      <c r="F325" s="73" t="s">
        <v>18</v>
      </c>
      <c r="G325" s="169" t="s">
        <v>8653</v>
      </c>
      <c r="H325" s="287"/>
      <c r="I325" s="285"/>
      <c r="J325" s="775">
        <f t="shared" si="1"/>
        <v>46206</v>
      </c>
      <c r="K325" s="409">
        <f>'RESOLUCIONES 2024'!$C325-'RESOLUCIONES 2024'!$J325</f>
        <v>-833</v>
      </c>
      <c r="L325" s="73"/>
      <c r="M325" s="73"/>
      <c r="N325" s="21"/>
      <c r="O325" s="21"/>
    </row>
    <row r="326" ht="15.75" customHeight="1">
      <c r="A326" s="73" t="s">
        <v>7852</v>
      </c>
      <c r="B326" s="351">
        <v>324.0</v>
      </c>
      <c r="C326" s="130">
        <v>45373.0</v>
      </c>
      <c r="D326" s="73" t="s">
        <v>11138</v>
      </c>
      <c r="E326" s="130" t="s">
        <v>11413</v>
      </c>
      <c r="F326" s="73" t="s">
        <v>18</v>
      </c>
      <c r="G326" s="169" t="s">
        <v>11400</v>
      </c>
      <c r="H326" s="287"/>
      <c r="I326" s="285"/>
      <c r="J326" s="775">
        <f t="shared" si="1"/>
        <v>46206</v>
      </c>
      <c r="K326" s="409">
        <f>'RESOLUCIONES 2024'!$C326-'RESOLUCIONES 2024'!$J326</f>
        <v>-833</v>
      </c>
      <c r="L326" s="73"/>
      <c r="M326" s="73"/>
      <c r="N326" s="21"/>
      <c r="O326" s="21"/>
    </row>
    <row r="327" ht="15.75" customHeight="1">
      <c r="A327" s="73" t="s">
        <v>7852</v>
      </c>
      <c r="B327" s="351">
        <v>325.0</v>
      </c>
      <c r="C327" s="130">
        <v>45373.0</v>
      </c>
      <c r="D327" s="146" t="s">
        <v>11414</v>
      </c>
      <c r="E327" s="178" t="s">
        <v>11154</v>
      </c>
      <c r="F327" s="73" t="s">
        <v>2751</v>
      </c>
      <c r="G327" s="776" t="s">
        <v>11415</v>
      </c>
      <c r="H327" s="287"/>
      <c r="I327" s="285"/>
      <c r="J327" s="775">
        <f t="shared" si="1"/>
        <v>46206</v>
      </c>
      <c r="K327" s="409">
        <f>'RESOLUCIONES 2024'!$C327-'RESOLUCIONES 2024'!$J327</f>
        <v>-833</v>
      </c>
      <c r="L327" s="73"/>
      <c r="M327" s="73"/>
      <c r="N327" s="21"/>
      <c r="O327" s="21"/>
    </row>
    <row r="328" ht="15.75" customHeight="1">
      <c r="A328" s="73" t="s">
        <v>7852</v>
      </c>
      <c r="B328" s="351">
        <v>326.0</v>
      </c>
      <c r="C328" s="130">
        <v>45373.0</v>
      </c>
      <c r="D328" s="289" t="s">
        <v>10990</v>
      </c>
      <c r="E328" s="290" t="s">
        <v>11416</v>
      </c>
      <c r="F328" s="73" t="s">
        <v>2751</v>
      </c>
      <c r="G328" s="291"/>
      <c r="H328" s="292"/>
      <c r="I328" s="293"/>
      <c r="J328" s="775">
        <f t="shared" si="1"/>
        <v>46206</v>
      </c>
      <c r="K328" s="777">
        <f>'RESOLUCIONES 2024'!$C328-'RESOLUCIONES 2024'!$J328</f>
        <v>-833</v>
      </c>
      <c r="L328" s="289"/>
      <c r="M328" s="289"/>
      <c r="N328" s="297"/>
      <c r="O328" s="297"/>
    </row>
    <row r="329" ht="15.75" customHeight="1">
      <c r="A329" s="73" t="s">
        <v>7852</v>
      </c>
      <c r="B329" s="351">
        <v>327.0</v>
      </c>
      <c r="C329" s="130">
        <v>45373.0</v>
      </c>
      <c r="D329" s="73" t="s">
        <v>10553</v>
      </c>
      <c r="E329" s="130" t="s">
        <v>10554</v>
      </c>
      <c r="F329" s="73" t="s">
        <v>2751</v>
      </c>
      <c r="G329" s="169"/>
      <c r="H329" s="287"/>
      <c r="I329" s="285"/>
      <c r="J329" s="775">
        <f t="shared" si="1"/>
        <v>46206</v>
      </c>
      <c r="K329" s="409">
        <f>'RESOLUCIONES 2024'!$C329-'RESOLUCIONES 2024'!$J329</f>
        <v>-833</v>
      </c>
      <c r="L329" s="73"/>
      <c r="M329" s="73"/>
      <c r="N329" s="21"/>
      <c r="O329" s="21"/>
    </row>
    <row r="330" ht="15.75" customHeight="1">
      <c r="A330" s="73" t="s">
        <v>7852</v>
      </c>
      <c r="B330" s="351">
        <v>328.0</v>
      </c>
      <c r="C330" s="130">
        <v>45373.0</v>
      </c>
      <c r="D330" s="73" t="s">
        <v>11375</v>
      </c>
      <c r="E330" s="130" t="s">
        <v>11419</v>
      </c>
      <c r="F330" s="73" t="s">
        <v>2751</v>
      </c>
      <c r="G330" s="169"/>
      <c r="H330" s="287"/>
      <c r="I330" s="285"/>
      <c r="J330" s="775">
        <f t="shared" si="1"/>
        <v>46206</v>
      </c>
      <c r="K330" s="409">
        <f>'RESOLUCIONES 2024'!$C330-'RESOLUCIONES 2024'!$J330</f>
        <v>-833</v>
      </c>
      <c r="L330" s="73"/>
      <c r="M330" s="73"/>
      <c r="N330" s="21"/>
      <c r="O330" s="21"/>
    </row>
    <row r="331" ht="15.75" customHeight="1">
      <c r="A331" s="73" t="s">
        <v>7852</v>
      </c>
      <c r="B331" s="351">
        <v>329.0</v>
      </c>
      <c r="C331" s="130">
        <v>45373.0</v>
      </c>
      <c r="D331" s="73" t="s">
        <v>4585</v>
      </c>
      <c r="E331" s="130" t="s">
        <v>11420</v>
      </c>
      <c r="F331" s="73" t="s">
        <v>2751</v>
      </c>
      <c r="G331" s="169"/>
      <c r="H331" s="287"/>
      <c r="I331" s="285"/>
      <c r="J331" s="775">
        <f t="shared" si="1"/>
        <v>46206</v>
      </c>
      <c r="K331" s="409">
        <f>'RESOLUCIONES 2024'!$C331-'RESOLUCIONES 2024'!$J331</f>
        <v>-833</v>
      </c>
      <c r="L331" s="73"/>
      <c r="M331" s="73"/>
      <c r="N331" s="21"/>
      <c r="O331" s="21"/>
    </row>
    <row r="332" ht="15.75" customHeight="1">
      <c r="A332" s="73" t="s">
        <v>7852</v>
      </c>
      <c r="B332" s="351">
        <v>330.0</v>
      </c>
      <c r="C332" s="130">
        <v>45373.0</v>
      </c>
      <c r="D332" s="73" t="s">
        <v>10888</v>
      </c>
      <c r="E332" s="130" t="s">
        <v>11421</v>
      </c>
      <c r="F332" s="73" t="s">
        <v>2751</v>
      </c>
      <c r="G332" s="169"/>
      <c r="H332" s="287"/>
      <c r="I332" s="285"/>
      <c r="J332" s="775">
        <f t="shared" si="1"/>
        <v>46206</v>
      </c>
      <c r="K332" s="409">
        <f>'RESOLUCIONES 2024'!$C332-'RESOLUCIONES 2024'!$J332</f>
        <v>-833</v>
      </c>
      <c r="L332" s="73"/>
      <c r="M332" s="73"/>
      <c r="N332" s="21"/>
      <c r="O332" s="21"/>
    </row>
    <row r="333" ht="15.75" customHeight="1">
      <c r="A333" s="73" t="s">
        <v>7852</v>
      </c>
      <c r="B333" s="351">
        <v>331.0</v>
      </c>
      <c r="C333" s="130">
        <v>45373.0</v>
      </c>
      <c r="D333" s="73" t="s">
        <v>11422</v>
      </c>
      <c r="E333" s="130" t="s">
        <v>11423</v>
      </c>
      <c r="F333" s="73" t="s">
        <v>2751</v>
      </c>
      <c r="G333" s="169"/>
      <c r="H333" s="287"/>
      <c r="I333" s="285"/>
      <c r="J333" s="775">
        <f t="shared" si="1"/>
        <v>46206</v>
      </c>
      <c r="K333" s="409">
        <f>'RESOLUCIONES 2024'!$C333-'RESOLUCIONES 2024'!$J333</f>
        <v>-833</v>
      </c>
      <c r="L333" s="73"/>
      <c r="M333" s="73"/>
      <c r="N333" s="21"/>
      <c r="O333" s="21"/>
    </row>
    <row r="334" ht="15.75" customHeight="1">
      <c r="A334" s="73" t="s">
        <v>7852</v>
      </c>
      <c r="B334" s="351">
        <v>332.0</v>
      </c>
      <c r="C334" s="130">
        <v>45373.0</v>
      </c>
      <c r="D334" s="73" t="s">
        <v>3061</v>
      </c>
      <c r="E334" s="130" t="s">
        <v>3062</v>
      </c>
      <c r="F334" s="73" t="s">
        <v>2751</v>
      </c>
      <c r="G334" s="169"/>
      <c r="H334" s="287"/>
      <c r="I334" s="285"/>
      <c r="J334" s="775">
        <f t="shared" si="1"/>
        <v>46206</v>
      </c>
      <c r="K334" s="409">
        <f>'RESOLUCIONES 2024'!$C334-'RESOLUCIONES 2024'!$J334</f>
        <v>-833</v>
      </c>
      <c r="L334" s="73"/>
      <c r="M334" s="73"/>
      <c r="N334" s="21"/>
      <c r="O334" s="21"/>
    </row>
    <row r="335" ht="15.75" customHeight="1">
      <c r="A335" s="73" t="s">
        <v>7852</v>
      </c>
      <c r="B335" s="351">
        <v>333.0</v>
      </c>
      <c r="C335" s="130">
        <v>45373.0</v>
      </c>
      <c r="D335" s="73" t="s">
        <v>3351</v>
      </c>
      <c r="E335" s="130" t="s">
        <v>10113</v>
      </c>
      <c r="F335" s="73" t="s">
        <v>1624</v>
      </c>
      <c r="G335" s="169"/>
      <c r="H335" s="287"/>
      <c r="I335" s="285"/>
      <c r="J335" s="775">
        <f t="shared" si="1"/>
        <v>46206</v>
      </c>
      <c r="K335" s="409">
        <f>'RESOLUCIONES 2024'!$C335-'RESOLUCIONES 2024'!$J335</f>
        <v>-833</v>
      </c>
      <c r="L335" s="73"/>
      <c r="M335" s="73"/>
      <c r="N335" s="21"/>
      <c r="O335" s="21"/>
    </row>
    <row r="336" ht="15.75" customHeight="1">
      <c r="A336" s="73" t="s">
        <v>7852</v>
      </c>
      <c r="B336" s="351">
        <v>334.0</v>
      </c>
      <c r="C336" s="130">
        <v>45373.0</v>
      </c>
      <c r="D336" s="73" t="s">
        <v>1941</v>
      </c>
      <c r="E336" s="130" t="s">
        <v>11167</v>
      </c>
      <c r="F336" s="73" t="s">
        <v>1624</v>
      </c>
      <c r="G336" s="169"/>
      <c r="H336" s="287"/>
      <c r="I336" s="285"/>
      <c r="J336" s="775">
        <f t="shared" si="1"/>
        <v>46206</v>
      </c>
      <c r="K336" s="409">
        <f>'RESOLUCIONES 2024'!$C336-'RESOLUCIONES 2024'!$J336</f>
        <v>-833</v>
      </c>
      <c r="L336" s="73"/>
      <c r="M336" s="73"/>
      <c r="N336" s="21"/>
      <c r="O336" s="21"/>
    </row>
    <row r="337" ht="15.75" customHeight="1">
      <c r="A337" s="73" t="s">
        <v>7852</v>
      </c>
      <c r="B337" s="351">
        <v>335.0</v>
      </c>
      <c r="C337" s="130">
        <v>45373.0</v>
      </c>
      <c r="D337" s="73" t="s">
        <v>4085</v>
      </c>
      <c r="E337" s="130" t="s">
        <v>11137</v>
      </c>
      <c r="F337" s="73" t="s">
        <v>1624</v>
      </c>
      <c r="G337" s="169"/>
      <c r="H337" s="287"/>
      <c r="I337" s="285"/>
      <c r="J337" s="775">
        <f t="shared" si="1"/>
        <v>46206</v>
      </c>
      <c r="K337" s="409">
        <f>'RESOLUCIONES 2024'!$C337-'RESOLUCIONES 2024'!$J337</f>
        <v>-833</v>
      </c>
      <c r="L337" s="73"/>
      <c r="M337" s="73"/>
      <c r="N337" s="21"/>
      <c r="O337" s="21"/>
    </row>
    <row r="338" ht="15.75" customHeight="1">
      <c r="A338" s="73" t="s">
        <v>7852</v>
      </c>
      <c r="B338" s="351">
        <v>336.0</v>
      </c>
      <c r="C338" s="130">
        <v>45373.0</v>
      </c>
      <c r="D338" s="73" t="s">
        <v>9124</v>
      </c>
      <c r="E338" s="130" t="s">
        <v>6224</v>
      </c>
      <c r="F338" s="73" t="s">
        <v>1624</v>
      </c>
      <c r="G338" s="169"/>
      <c r="H338" s="287"/>
      <c r="I338" s="285"/>
      <c r="J338" s="775">
        <f t="shared" si="1"/>
        <v>46206</v>
      </c>
      <c r="K338" s="409">
        <f>'RESOLUCIONES 2024'!$C338-'RESOLUCIONES 2024'!$J338</f>
        <v>-833</v>
      </c>
      <c r="L338" s="73"/>
      <c r="M338" s="73"/>
      <c r="N338" s="21"/>
      <c r="O338" s="21"/>
    </row>
    <row r="339" ht="15.75" customHeight="1">
      <c r="A339" s="73" t="s">
        <v>7852</v>
      </c>
      <c r="B339" s="351">
        <v>337.0</v>
      </c>
      <c r="C339" s="130">
        <v>45373.0</v>
      </c>
      <c r="D339" s="73" t="s">
        <v>11033</v>
      </c>
      <c r="E339" s="130" t="s">
        <v>11211</v>
      </c>
      <c r="F339" s="73" t="s">
        <v>1624</v>
      </c>
      <c r="G339" s="169"/>
      <c r="H339" s="287"/>
      <c r="I339" s="285"/>
      <c r="J339" s="775">
        <f t="shared" si="1"/>
        <v>46206</v>
      </c>
      <c r="K339" s="409">
        <f>'RESOLUCIONES 2024'!$C339-'RESOLUCIONES 2024'!$J339</f>
        <v>-833</v>
      </c>
      <c r="L339" s="73"/>
      <c r="M339" s="73"/>
      <c r="N339" s="21"/>
      <c r="O339" s="21"/>
    </row>
    <row r="340" ht="15.75" customHeight="1">
      <c r="A340" s="73" t="s">
        <v>7852</v>
      </c>
      <c r="B340" s="351">
        <v>338.0</v>
      </c>
      <c r="C340" s="130">
        <v>45373.0</v>
      </c>
      <c r="D340" s="289" t="s">
        <v>5703</v>
      </c>
      <c r="E340" s="290" t="s">
        <v>8020</v>
      </c>
      <c r="F340" s="73" t="s">
        <v>1624</v>
      </c>
      <c r="G340" s="291"/>
      <c r="H340" s="292"/>
      <c r="I340" s="293"/>
      <c r="J340" s="775">
        <f t="shared" si="1"/>
        <v>46206</v>
      </c>
      <c r="K340" s="777">
        <f>'RESOLUCIONES 2024'!$C340-'RESOLUCIONES 2024'!$J340</f>
        <v>-833</v>
      </c>
      <c r="L340" s="289"/>
      <c r="M340" s="289"/>
      <c r="N340" s="297"/>
      <c r="O340" s="297"/>
    </row>
    <row r="341" ht="15.75" customHeight="1">
      <c r="A341" s="73" t="s">
        <v>7852</v>
      </c>
      <c r="B341" s="351">
        <v>339.0</v>
      </c>
      <c r="C341" s="130">
        <v>45373.0</v>
      </c>
      <c r="D341" s="73" t="s">
        <v>11424</v>
      </c>
      <c r="E341" s="130" t="s">
        <v>11169</v>
      </c>
      <c r="F341" s="73" t="s">
        <v>1624</v>
      </c>
      <c r="G341" s="169"/>
      <c r="H341" s="287"/>
      <c r="I341" s="285"/>
      <c r="J341" s="775">
        <f t="shared" si="1"/>
        <v>46206</v>
      </c>
      <c r="K341" s="409">
        <f>'RESOLUCIONES 2024'!$C341-'RESOLUCIONES 2024'!$J341</f>
        <v>-833</v>
      </c>
      <c r="L341" s="73"/>
      <c r="M341" s="73"/>
      <c r="N341" s="21"/>
      <c r="O341" s="21"/>
    </row>
    <row r="342" ht="15.75" customHeight="1">
      <c r="A342" s="73" t="s">
        <v>7852</v>
      </c>
      <c r="B342" s="351">
        <v>340.0</v>
      </c>
      <c r="C342" s="130">
        <v>45373.0</v>
      </c>
      <c r="D342" s="73" t="s">
        <v>11116</v>
      </c>
      <c r="E342" s="130" t="s">
        <v>11117</v>
      </c>
      <c r="F342" s="73" t="s">
        <v>1624</v>
      </c>
      <c r="G342" s="169"/>
      <c r="H342" s="287"/>
      <c r="I342" s="285"/>
      <c r="J342" s="775">
        <f t="shared" si="1"/>
        <v>46206</v>
      </c>
      <c r="K342" s="409">
        <f>'RESOLUCIONES 2024'!$C342-'RESOLUCIONES 2024'!$J342</f>
        <v>-833</v>
      </c>
      <c r="L342" s="73"/>
      <c r="M342" s="73"/>
      <c r="N342" s="21"/>
      <c r="O342" s="21"/>
    </row>
    <row r="343" ht="15.75" customHeight="1">
      <c r="A343" s="73" t="s">
        <v>7852</v>
      </c>
      <c r="B343" s="351">
        <v>341.0</v>
      </c>
      <c r="C343" s="130">
        <v>45373.0</v>
      </c>
      <c r="D343" s="73" t="s">
        <v>11425</v>
      </c>
      <c r="E343" s="130" t="s">
        <v>11174</v>
      </c>
      <c r="F343" s="73" t="s">
        <v>1624</v>
      </c>
      <c r="G343" s="268"/>
      <c r="H343" s="287"/>
      <c r="I343" s="285"/>
      <c r="J343" s="775">
        <f t="shared" si="1"/>
        <v>46206</v>
      </c>
      <c r="K343" s="409">
        <f>'RESOLUCIONES 2024'!$C343-'RESOLUCIONES 2024'!$J343</f>
        <v>-833</v>
      </c>
      <c r="L343" s="73"/>
      <c r="M343" s="73"/>
      <c r="N343" s="21"/>
      <c r="O343" s="21"/>
    </row>
    <row r="344" ht="15.75" customHeight="1">
      <c r="A344" s="73" t="s">
        <v>7852</v>
      </c>
      <c r="B344" s="351">
        <v>342.0</v>
      </c>
      <c r="C344" s="130">
        <v>45373.0</v>
      </c>
      <c r="D344" s="73" t="s">
        <v>11426</v>
      </c>
      <c r="E344" s="130" t="s">
        <v>11145</v>
      </c>
      <c r="F344" s="73" t="s">
        <v>1624</v>
      </c>
      <c r="G344" s="169"/>
      <c r="H344" s="287"/>
      <c r="I344" s="285"/>
      <c r="J344" s="775">
        <f t="shared" si="1"/>
        <v>46206</v>
      </c>
      <c r="K344" s="409">
        <f>'RESOLUCIONES 2024'!$C344-'RESOLUCIONES 2024'!$J344</f>
        <v>-833</v>
      </c>
      <c r="L344" s="73"/>
      <c r="M344" s="73"/>
      <c r="N344" s="21"/>
      <c r="O344" s="21"/>
    </row>
    <row r="345" ht="15.75" customHeight="1">
      <c r="A345" s="73" t="s">
        <v>7852</v>
      </c>
      <c r="B345" s="351">
        <v>343.0</v>
      </c>
      <c r="C345" s="130">
        <v>45373.0</v>
      </c>
      <c r="D345" s="73" t="s">
        <v>11160</v>
      </c>
      <c r="E345" s="130" t="s">
        <v>11161</v>
      </c>
      <c r="F345" s="73" t="s">
        <v>1624</v>
      </c>
      <c r="G345" s="169"/>
      <c r="H345" s="287"/>
      <c r="I345" s="285"/>
      <c r="J345" s="775">
        <f t="shared" si="1"/>
        <v>46206</v>
      </c>
      <c r="K345" s="409">
        <f>'RESOLUCIONES 2024'!$C345-'RESOLUCIONES 2024'!$J345</f>
        <v>-833</v>
      </c>
      <c r="L345" s="73"/>
      <c r="M345" s="73"/>
      <c r="N345" s="21"/>
      <c r="O345" s="21"/>
    </row>
    <row r="346" ht="15.75" customHeight="1">
      <c r="A346" s="73" t="s">
        <v>7852</v>
      </c>
      <c r="B346" s="351">
        <v>344.0</v>
      </c>
      <c r="C346" s="130">
        <v>45373.0</v>
      </c>
      <c r="D346" s="73" t="s">
        <v>6588</v>
      </c>
      <c r="E346" s="130" t="s">
        <v>11180</v>
      </c>
      <c r="F346" s="73" t="s">
        <v>1624</v>
      </c>
      <c r="G346" s="169"/>
      <c r="H346" s="287"/>
      <c r="I346" s="285"/>
      <c r="J346" s="775">
        <f t="shared" si="1"/>
        <v>46206</v>
      </c>
      <c r="K346" s="409">
        <f>'RESOLUCIONES 2024'!$C346-'RESOLUCIONES 2024'!$J346</f>
        <v>-833</v>
      </c>
      <c r="L346" s="73"/>
      <c r="M346" s="73"/>
      <c r="N346" s="21"/>
      <c r="O346" s="21"/>
    </row>
    <row r="347" ht="15.75" customHeight="1">
      <c r="A347" s="73" t="s">
        <v>7852</v>
      </c>
      <c r="B347" s="351">
        <v>345.0</v>
      </c>
      <c r="C347" s="130">
        <v>45373.0</v>
      </c>
      <c r="D347" s="73" t="s">
        <v>6565</v>
      </c>
      <c r="E347" s="130" t="s">
        <v>11157</v>
      </c>
      <c r="F347" s="73" t="s">
        <v>1624</v>
      </c>
      <c r="G347" s="319"/>
      <c r="H347" s="287"/>
      <c r="I347" s="285"/>
      <c r="J347" s="775">
        <f t="shared" si="1"/>
        <v>46206</v>
      </c>
      <c r="K347" s="409">
        <f>'RESOLUCIONES 2024'!$C347-'RESOLUCIONES 2024'!$J347</f>
        <v>-833</v>
      </c>
      <c r="L347" s="73"/>
      <c r="M347" s="73"/>
      <c r="N347" s="21"/>
      <c r="O347" s="21"/>
    </row>
    <row r="348" ht="15.75" customHeight="1">
      <c r="A348" s="73" t="s">
        <v>7852</v>
      </c>
      <c r="B348" s="351">
        <v>346.0</v>
      </c>
      <c r="C348" s="130">
        <v>45373.0</v>
      </c>
      <c r="D348" s="73" t="s">
        <v>11427</v>
      </c>
      <c r="E348" s="130" t="s">
        <v>10558</v>
      </c>
      <c r="F348" s="73" t="s">
        <v>1624</v>
      </c>
      <c r="G348" s="169"/>
      <c r="H348" s="287"/>
      <c r="I348" s="285"/>
      <c r="J348" s="775">
        <f t="shared" si="1"/>
        <v>46206</v>
      </c>
      <c r="K348" s="409">
        <f>'RESOLUCIONES 2024'!$C348-'RESOLUCIONES 2024'!$J348</f>
        <v>-833</v>
      </c>
      <c r="L348" s="73"/>
      <c r="M348" s="73"/>
      <c r="N348" s="21"/>
      <c r="O348" s="21"/>
    </row>
    <row r="349" ht="15.75" customHeight="1">
      <c r="A349" s="73" t="s">
        <v>7852</v>
      </c>
      <c r="B349" s="351">
        <v>347.0</v>
      </c>
      <c r="C349" s="130">
        <v>45373.0</v>
      </c>
      <c r="D349" s="73" t="s">
        <v>11181</v>
      </c>
      <c r="E349" s="130" t="s">
        <v>11271</v>
      </c>
      <c r="F349" s="73" t="s">
        <v>1624</v>
      </c>
      <c r="G349" s="169"/>
      <c r="H349" s="287"/>
      <c r="I349" s="285"/>
      <c r="J349" s="775">
        <f t="shared" si="1"/>
        <v>46206</v>
      </c>
      <c r="K349" s="409">
        <f>'RESOLUCIONES 2024'!$C349-'RESOLUCIONES 2024'!$J349</f>
        <v>-833</v>
      </c>
      <c r="L349" s="73"/>
      <c r="M349" s="73"/>
      <c r="N349" s="21"/>
      <c r="O349" s="21"/>
    </row>
    <row r="350" ht="15.75" customHeight="1">
      <c r="A350" s="73" t="s">
        <v>7852</v>
      </c>
      <c r="B350" s="351">
        <v>348.0</v>
      </c>
      <c r="C350" s="130">
        <v>45376.0</v>
      </c>
      <c r="D350" s="73" t="s">
        <v>8649</v>
      </c>
      <c r="E350" s="130" t="s">
        <v>8650</v>
      </c>
      <c r="F350" s="73" t="s">
        <v>131</v>
      </c>
      <c r="G350" s="169"/>
      <c r="H350" s="287"/>
      <c r="I350" s="285"/>
      <c r="J350" s="775">
        <f t="shared" si="1"/>
        <v>46206</v>
      </c>
      <c r="K350" s="409">
        <f>'RESOLUCIONES 2024'!$C350-'RESOLUCIONES 2024'!$J350</f>
        <v>-830</v>
      </c>
      <c r="L350" s="73"/>
      <c r="M350" s="73"/>
      <c r="N350" s="21"/>
      <c r="O350" s="21"/>
    </row>
    <row r="351" ht="15.75" customHeight="1">
      <c r="A351" s="73" t="s">
        <v>7852</v>
      </c>
      <c r="B351" s="351">
        <v>349.0</v>
      </c>
      <c r="C351" s="130">
        <v>45376.0</v>
      </c>
      <c r="D351" s="146" t="s">
        <v>9086</v>
      </c>
      <c r="E351" s="178" t="s">
        <v>9087</v>
      </c>
      <c r="F351" s="73" t="s">
        <v>131</v>
      </c>
      <c r="G351" s="354" t="s">
        <v>11429</v>
      </c>
      <c r="H351" s="287"/>
      <c r="I351" s="285"/>
      <c r="J351" s="775">
        <f t="shared" si="1"/>
        <v>46206</v>
      </c>
      <c r="K351" s="409">
        <f>'RESOLUCIONES 2024'!$C351-'RESOLUCIONES 2024'!$J351</f>
        <v>-830</v>
      </c>
      <c r="L351" s="73"/>
      <c r="M351" s="73"/>
      <c r="N351" s="21"/>
      <c r="O351" s="21"/>
    </row>
    <row r="352" ht="15.75" customHeight="1">
      <c r="A352" s="73" t="s">
        <v>7852</v>
      </c>
      <c r="B352" s="351">
        <v>350.0</v>
      </c>
      <c r="C352" s="130">
        <v>45376.0</v>
      </c>
      <c r="D352" s="73" t="s">
        <v>11430</v>
      </c>
      <c r="E352" s="130" t="s">
        <v>9984</v>
      </c>
      <c r="F352" s="73" t="s">
        <v>131</v>
      </c>
      <c r="G352" s="169"/>
      <c r="H352" s="287"/>
      <c r="I352" s="285"/>
      <c r="J352" s="775">
        <f t="shared" si="1"/>
        <v>46206</v>
      </c>
      <c r="K352" s="409">
        <f>'RESOLUCIONES 2024'!$C352-'RESOLUCIONES 2024'!$J352</f>
        <v>-830</v>
      </c>
      <c r="L352" s="73"/>
      <c r="M352" s="73"/>
      <c r="N352" s="21"/>
      <c r="O352" s="21"/>
    </row>
    <row r="353" ht="15.75" customHeight="1">
      <c r="A353" s="73" t="s">
        <v>7852</v>
      </c>
      <c r="B353" s="351">
        <v>351.0</v>
      </c>
      <c r="C353" s="130">
        <v>45376.0</v>
      </c>
      <c r="D353" s="73" t="s">
        <v>11432</v>
      </c>
      <c r="E353" s="130" t="s">
        <v>10257</v>
      </c>
      <c r="F353" s="73" t="s">
        <v>131</v>
      </c>
      <c r="G353" s="169"/>
      <c r="H353" s="287"/>
      <c r="I353" s="285"/>
      <c r="J353" s="775">
        <f t="shared" si="1"/>
        <v>46206</v>
      </c>
      <c r="K353" s="409">
        <f>'RESOLUCIONES 2024'!$C353-'RESOLUCIONES 2024'!$J353</f>
        <v>-830</v>
      </c>
      <c r="L353" s="73"/>
      <c r="M353" s="73"/>
      <c r="N353" s="21"/>
      <c r="O353" s="21"/>
    </row>
    <row r="354" ht="15.75" customHeight="1">
      <c r="A354" s="73" t="s">
        <v>7852</v>
      </c>
      <c r="B354" s="351">
        <v>352.0</v>
      </c>
      <c r="C354" s="130">
        <v>45376.0</v>
      </c>
      <c r="D354" s="73" t="s">
        <v>1623</v>
      </c>
      <c r="E354" s="130" t="s">
        <v>7656</v>
      </c>
      <c r="F354" s="73" t="s">
        <v>2751</v>
      </c>
      <c r="G354" s="169"/>
      <c r="H354" s="359"/>
      <c r="I354" s="285"/>
      <c r="J354" s="775">
        <f t="shared" si="1"/>
        <v>46206</v>
      </c>
      <c r="K354" s="409">
        <f>'RESOLUCIONES 2024'!$C354-'RESOLUCIONES 2024'!$J354</f>
        <v>-830</v>
      </c>
      <c r="L354" s="73"/>
      <c r="M354" s="73"/>
      <c r="N354" s="21"/>
      <c r="O354" s="21"/>
    </row>
    <row r="355" ht="15.75" customHeight="1">
      <c r="A355" s="73" t="s">
        <v>7852</v>
      </c>
      <c r="B355" s="351">
        <v>353.0</v>
      </c>
      <c r="C355" s="130">
        <v>45378.0</v>
      </c>
      <c r="D355" s="73" t="s">
        <v>2265</v>
      </c>
      <c r="E355" s="130" t="s">
        <v>3562</v>
      </c>
      <c r="F355" s="73" t="s">
        <v>11434</v>
      </c>
      <c r="G355" s="169"/>
      <c r="H355" s="287"/>
      <c r="I355" s="285"/>
      <c r="J355" s="775">
        <f t="shared" si="1"/>
        <v>46206</v>
      </c>
      <c r="K355" s="409">
        <f>'RESOLUCIONES 2024'!$C355-'RESOLUCIONES 2024'!$J355</f>
        <v>-828</v>
      </c>
      <c r="L355" s="73"/>
      <c r="M355" s="73"/>
      <c r="N355" s="21"/>
      <c r="O355" s="21"/>
    </row>
    <row r="356" ht="15.75" customHeight="1">
      <c r="A356" s="73" t="s">
        <v>7852</v>
      </c>
      <c r="B356" s="351">
        <v>354.0</v>
      </c>
      <c r="C356" s="130">
        <v>45378.0</v>
      </c>
      <c r="D356" s="73" t="s">
        <v>11435</v>
      </c>
      <c r="E356" s="130" t="s">
        <v>2436</v>
      </c>
      <c r="F356" s="73" t="s">
        <v>11434</v>
      </c>
      <c r="G356" s="169"/>
      <c r="H356" s="287"/>
      <c r="I356" s="285"/>
      <c r="J356" s="775">
        <f t="shared" si="1"/>
        <v>46206</v>
      </c>
      <c r="K356" s="409">
        <f>'RESOLUCIONES 2024'!$C356-'RESOLUCIONES 2024'!$J356</f>
        <v>-828</v>
      </c>
      <c r="L356" s="73"/>
      <c r="M356" s="73"/>
      <c r="N356" s="21"/>
      <c r="O356" s="21"/>
    </row>
    <row r="357" ht="15.75" customHeight="1">
      <c r="A357" s="73" t="s">
        <v>7852</v>
      </c>
      <c r="B357" s="351">
        <v>355.0</v>
      </c>
      <c r="C357" s="130">
        <v>45378.0</v>
      </c>
      <c r="D357" s="73" t="s">
        <v>9718</v>
      </c>
      <c r="E357" s="130" t="s">
        <v>832</v>
      </c>
      <c r="F357" s="73" t="s">
        <v>1624</v>
      </c>
      <c r="G357" s="169"/>
      <c r="H357" s="287"/>
      <c r="I357" s="285"/>
      <c r="J357" s="775">
        <f t="shared" si="1"/>
        <v>46206</v>
      </c>
      <c r="K357" s="409">
        <f>'RESOLUCIONES 2024'!$C357-'RESOLUCIONES 2024'!$J357</f>
        <v>-828</v>
      </c>
      <c r="L357" s="73"/>
      <c r="M357" s="73"/>
      <c r="N357" s="21"/>
      <c r="O357" s="21"/>
    </row>
    <row r="358" ht="15.75" customHeight="1">
      <c r="A358" s="73" t="s">
        <v>7852</v>
      </c>
      <c r="B358" s="351">
        <v>356.0</v>
      </c>
      <c r="C358" s="130">
        <v>45378.0</v>
      </c>
      <c r="D358" s="73" t="s">
        <v>11436</v>
      </c>
      <c r="E358" s="130" t="s">
        <v>5967</v>
      </c>
      <c r="F358" s="73" t="s">
        <v>11434</v>
      </c>
      <c r="G358" s="169"/>
      <c r="H358" s="287"/>
      <c r="I358" s="285"/>
      <c r="J358" s="775">
        <f t="shared" si="1"/>
        <v>46206</v>
      </c>
      <c r="K358" s="409">
        <f>'RESOLUCIONES 2024'!$C358-'RESOLUCIONES 2024'!$J358</f>
        <v>-828</v>
      </c>
      <c r="L358" s="73"/>
      <c r="M358" s="73"/>
      <c r="N358" s="21"/>
      <c r="O358" s="21"/>
    </row>
    <row r="359" ht="15.75" customHeight="1">
      <c r="A359" s="73" t="s">
        <v>7852</v>
      </c>
      <c r="B359" s="351">
        <v>357.0</v>
      </c>
      <c r="C359" s="130">
        <v>45378.0</v>
      </c>
      <c r="D359" s="73" t="s">
        <v>11437</v>
      </c>
      <c r="E359" s="130" t="s">
        <v>10763</v>
      </c>
      <c r="F359" s="73" t="s">
        <v>1624</v>
      </c>
      <c r="G359" s="169"/>
      <c r="H359" s="287"/>
      <c r="I359" s="285"/>
      <c r="J359" s="775">
        <f t="shared" si="1"/>
        <v>46206</v>
      </c>
      <c r="K359" s="409">
        <f>'RESOLUCIONES 2024'!$C359-'RESOLUCIONES 2024'!$J359</f>
        <v>-828</v>
      </c>
      <c r="L359" s="73"/>
      <c r="M359" s="73"/>
      <c r="N359" s="21"/>
      <c r="O359" s="21"/>
    </row>
    <row r="360" ht="15.75" customHeight="1">
      <c r="A360" s="73" t="s">
        <v>7852</v>
      </c>
      <c r="B360" s="351">
        <v>358.0</v>
      </c>
      <c r="C360" s="130">
        <v>45378.0</v>
      </c>
      <c r="D360" s="73" t="s">
        <v>10617</v>
      </c>
      <c r="E360" s="130" t="s">
        <v>10972</v>
      </c>
      <c r="F360" s="73" t="s">
        <v>1624</v>
      </c>
      <c r="G360" s="169"/>
      <c r="H360" s="287"/>
      <c r="I360" s="285"/>
      <c r="J360" s="775">
        <f t="shared" si="1"/>
        <v>46206</v>
      </c>
      <c r="K360" s="409">
        <f>'RESOLUCIONES 2024'!$C360-'RESOLUCIONES 2024'!$J360</f>
        <v>-828</v>
      </c>
      <c r="L360" s="73"/>
      <c r="M360" s="73"/>
      <c r="N360" s="21"/>
      <c r="O360" s="21"/>
    </row>
    <row r="361" ht="15.75" customHeight="1">
      <c r="A361" s="73" t="s">
        <v>7852</v>
      </c>
      <c r="B361" s="351">
        <v>359.0</v>
      </c>
      <c r="C361" s="130">
        <v>45378.0</v>
      </c>
      <c r="D361" s="73" t="s">
        <v>11438</v>
      </c>
      <c r="E361" s="130" t="s">
        <v>9118</v>
      </c>
      <c r="F361" s="73" t="s">
        <v>1624</v>
      </c>
      <c r="G361" s="169"/>
      <c r="H361" s="287"/>
      <c r="I361" s="285"/>
      <c r="J361" s="775">
        <f t="shared" si="1"/>
        <v>46206</v>
      </c>
      <c r="K361" s="409">
        <f>'RESOLUCIONES 2024'!$C361-'RESOLUCIONES 2024'!$J361</f>
        <v>-828</v>
      </c>
      <c r="L361" s="73"/>
      <c r="M361" s="73"/>
      <c r="N361" s="21"/>
      <c r="O361" s="21"/>
    </row>
    <row r="362" ht="15.75" customHeight="1">
      <c r="A362" s="73" t="s">
        <v>7852</v>
      </c>
      <c r="B362" s="351">
        <v>360.0</v>
      </c>
      <c r="C362" s="130">
        <v>45378.0</v>
      </c>
      <c r="D362" s="73" t="s">
        <v>11165</v>
      </c>
      <c r="E362" s="130" t="s">
        <v>11166</v>
      </c>
      <c r="F362" s="73" t="s">
        <v>1624</v>
      </c>
      <c r="G362" s="169"/>
      <c r="H362" s="287"/>
      <c r="I362" s="285"/>
      <c r="J362" s="775">
        <f t="shared" si="1"/>
        <v>46206</v>
      </c>
      <c r="K362" s="409">
        <f>'RESOLUCIONES 2024'!$C362-'RESOLUCIONES 2024'!$J362</f>
        <v>-828</v>
      </c>
      <c r="L362" s="73"/>
      <c r="M362" s="73"/>
      <c r="N362" s="21"/>
      <c r="O362" s="21"/>
    </row>
    <row r="363" ht="15.75" customHeight="1">
      <c r="A363" s="73" t="s">
        <v>7852</v>
      </c>
      <c r="B363" s="351">
        <v>361.0</v>
      </c>
      <c r="C363" s="130">
        <v>45378.0</v>
      </c>
      <c r="D363" s="73" t="s">
        <v>11439</v>
      </c>
      <c r="E363" s="130" t="s">
        <v>11440</v>
      </c>
      <c r="F363" s="73" t="s">
        <v>2751</v>
      </c>
      <c r="G363" s="169"/>
      <c r="H363" s="287"/>
      <c r="I363" s="285"/>
      <c r="J363" s="775">
        <f t="shared" si="1"/>
        <v>46206</v>
      </c>
      <c r="K363" s="409">
        <f>'RESOLUCIONES 2024'!$C363-'RESOLUCIONES 2024'!$J363</f>
        <v>-828</v>
      </c>
      <c r="L363" s="73"/>
      <c r="M363" s="73"/>
      <c r="N363" s="21"/>
      <c r="O363" s="21"/>
    </row>
    <row r="364" ht="15.75" customHeight="1">
      <c r="A364" s="73" t="s">
        <v>7852</v>
      </c>
      <c r="B364" s="351">
        <v>362.0</v>
      </c>
      <c r="C364" s="130">
        <v>45378.0</v>
      </c>
      <c r="D364" s="73" t="s">
        <v>8227</v>
      </c>
      <c r="E364" s="130" t="s">
        <v>8228</v>
      </c>
      <c r="F364" s="73" t="s">
        <v>2751</v>
      </c>
      <c r="G364" s="169"/>
      <c r="H364" s="287"/>
      <c r="I364" s="285"/>
      <c r="J364" s="775">
        <f t="shared" si="1"/>
        <v>46206</v>
      </c>
      <c r="K364" s="409">
        <f>'RESOLUCIONES 2024'!$C364-'RESOLUCIONES 2024'!$J364</f>
        <v>-828</v>
      </c>
      <c r="L364" s="73"/>
      <c r="M364" s="73"/>
      <c r="N364" s="21"/>
      <c r="O364" s="21"/>
    </row>
    <row r="365" ht="15.75" customHeight="1">
      <c r="A365" s="73" t="s">
        <v>7852</v>
      </c>
      <c r="B365" s="351">
        <v>363.0</v>
      </c>
      <c r="C365" s="130">
        <v>45378.0</v>
      </c>
      <c r="D365" s="73" t="s">
        <v>11441</v>
      </c>
      <c r="E365" s="130" t="s">
        <v>11442</v>
      </c>
      <c r="F365" s="73" t="s">
        <v>2751</v>
      </c>
      <c r="G365" s="169"/>
      <c r="H365" s="287"/>
      <c r="I365" s="285"/>
      <c r="J365" s="775">
        <f t="shared" si="1"/>
        <v>46206</v>
      </c>
      <c r="K365" s="409">
        <f>'RESOLUCIONES 2024'!$C365-'RESOLUCIONES 2024'!$J365</f>
        <v>-828</v>
      </c>
      <c r="L365" s="73"/>
      <c r="M365" s="73"/>
      <c r="N365" s="21"/>
      <c r="O365" s="21"/>
    </row>
    <row r="366" ht="15.75" customHeight="1">
      <c r="A366" s="73" t="s">
        <v>7852</v>
      </c>
      <c r="B366" s="351">
        <v>364.0</v>
      </c>
      <c r="C366" s="130">
        <v>45378.0</v>
      </c>
      <c r="D366" s="148" t="s">
        <v>7588</v>
      </c>
      <c r="E366" s="130" t="s">
        <v>7589</v>
      </c>
      <c r="F366" s="73" t="s">
        <v>11444</v>
      </c>
      <c r="G366" s="356" t="s">
        <v>14513</v>
      </c>
      <c r="H366" s="287"/>
      <c r="I366" s="285"/>
      <c r="J366" s="775">
        <f t="shared" si="1"/>
        <v>46206</v>
      </c>
      <c r="K366" s="409">
        <f>'RESOLUCIONES 2024'!$C366-'RESOLUCIONES 2024'!$J366</f>
        <v>-828</v>
      </c>
      <c r="L366" s="73"/>
      <c r="M366" s="73"/>
      <c r="N366" s="21"/>
      <c r="O366" s="21"/>
    </row>
    <row r="367" ht="15.75" customHeight="1">
      <c r="A367" s="73" t="s">
        <v>7852</v>
      </c>
      <c r="B367" s="351">
        <v>365.0</v>
      </c>
      <c r="C367" s="130">
        <v>45378.0</v>
      </c>
      <c r="D367" s="73" t="s">
        <v>4477</v>
      </c>
      <c r="E367" s="130" t="s">
        <v>3455</v>
      </c>
      <c r="F367" s="73" t="s">
        <v>11444</v>
      </c>
      <c r="G367" s="169"/>
      <c r="H367" s="287"/>
      <c r="I367" s="285"/>
      <c r="J367" s="775">
        <f t="shared" si="1"/>
        <v>46206</v>
      </c>
      <c r="K367" s="409">
        <f>'RESOLUCIONES 2024'!$C367-'RESOLUCIONES 2024'!$J367</f>
        <v>-828</v>
      </c>
      <c r="L367" s="73"/>
      <c r="M367" s="73"/>
      <c r="N367" s="21"/>
      <c r="O367" s="21"/>
    </row>
    <row r="368" ht="15.75" customHeight="1">
      <c r="A368" s="73" t="s">
        <v>7852</v>
      </c>
      <c r="B368" s="351">
        <v>366.0</v>
      </c>
      <c r="C368" s="130">
        <v>45378.0</v>
      </c>
      <c r="D368" s="73" t="s">
        <v>10559</v>
      </c>
      <c r="E368" s="130" t="s">
        <v>10560</v>
      </c>
      <c r="F368" s="73" t="s">
        <v>11444</v>
      </c>
      <c r="G368" s="169"/>
      <c r="H368" s="287"/>
      <c r="I368" s="285"/>
      <c r="J368" s="775">
        <f t="shared" si="1"/>
        <v>46206</v>
      </c>
      <c r="K368" s="409">
        <f>'RESOLUCIONES 2024'!$C368-'RESOLUCIONES 2024'!$J368</f>
        <v>-828</v>
      </c>
      <c r="L368" s="73"/>
      <c r="M368" s="73"/>
      <c r="N368" s="21"/>
      <c r="O368" s="21"/>
    </row>
    <row r="369" ht="15.75" customHeight="1">
      <c r="A369" s="73" t="s">
        <v>7852</v>
      </c>
      <c r="B369" s="351">
        <v>367.0</v>
      </c>
      <c r="C369" s="178">
        <v>45383.0</v>
      </c>
      <c r="D369" s="73" t="s">
        <v>10431</v>
      </c>
      <c r="E369" s="130" t="s">
        <v>10536</v>
      </c>
      <c r="F369" s="73" t="s">
        <v>1593</v>
      </c>
      <c r="G369" s="294" t="s">
        <v>10731</v>
      </c>
      <c r="H369" s="287"/>
      <c r="I369" s="285"/>
      <c r="J369" s="775">
        <f t="shared" si="1"/>
        <v>46206</v>
      </c>
      <c r="K369" s="409">
        <f>'RESOLUCIONES 2024'!$C369-'RESOLUCIONES 2024'!$J369</f>
        <v>-823</v>
      </c>
      <c r="L369" s="73"/>
      <c r="M369" s="73"/>
      <c r="N369" s="21"/>
      <c r="O369" s="21"/>
    </row>
    <row r="370" ht="15.75" customHeight="1">
      <c r="A370" s="73" t="s">
        <v>7852</v>
      </c>
      <c r="B370" s="351">
        <v>368.0</v>
      </c>
      <c r="C370" s="178">
        <v>45383.0</v>
      </c>
      <c r="D370" s="73" t="s">
        <v>10493</v>
      </c>
      <c r="E370" s="130" t="s">
        <v>10494</v>
      </c>
      <c r="F370" s="73" t="s">
        <v>1593</v>
      </c>
      <c r="G370" s="294" t="s">
        <v>10731</v>
      </c>
      <c r="H370" s="287"/>
      <c r="I370" s="285"/>
      <c r="J370" s="775">
        <f t="shared" si="1"/>
        <v>46206</v>
      </c>
      <c r="K370" s="409">
        <f>'RESOLUCIONES 2024'!$C370-'RESOLUCIONES 2024'!$J370</f>
        <v>-823</v>
      </c>
      <c r="L370" s="73"/>
      <c r="M370" s="73"/>
      <c r="N370" s="21"/>
      <c r="O370" s="21"/>
    </row>
    <row r="371" ht="15.75" customHeight="1">
      <c r="A371" s="73" t="s">
        <v>7852</v>
      </c>
      <c r="B371" s="351">
        <v>369.0</v>
      </c>
      <c r="C371" s="178">
        <v>45383.0</v>
      </c>
      <c r="D371" s="73" t="s">
        <v>2634</v>
      </c>
      <c r="E371" s="130" t="s">
        <v>10898</v>
      </c>
      <c r="F371" s="73" t="s">
        <v>1593</v>
      </c>
      <c r="G371" s="294" t="s">
        <v>10731</v>
      </c>
      <c r="H371" s="287"/>
      <c r="I371" s="285"/>
      <c r="J371" s="775">
        <f t="shared" si="1"/>
        <v>46206</v>
      </c>
      <c r="K371" s="409">
        <f>'RESOLUCIONES 2024'!$C371-'RESOLUCIONES 2024'!$J371</f>
        <v>-823</v>
      </c>
      <c r="L371" s="73"/>
      <c r="M371" s="73"/>
      <c r="N371" s="21"/>
      <c r="O371" s="21"/>
    </row>
    <row r="372" ht="15.75" customHeight="1">
      <c r="A372" s="73" t="s">
        <v>7852</v>
      </c>
      <c r="B372" s="351">
        <v>370.0</v>
      </c>
      <c r="C372" s="130">
        <v>45383.0</v>
      </c>
      <c r="D372" s="73" t="s">
        <v>3196</v>
      </c>
      <c r="E372" s="130" t="s">
        <v>10038</v>
      </c>
      <c r="F372" s="73" t="s">
        <v>2253</v>
      </c>
      <c r="G372" s="169" t="s">
        <v>11445</v>
      </c>
      <c r="H372" s="287"/>
      <c r="I372" s="285"/>
      <c r="J372" s="775">
        <f t="shared" si="1"/>
        <v>46206</v>
      </c>
      <c r="K372" s="409">
        <f>'RESOLUCIONES 2024'!$C372-'RESOLUCIONES 2024'!$J372</f>
        <v>-823</v>
      </c>
      <c r="L372" s="73"/>
      <c r="M372" s="73"/>
      <c r="N372" s="21"/>
      <c r="O372" s="21"/>
    </row>
    <row r="373" ht="15.75" customHeight="1">
      <c r="A373" s="73" t="s">
        <v>7852</v>
      </c>
      <c r="B373" s="351">
        <v>371.0</v>
      </c>
      <c r="C373" s="130">
        <v>45383.0</v>
      </c>
      <c r="D373" s="73" t="s">
        <v>2054</v>
      </c>
      <c r="E373" s="130" t="s">
        <v>2815</v>
      </c>
      <c r="F373" s="73" t="s">
        <v>2253</v>
      </c>
      <c r="G373" s="169" t="s">
        <v>9380</v>
      </c>
      <c r="H373" s="287"/>
      <c r="I373" s="285"/>
      <c r="J373" s="775">
        <f t="shared" si="1"/>
        <v>46206</v>
      </c>
      <c r="K373" s="409">
        <f>'RESOLUCIONES 2024'!$C373-'RESOLUCIONES 2024'!$J373</f>
        <v>-823</v>
      </c>
      <c r="L373" s="73"/>
      <c r="M373" s="73"/>
      <c r="N373" s="21"/>
      <c r="O373" s="21"/>
    </row>
    <row r="374" ht="15.75" customHeight="1">
      <c r="A374" s="73" t="s">
        <v>7852</v>
      </c>
      <c r="B374" s="351">
        <v>372.0</v>
      </c>
      <c r="C374" s="130">
        <v>45383.0</v>
      </c>
      <c r="D374" s="73" t="s">
        <v>2165</v>
      </c>
      <c r="E374" s="130" t="s">
        <v>11384</v>
      </c>
      <c r="F374" s="73" t="s">
        <v>2253</v>
      </c>
      <c r="G374" s="169" t="s">
        <v>9380</v>
      </c>
      <c r="H374" s="287"/>
      <c r="I374" s="285"/>
      <c r="J374" s="775">
        <f t="shared" si="1"/>
        <v>46206</v>
      </c>
      <c r="K374" s="409">
        <f>'RESOLUCIONES 2024'!$C374-'RESOLUCIONES 2024'!$J374</f>
        <v>-823</v>
      </c>
      <c r="L374" s="73"/>
      <c r="M374" s="73"/>
      <c r="N374" s="21"/>
      <c r="O374" s="21"/>
    </row>
    <row r="375" ht="15.75" customHeight="1">
      <c r="A375" s="73" t="s">
        <v>7852</v>
      </c>
      <c r="B375" s="351">
        <v>373.0</v>
      </c>
      <c r="C375" s="130">
        <v>45383.0</v>
      </c>
      <c r="D375" s="73" t="s">
        <v>2622</v>
      </c>
      <c r="E375" s="130" t="s">
        <v>10096</v>
      </c>
      <c r="F375" s="73" t="s">
        <v>2253</v>
      </c>
      <c r="G375" s="169" t="s">
        <v>9919</v>
      </c>
      <c r="H375" s="287"/>
      <c r="I375" s="285"/>
      <c r="J375" s="775">
        <f t="shared" si="1"/>
        <v>46206</v>
      </c>
      <c r="K375" s="409">
        <f>'RESOLUCIONES 2024'!$C375-'RESOLUCIONES 2024'!$J375</f>
        <v>-823</v>
      </c>
      <c r="L375" s="73"/>
      <c r="M375" s="73"/>
      <c r="N375" s="21"/>
      <c r="O375" s="21"/>
    </row>
    <row r="376" ht="15.75" customHeight="1">
      <c r="A376" s="73" t="s">
        <v>7852</v>
      </c>
      <c r="B376" s="351">
        <v>374.0</v>
      </c>
      <c r="C376" s="130">
        <v>45385.0</v>
      </c>
      <c r="D376" s="73" t="s">
        <v>2302</v>
      </c>
      <c r="E376" s="130" t="s">
        <v>11446</v>
      </c>
      <c r="F376" s="73" t="s">
        <v>18</v>
      </c>
      <c r="G376" s="169" t="s">
        <v>9600</v>
      </c>
      <c r="H376" s="287"/>
      <c r="I376" s="285"/>
      <c r="J376" s="775">
        <f t="shared" si="1"/>
        <v>46206</v>
      </c>
      <c r="K376" s="409">
        <f>'RESOLUCIONES 2024'!$C376-'RESOLUCIONES 2024'!$J376</f>
        <v>-821</v>
      </c>
      <c r="L376" s="73"/>
      <c r="M376" s="73"/>
      <c r="N376" s="21"/>
      <c r="O376" s="21"/>
    </row>
    <row r="377" ht="15.75" customHeight="1">
      <c r="A377" s="73" t="s">
        <v>7852</v>
      </c>
      <c r="B377" s="351">
        <v>375.0</v>
      </c>
      <c r="C377" s="130">
        <v>45385.0</v>
      </c>
      <c r="D377" s="73" t="s">
        <v>11447</v>
      </c>
      <c r="E377" s="130" t="s">
        <v>11448</v>
      </c>
      <c r="F377" s="73" t="s">
        <v>18</v>
      </c>
      <c r="G377" s="169" t="s">
        <v>4749</v>
      </c>
      <c r="H377" s="287"/>
      <c r="I377" s="285"/>
      <c r="J377" s="775">
        <f t="shared" si="1"/>
        <v>46206</v>
      </c>
      <c r="K377" s="409">
        <f>'RESOLUCIONES 2024'!$C377-'RESOLUCIONES 2024'!$J377</f>
        <v>-821</v>
      </c>
      <c r="L377" s="73"/>
      <c r="M377" s="73"/>
      <c r="N377" s="21"/>
      <c r="O377" s="21"/>
    </row>
    <row r="378" ht="15.75" customHeight="1">
      <c r="A378" s="73" t="s">
        <v>7852</v>
      </c>
      <c r="B378" s="351">
        <v>376.0</v>
      </c>
      <c r="C378" s="130">
        <v>45385.0</v>
      </c>
      <c r="D378" s="73" t="s">
        <v>11449</v>
      </c>
      <c r="E378" s="130" t="s">
        <v>11450</v>
      </c>
      <c r="F378" s="73" t="s">
        <v>18</v>
      </c>
      <c r="G378" s="169" t="s">
        <v>4865</v>
      </c>
      <c r="H378" s="287"/>
      <c r="I378" s="285"/>
      <c r="J378" s="775">
        <f t="shared" si="1"/>
        <v>46206</v>
      </c>
      <c r="K378" s="409">
        <f>'RESOLUCIONES 2024'!$C378-'RESOLUCIONES 2024'!$J378</f>
        <v>-821</v>
      </c>
      <c r="L378" s="73"/>
      <c r="M378" s="73"/>
      <c r="N378" s="21"/>
      <c r="O378" s="21"/>
    </row>
    <row r="379" ht="15.75" customHeight="1">
      <c r="A379" s="73" t="s">
        <v>7852</v>
      </c>
      <c r="B379" s="351">
        <v>377.0</v>
      </c>
      <c r="C379" s="130">
        <v>45385.0</v>
      </c>
      <c r="D379" s="73" t="s">
        <v>11138</v>
      </c>
      <c r="E379" s="130" t="s">
        <v>11139</v>
      </c>
      <c r="F379" s="73" t="s">
        <v>2751</v>
      </c>
      <c r="G379" s="169"/>
      <c r="H379" s="287"/>
      <c r="I379" s="285"/>
      <c r="J379" s="775">
        <f t="shared" si="1"/>
        <v>46206</v>
      </c>
      <c r="K379" s="409">
        <f>'RESOLUCIONES 2024'!$C379-'RESOLUCIONES 2024'!$J379</f>
        <v>-821</v>
      </c>
      <c r="L379" s="73"/>
      <c r="M379" s="73"/>
      <c r="N379" s="21"/>
      <c r="O379" s="21"/>
    </row>
    <row r="380" ht="15.75" customHeight="1">
      <c r="A380" s="73" t="s">
        <v>7852</v>
      </c>
      <c r="B380" s="351">
        <v>378.0</v>
      </c>
      <c r="C380" s="130">
        <v>45385.0</v>
      </c>
      <c r="D380" s="73" t="s">
        <v>11451</v>
      </c>
      <c r="E380" s="130" t="s">
        <v>11452</v>
      </c>
      <c r="F380" s="73" t="s">
        <v>18</v>
      </c>
      <c r="G380" s="169" t="s">
        <v>11453</v>
      </c>
      <c r="H380" s="287"/>
      <c r="I380" s="285"/>
      <c r="J380" s="775">
        <f t="shared" si="1"/>
        <v>46206</v>
      </c>
      <c r="K380" s="409">
        <f>'RESOLUCIONES 2024'!$C380-'RESOLUCIONES 2024'!$J380</f>
        <v>-821</v>
      </c>
      <c r="L380" s="73"/>
      <c r="M380" s="73"/>
      <c r="N380" s="21"/>
      <c r="O380" s="21"/>
    </row>
    <row r="381" ht="15.75" customHeight="1">
      <c r="A381" s="73" t="s">
        <v>7852</v>
      </c>
      <c r="B381" s="351">
        <v>379.0</v>
      </c>
      <c r="C381" s="130">
        <v>45385.0</v>
      </c>
      <c r="D381" s="73" t="s">
        <v>11454</v>
      </c>
      <c r="E381" s="130" t="s">
        <v>11455</v>
      </c>
      <c r="F381" s="73" t="s">
        <v>18</v>
      </c>
      <c r="G381" s="169" t="s">
        <v>300</v>
      </c>
      <c r="H381" s="287"/>
      <c r="I381" s="285"/>
      <c r="J381" s="775">
        <f t="shared" si="1"/>
        <v>46206</v>
      </c>
      <c r="K381" s="409">
        <f>'RESOLUCIONES 2024'!$C381-'RESOLUCIONES 2024'!$J381</f>
        <v>-821</v>
      </c>
      <c r="L381" s="73"/>
      <c r="M381" s="73"/>
      <c r="N381" s="21"/>
      <c r="O381" s="21"/>
    </row>
    <row r="382" ht="15.75" customHeight="1">
      <c r="A382" s="73" t="s">
        <v>7852</v>
      </c>
      <c r="B382" s="351">
        <v>380.0</v>
      </c>
      <c r="C382" s="130">
        <v>45385.0</v>
      </c>
      <c r="D382" s="73" t="s">
        <v>11456</v>
      </c>
      <c r="E382" s="130" t="s">
        <v>11457</v>
      </c>
      <c r="F382" s="73" t="s">
        <v>18</v>
      </c>
      <c r="G382" s="169" t="s">
        <v>11453</v>
      </c>
      <c r="H382" s="287"/>
      <c r="I382" s="285"/>
      <c r="J382" s="775">
        <f t="shared" si="1"/>
        <v>46206</v>
      </c>
      <c r="K382" s="409">
        <f>'RESOLUCIONES 2024'!$C382-'RESOLUCIONES 2024'!$J382</f>
        <v>-821</v>
      </c>
      <c r="L382" s="73"/>
      <c r="M382" s="73"/>
      <c r="N382" s="21"/>
      <c r="O382" s="21"/>
    </row>
    <row r="383" ht="15.75" customHeight="1">
      <c r="A383" s="73" t="s">
        <v>7852</v>
      </c>
      <c r="B383" s="351">
        <v>381.0</v>
      </c>
      <c r="C383" s="130">
        <v>45385.0</v>
      </c>
      <c r="D383" s="73" t="s">
        <v>11458</v>
      </c>
      <c r="E383" s="130" t="s">
        <v>11459</v>
      </c>
      <c r="F383" s="73" t="s">
        <v>18</v>
      </c>
      <c r="G383" s="169" t="s">
        <v>11460</v>
      </c>
      <c r="H383" s="287"/>
      <c r="I383" s="285"/>
      <c r="J383" s="775">
        <f t="shared" si="1"/>
        <v>46206</v>
      </c>
      <c r="K383" s="409">
        <f>'RESOLUCIONES 2024'!$C383-'RESOLUCIONES 2024'!$J383</f>
        <v>-821</v>
      </c>
      <c r="L383" s="73"/>
      <c r="M383" s="73"/>
      <c r="N383" s="21"/>
      <c r="O383" s="21"/>
    </row>
    <row r="384" ht="15.75" customHeight="1">
      <c r="A384" s="73" t="s">
        <v>7852</v>
      </c>
      <c r="B384" s="351">
        <v>382.0</v>
      </c>
      <c r="C384" s="130">
        <v>45385.0</v>
      </c>
      <c r="D384" s="73" t="s">
        <v>636</v>
      </c>
      <c r="E384" s="130" t="s">
        <v>11461</v>
      </c>
      <c r="F384" s="73" t="s">
        <v>18</v>
      </c>
      <c r="G384" s="169" t="s">
        <v>4966</v>
      </c>
      <c r="H384" s="287"/>
      <c r="I384" s="285"/>
      <c r="J384" s="775">
        <f t="shared" si="1"/>
        <v>46206</v>
      </c>
      <c r="K384" s="409">
        <f>'RESOLUCIONES 2024'!$C384-'RESOLUCIONES 2024'!$J384</f>
        <v>-821</v>
      </c>
      <c r="L384" s="73"/>
      <c r="M384" s="73"/>
      <c r="N384" s="21"/>
      <c r="O384" s="21"/>
    </row>
    <row r="385" ht="15.75" customHeight="1">
      <c r="A385" s="73" t="s">
        <v>7852</v>
      </c>
      <c r="B385" s="351">
        <v>383.0</v>
      </c>
      <c r="C385" s="130">
        <v>45385.0</v>
      </c>
      <c r="D385" s="73" t="s">
        <v>11462</v>
      </c>
      <c r="E385" s="130" t="s">
        <v>11463</v>
      </c>
      <c r="F385" s="73" t="s">
        <v>18</v>
      </c>
      <c r="G385" s="169" t="s">
        <v>4536</v>
      </c>
      <c r="H385" s="287"/>
      <c r="I385" s="285"/>
      <c r="J385" s="775">
        <f t="shared" si="1"/>
        <v>46206</v>
      </c>
      <c r="K385" s="409">
        <f>'RESOLUCIONES 2024'!$C385-'RESOLUCIONES 2024'!$J385</f>
        <v>-821</v>
      </c>
      <c r="L385" s="73"/>
      <c r="M385" s="73"/>
      <c r="N385" s="21"/>
      <c r="O385" s="21"/>
    </row>
    <row r="386" ht="15.75" customHeight="1">
      <c r="A386" s="73" t="s">
        <v>7852</v>
      </c>
      <c r="B386" s="351">
        <v>384.0</v>
      </c>
      <c r="C386" s="130">
        <v>45385.0</v>
      </c>
      <c r="D386" s="73" t="s">
        <v>11464</v>
      </c>
      <c r="E386" s="130" t="s">
        <v>11465</v>
      </c>
      <c r="F386" s="73" t="s">
        <v>18</v>
      </c>
      <c r="G386" s="169" t="s">
        <v>4966</v>
      </c>
      <c r="H386" s="287"/>
      <c r="I386" s="285"/>
      <c r="J386" s="775">
        <f t="shared" si="1"/>
        <v>46206</v>
      </c>
      <c r="K386" s="409">
        <f>'RESOLUCIONES 2024'!$C386-'RESOLUCIONES 2024'!$J386</f>
        <v>-821</v>
      </c>
      <c r="L386" s="73"/>
      <c r="M386" s="73"/>
      <c r="N386" s="21"/>
      <c r="O386" s="21"/>
    </row>
    <row r="387" ht="15.75" customHeight="1">
      <c r="A387" s="73" t="s">
        <v>7852</v>
      </c>
      <c r="B387" s="351">
        <v>385.0</v>
      </c>
      <c r="C387" s="130">
        <v>45385.0</v>
      </c>
      <c r="D387" s="73" t="s">
        <v>11466</v>
      </c>
      <c r="E387" s="130" t="s">
        <v>11467</v>
      </c>
      <c r="F387" s="73" t="s">
        <v>18</v>
      </c>
      <c r="G387" s="169" t="s">
        <v>11453</v>
      </c>
      <c r="H387" s="287"/>
      <c r="I387" s="285"/>
      <c r="J387" s="775">
        <f t="shared" si="1"/>
        <v>46206</v>
      </c>
      <c r="K387" s="409">
        <f>'RESOLUCIONES 2024'!$C387-'RESOLUCIONES 2024'!$J387</f>
        <v>-821</v>
      </c>
      <c r="L387" s="73"/>
      <c r="M387" s="73"/>
      <c r="N387" s="21"/>
      <c r="O387" s="21"/>
    </row>
    <row r="388" ht="15.75" customHeight="1">
      <c r="A388" s="73" t="s">
        <v>7852</v>
      </c>
      <c r="B388" s="351">
        <v>386.0</v>
      </c>
      <c r="C388" s="130">
        <v>45385.0</v>
      </c>
      <c r="D388" s="73" t="s">
        <v>9284</v>
      </c>
      <c r="E388" s="130" t="s">
        <v>11468</v>
      </c>
      <c r="F388" s="73" t="s">
        <v>2751</v>
      </c>
      <c r="G388" s="169"/>
      <c r="H388" s="287"/>
      <c r="I388" s="285"/>
      <c r="J388" s="775">
        <f t="shared" si="1"/>
        <v>46206</v>
      </c>
      <c r="K388" s="409">
        <f>'RESOLUCIONES 2024'!$C388-'RESOLUCIONES 2024'!$J388</f>
        <v>-821</v>
      </c>
      <c r="L388" s="73"/>
      <c r="M388" s="73"/>
      <c r="N388" s="21"/>
      <c r="O388" s="21"/>
    </row>
    <row r="389" ht="15.75" customHeight="1">
      <c r="A389" s="73" t="s">
        <v>7852</v>
      </c>
      <c r="B389" s="351">
        <v>387.0</v>
      </c>
      <c r="C389" s="130">
        <v>45385.0</v>
      </c>
      <c r="D389" s="73" t="s">
        <v>10920</v>
      </c>
      <c r="E389" s="130" t="s">
        <v>11469</v>
      </c>
      <c r="F389" s="73" t="s">
        <v>2751</v>
      </c>
      <c r="G389" s="169"/>
      <c r="H389" s="287"/>
      <c r="I389" s="285"/>
      <c r="J389" s="775">
        <f t="shared" si="1"/>
        <v>46206</v>
      </c>
      <c r="K389" s="409">
        <f>'RESOLUCIONES 2024'!$C389-'RESOLUCIONES 2024'!$J389</f>
        <v>-821</v>
      </c>
      <c r="L389" s="73"/>
      <c r="M389" s="73"/>
      <c r="N389" s="21"/>
      <c r="O389" s="21"/>
    </row>
    <row r="390" ht="15.75" customHeight="1">
      <c r="A390" s="73" t="s">
        <v>7852</v>
      </c>
      <c r="B390" s="351">
        <v>388.0</v>
      </c>
      <c r="C390" s="178">
        <v>45385.0</v>
      </c>
      <c r="D390" s="778" t="s">
        <v>11470</v>
      </c>
      <c r="E390" s="178" t="s">
        <v>11471</v>
      </c>
      <c r="F390" s="146" t="s">
        <v>2751</v>
      </c>
      <c r="G390" s="354" t="s">
        <v>14514</v>
      </c>
      <c r="H390" s="287"/>
      <c r="I390" s="285"/>
      <c r="J390" s="775">
        <f t="shared" si="1"/>
        <v>46206</v>
      </c>
      <c r="K390" s="409">
        <f>'RESOLUCIONES 2024'!$C390-'RESOLUCIONES 2024'!$J390</f>
        <v>-821</v>
      </c>
      <c r="L390" s="73"/>
      <c r="M390" s="73"/>
      <c r="N390" s="21"/>
      <c r="O390" s="21"/>
    </row>
    <row r="391" ht="15.75" customHeight="1">
      <c r="A391" s="73" t="s">
        <v>7852</v>
      </c>
      <c r="B391" s="351">
        <v>389.0</v>
      </c>
      <c r="C391" s="130">
        <v>45385.0</v>
      </c>
      <c r="D391" s="73" t="s">
        <v>11472</v>
      </c>
      <c r="E391" s="130" t="s">
        <v>11473</v>
      </c>
      <c r="F391" s="73" t="s">
        <v>2751</v>
      </c>
      <c r="G391" s="169"/>
      <c r="H391" s="287"/>
      <c r="I391" s="285"/>
      <c r="J391" s="775">
        <f t="shared" si="1"/>
        <v>46206</v>
      </c>
      <c r="K391" s="409">
        <f>'RESOLUCIONES 2024'!$C391-'RESOLUCIONES 2024'!$J391</f>
        <v>-821</v>
      </c>
      <c r="L391" s="73"/>
      <c r="M391" s="73"/>
      <c r="N391" s="21"/>
      <c r="O391" s="21"/>
    </row>
    <row r="392" ht="15.75" customHeight="1">
      <c r="A392" s="73" t="s">
        <v>7852</v>
      </c>
      <c r="B392" s="351">
        <v>390.0</v>
      </c>
      <c r="C392" s="130">
        <v>45385.0</v>
      </c>
      <c r="D392" s="73" t="s">
        <v>10876</v>
      </c>
      <c r="E392" s="130" t="s">
        <v>11474</v>
      </c>
      <c r="F392" s="73" t="s">
        <v>2751</v>
      </c>
      <c r="G392" s="169"/>
      <c r="H392" s="287"/>
      <c r="I392" s="285"/>
      <c r="J392" s="775">
        <f t="shared" si="1"/>
        <v>46206</v>
      </c>
      <c r="K392" s="409">
        <f>'RESOLUCIONES 2024'!$C392-'RESOLUCIONES 2024'!$J392</f>
        <v>-821</v>
      </c>
      <c r="L392" s="73"/>
      <c r="M392" s="73"/>
      <c r="N392" s="21"/>
      <c r="O392" s="21"/>
    </row>
    <row r="393" ht="15.75" customHeight="1">
      <c r="A393" s="73" t="s">
        <v>7852</v>
      </c>
      <c r="B393" s="351">
        <v>391.0</v>
      </c>
      <c r="C393" s="130">
        <v>45385.0</v>
      </c>
      <c r="D393" s="73" t="s">
        <v>11398</v>
      </c>
      <c r="E393" s="130" t="s">
        <v>11475</v>
      </c>
      <c r="F393" s="73" t="s">
        <v>2751</v>
      </c>
      <c r="G393" s="169"/>
      <c r="H393" s="287"/>
      <c r="I393" s="285"/>
      <c r="J393" s="775">
        <f t="shared" si="1"/>
        <v>46206</v>
      </c>
      <c r="K393" s="409">
        <f>'RESOLUCIONES 2024'!$C393-'RESOLUCIONES 2024'!$J393</f>
        <v>-821</v>
      </c>
      <c r="L393" s="73"/>
      <c r="M393" s="73"/>
      <c r="N393" s="21"/>
      <c r="O393" s="21"/>
    </row>
    <row r="394" ht="15.75" customHeight="1">
      <c r="A394" s="73" t="s">
        <v>7852</v>
      </c>
      <c r="B394" s="351">
        <v>392.0</v>
      </c>
      <c r="C394" s="130">
        <v>45385.0</v>
      </c>
      <c r="D394" s="73" t="s">
        <v>8347</v>
      </c>
      <c r="E394" s="130" t="s">
        <v>8348</v>
      </c>
      <c r="F394" s="73" t="s">
        <v>131</v>
      </c>
      <c r="G394" s="169"/>
      <c r="H394" s="287"/>
      <c r="I394" s="285"/>
      <c r="J394" s="775">
        <f t="shared" si="1"/>
        <v>46206</v>
      </c>
      <c r="K394" s="409">
        <f>'RESOLUCIONES 2024'!$C394-'RESOLUCIONES 2024'!$J394</f>
        <v>-821</v>
      </c>
      <c r="L394" s="73"/>
      <c r="M394" s="73"/>
      <c r="N394" s="21"/>
      <c r="O394" s="21"/>
    </row>
    <row r="395" ht="15.75" customHeight="1">
      <c r="A395" s="73" t="s">
        <v>7852</v>
      </c>
      <c r="B395" s="351">
        <v>393.0</v>
      </c>
      <c r="C395" s="130">
        <v>45387.0</v>
      </c>
      <c r="D395" s="73" t="s">
        <v>5703</v>
      </c>
      <c r="E395" s="130" t="s">
        <v>11007</v>
      </c>
      <c r="F395" s="73" t="s">
        <v>8629</v>
      </c>
      <c r="G395" s="169"/>
      <c r="H395" s="287"/>
      <c r="I395" s="285"/>
      <c r="J395" s="775">
        <f t="shared" si="1"/>
        <v>46206</v>
      </c>
      <c r="K395" s="409">
        <f>'RESOLUCIONES 2024'!$C395-'RESOLUCIONES 2024'!$J395</f>
        <v>-819</v>
      </c>
      <c r="L395" s="73"/>
      <c r="M395" s="73"/>
      <c r="N395" s="21"/>
      <c r="O395" s="21"/>
    </row>
    <row r="396" ht="15.75" customHeight="1">
      <c r="A396" s="73" t="s">
        <v>7852</v>
      </c>
      <c r="B396" s="351">
        <v>394.0</v>
      </c>
      <c r="C396" s="130">
        <v>45387.0</v>
      </c>
      <c r="D396" s="73" t="s">
        <v>9010</v>
      </c>
      <c r="E396" s="130" t="s">
        <v>8993</v>
      </c>
      <c r="F396" s="73" t="s">
        <v>8629</v>
      </c>
      <c r="G396" s="169"/>
      <c r="H396" s="287"/>
      <c r="I396" s="285"/>
      <c r="J396" s="775">
        <f t="shared" si="1"/>
        <v>46206</v>
      </c>
      <c r="K396" s="409">
        <f>'RESOLUCIONES 2024'!$C396-'RESOLUCIONES 2024'!$J396</f>
        <v>-819</v>
      </c>
      <c r="L396" s="73"/>
      <c r="M396" s="73"/>
      <c r="N396" s="21"/>
      <c r="O396" s="21"/>
    </row>
    <row r="397" ht="15.75" customHeight="1">
      <c r="A397" s="73" t="s">
        <v>7852</v>
      </c>
      <c r="B397" s="351">
        <v>395.0</v>
      </c>
      <c r="C397" s="130">
        <v>45387.0</v>
      </c>
      <c r="D397" s="73" t="s">
        <v>2939</v>
      </c>
      <c r="E397" s="130" t="s">
        <v>10372</v>
      </c>
      <c r="F397" s="73" t="s">
        <v>2253</v>
      </c>
      <c r="G397" s="169" t="s">
        <v>10087</v>
      </c>
      <c r="H397" s="287"/>
      <c r="I397" s="285"/>
      <c r="J397" s="775">
        <f t="shared" si="1"/>
        <v>46206</v>
      </c>
      <c r="K397" s="409">
        <f>'RESOLUCIONES 2024'!$C397-'RESOLUCIONES 2024'!$J397</f>
        <v>-819</v>
      </c>
      <c r="L397" s="73"/>
      <c r="M397" s="73"/>
      <c r="N397" s="21"/>
      <c r="O397" s="21"/>
    </row>
    <row r="398" ht="15.75" customHeight="1">
      <c r="A398" s="73" t="s">
        <v>7852</v>
      </c>
      <c r="B398" s="351">
        <v>396.0</v>
      </c>
      <c r="C398" s="130">
        <v>45387.0</v>
      </c>
      <c r="D398" s="73" t="s">
        <v>8751</v>
      </c>
      <c r="E398" s="130" t="s">
        <v>8820</v>
      </c>
      <c r="F398" s="73" t="s">
        <v>2253</v>
      </c>
      <c r="G398" s="169" t="s">
        <v>9325</v>
      </c>
      <c r="H398" s="287"/>
      <c r="I398" s="285"/>
      <c r="J398" s="775">
        <f t="shared" si="1"/>
        <v>46206</v>
      </c>
      <c r="K398" s="409">
        <f>'RESOLUCIONES 2024'!$C398-'RESOLUCIONES 2024'!$J398</f>
        <v>-819</v>
      </c>
      <c r="L398" s="73"/>
      <c r="M398" s="73"/>
      <c r="N398" s="21"/>
      <c r="O398" s="21"/>
    </row>
    <row r="399" ht="15.75" customHeight="1">
      <c r="A399" s="73" t="s">
        <v>7852</v>
      </c>
      <c r="B399" s="351">
        <v>397.0</v>
      </c>
      <c r="C399" s="178">
        <v>45387.0</v>
      </c>
      <c r="D399" s="73" t="s">
        <v>3461</v>
      </c>
      <c r="E399" s="130" t="s">
        <v>10256</v>
      </c>
      <c r="F399" s="73" t="s">
        <v>1593</v>
      </c>
      <c r="G399" s="294" t="s">
        <v>10731</v>
      </c>
      <c r="H399" s="287"/>
      <c r="I399" s="285"/>
      <c r="J399" s="775">
        <f t="shared" si="1"/>
        <v>46206</v>
      </c>
      <c r="K399" s="409">
        <f>'RESOLUCIONES 2024'!$C399-'RESOLUCIONES 2024'!$J399</f>
        <v>-819</v>
      </c>
      <c r="L399" s="73"/>
      <c r="M399" s="73"/>
      <c r="N399" s="21"/>
      <c r="O399" s="21"/>
    </row>
    <row r="400" ht="15.75" customHeight="1">
      <c r="A400" s="73" t="s">
        <v>7852</v>
      </c>
      <c r="B400" s="351">
        <v>398.0</v>
      </c>
      <c r="C400" s="130">
        <v>45392.0</v>
      </c>
      <c r="D400" s="73" t="s">
        <v>5531</v>
      </c>
      <c r="E400" s="130" t="s">
        <v>10806</v>
      </c>
      <c r="F400" s="73" t="s">
        <v>1624</v>
      </c>
      <c r="G400" s="329"/>
      <c r="H400" s="287"/>
      <c r="I400" s="285"/>
      <c r="J400" s="775">
        <f t="shared" si="1"/>
        <v>46206</v>
      </c>
      <c r="K400" s="409">
        <f>'RESOLUCIONES 2024'!$C400-'RESOLUCIONES 2024'!$J400</f>
        <v>-814</v>
      </c>
      <c r="L400" s="73"/>
      <c r="M400" s="73"/>
      <c r="N400" s="21"/>
      <c r="O400" s="21"/>
    </row>
    <row r="401" ht="15.75" customHeight="1">
      <c r="A401" s="73" t="s">
        <v>7852</v>
      </c>
      <c r="B401" s="351">
        <v>399.0</v>
      </c>
      <c r="C401" s="130">
        <v>45392.0</v>
      </c>
      <c r="D401" s="73" t="s">
        <v>10884</v>
      </c>
      <c r="E401" s="130" t="s">
        <v>11234</v>
      </c>
      <c r="F401" s="73" t="s">
        <v>1624</v>
      </c>
      <c r="G401" s="169"/>
      <c r="H401" s="287"/>
      <c r="I401" s="285"/>
      <c r="J401" s="775">
        <f t="shared" si="1"/>
        <v>46206</v>
      </c>
      <c r="K401" s="409">
        <f>'RESOLUCIONES 2024'!$C401-'RESOLUCIONES 2024'!$J401</f>
        <v>-814</v>
      </c>
      <c r="L401" s="73"/>
      <c r="M401" s="73"/>
      <c r="N401" s="21"/>
      <c r="O401" s="21"/>
    </row>
    <row r="402" ht="15.75" customHeight="1">
      <c r="A402" s="73" t="s">
        <v>7852</v>
      </c>
      <c r="B402" s="351">
        <v>400.0</v>
      </c>
      <c r="C402" s="130">
        <v>45392.0</v>
      </c>
      <c r="D402" s="73" t="s">
        <v>6010</v>
      </c>
      <c r="E402" s="130" t="s">
        <v>6011</v>
      </c>
      <c r="F402" s="73" t="s">
        <v>1624</v>
      </c>
      <c r="G402" s="169"/>
      <c r="H402" s="287"/>
      <c r="I402" s="285"/>
      <c r="J402" s="775">
        <f t="shared" si="1"/>
        <v>46206</v>
      </c>
      <c r="K402" s="409">
        <f>'RESOLUCIONES 2024'!$C402-'RESOLUCIONES 2024'!$J402</f>
        <v>-814</v>
      </c>
      <c r="L402" s="73"/>
      <c r="M402" s="73"/>
      <c r="N402" s="21"/>
      <c r="O402" s="21"/>
    </row>
    <row r="403" ht="15.75" customHeight="1">
      <c r="A403" s="73" t="s">
        <v>7852</v>
      </c>
      <c r="B403" s="351">
        <v>401.0</v>
      </c>
      <c r="C403" s="130">
        <v>45392.0</v>
      </c>
      <c r="D403" s="73" t="s">
        <v>5966</v>
      </c>
      <c r="E403" s="130" t="s">
        <v>5967</v>
      </c>
      <c r="F403" s="73" t="s">
        <v>1624</v>
      </c>
      <c r="G403" s="169"/>
      <c r="H403" s="287"/>
      <c r="I403" s="285"/>
      <c r="J403" s="775">
        <f t="shared" si="1"/>
        <v>46206</v>
      </c>
      <c r="K403" s="409">
        <f>'RESOLUCIONES 2024'!$C403-'RESOLUCIONES 2024'!$J403</f>
        <v>-814</v>
      </c>
      <c r="L403" s="73"/>
      <c r="M403" s="73"/>
      <c r="N403" s="21"/>
      <c r="O403" s="21"/>
    </row>
    <row r="404" ht="15.75" customHeight="1">
      <c r="A404" s="73" t="s">
        <v>7852</v>
      </c>
      <c r="B404" s="351">
        <v>402.0</v>
      </c>
      <c r="C404" s="130">
        <v>45392.0</v>
      </c>
      <c r="D404" s="73" t="s">
        <v>10908</v>
      </c>
      <c r="E404" s="130" t="s">
        <v>11231</v>
      </c>
      <c r="F404" s="73" t="s">
        <v>1624</v>
      </c>
      <c r="G404" s="294"/>
      <c r="H404" s="287"/>
      <c r="I404" s="285"/>
      <c r="J404" s="775">
        <f t="shared" si="1"/>
        <v>46206</v>
      </c>
      <c r="K404" s="409">
        <f>'RESOLUCIONES 2024'!$C404-'RESOLUCIONES 2024'!$J404</f>
        <v>-814</v>
      </c>
      <c r="L404" s="73"/>
      <c r="M404" s="73"/>
      <c r="N404" s="21"/>
      <c r="O404" s="21"/>
    </row>
    <row r="405" ht="15.75" customHeight="1">
      <c r="A405" s="73" t="s">
        <v>7852</v>
      </c>
      <c r="B405" s="351">
        <v>403.0</v>
      </c>
      <c r="C405" s="130">
        <v>45392.0</v>
      </c>
      <c r="D405" s="73" t="s">
        <v>11478</v>
      </c>
      <c r="E405" s="130" t="s">
        <v>10105</v>
      </c>
      <c r="F405" s="73" t="s">
        <v>131</v>
      </c>
      <c r="G405" s="169" t="s">
        <v>11382</v>
      </c>
      <c r="H405" s="287"/>
      <c r="I405" s="285"/>
      <c r="J405" s="775">
        <f t="shared" si="1"/>
        <v>46206</v>
      </c>
      <c r="K405" s="409">
        <f>'RESOLUCIONES 2024'!$C405-'RESOLUCIONES 2024'!$J405</f>
        <v>-814</v>
      </c>
      <c r="L405" s="73"/>
      <c r="M405" s="73"/>
      <c r="N405" s="21"/>
      <c r="O405" s="21"/>
    </row>
    <row r="406" ht="15.75" customHeight="1">
      <c r="A406" s="73" t="s">
        <v>7852</v>
      </c>
      <c r="B406" s="351">
        <v>404.0</v>
      </c>
      <c r="C406" s="130">
        <v>45392.0</v>
      </c>
      <c r="D406" s="73" t="s">
        <v>11479</v>
      </c>
      <c r="E406" s="130" t="s">
        <v>9662</v>
      </c>
      <c r="F406" s="73" t="s">
        <v>2751</v>
      </c>
      <c r="G406" s="169" t="s">
        <v>11382</v>
      </c>
      <c r="H406" s="287"/>
      <c r="I406" s="285"/>
      <c r="J406" s="775">
        <f t="shared" si="1"/>
        <v>46206</v>
      </c>
      <c r="K406" s="409">
        <f>'RESOLUCIONES 2024'!$C406-'RESOLUCIONES 2024'!$J406</f>
        <v>-814</v>
      </c>
      <c r="L406" s="73"/>
      <c r="M406" s="73"/>
      <c r="N406" s="21"/>
      <c r="O406" s="21"/>
    </row>
    <row r="407" ht="15.75" customHeight="1">
      <c r="A407" s="73" t="s">
        <v>7852</v>
      </c>
      <c r="B407" s="351">
        <v>405.0</v>
      </c>
      <c r="C407" s="130">
        <v>45392.0</v>
      </c>
      <c r="D407" s="73" t="s">
        <v>9526</v>
      </c>
      <c r="E407" s="130" t="s">
        <v>9655</v>
      </c>
      <c r="F407" s="73" t="s">
        <v>131</v>
      </c>
      <c r="G407" s="169"/>
      <c r="H407" s="287"/>
      <c r="I407" s="285"/>
      <c r="J407" s="775">
        <f t="shared" si="1"/>
        <v>46206</v>
      </c>
      <c r="K407" s="409">
        <f>'RESOLUCIONES 2024'!$C407-'RESOLUCIONES 2024'!$J407</f>
        <v>-814</v>
      </c>
      <c r="L407" s="73"/>
      <c r="M407" s="73"/>
      <c r="N407" s="21"/>
      <c r="O407" s="21"/>
    </row>
    <row r="408" ht="15.75" customHeight="1">
      <c r="A408" s="73" t="s">
        <v>7852</v>
      </c>
      <c r="B408" s="351">
        <v>406.0</v>
      </c>
      <c r="C408" s="130">
        <v>45392.0</v>
      </c>
      <c r="D408" s="146" t="s">
        <v>3454</v>
      </c>
      <c r="E408" s="130" t="s">
        <v>3455</v>
      </c>
      <c r="F408" s="73" t="s">
        <v>2751</v>
      </c>
      <c r="G408" s="169" t="s">
        <v>11382</v>
      </c>
      <c r="H408" s="287"/>
      <c r="I408" s="285"/>
      <c r="J408" s="775">
        <f t="shared" si="1"/>
        <v>46206</v>
      </c>
      <c r="K408" s="409">
        <f>'RESOLUCIONES 2024'!$C408-'RESOLUCIONES 2024'!$J408</f>
        <v>-814</v>
      </c>
      <c r="L408" s="73"/>
      <c r="M408" s="73"/>
      <c r="N408" s="21"/>
      <c r="O408" s="21"/>
    </row>
    <row r="409" ht="15.75" customHeight="1">
      <c r="A409" s="73" t="s">
        <v>7852</v>
      </c>
      <c r="B409" s="351">
        <v>407.0</v>
      </c>
      <c r="C409" s="130">
        <v>45392.0</v>
      </c>
      <c r="D409" s="73" t="s">
        <v>10044</v>
      </c>
      <c r="E409" s="130" t="s">
        <v>10206</v>
      </c>
      <c r="F409" s="73" t="s">
        <v>2751</v>
      </c>
      <c r="G409" s="169" t="s">
        <v>11382</v>
      </c>
      <c r="H409" s="287"/>
      <c r="I409" s="285"/>
      <c r="J409" s="775">
        <f t="shared" si="1"/>
        <v>46206</v>
      </c>
      <c r="K409" s="409">
        <f>'RESOLUCIONES 2024'!$C409-'RESOLUCIONES 2024'!$J409</f>
        <v>-814</v>
      </c>
      <c r="L409" s="73"/>
      <c r="M409" s="73"/>
      <c r="N409" s="21"/>
      <c r="O409" s="21"/>
    </row>
    <row r="410" ht="15.75" customHeight="1">
      <c r="A410" s="73" t="s">
        <v>7852</v>
      </c>
      <c r="B410" s="351">
        <v>408.0</v>
      </c>
      <c r="C410" s="130">
        <v>45392.0</v>
      </c>
      <c r="D410" s="259" t="s">
        <v>985</v>
      </c>
      <c r="E410" s="130" t="s">
        <v>10834</v>
      </c>
      <c r="F410" s="182" t="s">
        <v>1593</v>
      </c>
      <c r="G410" s="268" t="s">
        <v>14515</v>
      </c>
      <c r="H410" s="287"/>
      <c r="I410" s="285"/>
      <c r="J410" s="775">
        <f t="shared" si="1"/>
        <v>46206</v>
      </c>
      <c r="K410" s="409">
        <f>'RESOLUCIONES 2024'!$C410-'RESOLUCIONES 2024'!$J410</f>
        <v>-814</v>
      </c>
      <c r="L410" s="73"/>
      <c r="M410" s="73"/>
      <c r="N410" s="21"/>
      <c r="O410" s="21"/>
    </row>
    <row r="411" ht="15.75" customHeight="1">
      <c r="A411" s="73" t="s">
        <v>7852</v>
      </c>
      <c r="B411" s="351">
        <v>409.0</v>
      </c>
      <c r="C411" s="178">
        <v>45392.0</v>
      </c>
      <c r="D411" s="73" t="s">
        <v>2142</v>
      </c>
      <c r="E411" s="130" t="s">
        <v>10480</v>
      </c>
      <c r="F411" s="73" t="s">
        <v>1593</v>
      </c>
      <c r="G411" s="294" t="s">
        <v>10731</v>
      </c>
      <c r="H411" s="287"/>
      <c r="I411" s="285"/>
      <c r="J411" s="775">
        <f t="shared" si="1"/>
        <v>46206</v>
      </c>
      <c r="K411" s="409">
        <f>'RESOLUCIONES 2024'!$C411-'RESOLUCIONES 2024'!$J411</f>
        <v>-814</v>
      </c>
      <c r="L411" s="73"/>
      <c r="M411" s="73"/>
      <c r="N411" s="21"/>
      <c r="O411" s="21"/>
    </row>
    <row r="412" ht="15.75" customHeight="1">
      <c r="A412" s="73" t="s">
        <v>7852</v>
      </c>
      <c r="B412" s="351">
        <v>410.0</v>
      </c>
      <c r="C412" s="178">
        <v>45392.0</v>
      </c>
      <c r="D412" s="73" t="s">
        <v>10803</v>
      </c>
      <c r="E412" s="130" t="s">
        <v>10427</v>
      </c>
      <c r="F412" s="73" t="s">
        <v>1593</v>
      </c>
      <c r="G412" s="294" t="s">
        <v>10731</v>
      </c>
      <c r="H412" s="287"/>
      <c r="I412" s="285"/>
      <c r="J412" s="775">
        <f t="shared" si="1"/>
        <v>46206</v>
      </c>
      <c r="K412" s="409">
        <f>'RESOLUCIONES 2024'!$C412-'RESOLUCIONES 2024'!$J412</f>
        <v>-814</v>
      </c>
      <c r="L412" s="73"/>
      <c r="M412" s="73"/>
      <c r="N412" s="21"/>
      <c r="O412" s="21"/>
    </row>
    <row r="413" ht="15.75" customHeight="1">
      <c r="A413" s="73" t="s">
        <v>7852</v>
      </c>
      <c r="B413" s="351">
        <v>411.0</v>
      </c>
      <c r="C413" s="130">
        <v>45397.0</v>
      </c>
      <c r="D413" s="73" t="s">
        <v>9565</v>
      </c>
      <c r="E413" s="130" t="s">
        <v>4896</v>
      </c>
      <c r="F413" s="73" t="s">
        <v>131</v>
      </c>
      <c r="G413" s="169"/>
      <c r="H413" s="287"/>
      <c r="I413" s="285"/>
      <c r="J413" s="775">
        <f t="shared" si="1"/>
        <v>46206</v>
      </c>
      <c r="K413" s="409">
        <f>'RESOLUCIONES 2024'!$C413-'RESOLUCIONES 2024'!$J413</f>
        <v>-809</v>
      </c>
      <c r="L413" s="73"/>
      <c r="M413" s="73"/>
      <c r="N413" s="21"/>
      <c r="O413" s="21"/>
    </row>
    <row r="414" ht="15.75" customHeight="1">
      <c r="A414" s="73" t="s">
        <v>7852</v>
      </c>
      <c r="B414" s="351">
        <v>412.0</v>
      </c>
      <c r="C414" s="130">
        <v>45397.0</v>
      </c>
      <c r="D414" s="73" t="s">
        <v>11480</v>
      </c>
      <c r="E414" s="130" t="s">
        <v>7576</v>
      </c>
      <c r="F414" s="73" t="s">
        <v>131</v>
      </c>
      <c r="G414" s="169"/>
      <c r="H414" s="287"/>
      <c r="I414" s="285"/>
      <c r="J414" s="775">
        <f t="shared" si="1"/>
        <v>46206</v>
      </c>
      <c r="K414" s="409">
        <f>'RESOLUCIONES 2024'!$C414-'RESOLUCIONES 2024'!$J414</f>
        <v>-809</v>
      </c>
      <c r="L414" s="73"/>
      <c r="M414" s="73"/>
      <c r="N414" s="21"/>
      <c r="O414" s="21"/>
    </row>
    <row r="415" ht="15.75" customHeight="1">
      <c r="A415" s="73" t="s">
        <v>7852</v>
      </c>
      <c r="B415" s="351">
        <v>413.0</v>
      </c>
      <c r="C415" s="130">
        <v>45397.0</v>
      </c>
      <c r="D415" s="73" t="s">
        <v>11481</v>
      </c>
      <c r="E415" s="130" t="s">
        <v>8809</v>
      </c>
      <c r="F415" s="73" t="s">
        <v>131</v>
      </c>
      <c r="G415" s="169"/>
      <c r="H415" s="287"/>
      <c r="I415" s="285"/>
      <c r="J415" s="775">
        <f t="shared" si="1"/>
        <v>46206</v>
      </c>
      <c r="K415" s="409">
        <f>'RESOLUCIONES 2024'!$C415-'RESOLUCIONES 2024'!$J415</f>
        <v>-809</v>
      </c>
      <c r="L415" s="73"/>
      <c r="M415" s="73"/>
      <c r="N415" s="21"/>
      <c r="O415" s="21"/>
    </row>
    <row r="416" ht="15.75" customHeight="1">
      <c r="A416" s="73" t="s">
        <v>7852</v>
      </c>
      <c r="B416" s="351">
        <v>414.0</v>
      </c>
      <c r="C416" s="130">
        <v>45397.0</v>
      </c>
      <c r="D416" s="73" t="s">
        <v>7986</v>
      </c>
      <c r="E416" s="130" t="s">
        <v>7987</v>
      </c>
      <c r="F416" s="73" t="s">
        <v>131</v>
      </c>
      <c r="G416" s="169"/>
      <c r="H416" s="287"/>
      <c r="I416" s="285"/>
      <c r="J416" s="775">
        <f t="shared" si="1"/>
        <v>46206</v>
      </c>
      <c r="K416" s="409">
        <f>'RESOLUCIONES 2024'!$C416-'RESOLUCIONES 2024'!$J416</f>
        <v>-809</v>
      </c>
      <c r="L416" s="73"/>
      <c r="M416" s="73"/>
      <c r="N416" s="21"/>
      <c r="O416" s="21"/>
    </row>
    <row r="417" ht="15.75" customHeight="1">
      <c r="A417" s="73" t="s">
        <v>7852</v>
      </c>
      <c r="B417" s="351">
        <v>415.0</v>
      </c>
      <c r="C417" s="130">
        <v>45397.0</v>
      </c>
      <c r="D417" s="73" t="s">
        <v>8174</v>
      </c>
      <c r="E417" s="130" t="s">
        <v>8175</v>
      </c>
      <c r="F417" s="73" t="s">
        <v>131</v>
      </c>
      <c r="G417" s="169"/>
      <c r="H417" s="287"/>
      <c r="I417" s="285"/>
      <c r="J417" s="775">
        <f t="shared" si="1"/>
        <v>46206</v>
      </c>
      <c r="K417" s="409">
        <f>'RESOLUCIONES 2024'!$C417-'RESOLUCIONES 2024'!$J417</f>
        <v>-809</v>
      </c>
      <c r="L417" s="73"/>
      <c r="M417" s="73"/>
      <c r="N417" s="21"/>
      <c r="O417" s="21"/>
    </row>
    <row r="418" ht="15.75" customHeight="1">
      <c r="A418" s="73" t="s">
        <v>7852</v>
      </c>
      <c r="B418" s="351">
        <v>416.0</v>
      </c>
      <c r="C418" s="130">
        <v>45397.0</v>
      </c>
      <c r="D418" s="73" t="s">
        <v>6800</v>
      </c>
      <c r="E418" s="130" t="s">
        <v>9503</v>
      </c>
      <c r="F418" s="73" t="s">
        <v>131</v>
      </c>
      <c r="G418" s="169"/>
      <c r="H418" s="287"/>
      <c r="I418" s="285"/>
      <c r="J418" s="775">
        <f t="shared" si="1"/>
        <v>46206</v>
      </c>
      <c r="K418" s="409">
        <f>'RESOLUCIONES 2024'!$C418-'RESOLUCIONES 2024'!$J418</f>
        <v>-809</v>
      </c>
      <c r="L418" s="73"/>
      <c r="M418" s="73"/>
      <c r="N418" s="21"/>
      <c r="O418" s="21"/>
    </row>
    <row r="419" ht="15.75" customHeight="1">
      <c r="A419" s="73" t="s">
        <v>7852</v>
      </c>
      <c r="B419" s="351">
        <v>417.0</v>
      </c>
      <c r="C419" s="130">
        <v>45397.0</v>
      </c>
      <c r="D419" s="73" t="s">
        <v>10570</v>
      </c>
      <c r="E419" s="130" t="s">
        <v>9737</v>
      </c>
      <c r="F419" s="73" t="s">
        <v>131</v>
      </c>
      <c r="G419" s="169"/>
      <c r="H419" s="287"/>
      <c r="I419" s="285"/>
      <c r="J419" s="775">
        <f t="shared" si="1"/>
        <v>46206</v>
      </c>
      <c r="K419" s="409">
        <f>'RESOLUCIONES 2024'!$C419-'RESOLUCIONES 2024'!$J419</f>
        <v>-809</v>
      </c>
      <c r="L419" s="73"/>
      <c r="M419" s="73"/>
      <c r="N419" s="21"/>
      <c r="O419" s="21"/>
    </row>
    <row r="420" ht="15.75" customHeight="1">
      <c r="A420" s="73" t="s">
        <v>7852</v>
      </c>
      <c r="B420" s="351">
        <v>418.0</v>
      </c>
      <c r="C420" s="130">
        <v>45397.0</v>
      </c>
      <c r="D420" s="73" t="s">
        <v>11482</v>
      </c>
      <c r="E420" s="130" t="s">
        <v>11483</v>
      </c>
      <c r="F420" s="73" t="s">
        <v>8629</v>
      </c>
      <c r="G420" s="169"/>
      <c r="H420" s="287"/>
      <c r="I420" s="285"/>
      <c r="J420" s="775">
        <f t="shared" si="1"/>
        <v>46206</v>
      </c>
      <c r="K420" s="409">
        <f>'RESOLUCIONES 2024'!$C420-'RESOLUCIONES 2024'!$J420</f>
        <v>-809</v>
      </c>
      <c r="L420" s="73"/>
      <c r="M420" s="73"/>
      <c r="N420" s="21"/>
      <c r="O420" s="21"/>
    </row>
    <row r="421" ht="15.75" customHeight="1">
      <c r="A421" s="73" t="s">
        <v>7852</v>
      </c>
      <c r="B421" s="351">
        <v>419.0</v>
      </c>
      <c r="C421" s="130">
        <v>45397.0</v>
      </c>
      <c r="D421" s="73" t="s">
        <v>11484</v>
      </c>
      <c r="E421" s="130" t="s">
        <v>11485</v>
      </c>
      <c r="F421" s="73" t="s">
        <v>8629</v>
      </c>
      <c r="G421" s="169"/>
      <c r="H421" s="287"/>
      <c r="I421" s="285"/>
      <c r="J421" s="775">
        <f t="shared" si="1"/>
        <v>46206</v>
      </c>
      <c r="K421" s="409">
        <f>'RESOLUCIONES 2024'!$C421-'RESOLUCIONES 2024'!$J421</f>
        <v>-809</v>
      </c>
      <c r="L421" s="73"/>
      <c r="M421" s="73"/>
      <c r="N421" s="21"/>
      <c r="O421" s="21"/>
    </row>
    <row r="422" ht="15.75" customHeight="1">
      <c r="A422" s="73" t="s">
        <v>7852</v>
      </c>
      <c r="B422" s="351">
        <v>420.0</v>
      </c>
      <c r="C422" s="130">
        <v>45397.0</v>
      </c>
      <c r="D422" s="73" t="s">
        <v>9536</v>
      </c>
      <c r="E422" s="130" t="s">
        <v>11486</v>
      </c>
      <c r="F422" s="73" t="s">
        <v>8629</v>
      </c>
      <c r="G422" s="169"/>
      <c r="H422" s="287"/>
      <c r="I422" s="285"/>
      <c r="J422" s="775">
        <f t="shared" si="1"/>
        <v>46206</v>
      </c>
      <c r="K422" s="409">
        <f>'RESOLUCIONES 2024'!$C422-'RESOLUCIONES 2024'!$J422</f>
        <v>-809</v>
      </c>
      <c r="L422" s="73"/>
      <c r="M422" s="73"/>
      <c r="N422" s="21"/>
      <c r="O422" s="21"/>
    </row>
    <row r="423" ht="15.75" customHeight="1">
      <c r="A423" s="73" t="s">
        <v>7852</v>
      </c>
      <c r="B423" s="351">
        <v>421.0</v>
      </c>
      <c r="C423" s="130">
        <v>45397.0</v>
      </c>
      <c r="D423" s="73" t="s">
        <v>11033</v>
      </c>
      <c r="E423" s="130" t="s">
        <v>11034</v>
      </c>
      <c r="F423" s="73" t="s">
        <v>8629</v>
      </c>
      <c r="G423" s="169"/>
      <c r="H423" s="287"/>
      <c r="I423" s="285"/>
      <c r="J423" s="775">
        <f t="shared" si="1"/>
        <v>46206</v>
      </c>
      <c r="K423" s="409">
        <f>'RESOLUCIONES 2024'!$C423-'RESOLUCIONES 2024'!$J423</f>
        <v>-809</v>
      </c>
      <c r="L423" s="73"/>
      <c r="M423" s="73"/>
      <c r="N423" s="21"/>
      <c r="O423" s="21"/>
    </row>
    <row r="424" ht="15.75" customHeight="1">
      <c r="A424" s="73" t="s">
        <v>7852</v>
      </c>
      <c r="B424" s="351">
        <v>422.0</v>
      </c>
      <c r="C424" s="130">
        <v>45397.0</v>
      </c>
      <c r="D424" s="73" t="s">
        <v>9454</v>
      </c>
      <c r="E424" s="130" t="s">
        <v>9455</v>
      </c>
      <c r="F424" s="73" t="s">
        <v>8629</v>
      </c>
      <c r="G424" s="169"/>
      <c r="H424" s="287"/>
      <c r="I424" s="285"/>
      <c r="J424" s="775">
        <f t="shared" si="1"/>
        <v>46206</v>
      </c>
      <c r="K424" s="409">
        <f>'RESOLUCIONES 2024'!$C424-'RESOLUCIONES 2024'!$J424</f>
        <v>-809</v>
      </c>
      <c r="L424" s="73"/>
      <c r="M424" s="73"/>
      <c r="N424" s="21"/>
      <c r="O424" s="21"/>
    </row>
    <row r="425" ht="15.75" customHeight="1">
      <c r="A425" s="73" t="s">
        <v>7852</v>
      </c>
      <c r="B425" s="351">
        <v>423.0</v>
      </c>
      <c r="C425" s="130">
        <v>45397.0</v>
      </c>
      <c r="D425" s="73" t="s">
        <v>9968</v>
      </c>
      <c r="E425" s="130" t="s">
        <v>11487</v>
      </c>
      <c r="F425" s="73" t="s">
        <v>8629</v>
      </c>
      <c r="G425" s="169"/>
      <c r="H425" s="287"/>
      <c r="I425" s="285"/>
      <c r="J425" s="775">
        <f t="shared" si="1"/>
        <v>46206</v>
      </c>
      <c r="K425" s="409">
        <f>'RESOLUCIONES 2024'!$C425-'RESOLUCIONES 2024'!$J425</f>
        <v>-809</v>
      </c>
      <c r="L425" s="73"/>
      <c r="M425" s="73"/>
      <c r="N425" s="21"/>
      <c r="O425" s="21"/>
    </row>
    <row r="426" ht="15.75" customHeight="1">
      <c r="A426" s="73" t="s">
        <v>7852</v>
      </c>
      <c r="B426" s="351">
        <v>424.0</v>
      </c>
      <c r="C426" s="130">
        <v>45397.0</v>
      </c>
      <c r="D426" s="73" t="s">
        <v>6560</v>
      </c>
      <c r="E426" s="130" t="s">
        <v>8744</v>
      </c>
      <c r="F426" s="73" t="s">
        <v>2253</v>
      </c>
      <c r="G426" s="169" t="s">
        <v>11488</v>
      </c>
      <c r="H426" s="287"/>
      <c r="I426" s="285"/>
      <c r="J426" s="775">
        <f t="shared" si="1"/>
        <v>46206</v>
      </c>
      <c r="K426" s="409">
        <f>'RESOLUCIONES 2024'!$C426-'RESOLUCIONES 2024'!$J426</f>
        <v>-809</v>
      </c>
      <c r="L426" s="73"/>
      <c r="M426" s="73"/>
      <c r="N426" s="21"/>
      <c r="O426" s="21"/>
    </row>
    <row r="427" ht="15.75" customHeight="1">
      <c r="A427" s="73" t="s">
        <v>7852</v>
      </c>
      <c r="B427" s="351">
        <v>425.0</v>
      </c>
      <c r="C427" s="130">
        <v>45397.0</v>
      </c>
      <c r="D427" s="73" t="s">
        <v>2740</v>
      </c>
      <c r="E427" s="130" t="s">
        <v>7992</v>
      </c>
      <c r="F427" s="73" t="s">
        <v>2253</v>
      </c>
      <c r="G427" s="169" t="s">
        <v>9683</v>
      </c>
      <c r="H427" s="287"/>
      <c r="I427" s="285"/>
      <c r="J427" s="775">
        <f t="shared" si="1"/>
        <v>46206</v>
      </c>
      <c r="K427" s="409">
        <f>'RESOLUCIONES 2024'!$C427-'RESOLUCIONES 2024'!$J427</f>
        <v>-809</v>
      </c>
      <c r="L427" s="73"/>
      <c r="M427" s="73"/>
      <c r="N427" s="21"/>
      <c r="O427" s="21"/>
    </row>
    <row r="428" ht="15.75" customHeight="1">
      <c r="A428" s="73" t="s">
        <v>7852</v>
      </c>
      <c r="B428" s="351">
        <v>426.0</v>
      </c>
      <c r="C428" s="130">
        <v>45397.0</v>
      </c>
      <c r="D428" s="73" t="s">
        <v>9084</v>
      </c>
      <c r="E428" s="130" t="s">
        <v>9085</v>
      </c>
      <c r="F428" s="73" t="s">
        <v>2253</v>
      </c>
      <c r="G428" s="169" t="s">
        <v>9919</v>
      </c>
      <c r="H428" s="287"/>
      <c r="I428" s="285"/>
      <c r="J428" s="775">
        <f t="shared" si="1"/>
        <v>46206</v>
      </c>
      <c r="K428" s="409">
        <f>'RESOLUCIONES 2024'!$C428-'RESOLUCIONES 2024'!$J428</f>
        <v>-809</v>
      </c>
      <c r="L428" s="73"/>
      <c r="M428" s="73"/>
      <c r="N428" s="21"/>
      <c r="O428" s="21"/>
    </row>
    <row r="429" ht="15.75" customHeight="1">
      <c r="A429" s="73" t="s">
        <v>7852</v>
      </c>
      <c r="B429" s="351">
        <v>427.0</v>
      </c>
      <c r="C429" s="130">
        <v>45397.0</v>
      </c>
      <c r="D429" s="73" t="s">
        <v>7703</v>
      </c>
      <c r="E429" s="130" t="s">
        <v>7704</v>
      </c>
      <c r="F429" s="73" t="s">
        <v>2253</v>
      </c>
      <c r="G429" s="169" t="s">
        <v>9919</v>
      </c>
      <c r="H429" s="287"/>
      <c r="I429" s="285"/>
      <c r="J429" s="775">
        <f t="shared" si="1"/>
        <v>46206</v>
      </c>
      <c r="K429" s="409">
        <f>'RESOLUCIONES 2024'!$C429-'RESOLUCIONES 2024'!$J429</f>
        <v>-809</v>
      </c>
      <c r="L429" s="73"/>
      <c r="M429" s="73"/>
      <c r="N429" s="21"/>
      <c r="O429" s="21"/>
    </row>
    <row r="430" ht="15.75" customHeight="1">
      <c r="A430" s="73" t="s">
        <v>7852</v>
      </c>
      <c r="B430" s="351">
        <v>428.0</v>
      </c>
      <c r="C430" s="130">
        <v>45397.0</v>
      </c>
      <c r="D430" s="73" t="s">
        <v>1571</v>
      </c>
      <c r="E430" s="130" t="s">
        <v>10529</v>
      </c>
      <c r="F430" s="73" t="s">
        <v>2253</v>
      </c>
      <c r="G430" s="169" t="s">
        <v>9377</v>
      </c>
      <c r="H430" s="287"/>
      <c r="I430" s="285"/>
      <c r="J430" s="775">
        <f t="shared" si="1"/>
        <v>46206</v>
      </c>
      <c r="K430" s="409">
        <f>'RESOLUCIONES 2024'!$C430-'RESOLUCIONES 2024'!$J430</f>
        <v>-809</v>
      </c>
      <c r="L430" s="73"/>
      <c r="M430" s="73"/>
      <c r="N430" s="21"/>
      <c r="O430" s="21"/>
    </row>
    <row r="431" ht="15.75" customHeight="1">
      <c r="A431" s="73" t="s">
        <v>7852</v>
      </c>
      <c r="B431" s="351">
        <v>429.0</v>
      </c>
      <c r="C431" s="130">
        <v>45397.0</v>
      </c>
      <c r="D431" s="73" t="s">
        <v>9743</v>
      </c>
      <c r="E431" s="130" t="s">
        <v>9744</v>
      </c>
      <c r="F431" s="73" t="s">
        <v>2253</v>
      </c>
      <c r="G431" s="169" t="s">
        <v>9317</v>
      </c>
      <c r="H431" s="287"/>
      <c r="I431" s="285"/>
      <c r="J431" s="775">
        <f t="shared" si="1"/>
        <v>46206</v>
      </c>
      <c r="K431" s="409">
        <f>'RESOLUCIONES 2024'!$C431-'RESOLUCIONES 2024'!$J431</f>
        <v>-809</v>
      </c>
      <c r="L431" s="73"/>
      <c r="M431" s="73"/>
      <c r="N431" s="21"/>
      <c r="O431" s="21"/>
    </row>
    <row r="432" ht="15.75" customHeight="1">
      <c r="A432" s="73" t="s">
        <v>7852</v>
      </c>
      <c r="B432" s="351">
        <v>430.0</v>
      </c>
      <c r="C432" s="130">
        <v>45397.0</v>
      </c>
      <c r="D432" s="73" t="s">
        <v>7280</v>
      </c>
      <c r="E432" s="130" t="s">
        <v>7940</v>
      </c>
      <c r="F432" s="73" t="s">
        <v>2253</v>
      </c>
      <c r="G432" s="169" t="s">
        <v>9919</v>
      </c>
      <c r="H432" s="287"/>
      <c r="I432" s="285"/>
      <c r="J432" s="775">
        <f t="shared" si="1"/>
        <v>46206</v>
      </c>
      <c r="K432" s="409">
        <f>'RESOLUCIONES 2024'!$C432-'RESOLUCIONES 2024'!$J432</f>
        <v>-809</v>
      </c>
      <c r="L432" s="73"/>
      <c r="M432" s="73"/>
      <c r="N432" s="21"/>
      <c r="O432" s="21"/>
    </row>
    <row r="433" ht="15.75" customHeight="1">
      <c r="A433" s="73" t="s">
        <v>7852</v>
      </c>
      <c r="B433" s="351">
        <v>431.0</v>
      </c>
      <c r="C433" s="130">
        <v>45398.0</v>
      </c>
      <c r="D433" s="73" t="s">
        <v>11340</v>
      </c>
      <c r="E433" s="130" t="s">
        <v>11172</v>
      </c>
      <c r="F433" s="73" t="s">
        <v>1624</v>
      </c>
      <c r="G433" s="169"/>
      <c r="H433" s="287"/>
      <c r="I433" s="285"/>
      <c r="J433" s="775">
        <f t="shared" si="1"/>
        <v>46206</v>
      </c>
      <c r="K433" s="409">
        <f>'RESOLUCIONES 2024'!$C433-'RESOLUCIONES 2024'!$J433</f>
        <v>-808</v>
      </c>
      <c r="L433" s="73"/>
      <c r="M433" s="73"/>
      <c r="N433" s="21"/>
      <c r="O433" s="21"/>
    </row>
    <row r="434" ht="15.75" customHeight="1">
      <c r="A434" s="73" t="s">
        <v>7852</v>
      </c>
      <c r="B434" s="351">
        <v>432.0</v>
      </c>
      <c r="C434" s="130">
        <v>45398.0</v>
      </c>
      <c r="D434" s="73" t="s">
        <v>1623</v>
      </c>
      <c r="E434" s="130" t="s">
        <v>7656</v>
      </c>
      <c r="F434" s="73" t="s">
        <v>1624</v>
      </c>
      <c r="G434" s="169"/>
      <c r="H434" s="287"/>
      <c r="I434" s="285"/>
      <c r="J434" s="775">
        <f t="shared" si="1"/>
        <v>46206</v>
      </c>
      <c r="K434" s="409">
        <f>'RESOLUCIONES 2024'!$C434-'RESOLUCIONES 2024'!$J434</f>
        <v>-808</v>
      </c>
      <c r="L434" s="73"/>
      <c r="M434" s="73"/>
      <c r="N434" s="21"/>
      <c r="O434" s="21"/>
    </row>
    <row r="435" ht="15.75" customHeight="1">
      <c r="A435" s="73" t="s">
        <v>7852</v>
      </c>
      <c r="B435" s="351">
        <v>433.0</v>
      </c>
      <c r="C435" s="130">
        <v>45398.0</v>
      </c>
      <c r="D435" s="73" t="s">
        <v>2727</v>
      </c>
      <c r="E435" s="130" t="s">
        <v>11319</v>
      </c>
      <c r="F435" s="73" t="s">
        <v>1624</v>
      </c>
      <c r="G435" s="169"/>
      <c r="H435" s="287"/>
      <c r="I435" s="285"/>
      <c r="J435" s="775">
        <f t="shared" si="1"/>
        <v>46206</v>
      </c>
      <c r="K435" s="409">
        <f>'RESOLUCIONES 2024'!$C435-'RESOLUCIONES 2024'!$J435</f>
        <v>-808</v>
      </c>
      <c r="L435" s="73"/>
      <c r="M435" s="73"/>
      <c r="N435" s="21"/>
      <c r="O435" s="21"/>
    </row>
    <row r="436" ht="15.75" customHeight="1">
      <c r="A436" s="73" t="s">
        <v>7852</v>
      </c>
      <c r="B436" s="351">
        <v>434.0</v>
      </c>
      <c r="C436" s="130">
        <v>45398.0</v>
      </c>
      <c r="D436" s="73" t="s">
        <v>10886</v>
      </c>
      <c r="E436" s="130" t="s">
        <v>11237</v>
      </c>
      <c r="F436" s="73" t="s">
        <v>1624</v>
      </c>
      <c r="G436" s="169"/>
      <c r="H436" s="287"/>
      <c r="I436" s="285"/>
      <c r="J436" s="775">
        <f t="shared" si="1"/>
        <v>46206</v>
      </c>
      <c r="K436" s="409">
        <f>'RESOLUCIONES 2024'!$C436-'RESOLUCIONES 2024'!$J436</f>
        <v>-808</v>
      </c>
      <c r="L436" s="73"/>
      <c r="M436" s="73"/>
      <c r="N436" s="21"/>
      <c r="O436" s="21"/>
    </row>
    <row r="437" ht="15.75" customHeight="1">
      <c r="A437" s="73" t="s">
        <v>7852</v>
      </c>
      <c r="B437" s="351">
        <v>435.0</v>
      </c>
      <c r="C437" s="130">
        <v>45398.0</v>
      </c>
      <c r="D437" s="73" t="s">
        <v>11336</v>
      </c>
      <c r="E437" s="130" t="s">
        <v>2459</v>
      </c>
      <c r="F437" s="73" t="s">
        <v>1624</v>
      </c>
      <c r="G437" s="169"/>
      <c r="H437" s="287"/>
      <c r="I437" s="285"/>
      <c r="J437" s="775">
        <f t="shared" si="1"/>
        <v>46206</v>
      </c>
      <c r="K437" s="409">
        <f>'RESOLUCIONES 2024'!$C437-'RESOLUCIONES 2024'!$J437</f>
        <v>-808</v>
      </c>
      <c r="L437" s="73"/>
      <c r="M437" s="73"/>
      <c r="N437" s="21"/>
      <c r="O437" s="21"/>
    </row>
    <row r="438" ht="15.75" customHeight="1">
      <c r="A438" s="73" t="s">
        <v>7852</v>
      </c>
      <c r="B438" s="351">
        <v>436.0</v>
      </c>
      <c r="C438" s="130">
        <v>45398.0</v>
      </c>
      <c r="D438" s="73" t="s">
        <v>2435</v>
      </c>
      <c r="E438" s="130" t="s">
        <v>2436</v>
      </c>
      <c r="F438" s="73" t="s">
        <v>1624</v>
      </c>
      <c r="G438" s="169"/>
      <c r="H438" s="287"/>
      <c r="I438" s="285"/>
      <c r="J438" s="775">
        <f t="shared" si="1"/>
        <v>46206</v>
      </c>
      <c r="K438" s="409">
        <f>'RESOLUCIONES 2024'!$C438-'RESOLUCIONES 2024'!$J438</f>
        <v>-808</v>
      </c>
      <c r="L438" s="73"/>
      <c r="M438" s="73"/>
      <c r="N438" s="21"/>
      <c r="O438" s="21"/>
    </row>
    <row r="439" ht="15.75" customHeight="1">
      <c r="A439" s="73" t="s">
        <v>7852</v>
      </c>
      <c r="B439" s="351">
        <v>437.0</v>
      </c>
      <c r="C439" s="130">
        <v>45398.0</v>
      </c>
      <c r="D439" s="73" t="s">
        <v>5747</v>
      </c>
      <c r="E439" s="130" t="s">
        <v>11170</v>
      </c>
      <c r="F439" s="73" t="s">
        <v>1624</v>
      </c>
      <c r="G439" s="169"/>
      <c r="H439" s="287"/>
      <c r="I439" s="285"/>
      <c r="J439" s="775">
        <f t="shared" si="1"/>
        <v>46206</v>
      </c>
      <c r="K439" s="409">
        <f>'RESOLUCIONES 2024'!$C439-'RESOLUCIONES 2024'!$J439</f>
        <v>-808</v>
      </c>
      <c r="L439" s="73"/>
      <c r="M439" s="73"/>
      <c r="N439" s="21"/>
      <c r="O439" s="21"/>
    </row>
    <row r="440" ht="15.75" customHeight="1">
      <c r="A440" s="73" t="s">
        <v>7852</v>
      </c>
      <c r="B440" s="351">
        <v>438.0</v>
      </c>
      <c r="C440" s="130">
        <v>45398.0</v>
      </c>
      <c r="D440" s="73" t="s">
        <v>11489</v>
      </c>
      <c r="E440" s="130" t="s">
        <v>11190</v>
      </c>
      <c r="F440" s="73" t="s">
        <v>1624</v>
      </c>
      <c r="G440" s="169"/>
      <c r="H440" s="287"/>
      <c r="I440" s="285"/>
      <c r="J440" s="775">
        <f t="shared" si="1"/>
        <v>46206</v>
      </c>
      <c r="K440" s="409">
        <f>'RESOLUCIONES 2024'!$C440-'RESOLUCIONES 2024'!$J440</f>
        <v>-808</v>
      </c>
      <c r="L440" s="73"/>
      <c r="M440" s="73"/>
      <c r="N440" s="21"/>
      <c r="O440" s="21"/>
    </row>
    <row r="441" ht="15.75" customHeight="1">
      <c r="A441" s="73"/>
      <c r="B441" s="351">
        <v>439.0</v>
      </c>
      <c r="C441" s="130">
        <v>45400.0</v>
      </c>
      <c r="D441" s="73" t="s">
        <v>11490</v>
      </c>
      <c r="E441" s="130"/>
      <c r="F441" s="73" t="s">
        <v>11491</v>
      </c>
      <c r="G441" s="169"/>
      <c r="H441" s="287"/>
      <c r="I441" s="285"/>
      <c r="J441" s="775">
        <f t="shared" si="1"/>
        <v>46206</v>
      </c>
      <c r="K441" s="409">
        <f>'RESOLUCIONES 2024'!$C441-'RESOLUCIONES 2024'!$J441</f>
        <v>-806</v>
      </c>
      <c r="L441" s="73"/>
      <c r="M441" s="73"/>
      <c r="N441" s="21"/>
      <c r="O441" s="21"/>
    </row>
    <row r="442" ht="15.75" customHeight="1">
      <c r="A442" s="73" t="s">
        <v>7852</v>
      </c>
      <c r="B442" s="351">
        <v>440.0</v>
      </c>
      <c r="C442" s="130">
        <v>45401.0</v>
      </c>
      <c r="D442" s="73" t="s">
        <v>11492</v>
      </c>
      <c r="E442" s="130" t="s">
        <v>11493</v>
      </c>
      <c r="F442" s="73" t="s">
        <v>18</v>
      </c>
      <c r="G442" s="169" t="s">
        <v>4554</v>
      </c>
      <c r="H442" s="287"/>
      <c r="I442" s="285"/>
      <c r="J442" s="775">
        <f t="shared" si="1"/>
        <v>46206</v>
      </c>
      <c r="K442" s="409">
        <f>'RESOLUCIONES 2024'!$C442-'RESOLUCIONES 2024'!$J442</f>
        <v>-805</v>
      </c>
      <c r="L442" s="73"/>
      <c r="M442" s="73"/>
      <c r="N442" s="21"/>
      <c r="O442" s="21"/>
    </row>
    <row r="443" ht="15.75" customHeight="1">
      <c r="A443" s="73" t="s">
        <v>7852</v>
      </c>
      <c r="B443" s="351">
        <v>441.0</v>
      </c>
      <c r="C443" s="130">
        <v>45401.0</v>
      </c>
      <c r="D443" s="73" t="s">
        <v>11494</v>
      </c>
      <c r="E443" s="130" t="s">
        <v>11495</v>
      </c>
      <c r="F443" s="73" t="s">
        <v>18</v>
      </c>
      <c r="G443" s="169" t="s">
        <v>11159</v>
      </c>
      <c r="H443" s="287"/>
      <c r="I443" s="285"/>
      <c r="J443" s="775">
        <f t="shared" si="1"/>
        <v>46206</v>
      </c>
      <c r="K443" s="409">
        <f>'RESOLUCIONES 2024'!$C443-'RESOLUCIONES 2024'!$J443</f>
        <v>-805</v>
      </c>
      <c r="L443" s="73"/>
      <c r="M443" s="73"/>
      <c r="N443" s="21"/>
      <c r="O443" s="21"/>
    </row>
    <row r="444" ht="15.75" customHeight="1">
      <c r="A444" s="73" t="s">
        <v>7852</v>
      </c>
      <c r="B444" s="351">
        <v>442.0</v>
      </c>
      <c r="C444" s="130">
        <v>45401.0</v>
      </c>
      <c r="D444" s="73" t="s">
        <v>11496</v>
      </c>
      <c r="E444" s="130" t="s">
        <v>11497</v>
      </c>
      <c r="F444" s="73" t="s">
        <v>18</v>
      </c>
      <c r="G444" s="169" t="s">
        <v>4601</v>
      </c>
      <c r="H444" s="287"/>
      <c r="I444" s="285"/>
      <c r="J444" s="775">
        <f t="shared" si="1"/>
        <v>46206</v>
      </c>
      <c r="K444" s="409">
        <f>'RESOLUCIONES 2024'!$C444-'RESOLUCIONES 2024'!$J444</f>
        <v>-805</v>
      </c>
      <c r="L444" s="73"/>
      <c r="M444" s="73"/>
      <c r="N444" s="21"/>
      <c r="O444" s="21"/>
    </row>
    <row r="445" ht="15.75" customHeight="1">
      <c r="A445" s="73" t="s">
        <v>7852</v>
      </c>
      <c r="B445" s="351">
        <v>443.0</v>
      </c>
      <c r="C445" s="130">
        <v>45401.0</v>
      </c>
      <c r="D445" s="73" t="s">
        <v>5355</v>
      </c>
      <c r="E445" s="130" t="s">
        <v>11498</v>
      </c>
      <c r="F445" s="73" t="s">
        <v>18</v>
      </c>
      <c r="G445" s="169" t="s">
        <v>1494</v>
      </c>
      <c r="H445" s="287"/>
      <c r="I445" s="285"/>
      <c r="J445" s="775">
        <f t="shared" si="1"/>
        <v>46206</v>
      </c>
      <c r="K445" s="409">
        <f>'RESOLUCIONES 2024'!$C445-'RESOLUCIONES 2024'!$J445</f>
        <v>-805</v>
      </c>
      <c r="L445" s="73"/>
      <c r="M445" s="73"/>
      <c r="N445" s="21"/>
      <c r="O445" s="21"/>
    </row>
    <row r="446" ht="15.75" customHeight="1">
      <c r="A446" s="73" t="s">
        <v>7852</v>
      </c>
      <c r="B446" s="351">
        <v>444.0</v>
      </c>
      <c r="C446" s="130">
        <v>45401.0</v>
      </c>
      <c r="D446" s="73" t="s">
        <v>11499</v>
      </c>
      <c r="E446" s="130" t="s">
        <v>11500</v>
      </c>
      <c r="F446" s="73" t="s">
        <v>18</v>
      </c>
      <c r="G446" s="169" t="s">
        <v>1915</v>
      </c>
      <c r="H446" s="295"/>
      <c r="I446" s="285"/>
      <c r="J446" s="775">
        <f t="shared" si="1"/>
        <v>46206</v>
      </c>
      <c r="K446" s="409">
        <f>'RESOLUCIONES 2024'!$C446-'RESOLUCIONES 2024'!$J446</f>
        <v>-805</v>
      </c>
      <c r="L446" s="73"/>
      <c r="M446" s="73"/>
      <c r="N446" s="21"/>
      <c r="O446" s="21"/>
    </row>
    <row r="447" ht="15.75" customHeight="1">
      <c r="A447" s="73" t="s">
        <v>7852</v>
      </c>
      <c r="B447" s="351">
        <v>445.0</v>
      </c>
      <c r="C447" s="130">
        <v>45401.0</v>
      </c>
      <c r="D447" s="73" t="s">
        <v>11501</v>
      </c>
      <c r="E447" s="130" t="s">
        <v>11502</v>
      </c>
      <c r="F447" s="73" t="s">
        <v>18</v>
      </c>
      <c r="G447" s="169" t="s">
        <v>4966</v>
      </c>
      <c r="H447" s="287"/>
      <c r="I447" s="285"/>
      <c r="J447" s="775">
        <f t="shared" si="1"/>
        <v>46206</v>
      </c>
      <c r="K447" s="409">
        <f>'RESOLUCIONES 2024'!$C447-'RESOLUCIONES 2024'!$J447</f>
        <v>-805</v>
      </c>
      <c r="L447" s="73"/>
      <c r="M447" s="73"/>
      <c r="N447" s="21"/>
      <c r="O447" s="21"/>
    </row>
    <row r="448" ht="15.75" customHeight="1">
      <c r="A448" s="73" t="s">
        <v>7852</v>
      </c>
      <c r="B448" s="351">
        <v>446.0</v>
      </c>
      <c r="C448" s="130">
        <v>45401.0</v>
      </c>
      <c r="D448" s="73" t="s">
        <v>11037</v>
      </c>
      <c r="E448" s="130" t="s">
        <v>11503</v>
      </c>
      <c r="F448" s="73" t="s">
        <v>2751</v>
      </c>
      <c r="G448" s="169"/>
      <c r="H448" s="287"/>
      <c r="I448" s="285"/>
      <c r="J448" s="775">
        <f t="shared" si="1"/>
        <v>46206</v>
      </c>
      <c r="K448" s="409">
        <f>'RESOLUCIONES 2024'!$C448-'RESOLUCIONES 2024'!$J448</f>
        <v>-805</v>
      </c>
      <c r="L448" s="73"/>
      <c r="M448" s="73"/>
      <c r="N448" s="21"/>
      <c r="O448" s="21"/>
    </row>
    <row r="449" ht="15.75" customHeight="1">
      <c r="A449" s="73" t="s">
        <v>7852</v>
      </c>
      <c r="B449" s="351">
        <v>447.0</v>
      </c>
      <c r="C449" s="130">
        <v>45401.0</v>
      </c>
      <c r="D449" s="73" t="s">
        <v>9766</v>
      </c>
      <c r="E449" s="130" t="s">
        <v>3412</v>
      </c>
      <c r="F449" s="73" t="s">
        <v>2751</v>
      </c>
      <c r="G449" s="169"/>
      <c r="H449" s="287"/>
      <c r="I449" s="285"/>
      <c r="J449" s="775">
        <f t="shared" si="1"/>
        <v>46206</v>
      </c>
      <c r="K449" s="409">
        <f>'RESOLUCIONES 2024'!$C449-'RESOLUCIONES 2024'!$J449</f>
        <v>-805</v>
      </c>
      <c r="L449" s="73"/>
      <c r="M449" s="73"/>
      <c r="N449" s="21"/>
      <c r="O449" s="21"/>
    </row>
    <row r="450" ht="15.75" customHeight="1">
      <c r="A450" s="73" t="s">
        <v>7852</v>
      </c>
      <c r="B450" s="351">
        <v>448.0</v>
      </c>
      <c r="C450" s="130">
        <v>45401.0</v>
      </c>
      <c r="D450" s="73" t="s">
        <v>11504</v>
      </c>
      <c r="E450" s="130" t="s">
        <v>8533</v>
      </c>
      <c r="F450" s="73" t="s">
        <v>131</v>
      </c>
      <c r="G450" s="169"/>
      <c r="H450" s="287"/>
      <c r="I450" s="285"/>
      <c r="J450" s="775">
        <f t="shared" si="1"/>
        <v>46206</v>
      </c>
      <c r="K450" s="409">
        <f>'RESOLUCIONES 2024'!$C450-'RESOLUCIONES 2024'!$J450</f>
        <v>-805</v>
      </c>
      <c r="L450" s="73"/>
      <c r="M450" s="73"/>
      <c r="N450" s="21"/>
      <c r="O450" s="21"/>
    </row>
    <row r="451" ht="15.75" customHeight="1">
      <c r="A451" s="73" t="s">
        <v>7852</v>
      </c>
      <c r="B451" s="351">
        <v>449.0</v>
      </c>
      <c r="C451" s="130">
        <v>45401.0</v>
      </c>
      <c r="D451" s="73" t="s">
        <v>11505</v>
      </c>
      <c r="E451" s="130" t="s">
        <v>8374</v>
      </c>
      <c r="F451" s="73" t="s">
        <v>131</v>
      </c>
      <c r="G451" s="169"/>
      <c r="H451" s="287"/>
      <c r="I451" s="285"/>
      <c r="J451" s="775">
        <f t="shared" si="1"/>
        <v>46206</v>
      </c>
      <c r="K451" s="409">
        <f>'RESOLUCIONES 2024'!$C451-'RESOLUCIONES 2024'!$J451</f>
        <v>-805</v>
      </c>
      <c r="L451" s="73"/>
      <c r="M451" s="73"/>
      <c r="N451" s="21"/>
      <c r="O451" s="21"/>
    </row>
    <row r="452" ht="15.75" customHeight="1">
      <c r="A452" s="73" t="s">
        <v>7852</v>
      </c>
      <c r="B452" s="351">
        <v>450.0</v>
      </c>
      <c r="C452" s="130">
        <v>45401.0</v>
      </c>
      <c r="D452" s="73" t="s">
        <v>9010</v>
      </c>
      <c r="E452" s="130" t="s">
        <v>9011</v>
      </c>
      <c r="F452" s="73" t="s">
        <v>131</v>
      </c>
      <c r="G452" s="169"/>
      <c r="H452" s="287"/>
      <c r="I452" s="285"/>
      <c r="J452" s="775">
        <f t="shared" si="1"/>
        <v>46206</v>
      </c>
      <c r="K452" s="409">
        <f>'RESOLUCIONES 2024'!$C452-'RESOLUCIONES 2024'!$J452</f>
        <v>-805</v>
      </c>
      <c r="L452" s="73"/>
      <c r="M452" s="73"/>
      <c r="N452" s="21"/>
      <c r="O452" s="21"/>
    </row>
    <row r="453" ht="15.75" customHeight="1">
      <c r="A453" s="73" t="s">
        <v>7852</v>
      </c>
      <c r="B453" s="351">
        <v>451.0</v>
      </c>
      <c r="C453" s="130">
        <v>45401.0</v>
      </c>
      <c r="D453" s="73" t="s">
        <v>10149</v>
      </c>
      <c r="E453" s="130" t="s">
        <v>10150</v>
      </c>
      <c r="F453" s="73" t="s">
        <v>131</v>
      </c>
      <c r="G453" s="169"/>
      <c r="H453" s="287"/>
      <c r="I453" s="285"/>
      <c r="J453" s="775">
        <f t="shared" si="1"/>
        <v>46206</v>
      </c>
      <c r="K453" s="409">
        <f>'RESOLUCIONES 2024'!$C453-'RESOLUCIONES 2024'!$J453</f>
        <v>-805</v>
      </c>
      <c r="L453" s="73"/>
      <c r="M453" s="73"/>
      <c r="N453" s="21"/>
      <c r="O453" s="21"/>
    </row>
    <row r="454" ht="15.75" customHeight="1">
      <c r="A454" s="73" t="s">
        <v>7852</v>
      </c>
      <c r="B454" s="351">
        <v>452.0</v>
      </c>
      <c r="C454" s="130">
        <v>45404.0</v>
      </c>
      <c r="D454" s="73" t="s">
        <v>11506</v>
      </c>
      <c r="E454" s="130" t="s">
        <v>11507</v>
      </c>
      <c r="F454" s="73" t="s">
        <v>18</v>
      </c>
      <c r="G454" s="169" t="s">
        <v>9335</v>
      </c>
      <c r="H454" s="287"/>
      <c r="I454" s="285"/>
      <c r="J454" s="775">
        <f t="shared" si="1"/>
        <v>46206</v>
      </c>
      <c r="K454" s="409">
        <f>'RESOLUCIONES 2024'!$C454-'RESOLUCIONES 2024'!$J454</f>
        <v>-802</v>
      </c>
      <c r="L454" s="73"/>
      <c r="M454" s="73"/>
      <c r="N454" s="21"/>
      <c r="O454" s="21"/>
    </row>
    <row r="455" ht="15.75" customHeight="1">
      <c r="A455" s="73" t="s">
        <v>7852</v>
      </c>
      <c r="B455" s="351">
        <v>453.0</v>
      </c>
      <c r="C455" s="130">
        <v>45404.0</v>
      </c>
      <c r="D455" s="73" t="s">
        <v>7081</v>
      </c>
      <c r="E455" s="130" t="s">
        <v>11508</v>
      </c>
      <c r="F455" s="73" t="s">
        <v>18</v>
      </c>
      <c r="G455" s="169" t="s">
        <v>10686</v>
      </c>
      <c r="H455" s="287"/>
      <c r="I455" s="285"/>
      <c r="J455" s="775">
        <f t="shared" si="1"/>
        <v>46206</v>
      </c>
      <c r="K455" s="409">
        <f>'RESOLUCIONES 2024'!$C455-'RESOLUCIONES 2024'!$J455</f>
        <v>-802</v>
      </c>
      <c r="L455" s="73"/>
      <c r="M455" s="73"/>
      <c r="N455" s="21"/>
      <c r="O455" s="21"/>
    </row>
    <row r="456" ht="15.75" customHeight="1">
      <c r="A456" s="73" t="s">
        <v>7852</v>
      </c>
      <c r="B456" s="351">
        <v>454.0</v>
      </c>
      <c r="C456" s="130">
        <v>45404.0</v>
      </c>
      <c r="D456" s="73" t="s">
        <v>3077</v>
      </c>
      <c r="E456" s="130" t="s">
        <v>9196</v>
      </c>
      <c r="F456" s="73" t="s">
        <v>18</v>
      </c>
      <c r="G456" s="169" t="s">
        <v>2790</v>
      </c>
      <c r="H456" s="287"/>
      <c r="I456" s="285"/>
      <c r="J456" s="775">
        <f t="shared" si="1"/>
        <v>46206</v>
      </c>
      <c r="K456" s="409">
        <f>'RESOLUCIONES 2024'!$C456-'RESOLUCIONES 2024'!$J456</f>
        <v>-802</v>
      </c>
      <c r="L456" s="73"/>
      <c r="M456" s="73"/>
      <c r="N456" s="21"/>
      <c r="O456" s="21"/>
    </row>
    <row r="457" ht="15.75" customHeight="1">
      <c r="A457" s="73" t="s">
        <v>7852</v>
      </c>
      <c r="B457" s="351">
        <v>455.0</v>
      </c>
      <c r="C457" s="130">
        <v>45404.0</v>
      </c>
      <c r="D457" s="73" t="s">
        <v>7514</v>
      </c>
      <c r="E457" s="130" t="s">
        <v>11509</v>
      </c>
      <c r="F457" s="73" t="s">
        <v>18</v>
      </c>
      <c r="G457" s="169" t="s">
        <v>4601</v>
      </c>
      <c r="H457" s="287"/>
      <c r="I457" s="285"/>
      <c r="J457" s="775">
        <f t="shared" si="1"/>
        <v>46206</v>
      </c>
      <c r="K457" s="409">
        <f>'RESOLUCIONES 2024'!$C457-'RESOLUCIONES 2024'!$J457</f>
        <v>-802</v>
      </c>
      <c r="L457" s="73"/>
      <c r="M457" s="73"/>
      <c r="N457" s="21"/>
      <c r="O457" s="21"/>
    </row>
    <row r="458" ht="15.75" customHeight="1">
      <c r="A458" s="73" t="s">
        <v>7852</v>
      </c>
      <c r="B458" s="351">
        <v>456.0</v>
      </c>
      <c r="C458" s="130">
        <v>45404.0</v>
      </c>
      <c r="D458" s="73" t="s">
        <v>11510</v>
      </c>
      <c r="E458" s="130" t="s">
        <v>11511</v>
      </c>
      <c r="F458" s="73" t="s">
        <v>18</v>
      </c>
      <c r="G458" s="169" t="s">
        <v>3057</v>
      </c>
      <c r="H458" s="287"/>
      <c r="I458" s="285"/>
      <c r="J458" s="775">
        <f t="shared" si="1"/>
        <v>46206</v>
      </c>
      <c r="K458" s="409">
        <f>'RESOLUCIONES 2024'!$C458-'RESOLUCIONES 2024'!$J458</f>
        <v>-802</v>
      </c>
      <c r="L458" s="73"/>
      <c r="M458" s="73"/>
      <c r="N458" s="21"/>
      <c r="O458" s="21"/>
    </row>
    <row r="459" ht="15.75" customHeight="1">
      <c r="A459" s="73" t="s">
        <v>7852</v>
      </c>
      <c r="B459" s="351">
        <v>457.0</v>
      </c>
      <c r="C459" s="130">
        <v>45404.0</v>
      </c>
      <c r="D459" s="73" t="s">
        <v>11512</v>
      </c>
      <c r="E459" s="130" t="s">
        <v>11513</v>
      </c>
      <c r="F459" s="73" t="s">
        <v>18</v>
      </c>
      <c r="G459" s="169" t="s">
        <v>3187</v>
      </c>
      <c r="H459" s="287"/>
      <c r="I459" s="285"/>
      <c r="J459" s="775">
        <f t="shared" si="1"/>
        <v>46206</v>
      </c>
      <c r="K459" s="409">
        <f>'RESOLUCIONES 2024'!$C459-'RESOLUCIONES 2024'!$J459</f>
        <v>-802</v>
      </c>
      <c r="L459" s="73"/>
      <c r="M459" s="73"/>
      <c r="N459" s="21"/>
      <c r="O459" s="21"/>
    </row>
    <row r="460" ht="15.75" customHeight="1">
      <c r="A460" s="73" t="s">
        <v>7852</v>
      </c>
      <c r="B460" s="351">
        <v>458.0</v>
      </c>
      <c r="C460" s="130">
        <v>45408.0</v>
      </c>
      <c r="D460" s="73" t="s">
        <v>11514</v>
      </c>
      <c r="E460" s="130" t="s">
        <v>11515</v>
      </c>
      <c r="F460" s="73" t="s">
        <v>2751</v>
      </c>
      <c r="G460" s="169"/>
      <c r="H460" s="287"/>
      <c r="I460" s="285"/>
      <c r="J460" s="775">
        <f t="shared" si="1"/>
        <v>46206</v>
      </c>
      <c r="K460" s="409">
        <f>'RESOLUCIONES 2024'!$C460-'RESOLUCIONES 2024'!$J460</f>
        <v>-798</v>
      </c>
      <c r="L460" s="73"/>
      <c r="M460" s="73"/>
      <c r="N460" s="21"/>
      <c r="O460" s="21"/>
    </row>
    <row r="461" ht="15.75" customHeight="1">
      <c r="A461" s="73" t="s">
        <v>7852</v>
      </c>
      <c r="B461" s="351">
        <v>459.0</v>
      </c>
      <c r="C461" s="130">
        <v>45408.0</v>
      </c>
      <c r="D461" s="73" t="s">
        <v>11454</v>
      </c>
      <c r="E461" s="130" t="s">
        <v>11516</v>
      </c>
      <c r="F461" s="73" t="s">
        <v>2751</v>
      </c>
      <c r="G461" s="169"/>
      <c r="H461" s="287"/>
      <c r="I461" s="285"/>
      <c r="J461" s="775">
        <f t="shared" si="1"/>
        <v>46206</v>
      </c>
      <c r="K461" s="409">
        <f>'RESOLUCIONES 2024'!$C461-'RESOLUCIONES 2024'!$J461</f>
        <v>-798</v>
      </c>
      <c r="L461" s="73"/>
      <c r="M461" s="73"/>
      <c r="N461" s="21"/>
      <c r="O461" s="21"/>
    </row>
    <row r="462" ht="15.75" customHeight="1">
      <c r="A462" s="73" t="s">
        <v>7852</v>
      </c>
      <c r="B462" s="351">
        <v>460.0</v>
      </c>
      <c r="C462" s="130">
        <v>45408.0</v>
      </c>
      <c r="D462" s="73" t="s">
        <v>11105</v>
      </c>
      <c r="E462" s="130" t="s">
        <v>11517</v>
      </c>
      <c r="F462" s="73" t="s">
        <v>2751</v>
      </c>
      <c r="G462" s="169"/>
      <c r="H462" s="287"/>
      <c r="I462" s="285"/>
      <c r="J462" s="775">
        <f t="shared" si="1"/>
        <v>46206</v>
      </c>
      <c r="K462" s="409">
        <f>'RESOLUCIONES 2024'!$C462-'RESOLUCIONES 2024'!$J462</f>
        <v>-798</v>
      </c>
      <c r="L462" s="73"/>
      <c r="M462" s="73"/>
      <c r="N462" s="21"/>
      <c r="O462" s="21"/>
    </row>
    <row r="463" ht="15.75" customHeight="1">
      <c r="A463" s="73" t="s">
        <v>7852</v>
      </c>
      <c r="B463" s="351">
        <v>461.0</v>
      </c>
      <c r="C463" s="130">
        <v>45408.0</v>
      </c>
      <c r="D463" s="73" t="s">
        <v>4003</v>
      </c>
      <c r="E463" s="130" t="s">
        <v>11162</v>
      </c>
      <c r="F463" s="73" t="s">
        <v>2751</v>
      </c>
      <c r="G463" s="169"/>
      <c r="H463" s="358"/>
      <c r="I463" s="358"/>
      <c r="J463" s="775">
        <f t="shared" si="1"/>
        <v>46206</v>
      </c>
      <c r="K463" s="409">
        <f>'RESOLUCIONES 2024'!$C463-'RESOLUCIONES 2024'!$J463</f>
        <v>-798</v>
      </c>
      <c r="L463" s="73"/>
      <c r="M463" s="73"/>
      <c r="N463" s="21"/>
      <c r="O463" s="21"/>
    </row>
    <row r="464" ht="15.75" customHeight="1">
      <c r="A464" s="73" t="s">
        <v>7852</v>
      </c>
      <c r="B464" s="351">
        <v>462.0</v>
      </c>
      <c r="C464" s="130">
        <v>45408.0</v>
      </c>
      <c r="D464" s="73" t="s">
        <v>1459</v>
      </c>
      <c r="E464" s="130" t="s">
        <v>11518</v>
      </c>
      <c r="F464" s="73" t="s">
        <v>2751</v>
      </c>
      <c r="G464" s="169"/>
      <c r="H464" s="287"/>
      <c r="I464" s="285"/>
      <c r="J464" s="775">
        <f t="shared" si="1"/>
        <v>46206</v>
      </c>
      <c r="K464" s="409">
        <f>'RESOLUCIONES 2024'!$C464-'RESOLUCIONES 2024'!$J464</f>
        <v>-798</v>
      </c>
      <c r="L464" s="73"/>
      <c r="M464" s="73"/>
      <c r="N464" s="21"/>
      <c r="O464" s="21"/>
    </row>
    <row r="465" ht="15.75" customHeight="1">
      <c r="A465" s="73" t="s">
        <v>7852</v>
      </c>
      <c r="B465" s="351">
        <v>463.0</v>
      </c>
      <c r="C465" s="130">
        <v>45408.0</v>
      </c>
      <c r="D465" s="73" t="s">
        <v>11156</v>
      </c>
      <c r="E465" s="130" t="s">
        <v>1285</v>
      </c>
      <c r="F465" s="73" t="s">
        <v>1624</v>
      </c>
      <c r="G465" s="169"/>
      <c r="H465" s="287"/>
      <c r="I465" s="285"/>
      <c r="J465" s="775">
        <f t="shared" si="1"/>
        <v>46206</v>
      </c>
      <c r="K465" s="409">
        <f>'RESOLUCIONES 2024'!$C465-'RESOLUCIONES 2024'!$J465</f>
        <v>-798</v>
      </c>
      <c r="L465" s="73"/>
      <c r="M465" s="73"/>
      <c r="N465" s="21"/>
      <c r="O465" s="21"/>
    </row>
    <row r="466" ht="15.75" customHeight="1">
      <c r="A466" s="73" t="s">
        <v>7852</v>
      </c>
      <c r="B466" s="351">
        <v>464.0</v>
      </c>
      <c r="C466" s="130">
        <v>45408.0</v>
      </c>
      <c r="D466" s="73" t="s">
        <v>10582</v>
      </c>
      <c r="E466" s="130" t="s">
        <v>11031</v>
      </c>
      <c r="F466" s="73" t="s">
        <v>1624</v>
      </c>
      <c r="G466" s="169"/>
      <c r="H466" s="287"/>
      <c r="I466" s="285"/>
      <c r="J466" s="775">
        <f t="shared" si="1"/>
        <v>46206</v>
      </c>
      <c r="K466" s="409">
        <f>'RESOLUCIONES 2024'!$C466-'RESOLUCIONES 2024'!$J466</f>
        <v>-798</v>
      </c>
      <c r="L466" s="73"/>
      <c r="M466" s="73"/>
      <c r="N466" s="21"/>
      <c r="O466" s="21"/>
    </row>
    <row r="467" ht="15.75" customHeight="1">
      <c r="A467" s="73" t="s">
        <v>7852</v>
      </c>
      <c r="B467" s="351">
        <v>465.0</v>
      </c>
      <c r="C467" s="130">
        <v>45408.0</v>
      </c>
      <c r="D467" s="73" t="s">
        <v>9582</v>
      </c>
      <c r="E467" s="130" t="s">
        <v>9716</v>
      </c>
      <c r="F467" s="73" t="s">
        <v>1624</v>
      </c>
      <c r="G467" s="169"/>
      <c r="H467" s="287"/>
      <c r="I467" s="285"/>
      <c r="J467" s="775">
        <f t="shared" si="1"/>
        <v>46206</v>
      </c>
      <c r="K467" s="409">
        <f>'RESOLUCIONES 2024'!$C467-'RESOLUCIONES 2024'!$J467</f>
        <v>-798</v>
      </c>
      <c r="L467" s="73"/>
      <c r="M467" s="73"/>
      <c r="N467" s="21"/>
      <c r="O467" s="21"/>
    </row>
    <row r="468" ht="15.75" customHeight="1">
      <c r="A468" s="73" t="s">
        <v>7852</v>
      </c>
      <c r="B468" s="351">
        <v>466.0</v>
      </c>
      <c r="C468" s="130">
        <v>45408.0</v>
      </c>
      <c r="D468" s="73" t="s">
        <v>7061</v>
      </c>
      <c r="E468" s="130" t="s">
        <v>7947</v>
      </c>
      <c r="F468" s="73" t="s">
        <v>1624</v>
      </c>
      <c r="G468" s="169"/>
      <c r="H468" s="287"/>
      <c r="I468" s="285"/>
      <c r="J468" s="775">
        <f t="shared" si="1"/>
        <v>46206</v>
      </c>
      <c r="K468" s="409">
        <f>'RESOLUCIONES 2024'!$C468-'RESOLUCIONES 2024'!$J468</f>
        <v>-798</v>
      </c>
      <c r="L468" s="73"/>
      <c r="M468" s="73"/>
      <c r="N468" s="21"/>
      <c r="O468" s="21"/>
    </row>
    <row r="469" ht="15.75" customHeight="1">
      <c r="A469" s="73" t="s">
        <v>7852</v>
      </c>
      <c r="B469" s="351">
        <v>467.0</v>
      </c>
      <c r="C469" s="130">
        <v>45408.0</v>
      </c>
      <c r="D469" s="73" t="s">
        <v>2873</v>
      </c>
      <c r="E469" s="130" t="s">
        <v>10014</v>
      </c>
      <c r="F469" s="73" t="s">
        <v>1624</v>
      </c>
      <c r="G469" s="169"/>
      <c r="H469" s="287"/>
      <c r="I469" s="285"/>
      <c r="J469" s="775">
        <f t="shared" si="1"/>
        <v>46206</v>
      </c>
      <c r="K469" s="409">
        <f>'RESOLUCIONES 2024'!$C469-'RESOLUCIONES 2024'!$J469</f>
        <v>-798</v>
      </c>
      <c r="L469" s="73"/>
      <c r="M469" s="73"/>
      <c r="N469" s="21"/>
      <c r="O469" s="21"/>
    </row>
    <row r="470" ht="15.75" customHeight="1">
      <c r="A470" s="73" t="s">
        <v>7852</v>
      </c>
      <c r="B470" s="351">
        <v>468.0</v>
      </c>
      <c r="C470" s="130">
        <v>45408.0</v>
      </c>
      <c r="D470" s="73" t="s">
        <v>11281</v>
      </c>
      <c r="E470" s="130" t="s">
        <v>5561</v>
      </c>
      <c r="F470" s="73" t="s">
        <v>1624</v>
      </c>
      <c r="G470" s="169"/>
      <c r="H470" s="287"/>
      <c r="I470" s="285"/>
      <c r="J470" s="775">
        <f t="shared" si="1"/>
        <v>46206</v>
      </c>
      <c r="K470" s="409">
        <f>'RESOLUCIONES 2024'!$C470-'RESOLUCIONES 2024'!$J470</f>
        <v>-798</v>
      </c>
      <c r="L470" s="73"/>
      <c r="M470" s="73"/>
      <c r="N470" s="21"/>
      <c r="O470" s="21"/>
    </row>
    <row r="471" ht="15.75" customHeight="1">
      <c r="A471" s="73" t="s">
        <v>7852</v>
      </c>
      <c r="B471" s="351">
        <v>469.0</v>
      </c>
      <c r="C471" s="130">
        <v>45408.0</v>
      </c>
      <c r="D471" s="73" t="s">
        <v>11282</v>
      </c>
      <c r="E471" s="130" t="s">
        <v>11140</v>
      </c>
      <c r="F471" s="73" t="s">
        <v>1624</v>
      </c>
      <c r="G471" s="169"/>
      <c r="H471" s="287"/>
      <c r="I471" s="285"/>
      <c r="J471" s="775">
        <f t="shared" si="1"/>
        <v>46206</v>
      </c>
      <c r="K471" s="409">
        <f>'RESOLUCIONES 2024'!$C471-'RESOLUCIONES 2024'!$J471</f>
        <v>-798</v>
      </c>
      <c r="L471" s="73"/>
      <c r="M471" s="73"/>
      <c r="N471" s="21"/>
      <c r="O471" s="21"/>
    </row>
    <row r="472" ht="15.75" customHeight="1">
      <c r="A472" s="73" t="s">
        <v>7852</v>
      </c>
      <c r="B472" s="351">
        <v>470.0</v>
      </c>
      <c r="C472" s="130">
        <v>45408.0</v>
      </c>
      <c r="D472" s="73" t="s">
        <v>11266</v>
      </c>
      <c r="E472" s="130" t="s">
        <v>11318</v>
      </c>
      <c r="F472" s="73" t="s">
        <v>1624</v>
      </c>
      <c r="G472" s="169"/>
      <c r="H472" s="287"/>
      <c r="I472" s="285"/>
      <c r="J472" s="775">
        <f t="shared" si="1"/>
        <v>46206</v>
      </c>
      <c r="K472" s="409">
        <f>'RESOLUCIONES 2024'!$C472-'RESOLUCIONES 2024'!$J472</f>
        <v>-798</v>
      </c>
      <c r="L472" s="73"/>
      <c r="M472" s="73"/>
      <c r="N472" s="21"/>
      <c r="O472" s="21"/>
    </row>
    <row r="473" ht="15.75" customHeight="1">
      <c r="A473" s="73" t="s">
        <v>7852</v>
      </c>
      <c r="B473" s="351">
        <v>471.0</v>
      </c>
      <c r="C473" s="130">
        <v>45408.0</v>
      </c>
      <c r="D473" s="73" t="s">
        <v>8990</v>
      </c>
      <c r="E473" s="130" t="s">
        <v>8474</v>
      </c>
      <c r="F473" s="73" t="s">
        <v>1624</v>
      </c>
      <c r="G473" s="169"/>
      <c r="H473" s="287"/>
      <c r="I473" s="285"/>
      <c r="J473" s="775">
        <f t="shared" si="1"/>
        <v>46206</v>
      </c>
      <c r="K473" s="409">
        <f>'RESOLUCIONES 2024'!$C473-'RESOLUCIONES 2024'!$J473</f>
        <v>-798</v>
      </c>
      <c r="L473" s="73"/>
      <c r="M473" s="73"/>
      <c r="N473" s="21"/>
      <c r="O473" s="21"/>
    </row>
    <row r="474" ht="15.75" customHeight="1">
      <c r="A474" s="73" t="s">
        <v>7852</v>
      </c>
      <c r="B474" s="351">
        <v>472.0</v>
      </c>
      <c r="C474" s="130">
        <v>45408.0</v>
      </c>
      <c r="D474" s="73" t="s">
        <v>10332</v>
      </c>
      <c r="E474" s="130" t="s">
        <v>10670</v>
      </c>
      <c r="F474" s="73" t="s">
        <v>1624</v>
      </c>
      <c r="G474" s="169"/>
      <c r="H474" s="287"/>
      <c r="I474" s="285"/>
      <c r="J474" s="775">
        <f t="shared" si="1"/>
        <v>46206</v>
      </c>
      <c r="K474" s="409">
        <f>'RESOLUCIONES 2024'!$C474-'RESOLUCIONES 2024'!$J474</f>
        <v>-798</v>
      </c>
      <c r="L474" s="73"/>
      <c r="M474" s="73"/>
      <c r="N474" s="21"/>
      <c r="O474" s="21"/>
    </row>
    <row r="475" ht="15.75" customHeight="1">
      <c r="A475" s="73" t="s">
        <v>7852</v>
      </c>
      <c r="B475" s="351">
        <v>473.0</v>
      </c>
      <c r="C475" s="130">
        <v>45408.0</v>
      </c>
      <c r="D475" s="73" t="s">
        <v>11398</v>
      </c>
      <c r="E475" s="130" t="s">
        <v>11475</v>
      </c>
      <c r="F475" s="73" t="s">
        <v>1624</v>
      </c>
      <c r="G475" s="169"/>
      <c r="H475" s="287"/>
      <c r="I475" s="285"/>
      <c r="J475" s="775">
        <f t="shared" si="1"/>
        <v>46206</v>
      </c>
      <c r="K475" s="409">
        <f>'RESOLUCIONES 2024'!$C475-'RESOLUCIONES 2024'!$J475</f>
        <v>-798</v>
      </c>
      <c r="L475" s="73"/>
      <c r="M475" s="73"/>
      <c r="N475" s="21"/>
      <c r="O475" s="21"/>
    </row>
    <row r="476" ht="15.75" customHeight="1">
      <c r="A476" s="73" t="s">
        <v>7852</v>
      </c>
      <c r="B476" s="351">
        <v>474.0</v>
      </c>
      <c r="C476" s="130">
        <v>45408.0</v>
      </c>
      <c r="D476" s="73" t="s">
        <v>5781</v>
      </c>
      <c r="E476" s="130" t="s">
        <v>8583</v>
      </c>
      <c r="F476" s="73" t="s">
        <v>2253</v>
      </c>
      <c r="G476" s="169" t="s">
        <v>10091</v>
      </c>
      <c r="H476" s="287"/>
      <c r="I476" s="285"/>
      <c r="J476" s="775">
        <f t="shared" si="1"/>
        <v>46206</v>
      </c>
      <c r="K476" s="409">
        <f>'RESOLUCIONES 2024'!$C476-'RESOLUCIONES 2024'!$J476</f>
        <v>-798</v>
      </c>
      <c r="L476" s="73"/>
      <c r="M476" s="73"/>
      <c r="N476" s="21"/>
      <c r="O476" s="21"/>
    </row>
    <row r="477" ht="15.75" customHeight="1">
      <c r="A477" s="73" t="s">
        <v>7852</v>
      </c>
      <c r="B477" s="351">
        <v>475.0</v>
      </c>
      <c r="C477" s="130">
        <v>45408.0</v>
      </c>
      <c r="D477" s="73" t="s">
        <v>7782</v>
      </c>
      <c r="E477" s="130" t="s">
        <v>7783</v>
      </c>
      <c r="F477" s="73" t="s">
        <v>2253</v>
      </c>
      <c r="G477" s="169" t="s">
        <v>9317</v>
      </c>
      <c r="H477" s="287"/>
      <c r="I477" s="285"/>
      <c r="J477" s="775">
        <f t="shared" si="1"/>
        <v>46206</v>
      </c>
      <c r="K477" s="409">
        <f>'RESOLUCIONES 2024'!$C477-'RESOLUCIONES 2024'!$J477</f>
        <v>-798</v>
      </c>
      <c r="L477" s="73"/>
      <c r="M477" s="73"/>
      <c r="N477" s="21"/>
      <c r="O477" s="21"/>
    </row>
    <row r="478" ht="15.75" customHeight="1">
      <c r="A478" s="73" t="s">
        <v>7852</v>
      </c>
      <c r="B478" s="351">
        <v>476.0</v>
      </c>
      <c r="C478" s="130">
        <v>45408.0</v>
      </c>
      <c r="D478" s="73" t="s">
        <v>3207</v>
      </c>
      <c r="E478" s="130" t="s">
        <v>3208</v>
      </c>
      <c r="F478" s="73" t="s">
        <v>2253</v>
      </c>
      <c r="G478" s="169" t="s">
        <v>9896</v>
      </c>
      <c r="H478" s="287"/>
      <c r="I478" s="285"/>
      <c r="J478" s="775">
        <f t="shared" si="1"/>
        <v>46206</v>
      </c>
      <c r="K478" s="409">
        <f>'RESOLUCIONES 2024'!$C478-'RESOLUCIONES 2024'!$J478</f>
        <v>-798</v>
      </c>
      <c r="L478" s="73"/>
      <c r="M478" s="73"/>
      <c r="N478" s="21"/>
      <c r="O478" s="21"/>
    </row>
    <row r="479" ht="15.75" customHeight="1">
      <c r="A479" s="73" t="s">
        <v>7852</v>
      </c>
      <c r="B479" s="351">
        <v>477.0</v>
      </c>
      <c r="C479" s="130">
        <v>45408.0</v>
      </c>
      <c r="D479" s="73" t="s">
        <v>5192</v>
      </c>
      <c r="E479" s="130" t="s">
        <v>9050</v>
      </c>
      <c r="F479" s="73" t="s">
        <v>2253</v>
      </c>
      <c r="G479" s="169" t="s">
        <v>9325</v>
      </c>
      <c r="H479" s="287"/>
      <c r="I479" s="285"/>
      <c r="J479" s="775">
        <f t="shared" si="1"/>
        <v>46206</v>
      </c>
      <c r="K479" s="409">
        <f>'RESOLUCIONES 2024'!$C479-'RESOLUCIONES 2024'!$J479</f>
        <v>-798</v>
      </c>
      <c r="L479" s="73"/>
      <c r="M479" s="73"/>
      <c r="N479" s="21"/>
      <c r="O479" s="21"/>
    </row>
    <row r="480" ht="15.75" customHeight="1">
      <c r="A480" s="73" t="s">
        <v>7852</v>
      </c>
      <c r="B480" s="351">
        <v>478.0</v>
      </c>
      <c r="C480" s="130">
        <v>45408.0</v>
      </c>
      <c r="D480" s="73" t="s">
        <v>1640</v>
      </c>
      <c r="E480" s="130" t="s">
        <v>9286</v>
      </c>
      <c r="F480" s="73" t="s">
        <v>8629</v>
      </c>
      <c r="G480" s="169"/>
      <c r="H480" s="287"/>
      <c r="I480" s="285"/>
      <c r="J480" s="775">
        <f t="shared" si="1"/>
        <v>46206</v>
      </c>
      <c r="K480" s="409">
        <f>'RESOLUCIONES 2024'!$C480-'RESOLUCIONES 2024'!$J480</f>
        <v>-798</v>
      </c>
      <c r="L480" s="73"/>
      <c r="M480" s="73"/>
      <c r="N480" s="21"/>
      <c r="O480" s="21"/>
    </row>
    <row r="481" ht="15.75" customHeight="1">
      <c r="A481" s="73" t="s">
        <v>7852</v>
      </c>
      <c r="B481" s="351">
        <v>479.0</v>
      </c>
      <c r="C481" s="130">
        <v>45408.0</v>
      </c>
      <c r="D481" s="73" t="s">
        <v>1479</v>
      </c>
      <c r="E481" s="130" t="s">
        <v>11519</v>
      </c>
      <c r="F481" s="73" t="s">
        <v>8629</v>
      </c>
      <c r="G481" s="169"/>
      <c r="H481" s="287"/>
      <c r="I481" s="285"/>
      <c r="J481" s="775">
        <f t="shared" si="1"/>
        <v>46206</v>
      </c>
      <c r="K481" s="409">
        <f>'RESOLUCIONES 2024'!$C481-'RESOLUCIONES 2024'!$J481</f>
        <v>-798</v>
      </c>
      <c r="L481" s="73"/>
      <c r="M481" s="73"/>
      <c r="N481" s="21"/>
      <c r="O481" s="21"/>
    </row>
    <row r="482" ht="15.75" customHeight="1">
      <c r="A482" s="73" t="s">
        <v>7852</v>
      </c>
      <c r="B482" s="351">
        <v>480.0</v>
      </c>
      <c r="C482" s="130">
        <v>45408.0</v>
      </c>
      <c r="D482" s="73" t="s">
        <v>11520</v>
      </c>
      <c r="E482" s="130" t="s">
        <v>11521</v>
      </c>
      <c r="F482" s="73" t="s">
        <v>18</v>
      </c>
      <c r="G482" s="169" t="s">
        <v>2850</v>
      </c>
      <c r="H482" s="287"/>
      <c r="I482" s="285"/>
      <c r="J482" s="775">
        <f t="shared" si="1"/>
        <v>46206</v>
      </c>
      <c r="K482" s="409">
        <f>'RESOLUCIONES 2024'!$C482-'RESOLUCIONES 2024'!$J482</f>
        <v>-798</v>
      </c>
      <c r="L482" s="73"/>
      <c r="M482" s="73"/>
      <c r="N482" s="21"/>
      <c r="O482" s="21"/>
    </row>
    <row r="483" ht="15.75" customHeight="1">
      <c r="A483" s="73" t="s">
        <v>7852</v>
      </c>
      <c r="B483" s="351">
        <v>481.0</v>
      </c>
      <c r="C483" s="130">
        <v>45408.0</v>
      </c>
      <c r="D483" s="73" t="s">
        <v>7423</v>
      </c>
      <c r="E483" s="130" t="s">
        <v>11522</v>
      </c>
      <c r="F483" s="73" t="s">
        <v>18</v>
      </c>
      <c r="G483" s="169" t="s">
        <v>6353</v>
      </c>
      <c r="H483" s="287"/>
      <c r="I483" s="285"/>
      <c r="J483" s="775">
        <f t="shared" si="1"/>
        <v>46206</v>
      </c>
      <c r="K483" s="409">
        <f>'RESOLUCIONES 2024'!$C483-'RESOLUCIONES 2024'!$J483</f>
        <v>-798</v>
      </c>
      <c r="L483" s="73"/>
      <c r="M483" s="73"/>
      <c r="N483" s="21"/>
      <c r="O483" s="21"/>
    </row>
    <row r="484" ht="15.75" customHeight="1">
      <c r="A484" s="73" t="s">
        <v>7852</v>
      </c>
      <c r="B484" s="351">
        <v>482.0</v>
      </c>
      <c r="C484" s="130">
        <v>45411.0</v>
      </c>
      <c r="D484" s="73" t="s">
        <v>4477</v>
      </c>
      <c r="E484" s="130" t="s">
        <v>3455</v>
      </c>
      <c r="F484" s="73" t="s">
        <v>11444</v>
      </c>
      <c r="G484" s="169"/>
      <c r="H484" s="287"/>
      <c r="I484" s="285"/>
      <c r="J484" s="775">
        <f t="shared" si="1"/>
        <v>46206</v>
      </c>
      <c r="K484" s="409">
        <f>'RESOLUCIONES 2024'!$C484-'RESOLUCIONES 2024'!$J484</f>
        <v>-795</v>
      </c>
      <c r="L484" s="73"/>
      <c r="M484" s="73"/>
      <c r="N484" s="21"/>
      <c r="O484" s="21"/>
    </row>
    <row r="485" ht="15.75" customHeight="1">
      <c r="A485" s="73" t="s">
        <v>7852</v>
      </c>
      <c r="B485" s="351">
        <v>483.0</v>
      </c>
      <c r="C485" s="130">
        <v>45411.0</v>
      </c>
      <c r="D485" s="73" t="s">
        <v>4592</v>
      </c>
      <c r="E485" s="130" t="s">
        <v>10263</v>
      </c>
      <c r="F485" s="73" t="s">
        <v>11444</v>
      </c>
      <c r="G485" s="169"/>
      <c r="H485" s="287"/>
      <c r="I485" s="285"/>
      <c r="J485" s="775">
        <f t="shared" si="1"/>
        <v>46206</v>
      </c>
      <c r="K485" s="409">
        <f>'RESOLUCIONES 2024'!$C485-'RESOLUCIONES 2024'!$J485</f>
        <v>-795</v>
      </c>
      <c r="L485" s="73"/>
      <c r="M485" s="73"/>
      <c r="N485" s="21"/>
      <c r="O485" s="21"/>
    </row>
    <row r="486" ht="15.75" customHeight="1">
      <c r="A486" s="73" t="s">
        <v>7852</v>
      </c>
      <c r="B486" s="351">
        <v>484.0</v>
      </c>
      <c r="C486" s="130">
        <v>45411.0</v>
      </c>
      <c r="D486" s="73" t="s">
        <v>10559</v>
      </c>
      <c r="E486" s="130" t="s">
        <v>10560</v>
      </c>
      <c r="F486" s="73" t="s">
        <v>11444</v>
      </c>
      <c r="G486" s="169"/>
      <c r="H486" s="287"/>
      <c r="I486" s="285"/>
      <c r="J486" s="775">
        <f t="shared" si="1"/>
        <v>46206</v>
      </c>
      <c r="K486" s="409">
        <f>'RESOLUCIONES 2024'!$C486-'RESOLUCIONES 2024'!$J486</f>
        <v>-795</v>
      </c>
      <c r="L486" s="73"/>
      <c r="M486" s="73"/>
      <c r="N486" s="21"/>
      <c r="O486" s="21"/>
    </row>
    <row r="487" ht="15.75" customHeight="1">
      <c r="A487" s="73" t="s">
        <v>7852</v>
      </c>
      <c r="B487" s="351">
        <v>485.0</v>
      </c>
      <c r="C487" s="130">
        <v>45411.0</v>
      </c>
      <c r="D487" s="73" t="s">
        <v>1558</v>
      </c>
      <c r="E487" s="130" t="s">
        <v>8373</v>
      </c>
      <c r="F487" s="73" t="s">
        <v>11444</v>
      </c>
      <c r="G487" s="169"/>
      <c r="H487" s="287"/>
      <c r="I487" s="285"/>
      <c r="J487" s="775">
        <f t="shared" si="1"/>
        <v>46206</v>
      </c>
      <c r="K487" s="409">
        <f>'RESOLUCIONES 2024'!$C487-'RESOLUCIONES 2024'!$J487</f>
        <v>-795</v>
      </c>
      <c r="L487" s="73"/>
      <c r="M487" s="73"/>
      <c r="N487" s="21"/>
      <c r="O487" s="21"/>
    </row>
    <row r="488" ht="15.75" customHeight="1">
      <c r="A488" s="73" t="s">
        <v>7852</v>
      </c>
      <c r="B488" s="351">
        <v>486.0</v>
      </c>
      <c r="C488" s="178">
        <v>45414.0</v>
      </c>
      <c r="D488" s="73" t="s">
        <v>8994</v>
      </c>
      <c r="E488" s="130" t="s">
        <v>8995</v>
      </c>
      <c r="F488" s="73" t="s">
        <v>1593</v>
      </c>
      <c r="G488" s="294" t="s">
        <v>10731</v>
      </c>
      <c r="H488" s="287"/>
      <c r="I488" s="285"/>
      <c r="J488" s="775">
        <f t="shared" si="1"/>
        <v>46206</v>
      </c>
      <c r="K488" s="409">
        <f>'RESOLUCIONES 2024'!$C488-'RESOLUCIONES 2024'!$J488</f>
        <v>-792</v>
      </c>
      <c r="L488" s="73"/>
      <c r="M488" s="73"/>
      <c r="N488" s="21"/>
      <c r="O488" s="21"/>
    </row>
    <row r="489" ht="15.75" customHeight="1">
      <c r="A489" s="73" t="s">
        <v>7852</v>
      </c>
      <c r="B489" s="351">
        <v>487.0</v>
      </c>
      <c r="C489" s="178">
        <v>45414.0</v>
      </c>
      <c r="D489" s="73" t="s">
        <v>3394</v>
      </c>
      <c r="E489" s="130" t="s">
        <v>9466</v>
      </c>
      <c r="F489" s="73" t="s">
        <v>1593</v>
      </c>
      <c r="G489" s="294" t="s">
        <v>10731</v>
      </c>
      <c r="H489" s="287"/>
      <c r="I489" s="285"/>
      <c r="J489" s="775">
        <f t="shared" si="1"/>
        <v>46206</v>
      </c>
      <c r="K489" s="409">
        <f>'RESOLUCIONES 2024'!$C489-'RESOLUCIONES 2024'!$J489</f>
        <v>-792</v>
      </c>
      <c r="L489" s="73"/>
      <c r="M489" s="73"/>
      <c r="N489" s="21"/>
      <c r="O489" s="21"/>
    </row>
    <row r="490" ht="15.75" customHeight="1">
      <c r="A490" s="73" t="s">
        <v>7852</v>
      </c>
      <c r="B490" s="351">
        <v>488.0</v>
      </c>
      <c r="C490" s="178">
        <v>45414.0</v>
      </c>
      <c r="D490" s="73" t="s">
        <v>2196</v>
      </c>
      <c r="E490" s="130" t="s">
        <v>10483</v>
      </c>
      <c r="F490" s="73" t="s">
        <v>1593</v>
      </c>
      <c r="G490" s="294" t="s">
        <v>10731</v>
      </c>
      <c r="H490" s="287"/>
      <c r="I490" s="285"/>
      <c r="J490" s="775">
        <f t="shared" si="1"/>
        <v>46206</v>
      </c>
      <c r="K490" s="409">
        <f>'RESOLUCIONES 2024'!$C490-'RESOLUCIONES 2024'!$J490</f>
        <v>-792</v>
      </c>
      <c r="L490" s="73"/>
      <c r="M490" s="73"/>
      <c r="N490" s="21"/>
      <c r="O490" s="21"/>
    </row>
    <row r="491" ht="15.75" customHeight="1">
      <c r="A491" s="73" t="s">
        <v>7852</v>
      </c>
      <c r="B491" s="351">
        <v>489.0</v>
      </c>
      <c r="C491" s="178">
        <v>45414.0</v>
      </c>
      <c r="D491" s="73" t="s">
        <v>6152</v>
      </c>
      <c r="E491" s="130" t="s">
        <v>11523</v>
      </c>
      <c r="F491" s="73" t="s">
        <v>1593</v>
      </c>
      <c r="G491" s="294" t="s">
        <v>10731</v>
      </c>
      <c r="H491" s="287"/>
      <c r="I491" s="285"/>
      <c r="J491" s="775">
        <f t="shared" si="1"/>
        <v>46206</v>
      </c>
      <c r="K491" s="409">
        <f>'RESOLUCIONES 2024'!$C491-'RESOLUCIONES 2024'!$J491</f>
        <v>-792</v>
      </c>
      <c r="L491" s="73"/>
      <c r="M491" s="73"/>
      <c r="N491" s="21"/>
      <c r="O491" s="21"/>
    </row>
    <row r="492" ht="15.75" customHeight="1">
      <c r="A492" s="73" t="s">
        <v>7852</v>
      </c>
      <c r="B492" s="351">
        <v>490.0</v>
      </c>
      <c r="C492" s="178">
        <v>45414.0</v>
      </c>
      <c r="D492" s="73" t="s">
        <v>7641</v>
      </c>
      <c r="E492" s="130" t="s">
        <v>11000</v>
      </c>
      <c r="F492" s="73" t="s">
        <v>1593</v>
      </c>
      <c r="G492" s="413" t="s">
        <v>9883</v>
      </c>
      <c r="H492" s="287"/>
      <c r="I492" s="285"/>
      <c r="J492" s="775">
        <f t="shared" si="1"/>
        <v>46206</v>
      </c>
      <c r="K492" s="409">
        <f>'RESOLUCIONES 2024'!$C492-'RESOLUCIONES 2024'!$J492</f>
        <v>-792</v>
      </c>
      <c r="L492" s="73"/>
      <c r="M492" s="73"/>
      <c r="N492" s="21"/>
      <c r="O492" s="21"/>
    </row>
    <row r="493" ht="15.75" customHeight="1">
      <c r="A493" s="73" t="s">
        <v>7852</v>
      </c>
      <c r="B493" s="351">
        <v>491.0</v>
      </c>
      <c r="C493" s="178">
        <v>45419.0</v>
      </c>
      <c r="D493" s="73" t="s">
        <v>8605</v>
      </c>
      <c r="E493" s="130" t="s">
        <v>11338</v>
      </c>
      <c r="F493" s="73" t="s">
        <v>1593</v>
      </c>
      <c r="G493" s="294" t="s">
        <v>10731</v>
      </c>
      <c r="H493" s="287"/>
      <c r="I493" s="285"/>
      <c r="J493" s="775">
        <f t="shared" si="1"/>
        <v>46206</v>
      </c>
      <c r="K493" s="409">
        <f>'RESOLUCIONES 2024'!$C493-'RESOLUCIONES 2024'!$J493</f>
        <v>-787</v>
      </c>
      <c r="L493" s="73"/>
      <c r="M493" s="73"/>
      <c r="N493" s="21"/>
      <c r="O493" s="21"/>
    </row>
    <row r="494" ht="15.75" customHeight="1">
      <c r="A494" s="73" t="s">
        <v>7852</v>
      </c>
      <c r="B494" s="351">
        <v>492.0</v>
      </c>
      <c r="C494" s="178">
        <v>45419.0</v>
      </c>
      <c r="D494" s="73" t="s">
        <v>9637</v>
      </c>
      <c r="E494" s="130" t="s">
        <v>9638</v>
      </c>
      <c r="F494" s="73" t="s">
        <v>1593</v>
      </c>
      <c r="G494" s="294" t="s">
        <v>10731</v>
      </c>
      <c r="H494" s="287"/>
      <c r="I494" s="285"/>
      <c r="J494" s="775">
        <f t="shared" si="1"/>
        <v>46206</v>
      </c>
      <c r="K494" s="409">
        <f>'RESOLUCIONES 2024'!$C494-'RESOLUCIONES 2024'!$J494</f>
        <v>-787</v>
      </c>
      <c r="L494" s="73"/>
      <c r="M494" s="73"/>
      <c r="N494" s="21"/>
      <c r="O494" s="21"/>
    </row>
    <row r="495" ht="15.75" customHeight="1">
      <c r="A495" s="73" t="s">
        <v>7852</v>
      </c>
      <c r="B495" s="351">
        <v>493.0</v>
      </c>
      <c r="C495" s="178">
        <v>45419.0</v>
      </c>
      <c r="D495" s="73" t="s">
        <v>8582</v>
      </c>
      <c r="E495" s="130" t="s">
        <v>10915</v>
      </c>
      <c r="F495" s="73" t="s">
        <v>1593</v>
      </c>
      <c r="G495" s="413" t="s">
        <v>9883</v>
      </c>
      <c r="H495" s="287"/>
      <c r="I495" s="285"/>
      <c r="J495" s="775">
        <f t="shared" si="1"/>
        <v>46206</v>
      </c>
      <c r="K495" s="409">
        <f>'RESOLUCIONES 2024'!$C495-'RESOLUCIONES 2024'!$J495</f>
        <v>-787</v>
      </c>
      <c r="L495" s="73"/>
      <c r="M495" s="73"/>
      <c r="N495" s="21"/>
      <c r="O495" s="21"/>
    </row>
    <row r="496" ht="15.75" customHeight="1">
      <c r="A496" s="73" t="s">
        <v>7852</v>
      </c>
      <c r="B496" s="351">
        <v>494.0</v>
      </c>
      <c r="C496" s="130">
        <v>45420.0</v>
      </c>
      <c r="D496" s="73" t="s">
        <v>9718</v>
      </c>
      <c r="E496" s="130" t="s">
        <v>832</v>
      </c>
      <c r="F496" s="73" t="s">
        <v>131</v>
      </c>
      <c r="G496" s="169"/>
      <c r="H496" s="287"/>
      <c r="I496" s="285"/>
      <c r="J496" s="775">
        <f t="shared" si="1"/>
        <v>46206</v>
      </c>
      <c r="K496" s="409">
        <f>'RESOLUCIONES 2024'!$C496-'RESOLUCIONES 2024'!$J496</f>
        <v>-786</v>
      </c>
      <c r="L496" s="73"/>
      <c r="M496" s="73"/>
      <c r="N496" s="21"/>
      <c r="O496" s="21"/>
    </row>
    <row r="497" ht="15.75" customHeight="1">
      <c r="A497" s="73" t="s">
        <v>7852</v>
      </c>
      <c r="B497" s="351">
        <v>495.0</v>
      </c>
      <c r="C497" s="130">
        <v>45420.0</v>
      </c>
      <c r="D497" s="73" t="s">
        <v>1640</v>
      </c>
      <c r="E497" s="130" t="s">
        <v>2261</v>
      </c>
      <c r="F497" s="73" t="s">
        <v>131</v>
      </c>
      <c r="G497" s="169"/>
      <c r="H497" s="287"/>
      <c r="I497" s="285"/>
      <c r="J497" s="775">
        <f t="shared" si="1"/>
        <v>46206</v>
      </c>
      <c r="K497" s="409">
        <f>'RESOLUCIONES 2024'!$C497-'RESOLUCIONES 2024'!$J497</f>
        <v>-786</v>
      </c>
      <c r="L497" s="73"/>
      <c r="M497" s="73"/>
      <c r="N497" s="21"/>
      <c r="O497" s="21"/>
    </row>
    <row r="498" ht="15.75" customHeight="1">
      <c r="A498" s="73" t="s">
        <v>7852</v>
      </c>
      <c r="B498" s="351">
        <v>496.0</v>
      </c>
      <c r="C498" s="130">
        <v>45420.0</v>
      </c>
      <c r="D498" s="73" t="s">
        <v>7273</v>
      </c>
      <c r="E498" s="130" t="s">
        <v>10354</v>
      </c>
      <c r="F498" s="73" t="s">
        <v>1624</v>
      </c>
      <c r="G498" s="169"/>
      <c r="H498" s="358"/>
      <c r="I498" s="358"/>
      <c r="J498" s="775">
        <f t="shared" si="1"/>
        <v>46206</v>
      </c>
      <c r="K498" s="409">
        <f>'RESOLUCIONES 2024'!$C498-'RESOLUCIONES 2024'!$J498</f>
        <v>-786</v>
      </c>
      <c r="L498" s="73"/>
      <c r="M498" s="73"/>
      <c r="N498" s="21"/>
      <c r="O498" s="21"/>
    </row>
    <row r="499" ht="15.75" customHeight="1">
      <c r="A499" s="73" t="s">
        <v>7852</v>
      </c>
      <c r="B499" s="351">
        <v>497.0</v>
      </c>
      <c r="C499" s="130">
        <v>45420.0</v>
      </c>
      <c r="D499" s="73" t="s">
        <v>10071</v>
      </c>
      <c r="E499" s="290" t="s">
        <v>10660</v>
      </c>
      <c r="F499" s="73" t="s">
        <v>1624</v>
      </c>
      <c r="G499" s="169"/>
      <c r="H499" s="292"/>
      <c r="I499" s="293"/>
      <c r="J499" s="775">
        <f t="shared" si="1"/>
        <v>46206</v>
      </c>
      <c r="K499" s="777">
        <f>'RESOLUCIONES 2024'!$C499-'RESOLUCIONES 2024'!$J499</f>
        <v>-786</v>
      </c>
      <c r="L499" s="289"/>
      <c r="M499" s="289"/>
      <c r="N499" s="297"/>
      <c r="O499" s="297"/>
    </row>
    <row r="500" ht="15.75" customHeight="1">
      <c r="A500" s="73" t="s">
        <v>7852</v>
      </c>
      <c r="B500" s="351">
        <v>498.0</v>
      </c>
      <c r="C500" s="130">
        <v>45420.0</v>
      </c>
      <c r="D500" s="73" t="s">
        <v>11315</v>
      </c>
      <c r="E500" s="130" t="s">
        <v>11423</v>
      </c>
      <c r="F500" s="73" t="s">
        <v>1624</v>
      </c>
      <c r="G500" s="169"/>
      <c r="H500" s="287"/>
      <c r="I500" s="285"/>
      <c r="J500" s="775">
        <f t="shared" si="1"/>
        <v>46206</v>
      </c>
      <c r="K500" s="409">
        <f>'RESOLUCIONES 2024'!$C500-'RESOLUCIONES 2024'!$J500</f>
        <v>-786</v>
      </c>
      <c r="L500" s="73"/>
      <c r="M500" s="73"/>
      <c r="N500" s="21"/>
      <c r="O500" s="21"/>
    </row>
    <row r="501" ht="15.75" customHeight="1">
      <c r="A501" s="73" t="s">
        <v>7852</v>
      </c>
      <c r="B501" s="351">
        <v>499.0</v>
      </c>
      <c r="C501" s="130">
        <v>45420.0</v>
      </c>
      <c r="D501" s="73" t="s">
        <v>9292</v>
      </c>
      <c r="E501" s="130" t="s">
        <v>10167</v>
      </c>
      <c r="F501" s="73" t="s">
        <v>1624</v>
      </c>
      <c r="G501" s="169"/>
      <c r="H501" s="287"/>
      <c r="I501" s="285"/>
      <c r="J501" s="775">
        <f t="shared" si="1"/>
        <v>46206</v>
      </c>
      <c r="K501" s="409">
        <f>'RESOLUCIONES 2024'!$C501-'RESOLUCIONES 2024'!$J501</f>
        <v>-786</v>
      </c>
      <c r="L501" s="73"/>
      <c r="M501" s="73"/>
      <c r="N501" s="21"/>
      <c r="O501" s="21"/>
    </row>
    <row r="502" ht="15.75" customHeight="1">
      <c r="A502" s="73" t="s">
        <v>7852</v>
      </c>
      <c r="B502" s="351">
        <v>500.0</v>
      </c>
      <c r="C502" s="130">
        <v>45420.0</v>
      </c>
      <c r="D502" s="73" t="s">
        <v>11524</v>
      </c>
      <c r="E502" s="130" t="s">
        <v>6091</v>
      </c>
      <c r="F502" s="73" t="s">
        <v>1624</v>
      </c>
      <c r="G502" s="169"/>
      <c r="H502" s="287"/>
      <c r="I502" s="285"/>
      <c r="J502" s="775">
        <f t="shared" si="1"/>
        <v>46206</v>
      </c>
      <c r="K502" s="409">
        <f>'RESOLUCIONES 2024'!$C502-'RESOLUCIONES 2024'!$J502</f>
        <v>-786</v>
      </c>
      <c r="L502" s="73"/>
      <c r="M502" s="73"/>
      <c r="N502" s="21"/>
      <c r="O502" s="21"/>
    </row>
    <row r="503" ht="15.75" customHeight="1">
      <c r="A503" s="73" t="s">
        <v>7852</v>
      </c>
      <c r="B503" s="351">
        <v>501.0</v>
      </c>
      <c r="C503" s="130">
        <v>45420.0</v>
      </c>
      <c r="D503" s="73" t="s">
        <v>9569</v>
      </c>
      <c r="E503" s="130" t="s">
        <v>9570</v>
      </c>
      <c r="F503" s="73" t="s">
        <v>1624</v>
      </c>
      <c r="G503" s="169"/>
      <c r="H503" s="287"/>
      <c r="I503" s="285"/>
      <c r="J503" s="775">
        <f t="shared" si="1"/>
        <v>46206</v>
      </c>
      <c r="K503" s="409">
        <f>'RESOLUCIONES 2024'!$C503-'RESOLUCIONES 2024'!$J503</f>
        <v>-786</v>
      </c>
      <c r="L503" s="73"/>
      <c r="M503" s="73"/>
      <c r="N503" s="21"/>
      <c r="O503" s="21"/>
    </row>
    <row r="504" ht="15.75" customHeight="1">
      <c r="A504" s="73" t="s">
        <v>7852</v>
      </c>
      <c r="B504" s="351">
        <v>502.0</v>
      </c>
      <c r="C504" s="130">
        <v>45420.0</v>
      </c>
      <c r="D504" s="73" t="s">
        <v>11525</v>
      </c>
      <c r="E504" s="130" t="s">
        <v>11147</v>
      </c>
      <c r="F504" s="73" t="s">
        <v>1624</v>
      </c>
      <c r="G504" s="169"/>
      <c r="H504" s="287"/>
      <c r="I504" s="285"/>
      <c r="J504" s="775">
        <f t="shared" si="1"/>
        <v>46206</v>
      </c>
      <c r="K504" s="409">
        <f>'RESOLUCIONES 2024'!$C504-'RESOLUCIONES 2024'!$J504</f>
        <v>-786</v>
      </c>
      <c r="L504" s="73"/>
      <c r="M504" s="73"/>
      <c r="N504" s="21"/>
      <c r="O504" s="21"/>
    </row>
    <row r="505" ht="15.75" customHeight="1">
      <c r="A505" s="73" t="s">
        <v>7852</v>
      </c>
      <c r="B505" s="351">
        <v>503.0</v>
      </c>
      <c r="C505" s="130">
        <v>45420.0</v>
      </c>
      <c r="D505" s="73" t="s">
        <v>11526</v>
      </c>
      <c r="E505" s="130" t="s">
        <v>6209</v>
      </c>
      <c r="F505" s="73" t="s">
        <v>1624</v>
      </c>
      <c r="G505" s="169"/>
      <c r="H505" s="287"/>
      <c r="I505" s="285"/>
      <c r="J505" s="775">
        <f t="shared" si="1"/>
        <v>46206</v>
      </c>
      <c r="K505" s="409">
        <f>'RESOLUCIONES 2024'!$C505-'RESOLUCIONES 2024'!$J505</f>
        <v>-786</v>
      </c>
      <c r="L505" s="73"/>
      <c r="M505" s="73"/>
      <c r="N505" s="21"/>
      <c r="O505" s="21"/>
    </row>
    <row r="506" ht="15.75" customHeight="1">
      <c r="A506" s="73" t="s">
        <v>7852</v>
      </c>
      <c r="B506" s="351">
        <v>504.0</v>
      </c>
      <c r="C506" s="130">
        <v>45420.0</v>
      </c>
      <c r="D506" s="73" t="s">
        <v>11527</v>
      </c>
      <c r="E506" s="130" t="s">
        <v>11468</v>
      </c>
      <c r="F506" s="73" t="s">
        <v>1624</v>
      </c>
      <c r="G506" s="169"/>
      <c r="H506" s="287"/>
      <c r="I506" s="285"/>
      <c r="J506" s="775">
        <f t="shared" si="1"/>
        <v>46206</v>
      </c>
      <c r="K506" s="409">
        <f>'RESOLUCIONES 2024'!$C506-'RESOLUCIONES 2024'!$J506</f>
        <v>-786</v>
      </c>
      <c r="L506" s="73"/>
      <c r="M506" s="73"/>
      <c r="N506" s="21"/>
      <c r="O506" s="21"/>
    </row>
    <row r="507" ht="15.75" customHeight="1">
      <c r="A507" s="73" t="s">
        <v>7852</v>
      </c>
      <c r="B507" s="351">
        <v>505.0</v>
      </c>
      <c r="C507" s="130">
        <v>45420.0</v>
      </c>
      <c r="D507" s="73" t="s">
        <v>11131</v>
      </c>
      <c r="E507" s="130" t="s">
        <v>11132</v>
      </c>
      <c r="F507" s="73" t="s">
        <v>1624</v>
      </c>
      <c r="G507" s="169"/>
      <c r="H507" s="287"/>
      <c r="I507" s="285"/>
      <c r="J507" s="775">
        <f t="shared" si="1"/>
        <v>46206</v>
      </c>
      <c r="K507" s="409">
        <f>'RESOLUCIONES 2024'!$C507-'RESOLUCIONES 2024'!$J507</f>
        <v>-786</v>
      </c>
      <c r="L507" s="73"/>
      <c r="M507" s="73"/>
      <c r="N507" s="21"/>
      <c r="O507" s="21"/>
    </row>
    <row r="508" ht="15.75" customHeight="1">
      <c r="A508" s="73" t="s">
        <v>7852</v>
      </c>
      <c r="B508" s="351">
        <v>506.0</v>
      </c>
      <c r="C508" s="130">
        <v>45420.0</v>
      </c>
      <c r="D508" s="73" t="s">
        <v>10969</v>
      </c>
      <c r="E508" s="130" t="s">
        <v>10970</v>
      </c>
      <c r="F508" s="73" t="s">
        <v>1624</v>
      </c>
      <c r="G508" s="169"/>
      <c r="H508" s="287"/>
      <c r="I508" s="285"/>
      <c r="J508" s="775">
        <f t="shared" si="1"/>
        <v>46206</v>
      </c>
      <c r="K508" s="409">
        <f>'RESOLUCIONES 2024'!$C508-'RESOLUCIONES 2024'!$J508</f>
        <v>-786</v>
      </c>
      <c r="L508" s="73"/>
      <c r="M508" s="73"/>
      <c r="N508" s="21"/>
      <c r="O508" s="21"/>
    </row>
    <row r="509" ht="15.75" customHeight="1">
      <c r="A509" s="73" t="s">
        <v>7852</v>
      </c>
      <c r="B509" s="351">
        <v>507.0</v>
      </c>
      <c r="C509" s="130">
        <v>45420.0</v>
      </c>
      <c r="D509" s="73" t="s">
        <v>11528</v>
      </c>
      <c r="E509" s="130" t="s">
        <v>11529</v>
      </c>
      <c r="F509" s="73" t="s">
        <v>18</v>
      </c>
      <c r="G509" s="169"/>
      <c r="H509" s="287"/>
      <c r="I509" s="285"/>
      <c r="J509" s="775">
        <f t="shared" si="1"/>
        <v>46206</v>
      </c>
      <c r="K509" s="409">
        <f>'RESOLUCIONES 2024'!$C509-'RESOLUCIONES 2024'!$J509</f>
        <v>-786</v>
      </c>
      <c r="L509" s="73"/>
      <c r="M509" s="73"/>
      <c r="N509" s="21"/>
      <c r="O509" s="21"/>
    </row>
    <row r="510" ht="15.75" customHeight="1">
      <c r="A510" s="73" t="s">
        <v>7852</v>
      </c>
      <c r="B510" s="351">
        <v>508.0</v>
      </c>
      <c r="C510" s="130">
        <v>45420.0</v>
      </c>
      <c r="D510" s="73" t="s">
        <v>11530</v>
      </c>
      <c r="E510" s="130" t="s">
        <v>11531</v>
      </c>
      <c r="F510" s="73" t="s">
        <v>18</v>
      </c>
      <c r="G510" s="169"/>
      <c r="H510" s="287"/>
      <c r="I510" s="285"/>
      <c r="J510" s="775">
        <f t="shared" si="1"/>
        <v>46206</v>
      </c>
      <c r="K510" s="409">
        <f>'RESOLUCIONES 2024'!$C510-'RESOLUCIONES 2024'!$J510</f>
        <v>-786</v>
      </c>
      <c r="L510" s="73"/>
      <c r="M510" s="73"/>
      <c r="N510" s="21"/>
      <c r="O510" s="21"/>
    </row>
    <row r="511" ht="15.75" customHeight="1">
      <c r="A511" s="73" t="s">
        <v>7852</v>
      </c>
      <c r="B511" s="351">
        <v>509.0</v>
      </c>
      <c r="C511" s="130">
        <v>45420.0</v>
      </c>
      <c r="D511" s="73" t="s">
        <v>7970</v>
      </c>
      <c r="E511" s="130" t="s">
        <v>11532</v>
      </c>
      <c r="F511" s="73" t="s">
        <v>18</v>
      </c>
      <c r="G511" s="169"/>
      <c r="H511" s="287"/>
      <c r="I511" s="285"/>
      <c r="J511" s="775">
        <f t="shared" si="1"/>
        <v>46206</v>
      </c>
      <c r="K511" s="409">
        <f>'RESOLUCIONES 2024'!$C511-'RESOLUCIONES 2024'!$J511</f>
        <v>-786</v>
      </c>
      <c r="L511" s="73"/>
      <c r="M511" s="73"/>
      <c r="N511" s="21"/>
      <c r="O511" s="21"/>
    </row>
    <row r="512" ht="15.75" customHeight="1">
      <c r="A512" s="73" t="s">
        <v>7852</v>
      </c>
      <c r="B512" s="351">
        <v>510.0</v>
      </c>
      <c r="C512" s="130">
        <v>45420.0</v>
      </c>
      <c r="D512" s="73" t="s">
        <v>11533</v>
      </c>
      <c r="E512" s="130" t="s">
        <v>11534</v>
      </c>
      <c r="F512" s="73" t="s">
        <v>18</v>
      </c>
      <c r="G512" s="169"/>
      <c r="H512" s="287"/>
      <c r="I512" s="285"/>
      <c r="J512" s="775">
        <f t="shared" si="1"/>
        <v>46206</v>
      </c>
      <c r="K512" s="409">
        <f>'RESOLUCIONES 2024'!$C512-'RESOLUCIONES 2024'!$J512</f>
        <v>-786</v>
      </c>
      <c r="L512" s="73"/>
      <c r="M512" s="73"/>
      <c r="N512" s="21"/>
      <c r="O512" s="21"/>
    </row>
    <row r="513" ht="15.75" customHeight="1">
      <c r="A513" s="73" t="s">
        <v>7852</v>
      </c>
      <c r="B513" s="351">
        <v>511.0</v>
      </c>
      <c r="C513" s="130">
        <v>45420.0</v>
      </c>
      <c r="D513" s="73" t="s">
        <v>6843</v>
      </c>
      <c r="E513" s="130" t="s">
        <v>11535</v>
      </c>
      <c r="F513" s="73" t="s">
        <v>18</v>
      </c>
      <c r="G513" s="169"/>
      <c r="H513" s="287"/>
      <c r="I513" s="285"/>
      <c r="J513" s="775">
        <f t="shared" si="1"/>
        <v>46206</v>
      </c>
      <c r="K513" s="409">
        <f>'RESOLUCIONES 2024'!$C513-'RESOLUCIONES 2024'!$J513</f>
        <v>-786</v>
      </c>
      <c r="L513" s="73"/>
      <c r="M513" s="73"/>
      <c r="N513" s="21"/>
      <c r="O513" s="21"/>
    </row>
    <row r="514" ht="15.75" customHeight="1">
      <c r="A514" s="73" t="s">
        <v>7852</v>
      </c>
      <c r="B514" s="351">
        <v>512.0</v>
      </c>
      <c r="C514" s="130">
        <v>45420.0</v>
      </c>
      <c r="D514" s="73" t="s">
        <v>8529</v>
      </c>
      <c r="E514" s="130" t="s">
        <v>11536</v>
      </c>
      <c r="F514" s="73" t="s">
        <v>18</v>
      </c>
      <c r="G514" s="169"/>
      <c r="H514" s="287"/>
      <c r="I514" s="285"/>
      <c r="J514" s="775">
        <f t="shared" si="1"/>
        <v>46206</v>
      </c>
      <c r="K514" s="409">
        <f>'RESOLUCIONES 2024'!$C514-'RESOLUCIONES 2024'!$J514</f>
        <v>-786</v>
      </c>
      <c r="L514" s="73"/>
      <c r="M514" s="73"/>
      <c r="N514" s="21"/>
      <c r="O514" s="21"/>
    </row>
    <row r="515" ht="15.75" customHeight="1">
      <c r="A515" s="73" t="s">
        <v>7852</v>
      </c>
      <c r="B515" s="351">
        <v>513.0</v>
      </c>
      <c r="C515" s="130">
        <v>45420.0</v>
      </c>
      <c r="D515" s="350" t="s">
        <v>11537</v>
      </c>
      <c r="E515" s="130" t="s">
        <v>11538</v>
      </c>
      <c r="F515" s="73" t="s">
        <v>18</v>
      </c>
      <c r="G515" s="169"/>
      <c r="H515" s="287"/>
      <c r="I515" s="285"/>
      <c r="J515" s="775">
        <f t="shared" si="1"/>
        <v>46206</v>
      </c>
      <c r="K515" s="409">
        <f>'RESOLUCIONES 2024'!$C515-'RESOLUCIONES 2024'!$J515</f>
        <v>-786</v>
      </c>
      <c r="L515" s="73"/>
      <c r="M515" s="73"/>
      <c r="N515" s="21"/>
      <c r="O515" s="21"/>
    </row>
    <row r="516" ht="15.75" customHeight="1">
      <c r="A516" s="73" t="s">
        <v>7852</v>
      </c>
      <c r="B516" s="351">
        <v>514.0</v>
      </c>
      <c r="C516" s="130">
        <v>45422.0</v>
      </c>
      <c r="D516" s="73" t="s">
        <v>7035</v>
      </c>
      <c r="E516" s="130" t="s">
        <v>7418</v>
      </c>
      <c r="F516" s="73" t="s">
        <v>131</v>
      </c>
      <c r="G516" s="169"/>
      <c r="H516" s="287"/>
      <c r="I516" s="285"/>
      <c r="J516" s="775">
        <f t="shared" si="1"/>
        <v>46206</v>
      </c>
      <c r="K516" s="409">
        <f>'RESOLUCIONES 2024'!$C516-'RESOLUCIONES 2024'!$J516</f>
        <v>-784</v>
      </c>
      <c r="L516" s="73"/>
      <c r="M516" s="73"/>
      <c r="N516" s="21"/>
      <c r="O516" s="21"/>
    </row>
    <row r="517" ht="15.75" customHeight="1">
      <c r="A517" s="73" t="s">
        <v>7852</v>
      </c>
      <c r="B517" s="351">
        <v>515.0</v>
      </c>
      <c r="C517" s="130">
        <v>45422.0</v>
      </c>
      <c r="D517" s="73" t="s">
        <v>9454</v>
      </c>
      <c r="E517" s="130" t="s">
        <v>9609</v>
      </c>
      <c r="F517" s="73" t="s">
        <v>131</v>
      </c>
      <c r="G517" s="169"/>
      <c r="H517" s="287"/>
      <c r="I517" s="285"/>
      <c r="J517" s="775">
        <f t="shared" si="1"/>
        <v>46206</v>
      </c>
      <c r="K517" s="409">
        <f>'RESOLUCIONES 2024'!$C517-'RESOLUCIONES 2024'!$J517</f>
        <v>-784</v>
      </c>
      <c r="L517" s="73"/>
      <c r="M517" s="73"/>
      <c r="N517" s="21"/>
      <c r="O517" s="21"/>
    </row>
    <row r="518" ht="15.75" customHeight="1">
      <c r="A518" s="73" t="s">
        <v>7852</v>
      </c>
      <c r="B518" s="351">
        <v>516.0</v>
      </c>
      <c r="C518" s="130">
        <v>45422.0</v>
      </c>
      <c r="D518" s="73" t="s">
        <v>1479</v>
      </c>
      <c r="E518" s="130" t="s">
        <v>5974</v>
      </c>
      <c r="F518" s="73" t="s">
        <v>131</v>
      </c>
      <c r="G518" s="169"/>
      <c r="H518" s="287"/>
      <c r="I518" s="285"/>
      <c r="J518" s="775">
        <f t="shared" si="1"/>
        <v>46206</v>
      </c>
      <c r="K518" s="409">
        <f>'RESOLUCIONES 2024'!$C518-'RESOLUCIONES 2024'!$J518</f>
        <v>-784</v>
      </c>
      <c r="L518" s="73"/>
      <c r="M518" s="73"/>
      <c r="N518" s="21"/>
      <c r="O518" s="21"/>
    </row>
    <row r="519" ht="15.75" customHeight="1">
      <c r="A519" s="73" t="s">
        <v>7852</v>
      </c>
      <c r="B519" s="351">
        <v>517.0</v>
      </c>
      <c r="C519" s="130">
        <v>45422.0</v>
      </c>
      <c r="D519" s="73" t="s">
        <v>9968</v>
      </c>
      <c r="E519" s="130" t="s">
        <v>9969</v>
      </c>
      <c r="F519" s="73" t="s">
        <v>131</v>
      </c>
      <c r="G519" s="169"/>
      <c r="H519" s="287"/>
      <c r="I519" s="285"/>
      <c r="J519" s="775">
        <f t="shared" si="1"/>
        <v>46206</v>
      </c>
      <c r="K519" s="409">
        <f>'RESOLUCIONES 2024'!$C519-'RESOLUCIONES 2024'!$J519</f>
        <v>-784</v>
      </c>
      <c r="L519" s="73"/>
      <c r="M519" s="73"/>
      <c r="N519" s="21"/>
      <c r="O519" s="21"/>
    </row>
    <row r="520" ht="15.75" customHeight="1">
      <c r="A520" s="73" t="s">
        <v>7852</v>
      </c>
      <c r="B520" s="351">
        <v>518.0</v>
      </c>
      <c r="C520" s="130">
        <v>45422.0</v>
      </c>
      <c r="D520" s="73" t="s">
        <v>11033</v>
      </c>
      <c r="E520" s="130" t="s">
        <v>11211</v>
      </c>
      <c r="F520" s="73" t="s">
        <v>131</v>
      </c>
      <c r="G520" s="169"/>
      <c r="H520" s="287"/>
      <c r="I520" s="285"/>
      <c r="J520" s="775">
        <f t="shared" si="1"/>
        <v>46206</v>
      </c>
      <c r="K520" s="409">
        <f>'RESOLUCIONES 2024'!$C520-'RESOLUCIONES 2024'!$J520</f>
        <v>-784</v>
      </c>
      <c r="L520" s="73"/>
      <c r="M520" s="73"/>
      <c r="N520" s="21"/>
      <c r="O520" s="21"/>
    </row>
    <row r="521" ht="15.75" customHeight="1">
      <c r="A521" s="73" t="s">
        <v>7852</v>
      </c>
      <c r="B521" s="351">
        <v>519.0</v>
      </c>
      <c r="C521" s="130">
        <v>45422.0</v>
      </c>
      <c r="D521" s="73" t="s">
        <v>9116</v>
      </c>
      <c r="E521" s="130" t="s">
        <v>9117</v>
      </c>
      <c r="F521" s="73" t="s">
        <v>2253</v>
      </c>
      <c r="G521" s="169" t="s">
        <v>9919</v>
      </c>
      <c r="H521" s="287"/>
      <c r="I521" s="285"/>
      <c r="J521" s="775">
        <f t="shared" si="1"/>
        <v>46206</v>
      </c>
      <c r="K521" s="409">
        <f>'RESOLUCIONES 2024'!$C521-'RESOLUCIONES 2024'!$J521</f>
        <v>-784</v>
      </c>
      <c r="L521" s="73"/>
      <c r="M521" s="73"/>
      <c r="N521" s="21"/>
      <c r="O521" s="21"/>
    </row>
    <row r="522" ht="15.75" customHeight="1">
      <c r="A522" s="73" t="s">
        <v>7852</v>
      </c>
      <c r="B522" s="351">
        <v>520.0</v>
      </c>
      <c r="C522" s="130">
        <v>45422.0</v>
      </c>
      <c r="D522" s="73" t="s">
        <v>10429</v>
      </c>
      <c r="E522" s="130" t="s">
        <v>10518</v>
      </c>
      <c r="F522" s="73" t="s">
        <v>2253</v>
      </c>
      <c r="G522" s="169" t="s">
        <v>9380</v>
      </c>
      <c r="H522" s="287"/>
      <c r="I522" s="285"/>
      <c r="J522" s="775">
        <f t="shared" si="1"/>
        <v>46206</v>
      </c>
      <c r="K522" s="409">
        <f>'RESOLUCIONES 2024'!$C522-'RESOLUCIONES 2024'!$J522</f>
        <v>-784</v>
      </c>
      <c r="L522" s="73"/>
      <c r="M522" s="73"/>
      <c r="N522" s="21"/>
      <c r="O522" s="21"/>
    </row>
    <row r="523" ht="15.75" customHeight="1">
      <c r="A523" s="73" t="s">
        <v>7852</v>
      </c>
      <c r="B523" s="351">
        <v>521.0</v>
      </c>
      <c r="C523" s="130">
        <v>45422.0</v>
      </c>
      <c r="D523" s="73" t="s">
        <v>1509</v>
      </c>
      <c r="E523" s="130" t="s">
        <v>1510</v>
      </c>
      <c r="F523" s="73" t="s">
        <v>2253</v>
      </c>
      <c r="G523" s="169" t="s">
        <v>9380</v>
      </c>
      <c r="H523" s="287"/>
      <c r="I523" s="285"/>
      <c r="J523" s="775">
        <f t="shared" si="1"/>
        <v>46206</v>
      </c>
      <c r="K523" s="409">
        <f>'RESOLUCIONES 2024'!$C523-'RESOLUCIONES 2024'!$J523</f>
        <v>-784</v>
      </c>
      <c r="L523" s="73"/>
      <c r="M523" s="73"/>
      <c r="N523" s="21"/>
      <c r="O523" s="21"/>
    </row>
    <row r="524" ht="15.75" customHeight="1">
      <c r="A524" s="73" t="s">
        <v>7852</v>
      </c>
      <c r="B524" s="351">
        <v>522.0</v>
      </c>
      <c r="C524" s="130">
        <v>45422.0</v>
      </c>
      <c r="D524" s="148" t="s">
        <v>10002</v>
      </c>
      <c r="E524" s="130" t="s">
        <v>10026</v>
      </c>
      <c r="F524" s="73" t="s">
        <v>2253</v>
      </c>
      <c r="G524" s="169" t="s">
        <v>9683</v>
      </c>
      <c r="H524" s="287"/>
      <c r="I524" s="285"/>
      <c r="J524" s="775">
        <f t="shared" si="1"/>
        <v>46206</v>
      </c>
      <c r="K524" s="409">
        <f>'RESOLUCIONES 2024'!$C524-'RESOLUCIONES 2024'!$J524</f>
        <v>-784</v>
      </c>
      <c r="L524" s="73"/>
      <c r="M524" s="73"/>
      <c r="N524" s="21"/>
      <c r="O524" s="21"/>
    </row>
    <row r="525" ht="15.75" customHeight="1">
      <c r="A525" s="73" t="s">
        <v>7852</v>
      </c>
      <c r="B525" s="351">
        <v>523.0</v>
      </c>
      <c r="C525" s="130">
        <v>45422.0</v>
      </c>
      <c r="D525" s="73" t="s">
        <v>10311</v>
      </c>
      <c r="E525" s="130" t="s">
        <v>10312</v>
      </c>
      <c r="F525" s="73" t="s">
        <v>8629</v>
      </c>
      <c r="G525" s="169"/>
      <c r="H525" s="287"/>
      <c r="I525" s="285"/>
      <c r="J525" s="775">
        <f t="shared" si="1"/>
        <v>46206</v>
      </c>
      <c r="K525" s="409">
        <f>'RESOLUCIONES 2024'!$C525-'RESOLUCIONES 2024'!$J525</f>
        <v>-784</v>
      </c>
      <c r="L525" s="73"/>
      <c r="M525" s="73"/>
      <c r="N525" s="21"/>
      <c r="O525" s="21"/>
    </row>
    <row r="526" ht="15.75" customHeight="1">
      <c r="A526" s="73" t="s">
        <v>7852</v>
      </c>
      <c r="B526" s="351">
        <v>524.0</v>
      </c>
      <c r="C526" s="130">
        <v>45422.0</v>
      </c>
      <c r="D526" s="73" t="s">
        <v>10617</v>
      </c>
      <c r="E526" s="130" t="s">
        <v>10618</v>
      </c>
      <c r="F526" s="73" t="s">
        <v>8629</v>
      </c>
      <c r="G526" s="169"/>
      <c r="H526" s="287"/>
      <c r="I526" s="285"/>
      <c r="J526" s="775">
        <f t="shared" si="1"/>
        <v>46206</v>
      </c>
      <c r="K526" s="409">
        <f>'RESOLUCIONES 2024'!$C526-'RESOLUCIONES 2024'!$J526</f>
        <v>-784</v>
      </c>
      <c r="L526" s="73"/>
      <c r="M526" s="73"/>
      <c r="N526" s="21"/>
      <c r="O526" s="21"/>
    </row>
    <row r="527" ht="15.75" customHeight="1">
      <c r="A527" s="73" t="s">
        <v>7852</v>
      </c>
      <c r="B527" s="351">
        <v>525.0</v>
      </c>
      <c r="C527" s="130">
        <v>45422.0</v>
      </c>
      <c r="D527" s="73" t="s">
        <v>7273</v>
      </c>
      <c r="E527" s="130" t="s">
        <v>8575</v>
      </c>
      <c r="F527" s="73" t="s">
        <v>8629</v>
      </c>
      <c r="G527" s="169"/>
      <c r="H527" s="287"/>
      <c r="I527" s="285"/>
      <c r="J527" s="775">
        <f t="shared" si="1"/>
        <v>46206</v>
      </c>
      <c r="K527" s="409">
        <f>'RESOLUCIONES 2024'!$C527-'RESOLUCIONES 2024'!$J527</f>
        <v>-784</v>
      </c>
      <c r="L527" s="73"/>
      <c r="M527" s="73"/>
      <c r="N527" s="21"/>
      <c r="O527" s="21"/>
    </row>
    <row r="528" ht="15.75" customHeight="1">
      <c r="A528" s="73" t="s">
        <v>7852</v>
      </c>
      <c r="B528" s="351">
        <v>526.0</v>
      </c>
      <c r="C528" s="130">
        <v>45422.0</v>
      </c>
      <c r="D528" s="73" t="s">
        <v>10969</v>
      </c>
      <c r="E528" s="130" t="s">
        <v>10148</v>
      </c>
      <c r="F528" s="73" t="s">
        <v>8629</v>
      </c>
      <c r="G528" s="169"/>
      <c r="H528" s="287"/>
      <c r="I528" s="285"/>
      <c r="J528" s="775">
        <f t="shared" si="1"/>
        <v>46206</v>
      </c>
      <c r="K528" s="409">
        <f>'RESOLUCIONES 2024'!$C528-'RESOLUCIONES 2024'!$J528</f>
        <v>-784</v>
      </c>
      <c r="L528" s="73"/>
      <c r="M528" s="73"/>
      <c r="N528" s="21"/>
      <c r="O528" s="21"/>
    </row>
    <row r="529" ht="15.75" customHeight="1">
      <c r="A529" s="73" t="s">
        <v>7852</v>
      </c>
      <c r="B529" s="351">
        <v>527.0</v>
      </c>
      <c r="C529" s="130">
        <v>45422.0</v>
      </c>
      <c r="D529" s="73" t="s">
        <v>2750</v>
      </c>
      <c r="E529" s="130" t="s">
        <v>11225</v>
      </c>
      <c r="F529" s="73" t="s">
        <v>2751</v>
      </c>
      <c r="G529" s="169"/>
      <c r="H529" s="287"/>
      <c r="I529" s="285"/>
      <c r="J529" s="775">
        <f t="shared" si="1"/>
        <v>46206</v>
      </c>
      <c r="K529" s="409">
        <f>'RESOLUCIONES 2024'!$C529-'RESOLUCIONES 2024'!$J529</f>
        <v>-784</v>
      </c>
      <c r="L529" s="73"/>
      <c r="M529" s="73"/>
      <c r="N529" s="21"/>
      <c r="O529" s="21"/>
    </row>
    <row r="530" ht="15.75" customHeight="1">
      <c r="A530" s="73" t="s">
        <v>7852</v>
      </c>
      <c r="B530" s="351">
        <v>528.0</v>
      </c>
      <c r="C530" s="130">
        <v>45422.0</v>
      </c>
      <c r="D530" s="73" t="s">
        <v>3454</v>
      </c>
      <c r="E530" s="130" t="s">
        <v>3455</v>
      </c>
      <c r="F530" s="73" t="s">
        <v>131</v>
      </c>
      <c r="G530" s="169"/>
      <c r="H530" s="287"/>
      <c r="I530" s="285"/>
      <c r="J530" s="775">
        <f t="shared" si="1"/>
        <v>46206</v>
      </c>
      <c r="K530" s="409">
        <f>'RESOLUCIONES 2024'!$C530-'RESOLUCIONES 2024'!$J530</f>
        <v>-784</v>
      </c>
      <c r="L530" s="73"/>
      <c r="M530" s="73"/>
      <c r="N530" s="21"/>
      <c r="O530" s="21"/>
    </row>
    <row r="531" ht="15.75" customHeight="1">
      <c r="A531" s="73" t="s">
        <v>7852</v>
      </c>
      <c r="B531" s="351">
        <v>529.0</v>
      </c>
      <c r="C531" s="130">
        <v>45425.0</v>
      </c>
      <c r="D531" s="73" t="s">
        <v>5892</v>
      </c>
      <c r="E531" s="130" t="s">
        <v>8976</v>
      </c>
      <c r="F531" s="73" t="s">
        <v>131</v>
      </c>
      <c r="G531" s="169"/>
      <c r="H531" s="359"/>
      <c r="I531" s="285"/>
      <c r="J531" s="775">
        <f t="shared" si="1"/>
        <v>46206</v>
      </c>
      <c r="K531" s="409">
        <f>'RESOLUCIONES 2024'!$C531-'RESOLUCIONES 2024'!$J531</f>
        <v>-781</v>
      </c>
      <c r="L531" s="73"/>
      <c r="M531" s="73"/>
      <c r="N531" s="21"/>
      <c r="O531" s="21"/>
    </row>
    <row r="532" ht="15.75" customHeight="1">
      <c r="A532" s="73" t="s">
        <v>7852</v>
      </c>
      <c r="B532" s="351">
        <v>530.0</v>
      </c>
      <c r="C532" s="130">
        <v>45426.0</v>
      </c>
      <c r="D532" s="73" t="s">
        <v>7224</v>
      </c>
      <c r="E532" s="130" t="s">
        <v>7225</v>
      </c>
      <c r="F532" s="73" t="s">
        <v>2751</v>
      </c>
      <c r="G532" s="169"/>
      <c r="H532" s="287"/>
      <c r="I532" s="285"/>
      <c r="J532" s="775">
        <f t="shared" si="1"/>
        <v>46206</v>
      </c>
      <c r="K532" s="409">
        <f>'RESOLUCIONES 2024'!$C532-'RESOLUCIONES 2024'!$J532</f>
        <v>-780</v>
      </c>
      <c r="L532" s="73"/>
      <c r="M532" s="73"/>
      <c r="N532" s="21"/>
      <c r="O532" s="21"/>
    </row>
    <row r="533" ht="15.75" customHeight="1">
      <c r="A533" s="73" t="s">
        <v>7852</v>
      </c>
      <c r="B533" s="351">
        <v>531.0</v>
      </c>
      <c r="C533" s="130">
        <v>45427.0</v>
      </c>
      <c r="D533" s="73" t="s">
        <v>9114</v>
      </c>
      <c r="E533" s="130" t="s">
        <v>9115</v>
      </c>
      <c r="F533" s="73" t="s">
        <v>2751</v>
      </c>
      <c r="G533" s="169"/>
      <c r="H533" s="287"/>
      <c r="I533" s="285"/>
      <c r="J533" s="775">
        <f t="shared" si="1"/>
        <v>46206</v>
      </c>
      <c r="K533" s="409">
        <f>'RESOLUCIONES 2024'!$C533-'RESOLUCIONES 2024'!$J533</f>
        <v>-779</v>
      </c>
      <c r="L533" s="73"/>
      <c r="M533" s="73"/>
      <c r="N533" s="21"/>
      <c r="O533" s="21"/>
    </row>
    <row r="534" ht="15.75" customHeight="1">
      <c r="A534" s="73" t="s">
        <v>7852</v>
      </c>
      <c r="B534" s="351">
        <v>532.0</v>
      </c>
      <c r="C534" s="130">
        <v>45427.0</v>
      </c>
      <c r="D534" s="73" t="s">
        <v>11540</v>
      </c>
      <c r="E534" s="130" t="s">
        <v>11541</v>
      </c>
      <c r="F534" s="73" t="s">
        <v>2751</v>
      </c>
      <c r="G534" s="169"/>
      <c r="H534" s="287"/>
      <c r="I534" s="285"/>
      <c r="J534" s="775">
        <f t="shared" si="1"/>
        <v>46206</v>
      </c>
      <c r="K534" s="409">
        <f>'RESOLUCIONES 2024'!$C534-'RESOLUCIONES 2024'!$J534</f>
        <v>-779</v>
      </c>
      <c r="L534" s="73"/>
      <c r="M534" s="73"/>
      <c r="N534" s="21"/>
      <c r="O534" s="21"/>
    </row>
    <row r="535" ht="15.75" customHeight="1">
      <c r="A535" s="73" t="s">
        <v>7852</v>
      </c>
      <c r="B535" s="351">
        <v>533.0</v>
      </c>
      <c r="C535" s="130">
        <v>45427.0</v>
      </c>
      <c r="D535" s="73" t="s">
        <v>11542</v>
      </c>
      <c r="E535" s="130" t="s">
        <v>7515</v>
      </c>
      <c r="F535" s="73" t="s">
        <v>2751</v>
      </c>
      <c r="G535" s="169"/>
      <c r="H535" s="287"/>
      <c r="I535" s="285"/>
      <c r="J535" s="775">
        <f t="shared" si="1"/>
        <v>46206</v>
      </c>
      <c r="K535" s="409">
        <f>'RESOLUCIONES 2024'!$C535-'RESOLUCIONES 2024'!$J535</f>
        <v>-779</v>
      </c>
      <c r="L535" s="73"/>
      <c r="M535" s="73"/>
      <c r="N535" s="21"/>
      <c r="O535" s="21"/>
    </row>
    <row r="536" ht="15.75" customHeight="1">
      <c r="A536" s="73" t="s">
        <v>7852</v>
      </c>
      <c r="B536" s="351">
        <v>534.0</v>
      </c>
      <c r="C536" s="130">
        <v>45427.0</v>
      </c>
      <c r="D536" s="73" t="s">
        <v>3077</v>
      </c>
      <c r="E536" s="130" t="s">
        <v>11543</v>
      </c>
      <c r="F536" s="73" t="s">
        <v>2751</v>
      </c>
      <c r="G536" s="169"/>
      <c r="H536" s="359"/>
      <c r="I536" s="285"/>
      <c r="J536" s="775">
        <f t="shared" si="1"/>
        <v>46206</v>
      </c>
      <c r="K536" s="409">
        <f>'RESOLUCIONES 2024'!$C536-'RESOLUCIONES 2024'!$J536</f>
        <v>-779</v>
      </c>
      <c r="L536" s="73"/>
      <c r="M536" s="73"/>
      <c r="N536" s="21"/>
      <c r="O536" s="21"/>
    </row>
    <row r="537" ht="15.75" customHeight="1">
      <c r="A537" s="73" t="s">
        <v>7852</v>
      </c>
      <c r="B537" s="351">
        <v>535.0</v>
      </c>
      <c r="C537" s="130">
        <v>45427.0</v>
      </c>
      <c r="D537" s="73" t="s">
        <v>11544</v>
      </c>
      <c r="E537" s="130" t="s">
        <v>11545</v>
      </c>
      <c r="F537" s="73" t="s">
        <v>2751</v>
      </c>
      <c r="G537" s="169"/>
      <c r="H537" s="287"/>
      <c r="I537" s="285"/>
      <c r="J537" s="775">
        <f t="shared" si="1"/>
        <v>46206</v>
      </c>
      <c r="K537" s="409">
        <f>'RESOLUCIONES 2024'!$C537-'RESOLUCIONES 2024'!$J537</f>
        <v>-779</v>
      </c>
      <c r="L537" s="73"/>
      <c r="M537" s="73"/>
      <c r="N537" s="21"/>
      <c r="O537" s="21"/>
    </row>
    <row r="538" ht="15.75" customHeight="1">
      <c r="A538" s="73" t="s">
        <v>7852</v>
      </c>
      <c r="B538" s="351">
        <v>536.0</v>
      </c>
      <c r="C538" s="130">
        <v>45427.0</v>
      </c>
      <c r="D538" s="73" t="s">
        <v>11546</v>
      </c>
      <c r="E538" s="130" t="s">
        <v>7082</v>
      </c>
      <c r="F538" s="73" t="s">
        <v>2751</v>
      </c>
      <c r="G538" s="169"/>
      <c r="H538" s="287"/>
      <c r="I538" s="285"/>
      <c r="J538" s="775">
        <f t="shared" si="1"/>
        <v>46206</v>
      </c>
      <c r="K538" s="409">
        <f>'RESOLUCIONES 2024'!$C538-'RESOLUCIONES 2024'!$J538</f>
        <v>-779</v>
      </c>
      <c r="L538" s="73"/>
      <c r="M538" s="73"/>
      <c r="N538" s="21"/>
      <c r="O538" s="21"/>
    </row>
    <row r="539" ht="15.75" customHeight="1">
      <c r="A539" s="73" t="s">
        <v>7852</v>
      </c>
      <c r="B539" s="351">
        <v>537.0</v>
      </c>
      <c r="C539" s="130">
        <v>45427.0</v>
      </c>
      <c r="D539" s="73" t="s">
        <v>11406</v>
      </c>
      <c r="E539" s="130" t="s">
        <v>11547</v>
      </c>
      <c r="F539" s="73" t="s">
        <v>2751</v>
      </c>
      <c r="G539" s="169"/>
      <c r="H539" s="287"/>
      <c r="I539" s="285"/>
      <c r="J539" s="775">
        <f t="shared" si="1"/>
        <v>46206</v>
      </c>
      <c r="K539" s="409">
        <f>'RESOLUCIONES 2024'!$C539-'RESOLUCIONES 2024'!$J539</f>
        <v>-779</v>
      </c>
      <c r="L539" s="73"/>
      <c r="M539" s="73"/>
      <c r="N539" s="21"/>
      <c r="O539" s="21"/>
    </row>
    <row r="540" ht="15.75" customHeight="1">
      <c r="A540" s="73" t="s">
        <v>7852</v>
      </c>
      <c r="B540" s="351">
        <v>538.0</v>
      </c>
      <c r="C540" s="130">
        <v>45428.0</v>
      </c>
      <c r="D540" s="73" t="s">
        <v>5814</v>
      </c>
      <c r="E540" s="130" t="s">
        <v>11548</v>
      </c>
      <c r="F540" s="73" t="s">
        <v>18</v>
      </c>
      <c r="G540" s="169" t="s">
        <v>11549</v>
      </c>
      <c r="H540" s="287"/>
      <c r="I540" s="285"/>
      <c r="J540" s="775">
        <f t="shared" si="1"/>
        <v>46206</v>
      </c>
      <c r="K540" s="409">
        <f>'RESOLUCIONES 2024'!$C540-'RESOLUCIONES 2024'!$J540</f>
        <v>-778</v>
      </c>
      <c r="L540" s="73"/>
      <c r="M540" s="73"/>
      <c r="N540" s="21"/>
      <c r="O540" s="21"/>
    </row>
    <row r="541" ht="15.75" customHeight="1">
      <c r="A541" s="73" t="s">
        <v>7852</v>
      </c>
      <c r="B541" s="351">
        <v>539.0</v>
      </c>
      <c r="C541" s="130">
        <v>45428.0</v>
      </c>
      <c r="D541" s="73" t="s">
        <v>11550</v>
      </c>
      <c r="E541" s="130" t="s">
        <v>11551</v>
      </c>
      <c r="F541" s="73" t="s">
        <v>18</v>
      </c>
      <c r="G541" s="169" t="s">
        <v>9482</v>
      </c>
      <c r="H541" s="359"/>
      <c r="I541" s="285"/>
      <c r="J541" s="775">
        <f t="shared" si="1"/>
        <v>46206</v>
      </c>
      <c r="K541" s="409">
        <f>'RESOLUCIONES 2024'!$C541-'RESOLUCIONES 2024'!$J541</f>
        <v>-778</v>
      </c>
      <c r="L541" s="73"/>
      <c r="M541" s="73"/>
      <c r="N541" s="21"/>
      <c r="O541" s="21"/>
    </row>
    <row r="542" ht="15.75" customHeight="1">
      <c r="A542" s="73" t="s">
        <v>7852</v>
      </c>
      <c r="B542" s="351">
        <v>540.0</v>
      </c>
      <c r="C542" s="130">
        <v>45428.0</v>
      </c>
      <c r="D542" s="73" t="s">
        <v>4676</v>
      </c>
      <c r="E542" s="130" t="s">
        <v>11552</v>
      </c>
      <c r="F542" s="73" t="s">
        <v>18</v>
      </c>
      <c r="G542" s="169" t="s">
        <v>10686</v>
      </c>
      <c r="H542" s="287"/>
      <c r="I542" s="285"/>
      <c r="J542" s="775">
        <f t="shared" si="1"/>
        <v>46206</v>
      </c>
      <c r="K542" s="409">
        <f>'RESOLUCIONES 2024'!$C542-'RESOLUCIONES 2024'!$J542</f>
        <v>-778</v>
      </c>
      <c r="L542" s="73"/>
      <c r="M542" s="73"/>
      <c r="N542" s="21"/>
      <c r="O542" s="21"/>
    </row>
    <row r="543" ht="15.75" customHeight="1">
      <c r="A543" s="73" t="s">
        <v>7852</v>
      </c>
      <c r="B543" s="351">
        <v>541.0</v>
      </c>
      <c r="C543" s="178">
        <v>45428.0</v>
      </c>
      <c r="D543" s="73" t="s">
        <v>9125</v>
      </c>
      <c r="E543" s="130" t="s">
        <v>10961</v>
      </c>
      <c r="F543" s="73" t="s">
        <v>1593</v>
      </c>
      <c r="G543" s="294" t="s">
        <v>10731</v>
      </c>
      <c r="H543" s="287"/>
      <c r="I543" s="285"/>
      <c r="J543" s="775">
        <f t="shared" si="1"/>
        <v>46206</v>
      </c>
      <c r="K543" s="409">
        <f>'RESOLUCIONES 2024'!$C543-'RESOLUCIONES 2024'!$J543</f>
        <v>-778</v>
      </c>
      <c r="L543" s="73"/>
      <c r="M543" s="73"/>
      <c r="N543" s="21"/>
      <c r="O543" s="21"/>
    </row>
    <row r="544" ht="15.75" customHeight="1">
      <c r="A544" s="73" t="s">
        <v>7852</v>
      </c>
      <c r="B544" s="351">
        <v>542.0</v>
      </c>
      <c r="C544" s="178">
        <v>45428.0</v>
      </c>
      <c r="D544" s="73" t="s">
        <v>8451</v>
      </c>
      <c r="E544" s="130" t="s">
        <v>9494</v>
      </c>
      <c r="F544" s="73" t="s">
        <v>1593</v>
      </c>
      <c r="G544" s="294" t="s">
        <v>10731</v>
      </c>
      <c r="H544" s="287"/>
      <c r="I544" s="285"/>
      <c r="J544" s="775">
        <f t="shared" si="1"/>
        <v>46206</v>
      </c>
      <c r="K544" s="409">
        <f>'RESOLUCIONES 2024'!$C544-'RESOLUCIONES 2024'!$J544</f>
        <v>-778</v>
      </c>
      <c r="L544" s="73"/>
      <c r="M544" s="73"/>
      <c r="N544" s="21"/>
      <c r="O544" s="21"/>
    </row>
    <row r="545" ht="15.75" customHeight="1">
      <c r="A545" s="73" t="s">
        <v>7852</v>
      </c>
      <c r="B545" s="351">
        <v>543.0</v>
      </c>
      <c r="C545" s="130">
        <v>45428.0</v>
      </c>
      <c r="D545" s="73" t="s">
        <v>3043</v>
      </c>
      <c r="E545" s="130" t="s">
        <v>9035</v>
      </c>
      <c r="F545" s="779" t="s">
        <v>2253</v>
      </c>
      <c r="G545" s="169" t="s">
        <v>9380</v>
      </c>
      <c r="H545" s="287"/>
      <c r="I545" s="285"/>
      <c r="J545" s="775">
        <f t="shared" si="1"/>
        <v>46206</v>
      </c>
      <c r="K545" s="409">
        <f>'RESOLUCIONES 2024'!$C545-'RESOLUCIONES 2024'!$J545</f>
        <v>-778</v>
      </c>
      <c r="L545" s="73"/>
      <c r="M545" s="73"/>
      <c r="N545" s="21"/>
      <c r="O545" s="21"/>
    </row>
    <row r="546" ht="15.75" customHeight="1">
      <c r="A546" s="73" t="s">
        <v>7852</v>
      </c>
      <c r="B546" s="351">
        <v>544.0</v>
      </c>
      <c r="C546" s="130">
        <v>45428.0</v>
      </c>
      <c r="D546" s="73" t="s">
        <v>9593</v>
      </c>
      <c r="E546" s="130" t="s">
        <v>9594</v>
      </c>
      <c r="F546" s="73" t="s">
        <v>8629</v>
      </c>
      <c r="G546" s="169"/>
      <c r="H546" s="287"/>
      <c r="I546" s="285"/>
      <c r="J546" s="775">
        <f t="shared" si="1"/>
        <v>46206</v>
      </c>
      <c r="K546" s="409">
        <f>'RESOLUCIONES 2024'!$C546-'RESOLUCIONES 2024'!$J546</f>
        <v>-778</v>
      </c>
      <c r="L546" s="73"/>
      <c r="M546" s="73"/>
      <c r="N546" s="21"/>
      <c r="O546" s="21"/>
    </row>
    <row r="547" ht="15.75" customHeight="1">
      <c r="A547" s="73" t="s">
        <v>7852</v>
      </c>
      <c r="B547" s="351">
        <v>545.0</v>
      </c>
      <c r="C547" s="178">
        <v>45429.0</v>
      </c>
      <c r="D547" s="73" t="s">
        <v>4885</v>
      </c>
      <c r="E547" s="130" t="s">
        <v>11250</v>
      </c>
      <c r="F547" s="73" t="s">
        <v>1593</v>
      </c>
      <c r="G547" s="294" t="s">
        <v>14516</v>
      </c>
      <c r="H547" s="287"/>
      <c r="I547" s="285"/>
      <c r="J547" s="775">
        <f t="shared" si="1"/>
        <v>46206</v>
      </c>
      <c r="K547" s="409">
        <f>'RESOLUCIONES 2024'!$C547-'RESOLUCIONES 2024'!$J547</f>
        <v>-777</v>
      </c>
      <c r="L547" s="73"/>
      <c r="M547" s="73"/>
      <c r="N547" s="21"/>
      <c r="O547" s="21"/>
    </row>
    <row r="548" ht="15.75" customHeight="1">
      <c r="A548" s="73" t="s">
        <v>7852</v>
      </c>
      <c r="B548" s="351">
        <v>546.0</v>
      </c>
      <c r="C548" s="130">
        <v>45429.0</v>
      </c>
      <c r="D548" s="73" t="s">
        <v>3931</v>
      </c>
      <c r="E548" s="130" t="s">
        <v>3932</v>
      </c>
      <c r="F548" s="73" t="s">
        <v>11553</v>
      </c>
      <c r="G548" s="169"/>
      <c r="H548" s="287"/>
      <c r="I548" s="285"/>
      <c r="J548" s="775">
        <f t="shared" si="1"/>
        <v>46206</v>
      </c>
      <c r="K548" s="409">
        <f>'RESOLUCIONES 2024'!$C548-'RESOLUCIONES 2024'!$J548</f>
        <v>-777</v>
      </c>
      <c r="L548" s="73"/>
      <c r="M548" s="73"/>
      <c r="N548" s="21"/>
      <c r="O548" s="21"/>
    </row>
    <row r="549" ht="15.75" customHeight="1">
      <c r="A549" s="73" t="s">
        <v>7852</v>
      </c>
      <c r="B549" s="351">
        <v>547.0</v>
      </c>
      <c r="C549" s="130">
        <v>45432.0</v>
      </c>
      <c r="D549" s="73" t="s">
        <v>4688</v>
      </c>
      <c r="E549" s="130" t="s">
        <v>10589</v>
      </c>
      <c r="F549" s="73" t="s">
        <v>11554</v>
      </c>
      <c r="G549" s="169"/>
      <c r="H549" s="287"/>
      <c r="I549" s="285"/>
      <c r="J549" s="775">
        <f t="shared" si="1"/>
        <v>46206</v>
      </c>
      <c r="K549" s="409">
        <f>'RESOLUCIONES 2024'!$C549-'RESOLUCIONES 2024'!$J549</f>
        <v>-774</v>
      </c>
      <c r="L549" s="73"/>
      <c r="M549" s="73"/>
      <c r="N549" s="21"/>
      <c r="O549" s="21"/>
    </row>
    <row r="550" ht="15.75" customHeight="1">
      <c r="A550" s="73" t="s">
        <v>7852</v>
      </c>
      <c r="B550" s="351">
        <v>548.0</v>
      </c>
      <c r="C550" s="130">
        <v>45432.0</v>
      </c>
      <c r="D550" s="73" t="s">
        <v>11555</v>
      </c>
      <c r="E550" s="130" t="s">
        <v>11228</v>
      </c>
      <c r="F550" s="73" t="s">
        <v>11556</v>
      </c>
      <c r="G550" s="169"/>
      <c r="H550" s="287"/>
      <c r="I550" s="285"/>
      <c r="J550" s="775">
        <f t="shared" si="1"/>
        <v>46206</v>
      </c>
      <c r="K550" s="409">
        <f>'RESOLUCIONES 2024'!$C550-'RESOLUCIONES 2024'!$J550</f>
        <v>-774</v>
      </c>
      <c r="L550" s="73"/>
      <c r="M550" s="73"/>
      <c r="N550" s="21"/>
      <c r="O550" s="21"/>
    </row>
    <row r="551" ht="15.75" customHeight="1">
      <c r="A551" s="73" t="s">
        <v>7852</v>
      </c>
      <c r="B551" s="351">
        <v>549.0</v>
      </c>
      <c r="C551" s="130">
        <v>45433.0</v>
      </c>
      <c r="D551" s="73" t="s">
        <v>9985</v>
      </c>
      <c r="E551" s="130" t="s">
        <v>10260</v>
      </c>
      <c r="F551" s="73" t="s">
        <v>11556</v>
      </c>
      <c r="G551" s="169"/>
      <c r="H551" s="287"/>
      <c r="I551" s="285"/>
      <c r="J551" s="775">
        <f t="shared" si="1"/>
        <v>46206</v>
      </c>
      <c r="K551" s="409">
        <f>'RESOLUCIONES 2024'!$C551-'RESOLUCIONES 2024'!$J551</f>
        <v>-773</v>
      </c>
      <c r="L551" s="73"/>
      <c r="M551" s="73"/>
      <c r="N551" s="21"/>
      <c r="O551" s="21"/>
    </row>
    <row r="552" ht="15.75" customHeight="1">
      <c r="A552" s="73" t="s">
        <v>7852</v>
      </c>
      <c r="B552" s="351">
        <v>550.0</v>
      </c>
      <c r="C552" s="130">
        <v>45433.0</v>
      </c>
      <c r="D552" s="73" t="s">
        <v>10783</v>
      </c>
      <c r="E552" s="130" t="s">
        <v>11032</v>
      </c>
      <c r="F552" s="73" t="s">
        <v>11556</v>
      </c>
      <c r="G552" s="169"/>
      <c r="H552" s="287"/>
      <c r="I552" s="285"/>
      <c r="J552" s="775">
        <f t="shared" si="1"/>
        <v>46206</v>
      </c>
      <c r="K552" s="409">
        <f>'RESOLUCIONES 2024'!$C552-'RESOLUCIONES 2024'!$J552</f>
        <v>-773</v>
      </c>
      <c r="L552" s="73"/>
      <c r="M552" s="73"/>
      <c r="N552" s="21"/>
      <c r="O552" s="21"/>
    </row>
    <row r="553" ht="15.75" customHeight="1">
      <c r="A553" s="73" t="s">
        <v>7852</v>
      </c>
      <c r="B553" s="351">
        <v>551.0</v>
      </c>
      <c r="C553" s="130">
        <v>45433.0</v>
      </c>
      <c r="D553" s="73" t="s">
        <v>11557</v>
      </c>
      <c r="E553" s="130" t="s">
        <v>10863</v>
      </c>
      <c r="F553" s="73" t="s">
        <v>11556</v>
      </c>
      <c r="G553" s="169"/>
      <c r="H553" s="287"/>
      <c r="I553" s="285"/>
      <c r="J553" s="775">
        <f t="shared" si="1"/>
        <v>46206</v>
      </c>
      <c r="K553" s="409">
        <f>'RESOLUCIONES 2024'!$C553-'RESOLUCIONES 2024'!$J553</f>
        <v>-773</v>
      </c>
      <c r="L553" s="73"/>
      <c r="M553" s="73"/>
      <c r="N553" s="21"/>
      <c r="O553" s="21"/>
    </row>
    <row r="554" ht="15.75" customHeight="1">
      <c r="A554" s="73" t="s">
        <v>7852</v>
      </c>
      <c r="B554" s="351">
        <v>552.0</v>
      </c>
      <c r="C554" s="130">
        <v>45433.0</v>
      </c>
      <c r="D554" s="73" t="s">
        <v>11558</v>
      </c>
      <c r="E554" s="130" t="s">
        <v>6229</v>
      </c>
      <c r="F554" s="73" t="s">
        <v>2751</v>
      </c>
      <c r="G554" s="169"/>
      <c r="H554" s="287"/>
      <c r="I554" s="285"/>
      <c r="J554" s="775">
        <f t="shared" si="1"/>
        <v>46206</v>
      </c>
      <c r="K554" s="409">
        <f>'RESOLUCIONES 2024'!$C554-'RESOLUCIONES 2024'!$J554</f>
        <v>-773</v>
      </c>
      <c r="L554" s="73"/>
      <c r="M554" s="73"/>
      <c r="N554" s="21"/>
      <c r="O554" s="21"/>
    </row>
    <row r="555" ht="15.75" customHeight="1">
      <c r="A555" s="73" t="s">
        <v>7852</v>
      </c>
      <c r="B555" s="351">
        <v>553.0</v>
      </c>
      <c r="C555" s="130">
        <v>45433.0</v>
      </c>
      <c r="D555" s="73" t="s">
        <v>6351</v>
      </c>
      <c r="E555" s="130" t="s">
        <v>11559</v>
      </c>
      <c r="F555" s="73" t="s">
        <v>2751</v>
      </c>
      <c r="G555" s="169"/>
      <c r="H555" s="287"/>
      <c r="I555" s="285"/>
      <c r="J555" s="775">
        <f t="shared" si="1"/>
        <v>46206</v>
      </c>
      <c r="K555" s="409">
        <f>'RESOLUCIONES 2024'!$C555-'RESOLUCIONES 2024'!$J555</f>
        <v>-773</v>
      </c>
      <c r="L555" s="73"/>
      <c r="M555" s="73"/>
      <c r="N555" s="21"/>
      <c r="O555" s="21"/>
    </row>
    <row r="556" ht="15.75" customHeight="1">
      <c r="A556" s="73" t="s">
        <v>7852</v>
      </c>
      <c r="B556" s="351">
        <v>554.0</v>
      </c>
      <c r="C556" s="130">
        <v>45433.0</v>
      </c>
      <c r="D556" s="73" t="s">
        <v>9086</v>
      </c>
      <c r="E556" s="130" t="s">
        <v>9087</v>
      </c>
      <c r="F556" s="73" t="s">
        <v>11560</v>
      </c>
      <c r="G556" s="169"/>
      <c r="H556" s="287"/>
      <c r="I556" s="285"/>
      <c r="J556" s="775">
        <f t="shared" si="1"/>
        <v>46206</v>
      </c>
      <c r="K556" s="409">
        <f>'RESOLUCIONES 2024'!$C556-'RESOLUCIONES 2024'!$J556</f>
        <v>-773</v>
      </c>
      <c r="L556" s="73"/>
      <c r="M556" s="73"/>
      <c r="N556" s="21"/>
      <c r="O556" s="21"/>
    </row>
    <row r="557" ht="15.75" customHeight="1">
      <c r="A557" s="73" t="s">
        <v>7852</v>
      </c>
      <c r="B557" s="351">
        <v>555.0</v>
      </c>
      <c r="C557" s="130">
        <v>45436.0</v>
      </c>
      <c r="D557" s="73" t="s">
        <v>9382</v>
      </c>
      <c r="E557" s="130" t="s">
        <v>9383</v>
      </c>
      <c r="F557" s="73" t="s">
        <v>2751</v>
      </c>
      <c r="G557" s="169"/>
      <c r="H557" s="287"/>
      <c r="I557" s="285"/>
      <c r="J557" s="775">
        <f t="shared" si="1"/>
        <v>46206</v>
      </c>
      <c r="K557" s="409">
        <f>'RESOLUCIONES 2024'!$C557-'RESOLUCIONES 2024'!$J557</f>
        <v>-770</v>
      </c>
      <c r="L557" s="73"/>
      <c r="M557" s="73"/>
      <c r="N557" s="21"/>
      <c r="O557" s="21"/>
    </row>
    <row r="558" ht="15.75" customHeight="1">
      <c r="A558" s="73" t="s">
        <v>7852</v>
      </c>
      <c r="B558" s="351">
        <v>556.0</v>
      </c>
      <c r="C558" s="130">
        <v>45436.0</v>
      </c>
      <c r="D558" s="73" t="s">
        <v>11561</v>
      </c>
      <c r="E558" s="130" t="s">
        <v>11562</v>
      </c>
      <c r="F558" s="73" t="s">
        <v>18</v>
      </c>
      <c r="G558" s="169" t="s">
        <v>8602</v>
      </c>
      <c r="H558" s="287"/>
      <c r="I558" s="285"/>
      <c r="J558" s="775">
        <f t="shared" si="1"/>
        <v>46206</v>
      </c>
      <c r="K558" s="409">
        <f>'RESOLUCIONES 2024'!$C558-'RESOLUCIONES 2024'!$J558</f>
        <v>-770</v>
      </c>
      <c r="L558" s="73"/>
      <c r="M558" s="73"/>
      <c r="N558" s="21"/>
      <c r="O558" s="21"/>
    </row>
    <row r="559" ht="15.75" customHeight="1">
      <c r="A559" s="73" t="s">
        <v>7852</v>
      </c>
      <c r="B559" s="351">
        <v>557.0</v>
      </c>
      <c r="C559" s="130">
        <v>45436.0</v>
      </c>
      <c r="D559" s="73" t="s">
        <v>4164</v>
      </c>
      <c r="E559" s="130" t="s">
        <v>11563</v>
      </c>
      <c r="F559" s="73" t="s">
        <v>2751</v>
      </c>
      <c r="G559" s="169"/>
      <c r="H559" s="287"/>
      <c r="I559" s="285"/>
      <c r="J559" s="775">
        <f t="shared" si="1"/>
        <v>46206</v>
      </c>
      <c r="K559" s="409">
        <f>'RESOLUCIONES 2024'!$C559-'RESOLUCIONES 2024'!$J559</f>
        <v>-770</v>
      </c>
      <c r="L559" s="73"/>
      <c r="M559" s="73"/>
      <c r="N559" s="21"/>
      <c r="O559" s="21"/>
    </row>
    <row r="560" ht="15.75" customHeight="1">
      <c r="A560" s="73" t="s">
        <v>7852</v>
      </c>
      <c r="B560" s="351">
        <v>558.0</v>
      </c>
      <c r="C560" s="130">
        <v>45436.0</v>
      </c>
      <c r="D560" s="73" t="s">
        <v>11537</v>
      </c>
      <c r="E560" s="130" t="s">
        <v>11564</v>
      </c>
      <c r="F560" s="73" t="s">
        <v>2751</v>
      </c>
      <c r="G560" s="169"/>
      <c r="H560" s="287"/>
      <c r="I560" s="285"/>
      <c r="J560" s="775">
        <f t="shared" si="1"/>
        <v>46206</v>
      </c>
      <c r="K560" s="409">
        <f>'RESOLUCIONES 2024'!$C560-'RESOLUCIONES 2024'!$J560</f>
        <v>-770</v>
      </c>
      <c r="L560" s="73"/>
      <c r="M560" s="73"/>
      <c r="N560" s="21"/>
      <c r="O560" s="21"/>
    </row>
    <row r="561" ht="15.75" customHeight="1">
      <c r="A561" s="73" t="s">
        <v>7852</v>
      </c>
      <c r="B561" s="351">
        <v>559.0</v>
      </c>
      <c r="C561" s="130">
        <v>45436.0</v>
      </c>
      <c r="D561" s="73" t="s">
        <v>11565</v>
      </c>
      <c r="E561" s="130" t="s">
        <v>11566</v>
      </c>
      <c r="F561" s="73" t="s">
        <v>18</v>
      </c>
      <c r="G561" s="169" t="s">
        <v>3754</v>
      </c>
      <c r="H561" s="287"/>
      <c r="I561" s="285"/>
      <c r="J561" s="775">
        <f t="shared" si="1"/>
        <v>46206</v>
      </c>
      <c r="K561" s="409">
        <f>'RESOLUCIONES 2024'!$C561-'RESOLUCIONES 2024'!$J561</f>
        <v>-770</v>
      </c>
      <c r="L561" s="73"/>
      <c r="M561" s="73"/>
      <c r="N561" s="21"/>
      <c r="O561" s="21"/>
    </row>
    <row r="562" ht="15.75" customHeight="1">
      <c r="A562" s="73" t="s">
        <v>7852</v>
      </c>
      <c r="B562" s="351">
        <v>560.0</v>
      </c>
      <c r="C562" s="130">
        <v>45436.0</v>
      </c>
      <c r="D562" s="73" t="s">
        <v>11567</v>
      </c>
      <c r="E562" s="130" t="s">
        <v>11568</v>
      </c>
      <c r="F562" s="73" t="s">
        <v>18</v>
      </c>
      <c r="G562" s="169" t="s">
        <v>11569</v>
      </c>
      <c r="H562" s="287"/>
      <c r="I562" s="285"/>
      <c r="J562" s="775">
        <f t="shared" si="1"/>
        <v>46206</v>
      </c>
      <c r="K562" s="409">
        <f>'RESOLUCIONES 2024'!$C562-'RESOLUCIONES 2024'!$J562</f>
        <v>-770</v>
      </c>
      <c r="L562" s="73"/>
      <c r="M562" s="73"/>
      <c r="N562" s="21"/>
      <c r="O562" s="21"/>
    </row>
    <row r="563" ht="15.75" customHeight="1">
      <c r="A563" s="73" t="s">
        <v>7852</v>
      </c>
      <c r="B563" s="351">
        <v>561.0</v>
      </c>
      <c r="C563" s="130">
        <v>45436.0</v>
      </c>
      <c r="D563" s="73" t="s">
        <v>11570</v>
      </c>
      <c r="E563" s="130" t="s">
        <v>11571</v>
      </c>
      <c r="F563" s="73" t="s">
        <v>18</v>
      </c>
      <c r="G563" s="169" t="s">
        <v>4966</v>
      </c>
      <c r="H563" s="287"/>
      <c r="I563" s="285"/>
      <c r="J563" s="775">
        <f t="shared" si="1"/>
        <v>46206</v>
      </c>
      <c r="K563" s="409">
        <f>'RESOLUCIONES 2024'!$C563-'RESOLUCIONES 2024'!$J563</f>
        <v>-770</v>
      </c>
      <c r="L563" s="73"/>
      <c r="M563" s="73"/>
      <c r="N563" s="21"/>
      <c r="O563" s="21"/>
    </row>
    <row r="564" ht="15.75" customHeight="1">
      <c r="A564" s="73" t="s">
        <v>7852</v>
      </c>
      <c r="B564" s="351">
        <v>562.0</v>
      </c>
      <c r="C564" s="130">
        <v>45436.0</v>
      </c>
      <c r="D564" s="73" t="s">
        <v>3696</v>
      </c>
      <c r="E564" s="130" t="s">
        <v>11572</v>
      </c>
      <c r="F564" s="73" t="s">
        <v>18</v>
      </c>
      <c r="G564" s="169" t="s">
        <v>11573</v>
      </c>
      <c r="H564" s="287"/>
      <c r="I564" s="285"/>
      <c r="J564" s="775">
        <f t="shared" si="1"/>
        <v>46206</v>
      </c>
      <c r="K564" s="409">
        <f>'RESOLUCIONES 2024'!$C564-'RESOLUCIONES 2024'!$J564</f>
        <v>-770</v>
      </c>
      <c r="L564" s="73"/>
      <c r="M564" s="73"/>
      <c r="N564" s="21"/>
      <c r="O564" s="21"/>
    </row>
    <row r="565" ht="15.75" customHeight="1">
      <c r="A565" s="73" t="s">
        <v>7852</v>
      </c>
      <c r="B565" s="351">
        <v>563.0</v>
      </c>
      <c r="C565" s="130">
        <v>45436.0</v>
      </c>
      <c r="D565" s="73" t="s">
        <v>2571</v>
      </c>
      <c r="E565" s="130" t="s">
        <v>11574</v>
      </c>
      <c r="F565" s="73" t="s">
        <v>18</v>
      </c>
      <c r="G565" s="169" t="s">
        <v>2031</v>
      </c>
      <c r="H565" s="287"/>
      <c r="I565" s="285"/>
      <c r="J565" s="775">
        <f t="shared" si="1"/>
        <v>46206</v>
      </c>
      <c r="K565" s="409">
        <f>'RESOLUCIONES 2024'!$C565-'RESOLUCIONES 2024'!$J565</f>
        <v>-770</v>
      </c>
      <c r="L565" s="73"/>
      <c r="M565" s="73"/>
      <c r="N565" s="21"/>
      <c r="O565" s="21"/>
    </row>
    <row r="566" ht="15.75" customHeight="1">
      <c r="A566" s="73" t="s">
        <v>7852</v>
      </c>
      <c r="B566" s="351">
        <v>564.0</v>
      </c>
      <c r="C566" s="130">
        <v>45436.0</v>
      </c>
      <c r="D566" s="73" t="s">
        <v>11575</v>
      </c>
      <c r="E566" s="130" t="s">
        <v>11576</v>
      </c>
      <c r="F566" s="73" t="s">
        <v>18</v>
      </c>
      <c r="G566" s="169" t="s">
        <v>4646</v>
      </c>
      <c r="H566" s="287"/>
      <c r="I566" s="285"/>
      <c r="J566" s="775">
        <f t="shared" si="1"/>
        <v>46206</v>
      </c>
      <c r="K566" s="409">
        <f>'RESOLUCIONES 2024'!$C566-'RESOLUCIONES 2024'!$J566</f>
        <v>-770</v>
      </c>
      <c r="L566" s="73"/>
      <c r="M566" s="73"/>
      <c r="N566" s="21"/>
      <c r="O566" s="21"/>
    </row>
    <row r="567" ht="15.75" customHeight="1">
      <c r="A567" s="73" t="s">
        <v>7852</v>
      </c>
      <c r="B567" s="351">
        <v>565.0</v>
      </c>
      <c r="C567" s="130">
        <v>45436.0</v>
      </c>
      <c r="D567" s="73" t="s">
        <v>8643</v>
      </c>
      <c r="E567" s="130" t="s">
        <v>4159</v>
      </c>
      <c r="F567" s="779" t="s">
        <v>2253</v>
      </c>
      <c r="G567" s="169" t="s">
        <v>9380</v>
      </c>
      <c r="H567" s="287"/>
      <c r="I567" s="285"/>
      <c r="J567" s="775">
        <f t="shared" si="1"/>
        <v>46206</v>
      </c>
      <c r="K567" s="409">
        <f>'RESOLUCIONES 2024'!$C567-'RESOLUCIONES 2024'!$J567</f>
        <v>-770</v>
      </c>
      <c r="L567" s="73"/>
      <c r="M567" s="73"/>
      <c r="N567" s="21"/>
      <c r="O567" s="21"/>
    </row>
    <row r="568" ht="15.75" customHeight="1">
      <c r="A568" s="73" t="s">
        <v>7852</v>
      </c>
      <c r="B568" s="351">
        <v>566.0</v>
      </c>
      <c r="C568" s="178">
        <v>45439.0</v>
      </c>
      <c r="D568" s="73" t="s">
        <v>7426</v>
      </c>
      <c r="E568" s="130" t="s">
        <v>8989</v>
      </c>
      <c r="F568" s="73" t="s">
        <v>1593</v>
      </c>
      <c r="G568" s="294" t="s">
        <v>10731</v>
      </c>
      <c r="H568" s="287"/>
      <c r="I568" s="285"/>
      <c r="J568" s="775">
        <f t="shared" si="1"/>
        <v>46206</v>
      </c>
      <c r="K568" s="409">
        <f>'RESOLUCIONES 2024'!$C568-'RESOLUCIONES 2024'!$J568</f>
        <v>-767</v>
      </c>
      <c r="L568" s="73"/>
      <c r="M568" s="73"/>
      <c r="N568" s="21"/>
      <c r="O568" s="21"/>
    </row>
    <row r="569" ht="15.75" customHeight="1">
      <c r="A569" s="73" t="s">
        <v>7852</v>
      </c>
      <c r="B569" s="351">
        <v>567.0</v>
      </c>
      <c r="C569" s="178">
        <v>45439.0</v>
      </c>
      <c r="D569" s="73" t="s">
        <v>8632</v>
      </c>
      <c r="E569" s="130" t="s">
        <v>10962</v>
      </c>
      <c r="F569" s="73" t="s">
        <v>1593</v>
      </c>
      <c r="G569" s="294" t="s">
        <v>10731</v>
      </c>
      <c r="H569" s="287"/>
      <c r="I569" s="285"/>
      <c r="J569" s="775">
        <f t="shared" si="1"/>
        <v>46206</v>
      </c>
      <c r="K569" s="409">
        <f>'RESOLUCIONES 2024'!$C569-'RESOLUCIONES 2024'!$J569</f>
        <v>-767</v>
      </c>
      <c r="L569" s="73"/>
      <c r="M569" s="73"/>
      <c r="N569" s="21"/>
      <c r="O569" s="21"/>
    </row>
    <row r="570" ht="15.75" customHeight="1">
      <c r="A570" s="73" t="s">
        <v>7852</v>
      </c>
      <c r="B570" s="351">
        <v>568.0</v>
      </c>
      <c r="C570" s="178">
        <v>45439.0</v>
      </c>
      <c r="D570" s="73" t="s">
        <v>10551</v>
      </c>
      <c r="E570" s="130" t="s">
        <v>11289</v>
      </c>
      <c r="F570" s="73" t="s">
        <v>1593</v>
      </c>
      <c r="G570" s="294" t="s">
        <v>10731</v>
      </c>
      <c r="H570" s="287"/>
      <c r="I570" s="285"/>
      <c r="J570" s="775">
        <f t="shared" si="1"/>
        <v>46206</v>
      </c>
      <c r="K570" s="409">
        <f>'RESOLUCIONES 2024'!$C570-'RESOLUCIONES 2024'!$J570</f>
        <v>-767</v>
      </c>
      <c r="L570" s="73"/>
      <c r="M570" s="73"/>
      <c r="N570" s="21"/>
      <c r="O570" s="21"/>
    </row>
    <row r="571" ht="15.75" customHeight="1">
      <c r="A571" s="73" t="s">
        <v>7852</v>
      </c>
      <c r="B571" s="351">
        <v>569.0</v>
      </c>
      <c r="C571" s="178">
        <v>45439.0</v>
      </c>
      <c r="D571" s="73" t="s">
        <v>2807</v>
      </c>
      <c r="E571" s="130" t="s">
        <v>11251</v>
      </c>
      <c r="F571" s="73" t="s">
        <v>1593</v>
      </c>
      <c r="G571" s="294" t="s">
        <v>14516</v>
      </c>
      <c r="H571" s="287"/>
      <c r="I571" s="285"/>
      <c r="J571" s="775">
        <f t="shared" si="1"/>
        <v>46206</v>
      </c>
      <c r="K571" s="409">
        <f>'RESOLUCIONES 2024'!$C571-'RESOLUCIONES 2024'!$J571</f>
        <v>-767</v>
      </c>
      <c r="L571" s="73"/>
      <c r="M571" s="73"/>
      <c r="N571" s="21"/>
      <c r="O571" s="21"/>
    </row>
    <row r="572" ht="15.75" customHeight="1">
      <c r="A572" s="73" t="s">
        <v>7852</v>
      </c>
      <c r="B572" s="351">
        <v>570.0</v>
      </c>
      <c r="C572" s="178">
        <v>45439.0</v>
      </c>
      <c r="D572" s="73" t="s">
        <v>3931</v>
      </c>
      <c r="E572" s="130" t="s">
        <v>10724</v>
      </c>
      <c r="F572" s="73" t="s">
        <v>1593</v>
      </c>
      <c r="G572" s="294" t="s">
        <v>10731</v>
      </c>
      <c r="H572" s="287"/>
      <c r="I572" s="285"/>
      <c r="J572" s="775">
        <f t="shared" si="1"/>
        <v>46206</v>
      </c>
      <c r="K572" s="409">
        <f>'RESOLUCIONES 2024'!$C572-'RESOLUCIONES 2024'!$J572</f>
        <v>-767</v>
      </c>
      <c r="L572" s="73"/>
      <c r="M572" s="73"/>
      <c r="N572" s="21"/>
      <c r="O572" s="21"/>
    </row>
    <row r="573" ht="15.75" customHeight="1">
      <c r="A573" s="73" t="s">
        <v>7852</v>
      </c>
      <c r="B573" s="351">
        <v>571.0</v>
      </c>
      <c r="C573" s="178">
        <v>45439.0</v>
      </c>
      <c r="D573" s="73" t="s">
        <v>10424</v>
      </c>
      <c r="E573" s="130" t="s">
        <v>10425</v>
      </c>
      <c r="F573" s="73" t="s">
        <v>1593</v>
      </c>
      <c r="G573" s="294" t="s">
        <v>10731</v>
      </c>
      <c r="H573" s="287"/>
      <c r="I573" s="285"/>
      <c r="J573" s="775">
        <f t="shared" si="1"/>
        <v>46206</v>
      </c>
      <c r="K573" s="409">
        <f>'RESOLUCIONES 2024'!$C573-'RESOLUCIONES 2024'!$J573</f>
        <v>-767</v>
      </c>
      <c r="L573" s="73"/>
      <c r="M573" s="73"/>
      <c r="N573" s="21"/>
      <c r="O573" s="21"/>
    </row>
    <row r="574" ht="15.75" customHeight="1">
      <c r="A574" s="73" t="s">
        <v>7852</v>
      </c>
      <c r="B574" s="351">
        <v>572.0</v>
      </c>
      <c r="C574" s="130">
        <v>45439.0</v>
      </c>
      <c r="D574" s="73" t="s">
        <v>5351</v>
      </c>
      <c r="E574" s="130" t="s">
        <v>8818</v>
      </c>
      <c r="F574" s="73" t="s">
        <v>8172</v>
      </c>
      <c r="G574" s="169"/>
      <c r="H574" s="287"/>
      <c r="I574" s="285"/>
      <c r="J574" s="775">
        <f t="shared" si="1"/>
        <v>46206</v>
      </c>
      <c r="K574" s="409">
        <f>'RESOLUCIONES 2024'!$C574-'RESOLUCIONES 2024'!$J574</f>
        <v>-767</v>
      </c>
      <c r="L574" s="73"/>
      <c r="M574" s="73"/>
      <c r="N574" s="21"/>
      <c r="O574" s="21"/>
    </row>
    <row r="575" ht="15.75" customHeight="1">
      <c r="A575" s="73" t="s">
        <v>7852</v>
      </c>
      <c r="B575" s="351">
        <v>573.0</v>
      </c>
      <c r="C575" s="130">
        <v>45439.0</v>
      </c>
      <c r="D575" s="73" t="s">
        <v>8503</v>
      </c>
      <c r="E575" s="130" t="s">
        <v>8504</v>
      </c>
      <c r="F575" s="73" t="s">
        <v>11577</v>
      </c>
      <c r="G575" s="169"/>
      <c r="H575" s="287"/>
      <c r="I575" s="285"/>
      <c r="J575" s="775">
        <f t="shared" si="1"/>
        <v>46206</v>
      </c>
      <c r="K575" s="409">
        <f>'RESOLUCIONES 2024'!$C575-'RESOLUCIONES 2024'!$J575</f>
        <v>-767</v>
      </c>
      <c r="L575" s="73"/>
      <c r="M575" s="73"/>
      <c r="N575" s="21"/>
      <c r="O575" s="21"/>
    </row>
    <row r="576" ht="15.75" customHeight="1">
      <c r="A576" s="73" t="s">
        <v>7852</v>
      </c>
      <c r="B576" s="351">
        <v>574.0</v>
      </c>
      <c r="C576" s="130">
        <v>45439.0</v>
      </c>
      <c r="D576" s="73" t="s">
        <v>7061</v>
      </c>
      <c r="E576" s="130" t="s">
        <v>7947</v>
      </c>
      <c r="F576" s="73" t="s">
        <v>11578</v>
      </c>
      <c r="G576" s="169"/>
      <c r="H576" s="359"/>
      <c r="I576" s="285"/>
      <c r="J576" s="775">
        <f t="shared" si="1"/>
        <v>46206</v>
      </c>
      <c r="K576" s="409">
        <f>'RESOLUCIONES 2024'!$C576-'RESOLUCIONES 2024'!$J576</f>
        <v>-767</v>
      </c>
      <c r="L576" s="73"/>
      <c r="M576" s="73"/>
      <c r="N576" s="21"/>
      <c r="O576" s="21"/>
    </row>
    <row r="577" ht="15.75" customHeight="1">
      <c r="A577" s="73" t="s">
        <v>7852</v>
      </c>
      <c r="B577" s="351">
        <v>575.0</v>
      </c>
      <c r="C577" s="130">
        <v>45441.0</v>
      </c>
      <c r="D577" s="73" t="s">
        <v>2265</v>
      </c>
      <c r="E577" s="130" t="s">
        <v>3562</v>
      </c>
      <c r="F577" s="73" t="s">
        <v>1624</v>
      </c>
      <c r="G577" s="169"/>
      <c r="H577" s="287"/>
      <c r="I577" s="285"/>
      <c r="J577" s="775">
        <f t="shared" si="1"/>
        <v>46206</v>
      </c>
      <c r="K577" s="409">
        <f>'RESOLUCIONES 2024'!$C577-'RESOLUCIONES 2024'!$J577</f>
        <v>-765</v>
      </c>
      <c r="L577" s="73"/>
      <c r="M577" s="73"/>
      <c r="N577" s="21"/>
      <c r="O577" s="21"/>
    </row>
    <row r="578" ht="15.75" customHeight="1">
      <c r="A578" s="73" t="s">
        <v>7852</v>
      </c>
      <c r="B578" s="351">
        <v>576.0</v>
      </c>
      <c r="C578" s="130">
        <v>45441.0</v>
      </c>
      <c r="D578" s="73" t="s">
        <v>11043</v>
      </c>
      <c r="E578" s="130" t="s">
        <v>11297</v>
      </c>
      <c r="F578" s="73" t="s">
        <v>1624</v>
      </c>
      <c r="G578" s="169"/>
      <c r="H578" s="287"/>
      <c r="I578" s="285"/>
      <c r="J578" s="775">
        <f t="shared" si="1"/>
        <v>46206</v>
      </c>
      <c r="K578" s="409">
        <f>'RESOLUCIONES 2024'!$C578-'RESOLUCIONES 2024'!$J578</f>
        <v>-765</v>
      </c>
      <c r="L578" s="73"/>
      <c r="M578" s="73"/>
      <c r="N578" s="21"/>
      <c r="O578" s="21"/>
    </row>
    <row r="579" ht="15.75" customHeight="1">
      <c r="A579" s="73" t="s">
        <v>7852</v>
      </c>
      <c r="B579" s="351">
        <v>577.0</v>
      </c>
      <c r="C579" s="130">
        <v>45441.0</v>
      </c>
      <c r="D579" s="73" t="s">
        <v>6579</v>
      </c>
      <c r="E579" s="130" t="s">
        <v>11128</v>
      </c>
      <c r="F579" s="73" t="s">
        <v>1624</v>
      </c>
      <c r="G579" s="169"/>
      <c r="H579" s="287"/>
      <c r="I579" s="285"/>
      <c r="J579" s="775">
        <f t="shared" si="1"/>
        <v>46206</v>
      </c>
      <c r="K579" s="409">
        <f>'RESOLUCIONES 2024'!$C579-'RESOLUCIONES 2024'!$J579</f>
        <v>-765</v>
      </c>
      <c r="L579" s="73"/>
      <c r="M579" s="73"/>
      <c r="N579" s="21"/>
      <c r="O579" s="21"/>
    </row>
    <row r="580" ht="15.75" customHeight="1">
      <c r="A580" s="73" t="s">
        <v>7852</v>
      </c>
      <c r="B580" s="351">
        <v>578.0</v>
      </c>
      <c r="C580" s="130">
        <v>45441.0</v>
      </c>
      <c r="D580" s="73" t="s">
        <v>11454</v>
      </c>
      <c r="E580" s="130" t="s">
        <v>11516</v>
      </c>
      <c r="F580" s="73" t="s">
        <v>1624</v>
      </c>
      <c r="G580" s="169"/>
      <c r="H580" s="287"/>
      <c r="I580" s="285"/>
      <c r="J580" s="775">
        <f t="shared" si="1"/>
        <v>46206</v>
      </c>
      <c r="K580" s="409">
        <f>'RESOLUCIONES 2024'!$C580-'RESOLUCIONES 2024'!$J580</f>
        <v>-765</v>
      </c>
      <c r="L580" s="73"/>
      <c r="M580" s="73"/>
      <c r="N580" s="21"/>
      <c r="O580" s="21"/>
    </row>
    <row r="581" ht="15.75" customHeight="1">
      <c r="A581" s="73" t="s">
        <v>7852</v>
      </c>
      <c r="B581" s="351">
        <v>579.0</v>
      </c>
      <c r="C581" s="130">
        <v>45441.0</v>
      </c>
      <c r="D581" s="73" t="s">
        <v>11579</v>
      </c>
      <c r="E581" s="130" t="s">
        <v>4655</v>
      </c>
      <c r="F581" s="73" t="s">
        <v>14517</v>
      </c>
      <c r="G581" s="169"/>
      <c r="H581" s="287"/>
      <c r="I581" s="285"/>
      <c r="J581" s="775">
        <f t="shared" si="1"/>
        <v>46206</v>
      </c>
      <c r="K581" s="409">
        <f>'RESOLUCIONES 2024'!$C581-'RESOLUCIONES 2024'!$J581</f>
        <v>-765</v>
      </c>
      <c r="L581" s="73"/>
      <c r="M581" s="73"/>
      <c r="N581" s="21"/>
      <c r="O581" s="21"/>
    </row>
    <row r="582" ht="15.75" customHeight="1">
      <c r="A582" s="73" t="s">
        <v>7852</v>
      </c>
      <c r="B582" s="351">
        <v>580.0</v>
      </c>
      <c r="C582" s="130">
        <v>45441.0</v>
      </c>
      <c r="D582" s="73" t="s">
        <v>9149</v>
      </c>
      <c r="E582" s="130" t="s">
        <v>10862</v>
      </c>
      <c r="F582" s="73" t="s">
        <v>11556</v>
      </c>
      <c r="G582" s="169"/>
      <c r="H582" s="287"/>
      <c r="I582" s="285"/>
      <c r="J582" s="775">
        <f t="shared" si="1"/>
        <v>46206</v>
      </c>
      <c r="K582" s="409">
        <f>'RESOLUCIONES 2024'!$C582-'RESOLUCIONES 2024'!$J582</f>
        <v>-765</v>
      </c>
      <c r="L582" s="73"/>
      <c r="M582" s="73"/>
      <c r="N582" s="21"/>
      <c r="O582" s="21"/>
    </row>
    <row r="583" ht="15.75" customHeight="1">
      <c r="A583" s="73" t="s">
        <v>7852</v>
      </c>
      <c r="B583" s="351">
        <v>581.0</v>
      </c>
      <c r="C583" s="130">
        <v>45441.0</v>
      </c>
      <c r="D583" s="73" t="s">
        <v>10134</v>
      </c>
      <c r="E583" s="130" t="s">
        <v>10135</v>
      </c>
      <c r="F583" s="73" t="s">
        <v>11556</v>
      </c>
      <c r="G583" s="169"/>
      <c r="H583" s="287"/>
      <c r="I583" s="285"/>
      <c r="J583" s="775">
        <f t="shared" si="1"/>
        <v>46206</v>
      </c>
      <c r="K583" s="409">
        <f>'RESOLUCIONES 2024'!$C583-'RESOLUCIONES 2024'!$J583</f>
        <v>-765</v>
      </c>
      <c r="L583" s="73"/>
      <c r="M583" s="73"/>
      <c r="N583" s="21"/>
      <c r="O583" s="21"/>
    </row>
    <row r="584" ht="15.75" customHeight="1">
      <c r="A584" s="73" t="s">
        <v>7852</v>
      </c>
      <c r="B584" s="351">
        <v>582.0</v>
      </c>
      <c r="C584" s="130">
        <v>45441.0</v>
      </c>
      <c r="D584" s="73" t="s">
        <v>11129</v>
      </c>
      <c r="E584" s="130" t="s">
        <v>11130</v>
      </c>
      <c r="F584" s="73" t="s">
        <v>1624</v>
      </c>
      <c r="G584" s="169"/>
      <c r="H584" s="287"/>
      <c r="I584" s="285"/>
      <c r="J584" s="775">
        <f t="shared" si="1"/>
        <v>46206</v>
      </c>
      <c r="K584" s="409">
        <f>'RESOLUCIONES 2024'!$C584-'RESOLUCIONES 2024'!$J584</f>
        <v>-765</v>
      </c>
      <c r="L584" s="73"/>
      <c r="M584" s="73"/>
      <c r="N584" s="21"/>
      <c r="O584" s="21"/>
    </row>
    <row r="585" ht="15.75" customHeight="1">
      <c r="A585" s="73" t="s">
        <v>7852</v>
      </c>
      <c r="B585" s="351">
        <v>583.0</v>
      </c>
      <c r="C585" s="130">
        <v>45441.0</v>
      </c>
      <c r="D585" s="73" t="s">
        <v>11581</v>
      </c>
      <c r="E585" s="130" t="s">
        <v>10764</v>
      </c>
      <c r="F585" s="73" t="s">
        <v>1624</v>
      </c>
      <c r="G585" s="169"/>
      <c r="H585" s="287"/>
      <c r="I585" s="285"/>
      <c r="J585" s="775">
        <f t="shared" si="1"/>
        <v>46206</v>
      </c>
      <c r="K585" s="409">
        <f>'RESOLUCIONES 2024'!$C585-'RESOLUCIONES 2024'!$J585</f>
        <v>-765</v>
      </c>
      <c r="L585" s="73"/>
      <c r="M585" s="73"/>
      <c r="N585" s="21"/>
      <c r="O585" s="21"/>
    </row>
    <row r="586" ht="15.75" customHeight="1">
      <c r="A586" s="73" t="s">
        <v>7852</v>
      </c>
      <c r="B586" s="351">
        <v>584.0</v>
      </c>
      <c r="C586" s="130">
        <v>45441.0</v>
      </c>
      <c r="D586" s="73" t="s">
        <v>11148</v>
      </c>
      <c r="E586" s="130" t="s">
        <v>11149</v>
      </c>
      <c r="F586" s="73" t="s">
        <v>1624</v>
      </c>
      <c r="G586" s="169"/>
      <c r="H586" s="287"/>
      <c r="I586" s="285"/>
      <c r="J586" s="775">
        <f t="shared" si="1"/>
        <v>46206</v>
      </c>
      <c r="K586" s="409">
        <f>'RESOLUCIONES 2024'!$C586-'RESOLUCIONES 2024'!$J586</f>
        <v>-765</v>
      </c>
      <c r="L586" s="73"/>
      <c r="M586" s="73"/>
      <c r="N586" s="21"/>
      <c r="O586" s="21"/>
    </row>
    <row r="587" ht="15.75" customHeight="1">
      <c r="A587" s="73" t="s">
        <v>7852</v>
      </c>
      <c r="B587" s="351">
        <v>585.0</v>
      </c>
      <c r="C587" s="130">
        <v>45447.0</v>
      </c>
      <c r="D587" s="73" t="s">
        <v>11582</v>
      </c>
      <c r="E587" s="130" t="s">
        <v>10638</v>
      </c>
      <c r="F587" s="73" t="s">
        <v>131</v>
      </c>
      <c r="G587" s="169"/>
      <c r="H587" s="287"/>
      <c r="I587" s="285"/>
      <c r="J587" s="775">
        <f t="shared" si="1"/>
        <v>46206</v>
      </c>
      <c r="K587" s="409">
        <f>'RESOLUCIONES 2024'!$C587-'RESOLUCIONES 2024'!$J587</f>
        <v>-759</v>
      </c>
      <c r="L587" s="73"/>
      <c r="M587" s="73"/>
      <c r="N587" s="21"/>
      <c r="O587" s="21"/>
    </row>
    <row r="588" ht="15.75" customHeight="1">
      <c r="A588" s="73" t="s">
        <v>7852</v>
      </c>
      <c r="B588" s="351">
        <v>586.0</v>
      </c>
      <c r="C588" s="130">
        <v>45447.0</v>
      </c>
      <c r="D588" s="73" t="s">
        <v>4531</v>
      </c>
      <c r="E588" s="130" t="s">
        <v>8443</v>
      </c>
      <c r="F588" s="73" t="s">
        <v>131</v>
      </c>
      <c r="G588" s="169"/>
      <c r="H588" s="287"/>
      <c r="I588" s="285"/>
      <c r="J588" s="775">
        <f t="shared" si="1"/>
        <v>46206</v>
      </c>
      <c r="K588" s="409">
        <f>'RESOLUCIONES 2024'!$C588-'RESOLUCIONES 2024'!$J588</f>
        <v>-759</v>
      </c>
      <c r="L588" s="73"/>
      <c r="M588" s="73"/>
      <c r="N588" s="21"/>
      <c r="O588" s="21"/>
    </row>
    <row r="589" ht="15.75" customHeight="1">
      <c r="A589" s="73" t="s">
        <v>7852</v>
      </c>
      <c r="B589" s="351">
        <v>587.0</v>
      </c>
      <c r="C589" s="130">
        <v>45447.0</v>
      </c>
      <c r="D589" s="73" t="s">
        <v>6474</v>
      </c>
      <c r="E589" s="130" t="s">
        <v>9701</v>
      </c>
      <c r="F589" s="73" t="s">
        <v>131</v>
      </c>
      <c r="G589" s="169"/>
      <c r="H589" s="287"/>
      <c r="I589" s="285"/>
      <c r="J589" s="775">
        <f t="shared" si="1"/>
        <v>46206</v>
      </c>
      <c r="K589" s="409">
        <f>'RESOLUCIONES 2024'!$C589-'RESOLUCIONES 2024'!$J589</f>
        <v>-759</v>
      </c>
      <c r="L589" s="73"/>
      <c r="M589" s="73"/>
      <c r="N589" s="21"/>
      <c r="O589" s="21"/>
    </row>
    <row r="590" ht="15.75" customHeight="1">
      <c r="A590" s="73" t="s">
        <v>7852</v>
      </c>
      <c r="B590" s="351">
        <v>588.0</v>
      </c>
      <c r="C590" s="130">
        <v>45447.0</v>
      </c>
      <c r="D590" s="73" t="s">
        <v>9539</v>
      </c>
      <c r="E590" s="130" t="s">
        <v>9540</v>
      </c>
      <c r="F590" s="73" t="s">
        <v>131</v>
      </c>
      <c r="G590" s="169"/>
      <c r="H590" s="287"/>
      <c r="I590" s="285"/>
      <c r="J590" s="775">
        <f t="shared" si="1"/>
        <v>46206</v>
      </c>
      <c r="K590" s="409">
        <f>'RESOLUCIONES 2024'!$C590-'RESOLUCIONES 2024'!$J590</f>
        <v>-759</v>
      </c>
      <c r="L590" s="73"/>
      <c r="M590" s="73"/>
      <c r="N590" s="21"/>
      <c r="O590" s="21"/>
    </row>
    <row r="591" ht="15.75" customHeight="1">
      <c r="A591" s="73" t="s">
        <v>7852</v>
      </c>
      <c r="B591" s="351">
        <v>589.0</v>
      </c>
      <c r="C591" s="130">
        <v>45447.0</v>
      </c>
      <c r="D591" s="73" t="s">
        <v>9536</v>
      </c>
      <c r="E591" s="130" t="s">
        <v>9537</v>
      </c>
      <c r="F591" s="73" t="s">
        <v>131</v>
      </c>
      <c r="G591" s="169"/>
      <c r="H591" s="287"/>
      <c r="I591" s="285"/>
      <c r="J591" s="775">
        <f t="shared" si="1"/>
        <v>46206</v>
      </c>
      <c r="K591" s="409">
        <f>'RESOLUCIONES 2024'!$C591-'RESOLUCIONES 2024'!$J591</f>
        <v>-759</v>
      </c>
      <c r="L591" s="73"/>
      <c r="M591" s="73"/>
      <c r="N591" s="21"/>
      <c r="O591" s="21"/>
    </row>
    <row r="592" ht="15.75" customHeight="1">
      <c r="A592" s="73" t="s">
        <v>7852</v>
      </c>
      <c r="B592" s="351">
        <v>590.0</v>
      </c>
      <c r="C592" s="130">
        <v>45447.0</v>
      </c>
      <c r="D592" s="73" t="s">
        <v>3769</v>
      </c>
      <c r="E592" s="130" t="s">
        <v>3770</v>
      </c>
      <c r="F592" s="73" t="s">
        <v>131</v>
      </c>
      <c r="G592" s="169"/>
      <c r="H592" s="287"/>
      <c r="I592" s="285"/>
      <c r="J592" s="775">
        <f t="shared" si="1"/>
        <v>46206</v>
      </c>
      <c r="K592" s="409">
        <f>'RESOLUCIONES 2024'!$C592-'RESOLUCIONES 2024'!$J592</f>
        <v>-759</v>
      </c>
      <c r="L592" s="73"/>
      <c r="M592" s="73"/>
      <c r="N592" s="21"/>
      <c r="O592" s="21"/>
    </row>
    <row r="593" ht="15.75" customHeight="1">
      <c r="A593" s="73" t="s">
        <v>7852</v>
      </c>
      <c r="B593" s="351">
        <v>591.0</v>
      </c>
      <c r="C593" s="130">
        <v>45447.0</v>
      </c>
      <c r="D593" s="73" t="s">
        <v>7209</v>
      </c>
      <c r="E593" s="130" t="s">
        <v>9541</v>
      </c>
      <c r="F593" s="73" t="s">
        <v>131</v>
      </c>
      <c r="G593" s="169"/>
      <c r="H593" s="287"/>
      <c r="I593" s="285"/>
      <c r="J593" s="775">
        <f t="shared" si="1"/>
        <v>46206</v>
      </c>
      <c r="K593" s="409">
        <f>'RESOLUCIONES 2024'!$C593-'RESOLUCIONES 2024'!$J593</f>
        <v>-759</v>
      </c>
      <c r="L593" s="73"/>
      <c r="M593" s="73"/>
      <c r="N593" s="21"/>
      <c r="O593" s="21"/>
    </row>
    <row r="594" ht="15.75" customHeight="1">
      <c r="A594" s="73" t="s">
        <v>7852</v>
      </c>
      <c r="B594" s="351">
        <v>592.0</v>
      </c>
      <c r="C594" s="178">
        <v>45447.0</v>
      </c>
      <c r="D594" s="73" t="s">
        <v>2323</v>
      </c>
      <c r="E594" s="130" t="s">
        <v>10607</v>
      </c>
      <c r="F594" s="73" t="s">
        <v>1593</v>
      </c>
      <c r="G594" s="294" t="s">
        <v>10731</v>
      </c>
      <c r="H594" s="287"/>
      <c r="I594" s="285"/>
      <c r="J594" s="775">
        <f t="shared" si="1"/>
        <v>46206</v>
      </c>
      <c r="K594" s="409">
        <f>'RESOLUCIONES 2024'!$C594-'RESOLUCIONES 2024'!$J594</f>
        <v>-759</v>
      </c>
      <c r="L594" s="73"/>
      <c r="M594" s="73"/>
      <c r="N594" s="21"/>
      <c r="O594" s="21"/>
    </row>
    <row r="595" ht="15.75" customHeight="1">
      <c r="A595" s="73" t="s">
        <v>7852</v>
      </c>
      <c r="B595" s="351">
        <v>593.0</v>
      </c>
      <c r="C595" s="178">
        <v>45447.0</v>
      </c>
      <c r="D595" s="21" t="s">
        <v>3668</v>
      </c>
      <c r="E595" s="130" t="s">
        <v>11288</v>
      </c>
      <c r="F595" s="73" t="s">
        <v>1593</v>
      </c>
      <c r="G595" s="417" t="s">
        <v>9883</v>
      </c>
      <c r="H595" s="287"/>
      <c r="I595" s="285"/>
      <c r="J595" s="775">
        <f t="shared" si="1"/>
        <v>46206</v>
      </c>
      <c r="K595" s="409">
        <f>'RESOLUCIONES 2024'!$C595-'RESOLUCIONES 2024'!$J595</f>
        <v>-759</v>
      </c>
      <c r="L595" s="73"/>
      <c r="M595" s="73"/>
      <c r="N595" s="21"/>
      <c r="O595" s="21"/>
    </row>
    <row r="596" ht="15.75" customHeight="1">
      <c r="A596" s="73" t="s">
        <v>7852</v>
      </c>
      <c r="B596" s="351">
        <v>594.0</v>
      </c>
      <c r="C596" s="178">
        <v>45448.0</v>
      </c>
      <c r="D596" s="73" t="s">
        <v>7323</v>
      </c>
      <c r="E596" s="130" t="s">
        <v>10015</v>
      </c>
      <c r="F596" s="73" t="s">
        <v>1593</v>
      </c>
      <c r="G596" s="417" t="s">
        <v>9883</v>
      </c>
      <c r="H596" s="287"/>
      <c r="I596" s="285"/>
      <c r="J596" s="775">
        <f t="shared" si="1"/>
        <v>46206</v>
      </c>
      <c r="K596" s="409">
        <f>'RESOLUCIONES 2024'!$C596-'RESOLUCIONES 2024'!$J596</f>
        <v>-758</v>
      </c>
      <c r="L596" s="73"/>
      <c r="M596" s="73"/>
      <c r="N596" s="21"/>
      <c r="O596" s="21"/>
    </row>
    <row r="597" ht="15.75" customHeight="1">
      <c r="A597" s="73" t="s">
        <v>7852</v>
      </c>
      <c r="B597" s="351">
        <v>595.0</v>
      </c>
      <c r="C597" s="130">
        <v>45448.0</v>
      </c>
      <c r="D597" s="80" t="s">
        <v>2335</v>
      </c>
      <c r="E597" s="130" t="s">
        <v>11397</v>
      </c>
      <c r="F597" s="73" t="s">
        <v>1593</v>
      </c>
      <c r="G597" s="267" t="s">
        <v>11583</v>
      </c>
      <c r="H597" s="287"/>
      <c r="I597" s="285"/>
      <c r="J597" s="775">
        <f t="shared" si="1"/>
        <v>46206</v>
      </c>
      <c r="K597" s="409">
        <f>'RESOLUCIONES 2024'!$C597-'RESOLUCIONES 2024'!$J597</f>
        <v>-758</v>
      </c>
      <c r="L597" s="73"/>
      <c r="M597" s="73"/>
      <c r="N597" s="21"/>
      <c r="O597" s="21"/>
    </row>
    <row r="598" ht="15.75" customHeight="1">
      <c r="A598" s="73" t="s">
        <v>7852</v>
      </c>
      <c r="B598" s="351">
        <v>596.0</v>
      </c>
      <c r="C598" s="130">
        <v>45449.0</v>
      </c>
      <c r="D598" s="73" t="s">
        <v>11584</v>
      </c>
      <c r="E598" s="130" t="s">
        <v>11585</v>
      </c>
      <c r="F598" s="73" t="s">
        <v>18</v>
      </c>
      <c r="G598" s="169" t="s">
        <v>14518</v>
      </c>
      <c r="H598" s="287"/>
      <c r="I598" s="285"/>
      <c r="J598" s="775">
        <f t="shared" si="1"/>
        <v>46206</v>
      </c>
      <c r="K598" s="409">
        <f>'RESOLUCIONES 2024'!$C598-'RESOLUCIONES 2024'!$J598</f>
        <v>-757</v>
      </c>
      <c r="L598" s="73"/>
      <c r="M598" s="73"/>
      <c r="N598" s="21"/>
      <c r="O598" s="21"/>
    </row>
    <row r="599" ht="15.75" customHeight="1">
      <c r="A599" s="73" t="s">
        <v>7852</v>
      </c>
      <c r="B599" s="351">
        <v>597.0</v>
      </c>
      <c r="C599" s="130">
        <v>45449.0</v>
      </c>
      <c r="D599" s="73" t="s">
        <v>11586</v>
      </c>
      <c r="E599" s="130" t="s">
        <v>11587</v>
      </c>
      <c r="F599" s="73" t="s">
        <v>18</v>
      </c>
      <c r="G599" s="169"/>
      <c r="H599" s="287"/>
      <c r="I599" s="285"/>
      <c r="J599" s="775">
        <f t="shared" si="1"/>
        <v>46206</v>
      </c>
      <c r="K599" s="409">
        <f>'RESOLUCIONES 2024'!$C599-'RESOLUCIONES 2024'!$J599</f>
        <v>-757</v>
      </c>
      <c r="L599" s="73"/>
      <c r="M599" s="73"/>
      <c r="N599" s="21"/>
      <c r="O599" s="21"/>
    </row>
    <row r="600" ht="15.75" customHeight="1">
      <c r="A600" s="73" t="s">
        <v>7852</v>
      </c>
      <c r="B600" s="351">
        <v>598.0</v>
      </c>
      <c r="C600" s="130">
        <v>45453.0</v>
      </c>
      <c r="D600" s="73" t="s">
        <v>11588</v>
      </c>
      <c r="E600" s="130"/>
      <c r="F600" s="73" t="s">
        <v>11589</v>
      </c>
      <c r="G600" s="169"/>
      <c r="H600" s="287"/>
      <c r="I600" s="285"/>
      <c r="J600" s="775">
        <f t="shared" si="1"/>
        <v>46206</v>
      </c>
      <c r="K600" s="409">
        <f>'RESOLUCIONES 2024'!$C600-'RESOLUCIONES 2024'!$J600</f>
        <v>-753</v>
      </c>
      <c r="L600" s="73"/>
      <c r="M600" s="73"/>
      <c r="N600" s="21"/>
      <c r="O600" s="21"/>
    </row>
    <row r="601" ht="15.75" customHeight="1">
      <c r="A601" s="73" t="s">
        <v>7852</v>
      </c>
      <c r="B601" s="351">
        <v>599.0</v>
      </c>
      <c r="C601" s="130">
        <v>45453.0</v>
      </c>
      <c r="D601" s="73" t="s">
        <v>11590</v>
      </c>
      <c r="E601" s="130"/>
      <c r="F601" s="73" t="s">
        <v>11591</v>
      </c>
      <c r="G601" s="169"/>
      <c r="H601" s="287"/>
      <c r="I601" s="285"/>
      <c r="J601" s="775">
        <f t="shared" si="1"/>
        <v>46206</v>
      </c>
      <c r="K601" s="409">
        <f>'RESOLUCIONES 2024'!$C601-'RESOLUCIONES 2024'!$J601</f>
        <v>-753</v>
      </c>
      <c r="L601" s="73"/>
      <c r="M601" s="73"/>
      <c r="N601" s="21"/>
      <c r="O601" s="21"/>
    </row>
    <row r="602" ht="15.75" customHeight="1">
      <c r="A602" s="73" t="s">
        <v>7852</v>
      </c>
      <c r="B602" s="351">
        <v>600.0</v>
      </c>
      <c r="C602" s="178">
        <v>45454.0</v>
      </c>
      <c r="D602" s="73" t="s">
        <v>8503</v>
      </c>
      <c r="E602" s="130" t="s">
        <v>9210</v>
      </c>
      <c r="F602" s="73" t="s">
        <v>1593</v>
      </c>
      <c r="G602" s="294" t="s">
        <v>10731</v>
      </c>
      <c r="H602" s="287"/>
      <c r="I602" s="285"/>
      <c r="J602" s="775">
        <f t="shared" si="1"/>
        <v>46206</v>
      </c>
      <c r="K602" s="409">
        <f>'RESOLUCIONES 2024'!$C602-'RESOLUCIONES 2024'!$J602</f>
        <v>-752</v>
      </c>
      <c r="L602" s="73"/>
      <c r="M602" s="73"/>
      <c r="N602" s="21"/>
      <c r="O602" s="21"/>
    </row>
    <row r="603" ht="15.75" customHeight="1">
      <c r="A603" s="73" t="s">
        <v>7852</v>
      </c>
      <c r="B603" s="351">
        <v>601.0</v>
      </c>
      <c r="C603" s="178">
        <v>45454.0</v>
      </c>
      <c r="D603" s="73" t="s">
        <v>9526</v>
      </c>
      <c r="E603" s="130" t="s">
        <v>9527</v>
      </c>
      <c r="F603" s="73" t="s">
        <v>1593</v>
      </c>
      <c r="G603" s="294" t="s">
        <v>10731</v>
      </c>
      <c r="H603" s="287"/>
      <c r="I603" s="285"/>
      <c r="J603" s="775">
        <f t="shared" si="1"/>
        <v>46206</v>
      </c>
      <c r="K603" s="409">
        <f>'RESOLUCIONES 2024'!$C603-'RESOLUCIONES 2024'!$J603</f>
        <v>-752</v>
      </c>
      <c r="L603" s="73"/>
      <c r="M603" s="73"/>
      <c r="N603" s="21"/>
      <c r="O603" s="21"/>
    </row>
    <row r="604" ht="15.75" customHeight="1">
      <c r="A604" s="73" t="s">
        <v>7852</v>
      </c>
      <c r="B604" s="351">
        <v>602.0</v>
      </c>
      <c r="C604" s="130">
        <v>45454.0</v>
      </c>
      <c r="D604" s="73" t="s">
        <v>5002</v>
      </c>
      <c r="E604" s="130" t="s">
        <v>8987</v>
      </c>
      <c r="F604" s="73" t="s">
        <v>2751</v>
      </c>
      <c r="G604" s="169"/>
      <c r="H604" s="287" t="s">
        <v>11592</v>
      </c>
      <c r="I604" s="285"/>
      <c r="J604" s="775">
        <f t="shared" si="1"/>
        <v>46206</v>
      </c>
      <c r="K604" s="409">
        <f>'RESOLUCIONES 2024'!$C604-'RESOLUCIONES 2024'!$J604</f>
        <v>-752</v>
      </c>
      <c r="L604" s="73"/>
      <c r="M604" s="73"/>
      <c r="N604" s="21"/>
      <c r="O604" s="21"/>
    </row>
    <row r="605" ht="15.75" customHeight="1">
      <c r="A605" s="73" t="s">
        <v>7852</v>
      </c>
      <c r="B605" s="351">
        <v>603.0</v>
      </c>
      <c r="C605" s="130">
        <v>45454.0</v>
      </c>
      <c r="D605" s="73" t="s">
        <v>11311</v>
      </c>
      <c r="E605" s="130" t="s">
        <v>11593</v>
      </c>
      <c r="F605" s="73" t="s">
        <v>2751</v>
      </c>
      <c r="G605" s="169"/>
      <c r="H605" s="287"/>
      <c r="I605" s="285"/>
      <c r="J605" s="775">
        <f t="shared" si="1"/>
        <v>46206</v>
      </c>
      <c r="K605" s="409">
        <f>'RESOLUCIONES 2024'!$C605-'RESOLUCIONES 2024'!$J605</f>
        <v>-752</v>
      </c>
      <c r="L605" s="73"/>
      <c r="M605" s="73"/>
      <c r="N605" s="21"/>
      <c r="O605" s="21"/>
    </row>
    <row r="606" ht="15.75" customHeight="1">
      <c r="A606" s="73" t="s">
        <v>7852</v>
      </c>
      <c r="B606" s="351">
        <v>604.0</v>
      </c>
      <c r="C606" s="130">
        <v>45454.0</v>
      </c>
      <c r="D606" s="73" t="s">
        <v>11570</v>
      </c>
      <c r="E606" s="130" t="s">
        <v>11594</v>
      </c>
      <c r="F606" s="73" t="s">
        <v>2751</v>
      </c>
      <c r="G606" s="169"/>
      <c r="H606" s="287"/>
      <c r="I606" s="285"/>
      <c r="J606" s="775">
        <f t="shared" si="1"/>
        <v>46206</v>
      </c>
      <c r="K606" s="409">
        <f>'RESOLUCIONES 2024'!$C606-'RESOLUCIONES 2024'!$J606</f>
        <v>-752</v>
      </c>
      <c r="L606" s="73"/>
      <c r="M606" s="73"/>
      <c r="N606" s="21"/>
      <c r="O606" s="21"/>
    </row>
    <row r="607" ht="15.75" customHeight="1">
      <c r="A607" s="73" t="s">
        <v>7852</v>
      </c>
      <c r="B607" s="351">
        <v>605.0</v>
      </c>
      <c r="C607" s="130">
        <v>45456.0</v>
      </c>
      <c r="D607" s="73" t="s">
        <v>11595</v>
      </c>
      <c r="E607" s="130" t="s">
        <v>11596</v>
      </c>
      <c r="F607" s="73" t="s">
        <v>18</v>
      </c>
      <c r="G607" s="169" t="s">
        <v>4966</v>
      </c>
      <c r="H607" s="287"/>
      <c r="I607" s="285"/>
      <c r="J607" s="775">
        <f t="shared" si="1"/>
        <v>46206</v>
      </c>
      <c r="K607" s="409">
        <f>'RESOLUCIONES 2024'!$C607-'RESOLUCIONES 2024'!$J607</f>
        <v>-750</v>
      </c>
      <c r="L607" s="73"/>
      <c r="M607" s="73"/>
      <c r="N607" s="21"/>
      <c r="O607" s="21"/>
    </row>
    <row r="608" ht="15.75" customHeight="1">
      <c r="A608" s="73" t="s">
        <v>7852</v>
      </c>
      <c r="B608" s="351">
        <v>606.0</v>
      </c>
      <c r="C608" s="130">
        <v>45456.0</v>
      </c>
      <c r="D608" s="73" t="s">
        <v>11597</v>
      </c>
      <c r="E608" s="130" t="s">
        <v>11598</v>
      </c>
      <c r="F608" s="73" t="s">
        <v>18</v>
      </c>
      <c r="G608" s="169" t="s">
        <v>2663</v>
      </c>
      <c r="H608" s="287"/>
      <c r="I608" s="285"/>
      <c r="J608" s="775">
        <f t="shared" si="1"/>
        <v>46206</v>
      </c>
      <c r="K608" s="409">
        <f>'RESOLUCIONES 2024'!$C608-'RESOLUCIONES 2024'!$J608</f>
        <v>-750</v>
      </c>
      <c r="L608" s="73"/>
      <c r="M608" s="73"/>
      <c r="N608" s="21"/>
      <c r="O608" s="21"/>
    </row>
    <row r="609" ht="15.75" customHeight="1">
      <c r="A609" s="73" t="s">
        <v>7852</v>
      </c>
      <c r="B609" s="351">
        <v>607.0</v>
      </c>
      <c r="C609" s="130">
        <v>45456.0</v>
      </c>
      <c r="D609" s="73" t="s">
        <v>300</v>
      </c>
      <c r="E609" s="130" t="s">
        <v>11599</v>
      </c>
      <c r="F609" s="73" t="s">
        <v>18</v>
      </c>
      <c r="G609" s="169" t="s">
        <v>8645</v>
      </c>
      <c r="H609" s="287"/>
      <c r="I609" s="285"/>
      <c r="J609" s="775">
        <f t="shared" si="1"/>
        <v>46206</v>
      </c>
      <c r="K609" s="409">
        <f>'RESOLUCIONES 2024'!$C609-'RESOLUCIONES 2024'!$J609</f>
        <v>-750</v>
      </c>
      <c r="L609" s="73"/>
      <c r="M609" s="73"/>
      <c r="N609" s="21"/>
      <c r="O609" s="21"/>
    </row>
    <row r="610" ht="15.75" customHeight="1">
      <c r="A610" s="73" t="s">
        <v>7852</v>
      </c>
      <c r="B610" s="351">
        <v>608.0</v>
      </c>
      <c r="C610" s="130">
        <v>45456.0</v>
      </c>
      <c r="D610" s="73" t="s">
        <v>11600</v>
      </c>
      <c r="E610" s="130" t="s">
        <v>11601</v>
      </c>
      <c r="F610" s="73" t="s">
        <v>18</v>
      </c>
      <c r="G610" s="169" t="s">
        <v>1871</v>
      </c>
      <c r="H610" s="287"/>
      <c r="I610" s="285"/>
      <c r="J610" s="775">
        <f t="shared" si="1"/>
        <v>46206</v>
      </c>
      <c r="K610" s="409">
        <f>'RESOLUCIONES 2024'!$C610-'RESOLUCIONES 2024'!$J610</f>
        <v>-750</v>
      </c>
      <c r="L610" s="73"/>
      <c r="M610" s="73"/>
      <c r="N610" s="21"/>
      <c r="O610" s="21"/>
    </row>
    <row r="611" ht="15.75" customHeight="1">
      <c r="A611" s="73" t="s">
        <v>7852</v>
      </c>
      <c r="B611" s="351">
        <v>609.0</v>
      </c>
      <c r="C611" s="130">
        <v>45456.0</v>
      </c>
      <c r="D611" s="73" t="s">
        <v>11602</v>
      </c>
      <c r="E611" s="130" t="s">
        <v>11603</v>
      </c>
      <c r="F611" s="73" t="s">
        <v>18</v>
      </c>
      <c r="G611" s="169" t="s">
        <v>4753</v>
      </c>
      <c r="H611" s="287"/>
      <c r="I611" s="285"/>
      <c r="J611" s="775">
        <f t="shared" si="1"/>
        <v>46206</v>
      </c>
      <c r="K611" s="409">
        <f>'RESOLUCIONES 2024'!$C611-'RESOLUCIONES 2024'!$J611</f>
        <v>-750</v>
      </c>
      <c r="L611" s="73"/>
      <c r="M611" s="73"/>
      <c r="N611" s="21"/>
      <c r="O611" s="21"/>
    </row>
    <row r="612" ht="15.75" customHeight="1">
      <c r="A612" s="73" t="s">
        <v>7852</v>
      </c>
      <c r="B612" s="351">
        <v>610.0</v>
      </c>
      <c r="C612" s="130">
        <v>45456.0</v>
      </c>
      <c r="D612" s="73" t="s">
        <v>11604</v>
      </c>
      <c r="E612" s="130" t="s">
        <v>11605</v>
      </c>
      <c r="F612" s="73" t="s">
        <v>18</v>
      </c>
      <c r="G612" s="169" t="s">
        <v>3187</v>
      </c>
      <c r="H612" s="287"/>
      <c r="I612" s="285"/>
      <c r="J612" s="775">
        <f t="shared" si="1"/>
        <v>46206</v>
      </c>
      <c r="K612" s="409">
        <f>'RESOLUCIONES 2024'!$C612-'RESOLUCIONES 2024'!$J612</f>
        <v>-750</v>
      </c>
      <c r="L612" s="73"/>
      <c r="M612" s="73"/>
      <c r="N612" s="21"/>
      <c r="O612" s="21"/>
    </row>
    <row r="613" ht="15.75" customHeight="1">
      <c r="A613" s="73" t="s">
        <v>7852</v>
      </c>
      <c r="B613" s="351">
        <v>611.0</v>
      </c>
      <c r="C613" s="130">
        <v>45456.0</v>
      </c>
      <c r="D613" s="73" t="s">
        <v>11606</v>
      </c>
      <c r="E613" s="130" t="s">
        <v>11607</v>
      </c>
      <c r="F613" s="73" t="s">
        <v>18</v>
      </c>
      <c r="G613" s="169" t="s">
        <v>2111</v>
      </c>
      <c r="H613" s="287"/>
      <c r="I613" s="285"/>
      <c r="J613" s="775">
        <f t="shared" si="1"/>
        <v>46206</v>
      </c>
      <c r="K613" s="409">
        <f>'RESOLUCIONES 2024'!$C613-'RESOLUCIONES 2024'!$J613</f>
        <v>-750</v>
      </c>
      <c r="L613" s="73"/>
      <c r="M613" s="73"/>
      <c r="N613" s="21"/>
      <c r="O613" s="21"/>
    </row>
    <row r="614" ht="15.75" customHeight="1">
      <c r="A614" s="73" t="s">
        <v>7852</v>
      </c>
      <c r="B614" s="351">
        <v>612.0</v>
      </c>
      <c r="C614" s="130">
        <v>45456.0</v>
      </c>
      <c r="D614" s="73" t="s">
        <v>5631</v>
      </c>
      <c r="E614" s="130" t="s">
        <v>11608</v>
      </c>
      <c r="F614" s="73" t="s">
        <v>18</v>
      </c>
      <c r="G614" s="169" t="s">
        <v>8445</v>
      </c>
      <c r="H614" s="287"/>
      <c r="I614" s="285"/>
      <c r="J614" s="775">
        <f t="shared" si="1"/>
        <v>46206</v>
      </c>
      <c r="K614" s="409">
        <f>'RESOLUCIONES 2024'!$C614-'RESOLUCIONES 2024'!$J614</f>
        <v>-750</v>
      </c>
      <c r="L614" s="73"/>
      <c r="M614" s="73"/>
      <c r="N614" s="21"/>
      <c r="O614" s="21"/>
    </row>
    <row r="615" ht="15.75" customHeight="1">
      <c r="A615" s="73" t="s">
        <v>7852</v>
      </c>
      <c r="B615" s="351">
        <v>613.0</v>
      </c>
      <c r="C615" s="130">
        <v>45456.0</v>
      </c>
      <c r="D615" s="73" t="s">
        <v>11609</v>
      </c>
      <c r="E615" s="130" t="s">
        <v>11610</v>
      </c>
      <c r="F615" s="73" t="s">
        <v>18</v>
      </c>
      <c r="G615" s="169" t="s">
        <v>1711</v>
      </c>
      <c r="H615" s="287"/>
      <c r="I615" s="285"/>
      <c r="J615" s="775">
        <f t="shared" si="1"/>
        <v>46206</v>
      </c>
      <c r="K615" s="409">
        <f>'RESOLUCIONES 2024'!$C615-'RESOLUCIONES 2024'!$J615</f>
        <v>-750</v>
      </c>
      <c r="L615" s="73"/>
      <c r="M615" s="73"/>
      <c r="N615" s="21"/>
      <c r="O615" s="21"/>
    </row>
    <row r="616" ht="15.75" customHeight="1">
      <c r="A616" s="73" t="s">
        <v>7852</v>
      </c>
      <c r="B616" s="351">
        <v>614.0</v>
      </c>
      <c r="C616" s="130">
        <v>45456.0</v>
      </c>
      <c r="D616" s="73" t="s">
        <v>2335</v>
      </c>
      <c r="E616" s="130" t="s">
        <v>11397</v>
      </c>
      <c r="F616" s="73" t="s">
        <v>1593</v>
      </c>
      <c r="G616" s="294" t="s">
        <v>10731</v>
      </c>
      <c r="H616" s="287"/>
      <c r="I616" s="285"/>
      <c r="J616" s="775">
        <f t="shared" si="1"/>
        <v>46206</v>
      </c>
      <c r="K616" s="409">
        <f>'RESOLUCIONES 2024'!$C616-'RESOLUCIONES 2024'!$J616</f>
        <v>-750</v>
      </c>
      <c r="L616" s="73"/>
      <c r="M616" s="73"/>
      <c r="N616" s="21"/>
      <c r="O616" s="21"/>
    </row>
    <row r="617" ht="15.75" customHeight="1">
      <c r="A617" s="73" t="s">
        <v>7852</v>
      </c>
      <c r="B617" s="351">
        <v>615.0</v>
      </c>
      <c r="C617" s="130">
        <v>45456.0</v>
      </c>
      <c r="D617" s="73" t="s">
        <v>8517</v>
      </c>
      <c r="E617" s="130" t="s">
        <v>8518</v>
      </c>
      <c r="F617" s="73" t="s">
        <v>11577</v>
      </c>
      <c r="G617" s="169"/>
      <c r="H617" s="287"/>
      <c r="I617" s="285"/>
      <c r="J617" s="775">
        <f t="shared" si="1"/>
        <v>46206</v>
      </c>
      <c r="K617" s="409">
        <f>'RESOLUCIONES 2024'!$C617-'RESOLUCIONES 2024'!$J617</f>
        <v>-750</v>
      </c>
      <c r="L617" s="73"/>
      <c r="M617" s="73"/>
      <c r="N617" s="21"/>
      <c r="O617" s="21"/>
    </row>
    <row r="618" ht="15.75" customHeight="1">
      <c r="A618" s="73" t="s">
        <v>7852</v>
      </c>
      <c r="B618" s="351">
        <v>616.0</v>
      </c>
      <c r="C618" s="130">
        <v>45456.0</v>
      </c>
      <c r="D618" s="73" t="s">
        <v>3187</v>
      </c>
      <c r="E618" s="130" t="s">
        <v>11611</v>
      </c>
      <c r="F618" s="73" t="s">
        <v>14517</v>
      </c>
      <c r="G618" s="169"/>
      <c r="H618" s="287"/>
      <c r="I618" s="285"/>
      <c r="J618" s="775">
        <f t="shared" si="1"/>
        <v>46206</v>
      </c>
      <c r="K618" s="409">
        <f>'RESOLUCIONES 2024'!$C618-'RESOLUCIONES 2024'!$J618</f>
        <v>-750</v>
      </c>
      <c r="L618" s="73"/>
      <c r="M618" s="73"/>
      <c r="N618" s="21"/>
      <c r="O618" s="21"/>
    </row>
    <row r="619" ht="15.75" customHeight="1">
      <c r="A619" s="73" t="s">
        <v>7852</v>
      </c>
      <c r="B619" s="351">
        <v>617.0</v>
      </c>
      <c r="C619" s="130">
        <v>45457.0</v>
      </c>
      <c r="D619" s="73" t="s">
        <v>11138</v>
      </c>
      <c r="E619" s="130" t="s">
        <v>11139</v>
      </c>
      <c r="F619" s="73" t="s">
        <v>1624</v>
      </c>
      <c r="G619" s="169"/>
      <c r="H619" s="287"/>
      <c r="I619" s="285"/>
      <c r="J619" s="775">
        <f t="shared" si="1"/>
        <v>46206</v>
      </c>
      <c r="K619" s="409">
        <f>'RESOLUCIONES 2024'!$C619-'RESOLUCIONES 2024'!$J619</f>
        <v>-749</v>
      </c>
      <c r="L619" s="73"/>
      <c r="M619" s="73"/>
      <c r="N619" s="21"/>
      <c r="O619" s="21"/>
    </row>
    <row r="620" ht="15.75" customHeight="1">
      <c r="A620" s="73" t="s">
        <v>7852</v>
      </c>
      <c r="B620" s="351">
        <v>618.0</v>
      </c>
      <c r="C620" s="130">
        <v>45457.0</v>
      </c>
      <c r="D620" s="73" t="s">
        <v>11175</v>
      </c>
      <c r="E620" s="130" t="s">
        <v>11176</v>
      </c>
      <c r="F620" s="73" t="s">
        <v>1624</v>
      </c>
      <c r="G620" s="169"/>
      <c r="H620" s="287"/>
      <c r="I620" s="285"/>
      <c r="J620" s="775">
        <f t="shared" si="1"/>
        <v>46206</v>
      </c>
      <c r="K620" s="409">
        <f>'RESOLUCIONES 2024'!$C620-'RESOLUCIONES 2024'!$J620</f>
        <v>-749</v>
      </c>
      <c r="L620" s="73"/>
      <c r="M620" s="73"/>
      <c r="N620" s="21"/>
      <c r="O620" s="21"/>
    </row>
    <row r="621" ht="15.75" customHeight="1">
      <c r="A621" s="73" t="s">
        <v>7852</v>
      </c>
      <c r="B621" s="351">
        <v>619.0</v>
      </c>
      <c r="C621" s="130">
        <v>45457.0</v>
      </c>
      <c r="D621" s="73" t="s">
        <v>2909</v>
      </c>
      <c r="E621" s="130" t="s">
        <v>2910</v>
      </c>
      <c r="F621" s="73" t="s">
        <v>1624</v>
      </c>
      <c r="G621" s="169"/>
      <c r="H621" s="287"/>
      <c r="I621" s="285"/>
      <c r="J621" s="775">
        <f t="shared" si="1"/>
        <v>46206</v>
      </c>
      <c r="K621" s="409">
        <f>'RESOLUCIONES 2024'!$C621-'RESOLUCIONES 2024'!$J621</f>
        <v>-749</v>
      </c>
      <c r="L621" s="73"/>
      <c r="M621" s="73"/>
      <c r="N621" s="21"/>
      <c r="O621" s="21"/>
    </row>
    <row r="622" ht="15.75" customHeight="1">
      <c r="A622" s="73" t="s">
        <v>7852</v>
      </c>
      <c r="B622" s="351">
        <v>620.0</v>
      </c>
      <c r="C622" s="130">
        <v>45457.0</v>
      </c>
      <c r="D622" s="73" t="s">
        <v>11150</v>
      </c>
      <c r="E622" s="130" t="s">
        <v>11151</v>
      </c>
      <c r="F622" s="73" t="s">
        <v>1624</v>
      </c>
      <c r="G622" s="169"/>
      <c r="H622" s="287"/>
      <c r="I622" s="285"/>
      <c r="J622" s="775">
        <f t="shared" si="1"/>
        <v>46206</v>
      </c>
      <c r="K622" s="409">
        <f>'RESOLUCIONES 2024'!$C622-'RESOLUCIONES 2024'!$J622</f>
        <v>-749</v>
      </c>
      <c r="L622" s="73"/>
      <c r="M622" s="73"/>
      <c r="N622" s="21"/>
      <c r="O622" s="21"/>
    </row>
    <row r="623" ht="15.75" customHeight="1">
      <c r="A623" s="73" t="s">
        <v>7852</v>
      </c>
      <c r="B623" s="351">
        <v>621.0</v>
      </c>
      <c r="C623" s="130">
        <v>45457.0</v>
      </c>
      <c r="D623" s="73" t="s">
        <v>9251</v>
      </c>
      <c r="E623" s="130" t="s">
        <v>9942</v>
      </c>
      <c r="F623" s="73" t="s">
        <v>1624</v>
      </c>
      <c r="G623" s="268"/>
      <c r="H623" s="287"/>
      <c r="I623" s="285"/>
      <c r="J623" s="775">
        <f t="shared" si="1"/>
        <v>46206</v>
      </c>
      <c r="K623" s="409">
        <f>'RESOLUCIONES 2024'!$C623-'RESOLUCIONES 2024'!$J623</f>
        <v>-749</v>
      </c>
      <c r="L623" s="73"/>
      <c r="M623" s="73"/>
      <c r="N623" s="21"/>
      <c r="O623" s="21"/>
    </row>
    <row r="624" ht="15.75" customHeight="1">
      <c r="A624" s="73" t="s">
        <v>7852</v>
      </c>
      <c r="B624" s="351">
        <v>622.0</v>
      </c>
      <c r="C624" s="130">
        <v>45457.0</v>
      </c>
      <c r="D624" s="73" t="s">
        <v>11439</v>
      </c>
      <c r="E624" s="130" t="s">
        <v>11440</v>
      </c>
      <c r="F624" s="73" t="s">
        <v>1624</v>
      </c>
      <c r="G624" s="294"/>
      <c r="H624" s="287"/>
      <c r="I624" s="285"/>
      <c r="J624" s="775">
        <f t="shared" si="1"/>
        <v>46206</v>
      </c>
      <c r="K624" s="409">
        <f>'RESOLUCIONES 2024'!$C624-'RESOLUCIONES 2024'!$J624</f>
        <v>-749</v>
      </c>
      <c r="L624" s="73"/>
      <c r="M624" s="73"/>
      <c r="N624" s="21"/>
      <c r="O624" s="21"/>
    </row>
    <row r="625" ht="15.75" customHeight="1">
      <c r="A625" s="73" t="s">
        <v>7852</v>
      </c>
      <c r="B625" s="351">
        <v>623.0</v>
      </c>
      <c r="C625" s="130">
        <v>45457.0</v>
      </c>
      <c r="D625" s="73" t="s">
        <v>11555</v>
      </c>
      <c r="E625" s="130" t="s">
        <v>11228</v>
      </c>
      <c r="F625" s="73" t="s">
        <v>1624</v>
      </c>
      <c r="G625" s="294"/>
      <c r="H625" s="287"/>
      <c r="I625" s="285"/>
      <c r="J625" s="775">
        <f t="shared" si="1"/>
        <v>46206</v>
      </c>
      <c r="K625" s="409">
        <f>'RESOLUCIONES 2024'!$C625-'RESOLUCIONES 2024'!$J625</f>
        <v>-749</v>
      </c>
      <c r="L625" s="73"/>
      <c r="M625" s="73"/>
      <c r="N625" s="21"/>
      <c r="O625" s="21"/>
    </row>
    <row r="626" ht="15.75" customHeight="1">
      <c r="A626" s="73" t="s">
        <v>7852</v>
      </c>
      <c r="B626" s="351">
        <v>624.0</v>
      </c>
      <c r="C626" s="130">
        <v>45457.0</v>
      </c>
      <c r="D626" s="73" t="s">
        <v>11375</v>
      </c>
      <c r="E626" s="130" t="s">
        <v>11419</v>
      </c>
      <c r="F626" s="73" t="s">
        <v>1624</v>
      </c>
      <c r="G626" s="294"/>
      <c r="H626" s="287"/>
      <c r="I626" s="285"/>
      <c r="J626" s="775">
        <f t="shared" si="1"/>
        <v>46206</v>
      </c>
      <c r="K626" s="409">
        <f>'RESOLUCIONES 2024'!$C626-'RESOLUCIONES 2024'!$J626</f>
        <v>-749</v>
      </c>
      <c r="L626" s="73"/>
      <c r="M626" s="73"/>
      <c r="N626" s="21"/>
      <c r="O626" s="21"/>
    </row>
    <row r="627" ht="15.75" customHeight="1">
      <c r="A627" s="73" t="s">
        <v>7852</v>
      </c>
      <c r="B627" s="351">
        <v>625.0</v>
      </c>
      <c r="C627" s="130">
        <v>45463.0</v>
      </c>
      <c r="D627" s="73" t="s">
        <v>5002</v>
      </c>
      <c r="E627" s="130" t="s">
        <v>8987</v>
      </c>
      <c r="F627" s="73" t="s">
        <v>2751</v>
      </c>
      <c r="G627" s="389"/>
      <c r="H627" s="287"/>
      <c r="I627" s="285"/>
      <c r="J627" s="775">
        <f t="shared" si="1"/>
        <v>46206</v>
      </c>
      <c r="K627" s="409">
        <f>'RESOLUCIONES 2024'!$C627-'RESOLUCIONES 2024'!$J627</f>
        <v>-743</v>
      </c>
      <c r="L627" s="73"/>
      <c r="M627" s="73"/>
      <c r="N627" s="21"/>
      <c r="O627" s="21"/>
    </row>
    <row r="628" ht="15.75" customHeight="1">
      <c r="A628" s="73" t="s">
        <v>7852</v>
      </c>
      <c r="B628" s="351">
        <v>626.0</v>
      </c>
      <c r="C628" s="130">
        <v>45463.0</v>
      </c>
      <c r="D628" s="73" t="s">
        <v>3162</v>
      </c>
      <c r="E628" s="130" t="s">
        <v>11541</v>
      </c>
      <c r="F628" s="73" t="s">
        <v>2751</v>
      </c>
      <c r="G628" s="169"/>
      <c r="H628" s="287"/>
      <c r="I628" s="285"/>
      <c r="J628" s="775">
        <f t="shared" si="1"/>
        <v>46206</v>
      </c>
      <c r="K628" s="409">
        <f>'RESOLUCIONES 2024'!$C628-'RESOLUCIONES 2024'!$J628</f>
        <v>-743</v>
      </c>
      <c r="L628" s="73"/>
      <c r="M628" s="73"/>
      <c r="N628" s="21"/>
      <c r="O628" s="21"/>
    </row>
    <row r="629" ht="15.75" customHeight="1">
      <c r="A629" s="73" t="s">
        <v>7852</v>
      </c>
      <c r="B629" s="351">
        <v>627.0</v>
      </c>
      <c r="C629" s="130">
        <v>45463.0</v>
      </c>
      <c r="D629" s="73" t="s">
        <v>7316</v>
      </c>
      <c r="E629" s="130" t="s">
        <v>9941</v>
      </c>
      <c r="F629" s="73" t="s">
        <v>131</v>
      </c>
      <c r="G629" s="169"/>
      <c r="H629" s="287"/>
      <c r="I629" s="285"/>
      <c r="J629" s="775">
        <f t="shared" si="1"/>
        <v>46206</v>
      </c>
      <c r="K629" s="409">
        <f>'RESOLUCIONES 2024'!$C629-'RESOLUCIONES 2024'!$J629</f>
        <v>-743</v>
      </c>
      <c r="L629" s="73"/>
      <c r="M629" s="73"/>
      <c r="N629" s="21"/>
      <c r="O629" s="21"/>
    </row>
    <row r="630" ht="15.75" customHeight="1">
      <c r="A630" s="73" t="s">
        <v>7852</v>
      </c>
      <c r="B630" s="351">
        <v>628.0</v>
      </c>
      <c r="C630" s="130">
        <v>45463.0</v>
      </c>
      <c r="D630" s="73" t="s">
        <v>7866</v>
      </c>
      <c r="E630" s="130" t="s">
        <v>7867</v>
      </c>
      <c r="F630" s="779" t="s">
        <v>2253</v>
      </c>
      <c r="G630" s="169" t="s">
        <v>9555</v>
      </c>
      <c r="H630" s="287"/>
      <c r="I630" s="285"/>
      <c r="J630" s="775">
        <f t="shared" si="1"/>
        <v>46206</v>
      </c>
      <c r="K630" s="409">
        <f>'RESOLUCIONES 2024'!$C630-'RESOLUCIONES 2024'!$J630</f>
        <v>-743</v>
      </c>
      <c r="L630" s="73"/>
      <c r="M630" s="73"/>
      <c r="N630" s="21"/>
      <c r="O630" s="21"/>
    </row>
    <row r="631" ht="15.75" customHeight="1">
      <c r="A631" s="73" t="s">
        <v>7852</v>
      </c>
      <c r="B631" s="351">
        <v>629.0</v>
      </c>
      <c r="C631" s="130">
        <v>45463.0</v>
      </c>
      <c r="D631" s="73" t="s">
        <v>7518</v>
      </c>
      <c r="E631" s="130" t="s">
        <v>9913</v>
      </c>
      <c r="F631" s="73" t="s">
        <v>8629</v>
      </c>
      <c r="G631" s="169"/>
      <c r="H631" s="287"/>
      <c r="I631" s="285"/>
      <c r="J631" s="775">
        <f t="shared" si="1"/>
        <v>46206</v>
      </c>
      <c r="K631" s="409">
        <f>'RESOLUCIONES 2024'!$C631-'RESOLUCIONES 2024'!$J631</f>
        <v>-743</v>
      </c>
      <c r="L631" s="73"/>
      <c r="M631" s="73"/>
      <c r="N631" s="21"/>
      <c r="O631" s="21"/>
    </row>
    <row r="632" ht="15.75" customHeight="1">
      <c r="A632" s="73" t="s">
        <v>7852</v>
      </c>
      <c r="B632" s="351">
        <v>630.0</v>
      </c>
      <c r="C632" s="130">
        <v>45463.0</v>
      </c>
      <c r="D632" s="73" t="s">
        <v>1945</v>
      </c>
      <c r="E632" s="130" t="s">
        <v>10066</v>
      </c>
      <c r="F632" s="73" t="s">
        <v>8629</v>
      </c>
      <c r="G632" s="169"/>
      <c r="H632" s="287"/>
      <c r="I632" s="285"/>
      <c r="J632" s="775">
        <f t="shared" si="1"/>
        <v>46206</v>
      </c>
      <c r="K632" s="409">
        <f>'RESOLUCIONES 2024'!$C632-'RESOLUCIONES 2024'!$J632</f>
        <v>-743</v>
      </c>
      <c r="L632" s="73"/>
      <c r="M632" s="73"/>
      <c r="N632" s="21"/>
      <c r="O632" s="21"/>
    </row>
    <row r="633" ht="15.75" customHeight="1">
      <c r="A633" s="73" t="s">
        <v>7852</v>
      </c>
      <c r="B633" s="351">
        <v>631.0</v>
      </c>
      <c r="C633" s="130">
        <v>45463.0</v>
      </c>
      <c r="D633" s="73" t="s">
        <v>8517</v>
      </c>
      <c r="E633" s="130" t="s">
        <v>8518</v>
      </c>
      <c r="F633" s="73" t="s">
        <v>131</v>
      </c>
      <c r="G633" s="169"/>
      <c r="H633" s="287"/>
      <c r="I633" s="285"/>
      <c r="J633" s="775">
        <f t="shared" si="1"/>
        <v>46206</v>
      </c>
      <c r="K633" s="409">
        <f>'RESOLUCIONES 2024'!$C633-'RESOLUCIONES 2024'!$J633</f>
        <v>-743</v>
      </c>
      <c r="L633" s="73"/>
      <c r="M633" s="73"/>
      <c r="N633" s="21"/>
      <c r="O633" s="21"/>
    </row>
    <row r="634" ht="15.75" customHeight="1">
      <c r="A634" s="73" t="s">
        <v>7852</v>
      </c>
      <c r="B634" s="351">
        <v>632.0</v>
      </c>
      <c r="C634" s="130">
        <v>45463.0</v>
      </c>
      <c r="D634" s="73" t="s">
        <v>11613</v>
      </c>
      <c r="E634" s="130" t="s">
        <v>11614</v>
      </c>
      <c r="F634" s="73" t="s">
        <v>18</v>
      </c>
      <c r="G634" s="253" t="s">
        <v>11257</v>
      </c>
      <c r="H634" s="287"/>
      <c r="I634" s="285"/>
      <c r="J634" s="775">
        <f t="shared" si="1"/>
        <v>46206</v>
      </c>
      <c r="K634" s="409">
        <f>'RESOLUCIONES 2024'!$C634-'RESOLUCIONES 2024'!$J634</f>
        <v>-743</v>
      </c>
      <c r="L634" s="73"/>
      <c r="M634" s="73"/>
      <c r="N634" s="21"/>
      <c r="O634" s="21"/>
    </row>
    <row r="635" ht="15.75" customHeight="1">
      <c r="A635" s="73" t="s">
        <v>7852</v>
      </c>
      <c r="B635" s="351">
        <v>633.0</v>
      </c>
      <c r="C635" s="130">
        <v>45463.0</v>
      </c>
      <c r="D635" s="73" t="s">
        <v>11615</v>
      </c>
      <c r="E635" s="130" t="s">
        <v>11616</v>
      </c>
      <c r="F635" s="73" t="s">
        <v>18</v>
      </c>
      <c r="G635" s="253" t="s">
        <v>11617</v>
      </c>
      <c r="H635" s="287"/>
      <c r="I635" s="285"/>
      <c r="J635" s="775">
        <f t="shared" si="1"/>
        <v>46206</v>
      </c>
      <c r="K635" s="409">
        <f>'RESOLUCIONES 2024'!$C635-'RESOLUCIONES 2024'!$J635</f>
        <v>-743</v>
      </c>
      <c r="L635" s="73"/>
      <c r="M635" s="73"/>
      <c r="N635" s="21"/>
      <c r="O635" s="21"/>
    </row>
    <row r="636" ht="15.75" customHeight="1">
      <c r="A636" s="73" t="s">
        <v>7852</v>
      </c>
      <c r="B636" s="351">
        <v>634.0</v>
      </c>
      <c r="C636" s="130">
        <v>45463.0</v>
      </c>
      <c r="D636" s="73" t="s">
        <v>7491</v>
      </c>
      <c r="E636" s="130" t="s">
        <v>11618</v>
      </c>
      <c r="F636" s="73" t="s">
        <v>18</v>
      </c>
      <c r="G636" s="169" t="s">
        <v>1964</v>
      </c>
      <c r="H636" s="287"/>
      <c r="I636" s="285"/>
      <c r="J636" s="775">
        <f t="shared" si="1"/>
        <v>46206</v>
      </c>
      <c r="K636" s="409">
        <f>'RESOLUCIONES 2024'!$C636-'RESOLUCIONES 2024'!$J636</f>
        <v>-743</v>
      </c>
      <c r="L636" s="73"/>
      <c r="M636" s="73"/>
      <c r="N636" s="21"/>
      <c r="O636" s="21"/>
    </row>
    <row r="637" ht="15.75" customHeight="1">
      <c r="A637" s="73" t="s">
        <v>7852</v>
      </c>
      <c r="B637" s="351">
        <v>635.0</v>
      </c>
      <c r="C637" s="130">
        <v>45463.0</v>
      </c>
      <c r="D637" s="73" t="s">
        <v>3757</v>
      </c>
      <c r="E637" s="130" t="s">
        <v>11619</v>
      </c>
      <c r="F637" s="73" t="s">
        <v>18</v>
      </c>
      <c r="G637" s="169" t="s">
        <v>4620</v>
      </c>
      <c r="H637" s="287"/>
      <c r="I637" s="285"/>
      <c r="J637" s="775">
        <f t="shared" si="1"/>
        <v>46206</v>
      </c>
      <c r="K637" s="409">
        <f>'RESOLUCIONES 2024'!$C637-'RESOLUCIONES 2024'!$J637</f>
        <v>-743</v>
      </c>
      <c r="L637" s="73"/>
      <c r="M637" s="73"/>
      <c r="N637" s="21"/>
      <c r="O637" s="21"/>
    </row>
    <row r="638" ht="15.75" customHeight="1">
      <c r="A638" s="73" t="s">
        <v>7852</v>
      </c>
      <c r="B638" s="351">
        <v>636.0</v>
      </c>
      <c r="C638" s="130">
        <v>45463.0</v>
      </c>
      <c r="D638" s="73" t="s">
        <v>7842</v>
      </c>
      <c r="E638" s="130" t="s">
        <v>7843</v>
      </c>
      <c r="F638" s="73" t="s">
        <v>131</v>
      </c>
      <c r="G638" s="259"/>
      <c r="H638" s="287"/>
      <c r="I638" s="285"/>
      <c r="J638" s="775">
        <f t="shared" si="1"/>
        <v>46206</v>
      </c>
      <c r="K638" s="409">
        <f>'RESOLUCIONES 2024'!$C638-'RESOLUCIONES 2024'!$J638</f>
        <v>-743</v>
      </c>
      <c r="L638" s="73"/>
      <c r="M638" s="73"/>
      <c r="N638" s="21"/>
      <c r="O638" s="21"/>
    </row>
    <row r="639" ht="15.75" customHeight="1">
      <c r="A639" s="73" t="s">
        <v>7852</v>
      </c>
      <c r="B639" s="351">
        <v>637.0</v>
      </c>
      <c r="C639" s="130">
        <v>45463.0</v>
      </c>
      <c r="D639" s="73" t="s">
        <v>10147</v>
      </c>
      <c r="E639" s="130" t="s">
        <v>10970</v>
      </c>
      <c r="F639" s="73" t="s">
        <v>131</v>
      </c>
      <c r="G639" s="253"/>
      <c r="H639" s="287"/>
      <c r="I639" s="285"/>
      <c r="J639" s="775">
        <f t="shared" si="1"/>
        <v>46206</v>
      </c>
      <c r="K639" s="409">
        <f>'RESOLUCIONES 2024'!$C639-'RESOLUCIONES 2024'!$J639</f>
        <v>-743</v>
      </c>
      <c r="L639" s="73"/>
      <c r="M639" s="73"/>
      <c r="N639" s="21"/>
      <c r="O639" s="21"/>
    </row>
    <row r="640" ht="15.75" customHeight="1">
      <c r="A640" s="73" t="s">
        <v>7852</v>
      </c>
      <c r="B640" s="351">
        <v>638.0</v>
      </c>
      <c r="C640" s="130">
        <v>45463.0</v>
      </c>
      <c r="D640" s="73" t="s">
        <v>11620</v>
      </c>
      <c r="E640" s="130" t="s">
        <v>10972</v>
      </c>
      <c r="F640" s="73" t="s">
        <v>131</v>
      </c>
      <c r="G640" s="268"/>
      <c r="H640" s="287"/>
      <c r="I640" s="285"/>
      <c r="J640" s="775">
        <f t="shared" si="1"/>
        <v>46206</v>
      </c>
      <c r="K640" s="409">
        <f>'RESOLUCIONES 2024'!$C640-'RESOLUCIONES 2024'!$J640</f>
        <v>-743</v>
      </c>
      <c r="L640" s="73"/>
      <c r="M640" s="73"/>
      <c r="N640" s="21"/>
      <c r="O640" s="21"/>
    </row>
    <row r="641" ht="15.75" customHeight="1">
      <c r="A641" s="73" t="s">
        <v>7852</v>
      </c>
      <c r="B641" s="351">
        <v>639.0</v>
      </c>
      <c r="C641" s="130">
        <v>45463.0</v>
      </c>
      <c r="D641" s="73" t="s">
        <v>3386</v>
      </c>
      <c r="E641" s="130" t="s">
        <v>3387</v>
      </c>
      <c r="F641" s="73" t="s">
        <v>131</v>
      </c>
      <c r="G641" s="169"/>
      <c r="H641" s="287"/>
      <c r="I641" s="285"/>
      <c r="J641" s="775">
        <f t="shared" si="1"/>
        <v>46206</v>
      </c>
      <c r="K641" s="409">
        <f>'RESOLUCIONES 2024'!$C641-'RESOLUCIONES 2024'!$J641</f>
        <v>-743</v>
      </c>
      <c r="L641" s="73"/>
      <c r="M641" s="73"/>
      <c r="N641" s="21"/>
      <c r="O641" s="21"/>
    </row>
    <row r="642" ht="15.75" customHeight="1">
      <c r="A642" s="73" t="s">
        <v>7852</v>
      </c>
      <c r="B642" s="351">
        <v>640.0</v>
      </c>
      <c r="C642" s="130">
        <v>45463.0</v>
      </c>
      <c r="D642" s="73" t="s">
        <v>9593</v>
      </c>
      <c r="E642" s="130" t="s">
        <v>9660</v>
      </c>
      <c r="F642" s="73" t="s">
        <v>131</v>
      </c>
      <c r="G642" s="780" t="s">
        <v>14519</v>
      </c>
      <c r="H642" s="287"/>
      <c r="I642" s="285"/>
      <c r="J642" s="775">
        <f t="shared" si="1"/>
        <v>46206</v>
      </c>
      <c r="K642" s="409">
        <f>'RESOLUCIONES 2024'!$C642-'RESOLUCIONES 2024'!$J642</f>
        <v>-743</v>
      </c>
      <c r="L642" s="73"/>
      <c r="M642" s="73"/>
      <c r="N642" s="21"/>
      <c r="O642" s="21"/>
    </row>
    <row r="643" ht="15.75" customHeight="1">
      <c r="A643" s="73" t="s">
        <v>7852</v>
      </c>
      <c r="B643" s="351">
        <v>641.0</v>
      </c>
      <c r="C643" s="130">
        <v>45464.0</v>
      </c>
      <c r="D643" s="73" t="s">
        <v>11512</v>
      </c>
      <c r="E643" s="130" t="s">
        <v>11621</v>
      </c>
      <c r="F643" s="73" t="s">
        <v>2751</v>
      </c>
      <c r="G643" s="169"/>
      <c r="H643" s="287"/>
      <c r="I643" s="285"/>
      <c r="J643" s="775">
        <f t="shared" si="1"/>
        <v>46206</v>
      </c>
      <c r="K643" s="409">
        <f>'RESOLUCIONES 2024'!$C643-'RESOLUCIONES 2024'!$J643</f>
        <v>-742</v>
      </c>
      <c r="L643" s="73"/>
      <c r="M643" s="73"/>
      <c r="N643" s="21"/>
      <c r="O643" s="21"/>
    </row>
    <row r="644" ht="15.75" customHeight="1">
      <c r="A644" s="73" t="s">
        <v>7852</v>
      </c>
      <c r="B644" s="351">
        <v>642.0</v>
      </c>
      <c r="C644" s="130">
        <v>45464.0</v>
      </c>
      <c r="D644" s="73" t="s">
        <v>11352</v>
      </c>
      <c r="E644" s="130" t="s">
        <v>11622</v>
      </c>
      <c r="F644" s="73" t="s">
        <v>2751</v>
      </c>
      <c r="G644" s="169"/>
      <c r="H644" s="287"/>
      <c r="I644" s="285"/>
      <c r="J644" s="775">
        <f t="shared" si="1"/>
        <v>46206</v>
      </c>
      <c r="K644" s="409">
        <f>'RESOLUCIONES 2024'!$C644-'RESOLUCIONES 2024'!$J644</f>
        <v>-742</v>
      </c>
      <c r="L644" s="73"/>
      <c r="M644" s="73"/>
      <c r="N644" s="21"/>
      <c r="O644" s="21"/>
    </row>
    <row r="645" ht="15.75" customHeight="1">
      <c r="A645" s="73" t="s">
        <v>7852</v>
      </c>
      <c r="B645" s="351">
        <v>643.0</v>
      </c>
      <c r="C645" s="130">
        <v>45464.0</v>
      </c>
      <c r="D645" s="146" t="s">
        <v>7970</v>
      </c>
      <c r="E645" s="130" t="s">
        <v>11623</v>
      </c>
      <c r="F645" s="73" t="s">
        <v>2751</v>
      </c>
      <c r="G645" s="780" t="s">
        <v>14520</v>
      </c>
      <c r="H645" s="287"/>
      <c r="I645" s="285"/>
      <c r="J645" s="775">
        <f t="shared" si="1"/>
        <v>46206</v>
      </c>
      <c r="K645" s="409">
        <f>'RESOLUCIONES 2024'!$C645-'RESOLUCIONES 2024'!$J645</f>
        <v>-742</v>
      </c>
      <c r="L645" s="73"/>
      <c r="M645" s="73"/>
      <c r="N645" s="21"/>
      <c r="O645" s="21"/>
    </row>
    <row r="646" ht="15.75" customHeight="1">
      <c r="A646" s="73" t="s">
        <v>7852</v>
      </c>
      <c r="B646" s="351">
        <v>644.0</v>
      </c>
      <c r="C646" s="130">
        <v>45464.0</v>
      </c>
      <c r="D646" s="73" t="s">
        <v>2107</v>
      </c>
      <c r="E646" s="130" t="s">
        <v>11624</v>
      </c>
      <c r="F646" s="73" t="s">
        <v>2751</v>
      </c>
      <c r="G646" s="253"/>
      <c r="H646" s="287"/>
      <c r="I646" s="285"/>
      <c r="J646" s="775">
        <f t="shared" si="1"/>
        <v>46206</v>
      </c>
      <c r="K646" s="409">
        <f>'RESOLUCIONES 2024'!$C646-'RESOLUCIONES 2024'!$J646</f>
        <v>-742</v>
      </c>
      <c r="L646" s="73"/>
      <c r="M646" s="73"/>
      <c r="N646" s="21"/>
      <c r="O646" s="21"/>
    </row>
    <row r="647" ht="15.75" customHeight="1">
      <c r="A647" s="73" t="s">
        <v>7852</v>
      </c>
      <c r="B647" s="351">
        <v>645.0</v>
      </c>
      <c r="C647" s="130">
        <v>45464.0</v>
      </c>
      <c r="D647" s="73" t="s">
        <v>3716</v>
      </c>
      <c r="E647" s="130" t="s">
        <v>3717</v>
      </c>
      <c r="F647" s="73" t="s">
        <v>2751</v>
      </c>
      <c r="G647" s="781"/>
      <c r="H647" s="287"/>
      <c r="I647" s="285"/>
      <c r="J647" s="775">
        <f t="shared" si="1"/>
        <v>46206</v>
      </c>
      <c r="K647" s="409">
        <f>'RESOLUCIONES 2024'!$C647-'RESOLUCIONES 2024'!$J647</f>
        <v>-742</v>
      </c>
      <c r="L647" s="73"/>
      <c r="M647" s="73"/>
      <c r="N647" s="21"/>
      <c r="O647" s="21"/>
    </row>
    <row r="648" ht="15.75" customHeight="1">
      <c r="A648" s="73" t="s">
        <v>7852</v>
      </c>
      <c r="B648" s="351">
        <v>646.0</v>
      </c>
      <c r="C648" s="130">
        <v>45468.0</v>
      </c>
      <c r="D648" s="73" t="s">
        <v>7588</v>
      </c>
      <c r="E648" s="130" t="s">
        <v>7589</v>
      </c>
      <c r="F648" s="73" t="s">
        <v>11577</v>
      </c>
      <c r="G648" s="169"/>
      <c r="H648" s="287"/>
      <c r="I648" s="285"/>
      <c r="J648" s="775">
        <f t="shared" si="1"/>
        <v>46206</v>
      </c>
      <c r="K648" s="409">
        <f>'RESOLUCIONES 2024'!$C648-'RESOLUCIONES 2024'!$J648</f>
        <v>-738</v>
      </c>
      <c r="L648" s="73"/>
      <c r="M648" s="73"/>
      <c r="N648" s="21"/>
      <c r="O648" s="21"/>
    </row>
    <row r="649" ht="15.75" customHeight="1">
      <c r="A649" s="73" t="s">
        <v>7852</v>
      </c>
      <c r="B649" s="351">
        <v>647.0</v>
      </c>
      <c r="C649" s="130">
        <v>45468.0</v>
      </c>
      <c r="D649" s="73" t="s">
        <v>1558</v>
      </c>
      <c r="E649" s="130" t="s">
        <v>8373</v>
      </c>
      <c r="F649" s="73" t="s">
        <v>11577</v>
      </c>
      <c r="G649" s="300"/>
      <c r="H649" s="287"/>
      <c r="I649" s="285"/>
      <c r="J649" s="775">
        <f t="shared" si="1"/>
        <v>46206</v>
      </c>
      <c r="K649" s="409">
        <f>'RESOLUCIONES 2024'!$C649-'RESOLUCIONES 2024'!$J649</f>
        <v>-738</v>
      </c>
      <c r="L649" s="73"/>
      <c r="M649" s="73"/>
      <c r="N649" s="21"/>
      <c r="O649" s="21"/>
    </row>
    <row r="650" ht="15.75" customHeight="1">
      <c r="A650" s="73" t="s">
        <v>7852</v>
      </c>
      <c r="B650" s="351">
        <v>648.0</v>
      </c>
      <c r="C650" s="130">
        <v>45469.0</v>
      </c>
      <c r="D650" s="73" t="s">
        <v>11626</v>
      </c>
      <c r="E650" s="130" t="s">
        <v>5120</v>
      </c>
      <c r="F650" s="73" t="s">
        <v>2751</v>
      </c>
      <c r="G650" s="169"/>
      <c r="H650" s="287"/>
      <c r="I650" s="285"/>
      <c r="J650" s="775">
        <f t="shared" si="1"/>
        <v>46206</v>
      </c>
      <c r="K650" s="409">
        <f>'RESOLUCIONES 2024'!$C650-'RESOLUCIONES 2024'!$J650</f>
        <v>-737</v>
      </c>
      <c r="L650" s="73"/>
      <c r="M650" s="73"/>
      <c r="N650" s="21"/>
      <c r="O650" s="21"/>
    </row>
    <row r="651" ht="15.75" customHeight="1">
      <c r="A651" s="73" t="s">
        <v>7852</v>
      </c>
      <c r="B651" s="351">
        <v>649.0</v>
      </c>
      <c r="C651" s="130">
        <v>45469.0</v>
      </c>
      <c r="D651" s="73" t="s">
        <v>11627</v>
      </c>
      <c r="E651" s="130" t="s">
        <v>11628</v>
      </c>
      <c r="F651" s="73" t="s">
        <v>8505</v>
      </c>
      <c r="G651" s="152" t="s">
        <v>11629</v>
      </c>
      <c r="H651" s="152" t="s">
        <v>11630</v>
      </c>
      <c r="I651" s="285"/>
      <c r="J651" s="775">
        <f t="shared" si="1"/>
        <v>46206</v>
      </c>
      <c r="K651" s="409">
        <f>'RESOLUCIONES 2024'!$C651-'RESOLUCIONES 2024'!$J651</f>
        <v>-737</v>
      </c>
      <c r="L651" s="73"/>
      <c r="M651" s="73"/>
      <c r="N651" s="21"/>
      <c r="O651" s="21"/>
    </row>
    <row r="652" ht="15.75" customHeight="1">
      <c r="A652" s="73" t="s">
        <v>7852</v>
      </c>
      <c r="B652" s="351">
        <v>649.0</v>
      </c>
      <c r="C652" s="130">
        <v>45469.0</v>
      </c>
      <c r="D652" s="73" t="s">
        <v>11631</v>
      </c>
      <c r="E652" s="130" t="s">
        <v>11632</v>
      </c>
      <c r="F652" s="73" t="s">
        <v>8505</v>
      </c>
      <c r="G652" s="152" t="s">
        <v>11629</v>
      </c>
      <c r="H652" s="152" t="s">
        <v>11630</v>
      </c>
      <c r="I652" s="285"/>
      <c r="J652" s="775">
        <f t="shared" si="1"/>
        <v>46206</v>
      </c>
      <c r="K652" s="409">
        <f>'RESOLUCIONES 2024'!$C652-'RESOLUCIONES 2024'!$J652</f>
        <v>-737</v>
      </c>
      <c r="L652" s="73"/>
      <c r="M652" s="73"/>
      <c r="N652" s="21"/>
      <c r="O652" s="21"/>
    </row>
    <row r="653" ht="15.75" customHeight="1">
      <c r="A653" s="73" t="s">
        <v>7852</v>
      </c>
      <c r="B653" s="351">
        <v>649.0</v>
      </c>
      <c r="C653" s="130">
        <v>45469.0</v>
      </c>
      <c r="D653" s="73" t="s">
        <v>3311</v>
      </c>
      <c r="E653" s="130" t="s">
        <v>11633</v>
      </c>
      <c r="F653" s="73" t="s">
        <v>8505</v>
      </c>
      <c r="G653" s="152" t="s">
        <v>11629</v>
      </c>
      <c r="H653" s="152" t="s">
        <v>11630</v>
      </c>
      <c r="I653" s="285"/>
      <c r="J653" s="775">
        <f t="shared" si="1"/>
        <v>46206</v>
      </c>
      <c r="K653" s="409">
        <f>'RESOLUCIONES 2024'!$C653-'RESOLUCIONES 2024'!$J653</f>
        <v>-737</v>
      </c>
      <c r="L653" s="73"/>
      <c r="M653" s="73"/>
      <c r="N653" s="21"/>
      <c r="O653" s="21"/>
    </row>
    <row r="654" ht="15.75" customHeight="1">
      <c r="A654" s="73" t="s">
        <v>7852</v>
      </c>
      <c r="B654" s="351">
        <v>649.0</v>
      </c>
      <c r="C654" s="130">
        <v>45469.0</v>
      </c>
      <c r="D654" s="73" t="s">
        <v>11634</v>
      </c>
      <c r="E654" s="130" t="s">
        <v>11635</v>
      </c>
      <c r="F654" s="73" t="s">
        <v>8505</v>
      </c>
      <c r="G654" s="152" t="s">
        <v>11629</v>
      </c>
      <c r="H654" s="152" t="s">
        <v>11630</v>
      </c>
      <c r="I654" s="285"/>
      <c r="J654" s="775">
        <f t="shared" si="1"/>
        <v>46206</v>
      </c>
      <c r="K654" s="409">
        <f>'RESOLUCIONES 2024'!$C654-'RESOLUCIONES 2024'!$J654</f>
        <v>-737</v>
      </c>
      <c r="L654" s="73"/>
      <c r="M654" s="73"/>
      <c r="N654" s="21"/>
      <c r="O654" s="21"/>
    </row>
    <row r="655" ht="15.75" customHeight="1">
      <c r="A655" s="73" t="s">
        <v>7852</v>
      </c>
      <c r="B655" s="351">
        <v>650.0</v>
      </c>
      <c r="C655" s="130">
        <v>45469.0</v>
      </c>
      <c r="D655" s="73" t="s">
        <v>1876</v>
      </c>
      <c r="E655" s="130" t="s">
        <v>5992</v>
      </c>
      <c r="F655" s="779" t="s">
        <v>2253</v>
      </c>
      <c r="G655" s="169" t="s">
        <v>9683</v>
      </c>
      <c r="H655" s="287"/>
      <c r="I655" s="285"/>
      <c r="J655" s="775">
        <f t="shared" si="1"/>
        <v>46206</v>
      </c>
      <c r="K655" s="409">
        <f>'RESOLUCIONES 2024'!$C655-'RESOLUCIONES 2024'!$J655</f>
        <v>-737</v>
      </c>
      <c r="L655" s="73"/>
      <c r="M655" s="73"/>
      <c r="N655" s="21"/>
      <c r="O655" s="21"/>
    </row>
    <row r="656" ht="15.75" customHeight="1">
      <c r="A656" s="73" t="s">
        <v>7852</v>
      </c>
      <c r="B656" s="351">
        <v>651.0</v>
      </c>
      <c r="C656" s="130">
        <v>45469.0</v>
      </c>
      <c r="D656" s="73" t="s">
        <v>10803</v>
      </c>
      <c r="E656" s="130" t="s">
        <v>10526</v>
      </c>
      <c r="F656" s="779" t="s">
        <v>2253</v>
      </c>
      <c r="G656" s="169" t="s">
        <v>9894</v>
      </c>
      <c r="H656" s="287"/>
      <c r="I656" s="285"/>
      <c r="J656" s="775">
        <f t="shared" si="1"/>
        <v>46206</v>
      </c>
      <c r="K656" s="409">
        <f>'RESOLUCIONES 2024'!$C656-'RESOLUCIONES 2024'!$J656</f>
        <v>-737</v>
      </c>
      <c r="L656" s="73"/>
      <c r="M656" s="73"/>
      <c r="N656" s="21"/>
      <c r="O656" s="21"/>
    </row>
    <row r="657" ht="15.75" customHeight="1">
      <c r="A657" s="73" t="s">
        <v>7852</v>
      </c>
      <c r="B657" s="351">
        <v>652.0</v>
      </c>
      <c r="C657" s="130">
        <v>45469.0</v>
      </c>
      <c r="D657" s="73" t="s">
        <v>8605</v>
      </c>
      <c r="E657" s="130" t="s">
        <v>8606</v>
      </c>
      <c r="F657" s="779" t="s">
        <v>2253</v>
      </c>
      <c r="G657" s="169" t="s">
        <v>9325</v>
      </c>
      <c r="H657" s="287"/>
      <c r="I657" s="285"/>
      <c r="J657" s="775">
        <f t="shared" si="1"/>
        <v>46206</v>
      </c>
      <c r="K657" s="409">
        <f>'RESOLUCIONES 2024'!$C657-'RESOLUCIONES 2024'!$J657</f>
        <v>-737</v>
      </c>
      <c r="L657" s="73"/>
      <c r="M657" s="73"/>
      <c r="N657" s="21"/>
      <c r="O657" s="21"/>
    </row>
    <row r="658" ht="15.75" customHeight="1">
      <c r="A658" s="73" t="s">
        <v>7852</v>
      </c>
      <c r="B658" s="351">
        <v>653.0</v>
      </c>
      <c r="C658" s="130">
        <v>45469.0</v>
      </c>
      <c r="D658" s="73" t="s">
        <v>11636</v>
      </c>
      <c r="E658" s="130" t="s">
        <v>10165</v>
      </c>
      <c r="F658" s="73" t="s">
        <v>8629</v>
      </c>
      <c r="G658" s="169"/>
      <c r="H658" s="287"/>
      <c r="I658" s="285"/>
      <c r="J658" s="775">
        <f t="shared" si="1"/>
        <v>46206</v>
      </c>
      <c r="K658" s="409">
        <f>'RESOLUCIONES 2024'!$C658-'RESOLUCIONES 2024'!$J658</f>
        <v>-737</v>
      </c>
      <c r="L658" s="73"/>
      <c r="M658" s="73"/>
      <c r="N658" s="21"/>
      <c r="O658" s="21"/>
    </row>
    <row r="659" ht="15.75" customHeight="1">
      <c r="A659" s="73" t="s">
        <v>7852</v>
      </c>
      <c r="B659" s="351">
        <v>654.0</v>
      </c>
      <c r="C659" s="130">
        <v>45469.0</v>
      </c>
      <c r="D659" s="73" t="s">
        <v>3757</v>
      </c>
      <c r="E659" s="130" t="s">
        <v>8171</v>
      </c>
      <c r="F659" s="73" t="s">
        <v>2751</v>
      </c>
      <c r="G659" s="169"/>
      <c r="H659" s="287"/>
      <c r="I659" s="285"/>
      <c r="J659" s="775">
        <f t="shared" si="1"/>
        <v>46206</v>
      </c>
      <c r="K659" s="409">
        <f>'RESOLUCIONES 2024'!$C659-'RESOLUCIONES 2024'!$J659</f>
        <v>-737</v>
      </c>
      <c r="L659" s="73"/>
      <c r="M659" s="73"/>
      <c r="N659" s="21"/>
      <c r="O659" s="21"/>
    </row>
    <row r="660" ht="15.75" customHeight="1">
      <c r="A660" s="73"/>
      <c r="B660" s="345">
        <v>655.0</v>
      </c>
      <c r="C660" s="178">
        <v>45469.0</v>
      </c>
      <c r="D660" s="146" t="s">
        <v>11352</v>
      </c>
      <c r="E660" s="178"/>
      <c r="F660" s="146" t="s">
        <v>11637</v>
      </c>
      <c r="G660" s="169"/>
      <c r="H660" s="287"/>
      <c r="I660" s="285"/>
      <c r="J660" s="775">
        <f t="shared" si="1"/>
        <v>46206</v>
      </c>
      <c r="K660" s="409">
        <f>'RESOLUCIONES 2024'!$C660-'RESOLUCIONES 2024'!$J660</f>
        <v>-737</v>
      </c>
      <c r="L660" s="73"/>
      <c r="M660" s="73"/>
      <c r="N660" s="21"/>
      <c r="O660" s="21"/>
    </row>
    <row r="661" ht="15.75" customHeight="1">
      <c r="A661" s="73" t="s">
        <v>7852</v>
      </c>
      <c r="B661" s="351">
        <v>656.0</v>
      </c>
      <c r="C661" s="130" t="s">
        <v>14521</v>
      </c>
      <c r="D661" s="73" t="s">
        <v>6728</v>
      </c>
      <c r="E661" s="130" t="s">
        <v>7974</v>
      </c>
      <c r="F661" s="73" t="s">
        <v>1624</v>
      </c>
      <c r="G661" s="294"/>
      <c r="H661" s="287"/>
      <c r="I661" s="285"/>
      <c r="J661" s="775">
        <f t="shared" si="1"/>
        <v>46206</v>
      </c>
      <c r="K661" s="409" t="str">
        <f>'RESOLUCIONES 2024'!$C661-'RESOLUCIONES 2024'!$J661</f>
        <v>#VALUE!</v>
      </c>
      <c r="L661" s="73"/>
      <c r="M661" s="73"/>
      <c r="N661" s="21"/>
      <c r="O661" s="21"/>
    </row>
    <row r="662" ht="15.75" customHeight="1">
      <c r="A662" s="73" t="s">
        <v>7852</v>
      </c>
      <c r="B662" s="351">
        <v>657.0</v>
      </c>
      <c r="C662" s="130">
        <v>45511.0</v>
      </c>
      <c r="D662" s="73" t="s">
        <v>12734</v>
      </c>
      <c r="E662" s="130" t="s">
        <v>8380</v>
      </c>
      <c r="F662" s="73" t="s">
        <v>1624</v>
      </c>
      <c r="G662" s="294"/>
      <c r="H662" s="287"/>
      <c r="I662" s="285"/>
      <c r="J662" s="775">
        <f t="shared" si="1"/>
        <v>46206</v>
      </c>
      <c r="K662" s="409">
        <f>'RESOLUCIONES 2024'!$C662-'RESOLUCIONES 2024'!$J662</f>
        <v>-695</v>
      </c>
      <c r="L662" s="73"/>
      <c r="M662" s="73"/>
      <c r="N662" s="21"/>
      <c r="O662" s="21"/>
    </row>
    <row r="663" ht="15.75" customHeight="1">
      <c r="A663" s="73" t="s">
        <v>7852</v>
      </c>
      <c r="B663" s="351">
        <v>658.0</v>
      </c>
      <c r="C663" s="130">
        <v>45511.0</v>
      </c>
      <c r="D663" s="73" t="s">
        <v>11639</v>
      </c>
      <c r="E663" s="130" t="s">
        <v>11239</v>
      </c>
      <c r="F663" s="73" t="s">
        <v>1624</v>
      </c>
      <c r="G663" s="169"/>
      <c r="H663" s="287"/>
      <c r="I663" s="285"/>
      <c r="J663" s="775">
        <f t="shared" si="1"/>
        <v>46206</v>
      </c>
      <c r="K663" s="409">
        <f>'RESOLUCIONES 2024'!$C663-'RESOLUCIONES 2024'!$J663</f>
        <v>-695</v>
      </c>
      <c r="L663" s="73"/>
      <c r="M663" s="73"/>
      <c r="N663" s="21"/>
      <c r="O663" s="21"/>
    </row>
    <row r="664" ht="15.75" customHeight="1">
      <c r="A664" s="73" t="s">
        <v>7852</v>
      </c>
      <c r="B664" s="351">
        <v>659.0</v>
      </c>
      <c r="C664" s="130">
        <v>45511.0</v>
      </c>
      <c r="D664" s="73" t="s">
        <v>11232</v>
      </c>
      <c r="E664" s="130" t="s">
        <v>11640</v>
      </c>
      <c r="F664" s="73" t="s">
        <v>1624</v>
      </c>
      <c r="G664" s="169"/>
      <c r="H664" s="287"/>
      <c r="I664" s="285"/>
      <c r="J664" s="775">
        <f t="shared" si="1"/>
        <v>46206</v>
      </c>
      <c r="K664" s="409">
        <f>'RESOLUCIONES 2024'!$C664-'RESOLUCIONES 2024'!$J664</f>
        <v>-695</v>
      </c>
      <c r="L664" s="73"/>
      <c r="M664" s="73"/>
      <c r="N664" s="21"/>
      <c r="O664" s="21"/>
    </row>
    <row r="665" ht="15.75" customHeight="1">
      <c r="A665" s="73" t="s">
        <v>7852</v>
      </c>
      <c r="B665" s="351">
        <v>660.0</v>
      </c>
      <c r="C665" s="130">
        <v>45511.0</v>
      </c>
      <c r="D665" s="73" t="s">
        <v>10892</v>
      </c>
      <c r="E665" s="130" t="s">
        <v>11344</v>
      </c>
      <c r="F665" s="73" t="s">
        <v>1624</v>
      </c>
      <c r="G665" s="169"/>
      <c r="H665" s="287"/>
      <c r="I665" s="285"/>
      <c r="J665" s="775">
        <f t="shared" si="1"/>
        <v>46206</v>
      </c>
      <c r="K665" s="409">
        <f>'RESOLUCIONES 2024'!$C665-'RESOLUCIONES 2024'!$J665</f>
        <v>-695</v>
      </c>
      <c r="L665" s="73"/>
      <c r="M665" s="73"/>
      <c r="N665" s="21"/>
      <c r="O665" s="21"/>
    </row>
    <row r="666" ht="15.75" customHeight="1">
      <c r="A666" s="73" t="s">
        <v>7852</v>
      </c>
      <c r="B666" s="351">
        <v>661.0</v>
      </c>
      <c r="C666" s="130">
        <v>45511.0</v>
      </c>
      <c r="D666" s="73" t="s">
        <v>11118</v>
      </c>
      <c r="E666" s="130" t="s">
        <v>11119</v>
      </c>
      <c r="F666" s="73" t="s">
        <v>1624</v>
      </c>
      <c r="G666" s="169"/>
      <c r="H666" s="287"/>
      <c r="I666" s="285"/>
      <c r="J666" s="775">
        <f t="shared" si="1"/>
        <v>46206</v>
      </c>
      <c r="K666" s="409">
        <f>'RESOLUCIONES 2024'!$C666-'RESOLUCIONES 2024'!$J666</f>
        <v>-695</v>
      </c>
      <c r="L666" s="73"/>
      <c r="M666" s="73"/>
      <c r="N666" s="21"/>
      <c r="O666" s="21"/>
    </row>
    <row r="667" ht="15.75" customHeight="1">
      <c r="A667" s="73" t="s">
        <v>7852</v>
      </c>
      <c r="B667" s="351">
        <v>662.0</v>
      </c>
      <c r="C667" s="130">
        <v>45511.0</v>
      </c>
      <c r="D667" s="73" t="s">
        <v>10882</v>
      </c>
      <c r="E667" s="130" t="s">
        <v>11641</v>
      </c>
      <c r="F667" s="73" t="s">
        <v>1624</v>
      </c>
      <c r="G667" s="169"/>
      <c r="H667" s="287"/>
      <c r="I667" s="285"/>
      <c r="J667" s="775">
        <f t="shared" si="1"/>
        <v>46206</v>
      </c>
      <c r="K667" s="409">
        <f>'RESOLUCIONES 2024'!$C667-'RESOLUCIONES 2024'!$J667</f>
        <v>-695</v>
      </c>
      <c r="L667" s="73"/>
      <c r="M667" s="73"/>
      <c r="N667" s="21"/>
      <c r="O667" s="21"/>
    </row>
    <row r="668" ht="15.75" customHeight="1">
      <c r="A668" s="73" t="s">
        <v>7852</v>
      </c>
      <c r="B668" s="351">
        <v>663.0</v>
      </c>
      <c r="C668" s="130">
        <v>45511.0</v>
      </c>
      <c r="D668" s="73" t="s">
        <v>11642</v>
      </c>
      <c r="E668" s="130" t="s">
        <v>11643</v>
      </c>
      <c r="F668" s="73" t="s">
        <v>1624</v>
      </c>
      <c r="G668" s="169"/>
      <c r="H668" s="287"/>
      <c r="I668" s="285"/>
      <c r="J668" s="775">
        <f t="shared" si="1"/>
        <v>46206</v>
      </c>
      <c r="K668" s="409">
        <f>'RESOLUCIONES 2024'!$C668-'RESOLUCIONES 2024'!$J668</f>
        <v>-695</v>
      </c>
      <c r="L668" s="73"/>
      <c r="M668" s="73"/>
      <c r="N668" s="21"/>
      <c r="O668" s="21"/>
    </row>
    <row r="669" ht="15.75" customHeight="1">
      <c r="A669" s="73" t="s">
        <v>7852</v>
      </c>
      <c r="B669" s="351">
        <v>664.0</v>
      </c>
      <c r="C669" s="130">
        <v>45511.0</v>
      </c>
      <c r="D669" s="73" t="s">
        <v>10672</v>
      </c>
      <c r="E669" s="130" t="s">
        <v>3294</v>
      </c>
      <c r="F669" s="73" t="s">
        <v>1624</v>
      </c>
      <c r="G669" s="169"/>
      <c r="H669" s="287"/>
      <c r="I669" s="285"/>
      <c r="J669" s="775">
        <f t="shared" si="1"/>
        <v>46206</v>
      </c>
      <c r="K669" s="409">
        <f>'RESOLUCIONES 2024'!$C669-'RESOLUCIONES 2024'!$J669</f>
        <v>-695</v>
      </c>
      <c r="L669" s="73"/>
      <c r="M669" s="73"/>
      <c r="N669" s="21"/>
      <c r="O669" s="21"/>
    </row>
    <row r="670" ht="15.75" customHeight="1">
      <c r="A670" s="73" t="s">
        <v>7852</v>
      </c>
      <c r="B670" s="351">
        <v>665.0</v>
      </c>
      <c r="C670" s="130">
        <v>45511.0</v>
      </c>
      <c r="D670" s="73" t="s">
        <v>11406</v>
      </c>
      <c r="E670" s="130" t="s">
        <v>11547</v>
      </c>
      <c r="F670" s="73" t="s">
        <v>1624</v>
      </c>
      <c r="G670" s="169"/>
      <c r="H670" s="287"/>
      <c r="I670" s="285"/>
      <c r="J670" s="775">
        <f t="shared" si="1"/>
        <v>46206</v>
      </c>
      <c r="K670" s="409">
        <f>'RESOLUCIONES 2024'!$C670-'RESOLUCIONES 2024'!$J670</f>
        <v>-695</v>
      </c>
      <c r="L670" s="73"/>
      <c r="M670" s="73"/>
      <c r="N670" s="21"/>
      <c r="O670" s="21"/>
    </row>
    <row r="671" ht="15.75" customHeight="1">
      <c r="A671" s="73" t="s">
        <v>7852</v>
      </c>
      <c r="B671" s="351">
        <v>666.0</v>
      </c>
      <c r="C671" s="130">
        <v>45511.0</v>
      </c>
      <c r="D671" s="73" t="s">
        <v>11644</v>
      </c>
      <c r="E671" s="130" t="s">
        <v>9846</v>
      </c>
      <c r="F671" s="73" t="s">
        <v>1624</v>
      </c>
      <c r="G671" s="169"/>
      <c r="H671" s="287"/>
      <c r="I671" s="285"/>
      <c r="J671" s="775">
        <f t="shared" si="1"/>
        <v>46206</v>
      </c>
      <c r="K671" s="409">
        <f>'RESOLUCIONES 2024'!$C671-'RESOLUCIONES 2024'!$J671</f>
        <v>-695</v>
      </c>
      <c r="L671" s="73"/>
      <c r="M671" s="73"/>
      <c r="N671" s="21"/>
      <c r="O671" s="21"/>
    </row>
    <row r="672" ht="15.75" customHeight="1">
      <c r="A672" s="73" t="s">
        <v>7852</v>
      </c>
      <c r="B672" s="351">
        <v>667.0</v>
      </c>
      <c r="C672" s="130">
        <v>45511.0</v>
      </c>
      <c r="D672" s="73" t="s">
        <v>10270</v>
      </c>
      <c r="E672" s="130" t="s">
        <v>11645</v>
      </c>
      <c r="F672" s="73" t="s">
        <v>1624</v>
      </c>
      <c r="G672" s="169"/>
      <c r="H672" s="287"/>
      <c r="I672" s="285"/>
      <c r="J672" s="775">
        <f t="shared" si="1"/>
        <v>46206</v>
      </c>
      <c r="K672" s="409">
        <f>'RESOLUCIONES 2024'!$C672-'RESOLUCIONES 2024'!$J672</f>
        <v>-695</v>
      </c>
      <c r="L672" s="73"/>
      <c r="M672" s="73"/>
      <c r="N672" s="21"/>
      <c r="O672" s="21"/>
    </row>
    <row r="673" ht="15.75" customHeight="1">
      <c r="A673" s="73" t="s">
        <v>7852</v>
      </c>
      <c r="B673" s="351">
        <v>668.0</v>
      </c>
      <c r="C673" s="130">
        <v>45511.0</v>
      </c>
      <c r="D673" s="73" t="s">
        <v>11124</v>
      </c>
      <c r="E673" s="130" t="s">
        <v>11646</v>
      </c>
      <c r="F673" s="73" t="s">
        <v>1624</v>
      </c>
      <c r="G673" s="169"/>
      <c r="H673" s="287"/>
      <c r="I673" s="285"/>
      <c r="J673" s="775">
        <f t="shared" si="1"/>
        <v>46206</v>
      </c>
      <c r="K673" s="409">
        <f>'RESOLUCIONES 2024'!$C673-'RESOLUCIONES 2024'!$J673</f>
        <v>-695</v>
      </c>
      <c r="L673" s="73"/>
      <c r="M673" s="73"/>
      <c r="N673" s="21"/>
      <c r="O673" s="21"/>
    </row>
    <row r="674" ht="15.75" customHeight="1">
      <c r="A674" s="73" t="s">
        <v>7852</v>
      </c>
      <c r="B674" s="351">
        <v>669.0</v>
      </c>
      <c r="C674" s="130">
        <v>45511.0</v>
      </c>
      <c r="D674" s="73" t="s">
        <v>3388</v>
      </c>
      <c r="E674" s="130" t="s">
        <v>3389</v>
      </c>
      <c r="F674" s="73" t="s">
        <v>1624</v>
      </c>
      <c r="G674" s="169"/>
      <c r="H674" s="287"/>
      <c r="I674" s="285"/>
      <c r="J674" s="775">
        <f t="shared" si="1"/>
        <v>46206</v>
      </c>
      <c r="K674" s="409">
        <f>'RESOLUCIONES 2024'!$C674-'RESOLUCIONES 2024'!$J674</f>
        <v>-695</v>
      </c>
      <c r="L674" s="73"/>
      <c r="M674" s="73"/>
      <c r="N674" s="21"/>
      <c r="O674" s="21"/>
    </row>
    <row r="675" ht="15.75" customHeight="1">
      <c r="A675" s="73" t="s">
        <v>7852</v>
      </c>
      <c r="B675" s="351">
        <v>670.0</v>
      </c>
      <c r="C675" s="130">
        <v>45511.0</v>
      </c>
      <c r="D675" s="73" t="s">
        <v>9149</v>
      </c>
      <c r="E675" s="130" t="s">
        <v>11647</v>
      </c>
      <c r="F675" s="73" t="s">
        <v>1624</v>
      </c>
      <c r="G675" s="169"/>
      <c r="H675" s="287"/>
      <c r="I675" s="285"/>
      <c r="J675" s="775">
        <f t="shared" si="1"/>
        <v>46206</v>
      </c>
      <c r="K675" s="409">
        <f>'RESOLUCIONES 2024'!$C675-'RESOLUCIONES 2024'!$J675</f>
        <v>-695</v>
      </c>
      <c r="L675" s="73"/>
      <c r="M675" s="73"/>
      <c r="N675" s="21"/>
      <c r="O675" s="21"/>
    </row>
    <row r="676" ht="15.75" customHeight="1">
      <c r="A676" s="73" t="s">
        <v>7852</v>
      </c>
      <c r="B676" s="351">
        <v>671.0</v>
      </c>
      <c r="C676" s="130">
        <v>45511.0</v>
      </c>
      <c r="D676" s="73" t="s">
        <v>11479</v>
      </c>
      <c r="E676" s="130" t="s">
        <v>9662</v>
      </c>
      <c r="F676" s="73" t="s">
        <v>1624</v>
      </c>
      <c r="G676" s="169"/>
      <c r="H676" s="287"/>
      <c r="I676" s="285"/>
      <c r="J676" s="775">
        <f t="shared" si="1"/>
        <v>46206</v>
      </c>
      <c r="K676" s="409">
        <f>'RESOLUCIONES 2024'!$C676-'RESOLUCIONES 2024'!$J676</f>
        <v>-695</v>
      </c>
      <c r="L676" s="73"/>
      <c r="M676" s="73"/>
      <c r="N676" s="21"/>
      <c r="O676" s="21"/>
    </row>
    <row r="677" ht="15.75" customHeight="1">
      <c r="A677" s="73" t="s">
        <v>7852</v>
      </c>
      <c r="B677" s="351">
        <v>672.0</v>
      </c>
      <c r="C677" s="130">
        <v>45511.0</v>
      </c>
      <c r="D677" s="73" t="s">
        <v>3218</v>
      </c>
      <c r="E677" s="130" t="s">
        <v>11648</v>
      </c>
      <c r="F677" s="73" t="s">
        <v>1624</v>
      </c>
      <c r="G677" s="169"/>
      <c r="H677" s="287"/>
      <c r="I677" s="285"/>
      <c r="J677" s="775">
        <f t="shared" si="1"/>
        <v>46206</v>
      </c>
      <c r="K677" s="409">
        <f>'RESOLUCIONES 2024'!$C677-'RESOLUCIONES 2024'!$J677</f>
        <v>-695</v>
      </c>
      <c r="L677" s="73"/>
      <c r="M677" s="73"/>
      <c r="N677" s="21"/>
      <c r="O677" s="21"/>
    </row>
    <row r="678" ht="15.75" customHeight="1">
      <c r="A678" s="73" t="s">
        <v>7852</v>
      </c>
      <c r="B678" s="351">
        <v>673.0</v>
      </c>
      <c r="C678" s="130">
        <v>45511.0</v>
      </c>
      <c r="D678" s="73" t="s">
        <v>8002</v>
      </c>
      <c r="E678" s="130" t="s">
        <v>8003</v>
      </c>
      <c r="F678" s="73" t="s">
        <v>18</v>
      </c>
      <c r="G678" s="169" t="s">
        <v>8766</v>
      </c>
      <c r="H678" s="287"/>
      <c r="I678" s="285"/>
      <c r="J678" s="775">
        <f t="shared" si="1"/>
        <v>46206</v>
      </c>
      <c r="K678" s="409">
        <f>'RESOLUCIONES 2024'!$C678-'RESOLUCIONES 2024'!$J678</f>
        <v>-695</v>
      </c>
      <c r="L678" s="73"/>
      <c r="M678" s="73"/>
      <c r="N678" s="21"/>
      <c r="O678" s="21"/>
    </row>
    <row r="679" ht="15.75" customHeight="1">
      <c r="A679" s="73" t="s">
        <v>7852</v>
      </c>
      <c r="B679" s="351">
        <v>674.0</v>
      </c>
      <c r="C679" s="130">
        <v>45511.0</v>
      </c>
      <c r="D679" s="73" t="s">
        <v>11447</v>
      </c>
      <c r="E679" s="130" t="s">
        <v>11650</v>
      </c>
      <c r="F679" s="73" t="s">
        <v>1624</v>
      </c>
      <c r="G679" s="169"/>
      <c r="H679" s="287"/>
      <c r="I679" s="285"/>
      <c r="J679" s="775">
        <f t="shared" si="1"/>
        <v>46206</v>
      </c>
      <c r="K679" s="409">
        <f>'RESOLUCIONES 2024'!$C679-'RESOLUCIONES 2024'!$J679</f>
        <v>-695</v>
      </c>
      <c r="L679" s="73"/>
      <c r="M679" s="73"/>
      <c r="N679" s="21"/>
      <c r="O679" s="21"/>
    </row>
    <row r="680" ht="15.75" customHeight="1">
      <c r="A680" s="73" t="s">
        <v>7852</v>
      </c>
      <c r="B680" s="351">
        <v>675.0</v>
      </c>
      <c r="C680" s="130">
        <v>45511.0</v>
      </c>
      <c r="D680" s="73" t="s">
        <v>11636</v>
      </c>
      <c r="E680" s="130" t="s">
        <v>10277</v>
      </c>
      <c r="F680" s="73" t="s">
        <v>1624</v>
      </c>
      <c r="G680" s="169"/>
      <c r="H680" s="287"/>
      <c r="I680" s="285"/>
      <c r="J680" s="775">
        <f t="shared" si="1"/>
        <v>46206</v>
      </c>
      <c r="K680" s="409">
        <f>'RESOLUCIONES 2024'!$C680-'RESOLUCIONES 2024'!$J680</f>
        <v>-695</v>
      </c>
      <c r="L680" s="73"/>
      <c r="M680" s="73"/>
      <c r="N680" s="21"/>
      <c r="O680" s="21"/>
    </row>
    <row r="681" ht="15.75" customHeight="1">
      <c r="A681" s="73" t="s">
        <v>7852</v>
      </c>
      <c r="B681" s="351">
        <v>676.0</v>
      </c>
      <c r="C681" s="130">
        <v>45511.0</v>
      </c>
      <c r="D681" s="73" t="s">
        <v>7588</v>
      </c>
      <c r="E681" s="130" t="s">
        <v>11651</v>
      </c>
      <c r="F681" s="73" t="s">
        <v>8629</v>
      </c>
      <c r="G681" s="169"/>
      <c r="H681" s="287"/>
      <c r="I681" s="285"/>
      <c r="J681" s="775">
        <f t="shared" si="1"/>
        <v>46206</v>
      </c>
      <c r="K681" s="409">
        <f>'RESOLUCIONES 2024'!$C681-'RESOLUCIONES 2024'!$J681</f>
        <v>-695</v>
      </c>
      <c r="L681" s="73"/>
      <c r="M681" s="73"/>
      <c r="N681" s="21"/>
      <c r="O681" s="21"/>
    </row>
    <row r="682" ht="15.75" customHeight="1">
      <c r="A682" s="73" t="s">
        <v>7852</v>
      </c>
      <c r="B682" s="351">
        <v>677.0</v>
      </c>
      <c r="C682" s="130">
        <v>45511.0</v>
      </c>
      <c r="D682" s="73" t="s">
        <v>6865</v>
      </c>
      <c r="E682" s="130" t="s">
        <v>11652</v>
      </c>
      <c r="F682" s="73" t="s">
        <v>8629</v>
      </c>
      <c r="G682" s="169"/>
      <c r="H682" s="287"/>
      <c r="I682" s="285"/>
      <c r="J682" s="775">
        <f t="shared" si="1"/>
        <v>46206</v>
      </c>
      <c r="K682" s="409">
        <f>'RESOLUCIONES 2024'!$C682-'RESOLUCIONES 2024'!$J682</f>
        <v>-695</v>
      </c>
      <c r="L682" s="73"/>
      <c r="M682" s="73"/>
      <c r="N682" s="21"/>
      <c r="O682" s="21"/>
    </row>
    <row r="683" ht="15.75" customHeight="1">
      <c r="A683" s="73" t="s">
        <v>7852</v>
      </c>
      <c r="B683" s="351">
        <v>678.0</v>
      </c>
      <c r="C683" s="130">
        <v>45511.0</v>
      </c>
      <c r="D683" s="73" t="s">
        <v>7981</v>
      </c>
      <c r="E683" s="130" t="s">
        <v>11653</v>
      </c>
      <c r="F683" s="73" t="s">
        <v>8629</v>
      </c>
      <c r="G683" s="169"/>
      <c r="H683" s="287"/>
      <c r="I683" s="285"/>
      <c r="J683" s="775">
        <f t="shared" si="1"/>
        <v>46206</v>
      </c>
      <c r="K683" s="409">
        <f>'RESOLUCIONES 2024'!$C683-'RESOLUCIONES 2024'!$J683</f>
        <v>-695</v>
      </c>
      <c r="L683" s="73"/>
      <c r="M683" s="73"/>
      <c r="N683" s="21"/>
      <c r="O683" s="21"/>
    </row>
    <row r="684" ht="15.75" customHeight="1">
      <c r="A684" s="73" t="s">
        <v>7852</v>
      </c>
      <c r="B684" s="351">
        <v>679.0</v>
      </c>
      <c r="C684" s="130">
        <v>45511.0</v>
      </c>
      <c r="D684" s="73" t="s">
        <v>4085</v>
      </c>
      <c r="E684" s="130" t="s">
        <v>11654</v>
      </c>
      <c r="F684" s="73" t="s">
        <v>8629</v>
      </c>
      <c r="G684" s="169"/>
      <c r="H684" s="287"/>
      <c r="I684" s="285"/>
      <c r="J684" s="775">
        <f t="shared" si="1"/>
        <v>46206</v>
      </c>
      <c r="K684" s="409">
        <f>'RESOLUCIONES 2024'!$C684-'RESOLUCIONES 2024'!$J684</f>
        <v>-695</v>
      </c>
      <c r="L684" s="73"/>
      <c r="M684" s="73"/>
      <c r="N684" s="21"/>
      <c r="O684" s="21"/>
    </row>
    <row r="685" ht="15.75" customHeight="1">
      <c r="A685" s="73" t="s">
        <v>7852</v>
      </c>
      <c r="B685" s="351">
        <v>680.0</v>
      </c>
      <c r="C685" s="130">
        <v>45511.0</v>
      </c>
      <c r="D685" s="73" t="s">
        <v>9251</v>
      </c>
      <c r="E685" s="130" t="s">
        <v>9252</v>
      </c>
      <c r="F685" s="73" t="s">
        <v>8629</v>
      </c>
      <c r="G685" s="169"/>
      <c r="H685" s="287"/>
      <c r="I685" s="285"/>
      <c r="J685" s="775">
        <f t="shared" si="1"/>
        <v>46206</v>
      </c>
      <c r="K685" s="409">
        <f>'RESOLUCIONES 2024'!$C685-'RESOLUCIONES 2024'!$J685</f>
        <v>-695</v>
      </c>
      <c r="L685" s="73"/>
      <c r="M685" s="73"/>
      <c r="N685" s="21"/>
      <c r="O685" s="21"/>
    </row>
    <row r="686" ht="15.75" customHeight="1">
      <c r="A686" s="73" t="s">
        <v>7852</v>
      </c>
      <c r="B686" s="351">
        <v>681.0</v>
      </c>
      <c r="C686" s="130">
        <v>45511.0</v>
      </c>
      <c r="D686" s="73" t="s">
        <v>11144</v>
      </c>
      <c r="E686" s="130" t="s">
        <v>11655</v>
      </c>
      <c r="F686" s="73" t="s">
        <v>8629</v>
      </c>
      <c r="G686" s="169"/>
      <c r="H686" s="287"/>
      <c r="I686" s="285"/>
      <c r="J686" s="775">
        <f t="shared" si="1"/>
        <v>46206</v>
      </c>
      <c r="K686" s="409">
        <f>'RESOLUCIONES 2024'!$C686-'RESOLUCIONES 2024'!$J686</f>
        <v>-695</v>
      </c>
      <c r="L686" s="73"/>
      <c r="M686" s="73"/>
      <c r="N686" s="21"/>
      <c r="O686" s="21"/>
    </row>
    <row r="687" ht="15.75" customHeight="1">
      <c r="A687" s="73" t="s">
        <v>7852</v>
      </c>
      <c r="B687" s="351">
        <v>682.0</v>
      </c>
      <c r="C687" s="130">
        <v>45511.0</v>
      </c>
      <c r="D687" s="73" t="s">
        <v>7453</v>
      </c>
      <c r="E687" s="130" t="s">
        <v>11656</v>
      </c>
      <c r="F687" s="73" t="s">
        <v>8629</v>
      </c>
      <c r="G687" s="169"/>
      <c r="H687" s="287"/>
      <c r="I687" s="285"/>
      <c r="J687" s="775">
        <f t="shared" si="1"/>
        <v>46206</v>
      </c>
      <c r="K687" s="409">
        <f>'RESOLUCIONES 2024'!$C687-'RESOLUCIONES 2024'!$J687</f>
        <v>-695</v>
      </c>
      <c r="L687" s="73"/>
      <c r="M687" s="73"/>
      <c r="N687" s="21"/>
      <c r="O687" s="21"/>
    </row>
    <row r="688" ht="15.75" customHeight="1">
      <c r="A688" s="73" t="s">
        <v>7852</v>
      </c>
      <c r="B688" s="351">
        <v>683.0</v>
      </c>
      <c r="C688" s="130">
        <v>45511.0</v>
      </c>
      <c r="D688" s="73" t="s">
        <v>2856</v>
      </c>
      <c r="E688" s="130" t="s">
        <v>8049</v>
      </c>
      <c r="F688" s="73" t="s">
        <v>131</v>
      </c>
      <c r="G688" s="169"/>
      <c r="H688" s="287"/>
      <c r="I688" s="285"/>
      <c r="J688" s="775">
        <f t="shared" si="1"/>
        <v>46206</v>
      </c>
      <c r="K688" s="409">
        <f>'RESOLUCIONES 2024'!$C688-'RESOLUCIONES 2024'!$J688</f>
        <v>-695</v>
      </c>
      <c r="L688" s="73"/>
      <c r="M688" s="73"/>
      <c r="N688" s="21"/>
      <c r="O688" s="21"/>
    </row>
    <row r="689" ht="15.75" customHeight="1">
      <c r="A689" s="73" t="s">
        <v>7852</v>
      </c>
      <c r="B689" s="351">
        <v>684.0</v>
      </c>
      <c r="C689" s="130">
        <v>45511.0</v>
      </c>
      <c r="D689" s="73" t="s">
        <v>10664</v>
      </c>
      <c r="E689" s="130" t="s">
        <v>4016</v>
      </c>
      <c r="F689" s="73" t="s">
        <v>1624</v>
      </c>
      <c r="G689" s="169"/>
      <c r="H689" s="295"/>
      <c r="I689" s="285"/>
      <c r="J689" s="775">
        <f t="shared" si="1"/>
        <v>46206</v>
      </c>
      <c r="K689" s="409">
        <f>'RESOLUCIONES 2024'!$C689-'RESOLUCIONES 2024'!$J689</f>
        <v>-695</v>
      </c>
      <c r="L689" s="73"/>
      <c r="M689" s="73"/>
      <c r="N689" s="21"/>
      <c r="O689" s="21"/>
    </row>
    <row r="690" ht="15.75" customHeight="1">
      <c r="A690" s="73" t="s">
        <v>7852</v>
      </c>
      <c r="B690" s="351">
        <v>685.0</v>
      </c>
      <c r="C690" s="130">
        <v>45511.0</v>
      </c>
      <c r="D690" s="73" t="s">
        <v>9977</v>
      </c>
      <c r="E690" s="130" t="s">
        <v>10772</v>
      </c>
      <c r="F690" s="73" t="s">
        <v>1624</v>
      </c>
      <c r="G690" s="169"/>
      <c r="H690" s="287"/>
      <c r="I690" s="285"/>
      <c r="J690" s="775">
        <f t="shared" si="1"/>
        <v>46206</v>
      </c>
      <c r="K690" s="409">
        <f>'RESOLUCIONES 2024'!$C690-'RESOLUCIONES 2024'!$J690</f>
        <v>-695</v>
      </c>
      <c r="L690" s="73"/>
      <c r="M690" s="73"/>
      <c r="N690" s="21"/>
      <c r="O690" s="21"/>
    </row>
    <row r="691" ht="15.75" customHeight="1">
      <c r="A691" s="73" t="s">
        <v>7852</v>
      </c>
      <c r="B691" s="351">
        <v>686.0</v>
      </c>
      <c r="C691" s="130">
        <v>45511.0</v>
      </c>
      <c r="D691" s="73" t="s">
        <v>11222</v>
      </c>
      <c r="E691" s="130" t="s">
        <v>11223</v>
      </c>
      <c r="F691" s="73" t="s">
        <v>1624</v>
      </c>
      <c r="G691" s="169"/>
      <c r="H691" s="287"/>
      <c r="I691" s="285"/>
      <c r="J691" s="775">
        <f t="shared" si="1"/>
        <v>46206</v>
      </c>
      <c r="K691" s="409">
        <f>'RESOLUCIONES 2024'!$C691-'RESOLUCIONES 2024'!$J691</f>
        <v>-695</v>
      </c>
      <c r="L691" s="73"/>
      <c r="M691" s="73"/>
      <c r="N691" s="21"/>
      <c r="O691" s="21"/>
    </row>
    <row r="692" ht="15.75" customHeight="1">
      <c r="A692" s="73" t="s">
        <v>7852</v>
      </c>
      <c r="B692" s="351">
        <v>687.0</v>
      </c>
      <c r="C692" s="130">
        <v>45511.0</v>
      </c>
      <c r="D692" s="73" t="s">
        <v>11183</v>
      </c>
      <c r="E692" s="130" t="s">
        <v>11274</v>
      </c>
      <c r="F692" s="73" t="s">
        <v>1624</v>
      </c>
      <c r="G692" s="268"/>
      <c r="H692" s="287"/>
      <c r="I692" s="285"/>
      <c r="J692" s="775">
        <f t="shared" si="1"/>
        <v>46206</v>
      </c>
      <c r="K692" s="409">
        <f>'RESOLUCIONES 2024'!$C692-'RESOLUCIONES 2024'!$J692</f>
        <v>-695</v>
      </c>
      <c r="L692" s="73"/>
      <c r="M692" s="73"/>
      <c r="N692" s="21"/>
      <c r="O692" s="21"/>
    </row>
    <row r="693" ht="15.75" customHeight="1">
      <c r="A693" s="73" t="s">
        <v>7852</v>
      </c>
      <c r="B693" s="351">
        <v>688.0</v>
      </c>
      <c r="C693" s="130">
        <v>45511.0</v>
      </c>
      <c r="D693" s="73" t="s">
        <v>9069</v>
      </c>
      <c r="E693" s="130" t="s">
        <v>11657</v>
      </c>
      <c r="F693" s="73" t="s">
        <v>1624</v>
      </c>
      <c r="G693" s="169"/>
      <c r="H693" s="287"/>
      <c r="I693" s="285"/>
      <c r="J693" s="775">
        <f t="shared" si="1"/>
        <v>46206</v>
      </c>
      <c r="K693" s="409">
        <f>'RESOLUCIONES 2024'!$C693-'RESOLUCIONES 2024'!$J693</f>
        <v>-695</v>
      </c>
      <c r="L693" s="73"/>
      <c r="M693" s="73"/>
      <c r="N693" s="21"/>
      <c r="O693" s="21"/>
    </row>
    <row r="694" ht="15.75" customHeight="1">
      <c r="A694" s="73"/>
      <c r="B694" s="351">
        <v>689.0</v>
      </c>
      <c r="C694" s="130">
        <v>45512.0</v>
      </c>
      <c r="D694" s="73" t="s">
        <v>11658</v>
      </c>
      <c r="E694" s="130"/>
      <c r="F694" s="73" t="s">
        <v>10118</v>
      </c>
      <c r="G694" s="169"/>
      <c r="H694" s="287"/>
      <c r="I694" s="285"/>
      <c r="J694" s="775">
        <f t="shared" si="1"/>
        <v>46206</v>
      </c>
      <c r="K694" s="409">
        <f>'RESOLUCIONES 2024'!$C694-'RESOLUCIONES 2024'!$J694</f>
        <v>-694</v>
      </c>
      <c r="L694" s="73"/>
      <c r="M694" s="73"/>
      <c r="N694" s="21"/>
      <c r="O694" s="21"/>
    </row>
    <row r="695" ht="15.75" customHeight="1">
      <c r="A695" s="73"/>
      <c r="B695" s="351">
        <v>690.0</v>
      </c>
      <c r="C695" s="130">
        <v>45512.0</v>
      </c>
      <c r="D695" s="73" t="s">
        <v>6475</v>
      </c>
      <c r="E695" s="130"/>
      <c r="F695" s="73" t="s">
        <v>10118</v>
      </c>
      <c r="G695" s="169"/>
      <c r="H695" s="287"/>
      <c r="I695" s="285"/>
      <c r="J695" s="775">
        <f t="shared" si="1"/>
        <v>46206</v>
      </c>
      <c r="K695" s="409">
        <f>'RESOLUCIONES 2024'!$C695-'RESOLUCIONES 2024'!$J695</f>
        <v>-694</v>
      </c>
      <c r="L695" s="73"/>
      <c r="M695" s="73"/>
      <c r="N695" s="21"/>
      <c r="O695" s="21"/>
    </row>
    <row r="696" ht="15.75" customHeight="1">
      <c r="A696" s="73"/>
      <c r="B696" s="351">
        <v>691.0</v>
      </c>
      <c r="C696" s="130">
        <v>45512.0</v>
      </c>
      <c r="D696" s="73" t="s">
        <v>4511</v>
      </c>
      <c r="E696" s="130"/>
      <c r="F696" s="73" t="s">
        <v>10118</v>
      </c>
      <c r="G696" s="169"/>
      <c r="H696" s="287"/>
      <c r="I696" s="285"/>
      <c r="J696" s="775">
        <f t="shared" si="1"/>
        <v>46206</v>
      </c>
      <c r="K696" s="409">
        <f>'RESOLUCIONES 2024'!$C696-'RESOLUCIONES 2024'!$J696</f>
        <v>-694</v>
      </c>
      <c r="L696" s="73"/>
      <c r="M696" s="73"/>
      <c r="N696" s="21"/>
      <c r="O696" s="21"/>
    </row>
    <row r="697" ht="15.75" customHeight="1">
      <c r="A697" s="73"/>
      <c r="B697" s="351">
        <v>692.0</v>
      </c>
      <c r="C697" s="130">
        <v>45512.0</v>
      </c>
      <c r="D697" s="73" t="s">
        <v>6871</v>
      </c>
      <c r="E697" s="130"/>
      <c r="F697" s="73" t="s">
        <v>10118</v>
      </c>
      <c r="G697" s="169"/>
      <c r="H697" s="287"/>
      <c r="I697" s="285"/>
      <c r="J697" s="775">
        <f t="shared" si="1"/>
        <v>46206</v>
      </c>
      <c r="K697" s="409">
        <f>'RESOLUCIONES 2024'!$C697-'RESOLUCIONES 2024'!$J697</f>
        <v>-694</v>
      </c>
      <c r="L697" s="73"/>
      <c r="M697" s="73"/>
      <c r="N697" s="21"/>
      <c r="O697" s="21"/>
    </row>
    <row r="698" ht="15.75" customHeight="1">
      <c r="A698" s="73"/>
      <c r="B698" s="351">
        <v>693.0</v>
      </c>
      <c r="C698" s="130">
        <v>45512.0</v>
      </c>
      <c r="D698" s="73" t="s">
        <v>7214</v>
      </c>
      <c r="E698" s="130"/>
      <c r="F698" s="73" t="s">
        <v>10118</v>
      </c>
      <c r="G698" s="169"/>
      <c r="H698" s="287"/>
      <c r="I698" s="285"/>
      <c r="J698" s="775">
        <f t="shared" si="1"/>
        <v>46206</v>
      </c>
      <c r="K698" s="409">
        <f>'RESOLUCIONES 2024'!$C698-'RESOLUCIONES 2024'!$J698</f>
        <v>-694</v>
      </c>
      <c r="L698" s="73"/>
      <c r="M698" s="73"/>
      <c r="N698" s="21"/>
      <c r="O698" s="21"/>
    </row>
    <row r="699" ht="15.75" customHeight="1">
      <c r="A699" s="73"/>
      <c r="B699" s="351">
        <v>694.0</v>
      </c>
      <c r="C699" s="130">
        <v>45512.0</v>
      </c>
      <c r="D699" s="73" t="s">
        <v>11659</v>
      </c>
      <c r="E699" s="130"/>
      <c r="F699" s="73" t="s">
        <v>10118</v>
      </c>
      <c r="G699" s="169"/>
      <c r="H699" s="287"/>
      <c r="I699" s="285"/>
      <c r="J699" s="775">
        <f t="shared" si="1"/>
        <v>46206</v>
      </c>
      <c r="K699" s="409">
        <f>'RESOLUCIONES 2024'!$C699-'RESOLUCIONES 2024'!$J699</f>
        <v>-694</v>
      </c>
      <c r="L699" s="73"/>
      <c r="M699" s="73"/>
      <c r="N699" s="21"/>
      <c r="O699" s="21"/>
    </row>
    <row r="700" ht="15.75" customHeight="1">
      <c r="A700" s="73"/>
      <c r="B700" s="351">
        <v>695.0</v>
      </c>
      <c r="C700" s="130">
        <v>45512.0</v>
      </c>
      <c r="D700" s="73" t="s">
        <v>1300</v>
      </c>
      <c r="E700" s="130"/>
      <c r="F700" s="73" t="s">
        <v>10118</v>
      </c>
      <c r="G700" s="169"/>
      <c r="H700" s="287"/>
      <c r="I700" s="285"/>
      <c r="J700" s="775">
        <f t="shared" si="1"/>
        <v>46206</v>
      </c>
      <c r="K700" s="409">
        <f>'RESOLUCIONES 2024'!$C700-'RESOLUCIONES 2024'!$J700</f>
        <v>-694</v>
      </c>
      <c r="L700" s="73"/>
      <c r="M700" s="73"/>
      <c r="N700" s="21"/>
      <c r="O700" s="21"/>
    </row>
    <row r="701" ht="15.75" customHeight="1">
      <c r="A701" s="73"/>
      <c r="B701" s="351">
        <v>696.0</v>
      </c>
      <c r="C701" s="130">
        <v>45512.0</v>
      </c>
      <c r="D701" s="73" t="s">
        <v>1301</v>
      </c>
      <c r="E701" s="130"/>
      <c r="F701" s="73" t="s">
        <v>10118</v>
      </c>
      <c r="G701" s="169"/>
      <c r="H701" s="287"/>
      <c r="I701" s="285"/>
      <c r="J701" s="775">
        <f t="shared" si="1"/>
        <v>46206</v>
      </c>
      <c r="K701" s="409">
        <f>'RESOLUCIONES 2024'!$C701-'RESOLUCIONES 2024'!$J701</f>
        <v>-694</v>
      </c>
      <c r="L701" s="73"/>
      <c r="M701" s="73"/>
      <c r="N701" s="21"/>
      <c r="O701" s="21"/>
    </row>
    <row r="702" ht="15.75" customHeight="1">
      <c r="A702" s="73"/>
      <c r="B702" s="351">
        <v>697.0</v>
      </c>
      <c r="C702" s="130">
        <v>45512.0</v>
      </c>
      <c r="D702" s="73" t="s">
        <v>11660</v>
      </c>
      <c r="E702" s="130"/>
      <c r="F702" s="73" t="s">
        <v>10118</v>
      </c>
      <c r="G702" s="169"/>
      <c r="H702" s="287"/>
      <c r="I702" s="285"/>
      <c r="J702" s="775">
        <f t="shared" si="1"/>
        <v>46206</v>
      </c>
      <c r="K702" s="409">
        <f>'RESOLUCIONES 2024'!$C702-'RESOLUCIONES 2024'!$J702</f>
        <v>-694</v>
      </c>
      <c r="L702" s="73"/>
      <c r="M702" s="73"/>
      <c r="N702" s="21"/>
      <c r="O702" s="21"/>
    </row>
    <row r="703" ht="15.75" customHeight="1">
      <c r="A703" s="73"/>
      <c r="B703" s="351">
        <v>698.0</v>
      </c>
      <c r="C703" s="130">
        <v>45512.0</v>
      </c>
      <c r="D703" s="73" t="s">
        <v>11661</v>
      </c>
      <c r="E703" s="130"/>
      <c r="F703" s="73" t="s">
        <v>10118</v>
      </c>
      <c r="G703" s="169"/>
      <c r="H703" s="287"/>
      <c r="I703" s="285"/>
      <c r="J703" s="775">
        <f t="shared" si="1"/>
        <v>46206</v>
      </c>
      <c r="K703" s="409">
        <f>'RESOLUCIONES 2024'!$C703-'RESOLUCIONES 2024'!$J703</f>
        <v>-694</v>
      </c>
      <c r="L703" s="73"/>
      <c r="M703" s="73"/>
      <c r="N703" s="21"/>
      <c r="O703" s="21"/>
    </row>
    <row r="704" ht="15.75" customHeight="1">
      <c r="A704" s="73" t="s">
        <v>7852</v>
      </c>
      <c r="B704" s="351">
        <v>699.0</v>
      </c>
      <c r="C704" s="130">
        <v>45512.0</v>
      </c>
      <c r="D704" s="73" t="s">
        <v>9736</v>
      </c>
      <c r="E704" s="130" t="s">
        <v>11662</v>
      </c>
      <c r="F704" s="73" t="s">
        <v>1593</v>
      </c>
      <c r="G704" s="365" t="s">
        <v>10731</v>
      </c>
      <c r="H704" s="287"/>
      <c r="I704" s="285"/>
      <c r="J704" s="775">
        <f t="shared" si="1"/>
        <v>46206</v>
      </c>
      <c r="K704" s="409">
        <f>'RESOLUCIONES 2024'!$C704-'RESOLUCIONES 2024'!$J704</f>
        <v>-694</v>
      </c>
      <c r="L704" s="73"/>
      <c r="M704" s="73"/>
      <c r="N704" s="21"/>
      <c r="O704" s="21"/>
    </row>
    <row r="705" ht="15.75" customHeight="1">
      <c r="A705" s="73" t="s">
        <v>7852</v>
      </c>
      <c r="B705" s="351">
        <v>700.0</v>
      </c>
      <c r="C705" s="130">
        <v>45512.0</v>
      </c>
      <c r="D705" s="73" t="s">
        <v>11663</v>
      </c>
      <c r="E705" s="130" t="s">
        <v>11664</v>
      </c>
      <c r="F705" s="73" t="s">
        <v>18</v>
      </c>
      <c r="G705" s="169" t="s">
        <v>11665</v>
      </c>
      <c r="H705" s="287"/>
      <c r="I705" s="285"/>
      <c r="J705" s="775">
        <f t="shared" si="1"/>
        <v>46206</v>
      </c>
      <c r="K705" s="409">
        <f>'RESOLUCIONES 2024'!$C705-'RESOLUCIONES 2024'!$J705</f>
        <v>-694</v>
      </c>
      <c r="L705" s="73"/>
      <c r="M705" s="73"/>
      <c r="N705" s="21"/>
      <c r="O705" s="21"/>
    </row>
    <row r="706" ht="15.75" customHeight="1">
      <c r="A706" s="73" t="s">
        <v>7852</v>
      </c>
      <c r="B706" s="351">
        <v>701.0</v>
      </c>
      <c r="C706" s="130">
        <v>45512.0</v>
      </c>
      <c r="D706" s="73" t="s">
        <v>4097</v>
      </c>
      <c r="E706" s="130" t="s">
        <v>4098</v>
      </c>
      <c r="F706" s="73" t="s">
        <v>18</v>
      </c>
      <c r="G706" s="169" t="s">
        <v>378</v>
      </c>
      <c r="H706" s="287"/>
      <c r="I706" s="285"/>
      <c r="J706" s="775">
        <f t="shared" si="1"/>
        <v>46206</v>
      </c>
      <c r="K706" s="409">
        <f>'RESOLUCIONES 2024'!$C706-'RESOLUCIONES 2024'!$J706</f>
        <v>-694</v>
      </c>
      <c r="L706" s="73"/>
      <c r="M706" s="73"/>
      <c r="N706" s="21"/>
      <c r="O706" s="21"/>
    </row>
    <row r="707" ht="15.75" customHeight="1">
      <c r="A707" s="73" t="s">
        <v>7852</v>
      </c>
      <c r="B707" s="351">
        <v>702.0</v>
      </c>
      <c r="C707" s="130">
        <v>45512.0</v>
      </c>
      <c r="D707" s="73" t="s">
        <v>9440</v>
      </c>
      <c r="E707" s="130" t="s">
        <v>11666</v>
      </c>
      <c r="F707" s="73" t="s">
        <v>18</v>
      </c>
      <c r="G707" s="169" t="s">
        <v>7214</v>
      </c>
      <c r="H707" s="287"/>
      <c r="I707" s="285"/>
      <c r="J707" s="775">
        <f t="shared" si="1"/>
        <v>46206</v>
      </c>
      <c r="K707" s="409">
        <f>'RESOLUCIONES 2024'!$C707-'RESOLUCIONES 2024'!$J707</f>
        <v>-694</v>
      </c>
      <c r="L707" s="73"/>
      <c r="M707" s="73"/>
      <c r="N707" s="21"/>
      <c r="O707" s="21"/>
    </row>
    <row r="708" ht="15.75" customHeight="1">
      <c r="A708" s="73" t="s">
        <v>7852</v>
      </c>
      <c r="B708" s="361">
        <v>703.0</v>
      </c>
      <c r="C708" s="362">
        <v>45516.0</v>
      </c>
      <c r="D708" s="247" t="s">
        <v>9736</v>
      </c>
      <c r="E708" s="215" t="s">
        <v>11662</v>
      </c>
      <c r="F708" s="247" t="s">
        <v>1593</v>
      </c>
      <c r="G708" s="365" t="s">
        <v>10731</v>
      </c>
      <c r="H708" s="367"/>
      <c r="I708" s="285"/>
      <c r="J708" s="775">
        <f t="shared" si="1"/>
        <v>46206</v>
      </c>
      <c r="K708" s="409">
        <f>'RESOLUCIONES 2024'!$C708-'RESOLUCIONES 2024'!$J708</f>
        <v>-690</v>
      </c>
      <c r="L708" s="73"/>
      <c r="M708" s="73"/>
      <c r="N708" s="21"/>
      <c r="O708" s="21"/>
    </row>
    <row r="709" ht="15.75" customHeight="1">
      <c r="A709" s="73" t="s">
        <v>7852</v>
      </c>
      <c r="B709" s="361">
        <v>704.0</v>
      </c>
      <c r="C709" s="362">
        <v>45516.0</v>
      </c>
      <c r="D709" s="247" t="s">
        <v>11613</v>
      </c>
      <c r="E709" s="215" t="s">
        <v>11667</v>
      </c>
      <c r="F709" s="247" t="s">
        <v>2751</v>
      </c>
      <c r="G709" s="366"/>
      <c r="H709" s="367"/>
      <c r="I709" s="285"/>
      <c r="J709" s="775">
        <f t="shared" si="1"/>
        <v>46206</v>
      </c>
      <c r="K709" s="409">
        <f>'RESOLUCIONES 2024'!$C709-'RESOLUCIONES 2024'!$J709</f>
        <v>-690</v>
      </c>
      <c r="L709" s="73"/>
      <c r="M709" s="73"/>
      <c r="N709" s="21"/>
      <c r="O709" s="21"/>
    </row>
    <row r="710" ht="15.75" customHeight="1">
      <c r="A710" s="73" t="s">
        <v>7852</v>
      </c>
      <c r="B710" s="361">
        <v>705.0</v>
      </c>
      <c r="C710" s="362">
        <v>45516.0</v>
      </c>
      <c r="D710" s="247" t="s">
        <v>11668</v>
      </c>
      <c r="E710" s="215" t="s">
        <v>11669</v>
      </c>
      <c r="F710" s="247" t="s">
        <v>2751</v>
      </c>
      <c r="G710" s="366"/>
      <c r="H710" s="367"/>
      <c r="I710" s="285"/>
      <c r="J710" s="775">
        <f t="shared" si="1"/>
        <v>46206</v>
      </c>
      <c r="K710" s="409">
        <f>'RESOLUCIONES 2024'!$C710-'RESOLUCIONES 2024'!$J710</f>
        <v>-690</v>
      </c>
      <c r="L710" s="73"/>
      <c r="M710" s="73"/>
      <c r="N710" s="21"/>
      <c r="O710" s="21"/>
    </row>
    <row r="711" ht="15.75" customHeight="1">
      <c r="A711" s="73" t="s">
        <v>7852</v>
      </c>
      <c r="B711" s="361">
        <v>706.0</v>
      </c>
      <c r="C711" s="362">
        <v>45516.0</v>
      </c>
      <c r="D711" s="247" t="s">
        <v>11670</v>
      </c>
      <c r="E711" s="215" t="s">
        <v>11671</v>
      </c>
      <c r="F711" s="247" t="s">
        <v>2751</v>
      </c>
      <c r="G711" s="366"/>
      <c r="H711" s="367"/>
      <c r="I711" s="285"/>
      <c r="J711" s="775">
        <f t="shared" si="1"/>
        <v>46206</v>
      </c>
      <c r="K711" s="409">
        <f>'RESOLUCIONES 2024'!$C711-'RESOLUCIONES 2024'!$J711</f>
        <v>-690</v>
      </c>
      <c r="L711" s="73"/>
      <c r="M711" s="73"/>
      <c r="N711" s="21"/>
      <c r="O711" s="21"/>
    </row>
    <row r="712" ht="15.75" customHeight="1">
      <c r="A712" s="73" t="s">
        <v>7852</v>
      </c>
      <c r="B712" s="361">
        <v>707.0</v>
      </c>
      <c r="C712" s="362">
        <v>45516.0</v>
      </c>
      <c r="D712" s="247" t="s">
        <v>11494</v>
      </c>
      <c r="E712" s="215" t="s">
        <v>11672</v>
      </c>
      <c r="F712" s="247" t="s">
        <v>2751</v>
      </c>
      <c r="G712" s="366"/>
      <c r="H712" s="367"/>
      <c r="I712" s="285"/>
      <c r="J712" s="775">
        <f t="shared" si="1"/>
        <v>46206</v>
      </c>
      <c r="K712" s="409">
        <f>'RESOLUCIONES 2024'!$C712-'RESOLUCIONES 2024'!$J712</f>
        <v>-690</v>
      </c>
      <c r="L712" s="73"/>
      <c r="M712" s="73"/>
      <c r="N712" s="21"/>
      <c r="O712" s="21"/>
    </row>
    <row r="713" ht="15.75" customHeight="1">
      <c r="A713" s="73" t="s">
        <v>7852</v>
      </c>
      <c r="B713" s="351">
        <v>708.0</v>
      </c>
      <c r="C713" s="364">
        <v>45516.0</v>
      </c>
      <c r="D713" s="273" t="s">
        <v>11533</v>
      </c>
      <c r="E713" s="215" t="s">
        <v>11673</v>
      </c>
      <c r="F713" s="247" t="s">
        <v>2751</v>
      </c>
      <c r="G713" s="782"/>
      <c r="H713" s="367"/>
      <c r="I713" s="285"/>
      <c r="J713" s="775">
        <f t="shared" si="1"/>
        <v>46206</v>
      </c>
      <c r="K713" s="409">
        <f>'RESOLUCIONES 2024'!$C713-'RESOLUCIONES 2024'!$J713</f>
        <v>-690</v>
      </c>
      <c r="L713" s="73"/>
      <c r="M713" s="73"/>
      <c r="N713" s="21"/>
      <c r="O713" s="21"/>
    </row>
    <row r="714" ht="15.75" customHeight="1">
      <c r="A714" s="73" t="s">
        <v>7852</v>
      </c>
      <c r="B714" s="361">
        <v>709.0</v>
      </c>
      <c r="C714" s="362">
        <v>45516.0</v>
      </c>
      <c r="D714" s="247" t="s">
        <v>8529</v>
      </c>
      <c r="E714" s="215" t="s">
        <v>11674</v>
      </c>
      <c r="F714" s="247" t="s">
        <v>2751</v>
      </c>
      <c r="G714" s="366"/>
      <c r="H714" s="367"/>
      <c r="I714" s="285"/>
      <c r="J714" s="775">
        <f t="shared" si="1"/>
        <v>46206</v>
      </c>
      <c r="K714" s="409">
        <f>'RESOLUCIONES 2024'!$C714-'RESOLUCIONES 2024'!$J714</f>
        <v>-690</v>
      </c>
      <c r="L714" s="73"/>
      <c r="M714" s="73"/>
      <c r="N714" s="21"/>
      <c r="O714" s="21"/>
    </row>
    <row r="715" ht="15.75" customHeight="1">
      <c r="A715" s="73" t="s">
        <v>7852</v>
      </c>
      <c r="B715" s="361">
        <v>710.0</v>
      </c>
      <c r="C715" s="362">
        <v>45516.0</v>
      </c>
      <c r="D715" s="247" t="s">
        <v>11675</v>
      </c>
      <c r="E715" s="215" t="s">
        <v>11676</v>
      </c>
      <c r="F715" s="247" t="s">
        <v>2751</v>
      </c>
      <c r="G715" s="365"/>
      <c r="H715" s="367"/>
      <c r="I715" s="285"/>
      <c r="J715" s="775">
        <f t="shared" si="1"/>
        <v>46206</v>
      </c>
      <c r="K715" s="409">
        <f>'RESOLUCIONES 2024'!$C715-'RESOLUCIONES 2024'!$J715</f>
        <v>-690</v>
      </c>
      <c r="L715" s="73"/>
      <c r="M715" s="73"/>
      <c r="N715" s="21"/>
      <c r="O715" s="21"/>
    </row>
    <row r="716" ht="15.75" customHeight="1">
      <c r="A716" s="73" t="s">
        <v>7852</v>
      </c>
      <c r="B716" s="361">
        <v>711.0</v>
      </c>
      <c r="C716" s="362">
        <v>45516.0</v>
      </c>
      <c r="D716" s="247" t="s">
        <v>11677</v>
      </c>
      <c r="E716" s="215" t="s">
        <v>11678</v>
      </c>
      <c r="F716" s="247" t="s">
        <v>2751</v>
      </c>
      <c r="G716" s="366"/>
      <c r="H716" s="367"/>
      <c r="I716" s="285"/>
      <c r="J716" s="775">
        <f t="shared" si="1"/>
        <v>46206</v>
      </c>
      <c r="K716" s="409">
        <f>'RESOLUCIONES 2024'!$C716-'RESOLUCIONES 2024'!$J716</f>
        <v>-690</v>
      </c>
      <c r="L716" s="73"/>
      <c r="M716" s="73"/>
      <c r="N716" s="21"/>
      <c r="O716" s="21"/>
    </row>
    <row r="717" ht="15.75" customHeight="1">
      <c r="A717" s="73" t="s">
        <v>7852</v>
      </c>
      <c r="B717" s="361">
        <v>712.0</v>
      </c>
      <c r="C717" s="362">
        <v>45516.0</v>
      </c>
      <c r="D717" s="247" t="s">
        <v>10716</v>
      </c>
      <c r="E717" s="215" t="s">
        <v>11679</v>
      </c>
      <c r="F717" s="247" t="s">
        <v>2751</v>
      </c>
      <c r="G717" s="366"/>
      <c r="H717" s="367"/>
      <c r="I717" s="285"/>
      <c r="J717" s="775">
        <f t="shared" si="1"/>
        <v>46206</v>
      </c>
      <c r="K717" s="409">
        <f>'RESOLUCIONES 2024'!$C717-'RESOLUCIONES 2024'!$J717</f>
        <v>-690</v>
      </c>
      <c r="L717" s="73"/>
      <c r="M717" s="73"/>
      <c r="N717" s="21"/>
      <c r="O717" s="21"/>
    </row>
    <row r="718" ht="15.75" customHeight="1">
      <c r="A718" s="73" t="s">
        <v>7852</v>
      </c>
      <c r="B718" s="361">
        <v>713.0</v>
      </c>
      <c r="C718" s="362">
        <v>45516.0</v>
      </c>
      <c r="D718" s="247" t="s">
        <v>11039</v>
      </c>
      <c r="E718" s="215" t="s">
        <v>11680</v>
      </c>
      <c r="F718" s="247" t="s">
        <v>2751</v>
      </c>
      <c r="G718" s="308"/>
      <c r="H718" s="367"/>
      <c r="I718" s="285"/>
      <c r="J718" s="775">
        <f t="shared" si="1"/>
        <v>46206</v>
      </c>
      <c r="K718" s="409">
        <f>'RESOLUCIONES 2024'!$C718-'RESOLUCIONES 2024'!$J718</f>
        <v>-690</v>
      </c>
      <c r="L718" s="73"/>
      <c r="M718" s="73"/>
      <c r="N718" s="21"/>
      <c r="O718" s="21"/>
    </row>
    <row r="719" ht="15.75" customHeight="1">
      <c r="A719" s="73" t="s">
        <v>7852</v>
      </c>
      <c r="B719" s="361">
        <v>714.0</v>
      </c>
      <c r="C719" s="362">
        <v>45516.0</v>
      </c>
      <c r="D719" s="247" t="s">
        <v>11199</v>
      </c>
      <c r="E719" s="215" t="s">
        <v>11681</v>
      </c>
      <c r="F719" s="247" t="s">
        <v>2751</v>
      </c>
      <c r="G719" s="308"/>
      <c r="H719" s="367"/>
      <c r="I719" s="285"/>
      <c r="J719" s="775">
        <f t="shared" si="1"/>
        <v>46206</v>
      </c>
      <c r="K719" s="409">
        <f>'RESOLUCIONES 2024'!$C719-'RESOLUCIONES 2024'!$J719</f>
        <v>-690</v>
      </c>
      <c r="L719" s="73"/>
      <c r="M719" s="73"/>
      <c r="N719" s="21"/>
      <c r="O719" s="21"/>
    </row>
    <row r="720" ht="15.75" customHeight="1">
      <c r="A720" s="73" t="s">
        <v>7852</v>
      </c>
      <c r="B720" s="361">
        <v>715.0</v>
      </c>
      <c r="C720" s="362">
        <v>45516.0</v>
      </c>
      <c r="D720" s="247" t="s">
        <v>10910</v>
      </c>
      <c r="E720" s="215" t="s">
        <v>11682</v>
      </c>
      <c r="F720" s="247" t="s">
        <v>2751</v>
      </c>
      <c r="G720" s="398"/>
      <c r="H720" s="367"/>
      <c r="I720" s="285"/>
      <c r="J720" s="775">
        <f t="shared" si="1"/>
        <v>46206</v>
      </c>
      <c r="K720" s="409">
        <f>'RESOLUCIONES 2024'!$C720-'RESOLUCIONES 2024'!$J720</f>
        <v>-690</v>
      </c>
      <c r="L720" s="73"/>
      <c r="M720" s="73"/>
      <c r="N720" s="21"/>
      <c r="O720" s="21"/>
    </row>
    <row r="721" ht="15.75" customHeight="1">
      <c r="A721" s="73" t="s">
        <v>7852</v>
      </c>
      <c r="B721" s="361">
        <v>716.0</v>
      </c>
      <c r="C721" s="362">
        <v>45516.0</v>
      </c>
      <c r="D721" s="247" t="s">
        <v>11609</v>
      </c>
      <c r="E721" s="215" t="s">
        <v>11683</v>
      </c>
      <c r="F721" s="247" t="s">
        <v>2751</v>
      </c>
      <c r="G721" s="308"/>
      <c r="H721" s="367"/>
      <c r="I721" s="285"/>
      <c r="J721" s="775">
        <f t="shared" si="1"/>
        <v>46206</v>
      </c>
      <c r="K721" s="409">
        <f>'RESOLUCIONES 2024'!$C721-'RESOLUCIONES 2024'!$J721</f>
        <v>-690</v>
      </c>
      <c r="L721" s="73"/>
      <c r="M721" s="73"/>
      <c r="N721" s="21"/>
      <c r="O721" s="21"/>
    </row>
    <row r="722" ht="15.75" customHeight="1">
      <c r="A722" s="73" t="s">
        <v>7852</v>
      </c>
      <c r="B722" s="361">
        <v>717.0</v>
      </c>
      <c r="C722" s="362">
        <v>45516.0</v>
      </c>
      <c r="D722" s="247" t="s">
        <v>7491</v>
      </c>
      <c r="E722" s="215" t="s">
        <v>7492</v>
      </c>
      <c r="F722" s="247" t="s">
        <v>2751</v>
      </c>
      <c r="G722" s="308"/>
      <c r="H722" s="367"/>
      <c r="I722" s="285"/>
      <c r="J722" s="775">
        <f t="shared" si="1"/>
        <v>46206</v>
      </c>
      <c r="K722" s="409">
        <f>'RESOLUCIONES 2024'!$C722-'RESOLUCIONES 2024'!$J722</f>
        <v>-690</v>
      </c>
      <c r="L722" s="73"/>
      <c r="M722" s="73"/>
      <c r="N722" s="21"/>
      <c r="O722" s="21"/>
    </row>
    <row r="723" ht="15.75" customHeight="1">
      <c r="A723" s="73" t="s">
        <v>7852</v>
      </c>
      <c r="B723" s="361">
        <v>718.0</v>
      </c>
      <c r="C723" s="362">
        <v>45516.0</v>
      </c>
      <c r="D723" s="247" t="s">
        <v>11684</v>
      </c>
      <c r="E723" s="215" t="s">
        <v>11685</v>
      </c>
      <c r="F723" s="247" t="s">
        <v>2751</v>
      </c>
      <c r="G723" s="308"/>
      <c r="H723" s="367"/>
      <c r="I723" s="285"/>
      <c r="J723" s="775">
        <f t="shared" si="1"/>
        <v>46206</v>
      </c>
      <c r="K723" s="409">
        <f>'RESOLUCIONES 2024'!$C723-'RESOLUCIONES 2024'!$J723</f>
        <v>-690</v>
      </c>
      <c r="L723" s="73"/>
      <c r="M723" s="73"/>
      <c r="N723" s="21"/>
      <c r="O723" s="21"/>
    </row>
    <row r="724" ht="15.75" customHeight="1">
      <c r="A724" s="73" t="s">
        <v>7852</v>
      </c>
      <c r="B724" s="361">
        <v>719.0</v>
      </c>
      <c r="C724" s="362">
        <v>45516.0</v>
      </c>
      <c r="D724" s="247" t="s">
        <v>5801</v>
      </c>
      <c r="E724" s="215" t="s">
        <v>11686</v>
      </c>
      <c r="F724" s="247" t="s">
        <v>2751</v>
      </c>
      <c r="G724" s="308"/>
      <c r="H724" s="367"/>
      <c r="I724" s="285"/>
      <c r="J724" s="775">
        <f t="shared" si="1"/>
        <v>46206</v>
      </c>
      <c r="K724" s="409">
        <f>'RESOLUCIONES 2024'!$C724-'RESOLUCIONES 2024'!$J724</f>
        <v>-690</v>
      </c>
      <c r="L724" s="73"/>
      <c r="M724" s="73"/>
      <c r="N724" s="21"/>
      <c r="O724" s="21"/>
    </row>
    <row r="725" ht="15.75" customHeight="1">
      <c r="A725" s="73" t="s">
        <v>7852</v>
      </c>
      <c r="B725" s="361">
        <v>720.0</v>
      </c>
      <c r="C725" s="362">
        <v>45516.0</v>
      </c>
      <c r="D725" s="247" t="s">
        <v>11135</v>
      </c>
      <c r="E725" s="215" t="s">
        <v>11136</v>
      </c>
      <c r="F725" s="247" t="s">
        <v>2751</v>
      </c>
      <c r="G725" s="366"/>
      <c r="H725" s="367"/>
      <c r="I725" s="285"/>
      <c r="J725" s="775">
        <f t="shared" si="1"/>
        <v>46206</v>
      </c>
      <c r="K725" s="409">
        <f>'RESOLUCIONES 2024'!$C725-'RESOLUCIONES 2024'!$J725</f>
        <v>-690</v>
      </c>
      <c r="L725" s="73"/>
      <c r="M725" s="73"/>
      <c r="N725" s="21"/>
      <c r="O725" s="21"/>
    </row>
    <row r="726" ht="15.75" customHeight="1">
      <c r="A726" s="73" t="s">
        <v>7852</v>
      </c>
      <c r="B726" s="361">
        <v>721.0</v>
      </c>
      <c r="C726" s="362">
        <v>45516.0</v>
      </c>
      <c r="D726" s="247" t="s">
        <v>10888</v>
      </c>
      <c r="E726" s="215" t="s">
        <v>11687</v>
      </c>
      <c r="F726" s="247" t="s">
        <v>2751</v>
      </c>
      <c r="G726" s="366"/>
      <c r="H726" s="367"/>
      <c r="I726" s="285"/>
      <c r="J726" s="775">
        <f t="shared" si="1"/>
        <v>46206</v>
      </c>
      <c r="K726" s="409">
        <f>'RESOLUCIONES 2024'!$C726-'RESOLUCIONES 2024'!$J726</f>
        <v>-690</v>
      </c>
      <c r="L726" s="73"/>
      <c r="M726" s="73"/>
      <c r="N726" s="21"/>
      <c r="O726" s="21"/>
    </row>
    <row r="727" ht="15.75" customHeight="1">
      <c r="A727" s="73" t="s">
        <v>7852</v>
      </c>
      <c r="B727" s="361">
        <v>722.0</v>
      </c>
      <c r="C727" s="362">
        <v>45516.0</v>
      </c>
      <c r="D727" s="247" t="s">
        <v>8654</v>
      </c>
      <c r="E727" s="215" t="s">
        <v>9027</v>
      </c>
      <c r="F727" s="247" t="s">
        <v>2253</v>
      </c>
      <c r="G727" s="366" t="s">
        <v>9895</v>
      </c>
      <c r="H727" s="367"/>
      <c r="I727" s="285"/>
      <c r="J727" s="775">
        <f t="shared" si="1"/>
        <v>46206</v>
      </c>
      <c r="K727" s="409">
        <f>'RESOLUCIONES 2024'!$C727-'RESOLUCIONES 2024'!$J727</f>
        <v>-690</v>
      </c>
      <c r="L727" s="73"/>
      <c r="M727" s="73"/>
      <c r="N727" s="21"/>
      <c r="O727" s="21"/>
    </row>
    <row r="728" ht="15.75" customHeight="1">
      <c r="A728" s="73" t="s">
        <v>7852</v>
      </c>
      <c r="B728" s="361">
        <v>723.0</v>
      </c>
      <c r="C728" s="362">
        <v>45516.0</v>
      </c>
      <c r="D728" s="247" t="s">
        <v>4885</v>
      </c>
      <c r="E728" s="215" t="s">
        <v>6220</v>
      </c>
      <c r="F728" s="247" t="s">
        <v>2253</v>
      </c>
      <c r="G728" s="366" t="s">
        <v>9317</v>
      </c>
      <c r="H728" s="367"/>
      <c r="I728" s="285"/>
      <c r="J728" s="775">
        <f t="shared" si="1"/>
        <v>46206</v>
      </c>
      <c r="K728" s="409">
        <f>'RESOLUCIONES 2024'!$C728-'RESOLUCIONES 2024'!$J728</f>
        <v>-690</v>
      </c>
      <c r="L728" s="73"/>
      <c r="M728" s="73"/>
      <c r="N728" s="21"/>
      <c r="O728" s="21"/>
    </row>
    <row r="729" ht="15.75" customHeight="1">
      <c r="A729" s="73" t="s">
        <v>7852</v>
      </c>
      <c r="B729" s="361">
        <v>724.0</v>
      </c>
      <c r="C729" s="362">
        <v>45516.0</v>
      </c>
      <c r="D729" s="247" t="s">
        <v>8688</v>
      </c>
      <c r="E729" s="215" t="s">
        <v>8804</v>
      </c>
      <c r="F729" s="247" t="s">
        <v>2253</v>
      </c>
      <c r="G729" s="366" t="s">
        <v>11688</v>
      </c>
      <c r="H729" s="367"/>
      <c r="I729" s="285"/>
      <c r="J729" s="775">
        <f t="shared" si="1"/>
        <v>46206</v>
      </c>
      <c r="K729" s="409">
        <f>'RESOLUCIONES 2024'!$C729-'RESOLUCIONES 2024'!$J729</f>
        <v>-690</v>
      </c>
      <c r="L729" s="73"/>
      <c r="M729" s="73"/>
      <c r="N729" s="21"/>
      <c r="O729" s="21"/>
    </row>
    <row r="730" ht="15.75" customHeight="1">
      <c r="A730" s="73" t="s">
        <v>7852</v>
      </c>
      <c r="B730" s="361">
        <v>725.0</v>
      </c>
      <c r="C730" s="362">
        <v>45516.0</v>
      </c>
      <c r="D730" s="247" t="s">
        <v>7641</v>
      </c>
      <c r="E730" s="215" t="s">
        <v>7642</v>
      </c>
      <c r="F730" s="247" t="s">
        <v>2253</v>
      </c>
      <c r="G730" s="366" t="s">
        <v>11690</v>
      </c>
      <c r="H730" s="367"/>
      <c r="I730" s="285"/>
      <c r="J730" s="775">
        <f t="shared" si="1"/>
        <v>46206</v>
      </c>
      <c r="K730" s="409">
        <f>'RESOLUCIONES 2024'!$C730-'RESOLUCIONES 2024'!$J730</f>
        <v>-690</v>
      </c>
      <c r="L730" s="73"/>
      <c r="M730" s="73"/>
      <c r="N730" s="21"/>
      <c r="O730" s="21"/>
    </row>
    <row r="731" ht="15.75" customHeight="1">
      <c r="A731" s="73" t="s">
        <v>7852</v>
      </c>
      <c r="B731" s="361">
        <v>726.0</v>
      </c>
      <c r="C731" s="362">
        <v>45516.0</v>
      </c>
      <c r="D731" s="247" t="s">
        <v>7323</v>
      </c>
      <c r="E731" s="215" t="s">
        <v>10105</v>
      </c>
      <c r="F731" s="247" t="s">
        <v>2253</v>
      </c>
      <c r="G731" s="366" t="s">
        <v>3090</v>
      </c>
      <c r="H731" s="367"/>
      <c r="I731" s="285"/>
      <c r="J731" s="775">
        <f t="shared" si="1"/>
        <v>46206</v>
      </c>
      <c r="K731" s="409">
        <f>'RESOLUCIONES 2024'!$C731-'RESOLUCIONES 2024'!$J731</f>
        <v>-690</v>
      </c>
      <c r="L731" s="73"/>
      <c r="M731" s="73"/>
      <c r="N731" s="21"/>
      <c r="O731" s="21"/>
    </row>
    <row r="732" ht="15.75" customHeight="1">
      <c r="A732" s="73" t="s">
        <v>7852</v>
      </c>
      <c r="B732" s="361">
        <v>727.0</v>
      </c>
      <c r="C732" s="362">
        <v>45516.0</v>
      </c>
      <c r="D732" s="247" t="s">
        <v>8582</v>
      </c>
      <c r="E732" s="215" t="s">
        <v>8433</v>
      </c>
      <c r="F732" s="247" t="s">
        <v>2253</v>
      </c>
      <c r="G732" s="366" t="s">
        <v>11691</v>
      </c>
      <c r="H732" s="367"/>
      <c r="I732" s="285"/>
      <c r="J732" s="775">
        <f t="shared" si="1"/>
        <v>46206</v>
      </c>
      <c r="K732" s="409">
        <f>'RESOLUCIONES 2024'!$C732-'RESOLUCIONES 2024'!$J732</f>
        <v>-690</v>
      </c>
      <c r="L732" s="73"/>
      <c r="M732" s="73"/>
      <c r="N732" s="21"/>
      <c r="O732" s="21"/>
    </row>
    <row r="733" ht="15.75" customHeight="1">
      <c r="A733" s="73" t="s">
        <v>7852</v>
      </c>
      <c r="B733" s="361">
        <v>728.0</v>
      </c>
      <c r="C733" s="362">
        <v>45516.0</v>
      </c>
      <c r="D733" s="247" t="s">
        <v>10493</v>
      </c>
      <c r="E733" s="215" t="s">
        <v>10587</v>
      </c>
      <c r="F733" s="247" t="s">
        <v>2253</v>
      </c>
      <c r="G733" s="366" t="s">
        <v>11692</v>
      </c>
      <c r="H733" s="367"/>
      <c r="I733" s="285"/>
      <c r="J733" s="775">
        <f t="shared" si="1"/>
        <v>46206</v>
      </c>
      <c r="K733" s="409">
        <f>'RESOLUCIONES 2024'!$C733-'RESOLUCIONES 2024'!$J733</f>
        <v>-690</v>
      </c>
      <c r="L733" s="73"/>
      <c r="M733" s="73"/>
      <c r="N733" s="21"/>
      <c r="O733" s="21"/>
    </row>
    <row r="734" ht="15.75" customHeight="1">
      <c r="A734" s="73" t="s">
        <v>7852</v>
      </c>
      <c r="B734" s="361">
        <v>729.0</v>
      </c>
      <c r="C734" s="362">
        <v>45516.0</v>
      </c>
      <c r="D734" s="247" t="s">
        <v>8938</v>
      </c>
      <c r="E734" s="215" t="s">
        <v>9015</v>
      </c>
      <c r="F734" s="247" t="s">
        <v>2253</v>
      </c>
      <c r="G734" s="366" t="s">
        <v>11693</v>
      </c>
      <c r="H734" s="367"/>
      <c r="I734" s="285"/>
      <c r="J734" s="775">
        <f t="shared" si="1"/>
        <v>46206</v>
      </c>
      <c r="K734" s="409">
        <f>'RESOLUCIONES 2024'!$C734-'RESOLUCIONES 2024'!$J734</f>
        <v>-690</v>
      </c>
      <c r="L734" s="73"/>
      <c r="M734" s="73"/>
      <c r="N734" s="21"/>
      <c r="O734" s="21"/>
    </row>
    <row r="735" ht="15.75" customHeight="1">
      <c r="A735" s="73" t="s">
        <v>7852</v>
      </c>
      <c r="B735" s="361">
        <v>730.0</v>
      </c>
      <c r="C735" s="362">
        <v>45516.0</v>
      </c>
      <c r="D735" s="247" t="s">
        <v>3767</v>
      </c>
      <c r="E735" s="215" t="s">
        <v>3768</v>
      </c>
      <c r="F735" s="247" t="s">
        <v>2253</v>
      </c>
      <c r="G735" s="366" t="s">
        <v>9380</v>
      </c>
      <c r="H735" s="367"/>
      <c r="I735" s="285"/>
      <c r="J735" s="775">
        <f t="shared" si="1"/>
        <v>46206</v>
      </c>
      <c r="K735" s="409">
        <f>'RESOLUCIONES 2024'!$C735-'RESOLUCIONES 2024'!$J735</f>
        <v>-690</v>
      </c>
      <c r="L735" s="73"/>
      <c r="M735" s="73"/>
      <c r="N735" s="21"/>
      <c r="O735" s="21"/>
    </row>
    <row r="736" ht="15.75" customHeight="1">
      <c r="A736" s="73" t="s">
        <v>7852</v>
      </c>
      <c r="B736" s="361">
        <v>731.0</v>
      </c>
      <c r="C736" s="362">
        <v>45516.0</v>
      </c>
      <c r="D736" s="247" t="s">
        <v>2196</v>
      </c>
      <c r="E736" s="215" t="s">
        <v>10590</v>
      </c>
      <c r="F736" s="247" t="s">
        <v>2253</v>
      </c>
      <c r="G736" s="366" t="s">
        <v>11692</v>
      </c>
      <c r="H736" s="367"/>
      <c r="I736" s="285"/>
      <c r="J736" s="775">
        <f t="shared" si="1"/>
        <v>46206</v>
      </c>
      <c r="K736" s="409">
        <f>'RESOLUCIONES 2024'!$C736-'RESOLUCIONES 2024'!$J736</f>
        <v>-690</v>
      </c>
      <c r="L736" s="73"/>
      <c r="M736" s="73"/>
      <c r="N736" s="21"/>
      <c r="O736" s="21"/>
    </row>
    <row r="737" ht="15.75" customHeight="1">
      <c r="A737" s="73" t="s">
        <v>7852</v>
      </c>
      <c r="B737" s="361">
        <v>732.0</v>
      </c>
      <c r="C737" s="362">
        <v>45516.0</v>
      </c>
      <c r="D737" s="247" t="s">
        <v>8994</v>
      </c>
      <c r="E737" s="215" t="s">
        <v>10602</v>
      </c>
      <c r="F737" s="247" t="s">
        <v>2253</v>
      </c>
      <c r="G737" s="366" t="s">
        <v>11694</v>
      </c>
      <c r="H737" s="367"/>
      <c r="I737" s="285"/>
      <c r="J737" s="775">
        <f t="shared" si="1"/>
        <v>46206</v>
      </c>
      <c r="K737" s="409">
        <f>'RESOLUCIONES 2024'!$C737-'RESOLUCIONES 2024'!$J737</f>
        <v>-690</v>
      </c>
      <c r="L737" s="73"/>
      <c r="M737" s="73"/>
      <c r="N737" s="21"/>
      <c r="O737" s="21"/>
    </row>
    <row r="738" ht="15.75" customHeight="1">
      <c r="A738" s="73" t="s">
        <v>7852</v>
      </c>
      <c r="B738" s="361">
        <v>733.0</v>
      </c>
      <c r="C738" s="362">
        <v>45516.0</v>
      </c>
      <c r="D738" s="245" t="s">
        <v>10551</v>
      </c>
      <c r="E738" s="215" t="s">
        <v>10552</v>
      </c>
      <c r="F738" s="247" t="s">
        <v>2253</v>
      </c>
      <c r="G738" s="366" t="s">
        <v>11692</v>
      </c>
      <c r="H738" s="367"/>
      <c r="I738" s="285"/>
      <c r="J738" s="775">
        <f t="shared" si="1"/>
        <v>46206</v>
      </c>
      <c r="K738" s="409">
        <f>'RESOLUCIONES 2024'!$C738-'RESOLUCIONES 2024'!$J738</f>
        <v>-690</v>
      </c>
      <c r="L738" s="73"/>
      <c r="M738" s="73"/>
      <c r="N738" s="21"/>
      <c r="O738" s="21"/>
    </row>
    <row r="739" ht="15.75" customHeight="1">
      <c r="A739" s="73" t="s">
        <v>7852</v>
      </c>
      <c r="B739" s="361">
        <v>734.0</v>
      </c>
      <c r="C739" s="362">
        <v>45516.0</v>
      </c>
      <c r="D739" s="247" t="s">
        <v>7426</v>
      </c>
      <c r="E739" s="215" t="s">
        <v>7427</v>
      </c>
      <c r="F739" s="247" t="s">
        <v>2253</v>
      </c>
      <c r="G739" s="366" t="s">
        <v>9317</v>
      </c>
      <c r="H739" s="367"/>
      <c r="I739" s="285"/>
      <c r="J739" s="775">
        <f t="shared" si="1"/>
        <v>46206</v>
      </c>
      <c r="K739" s="409">
        <f>'RESOLUCIONES 2024'!$C739-'RESOLUCIONES 2024'!$J739</f>
        <v>-690</v>
      </c>
      <c r="L739" s="73"/>
      <c r="M739" s="73"/>
      <c r="N739" s="21"/>
      <c r="O739" s="21"/>
    </row>
    <row r="740" ht="15.75" customHeight="1">
      <c r="A740" s="73" t="s">
        <v>7852</v>
      </c>
      <c r="B740" s="361">
        <v>735.0</v>
      </c>
      <c r="C740" s="362">
        <v>45516.0</v>
      </c>
      <c r="D740" s="247" t="s">
        <v>4592</v>
      </c>
      <c r="E740" s="215" t="s">
        <v>11695</v>
      </c>
      <c r="F740" s="247" t="s">
        <v>8629</v>
      </c>
      <c r="G740" s="366"/>
      <c r="H740" s="367"/>
      <c r="I740" s="285"/>
      <c r="J740" s="775">
        <f t="shared" si="1"/>
        <v>46206</v>
      </c>
      <c r="K740" s="409">
        <f>'RESOLUCIONES 2024'!$C740-'RESOLUCIONES 2024'!$J740</f>
        <v>-690</v>
      </c>
      <c r="L740" s="73"/>
      <c r="M740" s="73"/>
      <c r="N740" s="21"/>
      <c r="O740" s="21"/>
    </row>
    <row r="741" ht="15.75" customHeight="1">
      <c r="A741" s="73" t="s">
        <v>7852</v>
      </c>
      <c r="B741" s="361">
        <v>736.0</v>
      </c>
      <c r="C741" s="362">
        <v>45516.0</v>
      </c>
      <c r="D741" s="247" t="s">
        <v>9278</v>
      </c>
      <c r="E741" s="215" t="s">
        <v>11696</v>
      </c>
      <c r="F741" s="247" t="s">
        <v>8629</v>
      </c>
      <c r="G741" s="366"/>
      <c r="H741" s="367"/>
      <c r="I741" s="285"/>
      <c r="J741" s="775">
        <f t="shared" si="1"/>
        <v>46206</v>
      </c>
      <c r="K741" s="409">
        <f>'RESOLUCIONES 2024'!$C741-'RESOLUCIONES 2024'!$J741</f>
        <v>-690</v>
      </c>
      <c r="L741" s="73"/>
      <c r="M741" s="73"/>
      <c r="N741" s="21"/>
      <c r="O741" s="21"/>
    </row>
    <row r="742" ht="15.75" customHeight="1">
      <c r="A742" s="73" t="s">
        <v>7852</v>
      </c>
      <c r="B742" s="361">
        <v>737.0</v>
      </c>
      <c r="C742" s="362">
        <v>45516.0</v>
      </c>
      <c r="D742" s="247" t="s">
        <v>3187</v>
      </c>
      <c r="E742" s="215" t="s">
        <v>11697</v>
      </c>
      <c r="F742" s="247" t="s">
        <v>8629</v>
      </c>
      <c r="G742" s="366"/>
      <c r="H742" s="367"/>
      <c r="I742" s="285"/>
      <c r="J742" s="775">
        <f t="shared" si="1"/>
        <v>46206</v>
      </c>
      <c r="K742" s="409">
        <f>'RESOLUCIONES 2024'!$C742-'RESOLUCIONES 2024'!$J742</f>
        <v>-690</v>
      </c>
      <c r="L742" s="73"/>
      <c r="M742" s="73"/>
      <c r="N742" s="21"/>
      <c r="O742" s="21"/>
    </row>
    <row r="743" ht="15.75" customHeight="1">
      <c r="A743" s="73" t="s">
        <v>7852</v>
      </c>
      <c r="B743" s="361">
        <v>738.0</v>
      </c>
      <c r="C743" s="362">
        <v>45516.0</v>
      </c>
      <c r="D743" s="247" t="s">
        <v>5564</v>
      </c>
      <c r="E743" s="215" t="s">
        <v>5565</v>
      </c>
      <c r="F743" s="247" t="s">
        <v>8629</v>
      </c>
      <c r="G743" s="366"/>
      <c r="H743" s="367"/>
      <c r="I743" s="285"/>
      <c r="J743" s="775">
        <f t="shared" si="1"/>
        <v>46206</v>
      </c>
      <c r="K743" s="409">
        <f>'RESOLUCIONES 2024'!$C743-'RESOLUCIONES 2024'!$J743</f>
        <v>-690</v>
      </c>
      <c r="L743" s="73"/>
      <c r="M743" s="73"/>
      <c r="N743" s="21"/>
      <c r="O743" s="21"/>
    </row>
    <row r="744" ht="15.75" customHeight="1">
      <c r="A744" s="73" t="s">
        <v>7852</v>
      </c>
      <c r="B744" s="361">
        <v>739.0</v>
      </c>
      <c r="C744" s="362">
        <v>45516.0</v>
      </c>
      <c r="D744" s="247" t="s">
        <v>5531</v>
      </c>
      <c r="E744" s="215" t="s">
        <v>11698</v>
      </c>
      <c r="F744" s="247" t="s">
        <v>8629</v>
      </c>
      <c r="G744" s="366"/>
      <c r="H744" s="367"/>
      <c r="I744" s="285"/>
      <c r="J744" s="775">
        <f t="shared" si="1"/>
        <v>46206</v>
      </c>
      <c r="K744" s="409">
        <f>'RESOLUCIONES 2024'!$C744-'RESOLUCIONES 2024'!$J744</f>
        <v>-690</v>
      </c>
      <c r="L744" s="73"/>
      <c r="M744" s="73"/>
      <c r="N744" s="21"/>
      <c r="O744" s="21"/>
    </row>
    <row r="745" ht="15.75" customHeight="1">
      <c r="A745" s="73" t="s">
        <v>7852</v>
      </c>
      <c r="B745" s="361">
        <v>740.0</v>
      </c>
      <c r="C745" s="362">
        <v>45516.0</v>
      </c>
      <c r="D745" s="247" t="s">
        <v>9078</v>
      </c>
      <c r="E745" s="215" t="s">
        <v>9079</v>
      </c>
      <c r="F745" s="247" t="s">
        <v>8629</v>
      </c>
      <c r="G745" s="366"/>
      <c r="H745" s="367"/>
      <c r="I745" s="285"/>
      <c r="J745" s="775">
        <f t="shared" si="1"/>
        <v>46206</v>
      </c>
      <c r="K745" s="409">
        <f>'RESOLUCIONES 2024'!$C745-'RESOLUCIONES 2024'!$J745</f>
        <v>-690</v>
      </c>
      <c r="L745" s="73"/>
      <c r="M745" s="73"/>
      <c r="N745" s="21"/>
      <c r="O745" s="21"/>
    </row>
    <row r="746" ht="15.75" customHeight="1">
      <c r="A746" s="73" t="s">
        <v>7852</v>
      </c>
      <c r="B746" s="361">
        <v>741.0</v>
      </c>
      <c r="C746" s="362">
        <v>45516.0</v>
      </c>
      <c r="D746" s="247" t="s">
        <v>9778</v>
      </c>
      <c r="E746" s="215" t="s">
        <v>10062</v>
      </c>
      <c r="F746" s="247" t="s">
        <v>8629</v>
      </c>
      <c r="G746" s="366"/>
      <c r="H746" s="367"/>
      <c r="I746" s="285"/>
      <c r="J746" s="775">
        <f t="shared" si="1"/>
        <v>46206</v>
      </c>
      <c r="K746" s="409">
        <f>'RESOLUCIONES 2024'!$C746-'RESOLUCIONES 2024'!$J746</f>
        <v>-690</v>
      </c>
      <c r="L746" s="73"/>
      <c r="M746" s="73"/>
      <c r="N746" s="21"/>
      <c r="O746" s="21"/>
    </row>
    <row r="747" ht="15.75" customHeight="1">
      <c r="A747" s="73" t="s">
        <v>7852</v>
      </c>
      <c r="B747" s="361">
        <v>742.0</v>
      </c>
      <c r="C747" s="362">
        <v>45516.0</v>
      </c>
      <c r="D747" s="247" t="s">
        <v>5747</v>
      </c>
      <c r="E747" s="215" t="s">
        <v>11699</v>
      </c>
      <c r="F747" s="247" t="s">
        <v>8629</v>
      </c>
      <c r="G747" s="366"/>
      <c r="H747" s="367"/>
      <c r="I747" s="285"/>
      <c r="J747" s="775">
        <f t="shared" si="1"/>
        <v>46206</v>
      </c>
      <c r="K747" s="409">
        <f>'RESOLUCIONES 2024'!$C747-'RESOLUCIONES 2024'!$J747</f>
        <v>-690</v>
      </c>
      <c r="L747" s="73"/>
      <c r="M747" s="73"/>
      <c r="N747" s="21"/>
      <c r="O747" s="21"/>
    </row>
    <row r="748" ht="15.75" customHeight="1">
      <c r="A748" s="73" t="s">
        <v>7852</v>
      </c>
      <c r="B748" s="361">
        <v>743.0</v>
      </c>
      <c r="C748" s="362">
        <v>45516.0</v>
      </c>
      <c r="D748" s="247" t="s">
        <v>10664</v>
      </c>
      <c r="E748" s="215" t="s">
        <v>10309</v>
      </c>
      <c r="F748" s="247" t="s">
        <v>8629</v>
      </c>
      <c r="G748" s="366"/>
      <c r="H748" s="367"/>
      <c r="I748" s="285"/>
      <c r="J748" s="775">
        <f t="shared" si="1"/>
        <v>46206</v>
      </c>
      <c r="K748" s="409">
        <f>'RESOLUCIONES 2024'!$C748-'RESOLUCIONES 2024'!$J748</f>
        <v>-690</v>
      </c>
      <c r="L748" s="73"/>
      <c r="M748" s="73"/>
      <c r="N748" s="21"/>
      <c r="O748" s="21"/>
    </row>
    <row r="749" ht="15.75" customHeight="1">
      <c r="A749" s="73" t="s">
        <v>7852</v>
      </c>
      <c r="B749" s="361">
        <v>744.0</v>
      </c>
      <c r="C749" s="362">
        <v>45516.0</v>
      </c>
      <c r="D749" s="247" t="s">
        <v>9017</v>
      </c>
      <c r="E749" s="215" t="s">
        <v>11700</v>
      </c>
      <c r="F749" s="247" t="s">
        <v>8629</v>
      </c>
      <c r="G749" s="366"/>
      <c r="H749" s="367"/>
      <c r="I749" s="285"/>
      <c r="J749" s="775">
        <f t="shared" si="1"/>
        <v>46206</v>
      </c>
      <c r="K749" s="409">
        <f>'RESOLUCIONES 2024'!$C749-'RESOLUCIONES 2024'!$J749</f>
        <v>-690</v>
      </c>
      <c r="L749" s="73"/>
      <c r="M749" s="73"/>
      <c r="N749" s="21"/>
      <c r="O749" s="21"/>
    </row>
    <row r="750" ht="15.75" customHeight="1">
      <c r="A750" s="73" t="s">
        <v>7852</v>
      </c>
      <c r="B750" s="361">
        <v>745.0</v>
      </c>
      <c r="C750" s="362">
        <v>45516.0</v>
      </c>
      <c r="D750" s="247" t="s">
        <v>11116</v>
      </c>
      <c r="E750" s="215" t="s">
        <v>11240</v>
      </c>
      <c r="F750" s="247" t="s">
        <v>8629</v>
      </c>
      <c r="G750" s="366"/>
      <c r="H750" s="367"/>
      <c r="I750" s="285"/>
      <c r="J750" s="775">
        <f t="shared" si="1"/>
        <v>46206</v>
      </c>
      <c r="K750" s="409">
        <f>'RESOLUCIONES 2024'!$C750-'RESOLUCIONES 2024'!$J750</f>
        <v>-690</v>
      </c>
      <c r="L750" s="73"/>
      <c r="M750" s="73"/>
      <c r="N750" s="21"/>
      <c r="O750" s="21"/>
    </row>
    <row r="751" ht="15.75" customHeight="1">
      <c r="A751" s="73" t="s">
        <v>7852</v>
      </c>
      <c r="B751" s="361">
        <v>746.0</v>
      </c>
      <c r="C751" s="362">
        <v>45517.0</v>
      </c>
      <c r="D751" s="247" t="s">
        <v>14522</v>
      </c>
      <c r="E751" s="215" t="s">
        <v>10905</v>
      </c>
      <c r="F751" s="247" t="s">
        <v>2751</v>
      </c>
      <c r="G751" s="366"/>
      <c r="H751" s="367"/>
      <c r="I751" s="285"/>
      <c r="J751" s="775">
        <f t="shared" si="1"/>
        <v>46206</v>
      </c>
      <c r="K751" s="409">
        <f>'RESOLUCIONES 2024'!$C751-'RESOLUCIONES 2024'!$J751</f>
        <v>-689</v>
      </c>
      <c r="L751" s="73"/>
      <c r="M751" s="73"/>
      <c r="N751" s="21"/>
      <c r="O751" s="21"/>
    </row>
    <row r="752" ht="15.75" customHeight="1">
      <c r="A752" s="73" t="s">
        <v>7852</v>
      </c>
      <c r="B752" s="361">
        <v>747.0</v>
      </c>
      <c r="C752" s="362">
        <v>45517.0</v>
      </c>
      <c r="D752" s="247" t="s">
        <v>9626</v>
      </c>
      <c r="E752" s="215" t="s">
        <v>9627</v>
      </c>
      <c r="F752" s="247" t="s">
        <v>1593</v>
      </c>
      <c r="G752" s="365" t="s">
        <v>10731</v>
      </c>
      <c r="H752" s="367"/>
      <c r="I752" s="285"/>
      <c r="J752" s="775">
        <f t="shared" si="1"/>
        <v>46206</v>
      </c>
      <c r="K752" s="409">
        <f>'RESOLUCIONES 2024'!$C752-'RESOLUCIONES 2024'!$J752</f>
        <v>-689</v>
      </c>
      <c r="L752" s="73"/>
      <c r="M752" s="73"/>
      <c r="N752" s="21"/>
      <c r="O752" s="21"/>
    </row>
    <row r="753" ht="15.75" customHeight="1">
      <c r="A753" s="73" t="s">
        <v>7852</v>
      </c>
      <c r="B753" s="361">
        <v>748.0</v>
      </c>
      <c r="C753" s="362">
        <v>45517.0</v>
      </c>
      <c r="D753" s="247" t="s">
        <v>10243</v>
      </c>
      <c r="E753" s="215" t="s">
        <v>10244</v>
      </c>
      <c r="F753" s="247" t="s">
        <v>1593</v>
      </c>
      <c r="G753" s="365" t="s">
        <v>10731</v>
      </c>
      <c r="H753" s="367"/>
      <c r="I753" s="285"/>
      <c r="J753" s="775">
        <f t="shared" si="1"/>
        <v>46206</v>
      </c>
      <c r="K753" s="409">
        <f>'RESOLUCIONES 2024'!$C753-'RESOLUCIONES 2024'!$J753</f>
        <v>-689</v>
      </c>
      <c r="L753" s="73"/>
      <c r="M753" s="73"/>
      <c r="N753" s="21"/>
      <c r="O753" s="21"/>
    </row>
    <row r="754" ht="15.75" customHeight="1">
      <c r="A754" s="73" t="s">
        <v>7852</v>
      </c>
      <c r="B754" s="361">
        <v>749.0</v>
      </c>
      <c r="C754" s="362">
        <v>45517.0</v>
      </c>
      <c r="D754" s="306" t="s">
        <v>11033</v>
      </c>
      <c r="E754" s="215" t="s">
        <v>11034</v>
      </c>
      <c r="F754" s="247" t="s">
        <v>1593</v>
      </c>
      <c r="G754" s="365" t="s">
        <v>10731</v>
      </c>
      <c r="H754" s="367"/>
      <c r="I754" s="285"/>
      <c r="J754" s="775">
        <f t="shared" si="1"/>
        <v>46206</v>
      </c>
      <c r="K754" s="409">
        <f>'RESOLUCIONES 2024'!$C754-'RESOLUCIONES 2024'!$J754</f>
        <v>-689</v>
      </c>
      <c r="L754" s="73"/>
      <c r="M754" s="73"/>
      <c r="N754" s="21"/>
      <c r="O754" s="21"/>
    </row>
    <row r="755" ht="15.75" customHeight="1">
      <c r="A755" s="73" t="s">
        <v>7852</v>
      </c>
      <c r="B755" s="361">
        <v>750.0</v>
      </c>
      <c r="C755" s="362">
        <v>45517.0</v>
      </c>
      <c r="D755" s="306" t="s">
        <v>9983</v>
      </c>
      <c r="E755" s="215" t="s">
        <v>11048</v>
      </c>
      <c r="F755" s="247" t="s">
        <v>1593</v>
      </c>
      <c r="G755" s="783" t="s">
        <v>9883</v>
      </c>
      <c r="H755" s="367"/>
      <c r="I755" s="285"/>
      <c r="J755" s="775">
        <f t="shared" si="1"/>
        <v>46206</v>
      </c>
      <c r="K755" s="409">
        <f>'RESOLUCIONES 2024'!$C755-'RESOLUCIONES 2024'!$J755</f>
        <v>-689</v>
      </c>
      <c r="L755" s="73"/>
      <c r="M755" s="73"/>
      <c r="N755" s="21"/>
      <c r="O755" s="21"/>
    </row>
    <row r="756" ht="15.75" customHeight="1">
      <c r="A756" s="73" t="s">
        <v>7852</v>
      </c>
      <c r="B756" s="361">
        <v>751.0</v>
      </c>
      <c r="C756" s="362">
        <v>45517.0</v>
      </c>
      <c r="D756" s="306" t="s">
        <v>5321</v>
      </c>
      <c r="E756" s="215" t="s">
        <v>10437</v>
      </c>
      <c r="F756" s="247" t="s">
        <v>1593</v>
      </c>
      <c r="G756" s="783" t="s">
        <v>9883</v>
      </c>
      <c r="H756" s="367"/>
      <c r="I756" s="285"/>
      <c r="J756" s="775">
        <f t="shared" si="1"/>
        <v>46206</v>
      </c>
      <c r="K756" s="409">
        <f>'RESOLUCIONES 2024'!$C756-'RESOLUCIONES 2024'!$J756</f>
        <v>-689</v>
      </c>
      <c r="L756" s="73"/>
      <c r="M756" s="73"/>
      <c r="N756" s="21"/>
      <c r="O756" s="21"/>
    </row>
    <row r="757" ht="15.75" customHeight="1">
      <c r="A757" s="73" t="s">
        <v>7852</v>
      </c>
      <c r="B757" s="361">
        <v>752.0</v>
      </c>
      <c r="C757" s="362">
        <v>45517.0</v>
      </c>
      <c r="D757" s="247" t="s">
        <v>2348</v>
      </c>
      <c r="E757" s="215" t="s">
        <v>10436</v>
      </c>
      <c r="F757" s="247" t="s">
        <v>1593</v>
      </c>
      <c r="G757" s="783" t="s">
        <v>9883</v>
      </c>
      <c r="H757" s="367"/>
      <c r="I757" s="285"/>
      <c r="J757" s="775">
        <f t="shared" si="1"/>
        <v>46206</v>
      </c>
      <c r="K757" s="409">
        <f>'RESOLUCIONES 2024'!$C757-'RESOLUCIONES 2024'!$J757</f>
        <v>-689</v>
      </c>
      <c r="L757" s="73"/>
      <c r="M757" s="73"/>
      <c r="N757" s="21"/>
      <c r="O757" s="21"/>
    </row>
    <row r="758" ht="15.75" customHeight="1">
      <c r="A758" s="192" t="s">
        <v>7852</v>
      </c>
      <c r="B758" s="361">
        <v>753.0</v>
      </c>
      <c r="C758" s="362">
        <v>45517.0</v>
      </c>
      <c r="D758" s="247" t="s">
        <v>9595</v>
      </c>
      <c r="E758" s="215" t="s">
        <v>11701</v>
      </c>
      <c r="F758" s="247" t="s">
        <v>1593</v>
      </c>
      <c r="G758" s="783" t="s">
        <v>9883</v>
      </c>
      <c r="H758" s="367"/>
      <c r="I758" s="285"/>
      <c r="J758" s="775">
        <f t="shared" si="1"/>
        <v>46206</v>
      </c>
      <c r="K758" s="409">
        <f>'RESOLUCIONES 2024'!$C758-'RESOLUCIONES 2024'!$J758</f>
        <v>-689</v>
      </c>
      <c r="L758" s="73"/>
      <c r="M758" s="73"/>
      <c r="N758" s="21"/>
      <c r="O758" s="21"/>
    </row>
    <row r="759" ht="15.75" customHeight="1">
      <c r="A759" s="192" t="s">
        <v>7852</v>
      </c>
      <c r="B759" s="361">
        <v>754.0</v>
      </c>
      <c r="C759" s="362">
        <v>45517.0</v>
      </c>
      <c r="D759" s="247" t="s">
        <v>10079</v>
      </c>
      <c r="E759" s="215" t="s">
        <v>11702</v>
      </c>
      <c r="F759" s="247" t="s">
        <v>1593</v>
      </c>
      <c r="G759" s="365" t="s">
        <v>10731</v>
      </c>
      <c r="H759" s="367"/>
      <c r="I759" s="285"/>
      <c r="J759" s="775">
        <f t="shared" si="1"/>
        <v>46206</v>
      </c>
      <c r="K759" s="409">
        <f>'RESOLUCIONES 2024'!$C759-'RESOLUCIONES 2024'!$J759</f>
        <v>-689</v>
      </c>
      <c r="L759" s="73"/>
      <c r="M759" s="73"/>
      <c r="N759" s="21"/>
      <c r="O759" s="21"/>
    </row>
    <row r="760" ht="15.75" customHeight="1">
      <c r="A760" s="192" t="s">
        <v>7852</v>
      </c>
      <c r="B760" s="361">
        <v>755.0</v>
      </c>
      <c r="C760" s="362">
        <v>45517.0</v>
      </c>
      <c r="D760" s="247" t="s">
        <v>7793</v>
      </c>
      <c r="E760" s="215" t="s">
        <v>9217</v>
      </c>
      <c r="F760" s="247" t="s">
        <v>1593</v>
      </c>
      <c r="G760" s="783" t="s">
        <v>9883</v>
      </c>
      <c r="H760" s="367"/>
      <c r="I760" s="285"/>
      <c r="J760" s="775">
        <f t="shared" si="1"/>
        <v>46206</v>
      </c>
      <c r="K760" s="409">
        <f>'RESOLUCIONES 2024'!$C760-'RESOLUCIONES 2024'!$J760</f>
        <v>-689</v>
      </c>
      <c r="L760" s="73"/>
      <c r="M760" s="73"/>
      <c r="N760" s="21"/>
      <c r="O760" s="21"/>
    </row>
    <row r="761" ht="15.75" customHeight="1">
      <c r="A761" s="192" t="s">
        <v>7852</v>
      </c>
      <c r="B761" s="361">
        <v>756.0</v>
      </c>
      <c r="C761" s="362">
        <v>45517.0</v>
      </c>
      <c r="D761" s="247" t="s">
        <v>9010</v>
      </c>
      <c r="E761" s="215" t="s">
        <v>11704</v>
      </c>
      <c r="F761" s="247" t="s">
        <v>1593</v>
      </c>
      <c r="G761" s="783" t="s">
        <v>9883</v>
      </c>
      <c r="H761" s="367"/>
      <c r="I761" s="285"/>
      <c r="J761" s="775">
        <f t="shared" si="1"/>
        <v>46206</v>
      </c>
      <c r="K761" s="409">
        <f>'RESOLUCIONES 2024'!$C761-'RESOLUCIONES 2024'!$J761</f>
        <v>-689</v>
      </c>
      <c r="L761" s="73"/>
      <c r="M761" s="73"/>
      <c r="N761" s="21"/>
      <c r="O761" s="21"/>
    </row>
    <row r="762" ht="15.75" customHeight="1">
      <c r="A762" s="192" t="s">
        <v>7852</v>
      </c>
      <c r="B762" s="361">
        <v>757.0</v>
      </c>
      <c r="C762" s="362">
        <v>45517.0</v>
      </c>
      <c r="D762" s="247" t="s">
        <v>4477</v>
      </c>
      <c r="E762" s="215" t="s">
        <v>11705</v>
      </c>
      <c r="F762" s="247" t="s">
        <v>1593</v>
      </c>
      <c r="G762" s="365" t="s">
        <v>10731</v>
      </c>
      <c r="H762" s="367"/>
      <c r="I762" s="285"/>
      <c r="J762" s="775">
        <f t="shared" si="1"/>
        <v>46206</v>
      </c>
      <c r="K762" s="409">
        <f>'RESOLUCIONES 2024'!$C762-'RESOLUCIONES 2024'!$J762</f>
        <v>-689</v>
      </c>
      <c r="L762" s="73"/>
      <c r="M762" s="73"/>
      <c r="N762" s="21"/>
      <c r="O762" s="21"/>
    </row>
    <row r="763" ht="15.75" customHeight="1">
      <c r="A763" s="192" t="s">
        <v>7852</v>
      </c>
      <c r="B763" s="351">
        <v>758.0</v>
      </c>
      <c r="C763" s="364">
        <v>45517.0</v>
      </c>
      <c r="D763" s="273" t="s">
        <v>8409</v>
      </c>
      <c r="E763" s="274" t="s">
        <v>11706</v>
      </c>
      <c r="F763" s="273" t="s">
        <v>1593</v>
      </c>
      <c r="G763" s="365" t="s">
        <v>10731</v>
      </c>
      <c r="H763" s="367"/>
      <c r="I763" s="285"/>
      <c r="J763" s="775">
        <f t="shared" si="1"/>
        <v>46206</v>
      </c>
      <c r="K763" s="409">
        <f>'RESOLUCIONES 2024'!$C763-'RESOLUCIONES 2024'!$J763</f>
        <v>-689</v>
      </c>
      <c r="L763" s="73"/>
      <c r="M763" s="73"/>
      <c r="N763" s="21"/>
      <c r="O763" s="21"/>
    </row>
    <row r="764" ht="15.75" customHeight="1">
      <c r="A764" s="192" t="s">
        <v>7852</v>
      </c>
      <c r="B764" s="361">
        <v>759.0</v>
      </c>
      <c r="C764" s="362">
        <v>45517.0</v>
      </c>
      <c r="D764" s="247" t="s">
        <v>1383</v>
      </c>
      <c r="E764" s="215" t="s">
        <v>11707</v>
      </c>
      <c r="F764" s="247" t="s">
        <v>1593</v>
      </c>
      <c r="G764" s="365" t="s">
        <v>10731</v>
      </c>
      <c r="H764" s="367"/>
      <c r="I764" s="285"/>
      <c r="J764" s="775">
        <f t="shared" si="1"/>
        <v>46206</v>
      </c>
      <c r="K764" s="409">
        <f>'RESOLUCIONES 2024'!$C764-'RESOLUCIONES 2024'!$J764</f>
        <v>-689</v>
      </c>
      <c r="L764" s="73"/>
      <c r="M764" s="73"/>
      <c r="N764" s="21"/>
      <c r="O764" s="21"/>
    </row>
    <row r="765" ht="15.75" customHeight="1">
      <c r="A765" s="192" t="s">
        <v>7852</v>
      </c>
      <c r="B765" s="361">
        <v>760.0</v>
      </c>
      <c r="C765" s="362">
        <v>45519.0</v>
      </c>
      <c r="D765" s="247" t="s">
        <v>7061</v>
      </c>
      <c r="E765" s="215" t="s">
        <v>7947</v>
      </c>
      <c r="F765" s="247" t="s">
        <v>18</v>
      </c>
      <c r="G765" s="366" t="s">
        <v>10800</v>
      </c>
      <c r="H765" s="367"/>
      <c r="I765" s="285"/>
      <c r="J765" s="775">
        <f t="shared" si="1"/>
        <v>46206</v>
      </c>
      <c r="K765" s="409">
        <f>'RESOLUCIONES 2024'!$C765-'RESOLUCIONES 2024'!$J765</f>
        <v>-687</v>
      </c>
      <c r="L765" s="73"/>
      <c r="M765" s="73"/>
      <c r="N765" s="21"/>
      <c r="O765" s="21"/>
    </row>
    <row r="766" ht="15.75" customHeight="1">
      <c r="A766" s="192" t="s">
        <v>7852</v>
      </c>
      <c r="B766" s="361">
        <v>761.0</v>
      </c>
      <c r="C766" s="362">
        <v>45519.0</v>
      </c>
      <c r="D766" s="247" t="s">
        <v>11215</v>
      </c>
      <c r="E766" s="215" t="s">
        <v>11216</v>
      </c>
      <c r="F766" s="247" t="s">
        <v>2751</v>
      </c>
      <c r="G766" s="366"/>
      <c r="H766" s="367"/>
      <c r="I766" s="285"/>
      <c r="J766" s="775">
        <f t="shared" si="1"/>
        <v>46206</v>
      </c>
      <c r="K766" s="409">
        <f>'RESOLUCIONES 2024'!$C766-'RESOLUCIONES 2024'!$J766</f>
        <v>-687</v>
      </c>
      <c r="L766" s="73"/>
      <c r="M766" s="73"/>
      <c r="N766" s="21"/>
      <c r="O766" s="21"/>
    </row>
    <row r="767" ht="15.75" customHeight="1">
      <c r="A767" s="192" t="s">
        <v>7852</v>
      </c>
      <c r="B767" s="361">
        <v>762.0</v>
      </c>
      <c r="C767" s="362">
        <v>45519.0</v>
      </c>
      <c r="D767" s="247" t="s">
        <v>10876</v>
      </c>
      <c r="E767" s="215" t="s">
        <v>10877</v>
      </c>
      <c r="F767" s="247" t="s">
        <v>2751</v>
      </c>
      <c r="G767" s="366"/>
      <c r="H767" s="367"/>
      <c r="I767" s="285"/>
      <c r="J767" s="775">
        <f t="shared" si="1"/>
        <v>46206</v>
      </c>
      <c r="K767" s="409">
        <f>'RESOLUCIONES 2024'!$C767-'RESOLUCIONES 2024'!$J767</f>
        <v>-687</v>
      </c>
      <c r="L767" s="73"/>
      <c r="M767" s="73"/>
      <c r="N767" s="21"/>
      <c r="O767" s="21"/>
    </row>
    <row r="768" ht="15.75" customHeight="1">
      <c r="A768" s="192" t="s">
        <v>7852</v>
      </c>
      <c r="B768" s="361">
        <v>763.0</v>
      </c>
      <c r="C768" s="362">
        <v>45519.0</v>
      </c>
      <c r="D768" s="247" t="s">
        <v>11708</v>
      </c>
      <c r="E768" s="215" t="s">
        <v>11709</v>
      </c>
      <c r="F768" s="247" t="s">
        <v>18</v>
      </c>
      <c r="G768" s="366" t="s">
        <v>11710</v>
      </c>
      <c r="H768" s="367"/>
      <c r="I768" s="285"/>
      <c r="J768" s="775">
        <f t="shared" si="1"/>
        <v>46206</v>
      </c>
      <c r="K768" s="409">
        <f>'RESOLUCIONES 2024'!$C768-'RESOLUCIONES 2024'!$J768</f>
        <v>-687</v>
      </c>
      <c r="L768" s="73"/>
      <c r="M768" s="73"/>
      <c r="N768" s="21"/>
      <c r="O768" s="21"/>
    </row>
    <row r="769" ht="15.75" customHeight="1">
      <c r="A769" s="192" t="s">
        <v>7852</v>
      </c>
      <c r="B769" s="361">
        <v>764.0</v>
      </c>
      <c r="C769" s="362">
        <v>45523.0</v>
      </c>
      <c r="D769" s="247" t="s">
        <v>11711</v>
      </c>
      <c r="E769" s="215" t="s">
        <v>11712</v>
      </c>
      <c r="F769" s="247" t="s">
        <v>11713</v>
      </c>
      <c r="G769" s="366"/>
      <c r="H769" s="367"/>
      <c r="I769" s="285"/>
      <c r="J769" s="775">
        <f t="shared" si="1"/>
        <v>46206</v>
      </c>
      <c r="K769" s="409">
        <f>'RESOLUCIONES 2024'!$C769-'RESOLUCIONES 2024'!$J769</f>
        <v>-683</v>
      </c>
      <c r="L769" s="73"/>
      <c r="M769" s="73"/>
      <c r="N769" s="21"/>
      <c r="O769" s="21"/>
    </row>
    <row r="770" ht="15.75" customHeight="1">
      <c r="A770" s="192" t="s">
        <v>7852</v>
      </c>
      <c r="B770" s="361">
        <v>765.0</v>
      </c>
      <c r="C770" s="362">
        <v>45523.0</v>
      </c>
      <c r="D770" s="247" t="s">
        <v>11714</v>
      </c>
      <c r="E770" s="215" t="s">
        <v>11715</v>
      </c>
      <c r="F770" s="247" t="s">
        <v>2751</v>
      </c>
      <c r="G770" s="366"/>
      <c r="H770" s="367"/>
      <c r="I770" s="285"/>
      <c r="J770" s="775">
        <f t="shared" si="1"/>
        <v>46206</v>
      </c>
      <c r="K770" s="409">
        <f>'RESOLUCIONES 2024'!$C770-'RESOLUCIONES 2024'!$J770</f>
        <v>-683</v>
      </c>
      <c r="L770" s="73"/>
      <c r="M770" s="73"/>
      <c r="N770" s="21"/>
      <c r="O770" s="21"/>
    </row>
    <row r="771" ht="15.75" customHeight="1">
      <c r="A771" s="192" t="s">
        <v>7852</v>
      </c>
      <c r="B771" s="361">
        <v>766.0</v>
      </c>
      <c r="C771" s="362">
        <v>45523.0</v>
      </c>
      <c r="D771" s="247" t="s">
        <v>6503</v>
      </c>
      <c r="E771" s="215" t="s">
        <v>11716</v>
      </c>
      <c r="F771" s="247" t="s">
        <v>14517</v>
      </c>
      <c r="G771" s="366"/>
      <c r="H771" s="367"/>
      <c r="I771" s="285"/>
      <c r="J771" s="775">
        <f t="shared" si="1"/>
        <v>46206</v>
      </c>
      <c r="K771" s="409">
        <f>'RESOLUCIONES 2024'!$C771-'RESOLUCIONES 2024'!$J771</f>
        <v>-683</v>
      </c>
      <c r="L771" s="73"/>
      <c r="M771" s="73"/>
      <c r="N771" s="21"/>
      <c r="O771" s="21"/>
    </row>
    <row r="772" ht="15.75" customHeight="1">
      <c r="A772" s="73"/>
      <c r="B772" s="361">
        <v>767.0</v>
      </c>
      <c r="C772" s="362">
        <v>45523.0</v>
      </c>
      <c r="D772" s="247" t="s">
        <v>11718</v>
      </c>
      <c r="E772" s="215"/>
      <c r="F772" s="247" t="s">
        <v>8168</v>
      </c>
      <c r="G772" s="366"/>
      <c r="H772" s="367"/>
      <c r="I772" s="285"/>
      <c r="J772" s="775">
        <f t="shared" si="1"/>
        <v>46206</v>
      </c>
      <c r="K772" s="409">
        <f>'RESOLUCIONES 2024'!$C772-'RESOLUCIONES 2024'!$J772</f>
        <v>-683</v>
      </c>
      <c r="L772" s="73"/>
      <c r="M772" s="73"/>
      <c r="N772" s="21"/>
      <c r="O772" s="21"/>
    </row>
    <row r="773" ht="15.75" customHeight="1">
      <c r="A773" s="192" t="s">
        <v>7852</v>
      </c>
      <c r="B773" s="361">
        <v>768.0</v>
      </c>
      <c r="C773" s="362">
        <v>45524.0</v>
      </c>
      <c r="D773" s="273" t="s">
        <v>3843</v>
      </c>
      <c r="E773" s="215" t="s">
        <v>11719</v>
      </c>
      <c r="F773" s="247" t="s">
        <v>18</v>
      </c>
      <c r="G773" s="366" t="s">
        <v>4511</v>
      </c>
      <c r="H773" s="367"/>
      <c r="I773" s="285"/>
      <c r="J773" s="775">
        <f t="shared" si="1"/>
        <v>46206</v>
      </c>
      <c r="K773" s="409">
        <f>'RESOLUCIONES 2024'!$C773-'RESOLUCIONES 2024'!$J773</f>
        <v>-682</v>
      </c>
      <c r="L773" s="73"/>
      <c r="M773" s="73"/>
      <c r="N773" s="21"/>
      <c r="O773" s="21"/>
    </row>
    <row r="774" ht="15.75" customHeight="1">
      <c r="A774" s="192" t="s">
        <v>7852</v>
      </c>
      <c r="B774" s="361">
        <v>769.0</v>
      </c>
      <c r="C774" s="362">
        <v>45524.0</v>
      </c>
      <c r="D774" s="273" t="s">
        <v>11720</v>
      </c>
      <c r="E774" s="215" t="s">
        <v>11721</v>
      </c>
      <c r="F774" s="247" t="s">
        <v>18</v>
      </c>
      <c r="G774" s="366" t="s">
        <v>11323</v>
      </c>
      <c r="H774" s="367"/>
      <c r="I774" s="285"/>
      <c r="J774" s="775">
        <f t="shared" si="1"/>
        <v>46206</v>
      </c>
      <c r="K774" s="409">
        <f>'RESOLUCIONES 2024'!$C774-'RESOLUCIONES 2024'!$J774</f>
        <v>-682</v>
      </c>
      <c r="L774" s="73"/>
      <c r="M774" s="73"/>
      <c r="N774" s="21"/>
      <c r="O774" s="21"/>
    </row>
    <row r="775" ht="15.75" customHeight="1">
      <c r="A775" s="192" t="s">
        <v>7852</v>
      </c>
      <c r="B775" s="361">
        <v>770.0</v>
      </c>
      <c r="C775" s="362">
        <v>45524.0</v>
      </c>
      <c r="D775" s="273" t="s">
        <v>11722</v>
      </c>
      <c r="E775" s="215" t="s">
        <v>11723</v>
      </c>
      <c r="F775" s="247" t="s">
        <v>18</v>
      </c>
      <c r="G775" s="366" t="s">
        <v>11724</v>
      </c>
      <c r="H775" s="367"/>
      <c r="I775" s="285"/>
      <c r="J775" s="775">
        <f t="shared" si="1"/>
        <v>46206</v>
      </c>
      <c r="K775" s="409">
        <f>'RESOLUCIONES 2024'!$C775-'RESOLUCIONES 2024'!$J775</f>
        <v>-682</v>
      </c>
      <c r="L775" s="73"/>
      <c r="M775" s="73"/>
      <c r="N775" s="21"/>
      <c r="O775" s="21"/>
    </row>
    <row r="776" ht="15.75" customHeight="1">
      <c r="A776" s="192" t="s">
        <v>7852</v>
      </c>
      <c r="B776" s="361">
        <v>771.0</v>
      </c>
      <c r="C776" s="362">
        <v>45524.0</v>
      </c>
      <c r="D776" s="273" t="s">
        <v>11725</v>
      </c>
      <c r="E776" s="215" t="s">
        <v>11726</v>
      </c>
      <c r="F776" s="247" t="s">
        <v>18</v>
      </c>
      <c r="G776" s="366" t="s">
        <v>11727</v>
      </c>
      <c r="H776" s="367"/>
      <c r="I776" s="285"/>
      <c r="J776" s="775">
        <f t="shared" si="1"/>
        <v>46206</v>
      </c>
      <c r="K776" s="409">
        <f>'RESOLUCIONES 2024'!$C776-'RESOLUCIONES 2024'!$J776</f>
        <v>-682</v>
      </c>
      <c r="L776" s="73"/>
      <c r="M776" s="73"/>
      <c r="N776" s="21"/>
      <c r="O776" s="21"/>
    </row>
    <row r="777" ht="15.75" customHeight="1">
      <c r="A777" s="192" t="s">
        <v>7852</v>
      </c>
      <c r="B777" s="361">
        <v>772.0</v>
      </c>
      <c r="C777" s="362">
        <v>45524.0</v>
      </c>
      <c r="D777" s="273" t="s">
        <v>10446</v>
      </c>
      <c r="E777" s="215" t="s">
        <v>11728</v>
      </c>
      <c r="F777" s="247" t="s">
        <v>18</v>
      </c>
      <c r="G777" s="368" t="s">
        <v>1997</v>
      </c>
      <c r="H777" s="367"/>
      <c r="I777" s="285"/>
      <c r="J777" s="775">
        <f t="shared" si="1"/>
        <v>46206</v>
      </c>
      <c r="K777" s="409">
        <f>'RESOLUCIONES 2024'!$C777-'RESOLUCIONES 2024'!$J777</f>
        <v>-682</v>
      </c>
      <c r="L777" s="73"/>
      <c r="M777" s="73"/>
      <c r="N777" s="21"/>
      <c r="O777" s="21"/>
    </row>
    <row r="778" ht="15.75" customHeight="1">
      <c r="A778" s="192" t="s">
        <v>7852</v>
      </c>
      <c r="B778" s="361">
        <v>773.0</v>
      </c>
      <c r="C778" s="362">
        <v>45524.0</v>
      </c>
      <c r="D778" s="273" t="s">
        <v>2716</v>
      </c>
      <c r="E778" s="215" t="s">
        <v>11729</v>
      </c>
      <c r="F778" s="247" t="s">
        <v>18</v>
      </c>
      <c r="G778" s="366" t="s">
        <v>4511</v>
      </c>
      <c r="H778" s="367"/>
      <c r="I778" s="285"/>
      <c r="J778" s="775">
        <f t="shared" si="1"/>
        <v>46206</v>
      </c>
      <c r="K778" s="409">
        <f>'RESOLUCIONES 2024'!$C778-'RESOLUCIONES 2024'!$J778</f>
        <v>-682</v>
      </c>
      <c r="L778" s="73"/>
      <c r="M778" s="73"/>
      <c r="N778" s="21"/>
      <c r="O778" s="21"/>
    </row>
    <row r="779" ht="15.75" customHeight="1">
      <c r="A779" s="192" t="s">
        <v>7852</v>
      </c>
      <c r="B779" s="361">
        <v>774.0</v>
      </c>
      <c r="C779" s="362">
        <v>45524.0</v>
      </c>
      <c r="D779" s="273" t="s">
        <v>6802</v>
      </c>
      <c r="E779" s="215" t="s">
        <v>11730</v>
      </c>
      <c r="F779" s="247" t="s">
        <v>18</v>
      </c>
      <c r="G779" s="368" t="s">
        <v>11731</v>
      </c>
      <c r="H779" s="367"/>
      <c r="I779" s="285"/>
      <c r="J779" s="775">
        <f t="shared" si="1"/>
        <v>46206</v>
      </c>
      <c r="K779" s="409">
        <f>'RESOLUCIONES 2024'!$C779-'RESOLUCIONES 2024'!$J779</f>
        <v>-682</v>
      </c>
      <c r="L779" s="73"/>
      <c r="M779" s="73"/>
      <c r="N779" s="21"/>
      <c r="O779" s="21"/>
    </row>
    <row r="780" ht="15.75" customHeight="1">
      <c r="A780" s="192" t="s">
        <v>7852</v>
      </c>
      <c r="B780" s="361">
        <v>775.0</v>
      </c>
      <c r="C780" s="362">
        <v>45524.0</v>
      </c>
      <c r="D780" s="273" t="s">
        <v>11732</v>
      </c>
      <c r="E780" s="215" t="s">
        <v>11733</v>
      </c>
      <c r="F780" s="247" t="s">
        <v>18</v>
      </c>
      <c r="G780" s="368" t="s">
        <v>11658</v>
      </c>
      <c r="H780" s="367"/>
      <c r="I780" s="285"/>
      <c r="J780" s="775">
        <f t="shared" si="1"/>
        <v>46206</v>
      </c>
      <c r="K780" s="409">
        <f>'RESOLUCIONES 2024'!$C780-'RESOLUCIONES 2024'!$J780</f>
        <v>-682</v>
      </c>
      <c r="L780" s="73"/>
      <c r="M780" s="73"/>
      <c r="N780" s="21"/>
      <c r="O780" s="21"/>
    </row>
    <row r="781" ht="15.75" customHeight="1">
      <c r="A781" s="192" t="s">
        <v>7852</v>
      </c>
      <c r="B781" s="361">
        <v>776.0</v>
      </c>
      <c r="C781" s="362">
        <v>45524.0</v>
      </c>
      <c r="D781" s="273" t="s">
        <v>4462</v>
      </c>
      <c r="E781" s="215" t="s">
        <v>11734</v>
      </c>
      <c r="F781" s="247" t="s">
        <v>18</v>
      </c>
      <c r="G781" s="368" t="s">
        <v>11735</v>
      </c>
      <c r="H781" s="367"/>
      <c r="I781" s="285"/>
      <c r="J781" s="775">
        <f t="shared" si="1"/>
        <v>46206</v>
      </c>
      <c r="K781" s="409">
        <f>'RESOLUCIONES 2024'!$C781-'RESOLUCIONES 2024'!$J781</f>
        <v>-682</v>
      </c>
      <c r="L781" s="73"/>
      <c r="M781" s="73"/>
      <c r="N781" s="21"/>
      <c r="O781" s="21"/>
    </row>
    <row r="782" ht="15.75" customHeight="1">
      <c r="A782" s="192" t="s">
        <v>7852</v>
      </c>
      <c r="B782" s="361">
        <v>777.0</v>
      </c>
      <c r="C782" s="362">
        <v>45524.0</v>
      </c>
      <c r="D782" s="247" t="s">
        <v>11736</v>
      </c>
      <c r="E782" s="215" t="s">
        <v>11737</v>
      </c>
      <c r="F782" s="247" t="s">
        <v>18</v>
      </c>
      <c r="G782" s="368" t="s">
        <v>7214</v>
      </c>
      <c r="H782" s="367"/>
      <c r="I782" s="285"/>
      <c r="J782" s="775">
        <f t="shared" si="1"/>
        <v>46206</v>
      </c>
      <c r="K782" s="409">
        <f>'RESOLUCIONES 2024'!$C782-'RESOLUCIONES 2024'!$J782</f>
        <v>-682</v>
      </c>
      <c r="L782" s="73"/>
      <c r="M782" s="73"/>
      <c r="N782" s="21"/>
      <c r="O782" s="21"/>
    </row>
    <row r="783" ht="15.75" customHeight="1">
      <c r="A783" s="192" t="s">
        <v>7852</v>
      </c>
      <c r="B783" s="361">
        <v>778.0</v>
      </c>
      <c r="C783" s="362">
        <v>45524.0</v>
      </c>
      <c r="D783" s="247" t="s">
        <v>11738</v>
      </c>
      <c r="E783" s="215" t="s">
        <v>11739</v>
      </c>
      <c r="F783" s="247" t="s">
        <v>18</v>
      </c>
      <c r="G783" s="368" t="s">
        <v>11740</v>
      </c>
      <c r="H783" s="367"/>
      <c r="I783" s="285"/>
      <c r="J783" s="775">
        <f t="shared" si="1"/>
        <v>46206</v>
      </c>
      <c r="K783" s="409">
        <f>'RESOLUCIONES 2024'!$C783-'RESOLUCIONES 2024'!$J783</f>
        <v>-682</v>
      </c>
      <c r="L783" s="73"/>
      <c r="M783" s="73"/>
      <c r="N783" s="21"/>
      <c r="O783" s="21"/>
    </row>
    <row r="784" ht="15.75" customHeight="1">
      <c r="A784" s="192" t="s">
        <v>7852</v>
      </c>
      <c r="B784" s="361">
        <v>779.0</v>
      </c>
      <c r="C784" s="362">
        <v>45524.0</v>
      </c>
      <c r="D784" s="247" t="s">
        <v>9175</v>
      </c>
      <c r="E784" s="215" t="s">
        <v>11741</v>
      </c>
      <c r="F784" s="247" t="s">
        <v>18</v>
      </c>
      <c r="G784" s="366" t="s">
        <v>11742</v>
      </c>
      <c r="H784" s="367"/>
      <c r="I784" s="285"/>
      <c r="J784" s="775">
        <f t="shared" si="1"/>
        <v>46206</v>
      </c>
      <c r="K784" s="409">
        <f>'RESOLUCIONES 2024'!$C784-'RESOLUCIONES 2024'!$J784</f>
        <v>-682</v>
      </c>
      <c r="L784" s="73"/>
      <c r="M784" s="73"/>
      <c r="N784" s="21"/>
      <c r="O784" s="21"/>
    </row>
    <row r="785" ht="15.75" customHeight="1">
      <c r="A785" s="192" t="s">
        <v>7852</v>
      </c>
      <c r="B785" s="361">
        <v>780.0</v>
      </c>
      <c r="C785" s="362">
        <v>45524.0</v>
      </c>
      <c r="D785" s="247" t="s">
        <v>11743</v>
      </c>
      <c r="E785" s="215" t="s">
        <v>11744</v>
      </c>
      <c r="F785" s="247" t="s">
        <v>18</v>
      </c>
      <c r="G785" s="368" t="s">
        <v>6603</v>
      </c>
      <c r="H785" s="367"/>
      <c r="I785" s="285"/>
      <c r="J785" s="775">
        <f t="shared" si="1"/>
        <v>46206</v>
      </c>
      <c r="K785" s="409">
        <f>'RESOLUCIONES 2024'!$C785-'RESOLUCIONES 2024'!$J785</f>
        <v>-682</v>
      </c>
      <c r="L785" s="73"/>
      <c r="M785" s="73"/>
      <c r="N785" s="21"/>
      <c r="O785" s="21"/>
    </row>
    <row r="786" ht="15.75" customHeight="1">
      <c r="A786" s="192" t="s">
        <v>7852</v>
      </c>
      <c r="B786" s="361">
        <v>781.0</v>
      </c>
      <c r="C786" s="362">
        <v>45524.0</v>
      </c>
      <c r="D786" s="247" t="s">
        <v>11745</v>
      </c>
      <c r="E786" s="215" t="s">
        <v>11746</v>
      </c>
      <c r="F786" s="247" t="s">
        <v>18</v>
      </c>
      <c r="G786" s="368" t="s">
        <v>6603</v>
      </c>
      <c r="H786" s="306"/>
      <c r="I786" s="285"/>
      <c r="J786" s="775">
        <f t="shared" si="1"/>
        <v>46206</v>
      </c>
      <c r="K786" s="409">
        <f>'RESOLUCIONES 2024'!$C786-'RESOLUCIONES 2024'!$J786</f>
        <v>-682</v>
      </c>
      <c r="L786" s="73"/>
      <c r="M786" s="73"/>
      <c r="N786" s="21"/>
      <c r="O786" s="21"/>
    </row>
    <row r="787" ht="15.75" customHeight="1">
      <c r="A787" s="192" t="s">
        <v>7852</v>
      </c>
      <c r="B787" s="361">
        <v>782.0</v>
      </c>
      <c r="C787" s="362">
        <v>45524.0</v>
      </c>
      <c r="D787" s="247" t="s">
        <v>11747</v>
      </c>
      <c r="E787" s="215" t="s">
        <v>11748</v>
      </c>
      <c r="F787" s="247" t="s">
        <v>18</v>
      </c>
      <c r="G787" s="368" t="s">
        <v>6475</v>
      </c>
      <c r="H787" s="367"/>
      <c r="I787" s="285"/>
      <c r="J787" s="775">
        <f t="shared" si="1"/>
        <v>46206</v>
      </c>
      <c r="K787" s="409">
        <f>'RESOLUCIONES 2024'!$C787-'RESOLUCIONES 2024'!$J787</f>
        <v>-682</v>
      </c>
      <c r="L787" s="73"/>
      <c r="M787" s="73"/>
      <c r="N787" s="21"/>
      <c r="O787" s="21"/>
    </row>
    <row r="788" ht="15.75" customHeight="1">
      <c r="A788" s="192" t="s">
        <v>7852</v>
      </c>
      <c r="B788" s="361">
        <v>783.0</v>
      </c>
      <c r="C788" s="362">
        <v>45524.0</v>
      </c>
      <c r="D788" s="306" t="s">
        <v>7199</v>
      </c>
      <c r="E788" s="215" t="s">
        <v>6810</v>
      </c>
      <c r="F788" s="247" t="s">
        <v>18</v>
      </c>
      <c r="G788" s="368" t="s">
        <v>11658</v>
      </c>
      <c r="H788" s="369"/>
      <c r="I788" s="169"/>
      <c r="J788" s="775">
        <f t="shared" si="1"/>
        <v>46206</v>
      </c>
      <c r="K788" s="409">
        <f>'RESOLUCIONES 2024'!$C788-'RESOLUCIONES 2024'!$J788</f>
        <v>-682</v>
      </c>
      <c r="L788" s="73"/>
      <c r="M788" s="73"/>
      <c r="N788" s="21"/>
      <c r="O788" s="21"/>
    </row>
    <row r="789" ht="15.75" customHeight="1">
      <c r="A789" s="192" t="s">
        <v>7852</v>
      </c>
      <c r="B789" s="361">
        <v>784.0</v>
      </c>
      <c r="C789" s="362">
        <v>45524.0</v>
      </c>
      <c r="D789" s="247" t="s">
        <v>11749</v>
      </c>
      <c r="E789" s="215" t="s">
        <v>11750</v>
      </c>
      <c r="F789" s="247" t="s">
        <v>18</v>
      </c>
      <c r="G789" s="368" t="s">
        <v>1257</v>
      </c>
      <c r="H789" s="367"/>
      <c r="I789" s="285"/>
      <c r="J789" s="775">
        <f t="shared" si="1"/>
        <v>46206</v>
      </c>
      <c r="K789" s="409">
        <f>'RESOLUCIONES 2024'!$C789-'RESOLUCIONES 2024'!$J789</f>
        <v>-682</v>
      </c>
      <c r="L789" s="73"/>
      <c r="M789" s="73"/>
      <c r="N789" s="21"/>
      <c r="O789" s="21"/>
    </row>
    <row r="790" ht="15.75" customHeight="1">
      <c r="A790" s="192" t="s">
        <v>7852</v>
      </c>
      <c r="B790" s="361">
        <v>785.0</v>
      </c>
      <c r="C790" s="362">
        <v>45524.0</v>
      </c>
      <c r="D790" s="247" t="s">
        <v>3169</v>
      </c>
      <c r="E790" s="215" t="s">
        <v>11751</v>
      </c>
      <c r="F790" s="247" t="s">
        <v>18</v>
      </c>
      <c r="G790" s="368" t="s">
        <v>7972</v>
      </c>
      <c r="H790" s="367"/>
      <c r="I790" s="285"/>
      <c r="J790" s="775">
        <f t="shared" si="1"/>
        <v>46206</v>
      </c>
      <c r="K790" s="409">
        <f>'RESOLUCIONES 2024'!$C790-'RESOLUCIONES 2024'!$J790</f>
        <v>-682</v>
      </c>
      <c r="L790" s="73"/>
      <c r="M790" s="73"/>
      <c r="N790" s="21"/>
      <c r="O790" s="21"/>
    </row>
    <row r="791" ht="15.75" customHeight="1">
      <c r="A791" s="192" t="s">
        <v>7852</v>
      </c>
      <c r="B791" s="361">
        <v>786.0</v>
      </c>
      <c r="C791" s="362">
        <v>45524.0</v>
      </c>
      <c r="D791" s="247" t="s">
        <v>2302</v>
      </c>
      <c r="E791" s="215" t="s">
        <v>7991</v>
      </c>
      <c r="F791" s="247" t="s">
        <v>18</v>
      </c>
      <c r="G791" s="366" t="s">
        <v>11752</v>
      </c>
      <c r="H791" s="367"/>
      <c r="I791" s="285"/>
      <c r="J791" s="775">
        <f t="shared" si="1"/>
        <v>46206</v>
      </c>
      <c r="K791" s="409">
        <f>'RESOLUCIONES 2024'!$C791-'RESOLUCIONES 2024'!$J791</f>
        <v>-682</v>
      </c>
      <c r="L791" s="73"/>
      <c r="M791" s="73"/>
      <c r="N791" s="21"/>
      <c r="O791" s="21"/>
    </row>
    <row r="792" ht="15.75" customHeight="1">
      <c r="A792" s="192" t="s">
        <v>7852</v>
      </c>
      <c r="B792" s="361">
        <v>787.0</v>
      </c>
      <c r="C792" s="362">
        <v>45524.0</v>
      </c>
      <c r="D792" s="247" t="s">
        <v>1942</v>
      </c>
      <c r="E792" s="215" t="s">
        <v>11753</v>
      </c>
      <c r="F792" s="247" t="s">
        <v>18</v>
      </c>
      <c r="G792" s="368" t="s">
        <v>6475</v>
      </c>
      <c r="H792" s="367"/>
      <c r="I792" s="285"/>
      <c r="J792" s="775">
        <f t="shared" si="1"/>
        <v>46206</v>
      </c>
      <c r="K792" s="409">
        <f>'RESOLUCIONES 2024'!$C792-'RESOLUCIONES 2024'!$J792</f>
        <v>-682</v>
      </c>
      <c r="L792" s="73"/>
      <c r="M792" s="73"/>
      <c r="N792" s="21"/>
      <c r="O792" s="21"/>
    </row>
    <row r="793" ht="15.75" customHeight="1">
      <c r="A793" s="192" t="s">
        <v>7852</v>
      </c>
      <c r="B793" s="361">
        <v>788.0</v>
      </c>
      <c r="C793" s="362">
        <v>45524.0</v>
      </c>
      <c r="D793" s="247" t="s">
        <v>11754</v>
      </c>
      <c r="E793" s="215" t="s">
        <v>11755</v>
      </c>
      <c r="F793" s="247" t="s">
        <v>18</v>
      </c>
      <c r="G793" s="368" t="s">
        <v>7972</v>
      </c>
      <c r="H793" s="367"/>
      <c r="I793" s="285"/>
      <c r="J793" s="775">
        <f t="shared" si="1"/>
        <v>46206</v>
      </c>
      <c r="K793" s="409">
        <f>'RESOLUCIONES 2024'!$C793-'RESOLUCIONES 2024'!$J793</f>
        <v>-682</v>
      </c>
      <c r="L793" s="73"/>
      <c r="M793" s="73"/>
      <c r="N793" s="21"/>
      <c r="O793" s="21"/>
    </row>
    <row r="794" ht="15.75" customHeight="1">
      <c r="A794" s="192" t="s">
        <v>7852</v>
      </c>
      <c r="B794" s="361">
        <v>789.0</v>
      </c>
      <c r="C794" s="362">
        <v>45524.0</v>
      </c>
      <c r="D794" s="247" t="s">
        <v>11756</v>
      </c>
      <c r="E794" s="215" t="s">
        <v>11757</v>
      </c>
      <c r="F794" s="247" t="s">
        <v>18</v>
      </c>
      <c r="G794" s="368" t="s">
        <v>6603</v>
      </c>
      <c r="H794" s="367"/>
      <c r="I794" s="285"/>
      <c r="J794" s="775">
        <f t="shared" si="1"/>
        <v>46206</v>
      </c>
      <c r="K794" s="409">
        <f>'RESOLUCIONES 2024'!$C794-'RESOLUCIONES 2024'!$J794</f>
        <v>-682</v>
      </c>
      <c r="L794" s="73"/>
      <c r="M794" s="73"/>
      <c r="N794" s="21"/>
      <c r="O794" s="21"/>
    </row>
    <row r="795" ht="15.75" customHeight="1">
      <c r="A795" s="192" t="s">
        <v>7852</v>
      </c>
      <c r="B795" s="361">
        <v>790.0</v>
      </c>
      <c r="C795" s="362">
        <v>45524.0</v>
      </c>
      <c r="D795" s="247" t="s">
        <v>11758</v>
      </c>
      <c r="E795" s="215" t="s">
        <v>11759</v>
      </c>
      <c r="F795" s="247" t="s">
        <v>18</v>
      </c>
      <c r="G795" s="368" t="s">
        <v>6475</v>
      </c>
      <c r="H795" s="367"/>
      <c r="I795" s="285"/>
      <c r="J795" s="775">
        <f t="shared" si="1"/>
        <v>46206</v>
      </c>
      <c r="K795" s="409">
        <f>'RESOLUCIONES 2024'!$C795-'RESOLUCIONES 2024'!$J795</f>
        <v>-682</v>
      </c>
      <c r="L795" s="73"/>
      <c r="M795" s="73"/>
      <c r="N795" s="21"/>
      <c r="O795" s="21"/>
    </row>
    <row r="796" ht="15.75" customHeight="1">
      <c r="A796" s="192" t="s">
        <v>7852</v>
      </c>
      <c r="B796" s="361">
        <v>791.0</v>
      </c>
      <c r="C796" s="362">
        <v>45524.0</v>
      </c>
      <c r="D796" s="247" t="s">
        <v>636</v>
      </c>
      <c r="E796" s="215" t="s">
        <v>11760</v>
      </c>
      <c r="F796" s="247" t="s">
        <v>18</v>
      </c>
      <c r="G796" s="366" t="s">
        <v>11658</v>
      </c>
      <c r="H796" s="367"/>
      <c r="I796" s="285"/>
      <c r="J796" s="775">
        <f t="shared" si="1"/>
        <v>46206</v>
      </c>
      <c r="K796" s="409">
        <f>'RESOLUCIONES 2024'!$C796-'RESOLUCIONES 2024'!$J796</f>
        <v>-682</v>
      </c>
      <c r="L796" s="73"/>
      <c r="M796" s="73"/>
      <c r="N796" s="21"/>
      <c r="O796" s="21"/>
    </row>
    <row r="797" ht="15.75" customHeight="1">
      <c r="A797" s="192" t="s">
        <v>7852</v>
      </c>
      <c r="B797" s="361">
        <v>792.0</v>
      </c>
      <c r="C797" s="362">
        <v>45524.0</v>
      </c>
      <c r="D797" s="247" t="s">
        <v>11761</v>
      </c>
      <c r="E797" s="215" t="s">
        <v>11762</v>
      </c>
      <c r="F797" s="247" t="s">
        <v>18</v>
      </c>
      <c r="G797" s="366" t="s">
        <v>11763</v>
      </c>
      <c r="H797" s="367"/>
      <c r="I797" s="285"/>
      <c r="J797" s="775">
        <f t="shared" si="1"/>
        <v>46206</v>
      </c>
      <c r="K797" s="409">
        <f>'RESOLUCIONES 2024'!$C797-'RESOLUCIONES 2024'!$J797</f>
        <v>-682</v>
      </c>
      <c r="L797" s="73"/>
      <c r="M797" s="73"/>
      <c r="N797" s="21"/>
      <c r="O797" s="21"/>
    </row>
    <row r="798" ht="15.75" customHeight="1">
      <c r="A798" s="192" t="s">
        <v>7852</v>
      </c>
      <c r="B798" s="361">
        <v>793.0</v>
      </c>
      <c r="C798" s="362">
        <v>45524.0</v>
      </c>
      <c r="D798" s="370" t="s">
        <v>11764</v>
      </c>
      <c r="E798" s="215" t="s">
        <v>11765</v>
      </c>
      <c r="F798" s="247" t="s">
        <v>18</v>
      </c>
      <c r="G798" s="366" t="s">
        <v>11766</v>
      </c>
      <c r="H798" s="367"/>
      <c r="I798" s="285"/>
      <c r="J798" s="775">
        <f t="shared" si="1"/>
        <v>46206</v>
      </c>
      <c r="K798" s="409">
        <f>'RESOLUCIONES 2024'!$C798-'RESOLUCIONES 2024'!$J798</f>
        <v>-682</v>
      </c>
      <c r="L798" s="73"/>
      <c r="M798" s="73"/>
      <c r="N798" s="21"/>
      <c r="O798" s="21"/>
    </row>
    <row r="799" ht="15.75" customHeight="1">
      <c r="A799" s="192" t="s">
        <v>7852</v>
      </c>
      <c r="B799" s="361">
        <v>794.0</v>
      </c>
      <c r="C799" s="362">
        <v>45524.0</v>
      </c>
      <c r="D799" s="247" t="s">
        <v>11767</v>
      </c>
      <c r="E799" s="215" t="s">
        <v>11768</v>
      </c>
      <c r="F799" s="247" t="s">
        <v>18</v>
      </c>
      <c r="G799" s="366" t="s">
        <v>11658</v>
      </c>
      <c r="H799" s="367"/>
      <c r="I799" s="285"/>
      <c r="J799" s="775">
        <f t="shared" si="1"/>
        <v>46206</v>
      </c>
      <c r="K799" s="409">
        <f>'RESOLUCIONES 2024'!$C799-'RESOLUCIONES 2024'!$J799</f>
        <v>-682</v>
      </c>
      <c r="L799" s="73"/>
      <c r="M799" s="73"/>
      <c r="N799" s="21"/>
      <c r="O799" s="21"/>
    </row>
    <row r="800" ht="15.75" customHeight="1">
      <c r="A800" s="192" t="s">
        <v>7852</v>
      </c>
      <c r="B800" s="361">
        <v>795.0</v>
      </c>
      <c r="C800" s="362">
        <v>45524.0</v>
      </c>
      <c r="D800" s="247" t="s">
        <v>11769</v>
      </c>
      <c r="E800" s="215" t="s">
        <v>11770</v>
      </c>
      <c r="F800" s="247" t="s">
        <v>18</v>
      </c>
      <c r="G800" s="366" t="s">
        <v>4511</v>
      </c>
      <c r="H800" s="367"/>
      <c r="I800" s="285"/>
      <c r="J800" s="775">
        <f t="shared" si="1"/>
        <v>46206</v>
      </c>
      <c r="K800" s="409">
        <f>'RESOLUCIONES 2024'!$C800-'RESOLUCIONES 2024'!$J800</f>
        <v>-682</v>
      </c>
      <c r="L800" s="73"/>
      <c r="M800" s="73"/>
      <c r="N800" s="21"/>
      <c r="O800" s="21"/>
    </row>
    <row r="801" ht="15.75" customHeight="1">
      <c r="A801" s="192" t="s">
        <v>7852</v>
      </c>
      <c r="B801" s="361">
        <v>796.0</v>
      </c>
      <c r="C801" s="362">
        <v>45524.0</v>
      </c>
      <c r="D801" s="247" t="s">
        <v>9644</v>
      </c>
      <c r="E801" s="215" t="s">
        <v>11771</v>
      </c>
      <c r="F801" s="247" t="s">
        <v>18</v>
      </c>
      <c r="G801" s="366" t="s">
        <v>11325</v>
      </c>
      <c r="H801" s="371"/>
      <c r="I801" s="285"/>
      <c r="J801" s="775">
        <f t="shared" si="1"/>
        <v>46206</v>
      </c>
      <c r="K801" s="409">
        <f>'RESOLUCIONES 2024'!$C801-'RESOLUCIONES 2024'!$J801</f>
        <v>-682</v>
      </c>
      <c r="L801" s="73"/>
      <c r="M801" s="73"/>
      <c r="N801" s="21"/>
      <c r="O801" s="21"/>
    </row>
    <row r="802" ht="15.75" customHeight="1">
      <c r="A802" s="192" t="s">
        <v>7852</v>
      </c>
      <c r="B802" s="361">
        <v>797.0</v>
      </c>
      <c r="C802" s="362">
        <v>45524.0</v>
      </c>
      <c r="D802" s="247" t="s">
        <v>3037</v>
      </c>
      <c r="E802" s="215" t="s">
        <v>11772</v>
      </c>
      <c r="F802" s="247" t="s">
        <v>18</v>
      </c>
      <c r="G802" s="366" t="s">
        <v>4511</v>
      </c>
      <c r="H802" s="372"/>
      <c r="I802" s="285"/>
      <c r="J802" s="775">
        <f t="shared" si="1"/>
        <v>46206</v>
      </c>
      <c r="K802" s="409">
        <f>'RESOLUCIONES 2024'!$C802-'RESOLUCIONES 2024'!$J802</f>
        <v>-682</v>
      </c>
      <c r="L802" s="73"/>
      <c r="M802" s="73"/>
      <c r="N802" s="21"/>
      <c r="O802" s="21"/>
    </row>
    <row r="803" ht="15.75" customHeight="1">
      <c r="A803" s="192" t="s">
        <v>7852</v>
      </c>
      <c r="B803" s="361">
        <v>798.0</v>
      </c>
      <c r="C803" s="362">
        <v>45524.0</v>
      </c>
      <c r="D803" s="247" t="s">
        <v>11773</v>
      </c>
      <c r="E803" s="215" t="s">
        <v>11774</v>
      </c>
      <c r="F803" s="247" t="s">
        <v>18</v>
      </c>
      <c r="G803" s="366" t="s">
        <v>11766</v>
      </c>
      <c r="H803" s="372"/>
      <c r="I803" s="285"/>
      <c r="J803" s="775">
        <f t="shared" si="1"/>
        <v>46206</v>
      </c>
      <c r="K803" s="409">
        <f>'RESOLUCIONES 2024'!$C803-'RESOLUCIONES 2024'!$J803</f>
        <v>-682</v>
      </c>
      <c r="L803" s="73"/>
      <c r="M803" s="73"/>
      <c r="N803" s="21"/>
      <c r="O803" s="21"/>
    </row>
    <row r="804" ht="15.75" customHeight="1">
      <c r="A804" s="192" t="s">
        <v>7852</v>
      </c>
      <c r="B804" s="361">
        <v>799.0</v>
      </c>
      <c r="C804" s="362">
        <v>45524.0</v>
      </c>
      <c r="D804" s="247" t="s">
        <v>11775</v>
      </c>
      <c r="E804" s="215" t="s">
        <v>11776</v>
      </c>
      <c r="F804" s="247" t="s">
        <v>18</v>
      </c>
      <c r="G804" s="366" t="s">
        <v>11752</v>
      </c>
      <c r="H804" s="372"/>
      <c r="I804" s="285"/>
      <c r="J804" s="775">
        <f t="shared" si="1"/>
        <v>46206</v>
      </c>
      <c r="K804" s="409">
        <f>'RESOLUCIONES 2024'!$C804-'RESOLUCIONES 2024'!$J804</f>
        <v>-682</v>
      </c>
      <c r="L804" s="73"/>
      <c r="M804" s="73"/>
      <c r="N804" s="21"/>
      <c r="O804" s="21"/>
    </row>
    <row r="805" ht="15.75" customHeight="1">
      <c r="A805" s="192" t="s">
        <v>7852</v>
      </c>
      <c r="B805" s="361">
        <v>800.0</v>
      </c>
      <c r="C805" s="362">
        <v>45525.0</v>
      </c>
      <c r="D805" s="306" t="s">
        <v>11718</v>
      </c>
      <c r="E805" s="215"/>
      <c r="F805" s="247" t="s">
        <v>11777</v>
      </c>
      <c r="G805" s="308"/>
      <c r="H805" s="367"/>
      <c r="I805" s="285"/>
      <c r="J805" s="775">
        <f t="shared" si="1"/>
        <v>46206</v>
      </c>
      <c r="K805" s="409">
        <f>'RESOLUCIONES 2024'!$C805-'RESOLUCIONES 2024'!$J805</f>
        <v>-681</v>
      </c>
      <c r="L805" s="73"/>
      <c r="M805" s="73"/>
      <c r="N805" s="21"/>
      <c r="O805" s="21"/>
    </row>
    <row r="806" ht="15.75" customHeight="1">
      <c r="A806" s="73"/>
      <c r="B806" s="361">
        <v>801.0</v>
      </c>
      <c r="C806" s="362">
        <v>45527.0</v>
      </c>
      <c r="D806" s="306" t="s">
        <v>11718</v>
      </c>
      <c r="E806" s="215"/>
      <c r="F806" s="247" t="s">
        <v>11777</v>
      </c>
      <c r="G806" s="366"/>
      <c r="H806" s="367"/>
      <c r="I806" s="285"/>
      <c r="J806" s="775">
        <f t="shared" si="1"/>
        <v>46206</v>
      </c>
      <c r="K806" s="409">
        <f>'RESOLUCIONES 2024'!$C806-'RESOLUCIONES 2024'!$J806</f>
        <v>-679</v>
      </c>
      <c r="L806" s="73"/>
      <c r="M806" s="73"/>
      <c r="N806" s="21"/>
      <c r="O806" s="21"/>
    </row>
    <row r="807" ht="15.75" customHeight="1">
      <c r="A807" s="73"/>
      <c r="B807" s="361">
        <v>802.0</v>
      </c>
      <c r="C807" s="130">
        <v>45531.0</v>
      </c>
      <c r="D807" s="247"/>
      <c r="E807" s="215"/>
      <c r="F807" s="247"/>
      <c r="G807" s="366"/>
      <c r="H807" s="367"/>
      <c r="I807" s="285"/>
      <c r="J807" s="775">
        <f t="shared" si="1"/>
        <v>46206</v>
      </c>
      <c r="K807" s="409">
        <f>'RESOLUCIONES 2024'!$C807-'RESOLUCIONES 2024'!$J807</f>
        <v>-675</v>
      </c>
      <c r="L807" s="73"/>
      <c r="M807" s="73"/>
      <c r="N807" s="21"/>
      <c r="O807" s="21"/>
    </row>
    <row r="808" ht="15.75" customHeight="1">
      <c r="A808" s="73"/>
      <c r="B808" s="351">
        <v>803.0</v>
      </c>
      <c r="C808" s="130">
        <v>45531.0</v>
      </c>
      <c r="D808" s="73"/>
      <c r="E808" s="130"/>
      <c r="F808" s="73"/>
      <c r="G808" s="169"/>
      <c r="H808" s="186"/>
      <c r="I808" s="285"/>
      <c r="J808" s="775">
        <f t="shared" si="1"/>
        <v>46206</v>
      </c>
      <c r="K808" s="409">
        <f>'RESOLUCIONES 2024'!$C808-'RESOLUCIONES 2024'!$J808</f>
        <v>-675</v>
      </c>
      <c r="L808" s="73"/>
      <c r="M808" s="73"/>
      <c r="N808" s="21"/>
      <c r="O808" s="21"/>
    </row>
    <row r="809" ht="15.75" customHeight="1">
      <c r="A809" s="192" t="s">
        <v>7852</v>
      </c>
      <c r="B809" s="351">
        <v>804.0</v>
      </c>
      <c r="C809" s="130">
        <v>45531.0</v>
      </c>
      <c r="D809" s="73" t="s">
        <v>11778</v>
      </c>
      <c r="E809" s="130" t="s">
        <v>11779</v>
      </c>
      <c r="F809" s="73" t="s">
        <v>18</v>
      </c>
      <c r="G809" s="347" t="s">
        <v>11752</v>
      </c>
      <c r="H809" s="186"/>
      <c r="I809" s="285"/>
      <c r="J809" s="775">
        <f t="shared" si="1"/>
        <v>46206</v>
      </c>
      <c r="K809" s="409">
        <f>'RESOLUCIONES 2024'!$C809-'RESOLUCIONES 2024'!$J809</f>
        <v>-675</v>
      </c>
      <c r="L809" s="73"/>
      <c r="M809" s="73"/>
      <c r="N809" s="21"/>
      <c r="O809" s="21"/>
    </row>
    <row r="810" ht="15.75" customHeight="1">
      <c r="A810" s="192" t="s">
        <v>7852</v>
      </c>
      <c r="B810" s="351">
        <v>805.0</v>
      </c>
      <c r="C810" s="130">
        <v>45531.0</v>
      </c>
      <c r="D810" s="73" t="s">
        <v>11780</v>
      </c>
      <c r="E810" s="130" t="s">
        <v>11781</v>
      </c>
      <c r="F810" s="73" t="s">
        <v>18</v>
      </c>
      <c r="G810" s="347" t="s">
        <v>11325</v>
      </c>
      <c r="H810" s="186"/>
      <c r="I810" s="285"/>
      <c r="J810" s="775">
        <f t="shared" si="1"/>
        <v>46206</v>
      </c>
      <c r="K810" s="409">
        <f>'RESOLUCIONES 2024'!$C810-'RESOLUCIONES 2024'!$J810</f>
        <v>-675</v>
      </c>
      <c r="L810" s="73"/>
      <c r="M810" s="73"/>
      <c r="N810" s="21"/>
      <c r="O810" s="21"/>
    </row>
    <row r="811" ht="15.75" customHeight="1">
      <c r="A811" s="192" t="s">
        <v>7852</v>
      </c>
      <c r="B811" s="351">
        <v>806.0</v>
      </c>
      <c r="C811" s="130">
        <v>45531.0</v>
      </c>
      <c r="D811" s="73" t="s">
        <v>11782</v>
      </c>
      <c r="E811" s="130" t="s">
        <v>11783</v>
      </c>
      <c r="F811" s="73" t="s">
        <v>18</v>
      </c>
      <c r="G811" s="169" t="s">
        <v>4511</v>
      </c>
      <c r="H811" s="186"/>
      <c r="I811" s="285"/>
      <c r="J811" s="775">
        <f t="shared" si="1"/>
        <v>46206</v>
      </c>
      <c r="K811" s="409">
        <f>'RESOLUCIONES 2024'!$C811-'RESOLUCIONES 2024'!$J811</f>
        <v>-675</v>
      </c>
      <c r="L811" s="73"/>
      <c r="M811" s="73"/>
      <c r="N811" s="21"/>
      <c r="O811" s="21"/>
    </row>
    <row r="812" ht="15.75" customHeight="1">
      <c r="A812" s="192" t="s">
        <v>7852</v>
      </c>
      <c r="B812" s="351">
        <v>807.0</v>
      </c>
      <c r="C812" s="130">
        <v>45531.0</v>
      </c>
      <c r="D812" s="73" t="s">
        <v>1403</v>
      </c>
      <c r="E812" s="130" t="s">
        <v>11784</v>
      </c>
      <c r="F812" s="73" t="s">
        <v>18</v>
      </c>
      <c r="G812" s="169" t="s">
        <v>6475</v>
      </c>
      <c r="H812" s="186"/>
      <c r="I812" s="285"/>
      <c r="J812" s="775">
        <f t="shared" si="1"/>
        <v>46206</v>
      </c>
      <c r="K812" s="409">
        <f>'RESOLUCIONES 2024'!$C812-'RESOLUCIONES 2024'!$J812</f>
        <v>-675</v>
      </c>
      <c r="L812" s="73"/>
      <c r="M812" s="73"/>
      <c r="N812" s="21"/>
      <c r="O812" s="21"/>
    </row>
    <row r="813" ht="15.75" customHeight="1">
      <c r="A813" s="192" t="s">
        <v>7852</v>
      </c>
      <c r="B813" s="351">
        <v>808.0</v>
      </c>
      <c r="C813" s="130">
        <v>45531.0</v>
      </c>
      <c r="D813" s="73" t="s">
        <v>11785</v>
      </c>
      <c r="E813" s="130" t="s">
        <v>11786</v>
      </c>
      <c r="F813" s="73" t="s">
        <v>18</v>
      </c>
      <c r="G813" s="169" t="s">
        <v>11787</v>
      </c>
      <c r="H813" s="186"/>
      <c r="I813" s="285"/>
      <c r="J813" s="775">
        <f t="shared" si="1"/>
        <v>46206</v>
      </c>
      <c r="K813" s="409">
        <f>'RESOLUCIONES 2024'!$C813-'RESOLUCIONES 2024'!$J813</f>
        <v>-675</v>
      </c>
      <c r="L813" s="73"/>
      <c r="M813" s="73"/>
      <c r="N813" s="21"/>
      <c r="O813" s="21"/>
    </row>
    <row r="814" ht="15.75" customHeight="1">
      <c r="A814" s="192" t="s">
        <v>7852</v>
      </c>
      <c r="B814" s="351">
        <v>809.0</v>
      </c>
      <c r="C814" s="130">
        <v>45531.0</v>
      </c>
      <c r="D814" s="73" t="s">
        <v>4780</v>
      </c>
      <c r="E814" s="130" t="s">
        <v>10054</v>
      </c>
      <c r="F814" s="73" t="s">
        <v>18</v>
      </c>
      <c r="G814" s="169" t="s">
        <v>11325</v>
      </c>
      <c r="H814" s="186"/>
      <c r="I814" s="285"/>
      <c r="J814" s="775">
        <f t="shared" si="1"/>
        <v>46206</v>
      </c>
      <c r="K814" s="409">
        <f>'RESOLUCIONES 2024'!$C814-'RESOLUCIONES 2024'!$J814</f>
        <v>-675</v>
      </c>
      <c r="L814" s="73"/>
      <c r="M814" s="73"/>
      <c r="N814" s="21"/>
      <c r="O814" s="21"/>
    </row>
    <row r="815" ht="15.75" customHeight="1">
      <c r="A815" s="192" t="s">
        <v>7852</v>
      </c>
      <c r="B815" s="351">
        <v>810.0</v>
      </c>
      <c r="C815" s="130">
        <v>45531.0</v>
      </c>
      <c r="D815" s="73" t="s">
        <v>11788</v>
      </c>
      <c r="E815" s="130" t="s">
        <v>11789</v>
      </c>
      <c r="F815" s="73" t="s">
        <v>18</v>
      </c>
      <c r="G815" s="169" t="s">
        <v>11790</v>
      </c>
      <c r="H815" s="186"/>
      <c r="I815" s="285"/>
      <c r="J815" s="775">
        <f t="shared" si="1"/>
        <v>46206</v>
      </c>
      <c r="K815" s="409">
        <f>'RESOLUCIONES 2024'!$C815-'RESOLUCIONES 2024'!$J815</f>
        <v>-675</v>
      </c>
      <c r="L815" s="73"/>
      <c r="M815" s="73"/>
      <c r="N815" s="21"/>
      <c r="O815" s="21"/>
    </row>
    <row r="816" ht="15.75" customHeight="1">
      <c r="A816" s="192" t="s">
        <v>7852</v>
      </c>
      <c r="B816" s="351">
        <v>811.0</v>
      </c>
      <c r="C816" s="130">
        <v>45531.0</v>
      </c>
      <c r="D816" s="73" t="s">
        <v>11791</v>
      </c>
      <c r="E816" s="130" t="s">
        <v>11792</v>
      </c>
      <c r="F816" s="73" t="s">
        <v>18</v>
      </c>
      <c r="G816" s="169" t="s">
        <v>742</v>
      </c>
      <c r="H816" s="186"/>
      <c r="I816" s="285"/>
      <c r="J816" s="775">
        <f t="shared" si="1"/>
        <v>46206</v>
      </c>
      <c r="K816" s="409">
        <f>'RESOLUCIONES 2024'!$C816-'RESOLUCIONES 2024'!$J816</f>
        <v>-675</v>
      </c>
      <c r="L816" s="73"/>
      <c r="M816" s="73"/>
      <c r="N816" s="21"/>
      <c r="O816" s="21"/>
    </row>
    <row r="817" ht="15.75" customHeight="1">
      <c r="A817" s="192" t="s">
        <v>7852</v>
      </c>
      <c r="B817" s="351">
        <v>812.0</v>
      </c>
      <c r="C817" s="130">
        <v>45531.0</v>
      </c>
      <c r="D817" s="73" t="s">
        <v>11793</v>
      </c>
      <c r="E817" s="130" t="s">
        <v>11794</v>
      </c>
      <c r="F817" s="73" t="s">
        <v>18</v>
      </c>
      <c r="G817" s="169" t="s">
        <v>11795</v>
      </c>
      <c r="H817" s="186"/>
      <c r="I817" s="285"/>
      <c r="J817" s="775">
        <f t="shared" si="1"/>
        <v>46206</v>
      </c>
      <c r="K817" s="409">
        <f>'RESOLUCIONES 2024'!$C817-'RESOLUCIONES 2024'!$J817</f>
        <v>-675</v>
      </c>
      <c r="L817" s="73"/>
      <c r="M817" s="73"/>
      <c r="N817" s="21"/>
      <c r="O817" s="21"/>
    </row>
    <row r="818" ht="15.75" customHeight="1">
      <c r="A818" s="192" t="s">
        <v>7852</v>
      </c>
      <c r="B818" s="351">
        <v>813.0</v>
      </c>
      <c r="C818" s="130">
        <v>45531.0</v>
      </c>
      <c r="D818" s="73" t="s">
        <v>11796</v>
      </c>
      <c r="E818" s="130" t="s">
        <v>11797</v>
      </c>
      <c r="F818" s="73" t="s">
        <v>18</v>
      </c>
      <c r="G818" s="169" t="s">
        <v>11798</v>
      </c>
      <c r="H818" s="186"/>
      <c r="I818" s="285"/>
      <c r="J818" s="775">
        <f t="shared" si="1"/>
        <v>46206</v>
      </c>
      <c r="K818" s="409">
        <f>'RESOLUCIONES 2024'!$C818-'RESOLUCIONES 2024'!$J818</f>
        <v>-675</v>
      </c>
      <c r="L818" s="73"/>
      <c r="M818" s="73"/>
      <c r="N818" s="21"/>
      <c r="O818" s="21"/>
    </row>
    <row r="819" ht="15.75" customHeight="1">
      <c r="A819" s="192" t="s">
        <v>7852</v>
      </c>
      <c r="B819" s="351">
        <v>814.0</v>
      </c>
      <c r="C819" s="130">
        <v>45531.0</v>
      </c>
      <c r="D819" s="73" t="s">
        <v>11799</v>
      </c>
      <c r="E819" s="130" t="s">
        <v>11800</v>
      </c>
      <c r="F819" s="73" t="s">
        <v>18</v>
      </c>
      <c r="G819" s="169" t="s">
        <v>11801</v>
      </c>
      <c r="H819" s="186"/>
      <c r="I819" s="285"/>
      <c r="J819" s="775">
        <f t="shared" si="1"/>
        <v>46206</v>
      </c>
      <c r="K819" s="409">
        <f>'RESOLUCIONES 2024'!$C819-'RESOLUCIONES 2024'!$J819</f>
        <v>-675</v>
      </c>
      <c r="L819" s="73"/>
      <c r="M819" s="73"/>
      <c r="N819" s="21"/>
      <c r="O819" s="21"/>
    </row>
    <row r="820" ht="15.75" customHeight="1">
      <c r="A820" s="192" t="s">
        <v>7852</v>
      </c>
      <c r="B820" s="351">
        <v>815.0</v>
      </c>
      <c r="C820" s="130">
        <v>45531.0</v>
      </c>
      <c r="D820" s="73" t="s">
        <v>11802</v>
      </c>
      <c r="E820" s="130" t="s">
        <v>11803</v>
      </c>
      <c r="F820" s="73" t="s">
        <v>18</v>
      </c>
      <c r="G820" s="169" t="s">
        <v>11752</v>
      </c>
      <c r="H820" s="186"/>
      <c r="I820" s="285"/>
      <c r="J820" s="775">
        <f t="shared" si="1"/>
        <v>46206</v>
      </c>
      <c r="K820" s="409">
        <f>'RESOLUCIONES 2024'!$C820-'RESOLUCIONES 2024'!$J820</f>
        <v>-675</v>
      </c>
      <c r="L820" s="73"/>
      <c r="M820" s="73"/>
      <c r="N820" s="21"/>
      <c r="O820" s="21"/>
    </row>
    <row r="821" ht="15.75" customHeight="1">
      <c r="A821" s="192" t="s">
        <v>7852</v>
      </c>
      <c r="B821" s="351">
        <v>816.0</v>
      </c>
      <c r="C821" s="130">
        <v>45531.0</v>
      </c>
      <c r="D821" s="73" t="s">
        <v>11804</v>
      </c>
      <c r="E821" s="130" t="s">
        <v>11805</v>
      </c>
      <c r="F821" s="73" t="s">
        <v>18</v>
      </c>
      <c r="G821" s="169" t="s">
        <v>11766</v>
      </c>
      <c r="H821" s="186"/>
      <c r="I821" s="285"/>
      <c r="J821" s="775">
        <f t="shared" si="1"/>
        <v>46206</v>
      </c>
      <c r="K821" s="409">
        <f>'RESOLUCIONES 2024'!$C821-'RESOLUCIONES 2024'!$J821</f>
        <v>-675</v>
      </c>
      <c r="L821" s="73"/>
      <c r="M821" s="73"/>
      <c r="N821" s="21"/>
      <c r="O821" s="21"/>
    </row>
    <row r="822" ht="15.75" customHeight="1">
      <c r="A822" s="192" t="s">
        <v>7852</v>
      </c>
      <c r="B822" s="351">
        <v>817.0</v>
      </c>
      <c r="C822" s="130">
        <v>45531.0</v>
      </c>
      <c r="D822" s="73" t="s">
        <v>2594</v>
      </c>
      <c r="E822" s="130" t="s">
        <v>11806</v>
      </c>
      <c r="F822" s="73" t="s">
        <v>18</v>
      </c>
      <c r="G822" s="169" t="s">
        <v>11665</v>
      </c>
      <c r="H822" s="186"/>
      <c r="I822" s="285"/>
      <c r="J822" s="775">
        <f t="shared" si="1"/>
        <v>46206</v>
      </c>
      <c r="K822" s="409">
        <f>'RESOLUCIONES 2024'!$C822-'RESOLUCIONES 2024'!$J822</f>
        <v>-675</v>
      </c>
      <c r="L822" s="73"/>
      <c r="M822" s="73"/>
      <c r="N822" s="21"/>
      <c r="O822" s="21"/>
    </row>
    <row r="823" ht="15.75" customHeight="1">
      <c r="A823" s="192" t="s">
        <v>7852</v>
      </c>
      <c r="B823" s="351">
        <v>818.0</v>
      </c>
      <c r="C823" s="130">
        <v>45531.0</v>
      </c>
      <c r="D823" s="73" t="s">
        <v>1682</v>
      </c>
      <c r="E823" s="130" t="s">
        <v>11807</v>
      </c>
      <c r="F823" s="73" t="s">
        <v>18</v>
      </c>
      <c r="G823" s="169" t="s">
        <v>742</v>
      </c>
      <c r="H823" s="186"/>
      <c r="I823" s="285"/>
      <c r="J823" s="775">
        <f t="shared" si="1"/>
        <v>46206</v>
      </c>
      <c r="K823" s="409">
        <f>'RESOLUCIONES 2024'!$C823-'RESOLUCIONES 2024'!$J823</f>
        <v>-675</v>
      </c>
      <c r="L823" s="73"/>
      <c r="M823" s="73"/>
      <c r="N823" s="21"/>
      <c r="O823" s="21"/>
    </row>
    <row r="824" ht="15.75" customHeight="1">
      <c r="A824" s="192" t="s">
        <v>7852</v>
      </c>
      <c r="B824" s="351">
        <v>819.0</v>
      </c>
      <c r="C824" s="130">
        <v>45531.0</v>
      </c>
      <c r="D824" s="73" t="s">
        <v>11808</v>
      </c>
      <c r="E824" s="130" t="s">
        <v>11809</v>
      </c>
      <c r="F824" s="73" t="s">
        <v>18</v>
      </c>
      <c r="G824" s="169" t="s">
        <v>11665</v>
      </c>
      <c r="H824" s="186"/>
      <c r="I824" s="285"/>
      <c r="J824" s="775">
        <f t="shared" si="1"/>
        <v>46206</v>
      </c>
      <c r="K824" s="409">
        <f>'RESOLUCIONES 2024'!$C824-'RESOLUCIONES 2024'!$J824</f>
        <v>-675</v>
      </c>
      <c r="L824" s="73"/>
      <c r="M824" s="73"/>
      <c r="N824" s="21"/>
      <c r="O824" s="21"/>
    </row>
    <row r="825" ht="15.75" customHeight="1">
      <c r="A825" s="192" t="s">
        <v>7852</v>
      </c>
      <c r="B825" s="351">
        <v>820.0</v>
      </c>
      <c r="C825" s="130">
        <v>45531.0</v>
      </c>
      <c r="D825" s="73" t="s">
        <v>11810</v>
      </c>
      <c r="E825" s="130" t="s">
        <v>5565</v>
      </c>
      <c r="F825" s="73" t="s">
        <v>131</v>
      </c>
      <c r="G825" s="169"/>
      <c r="H825" s="186"/>
      <c r="I825" s="285"/>
      <c r="J825" s="775">
        <f t="shared" si="1"/>
        <v>46206</v>
      </c>
      <c r="K825" s="409">
        <f>'RESOLUCIONES 2024'!$C825-'RESOLUCIONES 2024'!$J825</f>
        <v>-675</v>
      </c>
      <c r="L825" s="73"/>
      <c r="M825" s="73"/>
      <c r="N825" s="21"/>
      <c r="O825" s="21"/>
    </row>
    <row r="826" ht="15.75" customHeight="1">
      <c r="A826" s="192" t="s">
        <v>7852</v>
      </c>
      <c r="B826" s="351">
        <v>821.0</v>
      </c>
      <c r="C826" s="130">
        <v>45531.0</v>
      </c>
      <c r="D826" s="73" t="s">
        <v>9078</v>
      </c>
      <c r="E826" s="130" t="s">
        <v>9079</v>
      </c>
      <c r="F826" s="73" t="s">
        <v>131</v>
      </c>
      <c r="G826" s="169"/>
      <c r="H826" s="186"/>
      <c r="I826" s="285"/>
      <c r="J826" s="775">
        <f t="shared" si="1"/>
        <v>46206</v>
      </c>
      <c r="K826" s="409">
        <f>'RESOLUCIONES 2024'!$C826-'RESOLUCIONES 2024'!$J826</f>
        <v>-675</v>
      </c>
      <c r="L826" s="73"/>
      <c r="M826" s="73"/>
      <c r="N826" s="21"/>
      <c r="O826" s="21"/>
    </row>
    <row r="827" ht="15.75" customHeight="1">
      <c r="A827" s="192" t="s">
        <v>7852</v>
      </c>
      <c r="B827" s="351">
        <v>822.0</v>
      </c>
      <c r="C827" s="130">
        <v>45531.0</v>
      </c>
      <c r="D827" s="73" t="s">
        <v>5531</v>
      </c>
      <c r="E827" s="130" t="s">
        <v>11698</v>
      </c>
      <c r="F827" s="73" t="s">
        <v>131</v>
      </c>
      <c r="G827" s="169"/>
      <c r="H827" s="287"/>
      <c r="I827" s="285"/>
      <c r="J827" s="775">
        <f t="shared" si="1"/>
        <v>46206</v>
      </c>
      <c r="K827" s="409">
        <f>'RESOLUCIONES 2024'!$C827-'RESOLUCIONES 2024'!$J827</f>
        <v>-675</v>
      </c>
      <c r="L827" s="73"/>
      <c r="M827" s="73"/>
      <c r="N827" s="21"/>
      <c r="O827" s="21"/>
    </row>
    <row r="828" ht="15.75" customHeight="1">
      <c r="A828" s="192" t="s">
        <v>7852</v>
      </c>
      <c r="B828" s="351">
        <v>823.0</v>
      </c>
      <c r="C828" s="130">
        <v>45531.0</v>
      </c>
      <c r="D828" s="73" t="s">
        <v>9852</v>
      </c>
      <c r="E828" s="130" t="s">
        <v>9255</v>
      </c>
      <c r="F828" s="73" t="s">
        <v>131</v>
      </c>
      <c r="G828" s="169"/>
      <c r="H828" s="287"/>
      <c r="I828" s="285"/>
      <c r="J828" s="775">
        <f t="shared" si="1"/>
        <v>46206</v>
      </c>
      <c r="K828" s="409">
        <f>'RESOLUCIONES 2024'!$C828-'RESOLUCIONES 2024'!$J828</f>
        <v>-675</v>
      </c>
      <c r="L828" s="73"/>
      <c r="M828" s="73"/>
      <c r="N828" s="21"/>
      <c r="O828" s="21"/>
    </row>
    <row r="829" ht="15.75" customHeight="1">
      <c r="A829" s="192" t="s">
        <v>7852</v>
      </c>
      <c r="B829" s="351">
        <v>824.0</v>
      </c>
      <c r="C829" s="130">
        <v>45531.0</v>
      </c>
      <c r="D829" s="73" t="s">
        <v>5703</v>
      </c>
      <c r="E829" s="130" t="s">
        <v>11007</v>
      </c>
      <c r="F829" s="73" t="s">
        <v>131</v>
      </c>
      <c r="G829" s="169"/>
      <c r="H829" s="287"/>
      <c r="I829" s="285"/>
      <c r="J829" s="775">
        <f t="shared" si="1"/>
        <v>46206</v>
      </c>
      <c r="K829" s="409">
        <f>'RESOLUCIONES 2024'!$C829-'RESOLUCIONES 2024'!$J829</f>
        <v>-675</v>
      </c>
      <c r="L829" s="73"/>
      <c r="M829" s="73"/>
      <c r="N829" s="21"/>
      <c r="O829" s="21"/>
    </row>
    <row r="830" ht="15.75" customHeight="1">
      <c r="A830" s="192" t="s">
        <v>7852</v>
      </c>
      <c r="B830" s="351">
        <v>825.0</v>
      </c>
      <c r="C830" s="130">
        <v>45531.0</v>
      </c>
      <c r="D830" s="146" t="s">
        <v>11636</v>
      </c>
      <c r="E830" s="130" t="s">
        <v>10165</v>
      </c>
      <c r="F830" s="73" t="s">
        <v>131</v>
      </c>
      <c r="G830" s="268" t="s">
        <v>14523</v>
      </c>
      <c r="H830" s="287"/>
      <c r="I830" s="285"/>
      <c r="J830" s="775">
        <f t="shared" si="1"/>
        <v>46206</v>
      </c>
      <c r="K830" s="409">
        <f>'RESOLUCIONES 2024'!$C830-'RESOLUCIONES 2024'!$J830</f>
        <v>-675</v>
      </c>
      <c r="L830" s="73"/>
      <c r="M830" s="73"/>
      <c r="N830" s="21"/>
      <c r="O830" s="21"/>
    </row>
    <row r="831" ht="15.75" customHeight="1">
      <c r="A831" s="192" t="s">
        <v>7852</v>
      </c>
      <c r="B831" s="351">
        <v>826.0</v>
      </c>
      <c r="C831" s="130">
        <v>45531.0</v>
      </c>
      <c r="D831" s="73" t="s">
        <v>9251</v>
      </c>
      <c r="E831" s="130" t="s">
        <v>9252</v>
      </c>
      <c r="F831" s="73" t="s">
        <v>131</v>
      </c>
      <c r="G831" s="169"/>
      <c r="H831" s="287"/>
      <c r="I831" s="285"/>
      <c r="J831" s="775">
        <f t="shared" si="1"/>
        <v>46206</v>
      </c>
      <c r="K831" s="409">
        <f>'RESOLUCIONES 2024'!$C831-'RESOLUCIONES 2024'!$J831</f>
        <v>-675</v>
      </c>
      <c r="L831" s="73"/>
      <c r="M831" s="73"/>
      <c r="N831" s="21"/>
      <c r="O831" s="21"/>
    </row>
    <row r="832" ht="15.75" customHeight="1">
      <c r="A832" s="192" t="s">
        <v>7852</v>
      </c>
      <c r="B832" s="351">
        <v>827.0</v>
      </c>
      <c r="C832" s="130">
        <v>45531.0</v>
      </c>
      <c r="D832" s="146" t="s">
        <v>4085</v>
      </c>
      <c r="E832" s="130" t="s">
        <v>11654</v>
      </c>
      <c r="F832" s="73" t="s">
        <v>131</v>
      </c>
      <c r="G832" s="268" t="s">
        <v>14523</v>
      </c>
      <c r="H832" s="287"/>
      <c r="I832" s="285"/>
      <c r="J832" s="775">
        <f t="shared" si="1"/>
        <v>46206</v>
      </c>
      <c r="K832" s="409">
        <f>'RESOLUCIONES 2024'!$C832-'RESOLUCIONES 2024'!$J832</f>
        <v>-675</v>
      </c>
      <c r="L832" s="73"/>
      <c r="M832" s="73"/>
      <c r="N832" s="21"/>
      <c r="O832" s="21"/>
    </row>
    <row r="833" ht="15.75" customHeight="1">
      <c r="A833" s="192" t="s">
        <v>7852</v>
      </c>
      <c r="B833" s="351">
        <v>828.0</v>
      </c>
      <c r="C833" s="130">
        <v>45531.0</v>
      </c>
      <c r="D833" s="73" t="s">
        <v>4592</v>
      </c>
      <c r="E833" s="130" t="s">
        <v>11695</v>
      </c>
      <c r="F833" s="73" t="s">
        <v>131</v>
      </c>
      <c r="G833" s="294"/>
      <c r="H833" s="287"/>
      <c r="I833" s="285"/>
      <c r="J833" s="775">
        <f t="shared" si="1"/>
        <v>46206</v>
      </c>
      <c r="K833" s="409">
        <f>'RESOLUCIONES 2024'!$C833-'RESOLUCIONES 2024'!$J833</f>
        <v>-675</v>
      </c>
      <c r="L833" s="73"/>
      <c r="M833" s="73"/>
      <c r="N833" s="21"/>
      <c r="O833" s="21"/>
    </row>
    <row r="834" ht="15.75" customHeight="1">
      <c r="A834" s="192" t="s">
        <v>7852</v>
      </c>
      <c r="B834" s="351">
        <v>829.0</v>
      </c>
      <c r="C834" s="130">
        <v>45531.0</v>
      </c>
      <c r="D834" s="73" t="s">
        <v>7518</v>
      </c>
      <c r="E834" s="130" t="s">
        <v>9913</v>
      </c>
      <c r="F834" s="73" t="s">
        <v>131</v>
      </c>
      <c r="G834" s="294"/>
      <c r="H834" s="287"/>
      <c r="I834" s="285"/>
      <c r="J834" s="775">
        <f t="shared" si="1"/>
        <v>46206</v>
      </c>
      <c r="K834" s="409">
        <f>'RESOLUCIONES 2024'!$C834-'RESOLUCIONES 2024'!$J834</f>
        <v>-675</v>
      </c>
      <c r="L834" s="73"/>
      <c r="M834" s="73"/>
      <c r="N834" s="21"/>
      <c r="O834" s="21"/>
    </row>
    <row r="835" ht="15.75" customHeight="1">
      <c r="A835" s="192" t="s">
        <v>7852</v>
      </c>
      <c r="B835" s="351">
        <v>830.0</v>
      </c>
      <c r="C835" s="130">
        <v>45532.0</v>
      </c>
      <c r="D835" s="73" t="s">
        <v>11116</v>
      </c>
      <c r="E835" s="130" t="s">
        <v>11240</v>
      </c>
      <c r="F835" s="73" t="s">
        <v>131</v>
      </c>
      <c r="G835" s="169"/>
      <c r="H835" s="287"/>
      <c r="I835" s="285"/>
      <c r="J835" s="775">
        <f t="shared" si="1"/>
        <v>46206</v>
      </c>
      <c r="K835" s="409">
        <f>'RESOLUCIONES 2024'!$C835-'RESOLUCIONES 2024'!$J835</f>
        <v>-674</v>
      </c>
      <c r="L835" s="73"/>
      <c r="M835" s="73"/>
      <c r="N835" s="21"/>
      <c r="O835" s="21"/>
    </row>
    <row r="836" ht="15.75" customHeight="1">
      <c r="A836" s="192" t="s">
        <v>7852</v>
      </c>
      <c r="B836" s="351">
        <v>831.0</v>
      </c>
      <c r="C836" s="130">
        <v>45532.0</v>
      </c>
      <c r="D836" s="73" t="s">
        <v>6887</v>
      </c>
      <c r="E836" s="130" t="s">
        <v>11169</v>
      </c>
      <c r="F836" s="73" t="s">
        <v>18</v>
      </c>
      <c r="G836" s="169" t="s">
        <v>7972</v>
      </c>
      <c r="H836" s="287"/>
      <c r="I836" s="285"/>
      <c r="J836" s="775">
        <f t="shared" si="1"/>
        <v>46206</v>
      </c>
      <c r="K836" s="409">
        <f>'RESOLUCIONES 2024'!$C836-'RESOLUCIONES 2024'!$J836</f>
        <v>-674</v>
      </c>
      <c r="L836" s="73"/>
      <c r="M836" s="73"/>
      <c r="N836" s="21"/>
      <c r="O836" s="21"/>
    </row>
    <row r="837" ht="15.75" customHeight="1">
      <c r="A837" s="192" t="s">
        <v>7852</v>
      </c>
      <c r="B837" s="351">
        <v>832.0</v>
      </c>
      <c r="C837" s="130">
        <v>45532.0</v>
      </c>
      <c r="D837" s="247" t="s">
        <v>5747</v>
      </c>
      <c r="E837" s="215" t="s">
        <v>11170</v>
      </c>
      <c r="F837" s="247" t="s">
        <v>18</v>
      </c>
      <c r="G837" s="169" t="s">
        <v>7972</v>
      </c>
      <c r="H837" s="287"/>
      <c r="I837" s="285"/>
      <c r="J837" s="775">
        <f t="shared" si="1"/>
        <v>46206</v>
      </c>
      <c r="K837" s="409">
        <f>'RESOLUCIONES 2024'!$C837-'RESOLUCIONES 2024'!$J837</f>
        <v>-674</v>
      </c>
      <c r="L837" s="73"/>
      <c r="M837" s="73"/>
      <c r="N837" s="21"/>
      <c r="O837" s="21"/>
    </row>
    <row r="838" ht="15.75" customHeight="1">
      <c r="A838" s="192" t="s">
        <v>7852</v>
      </c>
      <c r="B838" s="351">
        <v>833.0</v>
      </c>
      <c r="C838" s="130">
        <v>45532.0</v>
      </c>
      <c r="D838" s="73" t="s">
        <v>11811</v>
      </c>
      <c r="E838" s="130" t="s">
        <v>11812</v>
      </c>
      <c r="F838" s="247" t="s">
        <v>2751</v>
      </c>
      <c r="G838" s="294"/>
      <c r="H838" s="287"/>
      <c r="I838" s="285"/>
      <c r="J838" s="775">
        <f t="shared" si="1"/>
        <v>46206</v>
      </c>
      <c r="K838" s="409">
        <f>'RESOLUCIONES 2024'!$C838-'RESOLUCIONES 2024'!$J838</f>
        <v>-674</v>
      </c>
      <c r="L838" s="73"/>
      <c r="M838" s="73"/>
      <c r="N838" s="21"/>
      <c r="O838" s="21"/>
    </row>
    <row r="839" ht="15.75" customHeight="1">
      <c r="A839" s="192" t="s">
        <v>7852</v>
      </c>
      <c r="B839" s="351">
        <v>834.0</v>
      </c>
      <c r="C839" s="130">
        <v>45532.0</v>
      </c>
      <c r="D839" s="73" t="s">
        <v>11602</v>
      </c>
      <c r="E839" s="130" t="s">
        <v>11813</v>
      </c>
      <c r="F839" s="247" t="s">
        <v>2751</v>
      </c>
      <c r="G839" s="169"/>
      <c r="H839" s="287"/>
      <c r="I839" s="285"/>
      <c r="J839" s="775">
        <f t="shared" si="1"/>
        <v>46206</v>
      </c>
      <c r="K839" s="409">
        <f>'RESOLUCIONES 2024'!$C839-'RESOLUCIONES 2024'!$J839</f>
        <v>-674</v>
      </c>
      <c r="L839" s="73"/>
      <c r="M839" s="73"/>
      <c r="N839" s="21"/>
      <c r="O839" s="21"/>
    </row>
    <row r="840" ht="15.75" customHeight="1">
      <c r="A840" s="192" t="s">
        <v>7852</v>
      </c>
      <c r="B840" s="351">
        <v>835.0</v>
      </c>
      <c r="C840" s="130">
        <v>45532.0</v>
      </c>
      <c r="D840" s="73" t="s">
        <v>4917</v>
      </c>
      <c r="E840" s="130" t="s">
        <v>11814</v>
      </c>
      <c r="F840" s="247" t="s">
        <v>2751</v>
      </c>
      <c r="G840" s="169"/>
      <c r="H840" s="287"/>
      <c r="I840" s="285"/>
      <c r="J840" s="775">
        <f t="shared" si="1"/>
        <v>46206</v>
      </c>
      <c r="K840" s="409">
        <f>'RESOLUCIONES 2024'!$C840-'RESOLUCIONES 2024'!$J840</f>
        <v>-674</v>
      </c>
      <c r="L840" s="73"/>
      <c r="M840" s="73"/>
      <c r="N840" s="21"/>
      <c r="O840" s="21"/>
    </row>
    <row r="841" ht="15.75" customHeight="1">
      <c r="A841" s="192" t="s">
        <v>7852</v>
      </c>
      <c r="B841" s="351">
        <v>836.0</v>
      </c>
      <c r="C841" s="130">
        <v>45537.0</v>
      </c>
      <c r="D841" s="73" t="s">
        <v>4688</v>
      </c>
      <c r="E841" s="130" t="s">
        <v>10589</v>
      </c>
      <c r="F841" s="73" t="s">
        <v>9965</v>
      </c>
      <c r="G841" s="300"/>
      <c r="H841" s="287"/>
      <c r="I841" s="285"/>
      <c r="J841" s="775">
        <f t="shared" si="1"/>
        <v>46206</v>
      </c>
      <c r="K841" s="409">
        <f>'RESOLUCIONES 2024'!$C841-'RESOLUCIONES 2024'!$J841</f>
        <v>-669</v>
      </c>
      <c r="L841" s="73"/>
      <c r="M841" s="73"/>
      <c r="N841" s="21"/>
      <c r="O841" s="21"/>
    </row>
    <row r="842" ht="15.75" customHeight="1">
      <c r="A842" s="192" t="s">
        <v>7852</v>
      </c>
      <c r="B842" s="351">
        <v>837.0</v>
      </c>
      <c r="C842" s="130">
        <v>45537.0</v>
      </c>
      <c r="D842" s="73" t="s">
        <v>10298</v>
      </c>
      <c r="E842" s="130" t="s">
        <v>10299</v>
      </c>
      <c r="F842" s="73" t="s">
        <v>2751</v>
      </c>
      <c r="G842" s="331"/>
      <c r="H842" s="287"/>
      <c r="I842" s="285"/>
      <c r="J842" s="775">
        <f t="shared" si="1"/>
        <v>46206</v>
      </c>
      <c r="K842" s="409">
        <f>'RESOLUCIONES 2024'!$C842-'RESOLUCIONES 2024'!$J842</f>
        <v>-669</v>
      </c>
      <c r="L842" s="73"/>
      <c r="M842" s="73"/>
      <c r="N842" s="21"/>
      <c r="O842" s="21"/>
    </row>
    <row r="843" ht="15.75" customHeight="1">
      <c r="A843" s="192" t="s">
        <v>7852</v>
      </c>
      <c r="B843" s="351">
        <v>838.0</v>
      </c>
      <c r="C843" s="130">
        <v>45537.0</v>
      </c>
      <c r="D843" s="73" t="s">
        <v>8510</v>
      </c>
      <c r="E843" s="130" t="s">
        <v>8511</v>
      </c>
      <c r="F843" s="73" t="s">
        <v>2751</v>
      </c>
      <c r="G843" s="169"/>
      <c r="H843" s="287"/>
      <c r="I843" s="285"/>
      <c r="J843" s="775">
        <f t="shared" si="1"/>
        <v>46206</v>
      </c>
      <c r="K843" s="409">
        <f>'RESOLUCIONES 2024'!$C843-'RESOLUCIONES 2024'!$J843</f>
        <v>-669</v>
      </c>
      <c r="L843" s="73"/>
      <c r="M843" s="73"/>
      <c r="N843" s="21"/>
      <c r="O843" s="21"/>
    </row>
    <row r="844" ht="15.75" customHeight="1">
      <c r="A844" s="192" t="s">
        <v>7852</v>
      </c>
      <c r="B844" s="351">
        <v>839.0</v>
      </c>
      <c r="C844" s="130">
        <v>45537.0</v>
      </c>
      <c r="D844" s="73" t="s">
        <v>11313</v>
      </c>
      <c r="E844" s="130" t="s">
        <v>11815</v>
      </c>
      <c r="F844" s="73" t="s">
        <v>2751</v>
      </c>
      <c r="G844" s="169"/>
      <c r="H844" s="287"/>
      <c r="I844" s="285"/>
      <c r="J844" s="775">
        <f t="shared" si="1"/>
        <v>46206</v>
      </c>
      <c r="K844" s="409">
        <f>'RESOLUCIONES 2024'!$C844-'RESOLUCIONES 2024'!$J844</f>
        <v>-669</v>
      </c>
      <c r="L844" s="73"/>
      <c r="M844" s="73"/>
      <c r="N844" s="21"/>
      <c r="O844" s="21"/>
    </row>
    <row r="845" ht="15.75" customHeight="1">
      <c r="A845" s="192" t="s">
        <v>7852</v>
      </c>
      <c r="B845" s="351">
        <v>840.0</v>
      </c>
      <c r="C845" s="130">
        <v>45537.0</v>
      </c>
      <c r="D845" s="73" t="s">
        <v>11604</v>
      </c>
      <c r="E845" s="130" t="s">
        <v>11816</v>
      </c>
      <c r="F845" s="73" t="s">
        <v>2751</v>
      </c>
      <c r="G845" s="169"/>
      <c r="H845" s="287"/>
      <c r="I845" s="285"/>
      <c r="J845" s="775">
        <f t="shared" si="1"/>
        <v>46206</v>
      </c>
      <c r="K845" s="409">
        <f>'RESOLUCIONES 2024'!$C845-'RESOLUCIONES 2024'!$J845</f>
        <v>-669</v>
      </c>
      <c r="L845" s="73"/>
      <c r="M845" s="73"/>
      <c r="N845" s="21"/>
      <c r="O845" s="21"/>
    </row>
    <row r="846" ht="15.75" customHeight="1">
      <c r="A846" s="192" t="s">
        <v>7852</v>
      </c>
      <c r="B846" s="351">
        <v>841.0</v>
      </c>
      <c r="C846" s="130">
        <v>45537.0</v>
      </c>
      <c r="D846" s="73" t="s">
        <v>11606</v>
      </c>
      <c r="E846" s="130" t="s">
        <v>11817</v>
      </c>
      <c r="F846" s="73" t="s">
        <v>2751</v>
      </c>
      <c r="G846" s="169"/>
      <c r="H846" s="287"/>
      <c r="I846" s="285"/>
      <c r="J846" s="775">
        <f t="shared" si="1"/>
        <v>46206</v>
      </c>
      <c r="K846" s="409">
        <f>'RESOLUCIONES 2024'!$C846-'RESOLUCIONES 2024'!$J846</f>
        <v>-669</v>
      </c>
      <c r="L846" s="73"/>
      <c r="M846" s="73"/>
      <c r="N846" s="21"/>
      <c r="O846" s="21"/>
    </row>
    <row r="847" ht="15.75" customHeight="1">
      <c r="A847" s="192" t="s">
        <v>7852</v>
      </c>
      <c r="B847" s="351">
        <v>842.0</v>
      </c>
      <c r="C847" s="130">
        <v>45537.0</v>
      </c>
      <c r="D847" s="73" t="s">
        <v>11818</v>
      </c>
      <c r="E847" s="130" t="s">
        <v>11733</v>
      </c>
      <c r="F847" s="73" t="s">
        <v>2751</v>
      </c>
      <c r="G847" s="169"/>
      <c r="H847" s="287"/>
      <c r="I847" s="285"/>
      <c r="J847" s="775">
        <f t="shared" si="1"/>
        <v>46206</v>
      </c>
      <c r="K847" s="409">
        <f>'RESOLUCIONES 2024'!$C847-'RESOLUCIONES 2024'!$J847</f>
        <v>-669</v>
      </c>
      <c r="L847" s="73"/>
      <c r="M847" s="73"/>
      <c r="N847" s="21"/>
      <c r="O847" s="21"/>
    </row>
    <row r="848" ht="15.75" customHeight="1">
      <c r="A848" s="192" t="s">
        <v>7852</v>
      </c>
      <c r="B848" s="351">
        <v>843.0</v>
      </c>
      <c r="C848" s="130">
        <v>45537.0</v>
      </c>
      <c r="D848" s="73" t="s">
        <v>11819</v>
      </c>
      <c r="E848" s="130" t="s">
        <v>11820</v>
      </c>
      <c r="F848" s="73" t="s">
        <v>2751</v>
      </c>
      <c r="G848" s="169"/>
      <c r="H848" s="287"/>
      <c r="I848" s="285"/>
      <c r="J848" s="775">
        <f t="shared" si="1"/>
        <v>46206</v>
      </c>
      <c r="K848" s="409">
        <f>'RESOLUCIONES 2024'!$C848-'RESOLUCIONES 2024'!$J848</f>
        <v>-669</v>
      </c>
      <c r="L848" s="73"/>
      <c r="M848" s="73"/>
      <c r="N848" s="21"/>
      <c r="O848" s="21"/>
    </row>
    <row r="849" ht="15.75" customHeight="1">
      <c r="A849" s="192" t="s">
        <v>7852</v>
      </c>
      <c r="B849" s="351">
        <v>844.0</v>
      </c>
      <c r="C849" s="130">
        <v>45537.0</v>
      </c>
      <c r="D849" s="73" t="s">
        <v>11205</v>
      </c>
      <c r="E849" s="130" t="s">
        <v>11821</v>
      </c>
      <c r="F849" s="73" t="s">
        <v>2751</v>
      </c>
      <c r="G849" s="169"/>
      <c r="H849" s="287"/>
      <c r="I849" s="285"/>
      <c r="J849" s="775">
        <f t="shared" si="1"/>
        <v>46206</v>
      </c>
      <c r="K849" s="409">
        <f>'RESOLUCIONES 2024'!$C849-'RESOLUCIONES 2024'!$J849</f>
        <v>-669</v>
      </c>
      <c r="L849" s="73"/>
      <c r="M849" s="73"/>
      <c r="N849" s="21"/>
      <c r="O849" s="21"/>
    </row>
    <row r="850" ht="15.75" customHeight="1">
      <c r="A850" s="192" t="s">
        <v>7852</v>
      </c>
      <c r="B850" s="351">
        <v>845.0</v>
      </c>
      <c r="C850" s="130">
        <v>45538.0</v>
      </c>
      <c r="D850" s="73" t="s">
        <v>11499</v>
      </c>
      <c r="E850" s="130" t="s">
        <v>11822</v>
      </c>
      <c r="F850" s="73" t="s">
        <v>2751</v>
      </c>
      <c r="G850" s="169"/>
      <c r="H850" s="287"/>
      <c r="I850" s="285"/>
      <c r="J850" s="775">
        <f t="shared" si="1"/>
        <v>46206</v>
      </c>
      <c r="K850" s="409">
        <f>'RESOLUCIONES 2024'!$C850-'RESOLUCIONES 2024'!$J850</f>
        <v>-668</v>
      </c>
      <c r="L850" s="73"/>
      <c r="M850" s="73"/>
      <c r="N850" s="21"/>
      <c r="O850" s="21"/>
    </row>
    <row r="851" ht="15.75" customHeight="1">
      <c r="A851" s="192" t="s">
        <v>7852</v>
      </c>
      <c r="B851" s="351">
        <v>846.0</v>
      </c>
      <c r="C851" s="130">
        <v>45537.0</v>
      </c>
      <c r="D851" s="73" t="s">
        <v>11520</v>
      </c>
      <c r="E851" s="130" t="s">
        <v>11823</v>
      </c>
      <c r="F851" s="73" t="s">
        <v>2751</v>
      </c>
      <c r="G851" s="169"/>
      <c r="H851" s="287"/>
      <c r="I851" s="285"/>
      <c r="J851" s="775">
        <f t="shared" si="1"/>
        <v>46206</v>
      </c>
      <c r="K851" s="409">
        <f>'RESOLUCIONES 2024'!$C851-'RESOLUCIONES 2024'!$J851</f>
        <v>-669</v>
      </c>
      <c r="L851" s="73"/>
      <c r="M851" s="73"/>
      <c r="N851" s="21"/>
      <c r="O851" s="21"/>
    </row>
    <row r="852" ht="15.75" customHeight="1">
      <c r="A852" s="192" t="s">
        <v>7852</v>
      </c>
      <c r="B852" s="351">
        <v>847.0</v>
      </c>
      <c r="C852" s="130">
        <v>45537.0</v>
      </c>
      <c r="D852" s="73" t="s">
        <v>10890</v>
      </c>
      <c r="E852" s="130" t="s">
        <v>11471</v>
      </c>
      <c r="F852" s="73" t="s">
        <v>11556</v>
      </c>
      <c r="G852" s="169"/>
      <c r="H852" s="287"/>
      <c r="I852" s="285"/>
      <c r="J852" s="775">
        <f t="shared" si="1"/>
        <v>46206</v>
      </c>
      <c r="K852" s="409">
        <f>'RESOLUCIONES 2024'!$C852-'RESOLUCIONES 2024'!$J852</f>
        <v>-669</v>
      </c>
      <c r="L852" s="73"/>
      <c r="M852" s="73"/>
      <c r="N852" s="21"/>
      <c r="O852" s="21"/>
    </row>
    <row r="853" ht="15.75" customHeight="1">
      <c r="A853" s="192" t="s">
        <v>7852</v>
      </c>
      <c r="B853" s="351">
        <v>848.0</v>
      </c>
      <c r="C853" s="130">
        <v>45537.0</v>
      </c>
      <c r="D853" s="73" t="s">
        <v>2122</v>
      </c>
      <c r="E853" s="130" t="s">
        <v>11824</v>
      </c>
      <c r="F853" s="73" t="s">
        <v>11825</v>
      </c>
      <c r="G853" s="169"/>
      <c r="H853" s="287"/>
      <c r="I853" s="285"/>
      <c r="J853" s="775">
        <f t="shared" si="1"/>
        <v>46206</v>
      </c>
      <c r="K853" s="409">
        <f>'RESOLUCIONES 2024'!$C853-'RESOLUCIONES 2024'!$J853</f>
        <v>-669</v>
      </c>
      <c r="L853" s="73"/>
      <c r="M853" s="73"/>
      <c r="N853" s="21"/>
      <c r="O853" s="21"/>
    </row>
    <row r="854" ht="15.75" customHeight="1">
      <c r="A854" s="192" t="s">
        <v>7852</v>
      </c>
      <c r="B854" s="351">
        <v>849.0</v>
      </c>
      <c r="C854" s="373">
        <v>45537.0</v>
      </c>
      <c r="D854" s="374" t="s">
        <v>11826</v>
      </c>
      <c r="E854" s="373" t="s">
        <v>11042</v>
      </c>
      <c r="F854" s="374" t="s">
        <v>11556</v>
      </c>
      <c r="G854" s="294"/>
      <c r="H854" s="287"/>
      <c r="I854" s="285"/>
      <c r="J854" s="775">
        <f t="shared" si="1"/>
        <v>46206</v>
      </c>
      <c r="K854" s="409">
        <f>'RESOLUCIONES 2024'!$C854-'RESOLUCIONES 2024'!$J854</f>
        <v>-669</v>
      </c>
      <c r="L854" s="73"/>
      <c r="M854" s="73"/>
      <c r="N854" s="21"/>
      <c r="O854" s="21"/>
    </row>
    <row r="855" ht="15.75" customHeight="1">
      <c r="A855" s="192" t="s">
        <v>7852</v>
      </c>
      <c r="B855" s="351">
        <v>850.0</v>
      </c>
      <c r="C855" s="130">
        <v>45538.0</v>
      </c>
      <c r="D855" s="73" t="s">
        <v>9582</v>
      </c>
      <c r="E855" s="130" t="s">
        <v>9583</v>
      </c>
      <c r="F855" s="73" t="s">
        <v>8629</v>
      </c>
      <c r="G855" s="294"/>
      <c r="H855" s="287"/>
      <c r="I855" s="285"/>
      <c r="J855" s="775">
        <f t="shared" si="1"/>
        <v>46206</v>
      </c>
      <c r="K855" s="409">
        <f>'RESOLUCIONES 2024'!$C855-'RESOLUCIONES 2024'!$J855</f>
        <v>-668</v>
      </c>
      <c r="L855" s="73"/>
      <c r="M855" s="73"/>
      <c r="N855" s="21"/>
      <c r="O855" s="21"/>
    </row>
    <row r="856" ht="15.75" customHeight="1">
      <c r="A856" s="192" t="s">
        <v>7852</v>
      </c>
      <c r="B856" s="351">
        <v>851.0</v>
      </c>
      <c r="C856" s="130">
        <v>45538.0</v>
      </c>
      <c r="D856" s="73" t="s">
        <v>10077</v>
      </c>
      <c r="E856" s="130" t="s">
        <v>10078</v>
      </c>
      <c r="F856" s="73" t="s">
        <v>11434</v>
      </c>
      <c r="G856" s="169"/>
      <c r="H856" s="287"/>
      <c r="I856" s="285"/>
      <c r="J856" s="775">
        <f t="shared" si="1"/>
        <v>46206</v>
      </c>
      <c r="K856" s="409">
        <f>'RESOLUCIONES 2024'!$C856-'RESOLUCIONES 2024'!$J856</f>
        <v>-668</v>
      </c>
      <c r="L856" s="73"/>
      <c r="M856" s="73"/>
      <c r="N856" s="21"/>
      <c r="O856" s="21"/>
    </row>
    <row r="857" ht="15.75" customHeight="1">
      <c r="A857" s="192" t="s">
        <v>7852</v>
      </c>
      <c r="B857" s="351">
        <v>852.0</v>
      </c>
      <c r="C857" s="130">
        <v>45538.0</v>
      </c>
      <c r="D857" s="73" t="s">
        <v>3107</v>
      </c>
      <c r="E857" s="130" t="s">
        <v>3108</v>
      </c>
      <c r="F857" s="73" t="s">
        <v>18</v>
      </c>
      <c r="G857" s="169" t="s">
        <v>11325</v>
      </c>
      <c r="H857" s="292"/>
      <c r="I857" s="293"/>
      <c r="J857" s="775">
        <f t="shared" si="1"/>
        <v>46206</v>
      </c>
      <c r="K857" s="777">
        <f>'RESOLUCIONES 2024'!$C857-'RESOLUCIONES 2024'!$J857</f>
        <v>-668</v>
      </c>
      <c r="L857" s="289"/>
      <c r="M857" s="289"/>
      <c r="N857" s="297"/>
      <c r="O857" s="297"/>
    </row>
    <row r="858" ht="15.75" customHeight="1">
      <c r="A858" s="192" t="s">
        <v>7852</v>
      </c>
      <c r="B858" s="351">
        <v>853.0</v>
      </c>
      <c r="C858" s="130">
        <v>45538.0</v>
      </c>
      <c r="D858" s="73" t="s">
        <v>3574</v>
      </c>
      <c r="E858" s="130" t="s">
        <v>455</v>
      </c>
      <c r="F858" s="73" t="s">
        <v>18</v>
      </c>
      <c r="G858" s="169" t="s">
        <v>11665</v>
      </c>
      <c r="H858" s="287"/>
      <c r="I858" s="285"/>
      <c r="J858" s="775">
        <f t="shared" si="1"/>
        <v>46206</v>
      </c>
      <c r="K858" s="409">
        <f>'RESOLUCIONES 2024'!$C858-'RESOLUCIONES 2024'!$J858</f>
        <v>-668</v>
      </c>
      <c r="L858" s="73"/>
      <c r="M858" s="73"/>
      <c r="N858" s="21"/>
      <c r="O858" s="21"/>
    </row>
    <row r="859" ht="15.75" customHeight="1">
      <c r="A859" s="192" t="s">
        <v>7852</v>
      </c>
      <c r="B859" s="351">
        <v>854.0</v>
      </c>
      <c r="C859" s="130">
        <v>45538.0</v>
      </c>
      <c r="D859" s="73" t="s">
        <v>9467</v>
      </c>
      <c r="E859" s="130" t="s">
        <v>11827</v>
      </c>
      <c r="F859" s="73" t="s">
        <v>18</v>
      </c>
      <c r="G859" s="169" t="s">
        <v>11828</v>
      </c>
      <c r="H859" s="287"/>
      <c r="I859" s="285"/>
      <c r="J859" s="775">
        <f t="shared" si="1"/>
        <v>46206</v>
      </c>
      <c r="K859" s="409">
        <f>'RESOLUCIONES 2024'!$C859-'RESOLUCIONES 2024'!$J859</f>
        <v>-668</v>
      </c>
      <c r="L859" s="73"/>
      <c r="M859" s="73"/>
      <c r="N859" s="21"/>
      <c r="O859" s="21"/>
    </row>
    <row r="860" ht="15.75" customHeight="1">
      <c r="A860" s="192" t="s">
        <v>7852</v>
      </c>
      <c r="B860" s="351">
        <v>855.0</v>
      </c>
      <c r="C860" s="130">
        <v>45538.0</v>
      </c>
      <c r="D860" s="73" t="s">
        <v>11829</v>
      </c>
      <c r="E860" s="130" t="s">
        <v>11830</v>
      </c>
      <c r="F860" s="73" t="s">
        <v>18</v>
      </c>
      <c r="G860" s="294" t="s">
        <v>14524</v>
      </c>
      <c r="H860" s="287"/>
      <c r="I860" s="285"/>
      <c r="J860" s="775">
        <f t="shared" si="1"/>
        <v>46206</v>
      </c>
      <c r="K860" s="409">
        <f>'RESOLUCIONES 2024'!$C860-'RESOLUCIONES 2024'!$J860</f>
        <v>-668</v>
      </c>
      <c r="L860" s="73"/>
      <c r="M860" s="73"/>
      <c r="N860" s="21"/>
      <c r="O860" s="21"/>
    </row>
    <row r="861" ht="15.75" customHeight="1">
      <c r="A861" s="192" t="s">
        <v>7852</v>
      </c>
      <c r="B861" s="351">
        <v>856.0</v>
      </c>
      <c r="C861" s="130">
        <v>45538.0</v>
      </c>
      <c r="D861" s="73" t="s">
        <v>1473</v>
      </c>
      <c r="E861" s="130" t="s">
        <v>1344</v>
      </c>
      <c r="F861" s="73" t="s">
        <v>18</v>
      </c>
      <c r="G861" s="169" t="s">
        <v>6603</v>
      </c>
      <c r="H861" s="287"/>
      <c r="I861" s="285"/>
      <c r="J861" s="775">
        <f t="shared" si="1"/>
        <v>46206</v>
      </c>
      <c r="K861" s="409">
        <f>'RESOLUCIONES 2024'!$C861-'RESOLUCIONES 2024'!$J861</f>
        <v>-668</v>
      </c>
      <c r="L861" s="73"/>
      <c r="M861" s="73"/>
      <c r="N861" s="21"/>
      <c r="O861" s="21"/>
    </row>
    <row r="862" ht="15.75" customHeight="1">
      <c r="A862" s="192" t="s">
        <v>7852</v>
      </c>
      <c r="B862" s="351">
        <v>857.0</v>
      </c>
      <c r="C862" s="130">
        <v>45538.0</v>
      </c>
      <c r="D862" s="73" t="s">
        <v>3365</v>
      </c>
      <c r="E862" s="130" t="s">
        <v>11832</v>
      </c>
      <c r="F862" s="73" t="s">
        <v>18</v>
      </c>
      <c r="G862" s="169" t="s">
        <v>11828</v>
      </c>
      <c r="H862" s="287"/>
      <c r="I862" s="285"/>
      <c r="J862" s="775">
        <f t="shared" si="1"/>
        <v>46206</v>
      </c>
      <c r="K862" s="409">
        <f>'RESOLUCIONES 2024'!$C862-'RESOLUCIONES 2024'!$J862</f>
        <v>-668</v>
      </c>
      <c r="L862" s="73"/>
      <c r="M862" s="73"/>
      <c r="N862" s="21"/>
      <c r="O862" s="21"/>
    </row>
    <row r="863" ht="15.75" customHeight="1">
      <c r="A863" s="192" t="s">
        <v>7852</v>
      </c>
      <c r="B863" s="351">
        <v>858.0</v>
      </c>
      <c r="C863" s="130">
        <v>45538.0</v>
      </c>
      <c r="D863" s="73" t="s">
        <v>9149</v>
      </c>
      <c r="E863" s="130" t="s">
        <v>9150</v>
      </c>
      <c r="F863" s="73" t="s">
        <v>8629</v>
      </c>
      <c r="G863" s="169"/>
      <c r="H863" s="287"/>
      <c r="I863" s="285"/>
      <c r="J863" s="775">
        <f t="shared" si="1"/>
        <v>46206</v>
      </c>
      <c r="K863" s="409">
        <f>'RESOLUCIONES 2024'!$C863-'RESOLUCIONES 2024'!$J863</f>
        <v>-668</v>
      </c>
      <c r="L863" s="73"/>
      <c r="M863" s="73"/>
      <c r="N863" s="21"/>
      <c r="O863" s="21"/>
    </row>
    <row r="864" ht="15.75" customHeight="1">
      <c r="A864" s="192" t="s">
        <v>7852</v>
      </c>
      <c r="B864" s="351">
        <v>859.0</v>
      </c>
      <c r="C864" s="130">
        <v>45538.0</v>
      </c>
      <c r="D864" s="73" t="s">
        <v>3668</v>
      </c>
      <c r="E864" s="130" t="s">
        <v>8004</v>
      </c>
      <c r="F864" s="73" t="s">
        <v>2253</v>
      </c>
      <c r="G864" s="169" t="s">
        <v>11833</v>
      </c>
      <c r="H864" s="287"/>
      <c r="I864" s="285"/>
      <c r="J864" s="775">
        <f t="shared" si="1"/>
        <v>46206</v>
      </c>
      <c r="K864" s="409">
        <f>'RESOLUCIONES 2024'!$C864-'RESOLUCIONES 2024'!$J864</f>
        <v>-668</v>
      </c>
      <c r="L864" s="73"/>
      <c r="M864" s="73"/>
      <c r="N864" s="21"/>
      <c r="O864" s="21"/>
    </row>
    <row r="865" ht="15.75" customHeight="1">
      <c r="A865" s="192" t="s">
        <v>7852</v>
      </c>
      <c r="B865" s="351">
        <v>860.0</v>
      </c>
      <c r="C865" s="130">
        <v>45538.0</v>
      </c>
      <c r="D865" s="73" t="s">
        <v>2873</v>
      </c>
      <c r="E865" s="130" t="s">
        <v>9703</v>
      </c>
      <c r="F865" s="73" t="s">
        <v>8629</v>
      </c>
      <c r="G865" s="169"/>
      <c r="H865" s="287"/>
      <c r="I865" s="285"/>
      <c r="J865" s="775">
        <f t="shared" si="1"/>
        <v>46206</v>
      </c>
      <c r="K865" s="409">
        <f>'RESOLUCIONES 2024'!$C865-'RESOLUCIONES 2024'!$J865</f>
        <v>-668</v>
      </c>
      <c r="L865" s="73"/>
      <c r="M865" s="73"/>
      <c r="N865" s="21"/>
      <c r="O865" s="21"/>
    </row>
    <row r="866" ht="15.75" customHeight="1">
      <c r="A866" s="192" t="s">
        <v>7852</v>
      </c>
      <c r="B866" s="351">
        <v>861.0</v>
      </c>
      <c r="C866" s="130">
        <v>45538.0</v>
      </c>
      <c r="D866" s="73" t="s">
        <v>9125</v>
      </c>
      <c r="E866" s="130" t="s">
        <v>9126</v>
      </c>
      <c r="F866" s="73" t="s">
        <v>2253</v>
      </c>
      <c r="G866" s="169" t="s">
        <v>11692</v>
      </c>
      <c r="H866" s="287"/>
      <c r="I866" s="285"/>
      <c r="J866" s="775">
        <f t="shared" si="1"/>
        <v>46206</v>
      </c>
      <c r="K866" s="409">
        <f>'RESOLUCIONES 2024'!$C866-'RESOLUCIONES 2024'!$J866</f>
        <v>-668</v>
      </c>
      <c r="L866" s="73"/>
      <c r="M866" s="73"/>
      <c r="N866" s="21"/>
      <c r="O866" s="21"/>
    </row>
    <row r="867" ht="15.75" customHeight="1">
      <c r="A867" s="192" t="s">
        <v>7852</v>
      </c>
      <c r="B867" s="351">
        <v>862.0</v>
      </c>
      <c r="C867" s="130">
        <v>45538.0</v>
      </c>
      <c r="D867" s="73" t="s">
        <v>10431</v>
      </c>
      <c r="E867" s="130" t="s">
        <v>10536</v>
      </c>
      <c r="F867" s="73" t="s">
        <v>2253</v>
      </c>
      <c r="G867" s="169" t="s">
        <v>674</v>
      </c>
      <c r="H867" s="287"/>
      <c r="I867" s="285"/>
      <c r="J867" s="775">
        <f t="shared" si="1"/>
        <v>46206</v>
      </c>
      <c r="K867" s="409">
        <f>'RESOLUCIONES 2024'!$C867-'RESOLUCIONES 2024'!$J867</f>
        <v>-668</v>
      </c>
      <c r="L867" s="73"/>
      <c r="M867" s="73"/>
      <c r="N867" s="21"/>
      <c r="O867" s="21"/>
    </row>
    <row r="868" ht="15.75" customHeight="1">
      <c r="A868" s="192" t="s">
        <v>7852</v>
      </c>
      <c r="B868" s="351">
        <v>863.0</v>
      </c>
      <c r="C868" s="130">
        <v>45538.0</v>
      </c>
      <c r="D868" s="73" t="s">
        <v>2142</v>
      </c>
      <c r="E868" s="130" t="s">
        <v>10535</v>
      </c>
      <c r="F868" s="73" t="s">
        <v>2253</v>
      </c>
      <c r="G868" s="169" t="s">
        <v>674</v>
      </c>
      <c r="H868" s="287"/>
      <c r="I868" s="285"/>
      <c r="J868" s="775">
        <f t="shared" si="1"/>
        <v>46206</v>
      </c>
      <c r="K868" s="409">
        <f>'RESOLUCIONES 2024'!$C868-'RESOLUCIONES 2024'!$J868</f>
        <v>-668</v>
      </c>
      <c r="L868" s="73"/>
      <c r="M868" s="73"/>
      <c r="N868" s="21"/>
      <c r="O868" s="21"/>
    </row>
    <row r="869" ht="15.75" customHeight="1">
      <c r="A869" s="192" t="s">
        <v>7852</v>
      </c>
      <c r="B869" s="351">
        <v>864.0</v>
      </c>
      <c r="C869" s="130">
        <v>45538.0</v>
      </c>
      <c r="D869" s="73" t="s">
        <v>10444</v>
      </c>
      <c r="E869" s="130" t="s">
        <v>10530</v>
      </c>
      <c r="F869" s="73" t="s">
        <v>2253</v>
      </c>
      <c r="G869" s="169" t="s">
        <v>674</v>
      </c>
      <c r="H869" s="287"/>
      <c r="I869" s="285"/>
      <c r="J869" s="775">
        <f t="shared" si="1"/>
        <v>46206</v>
      </c>
      <c r="K869" s="409">
        <f>'RESOLUCIONES 2024'!$C869-'RESOLUCIONES 2024'!$J869</f>
        <v>-668</v>
      </c>
      <c r="L869" s="73"/>
      <c r="M869" s="73"/>
      <c r="N869" s="21"/>
      <c r="O869" s="21"/>
    </row>
    <row r="870" ht="15.75" customHeight="1">
      <c r="A870" s="192" t="s">
        <v>7852</v>
      </c>
      <c r="B870" s="351">
        <v>865.0</v>
      </c>
      <c r="C870" s="130">
        <v>45540.0</v>
      </c>
      <c r="D870" s="73" t="s">
        <v>11834</v>
      </c>
      <c r="E870" s="130" t="s">
        <v>11654</v>
      </c>
      <c r="F870" s="73" t="s">
        <v>131</v>
      </c>
      <c r="G870" s="169"/>
      <c r="H870" s="287"/>
      <c r="I870" s="285"/>
      <c r="J870" s="775">
        <f t="shared" si="1"/>
        <v>46206</v>
      </c>
      <c r="K870" s="409">
        <f>'RESOLUCIONES 2024'!$C870-'RESOLUCIONES 2024'!$J870</f>
        <v>-666</v>
      </c>
      <c r="L870" s="73"/>
      <c r="M870" s="73"/>
      <c r="N870" s="21"/>
      <c r="O870" s="21"/>
    </row>
    <row r="871" ht="15.75" customHeight="1">
      <c r="A871" s="192" t="s">
        <v>7852</v>
      </c>
      <c r="B871" s="351">
        <v>866.0</v>
      </c>
      <c r="C871" s="130">
        <v>45541.0</v>
      </c>
      <c r="D871" s="73" t="s">
        <v>8952</v>
      </c>
      <c r="E871" s="130" t="s">
        <v>8953</v>
      </c>
      <c r="F871" s="73" t="s">
        <v>1593</v>
      </c>
      <c r="G871" s="365" t="s">
        <v>10731</v>
      </c>
      <c r="H871" s="287"/>
      <c r="I871" s="285"/>
      <c r="J871" s="775">
        <f t="shared" si="1"/>
        <v>46206</v>
      </c>
      <c r="K871" s="409">
        <f>'RESOLUCIONES 2024'!$C871-'RESOLUCIONES 2024'!$J871</f>
        <v>-665</v>
      </c>
      <c r="L871" s="73"/>
      <c r="M871" s="73"/>
      <c r="N871" s="21"/>
      <c r="O871" s="21"/>
    </row>
    <row r="872" ht="15.75" customHeight="1">
      <c r="A872" s="192" t="s">
        <v>7852</v>
      </c>
      <c r="B872" s="351">
        <v>867.0</v>
      </c>
      <c r="C872" s="130">
        <v>45541.0</v>
      </c>
      <c r="D872" s="73" t="s">
        <v>1640</v>
      </c>
      <c r="E872" s="130" t="s">
        <v>9286</v>
      </c>
      <c r="F872" s="73" t="s">
        <v>1593</v>
      </c>
      <c r="G872" s="365" t="s">
        <v>10731</v>
      </c>
      <c r="H872" s="287"/>
      <c r="I872" s="285"/>
      <c r="J872" s="775">
        <f t="shared" si="1"/>
        <v>46206</v>
      </c>
      <c r="K872" s="409">
        <f>'RESOLUCIONES 2024'!$C872-'RESOLUCIONES 2024'!$J872</f>
        <v>-665</v>
      </c>
      <c r="L872" s="73"/>
      <c r="M872" s="73"/>
      <c r="N872" s="21"/>
      <c r="O872" s="21"/>
    </row>
    <row r="873" ht="15.75" customHeight="1">
      <c r="A873" s="192" t="s">
        <v>7852</v>
      </c>
      <c r="B873" s="351">
        <v>868.0</v>
      </c>
      <c r="C873" s="130">
        <v>45541.0</v>
      </c>
      <c r="D873" s="73" t="s">
        <v>11315</v>
      </c>
      <c r="E873" s="130" t="s">
        <v>11316</v>
      </c>
      <c r="F873" s="73" t="s">
        <v>8629</v>
      </c>
      <c r="G873" s="294"/>
      <c r="H873" s="287"/>
      <c r="I873" s="285"/>
      <c r="J873" s="775">
        <f t="shared" si="1"/>
        <v>46206</v>
      </c>
      <c r="K873" s="409">
        <f>'RESOLUCIONES 2024'!$C873-'RESOLUCIONES 2024'!$J873</f>
        <v>-665</v>
      </c>
      <c r="L873" s="73"/>
      <c r="M873" s="73"/>
      <c r="N873" s="21"/>
      <c r="O873" s="21"/>
    </row>
    <row r="874" ht="15.75" customHeight="1">
      <c r="A874" s="192" t="s">
        <v>7852</v>
      </c>
      <c r="B874" s="351">
        <v>869.0</v>
      </c>
      <c r="C874" s="130">
        <v>45541.0</v>
      </c>
      <c r="D874" s="73" t="s">
        <v>3394</v>
      </c>
      <c r="E874" s="130" t="s">
        <v>9515</v>
      </c>
      <c r="F874" s="73" t="s">
        <v>2253</v>
      </c>
      <c r="G874" s="169" t="s">
        <v>11835</v>
      </c>
      <c r="H874" s="287"/>
      <c r="I874" s="285"/>
      <c r="J874" s="775">
        <f t="shared" si="1"/>
        <v>46206</v>
      </c>
      <c r="K874" s="409">
        <f>'RESOLUCIONES 2024'!$C874-'RESOLUCIONES 2024'!$J874</f>
        <v>-665</v>
      </c>
      <c r="L874" s="73"/>
      <c r="M874" s="73"/>
      <c r="N874" s="21"/>
      <c r="O874" s="21"/>
    </row>
    <row r="875" ht="15.75" customHeight="1">
      <c r="A875" s="192" t="s">
        <v>7852</v>
      </c>
      <c r="B875" s="351">
        <v>870.0</v>
      </c>
      <c r="C875" s="130">
        <v>45541.0</v>
      </c>
      <c r="D875" s="73" t="s">
        <v>8971</v>
      </c>
      <c r="E875" s="130" t="s">
        <v>8245</v>
      </c>
      <c r="F875" s="73" t="s">
        <v>1624</v>
      </c>
      <c r="G875" s="169"/>
      <c r="H875" s="287"/>
      <c r="I875" s="285"/>
      <c r="J875" s="775">
        <f t="shared" si="1"/>
        <v>46206</v>
      </c>
      <c r="K875" s="409">
        <f>'RESOLUCIONES 2024'!$C875-'RESOLUCIONES 2024'!$J875</f>
        <v>-665</v>
      </c>
      <c r="L875" s="73"/>
      <c r="M875" s="73"/>
      <c r="N875" s="21"/>
      <c r="O875" s="21"/>
    </row>
    <row r="876" ht="15.75" customHeight="1">
      <c r="A876" s="192" t="s">
        <v>7852</v>
      </c>
      <c r="B876" s="351">
        <v>871.0</v>
      </c>
      <c r="C876" s="130">
        <v>45541.0</v>
      </c>
      <c r="D876" s="73" t="s">
        <v>8721</v>
      </c>
      <c r="E876" s="130" t="s">
        <v>9013</v>
      </c>
      <c r="F876" s="73" t="s">
        <v>1624</v>
      </c>
      <c r="G876" s="169"/>
      <c r="H876" s="287"/>
      <c r="I876" s="285"/>
      <c r="J876" s="775">
        <f t="shared" si="1"/>
        <v>46206</v>
      </c>
      <c r="K876" s="409">
        <f>'RESOLUCIONES 2024'!$C876-'RESOLUCIONES 2024'!$J876</f>
        <v>-665</v>
      </c>
      <c r="L876" s="73"/>
      <c r="M876" s="73"/>
      <c r="N876" s="21"/>
      <c r="O876" s="21"/>
    </row>
    <row r="877" ht="15.75" customHeight="1">
      <c r="A877" s="192" t="s">
        <v>7852</v>
      </c>
      <c r="B877" s="351">
        <v>872.0</v>
      </c>
      <c r="C877" s="130">
        <v>45541.0</v>
      </c>
      <c r="D877" s="73" t="s">
        <v>9071</v>
      </c>
      <c r="E877" s="130" t="s">
        <v>9417</v>
      </c>
      <c r="F877" s="73" t="s">
        <v>14517</v>
      </c>
      <c r="G877" s="169"/>
      <c r="H877" s="287"/>
      <c r="I877" s="285"/>
      <c r="J877" s="775">
        <f t="shared" si="1"/>
        <v>46206</v>
      </c>
      <c r="K877" s="409">
        <f>'RESOLUCIONES 2024'!$C877-'RESOLUCIONES 2024'!$J877</f>
        <v>-665</v>
      </c>
      <c r="L877" s="73"/>
      <c r="M877" s="73"/>
      <c r="N877" s="21"/>
      <c r="O877" s="21"/>
    </row>
    <row r="878" ht="15.75" customHeight="1">
      <c r="A878" s="192" t="s">
        <v>7852</v>
      </c>
      <c r="B878" s="351">
        <v>873.0</v>
      </c>
      <c r="C878" s="130">
        <v>45545.0</v>
      </c>
      <c r="D878" s="73" t="s">
        <v>7842</v>
      </c>
      <c r="E878" s="130" t="s">
        <v>11339</v>
      </c>
      <c r="F878" s="73" t="s">
        <v>1593</v>
      </c>
      <c r="G878" s="365" t="s">
        <v>10731</v>
      </c>
      <c r="H878" s="287"/>
      <c r="I878" s="285"/>
      <c r="J878" s="775">
        <f t="shared" si="1"/>
        <v>46206</v>
      </c>
      <c r="K878" s="409">
        <f>'RESOLUCIONES 2024'!$C878-'RESOLUCIONES 2024'!$J878</f>
        <v>-661</v>
      </c>
      <c r="L878" s="73"/>
      <c r="M878" s="73"/>
      <c r="N878" s="21"/>
      <c r="O878" s="21"/>
    </row>
    <row r="879" ht="15.75" customHeight="1">
      <c r="A879" s="192" t="s">
        <v>7852</v>
      </c>
      <c r="B879" s="351">
        <v>874.0</v>
      </c>
      <c r="C879" s="130">
        <v>45545.0</v>
      </c>
      <c r="D879" s="73" t="s">
        <v>3647</v>
      </c>
      <c r="E879" s="130" t="s">
        <v>8728</v>
      </c>
      <c r="F879" s="73" t="s">
        <v>8629</v>
      </c>
      <c r="G879" s="169"/>
      <c r="H879" s="287"/>
      <c r="I879" s="285"/>
      <c r="J879" s="775">
        <f t="shared" si="1"/>
        <v>46206</v>
      </c>
      <c r="K879" s="409">
        <f>'RESOLUCIONES 2024'!$C879-'RESOLUCIONES 2024'!$J879</f>
        <v>-661</v>
      </c>
      <c r="L879" s="73"/>
      <c r="M879" s="73"/>
      <c r="N879" s="21"/>
      <c r="O879" s="21"/>
    </row>
    <row r="880" ht="15.75" customHeight="1">
      <c r="A880" s="192" t="s">
        <v>7852</v>
      </c>
      <c r="B880" s="351">
        <v>875.0</v>
      </c>
      <c r="C880" s="130">
        <v>45545.0</v>
      </c>
      <c r="D880" s="73" t="s">
        <v>10969</v>
      </c>
      <c r="E880" s="130" t="s">
        <v>10148</v>
      </c>
      <c r="F880" s="73" t="s">
        <v>1593</v>
      </c>
      <c r="G880" s="365" t="s">
        <v>10731</v>
      </c>
      <c r="H880" s="287"/>
      <c r="I880" s="285"/>
      <c r="J880" s="775">
        <f t="shared" si="1"/>
        <v>46206</v>
      </c>
      <c r="K880" s="409">
        <f>'RESOLUCIONES 2024'!$C880-'RESOLUCIONES 2024'!$J880</f>
        <v>-661</v>
      </c>
      <c r="L880" s="73"/>
      <c r="M880" s="73"/>
      <c r="N880" s="21"/>
      <c r="O880" s="21"/>
    </row>
    <row r="881" ht="15.75" customHeight="1">
      <c r="A881" s="192" t="s">
        <v>7852</v>
      </c>
      <c r="B881" s="351">
        <v>876.0</v>
      </c>
      <c r="C881" s="130">
        <v>45545.0</v>
      </c>
      <c r="D881" s="231" t="s">
        <v>10311</v>
      </c>
      <c r="E881" s="130" t="s">
        <v>10312</v>
      </c>
      <c r="F881" s="73" t="s">
        <v>1593</v>
      </c>
      <c r="G881" s="365" t="s">
        <v>10731</v>
      </c>
      <c r="H881" s="287"/>
      <c r="I881" s="285"/>
      <c r="J881" s="775">
        <f t="shared" si="1"/>
        <v>46206</v>
      </c>
      <c r="K881" s="409">
        <f>'RESOLUCIONES 2024'!$C881-'RESOLUCIONES 2024'!$J881</f>
        <v>-661</v>
      </c>
      <c r="L881" s="73"/>
      <c r="M881" s="73"/>
      <c r="N881" s="21"/>
      <c r="O881" s="21"/>
    </row>
    <row r="882" ht="15.75" customHeight="1">
      <c r="A882" s="192" t="s">
        <v>7852</v>
      </c>
      <c r="B882" s="351">
        <v>877.0</v>
      </c>
      <c r="C882" s="130">
        <v>45547.0</v>
      </c>
      <c r="D882" s="73" t="s">
        <v>2688</v>
      </c>
      <c r="E882" s="130" t="s">
        <v>11836</v>
      </c>
      <c r="F882" s="73" t="s">
        <v>8629</v>
      </c>
      <c r="G882" s="169"/>
      <c r="H882" s="287"/>
      <c r="I882" s="285"/>
      <c r="J882" s="775">
        <f t="shared" si="1"/>
        <v>46206</v>
      </c>
      <c r="K882" s="409">
        <f>'RESOLUCIONES 2024'!$C882-'RESOLUCIONES 2024'!$J882</f>
        <v>-659</v>
      </c>
      <c r="L882" s="73"/>
      <c r="M882" s="73"/>
      <c r="N882" s="21"/>
      <c r="O882" s="21"/>
    </row>
    <row r="883" ht="15.75" customHeight="1">
      <c r="A883" s="192" t="s">
        <v>7852</v>
      </c>
      <c r="B883" s="351">
        <v>878.0</v>
      </c>
      <c r="C883" s="130">
        <v>45547.0</v>
      </c>
      <c r="D883" s="73" t="s">
        <v>11837</v>
      </c>
      <c r="E883" s="130" t="s">
        <v>11838</v>
      </c>
      <c r="F883" s="73" t="s">
        <v>18</v>
      </c>
      <c r="G883" s="169" t="s">
        <v>7972</v>
      </c>
      <c r="H883" s="287"/>
      <c r="I883" s="285"/>
      <c r="J883" s="775">
        <f t="shared" si="1"/>
        <v>46206</v>
      </c>
      <c r="K883" s="409">
        <f>'RESOLUCIONES 2024'!$C883-'RESOLUCIONES 2024'!$J883</f>
        <v>-659</v>
      </c>
      <c r="L883" s="73"/>
      <c r="M883" s="73"/>
      <c r="N883" s="21"/>
      <c r="O883" s="21"/>
    </row>
    <row r="884" ht="15.75" customHeight="1">
      <c r="A884" s="192" t="s">
        <v>7852</v>
      </c>
      <c r="B884" s="351">
        <v>879.0</v>
      </c>
      <c r="C884" s="130">
        <v>45547.0</v>
      </c>
      <c r="D884" s="73" t="s">
        <v>11839</v>
      </c>
      <c r="E884" s="130" t="s">
        <v>11840</v>
      </c>
      <c r="F884" s="73" t="s">
        <v>18</v>
      </c>
      <c r="G884" s="169" t="s">
        <v>7972</v>
      </c>
      <c r="H884" s="287"/>
      <c r="I884" s="285"/>
      <c r="J884" s="775">
        <f t="shared" si="1"/>
        <v>46206</v>
      </c>
      <c r="K884" s="409">
        <f>'RESOLUCIONES 2024'!$C884-'RESOLUCIONES 2024'!$J884</f>
        <v>-659</v>
      </c>
      <c r="L884" s="73"/>
      <c r="M884" s="73"/>
      <c r="N884" s="21"/>
      <c r="O884" s="21"/>
    </row>
    <row r="885" ht="15.75" customHeight="1">
      <c r="A885" s="192" t="s">
        <v>7852</v>
      </c>
      <c r="B885" s="351">
        <v>880.0</v>
      </c>
      <c r="C885" s="130">
        <v>45547.0</v>
      </c>
      <c r="D885" s="73" t="s">
        <v>11841</v>
      </c>
      <c r="E885" s="130" t="s">
        <v>11842</v>
      </c>
      <c r="F885" s="73" t="s">
        <v>18</v>
      </c>
      <c r="G885" s="169" t="s">
        <v>11843</v>
      </c>
      <c r="H885" s="287"/>
      <c r="I885" s="285"/>
      <c r="J885" s="775">
        <f t="shared" si="1"/>
        <v>46206</v>
      </c>
      <c r="K885" s="409">
        <f>'RESOLUCIONES 2024'!$C885-'RESOLUCIONES 2024'!$J885</f>
        <v>-659</v>
      </c>
      <c r="L885" s="73"/>
      <c r="M885" s="73"/>
      <c r="N885" s="21"/>
      <c r="O885" s="21"/>
    </row>
    <row r="886" ht="15.75" customHeight="1">
      <c r="A886" s="192" t="s">
        <v>7852</v>
      </c>
      <c r="B886" s="351">
        <v>881.0</v>
      </c>
      <c r="C886" s="130">
        <v>45547.0</v>
      </c>
      <c r="D886" s="73" t="s">
        <v>11844</v>
      </c>
      <c r="E886" s="130" t="s">
        <v>11845</v>
      </c>
      <c r="F886" s="73" t="s">
        <v>18</v>
      </c>
      <c r="G886" s="169" t="s">
        <v>3057</v>
      </c>
      <c r="H886" s="287"/>
      <c r="I886" s="285"/>
      <c r="J886" s="775">
        <f t="shared" si="1"/>
        <v>46206</v>
      </c>
      <c r="K886" s="409">
        <f>'RESOLUCIONES 2024'!$C886-'RESOLUCIONES 2024'!$J886</f>
        <v>-659</v>
      </c>
      <c r="L886" s="73"/>
      <c r="M886" s="73"/>
      <c r="N886" s="21"/>
      <c r="O886" s="21"/>
    </row>
    <row r="887" ht="15.75" customHeight="1">
      <c r="A887" s="192" t="s">
        <v>7852</v>
      </c>
      <c r="B887" s="351">
        <v>882.0</v>
      </c>
      <c r="C887" s="130">
        <v>45547.0</v>
      </c>
      <c r="D887" s="73" t="s">
        <v>11846</v>
      </c>
      <c r="E887" s="130" t="s">
        <v>11847</v>
      </c>
      <c r="F887" s="73" t="s">
        <v>18</v>
      </c>
      <c r="G887" s="357" t="s">
        <v>11766</v>
      </c>
      <c r="H887" s="287"/>
      <c r="I887" s="285"/>
      <c r="J887" s="775">
        <f t="shared" si="1"/>
        <v>46206</v>
      </c>
      <c r="K887" s="409">
        <f>'RESOLUCIONES 2024'!$C887-'RESOLUCIONES 2024'!$J887</f>
        <v>-659</v>
      </c>
      <c r="L887" s="73"/>
      <c r="M887" s="73"/>
      <c r="N887" s="21"/>
      <c r="O887" s="21"/>
    </row>
    <row r="888" ht="15.75" customHeight="1">
      <c r="A888" s="192" t="s">
        <v>7852</v>
      </c>
      <c r="B888" s="351">
        <v>883.0</v>
      </c>
      <c r="C888" s="130">
        <v>45547.0</v>
      </c>
      <c r="D888" s="73" t="s">
        <v>11848</v>
      </c>
      <c r="E888" s="130" t="s">
        <v>11849</v>
      </c>
      <c r="F888" s="73" t="s">
        <v>18</v>
      </c>
      <c r="G888" s="169" t="s">
        <v>11850</v>
      </c>
      <c r="H888" s="287"/>
      <c r="I888" s="285"/>
      <c r="J888" s="775">
        <f t="shared" si="1"/>
        <v>46206</v>
      </c>
      <c r="K888" s="409">
        <f>'RESOLUCIONES 2024'!$C888-'RESOLUCIONES 2024'!$J888</f>
        <v>-659</v>
      </c>
      <c r="L888" s="73"/>
      <c r="M888" s="73"/>
      <c r="N888" s="21"/>
      <c r="O888" s="21"/>
    </row>
    <row r="889" ht="15.75" customHeight="1">
      <c r="A889" s="192" t="s">
        <v>7852</v>
      </c>
      <c r="B889" s="351">
        <v>884.0</v>
      </c>
      <c r="C889" s="130">
        <v>45547.0</v>
      </c>
      <c r="D889" s="73" t="s">
        <v>11851</v>
      </c>
      <c r="E889" s="130" t="s">
        <v>11852</v>
      </c>
      <c r="F889" s="73" t="s">
        <v>18</v>
      </c>
      <c r="G889" s="169" t="s">
        <v>11853</v>
      </c>
      <c r="H889" s="287"/>
      <c r="I889" s="285"/>
      <c r="J889" s="775">
        <f t="shared" si="1"/>
        <v>46206</v>
      </c>
      <c r="K889" s="409">
        <f>'RESOLUCIONES 2024'!$C889-'RESOLUCIONES 2024'!$J889</f>
        <v>-659</v>
      </c>
      <c r="L889" s="73"/>
      <c r="M889" s="73"/>
      <c r="N889" s="21"/>
      <c r="O889" s="21"/>
    </row>
    <row r="890" ht="15.75" customHeight="1">
      <c r="A890" s="192" t="s">
        <v>7852</v>
      </c>
      <c r="B890" s="351">
        <v>885.0</v>
      </c>
      <c r="C890" s="130">
        <v>45547.0</v>
      </c>
      <c r="D890" s="73" t="s">
        <v>11854</v>
      </c>
      <c r="E890" s="130" t="s">
        <v>11855</v>
      </c>
      <c r="F890" s="73" t="s">
        <v>18</v>
      </c>
      <c r="G890" s="169" t="s">
        <v>143</v>
      </c>
      <c r="H890" s="287"/>
      <c r="I890" s="285"/>
      <c r="J890" s="775">
        <f t="shared" si="1"/>
        <v>46206</v>
      </c>
      <c r="K890" s="409">
        <f>'RESOLUCIONES 2024'!$C890-'RESOLUCIONES 2024'!$J890</f>
        <v>-659</v>
      </c>
      <c r="L890" s="73"/>
      <c r="M890" s="73"/>
      <c r="N890" s="21"/>
      <c r="O890" s="21"/>
    </row>
    <row r="891" ht="15.75" customHeight="1">
      <c r="A891" s="192" t="s">
        <v>7852</v>
      </c>
      <c r="B891" s="351">
        <v>886.0</v>
      </c>
      <c r="C891" s="130">
        <v>45547.0</v>
      </c>
      <c r="D891" s="73" t="s">
        <v>11856</v>
      </c>
      <c r="E891" s="130" t="s">
        <v>11857</v>
      </c>
      <c r="F891" s="73" t="s">
        <v>18</v>
      </c>
      <c r="G891" s="169" t="s">
        <v>4646</v>
      </c>
      <c r="H891" s="287"/>
      <c r="I891" s="285"/>
      <c r="J891" s="775">
        <f t="shared" si="1"/>
        <v>46206</v>
      </c>
      <c r="K891" s="409">
        <f>'RESOLUCIONES 2024'!$C891-'RESOLUCIONES 2024'!$J891</f>
        <v>-659</v>
      </c>
      <c r="L891" s="73"/>
      <c r="M891" s="73"/>
      <c r="N891" s="21"/>
      <c r="O891" s="21"/>
    </row>
    <row r="892" ht="15.75" customHeight="1">
      <c r="A892" s="192" t="s">
        <v>7852</v>
      </c>
      <c r="B892" s="351">
        <v>887.0</v>
      </c>
      <c r="C892" s="130">
        <v>45547.0</v>
      </c>
      <c r="D892" s="73" t="s">
        <v>11858</v>
      </c>
      <c r="E892" s="130" t="s">
        <v>11859</v>
      </c>
      <c r="F892" s="73" t="s">
        <v>18</v>
      </c>
      <c r="G892" s="348" t="s">
        <v>9834</v>
      </c>
      <c r="H892" s="287"/>
      <c r="I892" s="285"/>
      <c r="J892" s="775">
        <f t="shared" si="1"/>
        <v>46206</v>
      </c>
      <c r="K892" s="409">
        <f>'RESOLUCIONES 2024'!$C892-'RESOLUCIONES 2024'!$J892</f>
        <v>-659</v>
      </c>
      <c r="L892" s="73"/>
      <c r="M892" s="73"/>
      <c r="N892" s="21"/>
      <c r="O892" s="21"/>
    </row>
    <row r="893" ht="15.75" customHeight="1">
      <c r="A893" s="192" t="s">
        <v>7852</v>
      </c>
      <c r="B893" s="351">
        <v>888.0</v>
      </c>
      <c r="C893" s="130">
        <v>45547.0</v>
      </c>
      <c r="D893" s="73" t="s">
        <v>11860</v>
      </c>
      <c r="E893" s="130" t="s">
        <v>11861</v>
      </c>
      <c r="F893" s="73" t="s">
        <v>18</v>
      </c>
      <c r="G893" s="152" t="s">
        <v>11862</v>
      </c>
      <c r="H893" s="287"/>
      <c r="I893" s="285"/>
      <c r="J893" s="775">
        <f t="shared" si="1"/>
        <v>46206</v>
      </c>
      <c r="K893" s="409">
        <f>'RESOLUCIONES 2024'!$C893-'RESOLUCIONES 2024'!$J893</f>
        <v>-659</v>
      </c>
      <c r="L893" s="73"/>
      <c r="M893" s="73"/>
      <c r="N893" s="21"/>
      <c r="O893" s="21"/>
    </row>
    <row r="894" ht="15.75" customHeight="1">
      <c r="A894" s="192" t="s">
        <v>7852</v>
      </c>
      <c r="B894" s="351">
        <v>889.0</v>
      </c>
      <c r="C894" s="130">
        <v>45547.0</v>
      </c>
      <c r="D894" s="73" t="s">
        <v>11863</v>
      </c>
      <c r="E894" s="130" t="s">
        <v>11864</v>
      </c>
      <c r="F894" s="73" t="s">
        <v>18</v>
      </c>
      <c r="G894" s="169" t="s">
        <v>11865</v>
      </c>
      <c r="H894" s="287"/>
      <c r="I894" s="285"/>
      <c r="J894" s="775">
        <f t="shared" si="1"/>
        <v>46206</v>
      </c>
      <c r="K894" s="409">
        <f>'RESOLUCIONES 2024'!$C894-'RESOLUCIONES 2024'!$J894</f>
        <v>-659</v>
      </c>
      <c r="L894" s="73"/>
      <c r="M894" s="73"/>
      <c r="N894" s="21"/>
      <c r="O894" s="21"/>
    </row>
    <row r="895" ht="15.75" customHeight="1">
      <c r="A895" s="192" t="s">
        <v>7852</v>
      </c>
      <c r="B895" s="351">
        <v>890.0</v>
      </c>
      <c r="C895" s="130">
        <v>45547.0</v>
      </c>
      <c r="D895" s="73" t="s">
        <v>3486</v>
      </c>
      <c r="E895" s="130" t="s">
        <v>11866</v>
      </c>
      <c r="F895" s="73" t="s">
        <v>18</v>
      </c>
      <c r="G895" s="169" t="s">
        <v>11766</v>
      </c>
      <c r="H895" s="287"/>
      <c r="I895" s="285"/>
      <c r="J895" s="775">
        <f t="shared" si="1"/>
        <v>46206</v>
      </c>
      <c r="K895" s="409">
        <f>'RESOLUCIONES 2024'!$C895-'RESOLUCIONES 2024'!$J895</f>
        <v>-659</v>
      </c>
      <c r="L895" s="73"/>
      <c r="M895" s="73"/>
      <c r="N895" s="21"/>
      <c r="O895" s="21"/>
    </row>
    <row r="896" ht="15.75" customHeight="1">
      <c r="A896" s="192" t="s">
        <v>7852</v>
      </c>
      <c r="B896" s="351">
        <v>891.0</v>
      </c>
      <c r="C896" s="130">
        <v>45547.0</v>
      </c>
      <c r="D896" s="73" t="s">
        <v>2142</v>
      </c>
      <c r="E896" s="130" t="s">
        <v>11867</v>
      </c>
      <c r="F896" s="73" t="s">
        <v>18</v>
      </c>
      <c r="G896" s="169" t="s">
        <v>6475</v>
      </c>
      <c r="H896" s="287"/>
      <c r="I896" s="285"/>
      <c r="J896" s="775">
        <f t="shared" si="1"/>
        <v>46206</v>
      </c>
      <c r="K896" s="409">
        <f>'RESOLUCIONES 2024'!$C896-'RESOLUCIONES 2024'!$J896</f>
        <v>-659</v>
      </c>
      <c r="L896" s="73"/>
      <c r="M896" s="73"/>
      <c r="N896" s="21"/>
      <c r="O896" s="21"/>
    </row>
    <row r="897" ht="15.75" customHeight="1">
      <c r="A897" s="192" t="s">
        <v>7852</v>
      </c>
      <c r="B897" s="351">
        <v>892.0</v>
      </c>
      <c r="C897" s="130">
        <v>45547.0</v>
      </c>
      <c r="D897" s="73" t="s">
        <v>11868</v>
      </c>
      <c r="E897" s="130" t="s">
        <v>11869</v>
      </c>
      <c r="F897" s="73" t="s">
        <v>18</v>
      </c>
      <c r="G897" s="357" t="s">
        <v>2850</v>
      </c>
      <c r="H897" s="287"/>
      <c r="I897" s="285"/>
      <c r="J897" s="775">
        <f t="shared" si="1"/>
        <v>46206</v>
      </c>
      <c r="K897" s="409">
        <f>'RESOLUCIONES 2024'!$C897-'RESOLUCIONES 2024'!$J897</f>
        <v>-659</v>
      </c>
      <c r="L897" s="73"/>
      <c r="M897" s="73"/>
      <c r="N897" s="21"/>
      <c r="O897" s="21"/>
    </row>
    <row r="898" ht="15.75" customHeight="1">
      <c r="A898" s="192" t="s">
        <v>7852</v>
      </c>
      <c r="B898" s="351">
        <v>893.0</v>
      </c>
      <c r="C898" s="130">
        <v>45547.0</v>
      </c>
      <c r="D898" s="73" t="s">
        <v>11870</v>
      </c>
      <c r="E898" s="130" t="s">
        <v>11871</v>
      </c>
      <c r="F898" s="73" t="s">
        <v>18</v>
      </c>
      <c r="G898" s="169" t="s">
        <v>8962</v>
      </c>
      <c r="H898" s="287"/>
      <c r="I898" s="285"/>
      <c r="J898" s="775">
        <f t="shared" si="1"/>
        <v>46206</v>
      </c>
      <c r="K898" s="409">
        <f>'RESOLUCIONES 2024'!$C898-'RESOLUCIONES 2024'!$J898</f>
        <v>-659</v>
      </c>
      <c r="L898" s="73"/>
      <c r="M898" s="73"/>
      <c r="N898" s="21"/>
      <c r="O898" s="21"/>
    </row>
    <row r="899" ht="15.75" customHeight="1">
      <c r="A899" s="192" t="s">
        <v>7852</v>
      </c>
      <c r="B899" s="351">
        <v>894.0</v>
      </c>
      <c r="C899" s="130">
        <v>45547.0</v>
      </c>
      <c r="D899" s="73" t="s">
        <v>1455</v>
      </c>
      <c r="E899" s="130" t="s">
        <v>804</v>
      </c>
      <c r="F899" s="73" t="s">
        <v>18</v>
      </c>
      <c r="G899" s="169" t="s">
        <v>11665</v>
      </c>
      <c r="H899" s="287"/>
      <c r="I899" s="285"/>
      <c r="J899" s="775">
        <f t="shared" si="1"/>
        <v>46206</v>
      </c>
      <c r="K899" s="409">
        <f>'RESOLUCIONES 2024'!$C899-'RESOLUCIONES 2024'!$J899</f>
        <v>-659</v>
      </c>
      <c r="L899" s="73"/>
      <c r="M899" s="73"/>
      <c r="N899" s="21"/>
      <c r="O899" s="21"/>
    </row>
    <row r="900" ht="15.75" customHeight="1">
      <c r="A900" s="192" t="s">
        <v>7852</v>
      </c>
      <c r="B900" s="351">
        <v>895.0</v>
      </c>
      <c r="C900" s="130">
        <v>45547.0</v>
      </c>
      <c r="D900" s="73" t="s">
        <v>8222</v>
      </c>
      <c r="E900" s="130" t="s">
        <v>8223</v>
      </c>
      <c r="F900" s="73" t="s">
        <v>18</v>
      </c>
      <c r="G900" s="169" t="s">
        <v>11872</v>
      </c>
      <c r="H900" s="287"/>
      <c r="I900" s="285"/>
      <c r="J900" s="775">
        <f t="shared" si="1"/>
        <v>46206</v>
      </c>
      <c r="K900" s="409">
        <f>'RESOLUCIONES 2024'!$C900-'RESOLUCIONES 2024'!$J900</f>
        <v>-659</v>
      </c>
      <c r="L900" s="73"/>
      <c r="M900" s="73"/>
      <c r="N900" s="21"/>
      <c r="O900" s="21"/>
    </row>
    <row r="901" ht="15.75" customHeight="1">
      <c r="A901" s="192" t="s">
        <v>7852</v>
      </c>
      <c r="B901" s="351">
        <v>896.0</v>
      </c>
      <c r="C901" s="130">
        <v>45548.0</v>
      </c>
      <c r="D901" s="73" t="s">
        <v>2317</v>
      </c>
      <c r="E901" s="130" t="s">
        <v>10019</v>
      </c>
      <c r="F901" s="73" t="s">
        <v>1624</v>
      </c>
      <c r="G901" s="169"/>
      <c r="H901" s="287"/>
      <c r="I901" s="285"/>
      <c r="J901" s="775">
        <f t="shared" si="1"/>
        <v>46206</v>
      </c>
      <c r="K901" s="409">
        <f>'RESOLUCIONES 2024'!$C901-'RESOLUCIONES 2024'!$J901</f>
        <v>-658</v>
      </c>
      <c r="L901" s="73"/>
      <c r="M901" s="73"/>
      <c r="N901" s="21"/>
      <c r="O901" s="21"/>
    </row>
    <row r="902" ht="15.75" customHeight="1">
      <c r="A902" s="192" t="s">
        <v>7852</v>
      </c>
      <c r="B902" s="351">
        <v>897.0</v>
      </c>
      <c r="C902" s="130">
        <v>45548.0</v>
      </c>
      <c r="D902" s="73" t="s">
        <v>2606</v>
      </c>
      <c r="E902" s="130" t="s">
        <v>10648</v>
      </c>
      <c r="F902" s="73" t="s">
        <v>1624</v>
      </c>
      <c r="G902" s="169"/>
      <c r="H902" s="287"/>
      <c r="I902" s="285"/>
      <c r="J902" s="775">
        <f t="shared" si="1"/>
        <v>46206</v>
      </c>
      <c r="K902" s="409">
        <f>'RESOLUCIONES 2024'!$C902-'RESOLUCIONES 2024'!$J902</f>
        <v>-658</v>
      </c>
      <c r="L902" s="73"/>
      <c r="M902" s="73"/>
      <c r="N902" s="21"/>
      <c r="O902" s="21"/>
    </row>
    <row r="903" ht="15.75" customHeight="1">
      <c r="A903" s="192" t="s">
        <v>7852</v>
      </c>
      <c r="B903" s="351">
        <v>898.0</v>
      </c>
      <c r="C903" s="130">
        <v>45548.0</v>
      </c>
      <c r="D903" s="73" t="s">
        <v>11099</v>
      </c>
      <c r="E903" s="130" t="s">
        <v>11385</v>
      </c>
      <c r="F903" s="73" t="s">
        <v>1624</v>
      </c>
      <c r="G903" s="169"/>
      <c r="H903" s="287"/>
      <c r="I903" s="285"/>
      <c r="J903" s="775">
        <f t="shared" si="1"/>
        <v>46206</v>
      </c>
      <c r="K903" s="409">
        <f>'RESOLUCIONES 2024'!$C903-'RESOLUCIONES 2024'!$J903</f>
        <v>-658</v>
      </c>
      <c r="L903" s="73"/>
      <c r="M903" s="73"/>
      <c r="N903" s="21"/>
      <c r="O903" s="21"/>
    </row>
    <row r="904" ht="15.75" customHeight="1">
      <c r="A904" s="192" t="s">
        <v>7852</v>
      </c>
      <c r="B904" s="351">
        <v>899.0</v>
      </c>
      <c r="C904" s="130">
        <v>45548.0</v>
      </c>
      <c r="D904" s="73" t="s">
        <v>9094</v>
      </c>
      <c r="E904" s="130" t="s">
        <v>7759</v>
      </c>
      <c r="F904" s="73" t="s">
        <v>1624</v>
      </c>
      <c r="G904" s="169"/>
      <c r="H904" s="287"/>
      <c r="I904" s="285"/>
      <c r="J904" s="775">
        <f t="shared" si="1"/>
        <v>46206</v>
      </c>
      <c r="K904" s="409">
        <f>'RESOLUCIONES 2024'!$C904-'RESOLUCIONES 2024'!$J904</f>
        <v>-658</v>
      </c>
      <c r="L904" s="73"/>
      <c r="M904" s="73"/>
      <c r="N904" s="21"/>
      <c r="O904" s="21"/>
    </row>
    <row r="905" ht="15.75" customHeight="1">
      <c r="A905" s="192" t="s">
        <v>7852</v>
      </c>
      <c r="B905" s="351">
        <v>900.0</v>
      </c>
      <c r="C905" s="130">
        <v>45548.0</v>
      </c>
      <c r="D905" s="73" t="s">
        <v>10990</v>
      </c>
      <c r="E905" s="130" t="s">
        <v>11416</v>
      </c>
      <c r="F905" s="73" t="s">
        <v>1624</v>
      </c>
      <c r="G905" s="169"/>
      <c r="H905" s="287"/>
      <c r="I905" s="285"/>
      <c r="J905" s="775">
        <f t="shared" si="1"/>
        <v>46206</v>
      </c>
      <c r="K905" s="409">
        <f>'RESOLUCIONES 2024'!$C905-'RESOLUCIONES 2024'!$J905</f>
        <v>-658</v>
      </c>
      <c r="L905" s="73"/>
      <c r="M905" s="73"/>
      <c r="N905" s="21"/>
      <c r="O905" s="21"/>
    </row>
    <row r="906" ht="15.75" customHeight="1">
      <c r="A906" s="192" t="s">
        <v>7852</v>
      </c>
      <c r="B906" s="351">
        <v>901.0</v>
      </c>
      <c r="C906" s="130">
        <v>45548.0</v>
      </c>
      <c r="D906" s="73" t="s">
        <v>8564</v>
      </c>
      <c r="E906" s="130" t="s">
        <v>8745</v>
      </c>
      <c r="F906" s="73" t="s">
        <v>1624</v>
      </c>
      <c r="G906" s="169"/>
      <c r="H906" s="287"/>
      <c r="I906" s="285"/>
      <c r="J906" s="775">
        <f t="shared" si="1"/>
        <v>46206</v>
      </c>
      <c r="K906" s="409">
        <f>'RESOLUCIONES 2024'!$C906-'RESOLUCIONES 2024'!$J906</f>
        <v>-658</v>
      </c>
      <c r="L906" s="73"/>
      <c r="M906" s="73"/>
      <c r="N906" s="21"/>
      <c r="O906" s="21"/>
    </row>
    <row r="907" ht="15.75" customHeight="1">
      <c r="A907" s="192" t="s">
        <v>7852</v>
      </c>
      <c r="B907" s="351">
        <v>902.0</v>
      </c>
      <c r="C907" s="130">
        <v>45548.0</v>
      </c>
      <c r="D907" s="73" t="s">
        <v>2897</v>
      </c>
      <c r="E907" s="130" t="s">
        <v>9306</v>
      </c>
      <c r="F907" s="73" t="s">
        <v>1624</v>
      </c>
      <c r="G907" s="169"/>
      <c r="H907" s="287"/>
      <c r="I907" s="285"/>
      <c r="J907" s="775">
        <f t="shared" si="1"/>
        <v>46206</v>
      </c>
      <c r="K907" s="409">
        <f>'RESOLUCIONES 2024'!$C907-'RESOLUCIONES 2024'!$J907</f>
        <v>-658</v>
      </c>
      <c r="L907" s="73"/>
      <c r="M907" s="73"/>
      <c r="N907" s="21"/>
      <c r="O907" s="21"/>
    </row>
    <row r="908" ht="15.75" customHeight="1">
      <c r="A908" s="192" t="s">
        <v>7852</v>
      </c>
      <c r="B908" s="351">
        <v>903.0</v>
      </c>
      <c r="C908" s="130">
        <v>45548.0</v>
      </c>
      <c r="D908" s="73" t="s">
        <v>10904</v>
      </c>
      <c r="E908" s="130" t="s">
        <v>11330</v>
      </c>
      <c r="F908" s="73" t="s">
        <v>1624</v>
      </c>
      <c r="G908" s="300"/>
      <c r="H908" s="287"/>
      <c r="I908" s="285"/>
      <c r="J908" s="775">
        <f t="shared" si="1"/>
        <v>46206</v>
      </c>
      <c r="K908" s="409">
        <f>'RESOLUCIONES 2024'!$C908-'RESOLUCIONES 2024'!$J908</f>
        <v>-658</v>
      </c>
      <c r="L908" s="73"/>
      <c r="M908" s="73"/>
      <c r="N908" s="21"/>
      <c r="O908" s="21"/>
    </row>
    <row r="909" ht="15.75" customHeight="1">
      <c r="A909" s="192" t="s">
        <v>7852</v>
      </c>
      <c r="B909" s="351">
        <v>904.0</v>
      </c>
      <c r="C909" s="130">
        <v>45548.0</v>
      </c>
      <c r="D909" s="73" t="s">
        <v>8564</v>
      </c>
      <c r="E909" s="130" t="s">
        <v>8745</v>
      </c>
      <c r="F909" s="73" t="s">
        <v>1624</v>
      </c>
      <c r="G909" s="300"/>
      <c r="H909" s="287"/>
      <c r="I909" s="285"/>
      <c r="J909" s="775">
        <f t="shared" si="1"/>
        <v>46206</v>
      </c>
      <c r="K909" s="409">
        <f>'RESOLUCIONES 2024'!$C909-'RESOLUCIONES 2024'!$J909</f>
        <v>-658</v>
      </c>
      <c r="L909" s="73"/>
      <c r="M909" s="73"/>
      <c r="N909" s="21"/>
      <c r="O909" s="21"/>
    </row>
    <row r="910" ht="15.75" customHeight="1">
      <c r="A910" s="192" t="s">
        <v>7852</v>
      </c>
      <c r="B910" s="351">
        <v>905.0</v>
      </c>
      <c r="C910" s="130">
        <v>45548.0</v>
      </c>
      <c r="D910" s="73" t="s">
        <v>11441</v>
      </c>
      <c r="E910" s="130" t="s">
        <v>11442</v>
      </c>
      <c r="F910" s="73" t="s">
        <v>1624</v>
      </c>
      <c r="G910" s="375"/>
      <c r="H910" s="287"/>
      <c r="I910" s="285"/>
      <c r="J910" s="775">
        <f t="shared" si="1"/>
        <v>46206</v>
      </c>
      <c r="K910" s="409">
        <f>'RESOLUCIONES 2024'!$C910-'RESOLUCIONES 2024'!$J910</f>
        <v>-658</v>
      </c>
      <c r="L910" s="73"/>
      <c r="M910" s="73"/>
      <c r="N910" s="21"/>
      <c r="O910" s="21"/>
    </row>
    <row r="911" ht="15.75" customHeight="1">
      <c r="A911" s="73"/>
      <c r="B911" s="351">
        <v>906.0</v>
      </c>
      <c r="C911" s="130">
        <v>45548.0</v>
      </c>
      <c r="D911" s="73" t="s">
        <v>11874</v>
      </c>
      <c r="E911" s="130"/>
      <c r="F911" s="73"/>
      <c r="G911" s="169"/>
      <c r="H911" s="287"/>
      <c r="I911" s="285"/>
      <c r="J911" s="775">
        <f t="shared" si="1"/>
        <v>46206</v>
      </c>
      <c r="K911" s="409">
        <f>'RESOLUCIONES 2024'!$C911-'RESOLUCIONES 2024'!$J911</f>
        <v>-658</v>
      </c>
      <c r="L911" s="73"/>
      <c r="M911" s="73"/>
      <c r="N911" s="21"/>
      <c r="O911" s="21"/>
    </row>
    <row r="912" ht="15.75" customHeight="1">
      <c r="A912" s="192" t="s">
        <v>7852</v>
      </c>
      <c r="B912" s="351">
        <v>907.0</v>
      </c>
      <c r="C912" s="130">
        <v>45551.0</v>
      </c>
      <c r="D912" s="73" t="s">
        <v>6865</v>
      </c>
      <c r="E912" s="130" t="s">
        <v>11652</v>
      </c>
      <c r="F912" s="73" t="s">
        <v>131</v>
      </c>
      <c r="G912" s="169"/>
      <c r="H912" s="287"/>
      <c r="I912" s="285"/>
      <c r="J912" s="775">
        <f t="shared" si="1"/>
        <v>46206</v>
      </c>
      <c r="K912" s="409">
        <f>'RESOLUCIONES 2024'!$C912-'RESOLUCIONES 2024'!$J912</f>
        <v>-655</v>
      </c>
      <c r="L912" s="73"/>
      <c r="M912" s="73"/>
      <c r="N912" s="21"/>
      <c r="O912" s="21"/>
    </row>
    <row r="913" ht="15.75" customHeight="1">
      <c r="A913" s="192" t="s">
        <v>7852</v>
      </c>
      <c r="B913" s="351">
        <v>908.0</v>
      </c>
      <c r="C913" s="130">
        <v>45551.0</v>
      </c>
      <c r="D913" s="73" t="s">
        <v>11144</v>
      </c>
      <c r="E913" s="130" t="s">
        <v>11655</v>
      </c>
      <c r="F913" s="73" t="s">
        <v>131</v>
      </c>
      <c r="G913" s="348"/>
      <c r="H913" s="287"/>
      <c r="I913" s="285"/>
      <c r="J913" s="775">
        <f t="shared" si="1"/>
        <v>46206</v>
      </c>
      <c r="K913" s="409">
        <f>'RESOLUCIONES 2024'!$C913-'RESOLUCIONES 2024'!$J913</f>
        <v>-655</v>
      </c>
      <c r="L913" s="73"/>
      <c r="M913" s="73"/>
      <c r="N913" s="21"/>
      <c r="O913" s="21"/>
    </row>
    <row r="914" ht="15.75" customHeight="1">
      <c r="A914" s="192" t="s">
        <v>7852</v>
      </c>
      <c r="B914" s="351">
        <v>909.0</v>
      </c>
      <c r="C914" s="130">
        <v>45551.0</v>
      </c>
      <c r="D914" s="73" t="s">
        <v>2688</v>
      </c>
      <c r="E914" s="130" t="s">
        <v>11836</v>
      </c>
      <c r="F914" s="73" t="s">
        <v>131</v>
      </c>
      <c r="G914" s="300"/>
      <c r="H914" s="287"/>
      <c r="I914" s="285"/>
      <c r="J914" s="775">
        <f t="shared" si="1"/>
        <v>46206</v>
      </c>
      <c r="K914" s="409">
        <f>'RESOLUCIONES 2024'!$C914-'RESOLUCIONES 2024'!$J914</f>
        <v>-655</v>
      </c>
      <c r="L914" s="73"/>
      <c r="M914" s="73"/>
      <c r="N914" s="21"/>
      <c r="O914" s="21"/>
    </row>
    <row r="915" ht="15.75" customHeight="1">
      <c r="A915" s="192" t="s">
        <v>7852</v>
      </c>
      <c r="B915" s="351">
        <v>910.0</v>
      </c>
      <c r="C915" s="130">
        <v>45551.0</v>
      </c>
      <c r="D915" s="73" t="s">
        <v>11875</v>
      </c>
      <c r="E915" s="130" t="s">
        <v>11696</v>
      </c>
      <c r="F915" s="73" t="s">
        <v>131</v>
      </c>
      <c r="G915" s="169"/>
      <c r="H915" s="287"/>
      <c r="I915" s="285"/>
      <c r="J915" s="775">
        <f t="shared" si="1"/>
        <v>46206</v>
      </c>
      <c r="K915" s="409">
        <f>'RESOLUCIONES 2024'!$C915-'RESOLUCIONES 2024'!$J915</f>
        <v>-655</v>
      </c>
      <c r="L915" s="73"/>
      <c r="M915" s="73"/>
      <c r="N915" s="21"/>
      <c r="O915" s="21"/>
    </row>
    <row r="916" ht="15.75" customHeight="1">
      <c r="A916" s="192" t="s">
        <v>7852</v>
      </c>
      <c r="B916" s="351">
        <v>911.0</v>
      </c>
      <c r="C916" s="130">
        <v>45551.0</v>
      </c>
      <c r="D916" s="73" t="s">
        <v>9778</v>
      </c>
      <c r="E916" s="130" t="s">
        <v>10062</v>
      </c>
      <c r="F916" s="73" t="s">
        <v>131</v>
      </c>
      <c r="G916" s="169"/>
      <c r="H916" s="287"/>
      <c r="I916" s="285"/>
      <c r="J916" s="775">
        <f t="shared" si="1"/>
        <v>46206</v>
      </c>
      <c r="K916" s="409">
        <f>'RESOLUCIONES 2024'!$C916-'RESOLUCIONES 2024'!$J916</f>
        <v>-655</v>
      </c>
      <c r="L916" s="73"/>
      <c r="M916" s="73"/>
      <c r="N916" s="21"/>
      <c r="O916" s="21"/>
    </row>
    <row r="917" ht="15.75" customHeight="1">
      <c r="A917" s="192" t="s">
        <v>7852</v>
      </c>
      <c r="B917" s="351">
        <v>912.0</v>
      </c>
      <c r="C917" s="130">
        <v>45552.0</v>
      </c>
      <c r="D917" s="146" t="s">
        <v>3461</v>
      </c>
      <c r="E917" s="130" t="s">
        <v>8473</v>
      </c>
      <c r="F917" s="73" t="s">
        <v>2253</v>
      </c>
      <c r="G917" s="169" t="s">
        <v>6762</v>
      </c>
      <c r="H917" s="287"/>
      <c r="I917" s="285"/>
      <c r="J917" s="775">
        <f t="shared" si="1"/>
        <v>46206</v>
      </c>
      <c r="K917" s="409">
        <f>'RESOLUCIONES 2024'!$C917-'RESOLUCIONES 2024'!$J917</f>
        <v>-654</v>
      </c>
      <c r="L917" s="73"/>
      <c r="M917" s="73"/>
      <c r="N917" s="21"/>
      <c r="O917" s="21"/>
    </row>
    <row r="918" ht="15.75" customHeight="1">
      <c r="A918" s="192" t="s">
        <v>7852</v>
      </c>
      <c r="B918" s="351">
        <v>913.0</v>
      </c>
      <c r="C918" s="130">
        <v>45552.0</v>
      </c>
      <c r="D918" s="73" t="s">
        <v>9637</v>
      </c>
      <c r="E918" s="130" t="s">
        <v>9854</v>
      </c>
      <c r="F918" s="73" t="s">
        <v>2253</v>
      </c>
      <c r="G918" s="169" t="s">
        <v>11692</v>
      </c>
      <c r="H918" s="287"/>
      <c r="I918" s="285"/>
      <c r="J918" s="775">
        <f t="shared" si="1"/>
        <v>46206</v>
      </c>
      <c r="K918" s="409">
        <f>'RESOLUCIONES 2024'!$C918-'RESOLUCIONES 2024'!$J918</f>
        <v>-654</v>
      </c>
      <c r="L918" s="73"/>
      <c r="M918" s="73"/>
      <c r="N918" s="21"/>
      <c r="O918" s="21"/>
    </row>
    <row r="919" ht="15.75" customHeight="1">
      <c r="A919" s="192" t="s">
        <v>7852</v>
      </c>
      <c r="B919" s="351">
        <v>914.0</v>
      </c>
      <c r="C919" s="130">
        <v>45552.0</v>
      </c>
      <c r="D919" s="146" t="s">
        <v>1727</v>
      </c>
      <c r="E919" s="130" t="s">
        <v>8817</v>
      </c>
      <c r="F919" s="73" t="s">
        <v>2253</v>
      </c>
      <c r="G919" s="169" t="s">
        <v>11692</v>
      </c>
      <c r="H919" s="287"/>
      <c r="I919" s="285"/>
      <c r="J919" s="775">
        <f t="shared" si="1"/>
        <v>46206</v>
      </c>
      <c r="K919" s="409">
        <f>'RESOLUCIONES 2024'!$C919-'RESOLUCIONES 2024'!$J919</f>
        <v>-654</v>
      </c>
      <c r="L919" s="73"/>
      <c r="M919" s="73"/>
      <c r="N919" s="21"/>
      <c r="O919" s="21"/>
    </row>
    <row r="920" ht="15.75" customHeight="1">
      <c r="A920" s="192" t="s">
        <v>7852</v>
      </c>
      <c r="B920" s="351">
        <v>915.0</v>
      </c>
      <c r="C920" s="130">
        <v>45552.0</v>
      </c>
      <c r="D920" s="73" t="s">
        <v>9582</v>
      </c>
      <c r="E920" s="130" t="s">
        <v>9583</v>
      </c>
      <c r="F920" s="73" t="s">
        <v>131</v>
      </c>
      <c r="G920" s="375"/>
      <c r="H920" s="287"/>
      <c r="I920" s="285"/>
      <c r="J920" s="775">
        <f t="shared" si="1"/>
        <v>46206</v>
      </c>
      <c r="K920" s="409">
        <f>'RESOLUCIONES 2024'!$C920-'RESOLUCIONES 2024'!$J920</f>
        <v>-654</v>
      </c>
      <c r="L920" s="73"/>
      <c r="M920" s="73"/>
      <c r="N920" s="21"/>
      <c r="O920" s="21"/>
    </row>
    <row r="921" ht="15.75" customHeight="1">
      <c r="A921" s="192" t="s">
        <v>7852</v>
      </c>
      <c r="B921" s="351">
        <v>916.0</v>
      </c>
      <c r="C921" s="130">
        <v>45552.0</v>
      </c>
      <c r="D921" s="73" t="s">
        <v>3169</v>
      </c>
      <c r="E921" s="130" t="s">
        <v>11751</v>
      </c>
      <c r="F921" s="73" t="s">
        <v>2751</v>
      </c>
      <c r="G921" s="169"/>
      <c r="H921" s="287"/>
      <c r="I921" s="285"/>
      <c r="J921" s="775">
        <f t="shared" si="1"/>
        <v>46206</v>
      </c>
      <c r="K921" s="409">
        <f>'RESOLUCIONES 2024'!$C921-'RESOLUCIONES 2024'!$J921</f>
        <v>-654</v>
      </c>
      <c r="L921" s="73"/>
      <c r="M921" s="73"/>
      <c r="N921" s="21"/>
      <c r="O921" s="21"/>
    </row>
    <row r="922" ht="15.75" customHeight="1">
      <c r="A922" s="73"/>
      <c r="B922" s="351">
        <v>917.0</v>
      </c>
      <c r="C922" s="130">
        <v>45552.0</v>
      </c>
      <c r="D922" s="73" t="s">
        <v>11876</v>
      </c>
      <c r="E922" s="130"/>
      <c r="F922" s="73"/>
      <c r="G922" s="169"/>
      <c r="H922" s="287"/>
      <c r="I922" s="285"/>
      <c r="J922" s="775">
        <f t="shared" si="1"/>
        <v>46206</v>
      </c>
      <c r="K922" s="409">
        <f>'RESOLUCIONES 2024'!$C922-'RESOLUCIONES 2024'!$J922</f>
        <v>-654</v>
      </c>
      <c r="L922" s="73"/>
      <c r="M922" s="73"/>
      <c r="N922" s="21"/>
      <c r="O922" s="21"/>
    </row>
    <row r="923" ht="15.75" customHeight="1">
      <c r="A923" s="192" t="s">
        <v>7852</v>
      </c>
      <c r="B923" s="351">
        <v>918.0</v>
      </c>
      <c r="C923" s="130">
        <v>45552.0</v>
      </c>
      <c r="D923" s="73" t="s">
        <v>9226</v>
      </c>
      <c r="E923" s="130" t="s">
        <v>9227</v>
      </c>
      <c r="F923" s="73" t="s">
        <v>8629</v>
      </c>
      <c r="G923" s="169"/>
      <c r="H923" s="287"/>
      <c r="I923" s="285"/>
      <c r="J923" s="775">
        <f t="shared" si="1"/>
        <v>46206</v>
      </c>
      <c r="K923" s="409">
        <f>'RESOLUCIONES 2024'!$C923-'RESOLUCIONES 2024'!$J923</f>
        <v>-654</v>
      </c>
      <c r="L923" s="73"/>
      <c r="M923" s="73"/>
      <c r="N923" s="21"/>
      <c r="O923" s="21"/>
    </row>
    <row r="924" ht="15.75" customHeight="1">
      <c r="A924" s="192" t="s">
        <v>7852</v>
      </c>
      <c r="B924" s="351">
        <v>919.0</v>
      </c>
      <c r="C924" s="130">
        <v>45552.0</v>
      </c>
      <c r="D924" s="73" t="s">
        <v>11479</v>
      </c>
      <c r="E924" s="130" t="s">
        <v>9297</v>
      </c>
      <c r="F924" s="73" t="s">
        <v>8629</v>
      </c>
      <c r="G924" s="169"/>
      <c r="H924" s="287"/>
      <c r="I924" s="285"/>
      <c r="J924" s="775">
        <f t="shared" si="1"/>
        <v>46206</v>
      </c>
      <c r="K924" s="409">
        <f>'RESOLUCIONES 2024'!$C924-'RESOLUCIONES 2024'!$J924</f>
        <v>-654</v>
      </c>
      <c r="L924" s="73"/>
      <c r="M924" s="73"/>
      <c r="N924" s="21"/>
      <c r="O924" s="21"/>
    </row>
    <row r="925" ht="15.75" customHeight="1">
      <c r="A925" s="192" t="s">
        <v>7852</v>
      </c>
      <c r="B925" s="351">
        <v>920.0</v>
      </c>
      <c r="C925" s="130">
        <v>45552.0</v>
      </c>
      <c r="D925" s="73" t="s">
        <v>2925</v>
      </c>
      <c r="E925" s="130" t="s">
        <v>11877</v>
      </c>
      <c r="F925" s="73" t="s">
        <v>8629</v>
      </c>
      <c r="G925" s="169"/>
      <c r="H925" s="287"/>
      <c r="I925" s="285"/>
      <c r="J925" s="775">
        <f t="shared" si="1"/>
        <v>46206</v>
      </c>
      <c r="K925" s="409">
        <f>'RESOLUCIONES 2024'!$C925-'RESOLUCIONES 2024'!$J925</f>
        <v>-654</v>
      </c>
      <c r="L925" s="73"/>
      <c r="M925" s="73"/>
      <c r="N925" s="21"/>
      <c r="O925" s="21"/>
    </row>
    <row r="926" ht="15.75" customHeight="1">
      <c r="A926" s="192" t="s">
        <v>7852</v>
      </c>
      <c r="B926" s="351">
        <v>921.0</v>
      </c>
      <c r="C926" s="130">
        <v>45552.0</v>
      </c>
      <c r="D926" s="73" t="s">
        <v>9528</v>
      </c>
      <c r="E926" s="130" t="s">
        <v>9529</v>
      </c>
      <c r="F926" s="73" t="s">
        <v>8629</v>
      </c>
      <c r="G926" s="169"/>
      <c r="H926" s="287"/>
      <c r="I926" s="285"/>
      <c r="J926" s="775">
        <f t="shared" si="1"/>
        <v>46206</v>
      </c>
      <c r="K926" s="409">
        <f>'RESOLUCIONES 2024'!$C926-'RESOLUCIONES 2024'!$J926</f>
        <v>-654</v>
      </c>
      <c r="L926" s="73"/>
      <c r="M926" s="73"/>
      <c r="N926" s="21"/>
      <c r="O926" s="21"/>
    </row>
    <row r="927" ht="15.75" customHeight="1">
      <c r="A927" s="192" t="s">
        <v>7852</v>
      </c>
      <c r="B927" s="351">
        <v>922.0</v>
      </c>
      <c r="C927" s="130">
        <v>45552.0</v>
      </c>
      <c r="D927" s="73" t="s">
        <v>10332</v>
      </c>
      <c r="E927" s="130" t="s">
        <v>10333</v>
      </c>
      <c r="F927" s="73" t="s">
        <v>8629</v>
      </c>
      <c r="G927" s="169"/>
      <c r="H927" s="287"/>
      <c r="I927" s="285"/>
      <c r="J927" s="775">
        <f t="shared" si="1"/>
        <v>46206</v>
      </c>
      <c r="K927" s="409">
        <f>'RESOLUCIONES 2024'!$C927-'RESOLUCIONES 2024'!$J927</f>
        <v>-654</v>
      </c>
      <c r="L927" s="73"/>
      <c r="M927" s="73"/>
      <c r="N927" s="21"/>
      <c r="O927" s="21"/>
    </row>
    <row r="928" ht="15.75" customHeight="1">
      <c r="A928" s="192" t="s">
        <v>7852</v>
      </c>
      <c r="B928" s="351">
        <v>923.0</v>
      </c>
      <c r="C928" s="130">
        <v>45552.0</v>
      </c>
      <c r="D928" s="73" t="s">
        <v>9105</v>
      </c>
      <c r="E928" s="130" t="s">
        <v>9106</v>
      </c>
      <c r="F928" s="73" t="s">
        <v>8629</v>
      </c>
      <c r="G928" s="294"/>
      <c r="H928" s="287"/>
      <c r="I928" s="285"/>
      <c r="J928" s="775">
        <f t="shared" si="1"/>
        <v>46206</v>
      </c>
      <c r="K928" s="409">
        <f>'RESOLUCIONES 2024'!$C928-'RESOLUCIONES 2024'!$J928</f>
        <v>-654</v>
      </c>
      <c r="L928" s="73"/>
      <c r="M928" s="73"/>
      <c r="N928" s="21"/>
      <c r="O928" s="21"/>
    </row>
    <row r="929" ht="15.75" customHeight="1">
      <c r="A929" s="73"/>
      <c r="B929" s="351">
        <v>924.0</v>
      </c>
      <c r="C929" s="130">
        <v>45554.0</v>
      </c>
      <c r="D929" s="73" t="s">
        <v>11878</v>
      </c>
      <c r="E929" s="130"/>
      <c r="F929" s="73"/>
      <c r="G929" s="169"/>
      <c r="H929" s="287"/>
      <c r="I929" s="285"/>
      <c r="J929" s="775">
        <f t="shared" si="1"/>
        <v>46206</v>
      </c>
      <c r="K929" s="409">
        <f>'RESOLUCIONES 2024'!$C929-'RESOLUCIONES 2024'!$J929</f>
        <v>-652</v>
      </c>
      <c r="L929" s="73"/>
      <c r="M929" s="73"/>
      <c r="N929" s="21"/>
      <c r="O929" s="21"/>
    </row>
    <row r="930" ht="15.75" customHeight="1">
      <c r="A930" s="192" t="s">
        <v>7852</v>
      </c>
      <c r="B930" s="351">
        <v>925.0</v>
      </c>
      <c r="C930" s="130">
        <v>45554.0</v>
      </c>
      <c r="D930" s="73" t="s">
        <v>10697</v>
      </c>
      <c r="E930" s="130" t="s">
        <v>10767</v>
      </c>
      <c r="F930" s="73" t="s">
        <v>9965</v>
      </c>
      <c r="G930" s="169"/>
      <c r="H930" s="287"/>
      <c r="I930" s="285"/>
      <c r="J930" s="775">
        <f t="shared" si="1"/>
        <v>46206</v>
      </c>
      <c r="K930" s="409">
        <f>'RESOLUCIONES 2024'!$C930-'RESOLUCIONES 2024'!$J930</f>
        <v>-652</v>
      </c>
      <c r="L930" s="73"/>
      <c r="M930" s="73"/>
      <c r="N930" s="21"/>
      <c r="O930" s="21"/>
    </row>
    <row r="931" ht="15.75" customHeight="1">
      <c r="A931" s="192" t="s">
        <v>7852</v>
      </c>
      <c r="B931" s="351">
        <v>926.0</v>
      </c>
      <c r="C931" s="130">
        <v>45554.0</v>
      </c>
      <c r="D931" s="73" t="s">
        <v>11879</v>
      </c>
      <c r="E931" s="130" t="s">
        <v>11880</v>
      </c>
      <c r="F931" s="73" t="s">
        <v>2751</v>
      </c>
      <c r="G931" s="169"/>
      <c r="H931" s="287"/>
      <c r="I931" s="285"/>
      <c r="J931" s="775">
        <f t="shared" si="1"/>
        <v>46206</v>
      </c>
      <c r="K931" s="409">
        <f>'RESOLUCIONES 2024'!$C931-'RESOLUCIONES 2024'!$J931</f>
        <v>-652</v>
      </c>
      <c r="L931" s="73"/>
      <c r="M931" s="73"/>
      <c r="N931" s="21"/>
      <c r="O931" s="21"/>
    </row>
    <row r="932" ht="15.75" customHeight="1">
      <c r="A932" s="192" t="s">
        <v>7852</v>
      </c>
      <c r="B932" s="351">
        <v>927.0</v>
      </c>
      <c r="C932" s="130">
        <v>45554.0</v>
      </c>
      <c r="D932" s="73" t="s">
        <v>10902</v>
      </c>
      <c r="E932" s="130" t="s">
        <v>11881</v>
      </c>
      <c r="F932" s="73" t="s">
        <v>2751</v>
      </c>
      <c r="G932" s="169"/>
      <c r="H932" s="287"/>
      <c r="I932" s="285"/>
      <c r="J932" s="775">
        <f t="shared" si="1"/>
        <v>46206</v>
      </c>
      <c r="K932" s="409">
        <f>'RESOLUCIONES 2024'!$C932-'RESOLUCIONES 2024'!$J932</f>
        <v>-652</v>
      </c>
      <c r="L932" s="73"/>
      <c r="M932" s="73"/>
      <c r="N932" s="21"/>
      <c r="O932" s="21"/>
    </row>
    <row r="933" ht="15.75" customHeight="1">
      <c r="A933" s="192" t="s">
        <v>7852</v>
      </c>
      <c r="B933" s="345">
        <v>928.0</v>
      </c>
      <c r="C933" s="130">
        <v>45554.0</v>
      </c>
      <c r="D933" s="73" t="s">
        <v>11882</v>
      </c>
      <c r="E933" s="130" t="s">
        <v>11883</v>
      </c>
      <c r="F933" s="73" t="s">
        <v>2751</v>
      </c>
      <c r="G933" s="294"/>
      <c r="H933" s="287"/>
      <c r="I933" s="285"/>
      <c r="J933" s="775">
        <f t="shared" si="1"/>
        <v>46206</v>
      </c>
      <c r="K933" s="409">
        <f>'RESOLUCIONES 2024'!$C933-'RESOLUCIONES 2024'!$J933</f>
        <v>-652</v>
      </c>
      <c r="L933" s="73"/>
      <c r="M933" s="73"/>
      <c r="N933" s="21"/>
      <c r="O933" s="21"/>
    </row>
    <row r="934" ht="15.75" customHeight="1">
      <c r="A934" s="192" t="s">
        <v>7852</v>
      </c>
      <c r="B934" s="351">
        <v>929.0</v>
      </c>
      <c r="C934" s="130">
        <v>45554.0</v>
      </c>
      <c r="D934" s="73" t="s">
        <v>11884</v>
      </c>
      <c r="E934" s="130" t="s">
        <v>11827</v>
      </c>
      <c r="F934" s="73" t="s">
        <v>2751</v>
      </c>
      <c r="G934" s="294"/>
      <c r="H934" s="287"/>
      <c r="I934" s="285"/>
      <c r="J934" s="775">
        <f t="shared" si="1"/>
        <v>46206</v>
      </c>
      <c r="K934" s="409">
        <f>'RESOLUCIONES 2024'!$C934-'RESOLUCIONES 2024'!$J934</f>
        <v>-652</v>
      </c>
      <c r="L934" s="73"/>
      <c r="M934" s="73"/>
      <c r="N934" s="21"/>
      <c r="O934" s="21"/>
    </row>
    <row r="935" ht="15.75" customHeight="1">
      <c r="A935" s="192" t="s">
        <v>7852</v>
      </c>
      <c r="B935" s="351">
        <v>930.0</v>
      </c>
      <c r="C935" s="130">
        <v>45554.0</v>
      </c>
      <c r="D935" s="73" t="s">
        <v>1682</v>
      </c>
      <c r="E935" s="130" t="s">
        <v>11807</v>
      </c>
      <c r="F935" s="73" t="s">
        <v>2751</v>
      </c>
      <c r="G935" s="294"/>
      <c r="H935" s="287"/>
      <c r="I935" s="285"/>
      <c r="J935" s="775">
        <f t="shared" si="1"/>
        <v>46206</v>
      </c>
      <c r="K935" s="409">
        <f>'RESOLUCIONES 2024'!$C935-'RESOLUCIONES 2024'!$J935</f>
        <v>-652</v>
      </c>
      <c r="L935" s="73"/>
      <c r="M935" s="73"/>
      <c r="N935" s="21"/>
      <c r="O935" s="21"/>
    </row>
    <row r="936" ht="15.75" customHeight="1">
      <c r="A936" s="192" t="s">
        <v>7852</v>
      </c>
      <c r="B936" s="351">
        <v>931.0</v>
      </c>
      <c r="C936" s="130">
        <v>45554.0</v>
      </c>
      <c r="D936" s="73" t="s">
        <v>11791</v>
      </c>
      <c r="E936" s="130" t="s">
        <v>11792</v>
      </c>
      <c r="F936" s="73" t="s">
        <v>2751</v>
      </c>
      <c r="G936" s="294"/>
      <c r="H936" s="287"/>
      <c r="I936" s="285"/>
      <c r="J936" s="775">
        <f t="shared" si="1"/>
        <v>46206</v>
      </c>
      <c r="K936" s="409">
        <f>'RESOLUCIONES 2024'!$C936-'RESOLUCIONES 2024'!$J936</f>
        <v>-652</v>
      </c>
      <c r="L936" s="73"/>
      <c r="M936" s="73"/>
      <c r="N936" s="21"/>
      <c r="O936" s="21"/>
    </row>
    <row r="937" ht="15.75" customHeight="1">
      <c r="A937" s="192" t="s">
        <v>7852</v>
      </c>
      <c r="B937" s="351">
        <v>932.0</v>
      </c>
      <c r="C937" s="130">
        <v>45554.0</v>
      </c>
      <c r="D937" s="73" t="s">
        <v>11885</v>
      </c>
      <c r="E937" s="130" t="s">
        <v>11886</v>
      </c>
      <c r="F937" s="73" t="s">
        <v>2751</v>
      </c>
      <c r="G937" s="294"/>
      <c r="H937" s="287"/>
      <c r="I937" s="285"/>
      <c r="J937" s="775">
        <f t="shared" si="1"/>
        <v>46206</v>
      </c>
      <c r="K937" s="409">
        <f>'RESOLUCIONES 2024'!$C937-'RESOLUCIONES 2024'!$J937</f>
        <v>-652</v>
      </c>
      <c r="L937" s="73"/>
      <c r="M937" s="73"/>
      <c r="N937" s="21"/>
      <c r="O937" s="21"/>
    </row>
    <row r="938" ht="15.75" customHeight="1">
      <c r="A938" s="192" t="s">
        <v>7852</v>
      </c>
      <c r="B938" s="351">
        <v>933.0</v>
      </c>
      <c r="C938" s="130">
        <v>45554.0</v>
      </c>
      <c r="D938" s="73" t="s">
        <v>11887</v>
      </c>
      <c r="E938" s="130" t="s">
        <v>11809</v>
      </c>
      <c r="F938" s="73" t="s">
        <v>2751</v>
      </c>
      <c r="G938" s="294"/>
      <c r="H938" s="287"/>
      <c r="I938" s="285"/>
      <c r="J938" s="775">
        <f t="shared" si="1"/>
        <v>46206</v>
      </c>
      <c r="K938" s="409">
        <f>'RESOLUCIONES 2024'!$C938-'RESOLUCIONES 2024'!$J938</f>
        <v>-652</v>
      </c>
      <c r="L938" s="73"/>
      <c r="M938" s="73"/>
      <c r="N938" s="21"/>
      <c r="O938" s="21"/>
    </row>
    <row r="939" ht="15.75" customHeight="1">
      <c r="A939" s="192" t="s">
        <v>7852</v>
      </c>
      <c r="B939" s="351">
        <v>934.0</v>
      </c>
      <c r="C939" s="130">
        <v>45554.0</v>
      </c>
      <c r="D939" s="73" t="s">
        <v>7199</v>
      </c>
      <c r="E939" s="130" t="s">
        <v>6810</v>
      </c>
      <c r="F939" s="73" t="s">
        <v>2751</v>
      </c>
      <c r="G939" s="375"/>
      <c r="H939" s="287"/>
      <c r="I939" s="285"/>
      <c r="J939" s="775">
        <f t="shared" si="1"/>
        <v>46206</v>
      </c>
      <c r="K939" s="409">
        <f>'RESOLUCIONES 2024'!$C939-'RESOLUCIONES 2024'!$J939</f>
        <v>-652</v>
      </c>
      <c r="L939" s="73"/>
      <c r="M939" s="73"/>
      <c r="N939" s="21"/>
      <c r="O939" s="21"/>
    </row>
    <row r="940" ht="15.75" customHeight="1">
      <c r="A940" s="192" t="s">
        <v>7852</v>
      </c>
      <c r="B940" s="351">
        <v>935.0</v>
      </c>
      <c r="C940" s="130">
        <v>45554.0</v>
      </c>
      <c r="D940" s="73" t="s">
        <v>11888</v>
      </c>
      <c r="E940" s="130" t="s">
        <v>11889</v>
      </c>
      <c r="F940" s="73" t="s">
        <v>2751</v>
      </c>
      <c r="G940" s="294"/>
      <c r="H940" s="287"/>
      <c r="I940" s="285"/>
      <c r="J940" s="775">
        <f t="shared" si="1"/>
        <v>46206</v>
      </c>
      <c r="K940" s="409">
        <f>'RESOLUCIONES 2024'!$C940-'RESOLUCIONES 2024'!$J940</f>
        <v>-652</v>
      </c>
      <c r="L940" s="73"/>
      <c r="M940" s="73"/>
      <c r="N940" s="21"/>
      <c r="O940" s="21"/>
    </row>
    <row r="941" ht="15.75" customHeight="1">
      <c r="A941" s="192" t="s">
        <v>7852</v>
      </c>
      <c r="B941" s="351">
        <v>936.0</v>
      </c>
      <c r="C941" s="130">
        <v>45554.0</v>
      </c>
      <c r="D941" s="73" t="s">
        <v>11890</v>
      </c>
      <c r="E941" s="130" t="s">
        <v>11755</v>
      </c>
      <c r="F941" s="73" t="s">
        <v>2751</v>
      </c>
      <c r="G941" s="294"/>
      <c r="H941" s="287"/>
      <c r="I941" s="285"/>
      <c r="J941" s="775">
        <f t="shared" si="1"/>
        <v>46206</v>
      </c>
      <c r="K941" s="409">
        <f>'RESOLUCIONES 2024'!$C941-'RESOLUCIONES 2024'!$J941</f>
        <v>-652</v>
      </c>
      <c r="L941" s="73"/>
      <c r="M941" s="73"/>
      <c r="N941" s="21"/>
      <c r="O941" s="21"/>
    </row>
    <row r="942" ht="15.75" customHeight="1">
      <c r="A942" s="192" t="s">
        <v>7852</v>
      </c>
      <c r="B942" s="351">
        <v>937.0</v>
      </c>
      <c r="C942" s="130">
        <v>45554.0</v>
      </c>
      <c r="D942" s="73" t="s">
        <v>11891</v>
      </c>
      <c r="E942" s="130" t="s">
        <v>11741</v>
      </c>
      <c r="F942" s="73" t="s">
        <v>2751</v>
      </c>
      <c r="G942" s="294"/>
      <c r="H942" s="287"/>
      <c r="I942" s="285"/>
      <c r="J942" s="775">
        <f t="shared" si="1"/>
        <v>46206</v>
      </c>
      <c r="K942" s="409">
        <f>'RESOLUCIONES 2024'!$C942-'RESOLUCIONES 2024'!$J942</f>
        <v>-652</v>
      </c>
      <c r="L942" s="73"/>
      <c r="M942" s="73"/>
      <c r="N942" s="21"/>
      <c r="O942" s="21"/>
    </row>
    <row r="943" ht="15.75" customHeight="1">
      <c r="A943" s="192" t="s">
        <v>7852</v>
      </c>
      <c r="B943" s="351">
        <v>938.0</v>
      </c>
      <c r="C943" s="130">
        <v>45554.0</v>
      </c>
      <c r="D943" s="73" t="s">
        <v>3365</v>
      </c>
      <c r="E943" s="130" t="s">
        <v>11832</v>
      </c>
      <c r="F943" s="73" t="s">
        <v>2751</v>
      </c>
      <c r="G943" s="294"/>
      <c r="H943" s="287"/>
      <c r="I943" s="285"/>
      <c r="J943" s="775">
        <f t="shared" si="1"/>
        <v>46206</v>
      </c>
      <c r="K943" s="409">
        <f>'RESOLUCIONES 2024'!$C943-'RESOLUCIONES 2024'!$J943</f>
        <v>-652</v>
      </c>
      <c r="L943" s="73"/>
      <c r="M943" s="73"/>
      <c r="N943" s="21"/>
      <c r="O943" s="21"/>
    </row>
    <row r="944" ht="15.75" customHeight="1">
      <c r="A944" s="192" t="s">
        <v>7852</v>
      </c>
      <c r="B944" s="351">
        <v>939.0</v>
      </c>
      <c r="C944" s="130">
        <v>45554.0</v>
      </c>
      <c r="D944" s="73" t="s">
        <v>3107</v>
      </c>
      <c r="E944" s="130" t="s">
        <v>3108</v>
      </c>
      <c r="F944" s="73" t="s">
        <v>2751</v>
      </c>
      <c r="G944" s="294"/>
      <c r="H944" s="287"/>
      <c r="I944" s="285"/>
      <c r="J944" s="775">
        <f t="shared" si="1"/>
        <v>46206</v>
      </c>
      <c r="K944" s="409">
        <f>'RESOLUCIONES 2024'!$C944-'RESOLUCIONES 2024'!$J944</f>
        <v>-652</v>
      </c>
      <c r="L944" s="73"/>
      <c r="M944" s="73"/>
      <c r="N944" s="21"/>
      <c r="O944" s="21"/>
    </row>
    <row r="945" ht="15.75" customHeight="1">
      <c r="A945" s="192" t="s">
        <v>7852</v>
      </c>
      <c r="B945" s="351">
        <v>940.0</v>
      </c>
      <c r="C945" s="130">
        <v>45554.0</v>
      </c>
      <c r="D945" s="73" t="s">
        <v>9482</v>
      </c>
      <c r="E945" s="130" t="s">
        <v>11892</v>
      </c>
      <c r="F945" s="73" t="s">
        <v>2751</v>
      </c>
      <c r="G945" s="169"/>
      <c r="H945" s="287"/>
      <c r="I945" s="285"/>
      <c r="J945" s="775">
        <f t="shared" si="1"/>
        <v>46206</v>
      </c>
      <c r="K945" s="409">
        <f>'RESOLUCIONES 2024'!$C945-'RESOLUCIONES 2024'!$J945</f>
        <v>-652</v>
      </c>
      <c r="L945" s="73"/>
      <c r="M945" s="73"/>
      <c r="N945" s="21"/>
      <c r="O945" s="21"/>
    </row>
    <row r="946" ht="15.75" customHeight="1">
      <c r="A946" s="192" t="s">
        <v>7852</v>
      </c>
      <c r="B946" s="351">
        <v>941.0</v>
      </c>
      <c r="C946" s="130">
        <v>45558.0</v>
      </c>
      <c r="D946" s="73" t="s">
        <v>9149</v>
      </c>
      <c r="E946" s="130" t="s">
        <v>9150</v>
      </c>
      <c r="F946" s="73" t="s">
        <v>131</v>
      </c>
      <c r="G946" s="169"/>
      <c r="H946" s="287"/>
      <c r="I946" s="285"/>
      <c r="J946" s="775">
        <f t="shared" si="1"/>
        <v>46206</v>
      </c>
      <c r="K946" s="409">
        <f>'RESOLUCIONES 2024'!$C946-'RESOLUCIONES 2024'!$J946</f>
        <v>-648</v>
      </c>
      <c r="L946" s="73"/>
      <c r="M946" s="73"/>
      <c r="N946" s="21"/>
      <c r="O946" s="21"/>
    </row>
    <row r="947" ht="15.75" customHeight="1">
      <c r="A947" s="192" t="s">
        <v>7852</v>
      </c>
      <c r="B947" s="351">
        <v>942.0</v>
      </c>
      <c r="C947" s="130">
        <v>45558.0</v>
      </c>
      <c r="D947" s="73" t="s">
        <v>11893</v>
      </c>
      <c r="E947" s="130" t="s">
        <v>8970</v>
      </c>
      <c r="F947" s="73" t="s">
        <v>131</v>
      </c>
      <c r="G947" s="169"/>
      <c r="H947" s="287"/>
      <c r="I947" s="285"/>
      <c r="J947" s="775">
        <f t="shared" si="1"/>
        <v>46206</v>
      </c>
      <c r="K947" s="409">
        <f>'RESOLUCIONES 2024'!$C947-'RESOLUCIONES 2024'!$J947</f>
        <v>-648</v>
      </c>
      <c r="L947" s="73"/>
      <c r="M947" s="73"/>
      <c r="N947" s="21"/>
      <c r="O947" s="21"/>
    </row>
    <row r="948" ht="15.75" customHeight="1">
      <c r="A948" s="192" t="s">
        <v>7852</v>
      </c>
      <c r="B948" s="351">
        <v>943.0</v>
      </c>
      <c r="C948" s="130">
        <v>45558.0</v>
      </c>
      <c r="D948" s="73" t="s">
        <v>11315</v>
      </c>
      <c r="E948" s="130" t="s">
        <v>11316</v>
      </c>
      <c r="F948" s="73" t="s">
        <v>131</v>
      </c>
      <c r="G948" s="169"/>
      <c r="H948" s="287"/>
      <c r="I948" s="285"/>
      <c r="J948" s="775">
        <f t="shared" si="1"/>
        <v>46206</v>
      </c>
      <c r="K948" s="409">
        <f>'RESOLUCIONES 2024'!$C948-'RESOLUCIONES 2024'!$J948</f>
        <v>-648</v>
      </c>
      <c r="L948" s="73"/>
      <c r="M948" s="73"/>
      <c r="N948" s="21"/>
      <c r="O948" s="21"/>
    </row>
    <row r="949" ht="15.75" customHeight="1">
      <c r="A949" s="192" t="s">
        <v>7852</v>
      </c>
      <c r="B949" s="351">
        <v>944.0</v>
      </c>
      <c r="C949" s="130">
        <v>45558.0</v>
      </c>
      <c r="D949" s="73" t="s">
        <v>4688</v>
      </c>
      <c r="E949" s="130" t="s">
        <v>10492</v>
      </c>
      <c r="F949" s="73" t="s">
        <v>131</v>
      </c>
      <c r="G949" s="169"/>
      <c r="H949" s="287"/>
      <c r="I949" s="285"/>
      <c r="J949" s="775">
        <f t="shared" si="1"/>
        <v>46206</v>
      </c>
      <c r="K949" s="409">
        <f>'RESOLUCIONES 2024'!$C949-'RESOLUCIONES 2024'!$J949</f>
        <v>-648</v>
      </c>
      <c r="L949" s="73"/>
      <c r="M949" s="73"/>
      <c r="N949" s="21"/>
      <c r="O949" s="21"/>
    </row>
    <row r="950" ht="15.75" customHeight="1">
      <c r="A950" s="192" t="s">
        <v>7852</v>
      </c>
      <c r="B950" s="351">
        <v>945.0</v>
      </c>
      <c r="C950" s="130">
        <v>45558.0</v>
      </c>
      <c r="D950" s="73" t="s">
        <v>9456</v>
      </c>
      <c r="E950" s="130" t="s">
        <v>9511</v>
      </c>
      <c r="F950" s="73" t="s">
        <v>14517</v>
      </c>
      <c r="G950" s="169"/>
      <c r="H950" s="287"/>
      <c r="I950" s="285"/>
      <c r="J950" s="775">
        <f t="shared" si="1"/>
        <v>46206</v>
      </c>
      <c r="K950" s="409">
        <f>'RESOLUCIONES 2024'!$C950-'RESOLUCIONES 2024'!$J950</f>
        <v>-648</v>
      </c>
      <c r="L950" s="73"/>
      <c r="M950" s="73"/>
      <c r="N950" s="21"/>
      <c r="O950" s="21"/>
    </row>
    <row r="951" ht="15.75" customHeight="1">
      <c r="A951" s="192" t="s">
        <v>7852</v>
      </c>
      <c r="B951" s="351">
        <v>946.0</v>
      </c>
      <c r="C951" s="130">
        <v>45558.0</v>
      </c>
      <c r="D951" s="73" t="s">
        <v>11894</v>
      </c>
      <c r="E951" s="130" t="s">
        <v>11895</v>
      </c>
      <c r="F951" s="73" t="s">
        <v>18</v>
      </c>
      <c r="G951" s="169"/>
      <c r="H951" s="287"/>
      <c r="I951" s="285"/>
      <c r="J951" s="775">
        <f t="shared" si="1"/>
        <v>46206</v>
      </c>
      <c r="K951" s="409">
        <f>'RESOLUCIONES 2024'!$C951-'RESOLUCIONES 2024'!$J951</f>
        <v>-648</v>
      </c>
      <c r="L951" s="73"/>
      <c r="M951" s="73"/>
      <c r="N951" s="21"/>
      <c r="O951" s="21"/>
    </row>
    <row r="952" ht="15.75" customHeight="1">
      <c r="A952" s="192" t="s">
        <v>7852</v>
      </c>
      <c r="B952" s="351">
        <v>947.0</v>
      </c>
      <c r="C952" s="130">
        <v>45559.0</v>
      </c>
      <c r="D952" s="73" t="s">
        <v>3077</v>
      </c>
      <c r="E952" s="130" t="s">
        <v>9196</v>
      </c>
      <c r="F952" s="73" t="s">
        <v>11896</v>
      </c>
      <c r="G952" s="169"/>
      <c r="H952" s="287"/>
      <c r="I952" s="285"/>
      <c r="J952" s="775">
        <f t="shared" si="1"/>
        <v>46206</v>
      </c>
      <c r="K952" s="409">
        <f>'RESOLUCIONES 2024'!$C952-'RESOLUCIONES 2024'!$J952</f>
        <v>-647</v>
      </c>
      <c r="L952" s="73"/>
      <c r="M952" s="73"/>
      <c r="N952" s="21"/>
      <c r="O952" s="21"/>
    </row>
    <row r="953" ht="15.75" customHeight="1">
      <c r="A953" s="192" t="s">
        <v>7852</v>
      </c>
      <c r="B953" s="351">
        <v>948.0</v>
      </c>
      <c r="C953" s="130">
        <v>45559.0</v>
      </c>
      <c r="D953" s="73" t="s">
        <v>14525</v>
      </c>
      <c r="E953" s="130" t="s">
        <v>11806</v>
      </c>
      <c r="F953" s="73" t="s">
        <v>2751</v>
      </c>
      <c r="G953" s="169"/>
      <c r="H953" s="287"/>
      <c r="I953" s="285"/>
      <c r="J953" s="775">
        <f t="shared" si="1"/>
        <v>46206</v>
      </c>
      <c r="K953" s="409">
        <f>'RESOLUCIONES 2024'!$C953-'RESOLUCIONES 2024'!$J953</f>
        <v>-647</v>
      </c>
      <c r="L953" s="73"/>
      <c r="M953" s="73"/>
      <c r="N953" s="21"/>
      <c r="O953" s="21"/>
    </row>
    <row r="954" ht="15.75" customHeight="1">
      <c r="A954" s="192" t="s">
        <v>7852</v>
      </c>
      <c r="B954" s="351">
        <v>949.0</v>
      </c>
      <c r="C954" s="130">
        <v>45559.0</v>
      </c>
      <c r="D954" s="73" t="s">
        <v>11898</v>
      </c>
      <c r="E954" s="130" t="s">
        <v>11899</v>
      </c>
      <c r="F954" s="73" t="s">
        <v>2751</v>
      </c>
      <c r="G954" s="300"/>
      <c r="H954" s="287"/>
      <c r="I954" s="285"/>
      <c r="J954" s="775">
        <f t="shared" si="1"/>
        <v>46206</v>
      </c>
      <c r="K954" s="409">
        <f>'RESOLUCIONES 2024'!$C954-'RESOLUCIONES 2024'!$J954</f>
        <v>-647</v>
      </c>
      <c r="L954" s="73"/>
      <c r="M954" s="73"/>
      <c r="N954" s="21"/>
      <c r="O954" s="21"/>
    </row>
    <row r="955" ht="15.75" customHeight="1">
      <c r="A955" s="192" t="s">
        <v>7852</v>
      </c>
      <c r="B955" s="351">
        <v>950.0</v>
      </c>
      <c r="C955" s="130">
        <v>45559.0</v>
      </c>
      <c r="D955" s="73" t="s">
        <v>11839</v>
      </c>
      <c r="E955" s="130" t="s">
        <v>11840</v>
      </c>
      <c r="F955" s="73" t="s">
        <v>2751</v>
      </c>
      <c r="G955" s="169"/>
      <c r="H955" s="287"/>
      <c r="I955" s="285"/>
      <c r="J955" s="775">
        <f t="shared" si="1"/>
        <v>46206</v>
      </c>
      <c r="K955" s="409">
        <f>'RESOLUCIONES 2024'!$C955-'RESOLUCIONES 2024'!$J955</f>
        <v>-647</v>
      </c>
      <c r="L955" s="73"/>
      <c r="M955" s="73"/>
      <c r="N955" s="21"/>
      <c r="O955" s="21"/>
    </row>
    <row r="956" ht="15.75" customHeight="1">
      <c r="A956" s="192" t="s">
        <v>7852</v>
      </c>
      <c r="B956" s="351">
        <v>951.0</v>
      </c>
      <c r="C956" s="130">
        <v>45559.0</v>
      </c>
      <c r="D956" s="73" t="s">
        <v>10626</v>
      </c>
      <c r="E956" s="130" t="s">
        <v>11900</v>
      </c>
      <c r="F956" s="73" t="s">
        <v>2751</v>
      </c>
      <c r="G956" s="300"/>
      <c r="H956" s="287"/>
      <c r="I956" s="285"/>
      <c r="J956" s="775">
        <f t="shared" si="1"/>
        <v>46206</v>
      </c>
      <c r="K956" s="409">
        <f>'RESOLUCIONES 2024'!$C956-'RESOLUCIONES 2024'!$J956</f>
        <v>-647</v>
      </c>
      <c r="L956" s="73"/>
      <c r="M956" s="73"/>
      <c r="N956" s="21"/>
      <c r="O956" s="21"/>
    </row>
    <row r="957" ht="15.75" customHeight="1">
      <c r="A957" s="192" t="s">
        <v>7852</v>
      </c>
      <c r="B957" s="351">
        <v>952.0</v>
      </c>
      <c r="C957" s="130">
        <v>45559.0</v>
      </c>
      <c r="D957" s="219" t="s">
        <v>11780</v>
      </c>
      <c r="E957" s="130" t="s">
        <v>11781</v>
      </c>
      <c r="F957" s="73" t="s">
        <v>2751</v>
      </c>
      <c r="G957" s="300" t="s">
        <v>11901</v>
      </c>
      <c r="H957" s="287"/>
      <c r="I957" s="285"/>
      <c r="J957" s="775">
        <f t="shared" si="1"/>
        <v>46206</v>
      </c>
      <c r="K957" s="409">
        <f>'RESOLUCIONES 2024'!$C957-'RESOLUCIONES 2024'!$J957</f>
        <v>-647</v>
      </c>
      <c r="L957" s="73"/>
      <c r="M957" s="73"/>
      <c r="N957" s="21"/>
      <c r="O957" s="21"/>
    </row>
    <row r="958" ht="15.75" customHeight="1">
      <c r="A958" s="192" t="s">
        <v>7852</v>
      </c>
      <c r="B958" s="351">
        <v>953.0</v>
      </c>
      <c r="C958" s="130">
        <v>45559.0</v>
      </c>
      <c r="D958" s="73" t="s">
        <v>11902</v>
      </c>
      <c r="E958" s="130" t="s">
        <v>11744</v>
      </c>
      <c r="F958" s="73" t="s">
        <v>2751</v>
      </c>
      <c r="G958" s="294"/>
      <c r="H958" s="287"/>
      <c r="I958" s="285"/>
      <c r="J958" s="775">
        <f t="shared" si="1"/>
        <v>46206</v>
      </c>
      <c r="K958" s="409">
        <f>'RESOLUCIONES 2024'!$C958-'RESOLUCIONES 2024'!$J958</f>
        <v>-647</v>
      </c>
      <c r="L958" s="73"/>
      <c r="M958" s="73"/>
      <c r="N958" s="21"/>
      <c r="O958" s="21"/>
    </row>
    <row r="959" ht="15.75" customHeight="1">
      <c r="A959" s="192" t="s">
        <v>7852</v>
      </c>
      <c r="B959" s="351">
        <v>954.0</v>
      </c>
      <c r="C959" s="130">
        <v>45559.0</v>
      </c>
      <c r="D959" s="73" t="s">
        <v>1473</v>
      </c>
      <c r="E959" s="130" t="s">
        <v>1344</v>
      </c>
      <c r="F959" s="73" t="s">
        <v>2751</v>
      </c>
      <c r="G959" s="300"/>
      <c r="H959" s="287"/>
      <c r="I959" s="285"/>
      <c r="J959" s="775">
        <f t="shared" si="1"/>
        <v>46206</v>
      </c>
      <c r="K959" s="409">
        <f>'RESOLUCIONES 2024'!$C959-'RESOLUCIONES 2024'!$J959</f>
        <v>-647</v>
      </c>
      <c r="L959" s="73"/>
      <c r="M959" s="73"/>
      <c r="N959" s="21"/>
      <c r="O959" s="21"/>
    </row>
    <row r="960" ht="15.75" customHeight="1">
      <c r="A960" s="192" t="s">
        <v>7852</v>
      </c>
      <c r="B960" s="351">
        <v>955.0</v>
      </c>
      <c r="C960" s="130">
        <v>45559.0</v>
      </c>
      <c r="D960" s="73" t="s">
        <v>11782</v>
      </c>
      <c r="E960" s="130" t="s">
        <v>11783</v>
      </c>
      <c r="F960" s="73" t="s">
        <v>2751</v>
      </c>
      <c r="G960" s="169"/>
      <c r="H960" s="287"/>
      <c r="I960" s="285"/>
      <c r="J960" s="775">
        <f t="shared" si="1"/>
        <v>46206</v>
      </c>
      <c r="K960" s="409">
        <f>'RESOLUCIONES 2024'!$C960-'RESOLUCIONES 2024'!$J960</f>
        <v>-647</v>
      </c>
      <c r="L960" s="73"/>
      <c r="M960" s="73"/>
      <c r="N960" s="21"/>
      <c r="O960" s="21"/>
    </row>
    <row r="961" ht="15.75" customHeight="1">
      <c r="A961" s="192" t="s">
        <v>7852</v>
      </c>
      <c r="B961" s="351">
        <v>956.0</v>
      </c>
      <c r="C961" s="130">
        <v>45559.0</v>
      </c>
      <c r="D961" s="73" t="s">
        <v>11745</v>
      </c>
      <c r="E961" s="130" t="s">
        <v>11746</v>
      </c>
      <c r="F961" s="73" t="s">
        <v>2751</v>
      </c>
      <c r="G961" s="169"/>
      <c r="H961" s="287"/>
      <c r="I961" s="285"/>
      <c r="J961" s="775">
        <f t="shared" si="1"/>
        <v>46206</v>
      </c>
      <c r="K961" s="409">
        <f>'RESOLUCIONES 2024'!$C961-'RESOLUCIONES 2024'!$J961</f>
        <v>-647</v>
      </c>
      <c r="L961" s="73"/>
      <c r="M961" s="73"/>
      <c r="N961" s="21"/>
      <c r="O961" s="21"/>
    </row>
    <row r="962" ht="15.75" customHeight="1">
      <c r="A962" s="192" t="s">
        <v>7852</v>
      </c>
      <c r="B962" s="351">
        <v>957.0</v>
      </c>
      <c r="C962" s="130">
        <v>45559.0</v>
      </c>
      <c r="D962" s="73" t="s">
        <v>11903</v>
      </c>
      <c r="E962" s="130" t="s">
        <v>11734</v>
      </c>
      <c r="F962" s="73" t="s">
        <v>2751</v>
      </c>
      <c r="G962" s="169"/>
      <c r="H962" s="287"/>
      <c r="I962" s="285"/>
      <c r="J962" s="775">
        <f t="shared" si="1"/>
        <v>46206</v>
      </c>
      <c r="K962" s="409">
        <f>'RESOLUCIONES 2024'!$C962-'RESOLUCIONES 2024'!$J962</f>
        <v>-647</v>
      </c>
      <c r="L962" s="73"/>
      <c r="M962" s="73"/>
      <c r="N962" s="21"/>
      <c r="O962" s="21"/>
    </row>
    <row r="963" ht="15.75" customHeight="1">
      <c r="A963" s="192" t="s">
        <v>7852</v>
      </c>
      <c r="B963" s="351">
        <v>958.0</v>
      </c>
      <c r="C963" s="130">
        <v>45559.0</v>
      </c>
      <c r="D963" s="73" t="s">
        <v>11904</v>
      </c>
      <c r="E963" s="130" t="s">
        <v>11770</v>
      </c>
      <c r="F963" s="73" t="s">
        <v>2751</v>
      </c>
      <c r="G963" s="169"/>
      <c r="H963" s="287"/>
      <c r="I963" s="285"/>
      <c r="J963" s="775">
        <f t="shared" si="1"/>
        <v>46206</v>
      </c>
      <c r="K963" s="409">
        <f>'RESOLUCIONES 2024'!$C963-'RESOLUCIONES 2024'!$J963</f>
        <v>-647</v>
      </c>
      <c r="L963" s="73"/>
      <c r="M963" s="73"/>
      <c r="N963" s="21"/>
      <c r="O963" s="21"/>
    </row>
    <row r="964" ht="15.75" customHeight="1">
      <c r="A964" s="192" t="s">
        <v>7852</v>
      </c>
      <c r="B964" s="351">
        <v>959.0</v>
      </c>
      <c r="C964" s="130">
        <v>45559.0</v>
      </c>
      <c r="D964" s="73" t="s">
        <v>11905</v>
      </c>
      <c r="E964" s="130" t="s">
        <v>11721</v>
      </c>
      <c r="F964" s="73" t="s">
        <v>2751</v>
      </c>
      <c r="G964" s="169"/>
      <c r="H964" s="287"/>
      <c r="I964" s="285"/>
      <c r="J964" s="775">
        <f t="shared" si="1"/>
        <v>46206</v>
      </c>
      <c r="K964" s="409">
        <f>'RESOLUCIONES 2024'!$C964-'RESOLUCIONES 2024'!$J964</f>
        <v>-647</v>
      </c>
      <c r="L964" s="73"/>
      <c r="M964" s="73"/>
      <c r="N964" s="21"/>
      <c r="O964" s="21"/>
    </row>
    <row r="965" ht="15.75" customHeight="1">
      <c r="A965" s="192" t="s">
        <v>7852</v>
      </c>
      <c r="B965" s="351">
        <v>960.0</v>
      </c>
      <c r="C965" s="130">
        <v>45559.0</v>
      </c>
      <c r="D965" s="73" t="s">
        <v>11600</v>
      </c>
      <c r="E965" s="130" t="s">
        <v>11906</v>
      </c>
      <c r="F965" s="73" t="s">
        <v>2751</v>
      </c>
      <c r="G965" s="169"/>
      <c r="H965" s="287"/>
      <c r="I965" s="285"/>
      <c r="J965" s="775">
        <f t="shared" si="1"/>
        <v>46206</v>
      </c>
      <c r="K965" s="409">
        <f>'RESOLUCIONES 2024'!$C965-'RESOLUCIONES 2024'!$J965</f>
        <v>-647</v>
      </c>
      <c r="L965" s="73"/>
      <c r="M965" s="73"/>
      <c r="N965" s="21"/>
      <c r="O965" s="21"/>
    </row>
    <row r="966" ht="15.75" customHeight="1">
      <c r="A966" s="192" t="s">
        <v>7852</v>
      </c>
      <c r="B966" s="351">
        <v>961.0</v>
      </c>
      <c r="C966" s="130">
        <v>45561.0</v>
      </c>
      <c r="D966" s="73" t="s">
        <v>11636</v>
      </c>
      <c r="E966" s="130" t="s">
        <v>10165</v>
      </c>
      <c r="F966" s="73" t="s">
        <v>131</v>
      </c>
      <c r="G966" s="169"/>
      <c r="H966" s="287"/>
      <c r="I966" s="285"/>
      <c r="J966" s="775">
        <f t="shared" si="1"/>
        <v>46206</v>
      </c>
      <c r="K966" s="409">
        <f>'RESOLUCIONES 2024'!$C966-'RESOLUCIONES 2024'!$J966</f>
        <v>-645</v>
      </c>
      <c r="L966" s="73"/>
      <c r="M966" s="73"/>
      <c r="N966" s="21"/>
      <c r="O966" s="21"/>
    </row>
    <row r="967" ht="15.75" customHeight="1">
      <c r="A967" s="192" t="s">
        <v>7852</v>
      </c>
      <c r="B967" s="351">
        <v>962.0</v>
      </c>
      <c r="C967" s="130">
        <v>45561.0</v>
      </c>
      <c r="D967" s="73" t="s">
        <v>11482</v>
      </c>
      <c r="E967" s="130" t="s">
        <v>11483</v>
      </c>
      <c r="F967" s="73" t="s">
        <v>1593</v>
      </c>
      <c r="G967" s="365" t="s">
        <v>10731</v>
      </c>
      <c r="H967" s="287"/>
      <c r="I967" s="285"/>
      <c r="J967" s="775">
        <f t="shared" si="1"/>
        <v>46206</v>
      </c>
      <c r="K967" s="409">
        <f>'RESOLUCIONES 2024'!$C967-'RESOLUCIONES 2024'!$J967</f>
        <v>-645</v>
      </c>
      <c r="L967" s="73"/>
      <c r="M967" s="73"/>
      <c r="N967" s="21"/>
      <c r="O967" s="21"/>
    </row>
    <row r="968" ht="15.75" customHeight="1">
      <c r="A968" s="192" t="s">
        <v>7852</v>
      </c>
      <c r="B968" s="351">
        <v>963.0</v>
      </c>
      <c r="C968" s="130">
        <v>45561.0</v>
      </c>
      <c r="D968" s="73" t="s">
        <v>5537</v>
      </c>
      <c r="E968" s="130" t="s">
        <v>10740</v>
      </c>
      <c r="F968" s="73" t="s">
        <v>1593</v>
      </c>
      <c r="G968" s="365" t="s">
        <v>10731</v>
      </c>
      <c r="H968" s="287"/>
      <c r="I968" s="285"/>
      <c r="J968" s="775">
        <f t="shared" si="1"/>
        <v>46206</v>
      </c>
      <c r="K968" s="409">
        <f>'RESOLUCIONES 2024'!$C968-'RESOLUCIONES 2024'!$J968</f>
        <v>-645</v>
      </c>
      <c r="L968" s="73"/>
      <c r="M968" s="73"/>
      <c r="N968" s="21"/>
      <c r="O968" s="21"/>
    </row>
    <row r="969" ht="15.75" customHeight="1">
      <c r="A969" s="192" t="s">
        <v>7852</v>
      </c>
      <c r="B969" s="351">
        <v>964.0</v>
      </c>
      <c r="C969" s="130">
        <v>45561.0</v>
      </c>
      <c r="D969" s="73" t="s">
        <v>11907</v>
      </c>
      <c r="E969" s="130" t="s">
        <v>11908</v>
      </c>
      <c r="F969" s="73" t="s">
        <v>18</v>
      </c>
      <c r="G969" s="450" t="s">
        <v>11909</v>
      </c>
      <c r="H969" s="287"/>
      <c r="I969" s="285"/>
      <c r="J969" s="775">
        <f t="shared" si="1"/>
        <v>46206</v>
      </c>
      <c r="K969" s="409">
        <f>'RESOLUCIONES 2024'!$C969-'RESOLUCIONES 2024'!$J969</f>
        <v>-645</v>
      </c>
      <c r="L969" s="73"/>
      <c r="M969" s="73"/>
      <c r="N969" s="21"/>
      <c r="O969" s="21"/>
    </row>
    <row r="970" ht="15.75" customHeight="1">
      <c r="A970" s="192" t="s">
        <v>7852</v>
      </c>
      <c r="B970" s="351">
        <v>965.0</v>
      </c>
      <c r="C970" s="130">
        <v>45561.0</v>
      </c>
      <c r="D970" s="73" t="s">
        <v>9461</v>
      </c>
      <c r="E970" s="130" t="s">
        <v>9512</v>
      </c>
      <c r="F970" s="73" t="s">
        <v>14517</v>
      </c>
      <c r="G970" s="294"/>
      <c r="H970" s="287"/>
      <c r="I970" s="285"/>
      <c r="J970" s="775">
        <f t="shared" si="1"/>
        <v>46206</v>
      </c>
      <c r="K970" s="409">
        <f>'RESOLUCIONES 2024'!$C970-'RESOLUCIONES 2024'!$J970</f>
        <v>-645</v>
      </c>
      <c r="L970" s="73"/>
      <c r="M970" s="73"/>
      <c r="N970" s="21"/>
      <c r="O970" s="21"/>
    </row>
    <row r="971" ht="15.75" customHeight="1">
      <c r="A971" s="192" t="s">
        <v>7852</v>
      </c>
      <c r="B971" s="351">
        <v>966.0</v>
      </c>
      <c r="C971" s="130">
        <v>45562.0</v>
      </c>
      <c r="D971" s="73" t="s">
        <v>11898</v>
      </c>
      <c r="E971" s="130" t="s">
        <v>11899</v>
      </c>
      <c r="F971" s="73" t="s">
        <v>2751</v>
      </c>
      <c r="G971" s="169"/>
      <c r="H971" s="287"/>
      <c r="I971" s="285"/>
      <c r="J971" s="775">
        <f t="shared" si="1"/>
        <v>46206</v>
      </c>
      <c r="K971" s="409">
        <f>'RESOLUCIONES 2024'!$C971-'RESOLUCIONES 2024'!$J971</f>
        <v>-644</v>
      </c>
      <c r="L971" s="73"/>
      <c r="M971" s="73"/>
      <c r="N971" s="21"/>
      <c r="O971" s="21"/>
    </row>
    <row r="972" ht="15.75" customHeight="1">
      <c r="A972" s="192" t="s">
        <v>7852</v>
      </c>
      <c r="B972" s="351">
        <v>967.0</v>
      </c>
      <c r="C972" s="130">
        <v>45562.0</v>
      </c>
      <c r="D972" s="73" t="s">
        <v>11142</v>
      </c>
      <c r="E972" s="130" t="s">
        <v>11143</v>
      </c>
      <c r="F972" s="73" t="s">
        <v>18</v>
      </c>
      <c r="G972" s="169" t="s">
        <v>11910</v>
      </c>
      <c r="H972" s="287"/>
      <c r="I972" s="285"/>
      <c r="J972" s="775">
        <f t="shared" si="1"/>
        <v>46206</v>
      </c>
      <c r="K972" s="409">
        <f>'RESOLUCIONES 2024'!$C972-'RESOLUCIONES 2024'!$J972</f>
        <v>-644</v>
      </c>
      <c r="L972" s="73"/>
      <c r="M972" s="73"/>
      <c r="N972" s="21"/>
      <c r="O972" s="21"/>
    </row>
    <row r="973" ht="15.75" customHeight="1">
      <c r="A973" s="192" t="s">
        <v>7852</v>
      </c>
      <c r="B973" s="351">
        <v>968.0</v>
      </c>
      <c r="C973" s="130">
        <v>45562.0</v>
      </c>
      <c r="D973" s="73" t="s">
        <v>11911</v>
      </c>
      <c r="E973" s="130" t="s">
        <v>11912</v>
      </c>
      <c r="F973" s="73" t="s">
        <v>18</v>
      </c>
      <c r="G973" s="169" t="s">
        <v>7972</v>
      </c>
      <c r="H973" s="287"/>
      <c r="I973" s="285"/>
      <c r="J973" s="775">
        <f t="shared" si="1"/>
        <v>46206</v>
      </c>
      <c r="K973" s="409">
        <f>'RESOLUCIONES 2024'!$C973-'RESOLUCIONES 2024'!$J973</f>
        <v>-644</v>
      </c>
      <c r="L973" s="73"/>
      <c r="M973" s="73"/>
      <c r="N973" s="21"/>
      <c r="O973" s="21"/>
    </row>
    <row r="974" ht="15.75" customHeight="1">
      <c r="A974" s="192" t="s">
        <v>7852</v>
      </c>
      <c r="B974" s="351">
        <v>969.0</v>
      </c>
      <c r="C974" s="130">
        <v>45562.0</v>
      </c>
      <c r="D974" s="73" t="s">
        <v>11913</v>
      </c>
      <c r="E974" s="130" t="s">
        <v>11914</v>
      </c>
      <c r="F974" s="73" t="s">
        <v>18</v>
      </c>
      <c r="G974" s="169" t="s">
        <v>11766</v>
      </c>
      <c r="H974" s="287"/>
      <c r="I974" s="285"/>
      <c r="J974" s="775">
        <f t="shared" si="1"/>
        <v>46206</v>
      </c>
      <c r="K974" s="409">
        <f>'RESOLUCIONES 2024'!$C974-'RESOLUCIONES 2024'!$J974</f>
        <v>-644</v>
      </c>
      <c r="L974" s="73"/>
      <c r="M974" s="73"/>
      <c r="N974" s="21"/>
      <c r="O974" s="21"/>
    </row>
    <row r="975" ht="15.75" customHeight="1">
      <c r="A975" s="192" t="s">
        <v>7852</v>
      </c>
      <c r="B975" s="351">
        <v>970.0</v>
      </c>
      <c r="C975" s="130">
        <v>45562.0</v>
      </c>
      <c r="D975" s="73" t="s">
        <v>9246</v>
      </c>
      <c r="E975" s="130" t="s">
        <v>11899</v>
      </c>
      <c r="F975" s="73" t="s">
        <v>18</v>
      </c>
      <c r="G975" s="169" t="s">
        <v>11915</v>
      </c>
      <c r="H975" s="287"/>
      <c r="I975" s="285"/>
      <c r="J975" s="775">
        <f t="shared" si="1"/>
        <v>46206</v>
      </c>
      <c r="K975" s="409">
        <f>'RESOLUCIONES 2024'!$C975-'RESOLUCIONES 2024'!$J975</f>
        <v>-644</v>
      </c>
      <c r="L975" s="73"/>
      <c r="M975" s="73"/>
      <c r="N975" s="21"/>
      <c r="O975" s="21"/>
    </row>
    <row r="976" ht="15.75" customHeight="1">
      <c r="A976" s="192" t="s">
        <v>7852</v>
      </c>
      <c r="B976" s="351">
        <v>971.0</v>
      </c>
      <c r="C976" s="130">
        <v>45562.0</v>
      </c>
      <c r="D976" s="73" t="s">
        <v>11916</v>
      </c>
      <c r="E976" s="130" t="s">
        <v>11917</v>
      </c>
      <c r="F976" s="73" t="s">
        <v>18</v>
      </c>
      <c r="G976" s="169" t="s">
        <v>11918</v>
      </c>
      <c r="H976" s="287"/>
      <c r="I976" s="285"/>
      <c r="J976" s="775">
        <f t="shared" si="1"/>
        <v>46206</v>
      </c>
      <c r="K976" s="409">
        <f>'RESOLUCIONES 2024'!$C976-'RESOLUCIONES 2024'!$J976</f>
        <v>-644</v>
      </c>
      <c r="L976" s="73"/>
      <c r="M976" s="73"/>
      <c r="N976" s="21"/>
      <c r="O976" s="21"/>
    </row>
    <row r="977" ht="15.75" customHeight="1">
      <c r="A977" s="192" t="s">
        <v>7852</v>
      </c>
      <c r="B977" s="351">
        <v>972.0</v>
      </c>
      <c r="C977" s="130">
        <v>45562.0</v>
      </c>
      <c r="D977" s="73" t="s">
        <v>2739</v>
      </c>
      <c r="E977" s="130" t="s">
        <v>11919</v>
      </c>
      <c r="F977" s="73" t="s">
        <v>18</v>
      </c>
      <c r="G977" s="169" t="s">
        <v>11920</v>
      </c>
      <c r="H977" s="287"/>
      <c r="I977" s="285"/>
      <c r="J977" s="775">
        <f t="shared" si="1"/>
        <v>46206</v>
      </c>
      <c r="K977" s="409">
        <f>'RESOLUCIONES 2024'!$C977-'RESOLUCIONES 2024'!$J977</f>
        <v>-644</v>
      </c>
      <c r="L977" s="73"/>
      <c r="M977" s="73"/>
      <c r="N977" s="21"/>
      <c r="O977" s="21"/>
    </row>
    <row r="978" ht="15.75" customHeight="1">
      <c r="A978" s="192" t="s">
        <v>7852</v>
      </c>
      <c r="B978" s="351">
        <v>973.0</v>
      </c>
      <c r="C978" s="130">
        <v>45562.0</v>
      </c>
      <c r="D978" s="73" t="s">
        <v>11921</v>
      </c>
      <c r="E978" s="130" t="s">
        <v>6852</v>
      </c>
      <c r="F978" s="73" t="s">
        <v>18</v>
      </c>
      <c r="G978" s="169" t="s">
        <v>4511</v>
      </c>
      <c r="H978" s="287"/>
      <c r="I978" s="285"/>
      <c r="J978" s="775">
        <f t="shared" si="1"/>
        <v>46206</v>
      </c>
      <c r="K978" s="409">
        <f>'RESOLUCIONES 2024'!$C978-'RESOLUCIONES 2024'!$J978</f>
        <v>-644</v>
      </c>
      <c r="L978" s="73"/>
      <c r="M978" s="73"/>
      <c r="N978" s="21"/>
      <c r="O978" s="21"/>
    </row>
    <row r="979" ht="15.75" customHeight="1">
      <c r="A979" s="192" t="s">
        <v>7852</v>
      </c>
      <c r="B979" s="351">
        <v>974.0</v>
      </c>
      <c r="C979" s="130">
        <v>45562.0</v>
      </c>
      <c r="D979" s="73" t="s">
        <v>9641</v>
      </c>
      <c r="E979" s="130" t="s">
        <v>11922</v>
      </c>
      <c r="F979" s="73" t="s">
        <v>18</v>
      </c>
      <c r="G979" s="169" t="s">
        <v>11923</v>
      </c>
      <c r="H979" s="287"/>
      <c r="I979" s="285"/>
      <c r="J979" s="775">
        <f t="shared" si="1"/>
        <v>46206</v>
      </c>
      <c r="K979" s="409">
        <f>'RESOLUCIONES 2024'!$C979-'RESOLUCIONES 2024'!$J979</f>
        <v>-644</v>
      </c>
      <c r="L979" s="73"/>
      <c r="M979" s="73"/>
      <c r="N979" s="21"/>
      <c r="O979" s="21"/>
    </row>
    <row r="980" ht="15.75" customHeight="1">
      <c r="A980" s="192" t="s">
        <v>7852</v>
      </c>
      <c r="B980" s="351">
        <v>975.0</v>
      </c>
      <c r="C980" s="130">
        <v>45562.0</v>
      </c>
      <c r="D980" s="73" t="s">
        <v>11924</v>
      </c>
      <c r="E980" s="130" t="s">
        <v>11925</v>
      </c>
      <c r="F980" s="73" t="s">
        <v>18</v>
      </c>
      <c r="G980" s="169" t="s">
        <v>11926</v>
      </c>
      <c r="H980" s="287"/>
      <c r="I980" s="285"/>
      <c r="J980" s="775">
        <f t="shared" si="1"/>
        <v>46206</v>
      </c>
      <c r="K980" s="409">
        <f>'RESOLUCIONES 2024'!$C980-'RESOLUCIONES 2024'!$J980</f>
        <v>-644</v>
      </c>
      <c r="L980" s="73"/>
      <c r="M980" s="73"/>
      <c r="N980" s="21"/>
      <c r="O980" s="21"/>
    </row>
    <row r="981" ht="15.75" customHeight="1">
      <c r="A981" s="192" t="s">
        <v>7852</v>
      </c>
      <c r="B981" s="351">
        <v>976.0</v>
      </c>
      <c r="C981" s="130">
        <v>45562.0</v>
      </c>
      <c r="D981" s="73" t="s">
        <v>11927</v>
      </c>
      <c r="E981" s="130" t="s">
        <v>2693</v>
      </c>
      <c r="F981" s="73" t="s">
        <v>18</v>
      </c>
      <c r="G981" s="169" t="s">
        <v>4511</v>
      </c>
      <c r="H981" s="287"/>
      <c r="I981" s="285"/>
      <c r="J981" s="775">
        <f t="shared" si="1"/>
        <v>46206</v>
      </c>
      <c r="K981" s="409">
        <f>'RESOLUCIONES 2024'!$C981-'RESOLUCIONES 2024'!$J981</f>
        <v>-644</v>
      </c>
      <c r="L981" s="73"/>
      <c r="M981" s="73"/>
      <c r="N981" s="21"/>
      <c r="O981" s="21"/>
    </row>
    <row r="982" ht="15.75" customHeight="1">
      <c r="A982" s="192" t="s">
        <v>7852</v>
      </c>
      <c r="B982" s="351">
        <v>977.0</v>
      </c>
      <c r="C982" s="130">
        <v>45562.0</v>
      </c>
      <c r="D982" s="73" t="s">
        <v>11928</v>
      </c>
      <c r="E982" s="130" t="s">
        <v>11929</v>
      </c>
      <c r="F982" s="73" t="s">
        <v>18</v>
      </c>
      <c r="G982" s="268" t="s">
        <v>6475</v>
      </c>
      <c r="H982" s="287"/>
      <c r="I982" s="285"/>
      <c r="J982" s="775">
        <f t="shared" si="1"/>
        <v>46206</v>
      </c>
      <c r="K982" s="409">
        <f>'RESOLUCIONES 2024'!$C982-'RESOLUCIONES 2024'!$J982</f>
        <v>-644</v>
      </c>
      <c r="L982" s="73"/>
      <c r="M982" s="73"/>
      <c r="N982" s="21"/>
      <c r="O982" s="21"/>
    </row>
    <row r="983" ht="15.75" customHeight="1">
      <c r="A983" s="192" t="s">
        <v>7852</v>
      </c>
      <c r="B983" s="351">
        <v>978.0</v>
      </c>
      <c r="C983" s="130">
        <v>45562.0</v>
      </c>
      <c r="D983" s="73" t="s">
        <v>11930</v>
      </c>
      <c r="E983" s="130" t="s">
        <v>11931</v>
      </c>
      <c r="F983" s="73" t="s">
        <v>18</v>
      </c>
      <c r="G983" s="268" t="s">
        <v>562</v>
      </c>
      <c r="H983" s="287"/>
      <c r="I983" s="285"/>
      <c r="J983" s="775">
        <f t="shared" si="1"/>
        <v>46206</v>
      </c>
      <c r="K983" s="409">
        <f>'RESOLUCIONES 2024'!$C983-'RESOLUCIONES 2024'!$J983</f>
        <v>-644</v>
      </c>
      <c r="L983" s="73"/>
      <c r="M983" s="73"/>
      <c r="N983" s="21"/>
      <c r="O983" s="21"/>
    </row>
    <row r="984" ht="15.75" customHeight="1">
      <c r="A984" s="192" t="s">
        <v>7852</v>
      </c>
      <c r="B984" s="351">
        <v>979.0</v>
      </c>
      <c r="C984" s="130">
        <v>45565.0</v>
      </c>
      <c r="D984" s="73" t="s">
        <v>2858</v>
      </c>
      <c r="E984" s="130" t="s">
        <v>9517</v>
      </c>
      <c r="F984" s="73" t="s">
        <v>14517</v>
      </c>
      <c r="G984" s="294"/>
      <c r="H984" s="287"/>
      <c r="I984" s="285"/>
      <c r="J984" s="775">
        <f t="shared" si="1"/>
        <v>46206</v>
      </c>
      <c r="K984" s="409">
        <f>'RESOLUCIONES 2024'!$C984-'RESOLUCIONES 2024'!$J984</f>
        <v>-641</v>
      </c>
      <c r="L984" s="73"/>
      <c r="M984" s="73"/>
      <c r="N984" s="21"/>
      <c r="O984" s="21"/>
    </row>
    <row r="985" ht="15.75" customHeight="1">
      <c r="A985" s="192" t="s">
        <v>7852</v>
      </c>
      <c r="B985" s="351">
        <v>980.0</v>
      </c>
      <c r="C985" s="130">
        <v>45565.0</v>
      </c>
      <c r="D985" s="73" t="s">
        <v>7676</v>
      </c>
      <c r="E985" s="130" t="s">
        <v>8977</v>
      </c>
      <c r="F985" s="73" t="s">
        <v>1593</v>
      </c>
      <c r="G985" s="365" t="s">
        <v>10731</v>
      </c>
      <c r="H985" s="287"/>
      <c r="I985" s="285"/>
      <c r="J985" s="775">
        <f t="shared" si="1"/>
        <v>46206</v>
      </c>
      <c r="K985" s="409">
        <f>'RESOLUCIONES 2024'!$C985-'RESOLUCIONES 2024'!$J985</f>
        <v>-641</v>
      </c>
      <c r="L985" s="73"/>
      <c r="M985" s="73"/>
      <c r="N985" s="21"/>
      <c r="O985" s="21"/>
    </row>
    <row r="986" ht="15.75" customHeight="1">
      <c r="A986" s="192" t="s">
        <v>7852</v>
      </c>
      <c r="B986" s="351">
        <v>981.0</v>
      </c>
      <c r="C986" s="130">
        <v>45565.0</v>
      </c>
      <c r="D986" s="73" t="s">
        <v>7887</v>
      </c>
      <c r="E986" s="130" t="s">
        <v>7888</v>
      </c>
      <c r="F986" s="73" t="s">
        <v>14517</v>
      </c>
      <c r="G986" s="376"/>
      <c r="H986" s="287"/>
      <c r="I986" s="285"/>
      <c r="J986" s="775">
        <f t="shared" si="1"/>
        <v>46206</v>
      </c>
      <c r="K986" s="409">
        <f>'RESOLUCIONES 2024'!$C986-'RESOLUCIONES 2024'!$J986</f>
        <v>-641</v>
      </c>
      <c r="L986" s="73"/>
      <c r="M986" s="73"/>
      <c r="N986" s="21"/>
      <c r="O986" s="21"/>
    </row>
    <row r="987" ht="15.75" customHeight="1">
      <c r="A987" s="192" t="s">
        <v>7852</v>
      </c>
      <c r="B987" s="351">
        <v>982.0</v>
      </c>
      <c r="C987" s="130">
        <v>45565.0</v>
      </c>
      <c r="D987" s="73" t="s">
        <v>9105</v>
      </c>
      <c r="E987" s="130" t="s">
        <v>9106</v>
      </c>
      <c r="F987" s="73" t="s">
        <v>14517</v>
      </c>
      <c r="G987" s="169"/>
      <c r="H987" s="287"/>
      <c r="I987" s="285"/>
      <c r="J987" s="775">
        <f t="shared" si="1"/>
        <v>46206</v>
      </c>
      <c r="K987" s="409">
        <f>'RESOLUCIONES 2024'!$C987-'RESOLUCIONES 2024'!$J987</f>
        <v>-641</v>
      </c>
      <c r="L987" s="73"/>
      <c r="M987" s="73"/>
      <c r="N987" s="21"/>
      <c r="O987" s="21"/>
    </row>
    <row r="988" ht="15.75" customHeight="1">
      <c r="A988" s="192" t="s">
        <v>7852</v>
      </c>
      <c r="B988" s="351">
        <v>983.0</v>
      </c>
      <c r="C988" s="130">
        <v>45565.0</v>
      </c>
      <c r="D988" s="73" t="s">
        <v>1881</v>
      </c>
      <c r="E988" s="130" t="s">
        <v>1882</v>
      </c>
      <c r="F988" s="73" t="s">
        <v>14517</v>
      </c>
      <c r="G988" s="376"/>
      <c r="H988" s="287"/>
      <c r="I988" s="285"/>
      <c r="J988" s="775">
        <f t="shared" si="1"/>
        <v>46206</v>
      </c>
      <c r="K988" s="409">
        <f>'RESOLUCIONES 2024'!$C988-'RESOLUCIONES 2024'!$J988</f>
        <v>-641</v>
      </c>
      <c r="L988" s="73"/>
      <c r="M988" s="73"/>
      <c r="N988" s="21"/>
      <c r="O988" s="21"/>
    </row>
    <row r="989" ht="15.75" customHeight="1">
      <c r="A989" s="192" t="s">
        <v>7852</v>
      </c>
      <c r="B989" s="351">
        <v>984.0</v>
      </c>
      <c r="C989" s="130">
        <v>45565.0</v>
      </c>
      <c r="D989" s="73" t="s">
        <v>10746</v>
      </c>
      <c r="E989" s="130" t="s">
        <v>11932</v>
      </c>
      <c r="F989" s="73" t="s">
        <v>11556</v>
      </c>
      <c r="G989" s="169"/>
      <c r="H989" s="287"/>
      <c r="I989" s="285"/>
      <c r="J989" s="775">
        <f t="shared" si="1"/>
        <v>46206</v>
      </c>
      <c r="K989" s="409">
        <f>'RESOLUCIONES 2024'!$C989-'RESOLUCIONES 2024'!$J989</f>
        <v>-641</v>
      </c>
      <c r="L989" s="73"/>
      <c r="M989" s="73"/>
      <c r="N989" s="21"/>
      <c r="O989" s="21"/>
    </row>
    <row r="990" ht="15.75" customHeight="1">
      <c r="A990" s="192" t="s">
        <v>7852</v>
      </c>
      <c r="B990" s="351">
        <v>985.0</v>
      </c>
      <c r="C990" s="130">
        <v>45565.0</v>
      </c>
      <c r="D990" s="73" t="s">
        <v>1881</v>
      </c>
      <c r="E990" s="130" t="s">
        <v>1882</v>
      </c>
      <c r="F990" s="73" t="s">
        <v>8629</v>
      </c>
      <c r="G990" s="376"/>
      <c r="H990" s="287"/>
      <c r="I990" s="285"/>
      <c r="J990" s="775">
        <f t="shared" si="1"/>
        <v>46206</v>
      </c>
      <c r="K990" s="409">
        <f>'RESOLUCIONES 2024'!$C990-'RESOLUCIONES 2024'!$J990</f>
        <v>-641</v>
      </c>
      <c r="L990" s="73"/>
      <c r="M990" s="73"/>
      <c r="N990" s="21"/>
      <c r="O990" s="21"/>
    </row>
    <row r="991" ht="15.75" customHeight="1">
      <c r="A991" s="192" t="s">
        <v>7852</v>
      </c>
      <c r="B991" s="351">
        <v>986.0</v>
      </c>
      <c r="C991" s="130">
        <v>45565.0</v>
      </c>
      <c r="D991" s="73" t="s">
        <v>9464</v>
      </c>
      <c r="E991" s="130" t="s">
        <v>9465</v>
      </c>
      <c r="F991" s="73" t="s">
        <v>8629</v>
      </c>
      <c r="G991" s="169"/>
      <c r="H991" s="287"/>
      <c r="I991" s="310"/>
      <c r="J991" s="775">
        <f t="shared" si="1"/>
        <v>46206</v>
      </c>
      <c r="K991" s="409">
        <f>'RESOLUCIONES 2024'!$C991-'RESOLUCIONES 2024'!$J991</f>
        <v>-641</v>
      </c>
      <c r="L991" s="73"/>
      <c r="M991" s="73"/>
      <c r="N991" s="21"/>
      <c r="O991" s="21"/>
    </row>
    <row r="992" ht="15.75" customHeight="1">
      <c r="A992" s="192" t="s">
        <v>7852</v>
      </c>
      <c r="B992" s="351">
        <v>987.0</v>
      </c>
      <c r="C992" s="130">
        <v>45565.0</v>
      </c>
      <c r="D992" s="73" t="s">
        <v>8564</v>
      </c>
      <c r="E992" s="130" t="s">
        <v>8565</v>
      </c>
      <c r="F992" s="73" t="s">
        <v>8629</v>
      </c>
      <c r="G992" s="169"/>
      <c r="H992" s="287"/>
      <c r="I992" s="285"/>
      <c r="J992" s="775">
        <f t="shared" si="1"/>
        <v>46206</v>
      </c>
      <c r="K992" s="409">
        <f>'RESOLUCIONES 2024'!$C992-'RESOLUCIONES 2024'!$J992</f>
        <v>-641</v>
      </c>
      <c r="L992" s="73"/>
      <c r="M992" s="73"/>
      <c r="N992" s="21"/>
      <c r="O992" s="21"/>
    </row>
    <row r="993" ht="15.75" customHeight="1">
      <c r="A993" s="192" t="s">
        <v>7852</v>
      </c>
      <c r="B993" s="351">
        <v>988.0</v>
      </c>
      <c r="C993" s="130">
        <v>45565.0</v>
      </c>
      <c r="D993" s="73" t="s">
        <v>5587</v>
      </c>
      <c r="E993" s="130" t="s">
        <v>5588</v>
      </c>
      <c r="F993" s="73" t="s">
        <v>8629</v>
      </c>
      <c r="G993" s="253"/>
      <c r="H993" s="287"/>
      <c r="I993" s="285"/>
      <c r="J993" s="775">
        <f t="shared" si="1"/>
        <v>46206</v>
      </c>
      <c r="K993" s="409">
        <f>'RESOLUCIONES 2024'!$C993-'RESOLUCIONES 2024'!$J993</f>
        <v>-641</v>
      </c>
      <c r="L993" s="73"/>
      <c r="M993" s="73"/>
      <c r="N993" s="21"/>
      <c r="O993" s="21"/>
    </row>
    <row r="994" ht="15.75" customHeight="1">
      <c r="A994" s="192" t="s">
        <v>7852</v>
      </c>
      <c r="B994" s="351">
        <v>989.0</v>
      </c>
      <c r="C994" s="130">
        <v>45565.0</v>
      </c>
      <c r="D994" s="73" t="s">
        <v>11933</v>
      </c>
      <c r="E994" s="130" t="s">
        <v>10962</v>
      </c>
      <c r="F994" s="73" t="s">
        <v>2253</v>
      </c>
      <c r="G994" s="347" t="s">
        <v>11934</v>
      </c>
      <c r="H994" s="287"/>
      <c r="I994" s="285"/>
      <c r="J994" s="775">
        <f t="shared" si="1"/>
        <v>46206</v>
      </c>
      <c r="K994" s="409">
        <f>'RESOLUCIONES 2024'!$C994-'RESOLUCIONES 2024'!$J994</f>
        <v>-641</v>
      </c>
      <c r="L994" s="73"/>
      <c r="M994" s="73"/>
      <c r="N994" s="21"/>
      <c r="O994" s="21"/>
    </row>
    <row r="995" ht="15.75" customHeight="1">
      <c r="A995" s="192" t="s">
        <v>7852</v>
      </c>
      <c r="B995" s="351">
        <v>990.0</v>
      </c>
      <c r="C995" s="130">
        <v>45565.0</v>
      </c>
      <c r="D995" s="73" t="s">
        <v>10075</v>
      </c>
      <c r="E995" s="130" t="s">
        <v>10076</v>
      </c>
      <c r="F995" s="73" t="s">
        <v>8629</v>
      </c>
      <c r="G995" s="300"/>
      <c r="H995" s="287"/>
      <c r="I995" s="285"/>
      <c r="J995" s="775">
        <f t="shared" si="1"/>
        <v>46206</v>
      </c>
      <c r="K995" s="409">
        <f>'RESOLUCIONES 2024'!$C995-'RESOLUCIONES 2024'!$J995</f>
        <v>-641</v>
      </c>
      <c r="L995" s="73"/>
      <c r="M995" s="73"/>
      <c r="N995" s="21"/>
      <c r="O995" s="21"/>
    </row>
    <row r="996" ht="15.75" customHeight="1">
      <c r="A996" s="73"/>
      <c r="B996" s="351">
        <v>991.0</v>
      </c>
      <c r="C996" s="130">
        <v>45565.0</v>
      </c>
      <c r="D996" s="73"/>
      <c r="E996" s="130"/>
      <c r="F996" s="73"/>
      <c r="G996" s="253"/>
      <c r="H996" s="287"/>
      <c r="I996" s="285"/>
      <c r="J996" s="775">
        <f t="shared" si="1"/>
        <v>46206</v>
      </c>
      <c r="K996" s="409">
        <f>'RESOLUCIONES 2024'!$C996-'RESOLUCIONES 2024'!$J996</f>
        <v>-641</v>
      </c>
      <c r="L996" s="73"/>
      <c r="M996" s="73"/>
      <c r="N996" s="21"/>
      <c r="O996" s="21"/>
    </row>
    <row r="997" ht="15.75" customHeight="1">
      <c r="A997" s="192" t="s">
        <v>7852</v>
      </c>
      <c r="B997" s="351">
        <v>992.0</v>
      </c>
      <c r="C997" s="130">
        <v>45565.0</v>
      </c>
      <c r="D997" s="73" t="s">
        <v>7970</v>
      </c>
      <c r="E997" s="130" t="s">
        <v>11532</v>
      </c>
      <c r="F997" s="73" t="s">
        <v>11556</v>
      </c>
      <c r="G997" s="253"/>
      <c r="H997" s="287"/>
      <c r="I997" s="285"/>
      <c r="J997" s="775">
        <f t="shared" si="1"/>
        <v>46206</v>
      </c>
      <c r="K997" s="409">
        <f>'RESOLUCIONES 2024'!$C997-'RESOLUCIONES 2024'!$J997</f>
        <v>-641</v>
      </c>
      <c r="L997" s="73"/>
      <c r="M997" s="73"/>
      <c r="N997" s="21"/>
      <c r="O997" s="21"/>
    </row>
    <row r="998" ht="15.75" customHeight="1">
      <c r="A998" s="192" t="s">
        <v>7852</v>
      </c>
      <c r="B998" s="351">
        <v>993.0</v>
      </c>
      <c r="C998" s="130">
        <v>45567.0</v>
      </c>
      <c r="D998" s="73" t="s">
        <v>9454</v>
      </c>
      <c r="E998" s="130" t="s">
        <v>9455</v>
      </c>
      <c r="F998" s="73" t="s">
        <v>11556</v>
      </c>
      <c r="G998" s="253"/>
      <c r="H998" s="287"/>
      <c r="I998" s="285"/>
      <c r="J998" s="775">
        <f t="shared" si="1"/>
        <v>46206</v>
      </c>
      <c r="K998" s="409">
        <f>'RESOLUCIONES 2024'!$C998-'RESOLUCIONES 2024'!$J998</f>
        <v>-639</v>
      </c>
      <c r="L998" s="73"/>
      <c r="M998" s="73"/>
      <c r="N998" s="21"/>
      <c r="O998" s="21"/>
    </row>
    <row r="999" ht="15.75" customHeight="1">
      <c r="A999" s="192" t="s">
        <v>7852</v>
      </c>
      <c r="B999" s="351">
        <v>994.0</v>
      </c>
      <c r="C999" s="130">
        <v>45567.0</v>
      </c>
      <c r="D999" s="73" t="s">
        <v>3095</v>
      </c>
      <c r="E999" s="130" t="s">
        <v>11327</v>
      </c>
      <c r="F999" s="73" t="s">
        <v>1624</v>
      </c>
      <c r="G999" s="253"/>
      <c r="H999" s="287"/>
      <c r="I999" s="285"/>
      <c r="J999" s="775">
        <f t="shared" si="1"/>
        <v>46206</v>
      </c>
      <c r="K999" s="409">
        <f>'RESOLUCIONES 2024'!$C999-'RESOLUCIONES 2024'!$J999</f>
        <v>-639</v>
      </c>
      <c r="L999" s="73"/>
      <c r="M999" s="73"/>
      <c r="N999" s="21"/>
      <c r="O999" s="21"/>
    </row>
    <row r="1000" ht="15.75" customHeight="1">
      <c r="A1000" s="192" t="s">
        <v>7852</v>
      </c>
      <c r="B1000" s="351">
        <v>995.0</v>
      </c>
      <c r="C1000" s="130">
        <v>45568.0</v>
      </c>
      <c r="D1000" s="73" t="s">
        <v>8336</v>
      </c>
      <c r="E1000" s="130" t="s">
        <v>11216</v>
      </c>
      <c r="F1000" s="73" t="s">
        <v>1593</v>
      </c>
      <c r="G1000" s="365" t="s">
        <v>10731</v>
      </c>
      <c r="H1000" s="287"/>
      <c r="I1000" s="285"/>
      <c r="J1000" s="775">
        <f t="shared" si="1"/>
        <v>46206</v>
      </c>
      <c r="K1000" s="409">
        <f>'RESOLUCIONES 2024'!$C1000-'RESOLUCIONES 2024'!$J1000</f>
        <v>-638</v>
      </c>
      <c r="L1000" s="73"/>
      <c r="M1000" s="73"/>
      <c r="N1000" s="21"/>
      <c r="O1000" s="21"/>
    </row>
    <row r="1001" ht="15.75" customHeight="1">
      <c r="A1001" s="192" t="s">
        <v>7852</v>
      </c>
      <c r="B1001" s="351">
        <v>996.0</v>
      </c>
      <c r="C1001" s="130">
        <v>45569.0</v>
      </c>
      <c r="D1001" s="73" t="s">
        <v>11663</v>
      </c>
      <c r="E1001" s="130" t="s">
        <v>11664</v>
      </c>
      <c r="F1001" s="73" t="s">
        <v>18</v>
      </c>
      <c r="G1001" s="300"/>
      <c r="H1001" s="287"/>
      <c r="I1001" s="285"/>
      <c r="J1001" s="775">
        <f t="shared" si="1"/>
        <v>46206</v>
      </c>
      <c r="K1001" s="409">
        <f>'RESOLUCIONES 2024'!$C1001-'RESOLUCIONES 2024'!$J1001</f>
        <v>-637</v>
      </c>
      <c r="L1001" s="73"/>
      <c r="M1001" s="73"/>
      <c r="N1001" s="21"/>
      <c r="O1001" s="21"/>
    </row>
    <row r="1002" ht="15.75" customHeight="1">
      <c r="A1002" s="192" t="s">
        <v>7852</v>
      </c>
      <c r="B1002" s="351">
        <v>997.0</v>
      </c>
      <c r="C1002" s="130">
        <v>45567.0</v>
      </c>
      <c r="D1002" s="73" t="s">
        <v>11215</v>
      </c>
      <c r="E1002" s="130" t="s">
        <v>11216</v>
      </c>
      <c r="F1002" s="73" t="s">
        <v>1624</v>
      </c>
      <c r="G1002" s="169"/>
      <c r="H1002" s="287"/>
      <c r="I1002" s="285"/>
      <c r="J1002" s="775">
        <f t="shared" si="1"/>
        <v>46206</v>
      </c>
      <c r="K1002" s="409">
        <f>'RESOLUCIONES 2024'!$C1002-'RESOLUCIONES 2024'!$J1002</f>
        <v>-639</v>
      </c>
      <c r="L1002" s="73"/>
      <c r="M1002" s="73"/>
      <c r="N1002" s="21"/>
      <c r="O1002" s="21"/>
    </row>
    <row r="1003" ht="15.75" customHeight="1">
      <c r="A1003" s="192" t="s">
        <v>7852</v>
      </c>
      <c r="B1003" s="351">
        <v>998.0</v>
      </c>
      <c r="C1003" s="130">
        <v>45572.0</v>
      </c>
      <c r="D1003" s="182" t="s">
        <v>9828</v>
      </c>
      <c r="E1003" s="130" t="s">
        <v>10992</v>
      </c>
      <c r="F1003" s="73" t="s">
        <v>1593</v>
      </c>
      <c r="G1003" s="365" t="s">
        <v>10731</v>
      </c>
      <c r="H1003" s="287" t="s">
        <v>14526</v>
      </c>
      <c r="I1003" s="285"/>
      <c r="J1003" s="775">
        <f t="shared" si="1"/>
        <v>46206</v>
      </c>
      <c r="K1003" s="409">
        <f>'RESOLUCIONES 2024'!$C1003-'RESOLUCIONES 2024'!$J1003</f>
        <v>-634</v>
      </c>
      <c r="L1003" s="73"/>
      <c r="M1003" s="73"/>
      <c r="N1003" s="21"/>
      <c r="O1003" s="21"/>
    </row>
    <row r="1004" ht="15.75" customHeight="1">
      <c r="A1004" s="192" t="s">
        <v>7852</v>
      </c>
      <c r="B1004" s="351">
        <v>999.0</v>
      </c>
      <c r="C1004" s="130">
        <v>45572.0</v>
      </c>
      <c r="D1004" s="73" t="s">
        <v>1479</v>
      </c>
      <c r="E1004" s="130" t="s">
        <v>11519</v>
      </c>
      <c r="F1004" s="73" t="s">
        <v>1593</v>
      </c>
      <c r="G1004" s="365" t="s">
        <v>10731</v>
      </c>
      <c r="H1004" s="287"/>
      <c r="I1004" s="285"/>
      <c r="J1004" s="775">
        <f t="shared" si="1"/>
        <v>46206</v>
      </c>
      <c r="K1004" s="409">
        <f>'RESOLUCIONES 2024'!$C1004-'RESOLUCIONES 2024'!$J1004</f>
        <v>-634</v>
      </c>
      <c r="L1004" s="73"/>
      <c r="M1004" s="73"/>
      <c r="N1004" s="21"/>
      <c r="O1004" s="21"/>
    </row>
    <row r="1005" ht="15.75" customHeight="1">
      <c r="A1005" s="192" t="s">
        <v>7852</v>
      </c>
      <c r="B1005" s="351">
        <v>1000.0</v>
      </c>
      <c r="C1005" s="130">
        <v>45572.0</v>
      </c>
      <c r="D1005" s="73" t="s">
        <v>9968</v>
      </c>
      <c r="E1005" s="130" t="s">
        <v>11487</v>
      </c>
      <c r="F1005" s="73" t="s">
        <v>1593</v>
      </c>
      <c r="G1005" s="365" t="s">
        <v>10731</v>
      </c>
      <c r="H1005" s="287"/>
      <c r="I1005" s="285"/>
      <c r="J1005" s="775">
        <f t="shared" si="1"/>
        <v>46206</v>
      </c>
      <c r="K1005" s="409">
        <f>'RESOLUCIONES 2024'!$C1005-'RESOLUCIONES 2024'!$J1005</f>
        <v>-634</v>
      </c>
      <c r="L1005" s="73"/>
      <c r="M1005" s="73"/>
      <c r="N1005" s="21"/>
      <c r="O1005" s="21"/>
    </row>
    <row r="1006" ht="15.75" customHeight="1">
      <c r="A1006" s="192" t="s">
        <v>7852</v>
      </c>
      <c r="B1006" s="351">
        <v>1001.0</v>
      </c>
      <c r="C1006" s="130">
        <v>45572.0</v>
      </c>
      <c r="D1006" s="73" t="s">
        <v>8477</v>
      </c>
      <c r="E1006" s="130" t="s">
        <v>9044</v>
      </c>
      <c r="F1006" s="73" t="s">
        <v>1593</v>
      </c>
      <c r="G1006" s="365" t="s">
        <v>10731</v>
      </c>
      <c r="H1006" s="287"/>
      <c r="I1006" s="285"/>
      <c r="J1006" s="775">
        <f t="shared" si="1"/>
        <v>46206</v>
      </c>
      <c r="K1006" s="409">
        <f>'RESOLUCIONES 2024'!$C1006-'RESOLUCIONES 2024'!$J1006</f>
        <v>-634</v>
      </c>
      <c r="L1006" s="73"/>
      <c r="M1006" s="73"/>
      <c r="N1006" s="21"/>
      <c r="O1006" s="21"/>
    </row>
    <row r="1007" ht="15.75" customHeight="1">
      <c r="A1007" s="192" t="s">
        <v>7852</v>
      </c>
      <c r="B1007" s="351">
        <v>1002.0</v>
      </c>
      <c r="C1007" s="130">
        <v>45572.0</v>
      </c>
      <c r="D1007" s="73" t="s">
        <v>5617</v>
      </c>
      <c r="E1007" s="130" t="s">
        <v>9803</v>
      </c>
      <c r="F1007" s="73" t="s">
        <v>1593</v>
      </c>
      <c r="G1007" s="365" t="s">
        <v>10731</v>
      </c>
      <c r="H1007" s="287"/>
      <c r="I1007" s="285"/>
      <c r="J1007" s="775">
        <f t="shared" si="1"/>
        <v>46206</v>
      </c>
      <c r="K1007" s="409">
        <f>'RESOLUCIONES 2024'!$C1007-'RESOLUCIONES 2024'!$J1007</f>
        <v>-634</v>
      </c>
      <c r="L1007" s="73"/>
      <c r="M1007" s="73"/>
      <c r="N1007" s="21"/>
      <c r="O1007" s="21"/>
    </row>
    <row r="1008" ht="15.75" customHeight="1">
      <c r="A1008" s="192" t="s">
        <v>7852</v>
      </c>
      <c r="B1008" s="351">
        <v>1003.0</v>
      </c>
      <c r="C1008" s="130">
        <v>45574.0</v>
      </c>
      <c r="D1008" s="73" t="s">
        <v>2265</v>
      </c>
      <c r="E1008" s="130" t="s">
        <v>3562</v>
      </c>
      <c r="F1008" s="73" t="s">
        <v>1624</v>
      </c>
      <c r="G1008" s="169"/>
      <c r="H1008" s="287"/>
      <c r="I1008" s="285"/>
      <c r="J1008" s="775">
        <f t="shared" si="1"/>
        <v>46206</v>
      </c>
      <c r="K1008" s="409">
        <f>'RESOLUCIONES 2024'!$C1008-'RESOLUCIONES 2024'!$J1008</f>
        <v>-632</v>
      </c>
      <c r="L1008" s="73"/>
      <c r="M1008" s="73"/>
      <c r="N1008" s="21"/>
      <c r="O1008" s="21"/>
    </row>
    <row r="1009" ht="15.75" customHeight="1">
      <c r="A1009" s="192" t="s">
        <v>7852</v>
      </c>
      <c r="B1009" s="351">
        <v>1004.0</v>
      </c>
      <c r="C1009" s="130">
        <v>45574.0</v>
      </c>
      <c r="D1009" s="73" t="s">
        <v>11775</v>
      </c>
      <c r="E1009" s="130" t="s">
        <v>11776</v>
      </c>
      <c r="F1009" s="73" t="s">
        <v>2751</v>
      </c>
      <c r="G1009" s="169"/>
      <c r="H1009" s="287"/>
      <c r="I1009" s="285"/>
      <c r="J1009" s="775">
        <f t="shared" si="1"/>
        <v>46206</v>
      </c>
      <c r="K1009" s="409">
        <f>'RESOLUCIONES 2024'!$C1009-'RESOLUCIONES 2024'!$J1009</f>
        <v>-632</v>
      </c>
      <c r="L1009" s="73"/>
      <c r="M1009" s="73"/>
      <c r="N1009" s="21"/>
      <c r="O1009" s="21"/>
    </row>
    <row r="1010" ht="15.75" customHeight="1">
      <c r="A1010" s="192" t="s">
        <v>7852</v>
      </c>
      <c r="B1010" s="351">
        <v>1005.0</v>
      </c>
      <c r="C1010" s="130">
        <v>45574.0</v>
      </c>
      <c r="D1010" s="73" t="s">
        <v>11935</v>
      </c>
      <c r="E1010" s="130" t="s">
        <v>11757</v>
      </c>
      <c r="F1010" s="73" t="s">
        <v>2751</v>
      </c>
      <c r="G1010" s="169"/>
      <c r="H1010" s="287"/>
      <c r="I1010" s="285"/>
      <c r="J1010" s="775">
        <f t="shared" si="1"/>
        <v>46206</v>
      </c>
      <c r="K1010" s="409">
        <f>'RESOLUCIONES 2024'!$C1010-'RESOLUCIONES 2024'!$J1010</f>
        <v>-632</v>
      </c>
      <c r="L1010" s="73"/>
      <c r="M1010" s="73"/>
      <c r="N1010" s="21"/>
      <c r="O1010" s="21"/>
    </row>
    <row r="1011" ht="15.75" customHeight="1">
      <c r="A1011" s="192" t="s">
        <v>7852</v>
      </c>
      <c r="B1011" s="351">
        <v>1006.0</v>
      </c>
      <c r="C1011" s="130">
        <v>45575.0</v>
      </c>
      <c r="D1011" s="73" t="s">
        <v>11936</v>
      </c>
      <c r="E1011" s="130" t="s">
        <v>11937</v>
      </c>
      <c r="F1011" s="73" t="s">
        <v>18</v>
      </c>
      <c r="G1011" s="377" t="s">
        <v>1631</v>
      </c>
      <c r="H1011" s="287"/>
      <c r="I1011" s="285"/>
      <c r="J1011" s="775">
        <f t="shared" si="1"/>
        <v>46206</v>
      </c>
      <c r="K1011" s="409">
        <f>'RESOLUCIONES 2024'!$C1011-'RESOLUCIONES 2024'!$J1011</f>
        <v>-631</v>
      </c>
      <c r="L1011" s="73"/>
      <c r="M1011" s="73"/>
      <c r="N1011" s="21"/>
      <c r="O1011" s="21"/>
    </row>
    <row r="1012" ht="15.75" customHeight="1">
      <c r="A1012" s="192" t="s">
        <v>7852</v>
      </c>
      <c r="B1012" s="351">
        <v>1007.0</v>
      </c>
      <c r="C1012" s="130">
        <v>45575.0</v>
      </c>
      <c r="D1012" s="73" t="s">
        <v>11938</v>
      </c>
      <c r="E1012" s="130" t="s">
        <v>11939</v>
      </c>
      <c r="F1012" s="73" t="s">
        <v>18</v>
      </c>
      <c r="G1012" s="169" t="s">
        <v>11940</v>
      </c>
      <c r="H1012" s="287"/>
      <c r="I1012" s="285"/>
      <c r="J1012" s="775">
        <f t="shared" si="1"/>
        <v>46206</v>
      </c>
      <c r="K1012" s="409">
        <f>'RESOLUCIONES 2024'!$C1012-'RESOLUCIONES 2024'!$J1012</f>
        <v>-631</v>
      </c>
      <c r="L1012" s="73"/>
      <c r="M1012" s="73"/>
      <c r="N1012" s="21"/>
      <c r="O1012" s="21"/>
    </row>
    <row r="1013" ht="15.75" customHeight="1">
      <c r="A1013" s="192" t="s">
        <v>7852</v>
      </c>
      <c r="B1013" s="351">
        <v>1008.0</v>
      </c>
      <c r="C1013" s="130">
        <v>45575.0</v>
      </c>
      <c r="D1013" s="73" t="s">
        <v>11941</v>
      </c>
      <c r="E1013" s="130" t="s">
        <v>11942</v>
      </c>
      <c r="F1013" s="73" t="s">
        <v>18</v>
      </c>
      <c r="G1013" s="169" t="s">
        <v>11941</v>
      </c>
      <c r="H1013" s="287"/>
      <c r="I1013" s="285"/>
      <c r="J1013" s="775">
        <f t="shared" si="1"/>
        <v>46206</v>
      </c>
      <c r="K1013" s="409">
        <f>'RESOLUCIONES 2024'!$C1013-'RESOLUCIONES 2024'!$J1013</f>
        <v>-631</v>
      </c>
      <c r="L1013" s="73"/>
      <c r="M1013" s="73"/>
      <c r="N1013" s="21"/>
      <c r="O1013" s="21"/>
    </row>
    <row r="1014" ht="15.75" customHeight="1">
      <c r="A1014" s="192" t="s">
        <v>7852</v>
      </c>
      <c r="B1014" s="351">
        <v>1009.0</v>
      </c>
      <c r="C1014" s="130">
        <v>45575.0</v>
      </c>
      <c r="D1014" s="73" t="s">
        <v>11943</v>
      </c>
      <c r="E1014" s="130" t="s">
        <v>11944</v>
      </c>
      <c r="F1014" s="73" t="s">
        <v>18</v>
      </c>
      <c r="G1014" s="169" t="s">
        <v>4665</v>
      </c>
      <c r="H1014" s="287"/>
      <c r="I1014" s="285"/>
      <c r="J1014" s="775">
        <f t="shared" si="1"/>
        <v>46206</v>
      </c>
      <c r="K1014" s="409">
        <f>'RESOLUCIONES 2024'!$C1014-'RESOLUCIONES 2024'!$J1014</f>
        <v>-631</v>
      </c>
      <c r="L1014" s="73"/>
      <c r="M1014" s="73"/>
      <c r="N1014" s="21"/>
      <c r="O1014" s="21"/>
    </row>
    <row r="1015" ht="15.75" customHeight="1">
      <c r="A1015" s="192" t="s">
        <v>7852</v>
      </c>
      <c r="B1015" s="351">
        <v>1010.0</v>
      </c>
      <c r="C1015" s="130">
        <v>45575.0</v>
      </c>
      <c r="D1015" s="73" t="s">
        <v>11945</v>
      </c>
      <c r="E1015" s="130" t="s">
        <v>11946</v>
      </c>
      <c r="F1015" s="73" t="s">
        <v>18</v>
      </c>
      <c r="G1015" s="169" t="s">
        <v>11947</v>
      </c>
      <c r="H1015" s="287"/>
      <c r="I1015" s="285"/>
      <c r="J1015" s="775">
        <f t="shared" si="1"/>
        <v>46206</v>
      </c>
      <c r="K1015" s="409">
        <f>'RESOLUCIONES 2024'!$C1015-'RESOLUCIONES 2024'!$J1015</f>
        <v>-631</v>
      </c>
      <c r="L1015" s="73"/>
      <c r="M1015" s="73"/>
      <c r="N1015" s="21"/>
      <c r="O1015" s="21"/>
    </row>
    <row r="1016" ht="15.75" customHeight="1">
      <c r="A1016" s="192" t="s">
        <v>7852</v>
      </c>
      <c r="B1016" s="351">
        <v>1011.0</v>
      </c>
      <c r="C1016" s="130">
        <v>45575.0</v>
      </c>
      <c r="D1016" s="73" t="s">
        <v>4233</v>
      </c>
      <c r="E1016" s="130" t="s">
        <v>4234</v>
      </c>
      <c r="F1016" s="73" t="s">
        <v>18</v>
      </c>
      <c r="G1016" s="169" t="s">
        <v>2850</v>
      </c>
      <c r="H1016" s="287"/>
      <c r="I1016" s="285"/>
      <c r="J1016" s="775">
        <f t="shared" si="1"/>
        <v>46206</v>
      </c>
      <c r="K1016" s="409">
        <f>'RESOLUCIONES 2024'!$C1016-'RESOLUCIONES 2024'!$J1016</f>
        <v>-631</v>
      </c>
      <c r="L1016" s="73"/>
      <c r="M1016" s="73"/>
      <c r="N1016" s="21"/>
      <c r="O1016" s="21"/>
    </row>
    <row r="1017" ht="15.75" customHeight="1">
      <c r="A1017" s="192" t="s">
        <v>7852</v>
      </c>
      <c r="B1017" s="351">
        <v>1012.0</v>
      </c>
      <c r="C1017" s="130">
        <v>45575.0</v>
      </c>
      <c r="D1017" s="73" t="s">
        <v>11948</v>
      </c>
      <c r="E1017" s="130" t="s">
        <v>11772</v>
      </c>
      <c r="F1017" s="73" t="s">
        <v>2751</v>
      </c>
      <c r="G1017" s="169"/>
      <c r="H1017" s="287"/>
      <c r="I1017" s="285"/>
      <c r="J1017" s="775">
        <f t="shared" si="1"/>
        <v>46206</v>
      </c>
      <c r="K1017" s="409">
        <f>'RESOLUCIONES 2024'!$C1017-'RESOLUCIONES 2024'!$J1017</f>
        <v>-631</v>
      </c>
      <c r="L1017" s="73"/>
      <c r="M1017" s="73"/>
      <c r="N1017" s="21"/>
      <c r="O1017" s="21"/>
    </row>
    <row r="1018" ht="15.75" customHeight="1">
      <c r="A1018" s="192" t="s">
        <v>7852</v>
      </c>
      <c r="B1018" s="351">
        <v>1013.0</v>
      </c>
      <c r="C1018" s="130">
        <v>45575.0</v>
      </c>
      <c r="D1018" s="73" t="s">
        <v>11949</v>
      </c>
      <c r="E1018" s="130" t="s">
        <v>11950</v>
      </c>
      <c r="F1018" s="73" t="s">
        <v>2751</v>
      </c>
      <c r="G1018" s="294"/>
      <c r="H1018" s="287"/>
      <c r="I1018" s="285"/>
      <c r="J1018" s="775">
        <f t="shared" si="1"/>
        <v>46206</v>
      </c>
      <c r="K1018" s="409">
        <f>'RESOLUCIONES 2024'!$C1018-'RESOLUCIONES 2024'!$J1018</f>
        <v>-631</v>
      </c>
      <c r="L1018" s="73"/>
      <c r="M1018" s="73"/>
      <c r="N1018" s="21"/>
      <c r="O1018" s="21"/>
    </row>
    <row r="1019" ht="15.75" customHeight="1">
      <c r="A1019" s="192" t="s">
        <v>7852</v>
      </c>
      <c r="B1019" s="351">
        <v>1014.0</v>
      </c>
      <c r="C1019" s="130">
        <v>45575.0</v>
      </c>
      <c r="D1019" s="73" t="s">
        <v>11747</v>
      </c>
      <c r="E1019" s="130" t="s">
        <v>11748</v>
      </c>
      <c r="F1019" s="73" t="s">
        <v>2751</v>
      </c>
      <c r="G1019" s="294"/>
      <c r="H1019" s="287"/>
      <c r="I1019" s="285"/>
      <c r="J1019" s="775">
        <f t="shared" si="1"/>
        <v>46206</v>
      </c>
      <c r="K1019" s="409">
        <f>'RESOLUCIONES 2024'!$C1019-'RESOLUCIONES 2024'!$J1019</f>
        <v>-631</v>
      </c>
      <c r="L1019" s="73"/>
      <c r="M1019" s="73"/>
      <c r="N1019" s="21"/>
      <c r="O1019" s="21"/>
    </row>
    <row r="1020" ht="15.75" customHeight="1">
      <c r="A1020" s="192" t="s">
        <v>7852</v>
      </c>
      <c r="B1020" s="351">
        <v>1015.0</v>
      </c>
      <c r="C1020" s="130">
        <v>45575.0</v>
      </c>
      <c r="D1020" s="73" t="s">
        <v>11454</v>
      </c>
      <c r="E1020" s="130" t="s">
        <v>11516</v>
      </c>
      <c r="F1020" s="73" t="s">
        <v>2751</v>
      </c>
      <c r="G1020" s="253"/>
      <c r="H1020" s="287"/>
      <c r="I1020" s="285"/>
      <c r="J1020" s="775">
        <f t="shared" si="1"/>
        <v>46206</v>
      </c>
      <c r="K1020" s="409">
        <f>'RESOLUCIONES 2024'!$C1020-'RESOLUCIONES 2024'!$J1020</f>
        <v>-631</v>
      </c>
      <c r="L1020" s="73"/>
      <c r="M1020" s="73"/>
      <c r="N1020" s="21"/>
      <c r="O1020" s="21"/>
    </row>
    <row r="1021" ht="15.75" customHeight="1">
      <c r="A1021" s="192" t="s">
        <v>7852</v>
      </c>
      <c r="B1021" s="351">
        <v>1016.0</v>
      </c>
      <c r="C1021" s="130">
        <v>45575.0</v>
      </c>
      <c r="D1021" s="73" t="s">
        <v>11951</v>
      </c>
      <c r="E1021" s="130" t="s">
        <v>3697</v>
      </c>
      <c r="F1021" s="73" t="s">
        <v>2751</v>
      </c>
      <c r="G1021" s="169"/>
      <c r="H1021" s="287"/>
      <c r="I1021" s="285"/>
      <c r="J1021" s="775">
        <f t="shared" si="1"/>
        <v>46206</v>
      </c>
      <c r="K1021" s="409">
        <f>'RESOLUCIONES 2024'!$C1021-'RESOLUCIONES 2024'!$J1021</f>
        <v>-631</v>
      </c>
      <c r="L1021" s="73"/>
      <c r="M1021" s="73"/>
      <c r="N1021" s="21"/>
      <c r="O1021" s="21"/>
    </row>
    <row r="1022" ht="15.75" customHeight="1">
      <c r="A1022" s="192" t="s">
        <v>7852</v>
      </c>
      <c r="B1022" s="351">
        <v>1017.0</v>
      </c>
      <c r="C1022" s="130">
        <v>45575.0</v>
      </c>
      <c r="D1022" s="73" t="s">
        <v>10664</v>
      </c>
      <c r="E1022" s="130" t="s">
        <v>4016</v>
      </c>
      <c r="F1022" s="73" t="s">
        <v>131</v>
      </c>
      <c r="G1022" s="169"/>
      <c r="H1022" s="287"/>
      <c r="I1022" s="285"/>
      <c r="J1022" s="775">
        <f t="shared" si="1"/>
        <v>46206</v>
      </c>
      <c r="K1022" s="409">
        <f>'RESOLUCIONES 2024'!$C1022-'RESOLUCIONES 2024'!$J1022</f>
        <v>-631</v>
      </c>
      <c r="L1022" s="73"/>
      <c r="M1022" s="73"/>
      <c r="N1022" s="21"/>
      <c r="O1022" s="21"/>
    </row>
    <row r="1023" ht="15.75" customHeight="1">
      <c r="A1023" s="192" t="s">
        <v>7852</v>
      </c>
      <c r="B1023" s="351">
        <v>1018.0</v>
      </c>
      <c r="C1023" s="130">
        <v>45575.0</v>
      </c>
      <c r="D1023" s="73" t="s">
        <v>1455</v>
      </c>
      <c r="E1023" s="130" t="s">
        <v>804</v>
      </c>
      <c r="F1023" s="73" t="s">
        <v>2751</v>
      </c>
      <c r="G1023" s="169"/>
      <c r="H1023" s="287"/>
      <c r="I1023" s="285"/>
      <c r="J1023" s="775">
        <f t="shared" si="1"/>
        <v>46206</v>
      </c>
      <c r="K1023" s="409">
        <f>'RESOLUCIONES 2024'!$C1023-'RESOLUCIONES 2024'!$J1023</f>
        <v>-631</v>
      </c>
      <c r="L1023" s="73"/>
      <c r="M1023" s="73"/>
      <c r="N1023" s="21"/>
      <c r="O1023" s="21"/>
    </row>
    <row r="1024" ht="15.75" customHeight="1">
      <c r="A1024" s="192" t="s">
        <v>7852</v>
      </c>
      <c r="B1024" s="351">
        <v>1019.0</v>
      </c>
      <c r="C1024" s="130">
        <v>45576.0</v>
      </c>
      <c r="D1024" s="73" t="s">
        <v>9382</v>
      </c>
      <c r="E1024" s="130" t="s">
        <v>11015</v>
      </c>
      <c r="F1024" s="73" t="s">
        <v>11556</v>
      </c>
      <c r="G1024" s="169"/>
      <c r="H1024" s="287"/>
      <c r="I1024" s="285"/>
      <c r="J1024" s="775">
        <f t="shared" si="1"/>
        <v>46206</v>
      </c>
      <c r="K1024" s="409">
        <f>'RESOLUCIONES 2024'!$C1024-'RESOLUCIONES 2024'!$J1024</f>
        <v>-630</v>
      </c>
      <c r="L1024" s="73"/>
      <c r="M1024" s="73"/>
      <c r="N1024" s="21"/>
      <c r="O1024" s="21"/>
    </row>
    <row r="1025" ht="15.75" customHeight="1">
      <c r="A1025" s="192" t="s">
        <v>7852</v>
      </c>
      <c r="B1025" s="351">
        <v>1020.0</v>
      </c>
      <c r="C1025" s="130">
        <v>45576.0</v>
      </c>
      <c r="D1025" s="73" t="s">
        <v>10673</v>
      </c>
      <c r="E1025" s="130" t="s">
        <v>10674</v>
      </c>
      <c r="F1025" s="73" t="s">
        <v>11556</v>
      </c>
      <c r="G1025" s="169"/>
      <c r="H1025" s="287"/>
      <c r="I1025" s="285"/>
      <c r="J1025" s="775">
        <f t="shared" si="1"/>
        <v>46206</v>
      </c>
      <c r="K1025" s="409">
        <f>'RESOLUCIONES 2024'!$C1025-'RESOLUCIONES 2024'!$J1025</f>
        <v>-630</v>
      </c>
      <c r="L1025" s="73"/>
      <c r="M1025" s="73"/>
      <c r="N1025" s="21"/>
      <c r="O1025" s="21"/>
    </row>
    <row r="1026" ht="15.75" customHeight="1">
      <c r="A1026" s="192" t="s">
        <v>7852</v>
      </c>
      <c r="B1026" s="351">
        <v>1021.0</v>
      </c>
      <c r="C1026" s="130">
        <v>45576.0</v>
      </c>
      <c r="D1026" s="73" t="s">
        <v>11952</v>
      </c>
      <c r="E1026" s="130" t="s">
        <v>11953</v>
      </c>
      <c r="F1026" s="73" t="s">
        <v>18</v>
      </c>
      <c r="G1026" s="169" t="s">
        <v>4978</v>
      </c>
      <c r="H1026" s="287"/>
      <c r="I1026" s="285"/>
      <c r="J1026" s="775">
        <f t="shared" si="1"/>
        <v>46206</v>
      </c>
      <c r="K1026" s="409">
        <f>'RESOLUCIONES 2024'!$C1026-'RESOLUCIONES 2024'!$J1026</f>
        <v>-630</v>
      </c>
      <c r="L1026" s="73"/>
      <c r="M1026" s="73"/>
      <c r="N1026" s="21"/>
      <c r="O1026" s="21"/>
    </row>
    <row r="1027" ht="15.75" customHeight="1">
      <c r="A1027" s="192" t="s">
        <v>7852</v>
      </c>
      <c r="B1027" s="784">
        <v>1022.0</v>
      </c>
      <c r="C1027" s="69">
        <v>45576.0</v>
      </c>
      <c r="D1027" s="21" t="s">
        <v>11033</v>
      </c>
      <c r="E1027" s="130" t="s">
        <v>11211</v>
      </c>
      <c r="F1027" s="73" t="s">
        <v>2253</v>
      </c>
      <c r="G1027" s="169" t="s">
        <v>9047</v>
      </c>
      <c r="H1027" s="287"/>
      <c r="I1027" s="285"/>
      <c r="J1027" s="775">
        <f t="shared" si="1"/>
        <v>46206</v>
      </c>
      <c r="K1027" s="409">
        <f>'RESOLUCIONES 2024'!$C1027-'RESOLUCIONES 2024'!$J1027</f>
        <v>-630</v>
      </c>
      <c r="L1027" s="73"/>
      <c r="M1027" s="73"/>
      <c r="N1027" s="21"/>
      <c r="O1027" s="21"/>
    </row>
    <row r="1028" ht="15.75" customHeight="1">
      <c r="A1028" s="192" t="s">
        <v>7852</v>
      </c>
      <c r="B1028" s="351">
        <v>1023.0</v>
      </c>
      <c r="C1028" s="130">
        <v>45576.0</v>
      </c>
      <c r="D1028" s="73" t="s">
        <v>7931</v>
      </c>
      <c r="E1028" s="130" t="s">
        <v>7932</v>
      </c>
      <c r="F1028" s="73" t="s">
        <v>2253</v>
      </c>
      <c r="G1028" s="169" t="s">
        <v>11954</v>
      </c>
      <c r="H1028" s="287"/>
      <c r="I1028" s="285"/>
      <c r="J1028" s="775">
        <f t="shared" si="1"/>
        <v>46206</v>
      </c>
      <c r="K1028" s="409">
        <f>'RESOLUCIONES 2024'!$C1028-'RESOLUCIONES 2024'!$J1028</f>
        <v>-630</v>
      </c>
      <c r="L1028" s="73"/>
      <c r="M1028" s="73"/>
      <c r="N1028" s="21"/>
      <c r="O1028" s="21"/>
    </row>
    <row r="1029" ht="15.75" customHeight="1">
      <c r="A1029" s="192" t="s">
        <v>7852</v>
      </c>
      <c r="B1029" s="351">
        <v>1024.0</v>
      </c>
      <c r="C1029" s="130">
        <v>45576.0</v>
      </c>
      <c r="D1029" s="73" t="s">
        <v>6152</v>
      </c>
      <c r="E1029" s="130" t="s">
        <v>6153</v>
      </c>
      <c r="F1029" s="73" t="s">
        <v>2253</v>
      </c>
      <c r="G1029" s="169" t="s">
        <v>11954</v>
      </c>
      <c r="H1029" s="287"/>
      <c r="I1029" s="285"/>
      <c r="J1029" s="775">
        <f t="shared" si="1"/>
        <v>46206</v>
      </c>
      <c r="K1029" s="409">
        <f>'RESOLUCIONES 2024'!$C1029-'RESOLUCIONES 2024'!$J1029</f>
        <v>-630</v>
      </c>
      <c r="L1029" s="73"/>
      <c r="M1029" s="73"/>
      <c r="N1029" s="21"/>
      <c r="O1029" s="21"/>
    </row>
    <row r="1030" ht="15.75" customHeight="1">
      <c r="A1030" s="192" t="s">
        <v>7852</v>
      </c>
      <c r="B1030" s="784">
        <v>1025.0</v>
      </c>
      <c r="C1030" s="69">
        <v>45576.0</v>
      </c>
      <c r="D1030" s="21" t="s">
        <v>9595</v>
      </c>
      <c r="E1030" s="130" t="s">
        <v>10057</v>
      </c>
      <c r="F1030" s="73" t="s">
        <v>2253</v>
      </c>
      <c r="G1030" s="169" t="s">
        <v>11955</v>
      </c>
      <c r="H1030" s="287"/>
      <c r="I1030" s="285"/>
      <c r="J1030" s="775">
        <f t="shared" si="1"/>
        <v>46206</v>
      </c>
      <c r="K1030" s="409">
        <f>'RESOLUCIONES 2024'!$C1030-'RESOLUCIONES 2024'!$J1030</f>
        <v>-630</v>
      </c>
      <c r="L1030" s="73"/>
      <c r="M1030" s="73"/>
      <c r="N1030" s="21"/>
      <c r="O1030" s="21"/>
    </row>
    <row r="1031" ht="15.75" customHeight="1">
      <c r="A1031" s="192" t="s">
        <v>7852</v>
      </c>
      <c r="B1031" s="784">
        <v>1026.0</v>
      </c>
      <c r="C1031" s="69">
        <v>45576.0</v>
      </c>
      <c r="D1031" s="21" t="s">
        <v>9010</v>
      </c>
      <c r="E1031" s="130" t="s">
        <v>9011</v>
      </c>
      <c r="F1031" s="73" t="s">
        <v>2253</v>
      </c>
      <c r="G1031" s="169" t="s">
        <v>7917</v>
      </c>
      <c r="H1031" s="287"/>
      <c r="I1031" s="285"/>
      <c r="J1031" s="775">
        <f t="shared" si="1"/>
        <v>46206</v>
      </c>
      <c r="K1031" s="409">
        <f>'RESOLUCIONES 2024'!$C1031-'RESOLUCIONES 2024'!$J1031</f>
        <v>-630</v>
      </c>
      <c r="L1031" s="73"/>
      <c r="M1031" s="73"/>
      <c r="N1031" s="21"/>
      <c r="O1031" s="21"/>
    </row>
    <row r="1032" ht="15.75" customHeight="1">
      <c r="A1032" s="259" t="s">
        <v>14527</v>
      </c>
      <c r="B1032" s="785">
        <v>1027.0</v>
      </c>
      <c r="C1032" s="190">
        <v>45576.0</v>
      </c>
      <c r="D1032" s="182" t="s">
        <v>5321</v>
      </c>
      <c r="E1032" s="190" t="s">
        <v>10539</v>
      </c>
      <c r="F1032" s="182" t="s">
        <v>2253</v>
      </c>
      <c r="G1032" s="210" t="s">
        <v>11956</v>
      </c>
      <c r="H1032" s="287"/>
      <c r="I1032" s="285"/>
      <c r="J1032" s="775">
        <f t="shared" si="1"/>
        <v>46206</v>
      </c>
      <c r="K1032" s="409">
        <f>'RESOLUCIONES 2024'!$C1032-'RESOLUCIONES 2024'!$J1032</f>
        <v>-630</v>
      </c>
      <c r="L1032" s="73"/>
      <c r="M1032" s="73"/>
      <c r="N1032" s="21"/>
      <c r="O1032" s="21"/>
    </row>
    <row r="1033" ht="15.75" customHeight="1">
      <c r="A1033" s="192" t="s">
        <v>7852</v>
      </c>
      <c r="B1033" s="784">
        <v>1028.0</v>
      </c>
      <c r="C1033" s="130">
        <v>45576.0</v>
      </c>
      <c r="D1033" s="73" t="s">
        <v>9526</v>
      </c>
      <c r="E1033" s="130" t="s">
        <v>9655</v>
      </c>
      <c r="F1033" s="73" t="s">
        <v>2253</v>
      </c>
      <c r="G1033" s="169" t="s">
        <v>11692</v>
      </c>
      <c r="H1033" s="287"/>
      <c r="I1033" s="285"/>
      <c r="J1033" s="775">
        <f t="shared" si="1"/>
        <v>46206</v>
      </c>
      <c r="K1033" s="409">
        <f>'RESOLUCIONES 2024'!$C1033-'RESOLUCIONES 2024'!$J1033</f>
        <v>-630</v>
      </c>
      <c r="L1033" s="73"/>
      <c r="M1033" s="73"/>
      <c r="N1033" s="21"/>
      <c r="O1033" s="21"/>
    </row>
    <row r="1034" ht="15.75" customHeight="1">
      <c r="A1034" s="192" t="s">
        <v>7852</v>
      </c>
      <c r="B1034" s="784">
        <v>1029.0</v>
      </c>
      <c r="C1034" s="130">
        <v>45576.0</v>
      </c>
      <c r="D1034" s="73" t="s">
        <v>7793</v>
      </c>
      <c r="E1034" s="130" t="s">
        <v>7794</v>
      </c>
      <c r="F1034" s="73" t="s">
        <v>2253</v>
      </c>
      <c r="G1034" s="169" t="s">
        <v>11958</v>
      </c>
      <c r="H1034" s="287"/>
      <c r="I1034" s="285"/>
      <c r="J1034" s="775">
        <f t="shared" si="1"/>
        <v>46206</v>
      </c>
      <c r="K1034" s="409">
        <f>'RESOLUCIONES 2024'!$C1034-'RESOLUCIONES 2024'!$J1034</f>
        <v>-630</v>
      </c>
      <c r="L1034" s="73"/>
      <c r="M1034" s="73"/>
      <c r="N1034" s="21"/>
      <c r="O1034" s="21"/>
    </row>
    <row r="1035" ht="15.75" customHeight="1">
      <c r="A1035" s="192" t="s">
        <v>7852</v>
      </c>
      <c r="B1035" s="351">
        <v>1030.0</v>
      </c>
      <c r="C1035" s="130">
        <v>45576.0</v>
      </c>
      <c r="D1035" s="73" t="s">
        <v>11131</v>
      </c>
      <c r="E1035" s="130" t="s">
        <v>11959</v>
      </c>
      <c r="F1035" s="73" t="s">
        <v>8629</v>
      </c>
      <c r="G1035" s="169"/>
      <c r="H1035" s="287"/>
      <c r="I1035" s="285"/>
      <c r="J1035" s="775">
        <f t="shared" si="1"/>
        <v>46206</v>
      </c>
      <c r="K1035" s="409">
        <f>'RESOLUCIONES 2024'!$C1035-'RESOLUCIONES 2024'!$J1035</f>
        <v>-630</v>
      </c>
      <c r="L1035" s="73"/>
      <c r="M1035" s="73"/>
      <c r="N1035" s="21"/>
      <c r="O1035" s="21"/>
    </row>
    <row r="1036" ht="15.75" customHeight="1">
      <c r="A1036" s="192" t="s">
        <v>7852</v>
      </c>
      <c r="B1036" s="351">
        <v>1031.0</v>
      </c>
      <c r="C1036" s="130">
        <v>45576.0</v>
      </c>
      <c r="D1036" s="73" t="s">
        <v>9232</v>
      </c>
      <c r="E1036" s="130" t="s">
        <v>9447</v>
      </c>
      <c r="F1036" s="73" t="s">
        <v>8629</v>
      </c>
      <c r="G1036" s="169"/>
      <c r="H1036" s="287"/>
      <c r="I1036" s="285"/>
      <c r="J1036" s="775">
        <f t="shared" si="1"/>
        <v>46206</v>
      </c>
      <c r="K1036" s="409">
        <f>'RESOLUCIONES 2024'!$C1036-'RESOLUCIONES 2024'!$J1036</f>
        <v>-630</v>
      </c>
      <c r="L1036" s="73"/>
      <c r="M1036" s="73"/>
      <c r="N1036" s="21"/>
      <c r="O1036" s="21"/>
    </row>
    <row r="1037" ht="15.75" customHeight="1">
      <c r="A1037" s="192" t="s">
        <v>7852</v>
      </c>
      <c r="B1037" s="351">
        <v>1032.0</v>
      </c>
      <c r="C1037" s="130">
        <v>45576.0</v>
      </c>
      <c r="D1037" s="73" t="s">
        <v>8385</v>
      </c>
      <c r="E1037" s="130" t="s">
        <v>8386</v>
      </c>
      <c r="F1037" s="73" t="s">
        <v>1624</v>
      </c>
      <c r="G1037" s="169"/>
      <c r="H1037" s="287"/>
      <c r="I1037" s="285"/>
      <c r="J1037" s="775">
        <f t="shared" si="1"/>
        <v>46206</v>
      </c>
      <c r="K1037" s="409">
        <f>'RESOLUCIONES 2024'!$C1037-'RESOLUCIONES 2024'!$J1037</f>
        <v>-630</v>
      </c>
      <c r="L1037" s="73"/>
      <c r="M1037" s="73"/>
      <c r="N1037" s="21"/>
      <c r="O1037" s="21"/>
    </row>
    <row r="1038" ht="15.75" customHeight="1">
      <c r="A1038" s="192" t="s">
        <v>7852</v>
      </c>
      <c r="B1038" s="351">
        <v>1033.0</v>
      </c>
      <c r="C1038" s="130">
        <v>45579.0</v>
      </c>
      <c r="D1038" s="73" t="s">
        <v>11960</v>
      </c>
      <c r="E1038" s="130" t="s">
        <v>11937</v>
      </c>
      <c r="F1038" s="73" t="s">
        <v>2751</v>
      </c>
      <c r="G1038" s="169"/>
      <c r="H1038" s="287"/>
      <c r="I1038" s="285"/>
      <c r="J1038" s="775">
        <f t="shared" si="1"/>
        <v>46206</v>
      </c>
      <c r="K1038" s="409">
        <f>'RESOLUCIONES 2024'!$C1038-'RESOLUCIONES 2024'!$J1038</f>
        <v>-627</v>
      </c>
      <c r="L1038" s="73"/>
      <c r="M1038" s="73"/>
      <c r="N1038" s="21"/>
      <c r="O1038" s="21"/>
    </row>
    <row r="1039" ht="15.75" customHeight="1">
      <c r="A1039" s="73"/>
      <c r="B1039" s="351">
        <v>1034.0</v>
      </c>
      <c r="C1039" s="130">
        <v>45579.0</v>
      </c>
      <c r="D1039" s="73" t="s">
        <v>11961</v>
      </c>
      <c r="E1039" s="130"/>
      <c r="F1039" s="73"/>
      <c r="G1039" s="169"/>
      <c r="H1039" s="287"/>
      <c r="I1039" s="285"/>
      <c r="J1039" s="775">
        <f t="shared" si="1"/>
        <v>46206</v>
      </c>
      <c r="K1039" s="409">
        <f>'RESOLUCIONES 2024'!$C1039-'RESOLUCIONES 2024'!$J1039</f>
        <v>-627</v>
      </c>
      <c r="L1039" s="73"/>
      <c r="M1039" s="73"/>
      <c r="N1039" s="21"/>
      <c r="O1039" s="21"/>
    </row>
    <row r="1040" ht="15.75" customHeight="1">
      <c r="A1040" s="192" t="s">
        <v>7852</v>
      </c>
      <c r="B1040" s="351">
        <v>1035.0</v>
      </c>
      <c r="C1040" s="130">
        <v>45579.0</v>
      </c>
      <c r="D1040" s="73" t="s">
        <v>8477</v>
      </c>
      <c r="E1040" s="130" t="s">
        <v>10211</v>
      </c>
      <c r="F1040" s="73" t="s">
        <v>1593</v>
      </c>
      <c r="G1040" s="365" t="s">
        <v>10731</v>
      </c>
      <c r="H1040" s="287"/>
      <c r="I1040" s="285"/>
      <c r="J1040" s="775">
        <f t="shared" si="1"/>
        <v>46206</v>
      </c>
      <c r="K1040" s="409">
        <f>'RESOLUCIONES 2024'!$C1040-'RESOLUCIONES 2024'!$J1040</f>
        <v>-627</v>
      </c>
      <c r="L1040" s="73"/>
      <c r="M1040" s="73"/>
      <c r="N1040" s="21"/>
      <c r="O1040" s="21"/>
    </row>
    <row r="1041" ht="15.75" customHeight="1">
      <c r="A1041" s="192" t="s">
        <v>7852</v>
      </c>
      <c r="B1041" s="351">
        <v>1036.0</v>
      </c>
      <c r="C1041" s="130">
        <v>45579.0</v>
      </c>
      <c r="D1041" s="73" t="s">
        <v>4895</v>
      </c>
      <c r="E1041" s="130" t="s">
        <v>11393</v>
      </c>
      <c r="F1041" s="73" t="s">
        <v>1593</v>
      </c>
      <c r="G1041" s="365" t="s">
        <v>10731</v>
      </c>
      <c r="H1041" s="287"/>
      <c r="I1041" s="285"/>
      <c r="J1041" s="775">
        <f t="shared" si="1"/>
        <v>46206</v>
      </c>
      <c r="K1041" s="409">
        <f>'RESOLUCIONES 2024'!$C1041-'RESOLUCIONES 2024'!$J1041</f>
        <v>-627</v>
      </c>
      <c r="L1041" s="73"/>
      <c r="M1041" s="73"/>
      <c r="N1041" s="21"/>
      <c r="O1041" s="21"/>
    </row>
    <row r="1042" ht="15.75" customHeight="1">
      <c r="A1042" s="192" t="s">
        <v>7852</v>
      </c>
      <c r="B1042" s="351">
        <v>1037.0</v>
      </c>
      <c r="C1042" s="130">
        <v>45579.0</v>
      </c>
      <c r="D1042" s="73" t="s">
        <v>6800</v>
      </c>
      <c r="E1042" s="130" t="s">
        <v>9433</v>
      </c>
      <c r="F1042" s="73" t="s">
        <v>1593</v>
      </c>
      <c r="G1042" s="365" t="s">
        <v>10731</v>
      </c>
      <c r="H1042" s="287"/>
      <c r="I1042" s="285"/>
      <c r="J1042" s="775">
        <f t="shared" si="1"/>
        <v>46206</v>
      </c>
      <c r="K1042" s="409">
        <f>'RESOLUCIONES 2024'!$C1042-'RESOLUCIONES 2024'!$J1042</f>
        <v>-627</v>
      </c>
      <c r="L1042" s="73"/>
      <c r="M1042" s="73"/>
      <c r="N1042" s="21"/>
      <c r="O1042" s="21"/>
    </row>
    <row r="1043" ht="15.75" customHeight="1">
      <c r="A1043" s="192" t="s">
        <v>7852</v>
      </c>
      <c r="B1043" s="351">
        <v>1038.0</v>
      </c>
      <c r="C1043" s="130">
        <v>45579.0</v>
      </c>
      <c r="D1043" s="73" t="s">
        <v>8347</v>
      </c>
      <c r="E1043" s="130" t="s">
        <v>11962</v>
      </c>
      <c r="F1043" s="73" t="s">
        <v>1593</v>
      </c>
      <c r="G1043" s="365" t="s">
        <v>10731</v>
      </c>
      <c r="H1043" s="287"/>
      <c r="I1043" s="285"/>
      <c r="J1043" s="775">
        <f t="shared" si="1"/>
        <v>46206</v>
      </c>
      <c r="K1043" s="409">
        <f>'RESOLUCIONES 2024'!$C1043-'RESOLUCIONES 2024'!$J1043</f>
        <v>-627</v>
      </c>
      <c r="L1043" s="73"/>
      <c r="M1043" s="73"/>
      <c r="N1043" s="21"/>
      <c r="O1043" s="21"/>
    </row>
    <row r="1044" ht="15.75" customHeight="1">
      <c r="A1044" s="192" t="s">
        <v>7852</v>
      </c>
      <c r="B1044" s="351">
        <v>1039.0</v>
      </c>
      <c r="C1044" s="130">
        <v>45580.0</v>
      </c>
      <c r="D1044" s="73" t="s">
        <v>11963</v>
      </c>
      <c r="E1044" s="130" t="s">
        <v>9227</v>
      </c>
      <c r="F1044" s="73" t="s">
        <v>131</v>
      </c>
      <c r="G1044" s="169"/>
      <c r="H1044" s="287"/>
      <c r="I1044" s="285"/>
      <c r="J1044" s="775">
        <f t="shared" si="1"/>
        <v>46206</v>
      </c>
      <c r="K1044" s="409">
        <f>'RESOLUCIONES 2024'!$C1044-'RESOLUCIONES 2024'!$J1044</f>
        <v>-626</v>
      </c>
      <c r="L1044" s="73"/>
      <c r="M1044" s="73"/>
      <c r="N1044" s="21"/>
      <c r="O1044" s="21"/>
    </row>
    <row r="1045" ht="15.75" customHeight="1">
      <c r="A1045" s="192" t="s">
        <v>7852</v>
      </c>
      <c r="B1045" s="351">
        <v>1040.0</v>
      </c>
      <c r="C1045" s="130">
        <v>45580.0</v>
      </c>
      <c r="D1045" s="73" t="s">
        <v>9528</v>
      </c>
      <c r="E1045" s="130" t="s">
        <v>9529</v>
      </c>
      <c r="F1045" s="73" t="s">
        <v>131</v>
      </c>
      <c r="G1045" s="169"/>
      <c r="H1045" s="287"/>
      <c r="I1045" s="285"/>
      <c r="J1045" s="775">
        <f t="shared" si="1"/>
        <v>46206</v>
      </c>
      <c r="K1045" s="409">
        <f>'RESOLUCIONES 2024'!$C1045-'RESOLUCIONES 2024'!$J1045</f>
        <v>-626</v>
      </c>
      <c r="L1045" s="73"/>
      <c r="M1045" s="73"/>
      <c r="N1045" s="21"/>
      <c r="O1045" s="21"/>
    </row>
    <row r="1046" ht="15.75" customHeight="1">
      <c r="A1046" s="192" t="s">
        <v>7852</v>
      </c>
      <c r="B1046" s="351">
        <v>1041.0</v>
      </c>
      <c r="C1046" s="130">
        <v>45580.0</v>
      </c>
      <c r="D1046" s="73" t="s">
        <v>2873</v>
      </c>
      <c r="E1046" s="130" t="s">
        <v>9703</v>
      </c>
      <c r="F1046" s="73" t="s">
        <v>131</v>
      </c>
      <c r="G1046" s="169"/>
      <c r="H1046" s="287"/>
      <c r="I1046" s="285"/>
      <c r="J1046" s="775">
        <f t="shared" si="1"/>
        <v>46206</v>
      </c>
      <c r="K1046" s="409">
        <f>'RESOLUCIONES 2024'!$C1046-'RESOLUCIONES 2024'!$J1046</f>
        <v>-626</v>
      </c>
      <c r="L1046" s="73"/>
      <c r="M1046" s="73"/>
      <c r="N1046" s="21"/>
      <c r="O1046" s="21"/>
    </row>
    <row r="1047" ht="15.75" customHeight="1">
      <c r="A1047" s="192" t="s">
        <v>7852</v>
      </c>
      <c r="B1047" s="351">
        <v>1042.0</v>
      </c>
      <c r="C1047" s="130">
        <v>45580.0</v>
      </c>
      <c r="D1047" s="73" t="s">
        <v>9017</v>
      </c>
      <c r="E1047" s="130" t="s">
        <v>11700</v>
      </c>
      <c r="F1047" s="73" t="s">
        <v>131</v>
      </c>
      <c r="G1047" s="169"/>
      <c r="H1047" s="287"/>
      <c r="I1047" s="285"/>
      <c r="J1047" s="775">
        <f t="shared" si="1"/>
        <v>46206</v>
      </c>
      <c r="K1047" s="409">
        <f>'RESOLUCIONES 2024'!$C1047-'RESOLUCIONES 2024'!$J1047</f>
        <v>-626</v>
      </c>
      <c r="L1047" s="73"/>
      <c r="M1047" s="73"/>
      <c r="N1047" s="21"/>
      <c r="O1047" s="21"/>
    </row>
    <row r="1048" ht="15.75" customHeight="1">
      <c r="A1048" s="192" t="s">
        <v>7852</v>
      </c>
      <c r="B1048" s="351">
        <v>1043.0</v>
      </c>
      <c r="C1048" s="130">
        <v>45580.0</v>
      </c>
      <c r="D1048" s="73" t="s">
        <v>9105</v>
      </c>
      <c r="E1048" s="130" t="s">
        <v>9106</v>
      </c>
      <c r="F1048" s="73" t="s">
        <v>131</v>
      </c>
      <c r="G1048" s="169"/>
      <c r="H1048" s="287"/>
      <c r="I1048" s="285"/>
      <c r="J1048" s="775">
        <f t="shared" si="1"/>
        <v>46206</v>
      </c>
      <c r="K1048" s="409">
        <f>'RESOLUCIONES 2024'!$C1048-'RESOLUCIONES 2024'!$J1048</f>
        <v>-626</v>
      </c>
      <c r="L1048" s="73"/>
      <c r="M1048" s="73"/>
      <c r="N1048" s="21"/>
      <c r="O1048" s="21"/>
    </row>
    <row r="1049" ht="15.75" customHeight="1">
      <c r="A1049" s="192" t="s">
        <v>7852</v>
      </c>
      <c r="B1049" s="351">
        <v>1044.0</v>
      </c>
      <c r="C1049" s="130">
        <v>45580.0</v>
      </c>
      <c r="D1049" s="73" t="s">
        <v>5747</v>
      </c>
      <c r="E1049" s="130" t="s">
        <v>11699</v>
      </c>
      <c r="F1049" s="73" t="s">
        <v>131</v>
      </c>
      <c r="G1049" s="169"/>
      <c r="H1049" s="287"/>
      <c r="I1049" s="285"/>
      <c r="J1049" s="775">
        <f t="shared" si="1"/>
        <v>46206</v>
      </c>
      <c r="K1049" s="409">
        <f>'RESOLUCIONES 2024'!$C1049-'RESOLUCIONES 2024'!$J1049</f>
        <v>-626</v>
      </c>
      <c r="L1049" s="73"/>
      <c r="M1049" s="73"/>
      <c r="N1049" s="21"/>
      <c r="O1049" s="21"/>
    </row>
    <row r="1050" ht="15.75" customHeight="1">
      <c r="A1050" s="192" t="s">
        <v>7852</v>
      </c>
      <c r="B1050" s="351">
        <v>1045.0</v>
      </c>
      <c r="C1050" s="130">
        <v>45580.0</v>
      </c>
      <c r="D1050" s="73" t="s">
        <v>9361</v>
      </c>
      <c r="E1050" s="130" t="s">
        <v>11653</v>
      </c>
      <c r="F1050" s="73" t="s">
        <v>131</v>
      </c>
      <c r="G1050" s="169"/>
      <c r="H1050" s="287"/>
      <c r="I1050" s="285"/>
      <c r="J1050" s="775">
        <f t="shared" si="1"/>
        <v>46206</v>
      </c>
      <c r="K1050" s="409">
        <f>'RESOLUCIONES 2024'!$C1050-'RESOLUCIONES 2024'!$J1050</f>
        <v>-626</v>
      </c>
      <c r="L1050" s="73"/>
      <c r="M1050" s="73"/>
      <c r="N1050" s="21"/>
      <c r="O1050" s="21"/>
    </row>
    <row r="1051" ht="15.75" customHeight="1">
      <c r="A1051" s="192" t="s">
        <v>7852</v>
      </c>
      <c r="B1051" s="351">
        <v>1046.0</v>
      </c>
      <c r="C1051" s="130">
        <v>45580.0</v>
      </c>
      <c r="D1051" s="73" t="s">
        <v>11964</v>
      </c>
      <c r="E1051" s="130" t="s">
        <v>11965</v>
      </c>
      <c r="F1051" s="73" t="s">
        <v>18</v>
      </c>
      <c r="G1051" s="169"/>
      <c r="H1051" s="287"/>
      <c r="I1051" s="285"/>
      <c r="J1051" s="775">
        <f t="shared" si="1"/>
        <v>46206</v>
      </c>
      <c r="K1051" s="409">
        <f>'RESOLUCIONES 2024'!$C1051-'RESOLUCIONES 2024'!$J1051</f>
        <v>-626</v>
      </c>
      <c r="L1051" s="73"/>
      <c r="M1051" s="73"/>
      <c r="N1051" s="21"/>
      <c r="O1051" s="21"/>
    </row>
    <row r="1052" ht="15.75" customHeight="1">
      <c r="A1052" s="192" t="s">
        <v>7852</v>
      </c>
      <c r="B1052" s="351">
        <v>1047.0</v>
      </c>
      <c r="C1052" s="130">
        <v>45580.0</v>
      </c>
      <c r="D1052" s="73" t="s">
        <v>11966</v>
      </c>
      <c r="E1052" s="130" t="s">
        <v>11967</v>
      </c>
      <c r="F1052" s="73" t="s">
        <v>18</v>
      </c>
      <c r="G1052" s="169"/>
      <c r="H1052" s="287"/>
      <c r="I1052" s="285"/>
      <c r="J1052" s="775">
        <f t="shared" si="1"/>
        <v>46206</v>
      </c>
      <c r="K1052" s="409">
        <f>'RESOLUCIONES 2024'!$C1052-'RESOLUCIONES 2024'!$J1052</f>
        <v>-626</v>
      </c>
      <c r="L1052" s="73"/>
      <c r="M1052" s="73"/>
      <c r="N1052" s="21"/>
      <c r="O1052" s="21"/>
    </row>
    <row r="1053" ht="15.75" customHeight="1">
      <c r="A1053" s="192" t="s">
        <v>7852</v>
      </c>
      <c r="B1053" s="351">
        <v>1048.0</v>
      </c>
      <c r="C1053" s="130">
        <v>45582.0</v>
      </c>
      <c r="D1053" s="73" t="s">
        <v>14528</v>
      </c>
      <c r="E1053" s="130" t="s">
        <v>8228</v>
      </c>
      <c r="F1053" s="73" t="s">
        <v>1624</v>
      </c>
      <c r="G1053" s="169"/>
      <c r="H1053" s="287"/>
      <c r="I1053" s="285"/>
      <c r="J1053" s="775">
        <f t="shared" si="1"/>
        <v>46206</v>
      </c>
      <c r="K1053" s="409">
        <f>'RESOLUCIONES 2024'!$C1053-'RESOLUCIONES 2024'!$J1053</f>
        <v>-624</v>
      </c>
      <c r="L1053" s="73"/>
      <c r="M1053" s="73"/>
      <c r="N1053" s="21"/>
      <c r="O1053" s="21"/>
    </row>
    <row r="1054" ht="15.75" customHeight="1">
      <c r="A1054" s="192" t="s">
        <v>7852</v>
      </c>
      <c r="B1054" s="351">
        <v>1049.0</v>
      </c>
      <c r="C1054" s="130">
        <v>45582.0</v>
      </c>
      <c r="D1054" s="73" t="s">
        <v>11606</v>
      </c>
      <c r="E1054" s="130" t="s">
        <v>11817</v>
      </c>
      <c r="F1054" s="73" t="s">
        <v>1624</v>
      </c>
      <c r="G1054" s="169"/>
      <c r="H1054" s="287"/>
      <c r="I1054" s="285"/>
      <c r="J1054" s="775">
        <f t="shared" si="1"/>
        <v>46206</v>
      </c>
      <c r="K1054" s="409">
        <f>'RESOLUCIONES 2024'!$C1054-'RESOLUCIONES 2024'!$J1054</f>
        <v>-624</v>
      </c>
      <c r="L1054" s="73"/>
      <c r="M1054" s="73"/>
      <c r="N1054" s="21"/>
      <c r="O1054" s="21"/>
    </row>
    <row r="1055" ht="15.75" customHeight="1">
      <c r="A1055" s="192" t="s">
        <v>7852</v>
      </c>
      <c r="B1055" s="351">
        <v>1050.0</v>
      </c>
      <c r="C1055" s="130">
        <v>45582.0</v>
      </c>
      <c r="D1055" s="73" t="s">
        <v>9402</v>
      </c>
      <c r="E1055" s="130" t="s">
        <v>11545</v>
      </c>
      <c r="F1055" s="73" t="s">
        <v>1624</v>
      </c>
      <c r="G1055" s="169"/>
      <c r="H1055" s="287"/>
      <c r="I1055" s="285"/>
      <c r="J1055" s="775">
        <f t="shared" si="1"/>
        <v>46206</v>
      </c>
      <c r="K1055" s="409">
        <f>'RESOLUCIONES 2024'!$C1055-'RESOLUCIONES 2024'!$J1055</f>
        <v>-624</v>
      </c>
      <c r="L1055" s="73"/>
      <c r="M1055" s="73"/>
      <c r="N1055" s="21"/>
      <c r="O1055" s="21"/>
    </row>
    <row r="1056" ht="15.75" customHeight="1">
      <c r="A1056" s="192" t="s">
        <v>7852</v>
      </c>
      <c r="B1056" s="351">
        <v>1051.0</v>
      </c>
      <c r="C1056" s="130">
        <v>45582.0</v>
      </c>
      <c r="D1056" s="73" t="s">
        <v>2122</v>
      </c>
      <c r="E1056" s="130" t="s">
        <v>11141</v>
      </c>
      <c r="F1056" s="73" t="s">
        <v>1624</v>
      </c>
      <c r="G1056" s="169"/>
      <c r="H1056" s="287"/>
      <c r="I1056" s="285"/>
      <c r="J1056" s="775">
        <f t="shared" si="1"/>
        <v>46206</v>
      </c>
      <c r="K1056" s="409">
        <f>'RESOLUCIONES 2024'!$C1056-'RESOLUCIONES 2024'!$J1056</f>
        <v>-624</v>
      </c>
      <c r="L1056" s="73"/>
      <c r="M1056" s="73"/>
      <c r="N1056" s="21"/>
      <c r="O1056" s="21"/>
    </row>
    <row r="1057" ht="15.75" customHeight="1">
      <c r="A1057" s="192" t="s">
        <v>7852</v>
      </c>
      <c r="B1057" s="351">
        <v>1052.0</v>
      </c>
      <c r="C1057" s="130">
        <v>45582.0</v>
      </c>
      <c r="D1057" s="73" t="s">
        <v>6228</v>
      </c>
      <c r="E1057" s="130" t="s">
        <v>6229</v>
      </c>
      <c r="F1057" s="73" t="s">
        <v>1624</v>
      </c>
      <c r="G1057" s="169"/>
      <c r="H1057" s="287"/>
      <c r="I1057" s="285"/>
      <c r="J1057" s="775">
        <f t="shared" si="1"/>
        <v>46206</v>
      </c>
      <c r="K1057" s="409">
        <f>'RESOLUCIONES 2024'!$C1057-'RESOLUCIONES 2024'!$J1057</f>
        <v>-624</v>
      </c>
      <c r="L1057" s="73"/>
      <c r="M1057" s="73"/>
      <c r="N1057" s="21"/>
      <c r="O1057" s="21"/>
    </row>
    <row r="1058" ht="15.75" customHeight="1">
      <c r="A1058" s="192" t="s">
        <v>7852</v>
      </c>
      <c r="B1058" s="351">
        <v>1053.0</v>
      </c>
      <c r="C1058" s="130">
        <v>45586.0</v>
      </c>
      <c r="D1058" s="73" t="s">
        <v>11927</v>
      </c>
      <c r="E1058" s="130" t="s">
        <v>2693</v>
      </c>
      <c r="F1058" s="73" t="s">
        <v>2751</v>
      </c>
      <c r="G1058" s="169"/>
      <c r="H1058" s="287"/>
      <c r="I1058" s="285"/>
      <c r="J1058" s="775">
        <f t="shared" si="1"/>
        <v>46206</v>
      </c>
      <c r="K1058" s="409">
        <f>'RESOLUCIONES 2024'!$C1058-'RESOLUCIONES 2024'!$J1058</f>
        <v>-620</v>
      </c>
      <c r="L1058" s="73"/>
      <c r="M1058" s="73"/>
      <c r="N1058" s="21"/>
      <c r="O1058" s="21"/>
    </row>
    <row r="1059" ht="15.75" customHeight="1">
      <c r="A1059" s="192" t="s">
        <v>7852</v>
      </c>
      <c r="B1059" s="351">
        <v>1054.0</v>
      </c>
      <c r="C1059" s="130">
        <v>45586.0</v>
      </c>
      <c r="D1059" s="73" t="s">
        <v>11969</v>
      </c>
      <c r="E1059" s="130" t="s">
        <v>11845</v>
      </c>
      <c r="F1059" s="73" t="s">
        <v>2751</v>
      </c>
      <c r="G1059" s="169"/>
      <c r="H1059" s="287"/>
      <c r="I1059" s="285"/>
      <c r="J1059" s="775">
        <f t="shared" si="1"/>
        <v>46206</v>
      </c>
      <c r="K1059" s="409">
        <f>'RESOLUCIONES 2024'!$C1059-'RESOLUCIONES 2024'!$J1059</f>
        <v>-620</v>
      </c>
      <c r="L1059" s="73"/>
      <c r="M1059" s="73"/>
      <c r="N1059" s="21"/>
      <c r="O1059" s="21"/>
    </row>
    <row r="1060" ht="15.75" customHeight="1">
      <c r="A1060" s="192" t="s">
        <v>7852</v>
      </c>
      <c r="B1060" s="351">
        <v>1055.0</v>
      </c>
      <c r="C1060" s="130">
        <v>45586.0</v>
      </c>
      <c r="D1060" s="73" t="s">
        <v>11829</v>
      </c>
      <c r="E1060" s="130" t="s">
        <v>11830</v>
      </c>
      <c r="F1060" s="73" t="s">
        <v>2751</v>
      </c>
      <c r="G1060" s="169"/>
      <c r="H1060" s="287"/>
      <c r="I1060" s="285"/>
      <c r="J1060" s="775">
        <f t="shared" si="1"/>
        <v>46206</v>
      </c>
      <c r="K1060" s="409">
        <f>'RESOLUCIONES 2024'!$C1060-'RESOLUCIONES 2024'!$J1060</f>
        <v>-620</v>
      </c>
      <c r="L1060" s="73"/>
      <c r="M1060" s="73"/>
      <c r="N1060" s="21"/>
      <c r="O1060" s="21"/>
    </row>
    <row r="1061" ht="15.75" customHeight="1">
      <c r="A1061" s="192" t="s">
        <v>7852</v>
      </c>
      <c r="B1061" s="351">
        <v>1056.0</v>
      </c>
      <c r="C1061" s="130">
        <v>45586.0</v>
      </c>
      <c r="D1061" s="73" t="s">
        <v>11970</v>
      </c>
      <c r="E1061" s="130" t="s">
        <v>11420</v>
      </c>
      <c r="F1061" s="73" t="s">
        <v>1624</v>
      </c>
      <c r="G1061" s="169"/>
      <c r="H1061" s="287"/>
      <c r="I1061" s="285"/>
      <c r="J1061" s="775">
        <f t="shared" si="1"/>
        <v>46206</v>
      </c>
      <c r="K1061" s="409">
        <f>'RESOLUCIONES 2024'!$C1061-'RESOLUCIONES 2024'!$J1061</f>
        <v>-620</v>
      </c>
      <c r="L1061" s="73"/>
      <c r="M1061" s="73"/>
      <c r="N1061" s="21"/>
      <c r="O1061" s="21"/>
    </row>
    <row r="1062" ht="15.75" customHeight="1">
      <c r="A1062" s="192" t="s">
        <v>7852</v>
      </c>
      <c r="B1062" s="351">
        <v>1057.0</v>
      </c>
      <c r="C1062" s="130">
        <v>45586.0</v>
      </c>
      <c r="D1062" s="73" t="s">
        <v>11971</v>
      </c>
      <c r="E1062" s="130" t="s">
        <v>11621</v>
      </c>
      <c r="F1062" s="73" t="s">
        <v>1624</v>
      </c>
      <c r="G1062" s="169"/>
      <c r="H1062" s="287"/>
      <c r="I1062" s="285"/>
      <c r="J1062" s="775">
        <f t="shared" si="1"/>
        <v>46206</v>
      </c>
      <c r="K1062" s="409">
        <f>'RESOLUCIONES 2024'!$C1062-'RESOLUCIONES 2024'!$J1062</f>
        <v>-620</v>
      </c>
      <c r="L1062" s="73"/>
      <c r="M1062" s="73"/>
      <c r="N1062" s="21"/>
      <c r="O1062" s="21"/>
    </row>
    <row r="1063" ht="15.75" customHeight="1">
      <c r="A1063" s="192" t="s">
        <v>7852</v>
      </c>
      <c r="B1063" s="351">
        <v>1058.0</v>
      </c>
      <c r="C1063" s="130">
        <v>45586.0</v>
      </c>
      <c r="D1063" s="73" t="s">
        <v>11008</v>
      </c>
      <c r="E1063" s="130" t="s">
        <v>11212</v>
      </c>
      <c r="F1063" s="73" t="s">
        <v>1624</v>
      </c>
      <c r="G1063" s="169"/>
      <c r="H1063" s="287"/>
      <c r="I1063" s="285"/>
      <c r="J1063" s="775">
        <f t="shared" si="1"/>
        <v>46206</v>
      </c>
      <c r="K1063" s="409">
        <f>'RESOLUCIONES 2024'!$C1063-'RESOLUCIONES 2024'!$J1063</f>
        <v>-620</v>
      </c>
      <c r="L1063" s="73"/>
      <c r="M1063" s="73"/>
      <c r="N1063" s="21"/>
      <c r="O1063" s="21"/>
    </row>
    <row r="1064" ht="15.75" customHeight="1">
      <c r="A1064" s="192" t="s">
        <v>7852</v>
      </c>
      <c r="B1064" s="351">
        <v>1059.0</v>
      </c>
      <c r="C1064" s="130">
        <v>45586.0</v>
      </c>
      <c r="D1064" s="73" t="s">
        <v>4164</v>
      </c>
      <c r="E1064" s="130" t="s">
        <v>11563</v>
      </c>
      <c r="F1064" s="73" t="s">
        <v>1624</v>
      </c>
      <c r="G1064" s="169"/>
      <c r="H1064" s="287"/>
      <c r="I1064" s="285"/>
      <c r="J1064" s="775">
        <f t="shared" si="1"/>
        <v>46206</v>
      </c>
      <c r="K1064" s="409">
        <f>'RESOLUCIONES 2024'!$C1064-'RESOLUCIONES 2024'!$J1064</f>
        <v>-620</v>
      </c>
      <c r="L1064" s="73"/>
      <c r="M1064" s="73"/>
      <c r="N1064" s="21"/>
      <c r="O1064" s="21"/>
    </row>
    <row r="1065" ht="15.75" customHeight="1">
      <c r="A1065" s="192" t="s">
        <v>7852</v>
      </c>
      <c r="B1065" s="351">
        <v>1060.0</v>
      </c>
      <c r="C1065" s="130">
        <v>45586.0</v>
      </c>
      <c r="D1065" s="73" t="s">
        <v>11546</v>
      </c>
      <c r="E1065" s="130" t="s">
        <v>7082</v>
      </c>
      <c r="F1065" s="73" t="s">
        <v>1624</v>
      </c>
      <c r="G1065" s="169"/>
      <c r="H1065" s="287"/>
      <c r="I1065" s="285"/>
      <c r="J1065" s="775">
        <f t="shared" si="1"/>
        <v>46206</v>
      </c>
      <c r="K1065" s="409">
        <f>'RESOLUCIONES 2024'!$C1065-'RESOLUCIONES 2024'!$J1065</f>
        <v>-620</v>
      </c>
      <c r="L1065" s="73"/>
      <c r="M1065" s="73"/>
      <c r="N1065" s="21"/>
      <c r="O1065" s="21"/>
    </row>
    <row r="1066" ht="15.75" customHeight="1">
      <c r="A1066" s="192" t="s">
        <v>7852</v>
      </c>
      <c r="B1066" s="351">
        <v>1061.0</v>
      </c>
      <c r="C1066" s="130">
        <v>45586.0</v>
      </c>
      <c r="D1066" s="73" t="s">
        <v>1713</v>
      </c>
      <c r="E1066" s="130" t="s">
        <v>11126</v>
      </c>
      <c r="F1066" s="73" t="s">
        <v>1624</v>
      </c>
      <c r="G1066" s="169"/>
      <c r="H1066" s="287"/>
      <c r="I1066" s="285"/>
      <c r="J1066" s="775">
        <f t="shared" si="1"/>
        <v>46206</v>
      </c>
      <c r="K1066" s="409">
        <f>'RESOLUCIONES 2024'!$C1066-'RESOLUCIONES 2024'!$J1066</f>
        <v>-620</v>
      </c>
      <c r="L1066" s="73"/>
      <c r="M1066" s="73"/>
      <c r="N1066" s="21"/>
      <c r="O1066" s="21"/>
    </row>
    <row r="1067" ht="15.75" customHeight="1">
      <c r="A1067" s="192" t="s">
        <v>7852</v>
      </c>
      <c r="B1067" s="351">
        <v>1062.0</v>
      </c>
      <c r="C1067" s="130">
        <v>45586.0</v>
      </c>
      <c r="D1067" s="73" t="s">
        <v>11818</v>
      </c>
      <c r="E1067" s="130" t="s">
        <v>11733</v>
      </c>
      <c r="F1067" s="73" t="s">
        <v>1624</v>
      </c>
      <c r="G1067" s="169"/>
      <c r="H1067" s="287"/>
      <c r="I1067" s="285"/>
      <c r="J1067" s="775">
        <f t="shared" si="1"/>
        <v>46206</v>
      </c>
      <c r="K1067" s="409">
        <f>'RESOLUCIONES 2024'!$C1067-'RESOLUCIONES 2024'!$J1067</f>
        <v>-620</v>
      </c>
      <c r="L1067" s="73"/>
      <c r="M1067" s="73"/>
      <c r="N1067" s="21"/>
      <c r="O1067" s="21"/>
    </row>
    <row r="1068" ht="15.75" customHeight="1">
      <c r="A1068" s="192" t="s">
        <v>7852</v>
      </c>
      <c r="B1068" s="351">
        <v>1063.0</v>
      </c>
      <c r="C1068" s="130">
        <v>45586.0</v>
      </c>
      <c r="D1068" s="73" t="s">
        <v>11819</v>
      </c>
      <c r="E1068" s="130" t="s">
        <v>11820</v>
      </c>
      <c r="F1068" s="73" t="s">
        <v>1624</v>
      </c>
      <c r="G1068" s="169"/>
      <c r="H1068" s="287"/>
      <c r="I1068" s="285"/>
      <c r="J1068" s="775">
        <f t="shared" si="1"/>
        <v>46206</v>
      </c>
      <c r="K1068" s="409">
        <f>'RESOLUCIONES 2024'!$C1068-'RESOLUCIONES 2024'!$J1068</f>
        <v>-620</v>
      </c>
      <c r="L1068" s="73"/>
      <c r="M1068" s="73"/>
      <c r="N1068" s="21"/>
      <c r="O1068" s="21"/>
    </row>
    <row r="1069" ht="15.75" customHeight="1">
      <c r="A1069" s="192" t="s">
        <v>7852</v>
      </c>
      <c r="B1069" s="351">
        <v>1064.0</v>
      </c>
      <c r="C1069" s="130">
        <v>45587.0</v>
      </c>
      <c r="D1069" s="73" t="s">
        <v>11972</v>
      </c>
      <c r="E1069" s="130" t="s">
        <v>1344</v>
      </c>
      <c r="F1069" s="73" t="s">
        <v>2751</v>
      </c>
      <c r="G1069" s="169"/>
      <c r="H1069" s="287"/>
      <c r="I1069" s="285"/>
      <c r="J1069" s="775">
        <f t="shared" si="1"/>
        <v>46206</v>
      </c>
      <c r="K1069" s="409">
        <f>'RESOLUCIONES 2024'!$C1069-'RESOLUCIONES 2024'!$J1069</f>
        <v>-619</v>
      </c>
      <c r="L1069" s="73"/>
      <c r="M1069" s="73"/>
      <c r="N1069" s="21"/>
      <c r="O1069" s="21"/>
    </row>
    <row r="1070" ht="15.75" customHeight="1">
      <c r="A1070" s="192" t="s">
        <v>7852</v>
      </c>
      <c r="B1070" s="351">
        <v>1065.0</v>
      </c>
      <c r="C1070" s="130">
        <v>45587.0</v>
      </c>
      <c r="D1070" s="73" t="s">
        <v>11973</v>
      </c>
      <c r="E1070" s="130" t="s">
        <v>11974</v>
      </c>
      <c r="F1070" s="73" t="s">
        <v>18</v>
      </c>
      <c r="G1070" s="169" t="s">
        <v>11975</v>
      </c>
      <c r="H1070" s="287"/>
      <c r="I1070" s="285"/>
      <c r="J1070" s="775">
        <f t="shared" si="1"/>
        <v>46206</v>
      </c>
      <c r="K1070" s="409">
        <f>'RESOLUCIONES 2024'!$C1070-'RESOLUCIONES 2024'!$J1070</f>
        <v>-619</v>
      </c>
      <c r="L1070" s="73"/>
      <c r="M1070" s="73"/>
      <c r="N1070" s="21"/>
      <c r="O1070" s="21"/>
    </row>
    <row r="1071" ht="15.75" customHeight="1">
      <c r="A1071" s="192" t="s">
        <v>7852</v>
      </c>
      <c r="B1071" s="351">
        <v>1066.0</v>
      </c>
      <c r="C1071" s="130">
        <v>45587.0</v>
      </c>
      <c r="D1071" s="73" t="s">
        <v>11976</v>
      </c>
      <c r="E1071" s="130" t="s">
        <v>11977</v>
      </c>
      <c r="F1071" s="73" t="s">
        <v>18</v>
      </c>
      <c r="G1071" s="169" t="s">
        <v>11978</v>
      </c>
      <c r="H1071" s="287"/>
      <c r="I1071" s="285"/>
      <c r="J1071" s="775">
        <f t="shared" si="1"/>
        <v>46206</v>
      </c>
      <c r="K1071" s="409">
        <f>'RESOLUCIONES 2024'!$C1071-'RESOLUCIONES 2024'!$J1071</f>
        <v>-619</v>
      </c>
      <c r="L1071" s="73"/>
      <c r="M1071" s="73"/>
      <c r="N1071" s="21"/>
      <c r="O1071" s="21"/>
    </row>
    <row r="1072" ht="15.75" customHeight="1">
      <c r="A1072" s="192" t="s">
        <v>7852</v>
      </c>
      <c r="B1072" s="351">
        <v>1067.0</v>
      </c>
      <c r="C1072" s="130">
        <v>45587.0</v>
      </c>
      <c r="D1072" s="73" t="s">
        <v>11979</v>
      </c>
      <c r="E1072" s="130" t="s">
        <v>11980</v>
      </c>
      <c r="F1072" s="73" t="s">
        <v>18</v>
      </c>
      <c r="G1072" s="169" t="s">
        <v>11981</v>
      </c>
      <c r="H1072" s="287"/>
      <c r="I1072" s="285"/>
      <c r="J1072" s="775">
        <f t="shared" si="1"/>
        <v>46206</v>
      </c>
      <c r="K1072" s="409">
        <f>'RESOLUCIONES 2024'!$C1072-'RESOLUCIONES 2024'!$J1072</f>
        <v>-619</v>
      </c>
      <c r="L1072" s="73"/>
      <c r="M1072" s="73"/>
      <c r="N1072" s="21"/>
      <c r="O1072" s="21"/>
    </row>
    <row r="1073" ht="15.75" customHeight="1">
      <c r="A1073" s="192" t="s">
        <v>7852</v>
      </c>
      <c r="B1073" s="351">
        <v>1068.0</v>
      </c>
      <c r="C1073" s="130">
        <v>45587.0</v>
      </c>
      <c r="D1073" s="73" t="s">
        <v>8002</v>
      </c>
      <c r="E1073" s="130" t="s">
        <v>8003</v>
      </c>
      <c r="F1073" s="73" t="s">
        <v>2751</v>
      </c>
      <c r="G1073" s="169"/>
      <c r="H1073" s="287"/>
      <c r="I1073" s="285"/>
      <c r="J1073" s="775">
        <f t="shared" si="1"/>
        <v>46206</v>
      </c>
      <c r="K1073" s="409">
        <f>'RESOLUCIONES 2024'!$C1073-'RESOLUCIONES 2024'!$J1073</f>
        <v>-619</v>
      </c>
      <c r="L1073" s="73"/>
      <c r="M1073" s="73"/>
      <c r="N1073" s="21"/>
      <c r="O1073" s="21"/>
    </row>
    <row r="1074" ht="15.75" customHeight="1">
      <c r="A1074" s="192" t="s">
        <v>7852</v>
      </c>
      <c r="B1074" s="351">
        <v>1069.0</v>
      </c>
      <c r="C1074" s="130">
        <v>45587.0</v>
      </c>
      <c r="D1074" s="73" t="s">
        <v>11982</v>
      </c>
      <c r="E1074" s="130" t="s">
        <v>11980</v>
      </c>
      <c r="F1074" s="73" t="s">
        <v>2751</v>
      </c>
      <c r="G1074" s="169"/>
      <c r="H1074" s="287"/>
      <c r="I1074" s="285"/>
      <c r="J1074" s="775">
        <f t="shared" si="1"/>
        <v>46206</v>
      </c>
      <c r="K1074" s="409">
        <f>'RESOLUCIONES 2024'!$C1074-'RESOLUCIONES 2024'!$J1074</f>
        <v>-619</v>
      </c>
      <c r="L1074" s="73"/>
      <c r="M1074" s="73"/>
      <c r="N1074" s="21"/>
      <c r="O1074" s="21"/>
    </row>
    <row r="1075" ht="15.75" customHeight="1">
      <c r="A1075" s="192" t="s">
        <v>7852</v>
      </c>
      <c r="B1075" s="351">
        <v>1070.0</v>
      </c>
      <c r="C1075" s="130">
        <v>45587.0</v>
      </c>
      <c r="D1075" s="73" t="s">
        <v>11983</v>
      </c>
      <c r="E1075" s="130" t="s">
        <v>11931</v>
      </c>
      <c r="F1075" s="73" t="s">
        <v>2751</v>
      </c>
      <c r="G1075" s="169"/>
      <c r="H1075" s="287"/>
      <c r="I1075" s="285"/>
      <c r="J1075" s="775">
        <f t="shared" si="1"/>
        <v>46206</v>
      </c>
      <c r="K1075" s="409">
        <f>'RESOLUCIONES 2024'!$C1075-'RESOLUCIONES 2024'!$J1075</f>
        <v>-619</v>
      </c>
      <c r="L1075" s="73"/>
      <c r="M1075" s="73"/>
      <c r="N1075" s="21"/>
      <c r="O1075" s="21"/>
    </row>
    <row r="1076" ht="15.75" customHeight="1">
      <c r="A1076" s="192" t="s">
        <v>7852</v>
      </c>
      <c r="B1076" s="351">
        <v>1071.0</v>
      </c>
      <c r="C1076" s="130">
        <v>45587.0</v>
      </c>
      <c r="D1076" s="73" t="s">
        <v>2054</v>
      </c>
      <c r="E1076" s="130" t="s">
        <v>455</v>
      </c>
      <c r="F1076" s="73" t="s">
        <v>2751</v>
      </c>
      <c r="G1076" s="169"/>
      <c r="H1076" s="287"/>
      <c r="I1076" s="285"/>
      <c r="J1076" s="775">
        <f t="shared" si="1"/>
        <v>46206</v>
      </c>
      <c r="K1076" s="409">
        <f>'RESOLUCIONES 2024'!$C1076-'RESOLUCIONES 2024'!$J1076</f>
        <v>-619</v>
      </c>
      <c r="L1076" s="73"/>
      <c r="M1076" s="73"/>
      <c r="N1076" s="21"/>
      <c r="O1076" s="21"/>
    </row>
    <row r="1077" ht="15.75" customHeight="1">
      <c r="A1077" s="192" t="s">
        <v>7852</v>
      </c>
      <c r="B1077" s="351">
        <v>1072.0</v>
      </c>
      <c r="C1077" s="130">
        <v>45587.0</v>
      </c>
      <c r="D1077" s="73" t="s">
        <v>10132</v>
      </c>
      <c r="E1077" s="130" t="s">
        <v>11985</v>
      </c>
      <c r="F1077" s="73" t="s">
        <v>2751</v>
      </c>
      <c r="G1077" s="169"/>
      <c r="H1077" s="287"/>
      <c r="I1077" s="285"/>
      <c r="J1077" s="775">
        <f t="shared" si="1"/>
        <v>46206</v>
      </c>
      <c r="K1077" s="409">
        <f>'RESOLUCIONES 2024'!$C1077-'RESOLUCIONES 2024'!$J1077</f>
        <v>-619</v>
      </c>
      <c r="L1077" s="73"/>
      <c r="M1077" s="73"/>
      <c r="N1077" s="21"/>
      <c r="O1077" s="21"/>
    </row>
    <row r="1078" ht="15.75" customHeight="1">
      <c r="A1078" s="192" t="s">
        <v>7852</v>
      </c>
      <c r="B1078" s="351">
        <v>1073.0</v>
      </c>
      <c r="C1078" s="130">
        <v>45587.0</v>
      </c>
      <c r="D1078" s="146" t="s">
        <v>8981</v>
      </c>
      <c r="E1078" s="178" t="s">
        <v>11987</v>
      </c>
      <c r="F1078" s="146" t="s">
        <v>2751</v>
      </c>
      <c r="G1078" s="169" t="s">
        <v>14529</v>
      </c>
      <c r="H1078" s="287"/>
      <c r="I1078" s="285"/>
      <c r="J1078" s="775">
        <f t="shared" si="1"/>
        <v>46206</v>
      </c>
      <c r="K1078" s="409">
        <f>'RESOLUCIONES 2024'!$C1078-'RESOLUCIONES 2024'!$J1078</f>
        <v>-619</v>
      </c>
      <c r="L1078" s="73"/>
      <c r="M1078" s="73"/>
      <c r="N1078" s="21"/>
      <c r="O1078" s="21"/>
    </row>
    <row r="1079" ht="15.75" customHeight="1">
      <c r="A1079" s="192" t="s">
        <v>7852</v>
      </c>
      <c r="B1079" s="351">
        <v>1074.0</v>
      </c>
      <c r="C1079" s="130">
        <v>45587.0</v>
      </c>
      <c r="D1079" s="73" t="s">
        <v>7167</v>
      </c>
      <c r="E1079" s="130" t="s">
        <v>10016</v>
      </c>
      <c r="F1079" s="73" t="s">
        <v>2253</v>
      </c>
      <c r="G1079" s="169" t="s">
        <v>11691</v>
      </c>
      <c r="H1079" s="287"/>
      <c r="I1079" s="285"/>
      <c r="J1079" s="775">
        <f t="shared" si="1"/>
        <v>46206</v>
      </c>
      <c r="K1079" s="409">
        <f>'RESOLUCIONES 2024'!$C1079-'RESOLUCIONES 2024'!$J1079</f>
        <v>-619</v>
      </c>
      <c r="L1079" s="73"/>
      <c r="M1079" s="73"/>
      <c r="N1079" s="21"/>
      <c r="O1079" s="21"/>
    </row>
    <row r="1080" ht="15.75" customHeight="1">
      <c r="A1080" s="192" t="s">
        <v>7852</v>
      </c>
      <c r="B1080" s="351">
        <v>1075.0</v>
      </c>
      <c r="C1080" s="130">
        <v>45590.0</v>
      </c>
      <c r="D1080" s="73" t="s">
        <v>7316</v>
      </c>
      <c r="E1080" s="130" t="s">
        <v>9820</v>
      </c>
      <c r="F1080" s="73" t="s">
        <v>131</v>
      </c>
      <c r="G1080" s="169"/>
      <c r="H1080" s="287"/>
      <c r="I1080" s="285"/>
      <c r="J1080" s="775">
        <f t="shared" si="1"/>
        <v>46206</v>
      </c>
      <c r="K1080" s="409">
        <f>'RESOLUCIONES 2024'!$C1080-'RESOLUCIONES 2024'!$J1080</f>
        <v>-616</v>
      </c>
      <c r="L1080" s="73"/>
      <c r="M1080" s="73"/>
      <c r="N1080" s="21"/>
      <c r="O1080" s="21"/>
    </row>
    <row r="1081" ht="15.75" customHeight="1">
      <c r="A1081" s="192" t="s">
        <v>7852</v>
      </c>
      <c r="B1081" s="351">
        <v>1076.0</v>
      </c>
      <c r="C1081" s="130">
        <v>45593.0</v>
      </c>
      <c r="D1081" s="73" t="s">
        <v>9676</v>
      </c>
      <c r="E1081" s="130" t="s">
        <v>9677</v>
      </c>
      <c r="F1081" s="73" t="s">
        <v>18</v>
      </c>
      <c r="G1081" s="169" t="s">
        <v>6475</v>
      </c>
      <c r="H1081" s="287"/>
      <c r="I1081" s="285"/>
      <c r="J1081" s="775">
        <f t="shared" si="1"/>
        <v>46206</v>
      </c>
      <c r="K1081" s="409">
        <f>'RESOLUCIONES 2024'!$C1081-'RESOLUCIONES 2024'!$J1081</f>
        <v>-613</v>
      </c>
      <c r="L1081" s="73"/>
      <c r="M1081" s="73"/>
      <c r="N1081" s="21"/>
      <c r="O1081" s="21"/>
    </row>
    <row r="1082" ht="15.75" customHeight="1">
      <c r="A1082" s="192" t="s">
        <v>7852</v>
      </c>
      <c r="B1082" s="351">
        <v>1077.0</v>
      </c>
      <c r="C1082" s="130">
        <v>45593.0</v>
      </c>
      <c r="D1082" s="73" t="s">
        <v>1943</v>
      </c>
      <c r="E1082" s="130" t="s">
        <v>10454</v>
      </c>
      <c r="F1082" s="73" t="s">
        <v>131</v>
      </c>
      <c r="G1082" s="169"/>
      <c r="H1082" s="287"/>
      <c r="I1082" s="285"/>
      <c r="J1082" s="775">
        <f t="shared" si="1"/>
        <v>46206</v>
      </c>
      <c r="K1082" s="409">
        <f>'RESOLUCIONES 2024'!$C1082-'RESOLUCIONES 2024'!$J1082</f>
        <v>-613</v>
      </c>
      <c r="L1082" s="73"/>
      <c r="M1082" s="73"/>
      <c r="N1082" s="21"/>
      <c r="O1082" s="21"/>
    </row>
    <row r="1083" ht="15.75" customHeight="1">
      <c r="A1083" s="192" t="s">
        <v>7852</v>
      </c>
      <c r="B1083" s="351">
        <v>1078.0</v>
      </c>
      <c r="C1083" s="130">
        <v>45593.0</v>
      </c>
      <c r="D1083" s="73" t="s">
        <v>6802</v>
      </c>
      <c r="E1083" s="130" t="s">
        <v>11988</v>
      </c>
      <c r="F1083" s="73" t="s">
        <v>131</v>
      </c>
      <c r="G1083" s="169"/>
      <c r="H1083" s="287"/>
      <c r="I1083" s="285"/>
      <c r="J1083" s="775">
        <f t="shared" si="1"/>
        <v>46206</v>
      </c>
      <c r="K1083" s="409">
        <f>'RESOLUCIONES 2024'!$C1083-'RESOLUCIONES 2024'!$J1083</f>
        <v>-613</v>
      </c>
      <c r="L1083" s="73"/>
      <c r="M1083" s="73"/>
      <c r="N1083" s="21"/>
      <c r="O1083" s="21"/>
    </row>
    <row r="1084" ht="15.75" customHeight="1">
      <c r="A1084" s="192" t="s">
        <v>7852</v>
      </c>
      <c r="B1084" s="351">
        <v>1079.0</v>
      </c>
      <c r="C1084" s="130">
        <v>45593.0</v>
      </c>
      <c r="D1084" s="73" t="s">
        <v>11642</v>
      </c>
      <c r="E1084" s="130" t="s">
        <v>10076</v>
      </c>
      <c r="F1084" s="73" t="s">
        <v>131</v>
      </c>
      <c r="G1084" s="169"/>
      <c r="H1084" s="287"/>
      <c r="I1084" s="285"/>
      <c r="J1084" s="775">
        <f t="shared" si="1"/>
        <v>46206</v>
      </c>
      <c r="K1084" s="409">
        <f>'RESOLUCIONES 2024'!$C1084-'RESOLUCIONES 2024'!$J1084</f>
        <v>-613</v>
      </c>
      <c r="L1084" s="73"/>
      <c r="M1084" s="73"/>
      <c r="N1084" s="21"/>
      <c r="O1084" s="21"/>
    </row>
    <row r="1085" ht="15.75" customHeight="1">
      <c r="A1085" s="192" t="s">
        <v>7852</v>
      </c>
      <c r="B1085" s="351">
        <v>1080.0</v>
      </c>
      <c r="C1085" s="130">
        <v>45593.0</v>
      </c>
      <c r="D1085" s="73" t="s">
        <v>9464</v>
      </c>
      <c r="E1085" s="130" t="s">
        <v>9465</v>
      </c>
      <c r="F1085" s="73" t="s">
        <v>131</v>
      </c>
      <c r="G1085" s="169"/>
      <c r="H1085" s="287"/>
      <c r="I1085" s="285"/>
      <c r="J1085" s="775">
        <f t="shared" si="1"/>
        <v>46206</v>
      </c>
      <c r="K1085" s="409">
        <f>'RESOLUCIONES 2024'!$C1085-'RESOLUCIONES 2024'!$J1085</f>
        <v>-613</v>
      </c>
      <c r="L1085" s="73"/>
      <c r="M1085" s="73"/>
      <c r="N1085" s="21"/>
      <c r="O1085" s="21"/>
    </row>
    <row r="1086" ht="15.75" customHeight="1">
      <c r="A1086" s="73"/>
      <c r="B1086" s="351">
        <v>1081.0</v>
      </c>
      <c r="C1086" s="130">
        <v>45593.0</v>
      </c>
      <c r="D1086" s="73"/>
      <c r="E1086" s="130"/>
      <c r="F1086" s="73"/>
      <c r="G1086" s="169"/>
      <c r="H1086" s="287"/>
      <c r="I1086" s="285"/>
      <c r="J1086" s="775">
        <f t="shared" si="1"/>
        <v>46206</v>
      </c>
      <c r="K1086" s="409">
        <f>'RESOLUCIONES 2024'!$C1086-'RESOLUCIONES 2024'!$J1086</f>
        <v>-613</v>
      </c>
      <c r="L1086" s="73"/>
      <c r="M1086" s="73"/>
      <c r="N1086" s="21"/>
      <c r="O1086" s="21"/>
    </row>
    <row r="1087" ht="15.75" customHeight="1">
      <c r="A1087" s="73"/>
      <c r="B1087" s="351">
        <v>1082.0</v>
      </c>
      <c r="C1087" s="130">
        <v>45593.0</v>
      </c>
      <c r="D1087" s="73"/>
      <c r="E1087" s="130"/>
      <c r="F1087" s="73"/>
      <c r="G1087" s="169"/>
      <c r="H1087" s="287"/>
      <c r="I1087" s="285"/>
      <c r="J1087" s="775">
        <f t="shared" si="1"/>
        <v>46206</v>
      </c>
      <c r="K1087" s="409">
        <f>'RESOLUCIONES 2024'!$C1087-'RESOLUCIONES 2024'!$J1087</f>
        <v>-613</v>
      </c>
      <c r="L1087" s="73"/>
      <c r="M1087" s="73"/>
      <c r="N1087" s="21"/>
      <c r="O1087" s="21"/>
    </row>
    <row r="1088" ht="15.75" customHeight="1">
      <c r="A1088" s="73"/>
      <c r="B1088" s="351">
        <v>1083.0</v>
      </c>
      <c r="C1088" s="130">
        <v>45593.0</v>
      </c>
      <c r="D1088" s="73"/>
      <c r="E1088" s="130"/>
      <c r="F1088" s="73"/>
      <c r="G1088" s="169"/>
      <c r="H1088" s="287"/>
      <c r="I1088" s="285"/>
      <c r="J1088" s="775">
        <f t="shared" si="1"/>
        <v>46206</v>
      </c>
      <c r="K1088" s="409">
        <f>'RESOLUCIONES 2024'!$C1088-'RESOLUCIONES 2024'!$J1088</f>
        <v>-613</v>
      </c>
      <c r="L1088" s="73"/>
      <c r="M1088" s="73"/>
      <c r="N1088" s="21"/>
      <c r="O1088" s="21"/>
    </row>
    <row r="1089" ht="15.75" customHeight="1">
      <c r="A1089" s="73"/>
      <c r="B1089" s="351">
        <v>1084.0</v>
      </c>
      <c r="C1089" s="130">
        <v>45593.0</v>
      </c>
      <c r="D1089" s="73"/>
      <c r="E1089" s="130"/>
      <c r="F1089" s="73"/>
      <c r="G1089" s="169"/>
      <c r="H1089" s="287"/>
      <c r="I1089" s="285"/>
      <c r="J1089" s="775">
        <f t="shared" si="1"/>
        <v>46206</v>
      </c>
      <c r="K1089" s="409">
        <f>'RESOLUCIONES 2024'!$C1089-'RESOLUCIONES 2024'!$J1089</f>
        <v>-613</v>
      </c>
      <c r="L1089" s="73"/>
      <c r="M1089" s="73"/>
      <c r="N1089" s="21"/>
      <c r="O1089" s="21"/>
    </row>
    <row r="1090" ht="15.75" customHeight="1">
      <c r="A1090" s="73"/>
      <c r="B1090" s="351">
        <v>1085.0</v>
      </c>
      <c r="C1090" s="130">
        <v>45593.0</v>
      </c>
      <c r="D1090" s="73"/>
      <c r="E1090" s="130"/>
      <c r="F1090" s="73"/>
      <c r="G1090" s="169"/>
      <c r="H1090" s="287"/>
      <c r="I1090" s="285"/>
      <c r="J1090" s="775">
        <f t="shared" si="1"/>
        <v>46206</v>
      </c>
      <c r="K1090" s="409">
        <f>'RESOLUCIONES 2024'!$C1090-'RESOLUCIONES 2024'!$J1090</f>
        <v>-613</v>
      </c>
      <c r="L1090" s="73"/>
      <c r="M1090" s="73"/>
      <c r="N1090" s="21"/>
      <c r="O1090" s="21"/>
    </row>
    <row r="1091" ht="15.75" customHeight="1">
      <c r="A1091" s="73"/>
      <c r="B1091" s="351">
        <v>1086.0</v>
      </c>
      <c r="C1091" s="130">
        <v>45593.0</v>
      </c>
      <c r="D1091" s="73"/>
      <c r="E1091" s="130"/>
      <c r="F1091" s="73"/>
      <c r="G1091" s="169"/>
      <c r="H1091" s="287"/>
      <c r="I1091" s="285"/>
      <c r="J1091" s="775">
        <f t="shared" si="1"/>
        <v>46206</v>
      </c>
      <c r="K1091" s="409">
        <f>'RESOLUCIONES 2024'!$C1091-'RESOLUCIONES 2024'!$J1091</f>
        <v>-613</v>
      </c>
      <c r="L1091" s="73"/>
      <c r="M1091" s="73"/>
      <c r="N1091" s="21"/>
      <c r="O1091" s="21"/>
    </row>
    <row r="1092" ht="15.75" customHeight="1">
      <c r="A1092" s="73"/>
      <c r="B1092" s="351">
        <v>1087.0</v>
      </c>
      <c r="C1092" s="130">
        <v>45593.0</v>
      </c>
      <c r="D1092" s="73"/>
      <c r="E1092" s="130"/>
      <c r="F1092" s="73"/>
      <c r="G1092" s="169"/>
      <c r="H1092" s="287"/>
      <c r="I1092" s="285"/>
      <c r="J1092" s="775">
        <f t="shared" si="1"/>
        <v>46206</v>
      </c>
      <c r="K1092" s="409">
        <f>'RESOLUCIONES 2024'!$C1092-'RESOLUCIONES 2024'!$J1092</f>
        <v>-613</v>
      </c>
      <c r="L1092" s="73"/>
      <c r="M1092" s="73"/>
      <c r="N1092" s="21"/>
      <c r="O1092" s="21"/>
    </row>
    <row r="1093" ht="15.75" customHeight="1">
      <c r="A1093" s="73"/>
      <c r="B1093" s="351">
        <v>1088.0</v>
      </c>
      <c r="C1093" s="130">
        <v>45593.0</v>
      </c>
      <c r="D1093" s="73"/>
      <c r="E1093" s="130"/>
      <c r="F1093" s="73"/>
      <c r="G1093" s="169"/>
      <c r="H1093" s="287"/>
      <c r="I1093" s="285"/>
      <c r="J1093" s="775">
        <f t="shared" si="1"/>
        <v>46206</v>
      </c>
      <c r="K1093" s="409">
        <f>'RESOLUCIONES 2024'!$C1093-'RESOLUCIONES 2024'!$J1093</f>
        <v>-613</v>
      </c>
      <c r="L1093" s="73"/>
      <c r="M1093" s="73"/>
      <c r="N1093" s="21"/>
      <c r="O1093" s="21"/>
    </row>
    <row r="1094" ht="15.75" customHeight="1">
      <c r="A1094" s="73"/>
      <c r="B1094" s="351">
        <v>1089.0</v>
      </c>
      <c r="C1094" s="130">
        <v>45593.0</v>
      </c>
      <c r="D1094" s="73"/>
      <c r="E1094" s="130"/>
      <c r="F1094" s="73"/>
      <c r="G1094" s="169"/>
      <c r="H1094" s="287"/>
      <c r="I1094" s="285"/>
      <c r="J1094" s="775">
        <f t="shared" si="1"/>
        <v>46206</v>
      </c>
      <c r="K1094" s="409">
        <f>'RESOLUCIONES 2024'!$C1094-'RESOLUCIONES 2024'!$J1094</f>
        <v>-613</v>
      </c>
      <c r="L1094" s="73"/>
      <c r="M1094" s="73"/>
      <c r="N1094" s="21"/>
      <c r="O1094" s="21"/>
    </row>
    <row r="1095" ht="15.75" customHeight="1">
      <c r="A1095" s="73"/>
      <c r="B1095" s="351">
        <v>1090.0</v>
      </c>
      <c r="C1095" s="130">
        <v>45593.0</v>
      </c>
      <c r="D1095" s="73"/>
      <c r="E1095" s="130"/>
      <c r="F1095" s="73"/>
      <c r="G1095" s="169"/>
      <c r="H1095" s="287"/>
      <c r="I1095" s="285"/>
      <c r="J1095" s="775">
        <f t="shared" si="1"/>
        <v>46206</v>
      </c>
      <c r="K1095" s="409">
        <f>'RESOLUCIONES 2024'!$C1095-'RESOLUCIONES 2024'!$J1095</f>
        <v>-613</v>
      </c>
      <c r="L1095" s="73"/>
      <c r="M1095" s="73"/>
      <c r="N1095" s="21"/>
      <c r="O1095" s="21"/>
    </row>
    <row r="1096" ht="15.75" customHeight="1">
      <c r="A1096" s="73"/>
      <c r="B1096" s="351">
        <v>1091.0</v>
      </c>
      <c r="C1096" s="130">
        <v>45593.0</v>
      </c>
      <c r="D1096" s="73"/>
      <c r="E1096" s="130"/>
      <c r="F1096" s="73"/>
      <c r="G1096" s="169"/>
      <c r="H1096" s="287"/>
      <c r="I1096" s="285"/>
      <c r="J1096" s="775">
        <f t="shared" si="1"/>
        <v>46206</v>
      </c>
      <c r="K1096" s="409">
        <f>'RESOLUCIONES 2024'!$C1096-'RESOLUCIONES 2024'!$J1096</f>
        <v>-613</v>
      </c>
      <c r="L1096" s="73"/>
      <c r="M1096" s="73"/>
      <c r="N1096" s="21"/>
      <c r="O1096" s="21"/>
    </row>
    <row r="1097" ht="15.75" customHeight="1">
      <c r="A1097" s="73"/>
      <c r="B1097" s="351">
        <v>1092.0</v>
      </c>
      <c r="C1097" s="130">
        <v>45593.0</v>
      </c>
      <c r="D1097" s="73"/>
      <c r="E1097" s="130"/>
      <c r="F1097" s="73"/>
      <c r="G1097" s="169"/>
      <c r="H1097" s="287"/>
      <c r="I1097" s="285"/>
      <c r="J1097" s="775">
        <f t="shared" si="1"/>
        <v>46206</v>
      </c>
      <c r="K1097" s="409">
        <f>'RESOLUCIONES 2024'!$C1097-'RESOLUCIONES 2024'!$J1097</f>
        <v>-613</v>
      </c>
      <c r="L1097" s="73"/>
      <c r="M1097" s="73"/>
      <c r="N1097" s="21"/>
      <c r="O1097" s="21"/>
    </row>
    <row r="1098" ht="15.75" customHeight="1">
      <c r="A1098" s="73"/>
      <c r="B1098" s="351">
        <v>1093.0</v>
      </c>
      <c r="C1098" s="130">
        <v>45593.0</v>
      </c>
      <c r="D1098" s="73"/>
      <c r="E1098" s="130"/>
      <c r="F1098" s="73"/>
      <c r="G1098" s="169"/>
      <c r="H1098" s="287"/>
      <c r="I1098" s="285"/>
      <c r="J1098" s="775">
        <f t="shared" si="1"/>
        <v>46206</v>
      </c>
      <c r="K1098" s="409">
        <f>'RESOLUCIONES 2024'!$C1098-'RESOLUCIONES 2024'!$J1098</f>
        <v>-613</v>
      </c>
      <c r="L1098" s="73"/>
      <c r="M1098" s="73"/>
      <c r="N1098" s="21"/>
      <c r="O1098" s="21"/>
    </row>
    <row r="1099" ht="15.75" customHeight="1">
      <c r="A1099" s="73"/>
      <c r="B1099" s="351">
        <v>1094.0</v>
      </c>
      <c r="C1099" s="130">
        <v>45593.0</v>
      </c>
      <c r="D1099" s="73"/>
      <c r="E1099" s="130"/>
      <c r="F1099" s="73"/>
      <c r="G1099" s="169"/>
      <c r="H1099" s="287"/>
      <c r="I1099" s="285"/>
      <c r="J1099" s="775">
        <f t="shared" si="1"/>
        <v>46206</v>
      </c>
      <c r="K1099" s="409">
        <f>'RESOLUCIONES 2024'!$C1099-'RESOLUCIONES 2024'!$J1099</f>
        <v>-613</v>
      </c>
      <c r="L1099" s="73"/>
      <c r="M1099" s="73"/>
      <c r="N1099" s="21"/>
      <c r="O1099" s="21"/>
    </row>
    <row r="1100" ht="15.75" customHeight="1">
      <c r="A1100" s="192" t="s">
        <v>7852</v>
      </c>
      <c r="B1100" s="351">
        <v>1095.0</v>
      </c>
      <c r="C1100" s="130">
        <v>45594.0</v>
      </c>
      <c r="D1100" s="73" t="s">
        <v>9995</v>
      </c>
      <c r="E1100" s="130" t="s">
        <v>10472</v>
      </c>
      <c r="F1100" s="73" t="s">
        <v>131</v>
      </c>
      <c r="G1100" s="169"/>
      <c r="H1100" s="287"/>
      <c r="I1100" s="285"/>
      <c r="J1100" s="775">
        <f t="shared" si="1"/>
        <v>46206</v>
      </c>
      <c r="K1100" s="409">
        <f>'RESOLUCIONES 2024'!$C1100-'RESOLUCIONES 2024'!$J1100</f>
        <v>-612</v>
      </c>
      <c r="L1100" s="73"/>
      <c r="M1100" s="73"/>
      <c r="N1100" s="21"/>
      <c r="O1100" s="21"/>
    </row>
    <row r="1101" ht="15.75" customHeight="1">
      <c r="A1101" s="192" t="s">
        <v>7852</v>
      </c>
      <c r="B1101" s="351">
        <v>1096.0</v>
      </c>
      <c r="C1101" s="130">
        <v>45595.0</v>
      </c>
      <c r="D1101" s="73" t="s">
        <v>11989</v>
      </c>
      <c r="E1101" s="130" t="s">
        <v>11900</v>
      </c>
      <c r="F1101" s="73" t="s">
        <v>2751</v>
      </c>
      <c r="G1101" s="169"/>
      <c r="H1101" s="287"/>
      <c r="I1101" s="285"/>
      <c r="J1101" s="775">
        <f t="shared" si="1"/>
        <v>46206</v>
      </c>
      <c r="K1101" s="409">
        <f>'RESOLUCIONES 2024'!$C1101-'RESOLUCIONES 2024'!$J1101</f>
        <v>-611</v>
      </c>
      <c r="L1101" s="73"/>
      <c r="M1101" s="73"/>
      <c r="N1101" s="21"/>
      <c r="O1101" s="21"/>
    </row>
    <row r="1102" ht="15.75" customHeight="1">
      <c r="A1102" s="192" t="s">
        <v>7852</v>
      </c>
      <c r="B1102" s="351">
        <v>1097.0</v>
      </c>
      <c r="C1102" s="130">
        <v>45595.0</v>
      </c>
      <c r="D1102" s="73" t="s">
        <v>5395</v>
      </c>
      <c r="E1102" s="130" t="s">
        <v>5396</v>
      </c>
      <c r="F1102" s="73" t="s">
        <v>9965</v>
      </c>
      <c r="G1102" s="169"/>
      <c r="H1102" s="287"/>
      <c r="I1102" s="285"/>
      <c r="J1102" s="775">
        <f t="shared" si="1"/>
        <v>46206</v>
      </c>
      <c r="K1102" s="409">
        <f>'RESOLUCIONES 2024'!$C1102-'RESOLUCIONES 2024'!$J1102</f>
        <v>-611</v>
      </c>
      <c r="L1102" s="73"/>
      <c r="M1102" s="73"/>
      <c r="N1102" s="21"/>
      <c r="O1102" s="21"/>
    </row>
    <row r="1103" ht="15.75" customHeight="1">
      <c r="A1103" s="192" t="s">
        <v>7852</v>
      </c>
      <c r="B1103" s="351">
        <v>1098.0</v>
      </c>
      <c r="C1103" s="130">
        <v>45595.0</v>
      </c>
      <c r="D1103" s="73" t="s">
        <v>2634</v>
      </c>
      <c r="E1103" s="130" t="s">
        <v>9944</v>
      </c>
      <c r="F1103" s="73" t="s">
        <v>2253</v>
      </c>
      <c r="G1103" s="169" t="s">
        <v>11990</v>
      </c>
      <c r="H1103" s="287"/>
      <c r="I1103" s="285"/>
      <c r="J1103" s="775">
        <f t="shared" si="1"/>
        <v>46206</v>
      </c>
      <c r="K1103" s="409">
        <f>'RESOLUCIONES 2024'!$C1103-'RESOLUCIONES 2024'!$J1103</f>
        <v>-611</v>
      </c>
      <c r="L1103" s="73"/>
      <c r="M1103" s="73"/>
      <c r="N1103" s="21"/>
      <c r="O1103" s="21"/>
    </row>
    <row r="1104" ht="15.75" customHeight="1">
      <c r="A1104" s="192" t="s">
        <v>7852</v>
      </c>
      <c r="B1104" s="351">
        <v>1099.0</v>
      </c>
      <c r="C1104" s="130">
        <v>45595.0</v>
      </c>
      <c r="D1104" s="73" t="s">
        <v>2323</v>
      </c>
      <c r="E1104" s="130" t="s">
        <v>3065</v>
      </c>
      <c r="F1104" s="73" t="s">
        <v>2253</v>
      </c>
      <c r="G1104" s="169" t="s">
        <v>11991</v>
      </c>
      <c r="H1104" s="287"/>
      <c r="I1104" s="285"/>
      <c r="J1104" s="775">
        <f t="shared" si="1"/>
        <v>46206</v>
      </c>
      <c r="K1104" s="409">
        <f>'RESOLUCIONES 2024'!$C1104-'RESOLUCIONES 2024'!$J1104</f>
        <v>-611</v>
      </c>
      <c r="L1104" s="73"/>
      <c r="M1104" s="73"/>
      <c r="N1104" s="21"/>
      <c r="O1104" s="21"/>
    </row>
    <row r="1105" ht="15.75" customHeight="1">
      <c r="A1105" s="192" t="s">
        <v>7852</v>
      </c>
      <c r="B1105" s="351">
        <v>1100.0</v>
      </c>
      <c r="C1105" s="130">
        <v>45595.0</v>
      </c>
      <c r="D1105" s="73" t="s">
        <v>9983</v>
      </c>
      <c r="E1105" s="130" t="s">
        <v>9984</v>
      </c>
      <c r="F1105" s="73" t="s">
        <v>2253</v>
      </c>
      <c r="G1105" s="169" t="s">
        <v>11691</v>
      </c>
      <c r="H1105" s="287"/>
      <c r="I1105" s="285"/>
      <c r="J1105" s="775">
        <f t="shared" si="1"/>
        <v>46206</v>
      </c>
      <c r="K1105" s="409">
        <f>'RESOLUCIONES 2024'!$C1105-'RESOLUCIONES 2024'!$J1105</f>
        <v>-611</v>
      </c>
      <c r="L1105" s="73"/>
      <c r="M1105" s="73"/>
      <c r="N1105" s="21"/>
      <c r="O1105" s="21"/>
    </row>
    <row r="1106" ht="15.75" customHeight="1">
      <c r="A1106" s="192" t="s">
        <v>7852</v>
      </c>
      <c r="B1106" s="351">
        <v>1101.0</v>
      </c>
      <c r="C1106" s="130">
        <v>45595.0</v>
      </c>
      <c r="D1106" s="73" t="s">
        <v>8336</v>
      </c>
      <c r="E1106" s="130" t="s">
        <v>8458</v>
      </c>
      <c r="F1106" s="73" t="s">
        <v>2253</v>
      </c>
      <c r="G1106" s="169" t="s">
        <v>534</v>
      </c>
      <c r="H1106" s="287"/>
      <c r="I1106" s="285"/>
      <c r="J1106" s="775">
        <f t="shared" si="1"/>
        <v>46206</v>
      </c>
      <c r="K1106" s="409">
        <f>'RESOLUCIONES 2024'!$C1106-'RESOLUCIONES 2024'!$J1106</f>
        <v>-611</v>
      </c>
      <c r="L1106" s="73"/>
      <c r="M1106" s="73"/>
      <c r="N1106" s="21"/>
      <c r="O1106" s="21"/>
    </row>
    <row r="1107" ht="15.75" customHeight="1">
      <c r="A1107" s="192" t="s">
        <v>7852</v>
      </c>
      <c r="B1107" s="351">
        <v>1102.0</v>
      </c>
      <c r="C1107" s="130">
        <v>45600.0</v>
      </c>
      <c r="D1107" s="289" t="s">
        <v>8503</v>
      </c>
      <c r="E1107" s="290" t="s">
        <v>9210</v>
      </c>
      <c r="F1107" s="289" t="s">
        <v>1593</v>
      </c>
      <c r="G1107" s="365" t="s">
        <v>10731</v>
      </c>
      <c r="H1107" s="292"/>
      <c r="I1107" s="293"/>
      <c r="J1107" s="775">
        <f t="shared" si="1"/>
        <v>46206</v>
      </c>
      <c r="K1107" s="777">
        <f>'RESOLUCIONES 2024'!$C1107-'RESOLUCIONES 2024'!$J1107</f>
        <v>-606</v>
      </c>
      <c r="L1107" s="289"/>
      <c r="M1107" s="289"/>
      <c r="N1107" s="297"/>
      <c r="O1107" s="297"/>
    </row>
    <row r="1108" ht="15.75" customHeight="1">
      <c r="A1108" s="192" t="s">
        <v>7852</v>
      </c>
      <c r="B1108" s="351">
        <v>1103.0</v>
      </c>
      <c r="C1108" s="130">
        <v>45600.0</v>
      </c>
      <c r="D1108" s="73" t="s">
        <v>3386</v>
      </c>
      <c r="E1108" s="130" t="s">
        <v>11016</v>
      </c>
      <c r="F1108" s="73" t="s">
        <v>1593</v>
      </c>
      <c r="G1108" s="365" t="s">
        <v>10731</v>
      </c>
      <c r="H1108" s="287"/>
      <c r="I1108" s="285"/>
      <c r="J1108" s="775">
        <f t="shared" si="1"/>
        <v>46206</v>
      </c>
      <c r="K1108" s="409">
        <f>'RESOLUCIONES 2024'!$C1108-'RESOLUCIONES 2024'!$J1108</f>
        <v>-606</v>
      </c>
      <c r="L1108" s="73"/>
      <c r="M1108" s="73"/>
      <c r="N1108" s="21"/>
      <c r="O1108" s="21"/>
    </row>
    <row r="1109" ht="15.75" customHeight="1">
      <c r="A1109" s="192" t="s">
        <v>7852</v>
      </c>
      <c r="B1109" s="351">
        <v>1104.0</v>
      </c>
      <c r="C1109" s="130">
        <v>45600.0</v>
      </c>
      <c r="D1109" s="73" t="s">
        <v>7035</v>
      </c>
      <c r="E1109" s="130" t="s">
        <v>9314</v>
      </c>
      <c r="F1109" s="73" t="s">
        <v>1593</v>
      </c>
      <c r="G1109" s="365" t="s">
        <v>10731</v>
      </c>
      <c r="H1109" s="287"/>
      <c r="I1109" s="285"/>
      <c r="J1109" s="775">
        <f t="shared" si="1"/>
        <v>46206</v>
      </c>
      <c r="K1109" s="409">
        <f>'RESOLUCIONES 2024'!$C1109-'RESOLUCIONES 2024'!$J1109</f>
        <v>-606</v>
      </c>
      <c r="L1109" s="73"/>
      <c r="M1109" s="73"/>
      <c r="N1109" s="21"/>
      <c r="O1109" s="21"/>
    </row>
    <row r="1110" ht="15.75" customHeight="1">
      <c r="A1110" s="192" t="s">
        <v>7852</v>
      </c>
      <c r="B1110" s="351">
        <v>1105.0</v>
      </c>
      <c r="C1110" s="130">
        <v>45600.0</v>
      </c>
      <c r="D1110" s="73" t="s">
        <v>8700</v>
      </c>
      <c r="E1110" s="130" t="s">
        <v>8701</v>
      </c>
      <c r="F1110" s="73" t="s">
        <v>1593</v>
      </c>
      <c r="G1110" s="365" t="s">
        <v>10731</v>
      </c>
      <c r="H1110" s="287"/>
      <c r="I1110" s="285"/>
      <c r="J1110" s="775">
        <f t="shared" si="1"/>
        <v>46206</v>
      </c>
      <c r="K1110" s="409">
        <f>'RESOLUCIONES 2024'!$C1110-'RESOLUCIONES 2024'!$J1110</f>
        <v>-606</v>
      </c>
      <c r="L1110" s="73"/>
      <c r="M1110" s="73"/>
      <c r="N1110" s="21"/>
      <c r="O1110" s="21"/>
    </row>
    <row r="1111" ht="15.75" customHeight="1">
      <c r="A1111" s="192" t="s">
        <v>7852</v>
      </c>
      <c r="B1111" s="351">
        <v>1106.0</v>
      </c>
      <c r="C1111" s="130">
        <v>45600.0</v>
      </c>
      <c r="D1111" s="73" t="s">
        <v>7518</v>
      </c>
      <c r="E1111" s="130" t="s">
        <v>9913</v>
      </c>
      <c r="F1111" s="73" t="s">
        <v>1593</v>
      </c>
      <c r="G1111" s="348" t="s">
        <v>9883</v>
      </c>
      <c r="H1111" s="287"/>
      <c r="I1111" s="285"/>
      <c r="J1111" s="775">
        <f t="shared" si="1"/>
        <v>46206</v>
      </c>
      <c r="K1111" s="409">
        <f>'RESOLUCIONES 2024'!$C1111-'RESOLUCIONES 2024'!$J1111</f>
        <v>-606</v>
      </c>
      <c r="L1111" s="73"/>
      <c r="M1111" s="73"/>
      <c r="N1111" s="21"/>
      <c r="O1111" s="21"/>
    </row>
    <row r="1112" ht="15.75" customHeight="1">
      <c r="A1112" s="192" t="s">
        <v>7852</v>
      </c>
      <c r="B1112" s="351">
        <v>1107.0</v>
      </c>
      <c r="C1112" s="130">
        <v>45601.0</v>
      </c>
      <c r="D1112" s="73" t="s">
        <v>11992</v>
      </c>
      <c r="E1112" s="130" t="s">
        <v>7991</v>
      </c>
      <c r="F1112" s="73" t="s">
        <v>2751</v>
      </c>
      <c r="G1112" s="169"/>
      <c r="H1112" s="287"/>
      <c r="I1112" s="285"/>
      <c r="J1112" s="775">
        <f t="shared" si="1"/>
        <v>46206</v>
      </c>
      <c r="K1112" s="409">
        <f>'RESOLUCIONES 2024'!$C1112-'RESOLUCIONES 2024'!$J1112</f>
        <v>-605</v>
      </c>
      <c r="L1112" s="73"/>
      <c r="M1112" s="73"/>
      <c r="N1112" s="21"/>
      <c r="O1112" s="21"/>
    </row>
    <row r="1113" ht="15.75" customHeight="1">
      <c r="A1113" s="192" t="s">
        <v>7852</v>
      </c>
      <c r="B1113" s="351">
        <v>1108.0</v>
      </c>
      <c r="C1113" s="130">
        <v>45601.0</v>
      </c>
      <c r="D1113" s="73" t="s">
        <v>7209</v>
      </c>
      <c r="E1113" s="130" t="s">
        <v>11087</v>
      </c>
      <c r="F1113" s="73" t="s">
        <v>1593</v>
      </c>
      <c r="G1113" s="365" t="s">
        <v>10731</v>
      </c>
      <c r="H1113" s="287"/>
      <c r="I1113" s="285"/>
      <c r="J1113" s="775">
        <f t="shared" si="1"/>
        <v>46206</v>
      </c>
      <c r="K1113" s="409">
        <f>'RESOLUCIONES 2024'!$C1113-'RESOLUCIONES 2024'!$J1113</f>
        <v>-605</v>
      </c>
      <c r="L1113" s="73"/>
      <c r="M1113" s="73"/>
      <c r="N1113" s="21"/>
      <c r="O1113" s="21"/>
    </row>
    <row r="1114" ht="15.75" customHeight="1">
      <c r="A1114" s="192" t="s">
        <v>7852</v>
      </c>
      <c r="B1114" s="351">
        <v>1109.0</v>
      </c>
      <c r="C1114" s="130">
        <v>45601.0</v>
      </c>
      <c r="D1114" s="73" t="s">
        <v>6474</v>
      </c>
      <c r="E1114" s="130" t="s">
        <v>11396</v>
      </c>
      <c r="F1114" s="73" t="s">
        <v>1593</v>
      </c>
      <c r="G1114" s="365" t="s">
        <v>10731</v>
      </c>
      <c r="H1114" s="287"/>
      <c r="I1114" s="285"/>
      <c r="J1114" s="775">
        <f t="shared" si="1"/>
        <v>46206</v>
      </c>
      <c r="K1114" s="409">
        <f>'RESOLUCIONES 2024'!$C1114-'RESOLUCIONES 2024'!$J1114</f>
        <v>-605</v>
      </c>
      <c r="L1114" s="73"/>
      <c r="M1114" s="73"/>
      <c r="N1114" s="21"/>
      <c r="O1114" s="21"/>
    </row>
    <row r="1115" ht="15.75" customHeight="1">
      <c r="A1115" s="192" t="s">
        <v>7852</v>
      </c>
      <c r="B1115" s="351">
        <v>1110.0</v>
      </c>
      <c r="C1115" s="130">
        <v>45601.0</v>
      </c>
      <c r="D1115" s="73" t="s">
        <v>9593</v>
      </c>
      <c r="E1115" s="130" t="s">
        <v>9594</v>
      </c>
      <c r="F1115" s="73" t="s">
        <v>1593</v>
      </c>
      <c r="G1115" s="348" t="s">
        <v>9883</v>
      </c>
      <c r="H1115" s="287"/>
      <c r="I1115" s="285"/>
      <c r="J1115" s="775">
        <f t="shared" si="1"/>
        <v>46206</v>
      </c>
      <c r="K1115" s="409">
        <f>'RESOLUCIONES 2024'!$C1115-'RESOLUCIONES 2024'!$J1115</f>
        <v>-605</v>
      </c>
      <c r="L1115" s="73"/>
      <c r="M1115" s="73"/>
      <c r="N1115" s="21"/>
      <c r="O1115" s="21"/>
    </row>
    <row r="1116" ht="15.75" customHeight="1">
      <c r="A1116" s="192" t="s">
        <v>7852</v>
      </c>
      <c r="B1116" s="351">
        <v>1111.0</v>
      </c>
      <c r="C1116" s="130">
        <v>45601.0</v>
      </c>
      <c r="D1116" s="73" t="s">
        <v>4510</v>
      </c>
      <c r="E1116" s="130" t="s">
        <v>11020</v>
      </c>
      <c r="F1116" s="73" t="s">
        <v>1593</v>
      </c>
      <c r="G1116" s="365" t="s">
        <v>10731</v>
      </c>
      <c r="H1116" s="287"/>
      <c r="I1116" s="285"/>
      <c r="J1116" s="775">
        <f t="shared" si="1"/>
        <v>46206</v>
      </c>
      <c r="K1116" s="409">
        <f>'RESOLUCIONES 2024'!$C1116-'RESOLUCIONES 2024'!$J1116</f>
        <v>-605</v>
      </c>
      <c r="L1116" s="73"/>
      <c r="M1116" s="73"/>
      <c r="N1116" s="21"/>
      <c r="O1116" s="21"/>
    </row>
    <row r="1117" ht="15.75" customHeight="1">
      <c r="A1117" s="192" t="s">
        <v>7852</v>
      </c>
      <c r="B1117" s="351">
        <v>1112.0</v>
      </c>
      <c r="C1117" s="130">
        <v>45603.0</v>
      </c>
      <c r="D1117" s="73" t="s">
        <v>10243</v>
      </c>
      <c r="E1117" s="130" t="s">
        <v>10257</v>
      </c>
      <c r="F1117" s="73" t="s">
        <v>2253</v>
      </c>
      <c r="G1117" s="169" t="s">
        <v>11993</v>
      </c>
      <c r="H1117" s="287"/>
      <c r="I1117" s="285"/>
      <c r="J1117" s="775">
        <f t="shared" si="1"/>
        <v>46206</v>
      </c>
      <c r="K1117" s="409">
        <f>'RESOLUCIONES 2024'!$C1117-'RESOLUCIONES 2024'!$J1117</f>
        <v>-603</v>
      </c>
      <c r="L1117" s="73"/>
      <c r="M1117" s="73"/>
      <c r="N1117" s="21"/>
      <c r="O1117" s="21"/>
    </row>
    <row r="1118" ht="15.75" customHeight="1">
      <c r="A1118" s="192" t="s">
        <v>7852</v>
      </c>
      <c r="B1118" s="351">
        <v>1113.0</v>
      </c>
      <c r="C1118" s="130">
        <v>45603.0</v>
      </c>
      <c r="D1118" s="73" t="s">
        <v>2335</v>
      </c>
      <c r="E1118" s="130" t="s">
        <v>7987</v>
      </c>
      <c r="F1118" s="73" t="s">
        <v>2253</v>
      </c>
      <c r="G1118" s="169" t="s">
        <v>11956</v>
      </c>
      <c r="H1118" s="287"/>
      <c r="I1118" s="285"/>
      <c r="J1118" s="775">
        <f t="shared" si="1"/>
        <v>46206</v>
      </c>
      <c r="K1118" s="409">
        <f>'RESOLUCIONES 2024'!$C1118-'RESOLUCIONES 2024'!$J1118</f>
        <v>-603</v>
      </c>
      <c r="L1118" s="73"/>
      <c r="M1118" s="73"/>
      <c r="N1118" s="21"/>
      <c r="O1118" s="21"/>
    </row>
    <row r="1119" ht="15.75" customHeight="1">
      <c r="A1119" s="192" t="s">
        <v>7852</v>
      </c>
      <c r="B1119" s="351">
        <v>1114.0</v>
      </c>
      <c r="C1119" s="130">
        <v>45603.0</v>
      </c>
      <c r="D1119" s="73" t="s">
        <v>10079</v>
      </c>
      <c r="E1119" s="130" t="s">
        <v>10174</v>
      </c>
      <c r="F1119" s="73" t="s">
        <v>2253</v>
      </c>
      <c r="G1119" s="169" t="s">
        <v>11835</v>
      </c>
      <c r="H1119" s="287"/>
      <c r="I1119" s="285"/>
      <c r="J1119" s="775">
        <f t="shared" si="1"/>
        <v>46206</v>
      </c>
      <c r="K1119" s="409">
        <f>'RESOLUCIONES 2024'!$C1119-'RESOLUCIONES 2024'!$J1119</f>
        <v>-603</v>
      </c>
      <c r="L1119" s="73"/>
      <c r="M1119" s="73"/>
      <c r="N1119" s="21"/>
      <c r="O1119" s="21"/>
    </row>
    <row r="1120" ht="15.75" customHeight="1">
      <c r="A1120" s="192" t="s">
        <v>7852</v>
      </c>
      <c r="B1120" s="351">
        <v>1115.0</v>
      </c>
      <c r="C1120" s="130">
        <v>45603.0</v>
      </c>
      <c r="D1120" s="73" t="s">
        <v>10720</v>
      </c>
      <c r="E1120" s="130" t="s">
        <v>10721</v>
      </c>
      <c r="F1120" s="73" t="s">
        <v>8629</v>
      </c>
      <c r="G1120" s="169"/>
      <c r="H1120" s="287"/>
      <c r="I1120" s="285"/>
      <c r="J1120" s="775">
        <f t="shared" si="1"/>
        <v>46206</v>
      </c>
      <c r="K1120" s="409">
        <f>'RESOLUCIONES 2024'!$C1120-'RESOLUCIONES 2024'!$J1120</f>
        <v>-603</v>
      </c>
      <c r="L1120" s="73"/>
      <c r="M1120" s="73"/>
      <c r="N1120" s="21"/>
      <c r="O1120" s="21"/>
    </row>
    <row r="1121" ht="15.75" customHeight="1">
      <c r="A1121" s="192" t="s">
        <v>7852</v>
      </c>
      <c r="B1121" s="351">
        <v>1116.0</v>
      </c>
      <c r="C1121" s="130">
        <v>45603.0</v>
      </c>
      <c r="D1121" s="73" t="s">
        <v>11441</v>
      </c>
      <c r="E1121" s="130" t="s">
        <v>11006</v>
      </c>
      <c r="F1121" s="73" t="s">
        <v>8629</v>
      </c>
      <c r="G1121" s="169"/>
      <c r="H1121" s="287"/>
      <c r="I1121" s="285"/>
      <c r="J1121" s="775">
        <f t="shared" si="1"/>
        <v>46206</v>
      </c>
      <c r="K1121" s="409">
        <f>'RESOLUCIONES 2024'!$C1121-'RESOLUCIONES 2024'!$J1121</f>
        <v>-603</v>
      </c>
      <c r="L1121" s="73"/>
      <c r="M1121" s="73"/>
      <c r="N1121" s="21"/>
      <c r="O1121" s="21"/>
    </row>
    <row r="1122" ht="15.75" customHeight="1">
      <c r="A1122" s="192" t="s">
        <v>7852</v>
      </c>
      <c r="B1122" s="351">
        <v>1117.0</v>
      </c>
      <c r="C1122" s="130">
        <v>45603.0</v>
      </c>
      <c r="D1122" s="73" t="s">
        <v>11994</v>
      </c>
      <c r="E1122" s="130" t="s">
        <v>11667</v>
      </c>
      <c r="F1122" s="73" t="s">
        <v>1624</v>
      </c>
      <c r="G1122" s="169"/>
      <c r="H1122" s="287"/>
      <c r="I1122" s="285"/>
      <c r="J1122" s="775">
        <f t="shared" si="1"/>
        <v>46206</v>
      </c>
      <c r="K1122" s="409">
        <f>'RESOLUCIONES 2024'!$C1122-'RESOLUCIONES 2024'!$J1122</f>
        <v>-603</v>
      </c>
      <c r="L1122" s="73"/>
      <c r="M1122" s="73"/>
      <c r="N1122" s="21"/>
      <c r="O1122" s="21"/>
    </row>
    <row r="1123" ht="15.75" customHeight="1">
      <c r="A1123" s="192" t="s">
        <v>7852</v>
      </c>
      <c r="B1123" s="351">
        <v>1118.0</v>
      </c>
      <c r="C1123" s="130">
        <v>45603.0</v>
      </c>
      <c r="D1123" s="73" t="s">
        <v>8864</v>
      </c>
      <c r="E1123" s="130" t="s">
        <v>8601</v>
      </c>
      <c r="F1123" s="73" t="s">
        <v>8629</v>
      </c>
      <c r="G1123" s="169"/>
      <c r="H1123" s="287"/>
      <c r="I1123" s="285"/>
      <c r="J1123" s="775">
        <f t="shared" si="1"/>
        <v>46206</v>
      </c>
      <c r="K1123" s="409">
        <f>'RESOLUCIONES 2024'!$C1123-'RESOLUCIONES 2024'!$J1123</f>
        <v>-603</v>
      </c>
      <c r="L1123" s="73"/>
      <c r="M1123" s="73"/>
      <c r="N1123" s="21"/>
      <c r="O1123" s="21"/>
    </row>
    <row r="1124" ht="15.75" customHeight="1">
      <c r="A1124" s="192" t="s">
        <v>7852</v>
      </c>
      <c r="B1124" s="351">
        <v>1119.0</v>
      </c>
      <c r="C1124" s="130">
        <v>45603.0</v>
      </c>
      <c r="D1124" s="73" t="s">
        <v>11995</v>
      </c>
      <c r="E1124" s="130" t="s">
        <v>11967</v>
      </c>
      <c r="F1124" s="73" t="s">
        <v>2751</v>
      </c>
      <c r="G1124" s="169"/>
      <c r="H1124" s="287"/>
      <c r="I1124" s="285"/>
      <c r="J1124" s="775">
        <f t="shared" si="1"/>
        <v>46206</v>
      </c>
      <c r="K1124" s="409">
        <f>'RESOLUCIONES 2024'!$C1124-'RESOLUCIONES 2024'!$J1124</f>
        <v>-603</v>
      </c>
      <c r="L1124" s="73"/>
      <c r="M1124" s="73"/>
      <c r="N1124" s="21"/>
      <c r="O1124" s="21"/>
    </row>
    <row r="1125" ht="15.75" customHeight="1">
      <c r="A1125" s="192" t="s">
        <v>7852</v>
      </c>
      <c r="B1125" s="351">
        <v>1120.0</v>
      </c>
      <c r="C1125" s="130">
        <v>45603.0</v>
      </c>
      <c r="D1125" s="73" t="s">
        <v>11996</v>
      </c>
      <c r="E1125" s="130" t="s">
        <v>11867</v>
      </c>
      <c r="F1125" s="73" t="s">
        <v>2751</v>
      </c>
      <c r="G1125" s="169"/>
      <c r="H1125" s="287"/>
      <c r="I1125" s="285"/>
      <c r="J1125" s="775">
        <f t="shared" si="1"/>
        <v>46206</v>
      </c>
      <c r="K1125" s="409">
        <f>'RESOLUCIONES 2024'!$C1125-'RESOLUCIONES 2024'!$J1125</f>
        <v>-603</v>
      </c>
      <c r="L1125" s="73"/>
      <c r="M1125" s="73"/>
      <c r="N1125" s="21"/>
      <c r="O1125" s="21"/>
    </row>
    <row r="1126" ht="15.75" customHeight="1">
      <c r="A1126" s="192" t="s">
        <v>7852</v>
      </c>
      <c r="B1126" s="351">
        <v>1121.0</v>
      </c>
      <c r="C1126" s="130">
        <v>45603.0</v>
      </c>
      <c r="D1126" s="73" t="s">
        <v>11778</v>
      </c>
      <c r="E1126" s="130" t="s">
        <v>11779</v>
      </c>
      <c r="F1126" s="73" t="s">
        <v>2751</v>
      </c>
      <c r="G1126" s="169"/>
      <c r="H1126" s="287"/>
      <c r="I1126" s="285"/>
      <c r="J1126" s="775">
        <f t="shared" si="1"/>
        <v>46206</v>
      </c>
      <c r="K1126" s="409">
        <f>'RESOLUCIONES 2024'!$C1126-'RESOLUCIONES 2024'!$J1126</f>
        <v>-603</v>
      </c>
      <c r="L1126" s="73"/>
      <c r="M1126" s="73"/>
      <c r="N1126" s="21"/>
      <c r="O1126" s="21"/>
    </row>
    <row r="1127" ht="15.75" customHeight="1">
      <c r="A1127" s="192" t="s">
        <v>7852</v>
      </c>
      <c r="B1127" s="351">
        <v>1122.0</v>
      </c>
      <c r="C1127" s="130">
        <v>45603.0</v>
      </c>
      <c r="D1127" s="73" t="s">
        <v>11997</v>
      </c>
      <c r="E1127" s="130" t="s">
        <v>11998</v>
      </c>
      <c r="F1127" s="73" t="s">
        <v>2751</v>
      </c>
      <c r="G1127" s="169"/>
      <c r="H1127" s="287"/>
      <c r="I1127" s="285"/>
      <c r="J1127" s="775">
        <f t="shared" si="1"/>
        <v>46206</v>
      </c>
      <c r="K1127" s="409">
        <f>'RESOLUCIONES 2024'!$C1127-'RESOLUCIONES 2024'!$J1127</f>
        <v>-603</v>
      </c>
      <c r="L1127" s="73"/>
      <c r="M1127" s="73"/>
      <c r="N1127" s="21"/>
      <c r="O1127" s="21"/>
    </row>
    <row r="1128" ht="15.75" customHeight="1">
      <c r="A1128" s="192" t="s">
        <v>7852</v>
      </c>
      <c r="B1128" s="351">
        <v>1123.0</v>
      </c>
      <c r="C1128" s="130">
        <v>45603.0</v>
      </c>
      <c r="D1128" s="73" t="s">
        <v>11802</v>
      </c>
      <c r="E1128" s="130" t="s">
        <v>11803</v>
      </c>
      <c r="F1128" s="73" t="s">
        <v>2751</v>
      </c>
      <c r="G1128" s="169"/>
      <c r="H1128" s="287"/>
      <c r="I1128" s="285"/>
      <c r="J1128" s="775">
        <f t="shared" si="1"/>
        <v>46206</v>
      </c>
      <c r="K1128" s="409">
        <f>'RESOLUCIONES 2024'!$C1128-'RESOLUCIONES 2024'!$J1128</f>
        <v>-603</v>
      </c>
      <c r="L1128" s="73"/>
      <c r="M1128" s="73"/>
      <c r="N1128" s="21"/>
      <c r="O1128" s="21"/>
    </row>
    <row r="1129" ht="15.75" customHeight="1">
      <c r="A1129" s="192" t="s">
        <v>7852</v>
      </c>
      <c r="B1129" s="351">
        <v>1124.0</v>
      </c>
      <c r="C1129" s="130">
        <v>45603.0</v>
      </c>
      <c r="D1129" s="73" t="s">
        <v>7045</v>
      </c>
      <c r="E1129" s="130" t="s">
        <v>9131</v>
      </c>
      <c r="F1129" s="73" t="s">
        <v>2751</v>
      </c>
      <c r="G1129" s="169"/>
      <c r="H1129" s="287"/>
      <c r="I1129" s="285"/>
      <c r="J1129" s="775">
        <f t="shared" si="1"/>
        <v>46206</v>
      </c>
      <c r="K1129" s="409">
        <f>'RESOLUCIONES 2024'!$C1129-'RESOLUCIONES 2024'!$J1129</f>
        <v>-603</v>
      </c>
      <c r="L1129" s="73"/>
      <c r="M1129" s="73"/>
      <c r="N1129" s="21"/>
      <c r="O1129" s="21"/>
    </row>
    <row r="1130" ht="15.75" customHeight="1">
      <c r="A1130" s="192" t="s">
        <v>7852</v>
      </c>
      <c r="B1130" s="351">
        <v>1125.0</v>
      </c>
      <c r="C1130" s="130">
        <v>45603.0</v>
      </c>
      <c r="D1130" s="73" t="s">
        <v>11858</v>
      </c>
      <c r="E1130" s="130" t="s">
        <v>11859</v>
      </c>
      <c r="F1130" s="73" t="s">
        <v>2751</v>
      </c>
      <c r="G1130" s="169"/>
      <c r="H1130" s="287"/>
      <c r="I1130" s="285"/>
      <c r="J1130" s="775">
        <f t="shared" si="1"/>
        <v>46206</v>
      </c>
      <c r="K1130" s="409">
        <f>'RESOLUCIONES 2024'!$C1130-'RESOLUCIONES 2024'!$J1130</f>
        <v>-603</v>
      </c>
      <c r="L1130" s="73"/>
      <c r="M1130" s="73"/>
      <c r="N1130" s="21"/>
      <c r="O1130" s="21"/>
    </row>
    <row r="1131" ht="15.75" customHeight="1">
      <c r="A1131" s="192" t="s">
        <v>7852</v>
      </c>
      <c r="B1131" s="351">
        <v>1126.0</v>
      </c>
      <c r="C1131" s="130">
        <v>45603.0</v>
      </c>
      <c r="D1131" s="73" t="s">
        <v>11999</v>
      </c>
      <c r="E1131" s="130" t="s">
        <v>5946</v>
      </c>
      <c r="F1131" s="73" t="s">
        <v>2751</v>
      </c>
      <c r="G1131" s="169"/>
      <c r="H1131" s="287"/>
      <c r="I1131" s="285"/>
      <c r="J1131" s="775">
        <f t="shared" si="1"/>
        <v>46206</v>
      </c>
      <c r="K1131" s="409">
        <f>'RESOLUCIONES 2024'!$C1131-'RESOLUCIONES 2024'!$J1131</f>
        <v>-603</v>
      </c>
      <c r="L1131" s="73"/>
      <c r="M1131" s="73"/>
      <c r="N1131" s="21"/>
      <c r="O1131" s="21"/>
    </row>
    <row r="1132" ht="15.75" customHeight="1">
      <c r="A1132" s="192" t="s">
        <v>7852</v>
      </c>
      <c r="B1132" s="351">
        <v>1127.0</v>
      </c>
      <c r="C1132" s="130">
        <v>45604.0</v>
      </c>
      <c r="D1132" s="73" t="s">
        <v>12000</v>
      </c>
      <c r="E1132" s="130" t="s">
        <v>7305</v>
      </c>
      <c r="F1132" s="73" t="s">
        <v>18</v>
      </c>
      <c r="G1132" s="169" t="s">
        <v>11766</v>
      </c>
      <c r="H1132" s="287"/>
      <c r="I1132" s="285"/>
      <c r="J1132" s="775">
        <f t="shared" si="1"/>
        <v>46206</v>
      </c>
      <c r="K1132" s="409">
        <f>'RESOLUCIONES 2024'!$C1132-'RESOLUCIONES 2024'!$J1132</f>
        <v>-602</v>
      </c>
      <c r="L1132" s="73"/>
      <c r="M1132" s="73"/>
      <c r="N1132" s="21"/>
      <c r="O1132" s="21"/>
    </row>
    <row r="1133" ht="15.75" customHeight="1">
      <c r="A1133" s="192" t="s">
        <v>7852</v>
      </c>
      <c r="B1133" s="351">
        <v>1128.0</v>
      </c>
      <c r="C1133" s="130">
        <v>45604.0</v>
      </c>
      <c r="D1133" s="73" t="s">
        <v>1682</v>
      </c>
      <c r="E1133" s="130" t="s">
        <v>11807</v>
      </c>
      <c r="F1133" s="73" t="s">
        <v>1624</v>
      </c>
      <c r="G1133" s="169"/>
      <c r="H1133" s="287"/>
      <c r="I1133" s="285"/>
      <c r="J1133" s="775">
        <f t="shared" si="1"/>
        <v>46206</v>
      </c>
      <c r="K1133" s="409">
        <f>'RESOLUCIONES 2024'!$C1133-'RESOLUCIONES 2024'!$J1133</f>
        <v>-602</v>
      </c>
      <c r="L1133" s="73"/>
      <c r="M1133" s="73"/>
      <c r="N1133" s="21"/>
      <c r="O1133" s="21"/>
    </row>
    <row r="1134" ht="15.75" customHeight="1">
      <c r="A1134" s="192" t="s">
        <v>7852</v>
      </c>
      <c r="B1134" s="351">
        <v>1129.0</v>
      </c>
      <c r="C1134" s="130">
        <v>45604.0</v>
      </c>
      <c r="D1134" s="73" t="s">
        <v>12001</v>
      </c>
      <c r="E1134" s="130" t="s">
        <v>12002</v>
      </c>
      <c r="F1134" s="73" t="s">
        <v>2751</v>
      </c>
      <c r="G1134" s="169"/>
      <c r="H1134" s="287"/>
      <c r="I1134" s="285"/>
      <c r="J1134" s="775">
        <f t="shared" si="1"/>
        <v>46206</v>
      </c>
      <c r="K1134" s="409">
        <f>'RESOLUCIONES 2024'!$C1134-'RESOLUCIONES 2024'!$J1134</f>
        <v>-602</v>
      </c>
      <c r="L1134" s="73"/>
      <c r="M1134" s="73"/>
      <c r="N1134" s="21"/>
      <c r="O1134" s="21"/>
    </row>
    <row r="1135" ht="15.75" customHeight="1">
      <c r="A1135" s="279" t="s">
        <v>14530</v>
      </c>
      <c r="B1135" s="351">
        <v>1130.0</v>
      </c>
      <c r="C1135" s="130">
        <v>45604.0</v>
      </c>
      <c r="D1135" s="73" t="s">
        <v>7588</v>
      </c>
      <c r="E1135" s="130" t="s">
        <v>11651</v>
      </c>
      <c r="F1135" s="73" t="s">
        <v>131</v>
      </c>
      <c r="G1135" s="169"/>
      <c r="H1135" s="287"/>
      <c r="I1135" s="285"/>
      <c r="J1135" s="775">
        <f t="shared" si="1"/>
        <v>46206</v>
      </c>
      <c r="K1135" s="409">
        <f>'RESOLUCIONES 2024'!$C1135-'RESOLUCIONES 2024'!$J1135</f>
        <v>-602</v>
      </c>
      <c r="L1135" s="73"/>
      <c r="M1135" s="73"/>
      <c r="N1135" s="21"/>
      <c r="O1135" s="21"/>
    </row>
    <row r="1136" ht="15.75" customHeight="1">
      <c r="A1136" s="192" t="s">
        <v>7852</v>
      </c>
      <c r="B1136" s="351">
        <v>1131.0</v>
      </c>
      <c r="C1136" s="130">
        <v>45604.0</v>
      </c>
      <c r="D1136" s="73" t="s">
        <v>11131</v>
      </c>
      <c r="E1136" s="130" t="s">
        <v>11959</v>
      </c>
      <c r="F1136" s="73" t="s">
        <v>131</v>
      </c>
      <c r="G1136" s="169"/>
      <c r="H1136" s="287"/>
      <c r="I1136" s="285"/>
      <c r="J1136" s="775">
        <f t="shared" si="1"/>
        <v>46206</v>
      </c>
      <c r="K1136" s="409">
        <f>'RESOLUCIONES 2024'!$C1136-'RESOLUCIONES 2024'!$J1136</f>
        <v>-602</v>
      </c>
      <c r="L1136" s="73"/>
      <c r="M1136" s="73"/>
      <c r="N1136" s="21"/>
      <c r="O1136" s="21"/>
    </row>
    <row r="1137" ht="15.75" customHeight="1">
      <c r="A1137" s="279" t="s">
        <v>14531</v>
      </c>
      <c r="B1137" s="345">
        <v>1132.0</v>
      </c>
      <c r="C1137" s="178">
        <v>45604.0</v>
      </c>
      <c r="D1137" s="146" t="s">
        <v>9232</v>
      </c>
      <c r="E1137" s="178" t="s">
        <v>9447</v>
      </c>
      <c r="F1137" s="146" t="s">
        <v>131</v>
      </c>
      <c r="G1137" s="268" t="s">
        <v>14532</v>
      </c>
      <c r="H1137" s="287"/>
      <c r="I1137" s="285"/>
      <c r="J1137" s="775">
        <f t="shared" si="1"/>
        <v>46206</v>
      </c>
      <c r="K1137" s="409">
        <f>'RESOLUCIONES 2024'!$C1137-'RESOLUCIONES 2024'!$J1137</f>
        <v>-602</v>
      </c>
      <c r="L1137" s="73"/>
      <c r="M1137" s="73"/>
      <c r="N1137" s="21"/>
      <c r="O1137" s="21"/>
    </row>
    <row r="1138" ht="15.75" customHeight="1">
      <c r="A1138" s="192" t="s">
        <v>7852</v>
      </c>
      <c r="B1138" s="351">
        <v>1133.0</v>
      </c>
      <c r="C1138" s="130">
        <v>45607.0</v>
      </c>
      <c r="D1138" s="73" t="s">
        <v>12005</v>
      </c>
      <c r="E1138" s="130" t="s">
        <v>12006</v>
      </c>
      <c r="F1138" s="73" t="s">
        <v>18</v>
      </c>
      <c r="G1138" s="169" t="s">
        <v>12007</v>
      </c>
      <c r="H1138" s="287"/>
      <c r="I1138" s="285"/>
      <c r="J1138" s="775">
        <f t="shared" si="1"/>
        <v>46206</v>
      </c>
      <c r="K1138" s="409">
        <f>'RESOLUCIONES 2024'!$C1138-'RESOLUCIONES 2024'!$J1138</f>
        <v>-599</v>
      </c>
      <c r="L1138" s="73"/>
      <c r="M1138" s="73"/>
      <c r="N1138" s="21"/>
      <c r="O1138" s="21"/>
    </row>
    <row r="1139" ht="15.75" customHeight="1">
      <c r="A1139" s="192" t="s">
        <v>7852</v>
      </c>
      <c r="B1139" s="351">
        <v>1134.0</v>
      </c>
      <c r="C1139" s="130">
        <v>45607.0</v>
      </c>
      <c r="D1139" s="73" t="s">
        <v>8936</v>
      </c>
      <c r="E1139" s="130" t="s">
        <v>12008</v>
      </c>
      <c r="F1139" s="73" t="s">
        <v>18</v>
      </c>
      <c r="G1139" s="169" t="s">
        <v>11159</v>
      </c>
      <c r="H1139" s="287"/>
      <c r="I1139" s="285"/>
      <c r="J1139" s="775">
        <f t="shared" si="1"/>
        <v>46206</v>
      </c>
      <c r="K1139" s="409">
        <f>'RESOLUCIONES 2024'!$C1139-'RESOLUCIONES 2024'!$J1139</f>
        <v>-599</v>
      </c>
      <c r="L1139" s="73"/>
      <c r="M1139" s="73"/>
      <c r="N1139" s="21"/>
      <c r="O1139" s="21"/>
    </row>
    <row r="1140" ht="15.75" customHeight="1">
      <c r="A1140" s="192" t="s">
        <v>7852</v>
      </c>
      <c r="B1140" s="351">
        <v>1135.0</v>
      </c>
      <c r="C1140" s="130">
        <v>45607.0</v>
      </c>
      <c r="D1140" s="73" t="s">
        <v>12009</v>
      </c>
      <c r="E1140" s="130" t="s">
        <v>12010</v>
      </c>
      <c r="F1140" s="73" t="s">
        <v>18</v>
      </c>
      <c r="G1140" s="169" t="s">
        <v>11665</v>
      </c>
      <c r="H1140" s="287"/>
      <c r="I1140" s="285"/>
      <c r="J1140" s="775">
        <f t="shared" si="1"/>
        <v>46206</v>
      </c>
      <c r="K1140" s="409">
        <f>'RESOLUCIONES 2024'!$C1140-'RESOLUCIONES 2024'!$J1140</f>
        <v>-599</v>
      </c>
      <c r="L1140" s="73"/>
      <c r="M1140" s="73"/>
      <c r="N1140" s="21"/>
      <c r="O1140" s="21"/>
    </row>
    <row r="1141" ht="15.75" customHeight="1">
      <c r="A1141" s="192" t="s">
        <v>7852</v>
      </c>
      <c r="B1141" s="351">
        <v>1136.0</v>
      </c>
      <c r="C1141" s="130">
        <v>45607.0</v>
      </c>
      <c r="D1141" s="73" t="s">
        <v>7514</v>
      </c>
      <c r="E1141" s="130" t="s">
        <v>7515</v>
      </c>
      <c r="F1141" s="73" t="s">
        <v>2751</v>
      </c>
      <c r="G1141" s="169"/>
      <c r="H1141" s="287"/>
      <c r="I1141" s="285"/>
      <c r="J1141" s="775">
        <f t="shared" si="1"/>
        <v>46206</v>
      </c>
      <c r="K1141" s="409">
        <f>'RESOLUCIONES 2024'!$C1141-'RESOLUCIONES 2024'!$J1141</f>
        <v>-599</v>
      </c>
      <c r="L1141" s="73"/>
      <c r="M1141" s="73"/>
      <c r="N1141" s="21"/>
      <c r="O1141" s="21"/>
    </row>
    <row r="1142" ht="15.75" customHeight="1">
      <c r="A1142" s="192" t="s">
        <v>7852</v>
      </c>
      <c r="B1142" s="351">
        <v>1137.0</v>
      </c>
      <c r="C1142" s="130">
        <v>45607.0</v>
      </c>
      <c r="D1142" s="73" t="s">
        <v>11602</v>
      </c>
      <c r="E1142" s="130" t="s">
        <v>11813</v>
      </c>
      <c r="F1142" s="73" t="s">
        <v>1624</v>
      </c>
      <c r="G1142" s="169"/>
      <c r="H1142" s="287"/>
      <c r="I1142" s="285"/>
      <c r="J1142" s="775">
        <f t="shared" si="1"/>
        <v>46206</v>
      </c>
      <c r="K1142" s="409">
        <f>'RESOLUCIONES 2024'!$C1142-'RESOLUCIONES 2024'!$J1142</f>
        <v>-599</v>
      </c>
      <c r="L1142" s="73"/>
      <c r="M1142" s="73"/>
      <c r="N1142" s="21"/>
      <c r="O1142" s="21"/>
    </row>
    <row r="1143" ht="15.75" customHeight="1">
      <c r="A1143" s="192" t="s">
        <v>7852</v>
      </c>
      <c r="B1143" s="351">
        <v>1138.0</v>
      </c>
      <c r="C1143" s="130">
        <v>45607.0</v>
      </c>
      <c r="D1143" s="73" t="s">
        <v>11373</v>
      </c>
      <c r="E1143" s="130" t="s">
        <v>12011</v>
      </c>
      <c r="F1143" s="73" t="s">
        <v>2751</v>
      </c>
      <c r="G1143" s="169"/>
      <c r="H1143" s="287"/>
      <c r="I1143" s="285"/>
      <c r="J1143" s="775">
        <f t="shared" si="1"/>
        <v>46206</v>
      </c>
      <c r="K1143" s="409">
        <f>'RESOLUCIONES 2024'!$C1143-'RESOLUCIONES 2024'!$J1143</f>
        <v>-599</v>
      </c>
      <c r="L1143" s="73"/>
      <c r="M1143" s="73"/>
      <c r="N1143" s="21"/>
      <c r="O1143" s="21"/>
    </row>
    <row r="1144" ht="15.75" customHeight="1">
      <c r="A1144" s="192" t="s">
        <v>7852</v>
      </c>
      <c r="B1144" s="351">
        <v>1139.0</v>
      </c>
      <c r="C1144" s="130">
        <v>45607.0</v>
      </c>
      <c r="D1144" s="73" t="s">
        <v>9459</v>
      </c>
      <c r="E1144" s="130" t="s">
        <v>10952</v>
      </c>
      <c r="F1144" s="73" t="s">
        <v>1624</v>
      </c>
      <c r="G1144" s="169"/>
      <c r="H1144" s="287"/>
      <c r="I1144" s="285"/>
      <c r="J1144" s="775">
        <f t="shared" si="1"/>
        <v>46206</v>
      </c>
      <c r="K1144" s="409">
        <f>'RESOLUCIONES 2024'!$C1144-'RESOLUCIONES 2024'!$J1144</f>
        <v>-599</v>
      </c>
      <c r="L1144" s="73"/>
      <c r="M1144" s="73"/>
      <c r="N1144" s="21"/>
      <c r="O1144" s="21"/>
    </row>
    <row r="1145" ht="15.75" customHeight="1">
      <c r="A1145" s="192" t="s">
        <v>7852</v>
      </c>
      <c r="B1145" s="351">
        <v>1140.0</v>
      </c>
      <c r="C1145" s="130">
        <v>45607.0</v>
      </c>
      <c r="D1145" s="73" t="s">
        <v>10876</v>
      </c>
      <c r="E1145" s="130" t="s">
        <v>11474</v>
      </c>
      <c r="F1145" s="73" t="s">
        <v>1624</v>
      </c>
      <c r="G1145" s="169"/>
      <c r="H1145" s="287"/>
      <c r="I1145" s="285"/>
      <c r="J1145" s="775">
        <f t="shared" si="1"/>
        <v>46206</v>
      </c>
      <c r="K1145" s="409">
        <f>'RESOLUCIONES 2024'!$C1145-'RESOLUCIONES 2024'!$J1145</f>
        <v>-599</v>
      </c>
      <c r="L1145" s="73"/>
      <c r="M1145" s="73"/>
      <c r="N1145" s="21"/>
      <c r="O1145" s="21"/>
    </row>
    <row r="1146" ht="15.75" customHeight="1">
      <c r="A1146" s="192" t="s">
        <v>7852</v>
      </c>
      <c r="B1146" s="351">
        <v>1141.0</v>
      </c>
      <c r="C1146" s="130">
        <v>45607.0</v>
      </c>
      <c r="D1146" s="73" t="s">
        <v>12012</v>
      </c>
      <c r="E1146" s="130" t="s">
        <v>5120</v>
      </c>
      <c r="F1146" s="73" t="s">
        <v>1624</v>
      </c>
      <c r="G1146" s="169"/>
      <c r="H1146" s="287"/>
      <c r="I1146" s="285"/>
      <c r="J1146" s="775">
        <f t="shared" si="1"/>
        <v>46206</v>
      </c>
      <c r="K1146" s="409">
        <f>'RESOLUCIONES 2024'!$C1146-'RESOLUCIONES 2024'!$J1146</f>
        <v>-599</v>
      </c>
      <c r="L1146" s="73"/>
      <c r="M1146" s="73"/>
      <c r="N1146" s="21"/>
      <c r="O1146" s="21"/>
    </row>
    <row r="1147" ht="15.75" customHeight="1">
      <c r="A1147" s="192" t="s">
        <v>7852</v>
      </c>
      <c r="B1147" s="351">
        <v>1142.0</v>
      </c>
      <c r="C1147" s="130">
        <v>45607.0</v>
      </c>
      <c r="D1147" s="73" t="s">
        <v>2062</v>
      </c>
      <c r="E1147" s="130" t="s">
        <v>7252</v>
      </c>
      <c r="F1147" s="73" t="s">
        <v>1624</v>
      </c>
      <c r="G1147" s="169"/>
      <c r="H1147" s="287"/>
      <c r="I1147" s="285"/>
      <c r="J1147" s="775">
        <f t="shared" si="1"/>
        <v>46206</v>
      </c>
      <c r="K1147" s="409">
        <f>'RESOLUCIONES 2024'!$C1147-'RESOLUCIONES 2024'!$J1147</f>
        <v>-599</v>
      </c>
      <c r="L1147" s="73"/>
      <c r="M1147" s="73"/>
      <c r="N1147" s="21"/>
      <c r="O1147" s="21"/>
    </row>
    <row r="1148" ht="15.75" customHeight="1">
      <c r="A1148" s="192" t="s">
        <v>7852</v>
      </c>
      <c r="B1148" s="351">
        <v>1143.0</v>
      </c>
      <c r="C1148" s="130">
        <v>45607.0</v>
      </c>
      <c r="D1148" s="73" t="s">
        <v>5814</v>
      </c>
      <c r="E1148" s="130" t="s">
        <v>12013</v>
      </c>
      <c r="F1148" s="73" t="s">
        <v>1624</v>
      </c>
      <c r="G1148" s="169"/>
      <c r="H1148" s="287"/>
      <c r="I1148" s="285"/>
      <c r="J1148" s="775">
        <f t="shared" si="1"/>
        <v>46206</v>
      </c>
      <c r="K1148" s="409">
        <f>'RESOLUCIONES 2024'!$C1148-'RESOLUCIONES 2024'!$J1148</f>
        <v>-599</v>
      </c>
      <c r="L1148" s="73"/>
      <c r="M1148" s="73"/>
      <c r="N1148" s="21"/>
      <c r="O1148" s="21"/>
    </row>
    <row r="1149" ht="15.75" customHeight="1">
      <c r="A1149" s="192" t="s">
        <v>7852</v>
      </c>
      <c r="B1149" s="351">
        <v>1144.0</v>
      </c>
      <c r="C1149" s="130">
        <v>45607.0</v>
      </c>
      <c r="D1149" s="73" t="s">
        <v>1881</v>
      </c>
      <c r="E1149" s="130" t="s">
        <v>1882</v>
      </c>
      <c r="F1149" s="73" t="s">
        <v>131</v>
      </c>
      <c r="G1149" s="169"/>
      <c r="H1149" s="287"/>
      <c r="I1149" s="285"/>
      <c r="J1149" s="775">
        <f t="shared" si="1"/>
        <v>46206</v>
      </c>
      <c r="K1149" s="409">
        <f>'RESOLUCIONES 2024'!$C1149-'RESOLUCIONES 2024'!$J1149</f>
        <v>-599</v>
      </c>
      <c r="L1149" s="73"/>
      <c r="M1149" s="73"/>
      <c r="N1149" s="21"/>
      <c r="O1149" s="21"/>
    </row>
    <row r="1150" ht="15.75" customHeight="1">
      <c r="A1150" s="192" t="s">
        <v>7852</v>
      </c>
      <c r="B1150" s="351">
        <v>1145.0</v>
      </c>
      <c r="C1150" s="130">
        <v>45607.0</v>
      </c>
      <c r="D1150" s="73" t="s">
        <v>12014</v>
      </c>
      <c r="E1150" s="130" t="s">
        <v>8662</v>
      </c>
      <c r="F1150" s="73" t="s">
        <v>131</v>
      </c>
      <c r="G1150" s="169"/>
      <c r="H1150" s="287"/>
      <c r="I1150" s="285"/>
      <c r="J1150" s="775">
        <f t="shared" si="1"/>
        <v>46206</v>
      </c>
      <c r="K1150" s="409">
        <f>'RESOLUCIONES 2024'!$C1150-'RESOLUCIONES 2024'!$J1150</f>
        <v>-599</v>
      </c>
      <c r="L1150" s="73"/>
      <c r="M1150" s="73"/>
      <c r="N1150" s="21"/>
      <c r="O1150" s="21"/>
    </row>
    <row r="1151" ht="15.75" customHeight="1">
      <c r="A1151" s="192" t="s">
        <v>7852</v>
      </c>
      <c r="B1151" s="351">
        <v>1146.0</v>
      </c>
      <c r="C1151" s="130">
        <v>45607.0</v>
      </c>
      <c r="D1151" s="73" t="s">
        <v>7984</v>
      </c>
      <c r="E1151" s="130" t="s">
        <v>7805</v>
      </c>
      <c r="F1151" s="73" t="s">
        <v>2751</v>
      </c>
      <c r="G1151" s="169"/>
      <c r="H1151" s="287"/>
      <c r="I1151" s="285"/>
      <c r="J1151" s="775">
        <f t="shared" si="1"/>
        <v>46206</v>
      </c>
      <c r="K1151" s="409">
        <f>'RESOLUCIONES 2024'!$C1151-'RESOLUCIONES 2024'!$J1151</f>
        <v>-599</v>
      </c>
      <c r="L1151" s="73"/>
      <c r="M1151" s="73"/>
      <c r="N1151" s="21"/>
      <c r="O1151" s="21"/>
    </row>
    <row r="1152" ht="15.75" customHeight="1">
      <c r="A1152" s="192" t="s">
        <v>7852</v>
      </c>
      <c r="B1152" s="351">
        <v>1147.0</v>
      </c>
      <c r="C1152" s="130">
        <v>45607.0</v>
      </c>
      <c r="D1152" s="73" t="s">
        <v>12015</v>
      </c>
      <c r="E1152" s="130" t="s">
        <v>9820</v>
      </c>
      <c r="F1152" s="73" t="s">
        <v>12016</v>
      </c>
      <c r="G1152" s="169"/>
      <c r="H1152" s="287"/>
      <c r="I1152" s="285"/>
      <c r="J1152" s="775">
        <f t="shared" si="1"/>
        <v>46206</v>
      </c>
      <c r="K1152" s="409">
        <f>'RESOLUCIONES 2024'!$C1152-'RESOLUCIONES 2024'!$J1152</f>
        <v>-599</v>
      </c>
      <c r="L1152" s="73"/>
      <c r="M1152" s="73"/>
      <c r="N1152" s="21"/>
      <c r="O1152" s="21"/>
    </row>
    <row r="1153" ht="15.75" customHeight="1">
      <c r="A1153" s="192" t="s">
        <v>7852</v>
      </c>
      <c r="B1153" s="351">
        <v>1148.0</v>
      </c>
      <c r="C1153" s="130">
        <v>45607.0</v>
      </c>
      <c r="D1153" s="73" t="s">
        <v>8864</v>
      </c>
      <c r="E1153" s="130" t="s">
        <v>8601</v>
      </c>
      <c r="F1153" s="73" t="s">
        <v>131</v>
      </c>
      <c r="G1153" s="169"/>
      <c r="H1153" s="287"/>
      <c r="I1153" s="285"/>
      <c r="J1153" s="775">
        <f t="shared" si="1"/>
        <v>46206</v>
      </c>
      <c r="K1153" s="409">
        <f>'RESOLUCIONES 2024'!$C1153-'RESOLUCIONES 2024'!$J1153</f>
        <v>-599</v>
      </c>
      <c r="L1153" s="73"/>
      <c r="M1153" s="73"/>
      <c r="N1153" s="21"/>
      <c r="O1153" s="21"/>
    </row>
    <row r="1154" ht="15.75" customHeight="1">
      <c r="A1154" s="192" t="s">
        <v>7852</v>
      </c>
      <c r="B1154" s="351">
        <v>1149.0</v>
      </c>
      <c r="C1154" s="130">
        <v>45608.0</v>
      </c>
      <c r="D1154" s="73" t="s">
        <v>10125</v>
      </c>
      <c r="E1154" s="130" t="s">
        <v>10126</v>
      </c>
      <c r="F1154" s="73" t="s">
        <v>2751</v>
      </c>
      <c r="G1154" s="169"/>
      <c r="H1154" s="287"/>
      <c r="I1154" s="285"/>
      <c r="J1154" s="775">
        <f t="shared" si="1"/>
        <v>46206</v>
      </c>
      <c r="K1154" s="409">
        <f>'RESOLUCIONES 2024'!$C1154-'RESOLUCIONES 2024'!$J1154</f>
        <v>-598</v>
      </c>
      <c r="L1154" s="73"/>
      <c r="M1154" s="73"/>
      <c r="N1154" s="21"/>
      <c r="O1154" s="21"/>
    </row>
    <row r="1155" ht="15.75" customHeight="1">
      <c r="A1155" s="279" t="s">
        <v>14533</v>
      </c>
      <c r="B1155" s="351">
        <v>1150.0</v>
      </c>
      <c r="C1155" s="130">
        <v>45608.0</v>
      </c>
      <c r="D1155" s="73" t="s">
        <v>11976</v>
      </c>
      <c r="E1155" s="130" t="s">
        <v>11977</v>
      </c>
      <c r="F1155" s="73" t="s">
        <v>2751</v>
      </c>
      <c r="G1155" s="169"/>
      <c r="H1155" s="287"/>
      <c r="I1155" s="285"/>
      <c r="J1155" s="775">
        <f t="shared" si="1"/>
        <v>46206</v>
      </c>
      <c r="K1155" s="409">
        <f>'RESOLUCIONES 2024'!$C1155-'RESOLUCIONES 2024'!$J1155</f>
        <v>-598</v>
      </c>
      <c r="L1155" s="73"/>
      <c r="M1155" s="73"/>
      <c r="N1155" s="21"/>
      <c r="O1155" s="21"/>
    </row>
    <row r="1156" ht="15.75" customHeight="1">
      <c r="A1156" s="192" t="s">
        <v>7852</v>
      </c>
      <c r="B1156" s="351">
        <v>1151.0</v>
      </c>
      <c r="C1156" s="130">
        <v>45608.0</v>
      </c>
      <c r="D1156" s="73" t="s">
        <v>1403</v>
      </c>
      <c r="E1156" s="130" t="s">
        <v>11784</v>
      </c>
      <c r="F1156" s="73" t="s">
        <v>2751</v>
      </c>
      <c r="G1156" s="169"/>
      <c r="H1156" s="287"/>
      <c r="I1156" s="285"/>
      <c r="J1156" s="775">
        <f t="shared" si="1"/>
        <v>46206</v>
      </c>
      <c r="K1156" s="409">
        <f>'RESOLUCIONES 2024'!$C1156-'RESOLUCIONES 2024'!$J1156</f>
        <v>-598</v>
      </c>
      <c r="L1156" s="73"/>
      <c r="M1156" s="73"/>
      <c r="N1156" s="21"/>
      <c r="O1156" s="21"/>
    </row>
    <row r="1157" ht="15.75" customHeight="1">
      <c r="A1157" s="192" t="s">
        <v>7852</v>
      </c>
      <c r="B1157" s="351">
        <v>1152.0</v>
      </c>
      <c r="C1157" s="130">
        <v>45610.0</v>
      </c>
      <c r="D1157" s="182" t="s">
        <v>8649</v>
      </c>
      <c r="E1157" s="130" t="s">
        <v>11362</v>
      </c>
      <c r="F1157" s="73" t="s">
        <v>1593</v>
      </c>
      <c r="G1157" s="348" t="s">
        <v>14526</v>
      </c>
      <c r="H1157" s="287" t="s">
        <v>14526</v>
      </c>
      <c r="I1157" s="285"/>
      <c r="J1157" s="775">
        <f t="shared" si="1"/>
        <v>46206</v>
      </c>
      <c r="K1157" s="409">
        <f>'RESOLUCIONES 2024'!$C1157-'RESOLUCIONES 2024'!$J1157</f>
        <v>-596</v>
      </c>
      <c r="L1157" s="73"/>
      <c r="M1157" s="73"/>
      <c r="N1157" s="21"/>
      <c r="O1157" s="21"/>
    </row>
    <row r="1158" ht="15.75" customHeight="1">
      <c r="A1158" s="192" t="s">
        <v>7852</v>
      </c>
      <c r="B1158" s="351">
        <v>1153.0</v>
      </c>
      <c r="C1158" s="130">
        <v>45610.0</v>
      </c>
      <c r="D1158" s="73" t="s">
        <v>4592</v>
      </c>
      <c r="E1158" s="130" t="s">
        <v>11695</v>
      </c>
      <c r="F1158" s="73" t="s">
        <v>1593</v>
      </c>
      <c r="G1158" s="365" t="s">
        <v>10731</v>
      </c>
      <c r="H1158" s="287"/>
      <c r="I1158" s="285"/>
      <c r="J1158" s="775">
        <f t="shared" si="1"/>
        <v>46206</v>
      </c>
      <c r="K1158" s="409">
        <f>'RESOLUCIONES 2024'!$C1158-'RESOLUCIONES 2024'!$J1158</f>
        <v>-596</v>
      </c>
      <c r="L1158" s="73"/>
      <c r="M1158" s="73"/>
      <c r="N1158" s="21"/>
      <c r="O1158" s="21"/>
    </row>
    <row r="1159" ht="15.75" customHeight="1">
      <c r="A1159" s="192" t="s">
        <v>7852</v>
      </c>
      <c r="B1159" s="351">
        <v>1154.0</v>
      </c>
      <c r="C1159" s="130">
        <v>45610.0</v>
      </c>
      <c r="D1159" s="73" t="s">
        <v>9718</v>
      </c>
      <c r="E1159" s="130" t="s">
        <v>10726</v>
      </c>
      <c r="F1159" s="73" t="s">
        <v>1593</v>
      </c>
      <c r="G1159" s="365" t="s">
        <v>10731</v>
      </c>
      <c r="H1159" s="287"/>
      <c r="I1159" s="285"/>
      <c r="J1159" s="775">
        <f t="shared" si="1"/>
        <v>46206</v>
      </c>
      <c r="K1159" s="409">
        <f>'RESOLUCIONES 2024'!$C1159-'RESOLUCIONES 2024'!$J1159</f>
        <v>-596</v>
      </c>
      <c r="L1159" s="73"/>
      <c r="M1159" s="73"/>
      <c r="N1159" s="21"/>
      <c r="O1159" s="21"/>
    </row>
    <row r="1160" ht="15.75" customHeight="1">
      <c r="A1160" s="192" t="s">
        <v>7852</v>
      </c>
      <c r="B1160" s="351">
        <v>1155.0</v>
      </c>
      <c r="C1160" s="130">
        <v>45610.0</v>
      </c>
      <c r="D1160" s="73" t="s">
        <v>12017</v>
      </c>
      <c r="E1160" s="130" t="s">
        <v>12018</v>
      </c>
      <c r="F1160" s="73" t="s">
        <v>18</v>
      </c>
      <c r="G1160" s="169" t="s">
        <v>12019</v>
      </c>
      <c r="H1160" s="287"/>
      <c r="I1160" s="285"/>
      <c r="J1160" s="775">
        <f t="shared" si="1"/>
        <v>46206</v>
      </c>
      <c r="K1160" s="409">
        <f>'RESOLUCIONES 2024'!$C1160-'RESOLUCIONES 2024'!$J1160</f>
        <v>-596</v>
      </c>
      <c r="L1160" s="73"/>
      <c r="M1160" s="73"/>
      <c r="N1160" s="21"/>
      <c r="O1160" s="21"/>
    </row>
    <row r="1161" ht="15.75" customHeight="1">
      <c r="A1161" s="192" t="s">
        <v>7852</v>
      </c>
      <c r="B1161" s="351">
        <v>1156.0</v>
      </c>
      <c r="C1161" s="130">
        <v>45610.0</v>
      </c>
      <c r="D1161" s="73" t="s">
        <v>12020</v>
      </c>
      <c r="E1161" s="130" t="s">
        <v>12021</v>
      </c>
      <c r="F1161" s="73" t="s">
        <v>18</v>
      </c>
      <c r="G1161" s="169" t="s">
        <v>10204</v>
      </c>
      <c r="H1161" s="287"/>
      <c r="I1161" s="285"/>
      <c r="J1161" s="775">
        <f t="shared" si="1"/>
        <v>46206</v>
      </c>
      <c r="K1161" s="409">
        <f>'RESOLUCIONES 2024'!$C1161-'RESOLUCIONES 2024'!$J1161</f>
        <v>-596</v>
      </c>
      <c r="L1161" s="73"/>
      <c r="M1161" s="73"/>
      <c r="N1161" s="21"/>
      <c r="O1161" s="21"/>
    </row>
    <row r="1162" ht="15.75" customHeight="1">
      <c r="A1162" s="192" t="s">
        <v>7852</v>
      </c>
      <c r="B1162" s="351">
        <v>1157.0</v>
      </c>
      <c r="C1162" s="130">
        <v>45610.0</v>
      </c>
      <c r="D1162" s="73" t="s">
        <v>12022</v>
      </c>
      <c r="E1162" s="130" t="s">
        <v>12023</v>
      </c>
      <c r="F1162" s="73" t="s">
        <v>18</v>
      </c>
      <c r="G1162" s="169" t="s">
        <v>12024</v>
      </c>
      <c r="H1162" s="287"/>
      <c r="I1162" s="285"/>
      <c r="J1162" s="775">
        <f t="shared" si="1"/>
        <v>46206</v>
      </c>
      <c r="K1162" s="409">
        <f>'RESOLUCIONES 2024'!$C1162-'RESOLUCIONES 2024'!$J1162</f>
        <v>-596</v>
      </c>
      <c r="L1162" s="73"/>
      <c r="M1162" s="73"/>
      <c r="N1162" s="21"/>
      <c r="O1162" s="21"/>
    </row>
    <row r="1163" ht="15.75" customHeight="1">
      <c r="A1163" s="192" t="s">
        <v>7852</v>
      </c>
      <c r="B1163" s="351">
        <v>1158.0</v>
      </c>
      <c r="C1163" s="130">
        <v>45610.0</v>
      </c>
      <c r="D1163" s="73" t="s">
        <v>2648</v>
      </c>
      <c r="E1163" s="130" t="s">
        <v>12025</v>
      </c>
      <c r="F1163" s="73" t="s">
        <v>18</v>
      </c>
      <c r="G1163" s="169" t="s">
        <v>9995</v>
      </c>
      <c r="H1163" s="287"/>
      <c r="I1163" s="285"/>
      <c r="J1163" s="775">
        <f t="shared" si="1"/>
        <v>46206</v>
      </c>
      <c r="K1163" s="409">
        <f>'RESOLUCIONES 2024'!$C1163-'RESOLUCIONES 2024'!$J1163</f>
        <v>-596</v>
      </c>
      <c r="L1163" s="73"/>
      <c r="M1163" s="73"/>
      <c r="N1163" s="21"/>
      <c r="O1163" s="21"/>
    </row>
    <row r="1164" ht="15.75" customHeight="1">
      <c r="A1164" s="192" t="s">
        <v>7852</v>
      </c>
      <c r="B1164" s="351">
        <v>1159.0</v>
      </c>
      <c r="C1164" s="130">
        <v>45610.0</v>
      </c>
      <c r="D1164" s="73" t="s">
        <v>12026</v>
      </c>
      <c r="E1164" s="130" t="s">
        <v>12027</v>
      </c>
      <c r="F1164" s="73" t="s">
        <v>18</v>
      </c>
      <c r="G1164" s="169" t="s">
        <v>12028</v>
      </c>
      <c r="H1164" s="287"/>
      <c r="I1164" s="285"/>
      <c r="J1164" s="775">
        <f t="shared" si="1"/>
        <v>46206</v>
      </c>
      <c r="K1164" s="409">
        <f>'RESOLUCIONES 2024'!$C1164-'RESOLUCIONES 2024'!$J1164</f>
        <v>-596</v>
      </c>
      <c r="L1164" s="73"/>
      <c r="M1164" s="73"/>
      <c r="N1164" s="21"/>
      <c r="O1164" s="21"/>
    </row>
    <row r="1165" ht="15.75" customHeight="1">
      <c r="A1165" s="192" t="s">
        <v>7852</v>
      </c>
      <c r="B1165" s="351">
        <v>1160.0</v>
      </c>
      <c r="C1165" s="130">
        <v>45610.0</v>
      </c>
      <c r="D1165" s="73" t="s">
        <v>12029</v>
      </c>
      <c r="E1165" s="130" t="s">
        <v>12030</v>
      </c>
      <c r="F1165" s="73" t="s">
        <v>18</v>
      </c>
      <c r="G1165" s="169" t="s">
        <v>8653</v>
      </c>
      <c r="H1165" s="287"/>
      <c r="I1165" s="285"/>
      <c r="J1165" s="775">
        <f t="shared" si="1"/>
        <v>46206</v>
      </c>
      <c r="K1165" s="409">
        <f>'RESOLUCIONES 2024'!$C1165-'RESOLUCIONES 2024'!$J1165</f>
        <v>-596</v>
      </c>
      <c r="L1165" s="73"/>
      <c r="M1165" s="73"/>
      <c r="N1165" s="21"/>
      <c r="O1165" s="21"/>
    </row>
    <row r="1166" ht="15.75" customHeight="1">
      <c r="A1166" s="192" t="s">
        <v>7852</v>
      </c>
      <c r="B1166" s="351">
        <v>1161.0</v>
      </c>
      <c r="C1166" s="130">
        <v>45610.0</v>
      </c>
      <c r="D1166" s="73" t="s">
        <v>9600</v>
      </c>
      <c r="E1166" s="130" t="s">
        <v>12031</v>
      </c>
      <c r="F1166" s="73" t="s">
        <v>18</v>
      </c>
      <c r="G1166" s="169" t="s">
        <v>12032</v>
      </c>
      <c r="H1166" s="287"/>
      <c r="I1166" s="285"/>
      <c r="J1166" s="775">
        <f t="shared" si="1"/>
        <v>46206</v>
      </c>
      <c r="K1166" s="409">
        <f>'RESOLUCIONES 2024'!$C1166-'RESOLUCIONES 2024'!$J1166</f>
        <v>-596</v>
      </c>
      <c r="L1166" s="73"/>
      <c r="M1166" s="73"/>
      <c r="N1166" s="21"/>
      <c r="O1166" s="21"/>
    </row>
    <row r="1167" ht="15.75" customHeight="1">
      <c r="A1167" s="192" t="s">
        <v>7852</v>
      </c>
      <c r="B1167" s="351">
        <v>1162.0</v>
      </c>
      <c r="C1167" s="130">
        <v>45611.0</v>
      </c>
      <c r="D1167" s="73" t="s">
        <v>10559</v>
      </c>
      <c r="E1167" s="130" t="s">
        <v>12033</v>
      </c>
      <c r="F1167" s="73" t="s">
        <v>8629</v>
      </c>
      <c r="G1167" s="169"/>
      <c r="H1167" s="287"/>
      <c r="I1167" s="285"/>
      <c r="J1167" s="775">
        <f t="shared" si="1"/>
        <v>46206</v>
      </c>
      <c r="K1167" s="409">
        <f>'RESOLUCIONES 2024'!$C1167-'RESOLUCIONES 2024'!$J1167</f>
        <v>-595</v>
      </c>
      <c r="L1167" s="73"/>
      <c r="M1167" s="73"/>
      <c r="N1167" s="21"/>
      <c r="O1167" s="21"/>
    </row>
    <row r="1168" ht="15.75" customHeight="1">
      <c r="A1168" s="192" t="s">
        <v>7852</v>
      </c>
      <c r="B1168" s="351">
        <v>1163.0</v>
      </c>
      <c r="C1168" s="130">
        <v>45611.0</v>
      </c>
      <c r="D1168" s="73" t="s">
        <v>11101</v>
      </c>
      <c r="E1168" s="130" t="s">
        <v>11102</v>
      </c>
      <c r="F1168" s="73" t="s">
        <v>8629</v>
      </c>
      <c r="G1168" s="169"/>
      <c r="H1168" s="287"/>
      <c r="I1168" s="285"/>
      <c r="J1168" s="775">
        <f t="shared" si="1"/>
        <v>46206</v>
      </c>
      <c r="K1168" s="409">
        <f>'RESOLUCIONES 2024'!$C1168-'RESOLUCIONES 2024'!$J1168</f>
        <v>-595</v>
      </c>
      <c r="L1168" s="73"/>
      <c r="M1168" s="73"/>
      <c r="N1168" s="21"/>
      <c r="O1168" s="21"/>
    </row>
    <row r="1169" ht="15.75" customHeight="1">
      <c r="A1169" s="192" t="s">
        <v>7852</v>
      </c>
      <c r="B1169" s="784">
        <v>1164.0</v>
      </c>
      <c r="C1169" s="130">
        <v>45611.0</v>
      </c>
      <c r="D1169" s="73" t="s">
        <v>9626</v>
      </c>
      <c r="E1169" s="130" t="s">
        <v>9904</v>
      </c>
      <c r="F1169" s="73" t="s">
        <v>2253</v>
      </c>
      <c r="G1169" s="169" t="s">
        <v>12034</v>
      </c>
      <c r="H1169" s="287"/>
      <c r="I1169" s="285"/>
      <c r="J1169" s="775">
        <f t="shared" si="1"/>
        <v>46206</v>
      </c>
      <c r="K1169" s="409">
        <f>'RESOLUCIONES 2024'!$C1169-'RESOLUCIONES 2024'!$J1169</f>
        <v>-595</v>
      </c>
      <c r="L1169" s="73"/>
      <c r="M1169" s="73"/>
      <c r="N1169" s="21"/>
      <c r="O1169" s="21"/>
    </row>
    <row r="1170" ht="15.75" customHeight="1">
      <c r="A1170" s="192" t="s">
        <v>7852</v>
      </c>
      <c r="B1170" s="784">
        <v>1165.0</v>
      </c>
      <c r="C1170" s="130">
        <v>45611.0</v>
      </c>
      <c r="D1170" s="73" t="s">
        <v>9736</v>
      </c>
      <c r="E1170" s="130" t="s">
        <v>9737</v>
      </c>
      <c r="F1170" s="73" t="s">
        <v>2253</v>
      </c>
      <c r="G1170" s="169" t="s">
        <v>8093</v>
      </c>
      <c r="H1170" s="287"/>
      <c r="I1170" s="285"/>
      <c r="J1170" s="775">
        <f t="shared" si="1"/>
        <v>46206</v>
      </c>
      <c r="K1170" s="409">
        <f>'RESOLUCIONES 2024'!$C1170-'RESOLUCIONES 2024'!$J1170</f>
        <v>-595</v>
      </c>
      <c r="L1170" s="73"/>
      <c r="M1170" s="73"/>
      <c r="N1170" s="21"/>
      <c r="O1170" s="21"/>
    </row>
    <row r="1171" ht="15.75" customHeight="1">
      <c r="A1171" s="192" t="s">
        <v>7852</v>
      </c>
      <c r="B1171" s="351">
        <v>1166.0</v>
      </c>
      <c r="C1171" s="130">
        <v>45611.0</v>
      </c>
      <c r="D1171" s="73" t="s">
        <v>12035</v>
      </c>
      <c r="E1171" s="130" t="s">
        <v>11776</v>
      </c>
      <c r="F1171" s="73" t="s">
        <v>2751</v>
      </c>
      <c r="G1171" s="169" t="s">
        <v>8172</v>
      </c>
      <c r="H1171" s="287"/>
      <c r="I1171" s="285"/>
      <c r="J1171" s="775">
        <f t="shared" si="1"/>
        <v>46206</v>
      </c>
      <c r="K1171" s="409">
        <f>'RESOLUCIONES 2024'!$C1171-'RESOLUCIONES 2024'!$J1171</f>
        <v>-595</v>
      </c>
      <c r="L1171" s="73"/>
      <c r="M1171" s="73"/>
      <c r="N1171" s="21"/>
      <c r="O1171" s="21"/>
    </row>
    <row r="1172" ht="15.75" customHeight="1">
      <c r="A1172" s="192" t="s">
        <v>7852</v>
      </c>
      <c r="B1172" s="351">
        <v>1167.0</v>
      </c>
      <c r="C1172" s="130">
        <v>45611.0</v>
      </c>
      <c r="D1172" s="73" t="s">
        <v>11480</v>
      </c>
      <c r="E1172" s="130" t="s">
        <v>7576</v>
      </c>
      <c r="F1172" s="73" t="s">
        <v>14534</v>
      </c>
      <c r="G1172" s="169"/>
      <c r="H1172" s="287"/>
      <c r="I1172" s="285"/>
      <c r="J1172" s="775">
        <f t="shared" si="1"/>
        <v>46206</v>
      </c>
      <c r="K1172" s="409">
        <f>'RESOLUCIONES 2024'!$C1172-'RESOLUCIONES 2024'!$J1172</f>
        <v>-595</v>
      </c>
      <c r="L1172" s="73"/>
      <c r="M1172" s="73"/>
      <c r="N1172" s="21"/>
      <c r="O1172" s="21"/>
    </row>
    <row r="1173" ht="15.75" customHeight="1">
      <c r="A1173" s="279" t="s">
        <v>14535</v>
      </c>
      <c r="B1173" s="351">
        <v>1168.0</v>
      </c>
      <c r="C1173" s="130">
        <v>45614.0</v>
      </c>
      <c r="D1173" s="73" t="s">
        <v>12036</v>
      </c>
      <c r="E1173" s="130" t="s">
        <v>11153</v>
      </c>
      <c r="F1173" s="73" t="s">
        <v>1624</v>
      </c>
      <c r="G1173" s="169"/>
      <c r="H1173" s="287"/>
      <c r="I1173" s="285"/>
      <c r="J1173" s="775">
        <f t="shared" si="1"/>
        <v>46206</v>
      </c>
      <c r="K1173" s="409">
        <f>'RESOLUCIONES 2024'!$C1173-'RESOLUCIONES 2024'!$J1173</f>
        <v>-592</v>
      </c>
      <c r="L1173" s="73"/>
      <c r="M1173" s="73"/>
      <c r="N1173" s="21"/>
      <c r="O1173" s="21"/>
    </row>
    <row r="1174" ht="15.75" customHeight="1">
      <c r="A1174" s="192" t="s">
        <v>7852</v>
      </c>
      <c r="B1174" s="351">
        <v>1169.0</v>
      </c>
      <c r="C1174" s="130">
        <v>45614.0</v>
      </c>
      <c r="D1174" s="21" t="s">
        <v>12037</v>
      </c>
      <c r="E1174" s="130"/>
      <c r="F1174" s="73" t="s">
        <v>12037</v>
      </c>
      <c r="G1174" s="169"/>
      <c r="H1174" s="287"/>
      <c r="I1174" s="285"/>
      <c r="J1174" s="775">
        <f t="shared" si="1"/>
        <v>46206</v>
      </c>
      <c r="K1174" s="409">
        <f>'RESOLUCIONES 2024'!$C1174-'RESOLUCIONES 2024'!$J1174</f>
        <v>-592</v>
      </c>
      <c r="L1174" s="73"/>
      <c r="M1174" s="73"/>
      <c r="N1174" s="21"/>
      <c r="O1174" s="21"/>
    </row>
    <row r="1175" ht="15.75" customHeight="1">
      <c r="A1175" s="73"/>
      <c r="B1175" s="351">
        <v>1170.0</v>
      </c>
      <c r="C1175" s="130">
        <v>45614.0</v>
      </c>
      <c r="D1175" s="73"/>
      <c r="E1175" s="130"/>
      <c r="F1175" s="73"/>
      <c r="G1175" s="169"/>
      <c r="H1175" s="287"/>
      <c r="I1175" s="285"/>
      <c r="J1175" s="775">
        <f t="shared" si="1"/>
        <v>46206</v>
      </c>
      <c r="K1175" s="409">
        <f>'RESOLUCIONES 2024'!$C1175-'RESOLUCIONES 2024'!$J1175</f>
        <v>-592</v>
      </c>
      <c r="L1175" s="73"/>
      <c r="M1175" s="73"/>
      <c r="N1175" s="21"/>
      <c r="O1175" s="21"/>
    </row>
    <row r="1176" ht="15.75" customHeight="1">
      <c r="A1176" s="192" t="s">
        <v>7852</v>
      </c>
      <c r="B1176" s="351">
        <v>1171.0</v>
      </c>
      <c r="C1176" s="130">
        <v>45617.0</v>
      </c>
      <c r="D1176" s="73" t="s">
        <v>6887</v>
      </c>
      <c r="E1176" s="130" t="s">
        <v>12038</v>
      </c>
      <c r="F1176" s="73" t="s">
        <v>8629</v>
      </c>
      <c r="G1176" s="169"/>
      <c r="H1176" s="287"/>
      <c r="I1176" s="285"/>
      <c r="J1176" s="775">
        <f t="shared" si="1"/>
        <v>46206</v>
      </c>
      <c r="K1176" s="409">
        <f>'RESOLUCIONES 2024'!$C1176-'RESOLUCIONES 2024'!$J1176</f>
        <v>-589</v>
      </c>
      <c r="L1176" s="73"/>
      <c r="M1176" s="73"/>
      <c r="N1176" s="21"/>
      <c r="O1176" s="21"/>
    </row>
    <row r="1177" ht="15.75" customHeight="1">
      <c r="A1177" s="192" t="s">
        <v>7852</v>
      </c>
      <c r="B1177" s="351">
        <v>1172.0</v>
      </c>
      <c r="C1177" s="130">
        <v>45617.0</v>
      </c>
      <c r="D1177" s="73" t="s">
        <v>1640</v>
      </c>
      <c r="E1177" s="130" t="s">
        <v>2261</v>
      </c>
      <c r="F1177" s="73" t="s">
        <v>2253</v>
      </c>
      <c r="G1177" s="169" t="s">
        <v>12039</v>
      </c>
      <c r="H1177" s="287"/>
      <c r="I1177" s="285"/>
      <c r="J1177" s="775">
        <f t="shared" si="1"/>
        <v>46206</v>
      </c>
      <c r="K1177" s="409">
        <f>'RESOLUCIONES 2024'!$C1177-'RESOLUCIONES 2024'!$J1177</f>
        <v>-589</v>
      </c>
      <c r="L1177" s="73"/>
      <c r="M1177" s="73"/>
      <c r="N1177" s="21"/>
      <c r="O1177" s="21"/>
    </row>
    <row r="1178" ht="15.75" customHeight="1">
      <c r="A1178" s="192" t="s">
        <v>7852</v>
      </c>
      <c r="B1178" s="351">
        <v>1173.0</v>
      </c>
      <c r="C1178" s="130">
        <v>45617.0</v>
      </c>
      <c r="D1178" s="73" t="s">
        <v>10930</v>
      </c>
      <c r="E1178" s="130" t="s">
        <v>10721</v>
      </c>
      <c r="F1178" s="73" t="s">
        <v>131</v>
      </c>
      <c r="G1178" s="169"/>
      <c r="H1178" s="287"/>
      <c r="I1178" s="285"/>
      <c r="J1178" s="775">
        <f t="shared" si="1"/>
        <v>46206</v>
      </c>
      <c r="K1178" s="409">
        <f>'RESOLUCIONES 2024'!$C1178-'RESOLUCIONES 2024'!$J1178</f>
        <v>-589</v>
      </c>
      <c r="L1178" s="73"/>
      <c r="M1178" s="73"/>
      <c r="N1178" s="21"/>
      <c r="O1178" s="21"/>
    </row>
    <row r="1179" ht="15.75" customHeight="1">
      <c r="A1179" s="192" t="s">
        <v>7852</v>
      </c>
      <c r="B1179" s="351">
        <v>1174.0</v>
      </c>
      <c r="C1179" s="130">
        <v>45617.0</v>
      </c>
      <c r="D1179" s="73" t="s">
        <v>372</v>
      </c>
      <c r="E1179" s="130" t="s">
        <v>8292</v>
      </c>
      <c r="F1179" s="73" t="s">
        <v>2253</v>
      </c>
      <c r="G1179" s="376" t="s">
        <v>11954</v>
      </c>
      <c r="H1179" s="287"/>
      <c r="I1179" s="285"/>
      <c r="J1179" s="775">
        <f t="shared" si="1"/>
        <v>46206</v>
      </c>
      <c r="K1179" s="409">
        <f>'RESOLUCIONES 2024'!$C1179-'RESOLUCIONES 2024'!$J1179</f>
        <v>-589</v>
      </c>
      <c r="L1179" s="73"/>
      <c r="M1179" s="73"/>
      <c r="N1179" s="21"/>
      <c r="O1179" s="21"/>
    </row>
    <row r="1180" ht="15.75" customHeight="1">
      <c r="A1180" s="192" t="s">
        <v>7852</v>
      </c>
      <c r="B1180" s="351">
        <v>1175.0</v>
      </c>
      <c r="C1180" s="130">
        <v>45618.0</v>
      </c>
      <c r="D1180" s="73" t="s">
        <v>12040</v>
      </c>
      <c r="E1180" s="130" t="s">
        <v>10806</v>
      </c>
      <c r="F1180" s="73" t="s">
        <v>131</v>
      </c>
      <c r="G1180" s="169"/>
      <c r="H1180" s="287"/>
      <c r="I1180" s="285"/>
      <c r="J1180" s="775">
        <f t="shared" si="1"/>
        <v>46206</v>
      </c>
      <c r="K1180" s="409">
        <f>'RESOLUCIONES 2024'!$C1180-'RESOLUCIONES 2024'!$J1180</f>
        <v>-588</v>
      </c>
      <c r="L1180" s="73"/>
      <c r="M1180" s="73"/>
      <c r="N1180" s="21"/>
      <c r="O1180" s="21"/>
    </row>
    <row r="1181" ht="15.75" customHeight="1">
      <c r="A1181" s="192" t="s">
        <v>7852</v>
      </c>
      <c r="B1181" s="351">
        <v>1176.0</v>
      </c>
      <c r="C1181" s="130">
        <v>45618.0</v>
      </c>
      <c r="D1181" s="73" t="s">
        <v>2594</v>
      </c>
      <c r="E1181" s="130" t="s">
        <v>11806</v>
      </c>
      <c r="F1181" s="73" t="s">
        <v>1624</v>
      </c>
      <c r="G1181" s="169"/>
      <c r="H1181" s="287"/>
      <c r="I1181" s="285"/>
      <c r="J1181" s="775">
        <f t="shared" si="1"/>
        <v>46206</v>
      </c>
      <c r="K1181" s="409">
        <f>'RESOLUCIONES 2024'!$C1181-'RESOLUCIONES 2024'!$J1181</f>
        <v>-588</v>
      </c>
      <c r="L1181" s="73"/>
      <c r="M1181" s="73"/>
      <c r="N1181" s="21"/>
      <c r="O1181" s="21"/>
    </row>
    <row r="1182" ht="15.75" customHeight="1">
      <c r="A1182" s="192" t="s">
        <v>7852</v>
      </c>
      <c r="B1182" s="351">
        <v>1177.0</v>
      </c>
      <c r="C1182" s="130">
        <v>45618.0</v>
      </c>
      <c r="D1182" s="73" t="s">
        <v>12041</v>
      </c>
      <c r="E1182" s="130" t="s">
        <v>10203</v>
      </c>
      <c r="F1182" s="73" t="s">
        <v>18</v>
      </c>
      <c r="G1182" s="169" t="s">
        <v>12042</v>
      </c>
      <c r="H1182" s="287"/>
      <c r="I1182" s="285"/>
      <c r="J1182" s="775">
        <f t="shared" si="1"/>
        <v>46206</v>
      </c>
      <c r="K1182" s="409">
        <f>'RESOLUCIONES 2024'!$C1182-'RESOLUCIONES 2024'!$J1182</f>
        <v>-588</v>
      </c>
      <c r="L1182" s="73"/>
      <c r="M1182" s="73"/>
      <c r="N1182" s="21"/>
      <c r="O1182" s="21"/>
    </row>
    <row r="1183" ht="15.75" customHeight="1">
      <c r="A1183" s="192" t="s">
        <v>7852</v>
      </c>
      <c r="B1183" s="351">
        <v>1178.0</v>
      </c>
      <c r="C1183" s="130">
        <v>45618.0</v>
      </c>
      <c r="D1183" s="73" t="s">
        <v>2856</v>
      </c>
      <c r="E1183" s="130" t="s">
        <v>8049</v>
      </c>
      <c r="F1183" s="73" t="s">
        <v>1593</v>
      </c>
      <c r="G1183" s="365" t="s">
        <v>10731</v>
      </c>
      <c r="H1183" s="287"/>
      <c r="I1183" s="285"/>
      <c r="J1183" s="775">
        <f t="shared" si="1"/>
        <v>46206</v>
      </c>
      <c r="K1183" s="409">
        <f>'RESOLUCIONES 2024'!$C1183-'RESOLUCIONES 2024'!$J1183</f>
        <v>-588</v>
      </c>
      <c r="L1183" s="73"/>
      <c r="M1183" s="73"/>
      <c r="N1183" s="21"/>
      <c r="O1183" s="21"/>
    </row>
    <row r="1184" ht="15.75" customHeight="1">
      <c r="A1184" s="279" t="s">
        <v>14536</v>
      </c>
      <c r="B1184" s="786">
        <v>1179.0</v>
      </c>
      <c r="C1184" s="228">
        <v>45618.0</v>
      </c>
      <c r="D1184" s="140" t="s">
        <v>6824</v>
      </c>
      <c r="E1184" s="228" t="s">
        <v>12043</v>
      </c>
      <c r="F1184" s="140" t="s">
        <v>1593</v>
      </c>
      <c r="G1184" s="348" t="s">
        <v>14536</v>
      </c>
      <c r="H1184" s="287"/>
      <c r="I1184" s="285"/>
      <c r="J1184" s="775">
        <f t="shared" si="1"/>
        <v>46206</v>
      </c>
      <c r="K1184" s="409">
        <f>'RESOLUCIONES 2024'!$C1184-'RESOLUCIONES 2024'!$J1184</f>
        <v>-588</v>
      </c>
      <c r="L1184" s="73"/>
      <c r="M1184" s="73"/>
      <c r="N1184" s="21"/>
      <c r="O1184" s="21"/>
    </row>
    <row r="1185" ht="15.75" customHeight="1">
      <c r="A1185" s="192" t="s">
        <v>7852</v>
      </c>
      <c r="B1185" s="351">
        <v>1180.0</v>
      </c>
      <c r="C1185" s="130">
        <v>45618.0</v>
      </c>
      <c r="D1185" s="73" t="s">
        <v>12044</v>
      </c>
      <c r="E1185" s="130" t="s">
        <v>11516</v>
      </c>
      <c r="F1185" s="73" t="s">
        <v>2751</v>
      </c>
      <c r="G1185" s="169" t="s">
        <v>8172</v>
      </c>
      <c r="H1185" s="287"/>
      <c r="I1185" s="285"/>
      <c r="J1185" s="775">
        <f t="shared" si="1"/>
        <v>46206</v>
      </c>
      <c r="K1185" s="409">
        <f>'RESOLUCIONES 2024'!$C1185-'RESOLUCIONES 2024'!$J1185</f>
        <v>-588</v>
      </c>
      <c r="L1185" s="73"/>
      <c r="M1185" s="73"/>
      <c r="N1185" s="21"/>
      <c r="O1185" s="21"/>
    </row>
    <row r="1186" ht="15.75" customHeight="1">
      <c r="A1186" s="192" t="s">
        <v>7852</v>
      </c>
      <c r="B1186" s="351">
        <v>1181.0</v>
      </c>
      <c r="C1186" s="130">
        <v>45618.0</v>
      </c>
      <c r="D1186" s="73" t="s">
        <v>3034</v>
      </c>
      <c r="E1186" s="130" t="s">
        <v>7870</v>
      </c>
      <c r="F1186" s="73" t="s">
        <v>18</v>
      </c>
      <c r="G1186" s="169" t="s">
        <v>4511</v>
      </c>
      <c r="H1186" s="287"/>
      <c r="I1186" s="285"/>
      <c r="J1186" s="775">
        <f t="shared" si="1"/>
        <v>46206</v>
      </c>
      <c r="K1186" s="409">
        <f>'RESOLUCIONES 2024'!$C1186-'RESOLUCIONES 2024'!$J1186</f>
        <v>-588</v>
      </c>
      <c r="L1186" s="73"/>
      <c r="M1186" s="73"/>
      <c r="N1186" s="21"/>
      <c r="O1186" s="21"/>
    </row>
    <row r="1187" ht="15.75" customHeight="1">
      <c r="A1187" s="192" t="s">
        <v>7852</v>
      </c>
      <c r="B1187" s="351">
        <v>1182.0</v>
      </c>
      <c r="C1187" s="130">
        <v>45621.0</v>
      </c>
      <c r="D1187" s="73" t="s">
        <v>12045</v>
      </c>
      <c r="E1187" s="130" t="s">
        <v>8003</v>
      </c>
      <c r="F1187" s="73" t="s">
        <v>2751</v>
      </c>
      <c r="G1187" s="169" t="s">
        <v>8172</v>
      </c>
      <c r="H1187" s="287"/>
      <c r="I1187" s="285"/>
      <c r="J1187" s="775">
        <f t="shared" si="1"/>
        <v>46206</v>
      </c>
      <c r="K1187" s="409">
        <f>'RESOLUCIONES 2024'!$C1187-'RESOLUCIONES 2024'!$J1187</f>
        <v>-585</v>
      </c>
      <c r="L1187" s="73"/>
      <c r="M1187" s="73"/>
      <c r="N1187" s="21"/>
      <c r="O1187" s="21"/>
    </row>
    <row r="1188" ht="15.75" customHeight="1">
      <c r="A1188" s="73"/>
      <c r="B1188" s="351">
        <v>1183.0</v>
      </c>
      <c r="C1188" s="130">
        <v>45622.0</v>
      </c>
      <c r="D1188" s="73"/>
      <c r="E1188" s="130"/>
      <c r="F1188" s="73"/>
      <c r="G1188" s="169"/>
      <c r="H1188" s="287"/>
      <c r="I1188" s="285"/>
      <c r="J1188" s="775">
        <f t="shared" si="1"/>
        <v>46206</v>
      </c>
      <c r="K1188" s="409">
        <f>'RESOLUCIONES 2024'!$C1188-'RESOLUCIONES 2024'!$J1188</f>
        <v>-584</v>
      </c>
      <c r="L1188" s="73"/>
      <c r="M1188" s="73"/>
      <c r="N1188" s="21"/>
      <c r="O1188" s="21"/>
    </row>
    <row r="1189" ht="15.75" customHeight="1">
      <c r="A1189" s="192" t="s">
        <v>7852</v>
      </c>
      <c r="B1189" s="351">
        <v>1184.0</v>
      </c>
      <c r="C1189" s="130">
        <v>45622.0</v>
      </c>
      <c r="D1189" s="73" t="s">
        <v>7588</v>
      </c>
      <c r="E1189" s="130" t="s">
        <v>11651</v>
      </c>
      <c r="F1189" s="73" t="s">
        <v>131</v>
      </c>
      <c r="G1189" s="169"/>
      <c r="H1189" s="287"/>
      <c r="I1189" s="285"/>
      <c r="J1189" s="775">
        <f t="shared" si="1"/>
        <v>46206</v>
      </c>
      <c r="K1189" s="409">
        <f>'RESOLUCIONES 2024'!$C1189-'RESOLUCIONES 2024'!$J1189</f>
        <v>-584</v>
      </c>
      <c r="L1189" s="73"/>
      <c r="M1189" s="73"/>
      <c r="N1189" s="21"/>
      <c r="O1189" s="21"/>
    </row>
    <row r="1190" ht="15.75" customHeight="1">
      <c r="A1190" s="192" t="s">
        <v>7852</v>
      </c>
      <c r="B1190" s="351">
        <v>1185.0</v>
      </c>
      <c r="C1190" s="130">
        <v>45622.0</v>
      </c>
      <c r="D1190" s="73" t="s">
        <v>9968</v>
      </c>
      <c r="E1190" s="130" t="s">
        <v>9969</v>
      </c>
      <c r="F1190" s="73" t="s">
        <v>2253</v>
      </c>
      <c r="G1190" s="169" t="s">
        <v>4245</v>
      </c>
      <c r="H1190" s="287"/>
      <c r="I1190" s="285"/>
      <c r="J1190" s="775">
        <f t="shared" si="1"/>
        <v>46206</v>
      </c>
      <c r="K1190" s="409">
        <f>'RESOLUCIONES 2024'!$C1190-'RESOLUCIONES 2024'!$J1190</f>
        <v>-584</v>
      </c>
      <c r="L1190" s="73"/>
      <c r="M1190" s="73"/>
      <c r="N1190" s="21"/>
      <c r="O1190" s="21"/>
    </row>
    <row r="1191" ht="15.75" customHeight="1">
      <c r="A1191" s="192" t="s">
        <v>7852</v>
      </c>
      <c r="B1191" s="351">
        <v>1186.0</v>
      </c>
      <c r="C1191" s="130">
        <v>45622.0</v>
      </c>
      <c r="D1191" s="73" t="s">
        <v>10969</v>
      </c>
      <c r="E1191" s="130" t="s">
        <v>10970</v>
      </c>
      <c r="F1191" s="73" t="s">
        <v>2253</v>
      </c>
      <c r="G1191" s="169" t="s">
        <v>12047</v>
      </c>
      <c r="H1191" s="287"/>
      <c r="I1191" s="285"/>
      <c r="J1191" s="775">
        <f t="shared" si="1"/>
        <v>46206</v>
      </c>
      <c r="K1191" s="409">
        <f>'RESOLUCIONES 2024'!$C1191-'RESOLUCIONES 2024'!$J1191</f>
        <v>-584</v>
      </c>
      <c r="L1191" s="73"/>
      <c r="M1191" s="73"/>
      <c r="N1191" s="21"/>
      <c r="O1191" s="21"/>
    </row>
    <row r="1192" ht="15.75" customHeight="1">
      <c r="A1192" s="192" t="s">
        <v>7852</v>
      </c>
      <c r="B1192" s="351">
        <v>1187.0</v>
      </c>
      <c r="C1192" s="130">
        <v>45622.0</v>
      </c>
      <c r="D1192" s="73" t="s">
        <v>10149</v>
      </c>
      <c r="E1192" s="130" t="s">
        <v>10150</v>
      </c>
      <c r="F1192" s="73" t="s">
        <v>2253</v>
      </c>
      <c r="G1192" s="169" t="s">
        <v>12048</v>
      </c>
      <c r="H1192" s="287"/>
      <c r="I1192" s="285"/>
      <c r="J1192" s="775">
        <f t="shared" si="1"/>
        <v>46206</v>
      </c>
      <c r="K1192" s="409">
        <f>'RESOLUCIONES 2024'!$C1192-'RESOLUCIONES 2024'!$J1192</f>
        <v>-584</v>
      </c>
      <c r="L1192" s="73"/>
      <c r="M1192" s="73"/>
      <c r="N1192" s="21"/>
      <c r="O1192" s="21"/>
    </row>
    <row r="1193" ht="15.75" customHeight="1">
      <c r="A1193" s="192" t="s">
        <v>7852</v>
      </c>
      <c r="B1193" s="351">
        <v>1188.0</v>
      </c>
      <c r="C1193" s="130">
        <v>45622.0</v>
      </c>
      <c r="D1193" s="73" t="s">
        <v>5617</v>
      </c>
      <c r="E1193" s="130" t="s">
        <v>8968</v>
      </c>
      <c r="F1193" s="73" t="s">
        <v>2253</v>
      </c>
      <c r="G1193" s="169" t="s">
        <v>7917</v>
      </c>
      <c r="H1193" s="287"/>
      <c r="I1193" s="285"/>
      <c r="J1193" s="775">
        <f t="shared" si="1"/>
        <v>46206</v>
      </c>
      <c r="K1193" s="409">
        <f>'RESOLUCIONES 2024'!$C1193-'RESOLUCIONES 2024'!$J1193</f>
        <v>-584</v>
      </c>
      <c r="L1193" s="73"/>
      <c r="M1193" s="73"/>
      <c r="N1193" s="21"/>
      <c r="O1193" s="21"/>
    </row>
    <row r="1194" ht="15.75" customHeight="1">
      <c r="A1194" s="259" t="s">
        <v>14537</v>
      </c>
      <c r="B1194" s="785">
        <v>1189.0</v>
      </c>
      <c r="C1194" s="190">
        <v>45622.0</v>
      </c>
      <c r="D1194" s="182" t="s">
        <v>2348</v>
      </c>
      <c r="E1194" s="190" t="s">
        <v>10789</v>
      </c>
      <c r="F1194" s="182" t="s">
        <v>2253</v>
      </c>
      <c r="G1194" s="169" t="s">
        <v>1351</v>
      </c>
      <c r="H1194" s="287"/>
      <c r="I1194" s="285"/>
      <c r="J1194" s="775">
        <f t="shared" si="1"/>
        <v>46206</v>
      </c>
      <c r="K1194" s="409">
        <f>'RESOLUCIONES 2024'!$C1194-'RESOLUCIONES 2024'!$J1194</f>
        <v>-584</v>
      </c>
      <c r="L1194" s="73"/>
      <c r="M1194" s="73"/>
      <c r="N1194" s="21"/>
      <c r="O1194" s="21"/>
    </row>
    <row r="1195" ht="15.75" customHeight="1">
      <c r="A1195" s="192" t="s">
        <v>7852</v>
      </c>
      <c r="B1195" s="351">
        <v>1190.0</v>
      </c>
      <c r="C1195" s="130">
        <v>45622.0</v>
      </c>
      <c r="D1195" s="73" t="s">
        <v>10990</v>
      </c>
      <c r="E1195" s="130" t="s">
        <v>10991</v>
      </c>
      <c r="F1195" s="73" t="s">
        <v>8629</v>
      </c>
      <c r="G1195" s="169"/>
      <c r="H1195" s="287"/>
      <c r="I1195" s="285"/>
      <c r="J1195" s="775">
        <f t="shared" si="1"/>
        <v>46206</v>
      </c>
      <c r="K1195" s="409">
        <f>'RESOLUCIONES 2024'!$C1195-'RESOLUCIONES 2024'!$J1195</f>
        <v>-584</v>
      </c>
      <c r="L1195" s="73"/>
      <c r="M1195" s="73"/>
      <c r="N1195" s="21"/>
      <c r="O1195" s="21"/>
    </row>
    <row r="1196" ht="15.75" customHeight="1">
      <c r="A1196" s="192" t="s">
        <v>7852</v>
      </c>
      <c r="B1196" s="351">
        <v>1191.0</v>
      </c>
      <c r="C1196" s="130">
        <v>45622.0</v>
      </c>
      <c r="D1196" s="73" t="s">
        <v>1623</v>
      </c>
      <c r="E1196" s="130" t="s">
        <v>11107</v>
      </c>
      <c r="F1196" s="73" t="s">
        <v>8629</v>
      </c>
      <c r="G1196" s="169"/>
      <c r="H1196" s="287"/>
      <c r="I1196" s="285"/>
      <c r="J1196" s="775">
        <f t="shared" si="1"/>
        <v>46206</v>
      </c>
      <c r="K1196" s="409">
        <f>'RESOLUCIONES 2024'!$C1196-'RESOLUCIONES 2024'!$J1196</f>
        <v>-584</v>
      </c>
      <c r="L1196" s="73"/>
      <c r="M1196" s="73"/>
      <c r="N1196" s="21"/>
      <c r="O1196" s="21"/>
    </row>
    <row r="1197" ht="15.75" customHeight="1">
      <c r="A1197" s="192" t="s">
        <v>7852</v>
      </c>
      <c r="B1197" s="351">
        <v>1192.0</v>
      </c>
      <c r="C1197" s="130">
        <v>45622.0</v>
      </c>
      <c r="D1197" s="73" t="s">
        <v>9469</v>
      </c>
      <c r="E1197" s="130" t="s">
        <v>9470</v>
      </c>
      <c r="F1197" s="73" t="s">
        <v>8629</v>
      </c>
      <c r="G1197" s="169"/>
      <c r="H1197" s="287"/>
      <c r="I1197" s="285"/>
      <c r="J1197" s="775">
        <f t="shared" si="1"/>
        <v>46206</v>
      </c>
      <c r="K1197" s="409">
        <f>'RESOLUCIONES 2024'!$C1197-'RESOLUCIONES 2024'!$J1197</f>
        <v>-584</v>
      </c>
      <c r="L1197" s="73"/>
      <c r="M1197" s="73"/>
      <c r="N1197" s="21"/>
      <c r="O1197" s="21"/>
    </row>
    <row r="1198" ht="15.75" customHeight="1">
      <c r="A1198" s="192" t="s">
        <v>7852</v>
      </c>
      <c r="B1198" s="351">
        <v>1193.0</v>
      </c>
      <c r="C1198" s="130">
        <v>45622.0</v>
      </c>
      <c r="D1198" s="73" t="s">
        <v>6887</v>
      </c>
      <c r="E1198" s="130" t="s">
        <v>12038</v>
      </c>
      <c r="F1198" s="73" t="s">
        <v>131</v>
      </c>
      <c r="G1198" s="169"/>
      <c r="H1198" s="287"/>
      <c r="I1198" s="285"/>
      <c r="J1198" s="775">
        <f t="shared" si="1"/>
        <v>46206</v>
      </c>
      <c r="K1198" s="409">
        <f>'RESOLUCIONES 2024'!$C1198-'RESOLUCIONES 2024'!$J1198</f>
        <v>-584</v>
      </c>
      <c r="L1198" s="73"/>
      <c r="M1198" s="73"/>
      <c r="N1198" s="21"/>
      <c r="O1198" s="21"/>
    </row>
    <row r="1199" ht="15.75" customHeight="1">
      <c r="A1199" s="192" t="s">
        <v>7852</v>
      </c>
      <c r="B1199" s="351">
        <v>1194.0</v>
      </c>
      <c r="C1199" s="130">
        <v>45623.0</v>
      </c>
      <c r="D1199" s="73" t="s">
        <v>10559</v>
      </c>
      <c r="E1199" s="130" t="s">
        <v>12033</v>
      </c>
      <c r="F1199" s="73" t="s">
        <v>131</v>
      </c>
      <c r="G1199" s="169"/>
      <c r="H1199" s="287"/>
      <c r="I1199" s="285"/>
      <c r="J1199" s="775">
        <f t="shared" si="1"/>
        <v>46206</v>
      </c>
      <c r="K1199" s="409">
        <f>'RESOLUCIONES 2024'!$C1199-'RESOLUCIONES 2024'!$J1199</f>
        <v>-583</v>
      </c>
      <c r="L1199" s="73"/>
      <c r="M1199" s="73"/>
      <c r="N1199" s="21"/>
      <c r="O1199" s="21"/>
    </row>
    <row r="1200" ht="15.75" customHeight="1">
      <c r="A1200" s="192" t="s">
        <v>7852</v>
      </c>
      <c r="B1200" s="351">
        <v>1195.0</v>
      </c>
      <c r="C1200" s="130">
        <v>45623.0</v>
      </c>
      <c r="D1200" s="73" t="s">
        <v>8981</v>
      </c>
      <c r="E1200" s="69" t="s">
        <v>11987</v>
      </c>
      <c r="F1200" s="21" t="s">
        <v>2751</v>
      </c>
      <c r="G1200" s="169"/>
      <c r="H1200" s="287"/>
      <c r="I1200" s="285"/>
      <c r="J1200" s="775">
        <f t="shared" si="1"/>
        <v>46206</v>
      </c>
      <c r="K1200" s="409">
        <f>'RESOLUCIONES 2024'!$C1200-'RESOLUCIONES 2024'!$J1200</f>
        <v>-583</v>
      </c>
      <c r="L1200" s="73"/>
      <c r="M1200" s="73"/>
      <c r="N1200" s="21"/>
      <c r="O1200" s="21"/>
    </row>
    <row r="1201" ht="15.75" customHeight="1">
      <c r="A1201" s="192" t="s">
        <v>7852</v>
      </c>
      <c r="B1201" s="345">
        <v>1196.0</v>
      </c>
      <c r="C1201" s="178">
        <v>45623.0</v>
      </c>
      <c r="D1201" s="146" t="s">
        <v>4477</v>
      </c>
      <c r="E1201" s="130" t="s">
        <v>3455</v>
      </c>
      <c r="F1201" s="73" t="s">
        <v>2253</v>
      </c>
      <c r="G1201" s="169" t="s">
        <v>12050</v>
      </c>
      <c r="H1201" s="287"/>
      <c r="I1201" s="285"/>
      <c r="J1201" s="775">
        <f t="shared" si="1"/>
        <v>46206</v>
      </c>
      <c r="K1201" s="409">
        <f>'RESOLUCIONES 2024'!$C1201-'RESOLUCIONES 2024'!$J1201</f>
        <v>-583</v>
      </c>
      <c r="L1201" s="73"/>
      <c r="M1201" s="73"/>
      <c r="N1201" s="21"/>
      <c r="O1201" s="21"/>
    </row>
    <row r="1202" ht="15.75" customHeight="1">
      <c r="A1202" s="192" t="s">
        <v>7852</v>
      </c>
      <c r="B1202" s="351">
        <v>1197.0</v>
      </c>
      <c r="C1202" s="130">
        <v>45624.0</v>
      </c>
      <c r="D1202" s="73" t="s">
        <v>3609</v>
      </c>
      <c r="E1202" s="130" t="s">
        <v>12051</v>
      </c>
      <c r="F1202" s="73" t="s">
        <v>8629</v>
      </c>
      <c r="G1202" s="169"/>
      <c r="H1202" s="287"/>
      <c r="I1202" s="285"/>
      <c r="J1202" s="775">
        <f t="shared" si="1"/>
        <v>46206</v>
      </c>
      <c r="K1202" s="409">
        <f>'RESOLUCIONES 2024'!$C1202-'RESOLUCIONES 2024'!$J1202</f>
        <v>-582</v>
      </c>
      <c r="L1202" s="73"/>
      <c r="M1202" s="73"/>
      <c r="N1202" s="21"/>
      <c r="O1202" s="21"/>
    </row>
    <row r="1203" ht="15.75" customHeight="1">
      <c r="A1203" s="192" t="s">
        <v>7852</v>
      </c>
      <c r="B1203" s="351">
        <v>1198.0</v>
      </c>
      <c r="C1203" s="130">
        <v>45624.0</v>
      </c>
      <c r="D1203" s="73" t="s">
        <v>8646</v>
      </c>
      <c r="E1203" s="130" t="s">
        <v>12052</v>
      </c>
      <c r="F1203" s="73" t="s">
        <v>8629</v>
      </c>
      <c r="G1203" s="169"/>
      <c r="H1203" s="287"/>
      <c r="I1203" s="285"/>
      <c r="J1203" s="775">
        <f t="shared" si="1"/>
        <v>46206</v>
      </c>
      <c r="K1203" s="409">
        <f>'RESOLUCIONES 2024'!$C1203-'RESOLUCIONES 2024'!$J1203</f>
        <v>-582</v>
      </c>
      <c r="L1203" s="73"/>
      <c r="M1203" s="73"/>
      <c r="N1203" s="21"/>
      <c r="O1203" s="21"/>
    </row>
    <row r="1204" ht="15.75" customHeight="1">
      <c r="A1204" s="192" t="s">
        <v>7852</v>
      </c>
      <c r="B1204" s="351">
        <v>1199.0</v>
      </c>
      <c r="C1204" s="130">
        <v>45624.0</v>
      </c>
      <c r="D1204" s="73" t="s">
        <v>5548</v>
      </c>
      <c r="E1204" s="130" t="s">
        <v>12053</v>
      </c>
      <c r="F1204" s="73" t="s">
        <v>8629</v>
      </c>
      <c r="G1204" s="169"/>
      <c r="H1204" s="287"/>
      <c r="I1204" s="285"/>
      <c r="J1204" s="775">
        <f t="shared" si="1"/>
        <v>46206</v>
      </c>
      <c r="K1204" s="409">
        <f>'RESOLUCIONES 2024'!$C1204-'RESOLUCIONES 2024'!$J1204</f>
        <v>-582</v>
      </c>
      <c r="L1204" s="73"/>
      <c r="M1204" s="73"/>
      <c r="N1204" s="21"/>
      <c r="O1204" s="21"/>
    </row>
    <row r="1205" ht="15.75" customHeight="1">
      <c r="A1205" s="192" t="s">
        <v>7852</v>
      </c>
      <c r="B1205" s="351">
        <v>1200.0</v>
      </c>
      <c r="C1205" s="130">
        <v>45624.0</v>
      </c>
      <c r="D1205" s="73" t="s">
        <v>11043</v>
      </c>
      <c r="E1205" s="130" t="s">
        <v>11044</v>
      </c>
      <c r="F1205" s="73" t="s">
        <v>8629</v>
      </c>
      <c r="G1205" s="169"/>
      <c r="H1205" s="287"/>
      <c r="I1205" s="285"/>
      <c r="J1205" s="775">
        <f t="shared" si="1"/>
        <v>46206</v>
      </c>
      <c r="K1205" s="409">
        <f>'RESOLUCIONES 2024'!$C1205-'RESOLUCIONES 2024'!$J1205</f>
        <v>-582</v>
      </c>
      <c r="L1205" s="73"/>
      <c r="M1205" s="73"/>
      <c r="N1205" s="21"/>
      <c r="O1205" s="21"/>
    </row>
    <row r="1206" ht="15.75" customHeight="1">
      <c r="A1206" s="192" t="s">
        <v>7852</v>
      </c>
      <c r="B1206" s="351">
        <v>1201.0</v>
      </c>
      <c r="C1206" s="130">
        <v>45624.0</v>
      </c>
      <c r="D1206" s="73" t="s">
        <v>7518</v>
      </c>
      <c r="E1206" s="130" t="s">
        <v>11440</v>
      </c>
      <c r="F1206" s="73" t="s">
        <v>2253</v>
      </c>
      <c r="G1206" s="169" t="s">
        <v>12054</v>
      </c>
      <c r="H1206" s="287"/>
      <c r="I1206" s="285"/>
      <c r="J1206" s="775">
        <f t="shared" si="1"/>
        <v>46206</v>
      </c>
      <c r="K1206" s="409">
        <f>'RESOLUCIONES 2024'!$C1206-'RESOLUCIONES 2024'!$J1206</f>
        <v>-582</v>
      </c>
      <c r="L1206" s="73"/>
      <c r="M1206" s="73"/>
      <c r="N1206" s="21"/>
      <c r="O1206" s="21"/>
    </row>
    <row r="1207" ht="15.75" customHeight="1">
      <c r="A1207" s="192" t="s">
        <v>7852</v>
      </c>
      <c r="B1207" s="351">
        <v>1202.0</v>
      </c>
      <c r="C1207" s="130">
        <v>45624.0</v>
      </c>
      <c r="D1207" s="231" t="s">
        <v>7449</v>
      </c>
      <c r="E1207" s="130" t="s">
        <v>8830</v>
      </c>
      <c r="F1207" s="73" t="s">
        <v>1593</v>
      </c>
      <c r="G1207" s="348" t="s">
        <v>9883</v>
      </c>
      <c r="H1207" s="287"/>
      <c r="I1207" s="285"/>
      <c r="J1207" s="775">
        <f t="shared" si="1"/>
        <v>46206</v>
      </c>
      <c r="K1207" s="409">
        <f>'RESOLUCIONES 2024'!$C1207-'RESOLUCIONES 2024'!$J1207</f>
        <v>-582</v>
      </c>
      <c r="L1207" s="73"/>
      <c r="M1207" s="73"/>
      <c r="N1207" s="21"/>
      <c r="O1207" s="21"/>
    </row>
    <row r="1208" ht="15.75" customHeight="1">
      <c r="A1208" s="279" t="s">
        <v>14538</v>
      </c>
      <c r="B1208" s="351">
        <v>1203.0</v>
      </c>
      <c r="C1208" s="130">
        <v>45624.0</v>
      </c>
      <c r="D1208" s="73" t="s">
        <v>9536</v>
      </c>
      <c r="E1208" s="130" t="s">
        <v>11486</v>
      </c>
      <c r="F1208" s="73" t="s">
        <v>1593</v>
      </c>
      <c r="G1208" s="348" t="s">
        <v>14538</v>
      </c>
      <c r="H1208" s="287"/>
      <c r="I1208" s="285"/>
      <c r="J1208" s="775">
        <f t="shared" si="1"/>
        <v>46206</v>
      </c>
      <c r="K1208" s="409">
        <f>'RESOLUCIONES 2024'!$C1208-'RESOLUCIONES 2024'!$J1208</f>
        <v>-582</v>
      </c>
      <c r="L1208" s="73"/>
      <c r="M1208" s="73"/>
      <c r="N1208" s="21"/>
      <c r="O1208" s="21"/>
    </row>
    <row r="1209" ht="15.75" customHeight="1">
      <c r="A1209" s="192" t="s">
        <v>7852</v>
      </c>
      <c r="B1209" s="351">
        <v>1204.0</v>
      </c>
      <c r="C1209" s="130">
        <v>45625.0</v>
      </c>
      <c r="D1209" s="73" t="s">
        <v>9086</v>
      </c>
      <c r="E1209" s="130" t="s">
        <v>11361</v>
      </c>
      <c r="F1209" s="73" t="s">
        <v>1593</v>
      </c>
      <c r="G1209" s="365" t="s">
        <v>10731</v>
      </c>
      <c r="H1209" s="287"/>
      <c r="I1209" s="285"/>
      <c r="J1209" s="775">
        <f t="shared" si="1"/>
        <v>46206</v>
      </c>
      <c r="K1209" s="409">
        <f>'RESOLUCIONES 2024'!$C1209-'RESOLUCIONES 2024'!$J1209</f>
        <v>-581</v>
      </c>
      <c r="L1209" s="73"/>
      <c r="M1209" s="73"/>
      <c r="N1209" s="21"/>
      <c r="O1209" s="21"/>
    </row>
    <row r="1210" ht="15.75" customHeight="1">
      <c r="A1210" s="192" t="s">
        <v>7852</v>
      </c>
      <c r="B1210" s="351">
        <v>1205.0</v>
      </c>
      <c r="C1210" s="130">
        <v>45625.0</v>
      </c>
      <c r="D1210" s="73" t="s">
        <v>9251</v>
      </c>
      <c r="E1210" s="130" t="s">
        <v>9942</v>
      </c>
      <c r="F1210" s="73" t="s">
        <v>131</v>
      </c>
      <c r="G1210" s="73" t="s">
        <v>9373</v>
      </c>
      <c r="H1210" s="287"/>
      <c r="I1210" s="285"/>
      <c r="J1210" s="775">
        <f t="shared" si="1"/>
        <v>46206</v>
      </c>
      <c r="K1210" s="409">
        <f>'RESOLUCIONES 2024'!$C1210-'RESOLUCIONES 2024'!$J1210</f>
        <v>-581</v>
      </c>
      <c r="L1210" s="73"/>
      <c r="M1210" s="73"/>
      <c r="N1210" s="21"/>
      <c r="O1210" s="21"/>
    </row>
    <row r="1211" ht="15.75" customHeight="1">
      <c r="A1211" s="192" t="s">
        <v>7852</v>
      </c>
      <c r="B1211" s="351">
        <v>1206.0</v>
      </c>
      <c r="C1211" s="130">
        <v>45625.0</v>
      </c>
      <c r="D1211" s="73" t="s">
        <v>9469</v>
      </c>
      <c r="E1211" s="130" t="s">
        <v>9470</v>
      </c>
      <c r="F1211" s="73" t="s">
        <v>131</v>
      </c>
      <c r="G1211" s="169"/>
      <c r="H1211" s="287"/>
      <c r="I1211" s="285"/>
      <c r="J1211" s="775">
        <f t="shared" si="1"/>
        <v>46206</v>
      </c>
      <c r="K1211" s="409">
        <f>'RESOLUCIONES 2024'!$C1211-'RESOLUCIONES 2024'!$J1211</f>
        <v>-581</v>
      </c>
      <c r="L1211" s="73"/>
      <c r="M1211" s="73"/>
      <c r="N1211" s="21"/>
      <c r="O1211" s="21"/>
    </row>
    <row r="1212" ht="15.75" customHeight="1">
      <c r="A1212" s="192" t="s">
        <v>7852</v>
      </c>
      <c r="B1212" s="351">
        <v>1207.0</v>
      </c>
      <c r="C1212" s="130">
        <v>45625.0</v>
      </c>
      <c r="D1212" s="73" t="s">
        <v>8996</v>
      </c>
      <c r="E1212" s="130" t="s">
        <v>11759</v>
      </c>
      <c r="F1212" s="21" t="s">
        <v>2751</v>
      </c>
      <c r="G1212" s="169"/>
      <c r="H1212" s="287"/>
      <c r="I1212" s="285"/>
      <c r="J1212" s="775">
        <f t="shared" si="1"/>
        <v>46206</v>
      </c>
      <c r="K1212" s="409">
        <f>'RESOLUCIONES 2024'!$C1212-'RESOLUCIONES 2024'!$J1212</f>
        <v>-581</v>
      </c>
      <c r="L1212" s="73"/>
      <c r="M1212" s="73"/>
      <c r="N1212" s="21"/>
      <c r="O1212" s="21"/>
    </row>
    <row r="1213" ht="15.75" customHeight="1">
      <c r="A1213" s="192" t="s">
        <v>7852</v>
      </c>
      <c r="B1213" s="351">
        <v>1208.0</v>
      </c>
      <c r="C1213" s="130">
        <v>45625.0</v>
      </c>
      <c r="D1213" s="73" t="s">
        <v>11315</v>
      </c>
      <c r="E1213" s="130" t="s">
        <v>11316</v>
      </c>
      <c r="F1213" s="73" t="s">
        <v>1593</v>
      </c>
      <c r="G1213" s="365" t="s">
        <v>10731</v>
      </c>
      <c r="H1213" s="287"/>
      <c r="I1213" s="285"/>
      <c r="J1213" s="775">
        <f t="shared" si="1"/>
        <v>46206</v>
      </c>
      <c r="K1213" s="409">
        <f>'RESOLUCIONES 2024'!$C1213-'RESOLUCIONES 2024'!$J1213</f>
        <v>-581</v>
      </c>
      <c r="L1213" s="73"/>
      <c r="M1213" s="73"/>
      <c r="N1213" s="21"/>
      <c r="O1213" s="21"/>
    </row>
    <row r="1214" ht="15.75" customHeight="1">
      <c r="A1214" s="192" t="s">
        <v>7852</v>
      </c>
      <c r="B1214" s="351">
        <v>1209.0</v>
      </c>
      <c r="C1214" s="130">
        <v>45628.0</v>
      </c>
      <c r="D1214" s="73" t="s">
        <v>12057</v>
      </c>
      <c r="E1214" s="130" t="s">
        <v>12021</v>
      </c>
      <c r="F1214" s="73" t="s">
        <v>2751</v>
      </c>
      <c r="G1214" s="169"/>
      <c r="H1214" s="287"/>
      <c r="I1214" s="285"/>
      <c r="J1214" s="775">
        <f t="shared" si="1"/>
        <v>46206</v>
      </c>
      <c r="K1214" s="409">
        <f>'RESOLUCIONES 2024'!$C1214-'RESOLUCIONES 2024'!$J1214</f>
        <v>-578</v>
      </c>
      <c r="L1214" s="73"/>
      <c r="M1214" s="73"/>
      <c r="N1214" s="21"/>
      <c r="O1214" s="21"/>
    </row>
    <row r="1215" ht="15.75" customHeight="1">
      <c r="A1215" s="192" t="s">
        <v>7852</v>
      </c>
      <c r="B1215" s="351">
        <v>1210.0</v>
      </c>
      <c r="C1215" s="130">
        <v>45628.0</v>
      </c>
      <c r="D1215" s="73" t="s">
        <v>2671</v>
      </c>
      <c r="E1215" s="130" t="s">
        <v>11857</v>
      </c>
      <c r="F1215" s="73" t="s">
        <v>2751</v>
      </c>
      <c r="G1215" s="169"/>
      <c r="H1215" s="287"/>
      <c r="I1215" s="285"/>
      <c r="J1215" s="775">
        <f t="shared" si="1"/>
        <v>46206</v>
      </c>
      <c r="K1215" s="409">
        <f>'RESOLUCIONES 2024'!$C1215-'RESOLUCIONES 2024'!$J1215</f>
        <v>-578</v>
      </c>
      <c r="L1215" s="73"/>
      <c r="M1215" s="73"/>
      <c r="N1215" s="21"/>
      <c r="O1215" s="21"/>
    </row>
    <row r="1216" ht="15.75" customHeight="1">
      <c r="A1216" s="192" t="s">
        <v>7852</v>
      </c>
      <c r="B1216" s="351">
        <v>1211.0</v>
      </c>
      <c r="C1216" s="130">
        <v>45628.0</v>
      </c>
      <c r="D1216" s="73" t="s">
        <v>10977</v>
      </c>
      <c r="E1216" s="130" t="s">
        <v>12058</v>
      </c>
      <c r="F1216" s="73" t="s">
        <v>2751</v>
      </c>
      <c r="G1216" s="169"/>
      <c r="H1216" s="287"/>
      <c r="I1216" s="285"/>
      <c r="J1216" s="775">
        <f t="shared" si="1"/>
        <v>46206</v>
      </c>
      <c r="K1216" s="409">
        <f>'RESOLUCIONES 2024'!$C1216-'RESOLUCIONES 2024'!$J1216</f>
        <v>-578</v>
      </c>
      <c r="L1216" s="73"/>
      <c r="M1216" s="73"/>
      <c r="N1216" s="21"/>
      <c r="O1216" s="21"/>
    </row>
    <row r="1217" ht="15.75" customHeight="1">
      <c r="A1217" s="192" t="s">
        <v>7852</v>
      </c>
      <c r="B1217" s="351">
        <v>1212.0</v>
      </c>
      <c r="C1217" s="130">
        <v>45628.0</v>
      </c>
      <c r="D1217" s="73" t="s">
        <v>12059</v>
      </c>
      <c r="E1217" s="130" t="s">
        <v>12060</v>
      </c>
      <c r="F1217" s="73" t="s">
        <v>2751</v>
      </c>
      <c r="G1217" s="169"/>
      <c r="H1217" s="287"/>
      <c r="I1217" s="285"/>
      <c r="J1217" s="775">
        <f t="shared" si="1"/>
        <v>46206</v>
      </c>
      <c r="K1217" s="409">
        <f>'RESOLUCIONES 2024'!$C1217-'RESOLUCIONES 2024'!$J1217</f>
        <v>-578</v>
      </c>
      <c r="L1217" s="73"/>
      <c r="M1217" s="73"/>
      <c r="N1217" s="21"/>
      <c r="O1217" s="21"/>
    </row>
    <row r="1218" ht="15.75" customHeight="1">
      <c r="A1218" s="192" t="s">
        <v>7852</v>
      </c>
      <c r="B1218" s="351">
        <v>1213.0</v>
      </c>
      <c r="C1218" s="130">
        <v>45628.0</v>
      </c>
      <c r="D1218" s="73" t="s">
        <v>11973</v>
      </c>
      <c r="E1218" s="130" t="s">
        <v>11974</v>
      </c>
      <c r="F1218" s="73" t="s">
        <v>2751</v>
      </c>
      <c r="G1218" s="169"/>
      <c r="H1218" s="287"/>
      <c r="I1218" s="285"/>
      <c r="J1218" s="775">
        <f t="shared" si="1"/>
        <v>46206</v>
      </c>
      <c r="K1218" s="409">
        <f>'RESOLUCIONES 2024'!$C1218-'RESOLUCIONES 2024'!$J1218</f>
        <v>-578</v>
      </c>
      <c r="L1218" s="73"/>
      <c r="M1218" s="73"/>
      <c r="N1218" s="21"/>
      <c r="O1218" s="21"/>
    </row>
    <row r="1219" ht="15.75" customHeight="1">
      <c r="A1219" s="192" t="s">
        <v>7852</v>
      </c>
      <c r="B1219" s="351">
        <v>1214.0</v>
      </c>
      <c r="C1219" s="130">
        <v>45628.0</v>
      </c>
      <c r="D1219" s="73" t="s">
        <v>11356</v>
      </c>
      <c r="E1219" s="130" t="s">
        <v>12061</v>
      </c>
      <c r="F1219" s="73" t="s">
        <v>2751</v>
      </c>
      <c r="G1219" s="169"/>
      <c r="H1219" s="287"/>
      <c r="I1219" s="285"/>
      <c r="J1219" s="775">
        <f t="shared" si="1"/>
        <v>46206</v>
      </c>
      <c r="K1219" s="409">
        <f>'RESOLUCIONES 2024'!$C1219-'RESOLUCIONES 2024'!$J1219</f>
        <v>-578</v>
      </c>
      <c r="L1219" s="73"/>
      <c r="M1219" s="73"/>
      <c r="N1219" s="21"/>
      <c r="O1219" s="21"/>
    </row>
    <row r="1220" ht="15.75" customHeight="1">
      <c r="A1220" s="192" t="s">
        <v>7852</v>
      </c>
      <c r="B1220" s="351">
        <v>1215.0</v>
      </c>
      <c r="C1220" s="130">
        <v>45628.0</v>
      </c>
      <c r="D1220" s="73" t="s">
        <v>11586</v>
      </c>
      <c r="E1220" s="130" t="s">
        <v>12062</v>
      </c>
      <c r="F1220" s="73" t="s">
        <v>2751</v>
      </c>
      <c r="G1220" s="169"/>
      <c r="H1220" s="287"/>
      <c r="I1220" s="285"/>
      <c r="J1220" s="775">
        <f t="shared" si="1"/>
        <v>46206</v>
      </c>
      <c r="K1220" s="409">
        <f>'RESOLUCIONES 2024'!$C1220-'RESOLUCIONES 2024'!$J1220</f>
        <v>-578</v>
      </c>
      <c r="L1220" s="73"/>
      <c r="M1220" s="73"/>
      <c r="N1220" s="21"/>
      <c r="O1220" s="21"/>
    </row>
    <row r="1221" ht="15.75" customHeight="1">
      <c r="A1221" s="192" t="s">
        <v>7852</v>
      </c>
      <c r="B1221" s="351">
        <v>1216.0</v>
      </c>
      <c r="C1221" s="130">
        <v>45628.0</v>
      </c>
      <c r="D1221" s="73" t="s">
        <v>11868</v>
      </c>
      <c r="E1221" s="130" t="s">
        <v>11869</v>
      </c>
      <c r="F1221" s="73" t="s">
        <v>2751</v>
      </c>
      <c r="G1221" s="169"/>
      <c r="H1221" s="287"/>
      <c r="I1221" s="285"/>
      <c r="J1221" s="775">
        <f t="shared" si="1"/>
        <v>46206</v>
      </c>
      <c r="K1221" s="409">
        <f>'RESOLUCIONES 2024'!$C1221-'RESOLUCIONES 2024'!$J1221</f>
        <v>-578</v>
      </c>
      <c r="L1221" s="73"/>
      <c r="M1221" s="73"/>
      <c r="N1221" s="21"/>
      <c r="O1221" s="21"/>
    </row>
    <row r="1222" ht="15.75" customHeight="1">
      <c r="A1222" s="192" t="s">
        <v>7852</v>
      </c>
      <c r="B1222" s="351">
        <v>1217.0</v>
      </c>
      <c r="C1222" s="130">
        <v>45628.0</v>
      </c>
      <c r="D1222" s="73" t="s">
        <v>11767</v>
      </c>
      <c r="E1222" s="130" t="s">
        <v>11768</v>
      </c>
      <c r="F1222" s="73" t="s">
        <v>2751</v>
      </c>
      <c r="G1222" s="169"/>
      <c r="H1222" s="287"/>
      <c r="I1222" s="285"/>
      <c r="J1222" s="775">
        <f t="shared" si="1"/>
        <v>46206</v>
      </c>
      <c r="K1222" s="409">
        <f>'RESOLUCIONES 2024'!$C1222-'RESOLUCIONES 2024'!$J1222</f>
        <v>-578</v>
      </c>
      <c r="L1222" s="73"/>
      <c r="M1222" s="73"/>
      <c r="N1222" s="21"/>
      <c r="O1222" s="21"/>
    </row>
    <row r="1223" ht="15.75" customHeight="1">
      <c r="A1223" s="192" t="s">
        <v>7852</v>
      </c>
      <c r="B1223" s="351">
        <v>1218.0</v>
      </c>
      <c r="C1223" s="130">
        <v>45628.0</v>
      </c>
      <c r="D1223" s="73" t="s">
        <v>12063</v>
      </c>
      <c r="E1223" s="130" t="s">
        <v>11925</v>
      </c>
      <c r="F1223" s="73" t="s">
        <v>2751</v>
      </c>
      <c r="G1223" s="169"/>
      <c r="H1223" s="287"/>
      <c r="I1223" s="285"/>
      <c r="J1223" s="775">
        <f t="shared" si="1"/>
        <v>46206</v>
      </c>
      <c r="K1223" s="409">
        <f>'RESOLUCIONES 2024'!$C1223-'RESOLUCIONES 2024'!$J1223</f>
        <v>-578</v>
      </c>
      <c r="L1223" s="73"/>
      <c r="M1223" s="73"/>
      <c r="N1223" s="21"/>
      <c r="O1223" s="21"/>
    </row>
    <row r="1224" ht="15.75" customHeight="1">
      <c r="A1224" s="192" t="s">
        <v>7852</v>
      </c>
      <c r="B1224" s="351">
        <v>1219.0</v>
      </c>
      <c r="C1224" s="130">
        <v>45628.0</v>
      </c>
      <c r="D1224" s="73" t="s">
        <v>12005</v>
      </c>
      <c r="E1224" s="130" t="s">
        <v>12006</v>
      </c>
      <c r="F1224" s="73" t="s">
        <v>2751</v>
      </c>
      <c r="G1224" s="169"/>
      <c r="H1224" s="287"/>
      <c r="I1224" s="285"/>
      <c r="J1224" s="775">
        <f t="shared" si="1"/>
        <v>46206</v>
      </c>
      <c r="K1224" s="409">
        <f>'RESOLUCIONES 2024'!$C1224-'RESOLUCIONES 2024'!$J1224</f>
        <v>-578</v>
      </c>
      <c r="L1224" s="73"/>
      <c r="M1224" s="73"/>
      <c r="N1224" s="21"/>
      <c r="O1224" s="21"/>
    </row>
    <row r="1225" ht="15.75" customHeight="1">
      <c r="A1225" s="192" t="s">
        <v>7852</v>
      </c>
      <c r="B1225" s="351">
        <v>1220.0</v>
      </c>
      <c r="C1225" s="130">
        <v>45628.0</v>
      </c>
      <c r="D1225" s="73" t="s">
        <v>2739</v>
      </c>
      <c r="E1225" s="130" t="s">
        <v>11919</v>
      </c>
      <c r="F1225" s="73" t="s">
        <v>2751</v>
      </c>
      <c r="G1225" s="169"/>
      <c r="H1225" s="287"/>
      <c r="I1225" s="285"/>
      <c r="J1225" s="775">
        <f t="shared" si="1"/>
        <v>46206</v>
      </c>
      <c r="K1225" s="409">
        <f>'RESOLUCIONES 2024'!$C1225-'RESOLUCIONES 2024'!$J1225</f>
        <v>-578</v>
      </c>
      <c r="L1225" s="73"/>
      <c r="M1225" s="73"/>
      <c r="N1225" s="21"/>
      <c r="O1225" s="21"/>
    </row>
    <row r="1226" ht="15.75" customHeight="1">
      <c r="A1226" s="192" t="s">
        <v>7852</v>
      </c>
      <c r="B1226" s="351">
        <v>1221.0</v>
      </c>
      <c r="C1226" s="130">
        <v>45628.0</v>
      </c>
      <c r="D1226" s="73" t="s">
        <v>11575</v>
      </c>
      <c r="E1226" s="130" t="s">
        <v>12064</v>
      </c>
      <c r="F1226" s="73" t="s">
        <v>2751</v>
      </c>
      <c r="G1226" s="169"/>
      <c r="H1226" s="287"/>
      <c r="I1226" s="285"/>
      <c r="J1226" s="775">
        <f t="shared" si="1"/>
        <v>46206</v>
      </c>
      <c r="K1226" s="409">
        <f>'RESOLUCIONES 2024'!$C1226-'RESOLUCIONES 2024'!$J1226</f>
        <v>-578</v>
      </c>
      <c r="L1226" s="73"/>
      <c r="M1226" s="73"/>
      <c r="N1226" s="21"/>
      <c r="O1226" s="21"/>
    </row>
    <row r="1227" ht="15.75" customHeight="1">
      <c r="A1227" s="192" t="s">
        <v>7852</v>
      </c>
      <c r="B1227" s="351">
        <v>1222.0</v>
      </c>
      <c r="C1227" s="130">
        <v>45628.0</v>
      </c>
      <c r="D1227" s="73" t="s">
        <v>12029</v>
      </c>
      <c r="E1227" s="130" t="s">
        <v>12030</v>
      </c>
      <c r="F1227" s="73" t="s">
        <v>18</v>
      </c>
      <c r="G1227" s="169" t="s">
        <v>4532</v>
      </c>
      <c r="H1227" s="287"/>
      <c r="I1227" s="285"/>
      <c r="J1227" s="775">
        <f t="shared" si="1"/>
        <v>46206</v>
      </c>
      <c r="K1227" s="409">
        <f>'RESOLUCIONES 2024'!$C1227-'RESOLUCIONES 2024'!$J1227</f>
        <v>-578</v>
      </c>
      <c r="L1227" s="73"/>
      <c r="M1227" s="73"/>
      <c r="N1227" s="21"/>
      <c r="O1227" s="21"/>
    </row>
    <row r="1228" ht="15.75" customHeight="1">
      <c r="A1228" s="192" t="s">
        <v>7852</v>
      </c>
      <c r="B1228" s="351">
        <v>1223.0</v>
      </c>
      <c r="C1228" s="130">
        <v>45628.0</v>
      </c>
      <c r="D1228" s="73" t="s">
        <v>6242</v>
      </c>
      <c r="E1228" s="130" t="s">
        <v>12065</v>
      </c>
      <c r="F1228" s="73" t="s">
        <v>18</v>
      </c>
      <c r="G1228" s="169" t="s">
        <v>2540</v>
      </c>
      <c r="H1228" s="287"/>
      <c r="I1228" s="285"/>
      <c r="J1228" s="775">
        <f t="shared" si="1"/>
        <v>46206</v>
      </c>
      <c r="K1228" s="409">
        <f>'RESOLUCIONES 2024'!$C1228-'RESOLUCIONES 2024'!$J1228</f>
        <v>-578</v>
      </c>
      <c r="L1228" s="73"/>
      <c r="M1228" s="73"/>
      <c r="N1228" s="21"/>
      <c r="O1228" s="21"/>
    </row>
    <row r="1229" ht="15.75" customHeight="1">
      <c r="A1229" s="394" t="s">
        <v>14539</v>
      </c>
      <c r="B1229" s="351">
        <v>1224.0</v>
      </c>
      <c r="C1229" s="130">
        <v>45628.0</v>
      </c>
      <c r="D1229" s="73" t="s">
        <v>3034</v>
      </c>
      <c r="E1229" s="130" t="s">
        <v>7870</v>
      </c>
      <c r="F1229" s="73" t="s">
        <v>18</v>
      </c>
      <c r="G1229" s="169" t="s">
        <v>4511</v>
      </c>
      <c r="H1229" s="287"/>
      <c r="I1229" s="285"/>
      <c r="J1229" s="775">
        <f t="shared" si="1"/>
        <v>46206</v>
      </c>
      <c r="K1229" s="409">
        <f>'RESOLUCIONES 2024'!$C1229-'RESOLUCIONES 2024'!$J1229</f>
        <v>-578</v>
      </c>
      <c r="L1229" s="73"/>
      <c r="M1229" s="73"/>
      <c r="N1229" s="21"/>
      <c r="O1229" s="21"/>
    </row>
    <row r="1230" ht="15.75" customHeight="1">
      <c r="A1230" s="192" t="s">
        <v>7852</v>
      </c>
      <c r="B1230" s="351">
        <v>1225.0</v>
      </c>
      <c r="C1230" s="130">
        <v>45628.0</v>
      </c>
      <c r="D1230" s="73" t="s">
        <v>12066</v>
      </c>
      <c r="E1230" s="130" t="s">
        <v>12067</v>
      </c>
      <c r="F1230" s="73" t="s">
        <v>18</v>
      </c>
      <c r="G1230" s="169" t="s">
        <v>10559</v>
      </c>
      <c r="H1230" s="287"/>
      <c r="I1230" s="285"/>
      <c r="J1230" s="775">
        <f t="shared" si="1"/>
        <v>46206</v>
      </c>
      <c r="K1230" s="409">
        <f>'RESOLUCIONES 2024'!$C1230-'RESOLUCIONES 2024'!$J1230</f>
        <v>-578</v>
      </c>
      <c r="L1230" s="73"/>
      <c r="M1230" s="73"/>
      <c r="N1230" s="21"/>
      <c r="O1230" s="21"/>
    </row>
    <row r="1231" ht="15.75" customHeight="1">
      <c r="A1231" s="192" t="s">
        <v>7852</v>
      </c>
      <c r="B1231" s="351">
        <v>1226.0</v>
      </c>
      <c r="C1231" s="130">
        <v>45628.0</v>
      </c>
      <c r="D1231" s="73" t="s">
        <v>7449</v>
      </c>
      <c r="E1231" s="130" t="s">
        <v>8830</v>
      </c>
      <c r="F1231" s="73" t="s">
        <v>12068</v>
      </c>
      <c r="G1231" s="169"/>
      <c r="H1231" s="287"/>
      <c r="I1231" s="285"/>
      <c r="J1231" s="775">
        <f t="shared" si="1"/>
        <v>46206</v>
      </c>
      <c r="K1231" s="409">
        <f>'RESOLUCIONES 2024'!$C1231-'RESOLUCIONES 2024'!$J1231</f>
        <v>-578</v>
      </c>
      <c r="L1231" s="73"/>
      <c r="M1231" s="73"/>
      <c r="N1231" s="21"/>
      <c r="O1231" s="21"/>
    </row>
    <row r="1232" ht="15.75" customHeight="1">
      <c r="A1232" s="192" t="s">
        <v>7852</v>
      </c>
      <c r="B1232" s="351">
        <v>1227.0</v>
      </c>
      <c r="C1232" s="130">
        <v>45629.0</v>
      </c>
      <c r="D1232" s="73" t="s">
        <v>9078</v>
      </c>
      <c r="E1232" s="130" t="s">
        <v>9079</v>
      </c>
      <c r="F1232" s="73" t="s">
        <v>1593</v>
      </c>
      <c r="G1232" s="348" t="s">
        <v>9883</v>
      </c>
      <c r="H1232" s="287"/>
      <c r="I1232" s="285"/>
      <c r="J1232" s="775">
        <f t="shared" si="1"/>
        <v>46206</v>
      </c>
      <c r="K1232" s="409">
        <f>'RESOLUCIONES 2024'!$C1232-'RESOLUCIONES 2024'!$J1232</f>
        <v>-577</v>
      </c>
      <c r="L1232" s="73"/>
      <c r="M1232" s="73"/>
      <c r="N1232" s="21"/>
      <c r="O1232" s="21"/>
    </row>
    <row r="1233" ht="15.75" customHeight="1">
      <c r="A1233" s="192" t="s">
        <v>7852</v>
      </c>
      <c r="B1233" s="351">
        <v>1228.0</v>
      </c>
      <c r="C1233" s="130">
        <v>45629.0</v>
      </c>
      <c r="D1233" s="146" t="s">
        <v>11116</v>
      </c>
      <c r="E1233" s="130" t="s">
        <v>11240</v>
      </c>
      <c r="F1233" s="73" t="s">
        <v>1593</v>
      </c>
      <c r="G1233" s="348" t="s">
        <v>14526</v>
      </c>
      <c r="H1233" s="287"/>
      <c r="I1233" s="285"/>
      <c r="J1233" s="775">
        <f t="shared" si="1"/>
        <v>46206</v>
      </c>
      <c r="K1233" s="409">
        <f>'RESOLUCIONES 2024'!$C1233-'RESOLUCIONES 2024'!$J1233</f>
        <v>-577</v>
      </c>
      <c r="L1233" s="73"/>
      <c r="M1233" s="73"/>
      <c r="N1233" s="21"/>
      <c r="O1233" s="21"/>
    </row>
    <row r="1234" ht="15.75" customHeight="1">
      <c r="A1234" s="192" t="s">
        <v>7852</v>
      </c>
      <c r="B1234" s="351">
        <v>1229.0</v>
      </c>
      <c r="C1234" s="130">
        <v>45629.0</v>
      </c>
      <c r="D1234" s="73" t="s">
        <v>11479</v>
      </c>
      <c r="E1234" s="130" t="s">
        <v>9297</v>
      </c>
      <c r="F1234" s="73" t="s">
        <v>131</v>
      </c>
      <c r="G1234" s="169"/>
      <c r="H1234" s="287"/>
      <c r="I1234" s="285"/>
      <c r="J1234" s="775">
        <f t="shared" si="1"/>
        <v>46206</v>
      </c>
      <c r="K1234" s="409">
        <f>'RESOLUCIONES 2024'!$C1234-'RESOLUCIONES 2024'!$J1234</f>
        <v>-577</v>
      </c>
      <c r="L1234" s="73"/>
      <c r="M1234" s="73"/>
      <c r="N1234" s="21"/>
      <c r="O1234" s="21"/>
    </row>
    <row r="1235" ht="15.75" customHeight="1">
      <c r="A1235" s="192" t="s">
        <v>7852</v>
      </c>
      <c r="B1235" s="351">
        <v>1230.0</v>
      </c>
      <c r="C1235" s="130">
        <v>45629.0</v>
      </c>
      <c r="D1235" s="73" t="s">
        <v>12069</v>
      </c>
      <c r="E1235" s="130" t="s">
        <v>8565</v>
      </c>
      <c r="F1235" s="73" t="s">
        <v>131</v>
      </c>
      <c r="G1235" s="169"/>
      <c r="H1235" s="287"/>
      <c r="I1235" s="285"/>
      <c r="J1235" s="775">
        <f t="shared" si="1"/>
        <v>46206</v>
      </c>
      <c r="K1235" s="409">
        <f>'RESOLUCIONES 2024'!$C1235-'RESOLUCIONES 2024'!$J1235</f>
        <v>-577</v>
      </c>
      <c r="L1235" s="73"/>
      <c r="M1235" s="73"/>
      <c r="N1235" s="21"/>
      <c r="O1235" s="21"/>
    </row>
    <row r="1236" ht="15.75" customHeight="1">
      <c r="A1236" s="192" t="s">
        <v>7852</v>
      </c>
      <c r="B1236" s="351">
        <v>1231.0</v>
      </c>
      <c r="C1236" s="130">
        <v>45629.0</v>
      </c>
      <c r="D1236" s="73" t="s">
        <v>8230</v>
      </c>
      <c r="E1236" s="130" t="s">
        <v>10347</v>
      </c>
      <c r="F1236" s="73" t="s">
        <v>131</v>
      </c>
      <c r="G1236" s="169"/>
      <c r="H1236" s="287"/>
      <c r="I1236" s="285"/>
      <c r="J1236" s="775">
        <f t="shared" si="1"/>
        <v>46206</v>
      </c>
      <c r="K1236" s="409">
        <f>'RESOLUCIONES 2024'!$C1236-'RESOLUCIONES 2024'!$J1236</f>
        <v>-577</v>
      </c>
      <c r="L1236" s="73"/>
      <c r="M1236" s="73"/>
      <c r="N1236" s="21"/>
      <c r="O1236" s="21"/>
    </row>
    <row r="1237" ht="15.75" customHeight="1">
      <c r="A1237" s="192" t="s">
        <v>7852</v>
      </c>
      <c r="B1237" s="351">
        <v>1232.0</v>
      </c>
      <c r="C1237" s="130">
        <v>45629.0</v>
      </c>
      <c r="D1237" s="73" t="s">
        <v>11373</v>
      </c>
      <c r="E1237" s="130" t="s">
        <v>12011</v>
      </c>
      <c r="F1237" s="73" t="s">
        <v>1624</v>
      </c>
      <c r="G1237" s="169"/>
      <c r="H1237" s="287"/>
      <c r="I1237" s="285"/>
      <c r="J1237" s="775">
        <f t="shared" si="1"/>
        <v>46206</v>
      </c>
      <c r="K1237" s="409">
        <f>'RESOLUCIONES 2024'!$C1237-'RESOLUCIONES 2024'!$J1237</f>
        <v>-577</v>
      </c>
      <c r="L1237" s="73"/>
      <c r="M1237" s="73"/>
      <c r="N1237" s="21"/>
      <c r="O1237" s="21"/>
    </row>
    <row r="1238" ht="15.75" customHeight="1">
      <c r="A1238" s="192" t="s">
        <v>7852</v>
      </c>
      <c r="B1238" s="351">
        <v>1233.0</v>
      </c>
      <c r="C1238" s="130">
        <v>45629.0</v>
      </c>
      <c r="D1238" s="73" t="s">
        <v>9276</v>
      </c>
      <c r="E1238" s="130" t="s">
        <v>9341</v>
      </c>
      <c r="F1238" s="73" t="s">
        <v>1624</v>
      </c>
      <c r="G1238" s="169"/>
      <c r="H1238" s="287"/>
      <c r="I1238" s="285"/>
      <c r="J1238" s="775">
        <f t="shared" si="1"/>
        <v>46206</v>
      </c>
      <c r="K1238" s="409">
        <f>'RESOLUCIONES 2024'!$C1238-'RESOLUCIONES 2024'!$J1238</f>
        <v>-577</v>
      </c>
      <c r="L1238" s="73"/>
      <c r="M1238" s="73"/>
      <c r="N1238" s="21"/>
      <c r="O1238" s="21"/>
    </row>
    <row r="1239" ht="15.75" customHeight="1">
      <c r="A1239" s="192" t="s">
        <v>7852</v>
      </c>
      <c r="B1239" s="351">
        <v>1234.0</v>
      </c>
      <c r="C1239" s="130">
        <v>45629.0</v>
      </c>
      <c r="D1239" s="73" t="s">
        <v>3169</v>
      </c>
      <c r="E1239" s="130" t="s">
        <v>11751</v>
      </c>
      <c r="F1239" s="73" t="s">
        <v>1624</v>
      </c>
      <c r="G1239" s="169"/>
      <c r="H1239" s="287"/>
      <c r="I1239" s="285"/>
      <c r="J1239" s="775">
        <f t="shared" si="1"/>
        <v>46206</v>
      </c>
      <c r="K1239" s="409">
        <f>'RESOLUCIONES 2024'!$C1239-'RESOLUCIONES 2024'!$J1239</f>
        <v>-577</v>
      </c>
      <c r="L1239" s="73"/>
      <c r="M1239" s="73"/>
      <c r="N1239" s="21"/>
      <c r="O1239" s="21"/>
    </row>
    <row r="1240" ht="15.75" customHeight="1">
      <c r="A1240" s="192" t="s">
        <v>7852</v>
      </c>
      <c r="B1240" s="351">
        <v>1235.0</v>
      </c>
      <c r="C1240" s="130">
        <v>45629.0</v>
      </c>
      <c r="D1240" s="73" t="s">
        <v>8075</v>
      </c>
      <c r="E1240" s="130" t="s">
        <v>8076</v>
      </c>
      <c r="F1240" s="73" t="s">
        <v>1624</v>
      </c>
      <c r="G1240" s="169"/>
      <c r="H1240" s="287"/>
      <c r="I1240" s="285"/>
      <c r="J1240" s="775">
        <f t="shared" si="1"/>
        <v>46206</v>
      </c>
      <c r="K1240" s="409">
        <f>'RESOLUCIONES 2024'!$C1240-'RESOLUCIONES 2024'!$J1240</f>
        <v>-577</v>
      </c>
      <c r="L1240" s="73"/>
      <c r="M1240" s="73"/>
      <c r="N1240" s="21"/>
      <c r="O1240" s="21"/>
    </row>
    <row r="1241" ht="15.75" customHeight="1">
      <c r="A1241" s="192" t="s">
        <v>7852</v>
      </c>
      <c r="B1241" s="351">
        <v>1236.0</v>
      </c>
      <c r="C1241" s="130">
        <v>45629.0</v>
      </c>
      <c r="D1241" s="73" t="s">
        <v>11887</v>
      </c>
      <c r="E1241" s="130" t="s">
        <v>11809</v>
      </c>
      <c r="F1241" s="73" t="s">
        <v>1624</v>
      </c>
      <c r="G1241" s="169"/>
      <c r="H1241" s="287"/>
      <c r="I1241" s="285"/>
      <c r="J1241" s="775">
        <f t="shared" si="1"/>
        <v>46206</v>
      </c>
      <c r="K1241" s="409">
        <f>'RESOLUCIONES 2024'!$C1241-'RESOLUCIONES 2024'!$J1241</f>
        <v>-577</v>
      </c>
      <c r="L1241" s="73"/>
      <c r="M1241" s="73"/>
      <c r="N1241" s="21"/>
      <c r="O1241" s="21"/>
    </row>
    <row r="1242" ht="15.75" customHeight="1">
      <c r="A1242" s="192" t="s">
        <v>7852</v>
      </c>
      <c r="B1242" s="351">
        <v>1237.0</v>
      </c>
      <c r="C1242" s="130">
        <v>45629.0</v>
      </c>
      <c r="D1242" s="73" t="s">
        <v>12070</v>
      </c>
      <c r="E1242" s="130" t="s">
        <v>3062</v>
      </c>
      <c r="F1242" s="73" t="s">
        <v>1624</v>
      </c>
      <c r="G1242" s="169"/>
      <c r="H1242" s="287"/>
      <c r="I1242" s="285"/>
      <c r="J1242" s="775">
        <f t="shared" si="1"/>
        <v>46206</v>
      </c>
      <c r="K1242" s="409">
        <f>'RESOLUCIONES 2024'!$C1242-'RESOLUCIONES 2024'!$J1242</f>
        <v>-577</v>
      </c>
      <c r="L1242" s="73"/>
      <c r="M1242" s="73"/>
      <c r="N1242" s="21"/>
      <c r="O1242" s="21"/>
    </row>
    <row r="1243" ht="15.75" customHeight="1">
      <c r="A1243" s="192" t="s">
        <v>7852</v>
      </c>
      <c r="B1243" s="351">
        <v>1238.0</v>
      </c>
      <c r="C1243" s="130">
        <v>45629.0</v>
      </c>
      <c r="D1243" s="73" t="s">
        <v>10628</v>
      </c>
      <c r="E1243" s="130" t="s">
        <v>10817</v>
      </c>
      <c r="F1243" s="73" t="s">
        <v>1624</v>
      </c>
      <c r="G1243" s="169"/>
      <c r="H1243" s="287"/>
      <c r="I1243" s="285"/>
      <c r="J1243" s="775">
        <f t="shared" si="1"/>
        <v>46206</v>
      </c>
      <c r="K1243" s="409">
        <f>'RESOLUCIONES 2024'!$C1243-'RESOLUCIONES 2024'!$J1243</f>
        <v>-577</v>
      </c>
      <c r="L1243" s="73"/>
      <c r="M1243" s="73"/>
      <c r="N1243" s="21"/>
      <c r="O1243" s="21"/>
    </row>
    <row r="1244" ht="15.75" customHeight="1">
      <c r="A1244" s="192" t="s">
        <v>7852</v>
      </c>
      <c r="B1244" s="351">
        <v>1239.0</v>
      </c>
      <c r="C1244" s="130">
        <v>45630.0</v>
      </c>
      <c r="D1244" s="73" t="s">
        <v>10910</v>
      </c>
      <c r="E1244" s="130" t="s">
        <v>11682</v>
      </c>
      <c r="F1244" s="73" t="s">
        <v>1624</v>
      </c>
      <c r="G1244" s="169"/>
      <c r="H1244" s="287"/>
      <c r="I1244" s="285"/>
      <c r="J1244" s="775">
        <f t="shared" si="1"/>
        <v>46206</v>
      </c>
      <c r="K1244" s="409">
        <f>'RESOLUCIONES 2024'!$C1244-'RESOLUCIONES 2024'!$J1244</f>
        <v>-576</v>
      </c>
      <c r="L1244" s="73"/>
      <c r="M1244" s="73"/>
      <c r="N1244" s="21"/>
      <c r="O1244" s="21"/>
    </row>
    <row r="1245" ht="15.75" customHeight="1">
      <c r="A1245" s="192" t="s">
        <v>7852</v>
      </c>
      <c r="B1245" s="351">
        <v>1240.0</v>
      </c>
      <c r="C1245" s="130">
        <v>45630.0</v>
      </c>
      <c r="D1245" s="73" t="s">
        <v>7199</v>
      </c>
      <c r="E1245" s="130" t="s">
        <v>6810</v>
      </c>
      <c r="F1245" s="73" t="s">
        <v>1624</v>
      </c>
      <c r="G1245" s="169"/>
      <c r="H1245" s="287"/>
      <c r="I1245" s="285"/>
      <c r="J1245" s="775">
        <f t="shared" si="1"/>
        <v>46206</v>
      </c>
      <c r="K1245" s="409">
        <f>'RESOLUCIONES 2024'!$C1245-'RESOLUCIONES 2024'!$J1245</f>
        <v>-576</v>
      </c>
      <c r="L1245" s="73"/>
      <c r="M1245" s="73"/>
      <c r="N1245" s="21"/>
      <c r="O1245" s="21"/>
    </row>
    <row r="1246" ht="15.75" customHeight="1">
      <c r="A1246" s="192" t="s">
        <v>7852</v>
      </c>
      <c r="B1246" s="351">
        <v>1241.0</v>
      </c>
      <c r="C1246" s="130">
        <v>45630.0</v>
      </c>
      <c r="D1246" s="73" t="s">
        <v>10626</v>
      </c>
      <c r="E1246" s="130" t="s">
        <v>11900</v>
      </c>
      <c r="F1246" s="73" t="s">
        <v>1624</v>
      </c>
      <c r="G1246" s="169"/>
      <c r="H1246" s="287"/>
      <c r="I1246" s="285"/>
      <c r="J1246" s="775">
        <f t="shared" si="1"/>
        <v>46206</v>
      </c>
      <c r="K1246" s="409">
        <f>'RESOLUCIONES 2024'!$C1246-'RESOLUCIONES 2024'!$J1246</f>
        <v>-576</v>
      </c>
      <c r="L1246" s="73"/>
      <c r="M1246" s="73"/>
      <c r="N1246" s="21"/>
      <c r="O1246" s="21"/>
    </row>
    <row r="1247" ht="15.75" customHeight="1">
      <c r="A1247" s="73"/>
      <c r="B1247" s="351">
        <v>1242.0</v>
      </c>
      <c r="C1247" s="130">
        <v>45630.0</v>
      </c>
      <c r="D1247" s="73"/>
      <c r="E1247" s="130"/>
      <c r="F1247" s="73"/>
      <c r="G1247" s="169"/>
      <c r="H1247" s="287"/>
      <c r="I1247" s="285"/>
      <c r="J1247" s="775">
        <f t="shared" si="1"/>
        <v>46206</v>
      </c>
      <c r="K1247" s="409">
        <f>'RESOLUCIONES 2024'!$C1247-'RESOLUCIONES 2024'!$J1247</f>
        <v>-576</v>
      </c>
      <c r="L1247" s="73"/>
      <c r="M1247" s="73"/>
      <c r="N1247" s="21"/>
      <c r="O1247" s="21"/>
    </row>
    <row r="1248" ht="15.75" customHeight="1">
      <c r="A1248" s="192" t="s">
        <v>7852</v>
      </c>
      <c r="B1248" s="351">
        <v>1243.0</v>
      </c>
      <c r="C1248" s="130">
        <v>45630.0</v>
      </c>
      <c r="D1248" s="73" t="s">
        <v>11144</v>
      </c>
      <c r="E1248" s="130" t="s">
        <v>11655</v>
      </c>
      <c r="F1248" s="73" t="s">
        <v>1593</v>
      </c>
      <c r="G1248" s="348" t="s">
        <v>9883</v>
      </c>
      <c r="H1248" s="287"/>
      <c r="I1248" s="285"/>
      <c r="J1248" s="775">
        <f t="shared" si="1"/>
        <v>46206</v>
      </c>
      <c r="K1248" s="409">
        <f>'RESOLUCIONES 2024'!$C1248-'RESOLUCIONES 2024'!$J1248</f>
        <v>-576</v>
      </c>
      <c r="L1248" s="73"/>
      <c r="M1248" s="73"/>
      <c r="N1248" s="21"/>
      <c r="O1248" s="21"/>
    </row>
    <row r="1249" ht="15.75" customHeight="1">
      <c r="A1249" s="192" t="s">
        <v>7852</v>
      </c>
      <c r="B1249" s="351">
        <v>1244.0</v>
      </c>
      <c r="C1249" s="130">
        <v>45630.0</v>
      </c>
      <c r="D1249" s="73" t="s">
        <v>7316</v>
      </c>
      <c r="E1249" s="130" t="s">
        <v>9820</v>
      </c>
      <c r="F1249" s="73" t="s">
        <v>1593</v>
      </c>
      <c r="G1249" s="365" t="s">
        <v>10731</v>
      </c>
      <c r="H1249" s="287"/>
      <c r="I1249" s="285"/>
      <c r="J1249" s="775">
        <f t="shared" si="1"/>
        <v>46206</v>
      </c>
      <c r="K1249" s="409">
        <f>'RESOLUCIONES 2024'!$C1249-'RESOLUCIONES 2024'!$J1249</f>
        <v>-576</v>
      </c>
      <c r="L1249" s="73"/>
      <c r="M1249" s="73"/>
      <c r="N1249" s="21"/>
      <c r="O1249" s="21"/>
    </row>
    <row r="1250" ht="15.75" customHeight="1">
      <c r="A1250" s="192" t="s">
        <v>7852</v>
      </c>
      <c r="B1250" s="351">
        <v>1245.0</v>
      </c>
      <c r="C1250" s="130">
        <v>45631.0</v>
      </c>
      <c r="D1250" s="73" t="s">
        <v>9469</v>
      </c>
      <c r="E1250" s="130" t="s">
        <v>9610</v>
      </c>
      <c r="F1250" s="73" t="s">
        <v>1624</v>
      </c>
      <c r="G1250" s="169" t="s">
        <v>12071</v>
      </c>
      <c r="H1250" s="287"/>
      <c r="I1250" s="285"/>
      <c r="J1250" s="775">
        <f t="shared" si="1"/>
        <v>46206</v>
      </c>
      <c r="K1250" s="409">
        <f>'RESOLUCIONES 2024'!$C1250-'RESOLUCIONES 2024'!$J1250</f>
        <v>-575</v>
      </c>
      <c r="L1250" s="73"/>
      <c r="M1250" s="73"/>
      <c r="N1250" s="21"/>
      <c r="O1250" s="21"/>
    </row>
    <row r="1251" ht="15.75" customHeight="1">
      <c r="A1251" s="192" t="s">
        <v>7852</v>
      </c>
      <c r="B1251" s="351">
        <v>1246.0</v>
      </c>
      <c r="C1251" s="130">
        <v>45631.0</v>
      </c>
      <c r="D1251" s="73" t="s">
        <v>9300</v>
      </c>
      <c r="E1251" s="130" t="s">
        <v>9112</v>
      </c>
      <c r="F1251" s="73" t="s">
        <v>8629</v>
      </c>
      <c r="G1251" s="169"/>
      <c r="H1251" s="287"/>
      <c r="I1251" s="285"/>
      <c r="J1251" s="775">
        <f t="shared" si="1"/>
        <v>46206</v>
      </c>
      <c r="K1251" s="409">
        <f>'RESOLUCIONES 2024'!$C1251-'RESOLUCIONES 2024'!$J1251</f>
        <v>-575</v>
      </c>
      <c r="L1251" s="73"/>
      <c r="M1251" s="73"/>
      <c r="N1251" s="21"/>
      <c r="O1251" s="21"/>
    </row>
    <row r="1252" ht="15.75" customHeight="1">
      <c r="A1252" s="192" t="s">
        <v>7852</v>
      </c>
      <c r="B1252" s="351">
        <v>1247.0</v>
      </c>
      <c r="C1252" s="130">
        <v>45631.0</v>
      </c>
      <c r="D1252" s="73" t="s">
        <v>8347</v>
      </c>
      <c r="E1252" s="130" t="s">
        <v>8348</v>
      </c>
      <c r="F1252" s="73" t="s">
        <v>2253</v>
      </c>
      <c r="G1252" s="169" t="s">
        <v>534</v>
      </c>
      <c r="H1252" s="287"/>
      <c r="I1252" s="285"/>
      <c r="J1252" s="775">
        <f t="shared" si="1"/>
        <v>46206</v>
      </c>
      <c r="K1252" s="409">
        <f>'RESOLUCIONES 2024'!$C1252-'RESOLUCIONES 2024'!$J1252</f>
        <v>-575</v>
      </c>
      <c r="L1252" s="73"/>
      <c r="M1252" s="73"/>
      <c r="N1252" s="21"/>
      <c r="O1252" s="21"/>
    </row>
    <row r="1253" ht="15.75" customHeight="1">
      <c r="A1253" s="192" t="s">
        <v>7852</v>
      </c>
      <c r="B1253" s="351">
        <v>1248.0</v>
      </c>
      <c r="C1253" s="130">
        <v>45631.0</v>
      </c>
      <c r="D1253" s="73" t="s">
        <v>10311</v>
      </c>
      <c r="E1253" s="130" t="s">
        <v>10638</v>
      </c>
      <c r="F1253" s="73" t="s">
        <v>2253</v>
      </c>
      <c r="G1253" s="169" t="s">
        <v>674</v>
      </c>
      <c r="H1253" s="287"/>
      <c r="I1253" s="285"/>
      <c r="J1253" s="775">
        <f t="shared" si="1"/>
        <v>46206</v>
      </c>
      <c r="K1253" s="409">
        <f>'RESOLUCIONES 2024'!$C1253-'RESOLUCIONES 2024'!$J1253</f>
        <v>-575</v>
      </c>
      <c r="L1253" s="73"/>
      <c r="M1253" s="73"/>
      <c r="N1253" s="21"/>
      <c r="O1253" s="21"/>
    </row>
    <row r="1254" ht="15.75" customHeight="1">
      <c r="A1254" s="192" t="s">
        <v>7852</v>
      </c>
      <c r="B1254" s="351">
        <v>1249.0</v>
      </c>
      <c r="C1254" s="130">
        <v>45631.0</v>
      </c>
      <c r="D1254" s="73" t="s">
        <v>1383</v>
      </c>
      <c r="E1254" s="130" t="s">
        <v>1384</v>
      </c>
      <c r="F1254" s="73" t="s">
        <v>2253</v>
      </c>
      <c r="G1254" s="169" t="s">
        <v>7917</v>
      </c>
      <c r="H1254" s="287"/>
      <c r="I1254" s="285"/>
      <c r="J1254" s="775">
        <f t="shared" si="1"/>
        <v>46206</v>
      </c>
      <c r="K1254" s="409">
        <f>'RESOLUCIONES 2024'!$C1254-'RESOLUCIONES 2024'!$J1254</f>
        <v>-575</v>
      </c>
      <c r="L1254" s="73"/>
      <c r="M1254" s="73"/>
      <c r="N1254" s="21"/>
      <c r="O1254" s="21"/>
    </row>
    <row r="1255" ht="15.75" customHeight="1">
      <c r="A1255" s="192" t="s">
        <v>7852</v>
      </c>
      <c r="B1255" s="351">
        <v>1250.0</v>
      </c>
      <c r="C1255" s="130">
        <v>45631.0</v>
      </c>
      <c r="D1255" s="73" t="s">
        <v>10424</v>
      </c>
      <c r="E1255" s="130" t="s">
        <v>10531</v>
      </c>
      <c r="F1255" s="73" t="s">
        <v>2253</v>
      </c>
      <c r="G1255" s="169" t="s">
        <v>12072</v>
      </c>
      <c r="H1255" s="287"/>
      <c r="I1255" s="285"/>
      <c r="J1255" s="775">
        <f t="shared" si="1"/>
        <v>46206</v>
      </c>
      <c r="K1255" s="409">
        <f>'RESOLUCIONES 2024'!$C1255-'RESOLUCIONES 2024'!$J1255</f>
        <v>-575</v>
      </c>
      <c r="L1255" s="73"/>
      <c r="M1255" s="73"/>
      <c r="N1255" s="21"/>
      <c r="O1255" s="21"/>
    </row>
    <row r="1256" ht="15.75" customHeight="1">
      <c r="A1256" s="192" t="s">
        <v>7852</v>
      </c>
      <c r="B1256" s="351">
        <v>1251.0</v>
      </c>
      <c r="C1256" s="130">
        <v>45631.0</v>
      </c>
      <c r="D1256" s="73" t="s">
        <v>10071</v>
      </c>
      <c r="E1256" s="130" t="s">
        <v>10072</v>
      </c>
      <c r="F1256" s="73" t="s">
        <v>8629</v>
      </c>
      <c r="G1256" s="169"/>
      <c r="H1256" s="287"/>
      <c r="I1256" s="285"/>
      <c r="J1256" s="775">
        <f t="shared" si="1"/>
        <v>46206</v>
      </c>
      <c r="K1256" s="409">
        <f>'RESOLUCIONES 2024'!$C1256-'RESOLUCIONES 2024'!$J1256</f>
        <v>-575</v>
      </c>
      <c r="L1256" s="73"/>
      <c r="M1256" s="73"/>
      <c r="N1256" s="21"/>
      <c r="O1256" s="21"/>
    </row>
    <row r="1257" ht="15.75" customHeight="1">
      <c r="A1257" s="192" t="s">
        <v>7852</v>
      </c>
      <c r="B1257" s="351">
        <v>1252.0</v>
      </c>
      <c r="C1257" s="130">
        <v>45631.0</v>
      </c>
      <c r="D1257" s="73" t="s">
        <v>9276</v>
      </c>
      <c r="E1257" s="130" t="s">
        <v>9277</v>
      </c>
      <c r="F1257" s="73" t="s">
        <v>8629</v>
      </c>
      <c r="G1257" s="169"/>
      <c r="H1257" s="287"/>
      <c r="I1257" s="285"/>
      <c r="J1257" s="775">
        <f t="shared" si="1"/>
        <v>46206</v>
      </c>
      <c r="K1257" s="409">
        <f>'RESOLUCIONES 2024'!$C1257-'RESOLUCIONES 2024'!$J1257</f>
        <v>-575</v>
      </c>
      <c r="L1257" s="73"/>
      <c r="M1257" s="73"/>
      <c r="N1257" s="21"/>
      <c r="O1257" s="21"/>
    </row>
    <row r="1258" ht="15.75" customHeight="1">
      <c r="A1258" s="394" t="s">
        <v>14540</v>
      </c>
      <c r="B1258" s="351">
        <v>1253.0</v>
      </c>
      <c r="C1258" s="130">
        <v>45631.0</v>
      </c>
      <c r="D1258" s="73" t="s">
        <v>9582</v>
      </c>
      <c r="E1258" s="130" t="s">
        <v>9583</v>
      </c>
      <c r="F1258" s="73" t="s">
        <v>1593</v>
      </c>
      <c r="G1258" s="348" t="s">
        <v>14540</v>
      </c>
      <c r="H1258" s="287"/>
      <c r="I1258" s="285"/>
      <c r="J1258" s="775">
        <f t="shared" si="1"/>
        <v>46206</v>
      </c>
      <c r="K1258" s="409">
        <f>'RESOLUCIONES 2024'!$C1258-'RESOLUCIONES 2024'!$J1258</f>
        <v>-575</v>
      </c>
      <c r="L1258" s="73"/>
      <c r="M1258" s="73"/>
      <c r="N1258" s="21"/>
      <c r="O1258" s="21"/>
    </row>
    <row r="1259" ht="15.75" customHeight="1">
      <c r="A1259" s="192" t="s">
        <v>7852</v>
      </c>
      <c r="B1259" s="351">
        <v>1254.0</v>
      </c>
      <c r="C1259" s="130">
        <v>45631.0</v>
      </c>
      <c r="D1259" s="73" t="s">
        <v>2873</v>
      </c>
      <c r="E1259" s="130" t="s">
        <v>9703</v>
      </c>
      <c r="F1259" s="73" t="s">
        <v>1593</v>
      </c>
      <c r="G1259" s="365" t="s">
        <v>10731</v>
      </c>
      <c r="H1259" s="287"/>
      <c r="I1259" s="285"/>
      <c r="J1259" s="775">
        <f t="shared" si="1"/>
        <v>46206</v>
      </c>
      <c r="K1259" s="409">
        <f>'RESOLUCIONES 2024'!$C1259-'RESOLUCIONES 2024'!$J1259</f>
        <v>-575</v>
      </c>
      <c r="L1259" s="73"/>
      <c r="M1259" s="73"/>
      <c r="N1259" s="21"/>
      <c r="O1259" s="21"/>
    </row>
    <row r="1260" ht="15.75" customHeight="1">
      <c r="A1260" s="192" t="s">
        <v>7852</v>
      </c>
      <c r="B1260" s="351">
        <v>1255.0</v>
      </c>
      <c r="C1260" s="130">
        <v>45632.0</v>
      </c>
      <c r="D1260" s="73" t="s">
        <v>7706</v>
      </c>
      <c r="E1260" s="130" t="s">
        <v>9000</v>
      </c>
      <c r="F1260" s="73" t="s">
        <v>1593</v>
      </c>
      <c r="G1260" s="365" t="s">
        <v>10731</v>
      </c>
      <c r="H1260" s="287"/>
      <c r="I1260" s="285"/>
      <c r="J1260" s="775">
        <f t="shared" si="1"/>
        <v>46206</v>
      </c>
      <c r="K1260" s="409">
        <f>'RESOLUCIONES 2024'!$C1260-'RESOLUCIONES 2024'!$J1260</f>
        <v>-574</v>
      </c>
      <c r="L1260" s="73"/>
      <c r="M1260" s="73"/>
      <c r="N1260" s="21"/>
      <c r="O1260" s="21"/>
    </row>
    <row r="1261" ht="15.75" customHeight="1">
      <c r="A1261" s="192" t="s">
        <v>7852</v>
      </c>
      <c r="B1261" s="351">
        <v>1256.0</v>
      </c>
      <c r="C1261" s="130">
        <v>45632.0</v>
      </c>
      <c r="D1261" s="73" t="s">
        <v>5703</v>
      </c>
      <c r="E1261" s="130" t="s">
        <v>11007</v>
      </c>
      <c r="F1261" s="73" t="s">
        <v>1593</v>
      </c>
      <c r="G1261" s="365" t="s">
        <v>10731</v>
      </c>
      <c r="H1261" s="287"/>
      <c r="I1261" s="285"/>
      <c r="J1261" s="775">
        <f t="shared" si="1"/>
        <v>46206</v>
      </c>
      <c r="K1261" s="409">
        <f>'RESOLUCIONES 2024'!$C1261-'RESOLUCIONES 2024'!$J1261</f>
        <v>-574</v>
      </c>
      <c r="L1261" s="73"/>
      <c r="M1261" s="73"/>
      <c r="N1261" s="21"/>
      <c r="O1261" s="21"/>
    </row>
    <row r="1262" ht="15.75" customHeight="1">
      <c r="A1262" s="192" t="s">
        <v>7852</v>
      </c>
      <c r="B1262" s="351">
        <v>1257.0</v>
      </c>
      <c r="C1262" s="130">
        <v>45632.0</v>
      </c>
      <c r="D1262" s="73" t="s">
        <v>9536</v>
      </c>
      <c r="E1262" s="130" t="s">
        <v>11486</v>
      </c>
      <c r="F1262" s="73" t="s">
        <v>1593</v>
      </c>
      <c r="G1262" s="348" t="s">
        <v>9883</v>
      </c>
      <c r="H1262" s="287"/>
      <c r="I1262" s="285"/>
      <c r="J1262" s="775">
        <f t="shared" si="1"/>
        <v>46206</v>
      </c>
      <c r="K1262" s="409">
        <f>'RESOLUCIONES 2024'!$C1262-'RESOLUCIONES 2024'!$J1262</f>
        <v>-574</v>
      </c>
      <c r="L1262" s="73"/>
      <c r="M1262" s="73"/>
      <c r="N1262" s="21"/>
      <c r="O1262" s="21"/>
    </row>
    <row r="1263" ht="15.75" customHeight="1">
      <c r="A1263" s="192" t="s">
        <v>7852</v>
      </c>
      <c r="B1263" s="351">
        <v>1258.0</v>
      </c>
      <c r="C1263" s="130">
        <v>45636.0</v>
      </c>
      <c r="D1263" s="73" t="s">
        <v>5747</v>
      </c>
      <c r="E1263" s="130" t="s">
        <v>11699</v>
      </c>
      <c r="F1263" s="73" t="s">
        <v>1593</v>
      </c>
      <c r="G1263" s="365" t="s">
        <v>10731</v>
      </c>
      <c r="H1263" s="287"/>
      <c r="I1263" s="285"/>
      <c r="J1263" s="775">
        <f t="shared" si="1"/>
        <v>46206</v>
      </c>
      <c r="K1263" s="409">
        <f>'RESOLUCIONES 2024'!$C1263-'RESOLUCIONES 2024'!$J1263</f>
        <v>-570</v>
      </c>
      <c r="L1263" s="73"/>
      <c r="M1263" s="73"/>
      <c r="N1263" s="21"/>
      <c r="O1263" s="21"/>
    </row>
    <row r="1264" ht="15.75" customHeight="1">
      <c r="A1264" s="192" t="s">
        <v>7852</v>
      </c>
      <c r="B1264" s="351">
        <v>1259.0</v>
      </c>
      <c r="C1264" s="130">
        <v>45636.0</v>
      </c>
      <c r="D1264" s="73" t="s">
        <v>4531</v>
      </c>
      <c r="E1264" s="130" t="s">
        <v>10856</v>
      </c>
      <c r="F1264" s="73" t="s">
        <v>1593</v>
      </c>
      <c r="G1264" s="365" t="s">
        <v>10731</v>
      </c>
      <c r="H1264" s="287"/>
      <c r="I1264" s="285"/>
      <c r="J1264" s="775">
        <f t="shared" si="1"/>
        <v>46206</v>
      </c>
      <c r="K1264" s="409">
        <f>'RESOLUCIONES 2024'!$C1264-'RESOLUCIONES 2024'!$J1264</f>
        <v>-570</v>
      </c>
      <c r="L1264" s="73"/>
      <c r="M1264" s="73"/>
      <c r="N1264" s="21"/>
      <c r="O1264" s="21"/>
    </row>
    <row r="1265" ht="15.75" customHeight="1">
      <c r="A1265" s="192" t="s">
        <v>7852</v>
      </c>
      <c r="B1265" s="351">
        <v>1260.0</v>
      </c>
      <c r="C1265" s="130">
        <v>45636.0</v>
      </c>
      <c r="D1265" s="73" t="s">
        <v>10559</v>
      </c>
      <c r="E1265" s="130" t="s">
        <v>12033</v>
      </c>
      <c r="F1265" s="73" t="s">
        <v>1593</v>
      </c>
      <c r="G1265" s="365" t="s">
        <v>10731</v>
      </c>
      <c r="H1265" s="287"/>
      <c r="I1265" s="285"/>
      <c r="J1265" s="775">
        <f t="shared" si="1"/>
        <v>46206</v>
      </c>
      <c r="K1265" s="409">
        <f>'RESOLUCIONES 2024'!$C1265-'RESOLUCIONES 2024'!$J1265</f>
        <v>-570</v>
      </c>
      <c r="L1265" s="73"/>
      <c r="M1265" s="73"/>
      <c r="N1265" s="21"/>
      <c r="O1265" s="21"/>
    </row>
    <row r="1266" ht="15.75" customHeight="1">
      <c r="A1266" s="192" t="s">
        <v>7852</v>
      </c>
      <c r="B1266" s="351">
        <v>1261.0</v>
      </c>
      <c r="C1266" s="130">
        <v>45636.0</v>
      </c>
      <c r="D1266" s="73" t="s">
        <v>9469</v>
      </c>
      <c r="E1266" s="130" t="s">
        <v>9470</v>
      </c>
      <c r="F1266" s="73" t="s">
        <v>1593</v>
      </c>
      <c r="G1266" s="365" t="s">
        <v>10731</v>
      </c>
      <c r="H1266" s="287"/>
      <c r="I1266" s="285"/>
      <c r="J1266" s="775">
        <f t="shared" si="1"/>
        <v>46206</v>
      </c>
      <c r="K1266" s="409">
        <f>'RESOLUCIONES 2024'!$C1266-'RESOLUCIONES 2024'!$J1266</f>
        <v>-570</v>
      </c>
      <c r="L1266" s="73"/>
      <c r="M1266" s="73"/>
      <c r="N1266" s="21"/>
      <c r="O1266" s="21"/>
    </row>
    <row r="1267" ht="15.75" customHeight="1">
      <c r="A1267" s="192" t="s">
        <v>7852</v>
      </c>
      <c r="B1267" s="351">
        <v>1262.0</v>
      </c>
      <c r="C1267" s="130">
        <v>45636.0</v>
      </c>
      <c r="D1267" s="73" t="s">
        <v>3769</v>
      </c>
      <c r="E1267" s="130" t="s">
        <v>11395</v>
      </c>
      <c r="F1267" s="73" t="s">
        <v>1593</v>
      </c>
      <c r="G1267" s="365" t="s">
        <v>10731</v>
      </c>
      <c r="H1267" s="287"/>
      <c r="I1267" s="285"/>
      <c r="J1267" s="775">
        <f t="shared" si="1"/>
        <v>46206</v>
      </c>
      <c r="K1267" s="409">
        <f>'RESOLUCIONES 2024'!$C1267-'RESOLUCIONES 2024'!$J1267</f>
        <v>-570</v>
      </c>
      <c r="L1267" s="73"/>
      <c r="M1267" s="73"/>
      <c r="N1267" s="21"/>
      <c r="O1267" s="21"/>
    </row>
    <row r="1268" ht="15.75" customHeight="1">
      <c r="A1268" s="73"/>
      <c r="B1268" s="351">
        <v>1263.0</v>
      </c>
      <c r="C1268" s="130">
        <v>45636.0</v>
      </c>
      <c r="D1268" s="73" t="s">
        <v>2092</v>
      </c>
      <c r="E1268" s="130" t="s">
        <v>1328</v>
      </c>
      <c r="F1268" s="73" t="s">
        <v>2253</v>
      </c>
      <c r="G1268" s="169" t="s">
        <v>11956</v>
      </c>
      <c r="H1268" s="287" t="s">
        <v>14541</v>
      </c>
      <c r="I1268" s="285"/>
      <c r="J1268" s="775">
        <f t="shared" si="1"/>
        <v>46206</v>
      </c>
      <c r="K1268" s="409">
        <f>'RESOLUCIONES 2024'!$C1268-'RESOLUCIONES 2024'!$J1268</f>
        <v>-570</v>
      </c>
      <c r="L1268" s="73"/>
      <c r="M1268" s="73"/>
      <c r="N1268" s="21"/>
      <c r="O1268" s="21"/>
    </row>
    <row r="1269" ht="15.75" customHeight="1">
      <c r="A1269" s="73"/>
      <c r="B1269" s="351">
        <v>1264.0</v>
      </c>
      <c r="C1269" s="130">
        <v>45636.0</v>
      </c>
      <c r="D1269" s="73" t="s">
        <v>2512</v>
      </c>
      <c r="E1269" s="130" t="s">
        <v>2513</v>
      </c>
      <c r="F1269" s="73" t="s">
        <v>2253</v>
      </c>
      <c r="G1269" s="169" t="s">
        <v>7927</v>
      </c>
      <c r="H1269" s="287"/>
      <c r="I1269" s="285"/>
      <c r="J1269" s="775">
        <f t="shared" si="1"/>
        <v>46206</v>
      </c>
      <c r="K1269" s="409">
        <f>'RESOLUCIONES 2024'!$C1269-'RESOLUCIONES 2024'!$J1269</f>
        <v>-570</v>
      </c>
      <c r="L1269" s="73"/>
      <c r="M1269" s="73"/>
      <c r="N1269" s="21"/>
      <c r="O1269" s="21"/>
    </row>
    <row r="1270" ht="15.75" customHeight="1">
      <c r="A1270" s="192" t="s">
        <v>7852</v>
      </c>
      <c r="B1270" s="351">
        <v>1265.0</v>
      </c>
      <c r="C1270" s="130">
        <v>45636.0</v>
      </c>
      <c r="D1270" s="73" t="s">
        <v>12074</v>
      </c>
      <c r="E1270" s="130" t="s">
        <v>10072</v>
      </c>
      <c r="F1270" s="73" t="s">
        <v>131</v>
      </c>
      <c r="G1270" s="169"/>
      <c r="H1270" s="287"/>
      <c r="I1270" s="285"/>
      <c r="J1270" s="775">
        <f t="shared" si="1"/>
        <v>46206</v>
      </c>
      <c r="K1270" s="409">
        <f>'RESOLUCIONES 2024'!$C1270-'RESOLUCIONES 2024'!$J1270</f>
        <v>-570</v>
      </c>
      <c r="L1270" s="73"/>
      <c r="M1270" s="73"/>
      <c r="N1270" s="21"/>
      <c r="O1270" s="21"/>
    </row>
    <row r="1271" ht="15.75" customHeight="1">
      <c r="A1271" s="192" t="s">
        <v>7852</v>
      </c>
      <c r="B1271" s="351">
        <v>1266.0</v>
      </c>
      <c r="C1271" s="130">
        <v>45636.0</v>
      </c>
      <c r="D1271" s="73" t="s">
        <v>3187</v>
      </c>
      <c r="E1271" s="130" t="s">
        <v>11697</v>
      </c>
      <c r="F1271" s="73" t="s">
        <v>131</v>
      </c>
      <c r="G1271" s="169"/>
      <c r="H1271" s="287"/>
      <c r="I1271" s="285"/>
      <c r="J1271" s="775">
        <f t="shared" si="1"/>
        <v>46206</v>
      </c>
      <c r="K1271" s="409">
        <f>'RESOLUCIONES 2024'!$C1271-'RESOLUCIONES 2024'!$J1271</f>
        <v>-570</v>
      </c>
      <c r="L1271" s="73"/>
      <c r="M1271" s="73"/>
      <c r="N1271" s="21"/>
      <c r="O1271" s="21"/>
    </row>
    <row r="1272" ht="15.75" customHeight="1">
      <c r="A1272" s="192" t="s">
        <v>7852</v>
      </c>
      <c r="B1272" s="351">
        <v>1267.0</v>
      </c>
      <c r="C1272" s="130">
        <v>45637.0</v>
      </c>
      <c r="D1272" s="73" t="s">
        <v>10130</v>
      </c>
      <c r="E1272" s="130" t="s">
        <v>10203</v>
      </c>
      <c r="F1272" s="73" t="s">
        <v>1624</v>
      </c>
      <c r="G1272" s="169"/>
      <c r="H1272" s="287"/>
      <c r="I1272" s="285"/>
      <c r="J1272" s="775">
        <f t="shared" si="1"/>
        <v>46206</v>
      </c>
      <c r="K1272" s="409">
        <f>'RESOLUCIONES 2024'!$C1272-'RESOLUCIONES 2024'!$J1272</f>
        <v>-569</v>
      </c>
      <c r="L1272" s="73"/>
      <c r="M1272" s="73"/>
      <c r="N1272" s="21"/>
      <c r="O1272" s="21"/>
    </row>
    <row r="1273" ht="15.75" customHeight="1">
      <c r="A1273" s="192" t="s">
        <v>7852</v>
      </c>
      <c r="B1273" s="351">
        <v>1268.0</v>
      </c>
      <c r="C1273" s="130">
        <v>45637.0</v>
      </c>
      <c r="D1273" s="73" t="s">
        <v>11927</v>
      </c>
      <c r="E1273" s="130" t="s">
        <v>2693</v>
      </c>
      <c r="F1273" s="73" t="s">
        <v>1624</v>
      </c>
      <c r="G1273" s="169"/>
      <c r="H1273" s="287"/>
      <c r="I1273" s="285"/>
      <c r="J1273" s="775">
        <f t="shared" si="1"/>
        <v>46206</v>
      </c>
      <c r="K1273" s="409">
        <f>'RESOLUCIONES 2024'!$C1273-'RESOLUCIONES 2024'!$J1273</f>
        <v>-569</v>
      </c>
      <c r="L1273" s="73"/>
      <c r="M1273" s="73"/>
      <c r="N1273" s="21"/>
      <c r="O1273" s="21"/>
    </row>
    <row r="1274" ht="15.75" customHeight="1">
      <c r="A1274" s="192" t="s">
        <v>7852</v>
      </c>
      <c r="B1274" s="351">
        <v>1269.0</v>
      </c>
      <c r="C1274" s="130">
        <v>45637.0</v>
      </c>
      <c r="D1274" s="73" t="s">
        <v>9251</v>
      </c>
      <c r="E1274" s="130" t="s">
        <v>9252</v>
      </c>
      <c r="F1274" s="73" t="s">
        <v>1593</v>
      </c>
      <c r="G1274" s="365" t="s">
        <v>10731</v>
      </c>
      <c r="H1274" s="287"/>
      <c r="I1274" s="285"/>
      <c r="J1274" s="775">
        <f t="shared" si="1"/>
        <v>46206</v>
      </c>
      <c r="K1274" s="409">
        <f>'RESOLUCIONES 2024'!$C1274-'RESOLUCIONES 2024'!$J1274</f>
        <v>-569</v>
      </c>
      <c r="L1274" s="73"/>
      <c r="M1274" s="73"/>
      <c r="N1274" s="21"/>
      <c r="O1274" s="21"/>
    </row>
    <row r="1275" ht="15.75" customHeight="1">
      <c r="A1275" s="192" t="s">
        <v>7852</v>
      </c>
      <c r="B1275" s="351">
        <v>1270.0</v>
      </c>
      <c r="C1275" s="130">
        <v>45637.0</v>
      </c>
      <c r="D1275" s="73" t="s">
        <v>10720</v>
      </c>
      <c r="E1275" s="130" t="s">
        <v>10721</v>
      </c>
      <c r="F1275" s="73" t="s">
        <v>1593</v>
      </c>
      <c r="G1275" s="365" t="s">
        <v>10731</v>
      </c>
      <c r="H1275" s="287"/>
      <c r="I1275" s="285"/>
      <c r="J1275" s="775">
        <f t="shared" si="1"/>
        <v>46206</v>
      </c>
      <c r="K1275" s="409">
        <f>'RESOLUCIONES 2024'!$C1275-'RESOLUCIONES 2024'!$J1275</f>
        <v>-569</v>
      </c>
      <c r="L1275" s="73"/>
      <c r="M1275" s="73"/>
      <c r="N1275" s="21"/>
      <c r="O1275" s="21"/>
    </row>
    <row r="1276" ht="15.75" customHeight="1">
      <c r="A1276" s="192" t="s">
        <v>7852</v>
      </c>
      <c r="B1276" s="351">
        <v>1271.0</v>
      </c>
      <c r="C1276" s="130">
        <v>45638.0</v>
      </c>
      <c r="D1276" s="73" t="s">
        <v>11480</v>
      </c>
      <c r="E1276" s="130" t="s">
        <v>7576</v>
      </c>
      <c r="F1276" s="73" t="s">
        <v>18</v>
      </c>
      <c r="G1276" s="169" t="s">
        <v>12075</v>
      </c>
      <c r="H1276" s="287"/>
      <c r="I1276" s="285"/>
      <c r="J1276" s="775">
        <f t="shared" si="1"/>
        <v>46206</v>
      </c>
      <c r="K1276" s="409">
        <f>'RESOLUCIONES 2024'!$C1276-'RESOLUCIONES 2024'!$J1276</f>
        <v>-568</v>
      </c>
      <c r="L1276" s="73"/>
      <c r="M1276" s="73"/>
      <c r="N1276" s="21"/>
      <c r="O1276" s="21"/>
    </row>
    <row r="1277" ht="15.75" customHeight="1">
      <c r="A1277" s="192" t="s">
        <v>7852</v>
      </c>
      <c r="B1277" s="351">
        <v>1272.0</v>
      </c>
      <c r="C1277" s="130">
        <v>45639.0</v>
      </c>
      <c r="D1277" s="73" t="s">
        <v>4085</v>
      </c>
      <c r="E1277" s="130" t="s">
        <v>11654</v>
      </c>
      <c r="F1277" s="73" t="s">
        <v>1593</v>
      </c>
      <c r="G1277" s="365" t="s">
        <v>10731</v>
      </c>
      <c r="H1277" s="287"/>
      <c r="I1277" s="285"/>
      <c r="J1277" s="775">
        <f t="shared" si="1"/>
        <v>46206</v>
      </c>
      <c r="K1277" s="409">
        <f>'RESOLUCIONES 2024'!$C1277-'RESOLUCIONES 2024'!$J1277</f>
        <v>-567</v>
      </c>
      <c r="L1277" s="73"/>
      <c r="M1277" s="73"/>
      <c r="N1277" s="21"/>
      <c r="O1277" s="21"/>
    </row>
    <row r="1278" ht="15.75" customHeight="1">
      <c r="A1278" s="192" t="s">
        <v>7852</v>
      </c>
      <c r="B1278" s="351">
        <v>1273.0</v>
      </c>
      <c r="C1278" s="130">
        <v>45639.0</v>
      </c>
      <c r="D1278" s="73" t="s">
        <v>2688</v>
      </c>
      <c r="E1278" s="130" t="s">
        <v>11836</v>
      </c>
      <c r="F1278" s="73" t="s">
        <v>1593</v>
      </c>
      <c r="G1278" s="365" t="s">
        <v>10731</v>
      </c>
      <c r="H1278" s="287"/>
      <c r="I1278" s="285"/>
      <c r="J1278" s="775">
        <f t="shared" si="1"/>
        <v>46206</v>
      </c>
      <c r="K1278" s="409">
        <f>'RESOLUCIONES 2024'!$C1278-'RESOLUCIONES 2024'!$J1278</f>
        <v>-567</v>
      </c>
      <c r="L1278" s="73"/>
      <c r="M1278" s="73"/>
      <c r="N1278" s="21"/>
      <c r="O1278" s="21"/>
    </row>
    <row r="1279" ht="15.75" customHeight="1">
      <c r="A1279" s="192" t="s">
        <v>7852</v>
      </c>
      <c r="B1279" s="351">
        <v>1274.0</v>
      </c>
      <c r="C1279" s="130">
        <v>45642.0</v>
      </c>
      <c r="D1279" s="73" t="s">
        <v>9226</v>
      </c>
      <c r="E1279" s="130" t="s">
        <v>9227</v>
      </c>
      <c r="F1279" s="73" t="s">
        <v>1593</v>
      </c>
      <c r="G1279" s="365" t="s">
        <v>10731</v>
      </c>
      <c r="H1279" s="287"/>
      <c r="I1279" s="285"/>
      <c r="J1279" s="775">
        <f t="shared" si="1"/>
        <v>46206</v>
      </c>
      <c r="K1279" s="409">
        <f>'RESOLUCIONES 2024'!$C1279-'RESOLUCIONES 2024'!$J1279</f>
        <v>-564</v>
      </c>
      <c r="L1279" s="73"/>
      <c r="M1279" s="73"/>
      <c r="N1279" s="21"/>
      <c r="O1279" s="21"/>
    </row>
    <row r="1280" ht="15.75" customHeight="1">
      <c r="A1280" s="192" t="s">
        <v>7852</v>
      </c>
      <c r="B1280" s="351">
        <v>1275.0</v>
      </c>
      <c r="C1280" s="130">
        <v>45642.0</v>
      </c>
      <c r="D1280" s="73" t="s">
        <v>9582</v>
      </c>
      <c r="E1280" s="130" t="s">
        <v>9583</v>
      </c>
      <c r="F1280" s="73" t="s">
        <v>1593</v>
      </c>
      <c r="G1280" s="348" t="s">
        <v>9883</v>
      </c>
      <c r="H1280" s="287"/>
      <c r="I1280" s="285"/>
      <c r="J1280" s="775">
        <f t="shared" si="1"/>
        <v>46206</v>
      </c>
      <c r="K1280" s="409">
        <f>'RESOLUCIONES 2024'!$C1280-'RESOLUCIONES 2024'!$J1280</f>
        <v>-564</v>
      </c>
      <c r="L1280" s="73"/>
      <c r="M1280" s="73"/>
      <c r="N1280" s="21"/>
      <c r="O1280" s="21"/>
    </row>
    <row r="1281" ht="15.75" customHeight="1">
      <c r="A1281" s="192" t="s">
        <v>7852</v>
      </c>
      <c r="B1281" s="351">
        <v>1276.0</v>
      </c>
      <c r="C1281" s="130">
        <v>45642.0</v>
      </c>
      <c r="D1281" s="73" t="s">
        <v>7575</v>
      </c>
      <c r="E1281" s="130" t="s">
        <v>11019</v>
      </c>
      <c r="F1281" s="73" t="s">
        <v>1593</v>
      </c>
      <c r="G1281" s="365" t="s">
        <v>10731</v>
      </c>
      <c r="H1281" s="287"/>
      <c r="I1281" s="285"/>
      <c r="J1281" s="775">
        <f t="shared" si="1"/>
        <v>46206</v>
      </c>
      <c r="K1281" s="409">
        <f>'RESOLUCIONES 2024'!$C1281-'RESOLUCIONES 2024'!$J1281</f>
        <v>-564</v>
      </c>
      <c r="L1281" s="73"/>
      <c r="M1281" s="73"/>
      <c r="N1281" s="21"/>
      <c r="O1281" s="21"/>
    </row>
    <row r="1282" ht="15.75" customHeight="1">
      <c r="A1282" s="192" t="s">
        <v>7852</v>
      </c>
      <c r="B1282" s="351">
        <v>1277.0</v>
      </c>
      <c r="C1282" s="130">
        <v>45642.0</v>
      </c>
      <c r="D1282" s="73" t="s">
        <v>2265</v>
      </c>
      <c r="E1282" s="130" t="s">
        <v>12076</v>
      </c>
      <c r="F1282" s="73" t="s">
        <v>8629</v>
      </c>
      <c r="G1282" s="169"/>
      <c r="H1282" s="287"/>
      <c r="I1282" s="285"/>
      <c r="J1282" s="775">
        <f t="shared" si="1"/>
        <v>46206</v>
      </c>
      <c r="K1282" s="409">
        <f>'RESOLUCIONES 2024'!$C1282-'RESOLUCIONES 2024'!$J1282</f>
        <v>-564</v>
      </c>
      <c r="L1282" s="73"/>
      <c r="M1282" s="73"/>
      <c r="N1282" s="21"/>
      <c r="O1282" s="21"/>
    </row>
    <row r="1283" ht="15.75" customHeight="1">
      <c r="A1283" s="192" t="s">
        <v>7852</v>
      </c>
      <c r="B1283" s="351">
        <v>1278.0</v>
      </c>
      <c r="C1283" s="130">
        <v>45642.0</v>
      </c>
      <c r="D1283" s="73" t="s">
        <v>11183</v>
      </c>
      <c r="E1283" s="130" t="s">
        <v>8561</v>
      </c>
      <c r="F1283" s="73" t="s">
        <v>8629</v>
      </c>
      <c r="G1283" s="169"/>
      <c r="H1283" s="287"/>
      <c r="I1283" s="285"/>
      <c r="J1283" s="775">
        <f t="shared" si="1"/>
        <v>46206</v>
      </c>
      <c r="K1283" s="409">
        <f>'RESOLUCIONES 2024'!$C1283-'RESOLUCIONES 2024'!$J1283</f>
        <v>-564</v>
      </c>
      <c r="L1283" s="73"/>
      <c r="M1283" s="73"/>
      <c r="N1283" s="21"/>
      <c r="O1283" s="21"/>
    </row>
    <row r="1284" ht="15.75" customHeight="1">
      <c r="A1284" s="192" t="s">
        <v>7852</v>
      </c>
      <c r="B1284" s="351">
        <v>1279.0</v>
      </c>
      <c r="C1284" s="130">
        <v>45642.0</v>
      </c>
      <c r="D1284" s="73" t="s">
        <v>9977</v>
      </c>
      <c r="E1284" s="130" t="s">
        <v>9978</v>
      </c>
      <c r="F1284" s="73" t="s">
        <v>8629</v>
      </c>
      <c r="G1284" s="169"/>
      <c r="H1284" s="287"/>
      <c r="I1284" s="285"/>
      <c r="J1284" s="775">
        <f t="shared" si="1"/>
        <v>46206</v>
      </c>
      <c r="K1284" s="409">
        <f>'RESOLUCIONES 2024'!$C1284-'RESOLUCIONES 2024'!$J1284</f>
        <v>-564</v>
      </c>
      <c r="L1284" s="73"/>
      <c r="M1284" s="73"/>
      <c r="N1284" s="21"/>
      <c r="O1284" s="21"/>
    </row>
    <row r="1285" ht="15.75" customHeight="1">
      <c r="A1285" s="192" t="s">
        <v>7852</v>
      </c>
      <c r="B1285" s="351">
        <v>1280.0</v>
      </c>
      <c r="C1285" s="178">
        <v>45642.0</v>
      </c>
      <c r="D1285" s="73" t="s">
        <v>9593</v>
      </c>
      <c r="E1285" s="130" t="s">
        <v>9660</v>
      </c>
      <c r="F1285" s="73" t="s">
        <v>2253</v>
      </c>
      <c r="G1285" s="169" t="s">
        <v>12077</v>
      </c>
      <c r="H1285" s="287"/>
      <c r="I1285" s="285"/>
      <c r="J1285" s="775">
        <f t="shared" si="1"/>
        <v>46206</v>
      </c>
      <c r="K1285" s="409">
        <f>'RESOLUCIONES 2024'!$C1285-'RESOLUCIONES 2024'!$J1285</f>
        <v>-564</v>
      </c>
      <c r="L1285" s="73"/>
      <c r="M1285" s="73"/>
      <c r="N1285" s="21"/>
      <c r="O1285" s="21"/>
    </row>
    <row r="1286" ht="15.75" customHeight="1">
      <c r="A1286" s="192" t="s">
        <v>7852</v>
      </c>
      <c r="B1286" s="351">
        <v>1281.0</v>
      </c>
      <c r="C1286" s="178">
        <v>45642.0</v>
      </c>
      <c r="D1286" s="73" t="s">
        <v>4895</v>
      </c>
      <c r="E1286" s="130" t="s">
        <v>4896</v>
      </c>
      <c r="F1286" s="73" t="s">
        <v>2253</v>
      </c>
      <c r="G1286" s="169" t="s">
        <v>11993</v>
      </c>
      <c r="H1286" s="287"/>
      <c r="I1286" s="285"/>
      <c r="J1286" s="775">
        <f t="shared" si="1"/>
        <v>46206</v>
      </c>
      <c r="K1286" s="409">
        <f>'RESOLUCIONES 2024'!$C1286-'RESOLUCIONES 2024'!$J1286</f>
        <v>-564</v>
      </c>
      <c r="L1286" s="73"/>
      <c r="M1286" s="73"/>
      <c r="N1286" s="21"/>
      <c r="O1286" s="21"/>
    </row>
    <row r="1287" ht="15.75" customHeight="1">
      <c r="A1287" s="192" t="s">
        <v>7852</v>
      </c>
      <c r="B1287" s="351">
        <v>1282.0</v>
      </c>
      <c r="C1287" s="130">
        <v>45643.0</v>
      </c>
      <c r="D1287" s="73" t="s">
        <v>12078</v>
      </c>
      <c r="E1287" s="130" t="s">
        <v>12079</v>
      </c>
      <c r="F1287" s="73" t="s">
        <v>18</v>
      </c>
      <c r="G1287" s="169" t="s">
        <v>12080</v>
      </c>
      <c r="H1287" s="287"/>
      <c r="I1287" s="285"/>
      <c r="J1287" s="775">
        <f t="shared" si="1"/>
        <v>46206</v>
      </c>
      <c r="K1287" s="409">
        <f>'RESOLUCIONES 2024'!$C1287-'RESOLUCIONES 2024'!$J1287</f>
        <v>-563</v>
      </c>
      <c r="L1287" s="73"/>
      <c r="M1287" s="73"/>
      <c r="N1287" s="21"/>
      <c r="O1287" s="21"/>
    </row>
    <row r="1288" ht="15.75" customHeight="1">
      <c r="A1288" s="192" t="s">
        <v>7852</v>
      </c>
      <c r="B1288" s="351">
        <v>1283.0</v>
      </c>
      <c r="C1288" s="130">
        <v>45643.0</v>
      </c>
      <c r="D1288" s="73" t="s">
        <v>12081</v>
      </c>
      <c r="E1288" s="130" t="s">
        <v>12082</v>
      </c>
      <c r="F1288" s="73" t="s">
        <v>18</v>
      </c>
      <c r="G1288" s="169" t="s">
        <v>4642</v>
      </c>
      <c r="H1288" s="287"/>
      <c r="I1288" s="285"/>
      <c r="J1288" s="775">
        <f t="shared" si="1"/>
        <v>46206</v>
      </c>
      <c r="K1288" s="409">
        <f>'RESOLUCIONES 2024'!$C1288-'RESOLUCIONES 2024'!$J1288</f>
        <v>-563</v>
      </c>
      <c r="L1288" s="73"/>
      <c r="M1288" s="73"/>
      <c r="N1288" s="21"/>
      <c r="O1288" s="21"/>
    </row>
    <row r="1289" ht="15.75" customHeight="1">
      <c r="A1289" s="192" t="s">
        <v>7852</v>
      </c>
      <c r="B1289" s="351">
        <v>1284.0</v>
      </c>
      <c r="C1289" s="130">
        <v>45643.0</v>
      </c>
      <c r="D1289" s="73" t="s">
        <v>7776</v>
      </c>
      <c r="E1289" s="130" t="s">
        <v>7777</v>
      </c>
      <c r="F1289" s="73" t="s">
        <v>1624</v>
      </c>
      <c r="G1289" s="169" t="s">
        <v>12071</v>
      </c>
      <c r="H1289" s="287"/>
      <c r="I1289" s="285"/>
      <c r="J1289" s="775">
        <f t="shared" si="1"/>
        <v>46206</v>
      </c>
      <c r="K1289" s="409">
        <f>'RESOLUCIONES 2024'!$C1289-'RESOLUCIONES 2024'!$J1289</f>
        <v>-563</v>
      </c>
      <c r="L1289" s="73"/>
      <c r="M1289" s="73"/>
      <c r="N1289" s="21"/>
      <c r="O1289" s="21"/>
    </row>
    <row r="1290" ht="15.75" customHeight="1">
      <c r="A1290" s="192" t="s">
        <v>7852</v>
      </c>
      <c r="B1290" s="351">
        <v>1285.0</v>
      </c>
      <c r="C1290" s="130">
        <v>45643.0</v>
      </c>
      <c r="D1290" s="73" t="s">
        <v>2054</v>
      </c>
      <c r="E1290" s="130" t="s">
        <v>455</v>
      </c>
      <c r="F1290" s="73" t="s">
        <v>1624</v>
      </c>
      <c r="G1290" s="169"/>
      <c r="H1290" s="287"/>
      <c r="I1290" s="285"/>
      <c r="J1290" s="775">
        <f t="shared" si="1"/>
        <v>46206</v>
      </c>
      <c r="K1290" s="409">
        <f>'RESOLUCIONES 2024'!$C1290-'RESOLUCIONES 2024'!$J1290</f>
        <v>-563</v>
      </c>
      <c r="L1290" s="73"/>
      <c r="M1290" s="73"/>
      <c r="N1290" s="21"/>
      <c r="O1290" s="21"/>
    </row>
    <row r="1291" ht="15.75" customHeight="1">
      <c r="A1291" s="192" t="s">
        <v>7852</v>
      </c>
      <c r="B1291" s="351">
        <v>1286.0</v>
      </c>
      <c r="C1291" s="130">
        <v>45643.0</v>
      </c>
      <c r="D1291" s="73" t="s">
        <v>10977</v>
      </c>
      <c r="E1291" s="130" t="s">
        <v>12058</v>
      </c>
      <c r="F1291" s="73" t="s">
        <v>1624</v>
      </c>
      <c r="G1291" s="169"/>
      <c r="H1291" s="287"/>
      <c r="I1291" s="285"/>
      <c r="J1291" s="775">
        <f t="shared" si="1"/>
        <v>46206</v>
      </c>
      <c r="K1291" s="409">
        <f>'RESOLUCIONES 2024'!$C1291-'RESOLUCIONES 2024'!$J1291</f>
        <v>-563</v>
      </c>
      <c r="L1291" s="73"/>
      <c r="M1291" s="73"/>
      <c r="N1291" s="21"/>
      <c r="O1291" s="21"/>
    </row>
    <row r="1292" ht="15.75" customHeight="1">
      <c r="A1292" s="192" t="s">
        <v>7852</v>
      </c>
      <c r="B1292" s="351">
        <v>1287.0</v>
      </c>
      <c r="C1292" s="130">
        <v>45643.0</v>
      </c>
      <c r="D1292" s="73" t="s">
        <v>11782</v>
      </c>
      <c r="E1292" s="130" t="s">
        <v>11783</v>
      </c>
      <c r="F1292" s="73" t="s">
        <v>1624</v>
      </c>
      <c r="G1292" s="169"/>
      <c r="H1292" s="287"/>
      <c r="I1292" s="285"/>
      <c r="J1292" s="775">
        <f t="shared" si="1"/>
        <v>46206</v>
      </c>
      <c r="K1292" s="409">
        <f>'RESOLUCIONES 2024'!$C1292-'RESOLUCIONES 2024'!$J1292</f>
        <v>-563</v>
      </c>
      <c r="L1292" s="73"/>
      <c r="M1292" s="73"/>
      <c r="N1292" s="21"/>
      <c r="O1292" s="21"/>
    </row>
    <row r="1293" ht="15.75" customHeight="1">
      <c r="A1293" s="192" t="s">
        <v>7852</v>
      </c>
      <c r="B1293" s="351">
        <v>1288.0</v>
      </c>
      <c r="C1293" s="130">
        <v>45643.0</v>
      </c>
      <c r="D1293" s="73" t="s">
        <v>9528</v>
      </c>
      <c r="E1293" s="130" t="s">
        <v>9529</v>
      </c>
      <c r="F1293" s="73" t="s">
        <v>1593</v>
      </c>
      <c r="G1293" s="365" t="s">
        <v>10731</v>
      </c>
      <c r="H1293" s="287"/>
      <c r="I1293" s="285"/>
      <c r="J1293" s="775">
        <f t="shared" si="1"/>
        <v>46206</v>
      </c>
      <c r="K1293" s="409">
        <f>'RESOLUCIONES 2024'!$C1293-'RESOLUCIONES 2024'!$J1293</f>
        <v>-563</v>
      </c>
      <c r="L1293" s="73"/>
      <c r="M1293" s="73"/>
      <c r="N1293" s="21"/>
      <c r="O1293" s="21"/>
    </row>
    <row r="1294" ht="15.75" customHeight="1">
      <c r="A1294" s="192" t="s">
        <v>7852</v>
      </c>
      <c r="B1294" s="351">
        <v>1289.0</v>
      </c>
      <c r="C1294" s="130">
        <v>45643.0</v>
      </c>
      <c r="D1294" s="73" t="s">
        <v>11636</v>
      </c>
      <c r="E1294" s="130" t="s">
        <v>10165</v>
      </c>
      <c r="F1294" s="73" t="s">
        <v>1593</v>
      </c>
      <c r="G1294" s="365" t="s">
        <v>10731</v>
      </c>
      <c r="H1294" s="287"/>
      <c r="I1294" s="285"/>
      <c r="J1294" s="775">
        <f t="shared" si="1"/>
        <v>46206</v>
      </c>
      <c r="K1294" s="409">
        <f>'RESOLUCIONES 2024'!$C1294-'RESOLUCIONES 2024'!$J1294</f>
        <v>-563</v>
      </c>
      <c r="L1294" s="73"/>
      <c r="M1294" s="73"/>
      <c r="N1294" s="21"/>
      <c r="O1294" s="21"/>
    </row>
    <row r="1295" ht="15.75" customHeight="1">
      <c r="A1295" s="192" t="s">
        <v>7852</v>
      </c>
      <c r="B1295" s="351">
        <v>1290.0</v>
      </c>
      <c r="C1295" s="130">
        <v>45644.0</v>
      </c>
      <c r="D1295" s="73" t="s">
        <v>9488</v>
      </c>
      <c r="E1295" s="130" t="s">
        <v>9809</v>
      </c>
      <c r="F1295" s="73" t="s">
        <v>14517</v>
      </c>
      <c r="G1295" s="169"/>
      <c r="H1295" s="287"/>
      <c r="I1295" s="285"/>
      <c r="J1295" s="775">
        <f t="shared" si="1"/>
        <v>46206</v>
      </c>
      <c r="K1295" s="409">
        <f>'RESOLUCIONES 2024'!$C1295-'RESOLUCIONES 2024'!$J1295</f>
        <v>-562</v>
      </c>
      <c r="L1295" s="73"/>
      <c r="M1295" s="73"/>
      <c r="N1295" s="21"/>
      <c r="O1295" s="21"/>
    </row>
    <row r="1296" ht="15.75" customHeight="1">
      <c r="A1296" s="192" t="s">
        <v>7852</v>
      </c>
      <c r="B1296" s="351">
        <v>1291.0</v>
      </c>
      <c r="C1296" s="130">
        <v>45644.0</v>
      </c>
      <c r="D1296" s="73" t="s">
        <v>12083</v>
      </c>
      <c r="E1296" s="130" t="s">
        <v>12084</v>
      </c>
      <c r="F1296" s="73" t="s">
        <v>18</v>
      </c>
      <c r="G1296" s="169" t="s">
        <v>12085</v>
      </c>
      <c r="H1296" s="287"/>
      <c r="I1296" s="285"/>
      <c r="J1296" s="775">
        <f t="shared" si="1"/>
        <v>46206</v>
      </c>
      <c r="K1296" s="409">
        <f>'RESOLUCIONES 2024'!$C1296-'RESOLUCIONES 2024'!$J1296</f>
        <v>-562</v>
      </c>
      <c r="L1296" s="73"/>
      <c r="M1296" s="73"/>
      <c r="N1296" s="21"/>
      <c r="O1296" s="21"/>
    </row>
    <row r="1297" ht="15.75" customHeight="1">
      <c r="A1297" s="192" t="s">
        <v>7852</v>
      </c>
      <c r="B1297" s="351">
        <v>1292.0</v>
      </c>
      <c r="C1297" s="130">
        <v>45644.0</v>
      </c>
      <c r="D1297" s="73" t="s">
        <v>12086</v>
      </c>
      <c r="E1297" s="130" t="s">
        <v>12087</v>
      </c>
      <c r="F1297" s="73" t="s">
        <v>18</v>
      </c>
      <c r="G1297" s="169" t="s">
        <v>11665</v>
      </c>
      <c r="H1297" s="287"/>
      <c r="I1297" s="285"/>
      <c r="J1297" s="775">
        <f t="shared" si="1"/>
        <v>46206</v>
      </c>
      <c r="K1297" s="409">
        <f>'RESOLUCIONES 2024'!$C1297-'RESOLUCIONES 2024'!$J1297</f>
        <v>-562</v>
      </c>
      <c r="L1297" s="73"/>
      <c r="M1297" s="73"/>
      <c r="N1297" s="21"/>
      <c r="O1297" s="21"/>
    </row>
    <row r="1298" ht="15.75" customHeight="1">
      <c r="A1298" s="192" t="s">
        <v>7852</v>
      </c>
      <c r="B1298" s="351">
        <v>1293.0</v>
      </c>
      <c r="C1298" s="130">
        <v>45644.0</v>
      </c>
      <c r="D1298" s="73" t="s">
        <v>12088</v>
      </c>
      <c r="E1298" s="130" t="s">
        <v>12089</v>
      </c>
      <c r="F1298" s="73" t="s">
        <v>18</v>
      </c>
      <c r="G1298" s="169" t="s">
        <v>12090</v>
      </c>
      <c r="H1298" s="287"/>
      <c r="I1298" s="285"/>
      <c r="J1298" s="775">
        <f t="shared" si="1"/>
        <v>46206</v>
      </c>
      <c r="K1298" s="409">
        <f>'RESOLUCIONES 2024'!$C1298-'RESOLUCIONES 2024'!$J1298</f>
        <v>-562</v>
      </c>
      <c r="L1298" s="73"/>
      <c r="M1298" s="73"/>
      <c r="N1298" s="21"/>
      <c r="O1298" s="21"/>
    </row>
    <row r="1299" ht="15.75" customHeight="1">
      <c r="A1299" s="192" t="s">
        <v>7852</v>
      </c>
      <c r="B1299" s="351">
        <v>1294.0</v>
      </c>
      <c r="C1299" s="130">
        <v>45644.0</v>
      </c>
      <c r="D1299" s="73" t="s">
        <v>7354</v>
      </c>
      <c r="E1299" s="130" t="s">
        <v>12091</v>
      </c>
      <c r="F1299" s="73" t="s">
        <v>18</v>
      </c>
      <c r="G1299" s="169" t="s">
        <v>11724</v>
      </c>
      <c r="H1299" s="287"/>
      <c r="I1299" s="285"/>
      <c r="J1299" s="775">
        <f t="shared" si="1"/>
        <v>46206</v>
      </c>
      <c r="K1299" s="409">
        <f>'RESOLUCIONES 2024'!$C1299-'RESOLUCIONES 2024'!$J1299</f>
        <v>-562</v>
      </c>
      <c r="L1299" s="73"/>
      <c r="M1299" s="73"/>
      <c r="N1299" s="21"/>
      <c r="O1299" s="21"/>
    </row>
    <row r="1300" ht="15.75" customHeight="1">
      <c r="A1300" s="192" t="s">
        <v>7852</v>
      </c>
      <c r="B1300" s="351">
        <v>1295.0</v>
      </c>
      <c r="C1300" s="130">
        <v>45644.0</v>
      </c>
      <c r="D1300" s="73" t="s">
        <v>5119</v>
      </c>
      <c r="E1300" s="130" t="s">
        <v>5120</v>
      </c>
      <c r="F1300" s="73" t="s">
        <v>18</v>
      </c>
      <c r="G1300" s="169" t="s">
        <v>4853</v>
      </c>
      <c r="H1300" s="287"/>
      <c r="I1300" s="285"/>
      <c r="J1300" s="775">
        <f t="shared" si="1"/>
        <v>46206</v>
      </c>
      <c r="K1300" s="409">
        <f>'RESOLUCIONES 2024'!$C1300-'RESOLUCIONES 2024'!$J1300</f>
        <v>-562</v>
      </c>
      <c r="L1300" s="73"/>
      <c r="M1300" s="73"/>
      <c r="N1300" s="21"/>
      <c r="O1300" s="21"/>
    </row>
    <row r="1301" ht="15.75" customHeight="1">
      <c r="A1301" s="192" t="s">
        <v>7852</v>
      </c>
      <c r="B1301" s="351">
        <v>1296.0</v>
      </c>
      <c r="C1301" s="130">
        <v>45644.0</v>
      </c>
      <c r="D1301" s="73" t="s">
        <v>12092</v>
      </c>
      <c r="E1301" s="130" t="s">
        <v>12093</v>
      </c>
      <c r="F1301" s="73" t="s">
        <v>18</v>
      </c>
      <c r="G1301" s="169" t="s">
        <v>9991</v>
      </c>
      <c r="H1301" s="287"/>
      <c r="I1301" s="285"/>
      <c r="J1301" s="775">
        <f t="shared" si="1"/>
        <v>46206</v>
      </c>
      <c r="K1301" s="409">
        <f>'RESOLUCIONES 2024'!$C1301-'RESOLUCIONES 2024'!$J1301</f>
        <v>-562</v>
      </c>
      <c r="L1301" s="73"/>
      <c r="M1301" s="73"/>
      <c r="N1301" s="21"/>
      <c r="O1301" s="21"/>
    </row>
    <row r="1302" ht="15.75" customHeight="1">
      <c r="A1302" s="192" t="s">
        <v>7852</v>
      </c>
      <c r="B1302" s="351">
        <v>1297.0</v>
      </c>
      <c r="C1302" s="130">
        <v>45644.0</v>
      </c>
      <c r="D1302" s="73" t="s">
        <v>12094</v>
      </c>
      <c r="E1302" s="130" t="s">
        <v>12095</v>
      </c>
      <c r="F1302" s="73" t="s">
        <v>18</v>
      </c>
      <c r="G1302" s="169" t="s">
        <v>3529</v>
      </c>
      <c r="H1302" s="287"/>
      <c r="I1302" s="285"/>
      <c r="J1302" s="775">
        <f t="shared" si="1"/>
        <v>46206</v>
      </c>
      <c r="K1302" s="409">
        <f>'RESOLUCIONES 2024'!$C1302-'RESOLUCIONES 2024'!$J1302</f>
        <v>-562</v>
      </c>
      <c r="L1302" s="73"/>
      <c r="M1302" s="73"/>
      <c r="N1302" s="21"/>
      <c r="O1302" s="21"/>
    </row>
    <row r="1303" ht="15.75" customHeight="1">
      <c r="A1303" s="279" t="s">
        <v>14542</v>
      </c>
      <c r="B1303" s="351">
        <v>1298.0</v>
      </c>
      <c r="C1303" s="130">
        <v>45644.0</v>
      </c>
      <c r="D1303" s="73" t="s">
        <v>12096</v>
      </c>
      <c r="E1303" s="130" t="s">
        <v>12097</v>
      </c>
      <c r="F1303" s="73" t="s">
        <v>18</v>
      </c>
      <c r="G1303" s="169" t="s">
        <v>1407</v>
      </c>
      <c r="H1303" s="287"/>
      <c r="I1303" s="285"/>
      <c r="J1303" s="775">
        <f t="shared" si="1"/>
        <v>46206</v>
      </c>
      <c r="K1303" s="409">
        <f>'RESOLUCIONES 2024'!$C1303-'RESOLUCIONES 2024'!$J1303</f>
        <v>-562</v>
      </c>
      <c r="L1303" s="73"/>
      <c r="M1303" s="73"/>
      <c r="N1303" s="21"/>
      <c r="O1303" s="21"/>
    </row>
    <row r="1304" ht="15.75" customHeight="1">
      <c r="A1304" s="192" t="s">
        <v>7852</v>
      </c>
      <c r="B1304" s="351">
        <v>1299.0</v>
      </c>
      <c r="C1304" s="130">
        <v>45645.0</v>
      </c>
      <c r="D1304" s="73" t="s">
        <v>12098</v>
      </c>
      <c r="E1304" s="130" t="s">
        <v>5588</v>
      </c>
      <c r="F1304" s="73" t="s">
        <v>131</v>
      </c>
      <c r="G1304" s="169"/>
      <c r="H1304" s="287"/>
      <c r="I1304" s="285"/>
      <c r="J1304" s="775">
        <f t="shared" si="1"/>
        <v>46206</v>
      </c>
      <c r="K1304" s="409">
        <f>'RESOLUCIONES 2024'!$C1304-'RESOLUCIONES 2024'!$J1304</f>
        <v>-561</v>
      </c>
      <c r="L1304" s="73"/>
      <c r="M1304" s="73"/>
      <c r="N1304" s="21"/>
      <c r="O1304" s="21"/>
    </row>
    <row r="1305" ht="15.75" customHeight="1">
      <c r="A1305" s="192" t="s">
        <v>7852</v>
      </c>
      <c r="B1305" s="351">
        <v>1300.0</v>
      </c>
      <c r="C1305" s="130">
        <v>45645.0</v>
      </c>
      <c r="D1305" s="73" t="s">
        <v>3609</v>
      </c>
      <c r="E1305" s="130" t="s">
        <v>12051</v>
      </c>
      <c r="F1305" s="73" t="s">
        <v>131</v>
      </c>
      <c r="G1305" s="169"/>
      <c r="H1305" s="287"/>
      <c r="I1305" s="285"/>
      <c r="J1305" s="775">
        <f t="shared" si="1"/>
        <v>46206</v>
      </c>
      <c r="K1305" s="409">
        <f>'RESOLUCIONES 2024'!$C1305-'RESOLUCIONES 2024'!$J1305</f>
        <v>-561</v>
      </c>
      <c r="L1305" s="73"/>
      <c r="M1305" s="73"/>
      <c r="N1305" s="21"/>
      <c r="O1305" s="21"/>
    </row>
    <row r="1306" ht="15.75" customHeight="1">
      <c r="A1306" s="192" t="s">
        <v>7852</v>
      </c>
      <c r="B1306" s="351">
        <v>1301.0</v>
      </c>
      <c r="C1306" s="130">
        <v>45645.0</v>
      </c>
      <c r="D1306" s="73" t="s">
        <v>9276</v>
      </c>
      <c r="E1306" s="130" t="s">
        <v>9277</v>
      </c>
      <c r="F1306" s="73" t="s">
        <v>131</v>
      </c>
      <c r="G1306" s="169"/>
      <c r="H1306" s="287"/>
      <c r="I1306" s="285"/>
      <c r="J1306" s="775">
        <f t="shared" si="1"/>
        <v>46206</v>
      </c>
      <c r="K1306" s="409">
        <f>'RESOLUCIONES 2024'!$C1306-'RESOLUCIONES 2024'!$J1306</f>
        <v>-561</v>
      </c>
      <c r="L1306" s="73"/>
      <c r="M1306" s="73"/>
      <c r="N1306" s="21"/>
      <c r="O1306" s="21"/>
    </row>
    <row r="1307" ht="15.75" customHeight="1">
      <c r="A1307" s="73"/>
      <c r="B1307" s="351">
        <v>1302.0</v>
      </c>
      <c r="C1307" s="130">
        <v>45645.0</v>
      </c>
      <c r="D1307" s="73" t="s">
        <v>3801</v>
      </c>
      <c r="E1307" s="130" t="s">
        <v>11089</v>
      </c>
      <c r="F1307" s="73" t="s">
        <v>131</v>
      </c>
      <c r="G1307" s="169"/>
      <c r="H1307" s="287"/>
      <c r="I1307" s="285"/>
      <c r="J1307" s="775">
        <f t="shared" si="1"/>
        <v>46206</v>
      </c>
      <c r="K1307" s="409">
        <f>'RESOLUCIONES 2024'!$C1307-'RESOLUCIONES 2024'!$J1307</f>
        <v>-561</v>
      </c>
      <c r="L1307" s="73"/>
      <c r="M1307" s="73"/>
      <c r="N1307" s="21"/>
      <c r="O1307" s="21"/>
    </row>
    <row r="1308" ht="15.75" customHeight="1">
      <c r="A1308" s="192" t="s">
        <v>7852</v>
      </c>
      <c r="B1308" s="351">
        <v>1303.0</v>
      </c>
      <c r="C1308" s="130">
        <v>45645.0</v>
      </c>
      <c r="D1308" s="73" t="s">
        <v>12099</v>
      </c>
      <c r="E1308" s="130" t="s">
        <v>12079</v>
      </c>
      <c r="F1308" s="73" t="s">
        <v>2751</v>
      </c>
      <c r="G1308" s="169"/>
      <c r="H1308" s="287"/>
      <c r="I1308" s="285"/>
      <c r="J1308" s="775">
        <f t="shared" si="1"/>
        <v>46206</v>
      </c>
      <c r="K1308" s="409">
        <f>'RESOLUCIONES 2024'!$C1308-'RESOLUCIONES 2024'!$J1308</f>
        <v>-561</v>
      </c>
      <c r="L1308" s="73"/>
      <c r="M1308" s="73"/>
      <c r="N1308" s="21"/>
      <c r="O1308" s="21"/>
    </row>
    <row r="1309" ht="15.75" customHeight="1">
      <c r="A1309" s="192" t="s">
        <v>7852</v>
      </c>
      <c r="B1309" s="351">
        <v>1304.0</v>
      </c>
      <c r="C1309" s="130">
        <v>45645.0</v>
      </c>
      <c r="D1309" s="73" t="s">
        <v>9676</v>
      </c>
      <c r="E1309" s="130" t="s">
        <v>9677</v>
      </c>
      <c r="F1309" s="73" t="s">
        <v>2751</v>
      </c>
      <c r="G1309" s="169"/>
      <c r="H1309" s="287"/>
      <c r="I1309" s="285"/>
      <c r="J1309" s="775">
        <f t="shared" si="1"/>
        <v>46206</v>
      </c>
      <c r="K1309" s="409">
        <f>'RESOLUCIONES 2024'!$C1309-'RESOLUCIONES 2024'!$J1309</f>
        <v>-561</v>
      </c>
      <c r="L1309" s="73"/>
      <c r="M1309" s="73"/>
      <c r="N1309" s="21"/>
      <c r="O1309" s="21"/>
    </row>
    <row r="1310" ht="15.75" customHeight="1">
      <c r="A1310" s="394" t="s">
        <v>14543</v>
      </c>
      <c r="B1310" s="351">
        <v>1305.0</v>
      </c>
      <c r="C1310" s="130">
        <v>45646.0</v>
      </c>
      <c r="D1310" s="73" t="s">
        <v>12100</v>
      </c>
      <c r="E1310" s="130"/>
      <c r="F1310" s="73" t="s">
        <v>12101</v>
      </c>
      <c r="G1310" s="169"/>
      <c r="H1310" s="287"/>
      <c r="I1310" s="285"/>
      <c r="J1310" s="775">
        <f t="shared" si="1"/>
        <v>46206</v>
      </c>
      <c r="K1310" s="409">
        <f>'RESOLUCIONES 2024'!$C1310-'RESOLUCIONES 2024'!$J1310</f>
        <v>-560</v>
      </c>
      <c r="L1310" s="73"/>
      <c r="M1310" s="73"/>
      <c r="N1310" s="21"/>
      <c r="O1310" s="21"/>
    </row>
    <row r="1311" ht="15.75" customHeight="1">
      <c r="A1311" s="192" t="s">
        <v>7852</v>
      </c>
      <c r="B1311" s="351">
        <v>1306.0</v>
      </c>
      <c r="C1311" s="178">
        <v>45652.0</v>
      </c>
      <c r="D1311" s="73" t="s">
        <v>3968</v>
      </c>
      <c r="E1311" s="130" t="s">
        <v>10832</v>
      </c>
      <c r="F1311" s="73" t="s">
        <v>2253</v>
      </c>
      <c r="G1311" s="169" t="s">
        <v>14544</v>
      </c>
      <c r="H1311" s="287"/>
      <c r="I1311" s="285"/>
      <c r="J1311" s="775">
        <f t="shared" si="1"/>
        <v>46206</v>
      </c>
      <c r="K1311" s="409">
        <f>'RESOLUCIONES 2024'!$C1311-'RESOLUCIONES 2024'!$J1311</f>
        <v>-554</v>
      </c>
      <c r="L1311" s="73"/>
      <c r="M1311" s="73"/>
      <c r="N1311" s="21"/>
      <c r="O1311" s="21"/>
    </row>
    <row r="1312" ht="15.75" customHeight="1">
      <c r="A1312" s="192" t="s">
        <v>7852</v>
      </c>
      <c r="B1312" s="351">
        <v>1307.0</v>
      </c>
      <c r="C1312" s="130">
        <v>45653.0</v>
      </c>
      <c r="D1312" s="73" t="s">
        <v>11903</v>
      </c>
      <c r="E1312" s="130" t="s">
        <v>11734</v>
      </c>
      <c r="F1312" s="73" t="s">
        <v>1624</v>
      </c>
      <c r="G1312" s="169"/>
      <c r="H1312" s="287"/>
      <c r="I1312" s="285"/>
      <c r="J1312" s="775">
        <f t="shared" si="1"/>
        <v>46206</v>
      </c>
      <c r="K1312" s="409">
        <f>'RESOLUCIONES 2024'!$C1312-'RESOLUCIONES 2024'!$J1312</f>
        <v>-553</v>
      </c>
      <c r="L1312" s="73"/>
      <c r="M1312" s="73"/>
      <c r="N1312" s="21"/>
      <c r="O1312" s="21"/>
    </row>
    <row r="1313" ht="15.75" customHeight="1">
      <c r="A1313" s="192" t="s">
        <v>7852</v>
      </c>
      <c r="B1313" s="351">
        <v>1308.0</v>
      </c>
      <c r="C1313" s="130">
        <v>45653.0</v>
      </c>
      <c r="D1313" s="73" t="s">
        <v>6307</v>
      </c>
      <c r="E1313" s="130" t="s">
        <v>10356</v>
      </c>
      <c r="F1313" s="73" t="s">
        <v>1624</v>
      </c>
      <c r="G1313" s="169"/>
      <c r="H1313" s="287"/>
      <c r="I1313" s="285"/>
      <c r="J1313" s="775">
        <f t="shared" si="1"/>
        <v>46206</v>
      </c>
      <c r="K1313" s="409">
        <f>'RESOLUCIONES 2024'!$C1313-'RESOLUCIONES 2024'!$J1313</f>
        <v>-553</v>
      </c>
      <c r="L1313" s="73"/>
      <c r="M1313" s="73"/>
      <c r="N1313" s="21"/>
      <c r="O1313" s="21"/>
    </row>
    <row r="1314" ht="15.75" customHeight="1">
      <c r="A1314" s="192" t="s">
        <v>7852</v>
      </c>
      <c r="B1314" s="351">
        <v>1309.0</v>
      </c>
      <c r="C1314" s="130">
        <v>45653.0</v>
      </c>
      <c r="D1314" s="73" t="s">
        <v>12102</v>
      </c>
      <c r="E1314" s="130" t="s">
        <v>11980</v>
      </c>
      <c r="F1314" s="73" t="s">
        <v>1624</v>
      </c>
      <c r="G1314" s="169"/>
      <c r="H1314" s="287"/>
      <c r="I1314" s="285"/>
      <c r="J1314" s="775">
        <f t="shared" si="1"/>
        <v>46206</v>
      </c>
      <c r="K1314" s="409">
        <f>'RESOLUCIONES 2024'!$C1314-'RESOLUCIONES 2024'!$J1314</f>
        <v>-553</v>
      </c>
      <c r="L1314" s="73"/>
      <c r="M1314" s="73"/>
      <c r="N1314" s="21"/>
      <c r="O1314" s="21"/>
    </row>
    <row r="1315" ht="15.75" customHeight="1">
      <c r="A1315" s="73"/>
      <c r="B1315" s="351">
        <v>1310.0</v>
      </c>
      <c r="C1315" s="130">
        <v>45653.0</v>
      </c>
      <c r="D1315" s="73"/>
      <c r="E1315" s="130"/>
      <c r="F1315" s="73"/>
      <c r="G1315" s="169"/>
      <c r="H1315" s="287"/>
      <c r="I1315" s="285"/>
      <c r="J1315" s="775">
        <f t="shared" si="1"/>
        <v>46206</v>
      </c>
      <c r="K1315" s="409">
        <f>'RESOLUCIONES 2024'!$C1315-'RESOLUCIONES 2024'!$J1315</f>
        <v>-553</v>
      </c>
      <c r="L1315" s="73"/>
      <c r="M1315" s="73"/>
      <c r="N1315" s="21"/>
      <c r="O1315" s="21"/>
    </row>
    <row r="1316" ht="15.75" customHeight="1">
      <c r="A1316" s="192" t="s">
        <v>7852</v>
      </c>
      <c r="B1316" s="351">
        <v>1311.0</v>
      </c>
      <c r="C1316" s="130">
        <v>45656.0</v>
      </c>
      <c r="D1316" s="73" t="s">
        <v>1547</v>
      </c>
      <c r="E1316" s="130" t="s">
        <v>11342</v>
      </c>
      <c r="F1316" s="73" t="s">
        <v>1624</v>
      </c>
      <c r="G1316" s="169"/>
      <c r="H1316" s="287"/>
      <c r="I1316" s="285"/>
      <c r="J1316" s="775">
        <f t="shared" si="1"/>
        <v>46206</v>
      </c>
      <c r="K1316" s="409">
        <f>'RESOLUCIONES 2024'!$C1316-'RESOLUCIONES 2024'!$J1316</f>
        <v>-550</v>
      </c>
      <c r="L1316" s="73"/>
      <c r="M1316" s="73"/>
      <c r="N1316" s="21"/>
      <c r="O1316" s="21"/>
    </row>
    <row r="1317" ht="15.75" customHeight="1">
      <c r="A1317" s="192" t="s">
        <v>7852</v>
      </c>
      <c r="B1317" s="351">
        <v>1312.0</v>
      </c>
      <c r="C1317" s="130">
        <v>45656.0</v>
      </c>
      <c r="D1317" s="73" t="s">
        <v>1257</v>
      </c>
      <c r="E1317" s="130" t="s">
        <v>10293</v>
      </c>
      <c r="F1317" s="73" t="s">
        <v>1624</v>
      </c>
      <c r="G1317" s="169"/>
      <c r="H1317" s="287"/>
      <c r="I1317" s="285"/>
      <c r="J1317" s="775">
        <f t="shared" si="1"/>
        <v>46206</v>
      </c>
      <c r="K1317" s="409">
        <f>'RESOLUCIONES 2024'!$C1317-'RESOLUCIONES 2024'!$J1317</f>
        <v>-550</v>
      </c>
      <c r="L1317" s="73"/>
      <c r="M1317" s="73"/>
      <c r="N1317" s="21"/>
      <c r="O1317" s="21"/>
    </row>
    <row r="1318" ht="15.75" customHeight="1">
      <c r="A1318" s="192" t="s">
        <v>7852</v>
      </c>
      <c r="B1318" s="351">
        <v>1313.0</v>
      </c>
      <c r="C1318" s="130">
        <v>45656.0</v>
      </c>
      <c r="D1318" s="73" t="s">
        <v>11890</v>
      </c>
      <c r="E1318" s="130" t="s">
        <v>11755</v>
      </c>
      <c r="F1318" s="73" t="s">
        <v>1624</v>
      </c>
      <c r="G1318" s="169"/>
      <c r="H1318" s="287"/>
      <c r="I1318" s="285"/>
      <c r="J1318" s="775">
        <f t="shared" si="1"/>
        <v>46206</v>
      </c>
      <c r="K1318" s="409">
        <f>'RESOLUCIONES 2024'!$C1318-'RESOLUCIONES 2024'!$J1318</f>
        <v>-550</v>
      </c>
      <c r="L1318" s="73"/>
      <c r="M1318" s="73"/>
      <c r="N1318" s="21"/>
      <c r="O1318" s="21"/>
    </row>
    <row r="1319" ht="15.75" customHeight="1">
      <c r="A1319" s="192" t="s">
        <v>7852</v>
      </c>
      <c r="B1319" s="351">
        <v>1314.0</v>
      </c>
      <c r="C1319" s="130">
        <v>45656.0</v>
      </c>
      <c r="D1319" s="73" t="s">
        <v>6549</v>
      </c>
      <c r="E1319" s="130" t="s">
        <v>11322</v>
      </c>
      <c r="F1319" s="73" t="s">
        <v>1624</v>
      </c>
      <c r="G1319" s="169"/>
      <c r="H1319" s="287"/>
      <c r="I1319" s="285"/>
      <c r="J1319" s="775">
        <f t="shared" si="1"/>
        <v>46206</v>
      </c>
      <c r="K1319" s="409">
        <f>'RESOLUCIONES 2024'!$C1319-'RESOLUCIONES 2024'!$J1319</f>
        <v>-550</v>
      </c>
      <c r="L1319" s="73"/>
      <c r="M1319" s="73"/>
      <c r="N1319" s="21"/>
      <c r="O1319" s="21"/>
    </row>
    <row r="1320" ht="15.75" customHeight="1">
      <c r="A1320" s="192" t="s">
        <v>7852</v>
      </c>
      <c r="B1320" s="351">
        <v>1315.0</v>
      </c>
      <c r="C1320" s="130">
        <v>45656.0</v>
      </c>
      <c r="D1320" s="73" t="s">
        <v>11844</v>
      </c>
      <c r="E1320" s="130" t="s">
        <v>11845</v>
      </c>
      <c r="F1320" s="73" t="s">
        <v>1624</v>
      </c>
      <c r="G1320" s="169"/>
      <c r="H1320" s="287"/>
      <c r="I1320" s="285"/>
      <c r="J1320" s="775">
        <f t="shared" si="1"/>
        <v>46206</v>
      </c>
      <c r="K1320" s="409">
        <f>'RESOLUCIONES 2024'!$C1320-'RESOLUCIONES 2024'!$J1320</f>
        <v>-550</v>
      </c>
      <c r="L1320" s="73"/>
      <c r="M1320" s="73"/>
      <c r="N1320" s="21"/>
      <c r="O1320" s="21"/>
    </row>
    <row r="1321" ht="15.75" customHeight="1">
      <c r="A1321" s="192" t="s">
        <v>7852</v>
      </c>
      <c r="B1321" s="351">
        <v>1316.0</v>
      </c>
      <c r="C1321" s="130">
        <v>45656.0</v>
      </c>
      <c r="D1321" s="73" t="s">
        <v>7514</v>
      </c>
      <c r="E1321" s="130" t="s">
        <v>7515</v>
      </c>
      <c r="F1321" s="73" t="s">
        <v>1624</v>
      </c>
      <c r="G1321" s="169"/>
      <c r="H1321" s="287"/>
      <c r="I1321" s="285"/>
      <c r="J1321" s="775">
        <f t="shared" si="1"/>
        <v>46206</v>
      </c>
      <c r="K1321" s="409">
        <f>'RESOLUCIONES 2024'!$C1321-'RESOLUCIONES 2024'!$J1321</f>
        <v>-550</v>
      </c>
      <c r="L1321" s="73"/>
      <c r="M1321" s="73"/>
      <c r="N1321" s="21"/>
      <c r="O1321" s="21"/>
    </row>
    <row r="1322" ht="15.75" customHeight="1">
      <c r="A1322" s="192" t="s">
        <v>7852</v>
      </c>
      <c r="B1322" s="351">
        <v>1317.0</v>
      </c>
      <c r="C1322" s="130">
        <v>45656.0</v>
      </c>
      <c r="D1322" s="73" t="s">
        <v>11775</v>
      </c>
      <c r="E1322" s="130" t="s">
        <v>11776</v>
      </c>
      <c r="F1322" s="73" t="s">
        <v>1624</v>
      </c>
      <c r="G1322" s="169"/>
      <c r="H1322" s="287"/>
      <c r="I1322" s="285"/>
      <c r="J1322" s="775">
        <f t="shared" si="1"/>
        <v>46206</v>
      </c>
      <c r="K1322" s="409">
        <f>'RESOLUCIONES 2024'!$C1322-'RESOLUCIONES 2024'!$J1322</f>
        <v>-550</v>
      </c>
      <c r="L1322" s="73"/>
      <c r="M1322" s="73"/>
      <c r="N1322" s="21"/>
      <c r="O1322" s="21"/>
    </row>
    <row r="1323" ht="15.75" customHeight="1">
      <c r="A1323" s="394" t="s">
        <v>14543</v>
      </c>
      <c r="B1323" s="351">
        <v>1318.0</v>
      </c>
      <c r="C1323" s="178">
        <v>45656.0</v>
      </c>
      <c r="D1323" s="73" t="s">
        <v>12103</v>
      </c>
      <c r="E1323" s="130" t="s">
        <v>12104</v>
      </c>
      <c r="F1323" s="73" t="s">
        <v>2751</v>
      </c>
      <c r="G1323" s="169"/>
      <c r="H1323" s="287"/>
      <c r="I1323" s="285"/>
      <c r="J1323" s="775">
        <f t="shared" si="1"/>
        <v>46206</v>
      </c>
      <c r="K1323" s="409">
        <f>'RESOLUCIONES 2024'!$C1323-'RESOLUCIONES 2024'!$J1323</f>
        <v>-550</v>
      </c>
      <c r="L1323" s="73"/>
      <c r="M1323" s="73"/>
      <c r="N1323" s="21"/>
      <c r="O1323" s="21"/>
    </row>
    <row r="1324" ht="15.75" customHeight="1">
      <c r="A1324" s="73"/>
      <c r="B1324" s="351">
        <v>1319.0</v>
      </c>
      <c r="C1324" s="130"/>
      <c r="D1324" s="73"/>
      <c r="E1324" s="130"/>
      <c r="F1324" s="73"/>
      <c r="G1324" s="169"/>
      <c r="H1324" s="287"/>
      <c r="I1324" s="285"/>
      <c r="J1324" s="775"/>
      <c r="K1324" s="409">
        <f>'RESOLUCIONES 2024'!$C1324-'RESOLUCIONES 2024'!$J1324</f>
        <v>0</v>
      </c>
      <c r="L1324" s="73"/>
      <c r="M1324" s="73"/>
      <c r="N1324" s="21"/>
      <c r="O1324" s="21"/>
    </row>
    <row r="1325" ht="15.75" customHeight="1">
      <c r="A1325" s="73"/>
      <c r="B1325" s="351">
        <v>1320.0</v>
      </c>
      <c r="C1325" s="130"/>
      <c r="D1325" s="73"/>
      <c r="E1325" s="130"/>
      <c r="F1325" s="73"/>
      <c r="G1325" s="169"/>
      <c r="H1325" s="287"/>
      <c r="I1325" s="285"/>
      <c r="J1325" s="775"/>
      <c r="K1325" s="409">
        <f>'RESOLUCIONES 2024'!$C1325-'RESOLUCIONES 2024'!$J1325</f>
        <v>0</v>
      </c>
      <c r="L1325" s="73"/>
      <c r="M1325" s="73"/>
      <c r="N1325" s="21"/>
      <c r="O1325" s="21"/>
    </row>
    <row r="1326" ht="15.75" customHeight="1">
      <c r="A1326" s="73"/>
      <c r="B1326" s="351"/>
      <c r="C1326" s="130"/>
      <c r="D1326" s="73"/>
      <c r="E1326" s="130"/>
      <c r="F1326" s="73"/>
      <c r="G1326" s="169"/>
      <c r="H1326" s="287"/>
      <c r="I1326" s="285"/>
      <c r="J1326" s="775"/>
      <c r="K1326" s="409">
        <f>'RESOLUCIONES 2024'!$C1326-'RESOLUCIONES 2024'!$J1326</f>
        <v>0</v>
      </c>
      <c r="L1326" s="73"/>
      <c r="M1326" s="73"/>
      <c r="N1326" s="21"/>
      <c r="O1326" s="21"/>
    </row>
    <row r="1327" ht="15.75" customHeight="1">
      <c r="A1327" s="73"/>
      <c r="B1327" s="351"/>
      <c r="C1327" s="130"/>
      <c r="D1327" s="73"/>
      <c r="E1327" s="130"/>
      <c r="F1327" s="73"/>
      <c r="G1327" s="169"/>
      <c r="H1327" s="287"/>
      <c r="I1327" s="285"/>
      <c r="J1327" s="775"/>
      <c r="K1327" s="409">
        <f>'RESOLUCIONES 2024'!$C1327-'RESOLUCIONES 2024'!$J1327</f>
        <v>0</v>
      </c>
      <c r="L1327" s="73"/>
      <c r="M1327" s="73"/>
      <c r="N1327" s="21"/>
      <c r="O1327" s="21"/>
    </row>
    <row r="1328" ht="15.75" customHeight="1">
      <c r="A1328" s="73"/>
      <c r="B1328" s="351"/>
      <c r="C1328" s="130"/>
      <c r="D1328" s="73"/>
      <c r="E1328" s="130"/>
      <c r="F1328" s="73"/>
      <c r="G1328" s="169"/>
      <c r="H1328" s="287"/>
      <c r="I1328" s="285"/>
      <c r="J1328" s="775"/>
      <c r="K1328" s="409">
        <f>'RESOLUCIONES 2024'!$C1328-'RESOLUCIONES 2024'!$J1328</f>
        <v>0</v>
      </c>
      <c r="L1328" s="73"/>
      <c r="M1328" s="73"/>
      <c r="N1328" s="21"/>
      <c r="O1328" s="21"/>
    </row>
    <row r="1329" ht="15.75" customHeight="1">
      <c r="A1329" s="73"/>
      <c r="B1329" s="351"/>
      <c r="C1329" s="130"/>
      <c r="D1329" s="73"/>
      <c r="E1329" s="130"/>
      <c r="F1329" s="73"/>
      <c r="G1329" s="169"/>
      <c r="H1329" s="287"/>
      <c r="I1329" s="285"/>
      <c r="J1329" s="775"/>
      <c r="K1329" s="409">
        <f>'RESOLUCIONES 2024'!$C1329-'RESOLUCIONES 2024'!$J1329</f>
        <v>0</v>
      </c>
      <c r="L1329" s="73"/>
      <c r="M1329" s="73"/>
      <c r="N1329" s="21"/>
      <c r="O1329" s="21"/>
    </row>
    <row r="1330" ht="15.75" customHeight="1">
      <c r="A1330" s="73"/>
      <c r="B1330" s="351"/>
      <c r="C1330" s="130"/>
      <c r="D1330" s="73"/>
      <c r="E1330" s="130"/>
      <c r="F1330" s="73"/>
      <c r="G1330" s="169"/>
      <c r="H1330" s="287"/>
      <c r="I1330" s="285"/>
      <c r="J1330" s="775"/>
      <c r="K1330" s="409">
        <f>'RESOLUCIONES 2024'!$C1330-'RESOLUCIONES 2024'!$J1330</f>
        <v>0</v>
      </c>
      <c r="L1330" s="73"/>
      <c r="M1330" s="73"/>
      <c r="N1330" s="21"/>
      <c r="O1330" s="21"/>
    </row>
    <row r="1331" ht="15.75" customHeight="1">
      <c r="A1331" s="73"/>
      <c r="B1331" s="351"/>
      <c r="C1331" s="130"/>
      <c r="D1331" s="73"/>
      <c r="E1331" s="130"/>
      <c r="F1331" s="73"/>
      <c r="G1331" s="169"/>
      <c r="H1331" s="287"/>
      <c r="I1331" s="285"/>
      <c r="J1331" s="775"/>
      <c r="K1331" s="409">
        <f>'RESOLUCIONES 2024'!$C1331-'RESOLUCIONES 2024'!$J1331</f>
        <v>0</v>
      </c>
      <c r="L1331" s="73"/>
      <c r="M1331" s="73"/>
      <c r="N1331" s="21"/>
      <c r="O1331" s="21"/>
    </row>
    <row r="1332" ht="15.75" customHeight="1">
      <c r="A1332" s="73"/>
      <c r="B1332" s="351"/>
      <c r="C1332" s="130"/>
      <c r="D1332" s="73"/>
      <c r="E1332" s="130"/>
      <c r="F1332" s="73"/>
      <c r="G1332" s="169"/>
      <c r="H1332" s="287"/>
      <c r="I1332" s="285"/>
      <c r="J1332" s="775"/>
      <c r="K1332" s="409">
        <f>'RESOLUCIONES 2024'!$C1332-'RESOLUCIONES 2024'!$J1332</f>
        <v>0</v>
      </c>
      <c r="L1332" s="73"/>
      <c r="M1332" s="73"/>
      <c r="N1332" s="21"/>
      <c r="O1332" s="21"/>
    </row>
    <row r="1333" ht="15.75" customHeight="1">
      <c r="A1333" s="73"/>
      <c r="B1333" s="351"/>
      <c r="C1333" s="130"/>
      <c r="D1333" s="73"/>
      <c r="E1333" s="130"/>
      <c r="F1333" s="73"/>
      <c r="G1333" s="169"/>
      <c r="H1333" s="287"/>
      <c r="I1333" s="285"/>
      <c r="J1333" s="775"/>
      <c r="K1333" s="409">
        <f>'RESOLUCIONES 2024'!$C1333-'RESOLUCIONES 2024'!$J1333</f>
        <v>0</v>
      </c>
      <c r="L1333" s="73"/>
      <c r="M1333" s="73"/>
      <c r="N1333" s="21"/>
      <c r="O1333" s="21"/>
    </row>
    <row r="1334" ht="15.75" customHeight="1">
      <c r="A1334" s="73"/>
      <c r="B1334" s="351"/>
      <c r="C1334" s="130"/>
      <c r="D1334" s="73"/>
      <c r="E1334" s="130"/>
      <c r="F1334" s="73"/>
      <c r="G1334" s="169"/>
      <c r="H1334" s="287"/>
      <c r="I1334" s="285"/>
      <c r="J1334" s="775"/>
      <c r="K1334" s="409">
        <f>'RESOLUCIONES 2024'!$C1334-'RESOLUCIONES 2024'!$J1334</f>
        <v>0</v>
      </c>
      <c r="L1334" s="73"/>
      <c r="M1334" s="73"/>
      <c r="N1334" s="21"/>
      <c r="O1334" s="21"/>
    </row>
    <row r="1335" ht="15.75" customHeight="1">
      <c r="A1335" s="73"/>
      <c r="B1335" s="351"/>
      <c r="C1335" s="130"/>
      <c r="D1335" s="73"/>
      <c r="E1335" s="130"/>
      <c r="F1335" s="73"/>
      <c r="G1335" s="169"/>
      <c r="H1335" s="287"/>
      <c r="I1335" s="285"/>
      <c r="J1335" s="775"/>
      <c r="K1335" s="409">
        <f>'RESOLUCIONES 2024'!$C1335-'RESOLUCIONES 2024'!$J1335</f>
        <v>0</v>
      </c>
      <c r="L1335" s="73"/>
      <c r="M1335" s="73"/>
      <c r="N1335" s="21"/>
      <c r="O1335" s="21"/>
    </row>
    <row r="1336" ht="15.75" customHeight="1">
      <c r="A1336" s="73"/>
      <c r="B1336" s="351"/>
      <c r="C1336" s="130"/>
      <c r="D1336" s="73"/>
      <c r="E1336" s="130"/>
      <c r="F1336" s="73"/>
      <c r="G1336" s="169"/>
      <c r="H1336" s="287"/>
      <c r="I1336" s="285"/>
      <c r="J1336" s="775"/>
      <c r="K1336" s="409">
        <f>'RESOLUCIONES 2024'!$C1336-'RESOLUCIONES 2024'!$J1336</f>
        <v>0</v>
      </c>
      <c r="L1336" s="73"/>
      <c r="M1336" s="73"/>
      <c r="N1336" s="21"/>
      <c r="O1336" s="21"/>
    </row>
    <row r="1337" ht="15.75" customHeight="1">
      <c r="A1337" s="73"/>
      <c r="B1337" s="351"/>
      <c r="C1337" s="130"/>
      <c r="D1337" s="73"/>
      <c r="E1337" s="130"/>
      <c r="F1337" s="73"/>
      <c r="G1337" s="169"/>
      <c r="H1337" s="287"/>
      <c r="I1337" s="285"/>
      <c r="J1337" s="775"/>
      <c r="K1337" s="409">
        <f>'RESOLUCIONES 2024'!$C1337-'RESOLUCIONES 2024'!$J1337</f>
        <v>0</v>
      </c>
      <c r="L1337" s="73"/>
      <c r="M1337" s="73"/>
      <c r="N1337" s="21"/>
      <c r="O1337" s="21"/>
    </row>
    <row r="1338" ht="15.75" customHeight="1">
      <c r="A1338" s="73"/>
      <c r="B1338" s="351"/>
      <c r="C1338" s="130"/>
      <c r="D1338" s="73"/>
      <c r="E1338" s="130"/>
      <c r="F1338" s="73"/>
      <c r="G1338" s="169"/>
      <c r="H1338" s="287"/>
      <c r="I1338" s="285"/>
      <c r="J1338" s="775"/>
      <c r="K1338" s="409">
        <f>'RESOLUCIONES 2024'!$C1338-'RESOLUCIONES 2024'!$J1338</f>
        <v>0</v>
      </c>
      <c r="L1338" s="73"/>
      <c r="M1338" s="73"/>
      <c r="N1338" s="21"/>
      <c r="O1338" s="21"/>
    </row>
    <row r="1339" ht="15.75" customHeight="1">
      <c r="A1339" s="73"/>
      <c r="B1339" s="351"/>
      <c r="C1339" s="130"/>
      <c r="D1339" s="73"/>
      <c r="E1339" s="130"/>
      <c r="F1339" s="73"/>
      <c r="G1339" s="169"/>
      <c r="H1339" s="287"/>
      <c r="I1339" s="285"/>
      <c r="J1339" s="775"/>
      <c r="K1339" s="409">
        <f>'RESOLUCIONES 2024'!$C1339-'RESOLUCIONES 2024'!$J1339</f>
        <v>0</v>
      </c>
      <c r="L1339" s="73"/>
      <c r="M1339" s="73"/>
      <c r="N1339" s="21"/>
      <c r="O1339" s="21"/>
    </row>
    <row r="1340" ht="15.75" customHeight="1">
      <c r="A1340" s="73"/>
      <c r="B1340" s="351"/>
      <c r="C1340" s="130"/>
      <c r="D1340" s="73"/>
      <c r="E1340" s="130"/>
      <c r="F1340" s="73"/>
      <c r="G1340" s="169"/>
      <c r="H1340" s="287"/>
      <c r="I1340" s="285"/>
      <c r="J1340" s="775"/>
      <c r="K1340" s="409">
        <f>'RESOLUCIONES 2024'!$C1340-'RESOLUCIONES 2024'!$J1340</f>
        <v>0</v>
      </c>
      <c r="L1340" s="73"/>
      <c r="M1340" s="73"/>
      <c r="N1340" s="21"/>
      <c r="O1340" s="21"/>
    </row>
    <row r="1341" ht="15.75" customHeight="1">
      <c r="A1341" s="73"/>
      <c r="B1341" s="351"/>
      <c r="C1341" s="130"/>
      <c r="D1341" s="73"/>
      <c r="E1341" s="130"/>
      <c r="F1341" s="73"/>
      <c r="G1341" s="169"/>
      <c r="H1341" s="287"/>
      <c r="I1341" s="285"/>
      <c r="J1341" s="775"/>
      <c r="K1341" s="409">
        <f>'RESOLUCIONES 2024'!$C1341-'RESOLUCIONES 2024'!$J1341</f>
        <v>0</v>
      </c>
      <c r="L1341" s="73"/>
      <c r="M1341" s="73"/>
      <c r="N1341" s="21"/>
      <c r="O1341" s="21"/>
    </row>
    <row r="1342" ht="15.75" customHeight="1">
      <c r="A1342" s="73"/>
      <c r="B1342" s="351"/>
      <c r="C1342" s="130"/>
      <c r="D1342" s="73"/>
      <c r="E1342" s="130"/>
      <c r="F1342" s="73"/>
      <c r="G1342" s="169"/>
      <c r="H1342" s="287"/>
      <c r="I1342" s="285"/>
      <c r="J1342" s="775"/>
      <c r="K1342" s="409">
        <f>'RESOLUCIONES 2024'!$C1342-'RESOLUCIONES 2024'!$J1342</f>
        <v>0</v>
      </c>
      <c r="L1342" s="73"/>
      <c r="M1342" s="73"/>
      <c r="N1342" s="21"/>
      <c r="O1342" s="21"/>
    </row>
    <row r="1343" ht="15.75" customHeight="1">
      <c r="A1343" s="73"/>
      <c r="B1343" s="351"/>
      <c r="C1343" s="130"/>
      <c r="D1343" s="73"/>
      <c r="E1343" s="130"/>
      <c r="F1343" s="73"/>
      <c r="G1343" s="169"/>
      <c r="H1343" s="287"/>
      <c r="I1343" s="285"/>
      <c r="J1343" s="775"/>
      <c r="K1343" s="409">
        <f>'RESOLUCIONES 2024'!$C1343-'RESOLUCIONES 2024'!$J1343</f>
        <v>0</v>
      </c>
      <c r="L1343" s="73"/>
      <c r="M1343" s="73"/>
      <c r="N1343" s="21"/>
      <c r="O1343" s="21"/>
    </row>
    <row r="1344" ht="15.75" customHeight="1">
      <c r="A1344" s="73"/>
      <c r="B1344" s="351"/>
      <c r="C1344" s="130"/>
      <c r="D1344" s="73"/>
      <c r="E1344" s="130"/>
      <c r="F1344" s="73"/>
      <c r="G1344" s="169"/>
      <c r="H1344" s="287"/>
      <c r="I1344" s="285"/>
      <c r="J1344" s="775"/>
      <c r="K1344" s="409">
        <f>'RESOLUCIONES 2024'!$C1344-'RESOLUCIONES 2024'!$J1344</f>
        <v>0</v>
      </c>
      <c r="L1344" s="73"/>
      <c r="M1344" s="73"/>
      <c r="N1344" s="21"/>
      <c r="O1344" s="21"/>
    </row>
    <row r="1345" ht="15.75" customHeight="1">
      <c r="A1345" s="73"/>
      <c r="B1345" s="351"/>
      <c r="C1345" s="130"/>
      <c r="D1345" s="73"/>
      <c r="E1345" s="130"/>
      <c r="F1345" s="73"/>
      <c r="G1345" s="169"/>
      <c r="H1345" s="287"/>
      <c r="I1345" s="285"/>
      <c r="J1345" s="775"/>
      <c r="K1345" s="409">
        <f>'RESOLUCIONES 2024'!$C1345-'RESOLUCIONES 2024'!$J1345</f>
        <v>0</v>
      </c>
      <c r="L1345" s="73"/>
      <c r="M1345" s="73"/>
      <c r="N1345" s="21"/>
      <c r="O1345" s="21"/>
    </row>
    <row r="1346" ht="15.75" customHeight="1">
      <c r="A1346" s="73"/>
      <c r="B1346" s="351"/>
      <c r="C1346" s="130"/>
      <c r="D1346" s="73"/>
      <c r="E1346" s="130"/>
      <c r="F1346" s="73"/>
      <c r="G1346" s="169"/>
      <c r="H1346" s="287"/>
      <c r="I1346" s="285"/>
      <c r="J1346" s="775"/>
      <c r="K1346" s="409">
        <f>'RESOLUCIONES 2024'!$C1346-'RESOLUCIONES 2024'!$J1346</f>
        <v>0</v>
      </c>
      <c r="L1346" s="73"/>
      <c r="M1346" s="73"/>
      <c r="N1346" s="21"/>
      <c r="O1346" s="21"/>
    </row>
    <row r="1347" ht="15.75" customHeight="1">
      <c r="A1347" s="73"/>
      <c r="B1347" s="351"/>
      <c r="C1347" s="130"/>
      <c r="D1347" s="73"/>
      <c r="E1347" s="130"/>
      <c r="F1347" s="73"/>
      <c r="G1347" s="169"/>
      <c r="H1347" s="287"/>
      <c r="I1347" s="285"/>
      <c r="J1347" s="775"/>
      <c r="K1347" s="409">
        <f>'RESOLUCIONES 2024'!$C1347-'RESOLUCIONES 2024'!$J1347</f>
        <v>0</v>
      </c>
      <c r="L1347" s="73"/>
      <c r="M1347" s="73"/>
      <c r="N1347" s="21"/>
      <c r="O1347" s="21"/>
    </row>
    <row r="1348" ht="15.75" customHeight="1">
      <c r="A1348" s="73"/>
      <c r="B1348" s="351"/>
      <c r="C1348" s="130"/>
      <c r="D1348" s="73"/>
      <c r="E1348" s="130"/>
      <c r="F1348" s="73"/>
      <c r="G1348" s="169"/>
      <c r="H1348" s="287"/>
      <c r="I1348" s="285"/>
      <c r="J1348" s="775"/>
      <c r="K1348" s="409">
        <f>'RESOLUCIONES 2024'!$C1348-'RESOLUCIONES 2024'!$J1348</f>
        <v>0</v>
      </c>
      <c r="L1348" s="73"/>
      <c r="M1348" s="73"/>
      <c r="N1348" s="21"/>
      <c r="O1348" s="21"/>
    </row>
    <row r="1349" ht="15.75" customHeight="1">
      <c r="A1349" s="73"/>
      <c r="B1349" s="351"/>
      <c r="C1349" s="130"/>
      <c r="D1349" s="73"/>
      <c r="E1349" s="130"/>
      <c r="F1349" s="73"/>
      <c r="G1349" s="169"/>
      <c r="H1349" s="287"/>
      <c r="I1349" s="285"/>
      <c r="J1349" s="775"/>
      <c r="K1349" s="409">
        <f>'RESOLUCIONES 2024'!$C1349-'RESOLUCIONES 2024'!$J1349</f>
        <v>0</v>
      </c>
      <c r="L1349" s="73"/>
      <c r="M1349" s="73"/>
      <c r="N1349" s="21"/>
      <c r="O1349" s="21"/>
    </row>
    <row r="1350" ht="15.75" customHeight="1">
      <c r="A1350" s="73"/>
      <c r="B1350" s="351"/>
      <c r="C1350" s="130"/>
      <c r="D1350" s="73"/>
      <c r="E1350" s="130"/>
      <c r="F1350" s="73"/>
      <c r="G1350" s="169"/>
      <c r="H1350" s="287"/>
      <c r="I1350" s="285"/>
      <c r="J1350" s="775"/>
      <c r="K1350" s="409">
        <f>'RESOLUCIONES 2024'!$C1350-'RESOLUCIONES 2024'!$J1350</f>
        <v>0</v>
      </c>
      <c r="L1350" s="73"/>
      <c r="M1350" s="73"/>
      <c r="N1350" s="21"/>
      <c r="O1350" s="21"/>
    </row>
    <row r="1351" ht="15.75" customHeight="1">
      <c r="A1351" s="73"/>
      <c r="B1351" s="351"/>
      <c r="C1351" s="130"/>
      <c r="D1351" s="73"/>
      <c r="E1351" s="130"/>
      <c r="F1351" s="73"/>
      <c r="G1351" s="169"/>
      <c r="H1351" s="287"/>
      <c r="I1351" s="285"/>
      <c r="J1351" s="775"/>
      <c r="K1351" s="409">
        <f>'RESOLUCIONES 2024'!$C1351-'RESOLUCIONES 2024'!$J1351</f>
        <v>0</v>
      </c>
      <c r="L1351" s="73"/>
      <c r="M1351" s="73"/>
      <c r="N1351" s="21"/>
      <c r="O1351" s="21"/>
    </row>
    <row r="1352" ht="15.75" customHeight="1">
      <c r="A1352" s="73"/>
      <c r="B1352" s="351"/>
      <c r="C1352" s="130"/>
      <c r="D1352" s="73"/>
      <c r="E1352" s="130"/>
      <c r="F1352" s="73"/>
      <c r="G1352" s="169"/>
      <c r="H1352" s="287"/>
      <c r="I1352" s="285"/>
      <c r="J1352" s="775"/>
      <c r="K1352" s="409">
        <f>'RESOLUCIONES 2024'!$C1352-'RESOLUCIONES 2024'!$J1352</f>
        <v>0</v>
      </c>
      <c r="L1352" s="73"/>
      <c r="M1352" s="73"/>
      <c r="N1352" s="21"/>
      <c r="O1352" s="21"/>
    </row>
    <row r="1353" ht="15.75" customHeight="1">
      <c r="A1353" s="73"/>
      <c r="B1353" s="351"/>
      <c r="C1353" s="130"/>
      <c r="D1353" s="73"/>
      <c r="E1353" s="130"/>
      <c r="F1353" s="73"/>
      <c r="G1353" s="169"/>
      <c r="H1353" s="287"/>
      <c r="I1353" s="285"/>
      <c r="J1353" s="775"/>
      <c r="K1353" s="409">
        <f>'RESOLUCIONES 2024'!$C1353-'RESOLUCIONES 2024'!$J1353</f>
        <v>0</v>
      </c>
      <c r="L1353" s="73"/>
      <c r="M1353" s="73"/>
      <c r="N1353" s="21"/>
      <c r="O1353" s="21"/>
    </row>
    <row r="1354" ht="15.75" customHeight="1">
      <c r="A1354" s="73"/>
      <c r="B1354" s="351"/>
      <c r="C1354" s="130"/>
      <c r="D1354" s="73"/>
      <c r="E1354" s="130"/>
      <c r="F1354" s="73"/>
      <c r="G1354" s="169"/>
      <c r="H1354" s="287"/>
      <c r="I1354" s="285"/>
      <c r="J1354" s="775"/>
      <c r="K1354" s="409">
        <f>'RESOLUCIONES 2024'!$C1354-'RESOLUCIONES 2024'!$J1354</f>
        <v>0</v>
      </c>
      <c r="L1354" s="73"/>
      <c r="M1354" s="73"/>
      <c r="N1354" s="21"/>
      <c r="O1354" s="21"/>
    </row>
    <row r="1355" ht="15.75" customHeight="1">
      <c r="A1355" s="73"/>
      <c r="B1355" s="351"/>
      <c r="C1355" s="130"/>
      <c r="D1355" s="73"/>
      <c r="E1355" s="130"/>
      <c r="F1355" s="73"/>
      <c r="G1355" s="169"/>
      <c r="H1355" s="287"/>
      <c r="I1355" s="285"/>
      <c r="J1355" s="775"/>
      <c r="K1355" s="409">
        <f>'RESOLUCIONES 2024'!$C1355-'RESOLUCIONES 2024'!$J1355</f>
        <v>0</v>
      </c>
      <c r="L1355" s="73"/>
      <c r="M1355" s="73"/>
      <c r="N1355" s="21"/>
      <c r="O1355" s="21"/>
    </row>
    <row r="1356" ht="15.75" customHeight="1">
      <c r="A1356" s="73"/>
      <c r="B1356" s="351"/>
      <c r="C1356" s="130"/>
      <c r="D1356" s="73"/>
      <c r="E1356" s="130"/>
      <c r="F1356" s="73"/>
      <c r="G1356" s="169"/>
      <c r="H1356" s="287"/>
      <c r="I1356" s="285"/>
      <c r="J1356" s="775"/>
      <c r="K1356" s="409">
        <f>'RESOLUCIONES 2024'!$C1356-'RESOLUCIONES 2024'!$J1356</f>
        <v>0</v>
      </c>
      <c r="L1356" s="73"/>
      <c r="M1356" s="73"/>
      <c r="N1356" s="21"/>
      <c r="O1356" s="21"/>
    </row>
    <row r="1357" ht="15.75" customHeight="1">
      <c r="A1357" s="73"/>
      <c r="B1357" s="351"/>
      <c r="C1357" s="130"/>
      <c r="D1357" s="73"/>
      <c r="E1357" s="130"/>
      <c r="F1357" s="73"/>
      <c r="G1357" s="169"/>
      <c r="H1357" s="287"/>
      <c r="I1357" s="285"/>
      <c r="J1357" s="775"/>
      <c r="K1357" s="409">
        <f>'RESOLUCIONES 2024'!$C1357-'RESOLUCIONES 2024'!$J1357</f>
        <v>0</v>
      </c>
      <c r="L1357" s="73"/>
      <c r="M1357" s="73"/>
      <c r="N1357" s="21"/>
      <c r="O1357" s="21"/>
    </row>
    <row r="1358" ht="15.75" customHeight="1">
      <c r="A1358" s="73"/>
      <c r="B1358" s="351"/>
      <c r="C1358" s="130"/>
      <c r="D1358" s="73"/>
      <c r="E1358" s="130"/>
      <c r="F1358" s="73"/>
      <c r="G1358" s="169"/>
      <c r="H1358" s="287"/>
      <c r="I1358" s="285"/>
      <c r="J1358" s="775"/>
      <c r="K1358" s="409">
        <f>'RESOLUCIONES 2024'!$C1358-'RESOLUCIONES 2024'!$J1358</f>
        <v>0</v>
      </c>
      <c r="L1358" s="73"/>
      <c r="M1358" s="73"/>
      <c r="N1358" s="21"/>
      <c r="O1358" s="21"/>
    </row>
    <row r="1359" ht="15.75" customHeight="1">
      <c r="A1359" s="73"/>
      <c r="B1359" s="351"/>
      <c r="C1359" s="130"/>
      <c r="D1359" s="73"/>
      <c r="E1359" s="130"/>
      <c r="F1359" s="73"/>
      <c r="G1359" s="169"/>
      <c r="H1359" s="287"/>
      <c r="I1359" s="285"/>
      <c r="J1359" s="775"/>
      <c r="K1359" s="409">
        <f>'RESOLUCIONES 2024'!$C1359-'RESOLUCIONES 2024'!$J1359</f>
        <v>0</v>
      </c>
      <c r="L1359" s="73"/>
      <c r="M1359" s="73"/>
      <c r="N1359" s="21"/>
      <c r="O1359" s="21"/>
    </row>
    <row r="1360" ht="15.75" customHeight="1">
      <c r="A1360" s="73"/>
      <c r="B1360" s="351"/>
      <c r="C1360" s="130"/>
      <c r="D1360" s="73"/>
      <c r="E1360" s="130"/>
      <c r="F1360" s="73"/>
      <c r="G1360" s="169"/>
      <c r="H1360" s="287"/>
      <c r="I1360" s="285"/>
      <c r="J1360" s="775"/>
      <c r="K1360" s="409">
        <f>'RESOLUCIONES 2024'!$C1360-'RESOLUCIONES 2024'!$J1360</f>
        <v>0</v>
      </c>
      <c r="L1360" s="73"/>
      <c r="M1360" s="73"/>
      <c r="N1360" s="21"/>
      <c r="O1360" s="21"/>
    </row>
    <row r="1361" ht="15.75" customHeight="1">
      <c r="A1361" s="73"/>
      <c r="B1361" s="351"/>
      <c r="C1361" s="130"/>
      <c r="D1361" s="73"/>
      <c r="E1361" s="130"/>
      <c r="F1361" s="73"/>
      <c r="G1361" s="169"/>
      <c r="H1361" s="287"/>
      <c r="I1361" s="285"/>
      <c r="J1361" s="775"/>
      <c r="K1361" s="409">
        <f>'RESOLUCIONES 2024'!$C1361-'RESOLUCIONES 2024'!$J1361</f>
        <v>0</v>
      </c>
      <c r="L1361" s="73"/>
      <c r="M1361" s="73"/>
      <c r="N1361" s="21"/>
      <c r="O1361" s="21"/>
    </row>
    <row r="1362" ht="15.75" customHeight="1">
      <c r="A1362" s="73"/>
      <c r="B1362" s="351"/>
      <c r="C1362" s="130"/>
      <c r="D1362" s="73"/>
      <c r="E1362" s="130"/>
      <c r="F1362" s="73"/>
      <c r="G1362" s="169"/>
      <c r="H1362" s="287"/>
      <c r="I1362" s="285"/>
      <c r="J1362" s="775"/>
      <c r="K1362" s="409">
        <f>'RESOLUCIONES 2024'!$C1362-'RESOLUCIONES 2024'!$J1362</f>
        <v>0</v>
      </c>
      <c r="L1362" s="73"/>
      <c r="M1362" s="73"/>
      <c r="N1362" s="21"/>
      <c r="O1362" s="21"/>
    </row>
    <row r="1363" ht="15.75" customHeight="1">
      <c r="A1363" s="73"/>
      <c r="B1363" s="351"/>
      <c r="C1363" s="130"/>
      <c r="D1363" s="73"/>
      <c r="E1363" s="130"/>
      <c r="F1363" s="73"/>
      <c r="G1363" s="169"/>
      <c r="H1363" s="287"/>
      <c r="I1363" s="285"/>
      <c r="J1363" s="775"/>
      <c r="K1363" s="409">
        <f>'RESOLUCIONES 2024'!$C1363-'RESOLUCIONES 2024'!$J1363</f>
        <v>0</v>
      </c>
      <c r="L1363" s="73"/>
      <c r="M1363" s="73"/>
      <c r="N1363" s="21"/>
      <c r="O1363" s="21"/>
    </row>
    <row r="1364" ht="15.75" customHeight="1">
      <c r="A1364" s="73"/>
      <c r="B1364" s="351"/>
      <c r="C1364" s="130"/>
      <c r="D1364" s="73"/>
      <c r="E1364" s="130"/>
      <c r="F1364" s="73"/>
      <c r="G1364" s="169"/>
      <c r="H1364" s="287"/>
      <c r="I1364" s="285"/>
      <c r="J1364" s="775"/>
      <c r="K1364" s="409">
        <f>'RESOLUCIONES 2024'!$C1364-'RESOLUCIONES 2024'!$J1364</f>
        <v>0</v>
      </c>
      <c r="L1364" s="73"/>
      <c r="M1364" s="73"/>
      <c r="N1364" s="21"/>
      <c r="O1364" s="21"/>
    </row>
    <row r="1365" ht="15.75" customHeight="1">
      <c r="A1365" s="73"/>
      <c r="B1365" s="351"/>
      <c r="C1365" s="130"/>
      <c r="D1365" s="73"/>
      <c r="E1365" s="130"/>
      <c r="F1365" s="73"/>
      <c r="G1365" s="169"/>
      <c r="H1365" s="287"/>
      <c r="I1365" s="285"/>
      <c r="J1365" s="775"/>
      <c r="K1365" s="409">
        <f>'RESOLUCIONES 2024'!$C1365-'RESOLUCIONES 2024'!$J1365</f>
        <v>0</v>
      </c>
      <c r="L1365" s="73"/>
      <c r="M1365" s="73"/>
      <c r="N1365" s="21"/>
      <c r="O1365" s="21"/>
    </row>
    <row r="1366" ht="15.75" customHeight="1">
      <c r="A1366" s="73"/>
      <c r="B1366" s="351"/>
      <c r="C1366" s="130"/>
      <c r="D1366" s="73"/>
      <c r="E1366" s="130"/>
      <c r="F1366" s="73"/>
      <c r="G1366" s="169"/>
      <c r="H1366" s="287"/>
      <c r="I1366" s="285"/>
      <c r="J1366" s="775"/>
      <c r="K1366" s="409">
        <f>'RESOLUCIONES 2024'!$C1366-'RESOLUCIONES 2024'!$J1366</f>
        <v>0</v>
      </c>
      <c r="L1366" s="73"/>
      <c r="M1366" s="73"/>
      <c r="N1366" s="21"/>
      <c r="O1366" s="21"/>
    </row>
    <row r="1367" ht="15.75" customHeight="1">
      <c r="A1367" s="73"/>
      <c r="B1367" s="351"/>
      <c r="C1367" s="130"/>
      <c r="D1367" s="73"/>
      <c r="E1367" s="130"/>
      <c r="F1367" s="73"/>
      <c r="G1367" s="169"/>
      <c r="H1367" s="287"/>
      <c r="I1367" s="285"/>
      <c r="J1367" s="775"/>
      <c r="K1367" s="409">
        <f>'RESOLUCIONES 2024'!$C1367-'RESOLUCIONES 2024'!$J1367</f>
        <v>0</v>
      </c>
      <c r="L1367" s="73"/>
      <c r="M1367" s="73"/>
      <c r="N1367" s="21"/>
      <c r="O1367" s="21"/>
    </row>
    <row r="1368" ht="15.75" customHeight="1">
      <c r="A1368" s="73"/>
      <c r="B1368" s="351"/>
      <c r="C1368" s="130"/>
      <c r="D1368" s="73"/>
      <c r="E1368" s="130"/>
      <c r="F1368" s="73"/>
      <c r="G1368" s="169"/>
      <c r="H1368" s="287"/>
      <c r="I1368" s="285"/>
      <c r="J1368" s="775"/>
      <c r="K1368" s="409">
        <f>'RESOLUCIONES 2024'!$C1368-'RESOLUCIONES 2024'!$J1368</f>
        <v>0</v>
      </c>
      <c r="L1368" s="73"/>
      <c r="M1368" s="73"/>
      <c r="N1368" s="21"/>
      <c r="O1368" s="21"/>
    </row>
    <row r="1369" ht="15.75" customHeight="1">
      <c r="A1369" s="73"/>
      <c r="B1369" s="351"/>
      <c r="C1369" s="130"/>
      <c r="D1369" s="73"/>
      <c r="E1369" s="130"/>
      <c r="F1369" s="73"/>
      <c r="G1369" s="169"/>
      <c r="H1369" s="287"/>
      <c r="I1369" s="285"/>
      <c r="J1369" s="775"/>
      <c r="K1369" s="409">
        <f>'RESOLUCIONES 2024'!$C1369-'RESOLUCIONES 2024'!$J1369</f>
        <v>0</v>
      </c>
      <c r="L1369" s="73"/>
      <c r="M1369" s="73"/>
      <c r="N1369" s="21"/>
      <c r="O1369" s="21"/>
    </row>
    <row r="1370" ht="15.75" customHeight="1">
      <c r="A1370" s="73"/>
      <c r="B1370" s="351"/>
      <c r="C1370" s="130"/>
      <c r="D1370" s="73"/>
      <c r="E1370" s="130"/>
      <c r="F1370" s="73"/>
      <c r="G1370" s="169"/>
      <c r="H1370" s="287"/>
      <c r="I1370" s="285"/>
      <c r="J1370" s="775"/>
      <c r="K1370" s="409">
        <f>'RESOLUCIONES 2024'!$C1370-'RESOLUCIONES 2024'!$J1370</f>
        <v>0</v>
      </c>
      <c r="L1370" s="73"/>
      <c r="M1370" s="73"/>
      <c r="N1370" s="21"/>
      <c r="O1370" s="21"/>
    </row>
    <row r="1371" ht="15.75" customHeight="1">
      <c r="A1371" s="73"/>
      <c r="B1371" s="351"/>
      <c r="C1371" s="130"/>
      <c r="D1371" s="73"/>
      <c r="E1371" s="130"/>
      <c r="F1371" s="73"/>
      <c r="G1371" s="169"/>
      <c r="H1371" s="287"/>
      <c r="I1371" s="285"/>
      <c r="J1371" s="775"/>
      <c r="K1371" s="409">
        <f>'RESOLUCIONES 2024'!$C1371-'RESOLUCIONES 2024'!$J1371</f>
        <v>0</v>
      </c>
      <c r="L1371" s="73"/>
      <c r="M1371" s="73"/>
      <c r="N1371" s="21"/>
      <c r="O1371" s="21"/>
    </row>
    <row r="1372" ht="15.75" customHeight="1">
      <c r="A1372" s="73"/>
      <c r="B1372" s="351"/>
      <c r="C1372" s="130"/>
      <c r="D1372" s="73"/>
      <c r="E1372" s="130"/>
      <c r="F1372" s="73"/>
      <c r="G1372" s="169"/>
      <c r="H1372" s="287"/>
      <c r="I1372" s="285"/>
      <c r="J1372" s="775"/>
      <c r="K1372" s="409">
        <f>'RESOLUCIONES 2024'!$C1372-'RESOLUCIONES 2024'!$J1372</f>
        <v>0</v>
      </c>
      <c r="L1372" s="73"/>
      <c r="M1372" s="73"/>
      <c r="N1372" s="21"/>
      <c r="O1372" s="21"/>
    </row>
    <row r="1373" ht="15.75" customHeight="1">
      <c r="A1373" s="73"/>
      <c r="B1373" s="351"/>
      <c r="C1373" s="130"/>
      <c r="D1373" s="73"/>
      <c r="E1373" s="130"/>
      <c r="F1373" s="73"/>
      <c r="G1373" s="169"/>
      <c r="H1373" s="287"/>
      <c r="I1373" s="285"/>
      <c r="J1373" s="775"/>
      <c r="K1373" s="409">
        <f>'RESOLUCIONES 2024'!$C1373-'RESOLUCIONES 2024'!$J1373</f>
        <v>0</v>
      </c>
      <c r="L1373" s="73"/>
      <c r="M1373" s="73"/>
      <c r="N1373" s="21"/>
      <c r="O1373" s="21"/>
    </row>
    <row r="1374" ht="15.75" customHeight="1">
      <c r="A1374" s="73"/>
      <c r="B1374" s="351"/>
      <c r="C1374" s="130"/>
      <c r="D1374" s="73"/>
      <c r="E1374" s="130"/>
      <c r="F1374" s="73"/>
      <c r="G1374" s="169"/>
      <c r="H1374" s="287"/>
      <c r="I1374" s="285"/>
      <c r="J1374" s="775"/>
      <c r="K1374" s="409">
        <f>'RESOLUCIONES 2024'!$C1374-'RESOLUCIONES 2024'!$J1374</f>
        <v>0</v>
      </c>
      <c r="L1374" s="73"/>
      <c r="M1374" s="73"/>
      <c r="N1374" s="21"/>
      <c r="O1374" s="21"/>
    </row>
    <row r="1375" ht="15.75" customHeight="1">
      <c r="A1375" s="73"/>
      <c r="B1375" s="351"/>
      <c r="C1375" s="130"/>
      <c r="D1375" s="73"/>
      <c r="E1375" s="130"/>
      <c r="F1375" s="73"/>
      <c r="G1375" s="169"/>
      <c r="H1375" s="287"/>
      <c r="I1375" s="285"/>
      <c r="J1375" s="775"/>
      <c r="K1375" s="409">
        <f>'RESOLUCIONES 2024'!$C1375-'RESOLUCIONES 2024'!$J1375</f>
        <v>0</v>
      </c>
      <c r="L1375" s="73"/>
      <c r="M1375" s="73"/>
      <c r="N1375" s="21"/>
      <c r="O1375" s="21"/>
    </row>
    <row r="1376" ht="15.75" customHeight="1">
      <c r="A1376" s="73"/>
      <c r="B1376" s="351"/>
      <c r="C1376" s="130"/>
      <c r="D1376" s="73"/>
      <c r="E1376" s="130"/>
      <c r="F1376" s="73"/>
      <c r="G1376" s="169"/>
      <c r="H1376" s="287"/>
      <c r="I1376" s="285"/>
      <c r="J1376" s="775"/>
      <c r="K1376" s="409">
        <f>'RESOLUCIONES 2024'!$C1376-'RESOLUCIONES 2024'!$J1376</f>
        <v>0</v>
      </c>
      <c r="L1376" s="73"/>
      <c r="M1376" s="73"/>
      <c r="N1376" s="21"/>
      <c r="O1376" s="21"/>
    </row>
    <row r="1377" ht="15.75" customHeight="1">
      <c r="A1377" s="73"/>
      <c r="B1377" s="351"/>
      <c r="C1377" s="130"/>
      <c r="D1377" s="73"/>
      <c r="E1377" s="130"/>
      <c r="F1377" s="73"/>
      <c r="G1377" s="169"/>
      <c r="H1377" s="287"/>
      <c r="I1377" s="285"/>
      <c r="J1377" s="775"/>
      <c r="K1377" s="409">
        <f>'RESOLUCIONES 2024'!$C1377-'RESOLUCIONES 2024'!$J1377</f>
        <v>0</v>
      </c>
      <c r="L1377" s="73"/>
      <c r="M1377" s="73"/>
      <c r="N1377" s="21"/>
      <c r="O1377" s="21"/>
    </row>
    <row r="1378" ht="15.75" customHeight="1">
      <c r="A1378" s="73"/>
      <c r="B1378" s="351"/>
      <c r="C1378" s="130"/>
      <c r="D1378" s="73"/>
      <c r="E1378" s="130"/>
      <c r="F1378" s="73"/>
      <c r="G1378" s="169"/>
      <c r="H1378" s="287"/>
      <c r="I1378" s="285"/>
      <c r="J1378" s="775"/>
      <c r="K1378" s="409">
        <f>'RESOLUCIONES 2024'!$C1378-'RESOLUCIONES 2024'!$J1378</f>
        <v>0</v>
      </c>
      <c r="L1378" s="73"/>
      <c r="M1378" s="73"/>
      <c r="N1378" s="21"/>
      <c r="O1378" s="21"/>
    </row>
    <row r="1379" ht="15.75" customHeight="1">
      <c r="A1379" s="73"/>
      <c r="B1379" s="351"/>
      <c r="C1379" s="130"/>
      <c r="D1379" s="73"/>
      <c r="E1379" s="130"/>
      <c r="F1379" s="73"/>
      <c r="G1379" s="169"/>
      <c r="H1379" s="287"/>
      <c r="I1379" s="285"/>
      <c r="J1379" s="775"/>
      <c r="K1379" s="409">
        <f>'RESOLUCIONES 2024'!$C1379-'RESOLUCIONES 2024'!$J1379</f>
        <v>0</v>
      </c>
      <c r="L1379" s="73"/>
      <c r="M1379" s="73"/>
      <c r="N1379" s="21"/>
      <c r="O1379" s="21"/>
    </row>
    <row r="1380" ht="15.75" customHeight="1">
      <c r="A1380" s="73"/>
      <c r="B1380" s="351"/>
      <c r="C1380" s="130"/>
      <c r="D1380" s="73"/>
      <c r="E1380" s="130"/>
      <c r="F1380" s="73"/>
      <c r="G1380" s="169"/>
      <c r="H1380" s="287"/>
      <c r="I1380" s="285"/>
      <c r="J1380" s="775"/>
      <c r="K1380" s="409">
        <f>'RESOLUCIONES 2024'!$C1380-'RESOLUCIONES 2024'!$J1380</f>
        <v>0</v>
      </c>
      <c r="L1380" s="73"/>
      <c r="M1380" s="73"/>
      <c r="N1380" s="21"/>
      <c r="O1380" s="21"/>
    </row>
    <row r="1381" ht="15.75" customHeight="1">
      <c r="A1381" s="73"/>
      <c r="B1381" s="351"/>
      <c r="C1381" s="130"/>
      <c r="D1381" s="73"/>
      <c r="E1381" s="130"/>
      <c r="F1381" s="73"/>
      <c r="G1381" s="169"/>
      <c r="H1381" s="287"/>
      <c r="I1381" s="285"/>
      <c r="J1381" s="775"/>
      <c r="K1381" s="409">
        <f>'RESOLUCIONES 2024'!$C1381-'RESOLUCIONES 2024'!$J1381</f>
        <v>0</v>
      </c>
      <c r="L1381" s="73"/>
      <c r="M1381" s="73"/>
      <c r="N1381" s="21"/>
      <c r="O1381" s="21"/>
    </row>
    <row r="1382" ht="15.75" customHeight="1">
      <c r="A1382" s="73"/>
      <c r="B1382" s="351"/>
      <c r="C1382" s="130"/>
      <c r="D1382" s="73"/>
      <c r="E1382" s="130"/>
      <c r="F1382" s="73"/>
      <c r="G1382" s="169"/>
      <c r="H1382" s="287"/>
      <c r="I1382" s="285"/>
      <c r="J1382" s="775"/>
      <c r="K1382" s="409">
        <f>'RESOLUCIONES 2024'!$C1382-'RESOLUCIONES 2024'!$J1382</f>
        <v>0</v>
      </c>
      <c r="L1382" s="73"/>
      <c r="M1382" s="73"/>
      <c r="N1382" s="21"/>
      <c r="O1382" s="21"/>
    </row>
    <row r="1383" ht="15.75" customHeight="1">
      <c r="A1383" s="73"/>
      <c r="B1383" s="351"/>
      <c r="C1383" s="130"/>
      <c r="D1383" s="73"/>
      <c r="E1383" s="130"/>
      <c r="F1383" s="73"/>
      <c r="G1383" s="169"/>
      <c r="H1383" s="287"/>
      <c r="I1383" s="285"/>
      <c r="J1383" s="775"/>
      <c r="K1383" s="409">
        <f>'RESOLUCIONES 2024'!$C1383-'RESOLUCIONES 2024'!$J1383</f>
        <v>0</v>
      </c>
      <c r="L1383" s="73"/>
      <c r="M1383" s="73"/>
      <c r="N1383" s="21"/>
      <c r="O1383" s="21"/>
    </row>
    <row r="1384" ht="15.75" customHeight="1">
      <c r="A1384" s="73"/>
      <c r="B1384" s="351"/>
      <c r="C1384" s="130"/>
      <c r="D1384" s="73"/>
      <c r="E1384" s="130"/>
      <c r="F1384" s="73"/>
      <c r="G1384" s="169"/>
      <c r="H1384" s="287"/>
      <c r="I1384" s="285"/>
      <c r="J1384" s="775"/>
      <c r="K1384" s="409">
        <f>'RESOLUCIONES 2024'!$C1384-'RESOLUCIONES 2024'!$J1384</f>
        <v>0</v>
      </c>
      <c r="L1384" s="73"/>
      <c r="M1384" s="73"/>
      <c r="N1384" s="21"/>
      <c r="O1384" s="21"/>
    </row>
    <row r="1385" ht="15.75" customHeight="1">
      <c r="A1385" s="73"/>
      <c r="B1385" s="351"/>
      <c r="C1385" s="130"/>
      <c r="D1385" s="73"/>
      <c r="E1385" s="130"/>
      <c r="F1385" s="73"/>
      <c r="G1385" s="169"/>
      <c r="H1385" s="287"/>
      <c r="I1385" s="285"/>
      <c r="J1385" s="775"/>
      <c r="K1385" s="409">
        <f>'RESOLUCIONES 2024'!$C1385-'RESOLUCIONES 2024'!$J1385</f>
        <v>0</v>
      </c>
      <c r="L1385" s="73"/>
      <c r="M1385" s="73"/>
      <c r="N1385" s="21"/>
      <c r="O1385" s="21"/>
    </row>
    <row r="1386" ht="15.75" customHeight="1">
      <c r="A1386" s="73"/>
      <c r="B1386" s="351"/>
      <c r="C1386" s="130"/>
      <c r="D1386" s="73"/>
      <c r="E1386" s="130"/>
      <c r="F1386" s="73"/>
      <c r="G1386" s="169"/>
      <c r="H1386" s="287"/>
      <c r="I1386" s="285"/>
      <c r="J1386" s="775"/>
      <c r="K1386" s="409">
        <f>'RESOLUCIONES 2024'!$C1386-'RESOLUCIONES 2024'!$J1386</f>
        <v>0</v>
      </c>
      <c r="L1386" s="73"/>
      <c r="M1386" s="73"/>
      <c r="N1386" s="21"/>
      <c r="O1386" s="21"/>
    </row>
    <row r="1387" ht="15.75" customHeight="1">
      <c r="A1387" s="73"/>
      <c r="B1387" s="351"/>
      <c r="C1387" s="130"/>
      <c r="D1387" s="73"/>
      <c r="E1387" s="130"/>
      <c r="F1387" s="73"/>
      <c r="G1387" s="169"/>
      <c r="H1387" s="287"/>
      <c r="I1387" s="285"/>
      <c r="J1387" s="775"/>
      <c r="K1387" s="409">
        <f>'RESOLUCIONES 2024'!$C1387-'RESOLUCIONES 2024'!$J1387</f>
        <v>0</v>
      </c>
      <c r="L1387" s="73"/>
      <c r="M1387" s="73"/>
      <c r="N1387" s="21"/>
      <c r="O1387" s="21"/>
    </row>
    <row r="1388" ht="15.75" customHeight="1">
      <c r="A1388" s="73"/>
      <c r="B1388" s="351"/>
      <c r="C1388" s="130"/>
      <c r="D1388" s="73"/>
      <c r="E1388" s="130"/>
      <c r="F1388" s="73"/>
      <c r="G1388" s="169"/>
      <c r="H1388" s="287"/>
      <c r="I1388" s="285"/>
      <c r="J1388" s="775"/>
      <c r="K1388" s="409">
        <f>'RESOLUCIONES 2024'!$C1388-'RESOLUCIONES 2024'!$J1388</f>
        <v>0</v>
      </c>
      <c r="L1388" s="73"/>
      <c r="M1388" s="73"/>
      <c r="N1388" s="21"/>
      <c r="O1388" s="21"/>
    </row>
    <row r="1389" ht="15.75" customHeight="1">
      <c r="A1389" s="73"/>
      <c r="B1389" s="351"/>
      <c r="C1389" s="130"/>
      <c r="D1389" s="73"/>
      <c r="E1389" s="130"/>
      <c r="F1389" s="73"/>
      <c r="G1389" s="169"/>
      <c r="H1389" s="287"/>
      <c r="I1389" s="285"/>
      <c r="J1389" s="775"/>
      <c r="K1389" s="409">
        <f>'RESOLUCIONES 2024'!$C1389-'RESOLUCIONES 2024'!$J1389</f>
        <v>0</v>
      </c>
      <c r="L1389" s="73"/>
      <c r="M1389" s="73"/>
      <c r="N1389" s="21"/>
      <c r="O1389" s="21"/>
    </row>
    <row r="1390" ht="15.75" customHeight="1">
      <c r="A1390" s="73"/>
      <c r="B1390" s="351"/>
      <c r="C1390" s="130"/>
      <c r="D1390" s="73"/>
      <c r="E1390" s="130"/>
      <c r="F1390" s="73"/>
      <c r="G1390" s="169"/>
      <c r="H1390" s="287"/>
      <c r="I1390" s="285"/>
      <c r="J1390" s="775"/>
      <c r="K1390" s="409">
        <f>'RESOLUCIONES 2024'!$C1390-'RESOLUCIONES 2024'!$J1390</f>
        <v>0</v>
      </c>
      <c r="L1390" s="73"/>
      <c r="M1390" s="73"/>
      <c r="N1390" s="21"/>
      <c r="O1390" s="21"/>
    </row>
    <row r="1391" ht="15.75" customHeight="1">
      <c r="A1391" s="73"/>
      <c r="B1391" s="351"/>
      <c r="C1391" s="130"/>
      <c r="D1391" s="73"/>
      <c r="E1391" s="130"/>
      <c r="F1391" s="73"/>
      <c r="G1391" s="169"/>
      <c r="H1391" s="287"/>
      <c r="I1391" s="285"/>
      <c r="J1391" s="775"/>
      <c r="K1391" s="409">
        <f>'RESOLUCIONES 2024'!$C1391-'RESOLUCIONES 2024'!$J1391</f>
        <v>0</v>
      </c>
      <c r="L1391" s="73"/>
      <c r="M1391" s="73"/>
      <c r="N1391" s="21"/>
      <c r="O1391" s="21"/>
    </row>
    <row r="1392" ht="15.75" customHeight="1">
      <c r="A1392" s="73"/>
      <c r="B1392" s="351"/>
      <c r="C1392" s="130"/>
      <c r="D1392" s="73"/>
      <c r="E1392" s="130"/>
      <c r="F1392" s="73"/>
      <c r="G1392" s="169"/>
      <c r="H1392" s="287"/>
      <c r="I1392" s="285"/>
      <c r="J1392" s="775"/>
      <c r="K1392" s="409">
        <f>'RESOLUCIONES 2024'!$C1392-'RESOLUCIONES 2024'!$J1392</f>
        <v>0</v>
      </c>
      <c r="L1392" s="73"/>
      <c r="M1392" s="73"/>
      <c r="N1392" s="21"/>
      <c r="O1392" s="21"/>
    </row>
    <row r="1393" ht="15.75" customHeight="1">
      <c r="A1393" s="73"/>
      <c r="B1393" s="351"/>
      <c r="C1393" s="130"/>
      <c r="D1393" s="73"/>
      <c r="E1393" s="130"/>
      <c r="F1393" s="73"/>
      <c r="G1393" s="169"/>
      <c r="H1393" s="287"/>
      <c r="I1393" s="285"/>
      <c r="J1393" s="775"/>
      <c r="K1393" s="409">
        <f>'RESOLUCIONES 2024'!$C1393-'RESOLUCIONES 2024'!$J1393</f>
        <v>0</v>
      </c>
      <c r="L1393" s="73"/>
      <c r="M1393" s="73"/>
      <c r="N1393" s="21"/>
      <c r="O1393" s="21"/>
    </row>
    <row r="1394" ht="15.75" customHeight="1">
      <c r="A1394" s="73"/>
      <c r="B1394" s="351"/>
      <c r="C1394" s="130"/>
      <c r="D1394" s="73"/>
      <c r="E1394" s="130"/>
      <c r="F1394" s="73"/>
      <c r="G1394" s="169"/>
      <c r="H1394" s="287"/>
      <c r="I1394" s="285"/>
      <c r="J1394" s="775"/>
      <c r="K1394" s="409">
        <f>'RESOLUCIONES 2024'!$C1394-'RESOLUCIONES 2024'!$J1394</f>
        <v>0</v>
      </c>
      <c r="L1394" s="73"/>
      <c r="M1394" s="73"/>
      <c r="N1394" s="21"/>
      <c r="O1394" s="21"/>
    </row>
    <row r="1395" ht="15.75" customHeight="1">
      <c r="A1395" s="73"/>
      <c r="B1395" s="351"/>
      <c r="C1395" s="130"/>
      <c r="D1395" s="73"/>
      <c r="E1395" s="130"/>
      <c r="F1395" s="73"/>
      <c r="G1395" s="169"/>
      <c r="H1395" s="287"/>
      <c r="I1395" s="285"/>
      <c r="J1395" s="775"/>
      <c r="K1395" s="409">
        <f>'RESOLUCIONES 2024'!$C1395-'RESOLUCIONES 2024'!$J1395</f>
        <v>0</v>
      </c>
      <c r="L1395" s="73"/>
      <c r="M1395" s="73"/>
      <c r="N1395" s="21"/>
      <c r="O1395" s="21"/>
    </row>
    <row r="1396" ht="15.75" customHeight="1">
      <c r="A1396" s="73"/>
      <c r="B1396" s="351"/>
      <c r="C1396" s="130"/>
      <c r="D1396" s="73"/>
      <c r="E1396" s="130"/>
      <c r="F1396" s="73"/>
      <c r="G1396" s="169"/>
      <c r="H1396" s="287"/>
      <c r="I1396" s="285"/>
      <c r="J1396" s="775"/>
      <c r="K1396" s="409">
        <f>'RESOLUCIONES 2024'!$C1396-'RESOLUCIONES 2024'!$J1396</f>
        <v>0</v>
      </c>
      <c r="L1396" s="73"/>
      <c r="M1396" s="73"/>
      <c r="N1396" s="21"/>
      <c r="O1396" s="21"/>
    </row>
    <row r="1397" ht="15.75" customHeight="1">
      <c r="A1397" s="73"/>
      <c r="B1397" s="351"/>
      <c r="C1397" s="130"/>
      <c r="D1397" s="73"/>
      <c r="E1397" s="130"/>
      <c r="F1397" s="73"/>
      <c r="G1397" s="169"/>
      <c r="H1397" s="287"/>
      <c r="I1397" s="285"/>
      <c r="J1397" s="775"/>
      <c r="K1397" s="409">
        <f>'RESOLUCIONES 2024'!$C1397-'RESOLUCIONES 2024'!$J1397</f>
        <v>0</v>
      </c>
      <c r="L1397" s="73"/>
      <c r="M1397" s="73"/>
      <c r="N1397" s="21"/>
      <c r="O1397" s="21"/>
    </row>
    <row r="1398" ht="15.75" customHeight="1">
      <c r="A1398" s="73"/>
      <c r="B1398" s="351"/>
      <c r="C1398" s="130"/>
      <c r="D1398" s="73"/>
      <c r="E1398" s="130"/>
      <c r="F1398" s="73"/>
      <c r="G1398" s="169"/>
      <c r="H1398" s="287"/>
      <c r="I1398" s="285"/>
      <c r="J1398" s="775"/>
      <c r="K1398" s="409">
        <f>'RESOLUCIONES 2024'!$C1398-'RESOLUCIONES 2024'!$J1398</f>
        <v>0</v>
      </c>
      <c r="L1398" s="73"/>
      <c r="M1398" s="73"/>
      <c r="N1398" s="21"/>
      <c r="O1398" s="21"/>
    </row>
    <row r="1399" ht="15.75" customHeight="1">
      <c r="A1399" s="73"/>
      <c r="B1399" s="351"/>
      <c r="C1399" s="130"/>
      <c r="D1399" s="73"/>
      <c r="E1399" s="130"/>
      <c r="F1399" s="73"/>
      <c r="G1399" s="169"/>
      <c r="H1399" s="287"/>
      <c r="I1399" s="285"/>
      <c r="J1399" s="775"/>
      <c r="K1399" s="409">
        <f>'RESOLUCIONES 2024'!$C1399-'RESOLUCIONES 2024'!$J1399</f>
        <v>0</v>
      </c>
      <c r="L1399" s="73"/>
      <c r="M1399" s="73"/>
      <c r="N1399" s="21"/>
      <c r="O1399" s="21"/>
    </row>
    <row r="1400" ht="15.75" customHeight="1">
      <c r="A1400" s="73"/>
      <c r="B1400" s="351"/>
      <c r="C1400" s="130"/>
      <c r="D1400" s="73"/>
      <c r="E1400" s="130"/>
      <c r="F1400" s="73"/>
      <c r="G1400" s="169"/>
      <c r="H1400" s="287"/>
      <c r="I1400" s="285"/>
      <c r="J1400" s="775"/>
      <c r="K1400" s="409">
        <f>'RESOLUCIONES 2024'!$C1400-'RESOLUCIONES 2024'!$J1400</f>
        <v>0</v>
      </c>
      <c r="L1400" s="73"/>
      <c r="M1400" s="73"/>
      <c r="N1400" s="21"/>
      <c r="O1400" s="21"/>
    </row>
    <row r="1401" ht="15.75" customHeight="1">
      <c r="A1401" s="73"/>
      <c r="B1401" s="351"/>
      <c r="C1401" s="130"/>
      <c r="D1401" s="73"/>
      <c r="E1401" s="130"/>
      <c r="F1401" s="73"/>
      <c r="G1401" s="169"/>
      <c r="H1401" s="287"/>
      <c r="I1401" s="285"/>
      <c r="J1401" s="775"/>
      <c r="K1401" s="409">
        <f>'RESOLUCIONES 2024'!$C1401-'RESOLUCIONES 2024'!$J1401</f>
        <v>0</v>
      </c>
      <c r="L1401" s="73"/>
      <c r="M1401" s="73"/>
      <c r="N1401" s="21"/>
      <c r="O1401" s="21"/>
    </row>
    <row r="1402" ht="15.75" customHeight="1">
      <c r="A1402" s="73"/>
      <c r="B1402" s="351"/>
      <c r="C1402" s="130"/>
      <c r="D1402" s="73"/>
      <c r="E1402" s="130"/>
      <c r="F1402" s="73"/>
      <c r="G1402" s="169"/>
      <c r="H1402" s="287"/>
      <c r="I1402" s="285"/>
      <c r="J1402" s="775"/>
      <c r="K1402" s="409">
        <f>'RESOLUCIONES 2024'!$C1402-'RESOLUCIONES 2024'!$J1402</f>
        <v>0</v>
      </c>
      <c r="L1402" s="73"/>
      <c r="M1402" s="73"/>
      <c r="N1402" s="21"/>
      <c r="O1402" s="21"/>
    </row>
    <row r="1403" ht="15.75" customHeight="1">
      <c r="A1403" s="73"/>
      <c r="B1403" s="351"/>
      <c r="C1403" s="130"/>
      <c r="D1403" s="73"/>
      <c r="E1403" s="130"/>
      <c r="F1403" s="73"/>
      <c r="G1403" s="169"/>
      <c r="H1403" s="287"/>
      <c r="I1403" s="285"/>
      <c r="J1403" s="775"/>
      <c r="K1403" s="409">
        <f>'RESOLUCIONES 2024'!$C1403-'RESOLUCIONES 2024'!$J1403</f>
        <v>0</v>
      </c>
      <c r="L1403" s="73"/>
      <c r="M1403" s="73"/>
      <c r="N1403" s="21"/>
      <c r="O1403" s="21"/>
    </row>
    <row r="1404" ht="15.75" customHeight="1">
      <c r="A1404" s="73"/>
      <c r="B1404" s="351"/>
      <c r="C1404" s="130"/>
      <c r="D1404" s="73"/>
      <c r="E1404" s="130"/>
      <c r="F1404" s="73"/>
      <c r="G1404" s="169"/>
      <c r="H1404" s="287"/>
      <c r="I1404" s="285"/>
      <c r="J1404" s="775"/>
      <c r="K1404" s="409">
        <f>'RESOLUCIONES 2024'!$C1404-'RESOLUCIONES 2024'!$J1404</f>
        <v>0</v>
      </c>
      <c r="L1404" s="73"/>
      <c r="M1404" s="73"/>
      <c r="N1404" s="21"/>
      <c r="O1404" s="21"/>
    </row>
    <row r="1405" ht="15.75" customHeight="1">
      <c r="A1405" s="73"/>
      <c r="B1405" s="351"/>
      <c r="C1405" s="130"/>
      <c r="D1405" s="73"/>
      <c r="E1405" s="130"/>
      <c r="F1405" s="73"/>
      <c r="G1405" s="169"/>
      <c r="H1405" s="287"/>
      <c r="I1405" s="285"/>
      <c r="J1405" s="775"/>
      <c r="K1405" s="409">
        <f>'RESOLUCIONES 2024'!$C1405-'RESOLUCIONES 2024'!$J1405</f>
        <v>0</v>
      </c>
      <c r="L1405" s="73"/>
      <c r="M1405" s="73"/>
      <c r="N1405" s="21"/>
      <c r="O1405" s="21"/>
    </row>
    <row r="1406" ht="15.75" customHeight="1">
      <c r="A1406" s="73"/>
      <c r="B1406" s="351"/>
      <c r="C1406" s="130"/>
      <c r="D1406" s="73"/>
      <c r="E1406" s="130"/>
      <c r="F1406" s="73"/>
      <c r="G1406" s="169"/>
      <c r="H1406" s="287"/>
      <c r="I1406" s="285"/>
      <c r="J1406" s="775"/>
      <c r="K1406" s="409">
        <f>'RESOLUCIONES 2024'!$C1406-'RESOLUCIONES 2024'!$J1406</f>
        <v>0</v>
      </c>
      <c r="L1406" s="73"/>
      <c r="M1406" s="73"/>
      <c r="N1406" s="21"/>
      <c r="O1406" s="21"/>
    </row>
    <row r="1407" ht="15.75" customHeight="1">
      <c r="A1407" s="73"/>
      <c r="B1407" s="351"/>
      <c r="C1407" s="130"/>
      <c r="D1407" s="73"/>
      <c r="E1407" s="130"/>
      <c r="F1407" s="73"/>
      <c r="G1407" s="169"/>
      <c r="H1407" s="287"/>
      <c r="I1407" s="285"/>
      <c r="J1407" s="775"/>
      <c r="K1407" s="409">
        <f>'RESOLUCIONES 2024'!$C1407-'RESOLUCIONES 2024'!$J1407</f>
        <v>0</v>
      </c>
      <c r="L1407" s="73"/>
      <c r="M1407" s="73"/>
      <c r="N1407" s="21"/>
      <c r="O1407" s="21"/>
    </row>
    <row r="1408" ht="15.75" customHeight="1">
      <c r="A1408" s="73"/>
      <c r="B1408" s="351"/>
      <c r="C1408" s="130"/>
      <c r="D1408" s="73"/>
      <c r="E1408" s="130"/>
      <c r="F1408" s="73"/>
      <c r="G1408" s="169"/>
      <c r="H1408" s="287"/>
      <c r="I1408" s="285"/>
      <c r="J1408" s="775"/>
      <c r="K1408" s="409">
        <f>'RESOLUCIONES 2024'!$C1408-'RESOLUCIONES 2024'!$J1408</f>
        <v>0</v>
      </c>
      <c r="L1408" s="73"/>
      <c r="M1408" s="73"/>
      <c r="N1408" s="21"/>
      <c r="O1408" s="21"/>
    </row>
    <row r="1409" ht="15.75" customHeight="1">
      <c r="A1409" s="73"/>
      <c r="B1409" s="351"/>
      <c r="C1409" s="130"/>
      <c r="D1409" s="73"/>
      <c r="E1409" s="130"/>
      <c r="F1409" s="73"/>
      <c r="G1409" s="169"/>
      <c r="H1409" s="287"/>
      <c r="I1409" s="285"/>
      <c r="J1409" s="775"/>
      <c r="K1409" s="409">
        <f>'RESOLUCIONES 2024'!$C1409-'RESOLUCIONES 2024'!$J1409</f>
        <v>0</v>
      </c>
      <c r="L1409" s="73"/>
      <c r="M1409" s="73"/>
      <c r="N1409" s="21"/>
      <c r="O1409" s="21"/>
    </row>
    <row r="1410" ht="15.75" customHeight="1">
      <c r="A1410" s="73"/>
      <c r="B1410" s="351"/>
      <c r="C1410" s="130"/>
      <c r="D1410" s="73"/>
      <c r="E1410" s="130"/>
      <c r="F1410" s="73"/>
      <c r="G1410" s="169"/>
      <c r="H1410" s="287"/>
      <c r="I1410" s="285"/>
      <c r="J1410" s="775"/>
      <c r="K1410" s="409">
        <f>'RESOLUCIONES 2024'!$C1410-'RESOLUCIONES 2024'!$J1410</f>
        <v>0</v>
      </c>
      <c r="L1410" s="73"/>
      <c r="M1410" s="73"/>
      <c r="N1410" s="21"/>
      <c r="O1410" s="21"/>
    </row>
    <row r="1411" ht="15.75" customHeight="1">
      <c r="A1411" s="73"/>
      <c r="B1411" s="351"/>
      <c r="C1411" s="130"/>
      <c r="D1411" s="73"/>
      <c r="E1411" s="130"/>
      <c r="F1411" s="73"/>
      <c r="G1411" s="169"/>
      <c r="H1411" s="287"/>
      <c r="I1411" s="285"/>
      <c r="J1411" s="775"/>
      <c r="K1411" s="409">
        <f>'RESOLUCIONES 2024'!$C1411-'RESOLUCIONES 2024'!$J1411</f>
        <v>0</v>
      </c>
      <c r="L1411" s="73"/>
      <c r="M1411" s="73"/>
      <c r="N1411" s="21"/>
      <c r="O1411" s="21"/>
    </row>
    <row r="1412" ht="15.75" customHeight="1">
      <c r="A1412" s="73"/>
      <c r="B1412" s="351"/>
      <c r="C1412" s="130"/>
      <c r="D1412" s="73"/>
      <c r="E1412" s="130"/>
      <c r="F1412" s="73"/>
      <c r="G1412" s="169"/>
      <c r="H1412" s="287"/>
      <c r="I1412" s="285"/>
      <c r="J1412" s="775"/>
      <c r="K1412" s="409">
        <f>'RESOLUCIONES 2024'!$C1412-'RESOLUCIONES 2024'!$J1412</f>
        <v>0</v>
      </c>
      <c r="L1412" s="73"/>
      <c r="M1412" s="73"/>
      <c r="N1412" s="21"/>
      <c r="O1412" s="21"/>
    </row>
    <row r="1413" ht="15.75" customHeight="1">
      <c r="A1413" s="73"/>
      <c r="B1413" s="351"/>
      <c r="C1413" s="130"/>
      <c r="D1413" s="73"/>
      <c r="E1413" s="130"/>
      <c r="F1413" s="73"/>
      <c r="G1413" s="169"/>
      <c r="H1413" s="287"/>
      <c r="I1413" s="285"/>
      <c r="J1413" s="775"/>
      <c r="K1413" s="409">
        <f>'RESOLUCIONES 2024'!$C1413-'RESOLUCIONES 2024'!$J1413</f>
        <v>0</v>
      </c>
      <c r="L1413" s="73"/>
      <c r="M1413" s="73"/>
      <c r="N1413" s="21"/>
      <c r="O1413" s="21"/>
    </row>
    <row r="1414" ht="15.75" customHeight="1">
      <c r="A1414" s="73"/>
      <c r="B1414" s="351"/>
      <c r="C1414" s="130"/>
      <c r="D1414" s="73"/>
      <c r="E1414" s="130"/>
      <c r="F1414" s="73"/>
      <c r="G1414" s="169"/>
      <c r="H1414" s="287"/>
      <c r="I1414" s="285"/>
      <c r="J1414" s="775"/>
      <c r="K1414" s="409">
        <f>'RESOLUCIONES 2024'!$C1414-'RESOLUCIONES 2024'!$J1414</f>
        <v>0</v>
      </c>
      <c r="L1414" s="73"/>
      <c r="M1414" s="73"/>
      <c r="N1414" s="21"/>
      <c r="O1414" s="21"/>
    </row>
    <row r="1415" ht="15.75" customHeight="1">
      <c r="A1415" s="73"/>
      <c r="B1415" s="351"/>
      <c r="C1415" s="130"/>
      <c r="D1415" s="73"/>
      <c r="E1415" s="130"/>
      <c r="F1415" s="73"/>
      <c r="G1415" s="169"/>
      <c r="H1415" s="287"/>
      <c r="I1415" s="285"/>
      <c r="J1415" s="775"/>
      <c r="K1415" s="409">
        <f>'RESOLUCIONES 2024'!$C1415-'RESOLUCIONES 2024'!$J1415</f>
        <v>0</v>
      </c>
      <c r="L1415" s="73"/>
      <c r="M1415" s="73"/>
      <c r="N1415" s="21"/>
      <c r="O1415" s="21"/>
    </row>
    <row r="1416" ht="15.75" customHeight="1">
      <c r="A1416" s="73"/>
      <c r="B1416" s="351"/>
      <c r="C1416" s="130"/>
      <c r="D1416" s="73"/>
      <c r="E1416" s="130"/>
      <c r="F1416" s="73"/>
      <c r="G1416" s="169"/>
      <c r="H1416" s="287"/>
      <c r="I1416" s="285"/>
      <c r="J1416" s="775"/>
      <c r="K1416" s="409">
        <f>'RESOLUCIONES 2024'!$C1416-'RESOLUCIONES 2024'!$J1416</f>
        <v>0</v>
      </c>
      <c r="L1416" s="73"/>
      <c r="M1416" s="73"/>
      <c r="N1416" s="21"/>
      <c r="O1416" s="21"/>
    </row>
    <row r="1417" ht="15.75" customHeight="1">
      <c r="A1417" s="73"/>
      <c r="B1417" s="351"/>
      <c r="C1417" s="130"/>
      <c r="D1417" s="73"/>
      <c r="E1417" s="130"/>
      <c r="F1417" s="73"/>
      <c r="G1417" s="169"/>
      <c r="H1417" s="287"/>
      <c r="I1417" s="285"/>
      <c r="J1417" s="775"/>
      <c r="K1417" s="409">
        <f>'RESOLUCIONES 2024'!$C1417-'RESOLUCIONES 2024'!$J1417</f>
        <v>0</v>
      </c>
      <c r="L1417" s="73"/>
      <c r="M1417" s="73"/>
      <c r="N1417" s="21"/>
      <c r="O1417" s="21"/>
    </row>
    <row r="1418" ht="15.75" customHeight="1">
      <c r="A1418" s="73"/>
      <c r="B1418" s="351"/>
      <c r="C1418" s="130"/>
      <c r="D1418" s="73"/>
      <c r="E1418" s="130"/>
      <c r="F1418" s="73"/>
      <c r="G1418" s="169"/>
      <c r="H1418" s="287"/>
      <c r="I1418" s="285"/>
      <c r="J1418" s="775"/>
      <c r="K1418" s="409">
        <f>'RESOLUCIONES 2024'!$C1418-'RESOLUCIONES 2024'!$J1418</f>
        <v>0</v>
      </c>
      <c r="L1418" s="73"/>
      <c r="M1418" s="73"/>
      <c r="N1418" s="21"/>
      <c r="O1418" s="21"/>
    </row>
    <row r="1419" ht="15.75" customHeight="1">
      <c r="A1419" s="73"/>
      <c r="B1419" s="351"/>
      <c r="C1419" s="130"/>
      <c r="D1419" s="73"/>
      <c r="E1419" s="130"/>
      <c r="F1419" s="73"/>
      <c r="G1419" s="169"/>
      <c r="H1419" s="287"/>
      <c r="I1419" s="285"/>
      <c r="J1419" s="775"/>
      <c r="K1419" s="409">
        <f>'RESOLUCIONES 2024'!$C1419-'RESOLUCIONES 2024'!$J1419</f>
        <v>0</v>
      </c>
      <c r="L1419" s="73"/>
      <c r="M1419" s="73"/>
      <c r="N1419" s="21"/>
      <c r="O1419" s="21"/>
    </row>
    <row r="1420" ht="15.75" customHeight="1">
      <c r="A1420" s="73"/>
      <c r="B1420" s="351"/>
      <c r="C1420" s="130"/>
      <c r="D1420" s="73"/>
      <c r="E1420" s="130"/>
      <c r="F1420" s="73"/>
      <c r="G1420" s="169"/>
      <c r="H1420" s="287"/>
      <c r="I1420" s="285"/>
      <c r="J1420" s="775"/>
      <c r="K1420" s="409">
        <f>'RESOLUCIONES 2024'!$C1420-'RESOLUCIONES 2024'!$J1420</f>
        <v>0</v>
      </c>
      <c r="L1420" s="73"/>
      <c r="M1420" s="73"/>
      <c r="N1420" s="21"/>
      <c r="O1420" s="21"/>
    </row>
    <row r="1421" ht="15.75" customHeight="1">
      <c r="A1421" s="73"/>
      <c r="B1421" s="351"/>
      <c r="C1421" s="130"/>
      <c r="D1421" s="73"/>
      <c r="E1421" s="130"/>
      <c r="F1421" s="73"/>
      <c r="G1421" s="169"/>
      <c r="H1421" s="287"/>
      <c r="I1421" s="285"/>
      <c r="J1421" s="775"/>
      <c r="K1421" s="409">
        <f>'RESOLUCIONES 2024'!$C1421-'RESOLUCIONES 2024'!$J1421</f>
        <v>0</v>
      </c>
      <c r="L1421" s="73"/>
      <c r="M1421" s="73"/>
      <c r="N1421" s="21"/>
      <c r="O1421" s="21"/>
    </row>
    <row r="1422" ht="15.75" customHeight="1">
      <c r="A1422" s="73"/>
      <c r="B1422" s="351"/>
      <c r="C1422" s="130"/>
      <c r="D1422" s="73"/>
      <c r="E1422" s="130"/>
      <c r="F1422" s="73"/>
      <c r="G1422" s="169"/>
      <c r="H1422" s="287"/>
      <c r="I1422" s="285"/>
      <c r="J1422" s="775"/>
      <c r="K1422" s="409">
        <f>'RESOLUCIONES 2024'!$C1422-'RESOLUCIONES 2024'!$J1422</f>
        <v>0</v>
      </c>
      <c r="L1422" s="73"/>
      <c r="M1422" s="73"/>
      <c r="N1422" s="21"/>
      <c r="O1422" s="21"/>
    </row>
    <row r="1423" ht="15.75" customHeight="1">
      <c r="A1423" s="73"/>
      <c r="B1423" s="351"/>
      <c r="C1423" s="130"/>
      <c r="D1423" s="73"/>
      <c r="E1423" s="130"/>
      <c r="F1423" s="73"/>
      <c r="G1423" s="169"/>
      <c r="H1423" s="287"/>
      <c r="I1423" s="285"/>
      <c r="J1423" s="775"/>
      <c r="K1423" s="409">
        <f>'RESOLUCIONES 2024'!$C1423-'RESOLUCIONES 2024'!$J1423</f>
        <v>0</v>
      </c>
      <c r="L1423" s="73"/>
      <c r="M1423" s="73"/>
      <c r="N1423" s="21"/>
      <c r="O1423" s="21"/>
    </row>
    <row r="1424" ht="15.75" customHeight="1">
      <c r="A1424" s="73"/>
      <c r="B1424" s="351"/>
      <c r="C1424" s="130"/>
      <c r="D1424" s="73"/>
      <c r="E1424" s="130"/>
      <c r="F1424" s="73"/>
      <c r="G1424" s="169"/>
      <c r="H1424" s="287"/>
      <c r="I1424" s="285"/>
      <c r="J1424" s="775"/>
      <c r="K1424" s="409">
        <f>'RESOLUCIONES 2024'!$C1424-'RESOLUCIONES 2024'!$J1424</f>
        <v>0</v>
      </c>
      <c r="L1424" s="73"/>
      <c r="M1424" s="73"/>
      <c r="N1424" s="21"/>
      <c r="O1424" s="21"/>
    </row>
    <row r="1425" ht="15.75" customHeight="1">
      <c r="A1425" s="73"/>
      <c r="B1425" s="351"/>
      <c r="C1425" s="130"/>
      <c r="D1425" s="73"/>
      <c r="E1425" s="130"/>
      <c r="F1425" s="73"/>
      <c r="G1425" s="169"/>
      <c r="H1425" s="287"/>
      <c r="I1425" s="285"/>
      <c r="J1425" s="775"/>
      <c r="K1425" s="409">
        <f>'RESOLUCIONES 2024'!$C1425-'RESOLUCIONES 2024'!$J1425</f>
        <v>0</v>
      </c>
      <c r="L1425" s="73"/>
      <c r="M1425" s="73"/>
      <c r="N1425" s="21"/>
      <c r="O1425" s="21"/>
    </row>
    <row r="1426" ht="15.75" customHeight="1">
      <c r="A1426" s="73"/>
      <c r="B1426" s="351"/>
      <c r="C1426" s="130"/>
      <c r="D1426" s="73"/>
      <c r="E1426" s="130"/>
      <c r="F1426" s="73"/>
      <c r="G1426" s="169"/>
      <c r="H1426" s="287"/>
      <c r="I1426" s="285"/>
      <c r="J1426" s="775"/>
      <c r="K1426" s="409">
        <f>'RESOLUCIONES 2024'!$C1426-'RESOLUCIONES 2024'!$J1426</f>
        <v>0</v>
      </c>
      <c r="L1426" s="73"/>
      <c r="M1426" s="73"/>
      <c r="N1426" s="21"/>
      <c r="O1426" s="21"/>
    </row>
    <row r="1427" ht="15.75" customHeight="1">
      <c r="A1427" s="73"/>
      <c r="B1427" s="351"/>
      <c r="C1427" s="130"/>
      <c r="D1427" s="73"/>
      <c r="E1427" s="130"/>
      <c r="F1427" s="73"/>
      <c r="G1427" s="169"/>
      <c r="H1427" s="287"/>
      <c r="I1427" s="285"/>
      <c r="J1427" s="775"/>
      <c r="K1427" s="409">
        <f>'RESOLUCIONES 2024'!$C1427-'RESOLUCIONES 2024'!$J1427</f>
        <v>0</v>
      </c>
      <c r="L1427" s="73"/>
      <c r="M1427" s="73"/>
      <c r="N1427" s="21"/>
      <c r="O1427" s="21"/>
    </row>
    <row r="1428" ht="15.75" customHeight="1">
      <c r="A1428" s="73"/>
      <c r="B1428" s="351"/>
      <c r="C1428" s="130"/>
      <c r="D1428" s="73"/>
      <c r="E1428" s="130"/>
      <c r="F1428" s="73"/>
      <c r="G1428" s="169"/>
      <c r="H1428" s="287"/>
      <c r="I1428" s="285"/>
      <c r="J1428" s="775"/>
      <c r="K1428" s="409">
        <f>'RESOLUCIONES 2024'!$C1428-'RESOLUCIONES 2024'!$J1428</f>
        <v>0</v>
      </c>
      <c r="L1428" s="73"/>
      <c r="M1428" s="73"/>
      <c r="N1428" s="21"/>
      <c r="O1428" s="21"/>
    </row>
    <row r="1429" ht="15.75" customHeight="1">
      <c r="A1429" s="73"/>
      <c r="B1429" s="351"/>
      <c r="C1429" s="130"/>
      <c r="D1429" s="73"/>
      <c r="E1429" s="130"/>
      <c r="F1429" s="73"/>
      <c r="G1429" s="169"/>
      <c r="H1429" s="287"/>
      <c r="I1429" s="285"/>
      <c r="J1429" s="775"/>
      <c r="K1429" s="409">
        <f>'RESOLUCIONES 2024'!$C1429-'RESOLUCIONES 2024'!$J1429</f>
        <v>0</v>
      </c>
      <c r="L1429" s="73"/>
      <c r="M1429" s="73"/>
      <c r="N1429" s="21"/>
      <c r="O1429" s="21"/>
    </row>
    <row r="1430" ht="15.75" customHeight="1">
      <c r="A1430" s="73"/>
      <c r="B1430" s="351"/>
      <c r="C1430" s="130"/>
      <c r="D1430" s="73"/>
      <c r="E1430" s="130"/>
      <c r="F1430" s="73"/>
      <c r="G1430" s="169"/>
      <c r="H1430" s="287"/>
      <c r="I1430" s="285"/>
      <c r="J1430" s="775"/>
      <c r="K1430" s="409">
        <f>'RESOLUCIONES 2024'!$C1430-'RESOLUCIONES 2024'!$J1430</f>
        <v>0</v>
      </c>
      <c r="L1430" s="73"/>
      <c r="M1430" s="73"/>
      <c r="N1430" s="21"/>
      <c r="O1430" s="21"/>
    </row>
    <row r="1431" ht="15.75" customHeight="1">
      <c r="A1431" s="73"/>
      <c r="B1431" s="351"/>
      <c r="C1431" s="130"/>
      <c r="D1431" s="73"/>
      <c r="E1431" s="130"/>
      <c r="F1431" s="73"/>
      <c r="G1431" s="169"/>
      <c r="H1431" s="287"/>
      <c r="I1431" s="285"/>
      <c r="J1431" s="775"/>
      <c r="K1431" s="409">
        <f>'RESOLUCIONES 2024'!$C1431-'RESOLUCIONES 2024'!$J1431</f>
        <v>0</v>
      </c>
      <c r="L1431" s="73"/>
      <c r="M1431" s="73"/>
      <c r="N1431" s="21"/>
      <c r="O1431" s="21"/>
    </row>
    <row r="1432" ht="15.75" customHeight="1">
      <c r="A1432" s="73"/>
      <c r="B1432" s="351"/>
      <c r="C1432" s="130"/>
      <c r="D1432" s="73"/>
      <c r="E1432" s="130"/>
      <c r="F1432" s="73"/>
      <c r="G1432" s="169"/>
      <c r="H1432" s="287"/>
      <c r="I1432" s="285"/>
      <c r="J1432" s="775"/>
      <c r="K1432" s="409">
        <f>'RESOLUCIONES 2024'!$C1432-'RESOLUCIONES 2024'!$J1432</f>
        <v>0</v>
      </c>
      <c r="L1432" s="73"/>
      <c r="M1432" s="73"/>
      <c r="N1432" s="21"/>
      <c r="O1432" s="21"/>
    </row>
    <row r="1433" ht="15.75" customHeight="1">
      <c r="A1433" s="73"/>
      <c r="B1433" s="351"/>
      <c r="C1433" s="130"/>
      <c r="D1433" s="73"/>
      <c r="E1433" s="130"/>
      <c r="F1433" s="73"/>
      <c r="G1433" s="169"/>
      <c r="H1433" s="287"/>
      <c r="I1433" s="285"/>
      <c r="J1433" s="775"/>
      <c r="K1433" s="409">
        <f>'RESOLUCIONES 2024'!$C1433-'RESOLUCIONES 2024'!$J1433</f>
        <v>0</v>
      </c>
      <c r="L1433" s="73"/>
      <c r="M1433" s="73"/>
      <c r="N1433" s="21"/>
      <c r="O1433" s="21"/>
    </row>
    <row r="1434" ht="15.75" customHeight="1">
      <c r="A1434" s="73"/>
      <c r="B1434" s="351"/>
      <c r="C1434" s="130"/>
      <c r="D1434" s="73"/>
      <c r="E1434" s="130"/>
      <c r="F1434" s="73"/>
      <c r="G1434" s="169"/>
      <c r="H1434" s="287"/>
      <c r="I1434" s="285"/>
      <c r="J1434" s="775"/>
      <c r="K1434" s="409">
        <f>'RESOLUCIONES 2024'!$C1434-'RESOLUCIONES 2024'!$J1434</f>
        <v>0</v>
      </c>
      <c r="L1434" s="73"/>
      <c r="M1434" s="73"/>
      <c r="N1434" s="21"/>
      <c r="O1434" s="21"/>
    </row>
    <row r="1435" ht="15.75" customHeight="1">
      <c r="A1435" s="73"/>
      <c r="B1435" s="351"/>
      <c r="C1435" s="130"/>
      <c r="D1435" s="73"/>
      <c r="E1435" s="130"/>
      <c r="F1435" s="73"/>
      <c r="G1435" s="169"/>
      <c r="H1435" s="287"/>
      <c r="I1435" s="285"/>
      <c r="J1435" s="775"/>
      <c r="K1435" s="409">
        <f>'RESOLUCIONES 2024'!$C1435-'RESOLUCIONES 2024'!$J1435</f>
        <v>0</v>
      </c>
      <c r="L1435" s="73"/>
      <c r="M1435" s="73"/>
      <c r="N1435" s="21"/>
      <c r="O1435" s="21"/>
    </row>
    <row r="1436" ht="15.75" customHeight="1">
      <c r="A1436" s="73"/>
      <c r="B1436" s="351"/>
      <c r="C1436" s="130"/>
      <c r="D1436" s="73"/>
      <c r="E1436" s="130"/>
      <c r="F1436" s="73"/>
      <c r="G1436" s="169"/>
      <c r="H1436" s="287"/>
      <c r="I1436" s="285"/>
      <c r="J1436" s="775"/>
      <c r="K1436" s="409">
        <f>'RESOLUCIONES 2024'!$C1436-'RESOLUCIONES 2024'!$J1436</f>
        <v>0</v>
      </c>
      <c r="L1436" s="73"/>
      <c r="M1436" s="73"/>
      <c r="N1436" s="21"/>
      <c r="O1436" s="21"/>
    </row>
    <row r="1437" ht="15.75" customHeight="1">
      <c r="A1437" s="73"/>
      <c r="B1437" s="351"/>
      <c r="C1437" s="130"/>
      <c r="D1437" s="73"/>
      <c r="E1437" s="130"/>
      <c r="F1437" s="73"/>
      <c r="G1437" s="169"/>
      <c r="H1437" s="287"/>
      <c r="I1437" s="285"/>
      <c r="J1437" s="775"/>
      <c r="K1437" s="409">
        <f>'RESOLUCIONES 2024'!$C1437-'RESOLUCIONES 2024'!$J1437</f>
        <v>0</v>
      </c>
      <c r="L1437" s="73"/>
      <c r="M1437" s="73"/>
      <c r="N1437" s="21"/>
      <c r="O1437" s="21"/>
    </row>
    <row r="1438" ht="15.75" customHeight="1">
      <c r="A1438" s="73"/>
      <c r="B1438" s="351"/>
      <c r="C1438" s="130"/>
      <c r="D1438" s="73"/>
      <c r="E1438" s="130"/>
      <c r="F1438" s="73"/>
      <c r="G1438" s="169"/>
      <c r="H1438" s="287"/>
      <c r="I1438" s="285"/>
      <c r="J1438" s="775"/>
      <c r="K1438" s="409">
        <f>'RESOLUCIONES 2024'!$C1438-'RESOLUCIONES 2024'!$J1438</f>
        <v>0</v>
      </c>
      <c r="L1438" s="73"/>
      <c r="M1438" s="73"/>
      <c r="N1438" s="21"/>
      <c r="O1438" s="21"/>
    </row>
    <row r="1439" ht="15.75" customHeight="1">
      <c r="A1439" s="73"/>
      <c r="B1439" s="351"/>
      <c r="C1439" s="130"/>
      <c r="D1439" s="73"/>
      <c r="E1439" s="130"/>
      <c r="F1439" s="73"/>
      <c r="G1439" s="169"/>
      <c r="H1439" s="287"/>
      <c r="I1439" s="285"/>
      <c r="J1439" s="775"/>
      <c r="K1439" s="409">
        <f>'RESOLUCIONES 2024'!$C1439-'RESOLUCIONES 2024'!$J1439</f>
        <v>0</v>
      </c>
      <c r="L1439" s="73"/>
      <c r="M1439" s="73"/>
      <c r="N1439" s="21"/>
      <c r="O1439" s="21"/>
    </row>
    <row r="1440" ht="15.75" customHeight="1">
      <c r="A1440" s="73"/>
      <c r="B1440" s="351"/>
      <c r="C1440" s="130"/>
      <c r="D1440" s="73"/>
      <c r="E1440" s="130"/>
      <c r="F1440" s="73"/>
      <c r="G1440" s="169"/>
      <c r="H1440" s="287"/>
      <c r="I1440" s="285"/>
      <c r="J1440" s="775"/>
      <c r="K1440" s="409">
        <f>'RESOLUCIONES 2024'!$C1440-'RESOLUCIONES 2024'!$J1440</f>
        <v>0</v>
      </c>
      <c r="L1440" s="73"/>
      <c r="M1440" s="73"/>
      <c r="N1440" s="21"/>
      <c r="O1440" s="21"/>
    </row>
    <row r="1441" ht="15.75" customHeight="1">
      <c r="A1441" s="73"/>
      <c r="B1441" s="351"/>
      <c r="C1441" s="130"/>
      <c r="D1441" s="73"/>
      <c r="E1441" s="130"/>
      <c r="F1441" s="73"/>
      <c r="G1441" s="169"/>
      <c r="H1441" s="287"/>
      <c r="I1441" s="285"/>
      <c r="J1441" s="775"/>
      <c r="K1441" s="409">
        <f>'RESOLUCIONES 2024'!$C1441-'RESOLUCIONES 2024'!$J1441</f>
        <v>0</v>
      </c>
      <c r="L1441" s="73"/>
      <c r="M1441" s="73"/>
      <c r="N1441" s="21"/>
      <c r="O1441" s="21"/>
    </row>
    <row r="1442" ht="15.75" customHeight="1">
      <c r="A1442" s="73"/>
      <c r="B1442" s="351"/>
      <c r="C1442" s="130"/>
      <c r="D1442" s="73"/>
      <c r="E1442" s="130"/>
      <c r="F1442" s="73"/>
      <c r="G1442" s="169"/>
      <c r="H1442" s="287"/>
      <c r="I1442" s="285"/>
      <c r="J1442" s="775"/>
      <c r="K1442" s="409">
        <f>'RESOLUCIONES 2024'!$C1442-'RESOLUCIONES 2024'!$J1442</f>
        <v>0</v>
      </c>
      <c r="L1442" s="73"/>
      <c r="M1442" s="73"/>
      <c r="N1442" s="21"/>
      <c r="O1442" s="21"/>
    </row>
    <row r="1443" ht="15.75" customHeight="1">
      <c r="A1443" s="73"/>
      <c r="B1443" s="351"/>
      <c r="C1443" s="130"/>
      <c r="D1443" s="73"/>
      <c r="E1443" s="130"/>
      <c r="F1443" s="73"/>
      <c r="G1443" s="169"/>
      <c r="H1443" s="287"/>
      <c r="I1443" s="285"/>
      <c r="J1443" s="775"/>
      <c r="K1443" s="409">
        <f>'RESOLUCIONES 2024'!$C1443-'RESOLUCIONES 2024'!$J1443</f>
        <v>0</v>
      </c>
      <c r="L1443" s="73"/>
      <c r="M1443" s="73"/>
      <c r="N1443" s="21"/>
      <c r="O1443" s="21"/>
    </row>
    <row r="1444" ht="15.75" customHeight="1">
      <c r="A1444" s="73"/>
      <c r="B1444" s="351"/>
      <c r="C1444" s="130"/>
      <c r="D1444" s="73"/>
      <c r="E1444" s="130"/>
      <c r="F1444" s="73"/>
      <c r="G1444" s="169"/>
      <c r="H1444" s="287"/>
      <c r="I1444" s="285"/>
      <c r="J1444" s="775"/>
      <c r="K1444" s="409">
        <f>'RESOLUCIONES 2024'!$C1444-'RESOLUCIONES 2024'!$J1444</f>
        <v>0</v>
      </c>
      <c r="L1444" s="73"/>
      <c r="M1444" s="73"/>
      <c r="N1444" s="21"/>
      <c r="O1444" s="21"/>
    </row>
    <row r="1445" ht="15.75" customHeight="1">
      <c r="A1445" s="73"/>
      <c r="B1445" s="351"/>
      <c r="C1445" s="130"/>
      <c r="D1445" s="73"/>
      <c r="E1445" s="130"/>
      <c r="F1445" s="73"/>
      <c r="G1445" s="169"/>
      <c r="H1445" s="287"/>
      <c r="I1445" s="285"/>
      <c r="J1445" s="775"/>
      <c r="K1445" s="409">
        <f>'RESOLUCIONES 2024'!$C1445-'RESOLUCIONES 2024'!$J1445</f>
        <v>0</v>
      </c>
      <c r="L1445" s="73"/>
      <c r="M1445" s="73"/>
      <c r="N1445" s="21"/>
      <c r="O1445" s="21"/>
    </row>
    <row r="1446" ht="15.75" customHeight="1">
      <c r="A1446" s="73"/>
      <c r="B1446" s="351"/>
      <c r="C1446" s="130"/>
      <c r="D1446" s="73"/>
      <c r="E1446" s="130"/>
      <c r="F1446" s="73"/>
      <c r="G1446" s="169"/>
      <c r="H1446" s="287"/>
      <c r="I1446" s="285"/>
      <c r="J1446" s="775"/>
      <c r="K1446" s="409">
        <f>'RESOLUCIONES 2024'!$C1446-'RESOLUCIONES 2024'!$J1446</f>
        <v>0</v>
      </c>
      <c r="L1446" s="73"/>
      <c r="M1446" s="73"/>
      <c r="N1446" s="21"/>
      <c r="O1446" s="21"/>
    </row>
    <row r="1447" ht="15.75" customHeight="1">
      <c r="A1447" s="73"/>
      <c r="B1447" s="351"/>
      <c r="C1447" s="130"/>
      <c r="D1447" s="73"/>
      <c r="E1447" s="130"/>
      <c r="F1447" s="73"/>
      <c r="G1447" s="169"/>
      <c r="H1447" s="287"/>
      <c r="I1447" s="285"/>
      <c r="J1447" s="775"/>
      <c r="K1447" s="409">
        <f>'RESOLUCIONES 2024'!$C1447-'RESOLUCIONES 2024'!$J1447</f>
        <v>0</v>
      </c>
      <c r="L1447" s="73"/>
      <c r="M1447" s="73"/>
      <c r="N1447" s="21"/>
      <c r="O1447" s="21"/>
    </row>
    <row r="1448" ht="15.75" customHeight="1">
      <c r="A1448" s="73"/>
      <c r="B1448" s="351"/>
      <c r="C1448" s="130"/>
      <c r="D1448" s="73"/>
      <c r="E1448" s="130"/>
      <c r="F1448" s="73"/>
      <c r="G1448" s="169"/>
      <c r="H1448" s="287"/>
      <c r="I1448" s="285"/>
      <c r="J1448" s="775"/>
      <c r="K1448" s="409">
        <f>'RESOLUCIONES 2024'!$C1448-'RESOLUCIONES 2024'!$J1448</f>
        <v>0</v>
      </c>
      <c r="L1448" s="73"/>
      <c r="M1448" s="73"/>
      <c r="N1448" s="21"/>
      <c r="O1448" s="21"/>
    </row>
    <row r="1449" ht="15.75" customHeight="1">
      <c r="A1449" s="73"/>
      <c r="B1449" s="351"/>
      <c r="C1449" s="130"/>
      <c r="D1449" s="73"/>
      <c r="E1449" s="130"/>
      <c r="F1449" s="73"/>
      <c r="G1449" s="169"/>
      <c r="H1449" s="287"/>
      <c r="I1449" s="285"/>
      <c r="J1449" s="775"/>
      <c r="K1449" s="409">
        <f>'RESOLUCIONES 2024'!$C1449-'RESOLUCIONES 2024'!$J1449</f>
        <v>0</v>
      </c>
      <c r="L1449" s="73"/>
      <c r="M1449" s="73"/>
      <c r="N1449" s="21"/>
      <c r="O1449" s="21"/>
    </row>
    <row r="1450" ht="15.75" customHeight="1">
      <c r="A1450" s="73"/>
      <c r="B1450" s="351"/>
      <c r="C1450" s="130"/>
      <c r="D1450" s="73"/>
      <c r="E1450" s="130"/>
      <c r="F1450" s="73"/>
      <c r="G1450" s="169"/>
      <c r="H1450" s="287"/>
      <c r="I1450" s="285"/>
      <c r="J1450" s="775"/>
      <c r="K1450" s="409">
        <f>'RESOLUCIONES 2024'!$C1450-'RESOLUCIONES 2024'!$J1450</f>
        <v>0</v>
      </c>
      <c r="L1450" s="73"/>
      <c r="M1450" s="73"/>
      <c r="N1450" s="21"/>
      <c r="O1450" s="21"/>
    </row>
    <row r="1451" ht="15.75" customHeight="1">
      <c r="A1451" s="73"/>
      <c r="B1451" s="351"/>
      <c r="C1451" s="130"/>
      <c r="D1451" s="73"/>
      <c r="E1451" s="130"/>
      <c r="F1451" s="73"/>
      <c r="G1451" s="169"/>
      <c r="H1451" s="287"/>
      <c r="I1451" s="285"/>
      <c r="J1451" s="775"/>
      <c r="K1451" s="409">
        <f>'RESOLUCIONES 2024'!$C1451-'RESOLUCIONES 2024'!$J1451</f>
        <v>0</v>
      </c>
      <c r="L1451" s="73"/>
      <c r="M1451" s="73"/>
      <c r="N1451" s="21"/>
      <c r="O1451" s="21"/>
    </row>
    <row r="1452" ht="15.75" customHeight="1">
      <c r="A1452" s="73"/>
      <c r="B1452" s="351"/>
      <c r="C1452" s="130"/>
      <c r="D1452" s="73"/>
      <c r="E1452" s="130"/>
      <c r="F1452" s="73"/>
      <c r="G1452" s="169"/>
      <c r="H1452" s="287"/>
      <c r="I1452" s="285"/>
      <c r="J1452" s="775"/>
      <c r="K1452" s="409">
        <f>'RESOLUCIONES 2024'!$C1452-'RESOLUCIONES 2024'!$J1452</f>
        <v>0</v>
      </c>
      <c r="L1452" s="73"/>
      <c r="M1452" s="73"/>
      <c r="N1452" s="21"/>
      <c r="O1452" s="21"/>
    </row>
    <row r="1453" ht="15.75" customHeight="1">
      <c r="A1453" s="73"/>
      <c r="B1453" s="351"/>
      <c r="C1453" s="130"/>
      <c r="D1453" s="73"/>
      <c r="E1453" s="130"/>
      <c r="F1453" s="73"/>
      <c r="G1453" s="169"/>
      <c r="H1453" s="287"/>
      <c r="I1453" s="285"/>
      <c r="J1453" s="775"/>
      <c r="K1453" s="409">
        <f>'RESOLUCIONES 2024'!$C1453-'RESOLUCIONES 2024'!$J1453</f>
        <v>0</v>
      </c>
      <c r="L1453" s="73"/>
      <c r="M1453" s="73"/>
      <c r="N1453" s="21"/>
      <c r="O1453" s="21"/>
    </row>
    <row r="1454" ht="15.75" customHeight="1">
      <c r="A1454" s="73"/>
      <c r="B1454" s="351"/>
      <c r="C1454" s="130"/>
      <c r="D1454" s="73"/>
      <c r="E1454" s="130"/>
      <c r="F1454" s="73"/>
      <c r="G1454" s="169"/>
      <c r="H1454" s="287"/>
      <c r="I1454" s="285"/>
      <c r="J1454" s="775"/>
      <c r="K1454" s="409">
        <f>'RESOLUCIONES 2024'!$C1454-'RESOLUCIONES 2024'!$J1454</f>
        <v>0</v>
      </c>
      <c r="L1454" s="73"/>
      <c r="M1454" s="73"/>
      <c r="N1454" s="21"/>
      <c r="O1454" s="21"/>
    </row>
    <row r="1455" ht="15.75" customHeight="1">
      <c r="A1455" s="73"/>
      <c r="B1455" s="351"/>
      <c r="C1455" s="130"/>
      <c r="D1455" s="73"/>
      <c r="E1455" s="130"/>
      <c r="F1455" s="73"/>
      <c r="G1455" s="169"/>
      <c r="H1455" s="287"/>
      <c r="I1455" s="285"/>
      <c r="J1455" s="775"/>
      <c r="K1455" s="409">
        <f>'RESOLUCIONES 2024'!$C1455-'RESOLUCIONES 2024'!$J1455</f>
        <v>0</v>
      </c>
      <c r="L1455" s="73"/>
      <c r="M1455" s="73"/>
      <c r="N1455" s="21"/>
      <c r="O1455" s="21"/>
    </row>
    <row r="1456" ht="15.75" customHeight="1">
      <c r="A1456" s="73"/>
      <c r="B1456" s="351"/>
      <c r="C1456" s="130"/>
      <c r="D1456" s="73"/>
      <c r="E1456" s="130"/>
      <c r="F1456" s="73"/>
      <c r="G1456" s="169"/>
      <c r="H1456" s="287"/>
      <c r="I1456" s="285"/>
      <c r="J1456" s="775"/>
      <c r="K1456" s="409">
        <f>'RESOLUCIONES 2024'!$C1456-'RESOLUCIONES 2024'!$J1456</f>
        <v>0</v>
      </c>
      <c r="L1456" s="73"/>
      <c r="M1456" s="73"/>
      <c r="N1456" s="21"/>
      <c r="O1456" s="21"/>
    </row>
    <row r="1457" ht="15.75" customHeight="1">
      <c r="A1457" s="73"/>
      <c r="B1457" s="351"/>
      <c r="C1457" s="130"/>
      <c r="D1457" s="73"/>
      <c r="E1457" s="130"/>
      <c r="F1457" s="73"/>
      <c r="G1457" s="169"/>
      <c r="H1457" s="287"/>
      <c r="I1457" s="285"/>
      <c r="J1457" s="775"/>
      <c r="K1457" s="409">
        <f>'RESOLUCIONES 2024'!$C1457-'RESOLUCIONES 2024'!$J1457</f>
        <v>0</v>
      </c>
      <c r="L1457" s="73"/>
      <c r="M1457" s="73"/>
      <c r="N1457" s="21"/>
      <c r="O1457" s="21"/>
    </row>
    <row r="1458" ht="15.75" customHeight="1">
      <c r="A1458" s="73"/>
      <c r="B1458" s="351"/>
      <c r="C1458" s="130"/>
      <c r="D1458" s="73"/>
      <c r="E1458" s="130"/>
      <c r="F1458" s="73"/>
      <c r="G1458" s="169"/>
      <c r="H1458" s="287"/>
      <c r="I1458" s="285"/>
      <c r="J1458" s="775"/>
      <c r="K1458" s="409">
        <f>'RESOLUCIONES 2024'!$C1458-'RESOLUCIONES 2024'!$J1458</f>
        <v>0</v>
      </c>
      <c r="L1458" s="73"/>
      <c r="M1458" s="73"/>
      <c r="N1458" s="21"/>
      <c r="O1458" s="21"/>
    </row>
    <row r="1459" ht="15.75" customHeight="1">
      <c r="A1459" s="73"/>
      <c r="B1459" s="351"/>
      <c r="C1459" s="130"/>
      <c r="D1459" s="73"/>
      <c r="E1459" s="130"/>
      <c r="F1459" s="73"/>
      <c r="G1459" s="169"/>
      <c r="H1459" s="287"/>
      <c r="I1459" s="285"/>
      <c r="J1459" s="775"/>
      <c r="K1459" s="409">
        <f>'RESOLUCIONES 2024'!$C1459-'RESOLUCIONES 2024'!$J1459</f>
        <v>0</v>
      </c>
      <c r="L1459" s="73"/>
      <c r="M1459" s="73"/>
      <c r="N1459" s="21"/>
      <c r="O1459" s="21"/>
    </row>
    <row r="1460" ht="15.75" customHeight="1">
      <c r="A1460" s="73"/>
      <c r="B1460" s="351"/>
      <c r="C1460" s="130"/>
      <c r="D1460" s="73"/>
      <c r="E1460" s="130"/>
      <c r="F1460" s="73"/>
      <c r="G1460" s="169"/>
      <c r="H1460" s="287"/>
      <c r="I1460" s="285"/>
      <c r="J1460" s="775"/>
      <c r="K1460" s="409">
        <f>'RESOLUCIONES 2024'!$C1460-'RESOLUCIONES 2024'!$J1460</f>
        <v>0</v>
      </c>
      <c r="L1460" s="73"/>
      <c r="M1460" s="73"/>
      <c r="N1460" s="21"/>
      <c r="O1460" s="21"/>
    </row>
    <row r="1461" ht="15.75" customHeight="1">
      <c r="A1461" s="73"/>
      <c r="B1461" s="351"/>
      <c r="C1461" s="130"/>
      <c r="D1461" s="73"/>
      <c r="E1461" s="130"/>
      <c r="F1461" s="73"/>
      <c r="G1461" s="169"/>
      <c r="H1461" s="287"/>
      <c r="I1461" s="285"/>
      <c r="J1461" s="775"/>
      <c r="K1461" s="409">
        <f>'RESOLUCIONES 2024'!$C1461-'RESOLUCIONES 2024'!$J1461</f>
        <v>0</v>
      </c>
      <c r="L1461" s="73"/>
      <c r="M1461" s="73"/>
      <c r="N1461" s="21"/>
      <c r="O1461" s="21"/>
    </row>
    <row r="1462" ht="15.75" customHeight="1">
      <c r="A1462" s="73"/>
      <c r="B1462" s="351"/>
      <c r="C1462" s="130"/>
      <c r="D1462" s="73"/>
      <c r="E1462" s="130"/>
      <c r="F1462" s="73"/>
      <c r="G1462" s="169"/>
      <c r="H1462" s="287"/>
      <c r="I1462" s="285"/>
      <c r="J1462" s="775"/>
      <c r="K1462" s="409">
        <f>'RESOLUCIONES 2024'!$C1462-'RESOLUCIONES 2024'!$J1462</f>
        <v>0</v>
      </c>
      <c r="L1462" s="73"/>
      <c r="M1462" s="73"/>
      <c r="N1462" s="21"/>
      <c r="O1462" s="21"/>
    </row>
    <row r="1463" ht="15.75" customHeight="1">
      <c r="A1463" s="73"/>
      <c r="B1463" s="351"/>
      <c r="C1463" s="130"/>
      <c r="D1463" s="73"/>
      <c r="E1463" s="130"/>
      <c r="F1463" s="73"/>
      <c r="G1463" s="169"/>
      <c r="H1463" s="287"/>
      <c r="I1463" s="285"/>
      <c r="J1463" s="775"/>
      <c r="K1463" s="409">
        <f>'RESOLUCIONES 2024'!$C1463-'RESOLUCIONES 2024'!$J1463</f>
        <v>0</v>
      </c>
      <c r="L1463" s="73"/>
      <c r="M1463" s="73"/>
      <c r="N1463" s="21"/>
      <c r="O1463" s="21"/>
    </row>
    <row r="1464" ht="15.75" customHeight="1">
      <c r="A1464" s="73"/>
      <c r="B1464" s="351"/>
      <c r="C1464" s="130"/>
      <c r="D1464" s="73"/>
      <c r="E1464" s="130"/>
      <c r="F1464" s="73"/>
      <c r="G1464" s="169"/>
      <c r="H1464" s="287"/>
      <c r="I1464" s="285"/>
      <c r="J1464" s="775"/>
      <c r="K1464" s="409">
        <f>'RESOLUCIONES 2024'!$C1464-'RESOLUCIONES 2024'!$J1464</f>
        <v>0</v>
      </c>
      <c r="L1464" s="73"/>
      <c r="M1464" s="73"/>
      <c r="N1464" s="21"/>
      <c r="O1464" s="21"/>
    </row>
    <row r="1465" ht="15.75" customHeight="1">
      <c r="A1465" s="73"/>
      <c r="B1465" s="351"/>
      <c r="C1465" s="130"/>
      <c r="D1465" s="73"/>
      <c r="E1465" s="130"/>
      <c r="F1465" s="73"/>
      <c r="G1465" s="169"/>
      <c r="H1465" s="287"/>
      <c r="I1465" s="285"/>
      <c r="J1465" s="775"/>
      <c r="K1465" s="409">
        <f>'RESOLUCIONES 2024'!$C1465-'RESOLUCIONES 2024'!$J1465</f>
        <v>0</v>
      </c>
      <c r="L1465" s="73"/>
      <c r="M1465" s="73"/>
      <c r="N1465" s="21"/>
      <c r="O1465" s="21"/>
    </row>
    <row r="1466" ht="15.75" customHeight="1">
      <c r="A1466" s="73"/>
      <c r="B1466" s="351"/>
      <c r="C1466" s="130"/>
      <c r="D1466" s="73"/>
      <c r="E1466" s="130"/>
      <c r="F1466" s="73"/>
      <c r="G1466" s="169"/>
      <c r="H1466" s="287"/>
      <c r="I1466" s="285"/>
      <c r="J1466" s="775"/>
      <c r="K1466" s="409">
        <f>'RESOLUCIONES 2024'!$C1466-'RESOLUCIONES 2024'!$J1466</f>
        <v>0</v>
      </c>
      <c r="L1466" s="73"/>
      <c r="M1466" s="73"/>
      <c r="N1466" s="21"/>
      <c r="O1466" s="21"/>
    </row>
    <row r="1467" ht="15.75" customHeight="1">
      <c r="A1467" s="73"/>
      <c r="B1467" s="351"/>
      <c r="C1467" s="130"/>
      <c r="D1467" s="73"/>
      <c r="E1467" s="130"/>
      <c r="F1467" s="73"/>
      <c r="G1467" s="169"/>
      <c r="H1467" s="287"/>
      <c r="I1467" s="285"/>
      <c r="J1467" s="775"/>
      <c r="K1467" s="409">
        <f>'RESOLUCIONES 2024'!$C1467-'RESOLUCIONES 2024'!$J1467</f>
        <v>0</v>
      </c>
      <c r="L1467" s="73"/>
      <c r="M1467" s="73"/>
      <c r="N1467" s="21"/>
      <c r="O1467" s="21"/>
    </row>
    <row r="1468" ht="15.75" customHeight="1">
      <c r="A1468" s="73"/>
      <c r="B1468" s="351"/>
      <c r="C1468" s="130"/>
      <c r="D1468" s="73"/>
      <c r="E1468" s="130"/>
      <c r="F1468" s="73"/>
      <c r="G1468" s="169"/>
      <c r="H1468" s="287"/>
      <c r="I1468" s="285"/>
      <c r="J1468" s="775"/>
      <c r="K1468" s="409">
        <f>'RESOLUCIONES 2024'!$C1468-'RESOLUCIONES 2024'!$J1468</f>
        <v>0</v>
      </c>
      <c r="L1468" s="73"/>
      <c r="M1468" s="73"/>
      <c r="N1468" s="21"/>
      <c r="O1468" s="21"/>
    </row>
    <row r="1469" ht="15.75" customHeight="1">
      <c r="A1469" s="73"/>
      <c r="B1469" s="351"/>
      <c r="C1469" s="130"/>
      <c r="D1469" s="73"/>
      <c r="E1469" s="130"/>
      <c r="F1469" s="73"/>
      <c r="G1469" s="169"/>
      <c r="H1469" s="287"/>
      <c r="I1469" s="285"/>
      <c r="J1469" s="775"/>
      <c r="K1469" s="409">
        <f>'RESOLUCIONES 2024'!$C1469-'RESOLUCIONES 2024'!$J1469</f>
        <v>0</v>
      </c>
      <c r="L1469" s="73"/>
      <c r="M1469" s="73"/>
      <c r="N1469" s="21"/>
      <c r="O1469" s="21"/>
    </row>
    <row r="1470" ht="15.75" customHeight="1">
      <c r="A1470" s="73"/>
      <c r="B1470" s="351"/>
      <c r="C1470" s="130"/>
      <c r="D1470" s="73"/>
      <c r="E1470" s="130"/>
      <c r="F1470" s="73"/>
      <c r="G1470" s="169"/>
      <c r="H1470" s="287"/>
      <c r="I1470" s="285"/>
      <c r="J1470" s="775"/>
      <c r="K1470" s="409">
        <f>'RESOLUCIONES 2024'!$C1470-'RESOLUCIONES 2024'!$J1470</f>
        <v>0</v>
      </c>
      <c r="L1470" s="73"/>
      <c r="M1470" s="73"/>
      <c r="N1470" s="21"/>
      <c r="O1470" s="21"/>
    </row>
    <row r="1471" ht="15.75" customHeight="1">
      <c r="A1471" s="73"/>
      <c r="B1471" s="351"/>
      <c r="C1471" s="130"/>
      <c r="D1471" s="73"/>
      <c r="E1471" s="130"/>
      <c r="F1471" s="73"/>
      <c r="G1471" s="169"/>
      <c r="H1471" s="287"/>
      <c r="I1471" s="285"/>
      <c r="J1471" s="775"/>
      <c r="K1471" s="409">
        <f>'RESOLUCIONES 2024'!$C1471-'RESOLUCIONES 2024'!$J1471</f>
        <v>0</v>
      </c>
      <c r="L1471" s="73"/>
      <c r="M1471" s="73"/>
      <c r="N1471" s="21"/>
      <c r="O1471" s="21"/>
    </row>
    <row r="1472" ht="15.75" customHeight="1">
      <c r="A1472" s="73"/>
      <c r="B1472" s="351"/>
      <c r="C1472" s="130"/>
      <c r="D1472" s="73"/>
      <c r="E1472" s="130"/>
      <c r="F1472" s="73"/>
      <c r="G1472" s="169"/>
      <c r="H1472" s="287"/>
      <c r="I1472" s="285"/>
      <c r="J1472" s="775"/>
      <c r="K1472" s="409">
        <f>'RESOLUCIONES 2024'!$C1472-'RESOLUCIONES 2024'!$J1472</f>
        <v>0</v>
      </c>
      <c r="L1472" s="73"/>
      <c r="M1472" s="73"/>
      <c r="N1472" s="21"/>
      <c r="O1472" s="21"/>
    </row>
    <row r="1473" ht="15.75" customHeight="1">
      <c r="A1473" s="73"/>
      <c r="B1473" s="351"/>
      <c r="C1473" s="130"/>
      <c r="D1473" s="73"/>
      <c r="E1473" s="130"/>
      <c r="F1473" s="73"/>
      <c r="G1473" s="169"/>
      <c r="H1473" s="287"/>
      <c r="I1473" s="285"/>
      <c r="J1473" s="775"/>
      <c r="K1473" s="409">
        <f>'RESOLUCIONES 2024'!$C1473-'RESOLUCIONES 2024'!$J1473</f>
        <v>0</v>
      </c>
      <c r="L1473" s="73"/>
      <c r="M1473" s="73"/>
      <c r="N1473" s="21"/>
      <c r="O1473" s="21"/>
    </row>
    <row r="1474" ht="15.75" customHeight="1">
      <c r="A1474" s="73"/>
      <c r="B1474" s="351"/>
      <c r="C1474" s="130"/>
      <c r="D1474" s="73"/>
      <c r="E1474" s="130"/>
      <c r="F1474" s="73"/>
      <c r="G1474" s="169"/>
      <c r="H1474" s="287"/>
      <c r="I1474" s="285"/>
      <c r="J1474" s="775"/>
      <c r="K1474" s="409">
        <f>'RESOLUCIONES 2024'!$C1474-'RESOLUCIONES 2024'!$J1474</f>
        <v>0</v>
      </c>
      <c r="L1474" s="73"/>
      <c r="M1474" s="73"/>
      <c r="N1474" s="21"/>
      <c r="O1474" s="21"/>
    </row>
    <row r="1475" ht="15.75" customHeight="1">
      <c r="A1475" s="73"/>
      <c r="B1475" s="351"/>
      <c r="C1475" s="130"/>
      <c r="D1475" s="73"/>
      <c r="E1475" s="130"/>
      <c r="F1475" s="73"/>
      <c r="G1475" s="169"/>
      <c r="H1475" s="287"/>
      <c r="I1475" s="285"/>
      <c r="J1475" s="775"/>
      <c r="K1475" s="409">
        <f>'RESOLUCIONES 2024'!$C1475-'RESOLUCIONES 2024'!$J1475</f>
        <v>0</v>
      </c>
      <c r="L1475" s="73"/>
      <c r="M1475" s="73"/>
      <c r="N1475" s="21"/>
      <c r="O1475" s="21"/>
    </row>
    <row r="1476" ht="15.75" customHeight="1">
      <c r="A1476" s="73"/>
      <c r="B1476" s="351"/>
      <c r="C1476" s="130"/>
      <c r="D1476" s="73"/>
      <c r="E1476" s="130"/>
      <c r="F1476" s="73"/>
      <c r="G1476" s="169"/>
      <c r="H1476" s="287"/>
      <c r="I1476" s="285"/>
      <c r="J1476" s="775"/>
      <c r="K1476" s="409">
        <f>'RESOLUCIONES 2024'!$C1476-'RESOLUCIONES 2024'!$J1476</f>
        <v>0</v>
      </c>
      <c r="L1476" s="73"/>
      <c r="M1476" s="73"/>
      <c r="N1476" s="21"/>
      <c r="O1476" s="21"/>
    </row>
    <row r="1477" ht="15.75" customHeight="1">
      <c r="A1477" s="73"/>
      <c r="B1477" s="351"/>
      <c r="C1477" s="130"/>
      <c r="D1477" s="73"/>
      <c r="E1477" s="130"/>
      <c r="F1477" s="73"/>
      <c r="G1477" s="169"/>
      <c r="H1477" s="287"/>
      <c r="I1477" s="285"/>
      <c r="J1477" s="775"/>
      <c r="K1477" s="409">
        <f>'RESOLUCIONES 2024'!$C1477-'RESOLUCIONES 2024'!$J1477</f>
        <v>0</v>
      </c>
      <c r="L1477" s="73"/>
      <c r="M1477" s="73"/>
      <c r="N1477" s="21"/>
      <c r="O1477" s="21"/>
    </row>
    <row r="1478" ht="15.75" customHeight="1">
      <c r="A1478" s="73"/>
      <c r="B1478" s="351"/>
      <c r="C1478" s="130"/>
      <c r="D1478" s="73"/>
      <c r="E1478" s="130"/>
      <c r="F1478" s="73"/>
      <c r="G1478" s="169"/>
      <c r="H1478" s="287"/>
      <c r="I1478" s="285"/>
      <c r="J1478" s="775"/>
      <c r="K1478" s="409">
        <f>'RESOLUCIONES 2024'!$C1478-'RESOLUCIONES 2024'!$J1478</f>
        <v>0</v>
      </c>
      <c r="L1478" s="73"/>
      <c r="M1478" s="73"/>
      <c r="N1478" s="21"/>
      <c r="O1478" s="21"/>
    </row>
    <row r="1479" ht="15.75" customHeight="1">
      <c r="A1479" s="73"/>
      <c r="B1479" s="351"/>
      <c r="C1479" s="130"/>
      <c r="D1479" s="73"/>
      <c r="E1479" s="130"/>
      <c r="F1479" s="73"/>
      <c r="G1479" s="169"/>
      <c r="H1479" s="287"/>
      <c r="I1479" s="285"/>
      <c r="J1479" s="775"/>
      <c r="K1479" s="409">
        <f>'RESOLUCIONES 2024'!$C1479-'RESOLUCIONES 2024'!$J1479</f>
        <v>0</v>
      </c>
      <c r="L1479" s="73"/>
      <c r="M1479" s="73"/>
      <c r="N1479" s="21"/>
      <c r="O1479" s="21"/>
    </row>
    <row r="1480" ht="15.75" customHeight="1">
      <c r="A1480" s="73"/>
      <c r="B1480" s="351"/>
      <c r="C1480" s="130"/>
      <c r="D1480" s="73"/>
      <c r="E1480" s="130"/>
      <c r="F1480" s="73"/>
      <c r="G1480" s="169"/>
      <c r="H1480" s="287"/>
      <c r="I1480" s="285"/>
      <c r="J1480" s="775"/>
      <c r="K1480" s="409">
        <f>'RESOLUCIONES 2024'!$C1480-'RESOLUCIONES 2024'!$J1480</f>
        <v>0</v>
      </c>
      <c r="L1480" s="73"/>
      <c r="M1480" s="73"/>
      <c r="N1480" s="21"/>
      <c r="O1480" s="21"/>
    </row>
    <row r="1481" ht="15.75" customHeight="1">
      <c r="A1481" s="73"/>
      <c r="B1481" s="351"/>
      <c r="C1481" s="130"/>
      <c r="D1481" s="73"/>
      <c r="E1481" s="130"/>
      <c r="F1481" s="73"/>
      <c r="G1481" s="169"/>
      <c r="H1481" s="287"/>
      <c r="I1481" s="285"/>
      <c r="J1481" s="775"/>
      <c r="K1481" s="409">
        <f>'RESOLUCIONES 2024'!$C1481-'RESOLUCIONES 2024'!$J1481</f>
        <v>0</v>
      </c>
      <c r="L1481" s="73"/>
      <c r="M1481" s="73"/>
      <c r="N1481" s="21"/>
      <c r="O1481" s="21"/>
    </row>
    <row r="1482" ht="15.75" customHeight="1">
      <c r="A1482" s="73"/>
      <c r="B1482" s="351"/>
      <c r="C1482" s="130"/>
      <c r="D1482" s="73"/>
      <c r="E1482" s="130"/>
      <c r="F1482" s="73"/>
      <c r="G1482" s="169"/>
      <c r="H1482" s="287"/>
      <c r="I1482" s="285"/>
      <c r="J1482" s="775"/>
      <c r="K1482" s="409">
        <f>'RESOLUCIONES 2024'!$C1482-'RESOLUCIONES 2024'!$J1482</f>
        <v>0</v>
      </c>
      <c r="L1482" s="73"/>
      <c r="M1482" s="73"/>
      <c r="N1482" s="21"/>
      <c r="O1482" s="21"/>
    </row>
    <row r="1483" ht="15.75" customHeight="1">
      <c r="A1483" s="73"/>
      <c r="B1483" s="351"/>
      <c r="C1483" s="130"/>
      <c r="D1483" s="73"/>
      <c r="E1483" s="130"/>
      <c r="F1483" s="73"/>
      <c r="G1483" s="169"/>
      <c r="H1483" s="287"/>
      <c r="I1483" s="285"/>
      <c r="J1483" s="775"/>
      <c r="K1483" s="409">
        <f>'RESOLUCIONES 2024'!$C1483-'RESOLUCIONES 2024'!$J1483</f>
        <v>0</v>
      </c>
      <c r="L1483" s="73"/>
      <c r="M1483" s="73"/>
      <c r="N1483" s="21"/>
      <c r="O1483" s="21"/>
    </row>
    <row r="1484" ht="15.75" customHeight="1">
      <c r="A1484" s="73"/>
      <c r="B1484" s="351"/>
      <c r="C1484" s="130"/>
      <c r="D1484" s="73"/>
      <c r="E1484" s="130"/>
      <c r="F1484" s="73"/>
      <c r="G1484" s="169"/>
      <c r="H1484" s="287"/>
      <c r="I1484" s="285"/>
      <c r="J1484" s="775"/>
      <c r="K1484" s="409">
        <f>'RESOLUCIONES 2024'!$C1484-'RESOLUCIONES 2024'!$J1484</f>
        <v>0</v>
      </c>
      <c r="L1484" s="73"/>
      <c r="M1484" s="73"/>
      <c r="N1484" s="21"/>
      <c r="O1484" s="21"/>
    </row>
    <row r="1485" ht="15.75" customHeight="1">
      <c r="A1485" s="73"/>
      <c r="B1485" s="351"/>
      <c r="C1485" s="130"/>
      <c r="D1485" s="73"/>
      <c r="E1485" s="130"/>
      <c r="F1485" s="73"/>
      <c r="G1485" s="169"/>
      <c r="H1485" s="287"/>
      <c r="I1485" s="285"/>
      <c r="J1485" s="775"/>
      <c r="K1485" s="409">
        <f>'RESOLUCIONES 2024'!$C1485-'RESOLUCIONES 2024'!$J1485</f>
        <v>0</v>
      </c>
      <c r="L1485" s="73"/>
      <c r="M1485" s="73"/>
      <c r="N1485" s="21"/>
      <c r="O1485" s="21"/>
    </row>
    <row r="1486" ht="15.75" customHeight="1">
      <c r="A1486" s="73"/>
      <c r="B1486" s="351"/>
      <c r="C1486" s="130"/>
      <c r="D1486" s="73"/>
      <c r="E1486" s="130"/>
      <c r="F1486" s="73"/>
      <c r="G1486" s="169"/>
      <c r="H1486" s="287"/>
      <c r="I1486" s="285"/>
      <c r="J1486" s="775"/>
      <c r="K1486" s="409">
        <f>'RESOLUCIONES 2024'!$C1486-'RESOLUCIONES 2024'!$J1486</f>
        <v>0</v>
      </c>
      <c r="L1486" s="73"/>
      <c r="M1486" s="73"/>
      <c r="N1486" s="21"/>
      <c r="O1486" s="21"/>
    </row>
    <row r="1487" ht="15.75" customHeight="1">
      <c r="A1487" s="73"/>
      <c r="B1487" s="351"/>
      <c r="C1487" s="130"/>
      <c r="D1487" s="73"/>
      <c r="E1487" s="130"/>
      <c r="F1487" s="73"/>
      <c r="G1487" s="169"/>
      <c r="H1487" s="287"/>
      <c r="I1487" s="285"/>
      <c r="J1487" s="775"/>
      <c r="K1487" s="409">
        <f>'RESOLUCIONES 2024'!$C1487-'RESOLUCIONES 2024'!$J1487</f>
        <v>0</v>
      </c>
      <c r="L1487" s="73"/>
      <c r="M1487" s="73"/>
      <c r="N1487" s="21"/>
      <c r="O1487" s="21"/>
    </row>
    <row r="1488" ht="15.75" customHeight="1">
      <c r="A1488" s="73"/>
      <c r="B1488" s="351"/>
      <c r="C1488" s="130"/>
      <c r="D1488" s="73"/>
      <c r="E1488" s="130"/>
      <c r="F1488" s="73"/>
      <c r="G1488" s="169"/>
      <c r="H1488" s="287"/>
      <c r="I1488" s="285"/>
      <c r="J1488" s="775"/>
      <c r="K1488" s="409">
        <f>'RESOLUCIONES 2024'!$C1488-'RESOLUCIONES 2024'!$J1488</f>
        <v>0</v>
      </c>
      <c r="L1488" s="73"/>
      <c r="M1488" s="73"/>
      <c r="N1488" s="21"/>
      <c r="O1488" s="21"/>
    </row>
    <row r="1489" ht="15.75" customHeight="1">
      <c r="A1489" s="73"/>
      <c r="B1489" s="351"/>
      <c r="C1489" s="130"/>
      <c r="D1489" s="73"/>
      <c r="E1489" s="130"/>
      <c r="F1489" s="73"/>
      <c r="G1489" s="169"/>
      <c r="H1489" s="287"/>
      <c r="I1489" s="285"/>
      <c r="J1489" s="775"/>
      <c r="K1489" s="409">
        <f>'RESOLUCIONES 2024'!$C1489-'RESOLUCIONES 2024'!$J1489</f>
        <v>0</v>
      </c>
      <c r="L1489" s="73"/>
      <c r="M1489" s="73"/>
      <c r="N1489" s="21"/>
      <c r="O1489" s="21"/>
    </row>
    <row r="1490" ht="15.75" customHeight="1">
      <c r="A1490" s="73"/>
      <c r="B1490" s="351"/>
      <c r="C1490" s="130"/>
      <c r="D1490" s="73"/>
      <c r="E1490" s="130"/>
      <c r="F1490" s="73"/>
      <c r="G1490" s="169"/>
      <c r="H1490" s="287"/>
      <c r="I1490" s="285"/>
      <c r="J1490" s="775"/>
      <c r="K1490" s="409">
        <f>'RESOLUCIONES 2024'!$C1490-'RESOLUCIONES 2024'!$J1490</f>
        <v>0</v>
      </c>
      <c r="L1490" s="73"/>
      <c r="M1490" s="73"/>
      <c r="N1490" s="21"/>
      <c r="O1490" s="21"/>
    </row>
    <row r="1491" ht="15.75" customHeight="1">
      <c r="A1491" s="73"/>
      <c r="B1491" s="351"/>
      <c r="C1491" s="130"/>
      <c r="D1491" s="73"/>
      <c r="E1491" s="130"/>
      <c r="F1491" s="73"/>
      <c r="G1491" s="169"/>
      <c r="H1491" s="287"/>
      <c r="I1491" s="285"/>
      <c r="J1491" s="775"/>
      <c r="K1491" s="409">
        <f>'RESOLUCIONES 2024'!$C1491-'RESOLUCIONES 2024'!$J1491</f>
        <v>0</v>
      </c>
      <c r="L1491" s="73"/>
      <c r="M1491" s="73"/>
      <c r="N1491" s="21"/>
      <c r="O1491" s="21"/>
    </row>
    <row r="1492" ht="15.75" customHeight="1">
      <c r="A1492" s="73"/>
      <c r="B1492" s="351"/>
      <c r="C1492" s="130"/>
      <c r="D1492" s="73"/>
      <c r="E1492" s="130"/>
      <c r="F1492" s="73"/>
      <c r="G1492" s="169"/>
      <c r="H1492" s="287"/>
      <c r="I1492" s="285"/>
      <c r="J1492" s="775"/>
      <c r="K1492" s="409">
        <f>'RESOLUCIONES 2024'!$C1492-'RESOLUCIONES 2024'!$J1492</f>
        <v>0</v>
      </c>
      <c r="L1492" s="73"/>
      <c r="M1492" s="73"/>
      <c r="N1492" s="21"/>
      <c r="O1492" s="21"/>
    </row>
    <row r="1493" ht="15.75" customHeight="1">
      <c r="A1493" s="73"/>
      <c r="B1493" s="351"/>
      <c r="C1493" s="130"/>
      <c r="D1493" s="73"/>
      <c r="E1493" s="130"/>
      <c r="F1493" s="73"/>
      <c r="G1493" s="169"/>
      <c r="H1493" s="287"/>
      <c r="I1493" s="285"/>
      <c r="J1493" s="775"/>
      <c r="K1493" s="409">
        <f>'RESOLUCIONES 2024'!$C1493-'RESOLUCIONES 2024'!$J1493</f>
        <v>0</v>
      </c>
      <c r="L1493" s="73"/>
      <c r="M1493" s="73"/>
      <c r="N1493" s="21"/>
      <c r="O1493" s="21"/>
    </row>
    <row r="1494" ht="15.75" customHeight="1">
      <c r="A1494" s="73"/>
      <c r="B1494" s="351"/>
      <c r="C1494" s="130"/>
      <c r="D1494" s="73"/>
      <c r="E1494" s="130"/>
      <c r="F1494" s="73"/>
      <c r="G1494" s="169"/>
      <c r="H1494" s="287"/>
      <c r="I1494" s="285"/>
      <c r="J1494" s="775"/>
      <c r="K1494" s="409">
        <f>'RESOLUCIONES 2024'!$C1494-'RESOLUCIONES 2024'!$J1494</f>
        <v>0</v>
      </c>
      <c r="L1494" s="73"/>
      <c r="M1494" s="73"/>
      <c r="N1494" s="21"/>
      <c r="O1494" s="21"/>
    </row>
    <row r="1495" ht="15.75" customHeight="1">
      <c r="A1495" s="73"/>
      <c r="B1495" s="351"/>
      <c r="C1495" s="130"/>
      <c r="D1495" s="73"/>
      <c r="E1495" s="130"/>
      <c r="F1495" s="73"/>
      <c r="G1495" s="169"/>
      <c r="H1495" s="287"/>
      <c r="I1495" s="285"/>
      <c r="J1495" s="775"/>
      <c r="K1495" s="409">
        <f>'RESOLUCIONES 2024'!$C1495-'RESOLUCIONES 2024'!$J1495</f>
        <v>0</v>
      </c>
      <c r="L1495" s="73"/>
      <c r="M1495" s="73"/>
      <c r="N1495" s="21"/>
      <c r="O1495" s="21"/>
    </row>
    <row r="1496" ht="15.75" customHeight="1">
      <c r="A1496" s="73"/>
      <c r="B1496" s="351"/>
      <c r="C1496" s="130"/>
      <c r="D1496" s="73"/>
      <c r="E1496" s="130"/>
      <c r="F1496" s="73"/>
      <c r="G1496" s="169"/>
      <c r="H1496" s="287"/>
      <c r="I1496" s="285"/>
      <c r="J1496" s="775"/>
      <c r="K1496" s="409">
        <f>'RESOLUCIONES 2024'!$C1496-'RESOLUCIONES 2024'!$J1496</f>
        <v>0</v>
      </c>
      <c r="L1496" s="73"/>
      <c r="M1496" s="73"/>
      <c r="N1496" s="21"/>
      <c r="O1496" s="21"/>
    </row>
    <row r="1497" ht="15.75" customHeight="1">
      <c r="A1497" s="73"/>
      <c r="B1497" s="351"/>
      <c r="C1497" s="130"/>
      <c r="D1497" s="73"/>
      <c r="E1497" s="130"/>
      <c r="F1497" s="73"/>
      <c r="G1497" s="169"/>
      <c r="H1497" s="287"/>
      <c r="I1497" s="285"/>
      <c r="J1497" s="775"/>
      <c r="K1497" s="409">
        <f>'RESOLUCIONES 2024'!$C1497-'RESOLUCIONES 2024'!$J1497</f>
        <v>0</v>
      </c>
      <c r="L1497" s="73"/>
      <c r="M1497" s="73"/>
      <c r="N1497" s="21"/>
      <c r="O1497" s="21"/>
    </row>
    <row r="1498" ht="15.75" customHeight="1">
      <c r="A1498" s="73"/>
      <c r="B1498" s="351"/>
      <c r="C1498" s="130"/>
      <c r="D1498" s="73"/>
      <c r="E1498" s="130"/>
      <c r="F1498" s="73"/>
      <c r="G1498" s="169"/>
      <c r="H1498" s="287"/>
      <c r="I1498" s="285"/>
      <c r="J1498" s="775"/>
      <c r="K1498" s="409">
        <f>'RESOLUCIONES 2024'!$C1498-'RESOLUCIONES 2024'!$J1498</f>
        <v>0</v>
      </c>
      <c r="L1498" s="73"/>
      <c r="M1498" s="73"/>
      <c r="N1498" s="21"/>
      <c r="O1498" s="21"/>
    </row>
    <row r="1499" ht="15.75" customHeight="1">
      <c r="A1499" s="73"/>
      <c r="B1499" s="351"/>
      <c r="C1499" s="130"/>
      <c r="D1499" s="73"/>
      <c r="E1499" s="130"/>
      <c r="F1499" s="73"/>
      <c r="G1499" s="169"/>
      <c r="H1499" s="287"/>
      <c r="I1499" s="285"/>
      <c r="J1499" s="775"/>
      <c r="K1499" s="409">
        <f>'RESOLUCIONES 2024'!$C1499-'RESOLUCIONES 2024'!$J1499</f>
        <v>0</v>
      </c>
      <c r="L1499" s="73"/>
      <c r="M1499" s="73"/>
      <c r="N1499" s="21"/>
      <c r="O1499" s="21"/>
    </row>
    <row r="1500" ht="15.75" customHeight="1">
      <c r="A1500" s="73"/>
      <c r="B1500" s="351"/>
      <c r="C1500" s="130"/>
      <c r="D1500" s="73"/>
      <c r="E1500" s="130"/>
      <c r="F1500" s="73"/>
      <c r="G1500" s="169"/>
      <c r="H1500" s="287"/>
      <c r="I1500" s="285"/>
      <c r="J1500" s="775"/>
      <c r="K1500" s="409">
        <f>'RESOLUCIONES 2024'!$C1500-'RESOLUCIONES 2024'!$J1500</f>
        <v>0</v>
      </c>
      <c r="L1500" s="73"/>
      <c r="M1500" s="73"/>
      <c r="N1500" s="21"/>
      <c r="O1500" s="21"/>
    </row>
    <row r="1501" ht="15.75" customHeight="1">
      <c r="A1501" s="73"/>
      <c r="B1501" s="351"/>
      <c r="C1501" s="130"/>
      <c r="D1501" s="73"/>
      <c r="E1501" s="130"/>
      <c r="F1501" s="73"/>
      <c r="G1501" s="169"/>
      <c r="H1501" s="287"/>
      <c r="I1501" s="285"/>
      <c r="J1501" s="775"/>
      <c r="K1501" s="409">
        <f>'RESOLUCIONES 2024'!$C1501-'RESOLUCIONES 2024'!$J1501</f>
        <v>0</v>
      </c>
      <c r="L1501" s="73"/>
      <c r="M1501" s="73"/>
      <c r="N1501" s="21"/>
      <c r="O1501" s="21"/>
    </row>
    <row r="1502" ht="15.75" customHeight="1">
      <c r="A1502" s="73"/>
      <c r="B1502" s="351"/>
      <c r="C1502" s="130"/>
      <c r="D1502" s="73"/>
      <c r="E1502" s="130"/>
      <c r="F1502" s="73"/>
      <c r="G1502" s="169"/>
      <c r="H1502" s="287"/>
      <c r="I1502" s="285"/>
      <c r="J1502" s="775"/>
      <c r="K1502" s="409">
        <f>'RESOLUCIONES 2024'!$C1502-'RESOLUCIONES 2024'!$J1502</f>
        <v>0</v>
      </c>
      <c r="L1502" s="73"/>
      <c r="M1502" s="73"/>
      <c r="N1502" s="21"/>
      <c r="O1502" s="21"/>
    </row>
    <row r="1503" ht="15.75" customHeight="1">
      <c r="A1503" s="73"/>
      <c r="B1503" s="351"/>
      <c r="C1503" s="130"/>
      <c r="D1503" s="73"/>
      <c r="E1503" s="130"/>
      <c r="F1503" s="73"/>
      <c r="G1503" s="169"/>
      <c r="H1503" s="287"/>
      <c r="I1503" s="285"/>
      <c r="J1503" s="775"/>
      <c r="K1503" s="409">
        <f>'RESOLUCIONES 2024'!$C1503-'RESOLUCIONES 2024'!$J1503</f>
        <v>0</v>
      </c>
      <c r="L1503" s="73"/>
      <c r="M1503" s="73"/>
      <c r="N1503" s="21"/>
      <c r="O1503" s="21"/>
    </row>
    <row r="1504" ht="15.75" customHeight="1">
      <c r="A1504" s="73"/>
      <c r="B1504" s="351"/>
      <c r="C1504" s="130"/>
      <c r="D1504" s="73"/>
      <c r="E1504" s="130"/>
      <c r="F1504" s="73"/>
      <c r="G1504" s="169"/>
      <c r="H1504" s="287"/>
      <c r="I1504" s="285"/>
      <c r="J1504" s="775"/>
      <c r="K1504" s="409">
        <f>'RESOLUCIONES 2024'!$C1504-'RESOLUCIONES 2024'!$J1504</f>
        <v>0</v>
      </c>
      <c r="L1504" s="73"/>
      <c r="M1504" s="73"/>
      <c r="N1504" s="21"/>
      <c r="O1504" s="21"/>
    </row>
    <row r="1505" ht="15.75" customHeight="1">
      <c r="A1505" s="73"/>
      <c r="B1505" s="351"/>
      <c r="C1505" s="130"/>
      <c r="D1505" s="73"/>
      <c r="E1505" s="130"/>
      <c r="F1505" s="73"/>
      <c r="G1505" s="169"/>
      <c r="H1505" s="287"/>
      <c r="I1505" s="285"/>
      <c r="J1505" s="775"/>
      <c r="K1505" s="409">
        <f>'RESOLUCIONES 2024'!$C1505-'RESOLUCIONES 2024'!$J1505</f>
        <v>0</v>
      </c>
      <c r="L1505" s="73"/>
      <c r="M1505" s="73"/>
      <c r="N1505" s="21"/>
      <c r="O1505" s="21"/>
    </row>
    <row r="1506" ht="15.75" customHeight="1">
      <c r="A1506" s="73"/>
      <c r="B1506" s="351"/>
      <c r="C1506" s="130"/>
      <c r="D1506" s="73"/>
      <c r="E1506" s="130"/>
      <c r="F1506" s="73"/>
      <c r="G1506" s="169"/>
      <c r="H1506" s="287"/>
      <c r="I1506" s="285"/>
      <c r="J1506" s="775"/>
      <c r="K1506" s="409">
        <f>'RESOLUCIONES 2024'!$C1506-'RESOLUCIONES 2024'!$J1506</f>
        <v>0</v>
      </c>
      <c r="L1506" s="73"/>
      <c r="M1506" s="73"/>
      <c r="N1506" s="21"/>
      <c r="O1506" s="21"/>
    </row>
    <row r="1507" ht="15.75" customHeight="1">
      <c r="A1507" s="73"/>
      <c r="B1507" s="351"/>
      <c r="C1507" s="130"/>
      <c r="D1507" s="73"/>
      <c r="E1507" s="130"/>
      <c r="F1507" s="73"/>
      <c r="G1507" s="169"/>
      <c r="H1507" s="287"/>
      <c r="I1507" s="285"/>
      <c r="J1507" s="775"/>
      <c r="K1507" s="409">
        <f>'RESOLUCIONES 2024'!$C1507-'RESOLUCIONES 2024'!$J1507</f>
        <v>0</v>
      </c>
      <c r="L1507" s="73"/>
      <c r="M1507" s="73"/>
      <c r="N1507" s="21"/>
      <c r="O1507" s="21"/>
    </row>
    <row r="1508" ht="15.75" customHeight="1">
      <c r="A1508" s="73"/>
      <c r="B1508" s="351"/>
      <c r="C1508" s="130"/>
      <c r="D1508" s="73"/>
      <c r="E1508" s="130"/>
      <c r="F1508" s="73"/>
      <c r="G1508" s="169"/>
      <c r="H1508" s="287"/>
      <c r="I1508" s="285"/>
      <c r="J1508" s="775"/>
      <c r="K1508" s="409">
        <f>'RESOLUCIONES 2024'!$C1508-'RESOLUCIONES 2024'!$J1508</f>
        <v>0</v>
      </c>
      <c r="L1508" s="73"/>
      <c r="M1508" s="73"/>
      <c r="N1508" s="21"/>
      <c r="O1508" s="21"/>
    </row>
    <row r="1509" ht="15.75" customHeight="1">
      <c r="A1509" s="73"/>
      <c r="B1509" s="351"/>
      <c r="C1509" s="130"/>
      <c r="D1509" s="73"/>
      <c r="E1509" s="130"/>
      <c r="F1509" s="73"/>
      <c r="G1509" s="169"/>
      <c r="H1509" s="287"/>
      <c r="I1509" s="285"/>
      <c r="J1509" s="775"/>
      <c r="K1509" s="409">
        <f>'RESOLUCIONES 2024'!$C1509-'RESOLUCIONES 2024'!$J1509</f>
        <v>0</v>
      </c>
      <c r="L1509" s="73"/>
      <c r="M1509" s="73"/>
      <c r="N1509" s="21"/>
      <c r="O1509" s="21"/>
    </row>
    <row r="1510" ht="15.75" customHeight="1">
      <c r="A1510" s="73"/>
      <c r="B1510" s="351"/>
      <c r="C1510" s="130"/>
      <c r="D1510" s="73"/>
      <c r="E1510" s="130"/>
      <c r="F1510" s="73"/>
      <c r="G1510" s="169"/>
      <c r="H1510" s="287"/>
      <c r="I1510" s="285"/>
      <c r="J1510" s="775"/>
      <c r="K1510" s="409">
        <f>'RESOLUCIONES 2024'!$C1510-'RESOLUCIONES 2024'!$J1510</f>
        <v>0</v>
      </c>
      <c r="L1510" s="73"/>
      <c r="M1510" s="73"/>
      <c r="N1510" s="21"/>
      <c r="O1510" s="21"/>
    </row>
    <row r="1511" ht="15.75" customHeight="1">
      <c r="A1511" s="73"/>
      <c r="B1511" s="351"/>
      <c r="C1511" s="130"/>
      <c r="D1511" s="73"/>
      <c r="E1511" s="130"/>
      <c r="F1511" s="73"/>
      <c r="G1511" s="169"/>
      <c r="H1511" s="287"/>
      <c r="I1511" s="285"/>
      <c r="J1511" s="775"/>
      <c r="K1511" s="409">
        <f>'RESOLUCIONES 2024'!$C1511-'RESOLUCIONES 2024'!$J1511</f>
        <v>0</v>
      </c>
      <c r="L1511" s="73"/>
      <c r="M1511" s="73"/>
      <c r="N1511" s="21"/>
      <c r="O1511" s="21"/>
    </row>
    <row r="1512" ht="15.75" customHeight="1">
      <c r="A1512" s="73"/>
      <c r="B1512" s="351"/>
      <c r="C1512" s="130"/>
      <c r="D1512" s="73"/>
      <c r="E1512" s="130"/>
      <c r="F1512" s="73"/>
      <c r="G1512" s="169"/>
      <c r="H1512" s="287"/>
      <c r="I1512" s="285"/>
      <c r="J1512" s="775"/>
      <c r="K1512" s="409">
        <f>'RESOLUCIONES 2024'!$C1512-'RESOLUCIONES 2024'!$J1512</f>
        <v>0</v>
      </c>
      <c r="L1512" s="73"/>
      <c r="M1512" s="73"/>
      <c r="N1512" s="21"/>
      <c r="O1512" s="21"/>
    </row>
    <row r="1513" ht="15.75" customHeight="1">
      <c r="A1513" s="73"/>
      <c r="B1513" s="351"/>
      <c r="C1513" s="130"/>
      <c r="D1513" s="73"/>
      <c r="E1513" s="130"/>
      <c r="F1513" s="73"/>
      <c r="G1513" s="169"/>
      <c r="H1513" s="287"/>
      <c r="I1513" s="285"/>
      <c r="J1513" s="775"/>
      <c r="K1513" s="409">
        <f>'RESOLUCIONES 2024'!$C1513-'RESOLUCIONES 2024'!$J1513</f>
        <v>0</v>
      </c>
      <c r="L1513" s="73"/>
      <c r="M1513" s="73"/>
      <c r="N1513" s="21"/>
      <c r="O1513" s="21"/>
    </row>
    <row r="1514" ht="15.75" customHeight="1">
      <c r="A1514" s="73"/>
      <c r="B1514" s="351"/>
      <c r="C1514" s="130"/>
      <c r="D1514" s="73"/>
      <c r="E1514" s="130"/>
      <c r="F1514" s="73"/>
      <c r="G1514" s="169"/>
      <c r="H1514" s="287"/>
      <c r="I1514" s="285"/>
      <c r="J1514" s="775"/>
      <c r="K1514" s="409">
        <f>'RESOLUCIONES 2024'!$C1514-'RESOLUCIONES 2024'!$J1514</f>
        <v>0</v>
      </c>
      <c r="L1514" s="73"/>
      <c r="M1514" s="73"/>
      <c r="N1514" s="21"/>
      <c r="O1514" s="21"/>
    </row>
    <row r="1515" ht="15.75" customHeight="1">
      <c r="A1515" s="73"/>
      <c r="B1515" s="351"/>
      <c r="C1515" s="130"/>
      <c r="D1515" s="73"/>
      <c r="E1515" s="130"/>
      <c r="F1515" s="73"/>
      <c r="G1515" s="169"/>
      <c r="H1515" s="287"/>
      <c r="I1515" s="285"/>
      <c r="J1515" s="775"/>
      <c r="K1515" s="409">
        <f>'RESOLUCIONES 2024'!$C1515-'RESOLUCIONES 2024'!$J1515</f>
        <v>0</v>
      </c>
      <c r="L1515" s="73"/>
      <c r="M1515" s="73"/>
      <c r="N1515" s="21"/>
      <c r="O1515" s="21"/>
    </row>
    <row r="1516" ht="15.75" customHeight="1">
      <c r="A1516" s="73"/>
      <c r="B1516" s="351"/>
      <c r="C1516" s="130"/>
      <c r="D1516" s="73"/>
      <c r="E1516" s="130"/>
      <c r="F1516" s="73"/>
      <c r="G1516" s="169"/>
      <c r="H1516" s="287"/>
      <c r="I1516" s="285"/>
      <c r="J1516" s="775"/>
      <c r="K1516" s="409">
        <f>'RESOLUCIONES 2024'!$C1516-'RESOLUCIONES 2024'!$J1516</f>
        <v>0</v>
      </c>
      <c r="L1516" s="73"/>
      <c r="M1516" s="73"/>
      <c r="N1516" s="21"/>
      <c r="O1516" s="21"/>
    </row>
    <row r="1517" ht="15.75" customHeight="1">
      <c r="A1517" s="73"/>
      <c r="B1517" s="351"/>
      <c r="C1517" s="130"/>
      <c r="D1517" s="73"/>
      <c r="E1517" s="130"/>
      <c r="F1517" s="73"/>
      <c r="G1517" s="169"/>
      <c r="H1517" s="287"/>
      <c r="I1517" s="285"/>
      <c r="J1517" s="775"/>
      <c r="K1517" s="409">
        <f>'RESOLUCIONES 2024'!$C1517-'RESOLUCIONES 2024'!$J1517</f>
        <v>0</v>
      </c>
      <c r="L1517" s="73"/>
      <c r="M1517" s="73"/>
      <c r="N1517" s="21"/>
      <c r="O1517" s="21"/>
    </row>
    <row r="1518" ht="15.75" customHeight="1">
      <c r="A1518" s="73"/>
      <c r="B1518" s="351"/>
      <c r="C1518" s="130"/>
      <c r="D1518" s="73"/>
      <c r="E1518" s="130"/>
      <c r="F1518" s="73"/>
      <c r="G1518" s="169"/>
      <c r="H1518" s="287"/>
      <c r="I1518" s="285"/>
      <c r="J1518" s="775"/>
      <c r="K1518" s="409">
        <f>'RESOLUCIONES 2024'!$C1518-'RESOLUCIONES 2024'!$J1518</f>
        <v>0</v>
      </c>
      <c r="L1518" s="73"/>
      <c r="M1518" s="73"/>
      <c r="N1518" s="21"/>
      <c r="O1518" s="21"/>
    </row>
    <row r="1519" ht="15.75" customHeight="1">
      <c r="A1519" s="73"/>
      <c r="B1519" s="351"/>
      <c r="C1519" s="130"/>
      <c r="D1519" s="73"/>
      <c r="E1519" s="130"/>
      <c r="F1519" s="73"/>
      <c r="G1519" s="169"/>
      <c r="H1519" s="287"/>
      <c r="I1519" s="285"/>
      <c r="J1519" s="775"/>
      <c r="K1519" s="409">
        <f>'RESOLUCIONES 2024'!$C1519-'RESOLUCIONES 2024'!$J1519</f>
        <v>0</v>
      </c>
      <c r="L1519" s="73"/>
      <c r="M1519" s="73"/>
      <c r="N1519" s="21"/>
      <c r="O1519" s="21"/>
    </row>
    <row r="1520" ht="15.75" customHeight="1">
      <c r="A1520" s="73"/>
      <c r="B1520" s="351"/>
      <c r="C1520" s="130"/>
      <c r="D1520" s="73"/>
      <c r="E1520" s="130"/>
      <c r="F1520" s="73"/>
      <c r="G1520" s="169"/>
      <c r="H1520" s="287"/>
      <c r="I1520" s="285"/>
      <c r="J1520" s="775"/>
      <c r="K1520" s="409">
        <f>'RESOLUCIONES 2024'!$C1520-'RESOLUCIONES 2024'!$J1520</f>
        <v>0</v>
      </c>
      <c r="L1520" s="73"/>
      <c r="M1520" s="73"/>
      <c r="N1520" s="21"/>
      <c r="O1520" s="21"/>
    </row>
    <row r="1521" ht="15.75" customHeight="1">
      <c r="A1521" s="73"/>
      <c r="B1521" s="351"/>
      <c r="C1521" s="130"/>
      <c r="D1521" s="73"/>
      <c r="E1521" s="130"/>
      <c r="F1521" s="73"/>
      <c r="G1521" s="169"/>
      <c r="H1521" s="287"/>
      <c r="I1521" s="285"/>
      <c r="J1521" s="775"/>
      <c r="K1521" s="409">
        <f>'RESOLUCIONES 2024'!$C1521-'RESOLUCIONES 2024'!$J1521</f>
        <v>0</v>
      </c>
      <c r="L1521" s="73"/>
      <c r="M1521" s="73"/>
      <c r="N1521" s="21"/>
      <c r="O1521" s="21"/>
    </row>
    <row r="1522" ht="15.75" customHeight="1">
      <c r="A1522" s="73"/>
      <c r="B1522" s="351"/>
      <c r="C1522" s="130"/>
      <c r="D1522" s="73"/>
      <c r="E1522" s="130"/>
      <c r="F1522" s="73"/>
      <c r="G1522" s="169"/>
      <c r="H1522" s="287"/>
      <c r="I1522" s="285"/>
      <c r="J1522" s="775"/>
      <c r="K1522" s="409">
        <f>'RESOLUCIONES 2024'!$C1522-'RESOLUCIONES 2024'!$J1522</f>
        <v>0</v>
      </c>
      <c r="L1522" s="73"/>
      <c r="M1522" s="73"/>
      <c r="N1522" s="21"/>
      <c r="O1522" s="21"/>
    </row>
    <row r="1523" ht="15.75" customHeight="1">
      <c r="A1523" s="73"/>
      <c r="B1523" s="351"/>
      <c r="C1523" s="130"/>
      <c r="D1523" s="73"/>
      <c r="E1523" s="130"/>
      <c r="F1523" s="73"/>
      <c r="G1523" s="169"/>
      <c r="H1523" s="287"/>
      <c r="I1523" s="285"/>
      <c r="J1523" s="775"/>
      <c r="K1523" s="409">
        <f>'RESOLUCIONES 2024'!$C1523-'RESOLUCIONES 2024'!$J1523</f>
        <v>0</v>
      </c>
      <c r="L1523" s="73"/>
      <c r="M1523" s="73"/>
      <c r="N1523" s="21"/>
      <c r="O1523" s="21"/>
    </row>
    <row r="1524" ht="15.75" customHeight="1">
      <c r="A1524" s="73"/>
      <c r="B1524" s="351"/>
      <c r="C1524" s="130"/>
      <c r="D1524" s="73"/>
      <c r="E1524" s="130"/>
      <c r="F1524" s="73"/>
      <c r="G1524" s="169"/>
      <c r="H1524" s="287"/>
      <c r="I1524" s="285"/>
      <c r="J1524" s="775"/>
      <c r="K1524" s="409">
        <f>'RESOLUCIONES 2024'!$C1524-'RESOLUCIONES 2024'!$J1524</f>
        <v>0</v>
      </c>
      <c r="L1524" s="73"/>
      <c r="M1524" s="73"/>
      <c r="N1524" s="21"/>
      <c r="O1524" s="21"/>
    </row>
    <row r="1525" ht="15.75" customHeight="1">
      <c r="A1525" s="73"/>
      <c r="B1525" s="351"/>
      <c r="C1525" s="130"/>
      <c r="D1525" s="73"/>
      <c r="E1525" s="130"/>
      <c r="F1525" s="73"/>
      <c r="G1525" s="169"/>
      <c r="H1525" s="287"/>
      <c r="I1525" s="285"/>
      <c r="J1525" s="775"/>
      <c r="K1525" s="409">
        <f>'RESOLUCIONES 2024'!$C1525-'RESOLUCIONES 2024'!$J1525</f>
        <v>0</v>
      </c>
      <c r="L1525" s="73"/>
      <c r="M1525" s="73"/>
      <c r="N1525" s="21"/>
      <c r="O1525" s="21"/>
    </row>
    <row r="1526" ht="15.75" customHeight="1">
      <c r="A1526" s="73"/>
      <c r="B1526" s="351"/>
      <c r="C1526" s="130"/>
      <c r="D1526" s="73"/>
      <c r="E1526" s="130"/>
      <c r="F1526" s="73"/>
      <c r="G1526" s="169"/>
      <c r="H1526" s="287"/>
      <c r="I1526" s="285"/>
      <c r="J1526" s="775"/>
      <c r="K1526" s="409">
        <f>'RESOLUCIONES 2024'!$C1526-'RESOLUCIONES 2024'!$J1526</f>
        <v>0</v>
      </c>
      <c r="L1526" s="73"/>
      <c r="M1526" s="73"/>
      <c r="N1526" s="21"/>
      <c r="O1526" s="21"/>
    </row>
    <row r="1527" ht="15.75" customHeight="1">
      <c r="A1527" s="73"/>
      <c r="B1527" s="351"/>
      <c r="C1527" s="130"/>
      <c r="D1527" s="73"/>
      <c r="E1527" s="130"/>
      <c r="F1527" s="73"/>
      <c r="G1527" s="169"/>
      <c r="H1527" s="287"/>
      <c r="I1527" s="285"/>
      <c r="J1527" s="775"/>
      <c r="K1527" s="409">
        <f>'RESOLUCIONES 2024'!$C1527-'RESOLUCIONES 2024'!$J1527</f>
        <v>0</v>
      </c>
      <c r="L1527" s="73"/>
      <c r="M1527" s="73"/>
      <c r="N1527" s="21"/>
      <c r="O1527" s="21"/>
    </row>
    <row r="1528" ht="15.75" customHeight="1">
      <c r="A1528" s="73"/>
      <c r="B1528" s="351"/>
      <c r="C1528" s="130"/>
      <c r="D1528" s="73"/>
      <c r="E1528" s="130"/>
      <c r="F1528" s="73"/>
      <c r="G1528" s="169"/>
      <c r="H1528" s="287"/>
      <c r="I1528" s="285"/>
      <c r="J1528" s="775"/>
      <c r="K1528" s="409">
        <f>'RESOLUCIONES 2024'!$C1528-'RESOLUCIONES 2024'!$J1528</f>
        <v>0</v>
      </c>
      <c r="L1528" s="73"/>
      <c r="M1528" s="73"/>
      <c r="N1528" s="21"/>
      <c r="O1528" s="21"/>
    </row>
    <row r="1529" ht="15.75" customHeight="1">
      <c r="A1529" s="73"/>
      <c r="B1529" s="351"/>
      <c r="C1529" s="130"/>
      <c r="D1529" s="73"/>
      <c r="E1529" s="130"/>
      <c r="F1529" s="73"/>
      <c r="G1529" s="169"/>
      <c r="H1529" s="287"/>
      <c r="I1529" s="285"/>
      <c r="J1529" s="775"/>
      <c r="K1529" s="409">
        <f>'RESOLUCIONES 2024'!$C1529-'RESOLUCIONES 2024'!$J1529</f>
        <v>0</v>
      </c>
      <c r="L1529" s="73"/>
      <c r="M1529" s="73"/>
      <c r="N1529" s="21"/>
      <c r="O1529" s="21"/>
    </row>
    <row r="1530" ht="15.75" customHeight="1">
      <c r="A1530" s="73"/>
      <c r="B1530" s="351"/>
      <c r="C1530" s="130"/>
      <c r="D1530" s="73"/>
      <c r="E1530" s="130"/>
      <c r="F1530" s="73"/>
      <c r="G1530" s="169"/>
      <c r="H1530" s="287"/>
      <c r="I1530" s="285"/>
      <c r="J1530" s="775"/>
      <c r="K1530" s="409">
        <f>'RESOLUCIONES 2024'!$C1530-'RESOLUCIONES 2024'!$J1530</f>
        <v>0</v>
      </c>
      <c r="L1530" s="73"/>
      <c r="M1530" s="73"/>
      <c r="N1530" s="21"/>
      <c r="O1530" s="21"/>
    </row>
    <row r="1531" ht="15.75" customHeight="1">
      <c r="A1531" s="73"/>
      <c r="B1531" s="351"/>
      <c r="C1531" s="130"/>
      <c r="D1531" s="73"/>
      <c r="E1531" s="130"/>
      <c r="F1531" s="73"/>
      <c r="G1531" s="169"/>
      <c r="H1531" s="287"/>
      <c r="I1531" s="285"/>
      <c r="J1531" s="775"/>
      <c r="K1531" s="409">
        <f>'RESOLUCIONES 2024'!$C1531-'RESOLUCIONES 2024'!$J1531</f>
        <v>0</v>
      </c>
      <c r="L1531" s="73"/>
      <c r="M1531" s="73"/>
      <c r="N1531" s="21"/>
      <c r="O1531" s="21"/>
    </row>
    <row r="1532" ht="15.75" customHeight="1">
      <c r="A1532" s="73"/>
      <c r="B1532" s="351"/>
      <c r="C1532" s="130"/>
      <c r="D1532" s="73"/>
      <c r="E1532" s="130"/>
      <c r="F1532" s="73"/>
      <c r="G1532" s="169"/>
      <c r="H1532" s="287"/>
      <c r="I1532" s="285"/>
      <c r="J1532" s="775"/>
      <c r="K1532" s="409">
        <f>'RESOLUCIONES 2024'!$C1532-'RESOLUCIONES 2024'!$J1532</f>
        <v>0</v>
      </c>
      <c r="L1532" s="73"/>
      <c r="M1532" s="73"/>
      <c r="N1532" s="21"/>
      <c r="O1532" s="21"/>
    </row>
    <row r="1533" ht="15.75" customHeight="1">
      <c r="A1533" s="73"/>
      <c r="B1533" s="351"/>
      <c r="C1533" s="130"/>
      <c r="D1533" s="73"/>
      <c r="E1533" s="130"/>
      <c r="F1533" s="73"/>
      <c r="G1533" s="169"/>
      <c r="H1533" s="287"/>
      <c r="I1533" s="285"/>
      <c r="J1533" s="775"/>
      <c r="K1533" s="409">
        <f>'RESOLUCIONES 2024'!$C1533-'RESOLUCIONES 2024'!$J1533</f>
        <v>0</v>
      </c>
      <c r="L1533" s="73"/>
      <c r="M1533" s="73"/>
      <c r="N1533" s="21"/>
      <c r="O1533" s="21"/>
    </row>
    <row r="1534" ht="15.75" customHeight="1">
      <c r="A1534" s="73"/>
      <c r="B1534" s="351"/>
      <c r="C1534" s="130"/>
      <c r="D1534" s="73"/>
      <c r="E1534" s="130"/>
      <c r="F1534" s="73"/>
      <c r="G1534" s="169"/>
      <c r="H1534" s="287"/>
      <c r="I1534" s="285"/>
      <c r="J1534" s="775"/>
      <c r="K1534" s="409">
        <f>'RESOLUCIONES 2024'!$C1534-'RESOLUCIONES 2024'!$J1534</f>
        <v>0</v>
      </c>
      <c r="L1534" s="73"/>
      <c r="M1534" s="73"/>
      <c r="N1534" s="21"/>
      <c r="O1534" s="21"/>
    </row>
    <row r="1535" ht="15.75" customHeight="1">
      <c r="A1535" s="73"/>
      <c r="B1535" s="351"/>
      <c r="C1535" s="130"/>
      <c r="D1535" s="73"/>
      <c r="E1535" s="130"/>
      <c r="F1535" s="73"/>
      <c r="G1535" s="169"/>
      <c r="H1535" s="287"/>
      <c r="I1535" s="285"/>
      <c r="J1535" s="775"/>
      <c r="K1535" s="409">
        <f>'RESOLUCIONES 2024'!$C1535-'RESOLUCIONES 2024'!$J1535</f>
        <v>0</v>
      </c>
      <c r="L1535" s="73"/>
      <c r="M1535" s="73"/>
      <c r="N1535" s="21"/>
      <c r="O1535" s="21"/>
    </row>
    <row r="1536" ht="15.75" customHeight="1">
      <c r="A1536" s="73"/>
      <c r="B1536" s="351"/>
      <c r="C1536" s="130"/>
      <c r="D1536" s="73"/>
      <c r="E1536" s="130"/>
      <c r="F1536" s="73"/>
      <c r="G1536" s="169"/>
      <c r="H1536" s="287"/>
      <c r="I1536" s="285"/>
      <c r="J1536" s="775"/>
      <c r="K1536" s="409">
        <f>'RESOLUCIONES 2024'!$C1536-'RESOLUCIONES 2024'!$J1536</f>
        <v>0</v>
      </c>
      <c r="L1536" s="73"/>
      <c r="M1536" s="73"/>
      <c r="N1536" s="21"/>
      <c r="O1536" s="21"/>
    </row>
    <row r="1537" ht="15.75" customHeight="1">
      <c r="A1537" s="73"/>
      <c r="B1537" s="351"/>
      <c r="C1537" s="130"/>
      <c r="D1537" s="73"/>
      <c r="E1537" s="130"/>
      <c r="F1537" s="73"/>
      <c r="G1537" s="169"/>
      <c r="H1537" s="287"/>
      <c r="I1537" s="285"/>
      <c r="J1537" s="775"/>
      <c r="K1537" s="409">
        <f>'RESOLUCIONES 2024'!$C1537-'RESOLUCIONES 2024'!$J1537</f>
        <v>0</v>
      </c>
      <c r="L1537" s="73"/>
      <c r="M1537" s="73"/>
      <c r="N1537" s="21"/>
      <c r="O1537" s="21"/>
    </row>
    <row r="1538" ht="15.75" customHeight="1">
      <c r="A1538" s="73"/>
      <c r="B1538" s="351"/>
      <c r="C1538" s="130"/>
      <c r="D1538" s="73"/>
      <c r="E1538" s="130"/>
      <c r="F1538" s="73"/>
      <c r="G1538" s="169"/>
      <c r="H1538" s="287"/>
      <c r="I1538" s="285"/>
      <c r="J1538" s="775"/>
      <c r="K1538" s="409">
        <f>'RESOLUCIONES 2024'!$C1538-'RESOLUCIONES 2024'!$J1538</f>
        <v>0</v>
      </c>
      <c r="L1538" s="73"/>
      <c r="M1538" s="73"/>
      <c r="N1538" s="21"/>
      <c r="O1538" s="21"/>
    </row>
    <row r="1539" ht="15.75" customHeight="1">
      <c r="A1539" s="73"/>
      <c r="B1539" s="351"/>
      <c r="C1539" s="130"/>
      <c r="D1539" s="73"/>
      <c r="E1539" s="130"/>
      <c r="F1539" s="73"/>
      <c r="G1539" s="169"/>
      <c r="H1539" s="287"/>
      <c r="I1539" s="285"/>
      <c r="J1539" s="775"/>
      <c r="K1539" s="409">
        <f>'RESOLUCIONES 2024'!$C1539-'RESOLUCIONES 2024'!$J1539</f>
        <v>0</v>
      </c>
      <c r="L1539" s="73"/>
      <c r="M1539" s="73"/>
      <c r="N1539" s="21"/>
      <c r="O1539" s="21"/>
    </row>
    <row r="1540" ht="15.75" customHeight="1">
      <c r="A1540" s="73"/>
      <c r="B1540" s="351"/>
      <c r="C1540" s="130"/>
      <c r="D1540" s="73"/>
      <c r="E1540" s="130"/>
      <c r="F1540" s="73"/>
      <c r="G1540" s="169"/>
      <c r="H1540" s="287"/>
      <c r="I1540" s="285"/>
      <c r="J1540" s="775"/>
      <c r="K1540" s="409">
        <f>'RESOLUCIONES 2024'!$C1540-'RESOLUCIONES 2024'!$J1540</f>
        <v>0</v>
      </c>
      <c r="L1540" s="73"/>
      <c r="M1540" s="73"/>
      <c r="N1540" s="21"/>
      <c r="O1540" s="21"/>
    </row>
    <row r="1541" ht="15.75" customHeight="1">
      <c r="A1541" s="73"/>
      <c r="B1541" s="351"/>
      <c r="C1541" s="130"/>
      <c r="D1541" s="73"/>
      <c r="E1541" s="130"/>
      <c r="F1541" s="73"/>
      <c r="G1541" s="169"/>
      <c r="H1541" s="287"/>
      <c r="I1541" s="285"/>
      <c r="J1541" s="73"/>
      <c r="K1541" s="97">
        <f>'RESOLUCIONES 2024'!$C1541-'RESOLUCIONES 2024'!$J1541</f>
        <v>0</v>
      </c>
      <c r="L1541" s="73"/>
      <c r="M1541" s="73"/>
      <c r="N1541" s="21"/>
      <c r="O1541" s="21"/>
    </row>
    <row r="1542" ht="15.75" customHeight="1">
      <c r="A1542" s="73"/>
      <c r="B1542" s="351"/>
      <c r="C1542" s="130"/>
      <c r="D1542" s="73"/>
      <c r="E1542" s="130"/>
      <c r="F1542" s="73"/>
      <c r="G1542" s="169"/>
      <c r="H1542" s="287"/>
      <c r="I1542" s="285"/>
      <c r="J1542" s="73"/>
      <c r="K1542" s="97">
        <f>'RESOLUCIONES 2024'!$C1542-'RESOLUCIONES 2024'!$J1542</f>
        <v>0</v>
      </c>
      <c r="L1542" s="73"/>
      <c r="M1542" s="73"/>
      <c r="N1542" s="21"/>
      <c r="O1542" s="21"/>
    </row>
    <row r="1543" ht="15.75" customHeight="1">
      <c r="A1543" s="73"/>
      <c r="B1543" s="351"/>
      <c r="C1543" s="130"/>
      <c r="D1543" s="73"/>
      <c r="E1543" s="130"/>
      <c r="F1543" s="73"/>
      <c r="G1543" s="169"/>
      <c r="H1543" s="287"/>
      <c r="I1543" s="285"/>
      <c r="J1543" s="73"/>
      <c r="K1543" s="97">
        <f>'RESOLUCIONES 2024'!$C1543-'RESOLUCIONES 2024'!$J1543</f>
        <v>0</v>
      </c>
      <c r="L1543" s="73"/>
      <c r="M1543" s="73"/>
      <c r="N1543" s="21"/>
      <c r="O1543" s="21"/>
    </row>
    <row r="1544" ht="15.75" customHeight="1">
      <c r="A1544" s="73"/>
      <c r="B1544" s="351"/>
      <c r="C1544" s="130"/>
      <c r="D1544" s="73"/>
      <c r="E1544" s="130"/>
      <c r="F1544" s="73"/>
      <c r="G1544" s="169"/>
      <c r="H1544" s="287"/>
      <c r="I1544" s="285"/>
      <c r="J1544" s="73"/>
      <c r="K1544" s="97">
        <f>'RESOLUCIONES 2024'!$C1544-'RESOLUCIONES 2024'!$J1544</f>
        <v>0</v>
      </c>
      <c r="L1544" s="73"/>
      <c r="M1544" s="73"/>
      <c r="N1544" s="21"/>
      <c r="O1544" s="21"/>
    </row>
    <row r="1545" ht="15.75" customHeight="1">
      <c r="A1545" s="73"/>
      <c r="B1545" s="351"/>
      <c r="C1545" s="130"/>
      <c r="D1545" s="73"/>
      <c r="E1545" s="130"/>
      <c r="F1545" s="73"/>
      <c r="G1545" s="169"/>
      <c r="H1545" s="287"/>
      <c r="I1545" s="285"/>
      <c r="J1545" s="73"/>
      <c r="K1545" s="97">
        <f>'RESOLUCIONES 2024'!$C1545-'RESOLUCIONES 2024'!$J1545</f>
        <v>0</v>
      </c>
      <c r="L1545" s="73"/>
      <c r="M1545" s="73"/>
      <c r="N1545" s="21"/>
      <c r="O1545" s="21"/>
    </row>
    <row r="1546" ht="15.75" customHeight="1">
      <c r="A1546" s="73"/>
      <c r="B1546" s="351"/>
      <c r="C1546" s="130"/>
      <c r="D1546" s="73"/>
      <c r="E1546" s="130"/>
      <c r="F1546" s="73"/>
      <c r="G1546" s="169"/>
      <c r="H1546" s="287"/>
      <c r="I1546" s="285"/>
      <c r="J1546" s="73"/>
      <c r="K1546" s="97">
        <f>'RESOLUCIONES 2024'!$C1546-'RESOLUCIONES 2024'!$J1546</f>
        <v>0</v>
      </c>
      <c r="L1546" s="73"/>
      <c r="M1546" s="73"/>
      <c r="N1546" s="21"/>
      <c r="O1546" s="21"/>
    </row>
    <row r="1547" ht="15.75" customHeight="1">
      <c r="A1547" s="73"/>
      <c r="B1547" s="351"/>
      <c r="C1547" s="130"/>
      <c r="D1547" s="73"/>
      <c r="E1547" s="130"/>
      <c r="F1547" s="73"/>
      <c r="G1547" s="169"/>
      <c r="H1547" s="287"/>
      <c r="I1547" s="285"/>
      <c r="J1547" s="73"/>
      <c r="K1547" s="97">
        <f>'RESOLUCIONES 2024'!$C1547-'RESOLUCIONES 2024'!$J1547</f>
        <v>0</v>
      </c>
      <c r="L1547" s="73"/>
      <c r="M1547" s="73"/>
      <c r="N1547" s="21"/>
      <c r="O1547" s="21"/>
    </row>
    <row r="1548" ht="15.75" customHeight="1">
      <c r="A1548" s="73"/>
      <c r="B1548" s="351"/>
      <c r="C1548" s="130"/>
      <c r="D1548" s="73"/>
      <c r="E1548" s="130"/>
      <c r="F1548" s="73"/>
      <c r="G1548" s="169"/>
      <c r="H1548" s="287"/>
      <c r="I1548" s="285"/>
      <c r="J1548" s="73"/>
      <c r="K1548" s="97">
        <f>'RESOLUCIONES 2024'!$C1548-'RESOLUCIONES 2024'!$J1548</f>
        <v>0</v>
      </c>
      <c r="L1548" s="73"/>
      <c r="M1548" s="73"/>
      <c r="N1548" s="21"/>
      <c r="O1548" s="21"/>
    </row>
    <row r="1549" ht="15.75" customHeight="1">
      <c r="A1549" s="73"/>
      <c r="B1549" s="351"/>
      <c r="C1549" s="130"/>
      <c r="D1549" s="73"/>
      <c r="E1549" s="130"/>
      <c r="F1549" s="73"/>
      <c r="G1549" s="169"/>
      <c r="H1549" s="287"/>
      <c r="I1549" s="285"/>
      <c r="J1549" s="73"/>
      <c r="K1549" s="97">
        <f>'RESOLUCIONES 2024'!$C1549-'RESOLUCIONES 2024'!$J1549</f>
        <v>0</v>
      </c>
      <c r="L1549" s="73"/>
      <c r="M1549" s="73"/>
      <c r="N1549" s="21"/>
      <c r="O1549" s="21"/>
    </row>
    <row r="1550" ht="15.75" customHeight="1">
      <c r="A1550" s="73"/>
      <c r="B1550" s="351"/>
      <c r="C1550" s="130"/>
      <c r="D1550" s="73"/>
      <c r="E1550" s="130"/>
      <c r="F1550" s="73"/>
      <c r="G1550" s="169"/>
      <c r="H1550" s="287"/>
      <c r="I1550" s="285"/>
      <c r="J1550" s="73"/>
      <c r="K1550" s="97">
        <f>'RESOLUCIONES 2024'!$C1550-'RESOLUCIONES 2024'!$J1550</f>
        <v>0</v>
      </c>
      <c r="L1550" s="73"/>
      <c r="M1550" s="73"/>
      <c r="N1550" s="21"/>
      <c r="O1550" s="21"/>
    </row>
    <row r="1551" ht="15.75" customHeight="1">
      <c r="A1551" s="73"/>
      <c r="B1551" s="351"/>
      <c r="C1551" s="130"/>
      <c r="D1551" s="73"/>
      <c r="E1551" s="130"/>
      <c r="F1551" s="73"/>
      <c r="G1551" s="169"/>
      <c r="H1551" s="287"/>
      <c r="I1551" s="285"/>
      <c r="J1551" s="73"/>
      <c r="K1551" s="97">
        <f>'RESOLUCIONES 2024'!$C1551-'RESOLUCIONES 2024'!$J1551</f>
        <v>0</v>
      </c>
      <c r="L1551" s="73"/>
      <c r="M1551" s="73"/>
      <c r="N1551" s="21"/>
      <c r="O1551" s="21"/>
    </row>
    <row r="1552" ht="15.75" customHeight="1">
      <c r="A1552" s="73"/>
      <c r="B1552" s="351"/>
      <c r="C1552" s="130"/>
      <c r="D1552" s="73"/>
      <c r="E1552" s="130"/>
      <c r="F1552" s="73"/>
      <c r="G1552" s="169"/>
      <c r="H1552" s="287"/>
      <c r="I1552" s="285"/>
      <c r="J1552" s="73"/>
      <c r="K1552" s="97">
        <f>'RESOLUCIONES 2024'!$C1552-'RESOLUCIONES 2024'!$J1552</f>
        <v>0</v>
      </c>
      <c r="L1552" s="73"/>
      <c r="M1552" s="73"/>
      <c r="N1552" s="21"/>
      <c r="O1552" s="21"/>
    </row>
    <row r="1553" ht="15.75" customHeight="1">
      <c r="A1553" s="73"/>
      <c r="B1553" s="351"/>
      <c r="C1553" s="130"/>
      <c r="D1553" s="73"/>
      <c r="E1553" s="130"/>
      <c r="F1553" s="73"/>
      <c r="G1553" s="169"/>
      <c r="H1553" s="287"/>
      <c r="I1553" s="285"/>
      <c r="J1553" s="73"/>
      <c r="K1553" s="97">
        <f>'RESOLUCIONES 2024'!$C1553-'RESOLUCIONES 2024'!$J1553</f>
        <v>0</v>
      </c>
      <c r="L1553" s="73"/>
      <c r="M1553" s="73"/>
      <c r="N1553" s="21"/>
      <c r="O1553" s="21"/>
    </row>
    <row r="1554" ht="15.75" customHeight="1">
      <c r="A1554" s="289"/>
      <c r="B1554" s="739"/>
      <c r="C1554" s="290"/>
      <c r="D1554" s="289"/>
      <c r="E1554" s="290"/>
      <c r="F1554" s="289"/>
      <c r="G1554" s="291"/>
      <c r="H1554" s="292"/>
      <c r="I1554" s="293"/>
      <c r="J1554" s="289"/>
      <c r="K1554" s="787">
        <f>'RESOLUCIONES 2024'!$C1554-'RESOLUCIONES 2024'!$J1554</f>
        <v>0</v>
      </c>
      <c r="L1554" s="289"/>
      <c r="M1554" s="289"/>
      <c r="N1554" s="297"/>
      <c r="O1554" s="297"/>
    </row>
  </sheetData>
  <customSheetViews>
    <customSheetView guid="{F96D4F58-872F-46C9-90CF-40FBBDBA7036}" filter="1" showAutoFilter="1">
      <autoFilter ref="$A$2:$O$1554">
        <filterColumn colId="3">
          <filters>
            <filter val="SOLIS TITO EDITH MARY"/>
            <filter val="CACERES CANO MILUSKA"/>
            <filter val="CAYO CHAVEZ ERCY ZUNICO"/>
            <filter val="LAURA GRANDA DULMIS MARIA"/>
            <filter val="ACHAHUI PEÑA JULIA"/>
            <filter val="TISOC PORCEL DAVID"/>
            <filter val="JARA GUZMAN MARINNHO"/>
            <filter val="ANGLES ESCOBEDO YENY"/>
            <filter val="GARATE FLORES NILDA TERESA"/>
            <filter val="MAMANI CARBAJAL ABIGAIL"/>
            <filter val="Revista Científica Qellqay"/>
            <filter val="AGUILAR ANCORI KATYA VALENTINA"/>
            <filter val="SUNI CARPIO NAY NATALI"/>
            <filter val="BRICEÑO MARMANILLO DIANA GABRIELA"/>
            <filter val="VILLAFUERTE GUDIEL  ERIKA YANDHIRA"/>
            <filter val="QUISPE QUISPE FREDY"/>
            <filter val="DIAZ COLOMA POOL"/>
            <filter val="QUISPE PARI IVAN ASDRUVAL"/>
            <filter val="TAMATA ROJAS KELLY PAOLA"/>
            <filter val="QUISPE VALENCIA NANCI CAROLINA"/>
            <filter val="VARGAS LUNA EDUARDO"/>
            <filter val="BACA GUTIERREZ NORMA"/>
            <filter val="MORON DAZA MAGALY SANDRA"/>
            <filter val="PIZARRO PILLCO ELVER"/>
            <filter val="TAPIA DELGADO BHELU"/>
            <filter val="CARBAJAL RIOS EDWIN"/>
            <filter val="GOMEZ ALCARRAZ LINA"/>
            <filter val="TERRAZAS DAVILA MILAGRITOS"/>
            <filter val="DAMIAN PANIAGUA RUTTY"/>
            <filter val="HUILLCA GARCIA WILBER"/>
            <filter val="LLASAC HUANCA ALIA YANDIRA"/>
            <filter val="BARRIENTOS HERRERA DIANA MARGARET"/>
            <filter val="COMISIÓN DE REVISIÓN Y ACTUALIZACIÓN DE LÍNEAS DE INVESTIGACIÓN"/>
            <filter val="CUBA LUNA KATHERIN"/>
            <filter val="ESPINOZA VILCA ISABEL"/>
            <filter val="TORRES MUÑOZ LIZ JAMILETH"/>
            <filter val="VALENCIA MARTIMEZ, CARLOS  ALBERTO"/>
            <filter val="CASTRO BRAVO MILAGROS"/>
            <filter val="MAMANI QUISPE NICIDA IRIS"/>
            <filter val="PEREYRA ORELLANA BRIGIDA"/>
            <filter val="VARGAS TAKANA BRANDY JASMINE"/>
            <filter val="AMORIN SOTO GERSSON PAUL"/>
            <filter val="CHECYA HUANCA NANCY DIANA"/>
            <filter val="PANDO DIAZ FRANCISCO"/>
            <filter val="MANRIQUE VILLACORTA DANIELA CAROLYN"/>
            <filter val="CRUZ LLERENA PAOLA MARILIA"/>
            <filter val="MARTINEZ CAMPO FRIDDA CONCEPCION"/>
            <filter val="TELLO TORRES LIZBETT"/>
            <filter val="PARI PORTILLA ANDERSON JESUS"/>
            <filter val="PRIETO HUARCA EFRAIN"/>
            <filter val="VEGA CENTENO VILLENA JOSE HUMBERTO"/>
            <filter val="COANQUI SULLCA IDZUMI DIANA"/>
            <filter val="CHACON DELGADO YEN"/>
            <filter val="ORIHUELA ROCHA EUFEMIA"/>
            <filter val="MORALES YEPEZ MARTHA"/>
            <filter val="YARIN PARILLO EUSEBIO HENRY"/>
            <filter val="MAMANI  CARBAJAL ABIGAIL"/>
            <filter val="VILLA MONTOYA CAROL EVA STEPHANI"/>
            <filter val="OQUENDO CANAL ROSA ROCIO"/>
            <filter val="VALVERDE GAVANCHO BELEN"/>
            <filter val="TAPIA PACHECO ROYER RAUL"/>
            <filter val="RADO CUCHILLS MAXWELL SAMUEL"/>
            <filter val="MERINO ASCUE ESTHER REYNA"/>
            <filter val="OCHOA SAIRE FREDY"/>
            <filter val="LOAYZA ROJAS PERLA BEATRIZ"/>
            <filter val="ROJAS BUSTAMANTE SOFIA"/>
            <filter val="PINELO HUAMAN PERCY"/>
          </filters>
        </filterColumn>
      </autoFilter>
      <extLst>
        <ext uri="GoogleSheetsCustomDataVersion1">
          <go:sheetsCustomData xmlns:go="http://customooxmlschemas.google.com/" filterViewId="1881398648"/>
        </ext>
      </extLst>
    </customSheetView>
  </customSheetViews>
  <mergeCells count="2">
    <mergeCell ref="A1:H1"/>
    <mergeCell ref="J1:N1"/>
  </mergeCells>
  <conditionalFormatting sqref="A1:A757 A772 A806:A808 A911 A922 A929 A972:A979 A981 A996">
    <cfRule type="cellIs" dxfId="5" priority="1" operator="equal">
      <formula>"ENVIADO"</formula>
    </cfRule>
  </conditionalFormatting>
  <conditionalFormatting sqref="A1032">
    <cfRule type="cellIs" dxfId="5" priority="2" operator="equal">
      <formula>"ENVIADO"</formula>
    </cfRule>
  </conditionalFormatting>
  <conditionalFormatting sqref="A1039">
    <cfRule type="cellIs" dxfId="5" priority="3" operator="equal">
      <formula>"ENVIADO"</formula>
    </cfRule>
  </conditionalFormatting>
  <conditionalFormatting sqref="K6">
    <cfRule type="cellIs" dxfId="6" priority="4" operator="equal">
      <formula>730</formula>
    </cfRule>
  </conditionalFormatting>
  <hyperlinks>
    <hyperlink r:id="rId1" ref="G327"/>
    <hyperlink r:id="rId2" ref="G642"/>
    <hyperlink r:id="rId3" ref="G645"/>
  </hyperlinks>
  <printOptions/>
  <pageMargins bottom="0.75" footer="0.0" header="0.0" left="0.7" right="0.7" top="0.75"/>
  <pageSetup paperSize="9" orientation="portrait"/>
  <drawing r:id="rId4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12.29"/>
    <col customWidth="1" min="4" max="4" width="37.14"/>
    <col customWidth="1" min="5" max="5" width="14.14"/>
    <col customWidth="1" min="6" max="6" width="33.43"/>
    <col customWidth="1" min="7" max="7" width="26.57"/>
    <col customWidth="1" min="8" max="8" width="28.71"/>
    <col customWidth="1" min="9" max="9" width="25.86"/>
    <col customWidth="1" min="10" max="10" width="12.71"/>
    <col customWidth="1" min="11" max="11" width="15.29"/>
    <col customWidth="1" min="12" max="26" width="11.43"/>
  </cols>
  <sheetData>
    <row r="1">
      <c r="A1" s="788" t="s">
        <v>5070</v>
      </c>
      <c r="B1" s="513"/>
      <c r="C1" s="513"/>
      <c r="D1" s="513"/>
      <c r="E1" s="513"/>
      <c r="F1" s="513"/>
      <c r="G1" s="513"/>
      <c r="H1" s="789"/>
      <c r="J1" s="602" t="s">
        <v>13638</v>
      </c>
      <c r="K1" s="603"/>
      <c r="L1" s="603"/>
      <c r="M1" s="603"/>
      <c r="N1" s="604"/>
    </row>
    <row r="2">
      <c r="A2" s="790" t="s">
        <v>2</v>
      </c>
      <c r="B2" s="791" t="s">
        <v>4</v>
      </c>
      <c r="C2" s="792" t="s">
        <v>5</v>
      </c>
      <c r="D2" s="793" t="s">
        <v>6</v>
      </c>
      <c r="E2" s="771" t="s">
        <v>13584</v>
      </c>
      <c r="F2" s="794" t="s">
        <v>8</v>
      </c>
      <c r="G2" s="795" t="s">
        <v>9</v>
      </c>
      <c r="H2" s="796" t="s">
        <v>10</v>
      </c>
      <c r="I2" s="612" t="s">
        <v>13639</v>
      </c>
      <c r="J2" s="613" t="s">
        <v>15</v>
      </c>
      <c r="K2" s="614" t="s">
        <v>14545</v>
      </c>
      <c r="L2" s="614" t="s">
        <v>13642</v>
      </c>
      <c r="M2" s="614" t="s">
        <v>13643</v>
      </c>
      <c r="N2" s="614" t="s">
        <v>13644</v>
      </c>
      <c r="O2" s="615" t="s">
        <v>13645</v>
      </c>
    </row>
    <row r="3">
      <c r="A3" s="73" t="s">
        <v>7852</v>
      </c>
      <c r="B3" s="349">
        <v>1.0</v>
      </c>
      <c r="C3" s="130">
        <v>44958.0</v>
      </c>
      <c r="D3" s="381" t="s">
        <v>2317</v>
      </c>
      <c r="E3" s="282" t="s">
        <v>10018</v>
      </c>
      <c r="F3" s="73" t="s">
        <v>18</v>
      </c>
      <c r="G3" s="382"/>
      <c r="H3" s="284"/>
      <c r="I3" s="285"/>
      <c r="J3" s="97">
        <f t="shared" ref="J3:J1088" si="1">TODAY()</f>
        <v>46206</v>
      </c>
      <c r="K3" s="73">
        <f>'RESOLUCIONES 2023'!$C3-'RESOLUCIONES 2023'!$J3</f>
        <v>-1248</v>
      </c>
      <c r="L3" s="73"/>
      <c r="M3" s="73"/>
      <c r="N3" s="73"/>
      <c r="O3" s="73"/>
    </row>
    <row r="4" ht="18.0" customHeight="1">
      <c r="A4" s="73" t="s">
        <v>7852</v>
      </c>
      <c r="B4" s="351">
        <v>2.0</v>
      </c>
      <c r="C4" s="130">
        <v>44958.0</v>
      </c>
      <c r="D4" s="383" t="s">
        <v>7323</v>
      </c>
      <c r="E4" s="130" t="s">
        <v>10015</v>
      </c>
      <c r="F4" s="73" t="s">
        <v>18</v>
      </c>
      <c r="G4" s="384"/>
      <c r="H4" s="287"/>
      <c r="I4" s="285"/>
      <c r="J4" s="97">
        <f t="shared" si="1"/>
        <v>46206</v>
      </c>
      <c r="K4" s="73">
        <f>'RESOLUCIONES 2023'!$C4-'RESOLUCIONES 2023'!$J4</f>
        <v>-1248</v>
      </c>
      <c r="L4" s="73"/>
      <c r="M4" s="73"/>
      <c r="N4" s="73"/>
      <c r="O4" s="73"/>
    </row>
    <row r="5">
      <c r="A5" s="73" t="s">
        <v>7852</v>
      </c>
      <c r="B5" s="351">
        <v>3.0</v>
      </c>
      <c r="C5" s="130">
        <v>44958.0</v>
      </c>
      <c r="D5" s="383" t="s">
        <v>4155</v>
      </c>
      <c r="E5" s="130" t="s">
        <v>10017</v>
      </c>
      <c r="F5" s="73" t="s">
        <v>1624</v>
      </c>
      <c r="G5" s="384"/>
      <c r="H5" s="287"/>
      <c r="I5" s="285"/>
      <c r="J5" s="97">
        <f t="shared" si="1"/>
        <v>46206</v>
      </c>
      <c r="K5" s="73">
        <f>'RESOLUCIONES 2023'!$C5-'RESOLUCIONES 2023'!$J5</f>
        <v>-1248</v>
      </c>
      <c r="L5" s="73"/>
      <c r="M5" s="73"/>
      <c r="N5" s="73"/>
      <c r="O5" s="73"/>
    </row>
    <row r="6">
      <c r="A6" s="73" t="s">
        <v>7852</v>
      </c>
      <c r="B6" s="351">
        <v>4.0</v>
      </c>
      <c r="C6" s="130">
        <v>44958.0</v>
      </c>
      <c r="D6" s="273" t="s">
        <v>4079</v>
      </c>
      <c r="E6" s="130" t="s">
        <v>9309</v>
      </c>
      <c r="F6" s="73" t="s">
        <v>1624</v>
      </c>
      <c r="G6" s="384"/>
      <c r="H6" s="287"/>
      <c r="I6" s="285"/>
      <c r="J6" s="97">
        <f t="shared" si="1"/>
        <v>46206</v>
      </c>
      <c r="K6" s="73">
        <f>'RESOLUCIONES 2023'!$C6-'RESOLUCIONES 2023'!$J6</f>
        <v>-1248</v>
      </c>
      <c r="L6" s="73"/>
      <c r="M6" s="73"/>
      <c r="N6" s="73"/>
      <c r="O6" s="73"/>
    </row>
    <row r="7">
      <c r="A7" s="73" t="s">
        <v>7852</v>
      </c>
      <c r="B7" s="349">
        <v>5.0</v>
      </c>
      <c r="C7" s="130">
        <v>44958.0</v>
      </c>
      <c r="D7" s="73" t="s">
        <v>2634</v>
      </c>
      <c r="E7" s="130" t="s">
        <v>9944</v>
      </c>
      <c r="F7" s="73" t="s">
        <v>1624</v>
      </c>
      <c r="G7" s="169"/>
      <c r="H7" s="287"/>
      <c r="I7" s="285"/>
      <c r="J7" s="97">
        <f t="shared" si="1"/>
        <v>46206</v>
      </c>
      <c r="K7" s="73">
        <f>'RESOLUCIONES 2023'!$C7-'RESOLUCIONES 2023'!$J7</f>
        <v>-1248</v>
      </c>
      <c r="L7" s="73"/>
      <c r="M7" s="73"/>
      <c r="N7" s="409"/>
      <c r="O7" s="73"/>
    </row>
    <row r="8">
      <c r="A8" s="73" t="s">
        <v>7852</v>
      </c>
      <c r="B8" s="351">
        <v>6.0</v>
      </c>
      <c r="C8" s="130">
        <v>44958.0</v>
      </c>
      <c r="D8" s="73" t="s">
        <v>2856</v>
      </c>
      <c r="E8" s="130" t="s">
        <v>10029</v>
      </c>
      <c r="F8" s="73" t="s">
        <v>1624</v>
      </c>
      <c r="G8" s="169"/>
      <c r="H8" s="287"/>
      <c r="I8" s="285"/>
      <c r="J8" s="97">
        <f t="shared" si="1"/>
        <v>46206</v>
      </c>
      <c r="K8" s="73">
        <f>'RESOLUCIONES 2023'!$C8-'RESOLUCIONES 2023'!$J8</f>
        <v>-1248</v>
      </c>
      <c r="L8" s="73"/>
      <c r="M8" s="73"/>
      <c r="N8" s="409"/>
      <c r="O8" s="73"/>
    </row>
    <row r="9">
      <c r="A9" s="73" t="s">
        <v>7852</v>
      </c>
      <c r="B9" s="351">
        <v>7.0</v>
      </c>
      <c r="C9" s="130">
        <v>44958.0</v>
      </c>
      <c r="D9" s="73" t="s">
        <v>10030</v>
      </c>
      <c r="E9" s="130" t="s">
        <v>7976</v>
      </c>
      <c r="F9" s="73" t="s">
        <v>1624</v>
      </c>
      <c r="G9" s="169"/>
      <c r="H9" s="287"/>
      <c r="I9" s="285"/>
      <c r="J9" s="97">
        <f t="shared" si="1"/>
        <v>46206</v>
      </c>
      <c r="K9" s="73">
        <f>'RESOLUCIONES 2023'!$C9-'RESOLUCIONES 2023'!$J9</f>
        <v>-1248</v>
      </c>
      <c r="L9" s="73"/>
      <c r="M9" s="73"/>
      <c r="N9" s="409"/>
      <c r="O9" s="73"/>
    </row>
    <row r="10">
      <c r="A10" s="73" t="s">
        <v>7852</v>
      </c>
      <c r="B10" s="351">
        <v>8.0</v>
      </c>
      <c r="C10" s="130">
        <v>44958.0</v>
      </c>
      <c r="D10" s="73" t="s">
        <v>9880</v>
      </c>
      <c r="E10" s="130" t="s">
        <v>9301</v>
      </c>
      <c r="F10" s="73" t="s">
        <v>1624</v>
      </c>
      <c r="G10" s="169"/>
      <c r="H10" s="287"/>
      <c r="I10" s="285"/>
      <c r="J10" s="97">
        <f t="shared" si="1"/>
        <v>46206</v>
      </c>
      <c r="K10" s="73">
        <f>'RESOLUCIONES 2023'!$C10-'RESOLUCIONES 2023'!$J10</f>
        <v>-1248</v>
      </c>
      <c r="L10" s="73"/>
      <c r="M10" s="73"/>
      <c r="N10" s="409"/>
      <c r="O10" s="73"/>
    </row>
    <row r="11">
      <c r="A11" s="73" t="s">
        <v>7852</v>
      </c>
      <c r="B11" s="349">
        <v>9.0</v>
      </c>
      <c r="C11" s="130">
        <v>44958.0</v>
      </c>
      <c r="D11" s="146" t="s">
        <v>10002</v>
      </c>
      <c r="E11" s="130" t="s">
        <v>10026</v>
      </c>
      <c r="F11" s="73" t="s">
        <v>131</v>
      </c>
      <c r="G11" s="313" t="s">
        <v>10027</v>
      </c>
      <c r="H11" s="287"/>
      <c r="I11" s="285"/>
      <c r="J11" s="97">
        <f t="shared" si="1"/>
        <v>46206</v>
      </c>
      <c r="K11" s="73">
        <f>'RESOLUCIONES 2023'!$C11-'RESOLUCIONES 2023'!$J11</f>
        <v>-1248</v>
      </c>
      <c r="L11" s="73"/>
      <c r="M11" s="73"/>
      <c r="N11" s="409"/>
      <c r="O11" s="73"/>
    </row>
    <row r="12">
      <c r="A12" s="73" t="s">
        <v>7852</v>
      </c>
      <c r="B12" s="351">
        <v>10.0</v>
      </c>
      <c r="C12" s="130">
        <v>44958.0</v>
      </c>
      <c r="D12" s="73" t="s">
        <v>10025</v>
      </c>
      <c r="E12" s="130" t="s">
        <v>9027</v>
      </c>
      <c r="F12" s="73" t="s">
        <v>131</v>
      </c>
      <c r="G12" s="169"/>
      <c r="H12" s="287"/>
      <c r="I12" s="285"/>
      <c r="J12" s="97">
        <f t="shared" si="1"/>
        <v>46206</v>
      </c>
      <c r="K12" s="73">
        <f>'RESOLUCIONES 2023'!$C12-'RESOLUCIONES 2023'!$J12</f>
        <v>-1248</v>
      </c>
      <c r="L12" s="73"/>
      <c r="M12" s="73"/>
      <c r="N12" s="409"/>
      <c r="O12" s="73"/>
    </row>
    <row r="13">
      <c r="A13" s="73" t="s">
        <v>7852</v>
      </c>
      <c r="B13" s="351">
        <v>11.0</v>
      </c>
      <c r="C13" s="130">
        <v>44958.0</v>
      </c>
      <c r="D13" s="73" t="s">
        <v>2701</v>
      </c>
      <c r="E13" s="130" t="s">
        <v>9504</v>
      </c>
      <c r="F13" s="73" t="s">
        <v>131</v>
      </c>
      <c r="G13" s="169"/>
      <c r="H13" s="287"/>
      <c r="I13" s="285"/>
      <c r="J13" s="97">
        <f t="shared" si="1"/>
        <v>46206</v>
      </c>
      <c r="K13" s="73">
        <f>'RESOLUCIONES 2023'!$C13-'RESOLUCIONES 2023'!$J13</f>
        <v>-1248</v>
      </c>
      <c r="L13" s="73"/>
      <c r="M13" s="73"/>
      <c r="N13" s="409"/>
      <c r="O13" s="73"/>
    </row>
    <row r="14">
      <c r="A14" s="73" t="s">
        <v>7852</v>
      </c>
      <c r="B14" s="351">
        <v>12.0</v>
      </c>
      <c r="C14" s="130">
        <v>44958.0</v>
      </c>
      <c r="D14" s="73" t="s">
        <v>7167</v>
      </c>
      <c r="E14" s="130" t="s">
        <v>10016</v>
      </c>
      <c r="F14" s="73" t="s">
        <v>131</v>
      </c>
      <c r="G14" s="169"/>
      <c r="H14" s="287"/>
      <c r="I14" s="285"/>
      <c r="J14" s="502">
        <f t="shared" si="1"/>
        <v>46206</v>
      </c>
      <c r="K14" s="73">
        <f>'RESOLUCIONES 2023'!$C14-'RESOLUCIONES 2023'!$J14</f>
        <v>-1248</v>
      </c>
      <c r="L14" s="73"/>
      <c r="M14" s="73"/>
      <c r="N14" s="409"/>
      <c r="O14" s="73"/>
    </row>
    <row r="15">
      <c r="A15" s="73" t="s">
        <v>7852</v>
      </c>
      <c r="B15" s="349">
        <v>13.0</v>
      </c>
      <c r="C15" s="130">
        <v>44958.0</v>
      </c>
      <c r="D15" s="73" t="s">
        <v>10011</v>
      </c>
      <c r="E15" s="130" t="s">
        <v>9505</v>
      </c>
      <c r="F15" s="73" t="s">
        <v>131</v>
      </c>
      <c r="G15" s="169"/>
      <c r="H15" s="287"/>
      <c r="I15" s="285"/>
      <c r="J15" s="97">
        <f t="shared" si="1"/>
        <v>46206</v>
      </c>
      <c r="K15" s="73">
        <f>'RESOLUCIONES 2023'!$C15-'RESOLUCIONES 2023'!$J15</f>
        <v>-1248</v>
      </c>
      <c r="L15" s="73"/>
      <c r="M15" s="73"/>
      <c r="N15" s="409"/>
      <c r="O15" s="73"/>
    </row>
    <row r="16">
      <c r="A16" s="73" t="s">
        <v>7852</v>
      </c>
      <c r="B16" s="351">
        <v>14.0</v>
      </c>
      <c r="C16" s="130">
        <v>44958.0</v>
      </c>
      <c r="D16" s="73" t="s">
        <v>2317</v>
      </c>
      <c r="E16" s="130" t="s">
        <v>10019</v>
      </c>
      <c r="F16" s="73" t="s">
        <v>2751</v>
      </c>
      <c r="G16" s="169"/>
      <c r="H16" s="287"/>
      <c r="I16" s="285"/>
      <c r="J16" s="97">
        <f t="shared" si="1"/>
        <v>46206</v>
      </c>
      <c r="K16" s="73">
        <f>'RESOLUCIONES 2023'!$C16-'RESOLUCIONES 2023'!$J16</f>
        <v>-1248</v>
      </c>
      <c r="L16" s="73"/>
      <c r="M16" s="73"/>
      <c r="N16" s="409"/>
      <c r="O16" s="73"/>
    </row>
    <row r="17">
      <c r="A17" s="73" t="s">
        <v>7852</v>
      </c>
      <c r="B17" s="351">
        <v>15.0</v>
      </c>
      <c r="C17" s="130">
        <v>44958.0</v>
      </c>
      <c r="D17" s="73" t="s">
        <v>9409</v>
      </c>
      <c r="E17" s="130" t="s">
        <v>10021</v>
      </c>
      <c r="F17" s="73" t="s">
        <v>2751</v>
      </c>
      <c r="G17" s="169"/>
      <c r="H17" s="287"/>
      <c r="I17" s="285"/>
      <c r="J17" s="97">
        <f t="shared" si="1"/>
        <v>46206</v>
      </c>
      <c r="K17" s="73">
        <f>'RESOLUCIONES 2023'!$C17-'RESOLUCIONES 2023'!$J17</f>
        <v>-1248</v>
      </c>
      <c r="L17" s="73"/>
      <c r="M17" s="73"/>
      <c r="N17" s="409"/>
      <c r="O17" s="73"/>
    </row>
    <row r="18">
      <c r="A18" s="73" t="s">
        <v>7852</v>
      </c>
      <c r="B18" s="351">
        <v>16.0</v>
      </c>
      <c r="C18" s="130">
        <v>44958.0</v>
      </c>
      <c r="D18" s="297" t="s">
        <v>6474</v>
      </c>
      <c r="E18" s="290" t="s">
        <v>9701</v>
      </c>
      <c r="F18" s="73" t="s">
        <v>2751</v>
      </c>
      <c r="G18" s="291"/>
      <c r="H18" s="292"/>
      <c r="I18" s="293"/>
      <c r="J18" s="97">
        <f t="shared" si="1"/>
        <v>46206</v>
      </c>
      <c r="K18" s="73">
        <f>'RESOLUCIONES 2023'!$C18-'RESOLUCIONES 2023'!$J18</f>
        <v>-1248</v>
      </c>
      <c r="L18" s="73"/>
      <c r="M18" s="73"/>
      <c r="N18" s="409"/>
      <c r="O18" s="73"/>
    </row>
    <row r="19">
      <c r="A19" s="73" t="s">
        <v>7852</v>
      </c>
      <c r="B19" s="349">
        <v>17.0</v>
      </c>
      <c r="C19" s="130">
        <v>44958.0</v>
      </c>
      <c r="D19" s="73" t="s">
        <v>6672</v>
      </c>
      <c r="E19" s="130" t="s">
        <v>10020</v>
      </c>
      <c r="F19" s="73" t="s">
        <v>2751</v>
      </c>
      <c r="G19" s="169"/>
      <c r="H19" s="287"/>
      <c r="I19" s="285"/>
      <c r="J19" s="22">
        <f t="shared" si="1"/>
        <v>46206</v>
      </c>
      <c r="K19" s="73">
        <f>'RESOLUCIONES 2023'!$C19-'RESOLUCIONES 2023'!$J19</f>
        <v>-1248</v>
      </c>
      <c r="L19" s="21"/>
      <c r="M19" s="21"/>
      <c r="N19" s="21"/>
      <c r="O19" s="21"/>
    </row>
    <row r="20">
      <c r="A20" s="73" t="s">
        <v>7852</v>
      </c>
      <c r="B20" s="351">
        <v>18.0</v>
      </c>
      <c r="C20" s="130">
        <v>44958.0</v>
      </c>
      <c r="D20" s="73" t="s">
        <v>6401</v>
      </c>
      <c r="E20" s="130" t="s">
        <v>10013</v>
      </c>
      <c r="F20" s="73" t="s">
        <v>2751</v>
      </c>
      <c r="G20" s="169"/>
      <c r="H20" s="287"/>
      <c r="I20" s="285"/>
      <c r="J20" s="22">
        <f t="shared" si="1"/>
        <v>46206</v>
      </c>
      <c r="K20" s="73">
        <f>'RESOLUCIONES 2023'!$C20-'RESOLUCIONES 2023'!$J20</f>
        <v>-1248</v>
      </c>
      <c r="L20" s="21"/>
      <c r="M20" s="21"/>
      <c r="N20" s="21"/>
      <c r="O20" s="21"/>
    </row>
    <row r="21" ht="15.75" customHeight="1">
      <c r="A21" s="73" t="s">
        <v>7852</v>
      </c>
      <c r="B21" s="351">
        <v>19.0</v>
      </c>
      <c r="C21" s="130">
        <v>44958.0</v>
      </c>
      <c r="D21" s="73" t="s">
        <v>2873</v>
      </c>
      <c r="E21" s="130" t="s">
        <v>10014</v>
      </c>
      <c r="F21" s="73" t="s">
        <v>2751</v>
      </c>
      <c r="G21" s="169"/>
      <c r="H21" s="287"/>
      <c r="I21" s="285"/>
      <c r="J21" s="22">
        <f t="shared" si="1"/>
        <v>46206</v>
      </c>
      <c r="K21" s="73">
        <f>'RESOLUCIONES 2023'!$C21-'RESOLUCIONES 2023'!$J21</f>
        <v>-1248</v>
      </c>
      <c r="L21" s="21"/>
      <c r="M21" s="21"/>
      <c r="N21" s="21"/>
      <c r="O21" s="21"/>
    </row>
    <row r="22" ht="15.75" customHeight="1">
      <c r="A22" s="73" t="s">
        <v>7852</v>
      </c>
      <c r="B22" s="351">
        <v>20.0</v>
      </c>
      <c r="C22" s="130">
        <v>44964.0</v>
      </c>
      <c r="D22" s="73" t="s">
        <v>1383</v>
      </c>
      <c r="E22" s="130" t="s">
        <v>1384</v>
      </c>
      <c r="F22" s="73" t="s">
        <v>6388</v>
      </c>
      <c r="G22" s="169"/>
      <c r="H22" s="287"/>
      <c r="I22" s="285"/>
      <c r="J22" s="22">
        <f t="shared" si="1"/>
        <v>46206</v>
      </c>
      <c r="K22" s="73">
        <f>'RESOLUCIONES 2023'!$C22-'RESOLUCIONES 2023'!$J22</f>
        <v>-1242</v>
      </c>
      <c r="L22" s="21"/>
      <c r="M22" s="21"/>
      <c r="N22" s="21"/>
      <c r="O22" s="21"/>
    </row>
    <row r="23" ht="15.75" customHeight="1">
      <c r="A23" s="73" t="s">
        <v>7852</v>
      </c>
      <c r="B23" s="349">
        <v>21.0</v>
      </c>
      <c r="C23" s="130">
        <v>44964.0</v>
      </c>
      <c r="D23" s="73" t="s">
        <v>4857</v>
      </c>
      <c r="E23" s="130" t="s">
        <v>8914</v>
      </c>
      <c r="F23" s="73" t="s">
        <v>2253</v>
      </c>
      <c r="G23" s="169" t="s">
        <v>9325</v>
      </c>
      <c r="H23" s="287"/>
      <c r="I23" s="285"/>
      <c r="J23" s="22">
        <f t="shared" si="1"/>
        <v>46206</v>
      </c>
      <c r="K23" s="73">
        <f>'RESOLUCIONES 2023'!$C23-'RESOLUCIONES 2023'!$J23</f>
        <v>-1242</v>
      </c>
      <c r="L23" s="21"/>
      <c r="M23" s="21"/>
      <c r="N23" s="21"/>
      <c r="O23" s="21"/>
    </row>
    <row r="24" ht="15.75" customHeight="1">
      <c r="A24" s="73" t="s">
        <v>7852</v>
      </c>
      <c r="B24" s="351">
        <v>22.0</v>
      </c>
      <c r="C24" s="130">
        <v>44964.0</v>
      </c>
      <c r="D24" s="73" t="s">
        <v>1821</v>
      </c>
      <c r="E24" s="130" t="s">
        <v>9607</v>
      </c>
      <c r="F24" s="73" t="s">
        <v>2253</v>
      </c>
      <c r="G24" s="169" t="s">
        <v>10031</v>
      </c>
      <c r="H24" s="287"/>
      <c r="I24" s="285"/>
      <c r="J24" s="22">
        <f t="shared" si="1"/>
        <v>46206</v>
      </c>
      <c r="K24" s="73">
        <f>'RESOLUCIONES 2023'!$C24-'RESOLUCIONES 2023'!$J24</f>
        <v>-1242</v>
      </c>
      <c r="L24" s="21"/>
      <c r="M24" s="21"/>
      <c r="N24" s="21"/>
      <c r="O24" s="21"/>
    </row>
    <row r="25" ht="15.75" customHeight="1">
      <c r="A25" s="73" t="s">
        <v>7852</v>
      </c>
      <c r="B25" s="351">
        <v>23.0</v>
      </c>
      <c r="C25" s="130">
        <v>44964.0</v>
      </c>
      <c r="D25" s="73" t="s">
        <v>7925</v>
      </c>
      <c r="E25" s="130" t="s">
        <v>7926</v>
      </c>
      <c r="F25" s="73" t="s">
        <v>2253</v>
      </c>
      <c r="G25" s="169" t="s">
        <v>9206</v>
      </c>
      <c r="H25" s="287"/>
      <c r="I25" s="285"/>
      <c r="J25" s="22">
        <f t="shared" si="1"/>
        <v>46206</v>
      </c>
      <c r="K25" s="73">
        <f>'RESOLUCIONES 2023'!$C25-'RESOLUCIONES 2023'!$J25</f>
        <v>-1242</v>
      </c>
      <c r="L25" s="21"/>
      <c r="M25" s="21"/>
      <c r="N25" s="21"/>
      <c r="O25" s="21"/>
    </row>
    <row r="26" ht="15.75" customHeight="1">
      <c r="A26" s="73" t="s">
        <v>7852</v>
      </c>
      <c r="B26" s="351">
        <v>24.0</v>
      </c>
      <c r="C26" s="130">
        <v>44964.0</v>
      </c>
      <c r="D26" s="73" t="s">
        <v>4791</v>
      </c>
      <c r="E26" s="130" t="s">
        <v>8705</v>
      </c>
      <c r="F26" s="73" t="s">
        <v>2253</v>
      </c>
      <c r="G26" s="169" t="s">
        <v>9380</v>
      </c>
      <c r="H26" s="287"/>
      <c r="I26" s="285"/>
      <c r="J26" s="22">
        <f t="shared" si="1"/>
        <v>46206</v>
      </c>
      <c r="K26" s="73">
        <f>'RESOLUCIONES 2023'!$C26-'RESOLUCIONES 2023'!$J26</f>
        <v>-1242</v>
      </c>
      <c r="L26" s="21"/>
      <c r="M26" s="21"/>
      <c r="N26" s="21"/>
      <c r="O26" s="21"/>
    </row>
    <row r="27" ht="15.75" customHeight="1">
      <c r="A27" s="73" t="s">
        <v>7852</v>
      </c>
      <c r="B27" s="349">
        <v>25.0</v>
      </c>
      <c r="C27" s="130">
        <v>44965.0</v>
      </c>
      <c r="D27" s="73" t="s">
        <v>5117</v>
      </c>
      <c r="E27" s="130" t="s">
        <v>9653</v>
      </c>
      <c r="F27" s="73" t="s">
        <v>1593</v>
      </c>
      <c r="G27" s="300" t="s">
        <v>9680</v>
      </c>
      <c r="H27" s="287"/>
      <c r="I27" s="285"/>
      <c r="J27" s="22">
        <f t="shared" si="1"/>
        <v>46206</v>
      </c>
      <c r="K27" s="73">
        <f>'RESOLUCIONES 2023'!$C27-'RESOLUCIONES 2023'!$J27</f>
        <v>-1241</v>
      </c>
      <c r="L27" s="21"/>
      <c r="M27" s="21"/>
      <c r="N27" s="21"/>
      <c r="O27" s="21"/>
    </row>
    <row r="28" ht="15.75" customHeight="1">
      <c r="A28" s="73" t="s">
        <v>7852</v>
      </c>
      <c r="B28" s="351">
        <v>26.0</v>
      </c>
      <c r="C28" s="130">
        <v>44965.0</v>
      </c>
      <c r="D28" s="73" t="s">
        <v>9473</v>
      </c>
      <c r="E28" s="130" t="s">
        <v>9474</v>
      </c>
      <c r="F28" s="73" t="s">
        <v>1593</v>
      </c>
      <c r="G28" s="300" t="s">
        <v>9680</v>
      </c>
      <c r="H28" s="287"/>
      <c r="I28" s="285"/>
      <c r="J28" s="22">
        <f t="shared" si="1"/>
        <v>46206</v>
      </c>
      <c r="K28" s="73">
        <f>'RESOLUCIONES 2023'!$C28-'RESOLUCIONES 2023'!$J28</f>
        <v>-1241</v>
      </c>
      <c r="L28" s="21"/>
      <c r="M28" s="21"/>
      <c r="N28" s="21"/>
      <c r="O28" s="21"/>
    </row>
    <row r="29" ht="15.75" customHeight="1">
      <c r="A29" s="73" t="s">
        <v>7852</v>
      </c>
      <c r="B29" s="351">
        <v>27.0</v>
      </c>
      <c r="C29" s="130">
        <v>44965.0</v>
      </c>
      <c r="D29" s="73" t="s">
        <v>14546</v>
      </c>
      <c r="E29" s="130" t="s">
        <v>9617</v>
      </c>
      <c r="F29" s="73" t="s">
        <v>1593</v>
      </c>
      <c r="G29" s="300" t="s">
        <v>9680</v>
      </c>
      <c r="H29" s="287"/>
      <c r="I29" s="285"/>
      <c r="J29" s="22">
        <f t="shared" si="1"/>
        <v>46206</v>
      </c>
      <c r="K29" s="73">
        <f>'RESOLUCIONES 2023'!$C29-'RESOLUCIONES 2023'!$J29</f>
        <v>-1241</v>
      </c>
      <c r="L29" s="21"/>
      <c r="M29" s="21"/>
      <c r="N29" s="21"/>
      <c r="O29" s="21"/>
    </row>
    <row r="30" ht="15.75" customHeight="1">
      <c r="A30" s="73" t="s">
        <v>7852</v>
      </c>
      <c r="B30" s="351">
        <v>28.0</v>
      </c>
      <c r="C30" s="130">
        <v>44965.0</v>
      </c>
      <c r="D30" s="73" t="s">
        <v>9043</v>
      </c>
      <c r="E30" s="130" t="s">
        <v>10035</v>
      </c>
      <c r="F30" s="73" t="s">
        <v>1593</v>
      </c>
      <c r="G30" s="300" t="s">
        <v>9680</v>
      </c>
      <c r="H30" s="287"/>
      <c r="I30" s="285"/>
      <c r="J30" s="22">
        <f t="shared" si="1"/>
        <v>46206</v>
      </c>
      <c r="K30" s="73">
        <f>'RESOLUCIONES 2023'!$C30-'RESOLUCIONES 2023'!$J30</f>
        <v>-1241</v>
      </c>
      <c r="L30" s="21"/>
      <c r="M30" s="21"/>
      <c r="N30" s="21"/>
      <c r="O30" s="21"/>
    </row>
    <row r="31" ht="15.75" customHeight="1">
      <c r="A31" s="73" t="s">
        <v>7852</v>
      </c>
      <c r="B31" s="349">
        <v>29.0</v>
      </c>
      <c r="C31" s="130">
        <v>44965.0</v>
      </c>
      <c r="D31" s="73" t="s">
        <v>5527</v>
      </c>
      <c r="E31" s="130" t="s">
        <v>8671</v>
      </c>
      <c r="F31" s="73" t="s">
        <v>1593</v>
      </c>
      <c r="G31" s="300" t="s">
        <v>9680</v>
      </c>
      <c r="H31" s="287"/>
      <c r="I31" s="285"/>
      <c r="J31" s="22">
        <f t="shared" si="1"/>
        <v>46206</v>
      </c>
      <c r="K31" s="73">
        <f>'RESOLUCIONES 2023'!$C31-'RESOLUCIONES 2023'!$J31</f>
        <v>-1241</v>
      </c>
      <c r="L31" s="21"/>
      <c r="M31" s="21"/>
      <c r="N31" s="21"/>
      <c r="O31" s="21"/>
    </row>
    <row r="32" ht="15.75" customHeight="1">
      <c r="A32" s="73" t="s">
        <v>7852</v>
      </c>
      <c r="B32" s="351">
        <v>30.0</v>
      </c>
      <c r="C32" s="130">
        <v>44965.0</v>
      </c>
      <c r="D32" s="73" t="s">
        <v>1369</v>
      </c>
      <c r="E32" s="130" t="s">
        <v>8097</v>
      </c>
      <c r="F32" s="73" t="s">
        <v>1593</v>
      </c>
      <c r="G32" s="300" t="s">
        <v>9680</v>
      </c>
      <c r="H32" s="287"/>
      <c r="I32" s="285"/>
      <c r="J32" s="22">
        <f t="shared" si="1"/>
        <v>46206</v>
      </c>
      <c r="K32" s="73">
        <f>'RESOLUCIONES 2023'!$C32-'RESOLUCIONES 2023'!$J32</f>
        <v>-1241</v>
      </c>
      <c r="L32" s="21"/>
      <c r="M32" s="21"/>
      <c r="N32" s="21"/>
      <c r="O32" s="21"/>
    </row>
    <row r="33" ht="15.75" customHeight="1">
      <c r="A33" s="73" t="s">
        <v>7852</v>
      </c>
      <c r="B33" s="351">
        <v>31.0</v>
      </c>
      <c r="C33" s="130">
        <v>44965.0</v>
      </c>
      <c r="D33" s="182" t="s">
        <v>6289</v>
      </c>
      <c r="E33" s="130" t="s">
        <v>10032</v>
      </c>
      <c r="F33" s="73" t="s">
        <v>1593</v>
      </c>
      <c r="G33" s="417" t="s">
        <v>11583</v>
      </c>
      <c r="H33" s="287"/>
      <c r="I33" s="285"/>
      <c r="J33" s="22">
        <f t="shared" si="1"/>
        <v>46206</v>
      </c>
      <c r="K33" s="73">
        <f>'RESOLUCIONES 2023'!$C33-'RESOLUCIONES 2023'!$J33</f>
        <v>-1241</v>
      </c>
      <c r="L33" s="21"/>
      <c r="M33" s="21"/>
      <c r="N33" s="21"/>
      <c r="O33" s="21"/>
    </row>
    <row r="34" ht="15.75" customHeight="1">
      <c r="A34" s="73" t="s">
        <v>7852</v>
      </c>
      <c r="B34" s="351">
        <v>32.0</v>
      </c>
      <c r="C34" s="130">
        <v>44965.0</v>
      </c>
      <c r="D34" s="73" t="s">
        <v>8589</v>
      </c>
      <c r="E34" s="130" t="s">
        <v>10033</v>
      </c>
      <c r="F34" s="73" t="s">
        <v>1593</v>
      </c>
      <c r="G34" s="300" t="s">
        <v>9680</v>
      </c>
      <c r="H34" s="287"/>
      <c r="I34" s="285"/>
      <c r="J34" s="22">
        <f t="shared" si="1"/>
        <v>46206</v>
      </c>
      <c r="K34" s="73">
        <f>'RESOLUCIONES 2023'!$C34-'RESOLUCIONES 2023'!$J34</f>
        <v>-1241</v>
      </c>
      <c r="L34" s="21"/>
      <c r="M34" s="21"/>
      <c r="N34" s="21"/>
      <c r="O34" s="21"/>
    </row>
    <row r="35" ht="15.75" customHeight="1">
      <c r="A35" s="73" t="s">
        <v>7852</v>
      </c>
      <c r="B35" s="349">
        <v>33.0</v>
      </c>
      <c r="C35" s="130">
        <v>44967.0</v>
      </c>
      <c r="D35" s="73" t="s">
        <v>6710</v>
      </c>
      <c r="E35" s="130" t="s">
        <v>7788</v>
      </c>
      <c r="F35" s="73" t="s">
        <v>2253</v>
      </c>
      <c r="G35" s="169" t="s">
        <v>9206</v>
      </c>
      <c r="H35" s="287"/>
      <c r="I35" s="285"/>
      <c r="J35" s="22">
        <f t="shared" si="1"/>
        <v>46206</v>
      </c>
      <c r="K35" s="73">
        <f>'RESOLUCIONES 2023'!$C35-'RESOLUCIONES 2023'!$J35</f>
        <v>-1239</v>
      </c>
      <c r="L35" s="21"/>
      <c r="M35" s="21"/>
      <c r="N35" s="21"/>
      <c r="O35" s="21"/>
    </row>
    <row r="36" ht="15.75" customHeight="1">
      <c r="A36" s="73" t="s">
        <v>7852</v>
      </c>
      <c r="B36" s="351">
        <v>34.0</v>
      </c>
      <c r="C36" s="130">
        <v>44967.0</v>
      </c>
      <c r="D36" s="73" t="s">
        <v>7191</v>
      </c>
      <c r="E36" s="130" t="s">
        <v>7192</v>
      </c>
      <c r="F36" s="73" t="s">
        <v>2253</v>
      </c>
      <c r="G36" s="169" t="s">
        <v>10039</v>
      </c>
      <c r="H36" s="287"/>
      <c r="I36" s="285"/>
      <c r="J36" s="22">
        <f t="shared" si="1"/>
        <v>46206</v>
      </c>
      <c r="K36" s="73">
        <f>'RESOLUCIONES 2023'!$C36-'RESOLUCIONES 2023'!$J36</f>
        <v>-1239</v>
      </c>
      <c r="L36" s="21"/>
      <c r="M36" s="21"/>
      <c r="N36" s="21"/>
      <c r="O36" s="21"/>
    </row>
    <row r="37" ht="15.75" customHeight="1">
      <c r="A37" s="73" t="s">
        <v>7852</v>
      </c>
      <c r="B37" s="351">
        <v>35.0</v>
      </c>
      <c r="C37" s="130">
        <v>44967.0</v>
      </c>
      <c r="D37" s="73" t="s">
        <v>8011</v>
      </c>
      <c r="E37" s="130" t="s">
        <v>8012</v>
      </c>
      <c r="F37" s="73" t="s">
        <v>2253</v>
      </c>
      <c r="G37" s="169" t="s">
        <v>10037</v>
      </c>
      <c r="H37" s="287"/>
      <c r="I37" s="285"/>
      <c r="J37" s="22">
        <f t="shared" si="1"/>
        <v>46206</v>
      </c>
      <c r="K37" s="73">
        <f>'RESOLUCIONES 2023'!$C37-'RESOLUCIONES 2023'!$J37</f>
        <v>-1239</v>
      </c>
      <c r="L37" s="21"/>
      <c r="M37" s="21"/>
      <c r="N37" s="21"/>
      <c r="O37" s="21"/>
    </row>
    <row r="38" ht="15.75" customHeight="1">
      <c r="A38" s="73" t="s">
        <v>7852</v>
      </c>
      <c r="B38" s="351">
        <v>36.0</v>
      </c>
      <c r="C38" s="130">
        <v>44967.0</v>
      </c>
      <c r="D38" s="73" t="s">
        <v>4588</v>
      </c>
      <c r="E38" s="130" t="s">
        <v>9428</v>
      </c>
      <c r="F38" s="73" t="s">
        <v>1593</v>
      </c>
      <c r="G38" s="300" t="s">
        <v>9680</v>
      </c>
      <c r="H38" s="287"/>
      <c r="I38" s="285"/>
      <c r="J38" s="22">
        <f t="shared" si="1"/>
        <v>46206</v>
      </c>
      <c r="K38" s="73">
        <f>'RESOLUCIONES 2023'!$C38-'RESOLUCIONES 2023'!$J38</f>
        <v>-1239</v>
      </c>
      <c r="L38" s="21"/>
      <c r="M38" s="21"/>
      <c r="N38" s="21"/>
      <c r="O38" s="21"/>
    </row>
    <row r="39" ht="15.75" customHeight="1">
      <c r="A39" s="73" t="s">
        <v>7852</v>
      </c>
      <c r="B39" s="349">
        <v>37.0</v>
      </c>
      <c r="C39" s="130">
        <v>44967.0</v>
      </c>
      <c r="D39" s="73" t="s">
        <v>3196</v>
      </c>
      <c r="E39" s="130" t="s">
        <v>10038</v>
      </c>
      <c r="F39" s="73" t="s">
        <v>1593</v>
      </c>
      <c r="G39" s="300" t="s">
        <v>9680</v>
      </c>
      <c r="H39" s="287"/>
      <c r="I39" s="285"/>
      <c r="J39" s="22">
        <f t="shared" si="1"/>
        <v>46206</v>
      </c>
      <c r="K39" s="73">
        <f>'RESOLUCIONES 2023'!$C39-'RESOLUCIONES 2023'!$J39</f>
        <v>-1239</v>
      </c>
      <c r="L39" s="21"/>
      <c r="M39" s="21"/>
      <c r="N39" s="21"/>
      <c r="O39" s="21"/>
    </row>
    <row r="40" ht="15.75" customHeight="1">
      <c r="A40" s="73" t="s">
        <v>7852</v>
      </c>
      <c r="B40" s="351">
        <v>38.0</v>
      </c>
      <c r="C40" s="130">
        <v>44967.0</v>
      </c>
      <c r="D40" s="73" t="s">
        <v>10040</v>
      </c>
      <c r="E40" s="130" t="s">
        <v>3409</v>
      </c>
      <c r="F40" s="73" t="s">
        <v>1593</v>
      </c>
      <c r="G40" s="300" t="s">
        <v>9680</v>
      </c>
      <c r="H40" s="287"/>
      <c r="I40" s="285"/>
      <c r="J40" s="22">
        <f t="shared" si="1"/>
        <v>46206</v>
      </c>
      <c r="K40" s="73">
        <f>'RESOLUCIONES 2023'!$C40-'RESOLUCIONES 2023'!$J40</f>
        <v>-1239</v>
      </c>
      <c r="L40" s="21"/>
      <c r="M40" s="21"/>
      <c r="N40" s="21"/>
      <c r="O40" s="21"/>
    </row>
    <row r="41" ht="15.75" customHeight="1">
      <c r="A41" s="73" t="s">
        <v>7852</v>
      </c>
      <c r="B41" s="351">
        <v>39.0</v>
      </c>
      <c r="C41" s="130">
        <v>44967.0</v>
      </c>
      <c r="D41" s="73" t="s">
        <v>2149</v>
      </c>
      <c r="E41" s="130" t="s">
        <v>7546</v>
      </c>
      <c r="F41" s="73" t="s">
        <v>10036</v>
      </c>
      <c r="G41" s="169"/>
      <c r="H41" s="287"/>
      <c r="I41" s="285"/>
      <c r="J41" s="22">
        <f t="shared" si="1"/>
        <v>46206</v>
      </c>
      <c r="K41" s="73">
        <f>'RESOLUCIONES 2023'!$C41-'RESOLUCIONES 2023'!$J41</f>
        <v>-1239</v>
      </c>
      <c r="L41" s="21"/>
      <c r="M41" s="21"/>
      <c r="N41" s="21"/>
      <c r="O41" s="21"/>
    </row>
    <row r="42" ht="15.75" customHeight="1">
      <c r="A42" s="73" t="s">
        <v>7852</v>
      </c>
      <c r="B42" s="351">
        <v>40.0</v>
      </c>
      <c r="C42" s="130">
        <v>44970.0</v>
      </c>
      <c r="D42" s="73" t="s">
        <v>1827</v>
      </c>
      <c r="E42" s="130" t="s">
        <v>10041</v>
      </c>
      <c r="F42" s="73" t="s">
        <v>8629</v>
      </c>
      <c r="G42" s="169"/>
      <c r="H42" s="287"/>
      <c r="I42" s="285"/>
      <c r="J42" s="22">
        <f t="shared" si="1"/>
        <v>46206</v>
      </c>
      <c r="K42" s="73">
        <f>'RESOLUCIONES 2023'!$C42-'RESOLUCIONES 2023'!$J42</f>
        <v>-1236</v>
      </c>
      <c r="L42" s="21"/>
      <c r="M42" s="21"/>
      <c r="N42" s="21"/>
      <c r="O42" s="21"/>
    </row>
    <row r="43" ht="15.75" customHeight="1">
      <c r="A43" s="73" t="s">
        <v>7852</v>
      </c>
      <c r="B43" s="349">
        <v>41.0</v>
      </c>
      <c r="C43" s="130">
        <v>44970.0</v>
      </c>
      <c r="D43" s="73" t="s">
        <v>9461</v>
      </c>
      <c r="E43" s="130" t="s">
        <v>9512</v>
      </c>
      <c r="F43" s="73" t="s">
        <v>8629</v>
      </c>
      <c r="G43" s="169"/>
      <c r="H43" s="287"/>
      <c r="I43" s="285"/>
      <c r="J43" s="22">
        <f t="shared" si="1"/>
        <v>46206</v>
      </c>
      <c r="K43" s="73">
        <f>'RESOLUCIONES 2023'!$C43-'RESOLUCIONES 2023'!$J43</f>
        <v>-1236</v>
      </c>
      <c r="L43" s="21"/>
      <c r="M43" s="21"/>
      <c r="N43" s="21"/>
      <c r="O43" s="21"/>
    </row>
    <row r="44" ht="15.75" customHeight="1">
      <c r="A44" s="73" t="s">
        <v>7852</v>
      </c>
      <c r="B44" s="351">
        <v>42.0</v>
      </c>
      <c r="C44" s="130">
        <v>44970.0</v>
      </c>
      <c r="D44" s="73" t="s">
        <v>3394</v>
      </c>
      <c r="E44" s="130" t="s">
        <v>9466</v>
      </c>
      <c r="F44" s="73" t="s">
        <v>8629</v>
      </c>
      <c r="G44" s="169"/>
      <c r="H44" s="287"/>
      <c r="I44" s="285"/>
      <c r="J44" s="22">
        <f t="shared" si="1"/>
        <v>46206</v>
      </c>
      <c r="K44" s="73">
        <f>'RESOLUCIONES 2023'!$C44-'RESOLUCIONES 2023'!$J44</f>
        <v>-1236</v>
      </c>
      <c r="L44" s="21"/>
      <c r="M44" s="21"/>
      <c r="N44" s="21"/>
      <c r="O44" s="21"/>
    </row>
    <row r="45" ht="15.75" customHeight="1">
      <c r="A45" s="73" t="s">
        <v>7852</v>
      </c>
      <c r="B45" s="351">
        <v>43.0</v>
      </c>
      <c r="C45" s="130">
        <v>44970.0</v>
      </c>
      <c r="D45" s="73" t="s">
        <v>9421</v>
      </c>
      <c r="E45" s="130" t="s">
        <v>9422</v>
      </c>
      <c r="F45" s="73" t="s">
        <v>8629</v>
      </c>
      <c r="G45" s="169"/>
      <c r="H45" s="287"/>
      <c r="I45" s="285"/>
      <c r="J45" s="22">
        <f t="shared" si="1"/>
        <v>46206</v>
      </c>
      <c r="K45" s="73">
        <f>'RESOLUCIONES 2023'!$C45-'RESOLUCIONES 2023'!$J45</f>
        <v>-1236</v>
      </c>
      <c r="L45" s="21"/>
      <c r="M45" s="21"/>
      <c r="N45" s="21"/>
      <c r="O45" s="21"/>
    </row>
    <row r="46" ht="15.75" customHeight="1">
      <c r="A46" s="73" t="s">
        <v>7852</v>
      </c>
      <c r="B46" s="351">
        <v>44.0</v>
      </c>
      <c r="C46" s="130">
        <v>44970.0</v>
      </c>
      <c r="D46" s="73" t="s">
        <v>7024</v>
      </c>
      <c r="E46" s="130" t="s">
        <v>7898</v>
      </c>
      <c r="F46" s="73" t="s">
        <v>8629</v>
      </c>
      <c r="G46" s="169"/>
      <c r="H46" s="287"/>
      <c r="I46" s="285"/>
      <c r="J46" s="22">
        <f t="shared" si="1"/>
        <v>46206</v>
      </c>
      <c r="K46" s="73">
        <f>'RESOLUCIONES 2023'!$C46-'RESOLUCIONES 2023'!$J46</f>
        <v>-1236</v>
      </c>
      <c r="L46" s="21"/>
      <c r="M46" s="21"/>
      <c r="N46" s="21"/>
      <c r="O46" s="21"/>
    </row>
    <row r="47" ht="15.75" customHeight="1">
      <c r="A47" s="73" t="s">
        <v>7852</v>
      </c>
      <c r="B47" s="349">
        <v>45.0</v>
      </c>
      <c r="C47" s="130">
        <v>44970.0</v>
      </c>
      <c r="D47" s="73" t="s">
        <v>9488</v>
      </c>
      <c r="E47" s="130" t="s">
        <v>9809</v>
      </c>
      <c r="F47" s="73" t="s">
        <v>8629</v>
      </c>
      <c r="G47" s="169"/>
      <c r="H47" s="287"/>
      <c r="I47" s="285"/>
      <c r="J47" s="22">
        <f t="shared" si="1"/>
        <v>46206</v>
      </c>
      <c r="K47" s="73">
        <f>'RESOLUCIONES 2023'!$C47-'RESOLUCIONES 2023'!$J47</f>
        <v>-1236</v>
      </c>
      <c r="L47" s="21"/>
      <c r="M47" s="21"/>
      <c r="N47" s="21"/>
      <c r="O47" s="21"/>
    </row>
    <row r="48" ht="15.75" customHeight="1">
      <c r="A48" s="73" t="s">
        <v>7852</v>
      </c>
      <c r="B48" s="351">
        <v>46.0</v>
      </c>
      <c r="C48" s="130">
        <v>44970.0</v>
      </c>
      <c r="D48" s="73" t="s">
        <v>6779</v>
      </c>
      <c r="E48" s="130" t="s">
        <v>10043</v>
      </c>
      <c r="F48" s="73" t="s">
        <v>7469</v>
      </c>
      <c r="G48" s="169"/>
      <c r="H48" s="287"/>
      <c r="I48" s="285"/>
      <c r="J48" s="22">
        <f t="shared" si="1"/>
        <v>46206</v>
      </c>
      <c r="K48" s="73">
        <f>'RESOLUCIONES 2023'!$C48-'RESOLUCIONES 2023'!$J48</f>
        <v>-1236</v>
      </c>
      <c r="L48" s="21"/>
      <c r="M48" s="21"/>
      <c r="N48" s="21"/>
      <c r="O48" s="21"/>
    </row>
    <row r="49" ht="15.75" customHeight="1">
      <c r="A49" s="73" t="s">
        <v>7852</v>
      </c>
      <c r="B49" s="351">
        <v>47.0</v>
      </c>
      <c r="C49" s="130">
        <v>44970.0</v>
      </c>
      <c r="D49" s="73" t="s">
        <v>7426</v>
      </c>
      <c r="E49" s="130" t="s">
        <v>10042</v>
      </c>
      <c r="F49" s="73" t="s">
        <v>7469</v>
      </c>
      <c r="G49" s="169"/>
      <c r="H49" s="287"/>
      <c r="I49" s="285"/>
      <c r="J49" s="22">
        <f t="shared" si="1"/>
        <v>46206</v>
      </c>
      <c r="K49" s="73">
        <f>'RESOLUCIONES 2023'!$C49-'RESOLUCIONES 2023'!$J49</f>
        <v>-1236</v>
      </c>
      <c r="L49" s="21"/>
      <c r="M49" s="21"/>
      <c r="N49" s="21"/>
      <c r="O49" s="21"/>
    </row>
    <row r="50" ht="15.75" customHeight="1">
      <c r="A50" s="73" t="s">
        <v>7852</v>
      </c>
      <c r="B50" s="351">
        <v>48.0</v>
      </c>
      <c r="C50" s="130">
        <v>44970.0</v>
      </c>
      <c r="D50" s="73" t="s">
        <v>1754</v>
      </c>
      <c r="E50" s="130" t="s">
        <v>1755</v>
      </c>
      <c r="F50" s="73" t="s">
        <v>1593</v>
      </c>
      <c r="G50" s="300" t="s">
        <v>9680</v>
      </c>
      <c r="H50" s="287"/>
      <c r="I50" s="285"/>
      <c r="J50" s="22">
        <f t="shared" si="1"/>
        <v>46206</v>
      </c>
      <c r="K50" s="73">
        <f>'RESOLUCIONES 2023'!$C50-'RESOLUCIONES 2023'!$J50</f>
        <v>-1236</v>
      </c>
      <c r="L50" s="21"/>
      <c r="M50" s="21"/>
      <c r="N50" s="21"/>
      <c r="O50" s="21"/>
    </row>
    <row r="51" ht="15.75" customHeight="1">
      <c r="A51" s="73" t="s">
        <v>7852</v>
      </c>
      <c r="B51" s="349">
        <v>49.0</v>
      </c>
      <c r="C51" s="130">
        <v>44972.0</v>
      </c>
      <c r="D51" s="73" t="s">
        <v>10049</v>
      </c>
      <c r="E51" s="130" t="s">
        <v>9970</v>
      </c>
      <c r="F51" s="73" t="s">
        <v>2751</v>
      </c>
      <c r="G51" s="169"/>
      <c r="H51" s="287"/>
      <c r="I51" s="285"/>
      <c r="J51" s="22">
        <f t="shared" si="1"/>
        <v>46206</v>
      </c>
      <c r="K51" s="73">
        <f>'RESOLUCIONES 2023'!$C51-'RESOLUCIONES 2023'!$J51</f>
        <v>-1234</v>
      </c>
      <c r="L51" s="21"/>
      <c r="M51" s="21"/>
      <c r="N51" s="21"/>
      <c r="O51" s="21"/>
    </row>
    <row r="52" ht="15.75" customHeight="1">
      <c r="A52" s="73" t="s">
        <v>7852</v>
      </c>
      <c r="B52" s="351">
        <v>50.0</v>
      </c>
      <c r="C52" s="130">
        <v>44972.0</v>
      </c>
      <c r="D52" s="73" t="s">
        <v>9424</v>
      </c>
      <c r="E52" s="130" t="s">
        <v>9311</v>
      </c>
      <c r="F52" s="73" t="s">
        <v>10050</v>
      </c>
      <c r="G52" s="169"/>
      <c r="H52" s="287" t="s">
        <v>10051</v>
      </c>
      <c r="I52" s="285"/>
      <c r="J52" s="22">
        <f t="shared" si="1"/>
        <v>46206</v>
      </c>
      <c r="K52" s="73">
        <f>'RESOLUCIONES 2023'!$C52-'RESOLUCIONES 2023'!$J52</f>
        <v>-1234</v>
      </c>
      <c r="L52" s="21"/>
      <c r="M52" s="21"/>
      <c r="N52" s="21"/>
      <c r="O52" s="21"/>
    </row>
    <row r="53" ht="15.75" customHeight="1">
      <c r="A53" s="73" t="s">
        <v>7852</v>
      </c>
      <c r="B53" s="351">
        <v>51.0</v>
      </c>
      <c r="C53" s="130">
        <v>44972.0</v>
      </c>
      <c r="D53" s="73" t="s">
        <v>2613</v>
      </c>
      <c r="E53" s="130" t="s">
        <v>9749</v>
      </c>
      <c r="F53" s="73" t="s">
        <v>1593</v>
      </c>
      <c r="G53" s="300" t="s">
        <v>9680</v>
      </c>
      <c r="H53" s="287"/>
      <c r="I53" s="285"/>
      <c r="J53" s="22">
        <f t="shared" si="1"/>
        <v>46206</v>
      </c>
      <c r="K53" s="73">
        <f>'RESOLUCIONES 2023'!$C53-'RESOLUCIONES 2023'!$J53</f>
        <v>-1234</v>
      </c>
      <c r="L53" s="21"/>
      <c r="M53" s="21"/>
      <c r="N53" s="21"/>
      <c r="O53" s="21"/>
    </row>
    <row r="54" ht="15.75" customHeight="1">
      <c r="A54" s="73" t="s">
        <v>7852</v>
      </c>
      <c r="B54" s="351">
        <v>52.0</v>
      </c>
      <c r="C54" s="130">
        <v>44972.0</v>
      </c>
      <c r="D54" s="73" t="s">
        <v>1477</v>
      </c>
      <c r="E54" s="130" t="s">
        <v>4516</v>
      </c>
      <c r="F54" s="73" t="s">
        <v>10036</v>
      </c>
      <c r="G54" s="169"/>
      <c r="H54" s="287"/>
      <c r="I54" s="285"/>
      <c r="J54" s="22">
        <f t="shared" si="1"/>
        <v>46206</v>
      </c>
      <c r="K54" s="73">
        <f>'RESOLUCIONES 2023'!$C54-'RESOLUCIONES 2023'!$J54</f>
        <v>-1234</v>
      </c>
      <c r="L54" s="21"/>
      <c r="M54" s="21"/>
      <c r="N54" s="21"/>
      <c r="O54" s="21"/>
    </row>
    <row r="55" ht="15.75" customHeight="1">
      <c r="A55" s="73" t="s">
        <v>7852</v>
      </c>
      <c r="B55" s="349">
        <v>53.0</v>
      </c>
      <c r="C55" s="130">
        <v>44972.0</v>
      </c>
      <c r="D55" s="350" t="s">
        <v>1602</v>
      </c>
      <c r="E55" s="130" t="s">
        <v>10047</v>
      </c>
      <c r="F55" s="73" t="s">
        <v>18</v>
      </c>
      <c r="G55" s="169" t="s">
        <v>10048</v>
      </c>
      <c r="H55" s="287"/>
      <c r="I55" s="285"/>
      <c r="J55" s="22">
        <f t="shared" si="1"/>
        <v>46206</v>
      </c>
      <c r="K55" s="73">
        <f>'RESOLUCIONES 2023'!$C55-'RESOLUCIONES 2023'!$J55</f>
        <v>-1234</v>
      </c>
      <c r="L55" s="21"/>
      <c r="M55" s="21"/>
      <c r="N55" s="21"/>
      <c r="O55" s="21"/>
    </row>
    <row r="56" ht="15.75" customHeight="1">
      <c r="A56" s="73" t="s">
        <v>7852</v>
      </c>
      <c r="B56" s="351">
        <v>54.0</v>
      </c>
      <c r="C56" s="130">
        <v>44972.0</v>
      </c>
      <c r="D56" s="73" t="s">
        <v>10044</v>
      </c>
      <c r="E56" s="130" t="s">
        <v>10045</v>
      </c>
      <c r="F56" s="73" t="s">
        <v>18</v>
      </c>
      <c r="G56" s="169" t="s">
        <v>10046</v>
      </c>
      <c r="H56" s="287"/>
      <c r="I56" s="285"/>
      <c r="J56" s="22">
        <f t="shared" si="1"/>
        <v>46206</v>
      </c>
      <c r="K56" s="73">
        <f>'RESOLUCIONES 2023'!$C56-'RESOLUCIONES 2023'!$J56</f>
        <v>-1234</v>
      </c>
      <c r="L56" s="21"/>
      <c r="M56" s="21"/>
      <c r="N56" s="21"/>
      <c r="O56" s="21"/>
    </row>
    <row r="57" ht="15.75" customHeight="1">
      <c r="A57" s="73" t="s">
        <v>7852</v>
      </c>
      <c r="B57" s="351">
        <v>55.0</v>
      </c>
      <c r="C57" s="130">
        <v>44972.0</v>
      </c>
      <c r="D57" s="73" t="s">
        <v>9274</v>
      </c>
      <c r="E57" s="130" t="s">
        <v>10052</v>
      </c>
      <c r="F57" s="73" t="s">
        <v>18</v>
      </c>
      <c r="G57" s="169" t="s">
        <v>9770</v>
      </c>
      <c r="H57" s="287" t="s">
        <v>184</v>
      </c>
      <c r="I57" s="285"/>
      <c r="J57" s="22">
        <f t="shared" si="1"/>
        <v>46206</v>
      </c>
      <c r="K57" s="73">
        <f>'RESOLUCIONES 2023'!$C57-'RESOLUCIONES 2023'!$J57</f>
        <v>-1234</v>
      </c>
      <c r="L57" s="21"/>
      <c r="M57" s="21"/>
      <c r="N57" s="21"/>
      <c r="O57" s="21"/>
    </row>
    <row r="58" ht="15.75" customHeight="1">
      <c r="A58" s="73" t="s">
        <v>7852</v>
      </c>
      <c r="B58" s="351">
        <v>56.0</v>
      </c>
      <c r="C58" s="130">
        <v>44977.0</v>
      </c>
      <c r="D58" s="73" t="s">
        <v>9633</v>
      </c>
      <c r="E58" s="130" t="s">
        <v>10055</v>
      </c>
      <c r="F58" s="73" t="s">
        <v>2751</v>
      </c>
      <c r="G58" s="169"/>
      <c r="H58" s="287"/>
      <c r="I58" s="285"/>
      <c r="J58" s="22">
        <f t="shared" si="1"/>
        <v>46206</v>
      </c>
      <c r="K58" s="73">
        <f>'RESOLUCIONES 2023'!$C58-'RESOLUCIONES 2023'!$J58</f>
        <v>-1229</v>
      </c>
      <c r="L58" s="21"/>
      <c r="M58" s="21"/>
      <c r="N58" s="21"/>
      <c r="O58" s="21"/>
    </row>
    <row r="59" ht="15.75" customHeight="1">
      <c r="A59" s="73" t="s">
        <v>7852</v>
      </c>
      <c r="B59" s="349">
        <v>57.0</v>
      </c>
      <c r="C59" s="130">
        <v>44977.0</v>
      </c>
      <c r="D59" s="73" t="s">
        <v>10056</v>
      </c>
      <c r="E59" s="130" t="s">
        <v>10057</v>
      </c>
      <c r="F59" s="73" t="s">
        <v>2751</v>
      </c>
      <c r="G59" s="169"/>
      <c r="H59" s="287"/>
      <c r="I59" s="285"/>
      <c r="J59" s="22">
        <f t="shared" si="1"/>
        <v>46206</v>
      </c>
      <c r="K59" s="73">
        <f>'RESOLUCIONES 2023'!$C59-'RESOLUCIONES 2023'!$J59</f>
        <v>-1229</v>
      </c>
      <c r="L59" s="21"/>
      <c r="M59" s="21"/>
      <c r="N59" s="21"/>
      <c r="O59" s="21"/>
    </row>
    <row r="60" ht="15.75" customHeight="1">
      <c r="A60" s="73" t="s">
        <v>7852</v>
      </c>
      <c r="B60" s="351">
        <v>58.0</v>
      </c>
      <c r="C60" s="130">
        <v>44977.0</v>
      </c>
      <c r="D60" s="73" t="s">
        <v>10053</v>
      </c>
      <c r="E60" s="130" t="s">
        <v>10054</v>
      </c>
      <c r="F60" s="73" t="s">
        <v>2751</v>
      </c>
      <c r="G60" s="169"/>
      <c r="H60" s="287"/>
      <c r="I60" s="285"/>
      <c r="J60" s="22">
        <f t="shared" si="1"/>
        <v>46206</v>
      </c>
      <c r="K60" s="73">
        <f>'RESOLUCIONES 2023'!$C60-'RESOLUCIONES 2023'!$J60</f>
        <v>-1229</v>
      </c>
      <c r="L60" s="21"/>
      <c r="M60" s="21"/>
      <c r="N60" s="21"/>
      <c r="O60" s="21"/>
    </row>
    <row r="61" ht="15.75" customHeight="1">
      <c r="A61" s="73" t="s">
        <v>7852</v>
      </c>
      <c r="B61" s="351">
        <v>59.0</v>
      </c>
      <c r="C61" s="130">
        <v>44978.0</v>
      </c>
      <c r="D61" s="73" t="s">
        <v>8075</v>
      </c>
      <c r="E61" s="130" t="s">
        <v>10058</v>
      </c>
      <c r="F61" s="73" t="s">
        <v>184</v>
      </c>
      <c r="G61" s="169" t="s">
        <v>10059</v>
      </c>
      <c r="H61" s="287"/>
      <c r="I61" s="285"/>
      <c r="J61" s="22">
        <f t="shared" si="1"/>
        <v>46206</v>
      </c>
      <c r="K61" s="73">
        <f>'RESOLUCIONES 2023'!$C61-'RESOLUCIONES 2023'!$J61</f>
        <v>-1228</v>
      </c>
      <c r="L61" s="21"/>
      <c r="M61" s="21"/>
      <c r="N61" s="21"/>
      <c r="O61" s="21"/>
    </row>
    <row r="62" ht="15.75" customHeight="1">
      <c r="A62" s="73" t="s">
        <v>7852</v>
      </c>
      <c r="B62" s="351">
        <v>60.0</v>
      </c>
      <c r="C62" s="130">
        <v>44978.0</v>
      </c>
      <c r="D62" s="73" t="s">
        <v>10060</v>
      </c>
      <c r="E62" s="130" t="s">
        <v>9233</v>
      </c>
      <c r="F62" s="73" t="s">
        <v>184</v>
      </c>
      <c r="G62" s="169" t="s">
        <v>10061</v>
      </c>
      <c r="H62" s="287"/>
      <c r="I62" s="285"/>
      <c r="J62" s="22">
        <f t="shared" si="1"/>
        <v>46206</v>
      </c>
      <c r="K62" s="73">
        <f>'RESOLUCIONES 2023'!$C62-'RESOLUCIONES 2023'!$J62</f>
        <v>-1228</v>
      </c>
      <c r="L62" s="21"/>
      <c r="M62" s="21"/>
      <c r="N62" s="21"/>
      <c r="O62" s="21"/>
    </row>
    <row r="63" ht="15.75" customHeight="1">
      <c r="A63" s="73" t="s">
        <v>7852</v>
      </c>
      <c r="B63" s="351">
        <v>61.0</v>
      </c>
      <c r="C63" s="130">
        <v>44978.0</v>
      </c>
      <c r="D63" s="73" t="s">
        <v>10064</v>
      </c>
      <c r="E63" s="130" t="s">
        <v>9320</v>
      </c>
      <c r="F63" s="73" t="s">
        <v>184</v>
      </c>
      <c r="G63" s="169" t="s">
        <v>4787</v>
      </c>
      <c r="H63" s="287"/>
      <c r="I63" s="285"/>
      <c r="J63" s="22">
        <f t="shared" si="1"/>
        <v>46206</v>
      </c>
      <c r="K63" s="73">
        <f>'RESOLUCIONES 2023'!$C63-'RESOLUCIONES 2023'!$J63</f>
        <v>-1228</v>
      </c>
      <c r="L63" s="21"/>
      <c r="M63" s="21"/>
      <c r="N63" s="21"/>
      <c r="O63" s="21"/>
    </row>
    <row r="64" ht="15.75" customHeight="1">
      <c r="A64" s="73" t="s">
        <v>7852</v>
      </c>
      <c r="B64" s="351">
        <v>62.0</v>
      </c>
      <c r="C64" s="130">
        <v>44978.0</v>
      </c>
      <c r="D64" s="73" t="s">
        <v>2730</v>
      </c>
      <c r="E64" s="130" t="s">
        <v>10065</v>
      </c>
      <c r="F64" s="73" t="s">
        <v>184</v>
      </c>
      <c r="G64" s="169" t="s">
        <v>9387</v>
      </c>
      <c r="H64" s="287"/>
      <c r="I64" s="285"/>
      <c r="J64" s="22">
        <f t="shared" si="1"/>
        <v>46206</v>
      </c>
      <c r="K64" s="73">
        <f>'RESOLUCIONES 2023'!$C64-'RESOLUCIONES 2023'!$J64</f>
        <v>-1228</v>
      </c>
      <c r="L64" s="21"/>
      <c r="M64" s="21"/>
      <c r="N64" s="21"/>
      <c r="O64" s="21"/>
    </row>
    <row r="65" ht="15.75" customHeight="1">
      <c r="A65" s="73" t="s">
        <v>7852</v>
      </c>
      <c r="B65" s="349">
        <v>63.0</v>
      </c>
      <c r="C65" s="130">
        <v>44978.0</v>
      </c>
      <c r="D65" s="73" t="s">
        <v>1945</v>
      </c>
      <c r="E65" s="130" t="s">
        <v>10066</v>
      </c>
      <c r="F65" s="73" t="s">
        <v>184</v>
      </c>
      <c r="G65" s="169" t="s">
        <v>4508</v>
      </c>
      <c r="H65" s="287"/>
      <c r="I65" s="285"/>
      <c r="J65" s="22">
        <f t="shared" si="1"/>
        <v>46206</v>
      </c>
      <c r="K65" s="73">
        <f>'RESOLUCIONES 2023'!$C65-'RESOLUCIONES 2023'!$J65</f>
        <v>-1228</v>
      </c>
      <c r="L65" s="21"/>
      <c r="M65" s="21"/>
      <c r="N65" s="21"/>
      <c r="O65" s="21"/>
    </row>
    <row r="66" ht="15.75" customHeight="1">
      <c r="A66" s="73" t="s">
        <v>7852</v>
      </c>
      <c r="B66" s="351">
        <v>64.0</v>
      </c>
      <c r="C66" s="130">
        <v>44978.0</v>
      </c>
      <c r="D66" s="73" t="s">
        <v>9183</v>
      </c>
      <c r="E66" s="130" t="s">
        <v>9184</v>
      </c>
      <c r="F66" s="73" t="s">
        <v>184</v>
      </c>
      <c r="G66" s="169" t="s">
        <v>10067</v>
      </c>
      <c r="H66" s="287"/>
      <c r="I66" s="285"/>
      <c r="J66" s="22">
        <f t="shared" si="1"/>
        <v>46206</v>
      </c>
      <c r="K66" s="73">
        <f>'RESOLUCIONES 2023'!$C66-'RESOLUCIONES 2023'!$J66</f>
        <v>-1228</v>
      </c>
      <c r="L66" s="21"/>
      <c r="M66" s="21"/>
      <c r="N66" s="21"/>
      <c r="O66" s="21"/>
    </row>
    <row r="67" ht="15.75" customHeight="1">
      <c r="A67" s="73" t="s">
        <v>7852</v>
      </c>
      <c r="B67" s="351">
        <v>65.0</v>
      </c>
      <c r="C67" s="130">
        <v>44978.0</v>
      </c>
      <c r="D67" s="73" t="s">
        <v>9778</v>
      </c>
      <c r="E67" s="130" t="s">
        <v>10062</v>
      </c>
      <c r="F67" s="73" t="s">
        <v>184</v>
      </c>
      <c r="G67" s="169" t="s">
        <v>10063</v>
      </c>
      <c r="H67" s="287"/>
      <c r="I67" s="285"/>
      <c r="J67" s="22">
        <f t="shared" si="1"/>
        <v>46206</v>
      </c>
      <c r="K67" s="73">
        <f>'RESOLUCIONES 2023'!$C67-'RESOLUCIONES 2023'!$J67</f>
        <v>-1228</v>
      </c>
      <c r="L67" s="21"/>
      <c r="M67" s="21"/>
      <c r="N67" s="21"/>
      <c r="O67" s="21"/>
    </row>
    <row r="68" ht="15.75" customHeight="1">
      <c r="A68" s="73" t="s">
        <v>7852</v>
      </c>
      <c r="B68" s="351">
        <v>66.0</v>
      </c>
      <c r="C68" s="130">
        <v>44980.0</v>
      </c>
      <c r="D68" s="73" t="s">
        <v>8643</v>
      </c>
      <c r="E68" s="130" t="s">
        <v>4159</v>
      </c>
      <c r="F68" s="73" t="s">
        <v>10036</v>
      </c>
      <c r="G68" s="169"/>
      <c r="H68" s="287"/>
      <c r="I68" s="285"/>
      <c r="J68" s="22">
        <f t="shared" si="1"/>
        <v>46206</v>
      </c>
      <c r="K68" s="73">
        <f>'RESOLUCIONES 2023'!$C68-'RESOLUCIONES 2023'!$J68</f>
        <v>-1226</v>
      </c>
      <c r="L68" s="21"/>
      <c r="M68" s="21"/>
      <c r="N68" s="21"/>
      <c r="O68" s="21"/>
    </row>
    <row r="69" ht="15.75" customHeight="1">
      <c r="A69" s="73" t="s">
        <v>7852</v>
      </c>
      <c r="B69" s="351">
        <v>67.0</v>
      </c>
      <c r="C69" s="130">
        <v>44980.0</v>
      </c>
      <c r="D69" s="73" t="s">
        <v>7676</v>
      </c>
      <c r="E69" s="130" t="s">
        <v>8977</v>
      </c>
      <c r="F69" s="73" t="s">
        <v>8629</v>
      </c>
      <c r="G69" s="169"/>
      <c r="H69" s="287"/>
      <c r="I69" s="285"/>
      <c r="J69" s="22">
        <f t="shared" si="1"/>
        <v>46206</v>
      </c>
      <c r="K69" s="73">
        <f>'RESOLUCIONES 2023'!$C69-'RESOLUCIONES 2023'!$J69</f>
        <v>-1226</v>
      </c>
      <c r="L69" s="21"/>
      <c r="M69" s="21"/>
      <c r="N69" s="21"/>
      <c r="O69" s="21"/>
    </row>
    <row r="70" ht="15.75" customHeight="1">
      <c r="A70" s="73" t="s">
        <v>7852</v>
      </c>
      <c r="B70" s="351">
        <v>68.0</v>
      </c>
      <c r="C70" s="130">
        <v>44980.0</v>
      </c>
      <c r="D70" s="73" t="s">
        <v>6779</v>
      </c>
      <c r="E70" s="130" t="s">
        <v>7507</v>
      </c>
      <c r="F70" s="73" t="s">
        <v>8629</v>
      </c>
      <c r="G70" s="169"/>
      <c r="H70" s="287"/>
      <c r="I70" s="285"/>
      <c r="J70" s="22">
        <f t="shared" si="1"/>
        <v>46206</v>
      </c>
      <c r="K70" s="73">
        <f>'RESOLUCIONES 2023'!$C70-'RESOLUCIONES 2023'!$J70</f>
        <v>-1226</v>
      </c>
      <c r="L70" s="21"/>
      <c r="M70" s="21"/>
      <c r="N70" s="21"/>
      <c r="O70" s="21"/>
    </row>
    <row r="71" ht="15.75" customHeight="1">
      <c r="A71" s="73" t="s">
        <v>7852</v>
      </c>
      <c r="B71" s="349">
        <v>69.0</v>
      </c>
      <c r="C71" s="130">
        <v>44980.0</v>
      </c>
      <c r="D71" s="73" t="s">
        <v>7782</v>
      </c>
      <c r="E71" s="130" t="s">
        <v>7783</v>
      </c>
      <c r="F71" s="73" t="s">
        <v>8629</v>
      </c>
      <c r="G71" s="169"/>
      <c r="H71" s="287"/>
      <c r="I71" s="285"/>
      <c r="J71" s="22">
        <f t="shared" si="1"/>
        <v>46206</v>
      </c>
      <c r="K71" s="73">
        <f>'RESOLUCIONES 2023'!$C71-'RESOLUCIONES 2023'!$J71</f>
        <v>-1226</v>
      </c>
      <c r="L71" s="21"/>
      <c r="M71" s="21"/>
      <c r="N71" s="21"/>
      <c r="O71" s="21"/>
    </row>
    <row r="72" ht="15.75" customHeight="1">
      <c r="A72" s="73" t="s">
        <v>7852</v>
      </c>
      <c r="B72" s="351">
        <v>70.0</v>
      </c>
      <c r="C72" s="130">
        <v>44981.0</v>
      </c>
      <c r="D72" s="73" t="s">
        <v>8445</v>
      </c>
      <c r="E72" s="130" t="s">
        <v>8446</v>
      </c>
      <c r="F72" s="73" t="s">
        <v>2253</v>
      </c>
      <c r="G72" s="169" t="s">
        <v>9368</v>
      </c>
      <c r="H72" s="287"/>
      <c r="I72" s="285"/>
      <c r="J72" s="22">
        <f t="shared" si="1"/>
        <v>46206</v>
      </c>
      <c r="K72" s="73">
        <f>'RESOLUCIONES 2023'!$C72-'RESOLUCIONES 2023'!$J72</f>
        <v>-1225</v>
      </c>
      <c r="L72" s="21"/>
      <c r="M72" s="21"/>
      <c r="N72" s="21"/>
      <c r="O72" s="21"/>
    </row>
    <row r="73" ht="15.75" customHeight="1">
      <c r="A73" s="73" t="s">
        <v>7852</v>
      </c>
      <c r="B73" s="351">
        <v>71.0</v>
      </c>
      <c r="C73" s="130">
        <v>44981.0</v>
      </c>
      <c r="D73" s="73" t="s">
        <v>8682</v>
      </c>
      <c r="E73" s="130" t="s">
        <v>8798</v>
      </c>
      <c r="F73" s="73" t="s">
        <v>2253</v>
      </c>
      <c r="G73" s="169" t="s">
        <v>10087</v>
      </c>
      <c r="H73" s="287"/>
      <c r="I73" s="285"/>
      <c r="J73" s="22">
        <f t="shared" si="1"/>
        <v>46206</v>
      </c>
      <c r="K73" s="73">
        <f>'RESOLUCIONES 2023'!$C73-'RESOLUCIONES 2023'!$J73</f>
        <v>-1225</v>
      </c>
      <c r="L73" s="21"/>
      <c r="M73" s="21"/>
      <c r="N73" s="21"/>
      <c r="O73" s="21"/>
    </row>
    <row r="74" ht="15.75" customHeight="1">
      <c r="A74" s="73" t="s">
        <v>7852</v>
      </c>
      <c r="B74" s="351">
        <v>72.0</v>
      </c>
      <c r="C74" s="130">
        <v>44981.0</v>
      </c>
      <c r="D74" s="73" t="s">
        <v>8664</v>
      </c>
      <c r="E74" s="130" t="s">
        <v>8792</v>
      </c>
      <c r="F74" s="268" t="s">
        <v>641</v>
      </c>
      <c r="G74" s="268" t="s">
        <v>641</v>
      </c>
      <c r="H74" s="287"/>
      <c r="I74" s="285"/>
      <c r="J74" s="22">
        <f t="shared" si="1"/>
        <v>46206</v>
      </c>
      <c r="K74" s="73">
        <f>'RESOLUCIONES 2023'!$C74-'RESOLUCIONES 2023'!$J74</f>
        <v>-1225</v>
      </c>
      <c r="L74" s="21"/>
      <c r="M74" s="21"/>
      <c r="N74" s="21"/>
      <c r="O74" s="21"/>
    </row>
    <row r="75" ht="15.75" customHeight="1">
      <c r="A75" s="73" t="s">
        <v>7852</v>
      </c>
      <c r="B75" s="351">
        <v>73.0</v>
      </c>
      <c r="C75" s="130">
        <v>44981.0</v>
      </c>
      <c r="D75" s="73" t="s">
        <v>10069</v>
      </c>
      <c r="E75" s="130" t="s">
        <v>7940</v>
      </c>
      <c r="F75" s="73" t="s">
        <v>1624</v>
      </c>
      <c r="G75" s="169"/>
      <c r="H75" s="287"/>
      <c r="I75" s="285"/>
      <c r="J75" s="22">
        <f t="shared" si="1"/>
        <v>46206</v>
      </c>
      <c r="K75" s="73">
        <f>'RESOLUCIONES 2023'!$C75-'RESOLUCIONES 2023'!$J75</f>
        <v>-1225</v>
      </c>
      <c r="L75" s="21"/>
      <c r="M75" s="21"/>
      <c r="N75" s="21"/>
      <c r="O75" s="21"/>
    </row>
    <row r="76" ht="15.75" customHeight="1">
      <c r="A76" s="73" t="s">
        <v>7852</v>
      </c>
      <c r="B76" s="351">
        <v>74.0</v>
      </c>
      <c r="C76" s="130">
        <v>44984.0</v>
      </c>
      <c r="D76" s="73" t="s">
        <v>9900</v>
      </c>
      <c r="E76" s="130" t="s">
        <v>9829</v>
      </c>
      <c r="F76" s="73" t="s">
        <v>1624</v>
      </c>
      <c r="G76" s="169"/>
      <c r="H76" s="287"/>
      <c r="I76" s="285"/>
      <c r="J76" s="22">
        <f t="shared" si="1"/>
        <v>46206</v>
      </c>
      <c r="K76" s="73">
        <f>'RESOLUCIONES 2023'!$C76-'RESOLUCIONES 2023'!$J76</f>
        <v>-1222</v>
      </c>
      <c r="L76" s="21"/>
      <c r="M76" s="21"/>
      <c r="N76" s="21"/>
      <c r="O76" s="21"/>
    </row>
    <row r="77" ht="15.75" customHeight="1">
      <c r="A77" s="73" t="s">
        <v>7852</v>
      </c>
      <c r="B77" s="349">
        <v>75.0</v>
      </c>
      <c r="C77" s="130">
        <v>44984.0</v>
      </c>
      <c r="D77" s="73" t="s">
        <v>9778</v>
      </c>
      <c r="E77" s="130" t="s">
        <v>9732</v>
      </c>
      <c r="F77" s="73" t="s">
        <v>1624</v>
      </c>
      <c r="G77" s="169"/>
      <c r="H77" s="287"/>
      <c r="I77" s="285"/>
      <c r="J77" s="22">
        <f t="shared" si="1"/>
        <v>46206</v>
      </c>
      <c r="K77" s="73">
        <f>'RESOLUCIONES 2023'!$C77-'RESOLUCIONES 2023'!$J77</f>
        <v>-1222</v>
      </c>
      <c r="L77" s="21"/>
      <c r="M77" s="21"/>
      <c r="N77" s="21"/>
      <c r="O77" s="21"/>
    </row>
    <row r="78" ht="15.75" customHeight="1">
      <c r="A78" s="73" t="s">
        <v>7852</v>
      </c>
      <c r="B78" s="351">
        <v>76.0</v>
      </c>
      <c r="C78" s="130">
        <v>44984.0</v>
      </c>
      <c r="D78" s="73" t="s">
        <v>10079</v>
      </c>
      <c r="E78" s="130" t="s">
        <v>10080</v>
      </c>
      <c r="F78" s="73" t="s">
        <v>18</v>
      </c>
      <c r="G78" s="169" t="s">
        <v>7324</v>
      </c>
      <c r="H78" s="287"/>
      <c r="I78" s="285"/>
      <c r="J78" s="22">
        <f t="shared" si="1"/>
        <v>46206</v>
      </c>
      <c r="K78" s="73">
        <f>'RESOLUCIONES 2023'!$C78-'RESOLUCIONES 2023'!$J78</f>
        <v>-1222</v>
      </c>
      <c r="L78" s="21"/>
      <c r="M78" s="21"/>
      <c r="N78" s="21"/>
      <c r="O78" s="21"/>
    </row>
    <row r="79" ht="15.75" customHeight="1">
      <c r="A79" s="73" t="s">
        <v>7852</v>
      </c>
      <c r="B79" s="351">
        <v>77.0</v>
      </c>
      <c r="C79" s="130">
        <v>44984.0</v>
      </c>
      <c r="D79" s="73" t="s">
        <v>10073</v>
      </c>
      <c r="E79" s="130" t="s">
        <v>10074</v>
      </c>
      <c r="F79" s="73" t="s">
        <v>18</v>
      </c>
      <c r="G79" s="169" t="s">
        <v>4749</v>
      </c>
      <c r="H79" s="287"/>
      <c r="I79" s="285"/>
      <c r="J79" s="22">
        <f t="shared" si="1"/>
        <v>46206</v>
      </c>
      <c r="K79" s="73">
        <f>'RESOLUCIONES 2023'!$C79-'RESOLUCIONES 2023'!$J79</f>
        <v>-1222</v>
      </c>
      <c r="L79" s="21"/>
      <c r="M79" s="21"/>
      <c r="N79" s="21"/>
      <c r="O79" s="21"/>
    </row>
    <row r="80" ht="15.75" customHeight="1">
      <c r="A80" s="73" t="s">
        <v>7852</v>
      </c>
      <c r="B80" s="349">
        <v>78.0</v>
      </c>
      <c r="C80" s="130">
        <v>44984.0</v>
      </c>
      <c r="D80" s="73" t="s">
        <v>10081</v>
      </c>
      <c r="E80" s="130" t="s">
        <v>10082</v>
      </c>
      <c r="F80" s="73" t="s">
        <v>18</v>
      </c>
      <c r="G80" s="169" t="s">
        <v>2935</v>
      </c>
      <c r="H80" s="287"/>
      <c r="I80" s="285"/>
      <c r="J80" s="22">
        <f t="shared" si="1"/>
        <v>46206</v>
      </c>
      <c r="K80" s="73">
        <f>'RESOLUCIONES 2023'!$C80-'RESOLUCIONES 2023'!$J80</f>
        <v>-1222</v>
      </c>
      <c r="L80" s="21"/>
      <c r="M80" s="21"/>
      <c r="N80" s="21"/>
      <c r="O80" s="21"/>
    </row>
    <row r="81" ht="15.75" customHeight="1">
      <c r="A81" s="73" t="s">
        <v>7852</v>
      </c>
      <c r="B81" s="351">
        <v>79.0</v>
      </c>
      <c r="C81" s="130">
        <v>44984.0</v>
      </c>
      <c r="D81" s="73" t="s">
        <v>10077</v>
      </c>
      <c r="E81" s="130" t="s">
        <v>10078</v>
      </c>
      <c r="F81" s="73" t="s">
        <v>18</v>
      </c>
      <c r="G81" s="169" t="s">
        <v>4749</v>
      </c>
      <c r="H81" s="287"/>
      <c r="I81" s="285"/>
      <c r="J81" s="22">
        <f t="shared" si="1"/>
        <v>46206</v>
      </c>
      <c r="K81" s="73">
        <f>'RESOLUCIONES 2023'!$C81-'RESOLUCIONES 2023'!$J81</f>
        <v>-1222</v>
      </c>
      <c r="L81" s="21"/>
      <c r="M81" s="21"/>
      <c r="N81" s="21"/>
      <c r="O81" s="21"/>
    </row>
    <row r="82" ht="15.75" customHeight="1">
      <c r="A82" s="73" t="s">
        <v>7852</v>
      </c>
      <c r="B82" s="351">
        <v>80.0</v>
      </c>
      <c r="C82" s="130">
        <v>44984.0</v>
      </c>
      <c r="D82" s="73" t="s">
        <v>10083</v>
      </c>
      <c r="E82" s="130" t="s">
        <v>10084</v>
      </c>
      <c r="F82" s="73" t="s">
        <v>18</v>
      </c>
      <c r="G82" s="169" t="s">
        <v>10085</v>
      </c>
      <c r="H82" s="287"/>
      <c r="I82" s="285"/>
      <c r="J82" s="22">
        <f t="shared" si="1"/>
        <v>46206</v>
      </c>
      <c r="K82" s="73">
        <f>'RESOLUCIONES 2023'!$C82-'RESOLUCIONES 2023'!$J82</f>
        <v>-1222</v>
      </c>
      <c r="L82" s="21"/>
      <c r="M82" s="21"/>
      <c r="N82" s="21"/>
      <c r="O82" s="21"/>
    </row>
    <row r="83" ht="15.75" customHeight="1">
      <c r="A83" s="73" t="s">
        <v>7852</v>
      </c>
      <c r="B83" s="349">
        <v>81.0</v>
      </c>
      <c r="C83" s="130">
        <v>44984.0</v>
      </c>
      <c r="D83" s="73" t="s">
        <v>2488</v>
      </c>
      <c r="E83" s="130" t="s">
        <v>10070</v>
      </c>
      <c r="F83" s="73" t="s">
        <v>18</v>
      </c>
      <c r="G83" s="169" t="s">
        <v>1412</v>
      </c>
      <c r="H83" s="287"/>
      <c r="I83" s="285"/>
      <c r="J83" s="22">
        <f t="shared" si="1"/>
        <v>46206</v>
      </c>
      <c r="K83" s="73">
        <f>'RESOLUCIONES 2023'!$C83-'RESOLUCIONES 2023'!$J83</f>
        <v>-1222</v>
      </c>
      <c r="L83" s="21"/>
      <c r="M83" s="21"/>
      <c r="N83" s="21"/>
      <c r="O83" s="21"/>
    </row>
    <row r="84" ht="15.75" customHeight="1">
      <c r="A84" s="73" t="s">
        <v>7852</v>
      </c>
      <c r="B84" s="351">
        <v>82.0</v>
      </c>
      <c r="C84" s="130">
        <v>44984.0</v>
      </c>
      <c r="D84" s="73" t="s">
        <v>10071</v>
      </c>
      <c r="E84" s="130" t="s">
        <v>10072</v>
      </c>
      <c r="F84" s="73" t="s">
        <v>18</v>
      </c>
      <c r="G84" s="169" t="s">
        <v>2151</v>
      </c>
      <c r="H84" s="287"/>
      <c r="I84" s="285"/>
      <c r="J84" s="22">
        <f t="shared" si="1"/>
        <v>46206</v>
      </c>
      <c r="K84" s="73">
        <f>'RESOLUCIONES 2023'!$C84-'RESOLUCIONES 2023'!$J84</f>
        <v>-1222</v>
      </c>
      <c r="L84" s="21"/>
      <c r="M84" s="21"/>
      <c r="N84" s="21"/>
      <c r="O84" s="21"/>
    </row>
    <row r="85" ht="15.75" customHeight="1">
      <c r="A85" s="73" t="s">
        <v>7852</v>
      </c>
      <c r="B85" s="351">
        <v>83.0</v>
      </c>
      <c r="C85" s="130">
        <v>44984.0</v>
      </c>
      <c r="D85" s="73" t="s">
        <v>10075</v>
      </c>
      <c r="E85" s="130" t="s">
        <v>10076</v>
      </c>
      <c r="F85" s="73" t="s">
        <v>18</v>
      </c>
      <c r="G85" s="169" t="s">
        <v>3057</v>
      </c>
      <c r="H85" s="287"/>
      <c r="I85" s="285"/>
      <c r="J85" s="22">
        <f t="shared" si="1"/>
        <v>46206</v>
      </c>
      <c r="K85" s="73">
        <f>'RESOLUCIONES 2023'!$C85-'RESOLUCIONES 2023'!$J85</f>
        <v>-1222</v>
      </c>
      <c r="L85" s="21"/>
      <c r="M85" s="21"/>
      <c r="N85" s="21"/>
      <c r="O85" s="21"/>
    </row>
    <row r="86" ht="15.75" customHeight="1">
      <c r="A86" s="73" t="s">
        <v>7852</v>
      </c>
      <c r="B86" s="349">
        <v>84.0</v>
      </c>
      <c r="C86" s="130">
        <v>44984.0</v>
      </c>
      <c r="D86" s="73" t="s">
        <v>9323</v>
      </c>
      <c r="E86" s="130" t="s">
        <v>9324</v>
      </c>
      <c r="F86" s="73" t="s">
        <v>184</v>
      </c>
      <c r="G86" s="169" t="s">
        <v>9170</v>
      </c>
      <c r="H86" s="287"/>
      <c r="I86" s="285"/>
      <c r="J86" s="22">
        <f t="shared" si="1"/>
        <v>46206</v>
      </c>
      <c r="K86" s="73">
        <f>'RESOLUCIONES 2023'!$C86-'RESOLUCIONES 2023'!$J86</f>
        <v>-1222</v>
      </c>
      <c r="L86" s="21"/>
      <c r="M86" s="21"/>
      <c r="N86" s="21"/>
      <c r="O86" s="21"/>
    </row>
    <row r="87" ht="15.75" customHeight="1">
      <c r="A87" s="73" t="s">
        <v>7852</v>
      </c>
      <c r="B87" s="351">
        <v>85.0</v>
      </c>
      <c r="C87" s="130">
        <v>44986.0</v>
      </c>
      <c r="D87" s="73" t="s">
        <v>7518</v>
      </c>
      <c r="E87" s="130" t="s">
        <v>7519</v>
      </c>
      <c r="F87" s="73" t="s">
        <v>1593</v>
      </c>
      <c r="G87" s="300" t="s">
        <v>9680</v>
      </c>
      <c r="H87" s="287"/>
      <c r="I87" s="285"/>
      <c r="J87" s="22">
        <f t="shared" si="1"/>
        <v>46206</v>
      </c>
      <c r="K87" s="73">
        <f>'RESOLUCIONES 2023'!$C87-'RESOLUCIONES 2023'!$J87</f>
        <v>-1220</v>
      </c>
      <c r="L87" s="21"/>
      <c r="M87" s="21"/>
      <c r="N87" s="21"/>
      <c r="O87" s="21"/>
    </row>
    <row r="88" ht="15.75" customHeight="1">
      <c r="A88" s="73" t="s">
        <v>7852</v>
      </c>
      <c r="B88" s="351">
        <v>86.0</v>
      </c>
      <c r="C88" s="130">
        <v>44986.0</v>
      </c>
      <c r="D88" s="73" t="s">
        <v>3617</v>
      </c>
      <c r="E88" s="130" t="s">
        <v>4213</v>
      </c>
      <c r="F88" s="73" t="s">
        <v>8629</v>
      </c>
      <c r="G88" s="169"/>
      <c r="H88" s="287"/>
      <c r="I88" s="285"/>
      <c r="J88" s="22">
        <f t="shared" si="1"/>
        <v>46206</v>
      </c>
      <c r="K88" s="73">
        <f>'RESOLUCIONES 2023'!$C88-'RESOLUCIONES 2023'!$J88</f>
        <v>-1220</v>
      </c>
      <c r="L88" s="21"/>
      <c r="M88" s="21"/>
      <c r="N88" s="21"/>
      <c r="O88" s="21"/>
    </row>
    <row r="89" ht="15.75" customHeight="1">
      <c r="A89" s="73" t="s">
        <v>7852</v>
      </c>
      <c r="B89" s="349">
        <v>87.0</v>
      </c>
      <c r="C89" s="130">
        <v>44986.0</v>
      </c>
      <c r="D89" s="73" t="s">
        <v>8826</v>
      </c>
      <c r="E89" s="130" t="s">
        <v>8827</v>
      </c>
      <c r="F89" s="73" t="s">
        <v>2253</v>
      </c>
      <c r="G89" s="169" t="s">
        <v>10091</v>
      </c>
      <c r="H89" s="287"/>
      <c r="I89" s="285"/>
      <c r="J89" s="22">
        <f t="shared" si="1"/>
        <v>46206</v>
      </c>
      <c r="K89" s="73">
        <f>'RESOLUCIONES 2023'!$C89-'RESOLUCIONES 2023'!$J89</f>
        <v>-1220</v>
      </c>
      <c r="L89" s="21"/>
      <c r="M89" s="21"/>
      <c r="N89" s="21"/>
      <c r="O89" s="21"/>
    </row>
    <row r="90" ht="15.75" customHeight="1">
      <c r="A90" s="73" t="s">
        <v>7852</v>
      </c>
      <c r="B90" s="351">
        <v>88.0</v>
      </c>
      <c r="C90" s="130">
        <v>44986.0</v>
      </c>
      <c r="D90" s="73" t="s">
        <v>9116</v>
      </c>
      <c r="E90" s="130" t="s">
        <v>10086</v>
      </c>
      <c r="F90" s="73" t="s">
        <v>8629</v>
      </c>
      <c r="G90" s="169"/>
      <c r="H90" s="287"/>
      <c r="I90" s="285"/>
      <c r="J90" s="22">
        <f t="shared" si="1"/>
        <v>46206</v>
      </c>
      <c r="K90" s="73">
        <f>'RESOLUCIONES 2023'!$C90-'RESOLUCIONES 2023'!$J90</f>
        <v>-1220</v>
      </c>
      <c r="L90" s="21"/>
      <c r="M90" s="21"/>
      <c r="N90" s="21"/>
      <c r="O90" s="21"/>
    </row>
    <row r="91" ht="15.75" customHeight="1">
      <c r="A91" s="73" t="s">
        <v>7852</v>
      </c>
      <c r="B91" s="351">
        <v>89.0</v>
      </c>
      <c r="C91" s="130">
        <v>44986.0</v>
      </c>
      <c r="D91" s="73" t="s">
        <v>1265</v>
      </c>
      <c r="E91" s="130" t="s">
        <v>9066</v>
      </c>
      <c r="F91" s="73" t="s">
        <v>2253</v>
      </c>
      <c r="G91" s="169" t="s">
        <v>10090</v>
      </c>
      <c r="H91" s="287"/>
      <c r="I91" s="285"/>
      <c r="J91" s="22">
        <f t="shared" si="1"/>
        <v>46206</v>
      </c>
      <c r="K91" s="73">
        <f>'RESOLUCIONES 2023'!$C91-'RESOLUCIONES 2023'!$J91</f>
        <v>-1220</v>
      </c>
      <c r="L91" s="21"/>
      <c r="M91" s="21"/>
      <c r="N91" s="21"/>
      <c r="O91" s="21"/>
    </row>
    <row r="92" ht="15.75" customHeight="1">
      <c r="A92" s="73" t="s">
        <v>7852</v>
      </c>
      <c r="B92" s="349">
        <v>90.0</v>
      </c>
      <c r="C92" s="130">
        <v>44986.0</v>
      </c>
      <c r="D92" s="73" t="s">
        <v>1615</v>
      </c>
      <c r="E92" s="130" t="s">
        <v>9928</v>
      </c>
      <c r="F92" s="73" t="s">
        <v>2253</v>
      </c>
      <c r="G92" s="169" t="s">
        <v>90</v>
      </c>
      <c r="H92" s="287"/>
      <c r="I92" s="285"/>
      <c r="J92" s="22">
        <f t="shared" si="1"/>
        <v>46206</v>
      </c>
      <c r="K92" s="73">
        <f>'RESOLUCIONES 2023'!$C92-'RESOLUCIONES 2023'!$J92</f>
        <v>-1220</v>
      </c>
      <c r="L92" s="21"/>
      <c r="M92" s="21"/>
      <c r="N92" s="21"/>
      <c r="O92" s="21"/>
    </row>
    <row r="93" ht="15.75" customHeight="1">
      <c r="A93" s="73" t="s">
        <v>7852</v>
      </c>
      <c r="B93" s="351">
        <v>91.0</v>
      </c>
      <c r="C93" s="130">
        <v>44986.0</v>
      </c>
      <c r="D93" s="73" t="s">
        <v>2271</v>
      </c>
      <c r="E93" s="130" t="s">
        <v>2272</v>
      </c>
      <c r="F93" s="73" t="s">
        <v>2253</v>
      </c>
      <c r="G93" s="169" t="s">
        <v>10087</v>
      </c>
      <c r="H93" s="287"/>
      <c r="I93" s="285"/>
      <c r="J93" s="22">
        <f t="shared" si="1"/>
        <v>46206</v>
      </c>
      <c r="K93" s="73">
        <f>'RESOLUCIONES 2023'!$C93-'RESOLUCIONES 2023'!$J93</f>
        <v>-1220</v>
      </c>
      <c r="L93" s="21"/>
      <c r="M93" s="21"/>
      <c r="N93" s="21"/>
      <c r="O93" s="21"/>
    </row>
    <row r="94" ht="15.75" customHeight="1">
      <c r="A94" s="73" t="s">
        <v>7852</v>
      </c>
      <c r="B94" s="351">
        <v>92.0</v>
      </c>
      <c r="C94" s="130">
        <v>44986.0</v>
      </c>
      <c r="D94" s="73" t="s">
        <v>5378</v>
      </c>
      <c r="E94" s="130" t="s">
        <v>7803</v>
      </c>
      <c r="F94" s="73" t="s">
        <v>2253</v>
      </c>
      <c r="G94" s="169" t="s">
        <v>10089</v>
      </c>
      <c r="H94" s="287"/>
      <c r="I94" s="285"/>
      <c r="J94" s="22">
        <f t="shared" si="1"/>
        <v>46206</v>
      </c>
      <c r="K94" s="73">
        <f>'RESOLUCIONES 2023'!$C94-'RESOLUCIONES 2023'!$J94</f>
        <v>-1220</v>
      </c>
      <c r="L94" s="21"/>
      <c r="M94" s="21"/>
      <c r="N94" s="21"/>
      <c r="O94" s="21"/>
    </row>
    <row r="95" ht="15.75" customHeight="1">
      <c r="A95" s="73" t="s">
        <v>7852</v>
      </c>
      <c r="B95" s="349">
        <v>93.0</v>
      </c>
      <c r="C95" s="130">
        <v>44986.0</v>
      </c>
      <c r="D95" s="73" t="s">
        <v>8142</v>
      </c>
      <c r="E95" s="130" t="s">
        <v>8143</v>
      </c>
      <c r="F95" s="73" t="s">
        <v>2253</v>
      </c>
      <c r="G95" s="169" t="s">
        <v>10088</v>
      </c>
      <c r="H95" s="287"/>
      <c r="I95" s="285"/>
      <c r="J95" s="22">
        <f t="shared" si="1"/>
        <v>46206</v>
      </c>
      <c r="K95" s="73">
        <f>'RESOLUCIONES 2023'!$C95-'RESOLUCIONES 2023'!$J95</f>
        <v>-1220</v>
      </c>
      <c r="L95" s="21"/>
      <c r="M95" s="21"/>
      <c r="N95" s="21"/>
      <c r="O95" s="21"/>
    </row>
    <row r="96" ht="15.75" customHeight="1">
      <c r="A96" s="73" t="s">
        <v>7852</v>
      </c>
      <c r="B96" s="351">
        <v>94.0</v>
      </c>
      <c r="C96" s="130">
        <v>44991.0</v>
      </c>
      <c r="D96" s="73" t="s">
        <v>1827</v>
      </c>
      <c r="E96" s="130" t="s">
        <v>7701</v>
      </c>
      <c r="F96" s="73" t="s">
        <v>10050</v>
      </c>
      <c r="G96" s="169"/>
      <c r="H96" s="287"/>
      <c r="I96" s="285"/>
      <c r="J96" s="22">
        <f t="shared" si="1"/>
        <v>46206</v>
      </c>
      <c r="K96" s="73">
        <f>'RESOLUCIONES 2023'!$C96-'RESOLUCIONES 2023'!$J96</f>
        <v>-1215</v>
      </c>
      <c r="L96" s="21"/>
      <c r="M96" s="21"/>
      <c r="N96" s="21"/>
      <c r="O96" s="21"/>
    </row>
    <row r="97" ht="15.75" customHeight="1">
      <c r="A97" s="73" t="s">
        <v>7852</v>
      </c>
      <c r="B97" s="351">
        <v>95.0</v>
      </c>
      <c r="C97" s="130">
        <v>44991.0</v>
      </c>
      <c r="D97" s="73" t="s">
        <v>10097</v>
      </c>
      <c r="E97" s="130" t="s">
        <v>7898</v>
      </c>
      <c r="F97" s="73" t="s">
        <v>10050</v>
      </c>
      <c r="G97" s="169"/>
      <c r="H97" s="287"/>
      <c r="I97" s="285"/>
      <c r="J97" s="22">
        <f t="shared" si="1"/>
        <v>46206</v>
      </c>
      <c r="K97" s="73">
        <f>'RESOLUCIONES 2023'!$C97-'RESOLUCIONES 2023'!$J97</f>
        <v>-1215</v>
      </c>
      <c r="L97" s="21"/>
      <c r="M97" s="21"/>
      <c r="N97" s="21"/>
      <c r="O97" s="21"/>
    </row>
    <row r="98" ht="15.75" customHeight="1">
      <c r="A98" s="73" t="s">
        <v>7852</v>
      </c>
      <c r="B98" s="349">
        <v>96.0</v>
      </c>
      <c r="C98" s="130">
        <v>44991.0</v>
      </c>
      <c r="D98" s="73" t="s">
        <v>7782</v>
      </c>
      <c r="E98" s="130" t="s">
        <v>7783</v>
      </c>
      <c r="F98" s="73" t="s">
        <v>10050</v>
      </c>
      <c r="G98" s="169"/>
      <c r="H98" s="287"/>
      <c r="I98" s="285"/>
      <c r="J98" s="22">
        <f t="shared" si="1"/>
        <v>46206</v>
      </c>
      <c r="K98" s="73">
        <f>'RESOLUCIONES 2023'!$C98-'RESOLUCIONES 2023'!$J98</f>
        <v>-1215</v>
      </c>
      <c r="L98" s="21"/>
      <c r="M98" s="21"/>
      <c r="N98" s="21"/>
      <c r="O98" s="21"/>
    </row>
    <row r="99" ht="15.75" customHeight="1">
      <c r="A99" s="73" t="s">
        <v>7852</v>
      </c>
      <c r="B99" s="351">
        <v>97.0</v>
      </c>
      <c r="C99" s="130">
        <v>44991.0</v>
      </c>
      <c r="D99" s="73" t="s">
        <v>10094</v>
      </c>
      <c r="E99" s="130" t="s">
        <v>10095</v>
      </c>
      <c r="F99" s="73" t="s">
        <v>10050</v>
      </c>
      <c r="G99" s="169"/>
      <c r="H99" s="287"/>
      <c r="I99" s="285"/>
      <c r="J99" s="22">
        <f t="shared" si="1"/>
        <v>46206</v>
      </c>
      <c r="K99" s="73">
        <f>'RESOLUCIONES 2023'!$C99-'RESOLUCIONES 2023'!$J99</f>
        <v>-1215</v>
      </c>
      <c r="L99" s="21"/>
      <c r="M99" s="21"/>
      <c r="N99" s="21"/>
      <c r="O99" s="21"/>
    </row>
    <row r="100" ht="15.75" customHeight="1">
      <c r="A100" s="73" t="s">
        <v>7852</v>
      </c>
      <c r="B100" s="351">
        <v>98.0</v>
      </c>
      <c r="C100" s="130">
        <v>44991.0</v>
      </c>
      <c r="D100" s="73" t="s">
        <v>6289</v>
      </c>
      <c r="E100" s="130" t="s">
        <v>10032</v>
      </c>
      <c r="F100" s="73" t="s">
        <v>1593</v>
      </c>
      <c r="G100" s="300" t="s">
        <v>9680</v>
      </c>
      <c r="H100" s="287"/>
      <c r="I100" s="285"/>
      <c r="J100" s="22">
        <f t="shared" si="1"/>
        <v>46206</v>
      </c>
      <c r="K100" s="73">
        <f>'RESOLUCIONES 2023'!$C100-'RESOLUCIONES 2023'!$J100</f>
        <v>-1215</v>
      </c>
      <c r="L100" s="21"/>
      <c r="M100" s="21"/>
      <c r="N100" s="21"/>
      <c r="O100" s="21"/>
    </row>
    <row r="101" ht="15.75" customHeight="1">
      <c r="A101" s="73" t="s">
        <v>7852</v>
      </c>
      <c r="B101" s="349">
        <v>99.0</v>
      </c>
      <c r="C101" s="130">
        <v>44991.0</v>
      </c>
      <c r="D101" s="73" t="s">
        <v>10092</v>
      </c>
      <c r="E101" s="130" t="s">
        <v>8292</v>
      </c>
      <c r="F101" s="73" t="s">
        <v>10050</v>
      </c>
      <c r="G101" s="169"/>
      <c r="H101" s="287"/>
      <c r="I101" s="285"/>
      <c r="J101" s="22">
        <f t="shared" si="1"/>
        <v>46206</v>
      </c>
      <c r="K101" s="73">
        <f>'RESOLUCIONES 2023'!$C101-'RESOLUCIONES 2023'!$J101</f>
        <v>-1215</v>
      </c>
      <c r="L101" s="21"/>
      <c r="M101" s="21"/>
      <c r="N101" s="21"/>
      <c r="O101" s="21"/>
    </row>
    <row r="102" ht="15.75" customHeight="1">
      <c r="A102" s="73" t="s">
        <v>7852</v>
      </c>
      <c r="B102" s="351">
        <v>100.0</v>
      </c>
      <c r="C102" s="130">
        <v>44991.0</v>
      </c>
      <c r="D102" s="73" t="s">
        <v>2622</v>
      </c>
      <c r="E102" s="130" t="s">
        <v>10096</v>
      </c>
      <c r="F102" s="73" t="s">
        <v>10050</v>
      </c>
      <c r="G102" s="169"/>
      <c r="H102" s="287"/>
      <c r="I102" s="285"/>
      <c r="J102" s="22">
        <f t="shared" si="1"/>
        <v>46206</v>
      </c>
      <c r="K102" s="73">
        <f>'RESOLUCIONES 2023'!$C102-'RESOLUCIONES 2023'!$J102</f>
        <v>-1215</v>
      </c>
      <c r="L102" s="21"/>
      <c r="M102" s="21"/>
      <c r="N102" s="21"/>
      <c r="O102" s="21"/>
    </row>
    <row r="103" ht="15.75" customHeight="1">
      <c r="A103" s="73" t="s">
        <v>7852</v>
      </c>
      <c r="B103" s="351">
        <v>101.0</v>
      </c>
      <c r="C103" s="130">
        <v>44992.0</v>
      </c>
      <c r="D103" s="73" t="s">
        <v>8383</v>
      </c>
      <c r="E103" s="130" t="s">
        <v>8384</v>
      </c>
      <c r="F103" s="73" t="s">
        <v>2253</v>
      </c>
      <c r="G103" s="169" t="s">
        <v>9377</v>
      </c>
      <c r="H103" s="287"/>
      <c r="I103" s="285"/>
      <c r="J103" s="22">
        <f t="shared" si="1"/>
        <v>46206</v>
      </c>
      <c r="K103" s="73">
        <f>'RESOLUCIONES 2023'!$C103-'RESOLUCIONES 2023'!$J103</f>
        <v>-1214</v>
      </c>
      <c r="L103" s="21"/>
      <c r="M103" s="21"/>
      <c r="N103" s="21"/>
      <c r="O103" s="21"/>
    </row>
    <row r="104" ht="15.75" customHeight="1">
      <c r="A104" s="73" t="s">
        <v>7852</v>
      </c>
      <c r="B104" s="349">
        <v>102.0</v>
      </c>
      <c r="C104" s="130">
        <v>44992.0</v>
      </c>
      <c r="D104" s="73" t="s">
        <v>8972</v>
      </c>
      <c r="E104" s="130" t="s">
        <v>8138</v>
      </c>
      <c r="F104" s="73" t="s">
        <v>2253</v>
      </c>
      <c r="G104" s="169" t="s">
        <v>9325</v>
      </c>
      <c r="H104" s="287"/>
      <c r="I104" s="285"/>
      <c r="J104" s="22">
        <f t="shared" si="1"/>
        <v>46206</v>
      </c>
      <c r="K104" s="73">
        <f>'RESOLUCIONES 2023'!$C104-'RESOLUCIONES 2023'!$J104</f>
        <v>-1214</v>
      </c>
      <c r="L104" s="21"/>
      <c r="M104" s="21"/>
      <c r="N104" s="21"/>
      <c r="O104" s="21"/>
    </row>
    <row r="105" ht="15.75" customHeight="1">
      <c r="A105" s="73" t="s">
        <v>7852</v>
      </c>
      <c r="B105" s="351">
        <v>103.0</v>
      </c>
      <c r="C105" s="130">
        <v>44992.0</v>
      </c>
      <c r="D105" s="73" t="s">
        <v>3043</v>
      </c>
      <c r="E105" s="130" t="s">
        <v>9035</v>
      </c>
      <c r="F105" s="73" t="s">
        <v>8629</v>
      </c>
      <c r="G105" s="169"/>
      <c r="H105" s="287"/>
      <c r="I105" s="285"/>
      <c r="J105" s="22">
        <f t="shared" si="1"/>
        <v>46206</v>
      </c>
      <c r="K105" s="73">
        <f>'RESOLUCIONES 2023'!$C105-'RESOLUCIONES 2023'!$J105</f>
        <v>-1214</v>
      </c>
      <c r="L105" s="21"/>
      <c r="M105" s="21"/>
      <c r="N105" s="21"/>
      <c r="O105" s="21"/>
    </row>
    <row r="106" ht="15.75" customHeight="1">
      <c r="A106" s="73" t="s">
        <v>7852</v>
      </c>
      <c r="B106" s="351">
        <v>104.0</v>
      </c>
      <c r="C106" s="130">
        <v>44992.0</v>
      </c>
      <c r="D106" s="73" t="s">
        <v>3707</v>
      </c>
      <c r="E106" s="130" t="s">
        <v>8740</v>
      </c>
      <c r="F106" s="73" t="s">
        <v>10100</v>
      </c>
      <c r="G106" s="169"/>
      <c r="H106" s="287"/>
      <c r="I106" s="285"/>
      <c r="J106" s="22">
        <f t="shared" si="1"/>
        <v>46206</v>
      </c>
      <c r="K106" s="73">
        <f>'RESOLUCIONES 2023'!$C106-'RESOLUCIONES 2023'!$J106</f>
        <v>-1214</v>
      </c>
      <c r="L106" s="21"/>
      <c r="M106" s="21"/>
      <c r="N106" s="21"/>
      <c r="O106" s="21"/>
    </row>
    <row r="107" ht="15.75" customHeight="1">
      <c r="A107" s="73" t="s">
        <v>7852</v>
      </c>
      <c r="B107" s="349">
        <v>105.0</v>
      </c>
      <c r="C107" s="130">
        <v>44992.0</v>
      </c>
      <c r="D107" s="73" t="s">
        <v>9797</v>
      </c>
      <c r="E107" s="130" t="s">
        <v>9909</v>
      </c>
      <c r="F107" s="73" t="s">
        <v>2751</v>
      </c>
      <c r="G107" s="169"/>
      <c r="H107" s="287"/>
      <c r="I107" s="285"/>
      <c r="J107" s="22">
        <f t="shared" si="1"/>
        <v>46206</v>
      </c>
      <c r="K107" s="73">
        <f>'RESOLUCIONES 2023'!$C107-'RESOLUCIONES 2023'!$J107</f>
        <v>-1214</v>
      </c>
      <c r="L107" s="21"/>
      <c r="M107" s="21"/>
      <c r="N107" s="21"/>
      <c r="O107" s="21"/>
    </row>
    <row r="108" ht="15.75" customHeight="1">
      <c r="A108" s="73" t="s">
        <v>7852</v>
      </c>
      <c r="B108" s="351">
        <v>106.0</v>
      </c>
      <c r="C108" s="130">
        <v>44993.0</v>
      </c>
      <c r="D108" s="73" t="s">
        <v>10106</v>
      </c>
      <c r="E108" s="130" t="s">
        <v>9806</v>
      </c>
      <c r="F108" s="73" t="s">
        <v>1624</v>
      </c>
      <c r="G108" s="169"/>
      <c r="H108" s="287"/>
      <c r="I108" s="285"/>
      <c r="J108" s="22">
        <f t="shared" si="1"/>
        <v>46206</v>
      </c>
      <c r="K108" s="73">
        <f>'RESOLUCIONES 2023'!$C108-'RESOLUCIONES 2023'!$J108</f>
        <v>-1213</v>
      </c>
      <c r="L108" s="21"/>
      <c r="M108" s="21"/>
      <c r="N108" s="21"/>
      <c r="O108" s="21"/>
    </row>
    <row r="109" ht="15.75" customHeight="1">
      <c r="A109" s="73" t="s">
        <v>7852</v>
      </c>
      <c r="B109" s="351">
        <v>107.0</v>
      </c>
      <c r="C109" s="130">
        <v>44993.0</v>
      </c>
      <c r="D109" s="73" t="s">
        <v>9520</v>
      </c>
      <c r="E109" s="130" t="s">
        <v>9521</v>
      </c>
      <c r="F109" s="73" t="s">
        <v>1624</v>
      </c>
      <c r="G109" s="169"/>
      <c r="H109" s="287"/>
      <c r="I109" s="285"/>
      <c r="J109" s="22">
        <f t="shared" si="1"/>
        <v>46206</v>
      </c>
      <c r="K109" s="73">
        <f>'RESOLUCIONES 2023'!$C109-'RESOLUCIONES 2023'!$J109</f>
        <v>-1213</v>
      </c>
      <c r="L109" s="21"/>
      <c r="M109" s="21"/>
      <c r="N109" s="21"/>
      <c r="O109" s="21"/>
    </row>
    <row r="110" ht="15.75" customHeight="1">
      <c r="A110" s="73" t="s">
        <v>7852</v>
      </c>
      <c r="B110" s="349">
        <v>108.0</v>
      </c>
      <c r="C110" s="130">
        <v>44993.0</v>
      </c>
      <c r="D110" s="73" t="s">
        <v>8733</v>
      </c>
      <c r="E110" s="130" t="s">
        <v>8973</v>
      </c>
      <c r="F110" s="73" t="s">
        <v>1624</v>
      </c>
      <c r="G110" s="169"/>
      <c r="H110" s="287"/>
      <c r="I110" s="285"/>
      <c r="J110" s="22">
        <f t="shared" si="1"/>
        <v>46206</v>
      </c>
      <c r="K110" s="73">
        <f>'RESOLUCIONES 2023'!$C110-'RESOLUCIONES 2023'!$J110</f>
        <v>-1213</v>
      </c>
      <c r="L110" s="21"/>
      <c r="M110" s="21"/>
      <c r="N110" s="21"/>
      <c r="O110" s="21"/>
    </row>
    <row r="111" ht="15.75" customHeight="1">
      <c r="A111" s="73" t="s">
        <v>7852</v>
      </c>
      <c r="B111" s="351">
        <v>109.0</v>
      </c>
      <c r="C111" s="130">
        <v>44993.0</v>
      </c>
      <c r="D111" s="73" t="s">
        <v>10109</v>
      </c>
      <c r="E111" s="130" t="s">
        <v>7982</v>
      </c>
      <c r="F111" s="73" t="s">
        <v>1624</v>
      </c>
      <c r="G111" s="169"/>
      <c r="H111" s="287"/>
      <c r="I111" s="285"/>
      <c r="J111" s="22">
        <f t="shared" si="1"/>
        <v>46206</v>
      </c>
      <c r="K111" s="73">
        <f>'RESOLUCIONES 2023'!$C111-'RESOLUCIONES 2023'!$J111</f>
        <v>-1213</v>
      </c>
      <c r="L111" s="21"/>
      <c r="M111" s="21"/>
      <c r="N111" s="21"/>
      <c r="O111" s="21"/>
    </row>
    <row r="112" ht="15.75" customHeight="1">
      <c r="A112" s="73" t="s">
        <v>7852</v>
      </c>
      <c r="B112" s="351">
        <v>110.0</v>
      </c>
      <c r="C112" s="130">
        <v>44993.0</v>
      </c>
      <c r="D112" s="73" t="s">
        <v>10101</v>
      </c>
      <c r="E112" s="130" t="s">
        <v>9802</v>
      </c>
      <c r="F112" s="73" t="s">
        <v>1624</v>
      </c>
      <c r="G112" s="169"/>
      <c r="H112" s="287"/>
      <c r="I112" s="285"/>
      <c r="J112" s="22">
        <f t="shared" si="1"/>
        <v>46206</v>
      </c>
      <c r="K112" s="73">
        <f>'RESOLUCIONES 2023'!$C112-'RESOLUCIONES 2023'!$J112</f>
        <v>-1213</v>
      </c>
      <c r="L112" s="21"/>
      <c r="M112" s="21"/>
      <c r="N112" s="21"/>
      <c r="O112" s="21"/>
    </row>
    <row r="113" ht="15.75" customHeight="1">
      <c r="A113" s="73" t="s">
        <v>7852</v>
      </c>
      <c r="B113" s="351">
        <v>111.0</v>
      </c>
      <c r="C113" s="130">
        <v>44993.0</v>
      </c>
      <c r="D113" s="73" t="s">
        <v>5608</v>
      </c>
      <c r="E113" s="130" t="s">
        <v>6187</v>
      </c>
      <c r="F113" s="73" t="s">
        <v>1624</v>
      </c>
      <c r="G113" s="169"/>
      <c r="H113" s="287"/>
      <c r="I113" s="285"/>
      <c r="J113" s="22">
        <f t="shared" si="1"/>
        <v>46206</v>
      </c>
      <c r="K113" s="73">
        <f>'RESOLUCIONES 2023'!$C113-'RESOLUCIONES 2023'!$J113</f>
        <v>-1213</v>
      </c>
      <c r="L113" s="21"/>
      <c r="M113" s="21"/>
      <c r="N113" s="21"/>
      <c r="O113" s="21"/>
    </row>
    <row r="114" ht="15.75" customHeight="1">
      <c r="A114" s="73" t="s">
        <v>7852</v>
      </c>
      <c r="B114" s="349">
        <v>112.0</v>
      </c>
      <c r="C114" s="130">
        <v>44993.0</v>
      </c>
      <c r="D114" s="73" t="s">
        <v>9125</v>
      </c>
      <c r="E114" s="130" t="s">
        <v>9126</v>
      </c>
      <c r="F114" s="73" t="s">
        <v>1624</v>
      </c>
      <c r="G114" s="169"/>
      <c r="H114" s="287"/>
      <c r="I114" s="285"/>
      <c r="J114" s="22">
        <f t="shared" si="1"/>
        <v>46206</v>
      </c>
      <c r="K114" s="73">
        <f>'RESOLUCIONES 2023'!$C114-'RESOLUCIONES 2023'!$J114</f>
        <v>-1213</v>
      </c>
      <c r="L114" s="21"/>
      <c r="M114" s="21"/>
      <c r="N114" s="21"/>
      <c r="O114" s="21"/>
    </row>
    <row r="115" ht="15.75" customHeight="1">
      <c r="A115" s="73" t="s">
        <v>7852</v>
      </c>
      <c r="B115" s="351">
        <v>113.0</v>
      </c>
      <c r="C115" s="130">
        <v>44993.0</v>
      </c>
      <c r="D115" s="73" t="s">
        <v>2505</v>
      </c>
      <c r="E115" s="130" t="s">
        <v>8387</v>
      </c>
      <c r="F115" s="73" t="s">
        <v>1624</v>
      </c>
      <c r="G115" s="169"/>
      <c r="H115" s="287"/>
      <c r="I115" s="285"/>
      <c r="J115" s="22">
        <f t="shared" si="1"/>
        <v>46206</v>
      </c>
      <c r="K115" s="73">
        <f>'RESOLUCIONES 2023'!$C115-'RESOLUCIONES 2023'!$J115</f>
        <v>-1213</v>
      </c>
      <c r="L115" s="21"/>
      <c r="M115" s="21"/>
      <c r="N115" s="21"/>
      <c r="O115" s="21"/>
    </row>
    <row r="116" ht="15.75" customHeight="1">
      <c r="A116" s="73" t="s">
        <v>7852</v>
      </c>
      <c r="B116" s="351">
        <v>114.0</v>
      </c>
      <c r="C116" s="130">
        <v>44993.0</v>
      </c>
      <c r="D116" s="73" t="s">
        <v>9718</v>
      </c>
      <c r="E116" s="130" t="s">
        <v>832</v>
      </c>
      <c r="F116" s="73" t="s">
        <v>1624</v>
      </c>
      <c r="G116" s="169"/>
      <c r="H116" s="287"/>
      <c r="I116" s="285"/>
      <c r="J116" s="22">
        <f t="shared" si="1"/>
        <v>46206</v>
      </c>
      <c r="K116" s="73">
        <f>'RESOLUCIONES 2023'!$C116-'RESOLUCIONES 2023'!$J116</f>
        <v>-1213</v>
      </c>
      <c r="L116" s="21"/>
      <c r="M116" s="21"/>
      <c r="N116" s="21"/>
      <c r="O116" s="21"/>
    </row>
    <row r="117" ht="15.75" customHeight="1">
      <c r="A117" s="73" t="s">
        <v>7852</v>
      </c>
      <c r="B117" s="349">
        <v>115.0</v>
      </c>
      <c r="C117" s="130">
        <v>44993.0</v>
      </c>
      <c r="D117" s="73" t="s">
        <v>10107</v>
      </c>
      <c r="E117" s="130" t="s">
        <v>9747</v>
      </c>
      <c r="F117" s="73" t="s">
        <v>1624</v>
      </c>
      <c r="G117" s="169"/>
      <c r="H117" s="287"/>
      <c r="I117" s="285"/>
      <c r="J117" s="22">
        <f t="shared" si="1"/>
        <v>46206</v>
      </c>
      <c r="K117" s="73">
        <f>'RESOLUCIONES 2023'!$C117-'RESOLUCIONES 2023'!$J117</f>
        <v>-1213</v>
      </c>
      <c r="L117" s="21"/>
      <c r="M117" s="21"/>
      <c r="N117" s="21"/>
      <c r="O117" s="21"/>
    </row>
    <row r="118" ht="15.75" customHeight="1">
      <c r="A118" s="73" t="s">
        <v>7852</v>
      </c>
      <c r="B118" s="351">
        <v>116.0</v>
      </c>
      <c r="C118" s="130">
        <v>44993.0</v>
      </c>
      <c r="D118" s="73" t="s">
        <v>2848</v>
      </c>
      <c r="E118" s="130" t="s">
        <v>9973</v>
      </c>
      <c r="F118" s="73" t="s">
        <v>1624</v>
      </c>
      <c r="G118" s="169"/>
      <c r="H118" s="287"/>
      <c r="I118" s="285"/>
      <c r="J118" s="22">
        <f t="shared" si="1"/>
        <v>46206</v>
      </c>
      <c r="K118" s="73">
        <f>'RESOLUCIONES 2023'!$C118-'RESOLUCIONES 2023'!$J118</f>
        <v>-1213</v>
      </c>
      <c r="L118" s="21"/>
      <c r="M118" s="21"/>
      <c r="N118" s="21"/>
      <c r="O118" s="21"/>
    </row>
    <row r="119" ht="15.75" customHeight="1">
      <c r="A119" s="73" t="s">
        <v>7852</v>
      </c>
      <c r="B119" s="351">
        <v>117.0</v>
      </c>
      <c r="C119" s="130">
        <v>44993.0</v>
      </c>
      <c r="D119" s="73" t="s">
        <v>10112</v>
      </c>
      <c r="E119" s="130" t="s">
        <v>9610</v>
      </c>
      <c r="F119" s="73" t="s">
        <v>1624</v>
      </c>
      <c r="G119" s="169"/>
      <c r="H119" s="287"/>
      <c r="I119" s="285"/>
      <c r="J119" s="22">
        <f t="shared" si="1"/>
        <v>46206</v>
      </c>
      <c r="K119" s="73">
        <f>'RESOLUCIONES 2023'!$C119-'RESOLUCIONES 2023'!$J119</f>
        <v>-1213</v>
      </c>
      <c r="L119" s="21"/>
      <c r="M119" s="21"/>
      <c r="N119" s="21"/>
      <c r="O119" s="21"/>
    </row>
    <row r="120" ht="15.75" customHeight="1">
      <c r="A120" s="73" t="s">
        <v>7852</v>
      </c>
      <c r="B120" s="351">
        <v>118.0</v>
      </c>
      <c r="C120" s="130">
        <v>44993.0</v>
      </c>
      <c r="D120" s="73" t="s">
        <v>7323</v>
      </c>
      <c r="E120" s="130" t="s">
        <v>10105</v>
      </c>
      <c r="F120" s="73" t="s">
        <v>2751</v>
      </c>
      <c r="G120" s="169"/>
      <c r="H120" s="287"/>
      <c r="I120" s="285"/>
      <c r="J120" s="22">
        <f t="shared" si="1"/>
        <v>46206</v>
      </c>
      <c r="K120" s="73">
        <f>'RESOLUCIONES 2023'!$C120-'RESOLUCIONES 2023'!$J120</f>
        <v>-1213</v>
      </c>
      <c r="L120" s="21"/>
      <c r="M120" s="21"/>
      <c r="N120" s="21"/>
      <c r="O120" s="21"/>
    </row>
    <row r="121" ht="15.75" customHeight="1">
      <c r="A121" s="73" t="s">
        <v>7852</v>
      </c>
      <c r="B121" s="349">
        <v>119.0</v>
      </c>
      <c r="C121" s="130">
        <v>44993.0</v>
      </c>
      <c r="D121" s="73" t="s">
        <v>10102</v>
      </c>
      <c r="E121" s="130" t="s">
        <v>10103</v>
      </c>
      <c r="F121" s="73" t="s">
        <v>2751</v>
      </c>
      <c r="G121" s="169"/>
      <c r="H121" s="287"/>
      <c r="I121" s="285"/>
      <c r="J121" s="22">
        <f t="shared" si="1"/>
        <v>46206</v>
      </c>
      <c r="K121" s="73">
        <f>'RESOLUCIONES 2023'!$C121-'RESOLUCIONES 2023'!$J121</f>
        <v>-1213</v>
      </c>
      <c r="L121" s="21"/>
      <c r="M121" s="21"/>
      <c r="N121" s="21"/>
      <c r="O121" s="21"/>
    </row>
    <row r="122" ht="15.75" customHeight="1">
      <c r="A122" s="73" t="s">
        <v>7852</v>
      </c>
      <c r="B122" s="351">
        <v>120.0</v>
      </c>
      <c r="C122" s="130">
        <v>44993.0</v>
      </c>
      <c r="D122" s="73" t="s">
        <v>10110</v>
      </c>
      <c r="E122" s="130" t="s">
        <v>10111</v>
      </c>
      <c r="F122" s="73" t="s">
        <v>2751</v>
      </c>
      <c r="G122" s="169"/>
      <c r="H122" s="287"/>
      <c r="I122" s="285"/>
      <c r="J122" s="22">
        <f t="shared" si="1"/>
        <v>46206</v>
      </c>
      <c r="K122" s="73">
        <f>'RESOLUCIONES 2023'!$C122-'RESOLUCIONES 2023'!$J122</f>
        <v>-1213</v>
      </c>
      <c r="L122" s="21"/>
      <c r="M122" s="21"/>
      <c r="N122" s="21"/>
      <c r="O122" s="21"/>
    </row>
    <row r="123" ht="15.75" customHeight="1">
      <c r="A123" s="73" t="s">
        <v>7852</v>
      </c>
      <c r="B123" s="351">
        <v>121.0</v>
      </c>
      <c r="C123" s="130">
        <v>44993.0</v>
      </c>
      <c r="D123" s="73" t="s">
        <v>10104</v>
      </c>
      <c r="E123" s="130" t="s">
        <v>7956</v>
      </c>
      <c r="F123" s="73" t="s">
        <v>2751</v>
      </c>
      <c r="G123" s="169"/>
      <c r="H123" s="287"/>
      <c r="I123" s="285"/>
      <c r="J123" s="22">
        <f t="shared" si="1"/>
        <v>46206</v>
      </c>
      <c r="K123" s="73">
        <f>'RESOLUCIONES 2023'!$C123-'RESOLUCIONES 2023'!$J123</f>
        <v>-1213</v>
      </c>
      <c r="L123" s="21"/>
      <c r="M123" s="21"/>
      <c r="N123" s="21"/>
      <c r="O123" s="21"/>
    </row>
    <row r="124" ht="15.75" customHeight="1">
      <c r="A124" s="73" t="s">
        <v>7852</v>
      </c>
      <c r="B124" s="349">
        <v>122.0</v>
      </c>
      <c r="C124" s="130">
        <v>44993.0</v>
      </c>
      <c r="D124" s="73" t="s">
        <v>10077</v>
      </c>
      <c r="E124" s="130" t="s">
        <v>10108</v>
      </c>
      <c r="F124" s="73" t="s">
        <v>2751</v>
      </c>
      <c r="G124" s="169"/>
      <c r="H124" s="287"/>
      <c r="I124" s="285"/>
      <c r="J124" s="22">
        <f t="shared" si="1"/>
        <v>46206</v>
      </c>
      <c r="K124" s="73">
        <f>'RESOLUCIONES 2023'!$C124-'RESOLUCIONES 2023'!$J124</f>
        <v>-1213</v>
      </c>
      <c r="L124" s="21"/>
      <c r="M124" s="21"/>
      <c r="N124" s="21"/>
      <c r="O124" s="21"/>
    </row>
    <row r="125" ht="15.75" customHeight="1">
      <c r="A125" s="73" t="s">
        <v>7852</v>
      </c>
      <c r="B125" s="351">
        <v>123.0</v>
      </c>
      <c r="C125" s="130">
        <v>44993.0</v>
      </c>
      <c r="D125" s="73" t="s">
        <v>3351</v>
      </c>
      <c r="E125" s="130" t="s">
        <v>10113</v>
      </c>
      <c r="F125" s="73" t="s">
        <v>2751</v>
      </c>
      <c r="G125" s="169"/>
      <c r="H125" s="287"/>
      <c r="I125" s="285"/>
      <c r="J125" s="22">
        <f t="shared" si="1"/>
        <v>46206</v>
      </c>
      <c r="K125" s="73">
        <f>'RESOLUCIONES 2023'!$C125-'RESOLUCIONES 2023'!$J125</f>
        <v>-1213</v>
      </c>
      <c r="L125" s="21"/>
      <c r="M125" s="21"/>
      <c r="N125" s="21"/>
      <c r="O125" s="21"/>
    </row>
    <row r="126" ht="15.75" customHeight="1">
      <c r="A126" s="73" t="s">
        <v>7852</v>
      </c>
      <c r="B126" s="351">
        <v>124.0</v>
      </c>
      <c r="C126" s="130">
        <v>44994.0</v>
      </c>
      <c r="D126" s="73" t="s">
        <v>10114</v>
      </c>
      <c r="E126" s="130" t="s">
        <v>9660</v>
      </c>
      <c r="F126" s="73" t="s">
        <v>2374</v>
      </c>
      <c r="G126" s="169"/>
      <c r="H126" s="287"/>
      <c r="I126" s="285"/>
      <c r="J126" s="22">
        <f t="shared" si="1"/>
        <v>46206</v>
      </c>
      <c r="K126" s="73">
        <f>'RESOLUCIONES 2023'!$C126-'RESOLUCIONES 2023'!$J126</f>
        <v>-1212</v>
      </c>
      <c r="L126" s="21"/>
      <c r="M126" s="21"/>
      <c r="N126" s="21"/>
      <c r="O126" s="21"/>
    </row>
    <row r="127" ht="15.75" customHeight="1">
      <c r="A127" s="73" t="s">
        <v>7852</v>
      </c>
      <c r="B127" s="351">
        <v>125.0</v>
      </c>
      <c r="C127" s="130">
        <v>44994.0</v>
      </c>
      <c r="D127" s="73" t="s">
        <v>3317</v>
      </c>
      <c r="E127" s="130" t="s">
        <v>969</v>
      </c>
      <c r="F127" s="73" t="s">
        <v>2253</v>
      </c>
      <c r="G127" s="169" t="s">
        <v>9683</v>
      </c>
      <c r="H127" s="287"/>
      <c r="I127" s="285"/>
      <c r="J127" s="22">
        <f t="shared" si="1"/>
        <v>46206</v>
      </c>
      <c r="K127" s="73">
        <f>'RESOLUCIONES 2023'!$C127-'RESOLUCIONES 2023'!$J127</f>
        <v>-1212</v>
      </c>
      <c r="L127" s="21"/>
      <c r="M127" s="21"/>
      <c r="N127" s="21"/>
      <c r="O127" s="21"/>
    </row>
    <row r="128" ht="15.75" customHeight="1">
      <c r="A128" s="73" t="s">
        <v>7852</v>
      </c>
      <c r="B128" s="349">
        <v>126.0</v>
      </c>
      <c r="C128" s="130">
        <v>44994.0</v>
      </c>
      <c r="D128" s="73" t="s">
        <v>2853</v>
      </c>
      <c r="E128" s="130" t="s">
        <v>9129</v>
      </c>
      <c r="F128" s="73" t="s">
        <v>8629</v>
      </c>
      <c r="G128" s="169"/>
      <c r="H128" s="287"/>
      <c r="I128" s="285"/>
      <c r="J128" s="22">
        <f t="shared" si="1"/>
        <v>46206</v>
      </c>
      <c r="K128" s="73">
        <f>'RESOLUCIONES 2023'!$C128-'RESOLUCIONES 2023'!$J128</f>
        <v>-1212</v>
      </c>
      <c r="L128" s="21"/>
      <c r="M128" s="21"/>
      <c r="N128" s="21"/>
      <c r="O128" s="21"/>
    </row>
    <row r="129" ht="15.75" customHeight="1">
      <c r="A129" s="73" t="s">
        <v>7852</v>
      </c>
      <c r="B129" s="351">
        <v>127.0</v>
      </c>
      <c r="C129" s="130">
        <v>44995.0</v>
      </c>
      <c r="D129" s="73" t="s">
        <v>1711</v>
      </c>
      <c r="E129" s="130" t="s">
        <v>8534</v>
      </c>
      <c r="F129" s="73" t="s">
        <v>2253</v>
      </c>
      <c r="G129" s="169" t="s">
        <v>10088</v>
      </c>
      <c r="H129" s="287"/>
      <c r="I129" s="285"/>
      <c r="J129" s="22">
        <f t="shared" si="1"/>
        <v>46206</v>
      </c>
      <c r="K129" s="73">
        <f>'RESOLUCIONES 2023'!$C129-'RESOLUCIONES 2023'!$J129</f>
        <v>-1211</v>
      </c>
      <c r="L129" s="21"/>
      <c r="M129" s="21"/>
      <c r="N129" s="21"/>
      <c r="O129" s="21"/>
    </row>
    <row r="130" ht="15.75" customHeight="1">
      <c r="A130" s="73" t="s">
        <v>7852</v>
      </c>
      <c r="B130" s="351">
        <v>128.0</v>
      </c>
      <c r="C130" s="130">
        <v>44995.0</v>
      </c>
      <c r="D130" s="73" t="s">
        <v>4265</v>
      </c>
      <c r="E130" s="130" t="s">
        <v>4266</v>
      </c>
      <c r="F130" s="73" t="s">
        <v>2253</v>
      </c>
      <c r="G130" s="169" t="s">
        <v>9325</v>
      </c>
      <c r="H130" s="287"/>
      <c r="I130" s="285"/>
      <c r="J130" s="22">
        <f t="shared" si="1"/>
        <v>46206</v>
      </c>
      <c r="K130" s="73">
        <f>'RESOLUCIONES 2023'!$C130-'RESOLUCIONES 2023'!$J130</f>
        <v>-1211</v>
      </c>
      <c r="L130" s="21"/>
      <c r="M130" s="21"/>
      <c r="N130" s="21"/>
      <c r="O130" s="21"/>
    </row>
    <row r="131" ht="15.75" customHeight="1">
      <c r="A131" s="73" t="s">
        <v>7852</v>
      </c>
      <c r="B131" s="349">
        <v>129.0</v>
      </c>
      <c r="C131" s="130">
        <v>44995.0</v>
      </c>
      <c r="D131" s="73" t="s">
        <v>4909</v>
      </c>
      <c r="E131" s="130" t="s">
        <v>7560</v>
      </c>
      <c r="F131" s="73" t="s">
        <v>2253</v>
      </c>
      <c r="G131" s="169" t="s">
        <v>9555</v>
      </c>
      <c r="H131" s="287"/>
      <c r="I131" s="285"/>
      <c r="J131" s="22">
        <f t="shared" si="1"/>
        <v>46206</v>
      </c>
      <c r="K131" s="73">
        <f>'RESOLUCIONES 2023'!$C131-'RESOLUCIONES 2023'!$J131</f>
        <v>-1211</v>
      </c>
      <c r="L131" s="21"/>
      <c r="M131" s="21"/>
      <c r="N131" s="21"/>
      <c r="O131" s="21"/>
    </row>
    <row r="132" ht="15.75" customHeight="1">
      <c r="A132" s="73" t="s">
        <v>7852</v>
      </c>
      <c r="B132" s="351">
        <v>130.0</v>
      </c>
      <c r="C132" s="130">
        <v>44995.0</v>
      </c>
      <c r="D132" s="73" t="s">
        <v>10115</v>
      </c>
      <c r="E132" s="130" t="s">
        <v>10116</v>
      </c>
      <c r="F132" s="73" t="s">
        <v>18</v>
      </c>
      <c r="G132" s="169" t="s">
        <v>8602</v>
      </c>
      <c r="H132" s="287"/>
      <c r="I132" s="285"/>
      <c r="J132" s="22">
        <f t="shared" si="1"/>
        <v>46206</v>
      </c>
      <c r="K132" s="73">
        <f>'RESOLUCIONES 2023'!$C132-'RESOLUCIONES 2023'!$J132</f>
        <v>-1211</v>
      </c>
      <c r="L132" s="21"/>
      <c r="M132" s="21"/>
      <c r="N132" s="21"/>
      <c r="O132" s="21"/>
    </row>
    <row r="133" ht="15.75" customHeight="1">
      <c r="A133" s="73" t="s">
        <v>7852</v>
      </c>
      <c r="B133" s="351">
        <v>131.0</v>
      </c>
      <c r="C133" s="130">
        <v>44995.0</v>
      </c>
      <c r="D133" s="73" t="s">
        <v>2492</v>
      </c>
      <c r="E133" s="130" t="s">
        <v>8374</v>
      </c>
      <c r="F133" s="73" t="s">
        <v>1624</v>
      </c>
      <c r="G133" s="169"/>
      <c r="H133" s="287"/>
      <c r="I133" s="285"/>
      <c r="J133" s="22">
        <f t="shared" si="1"/>
        <v>46206</v>
      </c>
      <c r="K133" s="73">
        <f>'RESOLUCIONES 2023'!$C133-'RESOLUCIONES 2023'!$J133</f>
        <v>-1211</v>
      </c>
      <c r="L133" s="21"/>
      <c r="M133" s="21"/>
      <c r="N133" s="21"/>
      <c r="O133" s="21"/>
    </row>
    <row r="134" ht="15.75" customHeight="1">
      <c r="A134" s="73" t="s">
        <v>7852</v>
      </c>
      <c r="B134" s="351">
        <v>132.0</v>
      </c>
      <c r="C134" s="130">
        <v>44995.0</v>
      </c>
      <c r="D134" s="73" t="s">
        <v>10121</v>
      </c>
      <c r="E134" s="130"/>
      <c r="F134" s="73" t="s">
        <v>10121</v>
      </c>
      <c r="G134" s="169"/>
      <c r="H134" s="287"/>
      <c r="I134" s="285"/>
      <c r="J134" s="22">
        <f t="shared" si="1"/>
        <v>46206</v>
      </c>
      <c r="K134" s="73">
        <f>'RESOLUCIONES 2023'!$C134-'RESOLUCIONES 2023'!$J134</f>
        <v>-1211</v>
      </c>
      <c r="L134" s="21"/>
      <c r="M134" s="21"/>
      <c r="N134" s="21"/>
      <c r="O134" s="21"/>
    </row>
    <row r="135" ht="15.75" customHeight="1">
      <c r="A135" s="73"/>
      <c r="B135" s="349">
        <v>133.0</v>
      </c>
      <c r="C135" s="130">
        <v>44995.0</v>
      </c>
      <c r="D135" s="73" t="s">
        <v>10117</v>
      </c>
      <c r="E135" s="130"/>
      <c r="F135" s="73" t="s">
        <v>10118</v>
      </c>
      <c r="G135" s="169"/>
      <c r="H135" s="287"/>
      <c r="I135" s="285"/>
      <c r="J135" s="22">
        <f t="shared" si="1"/>
        <v>46206</v>
      </c>
      <c r="K135" s="73">
        <f>'RESOLUCIONES 2023'!$C135-'RESOLUCIONES 2023'!$J135</f>
        <v>-1211</v>
      </c>
      <c r="L135" s="21"/>
      <c r="M135" s="21"/>
      <c r="N135" s="21"/>
      <c r="O135" s="21"/>
    </row>
    <row r="136" ht="15.75" customHeight="1">
      <c r="A136" s="73" t="s">
        <v>7852</v>
      </c>
      <c r="B136" s="351">
        <v>134.0</v>
      </c>
      <c r="C136" s="130">
        <v>44995.0</v>
      </c>
      <c r="D136" s="73" t="s">
        <v>10119</v>
      </c>
      <c r="E136" s="130"/>
      <c r="F136" s="73" t="s">
        <v>10120</v>
      </c>
      <c r="G136" s="169"/>
      <c r="H136" s="287"/>
      <c r="I136" s="285"/>
      <c r="J136" s="22">
        <f t="shared" si="1"/>
        <v>46206</v>
      </c>
      <c r="K136" s="73">
        <f>'RESOLUCIONES 2023'!$C136-'RESOLUCIONES 2023'!$J136</f>
        <v>-1211</v>
      </c>
      <c r="L136" s="21"/>
      <c r="M136" s="21"/>
      <c r="N136" s="21"/>
      <c r="O136" s="21"/>
    </row>
    <row r="137" ht="15.75" customHeight="1">
      <c r="A137" s="73" t="s">
        <v>7852</v>
      </c>
      <c r="B137" s="351">
        <v>135.0</v>
      </c>
      <c r="C137" s="130">
        <v>44998.0</v>
      </c>
      <c r="D137" s="73" t="s">
        <v>10122</v>
      </c>
      <c r="E137" s="130"/>
      <c r="F137" s="73" t="s">
        <v>10122</v>
      </c>
      <c r="G137" s="169"/>
      <c r="H137" s="287"/>
      <c r="I137" s="285"/>
      <c r="J137" s="22">
        <f t="shared" si="1"/>
        <v>46206</v>
      </c>
      <c r="K137" s="73">
        <f>'RESOLUCIONES 2023'!$C137-'RESOLUCIONES 2023'!$J137</f>
        <v>-1208</v>
      </c>
      <c r="L137" s="21"/>
      <c r="M137" s="21"/>
      <c r="N137" s="21"/>
      <c r="O137" s="21"/>
    </row>
    <row r="138" ht="15.75" customHeight="1">
      <c r="A138" s="73" t="s">
        <v>7852</v>
      </c>
      <c r="B138" s="349">
        <v>136.0</v>
      </c>
      <c r="C138" s="130">
        <v>44999.0</v>
      </c>
      <c r="D138" s="73" t="s">
        <v>3617</v>
      </c>
      <c r="E138" s="130" t="s">
        <v>4213</v>
      </c>
      <c r="F138" s="73" t="s">
        <v>10050</v>
      </c>
      <c r="G138" s="169"/>
      <c r="H138" s="287"/>
      <c r="I138" s="285"/>
      <c r="J138" s="22">
        <f t="shared" si="1"/>
        <v>46206</v>
      </c>
      <c r="K138" s="73">
        <f>'RESOLUCIONES 2023'!$C138-'RESOLUCIONES 2023'!$J138</f>
        <v>-1207</v>
      </c>
      <c r="L138" s="21"/>
      <c r="M138" s="21"/>
      <c r="N138" s="21"/>
      <c r="O138" s="21"/>
    </row>
    <row r="139" ht="15.75" customHeight="1">
      <c r="A139" s="73" t="s">
        <v>7852</v>
      </c>
      <c r="B139" s="351">
        <v>137.0</v>
      </c>
      <c r="C139" s="130">
        <v>44999.0</v>
      </c>
      <c r="D139" s="73" t="s">
        <v>3394</v>
      </c>
      <c r="E139" s="130" t="s">
        <v>9515</v>
      </c>
      <c r="F139" s="73" t="s">
        <v>10050</v>
      </c>
      <c r="G139" s="169"/>
      <c r="H139" s="287"/>
      <c r="I139" s="285"/>
      <c r="J139" s="22">
        <f t="shared" si="1"/>
        <v>46206</v>
      </c>
      <c r="K139" s="73">
        <f>'RESOLUCIONES 2023'!$C139-'RESOLUCIONES 2023'!$J139</f>
        <v>-1207</v>
      </c>
      <c r="L139" s="21"/>
      <c r="M139" s="21"/>
      <c r="N139" s="21"/>
      <c r="O139" s="21"/>
    </row>
    <row r="140" ht="15.75" customHeight="1">
      <c r="A140" s="73" t="s">
        <v>7852</v>
      </c>
      <c r="B140" s="351">
        <v>138.0</v>
      </c>
      <c r="C140" s="130">
        <v>44999.0</v>
      </c>
      <c r="D140" s="146" t="s">
        <v>5192</v>
      </c>
      <c r="E140" s="130" t="s">
        <v>9050</v>
      </c>
      <c r="F140" s="73" t="s">
        <v>2374</v>
      </c>
      <c r="G140" s="169"/>
      <c r="H140" s="287"/>
      <c r="I140" s="285"/>
      <c r="J140" s="22">
        <f t="shared" si="1"/>
        <v>46206</v>
      </c>
      <c r="K140" s="73">
        <f>'RESOLUCIONES 2023'!$C140-'RESOLUCIONES 2023'!$J140</f>
        <v>-1207</v>
      </c>
      <c r="L140" s="21"/>
      <c r="M140" s="21"/>
      <c r="N140" s="21"/>
      <c r="O140" s="21"/>
    </row>
    <row r="141" ht="15.75" customHeight="1">
      <c r="A141" s="73" t="s">
        <v>7852</v>
      </c>
      <c r="B141" s="351">
        <v>139.0</v>
      </c>
      <c r="C141" s="130">
        <v>44999.0</v>
      </c>
      <c r="D141" s="73" t="s">
        <v>8605</v>
      </c>
      <c r="E141" s="130" t="s">
        <v>8606</v>
      </c>
      <c r="F141" s="73" t="s">
        <v>2374</v>
      </c>
      <c r="G141" s="169"/>
      <c r="H141" s="287"/>
      <c r="I141" s="285"/>
      <c r="J141" s="22">
        <f t="shared" si="1"/>
        <v>46206</v>
      </c>
      <c r="K141" s="73">
        <f>'RESOLUCIONES 2023'!$C141-'RESOLUCIONES 2023'!$J141</f>
        <v>-1207</v>
      </c>
      <c r="L141" s="21"/>
      <c r="M141" s="21"/>
      <c r="N141" s="21"/>
      <c r="O141" s="21"/>
    </row>
    <row r="142" ht="15.75" customHeight="1">
      <c r="A142" s="73" t="s">
        <v>7852</v>
      </c>
      <c r="B142" s="349">
        <v>140.0</v>
      </c>
      <c r="C142" s="130">
        <v>45000.0</v>
      </c>
      <c r="D142" s="73" t="s">
        <v>10132</v>
      </c>
      <c r="E142" s="130" t="s">
        <v>10133</v>
      </c>
      <c r="F142" s="73" t="s">
        <v>18</v>
      </c>
      <c r="G142" s="169" t="s">
        <v>4601</v>
      </c>
      <c r="H142" s="287"/>
      <c r="I142" s="285"/>
      <c r="J142" s="22">
        <f t="shared" si="1"/>
        <v>46206</v>
      </c>
      <c r="K142" s="73">
        <f>'RESOLUCIONES 2023'!$C142-'RESOLUCIONES 2023'!$J142</f>
        <v>-1206</v>
      </c>
      <c r="L142" s="21"/>
      <c r="M142" s="21"/>
      <c r="N142" s="21"/>
      <c r="O142" s="21"/>
    </row>
    <row r="143" ht="15.75" customHeight="1">
      <c r="A143" s="73" t="s">
        <v>7852</v>
      </c>
      <c r="B143" s="351">
        <v>141.0</v>
      </c>
      <c r="C143" s="130">
        <v>45000.0</v>
      </c>
      <c r="D143" s="73" t="s">
        <v>10130</v>
      </c>
      <c r="E143" s="130" t="s">
        <v>10131</v>
      </c>
      <c r="F143" s="73" t="s">
        <v>18</v>
      </c>
      <c r="G143" s="169" t="s">
        <v>1997</v>
      </c>
      <c r="H143" s="287"/>
      <c r="I143" s="285"/>
      <c r="J143" s="22">
        <f t="shared" si="1"/>
        <v>46206</v>
      </c>
      <c r="K143" s="73">
        <f>'RESOLUCIONES 2023'!$C143-'RESOLUCIONES 2023'!$J143</f>
        <v>-1206</v>
      </c>
      <c r="L143" s="21"/>
      <c r="M143" s="21"/>
      <c r="N143" s="21"/>
      <c r="O143" s="21"/>
    </row>
    <row r="144" ht="15.75" customHeight="1">
      <c r="A144" s="73" t="s">
        <v>7852</v>
      </c>
      <c r="B144" s="351">
        <v>142.0</v>
      </c>
      <c r="C144" s="130">
        <v>45000.0</v>
      </c>
      <c r="D144" s="73" t="s">
        <v>10127</v>
      </c>
      <c r="E144" s="130" t="s">
        <v>10128</v>
      </c>
      <c r="F144" s="73" t="s">
        <v>18</v>
      </c>
      <c r="G144" s="169" t="s">
        <v>10129</v>
      </c>
      <c r="H144" s="287"/>
      <c r="I144" s="285"/>
      <c r="J144" s="22">
        <f t="shared" si="1"/>
        <v>46206</v>
      </c>
      <c r="K144" s="73">
        <f>'RESOLUCIONES 2023'!$C144-'RESOLUCIONES 2023'!$J144</f>
        <v>-1206</v>
      </c>
      <c r="L144" s="21"/>
      <c r="M144" s="21"/>
      <c r="N144" s="21"/>
      <c r="O144" s="21"/>
    </row>
    <row r="145" ht="15.75" customHeight="1">
      <c r="A145" s="73" t="s">
        <v>7852</v>
      </c>
      <c r="B145" s="349">
        <v>143.0</v>
      </c>
      <c r="C145" s="130">
        <v>45000.0</v>
      </c>
      <c r="D145" s="73" t="s">
        <v>10125</v>
      </c>
      <c r="E145" s="130" t="s">
        <v>10126</v>
      </c>
      <c r="F145" s="73" t="s">
        <v>18</v>
      </c>
      <c r="G145" s="169" t="s">
        <v>4601</v>
      </c>
      <c r="H145" s="287"/>
      <c r="I145" s="285"/>
      <c r="J145" s="22">
        <f t="shared" si="1"/>
        <v>46206</v>
      </c>
      <c r="K145" s="73">
        <f>'RESOLUCIONES 2023'!$C145-'RESOLUCIONES 2023'!$J145</f>
        <v>-1206</v>
      </c>
      <c r="L145" s="21"/>
      <c r="M145" s="21"/>
      <c r="N145" s="21"/>
      <c r="O145" s="21"/>
    </row>
    <row r="146" ht="15.75" customHeight="1">
      <c r="A146" s="73" t="s">
        <v>7852</v>
      </c>
      <c r="B146" s="351">
        <v>144.0</v>
      </c>
      <c r="C146" s="130">
        <v>45000.0</v>
      </c>
      <c r="D146" s="73" t="s">
        <v>10134</v>
      </c>
      <c r="E146" s="130" t="s">
        <v>10135</v>
      </c>
      <c r="F146" s="73" t="s">
        <v>18</v>
      </c>
      <c r="G146" s="169" t="s">
        <v>10136</v>
      </c>
      <c r="H146" s="287"/>
      <c r="I146" s="285"/>
      <c r="J146" s="22">
        <f t="shared" si="1"/>
        <v>46206</v>
      </c>
      <c r="K146" s="73">
        <f>'RESOLUCIONES 2023'!$C146-'RESOLUCIONES 2023'!$J146</f>
        <v>-1206</v>
      </c>
      <c r="L146" s="21"/>
      <c r="M146" s="21"/>
      <c r="N146" s="21"/>
      <c r="O146" s="21"/>
    </row>
    <row r="147" ht="15.75" customHeight="1">
      <c r="A147" s="73" t="s">
        <v>7852</v>
      </c>
      <c r="B147" s="351">
        <v>145.0</v>
      </c>
      <c r="C147" s="130">
        <v>45000.0</v>
      </c>
      <c r="D147" s="73" t="s">
        <v>10137</v>
      </c>
      <c r="E147" s="130" t="s">
        <v>10138</v>
      </c>
      <c r="F147" s="73" t="s">
        <v>18</v>
      </c>
      <c r="G147" s="169" t="s">
        <v>10136</v>
      </c>
      <c r="H147" s="287"/>
      <c r="I147" s="285"/>
      <c r="J147" s="22">
        <f t="shared" si="1"/>
        <v>46206</v>
      </c>
      <c r="K147" s="73">
        <f>'RESOLUCIONES 2023'!$C147-'RESOLUCIONES 2023'!$J147</f>
        <v>-1206</v>
      </c>
      <c r="L147" s="21"/>
      <c r="M147" s="21"/>
      <c r="N147" s="21"/>
      <c r="O147" s="21"/>
    </row>
    <row r="148" ht="15.75" customHeight="1">
      <c r="A148" s="73" t="s">
        <v>7852</v>
      </c>
      <c r="B148" s="351">
        <v>146.0</v>
      </c>
      <c r="C148" s="130">
        <v>45001.0</v>
      </c>
      <c r="D148" s="73" t="s">
        <v>10139</v>
      </c>
      <c r="E148" s="130" t="s">
        <v>7396</v>
      </c>
      <c r="F148" s="73" t="s">
        <v>1624</v>
      </c>
      <c r="G148" s="169"/>
      <c r="H148" s="287"/>
      <c r="I148" s="285"/>
      <c r="J148" s="22">
        <f t="shared" si="1"/>
        <v>46206</v>
      </c>
      <c r="K148" s="73">
        <f>'RESOLUCIONES 2023'!$C148-'RESOLUCIONES 2023'!$J148</f>
        <v>-1205</v>
      </c>
      <c r="L148" s="21"/>
      <c r="M148" s="21"/>
      <c r="N148" s="21"/>
      <c r="O148" s="21"/>
    </row>
    <row r="149" ht="15.75" customHeight="1">
      <c r="A149" s="73" t="s">
        <v>7852</v>
      </c>
      <c r="B149" s="349">
        <v>147.0</v>
      </c>
      <c r="C149" s="130">
        <v>45001.0</v>
      </c>
      <c r="D149" s="73" t="s">
        <v>10141</v>
      </c>
      <c r="E149" s="130" t="s">
        <v>8443</v>
      </c>
      <c r="F149" s="73" t="s">
        <v>1624</v>
      </c>
      <c r="G149" s="169"/>
      <c r="H149" s="287"/>
      <c r="I149" s="285"/>
      <c r="J149" s="22">
        <f t="shared" si="1"/>
        <v>46206</v>
      </c>
      <c r="K149" s="73">
        <f>'RESOLUCIONES 2023'!$C149-'RESOLUCIONES 2023'!$J149</f>
        <v>-1205</v>
      </c>
      <c r="L149" s="21"/>
      <c r="M149" s="21"/>
      <c r="N149" s="21"/>
      <c r="O149" s="21"/>
    </row>
    <row r="150" ht="15.75" customHeight="1">
      <c r="A150" s="73" t="s">
        <v>7852</v>
      </c>
      <c r="B150" s="351">
        <v>148.0</v>
      </c>
      <c r="C150" s="130">
        <v>45001.0</v>
      </c>
      <c r="D150" s="73" t="s">
        <v>10140</v>
      </c>
      <c r="E150" s="130" t="s">
        <v>9609</v>
      </c>
      <c r="F150" s="73" t="s">
        <v>1624</v>
      </c>
      <c r="G150" s="169"/>
      <c r="H150" s="287"/>
      <c r="I150" s="285"/>
      <c r="J150" s="22">
        <f t="shared" si="1"/>
        <v>46206</v>
      </c>
      <c r="K150" s="73">
        <f>'RESOLUCIONES 2023'!$C150-'RESOLUCIONES 2023'!$J150</f>
        <v>-1205</v>
      </c>
      <c r="L150" s="21"/>
      <c r="M150" s="21"/>
      <c r="N150" s="21"/>
      <c r="O150" s="21"/>
    </row>
    <row r="151" ht="15.75" customHeight="1">
      <c r="A151" s="73" t="s">
        <v>7852</v>
      </c>
      <c r="B151" s="351">
        <v>149.0</v>
      </c>
      <c r="C151" s="130">
        <v>45001.0</v>
      </c>
      <c r="D151" s="73" t="s">
        <v>1477</v>
      </c>
      <c r="E151" s="130" t="s">
        <v>4516</v>
      </c>
      <c r="F151" s="73" t="s">
        <v>1624</v>
      </c>
      <c r="G151" s="169"/>
      <c r="H151" s="287"/>
      <c r="I151" s="285"/>
      <c r="J151" s="22">
        <f t="shared" si="1"/>
        <v>46206</v>
      </c>
      <c r="K151" s="73">
        <f>'RESOLUCIONES 2023'!$C151-'RESOLUCIONES 2023'!$J151</f>
        <v>-1205</v>
      </c>
      <c r="L151" s="21"/>
      <c r="M151" s="21"/>
      <c r="N151" s="21"/>
      <c r="O151" s="21"/>
    </row>
    <row r="152" ht="15.75" customHeight="1">
      <c r="A152" s="73" t="s">
        <v>7852</v>
      </c>
      <c r="B152" s="349">
        <v>150.0</v>
      </c>
      <c r="C152" s="130">
        <v>45001.0</v>
      </c>
      <c r="D152" s="73" t="s">
        <v>10142</v>
      </c>
      <c r="E152" s="130" t="s">
        <v>9035</v>
      </c>
      <c r="F152" s="73" t="s">
        <v>10050</v>
      </c>
      <c r="G152" s="169"/>
      <c r="H152" s="287"/>
      <c r="I152" s="285"/>
      <c r="J152" s="22">
        <f t="shared" si="1"/>
        <v>46206</v>
      </c>
      <c r="K152" s="73">
        <f>'RESOLUCIONES 2023'!$C152-'RESOLUCIONES 2023'!$J152</f>
        <v>-1205</v>
      </c>
      <c r="L152" s="21"/>
      <c r="M152" s="21"/>
      <c r="N152" s="21"/>
      <c r="O152" s="21"/>
    </row>
    <row r="153" ht="15.75" customHeight="1">
      <c r="A153" s="73" t="s">
        <v>7852</v>
      </c>
      <c r="B153" s="351">
        <v>151.0</v>
      </c>
      <c r="C153" s="130">
        <v>45005.0</v>
      </c>
      <c r="D153" s="73" t="s">
        <v>10149</v>
      </c>
      <c r="E153" s="130" t="s">
        <v>10150</v>
      </c>
      <c r="F153" s="73" t="s">
        <v>18</v>
      </c>
      <c r="G153" s="169" t="s">
        <v>1652</v>
      </c>
      <c r="H153" s="287"/>
      <c r="I153" s="285"/>
      <c r="J153" s="22">
        <f t="shared" si="1"/>
        <v>46206</v>
      </c>
      <c r="K153" s="73">
        <f>'RESOLUCIONES 2023'!$C153-'RESOLUCIONES 2023'!$J153</f>
        <v>-1201</v>
      </c>
      <c r="L153" s="21"/>
      <c r="M153" s="21"/>
      <c r="N153" s="21"/>
      <c r="O153" s="21"/>
    </row>
    <row r="154" ht="15.75" customHeight="1">
      <c r="A154" s="73" t="s">
        <v>7852</v>
      </c>
      <c r="B154" s="351">
        <v>152.0</v>
      </c>
      <c r="C154" s="130">
        <v>45005.0</v>
      </c>
      <c r="D154" s="73" t="s">
        <v>2275</v>
      </c>
      <c r="E154" s="130" t="s">
        <v>10151</v>
      </c>
      <c r="F154" s="73" t="s">
        <v>18</v>
      </c>
      <c r="G154" s="169" t="s">
        <v>2739</v>
      </c>
      <c r="H154" s="287"/>
      <c r="I154" s="285"/>
      <c r="J154" s="22">
        <f t="shared" si="1"/>
        <v>46206</v>
      </c>
      <c r="K154" s="73">
        <f>'RESOLUCIONES 2023'!$C154-'RESOLUCIONES 2023'!$J154</f>
        <v>-1201</v>
      </c>
      <c r="L154" s="21"/>
      <c r="M154" s="21"/>
      <c r="N154" s="21"/>
      <c r="O154" s="21"/>
    </row>
    <row r="155" ht="15.75" customHeight="1">
      <c r="A155" s="73" t="s">
        <v>7852</v>
      </c>
      <c r="B155" s="351">
        <v>153.0</v>
      </c>
      <c r="C155" s="130">
        <v>45005.0</v>
      </c>
      <c r="D155" s="350" t="s">
        <v>10147</v>
      </c>
      <c r="E155" s="130" t="s">
        <v>10148</v>
      </c>
      <c r="F155" s="73" t="s">
        <v>18</v>
      </c>
      <c r="G155" s="169" t="s">
        <v>4601</v>
      </c>
      <c r="H155" s="287"/>
      <c r="I155" s="285"/>
      <c r="J155" s="22">
        <f t="shared" si="1"/>
        <v>46206</v>
      </c>
      <c r="K155" s="73">
        <f>'RESOLUCIONES 2023'!$C155-'RESOLUCIONES 2023'!$J155</f>
        <v>-1201</v>
      </c>
      <c r="L155" s="21"/>
      <c r="M155" s="21"/>
      <c r="N155" s="21"/>
      <c r="O155" s="21"/>
    </row>
    <row r="156" ht="15.75" customHeight="1">
      <c r="A156" s="73" t="s">
        <v>7852</v>
      </c>
      <c r="B156" s="349">
        <v>154.0</v>
      </c>
      <c r="C156" s="130">
        <v>45006.0</v>
      </c>
      <c r="D156" s="73" t="s">
        <v>7480</v>
      </c>
      <c r="E156" s="130" t="s">
        <v>10152</v>
      </c>
      <c r="F156" s="73" t="s">
        <v>8629</v>
      </c>
      <c r="G156" s="169"/>
      <c r="H156" s="287"/>
      <c r="I156" s="285"/>
      <c r="J156" s="22">
        <f t="shared" si="1"/>
        <v>46206</v>
      </c>
      <c r="K156" s="73">
        <f>'RESOLUCIONES 2023'!$C156-'RESOLUCIONES 2023'!$J156</f>
        <v>-1200</v>
      </c>
      <c r="L156" s="21"/>
      <c r="M156" s="21"/>
      <c r="N156" s="21"/>
      <c r="O156" s="21"/>
    </row>
    <row r="157" ht="15.75" customHeight="1">
      <c r="A157" s="73" t="s">
        <v>7852</v>
      </c>
      <c r="B157" s="351">
        <v>155.0</v>
      </c>
      <c r="C157" s="130">
        <v>45006.0</v>
      </c>
      <c r="D157" s="73" t="s">
        <v>4329</v>
      </c>
      <c r="E157" s="130" t="s">
        <v>9806</v>
      </c>
      <c r="F157" s="73" t="s">
        <v>8629</v>
      </c>
      <c r="G157" s="169"/>
      <c r="H157" s="287"/>
      <c r="I157" s="285"/>
      <c r="J157" s="22">
        <f t="shared" si="1"/>
        <v>46206</v>
      </c>
      <c r="K157" s="73">
        <f>'RESOLUCIONES 2023'!$C157-'RESOLUCIONES 2023'!$J157</f>
        <v>-1200</v>
      </c>
      <c r="L157" s="21"/>
      <c r="M157" s="21"/>
      <c r="N157" s="21"/>
      <c r="O157" s="21"/>
    </row>
    <row r="158" ht="15.75" customHeight="1">
      <c r="A158" s="73" t="s">
        <v>7852</v>
      </c>
      <c r="B158" s="351">
        <v>156.0</v>
      </c>
      <c r="C158" s="130">
        <v>45006.0</v>
      </c>
      <c r="D158" s="73" t="s">
        <v>2848</v>
      </c>
      <c r="E158" s="130" t="s">
        <v>9349</v>
      </c>
      <c r="F158" s="73" t="s">
        <v>8629</v>
      </c>
      <c r="G158" s="169"/>
      <c r="H158" s="287"/>
      <c r="I158" s="285"/>
      <c r="J158" s="22">
        <f t="shared" si="1"/>
        <v>46206</v>
      </c>
      <c r="K158" s="73">
        <f>'RESOLUCIONES 2023'!$C158-'RESOLUCIONES 2023'!$J158</f>
        <v>-1200</v>
      </c>
      <c r="L158" s="21"/>
      <c r="M158" s="21"/>
      <c r="N158" s="21"/>
      <c r="O158" s="21"/>
    </row>
    <row r="159" ht="15.75" customHeight="1">
      <c r="A159" s="73" t="s">
        <v>7852</v>
      </c>
      <c r="B159" s="349">
        <v>157.0</v>
      </c>
      <c r="C159" s="130">
        <v>45006.0</v>
      </c>
      <c r="D159" s="73" t="s">
        <v>8920</v>
      </c>
      <c r="E159" s="130" t="s">
        <v>8816</v>
      </c>
      <c r="F159" s="73" t="s">
        <v>2253</v>
      </c>
      <c r="G159" s="169" t="s">
        <v>10087</v>
      </c>
      <c r="H159" s="287"/>
      <c r="I159" s="285"/>
      <c r="J159" s="22">
        <f t="shared" si="1"/>
        <v>46206</v>
      </c>
      <c r="K159" s="73">
        <f>'RESOLUCIONES 2023'!$C159-'RESOLUCIONES 2023'!$J159</f>
        <v>-1200</v>
      </c>
      <c r="L159" s="21"/>
      <c r="M159" s="21"/>
      <c r="N159" s="21"/>
      <c r="O159" s="21"/>
    </row>
    <row r="160" ht="15.75" customHeight="1">
      <c r="A160" s="73" t="s">
        <v>7852</v>
      </c>
      <c r="B160" s="351">
        <v>158.0</v>
      </c>
      <c r="C160" s="130">
        <v>45006.0</v>
      </c>
      <c r="D160" s="73" t="s">
        <v>3156</v>
      </c>
      <c r="E160" s="130" t="s">
        <v>7869</v>
      </c>
      <c r="F160" s="73" t="s">
        <v>2253</v>
      </c>
      <c r="G160" s="169" t="s">
        <v>9317</v>
      </c>
      <c r="H160" s="287"/>
      <c r="I160" s="285"/>
      <c r="J160" s="22">
        <f t="shared" si="1"/>
        <v>46206</v>
      </c>
      <c r="K160" s="73">
        <f>'RESOLUCIONES 2023'!$C160-'RESOLUCIONES 2023'!$J160</f>
        <v>-1200</v>
      </c>
      <c r="L160" s="21"/>
      <c r="M160" s="21"/>
      <c r="N160" s="21"/>
      <c r="O160" s="21"/>
    </row>
    <row r="161" ht="15.75" customHeight="1">
      <c r="A161" s="73" t="s">
        <v>7852</v>
      </c>
      <c r="B161" s="351">
        <v>159.0</v>
      </c>
      <c r="C161" s="130">
        <v>45006.0</v>
      </c>
      <c r="D161" s="73" t="s">
        <v>5408</v>
      </c>
      <c r="E161" s="130" t="s">
        <v>8121</v>
      </c>
      <c r="F161" s="73" t="s">
        <v>2253</v>
      </c>
      <c r="G161" s="169" t="s">
        <v>9683</v>
      </c>
      <c r="H161" s="287"/>
      <c r="I161" s="285"/>
      <c r="J161" s="22">
        <f t="shared" si="1"/>
        <v>46206</v>
      </c>
      <c r="K161" s="73">
        <f>'RESOLUCIONES 2023'!$C161-'RESOLUCIONES 2023'!$J161</f>
        <v>-1200</v>
      </c>
      <c r="L161" s="21"/>
      <c r="M161" s="21"/>
      <c r="N161" s="21"/>
      <c r="O161" s="21"/>
    </row>
    <row r="162" ht="15.75" customHeight="1">
      <c r="A162" s="73" t="s">
        <v>7852</v>
      </c>
      <c r="B162" s="351">
        <v>160.0</v>
      </c>
      <c r="C162" s="130">
        <v>45006.0</v>
      </c>
      <c r="D162" s="73" t="s">
        <v>7313</v>
      </c>
      <c r="E162" s="797" t="s">
        <v>7474</v>
      </c>
      <c r="F162" s="73" t="s">
        <v>2253</v>
      </c>
      <c r="G162" s="169" t="s">
        <v>9919</v>
      </c>
      <c r="H162" s="287"/>
      <c r="I162" s="285"/>
      <c r="J162" s="22">
        <f t="shared" si="1"/>
        <v>46206</v>
      </c>
      <c r="K162" s="73">
        <f>'RESOLUCIONES 2023'!$C162-'RESOLUCIONES 2023'!$J162</f>
        <v>-1200</v>
      </c>
      <c r="L162" s="21"/>
      <c r="M162" s="21"/>
      <c r="N162" s="21"/>
      <c r="O162" s="21"/>
    </row>
    <row r="163" ht="15.75" customHeight="1">
      <c r="A163" s="73" t="s">
        <v>7852</v>
      </c>
      <c r="B163" s="349">
        <v>161.0</v>
      </c>
      <c r="C163" s="130">
        <v>45008.0</v>
      </c>
      <c r="D163" s="73" t="s">
        <v>10156</v>
      </c>
      <c r="E163" s="130" t="s">
        <v>9233</v>
      </c>
      <c r="F163" s="73" t="s">
        <v>2751</v>
      </c>
      <c r="G163" s="169"/>
      <c r="H163" s="287"/>
      <c r="I163" s="285"/>
      <c r="J163" s="22">
        <f t="shared" si="1"/>
        <v>46206</v>
      </c>
      <c r="K163" s="73">
        <f>'RESOLUCIONES 2023'!$C163-'RESOLUCIONES 2023'!$J163</f>
        <v>-1198</v>
      </c>
      <c r="L163" s="21"/>
      <c r="M163" s="21"/>
      <c r="N163" s="21"/>
      <c r="O163" s="21"/>
    </row>
    <row r="164" ht="15.75" customHeight="1">
      <c r="A164" s="73" t="s">
        <v>7852</v>
      </c>
      <c r="B164" s="351">
        <v>162.0</v>
      </c>
      <c r="C164" s="130">
        <v>45008.0</v>
      </c>
      <c r="D164" s="73" t="s">
        <v>6500</v>
      </c>
      <c r="E164" s="130" t="s">
        <v>10153</v>
      </c>
      <c r="F164" s="73" t="s">
        <v>18</v>
      </c>
      <c r="G164" s="169" t="s">
        <v>1774</v>
      </c>
      <c r="H164" s="287"/>
      <c r="I164" s="285"/>
      <c r="J164" s="22">
        <f t="shared" si="1"/>
        <v>46206</v>
      </c>
      <c r="K164" s="73">
        <f>'RESOLUCIONES 2023'!$C164-'RESOLUCIONES 2023'!$J164</f>
        <v>-1198</v>
      </c>
      <c r="L164" s="21"/>
      <c r="M164" s="21"/>
      <c r="N164" s="21"/>
      <c r="O164" s="21"/>
    </row>
    <row r="165" ht="15.75" customHeight="1">
      <c r="A165" s="73" t="s">
        <v>7852</v>
      </c>
      <c r="B165" s="351">
        <v>163.0</v>
      </c>
      <c r="C165" s="130">
        <v>45008.0</v>
      </c>
      <c r="D165" s="73" t="s">
        <v>10160</v>
      </c>
      <c r="E165" s="130" t="s">
        <v>10161</v>
      </c>
      <c r="F165" s="73" t="s">
        <v>18</v>
      </c>
      <c r="G165" s="169" t="s">
        <v>4865</v>
      </c>
      <c r="H165" s="287"/>
      <c r="I165" s="285"/>
      <c r="J165" s="22">
        <f t="shared" si="1"/>
        <v>46206</v>
      </c>
      <c r="K165" s="73">
        <f>'RESOLUCIONES 2023'!$C165-'RESOLUCIONES 2023'!$J165</f>
        <v>-1198</v>
      </c>
      <c r="L165" s="21"/>
      <c r="M165" s="21"/>
      <c r="N165" s="21"/>
      <c r="O165" s="21"/>
    </row>
    <row r="166" ht="15.75" customHeight="1">
      <c r="A166" s="73" t="s">
        <v>7852</v>
      </c>
      <c r="B166" s="349">
        <v>164.0</v>
      </c>
      <c r="C166" s="130">
        <v>45008.0</v>
      </c>
      <c r="D166" s="73" t="s">
        <v>10164</v>
      </c>
      <c r="E166" s="278" t="s">
        <v>10165</v>
      </c>
      <c r="F166" s="73" t="s">
        <v>18</v>
      </c>
      <c r="G166" s="169" t="s">
        <v>4601</v>
      </c>
      <c r="H166" s="287"/>
      <c r="I166" s="285"/>
      <c r="J166" s="22">
        <f t="shared" si="1"/>
        <v>46206</v>
      </c>
      <c r="K166" s="73">
        <f>'RESOLUCIONES 2023'!$C166-'RESOLUCIONES 2023'!$J166</f>
        <v>-1198</v>
      </c>
      <c r="L166" s="21"/>
      <c r="M166" s="21"/>
      <c r="N166" s="21"/>
      <c r="O166" s="21"/>
    </row>
    <row r="167" ht="15.75" customHeight="1">
      <c r="A167" s="73" t="s">
        <v>7852</v>
      </c>
      <c r="B167" s="351">
        <v>165.0</v>
      </c>
      <c r="C167" s="130">
        <v>45008.0</v>
      </c>
      <c r="D167" s="73" t="s">
        <v>10154</v>
      </c>
      <c r="E167" s="130" t="s">
        <v>10155</v>
      </c>
      <c r="F167" s="73" t="s">
        <v>18</v>
      </c>
      <c r="G167" s="169" t="s">
        <v>4646</v>
      </c>
      <c r="H167" s="287"/>
      <c r="I167" s="285"/>
      <c r="J167" s="22">
        <f t="shared" si="1"/>
        <v>46206</v>
      </c>
      <c r="K167" s="73">
        <f>'RESOLUCIONES 2023'!$C167-'RESOLUCIONES 2023'!$J167</f>
        <v>-1198</v>
      </c>
      <c r="L167" s="21"/>
      <c r="M167" s="21"/>
      <c r="N167" s="21"/>
      <c r="O167" s="21"/>
    </row>
    <row r="168" ht="15.75" customHeight="1">
      <c r="A168" s="73" t="s">
        <v>7852</v>
      </c>
      <c r="B168" s="351">
        <v>166.0</v>
      </c>
      <c r="C168" s="130">
        <v>45008.0</v>
      </c>
      <c r="D168" s="73" t="s">
        <v>10162</v>
      </c>
      <c r="E168" s="130" t="s">
        <v>10163</v>
      </c>
      <c r="F168" s="73" t="s">
        <v>18</v>
      </c>
      <c r="G168" s="169" t="s">
        <v>2151</v>
      </c>
      <c r="H168" s="287"/>
      <c r="I168" s="285"/>
      <c r="J168" s="22">
        <f t="shared" si="1"/>
        <v>46206</v>
      </c>
      <c r="K168" s="73">
        <f>'RESOLUCIONES 2023'!$C168-'RESOLUCIONES 2023'!$J168</f>
        <v>-1198</v>
      </c>
      <c r="L168" s="21"/>
      <c r="M168" s="21"/>
      <c r="N168" s="21"/>
      <c r="O168" s="21"/>
    </row>
    <row r="169" ht="15.75" customHeight="1">
      <c r="A169" s="73" t="s">
        <v>7852</v>
      </c>
      <c r="B169" s="351">
        <v>167.0</v>
      </c>
      <c r="C169" s="130">
        <v>45008.0</v>
      </c>
      <c r="D169" s="73" t="s">
        <v>10158</v>
      </c>
      <c r="E169" s="130" t="s">
        <v>10159</v>
      </c>
      <c r="F169" s="73" t="s">
        <v>18</v>
      </c>
      <c r="G169" s="169" t="s">
        <v>3057</v>
      </c>
      <c r="H169" s="287"/>
      <c r="I169" s="285"/>
      <c r="J169" s="22">
        <f t="shared" si="1"/>
        <v>46206</v>
      </c>
      <c r="K169" s="73">
        <f>'RESOLUCIONES 2023'!$C169-'RESOLUCIONES 2023'!$J169</f>
        <v>-1198</v>
      </c>
      <c r="L169" s="21"/>
      <c r="M169" s="21"/>
      <c r="N169" s="21"/>
      <c r="O169" s="21"/>
    </row>
    <row r="170" ht="15.75" customHeight="1">
      <c r="A170" s="73" t="s">
        <v>7852</v>
      </c>
      <c r="B170" s="349">
        <v>168.0</v>
      </c>
      <c r="C170" s="130">
        <v>45009.0</v>
      </c>
      <c r="D170" s="73" t="s">
        <v>2943</v>
      </c>
      <c r="E170" s="130" t="s">
        <v>10170</v>
      </c>
      <c r="F170" s="73" t="s">
        <v>2751</v>
      </c>
      <c r="G170" s="169"/>
      <c r="H170" s="287"/>
      <c r="I170" s="285"/>
      <c r="J170" s="22">
        <f t="shared" si="1"/>
        <v>46206</v>
      </c>
      <c r="K170" s="73">
        <f>'RESOLUCIONES 2023'!$C170-'RESOLUCIONES 2023'!$J170</f>
        <v>-1197</v>
      </c>
      <c r="L170" s="21"/>
      <c r="M170" s="21"/>
      <c r="N170" s="21"/>
      <c r="O170" s="21"/>
    </row>
    <row r="171" ht="15.75" customHeight="1">
      <c r="A171" s="73" t="s">
        <v>7852</v>
      </c>
      <c r="B171" s="351">
        <v>169.0</v>
      </c>
      <c r="C171" s="130">
        <v>45009.0</v>
      </c>
      <c r="D171" s="73" t="s">
        <v>10179</v>
      </c>
      <c r="E171" s="130" t="s">
        <v>10180</v>
      </c>
      <c r="F171" s="73" t="s">
        <v>2751</v>
      </c>
      <c r="G171" s="169"/>
      <c r="H171" s="287"/>
      <c r="I171" s="285"/>
      <c r="J171" s="22">
        <f t="shared" si="1"/>
        <v>46206</v>
      </c>
      <c r="K171" s="73">
        <f>'RESOLUCIONES 2023'!$C171-'RESOLUCIONES 2023'!$J171</f>
        <v>-1197</v>
      </c>
      <c r="L171" s="21"/>
      <c r="M171" s="21"/>
      <c r="N171" s="21"/>
      <c r="O171" s="21"/>
    </row>
    <row r="172" ht="15.75" customHeight="1">
      <c r="A172" s="73" t="s">
        <v>7852</v>
      </c>
      <c r="B172" s="351">
        <v>170.0</v>
      </c>
      <c r="C172" s="130">
        <v>45009.0</v>
      </c>
      <c r="D172" s="73" t="s">
        <v>9292</v>
      </c>
      <c r="E172" s="130" t="s">
        <v>10167</v>
      </c>
      <c r="F172" s="73" t="s">
        <v>2751</v>
      </c>
      <c r="G172" s="169"/>
      <c r="H172" s="287"/>
      <c r="I172" s="285"/>
      <c r="J172" s="22">
        <f t="shared" si="1"/>
        <v>46206</v>
      </c>
      <c r="K172" s="73">
        <f>'RESOLUCIONES 2023'!$C172-'RESOLUCIONES 2023'!$J172</f>
        <v>-1197</v>
      </c>
      <c r="L172" s="21"/>
      <c r="M172" s="21"/>
      <c r="N172" s="21"/>
      <c r="O172" s="21"/>
    </row>
    <row r="173" ht="15.75" customHeight="1">
      <c r="A173" s="73" t="s">
        <v>7852</v>
      </c>
      <c r="B173" s="349">
        <v>171.0</v>
      </c>
      <c r="C173" s="130">
        <v>45009.0</v>
      </c>
      <c r="D173" s="73" t="s">
        <v>10075</v>
      </c>
      <c r="E173" s="130" t="s">
        <v>10171</v>
      </c>
      <c r="F173" s="73" t="s">
        <v>2751</v>
      </c>
      <c r="G173" s="169"/>
      <c r="H173" s="287"/>
      <c r="I173" s="285"/>
      <c r="J173" s="22">
        <f t="shared" si="1"/>
        <v>46206</v>
      </c>
      <c r="K173" s="73">
        <f>'RESOLUCIONES 2023'!$C173-'RESOLUCIONES 2023'!$J173</f>
        <v>-1197</v>
      </c>
      <c r="L173" s="21"/>
      <c r="M173" s="21"/>
      <c r="N173" s="21"/>
      <c r="O173" s="21"/>
    </row>
    <row r="174" ht="15.75" customHeight="1">
      <c r="A174" s="73" t="s">
        <v>7852</v>
      </c>
      <c r="B174" s="351">
        <v>172.0</v>
      </c>
      <c r="C174" s="130">
        <v>45009.0</v>
      </c>
      <c r="D174" s="73" t="s">
        <v>10079</v>
      </c>
      <c r="E174" s="130" t="s">
        <v>10174</v>
      </c>
      <c r="F174" s="73" t="s">
        <v>2751</v>
      </c>
      <c r="G174" s="169"/>
      <c r="H174" s="287"/>
      <c r="I174" s="285"/>
      <c r="J174" s="22">
        <f t="shared" si="1"/>
        <v>46206</v>
      </c>
      <c r="K174" s="73">
        <f>'RESOLUCIONES 2023'!$C174-'RESOLUCIONES 2023'!$J174</f>
        <v>-1197</v>
      </c>
      <c r="L174" s="21"/>
      <c r="M174" s="21"/>
      <c r="N174" s="21"/>
      <c r="O174" s="21"/>
    </row>
    <row r="175" ht="15.75" customHeight="1">
      <c r="A175" s="73" t="s">
        <v>7852</v>
      </c>
      <c r="B175" s="351">
        <v>173.0</v>
      </c>
      <c r="C175" s="130">
        <v>45009.0</v>
      </c>
      <c r="D175" s="73" t="s">
        <v>7316</v>
      </c>
      <c r="E175" s="130" t="s">
        <v>9941</v>
      </c>
      <c r="F175" s="73" t="s">
        <v>2751</v>
      </c>
      <c r="G175" s="169"/>
      <c r="H175" s="287"/>
      <c r="I175" s="285"/>
      <c r="J175" s="22">
        <f t="shared" si="1"/>
        <v>46206</v>
      </c>
      <c r="K175" s="73">
        <f>'RESOLUCIONES 2023'!$C175-'RESOLUCIONES 2023'!$J175</f>
        <v>-1197</v>
      </c>
      <c r="L175" s="21"/>
      <c r="M175" s="21"/>
      <c r="N175" s="21"/>
      <c r="O175" s="21"/>
    </row>
    <row r="176" ht="15.75" customHeight="1">
      <c r="A176" s="73" t="s">
        <v>7852</v>
      </c>
      <c r="B176" s="351">
        <v>174.0</v>
      </c>
      <c r="C176" s="130">
        <v>45009.0</v>
      </c>
      <c r="D176" s="73" t="s">
        <v>9600</v>
      </c>
      <c r="E176" s="130" t="s">
        <v>10176</v>
      </c>
      <c r="F176" s="73" t="s">
        <v>18</v>
      </c>
      <c r="G176" s="169" t="s">
        <v>4642</v>
      </c>
      <c r="H176" s="287"/>
      <c r="I176" s="285"/>
      <c r="J176" s="22">
        <f t="shared" si="1"/>
        <v>46206</v>
      </c>
      <c r="K176" s="73">
        <f>'RESOLUCIONES 2023'!$C176-'RESOLUCIONES 2023'!$J176</f>
        <v>-1197</v>
      </c>
      <c r="L176" s="21"/>
      <c r="M176" s="21"/>
      <c r="N176" s="21"/>
      <c r="O176" s="21"/>
    </row>
    <row r="177" ht="15.75" customHeight="1">
      <c r="A177" s="73" t="s">
        <v>7852</v>
      </c>
      <c r="B177" s="351">
        <v>175.0</v>
      </c>
      <c r="C177" s="130">
        <v>45009.0</v>
      </c>
      <c r="D177" s="73" t="s">
        <v>8482</v>
      </c>
      <c r="E177" s="130" t="s">
        <v>10177</v>
      </c>
      <c r="F177" s="73" t="s">
        <v>18</v>
      </c>
      <c r="G177" s="169" t="s">
        <v>10178</v>
      </c>
      <c r="H177" s="287"/>
      <c r="I177" s="285"/>
      <c r="J177" s="22">
        <f t="shared" si="1"/>
        <v>46206</v>
      </c>
      <c r="K177" s="73">
        <f>'RESOLUCIONES 2023'!$C177-'RESOLUCIONES 2023'!$J177</f>
        <v>-1197</v>
      </c>
      <c r="L177" s="21"/>
      <c r="M177" s="21"/>
      <c r="N177" s="21"/>
      <c r="O177" s="21"/>
    </row>
    <row r="178" ht="15.75" customHeight="1">
      <c r="A178" s="73" t="s">
        <v>7852</v>
      </c>
      <c r="B178" s="351">
        <v>176.0</v>
      </c>
      <c r="C178" s="130">
        <v>45002.0</v>
      </c>
      <c r="D178" s="73" t="s">
        <v>10144</v>
      </c>
      <c r="E178" s="130" t="s">
        <v>7987</v>
      </c>
      <c r="F178" s="73" t="s">
        <v>10145</v>
      </c>
      <c r="G178" s="169"/>
      <c r="H178" s="287"/>
      <c r="I178" s="285"/>
      <c r="J178" s="22">
        <f t="shared" si="1"/>
        <v>46206</v>
      </c>
      <c r="K178" s="73">
        <f>'RESOLUCIONES 2023'!$C178-'RESOLUCIONES 2023'!$J178</f>
        <v>-1204</v>
      </c>
      <c r="L178" s="21"/>
      <c r="M178" s="21"/>
      <c r="N178" s="21"/>
      <c r="O178" s="21"/>
    </row>
    <row r="179" ht="15.75" customHeight="1">
      <c r="A179" s="73" t="s">
        <v>7852</v>
      </c>
      <c r="B179" s="351">
        <v>177.0</v>
      </c>
      <c r="C179" s="130">
        <v>45002.0</v>
      </c>
      <c r="D179" s="73" t="s">
        <v>10146</v>
      </c>
      <c r="E179" s="130" t="s">
        <v>8028</v>
      </c>
      <c r="F179" s="73" t="s">
        <v>10145</v>
      </c>
      <c r="G179" s="169"/>
      <c r="H179" s="287"/>
      <c r="I179" s="285"/>
      <c r="J179" s="22">
        <f t="shared" si="1"/>
        <v>46206</v>
      </c>
      <c r="K179" s="73">
        <f>'RESOLUCIONES 2023'!$C179-'RESOLUCIONES 2023'!$J179</f>
        <v>-1204</v>
      </c>
      <c r="L179" s="21"/>
      <c r="M179" s="21"/>
      <c r="N179" s="21"/>
      <c r="O179" s="21"/>
    </row>
    <row r="180" ht="15.75" customHeight="1">
      <c r="A180" s="73" t="s">
        <v>7852</v>
      </c>
      <c r="B180" s="351">
        <v>178.0</v>
      </c>
      <c r="C180" s="130">
        <v>45014.0</v>
      </c>
      <c r="D180" s="182" t="s">
        <v>7585</v>
      </c>
      <c r="E180" s="130" t="s">
        <v>8788</v>
      </c>
      <c r="F180" s="73" t="s">
        <v>1593</v>
      </c>
      <c r="G180" s="300" t="s">
        <v>9680</v>
      </c>
      <c r="H180" s="316" t="s">
        <v>10189</v>
      </c>
      <c r="I180" s="285"/>
      <c r="J180" s="22">
        <f t="shared" si="1"/>
        <v>46206</v>
      </c>
      <c r="K180" s="73">
        <f>'RESOLUCIONES 2023'!$C180-'RESOLUCIONES 2023'!$J180</f>
        <v>-1192</v>
      </c>
      <c r="L180" s="21"/>
      <c r="M180" s="21"/>
      <c r="N180" s="21"/>
      <c r="O180" s="21"/>
    </row>
    <row r="181" ht="15.75" customHeight="1">
      <c r="A181" s="73" t="s">
        <v>7852</v>
      </c>
      <c r="B181" s="351">
        <v>179.0</v>
      </c>
      <c r="C181" s="130">
        <v>45014.0</v>
      </c>
      <c r="D181" s="73" t="s">
        <v>9431</v>
      </c>
      <c r="E181" s="130" t="s">
        <v>9432</v>
      </c>
      <c r="F181" s="73" t="s">
        <v>1593</v>
      </c>
      <c r="G181" s="300" t="s">
        <v>9680</v>
      </c>
      <c r="H181" s="287"/>
      <c r="I181" s="285"/>
      <c r="J181" s="22">
        <f t="shared" si="1"/>
        <v>46206</v>
      </c>
      <c r="K181" s="73">
        <f>'RESOLUCIONES 2023'!$C181-'RESOLUCIONES 2023'!$J181</f>
        <v>-1192</v>
      </c>
      <c r="L181" s="21"/>
      <c r="M181" s="21"/>
      <c r="N181" s="21"/>
      <c r="O181" s="21"/>
    </row>
    <row r="182" ht="15.75" customHeight="1">
      <c r="A182" s="73" t="s">
        <v>7852</v>
      </c>
      <c r="B182" s="351">
        <v>180.0</v>
      </c>
      <c r="C182" s="130">
        <v>45014.0</v>
      </c>
      <c r="D182" s="73" t="s">
        <v>7438</v>
      </c>
      <c r="E182" s="130" t="s">
        <v>8791</v>
      </c>
      <c r="F182" s="73" t="s">
        <v>1593</v>
      </c>
      <c r="G182" s="300" t="s">
        <v>9680</v>
      </c>
      <c r="H182" s="287"/>
      <c r="I182" s="285"/>
      <c r="J182" s="22">
        <f t="shared" si="1"/>
        <v>46206</v>
      </c>
      <c r="K182" s="73">
        <f>'RESOLUCIONES 2023'!$C182-'RESOLUCIONES 2023'!$J182</f>
        <v>-1192</v>
      </c>
      <c r="L182" s="21"/>
      <c r="M182" s="21"/>
      <c r="N182" s="21"/>
      <c r="O182" s="21"/>
    </row>
    <row r="183" ht="15.75" customHeight="1">
      <c r="A183" s="73" t="s">
        <v>7852</v>
      </c>
      <c r="B183" s="351">
        <v>181.0</v>
      </c>
      <c r="C183" s="130">
        <v>45014.0</v>
      </c>
      <c r="D183" s="73" t="s">
        <v>4620</v>
      </c>
      <c r="E183" s="130" t="s">
        <v>10181</v>
      </c>
      <c r="F183" s="73" t="s">
        <v>1593</v>
      </c>
      <c r="G183" s="300" t="s">
        <v>9680</v>
      </c>
      <c r="H183" s="287" t="s">
        <v>10182</v>
      </c>
      <c r="I183" s="285"/>
      <c r="J183" s="22">
        <f t="shared" si="1"/>
        <v>46206</v>
      </c>
      <c r="K183" s="73">
        <f>'RESOLUCIONES 2023'!$C183-'RESOLUCIONES 2023'!$J183</f>
        <v>-1192</v>
      </c>
      <c r="L183" s="21"/>
      <c r="M183" s="21"/>
      <c r="N183" s="21"/>
      <c r="O183" s="21"/>
    </row>
    <row r="184" ht="15.75" customHeight="1">
      <c r="A184" s="73" t="s">
        <v>7852</v>
      </c>
      <c r="B184" s="351">
        <v>182.0</v>
      </c>
      <c r="C184" s="130">
        <v>45014.0</v>
      </c>
      <c r="D184" s="73" t="s">
        <v>10192</v>
      </c>
      <c r="E184" s="130" t="s">
        <v>10193</v>
      </c>
      <c r="F184" s="73" t="s">
        <v>18</v>
      </c>
      <c r="G184" s="169" t="s">
        <v>4966</v>
      </c>
      <c r="H184" s="287"/>
      <c r="I184" s="285"/>
      <c r="J184" s="22">
        <f t="shared" si="1"/>
        <v>46206</v>
      </c>
      <c r="K184" s="73">
        <f>'RESOLUCIONES 2023'!$C184-'RESOLUCIONES 2023'!$J184</f>
        <v>-1192</v>
      </c>
      <c r="L184" s="21"/>
      <c r="M184" s="21"/>
      <c r="N184" s="21"/>
      <c r="O184" s="21"/>
    </row>
    <row r="185" ht="15.75" customHeight="1">
      <c r="A185" s="73" t="s">
        <v>7852</v>
      </c>
      <c r="B185" s="351">
        <v>183.0</v>
      </c>
      <c r="C185" s="130">
        <v>45014.0</v>
      </c>
      <c r="D185" s="73" t="s">
        <v>10187</v>
      </c>
      <c r="E185" s="130" t="s">
        <v>10188</v>
      </c>
      <c r="F185" s="73" t="s">
        <v>18</v>
      </c>
      <c r="G185" s="169" t="s">
        <v>5737</v>
      </c>
      <c r="H185" s="287"/>
      <c r="I185" s="285"/>
      <c r="J185" s="22">
        <f t="shared" si="1"/>
        <v>46206</v>
      </c>
      <c r="K185" s="73">
        <f>'RESOLUCIONES 2023'!$C185-'RESOLUCIONES 2023'!$J185</f>
        <v>-1192</v>
      </c>
      <c r="L185" s="21"/>
      <c r="M185" s="21"/>
      <c r="N185" s="21"/>
      <c r="O185" s="21"/>
    </row>
    <row r="186" ht="15.75" customHeight="1">
      <c r="A186" s="73" t="s">
        <v>7852</v>
      </c>
      <c r="B186" s="351">
        <v>184.0</v>
      </c>
      <c r="C186" s="130">
        <v>45014.0</v>
      </c>
      <c r="D186" s="73" t="s">
        <v>5158</v>
      </c>
      <c r="E186" s="130" t="s">
        <v>10183</v>
      </c>
      <c r="F186" s="73" t="s">
        <v>18</v>
      </c>
      <c r="G186" s="169" t="s">
        <v>2663</v>
      </c>
      <c r="H186" s="287"/>
      <c r="I186" s="285"/>
      <c r="J186" s="22">
        <f t="shared" si="1"/>
        <v>46206</v>
      </c>
      <c r="K186" s="73">
        <f>'RESOLUCIONES 2023'!$C186-'RESOLUCIONES 2023'!$J186</f>
        <v>-1192</v>
      </c>
      <c r="L186" s="21"/>
      <c r="M186" s="21"/>
      <c r="N186" s="21"/>
      <c r="O186" s="21"/>
    </row>
    <row r="187" ht="15.75" customHeight="1">
      <c r="A187" s="73" t="s">
        <v>7852</v>
      </c>
      <c r="B187" s="351">
        <v>185.0</v>
      </c>
      <c r="C187" s="130">
        <v>45014.0</v>
      </c>
      <c r="D187" s="73" t="s">
        <v>10184</v>
      </c>
      <c r="E187" s="130" t="s">
        <v>10185</v>
      </c>
      <c r="F187" s="73" t="s">
        <v>18</v>
      </c>
      <c r="G187" s="169" t="s">
        <v>4865</v>
      </c>
      <c r="H187" s="287" t="s">
        <v>10186</v>
      </c>
      <c r="I187" s="285"/>
      <c r="J187" s="22">
        <f t="shared" si="1"/>
        <v>46206</v>
      </c>
      <c r="K187" s="73">
        <f>'RESOLUCIONES 2023'!$C187-'RESOLUCIONES 2023'!$J187</f>
        <v>-1192</v>
      </c>
      <c r="L187" s="21"/>
      <c r="M187" s="21"/>
      <c r="N187" s="21"/>
      <c r="O187" s="21"/>
    </row>
    <row r="188" ht="15.75" customHeight="1">
      <c r="A188" s="73" t="s">
        <v>7852</v>
      </c>
      <c r="B188" s="351">
        <v>186.0</v>
      </c>
      <c r="C188" s="130">
        <v>45014.0</v>
      </c>
      <c r="D188" s="73" t="s">
        <v>2741</v>
      </c>
      <c r="E188" s="130" t="s">
        <v>10190</v>
      </c>
      <c r="F188" s="73" t="s">
        <v>18</v>
      </c>
      <c r="G188" s="169" t="s">
        <v>1496</v>
      </c>
      <c r="H188" s="287"/>
      <c r="I188" s="285"/>
      <c r="J188" s="22">
        <f t="shared" si="1"/>
        <v>46206</v>
      </c>
      <c r="K188" s="73">
        <f>'RESOLUCIONES 2023'!$C188-'RESOLUCIONES 2023'!$J188</f>
        <v>-1192</v>
      </c>
      <c r="L188" s="21"/>
      <c r="M188" s="21"/>
      <c r="N188" s="21"/>
      <c r="O188" s="21"/>
    </row>
    <row r="189" ht="15.75" customHeight="1">
      <c r="A189" s="73" t="s">
        <v>7852</v>
      </c>
      <c r="B189" s="351">
        <v>187.0</v>
      </c>
      <c r="C189" s="130">
        <v>45014.0</v>
      </c>
      <c r="D189" s="73" t="s">
        <v>10191</v>
      </c>
      <c r="E189" s="130" t="s">
        <v>9129</v>
      </c>
      <c r="F189" s="73" t="s">
        <v>10050</v>
      </c>
      <c r="G189" s="169"/>
      <c r="H189" s="287"/>
      <c r="I189" s="285"/>
      <c r="J189" s="22">
        <f t="shared" si="1"/>
        <v>46206</v>
      </c>
      <c r="K189" s="73">
        <f>'RESOLUCIONES 2023'!$C189-'RESOLUCIONES 2023'!$J189</f>
        <v>-1192</v>
      </c>
      <c r="L189" s="21"/>
      <c r="M189" s="21"/>
      <c r="N189" s="21"/>
      <c r="O189" s="21"/>
    </row>
    <row r="190" ht="15.75" customHeight="1">
      <c r="A190" s="73" t="s">
        <v>7852</v>
      </c>
      <c r="B190" s="351">
        <v>188.0</v>
      </c>
      <c r="C190" s="130">
        <v>45014.0</v>
      </c>
      <c r="D190" s="73" t="s">
        <v>7480</v>
      </c>
      <c r="E190" s="130" t="s">
        <v>7481</v>
      </c>
      <c r="F190" s="73" t="s">
        <v>10050</v>
      </c>
      <c r="G190" s="169"/>
      <c r="H190" s="287"/>
      <c r="I190" s="285"/>
      <c r="J190" s="22">
        <f t="shared" si="1"/>
        <v>46206</v>
      </c>
      <c r="K190" s="73">
        <f>'RESOLUCIONES 2023'!$C190-'RESOLUCIONES 2023'!$J190</f>
        <v>-1192</v>
      </c>
      <c r="L190" s="21"/>
      <c r="M190" s="21"/>
      <c r="N190" s="21"/>
      <c r="O190" s="21"/>
    </row>
    <row r="191" ht="15.75" customHeight="1">
      <c r="A191" s="73" t="s">
        <v>7852</v>
      </c>
      <c r="B191" s="351">
        <v>189.0</v>
      </c>
      <c r="C191" s="130">
        <v>45015.0</v>
      </c>
      <c r="D191" s="73" t="s">
        <v>10197</v>
      </c>
      <c r="E191" s="130" t="s">
        <v>8419</v>
      </c>
      <c r="F191" s="73" t="s">
        <v>1624</v>
      </c>
      <c r="G191" s="169"/>
      <c r="H191" s="287"/>
      <c r="I191" s="285"/>
      <c r="J191" s="22">
        <f t="shared" si="1"/>
        <v>46206</v>
      </c>
      <c r="K191" s="73">
        <f>'RESOLUCIONES 2023'!$C191-'RESOLUCIONES 2023'!$J191</f>
        <v>-1191</v>
      </c>
      <c r="L191" s="21"/>
      <c r="M191" s="21"/>
      <c r="N191" s="21"/>
      <c r="O191" s="21"/>
    </row>
    <row r="192" ht="15.75" customHeight="1">
      <c r="A192" s="73" t="s">
        <v>7852</v>
      </c>
      <c r="B192" s="351">
        <v>190.0</v>
      </c>
      <c r="C192" s="130">
        <v>45015.0</v>
      </c>
      <c r="D192" s="73" t="s">
        <v>8938</v>
      </c>
      <c r="E192" s="130" t="s">
        <v>9015</v>
      </c>
      <c r="F192" s="73" t="s">
        <v>1624</v>
      </c>
      <c r="G192" s="169"/>
      <c r="H192" s="287"/>
      <c r="I192" s="285"/>
      <c r="J192" s="22">
        <f t="shared" si="1"/>
        <v>46206</v>
      </c>
      <c r="K192" s="73">
        <f>'RESOLUCIONES 2023'!$C192-'RESOLUCIONES 2023'!$J192</f>
        <v>-1191</v>
      </c>
      <c r="L192" s="21"/>
      <c r="M192" s="21"/>
      <c r="N192" s="21"/>
      <c r="O192" s="21"/>
    </row>
    <row r="193" ht="15.75" customHeight="1">
      <c r="A193" s="73" t="s">
        <v>7852</v>
      </c>
      <c r="B193" s="351">
        <v>191.0</v>
      </c>
      <c r="C193" s="130">
        <v>45015.0</v>
      </c>
      <c r="D193" s="73" t="s">
        <v>10196</v>
      </c>
      <c r="E193" s="130" t="s">
        <v>9744</v>
      </c>
      <c r="F193" s="73" t="s">
        <v>1624</v>
      </c>
      <c r="G193" s="169"/>
      <c r="H193" s="287"/>
      <c r="I193" s="285"/>
      <c r="J193" s="22">
        <f t="shared" si="1"/>
        <v>46206</v>
      </c>
      <c r="K193" s="73">
        <f>'RESOLUCIONES 2023'!$C193-'RESOLUCIONES 2023'!$J193</f>
        <v>-1191</v>
      </c>
      <c r="L193" s="21"/>
      <c r="M193" s="21"/>
      <c r="N193" s="21"/>
      <c r="O193" s="21"/>
    </row>
    <row r="194" ht="15.75" customHeight="1">
      <c r="A194" s="73" t="s">
        <v>7852</v>
      </c>
      <c r="B194" s="351">
        <v>192.0</v>
      </c>
      <c r="C194" s="130">
        <v>45015.0</v>
      </c>
      <c r="D194" s="73" t="s">
        <v>10195</v>
      </c>
      <c r="E194" s="130" t="s">
        <v>8970</v>
      </c>
      <c r="F194" s="73" t="s">
        <v>1624</v>
      </c>
      <c r="G194" s="169"/>
      <c r="H194" s="287"/>
      <c r="I194" s="285"/>
      <c r="J194" s="22">
        <f t="shared" si="1"/>
        <v>46206</v>
      </c>
      <c r="K194" s="73">
        <f>'RESOLUCIONES 2023'!$C194-'RESOLUCIONES 2023'!$J194</f>
        <v>-1191</v>
      </c>
      <c r="L194" s="21"/>
      <c r="M194" s="21"/>
      <c r="N194" s="21"/>
      <c r="O194" s="21"/>
    </row>
    <row r="195" ht="15.75" customHeight="1">
      <c r="A195" s="73" t="s">
        <v>7852</v>
      </c>
      <c r="B195" s="351">
        <v>193.0</v>
      </c>
      <c r="C195" s="130">
        <v>45015.0</v>
      </c>
      <c r="D195" s="73" t="s">
        <v>8632</v>
      </c>
      <c r="E195" s="130" t="s">
        <v>9713</v>
      </c>
      <c r="F195" s="73" t="s">
        <v>1624</v>
      </c>
      <c r="G195" s="169"/>
      <c r="H195" s="287"/>
      <c r="I195" s="285"/>
      <c r="J195" s="22">
        <f t="shared" si="1"/>
        <v>46206</v>
      </c>
      <c r="K195" s="73">
        <f>'RESOLUCIONES 2023'!$C195-'RESOLUCIONES 2023'!$J195</f>
        <v>-1191</v>
      </c>
      <c r="L195" s="21"/>
      <c r="M195" s="21"/>
      <c r="N195" s="21"/>
      <c r="O195" s="21"/>
    </row>
    <row r="196" ht="15.75" customHeight="1">
      <c r="A196" s="73" t="s">
        <v>7852</v>
      </c>
      <c r="B196" s="351">
        <v>194.0</v>
      </c>
      <c r="C196" s="130">
        <v>45015.0</v>
      </c>
      <c r="D196" s="73" t="s">
        <v>9435</v>
      </c>
      <c r="E196" s="130" t="s">
        <v>9505</v>
      </c>
      <c r="F196" s="73" t="s">
        <v>10050</v>
      </c>
      <c r="G196" s="169" t="s">
        <v>10194</v>
      </c>
      <c r="H196" s="287"/>
      <c r="I196" s="285"/>
      <c r="J196" s="22">
        <f t="shared" si="1"/>
        <v>46206</v>
      </c>
      <c r="K196" s="73">
        <f>'RESOLUCIONES 2023'!$C196-'RESOLUCIONES 2023'!$J196</f>
        <v>-1191</v>
      </c>
      <c r="L196" s="21"/>
      <c r="M196" s="21"/>
      <c r="N196" s="21"/>
      <c r="O196" s="21"/>
    </row>
    <row r="197" ht="15.75" customHeight="1">
      <c r="A197" s="73" t="s">
        <v>7852</v>
      </c>
      <c r="B197" s="351">
        <v>195.0</v>
      </c>
      <c r="C197" s="130">
        <v>45016.0</v>
      </c>
      <c r="D197" s="73" t="s">
        <v>10199</v>
      </c>
      <c r="E197" s="130" t="s">
        <v>10200</v>
      </c>
      <c r="F197" s="73" t="s">
        <v>18</v>
      </c>
      <c r="G197" s="169" t="s">
        <v>10201</v>
      </c>
      <c r="H197" s="287"/>
      <c r="I197" s="285"/>
      <c r="J197" s="22">
        <f t="shared" si="1"/>
        <v>46206</v>
      </c>
      <c r="K197" s="73">
        <f>'RESOLUCIONES 2023'!$C197-'RESOLUCIONES 2023'!$J197</f>
        <v>-1190</v>
      </c>
      <c r="L197" s="21"/>
      <c r="M197" s="21"/>
      <c r="N197" s="21"/>
      <c r="O197" s="21"/>
    </row>
    <row r="198" ht="15.75" customHeight="1">
      <c r="A198" s="73" t="s">
        <v>7852</v>
      </c>
      <c r="B198" s="351">
        <v>196.0</v>
      </c>
      <c r="C198" s="130">
        <v>45016.0</v>
      </c>
      <c r="D198" s="73" t="s">
        <v>5527</v>
      </c>
      <c r="E198" s="797" t="s">
        <v>5528</v>
      </c>
      <c r="F198" s="73" t="s">
        <v>2253</v>
      </c>
      <c r="G198" s="169" t="s">
        <v>9325</v>
      </c>
      <c r="H198" s="287"/>
      <c r="I198" s="285"/>
      <c r="J198" s="22">
        <f t="shared" si="1"/>
        <v>46206</v>
      </c>
      <c r="K198" s="73">
        <f>'RESOLUCIONES 2023'!$C198-'RESOLUCIONES 2023'!$J198</f>
        <v>-1190</v>
      </c>
      <c r="L198" s="21"/>
      <c r="M198" s="21"/>
      <c r="N198" s="21"/>
      <c r="O198" s="21"/>
    </row>
    <row r="199" ht="15.75" customHeight="1">
      <c r="A199" s="73" t="s">
        <v>7852</v>
      </c>
      <c r="B199" s="351">
        <v>197.0</v>
      </c>
      <c r="C199" s="130">
        <v>45016.0</v>
      </c>
      <c r="D199" s="73" t="s">
        <v>3806</v>
      </c>
      <c r="E199" s="797" t="s">
        <v>3807</v>
      </c>
      <c r="F199" s="73" t="s">
        <v>2253</v>
      </c>
      <c r="G199" s="169" t="s">
        <v>9317</v>
      </c>
      <c r="H199" s="287"/>
      <c r="I199" s="285"/>
      <c r="J199" s="22">
        <f t="shared" si="1"/>
        <v>46206</v>
      </c>
      <c r="K199" s="73">
        <f>'RESOLUCIONES 2023'!$C199-'RESOLUCIONES 2023'!$J199</f>
        <v>-1190</v>
      </c>
      <c r="L199" s="21"/>
      <c r="M199" s="21"/>
      <c r="N199" s="21"/>
      <c r="O199" s="21"/>
    </row>
    <row r="200" ht="15.75" customHeight="1">
      <c r="A200" s="73" t="s">
        <v>7852</v>
      </c>
      <c r="B200" s="351">
        <v>198.0</v>
      </c>
      <c r="C200" s="130">
        <v>45016.0</v>
      </c>
      <c r="D200" s="73" t="s">
        <v>10202</v>
      </c>
      <c r="E200" s="797" t="s">
        <v>7959</v>
      </c>
      <c r="F200" s="73" t="s">
        <v>2253</v>
      </c>
      <c r="G200" s="253" t="s">
        <v>9380</v>
      </c>
      <c r="H200" s="287"/>
      <c r="I200" s="285"/>
      <c r="J200" s="22">
        <f t="shared" si="1"/>
        <v>46206</v>
      </c>
      <c r="K200" s="73">
        <f>'RESOLUCIONES 2023'!$C200-'RESOLUCIONES 2023'!$J200</f>
        <v>-1190</v>
      </c>
      <c r="L200" s="21"/>
      <c r="M200" s="21"/>
      <c r="N200" s="21"/>
      <c r="O200" s="21"/>
    </row>
    <row r="201" ht="15.75" customHeight="1">
      <c r="A201" s="73" t="s">
        <v>7852</v>
      </c>
      <c r="B201" s="351">
        <v>199.0</v>
      </c>
      <c r="C201" s="130">
        <v>45016.0</v>
      </c>
      <c r="D201" s="73" t="s">
        <v>9089</v>
      </c>
      <c r="E201" s="130" t="s">
        <v>9004</v>
      </c>
      <c r="F201" s="73" t="s">
        <v>1593</v>
      </c>
      <c r="G201" s="300" t="s">
        <v>9680</v>
      </c>
      <c r="H201" s="287" t="s">
        <v>3089</v>
      </c>
      <c r="I201" s="285"/>
      <c r="J201" s="22">
        <f t="shared" si="1"/>
        <v>46206</v>
      </c>
      <c r="K201" s="73">
        <f>'RESOLUCIONES 2023'!$C201-'RESOLUCIONES 2023'!$J201</f>
        <v>-1190</v>
      </c>
      <c r="L201" s="21"/>
      <c r="M201" s="21"/>
      <c r="N201" s="21"/>
      <c r="O201" s="21"/>
    </row>
    <row r="202" ht="15.75" customHeight="1">
      <c r="A202" s="73" t="s">
        <v>7852</v>
      </c>
      <c r="B202" s="351">
        <v>200.0</v>
      </c>
      <c r="C202" s="130">
        <v>45016.0</v>
      </c>
      <c r="D202" s="73" t="s">
        <v>5523</v>
      </c>
      <c r="E202" s="130" t="s">
        <v>5953</v>
      </c>
      <c r="F202" s="73" t="s">
        <v>1593</v>
      </c>
      <c r="G202" s="300" t="s">
        <v>9680</v>
      </c>
      <c r="H202" s="287" t="s">
        <v>10198</v>
      </c>
      <c r="I202" s="285"/>
      <c r="J202" s="22">
        <f t="shared" si="1"/>
        <v>46206</v>
      </c>
      <c r="K202" s="73">
        <f>'RESOLUCIONES 2023'!$C202-'RESOLUCIONES 2023'!$J202</f>
        <v>-1190</v>
      </c>
      <c r="L202" s="21"/>
      <c r="M202" s="21"/>
      <c r="N202" s="21"/>
      <c r="O202" s="21"/>
    </row>
    <row r="203" ht="15.75" customHeight="1">
      <c r="A203" s="73" t="s">
        <v>7852</v>
      </c>
      <c r="B203" s="351">
        <v>201.0</v>
      </c>
      <c r="C203" s="130">
        <v>45021.0</v>
      </c>
      <c r="D203" s="73" t="s">
        <v>8085</v>
      </c>
      <c r="E203" s="130" t="s">
        <v>9958</v>
      </c>
      <c r="F203" s="73" t="s">
        <v>1593</v>
      </c>
      <c r="G203" s="300" t="s">
        <v>9680</v>
      </c>
      <c r="H203" s="287" t="s">
        <v>90</v>
      </c>
      <c r="I203" s="285"/>
      <c r="J203" s="22">
        <f t="shared" si="1"/>
        <v>46206</v>
      </c>
      <c r="K203" s="73">
        <f>'RESOLUCIONES 2023'!$C203-'RESOLUCIONES 2023'!$J203</f>
        <v>-1185</v>
      </c>
      <c r="L203" s="21"/>
      <c r="M203" s="21"/>
      <c r="N203" s="21"/>
      <c r="O203" s="21"/>
    </row>
    <row r="204" ht="15.75" customHeight="1">
      <c r="A204" s="73" t="s">
        <v>7852</v>
      </c>
      <c r="B204" s="351">
        <v>202.0</v>
      </c>
      <c r="C204" s="130">
        <v>45021.0</v>
      </c>
      <c r="D204" s="176" t="s">
        <v>7331</v>
      </c>
      <c r="E204" s="130" t="s">
        <v>10213</v>
      </c>
      <c r="F204" s="73" t="s">
        <v>1593</v>
      </c>
      <c r="G204" s="300" t="s">
        <v>9680</v>
      </c>
      <c r="H204" s="287" t="s">
        <v>5269</v>
      </c>
      <c r="I204" s="285"/>
      <c r="J204" s="22">
        <f t="shared" si="1"/>
        <v>46206</v>
      </c>
      <c r="K204" s="73">
        <f>'RESOLUCIONES 2023'!$C204-'RESOLUCIONES 2023'!$J204</f>
        <v>-1185</v>
      </c>
      <c r="L204" s="21"/>
      <c r="M204" s="21"/>
      <c r="N204" s="21"/>
      <c r="O204" s="21"/>
    </row>
    <row r="205" ht="15.75" customHeight="1">
      <c r="A205" s="73" t="s">
        <v>7852</v>
      </c>
      <c r="B205" s="351">
        <v>203.0</v>
      </c>
      <c r="C205" s="130">
        <v>45021.0</v>
      </c>
      <c r="D205" s="182" t="s">
        <v>3066</v>
      </c>
      <c r="E205" s="130" t="s">
        <v>8830</v>
      </c>
      <c r="F205" s="73" t="s">
        <v>1593</v>
      </c>
      <c r="G205" s="253">
        <v>45040.0</v>
      </c>
      <c r="H205" s="287" t="s">
        <v>3089</v>
      </c>
      <c r="I205" s="285"/>
      <c r="J205" s="22">
        <f t="shared" si="1"/>
        <v>46206</v>
      </c>
      <c r="K205" s="73">
        <f>'RESOLUCIONES 2023'!$C205-'RESOLUCIONES 2023'!$J205</f>
        <v>-1185</v>
      </c>
      <c r="L205" s="21"/>
      <c r="M205" s="21"/>
      <c r="N205" s="21"/>
      <c r="O205" s="21"/>
    </row>
    <row r="206" ht="15.75" customHeight="1">
      <c r="A206" s="73" t="s">
        <v>7852</v>
      </c>
      <c r="B206" s="351">
        <v>204.0</v>
      </c>
      <c r="C206" s="130">
        <v>45021.0</v>
      </c>
      <c r="D206" s="182" t="s">
        <v>8643</v>
      </c>
      <c r="E206" s="130" t="s">
        <v>9611</v>
      </c>
      <c r="F206" s="73" t="s">
        <v>1593</v>
      </c>
      <c r="G206" s="253">
        <v>45040.0</v>
      </c>
      <c r="H206" s="287" t="s">
        <v>90</v>
      </c>
      <c r="I206" s="285"/>
      <c r="J206" s="22">
        <f t="shared" si="1"/>
        <v>46206</v>
      </c>
      <c r="K206" s="73">
        <f>'RESOLUCIONES 2023'!$C206-'RESOLUCIONES 2023'!$J206</f>
        <v>-1185</v>
      </c>
      <c r="L206" s="21"/>
      <c r="M206" s="21"/>
      <c r="N206" s="21"/>
      <c r="O206" s="21"/>
    </row>
    <row r="207" ht="15.75" customHeight="1">
      <c r="A207" s="73" t="s">
        <v>7852</v>
      </c>
      <c r="B207" s="351">
        <v>205.0</v>
      </c>
      <c r="C207" s="130">
        <v>45021.0</v>
      </c>
      <c r="D207" s="73" t="s">
        <v>2944</v>
      </c>
      <c r="E207" s="130" t="s">
        <v>9198</v>
      </c>
      <c r="F207" s="73" t="s">
        <v>1593</v>
      </c>
      <c r="G207" s="315">
        <v>45035.0</v>
      </c>
      <c r="H207" s="287" t="s">
        <v>10212</v>
      </c>
      <c r="I207" s="285"/>
      <c r="J207" s="22">
        <f t="shared" si="1"/>
        <v>46206</v>
      </c>
      <c r="K207" s="73">
        <f>'RESOLUCIONES 2023'!$C207-'RESOLUCIONES 2023'!$J207</f>
        <v>-1185</v>
      </c>
      <c r="L207" s="21"/>
      <c r="M207" s="21"/>
      <c r="N207" s="21"/>
      <c r="O207" s="21"/>
    </row>
    <row r="208" ht="15.75" customHeight="1">
      <c r="A208" s="73" t="s">
        <v>7852</v>
      </c>
      <c r="B208" s="351">
        <v>206.0</v>
      </c>
      <c r="C208" s="130">
        <v>45021.0</v>
      </c>
      <c r="D208" s="73" t="s">
        <v>2589</v>
      </c>
      <c r="E208" s="130" t="s">
        <v>8979</v>
      </c>
      <c r="F208" s="73" t="s">
        <v>1593</v>
      </c>
      <c r="G208" s="300" t="s">
        <v>9680</v>
      </c>
      <c r="H208" s="287" t="s">
        <v>90</v>
      </c>
      <c r="I208" s="285"/>
      <c r="J208" s="22">
        <f t="shared" si="1"/>
        <v>46206</v>
      </c>
      <c r="K208" s="73">
        <f>'RESOLUCIONES 2023'!$C208-'RESOLUCIONES 2023'!$J208</f>
        <v>-1185</v>
      </c>
      <c r="L208" s="21"/>
      <c r="M208" s="21"/>
      <c r="N208" s="21"/>
      <c r="O208" s="21"/>
    </row>
    <row r="209" ht="15.75" customHeight="1">
      <c r="A209" s="73" t="s">
        <v>7852</v>
      </c>
      <c r="B209" s="351">
        <v>207.0</v>
      </c>
      <c r="C209" s="130">
        <v>45021.0</v>
      </c>
      <c r="D209" s="73" t="s">
        <v>6554</v>
      </c>
      <c r="E209" s="130" t="s">
        <v>6555</v>
      </c>
      <c r="F209" s="73" t="s">
        <v>2751</v>
      </c>
      <c r="G209" s="169"/>
      <c r="H209" s="287"/>
      <c r="I209" s="285"/>
      <c r="J209" s="22">
        <f t="shared" si="1"/>
        <v>46206</v>
      </c>
      <c r="K209" s="73">
        <f>'RESOLUCIONES 2023'!$C209-'RESOLUCIONES 2023'!$J209</f>
        <v>-1185</v>
      </c>
      <c r="L209" s="21"/>
      <c r="M209" s="21"/>
      <c r="N209" s="21"/>
      <c r="O209" s="21"/>
    </row>
    <row r="210" ht="15.75" customHeight="1">
      <c r="A210" s="73" t="s">
        <v>7852</v>
      </c>
      <c r="B210" s="351">
        <v>208.0</v>
      </c>
      <c r="C210" s="130">
        <v>45021.0</v>
      </c>
      <c r="D210" s="73" t="s">
        <v>10073</v>
      </c>
      <c r="E210" s="130" t="s">
        <v>10208</v>
      </c>
      <c r="F210" s="73" t="s">
        <v>2751</v>
      </c>
      <c r="G210" s="169"/>
      <c r="H210" s="287"/>
      <c r="I210" s="285"/>
      <c r="J210" s="22">
        <f t="shared" si="1"/>
        <v>46206</v>
      </c>
      <c r="K210" s="73">
        <f>'RESOLUCIONES 2023'!$C210-'RESOLUCIONES 2023'!$J210</f>
        <v>-1185</v>
      </c>
      <c r="L210" s="21"/>
      <c r="M210" s="21"/>
      <c r="N210" s="21"/>
      <c r="O210" s="21"/>
    </row>
    <row r="211" ht="15.75" customHeight="1">
      <c r="A211" s="73" t="s">
        <v>7852</v>
      </c>
      <c r="B211" s="351">
        <v>209.0</v>
      </c>
      <c r="C211" s="130">
        <v>45021.0</v>
      </c>
      <c r="D211" s="73" t="s">
        <v>7209</v>
      </c>
      <c r="E211" s="130" t="s">
        <v>9541</v>
      </c>
      <c r="F211" s="73" t="s">
        <v>2751</v>
      </c>
      <c r="G211" s="169"/>
      <c r="H211" s="287"/>
      <c r="I211" s="285"/>
      <c r="J211" s="22">
        <f t="shared" si="1"/>
        <v>46206</v>
      </c>
      <c r="K211" s="73">
        <f>'RESOLUCIONES 2023'!$C211-'RESOLUCIONES 2023'!$J211</f>
        <v>-1185</v>
      </c>
      <c r="L211" s="21"/>
      <c r="M211" s="21"/>
      <c r="N211" s="21"/>
      <c r="O211" s="21"/>
    </row>
    <row r="212" ht="15.75" customHeight="1">
      <c r="A212" s="73" t="s">
        <v>7852</v>
      </c>
      <c r="B212" s="351">
        <v>210.0</v>
      </c>
      <c r="C212" s="130">
        <v>45021.0</v>
      </c>
      <c r="D212" s="73" t="s">
        <v>10214</v>
      </c>
      <c r="E212" s="130" t="s">
        <v>8521</v>
      </c>
      <c r="F212" s="73" t="s">
        <v>2751</v>
      </c>
      <c r="G212" s="169"/>
      <c r="H212" s="287"/>
      <c r="I212" s="285"/>
      <c r="J212" s="22">
        <f t="shared" si="1"/>
        <v>46206</v>
      </c>
      <c r="K212" s="73">
        <f>'RESOLUCIONES 2023'!$C212-'RESOLUCIONES 2023'!$J212</f>
        <v>-1185</v>
      </c>
      <c r="L212" s="21"/>
      <c r="M212" s="21"/>
      <c r="N212" s="21"/>
      <c r="O212" s="21"/>
    </row>
    <row r="213" ht="15.75" customHeight="1">
      <c r="A213" s="73" t="s">
        <v>7852</v>
      </c>
      <c r="B213" s="351">
        <v>211.0</v>
      </c>
      <c r="C213" s="130">
        <v>45021.0</v>
      </c>
      <c r="D213" s="73" t="s">
        <v>10210</v>
      </c>
      <c r="E213" s="130" t="s">
        <v>10211</v>
      </c>
      <c r="F213" s="73" t="s">
        <v>2751</v>
      </c>
      <c r="G213" s="169"/>
      <c r="H213" s="287"/>
      <c r="I213" s="285"/>
      <c r="J213" s="22">
        <f t="shared" si="1"/>
        <v>46206</v>
      </c>
      <c r="K213" s="73">
        <f>'RESOLUCIONES 2023'!$C213-'RESOLUCIONES 2023'!$J213</f>
        <v>-1185</v>
      </c>
      <c r="L213" s="21"/>
      <c r="M213" s="21"/>
      <c r="N213" s="21"/>
      <c r="O213" s="21"/>
    </row>
    <row r="214" ht="15.75" customHeight="1">
      <c r="A214" s="73" t="s">
        <v>7852</v>
      </c>
      <c r="B214" s="351">
        <v>212.0</v>
      </c>
      <c r="C214" s="130">
        <v>45021.0</v>
      </c>
      <c r="D214" s="73" t="s">
        <v>10130</v>
      </c>
      <c r="E214" s="130" t="s">
        <v>10203</v>
      </c>
      <c r="F214" s="73" t="s">
        <v>2751</v>
      </c>
      <c r="G214" s="169"/>
      <c r="H214" s="287"/>
      <c r="I214" s="285"/>
      <c r="J214" s="22">
        <f t="shared" si="1"/>
        <v>46206</v>
      </c>
      <c r="K214" s="73">
        <f>'RESOLUCIONES 2023'!$C214-'RESOLUCIONES 2023'!$J214</f>
        <v>-1185</v>
      </c>
      <c r="L214" s="21"/>
      <c r="M214" s="21"/>
      <c r="N214" s="21"/>
      <c r="O214" s="21"/>
    </row>
    <row r="215" ht="15.75" customHeight="1">
      <c r="A215" s="73" t="s">
        <v>7852</v>
      </c>
      <c r="B215" s="351">
        <v>213.0</v>
      </c>
      <c r="C215" s="130">
        <v>45021.0</v>
      </c>
      <c r="D215" s="73" t="s">
        <v>10044</v>
      </c>
      <c r="E215" s="130" t="s">
        <v>10206</v>
      </c>
      <c r="F215" s="73" t="s">
        <v>2751</v>
      </c>
      <c r="G215" s="169"/>
      <c r="H215" s="287"/>
      <c r="I215" s="285"/>
      <c r="J215" s="22">
        <f t="shared" si="1"/>
        <v>46206</v>
      </c>
      <c r="K215" s="73">
        <f>'RESOLUCIONES 2023'!$C215-'RESOLUCIONES 2023'!$J215</f>
        <v>-1185</v>
      </c>
      <c r="L215" s="21"/>
      <c r="M215" s="21"/>
      <c r="N215" s="21"/>
      <c r="O215" s="21"/>
    </row>
    <row r="216" ht="15.75" customHeight="1">
      <c r="A216" s="73" t="s">
        <v>7852</v>
      </c>
      <c r="B216" s="351">
        <v>214.0</v>
      </c>
      <c r="C216" s="130">
        <v>45021.0</v>
      </c>
      <c r="D216" s="73" t="s">
        <v>8385</v>
      </c>
      <c r="E216" s="130" t="s">
        <v>8386</v>
      </c>
      <c r="F216" s="73" t="s">
        <v>2751</v>
      </c>
      <c r="G216" s="169"/>
      <c r="H216" s="287"/>
      <c r="I216" s="285"/>
      <c r="J216" s="22">
        <f t="shared" si="1"/>
        <v>46206</v>
      </c>
      <c r="K216" s="73">
        <f>'RESOLUCIONES 2023'!$C216-'RESOLUCIONES 2023'!$J216</f>
        <v>-1185</v>
      </c>
      <c r="L216" s="21"/>
      <c r="M216" s="21"/>
      <c r="N216" s="21"/>
      <c r="O216" s="21"/>
    </row>
    <row r="217" ht="15.75" customHeight="1">
      <c r="A217" s="73" t="s">
        <v>7852</v>
      </c>
      <c r="B217" s="351">
        <v>215.0</v>
      </c>
      <c r="C217" s="130">
        <v>45026.0</v>
      </c>
      <c r="D217" s="73" t="s">
        <v>8733</v>
      </c>
      <c r="E217" s="130" t="s">
        <v>8973</v>
      </c>
      <c r="F217" s="73" t="s">
        <v>8629</v>
      </c>
      <c r="G217" s="169"/>
      <c r="H217" s="287"/>
      <c r="I217" s="285"/>
      <c r="J217" s="22">
        <f t="shared" si="1"/>
        <v>46206</v>
      </c>
      <c r="K217" s="73">
        <f>'RESOLUCIONES 2023'!$C217-'RESOLUCIONES 2023'!$J217</f>
        <v>-1180</v>
      </c>
      <c r="L217" s="21"/>
      <c r="M217" s="21"/>
      <c r="N217" s="21"/>
      <c r="O217" s="21"/>
    </row>
    <row r="218" ht="15.75" customHeight="1">
      <c r="A218" s="73" t="s">
        <v>7852</v>
      </c>
      <c r="B218" s="351">
        <v>216.0</v>
      </c>
      <c r="C218" s="130">
        <v>45026.0</v>
      </c>
      <c r="D218" s="73" t="s">
        <v>4610</v>
      </c>
      <c r="E218" s="797" t="s">
        <v>8355</v>
      </c>
      <c r="F218" s="73" t="s">
        <v>2253</v>
      </c>
      <c r="G218" s="169" t="s">
        <v>10217</v>
      </c>
      <c r="H218" s="287"/>
      <c r="I218" s="285"/>
      <c r="J218" s="22">
        <f t="shared" si="1"/>
        <v>46206</v>
      </c>
      <c r="K218" s="73">
        <f>'RESOLUCIONES 2023'!$C218-'RESOLUCIONES 2023'!$J218</f>
        <v>-1180</v>
      </c>
      <c r="L218" s="21"/>
      <c r="M218" s="21"/>
      <c r="N218" s="21"/>
      <c r="O218" s="21"/>
    </row>
    <row r="219" ht="15.75" customHeight="1">
      <c r="A219" s="73" t="s">
        <v>7852</v>
      </c>
      <c r="B219" s="351">
        <v>217.0</v>
      </c>
      <c r="C219" s="130">
        <v>45026.0</v>
      </c>
      <c r="D219" s="219" t="s">
        <v>7265</v>
      </c>
      <c r="E219" s="130" t="s">
        <v>8991</v>
      </c>
      <c r="F219" s="73" t="s">
        <v>1593</v>
      </c>
      <c r="G219" s="300" t="s">
        <v>9680</v>
      </c>
      <c r="H219" s="287" t="s">
        <v>10220</v>
      </c>
      <c r="I219" s="285"/>
      <c r="J219" s="22">
        <f t="shared" si="1"/>
        <v>46206</v>
      </c>
      <c r="K219" s="73">
        <f>'RESOLUCIONES 2023'!$C219-'RESOLUCIONES 2023'!$J219</f>
        <v>-1180</v>
      </c>
      <c r="L219" s="21"/>
      <c r="M219" s="21"/>
      <c r="N219" s="21"/>
      <c r="O219" s="21"/>
    </row>
    <row r="220" ht="15.75" customHeight="1">
      <c r="A220" s="73" t="s">
        <v>7852</v>
      </c>
      <c r="B220" s="351">
        <v>218.0</v>
      </c>
      <c r="C220" s="130">
        <v>45026.0</v>
      </c>
      <c r="D220" s="73" t="s">
        <v>9127</v>
      </c>
      <c r="E220" s="130" t="s">
        <v>10218</v>
      </c>
      <c r="F220" s="73" t="s">
        <v>1593</v>
      </c>
      <c r="G220" s="300" t="s">
        <v>9680</v>
      </c>
      <c r="H220" s="287" t="s">
        <v>10219</v>
      </c>
      <c r="I220" s="285"/>
      <c r="J220" s="22">
        <f t="shared" si="1"/>
        <v>46206</v>
      </c>
      <c r="K220" s="73">
        <f>'RESOLUCIONES 2023'!$C220-'RESOLUCIONES 2023'!$J220</f>
        <v>-1180</v>
      </c>
      <c r="L220" s="21"/>
      <c r="M220" s="21"/>
      <c r="N220" s="21"/>
      <c r="O220" s="21"/>
    </row>
    <row r="221" ht="15.75" customHeight="1">
      <c r="A221" s="73" t="s">
        <v>7852</v>
      </c>
      <c r="B221" s="351">
        <v>219.0</v>
      </c>
      <c r="C221" s="130">
        <v>45026.0</v>
      </c>
      <c r="D221" s="73" t="s">
        <v>3066</v>
      </c>
      <c r="E221" s="130" t="s">
        <v>7618</v>
      </c>
      <c r="F221" s="73" t="s">
        <v>8301</v>
      </c>
      <c r="G221" s="169"/>
      <c r="H221" s="287"/>
      <c r="I221" s="285"/>
      <c r="J221" s="22">
        <f t="shared" si="1"/>
        <v>46206</v>
      </c>
      <c r="K221" s="73">
        <f>'RESOLUCIONES 2023'!$C221-'RESOLUCIONES 2023'!$J221</f>
        <v>-1180</v>
      </c>
      <c r="L221" s="21"/>
      <c r="M221" s="21"/>
      <c r="N221" s="21"/>
      <c r="O221" s="21"/>
    </row>
    <row r="222" ht="15.75" customHeight="1">
      <c r="A222" s="73" t="s">
        <v>7852</v>
      </c>
      <c r="B222" s="351">
        <v>220.0</v>
      </c>
      <c r="C222" s="130">
        <v>45026.0</v>
      </c>
      <c r="D222" s="73" t="s">
        <v>2492</v>
      </c>
      <c r="E222" s="130" t="s">
        <v>8374</v>
      </c>
      <c r="F222" s="73" t="s">
        <v>8301</v>
      </c>
      <c r="G222" s="169"/>
      <c r="H222" s="287"/>
      <c r="I222" s="285"/>
      <c r="J222" s="22">
        <f t="shared" si="1"/>
        <v>46206</v>
      </c>
      <c r="K222" s="73">
        <f>'RESOLUCIONES 2023'!$C222-'RESOLUCIONES 2023'!$J222</f>
        <v>-1180</v>
      </c>
      <c r="L222" s="21"/>
      <c r="M222" s="21"/>
      <c r="N222" s="21"/>
      <c r="O222" s="21"/>
    </row>
    <row r="223" ht="15.75" customHeight="1">
      <c r="A223" s="73"/>
      <c r="B223" s="351">
        <v>221.0</v>
      </c>
      <c r="C223" s="130">
        <v>45030.0</v>
      </c>
      <c r="D223" s="73" t="s">
        <v>14547</v>
      </c>
      <c r="E223" s="130"/>
      <c r="F223" s="73" t="s">
        <v>10236</v>
      </c>
      <c r="G223" s="169"/>
      <c r="H223" s="287"/>
      <c r="I223" s="285"/>
      <c r="J223" s="22">
        <f t="shared" si="1"/>
        <v>46206</v>
      </c>
      <c r="K223" s="73">
        <f>'RESOLUCIONES 2023'!$C223-'RESOLUCIONES 2023'!$J223</f>
        <v>-1176</v>
      </c>
      <c r="L223" s="21"/>
      <c r="M223" s="21"/>
      <c r="N223" s="21"/>
      <c r="O223" s="21"/>
    </row>
    <row r="224" ht="15.75" customHeight="1">
      <c r="A224" s="73" t="s">
        <v>7852</v>
      </c>
      <c r="B224" s="351">
        <v>222.0</v>
      </c>
      <c r="C224" s="130">
        <v>45030.0</v>
      </c>
      <c r="D224" s="73" t="s">
        <v>10239</v>
      </c>
      <c r="E224" s="130" t="s">
        <v>3065</v>
      </c>
      <c r="F224" s="73" t="s">
        <v>8629</v>
      </c>
      <c r="G224" s="169"/>
      <c r="H224" s="287"/>
      <c r="I224" s="285"/>
      <c r="J224" s="22">
        <f t="shared" si="1"/>
        <v>46206</v>
      </c>
      <c r="K224" s="73">
        <f>'RESOLUCIONES 2023'!$C224-'RESOLUCIONES 2023'!$J224</f>
        <v>-1176</v>
      </c>
      <c r="L224" s="21"/>
      <c r="M224" s="21"/>
      <c r="N224" s="21"/>
      <c r="O224" s="21"/>
    </row>
    <row r="225" ht="15.75" customHeight="1">
      <c r="A225" s="73" t="s">
        <v>7852</v>
      </c>
      <c r="B225" s="351">
        <v>223.0</v>
      </c>
      <c r="C225" s="130">
        <v>45030.0</v>
      </c>
      <c r="D225" s="73" t="s">
        <v>9743</v>
      </c>
      <c r="E225" s="130" t="s">
        <v>10228</v>
      </c>
      <c r="F225" s="73" t="s">
        <v>8629</v>
      </c>
      <c r="G225" s="169"/>
      <c r="H225" s="287"/>
      <c r="I225" s="285"/>
      <c r="J225" s="22">
        <f t="shared" si="1"/>
        <v>46206</v>
      </c>
      <c r="K225" s="73">
        <f>'RESOLUCIONES 2023'!$C225-'RESOLUCIONES 2023'!$J225</f>
        <v>-1176</v>
      </c>
      <c r="L225" s="21"/>
      <c r="M225" s="21"/>
      <c r="N225" s="21"/>
      <c r="O225" s="21"/>
    </row>
    <row r="226" ht="15.75" customHeight="1">
      <c r="A226" s="73" t="s">
        <v>7852</v>
      </c>
      <c r="B226" s="351">
        <v>224.0</v>
      </c>
      <c r="C226" s="130">
        <v>45030.0</v>
      </c>
      <c r="D226" s="73" t="s">
        <v>10237</v>
      </c>
      <c r="E226" s="797" t="s">
        <v>9620</v>
      </c>
      <c r="F226" s="73" t="s">
        <v>2253</v>
      </c>
      <c r="G226" s="169" t="s">
        <v>10238</v>
      </c>
      <c r="H226" s="287"/>
      <c r="I226" s="285"/>
      <c r="J226" s="22">
        <f t="shared" si="1"/>
        <v>46206</v>
      </c>
      <c r="K226" s="73">
        <f>'RESOLUCIONES 2023'!$C226-'RESOLUCIONES 2023'!$J226</f>
        <v>-1176</v>
      </c>
      <c r="L226" s="21"/>
      <c r="M226" s="21"/>
      <c r="N226" s="21"/>
      <c r="O226" s="21"/>
    </row>
    <row r="227" ht="15.75" customHeight="1">
      <c r="A227" s="73" t="s">
        <v>7852</v>
      </c>
      <c r="B227" s="351">
        <v>225.0</v>
      </c>
      <c r="C227" s="130">
        <v>45030.0</v>
      </c>
      <c r="D227" s="73" t="s">
        <v>11514</v>
      </c>
      <c r="E227" s="130" t="s">
        <v>10232</v>
      </c>
      <c r="F227" s="73" t="s">
        <v>18</v>
      </c>
      <c r="G227" s="169" t="s">
        <v>10233</v>
      </c>
      <c r="H227" s="287"/>
      <c r="I227" s="285"/>
      <c r="J227" s="22">
        <f t="shared" si="1"/>
        <v>46206</v>
      </c>
      <c r="K227" s="73">
        <f>'RESOLUCIONES 2023'!$C227-'RESOLUCIONES 2023'!$J227</f>
        <v>-1176</v>
      </c>
      <c r="L227" s="21"/>
      <c r="M227" s="21"/>
      <c r="N227" s="21"/>
      <c r="O227" s="21"/>
    </row>
    <row r="228" ht="15.75" customHeight="1">
      <c r="A228" s="73" t="s">
        <v>7852</v>
      </c>
      <c r="B228" s="351">
        <v>226.0</v>
      </c>
      <c r="C228" s="130">
        <v>45030.0</v>
      </c>
      <c r="D228" s="73" t="s">
        <v>1257</v>
      </c>
      <c r="E228" s="130" t="s">
        <v>10234</v>
      </c>
      <c r="F228" s="73" t="s">
        <v>18</v>
      </c>
      <c r="G228" s="169" t="s">
        <v>4749</v>
      </c>
      <c r="H228" s="287"/>
      <c r="I228" s="285"/>
      <c r="J228" s="22">
        <f t="shared" si="1"/>
        <v>46206</v>
      </c>
      <c r="K228" s="73">
        <f>'RESOLUCIONES 2023'!$C228-'RESOLUCIONES 2023'!$J228</f>
        <v>-1176</v>
      </c>
      <c r="L228" s="21"/>
      <c r="M228" s="21"/>
      <c r="N228" s="21"/>
      <c r="O228" s="21"/>
    </row>
    <row r="229" ht="15.75" customHeight="1">
      <c r="A229" s="73" t="s">
        <v>7852</v>
      </c>
      <c r="B229" s="351">
        <v>227.0</v>
      </c>
      <c r="C229" s="130">
        <v>45030.0</v>
      </c>
      <c r="D229" s="73" t="s">
        <v>10225</v>
      </c>
      <c r="E229" s="130" t="s">
        <v>10226</v>
      </c>
      <c r="F229" s="73" t="s">
        <v>18</v>
      </c>
      <c r="G229" s="169" t="s">
        <v>10227</v>
      </c>
      <c r="H229" s="287"/>
      <c r="I229" s="285"/>
      <c r="J229" s="22">
        <f t="shared" si="1"/>
        <v>46206</v>
      </c>
      <c r="K229" s="73">
        <f>'RESOLUCIONES 2023'!$C229-'RESOLUCIONES 2023'!$J229</f>
        <v>-1176</v>
      </c>
      <c r="L229" s="21"/>
      <c r="M229" s="21"/>
      <c r="N229" s="21"/>
      <c r="O229" s="21"/>
    </row>
    <row r="230" ht="15.75" customHeight="1">
      <c r="A230" s="73" t="s">
        <v>7852</v>
      </c>
      <c r="B230" s="351">
        <v>228.0</v>
      </c>
      <c r="C230" s="130">
        <v>45030.0</v>
      </c>
      <c r="D230" s="73" t="s">
        <v>10229</v>
      </c>
      <c r="E230" s="130" t="s">
        <v>10230</v>
      </c>
      <c r="F230" s="73" t="s">
        <v>18</v>
      </c>
      <c r="G230" s="169" t="s">
        <v>10231</v>
      </c>
      <c r="H230" s="287"/>
      <c r="I230" s="285"/>
      <c r="J230" s="22">
        <f t="shared" si="1"/>
        <v>46206</v>
      </c>
      <c r="K230" s="73">
        <f>'RESOLUCIONES 2023'!$C230-'RESOLUCIONES 2023'!$J230</f>
        <v>-1176</v>
      </c>
      <c r="L230" s="21"/>
      <c r="M230" s="21"/>
      <c r="N230" s="21"/>
      <c r="O230" s="21"/>
    </row>
    <row r="231" ht="15.75" customHeight="1">
      <c r="A231" s="73" t="s">
        <v>7852</v>
      </c>
      <c r="B231" s="351">
        <v>229.0</v>
      </c>
      <c r="C231" s="130">
        <v>45030.0</v>
      </c>
      <c r="D231" s="350" t="s">
        <v>10223</v>
      </c>
      <c r="E231" s="130" t="s">
        <v>10224</v>
      </c>
      <c r="F231" s="73" t="s">
        <v>18</v>
      </c>
      <c r="G231" s="169" t="s">
        <v>4601</v>
      </c>
      <c r="H231" s="287"/>
      <c r="I231" s="285"/>
      <c r="J231" s="22">
        <f t="shared" si="1"/>
        <v>46206</v>
      </c>
      <c r="K231" s="73">
        <f>'RESOLUCIONES 2023'!$C231-'RESOLUCIONES 2023'!$J231</f>
        <v>-1176</v>
      </c>
      <c r="L231" s="21"/>
      <c r="M231" s="21"/>
      <c r="N231" s="21"/>
      <c r="O231" s="21"/>
    </row>
    <row r="232" ht="15.75" customHeight="1">
      <c r="A232" s="73" t="s">
        <v>7852</v>
      </c>
      <c r="B232" s="351">
        <v>230.0</v>
      </c>
      <c r="C232" s="130">
        <v>45030.0</v>
      </c>
      <c r="D232" s="73" t="s">
        <v>3705</v>
      </c>
      <c r="E232" s="130" t="s">
        <v>10222</v>
      </c>
      <c r="F232" s="73" t="s">
        <v>18</v>
      </c>
      <c r="G232" s="169" t="s">
        <v>3057</v>
      </c>
      <c r="H232" s="287"/>
      <c r="I232" s="285"/>
      <c r="J232" s="22">
        <f t="shared" si="1"/>
        <v>46206</v>
      </c>
      <c r="K232" s="73">
        <f>'RESOLUCIONES 2023'!$C232-'RESOLUCIONES 2023'!$J232</f>
        <v>-1176</v>
      </c>
      <c r="L232" s="21"/>
      <c r="M232" s="21"/>
      <c r="N232" s="21"/>
      <c r="O232" s="21"/>
    </row>
    <row r="233" ht="15.75" customHeight="1">
      <c r="A233" s="73" t="s">
        <v>7852</v>
      </c>
      <c r="B233" s="351">
        <v>231.0</v>
      </c>
      <c r="C233" s="130">
        <v>45033.0</v>
      </c>
      <c r="D233" s="73" t="s">
        <v>10243</v>
      </c>
      <c r="E233" s="130" t="s">
        <v>10244</v>
      </c>
      <c r="F233" s="73" t="s">
        <v>18</v>
      </c>
      <c r="G233" s="169" t="s">
        <v>4749</v>
      </c>
      <c r="H233" s="287"/>
      <c r="I233" s="285"/>
      <c r="J233" s="22">
        <f t="shared" si="1"/>
        <v>46206</v>
      </c>
      <c r="K233" s="73">
        <f>'RESOLUCIONES 2023'!$C233-'RESOLUCIONES 2023'!$J233</f>
        <v>-1173</v>
      </c>
      <c r="L233" s="21"/>
      <c r="M233" s="21"/>
      <c r="N233" s="21"/>
      <c r="O233" s="21"/>
    </row>
    <row r="234" ht="15.75" customHeight="1">
      <c r="A234" s="73" t="s">
        <v>7852</v>
      </c>
      <c r="B234" s="351">
        <v>232.0</v>
      </c>
      <c r="C234" s="130">
        <v>45033.0</v>
      </c>
      <c r="D234" s="73" t="s">
        <v>5781</v>
      </c>
      <c r="E234" s="130" t="s">
        <v>10241</v>
      </c>
      <c r="F234" s="73" t="s">
        <v>18</v>
      </c>
      <c r="G234" s="169" t="s">
        <v>4966</v>
      </c>
      <c r="H234" s="287"/>
      <c r="I234" s="285"/>
      <c r="J234" s="22">
        <f t="shared" si="1"/>
        <v>46206</v>
      </c>
      <c r="K234" s="73">
        <f>'RESOLUCIONES 2023'!$C234-'RESOLUCIONES 2023'!$J234</f>
        <v>-1173</v>
      </c>
      <c r="L234" s="21"/>
      <c r="M234" s="21"/>
      <c r="N234" s="21"/>
      <c r="O234" s="21"/>
    </row>
    <row r="235" ht="15.75" customHeight="1">
      <c r="A235" s="73" t="s">
        <v>7852</v>
      </c>
      <c r="B235" s="351">
        <v>233.0</v>
      </c>
      <c r="C235" s="130">
        <v>45033.0</v>
      </c>
      <c r="D235" s="73" t="s">
        <v>9251</v>
      </c>
      <c r="E235" s="130" t="s">
        <v>9252</v>
      </c>
      <c r="F235" s="73" t="s">
        <v>18</v>
      </c>
      <c r="G235" s="169" t="s">
        <v>300</v>
      </c>
      <c r="H235" s="287"/>
      <c r="I235" s="285"/>
      <c r="J235" s="22">
        <f t="shared" si="1"/>
        <v>46206</v>
      </c>
      <c r="K235" s="73">
        <f>'RESOLUCIONES 2023'!$C235-'RESOLUCIONES 2023'!$J235</f>
        <v>-1173</v>
      </c>
      <c r="L235" s="21"/>
      <c r="M235" s="21"/>
      <c r="N235" s="21"/>
      <c r="O235" s="21"/>
    </row>
    <row r="236" ht="15.75" customHeight="1">
      <c r="A236" s="73" t="s">
        <v>7852</v>
      </c>
      <c r="B236" s="351">
        <v>234.0</v>
      </c>
      <c r="C236" s="130">
        <v>45033.0</v>
      </c>
      <c r="D236" s="73" t="s">
        <v>8217</v>
      </c>
      <c r="E236" s="130" t="s">
        <v>10247</v>
      </c>
      <c r="F236" s="73" t="s">
        <v>18</v>
      </c>
      <c r="G236" s="169" t="s">
        <v>3057</v>
      </c>
      <c r="H236" s="287"/>
      <c r="I236" s="285"/>
      <c r="J236" s="22">
        <f t="shared" si="1"/>
        <v>46206</v>
      </c>
      <c r="K236" s="73">
        <f>'RESOLUCIONES 2023'!$C236-'RESOLUCIONES 2023'!$J236</f>
        <v>-1173</v>
      </c>
      <c r="L236" s="21"/>
      <c r="M236" s="21"/>
      <c r="N236" s="21"/>
      <c r="O236" s="21"/>
    </row>
    <row r="237" ht="15.75" customHeight="1">
      <c r="A237" s="73" t="s">
        <v>7852</v>
      </c>
      <c r="B237" s="351">
        <v>235.0</v>
      </c>
      <c r="C237" s="130">
        <v>45033.0</v>
      </c>
      <c r="D237" s="73" t="s">
        <v>8733</v>
      </c>
      <c r="E237" s="130" t="s">
        <v>8973</v>
      </c>
      <c r="F237" s="73" t="s">
        <v>131</v>
      </c>
      <c r="G237" s="169"/>
      <c r="H237" s="287"/>
      <c r="I237" s="285"/>
      <c r="J237" s="22">
        <f t="shared" si="1"/>
        <v>46206</v>
      </c>
      <c r="K237" s="73">
        <f>'RESOLUCIONES 2023'!$C237-'RESOLUCIONES 2023'!$J237</f>
        <v>-1173</v>
      </c>
      <c r="L237" s="21"/>
      <c r="M237" s="21"/>
      <c r="N237" s="21"/>
      <c r="O237" s="21"/>
    </row>
    <row r="238" ht="15.75" customHeight="1">
      <c r="A238" s="73" t="s">
        <v>7852</v>
      </c>
      <c r="B238" s="351">
        <v>236.0</v>
      </c>
      <c r="C238" s="130">
        <v>45033.0</v>
      </c>
      <c r="D238" s="73" t="s">
        <v>3677</v>
      </c>
      <c r="E238" s="130" t="s">
        <v>7855</v>
      </c>
      <c r="F238" s="73" t="s">
        <v>131</v>
      </c>
      <c r="G238" s="169"/>
      <c r="H238" s="287"/>
      <c r="I238" s="285"/>
      <c r="J238" s="22">
        <f t="shared" si="1"/>
        <v>46206</v>
      </c>
      <c r="K238" s="73">
        <f>'RESOLUCIONES 2023'!$C238-'RESOLUCIONES 2023'!$J238</f>
        <v>-1173</v>
      </c>
      <c r="L238" s="21"/>
      <c r="M238" s="21"/>
      <c r="N238" s="21"/>
      <c r="O238" s="21"/>
    </row>
    <row r="239" ht="15.75" customHeight="1">
      <c r="A239" s="73" t="s">
        <v>7852</v>
      </c>
      <c r="B239" s="351">
        <v>237.0</v>
      </c>
      <c r="C239" s="130">
        <v>45033.0</v>
      </c>
      <c r="D239" s="73" t="s">
        <v>9116</v>
      </c>
      <c r="E239" s="130" t="s">
        <v>9117</v>
      </c>
      <c r="F239" s="73" t="s">
        <v>131</v>
      </c>
      <c r="G239" s="169"/>
      <c r="H239" s="287"/>
      <c r="I239" s="285"/>
      <c r="J239" s="22">
        <f t="shared" si="1"/>
        <v>46206</v>
      </c>
      <c r="K239" s="73">
        <f>'RESOLUCIONES 2023'!$C239-'RESOLUCIONES 2023'!$J239</f>
        <v>-1173</v>
      </c>
      <c r="L239" s="21"/>
      <c r="M239" s="21"/>
      <c r="N239" s="21"/>
      <c r="O239" s="21"/>
    </row>
    <row r="240" ht="15.75" customHeight="1">
      <c r="A240" s="73" t="s">
        <v>7852</v>
      </c>
      <c r="B240" s="351">
        <v>238.0</v>
      </c>
      <c r="C240" s="130">
        <v>45033.0</v>
      </c>
      <c r="D240" s="73" t="s">
        <v>9626</v>
      </c>
      <c r="E240" s="130" t="s">
        <v>9904</v>
      </c>
      <c r="F240" s="73" t="s">
        <v>1624</v>
      </c>
      <c r="G240" s="169"/>
      <c r="H240" s="287"/>
      <c r="I240" s="285"/>
      <c r="J240" s="22">
        <f t="shared" si="1"/>
        <v>46206</v>
      </c>
      <c r="K240" s="73">
        <f>'RESOLUCIONES 2023'!$C240-'RESOLUCIONES 2023'!$J240</f>
        <v>-1173</v>
      </c>
      <c r="L240" s="21"/>
      <c r="M240" s="21"/>
      <c r="N240" s="21"/>
      <c r="O240" s="21"/>
    </row>
    <row r="241" ht="15.75" customHeight="1">
      <c r="A241" s="73" t="s">
        <v>7852</v>
      </c>
      <c r="B241" s="351">
        <v>239.0</v>
      </c>
      <c r="C241" s="130">
        <v>45033.0</v>
      </c>
      <c r="D241" s="73" t="s">
        <v>10240</v>
      </c>
      <c r="E241" s="130" t="s">
        <v>8583</v>
      </c>
      <c r="F241" s="73" t="s">
        <v>1624</v>
      </c>
      <c r="G241" s="169"/>
      <c r="H241" s="287"/>
      <c r="I241" s="285"/>
      <c r="J241" s="22">
        <f t="shared" si="1"/>
        <v>46206</v>
      </c>
      <c r="K241" s="73">
        <f>'RESOLUCIONES 2023'!$C241-'RESOLUCIONES 2023'!$J241</f>
        <v>-1173</v>
      </c>
      <c r="L241" s="21"/>
      <c r="M241" s="21"/>
      <c r="N241" s="21"/>
      <c r="O241" s="21"/>
    </row>
    <row r="242" ht="15.75" customHeight="1">
      <c r="A242" s="73" t="s">
        <v>7852</v>
      </c>
      <c r="B242" s="351">
        <v>240.0</v>
      </c>
      <c r="C242" s="130">
        <v>45033.0</v>
      </c>
      <c r="D242" s="73" t="s">
        <v>8230</v>
      </c>
      <c r="E242" s="130" t="s">
        <v>10246</v>
      </c>
      <c r="F242" s="73" t="s">
        <v>1624</v>
      </c>
      <c r="G242" s="169"/>
      <c r="H242" s="287"/>
      <c r="I242" s="285"/>
      <c r="J242" s="22">
        <f t="shared" si="1"/>
        <v>46206</v>
      </c>
      <c r="K242" s="73">
        <f>'RESOLUCIONES 2023'!$C242-'RESOLUCIONES 2023'!$J242</f>
        <v>-1173</v>
      </c>
      <c r="L242" s="21"/>
      <c r="M242" s="21"/>
      <c r="N242" s="21"/>
      <c r="O242" s="21"/>
    </row>
    <row r="243" ht="15.75" customHeight="1">
      <c r="A243" s="73" t="s">
        <v>7852</v>
      </c>
      <c r="B243" s="351">
        <v>241.0</v>
      </c>
      <c r="C243" s="130">
        <v>45033.0</v>
      </c>
      <c r="D243" s="73" t="s">
        <v>8503</v>
      </c>
      <c r="E243" s="130" t="s">
        <v>8504</v>
      </c>
      <c r="F243" s="73" t="s">
        <v>1624</v>
      </c>
      <c r="G243" s="169"/>
      <c r="H243" s="287"/>
      <c r="I243" s="285"/>
      <c r="J243" s="22">
        <f t="shared" si="1"/>
        <v>46206</v>
      </c>
      <c r="K243" s="73">
        <f>'RESOLUCIONES 2023'!$C243-'RESOLUCIONES 2023'!$J243</f>
        <v>-1173</v>
      </c>
      <c r="L243" s="21"/>
      <c r="M243" s="21"/>
      <c r="N243" s="21"/>
      <c r="O243" s="21"/>
    </row>
    <row r="244" ht="15.75" customHeight="1">
      <c r="A244" s="73" t="s">
        <v>7852</v>
      </c>
      <c r="B244" s="351">
        <v>242.0</v>
      </c>
      <c r="C244" s="130">
        <v>45033.0</v>
      </c>
      <c r="D244" s="73" t="s">
        <v>6940</v>
      </c>
      <c r="E244" s="130" t="s">
        <v>9560</v>
      </c>
      <c r="F244" s="73" t="s">
        <v>1624</v>
      </c>
      <c r="G244" s="169"/>
      <c r="H244" s="287"/>
      <c r="I244" s="285"/>
      <c r="J244" s="22">
        <f t="shared" si="1"/>
        <v>46206</v>
      </c>
      <c r="K244" s="73">
        <f>'RESOLUCIONES 2023'!$C244-'RESOLUCIONES 2023'!$J244</f>
        <v>-1173</v>
      </c>
      <c r="L244" s="21"/>
      <c r="M244" s="21"/>
      <c r="N244" s="21"/>
      <c r="O244" s="21"/>
    </row>
    <row r="245" ht="15.75" customHeight="1">
      <c r="A245" s="73" t="s">
        <v>7852</v>
      </c>
      <c r="B245" s="351">
        <v>243.0</v>
      </c>
      <c r="C245" s="130">
        <v>45033.0</v>
      </c>
      <c r="D245" s="73" t="s">
        <v>6554</v>
      </c>
      <c r="E245" s="130" t="s">
        <v>6555</v>
      </c>
      <c r="F245" s="73" t="s">
        <v>1624</v>
      </c>
      <c r="G245" s="169"/>
      <c r="H245" s="287"/>
      <c r="I245" s="285"/>
      <c r="J245" s="22">
        <f t="shared" si="1"/>
        <v>46206</v>
      </c>
      <c r="K245" s="73">
        <f>'RESOLUCIONES 2023'!$C245-'RESOLUCIONES 2023'!$J245</f>
        <v>-1173</v>
      </c>
      <c r="L245" s="21"/>
      <c r="M245" s="21"/>
      <c r="N245" s="21"/>
      <c r="O245" s="21"/>
    </row>
    <row r="246" ht="15.75" customHeight="1">
      <c r="A246" s="73" t="s">
        <v>7852</v>
      </c>
      <c r="B246" s="351">
        <v>244.0</v>
      </c>
      <c r="C246" s="130">
        <v>45033.0</v>
      </c>
      <c r="D246" s="73" t="s">
        <v>985</v>
      </c>
      <c r="E246" s="130" t="s">
        <v>986</v>
      </c>
      <c r="F246" s="73" t="s">
        <v>1624</v>
      </c>
      <c r="G246" s="169"/>
      <c r="H246" s="287"/>
      <c r="I246" s="285"/>
      <c r="J246" s="22">
        <f t="shared" si="1"/>
        <v>46206</v>
      </c>
      <c r="K246" s="73">
        <f>'RESOLUCIONES 2023'!$C246-'RESOLUCIONES 2023'!$J246</f>
        <v>-1173</v>
      </c>
      <c r="L246" s="21"/>
      <c r="M246" s="21"/>
      <c r="N246" s="21"/>
      <c r="O246" s="21"/>
    </row>
    <row r="247" ht="15.75" customHeight="1">
      <c r="A247" s="73" t="s">
        <v>7852</v>
      </c>
      <c r="B247" s="351">
        <v>245.0</v>
      </c>
      <c r="C247" s="130">
        <v>45033.0</v>
      </c>
      <c r="D247" s="73" t="s">
        <v>9595</v>
      </c>
      <c r="E247" s="130" t="s">
        <v>10057</v>
      </c>
      <c r="F247" s="73" t="s">
        <v>1624</v>
      </c>
      <c r="G247" s="169"/>
      <c r="H247" s="287"/>
      <c r="I247" s="285"/>
      <c r="J247" s="22">
        <f t="shared" si="1"/>
        <v>46206</v>
      </c>
      <c r="K247" s="73">
        <f>'RESOLUCIONES 2023'!$C247-'RESOLUCIONES 2023'!$J247</f>
        <v>-1173</v>
      </c>
      <c r="L247" s="21"/>
      <c r="M247" s="21"/>
      <c r="N247" s="21"/>
      <c r="O247" s="21"/>
    </row>
    <row r="248" ht="15.75" customHeight="1">
      <c r="A248" s="73" t="s">
        <v>7852</v>
      </c>
      <c r="B248" s="351">
        <v>246.0</v>
      </c>
      <c r="C248" s="130">
        <v>45033.0</v>
      </c>
      <c r="D248" s="73" t="s">
        <v>5192</v>
      </c>
      <c r="E248" s="130" t="s">
        <v>9050</v>
      </c>
      <c r="F248" s="73" t="s">
        <v>1624</v>
      </c>
      <c r="G248" s="169"/>
      <c r="H248" s="287"/>
      <c r="I248" s="285"/>
      <c r="J248" s="22">
        <f t="shared" si="1"/>
        <v>46206</v>
      </c>
      <c r="K248" s="73">
        <f>'RESOLUCIONES 2023'!$C248-'RESOLUCIONES 2023'!$J248</f>
        <v>-1173</v>
      </c>
      <c r="L248" s="21"/>
      <c r="M248" s="21"/>
      <c r="N248" s="21"/>
      <c r="O248" s="21"/>
    </row>
    <row r="249" ht="15.75" customHeight="1">
      <c r="A249" s="73" t="s">
        <v>7852</v>
      </c>
      <c r="B249" s="351">
        <v>247.0</v>
      </c>
      <c r="C249" s="130">
        <v>45033.0</v>
      </c>
      <c r="D249" s="73" t="s">
        <v>10242</v>
      </c>
      <c r="E249" s="130" t="s">
        <v>9717</v>
      </c>
      <c r="F249" s="73" t="s">
        <v>1624</v>
      </c>
      <c r="G249" s="169"/>
      <c r="H249" s="287"/>
      <c r="I249" s="285"/>
      <c r="J249" s="22">
        <f t="shared" si="1"/>
        <v>46206</v>
      </c>
      <c r="K249" s="73">
        <f>'RESOLUCIONES 2023'!$C249-'RESOLUCIONES 2023'!$J249</f>
        <v>-1173</v>
      </c>
      <c r="L249" s="21"/>
      <c r="M249" s="21"/>
      <c r="N249" s="21"/>
      <c r="O249" s="21"/>
    </row>
    <row r="250" ht="15.75" customHeight="1">
      <c r="A250" s="73" t="s">
        <v>7852</v>
      </c>
      <c r="B250" s="351">
        <v>248.0</v>
      </c>
      <c r="C250" s="130">
        <v>45033.0</v>
      </c>
      <c r="D250" s="73" t="s">
        <v>10210</v>
      </c>
      <c r="E250" s="130" t="s">
        <v>10211</v>
      </c>
      <c r="F250" s="73" t="s">
        <v>1624</v>
      </c>
      <c r="G250" s="169"/>
      <c r="H250" s="287"/>
      <c r="I250" s="285"/>
      <c r="J250" s="22">
        <f t="shared" si="1"/>
        <v>46206</v>
      </c>
      <c r="K250" s="73">
        <f>'RESOLUCIONES 2023'!$C250-'RESOLUCIONES 2023'!$J250</f>
        <v>-1173</v>
      </c>
      <c r="L250" s="21"/>
      <c r="M250" s="21"/>
      <c r="N250" s="21"/>
      <c r="O250" s="21"/>
    </row>
    <row r="251" ht="15.75" customHeight="1">
      <c r="A251" s="73" t="s">
        <v>7852</v>
      </c>
      <c r="B251" s="351">
        <v>249.0</v>
      </c>
      <c r="C251" s="130">
        <v>45035.0</v>
      </c>
      <c r="D251" s="73" t="s">
        <v>6500</v>
      </c>
      <c r="E251" s="130" t="s">
        <v>10153</v>
      </c>
      <c r="F251" s="73" t="s">
        <v>2751</v>
      </c>
      <c r="G251" s="169"/>
      <c r="H251" s="287"/>
      <c r="I251" s="285"/>
      <c r="J251" s="22">
        <f t="shared" si="1"/>
        <v>46206</v>
      </c>
      <c r="K251" s="73">
        <f>'RESOLUCIONES 2023'!$C251-'RESOLUCIONES 2023'!$J251</f>
        <v>-1171</v>
      </c>
      <c r="L251" s="21"/>
      <c r="M251" s="21"/>
      <c r="N251" s="21"/>
      <c r="O251" s="21"/>
    </row>
    <row r="252" ht="15.75" customHeight="1">
      <c r="A252" s="73" t="s">
        <v>7852</v>
      </c>
      <c r="B252" s="351">
        <v>250.0</v>
      </c>
      <c r="C252" s="130">
        <v>45035.0</v>
      </c>
      <c r="D252" s="73" t="s">
        <v>9985</v>
      </c>
      <c r="E252" s="130" t="s">
        <v>10260</v>
      </c>
      <c r="F252" s="73" t="s">
        <v>2751</v>
      </c>
      <c r="G252" s="169"/>
      <c r="H252" s="287"/>
      <c r="I252" s="285"/>
      <c r="J252" s="22">
        <f t="shared" si="1"/>
        <v>46206</v>
      </c>
      <c r="K252" s="73">
        <f>'RESOLUCIONES 2023'!$C252-'RESOLUCIONES 2023'!$J252</f>
        <v>-1171</v>
      </c>
      <c r="L252" s="21"/>
      <c r="M252" s="21"/>
      <c r="N252" s="21"/>
      <c r="O252" s="21"/>
    </row>
    <row r="253" ht="15.75" customHeight="1">
      <c r="A253" s="73" t="s">
        <v>7852</v>
      </c>
      <c r="B253" s="351">
        <v>251.0</v>
      </c>
      <c r="C253" s="130">
        <v>45035.0</v>
      </c>
      <c r="D253" s="73" t="s">
        <v>10265</v>
      </c>
      <c r="E253" s="130" t="s">
        <v>10266</v>
      </c>
      <c r="F253" s="73" t="s">
        <v>2751</v>
      </c>
      <c r="G253" s="169"/>
      <c r="H253" s="287"/>
      <c r="I253" s="285"/>
      <c r="J253" s="22">
        <f t="shared" si="1"/>
        <v>46206</v>
      </c>
      <c r="K253" s="73">
        <f>'RESOLUCIONES 2023'!$C253-'RESOLUCIONES 2023'!$J253</f>
        <v>-1171</v>
      </c>
      <c r="L253" s="21"/>
      <c r="M253" s="21"/>
      <c r="N253" s="21"/>
      <c r="O253" s="21"/>
    </row>
    <row r="254" ht="15.75" customHeight="1">
      <c r="A254" s="73" t="s">
        <v>7852</v>
      </c>
      <c r="B254" s="351">
        <v>252.0</v>
      </c>
      <c r="C254" s="130">
        <v>45035.0</v>
      </c>
      <c r="D254" s="73" t="s">
        <v>1776</v>
      </c>
      <c r="E254" s="130" t="s">
        <v>4069</v>
      </c>
      <c r="F254" s="73" t="s">
        <v>2751</v>
      </c>
      <c r="G254" s="169"/>
      <c r="H254" s="287"/>
      <c r="I254" s="285"/>
      <c r="J254" s="22">
        <f t="shared" si="1"/>
        <v>46206</v>
      </c>
      <c r="K254" s="73">
        <f>'RESOLUCIONES 2023'!$C254-'RESOLUCIONES 2023'!$J254</f>
        <v>-1171</v>
      </c>
      <c r="L254" s="21"/>
      <c r="M254" s="21"/>
      <c r="N254" s="21"/>
      <c r="O254" s="21"/>
    </row>
    <row r="255" ht="15.75" customHeight="1">
      <c r="A255" s="73" t="s">
        <v>7852</v>
      </c>
      <c r="B255" s="351">
        <v>253.0</v>
      </c>
      <c r="C255" s="130">
        <v>45035.0</v>
      </c>
      <c r="D255" s="73" t="s">
        <v>10127</v>
      </c>
      <c r="E255" s="130" t="s">
        <v>10253</v>
      </c>
      <c r="F255" s="73" t="s">
        <v>2751</v>
      </c>
      <c r="G255" s="169"/>
      <c r="H255" s="287"/>
      <c r="I255" s="285"/>
      <c r="J255" s="22">
        <f t="shared" si="1"/>
        <v>46206</v>
      </c>
      <c r="K255" s="73">
        <f>'RESOLUCIONES 2023'!$C255-'RESOLUCIONES 2023'!$J255</f>
        <v>-1171</v>
      </c>
      <c r="L255" s="21"/>
      <c r="M255" s="21"/>
      <c r="N255" s="21"/>
      <c r="O255" s="21"/>
    </row>
    <row r="256" ht="15.75" customHeight="1">
      <c r="A256" s="73" t="s">
        <v>7852</v>
      </c>
      <c r="B256" s="351">
        <v>254.0</v>
      </c>
      <c r="C256" s="130">
        <v>45035.0</v>
      </c>
      <c r="D256" s="73" t="s">
        <v>10134</v>
      </c>
      <c r="E256" s="130" t="s">
        <v>10135</v>
      </c>
      <c r="F256" s="73" t="s">
        <v>2751</v>
      </c>
      <c r="G256" s="169"/>
      <c r="H256" s="287"/>
      <c r="I256" s="285"/>
      <c r="J256" s="22">
        <f t="shared" si="1"/>
        <v>46206</v>
      </c>
      <c r="K256" s="73">
        <f>'RESOLUCIONES 2023'!$C256-'RESOLUCIONES 2023'!$J256</f>
        <v>-1171</v>
      </c>
      <c r="L256" s="21"/>
      <c r="M256" s="21"/>
      <c r="N256" s="21"/>
      <c r="O256" s="21"/>
    </row>
    <row r="257" ht="15.75" customHeight="1">
      <c r="A257" s="73" t="s">
        <v>7852</v>
      </c>
      <c r="B257" s="351">
        <v>255.0</v>
      </c>
      <c r="C257" s="130">
        <v>45035.0</v>
      </c>
      <c r="D257" s="73" t="s">
        <v>10162</v>
      </c>
      <c r="E257" s="130" t="s">
        <v>10258</v>
      </c>
      <c r="F257" s="73" t="s">
        <v>2751</v>
      </c>
      <c r="G257" s="169"/>
      <c r="H257" s="287"/>
      <c r="I257" s="285"/>
      <c r="J257" s="22">
        <f t="shared" si="1"/>
        <v>46206</v>
      </c>
      <c r="K257" s="73">
        <f>'RESOLUCIONES 2023'!$C257-'RESOLUCIONES 2023'!$J257</f>
        <v>-1171</v>
      </c>
      <c r="L257" s="21"/>
      <c r="M257" s="21"/>
      <c r="N257" s="21"/>
      <c r="O257" s="21"/>
    </row>
    <row r="258" ht="15.75" customHeight="1">
      <c r="A258" s="73" t="s">
        <v>7852</v>
      </c>
      <c r="B258" s="351">
        <v>256.0</v>
      </c>
      <c r="C258" s="130">
        <v>45035.0</v>
      </c>
      <c r="D258" s="73" t="s">
        <v>10243</v>
      </c>
      <c r="E258" s="130" t="s">
        <v>10257</v>
      </c>
      <c r="F258" s="73" t="s">
        <v>2751</v>
      </c>
      <c r="G258" s="169"/>
      <c r="H258" s="287"/>
      <c r="I258" s="285"/>
      <c r="J258" s="22">
        <f t="shared" si="1"/>
        <v>46206</v>
      </c>
      <c r="K258" s="73">
        <f>'RESOLUCIONES 2023'!$C258-'RESOLUCIONES 2023'!$J258</f>
        <v>-1171</v>
      </c>
      <c r="L258" s="21"/>
      <c r="M258" s="21"/>
      <c r="N258" s="21"/>
      <c r="O258" s="21"/>
    </row>
    <row r="259" ht="15.75" customHeight="1">
      <c r="A259" s="73" t="s">
        <v>7852</v>
      </c>
      <c r="B259" s="351">
        <v>257.0</v>
      </c>
      <c r="C259" s="130">
        <v>45035.0</v>
      </c>
      <c r="D259" s="73" t="s">
        <v>10261</v>
      </c>
      <c r="E259" s="130" t="s">
        <v>10262</v>
      </c>
      <c r="F259" s="73" t="s">
        <v>2751</v>
      </c>
      <c r="G259" s="169"/>
      <c r="H259" s="287"/>
      <c r="I259" s="285"/>
      <c r="J259" s="22">
        <f t="shared" si="1"/>
        <v>46206</v>
      </c>
      <c r="K259" s="73">
        <f>'RESOLUCIONES 2023'!$C259-'RESOLUCIONES 2023'!$J259</f>
        <v>-1171</v>
      </c>
      <c r="L259" s="21"/>
      <c r="M259" s="21"/>
      <c r="N259" s="21"/>
      <c r="O259" s="21"/>
    </row>
    <row r="260" ht="15.75" customHeight="1">
      <c r="A260" s="73" t="s">
        <v>7852</v>
      </c>
      <c r="B260" s="351">
        <v>258.0</v>
      </c>
      <c r="C260" s="130">
        <v>45035.0</v>
      </c>
      <c r="D260" s="73" t="s">
        <v>10252</v>
      </c>
      <c r="E260" s="130" t="s">
        <v>8076</v>
      </c>
      <c r="F260" s="73" t="s">
        <v>2751</v>
      </c>
      <c r="G260" s="169"/>
      <c r="H260" s="287"/>
      <c r="I260" s="285"/>
      <c r="J260" s="22">
        <f t="shared" si="1"/>
        <v>46206</v>
      </c>
      <c r="K260" s="73">
        <f>'RESOLUCIONES 2023'!$C260-'RESOLUCIONES 2023'!$J260</f>
        <v>-1171</v>
      </c>
      <c r="L260" s="21"/>
      <c r="M260" s="21"/>
      <c r="N260" s="21"/>
      <c r="O260" s="21"/>
    </row>
    <row r="261" ht="15.75" customHeight="1">
      <c r="A261" s="73" t="s">
        <v>7852</v>
      </c>
      <c r="B261" s="351">
        <v>259.0</v>
      </c>
      <c r="C261" s="130">
        <v>45035.0</v>
      </c>
      <c r="D261" s="73" t="s">
        <v>6865</v>
      </c>
      <c r="E261" s="130" t="s">
        <v>6866</v>
      </c>
      <c r="F261" s="73" t="s">
        <v>2751</v>
      </c>
      <c r="G261" s="169"/>
      <c r="H261" s="287"/>
      <c r="I261" s="285"/>
      <c r="J261" s="22">
        <f t="shared" si="1"/>
        <v>46206</v>
      </c>
      <c r="K261" s="73">
        <f>'RESOLUCIONES 2023'!$C261-'RESOLUCIONES 2023'!$J261</f>
        <v>-1171</v>
      </c>
      <c r="L261" s="21"/>
      <c r="M261" s="21"/>
      <c r="N261" s="21"/>
      <c r="O261" s="21"/>
    </row>
    <row r="262" ht="15.75" customHeight="1">
      <c r="A262" s="73" t="s">
        <v>7852</v>
      </c>
      <c r="B262" s="351">
        <v>260.0</v>
      </c>
      <c r="C262" s="130">
        <v>45035.0</v>
      </c>
      <c r="D262" s="73" t="s">
        <v>10248</v>
      </c>
      <c r="E262" s="130" t="s">
        <v>10249</v>
      </c>
      <c r="F262" s="73" t="s">
        <v>2751</v>
      </c>
      <c r="G262" s="169"/>
      <c r="H262" s="287"/>
      <c r="I262" s="285"/>
      <c r="J262" s="22">
        <f t="shared" si="1"/>
        <v>46206</v>
      </c>
      <c r="K262" s="73">
        <f>'RESOLUCIONES 2023'!$C262-'RESOLUCIONES 2023'!$J262</f>
        <v>-1171</v>
      </c>
      <c r="L262" s="21"/>
      <c r="M262" s="21"/>
      <c r="N262" s="21"/>
      <c r="O262" s="21"/>
    </row>
    <row r="263" ht="15.75" customHeight="1">
      <c r="A263" s="73" t="s">
        <v>7852</v>
      </c>
      <c r="B263" s="351">
        <v>261.0</v>
      </c>
      <c r="C263" s="130">
        <v>45035.0</v>
      </c>
      <c r="D263" s="73" t="s">
        <v>10254</v>
      </c>
      <c r="E263" s="130" t="s">
        <v>10255</v>
      </c>
      <c r="F263" s="73" t="s">
        <v>2751</v>
      </c>
      <c r="G263" s="169"/>
      <c r="H263" s="287"/>
      <c r="I263" s="285"/>
      <c r="J263" s="22">
        <f t="shared" si="1"/>
        <v>46206</v>
      </c>
      <c r="K263" s="73">
        <f>'RESOLUCIONES 2023'!$C263-'RESOLUCIONES 2023'!$J263</f>
        <v>-1171</v>
      </c>
      <c r="L263" s="21"/>
      <c r="M263" s="21"/>
      <c r="N263" s="21"/>
      <c r="O263" s="21"/>
    </row>
    <row r="264" ht="15.75" customHeight="1">
      <c r="A264" s="73" t="s">
        <v>7852</v>
      </c>
      <c r="B264" s="351">
        <v>262.0</v>
      </c>
      <c r="C264" s="130">
        <v>45035.0</v>
      </c>
      <c r="D264" s="73" t="s">
        <v>4592</v>
      </c>
      <c r="E264" s="130" t="s">
        <v>10263</v>
      </c>
      <c r="F264" s="73" t="s">
        <v>2751</v>
      </c>
      <c r="G264" s="169"/>
      <c r="H264" s="287"/>
      <c r="I264" s="285"/>
      <c r="J264" s="22">
        <f t="shared" si="1"/>
        <v>46206</v>
      </c>
      <c r="K264" s="73">
        <f>'RESOLUCIONES 2023'!$C264-'RESOLUCIONES 2023'!$J264</f>
        <v>-1171</v>
      </c>
      <c r="L264" s="21"/>
      <c r="M264" s="21"/>
      <c r="N264" s="21"/>
      <c r="O264" s="21"/>
    </row>
    <row r="265" ht="15.75" customHeight="1">
      <c r="A265" s="73" t="s">
        <v>7852</v>
      </c>
      <c r="B265" s="351">
        <v>263.0</v>
      </c>
      <c r="C265" s="130">
        <v>45035.0</v>
      </c>
      <c r="D265" s="73" t="s">
        <v>2916</v>
      </c>
      <c r="E265" s="797" t="s">
        <v>8065</v>
      </c>
      <c r="F265" s="73" t="s">
        <v>2253</v>
      </c>
      <c r="G265" s="169" t="s">
        <v>9555</v>
      </c>
      <c r="H265" s="287"/>
      <c r="I265" s="285"/>
      <c r="J265" s="22">
        <f t="shared" si="1"/>
        <v>46206</v>
      </c>
      <c r="K265" s="73">
        <f>'RESOLUCIONES 2023'!$C265-'RESOLUCIONES 2023'!$J265</f>
        <v>-1171</v>
      </c>
      <c r="L265" s="21"/>
      <c r="M265" s="21"/>
      <c r="N265" s="21"/>
      <c r="O265" s="21"/>
    </row>
    <row r="266" ht="15.75" customHeight="1">
      <c r="A266" s="73" t="s">
        <v>7852</v>
      </c>
      <c r="B266" s="351">
        <v>264.0</v>
      </c>
      <c r="C266" s="130">
        <v>45035.0</v>
      </c>
      <c r="D266" s="73" t="s">
        <v>2902</v>
      </c>
      <c r="E266" s="797" t="s">
        <v>9617</v>
      </c>
      <c r="F266" s="73" t="s">
        <v>2253</v>
      </c>
      <c r="G266" s="169" t="s">
        <v>10259</v>
      </c>
      <c r="H266" s="287"/>
      <c r="I266" s="285"/>
      <c r="J266" s="22">
        <f t="shared" si="1"/>
        <v>46206</v>
      </c>
      <c r="K266" s="73">
        <f>'RESOLUCIONES 2023'!$C266-'RESOLUCIONES 2023'!$J266</f>
        <v>-1171</v>
      </c>
      <c r="L266" s="21"/>
      <c r="M266" s="21"/>
      <c r="N266" s="21"/>
      <c r="O266" s="21"/>
    </row>
    <row r="267" ht="15.75" customHeight="1">
      <c r="A267" s="73" t="s">
        <v>7852</v>
      </c>
      <c r="B267" s="351">
        <v>265.0</v>
      </c>
      <c r="C267" s="130">
        <v>45035.0</v>
      </c>
      <c r="D267" s="289" t="s">
        <v>3461</v>
      </c>
      <c r="E267" s="290" t="s">
        <v>10256</v>
      </c>
      <c r="F267" s="289" t="s">
        <v>8629</v>
      </c>
      <c r="G267" s="291"/>
      <c r="H267" s="292"/>
      <c r="I267" s="293"/>
      <c r="J267" s="22">
        <f t="shared" si="1"/>
        <v>46206</v>
      </c>
      <c r="K267" s="73">
        <f>'RESOLUCIONES 2023'!$C267-'RESOLUCIONES 2023'!$J267</f>
        <v>-1171</v>
      </c>
      <c r="L267" s="21"/>
      <c r="M267" s="21"/>
      <c r="N267" s="21"/>
      <c r="O267" s="21"/>
    </row>
    <row r="268" ht="15.75" customHeight="1">
      <c r="A268" s="73" t="s">
        <v>7852</v>
      </c>
      <c r="B268" s="351">
        <v>266.0</v>
      </c>
      <c r="C268" s="130">
        <v>45036.0</v>
      </c>
      <c r="D268" s="73" t="s">
        <v>10267</v>
      </c>
      <c r="E268" s="130" t="s">
        <v>10268</v>
      </c>
      <c r="F268" s="73" t="s">
        <v>9961</v>
      </c>
      <c r="G268" s="169"/>
      <c r="H268" s="287"/>
      <c r="I268" s="285"/>
      <c r="J268" s="22">
        <f t="shared" si="1"/>
        <v>46206</v>
      </c>
      <c r="K268" s="73">
        <f>'RESOLUCIONES 2023'!$C268-'RESOLUCIONES 2023'!$J268</f>
        <v>-1170</v>
      </c>
      <c r="L268" s="21"/>
      <c r="M268" s="21"/>
      <c r="N268" s="21"/>
      <c r="O268" s="21"/>
    </row>
    <row r="269" ht="15.75" customHeight="1">
      <c r="A269" s="73" t="s">
        <v>7852</v>
      </c>
      <c r="B269" s="351">
        <v>267.0</v>
      </c>
      <c r="C269" s="130">
        <v>45037.0</v>
      </c>
      <c r="D269" s="73" t="s">
        <v>5573</v>
      </c>
      <c r="E269" s="130" t="s">
        <v>6129</v>
      </c>
      <c r="F269" s="73" t="s">
        <v>8629</v>
      </c>
      <c r="G269" s="169"/>
      <c r="H269" s="287"/>
      <c r="I269" s="285"/>
      <c r="J269" s="22">
        <f t="shared" si="1"/>
        <v>46206</v>
      </c>
      <c r="K269" s="73">
        <f>'RESOLUCIONES 2023'!$C269-'RESOLUCIONES 2023'!$J269</f>
        <v>-1169</v>
      </c>
      <c r="L269" s="21"/>
      <c r="M269" s="21"/>
      <c r="N269" s="21"/>
      <c r="O269" s="21"/>
    </row>
    <row r="270" ht="15.75" customHeight="1">
      <c r="A270" s="73" t="s">
        <v>7852</v>
      </c>
      <c r="B270" s="351">
        <v>268.0</v>
      </c>
      <c r="C270" s="130">
        <v>45037.0</v>
      </c>
      <c r="D270" s="73" t="s">
        <v>4484</v>
      </c>
      <c r="E270" s="130" t="s">
        <v>7674</v>
      </c>
      <c r="F270" s="73" t="s">
        <v>10036</v>
      </c>
      <c r="G270" s="169"/>
      <c r="H270" s="287"/>
      <c r="I270" s="285"/>
      <c r="J270" s="22">
        <f t="shared" si="1"/>
        <v>46206</v>
      </c>
      <c r="K270" s="73">
        <f>'RESOLUCIONES 2023'!$C270-'RESOLUCIONES 2023'!$J270</f>
        <v>-1169</v>
      </c>
      <c r="L270" s="21"/>
      <c r="M270" s="21"/>
      <c r="N270" s="21"/>
      <c r="O270" s="21"/>
    </row>
    <row r="271" ht="15.75" customHeight="1">
      <c r="A271" s="73" t="s">
        <v>7852</v>
      </c>
      <c r="B271" s="351">
        <v>269.0</v>
      </c>
      <c r="C271" s="130">
        <v>45037.0</v>
      </c>
      <c r="D271" s="73" t="s">
        <v>9323</v>
      </c>
      <c r="E271" s="130" t="s">
        <v>10269</v>
      </c>
      <c r="F271" s="73" t="s">
        <v>2751</v>
      </c>
      <c r="G271" s="169"/>
      <c r="H271" s="287"/>
      <c r="I271" s="285"/>
      <c r="J271" s="22">
        <f t="shared" si="1"/>
        <v>46206</v>
      </c>
      <c r="K271" s="73">
        <f>'RESOLUCIONES 2023'!$C271-'RESOLUCIONES 2023'!$J271</f>
        <v>-1169</v>
      </c>
      <c r="L271" s="21"/>
      <c r="M271" s="21"/>
      <c r="N271" s="21"/>
      <c r="O271" s="21"/>
    </row>
    <row r="272" ht="15.75" customHeight="1">
      <c r="A272" s="73" t="s">
        <v>7852</v>
      </c>
      <c r="B272" s="351">
        <v>270.0</v>
      </c>
      <c r="C272" s="130">
        <v>45037.0</v>
      </c>
      <c r="D272" s="73" t="s">
        <v>9714</v>
      </c>
      <c r="E272" s="130" t="s">
        <v>9715</v>
      </c>
      <c r="F272" s="73" t="s">
        <v>2751</v>
      </c>
      <c r="G272" s="169"/>
      <c r="H272" s="287"/>
      <c r="I272" s="285"/>
      <c r="J272" s="22">
        <f t="shared" si="1"/>
        <v>46206</v>
      </c>
      <c r="K272" s="73">
        <f>'RESOLUCIONES 2023'!$C272-'RESOLUCIONES 2023'!$J272</f>
        <v>-1169</v>
      </c>
      <c r="L272" s="21"/>
      <c r="M272" s="21"/>
      <c r="N272" s="21"/>
      <c r="O272" s="21"/>
    </row>
    <row r="273" ht="15.75" customHeight="1">
      <c r="A273" s="73" t="s">
        <v>7852</v>
      </c>
      <c r="B273" s="351">
        <v>271.0</v>
      </c>
      <c r="C273" s="130">
        <v>45037.0</v>
      </c>
      <c r="D273" s="73" t="s">
        <v>2492</v>
      </c>
      <c r="E273" s="130" t="s">
        <v>8374</v>
      </c>
      <c r="F273" s="73" t="s">
        <v>1624</v>
      </c>
      <c r="G273" s="169"/>
      <c r="H273" s="287"/>
      <c r="I273" s="285"/>
      <c r="J273" s="22">
        <f t="shared" si="1"/>
        <v>46206</v>
      </c>
      <c r="K273" s="73">
        <f>'RESOLUCIONES 2023'!$C273-'RESOLUCIONES 2023'!$J273</f>
        <v>-1169</v>
      </c>
      <c r="L273" s="21"/>
      <c r="M273" s="21"/>
      <c r="N273" s="21"/>
      <c r="O273" s="21"/>
    </row>
    <row r="274" ht="15.75" customHeight="1">
      <c r="A274" s="73" t="s">
        <v>7852</v>
      </c>
      <c r="B274" s="351">
        <v>272.0</v>
      </c>
      <c r="C274" s="130">
        <v>45041.0</v>
      </c>
      <c r="D274" s="73" t="s">
        <v>8938</v>
      </c>
      <c r="E274" s="130" t="s">
        <v>9015</v>
      </c>
      <c r="F274" s="73" t="s">
        <v>8629</v>
      </c>
      <c r="G274" s="169"/>
      <c r="H274" s="287"/>
      <c r="I274" s="285"/>
      <c r="J274" s="22">
        <f t="shared" si="1"/>
        <v>46206</v>
      </c>
      <c r="K274" s="73">
        <f>'RESOLUCIONES 2023'!$C274-'RESOLUCIONES 2023'!$J274</f>
        <v>-1165</v>
      </c>
      <c r="L274" s="21"/>
      <c r="M274" s="21"/>
      <c r="N274" s="21"/>
      <c r="O274" s="21"/>
    </row>
    <row r="275" ht="15.75" customHeight="1">
      <c r="A275" s="73" t="s">
        <v>7852</v>
      </c>
      <c r="B275" s="351">
        <v>273.0</v>
      </c>
      <c r="C275" s="130">
        <v>45041.0</v>
      </c>
      <c r="D275" s="73" t="s">
        <v>2589</v>
      </c>
      <c r="E275" s="130" t="s">
        <v>8979</v>
      </c>
      <c r="F275" s="73" t="s">
        <v>2253</v>
      </c>
      <c r="G275" s="253" t="s">
        <v>9380</v>
      </c>
      <c r="H275" s="287"/>
      <c r="I275" s="285"/>
      <c r="J275" s="22">
        <f t="shared" si="1"/>
        <v>46206</v>
      </c>
      <c r="K275" s="73">
        <f>'RESOLUCIONES 2023'!$C275-'RESOLUCIONES 2023'!$J275</f>
        <v>-1165</v>
      </c>
      <c r="L275" s="21"/>
      <c r="M275" s="21"/>
      <c r="N275" s="21"/>
      <c r="O275" s="21"/>
    </row>
    <row r="276" ht="15.75" customHeight="1">
      <c r="A276" s="73" t="s">
        <v>7852</v>
      </c>
      <c r="B276" s="351">
        <v>274.0</v>
      </c>
      <c r="C276" s="130">
        <v>45041.0</v>
      </c>
      <c r="D276" s="73" t="s">
        <v>10270</v>
      </c>
      <c r="E276" s="130" t="s">
        <v>10271</v>
      </c>
      <c r="F276" s="73" t="s">
        <v>18</v>
      </c>
      <c r="G276" s="169" t="s">
        <v>9781</v>
      </c>
      <c r="H276" s="287"/>
      <c r="I276" s="285"/>
      <c r="J276" s="22">
        <f t="shared" si="1"/>
        <v>46206</v>
      </c>
      <c r="K276" s="73">
        <f>'RESOLUCIONES 2023'!$C276-'RESOLUCIONES 2023'!$J276</f>
        <v>-1165</v>
      </c>
      <c r="L276" s="21"/>
      <c r="M276" s="21"/>
      <c r="N276" s="21"/>
      <c r="O276" s="21"/>
    </row>
    <row r="277" ht="15.75" customHeight="1">
      <c r="A277" s="73" t="s">
        <v>7852</v>
      </c>
      <c r="B277" s="351">
        <v>275.0</v>
      </c>
      <c r="C277" s="130">
        <v>45042.0</v>
      </c>
      <c r="D277" s="73" t="s">
        <v>2505</v>
      </c>
      <c r="E277" s="130" t="s">
        <v>8387</v>
      </c>
      <c r="F277" s="73" t="s">
        <v>10036</v>
      </c>
      <c r="G277" s="169"/>
      <c r="H277" s="287"/>
      <c r="I277" s="285"/>
      <c r="J277" s="22">
        <f t="shared" si="1"/>
        <v>46206</v>
      </c>
      <c r="K277" s="73">
        <f>'RESOLUCIONES 2023'!$C277-'RESOLUCIONES 2023'!$J277</f>
        <v>-1164</v>
      </c>
      <c r="L277" s="21"/>
      <c r="M277" s="21"/>
      <c r="N277" s="21"/>
      <c r="O277" s="21"/>
    </row>
    <row r="278" ht="15.75" customHeight="1">
      <c r="A278" s="73" t="s">
        <v>7852</v>
      </c>
      <c r="B278" s="351">
        <v>276.0</v>
      </c>
      <c r="C278" s="130">
        <v>45042.0</v>
      </c>
      <c r="D278" s="73" t="s">
        <v>3707</v>
      </c>
      <c r="E278" s="130" t="s">
        <v>8666</v>
      </c>
      <c r="F278" s="146" t="s">
        <v>1593</v>
      </c>
      <c r="G278" s="315">
        <v>45050.0</v>
      </c>
      <c r="H278" s="287"/>
      <c r="I278" s="285"/>
      <c r="J278" s="22">
        <f t="shared" si="1"/>
        <v>46206</v>
      </c>
      <c r="K278" s="73">
        <f>'RESOLUCIONES 2023'!$C278-'RESOLUCIONES 2023'!$J278</f>
        <v>-1164</v>
      </c>
      <c r="L278" s="21"/>
      <c r="M278" s="21"/>
      <c r="N278" s="21"/>
      <c r="O278" s="21"/>
    </row>
    <row r="279" ht="15.75" customHeight="1">
      <c r="A279" s="73" t="s">
        <v>7852</v>
      </c>
      <c r="B279" s="351">
        <v>277.0</v>
      </c>
      <c r="C279" s="130">
        <v>45042.0</v>
      </c>
      <c r="D279" s="73" t="s">
        <v>4793</v>
      </c>
      <c r="E279" s="130" t="s">
        <v>9005</v>
      </c>
      <c r="F279" s="146" t="s">
        <v>1593</v>
      </c>
      <c r="G279" s="315">
        <v>45049.0</v>
      </c>
      <c r="H279" s="287"/>
      <c r="I279" s="285"/>
      <c r="J279" s="22">
        <f t="shared" si="1"/>
        <v>46206</v>
      </c>
      <c r="K279" s="73">
        <f>'RESOLUCIONES 2023'!$C279-'RESOLUCIONES 2023'!$J279</f>
        <v>-1164</v>
      </c>
      <c r="L279" s="21"/>
      <c r="M279" s="21"/>
      <c r="N279" s="21"/>
      <c r="O279" s="21"/>
    </row>
    <row r="280" ht="15.75" customHeight="1">
      <c r="A280" s="73" t="s">
        <v>7852</v>
      </c>
      <c r="B280" s="351">
        <v>278.0</v>
      </c>
      <c r="C280" s="130">
        <v>45044.0</v>
      </c>
      <c r="D280" s="73" t="s">
        <v>2151</v>
      </c>
      <c r="E280" s="130" t="s">
        <v>7239</v>
      </c>
      <c r="F280" s="73" t="s">
        <v>738</v>
      </c>
      <c r="G280" s="169"/>
      <c r="H280" s="287"/>
      <c r="I280" s="285"/>
      <c r="J280" s="22">
        <f t="shared" si="1"/>
        <v>46206</v>
      </c>
      <c r="K280" s="73">
        <f>'RESOLUCIONES 2023'!$C280-'RESOLUCIONES 2023'!$J280</f>
        <v>-1162</v>
      </c>
      <c r="L280" s="21"/>
      <c r="M280" s="21"/>
      <c r="N280" s="21"/>
      <c r="O280" s="21"/>
    </row>
    <row r="281" ht="15.75" customHeight="1">
      <c r="A281" s="433" t="s">
        <v>12972</v>
      </c>
      <c r="B281" s="351">
        <v>279.0</v>
      </c>
      <c r="C281" s="130">
        <v>45049.0</v>
      </c>
      <c r="D281" s="73" t="s">
        <v>7331</v>
      </c>
      <c r="E281" s="797" t="s">
        <v>7985</v>
      </c>
      <c r="F281" s="73" t="s">
        <v>2253</v>
      </c>
      <c r="G281" s="169" t="s">
        <v>7886</v>
      </c>
      <c r="H281" s="287"/>
      <c r="I281" s="285"/>
      <c r="J281" s="22">
        <f t="shared" si="1"/>
        <v>46206</v>
      </c>
      <c r="K281" s="73">
        <f>'RESOLUCIONES 2023'!$C281-'RESOLUCIONES 2023'!$J281</f>
        <v>-1157</v>
      </c>
      <c r="L281" s="21"/>
      <c r="M281" s="21"/>
      <c r="N281" s="21"/>
      <c r="O281" s="21"/>
    </row>
    <row r="282" ht="15.75" customHeight="1">
      <c r="A282" s="73" t="s">
        <v>7852</v>
      </c>
      <c r="B282" s="351">
        <v>280.0</v>
      </c>
      <c r="C282" s="130">
        <v>45049.0</v>
      </c>
      <c r="D282" s="73" t="s">
        <v>6289</v>
      </c>
      <c r="E282" s="797" t="s">
        <v>10032</v>
      </c>
      <c r="F282" s="73" t="s">
        <v>2253</v>
      </c>
      <c r="G282" s="169" t="s">
        <v>8832</v>
      </c>
      <c r="H282" s="287"/>
      <c r="I282" s="285"/>
      <c r="J282" s="22">
        <f t="shared" si="1"/>
        <v>46206</v>
      </c>
      <c r="K282" s="73">
        <f>'RESOLUCIONES 2023'!$C282-'RESOLUCIONES 2023'!$J282</f>
        <v>-1157</v>
      </c>
      <c r="L282" s="21"/>
      <c r="M282" s="21"/>
      <c r="N282" s="21"/>
      <c r="O282" s="21"/>
    </row>
    <row r="283" ht="15.75" customHeight="1">
      <c r="A283" s="73" t="s">
        <v>7852</v>
      </c>
      <c r="B283" s="351">
        <v>281.0</v>
      </c>
      <c r="C283" s="130">
        <v>45049.0</v>
      </c>
      <c r="D283" s="73" t="s">
        <v>2474</v>
      </c>
      <c r="E283" s="130" t="s">
        <v>10095</v>
      </c>
      <c r="F283" s="73" t="s">
        <v>1593</v>
      </c>
      <c r="G283" s="300" t="s">
        <v>9680</v>
      </c>
      <c r="H283" s="287"/>
      <c r="I283" s="285"/>
      <c r="J283" s="22">
        <f t="shared" si="1"/>
        <v>46206</v>
      </c>
      <c r="K283" s="73">
        <f>'RESOLUCIONES 2023'!$C283-'RESOLUCIONES 2023'!$J283</f>
        <v>-1157</v>
      </c>
      <c r="L283" s="21"/>
      <c r="M283" s="21"/>
      <c r="N283" s="21"/>
      <c r="O283" s="21"/>
    </row>
    <row r="284" ht="15.75" customHeight="1">
      <c r="A284" s="73" t="s">
        <v>7852</v>
      </c>
      <c r="B284" s="351">
        <v>282.0</v>
      </c>
      <c r="C284" s="130">
        <v>45049.0</v>
      </c>
      <c r="D284" s="73" t="s">
        <v>10274</v>
      </c>
      <c r="E284" s="130" t="s">
        <v>6555</v>
      </c>
      <c r="F284" s="73" t="s">
        <v>131</v>
      </c>
      <c r="G284" s="169"/>
      <c r="H284" s="287"/>
      <c r="I284" s="285"/>
      <c r="J284" s="22">
        <f t="shared" si="1"/>
        <v>46206</v>
      </c>
      <c r="K284" s="73">
        <f>'RESOLUCIONES 2023'!$C284-'RESOLUCIONES 2023'!$J284</f>
        <v>-1157</v>
      </c>
      <c r="L284" s="21"/>
      <c r="M284" s="21"/>
      <c r="N284" s="21"/>
      <c r="O284" s="21"/>
    </row>
    <row r="285" ht="15.75" customHeight="1">
      <c r="A285" s="73" t="s">
        <v>7852</v>
      </c>
      <c r="B285" s="351">
        <v>283.0</v>
      </c>
      <c r="C285" s="130">
        <v>45049.0</v>
      </c>
      <c r="D285" s="73" t="s">
        <v>3656</v>
      </c>
      <c r="E285" s="130" t="s">
        <v>10280</v>
      </c>
      <c r="F285" s="73" t="s">
        <v>18</v>
      </c>
      <c r="G285" s="169" t="s">
        <v>1774</v>
      </c>
      <c r="H285" s="287"/>
      <c r="I285" s="285"/>
      <c r="J285" s="22">
        <f t="shared" si="1"/>
        <v>46206</v>
      </c>
      <c r="K285" s="73">
        <f>'RESOLUCIONES 2023'!$C285-'RESOLUCIONES 2023'!$J285</f>
        <v>-1157</v>
      </c>
      <c r="L285" s="21"/>
      <c r="M285" s="21"/>
      <c r="N285" s="21"/>
      <c r="O285" s="21"/>
    </row>
    <row r="286" ht="15.75" customHeight="1">
      <c r="A286" s="73" t="s">
        <v>7852</v>
      </c>
      <c r="B286" s="351">
        <v>284.0</v>
      </c>
      <c r="C286" s="130">
        <v>45049.0</v>
      </c>
      <c r="D286" s="73" t="s">
        <v>10281</v>
      </c>
      <c r="E286" s="130" t="s">
        <v>10282</v>
      </c>
      <c r="F286" s="73" t="s">
        <v>18</v>
      </c>
      <c r="G286" s="169"/>
      <c r="H286" s="287"/>
      <c r="I286" s="285"/>
      <c r="J286" s="22">
        <f t="shared" si="1"/>
        <v>46206</v>
      </c>
      <c r="K286" s="73">
        <f>'RESOLUCIONES 2023'!$C286-'RESOLUCIONES 2023'!$J286</f>
        <v>-1157</v>
      </c>
      <c r="L286" s="21"/>
      <c r="M286" s="21"/>
      <c r="N286" s="21"/>
      <c r="O286" s="21"/>
    </row>
    <row r="287" ht="15.75" customHeight="1">
      <c r="A287" s="73" t="s">
        <v>7852</v>
      </c>
      <c r="B287" s="351">
        <v>285.0</v>
      </c>
      <c r="C287" s="130">
        <v>45049.0</v>
      </c>
      <c r="D287" s="73" t="s">
        <v>8589</v>
      </c>
      <c r="E287" s="798" t="s">
        <v>10279</v>
      </c>
      <c r="F287" s="73" t="s">
        <v>2253</v>
      </c>
      <c r="G287" s="169" t="s">
        <v>9675</v>
      </c>
      <c r="H287" s="287"/>
      <c r="I287" s="285"/>
      <c r="J287" s="22">
        <f t="shared" si="1"/>
        <v>46206</v>
      </c>
      <c r="K287" s="73">
        <f>'RESOLUCIONES 2023'!$C287-'RESOLUCIONES 2023'!$J287</f>
        <v>-1157</v>
      </c>
      <c r="L287" s="21"/>
      <c r="M287" s="21"/>
      <c r="N287" s="21"/>
      <c r="O287" s="21"/>
    </row>
    <row r="288" ht="15.75" customHeight="1">
      <c r="A288" s="73" t="s">
        <v>7852</v>
      </c>
      <c r="B288" s="351">
        <v>286.0</v>
      </c>
      <c r="C288" s="130">
        <v>45049.0</v>
      </c>
      <c r="D288" s="73" t="s">
        <v>10276</v>
      </c>
      <c r="E288" s="130" t="s">
        <v>10277</v>
      </c>
      <c r="F288" s="73" t="s">
        <v>2751</v>
      </c>
      <c r="G288" s="169"/>
      <c r="H288" s="287"/>
      <c r="I288" s="285"/>
      <c r="J288" s="22">
        <f t="shared" si="1"/>
        <v>46206</v>
      </c>
      <c r="K288" s="73">
        <f>'RESOLUCIONES 2023'!$C288-'RESOLUCIONES 2023'!$J288</f>
        <v>-1157</v>
      </c>
      <c r="L288" s="21"/>
      <c r="M288" s="21"/>
      <c r="N288" s="21"/>
      <c r="O288" s="21"/>
    </row>
    <row r="289" ht="15.75" customHeight="1">
      <c r="A289" s="73" t="s">
        <v>7852</v>
      </c>
      <c r="B289" s="351">
        <v>287.0</v>
      </c>
      <c r="C289" s="130">
        <v>45049.0</v>
      </c>
      <c r="D289" s="73" t="s">
        <v>10272</v>
      </c>
      <c r="E289" s="130" t="s">
        <v>10273</v>
      </c>
      <c r="F289" s="73" t="s">
        <v>2751</v>
      </c>
      <c r="G289" s="169"/>
      <c r="H289" s="287"/>
      <c r="I289" s="285"/>
      <c r="J289" s="22">
        <f t="shared" si="1"/>
        <v>46206</v>
      </c>
      <c r="K289" s="73">
        <f>'RESOLUCIONES 2023'!$C289-'RESOLUCIONES 2023'!$J289</f>
        <v>-1157</v>
      </c>
      <c r="L289" s="21"/>
      <c r="M289" s="21"/>
      <c r="N289" s="21"/>
      <c r="O289" s="21"/>
    </row>
    <row r="290" ht="15.75" customHeight="1">
      <c r="A290" s="73" t="s">
        <v>7852</v>
      </c>
      <c r="B290" s="351">
        <v>288.0</v>
      </c>
      <c r="C290" s="130">
        <v>45051.0</v>
      </c>
      <c r="D290" s="73" t="s">
        <v>6800</v>
      </c>
      <c r="E290" s="130" t="s">
        <v>10283</v>
      </c>
      <c r="F290" s="73" t="s">
        <v>18</v>
      </c>
      <c r="G290" s="169"/>
      <c r="H290" s="287"/>
      <c r="I290" s="285"/>
      <c r="J290" s="22">
        <f t="shared" si="1"/>
        <v>46206</v>
      </c>
      <c r="K290" s="73">
        <f>'RESOLUCIONES 2023'!$C290-'RESOLUCIONES 2023'!$J290</f>
        <v>-1155</v>
      </c>
      <c r="L290" s="21"/>
      <c r="M290" s="21"/>
      <c r="N290" s="21"/>
      <c r="O290" s="21"/>
    </row>
    <row r="291" ht="15.75" customHeight="1">
      <c r="A291" s="73" t="s">
        <v>7852</v>
      </c>
      <c r="B291" s="351">
        <v>289.0</v>
      </c>
      <c r="C291" s="130">
        <v>45051.0</v>
      </c>
      <c r="D291" s="73" t="s">
        <v>2579</v>
      </c>
      <c r="E291" s="130" t="s">
        <v>10284</v>
      </c>
      <c r="F291" s="73" t="s">
        <v>18</v>
      </c>
      <c r="G291" s="169"/>
      <c r="H291" s="287"/>
      <c r="I291" s="285"/>
      <c r="J291" s="22">
        <f t="shared" si="1"/>
        <v>46206</v>
      </c>
      <c r="K291" s="73">
        <f>'RESOLUCIONES 2023'!$C291-'RESOLUCIONES 2023'!$J291</f>
        <v>-1155</v>
      </c>
      <c r="L291" s="21"/>
      <c r="M291" s="21"/>
      <c r="N291" s="21"/>
      <c r="O291" s="21"/>
    </row>
    <row r="292" ht="15.75" customHeight="1">
      <c r="A292" s="73" t="s">
        <v>7852</v>
      </c>
      <c r="B292" s="351">
        <v>290.0</v>
      </c>
      <c r="C292" s="130">
        <v>45051.0</v>
      </c>
      <c r="D292" s="73" t="s">
        <v>2748</v>
      </c>
      <c r="E292" s="130" t="s">
        <v>2749</v>
      </c>
      <c r="F292" s="73" t="s">
        <v>18</v>
      </c>
      <c r="G292" s="169"/>
      <c r="H292" s="287"/>
      <c r="I292" s="285"/>
      <c r="J292" s="22">
        <f t="shared" si="1"/>
        <v>46206</v>
      </c>
      <c r="K292" s="73">
        <f>'RESOLUCIONES 2023'!$C292-'RESOLUCIONES 2023'!$J292</f>
        <v>-1155</v>
      </c>
      <c r="L292" s="21"/>
      <c r="M292" s="21"/>
      <c r="N292" s="21"/>
      <c r="O292" s="21"/>
    </row>
    <row r="293" ht="15.75" customHeight="1">
      <c r="A293" s="73" t="s">
        <v>7852</v>
      </c>
      <c r="B293" s="351">
        <v>291.0</v>
      </c>
      <c r="C293" s="130">
        <v>45054.0</v>
      </c>
      <c r="D293" s="73" t="s">
        <v>10288</v>
      </c>
      <c r="E293" s="130" t="s">
        <v>8650</v>
      </c>
      <c r="F293" s="73" t="s">
        <v>1624</v>
      </c>
      <c r="G293" s="169"/>
      <c r="H293" s="287"/>
      <c r="I293" s="285"/>
      <c r="J293" s="22">
        <f t="shared" si="1"/>
        <v>46206</v>
      </c>
      <c r="K293" s="73">
        <f>'RESOLUCIONES 2023'!$C293-'RESOLUCIONES 2023'!$J293</f>
        <v>-1152</v>
      </c>
      <c r="L293" s="21"/>
      <c r="M293" s="21"/>
      <c r="N293" s="21"/>
      <c r="O293" s="21"/>
    </row>
    <row r="294" ht="15.75" customHeight="1">
      <c r="A294" s="73" t="s">
        <v>7852</v>
      </c>
      <c r="B294" s="351">
        <v>292.0</v>
      </c>
      <c r="C294" s="130">
        <v>45054.0</v>
      </c>
      <c r="D294" s="73" t="s">
        <v>10081</v>
      </c>
      <c r="E294" s="130" t="s">
        <v>10180</v>
      </c>
      <c r="F294" s="73" t="s">
        <v>1624</v>
      </c>
      <c r="G294" s="169"/>
      <c r="H294" s="287"/>
      <c r="I294" s="285"/>
      <c r="J294" s="22">
        <f t="shared" si="1"/>
        <v>46206</v>
      </c>
      <c r="K294" s="73">
        <f>'RESOLUCIONES 2023'!$C294-'RESOLUCIONES 2023'!$J294</f>
        <v>-1152</v>
      </c>
      <c r="L294" s="21"/>
      <c r="M294" s="21"/>
      <c r="N294" s="21"/>
      <c r="O294" s="21"/>
    </row>
    <row r="295" ht="15.75" customHeight="1">
      <c r="A295" s="73" t="s">
        <v>7852</v>
      </c>
      <c r="B295" s="351">
        <v>293.0</v>
      </c>
      <c r="C295" s="130">
        <v>45054.0</v>
      </c>
      <c r="D295" s="622" t="s">
        <v>14548</v>
      </c>
      <c r="E295" s="130" t="s">
        <v>8513</v>
      </c>
      <c r="F295" s="73" t="s">
        <v>1624</v>
      </c>
      <c r="G295" s="169"/>
      <c r="H295" s="287"/>
      <c r="I295" s="285"/>
      <c r="J295" s="22">
        <f t="shared" si="1"/>
        <v>46206</v>
      </c>
      <c r="K295" s="73">
        <f>'RESOLUCIONES 2023'!$C295-'RESOLUCIONES 2023'!$J295</f>
        <v>-1152</v>
      </c>
      <c r="L295" s="21"/>
      <c r="M295" s="21"/>
      <c r="N295" s="21"/>
      <c r="O295" s="21"/>
    </row>
    <row r="296" ht="15.75" customHeight="1">
      <c r="A296" s="73" t="s">
        <v>7852</v>
      </c>
      <c r="B296" s="351">
        <v>294.0</v>
      </c>
      <c r="C296" s="130">
        <v>45054.0</v>
      </c>
      <c r="D296" s="73" t="s">
        <v>2092</v>
      </c>
      <c r="E296" s="130" t="s">
        <v>1328</v>
      </c>
      <c r="F296" s="73" t="s">
        <v>10287</v>
      </c>
      <c r="G296" s="169"/>
      <c r="H296" s="287"/>
      <c r="I296" s="285"/>
      <c r="J296" s="22">
        <f t="shared" si="1"/>
        <v>46206</v>
      </c>
      <c r="K296" s="73">
        <f>'RESOLUCIONES 2023'!$C296-'RESOLUCIONES 2023'!$J296</f>
        <v>-1152</v>
      </c>
      <c r="L296" s="21"/>
      <c r="M296" s="21"/>
      <c r="N296" s="21"/>
      <c r="O296" s="21"/>
    </row>
    <row r="297" ht="15.75" customHeight="1">
      <c r="A297" s="73" t="s">
        <v>7852</v>
      </c>
      <c r="B297" s="351">
        <v>295.0</v>
      </c>
      <c r="C297" s="130">
        <v>45054.0</v>
      </c>
      <c r="D297" s="73" t="s">
        <v>9520</v>
      </c>
      <c r="E297" s="130" t="s">
        <v>9521</v>
      </c>
      <c r="F297" s="73" t="s">
        <v>10285</v>
      </c>
      <c r="G297" s="169"/>
      <c r="H297" s="287"/>
      <c r="I297" s="285"/>
      <c r="J297" s="22">
        <f t="shared" si="1"/>
        <v>46206</v>
      </c>
      <c r="K297" s="73">
        <f>'RESOLUCIONES 2023'!$C297-'RESOLUCIONES 2023'!$J297</f>
        <v>-1152</v>
      </c>
      <c r="L297" s="21"/>
      <c r="M297" s="21"/>
      <c r="N297" s="21"/>
      <c r="O297" s="21"/>
    </row>
    <row r="298" ht="15.75" customHeight="1">
      <c r="A298" s="73" t="s">
        <v>7852</v>
      </c>
      <c r="B298" s="351">
        <v>296.0</v>
      </c>
      <c r="C298" s="130">
        <v>45054.0</v>
      </c>
      <c r="D298" s="73" t="s">
        <v>14549</v>
      </c>
      <c r="E298" s="130" t="s">
        <v>2815</v>
      </c>
      <c r="F298" s="73" t="s">
        <v>10285</v>
      </c>
      <c r="G298" s="169"/>
      <c r="H298" s="287"/>
      <c r="I298" s="285"/>
      <c r="J298" s="22">
        <f t="shared" si="1"/>
        <v>46206</v>
      </c>
      <c r="K298" s="73">
        <f>'RESOLUCIONES 2023'!$C298-'RESOLUCIONES 2023'!$J298</f>
        <v>-1152</v>
      </c>
      <c r="L298" s="21"/>
      <c r="M298" s="21"/>
      <c r="N298" s="21"/>
      <c r="O298" s="21"/>
    </row>
    <row r="299" ht="15.75" customHeight="1">
      <c r="A299" s="73" t="s">
        <v>7852</v>
      </c>
      <c r="B299" s="351">
        <v>297.0</v>
      </c>
      <c r="C299" s="130">
        <v>45054.0</v>
      </c>
      <c r="D299" s="73" t="s">
        <v>2512</v>
      </c>
      <c r="E299" s="197" t="s">
        <v>2513</v>
      </c>
      <c r="F299" s="73" t="s">
        <v>1593</v>
      </c>
      <c r="G299" s="300" t="s">
        <v>9680</v>
      </c>
      <c r="H299" s="287"/>
      <c r="I299" s="285"/>
      <c r="J299" s="22">
        <f t="shared" si="1"/>
        <v>46206</v>
      </c>
      <c r="K299" s="73">
        <f>'RESOLUCIONES 2023'!$C299-'RESOLUCIONES 2023'!$J299</f>
        <v>-1152</v>
      </c>
      <c r="L299" s="21"/>
      <c r="M299" s="21"/>
      <c r="N299" s="21"/>
      <c r="O299" s="21"/>
    </row>
    <row r="300" ht="15.75" customHeight="1">
      <c r="A300" s="73" t="s">
        <v>7852</v>
      </c>
      <c r="B300" s="351">
        <v>298.0</v>
      </c>
      <c r="C300" s="130">
        <v>45054.0</v>
      </c>
      <c r="D300" s="73" t="s">
        <v>4484</v>
      </c>
      <c r="E300" s="130" t="s">
        <v>7674</v>
      </c>
      <c r="F300" s="73" t="s">
        <v>1593</v>
      </c>
      <c r="G300" s="300" t="s">
        <v>9680</v>
      </c>
      <c r="H300" s="287"/>
      <c r="I300" s="285"/>
      <c r="J300" s="22">
        <f t="shared" si="1"/>
        <v>46206</v>
      </c>
      <c r="K300" s="73">
        <f>'RESOLUCIONES 2023'!$C300-'RESOLUCIONES 2023'!$J300</f>
        <v>-1152</v>
      </c>
      <c r="L300" s="21"/>
      <c r="M300" s="21"/>
      <c r="N300" s="21"/>
      <c r="O300" s="21"/>
    </row>
    <row r="301" ht="15.75" customHeight="1">
      <c r="A301" s="73" t="s">
        <v>7852</v>
      </c>
      <c r="B301" s="351">
        <v>299.0</v>
      </c>
      <c r="C301" s="130">
        <v>45056.0</v>
      </c>
      <c r="D301" s="73" t="s">
        <v>9212</v>
      </c>
      <c r="E301" s="130" t="s">
        <v>9802</v>
      </c>
      <c r="F301" s="73" t="s">
        <v>8629</v>
      </c>
      <c r="G301" s="169"/>
      <c r="H301" s="287"/>
      <c r="I301" s="285"/>
      <c r="J301" s="22">
        <f t="shared" si="1"/>
        <v>46206</v>
      </c>
      <c r="K301" s="73">
        <f>'RESOLUCIONES 2023'!$C301-'RESOLUCIONES 2023'!$J301</f>
        <v>-1150</v>
      </c>
      <c r="L301" s="21"/>
      <c r="M301" s="21"/>
      <c r="N301" s="21"/>
      <c r="O301" s="21"/>
    </row>
    <row r="302" ht="15.75" customHeight="1">
      <c r="A302" s="73" t="s">
        <v>7852</v>
      </c>
      <c r="B302" s="351">
        <v>300.0</v>
      </c>
      <c r="C302" s="130">
        <v>45056.0</v>
      </c>
      <c r="D302" s="182" t="s">
        <v>1467</v>
      </c>
      <c r="E302" s="130" t="s">
        <v>7906</v>
      </c>
      <c r="F302" s="73" t="s">
        <v>1593</v>
      </c>
      <c r="G302" s="300" t="s">
        <v>9680</v>
      </c>
      <c r="H302" s="287"/>
      <c r="I302" s="285"/>
      <c r="J302" s="22">
        <f t="shared" si="1"/>
        <v>46206</v>
      </c>
      <c r="K302" s="73">
        <f>'RESOLUCIONES 2023'!$C302-'RESOLUCIONES 2023'!$J302</f>
        <v>-1150</v>
      </c>
      <c r="L302" s="21"/>
      <c r="M302" s="21"/>
      <c r="N302" s="21"/>
      <c r="O302" s="21"/>
    </row>
    <row r="303" ht="15.75" customHeight="1">
      <c r="A303" s="73" t="s">
        <v>7852</v>
      </c>
      <c r="B303" s="351">
        <v>301.0</v>
      </c>
      <c r="C303" s="130">
        <v>45056.0</v>
      </c>
      <c r="D303" s="182" t="s">
        <v>7442</v>
      </c>
      <c r="E303" s="130" t="s">
        <v>7443</v>
      </c>
      <c r="F303" s="73" t="s">
        <v>1593</v>
      </c>
      <c r="G303" s="348" t="s">
        <v>9302</v>
      </c>
      <c r="H303" s="287"/>
      <c r="I303" s="285"/>
      <c r="J303" s="22">
        <f t="shared" si="1"/>
        <v>46206</v>
      </c>
      <c r="K303" s="73">
        <f>'RESOLUCIONES 2023'!$C303-'RESOLUCIONES 2023'!$J303</f>
        <v>-1150</v>
      </c>
      <c r="L303" s="21"/>
      <c r="M303" s="21"/>
      <c r="N303" s="21"/>
      <c r="O303" s="21"/>
    </row>
    <row r="304" ht="15.75" customHeight="1">
      <c r="A304" s="73" t="s">
        <v>7852</v>
      </c>
      <c r="B304" s="351">
        <v>302.0</v>
      </c>
      <c r="C304" s="130">
        <v>45056.0</v>
      </c>
      <c r="D304" s="73" t="s">
        <v>8085</v>
      </c>
      <c r="E304" s="797" t="s">
        <v>8763</v>
      </c>
      <c r="F304" s="73" t="s">
        <v>2253</v>
      </c>
      <c r="G304" s="169" t="s">
        <v>90</v>
      </c>
      <c r="H304" s="287"/>
      <c r="I304" s="285"/>
      <c r="J304" s="22">
        <f t="shared" si="1"/>
        <v>46206</v>
      </c>
      <c r="K304" s="73">
        <f>'RESOLUCIONES 2023'!$C304-'RESOLUCIONES 2023'!$J304</f>
        <v>-1150</v>
      </c>
      <c r="L304" s="21"/>
      <c r="M304" s="21"/>
      <c r="N304" s="21"/>
      <c r="O304" s="21"/>
    </row>
    <row r="305" ht="15.75" customHeight="1">
      <c r="A305" s="73" t="s">
        <v>7852</v>
      </c>
      <c r="B305" s="351">
        <v>303.0</v>
      </c>
      <c r="C305" s="130">
        <v>45056.0</v>
      </c>
      <c r="D305" s="73" t="s">
        <v>7518</v>
      </c>
      <c r="E305" s="797" t="s">
        <v>7519</v>
      </c>
      <c r="F305" s="73" t="s">
        <v>2253</v>
      </c>
      <c r="G305" s="169" t="s">
        <v>10290</v>
      </c>
      <c r="H305" s="287"/>
      <c r="I305" s="285"/>
      <c r="J305" s="22">
        <f t="shared" si="1"/>
        <v>46206</v>
      </c>
      <c r="K305" s="73">
        <f>'RESOLUCIONES 2023'!$C305-'RESOLUCIONES 2023'!$J305</f>
        <v>-1150</v>
      </c>
      <c r="L305" s="21"/>
      <c r="M305" s="21"/>
      <c r="N305" s="21"/>
      <c r="O305" s="21"/>
    </row>
    <row r="306" ht="15.75" customHeight="1">
      <c r="A306" s="73" t="s">
        <v>7852</v>
      </c>
      <c r="B306" s="351">
        <v>304.0</v>
      </c>
      <c r="C306" s="130">
        <v>45056.0</v>
      </c>
      <c r="D306" s="227" t="s">
        <v>1654</v>
      </c>
      <c r="E306" s="130" t="s">
        <v>10292</v>
      </c>
      <c r="F306" s="73" t="s">
        <v>1593</v>
      </c>
      <c r="G306" s="300" t="s">
        <v>9680</v>
      </c>
      <c r="H306" s="287"/>
      <c r="I306" s="285"/>
      <c r="J306" s="22">
        <f t="shared" si="1"/>
        <v>46206</v>
      </c>
      <c r="K306" s="73">
        <f>'RESOLUCIONES 2023'!$C306-'RESOLUCIONES 2023'!$J306</f>
        <v>-1150</v>
      </c>
      <c r="L306" s="21"/>
      <c r="M306" s="21"/>
      <c r="N306" s="21"/>
      <c r="O306" s="21"/>
    </row>
    <row r="307" ht="15.75" customHeight="1">
      <c r="A307" s="73" t="s">
        <v>7852</v>
      </c>
      <c r="B307" s="351">
        <v>305.0</v>
      </c>
      <c r="C307" s="130">
        <v>45056.0</v>
      </c>
      <c r="D307" s="73" t="s">
        <v>8217</v>
      </c>
      <c r="E307" s="130" t="s">
        <v>7996</v>
      </c>
      <c r="F307" s="73" t="s">
        <v>2751</v>
      </c>
      <c r="G307" s="169"/>
      <c r="H307" s="287"/>
      <c r="I307" s="285"/>
      <c r="J307" s="22">
        <f t="shared" si="1"/>
        <v>46206</v>
      </c>
      <c r="K307" s="73">
        <f>'RESOLUCIONES 2023'!$C307-'RESOLUCIONES 2023'!$J307</f>
        <v>-1150</v>
      </c>
      <c r="L307" s="21"/>
      <c r="M307" s="21"/>
      <c r="N307" s="21"/>
      <c r="O307" s="21"/>
    </row>
    <row r="308" ht="15.75" customHeight="1">
      <c r="A308" s="73" t="s">
        <v>7852</v>
      </c>
      <c r="B308" s="351">
        <v>306.0</v>
      </c>
      <c r="C308" s="130">
        <v>45056.0</v>
      </c>
      <c r="D308" s="73" t="s">
        <v>8379</v>
      </c>
      <c r="E308" s="130" t="s">
        <v>8380</v>
      </c>
      <c r="F308" s="73" t="s">
        <v>2751</v>
      </c>
      <c r="G308" s="169"/>
      <c r="H308" s="287"/>
      <c r="I308" s="285"/>
      <c r="J308" s="22">
        <f t="shared" si="1"/>
        <v>46206</v>
      </c>
      <c r="K308" s="73">
        <f>'RESOLUCIONES 2023'!$C308-'RESOLUCIONES 2023'!$J308</f>
        <v>-1150</v>
      </c>
      <c r="L308" s="21"/>
      <c r="M308" s="21"/>
      <c r="N308" s="21"/>
      <c r="O308" s="21"/>
    </row>
    <row r="309" ht="15.75" customHeight="1">
      <c r="A309" s="73" t="s">
        <v>7852</v>
      </c>
      <c r="B309" s="351">
        <v>307.0</v>
      </c>
      <c r="C309" s="130">
        <v>45056.0</v>
      </c>
      <c r="D309" s="73" t="s">
        <v>1257</v>
      </c>
      <c r="E309" s="130" t="s">
        <v>10293</v>
      </c>
      <c r="F309" s="73" t="s">
        <v>2751</v>
      </c>
      <c r="G309" s="169"/>
      <c r="H309" s="287"/>
      <c r="I309" s="285"/>
      <c r="J309" s="22">
        <f t="shared" si="1"/>
        <v>46206</v>
      </c>
      <c r="K309" s="73">
        <f>'RESOLUCIONES 2023'!$C309-'RESOLUCIONES 2023'!$J309</f>
        <v>-1150</v>
      </c>
      <c r="L309" s="21"/>
      <c r="M309" s="21"/>
      <c r="N309" s="21"/>
      <c r="O309" s="21"/>
    </row>
    <row r="310" ht="15.75" customHeight="1">
      <c r="A310" s="73" t="s">
        <v>7852</v>
      </c>
      <c r="B310" s="351">
        <v>308.0</v>
      </c>
      <c r="C310" s="130">
        <v>45056.0</v>
      </c>
      <c r="D310" s="73" t="s">
        <v>9629</v>
      </c>
      <c r="E310" s="130" t="s">
        <v>10291</v>
      </c>
      <c r="F310" s="73" t="s">
        <v>2751</v>
      </c>
      <c r="G310" s="169"/>
      <c r="H310" s="287"/>
      <c r="I310" s="285"/>
      <c r="J310" s="22">
        <f t="shared" si="1"/>
        <v>46206</v>
      </c>
      <c r="K310" s="73">
        <f>'RESOLUCIONES 2023'!$C310-'RESOLUCIONES 2023'!$J310</f>
        <v>-1150</v>
      </c>
      <c r="L310" s="21"/>
      <c r="M310" s="21"/>
      <c r="N310" s="21"/>
      <c r="O310" s="21"/>
    </row>
    <row r="311" ht="15.75" customHeight="1">
      <c r="A311" s="73" t="s">
        <v>7852</v>
      </c>
      <c r="B311" s="351">
        <v>309.0</v>
      </c>
      <c r="C311" s="130">
        <v>45056.0</v>
      </c>
      <c r="D311" s="73" t="s">
        <v>10281</v>
      </c>
      <c r="E311" s="130" t="s">
        <v>10296</v>
      </c>
      <c r="F311" s="73" t="s">
        <v>2751</v>
      </c>
      <c r="G311" s="169"/>
      <c r="H311" s="287"/>
      <c r="I311" s="285"/>
      <c r="J311" s="22">
        <f t="shared" si="1"/>
        <v>46206</v>
      </c>
      <c r="K311" s="73">
        <f>'RESOLUCIONES 2023'!$C311-'RESOLUCIONES 2023'!$J311</f>
        <v>-1150</v>
      </c>
      <c r="L311" s="21"/>
      <c r="M311" s="21"/>
      <c r="N311" s="21"/>
      <c r="O311" s="21"/>
    </row>
    <row r="312" ht="15.75" customHeight="1">
      <c r="A312" s="73" t="s">
        <v>7852</v>
      </c>
      <c r="B312" s="351">
        <v>310.0</v>
      </c>
      <c r="C312" s="130">
        <v>45056.0</v>
      </c>
      <c r="D312" s="73" t="s">
        <v>3705</v>
      </c>
      <c r="E312" s="130" t="s">
        <v>10289</v>
      </c>
      <c r="F312" s="73" t="s">
        <v>2751</v>
      </c>
      <c r="G312" s="169"/>
      <c r="H312" s="287"/>
      <c r="I312" s="285"/>
      <c r="J312" s="22">
        <f t="shared" si="1"/>
        <v>46206</v>
      </c>
      <c r="K312" s="73">
        <f>'RESOLUCIONES 2023'!$C312-'RESOLUCIONES 2023'!$J312</f>
        <v>-1150</v>
      </c>
      <c r="L312" s="21"/>
      <c r="M312" s="21"/>
      <c r="N312" s="21"/>
      <c r="O312" s="21"/>
    </row>
    <row r="313" ht="15.75" customHeight="1">
      <c r="A313" s="73" t="s">
        <v>7852</v>
      </c>
      <c r="B313" s="351">
        <v>311.0</v>
      </c>
      <c r="C313" s="130">
        <v>45057.0</v>
      </c>
      <c r="D313" s="262" t="s">
        <v>3617</v>
      </c>
      <c r="E313" s="130" t="s">
        <v>10297</v>
      </c>
      <c r="F313" s="73" t="s">
        <v>1593</v>
      </c>
      <c r="G313" s="300" t="s">
        <v>9680</v>
      </c>
      <c r="H313" s="287"/>
      <c r="I313" s="285"/>
      <c r="J313" s="22">
        <f t="shared" si="1"/>
        <v>46206</v>
      </c>
      <c r="K313" s="73">
        <f>'RESOLUCIONES 2023'!$C313-'RESOLUCIONES 2023'!$J313</f>
        <v>-1149</v>
      </c>
      <c r="L313" s="21"/>
      <c r="M313" s="21"/>
      <c r="N313" s="21"/>
      <c r="O313" s="21"/>
    </row>
    <row r="314" ht="15.75" customHeight="1">
      <c r="A314" s="73" t="s">
        <v>7852</v>
      </c>
      <c r="B314" s="351">
        <v>312.0</v>
      </c>
      <c r="C314" s="130">
        <v>45057.0</v>
      </c>
      <c r="D314" s="262" t="s">
        <v>7167</v>
      </c>
      <c r="E314" s="130" t="s">
        <v>10016</v>
      </c>
      <c r="F314" s="73" t="s">
        <v>1593</v>
      </c>
      <c r="G314" s="300" t="s">
        <v>9680</v>
      </c>
      <c r="H314" s="287"/>
      <c r="I314" s="285"/>
      <c r="J314" s="22">
        <f t="shared" si="1"/>
        <v>46206</v>
      </c>
      <c r="K314" s="73">
        <f>'RESOLUCIONES 2023'!$C314-'RESOLUCIONES 2023'!$J314</f>
        <v>-1149</v>
      </c>
      <c r="L314" s="21"/>
      <c r="M314" s="21"/>
      <c r="N314" s="21"/>
      <c r="O314" s="21"/>
    </row>
    <row r="315" ht="15.75" customHeight="1">
      <c r="A315" s="73" t="s">
        <v>7852</v>
      </c>
      <c r="B315" s="351">
        <v>313.0</v>
      </c>
      <c r="C315" s="130">
        <v>45058.0</v>
      </c>
      <c r="D315" s="73" t="s">
        <v>10298</v>
      </c>
      <c r="E315" s="130" t="s">
        <v>10299</v>
      </c>
      <c r="F315" s="73" t="s">
        <v>10300</v>
      </c>
      <c r="G315" s="169"/>
      <c r="H315" s="287"/>
      <c r="I315" s="285"/>
      <c r="J315" s="22">
        <f t="shared" si="1"/>
        <v>46206</v>
      </c>
      <c r="K315" s="73">
        <f>'RESOLUCIONES 2023'!$C315-'RESOLUCIONES 2023'!$J315</f>
        <v>-1148</v>
      </c>
      <c r="L315" s="21"/>
      <c r="M315" s="21"/>
      <c r="N315" s="21"/>
      <c r="O315" s="21"/>
    </row>
    <row r="316" ht="15.75" customHeight="1">
      <c r="A316" s="73" t="s">
        <v>7852</v>
      </c>
      <c r="B316" s="351">
        <v>314.0</v>
      </c>
      <c r="C316" s="130">
        <v>45058.0</v>
      </c>
      <c r="D316" s="73" t="s">
        <v>10286</v>
      </c>
      <c r="E316" s="130" t="s">
        <v>2815</v>
      </c>
      <c r="F316" s="73" t="s">
        <v>2968</v>
      </c>
      <c r="G316" s="169"/>
      <c r="H316" s="287"/>
      <c r="I316" s="285"/>
      <c r="J316" s="22">
        <f t="shared" si="1"/>
        <v>46206</v>
      </c>
      <c r="K316" s="73">
        <f>'RESOLUCIONES 2023'!$C316-'RESOLUCIONES 2023'!$J316</f>
        <v>-1148</v>
      </c>
      <c r="L316" s="21"/>
      <c r="M316" s="21"/>
      <c r="N316" s="21"/>
      <c r="O316" s="21"/>
    </row>
    <row r="317" ht="15.75" customHeight="1">
      <c r="A317" s="73" t="s">
        <v>7852</v>
      </c>
      <c r="B317" s="351">
        <v>315.0</v>
      </c>
      <c r="C317" s="130">
        <v>45058.0</v>
      </c>
      <c r="D317" s="73" t="s">
        <v>10301</v>
      </c>
      <c r="E317" s="130" t="s">
        <v>9969</v>
      </c>
      <c r="F317" s="73" t="s">
        <v>1624</v>
      </c>
      <c r="G317" s="169"/>
      <c r="H317" s="287"/>
      <c r="I317" s="285"/>
      <c r="J317" s="22">
        <f t="shared" si="1"/>
        <v>46206</v>
      </c>
      <c r="K317" s="73">
        <f>'RESOLUCIONES 2023'!$C317-'RESOLUCIONES 2023'!$J317</f>
        <v>-1148</v>
      </c>
      <c r="L317" s="21"/>
      <c r="M317" s="21"/>
      <c r="N317" s="21"/>
      <c r="O317" s="21"/>
    </row>
    <row r="318" ht="15.75" customHeight="1">
      <c r="A318" s="73" t="s">
        <v>7852</v>
      </c>
      <c r="B318" s="351">
        <v>316.0</v>
      </c>
      <c r="C318" s="130">
        <v>45058.0</v>
      </c>
      <c r="D318" s="73" t="s">
        <v>2701</v>
      </c>
      <c r="E318" s="130" t="s">
        <v>9504</v>
      </c>
      <c r="F318" s="73" t="s">
        <v>10100</v>
      </c>
      <c r="G318" s="169"/>
      <c r="H318" s="287"/>
      <c r="I318" s="285"/>
      <c r="J318" s="22">
        <f t="shared" si="1"/>
        <v>46206</v>
      </c>
      <c r="K318" s="73">
        <f>'RESOLUCIONES 2023'!$C318-'RESOLUCIONES 2023'!$J318</f>
        <v>-1148</v>
      </c>
      <c r="L318" s="21"/>
      <c r="M318" s="21"/>
      <c r="N318" s="21"/>
      <c r="O318" s="21"/>
    </row>
    <row r="319" ht="15.75" customHeight="1">
      <c r="A319" s="73" t="s">
        <v>7852</v>
      </c>
      <c r="B319" s="351">
        <v>317.0</v>
      </c>
      <c r="C319" s="130">
        <v>45062.0</v>
      </c>
      <c r="D319" s="73" t="s">
        <v>10304</v>
      </c>
      <c r="E319" s="130"/>
      <c r="F319" s="73" t="s">
        <v>10305</v>
      </c>
      <c r="G319" s="169"/>
      <c r="H319" s="287"/>
      <c r="I319" s="285"/>
      <c r="J319" s="22">
        <f t="shared" si="1"/>
        <v>46206</v>
      </c>
      <c r="K319" s="73">
        <f>'RESOLUCIONES 2023'!$C319-'RESOLUCIONES 2023'!$J319</f>
        <v>-1144</v>
      </c>
      <c r="L319" s="21"/>
      <c r="M319" s="21"/>
      <c r="N319" s="21"/>
      <c r="O319" s="21"/>
    </row>
    <row r="320" ht="15.75" customHeight="1">
      <c r="A320" s="73" t="s">
        <v>7852</v>
      </c>
      <c r="B320" s="351">
        <v>318.0</v>
      </c>
      <c r="C320" s="130">
        <v>45062.0</v>
      </c>
      <c r="D320" s="73" t="s">
        <v>10302</v>
      </c>
      <c r="E320" s="130"/>
      <c r="F320" s="73" t="s">
        <v>10303</v>
      </c>
      <c r="G320" s="169"/>
      <c r="H320" s="287"/>
      <c r="I320" s="285"/>
      <c r="J320" s="22">
        <f t="shared" si="1"/>
        <v>46206</v>
      </c>
      <c r="K320" s="73">
        <f>'RESOLUCIONES 2023'!$C320-'RESOLUCIONES 2023'!$J320</f>
        <v>-1144</v>
      </c>
      <c r="L320" s="21"/>
      <c r="M320" s="21"/>
      <c r="N320" s="21"/>
      <c r="O320" s="21"/>
    </row>
    <row r="321" ht="15.75" customHeight="1">
      <c r="A321" s="73" t="s">
        <v>7852</v>
      </c>
      <c r="B321" s="351">
        <v>319.0</v>
      </c>
      <c r="C321" s="130">
        <v>45062.0</v>
      </c>
      <c r="D321" s="73" t="s">
        <v>9520</v>
      </c>
      <c r="E321" s="130" t="s">
        <v>9521</v>
      </c>
      <c r="F321" s="73" t="s">
        <v>1624</v>
      </c>
      <c r="G321" s="169"/>
      <c r="H321" s="287"/>
      <c r="I321" s="285"/>
      <c r="J321" s="22">
        <f t="shared" si="1"/>
        <v>46206</v>
      </c>
      <c r="K321" s="73">
        <f>'RESOLUCIONES 2023'!$C321-'RESOLUCIONES 2023'!$J321</f>
        <v>-1144</v>
      </c>
      <c r="L321" s="21"/>
      <c r="M321" s="21"/>
      <c r="N321" s="21"/>
      <c r="O321" s="21"/>
    </row>
    <row r="322" ht="15.75" customHeight="1">
      <c r="A322" s="73" t="s">
        <v>7852</v>
      </c>
      <c r="B322" s="351">
        <v>320.0</v>
      </c>
      <c r="C322" s="130">
        <v>45062.0</v>
      </c>
      <c r="D322" s="73" t="s">
        <v>10308</v>
      </c>
      <c r="E322" s="130" t="s">
        <v>10309</v>
      </c>
      <c r="F322" s="73" t="s">
        <v>18</v>
      </c>
      <c r="G322" s="169" t="s">
        <v>10310</v>
      </c>
      <c r="H322" s="287"/>
      <c r="I322" s="285"/>
      <c r="J322" s="22">
        <f t="shared" si="1"/>
        <v>46206</v>
      </c>
      <c r="K322" s="73">
        <f>'RESOLUCIONES 2023'!$C322-'RESOLUCIONES 2023'!$J322</f>
        <v>-1144</v>
      </c>
      <c r="L322" s="21"/>
      <c r="M322" s="21"/>
      <c r="N322" s="21"/>
      <c r="O322" s="21"/>
    </row>
    <row r="323" ht="15.75" customHeight="1">
      <c r="A323" s="73" t="s">
        <v>7852</v>
      </c>
      <c r="B323" s="351">
        <v>321.0</v>
      </c>
      <c r="C323" s="130">
        <v>45062.0</v>
      </c>
      <c r="D323" s="73" t="s">
        <v>10306</v>
      </c>
      <c r="E323" s="130" t="s">
        <v>10307</v>
      </c>
      <c r="F323" s="73" t="s">
        <v>18</v>
      </c>
      <c r="G323" s="169" t="s">
        <v>9154</v>
      </c>
      <c r="H323" s="287"/>
      <c r="I323" s="285"/>
      <c r="J323" s="22">
        <f t="shared" si="1"/>
        <v>46206</v>
      </c>
      <c r="K323" s="73">
        <f>'RESOLUCIONES 2023'!$C323-'RESOLUCIONES 2023'!$J323</f>
        <v>-1144</v>
      </c>
      <c r="L323" s="21"/>
      <c r="M323" s="21"/>
      <c r="N323" s="21"/>
      <c r="O323" s="21"/>
    </row>
    <row r="324" ht="15.75" customHeight="1">
      <c r="A324" s="73" t="s">
        <v>7852</v>
      </c>
      <c r="B324" s="351">
        <v>322.0</v>
      </c>
      <c r="C324" s="130">
        <v>45063.0</v>
      </c>
      <c r="D324" s="73" t="s">
        <v>10329</v>
      </c>
      <c r="E324" s="130" t="s">
        <v>10330</v>
      </c>
      <c r="F324" s="73" t="s">
        <v>18</v>
      </c>
      <c r="G324" s="169" t="s">
        <v>2151</v>
      </c>
      <c r="H324" s="287"/>
      <c r="I324" s="285"/>
      <c r="J324" s="22">
        <f t="shared" si="1"/>
        <v>46206</v>
      </c>
      <c r="K324" s="73">
        <f>'RESOLUCIONES 2023'!$C324-'RESOLUCIONES 2023'!$J324</f>
        <v>-1143</v>
      </c>
      <c r="L324" s="21"/>
      <c r="M324" s="21"/>
      <c r="N324" s="21"/>
      <c r="O324" s="21"/>
    </row>
    <row r="325" ht="15.75" customHeight="1">
      <c r="A325" s="73" t="s">
        <v>7852</v>
      </c>
      <c r="B325" s="351">
        <v>323.0</v>
      </c>
      <c r="C325" s="130">
        <v>45063.0</v>
      </c>
      <c r="D325" s="73" t="s">
        <v>10324</v>
      </c>
      <c r="E325" s="130" t="s">
        <v>10325</v>
      </c>
      <c r="F325" s="73" t="s">
        <v>18</v>
      </c>
      <c r="G325" s="169" t="s">
        <v>10326</v>
      </c>
      <c r="H325" s="287"/>
      <c r="I325" s="285"/>
      <c r="J325" s="22">
        <f t="shared" si="1"/>
        <v>46206</v>
      </c>
      <c r="K325" s="73">
        <f>'RESOLUCIONES 2023'!$C325-'RESOLUCIONES 2023'!$J325</f>
        <v>-1143</v>
      </c>
      <c r="L325" s="21"/>
      <c r="M325" s="21"/>
      <c r="N325" s="21"/>
      <c r="O325" s="21"/>
    </row>
    <row r="326" ht="15.75" customHeight="1">
      <c r="A326" s="73" t="s">
        <v>7852</v>
      </c>
      <c r="B326" s="351">
        <v>324.0</v>
      </c>
      <c r="C326" s="130">
        <v>45063.0</v>
      </c>
      <c r="D326" s="73" t="s">
        <v>10316</v>
      </c>
      <c r="E326" s="130" t="s">
        <v>10317</v>
      </c>
      <c r="F326" s="73" t="s">
        <v>18</v>
      </c>
      <c r="G326" s="169" t="s">
        <v>4642</v>
      </c>
      <c r="H326" s="287"/>
      <c r="I326" s="285"/>
      <c r="J326" s="22">
        <f t="shared" si="1"/>
        <v>46206</v>
      </c>
      <c r="K326" s="73">
        <f>'RESOLUCIONES 2023'!$C326-'RESOLUCIONES 2023'!$J326</f>
        <v>-1143</v>
      </c>
      <c r="L326" s="21"/>
      <c r="M326" s="21"/>
      <c r="N326" s="21"/>
      <c r="O326" s="21"/>
    </row>
    <row r="327" ht="15.75" customHeight="1">
      <c r="A327" s="73" t="s">
        <v>7852</v>
      </c>
      <c r="B327" s="351">
        <v>325.0</v>
      </c>
      <c r="C327" s="130">
        <v>45063.0</v>
      </c>
      <c r="D327" s="73" t="s">
        <v>10311</v>
      </c>
      <c r="E327" s="130" t="s">
        <v>10312</v>
      </c>
      <c r="F327" s="73" t="s">
        <v>18</v>
      </c>
      <c r="G327" s="169" t="s">
        <v>8653</v>
      </c>
      <c r="H327" s="287"/>
      <c r="I327" s="285"/>
      <c r="J327" s="22">
        <f t="shared" si="1"/>
        <v>46206</v>
      </c>
      <c r="K327" s="73">
        <f>'RESOLUCIONES 2023'!$C327-'RESOLUCIONES 2023'!$J327</f>
        <v>-1143</v>
      </c>
      <c r="L327" s="21"/>
      <c r="M327" s="21"/>
      <c r="N327" s="21"/>
      <c r="O327" s="21"/>
    </row>
    <row r="328" ht="15.75" customHeight="1">
      <c r="A328" s="73" t="s">
        <v>7852</v>
      </c>
      <c r="B328" s="351">
        <v>326.0</v>
      </c>
      <c r="C328" s="130">
        <v>45063.0</v>
      </c>
      <c r="D328" s="289" t="s">
        <v>3334</v>
      </c>
      <c r="E328" s="290" t="s">
        <v>10313</v>
      </c>
      <c r="F328" s="289" t="s">
        <v>18</v>
      </c>
      <c r="G328" s="291" t="s">
        <v>7316</v>
      </c>
      <c r="H328" s="292"/>
      <c r="I328" s="293"/>
      <c r="J328" s="799">
        <f t="shared" si="1"/>
        <v>46206</v>
      </c>
      <c r="K328" s="73">
        <f>'RESOLUCIONES 2023'!$C328-'RESOLUCIONES 2023'!$J328</f>
        <v>-1143</v>
      </c>
      <c r="L328" s="297"/>
      <c r="M328" s="297"/>
      <c r="N328" s="297"/>
      <c r="O328" s="297"/>
    </row>
    <row r="329" ht="15.75" customHeight="1">
      <c r="A329" s="73" t="s">
        <v>7852</v>
      </c>
      <c r="B329" s="351">
        <v>327.0</v>
      </c>
      <c r="C329" s="130">
        <v>45063.0</v>
      </c>
      <c r="D329" s="73" t="s">
        <v>5513</v>
      </c>
      <c r="E329" s="130" t="s">
        <v>10314</v>
      </c>
      <c r="F329" s="73" t="s">
        <v>18</v>
      </c>
      <c r="G329" s="169" t="s">
        <v>10315</v>
      </c>
      <c r="H329" s="287"/>
      <c r="I329" s="285"/>
      <c r="J329" s="22">
        <f t="shared" si="1"/>
        <v>46206</v>
      </c>
      <c r="K329" s="73">
        <f>'RESOLUCIONES 2023'!$C329-'RESOLUCIONES 2023'!$J329</f>
        <v>-1143</v>
      </c>
      <c r="L329" s="21"/>
      <c r="M329" s="21"/>
      <c r="N329" s="21"/>
      <c r="O329" s="21"/>
    </row>
    <row r="330" ht="15.75" customHeight="1">
      <c r="A330" s="73" t="s">
        <v>7852</v>
      </c>
      <c r="B330" s="351">
        <v>328.0</v>
      </c>
      <c r="C330" s="130">
        <v>45063.0</v>
      </c>
      <c r="D330" s="73" t="s">
        <v>10318</v>
      </c>
      <c r="E330" s="130" t="s">
        <v>10319</v>
      </c>
      <c r="F330" s="73" t="s">
        <v>18</v>
      </c>
      <c r="G330" s="169" t="s">
        <v>4642</v>
      </c>
      <c r="H330" s="287"/>
      <c r="I330" s="285"/>
      <c r="J330" s="22">
        <f t="shared" si="1"/>
        <v>46206</v>
      </c>
      <c r="K330" s="73">
        <f>'RESOLUCIONES 2023'!$C330-'RESOLUCIONES 2023'!$J330</f>
        <v>-1143</v>
      </c>
      <c r="L330" s="21"/>
      <c r="M330" s="21"/>
      <c r="N330" s="21"/>
      <c r="O330" s="21"/>
    </row>
    <row r="331" ht="15.75" customHeight="1">
      <c r="A331" s="73" t="s">
        <v>7852</v>
      </c>
      <c r="B331" s="351">
        <v>329.0</v>
      </c>
      <c r="C331" s="130">
        <v>45063.0</v>
      </c>
      <c r="D331" s="73" t="s">
        <v>10327</v>
      </c>
      <c r="E331" s="130" t="s">
        <v>10328</v>
      </c>
      <c r="F331" s="73" t="s">
        <v>18</v>
      </c>
      <c r="G331" s="169" t="s">
        <v>4601</v>
      </c>
      <c r="H331" s="287"/>
      <c r="I331" s="285"/>
      <c r="J331" s="22">
        <f t="shared" si="1"/>
        <v>46206</v>
      </c>
      <c r="K331" s="73">
        <f>'RESOLUCIONES 2023'!$C331-'RESOLUCIONES 2023'!$J331</f>
        <v>-1143</v>
      </c>
      <c r="L331" s="21"/>
      <c r="M331" s="21"/>
      <c r="N331" s="21"/>
      <c r="O331" s="21"/>
    </row>
    <row r="332" ht="15.75" customHeight="1">
      <c r="A332" s="73" t="s">
        <v>7852</v>
      </c>
      <c r="B332" s="351">
        <v>330.0</v>
      </c>
      <c r="C332" s="130">
        <v>45063.0</v>
      </c>
      <c r="D332" s="73" t="s">
        <v>10320</v>
      </c>
      <c r="E332" s="130" t="s">
        <v>10321</v>
      </c>
      <c r="F332" s="73" t="s">
        <v>18</v>
      </c>
      <c r="G332" s="169" t="s">
        <v>7331</v>
      </c>
      <c r="H332" s="287"/>
      <c r="I332" s="285"/>
      <c r="J332" s="22">
        <f t="shared" si="1"/>
        <v>46206</v>
      </c>
      <c r="K332" s="73">
        <f>'RESOLUCIONES 2023'!$C332-'RESOLUCIONES 2023'!$J332</f>
        <v>-1143</v>
      </c>
      <c r="L332" s="21"/>
      <c r="M332" s="21"/>
      <c r="N332" s="21"/>
      <c r="O332" s="21"/>
    </row>
    <row r="333" ht="15.75" customHeight="1">
      <c r="A333" s="73" t="s">
        <v>7852</v>
      </c>
      <c r="B333" s="351">
        <v>331.0</v>
      </c>
      <c r="C333" s="130">
        <v>45063.0</v>
      </c>
      <c r="D333" s="73" t="s">
        <v>10322</v>
      </c>
      <c r="E333" s="130"/>
      <c r="F333" s="73" t="s">
        <v>10323</v>
      </c>
      <c r="G333" s="169"/>
      <c r="H333" s="287"/>
      <c r="I333" s="285"/>
      <c r="J333" s="22">
        <f t="shared" si="1"/>
        <v>46206</v>
      </c>
      <c r="K333" s="73">
        <f>'RESOLUCIONES 2023'!$C333-'RESOLUCIONES 2023'!$J333</f>
        <v>-1143</v>
      </c>
      <c r="L333" s="21"/>
      <c r="M333" s="21"/>
      <c r="N333" s="21"/>
      <c r="O333" s="21"/>
    </row>
    <row r="334" ht="15.75" customHeight="1">
      <c r="A334" s="73" t="s">
        <v>7852</v>
      </c>
      <c r="B334" s="351">
        <v>332.0</v>
      </c>
      <c r="C334" s="130">
        <v>45065.0</v>
      </c>
      <c r="D334" s="73" t="s">
        <v>10332</v>
      </c>
      <c r="E334" s="130" t="s">
        <v>10333</v>
      </c>
      <c r="F334" s="73" t="s">
        <v>18</v>
      </c>
      <c r="G334" s="169" t="s">
        <v>2663</v>
      </c>
      <c r="H334" s="287"/>
      <c r="I334" s="285"/>
      <c r="J334" s="22">
        <f t="shared" si="1"/>
        <v>46206</v>
      </c>
      <c r="K334" s="73">
        <f>'RESOLUCIONES 2023'!$C334-'RESOLUCIONES 2023'!$J334</f>
        <v>-1141</v>
      </c>
      <c r="L334" s="21"/>
      <c r="M334" s="21"/>
      <c r="N334" s="21"/>
      <c r="O334" s="21"/>
    </row>
    <row r="335" ht="15.75" customHeight="1">
      <c r="A335" s="73" t="s">
        <v>7852</v>
      </c>
      <c r="B335" s="351">
        <v>333.0</v>
      </c>
      <c r="C335" s="130">
        <v>45065.0</v>
      </c>
      <c r="D335" s="73" t="s">
        <v>8878</v>
      </c>
      <c r="E335" s="130" t="s">
        <v>10331</v>
      </c>
      <c r="F335" s="73" t="s">
        <v>18</v>
      </c>
      <c r="G335" s="169" t="s">
        <v>9689</v>
      </c>
      <c r="H335" s="287"/>
      <c r="I335" s="285"/>
      <c r="J335" s="22">
        <f t="shared" si="1"/>
        <v>46206</v>
      </c>
      <c r="K335" s="73">
        <f>'RESOLUCIONES 2023'!$C335-'RESOLUCIONES 2023'!$J335</f>
        <v>-1141</v>
      </c>
      <c r="L335" s="21"/>
      <c r="M335" s="21"/>
      <c r="N335" s="21"/>
      <c r="O335" s="21"/>
    </row>
    <row r="336" ht="15.75" customHeight="1">
      <c r="A336" s="73" t="s">
        <v>7852</v>
      </c>
      <c r="B336" s="351">
        <v>334.0</v>
      </c>
      <c r="C336" s="130">
        <v>45065.0</v>
      </c>
      <c r="D336" s="73" t="s">
        <v>9414</v>
      </c>
      <c r="E336" s="130" t="s">
        <v>9415</v>
      </c>
      <c r="F336" s="73" t="s">
        <v>1624</v>
      </c>
      <c r="G336" s="169"/>
      <c r="H336" s="287"/>
      <c r="I336" s="285"/>
      <c r="J336" s="22">
        <f t="shared" si="1"/>
        <v>46206</v>
      </c>
      <c r="K336" s="73">
        <f>'RESOLUCIONES 2023'!$C336-'RESOLUCIONES 2023'!$J336</f>
        <v>-1141</v>
      </c>
      <c r="L336" s="21"/>
      <c r="M336" s="21"/>
      <c r="N336" s="21"/>
      <c r="O336" s="21"/>
    </row>
    <row r="337" ht="15.75" customHeight="1">
      <c r="A337" s="73" t="s">
        <v>7852</v>
      </c>
      <c r="B337" s="351">
        <v>335.0</v>
      </c>
      <c r="C337" s="130">
        <v>45065.0</v>
      </c>
      <c r="D337" s="73" t="s">
        <v>9637</v>
      </c>
      <c r="E337" s="130" t="s">
        <v>9854</v>
      </c>
      <c r="F337" s="73" t="s">
        <v>1624</v>
      </c>
      <c r="G337" s="169"/>
      <c r="H337" s="287"/>
      <c r="I337" s="285"/>
      <c r="J337" s="22">
        <f t="shared" si="1"/>
        <v>46206</v>
      </c>
      <c r="K337" s="73">
        <f>'RESOLUCIONES 2023'!$C337-'RESOLUCIONES 2023'!$J337</f>
        <v>-1141</v>
      </c>
      <c r="L337" s="21"/>
      <c r="M337" s="21"/>
      <c r="N337" s="21"/>
      <c r="O337" s="21"/>
    </row>
    <row r="338" ht="15.75" customHeight="1">
      <c r="A338" s="73" t="s">
        <v>7852</v>
      </c>
      <c r="B338" s="351">
        <v>336.0</v>
      </c>
      <c r="C338" s="130">
        <v>45065.0</v>
      </c>
      <c r="D338" s="73" t="s">
        <v>8572</v>
      </c>
      <c r="E338" s="130" t="s">
        <v>9185</v>
      </c>
      <c r="F338" s="73" t="s">
        <v>1624</v>
      </c>
      <c r="G338" s="169"/>
      <c r="H338" s="287"/>
      <c r="I338" s="285"/>
      <c r="J338" s="22">
        <f t="shared" si="1"/>
        <v>46206</v>
      </c>
      <c r="K338" s="73">
        <f>'RESOLUCIONES 2023'!$C338-'RESOLUCIONES 2023'!$J338</f>
        <v>-1141</v>
      </c>
      <c r="L338" s="21"/>
      <c r="M338" s="21"/>
      <c r="N338" s="21"/>
      <c r="O338" s="21"/>
    </row>
    <row r="339" ht="15.75" customHeight="1">
      <c r="A339" s="73" t="s">
        <v>7852</v>
      </c>
      <c r="B339" s="351">
        <v>337.0</v>
      </c>
      <c r="C339" s="130">
        <v>45065.0</v>
      </c>
      <c r="D339" s="73" t="s">
        <v>10158</v>
      </c>
      <c r="E339" s="130" t="s">
        <v>10255</v>
      </c>
      <c r="F339" s="73" t="s">
        <v>1624</v>
      </c>
      <c r="G339" s="169"/>
      <c r="H339" s="287"/>
      <c r="I339" s="285"/>
      <c r="J339" s="22">
        <f t="shared" si="1"/>
        <v>46206</v>
      </c>
      <c r="K339" s="73">
        <f>'RESOLUCIONES 2023'!$C339-'RESOLUCIONES 2023'!$J339</f>
        <v>-1141</v>
      </c>
      <c r="L339" s="21"/>
      <c r="M339" s="21"/>
      <c r="N339" s="21"/>
      <c r="O339" s="21"/>
    </row>
    <row r="340" ht="15.75" customHeight="1">
      <c r="A340" s="73" t="s">
        <v>7852</v>
      </c>
      <c r="B340" s="351">
        <v>338.0</v>
      </c>
      <c r="C340" s="130">
        <v>45065.0</v>
      </c>
      <c r="D340" s="289" t="s">
        <v>8236</v>
      </c>
      <c r="E340" s="290" t="s">
        <v>7992</v>
      </c>
      <c r="F340" s="73" t="s">
        <v>1624</v>
      </c>
      <c r="G340" s="291"/>
      <c r="H340" s="292"/>
      <c r="I340" s="293"/>
      <c r="J340" s="799">
        <f t="shared" si="1"/>
        <v>46206</v>
      </c>
      <c r="K340" s="73">
        <f>'RESOLUCIONES 2023'!$C340-'RESOLUCIONES 2023'!$J340</f>
        <v>-1141</v>
      </c>
      <c r="L340" s="297"/>
      <c r="M340" s="297"/>
      <c r="N340" s="297"/>
      <c r="O340" s="297"/>
    </row>
    <row r="341" ht="15.75" customHeight="1">
      <c r="A341" s="73" t="s">
        <v>7852</v>
      </c>
      <c r="B341" s="351">
        <v>339.0</v>
      </c>
      <c r="C341" s="130">
        <v>45065.0</v>
      </c>
      <c r="D341" s="73" t="s">
        <v>10335</v>
      </c>
      <c r="E341" s="130" t="s">
        <v>9088</v>
      </c>
      <c r="F341" s="73" t="s">
        <v>1624</v>
      </c>
      <c r="G341" s="169"/>
      <c r="H341" s="287"/>
      <c r="I341" s="285"/>
      <c r="J341" s="22">
        <f t="shared" si="1"/>
        <v>46206</v>
      </c>
      <c r="K341" s="73">
        <f>'RESOLUCIONES 2023'!$C341-'RESOLUCIONES 2023'!$J341</f>
        <v>-1141</v>
      </c>
      <c r="L341" s="21"/>
      <c r="M341" s="21"/>
      <c r="N341" s="21"/>
      <c r="O341" s="21"/>
    </row>
    <row r="342" ht="15.75" customHeight="1">
      <c r="A342" s="73" t="s">
        <v>7852</v>
      </c>
      <c r="B342" s="351">
        <v>340.0</v>
      </c>
      <c r="C342" s="130">
        <v>45065.0</v>
      </c>
      <c r="D342" s="73" t="s">
        <v>2838</v>
      </c>
      <c r="E342" s="130" t="s">
        <v>9348</v>
      </c>
      <c r="F342" s="73" t="s">
        <v>1624</v>
      </c>
      <c r="G342" s="169"/>
      <c r="H342" s="287"/>
      <c r="I342" s="285"/>
      <c r="J342" s="22">
        <f t="shared" si="1"/>
        <v>46206</v>
      </c>
      <c r="K342" s="73">
        <f>'RESOLUCIONES 2023'!$C342-'RESOLUCIONES 2023'!$J342</f>
        <v>-1141</v>
      </c>
      <c r="L342" s="21"/>
      <c r="M342" s="21"/>
      <c r="N342" s="21"/>
      <c r="O342" s="21"/>
    </row>
    <row r="343" ht="15.75" customHeight="1">
      <c r="A343" s="73" t="s">
        <v>7852</v>
      </c>
      <c r="B343" s="351">
        <v>341.0</v>
      </c>
      <c r="C343" s="130">
        <v>45065.0</v>
      </c>
      <c r="D343" s="73" t="s">
        <v>8605</v>
      </c>
      <c r="E343" s="130" t="s">
        <v>8606</v>
      </c>
      <c r="F343" s="73" t="s">
        <v>1624</v>
      </c>
      <c r="G343" s="268"/>
      <c r="H343" s="287"/>
      <c r="I343" s="285"/>
      <c r="J343" s="22">
        <f t="shared" si="1"/>
        <v>46206</v>
      </c>
      <c r="K343" s="73">
        <f>'RESOLUCIONES 2023'!$C343-'RESOLUCIONES 2023'!$J343</f>
        <v>-1141</v>
      </c>
      <c r="L343" s="21"/>
      <c r="M343" s="21"/>
      <c r="N343" s="21"/>
      <c r="O343" s="21"/>
    </row>
    <row r="344" ht="15.75" customHeight="1">
      <c r="A344" s="73" t="s">
        <v>7852</v>
      </c>
      <c r="B344" s="351">
        <v>342.0</v>
      </c>
      <c r="C344" s="130">
        <v>45065.0</v>
      </c>
      <c r="D344" s="73" t="s">
        <v>3574</v>
      </c>
      <c r="E344" s="130" t="s">
        <v>2815</v>
      </c>
      <c r="F344" s="73" t="s">
        <v>131</v>
      </c>
      <c r="G344" s="169"/>
      <c r="H344" s="287"/>
      <c r="I344" s="285"/>
      <c r="J344" s="22">
        <f t="shared" si="1"/>
        <v>46206</v>
      </c>
      <c r="K344" s="73">
        <f>'RESOLUCIONES 2023'!$C344-'RESOLUCIONES 2023'!$J344</f>
        <v>-1141</v>
      </c>
      <c r="L344" s="21"/>
      <c r="M344" s="21"/>
      <c r="N344" s="21"/>
      <c r="O344" s="21"/>
    </row>
    <row r="345" ht="15.75" customHeight="1">
      <c r="A345" s="73" t="s">
        <v>7852</v>
      </c>
      <c r="B345" s="351">
        <v>343.0</v>
      </c>
      <c r="C345" s="130">
        <v>45065.0</v>
      </c>
      <c r="D345" s="73" t="s">
        <v>5730</v>
      </c>
      <c r="E345" s="130" t="s">
        <v>5731</v>
      </c>
      <c r="F345" s="73" t="s">
        <v>2751</v>
      </c>
      <c r="G345" s="169"/>
      <c r="H345" s="287"/>
      <c r="I345" s="285"/>
      <c r="J345" s="22">
        <f t="shared" si="1"/>
        <v>46206</v>
      </c>
      <c r="K345" s="73">
        <f>'RESOLUCIONES 2023'!$C345-'RESOLUCIONES 2023'!$J345</f>
        <v>-1141</v>
      </c>
      <c r="L345" s="21"/>
      <c r="M345" s="21"/>
      <c r="N345" s="21"/>
      <c r="O345" s="21"/>
    </row>
    <row r="346" ht="15.75" customHeight="1">
      <c r="A346" s="73" t="s">
        <v>7852</v>
      </c>
      <c r="B346" s="351">
        <v>344.0</v>
      </c>
      <c r="C346" s="130">
        <v>45065.0</v>
      </c>
      <c r="D346" s="73" t="s">
        <v>9983</v>
      </c>
      <c r="E346" s="130" t="s">
        <v>9984</v>
      </c>
      <c r="F346" s="73" t="s">
        <v>2751</v>
      </c>
      <c r="G346" s="169"/>
      <c r="H346" s="287"/>
      <c r="I346" s="285"/>
      <c r="J346" s="22">
        <f t="shared" si="1"/>
        <v>46206</v>
      </c>
      <c r="K346" s="73">
        <f>'RESOLUCIONES 2023'!$C346-'RESOLUCIONES 2023'!$J346</f>
        <v>-1141</v>
      </c>
      <c r="L346" s="21"/>
      <c r="M346" s="21"/>
      <c r="N346" s="21"/>
      <c r="O346" s="21"/>
    </row>
    <row r="347" ht="15.75" customHeight="1">
      <c r="A347" s="73" t="s">
        <v>7852</v>
      </c>
      <c r="B347" s="351">
        <v>345.0</v>
      </c>
      <c r="C347" s="130">
        <v>45065.0</v>
      </c>
      <c r="D347" s="73" t="s">
        <v>3783</v>
      </c>
      <c r="E347" s="130" t="s">
        <v>3784</v>
      </c>
      <c r="F347" s="73" t="s">
        <v>2751</v>
      </c>
      <c r="G347" s="319"/>
      <c r="H347" s="287"/>
      <c r="I347" s="285"/>
      <c r="J347" s="22">
        <f t="shared" si="1"/>
        <v>46206</v>
      </c>
      <c r="K347" s="73">
        <f>'RESOLUCIONES 2023'!$C347-'RESOLUCIONES 2023'!$J347</f>
        <v>-1141</v>
      </c>
      <c r="L347" s="21"/>
      <c r="M347" s="21"/>
      <c r="N347" s="21"/>
      <c r="O347" s="21"/>
    </row>
    <row r="348" ht="15.75" customHeight="1">
      <c r="A348" s="73" t="s">
        <v>7852</v>
      </c>
      <c r="B348" s="351">
        <v>346.0</v>
      </c>
      <c r="C348" s="130">
        <v>45065.0</v>
      </c>
      <c r="D348" s="73" t="s">
        <v>10336</v>
      </c>
      <c r="E348" s="130" t="s">
        <v>4982</v>
      </c>
      <c r="F348" s="73" t="s">
        <v>2751</v>
      </c>
      <c r="G348" s="169"/>
      <c r="H348" s="287"/>
      <c r="I348" s="285"/>
      <c r="J348" s="22">
        <f t="shared" si="1"/>
        <v>46206</v>
      </c>
      <c r="K348" s="73">
        <f>'RESOLUCIONES 2023'!$C348-'RESOLUCIONES 2023'!$J348</f>
        <v>-1141</v>
      </c>
      <c r="L348" s="21"/>
      <c r="M348" s="21"/>
      <c r="N348" s="21"/>
      <c r="O348" s="21"/>
    </row>
    <row r="349" ht="15.75" customHeight="1">
      <c r="A349" s="73" t="s">
        <v>7852</v>
      </c>
      <c r="B349" s="351">
        <v>347.0</v>
      </c>
      <c r="C349" s="130">
        <v>45071.0</v>
      </c>
      <c r="D349" s="73" t="s">
        <v>10339</v>
      </c>
      <c r="E349" s="130"/>
      <c r="F349" s="73" t="s">
        <v>10340</v>
      </c>
      <c r="G349" s="169"/>
      <c r="H349" s="287"/>
      <c r="I349" s="285"/>
      <c r="J349" s="22">
        <f t="shared" si="1"/>
        <v>46206</v>
      </c>
      <c r="K349" s="73">
        <f>'RESOLUCIONES 2023'!$C349-'RESOLUCIONES 2023'!$J349</f>
        <v>-1135</v>
      </c>
      <c r="L349" s="21"/>
      <c r="M349" s="21"/>
      <c r="N349" s="21"/>
      <c r="O349" s="21"/>
    </row>
    <row r="350" ht="15.75" customHeight="1">
      <c r="A350" s="73" t="s">
        <v>7852</v>
      </c>
      <c r="B350" s="351">
        <v>348.0</v>
      </c>
      <c r="C350" s="130">
        <v>45071.0</v>
      </c>
      <c r="D350" s="73" t="s">
        <v>10341</v>
      </c>
      <c r="E350" s="130"/>
      <c r="F350" s="73" t="s">
        <v>10342</v>
      </c>
      <c r="G350" s="169"/>
      <c r="H350" s="287"/>
      <c r="I350" s="285"/>
      <c r="J350" s="22">
        <f t="shared" si="1"/>
        <v>46206</v>
      </c>
      <c r="K350" s="73">
        <f>'RESOLUCIONES 2023'!$C350-'RESOLUCIONES 2023'!$J350</f>
        <v>-1135</v>
      </c>
      <c r="L350" s="21"/>
      <c r="M350" s="21"/>
      <c r="N350" s="21"/>
      <c r="O350" s="21"/>
    </row>
    <row r="351" ht="15.75" customHeight="1">
      <c r="A351" s="73" t="s">
        <v>7852</v>
      </c>
      <c r="B351" s="351">
        <v>349.0</v>
      </c>
      <c r="C351" s="130">
        <v>45071.0</v>
      </c>
      <c r="D351" s="73" t="s">
        <v>7323</v>
      </c>
      <c r="E351" s="130" t="s">
        <v>10015</v>
      </c>
      <c r="F351" s="73" t="s">
        <v>10100</v>
      </c>
      <c r="G351" s="169"/>
      <c r="H351" s="287"/>
      <c r="I351" s="285"/>
      <c r="J351" s="22">
        <f t="shared" si="1"/>
        <v>46206</v>
      </c>
      <c r="K351" s="73">
        <f>'RESOLUCIONES 2023'!$C351-'RESOLUCIONES 2023'!$J351</f>
        <v>-1135</v>
      </c>
      <c r="L351" s="21"/>
      <c r="M351" s="21"/>
      <c r="N351" s="21"/>
      <c r="O351" s="21"/>
    </row>
    <row r="352" ht="15.75" customHeight="1">
      <c r="A352" s="73"/>
      <c r="B352" s="351">
        <v>350.0</v>
      </c>
      <c r="C352" s="130">
        <v>45072.0</v>
      </c>
      <c r="D352" s="73" t="s">
        <v>10343</v>
      </c>
      <c r="E352" s="130"/>
      <c r="F352" s="73" t="s">
        <v>10343</v>
      </c>
      <c r="G352" s="169"/>
      <c r="H352" s="287"/>
      <c r="I352" s="285"/>
      <c r="J352" s="22">
        <f t="shared" si="1"/>
        <v>46206</v>
      </c>
      <c r="K352" s="73">
        <f>'RESOLUCIONES 2023'!$C352-'RESOLUCIONES 2023'!$J352</f>
        <v>-1134</v>
      </c>
      <c r="L352" s="21"/>
      <c r="M352" s="21"/>
      <c r="N352" s="21"/>
      <c r="O352" s="21"/>
    </row>
    <row r="353" ht="15.75" customHeight="1">
      <c r="A353" s="73" t="s">
        <v>7852</v>
      </c>
      <c r="B353" s="351">
        <v>351.0</v>
      </c>
      <c r="C353" s="130">
        <v>45075.0</v>
      </c>
      <c r="D353" s="73" t="s">
        <v>7928</v>
      </c>
      <c r="E353" s="130" t="s">
        <v>7929</v>
      </c>
      <c r="F353" s="73" t="s">
        <v>131</v>
      </c>
      <c r="G353" s="169"/>
      <c r="H353" s="287"/>
      <c r="I353" s="285"/>
      <c r="J353" s="22">
        <f t="shared" si="1"/>
        <v>46206</v>
      </c>
      <c r="K353" s="73">
        <f>'RESOLUCIONES 2023'!$C353-'RESOLUCIONES 2023'!$J353</f>
        <v>-1131</v>
      </c>
      <c r="L353" s="21"/>
      <c r="M353" s="21"/>
      <c r="N353" s="21"/>
      <c r="O353" s="21"/>
    </row>
    <row r="354" ht="15.75" customHeight="1">
      <c r="A354" s="73" t="s">
        <v>7852</v>
      </c>
      <c r="B354" s="351">
        <v>352.0</v>
      </c>
      <c r="C354" s="130">
        <v>45075.0</v>
      </c>
      <c r="D354" s="73" t="s">
        <v>9212</v>
      </c>
      <c r="E354" s="130" t="s">
        <v>9802</v>
      </c>
      <c r="F354" s="73" t="s">
        <v>131</v>
      </c>
      <c r="G354" s="169"/>
      <c r="H354" s="299" t="s">
        <v>10098</v>
      </c>
      <c r="I354" s="285"/>
      <c r="J354" s="22">
        <f t="shared" si="1"/>
        <v>46206</v>
      </c>
      <c r="K354" s="73">
        <f>'RESOLUCIONES 2023'!$C354-'RESOLUCIONES 2023'!$J354</f>
        <v>-1131</v>
      </c>
      <c r="L354" s="21"/>
      <c r="M354" s="21"/>
      <c r="N354" s="21"/>
      <c r="O354" s="21"/>
    </row>
    <row r="355" ht="15.75" customHeight="1">
      <c r="A355" s="73" t="s">
        <v>7852</v>
      </c>
      <c r="B355" s="351">
        <v>353.0</v>
      </c>
      <c r="C355" s="130">
        <v>45075.0</v>
      </c>
      <c r="D355" s="73" t="s">
        <v>8938</v>
      </c>
      <c r="E355" s="130" t="s">
        <v>9015</v>
      </c>
      <c r="F355" s="73" t="s">
        <v>131</v>
      </c>
      <c r="G355" s="169"/>
      <c r="H355" s="287"/>
      <c r="I355" s="285"/>
      <c r="J355" s="22">
        <f t="shared" si="1"/>
        <v>46206</v>
      </c>
      <c r="K355" s="73">
        <f>'RESOLUCIONES 2023'!$C355-'RESOLUCIONES 2023'!$J355</f>
        <v>-1131</v>
      </c>
      <c r="L355" s="21"/>
      <c r="M355" s="21"/>
      <c r="N355" s="21"/>
      <c r="O355" s="21"/>
    </row>
    <row r="356" ht="15.75" customHeight="1">
      <c r="A356" s="73" t="s">
        <v>7852</v>
      </c>
      <c r="B356" s="351">
        <v>354.0</v>
      </c>
      <c r="C356" s="130">
        <v>45075.0</v>
      </c>
      <c r="D356" s="73" t="s">
        <v>5573</v>
      </c>
      <c r="E356" s="130" t="s">
        <v>6129</v>
      </c>
      <c r="F356" s="73" t="s">
        <v>131</v>
      </c>
      <c r="G356" s="169"/>
      <c r="H356" s="287"/>
      <c r="I356" s="285"/>
      <c r="J356" s="22">
        <f t="shared" si="1"/>
        <v>46206</v>
      </c>
      <c r="K356" s="73">
        <f>'RESOLUCIONES 2023'!$C356-'RESOLUCIONES 2023'!$J356</f>
        <v>-1131</v>
      </c>
      <c r="L356" s="21"/>
      <c r="M356" s="21"/>
      <c r="N356" s="21"/>
      <c r="O356" s="21"/>
    </row>
    <row r="357" ht="15.75" customHeight="1">
      <c r="A357" s="73" t="s">
        <v>7852</v>
      </c>
      <c r="B357" s="351">
        <v>355.0</v>
      </c>
      <c r="C357" s="130">
        <v>45075.0</v>
      </c>
      <c r="D357" s="73" t="s">
        <v>1477</v>
      </c>
      <c r="E357" s="130" t="s">
        <v>4516</v>
      </c>
      <c r="F357" s="73" t="s">
        <v>131</v>
      </c>
      <c r="G357" s="169"/>
      <c r="H357" s="287"/>
      <c r="I357" s="285"/>
      <c r="J357" s="22">
        <f t="shared" si="1"/>
        <v>46206</v>
      </c>
      <c r="K357" s="73">
        <f>'RESOLUCIONES 2023'!$C357-'RESOLUCIONES 2023'!$J357</f>
        <v>-1131</v>
      </c>
      <c r="L357" s="21"/>
      <c r="M357" s="21"/>
      <c r="N357" s="21"/>
      <c r="O357" s="21"/>
    </row>
    <row r="358" ht="15.75" customHeight="1">
      <c r="A358" s="73" t="s">
        <v>7852</v>
      </c>
      <c r="B358" s="351">
        <v>356.0</v>
      </c>
      <c r="C358" s="130">
        <v>45075.0</v>
      </c>
      <c r="D358" s="73" t="s">
        <v>4588</v>
      </c>
      <c r="E358" s="130" t="s">
        <v>9428</v>
      </c>
      <c r="F358" s="73" t="s">
        <v>2253</v>
      </c>
      <c r="G358" s="169" t="s">
        <v>8832</v>
      </c>
      <c r="H358" s="287"/>
      <c r="I358" s="285"/>
      <c r="J358" s="22">
        <f t="shared" si="1"/>
        <v>46206</v>
      </c>
      <c r="K358" s="73">
        <f>'RESOLUCIONES 2023'!$C358-'RESOLUCIONES 2023'!$J358</f>
        <v>-1131</v>
      </c>
      <c r="L358" s="21"/>
      <c r="M358" s="21"/>
      <c r="N358" s="21"/>
      <c r="O358" s="21"/>
    </row>
    <row r="359" ht="15.75" customHeight="1">
      <c r="A359" s="73" t="s">
        <v>7852</v>
      </c>
      <c r="B359" s="351">
        <v>357.0</v>
      </c>
      <c r="C359" s="130">
        <v>45075.0</v>
      </c>
      <c r="D359" s="73" t="s">
        <v>3707</v>
      </c>
      <c r="E359" s="130" t="s">
        <v>8740</v>
      </c>
      <c r="F359" s="73" t="s">
        <v>2253</v>
      </c>
      <c r="G359" s="169" t="s">
        <v>9317</v>
      </c>
      <c r="H359" s="287"/>
      <c r="I359" s="285"/>
      <c r="J359" s="22">
        <f t="shared" si="1"/>
        <v>46206</v>
      </c>
      <c r="K359" s="73">
        <f>'RESOLUCIONES 2023'!$C359-'RESOLUCIONES 2023'!$J359</f>
        <v>-1131</v>
      </c>
      <c r="L359" s="21"/>
      <c r="M359" s="21"/>
      <c r="N359" s="21"/>
      <c r="O359" s="21"/>
    </row>
    <row r="360" ht="15.75" customHeight="1">
      <c r="A360" s="73" t="s">
        <v>7852</v>
      </c>
      <c r="B360" s="351">
        <v>358.0</v>
      </c>
      <c r="C360" s="130">
        <v>45075.0</v>
      </c>
      <c r="D360" s="73" t="s">
        <v>9473</v>
      </c>
      <c r="E360" s="130" t="s">
        <v>9501</v>
      </c>
      <c r="F360" s="73" t="s">
        <v>2253</v>
      </c>
      <c r="G360" s="169" t="s">
        <v>10344</v>
      </c>
      <c r="H360" s="287"/>
      <c r="I360" s="285"/>
      <c r="J360" s="22">
        <f t="shared" si="1"/>
        <v>46206</v>
      </c>
      <c r="K360" s="73">
        <f>'RESOLUCIONES 2023'!$C360-'RESOLUCIONES 2023'!$J360</f>
        <v>-1131</v>
      </c>
      <c r="L360" s="21"/>
      <c r="M360" s="21"/>
      <c r="N360" s="21"/>
      <c r="O360" s="21"/>
    </row>
    <row r="361" ht="15.75" customHeight="1">
      <c r="A361" s="73" t="s">
        <v>7852</v>
      </c>
      <c r="B361" s="351">
        <v>359.0</v>
      </c>
      <c r="C361" s="130">
        <v>45075.0</v>
      </c>
      <c r="D361" s="622" t="s">
        <v>5781</v>
      </c>
      <c r="E361" s="130" t="s">
        <v>10241</v>
      </c>
      <c r="F361" s="73" t="s">
        <v>8629</v>
      </c>
      <c r="G361" s="169"/>
      <c r="H361" s="287"/>
      <c r="I361" s="285"/>
      <c r="J361" s="22">
        <f t="shared" si="1"/>
        <v>46206</v>
      </c>
      <c r="K361" s="73">
        <f>'RESOLUCIONES 2023'!$C361-'RESOLUCIONES 2023'!$J361</f>
        <v>-1131</v>
      </c>
      <c r="L361" s="21"/>
      <c r="M361" s="21"/>
      <c r="N361" s="21"/>
      <c r="O361" s="21"/>
    </row>
    <row r="362" ht="15.75" customHeight="1">
      <c r="A362" s="73" t="s">
        <v>7852</v>
      </c>
      <c r="B362" s="351">
        <v>360.0</v>
      </c>
      <c r="C362" s="130">
        <v>45077.0</v>
      </c>
      <c r="D362" s="73" t="s">
        <v>10346</v>
      </c>
      <c r="E362" s="130" t="s">
        <v>10347</v>
      </c>
      <c r="F362" s="73" t="s">
        <v>8629</v>
      </c>
      <c r="G362" s="169"/>
      <c r="H362" s="287"/>
      <c r="I362" s="285"/>
      <c r="J362" s="22">
        <f t="shared" si="1"/>
        <v>46206</v>
      </c>
      <c r="K362" s="73">
        <f>'RESOLUCIONES 2023'!$C362-'RESOLUCIONES 2023'!$J362</f>
        <v>-1129</v>
      </c>
      <c r="L362" s="21"/>
      <c r="M362" s="21"/>
      <c r="N362" s="21"/>
      <c r="O362" s="21"/>
    </row>
    <row r="363" ht="15.75" customHeight="1">
      <c r="A363" s="73" t="s">
        <v>7852</v>
      </c>
      <c r="B363" s="351">
        <v>361.0</v>
      </c>
      <c r="C363" s="130">
        <v>45077.0</v>
      </c>
      <c r="D363" s="73" t="s">
        <v>9431</v>
      </c>
      <c r="E363" s="130" t="s">
        <v>9502</v>
      </c>
      <c r="F363" s="73" t="s">
        <v>2253</v>
      </c>
      <c r="G363" s="169" t="s">
        <v>9555</v>
      </c>
      <c r="H363" s="287"/>
      <c r="I363" s="285"/>
      <c r="J363" s="22">
        <f t="shared" si="1"/>
        <v>46206</v>
      </c>
      <c r="K363" s="73">
        <f>'RESOLUCIONES 2023'!$C363-'RESOLUCIONES 2023'!$J363</f>
        <v>-1129</v>
      </c>
      <c r="L363" s="21"/>
      <c r="M363" s="21"/>
      <c r="N363" s="21"/>
      <c r="O363" s="21"/>
    </row>
    <row r="364" ht="15.75" customHeight="1">
      <c r="A364" s="73" t="s">
        <v>7852</v>
      </c>
      <c r="B364" s="351">
        <v>362.0</v>
      </c>
      <c r="C364" s="130">
        <v>45077.0</v>
      </c>
      <c r="D364" s="73" t="s">
        <v>8623</v>
      </c>
      <c r="E364" s="130" t="s">
        <v>8624</v>
      </c>
      <c r="F364" s="73" t="s">
        <v>8172</v>
      </c>
      <c r="G364" s="169"/>
      <c r="H364" s="287"/>
      <c r="I364" s="285"/>
      <c r="J364" s="22">
        <f t="shared" si="1"/>
        <v>46206</v>
      </c>
      <c r="K364" s="73">
        <f>'RESOLUCIONES 2023'!$C364-'RESOLUCIONES 2023'!$J364</f>
        <v>-1129</v>
      </c>
      <c r="L364" s="21"/>
      <c r="M364" s="21"/>
      <c r="N364" s="21"/>
      <c r="O364" s="21"/>
    </row>
    <row r="365" ht="15.75" customHeight="1">
      <c r="A365" s="73" t="s">
        <v>7852</v>
      </c>
      <c r="B365" s="351">
        <v>363.0</v>
      </c>
      <c r="C365" s="130">
        <v>45077.0</v>
      </c>
      <c r="D365" s="73" t="s">
        <v>10349</v>
      </c>
      <c r="E365" s="130" t="s">
        <v>10350</v>
      </c>
      <c r="F365" s="73" t="s">
        <v>18</v>
      </c>
      <c r="G365" s="169" t="s">
        <v>4601</v>
      </c>
      <c r="H365" s="287"/>
      <c r="I365" s="285"/>
      <c r="J365" s="22">
        <f t="shared" si="1"/>
        <v>46206</v>
      </c>
      <c r="K365" s="73">
        <f>'RESOLUCIONES 2023'!$C365-'RESOLUCIONES 2023'!$J365</f>
        <v>-1129</v>
      </c>
      <c r="L365" s="21"/>
      <c r="M365" s="21"/>
      <c r="N365" s="21"/>
      <c r="O365" s="21"/>
    </row>
    <row r="366" ht="15.75" customHeight="1">
      <c r="A366" s="73" t="s">
        <v>7852</v>
      </c>
      <c r="B366" s="351">
        <v>364.0</v>
      </c>
      <c r="C366" s="130">
        <v>45077.0</v>
      </c>
      <c r="D366" s="73" t="s">
        <v>1876</v>
      </c>
      <c r="E366" s="130" t="s">
        <v>10351</v>
      </c>
      <c r="F366" s="73" t="s">
        <v>10352</v>
      </c>
      <c r="G366" s="169"/>
      <c r="H366" s="287"/>
      <c r="I366" s="285"/>
      <c r="J366" s="22">
        <f t="shared" si="1"/>
        <v>46206</v>
      </c>
      <c r="K366" s="73">
        <f>'RESOLUCIONES 2023'!$C366-'RESOLUCIONES 2023'!$J366</f>
        <v>-1129</v>
      </c>
      <c r="L366" s="21"/>
      <c r="M366" s="21"/>
      <c r="N366" s="21"/>
      <c r="O366" s="21"/>
    </row>
    <row r="367" ht="15.75" customHeight="1">
      <c r="A367" s="73" t="s">
        <v>7852</v>
      </c>
      <c r="B367" s="351">
        <v>365.0</v>
      </c>
      <c r="C367" s="130">
        <v>45077.0</v>
      </c>
      <c r="D367" s="73" t="s">
        <v>7453</v>
      </c>
      <c r="E367" s="130" t="s">
        <v>8291</v>
      </c>
      <c r="F367" s="73" t="s">
        <v>10352</v>
      </c>
      <c r="G367" s="169"/>
      <c r="H367" s="287"/>
      <c r="I367" s="285"/>
      <c r="J367" s="22">
        <f t="shared" si="1"/>
        <v>46206</v>
      </c>
      <c r="K367" s="73">
        <f>'RESOLUCIONES 2023'!$C367-'RESOLUCIONES 2023'!$J367</f>
        <v>-1129</v>
      </c>
      <c r="L367" s="21"/>
      <c r="M367" s="21"/>
      <c r="N367" s="21"/>
      <c r="O367" s="21"/>
    </row>
    <row r="368" ht="15.75" customHeight="1">
      <c r="A368" s="73" t="s">
        <v>7852</v>
      </c>
      <c r="B368" s="351">
        <v>366.0</v>
      </c>
      <c r="C368" s="130">
        <v>45077.0</v>
      </c>
      <c r="D368" s="73" t="s">
        <v>1754</v>
      </c>
      <c r="E368" s="130" t="s">
        <v>1755</v>
      </c>
      <c r="F368" s="73" t="s">
        <v>2253</v>
      </c>
      <c r="G368" s="169" t="s">
        <v>9675</v>
      </c>
      <c r="H368" s="287"/>
      <c r="I368" s="285"/>
      <c r="J368" s="22">
        <f t="shared" si="1"/>
        <v>46206</v>
      </c>
      <c r="K368" s="73">
        <f>'RESOLUCIONES 2023'!$C368-'RESOLUCIONES 2023'!$J368</f>
        <v>-1129</v>
      </c>
      <c r="L368" s="21"/>
      <c r="M368" s="21"/>
      <c r="N368" s="21"/>
      <c r="O368" s="21"/>
    </row>
    <row r="369" ht="15.75" customHeight="1">
      <c r="A369" s="73" t="s">
        <v>7852</v>
      </c>
      <c r="B369" s="351">
        <v>367.0</v>
      </c>
      <c r="C369" s="130">
        <v>45077.0</v>
      </c>
      <c r="D369" s="73" t="s">
        <v>1369</v>
      </c>
      <c r="E369" s="130" t="s">
        <v>1007</v>
      </c>
      <c r="F369" s="73" t="s">
        <v>2253</v>
      </c>
      <c r="G369" s="169" t="s">
        <v>9865</v>
      </c>
      <c r="H369" s="287"/>
      <c r="I369" s="285"/>
      <c r="J369" s="22">
        <f t="shared" si="1"/>
        <v>46206</v>
      </c>
      <c r="K369" s="73">
        <f>'RESOLUCIONES 2023'!$C369-'RESOLUCIONES 2023'!$J369</f>
        <v>-1129</v>
      </c>
      <c r="L369" s="21"/>
      <c r="M369" s="21"/>
      <c r="N369" s="21"/>
      <c r="O369" s="21"/>
    </row>
    <row r="370" ht="15.75" customHeight="1">
      <c r="A370" s="73" t="s">
        <v>7852</v>
      </c>
      <c r="B370" s="351">
        <v>368.0</v>
      </c>
      <c r="C370" s="130">
        <v>45077.0</v>
      </c>
      <c r="D370" s="73" t="s">
        <v>2944</v>
      </c>
      <c r="E370" s="130" t="s">
        <v>2945</v>
      </c>
      <c r="F370" s="73" t="s">
        <v>2253</v>
      </c>
      <c r="G370" s="169" t="s">
        <v>10353</v>
      </c>
      <c r="H370" s="287"/>
      <c r="I370" s="285"/>
      <c r="J370" s="22">
        <f t="shared" si="1"/>
        <v>46206</v>
      </c>
      <c r="K370" s="73">
        <f>'RESOLUCIONES 2023'!$C370-'RESOLUCIONES 2023'!$J370</f>
        <v>-1129</v>
      </c>
      <c r="L370" s="21"/>
      <c r="M370" s="21"/>
      <c r="N370" s="21"/>
      <c r="O370" s="21"/>
    </row>
    <row r="371" ht="15.75" customHeight="1">
      <c r="A371" s="73" t="s">
        <v>7852</v>
      </c>
      <c r="B371" s="351">
        <v>369.0</v>
      </c>
      <c r="C371" s="130">
        <v>45078.0</v>
      </c>
      <c r="D371" s="73" t="s">
        <v>2741</v>
      </c>
      <c r="E371" s="130" t="s">
        <v>8867</v>
      </c>
      <c r="F371" s="73" t="s">
        <v>2751</v>
      </c>
      <c r="G371" s="169"/>
      <c r="H371" s="287"/>
      <c r="I371" s="285"/>
      <c r="J371" s="22">
        <f t="shared" si="1"/>
        <v>46206</v>
      </c>
      <c r="K371" s="73">
        <f>'RESOLUCIONES 2023'!$C371-'RESOLUCIONES 2023'!$J371</f>
        <v>-1128</v>
      </c>
      <c r="L371" s="21"/>
      <c r="M371" s="21"/>
      <c r="N371" s="21"/>
      <c r="O371" s="21"/>
    </row>
    <row r="372" ht="15.75" customHeight="1">
      <c r="A372" s="73" t="s">
        <v>7852</v>
      </c>
      <c r="B372" s="351">
        <v>370.0</v>
      </c>
      <c r="C372" s="130">
        <v>45078.0</v>
      </c>
      <c r="D372" s="73" t="s">
        <v>7273</v>
      </c>
      <c r="E372" s="130" t="s">
        <v>10354</v>
      </c>
      <c r="F372" s="73" t="s">
        <v>2751</v>
      </c>
      <c r="G372" s="169"/>
      <c r="H372" s="296" t="s">
        <v>11273</v>
      </c>
      <c r="I372" s="285"/>
      <c r="J372" s="22">
        <f t="shared" si="1"/>
        <v>46206</v>
      </c>
      <c r="K372" s="73">
        <f>'RESOLUCIONES 2023'!$C372-'RESOLUCIONES 2023'!$J372</f>
        <v>-1128</v>
      </c>
      <c r="L372" s="21"/>
      <c r="M372" s="21"/>
      <c r="N372" s="21"/>
      <c r="O372" s="21"/>
    </row>
    <row r="373" ht="15.75" customHeight="1">
      <c r="A373" s="73" t="s">
        <v>7852</v>
      </c>
      <c r="B373" s="351">
        <v>371.0</v>
      </c>
      <c r="C373" s="130">
        <v>45078.0</v>
      </c>
      <c r="D373" s="73" t="s">
        <v>6307</v>
      </c>
      <c r="E373" s="130" t="s">
        <v>10356</v>
      </c>
      <c r="F373" s="73" t="s">
        <v>2751</v>
      </c>
      <c r="G373" s="169"/>
      <c r="H373" s="287"/>
      <c r="I373" s="285"/>
      <c r="J373" s="22">
        <f t="shared" si="1"/>
        <v>46206</v>
      </c>
      <c r="K373" s="73">
        <f>'RESOLUCIONES 2023'!$C373-'RESOLUCIONES 2023'!$J373</f>
        <v>-1128</v>
      </c>
      <c r="L373" s="21"/>
      <c r="M373" s="21"/>
      <c r="N373" s="21"/>
      <c r="O373" s="21"/>
    </row>
    <row r="374" ht="15.75" customHeight="1">
      <c r="A374" s="73" t="s">
        <v>7852</v>
      </c>
      <c r="B374" s="351">
        <v>372.0</v>
      </c>
      <c r="C374" s="130">
        <v>45078.0</v>
      </c>
      <c r="D374" s="73" t="s">
        <v>6098</v>
      </c>
      <c r="E374" s="130" t="s">
        <v>6099</v>
      </c>
      <c r="F374" s="73" t="s">
        <v>2751</v>
      </c>
      <c r="G374" s="169"/>
      <c r="H374" s="287"/>
      <c r="I374" s="285"/>
      <c r="J374" s="22">
        <f t="shared" si="1"/>
        <v>46206</v>
      </c>
      <c r="K374" s="73">
        <f>'RESOLUCIONES 2023'!$C374-'RESOLUCIONES 2023'!$J374</f>
        <v>-1128</v>
      </c>
      <c r="L374" s="21"/>
      <c r="M374" s="21"/>
      <c r="N374" s="21"/>
      <c r="O374" s="21"/>
    </row>
    <row r="375" ht="15.75" customHeight="1">
      <c r="A375" s="73" t="s">
        <v>7852</v>
      </c>
      <c r="B375" s="351">
        <v>373.0</v>
      </c>
      <c r="C375" s="130">
        <v>45084.0</v>
      </c>
      <c r="D375" s="73" t="s">
        <v>10359</v>
      </c>
      <c r="E375" s="130" t="s">
        <v>9659</v>
      </c>
      <c r="F375" s="73" t="s">
        <v>10360</v>
      </c>
      <c r="G375" s="169"/>
      <c r="H375" s="287"/>
      <c r="I375" s="285"/>
      <c r="J375" s="22">
        <f t="shared" si="1"/>
        <v>46206</v>
      </c>
      <c r="K375" s="73">
        <f>'RESOLUCIONES 2023'!$C375-'RESOLUCIONES 2023'!$J375</f>
        <v>-1122</v>
      </c>
      <c r="L375" s="21"/>
      <c r="M375" s="21"/>
      <c r="N375" s="21"/>
      <c r="O375" s="21"/>
    </row>
    <row r="376" ht="15.75" customHeight="1">
      <c r="A376" s="73" t="s">
        <v>7852</v>
      </c>
      <c r="B376" s="351">
        <v>374.0</v>
      </c>
      <c r="C376" s="130">
        <v>45084.0</v>
      </c>
      <c r="D376" s="146" t="s">
        <v>9143</v>
      </c>
      <c r="E376" s="130" t="s">
        <v>9846</v>
      </c>
      <c r="F376" s="73" t="s">
        <v>10360</v>
      </c>
      <c r="G376" s="169" t="s">
        <v>9375</v>
      </c>
      <c r="H376" s="287"/>
      <c r="I376" s="285"/>
      <c r="J376" s="22">
        <f t="shared" si="1"/>
        <v>46206</v>
      </c>
      <c r="K376" s="73">
        <f>'RESOLUCIONES 2023'!$C376-'RESOLUCIONES 2023'!$J376</f>
        <v>-1122</v>
      </c>
      <c r="L376" s="21"/>
      <c r="M376" s="21"/>
      <c r="N376" s="21"/>
      <c r="O376" s="21"/>
    </row>
    <row r="377" ht="15.75" customHeight="1">
      <c r="A377" s="73" t="s">
        <v>7852</v>
      </c>
      <c r="B377" s="351">
        <v>375.0</v>
      </c>
      <c r="C377" s="130">
        <v>45084.0</v>
      </c>
      <c r="D377" s="73" t="s">
        <v>9855</v>
      </c>
      <c r="E377" s="130" t="s">
        <v>9856</v>
      </c>
      <c r="F377" s="73" t="s">
        <v>10360</v>
      </c>
      <c r="G377" s="169"/>
      <c r="H377" s="287"/>
      <c r="I377" s="285"/>
      <c r="J377" s="22">
        <f t="shared" si="1"/>
        <v>46206</v>
      </c>
      <c r="K377" s="73">
        <f>'RESOLUCIONES 2023'!$C377-'RESOLUCIONES 2023'!$J377</f>
        <v>-1122</v>
      </c>
      <c r="L377" s="21"/>
      <c r="M377" s="21"/>
      <c r="N377" s="21"/>
      <c r="O377" s="21"/>
    </row>
    <row r="378" ht="15.75" customHeight="1">
      <c r="A378" s="73" t="s">
        <v>7852</v>
      </c>
      <c r="B378" s="351">
        <v>376.0</v>
      </c>
      <c r="C378" s="130">
        <v>45084.0</v>
      </c>
      <c r="D378" s="73" t="s">
        <v>10104</v>
      </c>
      <c r="E378" s="130" t="s">
        <v>7956</v>
      </c>
      <c r="F378" s="73" t="s">
        <v>2751</v>
      </c>
      <c r="G378" s="169"/>
      <c r="H378" s="287"/>
      <c r="I378" s="285"/>
      <c r="J378" s="22">
        <f t="shared" si="1"/>
        <v>46206</v>
      </c>
      <c r="K378" s="73">
        <f>'RESOLUCIONES 2023'!$C378-'RESOLUCIONES 2023'!$J378</f>
        <v>-1122</v>
      </c>
      <c r="L378" s="21"/>
      <c r="M378" s="21"/>
      <c r="N378" s="21"/>
      <c r="O378" s="21"/>
    </row>
    <row r="379" ht="15.75" customHeight="1">
      <c r="A379" s="73" t="s">
        <v>7852</v>
      </c>
      <c r="B379" s="351">
        <v>377.0</v>
      </c>
      <c r="C379" s="130">
        <v>45084.0</v>
      </c>
      <c r="D379" s="73" t="s">
        <v>2265</v>
      </c>
      <c r="E379" s="130" t="s">
        <v>6117</v>
      </c>
      <c r="F379" s="73" t="s">
        <v>10360</v>
      </c>
      <c r="G379" s="169"/>
      <c r="H379" s="287"/>
      <c r="I379" s="285"/>
      <c r="J379" s="22">
        <f t="shared" si="1"/>
        <v>46206</v>
      </c>
      <c r="K379" s="73">
        <f>'RESOLUCIONES 2023'!$C379-'RESOLUCIONES 2023'!$J379</f>
        <v>-1122</v>
      </c>
      <c r="L379" s="21"/>
      <c r="M379" s="21"/>
      <c r="N379" s="21"/>
      <c r="O379" s="21"/>
    </row>
    <row r="380" ht="15.75" customHeight="1">
      <c r="A380" s="73" t="s">
        <v>7852</v>
      </c>
      <c r="B380" s="351">
        <v>378.0</v>
      </c>
      <c r="C380" s="130">
        <v>45084.0</v>
      </c>
      <c r="D380" s="73" t="s">
        <v>2897</v>
      </c>
      <c r="E380" s="130" t="s">
        <v>9306</v>
      </c>
      <c r="F380" s="73" t="s">
        <v>10360</v>
      </c>
      <c r="G380" s="169"/>
      <c r="H380" s="287"/>
      <c r="I380" s="285"/>
      <c r="J380" s="22">
        <f t="shared" si="1"/>
        <v>46206</v>
      </c>
      <c r="K380" s="73">
        <f>'RESOLUCIONES 2023'!$C380-'RESOLUCIONES 2023'!$J380</f>
        <v>-1122</v>
      </c>
      <c r="L380" s="21"/>
      <c r="M380" s="21"/>
      <c r="N380" s="21"/>
      <c r="O380" s="21"/>
    </row>
    <row r="381" ht="15.75" customHeight="1">
      <c r="A381" s="73" t="s">
        <v>7852</v>
      </c>
      <c r="B381" s="351">
        <v>379.0</v>
      </c>
      <c r="C381" s="130">
        <v>45084.0</v>
      </c>
      <c r="D381" s="73" t="s">
        <v>7585</v>
      </c>
      <c r="E381" s="130" t="s">
        <v>7586</v>
      </c>
      <c r="F381" s="73" t="s">
        <v>9965</v>
      </c>
      <c r="G381" s="169"/>
      <c r="H381" s="287"/>
      <c r="I381" s="285"/>
      <c r="J381" s="22">
        <f t="shared" si="1"/>
        <v>46206</v>
      </c>
      <c r="K381" s="73">
        <f>'RESOLUCIONES 2023'!$C381-'RESOLUCIONES 2023'!$J381</f>
        <v>-1122</v>
      </c>
      <c r="L381" s="21"/>
      <c r="M381" s="21"/>
      <c r="N381" s="21"/>
      <c r="O381" s="21"/>
    </row>
    <row r="382" ht="15.75" customHeight="1">
      <c r="A382" s="73" t="s">
        <v>7852</v>
      </c>
      <c r="B382" s="351">
        <v>380.0</v>
      </c>
      <c r="C382" s="130">
        <v>45090.0</v>
      </c>
      <c r="D382" s="73" t="s">
        <v>10367</v>
      </c>
      <c r="E382" s="130" t="s">
        <v>10368</v>
      </c>
      <c r="F382" s="73" t="s">
        <v>18</v>
      </c>
      <c r="G382" s="169"/>
      <c r="H382" s="287"/>
      <c r="I382" s="285"/>
      <c r="J382" s="22">
        <f t="shared" si="1"/>
        <v>46206</v>
      </c>
      <c r="K382" s="73">
        <f>'RESOLUCIONES 2023'!$C382-'RESOLUCIONES 2023'!$J382</f>
        <v>-1116</v>
      </c>
      <c r="L382" s="21"/>
      <c r="M382" s="21"/>
      <c r="N382" s="21"/>
      <c r="O382" s="21"/>
    </row>
    <row r="383" ht="15.75" customHeight="1">
      <c r="A383" s="73" t="s">
        <v>7852</v>
      </c>
      <c r="B383" s="351">
        <v>381.0</v>
      </c>
      <c r="C383" s="130">
        <v>45090.0</v>
      </c>
      <c r="D383" s="73" t="s">
        <v>10369</v>
      </c>
      <c r="E383" s="130" t="s">
        <v>10370</v>
      </c>
      <c r="F383" s="73" t="s">
        <v>18</v>
      </c>
      <c r="G383" s="169"/>
      <c r="H383" s="287"/>
      <c r="I383" s="285"/>
      <c r="J383" s="22">
        <f t="shared" si="1"/>
        <v>46206</v>
      </c>
      <c r="K383" s="73">
        <f>'RESOLUCIONES 2023'!$C383-'RESOLUCIONES 2023'!$J383</f>
        <v>-1116</v>
      </c>
      <c r="L383" s="21"/>
      <c r="M383" s="21"/>
      <c r="N383" s="21"/>
      <c r="O383" s="21"/>
    </row>
    <row r="384" ht="15.75" customHeight="1">
      <c r="A384" s="73" t="s">
        <v>7852</v>
      </c>
      <c r="B384" s="351">
        <v>382.0</v>
      </c>
      <c r="C384" s="130">
        <v>45090.0</v>
      </c>
      <c r="D384" s="73" t="s">
        <v>8336</v>
      </c>
      <c r="E384" s="130" t="s">
        <v>10371</v>
      </c>
      <c r="F384" s="73" t="s">
        <v>8629</v>
      </c>
      <c r="G384" s="169"/>
      <c r="H384" s="287"/>
      <c r="I384" s="285"/>
      <c r="J384" s="22">
        <f t="shared" si="1"/>
        <v>46206</v>
      </c>
      <c r="K384" s="73">
        <f>'RESOLUCIONES 2023'!$C384-'RESOLUCIONES 2023'!$J384</f>
        <v>-1116</v>
      </c>
      <c r="L384" s="21"/>
      <c r="M384" s="21"/>
      <c r="N384" s="21"/>
      <c r="O384" s="21"/>
    </row>
    <row r="385" ht="15.75" customHeight="1">
      <c r="A385" s="73" t="s">
        <v>7852</v>
      </c>
      <c r="B385" s="351">
        <v>383.0</v>
      </c>
      <c r="C385" s="130">
        <v>45090.0</v>
      </c>
      <c r="D385" s="73" t="s">
        <v>5548</v>
      </c>
      <c r="E385" s="130" t="s">
        <v>5549</v>
      </c>
      <c r="F385" s="73" t="s">
        <v>1624</v>
      </c>
      <c r="G385" s="169"/>
      <c r="H385" s="287"/>
      <c r="I385" s="285"/>
      <c r="J385" s="22">
        <f t="shared" si="1"/>
        <v>46206</v>
      </c>
      <c r="K385" s="73">
        <f>'RESOLUCIONES 2023'!$C385-'RESOLUCIONES 2023'!$J385</f>
        <v>-1116</v>
      </c>
      <c r="L385" s="21"/>
      <c r="M385" s="21"/>
      <c r="N385" s="21"/>
      <c r="O385" s="21"/>
    </row>
    <row r="386" ht="15.75" customHeight="1">
      <c r="A386" s="73" t="s">
        <v>7852</v>
      </c>
      <c r="B386" s="351">
        <v>384.0</v>
      </c>
      <c r="C386" s="130">
        <v>45090.0</v>
      </c>
      <c r="D386" s="73" t="s">
        <v>2579</v>
      </c>
      <c r="E386" s="130" t="s">
        <v>10284</v>
      </c>
      <c r="F386" s="73" t="s">
        <v>2751</v>
      </c>
      <c r="G386" s="169"/>
      <c r="H386" s="287"/>
      <c r="I386" s="285"/>
      <c r="J386" s="22">
        <f t="shared" si="1"/>
        <v>46206</v>
      </c>
      <c r="K386" s="73">
        <f>'RESOLUCIONES 2023'!$C386-'RESOLUCIONES 2023'!$J386</f>
        <v>-1116</v>
      </c>
      <c r="L386" s="21"/>
      <c r="M386" s="21"/>
      <c r="N386" s="21"/>
      <c r="O386" s="21"/>
    </row>
    <row r="387" ht="15.75" customHeight="1">
      <c r="A387" s="73" t="s">
        <v>7852</v>
      </c>
      <c r="B387" s="351">
        <v>385.0</v>
      </c>
      <c r="C387" s="130">
        <v>45091.0</v>
      </c>
      <c r="D387" s="73" t="s">
        <v>7908</v>
      </c>
      <c r="E387" s="130" t="s">
        <v>7909</v>
      </c>
      <c r="F387" s="73" t="s">
        <v>2253</v>
      </c>
      <c r="G387" s="169" t="s">
        <v>9894</v>
      </c>
      <c r="H387" s="287"/>
      <c r="I387" s="285"/>
      <c r="J387" s="22">
        <f t="shared" si="1"/>
        <v>46206</v>
      </c>
      <c r="K387" s="73">
        <f>'RESOLUCIONES 2023'!$C387-'RESOLUCIONES 2023'!$J387</f>
        <v>-1115</v>
      </c>
      <c r="L387" s="21"/>
      <c r="M387" s="21"/>
      <c r="N387" s="21"/>
      <c r="O387" s="21"/>
    </row>
    <row r="388" ht="15.75" customHeight="1">
      <c r="A388" s="73" t="s">
        <v>7852</v>
      </c>
      <c r="B388" s="351">
        <v>386.0</v>
      </c>
      <c r="C388" s="130">
        <v>45091.0</v>
      </c>
      <c r="D388" s="73" t="s">
        <v>7265</v>
      </c>
      <c r="E388" s="130" t="s">
        <v>7266</v>
      </c>
      <c r="F388" s="73" t="s">
        <v>2253</v>
      </c>
      <c r="G388" s="169" t="s">
        <v>9919</v>
      </c>
      <c r="H388" s="287"/>
      <c r="I388" s="285"/>
      <c r="J388" s="22">
        <f t="shared" si="1"/>
        <v>46206</v>
      </c>
      <c r="K388" s="73">
        <f>'RESOLUCIONES 2023'!$C388-'RESOLUCIONES 2023'!$J388</f>
        <v>-1115</v>
      </c>
      <c r="L388" s="21"/>
      <c r="M388" s="21"/>
      <c r="N388" s="21"/>
      <c r="O388" s="21"/>
    </row>
    <row r="389" ht="15.75" customHeight="1">
      <c r="A389" s="73" t="s">
        <v>7852</v>
      </c>
      <c r="B389" s="351">
        <v>387.0</v>
      </c>
      <c r="C389" s="130">
        <v>45091.0</v>
      </c>
      <c r="D389" s="73" t="s">
        <v>2939</v>
      </c>
      <c r="E389" s="130" t="s">
        <v>10372</v>
      </c>
      <c r="F389" s="73" t="s">
        <v>1624</v>
      </c>
      <c r="G389" s="169"/>
      <c r="H389" s="287"/>
      <c r="I389" s="285"/>
      <c r="J389" s="22">
        <f t="shared" si="1"/>
        <v>46206</v>
      </c>
      <c r="K389" s="73">
        <f>'RESOLUCIONES 2023'!$C389-'RESOLUCIONES 2023'!$J389</f>
        <v>-1115</v>
      </c>
      <c r="L389" s="21"/>
      <c r="M389" s="21"/>
      <c r="N389" s="21"/>
      <c r="O389" s="21"/>
    </row>
    <row r="390" ht="15.75" customHeight="1">
      <c r="A390" s="73" t="s">
        <v>7852</v>
      </c>
      <c r="B390" s="351">
        <v>388.0</v>
      </c>
      <c r="C390" s="130">
        <v>45092.0</v>
      </c>
      <c r="D390" s="350" t="s">
        <v>2149</v>
      </c>
      <c r="E390" s="130" t="s">
        <v>7546</v>
      </c>
      <c r="F390" s="73" t="s">
        <v>1624</v>
      </c>
      <c r="G390" s="169"/>
      <c r="H390" s="287"/>
      <c r="I390" s="285"/>
      <c r="J390" s="22">
        <f t="shared" si="1"/>
        <v>46206</v>
      </c>
      <c r="K390" s="73">
        <f>'RESOLUCIONES 2023'!$C390-'RESOLUCIONES 2023'!$J390</f>
        <v>-1114</v>
      </c>
      <c r="L390" s="21"/>
      <c r="M390" s="21"/>
      <c r="N390" s="21"/>
      <c r="O390" s="21"/>
    </row>
    <row r="391" ht="15.75" customHeight="1">
      <c r="A391" s="73" t="s">
        <v>7852</v>
      </c>
      <c r="B391" s="345">
        <v>389.0</v>
      </c>
      <c r="C391" s="130">
        <v>45093.0</v>
      </c>
      <c r="D391" s="73" t="s">
        <v>10403</v>
      </c>
      <c r="E391" s="130"/>
      <c r="F391" s="73" t="s">
        <v>10404</v>
      </c>
      <c r="G391" s="169"/>
      <c r="H391" s="287"/>
      <c r="I391" s="285"/>
      <c r="J391" s="22">
        <f t="shared" si="1"/>
        <v>46206</v>
      </c>
      <c r="K391" s="73">
        <f>'RESOLUCIONES 2023'!$C391-'RESOLUCIONES 2023'!$J391</f>
        <v>-1113</v>
      </c>
      <c r="L391" s="21"/>
      <c r="M391" s="21"/>
      <c r="N391" s="21"/>
      <c r="O391" s="21"/>
    </row>
    <row r="392" ht="15.75" customHeight="1">
      <c r="A392" s="73" t="s">
        <v>7852</v>
      </c>
      <c r="B392" s="351">
        <v>390.0</v>
      </c>
      <c r="C392" s="130">
        <v>45093.0</v>
      </c>
      <c r="D392" s="73" t="s">
        <v>10405</v>
      </c>
      <c r="E392" s="130" t="s">
        <v>10406</v>
      </c>
      <c r="F392" s="73" t="s">
        <v>18</v>
      </c>
      <c r="G392" s="169" t="s">
        <v>8519</v>
      </c>
      <c r="H392" s="287"/>
      <c r="I392" s="285"/>
      <c r="J392" s="22">
        <f t="shared" si="1"/>
        <v>46206</v>
      </c>
      <c r="K392" s="73">
        <f>'RESOLUCIONES 2023'!$C392-'RESOLUCIONES 2023'!$J392</f>
        <v>-1113</v>
      </c>
      <c r="L392" s="21"/>
      <c r="M392" s="21"/>
      <c r="N392" s="21"/>
      <c r="O392" s="21"/>
    </row>
    <row r="393" ht="15.75" customHeight="1">
      <c r="A393" s="73" t="s">
        <v>7852</v>
      </c>
      <c r="B393" s="351">
        <v>391.0</v>
      </c>
      <c r="C393" s="130">
        <v>45093.0</v>
      </c>
      <c r="D393" s="73" t="s">
        <v>2271</v>
      </c>
      <c r="E393" s="130" t="s">
        <v>10407</v>
      </c>
      <c r="F393" s="73" t="s">
        <v>18</v>
      </c>
      <c r="G393" s="169" t="s">
        <v>10408</v>
      </c>
      <c r="H393" s="287"/>
      <c r="I393" s="285"/>
      <c r="J393" s="22">
        <f t="shared" si="1"/>
        <v>46206</v>
      </c>
      <c r="K393" s="73">
        <f>'RESOLUCIONES 2023'!$C393-'RESOLUCIONES 2023'!$J393</f>
        <v>-1113</v>
      </c>
      <c r="L393" s="21"/>
      <c r="M393" s="21"/>
      <c r="N393" s="21"/>
      <c r="O393" s="21"/>
    </row>
    <row r="394" ht="15.75" customHeight="1">
      <c r="A394" s="73" t="s">
        <v>7852</v>
      </c>
      <c r="B394" s="351">
        <v>392.0</v>
      </c>
      <c r="C394" s="130">
        <v>45093.0</v>
      </c>
      <c r="D394" s="73" t="s">
        <v>10409</v>
      </c>
      <c r="E394" s="130" t="s">
        <v>10410</v>
      </c>
      <c r="F394" s="73" t="s">
        <v>18</v>
      </c>
      <c r="G394" s="169" t="s">
        <v>3057</v>
      </c>
      <c r="H394" s="287"/>
      <c r="I394" s="285"/>
      <c r="J394" s="22">
        <f t="shared" si="1"/>
        <v>46206</v>
      </c>
      <c r="K394" s="73">
        <f>'RESOLUCIONES 2023'!$C394-'RESOLUCIONES 2023'!$J394</f>
        <v>-1113</v>
      </c>
      <c r="L394" s="21"/>
      <c r="M394" s="21"/>
      <c r="N394" s="21"/>
      <c r="O394" s="21"/>
    </row>
    <row r="395" ht="15.75" customHeight="1">
      <c r="A395" s="73" t="s">
        <v>7852</v>
      </c>
      <c r="B395" s="351">
        <v>393.0</v>
      </c>
      <c r="C395" s="130">
        <v>45096.0</v>
      </c>
      <c r="D395" s="73" t="s">
        <v>6865</v>
      </c>
      <c r="E395" s="130" t="s">
        <v>6866</v>
      </c>
      <c r="F395" s="73" t="s">
        <v>1624</v>
      </c>
      <c r="G395" s="169"/>
      <c r="H395" s="287"/>
      <c r="I395" s="285"/>
      <c r="J395" s="22">
        <f t="shared" si="1"/>
        <v>46206</v>
      </c>
      <c r="K395" s="73">
        <f>'RESOLUCIONES 2023'!$C395-'RESOLUCIONES 2023'!$J395</f>
        <v>-1110</v>
      </c>
      <c r="L395" s="21"/>
      <c r="M395" s="21"/>
      <c r="N395" s="21"/>
      <c r="O395" s="21"/>
    </row>
    <row r="396" ht="15.75" customHeight="1">
      <c r="A396" s="73" t="s">
        <v>7852</v>
      </c>
      <c r="B396" s="351">
        <v>394.0</v>
      </c>
      <c r="C396" s="130">
        <v>45096.0</v>
      </c>
      <c r="D396" s="73" t="s">
        <v>9590</v>
      </c>
      <c r="E396" s="130" t="s">
        <v>9591</v>
      </c>
      <c r="F396" s="73" t="s">
        <v>1624</v>
      </c>
      <c r="G396" s="169"/>
      <c r="H396" s="287"/>
      <c r="I396" s="285"/>
      <c r="J396" s="22">
        <f t="shared" si="1"/>
        <v>46206</v>
      </c>
      <c r="K396" s="73">
        <f>'RESOLUCIONES 2023'!$C396-'RESOLUCIONES 2023'!$J396</f>
        <v>-1110</v>
      </c>
      <c r="L396" s="21"/>
      <c r="M396" s="21"/>
      <c r="N396" s="21"/>
      <c r="O396" s="21"/>
    </row>
    <row r="397" ht="15.75" customHeight="1">
      <c r="A397" s="73" t="s">
        <v>7852</v>
      </c>
      <c r="B397" s="351">
        <v>395.0</v>
      </c>
      <c r="C397" s="130">
        <v>45096.0</v>
      </c>
      <c r="D397" s="73" t="s">
        <v>10281</v>
      </c>
      <c r="E397" s="130" t="s">
        <v>10296</v>
      </c>
      <c r="F397" s="73" t="s">
        <v>1624</v>
      </c>
      <c r="G397" s="169"/>
      <c r="H397" s="287"/>
      <c r="I397" s="285"/>
      <c r="J397" s="22">
        <f t="shared" si="1"/>
        <v>46206</v>
      </c>
      <c r="K397" s="73">
        <f>'RESOLUCIONES 2023'!$C397-'RESOLUCIONES 2023'!$J397</f>
        <v>-1110</v>
      </c>
      <c r="L397" s="21"/>
      <c r="M397" s="21"/>
      <c r="N397" s="21"/>
      <c r="O397" s="21"/>
    </row>
    <row r="398" ht="15.75" customHeight="1">
      <c r="A398" s="73" t="s">
        <v>7852</v>
      </c>
      <c r="B398" s="351">
        <v>396.0</v>
      </c>
      <c r="C398" s="130">
        <v>45096.0</v>
      </c>
      <c r="D398" s="73" t="s">
        <v>10243</v>
      </c>
      <c r="E398" s="130" t="s">
        <v>10257</v>
      </c>
      <c r="F398" s="73" t="s">
        <v>1624</v>
      </c>
      <c r="G398" s="169"/>
      <c r="H398" s="287"/>
      <c r="I398" s="285"/>
      <c r="J398" s="22">
        <f t="shared" si="1"/>
        <v>46206</v>
      </c>
      <c r="K398" s="73">
        <f>'RESOLUCIONES 2023'!$C398-'RESOLUCIONES 2023'!$J398</f>
        <v>-1110</v>
      </c>
      <c r="L398" s="21"/>
      <c r="M398" s="21"/>
      <c r="N398" s="21"/>
      <c r="O398" s="21"/>
    </row>
    <row r="399" ht="15.75" customHeight="1">
      <c r="A399" s="73" t="s">
        <v>7852</v>
      </c>
      <c r="B399" s="351">
        <v>397.0</v>
      </c>
      <c r="C399" s="130">
        <v>45096.0</v>
      </c>
      <c r="D399" s="73" t="s">
        <v>4793</v>
      </c>
      <c r="E399" s="130" t="s">
        <v>9180</v>
      </c>
      <c r="F399" s="73" t="s">
        <v>2253</v>
      </c>
      <c r="G399" s="169" t="s">
        <v>9317</v>
      </c>
      <c r="H399" s="287"/>
      <c r="I399" s="285"/>
      <c r="J399" s="22">
        <f t="shared" si="1"/>
        <v>46206</v>
      </c>
      <c r="K399" s="73">
        <f>'RESOLUCIONES 2023'!$C399-'RESOLUCIONES 2023'!$J399</f>
        <v>-1110</v>
      </c>
      <c r="L399" s="21"/>
      <c r="M399" s="21"/>
      <c r="N399" s="21"/>
      <c r="O399" s="21"/>
    </row>
    <row r="400" ht="15.75" customHeight="1">
      <c r="A400" s="73" t="s">
        <v>7852</v>
      </c>
      <c r="B400" s="351">
        <v>398.0</v>
      </c>
      <c r="C400" s="130">
        <v>45096.0</v>
      </c>
      <c r="D400" s="73" t="s">
        <v>3617</v>
      </c>
      <c r="E400" s="130" t="s">
        <v>4213</v>
      </c>
      <c r="F400" s="73" t="s">
        <v>2253</v>
      </c>
      <c r="G400" s="329" t="s">
        <v>9205</v>
      </c>
      <c r="H400" s="287"/>
      <c r="I400" s="285"/>
      <c r="J400" s="22">
        <f t="shared" si="1"/>
        <v>46206</v>
      </c>
      <c r="K400" s="73">
        <f>'RESOLUCIONES 2023'!$C400-'RESOLUCIONES 2023'!$J400</f>
        <v>-1110</v>
      </c>
      <c r="L400" s="21"/>
      <c r="M400" s="21"/>
      <c r="N400" s="21"/>
      <c r="O400" s="21"/>
    </row>
    <row r="401" ht="15.75" customHeight="1">
      <c r="A401" s="73" t="s">
        <v>7852</v>
      </c>
      <c r="B401" s="351">
        <v>399.0</v>
      </c>
      <c r="C401" s="130">
        <v>45096.0</v>
      </c>
      <c r="D401" s="73" t="s">
        <v>10411</v>
      </c>
      <c r="E401" s="130" t="s">
        <v>2614</v>
      </c>
      <c r="F401" s="73" t="s">
        <v>2253</v>
      </c>
      <c r="G401" s="169" t="s">
        <v>10412</v>
      </c>
      <c r="H401" s="287"/>
      <c r="I401" s="285"/>
      <c r="J401" s="22">
        <f t="shared" si="1"/>
        <v>46206</v>
      </c>
      <c r="K401" s="73">
        <f>'RESOLUCIONES 2023'!$C401-'RESOLUCIONES 2023'!$J401</f>
        <v>-1110</v>
      </c>
      <c r="L401" s="21"/>
      <c r="M401" s="21"/>
      <c r="N401" s="21"/>
      <c r="O401" s="21"/>
    </row>
    <row r="402" ht="15.75" customHeight="1">
      <c r="A402" s="73" t="s">
        <v>7852</v>
      </c>
      <c r="B402" s="351">
        <v>400.0</v>
      </c>
      <c r="C402" s="130">
        <v>45096.0</v>
      </c>
      <c r="D402" s="73" t="s">
        <v>9028</v>
      </c>
      <c r="E402" s="130" t="s">
        <v>10413</v>
      </c>
      <c r="F402" s="73" t="s">
        <v>8629</v>
      </c>
      <c r="G402" s="169"/>
      <c r="H402" s="287"/>
      <c r="I402" s="285"/>
      <c r="J402" s="22">
        <f t="shared" si="1"/>
        <v>46206</v>
      </c>
      <c r="K402" s="73">
        <f>'RESOLUCIONES 2023'!$C402-'RESOLUCIONES 2023'!$J402</f>
        <v>-1110</v>
      </c>
      <c r="L402" s="21"/>
      <c r="M402" s="21"/>
      <c r="N402" s="21"/>
      <c r="O402" s="21"/>
    </row>
    <row r="403" ht="15.75" customHeight="1">
      <c r="A403" s="73" t="s">
        <v>7852</v>
      </c>
      <c r="B403" s="351">
        <v>401.0</v>
      </c>
      <c r="C403" s="130">
        <v>45098.0</v>
      </c>
      <c r="D403" s="73" t="s">
        <v>10414</v>
      </c>
      <c r="E403" s="130" t="s">
        <v>10415</v>
      </c>
      <c r="F403" s="73" t="s">
        <v>2751</v>
      </c>
      <c r="G403" s="169"/>
      <c r="H403" s="287"/>
      <c r="I403" s="285"/>
      <c r="J403" s="22">
        <f t="shared" si="1"/>
        <v>46206</v>
      </c>
      <c r="K403" s="73">
        <f>'RESOLUCIONES 2023'!$C403-'RESOLUCIONES 2023'!$J403</f>
        <v>-1108</v>
      </c>
      <c r="L403" s="21"/>
      <c r="M403" s="21"/>
      <c r="N403" s="21"/>
      <c r="O403" s="21"/>
    </row>
    <row r="404" ht="15.75" customHeight="1">
      <c r="A404" s="73" t="s">
        <v>7852</v>
      </c>
      <c r="B404" s="351">
        <v>402.0</v>
      </c>
      <c r="C404" s="130">
        <v>45098.0</v>
      </c>
      <c r="D404" s="73" t="s">
        <v>2920</v>
      </c>
      <c r="E404" s="130" t="s">
        <v>2921</v>
      </c>
      <c r="F404" s="73" t="s">
        <v>2751</v>
      </c>
      <c r="G404" s="294"/>
      <c r="H404" s="287"/>
      <c r="I404" s="285"/>
      <c r="J404" s="22">
        <f t="shared" si="1"/>
        <v>46206</v>
      </c>
      <c r="K404" s="73">
        <f>'RESOLUCIONES 2023'!$C404-'RESOLUCIONES 2023'!$J404</f>
        <v>-1108</v>
      </c>
      <c r="L404" s="21"/>
      <c r="M404" s="21"/>
      <c r="N404" s="21"/>
      <c r="O404" s="21"/>
    </row>
    <row r="405" ht="15.75" customHeight="1">
      <c r="A405" s="73" t="s">
        <v>7852</v>
      </c>
      <c r="B405" s="351">
        <v>403.0</v>
      </c>
      <c r="C405" s="130">
        <v>45098.0</v>
      </c>
      <c r="D405" s="73" t="s">
        <v>9569</v>
      </c>
      <c r="E405" s="130" t="s">
        <v>9570</v>
      </c>
      <c r="F405" s="73" t="s">
        <v>2751</v>
      </c>
      <c r="G405" s="169"/>
      <c r="H405" s="287"/>
      <c r="I405" s="285"/>
      <c r="J405" s="22">
        <f t="shared" si="1"/>
        <v>46206</v>
      </c>
      <c r="K405" s="73">
        <f>'RESOLUCIONES 2023'!$C405-'RESOLUCIONES 2023'!$J405</f>
        <v>-1108</v>
      </c>
      <c r="L405" s="21"/>
      <c r="M405" s="21"/>
      <c r="N405" s="21"/>
      <c r="O405" s="21"/>
    </row>
    <row r="406" ht="15.75" customHeight="1">
      <c r="A406" s="73" t="s">
        <v>7852</v>
      </c>
      <c r="B406" s="351">
        <v>404.0</v>
      </c>
      <c r="C406" s="130">
        <v>45098.0</v>
      </c>
      <c r="D406" s="73" t="s">
        <v>6942</v>
      </c>
      <c r="E406" s="130" t="s">
        <v>6697</v>
      </c>
      <c r="F406" s="73" t="s">
        <v>2751</v>
      </c>
      <c r="G406" s="169"/>
      <c r="H406" s="287"/>
      <c r="I406" s="285"/>
      <c r="J406" s="22">
        <f t="shared" si="1"/>
        <v>46206</v>
      </c>
      <c r="K406" s="73">
        <f>'RESOLUCIONES 2023'!$C406-'RESOLUCIONES 2023'!$J406</f>
        <v>-1108</v>
      </c>
      <c r="L406" s="21"/>
      <c r="M406" s="21"/>
      <c r="N406" s="21"/>
      <c r="O406" s="21"/>
    </row>
    <row r="407" ht="15.75" customHeight="1">
      <c r="A407" s="73" t="s">
        <v>7852</v>
      </c>
      <c r="B407" s="351">
        <v>405.0</v>
      </c>
      <c r="C407" s="130">
        <v>45098.0</v>
      </c>
      <c r="D407" s="73" t="s">
        <v>7706</v>
      </c>
      <c r="E407" s="130" t="s">
        <v>7707</v>
      </c>
      <c r="F407" s="73" t="s">
        <v>131</v>
      </c>
      <c r="G407" s="169"/>
      <c r="H407" s="287"/>
      <c r="I407" s="285"/>
      <c r="J407" s="22">
        <f t="shared" si="1"/>
        <v>46206</v>
      </c>
      <c r="K407" s="73">
        <f>'RESOLUCIONES 2023'!$C407-'RESOLUCIONES 2023'!$J407</f>
        <v>-1108</v>
      </c>
      <c r="L407" s="21"/>
      <c r="M407" s="21"/>
      <c r="N407" s="21"/>
      <c r="O407" s="21"/>
    </row>
    <row r="408" ht="15.75" customHeight="1">
      <c r="A408" s="73" t="s">
        <v>7852</v>
      </c>
      <c r="B408" s="351">
        <v>406.0</v>
      </c>
      <c r="C408" s="130">
        <v>45098.0</v>
      </c>
      <c r="D408" s="73" t="s">
        <v>7937</v>
      </c>
      <c r="E408" s="130" t="s">
        <v>7677</v>
      </c>
      <c r="F408" s="73" t="s">
        <v>131</v>
      </c>
      <c r="G408" s="169"/>
      <c r="H408" s="287"/>
      <c r="I408" s="285"/>
      <c r="J408" s="22">
        <f t="shared" si="1"/>
        <v>46206</v>
      </c>
      <c r="K408" s="73">
        <f>'RESOLUCIONES 2023'!$C408-'RESOLUCIONES 2023'!$J408</f>
        <v>-1108</v>
      </c>
      <c r="L408" s="21"/>
      <c r="M408" s="21"/>
      <c r="N408" s="21"/>
      <c r="O408" s="21"/>
    </row>
    <row r="409" ht="15.75" customHeight="1">
      <c r="A409" s="73" t="s">
        <v>7852</v>
      </c>
      <c r="B409" s="351">
        <v>407.0</v>
      </c>
      <c r="C409" s="130">
        <v>45099.0</v>
      </c>
      <c r="D409" s="73" t="s">
        <v>10424</v>
      </c>
      <c r="E409" s="130" t="s">
        <v>10425</v>
      </c>
      <c r="F409" s="73" t="s">
        <v>18</v>
      </c>
      <c r="G409" s="169" t="s">
        <v>4966</v>
      </c>
      <c r="H409" s="287"/>
      <c r="I409" s="285"/>
      <c r="J409" s="22">
        <f t="shared" si="1"/>
        <v>46206</v>
      </c>
      <c r="K409" s="73">
        <f>'RESOLUCIONES 2023'!$C409-'RESOLUCIONES 2023'!$J409</f>
        <v>-1107</v>
      </c>
      <c r="L409" s="21"/>
      <c r="M409" s="21"/>
      <c r="N409" s="21"/>
      <c r="O409" s="21"/>
    </row>
    <row r="410" ht="15.75" customHeight="1">
      <c r="A410" s="73" t="s">
        <v>7852</v>
      </c>
      <c r="B410" s="351">
        <v>408.0</v>
      </c>
      <c r="C410" s="130">
        <v>45099.0</v>
      </c>
      <c r="D410" s="73" t="s">
        <v>10426</v>
      </c>
      <c r="E410" s="130" t="s">
        <v>10427</v>
      </c>
      <c r="F410" s="73" t="s">
        <v>18</v>
      </c>
      <c r="G410" s="169" t="s">
        <v>2663</v>
      </c>
      <c r="H410" s="287"/>
      <c r="I410" s="285"/>
      <c r="J410" s="22">
        <f t="shared" si="1"/>
        <v>46206</v>
      </c>
      <c r="K410" s="73">
        <f>'RESOLUCIONES 2023'!$C410-'RESOLUCIONES 2023'!$J410</f>
        <v>-1107</v>
      </c>
      <c r="L410" s="21"/>
      <c r="M410" s="21"/>
      <c r="N410" s="21"/>
      <c r="O410" s="21"/>
    </row>
    <row r="411" ht="15.75" customHeight="1">
      <c r="A411" s="73" t="s">
        <v>7852</v>
      </c>
      <c r="B411" s="351">
        <v>409.0</v>
      </c>
      <c r="C411" s="130">
        <v>45099.0</v>
      </c>
      <c r="D411" s="73" t="s">
        <v>1466</v>
      </c>
      <c r="E411" s="130" t="s">
        <v>10428</v>
      </c>
      <c r="F411" s="73" t="s">
        <v>18</v>
      </c>
      <c r="G411" s="169" t="s">
        <v>1997</v>
      </c>
      <c r="H411" s="287"/>
      <c r="I411" s="285"/>
      <c r="J411" s="22">
        <f t="shared" si="1"/>
        <v>46206</v>
      </c>
      <c r="K411" s="73">
        <f>'RESOLUCIONES 2023'!$C411-'RESOLUCIONES 2023'!$J411</f>
        <v>-1107</v>
      </c>
      <c r="L411" s="21"/>
      <c r="M411" s="21"/>
      <c r="N411" s="21"/>
      <c r="O411" s="21"/>
    </row>
    <row r="412" ht="15.75" customHeight="1">
      <c r="A412" s="73" t="s">
        <v>7852</v>
      </c>
      <c r="B412" s="351">
        <v>410.0</v>
      </c>
      <c r="C412" s="130">
        <v>45099.0</v>
      </c>
      <c r="D412" s="73" t="s">
        <v>10429</v>
      </c>
      <c r="E412" s="130" t="s">
        <v>10430</v>
      </c>
      <c r="F412" s="73" t="s">
        <v>18</v>
      </c>
      <c r="G412" s="169" t="s">
        <v>4601</v>
      </c>
      <c r="H412" s="287"/>
      <c r="I412" s="285"/>
      <c r="J412" s="22">
        <f t="shared" si="1"/>
        <v>46206</v>
      </c>
      <c r="K412" s="73">
        <f>'RESOLUCIONES 2023'!$C412-'RESOLUCIONES 2023'!$J412</f>
        <v>-1107</v>
      </c>
      <c r="L412" s="21"/>
      <c r="M412" s="21"/>
      <c r="N412" s="21"/>
      <c r="O412" s="21"/>
    </row>
    <row r="413" ht="15.75" customHeight="1">
      <c r="A413" s="73" t="s">
        <v>7852</v>
      </c>
      <c r="B413" s="351">
        <v>411.0</v>
      </c>
      <c r="C413" s="130">
        <v>45099.0</v>
      </c>
      <c r="D413" s="73" t="s">
        <v>10431</v>
      </c>
      <c r="E413" s="130" t="s">
        <v>10432</v>
      </c>
      <c r="F413" s="73" t="s">
        <v>18</v>
      </c>
      <c r="G413" s="169" t="s">
        <v>4601</v>
      </c>
      <c r="H413" s="287"/>
      <c r="I413" s="285"/>
      <c r="J413" s="22">
        <f t="shared" si="1"/>
        <v>46206</v>
      </c>
      <c r="K413" s="73">
        <f>'RESOLUCIONES 2023'!$C413-'RESOLUCIONES 2023'!$J413</f>
        <v>-1107</v>
      </c>
      <c r="L413" s="21"/>
      <c r="M413" s="21"/>
      <c r="N413" s="21"/>
      <c r="O413" s="21"/>
    </row>
    <row r="414" ht="15.75" customHeight="1">
      <c r="A414" s="73" t="s">
        <v>7852</v>
      </c>
      <c r="B414" s="351">
        <v>412.0</v>
      </c>
      <c r="C414" s="130">
        <v>45099.0</v>
      </c>
      <c r="D414" s="73" t="s">
        <v>10433</v>
      </c>
      <c r="E414" s="130" t="s">
        <v>10434</v>
      </c>
      <c r="F414" s="73" t="s">
        <v>18</v>
      </c>
      <c r="G414" s="169" t="s">
        <v>9154</v>
      </c>
      <c r="H414" s="287"/>
      <c r="I414" s="285"/>
      <c r="J414" s="22">
        <f t="shared" si="1"/>
        <v>46206</v>
      </c>
      <c r="K414" s="73">
        <f>'RESOLUCIONES 2023'!$C414-'RESOLUCIONES 2023'!$J414</f>
        <v>-1107</v>
      </c>
      <c r="L414" s="21"/>
      <c r="M414" s="21"/>
      <c r="N414" s="21"/>
      <c r="O414" s="21"/>
    </row>
    <row r="415" ht="15.75" customHeight="1">
      <c r="A415" s="73" t="s">
        <v>7852</v>
      </c>
      <c r="B415" s="351">
        <v>413.0</v>
      </c>
      <c r="C415" s="130">
        <v>45099.0</v>
      </c>
      <c r="D415" s="73" t="s">
        <v>10435</v>
      </c>
      <c r="E415" s="130" t="s">
        <v>10436</v>
      </c>
      <c r="F415" s="73" t="s">
        <v>18</v>
      </c>
      <c r="G415" s="169" t="s">
        <v>5737</v>
      </c>
      <c r="H415" s="287"/>
      <c r="I415" s="285"/>
      <c r="J415" s="22">
        <f t="shared" si="1"/>
        <v>46206</v>
      </c>
      <c r="K415" s="73">
        <f>'RESOLUCIONES 2023'!$C415-'RESOLUCIONES 2023'!$J415</f>
        <v>-1107</v>
      </c>
      <c r="L415" s="21"/>
      <c r="M415" s="21"/>
      <c r="N415" s="21"/>
      <c r="O415" s="21"/>
    </row>
    <row r="416" ht="15.75" customHeight="1">
      <c r="A416" s="73" t="s">
        <v>7852</v>
      </c>
      <c r="B416" s="351">
        <v>414.0</v>
      </c>
      <c r="C416" s="130">
        <v>45099.0</v>
      </c>
      <c r="D416" s="73" t="s">
        <v>5321</v>
      </c>
      <c r="E416" s="130" t="s">
        <v>10437</v>
      </c>
      <c r="F416" s="73" t="s">
        <v>18</v>
      </c>
      <c r="G416" s="169" t="s">
        <v>5737</v>
      </c>
      <c r="H416" s="287"/>
      <c r="I416" s="285"/>
      <c r="J416" s="22">
        <f t="shared" si="1"/>
        <v>46206</v>
      </c>
      <c r="K416" s="73">
        <f>'RESOLUCIONES 2023'!$C416-'RESOLUCIONES 2023'!$J416</f>
        <v>-1107</v>
      </c>
      <c r="L416" s="21"/>
      <c r="M416" s="21"/>
      <c r="N416" s="21"/>
      <c r="O416" s="21"/>
    </row>
    <row r="417" ht="15.75" customHeight="1">
      <c r="A417" s="73" t="s">
        <v>7852</v>
      </c>
      <c r="B417" s="351">
        <v>415.0</v>
      </c>
      <c r="C417" s="130">
        <v>45099.0</v>
      </c>
      <c r="D417" s="73" t="s">
        <v>3762</v>
      </c>
      <c r="E417" s="130" t="s">
        <v>10438</v>
      </c>
      <c r="F417" s="73" t="s">
        <v>18</v>
      </c>
      <c r="G417" s="169" t="s">
        <v>3754</v>
      </c>
      <c r="H417" s="287"/>
      <c r="I417" s="285"/>
      <c r="J417" s="22">
        <f t="shared" si="1"/>
        <v>46206</v>
      </c>
      <c r="K417" s="73">
        <f>'RESOLUCIONES 2023'!$C417-'RESOLUCIONES 2023'!$J417</f>
        <v>-1107</v>
      </c>
      <c r="L417" s="21"/>
      <c r="M417" s="21"/>
      <c r="N417" s="21"/>
      <c r="O417" s="21"/>
    </row>
    <row r="418" ht="15.75" customHeight="1">
      <c r="A418" s="73" t="s">
        <v>7852</v>
      </c>
      <c r="B418" s="351">
        <v>416.0</v>
      </c>
      <c r="C418" s="130">
        <v>45099.0</v>
      </c>
      <c r="D418" s="73" t="s">
        <v>2832</v>
      </c>
      <c r="E418" s="130" t="s">
        <v>10439</v>
      </c>
      <c r="F418" s="73" t="s">
        <v>18</v>
      </c>
      <c r="G418" s="169" t="s">
        <v>4749</v>
      </c>
      <c r="H418" s="287"/>
      <c r="I418" s="285"/>
      <c r="J418" s="22">
        <f t="shared" si="1"/>
        <v>46206</v>
      </c>
      <c r="K418" s="73">
        <f>'RESOLUCIONES 2023'!$C418-'RESOLUCIONES 2023'!$J418</f>
        <v>-1107</v>
      </c>
      <c r="L418" s="21"/>
      <c r="M418" s="21"/>
      <c r="N418" s="21"/>
      <c r="O418" s="21"/>
    </row>
    <row r="419" ht="15.75" customHeight="1">
      <c r="A419" s="73" t="s">
        <v>7852</v>
      </c>
      <c r="B419" s="351">
        <v>417.0</v>
      </c>
      <c r="C419" s="130">
        <v>45099.0</v>
      </c>
      <c r="D419" s="73" t="s">
        <v>10440</v>
      </c>
      <c r="E419" s="130" t="s">
        <v>10441</v>
      </c>
      <c r="F419" s="73" t="s">
        <v>18</v>
      </c>
      <c r="G419" s="169" t="s">
        <v>4749</v>
      </c>
      <c r="H419" s="287"/>
      <c r="I419" s="285"/>
      <c r="J419" s="22">
        <f t="shared" si="1"/>
        <v>46206</v>
      </c>
      <c r="K419" s="73">
        <f>'RESOLUCIONES 2023'!$C419-'RESOLUCIONES 2023'!$J419</f>
        <v>-1107</v>
      </c>
      <c r="L419" s="21"/>
      <c r="M419" s="21"/>
      <c r="N419" s="21"/>
      <c r="O419" s="21"/>
    </row>
    <row r="420" ht="15.75" customHeight="1">
      <c r="A420" s="73" t="s">
        <v>7852</v>
      </c>
      <c r="B420" s="351">
        <v>418.0</v>
      </c>
      <c r="C420" s="130">
        <v>45099.0</v>
      </c>
      <c r="D420" s="73" t="s">
        <v>10442</v>
      </c>
      <c r="E420" s="130" t="s">
        <v>10443</v>
      </c>
      <c r="F420" s="73" t="s">
        <v>18</v>
      </c>
      <c r="G420" s="169" t="s">
        <v>3754</v>
      </c>
      <c r="H420" s="287"/>
      <c r="I420" s="285"/>
      <c r="J420" s="22">
        <f t="shared" si="1"/>
        <v>46206</v>
      </c>
      <c r="K420" s="73">
        <f>'RESOLUCIONES 2023'!$C420-'RESOLUCIONES 2023'!$J420</f>
        <v>-1107</v>
      </c>
      <c r="L420" s="21"/>
      <c r="M420" s="21"/>
      <c r="N420" s="21"/>
      <c r="O420" s="21"/>
    </row>
    <row r="421" ht="15.75" customHeight="1">
      <c r="A421" s="73" t="s">
        <v>7852</v>
      </c>
      <c r="B421" s="351">
        <v>419.0</v>
      </c>
      <c r="C421" s="130">
        <v>45099.0</v>
      </c>
      <c r="D421" s="73" t="s">
        <v>10444</v>
      </c>
      <c r="E421" s="130" t="s">
        <v>10445</v>
      </c>
      <c r="F421" s="73" t="s">
        <v>18</v>
      </c>
      <c r="G421" s="169" t="s">
        <v>4601</v>
      </c>
      <c r="H421" s="287"/>
      <c r="I421" s="285"/>
      <c r="J421" s="22">
        <f t="shared" si="1"/>
        <v>46206</v>
      </c>
      <c r="K421" s="73">
        <f>'RESOLUCIONES 2023'!$C421-'RESOLUCIONES 2023'!$J421</f>
        <v>-1107</v>
      </c>
      <c r="L421" s="21"/>
      <c r="M421" s="21"/>
      <c r="N421" s="21"/>
      <c r="O421" s="21"/>
    </row>
    <row r="422" ht="15.75" customHeight="1">
      <c r="A422" s="73" t="s">
        <v>7852</v>
      </c>
      <c r="B422" s="351">
        <v>420.0</v>
      </c>
      <c r="C422" s="130">
        <v>45099.0</v>
      </c>
      <c r="D422" s="73" t="s">
        <v>10446</v>
      </c>
      <c r="E422" s="130" t="s">
        <v>10447</v>
      </c>
      <c r="F422" s="73" t="s">
        <v>18</v>
      </c>
      <c r="G422" s="169" t="s">
        <v>1997</v>
      </c>
      <c r="H422" s="287"/>
      <c r="I422" s="285"/>
      <c r="J422" s="22">
        <f t="shared" si="1"/>
        <v>46206</v>
      </c>
      <c r="K422" s="73">
        <f>'RESOLUCIONES 2023'!$C422-'RESOLUCIONES 2023'!$J422</f>
        <v>-1107</v>
      </c>
      <c r="L422" s="21"/>
      <c r="M422" s="21"/>
      <c r="N422" s="21"/>
      <c r="O422" s="21"/>
    </row>
    <row r="423" ht="15.75" customHeight="1">
      <c r="A423" s="73" t="s">
        <v>7852</v>
      </c>
      <c r="B423" s="351">
        <v>421.0</v>
      </c>
      <c r="C423" s="130">
        <v>45099.0</v>
      </c>
      <c r="D423" s="73" t="s">
        <v>10448</v>
      </c>
      <c r="E423" s="130" t="s">
        <v>10449</v>
      </c>
      <c r="F423" s="73" t="s">
        <v>18</v>
      </c>
      <c r="G423" s="169" t="s">
        <v>5737</v>
      </c>
      <c r="H423" s="287"/>
      <c r="I423" s="285"/>
      <c r="J423" s="22">
        <f t="shared" si="1"/>
        <v>46206</v>
      </c>
      <c r="K423" s="73">
        <f>'RESOLUCIONES 2023'!$C423-'RESOLUCIONES 2023'!$J423</f>
        <v>-1107</v>
      </c>
      <c r="L423" s="21"/>
      <c r="M423" s="21"/>
      <c r="N423" s="21"/>
      <c r="O423" s="21"/>
    </row>
    <row r="424" ht="15.75" customHeight="1">
      <c r="A424" s="73" t="s">
        <v>7852</v>
      </c>
      <c r="B424" s="351">
        <v>422.0</v>
      </c>
      <c r="C424" s="130">
        <v>45099.0</v>
      </c>
      <c r="D424" s="73" t="s">
        <v>10450</v>
      </c>
      <c r="E424" s="130" t="s">
        <v>10451</v>
      </c>
      <c r="F424" s="73" t="s">
        <v>18</v>
      </c>
      <c r="G424" s="169" t="s">
        <v>5737</v>
      </c>
      <c r="H424" s="287"/>
      <c r="I424" s="285"/>
      <c r="J424" s="22">
        <f t="shared" si="1"/>
        <v>46206</v>
      </c>
      <c r="K424" s="73">
        <f>'RESOLUCIONES 2023'!$C424-'RESOLUCIONES 2023'!$J424</f>
        <v>-1107</v>
      </c>
      <c r="L424" s="21"/>
      <c r="M424" s="21"/>
      <c r="N424" s="21"/>
      <c r="O424" s="21"/>
    </row>
    <row r="425" ht="15.75" customHeight="1">
      <c r="A425" s="73" t="s">
        <v>7852</v>
      </c>
      <c r="B425" s="351">
        <v>423.0</v>
      </c>
      <c r="C425" s="130">
        <v>45099.0</v>
      </c>
      <c r="D425" s="73" t="s">
        <v>1571</v>
      </c>
      <c r="E425" s="130" t="s">
        <v>10452</v>
      </c>
      <c r="F425" s="73" t="s">
        <v>18</v>
      </c>
      <c r="G425" s="169" t="s">
        <v>5737</v>
      </c>
      <c r="H425" s="287"/>
      <c r="I425" s="285"/>
      <c r="J425" s="22">
        <f t="shared" si="1"/>
        <v>46206</v>
      </c>
      <c r="K425" s="73">
        <f>'RESOLUCIONES 2023'!$C425-'RESOLUCIONES 2023'!$J425</f>
        <v>-1107</v>
      </c>
      <c r="L425" s="21"/>
      <c r="M425" s="21"/>
      <c r="N425" s="21"/>
      <c r="O425" s="21"/>
    </row>
    <row r="426" ht="15.75" customHeight="1">
      <c r="A426" s="73" t="s">
        <v>7852</v>
      </c>
      <c r="B426" s="351">
        <v>424.0</v>
      </c>
      <c r="C426" s="130">
        <v>45099.0</v>
      </c>
      <c r="D426" s="73" t="s">
        <v>10453</v>
      </c>
      <c r="E426" s="130" t="s">
        <v>10454</v>
      </c>
      <c r="F426" s="73" t="s">
        <v>18</v>
      </c>
      <c r="G426" s="169" t="s">
        <v>3754</v>
      </c>
      <c r="H426" s="287"/>
      <c r="I426" s="285"/>
      <c r="J426" s="22">
        <f t="shared" si="1"/>
        <v>46206</v>
      </c>
      <c r="K426" s="73">
        <f>'RESOLUCIONES 2023'!$C426-'RESOLUCIONES 2023'!$J426</f>
        <v>-1107</v>
      </c>
      <c r="L426" s="21"/>
      <c r="M426" s="21"/>
      <c r="N426" s="21"/>
      <c r="O426" s="21"/>
    </row>
    <row r="427" ht="15.75" customHeight="1">
      <c r="A427" s="73" t="s">
        <v>7852</v>
      </c>
      <c r="B427" s="351">
        <v>425.0</v>
      </c>
      <c r="C427" s="130">
        <v>45099.0</v>
      </c>
      <c r="D427" s="73" t="s">
        <v>10455</v>
      </c>
      <c r="E427" s="130" t="s">
        <v>10456</v>
      </c>
      <c r="F427" s="73" t="s">
        <v>18</v>
      </c>
      <c r="G427" s="169" t="s">
        <v>3754</v>
      </c>
      <c r="H427" s="287"/>
      <c r="I427" s="285"/>
      <c r="J427" s="22">
        <f t="shared" si="1"/>
        <v>46206</v>
      </c>
      <c r="K427" s="73">
        <f>'RESOLUCIONES 2023'!$C427-'RESOLUCIONES 2023'!$J427</f>
        <v>-1107</v>
      </c>
      <c r="L427" s="21"/>
      <c r="M427" s="21"/>
      <c r="N427" s="21"/>
      <c r="O427" s="21"/>
    </row>
    <row r="428" ht="15.75" customHeight="1">
      <c r="A428" s="73" t="s">
        <v>7852</v>
      </c>
      <c r="B428" s="351">
        <v>426.0</v>
      </c>
      <c r="C428" s="130">
        <v>45099.0</v>
      </c>
      <c r="D428" s="73" t="s">
        <v>10457</v>
      </c>
      <c r="E428" s="130" t="s">
        <v>10458</v>
      </c>
      <c r="F428" s="73" t="s">
        <v>18</v>
      </c>
      <c r="G428" s="169" t="s">
        <v>9154</v>
      </c>
      <c r="H428" s="287"/>
      <c r="I428" s="285"/>
      <c r="J428" s="22">
        <f t="shared" si="1"/>
        <v>46206</v>
      </c>
      <c r="K428" s="73">
        <f>'RESOLUCIONES 2023'!$C428-'RESOLUCIONES 2023'!$J428</f>
        <v>-1107</v>
      </c>
      <c r="L428" s="21"/>
      <c r="M428" s="21"/>
      <c r="N428" s="21"/>
      <c r="O428" s="21"/>
    </row>
    <row r="429" ht="15.75" customHeight="1">
      <c r="A429" s="73" t="s">
        <v>7852</v>
      </c>
      <c r="B429" s="351">
        <v>427.0</v>
      </c>
      <c r="C429" s="130">
        <v>45099.0</v>
      </c>
      <c r="D429" s="73" t="s">
        <v>1871</v>
      </c>
      <c r="E429" s="130" t="s">
        <v>10459</v>
      </c>
      <c r="F429" s="73" t="s">
        <v>18</v>
      </c>
      <c r="G429" s="169" t="s">
        <v>9154</v>
      </c>
      <c r="H429" s="287"/>
      <c r="I429" s="285"/>
      <c r="J429" s="22">
        <f t="shared" si="1"/>
        <v>46206</v>
      </c>
      <c r="K429" s="73">
        <f>'RESOLUCIONES 2023'!$C429-'RESOLUCIONES 2023'!$J429</f>
        <v>-1107</v>
      </c>
      <c r="L429" s="21"/>
      <c r="M429" s="21"/>
      <c r="N429" s="21"/>
      <c r="O429" s="21"/>
    </row>
    <row r="430" ht="15.75" customHeight="1">
      <c r="A430" s="73" t="s">
        <v>7852</v>
      </c>
      <c r="B430" s="351">
        <v>428.0</v>
      </c>
      <c r="C430" s="130">
        <v>45099.0</v>
      </c>
      <c r="D430" s="73" t="s">
        <v>8994</v>
      </c>
      <c r="E430" s="130" t="s">
        <v>8995</v>
      </c>
      <c r="F430" s="73" t="s">
        <v>18</v>
      </c>
      <c r="G430" s="169" t="s">
        <v>8663</v>
      </c>
      <c r="H430" s="287"/>
      <c r="I430" s="285"/>
      <c r="J430" s="22">
        <f t="shared" si="1"/>
        <v>46206</v>
      </c>
      <c r="K430" s="73">
        <f>'RESOLUCIONES 2023'!$C430-'RESOLUCIONES 2023'!$J430</f>
        <v>-1107</v>
      </c>
      <c r="L430" s="21"/>
      <c r="M430" s="21"/>
      <c r="N430" s="21"/>
      <c r="O430" s="21"/>
    </row>
    <row r="431" ht="15.75" customHeight="1">
      <c r="A431" s="73" t="s">
        <v>7852</v>
      </c>
      <c r="B431" s="351">
        <v>429.0</v>
      </c>
      <c r="C431" s="130">
        <v>45099.0</v>
      </c>
      <c r="D431" s="73" t="s">
        <v>10460</v>
      </c>
      <c r="E431" s="130" t="s">
        <v>10461</v>
      </c>
      <c r="F431" s="73" t="s">
        <v>18</v>
      </c>
      <c r="G431" s="169" t="s">
        <v>2663</v>
      </c>
      <c r="H431" s="287"/>
      <c r="I431" s="285"/>
      <c r="J431" s="22">
        <f t="shared" si="1"/>
        <v>46206</v>
      </c>
      <c r="K431" s="73">
        <f>'RESOLUCIONES 2023'!$C431-'RESOLUCIONES 2023'!$J431</f>
        <v>-1107</v>
      </c>
      <c r="L431" s="21"/>
      <c r="M431" s="21"/>
      <c r="N431" s="21"/>
      <c r="O431" s="21"/>
    </row>
    <row r="432" ht="15.75" customHeight="1">
      <c r="A432" s="73" t="s">
        <v>7852</v>
      </c>
      <c r="B432" s="351">
        <v>430.0</v>
      </c>
      <c r="C432" s="130">
        <v>45099.0</v>
      </c>
      <c r="D432" s="73" t="s">
        <v>10462</v>
      </c>
      <c r="E432" s="130" t="s">
        <v>10463</v>
      </c>
      <c r="F432" s="73" t="s">
        <v>18</v>
      </c>
      <c r="G432" s="169" t="s">
        <v>4966</v>
      </c>
      <c r="H432" s="287"/>
      <c r="I432" s="285"/>
      <c r="J432" s="22">
        <f t="shared" si="1"/>
        <v>46206</v>
      </c>
      <c r="K432" s="73">
        <f>'RESOLUCIONES 2023'!$C432-'RESOLUCIONES 2023'!$J432</f>
        <v>-1107</v>
      </c>
      <c r="L432" s="21"/>
      <c r="M432" s="21"/>
      <c r="N432" s="21"/>
      <c r="O432" s="21"/>
    </row>
    <row r="433" ht="15.75" customHeight="1">
      <c r="A433" s="73" t="s">
        <v>7852</v>
      </c>
      <c r="B433" s="351">
        <v>431.0</v>
      </c>
      <c r="C433" s="130">
        <v>45099.0</v>
      </c>
      <c r="D433" s="73" t="s">
        <v>2003</v>
      </c>
      <c r="E433" s="130" t="s">
        <v>10464</v>
      </c>
      <c r="F433" s="73" t="s">
        <v>18</v>
      </c>
      <c r="G433" s="169" t="s">
        <v>4966</v>
      </c>
      <c r="H433" s="287"/>
      <c r="I433" s="285"/>
      <c r="J433" s="22">
        <f t="shared" si="1"/>
        <v>46206</v>
      </c>
      <c r="K433" s="73">
        <f>'RESOLUCIONES 2023'!$C433-'RESOLUCIONES 2023'!$J433</f>
        <v>-1107</v>
      </c>
      <c r="L433" s="21"/>
      <c r="M433" s="21"/>
      <c r="N433" s="21"/>
      <c r="O433" s="21"/>
    </row>
    <row r="434" ht="15.75" customHeight="1">
      <c r="A434" s="73" t="s">
        <v>7852</v>
      </c>
      <c r="B434" s="351">
        <v>432.0</v>
      </c>
      <c r="C434" s="130">
        <v>45099.0</v>
      </c>
      <c r="D434" s="73" t="s">
        <v>2001</v>
      </c>
      <c r="E434" s="130" t="s">
        <v>10465</v>
      </c>
      <c r="F434" s="73" t="s">
        <v>18</v>
      </c>
      <c r="G434" s="169" t="s">
        <v>4966</v>
      </c>
      <c r="H434" s="287"/>
      <c r="I434" s="285"/>
      <c r="J434" s="22">
        <f t="shared" si="1"/>
        <v>46206</v>
      </c>
      <c r="K434" s="73">
        <f>'RESOLUCIONES 2023'!$C434-'RESOLUCIONES 2023'!$J434</f>
        <v>-1107</v>
      </c>
      <c r="L434" s="21"/>
      <c r="M434" s="21"/>
      <c r="N434" s="21"/>
      <c r="O434" s="21"/>
    </row>
    <row r="435" ht="15.75" customHeight="1">
      <c r="A435" s="73" t="s">
        <v>7852</v>
      </c>
      <c r="B435" s="351">
        <v>433.0</v>
      </c>
      <c r="C435" s="130">
        <v>45099.0</v>
      </c>
      <c r="D435" s="73" t="s">
        <v>10466</v>
      </c>
      <c r="E435" s="130" t="s">
        <v>10467</v>
      </c>
      <c r="F435" s="73" t="s">
        <v>18</v>
      </c>
      <c r="G435" s="169" t="s">
        <v>8663</v>
      </c>
      <c r="H435" s="287"/>
      <c r="I435" s="285"/>
      <c r="J435" s="22">
        <f t="shared" si="1"/>
        <v>46206</v>
      </c>
      <c r="K435" s="73">
        <f>'RESOLUCIONES 2023'!$C435-'RESOLUCIONES 2023'!$J435</f>
        <v>-1107</v>
      </c>
      <c r="L435" s="21"/>
      <c r="M435" s="21"/>
      <c r="N435" s="21"/>
      <c r="O435" s="21"/>
    </row>
    <row r="436" ht="15.75" customHeight="1">
      <c r="A436" s="73" t="s">
        <v>7852</v>
      </c>
      <c r="B436" s="351">
        <v>434.0</v>
      </c>
      <c r="C436" s="130">
        <v>45099.0</v>
      </c>
      <c r="D436" s="73" t="s">
        <v>10468</v>
      </c>
      <c r="E436" s="130" t="s">
        <v>10469</v>
      </c>
      <c r="F436" s="73" t="s">
        <v>18</v>
      </c>
      <c r="G436" s="169" t="s">
        <v>8663</v>
      </c>
      <c r="H436" s="287"/>
      <c r="I436" s="285"/>
      <c r="J436" s="22">
        <f t="shared" si="1"/>
        <v>46206</v>
      </c>
      <c r="K436" s="73">
        <f>'RESOLUCIONES 2023'!$C436-'RESOLUCIONES 2023'!$J436</f>
        <v>-1107</v>
      </c>
      <c r="L436" s="21"/>
      <c r="M436" s="21"/>
      <c r="N436" s="21"/>
      <c r="O436" s="21"/>
    </row>
    <row r="437" ht="15.75" customHeight="1">
      <c r="A437" s="73" t="s">
        <v>7852</v>
      </c>
      <c r="B437" s="351">
        <v>435.0</v>
      </c>
      <c r="C437" s="130">
        <v>45099.0</v>
      </c>
      <c r="D437" s="73" t="s">
        <v>10470</v>
      </c>
      <c r="E437" s="130" t="s">
        <v>10471</v>
      </c>
      <c r="F437" s="73" t="s">
        <v>18</v>
      </c>
      <c r="G437" s="169" t="s">
        <v>4749</v>
      </c>
      <c r="H437" s="287"/>
      <c r="I437" s="285"/>
      <c r="J437" s="22">
        <f t="shared" si="1"/>
        <v>46206</v>
      </c>
      <c r="K437" s="73">
        <f>'RESOLUCIONES 2023'!$C437-'RESOLUCIONES 2023'!$J437</f>
        <v>-1107</v>
      </c>
      <c r="L437" s="21"/>
      <c r="M437" s="21"/>
      <c r="N437" s="21"/>
      <c r="O437" s="21"/>
    </row>
    <row r="438" ht="15.75" customHeight="1">
      <c r="A438" s="73" t="s">
        <v>7852</v>
      </c>
      <c r="B438" s="351">
        <v>436.0</v>
      </c>
      <c r="C438" s="130">
        <v>45099.0</v>
      </c>
      <c r="D438" s="73" t="s">
        <v>9995</v>
      </c>
      <c r="E438" s="130" t="s">
        <v>10472</v>
      </c>
      <c r="F438" s="73" t="s">
        <v>18</v>
      </c>
      <c r="G438" s="169" t="s">
        <v>4749</v>
      </c>
      <c r="H438" s="287"/>
      <c r="I438" s="285"/>
      <c r="J438" s="22">
        <f t="shared" si="1"/>
        <v>46206</v>
      </c>
      <c r="K438" s="73">
        <f>'RESOLUCIONES 2023'!$C438-'RESOLUCIONES 2023'!$J438</f>
        <v>-1107</v>
      </c>
      <c r="L438" s="21"/>
      <c r="M438" s="21"/>
      <c r="N438" s="21"/>
      <c r="O438" s="21"/>
    </row>
    <row r="439" ht="15.75" customHeight="1">
      <c r="A439" s="73" t="s">
        <v>7852</v>
      </c>
      <c r="B439" s="351">
        <v>437.0</v>
      </c>
      <c r="C439" s="130">
        <v>45099.0</v>
      </c>
      <c r="D439" s="73" t="s">
        <v>8990</v>
      </c>
      <c r="E439" s="130" t="s">
        <v>10473</v>
      </c>
      <c r="F439" s="73" t="s">
        <v>18</v>
      </c>
      <c r="G439" s="169" t="s">
        <v>9154</v>
      </c>
      <c r="H439" s="287"/>
      <c r="I439" s="285"/>
      <c r="J439" s="22">
        <f t="shared" si="1"/>
        <v>46206</v>
      </c>
      <c r="K439" s="73">
        <f>'RESOLUCIONES 2023'!$C439-'RESOLUCIONES 2023'!$J439</f>
        <v>-1107</v>
      </c>
      <c r="L439" s="21"/>
      <c r="M439" s="21"/>
      <c r="N439" s="21"/>
      <c r="O439" s="21"/>
    </row>
    <row r="440" ht="15.75" customHeight="1">
      <c r="A440" s="73" t="s">
        <v>7852</v>
      </c>
      <c r="B440" s="351">
        <v>438.0</v>
      </c>
      <c r="C440" s="130">
        <v>45099.0</v>
      </c>
      <c r="D440" s="73" t="s">
        <v>10474</v>
      </c>
      <c r="E440" s="130" t="s">
        <v>10475</v>
      </c>
      <c r="F440" s="73" t="s">
        <v>18</v>
      </c>
      <c r="G440" s="169" t="s">
        <v>9154</v>
      </c>
      <c r="H440" s="287"/>
      <c r="I440" s="285"/>
      <c r="J440" s="22">
        <f t="shared" si="1"/>
        <v>46206</v>
      </c>
      <c r="K440" s="73">
        <f>'RESOLUCIONES 2023'!$C440-'RESOLUCIONES 2023'!$J440</f>
        <v>-1107</v>
      </c>
      <c r="L440" s="21"/>
      <c r="M440" s="21"/>
      <c r="N440" s="21"/>
      <c r="O440" s="21"/>
    </row>
    <row r="441" ht="15.75" customHeight="1">
      <c r="A441" s="73" t="s">
        <v>7852</v>
      </c>
      <c r="B441" s="351">
        <v>439.0</v>
      </c>
      <c r="C441" s="130">
        <v>45099.0</v>
      </c>
      <c r="D441" s="73" t="s">
        <v>10476</v>
      </c>
      <c r="E441" s="130" t="s">
        <v>10477</v>
      </c>
      <c r="F441" s="73" t="s">
        <v>18</v>
      </c>
      <c r="G441" s="169" t="s">
        <v>1997</v>
      </c>
      <c r="H441" s="287"/>
      <c r="I441" s="285"/>
      <c r="J441" s="22">
        <f t="shared" si="1"/>
        <v>46206</v>
      </c>
      <c r="K441" s="73">
        <f>'RESOLUCIONES 2023'!$C441-'RESOLUCIONES 2023'!$J441</f>
        <v>-1107</v>
      </c>
      <c r="L441" s="21"/>
      <c r="M441" s="21"/>
      <c r="N441" s="21"/>
      <c r="O441" s="21"/>
    </row>
    <row r="442" ht="15.75" customHeight="1">
      <c r="A442" s="73" t="s">
        <v>7852</v>
      </c>
      <c r="B442" s="351">
        <v>440.0</v>
      </c>
      <c r="C442" s="130">
        <v>45099.0</v>
      </c>
      <c r="D442" s="73" t="s">
        <v>10478</v>
      </c>
      <c r="E442" s="130" t="s">
        <v>10479</v>
      </c>
      <c r="F442" s="73" t="s">
        <v>18</v>
      </c>
      <c r="G442" s="169" t="s">
        <v>2663</v>
      </c>
      <c r="H442" s="287"/>
      <c r="I442" s="285"/>
      <c r="J442" s="22">
        <f t="shared" si="1"/>
        <v>46206</v>
      </c>
      <c r="K442" s="73">
        <f>'RESOLUCIONES 2023'!$C442-'RESOLUCIONES 2023'!$J442</f>
        <v>-1107</v>
      </c>
      <c r="L442" s="21"/>
      <c r="M442" s="21"/>
      <c r="N442" s="21"/>
      <c r="O442" s="21"/>
    </row>
    <row r="443" ht="15.75" customHeight="1">
      <c r="A443" s="73" t="s">
        <v>7852</v>
      </c>
      <c r="B443" s="351">
        <v>441.0</v>
      </c>
      <c r="C443" s="130">
        <v>45099.0</v>
      </c>
      <c r="D443" s="73" t="s">
        <v>2142</v>
      </c>
      <c r="E443" s="130" t="s">
        <v>10480</v>
      </c>
      <c r="F443" s="73" t="s">
        <v>18</v>
      </c>
      <c r="G443" s="169" t="s">
        <v>4601</v>
      </c>
      <c r="H443" s="287"/>
      <c r="I443" s="285"/>
      <c r="J443" s="22">
        <f t="shared" si="1"/>
        <v>46206</v>
      </c>
      <c r="K443" s="73">
        <f>'RESOLUCIONES 2023'!$C443-'RESOLUCIONES 2023'!$J443</f>
        <v>-1107</v>
      </c>
      <c r="L443" s="21"/>
      <c r="M443" s="21"/>
      <c r="N443" s="21"/>
      <c r="O443" s="21"/>
    </row>
    <row r="444" ht="15.75" customHeight="1">
      <c r="A444" s="73" t="s">
        <v>7852</v>
      </c>
      <c r="B444" s="351">
        <v>442.0</v>
      </c>
      <c r="C444" s="130">
        <v>45103.0</v>
      </c>
      <c r="D444" s="73" t="s">
        <v>10481</v>
      </c>
      <c r="E444" s="130" t="s">
        <v>10482</v>
      </c>
      <c r="F444" s="73" t="s">
        <v>18</v>
      </c>
      <c r="G444" s="169" t="s">
        <v>4966</v>
      </c>
      <c r="H444" s="287"/>
      <c r="I444" s="285"/>
      <c r="J444" s="22">
        <f t="shared" si="1"/>
        <v>46206</v>
      </c>
      <c r="K444" s="73">
        <f>'RESOLUCIONES 2023'!$C444-'RESOLUCIONES 2023'!$J444</f>
        <v>-1103</v>
      </c>
      <c r="L444" s="21"/>
      <c r="M444" s="21"/>
      <c r="N444" s="21"/>
      <c r="O444" s="21"/>
    </row>
    <row r="445" ht="15.75" customHeight="1">
      <c r="A445" s="73" t="s">
        <v>7852</v>
      </c>
      <c r="B445" s="351">
        <v>443.0</v>
      </c>
      <c r="C445" s="130">
        <v>45103.0</v>
      </c>
      <c r="D445" s="73" t="s">
        <v>2196</v>
      </c>
      <c r="E445" s="130" t="s">
        <v>10483</v>
      </c>
      <c r="F445" s="73" t="s">
        <v>18</v>
      </c>
      <c r="G445" s="169" t="s">
        <v>8661</v>
      </c>
      <c r="H445" s="287"/>
      <c r="I445" s="285"/>
      <c r="J445" s="22">
        <f t="shared" si="1"/>
        <v>46206</v>
      </c>
      <c r="K445" s="73">
        <f>'RESOLUCIONES 2023'!$C445-'RESOLUCIONES 2023'!$J445</f>
        <v>-1103</v>
      </c>
      <c r="L445" s="21"/>
      <c r="M445" s="21"/>
      <c r="N445" s="21"/>
      <c r="O445" s="21"/>
    </row>
    <row r="446" ht="15.75" customHeight="1">
      <c r="A446" s="73" t="s">
        <v>7852</v>
      </c>
      <c r="B446" s="351">
        <v>444.0</v>
      </c>
      <c r="C446" s="130">
        <v>45103.0</v>
      </c>
      <c r="D446" s="73" t="s">
        <v>10484</v>
      </c>
      <c r="E446" s="130" t="s">
        <v>10485</v>
      </c>
      <c r="F446" s="73" t="s">
        <v>18</v>
      </c>
      <c r="G446" s="169" t="s">
        <v>4749</v>
      </c>
      <c r="H446" s="295"/>
      <c r="I446" s="285"/>
      <c r="J446" s="22">
        <f t="shared" si="1"/>
        <v>46206</v>
      </c>
      <c r="K446" s="73">
        <f>'RESOLUCIONES 2023'!$C446-'RESOLUCIONES 2023'!$J446</f>
        <v>-1103</v>
      </c>
      <c r="L446" s="21"/>
      <c r="M446" s="21"/>
      <c r="N446" s="21"/>
      <c r="O446" s="21"/>
    </row>
    <row r="447" ht="15.75" customHeight="1">
      <c r="A447" s="73" t="s">
        <v>7852</v>
      </c>
      <c r="B447" s="351">
        <v>445.0</v>
      </c>
      <c r="C447" s="130">
        <v>45103.0</v>
      </c>
      <c r="D447" s="73" t="s">
        <v>1427</v>
      </c>
      <c r="E447" s="130" t="s">
        <v>10486</v>
      </c>
      <c r="F447" s="73" t="s">
        <v>18</v>
      </c>
      <c r="G447" s="169" t="s">
        <v>8663</v>
      </c>
      <c r="H447" s="287"/>
      <c r="I447" s="285"/>
      <c r="J447" s="22">
        <f t="shared" si="1"/>
        <v>46206</v>
      </c>
      <c r="K447" s="73">
        <f>'RESOLUCIONES 2023'!$C447-'RESOLUCIONES 2023'!$J447</f>
        <v>-1103</v>
      </c>
      <c r="L447" s="21"/>
      <c r="M447" s="21"/>
      <c r="N447" s="21"/>
      <c r="O447" s="21"/>
    </row>
    <row r="448" ht="15.75" customHeight="1">
      <c r="A448" s="73" t="s">
        <v>7852</v>
      </c>
      <c r="B448" s="351">
        <v>446.0</v>
      </c>
      <c r="C448" s="130">
        <v>45103.0</v>
      </c>
      <c r="D448" s="73" t="s">
        <v>10487</v>
      </c>
      <c r="E448" s="130" t="s">
        <v>10488</v>
      </c>
      <c r="F448" s="73" t="s">
        <v>18</v>
      </c>
      <c r="G448" s="169" t="s">
        <v>1997</v>
      </c>
      <c r="H448" s="287"/>
      <c r="I448" s="285"/>
      <c r="J448" s="22">
        <f t="shared" si="1"/>
        <v>46206</v>
      </c>
      <c r="K448" s="73">
        <f>'RESOLUCIONES 2023'!$C448-'RESOLUCIONES 2023'!$J448</f>
        <v>-1103</v>
      </c>
      <c r="L448" s="21"/>
      <c r="M448" s="21"/>
      <c r="N448" s="21"/>
      <c r="O448" s="21"/>
    </row>
    <row r="449" ht="15.75" customHeight="1">
      <c r="A449" s="73" t="s">
        <v>7852</v>
      </c>
      <c r="B449" s="351">
        <v>447.0</v>
      </c>
      <c r="C449" s="130">
        <v>45103.0</v>
      </c>
      <c r="D449" s="73" t="s">
        <v>10489</v>
      </c>
      <c r="E449" s="130" t="s">
        <v>10490</v>
      </c>
      <c r="F449" s="73" t="s">
        <v>18</v>
      </c>
      <c r="G449" s="169" t="s">
        <v>8661</v>
      </c>
      <c r="H449" s="287"/>
      <c r="I449" s="285"/>
      <c r="J449" s="22">
        <f t="shared" si="1"/>
        <v>46206</v>
      </c>
      <c r="K449" s="73">
        <f>'RESOLUCIONES 2023'!$C449-'RESOLUCIONES 2023'!$J449</f>
        <v>-1103</v>
      </c>
      <c r="L449" s="21"/>
      <c r="M449" s="21"/>
      <c r="N449" s="21"/>
      <c r="O449" s="21"/>
    </row>
    <row r="450" ht="15.75" customHeight="1">
      <c r="A450" s="73" t="s">
        <v>7852</v>
      </c>
      <c r="B450" s="351">
        <v>448.0</v>
      </c>
      <c r="C450" s="130">
        <v>45107.0</v>
      </c>
      <c r="D450" s="73" t="s">
        <v>9107</v>
      </c>
      <c r="E450" s="130" t="s">
        <v>9108</v>
      </c>
      <c r="F450" s="73" t="s">
        <v>8629</v>
      </c>
      <c r="G450" s="169"/>
      <c r="H450" s="287"/>
      <c r="I450" s="285"/>
      <c r="J450" s="22">
        <f t="shared" si="1"/>
        <v>46206</v>
      </c>
      <c r="K450" s="73">
        <f>'RESOLUCIONES 2023'!$C450-'RESOLUCIONES 2023'!$J450</f>
        <v>-1099</v>
      </c>
      <c r="L450" s="21"/>
      <c r="M450" s="21"/>
      <c r="N450" s="21"/>
      <c r="O450" s="21"/>
    </row>
    <row r="451" ht="15.75" customHeight="1">
      <c r="A451" s="73" t="s">
        <v>7852</v>
      </c>
      <c r="B451" s="351">
        <v>449.0</v>
      </c>
      <c r="C451" s="130">
        <v>45107.0</v>
      </c>
      <c r="D451" s="73" t="s">
        <v>5344</v>
      </c>
      <c r="E451" s="130" t="s">
        <v>10491</v>
      </c>
      <c r="F451" s="73" t="s">
        <v>8629</v>
      </c>
      <c r="G451" s="169"/>
      <c r="H451" s="287"/>
      <c r="I451" s="285"/>
      <c r="J451" s="22">
        <f t="shared" si="1"/>
        <v>46206</v>
      </c>
      <c r="K451" s="73">
        <f>'RESOLUCIONES 2023'!$C451-'RESOLUCIONES 2023'!$J451</f>
        <v>-1099</v>
      </c>
      <c r="L451" s="21"/>
      <c r="M451" s="21"/>
      <c r="N451" s="21"/>
      <c r="O451" s="21"/>
    </row>
    <row r="452" ht="15.75" customHeight="1">
      <c r="A452" s="73" t="s">
        <v>7852</v>
      </c>
      <c r="B452" s="351">
        <v>450.0</v>
      </c>
      <c r="C452" s="130">
        <v>45107.0</v>
      </c>
      <c r="D452" s="73" t="s">
        <v>4688</v>
      </c>
      <c r="E452" s="130" t="s">
        <v>10492</v>
      </c>
      <c r="F452" s="73" t="s">
        <v>18</v>
      </c>
      <c r="G452" s="169" t="s">
        <v>8661</v>
      </c>
      <c r="H452" s="287"/>
      <c r="I452" s="285"/>
      <c r="J452" s="22">
        <f t="shared" si="1"/>
        <v>46206</v>
      </c>
      <c r="K452" s="73">
        <f>'RESOLUCIONES 2023'!$C452-'RESOLUCIONES 2023'!$J452</f>
        <v>-1099</v>
      </c>
      <c r="L452" s="21"/>
      <c r="M452" s="21"/>
      <c r="N452" s="21"/>
      <c r="O452" s="21"/>
    </row>
    <row r="453" ht="15.75" customHeight="1">
      <c r="A453" s="73" t="s">
        <v>7852</v>
      </c>
      <c r="B453" s="351">
        <v>451.0</v>
      </c>
      <c r="C453" s="130">
        <v>45107.0</v>
      </c>
      <c r="D453" s="73" t="s">
        <v>10493</v>
      </c>
      <c r="E453" s="130" t="s">
        <v>10494</v>
      </c>
      <c r="F453" s="73" t="s">
        <v>18</v>
      </c>
      <c r="G453" s="169" t="s">
        <v>8704</v>
      </c>
      <c r="H453" s="287"/>
      <c r="I453" s="285"/>
      <c r="J453" s="22">
        <f t="shared" si="1"/>
        <v>46206</v>
      </c>
      <c r="K453" s="73">
        <f>'RESOLUCIONES 2023'!$C453-'RESOLUCIONES 2023'!$J453</f>
        <v>-1099</v>
      </c>
      <c r="L453" s="21"/>
      <c r="M453" s="21"/>
      <c r="N453" s="21"/>
      <c r="O453" s="21"/>
    </row>
    <row r="454" ht="15.75" customHeight="1">
      <c r="A454" s="73" t="s">
        <v>7852</v>
      </c>
      <c r="B454" s="351">
        <v>452.0</v>
      </c>
      <c r="C454" s="130">
        <v>45107.0</v>
      </c>
      <c r="D454" s="73" t="s">
        <v>10495</v>
      </c>
      <c r="E454" s="130" t="s">
        <v>10496</v>
      </c>
      <c r="F454" s="73" t="s">
        <v>18</v>
      </c>
      <c r="G454" s="169" t="s">
        <v>2663</v>
      </c>
      <c r="H454" s="287"/>
      <c r="I454" s="285"/>
      <c r="J454" s="22">
        <f t="shared" si="1"/>
        <v>46206</v>
      </c>
      <c r="K454" s="73">
        <f>'RESOLUCIONES 2023'!$C454-'RESOLUCIONES 2023'!$J454</f>
        <v>-1099</v>
      </c>
      <c r="L454" s="21"/>
      <c r="M454" s="21"/>
      <c r="N454" s="21"/>
      <c r="O454" s="21"/>
    </row>
    <row r="455" ht="15.75" customHeight="1">
      <c r="A455" s="73" t="s">
        <v>7852</v>
      </c>
      <c r="B455" s="351">
        <v>453.0</v>
      </c>
      <c r="C455" s="130">
        <v>45107.0</v>
      </c>
      <c r="D455" s="73" t="s">
        <v>10497</v>
      </c>
      <c r="E455" s="130" t="s">
        <v>10498</v>
      </c>
      <c r="F455" s="73" t="s">
        <v>18</v>
      </c>
      <c r="G455" s="169" t="s">
        <v>2663</v>
      </c>
      <c r="H455" s="287"/>
      <c r="I455" s="285"/>
      <c r="J455" s="22">
        <f t="shared" si="1"/>
        <v>46206</v>
      </c>
      <c r="K455" s="73">
        <f>'RESOLUCIONES 2023'!$C455-'RESOLUCIONES 2023'!$J455</f>
        <v>-1099</v>
      </c>
      <c r="L455" s="21"/>
      <c r="M455" s="21"/>
      <c r="N455" s="21"/>
      <c r="O455" s="21"/>
    </row>
    <row r="456" ht="15.75" customHeight="1">
      <c r="A456" s="73" t="s">
        <v>7852</v>
      </c>
      <c r="B456" s="351">
        <v>454.0</v>
      </c>
      <c r="C456" s="130">
        <v>45107.0</v>
      </c>
      <c r="D456" s="73" t="s">
        <v>10499</v>
      </c>
      <c r="E456" s="130" t="s">
        <v>4982</v>
      </c>
      <c r="F456" s="73" t="s">
        <v>10500</v>
      </c>
      <c r="G456" s="169"/>
      <c r="H456" s="287"/>
      <c r="I456" s="285"/>
      <c r="J456" s="22">
        <f t="shared" si="1"/>
        <v>46206</v>
      </c>
      <c r="K456" s="73">
        <f>'RESOLUCIONES 2023'!$C456-'RESOLUCIONES 2023'!$J456</f>
        <v>-1099</v>
      </c>
      <c r="L456" s="21"/>
      <c r="M456" s="21"/>
      <c r="N456" s="21"/>
      <c r="O456" s="21"/>
    </row>
    <row r="457" ht="15.75" customHeight="1">
      <c r="A457" s="73" t="s">
        <v>7852</v>
      </c>
      <c r="B457" s="351">
        <v>455.0</v>
      </c>
      <c r="C457" s="130">
        <v>45107.0</v>
      </c>
      <c r="D457" s="73" t="s">
        <v>1471</v>
      </c>
      <c r="E457" s="130" t="s">
        <v>10502</v>
      </c>
      <c r="F457" s="73" t="s">
        <v>18</v>
      </c>
      <c r="G457" s="169" t="s">
        <v>1997</v>
      </c>
      <c r="H457" s="287"/>
      <c r="I457" s="285"/>
      <c r="J457" s="22">
        <f t="shared" si="1"/>
        <v>46206</v>
      </c>
      <c r="K457" s="73">
        <f>'RESOLUCIONES 2023'!$C457-'RESOLUCIONES 2023'!$J457</f>
        <v>-1099</v>
      </c>
      <c r="L457" s="21"/>
      <c r="M457" s="21"/>
      <c r="N457" s="21"/>
      <c r="O457" s="21"/>
    </row>
    <row r="458" ht="15.75" customHeight="1">
      <c r="A458" s="73" t="s">
        <v>7852</v>
      </c>
      <c r="B458" s="351">
        <v>456.0</v>
      </c>
      <c r="C458" s="130">
        <v>45107.0</v>
      </c>
      <c r="D458" s="73" t="s">
        <v>2522</v>
      </c>
      <c r="E458" s="130" t="s">
        <v>8807</v>
      </c>
      <c r="F458" s="73" t="s">
        <v>2253</v>
      </c>
      <c r="G458" s="169" t="s">
        <v>10503</v>
      </c>
      <c r="H458" s="287"/>
      <c r="I458" s="285"/>
      <c r="J458" s="22">
        <f t="shared" si="1"/>
        <v>46206</v>
      </c>
      <c r="K458" s="73">
        <f>'RESOLUCIONES 2023'!$C458-'RESOLUCIONES 2023'!$J458</f>
        <v>-1099</v>
      </c>
      <c r="L458" s="21"/>
      <c r="M458" s="21"/>
      <c r="N458" s="21"/>
      <c r="O458" s="21"/>
    </row>
    <row r="459" ht="15.75" customHeight="1">
      <c r="A459" s="73" t="s">
        <v>7852</v>
      </c>
      <c r="B459" s="351">
        <v>457.0</v>
      </c>
      <c r="C459" s="130">
        <v>45107.0</v>
      </c>
      <c r="D459" s="73" t="s">
        <v>4484</v>
      </c>
      <c r="E459" s="130" t="s">
        <v>7674</v>
      </c>
      <c r="F459" s="73" t="s">
        <v>2253</v>
      </c>
      <c r="G459" s="169" t="s">
        <v>8832</v>
      </c>
      <c r="H459" s="287"/>
      <c r="I459" s="285"/>
      <c r="J459" s="22">
        <f t="shared" si="1"/>
        <v>46206</v>
      </c>
      <c r="K459" s="73">
        <f>'RESOLUCIONES 2023'!$C459-'RESOLUCIONES 2023'!$J459</f>
        <v>-1099</v>
      </c>
      <c r="L459" s="21"/>
      <c r="M459" s="21"/>
      <c r="N459" s="21"/>
      <c r="O459" s="21"/>
    </row>
    <row r="460" ht="15.75" customHeight="1">
      <c r="A460" s="73" t="s">
        <v>7852</v>
      </c>
      <c r="B460" s="351">
        <v>458.0</v>
      </c>
      <c r="C460" s="130">
        <v>45107.0</v>
      </c>
      <c r="D460" s="73" t="s">
        <v>3408</v>
      </c>
      <c r="E460" s="130" t="s">
        <v>3409</v>
      </c>
      <c r="F460" s="73" t="s">
        <v>2253</v>
      </c>
      <c r="G460" s="169" t="s">
        <v>8832</v>
      </c>
      <c r="H460" s="287"/>
      <c r="I460" s="285"/>
      <c r="J460" s="22">
        <f t="shared" si="1"/>
        <v>46206</v>
      </c>
      <c r="K460" s="73">
        <f>'RESOLUCIONES 2023'!$C460-'RESOLUCIONES 2023'!$J460</f>
        <v>-1099</v>
      </c>
      <c r="L460" s="21"/>
      <c r="M460" s="21"/>
      <c r="N460" s="21"/>
      <c r="O460" s="21"/>
    </row>
    <row r="461" ht="15.75" customHeight="1">
      <c r="A461" s="73" t="s">
        <v>7852</v>
      </c>
      <c r="B461" s="351">
        <v>459.0</v>
      </c>
      <c r="C461" s="130">
        <v>45113.0</v>
      </c>
      <c r="D461" s="73" t="s">
        <v>10504</v>
      </c>
      <c r="E461" s="130" t="s">
        <v>10505</v>
      </c>
      <c r="F461" s="73" t="s">
        <v>2751</v>
      </c>
      <c r="G461" s="169"/>
      <c r="H461" s="287"/>
      <c r="I461" s="285"/>
      <c r="J461" s="22">
        <f t="shared" si="1"/>
        <v>46206</v>
      </c>
      <c r="K461" s="73">
        <f>'RESOLUCIONES 2023'!$C461-'RESOLUCIONES 2023'!$J461</f>
        <v>-1093</v>
      </c>
      <c r="L461" s="21"/>
      <c r="M461" s="21"/>
      <c r="N461" s="21"/>
      <c r="O461" s="21"/>
    </row>
    <row r="462" ht="15.75" customHeight="1">
      <c r="A462" s="73" t="s">
        <v>7852</v>
      </c>
      <c r="B462" s="351">
        <v>460.0</v>
      </c>
      <c r="C462" s="130">
        <v>45113.0</v>
      </c>
      <c r="D462" s="73" t="s">
        <v>10442</v>
      </c>
      <c r="E462" s="130" t="s">
        <v>10508</v>
      </c>
      <c r="F462" s="73" t="s">
        <v>2751</v>
      </c>
      <c r="G462" s="169"/>
      <c r="H462" s="287"/>
      <c r="I462" s="285"/>
      <c r="J462" s="22">
        <f t="shared" si="1"/>
        <v>46206</v>
      </c>
      <c r="K462" s="73">
        <f>'RESOLUCIONES 2023'!$C462-'RESOLUCIONES 2023'!$J462</f>
        <v>-1093</v>
      </c>
      <c r="L462" s="21"/>
      <c r="M462" s="21"/>
      <c r="N462" s="21"/>
      <c r="O462" s="21"/>
    </row>
    <row r="463" ht="15.75" customHeight="1">
      <c r="A463" s="73" t="s">
        <v>7852</v>
      </c>
      <c r="B463" s="351">
        <v>461.0</v>
      </c>
      <c r="C463" s="130">
        <v>45113.0</v>
      </c>
      <c r="D463" s="73" t="s">
        <v>10476</v>
      </c>
      <c r="E463" s="130" t="s">
        <v>10509</v>
      </c>
      <c r="F463" s="73" t="s">
        <v>2751</v>
      </c>
      <c r="G463" s="169"/>
      <c r="H463" s="296" t="s">
        <v>10510</v>
      </c>
      <c r="I463" s="296" t="s">
        <v>10511</v>
      </c>
      <c r="J463" s="22">
        <f t="shared" si="1"/>
        <v>46206</v>
      </c>
      <c r="K463" s="73">
        <f>'RESOLUCIONES 2023'!$C463-'RESOLUCIONES 2023'!$J463</f>
        <v>-1093</v>
      </c>
      <c r="L463" s="21"/>
      <c r="M463" s="21"/>
      <c r="N463" s="21"/>
      <c r="O463" s="21"/>
    </row>
    <row r="464" ht="15.75" customHeight="1">
      <c r="A464" s="73" t="s">
        <v>7852</v>
      </c>
      <c r="B464" s="351">
        <v>462.0</v>
      </c>
      <c r="C464" s="130">
        <v>45113.0</v>
      </c>
      <c r="D464" s="73" t="s">
        <v>10512</v>
      </c>
      <c r="E464" s="130" t="s">
        <v>10513</v>
      </c>
      <c r="F464" s="73" t="s">
        <v>2751</v>
      </c>
      <c r="G464" s="169"/>
      <c r="H464" s="287"/>
      <c r="I464" s="285"/>
      <c r="J464" s="22">
        <f t="shared" si="1"/>
        <v>46206</v>
      </c>
      <c r="K464" s="73">
        <f>'RESOLUCIONES 2023'!$C464-'RESOLUCIONES 2023'!$J464</f>
        <v>-1093</v>
      </c>
      <c r="L464" s="21"/>
      <c r="M464" s="21"/>
      <c r="N464" s="21"/>
      <c r="O464" s="21"/>
    </row>
    <row r="465" ht="15.75" customHeight="1">
      <c r="A465" s="73" t="s">
        <v>7852</v>
      </c>
      <c r="B465" s="351">
        <v>463.0</v>
      </c>
      <c r="C465" s="130">
        <v>45113.0</v>
      </c>
      <c r="D465" s="73" t="s">
        <v>10446</v>
      </c>
      <c r="E465" s="130" t="s">
        <v>3011</v>
      </c>
      <c r="F465" s="73" t="s">
        <v>2751</v>
      </c>
      <c r="G465" s="169"/>
      <c r="H465" s="287"/>
      <c r="I465" s="285"/>
      <c r="J465" s="22">
        <f t="shared" si="1"/>
        <v>46206</v>
      </c>
      <c r="K465" s="73">
        <f>'RESOLUCIONES 2023'!$C465-'RESOLUCIONES 2023'!$J465</f>
        <v>-1093</v>
      </c>
      <c r="L465" s="21"/>
      <c r="M465" s="21"/>
      <c r="N465" s="21"/>
      <c r="O465" s="21"/>
    </row>
    <row r="466" ht="15.75" customHeight="1">
      <c r="A466" s="73" t="s">
        <v>7852</v>
      </c>
      <c r="B466" s="351">
        <v>464.0</v>
      </c>
      <c r="C466" s="130">
        <v>45113.0</v>
      </c>
      <c r="D466" s="73" t="s">
        <v>10460</v>
      </c>
      <c r="E466" s="130" t="s">
        <v>10514</v>
      </c>
      <c r="F466" s="73" t="s">
        <v>2751</v>
      </c>
      <c r="G466" s="169"/>
      <c r="H466" s="287"/>
      <c r="I466" s="285"/>
      <c r="J466" s="22">
        <f t="shared" si="1"/>
        <v>46206</v>
      </c>
      <c r="K466" s="73">
        <f>'RESOLUCIONES 2023'!$C466-'RESOLUCIONES 2023'!$J466</f>
        <v>-1093</v>
      </c>
      <c r="L466" s="21"/>
      <c r="M466" s="21"/>
      <c r="N466" s="21"/>
      <c r="O466" s="21"/>
    </row>
    <row r="467" ht="15.75" customHeight="1">
      <c r="A467" s="73" t="s">
        <v>7852</v>
      </c>
      <c r="B467" s="351">
        <v>465.0</v>
      </c>
      <c r="C467" s="130">
        <v>45113.0</v>
      </c>
      <c r="D467" s="73" t="s">
        <v>10497</v>
      </c>
      <c r="E467" s="130" t="s">
        <v>10516</v>
      </c>
      <c r="F467" s="73" t="s">
        <v>2751</v>
      </c>
      <c r="G467" s="169"/>
      <c r="H467" s="287"/>
      <c r="I467" s="285"/>
      <c r="J467" s="22">
        <f t="shared" si="1"/>
        <v>46206</v>
      </c>
      <c r="K467" s="73">
        <f>'RESOLUCIONES 2023'!$C467-'RESOLUCIONES 2023'!$J467</f>
        <v>-1093</v>
      </c>
      <c r="L467" s="21"/>
      <c r="M467" s="21"/>
      <c r="N467" s="21"/>
      <c r="O467" s="21"/>
    </row>
    <row r="468" ht="15.75" customHeight="1">
      <c r="A468" s="73" t="s">
        <v>7852</v>
      </c>
      <c r="B468" s="351">
        <v>466.0</v>
      </c>
      <c r="C468" s="130">
        <v>45113.0</v>
      </c>
      <c r="D468" s="73" t="s">
        <v>10429</v>
      </c>
      <c r="E468" s="130" t="s">
        <v>10518</v>
      </c>
      <c r="F468" s="73" t="s">
        <v>2751</v>
      </c>
      <c r="G468" s="169"/>
      <c r="H468" s="287"/>
      <c r="I468" s="285"/>
      <c r="J468" s="22">
        <f t="shared" si="1"/>
        <v>46206</v>
      </c>
      <c r="K468" s="73">
        <f>'RESOLUCIONES 2023'!$C468-'RESOLUCIONES 2023'!$J468</f>
        <v>-1093</v>
      </c>
      <c r="L468" s="21"/>
      <c r="M468" s="21"/>
      <c r="N468" s="21"/>
      <c r="O468" s="21"/>
    </row>
    <row r="469" ht="15.75" customHeight="1">
      <c r="A469" s="73" t="s">
        <v>7852</v>
      </c>
      <c r="B469" s="351">
        <v>467.0</v>
      </c>
      <c r="C469" s="130">
        <v>45113.0</v>
      </c>
      <c r="D469" s="73" t="s">
        <v>2832</v>
      </c>
      <c r="E469" s="130" t="s">
        <v>10520</v>
      </c>
      <c r="F469" s="73" t="s">
        <v>2751</v>
      </c>
      <c r="G469" s="169"/>
      <c r="H469" s="287"/>
      <c r="I469" s="285"/>
      <c r="J469" s="22">
        <f t="shared" si="1"/>
        <v>46206</v>
      </c>
      <c r="K469" s="73">
        <f>'RESOLUCIONES 2023'!$C469-'RESOLUCIONES 2023'!$J469</f>
        <v>-1093</v>
      </c>
      <c r="L469" s="21"/>
      <c r="M469" s="21"/>
      <c r="N469" s="21"/>
      <c r="O469" s="21"/>
    </row>
    <row r="470" ht="15.75" customHeight="1">
      <c r="A470" s="73" t="s">
        <v>7852</v>
      </c>
      <c r="B470" s="351">
        <v>468.0</v>
      </c>
      <c r="C470" s="130">
        <v>45113.0</v>
      </c>
      <c r="D470" s="73" t="s">
        <v>10470</v>
      </c>
      <c r="E470" s="130" t="s">
        <v>10523</v>
      </c>
      <c r="F470" s="73" t="s">
        <v>2751</v>
      </c>
      <c r="G470" s="169"/>
      <c r="H470" s="287"/>
      <c r="I470" s="285"/>
      <c r="J470" s="22">
        <f t="shared" si="1"/>
        <v>46206</v>
      </c>
      <c r="K470" s="73">
        <f>'RESOLUCIONES 2023'!$C470-'RESOLUCIONES 2023'!$J470</f>
        <v>-1093</v>
      </c>
      <c r="L470" s="21"/>
      <c r="M470" s="21"/>
      <c r="N470" s="21"/>
      <c r="O470" s="21"/>
    </row>
    <row r="471" ht="15.75" customHeight="1">
      <c r="A471" s="73" t="s">
        <v>7852</v>
      </c>
      <c r="B471" s="351">
        <v>469.0</v>
      </c>
      <c r="C471" s="130">
        <v>45113.0</v>
      </c>
      <c r="D471" s="73" t="s">
        <v>10525</v>
      </c>
      <c r="E471" s="130" t="s">
        <v>10526</v>
      </c>
      <c r="F471" s="73" t="s">
        <v>2751</v>
      </c>
      <c r="G471" s="169"/>
      <c r="H471" s="287"/>
      <c r="I471" s="285"/>
      <c r="J471" s="22">
        <f t="shared" si="1"/>
        <v>46206</v>
      </c>
      <c r="K471" s="73">
        <f>'RESOLUCIONES 2023'!$C471-'RESOLUCIONES 2023'!$J471</f>
        <v>-1093</v>
      </c>
      <c r="L471" s="21"/>
      <c r="M471" s="21"/>
      <c r="N471" s="21"/>
      <c r="O471" s="21"/>
    </row>
    <row r="472" ht="15.75" customHeight="1">
      <c r="A472" s="73" t="s">
        <v>7852</v>
      </c>
      <c r="B472" s="351">
        <v>470.0</v>
      </c>
      <c r="C472" s="130">
        <v>45113.0</v>
      </c>
      <c r="D472" s="73" t="s">
        <v>10478</v>
      </c>
      <c r="E472" s="130" t="s">
        <v>10527</v>
      </c>
      <c r="F472" s="73" t="s">
        <v>2751</v>
      </c>
      <c r="G472" s="169"/>
      <c r="H472" s="287"/>
      <c r="I472" s="285"/>
      <c r="J472" s="22">
        <f t="shared" si="1"/>
        <v>46206</v>
      </c>
      <c r="K472" s="73">
        <f>'RESOLUCIONES 2023'!$C472-'RESOLUCIONES 2023'!$J472</f>
        <v>-1093</v>
      </c>
      <c r="L472" s="21"/>
      <c r="M472" s="21"/>
      <c r="N472" s="21"/>
      <c r="O472" s="21"/>
    </row>
    <row r="473" ht="15.75" customHeight="1">
      <c r="A473" s="73" t="s">
        <v>7852</v>
      </c>
      <c r="B473" s="351">
        <v>471.0</v>
      </c>
      <c r="C473" s="130">
        <v>45113.0</v>
      </c>
      <c r="D473" s="73" t="s">
        <v>10528</v>
      </c>
      <c r="E473" s="130" t="s">
        <v>10529</v>
      </c>
      <c r="F473" s="73" t="s">
        <v>2751</v>
      </c>
      <c r="G473" s="169"/>
      <c r="H473" s="287"/>
      <c r="I473" s="285"/>
      <c r="J473" s="22">
        <f t="shared" si="1"/>
        <v>46206</v>
      </c>
      <c r="K473" s="73">
        <f>'RESOLUCIONES 2023'!$C473-'RESOLUCIONES 2023'!$J473</f>
        <v>-1093</v>
      </c>
      <c r="L473" s="21"/>
      <c r="M473" s="21"/>
      <c r="N473" s="21"/>
      <c r="O473" s="21"/>
    </row>
    <row r="474" ht="15.75" customHeight="1">
      <c r="A474" s="73" t="s">
        <v>7852</v>
      </c>
      <c r="B474" s="351">
        <v>472.0</v>
      </c>
      <c r="C474" s="130">
        <v>45113.0</v>
      </c>
      <c r="D474" s="73" t="s">
        <v>1509</v>
      </c>
      <c r="E474" s="130" t="s">
        <v>1510</v>
      </c>
      <c r="F474" s="73" t="s">
        <v>2751</v>
      </c>
      <c r="G474" s="169"/>
      <c r="H474" s="287"/>
      <c r="I474" s="285"/>
      <c r="J474" s="22">
        <f t="shared" si="1"/>
        <v>46206</v>
      </c>
      <c r="K474" s="73">
        <f>'RESOLUCIONES 2023'!$C474-'RESOLUCIONES 2023'!$J474</f>
        <v>-1093</v>
      </c>
      <c r="L474" s="21"/>
      <c r="M474" s="21"/>
      <c r="N474" s="21"/>
      <c r="O474" s="21"/>
    </row>
    <row r="475" ht="15.75" customHeight="1">
      <c r="A475" s="73" t="s">
        <v>7852</v>
      </c>
      <c r="B475" s="351">
        <v>473.0</v>
      </c>
      <c r="C475" s="130">
        <v>45113.0</v>
      </c>
      <c r="D475" s="73" t="s">
        <v>10444</v>
      </c>
      <c r="E475" s="130" t="s">
        <v>10530</v>
      </c>
      <c r="F475" s="73" t="s">
        <v>2751</v>
      </c>
      <c r="G475" s="169"/>
      <c r="H475" s="287"/>
      <c r="I475" s="285"/>
      <c r="J475" s="22">
        <f t="shared" si="1"/>
        <v>46206</v>
      </c>
      <c r="K475" s="73">
        <f>'RESOLUCIONES 2023'!$C475-'RESOLUCIONES 2023'!$J475</f>
        <v>-1093</v>
      </c>
      <c r="L475" s="21"/>
      <c r="M475" s="21"/>
      <c r="N475" s="21"/>
      <c r="O475" s="21"/>
    </row>
    <row r="476" ht="15.75" customHeight="1">
      <c r="A476" s="73" t="s">
        <v>7852</v>
      </c>
      <c r="B476" s="351">
        <v>474.0</v>
      </c>
      <c r="C476" s="130">
        <v>45113.0</v>
      </c>
      <c r="D476" s="73" t="s">
        <v>10424</v>
      </c>
      <c r="E476" s="130" t="s">
        <v>10531</v>
      </c>
      <c r="F476" s="73" t="s">
        <v>2751</v>
      </c>
      <c r="G476" s="169"/>
      <c r="H476" s="287"/>
      <c r="I476" s="285"/>
      <c r="J476" s="22">
        <f t="shared" si="1"/>
        <v>46206</v>
      </c>
      <c r="K476" s="73">
        <f>'RESOLUCIONES 2023'!$C476-'RESOLUCIONES 2023'!$J476</f>
        <v>-1093</v>
      </c>
      <c r="L476" s="21"/>
      <c r="M476" s="21"/>
      <c r="N476" s="21"/>
      <c r="O476" s="21"/>
    </row>
    <row r="477" ht="15.75" customHeight="1">
      <c r="A477" s="73" t="s">
        <v>7852</v>
      </c>
      <c r="B477" s="351">
        <v>475.0</v>
      </c>
      <c r="C477" s="130">
        <v>45113.0</v>
      </c>
      <c r="D477" s="73" t="s">
        <v>5301</v>
      </c>
      <c r="E477" s="130" t="s">
        <v>5302</v>
      </c>
      <c r="F477" s="73" t="s">
        <v>2751</v>
      </c>
      <c r="G477" s="169"/>
      <c r="H477" s="287"/>
      <c r="I477" s="285"/>
      <c r="J477" s="22">
        <f t="shared" si="1"/>
        <v>46206</v>
      </c>
      <c r="K477" s="73">
        <f>'RESOLUCIONES 2023'!$C477-'RESOLUCIONES 2023'!$J477</f>
        <v>-1093</v>
      </c>
      <c r="L477" s="21"/>
      <c r="M477" s="21"/>
      <c r="N477" s="21"/>
      <c r="O477" s="21"/>
    </row>
    <row r="478" ht="15.75" customHeight="1">
      <c r="A478" s="73" t="s">
        <v>7852</v>
      </c>
      <c r="B478" s="351">
        <v>476.0</v>
      </c>
      <c r="C478" s="130">
        <v>45113.0</v>
      </c>
      <c r="D478" s="73" t="s">
        <v>2001</v>
      </c>
      <c r="E478" s="130" t="s">
        <v>10534</v>
      </c>
      <c r="F478" s="73" t="s">
        <v>2751</v>
      </c>
      <c r="G478" s="169"/>
      <c r="H478" s="287"/>
      <c r="I478" s="285"/>
      <c r="J478" s="22">
        <f t="shared" si="1"/>
        <v>46206</v>
      </c>
      <c r="K478" s="73">
        <f>'RESOLUCIONES 2023'!$C478-'RESOLUCIONES 2023'!$J478</f>
        <v>-1093</v>
      </c>
      <c r="L478" s="21"/>
      <c r="M478" s="21"/>
      <c r="N478" s="21"/>
      <c r="O478" s="21"/>
    </row>
    <row r="479" ht="15.75" customHeight="1">
      <c r="A479" s="73" t="s">
        <v>7852</v>
      </c>
      <c r="B479" s="351">
        <v>477.0</v>
      </c>
      <c r="C479" s="130">
        <v>45113.0</v>
      </c>
      <c r="D479" s="73" t="s">
        <v>2142</v>
      </c>
      <c r="E479" s="130" t="s">
        <v>10535</v>
      </c>
      <c r="F479" s="73" t="s">
        <v>2751</v>
      </c>
      <c r="G479" s="169"/>
      <c r="H479" s="287"/>
      <c r="I479" s="285"/>
      <c r="J479" s="22">
        <f t="shared" si="1"/>
        <v>46206</v>
      </c>
      <c r="K479" s="73">
        <f>'RESOLUCIONES 2023'!$C479-'RESOLUCIONES 2023'!$J479</f>
        <v>-1093</v>
      </c>
      <c r="L479" s="21"/>
      <c r="M479" s="21"/>
      <c r="N479" s="21"/>
      <c r="O479" s="21"/>
    </row>
    <row r="480" ht="15.75" customHeight="1">
      <c r="A480" s="73" t="s">
        <v>7852</v>
      </c>
      <c r="B480" s="351">
        <v>478.0</v>
      </c>
      <c r="C480" s="130">
        <v>45113.0</v>
      </c>
      <c r="D480" s="73" t="s">
        <v>10431</v>
      </c>
      <c r="E480" s="130" t="s">
        <v>10536</v>
      </c>
      <c r="F480" s="73" t="s">
        <v>2751</v>
      </c>
      <c r="G480" s="169"/>
      <c r="H480" s="287"/>
      <c r="I480" s="285"/>
      <c r="J480" s="22">
        <f t="shared" si="1"/>
        <v>46206</v>
      </c>
      <c r="K480" s="73">
        <f>'RESOLUCIONES 2023'!$C480-'RESOLUCIONES 2023'!$J480</f>
        <v>-1093</v>
      </c>
      <c r="L480" s="21"/>
      <c r="M480" s="21"/>
      <c r="N480" s="21"/>
      <c r="O480" s="21"/>
    </row>
    <row r="481" ht="15.75" customHeight="1">
      <c r="A481" s="73" t="s">
        <v>7852</v>
      </c>
      <c r="B481" s="351">
        <v>479.0</v>
      </c>
      <c r="C481" s="130">
        <v>45113.0</v>
      </c>
      <c r="D481" s="73" t="s">
        <v>10455</v>
      </c>
      <c r="E481" s="130" t="s">
        <v>10456</v>
      </c>
      <c r="F481" s="73" t="s">
        <v>2751</v>
      </c>
      <c r="G481" s="169"/>
      <c r="H481" s="287"/>
      <c r="I481" s="285"/>
      <c r="J481" s="22">
        <f t="shared" si="1"/>
        <v>46206</v>
      </c>
      <c r="K481" s="73">
        <f>'RESOLUCIONES 2023'!$C481-'RESOLUCIONES 2023'!$J481</f>
        <v>-1093</v>
      </c>
      <c r="L481" s="21"/>
      <c r="M481" s="21"/>
      <c r="N481" s="21"/>
      <c r="O481" s="21"/>
    </row>
    <row r="482" ht="15.75" customHeight="1">
      <c r="A482" s="73" t="s">
        <v>7852</v>
      </c>
      <c r="B482" s="351">
        <v>480.0</v>
      </c>
      <c r="C482" s="130">
        <v>45113.0</v>
      </c>
      <c r="D482" s="73" t="s">
        <v>10537</v>
      </c>
      <c r="E482" s="130" t="s">
        <v>10538</v>
      </c>
      <c r="F482" s="73" t="s">
        <v>2751</v>
      </c>
      <c r="G482" s="169"/>
      <c r="H482" s="287"/>
      <c r="I482" s="285"/>
      <c r="J482" s="22">
        <f t="shared" si="1"/>
        <v>46206</v>
      </c>
      <c r="K482" s="73">
        <f>'RESOLUCIONES 2023'!$C482-'RESOLUCIONES 2023'!$J482</f>
        <v>-1093</v>
      </c>
      <c r="L482" s="21"/>
      <c r="M482" s="21"/>
      <c r="N482" s="21"/>
      <c r="O482" s="21"/>
    </row>
    <row r="483" ht="15.75" customHeight="1">
      <c r="A483" s="73" t="s">
        <v>7852</v>
      </c>
      <c r="B483" s="351">
        <v>481.0</v>
      </c>
      <c r="C483" s="130">
        <v>45113.0</v>
      </c>
      <c r="D483" s="73" t="s">
        <v>5321</v>
      </c>
      <c r="E483" s="130" t="s">
        <v>10539</v>
      </c>
      <c r="F483" s="73" t="s">
        <v>2751</v>
      </c>
      <c r="G483" s="169"/>
      <c r="H483" s="287"/>
      <c r="I483" s="285"/>
      <c r="J483" s="22">
        <f t="shared" si="1"/>
        <v>46206</v>
      </c>
      <c r="K483" s="73">
        <f>'RESOLUCIONES 2023'!$C483-'RESOLUCIONES 2023'!$J483</f>
        <v>-1093</v>
      </c>
      <c r="L483" s="21"/>
      <c r="M483" s="21"/>
      <c r="N483" s="21"/>
      <c r="O483" s="21"/>
    </row>
    <row r="484" ht="15.75" customHeight="1">
      <c r="A484" s="73" t="s">
        <v>7852</v>
      </c>
      <c r="B484" s="351">
        <v>482.0</v>
      </c>
      <c r="C484" s="130">
        <v>45113.0</v>
      </c>
      <c r="D484" s="73" t="s">
        <v>10433</v>
      </c>
      <c r="E484" s="130" t="s">
        <v>10540</v>
      </c>
      <c r="F484" s="73" t="s">
        <v>2751</v>
      </c>
      <c r="G484" s="169"/>
      <c r="H484" s="287"/>
      <c r="I484" s="285"/>
      <c r="J484" s="22">
        <f t="shared" si="1"/>
        <v>46206</v>
      </c>
      <c r="K484" s="73">
        <f>'RESOLUCIONES 2023'!$C484-'RESOLUCIONES 2023'!$J484</f>
        <v>-1093</v>
      </c>
      <c r="L484" s="21"/>
      <c r="M484" s="21"/>
      <c r="N484" s="21"/>
      <c r="O484" s="21"/>
    </row>
    <row r="485" ht="15.75" customHeight="1">
      <c r="A485" s="73" t="s">
        <v>7852</v>
      </c>
      <c r="B485" s="351">
        <v>483.0</v>
      </c>
      <c r="C485" s="130">
        <v>45113.0</v>
      </c>
      <c r="D485" s="73" t="s">
        <v>10457</v>
      </c>
      <c r="E485" s="130" t="s">
        <v>10542</v>
      </c>
      <c r="F485" s="73" t="s">
        <v>2751</v>
      </c>
      <c r="G485" s="169"/>
      <c r="H485" s="287"/>
      <c r="I485" s="285"/>
      <c r="J485" s="22">
        <f t="shared" si="1"/>
        <v>46206</v>
      </c>
      <c r="K485" s="73">
        <f>'RESOLUCIONES 2023'!$C485-'RESOLUCIONES 2023'!$J485</f>
        <v>-1093</v>
      </c>
      <c r="L485" s="21"/>
      <c r="M485" s="21"/>
      <c r="N485" s="21"/>
      <c r="O485" s="21"/>
    </row>
    <row r="486" ht="15.75" customHeight="1">
      <c r="A486" s="73" t="s">
        <v>7852</v>
      </c>
      <c r="B486" s="351">
        <v>484.0</v>
      </c>
      <c r="C486" s="130">
        <v>45113.0</v>
      </c>
      <c r="D486" s="73" t="s">
        <v>2348</v>
      </c>
      <c r="E486" s="130" t="s">
        <v>10543</v>
      </c>
      <c r="F486" s="73" t="s">
        <v>2751</v>
      </c>
      <c r="G486" s="169"/>
      <c r="H486" s="287"/>
      <c r="I486" s="285"/>
      <c r="J486" s="22">
        <f t="shared" si="1"/>
        <v>46206</v>
      </c>
      <c r="K486" s="73">
        <f>'RESOLUCIONES 2023'!$C486-'RESOLUCIONES 2023'!$J486</f>
        <v>-1093</v>
      </c>
      <c r="L486" s="21"/>
      <c r="M486" s="21"/>
      <c r="N486" s="21"/>
      <c r="O486" s="21"/>
    </row>
    <row r="487" ht="15.75" customHeight="1">
      <c r="A487" s="73" t="s">
        <v>7852</v>
      </c>
      <c r="B487" s="351">
        <v>485.0</v>
      </c>
      <c r="C487" s="130">
        <v>45113.0</v>
      </c>
      <c r="D487" s="73" t="s">
        <v>1943</v>
      </c>
      <c r="E487" s="130" t="s">
        <v>10544</v>
      </c>
      <c r="F487" s="73" t="s">
        <v>2751</v>
      </c>
      <c r="G487" s="169"/>
      <c r="H487" s="287"/>
      <c r="I487" s="285"/>
      <c r="J487" s="22">
        <f t="shared" si="1"/>
        <v>46206</v>
      </c>
      <c r="K487" s="73">
        <f>'RESOLUCIONES 2023'!$C487-'RESOLUCIONES 2023'!$J487</f>
        <v>-1093</v>
      </c>
      <c r="L487" s="21"/>
      <c r="M487" s="21"/>
      <c r="N487" s="21"/>
      <c r="O487" s="21"/>
    </row>
    <row r="488" ht="15.75" customHeight="1">
      <c r="A488" s="73" t="s">
        <v>7852</v>
      </c>
      <c r="B488" s="351">
        <v>486.0</v>
      </c>
      <c r="C488" s="130">
        <v>45113.0</v>
      </c>
      <c r="D488" s="73" t="s">
        <v>2003</v>
      </c>
      <c r="E488" s="130" t="s">
        <v>10545</v>
      </c>
      <c r="F488" s="73" t="s">
        <v>2751</v>
      </c>
      <c r="G488" s="169"/>
      <c r="H488" s="287"/>
      <c r="I488" s="285"/>
      <c r="J488" s="22">
        <f t="shared" si="1"/>
        <v>46206</v>
      </c>
      <c r="K488" s="73">
        <f>'RESOLUCIONES 2023'!$C488-'RESOLUCIONES 2023'!$J488</f>
        <v>-1093</v>
      </c>
      <c r="L488" s="21"/>
      <c r="M488" s="21"/>
      <c r="N488" s="21"/>
      <c r="O488" s="21"/>
    </row>
    <row r="489" ht="15.75" customHeight="1">
      <c r="A489" s="73" t="s">
        <v>7852</v>
      </c>
      <c r="B489" s="351">
        <v>487.0</v>
      </c>
      <c r="C489" s="130">
        <v>45113.0</v>
      </c>
      <c r="D489" s="73" t="s">
        <v>10546</v>
      </c>
      <c r="E489" s="130" t="s">
        <v>8770</v>
      </c>
      <c r="F489" s="73" t="s">
        <v>2751</v>
      </c>
      <c r="G489" s="169"/>
      <c r="H489" s="287"/>
      <c r="I489" s="285"/>
      <c r="J489" s="22">
        <f t="shared" si="1"/>
        <v>46206</v>
      </c>
      <c r="K489" s="73">
        <f>'RESOLUCIONES 2023'!$C489-'RESOLUCIONES 2023'!$J489</f>
        <v>-1093</v>
      </c>
      <c r="L489" s="21"/>
      <c r="M489" s="21"/>
      <c r="N489" s="21"/>
      <c r="O489" s="21"/>
    </row>
    <row r="490" ht="15.75" customHeight="1">
      <c r="A490" s="73" t="s">
        <v>7852</v>
      </c>
      <c r="B490" s="351">
        <v>488.0</v>
      </c>
      <c r="C490" s="130">
        <v>45113.0</v>
      </c>
      <c r="D490" s="73" t="s">
        <v>10547</v>
      </c>
      <c r="E490" s="130" t="s">
        <v>10548</v>
      </c>
      <c r="F490" s="73" t="s">
        <v>2751</v>
      </c>
      <c r="G490" s="169"/>
      <c r="H490" s="287"/>
      <c r="I490" s="285"/>
      <c r="J490" s="22">
        <f t="shared" si="1"/>
        <v>46206</v>
      </c>
      <c r="K490" s="73">
        <f>'RESOLUCIONES 2023'!$C490-'RESOLUCIONES 2023'!$J490</f>
        <v>-1093</v>
      </c>
      <c r="L490" s="21"/>
      <c r="M490" s="21"/>
      <c r="N490" s="21"/>
      <c r="O490" s="21"/>
    </row>
    <row r="491" ht="15.75" customHeight="1">
      <c r="A491" s="73" t="s">
        <v>7852</v>
      </c>
      <c r="B491" s="351">
        <v>489.0</v>
      </c>
      <c r="C491" s="130">
        <v>45113.0</v>
      </c>
      <c r="D491" s="73" t="s">
        <v>10549</v>
      </c>
      <c r="E491" s="130" t="s">
        <v>1872</v>
      </c>
      <c r="F491" s="73" t="s">
        <v>2751</v>
      </c>
      <c r="G491" s="169"/>
      <c r="H491" s="287"/>
      <c r="I491" s="285"/>
      <c r="J491" s="22">
        <f t="shared" si="1"/>
        <v>46206</v>
      </c>
      <c r="K491" s="73">
        <f>'RESOLUCIONES 2023'!$C491-'RESOLUCIONES 2023'!$J491</f>
        <v>-1093</v>
      </c>
      <c r="L491" s="21"/>
      <c r="M491" s="21"/>
      <c r="N491" s="21"/>
      <c r="O491" s="21"/>
    </row>
    <row r="492" ht="15.75" customHeight="1">
      <c r="A492" s="73" t="s">
        <v>7852</v>
      </c>
      <c r="B492" s="351">
        <v>490.0</v>
      </c>
      <c r="C492" s="130">
        <v>45113.0</v>
      </c>
      <c r="D492" s="73" t="s">
        <v>10462</v>
      </c>
      <c r="E492" s="130" t="s">
        <v>10550</v>
      </c>
      <c r="F492" s="73" t="s">
        <v>2751</v>
      </c>
      <c r="G492" s="169"/>
      <c r="H492" s="287"/>
      <c r="I492" s="285"/>
      <c r="J492" s="22">
        <f t="shared" si="1"/>
        <v>46206</v>
      </c>
      <c r="K492" s="73">
        <f>'RESOLUCIONES 2023'!$C492-'RESOLUCIONES 2023'!$J492</f>
        <v>-1093</v>
      </c>
      <c r="L492" s="21"/>
      <c r="M492" s="21"/>
      <c r="N492" s="21"/>
      <c r="O492" s="21"/>
    </row>
    <row r="493" ht="15.75" customHeight="1">
      <c r="A493" s="73" t="s">
        <v>7852</v>
      </c>
      <c r="B493" s="351">
        <v>491.0</v>
      </c>
      <c r="C493" s="130">
        <v>45120.0</v>
      </c>
      <c r="D493" s="73" t="s">
        <v>10551</v>
      </c>
      <c r="E493" s="130" t="s">
        <v>10552</v>
      </c>
      <c r="F493" s="73" t="s">
        <v>18</v>
      </c>
      <c r="G493" s="169" t="s">
        <v>6475</v>
      </c>
      <c r="H493" s="287"/>
      <c r="I493" s="285"/>
      <c r="J493" s="22">
        <f t="shared" si="1"/>
        <v>46206</v>
      </c>
      <c r="K493" s="73">
        <f>'RESOLUCIONES 2023'!$C493-'RESOLUCIONES 2023'!$J493</f>
        <v>-1086</v>
      </c>
      <c r="L493" s="21"/>
      <c r="M493" s="21"/>
      <c r="N493" s="21"/>
      <c r="O493" s="21"/>
    </row>
    <row r="494" ht="15.75" customHeight="1">
      <c r="A494" s="73" t="s">
        <v>7852</v>
      </c>
      <c r="B494" s="351">
        <v>492.0</v>
      </c>
      <c r="C494" s="130">
        <v>45120.0</v>
      </c>
      <c r="D494" s="73" t="s">
        <v>10553</v>
      </c>
      <c r="E494" s="130" t="s">
        <v>10554</v>
      </c>
      <c r="F494" s="73" t="s">
        <v>18</v>
      </c>
      <c r="G494" s="169"/>
      <c r="H494" s="287"/>
      <c r="I494" s="285"/>
      <c r="J494" s="22">
        <f t="shared" si="1"/>
        <v>46206</v>
      </c>
      <c r="K494" s="73">
        <f>'RESOLUCIONES 2023'!$C494-'RESOLUCIONES 2023'!$J494</f>
        <v>-1086</v>
      </c>
      <c r="L494" s="21"/>
      <c r="M494" s="21"/>
      <c r="N494" s="21"/>
      <c r="O494" s="21"/>
    </row>
    <row r="495" ht="15.75" customHeight="1">
      <c r="A495" s="73" t="s">
        <v>7852</v>
      </c>
      <c r="B495" s="351">
        <v>493.0</v>
      </c>
      <c r="C495" s="130">
        <v>45120.0</v>
      </c>
      <c r="D495" s="73" t="s">
        <v>10555</v>
      </c>
      <c r="E495" s="130" t="s">
        <v>10556</v>
      </c>
      <c r="F495" s="73" t="s">
        <v>18</v>
      </c>
      <c r="G495" s="169"/>
      <c r="H495" s="287"/>
      <c r="I495" s="285"/>
      <c r="J495" s="22">
        <f t="shared" si="1"/>
        <v>46206</v>
      </c>
      <c r="K495" s="73">
        <f>'RESOLUCIONES 2023'!$C495-'RESOLUCIONES 2023'!$J495</f>
        <v>-1086</v>
      </c>
      <c r="L495" s="21"/>
      <c r="M495" s="21"/>
      <c r="N495" s="21"/>
      <c r="O495" s="21"/>
    </row>
    <row r="496" ht="15.75" customHeight="1">
      <c r="A496" s="73" t="s">
        <v>7852</v>
      </c>
      <c r="B496" s="351">
        <v>494.0</v>
      </c>
      <c r="C496" s="130">
        <v>45120.0</v>
      </c>
      <c r="D496" s="73" t="s">
        <v>4861</v>
      </c>
      <c r="E496" s="130" t="s">
        <v>10558</v>
      </c>
      <c r="F496" s="73" t="s">
        <v>18</v>
      </c>
      <c r="G496" s="169" t="s">
        <v>7977</v>
      </c>
      <c r="H496" s="287"/>
      <c r="I496" s="285"/>
      <c r="J496" s="22">
        <f t="shared" si="1"/>
        <v>46206</v>
      </c>
      <c r="K496" s="73">
        <f>'RESOLUCIONES 2023'!$C496-'RESOLUCIONES 2023'!$J496</f>
        <v>-1086</v>
      </c>
      <c r="L496" s="21"/>
      <c r="M496" s="21"/>
      <c r="N496" s="21"/>
      <c r="O496" s="21"/>
    </row>
    <row r="497" ht="15.75" customHeight="1">
      <c r="A497" s="73" t="s">
        <v>7852</v>
      </c>
      <c r="B497" s="351">
        <v>495.0</v>
      </c>
      <c r="C497" s="130">
        <v>45120.0</v>
      </c>
      <c r="D497" s="73" t="s">
        <v>10559</v>
      </c>
      <c r="E497" s="130" t="s">
        <v>10560</v>
      </c>
      <c r="F497" s="73" t="s">
        <v>18</v>
      </c>
      <c r="G497" s="169" t="s">
        <v>10561</v>
      </c>
      <c r="H497" s="287"/>
      <c r="I497" s="285"/>
      <c r="J497" s="22">
        <f t="shared" si="1"/>
        <v>46206</v>
      </c>
      <c r="K497" s="73">
        <f>'RESOLUCIONES 2023'!$C497-'RESOLUCIONES 2023'!$J497</f>
        <v>-1086</v>
      </c>
      <c r="L497" s="21"/>
      <c r="M497" s="21"/>
      <c r="N497" s="21"/>
      <c r="O497" s="21"/>
    </row>
    <row r="498" ht="15.75" customHeight="1">
      <c r="A498" s="73" t="s">
        <v>7852</v>
      </c>
      <c r="B498" s="351">
        <v>496.0</v>
      </c>
      <c r="C498" s="130">
        <v>45121.0</v>
      </c>
      <c r="D498" s="73" t="s">
        <v>10562</v>
      </c>
      <c r="E498" s="130" t="s">
        <v>10563</v>
      </c>
      <c r="F498" s="73" t="s">
        <v>2751</v>
      </c>
      <c r="G498" s="169"/>
      <c r="H498" s="296" t="s">
        <v>14550</v>
      </c>
      <c r="I498" s="296" t="s">
        <v>10519</v>
      </c>
      <c r="J498" s="22">
        <f t="shared" si="1"/>
        <v>46206</v>
      </c>
      <c r="K498" s="73">
        <f>'RESOLUCIONES 2023'!$C498-'RESOLUCIONES 2023'!$J498</f>
        <v>-1085</v>
      </c>
      <c r="L498" s="21"/>
      <c r="M498" s="21"/>
      <c r="N498" s="21"/>
      <c r="O498" s="21"/>
    </row>
    <row r="499" ht="15.75" customHeight="1">
      <c r="A499" s="73" t="s">
        <v>7852</v>
      </c>
      <c r="B499" s="351">
        <v>497.0</v>
      </c>
      <c r="C499" s="130">
        <v>45121.0</v>
      </c>
      <c r="D499" s="289" t="s">
        <v>10564</v>
      </c>
      <c r="E499" s="290" t="s">
        <v>10565</v>
      </c>
      <c r="F499" s="73" t="s">
        <v>2751</v>
      </c>
      <c r="G499" s="169"/>
      <c r="H499" s="292"/>
      <c r="I499" s="293"/>
      <c r="J499" s="799">
        <f t="shared" si="1"/>
        <v>46206</v>
      </c>
      <c r="K499" s="73">
        <f>'RESOLUCIONES 2023'!$C499-'RESOLUCIONES 2023'!$J499</f>
        <v>-1085</v>
      </c>
      <c r="L499" s="297"/>
      <c r="M499" s="297"/>
      <c r="N499" s="297"/>
      <c r="O499" s="297"/>
    </row>
    <row r="500" ht="15.75" customHeight="1">
      <c r="A500" s="73" t="s">
        <v>7852</v>
      </c>
      <c r="B500" s="351">
        <v>498.0</v>
      </c>
      <c r="C500" s="130">
        <v>45121.0</v>
      </c>
      <c r="D500" s="73" t="s">
        <v>1471</v>
      </c>
      <c r="E500" s="130" t="s">
        <v>10566</v>
      </c>
      <c r="F500" s="73" t="s">
        <v>2751</v>
      </c>
      <c r="G500" s="169"/>
      <c r="H500" s="287"/>
      <c r="I500" s="285"/>
      <c r="J500" s="22">
        <f t="shared" si="1"/>
        <v>46206</v>
      </c>
      <c r="K500" s="73">
        <f>'RESOLUCIONES 2023'!$C500-'RESOLUCIONES 2023'!$J500</f>
        <v>-1085</v>
      </c>
      <c r="L500" s="21"/>
      <c r="M500" s="21"/>
      <c r="N500" s="21"/>
      <c r="O500" s="21"/>
    </row>
    <row r="501" ht="15.75" customHeight="1">
      <c r="A501" s="73" t="s">
        <v>7852</v>
      </c>
      <c r="B501" s="351">
        <v>499.0</v>
      </c>
      <c r="C501" s="130">
        <v>45121.0</v>
      </c>
      <c r="D501" s="73" t="s">
        <v>5730</v>
      </c>
      <c r="E501" s="130" t="s">
        <v>5731</v>
      </c>
      <c r="F501" s="73" t="s">
        <v>1624</v>
      </c>
      <c r="G501" s="169"/>
      <c r="H501" s="287"/>
      <c r="I501" s="285"/>
      <c r="J501" s="22">
        <f t="shared" si="1"/>
        <v>46206</v>
      </c>
      <c r="K501" s="73">
        <f>'RESOLUCIONES 2023'!$C501-'RESOLUCIONES 2023'!$J501</f>
        <v>-1085</v>
      </c>
      <c r="L501" s="21"/>
      <c r="M501" s="21"/>
      <c r="N501" s="21"/>
      <c r="O501" s="21"/>
    </row>
    <row r="502" ht="15.75" customHeight="1">
      <c r="A502" s="73" t="s">
        <v>7852</v>
      </c>
      <c r="B502" s="351">
        <v>500.0</v>
      </c>
      <c r="C502" s="130">
        <v>45121.0</v>
      </c>
      <c r="D502" s="73" t="s">
        <v>10114</v>
      </c>
      <c r="E502" s="130" t="s">
        <v>10567</v>
      </c>
      <c r="F502" s="73" t="s">
        <v>1624</v>
      </c>
      <c r="G502" s="169"/>
      <c r="H502" s="287"/>
      <c r="I502" s="285"/>
      <c r="J502" s="22">
        <f t="shared" si="1"/>
        <v>46206</v>
      </c>
      <c r="K502" s="73">
        <f>'RESOLUCIONES 2023'!$C502-'RESOLUCIONES 2023'!$J502</f>
        <v>-1085</v>
      </c>
      <c r="L502" s="21"/>
      <c r="M502" s="21"/>
      <c r="N502" s="21"/>
      <c r="O502" s="21"/>
    </row>
    <row r="503" ht="15.75" customHeight="1">
      <c r="A503" s="73" t="s">
        <v>7852</v>
      </c>
      <c r="B503" s="351">
        <v>501.0</v>
      </c>
      <c r="C503" s="130">
        <v>45121.0</v>
      </c>
      <c r="D503" s="73" t="s">
        <v>3705</v>
      </c>
      <c r="E503" s="130" t="s">
        <v>10568</v>
      </c>
      <c r="F503" s="73" t="s">
        <v>1624</v>
      </c>
      <c r="G503" s="169"/>
      <c r="H503" s="287"/>
      <c r="I503" s="285"/>
      <c r="J503" s="22">
        <f t="shared" si="1"/>
        <v>46206</v>
      </c>
      <c r="K503" s="73">
        <f>'RESOLUCIONES 2023'!$C503-'RESOLUCIONES 2023'!$J503</f>
        <v>-1085</v>
      </c>
      <c r="L503" s="21"/>
      <c r="M503" s="21"/>
      <c r="N503" s="21"/>
      <c r="O503" s="21"/>
    </row>
    <row r="504" ht="15.75" customHeight="1">
      <c r="A504" s="73" t="s">
        <v>7852</v>
      </c>
      <c r="B504" s="351">
        <v>502.0</v>
      </c>
      <c r="C504" s="130">
        <v>45121.0</v>
      </c>
      <c r="D504" s="73" t="s">
        <v>4383</v>
      </c>
      <c r="E504" s="130" t="s">
        <v>8342</v>
      </c>
      <c r="F504" s="73" t="s">
        <v>1624</v>
      </c>
      <c r="G504" s="169"/>
      <c r="H504" s="287"/>
      <c r="I504" s="285"/>
      <c r="J504" s="22">
        <f t="shared" si="1"/>
        <v>46206</v>
      </c>
      <c r="K504" s="73">
        <f>'RESOLUCIONES 2023'!$C504-'RESOLUCIONES 2023'!$J504</f>
        <v>-1085</v>
      </c>
      <c r="L504" s="21"/>
      <c r="M504" s="21"/>
      <c r="N504" s="21"/>
      <c r="O504" s="21"/>
    </row>
    <row r="505" ht="15.75" customHeight="1">
      <c r="A505" s="73" t="s">
        <v>7852</v>
      </c>
      <c r="B505" s="351">
        <v>503.0</v>
      </c>
      <c r="C505" s="130">
        <v>45121.0</v>
      </c>
      <c r="D505" s="73" t="s">
        <v>9536</v>
      </c>
      <c r="E505" s="130" t="s">
        <v>10569</v>
      </c>
      <c r="F505" s="73" t="s">
        <v>1624</v>
      </c>
      <c r="G505" s="169"/>
      <c r="H505" s="287"/>
      <c r="I505" s="285"/>
      <c r="J505" s="22">
        <f t="shared" si="1"/>
        <v>46206</v>
      </c>
      <c r="K505" s="73">
        <f>'RESOLUCIONES 2023'!$C505-'RESOLUCIONES 2023'!$J505</f>
        <v>-1085</v>
      </c>
      <c r="L505" s="21"/>
      <c r="M505" s="21"/>
      <c r="N505" s="21"/>
      <c r="O505" s="21"/>
    </row>
    <row r="506" ht="15.75" customHeight="1">
      <c r="A506" s="73" t="s">
        <v>7852</v>
      </c>
      <c r="B506" s="351">
        <v>504.0</v>
      </c>
      <c r="C506" s="130">
        <v>45121.0</v>
      </c>
      <c r="D506" s="73" t="s">
        <v>10570</v>
      </c>
      <c r="E506" s="130" t="s">
        <v>10571</v>
      </c>
      <c r="F506" s="73" t="s">
        <v>1624</v>
      </c>
      <c r="G506" s="169"/>
      <c r="H506" s="287"/>
      <c r="I506" s="285"/>
      <c r="J506" s="22">
        <f t="shared" si="1"/>
        <v>46206</v>
      </c>
      <c r="K506" s="73">
        <f>'RESOLUCIONES 2023'!$C506-'RESOLUCIONES 2023'!$J506</f>
        <v>-1085</v>
      </c>
      <c r="L506" s="21"/>
      <c r="M506" s="21"/>
      <c r="N506" s="21"/>
      <c r="O506" s="21"/>
    </row>
    <row r="507" ht="15.75" customHeight="1">
      <c r="A507" s="73" t="s">
        <v>7852</v>
      </c>
      <c r="B507" s="351">
        <v>505.0</v>
      </c>
      <c r="C507" s="130">
        <v>45121.0</v>
      </c>
      <c r="D507" s="73" t="s">
        <v>9526</v>
      </c>
      <c r="E507" s="130" t="s">
        <v>9655</v>
      </c>
      <c r="F507" s="73" t="s">
        <v>1624</v>
      </c>
      <c r="G507" s="169"/>
      <c r="H507" s="287"/>
      <c r="I507" s="285"/>
      <c r="J507" s="22">
        <f t="shared" si="1"/>
        <v>46206</v>
      </c>
      <c r="K507" s="73">
        <f>'RESOLUCIONES 2023'!$C507-'RESOLUCIONES 2023'!$J507</f>
        <v>-1085</v>
      </c>
      <c r="L507" s="21"/>
      <c r="M507" s="21"/>
      <c r="N507" s="21"/>
      <c r="O507" s="21"/>
    </row>
    <row r="508" ht="15.75" customHeight="1">
      <c r="A508" s="73" t="s">
        <v>7852</v>
      </c>
      <c r="B508" s="351">
        <v>506.0</v>
      </c>
      <c r="C508" s="130">
        <v>45121.0</v>
      </c>
      <c r="D508" s="73" t="s">
        <v>10572</v>
      </c>
      <c r="E508" s="130" t="s">
        <v>10573</v>
      </c>
      <c r="F508" s="73" t="s">
        <v>1624</v>
      </c>
      <c r="G508" s="169"/>
      <c r="H508" s="287"/>
      <c r="I508" s="285"/>
      <c r="J508" s="22">
        <f t="shared" si="1"/>
        <v>46206</v>
      </c>
      <c r="K508" s="73">
        <f>'RESOLUCIONES 2023'!$C508-'RESOLUCIONES 2023'!$J508</f>
        <v>-1085</v>
      </c>
      <c r="L508" s="21"/>
      <c r="M508" s="21"/>
      <c r="N508" s="21"/>
      <c r="O508" s="21"/>
    </row>
    <row r="509" ht="15.75" customHeight="1">
      <c r="A509" s="73" t="s">
        <v>7852</v>
      </c>
      <c r="B509" s="351">
        <v>507.0</v>
      </c>
      <c r="C509" s="130">
        <v>45121.0</v>
      </c>
      <c r="D509" s="73" t="s">
        <v>8600</v>
      </c>
      <c r="E509" s="130" t="s">
        <v>10574</v>
      </c>
      <c r="F509" s="73" t="s">
        <v>18</v>
      </c>
      <c r="G509" s="169" t="s">
        <v>6871</v>
      </c>
      <c r="H509" s="287"/>
      <c r="I509" s="285"/>
      <c r="J509" s="22">
        <f t="shared" si="1"/>
        <v>46206</v>
      </c>
      <c r="K509" s="73">
        <f>'RESOLUCIONES 2023'!$C509-'RESOLUCIONES 2023'!$J509</f>
        <v>-1085</v>
      </c>
      <c r="L509" s="21"/>
      <c r="M509" s="21"/>
      <c r="N509" s="21"/>
      <c r="O509" s="21"/>
    </row>
    <row r="510" ht="15.75" customHeight="1">
      <c r="A510" s="73" t="s">
        <v>7852</v>
      </c>
      <c r="B510" s="351">
        <v>508.0</v>
      </c>
      <c r="C510" s="130">
        <v>45121.0</v>
      </c>
      <c r="D510" s="73" t="s">
        <v>10575</v>
      </c>
      <c r="E510" s="130" t="s">
        <v>10576</v>
      </c>
      <c r="F510" s="73" t="s">
        <v>18</v>
      </c>
      <c r="G510" s="169" t="s">
        <v>737</v>
      </c>
      <c r="H510" s="287"/>
      <c r="I510" s="285"/>
      <c r="J510" s="22">
        <f t="shared" si="1"/>
        <v>46206</v>
      </c>
      <c r="K510" s="73">
        <f>'RESOLUCIONES 2023'!$C510-'RESOLUCIONES 2023'!$J510</f>
        <v>-1085</v>
      </c>
      <c r="L510" s="21"/>
      <c r="M510" s="21"/>
      <c r="N510" s="21"/>
      <c r="O510" s="21"/>
    </row>
    <row r="511" ht="15.75" customHeight="1">
      <c r="A511" s="73" t="s">
        <v>7852</v>
      </c>
      <c r="B511" s="351">
        <v>509.0</v>
      </c>
      <c r="C511" s="130">
        <v>45121.0</v>
      </c>
      <c r="D511" s="73" t="s">
        <v>10577</v>
      </c>
      <c r="E511" s="130" t="s">
        <v>10578</v>
      </c>
      <c r="F511" s="73" t="s">
        <v>18</v>
      </c>
      <c r="G511" s="169" t="s">
        <v>737</v>
      </c>
      <c r="H511" s="287"/>
      <c r="I511" s="285"/>
      <c r="J511" s="22">
        <f t="shared" si="1"/>
        <v>46206</v>
      </c>
      <c r="K511" s="73">
        <f>'RESOLUCIONES 2023'!$C511-'RESOLUCIONES 2023'!$J511</f>
        <v>-1085</v>
      </c>
      <c r="L511" s="21"/>
      <c r="M511" s="21"/>
      <c r="N511" s="21"/>
      <c r="O511" s="21"/>
    </row>
    <row r="512" ht="15.75" customHeight="1">
      <c r="A512" s="73" t="s">
        <v>7852</v>
      </c>
      <c r="B512" s="351">
        <v>510.0</v>
      </c>
      <c r="C512" s="130">
        <v>45121.0</v>
      </c>
      <c r="D512" s="73" t="s">
        <v>7069</v>
      </c>
      <c r="E512" s="130" t="s">
        <v>10579</v>
      </c>
      <c r="F512" s="73" t="s">
        <v>18</v>
      </c>
      <c r="G512" s="169" t="s">
        <v>737</v>
      </c>
      <c r="H512" s="287"/>
      <c r="I512" s="285"/>
      <c r="J512" s="22">
        <f t="shared" si="1"/>
        <v>46206</v>
      </c>
      <c r="K512" s="73">
        <f>'RESOLUCIONES 2023'!$C512-'RESOLUCIONES 2023'!$J512</f>
        <v>-1085</v>
      </c>
      <c r="L512" s="21"/>
      <c r="M512" s="21"/>
      <c r="N512" s="21"/>
      <c r="O512" s="21"/>
    </row>
    <row r="513" ht="15.75" customHeight="1">
      <c r="A513" s="73" t="s">
        <v>7852</v>
      </c>
      <c r="B513" s="351">
        <v>511.0</v>
      </c>
      <c r="C513" s="130">
        <v>45121.0</v>
      </c>
      <c r="D513" s="73" t="s">
        <v>9084</v>
      </c>
      <c r="E513" s="130" t="s">
        <v>10580</v>
      </c>
      <c r="F513" s="73" t="s">
        <v>8629</v>
      </c>
      <c r="G513" s="169"/>
      <c r="H513" s="287"/>
      <c r="I513" s="285"/>
      <c r="J513" s="22">
        <f t="shared" si="1"/>
        <v>46206</v>
      </c>
      <c r="K513" s="73">
        <f>'RESOLUCIONES 2023'!$C513-'RESOLUCIONES 2023'!$J513</f>
        <v>-1085</v>
      </c>
      <c r="L513" s="21"/>
      <c r="M513" s="21"/>
      <c r="N513" s="21"/>
      <c r="O513" s="21"/>
    </row>
    <row r="514" ht="15.75" customHeight="1">
      <c r="A514" s="73" t="s">
        <v>7852</v>
      </c>
      <c r="B514" s="351">
        <v>512.0</v>
      </c>
      <c r="C514" s="130">
        <v>45121.0</v>
      </c>
      <c r="D514" s="73" t="s">
        <v>7776</v>
      </c>
      <c r="E514" s="130" t="s">
        <v>7777</v>
      </c>
      <c r="F514" s="73" t="s">
        <v>8629</v>
      </c>
      <c r="G514" s="169"/>
      <c r="H514" s="287"/>
      <c r="I514" s="285"/>
      <c r="J514" s="22">
        <f t="shared" si="1"/>
        <v>46206</v>
      </c>
      <c r="K514" s="73">
        <f>'RESOLUCIONES 2023'!$C514-'RESOLUCIONES 2023'!$J514</f>
        <v>-1085</v>
      </c>
      <c r="L514" s="21"/>
      <c r="M514" s="21"/>
      <c r="N514" s="21"/>
      <c r="O514" s="21"/>
    </row>
    <row r="515" ht="15.75" customHeight="1">
      <c r="A515" s="73" t="s">
        <v>7852</v>
      </c>
      <c r="B515" s="351">
        <v>513.0</v>
      </c>
      <c r="C515" s="130">
        <v>45124.0</v>
      </c>
      <c r="D515" s="350" t="s">
        <v>2848</v>
      </c>
      <c r="E515" s="130" t="s">
        <v>9349</v>
      </c>
      <c r="F515" s="73" t="s">
        <v>131</v>
      </c>
      <c r="G515" s="169"/>
      <c r="H515" s="287"/>
      <c r="I515" s="285"/>
      <c r="J515" s="22">
        <f t="shared" si="1"/>
        <v>46206</v>
      </c>
      <c r="K515" s="73">
        <f>'RESOLUCIONES 2023'!$C515-'RESOLUCIONES 2023'!$J515</f>
        <v>-1082</v>
      </c>
      <c r="L515" s="21"/>
      <c r="M515" s="21"/>
      <c r="N515" s="21"/>
      <c r="O515" s="21"/>
    </row>
    <row r="516" ht="15.75" customHeight="1">
      <c r="A516" s="73" t="s">
        <v>7852</v>
      </c>
      <c r="B516" s="351">
        <v>514.0</v>
      </c>
      <c r="C516" s="130">
        <v>45128.0</v>
      </c>
      <c r="D516" s="73" t="s">
        <v>10582</v>
      </c>
      <c r="E516" s="130" t="s">
        <v>10583</v>
      </c>
      <c r="F516" s="73" t="s">
        <v>18</v>
      </c>
      <c r="G516" s="169" t="s">
        <v>6871</v>
      </c>
      <c r="H516" s="287"/>
      <c r="I516" s="285"/>
      <c r="J516" s="22">
        <f t="shared" si="1"/>
        <v>46206</v>
      </c>
      <c r="K516" s="73">
        <f>'RESOLUCIONES 2023'!$C516-'RESOLUCIONES 2023'!$J516</f>
        <v>-1078</v>
      </c>
      <c r="L516" s="21"/>
      <c r="M516" s="21"/>
      <c r="N516" s="21"/>
      <c r="O516" s="21"/>
    </row>
    <row r="517" ht="15.75" customHeight="1">
      <c r="A517" s="73" t="s">
        <v>7852</v>
      </c>
      <c r="B517" s="351">
        <v>515.0</v>
      </c>
      <c r="C517" s="130">
        <v>45128.0</v>
      </c>
      <c r="D517" s="73" t="s">
        <v>10584</v>
      </c>
      <c r="E517" s="130" t="s">
        <v>10585</v>
      </c>
      <c r="F517" s="73" t="s">
        <v>2751</v>
      </c>
      <c r="G517" s="169"/>
      <c r="H517" s="287"/>
      <c r="I517" s="285"/>
      <c r="J517" s="22">
        <f t="shared" si="1"/>
        <v>46206</v>
      </c>
      <c r="K517" s="73">
        <f>'RESOLUCIONES 2023'!$C517-'RESOLUCIONES 2023'!$J517</f>
        <v>-1078</v>
      </c>
      <c r="L517" s="21"/>
      <c r="M517" s="21"/>
      <c r="N517" s="21"/>
      <c r="O517" s="21"/>
    </row>
    <row r="518" ht="15.75" customHeight="1">
      <c r="A518" s="73" t="s">
        <v>7852</v>
      </c>
      <c r="B518" s="351">
        <v>516.0</v>
      </c>
      <c r="C518" s="130">
        <v>45128.0</v>
      </c>
      <c r="D518" s="73" t="s">
        <v>10440</v>
      </c>
      <c r="E518" s="130" t="s">
        <v>10586</v>
      </c>
      <c r="F518" s="73" t="s">
        <v>2751</v>
      </c>
      <c r="G518" s="169"/>
      <c r="H518" s="287"/>
      <c r="I518" s="285"/>
      <c r="J518" s="22">
        <f t="shared" si="1"/>
        <v>46206</v>
      </c>
      <c r="K518" s="73">
        <f>'RESOLUCIONES 2023'!$C518-'RESOLUCIONES 2023'!$J518</f>
        <v>-1078</v>
      </c>
      <c r="L518" s="21"/>
      <c r="M518" s="21"/>
      <c r="N518" s="21"/>
      <c r="O518" s="21"/>
    </row>
    <row r="519" ht="15.75" customHeight="1">
      <c r="A519" s="73" t="s">
        <v>7852</v>
      </c>
      <c r="B519" s="351">
        <v>517.0</v>
      </c>
      <c r="C519" s="130">
        <v>45128.0</v>
      </c>
      <c r="D519" s="73" t="s">
        <v>10493</v>
      </c>
      <c r="E519" s="130" t="s">
        <v>10587</v>
      </c>
      <c r="F519" s="73" t="s">
        <v>2751</v>
      </c>
      <c r="G519" s="169"/>
      <c r="H519" s="287"/>
      <c r="I519" s="285"/>
      <c r="J519" s="22">
        <f t="shared" si="1"/>
        <v>46206</v>
      </c>
      <c r="K519" s="73">
        <f>'RESOLUCIONES 2023'!$C519-'RESOLUCIONES 2023'!$J519</f>
        <v>-1078</v>
      </c>
      <c r="L519" s="21"/>
      <c r="M519" s="21"/>
      <c r="N519" s="21"/>
      <c r="O519" s="21"/>
    </row>
    <row r="520" ht="15.75" customHeight="1">
      <c r="A520" s="73" t="s">
        <v>7852</v>
      </c>
      <c r="B520" s="351">
        <v>518.0</v>
      </c>
      <c r="C520" s="130">
        <v>45128.0</v>
      </c>
      <c r="D520" s="73" t="s">
        <v>4688</v>
      </c>
      <c r="E520" s="130" t="s">
        <v>10589</v>
      </c>
      <c r="F520" s="73" t="s">
        <v>2751</v>
      </c>
      <c r="G520" s="169"/>
      <c r="H520" s="287"/>
      <c r="I520" s="285"/>
      <c r="J520" s="22">
        <f t="shared" si="1"/>
        <v>46206</v>
      </c>
      <c r="K520" s="73">
        <f>'RESOLUCIONES 2023'!$C520-'RESOLUCIONES 2023'!$J520</f>
        <v>-1078</v>
      </c>
      <c r="L520" s="21"/>
      <c r="M520" s="21"/>
      <c r="N520" s="21"/>
      <c r="O520" s="21"/>
    </row>
    <row r="521" ht="15.75" customHeight="1">
      <c r="A521" s="73" t="s">
        <v>7852</v>
      </c>
      <c r="B521" s="351">
        <v>519.0</v>
      </c>
      <c r="C521" s="130">
        <v>45128.0</v>
      </c>
      <c r="D521" s="73" t="s">
        <v>2196</v>
      </c>
      <c r="E521" s="130" t="s">
        <v>10590</v>
      </c>
      <c r="F521" s="73" t="s">
        <v>2751</v>
      </c>
      <c r="G521" s="169"/>
      <c r="H521" s="287"/>
      <c r="I521" s="285"/>
      <c r="J521" s="22">
        <f t="shared" si="1"/>
        <v>46206</v>
      </c>
      <c r="K521" s="73">
        <f>'RESOLUCIONES 2023'!$C521-'RESOLUCIONES 2023'!$J521</f>
        <v>-1078</v>
      </c>
      <c r="L521" s="21"/>
      <c r="M521" s="21"/>
      <c r="N521" s="21"/>
      <c r="O521" s="21"/>
    </row>
    <row r="522" ht="15.75" customHeight="1">
      <c r="A522" s="73" t="s">
        <v>7852</v>
      </c>
      <c r="B522" s="351">
        <v>520.0</v>
      </c>
      <c r="C522" s="130">
        <v>45128.0</v>
      </c>
      <c r="D522" s="73" t="s">
        <v>3172</v>
      </c>
      <c r="E522" s="130" t="s">
        <v>10591</v>
      </c>
      <c r="F522" s="73" t="s">
        <v>2751</v>
      </c>
      <c r="G522" s="169"/>
      <c r="H522" s="287"/>
      <c r="I522" s="285"/>
      <c r="J522" s="22">
        <f t="shared" si="1"/>
        <v>46206</v>
      </c>
      <c r="K522" s="73">
        <f>'RESOLUCIONES 2023'!$C522-'RESOLUCIONES 2023'!$J522</f>
        <v>-1078</v>
      </c>
      <c r="L522" s="21"/>
      <c r="M522" s="21"/>
      <c r="N522" s="21"/>
      <c r="O522" s="21"/>
    </row>
    <row r="523" ht="15.75" customHeight="1">
      <c r="A523" s="73" t="s">
        <v>7852</v>
      </c>
      <c r="B523" s="351">
        <v>521.0</v>
      </c>
      <c r="C523" s="130">
        <v>45128.0</v>
      </c>
      <c r="D523" s="73" t="s">
        <v>1509</v>
      </c>
      <c r="E523" s="130" t="s">
        <v>10592</v>
      </c>
      <c r="F523" s="73" t="s">
        <v>1624</v>
      </c>
      <c r="G523" s="169"/>
      <c r="H523" s="287"/>
      <c r="I523" s="285"/>
      <c r="J523" s="22">
        <f t="shared" si="1"/>
        <v>46206</v>
      </c>
      <c r="K523" s="73">
        <f>'RESOLUCIONES 2023'!$C523-'RESOLUCIONES 2023'!$J523</f>
        <v>-1078</v>
      </c>
      <c r="L523" s="21"/>
      <c r="M523" s="21"/>
      <c r="N523" s="21"/>
      <c r="O523" s="21"/>
    </row>
    <row r="524" ht="15.75" customHeight="1">
      <c r="A524" s="73" t="s">
        <v>7852</v>
      </c>
      <c r="B524" s="351">
        <v>522.0</v>
      </c>
      <c r="C524" s="130">
        <v>45128.0</v>
      </c>
      <c r="D524" s="73" t="s">
        <v>10593</v>
      </c>
      <c r="E524" s="130" t="s">
        <v>10536</v>
      </c>
      <c r="F524" s="73" t="s">
        <v>1624</v>
      </c>
      <c r="G524" s="169"/>
      <c r="H524" s="287"/>
      <c r="I524" s="285"/>
      <c r="J524" s="22">
        <f t="shared" si="1"/>
        <v>46206</v>
      </c>
      <c r="K524" s="73">
        <f>'RESOLUCIONES 2023'!$C524-'RESOLUCIONES 2023'!$J524</f>
        <v>-1078</v>
      </c>
      <c r="L524" s="21"/>
      <c r="M524" s="21"/>
      <c r="N524" s="21"/>
      <c r="O524" s="21"/>
    </row>
    <row r="525" ht="15.75" customHeight="1">
      <c r="A525" s="73" t="s">
        <v>7852</v>
      </c>
      <c r="B525" s="351">
        <v>523.0</v>
      </c>
      <c r="C525" s="130">
        <v>45128.0</v>
      </c>
      <c r="D525" s="73" t="s">
        <v>10429</v>
      </c>
      <c r="E525" s="130" t="s">
        <v>10594</v>
      </c>
      <c r="F525" s="73" t="s">
        <v>1624</v>
      </c>
      <c r="G525" s="169"/>
      <c r="H525" s="287"/>
      <c r="I525" s="285"/>
      <c r="J525" s="22">
        <f t="shared" si="1"/>
        <v>46206</v>
      </c>
      <c r="K525" s="73">
        <f>'RESOLUCIONES 2023'!$C525-'RESOLUCIONES 2023'!$J525</f>
        <v>-1078</v>
      </c>
      <c r="L525" s="21"/>
      <c r="M525" s="21"/>
      <c r="N525" s="21"/>
      <c r="O525" s="21"/>
    </row>
    <row r="526" ht="15.75" customHeight="1">
      <c r="A526" s="73" t="s">
        <v>7852</v>
      </c>
      <c r="B526" s="351">
        <v>524.0</v>
      </c>
      <c r="C526" s="130">
        <v>45128.0</v>
      </c>
      <c r="D526" s="73" t="s">
        <v>10595</v>
      </c>
      <c r="E526" s="130" t="s">
        <v>10530</v>
      </c>
      <c r="F526" s="73" t="s">
        <v>1624</v>
      </c>
      <c r="G526" s="169"/>
      <c r="H526" s="287"/>
      <c r="I526" s="285"/>
      <c r="J526" s="22">
        <f t="shared" si="1"/>
        <v>46206</v>
      </c>
      <c r="K526" s="73">
        <f>'RESOLUCIONES 2023'!$C526-'RESOLUCIONES 2023'!$J526</f>
        <v>-1078</v>
      </c>
      <c r="L526" s="21"/>
      <c r="M526" s="21"/>
      <c r="N526" s="21"/>
      <c r="O526" s="21"/>
    </row>
    <row r="527" ht="15.75" customHeight="1">
      <c r="A527" s="73" t="s">
        <v>7852</v>
      </c>
      <c r="B527" s="351">
        <v>525.0</v>
      </c>
      <c r="C527" s="130">
        <v>45128.0</v>
      </c>
      <c r="D527" s="73" t="s">
        <v>10596</v>
      </c>
      <c r="E527" s="130" t="s">
        <v>10550</v>
      </c>
      <c r="F527" s="73" t="s">
        <v>1624</v>
      </c>
      <c r="G527" s="169"/>
      <c r="H527" s="287"/>
      <c r="I527" s="285"/>
      <c r="J527" s="22">
        <f t="shared" si="1"/>
        <v>46206</v>
      </c>
      <c r="K527" s="73">
        <f>'RESOLUCIONES 2023'!$C527-'RESOLUCIONES 2023'!$J527</f>
        <v>-1078</v>
      </c>
      <c r="L527" s="21"/>
      <c r="M527" s="21"/>
      <c r="N527" s="21"/>
      <c r="O527" s="21"/>
    </row>
    <row r="528" ht="15.75" customHeight="1">
      <c r="A528" s="73" t="s">
        <v>7852</v>
      </c>
      <c r="B528" s="351">
        <v>526.0</v>
      </c>
      <c r="C528" s="130">
        <v>45128.0</v>
      </c>
      <c r="D528" s="73" t="s">
        <v>2003</v>
      </c>
      <c r="E528" s="130" t="s">
        <v>10597</v>
      </c>
      <c r="F528" s="73" t="s">
        <v>1624</v>
      </c>
      <c r="G528" s="169"/>
      <c r="H528" s="287"/>
      <c r="I528" s="285"/>
      <c r="J528" s="22">
        <f t="shared" si="1"/>
        <v>46206</v>
      </c>
      <c r="K528" s="73">
        <f>'RESOLUCIONES 2023'!$C528-'RESOLUCIONES 2023'!$J528</f>
        <v>-1078</v>
      </c>
      <c r="L528" s="21"/>
      <c r="M528" s="21"/>
      <c r="N528" s="21"/>
      <c r="O528" s="21"/>
    </row>
    <row r="529" ht="15.75" customHeight="1">
      <c r="A529" s="73" t="s">
        <v>7852</v>
      </c>
      <c r="B529" s="351">
        <v>527.0</v>
      </c>
      <c r="C529" s="130">
        <v>45128.0</v>
      </c>
      <c r="D529" s="73" t="s">
        <v>9268</v>
      </c>
      <c r="E529" s="130" t="s">
        <v>10598</v>
      </c>
      <c r="F529" s="73" t="s">
        <v>10500</v>
      </c>
      <c r="G529" s="169"/>
      <c r="H529" s="287"/>
      <c r="I529" s="285"/>
      <c r="J529" s="22">
        <f t="shared" si="1"/>
        <v>46206</v>
      </c>
      <c r="K529" s="73">
        <f>'RESOLUCIONES 2023'!$C529-'RESOLUCIONES 2023'!$J529</f>
        <v>-1078</v>
      </c>
      <c r="L529" s="21"/>
      <c r="M529" s="21"/>
      <c r="N529" s="21"/>
      <c r="O529" s="21"/>
    </row>
    <row r="530" ht="15.75" customHeight="1">
      <c r="A530" s="73" t="s">
        <v>7852</v>
      </c>
      <c r="B530" s="351">
        <v>528.0</v>
      </c>
      <c r="C530" s="130">
        <v>45128.0</v>
      </c>
      <c r="D530" s="73" t="s">
        <v>10599</v>
      </c>
      <c r="E530" s="130" t="s">
        <v>10600</v>
      </c>
      <c r="F530" s="73" t="s">
        <v>18</v>
      </c>
      <c r="G530" s="169" t="s">
        <v>10601</v>
      </c>
      <c r="H530" s="287"/>
      <c r="I530" s="285"/>
      <c r="J530" s="22">
        <f t="shared" si="1"/>
        <v>46206</v>
      </c>
      <c r="K530" s="73">
        <f>'RESOLUCIONES 2023'!$C530-'RESOLUCIONES 2023'!$J530</f>
        <v>-1078</v>
      </c>
      <c r="L530" s="21"/>
      <c r="M530" s="21"/>
      <c r="N530" s="21"/>
      <c r="O530" s="21"/>
    </row>
    <row r="531" ht="15.75" customHeight="1">
      <c r="A531" s="73" t="s">
        <v>7852</v>
      </c>
      <c r="B531" s="351">
        <v>529.0</v>
      </c>
      <c r="C531" s="130">
        <v>45134.0</v>
      </c>
      <c r="D531" s="73" t="s">
        <v>8994</v>
      </c>
      <c r="E531" s="130" t="s">
        <v>10602</v>
      </c>
      <c r="F531" s="73" t="s">
        <v>2751</v>
      </c>
      <c r="G531" s="169"/>
      <c r="H531" s="299" t="s">
        <v>10098</v>
      </c>
      <c r="I531" s="285"/>
      <c r="J531" s="22">
        <f t="shared" si="1"/>
        <v>46206</v>
      </c>
      <c r="K531" s="73">
        <f>'RESOLUCIONES 2023'!$C531-'RESOLUCIONES 2023'!$J531</f>
        <v>-1072</v>
      </c>
      <c r="L531" s="21"/>
      <c r="M531" s="21"/>
      <c r="N531" s="21"/>
      <c r="O531" s="21"/>
    </row>
    <row r="532" ht="15.75" customHeight="1">
      <c r="A532" s="73" t="s">
        <v>7852</v>
      </c>
      <c r="B532" s="351">
        <v>530.0</v>
      </c>
      <c r="C532" s="130">
        <v>45134.0</v>
      </c>
      <c r="D532" s="73" t="s">
        <v>10466</v>
      </c>
      <c r="E532" s="130" t="s">
        <v>10604</v>
      </c>
      <c r="F532" s="73" t="s">
        <v>2751</v>
      </c>
      <c r="G532" s="169"/>
      <c r="H532" s="287"/>
      <c r="I532" s="285"/>
      <c r="J532" s="22">
        <f t="shared" si="1"/>
        <v>46206</v>
      </c>
      <c r="K532" s="73">
        <f>'RESOLUCIONES 2023'!$C532-'RESOLUCIONES 2023'!$J532</f>
        <v>-1072</v>
      </c>
      <c r="L532" s="21"/>
      <c r="M532" s="21"/>
      <c r="N532" s="21"/>
      <c r="O532" s="21"/>
    </row>
    <row r="533" ht="15.75" customHeight="1">
      <c r="A533" s="73" t="s">
        <v>7852</v>
      </c>
      <c r="B533" s="351">
        <v>531.0</v>
      </c>
      <c r="C533" s="130">
        <v>45134.0</v>
      </c>
      <c r="D533" s="73" t="s">
        <v>10605</v>
      </c>
      <c r="E533" s="130" t="s">
        <v>10456</v>
      </c>
      <c r="F533" s="73" t="s">
        <v>1624</v>
      </c>
      <c r="G533" s="169"/>
      <c r="H533" s="287"/>
      <c r="I533" s="285"/>
      <c r="J533" s="22">
        <f t="shared" si="1"/>
        <v>46206</v>
      </c>
      <c r="K533" s="73">
        <f>'RESOLUCIONES 2023'!$C533-'RESOLUCIONES 2023'!$J533</f>
        <v>-1072</v>
      </c>
      <c r="L533" s="21"/>
      <c r="M533" s="21"/>
      <c r="N533" s="21"/>
      <c r="O533" s="21"/>
    </row>
    <row r="534" ht="15.75" customHeight="1">
      <c r="A534" s="73" t="s">
        <v>7852</v>
      </c>
      <c r="B534" s="351">
        <v>532.0</v>
      </c>
      <c r="C534" s="130">
        <v>45134.0</v>
      </c>
      <c r="D534" s="73" t="s">
        <v>10606</v>
      </c>
      <c r="E534" s="130" t="s">
        <v>10534</v>
      </c>
      <c r="F534" s="73" t="s">
        <v>1624</v>
      </c>
      <c r="G534" s="169"/>
      <c r="H534" s="287"/>
      <c r="I534" s="285"/>
      <c r="J534" s="22">
        <f t="shared" si="1"/>
        <v>46206</v>
      </c>
      <c r="K534" s="73">
        <f>'RESOLUCIONES 2023'!$C534-'RESOLUCIONES 2023'!$J534</f>
        <v>-1072</v>
      </c>
      <c r="L534" s="21"/>
      <c r="M534" s="21"/>
      <c r="N534" s="21"/>
      <c r="O534" s="21"/>
    </row>
    <row r="535" ht="15.75" customHeight="1">
      <c r="A535" s="73" t="s">
        <v>7852</v>
      </c>
      <c r="B535" s="351">
        <v>533.0</v>
      </c>
      <c r="C535" s="130">
        <v>45134.0</v>
      </c>
      <c r="D535" s="73" t="s">
        <v>8729</v>
      </c>
      <c r="E535" s="130" t="s">
        <v>8730</v>
      </c>
      <c r="F535" s="73" t="s">
        <v>131</v>
      </c>
      <c r="G535" s="169"/>
      <c r="H535" s="287"/>
      <c r="I535" s="285"/>
      <c r="J535" s="22">
        <f t="shared" si="1"/>
        <v>46206</v>
      </c>
      <c r="K535" s="73">
        <f>'RESOLUCIONES 2023'!$C535-'RESOLUCIONES 2023'!$J535</f>
        <v>-1072</v>
      </c>
      <c r="L535" s="21"/>
      <c r="M535" s="21"/>
      <c r="N535" s="21"/>
      <c r="O535" s="21"/>
    </row>
    <row r="536" ht="15.75" customHeight="1">
      <c r="A536" s="73" t="s">
        <v>7852</v>
      </c>
      <c r="B536" s="351">
        <v>534.0</v>
      </c>
      <c r="C536" s="130">
        <v>45134.0</v>
      </c>
      <c r="D536" s="73" t="s">
        <v>2323</v>
      </c>
      <c r="E536" s="130" t="s">
        <v>10607</v>
      </c>
      <c r="F536" s="73" t="s">
        <v>131</v>
      </c>
      <c r="G536" s="169"/>
      <c r="H536" s="299" t="s">
        <v>10098</v>
      </c>
      <c r="I536" s="285"/>
      <c r="J536" s="22">
        <f t="shared" si="1"/>
        <v>46206</v>
      </c>
      <c r="K536" s="73">
        <f>'RESOLUCIONES 2023'!$C536-'RESOLUCIONES 2023'!$J536</f>
        <v>-1072</v>
      </c>
      <c r="L536" s="21"/>
      <c r="M536" s="21"/>
      <c r="N536" s="21"/>
      <c r="O536" s="21"/>
    </row>
    <row r="537" ht="15.75" customHeight="1">
      <c r="A537" s="73" t="s">
        <v>7852</v>
      </c>
      <c r="B537" s="351">
        <v>535.0</v>
      </c>
      <c r="C537" s="130">
        <v>45134.0</v>
      </c>
      <c r="D537" s="73" t="s">
        <v>9107</v>
      </c>
      <c r="E537" s="130" t="s">
        <v>9108</v>
      </c>
      <c r="F537" s="73" t="s">
        <v>131</v>
      </c>
      <c r="G537" s="169"/>
      <c r="H537" s="287"/>
      <c r="I537" s="285"/>
      <c r="J537" s="22">
        <f t="shared" si="1"/>
        <v>46206</v>
      </c>
      <c r="K537" s="73">
        <f>'RESOLUCIONES 2023'!$C537-'RESOLUCIONES 2023'!$J537</f>
        <v>-1072</v>
      </c>
      <c r="L537" s="21"/>
      <c r="M537" s="21"/>
      <c r="N537" s="21"/>
      <c r="O537" s="21"/>
    </row>
    <row r="538" ht="15.75" customHeight="1">
      <c r="A538" s="73" t="s">
        <v>7852</v>
      </c>
      <c r="B538" s="351">
        <v>536.0</v>
      </c>
      <c r="C538" s="130">
        <v>45134.0</v>
      </c>
      <c r="D538" s="73" t="s">
        <v>5344</v>
      </c>
      <c r="E538" s="130" t="s">
        <v>10491</v>
      </c>
      <c r="F538" s="73" t="s">
        <v>131</v>
      </c>
      <c r="G538" s="169"/>
      <c r="H538" s="287"/>
      <c r="I538" s="285"/>
      <c r="J538" s="22">
        <f t="shared" si="1"/>
        <v>46206</v>
      </c>
      <c r="K538" s="73">
        <f>'RESOLUCIONES 2023'!$C538-'RESOLUCIONES 2023'!$J538</f>
        <v>-1072</v>
      </c>
      <c r="L538" s="21"/>
      <c r="M538" s="21"/>
      <c r="N538" s="21"/>
      <c r="O538" s="21"/>
    </row>
    <row r="539" ht="15.75" customHeight="1">
      <c r="A539" s="73" t="s">
        <v>7852</v>
      </c>
      <c r="B539" s="351">
        <v>537.0</v>
      </c>
      <c r="C539" s="130">
        <v>45134.0</v>
      </c>
      <c r="D539" s="73" t="s">
        <v>10608</v>
      </c>
      <c r="E539" s="130" t="s">
        <v>10413</v>
      </c>
      <c r="F539" s="73" t="s">
        <v>131</v>
      </c>
      <c r="G539" s="169"/>
      <c r="H539" s="287"/>
      <c r="I539" s="285"/>
      <c r="J539" s="22">
        <f t="shared" si="1"/>
        <v>46206</v>
      </c>
      <c r="K539" s="73">
        <f>'RESOLUCIONES 2023'!$C539-'RESOLUCIONES 2023'!$J539</f>
        <v>-1072</v>
      </c>
      <c r="L539" s="21"/>
      <c r="M539" s="21"/>
      <c r="N539" s="21"/>
      <c r="O539" s="21"/>
    </row>
    <row r="540" ht="15.75" customHeight="1">
      <c r="A540" s="73" t="s">
        <v>7852</v>
      </c>
      <c r="B540" s="351">
        <v>538.0</v>
      </c>
      <c r="C540" s="130">
        <v>45134.0</v>
      </c>
      <c r="D540" s="73" t="s">
        <v>1876</v>
      </c>
      <c r="E540" s="130" t="s">
        <v>10351</v>
      </c>
      <c r="F540" s="73" t="s">
        <v>131</v>
      </c>
      <c r="G540" s="169"/>
      <c r="H540" s="287"/>
      <c r="I540" s="285"/>
      <c r="J540" s="22">
        <f t="shared" si="1"/>
        <v>46206</v>
      </c>
      <c r="K540" s="73">
        <f>'RESOLUCIONES 2023'!$C540-'RESOLUCIONES 2023'!$J540</f>
        <v>-1072</v>
      </c>
      <c r="L540" s="21"/>
      <c r="M540" s="21"/>
      <c r="N540" s="21"/>
      <c r="O540" s="21"/>
    </row>
    <row r="541" ht="15.75" customHeight="1">
      <c r="A541" s="73" t="s">
        <v>7852</v>
      </c>
      <c r="B541" s="351">
        <v>539.0</v>
      </c>
      <c r="C541" s="130">
        <v>45134.0</v>
      </c>
      <c r="D541" s="73" t="s">
        <v>10577</v>
      </c>
      <c r="E541" s="130" t="s">
        <v>10578</v>
      </c>
      <c r="F541" s="73" t="s">
        <v>2751</v>
      </c>
      <c r="G541" s="169"/>
      <c r="H541" s="299" t="s">
        <v>10611</v>
      </c>
      <c r="I541" s="285"/>
      <c r="J541" s="22">
        <f t="shared" si="1"/>
        <v>46206</v>
      </c>
      <c r="K541" s="73">
        <f>'RESOLUCIONES 2023'!$C541-'RESOLUCIONES 2023'!$J541</f>
        <v>-1072</v>
      </c>
      <c r="L541" s="21"/>
      <c r="M541" s="21"/>
      <c r="N541" s="21"/>
      <c r="O541" s="21"/>
    </row>
    <row r="542" ht="15.75" customHeight="1">
      <c r="A542" s="73" t="s">
        <v>7852</v>
      </c>
      <c r="B542" s="351">
        <v>540.0</v>
      </c>
      <c r="C542" s="130">
        <v>45134.0</v>
      </c>
      <c r="D542" s="73" t="s">
        <v>2873</v>
      </c>
      <c r="E542" s="130" t="s">
        <v>10613</v>
      </c>
      <c r="F542" s="73" t="s">
        <v>10500</v>
      </c>
      <c r="G542" s="169"/>
      <c r="H542" s="287"/>
      <c r="I542" s="285"/>
      <c r="J542" s="22">
        <f t="shared" si="1"/>
        <v>46206</v>
      </c>
      <c r="K542" s="73">
        <f>'RESOLUCIONES 2023'!$C542-'RESOLUCIONES 2023'!$J542</f>
        <v>-1072</v>
      </c>
      <c r="L542" s="21"/>
      <c r="M542" s="21"/>
      <c r="N542" s="21"/>
      <c r="O542" s="21"/>
    </row>
    <row r="543" ht="15.75" customHeight="1">
      <c r="A543" s="73" t="s">
        <v>7852</v>
      </c>
      <c r="B543" s="351">
        <v>541.0</v>
      </c>
      <c r="C543" s="130">
        <v>45134.0</v>
      </c>
      <c r="D543" s="73" t="s">
        <v>9214</v>
      </c>
      <c r="E543" s="130" t="s">
        <v>9615</v>
      </c>
      <c r="F543" s="73" t="s">
        <v>2751</v>
      </c>
      <c r="G543" s="169"/>
      <c r="H543" s="287"/>
      <c r="I543" s="285"/>
      <c r="J543" s="22">
        <f t="shared" si="1"/>
        <v>46206</v>
      </c>
      <c r="K543" s="73">
        <f>'RESOLUCIONES 2023'!$C543-'RESOLUCIONES 2023'!$J543</f>
        <v>-1072</v>
      </c>
      <c r="L543" s="21"/>
      <c r="M543" s="21"/>
      <c r="N543" s="21"/>
      <c r="O543" s="21"/>
    </row>
    <row r="544" ht="15.75" customHeight="1">
      <c r="A544" s="73" t="s">
        <v>7852</v>
      </c>
      <c r="B544" s="351">
        <v>542.0</v>
      </c>
      <c r="C544" s="130">
        <v>45134.0</v>
      </c>
      <c r="D544" s="73" t="s">
        <v>1776</v>
      </c>
      <c r="E544" s="130" t="s">
        <v>4069</v>
      </c>
      <c r="F544" s="73" t="s">
        <v>2751</v>
      </c>
      <c r="G544" s="169"/>
      <c r="H544" s="287"/>
      <c r="I544" s="285"/>
      <c r="J544" s="22">
        <f t="shared" si="1"/>
        <v>46206</v>
      </c>
      <c r="K544" s="73">
        <f>'RESOLUCIONES 2023'!$C544-'RESOLUCIONES 2023'!$J544</f>
        <v>-1072</v>
      </c>
      <c r="L544" s="21"/>
      <c r="M544" s="21"/>
      <c r="N544" s="21"/>
      <c r="O544" s="21"/>
    </row>
    <row r="545" ht="15.75" customHeight="1">
      <c r="A545" s="73" t="s">
        <v>7852</v>
      </c>
      <c r="B545" s="351">
        <v>543.0</v>
      </c>
      <c r="C545" s="130">
        <v>45147.0</v>
      </c>
      <c r="D545" s="73" t="s">
        <v>10617</v>
      </c>
      <c r="E545" s="130" t="s">
        <v>10618</v>
      </c>
      <c r="F545" s="73" t="s">
        <v>18</v>
      </c>
      <c r="G545" s="169" t="s">
        <v>8142</v>
      </c>
      <c r="H545" s="287"/>
      <c r="I545" s="285"/>
      <c r="J545" s="22">
        <f t="shared" si="1"/>
        <v>46206</v>
      </c>
      <c r="K545" s="73">
        <f>'RESOLUCIONES 2023'!$C545-'RESOLUCIONES 2023'!$J545</f>
        <v>-1059</v>
      </c>
      <c r="L545" s="21"/>
      <c r="M545" s="21"/>
      <c r="N545" s="21"/>
      <c r="O545" s="21"/>
    </row>
    <row r="546" ht="15.75" customHeight="1">
      <c r="A546" s="73" t="s">
        <v>7852</v>
      </c>
      <c r="B546" s="351">
        <v>544.0</v>
      </c>
      <c r="C546" s="130">
        <v>45147.0</v>
      </c>
      <c r="D546" s="73" t="s">
        <v>10619</v>
      </c>
      <c r="E546" s="130" t="s">
        <v>10620</v>
      </c>
      <c r="F546" s="73" t="s">
        <v>18</v>
      </c>
      <c r="G546" s="169" t="s">
        <v>10621</v>
      </c>
      <c r="H546" s="287"/>
      <c r="I546" s="285"/>
      <c r="J546" s="22">
        <f t="shared" si="1"/>
        <v>46206</v>
      </c>
      <c r="K546" s="73">
        <f>'RESOLUCIONES 2023'!$C546-'RESOLUCIONES 2023'!$J546</f>
        <v>-1059</v>
      </c>
      <c r="L546" s="21"/>
      <c r="M546" s="21"/>
      <c r="N546" s="21"/>
      <c r="O546" s="21"/>
    </row>
    <row r="547" ht="15.75" customHeight="1">
      <c r="A547" s="73" t="s">
        <v>7852</v>
      </c>
      <c r="B547" s="351">
        <v>545.0</v>
      </c>
      <c r="C547" s="130">
        <v>45147.0</v>
      </c>
      <c r="D547" s="73" t="s">
        <v>10622</v>
      </c>
      <c r="E547" s="130" t="s">
        <v>10623</v>
      </c>
      <c r="F547" s="73" t="s">
        <v>18</v>
      </c>
      <c r="G547" s="169" t="s">
        <v>4601</v>
      </c>
      <c r="H547" s="287"/>
      <c r="I547" s="285"/>
      <c r="J547" s="22">
        <f t="shared" si="1"/>
        <v>46206</v>
      </c>
      <c r="K547" s="73">
        <f>'RESOLUCIONES 2023'!$C547-'RESOLUCIONES 2023'!$J547</f>
        <v>-1059</v>
      </c>
      <c r="L547" s="21"/>
      <c r="M547" s="21"/>
      <c r="N547" s="21"/>
      <c r="O547" s="21"/>
    </row>
    <row r="548" ht="15.75" customHeight="1">
      <c r="A548" s="73" t="s">
        <v>7852</v>
      </c>
      <c r="B548" s="351">
        <v>546.0</v>
      </c>
      <c r="C548" s="130">
        <v>45147.0</v>
      </c>
      <c r="D548" s="73" t="s">
        <v>10624</v>
      </c>
      <c r="E548" s="130" t="s">
        <v>10625</v>
      </c>
      <c r="F548" s="73" t="s">
        <v>18</v>
      </c>
      <c r="G548" s="169" t="s">
        <v>9199</v>
      </c>
      <c r="H548" s="287"/>
      <c r="I548" s="285"/>
      <c r="J548" s="22">
        <f t="shared" si="1"/>
        <v>46206</v>
      </c>
      <c r="K548" s="73">
        <f>'RESOLUCIONES 2023'!$C548-'RESOLUCIONES 2023'!$J548</f>
        <v>-1059</v>
      </c>
      <c r="L548" s="21"/>
      <c r="M548" s="21"/>
      <c r="N548" s="21"/>
      <c r="O548" s="21"/>
    </row>
    <row r="549" ht="15.75" customHeight="1">
      <c r="A549" s="73" t="s">
        <v>7852</v>
      </c>
      <c r="B549" s="351">
        <v>547.0</v>
      </c>
      <c r="C549" s="130">
        <v>45147.0</v>
      </c>
      <c r="D549" s="73" t="s">
        <v>10626</v>
      </c>
      <c r="E549" s="130" t="s">
        <v>10627</v>
      </c>
      <c r="F549" s="73" t="s">
        <v>18</v>
      </c>
      <c r="G549" s="169" t="s">
        <v>4601</v>
      </c>
      <c r="H549" s="287"/>
      <c r="I549" s="285"/>
      <c r="J549" s="22">
        <f t="shared" si="1"/>
        <v>46206</v>
      </c>
      <c r="K549" s="73">
        <f>'RESOLUCIONES 2023'!$C549-'RESOLUCIONES 2023'!$J549</f>
        <v>-1059</v>
      </c>
      <c r="L549" s="21"/>
      <c r="M549" s="21"/>
      <c r="N549" s="21"/>
      <c r="O549" s="21"/>
    </row>
    <row r="550" ht="15.75" customHeight="1">
      <c r="A550" s="73" t="s">
        <v>7852</v>
      </c>
      <c r="B550" s="351">
        <v>548.0</v>
      </c>
      <c r="C550" s="130">
        <v>45147.0</v>
      </c>
      <c r="D550" s="73" t="s">
        <v>10628</v>
      </c>
      <c r="E550" s="130" t="s">
        <v>10629</v>
      </c>
      <c r="F550" s="73" t="s">
        <v>18</v>
      </c>
      <c r="G550" s="169" t="s">
        <v>8704</v>
      </c>
      <c r="H550" s="287"/>
      <c r="I550" s="285"/>
      <c r="J550" s="22">
        <f t="shared" si="1"/>
        <v>46206</v>
      </c>
      <c r="K550" s="73">
        <f>'RESOLUCIONES 2023'!$C550-'RESOLUCIONES 2023'!$J550</f>
        <v>-1059</v>
      </c>
      <c r="L550" s="21"/>
      <c r="M550" s="21"/>
      <c r="N550" s="21"/>
      <c r="O550" s="21"/>
    </row>
    <row r="551" ht="15.75" customHeight="1">
      <c r="A551" s="73" t="s">
        <v>7852</v>
      </c>
      <c r="B551" s="351">
        <v>549.0</v>
      </c>
      <c r="C551" s="130">
        <v>45147.0</v>
      </c>
      <c r="D551" s="73" t="s">
        <v>7438</v>
      </c>
      <c r="E551" s="130" t="s">
        <v>7439</v>
      </c>
      <c r="F551" s="73" t="s">
        <v>2253</v>
      </c>
      <c r="G551" s="169" t="s">
        <v>9919</v>
      </c>
      <c r="H551" s="287"/>
      <c r="I551" s="285"/>
      <c r="J551" s="22">
        <f t="shared" si="1"/>
        <v>46206</v>
      </c>
      <c r="K551" s="73">
        <f>'RESOLUCIONES 2023'!$C551-'RESOLUCIONES 2023'!$J551</f>
        <v>-1059</v>
      </c>
      <c r="L551" s="21"/>
      <c r="M551" s="21"/>
      <c r="N551" s="21"/>
      <c r="O551" s="21"/>
    </row>
    <row r="552" ht="15.75" customHeight="1">
      <c r="A552" s="73" t="s">
        <v>7852</v>
      </c>
      <c r="B552" s="351">
        <v>550.0</v>
      </c>
      <c r="C552" s="130">
        <v>45147.0</v>
      </c>
      <c r="D552" s="73" t="s">
        <v>5523</v>
      </c>
      <c r="E552" s="130" t="s">
        <v>5953</v>
      </c>
      <c r="F552" s="73" t="s">
        <v>2253</v>
      </c>
      <c r="G552" s="169" t="s">
        <v>10091</v>
      </c>
      <c r="H552" s="287"/>
      <c r="I552" s="285"/>
      <c r="J552" s="22">
        <f t="shared" si="1"/>
        <v>46206</v>
      </c>
      <c r="K552" s="73">
        <f>'RESOLUCIONES 2023'!$C552-'RESOLUCIONES 2023'!$J552</f>
        <v>-1059</v>
      </c>
      <c r="L552" s="21"/>
      <c r="M552" s="21"/>
      <c r="N552" s="21"/>
      <c r="O552" s="21"/>
    </row>
    <row r="553" ht="15.75" customHeight="1">
      <c r="A553" s="73" t="s">
        <v>7852</v>
      </c>
      <c r="B553" s="351">
        <v>551.0</v>
      </c>
      <c r="C553" s="130">
        <v>45147.0</v>
      </c>
      <c r="D553" s="73" t="s">
        <v>9127</v>
      </c>
      <c r="E553" s="130" t="s">
        <v>9128</v>
      </c>
      <c r="F553" s="73" t="s">
        <v>2253</v>
      </c>
      <c r="G553" s="169" t="s">
        <v>9555</v>
      </c>
      <c r="H553" s="287"/>
      <c r="I553" s="285"/>
      <c r="J553" s="22">
        <f t="shared" si="1"/>
        <v>46206</v>
      </c>
      <c r="K553" s="73">
        <f>'RESOLUCIONES 2023'!$C553-'RESOLUCIONES 2023'!$J553</f>
        <v>-1059</v>
      </c>
      <c r="L553" s="21"/>
      <c r="M553" s="21"/>
      <c r="N553" s="21"/>
      <c r="O553" s="21"/>
    </row>
    <row r="554" ht="15.75" customHeight="1">
      <c r="A554" s="73" t="s">
        <v>7852</v>
      </c>
      <c r="B554" s="351">
        <v>552.0</v>
      </c>
      <c r="C554" s="130">
        <v>45147.0</v>
      </c>
      <c r="D554" s="73" t="s">
        <v>8686</v>
      </c>
      <c r="E554" s="130" t="s">
        <v>8803</v>
      </c>
      <c r="F554" s="73" t="s">
        <v>2253</v>
      </c>
      <c r="G554" s="169" t="s">
        <v>9919</v>
      </c>
      <c r="H554" s="287"/>
      <c r="I554" s="285"/>
      <c r="J554" s="22">
        <f t="shared" si="1"/>
        <v>46206</v>
      </c>
      <c r="K554" s="73">
        <f>'RESOLUCIONES 2023'!$C554-'RESOLUCIONES 2023'!$J554</f>
        <v>-1059</v>
      </c>
      <c r="L554" s="21"/>
      <c r="M554" s="21"/>
      <c r="N554" s="21"/>
      <c r="O554" s="21"/>
    </row>
    <row r="555" ht="15.75" customHeight="1">
      <c r="A555" s="73" t="s">
        <v>7852</v>
      </c>
      <c r="B555" s="351">
        <v>553.0</v>
      </c>
      <c r="C555" s="130">
        <v>45147.0</v>
      </c>
      <c r="D555" s="73" t="s">
        <v>10630</v>
      </c>
      <c r="E555" s="130" t="s">
        <v>8714</v>
      </c>
      <c r="F555" s="73" t="s">
        <v>2253</v>
      </c>
      <c r="G555" s="169" t="s">
        <v>10631</v>
      </c>
      <c r="H555" s="287"/>
      <c r="I555" s="285"/>
      <c r="J555" s="22">
        <f t="shared" si="1"/>
        <v>46206</v>
      </c>
      <c r="K555" s="73">
        <f>'RESOLUCIONES 2023'!$C555-'RESOLUCIONES 2023'!$J555</f>
        <v>-1059</v>
      </c>
      <c r="L555" s="21"/>
      <c r="M555" s="21"/>
      <c r="N555" s="21"/>
      <c r="O555" s="21"/>
    </row>
    <row r="556" ht="15.75" customHeight="1">
      <c r="A556" s="73" t="s">
        <v>7852</v>
      </c>
      <c r="B556" s="351">
        <v>554.0</v>
      </c>
      <c r="C556" s="130">
        <v>45147.0</v>
      </c>
      <c r="D556" s="73" t="s">
        <v>9091</v>
      </c>
      <c r="E556" s="130" t="s">
        <v>8875</v>
      </c>
      <c r="F556" s="73" t="s">
        <v>8629</v>
      </c>
      <c r="G556" s="169"/>
      <c r="H556" s="287"/>
      <c r="I556" s="285"/>
      <c r="J556" s="22">
        <f t="shared" si="1"/>
        <v>46206</v>
      </c>
      <c r="K556" s="73">
        <f>'RESOLUCIONES 2023'!$C556-'RESOLUCIONES 2023'!$J556</f>
        <v>-1059</v>
      </c>
      <c r="L556" s="21"/>
      <c r="M556" s="21"/>
      <c r="N556" s="21"/>
      <c r="O556" s="21"/>
    </row>
    <row r="557" ht="15.75" customHeight="1">
      <c r="A557" s="73" t="s">
        <v>7852</v>
      </c>
      <c r="B557" s="351">
        <v>555.0</v>
      </c>
      <c r="C557" s="130">
        <v>45147.0</v>
      </c>
      <c r="D557" s="73" t="s">
        <v>6882</v>
      </c>
      <c r="E557" s="130" t="s">
        <v>9339</v>
      </c>
      <c r="F557" s="73" t="s">
        <v>2253</v>
      </c>
      <c r="G557" s="169" t="s">
        <v>10089</v>
      </c>
      <c r="H557" s="287"/>
      <c r="I557" s="285"/>
      <c r="J557" s="22">
        <f t="shared" si="1"/>
        <v>46206</v>
      </c>
      <c r="K557" s="73">
        <f>'RESOLUCIONES 2023'!$C557-'RESOLUCIONES 2023'!$J557</f>
        <v>-1059</v>
      </c>
      <c r="L557" s="21"/>
      <c r="M557" s="21"/>
      <c r="N557" s="21"/>
      <c r="O557" s="21"/>
    </row>
    <row r="558" ht="15.75" customHeight="1">
      <c r="A558" s="73" t="s">
        <v>7852</v>
      </c>
      <c r="B558" s="351">
        <v>556.0</v>
      </c>
      <c r="C558" s="130">
        <v>45147.0</v>
      </c>
      <c r="D558" s="73" t="s">
        <v>10281</v>
      </c>
      <c r="E558" s="130" t="s">
        <v>10632</v>
      </c>
      <c r="F558" s="73" t="s">
        <v>8629</v>
      </c>
      <c r="G558" s="169"/>
      <c r="H558" s="287"/>
      <c r="I558" s="285"/>
      <c r="J558" s="22">
        <f t="shared" si="1"/>
        <v>46206</v>
      </c>
      <c r="K558" s="73">
        <f>'RESOLUCIONES 2023'!$C558-'RESOLUCIONES 2023'!$J558</f>
        <v>-1059</v>
      </c>
      <c r="L558" s="21"/>
      <c r="M558" s="21"/>
      <c r="N558" s="21"/>
      <c r="O558" s="21"/>
    </row>
    <row r="559" ht="15.75" customHeight="1">
      <c r="A559" s="73" t="s">
        <v>7852</v>
      </c>
      <c r="B559" s="351">
        <v>557.0</v>
      </c>
      <c r="C559" s="130">
        <v>45147.0</v>
      </c>
      <c r="D559" s="73" t="s">
        <v>7585</v>
      </c>
      <c r="E559" s="130" t="s">
        <v>7586</v>
      </c>
      <c r="F559" s="73" t="s">
        <v>9366</v>
      </c>
      <c r="G559" s="169"/>
      <c r="H559" s="287"/>
      <c r="I559" s="285"/>
      <c r="J559" s="22">
        <f t="shared" si="1"/>
        <v>46206</v>
      </c>
      <c r="K559" s="73">
        <f>'RESOLUCIONES 2023'!$C559-'RESOLUCIONES 2023'!$J559</f>
        <v>-1059</v>
      </c>
      <c r="L559" s="21"/>
      <c r="M559" s="21"/>
      <c r="N559" s="21"/>
      <c r="O559" s="21"/>
    </row>
    <row r="560" ht="15.75" customHeight="1">
      <c r="A560" s="73" t="s">
        <v>7852</v>
      </c>
      <c r="B560" s="351">
        <v>558.0</v>
      </c>
      <c r="C560" s="130">
        <v>45147.0</v>
      </c>
      <c r="D560" s="73" t="s">
        <v>10633</v>
      </c>
      <c r="E560" s="130" t="s">
        <v>10634</v>
      </c>
      <c r="F560" s="73" t="s">
        <v>18</v>
      </c>
      <c r="G560" s="169" t="s">
        <v>7847</v>
      </c>
      <c r="H560" s="287"/>
      <c r="I560" s="285"/>
      <c r="J560" s="22">
        <f t="shared" si="1"/>
        <v>46206</v>
      </c>
      <c r="K560" s="73">
        <f>'RESOLUCIONES 2023'!$C560-'RESOLUCIONES 2023'!$J560</f>
        <v>-1059</v>
      </c>
      <c r="L560" s="21"/>
      <c r="M560" s="21"/>
      <c r="N560" s="21"/>
      <c r="O560" s="21"/>
    </row>
    <row r="561" ht="15.75" customHeight="1">
      <c r="A561" s="73" t="s">
        <v>7852</v>
      </c>
      <c r="B561" s="351">
        <v>559.0</v>
      </c>
      <c r="C561" s="130">
        <v>45147.0</v>
      </c>
      <c r="D561" s="73" t="s">
        <v>5537</v>
      </c>
      <c r="E561" s="130" t="s">
        <v>9531</v>
      </c>
      <c r="F561" s="73" t="s">
        <v>1624</v>
      </c>
      <c r="G561" s="169"/>
      <c r="H561" s="287"/>
      <c r="I561" s="285"/>
      <c r="J561" s="22">
        <f t="shared" si="1"/>
        <v>46206</v>
      </c>
      <c r="K561" s="73">
        <f>'RESOLUCIONES 2023'!$C561-'RESOLUCIONES 2023'!$J561</f>
        <v>-1059</v>
      </c>
      <c r="L561" s="21"/>
      <c r="M561" s="21"/>
      <c r="N561" s="21"/>
      <c r="O561" s="21"/>
    </row>
    <row r="562" ht="15.75" customHeight="1">
      <c r="A562" s="73" t="s">
        <v>7852</v>
      </c>
      <c r="B562" s="351">
        <v>560.0</v>
      </c>
      <c r="C562" s="130">
        <v>45147.0</v>
      </c>
      <c r="D562" s="73" t="s">
        <v>10079</v>
      </c>
      <c r="E562" s="130" t="s">
        <v>10174</v>
      </c>
      <c r="F562" s="73" t="s">
        <v>1624</v>
      </c>
      <c r="G562" s="169"/>
      <c r="H562" s="287"/>
      <c r="I562" s="285"/>
      <c r="J562" s="22">
        <f t="shared" si="1"/>
        <v>46206</v>
      </c>
      <c r="K562" s="73">
        <f>'RESOLUCIONES 2023'!$C562-'RESOLUCIONES 2023'!$J562</f>
        <v>-1059</v>
      </c>
      <c r="L562" s="21"/>
      <c r="M562" s="21"/>
      <c r="N562" s="21"/>
      <c r="O562" s="21"/>
    </row>
    <row r="563" ht="15.75" customHeight="1">
      <c r="A563" s="73" t="s">
        <v>7852</v>
      </c>
      <c r="B563" s="351">
        <v>561.0</v>
      </c>
      <c r="C563" s="130">
        <v>45147.0</v>
      </c>
      <c r="D563" s="73" t="s">
        <v>4592</v>
      </c>
      <c r="E563" s="130" t="s">
        <v>10263</v>
      </c>
      <c r="F563" s="73" t="s">
        <v>1624</v>
      </c>
      <c r="G563" s="169"/>
      <c r="H563" s="287"/>
      <c r="I563" s="285"/>
      <c r="J563" s="22">
        <f t="shared" si="1"/>
        <v>46206</v>
      </c>
      <c r="K563" s="73">
        <f>'RESOLUCIONES 2023'!$C563-'RESOLUCIONES 2023'!$J563</f>
        <v>-1059</v>
      </c>
      <c r="L563" s="21"/>
      <c r="M563" s="21"/>
      <c r="N563" s="21"/>
      <c r="O563" s="21"/>
    </row>
    <row r="564" ht="15.75" customHeight="1">
      <c r="A564" s="73" t="s">
        <v>7852</v>
      </c>
      <c r="B564" s="351">
        <v>562.0</v>
      </c>
      <c r="C564" s="130">
        <v>45147.0</v>
      </c>
      <c r="D564" s="73" t="s">
        <v>2372</v>
      </c>
      <c r="E564" s="130" t="s">
        <v>8662</v>
      </c>
      <c r="F564" s="73" t="s">
        <v>10635</v>
      </c>
      <c r="G564" s="169" t="s">
        <v>5529</v>
      </c>
      <c r="H564" s="287"/>
      <c r="I564" s="285"/>
      <c r="J564" s="22">
        <f t="shared" si="1"/>
        <v>46206</v>
      </c>
      <c r="K564" s="73">
        <f>'RESOLUCIONES 2023'!$C564-'RESOLUCIONES 2023'!$J564</f>
        <v>-1059</v>
      </c>
      <c r="L564" s="21"/>
      <c r="M564" s="21"/>
      <c r="N564" s="21"/>
      <c r="O564" s="21"/>
    </row>
    <row r="565" ht="15.75" customHeight="1">
      <c r="A565" s="73" t="s">
        <v>7852</v>
      </c>
      <c r="B565" s="351">
        <v>563.0</v>
      </c>
      <c r="C565" s="130">
        <v>45148.0</v>
      </c>
      <c r="D565" s="73" t="s">
        <v>10468</v>
      </c>
      <c r="E565" s="130" t="s">
        <v>10636</v>
      </c>
      <c r="F565" s="73" t="s">
        <v>2751</v>
      </c>
      <c r="G565" s="169"/>
      <c r="H565" s="287"/>
      <c r="I565" s="285"/>
      <c r="J565" s="22">
        <f t="shared" si="1"/>
        <v>46206</v>
      </c>
      <c r="K565" s="73">
        <f>'RESOLUCIONES 2023'!$C565-'RESOLUCIONES 2023'!$J565</f>
        <v>-1058</v>
      </c>
      <c r="L565" s="21"/>
      <c r="M565" s="21"/>
      <c r="N565" s="21"/>
      <c r="O565" s="21"/>
    </row>
    <row r="566" ht="15.75" customHeight="1">
      <c r="A566" s="73" t="s">
        <v>7852</v>
      </c>
      <c r="B566" s="351">
        <v>564.0</v>
      </c>
      <c r="C566" s="130">
        <v>45148.0</v>
      </c>
      <c r="D566" s="73" t="s">
        <v>1427</v>
      </c>
      <c r="E566" s="130" t="s">
        <v>10637</v>
      </c>
      <c r="F566" s="73" t="s">
        <v>2751</v>
      </c>
      <c r="G566" s="169"/>
      <c r="H566" s="287"/>
      <c r="I566" s="285"/>
      <c r="J566" s="22">
        <f t="shared" si="1"/>
        <v>46206</v>
      </c>
      <c r="K566" s="73">
        <f>'RESOLUCIONES 2023'!$C566-'RESOLUCIONES 2023'!$J566</f>
        <v>-1058</v>
      </c>
      <c r="L566" s="21"/>
      <c r="M566" s="21"/>
      <c r="N566" s="21"/>
      <c r="O566" s="21"/>
    </row>
    <row r="567" ht="15.75" customHeight="1">
      <c r="A567" s="73" t="s">
        <v>7852</v>
      </c>
      <c r="B567" s="351">
        <v>565.0</v>
      </c>
      <c r="C567" s="130">
        <v>45148.0</v>
      </c>
      <c r="D567" s="73" t="s">
        <v>8600</v>
      </c>
      <c r="E567" s="130" t="s">
        <v>8865</v>
      </c>
      <c r="F567" s="73" t="s">
        <v>2751</v>
      </c>
      <c r="G567" s="169"/>
      <c r="H567" s="287"/>
      <c r="I567" s="285"/>
      <c r="J567" s="22">
        <f t="shared" si="1"/>
        <v>46206</v>
      </c>
      <c r="K567" s="73">
        <f>'RESOLUCIONES 2023'!$C567-'RESOLUCIONES 2023'!$J567</f>
        <v>-1058</v>
      </c>
      <c r="L567" s="21"/>
      <c r="M567" s="21"/>
      <c r="N567" s="21"/>
      <c r="O567" s="21"/>
    </row>
    <row r="568" ht="15.75" customHeight="1">
      <c r="A568" s="73" t="s">
        <v>7852</v>
      </c>
      <c r="B568" s="351">
        <v>566.0</v>
      </c>
      <c r="C568" s="130">
        <v>45148.0</v>
      </c>
      <c r="D568" s="73" t="s">
        <v>10311</v>
      </c>
      <c r="E568" s="130" t="s">
        <v>10638</v>
      </c>
      <c r="F568" s="73" t="s">
        <v>2751</v>
      </c>
      <c r="G568" s="169"/>
      <c r="H568" s="287"/>
      <c r="I568" s="285"/>
      <c r="J568" s="22">
        <f t="shared" si="1"/>
        <v>46206</v>
      </c>
      <c r="K568" s="73">
        <f>'RESOLUCIONES 2023'!$C568-'RESOLUCIONES 2023'!$J568</f>
        <v>-1058</v>
      </c>
      <c r="L568" s="21"/>
      <c r="M568" s="21"/>
      <c r="N568" s="21"/>
      <c r="O568" s="21"/>
    </row>
    <row r="569" ht="15.75" customHeight="1">
      <c r="A569" s="73" t="s">
        <v>7852</v>
      </c>
      <c r="B569" s="351">
        <v>567.0</v>
      </c>
      <c r="C569" s="130">
        <v>45148.0</v>
      </c>
      <c r="D569" s="73" t="s">
        <v>10405</v>
      </c>
      <c r="E569" s="130" t="s">
        <v>10641</v>
      </c>
      <c r="F569" s="73" t="s">
        <v>2751</v>
      </c>
      <c r="G569" s="169"/>
      <c r="H569" s="287"/>
      <c r="I569" s="285"/>
      <c r="J569" s="22">
        <f t="shared" si="1"/>
        <v>46206</v>
      </c>
      <c r="K569" s="73">
        <f>'RESOLUCIONES 2023'!$C569-'RESOLUCIONES 2023'!$J569</f>
        <v>-1058</v>
      </c>
      <c r="L569" s="21"/>
      <c r="M569" s="21"/>
      <c r="N569" s="21"/>
      <c r="O569" s="21"/>
    </row>
    <row r="570" ht="15.75" customHeight="1">
      <c r="A570" s="73" t="s">
        <v>7852</v>
      </c>
      <c r="B570" s="351">
        <v>568.0</v>
      </c>
      <c r="C570" s="130">
        <v>45148.0</v>
      </c>
      <c r="D570" s="73" t="s">
        <v>10643</v>
      </c>
      <c r="E570" s="130" t="s">
        <v>10644</v>
      </c>
      <c r="F570" s="73" t="s">
        <v>2751</v>
      </c>
      <c r="G570" s="313"/>
      <c r="H570" s="287"/>
      <c r="I570" s="285"/>
      <c r="J570" s="22">
        <f t="shared" si="1"/>
        <v>46206</v>
      </c>
      <c r="K570" s="73">
        <f>'RESOLUCIONES 2023'!$C570-'RESOLUCIONES 2023'!$J570</f>
        <v>-1058</v>
      </c>
      <c r="L570" s="21"/>
      <c r="M570" s="21"/>
      <c r="N570" s="21"/>
      <c r="O570" s="21"/>
    </row>
    <row r="571" ht="15.75" customHeight="1">
      <c r="A571" s="73" t="s">
        <v>7852</v>
      </c>
      <c r="B571" s="351">
        <v>569.0</v>
      </c>
      <c r="C571" s="130">
        <v>45148.0</v>
      </c>
      <c r="D571" s="73" t="s">
        <v>10367</v>
      </c>
      <c r="E571" s="130" t="s">
        <v>10645</v>
      </c>
      <c r="F571" s="73" t="s">
        <v>2751</v>
      </c>
      <c r="G571" s="169"/>
      <c r="H571" s="287"/>
      <c r="I571" s="285"/>
      <c r="J571" s="22">
        <f t="shared" si="1"/>
        <v>46206</v>
      </c>
      <c r="K571" s="73">
        <f>'RESOLUCIONES 2023'!$C571-'RESOLUCIONES 2023'!$J571</f>
        <v>-1058</v>
      </c>
      <c r="L571" s="21"/>
      <c r="M571" s="21"/>
      <c r="N571" s="21"/>
      <c r="O571" s="21"/>
    </row>
    <row r="572" ht="15.75" customHeight="1">
      <c r="A572" s="73" t="s">
        <v>7852</v>
      </c>
      <c r="B572" s="351">
        <v>570.0</v>
      </c>
      <c r="C572" s="130">
        <v>45148.0</v>
      </c>
      <c r="D572" s="73" t="s">
        <v>10647</v>
      </c>
      <c r="E572" s="130" t="s">
        <v>10648</v>
      </c>
      <c r="F572" s="73" t="s">
        <v>2751</v>
      </c>
      <c r="G572" s="169"/>
      <c r="H572" s="287" t="s">
        <v>10649</v>
      </c>
      <c r="I572" s="285"/>
      <c r="J572" s="22">
        <f t="shared" si="1"/>
        <v>46206</v>
      </c>
      <c r="K572" s="73">
        <f>'RESOLUCIONES 2023'!$C572-'RESOLUCIONES 2023'!$J572</f>
        <v>-1058</v>
      </c>
      <c r="L572" s="21"/>
      <c r="M572" s="21"/>
      <c r="N572" s="21"/>
      <c r="O572" s="21"/>
    </row>
    <row r="573" ht="15.75" customHeight="1">
      <c r="A573" s="73" t="s">
        <v>7852</v>
      </c>
      <c r="B573" s="351">
        <v>571.0</v>
      </c>
      <c r="C573" s="130">
        <v>45148.0</v>
      </c>
      <c r="D573" s="73" t="s">
        <v>8646</v>
      </c>
      <c r="E573" s="130" t="s">
        <v>10651</v>
      </c>
      <c r="F573" s="73" t="s">
        <v>2751</v>
      </c>
      <c r="G573" s="313"/>
      <c r="H573" s="287"/>
      <c r="I573" s="285"/>
      <c r="J573" s="22">
        <f t="shared" si="1"/>
        <v>46206</v>
      </c>
      <c r="K573" s="73">
        <f>'RESOLUCIONES 2023'!$C573-'RESOLUCIONES 2023'!$J573</f>
        <v>-1058</v>
      </c>
      <c r="L573" s="21"/>
      <c r="M573" s="21"/>
      <c r="N573" s="21"/>
      <c r="O573" s="21"/>
    </row>
    <row r="574" ht="15.75" customHeight="1">
      <c r="A574" s="73" t="s">
        <v>7852</v>
      </c>
      <c r="B574" s="351">
        <v>572.0</v>
      </c>
      <c r="C574" s="130">
        <v>45148.0</v>
      </c>
      <c r="D574" s="73" t="s">
        <v>10160</v>
      </c>
      <c r="E574" s="130" t="s">
        <v>10653</v>
      </c>
      <c r="F574" s="73" t="s">
        <v>2751</v>
      </c>
      <c r="G574" s="169"/>
      <c r="H574" s="287"/>
      <c r="I574" s="285"/>
      <c r="J574" s="22">
        <f t="shared" si="1"/>
        <v>46206</v>
      </c>
      <c r="K574" s="73">
        <f>'RESOLUCIONES 2023'!$C574-'RESOLUCIONES 2023'!$J574</f>
        <v>-1058</v>
      </c>
      <c r="L574" s="21"/>
      <c r="M574" s="21"/>
      <c r="N574" s="21"/>
      <c r="O574" s="21"/>
    </row>
    <row r="575" ht="15.75" customHeight="1">
      <c r="A575" s="73" t="s">
        <v>7852</v>
      </c>
      <c r="B575" s="351">
        <v>573.0</v>
      </c>
      <c r="C575" s="130">
        <v>45148.0</v>
      </c>
      <c r="D575" s="73" t="s">
        <v>10555</v>
      </c>
      <c r="E575" s="130" t="s">
        <v>10655</v>
      </c>
      <c r="F575" s="73" t="s">
        <v>2751</v>
      </c>
      <c r="G575" s="313"/>
      <c r="H575" s="287"/>
      <c r="I575" s="285"/>
      <c r="J575" s="22">
        <f t="shared" si="1"/>
        <v>46206</v>
      </c>
      <c r="K575" s="73">
        <f>'RESOLUCIONES 2023'!$C575-'RESOLUCIONES 2023'!$J575</f>
        <v>-1058</v>
      </c>
      <c r="L575" s="21"/>
      <c r="M575" s="21"/>
      <c r="N575" s="21"/>
      <c r="O575" s="21"/>
    </row>
    <row r="576" ht="15.75" customHeight="1">
      <c r="A576" s="73" t="s">
        <v>7852</v>
      </c>
      <c r="B576" s="351">
        <v>574.0</v>
      </c>
      <c r="C576" s="130">
        <v>45148.0</v>
      </c>
      <c r="D576" s="73" t="s">
        <v>10559</v>
      </c>
      <c r="E576" s="130" t="s">
        <v>10560</v>
      </c>
      <c r="F576" s="73" t="s">
        <v>2751</v>
      </c>
      <c r="G576" s="169"/>
      <c r="H576" s="299" t="s">
        <v>10614</v>
      </c>
      <c r="I576" s="285"/>
      <c r="J576" s="22">
        <f t="shared" si="1"/>
        <v>46206</v>
      </c>
      <c r="K576" s="73">
        <f>'RESOLUCIONES 2023'!$C576-'RESOLUCIONES 2023'!$J576</f>
        <v>-1058</v>
      </c>
      <c r="L576" s="21"/>
      <c r="M576" s="21"/>
      <c r="N576" s="21"/>
      <c r="O576" s="21"/>
    </row>
    <row r="577" ht="15.75" customHeight="1">
      <c r="A577" s="73" t="s">
        <v>7852</v>
      </c>
      <c r="B577" s="351">
        <v>575.0</v>
      </c>
      <c r="C577" s="130">
        <v>45148.0</v>
      </c>
      <c r="D577" s="73" t="s">
        <v>9276</v>
      </c>
      <c r="E577" s="130" t="s">
        <v>9341</v>
      </c>
      <c r="F577" s="73" t="s">
        <v>2751</v>
      </c>
      <c r="G577" s="169"/>
      <c r="H577" s="287"/>
      <c r="I577" s="285"/>
      <c r="J577" s="22">
        <f t="shared" si="1"/>
        <v>46206</v>
      </c>
      <c r="K577" s="73">
        <f>'RESOLUCIONES 2023'!$C577-'RESOLUCIONES 2023'!$J577</f>
        <v>-1058</v>
      </c>
      <c r="L577" s="21"/>
      <c r="M577" s="21"/>
      <c r="N577" s="21"/>
      <c r="O577" s="21"/>
    </row>
    <row r="578" ht="15.75" customHeight="1">
      <c r="A578" s="73" t="s">
        <v>7852</v>
      </c>
      <c r="B578" s="351">
        <v>576.0</v>
      </c>
      <c r="C578" s="130">
        <v>45148.0</v>
      </c>
      <c r="D578" s="73" t="s">
        <v>10658</v>
      </c>
      <c r="E578" s="130" t="s">
        <v>10659</v>
      </c>
      <c r="F578" s="73" t="s">
        <v>2751</v>
      </c>
      <c r="G578" s="169"/>
      <c r="H578" s="287"/>
      <c r="I578" s="285"/>
      <c r="J578" s="22">
        <f t="shared" si="1"/>
        <v>46206</v>
      </c>
      <c r="K578" s="73">
        <f>'RESOLUCIONES 2023'!$C578-'RESOLUCIONES 2023'!$J578</f>
        <v>-1058</v>
      </c>
      <c r="L578" s="21"/>
      <c r="M578" s="21"/>
      <c r="N578" s="21"/>
      <c r="O578" s="21"/>
    </row>
    <row r="579" ht="15.75" customHeight="1">
      <c r="A579" s="73" t="s">
        <v>7852</v>
      </c>
      <c r="B579" s="351">
        <v>577.0</v>
      </c>
      <c r="C579" s="130">
        <v>45148.0</v>
      </c>
      <c r="D579" s="73" t="s">
        <v>10071</v>
      </c>
      <c r="E579" s="130" t="s">
        <v>10660</v>
      </c>
      <c r="F579" s="73" t="s">
        <v>2751</v>
      </c>
      <c r="G579" s="169"/>
      <c r="H579" s="287"/>
      <c r="I579" s="285"/>
      <c r="J579" s="22">
        <f t="shared" si="1"/>
        <v>46206</v>
      </c>
      <c r="K579" s="73">
        <f>'RESOLUCIONES 2023'!$C579-'RESOLUCIONES 2023'!$J579</f>
        <v>-1058</v>
      </c>
      <c r="L579" s="21"/>
      <c r="M579" s="21"/>
      <c r="N579" s="21"/>
      <c r="O579" s="21"/>
    </row>
    <row r="580" ht="15.75" customHeight="1">
      <c r="A580" s="73" t="s">
        <v>7852</v>
      </c>
      <c r="B580" s="351">
        <v>578.0</v>
      </c>
      <c r="C580" s="130">
        <v>45148.0</v>
      </c>
      <c r="D580" s="73" t="s">
        <v>4861</v>
      </c>
      <c r="E580" s="130" t="s">
        <v>10558</v>
      </c>
      <c r="F580" s="73" t="s">
        <v>2751</v>
      </c>
      <c r="G580" s="169"/>
      <c r="H580" s="287"/>
      <c r="I580" s="285"/>
      <c r="J580" s="22">
        <f t="shared" si="1"/>
        <v>46206</v>
      </c>
      <c r="K580" s="73">
        <f>'RESOLUCIONES 2023'!$C580-'RESOLUCIONES 2023'!$J580</f>
        <v>-1058</v>
      </c>
      <c r="L580" s="21"/>
      <c r="M580" s="21"/>
      <c r="N580" s="21"/>
      <c r="O580" s="21"/>
    </row>
    <row r="581" ht="15.75" customHeight="1">
      <c r="A581" s="73" t="s">
        <v>7852</v>
      </c>
      <c r="B581" s="351">
        <v>579.0</v>
      </c>
      <c r="C581" s="130">
        <v>45148.0</v>
      </c>
      <c r="D581" s="73" t="s">
        <v>10664</v>
      </c>
      <c r="E581" s="130" t="s">
        <v>4016</v>
      </c>
      <c r="F581" s="73" t="s">
        <v>2751</v>
      </c>
      <c r="G581" s="169"/>
      <c r="H581" s="287"/>
      <c r="I581" s="285"/>
      <c r="J581" s="22">
        <f t="shared" si="1"/>
        <v>46206</v>
      </c>
      <c r="K581" s="73">
        <f>'RESOLUCIONES 2023'!$C581-'RESOLUCIONES 2023'!$J581</f>
        <v>-1058</v>
      </c>
      <c r="L581" s="21"/>
      <c r="M581" s="21"/>
      <c r="N581" s="21"/>
      <c r="O581" s="21"/>
    </row>
    <row r="582" ht="15.75" customHeight="1">
      <c r="A582" s="73" t="s">
        <v>7852</v>
      </c>
      <c r="B582" s="351">
        <v>580.0</v>
      </c>
      <c r="C582" s="130">
        <v>45148.0</v>
      </c>
      <c r="D582" s="73" t="s">
        <v>10270</v>
      </c>
      <c r="E582" s="130" t="s">
        <v>10666</v>
      </c>
      <c r="F582" s="73" t="s">
        <v>2751</v>
      </c>
      <c r="G582" s="169"/>
      <c r="H582" s="287"/>
      <c r="I582" s="285"/>
      <c r="J582" s="22">
        <f t="shared" si="1"/>
        <v>46206</v>
      </c>
      <c r="K582" s="73">
        <f>'RESOLUCIONES 2023'!$C582-'RESOLUCIONES 2023'!$J582</f>
        <v>-1058</v>
      </c>
      <c r="L582" s="21"/>
      <c r="M582" s="21"/>
      <c r="N582" s="21"/>
      <c r="O582" s="21"/>
    </row>
    <row r="583" ht="15.75" customHeight="1">
      <c r="A583" s="73" t="s">
        <v>7852</v>
      </c>
      <c r="B583" s="351">
        <v>581.0</v>
      </c>
      <c r="C583" s="130">
        <v>45148.0</v>
      </c>
      <c r="D583" s="73" t="s">
        <v>3769</v>
      </c>
      <c r="E583" s="130" t="s">
        <v>3770</v>
      </c>
      <c r="F583" s="73" t="s">
        <v>2751</v>
      </c>
      <c r="G583" s="169"/>
      <c r="H583" s="287"/>
      <c r="I583" s="285"/>
      <c r="J583" s="22">
        <f t="shared" si="1"/>
        <v>46206</v>
      </c>
      <c r="K583" s="73">
        <f>'RESOLUCIONES 2023'!$C583-'RESOLUCIONES 2023'!$J583</f>
        <v>-1058</v>
      </c>
      <c r="L583" s="21"/>
      <c r="M583" s="21"/>
      <c r="N583" s="21"/>
      <c r="O583" s="21"/>
    </row>
    <row r="584" ht="15.75" customHeight="1">
      <c r="A584" s="73" t="s">
        <v>7852</v>
      </c>
      <c r="B584" s="351">
        <v>582.0</v>
      </c>
      <c r="C584" s="130">
        <v>45148.0</v>
      </c>
      <c r="D584" s="73" t="s">
        <v>10332</v>
      </c>
      <c r="E584" s="130" t="s">
        <v>10670</v>
      </c>
      <c r="F584" s="73" t="s">
        <v>2751</v>
      </c>
      <c r="G584" s="169"/>
      <c r="H584" s="287"/>
      <c r="I584" s="285"/>
      <c r="J584" s="22">
        <f t="shared" si="1"/>
        <v>46206</v>
      </c>
      <c r="K584" s="73">
        <f>'RESOLUCIONES 2023'!$C584-'RESOLUCIONES 2023'!$J584</f>
        <v>-1058</v>
      </c>
      <c r="L584" s="21"/>
      <c r="M584" s="21"/>
      <c r="N584" s="21"/>
      <c r="O584" s="21"/>
    </row>
    <row r="585" ht="15.75" customHeight="1">
      <c r="A585" s="73" t="s">
        <v>7852</v>
      </c>
      <c r="B585" s="351">
        <v>583.0</v>
      </c>
      <c r="C585" s="130">
        <v>45148.0</v>
      </c>
      <c r="D585" s="73" t="s">
        <v>10672</v>
      </c>
      <c r="E585" s="130" t="s">
        <v>3294</v>
      </c>
      <c r="F585" s="73" t="s">
        <v>2751</v>
      </c>
      <c r="G585" s="169"/>
      <c r="H585" s="287"/>
      <c r="I585" s="285"/>
      <c r="J585" s="22">
        <f t="shared" si="1"/>
        <v>46206</v>
      </c>
      <c r="K585" s="73">
        <f>'RESOLUCIONES 2023'!$C585-'RESOLUCIONES 2023'!$J585</f>
        <v>-1058</v>
      </c>
      <c r="L585" s="21"/>
      <c r="M585" s="21"/>
      <c r="N585" s="21"/>
      <c r="O585" s="21"/>
    </row>
    <row r="586" ht="15.75" customHeight="1">
      <c r="A586" s="73" t="s">
        <v>7852</v>
      </c>
      <c r="B586" s="351">
        <v>584.0</v>
      </c>
      <c r="C586" s="130">
        <v>45149.0</v>
      </c>
      <c r="D586" s="73" t="s">
        <v>10673</v>
      </c>
      <c r="E586" s="130" t="s">
        <v>10674</v>
      </c>
      <c r="F586" s="73" t="s">
        <v>18</v>
      </c>
      <c r="G586" s="169" t="s">
        <v>8661</v>
      </c>
      <c r="H586" s="287"/>
      <c r="I586" s="285"/>
      <c r="J586" s="22">
        <f t="shared" si="1"/>
        <v>46206</v>
      </c>
      <c r="K586" s="73">
        <f>'RESOLUCIONES 2023'!$C586-'RESOLUCIONES 2023'!$J586</f>
        <v>-1057</v>
      </c>
      <c r="L586" s="21"/>
      <c r="M586" s="21"/>
      <c r="N586" s="21"/>
      <c r="O586" s="21"/>
    </row>
    <row r="587" ht="15.75" customHeight="1">
      <c r="A587" s="73" t="s">
        <v>7852</v>
      </c>
      <c r="B587" s="351">
        <v>585.0</v>
      </c>
      <c r="C587" s="130">
        <v>45149.0</v>
      </c>
      <c r="D587" s="73" t="s">
        <v>10675</v>
      </c>
      <c r="E587" s="130" t="s">
        <v>10676</v>
      </c>
      <c r="F587" s="73" t="s">
        <v>18</v>
      </c>
      <c r="G587" s="169" t="s">
        <v>2248</v>
      </c>
      <c r="H587" s="287"/>
      <c r="I587" s="285"/>
      <c r="J587" s="22">
        <f t="shared" si="1"/>
        <v>46206</v>
      </c>
      <c r="K587" s="73">
        <f>'RESOLUCIONES 2023'!$C587-'RESOLUCIONES 2023'!$J587</f>
        <v>-1057</v>
      </c>
      <c r="L587" s="21"/>
      <c r="M587" s="21"/>
      <c r="N587" s="21"/>
      <c r="O587" s="21"/>
    </row>
    <row r="588" ht="15.75" customHeight="1">
      <c r="A588" s="73" t="s">
        <v>7852</v>
      </c>
      <c r="B588" s="351">
        <v>586.0</v>
      </c>
      <c r="C588" s="130">
        <v>45149.0</v>
      </c>
      <c r="D588" s="73" t="s">
        <v>10677</v>
      </c>
      <c r="E588" s="130" t="s">
        <v>10678</v>
      </c>
      <c r="F588" s="73" t="s">
        <v>18</v>
      </c>
      <c r="G588" s="169" t="s">
        <v>8661</v>
      </c>
      <c r="H588" s="287"/>
      <c r="I588" s="285"/>
      <c r="J588" s="22">
        <f t="shared" si="1"/>
        <v>46206</v>
      </c>
      <c r="K588" s="73">
        <f>'RESOLUCIONES 2023'!$C588-'RESOLUCIONES 2023'!$J588</f>
        <v>-1057</v>
      </c>
      <c r="L588" s="21"/>
      <c r="M588" s="21"/>
      <c r="N588" s="21"/>
      <c r="O588" s="21"/>
    </row>
    <row r="589" ht="15.75" customHeight="1">
      <c r="A589" s="73" t="s">
        <v>7852</v>
      </c>
      <c r="B589" s="351">
        <v>587.0</v>
      </c>
      <c r="C589" s="130">
        <v>45149.0</v>
      </c>
      <c r="D589" s="73" t="s">
        <v>9166</v>
      </c>
      <c r="E589" s="130" t="s">
        <v>9167</v>
      </c>
      <c r="F589" s="73" t="s">
        <v>10679</v>
      </c>
      <c r="G589" s="169" t="s">
        <v>1642</v>
      </c>
      <c r="H589" s="287"/>
      <c r="I589" s="285"/>
      <c r="J589" s="22">
        <f t="shared" si="1"/>
        <v>46206</v>
      </c>
      <c r="K589" s="73">
        <f>'RESOLUCIONES 2023'!$C589-'RESOLUCIONES 2023'!$J589</f>
        <v>-1057</v>
      </c>
      <c r="L589" s="21"/>
      <c r="M589" s="21"/>
      <c r="N589" s="21"/>
      <c r="O589" s="21"/>
    </row>
    <row r="590" ht="15.75" customHeight="1">
      <c r="A590" s="73" t="s">
        <v>7852</v>
      </c>
      <c r="B590" s="351">
        <v>588.0</v>
      </c>
      <c r="C590" s="130">
        <v>45149.0</v>
      </c>
      <c r="D590" s="73" t="s">
        <v>6480</v>
      </c>
      <c r="E590" s="130" t="s">
        <v>10680</v>
      </c>
      <c r="F590" s="73" t="s">
        <v>10679</v>
      </c>
      <c r="G590" s="169" t="s">
        <v>1915</v>
      </c>
      <c r="H590" s="287"/>
      <c r="I590" s="285"/>
      <c r="J590" s="22">
        <f t="shared" si="1"/>
        <v>46206</v>
      </c>
      <c r="K590" s="73">
        <f>'RESOLUCIONES 2023'!$C590-'RESOLUCIONES 2023'!$J590</f>
        <v>-1057</v>
      </c>
      <c r="L590" s="21"/>
      <c r="M590" s="21"/>
      <c r="N590" s="21"/>
      <c r="O590" s="21"/>
    </row>
    <row r="591" ht="15.75" customHeight="1">
      <c r="A591" s="73" t="s">
        <v>7852</v>
      </c>
      <c r="B591" s="351">
        <v>589.0</v>
      </c>
      <c r="C591" s="130">
        <v>45149.0</v>
      </c>
      <c r="D591" s="73" t="s">
        <v>10110</v>
      </c>
      <c r="E591" s="130" t="s">
        <v>10681</v>
      </c>
      <c r="F591" s="73" t="s">
        <v>10682</v>
      </c>
      <c r="G591" s="169" t="s">
        <v>10683</v>
      </c>
      <c r="H591" s="287"/>
      <c r="I591" s="285"/>
      <c r="J591" s="22">
        <f t="shared" si="1"/>
        <v>46206</v>
      </c>
      <c r="K591" s="73">
        <f>'RESOLUCIONES 2023'!$C591-'RESOLUCIONES 2023'!$J591</f>
        <v>-1057</v>
      </c>
      <c r="L591" s="21"/>
      <c r="M591" s="21"/>
      <c r="N591" s="21"/>
      <c r="O591" s="21"/>
    </row>
    <row r="592" ht="15.75" customHeight="1">
      <c r="A592" s="73" t="s">
        <v>7852</v>
      </c>
      <c r="B592" s="351">
        <v>590.0</v>
      </c>
      <c r="C592" s="130">
        <v>45149.0</v>
      </c>
      <c r="D592" s="73" t="s">
        <v>10684</v>
      </c>
      <c r="E592" s="130" t="s">
        <v>10685</v>
      </c>
      <c r="F592" s="73" t="s">
        <v>18</v>
      </c>
      <c r="G592" s="169" t="s">
        <v>10686</v>
      </c>
      <c r="H592" s="287"/>
      <c r="I592" s="285"/>
      <c r="J592" s="22">
        <f t="shared" si="1"/>
        <v>46206</v>
      </c>
      <c r="K592" s="73">
        <f>'RESOLUCIONES 2023'!$C592-'RESOLUCIONES 2023'!$J592</f>
        <v>-1057</v>
      </c>
      <c r="L592" s="21"/>
      <c r="M592" s="21"/>
      <c r="N592" s="21"/>
      <c r="O592" s="21"/>
    </row>
    <row r="593" ht="15.75" customHeight="1">
      <c r="A593" s="73" t="s">
        <v>7852</v>
      </c>
      <c r="B593" s="351">
        <v>591.0</v>
      </c>
      <c r="C593" s="130">
        <v>45149.0</v>
      </c>
      <c r="D593" s="73" t="s">
        <v>10687</v>
      </c>
      <c r="E593" s="130" t="s">
        <v>10688</v>
      </c>
      <c r="F593" s="73" t="s">
        <v>18</v>
      </c>
      <c r="G593" s="169" t="s">
        <v>10689</v>
      </c>
      <c r="H593" s="287"/>
      <c r="I593" s="285"/>
      <c r="J593" s="22">
        <f t="shared" si="1"/>
        <v>46206</v>
      </c>
      <c r="K593" s="73">
        <f>'RESOLUCIONES 2023'!$C593-'RESOLUCIONES 2023'!$J593</f>
        <v>-1057</v>
      </c>
      <c r="L593" s="21"/>
      <c r="M593" s="21"/>
      <c r="N593" s="21"/>
      <c r="O593" s="21"/>
    </row>
    <row r="594" ht="15.75" customHeight="1">
      <c r="A594" s="73" t="s">
        <v>7852</v>
      </c>
      <c r="B594" s="351">
        <v>592.0</v>
      </c>
      <c r="C594" s="130">
        <v>45149.0</v>
      </c>
      <c r="D594" s="73" t="s">
        <v>10690</v>
      </c>
      <c r="E594" s="130" t="s">
        <v>10691</v>
      </c>
      <c r="F594" s="73" t="s">
        <v>18</v>
      </c>
      <c r="G594" s="169" t="s">
        <v>10409</v>
      </c>
      <c r="H594" s="287"/>
      <c r="I594" s="285"/>
      <c r="J594" s="22">
        <f t="shared" si="1"/>
        <v>46206</v>
      </c>
      <c r="K594" s="73">
        <f>'RESOLUCIONES 2023'!$C594-'RESOLUCIONES 2023'!$J594</f>
        <v>-1057</v>
      </c>
      <c r="L594" s="21"/>
      <c r="M594" s="21"/>
      <c r="N594" s="21"/>
      <c r="O594" s="21"/>
    </row>
    <row r="595" ht="15.75" customHeight="1">
      <c r="A595" s="73" t="s">
        <v>7852</v>
      </c>
      <c r="B595" s="351">
        <v>593.0</v>
      </c>
      <c r="C595" s="130">
        <v>45149.0</v>
      </c>
      <c r="D595" s="73" t="s">
        <v>10692</v>
      </c>
      <c r="E595" s="130" t="s">
        <v>10693</v>
      </c>
      <c r="F595" s="73" t="s">
        <v>18</v>
      </c>
      <c r="G595" s="169" t="s">
        <v>10694</v>
      </c>
      <c r="H595" s="287"/>
      <c r="I595" s="285"/>
      <c r="J595" s="22">
        <f t="shared" si="1"/>
        <v>46206</v>
      </c>
      <c r="K595" s="73">
        <f>'RESOLUCIONES 2023'!$C595-'RESOLUCIONES 2023'!$J595</f>
        <v>-1057</v>
      </c>
      <c r="L595" s="21"/>
      <c r="M595" s="21"/>
      <c r="N595" s="21"/>
      <c r="O595" s="21"/>
    </row>
    <row r="596" ht="15.75" customHeight="1">
      <c r="A596" s="73"/>
      <c r="B596" s="351">
        <v>594.0</v>
      </c>
      <c r="C596" s="130">
        <v>45149.0</v>
      </c>
      <c r="D596" s="73" t="s">
        <v>10718</v>
      </c>
      <c r="E596" s="130"/>
      <c r="F596" s="73" t="s">
        <v>10695</v>
      </c>
      <c r="G596" s="169"/>
      <c r="H596" s="287"/>
      <c r="I596" s="285"/>
      <c r="J596" s="22">
        <f t="shared" si="1"/>
        <v>46206</v>
      </c>
      <c r="K596" s="73">
        <f>'RESOLUCIONES 2023'!$C596-'RESOLUCIONES 2023'!$J596</f>
        <v>-1057</v>
      </c>
      <c r="L596" s="21"/>
      <c r="M596" s="21"/>
      <c r="N596" s="21"/>
      <c r="O596" s="21"/>
    </row>
    <row r="597" ht="15.75" customHeight="1">
      <c r="A597" s="73" t="s">
        <v>7852</v>
      </c>
      <c r="B597" s="351">
        <v>595.0</v>
      </c>
      <c r="C597" s="130">
        <v>45152.0</v>
      </c>
      <c r="D597" s="73" t="s">
        <v>3106</v>
      </c>
      <c r="E597" s="130" t="s">
        <v>10696</v>
      </c>
      <c r="F597" s="73" t="s">
        <v>18</v>
      </c>
      <c r="G597" s="169" t="s">
        <v>2663</v>
      </c>
      <c r="H597" s="287"/>
      <c r="I597" s="285"/>
      <c r="J597" s="22">
        <f t="shared" si="1"/>
        <v>46206</v>
      </c>
      <c r="K597" s="73">
        <f>'RESOLUCIONES 2023'!$C597-'RESOLUCIONES 2023'!$J597</f>
        <v>-1054</v>
      </c>
      <c r="L597" s="21"/>
      <c r="M597" s="21"/>
      <c r="N597" s="21"/>
      <c r="O597" s="21"/>
    </row>
    <row r="598" ht="15.75" customHeight="1">
      <c r="A598" s="73" t="s">
        <v>7852</v>
      </c>
      <c r="B598" s="351">
        <v>596.0</v>
      </c>
      <c r="C598" s="130">
        <v>45152.0</v>
      </c>
      <c r="D598" s="73" t="s">
        <v>10697</v>
      </c>
      <c r="E598" s="130" t="s">
        <v>10698</v>
      </c>
      <c r="F598" s="73" t="s">
        <v>18</v>
      </c>
      <c r="G598" s="169" t="s">
        <v>2663</v>
      </c>
      <c r="H598" s="287"/>
      <c r="I598" s="285"/>
      <c r="J598" s="22">
        <f t="shared" si="1"/>
        <v>46206</v>
      </c>
      <c r="K598" s="73">
        <f>'RESOLUCIONES 2023'!$C598-'RESOLUCIONES 2023'!$J598</f>
        <v>-1054</v>
      </c>
      <c r="L598" s="21"/>
      <c r="M598" s="21"/>
      <c r="N598" s="21"/>
      <c r="O598" s="21"/>
    </row>
    <row r="599" ht="15.75" customHeight="1">
      <c r="A599" s="73" t="s">
        <v>7852</v>
      </c>
      <c r="B599" s="351">
        <v>597.0</v>
      </c>
      <c r="C599" s="130">
        <v>45152.0</v>
      </c>
      <c r="D599" s="73" t="s">
        <v>10699</v>
      </c>
      <c r="E599" s="130" t="s">
        <v>10700</v>
      </c>
      <c r="F599" s="73" t="s">
        <v>18</v>
      </c>
      <c r="G599" s="169" t="s">
        <v>8661</v>
      </c>
      <c r="H599" s="287"/>
      <c r="I599" s="285"/>
      <c r="J599" s="22">
        <f t="shared" si="1"/>
        <v>46206</v>
      </c>
      <c r="K599" s="73">
        <f>'RESOLUCIONES 2023'!$C599-'RESOLUCIONES 2023'!$J599</f>
        <v>-1054</v>
      </c>
      <c r="L599" s="21"/>
      <c r="M599" s="21"/>
      <c r="N599" s="21"/>
      <c r="O599" s="21"/>
    </row>
    <row r="600" ht="15.75" customHeight="1">
      <c r="A600" s="73" t="s">
        <v>7852</v>
      </c>
      <c r="B600" s="351">
        <v>598.0</v>
      </c>
      <c r="C600" s="130">
        <v>45152.0</v>
      </c>
      <c r="D600" s="73" t="s">
        <v>2991</v>
      </c>
      <c r="E600" s="130" t="s">
        <v>10701</v>
      </c>
      <c r="F600" s="73" t="s">
        <v>18</v>
      </c>
      <c r="G600" s="169" t="s">
        <v>2663</v>
      </c>
      <c r="H600" s="287"/>
      <c r="I600" s="285"/>
      <c r="J600" s="22">
        <f t="shared" si="1"/>
        <v>46206</v>
      </c>
      <c r="K600" s="73">
        <f>'RESOLUCIONES 2023'!$C600-'RESOLUCIONES 2023'!$J600</f>
        <v>-1054</v>
      </c>
      <c r="L600" s="21"/>
      <c r="M600" s="21"/>
      <c r="N600" s="21"/>
      <c r="O600" s="21"/>
    </row>
    <row r="601" ht="15.75" customHeight="1">
      <c r="A601" s="73" t="s">
        <v>7852</v>
      </c>
      <c r="B601" s="351">
        <v>599.0</v>
      </c>
      <c r="C601" s="130">
        <v>45152.0</v>
      </c>
      <c r="D601" s="73" t="s">
        <v>1937</v>
      </c>
      <c r="E601" s="130" t="s">
        <v>8615</v>
      </c>
      <c r="F601" s="73" t="s">
        <v>131</v>
      </c>
      <c r="G601" s="169"/>
      <c r="H601" s="287"/>
      <c r="I601" s="285"/>
      <c r="J601" s="22">
        <f t="shared" si="1"/>
        <v>46206</v>
      </c>
      <c r="K601" s="73">
        <f>'RESOLUCIONES 2023'!$C601-'RESOLUCIONES 2023'!$J601</f>
        <v>-1054</v>
      </c>
      <c r="L601" s="21"/>
      <c r="M601" s="21"/>
      <c r="N601" s="21"/>
      <c r="O601" s="21"/>
    </row>
    <row r="602" ht="15.75" customHeight="1">
      <c r="A602" s="73" t="s">
        <v>7852</v>
      </c>
      <c r="B602" s="351">
        <v>600.0</v>
      </c>
      <c r="C602" s="130">
        <v>45152.0</v>
      </c>
      <c r="D602" s="73" t="s">
        <v>6738</v>
      </c>
      <c r="E602" s="130" t="s">
        <v>8772</v>
      </c>
      <c r="F602" s="73" t="s">
        <v>131</v>
      </c>
      <c r="G602" s="169"/>
      <c r="H602" s="287"/>
      <c r="I602" s="285"/>
      <c r="J602" s="22">
        <f t="shared" si="1"/>
        <v>46206</v>
      </c>
      <c r="K602" s="73">
        <f>'RESOLUCIONES 2023'!$C602-'RESOLUCIONES 2023'!$J602</f>
        <v>-1054</v>
      </c>
      <c r="L602" s="21"/>
      <c r="M602" s="21"/>
      <c r="N602" s="21"/>
      <c r="O602" s="21"/>
    </row>
    <row r="603" ht="15.75" customHeight="1">
      <c r="A603" s="73" t="s">
        <v>7852</v>
      </c>
      <c r="B603" s="351">
        <v>601.0</v>
      </c>
      <c r="C603" s="130">
        <v>45152.0</v>
      </c>
      <c r="D603" s="73" t="s">
        <v>10457</v>
      </c>
      <c r="E603" s="130" t="s">
        <v>10705</v>
      </c>
      <c r="F603" s="73" t="s">
        <v>1624</v>
      </c>
      <c r="G603" s="169"/>
      <c r="H603" s="287"/>
      <c r="I603" s="285"/>
      <c r="J603" s="22">
        <f t="shared" si="1"/>
        <v>46206</v>
      </c>
      <c r="K603" s="73">
        <f>'RESOLUCIONES 2023'!$C603-'RESOLUCIONES 2023'!$J603</f>
        <v>-1054</v>
      </c>
      <c r="L603" s="21"/>
      <c r="M603" s="21"/>
      <c r="N603" s="21"/>
      <c r="O603" s="21"/>
    </row>
    <row r="604" ht="15.75" customHeight="1">
      <c r="A604" s="73" t="s">
        <v>7852</v>
      </c>
      <c r="B604" s="351">
        <v>602.0</v>
      </c>
      <c r="C604" s="130">
        <v>45152.0</v>
      </c>
      <c r="D604" s="73" t="s">
        <v>10706</v>
      </c>
      <c r="E604" s="130" t="s">
        <v>10523</v>
      </c>
      <c r="F604" s="73" t="s">
        <v>1624</v>
      </c>
      <c r="G604" s="169"/>
      <c r="H604" s="287"/>
      <c r="I604" s="285"/>
      <c r="J604" s="22">
        <f t="shared" si="1"/>
        <v>46206</v>
      </c>
      <c r="K604" s="73">
        <f>'RESOLUCIONES 2023'!$C604-'RESOLUCIONES 2023'!$J604</f>
        <v>-1054</v>
      </c>
      <c r="L604" s="21"/>
      <c r="M604" s="21"/>
      <c r="N604" s="21"/>
      <c r="O604" s="21"/>
    </row>
    <row r="605" ht="15.75" customHeight="1">
      <c r="A605" s="73" t="s">
        <v>7852</v>
      </c>
      <c r="B605" s="351">
        <v>603.0</v>
      </c>
      <c r="C605" s="130">
        <v>45152.0</v>
      </c>
      <c r="D605" s="73" t="s">
        <v>9078</v>
      </c>
      <c r="E605" s="130" t="s">
        <v>9353</v>
      </c>
      <c r="F605" s="73" t="s">
        <v>1624</v>
      </c>
      <c r="G605" s="169"/>
      <c r="H605" s="287"/>
      <c r="I605" s="285"/>
      <c r="J605" s="22">
        <f t="shared" si="1"/>
        <v>46206</v>
      </c>
      <c r="K605" s="73">
        <f>'RESOLUCIONES 2023'!$C605-'RESOLUCIONES 2023'!$J605</f>
        <v>-1054</v>
      </c>
      <c r="L605" s="21"/>
      <c r="M605" s="21"/>
      <c r="N605" s="21"/>
      <c r="O605" s="21"/>
    </row>
    <row r="606" ht="15.75" customHeight="1">
      <c r="A606" s="73" t="s">
        <v>7852</v>
      </c>
      <c r="B606" s="351">
        <v>604.0</v>
      </c>
      <c r="C606" s="130">
        <v>45152.0</v>
      </c>
      <c r="D606" s="73" t="s">
        <v>9539</v>
      </c>
      <c r="E606" s="130" t="s">
        <v>9540</v>
      </c>
      <c r="F606" s="73" t="s">
        <v>1624</v>
      </c>
      <c r="G606" s="169"/>
      <c r="H606" s="287"/>
      <c r="I606" s="285"/>
      <c r="J606" s="22">
        <f t="shared" si="1"/>
        <v>46206</v>
      </c>
      <c r="K606" s="73">
        <f>'RESOLUCIONES 2023'!$C606-'RESOLUCIONES 2023'!$J606</f>
        <v>-1054</v>
      </c>
      <c r="L606" s="21"/>
      <c r="M606" s="21"/>
      <c r="N606" s="21"/>
      <c r="O606" s="21"/>
    </row>
    <row r="607" ht="15.75" customHeight="1">
      <c r="A607" s="73" t="s">
        <v>7852</v>
      </c>
      <c r="B607" s="351">
        <v>605.0</v>
      </c>
      <c r="C607" s="130">
        <v>45153.0</v>
      </c>
      <c r="D607" s="73" t="s">
        <v>10158</v>
      </c>
      <c r="E607" s="130" t="s">
        <v>10255</v>
      </c>
      <c r="F607" s="73" t="s">
        <v>10707</v>
      </c>
      <c r="G607" s="169"/>
      <c r="H607" s="287"/>
      <c r="I607" s="285"/>
      <c r="J607" s="22">
        <f t="shared" si="1"/>
        <v>46206</v>
      </c>
      <c r="K607" s="73">
        <f>'RESOLUCIONES 2023'!$C607-'RESOLUCIONES 2023'!$J607</f>
        <v>-1053</v>
      </c>
      <c r="L607" s="21"/>
      <c r="M607" s="21"/>
      <c r="N607" s="21"/>
      <c r="O607" s="21"/>
    </row>
    <row r="608" ht="15.75" customHeight="1">
      <c r="A608" s="73" t="s">
        <v>7852</v>
      </c>
      <c r="B608" s="351">
        <v>606.0</v>
      </c>
      <c r="C608" s="130">
        <v>45153.0</v>
      </c>
      <c r="D608" s="73" t="s">
        <v>7035</v>
      </c>
      <c r="E608" s="130" t="s">
        <v>7418</v>
      </c>
      <c r="F608" s="73" t="s">
        <v>10707</v>
      </c>
      <c r="G608" s="169"/>
      <c r="H608" s="287"/>
      <c r="I608" s="285"/>
      <c r="J608" s="22">
        <f t="shared" si="1"/>
        <v>46206</v>
      </c>
      <c r="K608" s="73">
        <f>'RESOLUCIONES 2023'!$C608-'RESOLUCIONES 2023'!$J608</f>
        <v>-1053</v>
      </c>
      <c r="L608" s="21"/>
      <c r="M608" s="21"/>
      <c r="N608" s="21"/>
      <c r="O608" s="21"/>
    </row>
    <row r="609" ht="15.75" customHeight="1">
      <c r="A609" s="73" t="s">
        <v>7852</v>
      </c>
      <c r="B609" s="351">
        <v>607.0</v>
      </c>
      <c r="C609" s="130">
        <v>45154.0</v>
      </c>
      <c r="D609" s="73" t="s">
        <v>2323</v>
      </c>
      <c r="E609" s="130" t="s">
        <v>3065</v>
      </c>
      <c r="F609" s="73" t="s">
        <v>10707</v>
      </c>
      <c r="G609" s="169"/>
      <c r="H609" s="287"/>
      <c r="I609" s="285"/>
      <c r="J609" s="22">
        <f t="shared" si="1"/>
        <v>46206</v>
      </c>
      <c r="K609" s="73">
        <f>'RESOLUCIONES 2023'!$C609-'RESOLUCIONES 2023'!$J609</f>
        <v>-1052</v>
      </c>
      <c r="L609" s="21"/>
      <c r="M609" s="21"/>
      <c r="N609" s="21"/>
      <c r="O609" s="21"/>
    </row>
    <row r="610" ht="15.75" customHeight="1">
      <c r="A610" s="73" t="s">
        <v>7852</v>
      </c>
      <c r="B610" s="351">
        <v>608.0</v>
      </c>
      <c r="C610" s="130">
        <v>45154.0</v>
      </c>
      <c r="D610" s="73" t="s">
        <v>1479</v>
      </c>
      <c r="E610" s="130" t="s">
        <v>5974</v>
      </c>
      <c r="F610" s="73" t="s">
        <v>10707</v>
      </c>
      <c r="G610" s="169"/>
      <c r="H610" s="287"/>
      <c r="I610" s="285"/>
      <c r="J610" s="22">
        <f t="shared" si="1"/>
        <v>46206</v>
      </c>
      <c r="K610" s="73">
        <f>'RESOLUCIONES 2023'!$C610-'RESOLUCIONES 2023'!$J610</f>
        <v>-1052</v>
      </c>
      <c r="L610" s="21"/>
      <c r="M610" s="21"/>
      <c r="N610" s="21"/>
      <c r="O610" s="21"/>
    </row>
    <row r="611" ht="15.75" customHeight="1">
      <c r="A611" s="73" t="s">
        <v>7852</v>
      </c>
      <c r="B611" s="351">
        <v>609.0</v>
      </c>
      <c r="C611" s="130">
        <v>45159.0</v>
      </c>
      <c r="D611" s="73" t="s">
        <v>10708</v>
      </c>
      <c r="E611" s="130" t="s">
        <v>10709</v>
      </c>
      <c r="F611" s="73" t="s">
        <v>18</v>
      </c>
      <c r="G611" s="169" t="s">
        <v>10710</v>
      </c>
      <c r="H611" s="287"/>
      <c r="I611" s="285"/>
      <c r="J611" s="22">
        <f t="shared" si="1"/>
        <v>46206</v>
      </c>
      <c r="K611" s="73">
        <f>'RESOLUCIONES 2023'!$C611-'RESOLUCIONES 2023'!$J611</f>
        <v>-1047</v>
      </c>
      <c r="L611" s="21"/>
      <c r="M611" s="21"/>
      <c r="N611" s="21"/>
      <c r="O611" s="21"/>
    </row>
    <row r="612" ht="15.75" customHeight="1">
      <c r="A612" s="73" t="s">
        <v>7852</v>
      </c>
      <c r="B612" s="351">
        <v>610.0</v>
      </c>
      <c r="C612" s="130">
        <v>45159.0</v>
      </c>
      <c r="D612" s="73" t="s">
        <v>10711</v>
      </c>
      <c r="E612" s="130" t="s">
        <v>10712</v>
      </c>
      <c r="F612" s="73" t="s">
        <v>18</v>
      </c>
      <c r="G612" s="169" t="s">
        <v>10713</v>
      </c>
      <c r="H612" s="287"/>
      <c r="I612" s="285"/>
      <c r="J612" s="22">
        <f t="shared" si="1"/>
        <v>46206</v>
      </c>
      <c r="K612" s="73">
        <f>'RESOLUCIONES 2023'!$C612-'RESOLUCIONES 2023'!$J612</f>
        <v>-1047</v>
      </c>
      <c r="L612" s="21"/>
      <c r="M612" s="21"/>
      <c r="N612" s="21"/>
      <c r="O612" s="21"/>
    </row>
    <row r="613" ht="15.75" customHeight="1">
      <c r="A613" s="73" t="s">
        <v>7852</v>
      </c>
      <c r="B613" s="351">
        <v>611.0</v>
      </c>
      <c r="C613" s="130">
        <v>45159.0</v>
      </c>
      <c r="D613" s="73" t="s">
        <v>10714</v>
      </c>
      <c r="E613" s="130" t="s">
        <v>10715</v>
      </c>
      <c r="F613" s="73" t="s">
        <v>18</v>
      </c>
      <c r="G613" s="169" t="s">
        <v>3187</v>
      </c>
      <c r="H613" s="287"/>
      <c r="I613" s="285"/>
      <c r="J613" s="22">
        <f t="shared" si="1"/>
        <v>46206</v>
      </c>
      <c r="K613" s="73">
        <f>'RESOLUCIONES 2023'!$C613-'RESOLUCIONES 2023'!$J613</f>
        <v>-1047</v>
      </c>
      <c r="L613" s="21"/>
      <c r="M613" s="21"/>
      <c r="N613" s="21"/>
      <c r="O613" s="21"/>
    </row>
    <row r="614" ht="15.75" customHeight="1">
      <c r="A614" s="73" t="s">
        <v>7852</v>
      </c>
      <c r="B614" s="351">
        <v>612.0</v>
      </c>
      <c r="C614" s="130">
        <v>45160.0</v>
      </c>
      <c r="D614" s="73" t="s">
        <v>10716</v>
      </c>
      <c r="E614" s="130" t="s">
        <v>10717</v>
      </c>
      <c r="F614" s="73" t="s">
        <v>18</v>
      </c>
      <c r="G614" s="169" t="s">
        <v>8645</v>
      </c>
      <c r="H614" s="287"/>
      <c r="I614" s="285"/>
      <c r="J614" s="22">
        <f t="shared" si="1"/>
        <v>46206</v>
      </c>
      <c r="K614" s="73">
        <f>'RESOLUCIONES 2023'!$C614-'RESOLUCIONES 2023'!$J614</f>
        <v>-1046</v>
      </c>
      <c r="L614" s="21"/>
      <c r="M614" s="21"/>
      <c r="N614" s="21"/>
      <c r="O614" s="21"/>
    </row>
    <row r="615" ht="15.75" customHeight="1">
      <c r="A615" s="73" t="s">
        <v>7852</v>
      </c>
      <c r="B615" s="351">
        <v>613.0</v>
      </c>
      <c r="C615" s="130">
        <v>45161.0</v>
      </c>
      <c r="D615" s="73" t="s">
        <v>10718</v>
      </c>
      <c r="E615" s="130"/>
      <c r="F615" s="73" t="s">
        <v>10719</v>
      </c>
      <c r="G615" s="169"/>
      <c r="H615" s="287"/>
      <c r="I615" s="285"/>
      <c r="J615" s="22">
        <f t="shared" si="1"/>
        <v>46206</v>
      </c>
      <c r="K615" s="73">
        <f>'RESOLUCIONES 2023'!$C615-'RESOLUCIONES 2023'!$J615</f>
        <v>-1045</v>
      </c>
      <c r="L615" s="21"/>
      <c r="M615" s="21"/>
      <c r="N615" s="21"/>
      <c r="O615" s="21"/>
    </row>
    <row r="616" ht="15.75" customHeight="1">
      <c r="A616" s="73" t="s">
        <v>7852</v>
      </c>
      <c r="B616" s="351">
        <v>614.0</v>
      </c>
      <c r="C616" s="130">
        <v>45161.0</v>
      </c>
      <c r="D616" s="73" t="s">
        <v>10720</v>
      </c>
      <c r="E616" s="130" t="s">
        <v>10721</v>
      </c>
      <c r="F616" s="73" t="s">
        <v>18</v>
      </c>
      <c r="G616" s="169" t="s">
        <v>4646</v>
      </c>
      <c r="H616" s="287"/>
      <c r="I616" s="285"/>
      <c r="J616" s="22">
        <f t="shared" si="1"/>
        <v>46206</v>
      </c>
      <c r="K616" s="73">
        <f>'RESOLUCIONES 2023'!$C616-'RESOLUCIONES 2023'!$J616</f>
        <v>-1045</v>
      </c>
      <c r="L616" s="21"/>
      <c r="M616" s="21"/>
      <c r="N616" s="21"/>
      <c r="O616" s="21"/>
    </row>
    <row r="617" ht="15.75" customHeight="1">
      <c r="A617" s="73" t="s">
        <v>7852</v>
      </c>
      <c r="B617" s="351">
        <v>615.0</v>
      </c>
      <c r="C617" s="130">
        <v>45161.0</v>
      </c>
      <c r="D617" s="73" t="s">
        <v>10722</v>
      </c>
      <c r="E617" s="130" t="s">
        <v>10723</v>
      </c>
      <c r="F617" s="73" t="s">
        <v>18</v>
      </c>
      <c r="G617" s="169" t="s">
        <v>10713</v>
      </c>
      <c r="H617" s="287"/>
      <c r="I617" s="285"/>
      <c r="J617" s="22">
        <f t="shared" si="1"/>
        <v>46206</v>
      </c>
      <c r="K617" s="73">
        <f>'RESOLUCIONES 2023'!$C617-'RESOLUCIONES 2023'!$J617</f>
        <v>-1045</v>
      </c>
      <c r="L617" s="21"/>
      <c r="M617" s="21"/>
      <c r="N617" s="21"/>
      <c r="O617" s="21"/>
    </row>
    <row r="618" ht="15.75" customHeight="1">
      <c r="A618" s="73" t="s">
        <v>7852</v>
      </c>
      <c r="B618" s="351">
        <v>616.0</v>
      </c>
      <c r="C618" s="130">
        <v>45162.0</v>
      </c>
      <c r="D618" s="73" t="s">
        <v>3931</v>
      </c>
      <c r="E618" s="130" t="s">
        <v>10724</v>
      </c>
      <c r="F618" s="73" t="s">
        <v>8629</v>
      </c>
      <c r="G618" s="169"/>
      <c r="H618" s="287"/>
      <c r="I618" s="285"/>
      <c r="J618" s="22">
        <f t="shared" si="1"/>
        <v>46206</v>
      </c>
      <c r="K618" s="73">
        <f>'RESOLUCIONES 2023'!$C618-'RESOLUCIONES 2023'!$J618</f>
        <v>-1044</v>
      </c>
      <c r="L618" s="21"/>
      <c r="M618" s="21"/>
      <c r="N618" s="21"/>
      <c r="O618" s="21"/>
    </row>
    <row r="619" ht="15.75" customHeight="1">
      <c r="A619" s="73" t="s">
        <v>7852</v>
      </c>
      <c r="B619" s="351">
        <v>617.0</v>
      </c>
      <c r="C619" s="130">
        <v>45162.0</v>
      </c>
      <c r="D619" s="73" t="s">
        <v>7793</v>
      </c>
      <c r="E619" s="130" t="s">
        <v>9217</v>
      </c>
      <c r="F619" s="73" t="s">
        <v>8629</v>
      </c>
      <c r="G619" s="169"/>
      <c r="H619" s="287"/>
      <c r="I619" s="285"/>
      <c r="J619" s="22">
        <f t="shared" si="1"/>
        <v>46206</v>
      </c>
      <c r="K619" s="73">
        <f>'RESOLUCIONES 2023'!$C619-'RESOLUCIONES 2023'!$J619</f>
        <v>-1044</v>
      </c>
      <c r="L619" s="21"/>
      <c r="M619" s="21"/>
      <c r="N619" s="21"/>
      <c r="O619" s="21"/>
    </row>
    <row r="620" ht="15.75" customHeight="1">
      <c r="A620" s="73" t="s">
        <v>7852</v>
      </c>
      <c r="B620" s="351">
        <v>618.0</v>
      </c>
      <c r="C620" s="130">
        <v>45162.0</v>
      </c>
      <c r="D620" s="73" t="s">
        <v>2740</v>
      </c>
      <c r="E620" s="130" t="s">
        <v>10725</v>
      </c>
      <c r="F620" s="73" t="s">
        <v>8629</v>
      </c>
      <c r="G620" s="169"/>
      <c r="H620" s="287"/>
      <c r="I620" s="285"/>
      <c r="J620" s="22">
        <f t="shared" si="1"/>
        <v>46206</v>
      </c>
      <c r="K620" s="73">
        <f>'RESOLUCIONES 2023'!$C620-'RESOLUCIONES 2023'!$J620</f>
        <v>-1044</v>
      </c>
      <c r="L620" s="21"/>
      <c r="M620" s="21"/>
      <c r="N620" s="21"/>
      <c r="O620" s="21"/>
    </row>
    <row r="621" ht="15.75" customHeight="1">
      <c r="A621" s="73" t="s">
        <v>7852</v>
      </c>
      <c r="B621" s="351">
        <v>619.0</v>
      </c>
      <c r="C621" s="130">
        <v>45162.0</v>
      </c>
      <c r="D621" s="73" t="s">
        <v>9718</v>
      </c>
      <c r="E621" s="130" t="s">
        <v>10726</v>
      </c>
      <c r="F621" s="73" t="s">
        <v>8629</v>
      </c>
      <c r="G621" s="169"/>
      <c r="H621" s="287"/>
      <c r="I621" s="285"/>
      <c r="J621" s="22">
        <f t="shared" si="1"/>
        <v>46206</v>
      </c>
      <c r="K621" s="73">
        <f>'RESOLUCIONES 2023'!$C621-'RESOLUCIONES 2023'!$J621</f>
        <v>-1044</v>
      </c>
      <c r="L621" s="21"/>
      <c r="M621" s="21"/>
      <c r="N621" s="21"/>
      <c r="O621" s="21"/>
    </row>
    <row r="622" ht="15.75" customHeight="1">
      <c r="A622" s="73" t="s">
        <v>7852</v>
      </c>
      <c r="B622" s="351">
        <v>620.0</v>
      </c>
      <c r="C622" s="130">
        <v>45162.0</v>
      </c>
      <c r="D622" s="73" t="s">
        <v>3207</v>
      </c>
      <c r="E622" s="130" t="s">
        <v>8717</v>
      </c>
      <c r="F622" s="73" t="s">
        <v>8629</v>
      </c>
      <c r="G622" s="169"/>
      <c r="H622" s="287"/>
      <c r="I622" s="285"/>
      <c r="J622" s="22">
        <f t="shared" si="1"/>
        <v>46206</v>
      </c>
      <c r="K622" s="73">
        <f>'RESOLUCIONES 2023'!$C622-'RESOLUCIONES 2023'!$J622</f>
        <v>-1044</v>
      </c>
      <c r="L622" s="21"/>
      <c r="M622" s="21"/>
      <c r="N622" s="21"/>
      <c r="O622" s="21"/>
    </row>
    <row r="623" ht="15.75" customHeight="1">
      <c r="A623" s="73" t="s">
        <v>7852</v>
      </c>
      <c r="B623" s="351">
        <v>621.0</v>
      </c>
      <c r="C623" s="130">
        <v>45163.0</v>
      </c>
      <c r="D623" s="73" t="s">
        <v>10727</v>
      </c>
      <c r="E623" s="130" t="s">
        <v>9436</v>
      </c>
      <c r="F623" s="73" t="s">
        <v>1593</v>
      </c>
      <c r="G623" s="268" t="s">
        <v>14551</v>
      </c>
      <c r="H623" s="287"/>
      <c r="I623" s="285"/>
      <c r="J623" s="22">
        <f t="shared" si="1"/>
        <v>46206</v>
      </c>
      <c r="K623" s="73">
        <f>'RESOLUCIONES 2023'!$C623-'RESOLUCIONES 2023'!$J623</f>
        <v>-1043</v>
      </c>
      <c r="L623" s="21"/>
      <c r="M623" s="21"/>
      <c r="N623" s="21"/>
      <c r="O623" s="21"/>
    </row>
    <row r="624" ht="15.75" customHeight="1">
      <c r="A624" s="73" t="s">
        <v>7852</v>
      </c>
      <c r="B624" s="351">
        <v>622.0</v>
      </c>
      <c r="C624" s="130">
        <v>45163.0</v>
      </c>
      <c r="D624" s="73" t="s">
        <v>3066</v>
      </c>
      <c r="E624" s="130" t="s">
        <v>8830</v>
      </c>
      <c r="F624" s="73" t="s">
        <v>1593</v>
      </c>
      <c r="G624" s="294" t="s">
        <v>9816</v>
      </c>
      <c r="H624" s="287"/>
      <c r="I624" s="285"/>
      <c r="J624" s="22">
        <f t="shared" si="1"/>
        <v>46206</v>
      </c>
      <c r="K624" s="73">
        <f>'RESOLUCIONES 2023'!$C624-'RESOLUCIONES 2023'!$J624</f>
        <v>-1043</v>
      </c>
      <c r="L624" s="21"/>
      <c r="M624" s="21"/>
      <c r="N624" s="21"/>
      <c r="O624" s="21"/>
    </row>
    <row r="625" ht="15.75" customHeight="1">
      <c r="A625" s="73" t="s">
        <v>7852</v>
      </c>
      <c r="B625" s="351">
        <v>623.0</v>
      </c>
      <c r="C625" s="130">
        <v>45163.0</v>
      </c>
      <c r="D625" s="73" t="s">
        <v>8688</v>
      </c>
      <c r="E625" s="130" t="s">
        <v>8689</v>
      </c>
      <c r="F625" s="73" t="s">
        <v>1593</v>
      </c>
      <c r="G625" s="294" t="s">
        <v>10731</v>
      </c>
      <c r="H625" s="287"/>
      <c r="I625" s="285"/>
      <c r="J625" s="22">
        <f t="shared" si="1"/>
        <v>46206</v>
      </c>
      <c r="K625" s="73">
        <f>'RESOLUCIONES 2023'!$C625-'RESOLUCIONES 2023'!$J625</f>
        <v>-1043</v>
      </c>
      <c r="L625" s="21"/>
      <c r="M625" s="21"/>
      <c r="N625" s="21"/>
      <c r="O625" s="21"/>
    </row>
    <row r="626" ht="15.75" customHeight="1">
      <c r="A626" s="73" t="s">
        <v>7852</v>
      </c>
      <c r="B626" s="351">
        <v>624.0</v>
      </c>
      <c r="C626" s="130">
        <v>45163.0</v>
      </c>
      <c r="D626" s="73" t="s">
        <v>7480</v>
      </c>
      <c r="E626" s="130" t="s">
        <v>10152</v>
      </c>
      <c r="F626" s="73" t="s">
        <v>1593</v>
      </c>
      <c r="G626" s="294" t="s">
        <v>10731</v>
      </c>
      <c r="H626" s="287"/>
      <c r="I626" s="285"/>
      <c r="J626" s="22">
        <f t="shared" si="1"/>
        <v>46206</v>
      </c>
      <c r="K626" s="73">
        <f>'RESOLUCIONES 2023'!$C626-'RESOLUCIONES 2023'!$J626</f>
        <v>-1043</v>
      </c>
      <c r="L626" s="21"/>
      <c r="M626" s="21"/>
      <c r="N626" s="21"/>
      <c r="O626" s="21"/>
    </row>
    <row r="627" ht="15.75" customHeight="1">
      <c r="A627" s="73" t="s">
        <v>7852</v>
      </c>
      <c r="B627" s="351">
        <v>625.0</v>
      </c>
      <c r="C627" s="130">
        <v>45163.0</v>
      </c>
      <c r="D627" s="73" t="s">
        <v>1477</v>
      </c>
      <c r="E627" s="130" t="s">
        <v>9956</v>
      </c>
      <c r="F627" s="73" t="s">
        <v>1593</v>
      </c>
      <c r="G627" s="389" t="s">
        <v>10731</v>
      </c>
      <c r="H627" s="287"/>
      <c r="I627" s="285"/>
      <c r="J627" s="22">
        <f t="shared" si="1"/>
        <v>46206</v>
      </c>
      <c r="K627" s="73">
        <f>'RESOLUCIONES 2023'!$C627-'RESOLUCIONES 2023'!$J627</f>
        <v>-1043</v>
      </c>
      <c r="L627" s="21"/>
      <c r="M627" s="21"/>
      <c r="N627" s="21"/>
      <c r="O627" s="21"/>
    </row>
    <row r="628" ht="15.75" customHeight="1">
      <c r="A628" s="73" t="s">
        <v>7852</v>
      </c>
      <c r="B628" s="351">
        <v>626.0</v>
      </c>
      <c r="C628" s="130">
        <v>45166.0</v>
      </c>
      <c r="D628" s="73" t="s">
        <v>2474</v>
      </c>
      <c r="E628" s="130" t="s">
        <v>10095</v>
      </c>
      <c r="F628" s="73" t="s">
        <v>2253</v>
      </c>
      <c r="G628" s="169" t="s">
        <v>10733</v>
      </c>
      <c r="H628" s="287"/>
      <c r="I628" s="285"/>
      <c r="J628" s="22">
        <f t="shared" si="1"/>
        <v>46206</v>
      </c>
      <c r="K628" s="73">
        <f>'RESOLUCIONES 2023'!$C628-'RESOLUCIONES 2023'!$J628</f>
        <v>-1040</v>
      </c>
      <c r="L628" s="21"/>
      <c r="M628" s="21"/>
      <c r="N628" s="21"/>
      <c r="O628" s="21"/>
    </row>
    <row r="629" ht="15.75" customHeight="1">
      <c r="A629" s="73" t="s">
        <v>7852</v>
      </c>
      <c r="B629" s="351">
        <v>627.0</v>
      </c>
      <c r="C629" s="130">
        <v>45166.0</v>
      </c>
      <c r="D629" s="73" t="s">
        <v>2196</v>
      </c>
      <c r="E629" s="130" t="s">
        <v>10590</v>
      </c>
      <c r="F629" s="73" t="s">
        <v>1624</v>
      </c>
      <c r="G629" s="169"/>
      <c r="H629" s="287"/>
      <c r="I629" s="285"/>
      <c r="J629" s="22">
        <f t="shared" si="1"/>
        <v>46206</v>
      </c>
      <c r="K629" s="73">
        <f>'RESOLUCIONES 2023'!$C629-'RESOLUCIONES 2023'!$J629</f>
        <v>-1040</v>
      </c>
      <c r="L629" s="21"/>
      <c r="M629" s="21"/>
      <c r="N629" s="21"/>
      <c r="O629" s="21"/>
    </row>
    <row r="630" ht="15.75" customHeight="1">
      <c r="A630" s="73" t="s">
        <v>7852</v>
      </c>
      <c r="B630" s="351">
        <v>628.0</v>
      </c>
      <c r="C630" s="130">
        <v>45166.0</v>
      </c>
      <c r="D630" s="73" t="s">
        <v>8994</v>
      </c>
      <c r="E630" s="130" t="s">
        <v>10602</v>
      </c>
      <c r="F630" s="73" t="s">
        <v>1624</v>
      </c>
      <c r="G630" s="169"/>
      <c r="H630" s="287"/>
      <c r="I630" s="285"/>
      <c r="J630" s="22">
        <f t="shared" si="1"/>
        <v>46206</v>
      </c>
      <c r="K630" s="73">
        <f>'RESOLUCIONES 2023'!$C630-'RESOLUCIONES 2023'!$J630</f>
        <v>-1040</v>
      </c>
      <c r="L630" s="21"/>
      <c r="M630" s="21"/>
      <c r="N630" s="21"/>
      <c r="O630" s="21"/>
    </row>
    <row r="631" ht="15.75" customHeight="1">
      <c r="A631" s="73" t="s">
        <v>7852</v>
      </c>
      <c r="B631" s="351">
        <v>629.0</v>
      </c>
      <c r="C631" s="130">
        <v>45166.0</v>
      </c>
      <c r="D631" s="73" t="s">
        <v>10734</v>
      </c>
      <c r="E631" s="130" t="s">
        <v>5992</v>
      </c>
      <c r="F631" s="73" t="s">
        <v>9373</v>
      </c>
      <c r="G631" s="169"/>
      <c r="H631" s="287"/>
      <c r="I631" s="285"/>
      <c r="J631" s="22">
        <f t="shared" si="1"/>
        <v>46206</v>
      </c>
      <c r="K631" s="73">
        <f>'RESOLUCIONES 2023'!$C631-'RESOLUCIONES 2023'!$J631</f>
        <v>-1040</v>
      </c>
      <c r="L631" s="21"/>
      <c r="M631" s="21"/>
      <c r="N631" s="21"/>
      <c r="O631" s="21"/>
    </row>
    <row r="632" ht="15.75" customHeight="1">
      <c r="A632" s="73" t="s">
        <v>7852</v>
      </c>
      <c r="B632" s="351">
        <v>630.0</v>
      </c>
      <c r="C632" s="130">
        <v>45173.0</v>
      </c>
      <c r="D632" s="73" t="s">
        <v>10414</v>
      </c>
      <c r="E632" s="130" t="s">
        <v>10415</v>
      </c>
      <c r="F632" s="73" t="s">
        <v>1624</v>
      </c>
      <c r="G632" s="169"/>
      <c r="H632" s="287"/>
      <c r="I632" s="285"/>
      <c r="J632" s="22">
        <f t="shared" si="1"/>
        <v>46206</v>
      </c>
      <c r="K632" s="73">
        <f>'RESOLUCIONES 2023'!$C632-'RESOLUCIONES 2023'!$J632</f>
        <v>-1033</v>
      </c>
      <c r="L632" s="21"/>
      <c r="M632" s="21"/>
      <c r="N632" s="21"/>
      <c r="O632" s="21"/>
    </row>
    <row r="633" ht="15.75" customHeight="1">
      <c r="A633" s="73" t="s">
        <v>7852</v>
      </c>
      <c r="B633" s="351">
        <v>631.0</v>
      </c>
      <c r="C633" s="130">
        <v>45173.0</v>
      </c>
      <c r="D633" s="73" t="s">
        <v>8753</v>
      </c>
      <c r="E633" s="130" t="s">
        <v>9659</v>
      </c>
      <c r="F633" s="73" t="s">
        <v>1624</v>
      </c>
      <c r="G633" s="169"/>
      <c r="H633" s="287"/>
      <c r="I633" s="285"/>
      <c r="J633" s="22">
        <f t="shared" si="1"/>
        <v>46206</v>
      </c>
      <c r="K633" s="73">
        <f>'RESOLUCIONES 2023'!$C633-'RESOLUCIONES 2023'!$J633</f>
        <v>-1033</v>
      </c>
      <c r="L633" s="21"/>
      <c r="M633" s="21"/>
      <c r="N633" s="21"/>
      <c r="O633" s="21"/>
    </row>
    <row r="634" ht="15.75" customHeight="1">
      <c r="A634" s="73" t="s">
        <v>7852</v>
      </c>
      <c r="B634" s="351">
        <v>632.0</v>
      </c>
      <c r="C634" s="130">
        <v>45173.0</v>
      </c>
      <c r="D634" s="73" t="s">
        <v>2609</v>
      </c>
      <c r="E634" s="130" t="s">
        <v>10103</v>
      </c>
      <c r="F634" s="73" t="s">
        <v>1624</v>
      </c>
      <c r="G634" s="253"/>
      <c r="H634" s="287"/>
      <c r="I634" s="285"/>
      <c r="J634" s="22">
        <f t="shared" si="1"/>
        <v>46206</v>
      </c>
      <c r="K634" s="73">
        <f>'RESOLUCIONES 2023'!$C634-'RESOLUCIONES 2023'!$J634</f>
        <v>-1033</v>
      </c>
      <c r="L634" s="21"/>
      <c r="M634" s="21"/>
      <c r="N634" s="21"/>
      <c r="O634" s="21"/>
    </row>
    <row r="635" ht="15.75" customHeight="1">
      <c r="A635" s="73" t="s">
        <v>7852</v>
      </c>
      <c r="B635" s="351">
        <v>633.0</v>
      </c>
      <c r="C635" s="130">
        <v>45173.0</v>
      </c>
      <c r="D635" s="73" t="s">
        <v>4838</v>
      </c>
      <c r="E635" s="130" t="s">
        <v>8624</v>
      </c>
      <c r="F635" s="73" t="s">
        <v>1624</v>
      </c>
      <c r="G635" s="253"/>
      <c r="H635" s="287"/>
      <c r="I635" s="285"/>
      <c r="J635" s="22">
        <f t="shared" si="1"/>
        <v>46206</v>
      </c>
      <c r="K635" s="73">
        <f>'RESOLUCIONES 2023'!$C635-'RESOLUCIONES 2023'!$J635</f>
        <v>-1033</v>
      </c>
      <c r="L635" s="21"/>
      <c r="M635" s="21"/>
      <c r="N635" s="21"/>
      <c r="O635" s="21"/>
    </row>
    <row r="636" ht="15.75" customHeight="1">
      <c r="A636" s="73" t="s">
        <v>7852</v>
      </c>
      <c r="B636" s="351">
        <v>634.0</v>
      </c>
      <c r="C636" s="130">
        <v>45173.0</v>
      </c>
      <c r="D636" s="73" t="s">
        <v>10474</v>
      </c>
      <c r="E636" s="130" t="s">
        <v>5302</v>
      </c>
      <c r="F636" s="73" t="s">
        <v>1624</v>
      </c>
      <c r="G636" s="169"/>
      <c r="H636" s="287"/>
      <c r="I636" s="285"/>
      <c r="J636" s="22">
        <f t="shared" si="1"/>
        <v>46206</v>
      </c>
      <c r="K636" s="73">
        <f>'RESOLUCIONES 2023'!$C636-'RESOLUCIONES 2023'!$J636</f>
        <v>-1033</v>
      </c>
      <c r="L636" s="21"/>
      <c r="M636" s="21"/>
      <c r="N636" s="21"/>
      <c r="O636" s="21"/>
    </row>
    <row r="637" ht="15.75" customHeight="1">
      <c r="A637" s="73" t="s">
        <v>7852</v>
      </c>
      <c r="B637" s="351">
        <v>635.0</v>
      </c>
      <c r="C637" s="130">
        <v>45173.0</v>
      </c>
      <c r="D637" s="73" t="s">
        <v>2579</v>
      </c>
      <c r="E637" s="130" t="s">
        <v>10284</v>
      </c>
      <c r="F637" s="73" t="s">
        <v>1624</v>
      </c>
      <c r="G637" s="169"/>
      <c r="H637" s="287"/>
      <c r="I637" s="285"/>
      <c r="J637" s="22">
        <f t="shared" si="1"/>
        <v>46206</v>
      </c>
      <c r="K637" s="73">
        <f>'RESOLUCIONES 2023'!$C637-'RESOLUCIONES 2023'!$J637</f>
        <v>-1033</v>
      </c>
      <c r="L637" s="21"/>
      <c r="M637" s="21"/>
      <c r="N637" s="21"/>
      <c r="O637" s="21"/>
    </row>
    <row r="638" ht="15.75" customHeight="1">
      <c r="A638" s="73" t="s">
        <v>7852</v>
      </c>
      <c r="B638" s="351">
        <v>636.0</v>
      </c>
      <c r="C638" s="130">
        <v>45173.0</v>
      </c>
      <c r="D638" s="73" t="s">
        <v>10735</v>
      </c>
      <c r="E638" s="130" t="s">
        <v>10520</v>
      </c>
      <c r="F638" s="73" t="s">
        <v>1624</v>
      </c>
      <c r="G638" s="259"/>
      <c r="H638" s="287"/>
      <c r="I638" s="285"/>
      <c r="J638" s="22">
        <f t="shared" si="1"/>
        <v>46206</v>
      </c>
      <c r="K638" s="73">
        <f>'RESOLUCIONES 2023'!$C638-'RESOLUCIONES 2023'!$J638</f>
        <v>-1033</v>
      </c>
      <c r="L638" s="21"/>
      <c r="M638" s="21"/>
      <c r="N638" s="21"/>
      <c r="O638" s="21"/>
    </row>
    <row r="639" ht="15.75" customHeight="1">
      <c r="A639" s="73" t="s">
        <v>7852</v>
      </c>
      <c r="B639" s="351">
        <v>637.0</v>
      </c>
      <c r="C639" s="130">
        <v>45173.0</v>
      </c>
      <c r="D639" s="73" t="s">
        <v>7209</v>
      </c>
      <c r="E639" s="130" t="s">
        <v>9541</v>
      </c>
      <c r="F639" s="73" t="s">
        <v>1624</v>
      </c>
      <c r="G639" s="253"/>
      <c r="H639" s="287"/>
      <c r="I639" s="285"/>
      <c r="J639" s="22">
        <f t="shared" si="1"/>
        <v>46206</v>
      </c>
      <c r="K639" s="73">
        <f>'RESOLUCIONES 2023'!$C639-'RESOLUCIONES 2023'!$J639</f>
        <v>-1033</v>
      </c>
      <c r="L639" s="21"/>
      <c r="M639" s="21"/>
      <c r="N639" s="21"/>
      <c r="O639" s="21"/>
    </row>
    <row r="640" ht="15.75" customHeight="1">
      <c r="A640" s="73" t="s">
        <v>7852</v>
      </c>
      <c r="B640" s="351">
        <v>638.0</v>
      </c>
      <c r="C640" s="130">
        <v>45173.0</v>
      </c>
      <c r="D640" s="73" t="s">
        <v>2848</v>
      </c>
      <c r="E640" s="130" t="s">
        <v>9973</v>
      </c>
      <c r="F640" s="73" t="s">
        <v>1593</v>
      </c>
      <c r="G640" s="268" t="s">
        <v>14551</v>
      </c>
      <c r="H640" s="287"/>
      <c r="I640" s="285"/>
      <c r="J640" s="22">
        <f t="shared" si="1"/>
        <v>46206</v>
      </c>
      <c r="K640" s="73">
        <f>'RESOLUCIONES 2023'!$C640-'RESOLUCIONES 2023'!$J640</f>
        <v>-1033</v>
      </c>
      <c r="L640" s="21"/>
      <c r="M640" s="21"/>
      <c r="N640" s="21"/>
      <c r="O640" s="21"/>
    </row>
    <row r="641" ht="15.75" customHeight="1">
      <c r="A641" s="73" t="s">
        <v>7852</v>
      </c>
      <c r="B641" s="351">
        <v>639.0</v>
      </c>
      <c r="C641" s="130">
        <v>45175.0</v>
      </c>
      <c r="D641" s="73" t="s">
        <v>4536</v>
      </c>
      <c r="E641" s="130" t="s">
        <v>10736</v>
      </c>
      <c r="F641" s="73" t="s">
        <v>8629</v>
      </c>
      <c r="G641" s="169"/>
      <c r="H641" s="287"/>
      <c r="I641" s="285"/>
      <c r="J641" s="22">
        <f t="shared" si="1"/>
        <v>46206</v>
      </c>
      <c r="K641" s="73">
        <f>'RESOLUCIONES 2023'!$C641-'RESOLUCIONES 2023'!$J641</f>
        <v>-1031</v>
      </c>
      <c r="L641" s="21"/>
      <c r="M641" s="21"/>
      <c r="N641" s="21"/>
      <c r="O641" s="21"/>
    </row>
    <row r="642" ht="15.75" customHeight="1">
      <c r="A642" s="73" t="s">
        <v>7852</v>
      </c>
      <c r="B642" s="351">
        <v>640.0</v>
      </c>
      <c r="C642" s="130">
        <v>45175.0</v>
      </c>
      <c r="D642" s="73" t="s">
        <v>10243</v>
      </c>
      <c r="E642" s="130" t="s">
        <v>10244</v>
      </c>
      <c r="F642" s="73" t="s">
        <v>8629</v>
      </c>
      <c r="G642" s="169"/>
      <c r="H642" s="287"/>
      <c r="I642" s="285"/>
      <c r="J642" s="22">
        <f t="shared" si="1"/>
        <v>46206</v>
      </c>
      <c r="K642" s="73">
        <f>'RESOLUCIONES 2023'!$C642-'RESOLUCIONES 2023'!$J642</f>
        <v>-1031</v>
      </c>
      <c r="L642" s="21"/>
      <c r="M642" s="21"/>
      <c r="N642" s="21"/>
      <c r="O642" s="21"/>
    </row>
    <row r="643" ht="15.75" customHeight="1">
      <c r="A643" s="73" t="s">
        <v>7852</v>
      </c>
      <c r="B643" s="351">
        <v>641.0</v>
      </c>
      <c r="C643" s="130">
        <v>45175.0</v>
      </c>
      <c r="D643" s="73" t="s">
        <v>10737</v>
      </c>
      <c r="E643" s="130" t="s">
        <v>10738</v>
      </c>
      <c r="F643" s="73" t="s">
        <v>8629</v>
      </c>
      <c r="G643" s="169"/>
      <c r="H643" s="287"/>
      <c r="I643" s="285"/>
      <c r="J643" s="22">
        <f t="shared" si="1"/>
        <v>46206</v>
      </c>
      <c r="K643" s="73">
        <f>'RESOLUCIONES 2023'!$C643-'RESOLUCIONES 2023'!$J643</f>
        <v>-1031</v>
      </c>
      <c r="L643" s="21"/>
      <c r="M643" s="21"/>
      <c r="N643" s="21"/>
      <c r="O643" s="21"/>
    </row>
    <row r="644" ht="15.75" customHeight="1">
      <c r="A644" s="73" t="s">
        <v>7852</v>
      </c>
      <c r="B644" s="351">
        <v>642.0</v>
      </c>
      <c r="C644" s="130">
        <v>45175.0</v>
      </c>
      <c r="D644" s="73" t="s">
        <v>10739</v>
      </c>
      <c r="E644" s="130" t="s">
        <v>10475</v>
      </c>
      <c r="F644" s="73" t="s">
        <v>8629</v>
      </c>
      <c r="G644" s="169"/>
      <c r="H644" s="287"/>
      <c r="I644" s="285"/>
      <c r="J644" s="22">
        <f t="shared" si="1"/>
        <v>46206</v>
      </c>
      <c r="K644" s="73">
        <f>'RESOLUCIONES 2023'!$C644-'RESOLUCIONES 2023'!$J644</f>
        <v>-1031</v>
      </c>
      <c r="L644" s="21"/>
      <c r="M644" s="21"/>
      <c r="N644" s="21"/>
      <c r="O644" s="21"/>
    </row>
    <row r="645" ht="15.75" customHeight="1">
      <c r="A645" s="73" t="s">
        <v>7852</v>
      </c>
      <c r="B645" s="351">
        <v>643.0</v>
      </c>
      <c r="C645" s="130">
        <v>45175.0</v>
      </c>
      <c r="D645" s="73" t="s">
        <v>5537</v>
      </c>
      <c r="E645" s="130" t="s">
        <v>10740</v>
      </c>
      <c r="F645" s="73" t="s">
        <v>8629</v>
      </c>
      <c r="G645" s="169"/>
      <c r="H645" s="287"/>
      <c r="I645" s="285"/>
      <c r="J645" s="22">
        <f t="shared" si="1"/>
        <v>46206</v>
      </c>
      <c r="K645" s="73">
        <f>'RESOLUCIONES 2023'!$C645-'RESOLUCIONES 2023'!$J645</f>
        <v>-1031</v>
      </c>
      <c r="L645" s="21"/>
      <c r="M645" s="21"/>
      <c r="N645" s="21"/>
      <c r="O645" s="21"/>
    </row>
    <row r="646" ht="15.75" customHeight="1">
      <c r="A646" s="73" t="s">
        <v>7852</v>
      </c>
      <c r="B646" s="351">
        <v>644.0</v>
      </c>
      <c r="C646" s="130">
        <v>45175.0</v>
      </c>
      <c r="D646" s="148" t="s">
        <v>8654</v>
      </c>
      <c r="E646" s="130" t="s">
        <v>10741</v>
      </c>
      <c r="F646" s="73" t="s">
        <v>1593</v>
      </c>
      <c r="G646" s="253" t="s">
        <v>14552</v>
      </c>
      <c r="H646" s="287"/>
      <c r="I646" s="285"/>
      <c r="J646" s="22">
        <f t="shared" si="1"/>
        <v>46206</v>
      </c>
      <c r="K646" s="73">
        <f>'RESOLUCIONES 2023'!$C646-'RESOLUCIONES 2023'!$J646</f>
        <v>-1031</v>
      </c>
      <c r="L646" s="21"/>
      <c r="M646" s="21"/>
      <c r="N646" s="21"/>
      <c r="O646" s="21"/>
    </row>
    <row r="647" ht="15.75" customHeight="1">
      <c r="A647" s="73" t="s">
        <v>7852</v>
      </c>
      <c r="B647" s="351">
        <v>645.0</v>
      </c>
      <c r="C647" s="130">
        <v>45175.0</v>
      </c>
      <c r="D647" s="73" t="s">
        <v>9224</v>
      </c>
      <c r="E647" s="130" t="s">
        <v>9225</v>
      </c>
      <c r="F647" s="73" t="s">
        <v>1593</v>
      </c>
      <c r="G647" s="781" t="s">
        <v>10731</v>
      </c>
      <c r="H647" s="287"/>
      <c r="I647" s="285"/>
      <c r="J647" s="22">
        <f t="shared" si="1"/>
        <v>46206</v>
      </c>
      <c r="K647" s="73">
        <f>'RESOLUCIONES 2023'!$C647-'RESOLUCIONES 2023'!$J647</f>
        <v>-1031</v>
      </c>
      <c r="L647" s="21"/>
      <c r="M647" s="21"/>
      <c r="N647" s="21"/>
      <c r="O647" s="21"/>
    </row>
    <row r="648" ht="15.75" customHeight="1">
      <c r="A648" s="73" t="s">
        <v>7852</v>
      </c>
      <c r="B648" s="351">
        <v>646.0</v>
      </c>
      <c r="C648" s="130">
        <v>45175.0</v>
      </c>
      <c r="D648" s="73" t="s">
        <v>9091</v>
      </c>
      <c r="E648" s="130" t="s">
        <v>9092</v>
      </c>
      <c r="F648" s="73" t="s">
        <v>131</v>
      </c>
      <c r="G648" s="169"/>
      <c r="H648" s="287"/>
      <c r="I648" s="285"/>
      <c r="J648" s="22">
        <f t="shared" si="1"/>
        <v>46206</v>
      </c>
      <c r="K648" s="73">
        <f>'RESOLUCIONES 2023'!$C648-'RESOLUCIONES 2023'!$J648</f>
        <v>-1031</v>
      </c>
      <c r="L648" s="21"/>
      <c r="M648" s="21"/>
      <c r="N648" s="21"/>
      <c r="O648" s="21"/>
    </row>
    <row r="649" ht="15.75" customHeight="1">
      <c r="A649" s="73" t="s">
        <v>7852</v>
      </c>
      <c r="B649" s="351">
        <v>647.0</v>
      </c>
      <c r="C649" s="130">
        <v>45175.0</v>
      </c>
      <c r="D649" s="73" t="s">
        <v>2853</v>
      </c>
      <c r="E649" s="130" t="s">
        <v>10744</v>
      </c>
      <c r="F649" s="73" t="s">
        <v>1593</v>
      </c>
      <c r="G649" s="300" t="s">
        <v>9680</v>
      </c>
      <c r="H649" s="287"/>
      <c r="I649" s="285"/>
      <c r="J649" s="22">
        <f t="shared" si="1"/>
        <v>46206</v>
      </c>
      <c r="K649" s="73">
        <f>'RESOLUCIONES 2023'!$C649-'RESOLUCIONES 2023'!$J649</f>
        <v>-1031</v>
      </c>
      <c r="L649" s="21"/>
      <c r="M649" s="21"/>
      <c r="N649" s="21"/>
      <c r="O649" s="21"/>
    </row>
    <row r="650" ht="15.75" customHeight="1">
      <c r="A650" s="73" t="s">
        <v>7852</v>
      </c>
      <c r="B650" s="351">
        <v>648.0</v>
      </c>
      <c r="C650" s="130">
        <v>45177.0</v>
      </c>
      <c r="D650" s="73" t="s">
        <v>6295</v>
      </c>
      <c r="E650" s="130" t="s">
        <v>10745</v>
      </c>
      <c r="F650" s="73" t="s">
        <v>18</v>
      </c>
      <c r="G650" s="169" t="s">
        <v>4601</v>
      </c>
      <c r="H650" s="287"/>
      <c r="I650" s="285"/>
      <c r="J650" s="22">
        <f t="shared" si="1"/>
        <v>46206</v>
      </c>
      <c r="K650" s="73">
        <f>'RESOLUCIONES 2023'!$C650-'RESOLUCIONES 2023'!$J650</f>
        <v>-1029</v>
      </c>
      <c r="L650" s="21"/>
      <c r="M650" s="21"/>
      <c r="N650" s="21"/>
      <c r="O650" s="21"/>
    </row>
    <row r="651" ht="15.75" customHeight="1">
      <c r="A651" s="73" t="s">
        <v>7852</v>
      </c>
      <c r="B651" s="351">
        <v>649.0</v>
      </c>
      <c r="C651" s="130">
        <v>45177.0</v>
      </c>
      <c r="D651" s="73" t="s">
        <v>10746</v>
      </c>
      <c r="E651" s="130" t="s">
        <v>10747</v>
      </c>
      <c r="F651" s="73" t="s">
        <v>18</v>
      </c>
      <c r="G651" s="169" t="s">
        <v>10748</v>
      </c>
      <c r="H651" s="287"/>
      <c r="I651" s="285"/>
      <c r="J651" s="22">
        <f t="shared" si="1"/>
        <v>46206</v>
      </c>
      <c r="K651" s="73">
        <f>'RESOLUCIONES 2023'!$C651-'RESOLUCIONES 2023'!$J651</f>
        <v>-1029</v>
      </c>
      <c r="L651" s="21"/>
      <c r="M651" s="21"/>
      <c r="N651" s="21"/>
      <c r="O651" s="21"/>
    </row>
    <row r="652" ht="15.75" customHeight="1">
      <c r="A652" s="73" t="s">
        <v>7852</v>
      </c>
      <c r="B652" s="351">
        <v>650.0</v>
      </c>
      <c r="C652" s="130">
        <v>45177.0</v>
      </c>
      <c r="D652" s="73" t="s">
        <v>10749</v>
      </c>
      <c r="E652" s="130" t="s">
        <v>2979</v>
      </c>
      <c r="F652" s="73" t="s">
        <v>18</v>
      </c>
      <c r="G652" s="169" t="s">
        <v>10750</v>
      </c>
      <c r="H652" s="287"/>
      <c r="I652" s="285"/>
      <c r="J652" s="22">
        <f t="shared" si="1"/>
        <v>46206</v>
      </c>
      <c r="K652" s="73">
        <f>'RESOLUCIONES 2023'!$C652-'RESOLUCIONES 2023'!$J652</f>
        <v>-1029</v>
      </c>
      <c r="L652" s="21"/>
      <c r="M652" s="21"/>
      <c r="N652" s="21"/>
      <c r="O652" s="21"/>
    </row>
    <row r="653" ht="15.75" customHeight="1">
      <c r="A653" s="73" t="s">
        <v>7852</v>
      </c>
      <c r="B653" s="351">
        <v>651.0</v>
      </c>
      <c r="C653" s="130">
        <v>45177.0</v>
      </c>
      <c r="D653" s="73" t="s">
        <v>2062</v>
      </c>
      <c r="E653" s="130" t="s">
        <v>7252</v>
      </c>
      <c r="F653" s="73" t="s">
        <v>18</v>
      </c>
      <c r="G653" s="169" t="s">
        <v>9765</v>
      </c>
      <c r="H653" s="287"/>
      <c r="I653" s="285"/>
      <c r="J653" s="22">
        <f t="shared" si="1"/>
        <v>46206</v>
      </c>
      <c r="K653" s="73">
        <f>'RESOLUCIONES 2023'!$C653-'RESOLUCIONES 2023'!$J653</f>
        <v>-1029</v>
      </c>
      <c r="L653" s="21"/>
      <c r="M653" s="21"/>
      <c r="N653" s="21"/>
      <c r="O653" s="21"/>
    </row>
    <row r="654" ht="15.75" customHeight="1">
      <c r="A654" s="73" t="s">
        <v>7852</v>
      </c>
      <c r="B654" s="351">
        <v>652.0</v>
      </c>
      <c r="C654" s="130">
        <v>45177.0</v>
      </c>
      <c r="D654" s="73" t="s">
        <v>10751</v>
      </c>
      <c r="E654" s="130" t="s">
        <v>10752</v>
      </c>
      <c r="F654" s="73" t="s">
        <v>18</v>
      </c>
      <c r="G654" s="169" t="s">
        <v>10753</v>
      </c>
      <c r="H654" s="287"/>
      <c r="I654" s="285"/>
      <c r="J654" s="22">
        <f t="shared" si="1"/>
        <v>46206</v>
      </c>
      <c r="K654" s="73">
        <f>'RESOLUCIONES 2023'!$C654-'RESOLUCIONES 2023'!$J654</f>
        <v>-1029</v>
      </c>
      <c r="L654" s="21"/>
      <c r="M654" s="21"/>
      <c r="N654" s="21"/>
      <c r="O654" s="21"/>
    </row>
    <row r="655" ht="15.75" customHeight="1">
      <c r="A655" s="73" t="s">
        <v>7852</v>
      </c>
      <c r="B655" s="351">
        <v>653.0</v>
      </c>
      <c r="C655" s="130">
        <v>45177.0</v>
      </c>
      <c r="D655" s="73" t="s">
        <v>10754</v>
      </c>
      <c r="E655" s="130" t="s">
        <v>10755</v>
      </c>
      <c r="F655" s="73" t="s">
        <v>10756</v>
      </c>
      <c r="G655" s="169"/>
      <c r="H655" s="287"/>
      <c r="I655" s="285"/>
      <c r="J655" s="22">
        <f t="shared" si="1"/>
        <v>46206</v>
      </c>
      <c r="K655" s="73">
        <f>'RESOLUCIONES 2023'!$C655-'RESOLUCIONES 2023'!$J655</f>
        <v>-1029</v>
      </c>
      <c r="L655" s="21"/>
      <c r="M655" s="21"/>
      <c r="N655" s="21"/>
      <c r="O655" s="21"/>
    </row>
    <row r="656" ht="15.75" customHeight="1">
      <c r="A656" s="73" t="s">
        <v>7852</v>
      </c>
      <c r="B656" s="351">
        <v>654.0</v>
      </c>
      <c r="C656" s="130">
        <v>45178.0</v>
      </c>
      <c r="D656" s="73" t="s">
        <v>10757</v>
      </c>
      <c r="E656" s="130"/>
      <c r="F656" s="73" t="s">
        <v>10118</v>
      </c>
      <c r="G656" s="169"/>
      <c r="H656" s="287"/>
      <c r="I656" s="285"/>
      <c r="J656" s="22">
        <f t="shared" si="1"/>
        <v>46206</v>
      </c>
      <c r="K656" s="73">
        <f>'RESOLUCIONES 2023'!$C656-'RESOLUCIONES 2023'!$J656</f>
        <v>-1028</v>
      </c>
      <c r="L656" s="21"/>
      <c r="M656" s="21"/>
      <c r="N656" s="21"/>
      <c r="O656" s="21"/>
    </row>
    <row r="657" ht="15.75" customHeight="1">
      <c r="A657" s="73" t="s">
        <v>7852</v>
      </c>
      <c r="B657" s="351">
        <v>655.0</v>
      </c>
      <c r="C657" s="130">
        <v>45178.0</v>
      </c>
      <c r="D657" s="73" t="s">
        <v>10758</v>
      </c>
      <c r="E657" s="130"/>
      <c r="F657" s="73" t="s">
        <v>10118</v>
      </c>
      <c r="G657" s="169"/>
      <c r="H657" s="287"/>
      <c r="I657" s="285"/>
      <c r="J657" s="22">
        <f t="shared" si="1"/>
        <v>46206</v>
      </c>
      <c r="K657" s="73">
        <f>'RESOLUCIONES 2023'!$C657-'RESOLUCIONES 2023'!$J657</f>
        <v>-1028</v>
      </c>
      <c r="L657" s="21"/>
      <c r="M657" s="21"/>
      <c r="N657" s="21"/>
      <c r="O657" s="21"/>
    </row>
    <row r="658" ht="15.75" customHeight="1">
      <c r="A658" s="73" t="s">
        <v>7852</v>
      </c>
      <c r="B658" s="351">
        <v>656.0</v>
      </c>
      <c r="C658" s="130">
        <v>45180.0</v>
      </c>
      <c r="D658" s="73" t="s">
        <v>3729</v>
      </c>
      <c r="E658" s="130" t="s">
        <v>10759</v>
      </c>
      <c r="F658" s="73" t="s">
        <v>18</v>
      </c>
      <c r="G658" s="169" t="s">
        <v>5708</v>
      </c>
      <c r="H658" s="287"/>
      <c r="I658" s="285"/>
      <c r="J658" s="22">
        <f t="shared" si="1"/>
        <v>46206</v>
      </c>
      <c r="K658" s="73">
        <f>'RESOLUCIONES 2023'!$C658-'RESOLUCIONES 2023'!$J658</f>
        <v>-1026</v>
      </c>
      <c r="L658" s="21"/>
      <c r="M658" s="21"/>
      <c r="N658" s="21"/>
      <c r="O658" s="21"/>
    </row>
    <row r="659" ht="15.75" customHeight="1">
      <c r="A659" s="73" t="s">
        <v>7852</v>
      </c>
      <c r="B659" s="351">
        <v>657.0</v>
      </c>
      <c r="C659" s="130">
        <v>45180.0</v>
      </c>
      <c r="D659" s="73" t="s">
        <v>6827</v>
      </c>
      <c r="E659" s="130" t="s">
        <v>10760</v>
      </c>
      <c r="F659" s="73" t="s">
        <v>1593</v>
      </c>
      <c r="G659" s="294" t="s">
        <v>10731</v>
      </c>
      <c r="H659" s="287"/>
      <c r="I659" s="285"/>
      <c r="J659" s="22">
        <f t="shared" si="1"/>
        <v>46206</v>
      </c>
      <c r="K659" s="73">
        <f>'RESOLUCIONES 2023'!$C659-'RESOLUCIONES 2023'!$J659</f>
        <v>-1026</v>
      </c>
      <c r="L659" s="21"/>
      <c r="M659" s="21"/>
      <c r="N659" s="21"/>
      <c r="O659" s="21"/>
    </row>
    <row r="660" ht="15.75" customHeight="1">
      <c r="A660" s="73" t="s">
        <v>7852</v>
      </c>
      <c r="B660" s="351">
        <v>658.0</v>
      </c>
      <c r="C660" s="130">
        <v>45180.0</v>
      </c>
      <c r="D660" s="73" t="s">
        <v>10162</v>
      </c>
      <c r="E660" s="130" t="s">
        <v>10258</v>
      </c>
      <c r="F660" s="73" t="s">
        <v>10761</v>
      </c>
      <c r="G660" s="169"/>
      <c r="H660" s="287"/>
      <c r="I660" s="285"/>
      <c r="J660" s="22">
        <f t="shared" si="1"/>
        <v>46206</v>
      </c>
      <c r="K660" s="73">
        <f>'RESOLUCIONES 2023'!$C660-'RESOLUCIONES 2023'!$J660</f>
        <v>-1026</v>
      </c>
      <c r="L660" s="21"/>
      <c r="M660" s="21"/>
      <c r="N660" s="21"/>
      <c r="O660" s="21"/>
    </row>
    <row r="661" ht="15.75" customHeight="1">
      <c r="A661" s="73" t="s">
        <v>7852</v>
      </c>
      <c r="B661" s="351">
        <v>659.0</v>
      </c>
      <c r="C661" s="130">
        <v>45180.0</v>
      </c>
      <c r="D661" s="73" t="s">
        <v>10369</v>
      </c>
      <c r="E661" s="130" t="s">
        <v>10763</v>
      </c>
      <c r="F661" s="73" t="s">
        <v>2751</v>
      </c>
      <c r="G661" s="169"/>
      <c r="H661" s="287"/>
      <c r="I661" s="285"/>
      <c r="J661" s="22">
        <f t="shared" si="1"/>
        <v>46206</v>
      </c>
      <c r="K661" s="73">
        <f>'RESOLUCIONES 2023'!$C661-'RESOLUCIONES 2023'!$J661</f>
        <v>-1026</v>
      </c>
      <c r="L661" s="21"/>
      <c r="M661" s="21"/>
      <c r="N661" s="21"/>
      <c r="O661" s="21"/>
    </row>
    <row r="662" ht="15.75" customHeight="1">
      <c r="A662" s="73" t="s">
        <v>7852</v>
      </c>
      <c r="B662" s="351">
        <v>660.0</v>
      </c>
      <c r="C662" s="130">
        <v>45180.0</v>
      </c>
      <c r="D662" s="146" t="s">
        <v>2925</v>
      </c>
      <c r="E662" s="130" t="s">
        <v>10764</v>
      </c>
      <c r="F662" s="73" t="s">
        <v>2751</v>
      </c>
      <c r="G662" s="169" t="s">
        <v>14553</v>
      </c>
      <c r="H662" s="287"/>
      <c r="I662" s="285"/>
      <c r="J662" s="22">
        <f t="shared" si="1"/>
        <v>46206</v>
      </c>
      <c r="K662" s="73">
        <f>'RESOLUCIONES 2023'!$C662-'RESOLUCIONES 2023'!$J662</f>
        <v>-1026</v>
      </c>
      <c r="L662" s="21"/>
      <c r="M662" s="21"/>
      <c r="N662" s="21"/>
      <c r="O662" s="21"/>
    </row>
    <row r="663" ht="15.75" customHeight="1">
      <c r="A663" s="73" t="s">
        <v>7852</v>
      </c>
      <c r="B663" s="351">
        <v>661.0</v>
      </c>
      <c r="C663" s="130">
        <v>45180.0</v>
      </c>
      <c r="D663" s="73" t="s">
        <v>10766</v>
      </c>
      <c r="E663" s="130" t="s">
        <v>10767</v>
      </c>
      <c r="F663" s="73" t="s">
        <v>2751</v>
      </c>
      <c r="G663" s="169"/>
      <c r="H663" s="287"/>
      <c r="I663" s="285"/>
      <c r="J663" s="22">
        <f t="shared" si="1"/>
        <v>46206</v>
      </c>
      <c r="K663" s="73">
        <f>'RESOLUCIONES 2023'!$C663-'RESOLUCIONES 2023'!$J663</f>
        <v>-1026</v>
      </c>
      <c r="L663" s="21"/>
      <c r="M663" s="21"/>
      <c r="N663" s="21"/>
      <c r="O663" s="21"/>
    </row>
    <row r="664" ht="15.75" customHeight="1">
      <c r="A664" s="73" t="s">
        <v>7852</v>
      </c>
      <c r="B664" s="351">
        <v>662.0</v>
      </c>
      <c r="C664" s="130">
        <v>45180.0</v>
      </c>
      <c r="D664" s="73" t="s">
        <v>2445</v>
      </c>
      <c r="E664" s="130" t="s">
        <v>2446</v>
      </c>
      <c r="F664" s="73" t="s">
        <v>2751</v>
      </c>
      <c r="G664" s="169"/>
      <c r="H664" s="287"/>
      <c r="I664" s="285"/>
      <c r="J664" s="22">
        <f t="shared" si="1"/>
        <v>46206</v>
      </c>
      <c r="K664" s="73">
        <f>'RESOLUCIONES 2023'!$C664-'RESOLUCIONES 2023'!$J664</f>
        <v>-1026</v>
      </c>
      <c r="L664" s="21"/>
      <c r="M664" s="21"/>
      <c r="N664" s="21"/>
      <c r="O664" s="21"/>
    </row>
    <row r="665" ht="15.75" customHeight="1">
      <c r="A665" s="73" t="s">
        <v>7852</v>
      </c>
      <c r="B665" s="351">
        <v>663.0</v>
      </c>
      <c r="C665" s="130">
        <v>45180.0</v>
      </c>
      <c r="D665" s="73" t="s">
        <v>9977</v>
      </c>
      <c r="E665" s="130" t="s">
        <v>10772</v>
      </c>
      <c r="F665" s="73" t="s">
        <v>2751</v>
      </c>
      <c r="G665" s="169"/>
      <c r="H665" s="287"/>
      <c r="I665" s="285"/>
      <c r="J665" s="22">
        <f t="shared" si="1"/>
        <v>46206</v>
      </c>
      <c r="K665" s="73">
        <f>'RESOLUCIONES 2023'!$C665-'RESOLUCIONES 2023'!$J665</f>
        <v>-1026</v>
      </c>
      <c r="L665" s="21"/>
      <c r="M665" s="21"/>
      <c r="N665" s="21"/>
      <c r="O665" s="21"/>
    </row>
    <row r="666" ht="15.75" customHeight="1">
      <c r="A666" s="73" t="s">
        <v>7852</v>
      </c>
      <c r="B666" s="351">
        <v>664.0</v>
      </c>
      <c r="C666" s="130">
        <v>45180.0</v>
      </c>
      <c r="D666" s="73" t="s">
        <v>3677</v>
      </c>
      <c r="E666" s="130" t="s">
        <v>10775</v>
      </c>
      <c r="F666" s="73" t="s">
        <v>1593</v>
      </c>
      <c r="G666" s="294" t="s">
        <v>10731</v>
      </c>
      <c r="H666" s="287"/>
      <c r="I666" s="285"/>
      <c r="J666" s="22">
        <f t="shared" si="1"/>
        <v>46206</v>
      </c>
      <c r="K666" s="73">
        <f>'RESOLUCIONES 2023'!$C666-'RESOLUCIONES 2023'!$J666</f>
        <v>-1026</v>
      </c>
      <c r="L666" s="21"/>
      <c r="M666" s="21"/>
      <c r="N666" s="21"/>
      <c r="O666" s="21"/>
    </row>
    <row r="667" ht="15.75" customHeight="1">
      <c r="A667" s="73" t="s">
        <v>7852</v>
      </c>
      <c r="B667" s="351">
        <v>665.0</v>
      </c>
      <c r="C667" s="130">
        <v>45180.0</v>
      </c>
      <c r="D667" s="146" t="s">
        <v>9270</v>
      </c>
      <c r="E667" s="130" t="s">
        <v>9271</v>
      </c>
      <c r="F667" s="73" t="s">
        <v>1593</v>
      </c>
      <c r="G667" s="294" t="s">
        <v>10731</v>
      </c>
      <c r="H667" s="287"/>
      <c r="I667" s="285"/>
      <c r="J667" s="22">
        <f t="shared" si="1"/>
        <v>46206</v>
      </c>
      <c r="K667" s="73">
        <f>'RESOLUCIONES 2023'!$C667-'RESOLUCIONES 2023'!$J667</f>
        <v>-1026</v>
      </c>
      <c r="L667" s="21"/>
      <c r="M667" s="21"/>
      <c r="N667" s="21"/>
      <c r="O667" s="21"/>
    </row>
    <row r="668" ht="15.75" customHeight="1">
      <c r="A668" s="73" t="s">
        <v>7852</v>
      </c>
      <c r="B668" s="351">
        <v>666.0</v>
      </c>
      <c r="C668" s="130">
        <v>45181.0</v>
      </c>
      <c r="D668" s="73" t="s">
        <v>6800</v>
      </c>
      <c r="E668" s="130" t="s">
        <v>9503</v>
      </c>
      <c r="F668" s="73" t="s">
        <v>2751</v>
      </c>
      <c r="G668" s="169"/>
      <c r="H668" s="287"/>
      <c r="I668" s="285"/>
      <c r="J668" s="22">
        <f t="shared" si="1"/>
        <v>46206</v>
      </c>
      <c r="K668" s="73">
        <f>'RESOLUCIONES 2023'!$C668-'RESOLUCIONES 2023'!$J668</f>
        <v>-1025</v>
      </c>
      <c r="L668" s="21"/>
      <c r="M668" s="21"/>
      <c r="N668" s="21"/>
      <c r="O668" s="21"/>
    </row>
    <row r="669" ht="15.75" customHeight="1">
      <c r="A669" s="73" t="s">
        <v>7852</v>
      </c>
      <c r="B669" s="351">
        <v>667.0</v>
      </c>
      <c r="C669" s="130">
        <v>45184.0</v>
      </c>
      <c r="D669" s="73" t="s">
        <v>8755</v>
      </c>
      <c r="E669" s="130" t="s">
        <v>8756</v>
      </c>
      <c r="F669" s="73" t="s">
        <v>8629</v>
      </c>
      <c r="G669" s="169"/>
      <c r="H669" s="287"/>
      <c r="I669" s="285"/>
      <c r="J669" s="22">
        <f t="shared" si="1"/>
        <v>46206</v>
      </c>
      <c r="K669" s="73">
        <f>'RESOLUCIONES 2023'!$C669-'RESOLUCIONES 2023'!$J669</f>
        <v>-1022</v>
      </c>
      <c r="L669" s="21"/>
      <c r="M669" s="21"/>
      <c r="N669" s="21"/>
      <c r="O669" s="21"/>
    </row>
    <row r="670" ht="15.75" customHeight="1">
      <c r="A670" s="73" t="s">
        <v>7852</v>
      </c>
      <c r="B670" s="351">
        <v>668.0</v>
      </c>
      <c r="C670" s="130">
        <v>45184.0</v>
      </c>
      <c r="D670" s="73" t="s">
        <v>5192</v>
      </c>
      <c r="E670" s="130" t="s">
        <v>10776</v>
      </c>
      <c r="F670" s="73" t="s">
        <v>8629</v>
      </c>
      <c r="G670" s="169"/>
      <c r="H670" s="287"/>
      <c r="I670" s="285"/>
      <c r="J670" s="22">
        <f t="shared" si="1"/>
        <v>46206</v>
      </c>
      <c r="K670" s="73">
        <f>'RESOLUCIONES 2023'!$C670-'RESOLUCIONES 2023'!$J670</f>
        <v>-1022</v>
      </c>
      <c r="L670" s="21"/>
      <c r="M670" s="21"/>
      <c r="N670" s="21"/>
      <c r="O670" s="21"/>
    </row>
    <row r="671" ht="15.75" customHeight="1">
      <c r="A671" s="73" t="s">
        <v>7852</v>
      </c>
      <c r="B671" s="351">
        <v>669.0</v>
      </c>
      <c r="C671" s="130">
        <v>45184.0</v>
      </c>
      <c r="D671" s="73" t="s">
        <v>10429</v>
      </c>
      <c r="E671" s="130" t="s">
        <v>10430</v>
      </c>
      <c r="F671" s="73" t="s">
        <v>8629</v>
      </c>
      <c r="G671" s="169"/>
      <c r="H671" s="287"/>
      <c r="I671" s="285"/>
      <c r="J671" s="22">
        <f t="shared" si="1"/>
        <v>46206</v>
      </c>
      <c r="K671" s="73">
        <f>'RESOLUCIONES 2023'!$C671-'RESOLUCIONES 2023'!$J671</f>
        <v>-1022</v>
      </c>
      <c r="L671" s="21"/>
      <c r="M671" s="21"/>
      <c r="N671" s="21"/>
      <c r="O671" s="21"/>
    </row>
    <row r="672" ht="15.75" customHeight="1">
      <c r="A672" s="73" t="s">
        <v>7852</v>
      </c>
      <c r="B672" s="351">
        <v>670.0</v>
      </c>
      <c r="C672" s="130">
        <v>45184.0</v>
      </c>
      <c r="D672" s="73" t="s">
        <v>10457</v>
      </c>
      <c r="E672" s="130" t="s">
        <v>10458</v>
      </c>
      <c r="F672" s="73" t="s">
        <v>8629</v>
      </c>
      <c r="G672" s="169"/>
      <c r="H672" s="287"/>
      <c r="I672" s="285"/>
      <c r="J672" s="22">
        <f t="shared" si="1"/>
        <v>46206</v>
      </c>
      <c r="K672" s="73">
        <f>'RESOLUCIONES 2023'!$C672-'RESOLUCIONES 2023'!$J672</f>
        <v>-1022</v>
      </c>
      <c r="L672" s="21"/>
      <c r="M672" s="21"/>
      <c r="N672" s="21"/>
      <c r="O672" s="21"/>
    </row>
    <row r="673" ht="15.75" customHeight="1">
      <c r="A673" s="73" t="s">
        <v>7852</v>
      </c>
      <c r="B673" s="351">
        <v>671.0</v>
      </c>
      <c r="C673" s="130">
        <v>45184.0</v>
      </c>
      <c r="D673" s="146" t="s">
        <v>3461</v>
      </c>
      <c r="E673" s="130" t="s">
        <v>8473</v>
      </c>
      <c r="F673" s="73" t="s">
        <v>131</v>
      </c>
      <c r="G673" s="169"/>
      <c r="H673" s="287"/>
      <c r="I673" s="285"/>
      <c r="J673" s="22">
        <f t="shared" si="1"/>
        <v>46206</v>
      </c>
      <c r="K673" s="73">
        <f>'RESOLUCIONES 2023'!$C673-'RESOLUCIONES 2023'!$J673</f>
        <v>-1022</v>
      </c>
      <c r="L673" s="21"/>
      <c r="M673" s="21"/>
      <c r="N673" s="21"/>
      <c r="O673" s="21"/>
    </row>
    <row r="674" ht="15.75" customHeight="1">
      <c r="A674" s="73" t="s">
        <v>7852</v>
      </c>
      <c r="B674" s="351">
        <v>672.0</v>
      </c>
      <c r="C674" s="130">
        <v>45184.0</v>
      </c>
      <c r="D674" s="73" t="s">
        <v>7703</v>
      </c>
      <c r="E674" s="130" t="s">
        <v>7704</v>
      </c>
      <c r="F674" s="73" t="s">
        <v>131</v>
      </c>
      <c r="G674" s="169"/>
      <c r="H674" s="287"/>
      <c r="I674" s="285"/>
      <c r="J674" s="22">
        <f t="shared" si="1"/>
        <v>46206</v>
      </c>
      <c r="K674" s="73">
        <f>'RESOLUCIONES 2023'!$C674-'RESOLUCIONES 2023'!$J674</f>
        <v>-1022</v>
      </c>
      <c r="L674" s="21"/>
      <c r="M674" s="21"/>
      <c r="N674" s="21"/>
      <c r="O674" s="21"/>
    </row>
    <row r="675" ht="15.75" customHeight="1">
      <c r="A675" s="73" t="s">
        <v>7852</v>
      </c>
      <c r="B675" s="351">
        <v>673.0</v>
      </c>
      <c r="C675" s="130">
        <v>45184.0</v>
      </c>
      <c r="D675" s="73" t="s">
        <v>3207</v>
      </c>
      <c r="E675" s="130" t="s">
        <v>3208</v>
      </c>
      <c r="F675" s="73" t="s">
        <v>131</v>
      </c>
      <c r="G675" s="169"/>
      <c r="H675" s="287"/>
      <c r="I675" s="285"/>
      <c r="J675" s="22">
        <f t="shared" si="1"/>
        <v>46206</v>
      </c>
      <c r="K675" s="73">
        <f>'RESOLUCIONES 2023'!$C675-'RESOLUCIONES 2023'!$J675</f>
        <v>-1022</v>
      </c>
      <c r="L675" s="21"/>
      <c r="M675" s="21"/>
      <c r="N675" s="21"/>
      <c r="O675" s="21"/>
    </row>
    <row r="676" ht="15.75" customHeight="1">
      <c r="A676" s="73" t="s">
        <v>7852</v>
      </c>
      <c r="B676" s="351">
        <v>674.0</v>
      </c>
      <c r="C676" s="130">
        <v>45184.0</v>
      </c>
      <c r="D676" s="73" t="s">
        <v>3767</v>
      </c>
      <c r="E676" s="130" t="s">
        <v>3768</v>
      </c>
      <c r="F676" s="73" t="s">
        <v>131</v>
      </c>
      <c r="G676" s="169"/>
      <c r="H676" s="287"/>
      <c r="I676" s="285"/>
      <c r="J676" s="22">
        <f t="shared" si="1"/>
        <v>46206</v>
      </c>
      <c r="K676" s="73">
        <f>'RESOLUCIONES 2023'!$C676-'RESOLUCIONES 2023'!$J676</f>
        <v>-1022</v>
      </c>
      <c r="L676" s="21"/>
      <c r="M676" s="21"/>
      <c r="N676" s="21"/>
      <c r="O676" s="21"/>
    </row>
    <row r="677" ht="15.75" customHeight="1">
      <c r="A677" s="73" t="s">
        <v>7852</v>
      </c>
      <c r="B677" s="351">
        <v>675.0</v>
      </c>
      <c r="C677" s="130">
        <v>45184.0</v>
      </c>
      <c r="D677" s="73" t="s">
        <v>5781</v>
      </c>
      <c r="E677" s="130" t="s">
        <v>8583</v>
      </c>
      <c r="F677" s="73" t="s">
        <v>131</v>
      </c>
      <c r="G677" s="169"/>
      <c r="H677" s="287"/>
      <c r="I677" s="285"/>
      <c r="J677" s="22">
        <f t="shared" si="1"/>
        <v>46206</v>
      </c>
      <c r="K677" s="73">
        <f>'RESOLUCIONES 2023'!$C677-'RESOLUCIONES 2023'!$J677</f>
        <v>-1022</v>
      </c>
      <c r="L677" s="21"/>
      <c r="M677" s="21"/>
      <c r="N677" s="21"/>
      <c r="O677" s="21"/>
    </row>
    <row r="678" ht="15.75" customHeight="1">
      <c r="A678" s="73" t="s">
        <v>7852</v>
      </c>
      <c r="B678" s="351">
        <v>676.0</v>
      </c>
      <c r="C678" s="130">
        <v>45184.0</v>
      </c>
      <c r="D678" s="73" t="s">
        <v>4536</v>
      </c>
      <c r="E678" s="130" t="s">
        <v>9747</v>
      </c>
      <c r="F678" s="73" t="s">
        <v>131</v>
      </c>
      <c r="G678" s="169"/>
      <c r="H678" s="287"/>
      <c r="I678" s="285"/>
      <c r="J678" s="22">
        <f t="shared" si="1"/>
        <v>46206</v>
      </c>
      <c r="K678" s="73">
        <f>'RESOLUCIONES 2023'!$C678-'RESOLUCIONES 2023'!$J678</f>
        <v>-1022</v>
      </c>
      <c r="L678" s="21"/>
      <c r="M678" s="21"/>
      <c r="N678" s="21"/>
      <c r="O678" s="21"/>
    </row>
    <row r="679" ht="15.75" customHeight="1">
      <c r="A679" s="73" t="s">
        <v>7852</v>
      </c>
      <c r="B679" s="351">
        <v>677.0</v>
      </c>
      <c r="C679" s="130">
        <v>45184.0</v>
      </c>
      <c r="D679" s="73" t="s">
        <v>7793</v>
      </c>
      <c r="E679" s="130" t="s">
        <v>7794</v>
      </c>
      <c r="F679" s="73" t="s">
        <v>131</v>
      </c>
      <c r="G679" s="169"/>
      <c r="H679" s="287"/>
      <c r="I679" s="285"/>
      <c r="J679" s="22">
        <f t="shared" si="1"/>
        <v>46206</v>
      </c>
      <c r="K679" s="73">
        <f>'RESOLUCIONES 2023'!$C679-'RESOLUCIONES 2023'!$J679</f>
        <v>-1022</v>
      </c>
      <c r="L679" s="21"/>
      <c r="M679" s="21"/>
      <c r="N679" s="21"/>
      <c r="O679" s="21"/>
    </row>
    <row r="680" ht="15.75" customHeight="1">
      <c r="A680" s="73" t="s">
        <v>7852</v>
      </c>
      <c r="B680" s="351">
        <v>678.0</v>
      </c>
      <c r="C680" s="130">
        <v>45184.0</v>
      </c>
      <c r="D680" s="73" t="s">
        <v>3172</v>
      </c>
      <c r="E680" s="130" t="s">
        <v>10782</v>
      </c>
      <c r="F680" s="73" t="s">
        <v>1624</v>
      </c>
      <c r="G680" s="169"/>
      <c r="H680" s="287"/>
      <c r="I680" s="285"/>
      <c r="J680" s="22">
        <f t="shared" si="1"/>
        <v>46206</v>
      </c>
      <c r="K680" s="73">
        <f>'RESOLUCIONES 2023'!$C680-'RESOLUCIONES 2023'!$J680</f>
        <v>-1022</v>
      </c>
      <c r="L680" s="21"/>
      <c r="M680" s="21"/>
      <c r="N680" s="21"/>
      <c r="O680" s="21"/>
    </row>
    <row r="681" ht="15.75" customHeight="1">
      <c r="A681" s="73" t="s">
        <v>7852</v>
      </c>
      <c r="B681" s="351">
        <v>679.0</v>
      </c>
      <c r="C681" s="130">
        <v>45184.0</v>
      </c>
      <c r="D681" s="73" t="s">
        <v>7575</v>
      </c>
      <c r="E681" s="130" t="s">
        <v>7576</v>
      </c>
      <c r="F681" s="73" t="s">
        <v>1624</v>
      </c>
      <c r="G681" s="169"/>
      <c r="H681" s="287"/>
      <c r="I681" s="285"/>
      <c r="J681" s="22">
        <f t="shared" si="1"/>
        <v>46206</v>
      </c>
      <c r="K681" s="73">
        <f>'RESOLUCIONES 2023'!$C681-'RESOLUCIONES 2023'!$J681</f>
        <v>-1022</v>
      </c>
      <c r="L681" s="21"/>
      <c r="M681" s="21"/>
      <c r="N681" s="21"/>
      <c r="O681" s="21"/>
    </row>
    <row r="682" ht="15.75" customHeight="1">
      <c r="A682" s="73" t="s">
        <v>7852</v>
      </c>
      <c r="B682" s="351">
        <v>680.0</v>
      </c>
      <c r="C682" s="130">
        <v>45184.0</v>
      </c>
      <c r="D682" s="73" t="s">
        <v>2740</v>
      </c>
      <c r="E682" s="130" t="s">
        <v>7992</v>
      </c>
      <c r="F682" s="73" t="s">
        <v>131</v>
      </c>
      <c r="G682" s="169"/>
      <c r="H682" s="287"/>
      <c r="I682" s="285"/>
      <c r="J682" s="22">
        <f t="shared" si="1"/>
        <v>46206</v>
      </c>
      <c r="K682" s="73">
        <f>'RESOLUCIONES 2023'!$C682-'RESOLUCIONES 2023'!$J682</f>
        <v>-1022</v>
      </c>
      <c r="L682" s="21"/>
      <c r="M682" s="21"/>
      <c r="N682" s="21"/>
      <c r="O682" s="21"/>
    </row>
    <row r="683" ht="15.75" customHeight="1">
      <c r="A683" s="73" t="s">
        <v>7852</v>
      </c>
      <c r="B683" s="351">
        <v>681.0</v>
      </c>
      <c r="C683" s="130">
        <v>45190.0</v>
      </c>
      <c r="D683" s="73" t="s">
        <v>10783</v>
      </c>
      <c r="E683" s="130" t="s">
        <v>10784</v>
      </c>
      <c r="F683" s="73" t="s">
        <v>18</v>
      </c>
      <c r="G683" s="169"/>
      <c r="H683" s="287"/>
      <c r="I683" s="285"/>
      <c r="J683" s="22">
        <f t="shared" si="1"/>
        <v>46206</v>
      </c>
      <c r="K683" s="73">
        <f>'RESOLUCIONES 2023'!$C683-'RESOLUCIONES 2023'!$J683</f>
        <v>-1016</v>
      </c>
      <c r="L683" s="21"/>
      <c r="M683" s="21"/>
      <c r="N683" s="21"/>
      <c r="O683" s="21"/>
    </row>
    <row r="684" ht="15.75" customHeight="1">
      <c r="A684" s="73" t="s">
        <v>7852</v>
      </c>
      <c r="B684" s="351">
        <v>682.0</v>
      </c>
      <c r="C684" s="130">
        <v>45190.0</v>
      </c>
      <c r="D684" s="73" t="s">
        <v>10785</v>
      </c>
      <c r="E684" s="130" t="s">
        <v>10786</v>
      </c>
      <c r="F684" s="73" t="s">
        <v>18</v>
      </c>
      <c r="G684" s="169"/>
      <c r="H684" s="287"/>
      <c r="I684" s="285"/>
      <c r="J684" s="22">
        <f t="shared" si="1"/>
        <v>46206</v>
      </c>
      <c r="K684" s="73">
        <f>'RESOLUCIONES 2023'!$C684-'RESOLUCIONES 2023'!$J684</f>
        <v>-1016</v>
      </c>
      <c r="L684" s="21"/>
      <c r="M684" s="21"/>
      <c r="N684" s="21"/>
      <c r="O684" s="21"/>
    </row>
    <row r="685" ht="15.75" customHeight="1">
      <c r="A685" s="73" t="s">
        <v>7852</v>
      </c>
      <c r="B685" s="351">
        <v>683.0</v>
      </c>
      <c r="C685" s="130">
        <v>45190.0</v>
      </c>
      <c r="D685" s="73" t="s">
        <v>10787</v>
      </c>
      <c r="E685" s="130" t="s">
        <v>10788</v>
      </c>
      <c r="F685" s="73" t="s">
        <v>18</v>
      </c>
      <c r="G685" s="169"/>
      <c r="H685" s="287"/>
      <c r="I685" s="285"/>
      <c r="J685" s="22">
        <f t="shared" si="1"/>
        <v>46206</v>
      </c>
      <c r="K685" s="73">
        <f>'RESOLUCIONES 2023'!$C685-'RESOLUCIONES 2023'!$J685</f>
        <v>-1016</v>
      </c>
      <c r="L685" s="21"/>
      <c r="M685" s="21"/>
      <c r="N685" s="21"/>
      <c r="O685" s="21"/>
    </row>
    <row r="686" ht="15.75" customHeight="1">
      <c r="A686" s="73" t="s">
        <v>7852</v>
      </c>
      <c r="B686" s="351">
        <v>684.0</v>
      </c>
      <c r="C686" s="130">
        <v>45190.0</v>
      </c>
      <c r="D686" s="73" t="s">
        <v>5321</v>
      </c>
      <c r="E686" s="130" t="s">
        <v>10539</v>
      </c>
      <c r="F686" s="73" t="s">
        <v>1624</v>
      </c>
      <c r="G686" s="169"/>
      <c r="H686" s="287"/>
      <c r="I686" s="285"/>
      <c r="J686" s="22">
        <f t="shared" si="1"/>
        <v>46206</v>
      </c>
      <c r="K686" s="73">
        <f>'RESOLUCIONES 2023'!$C686-'RESOLUCIONES 2023'!$J686</f>
        <v>-1016</v>
      </c>
      <c r="L686" s="21"/>
      <c r="M686" s="21"/>
      <c r="N686" s="21"/>
      <c r="O686" s="21"/>
    </row>
    <row r="687" ht="15.75" customHeight="1">
      <c r="A687" s="73" t="s">
        <v>7852</v>
      </c>
      <c r="B687" s="351">
        <v>685.0</v>
      </c>
      <c r="C687" s="130">
        <v>45190.0</v>
      </c>
      <c r="D687" s="73" t="s">
        <v>2348</v>
      </c>
      <c r="E687" s="130" t="s">
        <v>10789</v>
      </c>
      <c r="F687" s="73" t="s">
        <v>1624</v>
      </c>
      <c r="G687" s="169"/>
      <c r="H687" s="287"/>
      <c r="I687" s="285"/>
      <c r="J687" s="22">
        <f t="shared" si="1"/>
        <v>46206</v>
      </c>
      <c r="K687" s="73">
        <f>'RESOLUCIONES 2023'!$C687-'RESOLUCIONES 2023'!$J687</f>
        <v>-1016</v>
      </c>
      <c r="L687" s="21"/>
      <c r="M687" s="21"/>
      <c r="N687" s="21"/>
      <c r="O687" s="21"/>
    </row>
    <row r="688" ht="15.75" customHeight="1">
      <c r="A688" s="73" t="s">
        <v>7852</v>
      </c>
      <c r="B688" s="351">
        <v>686.0</v>
      </c>
      <c r="C688" s="130">
        <v>45190.0</v>
      </c>
      <c r="D688" s="73" t="s">
        <v>9532</v>
      </c>
      <c r="E688" s="130" t="s">
        <v>9657</v>
      </c>
      <c r="F688" s="73" t="s">
        <v>1624</v>
      </c>
      <c r="G688" s="169"/>
      <c r="H688" s="287"/>
      <c r="I688" s="285"/>
      <c r="J688" s="22">
        <f t="shared" si="1"/>
        <v>46206</v>
      </c>
      <c r="K688" s="73">
        <f>'RESOLUCIONES 2023'!$C688-'RESOLUCIONES 2023'!$J688</f>
        <v>-1016</v>
      </c>
      <c r="L688" s="21"/>
      <c r="M688" s="21"/>
      <c r="N688" s="21"/>
      <c r="O688" s="21"/>
    </row>
    <row r="689" ht="15.75" customHeight="1">
      <c r="A689" s="73" t="s">
        <v>7852</v>
      </c>
      <c r="B689" s="351">
        <v>687.0</v>
      </c>
      <c r="C689" s="130">
        <v>45190.0</v>
      </c>
      <c r="D689" s="73" t="s">
        <v>7366</v>
      </c>
      <c r="E689" s="130" t="s">
        <v>8417</v>
      </c>
      <c r="F689" s="73" t="s">
        <v>1624</v>
      </c>
      <c r="G689" s="169"/>
      <c r="H689" s="287"/>
      <c r="I689" s="285"/>
      <c r="J689" s="22">
        <f t="shared" si="1"/>
        <v>46206</v>
      </c>
      <c r="K689" s="73">
        <f>'RESOLUCIONES 2023'!$C689-'RESOLUCIONES 2023'!$J689</f>
        <v>-1016</v>
      </c>
      <c r="L689" s="21"/>
      <c r="M689" s="21"/>
      <c r="N689" s="21"/>
      <c r="O689" s="21"/>
    </row>
    <row r="690" ht="15.75" customHeight="1">
      <c r="A690" s="73" t="s">
        <v>7852</v>
      </c>
      <c r="B690" s="351">
        <v>688.0</v>
      </c>
      <c r="C690" s="130">
        <v>45190.0</v>
      </c>
      <c r="D690" s="73" t="s">
        <v>7323</v>
      </c>
      <c r="E690" s="130" t="s">
        <v>10105</v>
      </c>
      <c r="F690" s="73" t="s">
        <v>1624</v>
      </c>
      <c r="G690" s="169"/>
      <c r="H690" s="287"/>
      <c r="I690" s="285"/>
      <c r="J690" s="22">
        <f t="shared" si="1"/>
        <v>46206</v>
      </c>
      <c r="K690" s="73">
        <f>'RESOLUCIONES 2023'!$C690-'RESOLUCIONES 2023'!$J690</f>
        <v>-1016</v>
      </c>
      <c r="L690" s="21"/>
      <c r="M690" s="21"/>
      <c r="N690" s="21"/>
      <c r="O690" s="21"/>
    </row>
    <row r="691" ht="15.75" customHeight="1">
      <c r="A691" s="73" t="s">
        <v>7852</v>
      </c>
      <c r="B691" s="351">
        <v>689.0</v>
      </c>
      <c r="C691" s="130">
        <v>45190.0</v>
      </c>
      <c r="D691" s="73" t="s">
        <v>8600</v>
      </c>
      <c r="E691" s="130" t="s">
        <v>8865</v>
      </c>
      <c r="F691" s="73" t="s">
        <v>1624</v>
      </c>
      <c r="G691" s="169"/>
      <c r="H691" s="287"/>
      <c r="I691" s="285"/>
      <c r="J691" s="22">
        <f t="shared" si="1"/>
        <v>46206</v>
      </c>
      <c r="K691" s="73">
        <f>'RESOLUCIONES 2023'!$C691-'RESOLUCIONES 2023'!$J691</f>
        <v>-1016</v>
      </c>
      <c r="L691" s="21"/>
      <c r="M691" s="21"/>
      <c r="N691" s="21"/>
      <c r="O691" s="21"/>
    </row>
    <row r="692" ht="15.75" customHeight="1">
      <c r="A692" s="73" t="s">
        <v>7852</v>
      </c>
      <c r="B692" s="351">
        <v>690.0</v>
      </c>
      <c r="C692" s="130">
        <v>45190.0</v>
      </c>
      <c r="D692" s="73" t="s">
        <v>7842</v>
      </c>
      <c r="E692" s="130" t="s">
        <v>7843</v>
      </c>
      <c r="F692" s="73" t="s">
        <v>2751</v>
      </c>
      <c r="G692" s="169"/>
      <c r="H692" s="287"/>
      <c r="I692" s="285"/>
      <c r="J692" s="22">
        <f t="shared" si="1"/>
        <v>46206</v>
      </c>
      <c r="K692" s="73">
        <f>'RESOLUCIONES 2023'!$C692-'RESOLUCIONES 2023'!$J692</f>
        <v>-1016</v>
      </c>
      <c r="L692" s="21"/>
      <c r="M692" s="21"/>
      <c r="N692" s="21"/>
      <c r="O692" s="21"/>
    </row>
    <row r="693" ht="15.75" customHeight="1">
      <c r="A693" s="73" t="s">
        <v>7852</v>
      </c>
      <c r="B693" s="351">
        <v>691.0</v>
      </c>
      <c r="C693" s="130">
        <v>45190.0</v>
      </c>
      <c r="D693" s="73" t="s">
        <v>10791</v>
      </c>
      <c r="E693" s="130" t="s">
        <v>2564</v>
      </c>
      <c r="F693" s="73" t="s">
        <v>2751</v>
      </c>
      <c r="G693" s="169"/>
      <c r="H693" s="287"/>
      <c r="I693" s="285"/>
      <c r="J693" s="22">
        <f t="shared" si="1"/>
        <v>46206</v>
      </c>
      <c r="K693" s="73">
        <f>'RESOLUCIONES 2023'!$C693-'RESOLUCIONES 2023'!$J693</f>
        <v>-1016</v>
      </c>
      <c r="L693" s="21"/>
      <c r="M693" s="21"/>
      <c r="N693" s="21"/>
      <c r="O693" s="21"/>
    </row>
    <row r="694" ht="15.75" customHeight="1">
      <c r="A694" s="73" t="s">
        <v>7852</v>
      </c>
      <c r="B694" s="351">
        <v>692.0</v>
      </c>
      <c r="C694" s="130">
        <v>45190.0</v>
      </c>
      <c r="D694" s="73" t="s">
        <v>2062</v>
      </c>
      <c r="E694" s="130" t="s">
        <v>7252</v>
      </c>
      <c r="F694" s="73" t="s">
        <v>2751</v>
      </c>
      <c r="G694" s="169"/>
      <c r="H694" s="295"/>
      <c r="I694" s="285"/>
      <c r="J694" s="22">
        <f t="shared" si="1"/>
        <v>46206</v>
      </c>
      <c r="K694" s="73">
        <f>'RESOLUCIONES 2023'!$C694-'RESOLUCIONES 2023'!$J694</f>
        <v>-1016</v>
      </c>
      <c r="L694" s="21"/>
      <c r="M694" s="21"/>
      <c r="N694" s="21"/>
      <c r="O694" s="21"/>
    </row>
    <row r="695" ht="15.75" customHeight="1">
      <c r="A695" s="73" t="s">
        <v>7852</v>
      </c>
      <c r="B695" s="351">
        <v>693.0</v>
      </c>
      <c r="C695" s="130">
        <v>45190.0</v>
      </c>
      <c r="D695" s="73" t="s">
        <v>10622</v>
      </c>
      <c r="E695" s="130" t="s">
        <v>10623</v>
      </c>
      <c r="F695" s="73" t="s">
        <v>2751</v>
      </c>
      <c r="G695" s="169"/>
      <c r="H695" s="287"/>
      <c r="I695" s="285"/>
      <c r="J695" s="22">
        <f t="shared" si="1"/>
        <v>46206</v>
      </c>
      <c r="K695" s="73">
        <f>'RESOLUCIONES 2023'!$C695-'RESOLUCIONES 2023'!$J695</f>
        <v>-1016</v>
      </c>
      <c r="L695" s="21"/>
      <c r="M695" s="21"/>
      <c r="N695" s="21"/>
      <c r="O695" s="21"/>
    </row>
    <row r="696" ht="15.75" customHeight="1">
      <c r="A696" s="73" t="s">
        <v>7852</v>
      </c>
      <c r="B696" s="351">
        <v>694.0</v>
      </c>
      <c r="C696" s="130">
        <v>45190.0</v>
      </c>
      <c r="D696" s="73" t="s">
        <v>10797</v>
      </c>
      <c r="E696" s="130" t="s">
        <v>10798</v>
      </c>
      <c r="F696" s="73" t="s">
        <v>2751</v>
      </c>
      <c r="G696" s="169"/>
      <c r="H696" s="287"/>
      <c r="I696" s="285"/>
      <c r="J696" s="22">
        <f t="shared" si="1"/>
        <v>46206</v>
      </c>
      <c r="K696" s="73">
        <f>'RESOLUCIONES 2023'!$C696-'RESOLUCIONES 2023'!$J696</f>
        <v>-1016</v>
      </c>
      <c r="L696" s="21"/>
      <c r="M696" s="21"/>
      <c r="N696" s="21"/>
      <c r="O696" s="21"/>
    </row>
    <row r="697" ht="15.75" customHeight="1">
      <c r="A697" s="73" t="s">
        <v>7852</v>
      </c>
      <c r="B697" s="351">
        <v>695.0</v>
      </c>
      <c r="C697" s="130">
        <v>45190.0</v>
      </c>
      <c r="D697" s="266" t="s">
        <v>10801</v>
      </c>
      <c r="E697" s="130" t="s">
        <v>2983</v>
      </c>
      <c r="F697" s="73" t="s">
        <v>2751</v>
      </c>
      <c r="G697" s="268"/>
      <c r="H697" s="287"/>
      <c r="I697" s="285"/>
      <c r="J697" s="22">
        <f t="shared" si="1"/>
        <v>46206</v>
      </c>
      <c r="K697" s="73">
        <f>'RESOLUCIONES 2023'!$C697-'RESOLUCIONES 2023'!$J697</f>
        <v>-1016</v>
      </c>
      <c r="L697" s="21"/>
      <c r="M697" s="21"/>
      <c r="N697" s="21"/>
      <c r="O697" s="21"/>
    </row>
    <row r="698" ht="15.75" customHeight="1">
      <c r="A698" s="73" t="s">
        <v>7852</v>
      </c>
      <c r="B698" s="351">
        <v>696.0</v>
      </c>
      <c r="C698" s="130">
        <v>45190.0</v>
      </c>
      <c r="D698" s="73" t="s">
        <v>8952</v>
      </c>
      <c r="E698" s="130" t="s">
        <v>9561</v>
      </c>
      <c r="F698" s="73" t="s">
        <v>2751</v>
      </c>
      <c r="G698" s="169"/>
      <c r="H698" s="287"/>
      <c r="I698" s="285"/>
      <c r="J698" s="22">
        <f t="shared" si="1"/>
        <v>46206</v>
      </c>
      <c r="K698" s="73">
        <f>'RESOLUCIONES 2023'!$C698-'RESOLUCIONES 2023'!$J698</f>
        <v>-1016</v>
      </c>
      <c r="L698" s="21"/>
      <c r="M698" s="21"/>
      <c r="N698" s="21"/>
      <c r="O698" s="21"/>
    </row>
    <row r="699" ht="15.75" customHeight="1">
      <c r="A699" s="73" t="s">
        <v>7852</v>
      </c>
      <c r="B699" s="351">
        <v>697.0</v>
      </c>
      <c r="C699" s="130">
        <v>45191.0</v>
      </c>
      <c r="D699" s="73" t="s">
        <v>1943</v>
      </c>
      <c r="E699" s="130" t="s">
        <v>10544</v>
      </c>
      <c r="F699" s="73" t="s">
        <v>1624</v>
      </c>
      <c r="G699" s="169"/>
      <c r="H699" s="287"/>
      <c r="I699" s="285"/>
      <c r="J699" s="22">
        <f t="shared" si="1"/>
        <v>46206</v>
      </c>
      <c r="K699" s="73">
        <f>'RESOLUCIONES 2023'!$C699-'RESOLUCIONES 2023'!$J699</f>
        <v>-1015</v>
      </c>
      <c r="L699" s="21"/>
      <c r="M699" s="21"/>
      <c r="N699" s="21"/>
      <c r="O699" s="21"/>
    </row>
    <row r="700" ht="15.75" customHeight="1">
      <c r="A700" s="73" t="s">
        <v>7852</v>
      </c>
      <c r="B700" s="351">
        <v>698.0</v>
      </c>
      <c r="C700" s="130">
        <v>45191.0</v>
      </c>
      <c r="D700" s="73" t="s">
        <v>10802</v>
      </c>
      <c r="E700" s="130" t="s">
        <v>10589</v>
      </c>
      <c r="F700" s="73" t="s">
        <v>1624</v>
      </c>
      <c r="G700" s="169"/>
      <c r="H700" s="287"/>
      <c r="I700" s="285"/>
      <c r="J700" s="22">
        <f t="shared" si="1"/>
        <v>46206</v>
      </c>
      <c r="K700" s="73">
        <f>'RESOLUCIONES 2023'!$C700-'RESOLUCIONES 2023'!$J700</f>
        <v>-1015</v>
      </c>
      <c r="L700" s="21"/>
      <c r="M700" s="21"/>
      <c r="N700" s="21"/>
      <c r="O700" s="21"/>
    </row>
    <row r="701" ht="15.75" customHeight="1">
      <c r="A701" s="73" t="s">
        <v>7852</v>
      </c>
      <c r="B701" s="351">
        <v>699.0</v>
      </c>
      <c r="C701" s="130">
        <v>45191.0</v>
      </c>
      <c r="D701" s="73" t="s">
        <v>10803</v>
      </c>
      <c r="E701" s="130" t="s">
        <v>10526</v>
      </c>
      <c r="F701" s="73" t="s">
        <v>1624</v>
      </c>
      <c r="G701" s="169"/>
      <c r="H701" s="287"/>
      <c r="I701" s="285"/>
      <c r="J701" s="22">
        <f t="shared" si="1"/>
        <v>46206</v>
      </c>
      <c r="K701" s="73">
        <f>'RESOLUCIONES 2023'!$C701-'RESOLUCIONES 2023'!$J701</f>
        <v>-1015</v>
      </c>
      <c r="L701" s="21"/>
      <c r="M701" s="21"/>
      <c r="N701" s="21"/>
      <c r="O701" s="21"/>
    </row>
    <row r="702" ht="15.75" customHeight="1">
      <c r="A702" s="73" t="s">
        <v>7852</v>
      </c>
      <c r="B702" s="351">
        <v>700.0</v>
      </c>
      <c r="C702" s="130">
        <v>45191.0</v>
      </c>
      <c r="D702" s="73" t="s">
        <v>10804</v>
      </c>
      <c r="E702" s="130" t="s">
        <v>9739</v>
      </c>
      <c r="F702" s="73" t="s">
        <v>1624</v>
      </c>
      <c r="G702" s="169"/>
      <c r="H702" s="287"/>
      <c r="I702" s="285"/>
      <c r="J702" s="22">
        <f t="shared" si="1"/>
        <v>46206</v>
      </c>
      <c r="K702" s="73">
        <f>'RESOLUCIONES 2023'!$C702-'RESOLUCIONES 2023'!$J702</f>
        <v>-1015</v>
      </c>
      <c r="L702" s="21"/>
      <c r="M702" s="21"/>
      <c r="N702" s="21"/>
      <c r="O702" s="21"/>
    </row>
    <row r="703" ht="15.75" customHeight="1">
      <c r="A703" s="73" t="s">
        <v>7852</v>
      </c>
      <c r="B703" s="351">
        <v>701.0</v>
      </c>
      <c r="C703" s="130">
        <v>45191.0</v>
      </c>
      <c r="D703" s="73" t="s">
        <v>8755</v>
      </c>
      <c r="E703" s="130" t="s">
        <v>9023</v>
      </c>
      <c r="F703" s="73" t="s">
        <v>131</v>
      </c>
      <c r="G703" s="169"/>
      <c r="H703" s="287"/>
      <c r="I703" s="285"/>
      <c r="J703" s="22">
        <f t="shared" si="1"/>
        <v>46206</v>
      </c>
      <c r="K703" s="73">
        <f>'RESOLUCIONES 2023'!$C703-'RESOLUCIONES 2023'!$J703</f>
        <v>-1015</v>
      </c>
      <c r="L703" s="21"/>
      <c r="M703" s="21"/>
      <c r="N703" s="21"/>
      <c r="O703" s="21"/>
    </row>
    <row r="704" ht="15.75" customHeight="1">
      <c r="A704" s="73" t="s">
        <v>7852</v>
      </c>
      <c r="B704" s="351">
        <v>702.0</v>
      </c>
      <c r="C704" s="130">
        <v>45191.0</v>
      </c>
      <c r="D704" s="73" t="s">
        <v>8536</v>
      </c>
      <c r="E704" s="130" t="s">
        <v>8410</v>
      </c>
      <c r="F704" s="73" t="s">
        <v>131</v>
      </c>
      <c r="G704" s="169"/>
      <c r="H704" s="287"/>
      <c r="I704" s="285"/>
      <c r="J704" s="22">
        <f t="shared" si="1"/>
        <v>46206</v>
      </c>
      <c r="K704" s="73">
        <f>'RESOLUCIONES 2023'!$C704-'RESOLUCIONES 2023'!$J704</f>
        <v>-1015</v>
      </c>
      <c r="L704" s="21"/>
      <c r="M704" s="21"/>
      <c r="N704" s="21"/>
      <c r="O704" s="21"/>
    </row>
    <row r="705" ht="15.75" customHeight="1">
      <c r="A705" s="73" t="s">
        <v>7852</v>
      </c>
      <c r="B705" s="351">
        <v>703.0</v>
      </c>
      <c r="C705" s="130">
        <v>45191.0</v>
      </c>
      <c r="D705" s="73" t="s">
        <v>9089</v>
      </c>
      <c r="E705" s="130" t="s">
        <v>9090</v>
      </c>
      <c r="F705" s="73" t="s">
        <v>2253</v>
      </c>
      <c r="G705" s="169" t="s">
        <v>9317</v>
      </c>
      <c r="H705" s="287"/>
      <c r="I705" s="285"/>
      <c r="J705" s="22">
        <f t="shared" si="1"/>
        <v>46206</v>
      </c>
      <c r="K705" s="73">
        <f>'RESOLUCIONES 2023'!$C705-'RESOLUCIONES 2023'!$J705</f>
        <v>-1015</v>
      </c>
      <c r="L705" s="21"/>
      <c r="M705" s="21"/>
      <c r="N705" s="21"/>
      <c r="O705" s="21"/>
    </row>
    <row r="706" ht="15.75" customHeight="1">
      <c r="A706" s="73" t="s">
        <v>7852</v>
      </c>
      <c r="B706" s="351">
        <v>704.0</v>
      </c>
      <c r="C706" s="130">
        <v>45191.0</v>
      </c>
      <c r="D706" s="73" t="s">
        <v>9526</v>
      </c>
      <c r="E706" s="130" t="s">
        <v>9655</v>
      </c>
      <c r="F706" s="73" t="s">
        <v>8629</v>
      </c>
      <c r="G706" s="169"/>
      <c r="H706" s="287"/>
      <c r="I706" s="285"/>
      <c r="J706" s="22">
        <f t="shared" si="1"/>
        <v>46206</v>
      </c>
      <c r="K706" s="73">
        <f>'RESOLUCIONES 2023'!$C706-'RESOLUCIONES 2023'!$J706</f>
        <v>-1015</v>
      </c>
      <c r="L706" s="21"/>
      <c r="M706" s="21"/>
      <c r="N706" s="21"/>
      <c r="O706" s="21"/>
    </row>
    <row r="707" ht="15.75" customHeight="1">
      <c r="A707" s="73" t="s">
        <v>7852</v>
      </c>
      <c r="B707" s="351">
        <v>705.0</v>
      </c>
      <c r="C707" s="130">
        <v>45191.0</v>
      </c>
      <c r="D707" s="73" t="s">
        <v>5531</v>
      </c>
      <c r="E707" s="130" t="s">
        <v>10806</v>
      </c>
      <c r="F707" s="73" t="s">
        <v>2751</v>
      </c>
      <c r="G707" s="169"/>
      <c r="H707" s="287"/>
      <c r="I707" s="285"/>
      <c r="J707" s="22">
        <f t="shared" si="1"/>
        <v>46206</v>
      </c>
      <c r="K707" s="73">
        <f>'RESOLUCIONES 2023'!$C707-'RESOLUCIONES 2023'!$J707</f>
        <v>-1015</v>
      </c>
      <c r="L707" s="21"/>
      <c r="M707" s="21"/>
      <c r="N707" s="21"/>
      <c r="O707" s="21"/>
    </row>
    <row r="708" ht="15.75" customHeight="1">
      <c r="A708" s="73" t="s">
        <v>7852</v>
      </c>
      <c r="B708" s="351">
        <v>706.0</v>
      </c>
      <c r="C708" s="130">
        <v>45191.0</v>
      </c>
      <c r="D708" s="73" t="s">
        <v>10619</v>
      </c>
      <c r="E708" s="130" t="s">
        <v>10807</v>
      </c>
      <c r="F708" s="73" t="s">
        <v>2751</v>
      </c>
      <c r="G708" s="169"/>
      <c r="H708" s="287"/>
      <c r="I708" s="285"/>
      <c r="J708" s="22">
        <f t="shared" si="1"/>
        <v>46206</v>
      </c>
      <c r="K708" s="73">
        <f>'RESOLUCIONES 2023'!$C708-'RESOLUCIONES 2023'!$J708</f>
        <v>-1015</v>
      </c>
      <c r="L708" s="21"/>
      <c r="M708" s="21"/>
      <c r="N708" s="21"/>
      <c r="O708" s="21"/>
    </row>
    <row r="709" ht="15.75" customHeight="1">
      <c r="A709" s="73" t="s">
        <v>7852</v>
      </c>
      <c r="B709" s="351">
        <v>707.0</v>
      </c>
      <c r="C709" s="130">
        <v>45191.0</v>
      </c>
      <c r="D709" s="73" t="s">
        <v>10810</v>
      </c>
      <c r="E709" s="130" t="s">
        <v>10811</v>
      </c>
      <c r="F709" s="73" t="s">
        <v>2751</v>
      </c>
      <c r="G709" s="169"/>
      <c r="H709" s="287"/>
      <c r="I709" s="285"/>
      <c r="J709" s="22">
        <f t="shared" si="1"/>
        <v>46206</v>
      </c>
      <c r="K709" s="73">
        <f>'RESOLUCIONES 2023'!$C709-'RESOLUCIONES 2023'!$J709</f>
        <v>-1015</v>
      </c>
      <c r="L709" s="21"/>
      <c r="M709" s="21"/>
      <c r="N709" s="21"/>
      <c r="O709" s="21"/>
    </row>
    <row r="710" ht="15.75" customHeight="1">
      <c r="A710" s="73" t="s">
        <v>7852</v>
      </c>
      <c r="B710" s="351">
        <v>708.0</v>
      </c>
      <c r="C710" s="130">
        <v>45191.0</v>
      </c>
      <c r="D710" s="73" t="s">
        <v>10813</v>
      </c>
      <c r="E710" s="130" t="s">
        <v>10814</v>
      </c>
      <c r="F710" s="73" t="s">
        <v>2751</v>
      </c>
      <c r="G710" s="169"/>
      <c r="H710" s="287"/>
      <c r="I710" s="285"/>
      <c r="J710" s="22">
        <f t="shared" si="1"/>
        <v>46206</v>
      </c>
      <c r="K710" s="73">
        <f>'RESOLUCIONES 2023'!$C710-'RESOLUCIONES 2023'!$J710</f>
        <v>-1015</v>
      </c>
      <c r="L710" s="21"/>
      <c r="M710" s="21"/>
      <c r="N710" s="21"/>
      <c r="O710" s="21"/>
    </row>
    <row r="711" ht="15.75" customHeight="1">
      <c r="A711" s="73" t="s">
        <v>7852</v>
      </c>
      <c r="B711" s="351">
        <v>709.0</v>
      </c>
      <c r="C711" s="130">
        <v>45191.0</v>
      </c>
      <c r="D711" s="73" t="s">
        <v>10628</v>
      </c>
      <c r="E711" s="130" t="s">
        <v>10817</v>
      </c>
      <c r="F711" s="73" t="s">
        <v>2751</v>
      </c>
      <c r="G711" s="169"/>
      <c r="H711" s="287"/>
      <c r="I711" s="285"/>
      <c r="J711" s="22">
        <f t="shared" si="1"/>
        <v>46206</v>
      </c>
      <c r="K711" s="73">
        <f>'RESOLUCIONES 2023'!$C711-'RESOLUCIONES 2023'!$J711</f>
        <v>-1015</v>
      </c>
      <c r="L711" s="21"/>
      <c r="M711" s="21"/>
      <c r="N711" s="21"/>
      <c r="O711" s="21"/>
    </row>
    <row r="712" ht="15.75" customHeight="1">
      <c r="A712" s="73" t="s">
        <v>7852</v>
      </c>
      <c r="B712" s="351">
        <v>710.0</v>
      </c>
      <c r="C712" s="130">
        <v>45191.0</v>
      </c>
      <c r="D712" s="73" t="s">
        <v>10716</v>
      </c>
      <c r="E712" s="130" t="s">
        <v>10819</v>
      </c>
      <c r="F712" s="73" t="s">
        <v>2751</v>
      </c>
      <c r="G712" s="169"/>
      <c r="H712" s="287"/>
      <c r="I712" s="285"/>
      <c r="J712" s="22">
        <f t="shared" si="1"/>
        <v>46206</v>
      </c>
      <c r="K712" s="73">
        <f>'RESOLUCIONES 2023'!$C712-'RESOLUCIONES 2023'!$J712</f>
        <v>-1015</v>
      </c>
      <c r="L712" s="21"/>
      <c r="M712" s="21"/>
      <c r="N712" s="21"/>
      <c r="O712" s="21"/>
    </row>
    <row r="713" ht="15.75" customHeight="1">
      <c r="A713" s="73" t="s">
        <v>7852</v>
      </c>
      <c r="B713" s="351">
        <v>711.0</v>
      </c>
      <c r="C713" s="130">
        <v>45194.0</v>
      </c>
      <c r="D713" s="73" t="s">
        <v>2741</v>
      </c>
      <c r="E713" s="130" t="s">
        <v>10190</v>
      </c>
      <c r="F713" s="73" t="s">
        <v>9740</v>
      </c>
      <c r="G713" s="169" t="s">
        <v>9825</v>
      </c>
      <c r="H713" s="287"/>
      <c r="I713" s="285"/>
      <c r="J713" s="22">
        <f t="shared" si="1"/>
        <v>46206</v>
      </c>
      <c r="K713" s="73">
        <f>'RESOLUCIONES 2023'!$C713-'RESOLUCIONES 2023'!$J713</f>
        <v>-1012</v>
      </c>
      <c r="L713" s="21"/>
      <c r="M713" s="21"/>
      <c r="N713" s="21"/>
      <c r="O713" s="21"/>
    </row>
    <row r="714" ht="15.75" customHeight="1">
      <c r="A714" s="73" t="s">
        <v>7852</v>
      </c>
      <c r="B714" s="351">
        <v>712.0</v>
      </c>
      <c r="C714" s="130">
        <v>45194.0</v>
      </c>
      <c r="D714" s="73" t="s">
        <v>10466</v>
      </c>
      <c r="E714" s="130" t="s">
        <v>10604</v>
      </c>
      <c r="F714" s="73" t="s">
        <v>1624</v>
      </c>
      <c r="G714" s="169"/>
      <c r="H714" s="287"/>
      <c r="I714" s="285"/>
      <c r="J714" s="22">
        <f t="shared" si="1"/>
        <v>46206</v>
      </c>
      <c r="K714" s="73">
        <f>'RESOLUCIONES 2023'!$C714-'RESOLUCIONES 2023'!$J714</f>
        <v>-1012</v>
      </c>
      <c r="L714" s="21"/>
      <c r="M714" s="21"/>
      <c r="N714" s="21"/>
      <c r="O714" s="21"/>
    </row>
    <row r="715" ht="15.75" customHeight="1">
      <c r="A715" s="73" t="s">
        <v>7852</v>
      </c>
      <c r="B715" s="351">
        <v>713.0</v>
      </c>
      <c r="C715" s="130">
        <v>45194.0</v>
      </c>
      <c r="D715" s="73" t="s">
        <v>10714</v>
      </c>
      <c r="E715" s="130" t="s">
        <v>10822</v>
      </c>
      <c r="F715" s="73" t="s">
        <v>2751</v>
      </c>
      <c r="G715" s="169"/>
      <c r="H715" s="287"/>
      <c r="I715" s="285"/>
      <c r="J715" s="22">
        <f t="shared" si="1"/>
        <v>46206</v>
      </c>
      <c r="K715" s="73">
        <f>'RESOLUCIONES 2023'!$C715-'RESOLUCIONES 2023'!$J715</f>
        <v>-1012</v>
      </c>
      <c r="L715" s="21"/>
      <c r="M715" s="21"/>
      <c r="N715" s="21"/>
      <c r="O715" s="21"/>
    </row>
    <row r="716" ht="15.75" customHeight="1">
      <c r="A716" s="73" t="s">
        <v>7852</v>
      </c>
      <c r="B716" s="351">
        <v>714.0</v>
      </c>
      <c r="C716" s="130">
        <v>45194.0</v>
      </c>
      <c r="D716" s="73" t="s">
        <v>8878</v>
      </c>
      <c r="E716" s="130" t="s">
        <v>8879</v>
      </c>
      <c r="F716" s="73" t="s">
        <v>2751</v>
      </c>
      <c r="G716" s="169"/>
      <c r="H716" s="287"/>
      <c r="I716" s="285"/>
      <c r="J716" s="22">
        <f t="shared" si="1"/>
        <v>46206</v>
      </c>
      <c r="K716" s="73">
        <f>'RESOLUCIONES 2023'!$C716-'RESOLUCIONES 2023'!$J716</f>
        <v>-1012</v>
      </c>
      <c r="L716" s="21"/>
      <c r="M716" s="21"/>
      <c r="N716" s="21"/>
      <c r="O716" s="21"/>
    </row>
    <row r="717" ht="15.75" customHeight="1">
      <c r="A717" s="73" t="s">
        <v>7852</v>
      </c>
      <c r="B717" s="351">
        <v>715.0</v>
      </c>
      <c r="C717" s="130">
        <v>45194.0</v>
      </c>
      <c r="D717" s="73" t="s">
        <v>10673</v>
      </c>
      <c r="E717" s="130" t="s">
        <v>10824</v>
      </c>
      <c r="F717" s="73" t="s">
        <v>2751</v>
      </c>
      <c r="G717" s="169"/>
      <c r="H717" s="287"/>
      <c r="I717" s="285"/>
      <c r="J717" s="22">
        <f t="shared" si="1"/>
        <v>46206</v>
      </c>
      <c r="K717" s="73">
        <f>'RESOLUCIONES 2023'!$C717-'RESOLUCIONES 2023'!$J717</f>
        <v>-1012</v>
      </c>
      <c r="L717" s="21"/>
      <c r="M717" s="21"/>
      <c r="N717" s="21"/>
      <c r="O717" s="21"/>
    </row>
    <row r="718" ht="15.75" customHeight="1">
      <c r="A718" s="73" t="s">
        <v>7852</v>
      </c>
      <c r="B718" s="351">
        <v>716.0</v>
      </c>
      <c r="C718" s="130">
        <v>45194.0</v>
      </c>
      <c r="D718" s="73" t="s">
        <v>7561</v>
      </c>
      <c r="E718" s="130" t="s">
        <v>7562</v>
      </c>
      <c r="F718" s="73" t="s">
        <v>2751</v>
      </c>
      <c r="G718" s="360" t="s">
        <v>14554</v>
      </c>
      <c r="H718" s="287"/>
      <c r="I718" s="285"/>
      <c r="J718" s="22">
        <f t="shared" si="1"/>
        <v>46206</v>
      </c>
      <c r="K718" s="73">
        <f>'RESOLUCIONES 2023'!$C718-'RESOLUCIONES 2023'!$J718</f>
        <v>-1012</v>
      </c>
      <c r="L718" s="21"/>
      <c r="M718" s="21"/>
      <c r="N718" s="21"/>
      <c r="O718" s="21"/>
    </row>
    <row r="719" ht="15.75" customHeight="1">
      <c r="A719" s="73" t="s">
        <v>7852</v>
      </c>
      <c r="B719" s="351">
        <v>717.0</v>
      </c>
      <c r="C719" s="130">
        <v>45195.0</v>
      </c>
      <c r="D719" s="73" t="s">
        <v>8187</v>
      </c>
      <c r="E719" s="130" t="s">
        <v>8107</v>
      </c>
      <c r="F719" s="73" t="s">
        <v>2253</v>
      </c>
      <c r="G719" s="169" t="s">
        <v>10826</v>
      </c>
      <c r="H719" s="287"/>
      <c r="I719" s="285"/>
      <c r="J719" s="22">
        <f t="shared" si="1"/>
        <v>46206</v>
      </c>
      <c r="K719" s="73">
        <f>'RESOLUCIONES 2023'!$C719-'RESOLUCIONES 2023'!$J719</f>
        <v>-1011</v>
      </c>
      <c r="L719" s="21"/>
      <c r="M719" s="21"/>
      <c r="N719" s="21"/>
      <c r="O719" s="21"/>
    </row>
    <row r="720" ht="15.75" customHeight="1">
      <c r="A720" s="73" t="s">
        <v>7852</v>
      </c>
      <c r="B720" s="351">
        <v>718.0</v>
      </c>
      <c r="C720" s="130">
        <v>45195.0</v>
      </c>
      <c r="D720" s="73" t="s">
        <v>9435</v>
      </c>
      <c r="E720" s="130" t="s">
        <v>9505</v>
      </c>
      <c r="F720" s="73" t="s">
        <v>2253</v>
      </c>
      <c r="G720" s="268" t="s">
        <v>641</v>
      </c>
      <c r="H720" s="287"/>
      <c r="I720" s="285"/>
      <c r="J720" s="22">
        <f t="shared" si="1"/>
        <v>46206</v>
      </c>
      <c r="K720" s="73">
        <f>'RESOLUCIONES 2023'!$C720-'RESOLUCIONES 2023'!$J720</f>
        <v>-1011</v>
      </c>
      <c r="L720" s="21"/>
      <c r="M720" s="21"/>
      <c r="N720" s="21"/>
      <c r="O720" s="21"/>
    </row>
    <row r="721" ht="15.75" customHeight="1">
      <c r="A721" s="73" t="s">
        <v>7852</v>
      </c>
      <c r="B721" s="351">
        <v>719.0</v>
      </c>
      <c r="C721" s="130">
        <v>45195.0</v>
      </c>
      <c r="D721" s="73" t="s">
        <v>10827</v>
      </c>
      <c r="E721" s="130" t="s">
        <v>10439</v>
      </c>
      <c r="F721" s="73" t="s">
        <v>8629</v>
      </c>
      <c r="G721" s="169"/>
      <c r="H721" s="287"/>
      <c r="I721" s="285"/>
      <c r="J721" s="22">
        <f t="shared" si="1"/>
        <v>46206</v>
      </c>
      <c r="K721" s="73">
        <f>'RESOLUCIONES 2023'!$C721-'RESOLUCIONES 2023'!$J721</f>
        <v>-1011</v>
      </c>
      <c r="L721" s="21"/>
      <c r="M721" s="21"/>
      <c r="N721" s="21"/>
      <c r="O721" s="21"/>
    </row>
    <row r="722" ht="15.75" customHeight="1">
      <c r="A722" s="73" t="s">
        <v>7852</v>
      </c>
      <c r="B722" s="351">
        <v>720.0</v>
      </c>
      <c r="C722" s="130">
        <v>45195.0</v>
      </c>
      <c r="D722" s="73" t="s">
        <v>3705</v>
      </c>
      <c r="E722" s="130" t="s">
        <v>10222</v>
      </c>
      <c r="F722" s="73" t="s">
        <v>8629</v>
      </c>
      <c r="G722" s="169"/>
      <c r="H722" s="287"/>
      <c r="I722" s="285"/>
      <c r="J722" s="22">
        <f t="shared" si="1"/>
        <v>46206</v>
      </c>
      <c r="K722" s="73">
        <f>'RESOLUCIONES 2023'!$C722-'RESOLUCIONES 2023'!$J722</f>
        <v>-1011</v>
      </c>
      <c r="L722" s="21"/>
      <c r="M722" s="21"/>
      <c r="N722" s="21"/>
      <c r="O722" s="21"/>
    </row>
    <row r="723" ht="15.75" customHeight="1">
      <c r="A723" s="73" t="s">
        <v>7852</v>
      </c>
      <c r="B723" s="351">
        <v>721.0</v>
      </c>
      <c r="C723" s="130">
        <v>45195.0</v>
      </c>
      <c r="D723" s="73" t="s">
        <v>8376</v>
      </c>
      <c r="E723" s="130" t="s">
        <v>8377</v>
      </c>
      <c r="F723" s="73" t="s">
        <v>1593</v>
      </c>
      <c r="G723" s="294" t="s">
        <v>10731</v>
      </c>
      <c r="H723" s="287"/>
      <c r="I723" s="285"/>
      <c r="J723" s="22">
        <f t="shared" si="1"/>
        <v>46206</v>
      </c>
      <c r="K723" s="73">
        <f>'RESOLUCIONES 2023'!$C723-'RESOLUCIONES 2023'!$J723</f>
        <v>-1011</v>
      </c>
      <c r="L723" s="21"/>
      <c r="M723" s="21"/>
      <c r="N723" s="21"/>
      <c r="O723" s="21"/>
    </row>
    <row r="724" ht="15.75" customHeight="1">
      <c r="A724" s="73" t="s">
        <v>7852</v>
      </c>
      <c r="B724" s="351">
        <v>722.0</v>
      </c>
      <c r="C724" s="130">
        <v>45195.0</v>
      </c>
      <c r="D724" s="73" t="s">
        <v>4268</v>
      </c>
      <c r="E724" s="130" t="s">
        <v>8488</v>
      </c>
      <c r="F724" s="73" t="s">
        <v>1593</v>
      </c>
      <c r="G724" s="294" t="s">
        <v>10731</v>
      </c>
      <c r="H724" s="287"/>
      <c r="I724" s="285"/>
      <c r="J724" s="22">
        <f t="shared" si="1"/>
        <v>46206</v>
      </c>
      <c r="K724" s="73">
        <f>'RESOLUCIONES 2023'!$C724-'RESOLUCIONES 2023'!$J724</f>
        <v>-1011</v>
      </c>
      <c r="L724" s="21"/>
      <c r="M724" s="21"/>
      <c r="N724" s="21"/>
      <c r="O724" s="21"/>
    </row>
    <row r="725" ht="15.75" customHeight="1">
      <c r="A725" s="73" t="s">
        <v>7852</v>
      </c>
      <c r="B725" s="351">
        <v>723.0</v>
      </c>
      <c r="C725" s="130">
        <v>45195.0</v>
      </c>
      <c r="D725" s="73" t="s">
        <v>2617</v>
      </c>
      <c r="E725" s="130" t="s">
        <v>10828</v>
      </c>
      <c r="F725" s="73" t="s">
        <v>2253</v>
      </c>
      <c r="G725" s="300" t="s">
        <v>9895</v>
      </c>
      <c r="H725" s="287"/>
      <c r="I725" s="285"/>
      <c r="J725" s="22">
        <f t="shared" si="1"/>
        <v>46206</v>
      </c>
      <c r="K725" s="73">
        <f>'RESOLUCIONES 2023'!$C725-'RESOLUCIONES 2023'!$J725</f>
        <v>-1011</v>
      </c>
      <c r="L725" s="21"/>
      <c r="M725" s="21"/>
      <c r="N725" s="21"/>
      <c r="O725" s="21"/>
    </row>
    <row r="726" ht="15.75" customHeight="1">
      <c r="A726" s="73" t="s">
        <v>7852</v>
      </c>
      <c r="B726" s="351">
        <v>724.0</v>
      </c>
      <c r="C726" s="130">
        <v>45196.0</v>
      </c>
      <c r="D726" s="73" t="s">
        <v>7782</v>
      </c>
      <c r="E726" s="130" t="s">
        <v>10829</v>
      </c>
      <c r="F726" s="73" t="s">
        <v>1593</v>
      </c>
      <c r="G726" s="294" t="s">
        <v>10731</v>
      </c>
      <c r="H726" s="287"/>
      <c r="I726" s="285"/>
      <c r="J726" s="22">
        <f t="shared" si="1"/>
        <v>46206</v>
      </c>
      <c r="K726" s="73">
        <f>'RESOLUCIONES 2023'!$C726-'RESOLUCIONES 2023'!$J726</f>
        <v>-1010</v>
      </c>
      <c r="L726" s="21"/>
      <c r="M726" s="21"/>
      <c r="N726" s="21"/>
      <c r="O726" s="21"/>
    </row>
    <row r="727" ht="15.75" customHeight="1">
      <c r="A727" s="73" t="s">
        <v>7852</v>
      </c>
      <c r="B727" s="351">
        <v>725.0</v>
      </c>
      <c r="C727" s="130">
        <v>45196.0</v>
      </c>
      <c r="D727" s="73" t="s">
        <v>2701</v>
      </c>
      <c r="E727" s="130" t="s">
        <v>9434</v>
      </c>
      <c r="F727" s="73" t="s">
        <v>1593</v>
      </c>
      <c r="G727" s="294" t="s">
        <v>10731</v>
      </c>
      <c r="H727" s="287"/>
      <c r="I727" s="285"/>
      <c r="J727" s="22">
        <f t="shared" si="1"/>
        <v>46206</v>
      </c>
      <c r="K727" s="73">
        <f>'RESOLUCIONES 2023'!$C727-'RESOLUCIONES 2023'!$J727</f>
        <v>-1010</v>
      </c>
      <c r="L727" s="21"/>
      <c r="M727" s="21"/>
      <c r="N727" s="21"/>
      <c r="O727" s="21"/>
    </row>
    <row r="728" ht="15.75" customHeight="1">
      <c r="A728" s="73" t="s">
        <v>7852</v>
      </c>
      <c r="B728" s="351">
        <v>726.0</v>
      </c>
      <c r="C728" s="130">
        <v>45196.0</v>
      </c>
      <c r="D728" s="73" t="s">
        <v>8333</v>
      </c>
      <c r="E728" s="130" t="s">
        <v>10041</v>
      </c>
      <c r="F728" s="73" t="s">
        <v>1593</v>
      </c>
      <c r="G728" s="294" t="s">
        <v>10731</v>
      </c>
      <c r="H728" s="287"/>
      <c r="I728" s="285"/>
      <c r="J728" s="22">
        <f t="shared" si="1"/>
        <v>46206</v>
      </c>
      <c r="K728" s="73">
        <f>'RESOLUCIONES 2023'!$C728-'RESOLUCIONES 2023'!$J728</f>
        <v>-1010</v>
      </c>
      <c r="L728" s="21"/>
      <c r="M728" s="21"/>
      <c r="N728" s="21"/>
      <c r="O728" s="21"/>
    </row>
    <row r="729" ht="15.75" customHeight="1">
      <c r="A729" s="73" t="s">
        <v>7852</v>
      </c>
      <c r="B729" s="351">
        <v>727.0</v>
      </c>
      <c r="C729" s="130">
        <v>45196.0</v>
      </c>
      <c r="D729" s="73" t="s">
        <v>2054</v>
      </c>
      <c r="E729" s="130" t="s">
        <v>10830</v>
      </c>
      <c r="F729" s="73" t="s">
        <v>1593</v>
      </c>
      <c r="G729" s="294" t="s">
        <v>10731</v>
      </c>
      <c r="H729" s="287"/>
      <c r="I729" s="285"/>
      <c r="J729" s="22">
        <f t="shared" si="1"/>
        <v>46206</v>
      </c>
      <c r="K729" s="73">
        <f>'RESOLUCIONES 2023'!$C729-'RESOLUCIONES 2023'!$J729</f>
        <v>-1010</v>
      </c>
      <c r="L729" s="21"/>
      <c r="M729" s="21"/>
      <c r="N729" s="21"/>
      <c r="O729" s="21"/>
    </row>
    <row r="730" ht="15.75" customHeight="1">
      <c r="A730" s="73" t="s">
        <v>7852</v>
      </c>
      <c r="B730" s="351">
        <v>728.0</v>
      </c>
      <c r="C730" s="130">
        <v>45197.0</v>
      </c>
      <c r="D730" s="73" t="s">
        <v>9741</v>
      </c>
      <c r="E730" s="130" t="s">
        <v>9742</v>
      </c>
      <c r="F730" s="73" t="s">
        <v>2751</v>
      </c>
      <c r="G730" s="169"/>
      <c r="H730" s="287"/>
      <c r="I730" s="285"/>
      <c r="J730" s="22">
        <f t="shared" si="1"/>
        <v>46206</v>
      </c>
      <c r="K730" s="73">
        <f>'RESOLUCIONES 2023'!$C730-'RESOLUCIONES 2023'!$J730</f>
        <v>-1009</v>
      </c>
      <c r="L730" s="21"/>
      <c r="M730" s="21"/>
      <c r="N730" s="21"/>
      <c r="O730" s="21"/>
    </row>
    <row r="731" ht="15.75" customHeight="1">
      <c r="A731" s="73" t="s">
        <v>7852</v>
      </c>
      <c r="B731" s="351">
        <v>729.0</v>
      </c>
      <c r="C731" s="130">
        <v>45197.0</v>
      </c>
      <c r="D731" s="73" t="s">
        <v>3968</v>
      </c>
      <c r="E731" s="130" t="s">
        <v>10832</v>
      </c>
      <c r="F731" s="73" t="s">
        <v>2751</v>
      </c>
      <c r="G731" s="169"/>
      <c r="H731" s="287"/>
      <c r="I731" s="285"/>
      <c r="J731" s="22">
        <f t="shared" si="1"/>
        <v>46206</v>
      </c>
      <c r="K731" s="73">
        <f>'RESOLUCIONES 2023'!$C731-'RESOLUCIONES 2023'!$J731</f>
        <v>-1009</v>
      </c>
      <c r="L731" s="21"/>
      <c r="M731" s="21"/>
      <c r="N731" s="21"/>
      <c r="O731" s="21"/>
    </row>
    <row r="732" ht="15.75" customHeight="1">
      <c r="A732" s="73" t="s">
        <v>7852</v>
      </c>
      <c r="B732" s="351">
        <v>730.0</v>
      </c>
      <c r="C732" s="130">
        <v>45197.0</v>
      </c>
      <c r="D732" s="73" t="s">
        <v>10684</v>
      </c>
      <c r="E732" s="130" t="s">
        <v>10833</v>
      </c>
      <c r="F732" s="73" t="s">
        <v>2751</v>
      </c>
      <c r="G732" s="169"/>
      <c r="H732" s="287"/>
      <c r="I732" s="285"/>
      <c r="J732" s="22">
        <f t="shared" si="1"/>
        <v>46206</v>
      </c>
      <c r="K732" s="73">
        <f>'RESOLUCIONES 2023'!$C732-'RESOLUCIONES 2023'!$J732</f>
        <v>-1009</v>
      </c>
      <c r="L732" s="21"/>
      <c r="M732" s="21"/>
      <c r="N732" s="21"/>
      <c r="O732" s="21"/>
    </row>
    <row r="733" ht="15.75" customHeight="1">
      <c r="A733" s="73" t="s">
        <v>7852</v>
      </c>
      <c r="B733" s="351">
        <v>731.0</v>
      </c>
      <c r="C733" s="130">
        <v>45198.0</v>
      </c>
      <c r="D733" s="73" t="s">
        <v>985</v>
      </c>
      <c r="E733" s="130" t="s">
        <v>10834</v>
      </c>
      <c r="F733" s="73" t="s">
        <v>8629</v>
      </c>
      <c r="G733" s="169"/>
      <c r="H733" s="287"/>
      <c r="I733" s="285"/>
      <c r="J733" s="22">
        <f t="shared" si="1"/>
        <v>46206</v>
      </c>
      <c r="K733" s="73">
        <f>'RESOLUCIONES 2023'!$C733-'RESOLUCIONES 2023'!$J733</f>
        <v>-1008</v>
      </c>
      <c r="L733" s="21"/>
      <c r="M733" s="21"/>
      <c r="N733" s="21"/>
      <c r="O733" s="21"/>
    </row>
    <row r="734" ht="15.75" customHeight="1">
      <c r="A734" s="73" t="s">
        <v>7852</v>
      </c>
      <c r="B734" s="351">
        <v>732.0</v>
      </c>
      <c r="C734" s="130">
        <v>45198.0</v>
      </c>
      <c r="D734" s="73" t="s">
        <v>1509</v>
      </c>
      <c r="E734" s="130" t="s">
        <v>10835</v>
      </c>
      <c r="F734" s="73" t="s">
        <v>8629</v>
      </c>
      <c r="G734" s="169"/>
      <c r="H734" s="287"/>
      <c r="I734" s="285"/>
      <c r="J734" s="22">
        <f t="shared" si="1"/>
        <v>46206</v>
      </c>
      <c r="K734" s="73">
        <f>'RESOLUCIONES 2023'!$C734-'RESOLUCIONES 2023'!$J734</f>
        <v>-1008</v>
      </c>
      <c r="L734" s="21"/>
      <c r="M734" s="21"/>
      <c r="N734" s="21"/>
      <c r="O734" s="21"/>
    </row>
    <row r="735" ht="15.75" customHeight="1">
      <c r="A735" s="73" t="s">
        <v>7852</v>
      </c>
      <c r="B735" s="351">
        <v>733.0</v>
      </c>
      <c r="C735" s="130">
        <v>45198.0</v>
      </c>
      <c r="D735" s="73" t="s">
        <v>10836</v>
      </c>
      <c r="E735" s="130" t="s">
        <v>10508</v>
      </c>
      <c r="F735" s="73" t="s">
        <v>1624</v>
      </c>
      <c r="G735" s="169"/>
      <c r="H735" s="287"/>
      <c r="I735" s="285"/>
      <c r="J735" s="22">
        <f t="shared" si="1"/>
        <v>46206</v>
      </c>
      <c r="K735" s="73">
        <f>'RESOLUCIONES 2023'!$C735-'RESOLUCIONES 2023'!$J735</f>
        <v>-1008</v>
      </c>
      <c r="L735" s="21"/>
      <c r="M735" s="21"/>
      <c r="N735" s="21"/>
      <c r="O735" s="21"/>
    </row>
    <row r="736" ht="15.75" customHeight="1">
      <c r="A736" s="73" t="s">
        <v>7852</v>
      </c>
      <c r="B736" s="351">
        <v>734.0</v>
      </c>
      <c r="C736" s="130">
        <v>45198.0</v>
      </c>
      <c r="D736" s="73" t="s">
        <v>1871</v>
      </c>
      <c r="E736" s="130" t="s">
        <v>1872</v>
      </c>
      <c r="F736" s="73" t="s">
        <v>1624</v>
      </c>
      <c r="G736" s="169"/>
      <c r="H736" s="287"/>
      <c r="I736" s="285"/>
      <c r="J736" s="22">
        <f t="shared" si="1"/>
        <v>46206</v>
      </c>
      <c r="K736" s="73">
        <f>'RESOLUCIONES 2023'!$C736-'RESOLUCIONES 2023'!$J736</f>
        <v>-1008</v>
      </c>
      <c r="L736" s="21"/>
      <c r="M736" s="21"/>
      <c r="N736" s="21"/>
      <c r="O736" s="21"/>
    </row>
    <row r="737" ht="15.75" customHeight="1">
      <c r="A737" s="73" t="s">
        <v>7852</v>
      </c>
      <c r="B737" s="351">
        <v>735.0</v>
      </c>
      <c r="C737" s="130">
        <v>45198.0</v>
      </c>
      <c r="D737" s="73" t="s">
        <v>10493</v>
      </c>
      <c r="E737" s="130" t="s">
        <v>10587</v>
      </c>
      <c r="F737" s="73" t="s">
        <v>1624</v>
      </c>
      <c r="G737" s="169"/>
      <c r="H737" s="287"/>
      <c r="I737" s="285"/>
      <c r="J737" s="22">
        <f t="shared" si="1"/>
        <v>46206</v>
      </c>
      <c r="K737" s="73">
        <f>'RESOLUCIONES 2023'!$C737-'RESOLUCIONES 2023'!$J737</f>
        <v>-1008</v>
      </c>
      <c r="L737" s="21"/>
      <c r="M737" s="21"/>
      <c r="N737" s="21"/>
      <c r="O737" s="21"/>
    </row>
    <row r="738" ht="15.75" customHeight="1">
      <c r="A738" s="73" t="s">
        <v>7852</v>
      </c>
      <c r="B738" s="351">
        <v>736.0</v>
      </c>
      <c r="C738" s="130">
        <v>45198.0</v>
      </c>
      <c r="D738" s="73" t="s">
        <v>2271</v>
      </c>
      <c r="E738" s="130" t="s">
        <v>10644</v>
      </c>
      <c r="F738" s="73" t="s">
        <v>1624</v>
      </c>
      <c r="G738" s="169"/>
      <c r="H738" s="287"/>
      <c r="I738" s="285"/>
      <c r="J738" s="22">
        <f t="shared" si="1"/>
        <v>46206</v>
      </c>
      <c r="K738" s="73">
        <f>'RESOLUCIONES 2023'!$C738-'RESOLUCIONES 2023'!$J738</f>
        <v>-1008</v>
      </c>
      <c r="L738" s="21"/>
      <c r="M738" s="21"/>
      <c r="N738" s="21"/>
      <c r="O738" s="21"/>
    </row>
    <row r="739" ht="15.75" customHeight="1">
      <c r="A739" s="73" t="s">
        <v>7852</v>
      </c>
      <c r="B739" s="351">
        <v>737.0</v>
      </c>
      <c r="C739" s="130">
        <v>45198.0</v>
      </c>
      <c r="D739" s="73" t="s">
        <v>3762</v>
      </c>
      <c r="E739" s="130" t="s">
        <v>8770</v>
      </c>
      <c r="F739" s="73" t="s">
        <v>1624</v>
      </c>
      <c r="G739" s="169"/>
      <c r="H739" s="287"/>
      <c r="I739" s="285"/>
      <c r="J739" s="22">
        <f t="shared" si="1"/>
        <v>46206</v>
      </c>
      <c r="K739" s="73">
        <f>'RESOLUCIONES 2023'!$C739-'RESOLUCIONES 2023'!$J739</f>
        <v>-1008</v>
      </c>
      <c r="L739" s="21"/>
      <c r="M739" s="21"/>
      <c r="N739" s="21"/>
      <c r="O739" s="21"/>
    </row>
    <row r="740" ht="15.75" customHeight="1">
      <c r="A740" s="73" t="s">
        <v>7852</v>
      </c>
      <c r="B740" s="351">
        <v>738.0</v>
      </c>
      <c r="C740" s="130">
        <v>45203.0</v>
      </c>
      <c r="D740" s="73" t="s">
        <v>2791</v>
      </c>
      <c r="E740" s="130" t="s">
        <v>10837</v>
      </c>
      <c r="F740" s="73" t="s">
        <v>18</v>
      </c>
      <c r="G740" s="169" t="s">
        <v>2540</v>
      </c>
      <c r="H740" s="287"/>
      <c r="I740" s="285"/>
      <c r="J740" s="22">
        <f t="shared" si="1"/>
        <v>46206</v>
      </c>
      <c r="K740" s="73">
        <f>'RESOLUCIONES 2023'!$C740-'RESOLUCIONES 2023'!$J740</f>
        <v>-1003</v>
      </c>
      <c r="L740" s="21"/>
      <c r="M740" s="21"/>
      <c r="N740" s="21"/>
      <c r="O740" s="21"/>
    </row>
    <row r="741" ht="15.75" customHeight="1">
      <c r="A741" s="73" t="s">
        <v>7852</v>
      </c>
      <c r="B741" s="351">
        <v>739.0</v>
      </c>
      <c r="C741" s="130">
        <v>45203.0</v>
      </c>
      <c r="D741" s="73" t="s">
        <v>10838</v>
      </c>
      <c r="E741" s="130" t="s">
        <v>10839</v>
      </c>
      <c r="F741" s="73" t="s">
        <v>18</v>
      </c>
      <c r="G741" s="169" t="s">
        <v>6323</v>
      </c>
      <c r="H741" s="287"/>
      <c r="I741" s="285"/>
      <c r="J741" s="22">
        <f t="shared" si="1"/>
        <v>46206</v>
      </c>
      <c r="K741" s="73">
        <f>'RESOLUCIONES 2023'!$C741-'RESOLUCIONES 2023'!$J741</f>
        <v>-1003</v>
      </c>
      <c r="L741" s="21"/>
      <c r="M741" s="21"/>
      <c r="N741" s="21"/>
      <c r="O741" s="21"/>
    </row>
    <row r="742" ht="15.75" customHeight="1">
      <c r="A742" s="73" t="s">
        <v>7852</v>
      </c>
      <c r="B742" s="351">
        <v>740.0</v>
      </c>
      <c r="C742" s="130">
        <v>45203.0</v>
      </c>
      <c r="D742" s="73" t="s">
        <v>10840</v>
      </c>
      <c r="E742" s="130" t="s">
        <v>10841</v>
      </c>
      <c r="F742" s="73" t="s">
        <v>18</v>
      </c>
      <c r="G742" s="169" t="s">
        <v>10842</v>
      </c>
      <c r="H742" s="287"/>
      <c r="I742" s="285"/>
      <c r="J742" s="22">
        <f t="shared" si="1"/>
        <v>46206</v>
      </c>
      <c r="K742" s="73">
        <f>'RESOLUCIONES 2023'!$C742-'RESOLUCIONES 2023'!$J742</f>
        <v>-1003</v>
      </c>
      <c r="L742" s="21"/>
      <c r="M742" s="21"/>
      <c r="N742" s="21"/>
      <c r="O742" s="21"/>
    </row>
    <row r="743" ht="15.75" customHeight="1">
      <c r="A743" s="73" t="s">
        <v>7852</v>
      </c>
      <c r="B743" s="351">
        <v>741.0</v>
      </c>
      <c r="C743" s="130">
        <v>45203.0</v>
      </c>
      <c r="D743" s="73" t="s">
        <v>10843</v>
      </c>
      <c r="E743" s="130" t="s">
        <v>10844</v>
      </c>
      <c r="F743" s="73" t="s">
        <v>18</v>
      </c>
      <c r="G743" s="169" t="s">
        <v>10845</v>
      </c>
      <c r="H743" s="287"/>
      <c r="I743" s="285"/>
      <c r="J743" s="22">
        <f t="shared" si="1"/>
        <v>46206</v>
      </c>
      <c r="K743" s="73">
        <f>'RESOLUCIONES 2023'!$C743-'RESOLUCIONES 2023'!$J743</f>
        <v>-1003</v>
      </c>
      <c r="L743" s="21"/>
      <c r="M743" s="21"/>
      <c r="N743" s="21"/>
      <c r="O743" s="21"/>
    </row>
    <row r="744" ht="15.75" customHeight="1">
      <c r="A744" s="73" t="s">
        <v>7852</v>
      </c>
      <c r="B744" s="351">
        <v>742.0</v>
      </c>
      <c r="C744" s="130">
        <v>45203.0</v>
      </c>
      <c r="D744" s="73" t="s">
        <v>10846</v>
      </c>
      <c r="E744" s="130" t="s">
        <v>10847</v>
      </c>
      <c r="F744" s="73" t="s">
        <v>18</v>
      </c>
      <c r="G744" s="169" t="s">
        <v>10848</v>
      </c>
      <c r="H744" s="287"/>
      <c r="I744" s="285"/>
      <c r="J744" s="22">
        <f t="shared" si="1"/>
        <v>46206</v>
      </c>
      <c r="K744" s="73">
        <f>'RESOLUCIONES 2023'!$C744-'RESOLUCIONES 2023'!$J744</f>
        <v>-1003</v>
      </c>
      <c r="L744" s="21"/>
      <c r="M744" s="21"/>
      <c r="N744" s="21"/>
      <c r="O744" s="21"/>
    </row>
    <row r="745" ht="15.75" customHeight="1">
      <c r="A745" s="73" t="s">
        <v>7852</v>
      </c>
      <c r="B745" s="351">
        <v>743.0</v>
      </c>
      <c r="C745" s="130">
        <v>45203.0</v>
      </c>
      <c r="D745" s="73" t="s">
        <v>2867</v>
      </c>
      <c r="E745" s="130" t="s">
        <v>10849</v>
      </c>
      <c r="F745" s="73" t="s">
        <v>18</v>
      </c>
      <c r="G745" s="169" t="s">
        <v>4753</v>
      </c>
      <c r="H745" s="287"/>
      <c r="I745" s="285"/>
      <c r="J745" s="22">
        <f t="shared" si="1"/>
        <v>46206</v>
      </c>
      <c r="K745" s="73">
        <f>'RESOLUCIONES 2023'!$C745-'RESOLUCIONES 2023'!$J745</f>
        <v>-1003</v>
      </c>
      <c r="L745" s="21"/>
      <c r="M745" s="21"/>
      <c r="N745" s="21"/>
      <c r="O745" s="21"/>
    </row>
    <row r="746" ht="15.75" customHeight="1">
      <c r="A746" s="73" t="s">
        <v>7852</v>
      </c>
      <c r="B746" s="351">
        <v>744.0</v>
      </c>
      <c r="C746" s="130">
        <v>45203.0</v>
      </c>
      <c r="D746" s="73" t="s">
        <v>1383</v>
      </c>
      <c r="E746" s="130" t="s">
        <v>10850</v>
      </c>
      <c r="F746" s="73" t="s">
        <v>18</v>
      </c>
      <c r="G746" s="169" t="s">
        <v>1631</v>
      </c>
      <c r="H746" s="287"/>
      <c r="I746" s="285"/>
      <c r="J746" s="22">
        <f t="shared" si="1"/>
        <v>46206</v>
      </c>
      <c r="K746" s="73">
        <f>'RESOLUCIONES 2023'!$C746-'RESOLUCIONES 2023'!$J746</f>
        <v>-1003</v>
      </c>
      <c r="L746" s="21"/>
      <c r="M746" s="21"/>
      <c r="N746" s="21"/>
      <c r="O746" s="21"/>
    </row>
    <row r="747" ht="15.75" customHeight="1">
      <c r="A747" s="73" t="s">
        <v>7852</v>
      </c>
      <c r="B747" s="351">
        <v>745.0</v>
      </c>
      <c r="C747" s="130">
        <v>45203.0</v>
      </c>
      <c r="D747" s="73" t="s">
        <v>9761</v>
      </c>
      <c r="E747" s="130" t="s">
        <v>9879</v>
      </c>
      <c r="F747" s="73" t="s">
        <v>18</v>
      </c>
      <c r="G747" s="169" t="s">
        <v>10851</v>
      </c>
      <c r="H747" s="287"/>
      <c r="I747" s="285"/>
      <c r="J747" s="22">
        <f t="shared" si="1"/>
        <v>46206</v>
      </c>
      <c r="K747" s="73">
        <f>'RESOLUCIONES 2023'!$C747-'RESOLUCIONES 2023'!$J747</f>
        <v>-1003</v>
      </c>
      <c r="L747" s="21"/>
      <c r="M747" s="21"/>
      <c r="N747" s="21"/>
      <c r="O747" s="21"/>
    </row>
    <row r="748" ht="15.75" customHeight="1">
      <c r="A748" s="73" t="s">
        <v>7852</v>
      </c>
      <c r="B748" s="351">
        <v>746.0</v>
      </c>
      <c r="C748" s="130">
        <v>45203.0</v>
      </c>
      <c r="D748" s="73" t="s">
        <v>3277</v>
      </c>
      <c r="E748" s="130" t="s">
        <v>10852</v>
      </c>
      <c r="F748" s="73" t="s">
        <v>9699</v>
      </c>
      <c r="G748" s="169" t="s">
        <v>10853</v>
      </c>
      <c r="H748" s="287"/>
      <c r="I748" s="285"/>
      <c r="J748" s="22">
        <f t="shared" si="1"/>
        <v>46206</v>
      </c>
      <c r="K748" s="73">
        <f>'RESOLUCIONES 2023'!$C748-'RESOLUCIONES 2023'!$J748</f>
        <v>-1003</v>
      </c>
      <c r="L748" s="21"/>
      <c r="M748" s="21"/>
      <c r="N748" s="21"/>
      <c r="O748" s="21"/>
    </row>
    <row r="749" ht="15.75" customHeight="1">
      <c r="A749" s="73" t="s">
        <v>7852</v>
      </c>
      <c r="B749" s="351">
        <v>747.0</v>
      </c>
      <c r="C749" s="130">
        <v>45203.0</v>
      </c>
      <c r="D749" s="73" t="s">
        <v>8448</v>
      </c>
      <c r="E749" s="130" t="s">
        <v>8449</v>
      </c>
      <c r="F749" s="73" t="s">
        <v>2751</v>
      </c>
      <c r="G749" s="169"/>
      <c r="H749" s="287"/>
      <c r="I749" s="285"/>
      <c r="J749" s="22">
        <f t="shared" si="1"/>
        <v>46206</v>
      </c>
      <c r="K749" s="73">
        <f>'RESOLUCIONES 2023'!$C749-'RESOLUCIONES 2023'!$J749</f>
        <v>-1003</v>
      </c>
      <c r="L749" s="21"/>
      <c r="M749" s="21"/>
      <c r="N749" s="21"/>
      <c r="O749" s="21"/>
    </row>
    <row r="750" ht="15.75" customHeight="1">
      <c r="A750" s="73" t="s">
        <v>7852</v>
      </c>
      <c r="B750" s="351">
        <v>748.0</v>
      </c>
      <c r="C750" s="130">
        <v>45203.0</v>
      </c>
      <c r="D750" s="73" t="s">
        <v>1738</v>
      </c>
      <c r="E750" s="130" t="s">
        <v>9939</v>
      </c>
      <c r="F750" s="73" t="s">
        <v>2253</v>
      </c>
      <c r="G750" s="169" t="s">
        <v>9380</v>
      </c>
      <c r="H750" s="287"/>
      <c r="I750" s="285"/>
      <c r="J750" s="22">
        <f t="shared" si="1"/>
        <v>46206</v>
      </c>
      <c r="K750" s="73">
        <f>'RESOLUCIONES 2023'!$C750-'RESOLUCIONES 2023'!$J750</f>
        <v>-1003</v>
      </c>
      <c r="L750" s="21"/>
      <c r="M750" s="21"/>
      <c r="N750" s="21"/>
      <c r="O750" s="21"/>
    </row>
    <row r="751" ht="15.75" customHeight="1">
      <c r="A751" s="73" t="s">
        <v>7852</v>
      </c>
      <c r="B751" s="351">
        <v>749.0</v>
      </c>
      <c r="C751" s="130">
        <v>45203.0</v>
      </c>
      <c r="D751" s="73" t="s">
        <v>10158</v>
      </c>
      <c r="E751" s="130" t="s">
        <v>10255</v>
      </c>
      <c r="F751" s="73" t="s">
        <v>1624</v>
      </c>
      <c r="G751" s="169"/>
      <c r="H751" s="287"/>
      <c r="I751" s="285"/>
      <c r="J751" s="22">
        <f t="shared" si="1"/>
        <v>46206</v>
      </c>
      <c r="K751" s="73">
        <f>'RESOLUCIONES 2023'!$C751-'RESOLUCIONES 2023'!$J751</f>
        <v>-1003</v>
      </c>
      <c r="L751" s="21"/>
      <c r="M751" s="21"/>
      <c r="N751" s="21"/>
      <c r="O751" s="21"/>
    </row>
    <row r="752" ht="15.75" customHeight="1">
      <c r="A752" s="73" t="s">
        <v>7852</v>
      </c>
      <c r="B752" s="351">
        <v>750.0</v>
      </c>
      <c r="C752" s="130">
        <v>45203.0</v>
      </c>
      <c r="D752" s="73" t="s">
        <v>1479</v>
      </c>
      <c r="E752" s="130" t="s">
        <v>5974</v>
      </c>
      <c r="F752" s="73" t="s">
        <v>1624</v>
      </c>
      <c r="G752" s="169"/>
      <c r="H752" s="287"/>
      <c r="I752" s="285"/>
      <c r="J752" s="22">
        <f t="shared" si="1"/>
        <v>46206</v>
      </c>
      <c r="K752" s="73">
        <f>'RESOLUCIONES 2023'!$C752-'RESOLUCIONES 2023'!$J752</f>
        <v>-1003</v>
      </c>
      <c r="L752" s="21"/>
      <c r="M752" s="21"/>
      <c r="N752" s="21"/>
      <c r="O752" s="21"/>
    </row>
    <row r="753" ht="15.75" customHeight="1">
      <c r="A753" s="73" t="s">
        <v>7852</v>
      </c>
      <c r="B753" s="351">
        <v>751.0</v>
      </c>
      <c r="C753" s="130">
        <v>45204.0</v>
      </c>
      <c r="D753" s="73" t="s">
        <v>4079</v>
      </c>
      <c r="E753" s="130" t="s">
        <v>8999</v>
      </c>
      <c r="F753" s="73" t="s">
        <v>8629</v>
      </c>
      <c r="G753" s="169"/>
      <c r="H753" s="287"/>
      <c r="I753" s="285"/>
      <c r="J753" s="22">
        <f t="shared" si="1"/>
        <v>46206</v>
      </c>
      <c r="K753" s="73">
        <f>'RESOLUCIONES 2023'!$C753-'RESOLUCIONES 2023'!$J753</f>
        <v>-1002</v>
      </c>
      <c r="L753" s="21"/>
      <c r="M753" s="21"/>
      <c r="N753" s="21"/>
      <c r="O753" s="21"/>
    </row>
    <row r="754" ht="15.75" customHeight="1">
      <c r="A754" s="73" t="s">
        <v>7852</v>
      </c>
      <c r="B754" s="351">
        <v>752.0</v>
      </c>
      <c r="C754" s="130">
        <v>45204.0</v>
      </c>
      <c r="D754" s="73" t="s">
        <v>10855</v>
      </c>
      <c r="E754" s="130" t="s">
        <v>10856</v>
      </c>
      <c r="F754" s="73" t="s">
        <v>8629</v>
      </c>
      <c r="G754" s="169"/>
      <c r="H754" s="287"/>
      <c r="I754" s="285"/>
      <c r="J754" s="22">
        <f t="shared" si="1"/>
        <v>46206</v>
      </c>
      <c r="K754" s="73">
        <f>'RESOLUCIONES 2023'!$C754-'RESOLUCIONES 2023'!$J754</f>
        <v>-1002</v>
      </c>
      <c r="L754" s="21"/>
      <c r="M754" s="21"/>
      <c r="N754" s="21"/>
      <c r="O754" s="21"/>
    </row>
    <row r="755" ht="15.75" customHeight="1">
      <c r="A755" s="73" t="s">
        <v>7852</v>
      </c>
      <c r="B755" s="351">
        <v>753.0</v>
      </c>
      <c r="C755" s="130">
        <v>45204.0</v>
      </c>
      <c r="D755" s="73" t="s">
        <v>10857</v>
      </c>
      <c r="E755" s="130" t="s">
        <v>9638</v>
      </c>
      <c r="F755" s="73" t="s">
        <v>8629</v>
      </c>
      <c r="G755" s="169"/>
      <c r="H755" s="287"/>
      <c r="I755" s="285"/>
      <c r="J755" s="22">
        <f t="shared" si="1"/>
        <v>46206</v>
      </c>
      <c r="K755" s="73">
        <f>'RESOLUCIONES 2023'!$C755-'RESOLUCIONES 2023'!$J755</f>
        <v>-1002</v>
      </c>
      <c r="L755" s="21"/>
      <c r="M755" s="21"/>
      <c r="N755" s="21"/>
      <c r="O755" s="21"/>
    </row>
    <row r="756" ht="15.75" customHeight="1">
      <c r="A756" s="73" t="s">
        <v>7852</v>
      </c>
      <c r="B756" s="351">
        <v>754.0</v>
      </c>
      <c r="C756" s="130">
        <v>45204.0</v>
      </c>
      <c r="D756" s="73" t="s">
        <v>3677</v>
      </c>
      <c r="E756" s="130" t="s">
        <v>7855</v>
      </c>
      <c r="F756" s="73" t="s">
        <v>2253</v>
      </c>
      <c r="G756" s="169" t="s">
        <v>9555</v>
      </c>
      <c r="H756" s="287"/>
      <c r="I756" s="285"/>
      <c r="J756" s="22">
        <f t="shared" si="1"/>
        <v>46206</v>
      </c>
      <c r="K756" s="73">
        <f>'RESOLUCIONES 2023'!$C756-'RESOLUCIONES 2023'!$J756</f>
        <v>-1002</v>
      </c>
      <c r="L756" s="21"/>
      <c r="M756" s="21"/>
      <c r="N756" s="21"/>
      <c r="O756" s="21"/>
    </row>
    <row r="757" ht="15.75" customHeight="1">
      <c r="A757" s="73" t="s">
        <v>7852</v>
      </c>
      <c r="B757" s="351">
        <v>755.0</v>
      </c>
      <c r="C757" s="130">
        <v>45204.0</v>
      </c>
      <c r="D757" s="73" t="s">
        <v>2848</v>
      </c>
      <c r="E757" s="130" t="s">
        <v>9973</v>
      </c>
      <c r="F757" s="73" t="s">
        <v>2253</v>
      </c>
      <c r="G757" s="169" t="s">
        <v>9919</v>
      </c>
      <c r="H757" s="287"/>
      <c r="I757" s="285"/>
      <c r="J757" s="22">
        <f t="shared" si="1"/>
        <v>46206</v>
      </c>
      <c r="K757" s="73">
        <f>'RESOLUCIONES 2023'!$C757-'RESOLUCIONES 2023'!$J757</f>
        <v>-1002</v>
      </c>
      <c r="L757" s="21"/>
      <c r="M757" s="21"/>
      <c r="N757" s="21"/>
      <c r="O757" s="21"/>
    </row>
    <row r="758" ht="15.75" customHeight="1">
      <c r="A758" s="73" t="s">
        <v>7852</v>
      </c>
      <c r="B758" s="351">
        <v>756.0</v>
      </c>
      <c r="C758" s="130">
        <v>45204.0</v>
      </c>
      <c r="D758" s="73" t="s">
        <v>5537</v>
      </c>
      <c r="E758" s="130" t="s">
        <v>9531</v>
      </c>
      <c r="F758" s="73" t="s">
        <v>131</v>
      </c>
      <c r="G758" s="169"/>
      <c r="H758" s="287"/>
      <c r="I758" s="285"/>
      <c r="J758" s="22">
        <f t="shared" si="1"/>
        <v>46206</v>
      </c>
      <c r="K758" s="73">
        <f>'RESOLUCIONES 2023'!$C758-'RESOLUCIONES 2023'!$J758</f>
        <v>-1002</v>
      </c>
      <c r="L758" s="21"/>
      <c r="M758" s="21"/>
      <c r="N758" s="21"/>
      <c r="O758" s="21"/>
    </row>
    <row r="759" ht="15.75" customHeight="1">
      <c r="A759" s="73" t="s">
        <v>7852</v>
      </c>
      <c r="B759" s="351">
        <v>757.0</v>
      </c>
      <c r="C759" s="130">
        <v>45204.0</v>
      </c>
      <c r="D759" s="73" t="s">
        <v>10429</v>
      </c>
      <c r="E759" s="130" t="s">
        <v>10518</v>
      </c>
      <c r="F759" s="73" t="s">
        <v>131</v>
      </c>
      <c r="G759" s="169"/>
      <c r="H759" s="287"/>
      <c r="I759" s="285"/>
      <c r="J759" s="22">
        <f t="shared" si="1"/>
        <v>46206</v>
      </c>
      <c r="K759" s="73">
        <f>'RESOLUCIONES 2023'!$C759-'RESOLUCIONES 2023'!$J759</f>
        <v>-1002</v>
      </c>
      <c r="L759" s="21"/>
      <c r="M759" s="21"/>
      <c r="N759" s="21"/>
      <c r="O759" s="21"/>
    </row>
    <row r="760" ht="15.75" customHeight="1">
      <c r="A760" s="73" t="s">
        <v>7852</v>
      </c>
      <c r="B760" s="351">
        <v>758.0</v>
      </c>
      <c r="C760" s="130">
        <v>45204.0</v>
      </c>
      <c r="D760" s="73" t="s">
        <v>10858</v>
      </c>
      <c r="E760" s="130" t="s">
        <v>7971</v>
      </c>
      <c r="F760" s="73" t="s">
        <v>131</v>
      </c>
      <c r="G760" s="169"/>
      <c r="H760" s="287"/>
      <c r="I760" s="285"/>
      <c r="J760" s="22">
        <f t="shared" si="1"/>
        <v>46206</v>
      </c>
      <c r="K760" s="73">
        <f>'RESOLUCIONES 2023'!$C760-'RESOLUCIONES 2023'!$J760</f>
        <v>-1002</v>
      </c>
      <c r="L760" s="21"/>
      <c r="M760" s="21"/>
      <c r="N760" s="21"/>
      <c r="O760" s="21"/>
    </row>
    <row r="761" ht="15.75" customHeight="1">
      <c r="A761" s="73" t="s">
        <v>7852</v>
      </c>
      <c r="B761" s="351">
        <v>759.0</v>
      </c>
      <c r="C761" s="130">
        <v>45204.0</v>
      </c>
      <c r="D761" s="73" t="s">
        <v>10196</v>
      </c>
      <c r="E761" s="130" t="s">
        <v>9744</v>
      </c>
      <c r="F761" s="73" t="s">
        <v>131</v>
      </c>
      <c r="G761" s="169"/>
      <c r="H761" s="287"/>
      <c r="I761" s="285"/>
      <c r="J761" s="22">
        <f t="shared" si="1"/>
        <v>46206</v>
      </c>
      <c r="K761" s="73">
        <f>'RESOLUCIONES 2023'!$C761-'RESOLUCIONES 2023'!$J761</f>
        <v>-1002</v>
      </c>
      <c r="L761" s="21"/>
      <c r="M761" s="21"/>
      <c r="N761" s="21"/>
      <c r="O761" s="21"/>
    </row>
    <row r="762" ht="15.75" customHeight="1">
      <c r="A762" s="73" t="s">
        <v>7852</v>
      </c>
      <c r="B762" s="351">
        <v>760.0</v>
      </c>
      <c r="C762" s="130">
        <v>45205.0</v>
      </c>
      <c r="D762" s="73" t="s">
        <v>8828</v>
      </c>
      <c r="E762" s="130" t="s">
        <v>986</v>
      </c>
      <c r="F762" s="73" t="s">
        <v>131</v>
      </c>
      <c r="G762" s="169"/>
      <c r="H762" s="287"/>
      <c r="I762" s="285"/>
      <c r="J762" s="22">
        <f t="shared" si="1"/>
        <v>46206</v>
      </c>
      <c r="K762" s="73">
        <f>'RESOLUCIONES 2023'!$C762-'RESOLUCIONES 2023'!$J762</f>
        <v>-1001</v>
      </c>
      <c r="L762" s="21"/>
      <c r="M762" s="21"/>
      <c r="N762" s="21"/>
      <c r="O762" s="21"/>
    </row>
    <row r="763" ht="15.75" customHeight="1">
      <c r="A763" s="73" t="s">
        <v>7852</v>
      </c>
      <c r="B763" s="351">
        <v>761.0</v>
      </c>
      <c r="C763" s="130">
        <v>45205.0</v>
      </c>
      <c r="D763" s="73" t="s">
        <v>10861</v>
      </c>
      <c r="E763" s="130" t="s">
        <v>10862</v>
      </c>
      <c r="F763" s="73" t="s">
        <v>2751</v>
      </c>
      <c r="G763" s="169"/>
      <c r="H763" s="287"/>
      <c r="I763" s="285"/>
      <c r="J763" s="22">
        <f t="shared" si="1"/>
        <v>46206</v>
      </c>
      <c r="K763" s="73">
        <f>'RESOLUCIONES 2023'!$C763-'RESOLUCIONES 2023'!$J763</f>
        <v>-1001</v>
      </c>
      <c r="L763" s="21"/>
      <c r="M763" s="21"/>
      <c r="N763" s="21"/>
      <c r="O763" s="21"/>
    </row>
    <row r="764" ht="15.75" customHeight="1">
      <c r="A764" s="73" t="s">
        <v>7852</v>
      </c>
      <c r="B764" s="351">
        <v>762.0</v>
      </c>
      <c r="C764" s="130">
        <v>45205.0</v>
      </c>
      <c r="D764" s="73" t="s">
        <v>10551</v>
      </c>
      <c r="E764" s="130" t="s">
        <v>10552</v>
      </c>
      <c r="F764" s="73" t="s">
        <v>2751</v>
      </c>
      <c r="G764" s="169"/>
      <c r="H764" s="287"/>
      <c r="I764" s="285"/>
      <c r="J764" s="22">
        <f t="shared" si="1"/>
        <v>46206</v>
      </c>
      <c r="K764" s="73">
        <f>'RESOLUCIONES 2023'!$C764-'RESOLUCIONES 2023'!$J764</f>
        <v>-1001</v>
      </c>
      <c r="L764" s="21"/>
      <c r="M764" s="21"/>
      <c r="N764" s="21"/>
      <c r="O764" s="21"/>
    </row>
    <row r="765" ht="15.75" customHeight="1">
      <c r="A765" s="73" t="s">
        <v>7852</v>
      </c>
      <c r="B765" s="351">
        <v>763.0</v>
      </c>
      <c r="C765" s="130">
        <v>45205.0</v>
      </c>
      <c r="D765" s="73" t="s">
        <v>3729</v>
      </c>
      <c r="E765" s="130" t="s">
        <v>10863</v>
      </c>
      <c r="F765" s="73" t="s">
        <v>2751</v>
      </c>
      <c r="G765" s="169"/>
      <c r="H765" s="287"/>
      <c r="I765" s="285"/>
      <c r="J765" s="22">
        <f t="shared" si="1"/>
        <v>46206</v>
      </c>
      <c r="K765" s="73">
        <f>'RESOLUCIONES 2023'!$C765-'RESOLUCIONES 2023'!$J765</f>
        <v>-1001</v>
      </c>
      <c r="L765" s="21"/>
      <c r="M765" s="21"/>
      <c r="N765" s="21"/>
      <c r="O765" s="21"/>
    </row>
    <row r="766" ht="15.75" customHeight="1">
      <c r="A766" s="73" t="s">
        <v>7852</v>
      </c>
      <c r="B766" s="351">
        <v>764.0</v>
      </c>
      <c r="C766" s="130">
        <v>45205.0</v>
      </c>
      <c r="D766" s="73" t="s">
        <v>10746</v>
      </c>
      <c r="E766" s="130" t="s">
        <v>10747</v>
      </c>
      <c r="F766" s="73" t="s">
        <v>2751</v>
      </c>
      <c r="G766" s="169"/>
      <c r="H766" s="287"/>
      <c r="I766" s="285"/>
      <c r="J766" s="22">
        <f t="shared" si="1"/>
        <v>46206</v>
      </c>
      <c r="K766" s="73">
        <f>'RESOLUCIONES 2023'!$C766-'RESOLUCIONES 2023'!$J766</f>
        <v>-1001</v>
      </c>
      <c r="L766" s="21"/>
      <c r="M766" s="21"/>
      <c r="N766" s="21"/>
      <c r="O766" s="21"/>
    </row>
    <row r="767" ht="15.75" customHeight="1">
      <c r="A767" s="73" t="s">
        <v>7852</v>
      </c>
      <c r="B767" s="351">
        <v>765.0</v>
      </c>
      <c r="C767" s="130">
        <v>45205.0</v>
      </c>
      <c r="D767" s="73" t="s">
        <v>10864</v>
      </c>
      <c r="E767" s="130" t="s">
        <v>10865</v>
      </c>
      <c r="F767" s="73" t="s">
        <v>2751</v>
      </c>
      <c r="G767" s="169"/>
      <c r="H767" s="287"/>
      <c r="I767" s="285"/>
      <c r="J767" s="22">
        <f t="shared" si="1"/>
        <v>46206</v>
      </c>
      <c r="K767" s="73">
        <f>'RESOLUCIONES 2023'!$C767-'RESOLUCIONES 2023'!$J767</f>
        <v>-1001</v>
      </c>
      <c r="L767" s="21"/>
      <c r="M767" s="21"/>
      <c r="N767" s="21"/>
      <c r="O767" s="21"/>
    </row>
    <row r="768" ht="15.75" customHeight="1">
      <c r="A768" s="73" t="s">
        <v>7852</v>
      </c>
      <c r="B768" s="351">
        <v>766.0</v>
      </c>
      <c r="C768" s="130">
        <v>45205.0</v>
      </c>
      <c r="D768" s="73" t="s">
        <v>10115</v>
      </c>
      <c r="E768" s="130" t="s">
        <v>10866</v>
      </c>
      <c r="F768" s="73" t="s">
        <v>2751</v>
      </c>
      <c r="G768" s="169"/>
      <c r="H768" s="287"/>
      <c r="I768" s="285"/>
      <c r="J768" s="22">
        <f t="shared" si="1"/>
        <v>46206</v>
      </c>
      <c r="K768" s="73">
        <f>'RESOLUCIONES 2023'!$C768-'RESOLUCIONES 2023'!$J768</f>
        <v>-1001</v>
      </c>
      <c r="L768" s="21"/>
      <c r="M768" s="21"/>
      <c r="N768" s="21"/>
      <c r="O768" s="21"/>
    </row>
    <row r="769" ht="15.75" customHeight="1">
      <c r="A769" s="73" t="s">
        <v>7852</v>
      </c>
      <c r="B769" s="351">
        <v>767.0</v>
      </c>
      <c r="C769" s="130">
        <v>45205.0</v>
      </c>
      <c r="D769" s="73" t="s">
        <v>10867</v>
      </c>
      <c r="E769" s="130" t="s">
        <v>10868</v>
      </c>
      <c r="F769" s="73" t="s">
        <v>18</v>
      </c>
      <c r="G769" s="169" t="s">
        <v>9750</v>
      </c>
      <c r="H769" s="287"/>
      <c r="I769" s="285"/>
      <c r="J769" s="22">
        <f t="shared" si="1"/>
        <v>46206</v>
      </c>
      <c r="K769" s="73">
        <f>'RESOLUCIONES 2023'!$C769-'RESOLUCIONES 2023'!$J769</f>
        <v>-1001</v>
      </c>
      <c r="L769" s="21"/>
      <c r="M769" s="21"/>
      <c r="N769" s="21"/>
      <c r="O769" s="21"/>
    </row>
    <row r="770" ht="15.75" customHeight="1">
      <c r="A770" s="73" t="s">
        <v>7852</v>
      </c>
      <c r="B770" s="351">
        <v>768.0</v>
      </c>
      <c r="C770" s="130">
        <v>45209.0</v>
      </c>
      <c r="D770" s="73" t="s">
        <v>10840</v>
      </c>
      <c r="E770" s="130" t="s">
        <v>10869</v>
      </c>
      <c r="F770" s="73" t="s">
        <v>2751</v>
      </c>
      <c r="G770" s="169"/>
      <c r="H770" s="287"/>
      <c r="I770" s="285"/>
      <c r="J770" s="22">
        <f t="shared" si="1"/>
        <v>46206</v>
      </c>
      <c r="K770" s="73">
        <f>'RESOLUCIONES 2023'!$C770-'RESOLUCIONES 2023'!$J770</f>
        <v>-997</v>
      </c>
      <c r="L770" s="21"/>
      <c r="M770" s="21"/>
      <c r="N770" s="21"/>
      <c r="O770" s="21"/>
    </row>
    <row r="771" ht="15.75" customHeight="1">
      <c r="A771" s="73" t="s">
        <v>7852</v>
      </c>
      <c r="B771" s="351">
        <v>769.0</v>
      </c>
      <c r="C771" s="130">
        <v>45209.0</v>
      </c>
      <c r="D771" s="73" t="s">
        <v>10871</v>
      </c>
      <c r="E771" s="130" t="s">
        <v>10872</v>
      </c>
      <c r="F771" s="73" t="s">
        <v>2751</v>
      </c>
      <c r="G771" s="169"/>
      <c r="H771" s="287"/>
      <c r="I771" s="285"/>
      <c r="J771" s="22">
        <f t="shared" si="1"/>
        <v>46206</v>
      </c>
      <c r="K771" s="73">
        <f>'RESOLUCIONES 2023'!$C771-'RESOLUCIONES 2023'!$J771</f>
        <v>-997</v>
      </c>
      <c r="L771" s="21"/>
      <c r="M771" s="21"/>
      <c r="N771" s="21"/>
      <c r="O771" s="21"/>
    </row>
    <row r="772" ht="15.75" customHeight="1">
      <c r="A772" s="73" t="s">
        <v>7852</v>
      </c>
      <c r="B772" s="351">
        <v>770.0</v>
      </c>
      <c r="C772" s="130">
        <v>45209.0</v>
      </c>
      <c r="D772" s="73" t="s">
        <v>9759</v>
      </c>
      <c r="E772" s="130" t="s">
        <v>9760</v>
      </c>
      <c r="F772" s="73" t="s">
        <v>2751</v>
      </c>
      <c r="G772" s="169"/>
      <c r="H772" s="287"/>
      <c r="I772" s="285"/>
      <c r="J772" s="22">
        <f t="shared" si="1"/>
        <v>46206</v>
      </c>
      <c r="K772" s="73">
        <f>'RESOLUCIONES 2023'!$C772-'RESOLUCIONES 2023'!$J772</f>
        <v>-997</v>
      </c>
      <c r="L772" s="21"/>
      <c r="M772" s="21"/>
      <c r="N772" s="21"/>
      <c r="O772" s="21"/>
    </row>
    <row r="773" ht="15.75" customHeight="1">
      <c r="A773" s="73" t="s">
        <v>7852</v>
      </c>
      <c r="B773" s="351">
        <v>771.0</v>
      </c>
      <c r="C773" s="130">
        <v>45210.0</v>
      </c>
      <c r="D773" s="73" t="s">
        <v>10874</v>
      </c>
      <c r="E773" s="130" t="s">
        <v>10875</v>
      </c>
      <c r="F773" s="73" t="s">
        <v>18</v>
      </c>
      <c r="G773" s="169" t="s">
        <v>4642</v>
      </c>
      <c r="H773" s="287"/>
      <c r="I773" s="285"/>
      <c r="J773" s="22">
        <f t="shared" si="1"/>
        <v>46206</v>
      </c>
      <c r="K773" s="73">
        <f>'RESOLUCIONES 2023'!$C773-'RESOLUCIONES 2023'!$J773</f>
        <v>-996</v>
      </c>
      <c r="L773" s="21"/>
      <c r="M773" s="21"/>
      <c r="N773" s="21"/>
      <c r="O773" s="21"/>
    </row>
    <row r="774" ht="15.75" customHeight="1">
      <c r="A774" s="73" t="s">
        <v>7852</v>
      </c>
      <c r="B774" s="351">
        <v>772.0</v>
      </c>
      <c r="C774" s="130">
        <v>45210.0</v>
      </c>
      <c r="D774" s="73" t="s">
        <v>10876</v>
      </c>
      <c r="E774" s="130" t="s">
        <v>10877</v>
      </c>
      <c r="F774" s="73" t="s">
        <v>18</v>
      </c>
      <c r="G774" s="169" t="s">
        <v>8661</v>
      </c>
      <c r="H774" s="287"/>
      <c r="I774" s="285"/>
      <c r="J774" s="22">
        <f t="shared" si="1"/>
        <v>46206</v>
      </c>
      <c r="K774" s="73">
        <f>'RESOLUCIONES 2023'!$C774-'RESOLUCIONES 2023'!$J774</f>
        <v>-996</v>
      </c>
      <c r="L774" s="21"/>
      <c r="M774" s="21"/>
      <c r="N774" s="21"/>
      <c r="O774" s="21"/>
    </row>
    <row r="775" ht="15.75" customHeight="1">
      <c r="A775" s="73" t="s">
        <v>7852</v>
      </c>
      <c r="B775" s="351">
        <v>773.0</v>
      </c>
      <c r="C775" s="130">
        <v>45210.0</v>
      </c>
      <c r="D775" s="73" t="s">
        <v>10878</v>
      </c>
      <c r="E775" s="130" t="s">
        <v>10879</v>
      </c>
      <c r="F775" s="73" t="s">
        <v>18</v>
      </c>
      <c r="G775" s="169" t="s">
        <v>8661</v>
      </c>
      <c r="H775" s="287"/>
      <c r="I775" s="285"/>
      <c r="J775" s="22">
        <f t="shared" si="1"/>
        <v>46206</v>
      </c>
      <c r="K775" s="73">
        <f>'RESOLUCIONES 2023'!$C775-'RESOLUCIONES 2023'!$J775</f>
        <v>-996</v>
      </c>
      <c r="L775" s="21"/>
      <c r="M775" s="21"/>
      <c r="N775" s="21"/>
      <c r="O775" s="21"/>
    </row>
    <row r="776" ht="15.75" customHeight="1">
      <c r="A776" s="73" t="s">
        <v>7852</v>
      </c>
      <c r="B776" s="351">
        <v>774.0</v>
      </c>
      <c r="C776" s="130">
        <v>45210.0</v>
      </c>
      <c r="D776" s="73" t="s">
        <v>10880</v>
      </c>
      <c r="E776" s="130" t="s">
        <v>10881</v>
      </c>
      <c r="F776" s="73" t="s">
        <v>18</v>
      </c>
      <c r="G776" s="169" t="s">
        <v>8661</v>
      </c>
      <c r="H776" s="287"/>
      <c r="I776" s="285"/>
      <c r="J776" s="22">
        <f t="shared" si="1"/>
        <v>46206</v>
      </c>
      <c r="K776" s="73">
        <f>'RESOLUCIONES 2023'!$C776-'RESOLUCIONES 2023'!$J776</f>
        <v>-996</v>
      </c>
      <c r="L776" s="21"/>
      <c r="M776" s="21"/>
      <c r="N776" s="21"/>
      <c r="O776" s="21"/>
    </row>
    <row r="777" ht="15.75" customHeight="1">
      <c r="A777" s="73" t="s">
        <v>7852</v>
      </c>
      <c r="B777" s="351">
        <v>775.0</v>
      </c>
      <c r="C777" s="130">
        <v>45210.0</v>
      </c>
      <c r="D777" s="73" t="s">
        <v>10882</v>
      </c>
      <c r="E777" s="130" t="s">
        <v>10883</v>
      </c>
      <c r="F777" s="73" t="s">
        <v>18</v>
      </c>
      <c r="G777" s="169" t="s">
        <v>8661</v>
      </c>
      <c r="H777" s="287"/>
      <c r="I777" s="285"/>
      <c r="J777" s="22">
        <f t="shared" si="1"/>
        <v>46206</v>
      </c>
      <c r="K777" s="73">
        <f>'RESOLUCIONES 2023'!$C777-'RESOLUCIONES 2023'!$J777</f>
        <v>-996</v>
      </c>
      <c r="L777" s="21"/>
      <c r="M777" s="21"/>
      <c r="N777" s="21"/>
      <c r="O777" s="21"/>
    </row>
    <row r="778" ht="15.75" customHeight="1">
      <c r="A778" s="73" t="s">
        <v>7852</v>
      </c>
      <c r="B778" s="351">
        <v>776.0</v>
      </c>
      <c r="C778" s="130">
        <v>45210.0</v>
      </c>
      <c r="D778" s="73" t="s">
        <v>10884</v>
      </c>
      <c r="E778" s="130" t="s">
        <v>10885</v>
      </c>
      <c r="F778" s="73" t="s">
        <v>18</v>
      </c>
      <c r="G778" s="169" t="s">
        <v>8661</v>
      </c>
      <c r="H778" s="287"/>
      <c r="I778" s="285"/>
      <c r="J778" s="22">
        <f t="shared" si="1"/>
        <v>46206</v>
      </c>
      <c r="K778" s="73">
        <f>'RESOLUCIONES 2023'!$C778-'RESOLUCIONES 2023'!$J778</f>
        <v>-996</v>
      </c>
      <c r="L778" s="21"/>
      <c r="M778" s="21"/>
      <c r="N778" s="21"/>
      <c r="O778" s="21"/>
    </row>
    <row r="779" ht="15.75" customHeight="1">
      <c r="A779" s="73" t="s">
        <v>7852</v>
      </c>
      <c r="B779" s="351">
        <v>777.0</v>
      </c>
      <c r="C779" s="130">
        <v>45210.0</v>
      </c>
      <c r="D779" s="73" t="s">
        <v>10886</v>
      </c>
      <c r="E779" s="130" t="s">
        <v>10887</v>
      </c>
      <c r="F779" s="73" t="s">
        <v>18</v>
      </c>
      <c r="G779" s="169" t="s">
        <v>9199</v>
      </c>
      <c r="H779" s="287"/>
      <c r="I779" s="285"/>
      <c r="J779" s="22">
        <f t="shared" si="1"/>
        <v>46206</v>
      </c>
      <c r="K779" s="73">
        <f>'RESOLUCIONES 2023'!$C779-'RESOLUCIONES 2023'!$J779</f>
        <v>-996</v>
      </c>
      <c r="L779" s="21"/>
      <c r="M779" s="21"/>
      <c r="N779" s="21"/>
      <c r="O779" s="21"/>
    </row>
    <row r="780" ht="15.75" customHeight="1">
      <c r="A780" s="73" t="s">
        <v>7852</v>
      </c>
      <c r="B780" s="351">
        <v>778.0</v>
      </c>
      <c r="C780" s="130">
        <v>45210.0</v>
      </c>
      <c r="D780" s="73" t="s">
        <v>10888</v>
      </c>
      <c r="E780" s="130" t="s">
        <v>10889</v>
      </c>
      <c r="F780" s="73" t="s">
        <v>18</v>
      </c>
      <c r="G780" s="169" t="s">
        <v>4601</v>
      </c>
      <c r="H780" s="287"/>
      <c r="I780" s="285"/>
      <c r="J780" s="22">
        <f t="shared" si="1"/>
        <v>46206</v>
      </c>
      <c r="K780" s="73">
        <f>'RESOLUCIONES 2023'!$C780-'RESOLUCIONES 2023'!$J780</f>
        <v>-996</v>
      </c>
      <c r="L780" s="21"/>
      <c r="M780" s="21"/>
      <c r="N780" s="21"/>
      <c r="O780" s="21"/>
    </row>
    <row r="781" ht="15.75" customHeight="1">
      <c r="A781" s="73" t="s">
        <v>7852</v>
      </c>
      <c r="B781" s="351">
        <v>779.0</v>
      </c>
      <c r="C781" s="130">
        <v>45210.0</v>
      </c>
      <c r="D781" s="73" t="s">
        <v>10890</v>
      </c>
      <c r="E781" s="130" t="s">
        <v>10891</v>
      </c>
      <c r="F781" s="73" t="s">
        <v>18</v>
      </c>
      <c r="G781" s="169" t="s">
        <v>4601</v>
      </c>
      <c r="H781" s="287"/>
      <c r="I781" s="285"/>
      <c r="J781" s="22">
        <f t="shared" si="1"/>
        <v>46206</v>
      </c>
      <c r="K781" s="73">
        <f>'RESOLUCIONES 2023'!$C781-'RESOLUCIONES 2023'!$J781</f>
        <v>-996</v>
      </c>
      <c r="L781" s="21"/>
      <c r="M781" s="21"/>
      <c r="N781" s="21"/>
      <c r="O781" s="21"/>
    </row>
    <row r="782" ht="15.75" customHeight="1">
      <c r="A782" s="73" t="s">
        <v>7852</v>
      </c>
      <c r="B782" s="351">
        <v>780.0</v>
      </c>
      <c r="C782" s="130">
        <v>45210.0</v>
      </c>
      <c r="D782" s="73" t="s">
        <v>10892</v>
      </c>
      <c r="E782" s="130" t="s">
        <v>10893</v>
      </c>
      <c r="F782" s="73" t="s">
        <v>18</v>
      </c>
      <c r="G782" s="169" t="s">
        <v>4601</v>
      </c>
      <c r="H782" s="287"/>
      <c r="I782" s="285"/>
      <c r="J782" s="22">
        <f t="shared" si="1"/>
        <v>46206</v>
      </c>
      <c r="K782" s="73">
        <f>'RESOLUCIONES 2023'!$C782-'RESOLUCIONES 2023'!$J782</f>
        <v>-996</v>
      </c>
      <c r="L782" s="21"/>
      <c r="M782" s="21"/>
      <c r="N782" s="21"/>
      <c r="O782" s="21"/>
    </row>
    <row r="783" ht="15.75" customHeight="1">
      <c r="A783" s="73" t="s">
        <v>7852</v>
      </c>
      <c r="B783" s="351">
        <v>781.0</v>
      </c>
      <c r="C783" s="130">
        <v>45210.0</v>
      </c>
      <c r="D783" s="73" t="s">
        <v>10894</v>
      </c>
      <c r="E783" s="130" t="s">
        <v>10895</v>
      </c>
      <c r="F783" s="73" t="s">
        <v>18</v>
      </c>
      <c r="G783" s="169" t="s">
        <v>8653</v>
      </c>
      <c r="H783" s="287"/>
      <c r="I783" s="285"/>
      <c r="J783" s="22">
        <f t="shared" si="1"/>
        <v>46206</v>
      </c>
      <c r="K783" s="73">
        <f>'RESOLUCIONES 2023'!$C783-'RESOLUCIONES 2023'!$J783</f>
        <v>-996</v>
      </c>
      <c r="L783" s="21"/>
      <c r="M783" s="21"/>
      <c r="N783" s="21"/>
      <c r="O783" s="21"/>
    </row>
    <row r="784" ht="15.75" customHeight="1">
      <c r="A784" s="73" t="s">
        <v>7852</v>
      </c>
      <c r="B784" s="351">
        <v>782.0</v>
      </c>
      <c r="C784" s="130">
        <v>45210.0</v>
      </c>
      <c r="D784" s="73" t="s">
        <v>4079</v>
      </c>
      <c r="E784" s="130" t="s">
        <v>9309</v>
      </c>
      <c r="F784" s="73" t="s">
        <v>131</v>
      </c>
      <c r="G784" s="169"/>
      <c r="H784" s="287"/>
      <c r="I784" s="285"/>
      <c r="J784" s="22">
        <f t="shared" si="1"/>
        <v>46206</v>
      </c>
      <c r="K784" s="73">
        <f>'RESOLUCIONES 2023'!$C784-'RESOLUCIONES 2023'!$J784</f>
        <v>-996</v>
      </c>
      <c r="L784" s="21"/>
      <c r="M784" s="21"/>
      <c r="N784" s="21"/>
      <c r="O784" s="21"/>
    </row>
    <row r="785" ht="15.75" customHeight="1">
      <c r="A785" s="73" t="s">
        <v>7852</v>
      </c>
      <c r="B785" s="351">
        <v>783.0</v>
      </c>
      <c r="C785" s="130">
        <v>45210.0</v>
      </c>
      <c r="D785" s="73" t="s">
        <v>3705</v>
      </c>
      <c r="E785" s="130" t="s">
        <v>10289</v>
      </c>
      <c r="F785" s="73" t="s">
        <v>131</v>
      </c>
      <c r="G785" s="169"/>
      <c r="H785" s="287"/>
      <c r="I785" s="285"/>
      <c r="J785" s="22">
        <f t="shared" si="1"/>
        <v>46206</v>
      </c>
      <c r="K785" s="73">
        <f>'RESOLUCIONES 2023'!$C785-'RESOLUCIONES 2023'!$J785</f>
        <v>-996</v>
      </c>
      <c r="L785" s="21"/>
      <c r="M785" s="21"/>
      <c r="N785" s="21"/>
      <c r="O785" s="21"/>
    </row>
    <row r="786" ht="15.75" customHeight="1">
      <c r="A786" s="73" t="s">
        <v>7852</v>
      </c>
      <c r="B786" s="351">
        <v>784.0</v>
      </c>
      <c r="C786" s="130">
        <v>45212.0</v>
      </c>
      <c r="D786" s="73" t="s">
        <v>5573</v>
      </c>
      <c r="E786" s="130" t="s">
        <v>6129</v>
      </c>
      <c r="F786" s="73" t="s">
        <v>1593</v>
      </c>
      <c r="G786" s="294" t="s">
        <v>10731</v>
      </c>
      <c r="H786" s="287"/>
      <c r="I786" s="285"/>
      <c r="J786" s="22">
        <f t="shared" si="1"/>
        <v>46206</v>
      </c>
      <c r="K786" s="73">
        <f>'RESOLUCIONES 2023'!$C786-'RESOLUCIONES 2023'!$J786</f>
        <v>-994</v>
      </c>
      <c r="L786" s="21"/>
      <c r="M786" s="21"/>
      <c r="N786" s="21"/>
      <c r="O786" s="21"/>
    </row>
    <row r="787" ht="15.75" customHeight="1">
      <c r="A787" s="73" t="s">
        <v>7852</v>
      </c>
      <c r="B787" s="351">
        <v>785.0</v>
      </c>
      <c r="C787" s="130">
        <v>45212.0</v>
      </c>
      <c r="D787" s="73" t="s">
        <v>9028</v>
      </c>
      <c r="E787" s="130" t="s">
        <v>10413</v>
      </c>
      <c r="F787" s="73" t="s">
        <v>1593</v>
      </c>
      <c r="G787" s="294" t="s">
        <v>10731</v>
      </c>
      <c r="H787" s="287"/>
      <c r="I787" s="285"/>
      <c r="J787" s="22">
        <f t="shared" si="1"/>
        <v>46206</v>
      </c>
      <c r="K787" s="73">
        <f>'RESOLUCIONES 2023'!$C787-'RESOLUCIONES 2023'!$J787</f>
        <v>-994</v>
      </c>
      <c r="L787" s="21"/>
      <c r="M787" s="21"/>
      <c r="N787" s="21"/>
      <c r="O787" s="21"/>
    </row>
    <row r="788" ht="15.75" customHeight="1">
      <c r="A788" s="73" t="s">
        <v>7852</v>
      </c>
      <c r="B788" s="351">
        <v>786.0</v>
      </c>
      <c r="C788" s="130">
        <v>45212.0</v>
      </c>
      <c r="D788" s="73" t="s">
        <v>1477</v>
      </c>
      <c r="E788" s="130" t="s">
        <v>4516</v>
      </c>
      <c r="F788" s="73" t="s">
        <v>2253</v>
      </c>
      <c r="G788" s="169" t="s">
        <v>9325</v>
      </c>
      <c r="H788" s="287"/>
      <c r="I788" s="285"/>
      <c r="J788" s="22">
        <f t="shared" si="1"/>
        <v>46206</v>
      </c>
      <c r="K788" s="73">
        <f>'RESOLUCIONES 2023'!$C788-'RESOLUCIONES 2023'!$J788</f>
        <v>-994</v>
      </c>
      <c r="L788" s="21"/>
      <c r="M788" s="21"/>
      <c r="N788" s="21"/>
      <c r="O788" s="21"/>
    </row>
    <row r="789" ht="15.75" customHeight="1">
      <c r="A789" s="73" t="s">
        <v>7852</v>
      </c>
      <c r="B789" s="351">
        <v>787.0</v>
      </c>
      <c r="C789" s="130">
        <v>45212.0</v>
      </c>
      <c r="D789" s="73" t="s">
        <v>5321</v>
      </c>
      <c r="E789" s="130" t="s">
        <v>10437</v>
      </c>
      <c r="F789" s="73" t="s">
        <v>8629</v>
      </c>
      <c r="G789" s="169"/>
      <c r="H789" s="287"/>
      <c r="I789" s="285"/>
      <c r="J789" s="22">
        <f t="shared" si="1"/>
        <v>46206</v>
      </c>
      <c r="K789" s="73">
        <f>'RESOLUCIONES 2023'!$C789-'RESOLUCIONES 2023'!$J789</f>
        <v>-994</v>
      </c>
      <c r="L789" s="21"/>
      <c r="M789" s="21"/>
      <c r="N789" s="21"/>
      <c r="O789" s="21"/>
    </row>
    <row r="790" ht="15.75" customHeight="1">
      <c r="A790" s="73" t="s">
        <v>7852</v>
      </c>
      <c r="B790" s="351">
        <v>788.0</v>
      </c>
      <c r="C790" s="130">
        <v>45212.0</v>
      </c>
      <c r="D790" s="73" t="s">
        <v>10158</v>
      </c>
      <c r="E790" s="130" t="s">
        <v>10159</v>
      </c>
      <c r="F790" s="73" t="s">
        <v>8629</v>
      </c>
      <c r="G790" s="169"/>
      <c r="H790" s="287"/>
      <c r="I790" s="285"/>
      <c r="J790" s="22">
        <f t="shared" si="1"/>
        <v>46206</v>
      </c>
      <c r="K790" s="73">
        <f>'RESOLUCIONES 2023'!$C790-'RESOLUCIONES 2023'!$J790</f>
        <v>-994</v>
      </c>
      <c r="L790" s="21"/>
      <c r="M790" s="21"/>
      <c r="N790" s="21"/>
      <c r="O790" s="21"/>
    </row>
    <row r="791" ht="15.75" customHeight="1">
      <c r="A791" s="73" t="s">
        <v>7852</v>
      </c>
      <c r="B791" s="351">
        <v>789.0</v>
      </c>
      <c r="C791" s="130">
        <v>45212.0</v>
      </c>
      <c r="D791" s="73" t="s">
        <v>2634</v>
      </c>
      <c r="E791" s="130" t="s">
        <v>10898</v>
      </c>
      <c r="F791" s="73" t="s">
        <v>8629</v>
      </c>
      <c r="G791" s="169"/>
      <c r="H791" s="285"/>
      <c r="I791" s="285"/>
      <c r="J791" s="22">
        <f t="shared" si="1"/>
        <v>46206</v>
      </c>
      <c r="K791" s="73">
        <f>'RESOLUCIONES 2023'!$C791-'RESOLUCIONES 2023'!$J791</f>
        <v>-994</v>
      </c>
      <c r="L791" s="21"/>
      <c r="M791" s="21"/>
      <c r="N791" s="21"/>
      <c r="O791" s="21"/>
    </row>
    <row r="792" ht="15.75" customHeight="1">
      <c r="A792" s="73" t="s">
        <v>7852</v>
      </c>
      <c r="B792" s="351">
        <v>790.0</v>
      </c>
      <c r="C792" s="130">
        <v>45212.0</v>
      </c>
      <c r="D792" s="73" t="s">
        <v>8733</v>
      </c>
      <c r="E792" s="130" t="s">
        <v>8973</v>
      </c>
      <c r="F792" s="73" t="s">
        <v>1593</v>
      </c>
      <c r="G792" s="294" t="s">
        <v>10731</v>
      </c>
      <c r="H792" s="287"/>
      <c r="I792" s="285"/>
      <c r="J792" s="22">
        <f t="shared" si="1"/>
        <v>46206</v>
      </c>
      <c r="K792" s="73">
        <f>'RESOLUCIONES 2023'!$C792-'RESOLUCIONES 2023'!$J792</f>
        <v>-994</v>
      </c>
      <c r="L792" s="21"/>
      <c r="M792" s="21"/>
      <c r="N792" s="21"/>
      <c r="O792" s="21"/>
    </row>
    <row r="793" ht="15.75" customHeight="1">
      <c r="A793" s="73" t="s">
        <v>7852</v>
      </c>
      <c r="B793" s="351">
        <v>791.0</v>
      </c>
      <c r="C793" s="130">
        <v>45215.0</v>
      </c>
      <c r="D793" s="73" t="s">
        <v>2092</v>
      </c>
      <c r="E793" s="130" t="s">
        <v>10899</v>
      </c>
      <c r="F793" s="73" t="s">
        <v>1593</v>
      </c>
      <c r="G793" s="294" t="s">
        <v>10731</v>
      </c>
      <c r="H793" s="376"/>
      <c r="I793" s="169"/>
      <c r="J793" s="22">
        <f t="shared" si="1"/>
        <v>46206</v>
      </c>
      <c r="K793" s="73">
        <f>'RESOLUCIONES 2023'!$C793-'RESOLUCIONES 2023'!$J793</f>
        <v>-991</v>
      </c>
      <c r="L793" s="21"/>
      <c r="M793" s="21"/>
      <c r="N793" s="21"/>
      <c r="O793" s="21"/>
    </row>
    <row r="794" ht="15.75" customHeight="1">
      <c r="A794" s="73" t="s">
        <v>7852</v>
      </c>
      <c r="B794" s="351">
        <v>792.0</v>
      </c>
      <c r="C794" s="130">
        <v>45215.0</v>
      </c>
      <c r="D794" s="73" t="s">
        <v>10900</v>
      </c>
      <c r="E794" s="130" t="s">
        <v>10901</v>
      </c>
      <c r="F794" s="73" t="s">
        <v>18</v>
      </c>
      <c r="G794" s="329" t="s">
        <v>4642</v>
      </c>
      <c r="H794" s="287"/>
      <c r="I794" s="285"/>
      <c r="J794" s="22">
        <f t="shared" si="1"/>
        <v>46206</v>
      </c>
      <c r="K794" s="73">
        <f>'RESOLUCIONES 2023'!$C794-'RESOLUCIONES 2023'!$J794</f>
        <v>-991</v>
      </c>
      <c r="L794" s="21"/>
      <c r="M794" s="21"/>
      <c r="N794" s="21"/>
      <c r="O794" s="21"/>
    </row>
    <row r="795" ht="15.75" customHeight="1">
      <c r="A795" s="73" t="s">
        <v>7852</v>
      </c>
      <c r="B795" s="351">
        <v>793.0</v>
      </c>
      <c r="C795" s="130">
        <v>45215.0</v>
      </c>
      <c r="D795" s="73" t="s">
        <v>10902</v>
      </c>
      <c r="E795" s="130" t="s">
        <v>10903</v>
      </c>
      <c r="F795" s="73" t="s">
        <v>18</v>
      </c>
      <c r="G795" s="329" t="s">
        <v>2663</v>
      </c>
      <c r="H795" s="287"/>
      <c r="I795" s="285"/>
      <c r="J795" s="22">
        <f t="shared" si="1"/>
        <v>46206</v>
      </c>
      <c r="K795" s="73">
        <f>'RESOLUCIONES 2023'!$C795-'RESOLUCIONES 2023'!$J795</f>
        <v>-991</v>
      </c>
      <c r="L795" s="21"/>
      <c r="M795" s="21"/>
      <c r="N795" s="21"/>
      <c r="O795" s="21"/>
    </row>
    <row r="796" ht="15.75" customHeight="1">
      <c r="A796" s="73" t="s">
        <v>7852</v>
      </c>
      <c r="B796" s="351">
        <v>794.0</v>
      </c>
      <c r="C796" s="130">
        <v>45215.0</v>
      </c>
      <c r="D796" s="73" t="s">
        <v>10904</v>
      </c>
      <c r="E796" s="130" t="s">
        <v>10905</v>
      </c>
      <c r="F796" s="73" t="s">
        <v>18</v>
      </c>
      <c r="G796" s="169" t="s">
        <v>10906</v>
      </c>
      <c r="H796" s="287"/>
      <c r="I796" s="285"/>
      <c r="J796" s="22">
        <f t="shared" si="1"/>
        <v>46206</v>
      </c>
      <c r="K796" s="73">
        <f>'RESOLUCIONES 2023'!$C796-'RESOLUCIONES 2023'!$J796</f>
        <v>-991</v>
      </c>
      <c r="L796" s="21"/>
      <c r="M796" s="21"/>
      <c r="N796" s="21"/>
      <c r="O796" s="21"/>
    </row>
    <row r="797" ht="15.75" customHeight="1">
      <c r="A797" s="73" t="s">
        <v>7852</v>
      </c>
      <c r="B797" s="351">
        <v>795.0</v>
      </c>
      <c r="C797" s="130">
        <v>45215.0</v>
      </c>
      <c r="D797" s="73" t="s">
        <v>2750</v>
      </c>
      <c r="E797" s="130" t="s">
        <v>10907</v>
      </c>
      <c r="F797" s="73" t="s">
        <v>18</v>
      </c>
      <c r="G797" s="169" t="s">
        <v>4966</v>
      </c>
      <c r="H797" s="287"/>
      <c r="I797" s="285"/>
      <c r="J797" s="22">
        <f t="shared" si="1"/>
        <v>46206</v>
      </c>
      <c r="K797" s="73">
        <f>'RESOLUCIONES 2023'!$C797-'RESOLUCIONES 2023'!$J797</f>
        <v>-991</v>
      </c>
      <c r="L797" s="21"/>
      <c r="M797" s="21"/>
      <c r="N797" s="21"/>
      <c r="O797" s="21"/>
    </row>
    <row r="798" ht="15.75" customHeight="1">
      <c r="A798" s="73" t="s">
        <v>7852</v>
      </c>
      <c r="B798" s="351">
        <v>796.0</v>
      </c>
      <c r="C798" s="130">
        <v>45215.0</v>
      </c>
      <c r="D798" s="73" t="s">
        <v>10908</v>
      </c>
      <c r="E798" s="130" t="s">
        <v>10909</v>
      </c>
      <c r="F798" s="73" t="s">
        <v>18</v>
      </c>
      <c r="G798" s="169" t="s">
        <v>2540</v>
      </c>
      <c r="H798" s="287"/>
      <c r="I798" s="285"/>
      <c r="J798" s="22">
        <f t="shared" si="1"/>
        <v>46206</v>
      </c>
      <c r="K798" s="73">
        <f>'RESOLUCIONES 2023'!$C798-'RESOLUCIONES 2023'!$J798</f>
        <v>-991</v>
      </c>
      <c r="L798" s="21"/>
      <c r="M798" s="21"/>
      <c r="N798" s="21"/>
      <c r="O798" s="21"/>
    </row>
    <row r="799" ht="15.75" customHeight="1">
      <c r="A799" s="73" t="s">
        <v>7852</v>
      </c>
      <c r="B799" s="351">
        <v>797.0</v>
      </c>
      <c r="C799" s="130">
        <v>45215.0</v>
      </c>
      <c r="D799" s="73" t="s">
        <v>10910</v>
      </c>
      <c r="E799" s="130" t="s">
        <v>10911</v>
      </c>
      <c r="F799" s="73" t="s">
        <v>18</v>
      </c>
      <c r="G799" s="169" t="s">
        <v>8653</v>
      </c>
      <c r="H799" s="287"/>
      <c r="I799" s="285"/>
      <c r="J799" s="22">
        <f t="shared" si="1"/>
        <v>46206</v>
      </c>
      <c r="K799" s="73">
        <f>'RESOLUCIONES 2023'!$C799-'RESOLUCIONES 2023'!$J799</f>
        <v>-991</v>
      </c>
      <c r="L799" s="21"/>
      <c r="M799" s="21"/>
      <c r="N799" s="21"/>
      <c r="O799" s="21"/>
    </row>
    <row r="800" ht="15.75" customHeight="1">
      <c r="A800" s="73" t="s">
        <v>7852</v>
      </c>
      <c r="B800" s="351">
        <v>798.0</v>
      </c>
      <c r="C800" s="130">
        <v>45215.0</v>
      </c>
      <c r="D800" s="73" t="s">
        <v>1732</v>
      </c>
      <c r="E800" s="130" t="s">
        <v>10912</v>
      </c>
      <c r="F800" s="73" t="s">
        <v>18</v>
      </c>
      <c r="G800" s="169" t="s">
        <v>4554</v>
      </c>
      <c r="H800" s="287"/>
      <c r="I800" s="285"/>
      <c r="J800" s="22">
        <f t="shared" si="1"/>
        <v>46206</v>
      </c>
      <c r="K800" s="73">
        <f>'RESOLUCIONES 2023'!$C800-'RESOLUCIONES 2023'!$J800</f>
        <v>-991</v>
      </c>
      <c r="L800" s="21"/>
      <c r="M800" s="21"/>
      <c r="N800" s="21"/>
      <c r="O800" s="21"/>
    </row>
    <row r="801" ht="15.75" customHeight="1">
      <c r="A801" s="73" t="s">
        <v>7852</v>
      </c>
      <c r="B801" s="351">
        <v>799.0</v>
      </c>
      <c r="C801" s="130">
        <v>45215.0</v>
      </c>
      <c r="D801" s="73" t="s">
        <v>10444</v>
      </c>
      <c r="E801" s="130" t="s">
        <v>10445</v>
      </c>
      <c r="F801" s="73" t="s">
        <v>8629</v>
      </c>
      <c r="G801" s="169"/>
      <c r="H801" s="287"/>
      <c r="I801" s="285"/>
      <c r="J801" s="22">
        <f t="shared" si="1"/>
        <v>46206</v>
      </c>
      <c r="K801" s="73">
        <f>'RESOLUCIONES 2023'!$C801-'RESOLUCIONES 2023'!$J801</f>
        <v>-991</v>
      </c>
      <c r="L801" s="21"/>
      <c r="M801" s="21"/>
      <c r="N801" s="21"/>
      <c r="O801" s="21"/>
    </row>
    <row r="802" ht="15.75" customHeight="1">
      <c r="A802" s="73" t="s">
        <v>7852</v>
      </c>
      <c r="B802" s="351">
        <v>800.0</v>
      </c>
      <c r="C802" s="130">
        <v>45216.0</v>
      </c>
      <c r="D802" s="73" t="s">
        <v>10424</v>
      </c>
      <c r="E802" s="130" t="s">
        <v>10531</v>
      </c>
      <c r="F802" s="73" t="s">
        <v>1624</v>
      </c>
      <c r="G802" s="169"/>
      <c r="H802" s="287"/>
      <c r="I802" s="285"/>
      <c r="J802" s="22">
        <f t="shared" si="1"/>
        <v>46206</v>
      </c>
      <c r="K802" s="73">
        <f>'RESOLUCIONES 2023'!$C802-'RESOLUCIONES 2023'!$J802</f>
        <v>-990</v>
      </c>
      <c r="L802" s="21"/>
      <c r="M802" s="21"/>
      <c r="N802" s="21"/>
      <c r="O802" s="21"/>
    </row>
    <row r="803" ht="15.75" customHeight="1">
      <c r="A803" s="73" t="s">
        <v>7852</v>
      </c>
      <c r="B803" s="351">
        <v>801.0</v>
      </c>
      <c r="C803" s="130">
        <v>45216.0</v>
      </c>
      <c r="D803" s="350" t="s">
        <v>2142</v>
      </c>
      <c r="E803" s="130" t="s">
        <v>10535</v>
      </c>
      <c r="F803" s="73" t="s">
        <v>1624</v>
      </c>
      <c r="G803" s="169"/>
      <c r="H803" s="287"/>
      <c r="I803" s="285"/>
      <c r="J803" s="22">
        <f t="shared" si="1"/>
        <v>46206</v>
      </c>
      <c r="K803" s="73">
        <f>'RESOLUCIONES 2023'!$C803-'RESOLUCIONES 2023'!$J803</f>
        <v>-990</v>
      </c>
      <c r="L803" s="21"/>
      <c r="M803" s="21"/>
      <c r="N803" s="21"/>
      <c r="O803" s="21"/>
    </row>
    <row r="804" ht="15.75" customHeight="1">
      <c r="A804" s="73" t="s">
        <v>7852</v>
      </c>
      <c r="B804" s="351">
        <v>802.0</v>
      </c>
      <c r="C804" s="130">
        <v>45216.0</v>
      </c>
      <c r="D804" s="73" t="s">
        <v>10474</v>
      </c>
      <c r="E804" s="130" t="s">
        <v>5302</v>
      </c>
      <c r="F804" s="73" t="s">
        <v>131</v>
      </c>
      <c r="G804" s="169"/>
      <c r="H804" s="287"/>
      <c r="I804" s="285"/>
      <c r="J804" s="22">
        <f t="shared" si="1"/>
        <v>46206</v>
      </c>
      <c r="K804" s="73">
        <f>'RESOLUCIONES 2023'!$C804-'RESOLUCIONES 2023'!$J804</f>
        <v>-990</v>
      </c>
      <c r="L804" s="21"/>
      <c r="M804" s="21"/>
      <c r="N804" s="21"/>
      <c r="O804" s="21"/>
    </row>
    <row r="805" ht="15.75" customHeight="1">
      <c r="A805" s="73" t="s">
        <v>7852</v>
      </c>
      <c r="B805" s="351">
        <v>803.0</v>
      </c>
      <c r="C805" s="130">
        <v>45216.0</v>
      </c>
      <c r="D805" s="73" t="s">
        <v>9637</v>
      </c>
      <c r="E805" s="130" t="s">
        <v>9854</v>
      </c>
      <c r="F805" s="73" t="s">
        <v>131</v>
      </c>
      <c r="G805" s="169"/>
      <c r="H805" s="287"/>
      <c r="I805" s="285"/>
      <c r="J805" s="22">
        <f t="shared" si="1"/>
        <v>46206</v>
      </c>
      <c r="K805" s="73">
        <f>'RESOLUCIONES 2023'!$C805-'RESOLUCIONES 2023'!$J805</f>
        <v>-990</v>
      </c>
      <c r="L805" s="21"/>
      <c r="M805" s="21"/>
      <c r="N805" s="21"/>
      <c r="O805" s="21"/>
    </row>
    <row r="806" ht="15.75" customHeight="1">
      <c r="A806" s="73" t="s">
        <v>7852</v>
      </c>
      <c r="B806" s="351">
        <v>804.0</v>
      </c>
      <c r="C806" s="130">
        <v>45216.0</v>
      </c>
      <c r="D806" s="73" t="s">
        <v>10913</v>
      </c>
      <c r="E806" s="130" t="s">
        <v>1510</v>
      </c>
      <c r="F806" s="73" t="s">
        <v>131</v>
      </c>
      <c r="G806" s="169"/>
      <c r="H806" s="800"/>
      <c r="I806" s="285"/>
      <c r="J806" s="22">
        <f t="shared" si="1"/>
        <v>46206</v>
      </c>
      <c r="K806" s="73">
        <f>'RESOLUCIONES 2023'!$C806-'RESOLUCIONES 2023'!$J806</f>
        <v>-990</v>
      </c>
      <c r="L806" s="21"/>
      <c r="M806" s="21"/>
      <c r="N806" s="21"/>
      <c r="O806" s="21"/>
    </row>
    <row r="807" ht="15.75" customHeight="1">
      <c r="A807" s="73" t="s">
        <v>7852</v>
      </c>
      <c r="B807" s="351">
        <v>805.0</v>
      </c>
      <c r="C807" s="130">
        <v>45216.0</v>
      </c>
      <c r="D807" s="73" t="s">
        <v>7340</v>
      </c>
      <c r="E807" s="130" t="s">
        <v>10914</v>
      </c>
      <c r="F807" s="73" t="s">
        <v>7469</v>
      </c>
      <c r="G807" s="169"/>
      <c r="H807" s="295"/>
      <c r="I807" s="285"/>
      <c r="J807" s="22">
        <f t="shared" si="1"/>
        <v>46206</v>
      </c>
      <c r="K807" s="73">
        <f>'RESOLUCIONES 2023'!$C807-'RESOLUCIONES 2023'!$J807</f>
        <v>-990</v>
      </c>
      <c r="L807" s="21"/>
      <c r="M807" s="21"/>
      <c r="N807" s="21"/>
      <c r="O807" s="21"/>
    </row>
    <row r="808" ht="15.75" customHeight="1">
      <c r="A808" s="73" t="s">
        <v>7852</v>
      </c>
      <c r="B808" s="351">
        <v>806.0</v>
      </c>
      <c r="C808" s="130">
        <v>45216.0</v>
      </c>
      <c r="D808" s="73" t="s">
        <v>8582</v>
      </c>
      <c r="E808" s="130" t="s">
        <v>10915</v>
      </c>
      <c r="F808" s="73" t="s">
        <v>7469</v>
      </c>
      <c r="G808" s="169"/>
      <c r="H808" s="295"/>
      <c r="I808" s="285"/>
      <c r="J808" s="22">
        <f t="shared" si="1"/>
        <v>46206</v>
      </c>
      <c r="K808" s="73">
        <f>'RESOLUCIONES 2023'!$C808-'RESOLUCIONES 2023'!$J808</f>
        <v>-990</v>
      </c>
      <c r="L808" s="21"/>
      <c r="M808" s="21"/>
      <c r="N808" s="21"/>
      <c r="O808" s="21"/>
    </row>
    <row r="809" ht="15.75" customHeight="1">
      <c r="A809" s="73" t="s">
        <v>7852</v>
      </c>
      <c r="B809" s="351">
        <v>807.0</v>
      </c>
      <c r="C809" s="130">
        <v>45216.0</v>
      </c>
      <c r="D809" s="73" t="s">
        <v>4506</v>
      </c>
      <c r="E809" s="130" t="s">
        <v>10916</v>
      </c>
      <c r="F809" s="73" t="s">
        <v>7469</v>
      </c>
      <c r="G809" s="169"/>
      <c r="H809" s="295"/>
      <c r="I809" s="285"/>
      <c r="J809" s="22">
        <f t="shared" si="1"/>
        <v>46206</v>
      </c>
      <c r="K809" s="73">
        <f>'RESOLUCIONES 2023'!$C809-'RESOLUCIONES 2023'!$J809</f>
        <v>-990</v>
      </c>
      <c r="L809" s="21"/>
      <c r="M809" s="21"/>
      <c r="N809" s="21"/>
      <c r="O809" s="21"/>
    </row>
    <row r="810" ht="15.75" customHeight="1">
      <c r="A810" s="73" t="s">
        <v>7852</v>
      </c>
      <c r="B810" s="351">
        <v>808.0</v>
      </c>
      <c r="C810" s="130">
        <v>45218.0</v>
      </c>
      <c r="D810" s="73" t="s">
        <v>1467</v>
      </c>
      <c r="E810" s="130" t="s">
        <v>10917</v>
      </c>
      <c r="F810" s="73" t="s">
        <v>1593</v>
      </c>
      <c r="G810" s="294" t="s">
        <v>10731</v>
      </c>
      <c r="H810" s="287"/>
      <c r="I810" s="285"/>
      <c r="J810" s="22">
        <f t="shared" si="1"/>
        <v>46206</v>
      </c>
      <c r="K810" s="73">
        <f>'RESOLUCIONES 2023'!$C810-'RESOLUCIONES 2023'!$J810</f>
        <v>-988</v>
      </c>
      <c r="L810" s="21"/>
      <c r="M810" s="21"/>
      <c r="N810" s="21"/>
      <c r="O810" s="21"/>
    </row>
    <row r="811" ht="15.75" customHeight="1">
      <c r="A811" s="73" t="s">
        <v>7852</v>
      </c>
      <c r="B811" s="351">
        <v>809.0</v>
      </c>
      <c r="C811" s="130">
        <v>45219.0</v>
      </c>
      <c r="D811" s="73" t="s">
        <v>10918</v>
      </c>
      <c r="E811" s="130" t="s">
        <v>10919</v>
      </c>
      <c r="F811" s="73" t="s">
        <v>18</v>
      </c>
      <c r="G811" s="169"/>
      <c r="H811" s="287"/>
      <c r="I811" s="285"/>
      <c r="J811" s="22">
        <f t="shared" si="1"/>
        <v>46206</v>
      </c>
      <c r="K811" s="73">
        <f>'RESOLUCIONES 2023'!$C811-'RESOLUCIONES 2023'!$J811</f>
        <v>-987</v>
      </c>
      <c r="L811" s="21"/>
      <c r="M811" s="21"/>
      <c r="N811" s="21"/>
      <c r="O811" s="21"/>
    </row>
    <row r="812" ht="15.75" customHeight="1">
      <c r="A812" s="73" t="s">
        <v>7852</v>
      </c>
      <c r="B812" s="351">
        <v>810.0</v>
      </c>
      <c r="C812" s="130">
        <v>45219.0</v>
      </c>
      <c r="D812" s="73" t="s">
        <v>10920</v>
      </c>
      <c r="E812" s="130" t="s">
        <v>10921</v>
      </c>
      <c r="F812" s="73" t="s">
        <v>18</v>
      </c>
      <c r="G812" s="169"/>
      <c r="H812" s="287"/>
      <c r="I812" s="285"/>
      <c r="J812" s="22">
        <f t="shared" si="1"/>
        <v>46206</v>
      </c>
      <c r="K812" s="73">
        <f>'RESOLUCIONES 2023'!$C812-'RESOLUCIONES 2023'!$J812</f>
        <v>-987</v>
      </c>
      <c r="L812" s="21"/>
      <c r="M812" s="21"/>
      <c r="N812" s="21"/>
      <c r="O812" s="21"/>
    </row>
    <row r="813" ht="15.75" customHeight="1">
      <c r="A813" s="73" t="s">
        <v>7852</v>
      </c>
      <c r="B813" s="351">
        <v>811.0</v>
      </c>
      <c r="C813" s="130">
        <v>45219.0</v>
      </c>
      <c r="D813" s="73" t="s">
        <v>10424</v>
      </c>
      <c r="E813" s="130" t="s">
        <v>10425</v>
      </c>
      <c r="F813" s="73" t="s">
        <v>8629</v>
      </c>
      <c r="G813" s="169"/>
      <c r="H813" s="287"/>
      <c r="I813" s="285"/>
      <c r="J813" s="22">
        <f t="shared" si="1"/>
        <v>46206</v>
      </c>
      <c r="K813" s="73">
        <f>'RESOLUCIONES 2023'!$C813-'RESOLUCIONES 2023'!$J813</f>
        <v>-987</v>
      </c>
      <c r="L813" s="21"/>
      <c r="M813" s="21"/>
      <c r="N813" s="21"/>
      <c r="O813" s="21"/>
    </row>
    <row r="814" ht="15.75" customHeight="1">
      <c r="A814" s="73" t="s">
        <v>7852</v>
      </c>
      <c r="B814" s="351">
        <v>812.0</v>
      </c>
      <c r="C814" s="130">
        <v>45219.0</v>
      </c>
      <c r="D814" s="73" t="s">
        <v>10431</v>
      </c>
      <c r="E814" s="130" t="s">
        <v>10432</v>
      </c>
      <c r="F814" s="73" t="s">
        <v>8629</v>
      </c>
      <c r="G814" s="300"/>
      <c r="H814" s="287"/>
      <c r="I814" s="285"/>
      <c r="J814" s="22">
        <f t="shared" si="1"/>
        <v>46206</v>
      </c>
      <c r="K814" s="73">
        <f>'RESOLUCIONES 2023'!$C814-'RESOLUCIONES 2023'!$J814</f>
        <v>-987</v>
      </c>
      <c r="L814" s="21"/>
      <c r="M814" s="21"/>
      <c r="N814" s="21"/>
      <c r="O814" s="21"/>
    </row>
    <row r="815" ht="15.75" customHeight="1">
      <c r="A815" s="73" t="s">
        <v>7852</v>
      </c>
      <c r="B815" s="351">
        <v>813.0</v>
      </c>
      <c r="C815" s="130">
        <v>45219.0</v>
      </c>
      <c r="D815" s="73" t="s">
        <v>2142</v>
      </c>
      <c r="E815" s="130" t="s">
        <v>10480</v>
      </c>
      <c r="F815" s="73" t="s">
        <v>8629</v>
      </c>
      <c r="G815" s="300"/>
      <c r="H815" s="287"/>
      <c r="I815" s="285"/>
      <c r="J815" s="22">
        <f t="shared" si="1"/>
        <v>46206</v>
      </c>
      <c r="K815" s="73">
        <f>'RESOLUCIONES 2023'!$C815-'RESOLUCIONES 2023'!$J815</f>
        <v>-987</v>
      </c>
      <c r="L815" s="21"/>
      <c r="M815" s="21"/>
      <c r="N815" s="21"/>
      <c r="O815" s="21"/>
    </row>
    <row r="816" ht="15.75" customHeight="1">
      <c r="A816" s="73" t="s">
        <v>7852</v>
      </c>
      <c r="B816" s="351">
        <v>814.0</v>
      </c>
      <c r="C816" s="130">
        <v>45222.0</v>
      </c>
      <c r="D816" s="73" t="s">
        <v>10922</v>
      </c>
      <c r="E816" s="130" t="s">
        <v>10923</v>
      </c>
      <c r="F816" s="73" t="s">
        <v>2751</v>
      </c>
      <c r="G816" s="169"/>
      <c r="H816" s="287"/>
      <c r="I816" s="285"/>
      <c r="J816" s="22">
        <f t="shared" si="1"/>
        <v>46206</v>
      </c>
      <c r="K816" s="73">
        <f>'RESOLUCIONES 2023'!$C816-'RESOLUCIONES 2023'!$J816</f>
        <v>-984</v>
      </c>
      <c r="L816" s="21"/>
      <c r="M816" s="21"/>
      <c r="N816" s="21"/>
      <c r="O816" s="21"/>
    </row>
    <row r="817" ht="15.75" customHeight="1">
      <c r="A817" s="73" t="s">
        <v>7852</v>
      </c>
      <c r="B817" s="351">
        <v>815.0</v>
      </c>
      <c r="C817" s="130">
        <v>45222.0</v>
      </c>
      <c r="D817" s="73" t="s">
        <v>5513</v>
      </c>
      <c r="E817" s="130" t="s">
        <v>5514</v>
      </c>
      <c r="F817" s="73" t="s">
        <v>2751</v>
      </c>
      <c r="G817" s="169"/>
      <c r="H817" s="287"/>
      <c r="I817" s="285"/>
      <c r="J817" s="22">
        <f t="shared" si="1"/>
        <v>46206</v>
      </c>
      <c r="K817" s="73">
        <f>'RESOLUCIONES 2023'!$C817-'RESOLUCIONES 2023'!$J817</f>
        <v>-984</v>
      </c>
      <c r="L817" s="21"/>
      <c r="M817" s="21"/>
      <c r="N817" s="21"/>
      <c r="O817" s="21"/>
    </row>
    <row r="818" ht="15.75" customHeight="1">
      <c r="A818" s="73" t="s">
        <v>7852</v>
      </c>
      <c r="B818" s="351">
        <v>816.0</v>
      </c>
      <c r="C818" s="130">
        <v>45222.0</v>
      </c>
      <c r="D818" s="73" t="s">
        <v>10927</v>
      </c>
      <c r="E818" s="130" t="s">
        <v>10928</v>
      </c>
      <c r="F818" s="73" t="s">
        <v>2751</v>
      </c>
      <c r="G818" s="169"/>
      <c r="H818" s="287"/>
      <c r="I818" s="285"/>
      <c r="J818" s="22">
        <f t="shared" si="1"/>
        <v>46206</v>
      </c>
      <c r="K818" s="73">
        <f>'RESOLUCIONES 2023'!$C818-'RESOLUCIONES 2023'!$J818</f>
        <v>-984</v>
      </c>
      <c r="L818" s="21"/>
      <c r="M818" s="21"/>
      <c r="N818" s="21"/>
      <c r="O818" s="21"/>
    </row>
    <row r="819" ht="15.75" customHeight="1">
      <c r="A819" s="73" t="s">
        <v>7852</v>
      </c>
      <c r="B819" s="351">
        <v>817.0</v>
      </c>
      <c r="C819" s="130">
        <v>45222.0</v>
      </c>
      <c r="D819" s="73" t="s">
        <v>10930</v>
      </c>
      <c r="E819" s="130" t="s">
        <v>10931</v>
      </c>
      <c r="F819" s="73" t="s">
        <v>2751</v>
      </c>
      <c r="G819" s="169"/>
      <c r="H819" s="287"/>
      <c r="I819" s="285"/>
      <c r="J819" s="22">
        <f t="shared" si="1"/>
        <v>46206</v>
      </c>
      <c r="K819" s="73">
        <f>'RESOLUCIONES 2023'!$C819-'RESOLUCIONES 2023'!$J819</f>
        <v>-984</v>
      </c>
      <c r="L819" s="21"/>
      <c r="M819" s="21"/>
      <c r="N819" s="21"/>
      <c r="O819" s="21"/>
    </row>
    <row r="820" ht="15.75" customHeight="1">
      <c r="A820" s="73" t="s">
        <v>7852</v>
      </c>
      <c r="B820" s="351">
        <v>818.0</v>
      </c>
      <c r="C820" s="130">
        <v>45222.0</v>
      </c>
      <c r="D820" s="73" t="s">
        <v>10933</v>
      </c>
      <c r="E820" s="130" t="s">
        <v>8606</v>
      </c>
      <c r="F820" s="73" t="s">
        <v>2751</v>
      </c>
      <c r="G820" s="169"/>
      <c r="H820" s="287"/>
      <c r="I820" s="285"/>
      <c r="J820" s="22">
        <f t="shared" si="1"/>
        <v>46206</v>
      </c>
      <c r="K820" s="73">
        <f>'RESOLUCIONES 2023'!$C820-'RESOLUCIONES 2023'!$J820</f>
        <v>-984</v>
      </c>
      <c r="L820" s="21"/>
      <c r="M820" s="21"/>
      <c r="N820" s="21"/>
      <c r="O820" s="21"/>
    </row>
    <row r="821" ht="15.75" customHeight="1">
      <c r="A821" s="73" t="s">
        <v>7852</v>
      </c>
      <c r="B821" s="351">
        <v>819.0</v>
      </c>
      <c r="C821" s="130">
        <v>45222.0</v>
      </c>
      <c r="D821" s="73" t="s">
        <v>10934</v>
      </c>
      <c r="E821" s="130" t="s">
        <v>2910</v>
      </c>
      <c r="F821" s="73" t="s">
        <v>2751</v>
      </c>
      <c r="G821" s="169"/>
      <c r="H821" s="287"/>
      <c r="I821" s="285"/>
      <c r="J821" s="22">
        <f t="shared" si="1"/>
        <v>46206</v>
      </c>
      <c r="K821" s="73">
        <f>'RESOLUCIONES 2023'!$C821-'RESOLUCIONES 2023'!$J821</f>
        <v>-984</v>
      </c>
      <c r="L821" s="21"/>
      <c r="M821" s="21"/>
      <c r="N821" s="21"/>
      <c r="O821" s="21"/>
    </row>
    <row r="822" ht="15.75" customHeight="1">
      <c r="A822" s="73" t="s">
        <v>7852</v>
      </c>
      <c r="B822" s="351">
        <v>820.0</v>
      </c>
      <c r="C822" s="130">
        <v>45222.0</v>
      </c>
      <c r="D822" s="73" t="s">
        <v>10935</v>
      </c>
      <c r="E822" s="130" t="s">
        <v>10936</v>
      </c>
      <c r="F822" s="73" t="s">
        <v>2751</v>
      </c>
      <c r="G822" s="169"/>
      <c r="H822" s="287"/>
      <c r="I822" s="285"/>
      <c r="J822" s="22">
        <f t="shared" si="1"/>
        <v>46206</v>
      </c>
      <c r="K822" s="73">
        <f>'RESOLUCIONES 2023'!$C822-'RESOLUCIONES 2023'!$J822</f>
        <v>-984</v>
      </c>
      <c r="L822" s="21"/>
      <c r="M822" s="21"/>
      <c r="N822" s="21"/>
      <c r="O822" s="21"/>
    </row>
    <row r="823" ht="15.75" customHeight="1">
      <c r="A823" s="73" t="s">
        <v>7852</v>
      </c>
      <c r="B823" s="351">
        <v>821.0</v>
      </c>
      <c r="C823" s="130">
        <v>45222.0</v>
      </c>
      <c r="D823" s="73" t="s">
        <v>10075</v>
      </c>
      <c r="E823" s="130" t="s">
        <v>10171</v>
      </c>
      <c r="F823" s="73" t="s">
        <v>2751</v>
      </c>
      <c r="G823" s="169"/>
      <c r="H823" s="287"/>
      <c r="I823" s="285"/>
      <c r="J823" s="22">
        <f t="shared" si="1"/>
        <v>46206</v>
      </c>
      <c r="K823" s="73">
        <f>'RESOLUCIONES 2023'!$C823-'RESOLUCIONES 2023'!$J823</f>
        <v>-984</v>
      </c>
      <c r="L823" s="21"/>
      <c r="M823" s="21"/>
      <c r="N823" s="21"/>
      <c r="O823" s="21"/>
    </row>
    <row r="824" ht="15.75" customHeight="1">
      <c r="A824" s="73" t="s">
        <v>7852</v>
      </c>
      <c r="B824" s="351">
        <v>822.0</v>
      </c>
      <c r="C824" s="130">
        <v>45222.0</v>
      </c>
      <c r="D824" s="73" t="s">
        <v>2348</v>
      </c>
      <c r="E824" s="130" t="s">
        <v>10436</v>
      </c>
      <c r="F824" s="73" t="s">
        <v>8629</v>
      </c>
      <c r="G824" s="169"/>
      <c r="H824" s="287"/>
      <c r="I824" s="285"/>
      <c r="J824" s="22">
        <f t="shared" si="1"/>
        <v>46206</v>
      </c>
      <c r="K824" s="73">
        <f>'RESOLUCIONES 2023'!$C824-'RESOLUCIONES 2023'!$J824</f>
        <v>-984</v>
      </c>
      <c r="L824" s="21"/>
      <c r="M824" s="21"/>
      <c r="N824" s="21"/>
      <c r="O824" s="21"/>
    </row>
    <row r="825" ht="15.75" customHeight="1">
      <c r="A825" s="73" t="s">
        <v>7852</v>
      </c>
      <c r="B825" s="351">
        <v>823.0</v>
      </c>
      <c r="C825" s="130">
        <v>45222.0</v>
      </c>
      <c r="D825" s="73" t="s">
        <v>8503</v>
      </c>
      <c r="E825" s="130" t="s">
        <v>9210</v>
      </c>
      <c r="F825" s="73" t="s">
        <v>8629</v>
      </c>
      <c r="G825" s="169"/>
      <c r="H825" s="287"/>
      <c r="I825" s="285"/>
      <c r="J825" s="22">
        <f t="shared" si="1"/>
        <v>46206</v>
      </c>
      <c r="K825" s="73">
        <f>'RESOLUCIONES 2023'!$C825-'RESOLUCIONES 2023'!$J825</f>
        <v>-984</v>
      </c>
      <c r="L825" s="21"/>
      <c r="M825" s="21"/>
      <c r="N825" s="21"/>
      <c r="O825" s="21"/>
    </row>
    <row r="826" ht="15.75" customHeight="1">
      <c r="A826" s="73" t="s">
        <v>7852</v>
      </c>
      <c r="B826" s="351">
        <v>824.0</v>
      </c>
      <c r="C826" s="130">
        <v>45222.0</v>
      </c>
      <c r="D826" s="73" t="s">
        <v>10803</v>
      </c>
      <c r="E826" s="130" t="s">
        <v>10427</v>
      </c>
      <c r="F826" s="73" t="s">
        <v>8629</v>
      </c>
      <c r="G826" s="169"/>
      <c r="H826" s="287"/>
      <c r="I826" s="285"/>
      <c r="J826" s="22">
        <f t="shared" si="1"/>
        <v>46206</v>
      </c>
      <c r="K826" s="73">
        <f>'RESOLUCIONES 2023'!$C826-'RESOLUCIONES 2023'!$J826</f>
        <v>-984</v>
      </c>
      <c r="L826" s="21"/>
      <c r="M826" s="21"/>
      <c r="N826" s="21"/>
      <c r="O826" s="21"/>
    </row>
    <row r="827" ht="15.75" customHeight="1">
      <c r="A827" s="73" t="s">
        <v>7852</v>
      </c>
      <c r="B827" s="351">
        <v>825.0</v>
      </c>
      <c r="C827" s="130">
        <v>45224.0</v>
      </c>
      <c r="D827" s="73" t="s">
        <v>2001</v>
      </c>
      <c r="E827" s="130" t="s">
        <v>10465</v>
      </c>
      <c r="F827" s="73" t="s">
        <v>8629</v>
      </c>
      <c r="G827" s="169"/>
      <c r="H827" s="287"/>
      <c r="I827" s="285"/>
      <c r="J827" s="22">
        <f t="shared" si="1"/>
        <v>46206</v>
      </c>
      <c r="K827" s="73">
        <f>'RESOLUCIONES 2023'!$C827-'RESOLUCIONES 2023'!$J827</f>
        <v>-982</v>
      </c>
      <c r="L827" s="21"/>
      <c r="M827" s="21"/>
      <c r="N827" s="21"/>
      <c r="O827" s="21"/>
    </row>
    <row r="828" ht="15.75" customHeight="1">
      <c r="A828" s="73" t="s">
        <v>7852</v>
      </c>
      <c r="B828" s="351">
        <v>826.0</v>
      </c>
      <c r="C828" s="130">
        <v>45224.0</v>
      </c>
      <c r="D828" s="73" t="s">
        <v>8753</v>
      </c>
      <c r="E828" s="130" t="s">
        <v>8754</v>
      </c>
      <c r="F828" s="73" t="s">
        <v>8629</v>
      </c>
      <c r="G828" s="169"/>
      <c r="H828" s="287"/>
      <c r="I828" s="285"/>
      <c r="J828" s="22">
        <f t="shared" si="1"/>
        <v>46206</v>
      </c>
      <c r="K828" s="73">
        <f>'RESOLUCIONES 2023'!$C828-'RESOLUCIONES 2023'!$J828</f>
        <v>-982</v>
      </c>
      <c r="L828" s="21"/>
      <c r="M828" s="21"/>
      <c r="N828" s="21"/>
      <c r="O828" s="21"/>
    </row>
    <row r="829" ht="15.75" customHeight="1">
      <c r="A829" s="73" t="s">
        <v>7852</v>
      </c>
      <c r="B829" s="351">
        <v>827.0</v>
      </c>
      <c r="C829" s="130">
        <v>45224.0</v>
      </c>
      <c r="D829" s="73" t="s">
        <v>2323</v>
      </c>
      <c r="E829" s="130" t="s">
        <v>3065</v>
      </c>
      <c r="F829" s="73" t="s">
        <v>9965</v>
      </c>
      <c r="G829" s="169"/>
      <c r="H829" s="287"/>
      <c r="I829" s="285"/>
      <c r="J829" s="22">
        <f t="shared" si="1"/>
        <v>46206</v>
      </c>
      <c r="K829" s="73">
        <f>'RESOLUCIONES 2023'!$C829-'RESOLUCIONES 2023'!$J829</f>
        <v>-982</v>
      </c>
      <c r="L829" s="21"/>
      <c r="M829" s="21"/>
      <c r="N829" s="21"/>
      <c r="O829" s="21"/>
    </row>
    <row r="830" ht="15.75" customHeight="1">
      <c r="A830" s="73" t="s">
        <v>7852</v>
      </c>
      <c r="B830" s="351">
        <v>828.0</v>
      </c>
      <c r="C830" s="130">
        <v>45224.0</v>
      </c>
      <c r="D830" s="73" t="s">
        <v>7035</v>
      </c>
      <c r="E830" s="130" t="s">
        <v>7418</v>
      </c>
      <c r="F830" s="73" t="s">
        <v>9965</v>
      </c>
      <c r="G830" s="169"/>
      <c r="H830" s="287"/>
      <c r="I830" s="285"/>
      <c r="J830" s="22">
        <f t="shared" si="1"/>
        <v>46206</v>
      </c>
      <c r="K830" s="73">
        <f>'RESOLUCIONES 2023'!$C830-'RESOLUCIONES 2023'!$J830</f>
        <v>-982</v>
      </c>
      <c r="L830" s="21"/>
      <c r="M830" s="21"/>
      <c r="N830" s="21"/>
      <c r="O830" s="21"/>
    </row>
    <row r="831" ht="15.75" customHeight="1">
      <c r="A831" s="73" t="s">
        <v>7852</v>
      </c>
      <c r="B831" s="351">
        <v>829.0</v>
      </c>
      <c r="C831" s="130">
        <v>45224.0</v>
      </c>
      <c r="D831" s="73" t="s">
        <v>5733</v>
      </c>
      <c r="E831" s="130" t="s">
        <v>9807</v>
      </c>
      <c r="F831" s="73" t="s">
        <v>1624</v>
      </c>
      <c r="G831" s="169"/>
      <c r="H831" s="287"/>
      <c r="I831" s="285"/>
      <c r="J831" s="22">
        <f t="shared" si="1"/>
        <v>46206</v>
      </c>
      <c r="K831" s="73">
        <f>'RESOLUCIONES 2023'!$C831-'RESOLUCIONES 2023'!$J831</f>
        <v>-982</v>
      </c>
      <c r="L831" s="21"/>
      <c r="M831" s="21"/>
      <c r="N831" s="21"/>
      <c r="O831" s="21"/>
    </row>
    <row r="832" ht="15.75" customHeight="1">
      <c r="A832" s="73" t="s">
        <v>7852</v>
      </c>
      <c r="B832" s="351">
        <v>830.0</v>
      </c>
      <c r="C832" s="130">
        <v>45224.0</v>
      </c>
      <c r="D832" s="73" t="s">
        <v>10311</v>
      </c>
      <c r="E832" s="130" t="s">
        <v>10638</v>
      </c>
      <c r="F832" s="73" t="s">
        <v>1624</v>
      </c>
      <c r="G832" s="169"/>
      <c r="H832" s="287"/>
      <c r="I832" s="285"/>
      <c r="J832" s="22">
        <f t="shared" si="1"/>
        <v>46206</v>
      </c>
      <c r="K832" s="73">
        <f>'RESOLUCIONES 2023'!$C832-'RESOLUCIONES 2023'!$J832</f>
        <v>-982</v>
      </c>
      <c r="L832" s="21"/>
      <c r="M832" s="21"/>
      <c r="N832" s="21"/>
      <c r="O832" s="21"/>
    </row>
    <row r="833" ht="15.75" customHeight="1">
      <c r="A833" s="73" t="s">
        <v>7852</v>
      </c>
      <c r="B833" s="351">
        <v>831.0</v>
      </c>
      <c r="C833" s="130">
        <v>45224.0</v>
      </c>
      <c r="D833" s="73" t="s">
        <v>10940</v>
      </c>
      <c r="E833" s="130" t="s">
        <v>10651</v>
      </c>
      <c r="F833" s="73" t="s">
        <v>1624</v>
      </c>
      <c r="G833" s="169"/>
      <c r="H833" s="287"/>
      <c r="I833" s="285"/>
      <c r="J833" s="22">
        <f t="shared" si="1"/>
        <v>46206</v>
      </c>
      <c r="K833" s="73">
        <f>'RESOLUCIONES 2023'!$C833-'RESOLUCIONES 2023'!$J833</f>
        <v>-982</v>
      </c>
      <c r="L833" s="21"/>
      <c r="M833" s="21"/>
      <c r="N833" s="21"/>
      <c r="O833" s="21"/>
    </row>
    <row r="834" ht="15.75" customHeight="1">
      <c r="A834" s="73" t="s">
        <v>7852</v>
      </c>
      <c r="B834" s="351">
        <v>832.0</v>
      </c>
      <c r="C834" s="130">
        <v>45224.0</v>
      </c>
      <c r="D834" s="73" t="s">
        <v>8952</v>
      </c>
      <c r="E834" s="130" t="s">
        <v>9561</v>
      </c>
      <c r="F834" s="73" t="s">
        <v>1624</v>
      </c>
      <c r="G834" s="169"/>
      <c r="H834" s="287"/>
      <c r="I834" s="285"/>
      <c r="J834" s="22">
        <f t="shared" si="1"/>
        <v>46206</v>
      </c>
      <c r="K834" s="73">
        <f>'RESOLUCIONES 2023'!$C834-'RESOLUCIONES 2023'!$J834</f>
        <v>-982</v>
      </c>
      <c r="L834" s="21"/>
      <c r="M834" s="21"/>
      <c r="N834" s="21"/>
      <c r="O834" s="21"/>
    </row>
    <row r="835" ht="15.75" customHeight="1">
      <c r="A835" s="73" t="s">
        <v>7852</v>
      </c>
      <c r="B835" s="351">
        <v>833.0</v>
      </c>
      <c r="C835" s="130">
        <v>45224.0</v>
      </c>
      <c r="D835" s="73" t="s">
        <v>9818</v>
      </c>
      <c r="E835" s="130" t="s">
        <v>10273</v>
      </c>
      <c r="F835" s="73" t="s">
        <v>1624</v>
      </c>
      <c r="G835" s="169"/>
      <c r="H835" s="287"/>
      <c r="I835" s="285"/>
      <c r="J835" s="22">
        <f t="shared" si="1"/>
        <v>46206</v>
      </c>
      <c r="K835" s="73">
        <f>'RESOLUCIONES 2023'!$C835-'RESOLUCIONES 2023'!$J835</f>
        <v>-982</v>
      </c>
      <c r="L835" s="21"/>
      <c r="M835" s="21"/>
      <c r="N835" s="21"/>
      <c r="O835" s="21"/>
    </row>
    <row r="836" ht="15.75" customHeight="1">
      <c r="A836" s="73" t="s">
        <v>7852</v>
      </c>
      <c r="B836" s="351">
        <v>834.0</v>
      </c>
      <c r="C836" s="130">
        <v>45224.0</v>
      </c>
      <c r="D836" s="73" t="s">
        <v>8878</v>
      </c>
      <c r="E836" s="130" t="s">
        <v>8879</v>
      </c>
      <c r="F836" s="73" t="s">
        <v>1624</v>
      </c>
      <c r="G836" s="169"/>
      <c r="H836" s="287"/>
      <c r="I836" s="285"/>
      <c r="J836" s="22">
        <f t="shared" si="1"/>
        <v>46206</v>
      </c>
      <c r="K836" s="73">
        <f>'RESOLUCIONES 2023'!$C836-'RESOLUCIONES 2023'!$J836</f>
        <v>-982</v>
      </c>
      <c r="L836" s="21"/>
      <c r="M836" s="21"/>
      <c r="N836" s="21"/>
      <c r="O836" s="21"/>
    </row>
    <row r="837" ht="15.75" customHeight="1">
      <c r="A837" s="73" t="s">
        <v>7852</v>
      </c>
      <c r="B837" s="351">
        <v>835.0</v>
      </c>
      <c r="C837" s="130">
        <v>45224.0</v>
      </c>
      <c r="D837" s="73" t="s">
        <v>5564</v>
      </c>
      <c r="E837" s="130" t="s">
        <v>5998</v>
      </c>
      <c r="F837" s="73" t="s">
        <v>1624</v>
      </c>
      <c r="G837" s="169"/>
      <c r="H837" s="287"/>
      <c r="I837" s="285"/>
      <c r="J837" s="22">
        <f t="shared" si="1"/>
        <v>46206</v>
      </c>
      <c r="K837" s="73">
        <f>'RESOLUCIONES 2023'!$C837-'RESOLUCIONES 2023'!$J837</f>
        <v>-982</v>
      </c>
      <c r="L837" s="21"/>
      <c r="M837" s="21"/>
      <c r="N837" s="21"/>
      <c r="O837" s="21"/>
    </row>
    <row r="838" ht="15.75" customHeight="1">
      <c r="A838" s="73" t="s">
        <v>7852</v>
      </c>
      <c r="B838" s="351">
        <v>836.0</v>
      </c>
      <c r="C838" s="130">
        <v>45224.0</v>
      </c>
      <c r="D838" s="73" t="s">
        <v>10941</v>
      </c>
      <c r="E838" s="130" t="s">
        <v>9211</v>
      </c>
      <c r="F838" s="73" t="s">
        <v>1593</v>
      </c>
      <c r="G838" s="294" t="s">
        <v>10731</v>
      </c>
      <c r="H838" s="287"/>
      <c r="I838" s="285"/>
      <c r="J838" s="22">
        <f t="shared" si="1"/>
        <v>46206</v>
      </c>
      <c r="K838" s="73">
        <f>'RESOLUCIONES 2023'!$C838-'RESOLUCIONES 2023'!$J838</f>
        <v>-982</v>
      </c>
      <c r="L838" s="21"/>
      <c r="M838" s="21"/>
      <c r="N838" s="21"/>
      <c r="O838" s="21"/>
    </row>
    <row r="839" ht="15.75" customHeight="1">
      <c r="A839" s="73" t="s">
        <v>7852</v>
      </c>
      <c r="B839" s="351">
        <v>837.0</v>
      </c>
      <c r="C839" s="130">
        <v>45224.0</v>
      </c>
      <c r="D839" s="73" t="s">
        <v>1937</v>
      </c>
      <c r="E839" s="130" t="s">
        <v>8555</v>
      </c>
      <c r="F839" s="73" t="s">
        <v>1593</v>
      </c>
      <c r="G839" s="294" t="s">
        <v>10731</v>
      </c>
      <c r="H839" s="287"/>
      <c r="I839" s="285"/>
      <c r="J839" s="22">
        <f t="shared" si="1"/>
        <v>46206</v>
      </c>
      <c r="K839" s="73">
        <f>'RESOLUCIONES 2023'!$C839-'RESOLUCIONES 2023'!$J839</f>
        <v>-982</v>
      </c>
      <c r="L839" s="21"/>
      <c r="M839" s="21"/>
      <c r="N839" s="21"/>
      <c r="O839" s="21"/>
    </row>
    <row r="840" ht="15.75" customHeight="1">
      <c r="A840" s="73" t="s">
        <v>7852</v>
      </c>
      <c r="B840" s="351">
        <v>838.0</v>
      </c>
      <c r="C840" s="130">
        <v>45224.0</v>
      </c>
      <c r="D840" s="73" t="s">
        <v>2003</v>
      </c>
      <c r="E840" s="130" t="s">
        <v>10464</v>
      </c>
      <c r="F840" s="73" t="s">
        <v>8629</v>
      </c>
      <c r="G840" s="169"/>
      <c r="H840" s="287"/>
      <c r="I840" s="285"/>
      <c r="J840" s="22">
        <f t="shared" si="1"/>
        <v>46206</v>
      </c>
      <c r="K840" s="73">
        <f>'RESOLUCIONES 2023'!$C840-'RESOLUCIONES 2023'!$J840</f>
        <v>-982</v>
      </c>
      <c r="L840" s="21"/>
      <c r="M840" s="21"/>
      <c r="N840" s="21"/>
      <c r="O840" s="21"/>
    </row>
    <row r="841" ht="15.75" customHeight="1">
      <c r="A841" s="73" t="s">
        <v>7852</v>
      </c>
      <c r="B841" s="351">
        <v>839.0</v>
      </c>
      <c r="C841" s="130">
        <v>45225.0</v>
      </c>
      <c r="D841" s="73" t="s">
        <v>10298</v>
      </c>
      <c r="E841" s="130" t="s">
        <v>10299</v>
      </c>
      <c r="F841" s="73" t="s">
        <v>10942</v>
      </c>
      <c r="G841" s="169"/>
      <c r="H841" s="287"/>
      <c r="I841" s="285"/>
      <c r="J841" s="22">
        <f t="shared" si="1"/>
        <v>46206</v>
      </c>
      <c r="K841" s="73">
        <f>'RESOLUCIONES 2023'!$C841-'RESOLUCIONES 2023'!$J841</f>
        <v>-981</v>
      </c>
      <c r="L841" s="21"/>
      <c r="M841" s="21"/>
      <c r="N841" s="21"/>
      <c r="O841" s="21"/>
    </row>
    <row r="842" ht="15.75" customHeight="1">
      <c r="A842" s="73" t="s">
        <v>7852</v>
      </c>
      <c r="B842" s="351">
        <v>840.0</v>
      </c>
      <c r="C842" s="130">
        <v>45225.0</v>
      </c>
      <c r="D842" s="73" t="s">
        <v>7928</v>
      </c>
      <c r="E842" s="130" t="s">
        <v>10943</v>
      </c>
      <c r="F842" s="73" t="s">
        <v>1593</v>
      </c>
      <c r="G842" s="294" t="s">
        <v>10731</v>
      </c>
      <c r="H842" s="287"/>
      <c r="I842" s="285"/>
      <c r="J842" s="22">
        <f t="shared" si="1"/>
        <v>46206</v>
      </c>
      <c r="K842" s="73">
        <f>'RESOLUCIONES 2023'!$C842-'RESOLUCIONES 2023'!$J842</f>
        <v>-981</v>
      </c>
      <c r="L842" s="21"/>
      <c r="M842" s="21"/>
      <c r="N842" s="21"/>
      <c r="O842" s="21"/>
    </row>
    <row r="843" ht="15.75" customHeight="1">
      <c r="A843" s="73" t="s">
        <v>7852</v>
      </c>
      <c r="B843" s="351">
        <v>841.0</v>
      </c>
      <c r="C843" s="130">
        <v>45225.0</v>
      </c>
      <c r="D843" s="73" t="s">
        <v>5344</v>
      </c>
      <c r="E843" s="130" t="s">
        <v>6119</v>
      </c>
      <c r="F843" s="73" t="s">
        <v>1593</v>
      </c>
      <c r="G843" s="294" t="s">
        <v>10731</v>
      </c>
      <c r="H843" s="287"/>
      <c r="I843" s="285"/>
      <c r="J843" s="22">
        <f t="shared" si="1"/>
        <v>46206</v>
      </c>
      <c r="K843" s="73">
        <f>'RESOLUCIONES 2023'!$C843-'RESOLUCIONES 2023'!$J843</f>
        <v>-981</v>
      </c>
      <c r="L843" s="21"/>
      <c r="M843" s="21"/>
      <c r="N843" s="21"/>
      <c r="O843" s="21"/>
    </row>
    <row r="844" ht="15.75" customHeight="1">
      <c r="A844" s="73" t="s">
        <v>7852</v>
      </c>
      <c r="B844" s="351">
        <v>842.0</v>
      </c>
      <c r="C844" s="130">
        <v>45226.0</v>
      </c>
      <c r="D844" s="73" t="s">
        <v>8753</v>
      </c>
      <c r="E844" s="130" t="s">
        <v>9659</v>
      </c>
      <c r="F844" s="73" t="s">
        <v>131</v>
      </c>
      <c r="G844" s="169"/>
      <c r="H844" s="287"/>
      <c r="I844" s="285"/>
      <c r="J844" s="22">
        <f t="shared" si="1"/>
        <v>46206</v>
      </c>
      <c r="K844" s="73">
        <f>'RESOLUCIONES 2023'!$C844-'RESOLUCIONES 2023'!$J844</f>
        <v>-980</v>
      </c>
      <c r="L844" s="21"/>
      <c r="M844" s="21"/>
      <c r="N844" s="21"/>
      <c r="O844" s="21"/>
    </row>
    <row r="845" ht="15.75" customHeight="1">
      <c r="A845" s="73" t="s">
        <v>7852</v>
      </c>
      <c r="B845" s="351">
        <v>843.0</v>
      </c>
      <c r="C845" s="130">
        <v>45226.0</v>
      </c>
      <c r="D845" s="73" t="s">
        <v>2001</v>
      </c>
      <c r="E845" s="130" t="s">
        <v>10534</v>
      </c>
      <c r="F845" s="73" t="s">
        <v>131</v>
      </c>
      <c r="G845" s="169"/>
      <c r="H845" s="287"/>
      <c r="I845" s="285"/>
      <c r="J845" s="22">
        <f t="shared" si="1"/>
        <v>46206</v>
      </c>
      <c r="K845" s="73">
        <f>'RESOLUCIONES 2023'!$C845-'RESOLUCIONES 2023'!$J845</f>
        <v>-980</v>
      </c>
      <c r="L845" s="21"/>
      <c r="M845" s="21"/>
      <c r="N845" s="21"/>
      <c r="O845" s="21"/>
    </row>
    <row r="846" ht="15.75" customHeight="1">
      <c r="A846" s="73" t="s">
        <v>7852</v>
      </c>
      <c r="B846" s="351">
        <v>844.0</v>
      </c>
      <c r="C846" s="130">
        <v>45226.0</v>
      </c>
      <c r="D846" s="73" t="s">
        <v>9084</v>
      </c>
      <c r="E846" s="130" t="s">
        <v>9085</v>
      </c>
      <c r="F846" s="73" t="s">
        <v>131</v>
      </c>
      <c r="G846" s="300"/>
      <c r="H846" s="287"/>
      <c r="I846" s="285"/>
      <c r="J846" s="22">
        <f t="shared" si="1"/>
        <v>46206</v>
      </c>
      <c r="K846" s="73">
        <f>'RESOLUCIONES 2023'!$C846-'RESOLUCIONES 2023'!$J846</f>
        <v>-980</v>
      </c>
      <c r="L846" s="21"/>
      <c r="M846" s="21"/>
      <c r="N846" s="21"/>
      <c r="O846" s="21"/>
    </row>
    <row r="847" ht="15.75" customHeight="1">
      <c r="A847" s="73" t="s">
        <v>7852</v>
      </c>
      <c r="B847" s="351">
        <v>845.0</v>
      </c>
      <c r="C847" s="130">
        <v>45226.0</v>
      </c>
      <c r="D847" s="73" t="s">
        <v>2142</v>
      </c>
      <c r="E847" s="130" t="s">
        <v>10535</v>
      </c>
      <c r="F847" s="73" t="s">
        <v>131</v>
      </c>
      <c r="G847" s="331"/>
      <c r="H847" s="287"/>
      <c r="I847" s="285"/>
      <c r="J847" s="22">
        <f t="shared" si="1"/>
        <v>46206</v>
      </c>
      <c r="K847" s="73">
        <f>'RESOLUCIONES 2023'!$C847-'RESOLUCIONES 2023'!$J847</f>
        <v>-980</v>
      </c>
      <c r="L847" s="21"/>
      <c r="M847" s="21"/>
      <c r="N847" s="21"/>
      <c r="O847" s="21"/>
    </row>
    <row r="848" ht="15.75" customHeight="1">
      <c r="A848" s="73" t="s">
        <v>7852</v>
      </c>
      <c r="B848" s="351">
        <v>846.0</v>
      </c>
      <c r="C848" s="130">
        <v>45226.0</v>
      </c>
      <c r="D848" s="73" t="s">
        <v>10946</v>
      </c>
      <c r="E848" s="130" t="s">
        <v>10536</v>
      </c>
      <c r="F848" s="73" t="s">
        <v>131</v>
      </c>
      <c r="G848" s="169"/>
      <c r="H848" s="287"/>
      <c r="I848" s="285"/>
      <c r="J848" s="22">
        <f t="shared" si="1"/>
        <v>46206</v>
      </c>
      <c r="K848" s="73">
        <f>'RESOLUCIONES 2023'!$C848-'RESOLUCIONES 2023'!$J848</f>
        <v>-980</v>
      </c>
      <c r="L848" s="21"/>
      <c r="M848" s="21"/>
      <c r="N848" s="21"/>
      <c r="O848" s="21"/>
    </row>
    <row r="849" ht="15.75" customHeight="1">
      <c r="A849" s="73" t="s">
        <v>7852</v>
      </c>
      <c r="B849" s="351">
        <v>847.0</v>
      </c>
      <c r="C849" s="130">
        <v>45226.0</v>
      </c>
      <c r="D849" s="73" t="s">
        <v>1383</v>
      </c>
      <c r="E849" s="130" t="s">
        <v>1384</v>
      </c>
      <c r="F849" s="73" t="s">
        <v>131</v>
      </c>
      <c r="G849" s="169"/>
      <c r="H849" s="287"/>
      <c r="I849" s="285"/>
      <c r="J849" s="22">
        <f t="shared" si="1"/>
        <v>46206</v>
      </c>
      <c r="K849" s="73">
        <f>'RESOLUCIONES 2023'!$C849-'RESOLUCIONES 2023'!$J849</f>
        <v>-980</v>
      </c>
      <c r="L849" s="21"/>
      <c r="M849" s="21"/>
      <c r="N849" s="21"/>
      <c r="O849" s="21"/>
    </row>
    <row r="850" ht="15.75" customHeight="1">
      <c r="A850" s="73" t="s">
        <v>7852</v>
      </c>
      <c r="B850" s="351">
        <v>848.0</v>
      </c>
      <c r="C850" s="130">
        <v>45226.0</v>
      </c>
      <c r="D850" s="73" t="s">
        <v>6779</v>
      </c>
      <c r="E850" s="130" t="s">
        <v>7507</v>
      </c>
      <c r="F850" s="73" t="s">
        <v>131</v>
      </c>
      <c r="G850" s="169"/>
      <c r="H850" s="287"/>
      <c r="I850" s="285"/>
      <c r="J850" s="22">
        <f t="shared" si="1"/>
        <v>46206</v>
      </c>
      <c r="K850" s="73">
        <f>'RESOLUCIONES 2023'!$C850-'RESOLUCIONES 2023'!$J850</f>
        <v>-980</v>
      </c>
      <c r="L850" s="21"/>
      <c r="M850" s="21"/>
      <c r="N850" s="21"/>
      <c r="O850" s="21"/>
    </row>
    <row r="851" ht="15.75" customHeight="1">
      <c r="A851" s="73" t="s">
        <v>7852</v>
      </c>
      <c r="B851" s="351">
        <v>849.0</v>
      </c>
      <c r="C851" s="130">
        <v>45226.0</v>
      </c>
      <c r="D851" s="73" t="s">
        <v>10803</v>
      </c>
      <c r="E851" s="130" t="s">
        <v>10526</v>
      </c>
      <c r="F851" s="73" t="s">
        <v>131</v>
      </c>
      <c r="G851" s="169"/>
      <c r="H851" s="287"/>
      <c r="I851" s="285"/>
      <c r="J851" s="22">
        <f t="shared" si="1"/>
        <v>46206</v>
      </c>
      <c r="K851" s="73">
        <f>'RESOLUCIONES 2023'!$C851-'RESOLUCIONES 2023'!$J851</f>
        <v>-980</v>
      </c>
      <c r="L851" s="21"/>
      <c r="M851" s="21"/>
      <c r="N851" s="21"/>
      <c r="O851" s="21"/>
    </row>
    <row r="852" ht="15.75" customHeight="1">
      <c r="A852" s="73" t="s">
        <v>7852</v>
      </c>
      <c r="B852" s="351">
        <v>850.0</v>
      </c>
      <c r="C852" s="130">
        <v>45226.0</v>
      </c>
      <c r="D852" s="73" t="s">
        <v>10158</v>
      </c>
      <c r="E852" s="130" t="s">
        <v>10255</v>
      </c>
      <c r="F852" s="73" t="s">
        <v>131</v>
      </c>
      <c r="G852" s="169"/>
      <c r="H852" s="287"/>
      <c r="I852" s="285"/>
      <c r="J852" s="22">
        <f t="shared" si="1"/>
        <v>46206</v>
      </c>
      <c r="K852" s="73">
        <f>'RESOLUCIONES 2023'!$C852-'RESOLUCIONES 2023'!$J852</f>
        <v>-980</v>
      </c>
      <c r="L852" s="21"/>
      <c r="M852" s="21"/>
      <c r="N852" s="21"/>
      <c r="O852" s="21"/>
    </row>
    <row r="853" ht="15.75" customHeight="1">
      <c r="A853" s="73" t="s">
        <v>7852</v>
      </c>
      <c r="B853" s="351">
        <v>851.0</v>
      </c>
      <c r="C853" s="130">
        <v>45226.0</v>
      </c>
      <c r="D853" s="73" t="s">
        <v>5321</v>
      </c>
      <c r="E853" s="130" t="s">
        <v>10539</v>
      </c>
      <c r="F853" s="73" t="s">
        <v>131</v>
      </c>
      <c r="G853" s="169"/>
      <c r="H853" s="287"/>
      <c r="I853" s="285"/>
      <c r="J853" s="22">
        <f t="shared" si="1"/>
        <v>46206</v>
      </c>
      <c r="K853" s="73">
        <f>'RESOLUCIONES 2023'!$C853-'RESOLUCIONES 2023'!$J853</f>
        <v>-980</v>
      </c>
      <c r="L853" s="21"/>
      <c r="M853" s="21"/>
      <c r="N853" s="21"/>
      <c r="O853" s="21"/>
    </row>
    <row r="854" ht="15.75" customHeight="1">
      <c r="A854" s="73" t="s">
        <v>7852</v>
      </c>
      <c r="B854" s="351">
        <v>852.0</v>
      </c>
      <c r="C854" s="130">
        <v>45226.0</v>
      </c>
      <c r="D854" s="73" t="s">
        <v>10079</v>
      </c>
      <c r="E854" s="130" t="s">
        <v>10080</v>
      </c>
      <c r="F854" s="73" t="s">
        <v>8629</v>
      </c>
      <c r="G854" s="169"/>
      <c r="H854" s="287"/>
      <c r="I854" s="285"/>
      <c r="J854" s="22">
        <f t="shared" si="1"/>
        <v>46206</v>
      </c>
      <c r="K854" s="73">
        <f>'RESOLUCIONES 2023'!$C854-'RESOLUCIONES 2023'!$J854</f>
        <v>-980</v>
      </c>
      <c r="L854" s="21"/>
      <c r="M854" s="21"/>
      <c r="N854" s="21"/>
      <c r="O854" s="21"/>
    </row>
    <row r="855" ht="15.75" customHeight="1">
      <c r="A855" s="73" t="s">
        <v>7852</v>
      </c>
      <c r="B855" s="351">
        <v>853.0</v>
      </c>
      <c r="C855" s="130">
        <v>45226.0</v>
      </c>
      <c r="D855" s="73" t="s">
        <v>7280</v>
      </c>
      <c r="E855" s="130" t="s">
        <v>10949</v>
      </c>
      <c r="F855" s="73" t="s">
        <v>8629</v>
      </c>
      <c r="G855" s="169"/>
      <c r="H855" s="287"/>
      <c r="I855" s="285"/>
      <c r="J855" s="22">
        <f t="shared" si="1"/>
        <v>46206</v>
      </c>
      <c r="K855" s="73">
        <f>'RESOLUCIONES 2023'!$C855-'RESOLUCIONES 2023'!$J855</f>
        <v>-980</v>
      </c>
      <c r="L855" s="21"/>
      <c r="M855" s="21"/>
      <c r="N855" s="21"/>
      <c r="O855" s="21"/>
    </row>
    <row r="856" ht="15.75" customHeight="1">
      <c r="A856" s="73" t="s">
        <v>7852</v>
      </c>
      <c r="B856" s="351">
        <v>854.0</v>
      </c>
      <c r="C856" s="130">
        <v>45229.0</v>
      </c>
      <c r="D856" s="73" t="s">
        <v>7316</v>
      </c>
      <c r="E856" s="130" t="s">
        <v>9941</v>
      </c>
      <c r="F856" s="73" t="s">
        <v>1624</v>
      </c>
      <c r="G856" s="169"/>
      <c r="H856" s="287"/>
      <c r="I856" s="285"/>
      <c r="J856" s="22">
        <f t="shared" si="1"/>
        <v>46206</v>
      </c>
      <c r="K856" s="73">
        <f>'RESOLUCIONES 2023'!$C856-'RESOLUCIONES 2023'!$J856</f>
        <v>-977</v>
      </c>
      <c r="L856" s="21"/>
      <c r="M856" s="21"/>
      <c r="N856" s="21"/>
      <c r="O856" s="21"/>
    </row>
    <row r="857" ht="15.75" customHeight="1">
      <c r="A857" s="73" t="s">
        <v>7852</v>
      </c>
      <c r="B857" s="351">
        <v>855.0</v>
      </c>
      <c r="C857" s="130">
        <v>45229.0</v>
      </c>
      <c r="D857" s="73" t="s">
        <v>1571</v>
      </c>
      <c r="E857" s="130" t="s">
        <v>10529</v>
      </c>
      <c r="F857" s="73" t="s">
        <v>1624</v>
      </c>
      <c r="G857" s="169"/>
      <c r="H857" s="287"/>
      <c r="I857" s="285"/>
      <c r="J857" s="22">
        <f t="shared" si="1"/>
        <v>46206</v>
      </c>
      <c r="K857" s="73">
        <f>'RESOLUCIONES 2023'!$C857-'RESOLUCIONES 2023'!$J857</f>
        <v>-977</v>
      </c>
      <c r="L857" s="21"/>
      <c r="M857" s="21"/>
      <c r="N857" s="21"/>
      <c r="O857" s="21"/>
    </row>
    <row r="858" ht="15.75" customHeight="1">
      <c r="A858" s="73" t="s">
        <v>7852</v>
      </c>
      <c r="B858" s="351">
        <v>856.0</v>
      </c>
      <c r="C858" s="130">
        <v>45229.0</v>
      </c>
      <c r="D858" s="73" t="s">
        <v>10950</v>
      </c>
      <c r="E858" s="130" t="s">
        <v>9420</v>
      </c>
      <c r="F858" s="73" t="s">
        <v>2253</v>
      </c>
      <c r="G858" s="169" t="s">
        <v>14555</v>
      </c>
      <c r="H858" s="287"/>
      <c r="I858" s="285"/>
      <c r="J858" s="22">
        <f t="shared" si="1"/>
        <v>46206</v>
      </c>
      <c r="K858" s="73">
        <f>'RESOLUCIONES 2023'!$C858-'RESOLUCIONES 2023'!$J858</f>
        <v>-977</v>
      </c>
      <c r="L858" s="21"/>
      <c r="M858" s="21"/>
      <c r="N858" s="21"/>
      <c r="O858" s="21"/>
    </row>
    <row r="859" ht="15.75" customHeight="1">
      <c r="A859" s="73" t="s">
        <v>7852</v>
      </c>
      <c r="B859" s="351">
        <v>857.0</v>
      </c>
      <c r="C859" s="130">
        <v>45229.0</v>
      </c>
      <c r="D859" s="73" t="s">
        <v>9212</v>
      </c>
      <c r="E859" s="130" t="s">
        <v>9213</v>
      </c>
      <c r="F859" s="73" t="s">
        <v>1593</v>
      </c>
      <c r="G859" s="294" t="s">
        <v>10731</v>
      </c>
      <c r="H859" s="287"/>
      <c r="I859" s="285"/>
      <c r="J859" s="22">
        <f t="shared" si="1"/>
        <v>46206</v>
      </c>
      <c r="K859" s="73">
        <f>'RESOLUCIONES 2023'!$C859-'RESOLUCIONES 2023'!$J859</f>
        <v>-977</v>
      </c>
      <c r="L859" s="21"/>
      <c r="M859" s="21"/>
      <c r="N859" s="21"/>
      <c r="O859" s="21"/>
    </row>
    <row r="860" ht="15.75" customHeight="1">
      <c r="A860" s="73" t="s">
        <v>7852</v>
      </c>
      <c r="B860" s="351">
        <v>858.0</v>
      </c>
      <c r="C860" s="130">
        <v>45229.0</v>
      </c>
      <c r="D860" s="73" t="s">
        <v>8643</v>
      </c>
      <c r="E860" s="130" t="s">
        <v>9611</v>
      </c>
      <c r="F860" s="73" t="s">
        <v>1593</v>
      </c>
      <c r="G860" s="294" t="s">
        <v>10731</v>
      </c>
      <c r="H860" s="287"/>
      <c r="I860" s="285"/>
      <c r="J860" s="22">
        <f t="shared" si="1"/>
        <v>46206</v>
      </c>
      <c r="K860" s="73">
        <f>'RESOLUCIONES 2023'!$C860-'RESOLUCIONES 2023'!$J860</f>
        <v>-977</v>
      </c>
      <c r="L860" s="21"/>
      <c r="M860" s="21"/>
      <c r="N860" s="21"/>
      <c r="O860" s="21"/>
    </row>
    <row r="861" ht="15.75" customHeight="1">
      <c r="A861" s="73" t="s">
        <v>7852</v>
      </c>
      <c r="B861" s="351">
        <v>859.0</v>
      </c>
      <c r="C861" s="130">
        <v>45229.0</v>
      </c>
      <c r="D861" s="73" t="s">
        <v>9459</v>
      </c>
      <c r="E861" s="130" t="s">
        <v>10952</v>
      </c>
      <c r="F861" s="73" t="s">
        <v>2751</v>
      </c>
      <c r="G861" s="169"/>
      <c r="H861" s="287"/>
      <c r="I861" s="285"/>
      <c r="J861" s="22">
        <f t="shared" si="1"/>
        <v>46206</v>
      </c>
      <c r="K861" s="73">
        <f>'RESOLUCIONES 2023'!$C861-'RESOLUCIONES 2023'!$J861</f>
        <v>-977</v>
      </c>
      <c r="L861" s="21"/>
      <c r="M861" s="21"/>
      <c r="N861" s="21"/>
      <c r="O861" s="21"/>
    </row>
    <row r="862" ht="15.75" customHeight="1">
      <c r="A862" s="73" t="s">
        <v>7852</v>
      </c>
      <c r="B862" s="351">
        <v>860.0</v>
      </c>
      <c r="C862" s="130">
        <v>45230.0</v>
      </c>
      <c r="D862" s="289" t="s">
        <v>10953</v>
      </c>
      <c r="E862" s="290" t="s">
        <v>10954</v>
      </c>
      <c r="F862" s="73" t="s">
        <v>2751</v>
      </c>
      <c r="G862" s="291"/>
      <c r="H862" s="292"/>
      <c r="I862" s="293"/>
      <c r="J862" s="799">
        <f t="shared" si="1"/>
        <v>46206</v>
      </c>
      <c r="K862" s="73">
        <f>'RESOLUCIONES 2023'!$C862-'RESOLUCIONES 2023'!$J862</f>
        <v>-976</v>
      </c>
      <c r="L862" s="297"/>
      <c r="M862" s="297"/>
      <c r="N862" s="297"/>
      <c r="O862" s="297"/>
    </row>
    <row r="863" ht="15.75" customHeight="1">
      <c r="A863" s="73" t="s">
        <v>7852</v>
      </c>
      <c r="B863" s="351">
        <v>861.0</v>
      </c>
      <c r="C863" s="130">
        <v>45230.0</v>
      </c>
      <c r="D863" s="73" t="s">
        <v>10306</v>
      </c>
      <c r="E863" s="130" t="s">
        <v>10955</v>
      </c>
      <c r="F863" s="73" t="s">
        <v>2751</v>
      </c>
      <c r="G863" s="169"/>
      <c r="H863" s="287"/>
      <c r="I863" s="285"/>
      <c r="J863" s="22">
        <f t="shared" si="1"/>
        <v>46206</v>
      </c>
      <c r="K863" s="73">
        <f>'RESOLUCIONES 2023'!$C863-'RESOLUCIONES 2023'!$J863</f>
        <v>-976</v>
      </c>
      <c r="L863" s="21"/>
      <c r="M863" s="21"/>
      <c r="N863" s="21"/>
      <c r="O863" s="21"/>
    </row>
    <row r="864" ht="15.75" customHeight="1">
      <c r="A864" s="73" t="s">
        <v>7852</v>
      </c>
      <c r="B864" s="351">
        <v>862.0</v>
      </c>
      <c r="C864" s="130">
        <v>45230.0</v>
      </c>
      <c r="D864" s="73" t="s">
        <v>1571</v>
      </c>
      <c r="E864" s="130" t="s">
        <v>10452</v>
      </c>
      <c r="F864" s="73" t="s">
        <v>8629</v>
      </c>
      <c r="G864" s="169"/>
      <c r="H864" s="287"/>
      <c r="I864" s="285"/>
      <c r="J864" s="22">
        <f t="shared" si="1"/>
        <v>46206</v>
      </c>
      <c r="K864" s="73">
        <f>'RESOLUCIONES 2023'!$C864-'RESOLUCIONES 2023'!$J864</f>
        <v>-976</v>
      </c>
      <c r="L864" s="21"/>
      <c r="M864" s="21"/>
      <c r="N864" s="21"/>
      <c r="O864" s="21"/>
    </row>
    <row r="865" ht="15.75" customHeight="1">
      <c r="A865" s="73" t="s">
        <v>7852</v>
      </c>
      <c r="B865" s="351">
        <v>863.0</v>
      </c>
      <c r="C865" s="130">
        <v>45230.0</v>
      </c>
      <c r="D865" s="73" t="s">
        <v>2092</v>
      </c>
      <c r="E865" s="130" t="s">
        <v>10899</v>
      </c>
      <c r="F865" s="73" t="s">
        <v>1593</v>
      </c>
      <c r="G865" s="294" t="s">
        <v>10731</v>
      </c>
      <c r="H865" s="287"/>
      <c r="I865" s="285"/>
      <c r="J865" s="22">
        <f t="shared" si="1"/>
        <v>46206</v>
      </c>
      <c r="K865" s="73">
        <f>'RESOLUCIONES 2023'!$C865-'RESOLUCIONES 2023'!$J865</f>
        <v>-976</v>
      </c>
      <c r="L865" s="21"/>
      <c r="M865" s="21"/>
      <c r="N865" s="21"/>
      <c r="O865" s="21"/>
    </row>
    <row r="866" ht="15.75" customHeight="1">
      <c r="A866" s="73"/>
      <c r="B866" s="351">
        <v>864.0</v>
      </c>
      <c r="C866" s="130">
        <v>45230.0</v>
      </c>
      <c r="D866" s="73" t="s">
        <v>14556</v>
      </c>
      <c r="E866" s="130"/>
      <c r="F866" s="73" t="s">
        <v>10957</v>
      </c>
      <c r="G866" s="169"/>
      <c r="H866" s="287"/>
      <c r="I866" s="285"/>
      <c r="J866" s="22">
        <f t="shared" si="1"/>
        <v>46206</v>
      </c>
      <c r="K866" s="73">
        <f>'RESOLUCIONES 2023'!$C866-'RESOLUCIONES 2023'!$J866</f>
        <v>-976</v>
      </c>
      <c r="L866" s="21"/>
      <c r="M866" s="21"/>
      <c r="N866" s="21"/>
      <c r="O866" s="21"/>
    </row>
    <row r="867" ht="15.75" customHeight="1">
      <c r="A867" s="73" t="s">
        <v>7852</v>
      </c>
      <c r="B867" s="351">
        <v>865.0</v>
      </c>
      <c r="C867" s="130">
        <v>45237.0</v>
      </c>
      <c r="D867" s="73" t="s">
        <v>10079</v>
      </c>
      <c r="E867" s="130" t="s">
        <v>10174</v>
      </c>
      <c r="F867" s="73" t="s">
        <v>131</v>
      </c>
      <c r="G867" s="169"/>
      <c r="H867" s="287"/>
      <c r="I867" s="285"/>
      <c r="J867" s="22">
        <f t="shared" si="1"/>
        <v>46206</v>
      </c>
      <c r="K867" s="73">
        <f>'RESOLUCIONES 2023'!$C867-'RESOLUCIONES 2023'!$J867</f>
        <v>-969</v>
      </c>
      <c r="L867" s="21"/>
      <c r="M867" s="21"/>
      <c r="N867" s="21"/>
      <c r="O867" s="21"/>
    </row>
    <row r="868" ht="15.75" customHeight="1">
      <c r="A868" s="73" t="s">
        <v>7852</v>
      </c>
      <c r="B868" s="351">
        <v>866.0</v>
      </c>
      <c r="C868" s="130">
        <v>45237.0</v>
      </c>
      <c r="D868" s="73" t="s">
        <v>7078</v>
      </c>
      <c r="E868" s="130" t="s">
        <v>8616</v>
      </c>
      <c r="F868" s="73" t="s">
        <v>131</v>
      </c>
      <c r="G868" s="169"/>
      <c r="H868" s="287"/>
      <c r="I868" s="285"/>
      <c r="J868" s="22">
        <f t="shared" si="1"/>
        <v>46206</v>
      </c>
      <c r="K868" s="73">
        <f>'RESOLUCIONES 2023'!$C868-'RESOLUCIONES 2023'!$J868</f>
        <v>-969</v>
      </c>
      <c r="L868" s="21"/>
      <c r="M868" s="21"/>
      <c r="N868" s="21"/>
      <c r="O868" s="21"/>
    </row>
    <row r="869" ht="15.75" customHeight="1">
      <c r="A869" s="73" t="s">
        <v>7852</v>
      </c>
      <c r="B869" s="351">
        <v>867.0</v>
      </c>
      <c r="C869" s="130">
        <v>45237.0</v>
      </c>
      <c r="D869" s="73" t="s">
        <v>2003</v>
      </c>
      <c r="E869" s="130" t="s">
        <v>10545</v>
      </c>
      <c r="F869" s="73" t="s">
        <v>131</v>
      </c>
      <c r="G869" s="169"/>
      <c r="H869" s="287"/>
      <c r="I869" s="285"/>
      <c r="J869" s="22">
        <f t="shared" si="1"/>
        <v>46206</v>
      </c>
      <c r="K869" s="73">
        <f>'RESOLUCIONES 2023'!$C869-'RESOLUCIONES 2023'!$J869</f>
        <v>-969</v>
      </c>
      <c r="L869" s="21"/>
      <c r="M869" s="21"/>
      <c r="N869" s="21"/>
      <c r="O869" s="21"/>
    </row>
    <row r="870" ht="15.75" customHeight="1">
      <c r="A870" s="73" t="s">
        <v>7852</v>
      </c>
      <c r="B870" s="351">
        <v>868.0</v>
      </c>
      <c r="C870" s="130">
        <v>45237.0</v>
      </c>
      <c r="D870" s="73" t="s">
        <v>10960</v>
      </c>
      <c r="E870" s="130" t="s">
        <v>10531</v>
      </c>
      <c r="F870" s="73" t="s">
        <v>131</v>
      </c>
      <c r="G870" s="169"/>
      <c r="H870" s="287"/>
      <c r="I870" s="285"/>
      <c r="J870" s="22">
        <f t="shared" si="1"/>
        <v>46206</v>
      </c>
      <c r="K870" s="73">
        <f>'RESOLUCIONES 2023'!$C870-'RESOLUCIONES 2023'!$J870</f>
        <v>-969</v>
      </c>
      <c r="L870" s="21"/>
      <c r="M870" s="21"/>
      <c r="N870" s="21"/>
      <c r="O870" s="21"/>
    </row>
    <row r="871" ht="15.75" customHeight="1">
      <c r="A871" s="73" t="s">
        <v>7852</v>
      </c>
      <c r="B871" s="351">
        <v>869.0</v>
      </c>
      <c r="C871" s="130">
        <v>45238.0</v>
      </c>
      <c r="D871" s="73" t="s">
        <v>4688</v>
      </c>
      <c r="E871" s="130" t="s">
        <v>10492</v>
      </c>
      <c r="F871" s="73" t="s">
        <v>8629</v>
      </c>
      <c r="G871" s="169"/>
      <c r="H871" s="287"/>
      <c r="I871" s="285"/>
      <c r="J871" s="22">
        <f t="shared" si="1"/>
        <v>46206</v>
      </c>
      <c r="K871" s="73">
        <f>'RESOLUCIONES 2023'!$C871-'RESOLUCIONES 2023'!$J871</f>
        <v>-968</v>
      </c>
      <c r="L871" s="21"/>
      <c r="M871" s="21"/>
      <c r="N871" s="21"/>
      <c r="O871" s="21"/>
    </row>
    <row r="872" ht="15.75" customHeight="1">
      <c r="A872" s="73" t="s">
        <v>7852</v>
      </c>
      <c r="B872" s="351">
        <v>870.0</v>
      </c>
      <c r="C872" s="130">
        <v>45238.0</v>
      </c>
      <c r="D872" s="73" t="s">
        <v>9125</v>
      </c>
      <c r="E872" s="130" t="s">
        <v>10961</v>
      </c>
      <c r="F872" s="73" t="s">
        <v>8629</v>
      </c>
      <c r="G872" s="169"/>
      <c r="H872" s="287"/>
      <c r="I872" s="285"/>
      <c r="J872" s="22">
        <f t="shared" si="1"/>
        <v>46206</v>
      </c>
      <c r="K872" s="73">
        <f>'RESOLUCIONES 2023'!$C872-'RESOLUCIONES 2023'!$J872</f>
        <v>-968</v>
      </c>
      <c r="L872" s="21"/>
      <c r="M872" s="21"/>
      <c r="N872" s="21"/>
      <c r="O872" s="21"/>
    </row>
    <row r="873" ht="15.75" customHeight="1">
      <c r="A873" s="73" t="s">
        <v>7852</v>
      </c>
      <c r="B873" s="351">
        <v>871.0</v>
      </c>
      <c r="C873" s="130">
        <v>45238.0</v>
      </c>
      <c r="D873" s="73" t="s">
        <v>8632</v>
      </c>
      <c r="E873" s="130" t="s">
        <v>10962</v>
      </c>
      <c r="F873" s="73" t="s">
        <v>8629</v>
      </c>
      <c r="G873" s="169"/>
      <c r="H873" s="287"/>
      <c r="I873" s="285"/>
      <c r="J873" s="22">
        <f t="shared" si="1"/>
        <v>46206</v>
      </c>
      <c r="K873" s="73">
        <f>'RESOLUCIONES 2023'!$C873-'RESOLUCIONES 2023'!$J873</f>
        <v>-968</v>
      </c>
      <c r="L873" s="21"/>
      <c r="M873" s="21"/>
      <c r="N873" s="21"/>
      <c r="O873" s="21"/>
    </row>
    <row r="874" ht="15.75" customHeight="1">
      <c r="A874" s="73" t="s">
        <v>7852</v>
      </c>
      <c r="B874" s="351">
        <v>872.0</v>
      </c>
      <c r="C874" s="130">
        <v>45238.0</v>
      </c>
      <c r="D874" s="73" t="s">
        <v>10963</v>
      </c>
      <c r="E874" s="130" t="s">
        <v>10964</v>
      </c>
      <c r="F874" s="73" t="s">
        <v>8629</v>
      </c>
      <c r="G874" s="169"/>
      <c r="H874" s="287"/>
      <c r="I874" s="285"/>
      <c r="J874" s="22">
        <f t="shared" si="1"/>
        <v>46206</v>
      </c>
      <c r="K874" s="73">
        <f>'RESOLUCIONES 2023'!$C874-'RESOLUCIONES 2023'!$J874</f>
        <v>-968</v>
      </c>
      <c r="L874" s="21"/>
      <c r="M874" s="21"/>
      <c r="N874" s="21"/>
      <c r="O874" s="21"/>
    </row>
    <row r="875" ht="15.75" customHeight="1">
      <c r="A875" s="73" t="s">
        <v>7852</v>
      </c>
      <c r="B875" s="351">
        <v>873.0</v>
      </c>
      <c r="C875" s="130">
        <v>45238.0</v>
      </c>
      <c r="D875" s="73" t="s">
        <v>1654</v>
      </c>
      <c r="E875" s="130" t="s">
        <v>9360</v>
      </c>
      <c r="F875" s="73" t="s">
        <v>2253</v>
      </c>
      <c r="G875" s="169" t="s">
        <v>9380</v>
      </c>
      <c r="H875" s="287"/>
      <c r="I875" s="285"/>
      <c r="J875" s="22">
        <f t="shared" si="1"/>
        <v>46206</v>
      </c>
      <c r="K875" s="73">
        <f>'RESOLUCIONES 2023'!$C875-'RESOLUCIONES 2023'!$J875</f>
        <v>-968</v>
      </c>
      <c r="L875" s="21"/>
      <c r="M875" s="21"/>
      <c r="N875" s="21"/>
      <c r="O875" s="21"/>
    </row>
    <row r="876" ht="15.75" customHeight="1">
      <c r="A876" s="73" t="s">
        <v>7852</v>
      </c>
      <c r="B876" s="351">
        <v>874.0</v>
      </c>
      <c r="C876" s="130">
        <v>45238.0</v>
      </c>
      <c r="D876" s="231" t="s">
        <v>7585</v>
      </c>
      <c r="E876" s="130" t="s">
        <v>8788</v>
      </c>
      <c r="F876" s="73" t="s">
        <v>1593</v>
      </c>
      <c r="G876" s="348" t="s">
        <v>14557</v>
      </c>
      <c r="H876" s="287"/>
      <c r="I876" s="285"/>
      <c r="J876" s="22">
        <f t="shared" si="1"/>
        <v>46206</v>
      </c>
      <c r="K876" s="73">
        <f>'RESOLUCIONES 2023'!$C876-'RESOLUCIONES 2023'!$J876</f>
        <v>-968</v>
      </c>
      <c r="L876" s="21"/>
      <c r="M876" s="21"/>
      <c r="N876" s="21"/>
      <c r="O876" s="21"/>
    </row>
    <row r="877" ht="15.75" customHeight="1">
      <c r="A877" s="73" t="s">
        <v>7852</v>
      </c>
      <c r="B877" s="351">
        <v>875.0</v>
      </c>
      <c r="C877" s="130">
        <v>45238.0</v>
      </c>
      <c r="D877" s="73" t="s">
        <v>9107</v>
      </c>
      <c r="E877" s="130" t="s">
        <v>9108</v>
      </c>
      <c r="F877" s="73" t="s">
        <v>1593</v>
      </c>
      <c r="G877" s="294" t="s">
        <v>10731</v>
      </c>
      <c r="H877" s="287"/>
      <c r="I877" s="285"/>
      <c r="J877" s="22">
        <f t="shared" si="1"/>
        <v>46206</v>
      </c>
      <c r="K877" s="73">
        <f>'RESOLUCIONES 2023'!$C877-'RESOLUCIONES 2023'!$J877</f>
        <v>-968</v>
      </c>
      <c r="L877" s="21"/>
      <c r="M877" s="21"/>
      <c r="N877" s="21"/>
      <c r="O877" s="21"/>
    </row>
    <row r="878" ht="15.75" customHeight="1">
      <c r="A878" s="73" t="s">
        <v>7852</v>
      </c>
      <c r="B878" s="351">
        <v>876.0</v>
      </c>
      <c r="C878" s="130">
        <v>45238.0</v>
      </c>
      <c r="D878" s="73" t="s">
        <v>3043</v>
      </c>
      <c r="E878" s="130" t="s">
        <v>10965</v>
      </c>
      <c r="F878" s="73" t="s">
        <v>1593</v>
      </c>
      <c r="G878" s="294" t="s">
        <v>10731</v>
      </c>
      <c r="H878" s="287"/>
      <c r="I878" s="285"/>
      <c r="J878" s="22">
        <f t="shared" si="1"/>
        <v>46206</v>
      </c>
      <c r="K878" s="73">
        <f>'RESOLUCIONES 2023'!$C878-'RESOLUCIONES 2023'!$J878</f>
        <v>-968</v>
      </c>
      <c r="L878" s="21"/>
      <c r="M878" s="21"/>
      <c r="N878" s="21"/>
      <c r="O878" s="21"/>
    </row>
    <row r="879" ht="15.75" customHeight="1">
      <c r="A879" s="73" t="s">
        <v>7852</v>
      </c>
      <c r="B879" s="351">
        <v>877.0</v>
      </c>
      <c r="C879" s="130">
        <v>45240.0</v>
      </c>
      <c r="D879" s="73" t="s">
        <v>4172</v>
      </c>
      <c r="E879" s="130" t="s">
        <v>9118</v>
      </c>
      <c r="F879" s="73" t="s">
        <v>2751</v>
      </c>
      <c r="G879" s="169"/>
      <c r="H879" s="287"/>
      <c r="I879" s="285"/>
      <c r="J879" s="22">
        <f t="shared" si="1"/>
        <v>46206</v>
      </c>
      <c r="K879" s="73">
        <f>'RESOLUCIONES 2023'!$C879-'RESOLUCIONES 2023'!$J879</f>
        <v>-966</v>
      </c>
      <c r="L879" s="21"/>
      <c r="M879" s="21"/>
      <c r="N879" s="21"/>
      <c r="O879" s="21"/>
    </row>
    <row r="880" ht="15.75" customHeight="1">
      <c r="A880" s="73" t="s">
        <v>7852</v>
      </c>
      <c r="B880" s="351">
        <v>878.0</v>
      </c>
      <c r="C880" s="130">
        <v>45240.0</v>
      </c>
      <c r="D880" s="73" t="s">
        <v>7344</v>
      </c>
      <c r="E880" s="130" t="s">
        <v>10967</v>
      </c>
      <c r="F880" s="73" t="s">
        <v>2751</v>
      </c>
      <c r="G880" s="169"/>
      <c r="H880" s="287"/>
      <c r="I880" s="285"/>
      <c r="J880" s="22">
        <f t="shared" si="1"/>
        <v>46206</v>
      </c>
      <c r="K880" s="73">
        <f>'RESOLUCIONES 2023'!$C880-'RESOLUCIONES 2023'!$J880</f>
        <v>-966</v>
      </c>
      <c r="L880" s="21"/>
      <c r="M880" s="21"/>
      <c r="N880" s="21"/>
      <c r="O880" s="21"/>
    </row>
    <row r="881" ht="15.75" customHeight="1">
      <c r="A881" s="73" t="s">
        <v>7852</v>
      </c>
      <c r="B881" s="351">
        <v>879.0</v>
      </c>
      <c r="C881" s="130">
        <v>45240.0</v>
      </c>
      <c r="D881" s="73" t="s">
        <v>10969</v>
      </c>
      <c r="E881" s="130" t="s">
        <v>10970</v>
      </c>
      <c r="F881" s="73" t="s">
        <v>2751</v>
      </c>
      <c r="G881" s="169"/>
      <c r="H881" s="287"/>
      <c r="I881" s="285"/>
      <c r="J881" s="22">
        <f t="shared" si="1"/>
        <v>46206</v>
      </c>
      <c r="K881" s="73">
        <f>'RESOLUCIONES 2023'!$C881-'RESOLUCIONES 2023'!$J881</f>
        <v>-966</v>
      </c>
      <c r="L881" s="21"/>
      <c r="M881" s="21"/>
      <c r="N881" s="21"/>
      <c r="O881" s="21"/>
    </row>
    <row r="882" ht="15.75" customHeight="1">
      <c r="A882" s="73" t="s">
        <v>7852</v>
      </c>
      <c r="B882" s="351">
        <v>880.0</v>
      </c>
      <c r="C882" s="130">
        <v>45240.0</v>
      </c>
      <c r="D882" s="73" t="s">
        <v>10617</v>
      </c>
      <c r="E882" s="130" t="s">
        <v>10972</v>
      </c>
      <c r="F882" s="73" t="s">
        <v>2751</v>
      </c>
      <c r="G882" s="169"/>
      <c r="H882" s="287"/>
      <c r="I882" s="285"/>
      <c r="J882" s="22">
        <f t="shared" si="1"/>
        <v>46206</v>
      </c>
      <c r="K882" s="73">
        <f>'RESOLUCIONES 2023'!$C882-'RESOLUCIONES 2023'!$J882</f>
        <v>-966</v>
      </c>
      <c r="L882" s="21"/>
      <c r="M882" s="21"/>
      <c r="N882" s="21"/>
      <c r="O882" s="21"/>
    </row>
    <row r="883" ht="15.75" customHeight="1">
      <c r="A883" s="73" t="s">
        <v>7852</v>
      </c>
      <c r="B883" s="351">
        <v>881.0</v>
      </c>
      <c r="C883" s="130">
        <v>45240.0</v>
      </c>
      <c r="D883" s="73" t="s">
        <v>10973</v>
      </c>
      <c r="E883" s="130" t="s">
        <v>10974</v>
      </c>
      <c r="F883" s="73" t="s">
        <v>18</v>
      </c>
      <c r="G883" s="169" t="s">
        <v>3093</v>
      </c>
      <c r="H883" s="287"/>
      <c r="I883" s="285"/>
      <c r="J883" s="22">
        <f t="shared" si="1"/>
        <v>46206</v>
      </c>
      <c r="K883" s="73">
        <f>'RESOLUCIONES 2023'!$C883-'RESOLUCIONES 2023'!$J883</f>
        <v>-966</v>
      </c>
      <c r="L883" s="21"/>
      <c r="M883" s="21"/>
      <c r="N883" s="21"/>
      <c r="O883" s="21"/>
    </row>
    <row r="884" ht="15.75" customHeight="1">
      <c r="A884" s="73" t="s">
        <v>7852</v>
      </c>
      <c r="B884" s="351">
        <v>882.0</v>
      </c>
      <c r="C884" s="130">
        <v>45240.0</v>
      </c>
      <c r="D884" s="73" t="s">
        <v>10975</v>
      </c>
      <c r="E884" s="130" t="s">
        <v>10976</v>
      </c>
      <c r="F884" s="73" t="s">
        <v>18</v>
      </c>
      <c r="G884" s="169" t="s">
        <v>1711</v>
      </c>
      <c r="H884" s="287"/>
      <c r="I884" s="285"/>
      <c r="J884" s="22">
        <f t="shared" si="1"/>
        <v>46206</v>
      </c>
      <c r="K884" s="73">
        <f>'RESOLUCIONES 2023'!$C884-'RESOLUCIONES 2023'!$J884</f>
        <v>-966</v>
      </c>
      <c r="L884" s="21"/>
      <c r="M884" s="21"/>
      <c r="N884" s="21"/>
      <c r="O884" s="21"/>
    </row>
    <row r="885" ht="15.75" customHeight="1">
      <c r="A885" s="73" t="s">
        <v>7852</v>
      </c>
      <c r="B885" s="351">
        <v>883.0</v>
      </c>
      <c r="C885" s="130">
        <v>45240.0</v>
      </c>
      <c r="D885" s="73" t="s">
        <v>10977</v>
      </c>
      <c r="E885" s="130" t="s">
        <v>10978</v>
      </c>
      <c r="F885" s="73" t="s">
        <v>18</v>
      </c>
      <c r="G885" s="169" t="s">
        <v>8519</v>
      </c>
      <c r="H885" s="287"/>
      <c r="I885" s="285"/>
      <c r="J885" s="22">
        <f t="shared" si="1"/>
        <v>46206</v>
      </c>
      <c r="K885" s="73">
        <f>'RESOLUCIONES 2023'!$C885-'RESOLUCIONES 2023'!$J885</f>
        <v>-966</v>
      </c>
      <c r="L885" s="21"/>
      <c r="M885" s="21"/>
      <c r="N885" s="21"/>
      <c r="O885" s="21"/>
    </row>
    <row r="886" ht="15.75" customHeight="1">
      <c r="A886" s="73" t="s">
        <v>7852</v>
      </c>
      <c r="B886" s="351">
        <v>884.0</v>
      </c>
      <c r="C886" s="130">
        <v>45240.0</v>
      </c>
      <c r="D886" s="73" t="s">
        <v>10979</v>
      </c>
      <c r="E886" s="130" t="s">
        <v>10980</v>
      </c>
      <c r="F886" s="73" t="s">
        <v>18</v>
      </c>
      <c r="G886" s="169" t="s">
        <v>10981</v>
      </c>
      <c r="H886" s="287"/>
      <c r="I886" s="285"/>
      <c r="J886" s="22">
        <f t="shared" si="1"/>
        <v>46206</v>
      </c>
      <c r="K886" s="73">
        <f>'RESOLUCIONES 2023'!$C886-'RESOLUCIONES 2023'!$J886</f>
        <v>-966</v>
      </c>
      <c r="L886" s="21"/>
      <c r="M886" s="21"/>
      <c r="N886" s="21"/>
      <c r="O886" s="21"/>
    </row>
    <row r="887" ht="15.75" customHeight="1">
      <c r="A887" s="73" t="s">
        <v>7852</v>
      </c>
      <c r="B887" s="351">
        <v>885.0</v>
      </c>
      <c r="C887" s="130">
        <v>45240.0</v>
      </c>
      <c r="D887" s="73" t="s">
        <v>10982</v>
      </c>
      <c r="E887" s="130" t="s">
        <v>10983</v>
      </c>
      <c r="F887" s="73" t="s">
        <v>18</v>
      </c>
      <c r="G887" s="169" t="s">
        <v>2663</v>
      </c>
      <c r="H887" s="287"/>
      <c r="I887" s="285"/>
      <c r="J887" s="22">
        <f t="shared" si="1"/>
        <v>46206</v>
      </c>
      <c r="K887" s="73">
        <f>'RESOLUCIONES 2023'!$C887-'RESOLUCIONES 2023'!$J887</f>
        <v>-966</v>
      </c>
      <c r="L887" s="21"/>
      <c r="M887" s="21"/>
      <c r="N887" s="21"/>
      <c r="O887" s="21"/>
    </row>
    <row r="888" ht="15.75" customHeight="1">
      <c r="A888" s="73" t="s">
        <v>7852</v>
      </c>
      <c r="B888" s="351">
        <v>886.0</v>
      </c>
      <c r="C888" s="130">
        <v>45240.0</v>
      </c>
      <c r="D888" s="73" t="s">
        <v>10984</v>
      </c>
      <c r="E888" s="130" t="s">
        <v>10985</v>
      </c>
      <c r="F888" s="73" t="s">
        <v>18</v>
      </c>
      <c r="G888" s="169" t="s">
        <v>2663</v>
      </c>
      <c r="H888" s="287"/>
      <c r="I888" s="285"/>
      <c r="J888" s="22">
        <f t="shared" si="1"/>
        <v>46206</v>
      </c>
      <c r="K888" s="73">
        <f>'RESOLUCIONES 2023'!$C888-'RESOLUCIONES 2023'!$J888</f>
        <v>-966</v>
      </c>
      <c r="L888" s="21"/>
      <c r="M888" s="21"/>
      <c r="N888" s="21"/>
      <c r="O888" s="21"/>
    </row>
    <row r="889" ht="15.75" customHeight="1">
      <c r="A889" s="73" t="s">
        <v>7852</v>
      </c>
      <c r="B889" s="351">
        <v>887.0</v>
      </c>
      <c r="C889" s="130">
        <v>45240.0</v>
      </c>
      <c r="D889" s="73" t="s">
        <v>10986</v>
      </c>
      <c r="E889" s="130" t="s">
        <v>10987</v>
      </c>
      <c r="F889" s="73" t="s">
        <v>18</v>
      </c>
      <c r="G889" s="169" t="s">
        <v>2663</v>
      </c>
      <c r="H889" s="287"/>
      <c r="I889" s="285"/>
      <c r="J889" s="22">
        <f t="shared" si="1"/>
        <v>46206</v>
      </c>
      <c r="K889" s="73">
        <f>'RESOLUCIONES 2023'!$C889-'RESOLUCIONES 2023'!$J889</f>
        <v>-966</v>
      </c>
      <c r="L889" s="21"/>
      <c r="M889" s="21"/>
      <c r="N889" s="21"/>
      <c r="O889" s="21"/>
    </row>
    <row r="890" ht="15.75" customHeight="1">
      <c r="A890" s="73" t="s">
        <v>7852</v>
      </c>
      <c r="B890" s="351">
        <v>888.0</v>
      </c>
      <c r="C890" s="130">
        <v>45240.0</v>
      </c>
      <c r="D890" s="73" t="s">
        <v>10988</v>
      </c>
      <c r="E890" s="130" t="s">
        <v>10989</v>
      </c>
      <c r="F890" s="73" t="s">
        <v>18</v>
      </c>
      <c r="G890" s="169" t="s">
        <v>2663</v>
      </c>
      <c r="H890" s="287"/>
      <c r="I890" s="285"/>
      <c r="J890" s="22">
        <f t="shared" si="1"/>
        <v>46206</v>
      </c>
      <c r="K890" s="73">
        <f>'RESOLUCIONES 2023'!$C890-'RESOLUCIONES 2023'!$J890</f>
        <v>-966</v>
      </c>
      <c r="L890" s="21"/>
      <c r="M890" s="21"/>
      <c r="N890" s="21"/>
      <c r="O890" s="21"/>
    </row>
    <row r="891" ht="15.75" customHeight="1">
      <c r="A891" s="73" t="s">
        <v>7852</v>
      </c>
      <c r="B891" s="351">
        <v>889.0</v>
      </c>
      <c r="C891" s="130">
        <v>45240.0</v>
      </c>
      <c r="D891" s="73" t="s">
        <v>10990</v>
      </c>
      <c r="E891" s="130" t="s">
        <v>10991</v>
      </c>
      <c r="F891" s="73" t="s">
        <v>18</v>
      </c>
      <c r="G891" s="169" t="s">
        <v>1997</v>
      </c>
      <c r="H891" s="287"/>
      <c r="I891" s="285"/>
      <c r="J891" s="22">
        <f t="shared" si="1"/>
        <v>46206</v>
      </c>
      <c r="K891" s="73">
        <f>'RESOLUCIONES 2023'!$C891-'RESOLUCIONES 2023'!$J891</f>
        <v>-966</v>
      </c>
      <c r="L891" s="21"/>
      <c r="M891" s="21"/>
      <c r="N891" s="21"/>
      <c r="O891" s="21"/>
    </row>
    <row r="892" ht="15.75" customHeight="1">
      <c r="A892" s="73" t="s">
        <v>7852</v>
      </c>
      <c r="B892" s="351">
        <v>890.0</v>
      </c>
      <c r="C892" s="130">
        <v>45240.0</v>
      </c>
      <c r="D892" s="73" t="s">
        <v>10840</v>
      </c>
      <c r="E892" s="130" t="s">
        <v>10869</v>
      </c>
      <c r="F892" s="73" t="s">
        <v>2751</v>
      </c>
      <c r="G892" s="300"/>
      <c r="H892" s="287"/>
      <c r="I892" s="285"/>
      <c r="J892" s="22">
        <f t="shared" si="1"/>
        <v>46206</v>
      </c>
      <c r="K892" s="73">
        <f>'RESOLUCIONES 2023'!$C892-'RESOLUCIONES 2023'!$J892</f>
        <v>-966</v>
      </c>
      <c r="L892" s="21"/>
      <c r="M892" s="21"/>
      <c r="N892" s="21"/>
      <c r="O892" s="21"/>
    </row>
    <row r="893" ht="15.75" customHeight="1">
      <c r="A893" s="73" t="s">
        <v>7852</v>
      </c>
      <c r="B893" s="351">
        <v>891.0</v>
      </c>
      <c r="C893" s="130">
        <v>45240.0</v>
      </c>
      <c r="D893" s="73" t="s">
        <v>2265</v>
      </c>
      <c r="E893" s="130" t="s">
        <v>3562</v>
      </c>
      <c r="F893" s="73" t="s">
        <v>2751</v>
      </c>
      <c r="G893" s="169"/>
      <c r="H893" s="287"/>
      <c r="I893" s="285"/>
      <c r="J893" s="22">
        <f t="shared" si="1"/>
        <v>46206</v>
      </c>
      <c r="K893" s="73">
        <f>'RESOLUCIONES 2023'!$C893-'RESOLUCIONES 2023'!$J893</f>
        <v>-966</v>
      </c>
      <c r="L893" s="21"/>
      <c r="M893" s="21"/>
      <c r="N893" s="21"/>
      <c r="O893" s="21"/>
    </row>
    <row r="894" ht="15.75" customHeight="1">
      <c r="A894" s="73" t="s">
        <v>7852</v>
      </c>
      <c r="B894" s="351">
        <v>892.0</v>
      </c>
      <c r="C894" s="130">
        <v>45240.0</v>
      </c>
      <c r="D894" s="73" t="s">
        <v>2372</v>
      </c>
      <c r="E894" s="130" t="s">
        <v>8662</v>
      </c>
      <c r="F894" s="73" t="s">
        <v>8629</v>
      </c>
      <c r="G894" s="169"/>
      <c r="H894" s="287"/>
      <c r="I894" s="285"/>
      <c r="J894" s="22">
        <f t="shared" si="1"/>
        <v>46206</v>
      </c>
      <c r="K894" s="73">
        <f>'RESOLUCIONES 2023'!$C894-'RESOLUCIONES 2023'!$J894</f>
        <v>-966</v>
      </c>
      <c r="L894" s="21"/>
      <c r="M894" s="21"/>
      <c r="N894" s="21"/>
      <c r="O894" s="21"/>
    </row>
    <row r="895" ht="15.75" customHeight="1">
      <c r="A895" s="73" t="s">
        <v>7852</v>
      </c>
      <c r="B895" s="351">
        <v>893.0</v>
      </c>
      <c r="C895" s="130">
        <v>45243.0</v>
      </c>
      <c r="D895" s="73" t="s">
        <v>9828</v>
      </c>
      <c r="E895" s="130" t="s">
        <v>10992</v>
      </c>
      <c r="F895" s="73" t="s">
        <v>8629</v>
      </c>
      <c r="G895" s="169"/>
      <c r="H895" s="287"/>
      <c r="I895" s="285"/>
      <c r="J895" s="22">
        <f t="shared" si="1"/>
        <v>46206</v>
      </c>
      <c r="K895" s="73">
        <f>'RESOLUCIONES 2023'!$C895-'RESOLUCIONES 2023'!$J895</f>
        <v>-963</v>
      </c>
      <c r="L895" s="21"/>
      <c r="M895" s="21"/>
      <c r="N895" s="21"/>
      <c r="O895" s="21"/>
    </row>
    <row r="896" ht="15.75" customHeight="1">
      <c r="A896" s="73" t="s">
        <v>7852</v>
      </c>
      <c r="B896" s="351">
        <v>894.0</v>
      </c>
      <c r="C896" s="130">
        <v>45243.0</v>
      </c>
      <c r="D896" s="73" t="s">
        <v>7035</v>
      </c>
      <c r="E896" s="130" t="s">
        <v>9314</v>
      </c>
      <c r="F896" s="73" t="s">
        <v>8629</v>
      </c>
      <c r="G896" s="169"/>
      <c r="H896" s="287"/>
      <c r="I896" s="285"/>
      <c r="J896" s="22">
        <f t="shared" si="1"/>
        <v>46206</v>
      </c>
      <c r="K896" s="73">
        <f>'RESOLUCIONES 2023'!$C896-'RESOLUCIONES 2023'!$J896</f>
        <v>-963</v>
      </c>
      <c r="L896" s="21"/>
      <c r="M896" s="21"/>
      <c r="N896" s="21"/>
      <c r="O896" s="21"/>
    </row>
    <row r="897" ht="15.75" customHeight="1">
      <c r="A897" s="73" t="s">
        <v>7852</v>
      </c>
      <c r="B897" s="351">
        <v>895.0</v>
      </c>
      <c r="C897" s="130">
        <v>45243.0</v>
      </c>
      <c r="D897" s="73" t="s">
        <v>4536</v>
      </c>
      <c r="E897" s="130" t="s">
        <v>10736</v>
      </c>
      <c r="F897" s="73" t="s">
        <v>1593</v>
      </c>
      <c r="G897" s="348" t="s">
        <v>9883</v>
      </c>
      <c r="H897" s="287"/>
      <c r="I897" s="285"/>
      <c r="J897" s="22">
        <f t="shared" si="1"/>
        <v>46206</v>
      </c>
      <c r="K897" s="73">
        <f>'RESOLUCIONES 2023'!$C897-'RESOLUCIONES 2023'!$J897</f>
        <v>-963</v>
      </c>
      <c r="L897" s="21"/>
      <c r="M897" s="21"/>
      <c r="N897" s="21"/>
      <c r="O897" s="21"/>
    </row>
    <row r="898" ht="15.75" customHeight="1">
      <c r="A898" s="73" t="s">
        <v>7852</v>
      </c>
      <c r="B898" s="351">
        <v>896.0</v>
      </c>
      <c r="C898" s="130">
        <v>45243.0</v>
      </c>
      <c r="D898" s="73" t="s">
        <v>9091</v>
      </c>
      <c r="E898" s="130" t="s">
        <v>8875</v>
      </c>
      <c r="F898" s="73" t="s">
        <v>1593</v>
      </c>
      <c r="G898" s="294" t="s">
        <v>10731</v>
      </c>
      <c r="H898" s="287"/>
      <c r="I898" s="285"/>
      <c r="J898" s="22">
        <f t="shared" si="1"/>
        <v>46206</v>
      </c>
      <c r="K898" s="73">
        <f>'RESOLUCIONES 2023'!$C898-'RESOLUCIONES 2023'!$J898</f>
        <v>-963</v>
      </c>
      <c r="L898" s="21"/>
      <c r="M898" s="21"/>
      <c r="N898" s="21"/>
      <c r="O898" s="21"/>
    </row>
    <row r="899" ht="15.75" customHeight="1">
      <c r="A899" s="73" t="s">
        <v>7852</v>
      </c>
      <c r="B899" s="351">
        <v>897.0</v>
      </c>
      <c r="C899" s="130">
        <v>45243.0</v>
      </c>
      <c r="D899" s="73" t="s">
        <v>4329</v>
      </c>
      <c r="E899" s="130" t="s">
        <v>9806</v>
      </c>
      <c r="F899" s="73" t="s">
        <v>131</v>
      </c>
      <c r="G899" s="169"/>
      <c r="H899" s="287"/>
      <c r="I899" s="285"/>
      <c r="J899" s="22">
        <f t="shared" si="1"/>
        <v>46206</v>
      </c>
      <c r="K899" s="73">
        <f>'RESOLUCIONES 2023'!$C899-'RESOLUCIONES 2023'!$J899</f>
        <v>-963</v>
      </c>
      <c r="L899" s="21"/>
      <c r="M899" s="21"/>
      <c r="N899" s="21"/>
      <c r="O899" s="21"/>
    </row>
    <row r="900" ht="15.75" customHeight="1">
      <c r="A900" s="73" t="s">
        <v>7852</v>
      </c>
      <c r="B900" s="351">
        <v>898.0</v>
      </c>
      <c r="C900" s="130">
        <v>45243.0</v>
      </c>
      <c r="D900" s="73" t="s">
        <v>10993</v>
      </c>
      <c r="E900" s="130" t="s">
        <v>10530</v>
      </c>
      <c r="F900" s="73" t="s">
        <v>131</v>
      </c>
      <c r="G900" s="169"/>
      <c r="H900" s="287"/>
      <c r="I900" s="285"/>
      <c r="J900" s="22">
        <f t="shared" si="1"/>
        <v>46206</v>
      </c>
      <c r="K900" s="73">
        <f>'RESOLUCIONES 2023'!$C900-'RESOLUCIONES 2023'!$J900</f>
        <v>-963</v>
      </c>
      <c r="L900" s="21"/>
      <c r="M900" s="21"/>
      <c r="N900" s="21"/>
      <c r="O900" s="21"/>
    </row>
    <row r="901" ht="15.75" customHeight="1">
      <c r="A901" s="73" t="s">
        <v>7852</v>
      </c>
      <c r="B901" s="351">
        <v>899.0</v>
      </c>
      <c r="C901" s="130">
        <v>45243.0</v>
      </c>
      <c r="D901" s="73" t="s">
        <v>9125</v>
      </c>
      <c r="E901" s="130" t="s">
        <v>9126</v>
      </c>
      <c r="F901" s="73" t="s">
        <v>131</v>
      </c>
      <c r="G901" s="169"/>
      <c r="H901" s="287"/>
      <c r="I901" s="285"/>
      <c r="J901" s="22">
        <f t="shared" si="1"/>
        <v>46206</v>
      </c>
      <c r="K901" s="73">
        <f>'RESOLUCIONES 2023'!$C901-'RESOLUCIONES 2023'!$J901</f>
        <v>-963</v>
      </c>
      <c r="L901" s="21"/>
      <c r="M901" s="21"/>
      <c r="N901" s="21"/>
      <c r="O901" s="21"/>
    </row>
    <row r="902" ht="15.75" customHeight="1">
      <c r="A902" s="73" t="s">
        <v>7852</v>
      </c>
      <c r="B902" s="351">
        <v>900.0</v>
      </c>
      <c r="C902" s="130">
        <v>45243.0</v>
      </c>
      <c r="D902" s="73" t="s">
        <v>8503</v>
      </c>
      <c r="E902" s="130" t="s">
        <v>8504</v>
      </c>
      <c r="F902" s="73" t="s">
        <v>131</v>
      </c>
      <c r="G902" s="300"/>
      <c r="H902" s="287"/>
      <c r="I902" s="285"/>
      <c r="J902" s="22">
        <f t="shared" si="1"/>
        <v>46206</v>
      </c>
      <c r="K902" s="73">
        <f>'RESOLUCIONES 2023'!$C902-'RESOLUCIONES 2023'!$J902</f>
        <v>-963</v>
      </c>
      <c r="L902" s="21"/>
      <c r="M902" s="21"/>
      <c r="N902" s="21"/>
      <c r="O902" s="21"/>
    </row>
    <row r="903" ht="15.75" customHeight="1">
      <c r="A903" s="73" t="s">
        <v>7852</v>
      </c>
      <c r="B903" s="351">
        <v>901.0</v>
      </c>
      <c r="C903" s="130">
        <v>45245.0</v>
      </c>
      <c r="D903" s="73" t="s">
        <v>4654</v>
      </c>
      <c r="E903" s="130" t="s">
        <v>10996</v>
      </c>
      <c r="F903" s="73" t="s">
        <v>18</v>
      </c>
      <c r="G903" s="169"/>
      <c r="H903" s="287"/>
      <c r="I903" s="285"/>
      <c r="J903" s="22">
        <f t="shared" si="1"/>
        <v>46206</v>
      </c>
      <c r="K903" s="73">
        <f>'RESOLUCIONES 2023'!$C903-'RESOLUCIONES 2023'!$J903</f>
        <v>-961</v>
      </c>
      <c r="L903" s="21"/>
      <c r="M903" s="21"/>
      <c r="N903" s="21"/>
      <c r="O903" s="21"/>
    </row>
    <row r="904" ht="15.75" customHeight="1">
      <c r="A904" s="73" t="s">
        <v>7852</v>
      </c>
      <c r="B904" s="351">
        <v>902.0</v>
      </c>
      <c r="C904" s="130">
        <v>45245.0</v>
      </c>
      <c r="D904" s="73" t="s">
        <v>9338</v>
      </c>
      <c r="E904" s="130" t="s">
        <v>10560</v>
      </c>
      <c r="F904" s="73" t="s">
        <v>1624</v>
      </c>
      <c r="G904" s="169"/>
      <c r="H904" s="287"/>
      <c r="I904" s="285"/>
      <c r="J904" s="22">
        <f t="shared" si="1"/>
        <v>46206</v>
      </c>
      <c r="K904" s="73">
        <f>'RESOLUCIONES 2023'!$C904-'RESOLUCIONES 2023'!$J904</f>
        <v>-961</v>
      </c>
      <c r="L904" s="21"/>
      <c r="M904" s="21"/>
      <c r="N904" s="21"/>
      <c r="O904" s="21"/>
    </row>
    <row r="905" ht="15.75" customHeight="1">
      <c r="A905" s="73" t="s">
        <v>7852</v>
      </c>
      <c r="B905" s="351">
        <v>903.0</v>
      </c>
      <c r="C905" s="130">
        <v>45245.0</v>
      </c>
      <c r="D905" s="73" t="s">
        <v>10997</v>
      </c>
      <c r="E905" s="130" t="s">
        <v>8352</v>
      </c>
      <c r="F905" s="73" t="s">
        <v>1624</v>
      </c>
      <c r="G905" s="169"/>
      <c r="H905" s="287"/>
      <c r="I905" s="285"/>
      <c r="J905" s="22">
        <f t="shared" si="1"/>
        <v>46206</v>
      </c>
      <c r="K905" s="73">
        <f>'RESOLUCIONES 2023'!$C905-'RESOLUCIONES 2023'!$J905</f>
        <v>-961</v>
      </c>
      <c r="L905" s="21"/>
      <c r="M905" s="21"/>
      <c r="N905" s="21"/>
      <c r="O905" s="21"/>
    </row>
    <row r="906" ht="15.75" customHeight="1">
      <c r="A906" s="73" t="s">
        <v>7852</v>
      </c>
      <c r="B906" s="351">
        <v>904.0</v>
      </c>
      <c r="C906" s="130">
        <v>45245.0</v>
      </c>
      <c r="D906" s="73" t="s">
        <v>9280</v>
      </c>
      <c r="E906" s="130" t="s">
        <v>9281</v>
      </c>
      <c r="F906" s="73" t="s">
        <v>1624</v>
      </c>
      <c r="G906" s="169"/>
      <c r="H906" s="287"/>
      <c r="I906" s="285"/>
      <c r="J906" s="22">
        <f t="shared" si="1"/>
        <v>46206</v>
      </c>
      <c r="K906" s="73">
        <f>'RESOLUCIONES 2023'!$C906-'RESOLUCIONES 2023'!$J906</f>
        <v>-961</v>
      </c>
      <c r="L906" s="21"/>
      <c r="M906" s="21"/>
      <c r="N906" s="21"/>
      <c r="O906" s="21"/>
    </row>
    <row r="907" ht="15.75" customHeight="1">
      <c r="A907" s="73" t="s">
        <v>7852</v>
      </c>
      <c r="B907" s="351">
        <v>905.0</v>
      </c>
      <c r="C907" s="130">
        <v>45245.0</v>
      </c>
      <c r="D907" s="73" t="s">
        <v>10499</v>
      </c>
      <c r="E907" s="130" t="s">
        <v>4982</v>
      </c>
      <c r="F907" s="73" t="s">
        <v>1624</v>
      </c>
      <c r="G907" s="169"/>
      <c r="H907" s="287"/>
      <c r="I907" s="285"/>
      <c r="J907" s="22">
        <f t="shared" si="1"/>
        <v>46206</v>
      </c>
      <c r="K907" s="73">
        <f>'RESOLUCIONES 2023'!$C907-'RESOLUCIONES 2023'!$J907</f>
        <v>-961</v>
      </c>
      <c r="L907" s="21"/>
      <c r="M907" s="21"/>
      <c r="N907" s="21"/>
      <c r="O907" s="21"/>
    </row>
    <row r="908" ht="15.75" customHeight="1">
      <c r="A908" s="73" t="s">
        <v>7852</v>
      </c>
      <c r="B908" s="351">
        <v>906.0</v>
      </c>
      <c r="C908" s="130">
        <v>45245.0</v>
      </c>
      <c r="D908" s="73" t="s">
        <v>8517</v>
      </c>
      <c r="E908" s="130" t="s">
        <v>8518</v>
      </c>
      <c r="F908" s="73" t="s">
        <v>1624</v>
      </c>
      <c r="G908" s="169"/>
      <c r="H908" s="287"/>
      <c r="I908" s="285"/>
      <c r="J908" s="22">
        <f t="shared" si="1"/>
        <v>46206</v>
      </c>
      <c r="K908" s="73">
        <f>'RESOLUCIONES 2023'!$C908-'RESOLUCIONES 2023'!$J908</f>
        <v>-961</v>
      </c>
      <c r="L908" s="21"/>
      <c r="M908" s="21"/>
      <c r="N908" s="21"/>
      <c r="O908" s="21"/>
    </row>
    <row r="909" ht="15.75" customHeight="1">
      <c r="A909" s="73" t="s">
        <v>7852</v>
      </c>
      <c r="B909" s="351">
        <v>907.0</v>
      </c>
      <c r="C909" s="130">
        <v>45245.0</v>
      </c>
      <c r="D909" s="73" t="s">
        <v>3783</v>
      </c>
      <c r="E909" s="130" t="s">
        <v>3784</v>
      </c>
      <c r="F909" s="73" t="s">
        <v>1624</v>
      </c>
      <c r="G909" s="169"/>
      <c r="H909" s="287"/>
      <c r="I909" s="285"/>
      <c r="J909" s="22">
        <f t="shared" si="1"/>
        <v>46206</v>
      </c>
      <c r="K909" s="73">
        <f>'RESOLUCIONES 2023'!$C909-'RESOLUCIONES 2023'!$J909</f>
        <v>-961</v>
      </c>
      <c r="L909" s="21"/>
      <c r="M909" s="21"/>
      <c r="N909" s="21"/>
      <c r="O909" s="21"/>
    </row>
    <row r="910" ht="15.75" customHeight="1">
      <c r="A910" s="73" t="s">
        <v>7852</v>
      </c>
      <c r="B910" s="351">
        <v>908.0</v>
      </c>
      <c r="C910" s="130">
        <v>45245.0</v>
      </c>
      <c r="D910" s="73" t="s">
        <v>10478</v>
      </c>
      <c r="E910" s="130" t="s">
        <v>10527</v>
      </c>
      <c r="F910" s="73" t="s">
        <v>1624</v>
      </c>
      <c r="G910" s="169"/>
      <c r="H910" s="287"/>
      <c r="I910" s="285"/>
      <c r="J910" s="22">
        <f t="shared" si="1"/>
        <v>46206</v>
      </c>
      <c r="K910" s="73">
        <f>'RESOLUCIONES 2023'!$C910-'RESOLUCIONES 2023'!$J910</f>
        <v>-961</v>
      </c>
      <c r="L910" s="21"/>
      <c r="M910" s="21"/>
      <c r="N910" s="21"/>
      <c r="O910" s="21"/>
    </row>
    <row r="911" ht="15.75" customHeight="1">
      <c r="A911" s="73" t="s">
        <v>7852</v>
      </c>
      <c r="B911" s="351">
        <v>909.0</v>
      </c>
      <c r="C911" s="130">
        <v>45245.0</v>
      </c>
      <c r="D911" s="73" t="s">
        <v>10497</v>
      </c>
      <c r="E911" s="130" t="s">
        <v>10516</v>
      </c>
      <c r="F911" s="73" t="s">
        <v>1624</v>
      </c>
      <c r="G911" s="169"/>
      <c r="H911" s="287"/>
      <c r="I911" s="285"/>
      <c r="J911" s="22">
        <f t="shared" si="1"/>
        <v>46206</v>
      </c>
      <c r="K911" s="73">
        <f>'RESOLUCIONES 2023'!$C911-'RESOLUCIONES 2023'!$J911</f>
        <v>-961</v>
      </c>
      <c r="L911" s="21"/>
      <c r="M911" s="21"/>
      <c r="N911" s="21"/>
      <c r="O911" s="21"/>
    </row>
    <row r="912" ht="15.75" customHeight="1">
      <c r="A912" s="73" t="s">
        <v>7852</v>
      </c>
      <c r="B912" s="351">
        <v>910.0</v>
      </c>
      <c r="C912" s="130">
        <v>45245.0</v>
      </c>
      <c r="D912" s="73" t="s">
        <v>10504</v>
      </c>
      <c r="E912" s="130" t="s">
        <v>10505</v>
      </c>
      <c r="F912" s="73" t="s">
        <v>1624</v>
      </c>
      <c r="G912" s="169"/>
      <c r="H912" s="287"/>
      <c r="I912" s="285"/>
      <c r="J912" s="22">
        <f t="shared" si="1"/>
        <v>46206</v>
      </c>
      <c r="K912" s="73">
        <f>'RESOLUCIONES 2023'!$C912-'RESOLUCIONES 2023'!$J912</f>
        <v>-961</v>
      </c>
      <c r="L912" s="21"/>
      <c r="M912" s="21"/>
      <c r="N912" s="21"/>
      <c r="O912" s="21"/>
    </row>
    <row r="913" ht="15.75" customHeight="1">
      <c r="A913" s="73" t="s">
        <v>7852</v>
      </c>
      <c r="B913" s="351">
        <v>911.0</v>
      </c>
      <c r="C913" s="130">
        <v>45245.0</v>
      </c>
      <c r="D913" s="73" t="s">
        <v>7323</v>
      </c>
      <c r="E913" s="130" t="s">
        <v>10015</v>
      </c>
      <c r="F913" s="73" t="s">
        <v>8629</v>
      </c>
      <c r="G913" s="300"/>
      <c r="H913" s="287"/>
      <c r="I913" s="285"/>
      <c r="J913" s="22">
        <f t="shared" si="1"/>
        <v>46206</v>
      </c>
      <c r="K913" s="73">
        <f>'RESOLUCIONES 2023'!$C913-'RESOLUCIONES 2023'!$J913</f>
        <v>-961</v>
      </c>
      <c r="L913" s="21"/>
      <c r="M913" s="21"/>
      <c r="N913" s="21"/>
      <c r="O913" s="21"/>
    </row>
    <row r="914" ht="15.75" customHeight="1">
      <c r="A914" s="73" t="s">
        <v>7852</v>
      </c>
      <c r="B914" s="351">
        <v>912.0</v>
      </c>
      <c r="C914" s="130">
        <v>45245.0</v>
      </c>
      <c r="D914" s="73" t="s">
        <v>2939</v>
      </c>
      <c r="E914" s="130" t="s">
        <v>10998</v>
      </c>
      <c r="F914" s="73" t="s">
        <v>8629</v>
      </c>
      <c r="G914" s="300"/>
      <c r="H914" s="287"/>
      <c r="I914" s="285"/>
      <c r="J914" s="22">
        <f t="shared" si="1"/>
        <v>46206</v>
      </c>
      <c r="K914" s="73">
        <f>'RESOLUCIONES 2023'!$C914-'RESOLUCIONES 2023'!$J914</f>
        <v>-961</v>
      </c>
      <c r="L914" s="21"/>
      <c r="M914" s="21"/>
      <c r="N914" s="21"/>
      <c r="O914" s="21"/>
    </row>
    <row r="915" ht="15.75" customHeight="1">
      <c r="A915" s="73" t="s">
        <v>7852</v>
      </c>
      <c r="B915" s="351">
        <v>913.0</v>
      </c>
      <c r="C915" s="130">
        <v>45245.0</v>
      </c>
      <c r="D915" s="73" t="s">
        <v>2492</v>
      </c>
      <c r="E915" s="130" t="s">
        <v>10999</v>
      </c>
      <c r="F915" s="73" t="s">
        <v>8629</v>
      </c>
      <c r="G915" s="305"/>
      <c r="H915" s="287"/>
      <c r="I915" s="285"/>
      <c r="J915" s="22">
        <f t="shared" si="1"/>
        <v>46206</v>
      </c>
      <c r="K915" s="73">
        <f>'RESOLUCIONES 2023'!$C915-'RESOLUCIONES 2023'!$J915</f>
        <v>-961</v>
      </c>
      <c r="L915" s="21"/>
      <c r="M915" s="21"/>
      <c r="N915" s="21"/>
      <c r="O915" s="21"/>
    </row>
    <row r="916" ht="15.75" customHeight="1">
      <c r="A916" s="73" t="s">
        <v>7852</v>
      </c>
      <c r="B916" s="351">
        <v>914.0</v>
      </c>
      <c r="C916" s="130">
        <v>45245.0</v>
      </c>
      <c r="D916" s="73" t="s">
        <v>7641</v>
      </c>
      <c r="E916" s="130" t="s">
        <v>11000</v>
      </c>
      <c r="F916" s="73" t="s">
        <v>8629</v>
      </c>
      <c r="G916" s="169"/>
      <c r="H916" s="287"/>
      <c r="I916" s="285"/>
      <c r="J916" s="22">
        <f t="shared" si="1"/>
        <v>46206</v>
      </c>
      <c r="K916" s="73">
        <f>'RESOLUCIONES 2023'!$C916-'RESOLUCIONES 2023'!$J916</f>
        <v>-961</v>
      </c>
      <c r="L916" s="21"/>
      <c r="M916" s="21"/>
      <c r="N916" s="21"/>
      <c r="O916" s="21"/>
    </row>
    <row r="917" ht="15.75" customHeight="1">
      <c r="A917" s="73" t="s">
        <v>7852</v>
      </c>
      <c r="B917" s="351">
        <v>915.0</v>
      </c>
      <c r="C917" s="130">
        <v>45245.0</v>
      </c>
      <c r="D917" s="73" t="s">
        <v>8376</v>
      </c>
      <c r="E917" s="130" t="s">
        <v>8377</v>
      </c>
      <c r="F917" s="73" t="s">
        <v>2253</v>
      </c>
      <c r="G917" s="169" t="s">
        <v>9555</v>
      </c>
      <c r="H917" s="287"/>
      <c r="I917" s="285"/>
      <c r="J917" s="22">
        <f t="shared" si="1"/>
        <v>46206</v>
      </c>
      <c r="K917" s="73">
        <f>'RESOLUCIONES 2023'!$C917-'RESOLUCIONES 2023'!$J917</f>
        <v>-961</v>
      </c>
      <c r="L917" s="21"/>
      <c r="M917" s="21"/>
      <c r="N917" s="21"/>
      <c r="O917" s="21"/>
    </row>
    <row r="918" ht="15.75" customHeight="1">
      <c r="A918" s="73" t="s">
        <v>7852</v>
      </c>
      <c r="B918" s="351">
        <v>916.0</v>
      </c>
      <c r="C918" s="130">
        <v>45245.0</v>
      </c>
      <c r="D918" s="306" t="s">
        <v>7078</v>
      </c>
      <c r="E918" s="130" t="s">
        <v>11001</v>
      </c>
      <c r="F918" s="73" t="s">
        <v>1593</v>
      </c>
      <c r="G918" s="348" t="s">
        <v>9883</v>
      </c>
      <c r="H918" s="287"/>
      <c r="I918" s="285"/>
      <c r="J918" s="22">
        <f t="shared" si="1"/>
        <v>46206</v>
      </c>
      <c r="K918" s="73">
        <f>'RESOLUCIONES 2023'!$C918-'RESOLUCIONES 2023'!$J918</f>
        <v>-961</v>
      </c>
      <c r="L918" s="21"/>
      <c r="M918" s="21"/>
      <c r="N918" s="21"/>
      <c r="O918" s="21"/>
    </row>
    <row r="919" ht="15.75" customHeight="1">
      <c r="A919" s="73" t="s">
        <v>7852</v>
      </c>
      <c r="B919" s="351">
        <v>917.0</v>
      </c>
      <c r="C919" s="130">
        <v>45250.0</v>
      </c>
      <c r="D919" s="73" t="s">
        <v>8994</v>
      </c>
      <c r="E919" s="130" t="s">
        <v>8995</v>
      </c>
      <c r="F919" s="73" t="s">
        <v>8629</v>
      </c>
      <c r="G919" s="300"/>
      <c r="H919" s="287"/>
      <c r="I919" s="285"/>
      <c r="J919" s="22">
        <f t="shared" si="1"/>
        <v>46206</v>
      </c>
      <c r="K919" s="73">
        <f>'RESOLUCIONES 2023'!$C919-'RESOLUCIONES 2023'!$J919</f>
        <v>-956</v>
      </c>
      <c r="L919" s="21"/>
      <c r="M919" s="21"/>
      <c r="N919" s="21"/>
      <c r="O919" s="21"/>
    </row>
    <row r="920" ht="15.75" customHeight="1">
      <c r="A920" s="73" t="s">
        <v>7852</v>
      </c>
      <c r="B920" s="351">
        <v>918.0</v>
      </c>
      <c r="C920" s="130">
        <v>45250.0</v>
      </c>
      <c r="D920" s="73" t="s">
        <v>1667</v>
      </c>
      <c r="E920" s="130" t="s">
        <v>9255</v>
      </c>
      <c r="F920" s="73" t="s">
        <v>8629</v>
      </c>
      <c r="G920" s="169"/>
      <c r="H920" s="287"/>
      <c r="I920" s="285"/>
      <c r="J920" s="22">
        <f t="shared" si="1"/>
        <v>46206</v>
      </c>
      <c r="K920" s="73">
        <f>'RESOLUCIONES 2023'!$C920-'RESOLUCIONES 2023'!$J920</f>
        <v>-956</v>
      </c>
      <c r="L920" s="21"/>
      <c r="M920" s="21"/>
      <c r="N920" s="21"/>
      <c r="O920" s="21"/>
    </row>
    <row r="921" ht="15.75" customHeight="1">
      <c r="A921" s="73" t="s">
        <v>7852</v>
      </c>
      <c r="B921" s="351">
        <v>919.0</v>
      </c>
      <c r="C921" s="130">
        <v>45250.0</v>
      </c>
      <c r="D921" s="73" t="s">
        <v>6827</v>
      </c>
      <c r="E921" s="130" t="s">
        <v>6828</v>
      </c>
      <c r="F921" s="73" t="s">
        <v>2253</v>
      </c>
      <c r="G921" s="169" t="s">
        <v>9896</v>
      </c>
      <c r="H921" s="287"/>
      <c r="I921" s="285"/>
      <c r="J921" s="22">
        <f t="shared" si="1"/>
        <v>46206</v>
      </c>
      <c r="K921" s="73">
        <f>'RESOLUCIONES 2023'!$C921-'RESOLUCIONES 2023'!$J921</f>
        <v>-956</v>
      </c>
      <c r="L921" s="21"/>
      <c r="M921" s="21"/>
      <c r="N921" s="21"/>
      <c r="O921" s="21"/>
    </row>
    <row r="922" ht="15.75" customHeight="1">
      <c r="A922" s="73" t="s">
        <v>7852</v>
      </c>
      <c r="B922" s="351">
        <v>920.0</v>
      </c>
      <c r="C922" s="130">
        <v>45250.0</v>
      </c>
      <c r="D922" s="73" t="s">
        <v>2853</v>
      </c>
      <c r="E922" s="130" t="s">
        <v>9129</v>
      </c>
      <c r="F922" s="73" t="s">
        <v>2253</v>
      </c>
      <c r="G922" s="169" t="s">
        <v>9325</v>
      </c>
      <c r="H922" s="287"/>
      <c r="I922" s="285"/>
      <c r="J922" s="22">
        <f t="shared" si="1"/>
        <v>46206</v>
      </c>
      <c r="K922" s="73">
        <f>'RESOLUCIONES 2023'!$C922-'RESOLUCIONES 2023'!$J922</f>
        <v>-956</v>
      </c>
      <c r="L922" s="21"/>
      <c r="M922" s="21"/>
      <c r="N922" s="21"/>
      <c r="O922" s="21"/>
    </row>
    <row r="923" ht="15.75" customHeight="1">
      <c r="A923" s="73" t="s">
        <v>7852</v>
      </c>
      <c r="B923" s="351">
        <v>921.0</v>
      </c>
      <c r="C923" s="130">
        <v>45252.0</v>
      </c>
      <c r="D923" s="73" t="s">
        <v>8981</v>
      </c>
      <c r="E923" s="130" t="s">
        <v>11002</v>
      </c>
      <c r="F923" s="73" t="s">
        <v>18</v>
      </c>
      <c r="G923" s="169" t="s">
        <v>8645</v>
      </c>
      <c r="H923" s="287"/>
      <c r="I923" s="285"/>
      <c r="J923" s="22">
        <f t="shared" si="1"/>
        <v>46206</v>
      </c>
      <c r="K923" s="73">
        <f>'RESOLUCIONES 2023'!$C923-'RESOLUCIONES 2023'!$J923</f>
        <v>-954</v>
      </c>
      <c r="L923" s="21"/>
      <c r="M923" s="21"/>
      <c r="N923" s="21"/>
      <c r="O923" s="21"/>
    </row>
    <row r="924" ht="15.75" customHeight="1">
      <c r="A924" s="73" t="s">
        <v>7852</v>
      </c>
      <c r="B924" s="351">
        <v>922.0</v>
      </c>
      <c r="C924" s="130">
        <v>45252.0</v>
      </c>
      <c r="D924" s="73" t="s">
        <v>11003</v>
      </c>
      <c r="E924" s="130" t="s">
        <v>11004</v>
      </c>
      <c r="F924" s="73" t="s">
        <v>18</v>
      </c>
      <c r="G924" s="169" t="s">
        <v>4620</v>
      </c>
      <c r="H924" s="287"/>
      <c r="I924" s="285"/>
      <c r="J924" s="22">
        <f t="shared" si="1"/>
        <v>46206</v>
      </c>
      <c r="K924" s="73">
        <f>'RESOLUCIONES 2023'!$C924-'RESOLUCIONES 2023'!$J924</f>
        <v>-954</v>
      </c>
      <c r="L924" s="21"/>
      <c r="M924" s="21"/>
      <c r="N924" s="21"/>
      <c r="O924" s="21"/>
    </row>
    <row r="925" ht="15.75" customHeight="1">
      <c r="A925" s="73" t="s">
        <v>7852</v>
      </c>
      <c r="B925" s="351">
        <v>923.0</v>
      </c>
      <c r="C925" s="130">
        <v>45252.0</v>
      </c>
      <c r="D925" s="73" t="s">
        <v>11005</v>
      </c>
      <c r="E925" s="130" t="s">
        <v>11006</v>
      </c>
      <c r="F925" s="73" t="s">
        <v>18</v>
      </c>
      <c r="G925" s="305" t="s">
        <v>3057</v>
      </c>
      <c r="H925" s="287"/>
      <c r="I925" s="285"/>
      <c r="J925" s="22">
        <f t="shared" si="1"/>
        <v>46206</v>
      </c>
      <c r="K925" s="73">
        <f>'RESOLUCIONES 2023'!$C925-'RESOLUCIONES 2023'!$J925</f>
        <v>-954</v>
      </c>
      <c r="L925" s="21"/>
      <c r="M925" s="21"/>
      <c r="N925" s="21"/>
      <c r="O925" s="21"/>
    </row>
    <row r="926" ht="15.75" customHeight="1">
      <c r="A926" s="73" t="s">
        <v>7852</v>
      </c>
      <c r="B926" s="351">
        <v>924.0</v>
      </c>
      <c r="C926" s="130">
        <v>45252.0</v>
      </c>
      <c r="D926" s="73" t="s">
        <v>5703</v>
      </c>
      <c r="E926" s="130" t="s">
        <v>11007</v>
      </c>
      <c r="F926" s="73" t="s">
        <v>18</v>
      </c>
      <c r="G926" s="169" t="s">
        <v>4642</v>
      </c>
      <c r="H926" s="287"/>
      <c r="I926" s="285"/>
      <c r="J926" s="22">
        <f t="shared" si="1"/>
        <v>46206</v>
      </c>
      <c r="K926" s="73">
        <f>'RESOLUCIONES 2023'!$C926-'RESOLUCIONES 2023'!$J926</f>
        <v>-954</v>
      </c>
      <c r="L926" s="21"/>
      <c r="M926" s="21"/>
      <c r="N926" s="21"/>
      <c r="O926" s="21"/>
    </row>
    <row r="927" ht="15.75" customHeight="1">
      <c r="A927" s="73" t="s">
        <v>7852</v>
      </c>
      <c r="B927" s="351">
        <v>925.0</v>
      </c>
      <c r="C927" s="130">
        <v>45252.0</v>
      </c>
      <c r="D927" s="73" t="s">
        <v>11008</v>
      </c>
      <c r="E927" s="130" t="s">
        <v>11009</v>
      </c>
      <c r="F927" s="73" t="s">
        <v>18</v>
      </c>
      <c r="G927" s="169" t="s">
        <v>4966</v>
      </c>
      <c r="H927" s="287"/>
      <c r="I927" s="285"/>
      <c r="J927" s="22">
        <f t="shared" si="1"/>
        <v>46206</v>
      </c>
      <c r="K927" s="73">
        <f>'RESOLUCIONES 2023'!$C927-'RESOLUCIONES 2023'!$J927</f>
        <v>-954</v>
      </c>
      <c r="L927" s="21"/>
      <c r="M927" s="21"/>
      <c r="N927" s="21"/>
      <c r="O927" s="21"/>
    </row>
    <row r="928" ht="15.75" customHeight="1">
      <c r="A928" s="73" t="s">
        <v>7852</v>
      </c>
      <c r="B928" s="351">
        <v>926.0</v>
      </c>
      <c r="C928" s="130">
        <v>45253.0</v>
      </c>
      <c r="D928" s="73" t="s">
        <v>10766</v>
      </c>
      <c r="E928" s="130" t="s">
        <v>10767</v>
      </c>
      <c r="F928" s="73" t="s">
        <v>1624</v>
      </c>
      <c r="G928" s="169"/>
      <c r="H928" s="287"/>
      <c r="I928" s="285"/>
      <c r="J928" s="22">
        <f t="shared" si="1"/>
        <v>46206</v>
      </c>
      <c r="K928" s="73">
        <f>'RESOLUCIONES 2023'!$C928-'RESOLUCIONES 2023'!$J928</f>
        <v>-953</v>
      </c>
      <c r="L928" s="21"/>
      <c r="M928" s="21"/>
      <c r="N928" s="21"/>
      <c r="O928" s="21"/>
    </row>
    <row r="929" ht="15.75" customHeight="1">
      <c r="A929" s="73" t="s">
        <v>7852</v>
      </c>
      <c r="B929" s="351">
        <v>927.0</v>
      </c>
      <c r="C929" s="130">
        <v>45253.0</v>
      </c>
      <c r="D929" s="73" t="s">
        <v>9232</v>
      </c>
      <c r="E929" s="130" t="s">
        <v>9233</v>
      </c>
      <c r="F929" s="73" t="s">
        <v>1624</v>
      </c>
      <c r="G929" s="169"/>
      <c r="H929" s="287"/>
      <c r="I929" s="285"/>
      <c r="J929" s="22">
        <f t="shared" si="1"/>
        <v>46206</v>
      </c>
      <c r="K929" s="73">
        <f>'RESOLUCIONES 2023'!$C929-'RESOLUCIONES 2023'!$J929</f>
        <v>-953</v>
      </c>
      <c r="L929" s="21"/>
      <c r="M929" s="21"/>
      <c r="N929" s="21"/>
      <c r="O929" s="21"/>
    </row>
    <row r="930" ht="15.75" customHeight="1">
      <c r="A930" s="73" t="s">
        <v>7852</v>
      </c>
      <c r="B930" s="351">
        <v>928.0</v>
      </c>
      <c r="C930" s="130">
        <v>45253.0</v>
      </c>
      <c r="D930" s="73" t="s">
        <v>10440</v>
      </c>
      <c r="E930" s="130" t="s">
        <v>11010</v>
      </c>
      <c r="F930" s="73" t="s">
        <v>1624</v>
      </c>
      <c r="G930" s="169"/>
      <c r="H930" s="287"/>
      <c r="I930" s="285"/>
      <c r="J930" s="22">
        <f t="shared" si="1"/>
        <v>46206</v>
      </c>
      <c r="K930" s="73">
        <f>'RESOLUCIONES 2023'!$C930-'RESOLUCIONES 2023'!$J930</f>
        <v>-953</v>
      </c>
      <c r="L930" s="21"/>
      <c r="M930" s="21"/>
      <c r="N930" s="21"/>
      <c r="O930" s="21"/>
    </row>
    <row r="931" ht="15.75" customHeight="1">
      <c r="A931" s="73" t="s">
        <v>7852</v>
      </c>
      <c r="B931" s="351">
        <v>929.0</v>
      </c>
      <c r="C931" s="130">
        <v>45253.0</v>
      </c>
      <c r="D931" s="73" t="s">
        <v>11011</v>
      </c>
      <c r="E931" s="130" t="s">
        <v>10832</v>
      </c>
      <c r="F931" s="73" t="s">
        <v>1624</v>
      </c>
      <c r="G931" s="169"/>
      <c r="H931" s="287"/>
      <c r="I931" s="285"/>
      <c r="J931" s="22">
        <f t="shared" si="1"/>
        <v>46206</v>
      </c>
      <c r="K931" s="73">
        <f>'RESOLUCIONES 2023'!$C931-'RESOLUCIONES 2023'!$J931</f>
        <v>-953</v>
      </c>
      <c r="L931" s="21"/>
      <c r="M931" s="21"/>
      <c r="N931" s="21"/>
      <c r="O931" s="21"/>
    </row>
    <row r="932" ht="15.75" customHeight="1">
      <c r="A932" s="73" t="s">
        <v>7852</v>
      </c>
      <c r="B932" s="351">
        <v>930.0</v>
      </c>
      <c r="C932" s="130">
        <v>45253.0</v>
      </c>
      <c r="D932" s="73" t="s">
        <v>9983</v>
      </c>
      <c r="E932" s="130" t="s">
        <v>9984</v>
      </c>
      <c r="F932" s="73" t="s">
        <v>1624</v>
      </c>
      <c r="G932" s="169"/>
      <c r="H932" s="287"/>
      <c r="I932" s="285"/>
      <c r="J932" s="22">
        <f t="shared" si="1"/>
        <v>46206</v>
      </c>
      <c r="K932" s="73">
        <f>'RESOLUCIONES 2023'!$C932-'RESOLUCIONES 2023'!$J932</f>
        <v>-953</v>
      </c>
      <c r="L932" s="21"/>
      <c r="M932" s="21"/>
      <c r="N932" s="21"/>
      <c r="O932" s="21"/>
    </row>
    <row r="933" ht="15.75" customHeight="1">
      <c r="A933" s="73" t="s">
        <v>7852</v>
      </c>
      <c r="B933" s="351">
        <v>931.0</v>
      </c>
      <c r="C933" s="130">
        <v>45253.0</v>
      </c>
      <c r="D933" s="73" t="s">
        <v>9797</v>
      </c>
      <c r="E933" s="130" t="s">
        <v>9909</v>
      </c>
      <c r="F933" s="73" t="s">
        <v>1624</v>
      </c>
      <c r="G933" s="294"/>
      <c r="H933" s="287"/>
      <c r="I933" s="285"/>
      <c r="J933" s="22">
        <f t="shared" si="1"/>
        <v>46206</v>
      </c>
      <c r="K933" s="73">
        <f>'RESOLUCIONES 2023'!$C933-'RESOLUCIONES 2023'!$J933</f>
        <v>-953</v>
      </c>
      <c r="L933" s="21"/>
      <c r="M933" s="21"/>
      <c r="N933" s="21"/>
      <c r="O933" s="21"/>
    </row>
    <row r="934" ht="15.75" customHeight="1">
      <c r="A934" s="73" t="s">
        <v>7852</v>
      </c>
      <c r="B934" s="351">
        <v>932.0</v>
      </c>
      <c r="C934" s="130">
        <v>45253.0</v>
      </c>
      <c r="D934" s="73" t="s">
        <v>9828</v>
      </c>
      <c r="E934" s="130" t="s">
        <v>9829</v>
      </c>
      <c r="F934" s="73" t="s">
        <v>131</v>
      </c>
      <c r="G934" s="169"/>
      <c r="H934" s="287"/>
      <c r="I934" s="285"/>
      <c r="J934" s="22">
        <f t="shared" si="1"/>
        <v>46206</v>
      </c>
      <c r="K934" s="73">
        <f>'RESOLUCIONES 2023'!$C934-'RESOLUCIONES 2023'!$J934</f>
        <v>-953</v>
      </c>
      <c r="L934" s="21"/>
      <c r="M934" s="21"/>
      <c r="N934" s="21"/>
      <c r="O934" s="21"/>
    </row>
    <row r="935" ht="15.75" customHeight="1">
      <c r="A935" s="73" t="s">
        <v>7852</v>
      </c>
      <c r="B935" s="351">
        <v>933.0</v>
      </c>
      <c r="C935" s="130">
        <v>45253.0</v>
      </c>
      <c r="D935" s="73" t="s">
        <v>2939</v>
      </c>
      <c r="E935" s="130" t="s">
        <v>10372</v>
      </c>
      <c r="F935" s="73" t="s">
        <v>131</v>
      </c>
      <c r="G935" s="169"/>
      <c r="H935" s="287"/>
      <c r="I935" s="285"/>
      <c r="J935" s="22">
        <f t="shared" si="1"/>
        <v>46206</v>
      </c>
      <c r="K935" s="73">
        <f>'RESOLUCIONES 2023'!$C935-'RESOLUCIONES 2023'!$J935</f>
        <v>-953</v>
      </c>
      <c r="L935" s="21"/>
      <c r="M935" s="21"/>
      <c r="N935" s="21"/>
      <c r="O935" s="21"/>
    </row>
    <row r="936" ht="15.75" customHeight="1">
      <c r="A936" s="73" t="s">
        <v>7852</v>
      </c>
      <c r="B936" s="351">
        <v>934.0</v>
      </c>
      <c r="C936" s="130">
        <v>45253.0</v>
      </c>
      <c r="D936" s="73" t="s">
        <v>2348</v>
      </c>
      <c r="E936" s="130" t="s">
        <v>10789</v>
      </c>
      <c r="F936" s="73" t="s">
        <v>131</v>
      </c>
      <c r="G936" s="169"/>
      <c r="H936" s="287"/>
      <c r="I936" s="285"/>
      <c r="J936" s="22">
        <f t="shared" si="1"/>
        <v>46206</v>
      </c>
      <c r="K936" s="73">
        <f>'RESOLUCIONES 2023'!$C936-'RESOLUCIONES 2023'!$J936</f>
        <v>-953</v>
      </c>
      <c r="L936" s="21"/>
      <c r="M936" s="21"/>
      <c r="N936" s="21"/>
      <c r="O936" s="21"/>
    </row>
    <row r="937" ht="15.75" customHeight="1">
      <c r="A937" s="73" t="s">
        <v>7852</v>
      </c>
      <c r="B937" s="351">
        <v>935.0</v>
      </c>
      <c r="C937" s="130">
        <v>45253.0</v>
      </c>
      <c r="D937" s="73" t="s">
        <v>1571</v>
      </c>
      <c r="E937" s="130" t="s">
        <v>10529</v>
      </c>
      <c r="F937" s="73" t="s">
        <v>131</v>
      </c>
      <c r="G937" s="169"/>
      <c r="H937" s="287"/>
      <c r="I937" s="285"/>
      <c r="J937" s="22">
        <f t="shared" si="1"/>
        <v>46206</v>
      </c>
      <c r="K937" s="73">
        <f>'RESOLUCIONES 2023'!$C937-'RESOLUCIONES 2023'!$J937</f>
        <v>-953</v>
      </c>
      <c r="L937" s="21"/>
      <c r="M937" s="21"/>
      <c r="N937" s="21"/>
      <c r="O937" s="21"/>
    </row>
    <row r="938" ht="15.75" customHeight="1">
      <c r="A938" s="73" t="s">
        <v>7852</v>
      </c>
      <c r="B938" s="351">
        <v>936.0</v>
      </c>
      <c r="C938" s="130">
        <v>45254.0</v>
      </c>
      <c r="D938" s="73" t="s">
        <v>6554</v>
      </c>
      <c r="E938" s="130" t="s">
        <v>9592</v>
      </c>
      <c r="F938" s="73" t="s">
        <v>1593</v>
      </c>
      <c r="G938" s="294" t="s">
        <v>10731</v>
      </c>
      <c r="H938" s="287"/>
      <c r="I938" s="285"/>
      <c r="J938" s="22">
        <f t="shared" si="1"/>
        <v>46206</v>
      </c>
      <c r="K938" s="73">
        <f>'RESOLUCIONES 2023'!$C938-'RESOLUCIONES 2023'!$J938</f>
        <v>-952</v>
      </c>
      <c r="L938" s="21"/>
      <c r="M938" s="21"/>
      <c r="N938" s="21"/>
      <c r="O938" s="21"/>
    </row>
    <row r="939" ht="15.75" customHeight="1">
      <c r="A939" s="73" t="s">
        <v>7852</v>
      </c>
      <c r="B939" s="351">
        <v>937.0</v>
      </c>
      <c r="C939" s="130">
        <v>45254.0</v>
      </c>
      <c r="D939" s="73" t="s">
        <v>6560</v>
      </c>
      <c r="E939" s="130" t="s">
        <v>8719</v>
      </c>
      <c r="F939" s="73" t="s">
        <v>1593</v>
      </c>
      <c r="G939" s="294" t="s">
        <v>10731</v>
      </c>
      <c r="H939" s="287"/>
      <c r="I939" s="285"/>
      <c r="J939" s="22">
        <f t="shared" si="1"/>
        <v>46206</v>
      </c>
      <c r="K939" s="73">
        <f>'RESOLUCIONES 2023'!$C939-'RESOLUCIONES 2023'!$J939</f>
        <v>-952</v>
      </c>
      <c r="L939" s="21"/>
      <c r="M939" s="21"/>
      <c r="N939" s="21"/>
      <c r="O939" s="21"/>
    </row>
    <row r="940" ht="15.75" customHeight="1">
      <c r="A940" s="73" t="s">
        <v>7852</v>
      </c>
      <c r="B940" s="351">
        <v>938.0</v>
      </c>
      <c r="C940" s="130">
        <v>45254.0</v>
      </c>
      <c r="D940" s="73" t="s">
        <v>9486</v>
      </c>
      <c r="E940" s="130" t="s">
        <v>9487</v>
      </c>
      <c r="F940" s="73" t="s">
        <v>1593</v>
      </c>
      <c r="G940" s="294" t="s">
        <v>10731</v>
      </c>
      <c r="H940" s="287"/>
      <c r="I940" s="285"/>
      <c r="J940" s="22">
        <f t="shared" si="1"/>
        <v>46206</v>
      </c>
      <c r="K940" s="73">
        <f>'RESOLUCIONES 2023'!$C940-'RESOLUCIONES 2023'!$J940</f>
        <v>-952</v>
      </c>
      <c r="L940" s="21"/>
      <c r="M940" s="21"/>
      <c r="N940" s="21"/>
      <c r="O940" s="21"/>
    </row>
    <row r="941" ht="15.75" customHeight="1">
      <c r="A941" s="73" t="s">
        <v>7852</v>
      </c>
      <c r="B941" s="351">
        <v>939.0</v>
      </c>
      <c r="C941" s="130">
        <v>45257.0</v>
      </c>
      <c r="D941" s="73" t="s">
        <v>8753</v>
      </c>
      <c r="E941" s="130" t="s">
        <v>8754</v>
      </c>
      <c r="F941" s="73" t="s">
        <v>1593</v>
      </c>
      <c r="G941" s="294" t="s">
        <v>10731</v>
      </c>
      <c r="H941" s="287"/>
      <c r="I941" s="285"/>
      <c r="J941" s="22">
        <f t="shared" si="1"/>
        <v>46206</v>
      </c>
      <c r="K941" s="73">
        <f>'RESOLUCIONES 2023'!$C941-'RESOLUCIONES 2023'!$J941</f>
        <v>-949</v>
      </c>
      <c r="L941" s="21"/>
      <c r="M941" s="21"/>
      <c r="N941" s="21"/>
      <c r="O941" s="21"/>
    </row>
    <row r="942" ht="15.75" customHeight="1">
      <c r="A942" s="73" t="s">
        <v>7852</v>
      </c>
      <c r="B942" s="351">
        <v>940.0</v>
      </c>
      <c r="C942" s="130">
        <v>45259.0</v>
      </c>
      <c r="D942" s="73" t="s">
        <v>1876</v>
      </c>
      <c r="E942" s="130" t="s">
        <v>10351</v>
      </c>
      <c r="F942" s="73" t="s">
        <v>1593</v>
      </c>
      <c r="G942" s="294" t="s">
        <v>10731</v>
      </c>
      <c r="H942" s="287"/>
      <c r="I942" s="285"/>
      <c r="J942" s="22">
        <f t="shared" si="1"/>
        <v>46206</v>
      </c>
      <c r="K942" s="73">
        <f>'RESOLUCIONES 2023'!$C942-'RESOLUCIONES 2023'!$J942</f>
        <v>-947</v>
      </c>
      <c r="L942" s="21"/>
      <c r="M942" s="21"/>
      <c r="N942" s="21"/>
      <c r="O942" s="21"/>
    </row>
    <row r="943" ht="15.75" customHeight="1">
      <c r="A943" s="73" t="s">
        <v>7852</v>
      </c>
      <c r="B943" s="351">
        <v>941.0</v>
      </c>
      <c r="C943" s="130">
        <v>45259.0</v>
      </c>
      <c r="D943" s="73" t="s">
        <v>7970</v>
      </c>
      <c r="E943" s="130" t="s">
        <v>11012</v>
      </c>
      <c r="F943" s="73" t="s">
        <v>1593</v>
      </c>
      <c r="G943" s="294" t="s">
        <v>10731</v>
      </c>
      <c r="H943" s="287"/>
      <c r="I943" s="285"/>
      <c r="J943" s="22">
        <f t="shared" si="1"/>
        <v>46206</v>
      </c>
      <c r="K943" s="73">
        <f>'RESOLUCIONES 2023'!$C943-'RESOLUCIONES 2023'!$J943</f>
        <v>-947</v>
      </c>
      <c r="L943" s="21"/>
      <c r="M943" s="21"/>
      <c r="N943" s="21"/>
      <c r="O943" s="21"/>
    </row>
    <row r="944" ht="15.75" customHeight="1">
      <c r="A944" s="73" t="s">
        <v>7852</v>
      </c>
      <c r="B944" s="351">
        <v>942.0</v>
      </c>
      <c r="C944" s="130">
        <v>45259.0</v>
      </c>
      <c r="D944" s="73" t="s">
        <v>11013</v>
      </c>
      <c r="E944" s="130" t="s">
        <v>7507</v>
      </c>
      <c r="F944" s="73" t="s">
        <v>8172</v>
      </c>
      <c r="G944" s="305"/>
      <c r="H944" s="287"/>
      <c r="I944" s="285"/>
      <c r="J944" s="22">
        <f t="shared" si="1"/>
        <v>46206</v>
      </c>
      <c r="K944" s="73">
        <f>'RESOLUCIONES 2023'!$C944-'RESOLUCIONES 2023'!$J944</f>
        <v>-947</v>
      </c>
      <c r="L944" s="21"/>
      <c r="M944" s="21"/>
      <c r="N944" s="21"/>
      <c r="O944" s="21"/>
    </row>
    <row r="945" ht="15.75" customHeight="1">
      <c r="A945" s="73" t="s">
        <v>7852</v>
      </c>
      <c r="B945" s="351">
        <v>943.0</v>
      </c>
      <c r="C945" s="130">
        <v>45259.0</v>
      </c>
      <c r="D945" s="73" t="s">
        <v>2001</v>
      </c>
      <c r="E945" s="130" t="s">
        <v>10465</v>
      </c>
      <c r="F945" s="73" t="s">
        <v>1593</v>
      </c>
      <c r="G945" s="294" t="s">
        <v>10731</v>
      </c>
      <c r="H945" s="287"/>
      <c r="I945" s="285"/>
      <c r="J945" s="22">
        <f t="shared" si="1"/>
        <v>46206</v>
      </c>
      <c r="K945" s="73">
        <f>'RESOLUCIONES 2023'!$C945-'RESOLUCIONES 2023'!$J945</f>
        <v>-947</v>
      </c>
      <c r="L945" s="21"/>
      <c r="M945" s="21"/>
      <c r="N945" s="21"/>
      <c r="O945" s="21"/>
    </row>
    <row r="946" ht="15.75" customHeight="1">
      <c r="A946" s="73" t="s">
        <v>7852</v>
      </c>
      <c r="B946" s="351">
        <v>944.0</v>
      </c>
      <c r="C946" s="130">
        <v>45259.0</v>
      </c>
      <c r="D946" s="73" t="s">
        <v>2003</v>
      </c>
      <c r="E946" s="130" t="s">
        <v>10464</v>
      </c>
      <c r="F946" s="73" t="s">
        <v>1593</v>
      </c>
      <c r="G946" s="294" t="s">
        <v>10731</v>
      </c>
      <c r="H946" s="287"/>
      <c r="I946" s="285"/>
      <c r="J946" s="22">
        <f t="shared" si="1"/>
        <v>46206</v>
      </c>
      <c r="K946" s="73">
        <f>'RESOLUCIONES 2023'!$C946-'RESOLUCIONES 2023'!$J946</f>
        <v>-947</v>
      </c>
      <c r="L946" s="21"/>
      <c r="M946" s="21"/>
      <c r="N946" s="21"/>
      <c r="O946" s="21"/>
    </row>
    <row r="947" ht="15.75" customHeight="1">
      <c r="A947" s="73" t="s">
        <v>7852</v>
      </c>
      <c r="B947" s="351">
        <v>945.0</v>
      </c>
      <c r="C947" s="130">
        <v>45259.0</v>
      </c>
      <c r="D947" s="73" t="s">
        <v>5781</v>
      </c>
      <c r="E947" s="130" t="s">
        <v>10241</v>
      </c>
      <c r="F947" s="73" t="s">
        <v>1593</v>
      </c>
      <c r="G947" s="294" t="s">
        <v>10731</v>
      </c>
      <c r="H947" s="287"/>
      <c r="I947" s="285"/>
      <c r="J947" s="22">
        <f t="shared" si="1"/>
        <v>46206</v>
      </c>
      <c r="K947" s="73">
        <f>'RESOLUCIONES 2023'!$C947-'RESOLUCIONES 2023'!$J947</f>
        <v>-947</v>
      </c>
      <c r="L947" s="21"/>
      <c r="M947" s="21"/>
      <c r="N947" s="21"/>
      <c r="O947" s="21"/>
    </row>
    <row r="948" ht="15.75" customHeight="1">
      <c r="A948" s="73" t="s">
        <v>7852</v>
      </c>
      <c r="B948" s="351">
        <v>946.0</v>
      </c>
      <c r="C948" s="130">
        <v>45259.0</v>
      </c>
      <c r="D948" s="73" t="s">
        <v>2622</v>
      </c>
      <c r="E948" s="130" t="s">
        <v>11014</v>
      </c>
      <c r="F948" s="73" t="s">
        <v>1593</v>
      </c>
      <c r="G948" s="294" t="s">
        <v>10731</v>
      </c>
      <c r="H948" s="287"/>
      <c r="I948" s="285"/>
      <c r="J948" s="22">
        <f t="shared" si="1"/>
        <v>46206</v>
      </c>
      <c r="K948" s="73">
        <f>'RESOLUCIONES 2023'!$C948-'RESOLUCIONES 2023'!$J948</f>
        <v>-947</v>
      </c>
      <c r="L948" s="21"/>
      <c r="M948" s="21"/>
      <c r="N948" s="21"/>
      <c r="O948" s="21"/>
    </row>
    <row r="949" ht="15.75" customHeight="1">
      <c r="A949" s="73" t="s">
        <v>7852</v>
      </c>
      <c r="B949" s="351">
        <v>947.0</v>
      </c>
      <c r="C949" s="130">
        <v>45259.0</v>
      </c>
      <c r="D949" s="73" t="s">
        <v>10158</v>
      </c>
      <c r="E949" s="130" t="s">
        <v>10159</v>
      </c>
      <c r="F949" s="73" t="s">
        <v>1593</v>
      </c>
      <c r="G949" s="294" t="s">
        <v>10731</v>
      </c>
      <c r="H949" s="287"/>
      <c r="I949" s="285"/>
      <c r="J949" s="22">
        <f t="shared" si="1"/>
        <v>46206</v>
      </c>
      <c r="K949" s="73">
        <f>'RESOLUCIONES 2023'!$C949-'RESOLUCIONES 2023'!$J949</f>
        <v>-947</v>
      </c>
      <c r="L949" s="21"/>
      <c r="M949" s="21"/>
      <c r="N949" s="21"/>
      <c r="O949" s="21"/>
    </row>
    <row r="950" ht="15.75" customHeight="1">
      <c r="A950" s="73" t="s">
        <v>7852</v>
      </c>
      <c r="B950" s="351">
        <v>948.0</v>
      </c>
      <c r="C950" s="130">
        <v>45259.0</v>
      </c>
      <c r="D950" s="73" t="s">
        <v>9382</v>
      </c>
      <c r="E950" s="130" t="s">
        <v>11015</v>
      </c>
      <c r="F950" s="73" t="s">
        <v>18</v>
      </c>
      <c r="G950" s="169"/>
      <c r="H950" s="287"/>
      <c r="I950" s="285"/>
      <c r="J950" s="22">
        <f t="shared" si="1"/>
        <v>46206</v>
      </c>
      <c r="K950" s="73">
        <f>'RESOLUCIONES 2023'!$C950-'RESOLUCIONES 2023'!$J950</f>
        <v>-947</v>
      </c>
      <c r="L950" s="21"/>
      <c r="M950" s="21"/>
      <c r="N950" s="21"/>
      <c r="O950" s="21"/>
    </row>
    <row r="951" ht="15.75" customHeight="1">
      <c r="A951" s="73" t="s">
        <v>7852</v>
      </c>
      <c r="B951" s="351">
        <v>949.0</v>
      </c>
      <c r="C951" s="130">
        <v>45259.0</v>
      </c>
      <c r="D951" s="73" t="s">
        <v>9260</v>
      </c>
      <c r="E951" s="130" t="s">
        <v>9261</v>
      </c>
      <c r="F951" s="73" t="s">
        <v>18</v>
      </c>
      <c r="G951" s="169" t="s">
        <v>1454</v>
      </c>
      <c r="H951" s="287"/>
      <c r="I951" s="285"/>
      <c r="J951" s="22">
        <f t="shared" si="1"/>
        <v>46206</v>
      </c>
      <c r="K951" s="73">
        <f>'RESOLUCIONES 2023'!$C951-'RESOLUCIONES 2023'!$J951</f>
        <v>-947</v>
      </c>
      <c r="L951" s="21"/>
      <c r="M951" s="21"/>
      <c r="N951" s="21"/>
      <c r="O951" s="21"/>
    </row>
    <row r="952" ht="15.75" customHeight="1">
      <c r="A952" s="73" t="s">
        <v>7852</v>
      </c>
      <c r="B952" s="351">
        <v>950.0</v>
      </c>
      <c r="C952" s="130">
        <v>45259.0</v>
      </c>
      <c r="D952" s="73" t="s">
        <v>3386</v>
      </c>
      <c r="E952" s="130" t="s">
        <v>11016</v>
      </c>
      <c r="F952" s="73" t="s">
        <v>8629</v>
      </c>
      <c r="G952" s="169"/>
      <c r="H952" s="287"/>
      <c r="I952" s="285"/>
      <c r="J952" s="22">
        <f t="shared" si="1"/>
        <v>46206</v>
      </c>
      <c r="K952" s="73">
        <f>'RESOLUCIONES 2023'!$C952-'RESOLUCIONES 2023'!$J952</f>
        <v>-947</v>
      </c>
      <c r="L952" s="21"/>
      <c r="M952" s="21"/>
      <c r="N952" s="21"/>
      <c r="O952" s="21"/>
    </row>
    <row r="953" ht="15.75" customHeight="1">
      <c r="A953" s="73" t="s">
        <v>7852</v>
      </c>
      <c r="B953" s="351">
        <v>951.0</v>
      </c>
      <c r="C953" s="130">
        <v>45259.0</v>
      </c>
      <c r="D953" s="73" t="s">
        <v>8751</v>
      </c>
      <c r="E953" s="130" t="s">
        <v>8752</v>
      </c>
      <c r="F953" s="73" t="s">
        <v>8629</v>
      </c>
      <c r="G953" s="169"/>
      <c r="H953" s="287"/>
      <c r="I953" s="285"/>
      <c r="J953" s="22">
        <f t="shared" si="1"/>
        <v>46206</v>
      </c>
      <c r="K953" s="73">
        <f>'RESOLUCIONES 2023'!$C953-'RESOLUCIONES 2023'!$J953</f>
        <v>-947</v>
      </c>
      <c r="L953" s="21"/>
      <c r="M953" s="21"/>
      <c r="N953" s="21"/>
      <c r="O953" s="21"/>
    </row>
    <row r="954" ht="15.75" customHeight="1">
      <c r="A954" s="73" t="s">
        <v>7852</v>
      </c>
      <c r="B954" s="351">
        <v>952.0</v>
      </c>
      <c r="C954" s="130">
        <v>45259.0</v>
      </c>
      <c r="D954" s="73" t="s">
        <v>3968</v>
      </c>
      <c r="E954" s="130" t="s">
        <v>11017</v>
      </c>
      <c r="F954" s="73" t="s">
        <v>8629</v>
      </c>
      <c r="G954" s="169"/>
      <c r="H954" s="287"/>
      <c r="I954" s="285"/>
      <c r="J954" s="22">
        <f t="shared" si="1"/>
        <v>46206</v>
      </c>
      <c r="K954" s="73">
        <f>'RESOLUCIONES 2023'!$C954-'RESOLUCIONES 2023'!$J954</f>
        <v>-947</v>
      </c>
      <c r="L954" s="21"/>
      <c r="M954" s="21"/>
      <c r="N954" s="21"/>
      <c r="O954" s="21"/>
    </row>
    <row r="955" ht="15.75" customHeight="1">
      <c r="A955" s="73" t="s">
        <v>7852</v>
      </c>
      <c r="B955" s="351">
        <v>953.0</v>
      </c>
      <c r="C955" s="130">
        <v>45259.0</v>
      </c>
      <c r="D955" s="73" t="s">
        <v>11018</v>
      </c>
      <c r="E955" s="130" t="s">
        <v>11019</v>
      </c>
      <c r="F955" s="73" t="s">
        <v>8629</v>
      </c>
      <c r="G955" s="169"/>
      <c r="H955" s="287"/>
      <c r="I955" s="285"/>
      <c r="J955" s="22">
        <f t="shared" si="1"/>
        <v>46206</v>
      </c>
      <c r="K955" s="73">
        <f>'RESOLUCIONES 2023'!$C955-'RESOLUCIONES 2023'!$J955</f>
        <v>-947</v>
      </c>
      <c r="L955" s="21"/>
      <c r="M955" s="21"/>
      <c r="N955" s="21"/>
      <c r="O955" s="21"/>
    </row>
    <row r="956" ht="15.75" customHeight="1">
      <c r="A956" s="73" t="s">
        <v>7852</v>
      </c>
      <c r="B956" s="351">
        <v>954.0</v>
      </c>
      <c r="C956" s="130">
        <v>45259.0</v>
      </c>
      <c r="D956" s="73" t="s">
        <v>8711</v>
      </c>
      <c r="E956" s="130" t="s">
        <v>11020</v>
      </c>
      <c r="F956" s="73" t="s">
        <v>8629</v>
      </c>
      <c r="G956" s="169"/>
      <c r="H956" s="287"/>
      <c r="I956" s="285"/>
      <c r="J956" s="22">
        <f t="shared" si="1"/>
        <v>46206</v>
      </c>
      <c r="K956" s="73">
        <f>'RESOLUCIONES 2023'!$C956-'RESOLUCIONES 2023'!$J956</f>
        <v>-947</v>
      </c>
      <c r="L956" s="21"/>
      <c r="M956" s="21"/>
      <c r="N956" s="21"/>
      <c r="O956" s="21"/>
    </row>
    <row r="957" ht="15.75" customHeight="1">
      <c r="A957" s="73" t="s">
        <v>7852</v>
      </c>
      <c r="B957" s="351">
        <v>955.0</v>
      </c>
      <c r="C957" s="130">
        <v>45259.0</v>
      </c>
      <c r="D957" s="73" t="s">
        <v>7480</v>
      </c>
      <c r="E957" s="130" t="s">
        <v>7481</v>
      </c>
      <c r="F957" s="73" t="s">
        <v>2253</v>
      </c>
      <c r="G957" s="169" t="s">
        <v>9325</v>
      </c>
      <c r="H957" s="287"/>
      <c r="I957" s="285"/>
      <c r="J957" s="22">
        <f t="shared" si="1"/>
        <v>46206</v>
      </c>
      <c r="K957" s="73">
        <f>'RESOLUCIONES 2023'!$C957-'RESOLUCIONES 2023'!$J957</f>
        <v>-947</v>
      </c>
      <c r="L957" s="21"/>
      <c r="M957" s="21"/>
      <c r="N957" s="21"/>
      <c r="O957" s="21"/>
    </row>
    <row r="958" ht="15.75" customHeight="1">
      <c r="A958" s="73" t="s">
        <v>7852</v>
      </c>
      <c r="B958" s="351">
        <v>956.0</v>
      </c>
      <c r="C958" s="130">
        <v>45259.0</v>
      </c>
      <c r="D958" s="73" t="s">
        <v>9028</v>
      </c>
      <c r="E958" s="130" t="s">
        <v>9029</v>
      </c>
      <c r="F958" s="73" t="s">
        <v>2253</v>
      </c>
      <c r="G958" s="169" t="s">
        <v>9896</v>
      </c>
      <c r="H958" s="287"/>
      <c r="I958" s="285"/>
      <c r="J958" s="22">
        <f t="shared" si="1"/>
        <v>46206</v>
      </c>
      <c r="K958" s="73">
        <f>'RESOLUCIONES 2023'!$C958-'RESOLUCIONES 2023'!$J958</f>
        <v>-947</v>
      </c>
      <c r="L958" s="21"/>
      <c r="M958" s="21"/>
      <c r="N958" s="21"/>
      <c r="O958" s="21"/>
    </row>
    <row r="959" ht="15.75" customHeight="1">
      <c r="A959" s="73" t="s">
        <v>7852</v>
      </c>
      <c r="B959" s="351">
        <v>957.0</v>
      </c>
      <c r="C959" s="130">
        <v>45264.0</v>
      </c>
      <c r="D959" s="73" t="s">
        <v>8733</v>
      </c>
      <c r="E959" s="130" t="s">
        <v>8973</v>
      </c>
      <c r="F959" s="73" t="s">
        <v>2253</v>
      </c>
      <c r="G959" s="300" t="s">
        <v>9317</v>
      </c>
      <c r="H959" s="287"/>
      <c r="I959" s="285"/>
      <c r="J959" s="22">
        <f t="shared" si="1"/>
        <v>46206</v>
      </c>
      <c r="K959" s="73">
        <f>'RESOLUCIONES 2023'!$C959-'RESOLUCIONES 2023'!$J959</f>
        <v>-942</v>
      </c>
      <c r="L959" s="21"/>
      <c r="M959" s="21"/>
      <c r="N959" s="21"/>
      <c r="O959" s="21"/>
    </row>
    <row r="960" ht="15.75" customHeight="1">
      <c r="A960" s="73" t="s">
        <v>7852</v>
      </c>
      <c r="B960" s="351">
        <v>958.0</v>
      </c>
      <c r="C960" s="130">
        <v>45264.0</v>
      </c>
      <c r="D960" s="73" t="s">
        <v>4536</v>
      </c>
      <c r="E960" s="130" t="s">
        <v>9747</v>
      </c>
      <c r="F960" s="73" t="s">
        <v>2253</v>
      </c>
      <c r="G960" s="169" t="s">
        <v>9325</v>
      </c>
      <c r="H960" s="287"/>
      <c r="I960" s="285"/>
      <c r="J960" s="22">
        <f t="shared" si="1"/>
        <v>46206</v>
      </c>
      <c r="K960" s="73">
        <f>'RESOLUCIONES 2023'!$C960-'RESOLUCIONES 2023'!$J960</f>
        <v>-942</v>
      </c>
      <c r="L960" s="21"/>
      <c r="M960" s="21"/>
      <c r="N960" s="21"/>
      <c r="O960" s="21"/>
    </row>
    <row r="961" ht="15.75" customHeight="1">
      <c r="A961" s="73" t="s">
        <v>7852</v>
      </c>
      <c r="B961" s="351">
        <v>959.0</v>
      </c>
      <c r="C961" s="130">
        <v>45264.0</v>
      </c>
      <c r="D961" s="73" t="s">
        <v>7078</v>
      </c>
      <c r="E961" s="130" t="s">
        <v>8616</v>
      </c>
      <c r="F961" s="73" t="s">
        <v>2253</v>
      </c>
      <c r="G961" s="300" t="s">
        <v>10733</v>
      </c>
      <c r="H961" s="287"/>
      <c r="I961" s="285"/>
      <c r="J961" s="22">
        <f t="shared" si="1"/>
        <v>46206</v>
      </c>
      <c r="K961" s="73">
        <f>'RESOLUCIONES 2023'!$C961-'RESOLUCIONES 2023'!$J961</f>
        <v>-942</v>
      </c>
      <c r="L961" s="21"/>
      <c r="M961" s="21"/>
      <c r="N961" s="21"/>
      <c r="O961" s="21"/>
    </row>
    <row r="962" ht="15.75" customHeight="1">
      <c r="A962" s="73" t="s">
        <v>7852</v>
      </c>
      <c r="B962" s="351">
        <v>960.0</v>
      </c>
      <c r="C962" s="130">
        <v>45264.0</v>
      </c>
      <c r="D962" s="73" t="s">
        <v>1943</v>
      </c>
      <c r="E962" s="130" t="s">
        <v>10544</v>
      </c>
      <c r="F962" s="73" t="s">
        <v>8629</v>
      </c>
      <c r="G962" s="300"/>
      <c r="H962" s="287"/>
      <c r="I962" s="285"/>
      <c r="J962" s="22">
        <f t="shared" si="1"/>
        <v>46206</v>
      </c>
      <c r="K962" s="73">
        <f>'RESOLUCIONES 2023'!$C962-'RESOLUCIONES 2023'!$J962</f>
        <v>-942</v>
      </c>
      <c r="L962" s="21"/>
      <c r="M962" s="21"/>
      <c r="N962" s="21"/>
      <c r="O962" s="21"/>
    </row>
    <row r="963" ht="15.75" customHeight="1">
      <c r="A963" s="73" t="s">
        <v>7852</v>
      </c>
      <c r="B963" s="351">
        <v>961.0</v>
      </c>
      <c r="C963" s="130">
        <v>45264.0</v>
      </c>
      <c r="D963" s="73" t="s">
        <v>6431</v>
      </c>
      <c r="E963" s="130" t="s">
        <v>8533</v>
      </c>
      <c r="F963" s="73" t="s">
        <v>8629</v>
      </c>
      <c r="G963" s="308"/>
      <c r="H963" s="287"/>
      <c r="I963" s="285"/>
      <c r="J963" s="22">
        <f t="shared" si="1"/>
        <v>46206</v>
      </c>
      <c r="K963" s="73">
        <f>'RESOLUCIONES 2023'!$C963-'RESOLUCIONES 2023'!$J963</f>
        <v>-942</v>
      </c>
      <c r="L963" s="21"/>
      <c r="M963" s="21"/>
      <c r="N963" s="21"/>
      <c r="O963" s="21"/>
    </row>
    <row r="964" ht="15.75" customHeight="1">
      <c r="A964" s="73" t="s">
        <v>7852</v>
      </c>
      <c r="B964" s="351">
        <v>962.0</v>
      </c>
      <c r="C964" s="130">
        <v>45264.0</v>
      </c>
      <c r="D964" s="73" t="s">
        <v>8582</v>
      </c>
      <c r="E964" s="130" t="s">
        <v>8433</v>
      </c>
      <c r="F964" s="73" t="s">
        <v>8629</v>
      </c>
      <c r="G964" s="300"/>
      <c r="H964" s="287"/>
      <c r="I964" s="285"/>
      <c r="J964" s="22">
        <f t="shared" si="1"/>
        <v>46206</v>
      </c>
      <c r="K964" s="73">
        <f>'RESOLUCIONES 2023'!$C964-'RESOLUCIONES 2023'!$J964</f>
        <v>-942</v>
      </c>
      <c r="L964" s="21"/>
      <c r="M964" s="21"/>
      <c r="N964" s="21"/>
      <c r="O964" s="21"/>
    </row>
    <row r="965" ht="15.75" customHeight="1">
      <c r="A965" s="73" t="s">
        <v>7852</v>
      </c>
      <c r="B965" s="351">
        <v>963.0</v>
      </c>
      <c r="C965" s="130">
        <v>45264.0</v>
      </c>
      <c r="D965" s="73" t="s">
        <v>8952</v>
      </c>
      <c r="E965" s="130" t="s">
        <v>9561</v>
      </c>
      <c r="F965" s="73" t="s">
        <v>8629</v>
      </c>
      <c r="G965" s="169"/>
      <c r="H965" s="287"/>
      <c r="I965" s="285"/>
      <c r="J965" s="22">
        <f t="shared" si="1"/>
        <v>46206</v>
      </c>
      <c r="K965" s="73">
        <f>'RESOLUCIONES 2023'!$C965-'RESOLUCIONES 2023'!$J965</f>
        <v>-942</v>
      </c>
      <c r="L965" s="21"/>
      <c r="M965" s="21"/>
      <c r="N965" s="21"/>
      <c r="O965" s="21"/>
    </row>
    <row r="966" ht="15.75" customHeight="1">
      <c r="A966" s="73" t="s">
        <v>7852</v>
      </c>
      <c r="B966" s="351">
        <v>964.0</v>
      </c>
      <c r="C966" s="130">
        <v>45265.0</v>
      </c>
      <c r="D966" s="73" t="s">
        <v>3931</v>
      </c>
      <c r="E966" s="130" t="s">
        <v>3932</v>
      </c>
      <c r="F966" s="73" t="s">
        <v>131</v>
      </c>
      <c r="G966" s="169"/>
      <c r="H966" s="287"/>
      <c r="I966" s="285"/>
      <c r="J966" s="22">
        <f t="shared" si="1"/>
        <v>46206</v>
      </c>
      <c r="K966" s="73">
        <f>'RESOLUCIONES 2023'!$C966-'RESOLUCIONES 2023'!$J966</f>
        <v>-941</v>
      </c>
      <c r="L966" s="21"/>
      <c r="M966" s="21"/>
      <c r="N966" s="21"/>
      <c r="O966" s="21"/>
    </row>
    <row r="967" ht="15.75" customHeight="1">
      <c r="A967" s="73" t="s">
        <v>7852</v>
      </c>
      <c r="B967" s="351">
        <v>965.0</v>
      </c>
      <c r="C967" s="130">
        <v>45265.0</v>
      </c>
      <c r="D967" s="73" t="s">
        <v>2346</v>
      </c>
      <c r="E967" s="130" t="s">
        <v>8969</v>
      </c>
      <c r="F967" s="73" t="s">
        <v>131</v>
      </c>
      <c r="G967" s="169"/>
      <c r="H967" s="287"/>
      <c r="I967" s="285"/>
      <c r="J967" s="22">
        <f t="shared" si="1"/>
        <v>46206</v>
      </c>
      <c r="K967" s="73">
        <f>'RESOLUCIONES 2023'!$C967-'RESOLUCIONES 2023'!$J967</f>
        <v>-941</v>
      </c>
      <c r="L967" s="21"/>
      <c r="M967" s="21"/>
      <c r="N967" s="21"/>
      <c r="O967" s="21"/>
    </row>
    <row r="968" ht="15.75" customHeight="1">
      <c r="A968" s="73" t="s">
        <v>7852</v>
      </c>
      <c r="B968" s="351">
        <v>966.0</v>
      </c>
      <c r="C968" s="130">
        <v>45265.0</v>
      </c>
      <c r="D968" s="73" t="s">
        <v>7280</v>
      </c>
      <c r="E968" s="130" t="s">
        <v>7940</v>
      </c>
      <c r="F968" s="73" t="s">
        <v>131</v>
      </c>
      <c r="G968" s="169"/>
      <c r="H968" s="287"/>
      <c r="I968" s="285"/>
      <c r="J968" s="22">
        <f t="shared" si="1"/>
        <v>46206</v>
      </c>
      <c r="K968" s="73">
        <f>'RESOLUCIONES 2023'!$C968-'RESOLUCIONES 2023'!$J968</f>
        <v>-941</v>
      </c>
      <c r="L968" s="21"/>
      <c r="M968" s="21"/>
      <c r="N968" s="21"/>
      <c r="O968" s="21"/>
    </row>
    <row r="969" ht="15.75" customHeight="1">
      <c r="A969" s="73" t="s">
        <v>7852</v>
      </c>
      <c r="B969" s="351">
        <v>967.0</v>
      </c>
      <c r="C969" s="130">
        <v>45265.0</v>
      </c>
      <c r="D969" s="73" t="s">
        <v>2634</v>
      </c>
      <c r="E969" s="130" t="s">
        <v>9944</v>
      </c>
      <c r="F969" s="73" t="s">
        <v>131</v>
      </c>
      <c r="G969" s="169"/>
      <c r="H969" s="287"/>
      <c r="I969" s="285"/>
      <c r="J969" s="22">
        <f t="shared" si="1"/>
        <v>46206</v>
      </c>
      <c r="K969" s="73">
        <f>'RESOLUCIONES 2023'!$C969-'RESOLUCIONES 2023'!$J969</f>
        <v>-941</v>
      </c>
      <c r="L969" s="21"/>
      <c r="M969" s="21"/>
      <c r="N969" s="21"/>
      <c r="O969" s="21"/>
    </row>
    <row r="970" ht="15.75" customHeight="1">
      <c r="A970" s="73" t="s">
        <v>7852</v>
      </c>
      <c r="B970" s="351">
        <v>968.0</v>
      </c>
      <c r="C970" s="130">
        <v>45265.0</v>
      </c>
      <c r="D970" s="73" t="s">
        <v>7323</v>
      </c>
      <c r="E970" s="130" t="s">
        <v>10105</v>
      </c>
      <c r="F970" s="73" t="s">
        <v>131</v>
      </c>
      <c r="G970" s="169"/>
      <c r="H970" s="287"/>
      <c r="I970" s="285"/>
      <c r="J970" s="22">
        <f t="shared" si="1"/>
        <v>46206</v>
      </c>
      <c r="K970" s="73">
        <f>'RESOLUCIONES 2023'!$C970-'RESOLUCIONES 2023'!$J970</f>
        <v>-941</v>
      </c>
      <c r="L970" s="21"/>
      <c r="M970" s="21"/>
      <c r="N970" s="21"/>
      <c r="O970" s="21"/>
    </row>
    <row r="971" ht="15.75" customHeight="1">
      <c r="A971" s="73" t="s">
        <v>7852</v>
      </c>
      <c r="B971" s="351">
        <v>969.0</v>
      </c>
      <c r="C971" s="130">
        <v>45265.0</v>
      </c>
      <c r="D971" s="73" t="s">
        <v>8994</v>
      </c>
      <c r="E971" s="130" t="s">
        <v>10602</v>
      </c>
      <c r="F971" s="73" t="s">
        <v>131</v>
      </c>
      <c r="G971" s="169"/>
      <c r="H971" s="287"/>
      <c r="I971" s="285"/>
      <c r="J971" s="22">
        <f t="shared" si="1"/>
        <v>46206</v>
      </c>
      <c r="K971" s="73">
        <f>'RESOLUCIONES 2023'!$C971-'RESOLUCIONES 2023'!$J971</f>
        <v>-941</v>
      </c>
      <c r="L971" s="21"/>
      <c r="M971" s="21"/>
      <c r="N971" s="21"/>
      <c r="O971" s="21"/>
    </row>
    <row r="972" ht="15.75" customHeight="1">
      <c r="A972" s="73" t="s">
        <v>7852</v>
      </c>
      <c r="B972" s="351">
        <v>970.0</v>
      </c>
      <c r="C972" s="130">
        <v>45265.0</v>
      </c>
      <c r="D972" s="73" t="s">
        <v>3705</v>
      </c>
      <c r="E972" s="130" t="s">
        <v>10289</v>
      </c>
      <c r="F972" s="73" t="s">
        <v>1593</v>
      </c>
      <c r="G972" s="294" t="s">
        <v>10731</v>
      </c>
      <c r="H972" s="287"/>
      <c r="I972" s="285"/>
      <c r="J972" s="22">
        <f t="shared" si="1"/>
        <v>46206</v>
      </c>
      <c r="K972" s="73">
        <f>'RESOLUCIONES 2023'!$C972-'RESOLUCIONES 2023'!$J972</f>
        <v>-941</v>
      </c>
      <c r="L972" s="21"/>
      <c r="M972" s="21"/>
      <c r="N972" s="21"/>
      <c r="O972" s="21"/>
    </row>
    <row r="973" ht="15.75" customHeight="1">
      <c r="A973" s="73" t="s">
        <v>7852</v>
      </c>
      <c r="B973" s="351">
        <v>971.0</v>
      </c>
      <c r="C973" s="130">
        <v>45265.0</v>
      </c>
      <c r="D973" s="73" t="s">
        <v>8654</v>
      </c>
      <c r="E973" s="130" t="s">
        <v>9027</v>
      </c>
      <c r="F973" s="73" t="s">
        <v>1593</v>
      </c>
      <c r="G973" s="294" t="s">
        <v>10731</v>
      </c>
      <c r="H973" s="287"/>
      <c r="I973" s="285"/>
      <c r="J973" s="22">
        <f t="shared" si="1"/>
        <v>46206</v>
      </c>
      <c r="K973" s="73">
        <f>'RESOLUCIONES 2023'!$C973-'RESOLUCIONES 2023'!$J973</f>
        <v>-941</v>
      </c>
      <c r="L973" s="21"/>
      <c r="M973" s="21"/>
      <c r="N973" s="21"/>
      <c r="O973" s="21"/>
    </row>
    <row r="974" ht="15.75" customHeight="1">
      <c r="A974" s="73" t="s">
        <v>7852</v>
      </c>
      <c r="B974" s="351">
        <v>972.0</v>
      </c>
      <c r="C974" s="130">
        <v>45265.0</v>
      </c>
      <c r="D974" s="73" t="s">
        <v>2939</v>
      </c>
      <c r="E974" s="130" t="s">
        <v>10372</v>
      </c>
      <c r="F974" s="73" t="s">
        <v>1593</v>
      </c>
      <c r="G974" s="334" t="s">
        <v>9883</v>
      </c>
      <c r="H974" s="287"/>
      <c r="I974" s="285"/>
      <c r="J974" s="22">
        <f t="shared" si="1"/>
        <v>46206</v>
      </c>
      <c r="K974" s="73">
        <f>'RESOLUCIONES 2023'!$C974-'RESOLUCIONES 2023'!$J974</f>
        <v>-941</v>
      </c>
      <c r="L974" s="21"/>
      <c r="M974" s="21"/>
      <c r="N974" s="21"/>
      <c r="O974" s="21"/>
    </row>
    <row r="975" ht="15.75" customHeight="1">
      <c r="A975" s="73" t="s">
        <v>7852</v>
      </c>
      <c r="B975" s="351">
        <v>973.0</v>
      </c>
      <c r="C975" s="130">
        <v>45266.0</v>
      </c>
      <c r="D975" s="73" t="s">
        <v>9743</v>
      </c>
      <c r="E975" s="130" t="s">
        <v>9744</v>
      </c>
      <c r="F975" s="73" t="s">
        <v>1593</v>
      </c>
      <c r="G975" s="294" t="s">
        <v>10731</v>
      </c>
      <c r="H975" s="287"/>
      <c r="I975" s="285"/>
      <c r="J975" s="22">
        <f t="shared" si="1"/>
        <v>46206</v>
      </c>
      <c r="K975" s="73">
        <f>'RESOLUCIONES 2023'!$C975-'RESOLUCIONES 2023'!$J975</f>
        <v>-940</v>
      </c>
      <c r="L975" s="21"/>
      <c r="M975" s="21"/>
      <c r="N975" s="21"/>
      <c r="O975" s="21"/>
    </row>
    <row r="976" ht="15.75" customHeight="1">
      <c r="A976" s="73" t="s">
        <v>7852</v>
      </c>
      <c r="B976" s="351">
        <v>974.0</v>
      </c>
      <c r="C976" s="130">
        <v>45266.0</v>
      </c>
      <c r="D976" s="73" t="s">
        <v>10551</v>
      </c>
      <c r="E976" s="130" t="s">
        <v>10552</v>
      </c>
      <c r="F976" s="73" t="s">
        <v>1624</v>
      </c>
      <c r="G976" s="169"/>
      <c r="H976" s="287"/>
      <c r="I976" s="285"/>
      <c r="J976" s="22">
        <f t="shared" si="1"/>
        <v>46206</v>
      </c>
      <c r="K976" s="73">
        <f>'RESOLUCIONES 2023'!$C976-'RESOLUCIONES 2023'!$J976</f>
        <v>-940</v>
      </c>
      <c r="L976" s="21"/>
      <c r="M976" s="21"/>
      <c r="N976" s="21"/>
      <c r="O976" s="21"/>
    </row>
    <row r="977" ht="15.75" customHeight="1">
      <c r="A977" s="73" t="s">
        <v>7852</v>
      </c>
      <c r="B977" s="351">
        <v>975.0</v>
      </c>
      <c r="C977" s="130">
        <v>45266.0</v>
      </c>
      <c r="D977" s="73" t="s">
        <v>6474</v>
      </c>
      <c r="E977" s="130" t="s">
        <v>9701</v>
      </c>
      <c r="F977" s="73" t="s">
        <v>1624</v>
      </c>
      <c r="G977" s="169"/>
      <c r="H977" s="287"/>
      <c r="I977" s="285"/>
      <c r="J977" s="22">
        <f t="shared" si="1"/>
        <v>46206</v>
      </c>
      <c r="K977" s="73">
        <f>'RESOLUCIONES 2023'!$C977-'RESOLUCIONES 2023'!$J977</f>
        <v>-940</v>
      </c>
      <c r="L977" s="21"/>
      <c r="M977" s="21"/>
      <c r="N977" s="21"/>
      <c r="O977" s="21"/>
    </row>
    <row r="978" ht="15.75" customHeight="1">
      <c r="A978" s="73" t="s">
        <v>7852</v>
      </c>
      <c r="B978" s="351">
        <v>976.0</v>
      </c>
      <c r="C978" s="130">
        <v>45266.0</v>
      </c>
      <c r="D978" s="73" t="s">
        <v>10933</v>
      </c>
      <c r="E978" s="130" t="s">
        <v>8606</v>
      </c>
      <c r="F978" s="73" t="s">
        <v>1624</v>
      </c>
      <c r="G978" s="169"/>
      <c r="H978" s="287"/>
      <c r="I978" s="285"/>
      <c r="J978" s="22">
        <f t="shared" si="1"/>
        <v>46206</v>
      </c>
      <c r="K978" s="73">
        <f>'RESOLUCIONES 2023'!$C978-'RESOLUCIONES 2023'!$J978</f>
        <v>-940</v>
      </c>
      <c r="L978" s="21"/>
      <c r="M978" s="21"/>
      <c r="N978" s="21"/>
      <c r="O978" s="21"/>
    </row>
    <row r="979" ht="15.75" customHeight="1">
      <c r="A979" s="73" t="s">
        <v>7852</v>
      </c>
      <c r="B979" s="351">
        <v>977.0</v>
      </c>
      <c r="C979" s="130">
        <v>45266.0</v>
      </c>
      <c r="D979" s="73" t="s">
        <v>6500</v>
      </c>
      <c r="E979" s="130" t="s">
        <v>10153</v>
      </c>
      <c r="F979" s="73" t="s">
        <v>1624</v>
      </c>
      <c r="G979" s="169"/>
      <c r="H979" s="287"/>
      <c r="I979" s="285"/>
      <c r="J979" s="22">
        <f t="shared" si="1"/>
        <v>46206</v>
      </c>
      <c r="K979" s="73">
        <f>'RESOLUCIONES 2023'!$C979-'RESOLUCIONES 2023'!$J979</f>
        <v>-940</v>
      </c>
      <c r="L979" s="21"/>
      <c r="M979" s="21"/>
      <c r="N979" s="21"/>
      <c r="O979" s="21"/>
    </row>
    <row r="980" ht="15.75" customHeight="1">
      <c r="A980" s="73" t="s">
        <v>7852</v>
      </c>
      <c r="B980" s="351">
        <v>978.0</v>
      </c>
      <c r="C980" s="130">
        <v>45266.0</v>
      </c>
      <c r="D980" s="73" t="s">
        <v>9528</v>
      </c>
      <c r="E980" s="130" t="s">
        <v>9886</v>
      </c>
      <c r="F980" s="73" t="s">
        <v>1624</v>
      </c>
      <c r="G980" s="169"/>
      <c r="H980" s="287"/>
      <c r="I980" s="285"/>
      <c r="J980" s="22">
        <f t="shared" si="1"/>
        <v>46206</v>
      </c>
      <c r="K980" s="73">
        <f>'RESOLUCIONES 2023'!$C980-'RESOLUCIONES 2023'!$J980</f>
        <v>-940</v>
      </c>
      <c r="L980" s="21"/>
      <c r="M980" s="21"/>
      <c r="N980" s="21"/>
      <c r="O980" s="21"/>
    </row>
    <row r="981" ht="15.75" customHeight="1">
      <c r="A981" s="73" t="s">
        <v>7852</v>
      </c>
      <c r="B981" s="351">
        <v>979.0</v>
      </c>
      <c r="C981" s="130">
        <v>45266.0</v>
      </c>
      <c r="D981" s="73" t="s">
        <v>10460</v>
      </c>
      <c r="E981" s="130" t="s">
        <v>10514</v>
      </c>
      <c r="F981" s="73" t="s">
        <v>1624</v>
      </c>
      <c r="G981" s="169"/>
      <c r="H981" s="287"/>
      <c r="I981" s="285"/>
      <c r="J981" s="22">
        <f t="shared" si="1"/>
        <v>46206</v>
      </c>
      <c r="K981" s="73">
        <f>'RESOLUCIONES 2023'!$C981-'RESOLUCIONES 2023'!$J981</f>
        <v>-940</v>
      </c>
      <c r="L981" s="21"/>
      <c r="M981" s="21"/>
      <c r="N981" s="21"/>
      <c r="O981" s="21"/>
    </row>
    <row r="982" ht="15.75" customHeight="1">
      <c r="A982" s="73" t="s">
        <v>7852</v>
      </c>
      <c r="B982" s="351">
        <v>980.0</v>
      </c>
      <c r="C982" s="130">
        <v>45266.0</v>
      </c>
      <c r="D982" s="73" t="s">
        <v>9435</v>
      </c>
      <c r="E982" s="130" t="s">
        <v>9505</v>
      </c>
      <c r="F982" s="73" t="s">
        <v>8629</v>
      </c>
      <c r="G982" s="169"/>
      <c r="H982" s="287"/>
      <c r="I982" s="285"/>
      <c r="J982" s="22">
        <f t="shared" si="1"/>
        <v>46206</v>
      </c>
      <c r="K982" s="73">
        <f>'RESOLUCIONES 2023'!$C982-'RESOLUCIONES 2023'!$J982</f>
        <v>-940</v>
      </c>
      <c r="L982" s="21"/>
      <c r="M982" s="21"/>
      <c r="N982" s="21"/>
      <c r="O982" s="21"/>
    </row>
    <row r="983" ht="15.75" customHeight="1">
      <c r="A983" s="73" t="s">
        <v>7852</v>
      </c>
      <c r="B983" s="351">
        <v>981.0</v>
      </c>
      <c r="C983" s="130">
        <v>45266.0</v>
      </c>
      <c r="D983" s="73" t="s">
        <v>11023</v>
      </c>
      <c r="E983" s="130" t="s">
        <v>9505</v>
      </c>
      <c r="F983" s="73" t="s">
        <v>2253</v>
      </c>
      <c r="G983" s="169" t="s">
        <v>11024</v>
      </c>
      <c r="H983" s="287"/>
      <c r="I983" s="285"/>
      <c r="J983" s="22">
        <f t="shared" si="1"/>
        <v>46206</v>
      </c>
      <c r="K983" s="73">
        <f>'RESOLUCIONES 2023'!$C983-'RESOLUCIONES 2023'!$J983</f>
        <v>-940</v>
      </c>
      <c r="L983" s="21"/>
      <c r="M983" s="21"/>
      <c r="N983" s="21"/>
      <c r="O983" s="21"/>
    </row>
    <row r="984" ht="15.75" customHeight="1">
      <c r="A984" s="73" t="s">
        <v>7852</v>
      </c>
      <c r="B984" s="351">
        <v>982.0</v>
      </c>
      <c r="C984" s="130">
        <v>45266.0</v>
      </c>
      <c r="D984" s="73" t="s">
        <v>8664</v>
      </c>
      <c r="E984" s="130" t="s">
        <v>8792</v>
      </c>
      <c r="F984" s="73" t="s">
        <v>8629</v>
      </c>
      <c r="G984" s="169"/>
      <c r="H984" s="287"/>
      <c r="I984" s="285"/>
      <c r="J984" s="22">
        <f t="shared" si="1"/>
        <v>46206</v>
      </c>
      <c r="K984" s="73">
        <f>'RESOLUCIONES 2023'!$C984-'RESOLUCIONES 2023'!$J984</f>
        <v>-940</v>
      </c>
      <c r="L984" s="21"/>
      <c r="M984" s="21"/>
      <c r="N984" s="21"/>
      <c r="O984" s="21"/>
    </row>
    <row r="985" ht="15.75" customHeight="1">
      <c r="A985" s="73" t="s">
        <v>7852</v>
      </c>
      <c r="B985" s="351">
        <v>983.0</v>
      </c>
      <c r="C985" s="130">
        <v>45266.0</v>
      </c>
      <c r="D985" s="73" t="s">
        <v>8664</v>
      </c>
      <c r="E985" s="130" t="s">
        <v>8792</v>
      </c>
      <c r="F985" s="73" t="s">
        <v>2253</v>
      </c>
      <c r="G985" s="169" t="s">
        <v>11024</v>
      </c>
      <c r="H985" s="287"/>
      <c r="I985" s="285"/>
      <c r="J985" s="22">
        <f t="shared" si="1"/>
        <v>46206</v>
      </c>
      <c r="K985" s="73">
        <f>'RESOLUCIONES 2023'!$C985-'RESOLUCIONES 2023'!$J985</f>
        <v>-940</v>
      </c>
      <c r="L985" s="21"/>
      <c r="M985" s="21"/>
      <c r="N985" s="21"/>
      <c r="O985" s="21"/>
    </row>
    <row r="986" ht="15.75" customHeight="1">
      <c r="A986" s="73" t="s">
        <v>7852</v>
      </c>
      <c r="B986" s="351">
        <v>984.0</v>
      </c>
      <c r="C986" s="130">
        <v>45266.0</v>
      </c>
      <c r="D986" s="73" t="s">
        <v>4079</v>
      </c>
      <c r="E986" s="130" t="s">
        <v>8999</v>
      </c>
      <c r="F986" s="73" t="s">
        <v>1593</v>
      </c>
      <c r="G986" s="294" t="s">
        <v>10731</v>
      </c>
      <c r="H986" s="287"/>
      <c r="I986" s="285"/>
      <c r="J986" s="22">
        <f t="shared" si="1"/>
        <v>46206</v>
      </c>
      <c r="K986" s="73">
        <f>'RESOLUCIONES 2023'!$C986-'RESOLUCIONES 2023'!$J986</f>
        <v>-940</v>
      </c>
      <c r="L986" s="21"/>
      <c r="M986" s="21"/>
      <c r="N986" s="21"/>
      <c r="O986" s="21"/>
    </row>
    <row r="987" ht="15.75" customHeight="1">
      <c r="A987" s="73" t="s">
        <v>7852</v>
      </c>
      <c r="B987" s="351">
        <v>985.0</v>
      </c>
      <c r="C987" s="130">
        <v>45266.0</v>
      </c>
      <c r="D987" s="73" t="s">
        <v>8938</v>
      </c>
      <c r="E987" s="130" t="s">
        <v>8939</v>
      </c>
      <c r="F987" s="73" t="s">
        <v>1593</v>
      </c>
      <c r="G987" s="294" t="s">
        <v>10731</v>
      </c>
      <c r="H987" s="287"/>
      <c r="I987" s="285"/>
      <c r="J987" s="22">
        <f t="shared" si="1"/>
        <v>46206</v>
      </c>
      <c r="K987" s="73">
        <f>'RESOLUCIONES 2023'!$C987-'RESOLUCIONES 2023'!$J987</f>
        <v>-940</v>
      </c>
      <c r="L987" s="21"/>
      <c r="M987" s="21"/>
      <c r="N987" s="21"/>
      <c r="O987" s="21"/>
    </row>
    <row r="988" ht="15.75" customHeight="1">
      <c r="A988" s="73" t="s">
        <v>7852</v>
      </c>
      <c r="B988" s="351">
        <v>986.0</v>
      </c>
      <c r="C988" s="130">
        <v>45266.0</v>
      </c>
      <c r="D988" s="73" t="s">
        <v>7703</v>
      </c>
      <c r="E988" s="130" t="s">
        <v>10738</v>
      </c>
      <c r="F988" s="73" t="s">
        <v>1593</v>
      </c>
      <c r="G988" s="294" t="s">
        <v>10731</v>
      </c>
      <c r="H988" s="287"/>
      <c r="I988" s="285"/>
      <c r="J988" s="22">
        <f t="shared" si="1"/>
        <v>46206</v>
      </c>
      <c r="K988" s="73">
        <f>'RESOLUCIONES 2023'!$C988-'RESOLUCIONES 2023'!$J988</f>
        <v>-940</v>
      </c>
      <c r="L988" s="21"/>
      <c r="M988" s="21"/>
      <c r="N988" s="21"/>
      <c r="O988" s="21"/>
    </row>
    <row r="989" ht="15.75" customHeight="1">
      <c r="A989" s="73" t="s">
        <v>7852</v>
      </c>
      <c r="B989" s="351">
        <v>987.0</v>
      </c>
      <c r="C989" s="130">
        <v>45271.0</v>
      </c>
      <c r="D989" s="73" t="s">
        <v>8755</v>
      </c>
      <c r="E989" s="130" t="s">
        <v>8756</v>
      </c>
      <c r="F989" s="73" t="s">
        <v>1593</v>
      </c>
      <c r="G989" s="294" t="s">
        <v>10731</v>
      </c>
      <c r="H989" s="287"/>
      <c r="I989" s="285"/>
      <c r="J989" s="22">
        <f t="shared" si="1"/>
        <v>46206</v>
      </c>
      <c r="K989" s="73">
        <f>'RESOLUCIONES 2023'!$C989-'RESOLUCIONES 2023'!$J989</f>
        <v>-935</v>
      </c>
      <c r="L989" s="21"/>
      <c r="M989" s="21"/>
      <c r="N989" s="21"/>
      <c r="O989" s="21"/>
    </row>
    <row r="990" ht="15.75" customHeight="1">
      <c r="A990" s="73" t="s">
        <v>7852</v>
      </c>
      <c r="B990" s="351">
        <v>988.0</v>
      </c>
      <c r="C990" s="130">
        <v>45271.0</v>
      </c>
      <c r="D990" s="73" t="s">
        <v>7931</v>
      </c>
      <c r="E990" s="130" t="s">
        <v>8657</v>
      </c>
      <c r="F990" s="73" t="s">
        <v>1593</v>
      </c>
      <c r="G990" s="294" t="s">
        <v>10731</v>
      </c>
      <c r="H990" s="287"/>
      <c r="I990" s="285"/>
      <c r="J990" s="22">
        <f t="shared" si="1"/>
        <v>46206</v>
      </c>
      <c r="K990" s="73">
        <f>'RESOLUCIONES 2023'!$C990-'RESOLUCIONES 2023'!$J990</f>
        <v>-935</v>
      </c>
      <c r="L990" s="21"/>
      <c r="M990" s="21"/>
      <c r="N990" s="21"/>
      <c r="O990" s="21"/>
    </row>
    <row r="991" ht="15.75" customHeight="1">
      <c r="A991" s="73" t="s">
        <v>7852</v>
      </c>
      <c r="B991" s="351">
        <v>989.0</v>
      </c>
      <c r="C991" s="130">
        <v>45271.0</v>
      </c>
      <c r="D991" s="146" t="s">
        <v>2165</v>
      </c>
      <c r="E991" s="130" t="s">
        <v>9910</v>
      </c>
      <c r="F991" s="73" t="s">
        <v>1593</v>
      </c>
      <c r="G991" s="376"/>
      <c r="H991" s="287"/>
      <c r="I991" s="285"/>
      <c r="J991" s="22">
        <f t="shared" si="1"/>
        <v>46206</v>
      </c>
      <c r="K991" s="73">
        <f>'RESOLUCIONES 2023'!$C991-'RESOLUCIONES 2023'!$J991</f>
        <v>-935</v>
      </c>
      <c r="L991" s="21"/>
      <c r="M991" s="21"/>
      <c r="N991" s="21"/>
      <c r="O991" s="21"/>
    </row>
    <row r="992" ht="15.75" customHeight="1">
      <c r="A992" s="73" t="s">
        <v>7852</v>
      </c>
      <c r="B992" s="351">
        <v>990.0</v>
      </c>
      <c r="C992" s="130">
        <v>45272.0</v>
      </c>
      <c r="D992" s="146" t="s">
        <v>1727</v>
      </c>
      <c r="E992" s="130" t="s">
        <v>8674</v>
      </c>
      <c r="F992" s="73" t="s">
        <v>1593</v>
      </c>
      <c r="G992" s="294" t="s">
        <v>10731</v>
      </c>
      <c r="H992" s="287"/>
      <c r="I992" s="285"/>
      <c r="J992" s="22">
        <f t="shared" si="1"/>
        <v>46206</v>
      </c>
      <c r="K992" s="73">
        <f>'RESOLUCIONES 2023'!$C992-'RESOLUCIONES 2023'!$J992</f>
        <v>-934</v>
      </c>
      <c r="L992" s="21"/>
      <c r="M992" s="21"/>
      <c r="N992" s="21"/>
      <c r="O992" s="21"/>
    </row>
    <row r="993" ht="15.75" customHeight="1">
      <c r="A993" s="73" t="s">
        <v>7852</v>
      </c>
      <c r="B993" s="351">
        <v>991.0</v>
      </c>
      <c r="C993" s="130">
        <v>45272.0</v>
      </c>
      <c r="D993" s="73" t="s">
        <v>3968</v>
      </c>
      <c r="E993" s="130" t="s">
        <v>10832</v>
      </c>
      <c r="F993" s="73" t="s">
        <v>131</v>
      </c>
      <c r="G993" s="376"/>
      <c r="H993" s="287"/>
      <c r="I993" s="285"/>
      <c r="J993" s="22">
        <f t="shared" si="1"/>
        <v>46206</v>
      </c>
      <c r="K993" s="73">
        <f>'RESOLUCIONES 2023'!$C993-'RESOLUCIONES 2023'!$J993</f>
        <v>-934</v>
      </c>
      <c r="L993" s="21"/>
      <c r="M993" s="21"/>
      <c r="N993" s="21"/>
      <c r="O993" s="21"/>
    </row>
    <row r="994" ht="15.75" customHeight="1">
      <c r="A994" s="73" t="s">
        <v>7852</v>
      </c>
      <c r="B994" s="351">
        <v>992.0</v>
      </c>
      <c r="C994" s="130">
        <v>45272.0</v>
      </c>
      <c r="D994" s="73" t="s">
        <v>8952</v>
      </c>
      <c r="E994" s="130" t="s">
        <v>9561</v>
      </c>
      <c r="F994" s="73" t="s">
        <v>131</v>
      </c>
      <c r="G994" s="169"/>
      <c r="H994" s="287"/>
      <c r="I994" s="285"/>
      <c r="J994" s="22">
        <f t="shared" si="1"/>
        <v>46206</v>
      </c>
      <c r="K994" s="73">
        <f>'RESOLUCIONES 2023'!$C994-'RESOLUCIONES 2023'!$J994</f>
        <v>-934</v>
      </c>
      <c r="L994" s="21"/>
      <c r="M994" s="21"/>
      <c r="N994" s="21"/>
      <c r="O994" s="21"/>
    </row>
    <row r="995" ht="15.75" customHeight="1">
      <c r="A995" s="73" t="s">
        <v>7852</v>
      </c>
      <c r="B995" s="351">
        <v>993.0</v>
      </c>
      <c r="C995" s="130">
        <v>45272.0</v>
      </c>
      <c r="D995" s="73" t="s">
        <v>4688</v>
      </c>
      <c r="E995" s="130" t="s">
        <v>10589</v>
      </c>
      <c r="F995" s="73" t="s">
        <v>131</v>
      </c>
      <c r="G995" s="376"/>
      <c r="H995" s="287"/>
      <c r="I995" s="285"/>
      <c r="J995" s="22">
        <f t="shared" si="1"/>
        <v>46206</v>
      </c>
      <c r="K995" s="73">
        <f>'RESOLUCIONES 2023'!$C995-'RESOLUCIONES 2023'!$J995</f>
        <v>-934</v>
      </c>
      <c r="L995" s="21"/>
      <c r="M995" s="21"/>
      <c r="N995" s="21"/>
      <c r="O995" s="21"/>
    </row>
    <row r="996" ht="15.75" customHeight="1">
      <c r="A996" s="73" t="s">
        <v>7852</v>
      </c>
      <c r="B996" s="351">
        <v>994.0</v>
      </c>
      <c r="C996" s="130">
        <v>45272.0</v>
      </c>
      <c r="D996" s="73" t="s">
        <v>7776</v>
      </c>
      <c r="E996" s="130" t="s">
        <v>7777</v>
      </c>
      <c r="F996" s="73" t="s">
        <v>131</v>
      </c>
      <c r="G996" s="169"/>
      <c r="H996" s="287"/>
      <c r="I996" s="310"/>
      <c r="J996" s="22">
        <f t="shared" si="1"/>
        <v>46206</v>
      </c>
      <c r="K996" s="73">
        <f>'RESOLUCIONES 2023'!$C996-'RESOLUCIONES 2023'!$J996</f>
        <v>-934</v>
      </c>
      <c r="L996" s="21"/>
      <c r="M996" s="21"/>
      <c r="N996" s="21"/>
      <c r="O996" s="21"/>
    </row>
    <row r="997" ht="15.75" customHeight="1">
      <c r="A997" s="73" t="s">
        <v>7852</v>
      </c>
      <c r="B997" s="351">
        <v>995.0</v>
      </c>
      <c r="C997" s="130">
        <v>45273.0</v>
      </c>
      <c r="D997" s="73" t="s">
        <v>9001</v>
      </c>
      <c r="E997" s="130" t="s">
        <v>9002</v>
      </c>
      <c r="F997" s="73" t="s">
        <v>8629</v>
      </c>
      <c r="G997" s="169"/>
      <c r="H997" s="287"/>
      <c r="I997" s="285"/>
      <c r="J997" s="22">
        <f t="shared" si="1"/>
        <v>46206</v>
      </c>
      <c r="K997" s="73">
        <f>'RESOLUCIONES 2023'!$C997-'RESOLUCIONES 2023'!$J997</f>
        <v>-933</v>
      </c>
      <c r="L997" s="21"/>
      <c r="M997" s="21"/>
      <c r="N997" s="21"/>
      <c r="O997" s="21"/>
    </row>
    <row r="998" ht="15.75" customHeight="1">
      <c r="A998" s="73" t="s">
        <v>7852</v>
      </c>
      <c r="B998" s="351">
        <v>996.0</v>
      </c>
      <c r="C998" s="130">
        <v>45273.0</v>
      </c>
      <c r="D998" s="73" t="s">
        <v>6940</v>
      </c>
      <c r="E998" s="130" t="s">
        <v>9291</v>
      </c>
      <c r="F998" s="73" t="s">
        <v>8629</v>
      </c>
      <c r="G998" s="337"/>
      <c r="H998" s="287"/>
      <c r="I998" s="285"/>
      <c r="J998" s="22">
        <f t="shared" si="1"/>
        <v>46206</v>
      </c>
      <c r="K998" s="73">
        <f>'RESOLUCIONES 2023'!$C998-'RESOLUCIONES 2023'!$J998</f>
        <v>-933</v>
      </c>
      <c r="L998" s="21"/>
      <c r="M998" s="21"/>
      <c r="N998" s="21"/>
      <c r="O998" s="21"/>
    </row>
    <row r="999" ht="15.75" customHeight="1">
      <c r="A999" s="73" t="s">
        <v>7852</v>
      </c>
      <c r="B999" s="351">
        <v>997.0</v>
      </c>
      <c r="C999" s="130">
        <v>45273.0</v>
      </c>
      <c r="D999" s="73" t="s">
        <v>10697</v>
      </c>
      <c r="E999" s="130" t="s">
        <v>10698</v>
      </c>
      <c r="F999" s="73" t="s">
        <v>8629</v>
      </c>
      <c r="G999" s="300"/>
      <c r="H999" s="287"/>
      <c r="I999" s="285"/>
      <c r="J999" s="22">
        <f t="shared" si="1"/>
        <v>46206</v>
      </c>
      <c r="K999" s="73">
        <f>'RESOLUCIONES 2023'!$C999-'RESOLUCIONES 2023'!$J999</f>
        <v>-933</v>
      </c>
      <c r="L999" s="21"/>
      <c r="M999" s="21"/>
      <c r="N999" s="21"/>
      <c r="O999" s="21"/>
    </row>
    <row r="1000" ht="15.75" customHeight="1">
      <c r="A1000" s="73" t="s">
        <v>7852</v>
      </c>
      <c r="B1000" s="351">
        <v>998.0</v>
      </c>
      <c r="C1000" s="130">
        <v>45273.0</v>
      </c>
      <c r="D1000" s="73" t="s">
        <v>10493</v>
      </c>
      <c r="E1000" s="130" t="s">
        <v>10494</v>
      </c>
      <c r="F1000" s="73" t="s">
        <v>8629</v>
      </c>
      <c r="G1000" s="300"/>
      <c r="H1000" s="287"/>
      <c r="I1000" s="285"/>
      <c r="J1000" s="22">
        <f t="shared" si="1"/>
        <v>46206</v>
      </c>
      <c r="K1000" s="73">
        <f>'RESOLUCIONES 2023'!$C1000-'RESOLUCIONES 2023'!$J1000</f>
        <v>-933</v>
      </c>
      <c r="L1000" s="21"/>
      <c r="M1000" s="21"/>
      <c r="N1000" s="21"/>
      <c r="O1000" s="21"/>
    </row>
    <row r="1001" ht="15.75" customHeight="1">
      <c r="A1001" s="73" t="s">
        <v>7852</v>
      </c>
      <c r="B1001" s="351">
        <v>999.0</v>
      </c>
      <c r="C1001" s="130">
        <v>45273.0</v>
      </c>
      <c r="D1001" s="73" t="s">
        <v>2856</v>
      </c>
      <c r="E1001" s="130" t="s">
        <v>8049</v>
      </c>
      <c r="F1001" s="73" t="s">
        <v>8629</v>
      </c>
      <c r="G1001" s="337"/>
      <c r="H1001" s="287"/>
      <c r="I1001" s="285"/>
      <c r="J1001" s="22">
        <f t="shared" si="1"/>
        <v>46206</v>
      </c>
      <c r="K1001" s="73">
        <f>'RESOLUCIONES 2023'!$C1001-'RESOLUCIONES 2023'!$J1001</f>
        <v>-933</v>
      </c>
      <c r="L1001" s="21"/>
      <c r="M1001" s="21"/>
      <c r="N1001" s="21"/>
      <c r="O1001" s="21"/>
    </row>
    <row r="1002" ht="15.75" customHeight="1">
      <c r="A1002" s="73" t="s">
        <v>7852</v>
      </c>
      <c r="B1002" s="351">
        <v>1000.0</v>
      </c>
      <c r="C1002" s="130">
        <v>45274.0</v>
      </c>
      <c r="D1002" s="73" t="s">
        <v>10149</v>
      </c>
      <c r="E1002" s="130" t="s">
        <v>10150</v>
      </c>
      <c r="F1002" s="73" t="s">
        <v>2751</v>
      </c>
      <c r="G1002" s="337"/>
      <c r="H1002" s="287"/>
      <c r="I1002" s="285"/>
      <c r="J1002" s="22">
        <f t="shared" si="1"/>
        <v>46206</v>
      </c>
      <c r="K1002" s="73">
        <f>'RESOLUCIONES 2023'!$C1002-'RESOLUCIONES 2023'!$J1002</f>
        <v>-932</v>
      </c>
      <c r="L1002" s="21"/>
      <c r="M1002" s="21"/>
      <c r="N1002" s="21"/>
      <c r="O1002" s="21"/>
    </row>
    <row r="1003" ht="15.75" customHeight="1">
      <c r="A1003" s="73" t="s">
        <v>7852</v>
      </c>
      <c r="B1003" s="351">
        <v>1001.0</v>
      </c>
      <c r="C1003" s="130">
        <v>45274.0</v>
      </c>
      <c r="D1003" s="73" t="s">
        <v>11028</v>
      </c>
      <c r="E1003" s="130" t="s">
        <v>11029</v>
      </c>
      <c r="F1003" s="73" t="s">
        <v>2751</v>
      </c>
      <c r="G1003" s="337"/>
      <c r="H1003" s="287"/>
      <c r="I1003" s="285"/>
      <c r="J1003" s="22">
        <f t="shared" si="1"/>
        <v>46206</v>
      </c>
      <c r="K1003" s="73">
        <f>'RESOLUCIONES 2023'!$C1003-'RESOLUCIONES 2023'!$J1003</f>
        <v>-932</v>
      </c>
      <c r="L1003" s="21"/>
      <c r="M1003" s="21"/>
      <c r="N1003" s="21"/>
      <c r="O1003" s="21"/>
    </row>
    <row r="1004" ht="15.75" customHeight="1">
      <c r="A1004" s="73" t="s">
        <v>7852</v>
      </c>
      <c r="B1004" s="351">
        <v>1002.0</v>
      </c>
      <c r="C1004" s="130">
        <v>45274.0</v>
      </c>
      <c r="D1004" s="73" t="s">
        <v>10582</v>
      </c>
      <c r="E1004" s="130" t="s">
        <v>11031</v>
      </c>
      <c r="F1004" s="73" t="s">
        <v>2751</v>
      </c>
      <c r="G1004" s="337"/>
      <c r="H1004" s="287"/>
      <c r="I1004" s="285"/>
      <c r="J1004" s="22">
        <f t="shared" si="1"/>
        <v>46206</v>
      </c>
      <c r="K1004" s="73">
        <f>'RESOLUCIONES 2023'!$C1004-'RESOLUCIONES 2023'!$J1004</f>
        <v>-932</v>
      </c>
      <c r="L1004" s="21"/>
      <c r="M1004" s="21"/>
      <c r="N1004" s="21"/>
      <c r="O1004" s="21"/>
    </row>
    <row r="1005" ht="15.75" customHeight="1">
      <c r="A1005" s="73" t="s">
        <v>7852</v>
      </c>
      <c r="B1005" s="351">
        <v>1003.0</v>
      </c>
      <c r="C1005" s="130">
        <v>45274.0</v>
      </c>
      <c r="D1005" s="73" t="s">
        <v>10783</v>
      </c>
      <c r="E1005" s="130" t="s">
        <v>11032</v>
      </c>
      <c r="F1005" s="73" t="s">
        <v>2751</v>
      </c>
      <c r="G1005" s="337"/>
      <c r="H1005" s="287"/>
      <c r="I1005" s="285"/>
      <c r="J1005" s="22">
        <f t="shared" si="1"/>
        <v>46206</v>
      </c>
      <c r="K1005" s="73">
        <f>'RESOLUCIONES 2023'!$C1005-'RESOLUCIONES 2023'!$J1005</f>
        <v>-932</v>
      </c>
      <c r="L1005" s="21"/>
      <c r="M1005" s="21"/>
      <c r="N1005" s="21"/>
      <c r="O1005" s="21"/>
    </row>
    <row r="1006" ht="15.75" customHeight="1">
      <c r="A1006" s="73" t="s">
        <v>7852</v>
      </c>
      <c r="B1006" s="351">
        <v>1004.0</v>
      </c>
      <c r="C1006" s="130">
        <v>45274.0</v>
      </c>
      <c r="D1006" s="73" t="s">
        <v>11033</v>
      </c>
      <c r="E1006" s="130" t="s">
        <v>11034</v>
      </c>
      <c r="F1006" s="73" t="s">
        <v>18</v>
      </c>
      <c r="G1006" s="300" t="s">
        <v>11035</v>
      </c>
      <c r="H1006" s="287"/>
      <c r="I1006" s="285"/>
      <c r="J1006" s="22">
        <f t="shared" si="1"/>
        <v>46206</v>
      </c>
      <c r="K1006" s="73">
        <f>'RESOLUCIONES 2023'!$C1006-'RESOLUCIONES 2023'!$J1006</f>
        <v>-932</v>
      </c>
      <c r="L1006" s="21"/>
      <c r="M1006" s="21"/>
      <c r="N1006" s="21"/>
      <c r="O1006" s="21"/>
    </row>
    <row r="1007" ht="15.75" customHeight="1">
      <c r="A1007" s="73" t="s">
        <v>7852</v>
      </c>
      <c r="B1007" s="351">
        <v>1005.0</v>
      </c>
      <c r="C1007" s="130">
        <v>45274.0</v>
      </c>
      <c r="D1007" s="73" t="s">
        <v>4917</v>
      </c>
      <c r="E1007" s="130" t="s">
        <v>11036</v>
      </c>
      <c r="F1007" s="73" t="s">
        <v>18</v>
      </c>
      <c r="G1007" s="169" t="s">
        <v>3057</v>
      </c>
      <c r="H1007" s="287"/>
      <c r="I1007" s="285"/>
      <c r="J1007" s="22">
        <f t="shared" si="1"/>
        <v>46206</v>
      </c>
      <c r="K1007" s="73">
        <f>'RESOLUCIONES 2023'!$C1007-'RESOLUCIONES 2023'!$J1007</f>
        <v>-932</v>
      </c>
      <c r="L1007" s="21"/>
      <c r="M1007" s="21"/>
      <c r="N1007" s="21"/>
      <c r="O1007" s="21"/>
    </row>
    <row r="1008" ht="15.75" customHeight="1">
      <c r="A1008" s="73" t="s">
        <v>7852</v>
      </c>
      <c r="B1008" s="351">
        <v>1006.0</v>
      </c>
      <c r="C1008" s="130">
        <v>45274.0</v>
      </c>
      <c r="D1008" s="73" t="s">
        <v>3095</v>
      </c>
      <c r="E1008" s="130" t="s">
        <v>3096</v>
      </c>
      <c r="F1008" s="73" t="s">
        <v>18</v>
      </c>
      <c r="G1008" s="169" t="s">
        <v>3705</v>
      </c>
      <c r="H1008" s="287"/>
      <c r="I1008" s="285"/>
      <c r="J1008" s="22">
        <f t="shared" si="1"/>
        <v>46206</v>
      </c>
      <c r="K1008" s="73">
        <f>'RESOLUCIONES 2023'!$C1008-'RESOLUCIONES 2023'!$J1008</f>
        <v>-932</v>
      </c>
      <c r="L1008" s="21"/>
      <c r="M1008" s="21"/>
      <c r="N1008" s="21"/>
      <c r="O1008" s="21"/>
    </row>
    <row r="1009" ht="15.75" customHeight="1">
      <c r="A1009" s="73" t="s">
        <v>7852</v>
      </c>
      <c r="B1009" s="351">
        <v>1007.0</v>
      </c>
      <c r="C1009" s="130">
        <v>45274.0</v>
      </c>
      <c r="D1009" s="73" t="s">
        <v>11037</v>
      </c>
      <c r="E1009" s="130" t="s">
        <v>11038</v>
      </c>
      <c r="F1009" s="73" t="s">
        <v>18</v>
      </c>
      <c r="G1009" s="169" t="s">
        <v>1997</v>
      </c>
      <c r="H1009" s="287"/>
      <c r="I1009" s="285"/>
      <c r="J1009" s="22">
        <f t="shared" si="1"/>
        <v>46206</v>
      </c>
      <c r="K1009" s="73">
        <f>'RESOLUCIONES 2023'!$C1009-'RESOLUCIONES 2023'!$J1009</f>
        <v>-932</v>
      </c>
      <c r="L1009" s="21"/>
      <c r="M1009" s="21"/>
      <c r="N1009" s="21"/>
      <c r="O1009" s="21"/>
    </row>
    <row r="1010" ht="15.75" customHeight="1">
      <c r="A1010" s="73" t="s">
        <v>7852</v>
      </c>
      <c r="B1010" s="351">
        <v>1008.0</v>
      </c>
      <c r="C1010" s="130">
        <v>45274.0</v>
      </c>
      <c r="D1010" s="73" t="s">
        <v>11039</v>
      </c>
      <c r="E1010" s="130" t="s">
        <v>11040</v>
      </c>
      <c r="F1010" s="73" t="s">
        <v>18</v>
      </c>
      <c r="G1010" s="169" t="s">
        <v>2850</v>
      </c>
      <c r="H1010" s="287"/>
      <c r="I1010" s="285"/>
      <c r="J1010" s="22">
        <f t="shared" si="1"/>
        <v>46206</v>
      </c>
      <c r="K1010" s="73">
        <f>'RESOLUCIONES 2023'!$C1010-'RESOLUCIONES 2023'!$J1010</f>
        <v>-932</v>
      </c>
      <c r="L1010" s="21"/>
      <c r="M1010" s="21"/>
      <c r="N1010" s="21"/>
      <c r="O1010" s="21"/>
    </row>
    <row r="1011" ht="15.75" customHeight="1">
      <c r="A1011" s="73" t="s">
        <v>7852</v>
      </c>
      <c r="B1011" s="351">
        <v>1009.0</v>
      </c>
      <c r="C1011" s="130">
        <v>45274.0</v>
      </c>
      <c r="D1011" s="73" t="s">
        <v>2772</v>
      </c>
      <c r="E1011" s="130" t="s">
        <v>11041</v>
      </c>
      <c r="F1011" s="73" t="s">
        <v>18</v>
      </c>
      <c r="G1011" s="169" t="s">
        <v>4508</v>
      </c>
      <c r="H1011" s="287"/>
      <c r="I1011" s="285"/>
      <c r="J1011" s="22">
        <f t="shared" si="1"/>
        <v>46206</v>
      </c>
      <c r="K1011" s="73">
        <f>'RESOLUCIONES 2023'!$C1011-'RESOLUCIONES 2023'!$J1011</f>
        <v>-932</v>
      </c>
      <c r="L1011" s="21"/>
      <c r="M1011" s="21"/>
      <c r="N1011" s="21"/>
      <c r="O1011" s="21"/>
    </row>
    <row r="1012" ht="15.75" customHeight="1">
      <c r="A1012" s="73" t="s">
        <v>7852</v>
      </c>
      <c r="B1012" s="351">
        <v>1010.0</v>
      </c>
      <c r="C1012" s="130">
        <v>45274.0</v>
      </c>
      <c r="D1012" s="73" t="s">
        <v>4164</v>
      </c>
      <c r="E1012" s="130" t="s">
        <v>11042</v>
      </c>
      <c r="F1012" s="73" t="s">
        <v>18</v>
      </c>
      <c r="G1012" s="169" t="s">
        <v>1412</v>
      </c>
      <c r="H1012" s="287"/>
      <c r="I1012" s="285"/>
      <c r="J1012" s="22">
        <f t="shared" si="1"/>
        <v>46206</v>
      </c>
      <c r="K1012" s="73">
        <f>'RESOLUCIONES 2023'!$C1012-'RESOLUCIONES 2023'!$J1012</f>
        <v>-932</v>
      </c>
      <c r="L1012" s="21"/>
      <c r="M1012" s="21"/>
      <c r="N1012" s="21"/>
      <c r="O1012" s="21"/>
    </row>
    <row r="1013" ht="15.75" customHeight="1">
      <c r="A1013" s="73" t="s">
        <v>7852</v>
      </c>
      <c r="B1013" s="351">
        <v>1011.0</v>
      </c>
      <c r="C1013" s="130">
        <v>45274.0</v>
      </c>
      <c r="D1013" s="73" t="s">
        <v>11043</v>
      </c>
      <c r="E1013" s="130" t="s">
        <v>11044</v>
      </c>
      <c r="F1013" s="73" t="s">
        <v>18</v>
      </c>
      <c r="G1013" s="169" t="s">
        <v>1774</v>
      </c>
      <c r="H1013" s="287"/>
      <c r="I1013" s="285"/>
      <c r="J1013" s="22">
        <f t="shared" si="1"/>
        <v>46206</v>
      </c>
      <c r="K1013" s="73">
        <f>'RESOLUCIONES 2023'!$C1013-'RESOLUCIONES 2023'!$J1013</f>
        <v>-932</v>
      </c>
      <c r="L1013" s="21"/>
      <c r="M1013" s="21"/>
      <c r="N1013" s="21"/>
      <c r="O1013" s="21"/>
    </row>
    <row r="1014" ht="15.75" customHeight="1">
      <c r="A1014" s="73" t="s">
        <v>7852</v>
      </c>
      <c r="B1014" s="351">
        <v>1012.0</v>
      </c>
      <c r="C1014" s="130">
        <v>45275.0</v>
      </c>
      <c r="D1014" s="73" t="s">
        <v>11045</v>
      </c>
      <c r="E1014" s="130" t="s">
        <v>10653</v>
      </c>
      <c r="F1014" s="73" t="s">
        <v>8172</v>
      </c>
      <c r="G1014" s="169"/>
      <c r="H1014" s="287"/>
      <c r="I1014" s="285"/>
      <c r="J1014" s="22">
        <f t="shared" si="1"/>
        <v>46206</v>
      </c>
      <c r="K1014" s="73">
        <f>'RESOLUCIONES 2023'!$C1014-'RESOLUCIONES 2023'!$J1014</f>
        <v>-931</v>
      </c>
      <c r="L1014" s="21"/>
      <c r="M1014" s="21"/>
      <c r="N1014" s="21"/>
      <c r="O1014" s="21"/>
    </row>
    <row r="1015" ht="15.75" customHeight="1">
      <c r="A1015" s="73" t="s">
        <v>7852</v>
      </c>
      <c r="B1015" s="351">
        <v>1013.0</v>
      </c>
      <c r="C1015" s="130">
        <v>45275.0</v>
      </c>
      <c r="D1015" s="73" t="s">
        <v>10720</v>
      </c>
      <c r="E1015" s="130" t="s">
        <v>10931</v>
      </c>
      <c r="F1015" s="73" t="s">
        <v>11046</v>
      </c>
      <c r="G1015" s="169"/>
      <c r="H1015" s="287"/>
      <c r="I1015" s="285"/>
      <c r="J1015" s="22">
        <f t="shared" si="1"/>
        <v>46206</v>
      </c>
      <c r="K1015" s="73">
        <f>'RESOLUCIONES 2023'!$C1015-'RESOLUCIONES 2023'!$J1015</f>
        <v>-931</v>
      </c>
      <c r="L1015" s="21"/>
      <c r="M1015" s="21"/>
      <c r="N1015" s="21"/>
      <c r="O1015" s="21"/>
    </row>
    <row r="1016" ht="15.75" customHeight="1">
      <c r="A1016" s="73" t="s">
        <v>7852</v>
      </c>
      <c r="B1016" s="351">
        <v>1014.0</v>
      </c>
      <c r="C1016" s="130">
        <v>45275.0</v>
      </c>
      <c r="D1016" s="73" t="s">
        <v>9718</v>
      </c>
      <c r="E1016" s="130" t="s">
        <v>832</v>
      </c>
      <c r="F1016" s="73" t="s">
        <v>8301</v>
      </c>
      <c r="G1016" s="338"/>
      <c r="H1016" s="287"/>
      <c r="I1016" s="285"/>
      <c r="J1016" s="22">
        <f t="shared" si="1"/>
        <v>46206</v>
      </c>
      <c r="K1016" s="73">
        <f>'RESOLUCIONES 2023'!$C1016-'RESOLUCIONES 2023'!$J1016</f>
        <v>-931</v>
      </c>
      <c r="L1016" s="21"/>
      <c r="M1016" s="21"/>
      <c r="N1016" s="21"/>
      <c r="O1016" s="21"/>
    </row>
    <row r="1017" ht="15.75" customHeight="1">
      <c r="A1017" s="73" t="s">
        <v>7852</v>
      </c>
      <c r="B1017" s="351">
        <v>1015.0</v>
      </c>
      <c r="C1017" s="130">
        <v>45275.0</v>
      </c>
      <c r="D1017" s="73" t="s">
        <v>2730</v>
      </c>
      <c r="E1017" s="130" t="s">
        <v>11047</v>
      </c>
      <c r="F1017" s="73" t="s">
        <v>8301</v>
      </c>
      <c r="G1017" s="169"/>
      <c r="H1017" s="287"/>
      <c r="I1017" s="285"/>
      <c r="J1017" s="22">
        <f t="shared" si="1"/>
        <v>46206</v>
      </c>
      <c r="K1017" s="73">
        <f>'RESOLUCIONES 2023'!$C1017-'RESOLUCIONES 2023'!$J1017</f>
        <v>-931</v>
      </c>
      <c r="L1017" s="21"/>
      <c r="M1017" s="21"/>
      <c r="N1017" s="21"/>
      <c r="O1017" s="21"/>
    </row>
    <row r="1018" ht="15.75" customHeight="1">
      <c r="A1018" s="73" t="s">
        <v>7852</v>
      </c>
      <c r="B1018" s="351">
        <v>1016.0</v>
      </c>
      <c r="C1018" s="130">
        <v>45275.0</v>
      </c>
      <c r="D1018" s="73" t="s">
        <v>5733</v>
      </c>
      <c r="E1018" s="130" t="s">
        <v>9807</v>
      </c>
      <c r="F1018" s="73" t="s">
        <v>8301</v>
      </c>
      <c r="G1018" s="169"/>
      <c r="H1018" s="287"/>
      <c r="I1018" s="285"/>
      <c r="J1018" s="22">
        <f t="shared" si="1"/>
        <v>46206</v>
      </c>
      <c r="K1018" s="73">
        <f>'RESOLUCIONES 2023'!$C1018-'RESOLUCIONES 2023'!$J1018</f>
        <v>-931</v>
      </c>
      <c r="L1018" s="21"/>
      <c r="M1018" s="21"/>
      <c r="N1018" s="21"/>
      <c r="O1018" s="21"/>
    </row>
    <row r="1019" ht="15.75" customHeight="1">
      <c r="A1019" s="73" t="s">
        <v>7852</v>
      </c>
      <c r="B1019" s="351">
        <v>1017.0</v>
      </c>
      <c r="C1019" s="130">
        <v>45275.0</v>
      </c>
      <c r="D1019" s="73" t="s">
        <v>3386</v>
      </c>
      <c r="E1019" s="130" t="s">
        <v>3387</v>
      </c>
      <c r="F1019" s="73" t="s">
        <v>8301</v>
      </c>
      <c r="G1019" s="169"/>
      <c r="H1019" s="287"/>
      <c r="I1019" s="285"/>
      <c r="J1019" s="22">
        <f t="shared" si="1"/>
        <v>46206</v>
      </c>
      <c r="K1019" s="73">
        <f>'RESOLUCIONES 2023'!$C1019-'RESOLUCIONES 2023'!$J1019</f>
        <v>-931</v>
      </c>
      <c r="L1019" s="21"/>
      <c r="M1019" s="21"/>
      <c r="N1019" s="21"/>
      <c r="O1019" s="21"/>
    </row>
    <row r="1020" ht="15.75" customHeight="1">
      <c r="A1020" s="73" t="s">
        <v>7852</v>
      </c>
      <c r="B1020" s="351">
        <v>1018.0</v>
      </c>
      <c r="C1020" s="130">
        <v>44975.0</v>
      </c>
      <c r="D1020" s="73" t="s">
        <v>9983</v>
      </c>
      <c r="E1020" s="130" t="s">
        <v>11048</v>
      </c>
      <c r="F1020" s="73" t="s">
        <v>8629</v>
      </c>
      <c r="G1020" s="169"/>
      <c r="H1020" s="287"/>
      <c r="I1020" s="285"/>
      <c r="J1020" s="22">
        <f t="shared" si="1"/>
        <v>46206</v>
      </c>
      <c r="K1020" s="73">
        <f>'RESOLUCIONES 2023'!$C1020-'RESOLUCIONES 2023'!$J1020</f>
        <v>-1231</v>
      </c>
      <c r="L1020" s="21"/>
      <c r="M1020" s="21"/>
      <c r="N1020" s="21"/>
      <c r="O1020" s="21"/>
    </row>
    <row r="1021" ht="15.75" customHeight="1">
      <c r="A1021" s="73" t="s">
        <v>7852</v>
      </c>
      <c r="B1021" s="351">
        <v>1019.0</v>
      </c>
      <c r="C1021" s="130">
        <v>44975.0</v>
      </c>
      <c r="D1021" s="73" t="s">
        <v>4268</v>
      </c>
      <c r="E1021" s="130" t="s">
        <v>8760</v>
      </c>
      <c r="F1021" s="73" t="s">
        <v>2253</v>
      </c>
      <c r="G1021" s="169" t="s">
        <v>9380</v>
      </c>
      <c r="H1021" s="287"/>
      <c r="I1021" s="285"/>
      <c r="J1021" s="22">
        <f t="shared" si="1"/>
        <v>46206</v>
      </c>
      <c r="K1021" s="73">
        <f>'RESOLUCIONES 2023'!$C1021-'RESOLUCIONES 2023'!$J1021</f>
        <v>-1231</v>
      </c>
      <c r="L1021" s="21"/>
      <c r="M1021" s="21"/>
      <c r="N1021" s="21"/>
      <c r="O1021" s="21"/>
    </row>
    <row r="1022" ht="15.75" customHeight="1">
      <c r="A1022" s="73" t="s">
        <v>7852</v>
      </c>
      <c r="B1022" s="351">
        <v>1020.0</v>
      </c>
      <c r="C1022" s="130">
        <v>44975.0</v>
      </c>
      <c r="D1022" s="73" t="s">
        <v>6554</v>
      </c>
      <c r="E1022" s="130" t="s">
        <v>6555</v>
      </c>
      <c r="F1022" s="73" t="s">
        <v>2253</v>
      </c>
      <c r="G1022" s="169" t="s">
        <v>9380</v>
      </c>
      <c r="H1022" s="287"/>
      <c r="I1022" s="285"/>
      <c r="J1022" s="22">
        <f t="shared" si="1"/>
        <v>46206</v>
      </c>
      <c r="K1022" s="73">
        <f>'RESOLUCIONES 2023'!$C1022-'RESOLUCIONES 2023'!$J1022</f>
        <v>-1231</v>
      </c>
      <c r="L1022" s="21"/>
      <c r="M1022" s="21"/>
      <c r="N1022" s="21"/>
      <c r="O1022" s="21"/>
    </row>
    <row r="1023" ht="15.75" customHeight="1">
      <c r="A1023" s="73" t="s">
        <v>7852</v>
      </c>
      <c r="B1023" s="351">
        <v>1021.0</v>
      </c>
      <c r="C1023" s="130">
        <v>44975.0</v>
      </c>
      <c r="D1023" s="73" t="s">
        <v>11049</v>
      </c>
      <c r="E1023" s="130" t="s">
        <v>11050</v>
      </c>
      <c r="F1023" s="73" t="s">
        <v>1593</v>
      </c>
      <c r="G1023" s="294" t="s">
        <v>10731</v>
      </c>
      <c r="H1023" s="287"/>
      <c r="I1023" s="285"/>
      <c r="J1023" s="22">
        <f t="shared" si="1"/>
        <v>46206</v>
      </c>
      <c r="K1023" s="73">
        <f>'RESOLUCIONES 2023'!$C1023-'RESOLUCIONES 2023'!$J1023</f>
        <v>-1231</v>
      </c>
      <c r="L1023" s="21"/>
      <c r="M1023" s="21"/>
      <c r="N1023" s="21"/>
      <c r="O1023" s="21"/>
    </row>
    <row r="1024" ht="15.75" customHeight="1">
      <c r="A1024" s="73" t="s">
        <v>7852</v>
      </c>
      <c r="B1024" s="351">
        <v>1022.0</v>
      </c>
      <c r="C1024" s="130">
        <v>44975.0</v>
      </c>
      <c r="D1024" s="73" t="s">
        <v>4329</v>
      </c>
      <c r="E1024" s="130" t="s">
        <v>9706</v>
      </c>
      <c r="F1024" s="73" t="s">
        <v>1593</v>
      </c>
      <c r="G1024" s="294" t="s">
        <v>10731</v>
      </c>
      <c r="H1024" s="287"/>
      <c r="I1024" s="285"/>
      <c r="J1024" s="22">
        <f t="shared" si="1"/>
        <v>46206</v>
      </c>
      <c r="K1024" s="73">
        <f>'RESOLUCIONES 2023'!$C1024-'RESOLUCIONES 2023'!$J1024</f>
        <v>-1231</v>
      </c>
      <c r="L1024" s="21"/>
      <c r="M1024" s="21"/>
      <c r="N1024" s="21"/>
      <c r="O1024" s="21"/>
    </row>
    <row r="1025" ht="15.75" customHeight="1">
      <c r="A1025" s="73" t="s">
        <v>7852</v>
      </c>
      <c r="B1025" s="351">
        <v>1023.0</v>
      </c>
      <c r="C1025" s="130">
        <v>44975.0</v>
      </c>
      <c r="D1025" s="73" t="s">
        <v>3968</v>
      </c>
      <c r="E1025" s="130" t="s">
        <v>11017</v>
      </c>
      <c r="F1025" s="73" t="s">
        <v>1593</v>
      </c>
      <c r="G1025" s="334" t="s">
        <v>9883</v>
      </c>
      <c r="H1025" s="287"/>
      <c r="I1025" s="285"/>
      <c r="J1025" s="22">
        <f t="shared" si="1"/>
        <v>46206</v>
      </c>
      <c r="K1025" s="73">
        <f>'RESOLUCIONES 2023'!$C1025-'RESOLUCIONES 2023'!$J1025</f>
        <v>-1231</v>
      </c>
      <c r="L1025" s="21"/>
      <c r="M1025" s="21"/>
      <c r="N1025" s="21"/>
      <c r="O1025" s="21"/>
    </row>
    <row r="1026" ht="15.75" customHeight="1">
      <c r="A1026" s="73" t="s">
        <v>7852</v>
      </c>
      <c r="B1026" s="351">
        <v>1024.0</v>
      </c>
      <c r="C1026" s="130">
        <v>44976.0</v>
      </c>
      <c r="D1026" s="73" t="s">
        <v>10002</v>
      </c>
      <c r="E1026" s="130" t="s">
        <v>10003</v>
      </c>
      <c r="F1026" s="73" t="s">
        <v>1593</v>
      </c>
      <c r="G1026" s="294" t="s">
        <v>10731</v>
      </c>
      <c r="H1026" s="287"/>
      <c r="I1026" s="285"/>
      <c r="J1026" s="22">
        <f t="shared" si="1"/>
        <v>46206</v>
      </c>
      <c r="K1026" s="73">
        <f>'RESOLUCIONES 2023'!$C1026-'RESOLUCIONES 2023'!$J1026</f>
        <v>-1230</v>
      </c>
      <c r="L1026" s="21"/>
      <c r="M1026" s="21"/>
      <c r="N1026" s="21"/>
      <c r="O1026" s="21"/>
    </row>
    <row r="1027" ht="15.75" customHeight="1">
      <c r="A1027" s="73" t="s">
        <v>7852</v>
      </c>
      <c r="B1027" s="351">
        <v>1025.0</v>
      </c>
      <c r="C1027" s="130">
        <v>44976.0</v>
      </c>
      <c r="D1027" s="73" t="s">
        <v>11051</v>
      </c>
      <c r="E1027" s="130" t="s">
        <v>11052</v>
      </c>
      <c r="F1027" s="73" t="s">
        <v>11053</v>
      </c>
      <c r="G1027" s="169"/>
      <c r="H1027" s="287"/>
      <c r="I1027" s="285"/>
      <c r="J1027" s="22">
        <f t="shared" si="1"/>
        <v>46206</v>
      </c>
      <c r="K1027" s="73">
        <f>'RESOLUCIONES 2023'!$C1027-'RESOLUCIONES 2023'!$J1027</f>
        <v>-1230</v>
      </c>
      <c r="L1027" s="21"/>
      <c r="M1027" s="21"/>
      <c r="N1027" s="21"/>
      <c r="O1027" s="21"/>
    </row>
    <row r="1028" ht="15.75" customHeight="1">
      <c r="A1028" s="73" t="s">
        <v>7852</v>
      </c>
      <c r="B1028" s="351">
        <v>1026.0</v>
      </c>
      <c r="C1028" s="130">
        <v>44976.0</v>
      </c>
      <c r="D1028" s="73" t="s">
        <v>11054</v>
      </c>
      <c r="E1028" s="130" t="s">
        <v>11055</v>
      </c>
      <c r="F1028" s="73" t="s">
        <v>11053</v>
      </c>
      <c r="G1028" s="169"/>
      <c r="H1028" s="287"/>
      <c r="I1028" s="285"/>
      <c r="J1028" s="22">
        <f t="shared" si="1"/>
        <v>46206</v>
      </c>
      <c r="K1028" s="73">
        <f>'RESOLUCIONES 2023'!$C1028-'RESOLUCIONES 2023'!$J1028</f>
        <v>-1230</v>
      </c>
      <c r="L1028" s="21"/>
      <c r="M1028" s="21"/>
      <c r="N1028" s="21"/>
      <c r="O1028" s="21"/>
    </row>
    <row r="1029" ht="15.75" customHeight="1">
      <c r="A1029" s="73" t="s">
        <v>7852</v>
      </c>
      <c r="B1029" s="351">
        <v>1027.0</v>
      </c>
      <c r="C1029" s="130">
        <v>44976.0</v>
      </c>
      <c r="D1029" s="73" t="s">
        <v>11056</v>
      </c>
      <c r="E1029" s="130" t="s">
        <v>11057</v>
      </c>
      <c r="F1029" s="73" t="s">
        <v>11053</v>
      </c>
      <c r="G1029" s="169"/>
      <c r="H1029" s="287"/>
      <c r="I1029" s="285"/>
      <c r="J1029" s="22">
        <f t="shared" si="1"/>
        <v>46206</v>
      </c>
      <c r="K1029" s="73">
        <f>'RESOLUCIONES 2023'!$C1029-'RESOLUCIONES 2023'!$J1029</f>
        <v>-1230</v>
      </c>
      <c r="L1029" s="21"/>
      <c r="M1029" s="21"/>
      <c r="N1029" s="21"/>
      <c r="O1029" s="21"/>
    </row>
    <row r="1030" ht="15.75" customHeight="1">
      <c r="A1030" s="73" t="s">
        <v>7852</v>
      </c>
      <c r="B1030" s="351">
        <v>1028.0</v>
      </c>
      <c r="C1030" s="130">
        <v>44976.0</v>
      </c>
      <c r="D1030" s="73" t="s">
        <v>11058</v>
      </c>
      <c r="E1030" s="130" t="s">
        <v>11059</v>
      </c>
      <c r="F1030" s="73" t="s">
        <v>11053</v>
      </c>
      <c r="G1030" s="169"/>
      <c r="H1030" s="287"/>
      <c r="I1030" s="285"/>
      <c r="J1030" s="22">
        <f t="shared" si="1"/>
        <v>46206</v>
      </c>
      <c r="K1030" s="73">
        <f>'RESOLUCIONES 2023'!$C1030-'RESOLUCIONES 2023'!$J1030</f>
        <v>-1230</v>
      </c>
      <c r="L1030" s="21"/>
      <c r="M1030" s="21"/>
      <c r="N1030" s="21"/>
      <c r="O1030" s="21"/>
    </row>
    <row r="1031" ht="15.75" customHeight="1">
      <c r="A1031" s="73" t="s">
        <v>7852</v>
      </c>
      <c r="B1031" s="351">
        <v>1029.0</v>
      </c>
      <c r="C1031" s="130">
        <v>44976.0</v>
      </c>
      <c r="D1031" s="73" t="s">
        <v>11060</v>
      </c>
      <c r="E1031" s="130" t="s">
        <v>11061</v>
      </c>
      <c r="F1031" s="73" t="s">
        <v>11053</v>
      </c>
      <c r="G1031" s="169"/>
      <c r="H1031" s="287"/>
      <c r="I1031" s="285"/>
      <c r="J1031" s="22">
        <f t="shared" si="1"/>
        <v>46206</v>
      </c>
      <c r="K1031" s="73">
        <f>'RESOLUCIONES 2023'!$C1031-'RESOLUCIONES 2023'!$J1031</f>
        <v>-1230</v>
      </c>
      <c r="L1031" s="21"/>
      <c r="M1031" s="21"/>
      <c r="N1031" s="21"/>
      <c r="O1031" s="21"/>
    </row>
    <row r="1032" ht="15.75" customHeight="1">
      <c r="A1032" s="73" t="s">
        <v>7852</v>
      </c>
      <c r="B1032" s="351">
        <v>1030.0</v>
      </c>
      <c r="C1032" s="130">
        <v>44976.0</v>
      </c>
      <c r="D1032" s="73" t="s">
        <v>11062</v>
      </c>
      <c r="E1032" s="130"/>
      <c r="F1032" s="73" t="s">
        <v>11063</v>
      </c>
      <c r="G1032" s="169"/>
      <c r="H1032" s="287"/>
      <c r="I1032" s="285"/>
      <c r="J1032" s="22">
        <f t="shared" si="1"/>
        <v>46206</v>
      </c>
      <c r="K1032" s="73">
        <f>'RESOLUCIONES 2023'!$C1032-'RESOLUCIONES 2023'!$J1032</f>
        <v>-1230</v>
      </c>
      <c r="L1032" s="21"/>
      <c r="M1032" s="21"/>
      <c r="N1032" s="21"/>
      <c r="O1032" s="21"/>
    </row>
    <row r="1033" ht="15.75" customHeight="1">
      <c r="A1033" s="73" t="s">
        <v>7852</v>
      </c>
      <c r="B1033" s="351">
        <v>1031.0</v>
      </c>
      <c r="C1033" s="130">
        <v>45281.0</v>
      </c>
      <c r="D1033" s="73" t="s">
        <v>11064</v>
      </c>
      <c r="E1033" s="130" t="s">
        <v>8701</v>
      </c>
      <c r="F1033" s="73" t="s">
        <v>8629</v>
      </c>
      <c r="G1033" s="169"/>
      <c r="H1033" s="287"/>
      <c r="I1033" s="285"/>
      <c r="J1033" s="22">
        <f t="shared" si="1"/>
        <v>46206</v>
      </c>
      <c r="K1033" s="73">
        <f>'RESOLUCIONES 2023'!$C1033-'RESOLUCIONES 2023'!$J1033</f>
        <v>-925</v>
      </c>
      <c r="L1033" s="21"/>
      <c r="M1033" s="21"/>
      <c r="N1033" s="21"/>
      <c r="O1033" s="21"/>
    </row>
    <row r="1034" ht="15.75" customHeight="1">
      <c r="A1034" s="73" t="s">
        <v>7852</v>
      </c>
      <c r="B1034" s="351">
        <v>1032.0</v>
      </c>
      <c r="C1034" s="130">
        <v>45281.0</v>
      </c>
      <c r="D1034" s="73" t="s">
        <v>2858</v>
      </c>
      <c r="E1034" s="130" t="s">
        <v>9472</v>
      </c>
      <c r="F1034" s="73" t="s">
        <v>8629</v>
      </c>
      <c r="G1034" s="169"/>
      <c r="H1034" s="287"/>
      <c r="I1034" s="285"/>
      <c r="J1034" s="22">
        <f t="shared" si="1"/>
        <v>46206</v>
      </c>
      <c r="K1034" s="73">
        <f>'RESOLUCIONES 2023'!$C1034-'RESOLUCIONES 2023'!$J1034</f>
        <v>-925</v>
      </c>
      <c r="L1034" s="21"/>
      <c r="M1034" s="21"/>
      <c r="N1034" s="21"/>
      <c r="O1034" s="21"/>
    </row>
    <row r="1035" ht="15.75" customHeight="1">
      <c r="A1035" s="73" t="s">
        <v>7852</v>
      </c>
      <c r="B1035" s="351">
        <v>1033.0</v>
      </c>
      <c r="C1035" s="130">
        <v>45281.0</v>
      </c>
      <c r="D1035" s="73" t="s">
        <v>9595</v>
      </c>
      <c r="E1035" s="130" t="s">
        <v>9596</v>
      </c>
      <c r="F1035" s="73" t="s">
        <v>8629</v>
      </c>
      <c r="G1035" s="169"/>
      <c r="H1035" s="287"/>
      <c r="I1035" s="285"/>
      <c r="J1035" s="22">
        <f t="shared" si="1"/>
        <v>46206</v>
      </c>
      <c r="K1035" s="73">
        <f>'RESOLUCIONES 2023'!$C1035-'RESOLUCIONES 2023'!$J1035</f>
        <v>-925</v>
      </c>
      <c r="L1035" s="21"/>
      <c r="M1035" s="21"/>
      <c r="N1035" s="21"/>
      <c r="O1035" s="21"/>
    </row>
    <row r="1036" ht="15.75" customHeight="1">
      <c r="A1036" s="73" t="s">
        <v>7852</v>
      </c>
      <c r="B1036" s="351">
        <v>1034.0</v>
      </c>
      <c r="C1036" s="130">
        <v>45281.0</v>
      </c>
      <c r="D1036" s="73" t="s">
        <v>5344</v>
      </c>
      <c r="E1036" s="130" t="s">
        <v>6119</v>
      </c>
      <c r="F1036" s="73" t="s">
        <v>2253</v>
      </c>
      <c r="G1036" s="169" t="s">
        <v>9325</v>
      </c>
      <c r="H1036" s="287"/>
      <c r="I1036" s="285"/>
      <c r="J1036" s="22">
        <f t="shared" si="1"/>
        <v>46206</v>
      </c>
      <c r="K1036" s="73">
        <f>'RESOLUCIONES 2023'!$C1036-'RESOLUCIONES 2023'!$J1036</f>
        <v>-925</v>
      </c>
      <c r="L1036" s="21"/>
      <c r="M1036" s="21"/>
      <c r="N1036" s="21"/>
      <c r="O1036" s="21"/>
    </row>
    <row r="1037" ht="15.75" customHeight="1">
      <c r="A1037" s="73" t="s">
        <v>7852</v>
      </c>
      <c r="B1037" s="351">
        <v>1035.0</v>
      </c>
      <c r="C1037" s="130">
        <v>45281.0</v>
      </c>
      <c r="D1037" s="73" t="s">
        <v>11065</v>
      </c>
      <c r="E1037" s="130" t="s">
        <v>9198</v>
      </c>
      <c r="F1037" s="73" t="s">
        <v>8629</v>
      </c>
      <c r="G1037" s="169"/>
      <c r="H1037" s="287"/>
      <c r="I1037" s="285"/>
      <c r="J1037" s="22">
        <f t="shared" si="1"/>
        <v>46206</v>
      </c>
      <c r="K1037" s="73">
        <f>'RESOLUCIONES 2023'!$C1037-'RESOLUCIONES 2023'!$J1037</f>
        <v>-925</v>
      </c>
      <c r="L1037" s="21"/>
      <c r="M1037" s="21"/>
      <c r="N1037" s="21"/>
      <c r="O1037" s="21"/>
    </row>
    <row r="1038" ht="15.75" customHeight="1">
      <c r="A1038" s="73"/>
      <c r="B1038" s="351">
        <v>1036.0</v>
      </c>
      <c r="C1038" s="130">
        <v>45281.0</v>
      </c>
      <c r="D1038" s="73" t="s">
        <v>11065</v>
      </c>
      <c r="E1038" s="130" t="s">
        <v>9198</v>
      </c>
      <c r="F1038" s="73" t="s">
        <v>2253</v>
      </c>
      <c r="G1038" s="169" t="s">
        <v>14558</v>
      </c>
      <c r="H1038" s="287"/>
      <c r="I1038" s="285"/>
      <c r="J1038" s="22">
        <f t="shared" si="1"/>
        <v>46206</v>
      </c>
      <c r="K1038" s="73">
        <f>'RESOLUCIONES 2023'!$C1038-'RESOLUCIONES 2023'!$J1038</f>
        <v>-925</v>
      </c>
      <c r="L1038" s="21"/>
      <c r="M1038" s="21"/>
      <c r="N1038" s="21"/>
      <c r="O1038" s="21"/>
    </row>
    <row r="1039" ht="15.75" customHeight="1">
      <c r="A1039" s="73" t="s">
        <v>7852</v>
      </c>
      <c r="B1039" s="351">
        <v>1037.0</v>
      </c>
      <c r="C1039" s="130">
        <v>45282.0</v>
      </c>
      <c r="D1039" s="73" t="s">
        <v>11066</v>
      </c>
      <c r="E1039" s="130"/>
      <c r="F1039" s="73" t="s">
        <v>11067</v>
      </c>
      <c r="G1039" s="169"/>
      <c r="H1039" s="287"/>
      <c r="I1039" s="285"/>
      <c r="J1039" s="22">
        <f t="shared" si="1"/>
        <v>46206</v>
      </c>
      <c r="K1039" s="73">
        <f>'RESOLUCIONES 2023'!$C1039-'RESOLUCIONES 2023'!$J1039</f>
        <v>-924</v>
      </c>
      <c r="L1039" s="21"/>
      <c r="M1039" s="21"/>
      <c r="N1039" s="21"/>
      <c r="O1039" s="21"/>
    </row>
    <row r="1040" ht="15.75" customHeight="1">
      <c r="A1040" s="73" t="s">
        <v>7852</v>
      </c>
      <c r="B1040" s="351">
        <v>1038.0</v>
      </c>
      <c r="C1040" s="130">
        <v>45282.0</v>
      </c>
      <c r="D1040" s="73" t="s">
        <v>11066</v>
      </c>
      <c r="E1040" s="130"/>
      <c r="F1040" s="73" t="s">
        <v>11068</v>
      </c>
      <c r="G1040" s="169"/>
      <c r="H1040" s="287"/>
      <c r="I1040" s="285"/>
      <c r="J1040" s="22">
        <f t="shared" si="1"/>
        <v>46206</v>
      </c>
      <c r="K1040" s="73">
        <f>'RESOLUCIONES 2023'!$C1040-'RESOLUCIONES 2023'!$J1040</f>
        <v>-924</v>
      </c>
      <c r="L1040" s="21"/>
      <c r="M1040" s="21"/>
      <c r="N1040" s="21"/>
      <c r="O1040" s="21"/>
    </row>
    <row r="1041" ht="15.75" customHeight="1">
      <c r="A1041" s="73" t="s">
        <v>7852</v>
      </c>
      <c r="B1041" s="351">
        <v>1039.0</v>
      </c>
      <c r="C1041" s="130">
        <v>45282.0</v>
      </c>
      <c r="D1041" s="73" t="s">
        <v>11066</v>
      </c>
      <c r="E1041" s="130"/>
      <c r="F1041" s="73" t="s">
        <v>11069</v>
      </c>
      <c r="G1041" s="169"/>
      <c r="H1041" s="287"/>
      <c r="I1041" s="285"/>
      <c r="J1041" s="22">
        <f t="shared" si="1"/>
        <v>46206</v>
      </c>
      <c r="K1041" s="73">
        <f>'RESOLUCIONES 2023'!$C1041-'RESOLUCIONES 2023'!$J1041</f>
        <v>-924</v>
      </c>
      <c r="L1041" s="21"/>
      <c r="M1041" s="21"/>
      <c r="N1041" s="21"/>
      <c r="O1041" s="21"/>
    </row>
    <row r="1042" ht="15.75" customHeight="1">
      <c r="A1042" s="73" t="s">
        <v>7852</v>
      </c>
      <c r="B1042" s="351">
        <v>1040.0</v>
      </c>
      <c r="C1042" s="130">
        <v>45282.0</v>
      </c>
      <c r="D1042" s="73" t="s">
        <v>11066</v>
      </c>
      <c r="E1042" s="130"/>
      <c r="F1042" s="73" t="s">
        <v>11070</v>
      </c>
      <c r="G1042" s="169"/>
      <c r="H1042" s="287"/>
      <c r="I1042" s="285"/>
      <c r="J1042" s="22">
        <f t="shared" si="1"/>
        <v>46206</v>
      </c>
      <c r="K1042" s="73">
        <f>'RESOLUCIONES 2023'!$C1042-'RESOLUCIONES 2023'!$J1042</f>
        <v>-924</v>
      </c>
      <c r="L1042" s="21"/>
      <c r="M1042" s="21"/>
      <c r="N1042" s="21"/>
      <c r="O1042" s="21"/>
    </row>
    <row r="1043" ht="15.75" customHeight="1">
      <c r="A1043" s="73" t="s">
        <v>7852</v>
      </c>
      <c r="B1043" s="351">
        <v>1041.0</v>
      </c>
      <c r="C1043" s="130">
        <v>45282.0</v>
      </c>
      <c r="D1043" s="73" t="s">
        <v>11066</v>
      </c>
      <c r="E1043" s="130"/>
      <c r="F1043" s="73" t="s">
        <v>11071</v>
      </c>
      <c r="G1043" s="169"/>
      <c r="H1043" s="287"/>
      <c r="I1043" s="285"/>
      <c r="J1043" s="22">
        <f t="shared" si="1"/>
        <v>46206</v>
      </c>
      <c r="K1043" s="73">
        <f>'RESOLUCIONES 2023'!$C1043-'RESOLUCIONES 2023'!$J1043</f>
        <v>-924</v>
      </c>
      <c r="L1043" s="21"/>
      <c r="M1043" s="21"/>
      <c r="N1043" s="21"/>
      <c r="O1043" s="21"/>
    </row>
    <row r="1044" ht="15.75" customHeight="1">
      <c r="A1044" s="73" t="s">
        <v>7852</v>
      </c>
      <c r="B1044" s="351">
        <v>1042.0</v>
      </c>
      <c r="C1044" s="130">
        <v>45282.0</v>
      </c>
      <c r="D1044" s="73" t="s">
        <v>11066</v>
      </c>
      <c r="E1044" s="130"/>
      <c r="F1044" s="73" t="s">
        <v>11072</v>
      </c>
      <c r="G1044" s="169"/>
      <c r="H1044" s="287"/>
      <c r="I1044" s="285"/>
      <c r="J1044" s="22">
        <f t="shared" si="1"/>
        <v>46206</v>
      </c>
      <c r="K1044" s="73">
        <f>'RESOLUCIONES 2023'!$C1044-'RESOLUCIONES 2023'!$J1044</f>
        <v>-924</v>
      </c>
      <c r="L1044" s="21"/>
      <c r="M1044" s="21"/>
      <c r="N1044" s="21"/>
      <c r="O1044" s="21"/>
    </row>
    <row r="1045" ht="15.75" customHeight="1">
      <c r="A1045" s="73" t="s">
        <v>7852</v>
      </c>
      <c r="B1045" s="351">
        <v>1043.0</v>
      </c>
      <c r="C1045" s="130">
        <v>45282.0</v>
      </c>
      <c r="D1045" s="73" t="s">
        <v>11066</v>
      </c>
      <c r="E1045" s="130"/>
      <c r="F1045" s="73" t="s">
        <v>11073</v>
      </c>
      <c r="G1045" s="169"/>
      <c r="H1045" s="287"/>
      <c r="I1045" s="285"/>
      <c r="J1045" s="22">
        <f t="shared" si="1"/>
        <v>46206</v>
      </c>
      <c r="K1045" s="73">
        <f>'RESOLUCIONES 2023'!$C1045-'RESOLUCIONES 2023'!$J1045</f>
        <v>-924</v>
      </c>
      <c r="L1045" s="21"/>
      <c r="M1045" s="21"/>
      <c r="N1045" s="21"/>
      <c r="O1045" s="21"/>
    </row>
    <row r="1046" ht="15.75" customHeight="1">
      <c r="A1046" s="73" t="s">
        <v>7852</v>
      </c>
      <c r="B1046" s="351">
        <v>1044.0</v>
      </c>
      <c r="C1046" s="130">
        <v>45282.0</v>
      </c>
      <c r="D1046" s="73" t="s">
        <v>11066</v>
      </c>
      <c r="E1046" s="130"/>
      <c r="F1046" s="73" t="s">
        <v>11074</v>
      </c>
      <c r="G1046" s="169"/>
      <c r="H1046" s="287"/>
      <c r="I1046" s="285"/>
      <c r="J1046" s="22">
        <f t="shared" si="1"/>
        <v>46206</v>
      </c>
      <c r="K1046" s="73">
        <f>'RESOLUCIONES 2023'!$C1046-'RESOLUCIONES 2023'!$J1046</f>
        <v>-924</v>
      </c>
      <c r="L1046" s="21"/>
      <c r="M1046" s="21"/>
      <c r="N1046" s="21"/>
      <c r="O1046" s="21"/>
    </row>
    <row r="1047" ht="15.75" customHeight="1">
      <c r="A1047" s="73" t="s">
        <v>7852</v>
      </c>
      <c r="B1047" s="351">
        <v>1045.0</v>
      </c>
      <c r="C1047" s="130">
        <v>45282.0</v>
      </c>
      <c r="D1047" s="73" t="s">
        <v>11066</v>
      </c>
      <c r="E1047" s="130"/>
      <c r="F1047" s="73" t="s">
        <v>11075</v>
      </c>
      <c r="G1047" s="169"/>
      <c r="H1047" s="287"/>
      <c r="I1047" s="285"/>
      <c r="J1047" s="22">
        <f t="shared" si="1"/>
        <v>46206</v>
      </c>
      <c r="K1047" s="73">
        <f>'RESOLUCIONES 2023'!$C1047-'RESOLUCIONES 2023'!$J1047</f>
        <v>-924</v>
      </c>
      <c r="L1047" s="21"/>
      <c r="M1047" s="21"/>
      <c r="N1047" s="21"/>
      <c r="O1047" s="21"/>
    </row>
    <row r="1048" ht="15.75" customHeight="1">
      <c r="A1048" s="73" t="s">
        <v>7852</v>
      </c>
      <c r="B1048" s="351">
        <v>1046.0</v>
      </c>
      <c r="C1048" s="130">
        <v>45282.0</v>
      </c>
      <c r="D1048" s="73" t="s">
        <v>11066</v>
      </c>
      <c r="E1048" s="130"/>
      <c r="F1048" s="73" t="s">
        <v>11076</v>
      </c>
      <c r="G1048" s="169"/>
      <c r="H1048" s="287"/>
      <c r="I1048" s="285"/>
      <c r="J1048" s="22">
        <f t="shared" si="1"/>
        <v>46206</v>
      </c>
      <c r="K1048" s="73">
        <f>'RESOLUCIONES 2023'!$C1048-'RESOLUCIONES 2023'!$J1048</f>
        <v>-924</v>
      </c>
      <c r="L1048" s="21"/>
      <c r="M1048" s="21"/>
      <c r="N1048" s="21"/>
      <c r="O1048" s="21"/>
    </row>
    <row r="1049" ht="15.75" customHeight="1">
      <c r="A1049" s="73" t="s">
        <v>7852</v>
      </c>
      <c r="B1049" s="351">
        <v>1047.0</v>
      </c>
      <c r="C1049" s="130">
        <v>45282.0</v>
      </c>
      <c r="D1049" s="73" t="s">
        <v>11066</v>
      </c>
      <c r="E1049" s="130"/>
      <c r="F1049" s="73" t="s">
        <v>11077</v>
      </c>
      <c r="G1049" s="169"/>
      <c r="H1049" s="287"/>
      <c r="I1049" s="285"/>
      <c r="J1049" s="22">
        <f t="shared" si="1"/>
        <v>46206</v>
      </c>
      <c r="K1049" s="73">
        <f>'RESOLUCIONES 2023'!$C1049-'RESOLUCIONES 2023'!$J1049</f>
        <v>-924</v>
      </c>
      <c r="L1049" s="21"/>
      <c r="M1049" s="21"/>
      <c r="N1049" s="21"/>
      <c r="O1049" s="21"/>
    </row>
    <row r="1050" ht="15.75" customHeight="1">
      <c r="A1050" s="73" t="s">
        <v>7852</v>
      </c>
      <c r="B1050" s="351">
        <v>1048.0</v>
      </c>
      <c r="C1050" s="130">
        <v>45282.0</v>
      </c>
      <c r="D1050" s="73" t="s">
        <v>11066</v>
      </c>
      <c r="E1050" s="130"/>
      <c r="F1050" s="73" t="s">
        <v>11078</v>
      </c>
      <c r="G1050" s="169"/>
      <c r="H1050" s="287"/>
      <c r="I1050" s="285"/>
      <c r="J1050" s="22">
        <f t="shared" si="1"/>
        <v>46206</v>
      </c>
      <c r="K1050" s="73">
        <f>'RESOLUCIONES 2023'!$C1050-'RESOLUCIONES 2023'!$J1050</f>
        <v>-924</v>
      </c>
      <c r="L1050" s="21"/>
      <c r="M1050" s="21"/>
      <c r="N1050" s="21"/>
      <c r="O1050" s="21"/>
    </row>
    <row r="1051" ht="15.75" customHeight="1">
      <c r="A1051" s="73" t="s">
        <v>7852</v>
      </c>
      <c r="B1051" s="351">
        <v>1049.0</v>
      </c>
      <c r="C1051" s="130">
        <v>45282.0</v>
      </c>
      <c r="D1051" s="73" t="s">
        <v>11066</v>
      </c>
      <c r="E1051" s="130"/>
      <c r="F1051" s="73" t="s">
        <v>11079</v>
      </c>
      <c r="G1051" s="169"/>
      <c r="H1051" s="287"/>
      <c r="I1051" s="285"/>
      <c r="J1051" s="22">
        <f t="shared" si="1"/>
        <v>46206</v>
      </c>
      <c r="K1051" s="73">
        <f>'RESOLUCIONES 2023'!$C1051-'RESOLUCIONES 2023'!$J1051</f>
        <v>-924</v>
      </c>
      <c r="L1051" s="21"/>
      <c r="M1051" s="21"/>
      <c r="N1051" s="21"/>
      <c r="O1051" s="21"/>
    </row>
    <row r="1052" ht="15.75" customHeight="1">
      <c r="A1052" s="73" t="s">
        <v>7852</v>
      </c>
      <c r="B1052" s="351">
        <v>1050.0</v>
      </c>
      <c r="C1052" s="130">
        <v>45282.0</v>
      </c>
      <c r="D1052" s="73" t="s">
        <v>11066</v>
      </c>
      <c r="E1052" s="130"/>
      <c r="F1052" s="73" t="s">
        <v>11080</v>
      </c>
      <c r="G1052" s="169"/>
      <c r="H1052" s="287"/>
      <c r="I1052" s="285"/>
      <c r="J1052" s="22">
        <f t="shared" si="1"/>
        <v>46206</v>
      </c>
      <c r="K1052" s="73">
        <f>'RESOLUCIONES 2023'!$C1052-'RESOLUCIONES 2023'!$J1052</f>
        <v>-924</v>
      </c>
      <c r="L1052" s="21"/>
      <c r="M1052" s="21"/>
      <c r="N1052" s="21"/>
      <c r="O1052" s="21"/>
    </row>
    <row r="1053" ht="15.75" customHeight="1">
      <c r="A1053" s="73" t="s">
        <v>7852</v>
      </c>
      <c r="B1053" s="351">
        <v>1051.0</v>
      </c>
      <c r="C1053" s="130">
        <v>45282.0</v>
      </c>
      <c r="D1053" s="73" t="s">
        <v>11066</v>
      </c>
      <c r="E1053" s="130"/>
      <c r="F1053" s="73" t="s">
        <v>11081</v>
      </c>
      <c r="G1053" s="169"/>
      <c r="H1053" s="287"/>
      <c r="I1053" s="285"/>
      <c r="J1053" s="22">
        <f t="shared" si="1"/>
        <v>46206</v>
      </c>
      <c r="K1053" s="73">
        <f>'RESOLUCIONES 2023'!$C1053-'RESOLUCIONES 2023'!$J1053</f>
        <v>-924</v>
      </c>
      <c r="L1053" s="21"/>
      <c r="M1053" s="21"/>
      <c r="N1053" s="21"/>
      <c r="O1053" s="21"/>
    </row>
    <row r="1054" ht="15.75" customHeight="1">
      <c r="A1054" s="73" t="s">
        <v>7852</v>
      </c>
      <c r="B1054" s="351">
        <v>1052.0</v>
      </c>
      <c r="C1054" s="130">
        <v>45282.0</v>
      </c>
      <c r="D1054" s="73" t="s">
        <v>11066</v>
      </c>
      <c r="E1054" s="130"/>
      <c r="F1054" s="73" t="s">
        <v>11082</v>
      </c>
      <c r="G1054" s="169"/>
      <c r="H1054" s="287"/>
      <c r="I1054" s="285"/>
      <c r="J1054" s="22">
        <f t="shared" si="1"/>
        <v>46206</v>
      </c>
      <c r="K1054" s="73">
        <f>'RESOLUCIONES 2023'!$C1054-'RESOLUCIONES 2023'!$J1054</f>
        <v>-924</v>
      </c>
      <c r="L1054" s="21"/>
      <c r="M1054" s="21"/>
      <c r="N1054" s="21"/>
      <c r="O1054" s="21"/>
    </row>
    <row r="1055" ht="15.75" customHeight="1">
      <c r="A1055" s="73" t="s">
        <v>7852</v>
      </c>
      <c r="B1055" s="351">
        <v>1053.0</v>
      </c>
      <c r="C1055" s="130">
        <v>45282.0</v>
      </c>
      <c r="D1055" s="73" t="s">
        <v>11066</v>
      </c>
      <c r="E1055" s="130"/>
      <c r="F1055" s="73" t="s">
        <v>11083</v>
      </c>
      <c r="G1055" s="169"/>
      <c r="H1055" s="287"/>
      <c r="I1055" s="285"/>
      <c r="J1055" s="22">
        <f t="shared" si="1"/>
        <v>46206</v>
      </c>
      <c r="K1055" s="73">
        <f>'RESOLUCIONES 2023'!$C1055-'RESOLUCIONES 2023'!$J1055</f>
        <v>-924</v>
      </c>
      <c r="L1055" s="21"/>
      <c r="M1055" s="21"/>
      <c r="N1055" s="21"/>
      <c r="O1055" s="21"/>
    </row>
    <row r="1056" ht="15.75" customHeight="1">
      <c r="A1056" s="73" t="s">
        <v>7852</v>
      </c>
      <c r="B1056" s="351">
        <v>1054.0</v>
      </c>
      <c r="C1056" s="130">
        <v>45282.0</v>
      </c>
      <c r="D1056" s="73" t="s">
        <v>11066</v>
      </c>
      <c r="E1056" s="130"/>
      <c r="F1056" s="73" t="s">
        <v>9758</v>
      </c>
      <c r="G1056" s="169"/>
      <c r="H1056" s="287"/>
      <c r="I1056" s="285"/>
      <c r="J1056" s="22">
        <f t="shared" si="1"/>
        <v>46206</v>
      </c>
      <c r="K1056" s="73">
        <f>'RESOLUCIONES 2023'!$C1056-'RESOLUCIONES 2023'!$J1056</f>
        <v>-924</v>
      </c>
      <c r="L1056" s="21"/>
      <c r="M1056" s="21"/>
      <c r="N1056" s="21"/>
      <c r="O1056" s="21"/>
    </row>
    <row r="1057" ht="15.75" customHeight="1">
      <c r="A1057" s="73" t="s">
        <v>7852</v>
      </c>
      <c r="B1057" s="351">
        <v>1055.0</v>
      </c>
      <c r="C1057" s="130">
        <v>45282.0</v>
      </c>
      <c r="D1057" s="73" t="s">
        <v>11066</v>
      </c>
      <c r="E1057" s="130"/>
      <c r="F1057" s="73" t="s">
        <v>8831</v>
      </c>
      <c r="G1057" s="169"/>
      <c r="H1057" s="287"/>
      <c r="I1057" s="285"/>
      <c r="J1057" s="22">
        <f t="shared" si="1"/>
        <v>46206</v>
      </c>
      <c r="K1057" s="73">
        <f>'RESOLUCIONES 2023'!$C1057-'RESOLUCIONES 2023'!$J1057</f>
        <v>-924</v>
      </c>
      <c r="L1057" s="21"/>
      <c r="M1057" s="21"/>
      <c r="N1057" s="21"/>
      <c r="O1057" s="21"/>
    </row>
    <row r="1058" ht="15.75" customHeight="1">
      <c r="A1058" s="73" t="s">
        <v>7852</v>
      </c>
      <c r="B1058" s="351">
        <v>1056.0</v>
      </c>
      <c r="C1058" s="130">
        <v>45282.0</v>
      </c>
      <c r="D1058" s="73" t="s">
        <v>11066</v>
      </c>
      <c r="E1058" s="130"/>
      <c r="F1058" s="73" t="s">
        <v>11084</v>
      </c>
      <c r="G1058" s="169"/>
      <c r="H1058" s="287"/>
      <c r="I1058" s="285"/>
      <c r="J1058" s="22">
        <f t="shared" si="1"/>
        <v>46206</v>
      </c>
      <c r="K1058" s="73">
        <f>'RESOLUCIONES 2023'!$C1058-'RESOLUCIONES 2023'!$J1058</f>
        <v>-924</v>
      </c>
      <c r="L1058" s="21"/>
      <c r="M1058" s="21"/>
      <c r="N1058" s="21"/>
      <c r="O1058" s="21"/>
    </row>
    <row r="1059" ht="15.75" customHeight="1">
      <c r="A1059" s="73" t="s">
        <v>7852</v>
      </c>
      <c r="B1059" s="351">
        <v>1057.0</v>
      </c>
      <c r="C1059" s="130">
        <v>45282.0</v>
      </c>
      <c r="D1059" s="73" t="s">
        <v>11066</v>
      </c>
      <c r="E1059" s="130"/>
      <c r="F1059" s="73" t="s">
        <v>9994</v>
      </c>
      <c r="G1059" s="169"/>
      <c r="H1059" s="287"/>
      <c r="I1059" s="285"/>
      <c r="J1059" s="22">
        <f t="shared" si="1"/>
        <v>46206</v>
      </c>
      <c r="K1059" s="73">
        <f>'RESOLUCIONES 2023'!$C1059-'RESOLUCIONES 2023'!$J1059</f>
        <v>-924</v>
      </c>
      <c r="L1059" s="21"/>
      <c r="M1059" s="21"/>
      <c r="N1059" s="21"/>
      <c r="O1059" s="21"/>
    </row>
    <row r="1060" ht="15.75" customHeight="1">
      <c r="A1060" s="73" t="s">
        <v>7852</v>
      </c>
      <c r="B1060" s="351">
        <v>1058.0</v>
      </c>
      <c r="C1060" s="130">
        <v>45282.0</v>
      </c>
      <c r="D1060" s="73" t="s">
        <v>11066</v>
      </c>
      <c r="E1060" s="130"/>
      <c r="F1060" s="73" t="s">
        <v>11085</v>
      </c>
      <c r="G1060" s="169"/>
      <c r="H1060" s="287"/>
      <c r="I1060" s="285"/>
      <c r="J1060" s="22">
        <f t="shared" si="1"/>
        <v>46206</v>
      </c>
      <c r="K1060" s="73">
        <f>'RESOLUCIONES 2023'!$C1060-'RESOLUCIONES 2023'!$J1060</f>
        <v>-924</v>
      </c>
      <c r="L1060" s="21"/>
      <c r="M1060" s="21"/>
      <c r="N1060" s="21"/>
      <c r="O1060" s="21"/>
    </row>
    <row r="1061" ht="15.75" customHeight="1">
      <c r="A1061" s="73" t="s">
        <v>7852</v>
      </c>
      <c r="B1061" s="351">
        <v>1059.0</v>
      </c>
      <c r="C1061" s="130">
        <v>45282.0</v>
      </c>
      <c r="D1061" s="73" t="s">
        <v>11066</v>
      </c>
      <c r="E1061" s="130"/>
      <c r="F1061" s="73" t="s">
        <v>11086</v>
      </c>
      <c r="G1061" s="169"/>
      <c r="H1061" s="287"/>
      <c r="I1061" s="285"/>
      <c r="J1061" s="22">
        <f t="shared" si="1"/>
        <v>46206</v>
      </c>
      <c r="K1061" s="73">
        <f>'RESOLUCIONES 2023'!$C1061-'RESOLUCIONES 2023'!$J1061</f>
        <v>-924</v>
      </c>
      <c r="L1061" s="21"/>
      <c r="M1061" s="21"/>
      <c r="N1061" s="21"/>
      <c r="O1061" s="21"/>
    </row>
    <row r="1062" ht="15.75" customHeight="1">
      <c r="A1062" s="73" t="s">
        <v>7852</v>
      </c>
      <c r="B1062" s="351">
        <v>1060.0</v>
      </c>
      <c r="C1062" s="130">
        <v>45282.0</v>
      </c>
      <c r="D1062" s="73" t="s">
        <v>6800</v>
      </c>
      <c r="E1062" s="130" t="s">
        <v>9503</v>
      </c>
      <c r="F1062" s="73" t="s">
        <v>1624</v>
      </c>
      <c r="G1062" s="169"/>
      <c r="H1062" s="287"/>
      <c r="I1062" s="285"/>
      <c r="J1062" s="22">
        <f t="shared" si="1"/>
        <v>46206</v>
      </c>
      <c r="K1062" s="73">
        <f>'RESOLUCIONES 2023'!$C1062-'RESOLUCIONES 2023'!$J1062</f>
        <v>-924</v>
      </c>
      <c r="L1062" s="21"/>
      <c r="M1062" s="21"/>
      <c r="N1062" s="21"/>
      <c r="O1062" s="21"/>
    </row>
    <row r="1063" ht="15.75" customHeight="1">
      <c r="A1063" s="73" t="s">
        <v>7852</v>
      </c>
      <c r="B1063" s="351">
        <v>1061.0</v>
      </c>
      <c r="C1063" s="130">
        <v>45287.0</v>
      </c>
      <c r="D1063" s="73" t="s">
        <v>7209</v>
      </c>
      <c r="E1063" s="130" t="s">
        <v>11087</v>
      </c>
      <c r="F1063" s="73" t="s">
        <v>8629</v>
      </c>
      <c r="G1063" s="268"/>
      <c r="H1063" s="287"/>
      <c r="I1063" s="285"/>
      <c r="J1063" s="22">
        <f t="shared" si="1"/>
        <v>46206</v>
      </c>
      <c r="K1063" s="73">
        <f>'RESOLUCIONES 2023'!$C1063-'RESOLUCIONES 2023'!$J1063</f>
        <v>-919</v>
      </c>
      <c r="L1063" s="21"/>
      <c r="M1063" s="21"/>
      <c r="N1063" s="21"/>
      <c r="O1063" s="21"/>
    </row>
    <row r="1064" ht="15.75" customHeight="1">
      <c r="A1064" s="73" t="s">
        <v>7852</v>
      </c>
      <c r="B1064" s="351">
        <v>1062.0</v>
      </c>
      <c r="C1064" s="130">
        <v>45287.0</v>
      </c>
      <c r="D1064" s="73" t="s">
        <v>2196</v>
      </c>
      <c r="E1064" s="130" t="s">
        <v>10483</v>
      </c>
      <c r="F1064" s="73" t="s">
        <v>8629</v>
      </c>
      <c r="G1064" s="169"/>
      <c r="H1064" s="287"/>
      <c r="I1064" s="285"/>
      <c r="J1064" s="22">
        <f t="shared" si="1"/>
        <v>46206</v>
      </c>
      <c r="K1064" s="73">
        <f>'RESOLUCIONES 2023'!$C1064-'RESOLUCIONES 2023'!$J1064</f>
        <v>-919</v>
      </c>
      <c r="L1064" s="21"/>
      <c r="M1064" s="21"/>
      <c r="N1064" s="21"/>
      <c r="O1064" s="21"/>
    </row>
    <row r="1065" ht="15.75" customHeight="1">
      <c r="A1065" s="73" t="s">
        <v>7852</v>
      </c>
      <c r="B1065" s="351">
        <v>1063.0</v>
      </c>
      <c r="C1065" s="130">
        <v>45288.0</v>
      </c>
      <c r="D1065" s="73" t="s">
        <v>11062</v>
      </c>
      <c r="E1065" s="130"/>
      <c r="F1065" s="73" t="s">
        <v>14559</v>
      </c>
      <c r="G1065" s="268"/>
      <c r="H1065" s="287"/>
      <c r="I1065" s="285"/>
      <c r="J1065" s="22">
        <f t="shared" si="1"/>
        <v>46206</v>
      </c>
      <c r="K1065" s="73">
        <f>'RESOLUCIONES 2023'!$C1065-'RESOLUCIONES 2023'!$J1065</f>
        <v>-918</v>
      </c>
      <c r="L1065" s="21"/>
      <c r="M1065" s="21"/>
      <c r="N1065" s="21"/>
      <c r="O1065" s="21"/>
    </row>
    <row r="1066" ht="15.75" customHeight="1">
      <c r="A1066" s="73" t="s">
        <v>7852</v>
      </c>
      <c r="B1066" s="351">
        <v>1064.0</v>
      </c>
      <c r="C1066" s="130">
        <v>45289.0</v>
      </c>
      <c r="D1066" s="73" t="s">
        <v>4383</v>
      </c>
      <c r="E1066" s="130" t="s">
        <v>11089</v>
      </c>
      <c r="F1066" s="73" t="s">
        <v>8629</v>
      </c>
      <c r="G1066" s="169"/>
      <c r="H1066" s="287"/>
      <c r="I1066" s="285"/>
      <c r="J1066" s="22">
        <f t="shared" si="1"/>
        <v>46206</v>
      </c>
      <c r="K1066" s="73">
        <f>'RESOLUCIONES 2023'!$C1066-'RESOLUCIONES 2023'!$J1066</f>
        <v>-917</v>
      </c>
      <c r="L1066" s="21"/>
      <c r="M1066" s="21"/>
      <c r="N1066" s="21"/>
      <c r="O1066" s="21"/>
    </row>
    <row r="1067" ht="15.75" customHeight="1">
      <c r="A1067" s="73"/>
      <c r="B1067" s="351">
        <v>1065.0</v>
      </c>
      <c r="C1067" s="130">
        <v>45289.0</v>
      </c>
      <c r="D1067" s="146" t="s">
        <v>1937</v>
      </c>
      <c r="E1067" s="130" t="s">
        <v>8615</v>
      </c>
      <c r="F1067" s="73" t="s">
        <v>2253</v>
      </c>
      <c r="G1067" s="169" t="s">
        <v>9377</v>
      </c>
      <c r="H1067" s="287"/>
      <c r="I1067" s="285"/>
      <c r="J1067" s="22">
        <f t="shared" si="1"/>
        <v>46206</v>
      </c>
      <c r="K1067" s="73">
        <f>'RESOLUCIONES 2023'!$C1067-'RESOLUCIONES 2023'!$J1067</f>
        <v>-917</v>
      </c>
      <c r="L1067" s="21"/>
      <c r="M1067" s="21"/>
      <c r="N1067" s="21"/>
      <c r="O1067" s="21"/>
    </row>
    <row r="1068" ht="15.75" customHeight="1">
      <c r="A1068" s="73" t="s">
        <v>7852</v>
      </c>
      <c r="B1068" s="351">
        <v>1066.0</v>
      </c>
      <c r="C1068" s="130">
        <v>45289.0</v>
      </c>
      <c r="D1068" s="73" t="s">
        <v>11090</v>
      </c>
      <c r="E1068" s="130" t="s">
        <v>9311</v>
      </c>
      <c r="F1068" s="73" t="s">
        <v>2253</v>
      </c>
      <c r="G1068" s="169" t="s">
        <v>11091</v>
      </c>
      <c r="H1068" s="287"/>
      <c r="I1068" s="285"/>
      <c r="J1068" s="22">
        <f t="shared" si="1"/>
        <v>46206</v>
      </c>
      <c r="K1068" s="73">
        <f>'RESOLUCIONES 2023'!$C1068-'RESOLUCIONES 2023'!$J1068</f>
        <v>-917</v>
      </c>
      <c r="L1068" s="21"/>
      <c r="M1068" s="21"/>
      <c r="N1068" s="21"/>
      <c r="O1068" s="21"/>
    </row>
    <row r="1069" ht="15.75" customHeight="1">
      <c r="A1069" s="73" t="s">
        <v>7852</v>
      </c>
      <c r="B1069" s="351">
        <v>1067.0</v>
      </c>
      <c r="C1069" s="130">
        <v>45289.0</v>
      </c>
      <c r="D1069" s="73" t="s">
        <v>11092</v>
      </c>
      <c r="E1069" s="130" t="s">
        <v>11093</v>
      </c>
      <c r="F1069" s="73" t="s">
        <v>8629</v>
      </c>
      <c r="G1069" s="169"/>
      <c r="H1069" s="287"/>
      <c r="I1069" s="285"/>
      <c r="J1069" s="22">
        <f t="shared" si="1"/>
        <v>46206</v>
      </c>
      <c r="K1069" s="73">
        <f>'RESOLUCIONES 2023'!$C1069-'RESOLUCIONES 2023'!$J1069</f>
        <v>-917</v>
      </c>
      <c r="L1069" s="21"/>
      <c r="M1069" s="21"/>
      <c r="N1069" s="21"/>
      <c r="O1069" s="21"/>
    </row>
    <row r="1070" ht="15.75" customHeight="1">
      <c r="A1070" s="73"/>
      <c r="B1070" s="351">
        <v>1068.0</v>
      </c>
      <c r="C1070" s="130">
        <v>45289.0</v>
      </c>
      <c r="D1070" s="73" t="s">
        <v>3162</v>
      </c>
      <c r="E1070" s="130" t="s">
        <v>11094</v>
      </c>
      <c r="F1070" s="73" t="s">
        <v>18</v>
      </c>
      <c r="G1070" s="169" t="s">
        <v>4601</v>
      </c>
      <c r="H1070" s="287"/>
      <c r="I1070" s="285"/>
      <c r="J1070" s="22">
        <f t="shared" si="1"/>
        <v>46206</v>
      </c>
      <c r="K1070" s="73">
        <f>'RESOLUCIONES 2023'!$C1070-'RESOLUCIONES 2023'!$J1070</f>
        <v>-917</v>
      </c>
      <c r="L1070" s="21"/>
      <c r="M1070" s="21"/>
      <c r="N1070" s="21"/>
      <c r="O1070" s="21"/>
    </row>
    <row r="1071" ht="15.75" customHeight="1">
      <c r="A1071" s="73"/>
      <c r="B1071" s="351">
        <v>1069.0</v>
      </c>
      <c r="C1071" s="130">
        <v>45289.0</v>
      </c>
      <c r="D1071" s="73" t="s">
        <v>8085</v>
      </c>
      <c r="E1071" s="130" t="s">
        <v>11095</v>
      </c>
      <c r="F1071" s="73" t="s">
        <v>18</v>
      </c>
      <c r="G1071" s="169" t="s">
        <v>14560</v>
      </c>
      <c r="H1071" s="287"/>
      <c r="I1071" s="285"/>
      <c r="J1071" s="22">
        <f t="shared" si="1"/>
        <v>46206</v>
      </c>
      <c r="K1071" s="73">
        <f>'RESOLUCIONES 2023'!$C1071-'RESOLUCIONES 2023'!$J1071</f>
        <v>-917</v>
      </c>
      <c r="L1071" s="21"/>
      <c r="M1071" s="21"/>
      <c r="N1071" s="21"/>
      <c r="O1071" s="21"/>
    </row>
    <row r="1072" ht="15.75" customHeight="1">
      <c r="A1072" s="73"/>
      <c r="B1072" s="351">
        <v>1070.0</v>
      </c>
      <c r="C1072" s="130">
        <v>45289.0</v>
      </c>
      <c r="D1072" s="73" t="s">
        <v>11096</v>
      </c>
      <c r="E1072" s="130" t="s">
        <v>11097</v>
      </c>
      <c r="F1072" s="73" t="s">
        <v>18</v>
      </c>
      <c r="G1072" s="169" t="s">
        <v>4601</v>
      </c>
      <c r="H1072" s="287"/>
      <c r="I1072" s="285"/>
      <c r="J1072" s="22">
        <f t="shared" si="1"/>
        <v>46206</v>
      </c>
      <c r="K1072" s="73">
        <f>'RESOLUCIONES 2023'!$C1072-'RESOLUCIONES 2023'!$J1072</f>
        <v>-917</v>
      </c>
      <c r="L1072" s="21"/>
      <c r="M1072" s="21"/>
      <c r="N1072" s="21"/>
      <c r="O1072" s="21"/>
    </row>
    <row r="1073" ht="15.75" customHeight="1">
      <c r="A1073" s="73"/>
      <c r="B1073" s="351">
        <v>1071.0</v>
      </c>
      <c r="C1073" s="130">
        <v>45289.0</v>
      </c>
      <c r="D1073" s="73" t="s">
        <v>1547</v>
      </c>
      <c r="E1073" s="130" t="s">
        <v>11098</v>
      </c>
      <c r="F1073" s="73" t="s">
        <v>18</v>
      </c>
      <c r="G1073" s="169" t="s">
        <v>3677</v>
      </c>
      <c r="H1073" s="287"/>
      <c r="I1073" s="285"/>
      <c r="J1073" s="22">
        <f t="shared" si="1"/>
        <v>46206</v>
      </c>
      <c r="K1073" s="73">
        <f>'RESOLUCIONES 2023'!$C1073-'RESOLUCIONES 2023'!$J1073</f>
        <v>-917</v>
      </c>
      <c r="L1073" s="21"/>
      <c r="M1073" s="21"/>
      <c r="N1073" s="21"/>
      <c r="O1073" s="21"/>
    </row>
    <row r="1074" ht="15.75" customHeight="1">
      <c r="A1074" s="73"/>
      <c r="B1074" s="351">
        <v>1072.0</v>
      </c>
      <c r="C1074" s="130">
        <v>45289.0</v>
      </c>
      <c r="D1074" s="73" t="s">
        <v>11099</v>
      </c>
      <c r="E1074" s="130" t="s">
        <v>11100</v>
      </c>
      <c r="F1074" s="73" t="s">
        <v>18</v>
      </c>
      <c r="G1074" s="169" t="s">
        <v>4749</v>
      </c>
      <c r="H1074" s="287"/>
      <c r="I1074" s="285"/>
      <c r="J1074" s="22">
        <f t="shared" si="1"/>
        <v>46206</v>
      </c>
      <c r="K1074" s="73">
        <f>'RESOLUCIONES 2023'!$C1074-'RESOLUCIONES 2023'!$J1074</f>
        <v>-917</v>
      </c>
      <c r="L1074" s="21"/>
      <c r="M1074" s="21"/>
      <c r="N1074" s="21"/>
      <c r="O1074" s="21"/>
    </row>
    <row r="1075" ht="15.75" customHeight="1">
      <c r="A1075" s="73"/>
      <c r="B1075" s="351">
        <v>1073.0</v>
      </c>
      <c r="C1075" s="130">
        <v>45289.0</v>
      </c>
      <c r="D1075" s="73" t="s">
        <v>11101</v>
      </c>
      <c r="E1075" s="130" t="s">
        <v>11102</v>
      </c>
      <c r="F1075" s="73" t="s">
        <v>18</v>
      </c>
      <c r="G1075" s="169" t="s">
        <v>4601</v>
      </c>
      <c r="H1075" s="287"/>
      <c r="I1075" s="285"/>
      <c r="J1075" s="22">
        <f t="shared" si="1"/>
        <v>46206</v>
      </c>
      <c r="K1075" s="73">
        <f>'RESOLUCIONES 2023'!$C1075-'RESOLUCIONES 2023'!$J1075</f>
        <v>-917</v>
      </c>
      <c r="L1075" s="21"/>
      <c r="M1075" s="21"/>
      <c r="N1075" s="21"/>
      <c r="O1075" s="21"/>
    </row>
    <row r="1076" ht="15.75" customHeight="1">
      <c r="A1076" s="73"/>
      <c r="B1076" s="351">
        <v>1074.0</v>
      </c>
      <c r="C1076" s="130">
        <v>45289.0</v>
      </c>
      <c r="D1076" s="73" t="s">
        <v>11103</v>
      </c>
      <c r="E1076" s="130" t="s">
        <v>11104</v>
      </c>
      <c r="F1076" s="73" t="s">
        <v>18</v>
      </c>
      <c r="G1076" s="169" t="s">
        <v>4601</v>
      </c>
      <c r="H1076" s="287"/>
      <c r="I1076" s="285"/>
      <c r="J1076" s="22">
        <f t="shared" si="1"/>
        <v>46206</v>
      </c>
      <c r="K1076" s="73">
        <f>'RESOLUCIONES 2023'!$C1076-'RESOLUCIONES 2023'!$J1076</f>
        <v>-917</v>
      </c>
      <c r="L1076" s="21"/>
      <c r="M1076" s="21"/>
      <c r="N1076" s="21"/>
      <c r="O1076" s="21"/>
    </row>
    <row r="1077" ht="15.75" customHeight="1">
      <c r="A1077" s="73"/>
      <c r="B1077" s="351">
        <v>1075.0</v>
      </c>
      <c r="C1077" s="130">
        <v>45289.0</v>
      </c>
      <c r="D1077" s="73" t="s">
        <v>11105</v>
      </c>
      <c r="E1077" s="130" t="s">
        <v>11106</v>
      </c>
      <c r="F1077" s="73" t="s">
        <v>18</v>
      </c>
      <c r="G1077" s="169" t="s">
        <v>4601</v>
      </c>
      <c r="H1077" s="287"/>
      <c r="I1077" s="285"/>
      <c r="J1077" s="22">
        <f t="shared" si="1"/>
        <v>46206</v>
      </c>
      <c r="K1077" s="73">
        <f>'RESOLUCIONES 2023'!$C1077-'RESOLUCIONES 2023'!$J1077</f>
        <v>-917</v>
      </c>
      <c r="L1077" s="21"/>
      <c r="M1077" s="21"/>
      <c r="N1077" s="21"/>
      <c r="O1077" s="21"/>
    </row>
    <row r="1078" ht="15.75" customHeight="1">
      <c r="A1078" s="73"/>
      <c r="B1078" s="351">
        <v>1076.0</v>
      </c>
      <c r="C1078" s="130">
        <v>45289.0</v>
      </c>
      <c r="D1078" s="73" t="s">
        <v>1623</v>
      </c>
      <c r="E1078" s="130" t="s">
        <v>11107</v>
      </c>
      <c r="F1078" s="73" t="s">
        <v>18</v>
      </c>
      <c r="G1078" s="169" t="s">
        <v>10710</v>
      </c>
      <c r="H1078" s="287"/>
      <c r="I1078" s="285"/>
      <c r="J1078" s="22">
        <f t="shared" si="1"/>
        <v>46206</v>
      </c>
      <c r="K1078" s="73">
        <f>'RESOLUCIONES 2023'!$C1078-'RESOLUCIONES 2023'!$J1078</f>
        <v>-917</v>
      </c>
      <c r="L1078" s="21"/>
      <c r="M1078" s="21"/>
      <c r="N1078" s="21"/>
      <c r="O1078" s="21"/>
    </row>
    <row r="1079" ht="15.75" customHeight="1">
      <c r="A1079" s="73"/>
      <c r="B1079" s="351">
        <v>1077.0</v>
      </c>
      <c r="C1079" s="130">
        <v>45289.0</v>
      </c>
      <c r="D1079" s="73" t="s">
        <v>11108</v>
      </c>
      <c r="E1079" s="130" t="s">
        <v>11109</v>
      </c>
      <c r="F1079" s="73" t="s">
        <v>18</v>
      </c>
      <c r="G1079" s="169" t="s">
        <v>11110</v>
      </c>
      <c r="H1079" s="287"/>
      <c r="I1079" s="285"/>
      <c r="J1079" s="22">
        <f t="shared" si="1"/>
        <v>46206</v>
      </c>
      <c r="K1079" s="73">
        <f>'RESOLUCIONES 2023'!$C1079-'RESOLUCIONES 2023'!$J1079</f>
        <v>-917</v>
      </c>
      <c r="L1079" s="21"/>
      <c r="M1079" s="21"/>
      <c r="N1079" s="21"/>
      <c r="O1079" s="21"/>
    </row>
    <row r="1080" ht="15.75" customHeight="1">
      <c r="A1080" s="73"/>
      <c r="B1080" s="345">
        <v>1078.0</v>
      </c>
      <c r="C1080" s="130">
        <v>45289.0</v>
      </c>
      <c r="D1080" s="73" t="s">
        <v>14561</v>
      </c>
      <c r="E1080" s="130"/>
      <c r="F1080" s="73" t="s">
        <v>14562</v>
      </c>
      <c r="G1080" s="169"/>
      <c r="H1080" s="287"/>
      <c r="I1080" s="285"/>
      <c r="J1080" s="22">
        <f t="shared" si="1"/>
        <v>46206</v>
      </c>
      <c r="K1080" s="73">
        <f>'RESOLUCIONES 2023'!$C1080-'RESOLUCIONES 2023'!$J1080</f>
        <v>-917</v>
      </c>
      <c r="L1080" s="21"/>
      <c r="M1080" s="21"/>
      <c r="N1080" s="21"/>
      <c r="O1080" s="21"/>
    </row>
    <row r="1081" ht="15.75" customHeight="1">
      <c r="A1081" s="73"/>
      <c r="B1081" s="345">
        <v>1079.0</v>
      </c>
      <c r="C1081" s="130">
        <v>45289.0</v>
      </c>
      <c r="D1081" s="73" t="s">
        <v>14563</v>
      </c>
      <c r="E1081" s="130"/>
      <c r="F1081" s="73" t="s">
        <v>14562</v>
      </c>
      <c r="G1081" s="169"/>
      <c r="H1081" s="287"/>
      <c r="I1081" s="285"/>
      <c r="J1081" s="22">
        <f t="shared" si="1"/>
        <v>46206</v>
      </c>
      <c r="K1081" s="73">
        <f>'RESOLUCIONES 2023'!$C1081-'RESOLUCIONES 2023'!$J1081</f>
        <v>-917</v>
      </c>
      <c r="L1081" s="21"/>
      <c r="M1081" s="21"/>
      <c r="N1081" s="21"/>
      <c r="O1081" s="21"/>
    </row>
    <row r="1082" ht="15.75" customHeight="1">
      <c r="A1082" s="73"/>
      <c r="B1082" s="345">
        <v>1080.0</v>
      </c>
      <c r="C1082" s="130">
        <v>45289.0</v>
      </c>
      <c r="D1082" s="73" t="s">
        <v>14564</v>
      </c>
      <c r="E1082" s="130"/>
      <c r="F1082" s="73" t="s">
        <v>14562</v>
      </c>
      <c r="G1082" s="169"/>
      <c r="H1082" s="287"/>
      <c r="I1082" s="285"/>
      <c r="J1082" s="22">
        <f t="shared" si="1"/>
        <v>46206</v>
      </c>
      <c r="K1082" s="73">
        <f>'RESOLUCIONES 2023'!$C1082-'RESOLUCIONES 2023'!$J1082</f>
        <v>-917</v>
      </c>
      <c r="L1082" s="21"/>
      <c r="M1082" s="21"/>
      <c r="N1082" s="21"/>
      <c r="O1082" s="21"/>
    </row>
    <row r="1083" ht="15.75" customHeight="1">
      <c r="A1083" s="73"/>
      <c r="B1083" s="345">
        <v>1081.0</v>
      </c>
      <c r="C1083" s="130">
        <v>45289.0</v>
      </c>
      <c r="D1083" s="73" t="s">
        <v>14565</v>
      </c>
      <c r="E1083" s="130"/>
      <c r="F1083" s="73" t="s">
        <v>14562</v>
      </c>
      <c r="G1083" s="169"/>
      <c r="H1083" s="287"/>
      <c r="I1083" s="285"/>
      <c r="J1083" s="22">
        <f t="shared" si="1"/>
        <v>46206</v>
      </c>
      <c r="K1083" s="73">
        <f>'RESOLUCIONES 2023'!$C1083-'RESOLUCIONES 2023'!$J1083</f>
        <v>-917</v>
      </c>
      <c r="L1083" s="21"/>
      <c r="M1083" s="21"/>
      <c r="N1083" s="21"/>
      <c r="O1083" s="21"/>
    </row>
    <row r="1084" ht="15.75" customHeight="1">
      <c r="A1084" s="73"/>
      <c r="B1084" s="345">
        <v>1082.0</v>
      </c>
      <c r="C1084" s="130">
        <v>45289.0</v>
      </c>
      <c r="D1084" s="73" t="s">
        <v>14566</v>
      </c>
      <c r="E1084" s="130"/>
      <c r="F1084" s="73" t="s">
        <v>14562</v>
      </c>
      <c r="G1084" s="169"/>
      <c r="H1084" s="287"/>
      <c r="I1084" s="285"/>
      <c r="J1084" s="22">
        <f t="shared" si="1"/>
        <v>46206</v>
      </c>
      <c r="K1084" s="73">
        <f>'RESOLUCIONES 2023'!$C1084-'RESOLUCIONES 2023'!$J1084</f>
        <v>-917</v>
      </c>
      <c r="L1084" s="21"/>
      <c r="M1084" s="21"/>
      <c r="N1084" s="21"/>
      <c r="O1084" s="21"/>
    </row>
    <row r="1085" ht="15.75" customHeight="1">
      <c r="A1085" s="73"/>
      <c r="B1085" s="345">
        <v>1083.0</v>
      </c>
      <c r="C1085" s="130">
        <v>45289.0</v>
      </c>
      <c r="D1085" s="73" t="s">
        <v>14567</v>
      </c>
      <c r="E1085" s="130"/>
      <c r="F1085" s="73" t="s">
        <v>14562</v>
      </c>
      <c r="G1085" s="169"/>
      <c r="H1085" s="287"/>
      <c r="I1085" s="285"/>
      <c r="J1085" s="22">
        <f t="shared" si="1"/>
        <v>46206</v>
      </c>
      <c r="K1085" s="73">
        <f>'RESOLUCIONES 2023'!$C1085-'RESOLUCIONES 2023'!$J1085</f>
        <v>-917</v>
      </c>
      <c r="L1085" s="21"/>
      <c r="M1085" s="21"/>
      <c r="N1085" s="21"/>
      <c r="O1085" s="21"/>
    </row>
    <row r="1086" ht="15.75" customHeight="1">
      <c r="A1086" s="73"/>
      <c r="B1086" s="345">
        <v>1084.0</v>
      </c>
      <c r="C1086" s="130">
        <v>45289.0</v>
      </c>
      <c r="D1086" s="73" t="s">
        <v>14568</v>
      </c>
      <c r="E1086" s="130"/>
      <c r="F1086" s="73" t="s">
        <v>14562</v>
      </c>
      <c r="G1086" s="169"/>
      <c r="H1086" s="287"/>
      <c r="I1086" s="285"/>
      <c r="J1086" s="22">
        <f t="shared" si="1"/>
        <v>46206</v>
      </c>
      <c r="K1086" s="73">
        <f>'RESOLUCIONES 2023'!$C1086-'RESOLUCIONES 2023'!$J1086</f>
        <v>-917</v>
      </c>
      <c r="L1086" s="21"/>
      <c r="M1086" s="21"/>
      <c r="N1086" s="21"/>
      <c r="O1086" s="21"/>
    </row>
    <row r="1087" ht="15.75" customHeight="1">
      <c r="A1087" s="73"/>
      <c r="B1087" s="345">
        <v>1085.0</v>
      </c>
      <c r="C1087" s="130">
        <v>45289.0</v>
      </c>
      <c r="D1087" s="73" t="s">
        <v>14569</v>
      </c>
      <c r="E1087" s="130"/>
      <c r="F1087" s="73" t="s">
        <v>14562</v>
      </c>
      <c r="G1087" s="169"/>
      <c r="H1087" s="287"/>
      <c r="I1087" s="285"/>
      <c r="J1087" s="22">
        <f t="shared" si="1"/>
        <v>46206</v>
      </c>
      <c r="K1087" s="73">
        <f>'RESOLUCIONES 2023'!$C1087-'RESOLUCIONES 2023'!$J1087</f>
        <v>-917</v>
      </c>
      <c r="L1087" s="21"/>
      <c r="M1087" s="21"/>
      <c r="N1087" s="21"/>
      <c r="O1087" s="21"/>
    </row>
    <row r="1088" ht="15.75" customHeight="1">
      <c r="A1088" s="73"/>
      <c r="B1088" s="345">
        <v>1086.0</v>
      </c>
      <c r="C1088" s="130">
        <v>45289.0</v>
      </c>
      <c r="D1088" s="73" t="s">
        <v>14570</v>
      </c>
      <c r="E1088" s="130"/>
      <c r="F1088" s="73" t="s">
        <v>14562</v>
      </c>
      <c r="G1088" s="169"/>
      <c r="H1088" s="287"/>
      <c r="I1088" s="285"/>
      <c r="J1088" s="22">
        <f t="shared" si="1"/>
        <v>46206</v>
      </c>
      <c r="K1088" s="73">
        <f>'RESOLUCIONES 2023'!$C1088-'RESOLUCIONES 2023'!$J1088</f>
        <v>-917</v>
      </c>
      <c r="L1088" s="21"/>
      <c r="M1088" s="21"/>
      <c r="N1088" s="21"/>
      <c r="O1088" s="21"/>
    </row>
    <row r="1089" ht="15.75" customHeight="1">
      <c r="A1089" s="73"/>
      <c r="B1089" s="345">
        <v>1087.0</v>
      </c>
      <c r="C1089" s="130"/>
      <c r="D1089" s="73"/>
      <c r="E1089" s="130"/>
      <c r="F1089" s="73"/>
      <c r="G1089" s="169"/>
      <c r="H1089" s="287"/>
      <c r="I1089" s="285"/>
      <c r="J1089" s="22"/>
      <c r="K1089" s="73">
        <f>'RESOLUCIONES 2023'!$C1089-'RESOLUCIONES 2023'!$J1089</f>
        <v>0</v>
      </c>
      <c r="L1089" s="21"/>
      <c r="M1089" s="21"/>
      <c r="N1089" s="21"/>
      <c r="O1089" s="21"/>
    </row>
    <row r="1090" ht="15.75" customHeight="1">
      <c r="A1090" s="73"/>
      <c r="B1090" s="351"/>
      <c r="C1090" s="130"/>
      <c r="D1090" s="73"/>
      <c r="E1090" s="130"/>
      <c r="F1090" s="73"/>
      <c r="G1090" s="169"/>
      <c r="H1090" s="287"/>
      <c r="I1090" s="285"/>
      <c r="J1090" s="22"/>
      <c r="K1090" s="73">
        <f>'RESOLUCIONES 2023'!$C1090-'RESOLUCIONES 2023'!$J1090</f>
        <v>0</v>
      </c>
      <c r="L1090" s="21"/>
      <c r="M1090" s="21"/>
      <c r="N1090" s="21"/>
      <c r="O1090" s="21"/>
    </row>
    <row r="1091" ht="15.75" customHeight="1">
      <c r="A1091" s="73"/>
      <c r="B1091" s="351"/>
      <c r="C1091" s="130"/>
      <c r="D1091" s="73"/>
      <c r="E1091" s="130"/>
      <c r="F1091" s="73"/>
      <c r="G1091" s="169"/>
      <c r="H1091" s="287"/>
      <c r="I1091" s="285"/>
      <c r="J1091" s="22"/>
      <c r="K1091" s="73">
        <f>'RESOLUCIONES 2023'!$C1091-'RESOLUCIONES 2023'!$J1091</f>
        <v>0</v>
      </c>
      <c r="L1091" s="21"/>
      <c r="M1091" s="21"/>
      <c r="N1091" s="21"/>
      <c r="O1091" s="21"/>
    </row>
    <row r="1092" ht="15.75" customHeight="1">
      <c r="A1092" s="73"/>
      <c r="B1092" s="351"/>
      <c r="C1092" s="130"/>
      <c r="D1092" s="73"/>
      <c r="E1092" s="130"/>
      <c r="F1092" s="73"/>
      <c r="G1092" s="169"/>
      <c r="H1092" s="287"/>
      <c r="I1092" s="285"/>
      <c r="J1092" s="22"/>
      <c r="K1092" s="73">
        <f>'RESOLUCIONES 2023'!$C1092-'RESOLUCIONES 2023'!$J1092</f>
        <v>0</v>
      </c>
      <c r="L1092" s="21"/>
      <c r="M1092" s="21"/>
      <c r="N1092" s="21"/>
      <c r="O1092" s="21"/>
    </row>
    <row r="1093" ht="15.75" customHeight="1">
      <c r="A1093" s="73"/>
      <c r="B1093" s="351"/>
      <c r="C1093" s="130"/>
      <c r="D1093" s="73"/>
      <c r="E1093" s="130"/>
      <c r="F1093" s="73"/>
      <c r="G1093" s="169"/>
      <c r="H1093" s="287"/>
      <c r="I1093" s="285"/>
      <c r="J1093" s="22"/>
      <c r="K1093" s="73">
        <f>'RESOLUCIONES 2023'!$C1093-'RESOLUCIONES 2023'!$J1093</f>
        <v>0</v>
      </c>
      <c r="L1093" s="21"/>
      <c r="M1093" s="21"/>
      <c r="N1093" s="21"/>
      <c r="O1093" s="21"/>
    </row>
    <row r="1094" ht="15.75" customHeight="1">
      <c r="A1094" s="73"/>
      <c r="B1094" s="351"/>
      <c r="C1094" s="130"/>
      <c r="D1094" s="73"/>
      <c r="E1094" s="130"/>
      <c r="F1094" s="73"/>
      <c r="G1094" s="169"/>
      <c r="H1094" s="287"/>
      <c r="I1094" s="285"/>
      <c r="J1094" s="22"/>
      <c r="K1094" s="73">
        <f>'RESOLUCIONES 2023'!$C1094-'RESOLUCIONES 2023'!$J1094</f>
        <v>0</v>
      </c>
      <c r="L1094" s="21"/>
      <c r="M1094" s="21"/>
      <c r="N1094" s="21"/>
      <c r="O1094" s="21"/>
    </row>
    <row r="1095" ht="15.75" customHeight="1">
      <c r="A1095" s="73"/>
      <c r="B1095" s="351"/>
      <c r="C1095" s="130"/>
      <c r="D1095" s="73"/>
      <c r="E1095" s="130"/>
      <c r="F1095" s="73"/>
      <c r="G1095" s="169"/>
      <c r="H1095" s="287"/>
      <c r="I1095" s="285"/>
      <c r="J1095" s="22"/>
      <c r="K1095" s="73">
        <f>'RESOLUCIONES 2023'!$C1095-'RESOLUCIONES 2023'!$J1095</f>
        <v>0</v>
      </c>
      <c r="L1095" s="21"/>
      <c r="M1095" s="21"/>
      <c r="N1095" s="21"/>
      <c r="O1095" s="21"/>
    </row>
    <row r="1096" ht="15.75" customHeight="1">
      <c r="A1096" s="73"/>
      <c r="B1096" s="351"/>
      <c r="C1096" s="130"/>
      <c r="D1096" s="73"/>
      <c r="E1096" s="130"/>
      <c r="F1096" s="73"/>
      <c r="G1096" s="169"/>
      <c r="H1096" s="287"/>
      <c r="I1096" s="285"/>
      <c r="J1096" s="22"/>
      <c r="K1096" s="73">
        <f>'RESOLUCIONES 2023'!$C1096-'RESOLUCIONES 2023'!$J1096</f>
        <v>0</v>
      </c>
      <c r="L1096" s="21"/>
      <c r="M1096" s="21"/>
      <c r="N1096" s="21"/>
      <c r="O1096" s="21"/>
    </row>
    <row r="1097" ht="15.75" customHeight="1">
      <c r="A1097" s="73"/>
      <c r="B1097" s="351"/>
      <c r="C1097" s="130"/>
      <c r="D1097" s="73"/>
      <c r="E1097" s="130"/>
      <c r="F1097" s="73"/>
      <c r="G1097" s="169"/>
      <c r="H1097" s="287"/>
      <c r="I1097" s="285"/>
      <c r="J1097" s="22"/>
      <c r="K1097" s="73">
        <f>'RESOLUCIONES 2023'!$C1097-'RESOLUCIONES 2023'!$J1097</f>
        <v>0</v>
      </c>
      <c r="L1097" s="21"/>
      <c r="M1097" s="21"/>
      <c r="N1097" s="21"/>
      <c r="O1097" s="21"/>
    </row>
    <row r="1098" ht="15.75" customHeight="1">
      <c r="A1098" s="73"/>
      <c r="B1098" s="351"/>
      <c r="C1098" s="130"/>
      <c r="D1098" s="73"/>
      <c r="E1098" s="130"/>
      <c r="F1098" s="73"/>
      <c r="G1098" s="169"/>
      <c r="H1098" s="287"/>
      <c r="I1098" s="285"/>
      <c r="J1098" s="22"/>
      <c r="K1098" s="73">
        <f>'RESOLUCIONES 2023'!$C1098-'RESOLUCIONES 2023'!$J1098</f>
        <v>0</v>
      </c>
      <c r="L1098" s="21"/>
      <c r="M1098" s="21"/>
      <c r="N1098" s="21"/>
      <c r="O1098" s="21"/>
    </row>
    <row r="1099" ht="15.75" customHeight="1">
      <c r="A1099" s="73"/>
      <c r="B1099" s="351"/>
      <c r="C1099" s="130"/>
      <c r="D1099" s="73"/>
      <c r="E1099" s="130"/>
      <c r="F1099" s="73"/>
      <c r="G1099" s="169"/>
      <c r="H1099" s="287"/>
      <c r="I1099" s="285"/>
      <c r="J1099" s="22"/>
      <c r="K1099" s="73">
        <f>'RESOLUCIONES 2023'!$C1099-'RESOLUCIONES 2023'!$J1099</f>
        <v>0</v>
      </c>
      <c r="L1099" s="21"/>
      <c r="M1099" s="21"/>
      <c r="N1099" s="21"/>
      <c r="O1099" s="21"/>
    </row>
    <row r="1100" ht="15.75" customHeight="1">
      <c r="A1100" s="73"/>
      <c r="B1100" s="351"/>
      <c r="C1100" s="130"/>
      <c r="D1100" s="73"/>
      <c r="E1100" s="130"/>
      <c r="F1100" s="73"/>
      <c r="G1100" s="169"/>
      <c r="H1100" s="287"/>
      <c r="I1100" s="285"/>
      <c r="J1100" s="22"/>
      <c r="K1100" s="73">
        <f>'RESOLUCIONES 2023'!$C1100-'RESOLUCIONES 2023'!$J1100</f>
        <v>0</v>
      </c>
      <c r="L1100" s="21"/>
      <c r="M1100" s="21"/>
      <c r="N1100" s="21"/>
      <c r="O1100" s="21"/>
    </row>
    <row r="1101" ht="15.75" customHeight="1">
      <c r="A1101" s="73"/>
      <c r="B1101" s="351"/>
      <c r="C1101" s="130"/>
      <c r="D1101" s="73"/>
      <c r="E1101" s="130"/>
      <c r="F1101" s="73"/>
      <c r="G1101" s="169"/>
      <c r="H1101" s="287"/>
      <c r="I1101" s="285"/>
      <c r="J1101" s="22"/>
      <c r="K1101" s="73">
        <f>'RESOLUCIONES 2023'!$C1101-'RESOLUCIONES 2023'!$J1101</f>
        <v>0</v>
      </c>
      <c r="L1101" s="21"/>
      <c r="M1101" s="21"/>
      <c r="N1101" s="21"/>
      <c r="O1101" s="21"/>
    </row>
    <row r="1102" ht="15.75" customHeight="1">
      <c r="A1102" s="73"/>
      <c r="B1102" s="351"/>
      <c r="C1102" s="130"/>
      <c r="D1102" s="73"/>
      <c r="E1102" s="130"/>
      <c r="F1102" s="73"/>
      <c r="G1102" s="169"/>
      <c r="H1102" s="287"/>
      <c r="I1102" s="285"/>
      <c r="J1102" s="22"/>
      <c r="K1102" s="73">
        <f>'RESOLUCIONES 2023'!$C1102-'RESOLUCIONES 2023'!$J1102</f>
        <v>0</v>
      </c>
      <c r="L1102" s="21"/>
      <c r="M1102" s="21"/>
      <c r="N1102" s="21"/>
      <c r="O1102" s="21"/>
    </row>
    <row r="1103" ht="15.75" customHeight="1">
      <c r="A1103" s="73"/>
      <c r="B1103" s="351"/>
      <c r="C1103" s="130"/>
      <c r="D1103" s="73"/>
      <c r="E1103" s="130"/>
      <c r="F1103" s="73"/>
      <c r="G1103" s="169"/>
      <c r="H1103" s="287"/>
      <c r="I1103" s="285"/>
      <c r="J1103" s="22"/>
      <c r="K1103" s="73">
        <f>'RESOLUCIONES 2023'!$C1103-'RESOLUCIONES 2023'!$J1103</f>
        <v>0</v>
      </c>
      <c r="L1103" s="21"/>
      <c r="M1103" s="21"/>
      <c r="N1103" s="21"/>
      <c r="O1103" s="21"/>
    </row>
    <row r="1104" ht="15.75" customHeight="1">
      <c r="A1104" s="73"/>
      <c r="B1104" s="351"/>
      <c r="C1104" s="130"/>
      <c r="D1104" s="73"/>
      <c r="E1104" s="130"/>
      <c r="F1104" s="73"/>
      <c r="G1104" s="169"/>
      <c r="H1104" s="287"/>
      <c r="I1104" s="285"/>
      <c r="J1104" s="22"/>
      <c r="K1104" s="73">
        <f>'RESOLUCIONES 2023'!$C1104-'RESOLUCIONES 2023'!$J1104</f>
        <v>0</v>
      </c>
      <c r="L1104" s="21"/>
      <c r="M1104" s="21"/>
      <c r="N1104" s="21"/>
      <c r="O1104" s="21"/>
    </row>
    <row r="1105" ht="15.75" customHeight="1">
      <c r="A1105" s="73"/>
      <c r="B1105" s="351"/>
      <c r="C1105" s="130"/>
      <c r="D1105" s="73"/>
      <c r="E1105" s="130"/>
      <c r="F1105" s="73"/>
      <c r="G1105" s="169"/>
      <c r="H1105" s="287"/>
      <c r="I1105" s="285"/>
      <c r="J1105" s="22"/>
      <c r="K1105" s="73">
        <f>'RESOLUCIONES 2023'!$C1105-'RESOLUCIONES 2023'!$J1105</f>
        <v>0</v>
      </c>
      <c r="L1105" s="21"/>
      <c r="M1105" s="21"/>
      <c r="N1105" s="21"/>
      <c r="O1105" s="21"/>
    </row>
    <row r="1106" ht="15.75" customHeight="1">
      <c r="A1106" s="73"/>
      <c r="B1106" s="351"/>
      <c r="C1106" s="130"/>
      <c r="D1106" s="73"/>
      <c r="E1106" s="130"/>
      <c r="F1106" s="73"/>
      <c r="G1106" s="169"/>
      <c r="H1106" s="287"/>
      <c r="I1106" s="285"/>
      <c r="J1106" s="22"/>
      <c r="K1106" s="73">
        <f>'RESOLUCIONES 2023'!$C1106-'RESOLUCIONES 2023'!$J1106</f>
        <v>0</v>
      </c>
      <c r="L1106" s="21"/>
      <c r="M1106" s="21"/>
      <c r="N1106" s="21"/>
      <c r="O1106" s="21"/>
    </row>
    <row r="1107" ht="15.75" customHeight="1">
      <c r="A1107" s="73"/>
      <c r="B1107" s="351"/>
      <c r="C1107" s="130"/>
      <c r="D1107" s="73"/>
      <c r="E1107" s="130"/>
      <c r="F1107" s="73"/>
      <c r="G1107" s="169"/>
      <c r="H1107" s="287"/>
      <c r="I1107" s="285"/>
      <c r="J1107" s="22"/>
      <c r="K1107" s="73">
        <f>'RESOLUCIONES 2023'!$C1107-'RESOLUCIONES 2023'!$J1107</f>
        <v>0</v>
      </c>
      <c r="L1107" s="21"/>
      <c r="M1107" s="21"/>
      <c r="N1107" s="21"/>
      <c r="O1107" s="21"/>
    </row>
    <row r="1108" ht="15.75" customHeight="1">
      <c r="A1108" s="73"/>
      <c r="B1108" s="351"/>
      <c r="C1108" s="130"/>
      <c r="D1108" s="73"/>
      <c r="E1108" s="130"/>
      <c r="F1108" s="73"/>
      <c r="G1108" s="169"/>
      <c r="H1108" s="287"/>
      <c r="I1108" s="285"/>
      <c r="J1108" s="22"/>
      <c r="K1108" s="73">
        <f>'RESOLUCIONES 2023'!$C1108-'RESOLUCIONES 2023'!$J1108</f>
        <v>0</v>
      </c>
      <c r="L1108" s="21"/>
      <c r="M1108" s="21"/>
      <c r="N1108" s="21"/>
      <c r="O1108" s="21"/>
    </row>
    <row r="1109" ht="15.75" customHeight="1">
      <c r="A1109" s="73"/>
      <c r="B1109" s="351"/>
      <c r="C1109" s="130"/>
      <c r="D1109" s="73"/>
      <c r="E1109" s="130"/>
      <c r="F1109" s="73"/>
      <c r="G1109" s="169"/>
      <c r="H1109" s="287"/>
      <c r="I1109" s="285"/>
      <c r="J1109" s="22"/>
      <c r="K1109" s="73">
        <f>'RESOLUCIONES 2023'!$C1109-'RESOLUCIONES 2023'!$J1109</f>
        <v>0</v>
      </c>
      <c r="L1109" s="21"/>
      <c r="M1109" s="21"/>
      <c r="N1109" s="21"/>
      <c r="O1109" s="21"/>
    </row>
    <row r="1110" ht="15.75" customHeight="1">
      <c r="A1110" s="73"/>
      <c r="B1110" s="351"/>
      <c r="C1110" s="130"/>
      <c r="D1110" s="73"/>
      <c r="E1110" s="130"/>
      <c r="F1110" s="73"/>
      <c r="G1110" s="169"/>
      <c r="H1110" s="287"/>
      <c r="I1110" s="285"/>
      <c r="J1110" s="22"/>
      <c r="K1110" s="73">
        <f>'RESOLUCIONES 2023'!$C1110-'RESOLUCIONES 2023'!$J1110</f>
        <v>0</v>
      </c>
      <c r="L1110" s="21"/>
      <c r="M1110" s="21"/>
      <c r="N1110" s="21"/>
      <c r="O1110" s="21"/>
    </row>
    <row r="1111" ht="15.75" customHeight="1">
      <c r="A1111" s="73"/>
      <c r="B1111" s="351"/>
      <c r="C1111" s="130"/>
      <c r="D1111" s="73"/>
      <c r="E1111" s="130"/>
      <c r="F1111" s="73"/>
      <c r="G1111" s="169"/>
      <c r="H1111" s="287"/>
      <c r="I1111" s="285"/>
      <c r="J1111" s="22"/>
      <c r="K1111" s="73">
        <f>'RESOLUCIONES 2023'!$C1111-'RESOLUCIONES 2023'!$J1111</f>
        <v>0</v>
      </c>
      <c r="L1111" s="21"/>
      <c r="M1111" s="21"/>
      <c r="N1111" s="21"/>
      <c r="O1111" s="21"/>
    </row>
    <row r="1112" ht="15.75" customHeight="1">
      <c r="A1112" s="289"/>
      <c r="B1112" s="739"/>
      <c r="C1112" s="290"/>
      <c r="D1112" s="289"/>
      <c r="E1112" s="290"/>
      <c r="F1112" s="289"/>
      <c r="G1112" s="291"/>
      <c r="H1112" s="292"/>
      <c r="I1112" s="293"/>
      <c r="J1112" s="799"/>
      <c r="K1112" s="73">
        <f>'RESOLUCIONES 2023'!$C1112-'RESOLUCIONES 2023'!$J1112</f>
        <v>0</v>
      </c>
      <c r="L1112" s="297"/>
      <c r="M1112" s="297"/>
      <c r="N1112" s="297"/>
      <c r="O1112" s="297"/>
    </row>
    <row r="1113" ht="15.75" customHeight="1">
      <c r="A1113" s="73"/>
      <c r="B1113" s="351"/>
      <c r="C1113" s="130"/>
      <c r="D1113" s="73"/>
      <c r="E1113" s="130"/>
      <c r="F1113" s="73"/>
      <c r="G1113" s="169"/>
      <c r="H1113" s="287"/>
      <c r="I1113" s="285"/>
      <c r="J1113" s="22"/>
      <c r="K1113" s="73">
        <f>'RESOLUCIONES 2023'!$C1113-'RESOLUCIONES 2023'!$J1113</f>
        <v>0</v>
      </c>
      <c r="L1113" s="21"/>
      <c r="M1113" s="21"/>
      <c r="N1113" s="21"/>
      <c r="O1113" s="21"/>
    </row>
  </sheetData>
  <customSheetViews>
    <customSheetView guid="{88B515BC-DD28-4770-A533-DD69ECFE2BEB}" filter="1" showAutoFilter="1">
      <autoFilter ref="$A$2:$O$1113">
        <filterColumn colId="3">
          <filters>
            <filter val="YLLANES CORAHUA EDWIN"/>
            <filter val="FARFAN ESCOBEDO WERNER ADAIR"/>
            <filter val="ACURIO SAAVEDRA JORGE"/>
            <filter val="CHUSPE ZANS MARIA ELENA"/>
            <filter val="CACERES BENAVENTE GRACIELA"/>
            <filter val="GARATE FLORES NILDA TERESA"/>
            <filter val="ZAVALA CACERES ESTER MARIBEL"/>
            <filter val="GUERRA POLANCO GERSON GABRIEL"/>
            <filter val="CRUZ SOMOCURCIO CARLOS EDUARDO"/>
            <filter val="CASTILLO ANCHARI LIBIA"/>
            <filter val="PUMA LASTEROS GLORIA NATALY"/>
            <filter val="MORALES MENDOZA SIDNEY RANDHI"/>
            <filter val="CUENTAS SALAS JAIME"/>
            <filter val="RATIFICAR la vigencia del plan Curricular 2017"/>
            <filter val="MIRANDA SOLIS FRANKLIN"/>
            <filter val="SOTOMAYOR APAZA FRANKLIN ISAAC"/>
            <filter val="LLACTA TOVAR SANDRA FAVIOLA"/>
            <filter val="BACA GUTIERREZ NORMA"/>
            <filter val="SANJINES PEÑA YASKARA"/>
            <filter val="LARICO RODRIGO DANITZA FIORELLA"/>
            <filter val="SANCHEZ TAIPE SANDRA"/>
            <filter val="AGUILAR VASQUEZ  NICOLE LESLIE"/>
            <filter val="RODRIGUEZ PECEROS ROSMEL IVAN"/>
            <filter val="FUENTES BERNEDO FRIDA ESMERALDA"/>
            <filter val="PALAO MAMANI ROSALVA"/>
            <filter val="CCORI APAZA JAVIER"/>
            <filter val="MIRANDA CASTILLO PAMELA STEPHANY"/>
            <filter val="MAQUERA ESQUIVEL LUZ MARINA"/>
            <filter val="DELGADO CANDIA SONIA SOFIA"/>
            <filter val="VARGAS GONZALES REIDY RENZO"/>
            <filter val="PANDO DIAZ WALDO ALEX"/>
            <filter val="ARESTEGUI AGUIRRE DIANA LUZ"/>
            <filter val="DUEÑAS CORRALES RODRIGO LUIS"/>
            <filter val="CANCAPA MALAGA HUGO"/>
            <filter val="PINTO ESPINOZA LUIS ALBERTO"/>
            <filter val="CHAVEZ SALAS DE ESTRADA SHIRLEY"/>
            <filter val="SORIA SERRANO CLEOFE"/>
            <filter val="CHAMPI HUALLPA ALBERTO"/>
            <filter val="VELAZQUE ROJAS JAMES"/>
            <filter val="GARCIA BUSTINZA JAVIER"/>
            <filter val="VARGAS ACOSTA JACKIE"/>
            <filter val="MATOS IZQUIERDO JORGE LUIS"/>
            <filter val="Comité de Calidad"/>
            <filter val="CASTAÑEDA VILLAFUERTE JESUS"/>
            <filter val="ARANIBAR MOLINA CARMEN CECILIA"/>
            <filter val="VALENCIA VILA JOSE LUIS,"/>
            <filter val="PALIZA TORRES KARINA LILIANA"/>
            <filter val="URIBE HUALLPA MAILY NICOLLE"/>
            <filter val="CONFORMAR, el Comité Editorial de la Revista Científica K´uskichay"/>
            <filter val="LOAIZA LIVANO NOELY ESMERALDA"/>
            <filter val="LUNA VALENZUELA MILTON CRISTOBAL"/>
            <filter val="MERINO ASCUE ESTHER REYNA"/>
            <filter val="CARRASCO DELGADO KAREN MICAELA"/>
            <filter val="ORTEGA ZARATE JOSE LUIS"/>
            <filter val="CONFORMAR, el Comité Editorial de la Revista Científica Qellkay"/>
            <filter val="TORRE CALDERON EDGAR"/>
            <filter val="RONDAN CCORIMANYA VANESSA"/>
            <filter val="CONDORI LUNA MARIA ISABEL"/>
            <filter val="GIBAJA REYES HENDERSON NOZART"/>
            <filter val="CONFORMAR, la Comisión de Marketing y Ventas de la Escuela de Posgrado"/>
          </filters>
        </filterColumn>
      </autoFilter>
      <extLst>
        <ext uri="GoogleSheetsCustomDataVersion1">
          <go:sheetsCustomData xmlns:go="http://customooxmlschemas.google.com/" filterViewId="1711199574"/>
        </ext>
      </extLst>
    </customSheetView>
  </customSheetViews>
  <mergeCells count="1">
    <mergeCell ref="J1:N1"/>
  </mergeCells>
  <conditionalFormatting sqref="A1:A865">
    <cfRule type="cellIs" dxfId="5" priority="1" operator="equal">
      <formula>"ENVIADO"</formula>
    </cfRule>
  </conditionalFormatting>
  <conditionalFormatting sqref="A866:A1037">
    <cfRule type="cellIs" dxfId="5" priority="2" operator="equal">
      <formula>"ENVIADO"</formula>
    </cfRule>
  </conditionalFormatting>
  <conditionalFormatting sqref="A1039:A1066">
    <cfRule type="cellIs" dxfId="5" priority="3" operator="equal">
      <formula>"ENVIADO"</formula>
    </cfRule>
  </conditionalFormatting>
  <conditionalFormatting sqref="A1068:A1069">
    <cfRule type="cellIs" dxfId="5" priority="4" operator="equal">
      <formula>"ENVIADO"</formula>
    </cfRule>
  </conditionalFormatting>
  <conditionalFormatting sqref="K3">
    <cfRule type="cellIs" dxfId="6" priority="5" operator="equal">
      <formula>-730</formula>
    </cfRule>
  </conditionalFormatting>
  <conditionalFormatting sqref="K3">
    <cfRule type="cellIs" dxfId="6" priority="6" operator="equal">
      <formula>730</formula>
    </cfRule>
  </conditionalFormatting>
  <conditionalFormatting sqref="K3:K1113">
    <cfRule type="cellIs" dxfId="6" priority="7" operator="lessThan">
      <formula>-730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3" width="12.29"/>
    <col customWidth="1" min="4" max="4" width="37.14"/>
    <col customWidth="1" min="5" max="5" width="13.29"/>
    <col customWidth="1" min="6" max="6" width="30.0"/>
    <col customWidth="1" min="7" max="7" width="26.57"/>
    <col customWidth="1" min="8" max="8" width="28.71"/>
    <col customWidth="1" min="9" max="9" width="25.86"/>
    <col customWidth="1" min="10" max="10" width="11.43"/>
    <col customWidth="1" min="11" max="11" width="14.86"/>
    <col customWidth="1" min="12" max="26" width="11.43"/>
  </cols>
  <sheetData>
    <row r="1">
      <c r="A1" s="1" t="s">
        <v>14571</v>
      </c>
      <c r="B1" s="2"/>
      <c r="C1" s="2"/>
      <c r="D1" s="2"/>
      <c r="E1" s="2"/>
      <c r="F1" s="2"/>
      <c r="G1" s="2"/>
      <c r="H1" s="3"/>
      <c r="J1" s="602" t="s">
        <v>13638</v>
      </c>
      <c r="K1" s="603"/>
      <c r="L1" s="603"/>
      <c r="M1" s="603"/>
      <c r="N1" s="604"/>
    </row>
    <row r="2">
      <c r="A2" s="767" t="s">
        <v>2</v>
      </c>
      <c r="B2" s="768" t="s">
        <v>4</v>
      </c>
      <c r="C2" s="769" t="s">
        <v>5</v>
      </c>
      <c r="D2" s="770" t="s">
        <v>6</v>
      </c>
      <c r="E2" s="771" t="s">
        <v>13584</v>
      </c>
      <c r="F2" s="772" t="s">
        <v>8</v>
      </c>
      <c r="G2" s="773" t="s">
        <v>9</v>
      </c>
      <c r="H2" s="774" t="s">
        <v>10</v>
      </c>
      <c r="I2" s="612" t="s">
        <v>13639</v>
      </c>
      <c r="J2" s="613" t="s">
        <v>15</v>
      </c>
      <c r="K2" s="614" t="s">
        <v>14545</v>
      </c>
      <c r="L2" s="614" t="s">
        <v>13642</v>
      </c>
      <c r="M2" s="614" t="s">
        <v>13643</v>
      </c>
      <c r="N2" s="614" t="s">
        <v>13644</v>
      </c>
      <c r="O2" s="615" t="s">
        <v>13645</v>
      </c>
    </row>
    <row r="3">
      <c r="A3" s="73" t="s">
        <v>7852</v>
      </c>
      <c r="B3" s="349">
        <v>1.0</v>
      </c>
      <c r="C3" s="130">
        <v>44572.0</v>
      </c>
      <c r="D3" s="381" t="s">
        <v>1881</v>
      </c>
      <c r="E3" s="282" t="s">
        <v>8974</v>
      </c>
      <c r="F3" s="73" t="s">
        <v>1725</v>
      </c>
      <c r="G3" s="382"/>
      <c r="H3" s="284"/>
      <c r="I3" s="285"/>
      <c r="J3" s="97">
        <f t="shared" ref="J3:J1048" si="1">TODAY()</f>
        <v>46206</v>
      </c>
      <c r="K3" s="73">
        <f>'RESOLUCIONES 2022'!$C3-'RESOLUCIONES 2022'!$J3</f>
        <v>-1634</v>
      </c>
      <c r="L3" s="73"/>
      <c r="M3" s="73"/>
      <c r="N3" s="73"/>
      <c r="O3" s="73"/>
    </row>
    <row r="4">
      <c r="A4" s="73" t="s">
        <v>7852</v>
      </c>
      <c r="B4" s="351">
        <v>2.0</v>
      </c>
      <c r="C4" s="130">
        <v>44572.0</v>
      </c>
      <c r="D4" s="383" t="s">
        <v>3647</v>
      </c>
      <c r="E4" s="130" t="s">
        <v>8970</v>
      </c>
      <c r="F4" s="73" t="s">
        <v>1725</v>
      </c>
      <c r="G4" s="384"/>
      <c r="H4" s="287"/>
      <c r="I4" s="285"/>
      <c r="J4" s="97">
        <f t="shared" si="1"/>
        <v>46206</v>
      </c>
      <c r="K4" s="73">
        <f>'RESOLUCIONES 2022'!$C4-'RESOLUCIONES 2022'!$J4</f>
        <v>-1634</v>
      </c>
      <c r="L4" s="73"/>
      <c r="M4" s="73"/>
      <c r="N4" s="73"/>
      <c r="O4" s="73"/>
    </row>
    <row r="5">
      <c r="A5" s="73" t="s">
        <v>7852</v>
      </c>
      <c r="B5" s="351">
        <v>3.0</v>
      </c>
      <c r="C5" s="130">
        <v>44572.0</v>
      </c>
      <c r="D5" s="383" t="s">
        <v>2346</v>
      </c>
      <c r="E5" s="130" t="s">
        <v>8969</v>
      </c>
      <c r="F5" s="73" t="s">
        <v>1725</v>
      </c>
      <c r="G5" s="384"/>
      <c r="H5" s="287"/>
      <c r="I5" s="285"/>
      <c r="J5" s="97">
        <f t="shared" si="1"/>
        <v>46206</v>
      </c>
      <c r="K5" s="73">
        <f>'RESOLUCIONES 2022'!$C5-'RESOLUCIONES 2022'!$J5</f>
        <v>-1634</v>
      </c>
      <c r="L5" s="73"/>
      <c r="M5" s="73"/>
      <c r="N5" s="73"/>
      <c r="O5" s="73"/>
    </row>
    <row r="6">
      <c r="A6" s="73" t="s">
        <v>7852</v>
      </c>
      <c r="B6" s="351">
        <v>4.0</v>
      </c>
      <c r="C6" s="130">
        <v>44572.0</v>
      </c>
      <c r="D6" s="273" t="s">
        <v>6748</v>
      </c>
      <c r="E6" s="130" t="s">
        <v>8975</v>
      </c>
      <c r="F6" s="73" t="s">
        <v>1725</v>
      </c>
      <c r="G6" s="384"/>
      <c r="H6" s="287"/>
      <c r="I6" s="285"/>
      <c r="J6" s="97">
        <f t="shared" si="1"/>
        <v>46206</v>
      </c>
      <c r="K6" s="73">
        <f>'RESOLUCIONES 2022'!$C6-'RESOLUCIONES 2022'!$J6</f>
        <v>-1634</v>
      </c>
      <c r="L6" s="73"/>
      <c r="M6" s="73"/>
      <c r="N6" s="73"/>
      <c r="O6" s="73"/>
    </row>
    <row r="7">
      <c r="A7" s="73" t="s">
        <v>7852</v>
      </c>
      <c r="B7" s="349">
        <v>5.0</v>
      </c>
      <c r="C7" s="130">
        <v>44572.0</v>
      </c>
      <c r="D7" s="73" t="s">
        <v>5617</v>
      </c>
      <c r="E7" s="130" t="s">
        <v>8968</v>
      </c>
      <c r="F7" s="73" t="s">
        <v>1725</v>
      </c>
      <c r="G7" s="169"/>
      <c r="H7" s="287"/>
      <c r="I7" s="285"/>
      <c r="J7" s="97">
        <f t="shared" si="1"/>
        <v>46206</v>
      </c>
      <c r="K7" s="73">
        <f>'RESOLUCIONES 2022'!$C7-'RESOLUCIONES 2022'!$J7</f>
        <v>-1634</v>
      </c>
      <c r="L7" s="73"/>
      <c r="M7" s="73"/>
      <c r="N7" s="409"/>
      <c r="O7" s="73"/>
    </row>
    <row r="8">
      <c r="A8" s="73" t="s">
        <v>7852</v>
      </c>
      <c r="B8" s="351">
        <v>6.0</v>
      </c>
      <c r="C8" s="130">
        <v>44572.0</v>
      </c>
      <c r="D8" s="73" t="s">
        <v>8972</v>
      </c>
      <c r="E8" s="130" t="s">
        <v>8138</v>
      </c>
      <c r="F8" s="73" t="s">
        <v>1725</v>
      </c>
      <c r="G8" s="169"/>
      <c r="H8" s="287"/>
      <c r="I8" s="285"/>
      <c r="J8" s="97">
        <f t="shared" si="1"/>
        <v>46206</v>
      </c>
      <c r="K8" s="73">
        <f>'RESOLUCIONES 2022'!$C8-'RESOLUCIONES 2022'!$J8</f>
        <v>-1634</v>
      </c>
      <c r="L8" s="73"/>
      <c r="M8" s="73"/>
      <c r="N8" s="409"/>
      <c r="O8" s="73"/>
    </row>
    <row r="9">
      <c r="A9" s="73" t="s">
        <v>7852</v>
      </c>
      <c r="B9" s="351">
        <v>7.0</v>
      </c>
      <c r="C9" s="130">
        <v>44572.0</v>
      </c>
      <c r="D9" s="73" t="s">
        <v>5892</v>
      </c>
      <c r="E9" s="130" t="s">
        <v>8976</v>
      </c>
      <c r="F9" s="73" t="s">
        <v>1725</v>
      </c>
      <c r="G9" s="169"/>
      <c r="H9" s="287"/>
      <c r="I9" s="285"/>
      <c r="J9" s="97">
        <f t="shared" si="1"/>
        <v>46206</v>
      </c>
      <c r="K9" s="73">
        <f>'RESOLUCIONES 2022'!$C9-'RESOLUCIONES 2022'!$J9</f>
        <v>-1634</v>
      </c>
      <c r="L9" s="73"/>
      <c r="M9" s="73"/>
      <c r="N9" s="409"/>
      <c r="O9" s="73"/>
    </row>
    <row r="10">
      <c r="A10" s="73" t="s">
        <v>7852</v>
      </c>
      <c r="B10" s="351">
        <v>8.0</v>
      </c>
      <c r="C10" s="130">
        <v>44572.0</v>
      </c>
      <c r="D10" s="73" t="s">
        <v>8971</v>
      </c>
      <c r="E10" s="130" t="s">
        <v>8245</v>
      </c>
      <c r="F10" s="73" t="s">
        <v>1725</v>
      </c>
      <c r="G10" s="169"/>
      <c r="H10" s="287"/>
      <c r="I10" s="285"/>
      <c r="J10" s="97">
        <f t="shared" si="1"/>
        <v>46206</v>
      </c>
      <c r="K10" s="73">
        <f>'RESOLUCIONES 2022'!$C10-'RESOLUCIONES 2022'!$J10</f>
        <v>-1634</v>
      </c>
      <c r="L10" s="73"/>
      <c r="M10" s="73"/>
      <c r="N10" s="409"/>
      <c r="O10" s="73"/>
    </row>
    <row r="11">
      <c r="A11" s="73" t="s">
        <v>7852</v>
      </c>
      <c r="B11" s="349">
        <v>9.0</v>
      </c>
      <c r="C11" s="130">
        <v>44572.0</v>
      </c>
      <c r="D11" s="73" t="s">
        <v>3716</v>
      </c>
      <c r="E11" s="130" t="s">
        <v>3717</v>
      </c>
      <c r="F11" s="73" t="s">
        <v>1725</v>
      </c>
      <c r="G11" s="169"/>
      <c r="H11" s="287"/>
      <c r="I11" s="285"/>
      <c r="J11" s="97">
        <f t="shared" si="1"/>
        <v>46206</v>
      </c>
      <c r="K11" s="73">
        <f>'RESOLUCIONES 2022'!$C11-'RESOLUCIONES 2022'!$J11</f>
        <v>-1634</v>
      </c>
      <c r="L11" s="73"/>
      <c r="M11" s="73"/>
      <c r="N11" s="409"/>
      <c r="O11" s="73"/>
    </row>
    <row r="12">
      <c r="A12" s="73" t="s">
        <v>7852</v>
      </c>
      <c r="B12" s="351">
        <v>10.0</v>
      </c>
      <c r="C12" s="130">
        <v>44572.0</v>
      </c>
      <c r="D12" s="73" t="s">
        <v>8724</v>
      </c>
      <c r="E12" s="130" t="s">
        <v>8967</v>
      </c>
      <c r="F12" s="73" t="s">
        <v>1725</v>
      </c>
      <c r="G12" s="169"/>
      <c r="H12" s="287"/>
      <c r="I12" s="285"/>
      <c r="J12" s="97">
        <f t="shared" si="1"/>
        <v>46206</v>
      </c>
      <c r="K12" s="73">
        <f>'RESOLUCIONES 2022'!$C12-'RESOLUCIONES 2022'!$J12</f>
        <v>-1634</v>
      </c>
      <c r="L12" s="73"/>
      <c r="M12" s="73"/>
      <c r="N12" s="409"/>
      <c r="O12" s="73"/>
    </row>
    <row r="13">
      <c r="A13" s="73" t="s">
        <v>7852</v>
      </c>
      <c r="B13" s="351">
        <v>11.0</v>
      </c>
      <c r="C13" s="130">
        <v>44572.0</v>
      </c>
      <c r="D13" s="73" t="s">
        <v>8733</v>
      </c>
      <c r="E13" s="130" t="s">
        <v>8973</v>
      </c>
      <c r="F13" s="73" t="s">
        <v>1725</v>
      </c>
      <c r="G13" s="169"/>
      <c r="H13" s="287"/>
      <c r="I13" s="285"/>
      <c r="J13" s="97">
        <f t="shared" si="1"/>
        <v>46206</v>
      </c>
      <c r="K13" s="73">
        <f>'RESOLUCIONES 2022'!$C13-'RESOLUCIONES 2022'!$J13</f>
        <v>-1634</v>
      </c>
      <c r="L13" s="73"/>
      <c r="M13" s="73"/>
      <c r="N13" s="409"/>
      <c r="O13" s="73"/>
    </row>
    <row r="14">
      <c r="A14" s="73" t="s">
        <v>7852</v>
      </c>
      <c r="B14" s="351">
        <v>12.0</v>
      </c>
      <c r="C14" s="130">
        <v>44575.0</v>
      </c>
      <c r="D14" s="73" t="s">
        <v>7676</v>
      </c>
      <c r="E14" s="130" t="s">
        <v>8977</v>
      </c>
      <c r="F14" s="73" t="s">
        <v>8978</v>
      </c>
      <c r="G14" s="169" t="s">
        <v>7324</v>
      </c>
      <c r="H14" s="287"/>
      <c r="I14" s="285"/>
      <c r="J14" s="97">
        <f t="shared" si="1"/>
        <v>46206</v>
      </c>
      <c r="K14" s="73">
        <f>'RESOLUCIONES 2022'!$C14-'RESOLUCIONES 2022'!$J14</f>
        <v>-1631</v>
      </c>
      <c r="L14" s="73"/>
      <c r="M14" s="73"/>
      <c r="N14" s="409"/>
      <c r="O14" s="73"/>
    </row>
    <row r="15">
      <c r="A15" s="73" t="s">
        <v>7852</v>
      </c>
      <c r="B15" s="349">
        <v>13.0</v>
      </c>
      <c r="C15" s="130">
        <v>44589.0</v>
      </c>
      <c r="D15" s="73" t="s">
        <v>2589</v>
      </c>
      <c r="E15" s="130" t="s">
        <v>8979</v>
      </c>
      <c r="F15" s="73" t="s">
        <v>8980</v>
      </c>
      <c r="G15" s="169" t="s">
        <v>2066</v>
      </c>
      <c r="H15" s="287"/>
      <c r="I15" s="285"/>
      <c r="J15" s="97">
        <f t="shared" si="1"/>
        <v>46206</v>
      </c>
      <c r="K15" s="73">
        <f>'RESOLUCIONES 2022'!$C15-'RESOLUCIONES 2022'!$J15</f>
        <v>-1617</v>
      </c>
      <c r="L15" s="73"/>
      <c r="M15" s="73"/>
      <c r="N15" s="409"/>
      <c r="O15" s="73"/>
    </row>
    <row r="16">
      <c r="A16" s="73" t="s">
        <v>7852</v>
      </c>
      <c r="B16" s="351">
        <v>14.0</v>
      </c>
      <c r="C16" s="130">
        <v>44589.0</v>
      </c>
      <c r="D16" s="73" t="s">
        <v>6748</v>
      </c>
      <c r="E16" s="130" t="s">
        <v>8975</v>
      </c>
      <c r="F16" s="73" t="s">
        <v>8980</v>
      </c>
      <c r="G16" s="169" t="s">
        <v>8981</v>
      </c>
      <c r="H16" s="287"/>
      <c r="I16" s="285"/>
      <c r="J16" s="97">
        <f t="shared" si="1"/>
        <v>46206</v>
      </c>
      <c r="K16" s="73">
        <f>'RESOLUCIONES 2022'!$C16-'RESOLUCIONES 2022'!$J16</f>
        <v>-1617</v>
      </c>
      <c r="L16" s="73"/>
      <c r="M16" s="73"/>
      <c r="N16" s="409"/>
      <c r="O16" s="73"/>
    </row>
    <row r="17">
      <c r="A17" s="73" t="s">
        <v>7852</v>
      </c>
      <c r="B17" s="351">
        <v>15.0</v>
      </c>
      <c r="C17" s="130">
        <v>44589.0</v>
      </c>
      <c r="D17" s="73" t="s">
        <v>6242</v>
      </c>
      <c r="E17" s="130" t="s">
        <v>7189</v>
      </c>
      <c r="F17" s="73" t="s">
        <v>8980</v>
      </c>
      <c r="G17" s="169" t="s">
        <v>4966</v>
      </c>
      <c r="H17" s="287"/>
      <c r="I17" s="285"/>
      <c r="J17" s="97">
        <f t="shared" si="1"/>
        <v>46206</v>
      </c>
      <c r="K17" s="73">
        <f>'RESOLUCIONES 2022'!$C17-'RESOLUCIONES 2022'!$J17</f>
        <v>-1617</v>
      </c>
      <c r="L17" s="73"/>
      <c r="M17" s="73"/>
      <c r="N17" s="409"/>
      <c r="O17" s="73"/>
    </row>
    <row r="18">
      <c r="A18" s="73" t="s">
        <v>7852</v>
      </c>
      <c r="B18" s="739">
        <v>16.0</v>
      </c>
      <c r="C18" s="130">
        <v>44592.0</v>
      </c>
      <c r="D18" s="297" t="s">
        <v>7426</v>
      </c>
      <c r="E18" s="290" t="s">
        <v>8989</v>
      </c>
      <c r="F18" s="73" t="s">
        <v>6388</v>
      </c>
      <c r="G18" s="291"/>
      <c r="H18" s="292"/>
      <c r="I18" s="293"/>
      <c r="J18" s="97">
        <f t="shared" si="1"/>
        <v>46206</v>
      </c>
      <c r="K18" s="73">
        <f>'RESOLUCIONES 2022'!$C18-'RESOLUCIONES 2022'!$J18</f>
        <v>-1614</v>
      </c>
      <c r="L18" s="73"/>
      <c r="M18" s="73"/>
      <c r="N18" s="409"/>
      <c r="O18" s="73"/>
    </row>
    <row r="19">
      <c r="A19" s="73" t="s">
        <v>7852</v>
      </c>
      <c r="B19" s="351">
        <v>17.0</v>
      </c>
      <c r="C19" s="130">
        <v>44592.0</v>
      </c>
      <c r="D19" s="73" t="s">
        <v>7078</v>
      </c>
      <c r="E19" s="130" t="s">
        <v>8616</v>
      </c>
      <c r="F19" s="73" t="s">
        <v>6388</v>
      </c>
      <c r="G19" s="169"/>
      <c r="H19" s="287"/>
      <c r="I19" s="285"/>
      <c r="J19" s="97">
        <f t="shared" si="1"/>
        <v>46206</v>
      </c>
      <c r="K19" s="73">
        <f>'RESOLUCIONES 2022'!$C19-'RESOLUCIONES 2022'!$J19</f>
        <v>-1614</v>
      </c>
      <c r="L19" s="21"/>
      <c r="M19" s="21"/>
      <c r="N19" s="21"/>
      <c r="O19" s="21"/>
    </row>
    <row r="20">
      <c r="A20" s="73" t="s">
        <v>7852</v>
      </c>
      <c r="B20" s="349">
        <v>18.0</v>
      </c>
      <c r="C20" s="130">
        <v>44592.0</v>
      </c>
      <c r="D20" s="73" t="s">
        <v>7265</v>
      </c>
      <c r="E20" s="130" t="s">
        <v>8991</v>
      </c>
      <c r="F20" s="73" t="s">
        <v>6388</v>
      </c>
      <c r="G20" s="169"/>
      <c r="H20" s="287"/>
      <c r="I20" s="285"/>
      <c r="J20" s="97">
        <f t="shared" si="1"/>
        <v>46206</v>
      </c>
      <c r="K20" s="73">
        <f>'RESOLUCIONES 2022'!$C20-'RESOLUCIONES 2022'!$J20</f>
        <v>-1614</v>
      </c>
      <c r="L20" s="21"/>
      <c r="M20" s="21"/>
      <c r="N20" s="21"/>
      <c r="O20" s="21"/>
    </row>
    <row r="21" ht="15.75" customHeight="1">
      <c r="A21" s="73" t="s">
        <v>7852</v>
      </c>
      <c r="B21" s="351">
        <v>19.0</v>
      </c>
      <c r="C21" s="130">
        <v>44592.0</v>
      </c>
      <c r="D21" s="73" t="s">
        <v>8248</v>
      </c>
      <c r="E21" s="130" t="s">
        <v>7546</v>
      </c>
      <c r="F21" s="73" t="s">
        <v>6388</v>
      </c>
      <c r="G21" s="169"/>
      <c r="H21" s="287"/>
      <c r="I21" s="285"/>
      <c r="J21" s="97">
        <f t="shared" si="1"/>
        <v>46206</v>
      </c>
      <c r="K21" s="73">
        <f>'RESOLUCIONES 2022'!$C21-'RESOLUCIONES 2022'!$J21</f>
        <v>-1614</v>
      </c>
      <c r="L21" s="21"/>
      <c r="M21" s="21"/>
      <c r="N21" s="21"/>
      <c r="O21" s="21"/>
    </row>
    <row r="22" ht="15.75" customHeight="1">
      <c r="A22" s="73" t="s">
        <v>7852</v>
      </c>
      <c r="B22" s="351">
        <v>20.0</v>
      </c>
      <c r="C22" s="130">
        <v>44592.0</v>
      </c>
      <c r="D22" s="73" t="s">
        <v>7191</v>
      </c>
      <c r="E22" s="130" t="s">
        <v>7192</v>
      </c>
      <c r="F22" s="73" t="s">
        <v>6388</v>
      </c>
      <c r="G22" s="169"/>
      <c r="H22" s="287"/>
      <c r="I22" s="285"/>
      <c r="J22" s="97">
        <f t="shared" si="1"/>
        <v>46206</v>
      </c>
      <c r="K22" s="73">
        <f>'RESOLUCIONES 2022'!$C22-'RESOLUCIONES 2022'!$J22</f>
        <v>-1614</v>
      </c>
      <c r="L22" s="21"/>
      <c r="M22" s="21"/>
      <c r="N22" s="21"/>
      <c r="O22" s="21"/>
    </row>
    <row r="23" ht="15.75" customHeight="1">
      <c r="A23" s="73"/>
      <c r="B23" s="739">
        <v>21.0</v>
      </c>
      <c r="C23" s="130">
        <v>44592.0</v>
      </c>
      <c r="D23" s="73" t="s">
        <v>7676</v>
      </c>
      <c r="E23" s="130" t="s">
        <v>7677</v>
      </c>
      <c r="F23" s="73" t="s">
        <v>1313</v>
      </c>
      <c r="G23" s="169" t="s">
        <v>7324</v>
      </c>
      <c r="H23" s="287"/>
      <c r="I23" s="285"/>
      <c r="J23" s="97">
        <f t="shared" si="1"/>
        <v>46206</v>
      </c>
      <c r="K23" s="73">
        <f>'RESOLUCIONES 2022'!$C23-'RESOLUCIONES 2022'!$J23</f>
        <v>-1614</v>
      </c>
      <c r="L23" s="21"/>
      <c r="M23" s="21"/>
      <c r="N23" s="21"/>
      <c r="O23" s="21"/>
    </row>
    <row r="24" ht="15.75" customHeight="1">
      <c r="A24" s="73"/>
      <c r="B24" s="351">
        <v>22.0</v>
      </c>
      <c r="C24" s="130">
        <v>44592.0</v>
      </c>
      <c r="D24" s="73" t="s">
        <v>8842</v>
      </c>
      <c r="E24" s="130" t="s">
        <v>8843</v>
      </c>
      <c r="F24" s="73" t="s">
        <v>1313</v>
      </c>
      <c r="G24" s="169" t="s">
        <v>8882</v>
      </c>
      <c r="H24" s="287"/>
      <c r="I24" s="285"/>
      <c r="J24" s="97">
        <f t="shared" si="1"/>
        <v>46206</v>
      </c>
      <c r="K24" s="73">
        <f>'RESOLUCIONES 2022'!$C24-'RESOLUCIONES 2022'!$J24</f>
        <v>-1614</v>
      </c>
      <c r="L24" s="21"/>
      <c r="M24" s="21"/>
      <c r="N24" s="21"/>
      <c r="O24" s="21"/>
    </row>
    <row r="25" ht="15.75" customHeight="1">
      <c r="A25" s="73"/>
      <c r="B25" s="349">
        <v>23.0</v>
      </c>
      <c r="C25" s="130">
        <v>44592.0</v>
      </c>
      <c r="D25" s="73" t="s">
        <v>8883</v>
      </c>
      <c r="E25" s="130" t="s">
        <v>8982</v>
      </c>
      <c r="F25" s="73" t="s">
        <v>1313</v>
      </c>
      <c r="G25" s="169" t="s">
        <v>8882</v>
      </c>
      <c r="H25" s="287"/>
      <c r="I25" s="285"/>
      <c r="J25" s="97">
        <f t="shared" si="1"/>
        <v>46206</v>
      </c>
      <c r="K25" s="73">
        <f>'RESOLUCIONES 2022'!$C25-'RESOLUCIONES 2022'!$J25</f>
        <v>-1614</v>
      </c>
      <c r="L25" s="21"/>
      <c r="M25" s="21"/>
      <c r="N25" s="21"/>
      <c r="O25" s="21"/>
    </row>
    <row r="26" ht="15.75" customHeight="1">
      <c r="A26" s="73"/>
      <c r="B26" s="351">
        <v>24.0</v>
      </c>
      <c r="C26" s="130">
        <v>44592.0</v>
      </c>
      <c r="D26" s="73" t="s">
        <v>8983</v>
      </c>
      <c r="E26" s="130" t="s">
        <v>8984</v>
      </c>
      <c r="F26" s="73" t="s">
        <v>1313</v>
      </c>
      <c r="G26" s="169" t="s">
        <v>8882</v>
      </c>
      <c r="H26" s="287"/>
      <c r="I26" s="285"/>
      <c r="J26" s="97">
        <f t="shared" si="1"/>
        <v>46206</v>
      </c>
      <c r="K26" s="73">
        <f>'RESOLUCIONES 2022'!$C26-'RESOLUCIONES 2022'!$J26</f>
        <v>-1614</v>
      </c>
      <c r="L26" s="21"/>
      <c r="M26" s="21"/>
      <c r="N26" s="21"/>
      <c r="O26" s="21"/>
    </row>
    <row r="27" ht="15.75" customHeight="1">
      <c r="A27" s="73"/>
      <c r="B27" s="351">
        <v>25.0</v>
      </c>
      <c r="C27" s="130">
        <v>44592.0</v>
      </c>
      <c r="D27" s="73" t="s">
        <v>8887</v>
      </c>
      <c r="E27" s="130" t="s">
        <v>8985</v>
      </c>
      <c r="F27" s="73" t="s">
        <v>1313</v>
      </c>
      <c r="G27" s="169" t="s">
        <v>8882</v>
      </c>
      <c r="H27" s="287"/>
      <c r="I27" s="285"/>
      <c r="J27" s="97">
        <f t="shared" si="1"/>
        <v>46206</v>
      </c>
      <c r="K27" s="73">
        <f>'RESOLUCIONES 2022'!$C27-'RESOLUCIONES 2022'!$J27</f>
        <v>-1614</v>
      </c>
      <c r="L27" s="21"/>
      <c r="M27" s="21"/>
      <c r="N27" s="21"/>
      <c r="O27" s="21"/>
    </row>
    <row r="28" ht="15.75" customHeight="1">
      <c r="A28" s="73"/>
      <c r="B28" s="739">
        <v>26.0</v>
      </c>
      <c r="C28" s="130">
        <v>44592.0</v>
      </c>
      <c r="D28" s="73" t="s">
        <v>8889</v>
      </c>
      <c r="E28" s="130" t="s">
        <v>8986</v>
      </c>
      <c r="F28" s="73" t="s">
        <v>1313</v>
      </c>
      <c r="G28" s="169" t="s">
        <v>8882</v>
      </c>
      <c r="H28" s="287"/>
      <c r="I28" s="285"/>
      <c r="J28" s="97">
        <f t="shared" si="1"/>
        <v>46206</v>
      </c>
      <c r="K28" s="73">
        <f>'RESOLUCIONES 2022'!$C28-'RESOLUCIONES 2022'!$J28</f>
        <v>-1614</v>
      </c>
      <c r="L28" s="21"/>
      <c r="M28" s="21"/>
      <c r="N28" s="21"/>
      <c r="O28" s="21"/>
    </row>
    <row r="29" ht="15.75" customHeight="1">
      <c r="A29" s="73"/>
      <c r="B29" s="351">
        <v>27.0</v>
      </c>
      <c r="C29" s="130">
        <v>44592.0</v>
      </c>
      <c r="D29" s="73" t="s">
        <v>8893</v>
      </c>
      <c r="E29" s="130" t="s">
        <v>8988</v>
      </c>
      <c r="F29" s="73" t="s">
        <v>1313</v>
      </c>
      <c r="G29" s="169" t="s">
        <v>8882</v>
      </c>
      <c r="H29" s="287"/>
      <c r="I29" s="285"/>
      <c r="J29" s="97">
        <f t="shared" si="1"/>
        <v>46206</v>
      </c>
      <c r="K29" s="73">
        <f>'RESOLUCIONES 2022'!$C29-'RESOLUCIONES 2022'!$J29</f>
        <v>-1614</v>
      </c>
      <c r="L29" s="21"/>
      <c r="M29" s="21"/>
      <c r="N29" s="21"/>
      <c r="O29" s="21"/>
    </row>
    <row r="30" ht="15.75" customHeight="1">
      <c r="A30" s="73"/>
      <c r="B30" s="349">
        <v>28.0</v>
      </c>
      <c r="C30" s="130">
        <v>44592.0</v>
      </c>
      <c r="D30" s="73" t="s">
        <v>8898</v>
      </c>
      <c r="E30" s="130" t="s">
        <v>8424</v>
      </c>
      <c r="F30" s="73" t="s">
        <v>1313</v>
      </c>
      <c r="G30" s="169" t="s">
        <v>8882</v>
      </c>
      <c r="H30" s="287"/>
      <c r="I30" s="285"/>
      <c r="J30" s="97">
        <f t="shared" si="1"/>
        <v>46206</v>
      </c>
      <c r="K30" s="73">
        <f>'RESOLUCIONES 2022'!$C30-'RESOLUCIONES 2022'!$J30</f>
        <v>-1614</v>
      </c>
      <c r="L30" s="21"/>
      <c r="M30" s="21"/>
      <c r="N30" s="21"/>
      <c r="O30" s="21"/>
    </row>
    <row r="31" ht="15.75" customHeight="1">
      <c r="A31" s="73"/>
      <c r="B31" s="351">
        <v>29.0</v>
      </c>
      <c r="C31" s="130">
        <v>44592.0</v>
      </c>
      <c r="D31" s="73" t="s">
        <v>8898</v>
      </c>
      <c r="E31" s="130" t="s">
        <v>8424</v>
      </c>
      <c r="F31" s="73" t="s">
        <v>1313</v>
      </c>
      <c r="G31" s="169" t="s">
        <v>8882</v>
      </c>
      <c r="H31" s="287"/>
      <c r="I31" s="285"/>
      <c r="J31" s="97">
        <f t="shared" si="1"/>
        <v>46206</v>
      </c>
      <c r="K31" s="73">
        <f>'RESOLUCIONES 2022'!$C31-'RESOLUCIONES 2022'!$J31</f>
        <v>-1614</v>
      </c>
      <c r="L31" s="21"/>
      <c r="M31" s="21"/>
      <c r="N31" s="21"/>
      <c r="O31" s="21"/>
    </row>
    <row r="32" ht="15.75" customHeight="1">
      <c r="A32" s="73"/>
      <c r="B32" s="351">
        <v>30.0</v>
      </c>
      <c r="C32" s="130">
        <v>44592.0</v>
      </c>
      <c r="D32" s="73" t="s">
        <v>1796</v>
      </c>
      <c r="E32" s="130" t="s">
        <v>8413</v>
      </c>
      <c r="F32" s="73" t="s">
        <v>1313</v>
      </c>
      <c r="G32" s="169" t="s">
        <v>8882</v>
      </c>
      <c r="H32" s="287"/>
      <c r="I32" s="285"/>
      <c r="J32" s="97">
        <f t="shared" si="1"/>
        <v>46206</v>
      </c>
      <c r="K32" s="73">
        <f>'RESOLUCIONES 2022'!$C32-'RESOLUCIONES 2022'!$J32</f>
        <v>-1614</v>
      </c>
      <c r="L32" s="21"/>
      <c r="M32" s="21"/>
      <c r="N32" s="21"/>
      <c r="O32" s="21"/>
    </row>
    <row r="33" ht="15.75" customHeight="1">
      <c r="A33" s="73"/>
      <c r="B33" s="739">
        <v>31.0</v>
      </c>
      <c r="C33" s="130">
        <v>44592.0</v>
      </c>
      <c r="D33" s="73" t="s">
        <v>8428</v>
      </c>
      <c r="E33" s="130" t="s">
        <v>8429</v>
      </c>
      <c r="F33" s="73" t="s">
        <v>1313</v>
      </c>
      <c r="G33" s="169" t="s">
        <v>8882</v>
      </c>
      <c r="H33" s="287"/>
      <c r="I33" s="285"/>
      <c r="J33" s="97">
        <f t="shared" si="1"/>
        <v>46206</v>
      </c>
      <c r="K33" s="73">
        <f>'RESOLUCIONES 2022'!$C33-'RESOLUCIONES 2022'!$J33</f>
        <v>-1614</v>
      </c>
      <c r="L33" s="21"/>
      <c r="M33" s="21"/>
      <c r="N33" s="21"/>
      <c r="O33" s="21"/>
    </row>
    <row r="34" ht="15.75" customHeight="1">
      <c r="A34" s="73"/>
      <c r="B34" s="351">
        <v>32.0</v>
      </c>
      <c r="C34" s="130">
        <v>44592.0</v>
      </c>
      <c r="D34" s="73" t="s">
        <v>8430</v>
      </c>
      <c r="E34" s="130" t="s">
        <v>8431</v>
      </c>
      <c r="F34" s="73" t="s">
        <v>1313</v>
      </c>
      <c r="G34" s="169" t="s">
        <v>8882</v>
      </c>
      <c r="H34" s="287"/>
      <c r="I34" s="285"/>
      <c r="J34" s="97">
        <f t="shared" si="1"/>
        <v>46206</v>
      </c>
      <c r="K34" s="73">
        <f>'RESOLUCIONES 2022'!$C34-'RESOLUCIONES 2022'!$J34</f>
        <v>-1614</v>
      </c>
      <c r="L34" s="21"/>
      <c r="M34" s="21"/>
      <c r="N34" s="21"/>
      <c r="O34" s="21"/>
    </row>
    <row r="35" ht="15.75" customHeight="1">
      <c r="A35" s="73"/>
      <c r="B35" s="349">
        <v>33.0</v>
      </c>
      <c r="C35" s="130">
        <v>44592.0</v>
      </c>
      <c r="D35" s="73" t="s">
        <v>8990</v>
      </c>
      <c r="E35" s="130" t="s">
        <v>8474</v>
      </c>
      <c r="F35" s="73" t="s">
        <v>1313</v>
      </c>
      <c r="G35" s="169" t="s">
        <v>3048</v>
      </c>
      <c r="H35" s="287"/>
      <c r="I35" s="285"/>
      <c r="J35" s="97">
        <f t="shared" si="1"/>
        <v>46206</v>
      </c>
      <c r="K35" s="73">
        <f>'RESOLUCIONES 2022'!$C35-'RESOLUCIONES 2022'!$J35</f>
        <v>-1614</v>
      </c>
      <c r="L35" s="21"/>
      <c r="M35" s="21"/>
      <c r="N35" s="21"/>
      <c r="O35" s="21"/>
    </row>
    <row r="36" ht="15.75" customHeight="1">
      <c r="A36" s="73"/>
      <c r="B36" s="351">
        <v>34.0</v>
      </c>
      <c r="C36" s="130">
        <v>44592.0</v>
      </c>
      <c r="D36" s="73" t="s">
        <v>5002</v>
      </c>
      <c r="E36" s="130" t="s">
        <v>8987</v>
      </c>
      <c r="F36" s="73" t="s">
        <v>1313</v>
      </c>
      <c r="G36" s="169" t="s">
        <v>7384</v>
      </c>
      <c r="H36" s="287"/>
      <c r="I36" s="285"/>
      <c r="J36" s="97">
        <f t="shared" si="1"/>
        <v>46206</v>
      </c>
      <c r="K36" s="73">
        <f>'RESOLUCIONES 2022'!$C36-'RESOLUCIONES 2022'!$J36</f>
        <v>-1614</v>
      </c>
      <c r="L36" s="21"/>
      <c r="M36" s="21"/>
      <c r="N36" s="21"/>
      <c r="O36" s="21"/>
    </row>
    <row r="37" ht="15.75" customHeight="1">
      <c r="A37" s="73"/>
      <c r="B37" s="351">
        <v>35.0</v>
      </c>
      <c r="C37" s="130">
        <v>44592.0</v>
      </c>
      <c r="D37" s="73" t="s">
        <v>8639</v>
      </c>
      <c r="E37" s="130" t="s">
        <v>8640</v>
      </c>
      <c r="F37" s="73" t="s">
        <v>1313</v>
      </c>
      <c r="G37" s="169" t="s">
        <v>6979</v>
      </c>
      <c r="H37" s="287"/>
      <c r="I37" s="285"/>
      <c r="J37" s="97">
        <f t="shared" si="1"/>
        <v>46206</v>
      </c>
      <c r="K37" s="73">
        <f>'RESOLUCIONES 2022'!$C37-'RESOLUCIONES 2022'!$J37</f>
        <v>-1614</v>
      </c>
      <c r="L37" s="21"/>
      <c r="M37" s="21"/>
      <c r="N37" s="21"/>
      <c r="O37" s="21"/>
    </row>
    <row r="38" ht="15.75" customHeight="1">
      <c r="A38" s="73" t="s">
        <v>7852</v>
      </c>
      <c r="B38" s="351">
        <v>36.0</v>
      </c>
      <c r="C38" s="130">
        <v>44595.0</v>
      </c>
      <c r="D38" s="73" t="s">
        <v>7706</v>
      </c>
      <c r="E38" s="130" t="s">
        <v>9000</v>
      </c>
      <c r="F38" s="73" t="s">
        <v>6388</v>
      </c>
      <c r="G38" s="169"/>
      <c r="H38" s="287"/>
      <c r="I38" s="285"/>
      <c r="J38" s="97">
        <f t="shared" si="1"/>
        <v>46206</v>
      </c>
      <c r="K38" s="73">
        <f>'RESOLUCIONES 2022'!$C38-'RESOLUCIONES 2022'!$J38</f>
        <v>-1611</v>
      </c>
      <c r="L38" s="21"/>
      <c r="M38" s="21"/>
      <c r="N38" s="21"/>
      <c r="O38" s="21"/>
    </row>
    <row r="39" ht="15.75" customHeight="1">
      <c r="A39" s="73" t="s">
        <v>7852</v>
      </c>
      <c r="B39" s="739">
        <v>37.0</v>
      </c>
      <c r="C39" s="130">
        <v>44595.0</v>
      </c>
      <c r="D39" s="73" t="s">
        <v>8686</v>
      </c>
      <c r="E39" s="130" t="s">
        <v>8803</v>
      </c>
      <c r="F39" s="73" t="s">
        <v>6388</v>
      </c>
      <c r="G39" s="169"/>
      <c r="H39" s="287"/>
      <c r="I39" s="285"/>
      <c r="J39" s="97">
        <f t="shared" si="1"/>
        <v>46206</v>
      </c>
      <c r="K39" s="73">
        <f>'RESOLUCIONES 2022'!$C39-'RESOLUCIONES 2022'!$J39</f>
        <v>-1611</v>
      </c>
      <c r="L39" s="21"/>
      <c r="M39" s="21"/>
      <c r="N39" s="21"/>
      <c r="O39" s="21"/>
    </row>
    <row r="40" ht="15.75" customHeight="1">
      <c r="A40" s="73" t="s">
        <v>7852</v>
      </c>
      <c r="B40" s="351">
        <v>38.0</v>
      </c>
      <c r="C40" s="130">
        <v>44595.0</v>
      </c>
      <c r="D40" s="73" t="s">
        <v>7308</v>
      </c>
      <c r="E40" s="130" t="s">
        <v>7502</v>
      </c>
      <c r="F40" s="73" t="s">
        <v>6388</v>
      </c>
      <c r="G40" s="169"/>
      <c r="H40" s="287"/>
      <c r="I40" s="285"/>
      <c r="J40" s="97">
        <f t="shared" si="1"/>
        <v>46206</v>
      </c>
      <c r="K40" s="73">
        <f>'RESOLUCIONES 2022'!$C40-'RESOLUCIONES 2022'!$J40</f>
        <v>-1611</v>
      </c>
      <c r="L40" s="21"/>
      <c r="M40" s="21"/>
      <c r="N40" s="21"/>
      <c r="O40" s="21"/>
    </row>
    <row r="41" ht="15.75" customHeight="1">
      <c r="A41" s="73" t="s">
        <v>7852</v>
      </c>
      <c r="B41" s="349">
        <v>39.0</v>
      </c>
      <c r="C41" s="130">
        <v>44595.0</v>
      </c>
      <c r="D41" s="73" t="s">
        <v>1727</v>
      </c>
      <c r="E41" s="130" t="s">
        <v>8674</v>
      </c>
      <c r="F41" s="73" t="s">
        <v>6388</v>
      </c>
      <c r="G41" s="169"/>
      <c r="H41" s="287"/>
      <c r="I41" s="285"/>
      <c r="J41" s="97">
        <f t="shared" si="1"/>
        <v>46206</v>
      </c>
      <c r="K41" s="73">
        <f>'RESOLUCIONES 2022'!$C41-'RESOLUCIONES 2022'!$J41</f>
        <v>-1611</v>
      </c>
      <c r="L41" s="21"/>
      <c r="M41" s="21"/>
      <c r="N41" s="21"/>
      <c r="O41" s="21"/>
    </row>
    <row r="42" ht="15.75" customHeight="1">
      <c r="A42" s="73" t="s">
        <v>7852</v>
      </c>
      <c r="B42" s="351">
        <v>40.0</v>
      </c>
      <c r="C42" s="130">
        <v>44595.0</v>
      </c>
      <c r="D42" s="73" t="s">
        <v>8994</v>
      </c>
      <c r="E42" s="130" t="s">
        <v>8995</v>
      </c>
      <c r="F42" s="73" t="s">
        <v>18</v>
      </c>
      <c r="G42" s="169" t="s">
        <v>8996</v>
      </c>
      <c r="H42" s="287"/>
      <c r="I42" s="285"/>
      <c r="J42" s="97">
        <f t="shared" si="1"/>
        <v>46206</v>
      </c>
      <c r="K42" s="73">
        <f>'RESOLUCIONES 2022'!$C42-'RESOLUCIONES 2022'!$J42</f>
        <v>-1611</v>
      </c>
      <c r="L42" s="21"/>
      <c r="M42" s="21"/>
      <c r="N42" s="21"/>
      <c r="O42" s="21"/>
    </row>
    <row r="43" ht="15.75" customHeight="1">
      <c r="A43" s="73" t="s">
        <v>7852</v>
      </c>
      <c r="B43" s="351">
        <v>41.0</v>
      </c>
      <c r="C43" s="130">
        <v>44595.0</v>
      </c>
      <c r="D43" s="73" t="s">
        <v>9001</v>
      </c>
      <c r="E43" s="130" t="s">
        <v>9002</v>
      </c>
      <c r="F43" s="73" t="s">
        <v>18</v>
      </c>
      <c r="G43" s="169" t="s">
        <v>7324</v>
      </c>
      <c r="H43" s="287"/>
      <c r="I43" s="285"/>
      <c r="J43" s="97">
        <f t="shared" si="1"/>
        <v>46206</v>
      </c>
      <c r="K43" s="73">
        <f>'RESOLUCIONES 2022'!$C43-'RESOLUCIONES 2022'!$J43</f>
        <v>-1611</v>
      </c>
      <c r="L43" s="21"/>
      <c r="M43" s="21"/>
      <c r="N43" s="21"/>
      <c r="O43" s="21"/>
    </row>
    <row r="44" ht="15.75" customHeight="1">
      <c r="A44" s="73" t="s">
        <v>7852</v>
      </c>
      <c r="B44" s="351">
        <v>42.0</v>
      </c>
      <c r="C44" s="130">
        <v>44595.0</v>
      </c>
      <c r="D44" s="73" t="s">
        <v>8992</v>
      </c>
      <c r="E44" s="130" t="s">
        <v>8993</v>
      </c>
      <c r="F44" s="73" t="s">
        <v>18</v>
      </c>
      <c r="G44" s="169" t="s">
        <v>2663</v>
      </c>
      <c r="H44" s="287"/>
      <c r="I44" s="285"/>
      <c r="J44" s="97">
        <f t="shared" si="1"/>
        <v>46206</v>
      </c>
      <c r="K44" s="73">
        <f>'RESOLUCIONES 2022'!$C44-'RESOLUCIONES 2022'!$J44</f>
        <v>-1611</v>
      </c>
      <c r="L44" s="21"/>
      <c r="M44" s="21"/>
      <c r="N44" s="21"/>
      <c r="O44" s="21"/>
    </row>
    <row r="45" ht="15.75" customHeight="1">
      <c r="A45" s="73" t="s">
        <v>7852</v>
      </c>
      <c r="B45" s="739">
        <v>43.0</v>
      </c>
      <c r="C45" s="130">
        <v>44595.0</v>
      </c>
      <c r="D45" s="73" t="s">
        <v>9006</v>
      </c>
      <c r="E45" s="130" t="s">
        <v>9007</v>
      </c>
      <c r="F45" s="73" t="s">
        <v>18</v>
      </c>
      <c r="G45" s="169" t="s">
        <v>8501</v>
      </c>
      <c r="H45" s="287"/>
      <c r="I45" s="285"/>
      <c r="J45" s="97">
        <f t="shared" si="1"/>
        <v>46206</v>
      </c>
      <c r="K45" s="73">
        <f>'RESOLUCIONES 2022'!$C45-'RESOLUCIONES 2022'!$J45</f>
        <v>-1611</v>
      </c>
      <c r="L45" s="21"/>
      <c r="M45" s="21"/>
      <c r="N45" s="21"/>
      <c r="O45" s="21"/>
    </row>
    <row r="46" ht="15.75" customHeight="1">
      <c r="A46" s="73" t="s">
        <v>7852</v>
      </c>
      <c r="B46" s="351">
        <v>44.0</v>
      </c>
      <c r="C46" s="130">
        <v>44595.0</v>
      </c>
      <c r="D46" s="73" t="s">
        <v>9008</v>
      </c>
      <c r="E46" s="130" t="s">
        <v>9009</v>
      </c>
      <c r="F46" s="73" t="s">
        <v>18</v>
      </c>
      <c r="G46" s="169" t="s">
        <v>8653</v>
      </c>
      <c r="H46" s="287"/>
      <c r="I46" s="285"/>
      <c r="J46" s="97">
        <f t="shared" si="1"/>
        <v>46206</v>
      </c>
      <c r="K46" s="73">
        <f>'RESOLUCIONES 2022'!$C46-'RESOLUCIONES 2022'!$J46</f>
        <v>-1611</v>
      </c>
      <c r="L46" s="21"/>
      <c r="M46" s="21"/>
      <c r="N46" s="21"/>
      <c r="O46" s="21"/>
    </row>
    <row r="47" ht="15.75" customHeight="1">
      <c r="A47" s="73" t="s">
        <v>7852</v>
      </c>
      <c r="B47" s="349">
        <v>45.0</v>
      </c>
      <c r="C47" s="130">
        <v>44595.0</v>
      </c>
      <c r="D47" s="73" t="s">
        <v>4793</v>
      </c>
      <c r="E47" s="130" t="s">
        <v>9005</v>
      </c>
      <c r="F47" s="73" t="s">
        <v>18</v>
      </c>
      <c r="G47" s="169" t="s">
        <v>1407</v>
      </c>
      <c r="H47" s="287"/>
      <c r="I47" s="285"/>
      <c r="J47" s="97">
        <f t="shared" si="1"/>
        <v>46206</v>
      </c>
      <c r="K47" s="73">
        <f>'RESOLUCIONES 2022'!$C47-'RESOLUCIONES 2022'!$J47</f>
        <v>-1611</v>
      </c>
      <c r="L47" s="21"/>
      <c r="M47" s="21"/>
      <c r="N47" s="21"/>
      <c r="O47" s="21"/>
    </row>
    <row r="48" ht="15.75" customHeight="1">
      <c r="A48" s="73" t="s">
        <v>7852</v>
      </c>
      <c r="B48" s="351">
        <v>46.0</v>
      </c>
      <c r="C48" s="130">
        <v>44595.0</v>
      </c>
      <c r="D48" s="73" t="s">
        <v>4079</v>
      </c>
      <c r="E48" s="130" t="s">
        <v>8999</v>
      </c>
      <c r="F48" s="73" t="s">
        <v>18</v>
      </c>
      <c r="G48" s="169" t="s">
        <v>3572</v>
      </c>
      <c r="H48" s="287"/>
      <c r="I48" s="285"/>
      <c r="J48" s="97">
        <f t="shared" si="1"/>
        <v>46206</v>
      </c>
      <c r="K48" s="73">
        <f>'RESOLUCIONES 2022'!$C48-'RESOLUCIONES 2022'!$J48</f>
        <v>-1611</v>
      </c>
      <c r="L48" s="21"/>
      <c r="M48" s="21"/>
      <c r="N48" s="21"/>
      <c r="O48" s="21"/>
    </row>
    <row r="49" ht="15.75" customHeight="1">
      <c r="A49" s="73" t="s">
        <v>7852</v>
      </c>
      <c r="B49" s="351">
        <v>47.0</v>
      </c>
      <c r="C49" s="130">
        <v>44595.0</v>
      </c>
      <c r="D49" s="73" t="s">
        <v>9003</v>
      </c>
      <c r="E49" s="130" t="s">
        <v>9004</v>
      </c>
      <c r="F49" s="73" t="s">
        <v>18</v>
      </c>
      <c r="G49" s="169" t="s">
        <v>8852</v>
      </c>
      <c r="H49" s="287"/>
      <c r="I49" s="285"/>
      <c r="J49" s="97">
        <f t="shared" si="1"/>
        <v>46206</v>
      </c>
      <c r="K49" s="73">
        <f>'RESOLUCIONES 2022'!$C49-'RESOLUCIONES 2022'!$J49</f>
        <v>-1611</v>
      </c>
      <c r="L49" s="21"/>
      <c r="M49" s="21"/>
      <c r="N49" s="21"/>
      <c r="O49" s="21"/>
    </row>
    <row r="50" ht="15.75" customHeight="1">
      <c r="A50" s="73" t="s">
        <v>7852</v>
      </c>
      <c r="B50" s="351">
        <v>48.0</v>
      </c>
      <c r="C50" s="130">
        <v>44595.0</v>
      </c>
      <c r="D50" s="73" t="s">
        <v>8997</v>
      </c>
      <c r="E50" s="130" t="s">
        <v>8998</v>
      </c>
      <c r="F50" s="73" t="s">
        <v>18</v>
      </c>
      <c r="G50" s="169" t="s">
        <v>4601</v>
      </c>
      <c r="H50" s="287"/>
      <c r="I50" s="285"/>
      <c r="J50" s="97">
        <f t="shared" si="1"/>
        <v>46206</v>
      </c>
      <c r="K50" s="73">
        <f>'RESOLUCIONES 2022'!$C50-'RESOLUCIONES 2022'!$J50</f>
        <v>-1611</v>
      </c>
      <c r="L50" s="21"/>
      <c r="M50" s="21"/>
      <c r="N50" s="21"/>
      <c r="O50" s="21"/>
    </row>
    <row r="51" ht="15.75" customHeight="1">
      <c r="A51" s="73" t="s">
        <v>7852</v>
      </c>
      <c r="B51" s="351">
        <v>49.0</v>
      </c>
      <c r="C51" s="130">
        <v>44595.0</v>
      </c>
      <c r="D51" s="73" t="s">
        <v>8643</v>
      </c>
      <c r="E51" s="130" t="s">
        <v>4159</v>
      </c>
      <c r="F51" s="73" t="s">
        <v>131</v>
      </c>
      <c r="G51" s="169"/>
      <c r="H51" s="287"/>
      <c r="I51" s="285"/>
      <c r="J51" s="97">
        <f t="shared" si="1"/>
        <v>46206</v>
      </c>
      <c r="K51" s="73">
        <f>'RESOLUCIONES 2022'!$C51-'RESOLUCIONES 2022'!$J51</f>
        <v>-1611</v>
      </c>
      <c r="L51" s="21"/>
      <c r="M51" s="21"/>
      <c r="N51" s="21"/>
      <c r="O51" s="21"/>
    </row>
    <row r="52" ht="15.75" customHeight="1">
      <c r="A52" s="73" t="s">
        <v>7852</v>
      </c>
      <c r="B52" s="351">
        <v>50.0</v>
      </c>
      <c r="C52" s="130">
        <v>44596.0</v>
      </c>
      <c r="D52" s="73" t="s">
        <v>7740</v>
      </c>
      <c r="E52" s="130" t="s">
        <v>7741</v>
      </c>
      <c r="F52" s="73" t="s">
        <v>6597</v>
      </c>
      <c r="G52" s="169"/>
      <c r="H52" s="287"/>
      <c r="I52" s="285"/>
      <c r="J52" s="97">
        <f t="shared" si="1"/>
        <v>46206</v>
      </c>
      <c r="K52" s="73">
        <f>'RESOLUCIONES 2022'!$C52-'RESOLUCIONES 2022'!$J52</f>
        <v>-1610</v>
      </c>
      <c r="L52" s="21"/>
      <c r="M52" s="21"/>
      <c r="N52" s="21"/>
      <c r="O52" s="21"/>
    </row>
    <row r="53" ht="15.75" customHeight="1">
      <c r="A53" s="73" t="s">
        <v>7852</v>
      </c>
      <c r="B53" s="349">
        <v>51.0</v>
      </c>
      <c r="C53" s="130">
        <v>44596.0</v>
      </c>
      <c r="D53" s="73" t="s">
        <v>8938</v>
      </c>
      <c r="E53" s="130" t="s">
        <v>9015</v>
      </c>
      <c r="F53" s="73" t="s">
        <v>6597</v>
      </c>
      <c r="G53" s="169"/>
      <c r="H53" s="287"/>
      <c r="I53" s="285"/>
      <c r="J53" s="97">
        <f t="shared" si="1"/>
        <v>46206</v>
      </c>
      <c r="K53" s="73">
        <f>'RESOLUCIONES 2022'!$C53-'RESOLUCIONES 2022'!$J53</f>
        <v>-1610</v>
      </c>
      <c r="L53" s="21"/>
      <c r="M53" s="21"/>
      <c r="N53" s="21"/>
      <c r="O53" s="21"/>
    </row>
    <row r="54" ht="15.75" customHeight="1">
      <c r="A54" s="73" t="s">
        <v>7852</v>
      </c>
      <c r="B54" s="351">
        <v>52.0</v>
      </c>
      <c r="C54" s="130">
        <v>44596.0</v>
      </c>
      <c r="D54" s="73" t="s">
        <v>9016</v>
      </c>
      <c r="E54" s="130" t="s">
        <v>7704</v>
      </c>
      <c r="F54" s="73" t="s">
        <v>6597</v>
      </c>
      <c r="G54" s="169"/>
      <c r="H54" s="287"/>
      <c r="I54" s="285"/>
      <c r="J54" s="97">
        <f t="shared" si="1"/>
        <v>46206</v>
      </c>
      <c r="K54" s="73">
        <f>'RESOLUCIONES 2022'!$C54-'RESOLUCIONES 2022'!$J54</f>
        <v>-1610</v>
      </c>
      <c r="L54" s="21"/>
      <c r="M54" s="21"/>
      <c r="N54" s="21"/>
      <c r="O54" s="21"/>
    </row>
    <row r="55" ht="15.75" customHeight="1">
      <c r="A55" s="73" t="s">
        <v>7852</v>
      </c>
      <c r="B55" s="351">
        <v>53.0</v>
      </c>
      <c r="C55" s="130">
        <v>44596.0</v>
      </c>
      <c r="D55" s="73" t="s">
        <v>9022</v>
      </c>
      <c r="E55" s="130" t="s">
        <v>9023</v>
      </c>
      <c r="F55" s="73" t="s">
        <v>6597</v>
      </c>
      <c r="G55" s="169"/>
      <c r="H55" s="287"/>
      <c r="I55" s="285"/>
      <c r="J55" s="97">
        <f t="shared" si="1"/>
        <v>46206</v>
      </c>
      <c r="K55" s="73">
        <f>'RESOLUCIONES 2022'!$C55-'RESOLUCIONES 2022'!$J55</f>
        <v>-1610</v>
      </c>
      <c r="L55" s="21"/>
      <c r="M55" s="21"/>
      <c r="N55" s="21"/>
      <c r="O55" s="21"/>
    </row>
    <row r="56" ht="15.75" customHeight="1">
      <c r="A56" s="73" t="s">
        <v>7852</v>
      </c>
      <c r="B56" s="351">
        <v>54.0</v>
      </c>
      <c r="C56" s="130">
        <v>44596.0</v>
      </c>
      <c r="D56" s="73" t="s">
        <v>9012</v>
      </c>
      <c r="E56" s="130" t="s">
        <v>9013</v>
      </c>
      <c r="F56" s="73" t="s">
        <v>6597</v>
      </c>
      <c r="G56" s="169"/>
      <c r="H56" s="287"/>
      <c r="I56" s="285"/>
      <c r="J56" s="97">
        <f t="shared" si="1"/>
        <v>46206</v>
      </c>
      <c r="K56" s="73">
        <f>'RESOLUCIONES 2022'!$C56-'RESOLUCIONES 2022'!$J56</f>
        <v>-1610</v>
      </c>
      <c r="L56" s="21"/>
      <c r="M56" s="21"/>
      <c r="N56" s="21"/>
      <c r="O56" s="21"/>
    </row>
    <row r="57" ht="15.75" customHeight="1">
      <c r="A57" s="73" t="s">
        <v>7852</v>
      </c>
      <c r="B57" s="739">
        <v>55.0</v>
      </c>
      <c r="C57" s="130">
        <v>44596.0</v>
      </c>
      <c r="D57" s="73" t="s">
        <v>9024</v>
      </c>
      <c r="E57" s="130" t="s">
        <v>9025</v>
      </c>
      <c r="F57" s="73" t="s">
        <v>6597</v>
      </c>
      <c r="G57" s="169"/>
      <c r="H57" s="287"/>
      <c r="I57" s="285"/>
      <c r="J57" s="97">
        <f t="shared" si="1"/>
        <v>46206</v>
      </c>
      <c r="K57" s="73">
        <f>'RESOLUCIONES 2022'!$C57-'RESOLUCIONES 2022'!$J57</f>
        <v>-1610</v>
      </c>
      <c r="L57" s="21"/>
      <c r="M57" s="21"/>
      <c r="N57" s="21"/>
      <c r="O57" s="21"/>
    </row>
    <row r="58" ht="15.75" customHeight="1">
      <c r="A58" s="73" t="s">
        <v>7852</v>
      </c>
      <c r="B58" s="351">
        <v>56.0</v>
      </c>
      <c r="C58" s="130">
        <v>44596.0</v>
      </c>
      <c r="D58" s="73" t="s">
        <v>9019</v>
      </c>
      <c r="E58" s="130" t="s">
        <v>9020</v>
      </c>
      <c r="F58" s="73" t="s">
        <v>6597</v>
      </c>
      <c r="G58" s="169"/>
      <c r="H58" s="287"/>
      <c r="I58" s="285"/>
      <c r="J58" s="97">
        <f t="shared" si="1"/>
        <v>46206</v>
      </c>
      <c r="K58" s="73">
        <f>'RESOLUCIONES 2022'!$C58-'RESOLUCIONES 2022'!$J58</f>
        <v>-1610</v>
      </c>
      <c r="L58" s="21"/>
      <c r="M58" s="21"/>
      <c r="N58" s="21"/>
      <c r="O58" s="21"/>
    </row>
    <row r="59" ht="15.75" customHeight="1">
      <c r="A59" s="73" t="s">
        <v>7852</v>
      </c>
      <c r="B59" s="349">
        <v>57.0</v>
      </c>
      <c r="C59" s="130">
        <v>44596.0</v>
      </c>
      <c r="D59" s="73" t="s">
        <v>9017</v>
      </c>
      <c r="E59" s="130" t="s">
        <v>9018</v>
      </c>
      <c r="F59" s="73" t="s">
        <v>6597</v>
      </c>
      <c r="G59" s="169"/>
      <c r="H59" s="287"/>
      <c r="I59" s="285"/>
      <c r="J59" s="97">
        <f t="shared" si="1"/>
        <v>46206</v>
      </c>
      <c r="K59" s="73">
        <f>'RESOLUCIONES 2022'!$C59-'RESOLUCIONES 2022'!$J59</f>
        <v>-1610</v>
      </c>
      <c r="L59" s="21"/>
      <c r="M59" s="21"/>
      <c r="N59" s="21"/>
      <c r="O59" s="21"/>
    </row>
    <row r="60" ht="15.75" customHeight="1">
      <c r="A60" s="73" t="s">
        <v>7852</v>
      </c>
      <c r="B60" s="351">
        <v>58.0</v>
      </c>
      <c r="C60" s="130">
        <v>44596.0</v>
      </c>
      <c r="D60" s="73" t="s">
        <v>8729</v>
      </c>
      <c r="E60" s="130" t="s">
        <v>9026</v>
      </c>
      <c r="F60" s="73" t="s">
        <v>6597</v>
      </c>
      <c r="G60" s="169"/>
      <c r="H60" s="287"/>
      <c r="I60" s="285"/>
      <c r="J60" s="97">
        <f t="shared" si="1"/>
        <v>46206</v>
      </c>
      <c r="K60" s="73">
        <f>'RESOLUCIONES 2022'!$C60-'RESOLUCIONES 2022'!$J60</f>
        <v>-1610</v>
      </c>
      <c r="L60" s="21"/>
      <c r="M60" s="21"/>
      <c r="N60" s="21"/>
      <c r="O60" s="21"/>
    </row>
    <row r="61" ht="15.75" customHeight="1">
      <c r="A61" s="73" t="s">
        <v>7852</v>
      </c>
      <c r="B61" s="351">
        <v>59.0</v>
      </c>
      <c r="C61" s="130">
        <v>44596.0</v>
      </c>
      <c r="D61" s="73" t="s">
        <v>8850</v>
      </c>
      <c r="E61" s="130" t="s">
        <v>9014</v>
      </c>
      <c r="F61" s="73" t="s">
        <v>6597</v>
      </c>
      <c r="G61" s="169"/>
      <c r="H61" s="287"/>
      <c r="I61" s="285"/>
      <c r="J61" s="97">
        <f t="shared" si="1"/>
        <v>46206</v>
      </c>
      <c r="K61" s="73">
        <f>'RESOLUCIONES 2022'!$C61-'RESOLUCIONES 2022'!$J61</f>
        <v>-1610</v>
      </c>
      <c r="L61" s="21"/>
      <c r="M61" s="21"/>
      <c r="N61" s="21"/>
      <c r="O61" s="21"/>
    </row>
    <row r="62" ht="15.75" customHeight="1">
      <c r="A62" s="73" t="s">
        <v>7852</v>
      </c>
      <c r="B62" s="351">
        <v>60.0</v>
      </c>
      <c r="C62" s="130">
        <v>44596.0</v>
      </c>
      <c r="D62" s="73" t="s">
        <v>8652</v>
      </c>
      <c r="E62" s="130" t="s">
        <v>9021</v>
      </c>
      <c r="F62" s="73" t="s">
        <v>6597</v>
      </c>
      <c r="G62" s="169"/>
      <c r="H62" s="287"/>
      <c r="I62" s="285"/>
      <c r="J62" s="97">
        <f t="shared" si="1"/>
        <v>46206</v>
      </c>
      <c r="K62" s="73">
        <f>'RESOLUCIONES 2022'!$C62-'RESOLUCIONES 2022'!$J62</f>
        <v>-1610</v>
      </c>
      <c r="L62" s="21"/>
      <c r="M62" s="21"/>
      <c r="N62" s="21"/>
      <c r="O62" s="21"/>
    </row>
    <row r="63" ht="15.75" customHeight="1">
      <c r="A63" s="73" t="s">
        <v>7852</v>
      </c>
      <c r="B63" s="739">
        <v>61.0</v>
      </c>
      <c r="C63" s="130">
        <v>44596.0</v>
      </c>
      <c r="D63" s="73" t="s">
        <v>4383</v>
      </c>
      <c r="E63" s="130" t="s">
        <v>8342</v>
      </c>
      <c r="F63" s="73" t="s">
        <v>6597</v>
      </c>
      <c r="G63" s="169"/>
      <c r="H63" s="287"/>
      <c r="I63" s="285"/>
      <c r="J63" s="97">
        <f t="shared" si="1"/>
        <v>46206</v>
      </c>
      <c r="K63" s="73">
        <f>'RESOLUCIONES 2022'!$C63-'RESOLUCIONES 2022'!$J63</f>
        <v>-1610</v>
      </c>
      <c r="L63" s="21"/>
      <c r="M63" s="21"/>
      <c r="N63" s="21"/>
      <c r="O63" s="21"/>
    </row>
    <row r="64" ht="15.75" customHeight="1">
      <c r="A64" s="73" t="s">
        <v>7852</v>
      </c>
      <c r="B64" s="351">
        <v>62.0</v>
      </c>
      <c r="C64" s="130">
        <v>44596.0</v>
      </c>
      <c r="D64" s="73" t="s">
        <v>9010</v>
      </c>
      <c r="E64" s="130" t="s">
        <v>9011</v>
      </c>
      <c r="F64" s="73" t="s">
        <v>6597</v>
      </c>
      <c r="G64" s="169"/>
      <c r="H64" s="287"/>
      <c r="I64" s="285"/>
      <c r="J64" s="97">
        <f t="shared" si="1"/>
        <v>46206</v>
      </c>
      <c r="K64" s="73">
        <f>'RESOLUCIONES 2022'!$C64-'RESOLUCIONES 2022'!$J64</f>
        <v>-1610</v>
      </c>
      <c r="L64" s="21"/>
      <c r="M64" s="21"/>
      <c r="N64" s="21"/>
      <c r="O64" s="21"/>
    </row>
    <row r="65" ht="15.75" customHeight="1">
      <c r="A65" s="73" t="s">
        <v>7852</v>
      </c>
      <c r="B65" s="349">
        <v>63.0</v>
      </c>
      <c r="C65" s="130">
        <v>44596.0</v>
      </c>
      <c r="D65" s="73" t="s">
        <v>8654</v>
      </c>
      <c r="E65" s="130" t="s">
        <v>9027</v>
      </c>
      <c r="F65" s="73" t="s">
        <v>6597</v>
      </c>
      <c r="G65" s="169"/>
      <c r="H65" s="287"/>
      <c r="I65" s="285"/>
      <c r="J65" s="97">
        <f t="shared" si="1"/>
        <v>46206</v>
      </c>
      <c r="K65" s="73">
        <f>'RESOLUCIONES 2022'!$C65-'RESOLUCIONES 2022'!$J65</f>
        <v>-1610</v>
      </c>
      <c r="L65" s="21"/>
      <c r="M65" s="21"/>
      <c r="N65" s="21"/>
      <c r="O65" s="21"/>
    </row>
    <row r="66" ht="15.75" customHeight="1">
      <c r="A66" s="73" t="s">
        <v>7852</v>
      </c>
      <c r="B66" s="784">
        <v>64.0</v>
      </c>
      <c r="C66" s="130">
        <v>44599.0</v>
      </c>
      <c r="D66" s="73" t="s">
        <v>9031</v>
      </c>
      <c r="E66" s="130" t="s">
        <v>9032</v>
      </c>
      <c r="F66" s="73" t="s">
        <v>18</v>
      </c>
      <c r="G66" s="169" t="s">
        <v>4601</v>
      </c>
      <c r="H66" s="287"/>
      <c r="I66" s="285"/>
      <c r="J66" s="97">
        <f t="shared" si="1"/>
        <v>46206</v>
      </c>
      <c r="K66" s="73">
        <f>'RESOLUCIONES 2022'!$C66-'RESOLUCIONES 2022'!$J66</f>
        <v>-1607</v>
      </c>
      <c r="L66" s="21"/>
      <c r="M66" s="21"/>
      <c r="N66" s="21"/>
      <c r="O66" s="21"/>
    </row>
    <row r="67" ht="15.75" customHeight="1">
      <c r="A67" s="73" t="s">
        <v>7852</v>
      </c>
      <c r="B67" s="351">
        <v>65.0</v>
      </c>
      <c r="C67" s="130">
        <v>44599.0</v>
      </c>
      <c r="D67" s="73" t="s">
        <v>9028</v>
      </c>
      <c r="E67" s="130" t="s">
        <v>9029</v>
      </c>
      <c r="F67" s="73" t="s">
        <v>18</v>
      </c>
      <c r="G67" s="169" t="s">
        <v>4642</v>
      </c>
      <c r="H67" s="287"/>
      <c r="I67" s="285"/>
      <c r="J67" s="97">
        <f t="shared" si="1"/>
        <v>46206</v>
      </c>
      <c r="K67" s="73">
        <f>'RESOLUCIONES 2022'!$C67-'RESOLUCIONES 2022'!$J67</f>
        <v>-1607</v>
      </c>
      <c r="L67" s="21"/>
      <c r="M67" s="21"/>
      <c r="N67" s="21"/>
      <c r="O67" s="21"/>
    </row>
    <row r="68" ht="15.75" customHeight="1">
      <c r="A68" s="73" t="s">
        <v>7852</v>
      </c>
      <c r="B68" s="424">
        <v>66.0</v>
      </c>
      <c r="C68" s="130">
        <v>44599.0</v>
      </c>
      <c r="D68" s="73" t="s">
        <v>6993</v>
      </c>
      <c r="E68" s="130" t="s">
        <v>8782</v>
      </c>
      <c r="F68" s="73" t="s">
        <v>1200</v>
      </c>
      <c r="G68" s="169"/>
      <c r="H68" s="287"/>
      <c r="I68" s="285"/>
      <c r="J68" s="97">
        <f t="shared" si="1"/>
        <v>46206</v>
      </c>
      <c r="K68" s="73">
        <f>'RESOLUCIONES 2022'!$C68-'RESOLUCIONES 2022'!$J68</f>
        <v>-1607</v>
      </c>
      <c r="L68" s="21"/>
      <c r="M68" s="21"/>
      <c r="N68" s="21"/>
      <c r="O68" s="21"/>
    </row>
    <row r="69" ht="15.75" customHeight="1">
      <c r="A69" s="73" t="s">
        <v>7852</v>
      </c>
      <c r="B69" s="739">
        <v>67.0</v>
      </c>
      <c r="C69" s="130">
        <v>44599.0</v>
      </c>
      <c r="D69" s="73" t="s">
        <v>2323</v>
      </c>
      <c r="E69" s="130" t="s">
        <v>3065</v>
      </c>
      <c r="F69" s="73" t="s">
        <v>7469</v>
      </c>
      <c r="G69" s="169"/>
      <c r="H69" s="287"/>
      <c r="I69" s="285"/>
      <c r="J69" s="97">
        <f t="shared" si="1"/>
        <v>46206</v>
      </c>
      <c r="K69" s="73">
        <f>'RESOLUCIONES 2022'!$C69-'RESOLUCIONES 2022'!$J69</f>
        <v>-1607</v>
      </c>
      <c r="L69" s="21"/>
      <c r="M69" s="21"/>
      <c r="N69" s="21"/>
      <c r="O69" s="21"/>
    </row>
    <row r="70" ht="15.75" customHeight="1">
      <c r="A70" s="73" t="s">
        <v>7852</v>
      </c>
      <c r="B70" s="351">
        <v>68.0</v>
      </c>
      <c r="C70" s="130">
        <v>44599.0</v>
      </c>
      <c r="D70" s="73" t="s">
        <v>3043</v>
      </c>
      <c r="E70" s="130" t="s">
        <v>9035</v>
      </c>
      <c r="F70" s="73" t="s">
        <v>7469</v>
      </c>
      <c r="G70" s="169"/>
      <c r="H70" s="287"/>
      <c r="I70" s="285"/>
      <c r="J70" s="97">
        <f t="shared" si="1"/>
        <v>46206</v>
      </c>
      <c r="K70" s="73">
        <f>'RESOLUCIONES 2022'!$C70-'RESOLUCIONES 2022'!$J70</f>
        <v>-1607</v>
      </c>
      <c r="L70" s="21"/>
      <c r="M70" s="21"/>
      <c r="N70" s="21"/>
      <c r="O70" s="21"/>
    </row>
    <row r="71" ht="15.75" customHeight="1">
      <c r="A71" s="73" t="s">
        <v>7852</v>
      </c>
      <c r="B71" s="349">
        <v>69.0</v>
      </c>
      <c r="C71" s="130">
        <v>44599.0</v>
      </c>
      <c r="D71" s="73" t="s">
        <v>3747</v>
      </c>
      <c r="E71" s="130" t="s">
        <v>9034</v>
      </c>
      <c r="F71" s="73" t="s">
        <v>7469</v>
      </c>
      <c r="G71" s="169"/>
      <c r="H71" s="287"/>
      <c r="I71" s="285"/>
      <c r="J71" s="97">
        <f t="shared" si="1"/>
        <v>46206</v>
      </c>
      <c r="K71" s="73">
        <f>'RESOLUCIONES 2022'!$C71-'RESOLUCIONES 2022'!$J71</f>
        <v>-1607</v>
      </c>
      <c r="L71" s="21"/>
      <c r="M71" s="21"/>
      <c r="N71" s="21"/>
      <c r="O71" s="21"/>
    </row>
    <row r="72" ht="15.75" customHeight="1">
      <c r="A72" s="73" t="s">
        <v>7852</v>
      </c>
      <c r="B72" s="351">
        <v>70.0</v>
      </c>
      <c r="C72" s="130">
        <v>44599.0</v>
      </c>
      <c r="D72" s="73" t="s">
        <v>3723</v>
      </c>
      <c r="E72" s="130" t="s">
        <v>9030</v>
      </c>
      <c r="F72" s="73" t="s">
        <v>7469</v>
      </c>
      <c r="G72" s="169"/>
      <c r="H72" s="287"/>
      <c r="I72" s="285"/>
      <c r="J72" s="97">
        <f t="shared" si="1"/>
        <v>46206</v>
      </c>
      <c r="K72" s="73">
        <f>'RESOLUCIONES 2022'!$C72-'RESOLUCIONES 2022'!$J72</f>
        <v>-1607</v>
      </c>
      <c r="L72" s="21"/>
      <c r="M72" s="21"/>
      <c r="N72" s="21"/>
      <c r="O72" s="21"/>
    </row>
    <row r="73" ht="15.75" customHeight="1">
      <c r="A73" s="73" t="s">
        <v>7852</v>
      </c>
      <c r="B73" s="351">
        <v>71.0</v>
      </c>
      <c r="C73" s="130">
        <v>44599.0</v>
      </c>
      <c r="D73" s="73" t="s">
        <v>3762</v>
      </c>
      <c r="E73" s="130" t="s">
        <v>8770</v>
      </c>
      <c r="F73" s="73" t="s">
        <v>2923</v>
      </c>
      <c r="G73" s="169" t="s">
        <v>14572</v>
      </c>
      <c r="H73" s="287" t="s">
        <v>2151</v>
      </c>
      <c r="I73" s="285" t="s">
        <v>14573</v>
      </c>
      <c r="J73" s="97">
        <f t="shared" si="1"/>
        <v>46206</v>
      </c>
      <c r="K73" s="73">
        <f>'RESOLUCIONES 2022'!$C73-'RESOLUCIONES 2022'!$J73</f>
        <v>-1607</v>
      </c>
      <c r="L73" s="21"/>
      <c r="M73" s="21"/>
      <c r="N73" s="21"/>
      <c r="O73" s="21"/>
    </row>
    <row r="74" ht="15.75" customHeight="1">
      <c r="A74" s="73" t="s">
        <v>7852</v>
      </c>
      <c r="B74" s="351">
        <v>72.0</v>
      </c>
      <c r="C74" s="130">
        <v>44599.0</v>
      </c>
      <c r="D74" s="73" t="s">
        <v>1711</v>
      </c>
      <c r="E74" s="130" t="s">
        <v>8534</v>
      </c>
      <c r="F74" s="73" t="s">
        <v>2923</v>
      </c>
      <c r="G74" s="169" t="s">
        <v>14574</v>
      </c>
      <c r="H74" s="287" t="s">
        <v>4749</v>
      </c>
      <c r="I74" s="285" t="s">
        <v>14575</v>
      </c>
      <c r="J74" s="97">
        <f t="shared" si="1"/>
        <v>46206</v>
      </c>
      <c r="K74" s="73">
        <f>'RESOLUCIONES 2022'!$C74-'RESOLUCIONES 2022'!$J74</f>
        <v>-1607</v>
      </c>
      <c r="L74" s="21"/>
      <c r="M74" s="21"/>
      <c r="N74" s="21"/>
      <c r="O74" s="21"/>
    </row>
    <row r="75" ht="15.75" customHeight="1">
      <c r="A75" s="73" t="s">
        <v>7852</v>
      </c>
      <c r="B75" s="739">
        <v>73.0</v>
      </c>
      <c r="C75" s="130">
        <v>44599.0</v>
      </c>
      <c r="D75" s="73" t="s">
        <v>8085</v>
      </c>
      <c r="E75" s="130" t="s">
        <v>8763</v>
      </c>
      <c r="F75" s="73" t="s">
        <v>2923</v>
      </c>
      <c r="G75" s="169"/>
      <c r="H75" s="287"/>
      <c r="I75" s="285"/>
      <c r="J75" s="97">
        <f t="shared" si="1"/>
        <v>46206</v>
      </c>
      <c r="K75" s="73">
        <f>'RESOLUCIONES 2022'!$C75-'RESOLUCIONES 2022'!$J75</f>
        <v>-1607</v>
      </c>
      <c r="L75" s="21"/>
      <c r="M75" s="21"/>
      <c r="N75" s="21"/>
      <c r="O75" s="21"/>
    </row>
    <row r="76" ht="15.75" customHeight="1">
      <c r="A76" s="73" t="s">
        <v>7852</v>
      </c>
      <c r="B76" s="351">
        <v>74.0</v>
      </c>
      <c r="C76" s="130">
        <v>44599.0</v>
      </c>
      <c r="D76" s="73" t="s">
        <v>8682</v>
      </c>
      <c r="E76" s="130" t="s">
        <v>8798</v>
      </c>
      <c r="F76" s="73" t="s">
        <v>2923</v>
      </c>
      <c r="G76" s="169"/>
      <c r="H76" s="287"/>
      <c r="I76" s="285"/>
      <c r="J76" s="97">
        <f t="shared" si="1"/>
        <v>46206</v>
      </c>
      <c r="K76" s="73">
        <f>'RESOLUCIONES 2022'!$C76-'RESOLUCIONES 2022'!$J76</f>
        <v>-1607</v>
      </c>
      <c r="L76" s="21"/>
      <c r="M76" s="21"/>
      <c r="N76" s="21"/>
      <c r="O76" s="21"/>
    </row>
    <row r="77" ht="15.75" customHeight="1">
      <c r="A77" s="73" t="s">
        <v>7852</v>
      </c>
      <c r="B77" s="349">
        <v>75.0</v>
      </c>
      <c r="C77" s="130">
        <v>44599.0</v>
      </c>
      <c r="D77" s="73" t="s">
        <v>8664</v>
      </c>
      <c r="E77" s="130" t="s">
        <v>8792</v>
      </c>
      <c r="F77" s="73" t="s">
        <v>2923</v>
      </c>
      <c r="G77" s="169"/>
      <c r="H77" s="287"/>
      <c r="I77" s="285"/>
      <c r="J77" s="97">
        <f t="shared" si="1"/>
        <v>46206</v>
      </c>
      <c r="K77" s="73">
        <f>'RESOLUCIONES 2022'!$C77-'RESOLUCIONES 2022'!$J77</f>
        <v>-1607</v>
      </c>
      <c r="L77" s="21"/>
      <c r="M77" s="21"/>
      <c r="N77" s="21"/>
      <c r="O77" s="21"/>
    </row>
    <row r="78" ht="15.75" customHeight="1">
      <c r="A78" s="73" t="s">
        <v>7852</v>
      </c>
      <c r="B78" s="351">
        <v>76.0</v>
      </c>
      <c r="C78" s="130">
        <v>44599.0</v>
      </c>
      <c r="D78" s="73" t="s">
        <v>8187</v>
      </c>
      <c r="E78" s="130" t="s">
        <v>8107</v>
      </c>
      <c r="F78" s="73" t="s">
        <v>2923</v>
      </c>
      <c r="G78" s="169"/>
      <c r="H78" s="287"/>
      <c r="I78" s="285"/>
      <c r="J78" s="97">
        <f t="shared" si="1"/>
        <v>46206</v>
      </c>
      <c r="K78" s="73">
        <f>'RESOLUCIONES 2022'!$C78-'RESOLUCIONES 2022'!$J78</f>
        <v>-1607</v>
      </c>
      <c r="L78" s="21"/>
      <c r="M78" s="21"/>
      <c r="N78" s="21"/>
      <c r="O78" s="21"/>
    </row>
    <row r="79" ht="15.75" customHeight="1">
      <c r="A79" s="73" t="s">
        <v>7852</v>
      </c>
      <c r="B79" s="351">
        <v>77.0</v>
      </c>
      <c r="C79" s="130">
        <v>44599.0</v>
      </c>
      <c r="D79" s="73" t="s">
        <v>8690</v>
      </c>
      <c r="E79" s="130" t="s">
        <v>8806</v>
      </c>
      <c r="F79" s="73" t="s">
        <v>2923</v>
      </c>
      <c r="G79" s="169"/>
      <c r="H79" s="287"/>
      <c r="I79" s="285"/>
      <c r="J79" s="97">
        <f t="shared" si="1"/>
        <v>46206</v>
      </c>
      <c r="K79" s="73">
        <f>'RESOLUCIONES 2022'!$C79-'RESOLUCIONES 2022'!$J79</f>
        <v>-1607</v>
      </c>
      <c r="L79" s="21"/>
      <c r="M79" s="21"/>
      <c r="N79" s="21"/>
      <c r="O79" s="21"/>
    </row>
    <row r="80" ht="15.75" customHeight="1">
      <c r="A80" s="73" t="s">
        <v>7852</v>
      </c>
      <c r="B80" s="351">
        <v>78.0</v>
      </c>
      <c r="C80" s="130">
        <v>44599.0</v>
      </c>
      <c r="D80" s="73" t="s">
        <v>8409</v>
      </c>
      <c r="E80" s="130" t="s">
        <v>8410</v>
      </c>
      <c r="F80" s="73" t="s">
        <v>2923</v>
      </c>
      <c r="G80" s="169"/>
      <c r="H80" s="287"/>
      <c r="I80" s="285"/>
      <c r="J80" s="97">
        <f t="shared" si="1"/>
        <v>46206</v>
      </c>
      <c r="K80" s="73">
        <f>'RESOLUCIONES 2022'!$C80-'RESOLUCIONES 2022'!$J80</f>
        <v>-1607</v>
      </c>
      <c r="L80" s="21"/>
      <c r="M80" s="21"/>
      <c r="N80" s="21"/>
      <c r="O80" s="21"/>
    </row>
    <row r="81" ht="15.75" customHeight="1">
      <c r="A81" s="73" t="s">
        <v>7852</v>
      </c>
      <c r="B81" s="739">
        <v>79.0</v>
      </c>
      <c r="C81" s="130">
        <v>44599.0</v>
      </c>
      <c r="D81" s="73" t="s">
        <v>8812</v>
      </c>
      <c r="E81" s="130" t="s">
        <v>8813</v>
      </c>
      <c r="F81" s="73" t="s">
        <v>2923</v>
      </c>
      <c r="G81" s="169"/>
      <c r="H81" s="287"/>
      <c r="I81" s="285"/>
      <c r="J81" s="97">
        <f t="shared" si="1"/>
        <v>46206</v>
      </c>
      <c r="K81" s="73">
        <f>'RESOLUCIONES 2022'!$C81-'RESOLUCIONES 2022'!$J81</f>
        <v>-1607</v>
      </c>
      <c r="L81" s="21"/>
      <c r="M81" s="21"/>
      <c r="N81" s="21"/>
      <c r="O81" s="21"/>
    </row>
    <row r="82" ht="15.75" customHeight="1">
      <c r="A82" s="73" t="s">
        <v>7852</v>
      </c>
      <c r="B82" s="351">
        <v>80.0</v>
      </c>
      <c r="C82" s="130">
        <v>44599.0</v>
      </c>
      <c r="D82" s="73" t="s">
        <v>9033</v>
      </c>
      <c r="E82" s="130" t="s">
        <v>8802</v>
      </c>
      <c r="F82" s="73" t="s">
        <v>2923</v>
      </c>
      <c r="G82" s="169"/>
      <c r="H82" s="287"/>
      <c r="I82" s="285"/>
      <c r="J82" s="97">
        <f t="shared" si="1"/>
        <v>46206</v>
      </c>
      <c r="K82" s="73">
        <f>'RESOLUCIONES 2022'!$C82-'RESOLUCIONES 2022'!$J82</f>
        <v>-1607</v>
      </c>
      <c r="L82" s="21"/>
      <c r="M82" s="21"/>
      <c r="N82" s="21"/>
      <c r="O82" s="21"/>
    </row>
    <row r="83" ht="15.75" customHeight="1">
      <c r="A83" s="73" t="s">
        <v>7852</v>
      </c>
      <c r="B83" s="349">
        <v>81.0</v>
      </c>
      <c r="C83" s="130">
        <v>44601.0</v>
      </c>
      <c r="D83" s="73" t="s">
        <v>7449</v>
      </c>
      <c r="E83" s="130" t="s">
        <v>7618</v>
      </c>
      <c r="F83" s="73" t="s">
        <v>131</v>
      </c>
      <c r="G83" s="169"/>
      <c r="H83" s="287"/>
      <c r="I83" s="285"/>
      <c r="J83" s="97">
        <f t="shared" si="1"/>
        <v>46206</v>
      </c>
      <c r="K83" s="73">
        <f>'RESOLUCIONES 2022'!$C83-'RESOLUCIONES 2022'!$J83</f>
        <v>-1605</v>
      </c>
      <c r="L83" s="21"/>
      <c r="M83" s="21"/>
      <c r="N83" s="21"/>
      <c r="O83" s="21"/>
    </row>
    <row r="84" ht="15.75" customHeight="1">
      <c r="A84" s="73" t="s">
        <v>7852</v>
      </c>
      <c r="B84" s="351">
        <v>82.0</v>
      </c>
      <c r="C84" s="130">
        <v>44601.0</v>
      </c>
      <c r="D84" s="73" t="s">
        <v>7256</v>
      </c>
      <c r="E84" s="130" t="s">
        <v>9036</v>
      </c>
      <c r="F84" s="73" t="s">
        <v>131</v>
      </c>
      <c r="G84" s="169"/>
      <c r="H84" s="287"/>
      <c r="I84" s="285"/>
      <c r="J84" s="97">
        <f t="shared" si="1"/>
        <v>46206</v>
      </c>
      <c r="K84" s="73">
        <f>'RESOLUCIONES 2022'!$C84-'RESOLUCIONES 2022'!$J84</f>
        <v>-1605</v>
      </c>
      <c r="L84" s="21"/>
      <c r="M84" s="21"/>
      <c r="N84" s="21"/>
      <c r="O84" s="21"/>
    </row>
    <row r="85" ht="15.75" customHeight="1">
      <c r="A85" s="73" t="s">
        <v>7852</v>
      </c>
      <c r="B85" s="351">
        <v>83.0</v>
      </c>
      <c r="C85" s="130">
        <v>44601.0</v>
      </c>
      <c r="D85" s="73" t="s">
        <v>9037</v>
      </c>
      <c r="E85" s="130" t="s">
        <v>3807</v>
      </c>
      <c r="F85" s="73" t="s">
        <v>131</v>
      </c>
      <c r="G85" s="169"/>
      <c r="H85" s="287"/>
      <c r="I85" s="285"/>
      <c r="J85" s="97">
        <f t="shared" si="1"/>
        <v>46206</v>
      </c>
      <c r="K85" s="73">
        <f>'RESOLUCIONES 2022'!$C85-'RESOLUCIONES 2022'!$J85</f>
        <v>-1605</v>
      </c>
      <c r="L85" s="21"/>
      <c r="M85" s="21"/>
      <c r="N85" s="21"/>
      <c r="O85" s="21"/>
    </row>
    <row r="86" ht="15.75" customHeight="1">
      <c r="A86" s="73" t="s">
        <v>7852</v>
      </c>
      <c r="B86" s="351">
        <v>84.0</v>
      </c>
      <c r="C86" s="130">
        <v>44606.0</v>
      </c>
      <c r="D86" s="73" t="s">
        <v>8799</v>
      </c>
      <c r="E86" s="130" t="s">
        <v>8800</v>
      </c>
      <c r="F86" s="73" t="s">
        <v>2923</v>
      </c>
      <c r="G86" s="169"/>
      <c r="H86" s="287"/>
      <c r="I86" s="285"/>
      <c r="J86" s="97">
        <f t="shared" si="1"/>
        <v>46206</v>
      </c>
      <c r="K86" s="73">
        <f>'RESOLUCIONES 2022'!$C86-'RESOLUCIONES 2022'!$J86</f>
        <v>-1600</v>
      </c>
      <c r="L86" s="21"/>
      <c r="M86" s="21"/>
      <c r="N86" s="21"/>
      <c r="O86" s="21"/>
    </row>
    <row r="87" ht="15.75" customHeight="1">
      <c r="A87" s="73" t="s">
        <v>7852</v>
      </c>
      <c r="B87" s="739">
        <v>85.0</v>
      </c>
      <c r="C87" s="130">
        <v>44606.0</v>
      </c>
      <c r="D87" s="73" t="s">
        <v>1467</v>
      </c>
      <c r="E87" s="130" t="s">
        <v>7906</v>
      </c>
      <c r="F87" s="73" t="s">
        <v>2923</v>
      </c>
      <c r="G87" s="169"/>
      <c r="H87" s="287"/>
      <c r="I87" s="285"/>
      <c r="J87" s="97">
        <f t="shared" si="1"/>
        <v>46206</v>
      </c>
      <c r="K87" s="73">
        <f>'RESOLUCIONES 2022'!$C87-'RESOLUCIONES 2022'!$J87</f>
        <v>-1600</v>
      </c>
      <c r="L87" s="21"/>
      <c r="M87" s="21"/>
      <c r="N87" s="21"/>
      <c r="O87" s="21"/>
    </row>
    <row r="88" ht="15.75" customHeight="1">
      <c r="A88" s="73" t="s">
        <v>7852</v>
      </c>
      <c r="B88" s="351">
        <v>86.0</v>
      </c>
      <c r="C88" s="130">
        <v>44606.0</v>
      </c>
      <c r="D88" s="73" t="s">
        <v>7641</v>
      </c>
      <c r="E88" s="130" t="s">
        <v>7642</v>
      </c>
      <c r="F88" s="73" t="s">
        <v>2923</v>
      </c>
      <c r="G88" s="169"/>
      <c r="H88" s="287"/>
      <c r="I88" s="285"/>
      <c r="J88" s="97">
        <f t="shared" si="1"/>
        <v>46206</v>
      </c>
      <c r="K88" s="73">
        <f>'RESOLUCIONES 2022'!$C88-'RESOLUCIONES 2022'!$J88</f>
        <v>-1600</v>
      </c>
      <c r="L88" s="21"/>
      <c r="M88" s="21"/>
      <c r="N88" s="21"/>
      <c r="O88" s="21"/>
    </row>
    <row r="89" ht="15.75" customHeight="1">
      <c r="A89" s="73" t="s">
        <v>7852</v>
      </c>
      <c r="B89" s="349">
        <v>87.0</v>
      </c>
      <c r="C89" s="130">
        <v>44606.0</v>
      </c>
      <c r="D89" s="73" t="s">
        <v>3668</v>
      </c>
      <c r="E89" s="130" t="s">
        <v>8004</v>
      </c>
      <c r="F89" s="73" t="s">
        <v>2923</v>
      </c>
      <c r="G89" s="169"/>
      <c r="H89" s="287"/>
      <c r="I89" s="285"/>
      <c r="J89" s="97">
        <f t="shared" si="1"/>
        <v>46206</v>
      </c>
      <c r="K89" s="73">
        <f>'RESOLUCIONES 2022'!$C89-'RESOLUCIONES 2022'!$J89</f>
        <v>-1600</v>
      </c>
      <c r="L89" s="21"/>
      <c r="M89" s="21"/>
      <c r="N89" s="21"/>
      <c r="O89" s="21"/>
    </row>
    <row r="90" ht="15.75" customHeight="1">
      <c r="A90" s="73" t="s">
        <v>7852</v>
      </c>
      <c r="B90" s="351">
        <v>88.0</v>
      </c>
      <c r="C90" s="130">
        <v>44606.0</v>
      </c>
      <c r="D90" s="73" t="s">
        <v>8369</v>
      </c>
      <c r="E90" s="130" t="s">
        <v>8370</v>
      </c>
      <c r="F90" s="73" t="s">
        <v>2923</v>
      </c>
      <c r="G90" s="169"/>
      <c r="H90" s="287"/>
      <c r="I90" s="285"/>
      <c r="J90" s="97">
        <f t="shared" si="1"/>
        <v>46206</v>
      </c>
      <c r="K90" s="73">
        <f>'RESOLUCIONES 2022'!$C90-'RESOLUCIONES 2022'!$J90</f>
        <v>-1600</v>
      </c>
      <c r="L90" s="21"/>
      <c r="M90" s="21"/>
      <c r="N90" s="21"/>
      <c r="O90" s="21"/>
    </row>
    <row r="91" ht="15.75" customHeight="1">
      <c r="A91" s="73" t="s">
        <v>7852</v>
      </c>
      <c r="B91" s="351">
        <v>89.0</v>
      </c>
      <c r="C91" s="130">
        <v>44606.0</v>
      </c>
      <c r="D91" s="73" t="s">
        <v>8383</v>
      </c>
      <c r="E91" s="130" t="s">
        <v>8384</v>
      </c>
      <c r="F91" s="73" t="s">
        <v>2923</v>
      </c>
      <c r="G91" s="169"/>
      <c r="H91" s="287"/>
      <c r="I91" s="285"/>
      <c r="J91" s="97">
        <f t="shared" si="1"/>
        <v>46206</v>
      </c>
      <c r="K91" s="73">
        <f>'RESOLUCIONES 2022'!$C91-'RESOLUCIONES 2022'!$J91</f>
        <v>-1600</v>
      </c>
      <c r="L91" s="21"/>
      <c r="M91" s="21"/>
      <c r="N91" s="21"/>
      <c r="O91" s="21"/>
    </row>
    <row r="92" ht="15.75" customHeight="1">
      <c r="A92" s="73" t="s">
        <v>7852</v>
      </c>
      <c r="B92" s="351">
        <v>90.0</v>
      </c>
      <c r="C92" s="130">
        <v>44606.0</v>
      </c>
      <c r="D92" s="73" t="s">
        <v>8842</v>
      </c>
      <c r="E92" s="130" t="s">
        <v>8881</v>
      </c>
      <c r="F92" s="146" t="s">
        <v>8978</v>
      </c>
      <c r="G92" s="169" t="s">
        <v>8882</v>
      </c>
      <c r="H92" s="287"/>
      <c r="I92" s="285"/>
      <c r="J92" s="97">
        <f t="shared" si="1"/>
        <v>46206</v>
      </c>
      <c r="K92" s="73">
        <f>'RESOLUCIONES 2022'!$C92-'RESOLUCIONES 2022'!$J92</f>
        <v>-1600</v>
      </c>
      <c r="L92" s="21"/>
      <c r="M92" s="21"/>
      <c r="N92" s="21"/>
      <c r="O92" s="21"/>
    </row>
    <row r="93" ht="15.75" customHeight="1">
      <c r="A93" s="73" t="s">
        <v>7852</v>
      </c>
      <c r="B93" s="739">
        <v>91.0</v>
      </c>
      <c r="C93" s="130">
        <v>44608.0</v>
      </c>
      <c r="D93" s="73" t="s">
        <v>7931</v>
      </c>
      <c r="E93" s="130" t="s">
        <v>7932</v>
      </c>
      <c r="F93" s="73" t="s">
        <v>2923</v>
      </c>
      <c r="G93" s="169"/>
      <c r="H93" s="287"/>
      <c r="I93" s="285"/>
      <c r="J93" s="97">
        <f t="shared" si="1"/>
        <v>46206</v>
      </c>
      <c r="K93" s="73">
        <f>'RESOLUCIONES 2022'!$C93-'RESOLUCIONES 2022'!$J93</f>
        <v>-1598</v>
      </c>
      <c r="L93" s="21"/>
      <c r="M93" s="21"/>
      <c r="N93" s="21"/>
      <c r="O93" s="21"/>
    </row>
    <row r="94" ht="15.75" customHeight="1">
      <c r="A94" s="73" t="s">
        <v>7852</v>
      </c>
      <c r="B94" s="351">
        <v>92.0</v>
      </c>
      <c r="C94" s="130">
        <v>44608.0</v>
      </c>
      <c r="D94" s="73" t="s">
        <v>3707</v>
      </c>
      <c r="E94" s="130" t="s">
        <v>8740</v>
      </c>
      <c r="F94" s="73" t="s">
        <v>2923</v>
      </c>
      <c r="G94" s="169"/>
      <c r="H94" s="287"/>
      <c r="I94" s="285"/>
      <c r="J94" s="97">
        <f t="shared" si="1"/>
        <v>46206</v>
      </c>
      <c r="K94" s="73">
        <f>'RESOLUCIONES 2022'!$C94-'RESOLUCIONES 2022'!$J94</f>
        <v>-1598</v>
      </c>
      <c r="L94" s="21"/>
      <c r="M94" s="21"/>
      <c r="N94" s="21"/>
      <c r="O94" s="21"/>
    </row>
    <row r="95" ht="15.75" customHeight="1">
      <c r="A95" s="73" t="s">
        <v>7852</v>
      </c>
      <c r="B95" s="349">
        <v>93.0</v>
      </c>
      <c r="C95" s="130">
        <v>44608.0</v>
      </c>
      <c r="D95" s="73" t="s">
        <v>5395</v>
      </c>
      <c r="E95" s="130" t="s">
        <v>9039</v>
      </c>
      <c r="F95" s="73" t="s">
        <v>9040</v>
      </c>
      <c r="G95" s="169"/>
      <c r="H95" s="287"/>
      <c r="I95" s="285"/>
      <c r="J95" s="97">
        <f t="shared" si="1"/>
        <v>46206</v>
      </c>
      <c r="K95" s="73">
        <f>'RESOLUCIONES 2022'!$C95-'RESOLUCIONES 2022'!$J95</f>
        <v>-1598</v>
      </c>
      <c r="L95" s="21"/>
      <c r="M95" s="21"/>
      <c r="N95" s="21"/>
      <c r="O95" s="21"/>
    </row>
    <row r="96" ht="15.75" customHeight="1">
      <c r="A96" s="73" t="s">
        <v>7852</v>
      </c>
      <c r="B96" s="351">
        <v>94.0</v>
      </c>
      <c r="C96" s="130">
        <v>44608.0</v>
      </c>
      <c r="D96" s="73" t="s">
        <v>9038</v>
      </c>
      <c r="E96" s="130"/>
      <c r="F96" s="73" t="s">
        <v>9038</v>
      </c>
      <c r="G96" s="169"/>
      <c r="H96" s="287"/>
      <c r="I96" s="285"/>
      <c r="J96" s="97">
        <f t="shared" si="1"/>
        <v>46206</v>
      </c>
      <c r="K96" s="73">
        <f>'RESOLUCIONES 2022'!$C96-'RESOLUCIONES 2022'!$J96</f>
        <v>-1598</v>
      </c>
      <c r="L96" s="21"/>
      <c r="M96" s="21"/>
      <c r="N96" s="21"/>
      <c r="O96" s="21"/>
    </row>
    <row r="97" ht="15.75" customHeight="1">
      <c r="A97" s="73" t="s">
        <v>7852</v>
      </c>
      <c r="B97" s="351">
        <v>95.0</v>
      </c>
      <c r="C97" s="130">
        <v>44609.0</v>
      </c>
      <c r="D97" s="73" t="s">
        <v>3187</v>
      </c>
      <c r="E97" s="130" t="s">
        <v>9042</v>
      </c>
      <c r="F97" s="73" t="s">
        <v>6597</v>
      </c>
      <c r="G97" s="169"/>
      <c r="H97" s="287"/>
      <c r="I97" s="285"/>
      <c r="J97" s="97">
        <f t="shared" si="1"/>
        <v>46206</v>
      </c>
      <c r="K97" s="73">
        <f>'RESOLUCIONES 2022'!$C97-'RESOLUCIONES 2022'!$J97</f>
        <v>-1597</v>
      </c>
      <c r="L97" s="21"/>
      <c r="M97" s="21"/>
      <c r="N97" s="21"/>
      <c r="O97" s="21"/>
    </row>
    <row r="98" ht="15.75" customHeight="1">
      <c r="A98" s="73" t="s">
        <v>7852</v>
      </c>
      <c r="B98" s="351">
        <v>96.0</v>
      </c>
      <c r="C98" s="130">
        <v>44609.0</v>
      </c>
      <c r="D98" s="73" t="s">
        <v>3408</v>
      </c>
      <c r="E98" s="130" t="s">
        <v>3409</v>
      </c>
      <c r="F98" s="73" t="s">
        <v>2968</v>
      </c>
      <c r="G98" s="169"/>
      <c r="H98" s="287"/>
      <c r="I98" s="285"/>
      <c r="J98" s="97">
        <f t="shared" si="1"/>
        <v>46206</v>
      </c>
      <c r="K98" s="73">
        <f>'RESOLUCIONES 2022'!$C98-'RESOLUCIONES 2022'!$J98</f>
        <v>-1597</v>
      </c>
      <c r="L98" s="21"/>
      <c r="M98" s="21"/>
      <c r="N98" s="21"/>
      <c r="O98" s="21"/>
    </row>
    <row r="99" ht="15.75" customHeight="1">
      <c r="A99" s="73" t="s">
        <v>7852</v>
      </c>
      <c r="B99" s="739">
        <v>97.0</v>
      </c>
      <c r="C99" s="130">
        <v>44609.0</v>
      </c>
      <c r="D99" s="73" t="s">
        <v>9043</v>
      </c>
      <c r="E99" s="130" t="s">
        <v>1759</v>
      </c>
      <c r="F99" s="73" t="s">
        <v>2923</v>
      </c>
      <c r="G99" s="169"/>
      <c r="H99" s="287"/>
      <c r="I99" s="285"/>
      <c r="J99" s="97">
        <f t="shared" si="1"/>
        <v>46206</v>
      </c>
      <c r="K99" s="73">
        <f>'RESOLUCIONES 2022'!$C99-'RESOLUCIONES 2022'!$J99</f>
        <v>-1597</v>
      </c>
      <c r="L99" s="21"/>
      <c r="M99" s="21"/>
      <c r="N99" s="21"/>
      <c r="O99" s="21"/>
    </row>
    <row r="100" ht="15.75" customHeight="1">
      <c r="A100" s="73" t="s">
        <v>7852</v>
      </c>
      <c r="B100" s="351">
        <v>98.0</v>
      </c>
      <c r="C100" s="130">
        <v>44609.0</v>
      </c>
      <c r="D100" s="73" t="s">
        <v>9041</v>
      </c>
      <c r="E100" s="130" t="s">
        <v>7762</v>
      </c>
      <c r="F100" s="73" t="s">
        <v>2968</v>
      </c>
      <c r="G100" s="169"/>
      <c r="H100" s="287"/>
      <c r="I100" s="285"/>
      <c r="J100" s="97">
        <f t="shared" si="1"/>
        <v>46206</v>
      </c>
      <c r="K100" s="73">
        <f>'RESOLUCIONES 2022'!$C100-'RESOLUCIONES 2022'!$J100</f>
        <v>-1597</v>
      </c>
      <c r="L100" s="21"/>
      <c r="M100" s="21"/>
      <c r="N100" s="21"/>
      <c r="O100" s="21"/>
    </row>
    <row r="101" ht="15.75" customHeight="1">
      <c r="A101" s="73" t="s">
        <v>7852</v>
      </c>
      <c r="B101" s="349">
        <v>99.0</v>
      </c>
      <c r="C101" s="130">
        <v>44609.0</v>
      </c>
      <c r="D101" s="73" t="s">
        <v>9041</v>
      </c>
      <c r="E101" s="130" t="s">
        <v>7762</v>
      </c>
      <c r="F101" s="73" t="s">
        <v>131</v>
      </c>
      <c r="G101" s="169"/>
      <c r="H101" s="287"/>
      <c r="I101" s="285"/>
      <c r="J101" s="97">
        <f t="shared" si="1"/>
        <v>46206</v>
      </c>
      <c r="K101" s="73">
        <f>'RESOLUCIONES 2022'!$C101-'RESOLUCIONES 2022'!$J101</f>
        <v>-1597</v>
      </c>
      <c r="L101" s="21"/>
      <c r="M101" s="21"/>
      <c r="N101" s="21"/>
      <c r="O101" s="21"/>
    </row>
    <row r="102" ht="15.75" customHeight="1">
      <c r="A102" s="73" t="s">
        <v>7852</v>
      </c>
      <c r="B102" s="351">
        <v>100.0</v>
      </c>
      <c r="C102" s="130">
        <v>44613.0</v>
      </c>
      <c r="D102" s="73" t="s">
        <v>5349</v>
      </c>
      <c r="E102" s="130" t="s">
        <v>8916</v>
      </c>
      <c r="F102" s="73" t="s">
        <v>1593</v>
      </c>
      <c r="G102" s="169"/>
      <c r="H102" s="287"/>
      <c r="I102" s="285"/>
      <c r="J102" s="97">
        <f t="shared" si="1"/>
        <v>46206</v>
      </c>
      <c r="K102" s="73">
        <f>'RESOLUCIONES 2022'!$C102-'RESOLUCIONES 2022'!$J102</f>
        <v>-1593</v>
      </c>
      <c r="L102" s="21"/>
      <c r="M102" s="21"/>
      <c r="N102" s="21"/>
      <c r="O102" s="21"/>
    </row>
    <row r="103" ht="15.75" customHeight="1">
      <c r="A103" s="73" t="s">
        <v>7852</v>
      </c>
      <c r="B103" s="351">
        <v>101.0</v>
      </c>
      <c r="C103" s="130">
        <v>44613.0</v>
      </c>
      <c r="D103" s="73" t="s">
        <v>6289</v>
      </c>
      <c r="E103" s="130" t="s">
        <v>6290</v>
      </c>
      <c r="F103" s="73" t="s">
        <v>6388</v>
      </c>
      <c r="G103" s="169"/>
      <c r="H103" s="287"/>
      <c r="I103" s="285"/>
      <c r="J103" s="97">
        <f t="shared" si="1"/>
        <v>46206</v>
      </c>
      <c r="K103" s="73">
        <f>'RESOLUCIONES 2022'!$C103-'RESOLUCIONES 2022'!$J103</f>
        <v>-1593</v>
      </c>
      <c r="L103" s="21"/>
      <c r="M103" s="21"/>
      <c r="N103" s="21"/>
      <c r="O103" s="21"/>
    </row>
    <row r="104" ht="15.75" customHeight="1">
      <c r="A104" s="73" t="s">
        <v>7852</v>
      </c>
      <c r="B104" s="351">
        <v>102.0</v>
      </c>
      <c r="C104" s="130">
        <v>44613.0</v>
      </c>
      <c r="D104" s="73" t="s">
        <v>8508</v>
      </c>
      <c r="E104" s="130" t="s">
        <v>8509</v>
      </c>
      <c r="F104" s="73" t="s">
        <v>6388</v>
      </c>
      <c r="G104" s="169"/>
      <c r="H104" s="287"/>
      <c r="I104" s="285"/>
      <c r="J104" s="97">
        <f t="shared" si="1"/>
        <v>46206</v>
      </c>
      <c r="K104" s="73">
        <f>'RESOLUCIONES 2022'!$C104-'RESOLUCIONES 2022'!$J104</f>
        <v>-1593</v>
      </c>
      <c r="L104" s="21"/>
      <c r="M104" s="21"/>
      <c r="N104" s="21"/>
      <c r="O104" s="21"/>
    </row>
    <row r="105" ht="15.75" customHeight="1">
      <c r="A105" s="73" t="s">
        <v>7852</v>
      </c>
      <c r="B105" s="739">
        <v>103.0</v>
      </c>
      <c r="C105" s="130">
        <v>44613.0</v>
      </c>
      <c r="D105" s="73" t="s">
        <v>9045</v>
      </c>
      <c r="E105" s="130" t="s">
        <v>9046</v>
      </c>
      <c r="F105" s="73" t="s">
        <v>18</v>
      </c>
      <c r="G105" s="169" t="s">
        <v>4642</v>
      </c>
      <c r="H105" s="287"/>
      <c r="I105" s="285"/>
      <c r="J105" s="97">
        <f t="shared" si="1"/>
        <v>46206</v>
      </c>
      <c r="K105" s="73">
        <f>'RESOLUCIONES 2022'!$C105-'RESOLUCIONES 2022'!$J105</f>
        <v>-1593</v>
      </c>
      <c r="L105" s="21"/>
      <c r="M105" s="21"/>
      <c r="N105" s="21"/>
      <c r="O105" s="21"/>
    </row>
    <row r="106" ht="15.75" customHeight="1">
      <c r="A106" s="73" t="s">
        <v>7852</v>
      </c>
      <c r="B106" s="351">
        <v>104.0</v>
      </c>
      <c r="C106" s="130">
        <v>44613.0</v>
      </c>
      <c r="D106" s="73" t="s">
        <v>8477</v>
      </c>
      <c r="E106" s="130" t="s">
        <v>9044</v>
      </c>
      <c r="F106" s="73" t="s">
        <v>18</v>
      </c>
      <c r="G106" s="169" t="s">
        <v>2151</v>
      </c>
      <c r="H106" s="287"/>
      <c r="I106" s="285"/>
      <c r="J106" s="97">
        <f t="shared" si="1"/>
        <v>46206</v>
      </c>
      <c r="K106" s="73">
        <f>'RESOLUCIONES 2022'!$C106-'RESOLUCIONES 2022'!$J106</f>
        <v>-1593</v>
      </c>
      <c r="L106" s="21"/>
      <c r="M106" s="21"/>
      <c r="N106" s="21"/>
      <c r="O106" s="21"/>
    </row>
    <row r="107" ht="15.75" customHeight="1">
      <c r="A107" s="73" t="s">
        <v>7852</v>
      </c>
      <c r="B107" s="349">
        <v>105.0</v>
      </c>
      <c r="C107" s="130">
        <v>44613.0</v>
      </c>
      <c r="D107" s="73" t="s">
        <v>8589</v>
      </c>
      <c r="E107" s="130" t="s">
        <v>8590</v>
      </c>
      <c r="F107" s="73" t="s">
        <v>2923</v>
      </c>
      <c r="G107" s="169"/>
      <c r="H107" s="287"/>
      <c r="I107" s="285"/>
      <c r="J107" s="97">
        <f t="shared" si="1"/>
        <v>46206</v>
      </c>
      <c r="K107" s="73">
        <f>'RESOLUCIONES 2022'!$C107-'RESOLUCIONES 2022'!$J107</f>
        <v>-1593</v>
      </c>
      <c r="L107" s="21"/>
      <c r="M107" s="21"/>
      <c r="N107" s="21"/>
      <c r="O107" s="21"/>
    </row>
    <row r="108" ht="15.75" customHeight="1">
      <c r="A108" s="73" t="s">
        <v>7852</v>
      </c>
      <c r="B108" s="351">
        <v>106.0</v>
      </c>
      <c r="C108" s="130">
        <v>44613.0</v>
      </c>
      <c r="D108" s="73" t="s">
        <v>2346</v>
      </c>
      <c r="E108" s="130" t="s">
        <v>8969</v>
      </c>
      <c r="F108" s="73" t="s">
        <v>2923</v>
      </c>
      <c r="G108" s="169"/>
      <c r="H108" s="287"/>
      <c r="I108" s="285"/>
      <c r="J108" s="97">
        <f t="shared" si="1"/>
        <v>46206</v>
      </c>
      <c r="K108" s="73">
        <f>'RESOLUCIONES 2022'!$C108-'RESOLUCIONES 2022'!$J108</f>
        <v>-1593</v>
      </c>
      <c r="L108" s="21"/>
      <c r="M108" s="21"/>
      <c r="N108" s="21"/>
      <c r="O108" s="21"/>
    </row>
    <row r="109" ht="15.75" customHeight="1">
      <c r="A109" s="73" t="s">
        <v>7852</v>
      </c>
      <c r="B109" s="351">
        <v>107.0</v>
      </c>
      <c r="C109" s="130">
        <v>44613.0</v>
      </c>
      <c r="D109" s="73" t="s">
        <v>8376</v>
      </c>
      <c r="E109" s="130" t="s">
        <v>8377</v>
      </c>
      <c r="F109" s="73" t="s">
        <v>2923</v>
      </c>
      <c r="G109" s="169"/>
      <c r="H109" s="287"/>
      <c r="I109" s="285"/>
      <c r="J109" s="97">
        <f t="shared" si="1"/>
        <v>46206</v>
      </c>
      <c r="K109" s="73">
        <f>'RESOLUCIONES 2022'!$C109-'RESOLUCIONES 2022'!$J109</f>
        <v>-1593</v>
      </c>
      <c r="L109" s="21"/>
      <c r="M109" s="21"/>
      <c r="N109" s="21"/>
      <c r="O109" s="21"/>
    </row>
    <row r="110" ht="15.75" customHeight="1">
      <c r="A110" s="73" t="s">
        <v>7852</v>
      </c>
      <c r="B110" s="351">
        <v>108.0</v>
      </c>
      <c r="C110" s="130">
        <v>44613.0</v>
      </c>
      <c r="D110" s="73" t="s">
        <v>8688</v>
      </c>
      <c r="E110" s="130" t="s">
        <v>8804</v>
      </c>
      <c r="F110" s="73" t="s">
        <v>2923</v>
      </c>
      <c r="G110" s="169"/>
      <c r="H110" s="287"/>
      <c r="I110" s="285"/>
      <c r="J110" s="97">
        <f t="shared" si="1"/>
        <v>46206</v>
      </c>
      <c r="K110" s="73">
        <f>'RESOLUCIONES 2022'!$C110-'RESOLUCIONES 2022'!$J110</f>
        <v>-1593</v>
      </c>
      <c r="L110" s="21"/>
      <c r="M110" s="21"/>
      <c r="N110" s="21"/>
      <c r="O110" s="21"/>
    </row>
    <row r="111" ht="15.75" customHeight="1">
      <c r="A111" s="73" t="s">
        <v>7852</v>
      </c>
      <c r="B111" s="739">
        <v>109.0</v>
      </c>
      <c r="C111" s="130">
        <v>44613.0</v>
      </c>
      <c r="D111" s="73" t="s">
        <v>6560</v>
      </c>
      <c r="E111" s="130" t="s">
        <v>8744</v>
      </c>
      <c r="F111" s="73" t="s">
        <v>2923</v>
      </c>
      <c r="G111" s="169"/>
      <c r="H111" s="287"/>
      <c r="I111" s="285"/>
      <c r="J111" s="97">
        <f t="shared" si="1"/>
        <v>46206</v>
      </c>
      <c r="K111" s="73">
        <f>'RESOLUCIONES 2022'!$C111-'RESOLUCIONES 2022'!$J111</f>
        <v>-1593</v>
      </c>
      <c r="L111" s="21"/>
      <c r="M111" s="21"/>
      <c r="N111" s="21"/>
      <c r="O111" s="21"/>
    </row>
    <row r="112" ht="15.75" customHeight="1">
      <c r="A112" s="73" t="s">
        <v>7852</v>
      </c>
      <c r="B112" s="351">
        <v>110.0</v>
      </c>
      <c r="C112" s="130">
        <v>44615.0</v>
      </c>
      <c r="D112" s="73" t="s">
        <v>6412</v>
      </c>
      <c r="E112" s="130" t="s">
        <v>6413</v>
      </c>
      <c r="F112" s="73" t="s">
        <v>1593</v>
      </c>
      <c r="G112" s="169"/>
      <c r="H112" s="287"/>
      <c r="I112" s="285"/>
      <c r="J112" s="97">
        <f t="shared" si="1"/>
        <v>46206</v>
      </c>
      <c r="K112" s="73">
        <f>'RESOLUCIONES 2022'!$C112-'RESOLUCIONES 2022'!$J112</f>
        <v>-1591</v>
      </c>
      <c r="L112" s="21"/>
      <c r="M112" s="21"/>
      <c r="N112" s="21"/>
      <c r="O112" s="21"/>
    </row>
    <row r="113" ht="15.75" customHeight="1">
      <c r="A113" s="73" t="s">
        <v>7852</v>
      </c>
      <c r="B113" s="349">
        <v>111.0</v>
      </c>
      <c r="C113" s="130">
        <v>44615.0</v>
      </c>
      <c r="D113" s="73" t="s">
        <v>8589</v>
      </c>
      <c r="E113" s="130" t="s">
        <v>8590</v>
      </c>
      <c r="F113" s="73" t="s">
        <v>6388</v>
      </c>
      <c r="G113" s="169"/>
      <c r="H113" s="287"/>
      <c r="I113" s="285"/>
      <c r="J113" s="97">
        <f t="shared" si="1"/>
        <v>46206</v>
      </c>
      <c r="K113" s="73">
        <f>'RESOLUCIONES 2022'!$C113-'RESOLUCIONES 2022'!$J113</f>
        <v>-1591</v>
      </c>
      <c r="L113" s="21"/>
      <c r="M113" s="21"/>
      <c r="N113" s="21"/>
      <c r="O113" s="21"/>
    </row>
    <row r="114" ht="15.75" customHeight="1">
      <c r="A114" s="73" t="s">
        <v>7852</v>
      </c>
      <c r="B114" s="351">
        <v>112.0</v>
      </c>
      <c r="C114" s="130">
        <v>44615.0</v>
      </c>
      <c r="D114" s="73" t="s">
        <v>8920</v>
      </c>
      <c r="E114" s="130" t="s">
        <v>8816</v>
      </c>
      <c r="F114" s="73" t="s">
        <v>6388</v>
      </c>
      <c r="G114" s="169"/>
      <c r="H114" s="287"/>
      <c r="I114" s="285"/>
      <c r="J114" s="97">
        <f t="shared" si="1"/>
        <v>46206</v>
      </c>
      <c r="K114" s="73">
        <f>'RESOLUCIONES 2022'!$C114-'RESOLUCIONES 2022'!$J114</f>
        <v>-1591</v>
      </c>
      <c r="L114" s="21"/>
      <c r="M114" s="21"/>
      <c r="N114" s="21"/>
      <c r="O114" s="21"/>
    </row>
    <row r="115" ht="15.75" customHeight="1">
      <c r="A115" s="73" t="s">
        <v>7852</v>
      </c>
      <c r="B115" s="351">
        <v>113.0</v>
      </c>
      <c r="C115" s="130">
        <v>44615.0</v>
      </c>
      <c r="D115" s="73" t="s">
        <v>8664</v>
      </c>
      <c r="E115" s="130" t="s">
        <v>8665</v>
      </c>
      <c r="F115" s="73" t="s">
        <v>6388</v>
      </c>
      <c r="G115" s="268" t="s">
        <v>641</v>
      </c>
      <c r="H115" s="287"/>
      <c r="I115" s="285"/>
      <c r="J115" s="97">
        <f t="shared" si="1"/>
        <v>46206</v>
      </c>
      <c r="K115" s="73">
        <f>'RESOLUCIONES 2022'!$C115-'RESOLUCIONES 2022'!$J115</f>
        <v>-1591</v>
      </c>
      <c r="L115" s="21"/>
      <c r="M115" s="21"/>
      <c r="N115" s="21"/>
      <c r="O115" s="21"/>
    </row>
    <row r="116" ht="15.75" customHeight="1">
      <c r="A116" s="73" t="s">
        <v>7852</v>
      </c>
      <c r="B116" s="351">
        <v>114.0</v>
      </c>
      <c r="C116" s="130">
        <v>44615.0</v>
      </c>
      <c r="D116" s="73" t="s">
        <v>5192</v>
      </c>
      <c r="E116" s="130" t="s">
        <v>9050</v>
      </c>
      <c r="F116" s="73" t="s">
        <v>9048</v>
      </c>
      <c r="G116" s="169"/>
      <c r="H116" s="287"/>
      <c r="I116" s="285"/>
      <c r="J116" s="97">
        <f t="shared" si="1"/>
        <v>46206</v>
      </c>
      <c r="K116" s="73">
        <f>'RESOLUCIONES 2022'!$C116-'RESOLUCIONES 2022'!$J116</f>
        <v>-1591</v>
      </c>
      <c r="L116" s="21"/>
      <c r="M116" s="21"/>
      <c r="N116" s="21"/>
      <c r="O116" s="21"/>
    </row>
    <row r="117" ht="15.75" customHeight="1">
      <c r="A117" s="73" t="s">
        <v>7852</v>
      </c>
      <c r="B117" s="739">
        <v>115.0</v>
      </c>
      <c r="C117" s="130">
        <v>44615.0</v>
      </c>
      <c r="D117" s="73" t="s">
        <v>2492</v>
      </c>
      <c r="E117" s="130" t="s">
        <v>8374</v>
      </c>
      <c r="F117" s="73" t="s">
        <v>9048</v>
      </c>
      <c r="G117" s="169"/>
      <c r="H117" s="287"/>
      <c r="I117" s="285"/>
      <c r="J117" s="97">
        <f t="shared" si="1"/>
        <v>46206</v>
      </c>
      <c r="K117" s="73">
        <f>'RESOLUCIONES 2022'!$C117-'RESOLUCIONES 2022'!$J117</f>
        <v>-1591</v>
      </c>
      <c r="L117" s="21"/>
      <c r="M117" s="21"/>
      <c r="N117" s="21"/>
      <c r="O117" s="21"/>
    </row>
    <row r="118" ht="15.75" customHeight="1">
      <c r="A118" s="73" t="s">
        <v>7852</v>
      </c>
      <c r="B118" s="351">
        <v>116.0</v>
      </c>
      <c r="C118" s="130">
        <v>44615.0</v>
      </c>
      <c r="D118" s="73" t="s">
        <v>3164</v>
      </c>
      <c r="E118" s="130" t="s">
        <v>7913</v>
      </c>
      <c r="F118" s="73" t="s">
        <v>2253</v>
      </c>
      <c r="G118" s="169" t="s">
        <v>9049</v>
      </c>
      <c r="H118" s="287"/>
      <c r="I118" s="285"/>
      <c r="J118" s="97">
        <f t="shared" si="1"/>
        <v>46206</v>
      </c>
      <c r="K118" s="73">
        <f>'RESOLUCIONES 2022'!$C118-'RESOLUCIONES 2022'!$J118</f>
        <v>-1591</v>
      </c>
      <c r="L118" s="21"/>
      <c r="M118" s="21"/>
      <c r="N118" s="21"/>
      <c r="O118" s="21"/>
    </row>
    <row r="119" ht="15.75" customHeight="1">
      <c r="A119" s="73" t="s">
        <v>7852</v>
      </c>
      <c r="B119" s="349">
        <v>117.0</v>
      </c>
      <c r="C119" s="130">
        <v>44615.0</v>
      </c>
      <c r="D119" s="73" t="s">
        <v>1940</v>
      </c>
      <c r="E119" s="130" t="s">
        <v>6083</v>
      </c>
      <c r="F119" s="73" t="s">
        <v>2253</v>
      </c>
      <c r="G119" s="169" t="s">
        <v>1030</v>
      </c>
      <c r="H119" s="287"/>
      <c r="I119" s="285"/>
      <c r="J119" s="97">
        <f t="shared" si="1"/>
        <v>46206</v>
      </c>
      <c r="K119" s="73">
        <f>'RESOLUCIONES 2022'!$C119-'RESOLUCIONES 2022'!$J119</f>
        <v>-1591</v>
      </c>
      <c r="L119" s="21"/>
      <c r="M119" s="21"/>
      <c r="N119" s="21"/>
      <c r="O119" s="21"/>
    </row>
    <row r="120" ht="15.75" customHeight="1">
      <c r="A120" s="73" t="s">
        <v>7852</v>
      </c>
      <c r="B120" s="351">
        <v>118.0</v>
      </c>
      <c r="C120" s="130">
        <v>44615.0</v>
      </c>
      <c r="D120" s="73" t="s">
        <v>9052</v>
      </c>
      <c r="E120" s="130" t="s">
        <v>1764</v>
      </c>
      <c r="F120" s="73" t="s">
        <v>2253</v>
      </c>
      <c r="G120" s="169" t="s">
        <v>9049</v>
      </c>
      <c r="H120" s="287"/>
      <c r="I120" s="285"/>
      <c r="J120" s="97">
        <f t="shared" si="1"/>
        <v>46206</v>
      </c>
      <c r="K120" s="73">
        <f>'RESOLUCIONES 2022'!$C120-'RESOLUCIONES 2022'!$J120</f>
        <v>-1591</v>
      </c>
      <c r="L120" s="21"/>
      <c r="M120" s="21"/>
      <c r="N120" s="21"/>
      <c r="O120" s="21"/>
    </row>
    <row r="121" ht="15.75" customHeight="1">
      <c r="A121" s="73" t="s">
        <v>7852</v>
      </c>
      <c r="B121" s="351">
        <v>119.0</v>
      </c>
      <c r="C121" s="130">
        <v>44615.0</v>
      </c>
      <c r="D121" s="73" t="s">
        <v>2934</v>
      </c>
      <c r="E121" s="130" t="s">
        <v>6271</v>
      </c>
      <c r="F121" s="73" t="s">
        <v>2253</v>
      </c>
      <c r="G121" s="169" t="s">
        <v>9051</v>
      </c>
      <c r="H121" s="287"/>
      <c r="I121" s="285"/>
      <c r="J121" s="97">
        <f t="shared" si="1"/>
        <v>46206</v>
      </c>
      <c r="K121" s="73">
        <f>'RESOLUCIONES 2022'!$C121-'RESOLUCIONES 2022'!$J121</f>
        <v>-1591</v>
      </c>
      <c r="L121" s="21"/>
      <c r="M121" s="21"/>
      <c r="N121" s="21"/>
      <c r="O121" s="21"/>
    </row>
    <row r="122" ht="15.75" customHeight="1">
      <c r="A122" s="73" t="s">
        <v>7852</v>
      </c>
      <c r="B122" s="351">
        <v>120.0</v>
      </c>
      <c r="C122" s="130">
        <v>44615.0</v>
      </c>
      <c r="D122" s="73" t="s">
        <v>9054</v>
      </c>
      <c r="E122" s="130" t="s">
        <v>9055</v>
      </c>
      <c r="F122" s="73" t="s">
        <v>2253</v>
      </c>
      <c r="G122" s="169" t="s">
        <v>9056</v>
      </c>
      <c r="H122" s="287"/>
      <c r="I122" s="285"/>
      <c r="J122" s="97">
        <f t="shared" si="1"/>
        <v>46206</v>
      </c>
      <c r="K122" s="73">
        <f>'RESOLUCIONES 2022'!$C122-'RESOLUCIONES 2022'!$J122</f>
        <v>-1591</v>
      </c>
      <c r="L122" s="21"/>
      <c r="M122" s="21"/>
      <c r="N122" s="21"/>
      <c r="O122" s="21"/>
    </row>
    <row r="123" ht="15.75" customHeight="1">
      <c r="A123" s="73" t="s">
        <v>7852</v>
      </c>
      <c r="B123" s="739">
        <v>121.0</v>
      </c>
      <c r="C123" s="130">
        <v>44615.0</v>
      </c>
      <c r="D123" s="73" t="s">
        <v>4646</v>
      </c>
      <c r="E123" s="130" t="s">
        <v>7858</v>
      </c>
      <c r="F123" s="73" t="s">
        <v>2253</v>
      </c>
      <c r="G123" s="169" t="s">
        <v>9047</v>
      </c>
      <c r="H123" s="287"/>
      <c r="I123" s="285"/>
      <c r="J123" s="97">
        <f t="shared" si="1"/>
        <v>46206</v>
      </c>
      <c r="K123" s="73">
        <f>'RESOLUCIONES 2022'!$C123-'RESOLUCIONES 2022'!$J123</f>
        <v>-1591</v>
      </c>
      <c r="L123" s="21"/>
      <c r="M123" s="21"/>
      <c r="N123" s="21"/>
      <c r="O123" s="21"/>
    </row>
    <row r="124" ht="15.75" customHeight="1">
      <c r="A124" s="73" t="s">
        <v>7852</v>
      </c>
      <c r="B124" s="351">
        <v>122.0</v>
      </c>
      <c r="C124" s="130">
        <v>44615.0</v>
      </c>
      <c r="D124" s="73" t="s">
        <v>7430</v>
      </c>
      <c r="E124" s="130" t="s">
        <v>7431</v>
      </c>
      <c r="F124" s="73" t="s">
        <v>2253</v>
      </c>
      <c r="G124" s="169" t="s">
        <v>9047</v>
      </c>
      <c r="H124" s="287"/>
      <c r="I124" s="285"/>
      <c r="J124" s="97">
        <f t="shared" si="1"/>
        <v>46206</v>
      </c>
      <c r="K124" s="73">
        <f>'RESOLUCIONES 2022'!$C124-'RESOLUCIONES 2022'!$J124</f>
        <v>-1591</v>
      </c>
      <c r="L124" s="21"/>
      <c r="M124" s="21"/>
      <c r="N124" s="21"/>
      <c r="O124" s="21"/>
    </row>
    <row r="125" ht="15.75" customHeight="1">
      <c r="A125" s="73" t="s">
        <v>7852</v>
      </c>
      <c r="B125" s="349">
        <v>123.0</v>
      </c>
      <c r="C125" s="130">
        <v>44615.0</v>
      </c>
      <c r="D125" s="73" t="s">
        <v>9053</v>
      </c>
      <c r="E125" s="130" t="s">
        <v>7578</v>
      </c>
      <c r="F125" s="73" t="s">
        <v>2253</v>
      </c>
      <c r="G125" s="169" t="s">
        <v>9049</v>
      </c>
      <c r="H125" s="287"/>
      <c r="I125" s="285"/>
      <c r="J125" s="97">
        <f t="shared" si="1"/>
        <v>46206</v>
      </c>
      <c r="K125" s="73">
        <f>'RESOLUCIONES 2022'!$C125-'RESOLUCIONES 2022'!$J125</f>
        <v>-1591</v>
      </c>
      <c r="L125" s="21"/>
      <c r="M125" s="21"/>
      <c r="N125" s="21"/>
      <c r="O125" s="21"/>
    </row>
    <row r="126" ht="15.75" customHeight="1">
      <c r="A126" s="73"/>
      <c r="B126" s="351">
        <v>124.0</v>
      </c>
      <c r="C126" s="130">
        <v>44620.0</v>
      </c>
      <c r="D126" s="73" t="s">
        <v>2758</v>
      </c>
      <c r="E126" s="130" t="s">
        <v>9061</v>
      </c>
      <c r="F126" s="73" t="s">
        <v>9058</v>
      </c>
      <c r="G126" s="169"/>
      <c r="H126" s="287"/>
      <c r="I126" s="285"/>
      <c r="J126" s="97">
        <f t="shared" si="1"/>
        <v>46206</v>
      </c>
      <c r="K126" s="73">
        <f>'RESOLUCIONES 2022'!$C126-'RESOLUCIONES 2022'!$J126</f>
        <v>-1586</v>
      </c>
      <c r="L126" s="21"/>
      <c r="M126" s="21"/>
      <c r="N126" s="21"/>
      <c r="O126" s="21"/>
    </row>
    <row r="127" ht="15.75" customHeight="1">
      <c r="A127" s="73"/>
      <c r="B127" s="351">
        <v>125.0</v>
      </c>
      <c r="C127" s="130">
        <v>44620.0</v>
      </c>
      <c r="D127" s="73" t="s">
        <v>2845</v>
      </c>
      <c r="E127" s="130" t="s">
        <v>9063</v>
      </c>
      <c r="F127" s="73" t="s">
        <v>9058</v>
      </c>
      <c r="G127" s="169"/>
      <c r="H127" s="287"/>
      <c r="I127" s="285"/>
      <c r="J127" s="97">
        <f t="shared" si="1"/>
        <v>46206</v>
      </c>
      <c r="K127" s="73">
        <f>'RESOLUCIONES 2022'!$C127-'RESOLUCIONES 2022'!$J127</f>
        <v>-1586</v>
      </c>
      <c r="L127" s="21"/>
      <c r="M127" s="21"/>
      <c r="N127" s="21"/>
      <c r="O127" s="21"/>
    </row>
    <row r="128" ht="15.75" customHeight="1">
      <c r="A128" s="73"/>
      <c r="B128" s="351">
        <v>126.0</v>
      </c>
      <c r="C128" s="130">
        <v>44620.0</v>
      </c>
      <c r="D128" s="73" t="s">
        <v>816</v>
      </c>
      <c r="E128" s="130" t="s">
        <v>9060</v>
      </c>
      <c r="F128" s="73" t="s">
        <v>9058</v>
      </c>
      <c r="G128" s="169"/>
      <c r="H128" s="287"/>
      <c r="I128" s="285"/>
      <c r="J128" s="97">
        <f t="shared" si="1"/>
        <v>46206</v>
      </c>
      <c r="K128" s="73">
        <f>'RESOLUCIONES 2022'!$C128-'RESOLUCIONES 2022'!$J128</f>
        <v>-1586</v>
      </c>
      <c r="L128" s="21"/>
      <c r="M128" s="21"/>
      <c r="N128" s="21"/>
      <c r="O128" s="21"/>
    </row>
    <row r="129" ht="15.75" customHeight="1">
      <c r="A129" s="73"/>
      <c r="B129" s="739">
        <v>127.0</v>
      </c>
      <c r="C129" s="130">
        <v>44620.0</v>
      </c>
      <c r="D129" s="73" t="s">
        <v>2733</v>
      </c>
      <c r="E129" s="130" t="s">
        <v>9064</v>
      </c>
      <c r="F129" s="73" t="s">
        <v>9058</v>
      </c>
      <c r="G129" s="169"/>
      <c r="H129" s="287"/>
      <c r="I129" s="285"/>
      <c r="J129" s="97">
        <f t="shared" si="1"/>
        <v>46206</v>
      </c>
      <c r="K129" s="73">
        <f>'RESOLUCIONES 2022'!$C129-'RESOLUCIONES 2022'!$J129</f>
        <v>-1586</v>
      </c>
      <c r="L129" s="21"/>
      <c r="M129" s="21"/>
      <c r="N129" s="21"/>
      <c r="O129" s="21"/>
    </row>
    <row r="130" ht="15.75" customHeight="1">
      <c r="A130" s="73"/>
      <c r="B130" s="351">
        <v>128.0</v>
      </c>
      <c r="C130" s="130">
        <v>44620.0</v>
      </c>
      <c r="D130" s="73" t="s">
        <v>2759</v>
      </c>
      <c r="E130" s="130" t="s">
        <v>9062</v>
      </c>
      <c r="F130" s="73" t="s">
        <v>9058</v>
      </c>
      <c r="G130" s="169"/>
      <c r="H130" s="287"/>
      <c r="I130" s="285"/>
      <c r="J130" s="97">
        <f t="shared" si="1"/>
        <v>46206</v>
      </c>
      <c r="K130" s="73">
        <f>'RESOLUCIONES 2022'!$C130-'RESOLUCIONES 2022'!$J130</f>
        <v>-1586</v>
      </c>
      <c r="L130" s="21"/>
      <c r="M130" s="21"/>
      <c r="N130" s="21"/>
      <c r="O130" s="21"/>
    </row>
    <row r="131" ht="15.75" customHeight="1">
      <c r="A131" s="73"/>
      <c r="B131" s="349">
        <v>129.0</v>
      </c>
      <c r="C131" s="130">
        <v>44620.0</v>
      </c>
      <c r="D131" s="73" t="s">
        <v>2786</v>
      </c>
      <c r="E131" s="130" t="s">
        <v>9065</v>
      </c>
      <c r="F131" s="73" t="s">
        <v>9058</v>
      </c>
      <c r="G131" s="169"/>
      <c r="H131" s="287"/>
      <c r="I131" s="285"/>
      <c r="J131" s="97">
        <f t="shared" si="1"/>
        <v>46206</v>
      </c>
      <c r="K131" s="73">
        <f>'RESOLUCIONES 2022'!$C131-'RESOLUCIONES 2022'!$J131</f>
        <v>-1586</v>
      </c>
      <c r="L131" s="21"/>
      <c r="M131" s="21"/>
      <c r="N131" s="21"/>
      <c r="O131" s="21"/>
    </row>
    <row r="132" ht="15.75" customHeight="1">
      <c r="A132" s="73"/>
      <c r="B132" s="351">
        <v>130.0</v>
      </c>
      <c r="C132" s="130">
        <v>44620.0</v>
      </c>
      <c r="D132" s="73" t="s">
        <v>1265</v>
      </c>
      <c r="E132" s="130" t="s">
        <v>9066</v>
      </c>
      <c r="F132" s="73" t="s">
        <v>9058</v>
      </c>
      <c r="G132" s="169"/>
      <c r="H132" s="287"/>
      <c r="I132" s="285"/>
      <c r="J132" s="97">
        <f t="shared" si="1"/>
        <v>46206</v>
      </c>
      <c r="K132" s="73">
        <f>'RESOLUCIONES 2022'!$C132-'RESOLUCIONES 2022'!$J132</f>
        <v>-1586</v>
      </c>
      <c r="L132" s="21"/>
      <c r="M132" s="21"/>
      <c r="N132" s="21"/>
      <c r="O132" s="21"/>
    </row>
    <row r="133" ht="15.75" customHeight="1">
      <c r="A133" s="73"/>
      <c r="B133" s="351">
        <v>131.0</v>
      </c>
      <c r="C133" s="130">
        <v>44620.0</v>
      </c>
      <c r="D133" s="73" t="s">
        <v>2705</v>
      </c>
      <c r="E133" s="130" t="s">
        <v>9057</v>
      </c>
      <c r="F133" s="73" t="s">
        <v>9058</v>
      </c>
      <c r="G133" s="169"/>
      <c r="H133" s="287"/>
      <c r="I133" s="285"/>
      <c r="J133" s="97">
        <f t="shared" si="1"/>
        <v>46206</v>
      </c>
      <c r="K133" s="73">
        <f>'RESOLUCIONES 2022'!$C133-'RESOLUCIONES 2022'!$J133</f>
        <v>-1586</v>
      </c>
      <c r="L133" s="21"/>
      <c r="M133" s="21"/>
      <c r="N133" s="21"/>
      <c r="O133" s="21"/>
    </row>
    <row r="134" ht="15.75" customHeight="1">
      <c r="A134" s="73" t="s">
        <v>7852</v>
      </c>
      <c r="B134" s="351">
        <v>132.0</v>
      </c>
      <c r="C134" s="130">
        <v>44620.0</v>
      </c>
      <c r="D134" s="73" t="s">
        <v>3207</v>
      </c>
      <c r="E134" s="130" t="s">
        <v>3208</v>
      </c>
      <c r="F134" s="73" t="s">
        <v>2923</v>
      </c>
      <c r="G134" s="169"/>
      <c r="H134" s="287"/>
      <c r="I134" s="285"/>
      <c r="J134" s="97">
        <f t="shared" si="1"/>
        <v>46206</v>
      </c>
      <c r="K134" s="73">
        <f>'RESOLUCIONES 2022'!$C134-'RESOLUCIONES 2022'!$J134</f>
        <v>-1586</v>
      </c>
      <c r="L134" s="21"/>
      <c r="M134" s="21"/>
      <c r="N134" s="21"/>
      <c r="O134" s="21"/>
    </row>
    <row r="135" ht="15.75" customHeight="1">
      <c r="A135" s="73" t="s">
        <v>7852</v>
      </c>
      <c r="B135" s="739">
        <v>133.0</v>
      </c>
      <c r="C135" s="130">
        <v>44620.0</v>
      </c>
      <c r="D135" s="73" t="s">
        <v>9059</v>
      </c>
      <c r="E135" s="130" t="s">
        <v>8073</v>
      </c>
      <c r="F135" s="73" t="s">
        <v>9048</v>
      </c>
      <c r="G135" s="169"/>
      <c r="H135" s="287"/>
      <c r="I135" s="285"/>
      <c r="J135" s="97">
        <f t="shared" si="1"/>
        <v>46206</v>
      </c>
      <c r="K135" s="73">
        <f>'RESOLUCIONES 2022'!$C135-'RESOLUCIONES 2022'!$J135</f>
        <v>-1586</v>
      </c>
      <c r="L135" s="21"/>
      <c r="M135" s="21"/>
      <c r="N135" s="21"/>
      <c r="O135" s="21"/>
    </row>
    <row r="136" ht="15.75" customHeight="1">
      <c r="A136" s="73" t="s">
        <v>7852</v>
      </c>
      <c r="B136" s="351">
        <v>134.0</v>
      </c>
      <c r="C136" s="130">
        <v>44622.0</v>
      </c>
      <c r="D136" s="73" t="s">
        <v>4610</v>
      </c>
      <c r="E136" s="130" t="s">
        <v>9073</v>
      </c>
      <c r="F136" s="73" t="s">
        <v>6388</v>
      </c>
      <c r="G136" s="169"/>
      <c r="H136" s="287"/>
      <c r="I136" s="285"/>
      <c r="J136" s="97">
        <f t="shared" si="1"/>
        <v>46206</v>
      </c>
      <c r="K136" s="73">
        <f>'RESOLUCIONES 2022'!$C136-'RESOLUCIONES 2022'!$J136</f>
        <v>-1584</v>
      </c>
      <c r="L136" s="21"/>
      <c r="M136" s="21"/>
      <c r="N136" s="21"/>
      <c r="O136" s="21"/>
    </row>
    <row r="137" ht="15.75" customHeight="1">
      <c r="A137" s="73" t="s">
        <v>7852</v>
      </c>
      <c r="B137" s="349">
        <v>135.0</v>
      </c>
      <c r="C137" s="130">
        <v>44622.0</v>
      </c>
      <c r="D137" s="73" t="s">
        <v>4857</v>
      </c>
      <c r="E137" s="130" t="s">
        <v>8914</v>
      </c>
      <c r="F137" s="73" t="s">
        <v>6388</v>
      </c>
      <c r="G137" s="169"/>
      <c r="H137" s="287"/>
      <c r="I137" s="285"/>
      <c r="J137" s="97">
        <f t="shared" si="1"/>
        <v>46206</v>
      </c>
      <c r="K137" s="73">
        <f>'RESOLUCIONES 2022'!$C137-'RESOLUCIONES 2022'!$J137</f>
        <v>-1584</v>
      </c>
      <c r="L137" s="21"/>
      <c r="M137" s="21"/>
      <c r="N137" s="21"/>
      <c r="O137" s="21"/>
    </row>
    <row r="138" ht="15.75" customHeight="1">
      <c r="A138" s="73" t="s">
        <v>7852</v>
      </c>
      <c r="B138" s="351">
        <v>136.0</v>
      </c>
      <c r="C138" s="130">
        <v>44622.0</v>
      </c>
      <c r="D138" s="73" t="s">
        <v>7331</v>
      </c>
      <c r="E138" s="130" t="s">
        <v>7985</v>
      </c>
      <c r="F138" s="73" t="s">
        <v>6388</v>
      </c>
      <c r="G138" s="169"/>
      <c r="H138" s="287"/>
      <c r="I138" s="285"/>
      <c r="J138" s="97">
        <f t="shared" si="1"/>
        <v>46206</v>
      </c>
      <c r="K138" s="73">
        <f>'RESOLUCIONES 2022'!$C138-'RESOLUCIONES 2022'!$J138</f>
        <v>-1584</v>
      </c>
      <c r="L138" s="21"/>
      <c r="M138" s="21"/>
      <c r="N138" s="21"/>
      <c r="O138" s="21"/>
    </row>
    <row r="139" ht="15.75" customHeight="1">
      <c r="A139" s="73" t="s">
        <v>7852</v>
      </c>
      <c r="B139" s="351">
        <v>137.0</v>
      </c>
      <c r="C139" s="130">
        <v>44622.0</v>
      </c>
      <c r="D139" s="73" t="s">
        <v>9069</v>
      </c>
      <c r="E139" s="130" t="s">
        <v>9070</v>
      </c>
      <c r="F139" s="73" t="s">
        <v>18</v>
      </c>
      <c r="G139" s="169" t="s">
        <v>2151</v>
      </c>
      <c r="H139" s="287"/>
      <c r="I139" s="285"/>
      <c r="J139" s="97">
        <f t="shared" si="1"/>
        <v>46206</v>
      </c>
      <c r="K139" s="73">
        <f>'RESOLUCIONES 2022'!$C139-'RESOLUCIONES 2022'!$J139</f>
        <v>-1584</v>
      </c>
      <c r="L139" s="21"/>
      <c r="M139" s="21"/>
      <c r="N139" s="21"/>
      <c r="O139" s="21"/>
    </row>
    <row r="140" ht="15.75" customHeight="1">
      <c r="A140" s="73" t="s">
        <v>7852</v>
      </c>
      <c r="B140" s="351">
        <v>138.0</v>
      </c>
      <c r="C140" s="130">
        <v>44622.0</v>
      </c>
      <c r="D140" s="73" t="s">
        <v>9078</v>
      </c>
      <c r="E140" s="130" t="s">
        <v>9079</v>
      </c>
      <c r="F140" s="73" t="s">
        <v>18</v>
      </c>
      <c r="G140" s="169" t="s">
        <v>1407</v>
      </c>
      <c r="H140" s="287"/>
      <c r="I140" s="285"/>
      <c r="J140" s="97">
        <f t="shared" si="1"/>
        <v>46206</v>
      </c>
      <c r="K140" s="73">
        <f>'RESOLUCIONES 2022'!$C140-'RESOLUCIONES 2022'!$J140</f>
        <v>-1584</v>
      </c>
      <c r="L140" s="21"/>
      <c r="M140" s="21"/>
      <c r="N140" s="21"/>
      <c r="O140" s="21"/>
    </row>
    <row r="141" ht="15.75" customHeight="1">
      <c r="A141" s="73" t="s">
        <v>7852</v>
      </c>
      <c r="B141" s="739">
        <v>139.0</v>
      </c>
      <c r="C141" s="130">
        <v>44622.0</v>
      </c>
      <c r="D141" s="73" t="s">
        <v>9067</v>
      </c>
      <c r="E141" s="130" t="s">
        <v>9068</v>
      </c>
      <c r="F141" s="73" t="s">
        <v>18</v>
      </c>
      <c r="G141" s="169"/>
      <c r="H141" s="287"/>
      <c r="I141" s="285"/>
      <c r="J141" s="97">
        <f t="shared" si="1"/>
        <v>46206</v>
      </c>
      <c r="K141" s="73">
        <f>'RESOLUCIONES 2022'!$C141-'RESOLUCIONES 2022'!$J141</f>
        <v>-1584</v>
      </c>
      <c r="L141" s="21"/>
      <c r="M141" s="21"/>
      <c r="N141" s="21"/>
      <c r="O141" s="21"/>
    </row>
    <row r="142" ht="15.75" customHeight="1">
      <c r="A142" s="73" t="s">
        <v>7852</v>
      </c>
      <c r="B142" s="351">
        <v>140.0</v>
      </c>
      <c r="C142" s="130">
        <v>44622.0</v>
      </c>
      <c r="D142" s="73" t="s">
        <v>9071</v>
      </c>
      <c r="E142" s="130" t="s">
        <v>9072</v>
      </c>
      <c r="F142" s="73" t="s">
        <v>18</v>
      </c>
      <c r="G142" s="169" t="s">
        <v>4642</v>
      </c>
      <c r="H142" s="287"/>
      <c r="I142" s="285"/>
      <c r="J142" s="97">
        <f t="shared" si="1"/>
        <v>46206</v>
      </c>
      <c r="K142" s="73">
        <f>'RESOLUCIONES 2022'!$C142-'RESOLUCIONES 2022'!$J142</f>
        <v>-1584</v>
      </c>
      <c r="L142" s="21"/>
      <c r="M142" s="21"/>
      <c r="N142" s="21"/>
      <c r="O142" s="21"/>
    </row>
    <row r="143" ht="15.75" customHeight="1">
      <c r="A143" s="73" t="s">
        <v>9075</v>
      </c>
      <c r="B143" s="349">
        <v>141.0</v>
      </c>
      <c r="C143" s="130">
        <v>44622.0</v>
      </c>
      <c r="D143" s="73" t="s">
        <v>9076</v>
      </c>
      <c r="E143" s="130"/>
      <c r="F143" s="73" t="s">
        <v>9076</v>
      </c>
      <c r="G143" s="169"/>
      <c r="H143" s="287"/>
      <c r="I143" s="285"/>
      <c r="J143" s="97">
        <f t="shared" si="1"/>
        <v>46206</v>
      </c>
      <c r="K143" s="73">
        <f>'RESOLUCIONES 2022'!$C143-'RESOLUCIONES 2022'!$J143</f>
        <v>-1584</v>
      </c>
      <c r="L143" s="21"/>
      <c r="M143" s="21"/>
      <c r="N143" s="21"/>
      <c r="O143" s="21"/>
    </row>
    <row r="144" ht="15.75" customHeight="1">
      <c r="A144" s="73" t="s">
        <v>7852</v>
      </c>
      <c r="B144" s="351">
        <v>142.0</v>
      </c>
      <c r="C144" s="130">
        <v>44622.0</v>
      </c>
      <c r="D144" s="73" t="s">
        <v>9077</v>
      </c>
      <c r="E144" s="130"/>
      <c r="F144" s="73"/>
      <c r="G144" s="169"/>
      <c r="H144" s="287"/>
      <c r="I144" s="285"/>
      <c r="J144" s="97">
        <f t="shared" si="1"/>
        <v>46206</v>
      </c>
      <c r="K144" s="73">
        <f>'RESOLUCIONES 2022'!$C144-'RESOLUCIONES 2022'!$J144</f>
        <v>-1584</v>
      </c>
      <c r="L144" s="21"/>
      <c r="M144" s="21"/>
      <c r="N144" s="21"/>
      <c r="O144" s="21"/>
    </row>
    <row r="145" ht="15.75" customHeight="1">
      <c r="A145" s="73" t="s">
        <v>7852</v>
      </c>
      <c r="B145" s="351">
        <v>143.0</v>
      </c>
      <c r="C145" s="130">
        <v>44622.0</v>
      </c>
      <c r="D145" s="148" t="s">
        <v>1895</v>
      </c>
      <c r="E145" s="130" t="s">
        <v>8161</v>
      </c>
      <c r="F145" s="73" t="s">
        <v>2253</v>
      </c>
      <c r="G145" s="169" t="s">
        <v>9074</v>
      </c>
      <c r="H145" s="287"/>
      <c r="I145" s="285"/>
      <c r="J145" s="97">
        <f t="shared" si="1"/>
        <v>46206</v>
      </c>
      <c r="K145" s="73">
        <f>'RESOLUCIONES 2022'!$C145-'RESOLUCIONES 2022'!$J145</f>
        <v>-1584</v>
      </c>
      <c r="L145" s="21"/>
      <c r="M145" s="21"/>
      <c r="N145" s="21"/>
      <c r="O145" s="21"/>
    </row>
    <row r="146" ht="15.75" customHeight="1">
      <c r="A146" s="73" t="s">
        <v>7852</v>
      </c>
      <c r="B146" s="351">
        <v>144.0</v>
      </c>
      <c r="C146" s="130">
        <v>44622.0</v>
      </c>
      <c r="D146" s="148" t="s">
        <v>7195</v>
      </c>
      <c r="E146" s="130" t="s">
        <v>7390</v>
      </c>
      <c r="F146" s="73" t="s">
        <v>2253</v>
      </c>
      <c r="G146" s="169" t="s">
        <v>9056</v>
      </c>
      <c r="H146" s="287"/>
      <c r="I146" s="285"/>
      <c r="J146" s="97">
        <f t="shared" si="1"/>
        <v>46206</v>
      </c>
      <c r="K146" s="73">
        <f>'RESOLUCIONES 2022'!$C146-'RESOLUCIONES 2022'!$J146</f>
        <v>-1584</v>
      </c>
      <c r="L146" s="21"/>
      <c r="M146" s="21"/>
      <c r="N146" s="21"/>
      <c r="O146" s="21"/>
    </row>
    <row r="147" ht="15.75" customHeight="1">
      <c r="A147" s="73" t="s">
        <v>7852</v>
      </c>
      <c r="B147" s="739">
        <v>145.0</v>
      </c>
      <c r="C147" s="130">
        <v>44622.0</v>
      </c>
      <c r="D147" s="148" t="s">
        <v>4787</v>
      </c>
      <c r="E147" s="130" t="s">
        <v>6218</v>
      </c>
      <c r="F147" s="73" t="s">
        <v>2253</v>
      </c>
      <c r="G147" s="169" t="s">
        <v>9051</v>
      </c>
      <c r="H147" s="287"/>
      <c r="I147" s="285"/>
      <c r="J147" s="97">
        <f t="shared" si="1"/>
        <v>46206</v>
      </c>
      <c r="K147" s="73">
        <f>'RESOLUCIONES 2022'!$C147-'RESOLUCIONES 2022'!$J147</f>
        <v>-1584</v>
      </c>
      <c r="L147" s="21"/>
      <c r="M147" s="21"/>
      <c r="N147" s="21"/>
      <c r="O147" s="21"/>
    </row>
    <row r="148" ht="15.75" customHeight="1">
      <c r="A148" s="73" t="s">
        <v>7852</v>
      </c>
      <c r="B148" s="351">
        <v>146.0</v>
      </c>
      <c r="C148" s="130">
        <v>44622.0</v>
      </c>
      <c r="D148" s="73" t="s">
        <v>9081</v>
      </c>
      <c r="E148" s="130" t="s">
        <v>8810</v>
      </c>
      <c r="F148" s="73" t="s">
        <v>2923</v>
      </c>
      <c r="G148" s="169"/>
      <c r="H148" s="287"/>
      <c r="I148" s="285"/>
      <c r="J148" s="97">
        <f t="shared" si="1"/>
        <v>46206</v>
      </c>
      <c r="K148" s="73">
        <f>'RESOLUCIONES 2022'!$C148-'RESOLUCIONES 2022'!$J148</f>
        <v>-1584</v>
      </c>
      <c r="L148" s="21"/>
      <c r="M148" s="21"/>
      <c r="N148" s="21"/>
      <c r="O148" s="21"/>
    </row>
    <row r="149" ht="15.75" customHeight="1">
      <c r="A149" s="73" t="s">
        <v>7852</v>
      </c>
      <c r="B149" s="349">
        <v>147.0</v>
      </c>
      <c r="C149" s="130">
        <v>44622.0</v>
      </c>
      <c r="D149" s="73" t="s">
        <v>9080</v>
      </c>
      <c r="E149" s="130" t="s">
        <v>8793</v>
      </c>
      <c r="F149" s="73" t="s">
        <v>2923</v>
      </c>
      <c r="G149" s="169"/>
      <c r="H149" s="287"/>
      <c r="I149" s="285"/>
      <c r="J149" s="97">
        <f t="shared" si="1"/>
        <v>46206</v>
      </c>
      <c r="K149" s="73">
        <f>'RESOLUCIONES 2022'!$C149-'RESOLUCIONES 2022'!$J149</f>
        <v>-1584</v>
      </c>
      <c r="L149" s="21"/>
      <c r="M149" s="21"/>
      <c r="N149" s="21"/>
      <c r="O149" s="21"/>
    </row>
    <row r="150" ht="15.75" customHeight="1">
      <c r="A150" s="73" t="s">
        <v>7852</v>
      </c>
      <c r="B150" s="351">
        <v>148.0</v>
      </c>
      <c r="C150" s="130">
        <v>44622.0</v>
      </c>
      <c r="D150" s="73" t="s">
        <v>4268</v>
      </c>
      <c r="E150" s="130" t="s">
        <v>8760</v>
      </c>
      <c r="F150" s="73" t="s">
        <v>2923</v>
      </c>
      <c r="G150" s="169"/>
      <c r="H150" s="287"/>
      <c r="I150" s="285"/>
      <c r="J150" s="97">
        <f t="shared" si="1"/>
        <v>46206</v>
      </c>
      <c r="K150" s="73">
        <f>'RESOLUCIONES 2022'!$C150-'RESOLUCIONES 2022'!$J150</f>
        <v>-1584</v>
      </c>
      <c r="L150" s="21"/>
      <c r="M150" s="21"/>
      <c r="N150" s="21"/>
      <c r="O150" s="21"/>
    </row>
    <row r="151" ht="15.75" customHeight="1">
      <c r="A151" s="73" t="s">
        <v>7852</v>
      </c>
      <c r="B151" s="351">
        <v>149.0</v>
      </c>
      <c r="C151" s="130">
        <v>44622.0</v>
      </c>
      <c r="D151" s="73" t="s">
        <v>4510</v>
      </c>
      <c r="E151" s="130" t="s">
        <v>8712</v>
      </c>
      <c r="F151" s="73" t="s">
        <v>2923</v>
      </c>
      <c r="G151" s="169"/>
      <c r="H151" s="287"/>
      <c r="I151" s="285"/>
      <c r="J151" s="97">
        <f t="shared" si="1"/>
        <v>46206</v>
      </c>
      <c r="K151" s="73">
        <f>'RESOLUCIONES 2022'!$C151-'RESOLUCIONES 2022'!$J151</f>
        <v>-1584</v>
      </c>
      <c r="L151" s="21"/>
      <c r="M151" s="21"/>
      <c r="N151" s="21"/>
      <c r="O151" s="21"/>
    </row>
    <row r="152" ht="15.75" customHeight="1">
      <c r="A152" s="73" t="s">
        <v>7852</v>
      </c>
      <c r="B152" s="351">
        <v>150.0</v>
      </c>
      <c r="C152" s="130">
        <v>44623.0</v>
      </c>
      <c r="D152" s="73" t="s">
        <v>9082</v>
      </c>
      <c r="E152" s="130" t="s">
        <v>8827</v>
      </c>
      <c r="F152" s="73" t="s">
        <v>2923</v>
      </c>
      <c r="G152" s="169"/>
      <c r="H152" s="287"/>
      <c r="I152" s="285"/>
      <c r="J152" s="97">
        <f t="shared" si="1"/>
        <v>46206</v>
      </c>
      <c r="K152" s="73">
        <f>'RESOLUCIONES 2022'!$C152-'RESOLUCIONES 2022'!$J152</f>
        <v>-1583</v>
      </c>
      <c r="L152" s="21"/>
      <c r="M152" s="21"/>
      <c r="N152" s="21"/>
      <c r="O152" s="21"/>
    </row>
    <row r="153" ht="15.75" customHeight="1">
      <c r="A153" s="73" t="s">
        <v>7852</v>
      </c>
      <c r="B153" s="739">
        <v>151.0</v>
      </c>
      <c r="C153" s="130">
        <v>44623.0</v>
      </c>
      <c r="D153" s="73" t="s">
        <v>8700</v>
      </c>
      <c r="E153" s="130" t="s">
        <v>8809</v>
      </c>
      <c r="F153" s="73" t="s">
        <v>2923</v>
      </c>
      <c r="G153" s="169"/>
      <c r="H153" s="287"/>
      <c r="I153" s="285"/>
      <c r="J153" s="97">
        <f t="shared" si="1"/>
        <v>46206</v>
      </c>
      <c r="K153" s="73">
        <f>'RESOLUCIONES 2022'!$C153-'RESOLUCIONES 2022'!$J153</f>
        <v>-1583</v>
      </c>
      <c r="L153" s="21"/>
      <c r="M153" s="21"/>
      <c r="N153" s="21"/>
      <c r="O153" s="21"/>
    </row>
    <row r="154" ht="15.75" customHeight="1">
      <c r="A154" s="73" t="s">
        <v>7852</v>
      </c>
      <c r="B154" s="351">
        <v>152.0</v>
      </c>
      <c r="C154" s="130">
        <v>44623.0</v>
      </c>
      <c r="D154" s="73" t="s">
        <v>5577</v>
      </c>
      <c r="E154" s="130" t="s">
        <v>8046</v>
      </c>
      <c r="F154" s="73" t="s">
        <v>2253</v>
      </c>
      <c r="G154" s="169" t="s">
        <v>9051</v>
      </c>
      <c r="H154" s="287"/>
      <c r="I154" s="285"/>
      <c r="J154" s="97">
        <f t="shared" si="1"/>
        <v>46206</v>
      </c>
      <c r="K154" s="73">
        <f>'RESOLUCIONES 2022'!$C154-'RESOLUCIONES 2022'!$J154</f>
        <v>-1583</v>
      </c>
      <c r="L154" s="21"/>
      <c r="M154" s="21"/>
      <c r="N154" s="21"/>
      <c r="O154" s="21"/>
    </row>
    <row r="155" ht="15.75" customHeight="1">
      <c r="A155" s="73" t="s">
        <v>7852</v>
      </c>
      <c r="B155" s="349">
        <v>153.0</v>
      </c>
      <c r="C155" s="130">
        <v>44623.0</v>
      </c>
      <c r="D155" s="73" t="s">
        <v>8009</v>
      </c>
      <c r="E155" s="130" t="s">
        <v>8915</v>
      </c>
      <c r="F155" s="73" t="s">
        <v>2253</v>
      </c>
      <c r="G155" s="169" t="s">
        <v>9051</v>
      </c>
      <c r="H155" s="287"/>
      <c r="I155" s="285"/>
      <c r="J155" s="97">
        <f t="shared" si="1"/>
        <v>46206</v>
      </c>
      <c r="K155" s="73">
        <f>'RESOLUCIONES 2022'!$C155-'RESOLUCIONES 2022'!$J155</f>
        <v>-1583</v>
      </c>
      <c r="L155" s="21"/>
      <c r="M155" s="21"/>
      <c r="N155" s="21"/>
      <c r="O155" s="21"/>
    </row>
    <row r="156" ht="15.75" customHeight="1">
      <c r="A156" s="73" t="s">
        <v>7852</v>
      </c>
      <c r="B156" s="351">
        <v>154.0</v>
      </c>
      <c r="C156" s="130">
        <v>44623.0</v>
      </c>
      <c r="D156" s="73" t="s">
        <v>9083</v>
      </c>
      <c r="E156" s="130" t="s">
        <v>7504</v>
      </c>
      <c r="F156" s="73" t="s">
        <v>2253</v>
      </c>
      <c r="G156" s="169" t="s">
        <v>1352</v>
      </c>
      <c r="H156" s="287"/>
      <c r="I156" s="285"/>
      <c r="J156" s="97">
        <f t="shared" si="1"/>
        <v>46206</v>
      </c>
      <c r="K156" s="73">
        <f>'RESOLUCIONES 2022'!$C156-'RESOLUCIONES 2022'!$J156</f>
        <v>-1583</v>
      </c>
      <c r="L156" s="21"/>
      <c r="M156" s="21"/>
      <c r="N156" s="21"/>
      <c r="O156" s="21"/>
    </row>
    <row r="157" ht="15.75" customHeight="1">
      <c r="A157" s="73" t="s">
        <v>7852</v>
      </c>
      <c r="B157" s="351">
        <v>155.0</v>
      </c>
      <c r="C157" s="130">
        <v>44624.0</v>
      </c>
      <c r="D157" s="73" t="s">
        <v>9094</v>
      </c>
      <c r="E157" s="130" t="s">
        <v>7759</v>
      </c>
      <c r="F157" s="73" t="s">
        <v>6597</v>
      </c>
      <c r="G157" s="169"/>
      <c r="H157" s="287"/>
      <c r="I157" s="285"/>
      <c r="J157" s="97">
        <f t="shared" si="1"/>
        <v>46206</v>
      </c>
      <c r="K157" s="73">
        <f>'RESOLUCIONES 2022'!$C157-'RESOLUCIONES 2022'!$J157</f>
        <v>-1582</v>
      </c>
      <c r="L157" s="21"/>
      <c r="M157" s="21"/>
      <c r="N157" s="21"/>
      <c r="O157" s="21"/>
    </row>
    <row r="158" ht="15.75" customHeight="1">
      <c r="A158" s="73" t="s">
        <v>7852</v>
      </c>
      <c r="B158" s="351">
        <v>156.0</v>
      </c>
      <c r="C158" s="130">
        <v>44624.0</v>
      </c>
      <c r="D158" s="73" t="s">
        <v>2507</v>
      </c>
      <c r="E158" s="130" t="s">
        <v>7823</v>
      </c>
      <c r="F158" s="73" t="s">
        <v>6597</v>
      </c>
      <c r="G158" s="169"/>
      <c r="H158" s="287"/>
      <c r="I158" s="285"/>
      <c r="J158" s="97">
        <f t="shared" si="1"/>
        <v>46206</v>
      </c>
      <c r="K158" s="73">
        <f>'RESOLUCIONES 2022'!$C158-'RESOLUCIONES 2022'!$J158</f>
        <v>-1582</v>
      </c>
      <c r="L158" s="21"/>
      <c r="M158" s="21"/>
      <c r="N158" s="21"/>
      <c r="O158" s="21"/>
    </row>
    <row r="159" ht="15.75" customHeight="1">
      <c r="A159" s="73" t="s">
        <v>7852</v>
      </c>
      <c r="B159" s="739">
        <v>157.0</v>
      </c>
      <c r="C159" s="130">
        <v>44624.0</v>
      </c>
      <c r="D159" s="73" t="s">
        <v>9091</v>
      </c>
      <c r="E159" s="130" t="s">
        <v>9092</v>
      </c>
      <c r="F159" s="73" t="s">
        <v>6597</v>
      </c>
      <c r="G159" s="169"/>
      <c r="H159" s="287"/>
      <c r="I159" s="285"/>
      <c r="J159" s="97">
        <f t="shared" si="1"/>
        <v>46206</v>
      </c>
      <c r="K159" s="73">
        <f>'RESOLUCIONES 2022'!$C159-'RESOLUCIONES 2022'!$J159</f>
        <v>-1582</v>
      </c>
      <c r="L159" s="21"/>
      <c r="M159" s="21"/>
      <c r="N159" s="21"/>
      <c r="O159" s="21"/>
    </row>
    <row r="160" ht="15.75" customHeight="1">
      <c r="A160" s="73" t="s">
        <v>7852</v>
      </c>
      <c r="B160" s="351">
        <v>158.0</v>
      </c>
      <c r="C160" s="130">
        <v>44624.0</v>
      </c>
      <c r="D160" s="73" t="s">
        <v>9001</v>
      </c>
      <c r="E160" s="130" t="s">
        <v>9088</v>
      </c>
      <c r="F160" s="73" t="s">
        <v>6597</v>
      </c>
      <c r="G160" s="169"/>
      <c r="H160" s="287"/>
      <c r="I160" s="285"/>
      <c r="J160" s="97">
        <f t="shared" si="1"/>
        <v>46206</v>
      </c>
      <c r="K160" s="73">
        <f>'RESOLUCIONES 2022'!$C160-'RESOLUCIONES 2022'!$J160</f>
        <v>-1582</v>
      </c>
      <c r="L160" s="21"/>
      <c r="M160" s="21"/>
      <c r="N160" s="21"/>
      <c r="O160" s="21"/>
    </row>
    <row r="161" ht="15.75" customHeight="1">
      <c r="A161" s="73" t="s">
        <v>7852</v>
      </c>
      <c r="B161" s="349">
        <v>159.0</v>
      </c>
      <c r="C161" s="130">
        <v>44624.0</v>
      </c>
      <c r="D161" s="73" t="s">
        <v>9089</v>
      </c>
      <c r="E161" s="130" t="s">
        <v>9090</v>
      </c>
      <c r="F161" s="73" t="s">
        <v>6597</v>
      </c>
      <c r="G161" s="169"/>
      <c r="H161" s="287"/>
      <c r="I161" s="285"/>
      <c r="J161" s="97">
        <f t="shared" si="1"/>
        <v>46206</v>
      </c>
      <c r="K161" s="73">
        <f>'RESOLUCIONES 2022'!$C161-'RESOLUCIONES 2022'!$J161</f>
        <v>-1582</v>
      </c>
      <c r="L161" s="21"/>
      <c r="M161" s="21"/>
      <c r="N161" s="21"/>
      <c r="O161" s="21"/>
    </row>
    <row r="162" ht="15.75" customHeight="1">
      <c r="A162" s="73" t="s">
        <v>7852</v>
      </c>
      <c r="B162" s="351">
        <v>160.0</v>
      </c>
      <c r="C162" s="130">
        <v>44624.0</v>
      </c>
      <c r="D162" s="73" t="s">
        <v>9084</v>
      </c>
      <c r="E162" s="130" t="s">
        <v>9085</v>
      </c>
      <c r="F162" s="73" t="s">
        <v>6597</v>
      </c>
      <c r="G162" s="169"/>
      <c r="H162" s="287"/>
      <c r="I162" s="285"/>
      <c r="J162" s="97">
        <f t="shared" si="1"/>
        <v>46206</v>
      </c>
      <c r="K162" s="73">
        <f>'RESOLUCIONES 2022'!$C162-'RESOLUCIONES 2022'!$J162</f>
        <v>-1582</v>
      </c>
      <c r="L162" s="21"/>
      <c r="M162" s="21"/>
      <c r="N162" s="21"/>
      <c r="O162" s="21"/>
    </row>
    <row r="163" ht="15.75" customHeight="1">
      <c r="A163" s="73" t="s">
        <v>7852</v>
      </c>
      <c r="B163" s="351">
        <v>161.0</v>
      </c>
      <c r="C163" s="130">
        <v>44624.0</v>
      </c>
      <c r="D163" s="73" t="s">
        <v>9086</v>
      </c>
      <c r="E163" s="130" t="s">
        <v>9087</v>
      </c>
      <c r="F163" s="73" t="s">
        <v>6597</v>
      </c>
      <c r="G163" s="169"/>
      <c r="H163" s="287"/>
      <c r="I163" s="285"/>
      <c r="J163" s="97">
        <f t="shared" si="1"/>
        <v>46206</v>
      </c>
      <c r="K163" s="73">
        <f>'RESOLUCIONES 2022'!$C163-'RESOLUCIONES 2022'!$J163</f>
        <v>-1582</v>
      </c>
      <c r="L163" s="21"/>
      <c r="M163" s="21"/>
      <c r="N163" s="21"/>
      <c r="O163" s="21"/>
    </row>
    <row r="164" ht="15.75" customHeight="1">
      <c r="A164" s="73" t="s">
        <v>7852</v>
      </c>
      <c r="B164" s="351">
        <v>162.0</v>
      </c>
      <c r="C164" s="130">
        <v>44624.0</v>
      </c>
      <c r="D164" s="73" t="s">
        <v>8963</v>
      </c>
      <c r="E164" s="130" t="s">
        <v>9093</v>
      </c>
      <c r="F164" s="73" t="s">
        <v>6597</v>
      </c>
      <c r="G164" s="169"/>
      <c r="H164" s="287"/>
      <c r="I164" s="285"/>
      <c r="J164" s="97">
        <f t="shared" si="1"/>
        <v>46206</v>
      </c>
      <c r="K164" s="73">
        <f>'RESOLUCIONES 2022'!$C164-'RESOLUCIONES 2022'!$J164</f>
        <v>-1582</v>
      </c>
      <c r="L164" s="21"/>
      <c r="M164" s="21"/>
      <c r="N164" s="21"/>
      <c r="O164" s="21"/>
    </row>
    <row r="165" ht="15.75" customHeight="1">
      <c r="A165" s="73" t="s">
        <v>7852</v>
      </c>
      <c r="B165" s="739">
        <v>163.0</v>
      </c>
      <c r="C165" s="130">
        <v>44624.0</v>
      </c>
      <c r="D165" s="73" t="s">
        <v>5678</v>
      </c>
      <c r="E165" s="130" t="s">
        <v>8827</v>
      </c>
      <c r="F165" s="73" t="s">
        <v>6388</v>
      </c>
      <c r="G165" s="169"/>
      <c r="H165" s="287"/>
      <c r="I165" s="285"/>
      <c r="J165" s="97">
        <f t="shared" si="1"/>
        <v>46206</v>
      </c>
      <c r="K165" s="73">
        <f>'RESOLUCIONES 2022'!$C165-'RESOLUCIONES 2022'!$J165</f>
        <v>-1582</v>
      </c>
      <c r="L165" s="21"/>
      <c r="M165" s="21"/>
      <c r="N165" s="21"/>
      <c r="O165" s="21"/>
    </row>
    <row r="166" ht="15.75" customHeight="1">
      <c r="A166" s="73" t="s">
        <v>7852</v>
      </c>
      <c r="B166" s="351">
        <v>164.0</v>
      </c>
      <c r="C166" s="130">
        <v>44627.0</v>
      </c>
      <c r="D166" s="73" t="s">
        <v>3000</v>
      </c>
      <c r="E166" s="278" t="s">
        <v>9099</v>
      </c>
      <c r="F166" s="73" t="s">
        <v>1593</v>
      </c>
      <c r="G166" s="169" t="s">
        <v>9100</v>
      </c>
      <c r="H166" s="287"/>
      <c r="I166" s="285"/>
      <c r="J166" s="97">
        <f t="shared" si="1"/>
        <v>46206</v>
      </c>
      <c r="K166" s="73">
        <f>'RESOLUCIONES 2022'!$C166-'RESOLUCIONES 2022'!$J166</f>
        <v>-1579</v>
      </c>
      <c r="L166" s="21"/>
      <c r="M166" s="21"/>
      <c r="N166" s="21"/>
      <c r="O166" s="21"/>
    </row>
    <row r="167" ht="15.75" customHeight="1">
      <c r="A167" s="73" t="s">
        <v>7852</v>
      </c>
      <c r="B167" s="349">
        <v>165.0</v>
      </c>
      <c r="C167" s="130">
        <v>44627.0</v>
      </c>
      <c r="D167" s="73" t="s">
        <v>2810</v>
      </c>
      <c r="E167" s="130" t="s">
        <v>9097</v>
      </c>
      <c r="F167" s="73" t="s">
        <v>1593</v>
      </c>
      <c r="G167" s="169" t="s">
        <v>9098</v>
      </c>
      <c r="H167" s="287"/>
      <c r="I167" s="285"/>
      <c r="J167" s="97">
        <f t="shared" si="1"/>
        <v>46206</v>
      </c>
      <c r="K167" s="73">
        <f>'RESOLUCIONES 2022'!$C167-'RESOLUCIONES 2022'!$J167</f>
        <v>-1579</v>
      </c>
      <c r="L167" s="21"/>
      <c r="M167" s="21"/>
      <c r="N167" s="21"/>
      <c r="O167" s="21"/>
    </row>
    <row r="168" ht="15.75" customHeight="1">
      <c r="A168" s="73"/>
      <c r="B168" s="351">
        <v>166.0</v>
      </c>
      <c r="C168" s="130">
        <v>44627.0</v>
      </c>
      <c r="D168" s="73" t="s">
        <v>9101</v>
      </c>
      <c r="E168" s="130"/>
      <c r="F168" s="73" t="s">
        <v>9102</v>
      </c>
      <c r="G168" s="169"/>
      <c r="H168" s="287"/>
      <c r="I168" s="285"/>
      <c r="J168" s="97">
        <f t="shared" si="1"/>
        <v>46206</v>
      </c>
      <c r="K168" s="73">
        <f>'RESOLUCIONES 2022'!$C168-'RESOLUCIONES 2022'!$J168</f>
        <v>-1579</v>
      </c>
      <c r="L168" s="21"/>
      <c r="M168" s="21"/>
      <c r="N168" s="21"/>
      <c r="O168" s="21"/>
    </row>
    <row r="169" ht="15.75" customHeight="1">
      <c r="A169" s="73" t="s">
        <v>7852</v>
      </c>
      <c r="B169" s="351">
        <v>167.0</v>
      </c>
      <c r="C169" s="130">
        <v>44628.0</v>
      </c>
      <c r="D169" s="73" t="s">
        <v>8174</v>
      </c>
      <c r="E169" s="130" t="s">
        <v>8175</v>
      </c>
      <c r="F169" s="73" t="s">
        <v>2923</v>
      </c>
      <c r="G169" s="169"/>
      <c r="H169" s="287"/>
      <c r="I169" s="285"/>
      <c r="J169" s="97">
        <f t="shared" si="1"/>
        <v>46206</v>
      </c>
      <c r="K169" s="73">
        <f>'RESOLUCIONES 2022'!$C169-'RESOLUCIONES 2022'!$J169</f>
        <v>-1578</v>
      </c>
      <c r="L169" s="21"/>
      <c r="M169" s="21"/>
      <c r="N169" s="21"/>
      <c r="O169" s="21"/>
    </row>
    <row r="170" ht="15.75" customHeight="1">
      <c r="A170" s="73" t="s">
        <v>7852</v>
      </c>
      <c r="B170" s="351">
        <v>168.0</v>
      </c>
      <c r="C170" s="130">
        <v>44628.0</v>
      </c>
      <c r="D170" s="73" t="s">
        <v>2947</v>
      </c>
      <c r="E170" s="130" t="s">
        <v>8528</v>
      </c>
      <c r="F170" s="73" t="s">
        <v>2923</v>
      </c>
      <c r="G170" s="169"/>
      <c r="H170" s="287"/>
      <c r="I170" s="285"/>
      <c r="J170" s="97">
        <f t="shared" si="1"/>
        <v>46206</v>
      </c>
      <c r="K170" s="73">
        <f>'RESOLUCIONES 2022'!$C170-'RESOLUCIONES 2022'!$J170</f>
        <v>-1578</v>
      </c>
      <c r="L170" s="21"/>
      <c r="M170" s="21"/>
      <c r="N170" s="21"/>
      <c r="O170" s="21"/>
    </row>
    <row r="171" ht="15.75" customHeight="1">
      <c r="A171" s="73" t="s">
        <v>7852</v>
      </c>
      <c r="B171" s="739">
        <v>169.0</v>
      </c>
      <c r="C171" s="130">
        <v>44628.0</v>
      </c>
      <c r="D171" s="73" t="s">
        <v>8680</v>
      </c>
      <c r="E171" s="130" t="s">
        <v>8797</v>
      </c>
      <c r="F171" s="73" t="s">
        <v>2923</v>
      </c>
      <c r="G171" s="169"/>
      <c r="H171" s="287"/>
      <c r="I171" s="285"/>
      <c r="J171" s="97">
        <f t="shared" si="1"/>
        <v>46206</v>
      </c>
      <c r="K171" s="73">
        <f>'RESOLUCIONES 2022'!$C171-'RESOLUCIONES 2022'!$J171</f>
        <v>-1578</v>
      </c>
      <c r="L171" s="21"/>
      <c r="M171" s="21"/>
      <c r="N171" s="21"/>
      <c r="O171" s="21"/>
    </row>
    <row r="172" ht="15.75" customHeight="1">
      <c r="A172" s="73" t="s">
        <v>7852</v>
      </c>
      <c r="B172" s="351">
        <v>170.0</v>
      </c>
      <c r="C172" s="130">
        <v>44628.0</v>
      </c>
      <c r="D172" s="73" t="s">
        <v>8678</v>
      </c>
      <c r="E172" s="130" t="s">
        <v>8795</v>
      </c>
      <c r="F172" s="73" t="s">
        <v>2923</v>
      </c>
      <c r="G172" s="169"/>
      <c r="H172" s="287"/>
      <c r="I172" s="285"/>
      <c r="J172" s="97">
        <f t="shared" si="1"/>
        <v>46206</v>
      </c>
      <c r="K172" s="73">
        <f>'RESOLUCIONES 2022'!$C172-'RESOLUCIONES 2022'!$J172</f>
        <v>-1578</v>
      </c>
      <c r="L172" s="21"/>
      <c r="M172" s="21"/>
      <c r="N172" s="21"/>
      <c r="O172" s="21"/>
    </row>
    <row r="173" ht="15.75" customHeight="1">
      <c r="A173" s="73" t="s">
        <v>7852</v>
      </c>
      <c r="B173" s="349">
        <v>171.0</v>
      </c>
      <c r="C173" s="130">
        <v>44628.0</v>
      </c>
      <c r="D173" s="73" t="s">
        <v>2907</v>
      </c>
      <c r="E173" s="130" t="s">
        <v>9103</v>
      </c>
      <c r="F173" s="73" t="s">
        <v>18</v>
      </c>
      <c r="G173" s="169" t="s">
        <v>4601</v>
      </c>
      <c r="H173" s="287"/>
      <c r="I173" s="285"/>
      <c r="J173" s="97">
        <f t="shared" si="1"/>
        <v>46206</v>
      </c>
      <c r="K173" s="73">
        <f>'RESOLUCIONES 2022'!$C173-'RESOLUCIONES 2022'!$J173</f>
        <v>-1578</v>
      </c>
      <c r="L173" s="21"/>
      <c r="M173" s="21"/>
      <c r="N173" s="21"/>
      <c r="O173" s="21"/>
    </row>
    <row r="174" ht="15.75" customHeight="1">
      <c r="A174" s="73" t="s">
        <v>7852</v>
      </c>
      <c r="B174" s="351">
        <v>172.0</v>
      </c>
      <c r="C174" s="130">
        <v>44628.0</v>
      </c>
      <c r="D174" s="73" t="s">
        <v>3974</v>
      </c>
      <c r="E174" s="130" t="s">
        <v>9104</v>
      </c>
      <c r="F174" s="73" t="s">
        <v>18</v>
      </c>
      <c r="G174" s="169" t="s">
        <v>4601</v>
      </c>
      <c r="H174" s="287"/>
      <c r="I174" s="285"/>
      <c r="J174" s="97">
        <f t="shared" si="1"/>
        <v>46206</v>
      </c>
      <c r="K174" s="73">
        <f>'RESOLUCIONES 2022'!$C174-'RESOLUCIONES 2022'!$J174</f>
        <v>-1578</v>
      </c>
      <c r="L174" s="21"/>
      <c r="M174" s="21"/>
      <c r="N174" s="21"/>
      <c r="O174" s="21"/>
    </row>
    <row r="175" ht="15.75" customHeight="1">
      <c r="A175" s="73" t="s">
        <v>7852</v>
      </c>
      <c r="B175" s="351">
        <v>173.0</v>
      </c>
      <c r="C175" s="130">
        <v>44628.0</v>
      </c>
      <c r="D175" s="73" t="s">
        <v>9105</v>
      </c>
      <c r="E175" s="130" t="s">
        <v>9106</v>
      </c>
      <c r="F175" s="73" t="s">
        <v>18</v>
      </c>
      <c r="G175" s="169" t="s">
        <v>4601</v>
      </c>
      <c r="H175" s="287"/>
      <c r="I175" s="285"/>
      <c r="J175" s="97">
        <f t="shared" si="1"/>
        <v>46206</v>
      </c>
      <c r="K175" s="73">
        <f>'RESOLUCIONES 2022'!$C175-'RESOLUCIONES 2022'!$J175</f>
        <v>-1578</v>
      </c>
      <c r="L175" s="21"/>
      <c r="M175" s="21"/>
      <c r="N175" s="21"/>
      <c r="O175" s="21"/>
    </row>
    <row r="176" ht="15.75" customHeight="1">
      <c r="A176" s="73" t="s">
        <v>7852</v>
      </c>
      <c r="B176" s="351">
        <v>174.0</v>
      </c>
      <c r="C176" s="130">
        <v>44628.0</v>
      </c>
      <c r="D176" s="73" t="s">
        <v>1770</v>
      </c>
      <c r="E176" s="130" t="s">
        <v>9109</v>
      </c>
      <c r="F176" s="73" t="s">
        <v>18</v>
      </c>
      <c r="G176" s="169" t="s">
        <v>4601</v>
      </c>
      <c r="H176" s="287"/>
      <c r="I176" s="285"/>
      <c r="J176" s="97">
        <f t="shared" si="1"/>
        <v>46206</v>
      </c>
      <c r="K176" s="73">
        <f>'RESOLUCIONES 2022'!$C176-'RESOLUCIONES 2022'!$J176</f>
        <v>-1578</v>
      </c>
      <c r="L176" s="21"/>
      <c r="M176" s="21"/>
      <c r="N176" s="21"/>
      <c r="O176" s="21"/>
    </row>
    <row r="177" ht="15.75" customHeight="1">
      <c r="A177" s="73" t="s">
        <v>7852</v>
      </c>
      <c r="B177" s="739">
        <v>175.0</v>
      </c>
      <c r="C177" s="130">
        <v>44628.0</v>
      </c>
      <c r="D177" s="73" t="s">
        <v>9107</v>
      </c>
      <c r="E177" s="130" t="s">
        <v>9108</v>
      </c>
      <c r="F177" s="73" t="s">
        <v>18</v>
      </c>
      <c r="G177" s="169" t="s">
        <v>4601</v>
      </c>
      <c r="H177" s="287"/>
      <c r="I177" s="285"/>
      <c r="J177" s="97">
        <f t="shared" si="1"/>
        <v>46206</v>
      </c>
      <c r="K177" s="73">
        <f>'RESOLUCIONES 2022'!$C177-'RESOLUCIONES 2022'!$J177</f>
        <v>-1578</v>
      </c>
      <c r="L177" s="21"/>
      <c r="M177" s="21"/>
      <c r="N177" s="21"/>
      <c r="O177" s="21"/>
    </row>
    <row r="178" ht="15.75" customHeight="1">
      <c r="A178" s="73" t="s">
        <v>7852</v>
      </c>
      <c r="B178" s="351">
        <v>176.0</v>
      </c>
      <c r="C178" s="130">
        <v>44628.0</v>
      </c>
      <c r="D178" s="73" t="s">
        <v>9111</v>
      </c>
      <c r="E178" s="130" t="s">
        <v>9112</v>
      </c>
      <c r="F178" s="73" t="s">
        <v>18</v>
      </c>
      <c r="G178" s="169" t="s">
        <v>4601</v>
      </c>
      <c r="H178" s="287"/>
      <c r="I178" s="285"/>
      <c r="J178" s="97">
        <f t="shared" si="1"/>
        <v>46206</v>
      </c>
      <c r="K178" s="73">
        <f>'RESOLUCIONES 2022'!$C178-'RESOLUCIONES 2022'!$J178</f>
        <v>-1578</v>
      </c>
      <c r="L178" s="21"/>
      <c r="M178" s="21"/>
      <c r="N178" s="21"/>
      <c r="O178" s="21"/>
    </row>
    <row r="179" ht="15.75" customHeight="1">
      <c r="A179" s="73" t="s">
        <v>7852</v>
      </c>
      <c r="B179" s="349">
        <v>177.0</v>
      </c>
      <c r="C179" s="130">
        <v>44628.0</v>
      </c>
      <c r="D179" s="73" t="s">
        <v>1265</v>
      </c>
      <c r="E179" s="130" t="s">
        <v>9110</v>
      </c>
      <c r="F179" s="73" t="s">
        <v>2968</v>
      </c>
      <c r="G179" s="169"/>
      <c r="H179" s="287"/>
      <c r="I179" s="285"/>
      <c r="J179" s="97">
        <f t="shared" si="1"/>
        <v>46206</v>
      </c>
      <c r="K179" s="73">
        <f>'RESOLUCIONES 2022'!$C179-'RESOLUCIONES 2022'!$J179</f>
        <v>-1578</v>
      </c>
      <c r="L179" s="21"/>
      <c r="M179" s="21"/>
      <c r="N179" s="21"/>
      <c r="O179" s="21"/>
    </row>
    <row r="180" ht="15.75" customHeight="1">
      <c r="A180" s="73" t="s">
        <v>7852</v>
      </c>
      <c r="B180" s="351">
        <v>178.0</v>
      </c>
      <c r="C180" s="130">
        <v>44629.0</v>
      </c>
      <c r="D180" s="73" t="s">
        <v>1265</v>
      </c>
      <c r="E180" s="130" t="s">
        <v>9110</v>
      </c>
      <c r="F180" s="73" t="s">
        <v>1593</v>
      </c>
      <c r="G180" s="253">
        <v>44635.0</v>
      </c>
      <c r="H180" s="287"/>
      <c r="I180" s="285"/>
      <c r="J180" s="97">
        <f t="shared" si="1"/>
        <v>46206</v>
      </c>
      <c r="K180" s="73">
        <f>'RESOLUCIONES 2022'!$C180-'RESOLUCIONES 2022'!$J180</f>
        <v>-1577</v>
      </c>
      <c r="L180" s="21"/>
      <c r="M180" s="21"/>
      <c r="N180" s="21"/>
      <c r="O180" s="21"/>
    </row>
    <row r="181" ht="15.75" customHeight="1">
      <c r="A181" s="73" t="s">
        <v>7852</v>
      </c>
      <c r="B181" s="351">
        <v>179.0</v>
      </c>
      <c r="C181" s="130">
        <v>44634.0</v>
      </c>
      <c r="D181" s="73" t="s">
        <v>8264</v>
      </c>
      <c r="E181" s="130" t="s">
        <v>7954</v>
      </c>
      <c r="F181" s="73" t="s">
        <v>1593</v>
      </c>
      <c r="G181" s="253">
        <v>44642.0</v>
      </c>
      <c r="H181" s="287"/>
      <c r="I181" s="285"/>
      <c r="J181" s="97">
        <f t="shared" si="1"/>
        <v>46206</v>
      </c>
      <c r="K181" s="73">
        <f>'RESOLUCIONES 2022'!$C181-'RESOLUCIONES 2022'!$J181</f>
        <v>-1572</v>
      </c>
      <c r="L181" s="21"/>
      <c r="M181" s="21"/>
      <c r="N181" s="21"/>
      <c r="O181" s="21"/>
    </row>
    <row r="182" ht="15.75" customHeight="1">
      <c r="A182" s="73" t="s">
        <v>7852</v>
      </c>
      <c r="B182" s="351">
        <v>180.0</v>
      </c>
      <c r="C182" s="130">
        <v>44634.0</v>
      </c>
      <c r="D182" s="73" t="s">
        <v>2512</v>
      </c>
      <c r="E182" s="130" t="s">
        <v>8060</v>
      </c>
      <c r="F182" s="73" t="s">
        <v>6388</v>
      </c>
      <c r="G182" s="169"/>
      <c r="H182" s="287"/>
      <c r="I182" s="285"/>
      <c r="J182" s="97">
        <f t="shared" si="1"/>
        <v>46206</v>
      </c>
      <c r="K182" s="73">
        <f>'RESOLUCIONES 2022'!$C182-'RESOLUCIONES 2022'!$J182</f>
        <v>-1572</v>
      </c>
      <c r="L182" s="21"/>
      <c r="M182" s="21"/>
      <c r="N182" s="21"/>
      <c r="O182" s="21"/>
    </row>
    <row r="183" ht="15.75" customHeight="1">
      <c r="A183" s="73" t="s">
        <v>7852</v>
      </c>
      <c r="B183" s="739">
        <v>181.0</v>
      </c>
      <c r="C183" s="130">
        <v>44635.0</v>
      </c>
      <c r="D183" s="73" t="s">
        <v>2703</v>
      </c>
      <c r="E183" s="130" t="s">
        <v>9113</v>
      </c>
      <c r="F183" s="73" t="s">
        <v>1593</v>
      </c>
      <c r="G183" s="253">
        <v>44644.0</v>
      </c>
      <c r="H183" s="287"/>
      <c r="I183" s="285"/>
      <c r="J183" s="97">
        <f t="shared" si="1"/>
        <v>46206</v>
      </c>
      <c r="K183" s="73">
        <f>'RESOLUCIONES 2022'!$C183-'RESOLUCIONES 2022'!$J183</f>
        <v>-1571</v>
      </c>
      <c r="L183" s="21"/>
      <c r="M183" s="21"/>
      <c r="N183" s="21"/>
      <c r="O183" s="21"/>
    </row>
    <row r="184" ht="15.75" customHeight="1">
      <c r="A184" s="73"/>
      <c r="B184" s="351">
        <v>182.0</v>
      </c>
      <c r="C184" s="130">
        <v>44635.0</v>
      </c>
      <c r="D184" s="73" t="s">
        <v>2705</v>
      </c>
      <c r="E184" s="130" t="s">
        <v>9057</v>
      </c>
      <c r="F184" s="73" t="s">
        <v>2253</v>
      </c>
      <c r="G184" s="169" t="s">
        <v>1352</v>
      </c>
      <c r="H184" s="287"/>
      <c r="I184" s="285"/>
      <c r="J184" s="97">
        <f t="shared" si="1"/>
        <v>46206</v>
      </c>
      <c r="K184" s="73">
        <f>'RESOLUCIONES 2022'!$C184-'RESOLUCIONES 2022'!$J184</f>
        <v>-1571</v>
      </c>
      <c r="L184" s="21"/>
      <c r="M184" s="21"/>
      <c r="N184" s="21"/>
      <c r="O184" s="21"/>
    </row>
    <row r="185" ht="15.75" customHeight="1">
      <c r="A185" s="73" t="s">
        <v>7852</v>
      </c>
      <c r="B185" s="349">
        <v>183.0</v>
      </c>
      <c r="C185" s="130">
        <v>44637.0</v>
      </c>
      <c r="D185" s="73" t="s">
        <v>3156</v>
      </c>
      <c r="E185" s="130" t="s">
        <v>7869</v>
      </c>
      <c r="F185" s="73" t="s">
        <v>6388</v>
      </c>
      <c r="G185" s="169"/>
      <c r="H185" s="287"/>
      <c r="I185" s="285"/>
      <c r="J185" s="97">
        <f t="shared" si="1"/>
        <v>46206</v>
      </c>
      <c r="K185" s="73">
        <f>'RESOLUCIONES 2022'!$C185-'RESOLUCIONES 2022'!$J185</f>
        <v>-1569</v>
      </c>
      <c r="L185" s="21"/>
      <c r="M185" s="21"/>
      <c r="N185" s="21"/>
      <c r="O185" s="21"/>
    </row>
    <row r="186" ht="15.75" customHeight="1">
      <c r="A186" s="73" t="s">
        <v>7852</v>
      </c>
      <c r="B186" s="351">
        <v>184.0</v>
      </c>
      <c r="C186" s="130">
        <v>44637.0</v>
      </c>
      <c r="D186" s="73" t="s">
        <v>3707</v>
      </c>
      <c r="E186" s="130" t="s">
        <v>8740</v>
      </c>
      <c r="F186" s="73" t="s">
        <v>6388</v>
      </c>
      <c r="G186" s="169"/>
      <c r="H186" s="287"/>
      <c r="I186" s="285"/>
      <c r="J186" s="97">
        <f t="shared" si="1"/>
        <v>46206</v>
      </c>
      <c r="K186" s="73">
        <f>'RESOLUCIONES 2022'!$C186-'RESOLUCIONES 2022'!$J186</f>
        <v>-1569</v>
      </c>
      <c r="L186" s="21"/>
      <c r="M186" s="21"/>
      <c r="N186" s="21"/>
      <c r="O186" s="21"/>
    </row>
    <row r="187" ht="15.75" customHeight="1">
      <c r="A187" s="73" t="s">
        <v>7852</v>
      </c>
      <c r="B187" s="351">
        <v>185.0</v>
      </c>
      <c r="C187" s="130">
        <v>44637.0</v>
      </c>
      <c r="D187" s="73" t="s">
        <v>1937</v>
      </c>
      <c r="E187" s="130" t="s">
        <v>8615</v>
      </c>
      <c r="F187" s="73" t="s">
        <v>2923</v>
      </c>
      <c r="G187" s="169"/>
      <c r="H187" s="287"/>
      <c r="I187" s="285"/>
      <c r="J187" s="97">
        <f t="shared" si="1"/>
        <v>46206</v>
      </c>
      <c r="K187" s="73">
        <f>'RESOLUCIONES 2022'!$C187-'RESOLUCIONES 2022'!$J187</f>
        <v>-1569</v>
      </c>
      <c r="L187" s="21"/>
      <c r="M187" s="21"/>
      <c r="N187" s="21"/>
      <c r="O187" s="21"/>
    </row>
    <row r="188" ht="15.75" customHeight="1">
      <c r="A188" s="73" t="s">
        <v>7852</v>
      </c>
      <c r="B188" s="351">
        <v>186.0</v>
      </c>
      <c r="C188" s="130">
        <v>44637.0</v>
      </c>
      <c r="D188" s="73" t="s">
        <v>9122</v>
      </c>
      <c r="E188" s="130" t="s">
        <v>9123</v>
      </c>
      <c r="F188" s="73" t="s">
        <v>18</v>
      </c>
      <c r="G188" s="169" t="s">
        <v>4601</v>
      </c>
      <c r="H188" s="287"/>
      <c r="I188" s="285"/>
      <c r="J188" s="97">
        <f t="shared" si="1"/>
        <v>46206</v>
      </c>
      <c r="K188" s="73">
        <f>'RESOLUCIONES 2022'!$C188-'RESOLUCIONES 2022'!$J188</f>
        <v>-1569</v>
      </c>
      <c r="L188" s="21"/>
      <c r="M188" s="21"/>
      <c r="N188" s="21"/>
      <c r="O188" s="21"/>
    </row>
    <row r="189" ht="15.75" customHeight="1">
      <c r="A189" s="73" t="s">
        <v>7852</v>
      </c>
      <c r="B189" s="739">
        <v>187.0</v>
      </c>
      <c r="C189" s="130">
        <v>44637.0</v>
      </c>
      <c r="D189" s="73" t="s">
        <v>9124</v>
      </c>
      <c r="E189" s="130" t="s">
        <v>6224</v>
      </c>
      <c r="F189" s="73" t="s">
        <v>18</v>
      </c>
      <c r="G189" s="169" t="s">
        <v>4508</v>
      </c>
      <c r="H189" s="287"/>
      <c r="I189" s="285"/>
      <c r="J189" s="97">
        <f t="shared" si="1"/>
        <v>46206</v>
      </c>
      <c r="K189" s="73">
        <f>'RESOLUCIONES 2022'!$C189-'RESOLUCIONES 2022'!$J189</f>
        <v>-1569</v>
      </c>
      <c r="L189" s="21"/>
      <c r="M189" s="21"/>
      <c r="N189" s="21"/>
      <c r="O189" s="21"/>
    </row>
    <row r="190" ht="15.75" customHeight="1">
      <c r="A190" s="73" t="s">
        <v>7852</v>
      </c>
      <c r="B190" s="351">
        <v>188.0</v>
      </c>
      <c r="C190" s="130">
        <v>44637.0</v>
      </c>
      <c r="D190" s="73" t="s">
        <v>7045</v>
      </c>
      <c r="E190" s="130" t="s">
        <v>9131</v>
      </c>
      <c r="F190" s="73" t="s">
        <v>18</v>
      </c>
      <c r="G190" s="169" t="s">
        <v>3677</v>
      </c>
      <c r="H190" s="287"/>
      <c r="I190" s="285"/>
      <c r="J190" s="97">
        <f t="shared" si="1"/>
        <v>46206</v>
      </c>
      <c r="K190" s="73">
        <f>'RESOLUCIONES 2022'!$C190-'RESOLUCIONES 2022'!$J190</f>
        <v>-1569</v>
      </c>
      <c r="L190" s="21"/>
      <c r="M190" s="21"/>
      <c r="N190" s="21"/>
      <c r="O190" s="21"/>
    </row>
    <row r="191" ht="15.75" customHeight="1">
      <c r="A191" s="73" t="s">
        <v>7852</v>
      </c>
      <c r="B191" s="349">
        <v>189.0</v>
      </c>
      <c r="C191" s="130">
        <v>44637.0</v>
      </c>
      <c r="D191" s="73" t="s">
        <v>9114</v>
      </c>
      <c r="E191" s="130" t="s">
        <v>9115</v>
      </c>
      <c r="F191" s="73" t="s">
        <v>18</v>
      </c>
      <c r="G191" s="169" t="s">
        <v>2151</v>
      </c>
      <c r="H191" s="287"/>
      <c r="I191" s="285"/>
      <c r="J191" s="97">
        <f t="shared" si="1"/>
        <v>46206</v>
      </c>
      <c r="K191" s="73">
        <f>'RESOLUCIONES 2022'!$C191-'RESOLUCIONES 2022'!$J191</f>
        <v>-1569</v>
      </c>
      <c r="L191" s="21"/>
      <c r="M191" s="21"/>
      <c r="N191" s="21"/>
      <c r="O191" s="21"/>
    </row>
    <row r="192" ht="15.75" customHeight="1">
      <c r="A192" s="73" t="s">
        <v>7852</v>
      </c>
      <c r="B192" s="351">
        <v>190.0</v>
      </c>
      <c r="C192" s="130">
        <v>44637.0</v>
      </c>
      <c r="D192" s="73" t="s">
        <v>2853</v>
      </c>
      <c r="E192" s="130" t="s">
        <v>9129</v>
      </c>
      <c r="F192" s="73" t="s">
        <v>18</v>
      </c>
      <c r="G192" s="169" t="s">
        <v>9130</v>
      </c>
      <c r="H192" s="287"/>
      <c r="I192" s="285"/>
      <c r="J192" s="97">
        <f t="shared" si="1"/>
        <v>46206</v>
      </c>
      <c r="K192" s="73">
        <f>'RESOLUCIONES 2022'!$C192-'RESOLUCIONES 2022'!$J192</f>
        <v>-1569</v>
      </c>
      <c r="L192" s="21"/>
      <c r="M192" s="21"/>
      <c r="N192" s="21"/>
      <c r="O192" s="21"/>
    </row>
    <row r="193" ht="15.75" customHeight="1">
      <c r="A193" s="73" t="s">
        <v>7852</v>
      </c>
      <c r="B193" s="351">
        <v>191.0</v>
      </c>
      <c r="C193" s="130">
        <v>44637.0</v>
      </c>
      <c r="D193" s="73" t="s">
        <v>4172</v>
      </c>
      <c r="E193" s="130" t="s">
        <v>9118</v>
      </c>
      <c r="F193" s="73" t="s">
        <v>18</v>
      </c>
      <c r="G193" s="169" t="s">
        <v>9119</v>
      </c>
      <c r="H193" s="287"/>
      <c r="I193" s="285"/>
      <c r="J193" s="97">
        <f t="shared" si="1"/>
        <v>46206</v>
      </c>
      <c r="K193" s="73">
        <f>'RESOLUCIONES 2022'!$C193-'RESOLUCIONES 2022'!$J193</f>
        <v>-1569</v>
      </c>
      <c r="L193" s="21"/>
      <c r="M193" s="21"/>
      <c r="N193" s="21"/>
      <c r="O193" s="21"/>
    </row>
    <row r="194" ht="15.75" customHeight="1">
      <c r="A194" s="73" t="s">
        <v>7852</v>
      </c>
      <c r="B194" s="351">
        <v>192.0</v>
      </c>
      <c r="C194" s="130">
        <v>44637.0</v>
      </c>
      <c r="D194" s="73" t="s">
        <v>9125</v>
      </c>
      <c r="E194" s="130" t="s">
        <v>9126</v>
      </c>
      <c r="F194" s="73" t="s">
        <v>18</v>
      </c>
      <c r="G194" s="169" t="s">
        <v>8653</v>
      </c>
      <c r="H194" s="287"/>
      <c r="I194" s="285"/>
      <c r="J194" s="97">
        <f t="shared" si="1"/>
        <v>46206</v>
      </c>
      <c r="K194" s="73">
        <f>'RESOLUCIONES 2022'!$C194-'RESOLUCIONES 2022'!$J194</f>
        <v>-1569</v>
      </c>
      <c r="L194" s="21"/>
      <c r="M194" s="21"/>
      <c r="N194" s="21"/>
      <c r="O194" s="21"/>
    </row>
    <row r="195" ht="15.75" customHeight="1">
      <c r="A195" s="73" t="s">
        <v>7852</v>
      </c>
      <c r="B195" s="739">
        <v>193.0</v>
      </c>
      <c r="C195" s="130">
        <v>44637.0</v>
      </c>
      <c r="D195" s="73" t="s">
        <v>9116</v>
      </c>
      <c r="E195" s="130" t="s">
        <v>9117</v>
      </c>
      <c r="F195" s="73" t="s">
        <v>18</v>
      </c>
      <c r="G195" s="169" t="s">
        <v>4601</v>
      </c>
      <c r="H195" s="287"/>
      <c r="I195" s="285"/>
      <c r="J195" s="97">
        <f t="shared" si="1"/>
        <v>46206</v>
      </c>
      <c r="K195" s="73">
        <f>'RESOLUCIONES 2022'!$C195-'RESOLUCIONES 2022'!$J195</f>
        <v>-1569</v>
      </c>
      <c r="L195" s="21"/>
      <c r="M195" s="21"/>
      <c r="N195" s="21"/>
      <c r="O195" s="21"/>
    </row>
    <row r="196" ht="15.75" customHeight="1">
      <c r="A196" s="73" t="s">
        <v>7852</v>
      </c>
      <c r="B196" s="351">
        <v>194.0</v>
      </c>
      <c r="C196" s="130">
        <v>44637.0</v>
      </c>
      <c r="D196" s="73" t="s">
        <v>9120</v>
      </c>
      <c r="E196" s="130" t="s">
        <v>9121</v>
      </c>
      <c r="F196" s="73" t="s">
        <v>18</v>
      </c>
      <c r="G196" s="169" t="s">
        <v>8653</v>
      </c>
      <c r="H196" s="287"/>
      <c r="I196" s="285"/>
      <c r="J196" s="97">
        <f t="shared" si="1"/>
        <v>46206</v>
      </c>
      <c r="K196" s="73">
        <f>'RESOLUCIONES 2022'!$C196-'RESOLUCIONES 2022'!$J196</f>
        <v>-1569</v>
      </c>
      <c r="L196" s="21"/>
      <c r="M196" s="21"/>
      <c r="N196" s="21"/>
      <c r="O196" s="21"/>
    </row>
    <row r="197" ht="15.75" customHeight="1">
      <c r="A197" s="73" t="s">
        <v>7852</v>
      </c>
      <c r="B197" s="349">
        <v>195.0</v>
      </c>
      <c r="C197" s="130">
        <v>44637.0</v>
      </c>
      <c r="D197" s="73" t="s">
        <v>9127</v>
      </c>
      <c r="E197" s="130" t="s">
        <v>9128</v>
      </c>
      <c r="F197" s="73" t="s">
        <v>18</v>
      </c>
      <c r="G197" s="169" t="s">
        <v>4646</v>
      </c>
      <c r="H197" s="287"/>
      <c r="I197" s="285"/>
      <c r="J197" s="97">
        <f t="shared" si="1"/>
        <v>46206</v>
      </c>
      <c r="K197" s="73">
        <f>'RESOLUCIONES 2022'!$C197-'RESOLUCIONES 2022'!$J197</f>
        <v>-1569</v>
      </c>
      <c r="L197" s="21"/>
      <c r="M197" s="21"/>
      <c r="N197" s="21"/>
      <c r="O197" s="21"/>
    </row>
    <row r="198" ht="15.75" customHeight="1">
      <c r="A198" s="73" t="s">
        <v>7852</v>
      </c>
      <c r="B198" s="351">
        <v>196.0</v>
      </c>
      <c r="C198" s="130">
        <v>44638.0</v>
      </c>
      <c r="D198" s="73" t="s">
        <v>9133</v>
      </c>
      <c r="E198" s="130" t="s">
        <v>8677</v>
      </c>
      <c r="F198" s="73" t="s">
        <v>9134</v>
      </c>
      <c r="G198" s="169"/>
      <c r="H198" s="287"/>
      <c r="I198" s="285"/>
      <c r="J198" s="97">
        <f t="shared" si="1"/>
        <v>46206</v>
      </c>
      <c r="K198" s="73">
        <f>'RESOLUCIONES 2022'!$C198-'RESOLUCIONES 2022'!$J198</f>
        <v>-1568</v>
      </c>
      <c r="L198" s="21"/>
      <c r="M198" s="21"/>
      <c r="N198" s="21"/>
      <c r="O198" s="21"/>
    </row>
    <row r="199" ht="15.75" customHeight="1">
      <c r="A199" s="73" t="s">
        <v>7852</v>
      </c>
      <c r="B199" s="351">
        <v>197.0</v>
      </c>
      <c r="C199" s="130">
        <v>44638.0</v>
      </c>
      <c r="D199" s="73" t="s">
        <v>9137</v>
      </c>
      <c r="E199" s="130" t="s">
        <v>8703</v>
      </c>
      <c r="F199" s="73" t="s">
        <v>9138</v>
      </c>
      <c r="G199" s="169"/>
      <c r="H199" s="287"/>
      <c r="I199" s="285"/>
      <c r="J199" s="97">
        <f t="shared" si="1"/>
        <v>46206</v>
      </c>
      <c r="K199" s="73">
        <f>'RESOLUCIONES 2022'!$C199-'RESOLUCIONES 2022'!$J199</f>
        <v>-1568</v>
      </c>
      <c r="L199" s="21"/>
      <c r="M199" s="21"/>
      <c r="N199" s="21"/>
      <c r="O199" s="21"/>
    </row>
    <row r="200" ht="15.75" customHeight="1">
      <c r="A200" s="73" t="s">
        <v>7852</v>
      </c>
      <c r="B200" s="351">
        <v>198.0</v>
      </c>
      <c r="C200" s="130">
        <v>44638.0</v>
      </c>
      <c r="D200" s="73" t="s">
        <v>9135</v>
      </c>
      <c r="E200" s="130" t="s">
        <v>9136</v>
      </c>
      <c r="F200" s="73" t="s">
        <v>1593</v>
      </c>
      <c r="G200" s="253">
        <v>44648.0</v>
      </c>
      <c r="H200" s="287"/>
      <c r="I200" s="285"/>
      <c r="J200" s="97">
        <f t="shared" si="1"/>
        <v>46206</v>
      </c>
      <c r="K200" s="73">
        <f>'RESOLUCIONES 2022'!$C200-'RESOLUCIONES 2022'!$J200</f>
        <v>-1568</v>
      </c>
      <c r="L200" s="21"/>
      <c r="M200" s="21"/>
      <c r="N200" s="21"/>
      <c r="O200" s="21"/>
    </row>
    <row r="201" ht="15.75" customHeight="1">
      <c r="A201" s="73" t="s">
        <v>7852</v>
      </c>
      <c r="B201" s="739">
        <v>199.0</v>
      </c>
      <c r="C201" s="130">
        <v>44638.0</v>
      </c>
      <c r="D201" s="73" t="s">
        <v>4554</v>
      </c>
      <c r="E201" s="130" t="s">
        <v>9132</v>
      </c>
      <c r="F201" s="73" t="s">
        <v>1593</v>
      </c>
      <c r="G201" s="253">
        <v>44650.0</v>
      </c>
      <c r="H201" s="287"/>
      <c r="I201" s="285"/>
      <c r="J201" s="97">
        <f t="shared" si="1"/>
        <v>46206</v>
      </c>
      <c r="K201" s="73">
        <f>'RESOLUCIONES 2022'!$C201-'RESOLUCIONES 2022'!$J201</f>
        <v>-1568</v>
      </c>
      <c r="L201" s="21"/>
      <c r="M201" s="21"/>
      <c r="N201" s="21"/>
      <c r="O201" s="21"/>
    </row>
    <row r="202" ht="15.75" customHeight="1">
      <c r="A202" s="73" t="s">
        <v>7852</v>
      </c>
      <c r="B202" s="351">
        <v>200.0</v>
      </c>
      <c r="C202" s="130">
        <v>44638.0</v>
      </c>
      <c r="D202" s="73" t="s">
        <v>6242</v>
      </c>
      <c r="E202" s="130" t="s">
        <v>7189</v>
      </c>
      <c r="F202" s="73" t="s">
        <v>1593</v>
      </c>
      <c r="G202" s="169"/>
      <c r="H202" s="287"/>
      <c r="I202" s="285"/>
      <c r="J202" s="97">
        <f t="shared" si="1"/>
        <v>46206</v>
      </c>
      <c r="K202" s="73">
        <f>'RESOLUCIONES 2022'!$C202-'RESOLUCIONES 2022'!$J202</f>
        <v>-1568</v>
      </c>
      <c r="L202" s="21"/>
      <c r="M202" s="21"/>
      <c r="N202" s="21"/>
      <c r="O202" s="21"/>
    </row>
    <row r="203" ht="15.75" customHeight="1">
      <c r="A203" s="73" t="s">
        <v>7852</v>
      </c>
      <c r="B203" s="349">
        <v>201.0</v>
      </c>
      <c r="C203" s="130">
        <v>44641.0</v>
      </c>
      <c r="D203" s="73" t="s">
        <v>5527</v>
      </c>
      <c r="E203" s="130" t="s">
        <v>5528</v>
      </c>
      <c r="F203" s="73" t="s">
        <v>2923</v>
      </c>
      <c r="G203" s="169"/>
      <c r="H203" s="287"/>
      <c r="I203" s="285"/>
      <c r="J203" s="97">
        <f t="shared" si="1"/>
        <v>46206</v>
      </c>
      <c r="K203" s="73">
        <f>'RESOLUCIONES 2022'!$C203-'RESOLUCIONES 2022'!$J203</f>
        <v>-1565</v>
      </c>
      <c r="L203" s="21"/>
      <c r="M203" s="21"/>
      <c r="N203" s="21"/>
      <c r="O203" s="21"/>
    </row>
    <row r="204" ht="15.75" customHeight="1">
      <c r="A204" s="73" t="s">
        <v>7852</v>
      </c>
      <c r="B204" s="351">
        <v>202.0</v>
      </c>
      <c r="C204" s="130">
        <v>44641.0</v>
      </c>
      <c r="D204" s="73" t="s">
        <v>6748</v>
      </c>
      <c r="E204" s="130" t="s">
        <v>8975</v>
      </c>
      <c r="F204" s="73" t="s">
        <v>2923</v>
      </c>
      <c r="G204" s="169"/>
      <c r="H204" s="287"/>
      <c r="I204" s="285"/>
      <c r="J204" s="97">
        <f t="shared" si="1"/>
        <v>46206</v>
      </c>
      <c r="K204" s="73">
        <f>'RESOLUCIONES 2022'!$C204-'RESOLUCIONES 2022'!$J204</f>
        <v>-1565</v>
      </c>
      <c r="L204" s="21"/>
      <c r="M204" s="21"/>
      <c r="N204" s="21"/>
      <c r="O204" s="21"/>
    </row>
    <row r="205" ht="15.75" customHeight="1">
      <c r="A205" s="73" t="s">
        <v>7852</v>
      </c>
      <c r="B205" s="351">
        <v>203.0</v>
      </c>
      <c r="C205" s="130">
        <v>44641.0</v>
      </c>
      <c r="D205" s="73" t="s">
        <v>6503</v>
      </c>
      <c r="E205" s="130" t="s">
        <v>7241</v>
      </c>
      <c r="F205" s="73" t="s">
        <v>1779</v>
      </c>
      <c r="G205" s="169" t="s">
        <v>2663</v>
      </c>
      <c r="H205" s="287"/>
      <c r="I205" s="285"/>
      <c r="J205" s="97">
        <f t="shared" si="1"/>
        <v>46206</v>
      </c>
      <c r="K205" s="73">
        <f>'RESOLUCIONES 2022'!$C205-'RESOLUCIONES 2022'!$J205</f>
        <v>-1565</v>
      </c>
      <c r="L205" s="21"/>
      <c r="M205" s="21"/>
      <c r="N205" s="21"/>
      <c r="O205" s="21"/>
    </row>
    <row r="206" ht="15.75" customHeight="1">
      <c r="A206" s="73" t="s">
        <v>7852</v>
      </c>
      <c r="B206" s="351">
        <v>204.0</v>
      </c>
      <c r="C206" s="130">
        <v>44641.0</v>
      </c>
      <c r="D206" s="73" t="s">
        <v>2897</v>
      </c>
      <c r="E206" s="130" t="s">
        <v>9139</v>
      </c>
      <c r="F206" s="73" t="s">
        <v>1779</v>
      </c>
      <c r="G206" s="169" t="s">
        <v>9140</v>
      </c>
      <c r="H206" s="287"/>
      <c r="I206" s="285"/>
      <c r="J206" s="97">
        <f t="shared" si="1"/>
        <v>46206</v>
      </c>
      <c r="K206" s="73">
        <f>'RESOLUCIONES 2022'!$C206-'RESOLUCIONES 2022'!$J206</f>
        <v>-1565</v>
      </c>
      <c r="L206" s="21"/>
      <c r="M206" s="21"/>
      <c r="N206" s="21"/>
      <c r="O206" s="21"/>
    </row>
    <row r="207" ht="15.75" customHeight="1">
      <c r="A207" s="73" t="s">
        <v>7852</v>
      </c>
      <c r="B207" s="739">
        <v>205.0</v>
      </c>
      <c r="C207" s="130">
        <v>44643.0</v>
      </c>
      <c r="D207" s="73" t="s">
        <v>8572</v>
      </c>
      <c r="E207" s="130" t="s">
        <v>9185</v>
      </c>
      <c r="F207" s="73" t="s">
        <v>6597</v>
      </c>
      <c r="G207" s="169"/>
      <c r="H207" s="287"/>
      <c r="I207" s="285"/>
      <c r="J207" s="97">
        <f t="shared" si="1"/>
        <v>46206</v>
      </c>
      <c r="K207" s="73">
        <f>'RESOLUCIONES 2022'!$C207-'RESOLUCIONES 2022'!$J207</f>
        <v>-1563</v>
      </c>
      <c r="L207" s="21"/>
      <c r="M207" s="21"/>
      <c r="N207" s="21"/>
      <c r="O207" s="21"/>
    </row>
    <row r="208" ht="15.75" customHeight="1">
      <c r="A208" s="73" t="s">
        <v>7852</v>
      </c>
      <c r="B208" s="351">
        <v>206.0</v>
      </c>
      <c r="C208" s="130">
        <v>44643.0</v>
      </c>
      <c r="D208" s="73" t="s">
        <v>1514</v>
      </c>
      <c r="E208" s="130" t="s">
        <v>9155</v>
      </c>
      <c r="F208" s="73" t="s">
        <v>6597</v>
      </c>
      <c r="G208" s="169"/>
      <c r="H208" s="287"/>
      <c r="I208" s="285"/>
      <c r="J208" s="97">
        <f t="shared" si="1"/>
        <v>46206</v>
      </c>
      <c r="K208" s="73">
        <f>'RESOLUCIONES 2022'!$C208-'RESOLUCIONES 2022'!$J208</f>
        <v>-1563</v>
      </c>
      <c r="L208" s="21"/>
      <c r="M208" s="21"/>
      <c r="N208" s="21"/>
      <c r="O208" s="21"/>
    </row>
    <row r="209" ht="15.75" customHeight="1">
      <c r="A209" s="73" t="s">
        <v>7852</v>
      </c>
      <c r="B209" s="349">
        <v>207.0</v>
      </c>
      <c r="C209" s="130">
        <v>44643.0</v>
      </c>
      <c r="D209" s="73" t="s">
        <v>8162</v>
      </c>
      <c r="E209" s="130" t="s">
        <v>8163</v>
      </c>
      <c r="F209" s="73" t="s">
        <v>6597</v>
      </c>
      <c r="G209" s="169"/>
      <c r="H209" s="287"/>
      <c r="I209" s="285"/>
      <c r="J209" s="97">
        <f t="shared" si="1"/>
        <v>46206</v>
      </c>
      <c r="K209" s="73">
        <f>'RESOLUCIONES 2022'!$C209-'RESOLUCIONES 2022'!$J209</f>
        <v>-1563</v>
      </c>
      <c r="L209" s="21"/>
      <c r="M209" s="21"/>
      <c r="N209" s="21"/>
      <c r="O209" s="21"/>
    </row>
    <row r="210" ht="15.75" customHeight="1">
      <c r="A210" s="73" t="s">
        <v>7852</v>
      </c>
      <c r="B210" s="351">
        <v>208.0</v>
      </c>
      <c r="C210" s="130">
        <v>44643.0</v>
      </c>
      <c r="D210" s="73" t="s">
        <v>3677</v>
      </c>
      <c r="E210" s="130" t="s">
        <v>7855</v>
      </c>
      <c r="F210" s="73" t="s">
        <v>6597</v>
      </c>
      <c r="G210" s="169"/>
      <c r="H210" s="287"/>
      <c r="I210" s="285"/>
      <c r="J210" s="97">
        <f t="shared" si="1"/>
        <v>46206</v>
      </c>
      <c r="K210" s="73">
        <f>'RESOLUCIONES 2022'!$C210-'RESOLUCIONES 2022'!$J210</f>
        <v>-1563</v>
      </c>
      <c r="L210" s="21"/>
      <c r="M210" s="21"/>
      <c r="N210" s="21"/>
      <c r="O210" s="21"/>
    </row>
    <row r="211" ht="15.75" customHeight="1">
      <c r="A211" s="73" t="s">
        <v>7852</v>
      </c>
      <c r="B211" s="351">
        <v>209.0</v>
      </c>
      <c r="C211" s="130">
        <v>44643.0</v>
      </c>
      <c r="D211" s="73" t="s">
        <v>4793</v>
      </c>
      <c r="E211" s="130" t="s">
        <v>9180</v>
      </c>
      <c r="F211" s="73" t="s">
        <v>6597</v>
      </c>
      <c r="G211" s="169"/>
      <c r="H211" s="287"/>
      <c r="I211" s="285"/>
      <c r="J211" s="97">
        <f t="shared" si="1"/>
        <v>46206</v>
      </c>
      <c r="K211" s="73">
        <f>'RESOLUCIONES 2022'!$C211-'RESOLUCIONES 2022'!$J211</f>
        <v>-1563</v>
      </c>
      <c r="L211" s="21"/>
      <c r="M211" s="21"/>
      <c r="N211" s="21"/>
      <c r="O211" s="21"/>
    </row>
    <row r="212" ht="15.75" customHeight="1">
      <c r="A212" s="73" t="s">
        <v>7852</v>
      </c>
      <c r="B212" s="351">
        <v>210.0</v>
      </c>
      <c r="C212" s="130">
        <v>44643.0</v>
      </c>
      <c r="D212" s="73" t="s">
        <v>5527</v>
      </c>
      <c r="E212" s="130" t="s">
        <v>8671</v>
      </c>
      <c r="F212" s="73" t="s">
        <v>6388</v>
      </c>
      <c r="G212" s="169"/>
      <c r="H212" s="287"/>
      <c r="I212" s="285"/>
      <c r="J212" s="97">
        <f t="shared" si="1"/>
        <v>46206</v>
      </c>
      <c r="K212" s="73">
        <f>'RESOLUCIONES 2022'!$C212-'RESOLUCIONES 2022'!$J212</f>
        <v>-1563</v>
      </c>
      <c r="L212" s="21"/>
      <c r="M212" s="21"/>
      <c r="N212" s="21"/>
      <c r="O212" s="21"/>
    </row>
    <row r="213" ht="15.75" customHeight="1">
      <c r="A213" s="73" t="s">
        <v>7852</v>
      </c>
      <c r="B213" s="739">
        <v>211.0</v>
      </c>
      <c r="C213" s="130">
        <v>44643.0</v>
      </c>
      <c r="D213" s="73" t="s">
        <v>8376</v>
      </c>
      <c r="E213" s="130" t="s">
        <v>8377</v>
      </c>
      <c r="F213" s="73" t="s">
        <v>6388</v>
      </c>
      <c r="G213" s="169"/>
      <c r="H213" s="287"/>
      <c r="I213" s="285"/>
      <c r="J213" s="97">
        <f t="shared" si="1"/>
        <v>46206</v>
      </c>
      <c r="K213" s="73">
        <f>'RESOLUCIONES 2022'!$C213-'RESOLUCIONES 2022'!$J213</f>
        <v>-1563</v>
      </c>
      <c r="L213" s="21"/>
      <c r="M213" s="21"/>
      <c r="N213" s="21"/>
      <c r="O213" s="21"/>
    </row>
    <row r="214" ht="15.75" customHeight="1">
      <c r="A214" s="73" t="s">
        <v>7852</v>
      </c>
      <c r="B214" s="351">
        <v>212.0</v>
      </c>
      <c r="C214" s="130">
        <v>44643.0</v>
      </c>
      <c r="D214" s="73" t="s">
        <v>9149</v>
      </c>
      <c r="E214" s="130" t="s">
        <v>9150</v>
      </c>
      <c r="F214" s="73" t="s">
        <v>18</v>
      </c>
      <c r="G214" s="169" t="s">
        <v>9151</v>
      </c>
      <c r="H214" s="287"/>
      <c r="I214" s="285"/>
      <c r="J214" s="97">
        <f t="shared" si="1"/>
        <v>46206</v>
      </c>
      <c r="K214" s="73">
        <f>'RESOLUCIONES 2022'!$C214-'RESOLUCIONES 2022'!$J214</f>
        <v>-1563</v>
      </c>
      <c r="L214" s="21"/>
      <c r="M214" s="21"/>
      <c r="N214" s="21"/>
      <c r="O214" s="21"/>
    </row>
    <row r="215" ht="15.75" customHeight="1">
      <c r="A215" s="73" t="s">
        <v>7852</v>
      </c>
      <c r="B215" s="349">
        <v>213.0</v>
      </c>
      <c r="C215" s="130">
        <v>44643.0</v>
      </c>
      <c r="D215" s="73" t="s">
        <v>9141</v>
      </c>
      <c r="E215" s="130" t="s">
        <v>9142</v>
      </c>
      <c r="F215" s="73" t="s">
        <v>18</v>
      </c>
      <c r="G215" s="169" t="s">
        <v>1642</v>
      </c>
      <c r="H215" s="287"/>
      <c r="I215" s="285"/>
      <c r="J215" s="97">
        <f t="shared" si="1"/>
        <v>46206</v>
      </c>
      <c r="K215" s="73">
        <f>'RESOLUCIONES 2022'!$C215-'RESOLUCIONES 2022'!$J215</f>
        <v>-1563</v>
      </c>
      <c r="L215" s="21"/>
      <c r="M215" s="21"/>
      <c r="N215" s="21"/>
      <c r="O215" s="21"/>
    </row>
    <row r="216" ht="15.75" customHeight="1">
      <c r="A216" s="73" t="s">
        <v>7852</v>
      </c>
      <c r="B216" s="351">
        <v>214.0</v>
      </c>
      <c r="C216" s="130">
        <v>44643.0</v>
      </c>
      <c r="D216" s="73" t="s">
        <v>9166</v>
      </c>
      <c r="E216" s="130" t="s">
        <v>9167</v>
      </c>
      <c r="F216" s="73" t="s">
        <v>18</v>
      </c>
      <c r="G216" s="169" t="s">
        <v>9140</v>
      </c>
      <c r="H216" s="287"/>
      <c r="I216" s="285"/>
      <c r="J216" s="97">
        <f t="shared" si="1"/>
        <v>46206</v>
      </c>
      <c r="K216" s="73">
        <f>'RESOLUCIONES 2022'!$C216-'RESOLUCIONES 2022'!$J216</f>
        <v>-1563</v>
      </c>
      <c r="L216" s="21"/>
      <c r="M216" s="21"/>
      <c r="N216" s="21"/>
      <c r="O216" s="21"/>
    </row>
    <row r="217" ht="15.75" customHeight="1">
      <c r="A217" s="73" t="s">
        <v>7852</v>
      </c>
      <c r="B217" s="351">
        <v>215.0</v>
      </c>
      <c r="C217" s="130">
        <v>44643.0</v>
      </c>
      <c r="D217" s="73" t="s">
        <v>9163</v>
      </c>
      <c r="E217" s="130" t="s">
        <v>9164</v>
      </c>
      <c r="F217" s="73" t="s">
        <v>18</v>
      </c>
      <c r="G217" s="169" t="s">
        <v>9165</v>
      </c>
      <c r="H217" s="287"/>
      <c r="I217" s="285"/>
      <c r="J217" s="97">
        <f t="shared" si="1"/>
        <v>46206</v>
      </c>
      <c r="K217" s="73">
        <f>'RESOLUCIONES 2022'!$C217-'RESOLUCIONES 2022'!$J217</f>
        <v>-1563</v>
      </c>
      <c r="L217" s="21"/>
      <c r="M217" s="21"/>
      <c r="N217" s="21"/>
      <c r="O217" s="21"/>
    </row>
    <row r="218" ht="15.75" customHeight="1">
      <c r="A218" s="73" t="s">
        <v>7852</v>
      </c>
      <c r="B218" s="351">
        <v>216.0</v>
      </c>
      <c r="C218" s="130">
        <v>44643.0</v>
      </c>
      <c r="D218" s="73" t="s">
        <v>9173</v>
      </c>
      <c r="E218" s="130" t="s">
        <v>9174</v>
      </c>
      <c r="F218" s="73" t="s">
        <v>18</v>
      </c>
      <c r="G218" s="169" t="s">
        <v>9165</v>
      </c>
      <c r="H218" s="287"/>
      <c r="I218" s="285"/>
      <c r="J218" s="97">
        <f t="shared" si="1"/>
        <v>46206</v>
      </c>
      <c r="K218" s="73">
        <f>'RESOLUCIONES 2022'!$C218-'RESOLUCIONES 2022'!$J218</f>
        <v>-1563</v>
      </c>
      <c r="L218" s="21"/>
      <c r="M218" s="21"/>
      <c r="N218" s="21"/>
      <c r="O218" s="21"/>
    </row>
    <row r="219" ht="15.75" customHeight="1">
      <c r="A219" s="73" t="s">
        <v>7852</v>
      </c>
      <c r="B219" s="739">
        <v>217.0</v>
      </c>
      <c r="C219" s="130">
        <v>44643.0</v>
      </c>
      <c r="D219" s="73" t="s">
        <v>9161</v>
      </c>
      <c r="E219" s="130" t="s">
        <v>9162</v>
      </c>
      <c r="F219" s="73" t="s">
        <v>18</v>
      </c>
      <c r="G219" s="169" t="s">
        <v>8663</v>
      </c>
      <c r="H219" s="287"/>
      <c r="I219" s="285"/>
      <c r="J219" s="97">
        <f t="shared" si="1"/>
        <v>46206</v>
      </c>
      <c r="K219" s="73">
        <f>'RESOLUCIONES 2022'!$C219-'RESOLUCIONES 2022'!$J219</f>
        <v>-1563</v>
      </c>
      <c r="L219" s="21"/>
      <c r="M219" s="21"/>
      <c r="N219" s="21"/>
      <c r="O219" s="21"/>
    </row>
    <row r="220" ht="15.75" customHeight="1">
      <c r="A220" s="73" t="s">
        <v>7852</v>
      </c>
      <c r="B220" s="351">
        <v>218.0</v>
      </c>
      <c r="C220" s="130">
        <v>44643.0</v>
      </c>
      <c r="D220" s="73" t="s">
        <v>9183</v>
      </c>
      <c r="E220" s="130" t="s">
        <v>9184</v>
      </c>
      <c r="F220" s="73" t="s">
        <v>18</v>
      </c>
      <c r="G220" s="169" t="s">
        <v>8663</v>
      </c>
      <c r="H220" s="287"/>
      <c r="I220" s="285"/>
      <c r="J220" s="97">
        <f t="shared" si="1"/>
        <v>46206</v>
      </c>
      <c r="K220" s="73">
        <f>'RESOLUCIONES 2022'!$C220-'RESOLUCIONES 2022'!$J220</f>
        <v>-1563</v>
      </c>
      <c r="L220" s="21"/>
      <c r="M220" s="21"/>
      <c r="N220" s="21"/>
      <c r="O220" s="21"/>
    </row>
    <row r="221" ht="15.75" customHeight="1">
      <c r="A221" s="73" t="s">
        <v>7852</v>
      </c>
      <c r="B221" s="349">
        <v>219.0</v>
      </c>
      <c r="C221" s="130">
        <v>44643.0</v>
      </c>
      <c r="D221" s="73" t="s">
        <v>9171</v>
      </c>
      <c r="E221" s="130" t="s">
        <v>9172</v>
      </c>
      <c r="F221" s="73" t="s">
        <v>18</v>
      </c>
      <c r="G221" s="169" t="s">
        <v>2545</v>
      </c>
      <c r="H221" s="287"/>
      <c r="I221" s="285"/>
      <c r="J221" s="97">
        <f t="shared" si="1"/>
        <v>46206</v>
      </c>
      <c r="K221" s="73">
        <f>'RESOLUCIONES 2022'!$C221-'RESOLUCIONES 2022'!$J221</f>
        <v>-1563</v>
      </c>
      <c r="L221" s="21"/>
      <c r="M221" s="21"/>
      <c r="N221" s="21"/>
      <c r="O221" s="21"/>
    </row>
    <row r="222" ht="15.75" customHeight="1">
      <c r="A222" s="73" t="s">
        <v>7852</v>
      </c>
      <c r="B222" s="351">
        <v>220.0</v>
      </c>
      <c r="C222" s="130">
        <v>44643.0</v>
      </c>
      <c r="D222" s="73" t="s">
        <v>9152</v>
      </c>
      <c r="E222" s="130" t="s">
        <v>9153</v>
      </c>
      <c r="F222" s="73" t="s">
        <v>18</v>
      </c>
      <c r="G222" s="169" t="s">
        <v>9154</v>
      </c>
      <c r="H222" s="287"/>
      <c r="I222" s="285"/>
      <c r="J222" s="97">
        <f t="shared" si="1"/>
        <v>46206</v>
      </c>
      <c r="K222" s="73">
        <f>'RESOLUCIONES 2022'!$C222-'RESOLUCIONES 2022'!$J222</f>
        <v>-1563</v>
      </c>
      <c r="L222" s="21"/>
      <c r="M222" s="21"/>
      <c r="N222" s="21"/>
      <c r="O222" s="21"/>
    </row>
    <row r="223" ht="15.75" customHeight="1">
      <c r="A223" s="73" t="s">
        <v>7852</v>
      </c>
      <c r="B223" s="351">
        <v>221.0</v>
      </c>
      <c r="C223" s="130">
        <v>44643.0</v>
      </c>
      <c r="D223" s="73" t="s">
        <v>9178</v>
      </c>
      <c r="E223" s="130" t="s">
        <v>9179</v>
      </c>
      <c r="F223" s="73" t="s">
        <v>18</v>
      </c>
      <c r="G223" s="169" t="s">
        <v>5708</v>
      </c>
      <c r="H223" s="287"/>
      <c r="I223" s="285"/>
      <c r="J223" s="97">
        <f t="shared" si="1"/>
        <v>46206</v>
      </c>
      <c r="K223" s="73">
        <f>'RESOLUCIONES 2022'!$C223-'RESOLUCIONES 2022'!$J223</f>
        <v>-1563</v>
      </c>
      <c r="L223" s="21"/>
      <c r="M223" s="21"/>
      <c r="N223" s="21"/>
      <c r="O223" s="21"/>
    </row>
    <row r="224" ht="15.75" customHeight="1">
      <c r="A224" s="73" t="s">
        <v>7852</v>
      </c>
      <c r="B224" s="351">
        <v>222.0</v>
      </c>
      <c r="C224" s="130">
        <v>44643.0</v>
      </c>
      <c r="D224" s="73" t="s">
        <v>9175</v>
      </c>
      <c r="E224" s="130" t="s">
        <v>9176</v>
      </c>
      <c r="F224" s="73" t="s">
        <v>18</v>
      </c>
      <c r="G224" s="169" t="s">
        <v>9177</v>
      </c>
      <c r="H224" s="287"/>
      <c r="I224" s="285"/>
      <c r="J224" s="97">
        <f t="shared" si="1"/>
        <v>46206</v>
      </c>
      <c r="K224" s="73">
        <f>'RESOLUCIONES 2022'!$C224-'RESOLUCIONES 2022'!$J224</f>
        <v>-1563</v>
      </c>
      <c r="L224" s="21"/>
      <c r="M224" s="21"/>
      <c r="N224" s="21"/>
      <c r="O224" s="21"/>
    </row>
    <row r="225" ht="15.75" customHeight="1">
      <c r="A225" s="73" t="s">
        <v>7852</v>
      </c>
      <c r="B225" s="739">
        <v>223.0</v>
      </c>
      <c r="C225" s="130">
        <v>44643.0</v>
      </c>
      <c r="D225" s="73" t="s">
        <v>9145</v>
      </c>
      <c r="E225" s="130" t="s">
        <v>9146</v>
      </c>
      <c r="F225" s="73" t="s">
        <v>18</v>
      </c>
      <c r="G225" s="169" t="s">
        <v>5865</v>
      </c>
      <c r="H225" s="287"/>
      <c r="I225" s="285"/>
      <c r="J225" s="97">
        <f t="shared" si="1"/>
        <v>46206</v>
      </c>
      <c r="K225" s="73">
        <f>'RESOLUCIONES 2022'!$C225-'RESOLUCIONES 2022'!$J225</f>
        <v>-1563</v>
      </c>
      <c r="L225" s="21"/>
      <c r="M225" s="21"/>
      <c r="N225" s="21"/>
      <c r="O225" s="21"/>
    </row>
    <row r="226" ht="15.75" customHeight="1">
      <c r="A226" s="73" t="s">
        <v>7852</v>
      </c>
      <c r="B226" s="351">
        <v>224.0</v>
      </c>
      <c r="C226" s="130">
        <v>44643.0</v>
      </c>
      <c r="D226" s="73" t="s">
        <v>9156</v>
      </c>
      <c r="E226" s="130" t="s">
        <v>9157</v>
      </c>
      <c r="F226" s="73" t="s">
        <v>18</v>
      </c>
      <c r="G226" s="169" t="s">
        <v>2663</v>
      </c>
      <c r="H226" s="287"/>
      <c r="I226" s="285"/>
      <c r="J226" s="97">
        <f t="shared" si="1"/>
        <v>46206</v>
      </c>
      <c r="K226" s="73">
        <f>'RESOLUCIONES 2022'!$C226-'RESOLUCIONES 2022'!$J226</f>
        <v>-1563</v>
      </c>
      <c r="L226" s="21"/>
      <c r="M226" s="21"/>
      <c r="N226" s="21"/>
      <c r="O226" s="21"/>
    </row>
    <row r="227" ht="15.75" customHeight="1">
      <c r="A227" s="73" t="s">
        <v>7852</v>
      </c>
      <c r="B227" s="349">
        <v>225.0</v>
      </c>
      <c r="C227" s="130">
        <v>44643.0</v>
      </c>
      <c r="D227" s="73" t="s">
        <v>9147</v>
      </c>
      <c r="E227" s="130" t="s">
        <v>9148</v>
      </c>
      <c r="F227" s="73" t="s">
        <v>18</v>
      </c>
      <c r="G227" s="169" t="s">
        <v>5737</v>
      </c>
      <c r="H227" s="287"/>
      <c r="I227" s="285"/>
      <c r="J227" s="97">
        <f t="shared" si="1"/>
        <v>46206</v>
      </c>
      <c r="K227" s="73">
        <f>'RESOLUCIONES 2022'!$C227-'RESOLUCIONES 2022'!$J227</f>
        <v>-1563</v>
      </c>
      <c r="L227" s="21"/>
      <c r="M227" s="21"/>
      <c r="N227" s="21"/>
      <c r="O227" s="21"/>
    </row>
    <row r="228" ht="15.75" customHeight="1">
      <c r="A228" s="73" t="s">
        <v>7852</v>
      </c>
      <c r="B228" s="351">
        <v>226.0</v>
      </c>
      <c r="C228" s="130">
        <v>44643.0</v>
      </c>
      <c r="D228" s="73" t="s">
        <v>9168</v>
      </c>
      <c r="E228" s="130" t="s">
        <v>9169</v>
      </c>
      <c r="F228" s="73" t="s">
        <v>18</v>
      </c>
      <c r="G228" s="169" t="s">
        <v>9170</v>
      </c>
      <c r="H228" s="287"/>
      <c r="I228" s="285"/>
      <c r="J228" s="97">
        <f t="shared" si="1"/>
        <v>46206</v>
      </c>
      <c r="K228" s="73">
        <f>'RESOLUCIONES 2022'!$C228-'RESOLUCIONES 2022'!$J228</f>
        <v>-1563</v>
      </c>
      <c r="L228" s="21"/>
      <c r="M228" s="21"/>
      <c r="N228" s="21"/>
      <c r="O228" s="21"/>
    </row>
    <row r="229" ht="15.75" customHeight="1">
      <c r="A229" s="73" t="s">
        <v>7852</v>
      </c>
      <c r="B229" s="351">
        <v>227.0</v>
      </c>
      <c r="C229" s="130">
        <v>44643.0</v>
      </c>
      <c r="D229" s="73" t="s">
        <v>9159</v>
      </c>
      <c r="E229" s="130" t="s">
        <v>9160</v>
      </c>
      <c r="F229" s="73" t="s">
        <v>18</v>
      </c>
      <c r="G229" s="169" t="s">
        <v>3754</v>
      </c>
      <c r="H229" s="287"/>
      <c r="I229" s="285"/>
      <c r="J229" s="97">
        <f t="shared" si="1"/>
        <v>46206</v>
      </c>
      <c r="K229" s="73">
        <f>'RESOLUCIONES 2022'!$C229-'RESOLUCIONES 2022'!$J229</f>
        <v>-1563</v>
      </c>
      <c r="L229" s="21"/>
      <c r="M229" s="21"/>
      <c r="N229" s="21"/>
      <c r="O229" s="21"/>
    </row>
    <row r="230" ht="15.75" customHeight="1">
      <c r="A230" s="73" t="s">
        <v>7852</v>
      </c>
      <c r="B230" s="351">
        <v>228.0</v>
      </c>
      <c r="C230" s="130">
        <v>44643.0</v>
      </c>
      <c r="D230" s="73" t="s">
        <v>9181</v>
      </c>
      <c r="E230" s="130" t="s">
        <v>9182</v>
      </c>
      <c r="F230" s="73" t="s">
        <v>18</v>
      </c>
      <c r="G230" s="169" t="s">
        <v>2151</v>
      </c>
      <c r="H230" s="287"/>
      <c r="I230" s="285"/>
      <c r="J230" s="97">
        <f t="shared" si="1"/>
        <v>46206</v>
      </c>
      <c r="K230" s="73">
        <f>'RESOLUCIONES 2022'!$C230-'RESOLUCIONES 2022'!$J230</f>
        <v>-1563</v>
      </c>
      <c r="L230" s="21"/>
      <c r="M230" s="21"/>
      <c r="N230" s="21"/>
      <c r="O230" s="21"/>
    </row>
    <row r="231" ht="15.75" customHeight="1">
      <c r="A231" s="73" t="s">
        <v>7852</v>
      </c>
      <c r="B231" s="739">
        <v>229.0</v>
      </c>
      <c r="C231" s="130">
        <v>44643.0</v>
      </c>
      <c r="D231" s="73" t="s">
        <v>4184</v>
      </c>
      <c r="E231" s="130" t="s">
        <v>9158</v>
      </c>
      <c r="F231" s="73" t="s">
        <v>18</v>
      </c>
      <c r="G231" s="169" t="s">
        <v>1997</v>
      </c>
      <c r="H231" s="287"/>
      <c r="I231" s="285"/>
      <c r="J231" s="97">
        <f t="shared" si="1"/>
        <v>46206</v>
      </c>
      <c r="K231" s="73">
        <f>'RESOLUCIONES 2022'!$C231-'RESOLUCIONES 2022'!$J231</f>
        <v>-1563</v>
      </c>
      <c r="L231" s="21"/>
      <c r="M231" s="21"/>
      <c r="N231" s="21"/>
      <c r="O231" s="21"/>
    </row>
    <row r="232" ht="15.75" customHeight="1">
      <c r="A232" s="73" t="s">
        <v>7852</v>
      </c>
      <c r="B232" s="351">
        <v>230.0</v>
      </c>
      <c r="C232" s="130">
        <v>44643.0</v>
      </c>
      <c r="D232" s="73" t="s">
        <v>9143</v>
      </c>
      <c r="E232" s="130" t="s">
        <v>9144</v>
      </c>
      <c r="F232" s="73" t="s">
        <v>18</v>
      </c>
      <c r="G232" s="169" t="s">
        <v>4646</v>
      </c>
      <c r="H232" s="287"/>
      <c r="I232" s="285"/>
      <c r="J232" s="97">
        <f t="shared" si="1"/>
        <v>46206</v>
      </c>
      <c r="K232" s="73">
        <f>'RESOLUCIONES 2022'!$C232-'RESOLUCIONES 2022'!$J232</f>
        <v>-1563</v>
      </c>
      <c r="L232" s="21"/>
      <c r="M232" s="21"/>
      <c r="N232" s="21"/>
      <c r="O232" s="21"/>
    </row>
    <row r="233" ht="15.75" customHeight="1">
      <c r="A233" s="73" t="s">
        <v>7852</v>
      </c>
      <c r="B233" s="349">
        <v>231.0</v>
      </c>
      <c r="C233" s="130">
        <v>44644.0</v>
      </c>
      <c r="D233" s="73" t="s">
        <v>9186</v>
      </c>
      <c r="E233" s="130" t="s">
        <v>9187</v>
      </c>
      <c r="F233" s="73" t="s">
        <v>18</v>
      </c>
      <c r="G233" s="169" t="s">
        <v>9188</v>
      </c>
      <c r="H233" s="287"/>
      <c r="I233" s="285"/>
      <c r="J233" s="97">
        <f t="shared" si="1"/>
        <v>46206</v>
      </c>
      <c r="K233" s="73">
        <f>'RESOLUCIONES 2022'!$C233-'RESOLUCIONES 2022'!$J233</f>
        <v>-1562</v>
      </c>
      <c r="L233" s="21"/>
      <c r="M233" s="21"/>
      <c r="N233" s="21"/>
      <c r="O233" s="21"/>
    </row>
    <row r="234" ht="15.75" customHeight="1">
      <c r="A234" s="73" t="s">
        <v>7852</v>
      </c>
      <c r="B234" s="351">
        <v>232.0</v>
      </c>
      <c r="C234" s="130">
        <v>44644.0</v>
      </c>
      <c r="D234" s="73" t="s">
        <v>7308</v>
      </c>
      <c r="E234" s="130" t="s">
        <v>7502</v>
      </c>
      <c r="F234" s="73" t="s">
        <v>131</v>
      </c>
      <c r="G234" s="169"/>
      <c r="H234" s="287"/>
      <c r="I234" s="285"/>
      <c r="J234" s="97">
        <f t="shared" si="1"/>
        <v>46206</v>
      </c>
      <c r="K234" s="73">
        <f>'RESOLUCIONES 2022'!$C234-'RESOLUCIONES 2022'!$J234</f>
        <v>-1562</v>
      </c>
      <c r="L234" s="21"/>
      <c r="M234" s="21"/>
      <c r="N234" s="21"/>
      <c r="O234" s="21"/>
    </row>
    <row r="235" ht="15.75" customHeight="1">
      <c r="A235" s="73" t="s">
        <v>7852</v>
      </c>
      <c r="B235" s="351">
        <v>233.0</v>
      </c>
      <c r="C235" s="130">
        <v>44644.0</v>
      </c>
      <c r="D235" s="73" t="s">
        <v>9189</v>
      </c>
      <c r="E235" s="130" t="s">
        <v>8388</v>
      </c>
      <c r="F235" s="73" t="s">
        <v>131</v>
      </c>
      <c r="G235" s="169"/>
      <c r="H235" s="287"/>
      <c r="I235" s="285"/>
      <c r="J235" s="97">
        <f t="shared" si="1"/>
        <v>46206</v>
      </c>
      <c r="K235" s="73">
        <f>'RESOLUCIONES 2022'!$C235-'RESOLUCIONES 2022'!$J235</f>
        <v>-1562</v>
      </c>
      <c r="L235" s="21"/>
      <c r="M235" s="21"/>
      <c r="N235" s="21"/>
      <c r="O235" s="21"/>
    </row>
    <row r="236" ht="15.75" customHeight="1">
      <c r="A236" s="73" t="s">
        <v>7852</v>
      </c>
      <c r="B236" s="351">
        <v>234.0</v>
      </c>
      <c r="C236" s="130">
        <v>44644.0</v>
      </c>
      <c r="D236" s="73" t="s">
        <v>8920</v>
      </c>
      <c r="E236" s="130" t="s">
        <v>8816</v>
      </c>
      <c r="F236" s="73" t="s">
        <v>131</v>
      </c>
      <c r="G236" s="169"/>
      <c r="H236" s="287"/>
      <c r="I236" s="285"/>
      <c r="J236" s="97">
        <f t="shared" si="1"/>
        <v>46206</v>
      </c>
      <c r="K236" s="73">
        <f>'RESOLUCIONES 2022'!$C236-'RESOLUCIONES 2022'!$J236</f>
        <v>-1562</v>
      </c>
      <c r="L236" s="21"/>
      <c r="M236" s="21"/>
      <c r="N236" s="21"/>
      <c r="O236" s="21"/>
    </row>
    <row r="237" ht="15.75" customHeight="1">
      <c r="A237" s="73" t="s">
        <v>7852</v>
      </c>
      <c r="B237" s="739">
        <v>235.0</v>
      </c>
      <c r="C237" s="130">
        <v>44644.0</v>
      </c>
      <c r="D237" s="73" t="s">
        <v>8508</v>
      </c>
      <c r="E237" s="130" t="s">
        <v>8509</v>
      </c>
      <c r="F237" s="73" t="s">
        <v>131</v>
      </c>
      <c r="G237" s="169"/>
      <c r="H237" s="287"/>
      <c r="I237" s="285"/>
      <c r="J237" s="97">
        <f t="shared" si="1"/>
        <v>46206</v>
      </c>
      <c r="K237" s="73">
        <f>'RESOLUCIONES 2022'!$C237-'RESOLUCIONES 2022'!$J237</f>
        <v>-1562</v>
      </c>
      <c r="L237" s="21"/>
      <c r="M237" s="21"/>
      <c r="N237" s="21"/>
      <c r="O237" s="21"/>
    </row>
    <row r="238" ht="15.75" customHeight="1">
      <c r="A238" s="73" t="s">
        <v>7852</v>
      </c>
      <c r="B238" s="351">
        <v>236.0</v>
      </c>
      <c r="C238" s="130">
        <v>44644.0</v>
      </c>
      <c r="D238" s="73" t="s">
        <v>2181</v>
      </c>
      <c r="E238" s="130" t="s">
        <v>2182</v>
      </c>
      <c r="F238" s="73" t="s">
        <v>131</v>
      </c>
      <c r="G238" s="169"/>
      <c r="H238" s="287"/>
      <c r="I238" s="285"/>
      <c r="J238" s="97">
        <f t="shared" si="1"/>
        <v>46206</v>
      </c>
      <c r="K238" s="73">
        <f>'RESOLUCIONES 2022'!$C238-'RESOLUCIONES 2022'!$J238</f>
        <v>-1562</v>
      </c>
      <c r="L238" s="21"/>
      <c r="M238" s="21"/>
      <c r="N238" s="21"/>
      <c r="O238" s="21"/>
    </row>
    <row r="239" ht="15.75" customHeight="1">
      <c r="A239" s="73" t="s">
        <v>7852</v>
      </c>
      <c r="B239" s="349">
        <v>237.0</v>
      </c>
      <c r="C239" s="130">
        <v>44648.0</v>
      </c>
      <c r="D239" s="73" t="s">
        <v>9192</v>
      </c>
      <c r="E239" s="130" t="s">
        <v>9193</v>
      </c>
      <c r="F239" s="73" t="s">
        <v>18</v>
      </c>
      <c r="G239" s="169"/>
      <c r="H239" s="287"/>
      <c r="I239" s="285"/>
      <c r="J239" s="97">
        <f t="shared" si="1"/>
        <v>46206</v>
      </c>
      <c r="K239" s="73">
        <f>'RESOLUCIONES 2022'!$C239-'RESOLUCIONES 2022'!$J239</f>
        <v>-1558</v>
      </c>
      <c r="L239" s="21"/>
      <c r="M239" s="21"/>
      <c r="N239" s="21"/>
      <c r="O239" s="21"/>
    </row>
    <row r="240" ht="15.75" customHeight="1">
      <c r="A240" s="73" t="s">
        <v>7852</v>
      </c>
      <c r="B240" s="351">
        <v>238.0</v>
      </c>
      <c r="C240" s="130">
        <v>44648.0</v>
      </c>
      <c r="D240" s="73" t="s">
        <v>8682</v>
      </c>
      <c r="E240" s="130" t="s">
        <v>8683</v>
      </c>
      <c r="F240" s="73" t="s">
        <v>6388</v>
      </c>
      <c r="G240" s="169"/>
      <c r="H240" s="287"/>
      <c r="I240" s="285"/>
      <c r="J240" s="97">
        <f t="shared" si="1"/>
        <v>46206</v>
      </c>
      <c r="K240" s="73">
        <f>'RESOLUCIONES 2022'!$C240-'RESOLUCIONES 2022'!$J240</f>
        <v>-1558</v>
      </c>
      <c r="L240" s="21"/>
      <c r="M240" s="21"/>
      <c r="N240" s="21"/>
      <c r="O240" s="21"/>
    </row>
    <row r="241" ht="15.75" customHeight="1">
      <c r="A241" s="73" t="s">
        <v>7852</v>
      </c>
      <c r="B241" s="351">
        <v>239.0</v>
      </c>
      <c r="C241" s="130">
        <v>44648.0</v>
      </c>
      <c r="D241" s="73" t="s">
        <v>3077</v>
      </c>
      <c r="E241" s="130" t="s">
        <v>9196</v>
      </c>
      <c r="F241" s="73" t="s">
        <v>7469</v>
      </c>
      <c r="G241" s="169"/>
      <c r="H241" s="287"/>
      <c r="I241" s="285"/>
      <c r="J241" s="97">
        <f t="shared" si="1"/>
        <v>46206</v>
      </c>
      <c r="K241" s="73">
        <f>'RESOLUCIONES 2022'!$C241-'RESOLUCIONES 2022'!$J241</f>
        <v>-1558</v>
      </c>
      <c r="L241" s="21"/>
      <c r="M241" s="21"/>
      <c r="N241" s="21"/>
      <c r="O241" s="21"/>
    </row>
    <row r="242" ht="15.75" customHeight="1">
      <c r="A242" s="73" t="s">
        <v>7852</v>
      </c>
      <c r="B242" s="351">
        <v>240.0</v>
      </c>
      <c r="C242" s="130">
        <v>44648.0</v>
      </c>
      <c r="D242" s="73" t="s">
        <v>9194</v>
      </c>
      <c r="E242" s="130" t="s">
        <v>9195</v>
      </c>
      <c r="F242" s="73" t="s">
        <v>18</v>
      </c>
      <c r="G242" s="169"/>
      <c r="H242" s="287"/>
      <c r="I242" s="285"/>
      <c r="J242" s="97">
        <f t="shared" si="1"/>
        <v>46206</v>
      </c>
      <c r="K242" s="73">
        <f>'RESOLUCIONES 2022'!$C242-'RESOLUCIONES 2022'!$J242</f>
        <v>-1558</v>
      </c>
      <c r="L242" s="21"/>
      <c r="M242" s="21"/>
      <c r="N242" s="21"/>
      <c r="O242" s="21"/>
    </row>
    <row r="243" ht="15.75" customHeight="1">
      <c r="A243" s="73" t="s">
        <v>7852</v>
      </c>
      <c r="B243" s="739">
        <v>241.0</v>
      </c>
      <c r="C243" s="130">
        <v>44648.0</v>
      </c>
      <c r="D243" s="73" t="s">
        <v>9190</v>
      </c>
      <c r="E243" s="130" t="s">
        <v>9191</v>
      </c>
      <c r="F243" s="73" t="s">
        <v>18</v>
      </c>
      <c r="G243" s="169"/>
      <c r="H243" s="287"/>
      <c r="I243" s="285"/>
      <c r="J243" s="97">
        <f t="shared" si="1"/>
        <v>46206</v>
      </c>
      <c r="K243" s="73">
        <f>'RESOLUCIONES 2022'!$C243-'RESOLUCIONES 2022'!$J243</f>
        <v>-1558</v>
      </c>
      <c r="L243" s="21"/>
      <c r="M243" s="21"/>
      <c r="N243" s="21"/>
      <c r="O243" s="21"/>
    </row>
    <row r="244" ht="15.75" customHeight="1">
      <c r="A244" s="73" t="s">
        <v>7852</v>
      </c>
      <c r="B244" s="351">
        <v>242.0</v>
      </c>
      <c r="C244" s="130">
        <v>44649.0</v>
      </c>
      <c r="D244" s="73" t="s">
        <v>8755</v>
      </c>
      <c r="E244" s="130" t="s">
        <v>9023</v>
      </c>
      <c r="F244" s="73" t="s">
        <v>2923</v>
      </c>
      <c r="G244" s="169"/>
      <c r="H244" s="287"/>
      <c r="I244" s="285"/>
      <c r="J244" s="97">
        <f t="shared" si="1"/>
        <v>46206</v>
      </c>
      <c r="K244" s="73">
        <f>'RESOLUCIONES 2022'!$C244-'RESOLUCIONES 2022'!$J244</f>
        <v>-1557</v>
      </c>
      <c r="L244" s="21"/>
      <c r="M244" s="21"/>
      <c r="N244" s="21"/>
      <c r="O244" s="21"/>
    </row>
    <row r="245" ht="15.75" customHeight="1">
      <c r="A245" s="73" t="s">
        <v>7852</v>
      </c>
      <c r="B245" s="349">
        <v>243.0</v>
      </c>
      <c r="C245" s="130">
        <v>44649.0</v>
      </c>
      <c r="D245" s="73" t="s">
        <v>4177</v>
      </c>
      <c r="E245" s="130" t="s">
        <v>9025</v>
      </c>
      <c r="F245" s="73" t="s">
        <v>2923</v>
      </c>
      <c r="G245" s="169"/>
      <c r="H245" s="287"/>
      <c r="I245" s="285"/>
      <c r="J245" s="97">
        <f t="shared" si="1"/>
        <v>46206</v>
      </c>
      <c r="K245" s="73">
        <f>'RESOLUCIONES 2022'!$C245-'RESOLUCIONES 2022'!$J245</f>
        <v>-1557</v>
      </c>
      <c r="L245" s="21"/>
      <c r="M245" s="21"/>
      <c r="N245" s="21"/>
      <c r="O245" s="21"/>
    </row>
    <row r="246" ht="15.75" customHeight="1">
      <c r="A246" s="73" t="s">
        <v>7852</v>
      </c>
      <c r="B246" s="351">
        <v>244.0</v>
      </c>
      <c r="C246" s="130">
        <v>44649.0</v>
      </c>
      <c r="D246" s="73" t="s">
        <v>7776</v>
      </c>
      <c r="E246" s="130" t="s">
        <v>7777</v>
      </c>
      <c r="F246" s="73" t="s">
        <v>2923</v>
      </c>
      <c r="G246" s="169"/>
      <c r="H246" s="287"/>
      <c r="I246" s="285"/>
      <c r="J246" s="97">
        <f t="shared" si="1"/>
        <v>46206</v>
      </c>
      <c r="K246" s="73">
        <f>'RESOLUCIONES 2022'!$C246-'RESOLUCIONES 2022'!$J246</f>
        <v>-1557</v>
      </c>
      <c r="L246" s="21"/>
      <c r="M246" s="21"/>
      <c r="N246" s="21"/>
      <c r="O246" s="21"/>
    </row>
    <row r="247" ht="15.75" customHeight="1">
      <c r="A247" s="73" t="s">
        <v>7852</v>
      </c>
      <c r="B247" s="351">
        <v>245.0</v>
      </c>
      <c r="C247" s="130">
        <v>44649.0</v>
      </c>
      <c r="D247" s="73" t="s">
        <v>7874</v>
      </c>
      <c r="E247" s="130" t="s">
        <v>7875</v>
      </c>
      <c r="F247" s="73" t="s">
        <v>2923</v>
      </c>
      <c r="G247" s="169"/>
      <c r="H247" s="287"/>
      <c r="I247" s="285"/>
      <c r="J247" s="97">
        <f t="shared" si="1"/>
        <v>46206</v>
      </c>
      <c r="K247" s="73">
        <f>'RESOLUCIONES 2022'!$C247-'RESOLUCIONES 2022'!$J247</f>
        <v>-1557</v>
      </c>
      <c r="L247" s="21"/>
      <c r="M247" s="21"/>
      <c r="N247" s="21"/>
      <c r="O247" s="21"/>
    </row>
    <row r="248" ht="15.75" customHeight="1">
      <c r="A248" s="73" t="s">
        <v>7852</v>
      </c>
      <c r="B248" s="351">
        <v>246.0</v>
      </c>
      <c r="C248" s="130">
        <v>44649.0</v>
      </c>
      <c r="D248" s="73" t="s">
        <v>8007</v>
      </c>
      <c r="E248" s="130" t="s">
        <v>8008</v>
      </c>
      <c r="F248" s="73" t="s">
        <v>2923</v>
      </c>
      <c r="G248" s="169"/>
      <c r="H248" s="287"/>
      <c r="I248" s="285"/>
      <c r="J248" s="97">
        <f t="shared" si="1"/>
        <v>46206</v>
      </c>
      <c r="K248" s="73">
        <f>'RESOLUCIONES 2022'!$C248-'RESOLUCIONES 2022'!$J248</f>
        <v>-1557</v>
      </c>
      <c r="L248" s="21"/>
      <c r="M248" s="21"/>
      <c r="N248" s="21"/>
      <c r="O248" s="21"/>
    </row>
    <row r="249" ht="15.75" customHeight="1">
      <c r="A249" s="73" t="s">
        <v>7852</v>
      </c>
      <c r="B249" s="739">
        <v>247.0</v>
      </c>
      <c r="C249" s="130">
        <v>44652.0</v>
      </c>
      <c r="D249" s="73" t="s">
        <v>7782</v>
      </c>
      <c r="E249" s="130" t="s">
        <v>9204</v>
      </c>
      <c r="F249" s="73" t="s">
        <v>18</v>
      </c>
      <c r="G249" s="169" t="s">
        <v>2151</v>
      </c>
      <c r="H249" s="287"/>
      <c r="I249" s="285"/>
      <c r="J249" s="97">
        <f t="shared" si="1"/>
        <v>46206</v>
      </c>
      <c r="K249" s="73">
        <f>'RESOLUCIONES 2022'!$C249-'RESOLUCIONES 2022'!$J249</f>
        <v>-1554</v>
      </c>
      <c r="L249" s="21"/>
      <c r="M249" s="21"/>
      <c r="N249" s="21"/>
      <c r="O249" s="21"/>
    </row>
    <row r="250" ht="15.75" customHeight="1">
      <c r="A250" s="73" t="s">
        <v>7852</v>
      </c>
      <c r="B250" s="351">
        <v>248.0</v>
      </c>
      <c r="C250" s="130">
        <v>44652.0</v>
      </c>
      <c r="D250" s="73" t="s">
        <v>9200</v>
      </c>
      <c r="E250" s="130" t="s">
        <v>9201</v>
      </c>
      <c r="F250" s="73" t="s">
        <v>18</v>
      </c>
      <c r="G250" s="169" t="s">
        <v>2663</v>
      </c>
      <c r="H250" s="287"/>
      <c r="I250" s="285"/>
      <c r="J250" s="97">
        <f t="shared" si="1"/>
        <v>46206</v>
      </c>
      <c r="K250" s="73">
        <f>'RESOLUCIONES 2022'!$C250-'RESOLUCIONES 2022'!$J250</f>
        <v>-1554</v>
      </c>
      <c r="L250" s="21"/>
      <c r="M250" s="21"/>
      <c r="N250" s="21"/>
      <c r="O250" s="21"/>
    </row>
    <row r="251" ht="15.75" customHeight="1">
      <c r="A251" s="73" t="s">
        <v>7852</v>
      </c>
      <c r="B251" s="349">
        <v>249.0</v>
      </c>
      <c r="C251" s="130">
        <v>44652.0</v>
      </c>
      <c r="D251" s="73" t="s">
        <v>2944</v>
      </c>
      <c r="E251" s="130" t="s">
        <v>9198</v>
      </c>
      <c r="F251" s="73" t="s">
        <v>18</v>
      </c>
      <c r="G251" s="169" t="s">
        <v>9199</v>
      </c>
      <c r="H251" s="287"/>
      <c r="I251" s="285"/>
      <c r="J251" s="97">
        <f t="shared" si="1"/>
        <v>46206</v>
      </c>
      <c r="K251" s="73">
        <f>'RESOLUCIONES 2022'!$C251-'RESOLUCIONES 2022'!$J251</f>
        <v>-1554</v>
      </c>
      <c r="L251" s="21"/>
      <c r="M251" s="21"/>
      <c r="N251" s="21"/>
      <c r="O251" s="21"/>
    </row>
    <row r="252" ht="15.75" customHeight="1">
      <c r="A252" s="73" t="s">
        <v>7852</v>
      </c>
      <c r="B252" s="351">
        <v>250.0</v>
      </c>
      <c r="C252" s="130">
        <v>44652.0</v>
      </c>
      <c r="D252" s="73" t="s">
        <v>9197</v>
      </c>
      <c r="E252" s="130" t="s">
        <v>8803</v>
      </c>
      <c r="F252" s="73" t="s">
        <v>131</v>
      </c>
      <c r="G252" s="169"/>
      <c r="H252" s="287"/>
      <c r="I252" s="285"/>
      <c r="J252" s="97">
        <f t="shared" si="1"/>
        <v>46206</v>
      </c>
      <c r="K252" s="73">
        <f>'RESOLUCIONES 2022'!$C252-'RESOLUCIONES 2022'!$J252</f>
        <v>-1554</v>
      </c>
      <c r="L252" s="21"/>
      <c r="M252" s="21"/>
      <c r="N252" s="21"/>
      <c r="O252" s="21"/>
    </row>
    <row r="253" ht="15.75" customHeight="1">
      <c r="A253" s="73" t="s">
        <v>9202</v>
      </c>
      <c r="B253" s="345">
        <v>251.0</v>
      </c>
      <c r="C253" s="130">
        <v>44652.0</v>
      </c>
      <c r="D253" s="73" t="s">
        <v>5133</v>
      </c>
      <c r="E253" s="130" t="s">
        <v>9203</v>
      </c>
      <c r="F253" s="73" t="s">
        <v>131</v>
      </c>
      <c r="G253" s="169"/>
      <c r="H253" s="287"/>
      <c r="I253" s="285"/>
      <c r="J253" s="97">
        <f t="shared" si="1"/>
        <v>46206</v>
      </c>
      <c r="K253" s="73">
        <f>'RESOLUCIONES 2022'!$C253-'RESOLUCIONES 2022'!$J253</f>
        <v>-1554</v>
      </c>
      <c r="L253" s="21"/>
      <c r="M253" s="21"/>
      <c r="N253" s="21"/>
      <c r="O253" s="21"/>
    </row>
    <row r="254" ht="15.75" customHeight="1">
      <c r="A254" s="73" t="s">
        <v>7852</v>
      </c>
      <c r="B254" s="351">
        <v>252.0</v>
      </c>
      <c r="C254" s="130">
        <v>44652.0</v>
      </c>
      <c r="D254" s="73" t="s">
        <v>7061</v>
      </c>
      <c r="E254" s="130" t="s">
        <v>8922</v>
      </c>
      <c r="F254" s="73" t="s">
        <v>1593</v>
      </c>
      <c r="G254" s="169"/>
      <c r="H254" s="287"/>
      <c r="I254" s="285"/>
      <c r="J254" s="97">
        <f t="shared" si="1"/>
        <v>46206</v>
      </c>
      <c r="K254" s="73">
        <f>'RESOLUCIONES 2022'!$C254-'RESOLUCIONES 2022'!$J254</f>
        <v>-1554</v>
      </c>
      <c r="L254" s="21"/>
      <c r="M254" s="21"/>
      <c r="N254" s="21"/>
      <c r="O254" s="21"/>
    </row>
    <row r="255" ht="15.75" customHeight="1">
      <c r="A255" s="73" t="s">
        <v>7852</v>
      </c>
      <c r="B255" s="739">
        <v>253.0</v>
      </c>
      <c r="C255" s="130">
        <v>44655.0</v>
      </c>
      <c r="D255" s="73" t="s">
        <v>5543</v>
      </c>
      <c r="E255" s="130" t="s">
        <v>6211</v>
      </c>
      <c r="F255" s="73" t="s">
        <v>2253</v>
      </c>
      <c r="G255" s="169" t="s">
        <v>90</v>
      </c>
      <c r="H255" s="287"/>
      <c r="I255" s="285"/>
      <c r="J255" s="97">
        <f t="shared" si="1"/>
        <v>46206</v>
      </c>
      <c r="K255" s="73">
        <f>'RESOLUCIONES 2022'!$C255-'RESOLUCIONES 2022'!$J255</f>
        <v>-1551</v>
      </c>
      <c r="L255" s="21"/>
      <c r="M255" s="21"/>
      <c r="N255" s="21"/>
      <c r="O255" s="21"/>
    </row>
    <row r="256" ht="15.75" customHeight="1">
      <c r="A256" s="73" t="s">
        <v>7852</v>
      </c>
      <c r="B256" s="351">
        <v>254.0</v>
      </c>
      <c r="C256" s="130">
        <v>44655.0</v>
      </c>
      <c r="D256" s="73" t="s">
        <v>9207</v>
      </c>
      <c r="E256" s="130" t="s">
        <v>5935</v>
      </c>
      <c r="F256" s="73" t="s">
        <v>2253</v>
      </c>
      <c r="G256" s="169" t="s">
        <v>90</v>
      </c>
      <c r="H256" s="287"/>
      <c r="I256" s="285"/>
      <c r="J256" s="97">
        <f t="shared" si="1"/>
        <v>46206</v>
      </c>
      <c r="K256" s="73">
        <f>'RESOLUCIONES 2022'!$C256-'RESOLUCIONES 2022'!$J256</f>
        <v>-1551</v>
      </c>
      <c r="L256" s="21"/>
      <c r="M256" s="21"/>
      <c r="N256" s="21"/>
      <c r="O256" s="21"/>
    </row>
    <row r="257" ht="15.75" customHeight="1">
      <c r="A257" s="73" t="s">
        <v>7852</v>
      </c>
      <c r="B257" s="349">
        <v>255.0</v>
      </c>
      <c r="C257" s="130">
        <v>44655.0</v>
      </c>
      <c r="D257" s="73" t="s">
        <v>4134</v>
      </c>
      <c r="E257" s="130" t="s">
        <v>8397</v>
      </c>
      <c r="F257" s="73" t="s">
        <v>2253</v>
      </c>
      <c r="G257" s="169" t="s">
        <v>8832</v>
      </c>
      <c r="H257" s="287"/>
      <c r="I257" s="285"/>
      <c r="J257" s="97">
        <f t="shared" si="1"/>
        <v>46206</v>
      </c>
      <c r="K257" s="73">
        <f>'RESOLUCIONES 2022'!$C257-'RESOLUCIONES 2022'!$J257</f>
        <v>-1551</v>
      </c>
      <c r="L257" s="21"/>
      <c r="M257" s="21"/>
      <c r="N257" s="21"/>
      <c r="O257" s="21"/>
    </row>
    <row r="258" ht="15.75" customHeight="1">
      <c r="A258" s="73" t="s">
        <v>7852</v>
      </c>
      <c r="B258" s="351">
        <v>256.0</v>
      </c>
      <c r="C258" s="130">
        <v>44655.0</v>
      </c>
      <c r="D258" s="73" t="s">
        <v>7176</v>
      </c>
      <c r="E258" s="130" t="s">
        <v>7652</v>
      </c>
      <c r="F258" s="73" t="s">
        <v>2253</v>
      </c>
      <c r="G258" s="169" t="s">
        <v>90</v>
      </c>
      <c r="H258" s="287"/>
      <c r="I258" s="285"/>
      <c r="J258" s="97">
        <f t="shared" si="1"/>
        <v>46206</v>
      </c>
      <c r="K258" s="73">
        <f>'RESOLUCIONES 2022'!$C258-'RESOLUCIONES 2022'!$J258</f>
        <v>-1551</v>
      </c>
      <c r="L258" s="21"/>
      <c r="M258" s="21"/>
      <c r="N258" s="21"/>
      <c r="O258" s="21"/>
    </row>
    <row r="259" ht="15.75" customHeight="1">
      <c r="A259" s="73" t="s">
        <v>7852</v>
      </c>
      <c r="B259" s="351">
        <v>257.0</v>
      </c>
      <c r="C259" s="130">
        <v>44655.0</v>
      </c>
      <c r="D259" s="73" t="s">
        <v>2433</v>
      </c>
      <c r="E259" s="130" t="s">
        <v>7386</v>
      </c>
      <c r="F259" s="73" t="s">
        <v>2253</v>
      </c>
      <c r="G259" s="169" t="s">
        <v>9205</v>
      </c>
      <c r="H259" s="287"/>
      <c r="I259" s="285"/>
      <c r="J259" s="97">
        <f t="shared" si="1"/>
        <v>46206</v>
      </c>
      <c r="K259" s="73">
        <f>'RESOLUCIONES 2022'!$C259-'RESOLUCIONES 2022'!$J259</f>
        <v>-1551</v>
      </c>
      <c r="L259" s="21"/>
      <c r="M259" s="21"/>
      <c r="N259" s="21"/>
      <c r="O259" s="21"/>
    </row>
    <row r="260" ht="15.75" customHeight="1">
      <c r="A260" s="73" t="s">
        <v>7852</v>
      </c>
      <c r="B260" s="351">
        <v>258.0</v>
      </c>
      <c r="C260" s="130">
        <v>44655.0</v>
      </c>
      <c r="D260" s="73" t="s">
        <v>7871</v>
      </c>
      <c r="E260" s="130" t="s">
        <v>7872</v>
      </c>
      <c r="F260" s="73" t="s">
        <v>2253</v>
      </c>
      <c r="G260" s="169" t="s">
        <v>90</v>
      </c>
      <c r="H260" s="287"/>
      <c r="I260" s="285"/>
      <c r="J260" s="97">
        <f t="shared" si="1"/>
        <v>46206</v>
      </c>
      <c r="K260" s="73">
        <f>'RESOLUCIONES 2022'!$C260-'RESOLUCIONES 2022'!$J260</f>
        <v>-1551</v>
      </c>
      <c r="L260" s="21"/>
      <c r="M260" s="21"/>
      <c r="N260" s="21"/>
      <c r="O260" s="21"/>
    </row>
    <row r="261" ht="15.75" customHeight="1">
      <c r="A261" s="73" t="s">
        <v>7852</v>
      </c>
      <c r="B261" s="739">
        <v>259.0</v>
      </c>
      <c r="C261" s="130">
        <v>44655.0</v>
      </c>
      <c r="D261" s="73" t="s">
        <v>6725</v>
      </c>
      <c r="E261" s="130" t="s">
        <v>7773</v>
      </c>
      <c r="F261" s="73" t="s">
        <v>2253</v>
      </c>
      <c r="G261" s="169" t="s">
        <v>90</v>
      </c>
      <c r="H261" s="287"/>
      <c r="I261" s="285"/>
      <c r="J261" s="97">
        <f t="shared" si="1"/>
        <v>46206</v>
      </c>
      <c r="K261" s="73">
        <f>'RESOLUCIONES 2022'!$C261-'RESOLUCIONES 2022'!$J261</f>
        <v>-1551</v>
      </c>
      <c r="L261" s="21"/>
      <c r="M261" s="21"/>
      <c r="N261" s="21"/>
      <c r="O261" s="21"/>
    </row>
    <row r="262" ht="15.75" customHeight="1">
      <c r="A262" s="73" t="s">
        <v>7852</v>
      </c>
      <c r="B262" s="351">
        <v>260.0</v>
      </c>
      <c r="C262" s="130">
        <v>44655.0</v>
      </c>
      <c r="D262" s="73" t="s">
        <v>4873</v>
      </c>
      <c r="E262" s="130" t="s">
        <v>7745</v>
      </c>
      <c r="F262" s="73" t="s">
        <v>2253</v>
      </c>
      <c r="G262" s="169" t="s">
        <v>8832</v>
      </c>
      <c r="H262" s="287"/>
      <c r="I262" s="285"/>
      <c r="J262" s="97">
        <f t="shared" si="1"/>
        <v>46206</v>
      </c>
      <c r="K262" s="73">
        <f>'RESOLUCIONES 2022'!$C262-'RESOLUCIONES 2022'!$J262</f>
        <v>-1551</v>
      </c>
      <c r="L262" s="21"/>
      <c r="M262" s="21"/>
      <c r="N262" s="21"/>
      <c r="O262" s="21"/>
    </row>
    <row r="263" ht="15.75" customHeight="1">
      <c r="A263" s="73" t="s">
        <v>7852</v>
      </c>
      <c r="B263" s="739">
        <v>261.0</v>
      </c>
      <c r="C263" s="130">
        <v>44655.0</v>
      </c>
      <c r="D263" s="73" t="s">
        <v>5507</v>
      </c>
      <c r="E263" s="130" t="s">
        <v>6154</v>
      </c>
      <c r="F263" s="73" t="s">
        <v>2253</v>
      </c>
      <c r="G263" s="169" t="s">
        <v>9206</v>
      </c>
      <c r="H263" s="287"/>
      <c r="I263" s="285"/>
      <c r="J263" s="97">
        <f t="shared" si="1"/>
        <v>46206</v>
      </c>
      <c r="K263" s="73">
        <f>'RESOLUCIONES 2022'!$C263-'RESOLUCIONES 2022'!$J263</f>
        <v>-1551</v>
      </c>
      <c r="L263" s="21"/>
      <c r="M263" s="21"/>
      <c r="N263" s="21"/>
      <c r="O263" s="21"/>
    </row>
    <row r="264" ht="15.75" customHeight="1">
      <c r="A264" s="73" t="s">
        <v>7852</v>
      </c>
      <c r="B264" s="351">
        <v>262.0</v>
      </c>
      <c r="C264" s="130">
        <v>44655.0</v>
      </c>
      <c r="D264" s="73" t="s">
        <v>7729</v>
      </c>
      <c r="E264" s="130" t="s">
        <v>7415</v>
      </c>
      <c r="F264" s="73" t="s">
        <v>2253</v>
      </c>
      <c r="G264" s="169" t="s">
        <v>90</v>
      </c>
      <c r="H264" s="287"/>
      <c r="I264" s="285"/>
      <c r="J264" s="97">
        <f t="shared" si="1"/>
        <v>46206</v>
      </c>
      <c r="K264" s="73">
        <f>'RESOLUCIONES 2022'!$C264-'RESOLUCIONES 2022'!$J264</f>
        <v>-1551</v>
      </c>
      <c r="L264" s="21"/>
      <c r="M264" s="21"/>
      <c r="N264" s="21"/>
      <c r="O264" s="21"/>
    </row>
    <row r="265" ht="15.75" customHeight="1">
      <c r="A265" s="73" t="s">
        <v>7852</v>
      </c>
      <c r="B265" s="349">
        <v>263.0</v>
      </c>
      <c r="C265" s="130">
        <v>44657.0</v>
      </c>
      <c r="D265" s="73" t="s">
        <v>9221</v>
      </c>
      <c r="E265" s="130" t="s">
        <v>9222</v>
      </c>
      <c r="F265" s="73" t="s">
        <v>18</v>
      </c>
      <c r="G265" s="169" t="s">
        <v>4771</v>
      </c>
      <c r="H265" s="287"/>
      <c r="I265" s="285"/>
      <c r="J265" s="97">
        <f t="shared" si="1"/>
        <v>46206</v>
      </c>
      <c r="K265" s="73">
        <f>'RESOLUCIONES 2022'!$C265-'RESOLUCIONES 2022'!$J265</f>
        <v>-1549</v>
      </c>
      <c r="L265" s="21"/>
      <c r="M265" s="21"/>
      <c r="N265" s="21"/>
      <c r="O265" s="21"/>
    </row>
    <row r="266" ht="15.75" customHeight="1">
      <c r="A266" s="73" t="s">
        <v>7852</v>
      </c>
      <c r="B266" s="351">
        <v>264.0</v>
      </c>
      <c r="C266" s="130">
        <v>44657.0</v>
      </c>
      <c r="D266" s="73" t="s">
        <v>9212</v>
      </c>
      <c r="E266" s="130" t="s">
        <v>9213</v>
      </c>
      <c r="F266" s="73" t="s">
        <v>18</v>
      </c>
      <c r="G266" s="169" t="s">
        <v>8602</v>
      </c>
      <c r="H266" s="287"/>
      <c r="I266" s="285"/>
      <c r="J266" s="97">
        <f t="shared" si="1"/>
        <v>46206</v>
      </c>
      <c r="K266" s="73">
        <f>'RESOLUCIONES 2022'!$C266-'RESOLUCIONES 2022'!$J266</f>
        <v>-1549</v>
      </c>
      <c r="L266" s="21"/>
      <c r="M266" s="21"/>
      <c r="N266" s="21"/>
      <c r="O266" s="21"/>
    </row>
    <row r="267" ht="15.75" customHeight="1">
      <c r="A267" s="73" t="s">
        <v>7852</v>
      </c>
      <c r="B267" s="351">
        <v>265.0</v>
      </c>
      <c r="C267" s="130">
        <v>44657.0</v>
      </c>
      <c r="D267" s="289" t="s">
        <v>9224</v>
      </c>
      <c r="E267" s="290" t="s">
        <v>9225</v>
      </c>
      <c r="F267" s="289" t="s">
        <v>18</v>
      </c>
      <c r="G267" s="291" t="s">
        <v>1997</v>
      </c>
      <c r="H267" s="292"/>
      <c r="I267" s="293"/>
      <c r="J267" s="97">
        <f t="shared" si="1"/>
        <v>46206</v>
      </c>
      <c r="K267" s="73">
        <f>'RESOLUCIONES 2022'!$C267-'RESOLUCIONES 2022'!$J267</f>
        <v>-1549</v>
      </c>
      <c r="L267" s="21"/>
      <c r="M267" s="21"/>
      <c r="N267" s="21"/>
      <c r="O267" s="21"/>
    </row>
    <row r="268" ht="15.75" customHeight="1">
      <c r="A268" s="73" t="s">
        <v>7852</v>
      </c>
      <c r="B268" s="351">
        <v>266.0</v>
      </c>
      <c r="C268" s="130">
        <v>44657.0</v>
      </c>
      <c r="D268" s="73" t="s">
        <v>9208</v>
      </c>
      <c r="E268" s="130" t="s">
        <v>9209</v>
      </c>
      <c r="F268" s="73" t="s">
        <v>18</v>
      </c>
      <c r="G268" s="169" t="s">
        <v>9140</v>
      </c>
      <c r="H268" s="287"/>
      <c r="I268" s="285"/>
      <c r="J268" s="97">
        <f t="shared" si="1"/>
        <v>46206</v>
      </c>
      <c r="K268" s="73">
        <f>'RESOLUCIONES 2022'!$C268-'RESOLUCIONES 2022'!$J268</f>
        <v>-1549</v>
      </c>
      <c r="L268" s="21"/>
      <c r="M268" s="21"/>
      <c r="N268" s="21"/>
      <c r="O268" s="21"/>
    </row>
    <row r="269" ht="15.75" customHeight="1">
      <c r="A269" s="73" t="s">
        <v>7852</v>
      </c>
      <c r="B269" s="739">
        <v>267.0</v>
      </c>
      <c r="C269" s="130">
        <v>44657.0</v>
      </c>
      <c r="D269" s="73" t="s">
        <v>9218</v>
      </c>
      <c r="E269" s="130" t="s">
        <v>9219</v>
      </c>
      <c r="F269" s="73" t="s">
        <v>18</v>
      </c>
      <c r="G269" s="169" t="s">
        <v>8602</v>
      </c>
      <c r="H269" s="287"/>
      <c r="I269" s="285"/>
      <c r="J269" s="97">
        <f t="shared" si="1"/>
        <v>46206</v>
      </c>
      <c r="K269" s="73">
        <f>'RESOLUCIONES 2022'!$C269-'RESOLUCIONES 2022'!$J269</f>
        <v>-1549</v>
      </c>
      <c r="L269" s="21"/>
      <c r="M269" s="21"/>
      <c r="N269" s="21"/>
      <c r="O269" s="21"/>
    </row>
    <row r="270" ht="15.75" customHeight="1">
      <c r="A270" s="73" t="s">
        <v>7852</v>
      </c>
      <c r="B270" s="351">
        <v>268.0</v>
      </c>
      <c r="C270" s="130">
        <v>44657.0</v>
      </c>
      <c r="D270" s="73" t="s">
        <v>9226</v>
      </c>
      <c r="E270" s="130" t="s">
        <v>9227</v>
      </c>
      <c r="F270" s="73" t="s">
        <v>18</v>
      </c>
      <c r="G270" s="169" t="s">
        <v>8602</v>
      </c>
      <c r="H270" s="287"/>
      <c r="I270" s="285"/>
      <c r="J270" s="97">
        <f t="shared" si="1"/>
        <v>46206</v>
      </c>
      <c r="K270" s="73">
        <f>'RESOLUCIONES 2022'!$C270-'RESOLUCIONES 2022'!$J270</f>
        <v>-1549</v>
      </c>
      <c r="L270" s="21"/>
      <c r="M270" s="21"/>
      <c r="N270" s="21"/>
      <c r="O270" s="21"/>
    </row>
    <row r="271" ht="15.75" customHeight="1">
      <c r="A271" s="73" t="s">
        <v>7852</v>
      </c>
      <c r="B271" s="739">
        <v>269.0</v>
      </c>
      <c r="C271" s="130">
        <v>44657.0</v>
      </c>
      <c r="D271" s="73" t="s">
        <v>9230</v>
      </c>
      <c r="E271" s="130" t="s">
        <v>9128</v>
      </c>
      <c r="F271" s="73" t="s">
        <v>6597</v>
      </c>
      <c r="G271" s="169"/>
      <c r="H271" s="287"/>
      <c r="I271" s="285"/>
      <c r="J271" s="97">
        <f t="shared" si="1"/>
        <v>46206</v>
      </c>
      <c r="K271" s="73">
        <f>'RESOLUCIONES 2022'!$C271-'RESOLUCIONES 2022'!$J271</f>
        <v>-1549</v>
      </c>
      <c r="L271" s="21"/>
      <c r="M271" s="21"/>
      <c r="N271" s="21"/>
      <c r="O271" s="21"/>
    </row>
    <row r="272" ht="15.75" customHeight="1">
      <c r="A272" s="73" t="s">
        <v>7852</v>
      </c>
      <c r="B272" s="351">
        <v>270.0</v>
      </c>
      <c r="C272" s="130">
        <v>44657.0</v>
      </c>
      <c r="D272" s="73" t="s">
        <v>9228</v>
      </c>
      <c r="E272" s="130" t="s">
        <v>9229</v>
      </c>
      <c r="F272" s="73" t="s">
        <v>6597</v>
      </c>
      <c r="G272" s="169"/>
      <c r="H272" s="287"/>
      <c r="I272" s="285"/>
      <c r="J272" s="97">
        <f t="shared" si="1"/>
        <v>46206</v>
      </c>
      <c r="K272" s="73">
        <f>'RESOLUCIONES 2022'!$C272-'RESOLUCIONES 2022'!$J272</f>
        <v>-1549</v>
      </c>
      <c r="L272" s="21"/>
      <c r="M272" s="21"/>
      <c r="N272" s="21"/>
      <c r="O272" s="21"/>
    </row>
    <row r="273" ht="15.75" customHeight="1">
      <c r="A273" s="73" t="s">
        <v>7852</v>
      </c>
      <c r="B273" s="349">
        <v>271.0</v>
      </c>
      <c r="C273" s="130">
        <v>44657.0</v>
      </c>
      <c r="D273" s="73" t="s">
        <v>9216</v>
      </c>
      <c r="E273" s="130" t="s">
        <v>9217</v>
      </c>
      <c r="F273" s="73" t="s">
        <v>6597</v>
      </c>
      <c r="G273" s="169"/>
      <c r="H273" s="287"/>
      <c r="I273" s="285"/>
      <c r="J273" s="97">
        <f t="shared" si="1"/>
        <v>46206</v>
      </c>
      <c r="K273" s="73">
        <f>'RESOLUCIONES 2022'!$C273-'RESOLUCIONES 2022'!$J273</f>
        <v>-1549</v>
      </c>
      <c r="L273" s="21"/>
      <c r="M273" s="21"/>
      <c r="N273" s="21"/>
      <c r="O273" s="21"/>
    </row>
    <row r="274" ht="15.75" customHeight="1">
      <c r="A274" s="73" t="s">
        <v>7852</v>
      </c>
      <c r="B274" s="351">
        <v>272.0</v>
      </c>
      <c r="C274" s="130">
        <v>44657.0</v>
      </c>
      <c r="D274" s="73" t="s">
        <v>8503</v>
      </c>
      <c r="E274" s="130" t="s">
        <v>9210</v>
      </c>
      <c r="F274" s="73" t="s">
        <v>6597</v>
      </c>
      <c r="G274" s="169"/>
      <c r="H274" s="287"/>
      <c r="I274" s="285"/>
      <c r="J274" s="97">
        <f t="shared" si="1"/>
        <v>46206</v>
      </c>
      <c r="K274" s="73">
        <f>'RESOLUCIONES 2022'!$C274-'RESOLUCIONES 2022'!$J274</f>
        <v>-1549</v>
      </c>
      <c r="L274" s="21"/>
      <c r="M274" s="21"/>
      <c r="N274" s="21"/>
      <c r="O274" s="21"/>
    </row>
    <row r="275" ht="15.75" customHeight="1">
      <c r="A275" s="73" t="s">
        <v>7852</v>
      </c>
      <c r="B275" s="351">
        <v>273.0</v>
      </c>
      <c r="C275" s="130">
        <v>44657.0</v>
      </c>
      <c r="D275" s="73" t="s">
        <v>9223</v>
      </c>
      <c r="E275" s="130" t="s">
        <v>9198</v>
      </c>
      <c r="F275" s="73" t="s">
        <v>6597</v>
      </c>
      <c r="G275" s="169"/>
      <c r="H275" s="287"/>
      <c r="I275" s="285"/>
      <c r="J275" s="97">
        <f t="shared" si="1"/>
        <v>46206</v>
      </c>
      <c r="K275" s="73">
        <f>'RESOLUCIONES 2022'!$C275-'RESOLUCIONES 2022'!$J275</f>
        <v>-1549</v>
      </c>
      <c r="L275" s="21"/>
      <c r="M275" s="21"/>
      <c r="N275" s="21"/>
      <c r="O275" s="21"/>
    </row>
    <row r="276" ht="15.75" customHeight="1">
      <c r="A276" s="73" t="s">
        <v>7852</v>
      </c>
      <c r="B276" s="351">
        <v>274.0</v>
      </c>
      <c r="C276" s="130">
        <v>44657.0</v>
      </c>
      <c r="D276" s="73" t="s">
        <v>7024</v>
      </c>
      <c r="E276" s="130" t="s">
        <v>9211</v>
      </c>
      <c r="F276" s="73" t="s">
        <v>6597</v>
      </c>
      <c r="G276" s="169"/>
      <c r="H276" s="287"/>
      <c r="I276" s="285"/>
      <c r="J276" s="97">
        <f t="shared" si="1"/>
        <v>46206</v>
      </c>
      <c r="K276" s="73">
        <f>'RESOLUCIONES 2022'!$C276-'RESOLUCIONES 2022'!$J276</f>
        <v>-1549</v>
      </c>
      <c r="L276" s="21"/>
      <c r="M276" s="21"/>
      <c r="N276" s="21"/>
      <c r="O276" s="21"/>
    </row>
    <row r="277" ht="15.75" customHeight="1">
      <c r="A277" s="73" t="s">
        <v>7852</v>
      </c>
      <c r="B277" s="739">
        <v>275.0</v>
      </c>
      <c r="C277" s="130">
        <v>44657.0</v>
      </c>
      <c r="D277" s="73" t="s">
        <v>9214</v>
      </c>
      <c r="E277" s="130" t="s">
        <v>9215</v>
      </c>
      <c r="F277" s="73" t="s">
        <v>6597</v>
      </c>
      <c r="G277" s="169"/>
      <c r="H277" s="287"/>
      <c r="I277" s="285"/>
      <c r="J277" s="97">
        <f t="shared" si="1"/>
        <v>46206</v>
      </c>
      <c r="K277" s="73">
        <f>'RESOLUCIONES 2022'!$C277-'RESOLUCIONES 2022'!$J277</f>
        <v>-1549</v>
      </c>
      <c r="L277" s="21"/>
      <c r="M277" s="21"/>
      <c r="N277" s="21"/>
      <c r="O277" s="21"/>
    </row>
    <row r="278" ht="15.75" customHeight="1">
      <c r="A278" s="73" t="s">
        <v>7852</v>
      </c>
      <c r="B278" s="351">
        <v>276.0</v>
      </c>
      <c r="C278" s="130">
        <v>44657.0</v>
      </c>
      <c r="D278" s="73" t="s">
        <v>5790</v>
      </c>
      <c r="E278" s="130" t="s">
        <v>9220</v>
      </c>
      <c r="F278" s="73" t="s">
        <v>1593</v>
      </c>
      <c r="G278" s="169"/>
      <c r="H278" s="287"/>
      <c r="I278" s="285"/>
      <c r="J278" s="97">
        <f t="shared" si="1"/>
        <v>46206</v>
      </c>
      <c r="K278" s="73">
        <f>'RESOLUCIONES 2022'!$C278-'RESOLUCIONES 2022'!$J278</f>
        <v>-1549</v>
      </c>
      <c r="L278" s="21"/>
      <c r="M278" s="21"/>
      <c r="N278" s="21"/>
      <c r="O278" s="21"/>
    </row>
    <row r="279" ht="15.75" customHeight="1">
      <c r="A279" s="73" t="s">
        <v>7852</v>
      </c>
      <c r="B279" s="739">
        <v>277.0</v>
      </c>
      <c r="C279" s="130">
        <v>44657.0</v>
      </c>
      <c r="D279" s="73" t="s">
        <v>7051</v>
      </c>
      <c r="E279" s="130" t="s">
        <v>8668</v>
      </c>
      <c r="F279" s="73" t="s">
        <v>1593</v>
      </c>
      <c r="G279" s="169"/>
      <c r="H279" s="287"/>
      <c r="I279" s="285"/>
      <c r="J279" s="97">
        <f t="shared" si="1"/>
        <v>46206</v>
      </c>
      <c r="K279" s="73">
        <f>'RESOLUCIONES 2022'!$C279-'RESOLUCIONES 2022'!$J279</f>
        <v>-1549</v>
      </c>
      <c r="L279" s="21"/>
      <c r="M279" s="21"/>
      <c r="N279" s="21"/>
      <c r="O279" s="21"/>
    </row>
    <row r="280" ht="15.75" customHeight="1">
      <c r="A280" s="73" t="s">
        <v>7852</v>
      </c>
      <c r="B280" s="351">
        <v>278.0</v>
      </c>
      <c r="C280" s="130">
        <v>44658.0</v>
      </c>
      <c r="D280" s="73" t="s">
        <v>8035</v>
      </c>
      <c r="E280" s="130" t="s">
        <v>9231</v>
      </c>
      <c r="F280" s="73" t="s">
        <v>6388</v>
      </c>
      <c r="G280" s="169"/>
      <c r="H280" s="287"/>
      <c r="I280" s="285"/>
      <c r="J280" s="97">
        <f t="shared" si="1"/>
        <v>46206</v>
      </c>
      <c r="K280" s="73">
        <f>'RESOLUCIONES 2022'!$C280-'RESOLUCIONES 2022'!$J280</f>
        <v>-1548</v>
      </c>
      <c r="L280" s="21"/>
      <c r="M280" s="21"/>
      <c r="N280" s="21"/>
      <c r="O280" s="21"/>
    </row>
    <row r="281" ht="15.75" customHeight="1">
      <c r="A281" s="73" t="s">
        <v>7852</v>
      </c>
      <c r="B281" s="349">
        <v>279.0</v>
      </c>
      <c r="C281" s="130">
        <v>44662.0</v>
      </c>
      <c r="D281" s="73" t="s">
        <v>1353</v>
      </c>
      <c r="E281" s="130" t="s">
        <v>8715</v>
      </c>
      <c r="F281" s="73" t="s">
        <v>1593</v>
      </c>
      <c r="G281" s="169"/>
      <c r="H281" s="287"/>
      <c r="I281" s="285"/>
      <c r="J281" s="97">
        <f t="shared" si="1"/>
        <v>46206</v>
      </c>
      <c r="K281" s="73">
        <f>'RESOLUCIONES 2022'!$C281-'RESOLUCIONES 2022'!$J281</f>
        <v>-1544</v>
      </c>
      <c r="L281" s="21"/>
      <c r="M281" s="21"/>
      <c r="N281" s="21"/>
      <c r="O281" s="21"/>
    </row>
    <row r="282" ht="15.75" customHeight="1">
      <c r="A282" s="73" t="s">
        <v>7852</v>
      </c>
      <c r="B282" s="351">
        <v>280.0</v>
      </c>
      <c r="C282" s="130">
        <v>44664.0</v>
      </c>
      <c r="D282" s="73" t="s">
        <v>8347</v>
      </c>
      <c r="E282" s="130" t="s">
        <v>8348</v>
      </c>
      <c r="F282" s="73" t="s">
        <v>6597</v>
      </c>
      <c r="G282" s="169"/>
      <c r="H282" s="287"/>
      <c r="I282" s="285"/>
      <c r="J282" s="97">
        <f t="shared" si="1"/>
        <v>46206</v>
      </c>
      <c r="K282" s="73">
        <f>'RESOLUCIONES 2022'!$C282-'RESOLUCIONES 2022'!$J282</f>
        <v>-1542</v>
      </c>
      <c r="L282" s="21"/>
      <c r="M282" s="21"/>
      <c r="N282" s="21"/>
      <c r="O282" s="21"/>
    </row>
    <row r="283" ht="15.75" customHeight="1">
      <c r="A283" s="73" t="s">
        <v>7852</v>
      </c>
      <c r="B283" s="351">
        <v>281.0</v>
      </c>
      <c r="C283" s="130">
        <v>44664.0</v>
      </c>
      <c r="D283" s="73" t="s">
        <v>8336</v>
      </c>
      <c r="E283" s="130" t="s">
        <v>8458</v>
      </c>
      <c r="F283" s="73" t="s">
        <v>6597</v>
      </c>
      <c r="G283" s="169"/>
      <c r="H283" s="287"/>
      <c r="I283" s="285"/>
      <c r="J283" s="97">
        <f t="shared" si="1"/>
        <v>46206</v>
      </c>
      <c r="K283" s="73">
        <f>'RESOLUCIONES 2022'!$C283-'RESOLUCIONES 2022'!$J283</f>
        <v>-1542</v>
      </c>
      <c r="L283" s="21"/>
      <c r="M283" s="21"/>
      <c r="N283" s="21"/>
      <c r="O283" s="21"/>
    </row>
    <row r="284" ht="15.75" customHeight="1">
      <c r="A284" s="73"/>
      <c r="B284" s="351">
        <v>282.0</v>
      </c>
      <c r="C284" s="130">
        <v>44665.0</v>
      </c>
      <c r="D284" s="73" t="s">
        <v>9102</v>
      </c>
      <c r="E284" s="130"/>
      <c r="F284" s="73" t="s">
        <v>9234</v>
      </c>
      <c r="G284" s="169"/>
      <c r="H284" s="287"/>
      <c r="I284" s="285"/>
      <c r="J284" s="97">
        <f t="shared" si="1"/>
        <v>46206</v>
      </c>
      <c r="K284" s="73">
        <f>'RESOLUCIONES 2022'!$C284-'RESOLUCIONES 2022'!$J284</f>
        <v>-1541</v>
      </c>
      <c r="L284" s="21"/>
      <c r="M284" s="21"/>
      <c r="N284" s="21"/>
      <c r="O284" s="21"/>
    </row>
    <row r="285" ht="15.75" customHeight="1">
      <c r="A285" s="73" t="s">
        <v>7852</v>
      </c>
      <c r="B285" s="739">
        <v>283.0</v>
      </c>
      <c r="C285" s="130">
        <v>44665.0</v>
      </c>
      <c r="D285" s="73" t="s">
        <v>4338</v>
      </c>
      <c r="E285" s="130" t="s">
        <v>8866</v>
      </c>
      <c r="F285" s="73" t="s">
        <v>3390</v>
      </c>
      <c r="G285" s="169"/>
      <c r="H285" s="287"/>
      <c r="I285" s="285"/>
      <c r="J285" s="97">
        <f t="shared" si="1"/>
        <v>46206</v>
      </c>
      <c r="K285" s="73">
        <f>'RESOLUCIONES 2022'!$C285-'RESOLUCIONES 2022'!$J285</f>
        <v>-1541</v>
      </c>
      <c r="L285" s="21"/>
      <c r="M285" s="21"/>
      <c r="N285" s="21"/>
      <c r="O285" s="21"/>
    </row>
    <row r="286" ht="15.75" customHeight="1">
      <c r="A286" s="73" t="s">
        <v>7852</v>
      </c>
      <c r="B286" s="351">
        <v>284.0</v>
      </c>
      <c r="C286" s="130">
        <v>44665.0</v>
      </c>
      <c r="D286" s="73" t="s">
        <v>8842</v>
      </c>
      <c r="E286" s="130" t="s">
        <v>8843</v>
      </c>
      <c r="F286" s="73" t="s">
        <v>3390</v>
      </c>
      <c r="G286" s="169"/>
      <c r="H286" s="287"/>
      <c r="I286" s="285"/>
      <c r="J286" s="97">
        <f t="shared" si="1"/>
        <v>46206</v>
      </c>
      <c r="K286" s="73">
        <f>'RESOLUCIONES 2022'!$C286-'RESOLUCIONES 2022'!$J286</f>
        <v>-1541</v>
      </c>
      <c r="L286" s="21"/>
      <c r="M286" s="21"/>
      <c r="N286" s="21"/>
      <c r="O286" s="21"/>
    </row>
    <row r="287" ht="15.75" customHeight="1">
      <c r="A287" s="73" t="s">
        <v>7852</v>
      </c>
      <c r="B287" s="739">
        <v>285.0</v>
      </c>
      <c r="C287" s="130">
        <v>44665.0</v>
      </c>
      <c r="D287" s="73" t="s">
        <v>9237</v>
      </c>
      <c r="E287" s="130" t="s">
        <v>9238</v>
      </c>
      <c r="F287" s="73" t="s">
        <v>3390</v>
      </c>
      <c r="G287" s="169"/>
      <c r="H287" s="287"/>
      <c r="I287" s="285"/>
      <c r="J287" s="97">
        <f t="shared" si="1"/>
        <v>46206</v>
      </c>
      <c r="K287" s="73">
        <f>'RESOLUCIONES 2022'!$C287-'RESOLUCIONES 2022'!$J287</f>
        <v>-1541</v>
      </c>
      <c r="L287" s="21"/>
      <c r="M287" s="21"/>
      <c r="N287" s="21"/>
      <c r="O287" s="21"/>
    </row>
    <row r="288" ht="15.75" customHeight="1">
      <c r="A288" s="73" t="s">
        <v>7852</v>
      </c>
      <c r="B288" s="351">
        <v>286.0</v>
      </c>
      <c r="C288" s="130">
        <v>44665.0</v>
      </c>
      <c r="D288" s="73" t="s">
        <v>9232</v>
      </c>
      <c r="E288" s="130" t="s">
        <v>9233</v>
      </c>
      <c r="F288" s="73" t="s">
        <v>3390</v>
      </c>
      <c r="G288" s="169"/>
      <c r="H288" s="287"/>
      <c r="I288" s="285"/>
      <c r="J288" s="97">
        <f t="shared" si="1"/>
        <v>46206</v>
      </c>
      <c r="K288" s="73">
        <f>'RESOLUCIONES 2022'!$C288-'RESOLUCIONES 2022'!$J288</f>
        <v>-1541</v>
      </c>
      <c r="L288" s="21"/>
      <c r="M288" s="21"/>
      <c r="N288" s="21"/>
      <c r="O288" s="21"/>
    </row>
    <row r="289" ht="15.75" customHeight="1">
      <c r="A289" s="73" t="s">
        <v>7852</v>
      </c>
      <c r="B289" s="349">
        <v>287.0</v>
      </c>
      <c r="C289" s="130">
        <v>44665.0</v>
      </c>
      <c r="D289" s="73" t="s">
        <v>9235</v>
      </c>
      <c r="E289" s="130" t="s">
        <v>9236</v>
      </c>
      <c r="F289" s="73" t="s">
        <v>3390</v>
      </c>
      <c r="G289" s="169"/>
      <c r="H289" s="287"/>
      <c r="I289" s="285"/>
      <c r="J289" s="97">
        <f t="shared" si="1"/>
        <v>46206</v>
      </c>
      <c r="K289" s="73">
        <f>'RESOLUCIONES 2022'!$C289-'RESOLUCIONES 2022'!$J289</f>
        <v>-1541</v>
      </c>
      <c r="L289" s="21"/>
      <c r="M289" s="21"/>
      <c r="N289" s="21"/>
      <c r="O289" s="21"/>
    </row>
    <row r="290" ht="15.75" customHeight="1">
      <c r="A290" s="73" t="s">
        <v>7852</v>
      </c>
      <c r="B290" s="351">
        <v>288.0</v>
      </c>
      <c r="C290" s="130">
        <v>44671.0</v>
      </c>
      <c r="D290" s="73" t="s">
        <v>8751</v>
      </c>
      <c r="E290" s="130" t="s">
        <v>8820</v>
      </c>
      <c r="F290" s="73" t="s">
        <v>2923</v>
      </c>
      <c r="G290" s="169"/>
      <c r="H290" s="287"/>
      <c r="I290" s="285"/>
      <c r="J290" s="97">
        <f t="shared" si="1"/>
        <v>46206</v>
      </c>
      <c r="K290" s="73">
        <f>'RESOLUCIONES 2022'!$C290-'RESOLUCIONES 2022'!$J290</f>
        <v>-1535</v>
      </c>
      <c r="L290" s="21"/>
      <c r="M290" s="21"/>
      <c r="N290" s="21"/>
      <c r="O290" s="21"/>
    </row>
    <row r="291" ht="15.75" customHeight="1">
      <c r="A291" s="73" t="s">
        <v>7852</v>
      </c>
      <c r="B291" s="351">
        <v>289.0</v>
      </c>
      <c r="C291" s="130">
        <v>44671.0</v>
      </c>
      <c r="D291" s="73" t="s">
        <v>9239</v>
      </c>
      <c r="E291" s="130" t="s">
        <v>9240</v>
      </c>
      <c r="F291" s="73" t="s">
        <v>18</v>
      </c>
      <c r="G291" s="169"/>
      <c r="H291" s="287"/>
      <c r="I291" s="285"/>
      <c r="J291" s="97">
        <f t="shared" si="1"/>
        <v>46206</v>
      </c>
      <c r="K291" s="73">
        <f>'RESOLUCIONES 2022'!$C291-'RESOLUCIONES 2022'!$J291</f>
        <v>-1535</v>
      </c>
      <c r="L291" s="21"/>
      <c r="M291" s="21"/>
      <c r="N291" s="21"/>
      <c r="O291" s="21"/>
    </row>
    <row r="292" ht="15.75" customHeight="1">
      <c r="A292" s="73" t="s">
        <v>7852</v>
      </c>
      <c r="B292" s="351">
        <v>290.0</v>
      </c>
      <c r="C292" s="130">
        <v>44671.0</v>
      </c>
      <c r="D292" s="73" t="s">
        <v>9241</v>
      </c>
      <c r="E292" s="130" t="s">
        <v>9242</v>
      </c>
      <c r="F292" s="73" t="s">
        <v>1593</v>
      </c>
      <c r="G292" s="169"/>
      <c r="H292" s="287"/>
      <c r="I292" s="285"/>
      <c r="J292" s="97">
        <f t="shared" si="1"/>
        <v>46206</v>
      </c>
      <c r="K292" s="73">
        <f>'RESOLUCIONES 2022'!$C292-'RESOLUCIONES 2022'!$J292</f>
        <v>-1535</v>
      </c>
      <c r="L292" s="21"/>
      <c r="M292" s="21"/>
      <c r="N292" s="21"/>
      <c r="O292" s="21"/>
    </row>
    <row r="293" ht="15.75" customHeight="1">
      <c r="A293" s="73" t="s">
        <v>7852</v>
      </c>
      <c r="B293" s="739">
        <v>291.0</v>
      </c>
      <c r="C293" s="130">
        <v>44671.0</v>
      </c>
      <c r="D293" s="73" t="s">
        <v>3311</v>
      </c>
      <c r="E293" s="130" t="s">
        <v>8829</v>
      </c>
      <c r="F293" s="73" t="s">
        <v>1593</v>
      </c>
      <c r="G293" s="169"/>
      <c r="H293" s="287"/>
      <c r="I293" s="285"/>
      <c r="J293" s="97">
        <f t="shared" si="1"/>
        <v>46206</v>
      </c>
      <c r="K293" s="73">
        <f>'RESOLUCIONES 2022'!$C293-'RESOLUCIONES 2022'!$J293</f>
        <v>-1535</v>
      </c>
      <c r="L293" s="21"/>
      <c r="M293" s="21"/>
      <c r="N293" s="21"/>
      <c r="O293" s="21"/>
    </row>
    <row r="294" ht="15.75" customHeight="1">
      <c r="A294" s="73" t="s">
        <v>7852</v>
      </c>
      <c r="B294" s="351">
        <v>292.0</v>
      </c>
      <c r="C294" s="130">
        <v>44673.0</v>
      </c>
      <c r="D294" s="73" t="s">
        <v>2438</v>
      </c>
      <c r="E294" s="130" t="s">
        <v>8241</v>
      </c>
      <c r="F294" s="73" t="s">
        <v>1593</v>
      </c>
      <c r="G294" s="169"/>
      <c r="H294" s="287"/>
      <c r="I294" s="285"/>
      <c r="J294" s="97">
        <f t="shared" si="1"/>
        <v>46206</v>
      </c>
      <c r="K294" s="73">
        <f>'RESOLUCIONES 2022'!$C294-'RESOLUCIONES 2022'!$J294</f>
        <v>-1533</v>
      </c>
      <c r="L294" s="21"/>
      <c r="M294" s="21"/>
      <c r="N294" s="21"/>
      <c r="O294" s="21"/>
    </row>
    <row r="295" ht="15.75" customHeight="1">
      <c r="A295" s="73" t="s">
        <v>7852</v>
      </c>
      <c r="B295" s="739">
        <v>293.0</v>
      </c>
      <c r="C295" s="130">
        <v>44673.0</v>
      </c>
      <c r="D295" s="73" t="s">
        <v>4351</v>
      </c>
      <c r="E295" s="130" t="s">
        <v>8630</v>
      </c>
      <c r="F295" s="73" t="s">
        <v>1593</v>
      </c>
      <c r="G295" s="169"/>
      <c r="H295" s="287"/>
      <c r="I295" s="285"/>
      <c r="J295" s="97">
        <f t="shared" si="1"/>
        <v>46206</v>
      </c>
      <c r="K295" s="73">
        <f>'RESOLUCIONES 2022'!$C295-'RESOLUCIONES 2022'!$J295</f>
        <v>-1533</v>
      </c>
      <c r="L295" s="21"/>
      <c r="M295" s="21"/>
      <c r="N295" s="21"/>
      <c r="O295" s="21"/>
    </row>
    <row r="296" ht="15.75" customHeight="1">
      <c r="A296" s="73" t="s">
        <v>7852</v>
      </c>
      <c r="B296" s="351">
        <v>294.0</v>
      </c>
      <c r="C296" s="130">
        <v>44673.0</v>
      </c>
      <c r="D296" s="73" t="s">
        <v>4959</v>
      </c>
      <c r="E296" s="130" t="s">
        <v>9243</v>
      </c>
      <c r="F296" s="73" t="s">
        <v>1593</v>
      </c>
      <c r="G296" s="169"/>
      <c r="H296" s="287"/>
      <c r="I296" s="285"/>
      <c r="J296" s="97">
        <f t="shared" si="1"/>
        <v>46206</v>
      </c>
      <c r="K296" s="73">
        <f>'RESOLUCIONES 2022'!$C296-'RESOLUCIONES 2022'!$J296</f>
        <v>-1533</v>
      </c>
      <c r="L296" s="21"/>
      <c r="M296" s="21"/>
      <c r="N296" s="21"/>
      <c r="O296" s="21"/>
    </row>
    <row r="297" ht="15.75" customHeight="1">
      <c r="A297" s="73" t="s">
        <v>7852</v>
      </c>
      <c r="B297" s="349">
        <v>295.0</v>
      </c>
      <c r="C297" s="130">
        <v>44676.0</v>
      </c>
      <c r="D297" s="73" t="s">
        <v>4801</v>
      </c>
      <c r="E297" s="130" t="s">
        <v>8441</v>
      </c>
      <c r="F297" s="73" t="s">
        <v>1593</v>
      </c>
      <c r="G297" s="169"/>
      <c r="H297" s="287"/>
      <c r="I297" s="285"/>
      <c r="J297" s="97">
        <f t="shared" si="1"/>
        <v>46206</v>
      </c>
      <c r="K297" s="73">
        <f>'RESOLUCIONES 2022'!$C297-'RESOLUCIONES 2022'!$J297</f>
        <v>-1530</v>
      </c>
      <c r="L297" s="21"/>
      <c r="M297" s="21"/>
      <c r="N297" s="21"/>
      <c r="O297" s="21"/>
    </row>
    <row r="298" ht="15.75" customHeight="1">
      <c r="A298" s="73" t="s">
        <v>7852</v>
      </c>
      <c r="B298" s="351">
        <v>296.0</v>
      </c>
      <c r="C298" s="130">
        <v>44677.0</v>
      </c>
      <c r="D298" s="73" t="s">
        <v>2064</v>
      </c>
      <c r="E298" s="130" t="s">
        <v>8923</v>
      </c>
      <c r="F298" s="73" t="s">
        <v>1593</v>
      </c>
      <c r="G298" s="169"/>
      <c r="H298" s="287"/>
      <c r="I298" s="285"/>
      <c r="J298" s="97">
        <f t="shared" si="1"/>
        <v>46206</v>
      </c>
      <c r="K298" s="73">
        <f>'RESOLUCIONES 2022'!$C298-'RESOLUCIONES 2022'!$J298</f>
        <v>-1529</v>
      </c>
      <c r="L298" s="21"/>
      <c r="M298" s="21"/>
      <c r="N298" s="21"/>
      <c r="O298" s="21"/>
    </row>
    <row r="299" ht="15.75" customHeight="1">
      <c r="A299" s="73" t="s">
        <v>7852</v>
      </c>
      <c r="B299" s="351">
        <v>297.0</v>
      </c>
      <c r="C299" s="130">
        <v>44677.0</v>
      </c>
      <c r="D299" s="73" t="s">
        <v>8690</v>
      </c>
      <c r="E299" s="130" t="s">
        <v>8691</v>
      </c>
      <c r="F299" s="73" t="s">
        <v>6388</v>
      </c>
      <c r="G299" s="169"/>
      <c r="H299" s="287"/>
      <c r="I299" s="285"/>
      <c r="J299" s="97">
        <f t="shared" si="1"/>
        <v>46206</v>
      </c>
      <c r="K299" s="73">
        <f>'RESOLUCIONES 2022'!$C299-'RESOLUCIONES 2022'!$J299</f>
        <v>-1529</v>
      </c>
      <c r="L299" s="21"/>
      <c r="M299" s="21"/>
      <c r="N299" s="21"/>
      <c r="O299" s="21"/>
    </row>
    <row r="300" ht="15.75" customHeight="1">
      <c r="A300" s="73" t="s">
        <v>7852</v>
      </c>
      <c r="B300" s="351">
        <v>298.0</v>
      </c>
      <c r="C300" s="130">
        <v>44677.0</v>
      </c>
      <c r="D300" s="73" t="s">
        <v>9244</v>
      </c>
      <c r="E300" s="130" t="s">
        <v>9245</v>
      </c>
      <c r="F300" s="73" t="s">
        <v>18</v>
      </c>
      <c r="G300" s="169"/>
      <c r="H300" s="287"/>
      <c r="I300" s="285"/>
      <c r="J300" s="97">
        <f t="shared" si="1"/>
        <v>46206</v>
      </c>
      <c r="K300" s="73">
        <f>'RESOLUCIONES 2022'!$C300-'RESOLUCIONES 2022'!$J300</f>
        <v>-1529</v>
      </c>
      <c r="L300" s="21"/>
      <c r="M300" s="21"/>
      <c r="N300" s="21"/>
      <c r="O300" s="21"/>
    </row>
    <row r="301" ht="15.75" customHeight="1">
      <c r="A301" s="73" t="s">
        <v>7852</v>
      </c>
      <c r="B301" s="739">
        <v>299.0</v>
      </c>
      <c r="C301" s="130">
        <v>44677.0</v>
      </c>
      <c r="D301" s="73" t="s">
        <v>9260</v>
      </c>
      <c r="E301" s="130" t="s">
        <v>9261</v>
      </c>
      <c r="F301" s="73" t="s">
        <v>18</v>
      </c>
      <c r="G301" s="169"/>
      <c r="H301" s="287"/>
      <c r="I301" s="285"/>
      <c r="J301" s="97">
        <f t="shared" si="1"/>
        <v>46206</v>
      </c>
      <c r="K301" s="73">
        <f>'RESOLUCIONES 2022'!$C301-'RESOLUCIONES 2022'!$J301</f>
        <v>-1529</v>
      </c>
      <c r="L301" s="21"/>
      <c r="M301" s="21"/>
      <c r="N301" s="21"/>
      <c r="O301" s="21"/>
    </row>
    <row r="302" ht="15.75" customHeight="1">
      <c r="A302" s="73" t="s">
        <v>7852</v>
      </c>
      <c r="B302" s="351">
        <v>300.0</v>
      </c>
      <c r="C302" s="130">
        <v>44677.0</v>
      </c>
      <c r="D302" s="73" t="s">
        <v>9253</v>
      </c>
      <c r="E302" s="130" t="s">
        <v>9254</v>
      </c>
      <c r="F302" s="73" t="s">
        <v>18</v>
      </c>
      <c r="G302" s="169"/>
      <c r="H302" s="287"/>
      <c r="I302" s="285"/>
      <c r="J302" s="97">
        <f t="shared" si="1"/>
        <v>46206</v>
      </c>
      <c r="K302" s="73">
        <f>'RESOLUCIONES 2022'!$C302-'RESOLUCIONES 2022'!$J302</f>
        <v>-1529</v>
      </c>
      <c r="L302" s="21"/>
      <c r="M302" s="21"/>
      <c r="N302" s="21"/>
      <c r="O302" s="21"/>
    </row>
    <row r="303" ht="15.75" customHeight="1">
      <c r="A303" s="73" t="s">
        <v>7852</v>
      </c>
      <c r="B303" s="739">
        <v>301.0</v>
      </c>
      <c r="C303" s="130">
        <v>44677.0</v>
      </c>
      <c r="D303" s="73" t="s">
        <v>9249</v>
      </c>
      <c r="E303" s="130" t="s">
        <v>9250</v>
      </c>
      <c r="F303" s="73" t="s">
        <v>18</v>
      </c>
      <c r="G303" s="169"/>
      <c r="H303" s="287"/>
      <c r="I303" s="285"/>
      <c r="J303" s="97">
        <f t="shared" si="1"/>
        <v>46206</v>
      </c>
      <c r="K303" s="73">
        <f>'RESOLUCIONES 2022'!$C303-'RESOLUCIONES 2022'!$J303</f>
        <v>-1529</v>
      </c>
      <c r="L303" s="21"/>
      <c r="M303" s="21"/>
      <c r="N303" s="21"/>
      <c r="O303" s="21"/>
    </row>
    <row r="304" ht="15.75" customHeight="1">
      <c r="A304" s="73" t="s">
        <v>7852</v>
      </c>
      <c r="B304" s="351">
        <v>302.0</v>
      </c>
      <c r="C304" s="130">
        <v>44677.0</v>
      </c>
      <c r="D304" s="73" t="s">
        <v>9246</v>
      </c>
      <c r="E304" s="130" t="s">
        <v>9247</v>
      </c>
      <c r="F304" s="73" t="s">
        <v>18</v>
      </c>
      <c r="G304" s="169"/>
      <c r="H304" s="287"/>
      <c r="I304" s="285"/>
      <c r="J304" s="97">
        <f t="shared" si="1"/>
        <v>46206</v>
      </c>
      <c r="K304" s="73">
        <f>'RESOLUCIONES 2022'!$C304-'RESOLUCIONES 2022'!$J304</f>
        <v>-1529</v>
      </c>
      <c r="L304" s="21"/>
      <c r="M304" s="21"/>
      <c r="N304" s="21"/>
      <c r="O304" s="21"/>
    </row>
    <row r="305" ht="15.75" customHeight="1">
      <c r="A305" s="73" t="s">
        <v>7852</v>
      </c>
      <c r="B305" s="349">
        <v>303.0</v>
      </c>
      <c r="C305" s="130">
        <v>44677.0</v>
      </c>
      <c r="D305" s="73" t="s">
        <v>9251</v>
      </c>
      <c r="E305" s="130" t="s">
        <v>9252</v>
      </c>
      <c r="F305" s="73" t="s">
        <v>18</v>
      </c>
      <c r="G305" s="169"/>
      <c r="H305" s="287"/>
      <c r="I305" s="285"/>
      <c r="J305" s="97">
        <f t="shared" si="1"/>
        <v>46206</v>
      </c>
      <c r="K305" s="73">
        <f>'RESOLUCIONES 2022'!$C305-'RESOLUCIONES 2022'!$J305</f>
        <v>-1529</v>
      </c>
      <c r="L305" s="21"/>
      <c r="M305" s="21"/>
      <c r="N305" s="21"/>
      <c r="O305" s="21"/>
    </row>
    <row r="306" ht="15.75" customHeight="1">
      <c r="A306" s="73" t="s">
        <v>7852</v>
      </c>
      <c r="B306" s="351">
        <v>304.0</v>
      </c>
      <c r="C306" s="130">
        <v>44677.0</v>
      </c>
      <c r="D306" s="73" t="s">
        <v>1667</v>
      </c>
      <c r="E306" s="130" t="s">
        <v>9255</v>
      </c>
      <c r="F306" s="73" t="s">
        <v>18</v>
      </c>
      <c r="G306" s="169"/>
      <c r="H306" s="287"/>
      <c r="I306" s="285"/>
      <c r="J306" s="97">
        <f t="shared" si="1"/>
        <v>46206</v>
      </c>
      <c r="K306" s="73">
        <f>'RESOLUCIONES 2022'!$C306-'RESOLUCIONES 2022'!$J306</f>
        <v>-1529</v>
      </c>
      <c r="L306" s="21"/>
      <c r="M306" s="21"/>
      <c r="N306" s="21"/>
      <c r="O306" s="21"/>
    </row>
    <row r="307" ht="15.75" customHeight="1">
      <c r="A307" s="73" t="s">
        <v>7852</v>
      </c>
      <c r="B307" s="351">
        <v>305.0</v>
      </c>
      <c r="C307" s="130">
        <v>44677.0</v>
      </c>
      <c r="D307" s="73" t="s">
        <v>9258</v>
      </c>
      <c r="E307" s="130" t="s">
        <v>9259</v>
      </c>
      <c r="F307" s="73" t="s">
        <v>18</v>
      </c>
      <c r="G307" s="169"/>
      <c r="H307" s="287"/>
      <c r="I307" s="285"/>
      <c r="J307" s="97">
        <f t="shared" si="1"/>
        <v>46206</v>
      </c>
      <c r="K307" s="73">
        <f>'RESOLUCIONES 2022'!$C307-'RESOLUCIONES 2022'!$J307</f>
        <v>-1529</v>
      </c>
      <c r="L307" s="21"/>
      <c r="M307" s="21"/>
      <c r="N307" s="21"/>
      <c r="O307" s="21"/>
    </row>
    <row r="308" ht="15.75" customHeight="1">
      <c r="A308" s="73" t="s">
        <v>7852</v>
      </c>
      <c r="B308" s="351">
        <v>306.0</v>
      </c>
      <c r="C308" s="130">
        <v>44677.0</v>
      </c>
      <c r="D308" s="73" t="s">
        <v>9256</v>
      </c>
      <c r="E308" s="130" t="s">
        <v>9257</v>
      </c>
      <c r="F308" s="73" t="s">
        <v>18</v>
      </c>
      <c r="G308" s="169"/>
      <c r="H308" s="287"/>
      <c r="I308" s="285"/>
      <c r="J308" s="97">
        <f t="shared" si="1"/>
        <v>46206</v>
      </c>
      <c r="K308" s="73">
        <f>'RESOLUCIONES 2022'!$C308-'RESOLUCIONES 2022'!$J308</f>
        <v>-1529</v>
      </c>
      <c r="L308" s="21"/>
      <c r="M308" s="21"/>
      <c r="N308" s="21"/>
      <c r="O308" s="21"/>
    </row>
    <row r="309" ht="15.75" customHeight="1">
      <c r="A309" s="73" t="s">
        <v>7852</v>
      </c>
      <c r="B309" s="739">
        <v>307.0</v>
      </c>
      <c r="C309" s="130">
        <v>44678.0</v>
      </c>
      <c r="D309" s="73" t="s">
        <v>9262</v>
      </c>
      <c r="E309" s="130" t="s">
        <v>9063</v>
      </c>
      <c r="F309" s="73" t="s">
        <v>9263</v>
      </c>
      <c r="G309" s="169"/>
      <c r="H309" s="287"/>
      <c r="I309" s="285"/>
      <c r="J309" s="97">
        <f t="shared" si="1"/>
        <v>46206</v>
      </c>
      <c r="K309" s="73">
        <f>'RESOLUCIONES 2022'!$C309-'RESOLUCIONES 2022'!$J309</f>
        <v>-1528</v>
      </c>
      <c r="L309" s="21"/>
      <c r="M309" s="21"/>
      <c r="N309" s="21"/>
      <c r="O309" s="21"/>
    </row>
    <row r="310" ht="15.75" customHeight="1">
      <c r="A310" s="73" t="s">
        <v>7852</v>
      </c>
      <c r="B310" s="351">
        <v>308.0</v>
      </c>
      <c r="C310" s="130">
        <v>44680.0</v>
      </c>
      <c r="D310" s="73" t="s">
        <v>7382</v>
      </c>
      <c r="E310" s="130" t="s">
        <v>9264</v>
      </c>
      <c r="F310" s="73" t="s">
        <v>18</v>
      </c>
      <c r="G310" s="169"/>
      <c r="H310" s="287"/>
      <c r="I310" s="285"/>
      <c r="J310" s="97">
        <f t="shared" si="1"/>
        <v>46206</v>
      </c>
      <c r="K310" s="73">
        <f>'RESOLUCIONES 2022'!$C310-'RESOLUCIONES 2022'!$J310</f>
        <v>-1526</v>
      </c>
      <c r="L310" s="21"/>
      <c r="M310" s="21"/>
      <c r="N310" s="21"/>
      <c r="O310" s="21"/>
    </row>
    <row r="311" ht="15.75" customHeight="1">
      <c r="A311" s="73" t="s">
        <v>7852</v>
      </c>
      <c r="B311" s="739">
        <v>309.0</v>
      </c>
      <c r="C311" s="130">
        <v>44680.0</v>
      </c>
      <c r="D311" s="73" t="s">
        <v>9274</v>
      </c>
      <c r="E311" s="130" t="s">
        <v>9275</v>
      </c>
      <c r="F311" s="73" t="s">
        <v>18</v>
      </c>
      <c r="G311" s="169"/>
      <c r="H311" s="287"/>
      <c r="I311" s="285"/>
      <c r="J311" s="97">
        <f t="shared" si="1"/>
        <v>46206</v>
      </c>
      <c r="K311" s="73">
        <f>'RESOLUCIONES 2022'!$C311-'RESOLUCIONES 2022'!$J311</f>
        <v>-1526</v>
      </c>
      <c r="L311" s="21"/>
      <c r="M311" s="21"/>
      <c r="N311" s="21"/>
      <c r="O311" s="21"/>
    </row>
    <row r="312" ht="15.75" customHeight="1">
      <c r="A312" s="73" t="s">
        <v>7852</v>
      </c>
      <c r="B312" s="351">
        <v>310.0</v>
      </c>
      <c r="C312" s="130">
        <v>44680.0</v>
      </c>
      <c r="D312" s="73" t="s">
        <v>9265</v>
      </c>
      <c r="E312" s="130" t="s">
        <v>9266</v>
      </c>
      <c r="F312" s="73" t="s">
        <v>18</v>
      </c>
      <c r="G312" s="169"/>
      <c r="H312" s="287"/>
      <c r="I312" s="285"/>
      <c r="J312" s="97">
        <f t="shared" si="1"/>
        <v>46206</v>
      </c>
      <c r="K312" s="73">
        <f>'RESOLUCIONES 2022'!$C312-'RESOLUCIONES 2022'!$J312</f>
        <v>-1526</v>
      </c>
      <c r="L312" s="21"/>
      <c r="M312" s="21"/>
      <c r="N312" s="21"/>
      <c r="O312" s="21"/>
    </row>
    <row r="313" ht="15.75" customHeight="1">
      <c r="A313" s="73" t="s">
        <v>7852</v>
      </c>
      <c r="B313" s="349">
        <v>311.0</v>
      </c>
      <c r="C313" s="130">
        <v>44680.0</v>
      </c>
      <c r="D313" s="73" t="s">
        <v>9270</v>
      </c>
      <c r="E313" s="130" t="s">
        <v>9271</v>
      </c>
      <c r="F313" s="73" t="s">
        <v>18</v>
      </c>
      <c r="G313" s="169"/>
      <c r="H313" s="287"/>
      <c r="I313" s="285"/>
      <c r="J313" s="97">
        <f t="shared" si="1"/>
        <v>46206</v>
      </c>
      <c r="K313" s="73">
        <f>'RESOLUCIONES 2022'!$C313-'RESOLUCIONES 2022'!$J313</f>
        <v>-1526</v>
      </c>
      <c r="L313" s="21"/>
      <c r="M313" s="21"/>
      <c r="N313" s="21"/>
      <c r="O313" s="21"/>
    </row>
    <row r="314" ht="15.75" customHeight="1">
      <c r="A314" s="73" t="s">
        <v>7852</v>
      </c>
      <c r="B314" s="351">
        <v>312.0</v>
      </c>
      <c r="C314" s="130">
        <v>44680.0</v>
      </c>
      <c r="D314" s="73" t="s">
        <v>9276</v>
      </c>
      <c r="E314" s="130" t="s">
        <v>9277</v>
      </c>
      <c r="F314" s="73" t="s">
        <v>18</v>
      </c>
      <c r="G314" s="169"/>
      <c r="H314" s="287"/>
      <c r="I314" s="285"/>
      <c r="J314" s="97">
        <f t="shared" si="1"/>
        <v>46206</v>
      </c>
      <c r="K314" s="73">
        <f>'RESOLUCIONES 2022'!$C314-'RESOLUCIONES 2022'!$J314</f>
        <v>-1526</v>
      </c>
      <c r="L314" s="21"/>
      <c r="M314" s="21"/>
      <c r="N314" s="21"/>
      <c r="O314" s="21"/>
    </row>
    <row r="315" ht="15.75" customHeight="1">
      <c r="A315" s="73" t="s">
        <v>7852</v>
      </c>
      <c r="B315" s="739">
        <v>313.0</v>
      </c>
      <c r="C315" s="130">
        <v>44680.0</v>
      </c>
      <c r="D315" s="73" t="s">
        <v>9268</v>
      </c>
      <c r="E315" s="130" t="s">
        <v>9269</v>
      </c>
      <c r="F315" s="73" t="s">
        <v>18</v>
      </c>
      <c r="G315" s="169"/>
      <c r="H315" s="287"/>
      <c r="I315" s="285"/>
      <c r="J315" s="97">
        <f t="shared" si="1"/>
        <v>46206</v>
      </c>
      <c r="K315" s="73">
        <f>'RESOLUCIONES 2022'!$C315-'RESOLUCIONES 2022'!$J315</f>
        <v>-1526</v>
      </c>
      <c r="L315" s="21"/>
      <c r="M315" s="21"/>
      <c r="N315" s="21"/>
      <c r="O315" s="21"/>
    </row>
    <row r="316" ht="15.75" customHeight="1">
      <c r="A316" s="73" t="s">
        <v>7852</v>
      </c>
      <c r="B316" s="351">
        <v>314.0</v>
      </c>
      <c r="C316" s="130">
        <v>44680.0</v>
      </c>
      <c r="D316" s="73" t="s">
        <v>9272</v>
      </c>
      <c r="E316" s="130" t="s">
        <v>9273</v>
      </c>
      <c r="F316" s="73" t="s">
        <v>18</v>
      </c>
      <c r="G316" s="169"/>
      <c r="H316" s="287"/>
      <c r="I316" s="285"/>
      <c r="J316" s="97">
        <f t="shared" si="1"/>
        <v>46206</v>
      </c>
      <c r="K316" s="73">
        <f>'RESOLUCIONES 2022'!$C316-'RESOLUCIONES 2022'!$J316</f>
        <v>-1526</v>
      </c>
      <c r="L316" s="21"/>
      <c r="M316" s="21"/>
      <c r="N316" s="21"/>
      <c r="O316" s="21"/>
    </row>
    <row r="317" ht="15.75" customHeight="1">
      <c r="A317" s="73" t="s">
        <v>7852</v>
      </c>
      <c r="B317" s="349">
        <v>315.0</v>
      </c>
      <c r="C317" s="130">
        <v>44680.0</v>
      </c>
      <c r="D317" s="73" t="s">
        <v>4610</v>
      </c>
      <c r="E317" s="130" t="s">
        <v>8355</v>
      </c>
      <c r="F317" s="73" t="s">
        <v>9267</v>
      </c>
      <c r="G317" s="169"/>
      <c r="H317" s="287"/>
      <c r="I317" s="285"/>
      <c r="J317" s="97">
        <f t="shared" si="1"/>
        <v>46206</v>
      </c>
      <c r="K317" s="73">
        <f>'RESOLUCIONES 2022'!$C317-'RESOLUCIONES 2022'!$J317</f>
        <v>-1526</v>
      </c>
      <c r="L317" s="21"/>
      <c r="M317" s="21"/>
      <c r="N317" s="21"/>
      <c r="O317" s="21"/>
    </row>
    <row r="318" ht="15.75" customHeight="1">
      <c r="A318" s="73" t="s">
        <v>7852</v>
      </c>
      <c r="B318" s="351">
        <v>316.0</v>
      </c>
      <c r="C318" s="130">
        <v>44684.0</v>
      </c>
      <c r="D318" s="73" t="s">
        <v>9282</v>
      </c>
      <c r="E318" s="130" t="s">
        <v>9283</v>
      </c>
      <c r="F318" s="73" t="s">
        <v>6597</v>
      </c>
      <c r="G318" s="169"/>
      <c r="H318" s="287"/>
      <c r="I318" s="285"/>
      <c r="J318" s="97">
        <f t="shared" si="1"/>
        <v>46206</v>
      </c>
      <c r="K318" s="73">
        <f>'RESOLUCIONES 2022'!$C318-'RESOLUCIONES 2022'!$J318</f>
        <v>-1522</v>
      </c>
      <c r="L318" s="21"/>
      <c r="M318" s="21"/>
      <c r="N318" s="21"/>
      <c r="O318" s="21"/>
    </row>
    <row r="319" ht="15.75" customHeight="1">
      <c r="A319" s="73" t="s">
        <v>7852</v>
      </c>
      <c r="B319" s="739">
        <v>317.0</v>
      </c>
      <c r="C319" s="130">
        <v>44684.0</v>
      </c>
      <c r="D319" s="73" t="s">
        <v>9278</v>
      </c>
      <c r="E319" s="130" t="s">
        <v>9279</v>
      </c>
      <c r="F319" s="73" t="s">
        <v>6597</v>
      </c>
      <c r="G319" s="169"/>
      <c r="H319" s="287"/>
      <c r="I319" s="285"/>
      <c r="J319" s="97">
        <f t="shared" si="1"/>
        <v>46206</v>
      </c>
      <c r="K319" s="73">
        <f>'RESOLUCIONES 2022'!$C319-'RESOLUCIONES 2022'!$J319</f>
        <v>-1522</v>
      </c>
      <c r="L319" s="21"/>
      <c r="M319" s="21"/>
      <c r="N319" s="21"/>
      <c r="O319" s="21"/>
    </row>
    <row r="320" ht="15.75" customHeight="1">
      <c r="A320" s="73" t="s">
        <v>7852</v>
      </c>
      <c r="B320" s="351">
        <v>318.0</v>
      </c>
      <c r="C320" s="130">
        <v>44684.0</v>
      </c>
      <c r="D320" s="73" t="s">
        <v>2998</v>
      </c>
      <c r="E320" s="130" t="s">
        <v>2999</v>
      </c>
      <c r="F320" s="73" t="s">
        <v>6597</v>
      </c>
      <c r="G320" s="169"/>
      <c r="H320" s="287"/>
      <c r="I320" s="285"/>
      <c r="J320" s="97">
        <f t="shared" si="1"/>
        <v>46206</v>
      </c>
      <c r="K320" s="73">
        <f>'RESOLUCIONES 2022'!$C320-'RESOLUCIONES 2022'!$J320</f>
        <v>-1522</v>
      </c>
      <c r="L320" s="21"/>
      <c r="M320" s="21"/>
      <c r="N320" s="21"/>
      <c r="O320" s="21"/>
    </row>
    <row r="321" ht="15.75" customHeight="1">
      <c r="A321" s="73" t="s">
        <v>7852</v>
      </c>
      <c r="B321" s="349">
        <v>319.0</v>
      </c>
      <c r="C321" s="130">
        <v>44684.0</v>
      </c>
      <c r="D321" s="73" t="s">
        <v>9280</v>
      </c>
      <c r="E321" s="130" t="s">
        <v>9281</v>
      </c>
      <c r="F321" s="73" t="s">
        <v>6597</v>
      </c>
      <c r="G321" s="169"/>
      <c r="H321" s="287"/>
      <c r="I321" s="285"/>
      <c r="J321" s="97">
        <f t="shared" si="1"/>
        <v>46206</v>
      </c>
      <c r="K321" s="73">
        <f>'RESOLUCIONES 2022'!$C321-'RESOLUCIONES 2022'!$J321</f>
        <v>-1522</v>
      </c>
      <c r="L321" s="21"/>
      <c r="M321" s="21"/>
      <c r="N321" s="21"/>
      <c r="O321" s="21"/>
    </row>
    <row r="322" ht="15.75" customHeight="1">
      <c r="A322" s="73" t="s">
        <v>7852</v>
      </c>
      <c r="B322" s="351">
        <v>320.0</v>
      </c>
      <c r="C322" s="130">
        <v>44687.0</v>
      </c>
      <c r="D322" s="73" t="s">
        <v>8072</v>
      </c>
      <c r="E322" s="130" t="s">
        <v>8073</v>
      </c>
      <c r="F322" s="73" t="s">
        <v>2923</v>
      </c>
      <c r="G322" s="169"/>
      <c r="H322" s="287"/>
      <c r="I322" s="285"/>
      <c r="J322" s="97">
        <f t="shared" si="1"/>
        <v>46206</v>
      </c>
      <c r="K322" s="73">
        <f>'RESOLUCIONES 2022'!$C322-'RESOLUCIONES 2022'!$J322</f>
        <v>-1519</v>
      </c>
      <c r="L322" s="21"/>
      <c r="M322" s="21"/>
      <c r="N322" s="21"/>
      <c r="O322" s="21"/>
    </row>
    <row r="323" ht="15.75" customHeight="1">
      <c r="A323" s="73" t="s">
        <v>7852</v>
      </c>
      <c r="B323" s="739">
        <v>321.0</v>
      </c>
      <c r="C323" s="130">
        <v>44687.0</v>
      </c>
      <c r="D323" s="73" t="s">
        <v>9089</v>
      </c>
      <c r="E323" s="130" t="s">
        <v>9090</v>
      </c>
      <c r="F323" s="73" t="s">
        <v>2923</v>
      </c>
      <c r="G323" s="169"/>
      <c r="H323" s="287"/>
      <c r="I323" s="285"/>
      <c r="J323" s="97">
        <f t="shared" si="1"/>
        <v>46206</v>
      </c>
      <c r="K323" s="73">
        <f>'RESOLUCIONES 2022'!$C323-'RESOLUCIONES 2022'!$J323</f>
        <v>-1519</v>
      </c>
      <c r="L323" s="21"/>
      <c r="M323" s="21"/>
      <c r="N323" s="21"/>
      <c r="O323" s="21"/>
    </row>
    <row r="324" ht="15.75" customHeight="1">
      <c r="A324" s="73" t="s">
        <v>7852</v>
      </c>
      <c r="B324" s="351">
        <v>322.0</v>
      </c>
      <c r="C324" s="130">
        <v>44687.0</v>
      </c>
      <c r="D324" s="73" t="s">
        <v>4620</v>
      </c>
      <c r="E324" s="130" t="s">
        <v>8714</v>
      </c>
      <c r="F324" s="73" t="s">
        <v>2923</v>
      </c>
      <c r="G324" s="169"/>
      <c r="H324" s="287"/>
      <c r="I324" s="285"/>
      <c r="J324" s="97">
        <f t="shared" si="1"/>
        <v>46206</v>
      </c>
      <c r="K324" s="73">
        <f>'RESOLUCIONES 2022'!$C324-'RESOLUCIONES 2022'!$J324</f>
        <v>-1519</v>
      </c>
      <c r="L324" s="21"/>
      <c r="M324" s="21"/>
      <c r="N324" s="21"/>
      <c r="O324" s="21"/>
    </row>
    <row r="325" ht="15.75" customHeight="1">
      <c r="A325" s="73" t="s">
        <v>7852</v>
      </c>
      <c r="B325" s="349">
        <v>323.0</v>
      </c>
      <c r="C325" s="130">
        <v>44687.0</v>
      </c>
      <c r="D325" s="73" t="s">
        <v>9292</v>
      </c>
      <c r="E325" s="130" t="s">
        <v>9293</v>
      </c>
      <c r="F325" s="73" t="s">
        <v>18</v>
      </c>
      <c r="G325" s="169" t="s">
        <v>2663</v>
      </c>
      <c r="H325" s="287"/>
      <c r="I325" s="285"/>
      <c r="J325" s="97">
        <f t="shared" si="1"/>
        <v>46206</v>
      </c>
      <c r="K325" s="73">
        <f>'RESOLUCIONES 2022'!$C325-'RESOLUCIONES 2022'!$J325</f>
        <v>-1519</v>
      </c>
      <c r="L325" s="21"/>
      <c r="M325" s="21"/>
      <c r="N325" s="21"/>
      <c r="O325" s="21"/>
    </row>
    <row r="326" ht="15.75" customHeight="1">
      <c r="A326" s="73" t="s">
        <v>7852</v>
      </c>
      <c r="B326" s="351">
        <v>324.0</v>
      </c>
      <c r="C326" s="130">
        <v>44687.0</v>
      </c>
      <c r="D326" s="73" t="s">
        <v>3365</v>
      </c>
      <c r="E326" s="130" t="s">
        <v>9288</v>
      </c>
      <c r="F326" s="73" t="s">
        <v>18</v>
      </c>
      <c r="G326" s="169"/>
      <c r="H326" s="287"/>
      <c r="I326" s="285"/>
      <c r="J326" s="97">
        <f t="shared" si="1"/>
        <v>46206</v>
      </c>
      <c r="K326" s="73">
        <f>'RESOLUCIONES 2022'!$C326-'RESOLUCIONES 2022'!$J326</f>
        <v>-1519</v>
      </c>
      <c r="L326" s="21"/>
      <c r="M326" s="21"/>
      <c r="N326" s="21"/>
      <c r="O326" s="21"/>
    </row>
    <row r="327" ht="15.75" customHeight="1">
      <c r="A327" s="73" t="s">
        <v>7852</v>
      </c>
      <c r="B327" s="739">
        <v>325.0</v>
      </c>
      <c r="C327" s="130">
        <v>44687.0</v>
      </c>
      <c r="D327" s="73" t="s">
        <v>9296</v>
      </c>
      <c r="E327" s="130" t="s">
        <v>9297</v>
      </c>
      <c r="F327" s="73" t="s">
        <v>18</v>
      </c>
      <c r="G327" s="169" t="s">
        <v>7289</v>
      </c>
      <c r="H327" s="287"/>
      <c r="I327" s="285"/>
      <c r="J327" s="97">
        <f t="shared" si="1"/>
        <v>46206</v>
      </c>
      <c r="K327" s="73">
        <f>'RESOLUCIONES 2022'!$C327-'RESOLUCIONES 2022'!$J327</f>
        <v>-1519</v>
      </c>
      <c r="L327" s="21"/>
      <c r="M327" s="21"/>
      <c r="N327" s="21"/>
      <c r="O327" s="21"/>
    </row>
    <row r="328" ht="15.75" customHeight="1">
      <c r="A328" s="73" t="s">
        <v>7852</v>
      </c>
      <c r="B328" s="351">
        <v>326.0</v>
      </c>
      <c r="C328" s="130">
        <v>44687.0</v>
      </c>
      <c r="D328" s="289" t="s">
        <v>6940</v>
      </c>
      <c r="E328" s="290" t="s">
        <v>9291</v>
      </c>
      <c r="F328" s="289" t="s">
        <v>18</v>
      </c>
      <c r="G328" s="291" t="s">
        <v>4601</v>
      </c>
      <c r="H328" s="292"/>
      <c r="I328" s="293"/>
      <c r="J328" s="97">
        <f t="shared" si="1"/>
        <v>46206</v>
      </c>
      <c r="K328" s="73">
        <f>'RESOLUCIONES 2022'!$C328-'RESOLUCIONES 2022'!$J328</f>
        <v>-1519</v>
      </c>
      <c r="L328" s="297"/>
      <c r="M328" s="297"/>
      <c r="N328" s="297"/>
      <c r="O328" s="297"/>
    </row>
    <row r="329" ht="15.75" customHeight="1">
      <c r="A329" s="73" t="s">
        <v>7852</v>
      </c>
      <c r="B329" s="739">
        <v>327.0</v>
      </c>
      <c r="C329" s="130">
        <v>44687.0</v>
      </c>
      <c r="D329" s="73" t="s">
        <v>9294</v>
      </c>
      <c r="E329" s="130" t="s">
        <v>9295</v>
      </c>
      <c r="F329" s="73" t="s">
        <v>18</v>
      </c>
      <c r="G329" s="169"/>
      <c r="H329" s="287"/>
      <c r="I329" s="285"/>
      <c r="J329" s="97">
        <f t="shared" si="1"/>
        <v>46206</v>
      </c>
      <c r="K329" s="73">
        <f>'RESOLUCIONES 2022'!$C329-'RESOLUCIONES 2022'!$J329</f>
        <v>-1519</v>
      </c>
      <c r="L329" s="21"/>
      <c r="M329" s="21"/>
      <c r="N329" s="21"/>
      <c r="O329" s="21"/>
    </row>
    <row r="330" ht="15.75" customHeight="1">
      <c r="A330" s="73" t="s">
        <v>7852</v>
      </c>
      <c r="B330" s="351">
        <v>328.0</v>
      </c>
      <c r="C330" s="130">
        <v>44687.0</v>
      </c>
      <c r="D330" s="73" t="s">
        <v>1640</v>
      </c>
      <c r="E330" s="130" t="s">
        <v>9286</v>
      </c>
      <c r="F330" s="73" t="s">
        <v>18</v>
      </c>
      <c r="G330" s="169" t="s">
        <v>9287</v>
      </c>
      <c r="H330" s="287"/>
      <c r="I330" s="285"/>
      <c r="J330" s="97">
        <f t="shared" si="1"/>
        <v>46206</v>
      </c>
      <c r="K330" s="73">
        <f>'RESOLUCIONES 2022'!$C330-'RESOLUCIONES 2022'!$J330</f>
        <v>-1519</v>
      </c>
      <c r="L330" s="21"/>
      <c r="M330" s="21"/>
      <c r="N330" s="21"/>
      <c r="O330" s="21"/>
    </row>
    <row r="331" ht="15.75" customHeight="1">
      <c r="A331" s="73" t="s">
        <v>7852</v>
      </c>
      <c r="B331" s="349">
        <v>329.0</v>
      </c>
      <c r="C331" s="130">
        <v>44687.0</v>
      </c>
      <c r="D331" s="73" t="s">
        <v>9284</v>
      </c>
      <c r="E331" s="130" t="s">
        <v>9285</v>
      </c>
      <c r="F331" s="73" t="s">
        <v>18</v>
      </c>
      <c r="G331" s="169"/>
      <c r="H331" s="287"/>
      <c r="I331" s="285"/>
      <c r="J331" s="97">
        <f t="shared" si="1"/>
        <v>46206</v>
      </c>
      <c r="K331" s="73">
        <f>'RESOLUCIONES 2022'!$C331-'RESOLUCIONES 2022'!$J331</f>
        <v>-1519</v>
      </c>
      <c r="L331" s="21"/>
      <c r="M331" s="21"/>
      <c r="N331" s="21"/>
      <c r="O331" s="21"/>
    </row>
    <row r="332" ht="15.75" customHeight="1">
      <c r="A332" s="73" t="s">
        <v>7852</v>
      </c>
      <c r="B332" s="351">
        <v>330.0</v>
      </c>
      <c r="C332" s="130">
        <v>44687.0</v>
      </c>
      <c r="D332" s="73" t="s">
        <v>9232</v>
      </c>
      <c r="E332" s="130"/>
      <c r="F332" s="73" t="s">
        <v>9290</v>
      </c>
      <c r="G332" s="169"/>
      <c r="H332" s="287"/>
      <c r="I332" s="285"/>
      <c r="J332" s="97">
        <f t="shared" si="1"/>
        <v>46206</v>
      </c>
      <c r="K332" s="73">
        <f>'RESOLUCIONES 2022'!$C332-'RESOLUCIONES 2022'!$J332</f>
        <v>-1519</v>
      </c>
      <c r="L332" s="21"/>
      <c r="M332" s="21"/>
      <c r="N332" s="21"/>
      <c r="O332" s="21"/>
    </row>
    <row r="333" ht="15.75" customHeight="1">
      <c r="A333" s="73" t="s">
        <v>7852</v>
      </c>
      <c r="B333" s="739">
        <v>331.0</v>
      </c>
      <c r="C333" s="130">
        <v>44690.0</v>
      </c>
      <c r="D333" s="73" t="s">
        <v>8690</v>
      </c>
      <c r="E333" s="130" t="s">
        <v>8806</v>
      </c>
      <c r="F333" s="73" t="s">
        <v>131</v>
      </c>
      <c r="G333" s="169"/>
      <c r="H333" s="287"/>
      <c r="I333" s="285"/>
      <c r="J333" s="97">
        <f t="shared" si="1"/>
        <v>46206</v>
      </c>
      <c r="K333" s="73">
        <f>'RESOLUCIONES 2022'!$C333-'RESOLUCIONES 2022'!$J333</f>
        <v>-1516</v>
      </c>
      <c r="L333" s="21"/>
      <c r="M333" s="21"/>
      <c r="N333" s="21"/>
      <c r="O333" s="21"/>
    </row>
    <row r="334" ht="15.75" customHeight="1">
      <c r="A334" s="73" t="s">
        <v>7852</v>
      </c>
      <c r="B334" s="351">
        <v>332.0</v>
      </c>
      <c r="C334" s="130">
        <v>44690.0</v>
      </c>
      <c r="D334" s="73" t="s">
        <v>1727</v>
      </c>
      <c r="E334" s="130" t="s">
        <v>8817</v>
      </c>
      <c r="F334" s="73" t="s">
        <v>131</v>
      </c>
      <c r="G334" s="169"/>
      <c r="H334" s="287"/>
      <c r="I334" s="285"/>
      <c r="J334" s="97">
        <f t="shared" si="1"/>
        <v>46206</v>
      </c>
      <c r="K334" s="73">
        <f>'RESOLUCIONES 2022'!$C334-'RESOLUCIONES 2022'!$J334</f>
        <v>-1516</v>
      </c>
      <c r="L334" s="21"/>
      <c r="M334" s="21"/>
      <c r="N334" s="21"/>
      <c r="O334" s="21"/>
    </row>
    <row r="335" ht="15.75" customHeight="1">
      <c r="A335" s="73" t="s">
        <v>7852</v>
      </c>
      <c r="B335" s="739">
        <v>333.0</v>
      </c>
      <c r="C335" s="130">
        <v>44690.0</v>
      </c>
      <c r="D335" s="73" t="s">
        <v>7191</v>
      </c>
      <c r="E335" s="130" t="s">
        <v>7192</v>
      </c>
      <c r="F335" s="73" t="s">
        <v>131</v>
      </c>
      <c r="G335" s="169"/>
      <c r="H335" s="287"/>
      <c r="I335" s="285"/>
      <c r="J335" s="97">
        <f t="shared" si="1"/>
        <v>46206</v>
      </c>
      <c r="K335" s="73">
        <f>'RESOLUCIONES 2022'!$C335-'RESOLUCIONES 2022'!$J335</f>
        <v>-1516</v>
      </c>
      <c r="L335" s="21"/>
      <c r="M335" s="21"/>
      <c r="N335" s="21"/>
      <c r="O335" s="21"/>
    </row>
    <row r="336" ht="15.75" customHeight="1">
      <c r="A336" s="73" t="s">
        <v>7852</v>
      </c>
      <c r="B336" s="351">
        <v>334.0</v>
      </c>
      <c r="C336" s="130">
        <v>44690.0</v>
      </c>
      <c r="D336" s="73" t="s">
        <v>2512</v>
      </c>
      <c r="E336" s="130" t="s">
        <v>2513</v>
      </c>
      <c r="F336" s="73" t="s">
        <v>131</v>
      </c>
      <c r="G336" s="169"/>
      <c r="H336" s="287"/>
      <c r="I336" s="285"/>
      <c r="J336" s="97">
        <f t="shared" si="1"/>
        <v>46206</v>
      </c>
      <c r="K336" s="73">
        <f>'RESOLUCIONES 2022'!$C336-'RESOLUCIONES 2022'!$J336</f>
        <v>-1516</v>
      </c>
      <c r="L336" s="21"/>
      <c r="M336" s="21"/>
      <c r="N336" s="21"/>
      <c r="O336" s="21"/>
    </row>
    <row r="337" ht="15.75" customHeight="1">
      <c r="A337" s="73" t="s">
        <v>7852</v>
      </c>
      <c r="B337" s="349">
        <v>335.0</v>
      </c>
      <c r="C337" s="130">
        <v>44690.0</v>
      </c>
      <c r="D337" s="73" t="s">
        <v>9299</v>
      </c>
      <c r="E337" s="130" t="s">
        <v>8792</v>
      </c>
      <c r="F337" s="73" t="s">
        <v>131</v>
      </c>
      <c r="G337" s="169"/>
      <c r="H337" s="287"/>
      <c r="I337" s="285"/>
      <c r="J337" s="97">
        <f t="shared" si="1"/>
        <v>46206</v>
      </c>
      <c r="K337" s="73">
        <f>'RESOLUCIONES 2022'!$C337-'RESOLUCIONES 2022'!$J337</f>
        <v>-1516</v>
      </c>
      <c r="L337" s="21"/>
      <c r="M337" s="21"/>
      <c r="N337" s="21"/>
      <c r="O337" s="21"/>
    </row>
    <row r="338" ht="15.75" customHeight="1">
      <c r="A338" s="73" t="s">
        <v>7852</v>
      </c>
      <c r="B338" s="351">
        <v>336.0</v>
      </c>
      <c r="C338" s="130">
        <v>44690.0</v>
      </c>
      <c r="D338" s="73" t="s">
        <v>3105</v>
      </c>
      <c r="E338" s="130" t="s">
        <v>9298</v>
      </c>
      <c r="F338" s="73" t="s">
        <v>131</v>
      </c>
      <c r="G338" s="169"/>
      <c r="H338" s="287"/>
      <c r="I338" s="285"/>
      <c r="J338" s="97">
        <f t="shared" si="1"/>
        <v>46206</v>
      </c>
      <c r="K338" s="73">
        <f>'RESOLUCIONES 2022'!$C338-'RESOLUCIONES 2022'!$J338</f>
        <v>-1516</v>
      </c>
      <c r="L338" s="21"/>
      <c r="M338" s="21"/>
      <c r="N338" s="21"/>
      <c r="O338" s="21"/>
    </row>
    <row r="339" ht="15.75" customHeight="1">
      <c r="A339" s="73" t="s">
        <v>7852</v>
      </c>
      <c r="B339" s="739">
        <v>337.0</v>
      </c>
      <c r="C339" s="130">
        <v>44691.0</v>
      </c>
      <c r="D339" s="73" t="s">
        <v>9300</v>
      </c>
      <c r="E339" s="130" t="s">
        <v>9301</v>
      </c>
      <c r="F339" s="73" t="s">
        <v>6597</v>
      </c>
      <c r="G339" s="169"/>
      <c r="H339" s="287"/>
      <c r="I339" s="285"/>
      <c r="J339" s="97">
        <f t="shared" si="1"/>
        <v>46206</v>
      </c>
      <c r="K339" s="73">
        <f>'RESOLUCIONES 2022'!$C339-'RESOLUCIONES 2022'!$J339</f>
        <v>-1515</v>
      </c>
      <c r="L339" s="21"/>
      <c r="M339" s="21"/>
      <c r="N339" s="21"/>
      <c r="O339" s="21"/>
    </row>
    <row r="340" ht="15.75" customHeight="1">
      <c r="A340" s="73" t="s">
        <v>7852</v>
      </c>
      <c r="B340" s="739">
        <v>338.0</v>
      </c>
      <c r="C340" s="130">
        <v>44691.0</v>
      </c>
      <c r="D340" s="289" t="s">
        <v>9307</v>
      </c>
      <c r="E340" s="290" t="s">
        <v>9308</v>
      </c>
      <c r="F340" s="73" t="s">
        <v>6597</v>
      </c>
      <c r="G340" s="291"/>
      <c r="H340" s="292"/>
      <c r="I340" s="293"/>
      <c r="J340" s="97">
        <f t="shared" si="1"/>
        <v>46206</v>
      </c>
      <c r="K340" s="73">
        <f>'RESOLUCIONES 2022'!$C340-'RESOLUCIONES 2022'!$J340</f>
        <v>-1515</v>
      </c>
      <c r="L340" s="297"/>
      <c r="M340" s="297"/>
      <c r="N340" s="297"/>
      <c r="O340" s="297"/>
    </row>
    <row r="341" ht="15.75" customHeight="1">
      <c r="A341" s="73" t="s">
        <v>7852</v>
      </c>
      <c r="B341" s="351">
        <v>339.0</v>
      </c>
      <c r="C341" s="130">
        <v>44691.0</v>
      </c>
      <c r="D341" s="73" t="s">
        <v>8562</v>
      </c>
      <c r="E341" s="130" t="s">
        <v>9310</v>
      </c>
      <c r="F341" s="73" t="s">
        <v>6597</v>
      </c>
      <c r="G341" s="169"/>
      <c r="H341" s="287"/>
      <c r="I341" s="285"/>
      <c r="J341" s="97">
        <f t="shared" si="1"/>
        <v>46206</v>
      </c>
      <c r="K341" s="73">
        <f>'RESOLUCIONES 2022'!$C341-'RESOLUCIONES 2022'!$J341</f>
        <v>-1515</v>
      </c>
      <c r="L341" s="21"/>
      <c r="M341" s="21"/>
      <c r="N341" s="21"/>
      <c r="O341" s="21"/>
    </row>
    <row r="342" ht="15.75" customHeight="1">
      <c r="A342" s="73" t="s">
        <v>7852</v>
      </c>
      <c r="B342" s="351">
        <v>340.0</v>
      </c>
      <c r="C342" s="130">
        <v>44691.0</v>
      </c>
      <c r="D342" s="73" t="s">
        <v>2897</v>
      </c>
      <c r="E342" s="130" t="s">
        <v>9306</v>
      </c>
      <c r="F342" s="73" t="s">
        <v>6597</v>
      </c>
      <c r="G342" s="169"/>
      <c r="H342" s="287"/>
      <c r="I342" s="285"/>
      <c r="J342" s="97">
        <f t="shared" si="1"/>
        <v>46206</v>
      </c>
      <c r="K342" s="73">
        <f>'RESOLUCIONES 2022'!$C342-'RESOLUCIONES 2022'!$J342</f>
        <v>-1515</v>
      </c>
      <c r="L342" s="21"/>
      <c r="M342" s="21"/>
      <c r="N342" s="21"/>
      <c r="O342" s="21"/>
    </row>
    <row r="343" ht="15.75" customHeight="1">
      <c r="A343" s="73" t="s">
        <v>7852</v>
      </c>
      <c r="B343" s="349">
        <v>341.0</v>
      </c>
      <c r="C343" s="130">
        <v>44691.0</v>
      </c>
      <c r="D343" s="182" t="s">
        <v>9303</v>
      </c>
      <c r="E343" s="130" t="s">
        <v>9304</v>
      </c>
      <c r="F343" s="73" t="s">
        <v>6597</v>
      </c>
      <c r="G343" s="268" t="s">
        <v>9305</v>
      </c>
      <c r="H343" s="287"/>
      <c r="I343" s="285"/>
      <c r="J343" s="97">
        <f t="shared" si="1"/>
        <v>46206</v>
      </c>
      <c r="K343" s="73">
        <f>'RESOLUCIONES 2022'!$C343-'RESOLUCIONES 2022'!$J343</f>
        <v>-1515</v>
      </c>
      <c r="L343" s="21"/>
      <c r="M343" s="21"/>
      <c r="N343" s="21"/>
      <c r="O343" s="21"/>
    </row>
    <row r="344" ht="15.75" customHeight="1">
      <c r="A344" s="73" t="s">
        <v>7852</v>
      </c>
      <c r="B344" s="351">
        <v>342.0</v>
      </c>
      <c r="C344" s="130">
        <v>44691.0</v>
      </c>
      <c r="D344" s="73" t="s">
        <v>9224</v>
      </c>
      <c r="E344" s="130" t="s">
        <v>9311</v>
      </c>
      <c r="F344" s="73" t="s">
        <v>6597</v>
      </c>
      <c r="G344" s="169"/>
      <c r="H344" s="287"/>
      <c r="I344" s="285"/>
      <c r="J344" s="97">
        <f t="shared" si="1"/>
        <v>46206</v>
      </c>
      <c r="K344" s="73">
        <f>'RESOLUCIONES 2022'!$C344-'RESOLUCIONES 2022'!$J344</f>
        <v>-1515</v>
      </c>
      <c r="L344" s="21"/>
      <c r="M344" s="21"/>
      <c r="N344" s="21"/>
      <c r="O344" s="21"/>
    </row>
    <row r="345" ht="15.75" customHeight="1">
      <c r="A345" s="73" t="s">
        <v>7852</v>
      </c>
      <c r="B345" s="739">
        <v>343.0</v>
      </c>
      <c r="C345" s="130">
        <v>44691.0</v>
      </c>
      <c r="D345" s="73" t="s">
        <v>4079</v>
      </c>
      <c r="E345" s="130" t="s">
        <v>9309</v>
      </c>
      <c r="F345" s="73" t="s">
        <v>6597</v>
      </c>
      <c r="G345" s="169"/>
      <c r="H345" s="287"/>
      <c r="I345" s="285"/>
      <c r="J345" s="97">
        <f t="shared" si="1"/>
        <v>46206</v>
      </c>
      <c r="K345" s="73">
        <f>'RESOLUCIONES 2022'!$C345-'RESOLUCIONES 2022'!$J345</f>
        <v>-1515</v>
      </c>
      <c r="L345" s="21"/>
      <c r="M345" s="21"/>
      <c r="N345" s="21"/>
      <c r="O345" s="21"/>
    </row>
    <row r="346" ht="15.75" customHeight="1">
      <c r="A346" s="73" t="s">
        <v>7852</v>
      </c>
      <c r="B346" s="739">
        <v>344.0</v>
      </c>
      <c r="C346" s="130">
        <v>44691.0</v>
      </c>
      <c r="D346" s="73" t="s">
        <v>9312</v>
      </c>
      <c r="E346" s="130" t="s">
        <v>8015</v>
      </c>
      <c r="F346" s="73" t="s">
        <v>1593</v>
      </c>
      <c r="G346" s="169"/>
      <c r="H346" s="287"/>
      <c r="I346" s="285"/>
      <c r="J346" s="97">
        <f t="shared" si="1"/>
        <v>46206</v>
      </c>
      <c r="K346" s="73">
        <f>'RESOLUCIONES 2022'!$C346-'RESOLUCIONES 2022'!$J346</f>
        <v>-1515</v>
      </c>
      <c r="L346" s="21"/>
      <c r="M346" s="21"/>
      <c r="N346" s="21"/>
      <c r="O346" s="21"/>
    </row>
    <row r="347" ht="15.75" customHeight="1">
      <c r="A347" s="73" t="s">
        <v>7852</v>
      </c>
      <c r="B347" s="351">
        <v>345.0</v>
      </c>
      <c r="C347" s="130">
        <v>44691.0</v>
      </c>
      <c r="D347" s="73" t="s">
        <v>7442</v>
      </c>
      <c r="E347" s="130" t="s">
        <v>7443</v>
      </c>
      <c r="F347" s="73" t="s">
        <v>1593</v>
      </c>
      <c r="G347" s="279" t="s">
        <v>9302</v>
      </c>
      <c r="H347" s="287"/>
      <c r="I347" s="285"/>
      <c r="J347" s="97">
        <f t="shared" si="1"/>
        <v>46206</v>
      </c>
      <c r="K347" s="73">
        <f>'RESOLUCIONES 2022'!$C347-'RESOLUCIONES 2022'!$J347</f>
        <v>-1515</v>
      </c>
      <c r="L347" s="21"/>
      <c r="M347" s="21"/>
      <c r="N347" s="21"/>
      <c r="O347" s="21"/>
    </row>
    <row r="348" ht="15.75" customHeight="1">
      <c r="A348" s="73" t="s">
        <v>7852</v>
      </c>
      <c r="B348" s="351">
        <v>346.0</v>
      </c>
      <c r="C348" s="130">
        <v>44693.0</v>
      </c>
      <c r="D348" s="73" t="s">
        <v>7035</v>
      </c>
      <c r="E348" s="130" t="s">
        <v>9314</v>
      </c>
      <c r="F348" s="73" t="s">
        <v>8980</v>
      </c>
      <c r="G348" s="169"/>
      <c r="H348" s="287"/>
      <c r="I348" s="285"/>
      <c r="J348" s="97">
        <f t="shared" si="1"/>
        <v>46206</v>
      </c>
      <c r="K348" s="73">
        <f>'RESOLUCIONES 2022'!$C348-'RESOLUCIONES 2022'!$J348</f>
        <v>-1513</v>
      </c>
      <c r="L348" s="21"/>
      <c r="M348" s="21"/>
      <c r="N348" s="21"/>
      <c r="O348" s="21"/>
    </row>
    <row r="349" ht="15.75" customHeight="1">
      <c r="A349" s="73" t="s">
        <v>7852</v>
      </c>
      <c r="B349" s="349">
        <v>347.0</v>
      </c>
      <c r="C349" s="130">
        <v>44693.0</v>
      </c>
      <c r="D349" s="73" t="s">
        <v>7069</v>
      </c>
      <c r="E349" s="130" t="s">
        <v>9313</v>
      </c>
      <c r="F349" s="73" t="s">
        <v>8980</v>
      </c>
      <c r="G349" s="169"/>
      <c r="H349" s="287"/>
      <c r="I349" s="285"/>
      <c r="J349" s="97">
        <f t="shared" si="1"/>
        <v>46206</v>
      </c>
      <c r="K349" s="73">
        <f>'RESOLUCIONES 2022'!$C349-'RESOLUCIONES 2022'!$J349</f>
        <v>-1513</v>
      </c>
      <c r="L349" s="21"/>
      <c r="M349" s="21"/>
      <c r="N349" s="21"/>
      <c r="O349" s="21"/>
    </row>
    <row r="350" ht="15.75" customHeight="1">
      <c r="A350" s="73" t="s">
        <v>7852</v>
      </c>
      <c r="B350" s="351">
        <v>348.0</v>
      </c>
      <c r="C350" s="130">
        <v>44693.0</v>
      </c>
      <c r="D350" s="73" t="s">
        <v>5408</v>
      </c>
      <c r="E350" s="130" t="s">
        <v>8121</v>
      </c>
      <c r="F350" s="73" t="s">
        <v>131</v>
      </c>
      <c r="G350" s="169"/>
      <c r="H350" s="287"/>
      <c r="I350" s="285"/>
      <c r="J350" s="97">
        <f t="shared" si="1"/>
        <v>46206</v>
      </c>
      <c r="K350" s="73">
        <f>'RESOLUCIONES 2022'!$C350-'RESOLUCIONES 2022'!$J350</f>
        <v>-1513</v>
      </c>
      <c r="L350" s="21"/>
      <c r="M350" s="21"/>
      <c r="N350" s="21"/>
      <c r="O350" s="21"/>
    </row>
    <row r="351" ht="15.75" customHeight="1">
      <c r="A351" s="73" t="s">
        <v>7852</v>
      </c>
      <c r="B351" s="739">
        <v>349.0</v>
      </c>
      <c r="C351" s="130">
        <v>44697.0</v>
      </c>
      <c r="D351" s="73" t="s">
        <v>5406</v>
      </c>
      <c r="E351" s="130" t="s">
        <v>8928</v>
      </c>
      <c r="F351" s="73" t="s">
        <v>1593</v>
      </c>
      <c r="G351" s="169"/>
      <c r="H351" s="287"/>
      <c r="I351" s="285"/>
      <c r="J351" s="97">
        <f t="shared" si="1"/>
        <v>46206</v>
      </c>
      <c r="K351" s="73">
        <f>'RESOLUCIONES 2022'!$C351-'RESOLUCIONES 2022'!$J351</f>
        <v>-1509</v>
      </c>
      <c r="L351" s="21"/>
      <c r="M351" s="21"/>
      <c r="N351" s="21"/>
      <c r="O351" s="21"/>
    </row>
    <row r="352" ht="15.75" customHeight="1">
      <c r="A352" s="73" t="s">
        <v>7852</v>
      </c>
      <c r="B352" s="739">
        <v>350.0</v>
      </c>
      <c r="C352" s="130">
        <v>44697.0</v>
      </c>
      <c r="D352" s="73" t="s">
        <v>4757</v>
      </c>
      <c r="E352" s="130" t="s">
        <v>9316</v>
      </c>
      <c r="F352" s="73" t="s">
        <v>1593</v>
      </c>
      <c r="G352" s="169"/>
      <c r="H352" s="287"/>
      <c r="I352" s="285"/>
      <c r="J352" s="97">
        <f t="shared" si="1"/>
        <v>46206</v>
      </c>
      <c r="K352" s="73">
        <f>'RESOLUCIONES 2022'!$C352-'RESOLUCIONES 2022'!$J352</f>
        <v>-1509</v>
      </c>
      <c r="L352" s="21"/>
      <c r="M352" s="21"/>
      <c r="N352" s="21"/>
      <c r="O352" s="21"/>
    </row>
    <row r="353" ht="15.75" customHeight="1">
      <c r="A353" s="73" t="s">
        <v>7852</v>
      </c>
      <c r="B353" s="351">
        <v>351.0</v>
      </c>
      <c r="C353" s="130">
        <v>44697.0</v>
      </c>
      <c r="D353" s="73" t="s">
        <v>6710</v>
      </c>
      <c r="E353" s="130" t="s">
        <v>9315</v>
      </c>
      <c r="F353" s="73" t="s">
        <v>6388</v>
      </c>
      <c r="G353" s="169"/>
      <c r="H353" s="287"/>
      <c r="I353" s="285"/>
      <c r="J353" s="97">
        <f t="shared" si="1"/>
        <v>46206</v>
      </c>
      <c r="K353" s="73">
        <f>'RESOLUCIONES 2022'!$C353-'RESOLUCIONES 2022'!$J353</f>
        <v>-1509</v>
      </c>
      <c r="L353" s="21"/>
      <c r="M353" s="21"/>
      <c r="N353" s="21"/>
      <c r="O353" s="21"/>
    </row>
    <row r="354" ht="15.75" customHeight="1">
      <c r="A354" s="73" t="s">
        <v>7852</v>
      </c>
      <c r="B354" s="351">
        <v>352.0</v>
      </c>
      <c r="C354" s="130">
        <v>44697.0</v>
      </c>
      <c r="D354" s="73" t="s">
        <v>1758</v>
      </c>
      <c r="E354" s="130" t="s">
        <v>1759</v>
      </c>
      <c r="F354" s="73" t="s">
        <v>6388</v>
      </c>
      <c r="G354" s="169"/>
      <c r="H354" s="287"/>
      <c r="I354" s="285"/>
      <c r="J354" s="97">
        <f t="shared" si="1"/>
        <v>46206</v>
      </c>
      <c r="K354" s="73">
        <f>'RESOLUCIONES 2022'!$C354-'RESOLUCIONES 2022'!$J354</f>
        <v>-1509</v>
      </c>
      <c r="L354" s="21"/>
      <c r="M354" s="21"/>
      <c r="N354" s="21"/>
      <c r="O354" s="21"/>
    </row>
    <row r="355" ht="15.75" customHeight="1">
      <c r="A355" s="73" t="s">
        <v>7852</v>
      </c>
      <c r="B355" s="349">
        <v>353.0</v>
      </c>
      <c r="C355" s="130">
        <v>44697.0</v>
      </c>
      <c r="D355" s="73" t="s">
        <v>9089</v>
      </c>
      <c r="E355" s="130" t="s">
        <v>9004</v>
      </c>
      <c r="F355" s="73" t="s">
        <v>6388</v>
      </c>
      <c r="G355" s="169"/>
      <c r="H355" s="287"/>
      <c r="I355" s="285"/>
      <c r="J355" s="97">
        <f t="shared" si="1"/>
        <v>46206</v>
      </c>
      <c r="K355" s="73">
        <f>'RESOLUCIONES 2022'!$C355-'RESOLUCIONES 2022'!$J355</f>
        <v>-1509</v>
      </c>
      <c r="L355" s="21"/>
      <c r="M355" s="21"/>
      <c r="N355" s="21"/>
      <c r="O355" s="21"/>
    </row>
    <row r="356" ht="15.75" customHeight="1">
      <c r="A356" s="73" t="s">
        <v>7852</v>
      </c>
      <c r="B356" s="351">
        <v>354.0</v>
      </c>
      <c r="C356" s="130">
        <v>44699.0</v>
      </c>
      <c r="D356" s="73" t="s">
        <v>3664</v>
      </c>
      <c r="E356" s="130" t="s">
        <v>6857</v>
      </c>
      <c r="F356" s="73" t="s">
        <v>2253</v>
      </c>
      <c r="G356" s="169" t="s">
        <v>90</v>
      </c>
      <c r="H356" s="287"/>
      <c r="I356" s="285"/>
      <c r="J356" s="97">
        <f t="shared" si="1"/>
        <v>46206</v>
      </c>
      <c r="K356" s="73">
        <f>'RESOLUCIONES 2022'!$C356-'RESOLUCIONES 2022'!$J356</f>
        <v>-1507</v>
      </c>
      <c r="L356" s="21"/>
      <c r="M356" s="21"/>
      <c r="N356" s="21"/>
      <c r="O356" s="21"/>
    </row>
    <row r="357" ht="15.75" customHeight="1">
      <c r="A357" s="73" t="s">
        <v>7852</v>
      </c>
      <c r="B357" s="739">
        <v>355.0</v>
      </c>
      <c r="C357" s="130">
        <v>44699.0</v>
      </c>
      <c r="D357" s="73" t="s">
        <v>2494</v>
      </c>
      <c r="E357" s="130" t="s">
        <v>7204</v>
      </c>
      <c r="F357" s="73" t="s">
        <v>2253</v>
      </c>
      <c r="G357" s="169" t="s">
        <v>90</v>
      </c>
      <c r="H357" s="287"/>
      <c r="I357" s="285"/>
      <c r="J357" s="97">
        <f t="shared" si="1"/>
        <v>46206</v>
      </c>
      <c r="K357" s="73">
        <f>'RESOLUCIONES 2022'!$C357-'RESOLUCIONES 2022'!$J357</f>
        <v>-1507</v>
      </c>
      <c r="L357" s="21"/>
      <c r="M357" s="21"/>
      <c r="N357" s="21"/>
      <c r="O357" s="21"/>
    </row>
    <row r="358" ht="15.75" customHeight="1">
      <c r="A358" s="73" t="s">
        <v>7852</v>
      </c>
      <c r="B358" s="739">
        <v>356.0</v>
      </c>
      <c r="C358" s="130">
        <v>44699.0</v>
      </c>
      <c r="D358" s="73" t="s">
        <v>1814</v>
      </c>
      <c r="E358" s="130" t="s">
        <v>9322</v>
      </c>
      <c r="F358" s="73" t="s">
        <v>2253</v>
      </c>
      <c r="G358" s="169" t="s">
        <v>90</v>
      </c>
      <c r="H358" s="287"/>
      <c r="I358" s="285"/>
      <c r="J358" s="97">
        <f t="shared" si="1"/>
        <v>46206</v>
      </c>
      <c r="K358" s="73">
        <f>'RESOLUCIONES 2022'!$C358-'RESOLUCIONES 2022'!$J358</f>
        <v>-1507</v>
      </c>
      <c r="L358" s="21"/>
      <c r="M358" s="21"/>
      <c r="N358" s="21"/>
      <c r="O358" s="21"/>
    </row>
    <row r="359" ht="15.75" customHeight="1">
      <c r="A359" s="73" t="s">
        <v>7852</v>
      </c>
      <c r="B359" s="351">
        <v>357.0</v>
      </c>
      <c r="C359" s="130">
        <v>44699.0</v>
      </c>
      <c r="D359" s="73" t="s">
        <v>6412</v>
      </c>
      <c r="E359" s="130" t="s">
        <v>6413</v>
      </c>
      <c r="F359" s="73" t="s">
        <v>2253</v>
      </c>
      <c r="G359" s="169" t="s">
        <v>9318</v>
      </c>
      <c r="H359" s="287"/>
      <c r="I359" s="285"/>
      <c r="J359" s="97">
        <f t="shared" si="1"/>
        <v>46206</v>
      </c>
      <c r="K359" s="73">
        <f>'RESOLUCIONES 2022'!$C359-'RESOLUCIONES 2022'!$J359</f>
        <v>-1507</v>
      </c>
      <c r="L359" s="21"/>
      <c r="M359" s="21"/>
      <c r="N359" s="21"/>
      <c r="O359" s="21"/>
    </row>
    <row r="360" ht="15.75" customHeight="1">
      <c r="A360" s="73" t="s">
        <v>7852</v>
      </c>
      <c r="B360" s="351">
        <v>358.0</v>
      </c>
      <c r="C360" s="130">
        <v>44699.0</v>
      </c>
      <c r="D360" s="73" t="s">
        <v>2819</v>
      </c>
      <c r="E360" s="130" t="s">
        <v>7813</v>
      </c>
      <c r="F360" s="73" t="s">
        <v>2253</v>
      </c>
      <c r="G360" s="169" t="s">
        <v>9325</v>
      </c>
      <c r="H360" s="287"/>
      <c r="I360" s="285"/>
      <c r="J360" s="97">
        <f t="shared" si="1"/>
        <v>46206</v>
      </c>
      <c r="K360" s="73">
        <f>'RESOLUCIONES 2022'!$C360-'RESOLUCIONES 2022'!$J360</f>
        <v>-1507</v>
      </c>
      <c r="L360" s="21"/>
      <c r="M360" s="21"/>
      <c r="N360" s="21"/>
      <c r="O360" s="21"/>
    </row>
    <row r="361" ht="15.75" customHeight="1">
      <c r="A361" s="73" t="s">
        <v>7852</v>
      </c>
      <c r="B361" s="349">
        <v>359.0</v>
      </c>
      <c r="C361" s="130">
        <v>44699.0</v>
      </c>
      <c r="D361" s="73" t="s">
        <v>9326</v>
      </c>
      <c r="E361" s="130" t="s">
        <v>6149</v>
      </c>
      <c r="F361" s="73" t="s">
        <v>2253</v>
      </c>
      <c r="G361" s="169" t="s">
        <v>9327</v>
      </c>
      <c r="H361" s="287"/>
      <c r="I361" s="285"/>
      <c r="J361" s="97">
        <f t="shared" si="1"/>
        <v>46206</v>
      </c>
      <c r="K361" s="73">
        <f>'RESOLUCIONES 2022'!$C361-'RESOLUCIONES 2022'!$J361</f>
        <v>-1507</v>
      </c>
      <c r="L361" s="21"/>
      <c r="M361" s="21"/>
      <c r="N361" s="21"/>
      <c r="O361" s="21"/>
    </row>
    <row r="362" ht="15.75" customHeight="1">
      <c r="A362" s="73" t="s">
        <v>7852</v>
      </c>
      <c r="B362" s="351">
        <v>360.0</v>
      </c>
      <c r="C362" s="130">
        <v>44699.0</v>
      </c>
      <c r="D362" s="73" t="s">
        <v>5502</v>
      </c>
      <c r="E362" s="130" t="s">
        <v>5503</v>
      </c>
      <c r="F362" s="73" t="s">
        <v>2253</v>
      </c>
      <c r="G362" s="169" t="s">
        <v>90</v>
      </c>
      <c r="H362" s="287"/>
      <c r="I362" s="285"/>
      <c r="J362" s="97">
        <f t="shared" si="1"/>
        <v>46206</v>
      </c>
      <c r="K362" s="73">
        <f>'RESOLUCIONES 2022'!$C362-'RESOLUCIONES 2022'!$J362</f>
        <v>-1507</v>
      </c>
      <c r="L362" s="21"/>
      <c r="M362" s="21"/>
      <c r="N362" s="21"/>
      <c r="O362" s="21"/>
    </row>
    <row r="363" ht="15.75" customHeight="1">
      <c r="A363" s="73" t="s">
        <v>7852</v>
      </c>
      <c r="B363" s="739">
        <v>361.0</v>
      </c>
      <c r="C363" s="130">
        <v>44699.0</v>
      </c>
      <c r="D363" s="73" t="s">
        <v>1353</v>
      </c>
      <c r="E363" s="130" t="s">
        <v>8544</v>
      </c>
      <c r="F363" s="73" t="s">
        <v>2253</v>
      </c>
      <c r="G363" s="169" t="s">
        <v>9317</v>
      </c>
      <c r="H363" s="287"/>
      <c r="I363" s="285"/>
      <c r="J363" s="97">
        <f t="shared" si="1"/>
        <v>46206</v>
      </c>
      <c r="K363" s="73">
        <f>'RESOLUCIONES 2022'!$C363-'RESOLUCIONES 2022'!$J363</f>
        <v>-1507</v>
      </c>
      <c r="L363" s="21"/>
      <c r="M363" s="21"/>
      <c r="N363" s="21"/>
      <c r="O363" s="21"/>
    </row>
    <row r="364" ht="15.75" customHeight="1">
      <c r="A364" s="73" t="s">
        <v>7852</v>
      </c>
      <c r="B364" s="739">
        <v>362.0</v>
      </c>
      <c r="C364" s="130">
        <v>44699.0</v>
      </c>
      <c r="D364" s="73" t="s">
        <v>7061</v>
      </c>
      <c r="E364" s="130" t="s">
        <v>6662</v>
      </c>
      <c r="F364" s="73" t="s">
        <v>2253</v>
      </c>
      <c r="G364" s="169" t="s">
        <v>90</v>
      </c>
      <c r="H364" s="287"/>
      <c r="I364" s="285"/>
      <c r="J364" s="97">
        <f t="shared" si="1"/>
        <v>46206</v>
      </c>
      <c r="K364" s="73">
        <f>'RESOLUCIONES 2022'!$C364-'RESOLUCIONES 2022'!$J364</f>
        <v>-1507</v>
      </c>
      <c r="L364" s="21"/>
      <c r="M364" s="21"/>
      <c r="N364" s="21"/>
      <c r="O364" s="21"/>
    </row>
    <row r="365" ht="15.75" customHeight="1">
      <c r="A365" s="73" t="s">
        <v>7852</v>
      </c>
      <c r="B365" s="351">
        <v>363.0</v>
      </c>
      <c r="C365" s="130">
        <v>44699.0</v>
      </c>
      <c r="D365" s="73" t="s">
        <v>9319</v>
      </c>
      <c r="E365" s="130" t="s">
        <v>9320</v>
      </c>
      <c r="F365" s="73" t="s">
        <v>18</v>
      </c>
      <c r="G365" s="169" t="s">
        <v>9321</v>
      </c>
      <c r="H365" s="287"/>
      <c r="I365" s="285"/>
      <c r="J365" s="97">
        <f t="shared" si="1"/>
        <v>46206</v>
      </c>
      <c r="K365" s="73">
        <f>'RESOLUCIONES 2022'!$C365-'RESOLUCIONES 2022'!$J365</f>
        <v>-1507</v>
      </c>
      <c r="L365" s="21"/>
      <c r="M365" s="21"/>
      <c r="N365" s="21"/>
      <c r="O365" s="21"/>
    </row>
    <row r="366" ht="15.75" customHeight="1">
      <c r="A366" s="73" t="s">
        <v>7852</v>
      </c>
      <c r="B366" s="351">
        <v>364.0</v>
      </c>
      <c r="C366" s="130">
        <v>44699.0</v>
      </c>
      <c r="D366" s="73" t="s">
        <v>9323</v>
      </c>
      <c r="E366" s="130" t="s">
        <v>9324</v>
      </c>
      <c r="F366" s="73" t="s">
        <v>18</v>
      </c>
      <c r="G366" s="169" t="s">
        <v>8653</v>
      </c>
      <c r="H366" s="287"/>
      <c r="I366" s="285"/>
      <c r="J366" s="97">
        <f t="shared" si="1"/>
        <v>46206</v>
      </c>
      <c r="K366" s="73">
        <f>'RESOLUCIONES 2022'!$C366-'RESOLUCIONES 2022'!$J366</f>
        <v>-1507</v>
      </c>
      <c r="L366" s="21"/>
      <c r="M366" s="21"/>
      <c r="N366" s="21"/>
      <c r="O366" s="21"/>
    </row>
    <row r="367" ht="15.75" customHeight="1">
      <c r="A367" s="73" t="s">
        <v>7852</v>
      </c>
      <c r="B367" s="349">
        <v>365.0</v>
      </c>
      <c r="C367" s="130">
        <v>44706.0</v>
      </c>
      <c r="D367" s="73" t="s">
        <v>1937</v>
      </c>
      <c r="E367" s="130" t="s">
        <v>8615</v>
      </c>
      <c r="F367" s="73" t="s">
        <v>6388</v>
      </c>
      <c r="G367" s="169"/>
      <c r="H367" s="287"/>
      <c r="I367" s="285"/>
      <c r="J367" s="97">
        <f t="shared" si="1"/>
        <v>46206</v>
      </c>
      <c r="K367" s="73">
        <f>'RESOLUCIONES 2022'!$C367-'RESOLUCIONES 2022'!$J367</f>
        <v>-1500</v>
      </c>
      <c r="L367" s="21"/>
      <c r="M367" s="21"/>
      <c r="N367" s="21"/>
      <c r="O367" s="21"/>
    </row>
    <row r="368" ht="15.75" customHeight="1">
      <c r="A368" s="73" t="s">
        <v>7852</v>
      </c>
      <c r="B368" s="351">
        <v>366.0</v>
      </c>
      <c r="C368" s="130">
        <v>44706.0</v>
      </c>
      <c r="D368" s="73" t="s">
        <v>9328</v>
      </c>
      <c r="E368" s="130" t="s">
        <v>9329</v>
      </c>
      <c r="F368" s="73" t="s">
        <v>6597</v>
      </c>
      <c r="G368" s="169"/>
      <c r="H368" s="287"/>
      <c r="I368" s="285"/>
      <c r="J368" s="97">
        <f t="shared" si="1"/>
        <v>46206</v>
      </c>
      <c r="K368" s="73">
        <f>'RESOLUCIONES 2022'!$C368-'RESOLUCIONES 2022'!$J368</f>
        <v>-1500</v>
      </c>
      <c r="L368" s="21"/>
      <c r="M368" s="21"/>
      <c r="N368" s="21"/>
      <c r="O368" s="21"/>
    </row>
    <row r="369" ht="15.75" customHeight="1">
      <c r="A369" s="73" t="s">
        <v>7852</v>
      </c>
      <c r="B369" s="351">
        <v>367.0</v>
      </c>
      <c r="C369" s="130">
        <v>44706.0</v>
      </c>
      <c r="D369" s="73" t="s">
        <v>9028</v>
      </c>
      <c r="E369" s="130" t="s">
        <v>9029</v>
      </c>
      <c r="F369" s="73" t="s">
        <v>6597</v>
      </c>
      <c r="G369" s="169"/>
      <c r="H369" s="287"/>
      <c r="I369" s="285"/>
      <c r="J369" s="97">
        <f t="shared" si="1"/>
        <v>46206</v>
      </c>
      <c r="K369" s="73">
        <f>'RESOLUCIONES 2022'!$C369-'RESOLUCIONES 2022'!$J369</f>
        <v>-1500</v>
      </c>
      <c r="L369" s="21"/>
      <c r="M369" s="21"/>
      <c r="N369" s="21"/>
      <c r="O369" s="21"/>
    </row>
    <row r="370" ht="15.75" customHeight="1">
      <c r="A370" s="73" t="s">
        <v>7852</v>
      </c>
      <c r="B370" s="351">
        <v>368.0</v>
      </c>
      <c r="C370" s="130">
        <v>44706.0</v>
      </c>
      <c r="D370" s="73" t="s">
        <v>8934</v>
      </c>
      <c r="E370" s="130" t="s">
        <v>9331</v>
      </c>
      <c r="F370" s="73" t="s">
        <v>6597</v>
      </c>
      <c r="G370" s="169"/>
      <c r="H370" s="287"/>
      <c r="I370" s="285"/>
      <c r="J370" s="97">
        <f t="shared" si="1"/>
        <v>46206</v>
      </c>
      <c r="K370" s="73">
        <f>'RESOLUCIONES 2022'!$C370-'RESOLUCIONES 2022'!$J370</f>
        <v>-1500</v>
      </c>
      <c r="L370" s="21"/>
      <c r="M370" s="21"/>
      <c r="N370" s="21"/>
      <c r="O370" s="21"/>
    </row>
    <row r="371" ht="15.75" customHeight="1">
      <c r="A371" s="73" t="s">
        <v>7852</v>
      </c>
      <c r="B371" s="351">
        <v>369.0</v>
      </c>
      <c r="C371" s="130">
        <v>44706.0</v>
      </c>
      <c r="D371" s="73" t="s">
        <v>3609</v>
      </c>
      <c r="E371" s="130" t="s">
        <v>9332</v>
      </c>
      <c r="F371" s="73" t="s">
        <v>6597</v>
      </c>
      <c r="G371" s="169"/>
      <c r="H371" s="287"/>
      <c r="I371" s="285"/>
      <c r="J371" s="97">
        <f t="shared" si="1"/>
        <v>46206</v>
      </c>
      <c r="K371" s="73">
        <f>'RESOLUCIONES 2022'!$C371-'RESOLUCIONES 2022'!$J371</f>
        <v>-1500</v>
      </c>
      <c r="L371" s="21"/>
      <c r="M371" s="21"/>
      <c r="N371" s="21"/>
      <c r="O371" s="21"/>
    </row>
    <row r="372" ht="15.75" customHeight="1">
      <c r="A372" s="73" t="s">
        <v>7852</v>
      </c>
      <c r="B372" s="351">
        <v>370.0</v>
      </c>
      <c r="C372" s="130">
        <v>44706.0</v>
      </c>
      <c r="D372" s="73" t="s">
        <v>9336</v>
      </c>
      <c r="E372" s="130" t="s">
        <v>9337</v>
      </c>
      <c r="F372" s="73" t="s">
        <v>18</v>
      </c>
      <c r="G372" s="169" t="s">
        <v>9338</v>
      </c>
      <c r="H372" s="287"/>
      <c r="I372" s="285"/>
      <c r="J372" s="97">
        <f t="shared" si="1"/>
        <v>46206</v>
      </c>
      <c r="K372" s="73">
        <f>'RESOLUCIONES 2022'!$C372-'RESOLUCIONES 2022'!$J372</f>
        <v>-1500</v>
      </c>
      <c r="L372" s="21"/>
      <c r="M372" s="21"/>
      <c r="N372" s="21"/>
      <c r="O372" s="21"/>
    </row>
    <row r="373" ht="15.75" customHeight="1">
      <c r="A373" s="73" t="s">
        <v>7852</v>
      </c>
      <c r="B373" s="349">
        <v>371.0</v>
      </c>
      <c r="C373" s="130">
        <v>44706.0</v>
      </c>
      <c r="D373" s="73" t="s">
        <v>9333</v>
      </c>
      <c r="E373" s="130" t="s">
        <v>9334</v>
      </c>
      <c r="F373" s="73" t="s">
        <v>18</v>
      </c>
      <c r="G373" s="169" t="s">
        <v>9335</v>
      </c>
      <c r="H373" s="287"/>
      <c r="I373" s="285"/>
      <c r="J373" s="97">
        <f t="shared" si="1"/>
        <v>46206</v>
      </c>
      <c r="K373" s="73">
        <f>'RESOLUCIONES 2022'!$C373-'RESOLUCIONES 2022'!$J373</f>
        <v>-1500</v>
      </c>
      <c r="L373" s="21"/>
      <c r="M373" s="21"/>
      <c r="N373" s="21"/>
      <c r="O373" s="21"/>
    </row>
    <row r="374" ht="15.75" customHeight="1">
      <c r="A374" s="73" t="s">
        <v>7852</v>
      </c>
      <c r="B374" s="351">
        <v>372.0</v>
      </c>
      <c r="C374" s="130">
        <v>44711.0</v>
      </c>
      <c r="D374" s="73" t="s">
        <v>8409</v>
      </c>
      <c r="E374" s="130" t="s">
        <v>8410</v>
      </c>
      <c r="F374" s="73" t="s">
        <v>6388</v>
      </c>
      <c r="G374" s="169"/>
      <c r="H374" s="287"/>
      <c r="I374" s="285"/>
      <c r="J374" s="97">
        <f t="shared" si="1"/>
        <v>46206</v>
      </c>
      <c r="K374" s="73">
        <f>'RESOLUCIONES 2022'!$C374-'RESOLUCIONES 2022'!$J374</f>
        <v>-1495</v>
      </c>
      <c r="L374" s="21"/>
      <c r="M374" s="21"/>
      <c r="N374" s="21"/>
      <c r="O374" s="21"/>
    </row>
    <row r="375" ht="15.75" customHeight="1">
      <c r="A375" s="73" t="s">
        <v>7852</v>
      </c>
      <c r="B375" s="739">
        <v>373.0</v>
      </c>
      <c r="C375" s="130">
        <v>44711.0</v>
      </c>
      <c r="D375" s="73" t="s">
        <v>2502</v>
      </c>
      <c r="E375" s="130" t="s">
        <v>8765</v>
      </c>
      <c r="F375" s="73" t="s">
        <v>6388</v>
      </c>
      <c r="G375" s="169"/>
      <c r="H375" s="287"/>
      <c r="I375" s="285"/>
      <c r="J375" s="97">
        <f t="shared" si="1"/>
        <v>46206</v>
      </c>
      <c r="K375" s="73">
        <f>'RESOLUCIONES 2022'!$C375-'RESOLUCIONES 2022'!$J375</f>
        <v>-1495</v>
      </c>
      <c r="L375" s="21"/>
      <c r="M375" s="21"/>
      <c r="N375" s="21"/>
      <c r="O375" s="21"/>
    </row>
    <row r="376" ht="15.75" customHeight="1">
      <c r="A376" s="73" t="s">
        <v>7852</v>
      </c>
      <c r="B376" s="739">
        <v>374.0</v>
      </c>
      <c r="C376" s="130">
        <v>44711.0</v>
      </c>
      <c r="D376" s="73" t="s">
        <v>9276</v>
      </c>
      <c r="E376" s="130" t="s">
        <v>9341</v>
      </c>
      <c r="F376" s="73" t="s">
        <v>8980</v>
      </c>
      <c r="G376" s="169" t="s">
        <v>6337</v>
      </c>
      <c r="H376" s="287"/>
      <c r="I376" s="285"/>
      <c r="J376" s="97">
        <f t="shared" si="1"/>
        <v>46206</v>
      </c>
      <c r="K376" s="73">
        <f>'RESOLUCIONES 2022'!$C376-'RESOLUCIONES 2022'!$J376</f>
        <v>-1495</v>
      </c>
      <c r="L376" s="21"/>
      <c r="M376" s="21"/>
      <c r="N376" s="21"/>
      <c r="O376" s="21"/>
    </row>
    <row r="377" ht="15.75" customHeight="1">
      <c r="A377" s="73" t="s">
        <v>7852</v>
      </c>
      <c r="B377" s="351">
        <v>375.0</v>
      </c>
      <c r="C377" s="130">
        <v>44711.0</v>
      </c>
      <c r="D377" s="73" t="s">
        <v>9340</v>
      </c>
      <c r="E377" s="130" t="s">
        <v>5254</v>
      </c>
      <c r="F377" s="73" t="s">
        <v>2923</v>
      </c>
      <c r="G377" s="169"/>
      <c r="H377" s="287"/>
      <c r="I377" s="285"/>
      <c r="J377" s="97">
        <f t="shared" si="1"/>
        <v>46206</v>
      </c>
      <c r="K377" s="73">
        <f>'RESOLUCIONES 2022'!$C377-'RESOLUCIONES 2022'!$J377</f>
        <v>-1495</v>
      </c>
      <c r="L377" s="21"/>
      <c r="M377" s="21"/>
      <c r="N377" s="21"/>
      <c r="O377" s="21"/>
    </row>
    <row r="378" ht="15.75" customHeight="1">
      <c r="A378" s="73" t="s">
        <v>7852</v>
      </c>
      <c r="B378" s="351">
        <v>376.0</v>
      </c>
      <c r="C378" s="130">
        <v>44711.0</v>
      </c>
      <c r="D378" s="73" t="s">
        <v>3617</v>
      </c>
      <c r="E378" s="130" t="s">
        <v>4213</v>
      </c>
      <c r="F378" s="73" t="s">
        <v>2923</v>
      </c>
      <c r="G378" s="169"/>
      <c r="H378" s="287"/>
      <c r="I378" s="285"/>
      <c r="J378" s="97">
        <f t="shared" si="1"/>
        <v>46206</v>
      </c>
      <c r="K378" s="73">
        <f>'RESOLUCIONES 2022'!$C378-'RESOLUCIONES 2022'!$J378</f>
        <v>-1495</v>
      </c>
      <c r="L378" s="21"/>
      <c r="M378" s="21"/>
      <c r="N378" s="21"/>
      <c r="O378" s="21"/>
    </row>
    <row r="379" ht="15.75" customHeight="1">
      <c r="A379" s="73" t="s">
        <v>7852</v>
      </c>
      <c r="B379" s="349">
        <v>377.0</v>
      </c>
      <c r="C379" s="130">
        <v>44711.0</v>
      </c>
      <c r="D379" s="73" t="s">
        <v>8971</v>
      </c>
      <c r="E379" s="130" t="s">
        <v>8245</v>
      </c>
      <c r="F379" s="73" t="s">
        <v>2923</v>
      </c>
      <c r="G379" s="169"/>
      <c r="H379" s="287"/>
      <c r="I379" s="285"/>
      <c r="J379" s="97">
        <f t="shared" si="1"/>
        <v>46206</v>
      </c>
      <c r="K379" s="73">
        <f>'RESOLUCIONES 2022'!$C379-'RESOLUCIONES 2022'!$J379</f>
        <v>-1495</v>
      </c>
      <c r="L379" s="21"/>
      <c r="M379" s="21"/>
      <c r="N379" s="21"/>
      <c r="O379" s="21"/>
    </row>
    <row r="380" ht="15.75" customHeight="1">
      <c r="A380" s="73" t="s">
        <v>7852</v>
      </c>
      <c r="B380" s="351">
        <v>378.0</v>
      </c>
      <c r="C380" s="130">
        <v>44711.0</v>
      </c>
      <c r="D380" s="73" t="s">
        <v>4793</v>
      </c>
      <c r="E380" s="130" t="s">
        <v>9180</v>
      </c>
      <c r="F380" s="73" t="s">
        <v>2923</v>
      </c>
      <c r="G380" s="169"/>
      <c r="H380" s="287"/>
      <c r="I380" s="285"/>
      <c r="J380" s="97">
        <f t="shared" si="1"/>
        <v>46206</v>
      </c>
      <c r="K380" s="73">
        <f>'RESOLUCIONES 2022'!$C380-'RESOLUCIONES 2022'!$J380</f>
        <v>-1495</v>
      </c>
      <c r="L380" s="21"/>
      <c r="M380" s="21"/>
      <c r="N380" s="21"/>
      <c r="O380" s="21"/>
    </row>
    <row r="381" ht="15.75" customHeight="1">
      <c r="A381" s="73" t="s">
        <v>7852</v>
      </c>
      <c r="B381" s="739">
        <v>379.0</v>
      </c>
      <c r="C381" s="130">
        <v>44711.0</v>
      </c>
      <c r="D381" s="73" t="s">
        <v>9012</v>
      </c>
      <c r="E381" s="130" t="s">
        <v>9013</v>
      </c>
      <c r="F381" s="73" t="s">
        <v>2923</v>
      </c>
      <c r="G381" s="169"/>
      <c r="H381" s="287"/>
      <c r="I381" s="285"/>
      <c r="J381" s="97">
        <f t="shared" si="1"/>
        <v>46206</v>
      </c>
      <c r="K381" s="73">
        <f>'RESOLUCIONES 2022'!$C381-'RESOLUCIONES 2022'!$J381</f>
        <v>-1495</v>
      </c>
      <c r="L381" s="21"/>
      <c r="M381" s="21"/>
      <c r="N381" s="21"/>
      <c r="O381" s="21"/>
    </row>
    <row r="382" ht="15.75" customHeight="1">
      <c r="A382" s="73" t="s">
        <v>7852</v>
      </c>
      <c r="B382" s="739">
        <v>380.0</v>
      </c>
      <c r="C382" s="130">
        <v>44711.0</v>
      </c>
      <c r="D382" s="73" t="s">
        <v>6882</v>
      </c>
      <c r="E382" s="130" t="s">
        <v>9339</v>
      </c>
      <c r="F382" s="73" t="s">
        <v>6388</v>
      </c>
      <c r="G382" s="169"/>
      <c r="H382" s="287"/>
      <c r="I382" s="285"/>
      <c r="J382" s="97">
        <f t="shared" si="1"/>
        <v>46206</v>
      </c>
      <c r="K382" s="73">
        <f>'RESOLUCIONES 2022'!$C382-'RESOLUCIONES 2022'!$J382</f>
        <v>-1495</v>
      </c>
      <c r="L382" s="21"/>
      <c r="M382" s="21"/>
      <c r="N382" s="21"/>
      <c r="O382" s="21"/>
    </row>
    <row r="383" ht="15.75" customHeight="1">
      <c r="A383" s="73" t="s">
        <v>7852</v>
      </c>
      <c r="B383" s="351">
        <v>381.0</v>
      </c>
      <c r="C383" s="130">
        <v>44713.0</v>
      </c>
      <c r="D383" s="73" t="s">
        <v>7703</v>
      </c>
      <c r="E383" s="130" t="s">
        <v>7704</v>
      </c>
      <c r="F383" s="73" t="s">
        <v>2923</v>
      </c>
      <c r="G383" s="169"/>
      <c r="H383" s="287"/>
      <c r="I383" s="285"/>
      <c r="J383" s="97">
        <f t="shared" si="1"/>
        <v>46206</v>
      </c>
      <c r="K383" s="73">
        <f>'RESOLUCIONES 2022'!$C383-'RESOLUCIONES 2022'!$J383</f>
        <v>-1493</v>
      </c>
      <c r="L383" s="21"/>
      <c r="M383" s="21"/>
      <c r="N383" s="21"/>
      <c r="O383" s="21"/>
    </row>
    <row r="384" ht="15.75" customHeight="1">
      <c r="A384" s="73" t="s">
        <v>7852</v>
      </c>
      <c r="B384" s="349">
        <v>382.0</v>
      </c>
      <c r="C384" s="130">
        <v>44713.0</v>
      </c>
      <c r="D384" s="73" t="s">
        <v>3624</v>
      </c>
      <c r="E384" s="130" t="s">
        <v>9346</v>
      </c>
      <c r="F384" s="73" t="s">
        <v>1725</v>
      </c>
      <c r="G384" s="169"/>
      <c r="H384" s="287"/>
      <c r="I384" s="285"/>
      <c r="J384" s="97">
        <f t="shared" si="1"/>
        <v>46206</v>
      </c>
      <c r="K384" s="73">
        <f>'RESOLUCIONES 2022'!$C384-'RESOLUCIONES 2022'!$J384</f>
        <v>-1493</v>
      </c>
      <c r="L384" s="21"/>
      <c r="M384" s="21"/>
      <c r="N384" s="21"/>
      <c r="O384" s="21"/>
    </row>
    <row r="385" ht="15.75" customHeight="1">
      <c r="A385" s="73" t="s">
        <v>7852</v>
      </c>
      <c r="B385" s="351">
        <v>383.0</v>
      </c>
      <c r="C385" s="130">
        <v>44713.0</v>
      </c>
      <c r="D385" s="73" t="s">
        <v>9190</v>
      </c>
      <c r="E385" s="130" t="s">
        <v>9342</v>
      </c>
      <c r="F385" s="73" t="s">
        <v>1725</v>
      </c>
      <c r="G385" s="169"/>
      <c r="H385" s="287"/>
      <c r="I385" s="285"/>
      <c r="J385" s="97">
        <f t="shared" si="1"/>
        <v>46206</v>
      </c>
      <c r="K385" s="73">
        <f>'RESOLUCIONES 2022'!$C385-'RESOLUCIONES 2022'!$J385</f>
        <v>-1493</v>
      </c>
      <c r="L385" s="21"/>
      <c r="M385" s="21"/>
      <c r="N385" s="21"/>
      <c r="O385" s="21"/>
    </row>
    <row r="386" ht="15.75" customHeight="1">
      <c r="A386" s="73" t="s">
        <v>7852</v>
      </c>
      <c r="B386" s="739">
        <v>384.0</v>
      </c>
      <c r="C386" s="130">
        <v>44713.0</v>
      </c>
      <c r="D386" s="73" t="s">
        <v>2853</v>
      </c>
      <c r="E386" s="130" t="s">
        <v>9129</v>
      </c>
      <c r="F386" s="73" t="s">
        <v>1725</v>
      </c>
      <c r="G386" s="169"/>
      <c r="H386" s="287"/>
      <c r="I386" s="285"/>
      <c r="J386" s="97">
        <f t="shared" si="1"/>
        <v>46206</v>
      </c>
      <c r="K386" s="73">
        <f>'RESOLUCIONES 2022'!$C386-'RESOLUCIONES 2022'!$J386</f>
        <v>-1493</v>
      </c>
      <c r="L386" s="21"/>
      <c r="M386" s="21"/>
      <c r="N386" s="21"/>
      <c r="O386" s="21"/>
    </row>
    <row r="387" ht="15.75" customHeight="1">
      <c r="A387" s="73" t="s">
        <v>7852</v>
      </c>
      <c r="B387" s="739">
        <v>385.0</v>
      </c>
      <c r="C387" s="130">
        <v>44713.0</v>
      </c>
      <c r="D387" s="73" t="s">
        <v>7382</v>
      </c>
      <c r="E387" s="130" t="s">
        <v>7383</v>
      </c>
      <c r="F387" s="73" t="s">
        <v>1725</v>
      </c>
      <c r="G387" s="169"/>
      <c r="H387" s="287"/>
      <c r="I387" s="285"/>
      <c r="J387" s="97">
        <f t="shared" si="1"/>
        <v>46206</v>
      </c>
      <c r="K387" s="73">
        <f>'RESOLUCIONES 2022'!$C387-'RESOLUCIONES 2022'!$J387</f>
        <v>-1493</v>
      </c>
      <c r="L387" s="21"/>
      <c r="M387" s="21"/>
      <c r="N387" s="21"/>
      <c r="O387" s="21"/>
    </row>
    <row r="388" ht="15.75" customHeight="1">
      <c r="A388" s="73" t="s">
        <v>7852</v>
      </c>
      <c r="B388" s="351">
        <v>386.0</v>
      </c>
      <c r="C388" s="130">
        <v>44713.0</v>
      </c>
      <c r="D388" s="73" t="s">
        <v>9078</v>
      </c>
      <c r="E388" s="130" t="s">
        <v>9353</v>
      </c>
      <c r="F388" s="73" t="s">
        <v>1725</v>
      </c>
      <c r="G388" s="169"/>
      <c r="H388" s="287"/>
      <c r="I388" s="285"/>
      <c r="J388" s="97">
        <f t="shared" si="1"/>
        <v>46206</v>
      </c>
      <c r="K388" s="73">
        <f>'RESOLUCIONES 2022'!$C388-'RESOLUCIONES 2022'!$J388</f>
        <v>-1493</v>
      </c>
      <c r="L388" s="21"/>
      <c r="M388" s="21"/>
      <c r="N388" s="21"/>
      <c r="O388" s="21"/>
    </row>
    <row r="389" ht="15.75" customHeight="1">
      <c r="A389" s="73" t="s">
        <v>7852</v>
      </c>
      <c r="B389" s="349">
        <v>387.0</v>
      </c>
      <c r="C389" s="130">
        <v>44713.0</v>
      </c>
      <c r="D389" s="73" t="s">
        <v>9107</v>
      </c>
      <c r="E389" s="130" t="s">
        <v>9350</v>
      </c>
      <c r="F389" s="73" t="s">
        <v>1725</v>
      </c>
      <c r="G389" s="169"/>
      <c r="H389" s="287"/>
      <c r="I389" s="285"/>
      <c r="J389" s="97">
        <f t="shared" si="1"/>
        <v>46206</v>
      </c>
      <c r="K389" s="73">
        <f>'RESOLUCIONES 2022'!$C389-'RESOLUCIONES 2022'!$J389</f>
        <v>-1493</v>
      </c>
      <c r="L389" s="21"/>
      <c r="M389" s="21"/>
      <c r="N389" s="21"/>
      <c r="O389" s="21"/>
    </row>
    <row r="390" ht="15.75" customHeight="1">
      <c r="A390" s="73" t="s">
        <v>7852</v>
      </c>
      <c r="B390" s="351">
        <v>388.0</v>
      </c>
      <c r="C390" s="130">
        <v>44713.0</v>
      </c>
      <c r="D390" s="73" t="s">
        <v>9347</v>
      </c>
      <c r="E390" s="130" t="s">
        <v>9348</v>
      </c>
      <c r="F390" s="73" t="s">
        <v>1725</v>
      </c>
      <c r="G390" s="169"/>
      <c r="H390" s="287"/>
      <c r="I390" s="285"/>
      <c r="J390" s="97">
        <f t="shared" si="1"/>
        <v>46206</v>
      </c>
      <c r="K390" s="73">
        <f>'RESOLUCIONES 2022'!$C390-'RESOLUCIONES 2022'!$J390</f>
        <v>-1493</v>
      </c>
      <c r="L390" s="21"/>
      <c r="M390" s="21"/>
      <c r="N390" s="21"/>
      <c r="O390" s="21"/>
    </row>
    <row r="391" ht="15.75" customHeight="1">
      <c r="A391" s="73" t="s">
        <v>7852</v>
      </c>
      <c r="B391" s="739">
        <v>389.0</v>
      </c>
      <c r="C391" s="130">
        <v>44713.0</v>
      </c>
      <c r="D391" s="73" t="s">
        <v>2848</v>
      </c>
      <c r="E391" s="130" t="s">
        <v>9349</v>
      </c>
      <c r="F391" s="73" t="s">
        <v>18</v>
      </c>
      <c r="G391" s="169" t="s">
        <v>4601</v>
      </c>
      <c r="H391" s="287"/>
      <c r="I391" s="285"/>
      <c r="J391" s="97">
        <f t="shared" si="1"/>
        <v>46206</v>
      </c>
      <c r="K391" s="73">
        <f>'RESOLUCIONES 2022'!$C391-'RESOLUCIONES 2022'!$J391</f>
        <v>-1493</v>
      </c>
      <c r="L391" s="21"/>
      <c r="M391" s="21"/>
      <c r="N391" s="21"/>
      <c r="O391" s="21"/>
    </row>
    <row r="392" ht="15.75" customHeight="1">
      <c r="A392" s="73" t="s">
        <v>7852</v>
      </c>
      <c r="B392" s="739">
        <v>390.0</v>
      </c>
      <c r="C392" s="130">
        <v>44713.0</v>
      </c>
      <c r="D392" s="73" t="s">
        <v>9351</v>
      </c>
      <c r="E392" s="130" t="s">
        <v>9352</v>
      </c>
      <c r="F392" s="73" t="s">
        <v>18</v>
      </c>
      <c r="G392" s="169" t="s">
        <v>4642</v>
      </c>
      <c r="H392" s="287"/>
      <c r="I392" s="285"/>
      <c r="J392" s="97">
        <f t="shared" si="1"/>
        <v>46206</v>
      </c>
      <c r="K392" s="73">
        <f>'RESOLUCIONES 2022'!$C392-'RESOLUCIONES 2022'!$J392</f>
        <v>-1493</v>
      </c>
      <c r="L392" s="21"/>
      <c r="M392" s="21"/>
      <c r="N392" s="21"/>
      <c r="O392" s="21"/>
    </row>
    <row r="393" ht="15.75" customHeight="1">
      <c r="A393" s="73" t="s">
        <v>7852</v>
      </c>
      <c r="B393" s="351">
        <v>391.0</v>
      </c>
      <c r="C393" s="130">
        <v>44713.0</v>
      </c>
      <c r="D393" s="73" t="s">
        <v>9343</v>
      </c>
      <c r="E393" s="130" t="s">
        <v>9344</v>
      </c>
      <c r="F393" s="73" t="s">
        <v>18</v>
      </c>
      <c r="G393" s="169" t="s">
        <v>4601</v>
      </c>
      <c r="H393" s="287"/>
      <c r="I393" s="285"/>
      <c r="J393" s="97">
        <f t="shared" si="1"/>
        <v>46206</v>
      </c>
      <c r="K393" s="73">
        <f>'RESOLUCIONES 2022'!$C393-'RESOLUCIONES 2022'!$J393</f>
        <v>-1493</v>
      </c>
      <c r="L393" s="21"/>
      <c r="M393" s="21"/>
      <c r="N393" s="21"/>
      <c r="O393" s="21"/>
    </row>
    <row r="394" ht="15.75" customHeight="1">
      <c r="A394" s="73" t="s">
        <v>7852</v>
      </c>
      <c r="B394" s="349">
        <v>392.0</v>
      </c>
      <c r="C394" s="130">
        <v>44713.0</v>
      </c>
      <c r="D394" s="73" t="s">
        <v>6098</v>
      </c>
      <c r="E394" s="130" t="s">
        <v>9345</v>
      </c>
      <c r="F394" s="73" t="s">
        <v>18</v>
      </c>
      <c r="G394" s="169" t="s">
        <v>4601</v>
      </c>
      <c r="H394" s="287"/>
      <c r="I394" s="285"/>
      <c r="J394" s="97">
        <f t="shared" si="1"/>
        <v>46206</v>
      </c>
      <c r="K394" s="73">
        <f>'RESOLUCIONES 2022'!$C394-'RESOLUCIONES 2022'!$J394</f>
        <v>-1493</v>
      </c>
      <c r="L394" s="21"/>
      <c r="M394" s="21"/>
      <c r="N394" s="21"/>
      <c r="O394" s="21"/>
    </row>
    <row r="395" ht="15.75" customHeight="1">
      <c r="A395" s="73" t="s">
        <v>7852</v>
      </c>
      <c r="B395" s="351">
        <v>393.0</v>
      </c>
      <c r="C395" s="130">
        <v>44714.0</v>
      </c>
      <c r="D395" s="73" t="s">
        <v>9149</v>
      </c>
      <c r="E395" s="130" t="s">
        <v>9150</v>
      </c>
      <c r="F395" s="73" t="s">
        <v>18</v>
      </c>
      <c r="G395" s="169" t="s">
        <v>9321</v>
      </c>
      <c r="H395" s="287"/>
      <c r="I395" s="285"/>
      <c r="J395" s="97">
        <f t="shared" si="1"/>
        <v>46206</v>
      </c>
      <c r="K395" s="73">
        <f>'RESOLUCIONES 2022'!$C395-'RESOLUCIONES 2022'!$J395</f>
        <v>-1492</v>
      </c>
      <c r="L395" s="21"/>
      <c r="M395" s="21"/>
      <c r="N395" s="21"/>
      <c r="O395" s="21"/>
    </row>
    <row r="396" ht="15.75" customHeight="1">
      <c r="A396" s="73" t="s">
        <v>7852</v>
      </c>
      <c r="B396" s="739">
        <v>394.0</v>
      </c>
      <c r="C396" s="130">
        <v>44715.0</v>
      </c>
      <c r="D396" s="73" t="s">
        <v>4650</v>
      </c>
      <c r="E396" s="130" t="s">
        <v>9354</v>
      </c>
      <c r="F396" s="73" t="s">
        <v>1593</v>
      </c>
      <c r="G396" s="169"/>
      <c r="H396" s="287"/>
      <c r="I396" s="285"/>
      <c r="J396" s="97">
        <f t="shared" si="1"/>
        <v>46206</v>
      </c>
      <c r="K396" s="73">
        <f>'RESOLUCIONES 2022'!$C396-'RESOLUCIONES 2022'!$J396</f>
        <v>-1491</v>
      </c>
      <c r="L396" s="21"/>
      <c r="M396" s="21"/>
      <c r="N396" s="21"/>
      <c r="O396" s="21"/>
    </row>
    <row r="397" ht="15.75" customHeight="1">
      <c r="A397" s="73" t="s">
        <v>7852</v>
      </c>
      <c r="B397" s="739">
        <v>395.0</v>
      </c>
      <c r="C397" s="130">
        <v>44715.0</v>
      </c>
      <c r="D397" s="73" t="s">
        <v>3221</v>
      </c>
      <c r="E397" s="130" t="s">
        <v>7762</v>
      </c>
      <c r="F397" s="73" t="s">
        <v>1593</v>
      </c>
      <c r="G397" s="169"/>
      <c r="H397" s="287"/>
      <c r="I397" s="285"/>
      <c r="J397" s="97">
        <f t="shared" si="1"/>
        <v>46206</v>
      </c>
      <c r="K397" s="73">
        <f>'RESOLUCIONES 2022'!$C397-'RESOLUCIONES 2022'!$J397</f>
        <v>-1491</v>
      </c>
      <c r="L397" s="21"/>
      <c r="M397" s="21"/>
      <c r="N397" s="21"/>
      <c r="O397" s="21"/>
    </row>
    <row r="398" ht="15.75" customHeight="1">
      <c r="A398" s="73" t="s">
        <v>7852</v>
      </c>
      <c r="B398" s="351">
        <v>396.0</v>
      </c>
      <c r="C398" s="130">
        <v>44715.0</v>
      </c>
      <c r="D398" s="73" t="s">
        <v>9356</v>
      </c>
      <c r="E398" s="130" t="s">
        <v>9357</v>
      </c>
      <c r="F398" s="73" t="s">
        <v>1593</v>
      </c>
      <c r="G398" s="169"/>
      <c r="H398" s="287"/>
      <c r="I398" s="285"/>
      <c r="J398" s="97">
        <f t="shared" si="1"/>
        <v>46206</v>
      </c>
      <c r="K398" s="73">
        <f>'RESOLUCIONES 2022'!$C398-'RESOLUCIONES 2022'!$J398</f>
        <v>-1491</v>
      </c>
      <c r="L398" s="21"/>
      <c r="M398" s="21"/>
      <c r="N398" s="21"/>
      <c r="O398" s="21"/>
    </row>
    <row r="399" ht="15.75" customHeight="1">
      <c r="A399" s="73" t="s">
        <v>7852</v>
      </c>
      <c r="B399" s="349">
        <v>397.0</v>
      </c>
      <c r="C399" s="130">
        <v>44715.0</v>
      </c>
      <c r="D399" s="73" t="s">
        <v>6446</v>
      </c>
      <c r="E399" s="130" t="s">
        <v>8924</v>
      </c>
      <c r="F399" s="73" t="s">
        <v>1593</v>
      </c>
      <c r="G399" s="169"/>
      <c r="H399" s="287"/>
      <c r="I399" s="285"/>
      <c r="J399" s="97">
        <f t="shared" si="1"/>
        <v>46206</v>
      </c>
      <c r="K399" s="73">
        <f>'RESOLUCIONES 2022'!$C399-'RESOLUCIONES 2022'!$J399</f>
        <v>-1491</v>
      </c>
      <c r="L399" s="21"/>
      <c r="M399" s="21"/>
      <c r="N399" s="21"/>
      <c r="O399" s="21"/>
    </row>
    <row r="400" ht="15.75" customHeight="1">
      <c r="A400" s="73" t="s">
        <v>7852</v>
      </c>
      <c r="B400" s="351">
        <v>398.0</v>
      </c>
      <c r="C400" s="130">
        <v>44715.0</v>
      </c>
      <c r="D400" s="73" t="s">
        <v>1738</v>
      </c>
      <c r="E400" s="130" t="s">
        <v>9355</v>
      </c>
      <c r="F400" s="73" t="s">
        <v>1593</v>
      </c>
      <c r="G400" s="294" t="s">
        <v>14576</v>
      </c>
      <c r="H400" s="287"/>
      <c r="I400" s="285"/>
      <c r="J400" s="97">
        <f t="shared" si="1"/>
        <v>46206</v>
      </c>
      <c r="K400" s="73">
        <f>'RESOLUCIONES 2022'!$C400-'RESOLUCIONES 2022'!$J400</f>
        <v>-1491</v>
      </c>
      <c r="L400" s="21"/>
      <c r="M400" s="21"/>
      <c r="N400" s="21"/>
      <c r="O400" s="21"/>
    </row>
    <row r="401" ht="15.75" customHeight="1">
      <c r="A401" s="73" t="s">
        <v>7852</v>
      </c>
      <c r="B401" s="739">
        <v>399.0</v>
      </c>
      <c r="C401" s="130">
        <v>44718.0</v>
      </c>
      <c r="D401" s="73" t="s">
        <v>4484</v>
      </c>
      <c r="E401" s="130" t="s">
        <v>7674</v>
      </c>
      <c r="F401" s="73" t="s">
        <v>131</v>
      </c>
      <c r="G401" s="169"/>
      <c r="H401" s="287"/>
      <c r="I401" s="285"/>
      <c r="J401" s="97">
        <f t="shared" si="1"/>
        <v>46206</v>
      </c>
      <c r="K401" s="73">
        <f>'RESOLUCIONES 2022'!$C401-'RESOLUCIONES 2022'!$J401</f>
        <v>-1488</v>
      </c>
      <c r="L401" s="21"/>
      <c r="M401" s="21"/>
      <c r="N401" s="21"/>
      <c r="O401" s="21"/>
    </row>
    <row r="402" ht="15.75" customHeight="1">
      <c r="A402" s="73" t="s">
        <v>7852</v>
      </c>
      <c r="B402" s="739">
        <v>400.0</v>
      </c>
      <c r="C402" s="130">
        <v>44718.0</v>
      </c>
      <c r="D402" s="73" t="s">
        <v>2522</v>
      </c>
      <c r="E402" s="130" t="s">
        <v>8807</v>
      </c>
      <c r="F402" s="73" t="s">
        <v>131</v>
      </c>
      <c r="G402" s="169"/>
      <c r="H402" s="287"/>
      <c r="I402" s="285"/>
      <c r="J402" s="97">
        <f t="shared" si="1"/>
        <v>46206</v>
      </c>
      <c r="K402" s="73">
        <f>'RESOLUCIONES 2022'!$C402-'RESOLUCIONES 2022'!$J402</f>
        <v>-1488</v>
      </c>
      <c r="L402" s="21"/>
      <c r="M402" s="21"/>
      <c r="N402" s="21"/>
      <c r="O402" s="21"/>
    </row>
    <row r="403" ht="15.75" customHeight="1">
      <c r="A403" s="73" t="s">
        <v>7852</v>
      </c>
      <c r="B403" s="351">
        <v>401.0</v>
      </c>
      <c r="C403" s="130">
        <v>44718.0</v>
      </c>
      <c r="D403" s="73" t="s">
        <v>9358</v>
      </c>
      <c r="E403" s="130" t="s">
        <v>8377</v>
      </c>
      <c r="F403" s="73" t="s">
        <v>131</v>
      </c>
      <c r="G403" s="169"/>
      <c r="H403" s="287"/>
      <c r="I403" s="285"/>
      <c r="J403" s="97">
        <f t="shared" si="1"/>
        <v>46206</v>
      </c>
      <c r="K403" s="73">
        <f>'RESOLUCIONES 2022'!$C403-'RESOLUCIONES 2022'!$J403</f>
        <v>-1488</v>
      </c>
      <c r="L403" s="21"/>
      <c r="M403" s="21"/>
      <c r="N403" s="21"/>
      <c r="O403" s="21"/>
    </row>
    <row r="404" ht="15.75" customHeight="1">
      <c r="A404" s="73"/>
      <c r="B404" s="349">
        <v>402.0</v>
      </c>
      <c r="C404" s="130">
        <v>44718.0</v>
      </c>
      <c r="D404" s="148" t="s">
        <v>9361</v>
      </c>
      <c r="E404" s="130" t="s">
        <v>7982</v>
      </c>
      <c r="F404" s="73" t="s">
        <v>2374</v>
      </c>
      <c r="G404" s="294" t="s">
        <v>9362</v>
      </c>
      <c r="H404" s="287" t="s">
        <v>9363</v>
      </c>
      <c r="I404" s="285"/>
      <c r="J404" s="97">
        <f t="shared" si="1"/>
        <v>46206</v>
      </c>
      <c r="K404" s="73">
        <f>'RESOLUCIONES 2022'!$C404-'RESOLUCIONES 2022'!$J404</f>
        <v>-1488</v>
      </c>
      <c r="L404" s="21"/>
      <c r="M404" s="21"/>
      <c r="N404" s="21"/>
      <c r="O404" s="21"/>
    </row>
    <row r="405" ht="15.75" customHeight="1">
      <c r="A405" s="73" t="s">
        <v>7852</v>
      </c>
      <c r="B405" s="351">
        <v>403.0</v>
      </c>
      <c r="C405" s="130">
        <v>44718.0</v>
      </c>
      <c r="D405" s="73" t="s">
        <v>1654</v>
      </c>
      <c r="E405" s="130" t="s">
        <v>9360</v>
      </c>
      <c r="F405" s="73" t="s">
        <v>131</v>
      </c>
      <c r="G405" s="169"/>
      <c r="H405" s="287"/>
      <c r="I405" s="285"/>
      <c r="J405" s="97">
        <f t="shared" si="1"/>
        <v>46206</v>
      </c>
      <c r="K405" s="73">
        <f>'RESOLUCIONES 2022'!$C405-'RESOLUCIONES 2022'!$J405</f>
        <v>-1488</v>
      </c>
      <c r="L405" s="21"/>
      <c r="M405" s="21"/>
      <c r="N405" s="21"/>
      <c r="O405" s="21"/>
    </row>
    <row r="406" ht="15.75" customHeight="1">
      <c r="A406" s="73" t="s">
        <v>7852</v>
      </c>
      <c r="B406" s="739">
        <v>404.0</v>
      </c>
      <c r="C406" s="130">
        <v>44718.0</v>
      </c>
      <c r="D406" s="73" t="s">
        <v>9359</v>
      </c>
      <c r="E406" s="130" t="s">
        <v>8798</v>
      </c>
      <c r="F406" s="73" t="s">
        <v>131</v>
      </c>
      <c r="G406" s="169"/>
      <c r="H406" s="287"/>
      <c r="I406" s="285"/>
      <c r="J406" s="97">
        <f t="shared" si="1"/>
        <v>46206</v>
      </c>
      <c r="K406" s="73">
        <f>'RESOLUCIONES 2022'!$C406-'RESOLUCIONES 2022'!$J406</f>
        <v>-1488</v>
      </c>
      <c r="L406" s="21"/>
      <c r="M406" s="21"/>
      <c r="N406" s="21"/>
      <c r="O406" s="21"/>
    </row>
    <row r="407" ht="15.75" customHeight="1">
      <c r="A407" s="73" t="s">
        <v>7852</v>
      </c>
      <c r="B407" s="739">
        <v>405.0</v>
      </c>
      <c r="C407" s="130">
        <v>44718.0</v>
      </c>
      <c r="D407" s="73" t="s">
        <v>8035</v>
      </c>
      <c r="E407" s="130" t="s">
        <v>8036</v>
      </c>
      <c r="F407" s="73" t="s">
        <v>131</v>
      </c>
      <c r="G407" s="169"/>
      <c r="H407" s="287"/>
      <c r="I407" s="285"/>
      <c r="J407" s="97">
        <f t="shared" si="1"/>
        <v>46206</v>
      </c>
      <c r="K407" s="73">
        <f>'RESOLUCIONES 2022'!$C407-'RESOLUCIONES 2022'!$J407</f>
        <v>-1488</v>
      </c>
      <c r="L407" s="21"/>
      <c r="M407" s="21"/>
      <c r="N407" s="21"/>
      <c r="O407" s="21"/>
    </row>
    <row r="408" ht="15.75" customHeight="1">
      <c r="A408" s="73" t="s">
        <v>7852</v>
      </c>
      <c r="B408" s="351">
        <v>406.0</v>
      </c>
      <c r="C408" s="130">
        <v>44718.0</v>
      </c>
      <c r="D408" s="73" t="s">
        <v>6710</v>
      </c>
      <c r="E408" s="130" t="s">
        <v>7788</v>
      </c>
      <c r="F408" s="73" t="s">
        <v>131</v>
      </c>
      <c r="G408" s="169"/>
      <c r="H408" s="287"/>
      <c r="I408" s="285"/>
      <c r="J408" s="97">
        <f t="shared" si="1"/>
        <v>46206</v>
      </c>
      <c r="K408" s="73">
        <f>'RESOLUCIONES 2022'!$C408-'RESOLUCIONES 2022'!$J408</f>
        <v>-1488</v>
      </c>
      <c r="L408" s="21"/>
      <c r="M408" s="21"/>
      <c r="N408" s="21"/>
      <c r="O408" s="21"/>
    </row>
    <row r="409" ht="15.75" customHeight="1">
      <c r="A409" s="73" t="s">
        <v>7852</v>
      </c>
      <c r="B409" s="349">
        <v>407.0</v>
      </c>
      <c r="C409" s="130">
        <v>44719.0</v>
      </c>
      <c r="D409" s="73" t="s">
        <v>9364</v>
      </c>
      <c r="E409" s="130" t="s">
        <v>7560</v>
      </c>
      <c r="F409" s="73" t="s">
        <v>1593</v>
      </c>
      <c r="G409" s="169"/>
      <c r="H409" s="287"/>
      <c r="I409" s="285"/>
      <c r="J409" s="97">
        <f t="shared" si="1"/>
        <v>46206</v>
      </c>
      <c r="K409" s="73">
        <f>'RESOLUCIONES 2022'!$C409-'RESOLUCIONES 2022'!$J409</f>
        <v>-1487</v>
      </c>
      <c r="L409" s="21"/>
      <c r="M409" s="21"/>
      <c r="N409" s="21"/>
      <c r="O409" s="21"/>
    </row>
    <row r="410" ht="15.75" customHeight="1">
      <c r="A410" s="73" t="s">
        <v>7852</v>
      </c>
      <c r="B410" s="351">
        <v>408.0</v>
      </c>
      <c r="C410" s="130">
        <v>44719.0</v>
      </c>
      <c r="D410" s="73" t="s">
        <v>5765</v>
      </c>
      <c r="E410" s="130" t="s">
        <v>8468</v>
      </c>
      <c r="F410" s="73" t="s">
        <v>1593</v>
      </c>
      <c r="G410" s="169"/>
      <c r="H410" s="287"/>
      <c r="I410" s="285"/>
      <c r="J410" s="97">
        <f t="shared" si="1"/>
        <v>46206</v>
      </c>
      <c r="K410" s="73">
        <f>'RESOLUCIONES 2022'!$C410-'RESOLUCIONES 2022'!$J410</f>
        <v>-1487</v>
      </c>
      <c r="L410" s="21"/>
      <c r="M410" s="21"/>
      <c r="N410" s="21"/>
      <c r="O410" s="21"/>
    </row>
    <row r="411" ht="15.75" customHeight="1">
      <c r="A411" s="73" t="s">
        <v>7852</v>
      </c>
      <c r="B411" s="739">
        <v>409.0</v>
      </c>
      <c r="C411" s="130">
        <v>44726.0</v>
      </c>
      <c r="D411" s="73" t="s">
        <v>8007</v>
      </c>
      <c r="E411" s="130" t="s">
        <v>8008</v>
      </c>
      <c r="F411" s="73" t="s">
        <v>9366</v>
      </c>
      <c r="G411" s="169"/>
      <c r="H411" s="287"/>
      <c r="I411" s="285"/>
      <c r="J411" s="97">
        <f t="shared" si="1"/>
        <v>46206</v>
      </c>
      <c r="K411" s="73">
        <f>'RESOLUCIONES 2022'!$C411-'RESOLUCIONES 2022'!$J411</f>
        <v>-1480</v>
      </c>
      <c r="L411" s="21"/>
      <c r="M411" s="21"/>
      <c r="N411" s="21"/>
      <c r="O411" s="21"/>
    </row>
    <row r="412" ht="15.75" customHeight="1">
      <c r="A412" s="73" t="s">
        <v>7852</v>
      </c>
      <c r="B412" s="739">
        <v>410.0</v>
      </c>
      <c r="C412" s="130">
        <v>44726.0</v>
      </c>
      <c r="D412" s="73" t="s">
        <v>6152</v>
      </c>
      <c r="E412" s="130" t="s">
        <v>6153</v>
      </c>
      <c r="F412" s="73" t="s">
        <v>7469</v>
      </c>
      <c r="G412" s="169"/>
      <c r="H412" s="287"/>
      <c r="I412" s="285"/>
      <c r="J412" s="97">
        <f t="shared" si="1"/>
        <v>46206</v>
      </c>
      <c r="K412" s="73">
        <f>'RESOLUCIONES 2022'!$C412-'RESOLUCIONES 2022'!$J412</f>
        <v>-1480</v>
      </c>
      <c r="L412" s="21"/>
      <c r="M412" s="21"/>
      <c r="N412" s="21"/>
      <c r="O412" s="21"/>
    </row>
    <row r="413" ht="15.75" customHeight="1">
      <c r="A413" s="73" t="s">
        <v>7852</v>
      </c>
      <c r="B413" s="351">
        <v>411.0</v>
      </c>
      <c r="C413" s="130">
        <v>44726.0</v>
      </c>
      <c r="D413" s="73" t="s">
        <v>2279</v>
      </c>
      <c r="E413" s="130" t="s">
        <v>7100</v>
      </c>
      <c r="F413" s="73" t="s">
        <v>7469</v>
      </c>
      <c r="G413" s="169"/>
      <c r="H413" s="287"/>
      <c r="I413" s="285"/>
      <c r="J413" s="97">
        <f t="shared" si="1"/>
        <v>46206</v>
      </c>
      <c r="K413" s="73">
        <f>'RESOLUCIONES 2022'!$C413-'RESOLUCIONES 2022'!$J413</f>
        <v>-1480</v>
      </c>
      <c r="L413" s="21"/>
      <c r="M413" s="21"/>
      <c r="N413" s="21"/>
      <c r="O413" s="21"/>
    </row>
    <row r="414" ht="15.75" customHeight="1">
      <c r="A414" s="73" t="s">
        <v>7852</v>
      </c>
      <c r="B414" s="349">
        <v>412.0</v>
      </c>
      <c r="C414" s="130">
        <v>44726.0</v>
      </c>
      <c r="D414" s="73" t="s">
        <v>9369</v>
      </c>
      <c r="E414" s="130" t="s">
        <v>9370</v>
      </c>
      <c r="F414" s="73" t="s">
        <v>7469</v>
      </c>
      <c r="G414" s="169"/>
      <c r="H414" s="287"/>
      <c r="I414" s="285"/>
      <c r="J414" s="97">
        <f t="shared" si="1"/>
        <v>46206</v>
      </c>
      <c r="K414" s="73">
        <f>'RESOLUCIONES 2022'!$C414-'RESOLUCIONES 2022'!$J414</f>
        <v>-1480</v>
      </c>
      <c r="L414" s="21"/>
      <c r="M414" s="21"/>
      <c r="N414" s="21"/>
      <c r="O414" s="21"/>
    </row>
    <row r="415" ht="15.75" customHeight="1">
      <c r="A415" s="73" t="s">
        <v>7852</v>
      </c>
      <c r="B415" s="351">
        <v>413.0</v>
      </c>
      <c r="C415" s="130">
        <v>44726.0</v>
      </c>
      <c r="D415" s="73" t="s">
        <v>3192</v>
      </c>
      <c r="E415" s="130" t="s">
        <v>3193</v>
      </c>
      <c r="F415" s="73" t="s">
        <v>2253</v>
      </c>
      <c r="G415" s="169" t="s">
        <v>9367</v>
      </c>
      <c r="H415" s="287"/>
      <c r="I415" s="285"/>
      <c r="J415" s="97">
        <f t="shared" si="1"/>
        <v>46206</v>
      </c>
      <c r="K415" s="73">
        <f>'RESOLUCIONES 2022'!$C415-'RESOLUCIONES 2022'!$J415</f>
        <v>-1480</v>
      </c>
      <c r="L415" s="21"/>
      <c r="M415" s="21"/>
      <c r="N415" s="21"/>
      <c r="O415" s="21"/>
    </row>
    <row r="416" ht="15.75" customHeight="1">
      <c r="A416" s="73" t="s">
        <v>7852</v>
      </c>
      <c r="B416" s="739">
        <v>414.0</v>
      </c>
      <c r="C416" s="130">
        <v>44726.0</v>
      </c>
      <c r="D416" s="73" t="s">
        <v>2048</v>
      </c>
      <c r="E416" s="130" t="s">
        <v>96</v>
      </c>
      <c r="F416" s="73" t="s">
        <v>2253</v>
      </c>
      <c r="G416" s="169" t="s">
        <v>9367</v>
      </c>
      <c r="H416" s="287"/>
      <c r="I416" s="285"/>
      <c r="J416" s="97">
        <f t="shared" si="1"/>
        <v>46206</v>
      </c>
      <c r="K416" s="73">
        <f>'RESOLUCIONES 2022'!$C416-'RESOLUCIONES 2022'!$J416</f>
        <v>-1480</v>
      </c>
      <c r="L416" s="21"/>
      <c r="M416" s="21"/>
      <c r="N416" s="21"/>
      <c r="O416" s="21"/>
    </row>
    <row r="417" ht="15.75" customHeight="1">
      <c r="A417" s="73" t="s">
        <v>7852</v>
      </c>
      <c r="B417" s="739">
        <v>415.0</v>
      </c>
      <c r="C417" s="130">
        <v>44726.0</v>
      </c>
      <c r="D417" s="73" t="s">
        <v>1611</v>
      </c>
      <c r="E417" s="130" t="s">
        <v>9371</v>
      </c>
      <c r="F417" s="73" t="s">
        <v>2253</v>
      </c>
      <c r="G417" s="169" t="s">
        <v>9372</v>
      </c>
      <c r="H417" s="287"/>
      <c r="I417" s="285"/>
      <c r="J417" s="97">
        <f t="shared" si="1"/>
        <v>46206</v>
      </c>
      <c r="K417" s="73">
        <f>'RESOLUCIONES 2022'!$C417-'RESOLUCIONES 2022'!$J417</f>
        <v>-1480</v>
      </c>
      <c r="L417" s="21"/>
      <c r="M417" s="21"/>
      <c r="N417" s="21"/>
      <c r="O417" s="21"/>
    </row>
    <row r="418" ht="15.75" customHeight="1">
      <c r="A418" s="73" t="s">
        <v>7852</v>
      </c>
      <c r="B418" s="351">
        <v>416.0</v>
      </c>
      <c r="C418" s="130">
        <v>44726.0</v>
      </c>
      <c r="D418" s="73" t="s">
        <v>4554</v>
      </c>
      <c r="E418" s="130" t="s">
        <v>7893</v>
      </c>
      <c r="F418" s="73" t="s">
        <v>2253</v>
      </c>
      <c r="G418" s="169" t="s">
        <v>9365</v>
      </c>
      <c r="H418" s="287"/>
      <c r="I418" s="285"/>
      <c r="J418" s="97">
        <f t="shared" si="1"/>
        <v>46206</v>
      </c>
      <c r="K418" s="73">
        <f>'RESOLUCIONES 2022'!$C418-'RESOLUCIONES 2022'!$J418</f>
        <v>-1480</v>
      </c>
      <c r="L418" s="21"/>
      <c r="M418" s="21"/>
      <c r="N418" s="21"/>
      <c r="O418" s="21"/>
    </row>
    <row r="419" ht="15.75" customHeight="1">
      <c r="A419" s="73" t="s">
        <v>7852</v>
      </c>
      <c r="B419" s="349">
        <v>417.0</v>
      </c>
      <c r="C419" s="130">
        <v>44726.0</v>
      </c>
      <c r="D419" s="73" t="s">
        <v>4351</v>
      </c>
      <c r="E419" s="130" t="s">
        <v>524</v>
      </c>
      <c r="F419" s="73" t="s">
        <v>2253</v>
      </c>
      <c r="G419" s="169" t="s">
        <v>9368</v>
      </c>
      <c r="H419" s="287"/>
      <c r="I419" s="285"/>
      <c r="J419" s="97">
        <f t="shared" si="1"/>
        <v>46206</v>
      </c>
      <c r="K419" s="73">
        <f>'RESOLUCIONES 2022'!$C419-'RESOLUCIONES 2022'!$J419</f>
        <v>-1480</v>
      </c>
      <c r="L419" s="21"/>
      <c r="M419" s="21"/>
      <c r="N419" s="21"/>
      <c r="O419" s="21"/>
    </row>
    <row r="420" ht="15.75" customHeight="1">
      <c r="A420" s="73" t="s">
        <v>7852</v>
      </c>
      <c r="B420" s="351">
        <v>418.0</v>
      </c>
      <c r="C420" s="130">
        <v>44726.0</v>
      </c>
      <c r="D420" s="73" t="s">
        <v>8690</v>
      </c>
      <c r="E420" s="130" t="s">
        <v>8806</v>
      </c>
      <c r="F420" s="73" t="s">
        <v>1593</v>
      </c>
      <c r="G420" s="169"/>
      <c r="H420" s="287"/>
      <c r="I420" s="285"/>
      <c r="J420" s="97">
        <f t="shared" si="1"/>
        <v>46206</v>
      </c>
      <c r="K420" s="73">
        <f>'RESOLUCIONES 2022'!$C420-'RESOLUCIONES 2022'!$J420</f>
        <v>-1480</v>
      </c>
      <c r="L420" s="21"/>
      <c r="M420" s="21"/>
      <c r="N420" s="21"/>
      <c r="O420" s="21"/>
    </row>
    <row r="421" ht="15.75" customHeight="1">
      <c r="A421" s="73" t="s">
        <v>7852</v>
      </c>
      <c r="B421" s="739">
        <v>419.0</v>
      </c>
      <c r="C421" s="130">
        <v>44729.0</v>
      </c>
      <c r="D421" s="73" t="s">
        <v>1383</v>
      </c>
      <c r="E421" s="130" t="s">
        <v>1384</v>
      </c>
      <c r="F421" s="73" t="s">
        <v>9373</v>
      </c>
      <c r="G421" s="169"/>
      <c r="H421" s="287"/>
      <c r="I421" s="285"/>
      <c r="J421" s="97">
        <f t="shared" si="1"/>
        <v>46206</v>
      </c>
      <c r="K421" s="73">
        <f>'RESOLUCIONES 2022'!$C421-'RESOLUCIONES 2022'!$J421</f>
        <v>-1477</v>
      </c>
      <c r="L421" s="21"/>
      <c r="M421" s="21"/>
      <c r="N421" s="21"/>
      <c r="O421" s="21"/>
    </row>
    <row r="422" ht="15.75" customHeight="1">
      <c r="A422" s="73" t="s">
        <v>7852</v>
      </c>
      <c r="B422" s="739">
        <v>420.0</v>
      </c>
      <c r="C422" s="130">
        <v>44729.0</v>
      </c>
      <c r="D422" s="73" t="s">
        <v>7308</v>
      </c>
      <c r="E422" s="130" t="s">
        <v>7502</v>
      </c>
      <c r="F422" s="73" t="s">
        <v>1593</v>
      </c>
      <c r="G422" s="169"/>
      <c r="H422" s="287"/>
      <c r="I422" s="285"/>
      <c r="J422" s="97">
        <f t="shared" si="1"/>
        <v>46206</v>
      </c>
      <c r="K422" s="73">
        <f>'RESOLUCIONES 2022'!$C422-'RESOLUCIONES 2022'!$J422</f>
        <v>-1477</v>
      </c>
      <c r="L422" s="21"/>
      <c r="M422" s="21"/>
      <c r="N422" s="21"/>
      <c r="O422" s="21"/>
    </row>
    <row r="423" ht="15.75" customHeight="1">
      <c r="A423" s="73" t="s">
        <v>7852</v>
      </c>
      <c r="B423" s="351">
        <v>421.0</v>
      </c>
      <c r="C423" s="130">
        <v>44729.0</v>
      </c>
      <c r="D423" s="73" t="s">
        <v>7585</v>
      </c>
      <c r="E423" s="130" t="s">
        <v>7586</v>
      </c>
      <c r="F423" s="259" t="s">
        <v>9374</v>
      </c>
      <c r="G423" s="268" t="s">
        <v>9375</v>
      </c>
      <c r="H423" s="287"/>
      <c r="I423" s="285"/>
      <c r="J423" s="97">
        <f t="shared" si="1"/>
        <v>46206</v>
      </c>
      <c r="K423" s="73">
        <f>'RESOLUCIONES 2022'!$C423-'RESOLUCIONES 2022'!$J423</f>
        <v>-1477</v>
      </c>
      <c r="L423" s="21"/>
      <c r="M423" s="21"/>
      <c r="N423" s="21"/>
      <c r="O423" s="21"/>
    </row>
    <row r="424" ht="15.75" customHeight="1">
      <c r="A424" s="73"/>
      <c r="B424" s="349">
        <v>422.0</v>
      </c>
      <c r="C424" s="130">
        <v>44732.0</v>
      </c>
      <c r="D424" s="73" t="s">
        <v>2703</v>
      </c>
      <c r="E424" s="130" t="s">
        <v>9376</v>
      </c>
      <c r="F424" s="73" t="s">
        <v>9058</v>
      </c>
      <c r="G424" s="169"/>
      <c r="H424" s="287"/>
      <c r="I424" s="285"/>
      <c r="J424" s="97">
        <f t="shared" si="1"/>
        <v>46206</v>
      </c>
      <c r="K424" s="73">
        <f>'RESOLUCIONES 2022'!$C424-'RESOLUCIONES 2022'!$J424</f>
        <v>-1474</v>
      </c>
      <c r="L424" s="21"/>
      <c r="M424" s="21"/>
      <c r="N424" s="21"/>
      <c r="O424" s="21"/>
    </row>
    <row r="425" ht="15.75" customHeight="1">
      <c r="A425" s="73" t="s">
        <v>7852</v>
      </c>
      <c r="B425" s="351">
        <v>423.0</v>
      </c>
      <c r="C425" s="130">
        <v>44733.0</v>
      </c>
      <c r="D425" s="73" t="s">
        <v>9378</v>
      </c>
      <c r="E425" s="130" t="s">
        <v>9379</v>
      </c>
      <c r="F425" s="73" t="s">
        <v>9058</v>
      </c>
      <c r="G425" s="169"/>
      <c r="H425" s="287"/>
      <c r="I425" s="285"/>
      <c r="J425" s="97">
        <f t="shared" si="1"/>
        <v>46206</v>
      </c>
      <c r="K425" s="73">
        <f>'RESOLUCIONES 2022'!$C425-'RESOLUCIONES 2022'!$J425</f>
        <v>-1473</v>
      </c>
      <c r="L425" s="21"/>
      <c r="M425" s="21"/>
      <c r="N425" s="21"/>
      <c r="O425" s="21"/>
    </row>
    <row r="426" ht="15.75" customHeight="1">
      <c r="A426" s="73" t="s">
        <v>7852</v>
      </c>
      <c r="B426" s="801">
        <v>424.0</v>
      </c>
      <c r="C426" s="130">
        <v>44733.0</v>
      </c>
      <c r="D426" s="73" t="s">
        <v>6242</v>
      </c>
      <c r="E426" s="130" t="s">
        <v>6243</v>
      </c>
      <c r="F426" s="73" t="s">
        <v>2253</v>
      </c>
      <c r="G426" s="169" t="s">
        <v>9380</v>
      </c>
      <c r="H426" s="287"/>
      <c r="I426" s="285"/>
      <c r="J426" s="97">
        <f t="shared" si="1"/>
        <v>46206</v>
      </c>
      <c r="K426" s="73">
        <f>'RESOLUCIONES 2022'!$C426-'RESOLUCIONES 2022'!$J426</f>
        <v>-1473</v>
      </c>
      <c r="L426" s="21"/>
      <c r="M426" s="21"/>
      <c r="N426" s="21"/>
      <c r="O426" s="21"/>
    </row>
    <row r="427" ht="15.75" customHeight="1">
      <c r="A427" s="73" t="s">
        <v>7852</v>
      </c>
      <c r="B427" s="739">
        <v>425.0</v>
      </c>
      <c r="C427" s="130">
        <v>44733.0</v>
      </c>
      <c r="D427" s="73" t="s">
        <v>8264</v>
      </c>
      <c r="E427" s="130" t="s">
        <v>7954</v>
      </c>
      <c r="F427" s="73" t="s">
        <v>2253</v>
      </c>
      <c r="G427" s="169" t="s">
        <v>9377</v>
      </c>
      <c r="H427" s="287"/>
      <c r="I427" s="285"/>
      <c r="J427" s="97">
        <f t="shared" si="1"/>
        <v>46206</v>
      </c>
      <c r="K427" s="73">
        <f>'RESOLUCIONES 2022'!$C427-'RESOLUCIONES 2022'!$J427</f>
        <v>-1473</v>
      </c>
      <c r="L427" s="21"/>
      <c r="M427" s="21"/>
      <c r="N427" s="21"/>
      <c r="O427" s="21"/>
    </row>
    <row r="428" ht="15.75" customHeight="1">
      <c r="A428" s="73" t="s">
        <v>7852</v>
      </c>
      <c r="B428" s="351">
        <v>426.0</v>
      </c>
      <c r="C428" s="130">
        <v>44733.0</v>
      </c>
      <c r="D428" s="73" t="s">
        <v>6928</v>
      </c>
      <c r="E428" s="130" t="s">
        <v>7629</v>
      </c>
      <c r="F428" s="73" t="s">
        <v>2253</v>
      </c>
      <c r="G428" s="169" t="s">
        <v>3090</v>
      </c>
      <c r="H428" s="287"/>
      <c r="I428" s="285"/>
      <c r="J428" s="97">
        <f t="shared" si="1"/>
        <v>46206</v>
      </c>
      <c r="K428" s="73">
        <f>'RESOLUCIONES 2022'!$C428-'RESOLUCIONES 2022'!$J428</f>
        <v>-1473</v>
      </c>
      <c r="L428" s="21"/>
      <c r="M428" s="21"/>
      <c r="N428" s="21"/>
      <c r="O428" s="21"/>
    </row>
    <row r="429" ht="15.75" customHeight="1">
      <c r="A429" s="73" t="s">
        <v>7852</v>
      </c>
      <c r="B429" s="349">
        <v>427.0</v>
      </c>
      <c r="C429" s="130">
        <v>44733.0</v>
      </c>
      <c r="D429" s="73" t="s">
        <v>2589</v>
      </c>
      <c r="E429" s="130" t="s">
        <v>8979</v>
      </c>
      <c r="F429" s="73" t="s">
        <v>1779</v>
      </c>
      <c r="G429" s="169" t="s">
        <v>8602</v>
      </c>
      <c r="H429" s="287"/>
      <c r="I429" s="285"/>
      <c r="J429" s="97">
        <f t="shared" si="1"/>
        <v>46206</v>
      </c>
      <c r="K429" s="73">
        <f>'RESOLUCIONES 2022'!$C429-'RESOLUCIONES 2022'!$J429</f>
        <v>-1473</v>
      </c>
      <c r="L429" s="21"/>
      <c r="M429" s="21"/>
      <c r="N429" s="21"/>
      <c r="O429" s="21"/>
    </row>
    <row r="430" ht="15.75" customHeight="1">
      <c r="A430" s="73" t="s">
        <v>7852</v>
      </c>
      <c r="B430" s="351">
        <v>428.0</v>
      </c>
      <c r="C430" s="130">
        <v>44734.0</v>
      </c>
      <c r="D430" s="73" t="s">
        <v>9392</v>
      </c>
      <c r="E430" s="130" t="s">
        <v>9393</v>
      </c>
      <c r="F430" s="73" t="s">
        <v>18</v>
      </c>
      <c r="G430" s="169" t="s">
        <v>9394</v>
      </c>
      <c r="H430" s="287"/>
      <c r="I430" s="285"/>
      <c r="J430" s="97">
        <f t="shared" si="1"/>
        <v>46206</v>
      </c>
      <c r="K430" s="73">
        <f>'RESOLUCIONES 2022'!$C430-'RESOLUCIONES 2022'!$J430</f>
        <v>-1472</v>
      </c>
      <c r="L430" s="21"/>
      <c r="M430" s="21"/>
      <c r="N430" s="21"/>
      <c r="O430" s="21"/>
    </row>
    <row r="431" ht="15.75" customHeight="1">
      <c r="A431" s="73" t="s">
        <v>7852</v>
      </c>
      <c r="B431" s="739">
        <v>429.0</v>
      </c>
      <c r="C431" s="130">
        <v>44734.0</v>
      </c>
      <c r="D431" s="73" t="s">
        <v>9382</v>
      </c>
      <c r="E431" s="130" t="s">
        <v>9383</v>
      </c>
      <c r="F431" s="73" t="s">
        <v>18</v>
      </c>
      <c r="G431" s="169" t="s">
        <v>9384</v>
      </c>
      <c r="H431" s="287"/>
      <c r="I431" s="285"/>
      <c r="J431" s="97">
        <f t="shared" si="1"/>
        <v>46206</v>
      </c>
      <c r="K431" s="73">
        <f>'RESOLUCIONES 2022'!$C431-'RESOLUCIONES 2022'!$J431</f>
        <v>-1472</v>
      </c>
      <c r="L431" s="21"/>
      <c r="M431" s="21"/>
      <c r="N431" s="21"/>
      <c r="O431" s="21"/>
    </row>
    <row r="432" ht="15.75" customHeight="1">
      <c r="A432" s="73" t="s">
        <v>7852</v>
      </c>
      <c r="B432" s="739">
        <v>430.0</v>
      </c>
      <c r="C432" s="130">
        <v>44734.0</v>
      </c>
      <c r="D432" s="73" t="s">
        <v>9385</v>
      </c>
      <c r="E432" s="130" t="s">
        <v>9386</v>
      </c>
      <c r="F432" s="73" t="s">
        <v>18</v>
      </c>
      <c r="G432" s="169" t="s">
        <v>9387</v>
      </c>
      <c r="H432" s="287"/>
      <c r="I432" s="285"/>
      <c r="J432" s="97">
        <f t="shared" si="1"/>
        <v>46206</v>
      </c>
      <c r="K432" s="73">
        <f>'RESOLUCIONES 2022'!$C432-'RESOLUCIONES 2022'!$J432</f>
        <v>-1472</v>
      </c>
      <c r="L432" s="21"/>
      <c r="M432" s="21"/>
      <c r="N432" s="21"/>
      <c r="O432" s="21"/>
    </row>
    <row r="433" ht="15.75" customHeight="1">
      <c r="A433" s="73" t="s">
        <v>7852</v>
      </c>
      <c r="B433" s="351">
        <v>431.0</v>
      </c>
      <c r="C433" s="130">
        <v>44734.0</v>
      </c>
      <c r="D433" s="73" t="s">
        <v>9388</v>
      </c>
      <c r="E433" s="130" t="s">
        <v>9389</v>
      </c>
      <c r="F433" s="73" t="s">
        <v>18</v>
      </c>
      <c r="G433" s="169" t="s">
        <v>9390</v>
      </c>
      <c r="H433" s="287"/>
      <c r="I433" s="285"/>
      <c r="J433" s="97">
        <f t="shared" si="1"/>
        <v>46206</v>
      </c>
      <c r="K433" s="73">
        <f>'RESOLUCIONES 2022'!$C433-'RESOLUCIONES 2022'!$J433</f>
        <v>-1472</v>
      </c>
      <c r="L433" s="21"/>
      <c r="M433" s="21"/>
      <c r="N433" s="21"/>
      <c r="O433" s="21"/>
    </row>
    <row r="434" ht="15.75" customHeight="1">
      <c r="A434" s="73" t="s">
        <v>7852</v>
      </c>
      <c r="B434" s="349">
        <v>432.0</v>
      </c>
      <c r="C434" s="130">
        <v>44734.0</v>
      </c>
      <c r="D434" s="73" t="s">
        <v>9395</v>
      </c>
      <c r="E434" s="130" t="s">
        <v>3768</v>
      </c>
      <c r="F434" s="73" t="s">
        <v>2923</v>
      </c>
      <c r="G434" s="169"/>
      <c r="H434" s="287"/>
      <c r="I434" s="285"/>
      <c r="J434" s="97">
        <f t="shared" si="1"/>
        <v>46206</v>
      </c>
      <c r="K434" s="73">
        <f>'RESOLUCIONES 2022'!$C434-'RESOLUCIONES 2022'!$J434</f>
        <v>-1472</v>
      </c>
      <c r="L434" s="21"/>
      <c r="M434" s="21"/>
      <c r="N434" s="21"/>
      <c r="O434" s="21"/>
    </row>
    <row r="435" ht="15.75" customHeight="1">
      <c r="A435" s="73" t="s">
        <v>7852</v>
      </c>
      <c r="B435" s="351">
        <v>433.0</v>
      </c>
      <c r="C435" s="130">
        <v>44734.0</v>
      </c>
      <c r="D435" s="73" t="s">
        <v>9010</v>
      </c>
      <c r="E435" s="130" t="s">
        <v>9011</v>
      </c>
      <c r="F435" s="73" t="s">
        <v>2923</v>
      </c>
      <c r="G435" s="169"/>
      <c r="H435" s="287"/>
      <c r="I435" s="285"/>
      <c r="J435" s="97">
        <f t="shared" si="1"/>
        <v>46206</v>
      </c>
      <c r="K435" s="73">
        <f>'RESOLUCIONES 2022'!$C435-'RESOLUCIONES 2022'!$J435</f>
        <v>-1472</v>
      </c>
      <c r="L435" s="21"/>
      <c r="M435" s="21"/>
      <c r="N435" s="21"/>
      <c r="O435" s="21"/>
    </row>
    <row r="436" ht="15.75" customHeight="1">
      <c r="A436" s="73" t="s">
        <v>7852</v>
      </c>
      <c r="B436" s="739">
        <v>434.0</v>
      </c>
      <c r="C436" s="130">
        <v>44734.0</v>
      </c>
      <c r="D436" s="73" t="s">
        <v>8972</v>
      </c>
      <c r="E436" s="130" t="s">
        <v>8138</v>
      </c>
      <c r="F436" s="73" t="s">
        <v>2923</v>
      </c>
      <c r="G436" s="169"/>
      <c r="H436" s="287"/>
      <c r="I436" s="285"/>
      <c r="J436" s="97">
        <f t="shared" si="1"/>
        <v>46206</v>
      </c>
      <c r="K436" s="73">
        <f>'RESOLUCIONES 2022'!$C436-'RESOLUCIONES 2022'!$J436</f>
        <v>-1472</v>
      </c>
      <c r="L436" s="21"/>
      <c r="M436" s="21"/>
      <c r="N436" s="21"/>
      <c r="O436" s="21"/>
    </row>
    <row r="437" ht="15.75" customHeight="1">
      <c r="A437" s="73" t="s">
        <v>7852</v>
      </c>
      <c r="B437" s="739">
        <v>435.0</v>
      </c>
      <c r="C437" s="130">
        <v>44734.0</v>
      </c>
      <c r="D437" s="73" t="s">
        <v>6824</v>
      </c>
      <c r="E437" s="130" t="s">
        <v>8378</v>
      </c>
      <c r="F437" s="73" t="s">
        <v>2923</v>
      </c>
      <c r="G437" s="169"/>
      <c r="H437" s="287"/>
      <c r="I437" s="285"/>
      <c r="J437" s="97">
        <f t="shared" si="1"/>
        <v>46206</v>
      </c>
      <c r="K437" s="73">
        <f>'RESOLUCIONES 2022'!$C437-'RESOLUCIONES 2022'!$J437</f>
        <v>-1472</v>
      </c>
      <c r="L437" s="21"/>
      <c r="M437" s="21"/>
      <c r="N437" s="21"/>
      <c r="O437" s="21"/>
    </row>
    <row r="438" ht="15.75" customHeight="1">
      <c r="A438" s="73" t="s">
        <v>7852</v>
      </c>
      <c r="B438" s="351">
        <v>436.0</v>
      </c>
      <c r="C438" s="130">
        <v>44734.0</v>
      </c>
      <c r="D438" s="73" t="s">
        <v>6503</v>
      </c>
      <c r="E438" s="130" t="s">
        <v>9381</v>
      </c>
      <c r="F438" s="73" t="s">
        <v>2923</v>
      </c>
      <c r="G438" s="169"/>
      <c r="H438" s="287"/>
      <c r="I438" s="285"/>
      <c r="J438" s="97">
        <f t="shared" si="1"/>
        <v>46206</v>
      </c>
      <c r="K438" s="73">
        <f>'RESOLUCIONES 2022'!$C438-'RESOLUCIONES 2022'!$J438</f>
        <v>-1472</v>
      </c>
      <c r="L438" s="21"/>
      <c r="M438" s="21"/>
      <c r="N438" s="21"/>
      <c r="O438" s="21"/>
    </row>
    <row r="439" ht="15.75" customHeight="1">
      <c r="A439" s="73" t="s">
        <v>7852</v>
      </c>
      <c r="B439" s="349">
        <v>437.0</v>
      </c>
      <c r="C439" s="130">
        <v>44734.0</v>
      </c>
      <c r="D439" s="73" t="s">
        <v>8822</v>
      </c>
      <c r="E439" s="130" t="s">
        <v>8823</v>
      </c>
      <c r="F439" s="73" t="s">
        <v>2923</v>
      </c>
      <c r="G439" s="169"/>
      <c r="H439" s="287"/>
      <c r="I439" s="285"/>
      <c r="J439" s="97">
        <f t="shared" si="1"/>
        <v>46206</v>
      </c>
      <c r="K439" s="73">
        <f>'RESOLUCIONES 2022'!$C439-'RESOLUCIONES 2022'!$J439</f>
        <v>-1472</v>
      </c>
      <c r="L439" s="21"/>
      <c r="M439" s="21"/>
      <c r="N439" s="21"/>
      <c r="O439" s="21"/>
    </row>
    <row r="440" ht="15.75" customHeight="1">
      <c r="A440" s="73" t="s">
        <v>7852</v>
      </c>
      <c r="B440" s="351">
        <v>438.0</v>
      </c>
      <c r="C440" s="130">
        <v>44734.0</v>
      </c>
      <c r="D440" s="73" t="s">
        <v>9391</v>
      </c>
      <c r="E440" s="130" t="s">
        <v>8821</v>
      </c>
      <c r="F440" s="73" t="s">
        <v>2923</v>
      </c>
      <c r="G440" s="169"/>
      <c r="H440" s="287"/>
      <c r="I440" s="285"/>
      <c r="J440" s="97">
        <f t="shared" si="1"/>
        <v>46206</v>
      </c>
      <c r="K440" s="73">
        <f>'RESOLUCIONES 2022'!$C440-'RESOLUCIONES 2022'!$J440</f>
        <v>-1472</v>
      </c>
      <c r="L440" s="21"/>
      <c r="M440" s="21"/>
      <c r="N440" s="21"/>
      <c r="O440" s="21"/>
    </row>
    <row r="441" ht="15.75" customHeight="1">
      <c r="A441" s="73" t="s">
        <v>7852</v>
      </c>
      <c r="B441" s="739">
        <v>439.0</v>
      </c>
      <c r="C441" s="130">
        <v>44735.0</v>
      </c>
      <c r="D441" s="73" t="s">
        <v>7585</v>
      </c>
      <c r="E441" s="130" t="s">
        <v>7586</v>
      </c>
      <c r="F441" s="73" t="s">
        <v>131</v>
      </c>
      <c r="G441" s="169"/>
      <c r="H441" s="287"/>
      <c r="I441" s="285"/>
      <c r="J441" s="97">
        <f t="shared" si="1"/>
        <v>46206</v>
      </c>
      <c r="K441" s="73">
        <f>'RESOLUCIONES 2022'!$C441-'RESOLUCIONES 2022'!$J441</f>
        <v>-1471</v>
      </c>
      <c r="L441" s="21"/>
      <c r="M441" s="21"/>
      <c r="N441" s="21"/>
      <c r="O441" s="21"/>
    </row>
    <row r="442" ht="15.75" customHeight="1">
      <c r="A442" s="73" t="s">
        <v>7852</v>
      </c>
      <c r="B442" s="351">
        <v>440.0</v>
      </c>
      <c r="C442" s="130">
        <v>44735.0</v>
      </c>
      <c r="D442" s="73" t="s">
        <v>4610</v>
      </c>
      <c r="E442" s="130" t="s">
        <v>8355</v>
      </c>
      <c r="F442" s="73" t="s">
        <v>2968</v>
      </c>
      <c r="G442" s="169"/>
      <c r="H442" s="287"/>
      <c r="I442" s="285"/>
      <c r="J442" s="97">
        <f t="shared" si="1"/>
        <v>46206</v>
      </c>
      <c r="K442" s="73">
        <f>'RESOLUCIONES 2022'!$C442-'RESOLUCIONES 2022'!$J442</f>
        <v>-1471</v>
      </c>
      <c r="L442" s="21"/>
      <c r="M442" s="21"/>
      <c r="N442" s="21"/>
      <c r="O442" s="21"/>
    </row>
    <row r="443" ht="15.75" customHeight="1">
      <c r="A443" s="73" t="s">
        <v>7852</v>
      </c>
      <c r="B443" s="739">
        <v>441.0</v>
      </c>
      <c r="C443" s="130">
        <v>44735.0</v>
      </c>
      <c r="D443" s="73" t="s">
        <v>3214</v>
      </c>
      <c r="E443" s="130" t="s">
        <v>8355</v>
      </c>
      <c r="F443" s="73" t="s">
        <v>131</v>
      </c>
      <c r="G443" s="169"/>
      <c r="H443" s="287"/>
      <c r="I443" s="285"/>
      <c r="J443" s="97">
        <f t="shared" si="1"/>
        <v>46206</v>
      </c>
      <c r="K443" s="73">
        <f>'RESOLUCIONES 2022'!$C443-'RESOLUCIONES 2022'!$J443</f>
        <v>-1471</v>
      </c>
      <c r="L443" s="21"/>
      <c r="M443" s="21"/>
      <c r="N443" s="21"/>
      <c r="O443" s="21"/>
    </row>
    <row r="444" ht="15.75" customHeight="1">
      <c r="A444" s="73" t="s">
        <v>7852</v>
      </c>
      <c r="B444" s="739">
        <v>442.0</v>
      </c>
      <c r="C444" s="130">
        <v>44735.0</v>
      </c>
      <c r="D444" s="73" t="s">
        <v>9396</v>
      </c>
      <c r="E444" s="130" t="s">
        <v>9397</v>
      </c>
      <c r="F444" s="73" t="s">
        <v>137</v>
      </c>
      <c r="G444" s="169"/>
      <c r="H444" s="287"/>
      <c r="I444" s="285"/>
      <c r="J444" s="97">
        <f t="shared" si="1"/>
        <v>46206</v>
      </c>
      <c r="K444" s="73">
        <f>'RESOLUCIONES 2022'!$C444-'RESOLUCIONES 2022'!$J444</f>
        <v>-1471</v>
      </c>
      <c r="L444" s="21"/>
      <c r="M444" s="21"/>
      <c r="N444" s="21"/>
      <c r="O444" s="21"/>
    </row>
    <row r="445" ht="15.75" customHeight="1">
      <c r="A445" s="73" t="s">
        <v>7852</v>
      </c>
      <c r="B445" s="351">
        <v>443.0</v>
      </c>
      <c r="C445" s="130">
        <v>44735.0</v>
      </c>
      <c r="D445" s="73" t="s">
        <v>2341</v>
      </c>
      <c r="E445" s="130" t="s">
        <v>7556</v>
      </c>
      <c r="F445" s="73" t="s">
        <v>1593</v>
      </c>
      <c r="G445" s="169"/>
      <c r="H445" s="287"/>
      <c r="I445" s="285"/>
      <c r="J445" s="97">
        <f t="shared" si="1"/>
        <v>46206</v>
      </c>
      <c r="K445" s="73">
        <f>'RESOLUCIONES 2022'!$C445-'RESOLUCIONES 2022'!$J445</f>
        <v>-1471</v>
      </c>
      <c r="L445" s="21"/>
      <c r="M445" s="21"/>
      <c r="N445" s="21"/>
      <c r="O445" s="21"/>
    </row>
    <row r="446" ht="15.75" customHeight="1">
      <c r="A446" s="73" t="s">
        <v>7852</v>
      </c>
      <c r="B446" s="349">
        <v>444.0</v>
      </c>
      <c r="C446" s="130">
        <v>44739.0</v>
      </c>
      <c r="D446" s="73" t="s">
        <v>9398</v>
      </c>
      <c r="E446" s="130" t="s">
        <v>9399</v>
      </c>
      <c r="F446" s="73" t="s">
        <v>8978</v>
      </c>
      <c r="G446" s="169" t="s">
        <v>7289</v>
      </c>
      <c r="H446" s="295" t="s">
        <v>9400</v>
      </c>
      <c r="I446" s="285"/>
      <c r="J446" s="97">
        <f t="shared" si="1"/>
        <v>46206</v>
      </c>
      <c r="K446" s="73">
        <f>'RESOLUCIONES 2022'!$C446-'RESOLUCIONES 2022'!$J446</f>
        <v>-1467</v>
      </c>
      <c r="L446" s="21"/>
      <c r="M446" s="21"/>
      <c r="N446" s="21"/>
      <c r="O446" s="21"/>
    </row>
    <row r="447" ht="15.75" customHeight="1">
      <c r="A447" s="73" t="s">
        <v>7852</v>
      </c>
      <c r="B447" s="351">
        <v>445.0</v>
      </c>
      <c r="C447" s="130">
        <v>44739.0</v>
      </c>
      <c r="D447" s="73" t="s">
        <v>8972</v>
      </c>
      <c r="E447" s="130" t="s">
        <v>8138</v>
      </c>
      <c r="F447" s="73" t="s">
        <v>6388</v>
      </c>
      <c r="G447" s="169"/>
      <c r="H447" s="287"/>
      <c r="I447" s="285"/>
      <c r="J447" s="97">
        <f t="shared" si="1"/>
        <v>46206</v>
      </c>
      <c r="K447" s="73">
        <f>'RESOLUCIONES 2022'!$C447-'RESOLUCIONES 2022'!$J447</f>
        <v>-1467</v>
      </c>
      <c r="L447" s="21"/>
      <c r="M447" s="21"/>
      <c r="N447" s="21"/>
      <c r="O447" s="21"/>
    </row>
    <row r="448" ht="15.75" customHeight="1">
      <c r="A448" s="73" t="s">
        <v>7852</v>
      </c>
      <c r="B448" s="739">
        <v>446.0</v>
      </c>
      <c r="C448" s="130">
        <v>44739.0</v>
      </c>
      <c r="D448" s="73" t="s">
        <v>7621</v>
      </c>
      <c r="E448" s="130" t="s">
        <v>9401</v>
      </c>
      <c r="F448" s="73" t="s">
        <v>6388</v>
      </c>
      <c r="G448" s="169"/>
      <c r="H448" s="287"/>
      <c r="I448" s="285"/>
      <c r="J448" s="97">
        <f t="shared" si="1"/>
        <v>46206</v>
      </c>
      <c r="K448" s="73">
        <f>'RESOLUCIONES 2022'!$C448-'RESOLUCIONES 2022'!$J448</f>
        <v>-1467</v>
      </c>
      <c r="L448" s="21"/>
      <c r="M448" s="21"/>
      <c r="N448" s="21"/>
      <c r="O448" s="21"/>
    </row>
    <row r="449" ht="15.75" customHeight="1">
      <c r="A449" s="73" t="s">
        <v>7852</v>
      </c>
      <c r="B449" s="351">
        <v>447.0</v>
      </c>
      <c r="C449" s="130">
        <v>44746.0</v>
      </c>
      <c r="D449" s="73" t="s">
        <v>5701</v>
      </c>
      <c r="E449" s="130" t="s">
        <v>6040</v>
      </c>
      <c r="F449" s="73" t="s">
        <v>2253</v>
      </c>
      <c r="G449" s="169" t="s">
        <v>9555</v>
      </c>
      <c r="H449" s="287"/>
      <c r="I449" s="285"/>
      <c r="J449" s="97">
        <f t="shared" si="1"/>
        <v>46206</v>
      </c>
      <c r="K449" s="73">
        <f>'RESOLUCIONES 2022'!$C449-'RESOLUCIONES 2022'!$J449</f>
        <v>-1460</v>
      </c>
      <c r="L449" s="21"/>
      <c r="M449" s="21"/>
      <c r="N449" s="21"/>
      <c r="O449" s="21"/>
    </row>
    <row r="450" ht="15.75" customHeight="1">
      <c r="A450" s="73" t="s">
        <v>7852</v>
      </c>
      <c r="B450" s="739">
        <v>448.0</v>
      </c>
      <c r="C450" s="130">
        <v>44746.0</v>
      </c>
      <c r="D450" s="73" t="s">
        <v>2593</v>
      </c>
      <c r="E450" s="130" t="s">
        <v>7890</v>
      </c>
      <c r="F450" s="73" t="s">
        <v>2253</v>
      </c>
      <c r="G450" s="169" t="s">
        <v>90</v>
      </c>
      <c r="H450" s="287"/>
      <c r="I450" s="285"/>
      <c r="J450" s="97">
        <f t="shared" si="1"/>
        <v>46206</v>
      </c>
      <c r="K450" s="73">
        <f>'RESOLUCIONES 2022'!$C450-'RESOLUCIONES 2022'!$J450</f>
        <v>-1460</v>
      </c>
      <c r="L450" s="21"/>
      <c r="M450" s="21"/>
      <c r="N450" s="21"/>
      <c r="O450" s="21"/>
    </row>
    <row r="451" ht="15.75" customHeight="1">
      <c r="A451" s="73" t="s">
        <v>7852</v>
      </c>
      <c r="B451" s="739">
        <v>449.0</v>
      </c>
      <c r="C451" s="130">
        <v>44746.0</v>
      </c>
      <c r="D451" s="73" t="s">
        <v>2438</v>
      </c>
      <c r="E451" s="130" t="s">
        <v>2439</v>
      </c>
      <c r="F451" s="73" t="s">
        <v>2253</v>
      </c>
      <c r="G451" s="169" t="s">
        <v>14577</v>
      </c>
      <c r="H451" s="287"/>
      <c r="I451" s="285"/>
      <c r="J451" s="97">
        <f t="shared" si="1"/>
        <v>46206</v>
      </c>
      <c r="K451" s="73">
        <f>'RESOLUCIONES 2022'!$C451-'RESOLUCIONES 2022'!$J451</f>
        <v>-1460</v>
      </c>
      <c r="L451" s="21"/>
      <c r="M451" s="21"/>
      <c r="N451" s="21"/>
      <c r="O451" s="21"/>
    </row>
    <row r="452" ht="15.75" customHeight="1">
      <c r="A452" s="73" t="s">
        <v>7852</v>
      </c>
      <c r="B452" s="351">
        <v>450.0</v>
      </c>
      <c r="C452" s="130">
        <v>44746.0</v>
      </c>
      <c r="D452" s="73" t="s">
        <v>3938</v>
      </c>
      <c r="E452" s="130" t="s">
        <v>3939</v>
      </c>
      <c r="F452" s="73" t="s">
        <v>2253</v>
      </c>
      <c r="G452" s="169" t="s">
        <v>90</v>
      </c>
      <c r="H452" s="287"/>
      <c r="I452" s="285"/>
      <c r="J452" s="97">
        <f t="shared" si="1"/>
        <v>46206</v>
      </c>
      <c r="K452" s="73">
        <f>'RESOLUCIONES 2022'!$C452-'RESOLUCIONES 2022'!$J452</f>
        <v>-1460</v>
      </c>
      <c r="L452" s="21"/>
      <c r="M452" s="21"/>
      <c r="N452" s="21"/>
      <c r="O452" s="21"/>
    </row>
    <row r="453" ht="15.75" customHeight="1">
      <c r="A453" s="73" t="s">
        <v>7852</v>
      </c>
      <c r="B453" s="349">
        <v>451.0</v>
      </c>
      <c r="C453" s="130">
        <v>44746.0</v>
      </c>
      <c r="D453" s="73" t="s">
        <v>9406</v>
      </c>
      <c r="E453" s="130" t="s">
        <v>9407</v>
      </c>
      <c r="F453" s="73" t="s">
        <v>18</v>
      </c>
      <c r="G453" s="169" t="s">
        <v>4673</v>
      </c>
      <c r="H453" s="287"/>
      <c r="I453" s="285"/>
      <c r="J453" s="97">
        <f t="shared" si="1"/>
        <v>46206</v>
      </c>
      <c r="K453" s="73">
        <f>'RESOLUCIONES 2022'!$C453-'RESOLUCIONES 2022'!$J453</f>
        <v>-1460</v>
      </c>
      <c r="L453" s="21"/>
      <c r="M453" s="21"/>
      <c r="N453" s="21"/>
      <c r="O453" s="21"/>
    </row>
    <row r="454" ht="15.75" customHeight="1">
      <c r="A454" s="73" t="s">
        <v>7852</v>
      </c>
      <c r="B454" s="351">
        <v>452.0</v>
      </c>
      <c r="C454" s="130">
        <v>44746.0</v>
      </c>
      <c r="D454" s="73" t="s">
        <v>9409</v>
      </c>
      <c r="E454" s="130" t="s">
        <v>9410</v>
      </c>
      <c r="F454" s="73" t="s">
        <v>18</v>
      </c>
      <c r="G454" s="169" t="s">
        <v>9411</v>
      </c>
      <c r="H454" s="287"/>
      <c r="I454" s="285"/>
      <c r="J454" s="97">
        <f t="shared" si="1"/>
        <v>46206</v>
      </c>
      <c r="K454" s="73">
        <f>'RESOLUCIONES 2022'!$C454-'RESOLUCIONES 2022'!$J454</f>
        <v>-1460</v>
      </c>
      <c r="L454" s="21"/>
      <c r="M454" s="21"/>
      <c r="N454" s="21"/>
      <c r="O454" s="21"/>
    </row>
    <row r="455" ht="15.75" customHeight="1">
      <c r="A455" s="73" t="s">
        <v>7852</v>
      </c>
      <c r="B455" s="739">
        <v>453.0</v>
      </c>
      <c r="C455" s="130">
        <v>44746.0</v>
      </c>
      <c r="D455" s="73" t="s">
        <v>9404</v>
      </c>
      <c r="E455" s="130" t="s">
        <v>9405</v>
      </c>
      <c r="F455" s="73" t="s">
        <v>18</v>
      </c>
      <c r="G455" s="169" t="s">
        <v>7324</v>
      </c>
      <c r="H455" s="287"/>
      <c r="I455" s="285"/>
      <c r="J455" s="97">
        <f t="shared" si="1"/>
        <v>46206</v>
      </c>
      <c r="K455" s="73">
        <f>'RESOLUCIONES 2022'!$C455-'RESOLUCIONES 2022'!$J455</f>
        <v>-1460</v>
      </c>
      <c r="L455" s="21"/>
      <c r="M455" s="21"/>
      <c r="N455" s="21"/>
      <c r="O455" s="21"/>
    </row>
    <row r="456" ht="15.75" customHeight="1">
      <c r="A456" s="73" t="s">
        <v>7852</v>
      </c>
      <c r="B456" s="351">
        <v>454.0</v>
      </c>
      <c r="C456" s="130">
        <v>44746.0</v>
      </c>
      <c r="D456" s="73" t="s">
        <v>9402</v>
      </c>
      <c r="E456" s="130" t="s">
        <v>9403</v>
      </c>
      <c r="F456" s="73" t="s">
        <v>18</v>
      </c>
      <c r="G456" s="169" t="s">
        <v>9140</v>
      </c>
      <c r="H456" s="287"/>
      <c r="I456" s="285"/>
      <c r="J456" s="97">
        <f t="shared" si="1"/>
        <v>46206</v>
      </c>
      <c r="K456" s="73">
        <f>'RESOLUCIONES 2022'!$C456-'RESOLUCIONES 2022'!$J456</f>
        <v>-1460</v>
      </c>
      <c r="L456" s="21"/>
      <c r="M456" s="21"/>
      <c r="N456" s="21"/>
      <c r="O456" s="21"/>
    </row>
    <row r="457" ht="15.75" customHeight="1">
      <c r="A457" s="73" t="s">
        <v>7852</v>
      </c>
      <c r="B457" s="739">
        <v>455.0</v>
      </c>
      <c r="C457" s="130">
        <v>44747.0</v>
      </c>
      <c r="D457" s="73" t="s">
        <v>9421</v>
      </c>
      <c r="E457" s="130" t="s">
        <v>9422</v>
      </c>
      <c r="F457" s="73" t="s">
        <v>1725</v>
      </c>
      <c r="G457" s="169"/>
      <c r="H457" s="287"/>
      <c r="I457" s="285"/>
      <c r="J457" s="97">
        <f t="shared" si="1"/>
        <v>46206</v>
      </c>
      <c r="K457" s="73">
        <f>'RESOLUCIONES 2022'!$C457-'RESOLUCIONES 2022'!$J457</f>
        <v>-1459</v>
      </c>
      <c r="L457" s="21"/>
      <c r="M457" s="21"/>
      <c r="N457" s="21"/>
      <c r="O457" s="21"/>
    </row>
    <row r="458" ht="15.75" customHeight="1">
      <c r="A458" s="73" t="s">
        <v>7852</v>
      </c>
      <c r="B458" s="739">
        <v>456.0</v>
      </c>
      <c r="C458" s="130">
        <v>44747.0</v>
      </c>
      <c r="D458" s="73" t="s">
        <v>9414</v>
      </c>
      <c r="E458" s="130" t="s">
        <v>9415</v>
      </c>
      <c r="F458" s="73" t="s">
        <v>1725</v>
      </c>
      <c r="G458" s="169"/>
      <c r="H458" s="287"/>
      <c r="I458" s="285"/>
      <c r="J458" s="97">
        <f t="shared" si="1"/>
        <v>46206</v>
      </c>
      <c r="K458" s="73">
        <f>'RESOLUCIONES 2022'!$C458-'RESOLUCIONES 2022'!$J458</f>
        <v>-1459</v>
      </c>
      <c r="L458" s="21"/>
      <c r="M458" s="21"/>
      <c r="N458" s="21"/>
      <c r="O458" s="21"/>
    </row>
    <row r="459" ht="15.75" customHeight="1">
      <c r="A459" s="73" t="s">
        <v>7852</v>
      </c>
      <c r="B459" s="351">
        <v>457.0</v>
      </c>
      <c r="C459" s="130">
        <v>44747.0</v>
      </c>
      <c r="D459" s="73" t="s">
        <v>9268</v>
      </c>
      <c r="E459" s="130" t="s">
        <v>9419</v>
      </c>
      <c r="F459" s="73" t="s">
        <v>1725</v>
      </c>
      <c r="G459" s="169"/>
      <c r="H459" s="287"/>
      <c r="I459" s="285"/>
      <c r="J459" s="97">
        <f t="shared" si="1"/>
        <v>46206</v>
      </c>
      <c r="K459" s="73">
        <f>'RESOLUCIONES 2022'!$C459-'RESOLUCIONES 2022'!$J459</f>
        <v>-1459</v>
      </c>
      <c r="L459" s="21"/>
      <c r="M459" s="21"/>
      <c r="N459" s="21"/>
      <c r="O459" s="21"/>
    </row>
    <row r="460" ht="15.75" customHeight="1">
      <c r="A460" s="73" t="s">
        <v>7852</v>
      </c>
      <c r="B460" s="349">
        <v>458.0</v>
      </c>
      <c r="C460" s="130">
        <v>44747.0</v>
      </c>
      <c r="D460" s="73" t="s">
        <v>9416</v>
      </c>
      <c r="E460" s="130" t="s">
        <v>9417</v>
      </c>
      <c r="F460" s="73" t="s">
        <v>1725</v>
      </c>
      <c r="G460" s="169"/>
      <c r="H460" s="287"/>
      <c r="I460" s="285"/>
      <c r="J460" s="97">
        <f t="shared" si="1"/>
        <v>46206</v>
      </c>
      <c r="K460" s="73">
        <f>'RESOLUCIONES 2022'!$C460-'RESOLUCIONES 2022'!$J460</f>
        <v>-1459</v>
      </c>
      <c r="L460" s="21"/>
      <c r="M460" s="21"/>
      <c r="N460" s="21"/>
      <c r="O460" s="21"/>
    </row>
    <row r="461" ht="15.75" customHeight="1">
      <c r="A461" s="73" t="s">
        <v>7852</v>
      </c>
      <c r="B461" s="351">
        <v>459.0</v>
      </c>
      <c r="C461" s="130">
        <v>44747.0</v>
      </c>
      <c r="D461" s="73" t="s">
        <v>9270</v>
      </c>
      <c r="E461" s="130" t="s">
        <v>9420</v>
      </c>
      <c r="F461" s="73" t="s">
        <v>1725</v>
      </c>
      <c r="G461" s="169"/>
      <c r="H461" s="287"/>
      <c r="I461" s="285"/>
      <c r="J461" s="97">
        <f t="shared" si="1"/>
        <v>46206</v>
      </c>
      <c r="K461" s="73">
        <f>'RESOLUCIONES 2022'!$C461-'RESOLUCIONES 2022'!$J461</f>
        <v>-1459</v>
      </c>
      <c r="L461" s="21"/>
      <c r="M461" s="21"/>
      <c r="N461" s="21"/>
      <c r="O461" s="21"/>
    </row>
    <row r="462" ht="15.75" customHeight="1">
      <c r="A462" s="73" t="s">
        <v>7852</v>
      </c>
      <c r="B462" s="739">
        <v>460.0</v>
      </c>
      <c r="C462" s="130">
        <v>44747.0</v>
      </c>
      <c r="D462" s="73" t="s">
        <v>8649</v>
      </c>
      <c r="E462" s="130" t="s">
        <v>8650</v>
      </c>
      <c r="F462" s="73" t="s">
        <v>2751</v>
      </c>
      <c r="G462" s="169"/>
      <c r="H462" s="287"/>
      <c r="I462" s="285"/>
      <c r="J462" s="97">
        <f t="shared" si="1"/>
        <v>46206</v>
      </c>
      <c r="K462" s="73">
        <f>'RESOLUCIONES 2022'!$C462-'RESOLUCIONES 2022'!$J462</f>
        <v>-1459</v>
      </c>
      <c r="L462" s="21"/>
      <c r="M462" s="21"/>
      <c r="N462" s="21"/>
      <c r="O462" s="21"/>
    </row>
    <row r="463" ht="15.75" customHeight="1">
      <c r="A463" s="73" t="s">
        <v>7852</v>
      </c>
      <c r="B463" s="351">
        <v>461.0</v>
      </c>
      <c r="C463" s="130">
        <v>44747.0</v>
      </c>
      <c r="D463" s="73" t="s">
        <v>9412</v>
      </c>
      <c r="E463" s="130" t="s">
        <v>9413</v>
      </c>
      <c r="F463" s="73" t="s">
        <v>1725</v>
      </c>
      <c r="G463" s="169"/>
      <c r="H463" s="287"/>
      <c r="I463" s="285"/>
      <c r="J463" s="97">
        <f t="shared" si="1"/>
        <v>46206</v>
      </c>
      <c r="K463" s="73">
        <f>'RESOLUCIONES 2022'!$C463-'RESOLUCIONES 2022'!$J463</f>
        <v>-1459</v>
      </c>
      <c r="L463" s="21"/>
      <c r="M463" s="21"/>
      <c r="N463" s="21"/>
      <c r="O463" s="21"/>
    </row>
    <row r="464" ht="15.75" customHeight="1">
      <c r="A464" s="73" t="s">
        <v>7852</v>
      </c>
      <c r="B464" s="739">
        <v>462.0</v>
      </c>
      <c r="C464" s="130">
        <v>44747.0</v>
      </c>
      <c r="D464" s="73" t="s">
        <v>1667</v>
      </c>
      <c r="E464" s="130" t="s">
        <v>9418</v>
      </c>
      <c r="F464" s="73" t="s">
        <v>1725</v>
      </c>
      <c r="G464" s="169"/>
      <c r="H464" s="287"/>
      <c r="I464" s="285"/>
      <c r="J464" s="97">
        <f t="shared" si="1"/>
        <v>46206</v>
      </c>
      <c r="K464" s="73">
        <f>'RESOLUCIONES 2022'!$C464-'RESOLUCIONES 2022'!$J464</f>
        <v>-1459</v>
      </c>
      <c r="L464" s="21"/>
      <c r="M464" s="21"/>
      <c r="N464" s="21"/>
      <c r="O464" s="21"/>
    </row>
    <row r="465" ht="15.75" customHeight="1">
      <c r="A465" s="73" t="s">
        <v>7852</v>
      </c>
      <c r="B465" s="739">
        <v>463.0</v>
      </c>
      <c r="C465" s="130">
        <v>44748.0</v>
      </c>
      <c r="D465" s="73" t="s">
        <v>4673</v>
      </c>
      <c r="E465" s="130" t="s">
        <v>8375</v>
      </c>
      <c r="F465" s="73" t="s">
        <v>6388</v>
      </c>
      <c r="G465" s="169"/>
      <c r="H465" s="287"/>
      <c r="I465" s="285"/>
      <c r="J465" s="97">
        <f t="shared" si="1"/>
        <v>46206</v>
      </c>
      <c r="K465" s="73">
        <f>'RESOLUCIONES 2022'!$C465-'RESOLUCIONES 2022'!$J465</f>
        <v>-1458</v>
      </c>
      <c r="L465" s="21"/>
      <c r="M465" s="21"/>
      <c r="N465" s="21"/>
      <c r="O465" s="21"/>
    </row>
    <row r="466" ht="15.75" customHeight="1">
      <c r="A466" s="73" t="s">
        <v>7852</v>
      </c>
      <c r="B466" s="351">
        <v>464.0</v>
      </c>
      <c r="C466" s="130">
        <v>44753.0</v>
      </c>
      <c r="D466" s="73" t="s">
        <v>8369</v>
      </c>
      <c r="E466" s="130" t="s">
        <v>9423</v>
      </c>
      <c r="F466" s="73" t="s">
        <v>6388</v>
      </c>
      <c r="G466" s="169"/>
      <c r="H466" s="287"/>
      <c r="I466" s="285"/>
      <c r="J466" s="97">
        <f t="shared" si="1"/>
        <v>46206</v>
      </c>
      <c r="K466" s="73">
        <f>'RESOLUCIONES 2022'!$C466-'RESOLUCIONES 2022'!$J466</f>
        <v>-1453</v>
      </c>
      <c r="L466" s="21"/>
      <c r="M466" s="21"/>
      <c r="N466" s="21"/>
      <c r="O466" s="21"/>
    </row>
    <row r="467" ht="15.75" customHeight="1">
      <c r="A467" s="73" t="s">
        <v>7852</v>
      </c>
      <c r="B467" s="349">
        <v>465.0</v>
      </c>
      <c r="C467" s="130">
        <v>44753.0</v>
      </c>
      <c r="D467" s="73" t="s">
        <v>8184</v>
      </c>
      <c r="E467" s="130" t="s">
        <v>8185</v>
      </c>
      <c r="F467" s="73" t="s">
        <v>6388</v>
      </c>
      <c r="G467" s="169"/>
      <c r="H467" s="287"/>
      <c r="I467" s="285"/>
      <c r="J467" s="97">
        <f t="shared" si="1"/>
        <v>46206</v>
      </c>
      <c r="K467" s="73">
        <f>'RESOLUCIONES 2022'!$C467-'RESOLUCIONES 2022'!$J467</f>
        <v>-1453</v>
      </c>
      <c r="L467" s="21"/>
      <c r="M467" s="21"/>
      <c r="N467" s="21"/>
      <c r="O467" s="21"/>
    </row>
    <row r="468" ht="15.75" customHeight="1">
      <c r="A468" s="73" t="s">
        <v>7852</v>
      </c>
      <c r="B468" s="351">
        <v>466.0</v>
      </c>
      <c r="C468" s="130">
        <v>44753.0</v>
      </c>
      <c r="D468" s="73" t="s">
        <v>7480</v>
      </c>
      <c r="E468" s="130" t="s">
        <v>7481</v>
      </c>
      <c r="F468" s="73" t="s">
        <v>2923</v>
      </c>
      <c r="G468" s="169"/>
      <c r="H468" s="287"/>
      <c r="I468" s="285"/>
      <c r="J468" s="97">
        <f t="shared" si="1"/>
        <v>46206</v>
      </c>
      <c r="K468" s="73">
        <f>'RESOLUCIONES 2022'!$C468-'RESOLUCIONES 2022'!$J468</f>
        <v>-1453</v>
      </c>
      <c r="L468" s="21"/>
      <c r="M468" s="21"/>
      <c r="N468" s="21"/>
      <c r="O468" s="21"/>
    </row>
    <row r="469" ht="15.75" customHeight="1">
      <c r="A469" s="73" t="s">
        <v>7852</v>
      </c>
      <c r="B469" s="739">
        <v>467.0</v>
      </c>
      <c r="C469" s="130">
        <v>44753.0</v>
      </c>
      <c r="D469" s="73" t="s">
        <v>5892</v>
      </c>
      <c r="E469" s="130" t="s">
        <v>8976</v>
      </c>
      <c r="F469" s="73" t="s">
        <v>2923</v>
      </c>
      <c r="G469" s="169"/>
      <c r="H469" s="287"/>
      <c r="I469" s="285"/>
      <c r="J469" s="97">
        <f t="shared" si="1"/>
        <v>46206</v>
      </c>
      <c r="K469" s="73">
        <f>'RESOLUCIONES 2022'!$C469-'RESOLUCIONES 2022'!$J469</f>
        <v>-1453</v>
      </c>
      <c r="L469" s="21"/>
      <c r="M469" s="21"/>
      <c r="N469" s="21"/>
      <c r="O469" s="21"/>
    </row>
    <row r="470" ht="15.75" customHeight="1">
      <c r="A470" s="73" t="s">
        <v>7852</v>
      </c>
      <c r="B470" s="351">
        <v>468.0</v>
      </c>
      <c r="C470" s="130">
        <v>44753.0</v>
      </c>
      <c r="D470" s="73" t="s">
        <v>9424</v>
      </c>
      <c r="E470" s="130" t="s">
        <v>9311</v>
      </c>
      <c r="F470" s="73" t="s">
        <v>2923</v>
      </c>
      <c r="G470" s="169"/>
      <c r="H470" s="287"/>
      <c r="I470" s="285"/>
      <c r="J470" s="97">
        <f t="shared" si="1"/>
        <v>46206</v>
      </c>
      <c r="K470" s="73">
        <f>'RESOLUCIONES 2022'!$C470-'RESOLUCIONES 2022'!$J470</f>
        <v>-1453</v>
      </c>
      <c r="L470" s="21"/>
      <c r="M470" s="21"/>
      <c r="N470" s="21"/>
      <c r="O470" s="21"/>
    </row>
    <row r="471" ht="15.75" customHeight="1">
      <c r="A471" s="73" t="s">
        <v>7852</v>
      </c>
      <c r="B471" s="739">
        <v>469.0</v>
      </c>
      <c r="C471" s="130">
        <v>44755.0</v>
      </c>
      <c r="D471" s="73" t="s">
        <v>4673</v>
      </c>
      <c r="E471" s="130" t="s">
        <v>9425</v>
      </c>
      <c r="F471" s="73" t="s">
        <v>131</v>
      </c>
      <c r="G471" s="169"/>
      <c r="H471" s="287"/>
      <c r="I471" s="285"/>
      <c r="J471" s="97">
        <f t="shared" si="1"/>
        <v>46206</v>
      </c>
      <c r="K471" s="73">
        <f>'RESOLUCIONES 2022'!$C471-'RESOLUCIONES 2022'!$J471</f>
        <v>-1451</v>
      </c>
      <c r="L471" s="21"/>
      <c r="M471" s="21"/>
      <c r="N471" s="21"/>
      <c r="O471" s="21"/>
    </row>
    <row r="472" ht="15.75" customHeight="1">
      <c r="A472" s="73" t="s">
        <v>7852</v>
      </c>
      <c r="B472" s="739">
        <v>470.0</v>
      </c>
      <c r="C472" s="130">
        <v>44755.0</v>
      </c>
      <c r="D472" s="73" t="s">
        <v>8187</v>
      </c>
      <c r="E472" s="130" t="s">
        <v>8107</v>
      </c>
      <c r="F472" s="73" t="s">
        <v>131</v>
      </c>
      <c r="G472" s="169"/>
      <c r="H472" s="287"/>
      <c r="I472" s="285"/>
      <c r="J472" s="97">
        <f t="shared" si="1"/>
        <v>46206</v>
      </c>
      <c r="K472" s="73">
        <f>'RESOLUCIONES 2022'!$C472-'RESOLUCIONES 2022'!$J472</f>
        <v>-1451</v>
      </c>
      <c r="L472" s="21"/>
      <c r="M472" s="21"/>
      <c r="N472" s="21"/>
      <c r="O472" s="21"/>
    </row>
    <row r="473" ht="15.75" customHeight="1">
      <c r="A473" s="73" t="s">
        <v>7852</v>
      </c>
      <c r="B473" s="351">
        <v>471.0</v>
      </c>
      <c r="C473" s="130">
        <v>44755.0</v>
      </c>
      <c r="D473" s="73" t="s">
        <v>4857</v>
      </c>
      <c r="E473" s="130" t="s">
        <v>8914</v>
      </c>
      <c r="F473" s="73" t="s">
        <v>131</v>
      </c>
      <c r="G473" s="169"/>
      <c r="H473" s="287"/>
      <c r="I473" s="285"/>
      <c r="J473" s="97">
        <f t="shared" si="1"/>
        <v>46206</v>
      </c>
      <c r="K473" s="73">
        <f>'RESOLUCIONES 2022'!$C473-'RESOLUCIONES 2022'!$J473</f>
        <v>-1451</v>
      </c>
      <c r="L473" s="21"/>
      <c r="M473" s="21"/>
      <c r="N473" s="21"/>
      <c r="O473" s="21"/>
    </row>
    <row r="474" ht="15.75" customHeight="1">
      <c r="A474" s="73" t="s">
        <v>7852</v>
      </c>
      <c r="B474" s="349">
        <v>472.0</v>
      </c>
      <c r="C474" s="130">
        <v>44755.0</v>
      </c>
      <c r="D474" s="73" t="s">
        <v>7313</v>
      </c>
      <c r="E474" s="130" t="s">
        <v>7474</v>
      </c>
      <c r="F474" s="73" t="s">
        <v>131</v>
      </c>
      <c r="G474" s="169"/>
      <c r="H474" s="287"/>
      <c r="I474" s="285"/>
      <c r="J474" s="97">
        <f t="shared" si="1"/>
        <v>46206</v>
      </c>
      <c r="K474" s="73">
        <f>'RESOLUCIONES 2022'!$C474-'RESOLUCIONES 2022'!$J474</f>
        <v>-1451</v>
      </c>
      <c r="L474" s="21"/>
      <c r="M474" s="21"/>
      <c r="N474" s="21"/>
      <c r="O474" s="21"/>
    </row>
    <row r="475" ht="15.75" customHeight="1">
      <c r="A475" s="73" t="s">
        <v>7852</v>
      </c>
      <c r="B475" s="351">
        <v>473.0</v>
      </c>
      <c r="C475" s="130">
        <v>44755.0</v>
      </c>
      <c r="D475" s="73" t="s">
        <v>5523</v>
      </c>
      <c r="E475" s="130" t="s">
        <v>5953</v>
      </c>
      <c r="F475" s="73" t="s">
        <v>131</v>
      </c>
      <c r="G475" s="169"/>
      <c r="H475" s="287"/>
      <c r="I475" s="285"/>
      <c r="J475" s="97">
        <f t="shared" si="1"/>
        <v>46206</v>
      </c>
      <c r="K475" s="73">
        <f>'RESOLUCIONES 2022'!$C475-'RESOLUCIONES 2022'!$J475</f>
        <v>-1451</v>
      </c>
      <c r="L475" s="21"/>
      <c r="M475" s="21"/>
      <c r="N475" s="21"/>
      <c r="O475" s="21"/>
    </row>
    <row r="476" ht="15.75" customHeight="1">
      <c r="A476" s="73" t="s">
        <v>7852</v>
      </c>
      <c r="B476" s="739">
        <v>474.0</v>
      </c>
      <c r="C476" s="130">
        <v>44755.0</v>
      </c>
      <c r="D476" s="73" t="s">
        <v>7621</v>
      </c>
      <c r="E476" s="130" t="s">
        <v>2894</v>
      </c>
      <c r="F476" s="73" t="s">
        <v>131</v>
      </c>
      <c r="G476" s="169"/>
      <c r="H476" s="287"/>
      <c r="I476" s="285"/>
      <c r="J476" s="97">
        <f t="shared" si="1"/>
        <v>46206</v>
      </c>
      <c r="K476" s="73">
        <f>'RESOLUCIONES 2022'!$C476-'RESOLUCIONES 2022'!$J476</f>
        <v>-1451</v>
      </c>
      <c r="L476" s="21"/>
      <c r="M476" s="21"/>
      <c r="N476" s="21"/>
      <c r="O476" s="21"/>
    </row>
    <row r="477" ht="15.75" customHeight="1">
      <c r="A477" s="73" t="s">
        <v>7852</v>
      </c>
      <c r="B477" s="351">
        <v>475.0</v>
      </c>
      <c r="C477" s="130">
        <v>44755.0</v>
      </c>
      <c r="D477" s="73" t="s">
        <v>1554</v>
      </c>
      <c r="E477" s="130" t="s">
        <v>8365</v>
      </c>
      <c r="F477" s="73" t="s">
        <v>131</v>
      </c>
      <c r="G477" s="169"/>
      <c r="H477" s="287"/>
      <c r="I477" s="285"/>
      <c r="J477" s="97">
        <f t="shared" si="1"/>
        <v>46206</v>
      </c>
      <c r="K477" s="73">
        <f>'RESOLUCIONES 2022'!$C477-'RESOLUCIONES 2022'!$J477</f>
        <v>-1451</v>
      </c>
      <c r="L477" s="21"/>
      <c r="M477" s="21"/>
      <c r="N477" s="21"/>
      <c r="O477" s="21"/>
    </row>
    <row r="478" ht="15.75" customHeight="1">
      <c r="A478" s="73" t="s">
        <v>7852</v>
      </c>
      <c r="B478" s="739">
        <v>476.0</v>
      </c>
      <c r="C478" s="130">
        <v>44755.0</v>
      </c>
      <c r="D478" s="73" t="s">
        <v>9426</v>
      </c>
      <c r="E478" s="130" t="s">
        <v>9399</v>
      </c>
      <c r="F478" s="73" t="s">
        <v>1313</v>
      </c>
      <c r="G478" s="169" t="s">
        <v>7289</v>
      </c>
      <c r="H478" s="287"/>
      <c r="I478" s="285"/>
      <c r="J478" s="97">
        <f t="shared" si="1"/>
        <v>46206</v>
      </c>
      <c r="K478" s="73">
        <f>'RESOLUCIONES 2022'!$C478-'RESOLUCIONES 2022'!$J478</f>
        <v>-1451</v>
      </c>
      <c r="L478" s="21"/>
      <c r="M478" s="21"/>
      <c r="N478" s="21"/>
      <c r="O478" s="21"/>
    </row>
    <row r="479" ht="15.75" customHeight="1">
      <c r="A479" s="73" t="s">
        <v>7852</v>
      </c>
      <c r="B479" s="739">
        <v>477.0</v>
      </c>
      <c r="C479" s="130">
        <v>44756.0</v>
      </c>
      <c r="D479" s="73" t="s">
        <v>4588</v>
      </c>
      <c r="E479" s="130" t="s">
        <v>9428</v>
      </c>
      <c r="F479" s="73" t="s">
        <v>6388</v>
      </c>
      <c r="G479" s="169"/>
      <c r="H479" s="287"/>
      <c r="I479" s="285"/>
      <c r="J479" s="97">
        <f t="shared" si="1"/>
        <v>46206</v>
      </c>
      <c r="K479" s="73">
        <f>'RESOLUCIONES 2022'!$C479-'RESOLUCIONES 2022'!$J479</f>
        <v>-1450</v>
      </c>
      <c r="L479" s="21"/>
      <c r="M479" s="21"/>
      <c r="N479" s="21"/>
      <c r="O479" s="21"/>
    </row>
    <row r="480" ht="15.75" customHeight="1">
      <c r="A480" s="73" t="s">
        <v>7852</v>
      </c>
      <c r="B480" s="351">
        <v>478.0</v>
      </c>
      <c r="C480" s="130">
        <v>44756.0</v>
      </c>
      <c r="D480" s="73" t="s">
        <v>3213</v>
      </c>
      <c r="E480" s="130" t="s">
        <v>7959</v>
      </c>
      <c r="F480" s="73" t="s">
        <v>6388</v>
      </c>
      <c r="G480" s="169"/>
      <c r="H480" s="287"/>
      <c r="I480" s="285"/>
      <c r="J480" s="97">
        <f t="shared" si="1"/>
        <v>46206</v>
      </c>
      <c r="K480" s="73">
        <f>'RESOLUCIONES 2022'!$C480-'RESOLUCIONES 2022'!$J480</f>
        <v>-1450</v>
      </c>
      <c r="L480" s="21"/>
      <c r="M480" s="21"/>
      <c r="N480" s="21"/>
      <c r="O480" s="21"/>
    </row>
    <row r="481" ht="15.75" customHeight="1">
      <c r="A481" s="73" t="s">
        <v>7852</v>
      </c>
      <c r="B481" s="349">
        <v>479.0</v>
      </c>
      <c r="C481" s="130">
        <v>44756.0</v>
      </c>
      <c r="D481" s="73" t="s">
        <v>8072</v>
      </c>
      <c r="E481" s="130" t="s">
        <v>9427</v>
      </c>
      <c r="F481" s="73" t="s">
        <v>6388</v>
      </c>
      <c r="G481" s="169"/>
      <c r="H481" s="287"/>
      <c r="I481" s="285"/>
      <c r="J481" s="97">
        <f t="shared" si="1"/>
        <v>46206</v>
      </c>
      <c r="K481" s="73">
        <f>'RESOLUCIONES 2022'!$C481-'RESOLUCIONES 2022'!$J481</f>
        <v>-1450</v>
      </c>
      <c r="L481" s="21"/>
      <c r="M481" s="21"/>
      <c r="N481" s="21"/>
      <c r="O481" s="21"/>
    </row>
    <row r="482" ht="15.75" customHeight="1">
      <c r="A482" s="73" t="s">
        <v>7852</v>
      </c>
      <c r="B482" s="351">
        <v>480.0</v>
      </c>
      <c r="C482" s="130">
        <v>44756.0</v>
      </c>
      <c r="D482" s="73" t="s">
        <v>4177</v>
      </c>
      <c r="E482" s="130" t="s">
        <v>9025</v>
      </c>
      <c r="F482" s="73" t="s">
        <v>6388</v>
      </c>
      <c r="G482" s="169"/>
      <c r="H482" s="287"/>
      <c r="I482" s="285"/>
      <c r="J482" s="97">
        <f t="shared" si="1"/>
        <v>46206</v>
      </c>
      <c r="K482" s="73">
        <f>'RESOLUCIONES 2022'!$C482-'RESOLUCIONES 2022'!$J482</f>
        <v>-1450</v>
      </c>
      <c r="L482" s="21"/>
      <c r="M482" s="21"/>
      <c r="N482" s="21"/>
      <c r="O482" s="21"/>
    </row>
    <row r="483" ht="15.75" customHeight="1">
      <c r="A483" s="73" t="s">
        <v>7852</v>
      </c>
      <c r="B483" s="739">
        <v>481.0</v>
      </c>
      <c r="C483" s="130">
        <v>44756.0</v>
      </c>
      <c r="D483" s="73" t="s">
        <v>4959</v>
      </c>
      <c r="E483" s="130" t="s">
        <v>7683</v>
      </c>
      <c r="F483" s="73" t="s">
        <v>2253</v>
      </c>
      <c r="G483" s="169" t="s">
        <v>90</v>
      </c>
      <c r="H483" s="287"/>
      <c r="I483" s="285"/>
      <c r="J483" s="97">
        <f t="shared" si="1"/>
        <v>46206</v>
      </c>
      <c r="K483" s="73">
        <f>'RESOLUCIONES 2022'!$C483-'RESOLUCIONES 2022'!$J483</f>
        <v>-1450</v>
      </c>
      <c r="L483" s="21"/>
      <c r="M483" s="21"/>
      <c r="N483" s="21"/>
      <c r="O483" s="21"/>
    </row>
    <row r="484" ht="15.75" customHeight="1">
      <c r="A484" s="73" t="s">
        <v>7852</v>
      </c>
      <c r="B484" s="739">
        <v>482.0</v>
      </c>
      <c r="C484" s="130">
        <v>44774.0</v>
      </c>
      <c r="D484" s="73" t="s">
        <v>6800</v>
      </c>
      <c r="E484" s="130" t="s">
        <v>9433</v>
      </c>
      <c r="F484" s="73" t="s">
        <v>18</v>
      </c>
      <c r="G484" s="169" t="s">
        <v>3754</v>
      </c>
      <c r="H484" s="287"/>
      <c r="I484" s="285"/>
      <c r="J484" s="97">
        <f t="shared" si="1"/>
        <v>46206</v>
      </c>
      <c r="K484" s="73">
        <f>'RESOLUCIONES 2022'!$C484-'RESOLUCIONES 2022'!$J484</f>
        <v>-1432</v>
      </c>
      <c r="L484" s="21"/>
      <c r="M484" s="21"/>
      <c r="N484" s="21"/>
      <c r="O484" s="21"/>
    </row>
    <row r="485" ht="15.75" customHeight="1">
      <c r="A485" s="73" t="s">
        <v>7852</v>
      </c>
      <c r="B485" s="351">
        <v>483.0</v>
      </c>
      <c r="C485" s="130">
        <v>44774.0</v>
      </c>
      <c r="D485" s="73" t="s">
        <v>9232</v>
      </c>
      <c r="E485" s="130" t="s">
        <v>9447</v>
      </c>
      <c r="F485" s="73" t="s">
        <v>18</v>
      </c>
      <c r="G485" s="169" t="s">
        <v>5150</v>
      </c>
      <c r="H485" s="287"/>
      <c r="I485" s="285"/>
      <c r="J485" s="97">
        <f t="shared" si="1"/>
        <v>46206</v>
      </c>
      <c r="K485" s="73">
        <f>'RESOLUCIONES 2022'!$C485-'RESOLUCIONES 2022'!$J485</f>
        <v>-1432</v>
      </c>
      <c r="L485" s="21"/>
      <c r="M485" s="21"/>
      <c r="N485" s="21"/>
      <c r="O485" s="21"/>
    </row>
    <row r="486" ht="15.75" customHeight="1">
      <c r="A486" s="73" t="s">
        <v>7852</v>
      </c>
      <c r="B486" s="349">
        <v>484.0</v>
      </c>
      <c r="C486" s="130">
        <v>44774.0</v>
      </c>
      <c r="D486" s="73" t="s">
        <v>9459</v>
      </c>
      <c r="E486" s="130" t="s">
        <v>9460</v>
      </c>
      <c r="F486" s="73" t="s">
        <v>18</v>
      </c>
      <c r="G486" s="169" t="s">
        <v>1224</v>
      </c>
      <c r="H486" s="287"/>
      <c r="I486" s="285"/>
      <c r="J486" s="97">
        <f t="shared" si="1"/>
        <v>46206</v>
      </c>
      <c r="K486" s="73">
        <f>'RESOLUCIONES 2022'!$C486-'RESOLUCIONES 2022'!$J486</f>
        <v>-1432</v>
      </c>
      <c r="L486" s="21"/>
      <c r="M486" s="21"/>
      <c r="N486" s="21"/>
      <c r="O486" s="21"/>
    </row>
    <row r="487" ht="15.75" customHeight="1">
      <c r="A487" s="73" t="s">
        <v>7852</v>
      </c>
      <c r="B487" s="351">
        <v>485.0</v>
      </c>
      <c r="C487" s="130">
        <v>44774.0</v>
      </c>
      <c r="D487" s="73" t="s">
        <v>9435</v>
      </c>
      <c r="E487" s="130" t="s">
        <v>9436</v>
      </c>
      <c r="F487" s="73" t="s">
        <v>18</v>
      </c>
      <c r="G487" s="169" t="s">
        <v>4749</v>
      </c>
      <c r="H487" s="287"/>
      <c r="I487" s="285"/>
      <c r="J487" s="97">
        <f t="shared" si="1"/>
        <v>46206</v>
      </c>
      <c r="K487" s="73">
        <f>'RESOLUCIONES 2022'!$C487-'RESOLUCIONES 2022'!$J487</f>
        <v>-1432</v>
      </c>
      <c r="L487" s="21"/>
      <c r="M487" s="21"/>
      <c r="N487" s="21"/>
      <c r="O487" s="21"/>
    </row>
    <row r="488" ht="15.75" customHeight="1">
      <c r="A488" s="73" t="s">
        <v>7852</v>
      </c>
      <c r="B488" s="739">
        <v>486.0</v>
      </c>
      <c r="C488" s="130">
        <v>44774.0</v>
      </c>
      <c r="D488" s="73" t="s">
        <v>2701</v>
      </c>
      <c r="E488" s="130" t="s">
        <v>9434</v>
      </c>
      <c r="F488" s="73" t="s">
        <v>18</v>
      </c>
      <c r="G488" s="169" t="s">
        <v>4749</v>
      </c>
      <c r="H488" s="287"/>
      <c r="I488" s="285"/>
      <c r="J488" s="97">
        <f t="shared" si="1"/>
        <v>46206</v>
      </c>
      <c r="K488" s="73">
        <f>'RESOLUCIONES 2022'!$C488-'RESOLUCIONES 2022'!$J488</f>
        <v>-1432</v>
      </c>
      <c r="L488" s="21"/>
      <c r="M488" s="21"/>
      <c r="N488" s="21"/>
      <c r="O488" s="21"/>
    </row>
    <row r="489" ht="15.75" customHeight="1">
      <c r="A489" s="73" t="s">
        <v>7852</v>
      </c>
      <c r="B489" s="739">
        <v>487.0</v>
      </c>
      <c r="C489" s="130">
        <v>44774.0</v>
      </c>
      <c r="D489" s="73" t="s">
        <v>7887</v>
      </c>
      <c r="E489" s="130" t="s">
        <v>9437</v>
      </c>
      <c r="F489" s="73" t="s">
        <v>18</v>
      </c>
      <c r="G489" s="169" t="s">
        <v>3754</v>
      </c>
      <c r="H489" s="287"/>
      <c r="I489" s="285"/>
      <c r="J489" s="97">
        <f t="shared" si="1"/>
        <v>46206</v>
      </c>
      <c r="K489" s="73">
        <f>'RESOLUCIONES 2022'!$C489-'RESOLUCIONES 2022'!$J489</f>
        <v>-1432</v>
      </c>
      <c r="L489" s="21"/>
      <c r="M489" s="21"/>
      <c r="N489" s="21"/>
      <c r="O489" s="21"/>
    </row>
    <row r="490" ht="15.75" customHeight="1">
      <c r="A490" s="73" t="s">
        <v>7852</v>
      </c>
      <c r="B490" s="351">
        <v>488.0</v>
      </c>
      <c r="C490" s="130">
        <v>44774.0</v>
      </c>
      <c r="D490" s="73" t="s">
        <v>2858</v>
      </c>
      <c r="E490" s="130" t="s">
        <v>9472</v>
      </c>
      <c r="F490" s="73" t="s">
        <v>18</v>
      </c>
      <c r="G490" s="169" t="s">
        <v>8661</v>
      </c>
      <c r="H490" s="287"/>
      <c r="I490" s="285"/>
      <c r="J490" s="97">
        <f t="shared" si="1"/>
        <v>46206</v>
      </c>
      <c r="K490" s="73">
        <f>'RESOLUCIONES 2022'!$C490-'RESOLUCIONES 2022'!$J490</f>
        <v>-1432</v>
      </c>
      <c r="L490" s="21"/>
      <c r="M490" s="21"/>
      <c r="N490" s="21"/>
      <c r="O490" s="21"/>
    </row>
    <row r="491" ht="15.75" customHeight="1">
      <c r="A491" s="73" t="s">
        <v>7852</v>
      </c>
      <c r="B491" s="349">
        <v>489.0</v>
      </c>
      <c r="C491" s="130">
        <v>44774.0</v>
      </c>
      <c r="D491" s="73" t="s">
        <v>9431</v>
      </c>
      <c r="E491" s="130" t="s">
        <v>9432</v>
      </c>
      <c r="F491" s="73" t="s">
        <v>18</v>
      </c>
      <c r="G491" s="169" t="s">
        <v>8602</v>
      </c>
      <c r="H491" s="287"/>
      <c r="I491" s="285"/>
      <c r="J491" s="97">
        <f t="shared" si="1"/>
        <v>46206</v>
      </c>
      <c r="K491" s="73">
        <f>'RESOLUCIONES 2022'!$C491-'RESOLUCIONES 2022'!$J491</f>
        <v>-1432</v>
      </c>
      <c r="L491" s="21"/>
      <c r="M491" s="21"/>
      <c r="N491" s="21"/>
      <c r="O491" s="21"/>
    </row>
    <row r="492" ht="15.75" customHeight="1">
      <c r="A492" s="73" t="s">
        <v>7852</v>
      </c>
      <c r="B492" s="351">
        <v>490.0</v>
      </c>
      <c r="C492" s="130">
        <v>44774.0</v>
      </c>
      <c r="D492" s="73" t="s">
        <v>9442</v>
      </c>
      <c r="E492" s="130" t="s">
        <v>9443</v>
      </c>
      <c r="F492" s="73" t="s">
        <v>18</v>
      </c>
      <c r="G492" s="169" t="s">
        <v>8661</v>
      </c>
      <c r="H492" s="287"/>
      <c r="I492" s="285"/>
      <c r="J492" s="97">
        <f t="shared" si="1"/>
        <v>46206</v>
      </c>
      <c r="K492" s="73">
        <f>'RESOLUCIONES 2022'!$C492-'RESOLUCIONES 2022'!$J492</f>
        <v>-1432</v>
      </c>
      <c r="L492" s="21"/>
      <c r="M492" s="21"/>
      <c r="N492" s="21"/>
      <c r="O492" s="21"/>
    </row>
    <row r="493" ht="15.75" customHeight="1">
      <c r="A493" s="73" t="s">
        <v>7852</v>
      </c>
      <c r="B493" s="739">
        <v>491.0</v>
      </c>
      <c r="C493" s="130">
        <v>44774.0</v>
      </c>
      <c r="D493" s="73" t="s">
        <v>5875</v>
      </c>
      <c r="E493" s="130" t="s">
        <v>9458</v>
      </c>
      <c r="F493" s="73" t="s">
        <v>18</v>
      </c>
      <c r="G493" s="169" t="s">
        <v>8602</v>
      </c>
      <c r="H493" s="287"/>
      <c r="I493" s="285"/>
      <c r="J493" s="97">
        <f t="shared" si="1"/>
        <v>46206</v>
      </c>
      <c r="K493" s="73">
        <f>'RESOLUCIONES 2022'!$C493-'RESOLUCIONES 2022'!$J493</f>
        <v>-1432</v>
      </c>
      <c r="L493" s="21"/>
      <c r="M493" s="21"/>
      <c r="N493" s="21"/>
      <c r="O493" s="21"/>
    </row>
    <row r="494" ht="15.75" customHeight="1">
      <c r="A494" s="73" t="s">
        <v>7852</v>
      </c>
      <c r="B494" s="739">
        <v>492.0</v>
      </c>
      <c r="C494" s="130">
        <v>44774.0</v>
      </c>
      <c r="D494" s="73" t="s">
        <v>9448</v>
      </c>
      <c r="E494" s="130" t="s">
        <v>9449</v>
      </c>
      <c r="F494" s="73" t="s">
        <v>18</v>
      </c>
      <c r="G494" s="169" t="s">
        <v>4642</v>
      </c>
      <c r="H494" s="287"/>
      <c r="I494" s="285"/>
      <c r="J494" s="97">
        <f t="shared" si="1"/>
        <v>46206</v>
      </c>
      <c r="K494" s="73">
        <f>'RESOLUCIONES 2022'!$C494-'RESOLUCIONES 2022'!$J494</f>
        <v>-1432</v>
      </c>
      <c r="L494" s="21"/>
      <c r="M494" s="21"/>
      <c r="N494" s="21"/>
      <c r="O494" s="21"/>
    </row>
    <row r="495" ht="15.75" customHeight="1">
      <c r="A495" s="73" t="s">
        <v>7852</v>
      </c>
      <c r="B495" s="351">
        <v>493.0</v>
      </c>
      <c r="C495" s="130">
        <v>44774.0</v>
      </c>
      <c r="D495" s="73" t="s">
        <v>3394</v>
      </c>
      <c r="E495" s="130" t="s">
        <v>9466</v>
      </c>
      <c r="F495" s="73" t="s">
        <v>18</v>
      </c>
      <c r="G495" s="169" t="s">
        <v>8661</v>
      </c>
      <c r="H495" s="287"/>
      <c r="I495" s="285"/>
      <c r="J495" s="97">
        <f t="shared" si="1"/>
        <v>46206</v>
      </c>
      <c r="K495" s="73">
        <f>'RESOLUCIONES 2022'!$C495-'RESOLUCIONES 2022'!$J495</f>
        <v>-1432</v>
      </c>
      <c r="L495" s="21"/>
      <c r="M495" s="21"/>
      <c r="N495" s="21"/>
      <c r="O495" s="21"/>
    </row>
    <row r="496" ht="15.75" customHeight="1">
      <c r="A496" s="73" t="s">
        <v>7852</v>
      </c>
      <c r="B496" s="349">
        <v>494.0</v>
      </c>
      <c r="C496" s="130">
        <v>44774.0</v>
      </c>
      <c r="D496" s="73" t="s">
        <v>9456</v>
      </c>
      <c r="E496" s="130" t="s">
        <v>9457</v>
      </c>
      <c r="F496" s="73" t="s">
        <v>18</v>
      </c>
      <c r="G496" s="169" t="s">
        <v>3754</v>
      </c>
      <c r="H496" s="287"/>
      <c r="I496" s="285"/>
      <c r="J496" s="97">
        <f t="shared" si="1"/>
        <v>46206</v>
      </c>
      <c r="K496" s="73">
        <f>'RESOLUCIONES 2022'!$C496-'RESOLUCIONES 2022'!$J496</f>
        <v>-1432</v>
      </c>
      <c r="L496" s="21"/>
      <c r="M496" s="21"/>
      <c r="N496" s="21"/>
      <c r="O496" s="21"/>
    </row>
    <row r="497" ht="15.75" customHeight="1">
      <c r="A497" s="73" t="s">
        <v>7852</v>
      </c>
      <c r="B497" s="351">
        <v>495.0</v>
      </c>
      <c r="C497" s="130">
        <v>44774.0</v>
      </c>
      <c r="D497" s="73" t="s">
        <v>9438</v>
      </c>
      <c r="E497" s="130" t="s">
        <v>9439</v>
      </c>
      <c r="F497" s="73" t="s">
        <v>18</v>
      </c>
      <c r="G497" s="169" t="s">
        <v>4749</v>
      </c>
      <c r="H497" s="287"/>
      <c r="I497" s="285"/>
      <c r="J497" s="97">
        <f t="shared" si="1"/>
        <v>46206</v>
      </c>
      <c r="K497" s="73">
        <f>'RESOLUCIONES 2022'!$C497-'RESOLUCIONES 2022'!$J497</f>
        <v>-1432</v>
      </c>
      <c r="L497" s="21"/>
      <c r="M497" s="21"/>
      <c r="N497" s="21"/>
      <c r="O497" s="21"/>
    </row>
    <row r="498" ht="15.75" customHeight="1">
      <c r="A498" s="73" t="s">
        <v>7852</v>
      </c>
      <c r="B498" s="739">
        <v>496.0</v>
      </c>
      <c r="C498" s="130">
        <v>44774.0</v>
      </c>
      <c r="D498" s="73" t="s">
        <v>9429</v>
      </c>
      <c r="E498" s="130"/>
      <c r="F498" s="73" t="s">
        <v>9430</v>
      </c>
      <c r="G498" s="169"/>
      <c r="H498" s="287"/>
      <c r="I498" s="285"/>
      <c r="J498" s="97">
        <f t="shared" si="1"/>
        <v>46206</v>
      </c>
      <c r="K498" s="73">
        <f>'RESOLUCIONES 2022'!$C498-'RESOLUCIONES 2022'!$J498</f>
        <v>-1432</v>
      </c>
      <c r="L498" s="21"/>
      <c r="M498" s="21"/>
      <c r="N498" s="21"/>
      <c r="O498" s="21"/>
    </row>
    <row r="499" ht="15.75" customHeight="1">
      <c r="A499" s="73" t="s">
        <v>7852</v>
      </c>
      <c r="B499" s="739">
        <v>497.0</v>
      </c>
      <c r="C499" s="130">
        <v>44774.0</v>
      </c>
      <c r="D499" s="289" t="s">
        <v>3667</v>
      </c>
      <c r="E499" s="290" t="s">
        <v>9471</v>
      </c>
      <c r="F499" s="289" t="s">
        <v>18</v>
      </c>
      <c r="G499" s="169" t="s">
        <v>4749</v>
      </c>
      <c r="H499" s="292"/>
      <c r="I499" s="293"/>
      <c r="J499" s="97">
        <f t="shared" si="1"/>
        <v>46206</v>
      </c>
      <c r="K499" s="73">
        <f>'RESOLUCIONES 2022'!$C499-'RESOLUCIONES 2022'!$J499</f>
        <v>-1432</v>
      </c>
      <c r="L499" s="297"/>
      <c r="M499" s="297"/>
      <c r="N499" s="297"/>
      <c r="O499" s="297"/>
    </row>
    <row r="500" ht="15.75" customHeight="1">
      <c r="A500" s="73" t="s">
        <v>7852</v>
      </c>
      <c r="B500" s="739">
        <v>498.0</v>
      </c>
      <c r="C500" s="130">
        <v>44774.0</v>
      </c>
      <c r="D500" s="73" t="s">
        <v>9469</v>
      </c>
      <c r="E500" s="130" t="s">
        <v>9470</v>
      </c>
      <c r="F500" s="73" t="s">
        <v>18</v>
      </c>
      <c r="G500" s="169" t="s">
        <v>8663</v>
      </c>
      <c r="H500" s="287"/>
      <c r="I500" s="285"/>
      <c r="J500" s="97">
        <f t="shared" si="1"/>
        <v>46206</v>
      </c>
      <c r="K500" s="73">
        <f>'RESOLUCIONES 2022'!$C500-'RESOLUCIONES 2022'!$J500</f>
        <v>-1432</v>
      </c>
      <c r="L500" s="21"/>
      <c r="M500" s="21"/>
      <c r="N500" s="21"/>
      <c r="O500" s="21"/>
    </row>
    <row r="501" ht="15.75" customHeight="1">
      <c r="A501" s="73" t="s">
        <v>7852</v>
      </c>
      <c r="B501" s="351">
        <v>499.0</v>
      </c>
      <c r="C501" s="130">
        <v>44774.0</v>
      </c>
      <c r="D501" s="73" t="s">
        <v>9450</v>
      </c>
      <c r="E501" s="130" t="s">
        <v>9451</v>
      </c>
      <c r="F501" s="73" t="s">
        <v>18</v>
      </c>
      <c r="G501" s="169" t="s">
        <v>4749</v>
      </c>
      <c r="H501" s="287"/>
      <c r="I501" s="285"/>
      <c r="J501" s="97">
        <f t="shared" si="1"/>
        <v>46206</v>
      </c>
      <c r="K501" s="73">
        <f>'RESOLUCIONES 2022'!$C501-'RESOLUCIONES 2022'!$J501</f>
        <v>-1432</v>
      </c>
      <c r="L501" s="21"/>
      <c r="M501" s="21"/>
      <c r="N501" s="21"/>
      <c r="O501" s="21"/>
    </row>
    <row r="502" ht="15.75" customHeight="1">
      <c r="A502" s="73" t="s">
        <v>7852</v>
      </c>
      <c r="B502" s="349">
        <v>500.0</v>
      </c>
      <c r="C502" s="130">
        <v>44774.0</v>
      </c>
      <c r="D502" s="73" t="s">
        <v>1472</v>
      </c>
      <c r="E502" s="130" t="s">
        <v>9453</v>
      </c>
      <c r="F502" s="73" t="s">
        <v>18</v>
      </c>
      <c r="G502" s="169" t="s">
        <v>7289</v>
      </c>
      <c r="H502" s="287"/>
      <c r="I502" s="285"/>
      <c r="J502" s="97">
        <f t="shared" si="1"/>
        <v>46206</v>
      </c>
      <c r="K502" s="73">
        <f>'RESOLUCIONES 2022'!$C502-'RESOLUCIONES 2022'!$J502</f>
        <v>-1432</v>
      </c>
      <c r="L502" s="21"/>
      <c r="M502" s="21"/>
      <c r="N502" s="21"/>
      <c r="O502" s="21"/>
    </row>
    <row r="503" ht="15.75" customHeight="1">
      <c r="A503" s="73" t="s">
        <v>7852</v>
      </c>
      <c r="B503" s="351">
        <v>501.0</v>
      </c>
      <c r="C503" s="130">
        <v>44774.0</v>
      </c>
      <c r="D503" s="73" t="s">
        <v>1719</v>
      </c>
      <c r="E503" s="130" t="s">
        <v>9463</v>
      </c>
      <c r="F503" s="73" t="s">
        <v>18</v>
      </c>
      <c r="G503" s="169" t="s">
        <v>7289</v>
      </c>
      <c r="H503" s="287"/>
      <c r="I503" s="285"/>
      <c r="J503" s="97">
        <f t="shared" si="1"/>
        <v>46206</v>
      </c>
      <c r="K503" s="73">
        <f>'RESOLUCIONES 2022'!$C503-'RESOLUCIONES 2022'!$J503</f>
        <v>-1432</v>
      </c>
      <c r="L503" s="21"/>
      <c r="M503" s="21"/>
      <c r="N503" s="21"/>
      <c r="O503" s="21"/>
    </row>
    <row r="504" ht="15.75" customHeight="1">
      <c r="A504" s="73" t="s">
        <v>7852</v>
      </c>
      <c r="B504" s="739">
        <v>502.0</v>
      </c>
      <c r="C504" s="130">
        <v>44774.0</v>
      </c>
      <c r="D504" s="73" t="s">
        <v>1558</v>
      </c>
      <c r="E504" s="130" t="s">
        <v>9444</v>
      </c>
      <c r="F504" s="73" t="s">
        <v>18</v>
      </c>
      <c r="G504" s="169" t="s">
        <v>8602</v>
      </c>
      <c r="H504" s="287"/>
      <c r="I504" s="285"/>
      <c r="J504" s="97">
        <f t="shared" si="1"/>
        <v>46206</v>
      </c>
      <c r="K504" s="73">
        <f>'RESOLUCIONES 2022'!$C504-'RESOLUCIONES 2022'!$J504</f>
        <v>-1432</v>
      </c>
      <c r="L504" s="21"/>
      <c r="M504" s="21"/>
      <c r="N504" s="21"/>
      <c r="O504" s="21"/>
    </row>
    <row r="505" ht="15.75" customHeight="1">
      <c r="A505" s="73" t="s">
        <v>7852</v>
      </c>
      <c r="B505" s="739">
        <v>503.0</v>
      </c>
      <c r="C505" s="130">
        <v>44774.0</v>
      </c>
      <c r="D505" s="73" t="s">
        <v>9464</v>
      </c>
      <c r="E505" s="130" t="s">
        <v>9465</v>
      </c>
      <c r="F505" s="73" t="s">
        <v>18</v>
      </c>
      <c r="G505" s="169" t="s">
        <v>8661</v>
      </c>
      <c r="H505" s="287"/>
      <c r="I505" s="285"/>
      <c r="J505" s="97">
        <f t="shared" si="1"/>
        <v>46206</v>
      </c>
      <c r="K505" s="73">
        <f>'RESOLUCIONES 2022'!$C505-'RESOLUCIONES 2022'!$J505</f>
        <v>-1432</v>
      </c>
      <c r="L505" s="21"/>
      <c r="M505" s="21"/>
      <c r="N505" s="21"/>
      <c r="O505" s="21"/>
    </row>
    <row r="506" ht="15.75" customHeight="1">
      <c r="A506" s="73" t="s">
        <v>7852</v>
      </c>
      <c r="B506" s="351">
        <v>504.0</v>
      </c>
      <c r="C506" s="130">
        <v>44774.0</v>
      </c>
      <c r="D506" s="73" t="s">
        <v>2040</v>
      </c>
      <c r="E506" s="130" t="s">
        <v>9452</v>
      </c>
      <c r="F506" s="73" t="s">
        <v>18</v>
      </c>
      <c r="G506" s="169" t="s">
        <v>8663</v>
      </c>
      <c r="H506" s="287"/>
      <c r="I506" s="285"/>
      <c r="J506" s="97">
        <f t="shared" si="1"/>
        <v>46206</v>
      </c>
      <c r="K506" s="73">
        <f>'RESOLUCIONES 2022'!$C506-'RESOLUCIONES 2022'!$J506</f>
        <v>-1432</v>
      </c>
      <c r="L506" s="21"/>
      <c r="M506" s="21"/>
      <c r="N506" s="21"/>
      <c r="O506" s="21"/>
    </row>
    <row r="507" ht="15.75" customHeight="1">
      <c r="A507" s="73" t="s">
        <v>7852</v>
      </c>
      <c r="B507" s="349">
        <v>505.0</v>
      </c>
      <c r="C507" s="130">
        <v>44774.0</v>
      </c>
      <c r="D507" s="73" t="s">
        <v>9454</v>
      </c>
      <c r="E507" s="130" t="s">
        <v>9455</v>
      </c>
      <c r="F507" s="73" t="s">
        <v>18</v>
      </c>
      <c r="G507" s="169" t="s">
        <v>8663</v>
      </c>
      <c r="H507" s="287"/>
      <c r="I507" s="285"/>
      <c r="J507" s="97">
        <f t="shared" si="1"/>
        <v>46206</v>
      </c>
      <c r="K507" s="73">
        <f>'RESOLUCIONES 2022'!$C507-'RESOLUCIONES 2022'!$J507</f>
        <v>-1432</v>
      </c>
      <c r="L507" s="21"/>
      <c r="M507" s="21"/>
      <c r="N507" s="21"/>
      <c r="O507" s="21"/>
    </row>
    <row r="508" ht="15.75" customHeight="1">
      <c r="A508" s="73" t="s">
        <v>7852</v>
      </c>
      <c r="B508" s="351">
        <v>506.0</v>
      </c>
      <c r="C508" s="130">
        <v>44774.0</v>
      </c>
      <c r="D508" s="73" t="s">
        <v>9440</v>
      </c>
      <c r="E508" s="130" t="s">
        <v>9441</v>
      </c>
      <c r="F508" s="73" t="s">
        <v>18</v>
      </c>
      <c r="G508" s="169" t="s">
        <v>7289</v>
      </c>
      <c r="H508" s="287"/>
      <c r="I508" s="285"/>
      <c r="J508" s="97">
        <f t="shared" si="1"/>
        <v>46206</v>
      </c>
      <c r="K508" s="73">
        <f>'RESOLUCIONES 2022'!$C508-'RESOLUCIONES 2022'!$J508</f>
        <v>-1432</v>
      </c>
      <c r="L508" s="21"/>
      <c r="M508" s="21"/>
      <c r="N508" s="21"/>
      <c r="O508" s="21"/>
    </row>
    <row r="509" ht="15.75" customHeight="1">
      <c r="A509" s="73" t="s">
        <v>7852</v>
      </c>
      <c r="B509" s="739">
        <v>507.0</v>
      </c>
      <c r="C509" s="130">
        <v>44774.0</v>
      </c>
      <c r="D509" s="73" t="s">
        <v>9467</v>
      </c>
      <c r="E509" s="130" t="s">
        <v>9468</v>
      </c>
      <c r="F509" s="73" t="s">
        <v>18</v>
      </c>
      <c r="G509" s="169" t="s">
        <v>7289</v>
      </c>
      <c r="H509" s="287"/>
      <c r="I509" s="285"/>
      <c r="J509" s="97">
        <f t="shared" si="1"/>
        <v>46206</v>
      </c>
      <c r="K509" s="73">
        <f>'RESOLUCIONES 2022'!$C509-'RESOLUCIONES 2022'!$J509</f>
        <v>-1432</v>
      </c>
      <c r="L509" s="21"/>
      <c r="M509" s="21"/>
      <c r="N509" s="21"/>
      <c r="O509" s="21"/>
    </row>
    <row r="510" ht="15.75" customHeight="1">
      <c r="A510" s="73" t="s">
        <v>7852</v>
      </c>
      <c r="B510" s="739">
        <v>508.0</v>
      </c>
      <c r="C510" s="130">
        <v>44774.0</v>
      </c>
      <c r="D510" s="73" t="s">
        <v>9445</v>
      </c>
      <c r="E510" s="130" t="s">
        <v>9446</v>
      </c>
      <c r="F510" s="73" t="s">
        <v>18</v>
      </c>
      <c r="G510" s="169" t="s">
        <v>8663</v>
      </c>
      <c r="H510" s="287"/>
      <c r="I510" s="285"/>
      <c r="J510" s="97">
        <f t="shared" si="1"/>
        <v>46206</v>
      </c>
      <c r="K510" s="73">
        <f>'RESOLUCIONES 2022'!$C510-'RESOLUCIONES 2022'!$J510</f>
        <v>-1432</v>
      </c>
      <c r="L510" s="21"/>
      <c r="M510" s="21"/>
      <c r="N510" s="21"/>
      <c r="O510" s="21"/>
    </row>
    <row r="511" ht="15.75" customHeight="1">
      <c r="A511" s="73" t="s">
        <v>7852</v>
      </c>
      <c r="B511" s="739">
        <v>509.0</v>
      </c>
      <c r="C511" s="130">
        <v>44774.0</v>
      </c>
      <c r="D511" s="73" t="s">
        <v>9461</v>
      </c>
      <c r="E511" s="130" t="s">
        <v>9462</v>
      </c>
      <c r="F511" s="73" t="s">
        <v>18</v>
      </c>
      <c r="G511" s="169" t="s">
        <v>8602</v>
      </c>
      <c r="H511" s="287"/>
      <c r="I511" s="285"/>
      <c r="J511" s="97">
        <f t="shared" si="1"/>
        <v>46206</v>
      </c>
      <c r="K511" s="73">
        <f>'RESOLUCIONES 2022'!$C511-'RESOLUCIONES 2022'!$J511</f>
        <v>-1432</v>
      </c>
      <c r="L511" s="21"/>
      <c r="M511" s="21"/>
      <c r="N511" s="21"/>
      <c r="O511" s="21"/>
    </row>
    <row r="512" ht="15.75" customHeight="1">
      <c r="A512" s="73" t="s">
        <v>7852</v>
      </c>
      <c r="B512" s="351">
        <v>510.0</v>
      </c>
      <c r="C512" s="130">
        <v>44775.0</v>
      </c>
      <c r="D512" s="73" t="s">
        <v>9497</v>
      </c>
      <c r="E512" s="130" t="s">
        <v>9498</v>
      </c>
      <c r="F512" s="73" t="s">
        <v>18</v>
      </c>
      <c r="G512" s="169" t="s">
        <v>4642</v>
      </c>
      <c r="H512" s="287"/>
      <c r="I512" s="285"/>
      <c r="J512" s="97">
        <f t="shared" si="1"/>
        <v>46206</v>
      </c>
      <c r="K512" s="73">
        <f>'RESOLUCIONES 2022'!$C512-'RESOLUCIONES 2022'!$J512</f>
        <v>-1431</v>
      </c>
      <c r="L512" s="21"/>
      <c r="M512" s="21"/>
      <c r="N512" s="21"/>
      <c r="O512" s="21"/>
    </row>
    <row r="513" ht="15.75" customHeight="1">
      <c r="A513" s="73" t="s">
        <v>7852</v>
      </c>
      <c r="B513" s="349">
        <v>511.0</v>
      </c>
      <c r="C513" s="130">
        <v>44775.0</v>
      </c>
      <c r="D513" s="73" t="s">
        <v>9495</v>
      </c>
      <c r="E513" s="130" t="s">
        <v>9496</v>
      </c>
      <c r="F513" s="73" t="s">
        <v>18</v>
      </c>
      <c r="G513" s="169" t="s">
        <v>4642</v>
      </c>
      <c r="H513" s="287"/>
      <c r="I513" s="285"/>
      <c r="J513" s="97">
        <f t="shared" si="1"/>
        <v>46206</v>
      </c>
      <c r="K513" s="73">
        <f>'RESOLUCIONES 2022'!$C513-'RESOLUCIONES 2022'!$J513</f>
        <v>-1431</v>
      </c>
      <c r="L513" s="21"/>
      <c r="M513" s="21"/>
      <c r="N513" s="21"/>
      <c r="O513" s="21"/>
    </row>
    <row r="514" ht="15.75" customHeight="1">
      <c r="A514" s="73" t="s">
        <v>7852</v>
      </c>
      <c r="B514" s="351">
        <v>512.0</v>
      </c>
      <c r="C514" s="130">
        <v>44775.0</v>
      </c>
      <c r="D514" s="73" t="s">
        <v>9484</v>
      </c>
      <c r="E514" s="130" t="s">
        <v>9485</v>
      </c>
      <c r="F514" s="73" t="s">
        <v>18</v>
      </c>
      <c r="G514" s="169" t="s">
        <v>9140</v>
      </c>
      <c r="H514" s="287"/>
      <c r="I514" s="285"/>
      <c r="J514" s="97">
        <f t="shared" si="1"/>
        <v>46206</v>
      </c>
      <c r="K514" s="73">
        <f>'RESOLUCIONES 2022'!$C514-'RESOLUCIONES 2022'!$J514</f>
        <v>-1431</v>
      </c>
      <c r="L514" s="21"/>
      <c r="M514" s="21"/>
      <c r="N514" s="21"/>
      <c r="O514" s="21"/>
    </row>
    <row r="515" ht="15.75" customHeight="1">
      <c r="A515" s="73" t="s">
        <v>7852</v>
      </c>
      <c r="B515" s="739">
        <v>513.0</v>
      </c>
      <c r="C515" s="130">
        <v>44775.0</v>
      </c>
      <c r="D515" s="350" t="s">
        <v>1926</v>
      </c>
      <c r="E515" s="130" t="s">
        <v>9481</v>
      </c>
      <c r="F515" s="73" t="s">
        <v>18</v>
      </c>
      <c r="G515" s="169" t="s">
        <v>4966</v>
      </c>
      <c r="H515" s="287"/>
      <c r="I515" s="285"/>
      <c r="J515" s="97">
        <f t="shared" si="1"/>
        <v>46206</v>
      </c>
      <c r="K515" s="73">
        <f>'RESOLUCIONES 2022'!$C515-'RESOLUCIONES 2022'!$J515</f>
        <v>-1431</v>
      </c>
      <c r="L515" s="21"/>
      <c r="M515" s="21"/>
      <c r="N515" s="21"/>
      <c r="O515" s="21"/>
    </row>
    <row r="516" ht="15.75" customHeight="1">
      <c r="A516" s="73" t="s">
        <v>7852</v>
      </c>
      <c r="B516" s="739">
        <v>514.0</v>
      </c>
      <c r="C516" s="130">
        <v>44775.0</v>
      </c>
      <c r="D516" s="73" t="s">
        <v>9482</v>
      </c>
      <c r="E516" s="130" t="s">
        <v>9483</v>
      </c>
      <c r="F516" s="73" t="s">
        <v>18</v>
      </c>
      <c r="G516" s="169" t="s">
        <v>8663</v>
      </c>
      <c r="H516" s="287"/>
      <c r="I516" s="285"/>
      <c r="J516" s="97">
        <f t="shared" si="1"/>
        <v>46206</v>
      </c>
      <c r="K516" s="73">
        <f>'RESOLUCIONES 2022'!$C516-'RESOLUCIONES 2022'!$J516</f>
        <v>-1431</v>
      </c>
      <c r="L516" s="21"/>
      <c r="M516" s="21"/>
      <c r="N516" s="21"/>
      <c r="O516" s="21"/>
    </row>
    <row r="517" ht="15.75" customHeight="1">
      <c r="A517" s="73" t="s">
        <v>7852</v>
      </c>
      <c r="B517" s="351">
        <v>515.0</v>
      </c>
      <c r="C517" s="130">
        <v>44775.0</v>
      </c>
      <c r="D517" s="73" t="s">
        <v>4575</v>
      </c>
      <c r="E517" s="130" t="s">
        <v>9491</v>
      </c>
      <c r="F517" s="73" t="s">
        <v>18</v>
      </c>
      <c r="G517" s="169" t="s">
        <v>3572</v>
      </c>
      <c r="H517" s="287"/>
      <c r="I517" s="285"/>
      <c r="J517" s="97">
        <f t="shared" si="1"/>
        <v>46206</v>
      </c>
      <c r="K517" s="73">
        <f>'RESOLUCIONES 2022'!$C517-'RESOLUCIONES 2022'!$J517</f>
        <v>-1431</v>
      </c>
      <c r="L517" s="21"/>
      <c r="M517" s="21"/>
      <c r="N517" s="21"/>
      <c r="O517" s="21"/>
    </row>
    <row r="518" ht="15.75" customHeight="1">
      <c r="A518" s="73" t="s">
        <v>7852</v>
      </c>
      <c r="B518" s="349">
        <v>516.0</v>
      </c>
      <c r="C518" s="130">
        <v>44775.0</v>
      </c>
      <c r="D518" s="73" t="s">
        <v>9478</v>
      </c>
      <c r="E518" s="130" t="s">
        <v>9479</v>
      </c>
      <c r="F518" s="73" t="s">
        <v>18</v>
      </c>
      <c r="G518" s="169" t="s">
        <v>9480</v>
      </c>
      <c r="H518" s="287"/>
      <c r="I518" s="285"/>
      <c r="J518" s="97">
        <f t="shared" si="1"/>
        <v>46206</v>
      </c>
      <c r="K518" s="73">
        <f>'RESOLUCIONES 2022'!$C518-'RESOLUCIONES 2022'!$J518</f>
        <v>-1431</v>
      </c>
      <c r="L518" s="21"/>
      <c r="M518" s="21"/>
      <c r="N518" s="21"/>
      <c r="O518" s="21"/>
    </row>
    <row r="519" ht="15.75" customHeight="1">
      <c r="A519" s="73" t="s">
        <v>7852</v>
      </c>
      <c r="B519" s="351">
        <v>517.0</v>
      </c>
      <c r="C519" s="130">
        <v>44775.0</v>
      </c>
      <c r="D519" s="73" t="s">
        <v>9476</v>
      </c>
      <c r="E519" s="130" t="s">
        <v>9477</v>
      </c>
      <c r="F519" s="73" t="s">
        <v>18</v>
      </c>
      <c r="G519" s="169" t="s">
        <v>8602</v>
      </c>
      <c r="H519" s="287"/>
      <c r="I519" s="285"/>
      <c r="J519" s="97">
        <f t="shared" si="1"/>
        <v>46206</v>
      </c>
      <c r="K519" s="73">
        <f>'RESOLUCIONES 2022'!$C519-'RESOLUCIONES 2022'!$J519</f>
        <v>-1431</v>
      </c>
      <c r="L519" s="21"/>
      <c r="M519" s="21"/>
      <c r="N519" s="21"/>
      <c r="O519" s="21"/>
    </row>
    <row r="520" ht="15.75" customHeight="1">
      <c r="A520" s="73" t="s">
        <v>7852</v>
      </c>
      <c r="B520" s="739">
        <v>518.0</v>
      </c>
      <c r="C520" s="130">
        <v>44775.0</v>
      </c>
      <c r="D520" s="73" t="s">
        <v>7539</v>
      </c>
      <c r="E520" s="130" t="s">
        <v>9475</v>
      </c>
      <c r="F520" s="73" t="s">
        <v>18</v>
      </c>
      <c r="G520" s="169" t="s">
        <v>3754</v>
      </c>
      <c r="H520" s="287"/>
      <c r="I520" s="285"/>
      <c r="J520" s="97">
        <f t="shared" si="1"/>
        <v>46206</v>
      </c>
      <c r="K520" s="73">
        <f>'RESOLUCIONES 2022'!$C520-'RESOLUCIONES 2022'!$J520</f>
        <v>-1431</v>
      </c>
      <c r="L520" s="21"/>
      <c r="M520" s="21"/>
      <c r="N520" s="21"/>
      <c r="O520" s="21"/>
    </row>
    <row r="521" ht="15.75" customHeight="1">
      <c r="A521" s="73" t="s">
        <v>7852</v>
      </c>
      <c r="B521" s="739">
        <v>519.0</v>
      </c>
      <c r="C521" s="130">
        <v>44775.0</v>
      </c>
      <c r="D521" s="73" t="s">
        <v>9473</v>
      </c>
      <c r="E521" s="130" t="s">
        <v>9474</v>
      </c>
      <c r="F521" s="73" t="s">
        <v>18</v>
      </c>
      <c r="G521" s="169" t="s">
        <v>8602</v>
      </c>
      <c r="H521" s="287"/>
      <c r="I521" s="285"/>
      <c r="J521" s="97">
        <f t="shared" si="1"/>
        <v>46206</v>
      </c>
      <c r="K521" s="73">
        <f>'RESOLUCIONES 2022'!$C521-'RESOLUCIONES 2022'!$J521</f>
        <v>-1431</v>
      </c>
      <c r="L521" s="21"/>
      <c r="M521" s="21"/>
      <c r="N521" s="21"/>
      <c r="O521" s="21"/>
    </row>
    <row r="522" ht="15.75" customHeight="1">
      <c r="A522" s="73" t="s">
        <v>7852</v>
      </c>
      <c r="B522" s="739">
        <v>520.0</v>
      </c>
      <c r="C522" s="130">
        <v>44775.0</v>
      </c>
      <c r="D522" s="73" t="s">
        <v>9486</v>
      </c>
      <c r="E522" s="130" t="s">
        <v>9487</v>
      </c>
      <c r="F522" s="73" t="s">
        <v>18</v>
      </c>
      <c r="G522" s="169" t="s">
        <v>4601</v>
      </c>
      <c r="H522" s="287"/>
      <c r="I522" s="285"/>
      <c r="J522" s="97">
        <f t="shared" si="1"/>
        <v>46206</v>
      </c>
      <c r="K522" s="73">
        <f>'RESOLUCIONES 2022'!$C522-'RESOLUCIONES 2022'!$J522</f>
        <v>-1431</v>
      </c>
      <c r="L522" s="21"/>
      <c r="M522" s="21"/>
      <c r="N522" s="21"/>
      <c r="O522" s="21"/>
    </row>
    <row r="523" ht="15.75" customHeight="1">
      <c r="A523" s="73" t="s">
        <v>7852</v>
      </c>
      <c r="B523" s="351">
        <v>521.0</v>
      </c>
      <c r="C523" s="130">
        <v>44775.0</v>
      </c>
      <c r="D523" s="73" t="s">
        <v>9492</v>
      </c>
      <c r="E523" s="130" t="s">
        <v>9493</v>
      </c>
      <c r="F523" s="73" t="s">
        <v>18</v>
      </c>
      <c r="G523" s="169" t="s">
        <v>3754</v>
      </c>
      <c r="H523" s="287"/>
      <c r="I523" s="285"/>
      <c r="J523" s="97">
        <f t="shared" si="1"/>
        <v>46206</v>
      </c>
      <c r="K523" s="73">
        <f>'RESOLUCIONES 2022'!$C523-'RESOLUCIONES 2022'!$J523</f>
        <v>-1431</v>
      </c>
      <c r="L523" s="21"/>
      <c r="M523" s="21"/>
      <c r="N523" s="21"/>
      <c r="O523" s="21"/>
    </row>
    <row r="524" ht="15.75" customHeight="1">
      <c r="A524" s="73" t="s">
        <v>7852</v>
      </c>
      <c r="B524" s="349">
        <v>522.0</v>
      </c>
      <c r="C524" s="130">
        <v>44775.0</v>
      </c>
      <c r="D524" s="73" t="s">
        <v>8451</v>
      </c>
      <c r="E524" s="130" t="s">
        <v>9494</v>
      </c>
      <c r="F524" s="73" t="s">
        <v>18</v>
      </c>
      <c r="G524" s="169" t="s">
        <v>8661</v>
      </c>
      <c r="H524" s="287"/>
      <c r="I524" s="285"/>
      <c r="J524" s="97">
        <f t="shared" si="1"/>
        <v>46206</v>
      </c>
      <c r="K524" s="73">
        <f>'RESOLUCIONES 2022'!$C524-'RESOLUCIONES 2022'!$J524</f>
        <v>-1431</v>
      </c>
      <c r="L524" s="21"/>
      <c r="M524" s="21"/>
      <c r="N524" s="21"/>
      <c r="O524" s="21"/>
    </row>
    <row r="525" ht="15.75" customHeight="1">
      <c r="A525" s="73" t="s">
        <v>7852</v>
      </c>
      <c r="B525" s="351">
        <v>523.0</v>
      </c>
      <c r="C525" s="130">
        <v>44775.0</v>
      </c>
      <c r="D525" s="73" t="s">
        <v>9488</v>
      </c>
      <c r="E525" s="130" t="s">
        <v>9489</v>
      </c>
      <c r="F525" s="73" t="s">
        <v>18</v>
      </c>
      <c r="G525" s="169" t="s">
        <v>9490</v>
      </c>
      <c r="H525" s="287"/>
      <c r="I525" s="285"/>
      <c r="J525" s="97">
        <f t="shared" si="1"/>
        <v>46206</v>
      </c>
      <c r="K525" s="73">
        <f>'RESOLUCIONES 2022'!$C525-'RESOLUCIONES 2022'!$J525</f>
        <v>-1431</v>
      </c>
      <c r="L525" s="21"/>
      <c r="M525" s="21"/>
      <c r="N525" s="21"/>
      <c r="O525" s="21"/>
    </row>
    <row r="526" ht="15.75" customHeight="1">
      <c r="A526" s="73" t="s">
        <v>7852</v>
      </c>
      <c r="B526" s="739">
        <v>524.0</v>
      </c>
      <c r="C526" s="130">
        <v>44777.0</v>
      </c>
      <c r="D526" s="73" t="s">
        <v>9499</v>
      </c>
      <c r="E526" s="130"/>
      <c r="F526" s="73" t="s">
        <v>9500</v>
      </c>
      <c r="G526" s="169"/>
      <c r="H526" s="287"/>
      <c r="I526" s="285"/>
      <c r="J526" s="97">
        <f t="shared" si="1"/>
        <v>46206</v>
      </c>
      <c r="K526" s="73">
        <f>'RESOLUCIONES 2022'!$C526-'RESOLUCIONES 2022'!$J526</f>
        <v>-1429</v>
      </c>
      <c r="L526" s="21"/>
      <c r="M526" s="21"/>
      <c r="N526" s="21"/>
      <c r="O526" s="21"/>
    </row>
    <row r="527" ht="15.75" customHeight="1">
      <c r="A527" s="73" t="s">
        <v>7852</v>
      </c>
      <c r="B527" s="739">
        <v>525.0</v>
      </c>
      <c r="C527" s="130">
        <v>44778.0</v>
      </c>
      <c r="D527" s="73" t="s">
        <v>3394</v>
      </c>
      <c r="E527" s="130" t="s">
        <v>9515</v>
      </c>
      <c r="F527" s="73" t="s">
        <v>6597</v>
      </c>
      <c r="G527" s="169"/>
      <c r="H527" s="287"/>
      <c r="I527" s="285"/>
      <c r="J527" s="97">
        <f t="shared" si="1"/>
        <v>46206</v>
      </c>
      <c r="K527" s="73">
        <f>'RESOLUCIONES 2022'!$C527-'RESOLUCIONES 2022'!$J527</f>
        <v>-1428</v>
      </c>
      <c r="L527" s="21"/>
      <c r="M527" s="21"/>
      <c r="N527" s="21"/>
      <c r="O527" s="21"/>
    </row>
    <row r="528" ht="15.75" customHeight="1">
      <c r="A528" s="73" t="s">
        <v>7852</v>
      </c>
      <c r="B528" s="351">
        <v>526.0</v>
      </c>
      <c r="C528" s="130">
        <v>44778.0</v>
      </c>
      <c r="D528" s="73" t="s">
        <v>9513</v>
      </c>
      <c r="E528" s="130" t="s">
        <v>9514</v>
      </c>
      <c r="F528" s="73" t="s">
        <v>6597</v>
      </c>
      <c r="G528" s="169"/>
      <c r="H528" s="287"/>
      <c r="I528" s="285"/>
      <c r="J528" s="97">
        <f t="shared" si="1"/>
        <v>46206</v>
      </c>
      <c r="K528" s="73">
        <f>'RESOLUCIONES 2022'!$C528-'RESOLUCIONES 2022'!$J528</f>
        <v>-1428</v>
      </c>
      <c r="L528" s="21"/>
      <c r="M528" s="21"/>
      <c r="N528" s="21"/>
      <c r="O528" s="21"/>
    </row>
    <row r="529" ht="15.75" customHeight="1">
      <c r="A529" s="73" t="s">
        <v>7852</v>
      </c>
      <c r="B529" s="349">
        <v>527.0</v>
      </c>
      <c r="C529" s="130">
        <v>44778.0</v>
      </c>
      <c r="D529" s="73" t="s">
        <v>9473</v>
      </c>
      <c r="E529" s="130" t="s">
        <v>9501</v>
      </c>
      <c r="F529" s="73" t="s">
        <v>6597</v>
      </c>
      <c r="G529" s="169"/>
      <c r="H529" s="287"/>
      <c r="I529" s="285"/>
      <c r="J529" s="97">
        <f t="shared" si="1"/>
        <v>46206</v>
      </c>
      <c r="K529" s="73">
        <f>'RESOLUCIONES 2022'!$C529-'RESOLUCIONES 2022'!$J529</f>
        <v>-1428</v>
      </c>
      <c r="L529" s="21"/>
      <c r="M529" s="21"/>
      <c r="N529" s="21"/>
      <c r="O529" s="21"/>
    </row>
    <row r="530" ht="15.75" customHeight="1">
      <c r="A530" s="73" t="s">
        <v>7852</v>
      </c>
      <c r="B530" s="351">
        <v>528.0</v>
      </c>
      <c r="C530" s="130">
        <v>44778.0</v>
      </c>
      <c r="D530" s="73" t="s">
        <v>9442</v>
      </c>
      <c r="E530" s="130" t="s">
        <v>9508</v>
      </c>
      <c r="F530" s="73" t="s">
        <v>6597</v>
      </c>
      <c r="G530" s="169"/>
      <c r="H530" s="287"/>
      <c r="I530" s="285"/>
      <c r="J530" s="97">
        <f t="shared" si="1"/>
        <v>46206</v>
      </c>
      <c r="K530" s="73">
        <f>'RESOLUCIONES 2022'!$C530-'RESOLUCIONES 2022'!$J530</f>
        <v>-1428</v>
      </c>
      <c r="L530" s="21"/>
      <c r="M530" s="21"/>
      <c r="N530" s="21"/>
      <c r="O530" s="21"/>
    </row>
    <row r="531" ht="15.75" customHeight="1">
      <c r="A531" s="73" t="s">
        <v>7852</v>
      </c>
      <c r="B531" s="739">
        <v>529.0</v>
      </c>
      <c r="C531" s="130">
        <v>44778.0</v>
      </c>
      <c r="D531" s="73" t="s">
        <v>9450</v>
      </c>
      <c r="E531" s="130" t="s">
        <v>9509</v>
      </c>
      <c r="F531" s="73" t="s">
        <v>6597</v>
      </c>
      <c r="G531" s="169"/>
      <c r="H531" s="287"/>
      <c r="I531" s="285"/>
      <c r="J531" s="97">
        <f t="shared" si="1"/>
        <v>46206</v>
      </c>
      <c r="K531" s="73">
        <f>'RESOLUCIONES 2022'!$C531-'RESOLUCIONES 2022'!$J531</f>
        <v>-1428</v>
      </c>
      <c r="L531" s="21"/>
      <c r="M531" s="21"/>
      <c r="N531" s="21"/>
      <c r="O531" s="21"/>
    </row>
    <row r="532" ht="15.75" customHeight="1">
      <c r="A532" s="73" t="s">
        <v>7852</v>
      </c>
      <c r="B532" s="739">
        <v>530.0</v>
      </c>
      <c r="C532" s="130">
        <v>44778.0</v>
      </c>
      <c r="D532" s="73" t="s">
        <v>9486</v>
      </c>
      <c r="E532" s="130" t="s">
        <v>9510</v>
      </c>
      <c r="F532" s="73" t="s">
        <v>6597</v>
      </c>
      <c r="G532" s="169"/>
      <c r="H532" s="287"/>
      <c r="I532" s="285"/>
      <c r="J532" s="97">
        <f t="shared" si="1"/>
        <v>46206</v>
      </c>
      <c r="K532" s="73">
        <f>'RESOLUCIONES 2022'!$C532-'RESOLUCIONES 2022'!$J532</f>
        <v>-1428</v>
      </c>
      <c r="L532" s="21"/>
      <c r="M532" s="21"/>
      <c r="N532" s="21"/>
      <c r="O532" s="21"/>
    </row>
    <row r="533" ht="15.75" customHeight="1">
      <c r="A533" s="73" t="s">
        <v>7852</v>
      </c>
      <c r="B533" s="739">
        <v>531.0</v>
      </c>
      <c r="C533" s="130">
        <v>44778.0</v>
      </c>
      <c r="D533" s="73" t="s">
        <v>3667</v>
      </c>
      <c r="E533" s="130" t="s">
        <v>9516</v>
      </c>
      <c r="F533" s="73" t="s">
        <v>6597</v>
      </c>
      <c r="G533" s="169"/>
      <c r="H533" s="287"/>
      <c r="I533" s="285"/>
      <c r="J533" s="97">
        <f t="shared" si="1"/>
        <v>46206</v>
      </c>
      <c r="K533" s="73">
        <f>'RESOLUCIONES 2022'!$C533-'RESOLUCIONES 2022'!$J533</f>
        <v>-1428</v>
      </c>
      <c r="L533" s="21"/>
      <c r="M533" s="21"/>
      <c r="N533" s="21"/>
      <c r="O533" s="21"/>
    </row>
    <row r="534" ht="15.75" customHeight="1">
      <c r="A534" s="73" t="s">
        <v>7852</v>
      </c>
      <c r="B534" s="351">
        <v>532.0</v>
      </c>
      <c r="C534" s="130">
        <v>44778.0</v>
      </c>
      <c r="D534" s="73" t="s">
        <v>2701</v>
      </c>
      <c r="E534" s="130" t="s">
        <v>9504</v>
      </c>
      <c r="F534" s="73" t="s">
        <v>6597</v>
      </c>
      <c r="G534" s="169"/>
      <c r="H534" s="287"/>
      <c r="I534" s="285"/>
      <c r="J534" s="97">
        <f t="shared" si="1"/>
        <v>46206</v>
      </c>
      <c r="K534" s="73">
        <f>'RESOLUCIONES 2022'!$C534-'RESOLUCIONES 2022'!$J534</f>
        <v>-1428</v>
      </c>
      <c r="L534" s="21"/>
      <c r="M534" s="21"/>
      <c r="N534" s="21"/>
      <c r="O534" s="21"/>
    </row>
    <row r="535" ht="15.75" customHeight="1">
      <c r="A535" s="73" t="s">
        <v>7852</v>
      </c>
      <c r="B535" s="349">
        <v>533.0</v>
      </c>
      <c r="C535" s="130">
        <v>44778.0</v>
      </c>
      <c r="D535" s="73" t="s">
        <v>8451</v>
      </c>
      <c r="E535" s="130" t="s">
        <v>8452</v>
      </c>
      <c r="F535" s="73" t="s">
        <v>6597</v>
      </c>
      <c r="G535" s="169"/>
      <c r="H535" s="287"/>
      <c r="I535" s="285"/>
      <c r="J535" s="97">
        <f t="shared" si="1"/>
        <v>46206</v>
      </c>
      <c r="K535" s="73">
        <f>'RESOLUCIONES 2022'!$C535-'RESOLUCIONES 2022'!$J535</f>
        <v>-1428</v>
      </c>
      <c r="L535" s="21"/>
      <c r="M535" s="21"/>
      <c r="N535" s="21"/>
      <c r="O535" s="21"/>
    </row>
    <row r="536" ht="15.75" customHeight="1">
      <c r="A536" s="73" t="s">
        <v>7852</v>
      </c>
      <c r="B536" s="351">
        <v>534.0</v>
      </c>
      <c r="C536" s="130">
        <v>44778.0</v>
      </c>
      <c r="D536" s="73" t="s">
        <v>9461</v>
      </c>
      <c r="E536" s="130" t="s">
        <v>9512</v>
      </c>
      <c r="F536" s="73" t="s">
        <v>6597</v>
      </c>
      <c r="G536" s="169"/>
      <c r="H536" s="287"/>
      <c r="I536" s="285"/>
      <c r="J536" s="97">
        <f t="shared" si="1"/>
        <v>46206</v>
      </c>
      <c r="K536" s="73">
        <f>'RESOLUCIONES 2022'!$C536-'RESOLUCIONES 2022'!$J536</f>
        <v>-1428</v>
      </c>
      <c r="L536" s="21"/>
      <c r="M536" s="21"/>
      <c r="N536" s="21"/>
      <c r="O536" s="21"/>
    </row>
    <row r="537" ht="15.75" customHeight="1">
      <c r="A537" s="73" t="s">
        <v>7852</v>
      </c>
      <c r="B537" s="739">
        <v>535.0</v>
      </c>
      <c r="C537" s="130">
        <v>44778.0</v>
      </c>
      <c r="D537" s="73" t="s">
        <v>9431</v>
      </c>
      <c r="E537" s="130" t="s">
        <v>9502</v>
      </c>
      <c r="F537" s="73" t="s">
        <v>6597</v>
      </c>
      <c r="G537" s="169"/>
      <c r="H537" s="287"/>
      <c r="I537" s="285"/>
      <c r="J537" s="97">
        <f t="shared" si="1"/>
        <v>46206</v>
      </c>
      <c r="K537" s="73">
        <f>'RESOLUCIONES 2022'!$C537-'RESOLUCIONES 2022'!$J537</f>
        <v>-1428</v>
      </c>
      <c r="L537" s="21"/>
      <c r="M537" s="21"/>
      <c r="N537" s="21"/>
      <c r="O537" s="21"/>
    </row>
    <row r="538" ht="15.75" customHeight="1">
      <c r="A538" s="73" t="s">
        <v>7852</v>
      </c>
      <c r="B538" s="739">
        <v>536.0</v>
      </c>
      <c r="C538" s="130">
        <v>44778.0</v>
      </c>
      <c r="D538" s="73" t="s">
        <v>2858</v>
      </c>
      <c r="E538" s="130" t="s">
        <v>9517</v>
      </c>
      <c r="F538" s="73" t="s">
        <v>6597</v>
      </c>
      <c r="G538" s="169"/>
      <c r="H538" s="287"/>
      <c r="I538" s="285"/>
      <c r="J538" s="97">
        <f t="shared" si="1"/>
        <v>46206</v>
      </c>
      <c r="K538" s="73">
        <f>'RESOLUCIONES 2022'!$C538-'RESOLUCIONES 2022'!$J538</f>
        <v>-1428</v>
      </c>
      <c r="L538" s="21"/>
      <c r="M538" s="21"/>
      <c r="N538" s="21"/>
      <c r="O538" s="21"/>
    </row>
    <row r="539" ht="15.75" customHeight="1">
      <c r="A539" s="73" t="s">
        <v>7852</v>
      </c>
      <c r="B539" s="351">
        <v>537.0</v>
      </c>
      <c r="C539" s="130">
        <v>44778.0</v>
      </c>
      <c r="D539" s="73" t="s">
        <v>9456</v>
      </c>
      <c r="E539" s="130" t="s">
        <v>9511</v>
      </c>
      <c r="F539" s="73" t="s">
        <v>6597</v>
      </c>
      <c r="G539" s="169"/>
      <c r="H539" s="287"/>
      <c r="I539" s="285"/>
      <c r="J539" s="97">
        <f t="shared" si="1"/>
        <v>46206</v>
      </c>
      <c r="K539" s="73">
        <f>'RESOLUCIONES 2022'!$C539-'RESOLUCIONES 2022'!$J539</f>
        <v>-1428</v>
      </c>
      <c r="L539" s="21"/>
      <c r="M539" s="21"/>
      <c r="N539" s="21"/>
      <c r="O539" s="21"/>
    </row>
    <row r="540" ht="15.75" customHeight="1">
      <c r="A540" s="73" t="s">
        <v>7852</v>
      </c>
      <c r="B540" s="349">
        <v>538.0</v>
      </c>
      <c r="C540" s="130">
        <v>44778.0</v>
      </c>
      <c r="D540" s="73" t="s">
        <v>9435</v>
      </c>
      <c r="E540" s="130" t="s">
        <v>9505</v>
      </c>
      <c r="F540" s="73" t="s">
        <v>6597</v>
      </c>
      <c r="G540" s="169"/>
      <c r="H540" s="287"/>
      <c r="I540" s="285"/>
      <c r="J540" s="97">
        <f t="shared" si="1"/>
        <v>46206</v>
      </c>
      <c r="K540" s="73">
        <f>'RESOLUCIONES 2022'!$C540-'RESOLUCIONES 2022'!$J540</f>
        <v>-1428</v>
      </c>
      <c r="L540" s="21"/>
      <c r="M540" s="21"/>
      <c r="N540" s="21"/>
      <c r="O540" s="21"/>
    </row>
    <row r="541" ht="15.75" customHeight="1">
      <c r="A541" s="73" t="s">
        <v>7852</v>
      </c>
      <c r="B541" s="351">
        <v>539.0</v>
      </c>
      <c r="C541" s="130">
        <v>44778.0</v>
      </c>
      <c r="D541" s="73" t="s">
        <v>7539</v>
      </c>
      <c r="E541" s="130" t="s">
        <v>7540</v>
      </c>
      <c r="F541" s="73" t="s">
        <v>6597</v>
      </c>
      <c r="G541" s="169"/>
      <c r="H541" s="287"/>
      <c r="I541" s="285"/>
      <c r="J541" s="97">
        <f t="shared" si="1"/>
        <v>46206</v>
      </c>
      <c r="K541" s="73">
        <f>'RESOLUCIONES 2022'!$C541-'RESOLUCIONES 2022'!$J541</f>
        <v>-1428</v>
      </c>
      <c r="L541" s="21"/>
      <c r="M541" s="21"/>
      <c r="N541" s="21"/>
      <c r="O541" s="21"/>
    </row>
    <row r="542" ht="15.75" customHeight="1">
      <c r="A542" s="73" t="s">
        <v>7852</v>
      </c>
      <c r="B542" s="739">
        <v>540.0</v>
      </c>
      <c r="C542" s="130">
        <v>44778.0</v>
      </c>
      <c r="D542" s="73" t="s">
        <v>9506</v>
      </c>
      <c r="E542" s="130" t="s">
        <v>9507</v>
      </c>
      <c r="F542" s="73" t="s">
        <v>6597</v>
      </c>
      <c r="G542" s="169"/>
      <c r="H542" s="287"/>
      <c r="I542" s="285"/>
      <c r="J542" s="97">
        <f t="shared" si="1"/>
        <v>46206</v>
      </c>
      <c r="K542" s="73">
        <f>'RESOLUCIONES 2022'!$C542-'RESOLUCIONES 2022'!$J542</f>
        <v>-1428</v>
      </c>
      <c r="L542" s="21"/>
      <c r="M542" s="21"/>
      <c r="N542" s="21"/>
      <c r="O542" s="21"/>
    </row>
    <row r="543" ht="15.75" customHeight="1">
      <c r="A543" s="73" t="s">
        <v>7852</v>
      </c>
      <c r="B543" s="739">
        <v>541.0</v>
      </c>
      <c r="C543" s="130">
        <v>44778.0</v>
      </c>
      <c r="D543" s="73" t="s">
        <v>6800</v>
      </c>
      <c r="E543" s="130" t="s">
        <v>9503</v>
      </c>
      <c r="F543" s="73" t="s">
        <v>6597</v>
      </c>
      <c r="G543" s="169"/>
      <c r="H543" s="287"/>
      <c r="I543" s="285"/>
      <c r="J543" s="97">
        <f t="shared" si="1"/>
        <v>46206</v>
      </c>
      <c r="K543" s="73">
        <f>'RESOLUCIONES 2022'!$C543-'RESOLUCIONES 2022'!$J543</f>
        <v>-1428</v>
      </c>
      <c r="L543" s="21"/>
      <c r="M543" s="21"/>
      <c r="N543" s="21"/>
      <c r="O543" s="21"/>
    </row>
    <row r="544" ht="15.75" customHeight="1">
      <c r="A544" s="73" t="s">
        <v>7852</v>
      </c>
      <c r="B544" s="739">
        <v>542.0</v>
      </c>
      <c r="C544" s="130">
        <v>44778.0</v>
      </c>
      <c r="D544" s="73" t="s">
        <v>7887</v>
      </c>
      <c r="E544" s="130" t="s">
        <v>7888</v>
      </c>
      <c r="F544" s="73" t="s">
        <v>6597</v>
      </c>
      <c r="G544" s="169"/>
      <c r="H544" s="287"/>
      <c r="I544" s="285"/>
      <c r="J544" s="97">
        <f t="shared" si="1"/>
        <v>46206</v>
      </c>
      <c r="K544" s="73">
        <f>'RESOLUCIONES 2022'!$C544-'RESOLUCIONES 2022'!$J544</f>
        <v>-1428</v>
      </c>
      <c r="L544" s="21"/>
      <c r="M544" s="21"/>
      <c r="N544" s="21"/>
      <c r="O544" s="21"/>
    </row>
    <row r="545" ht="15.75" customHeight="1">
      <c r="A545" s="73" t="s">
        <v>7852</v>
      </c>
      <c r="B545" s="351">
        <v>543.0</v>
      </c>
      <c r="C545" s="130">
        <v>44782.0</v>
      </c>
      <c r="D545" s="73" t="s">
        <v>9532</v>
      </c>
      <c r="E545" s="130" t="s">
        <v>9533</v>
      </c>
      <c r="F545" s="73" t="s">
        <v>18</v>
      </c>
      <c r="G545" s="169" t="s">
        <v>4601</v>
      </c>
      <c r="H545" s="287"/>
      <c r="I545" s="285"/>
      <c r="J545" s="97">
        <f t="shared" si="1"/>
        <v>46206</v>
      </c>
      <c r="K545" s="73">
        <f>'RESOLUCIONES 2022'!$C545-'RESOLUCIONES 2022'!$J545</f>
        <v>-1424</v>
      </c>
      <c r="L545" s="21"/>
      <c r="M545" s="21"/>
      <c r="N545" s="21"/>
      <c r="O545" s="21"/>
    </row>
    <row r="546" ht="15.75" customHeight="1">
      <c r="A546" s="73" t="s">
        <v>7852</v>
      </c>
      <c r="B546" s="349">
        <v>544.0</v>
      </c>
      <c r="C546" s="130">
        <v>44782.0</v>
      </c>
      <c r="D546" s="73" t="s">
        <v>9522</v>
      </c>
      <c r="E546" s="130" t="s">
        <v>9523</v>
      </c>
      <c r="F546" s="73" t="s">
        <v>18</v>
      </c>
      <c r="G546" s="169" t="s">
        <v>7289</v>
      </c>
      <c r="H546" s="287"/>
      <c r="I546" s="285"/>
      <c r="J546" s="97">
        <f t="shared" si="1"/>
        <v>46206</v>
      </c>
      <c r="K546" s="73">
        <f>'RESOLUCIONES 2022'!$C546-'RESOLUCIONES 2022'!$J546</f>
        <v>-1424</v>
      </c>
      <c r="L546" s="21"/>
      <c r="M546" s="21"/>
      <c r="N546" s="21"/>
      <c r="O546" s="21"/>
    </row>
    <row r="547" ht="15.75" customHeight="1">
      <c r="A547" s="73" t="s">
        <v>7852</v>
      </c>
      <c r="B547" s="351">
        <v>545.0</v>
      </c>
      <c r="C547" s="130">
        <v>44782.0</v>
      </c>
      <c r="D547" s="73" t="s">
        <v>1796</v>
      </c>
      <c r="E547" s="130" t="s">
        <v>9525</v>
      </c>
      <c r="F547" s="73" t="s">
        <v>18</v>
      </c>
      <c r="G547" s="169" t="s">
        <v>4601</v>
      </c>
      <c r="H547" s="287"/>
      <c r="I547" s="285"/>
      <c r="J547" s="97">
        <f t="shared" si="1"/>
        <v>46206</v>
      </c>
      <c r="K547" s="73">
        <f>'RESOLUCIONES 2022'!$C547-'RESOLUCIONES 2022'!$J547</f>
        <v>-1424</v>
      </c>
      <c r="L547" s="21"/>
      <c r="M547" s="21"/>
      <c r="N547" s="21"/>
      <c r="O547" s="21"/>
    </row>
    <row r="548" ht="15.75" customHeight="1">
      <c r="A548" s="73" t="s">
        <v>7852</v>
      </c>
      <c r="B548" s="739">
        <v>546.0</v>
      </c>
      <c r="C548" s="130">
        <v>44782.0</v>
      </c>
      <c r="D548" s="73" t="s">
        <v>7209</v>
      </c>
      <c r="E548" s="130" t="s">
        <v>9541</v>
      </c>
      <c r="F548" s="73" t="s">
        <v>18</v>
      </c>
      <c r="G548" s="169" t="s">
        <v>4601</v>
      </c>
      <c r="H548" s="287"/>
      <c r="I548" s="285"/>
      <c r="J548" s="97">
        <f t="shared" si="1"/>
        <v>46206</v>
      </c>
      <c r="K548" s="73">
        <f>'RESOLUCIONES 2022'!$C548-'RESOLUCIONES 2022'!$J548</f>
        <v>-1424</v>
      </c>
      <c r="L548" s="21"/>
      <c r="M548" s="21"/>
      <c r="N548" s="21"/>
      <c r="O548" s="21"/>
    </row>
    <row r="549" ht="15.75" customHeight="1">
      <c r="A549" s="73" t="s">
        <v>7852</v>
      </c>
      <c r="B549" s="739">
        <v>547.0</v>
      </c>
      <c r="C549" s="130">
        <v>44782.0</v>
      </c>
      <c r="D549" s="73" t="s">
        <v>5537</v>
      </c>
      <c r="E549" s="130" t="s">
        <v>9531</v>
      </c>
      <c r="F549" s="73" t="s">
        <v>18</v>
      </c>
      <c r="G549" s="169" t="s">
        <v>2344</v>
      </c>
      <c r="H549" s="287"/>
      <c r="I549" s="285"/>
      <c r="J549" s="97">
        <f t="shared" si="1"/>
        <v>46206</v>
      </c>
      <c r="K549" s="73">
        <f>'RESOLUCIONES 2022'!$C549-'RESOLUCIONES 2022'!$J549</f>
        <v>-1424</v>
      </c>
      <c r="L549" s="21"/>
      <c r="M549" s="21"/>
      <c r="N549" s="21"/>
      <c r="O549" s="21"/>
    </row>
    <row r="550" ht="15.75" customHeight="1">
      <c r="A550" s="73" t="s">
        <v>7852</v>
      </c>
      <c r="B550" s="351">
        <v>548.0</v>
      </c>
      <c r="C550" s="130">
        <v>44782.0</v>
      </c>
      <c r="D550" s="73" t="s">
        <v>9526</v>
      </c>
      <c r="E550" s="130" t="s">
        <v>9527</v>
      </c>
      <c r="F550" s="73" t="s">
        <v>18</v>
      </c>
      <c r="G550" s="169" t="s">
        <v>4601</v>
      </c>
      <c r="H550" s="287"/>
      <c r="I550" s="285"/>
      <c r="J550" s="97">
        <f t="shared" si="1"/>
        <v>46206</v>
      </c>
      <c r="K550" s="73">
        <f>'RESOLUCIONES 2022'!$C550-'RESOLUCIONES 2022'!$J550</f>
        <v>-1424</v>
      </c>
      <c r="L550" s="21"/>
      <c r="M550" s="21"/>
      <c r="N550" s="21"/>
      <c r="O550" s="21"/>
    </row>
    <row r="551" ht="15.75" customHeight="1">
      <c r="A551" s="73" t="s">
        <v>7852</v>
      </c>
      <c r="B551" s="349">
        <v>549.0</v>
      </c>
      <c r="C551" s="130">
        <v>44782.0</v>
      </c>
      <c r="D551" s="73" t="s">
        <v>6728</v>
      </c>
      <c r="E551" s="130" t="s">
        <v>9534</v>
      </c>
      <c r="F551" s="73" t="s">
        <v>18</v>
      </c>
      <c r="G551" s="169" t="s">
        <v>8663</v>
      </c>
      <c r="H551" s="287"/>
      <c r="I551" s="285"/>
      <c r="J551" s="97">
        <f t="shared" si="1"/>
        <v>46206</v>
      </c>
      <c r="K551" s="73">
        <f>'RESOLUCIONES 2022'!$C551-'RESOLUCIONES 2022'!$J551</f>
        <v>-1424</v>
      </c>
      <c r="L551" s="21"/>
      <c r="M551" s="21"/>
      <c r="N551" s="21"/>
      <c r="O551" s="21"/>
    </row>
    <row r="552" ht="15.75" customHeight="1">
      <c r="A552" s="73" t="s">
        <v>7852</v>
      </c>
      <c r="B552" s="351">
        <v>550.0</v>
      </c>
      <c r="C552" s="130">
        <v>44782.0</v>
      </c>
      <c r="D552" s="73" t="s">
        <v>9520</v>
      </c>
      <c r="E552" s="130" t="s">
        <v>9521</v>
      </c>
      <c r="F552" s="73" t="s">
        <v>18</v>
      </c>
      <c r="G552" s="169" t="s">
        <v>4642</v>
      </c>
      <c r="H552" s="287"/>
      <c r="I552" s="285"/>
      <c r="J552" s="97">
        <f t="shared" si="1"/>
        <v>46206</v>
      </c>
      <c r="K552" s="73">
        <f>'RESOLUCIONES 2022'!$C552-'RESOLUCIONES 2022'!$J552</f>
        <v>-1424</v>
      </c>
      <c r="L552" s="21"/>
      <c r="M552" s="21"/>
      <c r="N552" s="21"/>
      <c r="O552" s="21"/>
    </row>
    <row r="553" ht="15.75" customHeight="1">
      <c r="A553" s="73" t="s">
        <v>7852</v>
      </c>
      <c r="B553" s="739">
        <v>551.0</v>
      </c>
      <c r="C553" s="130">
        <v>44782.0</v>
      </c>
      <c r="D553" s="73" t="s">
        <v>9528</v>
      </c>
      <c r="E553" s="130" t="s">
        <v>9529</v>
      </c>
      <c r="F553" s="73" t="s">
        <v>18</v>
      </c>
      <c r="G553" s="169" t="s">
        <v>4642</v>
      </c>
      <c r="H553" s="287"/>
      <c r="I553" s="285"/>
      <c r="J553" s="97">
        <f t="shared" si="1"/>
        <v>46206</v>
      </c>
      <c r="K553" s="73">
        <f>'RESOLUCIONES 2022'!$C553-'RESOLUCIONES 2022'!$J553</f>
        <v>-1424</v>
      </c>
      <c r="L553" s="21"/>
      <c r="M553" s="21"/>
      <c r="N553" s="21"/>
      <c r="O553" s="21"/>
    </row>
    <row r="554" ht="15.75" customHeight="1">
      <c r="A554" s="73" t="s">
        <v>7852</v>
      </c>
      <c r="B554" s="739">
        <v>552.0</v>
      </c>
      <c r="C554" s="130">
        <v>44782.0</v>
      </c>
      <c r="D554" s="73" t="s">
        <v>9542</v>
      </c>
      <c r="E554" s="130" t="s">
        <v>9543</v>
      </c>
      <c r="F554" s="73" t="s">
        <v>18</v>
      </c>
      <c r="G554" s="169" t="s">
        <v>9538</v>
      </c>
      <c r="H554" s="287"/>
      <c r="I554" s="285"/>
      <c r="J554" s="97">
        <f t="shared" si="1"/>
        <v>46206</v>
      </c>
      <c r="K554" s="73">
        <f>'RESOLUCIONES 2022'!$C554-'RESOLUCIONES 2022'!$J554</f>
        <v>-1424</v>
      </c>
      <c r="L554" s="21"/>
      <c r="M554" s="21"/>
      <c r="N554" s="21"/>
      <c r="O554" s="21"/>
    </row>
    <row r="555" ht="15.75" customHeight="1">
      <c r="A555" s="73" t="s">
        <v>7852</v>
      </c>
      <c r="B555" s="739">
        <v>553.0</v>
      </c>
      <c r="C555" s="130">
        <v>44782.0</v>
      </c>
      <c r="D555" s="73" t="s">
        <v>9536</v>
      </c>
      <c r="E555" s="130" t="s">
        <v>9537</v>
      </c>
      <c r="F555" s="73" t="s">
        <v>18</v>
      </c>
      <c r="G555" s="169" t="s">
        <v>9538</v>
      </c>
      <c r="H555" s="287"/>
      <c r="I555" s="285"/>
      <c r="J555" s="97">
        <f t="shared" si="1"/>
        <v>46206</v>
      </c>
      <c r="K555" s="73">
        <f>'RESOLUCIONES 2022'!$C555-'RESOLUCIONES 2022'!$J555</f>
        <v>-1424</v>
      </c>
      <c r="L555" s="21"/>
      <c r="M555" s="21"/>
      <c r="N555" s="21"/>
      <c r="O555" s="21"/>
    </row>
    <row r="556" ht="15.75" customHeight="1">
      <c r="A556" s="73" t="s">
        <v>7852</v>
      </c>
      <c r="B556" s="351">
        <v>554.0</v>
      </c>
      <c r="C556" s="130">
        <v>44782.0</v>
      </c>
      <c r="D556" s="73" t="s">
        <v>9539</v>
      </c>
      <c r="E556" s="130" t="s">
        <v>9540</v>
      </c>
      <c r="F556" s="73" t="s">
        <v>18</v>
      </c>
      <c r="G556" s="169" t="s">
        <v>9538</v>
      </c>
      <c r="H556" s="287"/>
      <c r="I556" s="285"/>
      <c r="J556" s="97">
        <f t="shared" si="1"/>
        <v>46206</v>
      </c>
      <c r="K556" s="73">
        <f>'RESOLUCIONES 2022'!$C556-'RESOLUCIONES 2022'!$J556</f>
        <v>-1424</v>
      </c>
      <c r="L556" s="21"/>
      <c r="M556" s="21"/>
      <c r="N556" s="21"/>
      <c r="O556" s="21"/>
    </row>
    <row r="557" ht="15.75" customHeight="1">
      <c r="A557" s="73" t="s">
        <v>7852</v>
      </c>
      <c r="B557" s="349">
        <v>555.0</v>
      </c>
      <c r="C557" s="130">
        <v>44782.0</v>
      </c>
      <c r="D557" s="73" t="s">
        <v>9518</v>
      </c>
      <c r="E557" s="130" t="s">
        <v>9519</v>
      </c>
      <c r="F557" s="73" t="s">
        <v>18</v>
      </c>
      <c r="G557" s="169" t="s">
        <v>4865</v>
      </c>
      <c r="H557" s="287"/>
      <c r="I557" s="285"/>
      <c r="J557" s="97">
        <f t="shared" si="1"/>
        <v>46206</v>
      </c>
      <c r="K557" s="73">
        <f>'RESOLUCIONES 2022'!$C557-'RESOLUCIONES 2022'!$J557</f>
        <v>-1424</v>
      </c>
      <c r="L557" s="21"/>
      <c r="M557" s="21"/>
      <c r="N557" s="21"/>
      <c r="O557" s="21"/>
    </row>
    <row r="558" ht="15.75" customHeight="1">
      <c r="A558" s="73" t="s">
        <v>7852</v>
      </c>
      <c r="B558" s="351">
        <v>556.0</v>
      </c>
      <c r="C558" s="130">
        <v>44782.0</v>
      </c>
      <c r="D558" s="73" t="s">
        <v>8184</v>
      </c>
      <c r="E558" s="130" t="s">
        <v>8185</v>
      </c>
      <c r="F558" s="73" t="s">
        <v>131</v>
      </c>
      <c r="G558" s="169"/>
      <c r="H558" s="287"/>
      <c r="I558" s="285"/>
      <c r="J558" s="97">
        <f t="shared" si="1"/>
        <v>46206</v>
      </c>
      <c r="K558" s="73">
        <f>'RESOLUCIONES 2022'!$C558-'RESOLUCIONES 2022'!$J558</f>
        <v>-1424</v>
      </c>
      <c r="L558" s="21"/>
      <c r="M558" s="21"/>
      <c r="N558" s="21"/>
      <c r="O558" s="21"/>
    </row>
    <row r="559" ht="15.75" customHeight="1">
      <c r="A559" s="73" t="s">
        <v>7852</v>
      </c>
      <c r="B559" s="739">
        <v>557.0</v>
      </c>
      <c r="C559" s="130">
        <v>44782.0</v>
      </c>
      <c r="D559" s="73" t="s">
        <v>8072</v>
      </c>
      <c r="E559" s="130" t="s">
        <v>8073</v>
      </c>
      <c r="F559" s="73" t="s">
        <v>131</v>
      </c>
      <c r="G559" s="169"/>
      <c r="H559" s="287"/>
      <c r="I559" s="285"/>
      <c r="J559" s="97">
        <f t="shared" si="1"/>
        <v>46206</v>
      </c>
      <c r="K559" s="73">
        <f>'RESOLUCIONES 2022'!$C559-'RESOLUCIONES 2022'!$J559</f>
        <v>-1424</v>
      </c>
      <c r="L559" s="21"/>
      <c r="M559" s="21"/>
      <c r="N559" s="21"/>
      <c r="O559" s="21"/>
    </row>
    <row r="560" ht="15.75" customHeight="1">
      <c r="A560" s="73" t="s">
        <v>7852</v>
      </c>
      <c r="B560" s="739">
        <v>558.0</v>
      </c>
      <c r="C560" s="130">
        <v>44782.0</v>
      </c>
      <c r="D560" s="73" t="s">
        <v>3213</v>
      </c>
      <c r="E560" s="130" t="s">
        <v>7959</v>
      </c>
      <c r="F560" s="73" t="s">
        <v>131</v>
      </c>
      <c r="G560" s="169"/>
      <c r="H560" s="287"/>
      <c r="I560" s="285"/>
      <c r="J560" s="97">
        <f t="shared" si="1"/>
        <v>46206</v>
      </c>
      <c r="K560" s="73">
        <f>'RESOLUCIONES 2022'!$C560-'RESOLUCIONES 2022'!$J560</f>
        <v>-1424</v>
      </c>
      <c r="L560" s="21"/>
      <c r="M560" s="21"/>
      <c r="N560" s="21"/>
      <c r="O560" s="21"/>
    </row>
    <row r="561" ht="15.75" customHeight="1">
      <c r="A561" s="73" t="s">
        <v>7852</v>
      </c>
      <c r="B561" s="351">
        <v>559.0</v>
      </c>
      <c r="C561" s="130">
        <v>44782.0</v>
      </c>
      <c r="D561" s="73" t="s">
        <v>9524</v>
      </c>
      <c r="E561" s="130" t="s">
        <v>1755</v>
      </c>
      <c r="F561" s="73" t="s">
        <v>131</v>
      </c>
      <c r="G561" s="169"/>
      <c r="H561" s="287"/>
      <c r="I561" s="285"/>
      <c r="J561" s="97">
        <f t="shared" si="1"/>
        <v>46206</v>
      </c>
      <c r="K561" s="73">
        <f>'RESOLUCIONES 2022'!$C561-'RESOLUCIONES 2022'!$J561</f>
        <v>-1424</v>
      </c>
      <c r="L561" s="21"/>
      <c r="M561" s="21"/>
      <c r="N561" s="21"/>
      <c r="O561" s="21"/>
    </row>
    <row r="562" ht="15.75" customHeight="1">
      <c r="A562" s="73" t="s">
        <v>7852</v>
      </c>
      <c r="B562" s="349">
        <v>560.0</v>
      </c>
      <c r="C562" s="130">
        <v>44782.0</v>
      </c>
      <c r="D562" s="73" t="s">
        <v>9530</v>
      </c>
      <c r="E562" s="130" t="s">
        <v>6290</v>
      </c>
      <c r="F562" s="73" t="s">
        <v>131</v>
      </c>
      <c r="G562" s="169"/>
      <c r="H562" s="287"/>
      <c r="I562" s="285"/>
      <c r="J562" s="97">
        <f t="shared" si="1"/>
        <v>46206</v>
      </c>
      <c r="K562" s="73">
        <f>'RESOLUCIONES 2022'!$C562-'RESOLUCIONES 2022'!$J562</f>
        <v>-1424</v>
      </c>
      <c r="L562" s="21"/>
      <c r="M562" s="21"/>
      <c r="N562" s="21"/>
      <c r="O562" s="21"/>
    </row>
    <row r="563" ht="15.75" customHeight="1">
      <c r="A563" s="73" t="s">
        <v>7852</v>
      </c>
      <c r="B563" s="351">
        <v>561.0</v>
      </c>
      <c r="C563" s="130">
        <v>44782.0</v>
      </c>
      <c r="D563" s="73" t="s">
        <v>9492</v>
      </c>
      <c r="E563" s="130" t="s">
        <v>9535</v>
      </c>
      <c r="F563" s="73" t="s">
        <v>6597</v>
      </c>
      <c r="G563" s="169"/>
      <c r="H563" s="287"/>
      <c r="I563" s="285"/>
      <c r="J563" s="97">
        <f t="shared" si="1"/>
        <v>46206</v>
      </c>
      <c r="K563" s="73">
        <f>'RESOLUCIONES 2022'!$C563-'RESOLUCIONES 2022'!$J563</f>
        <v>-1424</v>
      </c>
      <c r="L563" s="21"/>
      <c r="M563" s="21"/>
      <c r="N563" s="21"/>
      <c r="O563" s="21"/>
    </row>
    <row r="564" ht="15.75" customHeight="1">
      <c r="A564" s="73" t="s">
        <v>7852</v>
      </c>
      <c r="B564" s="739">
        <v>562.0</v>
      </c>
      <c r="C564" s="130">
        <v>44782.0</v>
      </c>
      <c r="D564" s="73" t="s">
        <v>1558</v>
      </c>
      <c r="E564" s="130" t="s">
        <v>8373</v>
      </c>
      <c r="F564" s="73" t="s">
        <v>6597</v>
      </c>
      <c r="G564" s="169"/>
      <c r="H564" s="287"/>
      <c r="I564" s="285"/>
      <c r="J564" s="97">
        <f t="shared" si="1"/>
        <v>46206</v>
      </c>
      <c r="K564" s="73">
        <f>'RESOLUCIONES 2022'!$C564-'RESOLUCIONES 2022'!$J564</f>
        <v>-1424</v>
      </c>
      <c r="L564" s="21"/>
      <c r="M564" s="21"/>
      <c r="N564" s="21"/>
      <c r="O564" s="21"/>
    </row>
    <row r="565" ht="15.75" customHeight="1">
      <c r="A565" s="73" t="s">
        <v>7852</v>
      </c>
      <c r="B565" s="739">
        <v>563.0</v>
      </c>
      <c r="C565" s="130">
        <v>44782.0</v>
      </c>
      <c r="D565" s="73" t="s">
        <v>2944</v>
      </c>
      <c r="E565" s="130" t="s">
        <v>2945</v>
      </c>
      <c r="F565" s="73" t="s">
        <v>2923</v>
      </c>
      <c r="G565" s="169"/>
      <c r="H565" s="287"/>
      <c r="I565" s="285"/>
      <c r="J565" s="97">
        <f t="shared" si="1"/>
        <v>46206</v>
      </c>
      <c r="K565" s="73">
        <f>'RESOLUCIONES 2022'!$C565-'RESOLUCIONES 2022'!$J565</f>
        <v>-1424</v>
      </c>
      <c r="L565" s="21"/>
      <c r="M565" s="21"/>
      <c r="N565" s="21"/>
      <c r="O565" s="21"/>
    </row>
    <row r="566" ht="15.75" customHeight="1">
      <c r="A566" s="73" t="s">
        <v>7852</v>
      </c>
      <c r="B566" s="739">
        <v>564.0</v>
      </c>
      <c r="C566" s="130">
        <v>44783.0</v>
      </c>
      <c r="D566" s="73" t="s">
        <v>2944</v>
      </c>
      <c r="E566" s="130" t="s">
        <v>2945</v>
      </c>
      <c r="F566" s="73" t="s">
        <v>131</v>
      </c>
      <c r="G566" s="169"/>
      <c r="H566" s="287"/>
      <c r="I566" s="285"/>
      <c r="J566" s="97">
        <f t="shared" si="1"/>
        <v>46206</v>
      </c>
      <c r="K566" s="73">
        <f>'RESOLUCIONES 2022'!$C566-'RESOLUCIONES 2022'!$J566</f>
        <v>-1423</v>
      </c>
      <c r="L566" s="21"/>
      <c r="M566" s="21"/>
      <c r="N566" s="21"/>
      <c r="O566" s="21"/>
    </row>
    <row r="567" ht="15.75" customHeight="1">
      <c r="A567" s="73" t="s">
        <v>7852</v>
      </c>
      <c r="B567" s="351">
        <v>565.0</v>
      </c>
      <c r="C567" s="130">
        <v>44783.0</v>
      </c>
      <c r="D567" s="73" t="s">
        <v>9553</v>
      </c>
      <c r="E567" s="130" t="s">
        <v>9554</v>
      </c>
      <c r="F567" s="73" t="s">
        <v>3390</v>
      </c>
      <c r="G567" s="169"/>
      <c r="H567" s="287"/>
      <c r="I567" s="285"/>
      <c r="J567" s="97">
        <f t="shared" si="1"/>
        <v>46206</v>
      </c>
      <c r="K567" s="73">
        <f>'RESOLUCIONES 2022'!$C567-'RESOLUCIONES 2022'!$J567</f>
        <v>-1423</v>
      </c>
      <c r="L567" s="21"/>
      <c r="M567" s="21"/>
      <c r="N567" s="21"/>
      <c r="O567" s="21"/>
    </row>
    <row r="568" ht="15.75" customHeight="1">
      <c r="A568" s="73" t="s">
        <v>7852</v>
      </c>
      <c r="B568" s="349">
        <v>566.0</v>
      </c>
      <c r="C568" s="130">
        <v>44783.0</v>
      </c>
      <c r="D568" s="73" t="s">
        <v>9544</v>
      </c>
      <c r="E568" s="130" t="s">
        <v>9545</v>
      </c>
      <c r="F568" s="73" t="s">
        <v>3390</v>
      </c>
      <c r="G568" s="169"/>
      <c r="H568" s="287"/>
      <c r="I568" s="285"/>
      <c r="J568" s="97">
        <f t="shared" si="1"/>
        <v>46206</v>
      </c>
      <c r="K568" s="73">
        <f>'RESOLUCIONES 2022'!$C568-'RESOLUCIONES 2022'!$J568</f>
        <v>-1423</v>
      </c>
      <c r="L568" s="21"/>
      <c r="M568" s="21"/>
      <c r="N568" s="21"/>
      <c r="O568" s="21"/>
    </row>
    <row r="569" ht="15.75" customHeight="1">
      <c r="A569" s="73" t="s">
        <v>7852</v>
      </c>
      <c r="B569" s="349">
        <v>567.0</v>
      </c>
      <c r="C569" s="130">
        <v>44783.0</v>
      </c>
      <c r="D569" s="73" t="s">
        <v>9551</v>
      </c>
      <c r="E569" s="130" t="s">
        <v>9552</v>
      </c>
      <c r="F569" s="73" t="s">
        <v>3390</v>
      </c>
      <c r="G569" s="169"/>
      <c r="H569" s="287"/>
      <c r="I569" s="285"/>
      <c r="J569" s="97">
        <f t="shared" si="1"/>
        <v>46206</v>
      </c>
      <c r="K569" s="73">
        <f>'RESOLUCIONES 2022'!$C569-'RESOLUCIONES 2022'!$J569</f>
        <v>-1423</v>
      </c>
      <c r="L569" s="21"/>
      <c r="M569" s="21"/>
      <c r="N569" s="21"/>
      <c r="O569" s="21"/>
    </row>
    <row r="570" ht="15.75" customHeight="1">
      <c r="A570" s="73" t="s">
        <v>7852</v>
      </c>
      <c r="B570" s="351">
        <v>568.0</v>
      </c>
      <c r="C570" s="130">
        <v>44783.0</v>
      </c>
      <c r="D570" s="73" t="s">
        <v>2843</v>
      </c>
      <c r="E570" s="130" t="s">
        <v>9550</v>
      </c>
      <c r="F570" s="73" t="s">
        <v>3390</v>
      </c>
      <c r="G570" s="169"/>
      <c r="H570" s="287"/>
      <c r="I570" s="285"/>
      <c r="J570" s="97">
        <f t="shared" si="1"/>
        <v>46206</v>
      </c>
      <c r="K570" s="73">
        <f>'RESOLUCIONES 2022'!$C570-'RESOLUCIONES 2022'!$J570</f>
        <v>-1423</v>
      </c>
      <c r="L570" s="21"/>
      <c r="M570" s="21"/>
      <c r="N570" s="21"/>
      <c r="O570" s="21"/>
    </row>
    <row r="571" ht="15.75" customHeight="1">
      <c r="A571" s="73" t="s">
        <v>7852</v>
      </c>
      <c r="B571" s="739">
        <v>569.0</v>
      </c>
      <c r="C571" s="130">
        <v>44783.0</v>
      </c>
      <c r="D571" s="73" t="s">
        <v>9548</v>
      </c>
      <c r="E571" s="130" t="s">
        <v>9549</v>
      </c>
      <c r="F571" s="73" t="s">
        <v>3390</v>
      </c>
      <c r="G571" s="169"/>
      <c r="H571" s="287"/>
      <c r="I571" s="285"/>
      <c r="J571" s="97">
        <f t="shared" si="1"/>
        <v>46206</v>
      </c>
      <c r="K571" s="73">
        <f>'RESOLUCIONES 2022'!$C571-'RESOLUCIONES 2022'!$J571</f>
        <v>-1423</v>
      </c>
      <c r="L571" s="21"/>
      <c r="M571" s="21"/>
      <c r="N571" s="21"/>
      <c r="O571" s="21"/>
    </row>
    <row r="572" ht="15.75" customHeight="1">
      <c r="A572" s="73" t="s">
        <v>7852</v>
      </c>
      <c r="B572" s="739">
        <v>570.0</v>
      </c>
      <c r="C572" s="130">
        <v>44783.0</v>
      </c>
      <c r="D572" s="73" t="s">
        <v>9546</v>
      </c>
      <c r="E572" s="130" t="s">
        <v>9547</v>
      </c>
      <c r="F572" s="73" t="s">
        <v>3390</v>
      </c>
      <c r="G572" s="169"/>
      <c r="H572" s="287"/>
      <c r="I572" s="285"/>
      <c r="J572" s="97">
        <f t="shared" si="1"/>
        <v>46206</v>
      </c>
      <c r="K572" s="73">
        <f>'RESOLUCIONES 2022'!$C572-'RESOLUCIONES 2022'!$J572</f>
        <v>-1423</v>
      </c>
      <c r="L572" s="21"/>
      <c r="M572" s="21"/>
      <c r="N572" s="21"/>
      <c r="O572" s="21"/>
    </row>
    <row r="573" ht="15.75" customHeight="1">
      <c r="A573" s="73" t="s">
        <v>7852</v>
      </c>
      <c r="B573" s="739">
        <v>571.0</v>
      </c>
      <c r="C573" s="130">
        <v>44783.0</v>
      </c>
      <c r="D573" s="73" t="s">
        <v>8690</v>
      </c>
      <c r="E573" s="130" t="s">
        <v>8806</v>
      </c>
      <c r="F573" s="73" t="s">
        <v>2253</v>
      </c>
      <c r="G573" s="169" t="s">
        <v>90</v>
      </c>
      <c r="H573" s="287"/>
      <c r="I573" s="285"/>
      <c r="J573" s="97">
        <f t="shared" si="1"/>
        <v>46206</v>
      </c>
      <c r="K573" s="73">
        <f>'RESOLUCIONES 2022'!$C573-'RESOLUCIONES 2022'!$J573</f>
        <v>-1423</v>
      </c>
      <c r="L573" s="21"/>
      <c r="M573" s="21"/>
      <c r="N573" s="21"/>
      <c r="O573" s="21"/>
    </row>
    <row r="574" ht="15.75" customHeight="1">
      <c r="A574" s="73" t="s">
        <v>7852</v>
      </c>
      <c r="B574" s="351">
        <v>572.0</v>
      </c>
      <c r="C574" s="130">
        <v>44783.0</v>
      </c>
      <c r="D574" s="73" t="s">
        <v>4801</v>
      </c>
      <c r="E574" s="130" t="s">
        <v>8441</v>
      </c>
      <c r="F574" s="73" t="s">
        <v>2253</v>
      </c>
      <c r="G574" s="169" t="s">
        <v>14577</v>
      </c>
      <c r="H574" s="287"/>
      <c r="I574" s="285"/>
      <c r="J574" s="97">
        <f t="shared" si="1"/>
        <v>46206</v>
      </c>
      <c r="K574" s="73">
        <f>'RESOLUCIONES 2022'!$C574-'RESOLUCIONES 2022'!$J574</f>
        <v>-1423</v>
      </c>
      <c r="L574" s="21"/>
      <c r="M574" s="21"/>
      <c r="N574" s="21"/>
      <c r="O574" s="21"/>
    </row>
    <row r="575" ht="15.75" customHeight="1">
      <c r="A575" s="73" t="s">
        <v>7852</v>
      </c>
      <c r="B575" s="349">
        <v>573.0</v>
      </c>
      <c r="C575" s="130">
        <v>44784.0</v>
      </c>
      <c r="D575" s="73" t="s">
        <v>7931</v>
      </c>
      <c r="E575" s="130" t="s">
        <v>7932</v>
      </c>
      <c r="F575" s="73" t="s">
        <v>6388</v>
      </c>
      <c r="G575" s="169"/>
      <c r="H575" s="287"/>
      <c r="I575" s="285"/>
      <c r="J575" s="97">
        <f t="shared" si="1"/>
        <v>46206</v>
      </c>
      <c r="K575" s="73">
        <f>'RESOLUCIONES 2022'!$C575-'RESOLUCIONES 2022'!$J575</f>
        <v>-1422</v>
      </c>
      <c r="L575" s="21"/>
      <c r="M575" s="21"/>
      <c r="N575" s="21"/>
      <c r="O575" s="21"/>
    </row>
    <row r="576" ht="15.75" customHeight="1">
      <c r="A576" s="73" t="s">
        <v>7852</v>
      </c>
      <c r="B576" s="349">
        <v>574.0</v>
      </c>
      <c r="C576" s="130">
        <v>44784.0</v>
      </c>
      <c r="D576" s="73" t="s">
        <v>8324</v>
      </c>
      <c r="E576" s="130" t="s">
        <v>8541</v>
      </c>
      <c r="F576" s="73" t="s">
        <v>6388</v>
      </c>
      <c r="G576" s="169"/>
      <c r="H576" s="287"/>
      <c r="I576" s="285"/>
      <c r="J576" s="97">
        <f t="shared" si="1"/>
        <v>46206</v>
      </c>
      <c r="K576" s="73">
        <f>'RESOLUCIONES 2022'!$C576-'RESOLUCIONES 2022'!$J576</f>
        <v>-1422</v>
      </c>
      <c r="L576" s="21"/>
      <c r="M576" s="21"/>
      <c r="N576" s="21"/>
      <c r="O576" s="21"/>
    </row>
    <row r="577" ht="15.75" customHeight="1">
      <c r="A577" s="73" t="s">
        <v>7852</v>
      </c>
      <c r="B577" s="351">
        <v>575.0</v>
      </c>
      <c r="C577" s="130">
        <v>44784.0</v>
      </c>
      <c r="D577" s="73" t="s">
        <v>2703</v>
      </c>
      <c r="E577" s="130" t="s">
        <v>9376</v>
      </c>
      <c r="F577" s="73" t="s">
        <v>2253</v>
      </c>
      <c r="G577" s="169" t="s">
        <v>9555</v>
      </c>
      <c r="H577" s="287"/>
      <c r="I577" s="285"/>
      <c r="J577" s="97">
        <f t="shared" si="1"/>
        <v>46206</v>
      </c>
      <c r="K577" s="73">
        <f>'RESOLUCIONES 2022'!$C577-'RESOLUCIONES 2022'!$J577</f>
        <v>-1422</v>
      </c>
      <c r="L577" s="21"/>
      <c r="M577" s="21"/>
      <c r="N577" s="21"/>
      <c r="O577" s="21"/>
    </row>
    <row r="578" ht="15.75" customHeight="1">
      <c r="A578" s="73" t="s">
        <v>7852</v>
      </c>
      <c r="B578" s="739">
        <v>576.0</v>
      </c>
      <c r="C578" s="130">
        <v>44784.0</v>
      </c>
      <c r="D578" s="73" t="s">
        <v>3000</v>
      </c>
      <c r="E578" s="130" t="s">
        <v>3001</v>
      </c>
      <c r="F578" s="73" t="s">
        <v>2253</v>
      </c>
      <c r="G578" s="169" t="s">
        <v>1087</v>
      </c>
      <c r="H578" s="287"/>
      <c r="I578" s="285"/>
      <c r="J578" s="97">
        <f t="shared" si="1"/>
        <v>46206</v>
      </c>
      <c r="K578" s="73">
        <f>'RESOLUCIONES 2022'!$C578-'RESOLUCIONES 2022'!$J578</f>
        <v>-1422</v>
      </c>
      <c r="L578" s="21"/>
      <c r="M578" s="21"/>
      <c r="N578" s="21"/>
      <c r="O578" s="21"/>
    </row>
    <row r="579" ht="15.75" customHeight="1">
      <c r="A579" s="73" t="s">
        <v>7852</v>
      </c>
      <c r="B579" s="739">
        <v>577.0</v>
      </c>
      <c r="C579" s="130">
        <v>44784.0</v>
      </c>
      <c r="D579" s="73" t="s">
        <v>3331</v>
      </c>
      <c r="E579" s="130" t="s">
        <v>7363</v>
      </c>
      <c r="F579" s="73" t="s">
        <v>2253</v>
      </c>
      <c r="G579" s="169" t="s">
        <v>5269</v>
      </c>
      <c r="H579" s="287"/>
      <c r="I579" s="285"/>
      <c r="J579" s="97">
        <f t="shared" si="1"/>
        <v>46206</v>
      </c>
      <c r="K579" s="73">
        <f>'RESOLUCIONES 2022'!$C579-'RESOLUCIONES 2022'!$J579</f>
        <v>-1422</v>
      </c>
      <c r="L579" s="21"/>
      <c r="M579" s="21"/>
      <c r="N579" s="21"/>
      <c r="O579" s="21"/>
    </row>
    <row r="580" ht="15.75" customHeight="1">
      <c r="A580" s="73" t="s">
        <v>7852</v>
      </c>
      <c r="B580" s="739">
        <v>578.0</v>
      </c>
      <c r="C580" s="130">
        <v>44784.0</v>
      </c>
      <c r="D580" s="73" t="s">
        <v>2265</v>
      </c>
      <c r="E580" s="130" t="s">
        <v>6117</v>
      </c>
      <c r="F580" s="73" t="s">
        <v>6597</v>
      </c>
      <c r="G580" s="169"/>
      <c r="H580" s="287"/>
      <c r="I580" s="285"/>
      <c r="J580" s="97">
        <f t="shared" si="1"/>
        <v>46206</v>
      </c>
      <c r="K580" s="73">
        <f>'RESOLUCIONES 2022'!$C580-'RESOLUCIONES 2022'!$J580</f>
        <v>-1422</v>
      </c>
      <c r="L580" s="21"/>
      <c r="M580" s="21"/>
      <c r="N580" s="21"/>
      <c r="O580" s="21"/>
    </row>
    <row r="581" ht="15.75" customHeight="1">
      <c r="A581" s="73" t="s">
        <v>7852</v>
      </c>
      <c r="B581" s="351">
        <v>579.0</v>
      </c>
      <c r="C581" s="130">
        <v>44784.0</v>
      </c>
      <c r="D581" s="73" t="s">
        <v>9388</v>
      </c>
      <c r="E581" s="130" t="s">
        <v>9389</v>
      </c>
      <c r="F581" s="73" t="s">
        <v>6597</v>
      </c>
      <c r="G581" s="169"/>
      <c r="H581" s="287"/>
      <c r="I581" s="285"/>
      <c r="J581" s="97">
        <f t="shared" si="1"/>
        <v>46206</v>
      </c>
      <c r="K581" s="73">
        <f>'RESOLUCIONES 2022'!$C581-'RESOLUCIONES 2022'!$J581</f>
        <v>-1422</v>
      </c>
      <c r="L581" s="21"/>
      <c r="M581" s="21"/>
      <c r="N581" s="21"/>
      <c r="O581" s="21"/>
    </row>
    <row r="582" ht="15.75" customHeight="1">
      <c r="A582" s="73" t="s">
        <v>7852</v>
      </c>
      <c r="B582" s="349">
        <v>580.0</v>
      </c>
      <c r="C582" s="130">
        <v>44784.0</v>
      </c>
      <c r="D582" s="73" t="s">
        <v>9565</v>
      </c>
      <c r="E582" s="130" t="s">
        <v>4896</v>
      </c>
      <c r="F582" s="73" t="s">
        <v>6597</v>
      </c>
      <c r="G582" s="169"/>
      <c r="H582" s="287"/>
      <c r="I582" s="285"/>
      <c r="J582" s="97">
        <f t="shared" si="1"/>
        <v>46206</v>
      </c>
      <c r="K582" s="73">
        <f>'RESOLUCIONES 2022'!$C582-'RESOLUCIONES 2022'!$J582</f>
        <v>-1422</v>
      </c>
      <c r="L582" s="21"/>
      <c r="M582" s="21"/>
      <c r="N582" s="21"/>
      <c r="O582" s="21"/>
    </row>
    <row r="583" ht="15.75" customHeight="1">
      <c r="A583" s="73" t="s">
        <v>7852</v>
      </c>
      <c r="B583" s="349">
        <v>581.0</v>
      </c>
      <c r="C583" s="130">
        <v>44784.0</v>
      </c>
      <c r="D583" s="73" t="s">
        <v>9105</v>
      </c>
      <c r="E583" s="130" t="s">
        <v>9559</v>
      </c>
      <c r="F583" s="73" t="s">
        <v>6597</v>
      </c>
      <c r="G583" s="169"/>
      <c r="H583" s="287"/>
      <c r="I583" s="285"/>
      <c r="J583" s="97">
        <f t="shared" si="1"/>
        <v>46206</v>
      </c>
      <c r="K583" s="73">
        <f>'RESOLUCIONES 2022'!$C583-'RESOLUCIONES 2022'!$J583</f>
        <v>-1422</v>
      </c>
      <c r="L583" s="21"/>
      <c r="M583" s="21"/>
      <c r="N583" s="21"/>
      <c r="O583" s="21"/>
    </row>
    <row r="584" ht="15.75" customHeight="1">
      <c r="A584" s="73" t="s">
        <v>7852</v>
      </c>
      <c r="B584" s="351">
        <v>582.0</v>
      </c>
      <c r="C584" s="130">
        <v>44784.0</v>
      </c>
      <c r="D584" s="73" t="s">
        <v>9562</v>
      </c>
      <c r="E584" s="130" t="s">
        <v>9563</v>
      </c>
      <c r="F584" s="73" t="s">
        <v>6597</v>
      </c>
      <c r="G584" s="169"/>
      <c r="H584" s="287"/>
      <c r="I584" s="285"/>
      <c r="J584" s="97">
        <f t="shared" si="1"/>
        <v>46206</v>
      </c>
      <c r="K584" s="73">
        <f>'RESOLUCIONES 2022'!$C584-'RESOLUCIONES 2022'!$J584</f>
        <v>-1422</v>
      </c>
      <c r="L584" s="21"/>
      <c r="M584" s="21"/>
      <c r="N584" s="21"/>
      <c r="O584" s="21"/>
    </row>
    <row r="585" ht="15.75" customHeight="1">
      <c r="A585" s="73" t="s">
        <v>7852</v>
      </c>
      <c r="B585" s="739">
        <v>583.0</v>
      </c>
      <c r="C585" s="130">
        <v>44784.0</v>
      </c>
      <c r="D585" s="73" t="s">
        <v>9294</v>
      </c>
      <c r="E585" s="130" t="s">
        <v>9564</v>
      </c>
      <c r="F585" s="73" t="s">
        <v>6597</v>
      </c>
      <c r="G585" s="169"/>
      <c r="H585" s="287"/>
      <c r="I585" s="285"/>
      <c r="J585" s="97">
        <f t="shared" si="1"/>
        <v>46206</v>
      </c>
      <c r="K585" s="73">
        <f>'RESOLUCIONES 2022'!$C585-'RESOLUCIONES 2022'!$J585</f>
        <v>-1422</v>
      </c>
      <c r="L585" s="21"/>
      <c r="M585" s="21"/>
      <c r="N585" s="21"/>
      <c r="O585" s="21"/>
    </row>
    <row r="586" ht="15.75" customHeight="1">
      <c r="A586" s="73" t="s">
        <v>7852</v>
      </c>
      <c r="B586" s="739">
        <v>584.0</v>
      </c>
      <c r="C586" s="130">
        <v>44784.0</v>
      </c>
      <c r="D586" s="73" t="s">
        <v>9385</v>
      </c>
      <c r="E586" s="130" t="s">
        <v>9386</v>
      </c>
      <c r="F586" s="73" t="s">
        <v>6597</v>
      </c>
      <c r="G586" s="169"/>
      <c r="H586" s="287"/>
      <c r="I586" s="285"/>
      <c r="J586" s="97">
        <f t="shared" si="1"/>
        <v>46206</v>
      </c>
      <c r="K586" s="73">
        <f>'RESOLUCIONES 2022'!$C586-'RESOLUCIONES 2022'!$J586</f>
        <v>-1422</v>
      </c>
      <c r="L586" s="21"/>
      <c r="M586" s="21"/>
      <c r="N586" s="21"/>
      <c r="O586" s="21"/>
    </row>
    <row r="587" ht="15.75" customHeight="1">
      <c r="A587" s="73" t="s">
        <v>7852</v>
      </c>
      <c r="B587" s="739">
        <v>585.0</v>
      </c>
      <c r="C587" s="130">
        <v>44784.0</v>
      </c>
      <c r="D587" s="73" t="s">
        <v>6869</v>
      </c>
      <c r="E587" s="130" t="s">
        <v>6870</v>
      </c>
      <c r="F587" s="73" t="s">
        <v>6597</v>
      </c>
      <c r="G587" s="169"/>
      <c r="H587" s="287"/>
      <c r="I587" s="285"/>
      <c r="J587" s="97">
        <f t="shared" si="1"/>
        <v>46206</v>
      </c>
      <c r="K587" s="73">
        <f>'RESOLUCIONES 2022'!$C587-'RESOLUCIONES 2022'!$J587</f>
        <v>-1422</v>
      </c>
      <c r="L587" s="21"/>
      <c r="M587" s="21"/>
      <c r="N587" s="21"/>
      <c r="O587" s="21"/>
    </row>
    <row r="588" ht="15.75" customHeight="1">
      <c r="A588" s="73" t="s">
        <v>7852</v>
      </c>
      <c r="B588" s="351">
        <v>586.0</v>
      </c>
      <c r="C588" s="130">
        <v>44784.0</v>
      </c>
      <c r="D588" s="73" t="s">
        <v>9116</v>
      </c>
      <c r="E588" s="130" t="s">
        <v>9117</v>
      </c>
      <c r="F588" s="73" t="s">
        <v>6597</v>
      </c>
      <c r="G588" s="169"/>
      <c r="H588" s="287"/>
      <c r="I588" s="285"/>
      <c r="J588" s="97">
        <f t="shared" si="1"/>
        <v>46206</v>
      </c>
      <c r="K588" s="73">
        <f>'RESOLUCIONES 2022'!$C588-'RESOLUCIONES 2022'!$J588</f>
        <v>-1422</v>
      </c>
      <c r="L588" s="21"/>
      <c r="M588" s="21"/>
      <c r="N588" s="21"/>
      <c r="O588" s="21"/>
    </row>
    <row r="589" ht="15.75" customHeight="1">
      <c r="A589" s="73" t="s">
        <v>7852</v>
      </c>
      <c r="B589" s="349">
        <v>587.0</v>
      </c>
      <c r="C589" s="130">
        <v>44784.0</v>
      </c>
      <c r="D589" s="73" t="s">
        <v>8952</v>
      </c>
      <c r="E589" s="130" t="s">
        <v>9561</v>
      </c>
      <c r="F589" s="73" t="s">
        <v>6597</v>
      </c>
      <c r="G589" s="169"/>
      <c r="H589" s="287"/>
      <c r="I589" s="285"/>
      <c r="J589" s="97">
        <f t="shared" si="1"/>
        <v>46206</v>
      </c>
      <c r="K589" s="73">
        <f>'RESOLUCIONES 2022'!$C589-'RESOLUCIONES 2022'!$J589</f>
        <v>-1422</v>
      </c>
      <c r="L589" s="21"/>
      <c r="M589" s="21"/>
      <c r="N589" s="21"/>
      <c r="O589" s="21"/>
    </row>
    <row r="590" ht="15.75" customHeight="1">
      <c r="A590" s="73" t="s">
        <v>7852</v>
      </c>
      <c r="B590" s="349">
        <v>588.0</v>
      </c>
      <c r="C590" s="130">
        <v>44784.0</v>
      </c>
      <c r="D590" s="73" t="s">
        <v>6940</v>
      </c>
      <c r="E590" s="130" t="s">
        <v>9560</v>
      </c>
      <c r="F590" s="73" t="s">
        <v>6597</v>
      </c>
      <c r="G590" s="169"/>
      <c r="H590" s="287"/>
      <c r="I590" s="285"/>
      <c r="J590" s="97">
        <f t="shared" si="1"/>
        <v>46206</v>
      </c>
      <c r="K590" s="73">
        <f>'RESOLUCIONES 2022'!$C590-'RESOLUCIONES 2022'!$J590</f>
        <v>-1422</v>
      </c>
      <c r="L590" s="21"/>
      <c r="M590" s="21"/>
      <c r="N590" s="21"/>
      <c r="O590" s="21"/>
    </row>
    <row r="591" ht="15.75" customHeight="1">
      <c r="A591" s="73" t="s">
        <v>7852</v>
      </c>
      <c r="B591" s="351">
        <v>589.0</v>
      </c>
      <c r="C591" s="130">
        <v>44784.0</v>
      </c>
      <c r="D591" s="73" t="s">
        <v>9556</v>
      </c>
      <c r="E591" s="130" t="s">
        <v>9557</v>
      </c>
      <c r="F591" s="73" t="s">
        <v>3390</v>
      </c>
      <c r="G591" s="169"/>
      <c r="H591" s="287"/>
      <c r="I591" s="285"/>
      <c r="J591" s="97">
        <f t="shared" si="1"/>
        <v>46206</v>
      </c>
      <c r="K591" s="73">
        <f>'RESOLUCIONES 2022'!$C591-'RESOLUCIONES 2022'!$J591</f>
        <v>-1422</v>
      </c>
      <c r="L591" s="21"/>
      <c r="M591" s="21"/>
      <c r="N591" s="21"/>
      <c r="O591" s="21"/>
    </row>
    <row r="592" ht="15.75" customHeight="1">
      <c r="A592" s="73" t="s">
        <v>7852</v>
      </c>
      <c r="B592" s="739">
        <v>590.0</v>
      </c>
      <c r="C592" s="130">
        <v>44785.0</v>
      </c>
      <c r="D592" s="73" t="s">
        <v>9567</v>
      </c>
      <c r="E592" s="130" t="s">
        <v>7994</v>
      </c>
      <c r="F592" s="73" t="s">
        <v>2923</v>
      </c>
      <c r="G592" s="169"/>
      <c r="H592" s="287"/>
      <c r="I592" s="285"/>
      <c r="J592" s="97">
        <f t="shared" si="1"/>
        <v>46206</v>
      </c>
      <c r="K592" s="73">
        <f>'RESOLUCIONES 2022'!$C592-'RESOLUCIONES 2022'!$J592</f>
        <v>-1421</v>
      </c>
      <c r="L592" s="21"/>
      <c r="M592" s="21"/>
      <c r="N592" s="21"/>
      <c r="O592" s="21"/>
    </row>
    <row r="593" ht="15.75" customHeight="1">
      <c r="A593" s="73" t="s">
        <v>7852</v>
      </c>
      <c r="B593" s="739">
        <v>591.0</v>
      </c>
      <c r="C593" s="130">
        <v>44785.0</v>
      </c>
      <c r="D593" s="73" t="s">
        <v>8347</v>
      </c>
      <c r="E593" s="130" t="s">
        <v>8348</v>
      </c>
      <c r="F593" s="73" t="s">
        <v>2923</v>
      </c>
      <c r="G593" s="169"/>
      <c r="H593" s="287"/>
      <c r="I593" s="285"/>
      <c r="J593" s="97">
        <f t="shared" si="1"/>
        <v>46206</v>
      </c>
      <c r="K593" s="73">
        <f>'RESOLUCIONES 2022'!$C593-'RESOLUCIONES 2022'!$J593</f>
        <v>-1421</v>
      </c>
      <c r="L593" s="21"/>
      <c r="M593" s="21"/>
      <c r="N593" s="21"/>
      <c r="O593" s="21"/>
    </row>
    <row r="594" ht="15.75" customHeight="1">
      <c r="A594" s="73" t="s">
        <v>7852</v>
      </c>
      <c r="B594" s="739">
        <v>592.0</v>
      </c>
      <c r="C594" s="130">
        <v>44785.0</v>
      </c>
      <c r="D594" s="73" t="s">
        <v>9568</v>
      </c>
      <c r="E594" s="130" t="s">
        <v>6129</v>
      </c>
      <c r="F594" s="73" t="s">
        <v>2923</v>
      </c>
      <c r="G594" s="169"/>
      <c r="H594" s="287"/>
      <c r="I594" s="285"/>
      <c r="J594" s="97">
        <f t="shared" si="1"/>
        <v>46206</v>
      </c>
      <c r="K594" s="73">
        <f>'RESOLUCIONES 2022'!$C594-'RESOLUCIONES 2022'!$J594</f>
        <v>-1421</v>
      </c>
      <c r="L594" s="21"/>
      <c r="M594" s="21"/>
      <c r="N594" s="21"/>
      <c r="O594" s="21"/>
    </row>
    <row r="595" ht="15.75" customHeight="1">
      <c r="A595" s="73" t="s">
        <v>7852</v>
      </c>
      <c r="B595" s="351">
        <v>593.0</v>
      </c>
      <c r="C595" s="130">
        <v>44785.0</v>
      </c>
      <c r="D595" s="73" t="s">
        <v>9127</v>
      </c>
      <c r="E595" s="130" t="s">
        <v>9128</v>
      </c>
      <c r="F595" s="73" t="s">
        <v>2923</v>
      </c>
      <c r="G595" s="169"/>
      <c r="H595" s="287"/>
      <c r="I595" s="285"/>
      <c r="J595" s="97">
        <f t="shared" si="1"/>
        <v>46206</v>
      </c>
      <c r="K595" s="73">
        <f>'RESOLUCIONES 2022'!$C595-'RESOLUCIONES 2022'!$J595</f>
        <v>-1421</v>
      </c>
      <c r="L595" s="21"/>
      <c r="M595" s="21"/>
      <c r="N595" s="21"/>
      <c r="O595" s="21"/>
    </row>
    <row r="596" ht="15.75" customHeight="1">
      <c r="A596" s="73" t="s">
        <v>7852</v>
      </c>
      <c r="B596" s="349">
        <v>594.0</v>
      </c>
      <c r="C596" s="130">
        <v>44785.0</v>
      </c>
      <c r="D596" s="73" t="s">
        <v>7518</v>
      </c>
      <c r="E596" s="130" t="s">
        <v>7519</v>
      </c>
      <c r="F596" s="73" t="s">
        <v>2923</v>
      </c>
      <c r="G596" s="169"/>
      <c r="H596" s="287"/>
      <c r="I596" s="285"/>
      <c r="J596" s="97">
        <f t="shared" si="1"/>
        <v>46206</v>
      </c>
      <c r="K596" s="73">
        <f>'RESOLUCIONES 2022'!$C596-'RESOLUCIONES 2022'!$J596</f>
        <v>-1421</v>
      </c>
      <c r="L596" s="21"/>
      <c r="M596" s="21"/>
      <c r="N596" s="21"/>
      <c r="O596" s="21"/>
    </row>
    <row r="597" ht="15.75" customHeight="1">
      <c r="A597" s="73" t="s">
        <v>7852</v>
      </c>
      <c r="B597" s="349">
        <v>595.0</v>
      </c>
      <c r="C597" s="130">
        <v>44785.0</v>
      </c>
      <c r="D597" s="73" t="s">
        <v>9566</v>
      </c>
      <c r="E597" s="130" t="s">
        <v>8818</v>
      </c>
      <c r="F597" s="73" t="s">
        <v>2923</v>
      </c>
      <c r="G597" s="169"/>
      <c r="H597" s="287"/>
      <c r="I597" s="285"/>
      <c r="J597" s="97">
        <f t="shared" si="1"/>
        <v>46206</v>
      </c>
      <c r="K597" s="73">
        <f>'RESOLUCIONES 2022'!$C597-'RESOLUCIONES 2022'!$J597</f>
        <v>-1421</v>
      </c>
      <c r="L597" s="21"/>
      <c r="M597" s="21"/>
      <c r="N597" s="21"/>
      <c r="O597" s="21"/>
    </row>
    <row r="598" ht="15.75" customHeight="1">
      <c r="A598" s="73" t="s">
        <v>7852</v>
      </c>
      <c r="B598" s="351">
        <v>596.0</v>
      </c>
      <c r="C598" s="130">
        <v>44788.0</v>
      </c>
      <c r="D598" s="73" t="s">
        <v>6560</v>
      </c>
      <c r="E598" s="130" t="s">
        <v>8744</v>
      </c>
      <c r="F598" s="73" t="s">
        <v>6388</v>
      </c>
      <c r="G598" s="169"/>
      <c r="H598" s="287"/>
      <c r="I598" s="285"/>
      <c r="J598" s="97">
        <f t="shared" si="1"/>
        <v>46206</v>
      </c>
      <c r="K598" s="73">
        <f>'RESOLUCIONES 2022'!$C598-'RESOLUCIONES 2022'!$J598</f>
        <v>-1418</v>
      </c>
      <c r="L598" s="21"/>
      <c r="M598" s="21"/>
      <c r="N598" s="21"/>
      <c r="O598" s="21"/>
    </row>
    <row r="599" ht="15.75" customHeight="1">
      <c r="A599" s="73" t="s">
        <v>7852</v>
      </c>
      <c r="B599" s="739">
        <v>597.0</v>
      </c>
      <c r="C599" s="130">
        <v>44788.0</v>
      </c>
      <c r="D599" s="73" t="s">
        <v>9571</v>
      </c>
      <c r="E599" s="130" t="s">
        <v>7994</v>
      </c>
      <c r="F599" s="73" t="s">
        <v>6388</v>
      </c>
      <c r="G599" s="169"/>
      <c r="H599" s="287"/>
      <c r="I599" s="285"/>
      <c r="J599" s="97">
        <f t="shared" si="1"/>
        <v>46206</v>
      </c>
      <c r="K599" s="73">
        <f>'RESOLUCIONES 2022'!$C599-'RESOLUCIONES 2022'!$J599</f>
        <v>-1418</v>
      </c>
      <c r="L599" s="21"/>
      <c r="M599" s="21"/>
      <c r="N599" s="21"/>
      <c r="O599" s="21"/>
    </row>
    <row r="600" ht="15.75" customHeight="1">
      <c r="A600" s="73" t="s">
        <v>7852</v>
      </c>
      <c r="B600" s="739">
        <v>598.0</v>
      </c>
      <c r="C600" s="130">
        <v>44788.0</v>
      </c>
      <c r="D600" s="73" t="s">
        <v>9569</v>
      </c>
      <c r="E600" s="130" t="s">
        <v>9570</v>
      </c>
      <c r="F600" s="73" t="s">
        <v>3390</v>
      </c>
      <c r="G600" s="169"/>
      <c r="H600" s="287"/>
      <c r="I600" s="285"/>
      <c r="J600" s="97">
        <f t="shared" si="1"/>
        <v>46206</v>
      </c>
      <c r="K600" s="73">
        <f>'RESOLUCIONES 2022'!$C600-'RESOLUCIONES 2022'!$J600</f>
        <v>-1418</v>
      </c>
      <c r="L600" s="21"/>
      <c r="M600" s="21"/>
      <c r="N600" s="21"/>
      <c r="O600" s="21"/>
    </row>
    <row r="601" ht="15.75" customHeight="1">
      <c r="A601" s="73"/>
      <c r="B601" s="739">
        <v>599.0</v>
      </c>
      <c r="C601" s="130">
        <v>44789.0</v>
      </c>
      <c r="D601" s="73" t="s">
        <v>9572</v>
      </c>
      <c r="E601" s="130"/>
      <c r="F601" s="73" t="s">
        <v>9573</v>
      </c>
      <c r="G601" s="169"/>
      <c r="H601" s="287"/>
      <c r="I601" s="285"/>
      <c r="J601" s="97">
        <f t="shared" si="1"/>
        <v>46206</v>
      </c>
      <c r="K601" s="73">
        <f>'RESOLUCIONES 2022'!$C601-'RESOLUCIONES 2022'!$J601</f>
        <v>-1417</v>
      </c>
      <c r="L601" s="21"/>
      <c r="M601" s="21"/>
      <c r="N601" s="21"/>
      <c r="O601" s="21"/>
    </row>
    <row r="602" ht="15.75" customHeight="1">
      <c r="A602" s="73" t="s">
        <v>7852</v>
      </c>
      <c r="B602" s="351">
        <v>600.0</v>
      </c>
      <c r="C602" s="130">
        <v>44790.0</v>
      </c>
      <c r="D602" s="73" t="s">
        <v>9576</v>
      </c>
      <c r="E602" s="130" t="s">
        <v>9577</v>
      </c>
      <c r="F602" s="73" t="s">
        <v>18</v>
      </c>
      <c r="G602" s="169" t="s">
        <v>9578</v>
      </c>
      <c r="H602" s="287"/>
      <c r="I602" s="285"/>
      <c r="J602" s="97">
        <f t="shared" si="1"/>
        <v>46206</v>
      </c>
      <c r="K602" s="73">
        <f>'RESOLUCIONES 2022'!$C602-'RESOLUCIONES 2022'!$J602</f>
        <v>-1416</v>
      </c>
      <c r="L602" s="21"/>
      <c r="M602" s="21"/>
      <c r="N602" s="21"/>
      <c r="O602" s="21"/>
    </row>
    <row r="603" ht="15.75" customHeight="1">
      <c r="A603" s="73" t="s">
        <v>7852</v>
      </c>
      <c r="B603" s="349">
        <v>601.0</v>
      </c>
      <c r="C603" s="130">
        <v>44790.0</v>
      </c>
      <c r="D603" s="73" t="s">
        <v>14578</v>
      </c>
      <c r="E603" s="130" t="s">
        <v>9597</v>
      </c>
      <c r="F603" s="73" t="s">
        <v>18</v>
      </c>
      <c r="G603" s="169" t="s">
        <v>8704</v>
      </c>
      <c r="H603" s="287"/>
      <c r="I603" s="285"/>
      <c r="J603" s="97">
        <f t="shared" si="1"/>
        <v>46206</v>
      </c>
      <c r="K603" s="73">
        <f>'RESOLUCIONES 2022'!$C603-'RESOLUCIONES 2022'!$J603</f>
        <v>-1416</v>
      </c>
      <c r="L603" s="21"/>
      <c r="M603" s="21"/>
      <c r="N603" s="21"/>
      <c r="O603" s="21"/>
    </row>
    <row r="604" ht="15.75" customHeight="1">
      <c r="A604" s="73" t="s">
        <v>7852</v>
      </c>
      <c r="B604" s="349">
        <v>602.0</v>
      </c>
      <c r="C604" s="130">
        <v>44790.0</v>
      </c>
      <c r="D604" s="73" t="s">
        <v>9593</v>
      </c>
      <c r="E604" s="130" t="s">
        <v>9594</v>
      </c>
      <c r="F604" s="73" t="s">
        <v>18</v>
      </c>
      <c r="G604" s="169" t="s">
        <v>7289</v>
      </c>
      <c r="H604" s="287"/>
      <c r="I604" s="285"/>
      <c r="J604" s="97">
        <f t="shared" si="1"/>
        <v>46206</v>
      </c>
      <c r="K604" s="73">
        <f>'RESOLUCIONES 2022'!$C604-'RESOLUCIONES 2022'!$J604</f>
        <v>-1416</v>
      </c>
      <c r="L604" s="21"/>
      <c r="M604" s="21"/>
      <c r="N604" s="21"/>
      <c r="O604" s="21"/>
    </row>
    <row r="605" ht="15.75" customHeight="1">
      <c r="A605" s="73" t="s">
        <v>7852</v>
      </c>
      <c r="B605" s="351">
        <v>603.0</v>
      </c>
      <c r="C605" s="130">
        <v>44790.0</v>
      </c>
      <c r="D605" s="73" t="s">
        <v>9582</v>
      </c>
      <c r="E605" s="130" t="s">
        <v>9583</v>
      </c>
      <c r="F605" s="73" t="s">
        <v>18</v>
      </c>
      <c r="G605" s="169" t="s">
        <v>8852</v>
      </c>
      <c r="H605" s="287"/>
      <c r="I605" s="285"/>
      <c r="J605" s="97">
        <f t="shared" si="1"/>
        <v>46206</v>
      </c>
      <c r="K605" s="73">
        <f>'RESOLUCIONES 2022'!$C605-'RESOLUCIONES 2022'!$J605</f>
        <v>-1416</v>
      </c>
      <c r="L605" s="21"/>
      <c r="M605" s="21"/>
      <c r="N605" s="21"/>
      <c r="O605" s="21"/>
    </row>
    <row r="606" ht="15.75" customHeight="1">
      <c r="A606" s="73" t="s">
        <v>7852</v>
      </c>
      <c r="B606" s="739">
        <v>604.0</v>
      </c>
      <c r="C606" s="130">
        <v>44790.0</v>
      </c>
      <c r="D606" s="73" t="s">
        <v>9587</v>
      </c>
      <c r="E606" s="130" t="s">
        <v>9588</v>
      </c>
      <c r="F606" s="73" t="s">
        <v>18</v>
      </c>
      <c r="G606" s="169" t="s">
        <v>9589</v>
      </c>
      <c r="H606" s="287"/>
      <c r="I606" s="285"/>
      <c r="J606" s="97">
        <f t="shared" si="1"/>
        <v>46206</v>
      </c>
      <c r="K606" s="73">
        <f>'RESOLUCIONES 2022'!$C606-'RESOLUCIONES 2022'!$J606</f>
        <v>-1416</v>
      </c>
      <c r="L606" s="21"/>
      <c r="M606" s="21"/>
      <c r="N606" s="21"/>
      <c r="O606" s="21"/>
    </row>
    <row r="607" ht="15.75" customHeight="1">
      <c r="A607" s="73" t="s">
        <v>7852</v>
      </c>
      <c r="B607" s="739">
        <v>605.0</v>
      </c>
      <c r="C607" s="130">
        <v>44790.0</v>
      </c>
      <c r="D607" s="73" t="s">
        <v>5263</v>
      </c>
      <c r="E607" s="130" t="s">
        <v>9581</v>
      </c>
      <c r="F607" s="73" t="s">
        <v>18</v>
      </c>
      <c r="G607" s="169" t="s">
        <v>8501</v>
      </c>
      <c r="H607" s="287"/>
      <c r="I607" s="285"/>
      <c r="J607" s="97">
        <f t="shared" si="1"/>
        <v>46206</v>
      </c>
      <c r="K607" s="73">
        <f>'RESOLUCIONES 2022'!$C607-'RESOLUCIONES 2022'!$J607</f>
        <v>-1416</v>
      </c>
      <c r="L607" s="21"/>
      <c r="M607" s="21"/>
      <c r="N607" s="21"/>
      <c r="O607" s="21"/>
    </row>
    <row r="608" ht="15.75" customHeight="1">
      <c r="A608" s="73" t="s">
        <v>7852</v>
      </c>
      <c r="B608" s="739">
        <v>606.0</v>
      </c>
      <c r="C608" s="130">
        <v>44790.0</v>
      </c>
      <c r="D608" s="73" t="s">
        <v>9569</v>
      </c>
      <c r="E608" s="130" t="s">
        <v>9584</v>
      </c>
      <c r="F608" s="73" t="s">
        <v>18</v>
      </c>
      <c r="G608" s="169" t="s">
        <v>4966</v>
      </c>
      <c r="H608" s="287"/>
      <c r="I608" s="285"/>
      <c r="J608" s="97">
        <f t="shared" si="1"/>
        <v>46206</v>
      </c>
      <c r="K608" s="73">
        <f>'RESOLUCIONES 2022'!$C608-'RESOLUCIONES 2022'!$J608</f>
        <v>-1416</v>
      </c>
      <c r="L608" s="21"/>
      <c r="M608" s="21"/>
      <c r="N608" s="21"/>
      <c r="O608" s="21"/>
    </row>
    <row r="609" ht="15.75" customHeight="1">
      <c r="A609" s="73" t="s">
        <v>7852</v>
      </c>
      <c r="B609" s="349">
        <v>607.0</v>
      </c>
      <c r="C609" s="130">
        <v>44790.0</v>
      </c>
      <c r="D609" s="73" t="s">
        <v>9598</v>
      </c>
      <c r="E609" s="130" t="s">
        <v>9599</v>
      </c>
      <c r="F609" s="73" t="s">
        <v>18</v>
      </c>
      <c r="G609" s="169" t="s">
        <v>9600</v>
      </c>
      <c r="H609" s="287"/>
      <c r="I609" s="285"/>
      <c r="J609" s="97">
        <f t="shared" si="1"/>
        <v>46206</v>
      </c>
      <c r="K609" s="73">
        <f>'RESOLUCIONES 2022'!$C609-'RESOLUCIONES 2022'!$J609</f>
        <v>-1416</v>
      </c>
      <c r="L609" s="21"/>
      <c r="M609" s="21"/>
      <c r="N609" s="21"/>
      <c r="O609" s="21"/>
    </row>
    <row r="610" ht="15.75" customHeight="1">
      <c r="A610" s="73" t="s">
        <v>7852</v>
      </c>
      <c r="B610" s="351">
        <v>608.0</v>
      </c>
      <c r="C610" s="130">
        <v>44790.0</v>
      </c>
      <c r="D610" s="73" t="s">
        <v>9574</v>
      </c>
      <c r="E610" s="130" t="s">
        <v>9575</v>
      </c>
      <c r="F610" s="73" t="s">
        <v>18</v>
      </c>
      <c r="G610" s="728" t="s">
        <v>4642</v>
      </c>
      <c r="H610" s="287"/>
      <c r="I610" s="285"/>
      <c r="J610" s="97">
        <f t="shared" si="1"/>
        <v>46206</v>
      </c>
      <c r="K610" s="73">
        <f>'RESOLUCIONES 2022'!$C610-'RESOLUCIONES 2022'!$J610</f>
        <v>-1416</v>
      </c>
      <c r="L610" s="21"/>
      <c r="M610" s="21"/>
      <c r="N610" s="21"/>
      <c r="O610" s="21"/>
    </row>
    <row r="611" ht="15.75" customHeight="1">
      <c r="A611" s="73" t="s">
        <v>7852</v>
      </c>
      <c r="B611" s="739">
        <v>609.0</v>
      </c>
      <c r="C611" s="130">
        <v>44790.0</v>
      </c>
      <c r="D611" s="73" t="s">
        <v>6554</v>
      </c>
      <c r="E611" s="130" t="s">
        <v>9592</v>
      </c>
      <c r="F611" s="73" t="s">
        <v>6388</v>
      </c>
      <c r="G611" s="169"/>
      <c r="H611" s="287"/>
      <c r="I611" s="285"/>
      <c r="J611" s="97">
        <f t="shared" si="1"/>
        <v>46206</v>
      </c>
      <c r="K611" s="73">
        <f>'RESOLUCIONES 2022'!$C611-'RESOLUCIONES 2022'!$J611</f>
        <v>-1416</v>
      </c>
      <c r="L611" s="21"/>
      <c r="M611" s="21"/>
      <c r="N611" s="21"/>
      <c r="O611" s="21"/>
    </row>
    <row r="612" ht="15.75" customHeight="1">
      <c r="A612" s="73" t="s">
        <v>7852</v>
      </c>
      <c r="B612" s="739">
        <v>610.0</v>
      </c>
      <c r="C612" s="130">
        <v>44790.0</v>
      </c>
      <c r="D612" s="73" t="s">
        <v>9590</v>
      </c>
      <c r="E612" s="130" t="s">
        <v>9591</v>
      </c>
      <c r="F612" s="73" t="s">
        <v>18</v>
      </c>
      <c r="G612" s="169" t="s">
        <v>4601</v>
      </c>
      <c r="H612" s="287"/>
      <c r="I612" s="285"/>
      <c r="J612" s="97">
        <f t="shared" si="1"/>
        <v>46206</v>
      </c>
      <c r="K612" s="73">
        <f>'RESOLUCIONES 2022'!$C612-'RESOLUCIONES 2022'!$J612</f>
        <v>-1416</v>
      </c>
      <c r="L612" s="21"/>
      <c r="M612" s="21"/>
      <c r="N612" s="21"/>
      <c r="O612" s="21"/>
    </row>
    <row r="613" ht="15.75" customHeight="1">
      <c r="A613" s="73" t="s">
        <v>7852</v>
      </c>
      <c r="B613" s="739">
        <v>611.0</v>
      </c>
      <c r="C613" s="130">
        <v>44790.0</v>
      </c>
      <c r="D613" s="73" t="s">
        <v>9595</v>
      </c>
      <c r="E613" s="130" t="s">
        <v>9596</v>
      </c>
      <c r="F613" s="73" t="s">
        <v>18</v>
      </c>
      <c r="G613" s="169" t="s">
        <v>4749</v>
      </c>
      <c r="H613" s="287"/>
      <c r="I613" s="285"/>
      <c r="J613" s="97">
        <f t="shared" si="1"/>
        <v>46206</v>
      </c>
      <c r="K613" s="73">
        <f>'RESOLUCIONES 2022'!$C613-'RESOLUCIONES 2022'!$J613</f>
        <v>-1416</v>
      </c>
      <c r="L613" s="21"/>
      <c r="M613" s="21"/>
      <c r="N613" s="21"/>
      <c r="O613" s="21"/>
    </row>
    <row r="614" ht="15.75" customHeight="1">
      <c r="A614" s="73" t="s">
        <v>7852</v>
      </c>
      <c r="B614" s="349">
        <v>612.0</v>
      </c>
      <c r="C614" s="130">
        <v>44790.0</v>
      </c>
      <c r="D614" s="73" t="s">
        <v>9579</v>
      </c>
      <c r="E614" s="130" t="s">
        <v>9580</v>
      </c>
      <c r="F614" s="73" t="s">
        <v>18</v>
      </c>
      <c r="G614" s="169" t="s">
        <v>1652</v>
      </c>
      <c r="H614" s="287"/>
      <c r="I614" s="285"/>
      <c r="J614" s="97">
        <f t="shared" si="1"/>
        <v>46206</v>
      </c>
      <c r="K614" s="73">
        <f>'RESOLUCIONES 2022'!$C614-'RESOLUCIONES 2022'!$J614</f>
        <v>-1416</v>
      </c>
      <c r="L614" s="21"/>
      <c r="M614" s="21"/>
      <c r="N614" s="21"/>
      <c r="O614" s="21"/>
    </row>
    <row r="615" ht="15.75" customHeight="1">
      <c r="A615" s="73" t="s">
        <v>7852</v>
      </c>
      <c r="B615" s="351">
        <v>613.0</v>
      </c>
      <c r="C615" s="130">
        <v>44790.0</v>
      </c>
      <c r="D615" s="73" t="s">
        <v>9601</v>
      </c>
      <c r="E615" s="130" t="s">
        <v>9602</v>
      </c>
      <c r="F615" s="73" t="s">
        <v>3390</v>
      </c>
      <c r="G615" s="169"/>
      <c r="H615" s="287"/>
      <c r="I615" s="285"/>
      <c r="J615" s="97">
        <f t="shared" si="1"/>
        <v>46206</v>
      </c>
      <c r="K615" s="73">
        <f>'RESOLUCIONES 2022'!$C615-'RESOLUCIONES 2022'!$J615</f>
        <v>-1416</v>
      </c>
      <c r="L615" s="21"/>
      <c r="M615" s="21"/>
      <c r="N615" s="21"/>
      <c r="O615" s="21"/>
    </row>
    <row r="616" ht="15.75" customHeight="1">
      <c r="A616" s="73" t="s">
        <v>7852</v>
      </c>
      <c r="B616" s="739">
        <v>614.0</v>
      </c>
      <c r="C616" s="130">
        <v>44790.0</v>
      </c>
      <c r="D616" s="73" t="s">
        <v>7776</v>
      </c>
      <c r="E616" s="130" t="s">
        <v>9585</v>
      </c>
      <c r="F616" s="73" t="s">
        <v>1779</v>
      </c>
      <c r="G616" s="169" t="s">
        <v>9586</v>
      </c>
      <c r="H616" s="287"/>
      <c r="I616" s="285"/>
      <c r="J616" s="97">
        <f t="shared" si="1"/>
        <v>46206</v>
      </c>
      <c r="K616" s="73">
        <f>'RESOLUCIONES 2022'!$C616-'RESOLUCIONES 2022'!$J616</f>
        <v>-1416</v>
      </c>
      <c r="L616" s="21"/>
      <c r="M616" s="21"/>
      <c r="N616" s="21"/>
      <c r="O616" s="21"/>
    </row>
    <row r="617" ht="15.75" customHeight="1">
      <c r="A617" s="73" t="s">
        <v>7852</v>
      </c>
      <c r="B617" s="739">
        <v>615.0</v>
      </c>
      <c r="C617" s="130">
        <v>44790.0</v>
      </c>
      <c r="D617" s="73" t="s">
        <v>7981</v>
      </c>
      <c r="E617" s="130" t="s">
        <v>7982</v>
      </c>
      <c r="F617" s="73" t="s">
        <v>6597</v>
      </c>
      <c r="G617" s="169" t="s">
        <v>8172</v>
      </c>
      <c r="H617" s="287"/>
      <c r="I617" s="285"/>
      <c r="J617" s="97">
        <f t="shared" si="1"/>
        <v>46206</v>
      </c>
      <c r="K617" s="73">
        <f>'RESOLUCIONES 2022'!$C617-'RESOLUCIONES 2022'!$J617</f>
        <v>-1416</v>
      </c>
      <c r="L617" s="21"/>
      <c r="M617" s="21"/>
      <c r="N617" s="21"/>
      <c r="O617" s="21"/>
    </row>
    <row r="618" ht="15.75" customHeight="1">
      <c r="A618" s="73" t="s">
        <v>7852</v>
      </c>
      <c r="B618" s="739">
        <v>616.0</v>
      </c>
      <c r="C618" s="130">
        <v>44790.0</v>
      </c>
      <c r="D618" s="73" t="s">
        <v>2589</v>
      </c>
      <c r="E618" s="130" t="s">
        <v>8979</v>
      </c>
      <c r="F618" s="73" t="s">
        <v>1779</v>
      </c>
      <c r="G618" s="169" t="s">
        <v>2545</v>
      </c>
      <c r="H618" s="287"/>
      <c r="I618" s="285"/>
      <c r="J618" s="97">
        <f t="shared" si="1"/>
        <v>46206</v>
      </c>
      <c r="K618" s="73">
        <f>'RESOLUCIONES 2022'!$C618-'RESOLUCIONES 2022'!$J618</f>
        <v>-1416</v>
      </c>
      <c r="L618" s="21"/>
      <c r="M618" s="21"/>
      <c r="N618" s="21"/>
      <c r="O618" s="21"/>
    </row>
    <row r="619" ht="15.75" customHeight="1">
      <c r="A619" s="73" t="s">
        <v>7852</v>
      </c>
      <c r="B619" s="349">
        <v>617.0</v>
      </c>
      <c r="C619" s="130">
        <v>44792.0</v>
      </c>
      <c r="D619" s="73" t="s">
        <v>3221</v>
      </c>
      <c r="E619" s="130" t="s">
        <v>7762</v>
      </c>
      <c r="F619" s="73" t="s">
        <v>2253</v>
      </c>
      <c r="G619" s="169" t="s">
        <v>9604</v>
      </c>
      <c r="H619" s="287"/>
      <c r="I619" s="285"/>
      <c r="J619" s="97">
        <f t="shared" si="1"/>
        <v>46206</v>
      </c>
      <c r="K619" s="73">
        <f>'RESOLUCIONES 2022'!$C619-'RESOLUCIONES 2022'!$J619</f>
        <v>-1414</v>
      </c>
      <c r="L619" s="21"/>
      <c r="M619" s="21"/>
      <c r="N619" s="21"/>
      <c r="O619" s="21"/>
    </row>
    <row r="620" ht="15.75" customHeight="1">
      <c r="A620" s="73"/>
      <c r="B620" s="351">
        <v>618.0</v>
      </c>
      <c r="C620" s="130">
        <v>44792.0</v>
      </c>
      <c r="D620" s="73" t="s">
        <v>9603</v>
      </c>
      <c r="E620" s="130"/>
      <c r="F620" s="73" t="s">
        <v>9603</v>
      </c>
      <c r="G620" s="169"/>
      <c r="H620" s="287"/>
      <c r="I620" s="285"/>
      <c r="J620" s="97">
        <f t="shared" si="1"/>
        <v>46206</v>
      </c>
      <c r="K620" s="73">
        <f>'RESOLUCIONES 2022'!$C620-'RESOLUCIONES 2022'!$J620</f>
        <v>-1414</v>
      </c>
      <c r="L620" s="21"/>
      <c r="M620" s="21"/>
      <c r="N620" s="21"/>
      <c r="O620" s="21"/>
    </row>
    <row r="621" ht="15.75" customHeight="1">
      <c r="A621" s="73" t="s">
        <v>7852</v>
      </c>
      <c r="B621" s="739">
        <v>619.0</v>
      </c>
      <c r="C621" s="130">
        <v>44795.0</v>
      </c>
      <c r="D621" s="73" t="s">
        <v>9605</v>
      </c>
      <c r="E621" s="130" t="s">
        <v>8143</v>
      </c>
      <c r="F621" s="73" t="s">
        <v>2923</v>
      </c>
      <c r="G621" s="169"/>
      <c r="H621" s="287"/>
      <c r="I621" s="285"/>
      <c r="J621" s="97">
        <f t="shared" si="1"/>
        <v>46206</v>
      </c>
      <c r="K621" s="73">
        <f>'RESOLUCIONES 2022'!$C621-'RESOLUCIONES 2022'!$J621</f>
        <v>-1411</v>
      </c>
      <c r="L621" s="21"/>
      <c r="M621" s="21"/>
      <c r="N621" s="21"/>
      <c r="O621" s="21"/>
    </row>
    <row r="622" ht="15.75" customHeight="1">
      <c r="A622" s="73" t="s">
        <v>7852</v>
      </c>
      <c r="B622" s="739">
        <v>620.0</v>
      </c>
      <c r="C622" s="130">
        <v>44795.0</v>
      </c>
      <c r="D622" s="73" t="s">
        <v>9028</v>
      </c>
      <c r="E622" s="130" t="s">
        <v>9029</v>
      </c>
      <c r="F622" s="73" t="s">
        <v>2923</v>
      </c>
      <c r="G622" s="169"/>
      <c r="H622" s="287"/>
      <c r="I622" s="285"/>
      <c r="J622" s="97">
        <f t="shared" si="1"/>
        <v>46206</v>
      </c>
      <c r="K622" s="73">
        <f>'RESOLUCIONES 2022'!$C622-'RESOLUCIONES 2022'!$J622</f>
        <v>-1411</v>
      </c>
      <c r="L622" s="21"/>
      <c r="M622" s="21"/>
      <c r="N622" s="21"/>
      <c r="O622" s="21"/>
    </row>
    <row r="623" ht="15.75" customHeight="1">
      <c r="A623" s="73" t="s">
        <v>7852</v>
      </c>
      <c r="B623" s="739">
        <v>621.0</v>
      </c>
      <c r="C623" s="130">
        <v>44795.0</v>
      </c>
      <c r="D623" s="73" t="s">
        <v>1558</v>
      </c>
      <c r="E623" s="130" t="s">
        <v>8373</v>
      </c>
      <c r="F623" s="73" t="s">
        <v>2923</v>
      </c>
      <c r="G623" s="169"/>
      <c r="H623" s="287"/>
      <c r="I623" s="285"/>
      <c r="J623" s="97">
        <f t="shared" si="1"/>
        <v>46206</v>
      </c>
      <c r="K623" s="73">
        <f>'RESOLUCIONES 2022'!$C623-'RESOLUCIONES 2022'!$J623</f>
        <v>-1411</v>
      </c>
      <c r="L623" s="21"/>
      <c r="M623" s="21"/>
      <c r="N623" s="21"/>
      <c r="O623" s="21"/>
    </row>
    <row r="624" ht="15.75" customHeight="1">
      <c r="A624" s="73" t="s">
        <v>7852</v>
      </c>
      <c r="B624" s="349">
        <v>622.0</v>
      </c>
      <c r="C624" s="130">
        <v>44795.0</v>
      </c>
      <c r="D624" s="73" t="s">
        <v>9071</v>
      </c>
      <c r="E624" s="130" t="s">
        <v>9417</v>
      </c>
      <c r="F624" s="73" t="s">
        <v>2923</v>
      </c>
      <c r="G624" s="169"/>
      <c r="H624" s="287"/>
      <c r="I624" s="285"/>
      <c r="J624" s="97">
        <f t="shared" si="1"/>
        <v>46206</v>
      </c>
      <c r="K624" s="73">
        <f>'RESOLUCIONES 2022'!$C624-'RESOLUCIONES 2022'!$J624</f>
        <v>-1411</v>
      </c>
      <c r="L624" s="21"/>
      <c r="M624" s="21"/>
      <c r="N624" s="21"/>
      <c r="O624" s="21"/>
    </row>
    <row r="625" ht="15.75" customHeight="1">
      <c r="A625" s="73" t="s">
        <v>7852</v>
      </c>
      <c r="B625" s="351">
        <v>623.0</v>
      </c>
      <c r="C625" s="130">
        <v>44795.0</v>
      </c>
      <c r="D625" s="73" t="s">
        <v>1457</v>
      </c>
      <c r="E625" s="130" t="s">
        <v>7765</v>
      </c>
      <c r="F625" s="73" t="s">
        <v>2923</v>
      </c>
      <c r="G625" s="169"/>
      <c r="H625" s="287"/>
      <c r="I625" s="285"/>
      <c r="J625" s="97">
        <f t="shared" si="1"/>
        <v>46206</v>
      </c>
      <c r="K625" s="73">
        <f>'RESOLUCIONES 2022'!$C625-'RESOLUCIONES 2022'!$J625</f>
        <v>-1411</v>
      </c>
      <c r="L625" s="21"/>
      <c r="M625" s="21"/>
      <c r="N625" s="21"/>
      <c r="O625" s="21"/>
    </row>
    <row r="626" ht="15.75" customHeight="1">
      <c r="A626" s="73" t="s">
        <v>7852</v>
      </c>
      <c r="B626" s="739">
        <v>624.0</v>
      </c>
      <c r="C626" s="130">
        <v>44795.0</v>
      </c>
      <c r="D626" s="73" t="s">
        <v>4654</v>
      </c>
      <c r="E626" s="130" t="s">
        <v>4655</v>
      </c>
      <c r="F626" s="73" t="s">
        <v>2923</v>
      </c>
      <c r="G626" s="169"/>
      <c r="H626" s="287"/>
      <c r="I626" s="285"/>
      <c r="J626" s="97">
        <f t="shared" si="1"/>
        <v>46206</v>
      </c>
      <c r="K626" s="73">
        <f>'RESOLUCIONES 2022'!$C626-'RESOLUCIONES 2022'!$J626</f>
        <v>-1411</v>
      </c>
      <c r="L626" s="21"/>
      <c r="M626" s="21"/>
      <c r="N626" s="21"/>
      <c r="O626" s="21"/>
    </row>
    <row r="627" ht="15.75" customHeight="1">
      <c r="A627" s="73" t="s">
        <v>7852</v>
      </c>
      <c r="B627" s="739">
        <v>625.0</v>
      </c>
      <c r="C627" s="130">
        <v>44795.0</v>
      </c>
      <c r="D627" s="73" t="s">
        <v>9606</v>
      </c>
      <c r="E627" s="130" t="s">
        <v>7855</v>
      </c>
      <c r="F627" s="73" t="s">
        <v>2923</v>
      </c>
      <c r="G627" s="169"/>
      <c r="H627" s="287"/>
      <c r="I627" s="285"/>
      <c r="J627" s="97">
        <f t="shared" si="1"/>
        <v>46206</v>
      </c>
      <c r="K627" s="73">
        <f>'RESOLUCIONES 2022'!$C627-'RESOLUCIONES 2022'!$J627</f>
        <v>-1411</v>
      </c>
      <c r="L627" s="21"/>
      <c r="M627" s="21"/>
      <c r="N627" s="21"/>
      <c r="O627" s="21"/>
    </row>
    <row r="628" ht="15.75" customHeight="1">
      <c r="A628" s="73" t="s">
        <v>7852</v>
      </c>
      <c r="B628" s="739">
        <v>626.0</v>
      </c>
      <c r="C628" s="130">
        <v>44795.0</v>
      </c>
      <c r="D628" s="73" t="s">
        <v>8654</v>
      </c>
      <c r="E628" s="130" t="s">
        <v>9027</v>
      </c>
      <c r="F628" s="73" t="s">
        <v>2923</v>
      </c>
      <c r="G628" s="169"/>
      <c r="H628" s="287"/>
      <c r="I628" s="285"/>
      <c r="J628" s="97">
        <f t="shared" si="1"/>
        <v>46206</v>
      </c>
      <c r="K628" s="73">
        <f>'RESOLUCIONES 2022'!$C628-'RESOLUCIONES 2022'!$J628</f>
        <v>-1411</v>
      </c>
      <c r="L628" s="21"/>
      <c r="M628" s="21"/>
      <c r="N628" s="21"/>
      <c r="O628" s="21"/>
    </row>
    <row r="629" ht="15.75" customHeight="1">
      <c r="A629" s="73" t="s">
        <v>7852</v>
      </c>
      <c r="B629" s="349">
        <v>627.0</v>
      </c>
      <c r="C629" s="130">
        <v>44797.0</v>
      </c>
      <c r="D629" s="73" t="s">
        <v>8174</v>
      </c>
      <c r="E629" s="130" t="s">
        <v>8175</v>
      </c>
      <c r="F629" s="73" t="s">
        <v>6388</v>
      </c>
      <c r="G629" s="169"/>
      <c r="H629" s="287"/>
      <c r="I629" s="285"/>
      <c r="J629" s="97">
        <f t="shared" si="1"/>
        <v>46206</v>
      </c>
      <c r="K629" s="73">
        <f>'RESOLUCIONES 2022'!$C629-'RESOLUCIONES 2022'!$J629</f>
        <v>-1409</v>
      </c>
      <c r="L629" s="21"/>
      <c r="M629" s="21"/>
      <c r="N629" s="21"/>
      <c r="O629" s="21"/>
    </row>
    <row r="630" ht="15.75" customHeight="1">
      <c r="A630" s="73" t="s">
        <v>7852</v>
      </c>
      <c r="B630" s="351">
        <v>628.0</v>
      </c>
      <c r="C630" s="130">
        <v>44797.0</v>
      </c>
      <c r="D630" s="73" t="s">
        <v>9454</v>
      </c>
      <c r="E630" s="130" t="s">
        <v>9609</v>
      </c>
      <c r="F630" s="73" t="s">
        <v>6597</v>
      </c>
      <c r="G630" s="169"/>
      <c r="H630" s="287"/>
      <c r="I630" s="285"/>
      <c r="J630" s="97">
        <f t="shared" si="1"/>
        <v>46206</v>
      </c>
      <c r="K630" s="73">
        <f>'RESOLUCIONES 2022'!$C630-'RESOLUCIONES 2022'!$J630</f>
        <v>-1409</v>
      </c>
      <c r="L630" s="21"/>
      <c r="M630" s="21"/>
      <c r="N630" s="21"/>
      <c r="O630" s="21"/>
    </row>
    <row r="631" ht="15.75" customHeight="1">
      <c r="A631" s="73" t="s">
        <v>7852</v>
      </c>
      <c r="B631" s="739">
        <v>629.0</v>
      </c>
      <c r="C631" s="130">
        <v>44797.0</v>
      </c>
      <c r="D631" s="73" t="s">
        <v>9445</v>
      </c>
      <c r="E631" s="130" t="s">
        <v>9608</v>
      </c>
      <c r="F631" s="73" t="s">
        <v>6597</v>
      </c>
      <c r="G631" s="169"/>
      <c r="H631" s="287"/>
      <c r="I631" s="285"/>
      <c r="J631" s="97">
        <f t="shared" si="1"/>
        <v>46206</v>
      </c>
      <c r="K631" s="73">
        <f>'RESOLUCIONES 2022'!$C631-'RESOLUCIONES 2022'!$J631</f>
        <v>-1409</v>
      </c>
      <c r="L631" s="21"/>
      <c r="M631" s="21"/>
      <c r="N631" s="21"/>
      <c r="O631" s="21"/>
    </row>
    <row r="632" ht="15.75" customHeight="1">
      <c r="A632" s="73" t="s">
        <v>7852</v>
      </c>
      <c r="B632" s="739">
        <v>630.0</v>
      </c>
      <c r="C632" s="130">
        <v>44797.0</v>
      </c>
      <c r="D632" s="73" t="s">
        <v>9469</v>
      </c>
      <c r="E632" s="130" t="s">
        <v>9610</v>
      </c>
      <c r="F632" s="73" t="s">
        <v>6597</v>
      </c>
      <c r="G632" s="169"/>
      <c r="H632" s="287"/>
      <c r="I632" s="285"/>
      <c r="J632" s="97">
        <f t="shared" si="1"/>
        <v>46206</v>
      </c>
      <c r="K632" s="73">
        <f>'RESOLUCIONES 2022'!$C632-'RESOLUCIONES 2022'!$J632</f>
        <v>-1409</v>
      </c>
      <c r="L632" s="21"/>
      <c r="M632" s="21"/>
      <c r="N632" s="21"/>
      <c r="O632" s="21"/>
    </row>
    <row r="633" ht="15.75" customHeight="1">
      <c r="A633" s="73" t="s">
        <v>7852</v>
      </c>
      <c r="B633" s="739">
        <v>631.0</v>
      </c>
      <c r="C633" s="130">
        <v>44797.0</v>
      </c>
      <c r="D633" s="73" t="s">
        <v>1821</v>
      </c>
      <c r="E633" s="130" t="s">
        <v>9607</v>
      </c>
      <c r="F633" s="73" t="s">
        <v>2968</v>
      </c>
      <c r="G633" s="169"/>
      <c r="H633" s="287"/>
      <c r="I633" s="285"/>
      <c r="J633" s="97">
        <f t="shared" si="1"/>
        <v>46206</v>
      </c>
      <c r="K633" s="73">
        <f>'RESOLUCIONES 2022'!$C633-'RESOLUCIONES 2022'!$J633</f>
        <v>-1409</v>
      </c>
      <c r="L633" s="21"/>
      <c r="M633" s="21"/>
      <c r="N633" s="21"/>
      <c r="O633" s="21"/>
    </row>
    <row r="634" ht="15.75" customHeight="1">
      <c r="A634" s="73" t="s">
        <v>7852</v>
      </c>
      <c r="B634" s="349">
        <v>632.0</v>
      </c>
      <c r="C634" s="130">
        <v>44798.0</v>
      </c>
      <c r="D634" s="73" t="s">
        <v>1838</v>
      </c>
      <c r="E634" s="130" t="s">
        <v>9612</v>
      </c>
      <c r="F634" s="73" t="s">
        <v>1593</v>
      </c>
      <c r="G634" s="253">
        <v>44805.0</v>
      </c>
      <c r="H634" s="287"/>
      <c r="I634" s="285"/>
      <c r="J634" s="97">
        <f t="shared" si="1"/>
        <v>46206</v>
      </c>
      <c r="K634" s="73">
        <f>'RESOLUCIONES 2022'!$C634-'RESOLUCIONES 2022'!$J634</f>
        <v>-1408</v>
      </c>
      <c r="L634" s="21"/>
      <c r="M634" s="21"/>
      <c r="N634" s="21"/>
      <c r="O634" s="21"/>
    </row>
    <row r="635" ht="15.75" customHeight="1">
      <c r="A635" s="73" t="s">
        <v>7852</v>
      </c>
      <c r="B635" s="351">
        <v>633.0</v>
      </c>
      <c r="C635" s="130">
        <v>44798.0</v>
      </c>
      <c r="D635" s="73" t="s">
        <v>8508</v>
      </c>
      <c r="E635" s="130" t="s">
        <v>8509</v>
      </c>
      <c r="F635" s="73" t="s">
        <v>1593</v>
      </c>
      <c r="G635" s="253">
        <v>44809.0</v>
      </c>
      <c r="H635" s="287"/>
      <c r="I635" s="285"/>
      <c r="J635" s="97">
        <f t="shared" si="1"/>
        <v>46206</v>
      </c>
      <c r="K635" s="73">
        <f>'RESOLUCIONES 2022'!$C635-'RESOLUCIONES 2022'!$J635</f>
        <v>-1408</v>
      </c>
      <c r="L635" s="21"/>
      <c r="M635" s="21"/>
      <c r="N635" s="21"/>
      <c r="O635" s="21"/>
    </row>
    <row r="636" ht="15.75" customHeight="1">
      <c r="A636" s="73" t="s">
        <v>7852</v>
      </c>
      <c r="B636" s="739">
        <v>634.0</v>
      </c>
      <c r="C636" s="130">
        <v>44798.0</v>
      </c>
      <c r="D636" s="73" t="s">
        <v>3105</v>
      </c>
      <c r="E636" s="130" t="s">
        <v>7980</v>
      </c>
      <c r="F636" s="73" t="s">
        <v>1593</v>
      </c>
      <c r="G636" s="169"/>
      <c r="H636" s="287"/>
      <c r="I636" s="285"/>
      <c r="J636" s="97">
        <f t="shared" si="1"/>
        <v>46206</v>
      </c>
      <c r="K636" s="73">
        <f>'RESOLUCIONES 2022'!$C636-'RESOLUCIONES 2022'!$J636</f>
        <v>-1408</v>
      </c>
      <c r="L636" s="21"/>
      <c r="M636" s="21"/>
      <c r="N636" s="21"/>
      <c r="O636" s="21"/>
    </row>
    <row r="637" ht="15.75" customHeight="1">
      <c r="A637" s="73" t="s">
        <v>7852</v>
      </c>
      <c r="B637" s="739">
        <v>635.0</v>
      </c>
      <c r="C637" s="130">
        <v>44798.0</v>
      </c>
      <c r="D637" s="73" t="s">
        <v>4791</v>
      </c>
      <c r="E637" s="130" t="s">
        <v>8926</v>
      </c>
      <c r="F637" s="73" t="s">
        <v>1593</v>
      </c>
      <c r="G637" s="169"/>
      <c r="H637" s="287"/>
      <c r="I637" s="285"/>
      <c r="J637" s="97">
        <f t="shared" si="1"/>
        <v>46206</v>
      </c>
      <c r="K637" s="73">
        <f>'RESOLUCIONES 2022'!$C637-'RESOLUCIONES 2022'!$J637</f>
        <v>-1408</v>
      </c>
      <c r="L637" s="21"/>
      <c r="M637" s="21"/>
      <c r="N637" s="21"/>
      <c r="O637" s="21"/>
    </row>
    <row r="638" ht="15.75" customHeight="1">
      <c r="A638" s="73" t="s">
        <v>7852</v>
      </c>
      <c r="B638" s="739">
        <v>636.0</v>
      </c>
      <c r="C638" s="130">
        <v>44798.0</v>
      </c>
      <c r="D638" s="73" t="s">
        <v>8643</v>
      </c>
      <c r="E638" s="130" t="s">
        <v>9611</v>
      </c>
      <c r="F638" s="73" t="s">
        <v>1593</v>
      </c>
      <c r="G638" s="259" t="s">
        <v>9302</v>
      </c>
      <c r="H638" s="287"/>
      <c r="I638" s="285"/>
      <c r="J638" s="97">
        <f t="shared" si="1"/>
        <v>46206</v>
      </c>
      <c r="K638" s="73">
        <f>'RESOLUCIONES 2022'!$C638-'RESOLUCIONES 2022'!$J638</f>
        <v>-1408</v>
      </c>
      <c r="L638" s="21"/>
      <c r="M638" s="21"/>
      <c r="N638" s="21"/>
      <c r="O638" s="21"/>
    </row>
    <row r="639" ht="15.75" customHeight="1">
      <c r="A639" s="73" t="s">
        <v>7852</v>
      </c>
      <c r="B639" s="349">
        <v>637.0</v>
      </c>
      <c r="C639" s="130">
        <v>44799.0</v>
      </c>
      <c r="D639" s="73" t="s">
        <v>1376</v>
      </c>
      <c r="E639" s="130" t="s">
        <v>9616</v>
      </c>
      <c r="F639" s="73" t="s">
        <v>1593</v>
      </c>
      <c r="G639" s="253">
        <v>44805.0</v>
      </c>
      <c r="H639" s="287"/>
      <c r="I639" s="285"/>
      <c r="J639" s="97">
        <f t="shared" si="1"/>
        <v>46206</v>
      </c>
      <c r="K639" s="73">
        <f>'RESOLUCIONES 2022'!$C639-'RESOLUCIONES 2022'!$J639</f>
        <v>-1407</v>
      </c>
      <c r="L639" s="21"/>
      <c r="M639" s="21"/>
      <c r="N639" s="21"/>
      <c r="O639" s="21"/>
    </row>
    <row r="640" ht="15.75" customHeight="1">
      <c r="A640" s="73" t="s">
        <v>7852</v>
      </c>
      <c r="B640" s="351">
        <v>638.0</v>
      </c>
      <c r="C640" s="130">
        <v>44799.0</v>
      </c>
      <c r="D640" s="73" t="s">
        <v>9613</v>
      </c>
      <c r="E640" s="130" t="s">
        <v>2272</v>
      </c>
      <c r="F640" s="73" t="s">
        <v>1593</v>
      </c>
      <c r="G640" s="169"/>
      <c r="H640" s="287"/>
      <c r="I640" s="285"/>
      <c r="J640" s="97">
        <f t="shared" si="1"/>
        <v>46206</v>
      </c>
      <c r="K640" s="73">
        <f>'RESOLUCIONES 2022'!$C640-'RESOLUCIONES 2022'!$J640</f>
        <v>-1407</v>
      </c>
      <c r="L640" s="21"/>
      <c r="M640" s="21"/>
      <c r="N640" s="21"/>
      <c r="O640" s="21"/>
    </row>
    <row r="641" ht="15.75" customHeight="1">
      <c r="A641" s="73" t="s">
        <v>7852</v>
      </c>
      <c r="B641" s="739">
        <v>639.0</v>
      </c>
      <c r="C641" s="130">
        <v>44799.0</v>
      </c>
      <c r="D641" s="73" t="s">
        <v>7035</v>
      </c>
      <c r="E641" s="130" t="s">
        <v>7418</v>
      </c>
      <c r="F641" s="73" t="s">
        <v>9373</v>
      </c>
      <c r="G641" s="169"/>
      <c r="H641" s="287"/>
      <c r="I641" s="285"/>
      <c r="J641" s="97">
        <f t="shared" si="1"/>
        <v>46206</v>
      </c>
      <c r="K641" s="73">
        <f>'RESOLUCIONES 2022'!$C641-'RESOLUCIONES 2022'!$J641</f>
        <v>-1407</v>
      </c>
      <c r="L641" s="21"/>
      <c r="M641" s="21"/>
      <c r="N641" s="21"/>
      <c r="O641" s="21"/>
    </row>
    <row r="642" ht="15.75" customHeight="1">
      <c r="A642" s="73" t="s">
        <v>7852</v>
      </c>
      <c r="B642" s="739">
        <v>640.0</v>
      </c>
      <c r="C642" s="130">
        <v>44799.0</v>
      </c>
      <c r="D642" s="73" t="s">
        <v>9614</v>
      </c>
      <c r="E642" s="130" t="s">
        <v>9615</v>
      </c>
      <c r="F642" s="73" t="s">
        <v>9373</v>
      </c>
      <c r="G642" s="169"/>
      <c r="H642" s="287"/>
      <c r="I642" s="285"/>
      <c r="J642" s="97">
        <f t="shared" si="1"/>
        <v>46206</v>
      </c>
      <c r="K642" s="73">
        <f>'RESOLUCIONES 2022'!$C642-'RESOLUCIONES 2022'!$J642</f>
        <v>-1407</v>
      </c>
      <c r="L642" s="21"/>
      <c r="M642" s="21"/>
      <c r="N642" s="21"/>
      <c r="O642" s="21"/>
    </row>
    <row r="643" ht="15.75" customHeight="1">
      <c r="A643" s="73" t="s">
        <v>7852</v>
      </c>
      <c r="B643" s="739">
        <v>641.0</v>
      </c>
      <c r="C643" s="130">
        <v>44799.0</v>
      </c>
      <c r="D643" s="73" t="s">
        <v>1637</v>
      </c>
      <c r="E643" s="130" t="s">
        <v>8272</v>
      </c>
      <c r="F643" s="73" t="s">
        <v>1593</v>
      </c>
      <c r="G643" s="169"/>
      <c r="H643" s="287"/>
      <c r="I643" s="285"/>
      <c r="J643" s="97">
        <f t="shared" si="1"/>
        <v>46206</v>
      </c>
      <c r="K643" s="73">
        <f>'RESOLUCIONES 2022'!$C643-'RESOLUCIONES 2022'!$J643</f>
        <v>-1407</v>
      </c>
      <c r="L643" s="21"/>
      <c r="M643" s="21"/>
      <c r="N643" s="21"/>
      <c r="O643" s="21"/>
    </row>
    <row r="644" ht="15.75" customHeight="1">
      <c r="A644" s="73" t="s">
        <v>7852</v>
      </c>
      <c r="B644" s="349">
        <v>642.0</v>
      </c>
      <c r="C644" s="130">
        <v>44799.0</v>
      </c>
      <c r="D644" s="73" t="s">
        <v>7256</v>
      </c>
      <c r="E644" s="130" t="s">
        <v>7850</v>
      </c>
      <c r="F644" s="73" t="s">
        <v>1593</v>
      </c>
      <c r="G644" s="169"/>
      <c r="H644" s="287"/>
      <c r="I644" s="285"/>
      <c r="J644" s="97">
        <f t="shared" si="1"/>
        <v>46206</v>
      </c>
      <c r="K644" s="73">
        <f>'RESOLUCIONES 2022'!$C644-'RESOLUCIONES 2022'!$J644</f>
        <v>-1407</v>
      </c>
      <c r="L644" s="21"/>
      <c r="M644" s="21"/>
      <c r="N644" s="21"/>
      <c r="O644" s="21"/>
    </row>
    <row r="645" ht="15.75" customHeight="1">
      <c r="A645" s="73" t="s">
        <v>7852</v>
      </c>
      <c r="B645" s="351">
        <v>643.0</v>
      </c>
      <c r="C645" s="130">
        <v>44799.0</v>
      </c>
      <c r="D645" s="73" t="s">
        <v>7316</v>
      </c>
      <c r="E645" s="130" t="s">
        <v>7317</v>
      </c>
      <c r="F645" s="73" t="s">
        <v>1593</v>
      </c>
      <c r="G645" s="169"/>
      <c r="H645" s="287"/>
      <c r="I645" s="285"/>
      <c r="J645" s="97">
        <f t="shared" si="1"/>
        <v>46206</v>
      </c>
      <c r="K645" s="73">
        <f>'RESOLUCIONES 2022'!$C645-'RESOLUCIONES 2022'!$J645</f>
        <v>-1407</v>
      </c>
      <c r="L645" s="21"/>
      <c r="M645" s="21"/>
      <c r="N645" s="21"/>
      <c r="O645" s="21"/>
    </row>
    <row r="646" ht="15.75" customHeight="1">
      <c r="A646" s="73" t="s">
        <v>7852</v>
      </c>
      <c r="B646" s="739">
        <v>644.0</v>
      </c>
      <c r="C646" s="130">
        <v>44809.0</v>
      </c>
      <c r="D646" s="73" t="s">
        <v>9089</v>
      </c>
      <c r="E646" s="130" t="s">
        <v>9090</v>
      </c>
      <c r="F646" s="73" t="s">
        <v>131</v>
      </c>
      <c r="G646" s="169"/>
      <c r="H646" s="287"/>
      <c r="I646" s="285"/>
      <c r="J646" s="97">
        <f t="shared" si="1"/>
        <v>46206</v>
      </c>
      <c r="K646" s="73">
        <f>'RESOLUCIONES 2022'!$C646-'RESOLUCIONES 2022'!$J646</f>
        <v>-1397</v>
      </c>
      <c r="L646" s="21"/>
      <c r="M646" s="21"/>
      <c r="N646" s="21"/>
      <c r="O646" s="21"/>
    </row>
    <row r="647" ht="15.75" customHeight="1">
      <c r="A647" s="73" t="s">
        <v>7852</v>
      </c>
      <c r="B647" s="739">
        <v>645.0</v>
      </c>
      <c r="C647" s="130">
        <v>44809.0</v>
      </c>
      <c r="D647" s="73" t="s">
        <v>4588</v>
      </c>
      <c r="E647" s="130" t="s">
        <v>9428</v>
      </c>
      <c r="F647" s="73" t="s">
        <v>131</v>
      </c>
      <c r="G647" s="169"/>
      <c r="H647" s="287"/>
      <c r="I647" s="285"/>
      <c r="J647" s="97">
        <f t="shared" si="1"/>
        <v>46206</v>
      </c>
      <c r="K647" s="73">
        <f>'RESOLUCIONES 2022'!$C647-'RESOLUCIONES 2022'!$J647</f>
        <v>-1397</v>
      </c>
      <c r="L647" s="21"/>
      <c r="M647" s="21"/>
      <c r="N647" s="21"/>
      <c r="O647" s="21"/>
    </row>
    <row r="648" ht="15.75" customHeight="1">
      <c r="A648" s="73" t="s">
        <v>7852</v>
      </c>
      <c r="B648" s="739">
        <v>646.0</v>
      </c>
      <c r="C648" s="130">
        <v>44809.0</v>
      </c>
      <c r="D648" s="73" t="s">
        <v>9618</v>
      </c>
      <c r="E648" s="130" t="s">
        <v>5528</v>
      </c>
      <c r="F648" s="73" t="s">
        <v>131</v>
      </c>
      <c r="G648" s="169"/>
      <c r="H648" s="287"/>
      <c r="I648" s="285"/>
      <c r="J648" s="97">
        <f t="shared" si="1"/>
        <v>46206</v>
      </c>
      <c r="K648" s="73">
        <f>'RESOLUCIONES 2022'!$C648-'RESOLUCIONES 2022'!$J648</f>
        <v>-1397</v>
      </c>
      <c r="L648" s="21"/>
      <c r="M648" s="21"/>
      <c r="N648" s="21"/>
      <c r="O648" s="21"/>
    </row>
    <row r="649" ht="15.75" customHeight="1">
      <c r="A649" s="73" t="s">
        <v>7852</v>
      </c>
      <c r="B649" s="349">
        <v>647.0</v>
      </c>
      <c r="C649" s="130">
        <v>44809.0</v>
      </c>
      <c r="D649" s="73" t="s">
        <v>8324</v>
      </c>
      <c r="E649" s="130" t="s">
        <v>8541</v>
      </c>
      <c r="F649" s="73" t="s">
        <v>131</v>
      </c>
      <c r="G649" s="169"/>
      <c r="H649" s="287"/>
      <c r="I649" s="285"/>
      <c r="J649" s="97">
        <f t="shared" si="1"/>
        <v>46206</v>
      </c>
      <c r="K649" s="73">
        <f>'RESOLUCIONES 2022'!$C649-'RESOLUCIONES 2022'!$J649</f>
        <v>-1397</v>
      </c>
      <c r="L649" s="21"/>
      <c r="M649" s="21"/>
      <c r="N649" s="21"/>
      <c r="O649" s="21"/>
    </row>
    <row r="650" ht="15.75" customHeight="1">
      <c r="A650" s="73" t="s">
        <v>7852</v>
      </c>
      <c r="B650" s="351">
        <v>648.0</v>
      </c>
      <c r="C650" s="130">
        <v>44809.0</v>
      </c>
      <c r="D650" s="73" t="s">
        <v>2902</v>
      </c>
      <c r="E650" s="130" t="s">
        <v>9617</v>
      </c>
      <c r="F650" s="73" t="s">
        <v>131</v>
      </c>
      <c r="G650" s="169"/>
      <c r="H650" s="287"/>
      <c r="I650" s="285"/>
      <c r="J650" s="97">
        <f t="shared" si="1"/>
        <v>46206</v>
      </c>
      <c r="K650" s="73">
        <f>'RESOLUCIONES 2022'!$C650-'RESOLUCIONES 2022'!$J650</f>
        <v>-1397</v>
      </c>
      <c r="L650" s="21"/>
      <c r="M650" s="21"/>
      <c r="N650" s="21"/>
      <c r="O650" s="21"/>
    </row>
    <row r="651" ht="15.75" customHeight="1">
      <c r="A651" s="73" t="s">
        <v>7852</v>
      </c>
      <c r="B651" s="739">
        <v>649.0</v>
      </c>
      <c r="C651" s="130">
        <v>44809.0</v>
      </c>
      <c r="D651" s="73" t="s">
        <v>5678</v>
      </c>
      <c r="E651" s="130" t="s">
        <v>8827</v>
      </c>
      <c r="F651" s="73" t="s">
        <v>131</v>
      </c>
      <c r="G651" s="169"/>
      <c r="H651" s="287"/>
      <c r="I651" s="285"/>
      <c r="J651" s="97">
        <f t="shared" si="1"/>
        <v>46206</v>
      </c>
      <c r="K651" s="73">
        <f>'RESOLUCIONES 2022'!$C651-'RESOLUCIONES 2022'!$J651</f>
        <v>-1397</v>
      </c>
      <c r="L651" s="21"/>
      <c r="M651" s="21"/>
      <c r="N651" s="21"/>
      <c r="O651" s="21"/>
    </row>
    <row r="652" ht="15.75" customHeight="1">
      <c r="A652" s="73" t="s">
        <v>7852</v>
      </c>
      <c r="B652" s="739">
        <v>650.0</v>
      </c>
      <c r="C652" s="130">
        <v>44810.0</v>
      </c>
      <c r="D652" s="73" t="s">
        <v>7621</v>
      </c>
      <c r="E652" s="130" t="s">
        <v>9401</v>
      </c>
      <c r="F652" s="73" t="s">
        <v>1593</v>
      </c>
      <c r="G652" s="169"/>
      <c r="H652" s="287"/>
      <c r="I652" s="285"/>
      <c r="J652" s="97">
        <f t="shared" si="1"/>
        <v>46206</v>
      </c>
      <c r="K652" s="73">
        <f>'RESOLUCIONES 2022'!$C652-'RESOLUCIONES 2022'!$J652</f>
        <v>-1396</v>
      </c>
      <c r="L652" s="21"/>
      <c r="M652" s="21"/>
      <c r="N652" s="21"/>
      <c r="O652" s="21"/>
    </row>
    <row r="653" ht="15.75" customHeight="1">
      <c r="A653" s="73" t="s">
        <v>7852</v>
      </c>
      <c r="B653" s="739">
        <v>651.0</v>
      </c>
      <c r="C653" s="130">
        <v>44810.0</v>
      </c>
      <c r="D653" s="73" t="s">
        <v>3711</v>
      </c>
      <c r="E653" s="130" t="s">
        <v>6162</v>
      </c>
      <c r="F653" s="73" t="s">
        <v>1593</v>
      </c>
      <c r="G653" s="169"/>
      <c r="H653" s="287"/>
      <c r="I653" s="285"/>
      <c r="J653" s="97">
        <f t="shared" si="1"/>
        <v>46206</v>
      </c>
      <c r="K653" s="73">
        <f>'RESOLUCIONES 2022'!$C653-'RESOLUCIONES 2022'!$J653</f>
        <v>-1396</v>
      </c>
      <c r="L653" s="21"/>
      <c r="M653" s="21"/>
      <c r="N653" s="21"/>
      <c r="O653" s="21"/>
    </row>
    <row r="654" ht="15.75" customHeight="1">
      <c r="A654" s="73" t="s">
        <v>7852</v>
      </c>
      <c r="B654" s="349">
        <v>652.0</v>
      </c>
      <c r="C654" s="130">
        <v>44811.0</v>
      </c>
      <c r="D654" s="73" t="s">
        <v>4673</v>
      </c>
      <c r="E654" s="130" t="s">
        <v>9619</v>
      </c>
      <c r="F654" s="73" t="s">
        <v>1593</v>
      </c>
      <c r="G654" s="169"/>
      <c r="H654" s="287"/>
      <c r="I654" s="285"/>
      <c r="J654" s="97">
        <f t="shared" si="1"/>
        <v>46206</v>
      </c>
      <c r="K654" s="73">
        <f>'RESOLUCIONES 2022'!$C654-'RESOLUCIONES 2022'!$J654</f>
        <v>-1395</v>
      </c>
      <c r="L654" s="21"/>
      <c r="M654" s="21"/>
      <c r="N654" s="21"/>
      <c r="O654" s="21"/>
    </row>
    <row r="655" ht="15.75" customHeight="1">
      <c r="A655" s="73" t="s">
        <v>7852</v>
      </c>
      <c r="B655" s="351">
        <v>653.0</v>
      </c>
      <c r="C655" s="130">
        <v>44811.0</v>
      </c>
      <c r="D655" s="73" t="s">
        <v>2366</v>
      </c>
      <c r="E655" s="130" t="s">
        <v>9397</v>
      </c>
      <c r="F655" s="73" t="s">
        <v>1593</v>
      </c>
      <c r="G655" s="169"/>
      <c r="H655" s="287"/>
      <c r="I655" s="285"/>
      <c r="J655" s="97">
        <f t="shared" si="1"/>
        <v>46206</v>
      </c>
      <c r="K655" s="73">
        <f>'RESOLUCIONES 2022'!$C655-'RESOLUCIONES 2022'!$J655</f>
        <v>-1395</v>
      </c>
      <c r="L655" s="21"/>
      <c r="M655" s="21"/>
      <c r="N655" s="21"/>
      <c r="O655" s="21"/>
    </row>
    <row r="656" ht="15.75" customHeight="1">
      <c r="A656" s="73" t="s">
        <v>7852</v>
      </c>
      <c r="B656" s="739">
        <v>654.0</v>
      </c>
      <c r="C656" s="130">
        <v>44811.0</v>
      </c>
      <c r="D656" s="73" t="s">
        <v>1827</v>
      </c>
      <c r="E656" s="130" t="s">
        <v>7701</v>
      </c>
      <c r="F656" s="73" t="s">
        <v>2923</v>
      </c>
      <c r="G656" s="169"/>
      <c r="H656" s="287"/>
      <c r="I656" s="285"/>
      <c r="J656" s="97">
        <f t="shared" si="1"/>
        <v>46206</v>
      </c>
      <c r="K656" s="73">
        <f>'RESOLUCIONES 2022'!$C656-'RESOLUCIONES 2022'!$J656</f>
        <v>-1395</v>
      </c>
      <c r="L656" s="21"/>
      <c r="M656" s="21"/>
      <c r="N656" s="21"/>
      <c r="O656" s="21"/>
    </row>
    <row r="657" ht="15.75" customHeight="1">
      <c r="A657" s="73" t="s">
        <v>7852</v>
      </c>
      <c r="B657" s="739">
        <v>655.0</v>
      </c>
      <c r="C657" s="130">
        <v>44811.0</v>
      </c>
      <c r="D657" s="73" t="s">
        <v>9621</v>
      </c>
      <c r="E657" s="130" t="s">
        <v>9026</v>
      </c>
      <c r="F657" s="73" t="s">
        <v>2923</v>
      </c>
      <c r="G657" s="169"/>
      <c r="H657" s="287"/>
      <c r="I657" s="285"/>
      <c r="J657" s="97">
        <f t="shared" si="1"/>
        <v>46206</v>
      </c>
      <c r="K657" s="73">
        <f>'RESOLUCIONES 2022'!$C657-'RESOLUCIONES 2022'!$J657</f>
        <v>-1395</v>
      </c>
      <c r="L657" s="21"/>
      <c r="M657" s="21"/>
      <c r="N657" s="21"/>
      <c r="O657" s="21"/>
    </row>
    <row r="658" ht="15.75" customHeight="1">
      <c r="A658" s="73" t="s">
        <v>7852</v>
      </c>
      <c r="B658" s="739">
        <v>656.0</v>
      </c>
      <c r="C658" s="130">
        <v>44811.0</v>
      </c>
      <c r="D658" s="73" t="s">
        <v>5117</v>
      </c>
      <c r="E658" s="130" t="s">
        <v>9620</v>
      </c>
      <c r="F658" s="73" t="s">
        <v>2923</v>
      </c>
      <c r="G658" s="169"/>
      <c r="H658" s="287"/>
      <c r="I658" s="285"/>
      <c r="J658" s="97">
        <f t="shared" si="1"/>
        <v>46206</v>
      </c>
      <c r="K658" s="73">
        <f>'RESOLUCIONES 2022'!$C658-'RESOLUCIONES 2022'!$J658</f>
        <v>-1395</v>
      </c>
      <c r="L658" s="21"/>
      <c r="M658" s="21"/>
      <c r="N658" s="21"/>
      <c r="O658" s="21"/>
    </row>
    <row r="659" ht="15.75" customHeight="1">
      <c r="A659" s="73" t="s">
        <v>7852</v>
      </c>
      <c r="B659" s="349">
        <v>657.0</v>
      </c>
      <c r="C659" s="130">
        <v>44811.0</v>
      </c>
      <c r="D659" s="73" t="s">
        <v>9442</v>
      </c>
      <c r="E659" s="130" t="s">
        <v>9508</v>
      </c>
      <c r="F659" s="73" t="s">
        <v>2923</v>
      </c>
      <c r="G659" s="169"/>
      <c r="H659" s="287"/>
      <c r="I659" s="285"/>
      <c r="J659" s="97">
        <f t="shared" si="1"/>
        <v>46206</v>
      </c>
      <c r="K659" s="73">
        <f>'RESOLUCIONES 2022'!$C659-'RESOLUCIONES 2022'!$J659</f>
        <v>-1395</v>
      </c>
      <c r="L659" s="21"/>
      <c r="M659" s="21"/>
      <c r="N659" s="21"/>
      <c r="O659" s="21"/>
    </row>
    <row r="660" ht="15.75" customHeight="1">
      <c r="A660" s="73" t="s">
        <v>7852</v>
      </c>
      <c r="B660" s="351">
        <v>658.0</v>
      </c>
      <c r="C660" s="130">
        <v>44811.0</v>
      </c>
      <c r="D660" s="73" t="s">
        <v>3187</v>
      </c>
      <c r="E660" s="130" t="s">
        <v>9042</v>
      </c>
      <c r="F660" s="73" t="s">
        <v>2923</v>
      </c>
      <c r="G660" s="169"/>
      <c r="H660" s="287"/>
      <c r="I660" s="285"/>
      <c r="J660" s="97">
        <f t="shared" si="1"/>
        <v>46206</v>
      </c>
      <c r="K660" s="73">
        <f>'RESOLUCIONES 2022'!$C660-'RESOLUCIONES 2022'!$J660</f>
        <v>-1395</v>
      </c>
      <c r="L660" s="21"/>
      <c r="M660" s="21"/>
      <c r="N660" s="21"/>
      <c r="O660" s="21"/>
    </row>
    <row r="661" ht="15.75" customHeight="1">
      <c r="A661" s="73" t="s">
        <v>7852</v>
      </c>
      <c r="B661" s="739">
        <v>659.0</v>
      </c>
      <c r="C661" s="130">
        <v>44812.0</v>
      </c>
      <c r="D661" s="73" t="s">
        <v>8451</v>
      </c>
      <c r="E661" s="130" t="s">
        <v>8452</v>
      </c>
      <c r="F661" s="73" t="s">
        <v>2923</v>
      </c>
      <c r="G661" s="169"/>
      <c r="H661" s="287"/>
      <c r="I661" s="285"/>
      <c r="J661" s="97">
        <f t="shared" si="1"/>
        <v>46206</v>
      </c>
      <c r="K661" s="73">
        <f>'RESOLUCIONES 2022'!$C661-'RESOLUCIONES 2022'!$J661</f>
        <v>-1394</v>
      </c>
      <c r="L661" s="21"/>
      <c r="M661" s="21"/>
      <c r="N661" s="21"/>
      <c r="O661" s="21"/>
    </row>
    <row r="662" ht="15.75" customHeight="1">
      <c r="A662" s="73" t="s">
        <v>7852</v>
      </c>
      <c r="B662" s="739">
        <v>660.0</v>
      </c>
      <c r="C662" s="130">
        <v>44812.0</v>
      </c>
      <c r="D662" s="73" t="s">
        <v>9473</v>
      </c>
      <c r="E662" s="130" t="s">
        <v>9501</v>
      </c>
      <c r="F662" s="73" t="s">
        <v>2923</v>
      </c>
      <c r="G662" s="169"/>
      <c r="H662" s="287"/>
      <c r="I662" s="285"/>
      <c r="J662" s="97">
        <f t="shared" si="1"/>
        <v>46206</v>
      </c>
      <c r="K662" s="73">
        <f>'RESOLUCIONES 2022'!$C662-'RESOLUCIONES 2022'!$J662</f>
        <v>-1394</v>
      </c>
      <c r="L662" s="21"/>
      <c r="M662" s="21"/>
      <c r="N662" s="21"/>
      <c r="O662" s="21"/>
    </row>
    <row r="663" ht="15.75" customHeight="1">
      <c r="A663" s="73" t="s">
        <v>7852</v>
      </c>
      <c r="B663" s="739">
        <v>661.0</v>
      </c>
      <c r="C663" s="130">
        <v>44812.0</v>
      </c>
      <c r="D663" s="73" t="s">
        <v>3394</v>
      </c>
      <c r="E663" s="130" t="s">
        <v>9515</v>
      </c>
      <c r="F663" s="73" t="s">
        <v>2923</v>
      </c>
      <c r="G663" s="169"/>
      <c r="H663" s="287"/>
      <c r="I663" s="285"/>
      <c r="J663" s="97">
        <f t="shared" si="1"/>
        <v>46206</v>
      </c>
      <c r="K663" s="73">
        <f>'RESOLUCIONES 2022'!$C663-'RESOLUCIONES 2022'!$J663</f>
        <v>-1394</v>
      </c>
      <c r="L663" s="21"/>
      <c r="M663" s="21"/>
      <c r="N663" s="21"/>
      <c r="O663" s="21"/>
    </row>
    <row r="664" ht="15.75" customHeight="1">
      <c r="A664" s="73" t="s">
        <v>7852</v>
      </c>
      <c r="B664" s="349">
        <v>662.0</v>
      </c>
      <c r="C664" s="130">
        <v>44812.0</v>
      </c>
      <c r="D664" s="73" t="s">
        <v>9461</v>
      </c>
      <c r="E664" s="130" t="s">
        <v>9512</v>
      </c>
      <c r="F664" s="73" t="s">
        <v>2923</v>
      </c>
      <c r="G664" s="169"/>
      <c r="H664" s="287"/>
      <c r="I664" s="285"/>
      <c r="J664" s="97">
        <f t="shared" si="1"/>
        <v>46206</v>
      </c>
      <c r="K664" s="73">
        <f>'RESOLUCIONES 2022'!$C664-'RESOLUCIONES 2022'!$J664</f>
        <v>-1394</v>
      </c>
      <c r="L664" s="21"/>
      <c r="M664" s="21"/>
      <c r="N664" s="21"/>
      <c r="O664" s="21"/>
    </row>
    <row r="665" ht="15.75" customHeight="1">
      <c r="A665" s="73" t="s">
        <v>7852</v>
      </c>
      <c r="B665" s="351">
        <v>663.0</v>
      </c>
      <c r="C665" s="130">
        <v>44812.0</v>
      </c>
      <c r="D665" s="73" t="s">
        <v>2858</v>
      </c>
      <c r="E665" s="130" t="s">
        <v>9517</v>
      </c>
      <c r="F665" s="73" t="s">
        <v>2923</v>
      </c>
      <c r="G665" s="169"/>
      <c r="H665" s="287"/>
      <c r="I665" s="285"/>
      <c r="J665" s="97">
        <f t="shared" si="1"/>
        <v>46206</v>
      </c>
      <c r="K665" s="73">
        <f>'RESOLUCIONES 2022'!$C665-'RESOLUCIONES 2022'!$J665</f>
        <v>-1394</v>
      </c>
      <c r="L665" s="21"/>
      <c r="M665" s="21"/>
      <c r="N665" s="21"/>
      <c r="O665" s="21"/>
    </row>
    <row r="666" ht="15.75" customHeight="1">
      <c r="A666" s="73" t="s">
        <v>7852</v>
      </c>
      <c r="B666" s="739">
        <v>664.0</v>
      </c>
      <c r="C666" s="130">
        <v>44812.0</v>
      </c>
      <c r="D666" s="73" t="s">
        <v>9105</v>
      </c>
      <c r="E666" s="130" t="s">
        <v>9559</v>
      </c>
      <c r="F666" s="73" t="s">
        <v>2923</v>
      </c>
      <c r="G666" s="169"/>
      <c r="H666" s="287"/>
      <c r="I666" s="285"/>
      <c r="J666" s="97">
        <f t="shared" si="1"/>
        <v>46206</v>
      </c>
      <c r="K666" s="73">
        <f>'RESOLUCIONES 2022'!$C666-'RESOLUCIONES 2022'!$J666</f>
        <v>-1394</v>
      </c>
      <c r="L666" s="21"/>
      <c r="M666" s="21"/>
      <c r="N666" s="21"/>
      <c r="O666" s="21"/>
    </row>
    <row r="667" ht="15.75" customHeight="1">
      <c r="A667" s="73" t="s">
        <v>7852</v>
      </c>
      <c r="B667" s="739">
        <v>665.0</v>
      </c>
      <c r="C667" s="130">
        <v>44812.0</v>
      </c>
      <c r="D667" s="73" t="s">
        <v>4895</v>
      </c>
      <c r="E667" s="130" t="s">
        <v>4896</v>
      </c>
      <c r="F667" s="73" t="s">
        <v>2923</v>
      </c>
      <c r="G667" s="169"/>
      <c r="H667" s="287"/>
      <c r="I667" s="285"/>
      <c r="J667" s="97">
        <f t="shared" si="1"/>
        <v>46206</v>
      </c>
      <c r="K667" s="73">
        <f>'RESOLUCIONES 2022'!$C667-'RESOLUCIONES 2022'!$J667</f>
        <v>-1394</v>
      </c>
      <c r="L667" s="21"/>
      <c r="M667" s="21"/>
      <c r="N667" s="21"/>
      <c r="O667" s="21"/>
    </row>
    <row r="668" ht="15.75" customHeight="1">
      <c r="A668" s="73" t="s">
        <v>7852</v>
      </c>
      <c r="B668" s="739">
        <v>666.0</v>
      </c>
      <c r="C668" s="130">
        <v>44812.0</v>
      </c>
      <c r="D668" s="73" t="s">
        <v>7676</v>
      </c>
      <c r="E668" s="130" t="s">
        <v>7677</v>
      </c>
      <c r="F668" s="73" t="s">
        <v>2923</v>
      </c>
      <c r="G668" s="169"/>
      <c r="H668" s="287"/>
      <c r="I668" s="285"/>
      <c r="J668" s="97">
        <f t="shared" si="1"/>
        <v>46206</v>
      </c>
      <c r="K668" s="73">
        <f>'RESOLUCIONES 2022'!$C668-'RESOLUCIONES 2022'!$J668</f>
        <v>-1394</v>
      </c>
      <c r="L668" s="21"/>
      <c r="M668" s="21"/>
      <c r="N668" s="21"/>
      <c r="O668" s="21"/>
    </row>
    <row r="669" ht="15.75" customHeight="1">
      <c r="A669" s="73" t="s">
        <v>7852</v>
      </c>
      <c r="B669" s="349">
        <v>667.0</v>
      </c>
      <c r="C669" s="130">
        <v>44812.0</v>
      </c>
      <c r="D669" s="73" t="s">
        <v>9622</v>
      </c>
      <c r="E669" s="130" t="s">
        <v>6200</v>
      </c>
      <c r="F669" s="73" t="s">
        <v>2923</v>
      </c>
      <c r="G669" s="169"/>
      <c r="H669" s="287"/>
      <c r="I669" s="285"/>
      <c r="J669" s="97">
        <f t="shared" si="1"/>
        <v>46206</v>
      </c>
      <c r="K669" s="73">
        <f>'RESOLUCIONES 2022'!$C669-'RESOLUCIONES 2022'!$J669</f>
        <v>-1394</v>
      </c>
      <c r="L669" s="21"/>
      <c r="M669" s="21"/>
      <c r="N669" s="21"/>
      <c r="O669" s="21"/>
    </row>
    <row r="670" ht="15.75" customHeight="1">
      <c r="A670" s="73" t="s">
        <v>7852</v>
      </c>
      <c r="B670" s="351">
        <v>668.0</v>
      </c>
      <c r="C670" s="130">
        <v>44813.0</v>
      </c>
      <c r="D670" s="73" t="s">
        <v>5318</v>
      </c>
      <c r="E670" s="130" t="s">
        <v>5319</v>
      </c>
      <c r="F670" s="73" t="s">
        <v>1593</v>
      </c>
      <c r="G670" s="169"/>
      <c r="H670" s="287"/>
      <c r="I670" s="285"/>
      <c r="J670" s="97">
        <f t="shared" si="1"/>
        <v>46206</v>
      </c>
      <c r="K670" s="73">
        <f>'RESOLUCIONES 2022'!$C670-'RESOLUCIONES 2022'!$J670</f>
        <v>-1393</v>
      </c>
      <c r="L670" s="21"/>
      <c r="M670" s="21"/>
      <c r="N670" s="21"/>
      <c r="O670" s="21"/>
    </row>
    <row r="671" ht="15.75" customHeight="1">
      <c r="A671" s="73" t="s">
        <v>7852</v>
      </c>
      <c r="B671" s="739">
        <v>669.0</v>
      </c>
      <c r="C671" s="130">
        <v>44813.0</v>
      </c>
      <c r="D671" s="73" t="s">
        <v>9629</v>
      </c>
      <c r="E671" s="130" t="s">
        <v>9630</v>
      </c>
      <c r="F671" s="73" t="s">
        <v>18</v>
      </c>
      <c r="G671" s="169" t="s">
        <v>2151</v>
      </c>
      <c r="H671" s="287"/>
      <c r="I671" s="285"/>
      <c r="J671" s="97">
        <f t="shared" si="1"/>
        <v>46206</v>
      </c>
      <c r="K671" s="73">
        <f>'RESOLUCIONES 2022'!$C671-'RESOLUCIONES 2022'!$J671</f>
        <v>-1393</v>
      </c>
      <c r="L671" s="21"/>
      <c r="M671" s="21"/>
      <c r="N671" s="21"/>
      <c r="O671" s="21"/>
    </row>
    <row r="672" ht="15.75" customHeight="1">
      <c r="A672" s="73" t="s">
        <v>7852</v>
      </c>
      <c r="B672" s="739">
        <v>670.0</v>
      </c>
      <c r="C672" s="130">
        <v>44813.0</v>
      </c>
      <c r="D672" s="73" t="s">
        <v>5608</v>
      </c>
      <c r="E672" s="130" t="s">
        <v>9625</v>
      </c>
      <c r="F672" s="73" t="s">
        <v>18</v>
      </c>
      <c r="G672" s="169" t="s">
        <v>1463</v>
      </c>
      <c r="H672" s="287"/>
      <c r="I672" s="285"/>
      <c r="J672" s="97">
        <f t="shared" si="1"/>
        <v>46206</v>
      </c>
      <c r="K672" s="73">
        <f>'RESOLUCIONES 2022'!$C672-'RESOLUCIONES 2022'!$J672</f>
        <v>-1393</v>
      </c>
      <c r="L672" s="21"/>
      <c r="M672" s="21"/>
      <c r="N672" s="21"/>
      <c r="O672" s="21"/>
    </row>
    <row r="673" ht="15.75" customHeight="1">
      <c r="A673" s="73" t="s">
        <v>7852</v>
      </c>
      <c r="B673" s="349">
        <v>671.0</v>
      </c>
      <c r="C673" s="130">
        <v>44813.0</v>
      </c>
      <c r="D673" s="73" t="s">
        <v>9635</v>
      </c>
      <c r="E673" s="130" t="s">
        <v>9636</v>
      </c>
      <c r="F673" s="73" t="s">
        <v>18</v>
      </c>
      <c r="G673" s="169" t="s">
        <v>1997</v>
      </c>
      <c r="H673" s="287"/>
      <c r="I673" s="285"/>
      <c r="J673" s="97">
        <f t="shared" si="1"/>
        <v>46206</v>
      </c>
      <c r="K673" s="73">
        <f>'RESOLUCIONES 2022'!$C673-'RESOLUCIONES 2022'!$J673</f>
        <v>-1393</v>
      </c>
      <c r="L673" s="21"/>
      <c r="M673" s="21"/>
      <c r="N673" s="21"/>
      <c r="O673" s="21"/>
    </row>
    <row r="674" ht="15.75" customHeight="1">
      <c r="A674" s="73" t="s">
        <v>7852</v>
      </c>
      <c r="B674" s="351">
        <v>672.0</v>
      </c>
      <c r="C674" s="130">
        <v>44813.0</v>
      </c>
      <c r="D674" s="73" t="s">
        <v>9633</v>
      </c>
      <c r="E674" s="130" t="s">
        <v>9634</v>
      </c>
      <c r="F674" s="73" t="s">
        <v>18</v>
      </c>
      <c r="G674" s="169" t="s">
        <v>1997</v>
      </c>
      <c r="H674" s="287"/>
      <c r="I674" s="285"/>
      <c r="J674" s="97">
        <f t="shared" si="1"/>
        <v>46206</v>
      </c>
      <c r="K674" s="73">
        <f>'RESOLUCIONES 2022'!$C674-'RESOLUCIONES 2022'!$J674</f>
        <v>-1393</v>
      </c>
      <c r="L674" s="21"/>
      <c r="M674" s="21"/>
      <c r="N674" s="21"/>
      <c r="O674" s="21"/>
    </row>
    <row r="675" ht="15.75" customHeight="1">
      <c r="A675" s="73" t="s">
        <v>7852</v>
      </c>
      <c r="B675" s="739">
        <v>673.0</v>
      </c>
      <c r="C675" s="130">
        <v>44813.0</v>
      </c>
      <c r="D675" s="73" t="s">
        <v>9641</v>
      </c>
      <c r="E675" s="130" t="s">
        <v>9642</v>
      </c>
      <c r="F675" s="73" t="s">
        <v>18</v>
      </c>
      <c r="G675" s="169" t="s">
        <v>9643</v>
      </c>
      <c r="H675" s="287"/>
      <c r="I675" s="285"/>
      <c r="J675" s="97">
        <f t="shared" si="1"/>
        <v>46206</v>
      </c>
      <c r="K675" s="73">
        <f>'RESOLUCIONES 2022'!$C675-'RESOLUCIONES 2022'!$J675</f>
        <v>-1393</v>
      </c>
      <c r="L675" s="21"/>
      <c r="M675" s="21"/>
      <c r="N675" s="21"/>
      <c r="O675" s="21"/>
    </row>
    <row r="676" ht="15.75" customHeight="1">
      <c r="A676" s="73" t="s">
        <v>7852</v>
      </c>
      <c r="B676" s="739">
        <v>674.0</v>
      </c>
      <c r="C676" s="130">
        <v>44813.0</v>
      </c>
      <c r="D676" s="73" t="s">
        <v>9631</v>
      </c>
      <c r="E676" s="130" t="s">
        <v>9632</v>
      </c>
      <c r="F676" s="73" t="s">
        <v>18</v>
      </c>
      <c r="G676" s="169" t="s">
        <v>7289</v>
      </c>
      <c r="H676" s="287"/>
      <c r="I676" s="285"/>
      <c r="J676" s="97">
        <f t="shared" si="1"/>
        <v>46206</v>
      </c>
      <c r="K676" s="73">
        <f>'RESOLUCIONES 2022'!$C676-'RESOLUCIONES 2022'!$J676</f>
        <v>-1393</v>
      </c>
      <c r="L676" s="21"/>
      <c r="M676" s="21"/>
      <c r="N676" s="21"/>
      <c r="O676" s="21"/>
    </row>
    <row r="677" ht="15.75" customHeight="1">
      <c r="A677" s="73" t="s">
        <v>7852</v>
      </c>
      <c r="B677" s="349">
        <v>675.0</v>
      </c>
      <c r="C677" s="130">
        <v>44813.0</v>
      </c>
      <c r="D677" s="73" t="s">
        <v>9650</v>
      </c>
      <c r="E677" s="130" t="s">
        <v>9651</v>
      </c>
      <c r="F677" s="73" t="s">
        <v>18</v>
      </c>
      <c r="G677" s="169" t="s">
        <v>1997</v>
      </c>
      <c r="H677" s="287"/>
      <c r="I677" s="285"/>
      <c r="J677" s="97">
        <f t="shared" si="1"/>
        <v>46206</v>
      </c>
      <c r="K677" s="73">
        <f>'RESOLUCIONES 2022'!$C677-'RESOLUCIONES 2022'!$J677</f>
        <v>-1393</v>
      </c>
      <c r="L677" s="21"/>
      <c r="M677" s="21"/>
      <c r="N677" s="21"/>
      <c r="O677" s="21"/>
    </row>
    <row r="678" ht="15.75" customHeight="1">
      <c r="A678" s="73" t="s">
        <v>7852</v>
      </c>
      <c r="B678" s="351">
        <v>676.0</v>
      </c>
      <c r="C678" s="130">
        <v>44813.0</v>
      </c>
      <c r="D678" s="73" t="s">
        <v>9637</v>
      </c>
      <c r="E678" s="130" t="s">
        <v>9638</v>
      </c>
      <c r="F678" s="73" t="s">
        <v>18</v>
      </c>
      <c r="G678" s="169" t="s">
        <v>8661</v>
      </c>
      <c r="H678" s="287"/>
      <c r="I678" s="285"/>
      <c r="J678" s="97">
        <f t="shared" si="1"/>
        <v>46206</v>
      </c>
      <c r="K678" s="73">
        <f>'RESOLUCIONES 2022'!$C678-'RESOLUCIONES 2022'!$J678</f>
        <v>-1393</v>
      </c>
      <c r="L678" s="21"/>
      <c r="M678" s="21"/>
      <c r="N678" s="21"/>
      <c r="O678" s="21"/>
    </row>
    <row r="679" ht="15.75" customHeight="1">
      <c r="A679" s="73" t="s">
        <v>7852</v>
      </c>
      <c r="B679" s="739">
        <v>677.0</v>
      </c>
      <c r="C679" s="130">
        <v>44813.0</v>
      </c>
      <c r="D679" s="73" t="s">
        <v>3913</v>
      </c>
      <c r="E679" s="130" t="s">
        <v>9623</v>
      </c>
      <c r="F679" s="73" t="s">
        <v>18</v>
      </c>
      <c r="G679" s="169" t="s">
        <v>3754</v>
      </c>
      <c r="H679" s="287"/>
      <c r="I679" s="285"/>
      <c r="J679" s="97">
        <f t="shared" si="1"/>
        <v>46206</v>
      </c>
      <c r="K679" s="73">
        <f>'RESOLUCIONES 2022'!$C679-'RESOLUCIONES 2022'!$J679</f>
        <v>-1393</v>
      </c>
      <c r="L679" s="21"/>
      <c r="M679" s="21"/>
      <c r="N679" s="21"/>
      <c r="O679" s="21"/>
    </row>
    <row r="680" ht="15.75" customHeight="1">
      <c r="A680" s="73" t="s">
        <v>7852</v>
      </c>
      <c r="B680" s="739">
        <v>678.0</v>
      </c>
      <c r="C680" s="130">
        <v>44813.0</v>
      </c>
      <c r="D680" s="73" t="s">
        <v>9648</v>
      </c>
      <c r="E680" s="130" t="s">
        <v>9649</v>
      </c>
      <c r="F680" s="73" t="s">
        <v>18</v>
      </c>
      <c r="G680" s="169" t="s">
        <v>1224</v>
      </c>
      <c r="H680" s="287"/>
      <c r="I680" s="285"/>
      <c r="J680" s="97">
        <f t="shared" si="1"/>
        <v>46206</v>
      </c>
      <c r="K680" s="73">
        <f>'RESOLUCIONES 2022'!$C680-'RESOLUCIONES 2022'!$J680</f>
        <v>-1393</v>
      </c>
      <c r="L680" s="21"/>
      <c r="M680" s="21"/>
      <c r="N680" s="21"/>
      <c r="O680" s="21"/>
    </row>
    <row r="681" ht="15.75" customHeight="1">
      <c r="A681" s="73" t="s">
        <v>7852</v>
      </c>
      <c r="B681" s="349">
        <v>679.0</v>
      </c>
      <c r="C681" s="130">
        <v>44813.0</v>
      </c>
      <c r="D681" s="73" t="s">
        <v>9644</v>
      </c>
      <c r="E681" s="130" t="s">
        <v>9645</v>
      </c>
      <c r="F681" s="73" t="s">
        <v>18</v>
      </c>
      <c r="G681" s="169" t="s">
        <v>1224</v>
      </c>
      <c r="H681" s="287"/>
      <c r="I681" s="285"/>
      <c r="J681" s="97">
        <f t="shared" si="1"/>
        <v>46206</v>
      </c>
      <c r="K681" s="73">
        <f>'RESOLUCIONES 2022'!$C681-'RESOLUCIONES 2022'!$J681</f>
        <v>-1393</v>
      </c>
      <c r="L681" s="21"/>
      <c r="M681" s="21"/>
      <c r="N681" s="21"/>
      <c r="O681" s="21"/>
    </row>
    <row r="682" ht="15.75" customHeight="1">
      <c r="A682" s="73" t="s">
        <v>7852</v>
      </c>
      <c r="B682" s="351">
        <v>680.0</v>
      </c>
      <c r="C682" s="130">
        <v>44813.0</v>
      </c>
      <c r="D682" s="73" t="s">
        <v>9646</v>
      </c>
      <c r="E682" s="130" t="s">
        <v>9647</v>
      </c>
      <c r="F682" s="73" t="s">
        <v>18</v>
      </c>
      <c r="G682" s="169" t="s">
        <v>3754</v>
      </c>
      <c r="H682" s="287"/>
      <c r="I682" s="285"/>
      <c r="J682" s="97">
        <f t="shared" si="1"/>
        <v>46206</v>
      </c>
      <c r="K682" s="73">
        <f>'RESOLUCIONES 2022'!$C682-'RESOLUCIONES 2022'!$J682</f>
        <v>-1393</v>
      </c>
      <c r="L682" s="21"/>
      <c r="M682" s="21"/>
      <c r="N682" s="21"/>
      <c r="O682" s="21"/>
    </row>
    <row r="683" ht="15.75" customHeight="1">
      <c r="A683" s="73" t="s">
        <v>7852</v>
      </c>
      <c r="B683" s="739">
        <v>681.0</v>
      </c>
      <c r="C683" s="130">
        <v>44813.0</v>
      </c>
      <c r="D683" s="73" t="s">
        <v>9626</v>
      </c>
      <c r="E683" s="130" t="s">
        <v>9627</v>
      </c>
      <c r="F683" s="73" t="s">
        <v>18</v>
      </c>
      <c r="G683" s="169" t="s">
        <v>1224</v>
      </c>
      <c r="H683" s="287"/>
      <c r="I683" s="285"/>
      <c r="J683" s="97">
        <f t="shared" si="1"/>
        <v>46206</v>
      </c>
      <c r="K683" s="73">
        <f>'RESOLUCIONES 2022'!$C683-'RESOLUCIONES 2022'!$J683</f>
        <v>-1393</v>
      </c>
      <c r="L683" s="21"/>
      <c r="M683" s="21"/>
      <c r="N683" s="21"/>
      <c r="O683" s="21"/>
    </row>
    <row r="684" ht="15.75" customHeight="1">
      <c r="A684" s="73" t="s">
        <v>7852</v>
      </c>
      <c r="B684" s="739">
        <v>682.0</v>
      </c>
      <c r="C684" s="130">
        <v>44813.0</v>
      </c>
      <c r="D684" s="73" t="s">
        <v>3677</v>
      </c>
      <c r="E684" s="130" t="s">
        <v>9624</v>
      </c>
      <c r="F684" s="73" t="s">
        <v>18</v>
      </c>
      <c r="G684" s="169" t="s">
        <v>4601</v>
      </c>
      <c r="H684" s="287"/>
      <c r="I684" s="285"/>
      <c r="J684" s="97">
        <f t="shared" si="1"/>
        <v>46206</v>
      </c>
      <c r="K684" s="73">
        <f>'RESOLUCIONES 2022'!$C684-'RESOLUCIONES 2022'!$J684</f>
        <v>-1393</v>
      </c>
      <c r="L684" s="21"/>
      <c r="M684" s="21"/>
      <c r="N684" s="21"/>
      <c r="O684" s="21"/>
    </row>
    <row r="685" ht="15.75" customHeight="1">
      <c r="A685" s="73" t="s">
        <v>7852</v>
      </c>
      <c r="B685" s="349">
        <v>683.0</v>
      </c>
      <c r="C685" s="130">
        <v>44813.0</v>
      </c>
      <c r="D685" s="73" t="s">
        <v>4780</v>
      </c>
      <c r="E685" s="130" t="s">
        <v>9628</v>
      </c>
      <c r="F685" s="73" t="s">
        <v>18</v>
      </c>
      <c r="G685" s="169" t="s">
        <v>5150</v>
      </c>
      <c r="H685" s="287"/>
      <c r="I685" s="285"/>
      <c r="J685" s="97">
        <f t="shared" si="1"/>
        <v>46206</v>
      </c>
      <c r="K685" s="73">
        <f>'RESOLUCIONES 2022'!$C685-'RESOLUCIONES 2022'!$J685</f>
        <v>-1393</v>
      </c>
      <c r="L685" s="21"/>
      <c r="M685" s="21"/>
      <c r="N685" s="21"/>
      <c r="O685" s="21"/>
    </row>
    <row r="686" ht="15.75" customHeight="1">
      <c r="A686" s="73" t="s">
        <v>7852</v>
      </c>
      <c r="B686" s="351">
        <v>684.0</v>
      </c>
      <c r="C686" s="130">
        <v>44813.0</v>
      </c>
      <c r="D686" s="73" t="s">
        <v>9639</v>
      </c>
      <c r="E686" s="130" t="s">
        <v>9640</v>
      </c>
      <c r="F686" s="73" t="s">
        <v>18</v>
      </c>
      <c r="G686" s="169" t="s">
        <v>2867</v>
      </c>
      <c r="H686" s="287"/>
      <c r="I686" s="285"/>
      <c r="J686" s="97">
        <f t="shared" si="1"/>
        <v>46206</v>
      </c>
      <c r="K686" s="73">
        <f>'RESOLUCIONES 2022'!$C686-'RESOLUCIONES 2022'!$J686</f>
        <v>-1393</v>
      </c>
      <c r="L686" s="21"/>
      <c r="M686" s="21"/>
      <c r="N686" s="21"/>
      <c r="O686" s="21"/>
    </row>
    <row r="687" ht="15.75" customHeight="1">
      <c r="A687" s="73" t="s">
        <v>7852</v>
      </c>
      <c r="B687" s="739">
        <v>685.0</v>
      </c>
      <c r="C687" s="130">
        <v>44816.0</v>
      </c>
      <c r="D687" s="73" t="s">
        <v>8383</v>
      </c>
      <c r="E687" s="130" t="s">
        <v>9654</v>
      </c>
      <c r="F687" s="73" t="s">
        <v>6388</v>
      </c>
      <c r="G687" s="169"/>
      <c r="H687" s="287"/>
      <c r="I687" s="285"/>
      <c r="J687" s="97">
        <f t="shared" si="1"/>
        <v>46206</v>
      </c>
      <c r="K687" s="73">
        <f>'RESOLUCIONES 2022'!$C687-'RESOLUCIONES 2022'!$J687</f>
        <v>-1390</v>
      </c>
      <c r="L687" s="21"/>
      <c r="M687" s="21"/>
      <c r="N687" s="21"/>
      <c r="O687" s="21"/>
    </row>
    <row r="688" ht="15.75" customHeight="1">
      <c r="A688" s="73" t="s">
        <v>7852</v>
      </c>
      <c r="B688" s="739">
        <v>686.0</v>
      </c>
      <c r="C688" s="130">
        <v>44816.0</v>
      </c>
      <c r="D688" s="73" t="s">
        <v>8729</v>
      </c>
      <c r="E688" s="130" t="s">
        <v>9026</v>
      </c>
      <c r="F688" s="73" t="s">
        <v>6388</v>
      </c>
      <c r="G688" s="169"/>
      <c r="H688" s="287"/>
      <c r="I688" s="285"/>
      <c r="J688" s="97">
        <f t="shared" si="1"/>
        <v>46206</v>
      </c>
      <c r="K688" s="73">
        <f>'RESOLUCIONES 2022'!$C688-'RESOLUCIONES 2022'!$J688</f>
        <v>-1390</v>
      </c>
      <c r="L688" s="21"/>
      <c r="M688" s="21"/>
      <c r="N688" s="21"/>
      <c r="O688" s="21"/>
    </row>
    <row r="689" ht="15.75" customHeight="1">
      <c r="A689" s="73" t="s">
        <v>7852</v>
      </c>
      <c r="B689" s="349">
        <v>687.0</v>
      </c>
      <c r="C689" s="130">
        <v>44816.0</v>
      </c>
      <c r="D689" s="73" t="s">
        <v>5117</v>
      </c>
      <c r="E689" s="130" t="s">
        <v>9653</v>
      </c>
      <c r="F689" s="73" t="s">
        <v>6388</v>
      </c>
      <c r="G689" s="169"/>
      <c r="H689" s="287"/>
      <c r="I689" s="285"/>
      <c r="J689" s="97">
        <f t="shared" si="1"/>
        <v>46206</v>
      </c>
      <c r="K689" s="73">
        <f>'RESOLUCIONES 2022'!$C689-'RESOLUCIONES 2022'!$J689</f>
        <v>-1390</v>
      </c>
      <c r="L689" s="21"/>
      <c r="M689" s="21"/>
      <c r="N689" s="21"/>
      <c r="O689" s="21"/>
    </row>
    <row r="690" ht="15.75" customHeight="1">
      <c r="A690" s="73" t="s">
        <v>7852</v>
      </c>
      <c r="B690" s="351">
        <v>688.0</v>
      </c>
      <c r="C690" s="130">
        <v>44816.0</v>
      </c>
      <c r="D690" s="73" t="s">
        <v>7518</v>
      </c>
      <c r="E690" s="130" t="s">
        <v>9652</v>
      </c>
      <c r="F690" s="73" t="s">
        <v>6388</v>
      </c>
      <c r="G690" s="169"/>
      <c r="H690" s="287"/>
      <c r="I690" s="285"/>
      <c r="J690" s="97">
        <f t="shared" si="1"/>
        <v>46206</v>
      </c>
      <c r="K690" s="73">
        <f>'RESOLUCIONES 2022'!$C690-'RESOLUCIONES 2022'!$J690</f>
        <v>-1390</v>
      </c>
      <c r="L690" s="21"/>
      <c r="M690" s="21"/>
      <c r="N690" s="21"/>
      <c r="O690" s="21"/>
    </row>
    <row r="691" ht="15.75" customHeight="1">
      <c r="A691" s="73" t="s">
        <v>7852</v>
      </c>
      <c r="B691" s="739">
        <v>689.0</v>
      </c>
      <c r="C691" s="130">
        <v>44816.0</v>
      </c>
      <c r="D691" s="73" t="s">
        <v>3677</v>
      </c>
      <c r="E691" s="130" t="s">
        <v>7855</v>
      </c>
      <c r="F691" s="73" t="s">
        <v>6388</v>
      </c>
      <c r="G691" s="169"/>
      <c r="H691" s="287"/>
      <c r="I691" s="285"/>
      <c r="J691" s="97">
        <f t="shared" si="1"/>
        <v>46206</v>
      </c>
      <c r="K691" s="73">
        <f>'RESOLUCIONES 2022'!$C691-'RESOLUCIONES 2022'!$J691</f>
        <v>-1390</v>
      </c>
      <c r="L691" s="21"/>
      <c r="M691" s="21"/>
      <c r="N691" s="21"/>
      <c r="O691" s="21"/>
    </row>
    <row r="692" ht="15.75" customHeight="1">
      <c r="A692" s="73" t="s">
        <v>7852</v>
      </c>
      <c r="B692" s="351">
        <v>690.0</v>
      </c>
      <c r="C692" s="130">
        <v>44818.0</v>
      </c>
      <c r="D692" s="73" t="s">
        <v>9226</v>
      </c>
      <c r="E692" s="130" t="s">
        <v>9664</v>
      </c>
      <c r="F692" s="73" t="s">
        <v>6597</v>
      </c>
      <c r="G692" s="169"/>
      <c r="H692" s="287"/>
      <c r="I692" s="285"/>
      <c r="J692" s="97">
        <f t="shared" si="1"/>
        <v>46206</v>
      </c>
      <c r="K692" s="73">
        <f>'RESOLUCIONES 2022'!$C692-'RESOLUCIONES 2022'!$J692</f>
        <v>-1388</v>
      </c>
      <c r="L692" s="21"/>
      <c r="M692" s="21"/>
      <c r="N692" s="21"/>
      <c r="O692" s="21"/>
    </row>
    <row r="693" ht="15.75" customHeight="1">
      <c r="A693" s="73" t="s">
        <v>7852</v>
      </c>
      <c r="B693" s="351">
        <v>691.0</v>
      </c>
      <c r="C693" s="130">
        <v>44818.0</v>
      </c>
      <c r="D693" s="73" t="s">
        <v>8753</v>
      </c>
      <c r="E693" s="130" t="s">
        <v>9659</v>
      </c>
      <c r="F693" s="73" t="s">
        <v>6597</v>
      </c>
      <c r="G693" s="169"/>
      <c r="H693" s="287"/>
      <c r="I693" s="285"/>
      <c r="J693" s="97">
        <f t="shared" si="1"/>
        <v>46206</v>
      </c>
      <c r="K693" s="73">
        <f>'RESOLUCIONES 2022'!$C693-'RESOLUCIONES 2022'!$J693</f>
        <v>-1388</v>
      </c>
      <c r="L693" s="21"/>
      <c r="M693" s="21"/>
      <c r="N693" s="21"/>
      <c r="O693" s="21"/>
    </row>
    <row r="694" ht="15.75" customHeight="1">
      <c r="A694" s="73" t="s">
        <v>7852</v>
      </c>
      <c r="B694" s="345">
        <v>692.0</v>
      </c>
      <c r="C694" s="178">
        <v>44818.0</v>
      </c>
      <c r="D694" s="146" t="s">
        <v>9526</v>
      </c>
      <c r="E694" s="178" t="s">
        <v>9655</v>
      </c>
      <c r="F694" s="146" t="s">
        <v>6597</v>
      </c>
      <c r="G694" s="169"/>
      <c r="H694" s="295" t="s">
        <v>9656</v>
      </c>
      <c r="I694" s="285"/>
      <c r="J694" s="97">
        <f t="shared" si="1"/>
        <v>46206</v>
      </c>
      <c r="K694" s="73">
        <f>'RESOLUCIONES 2022'!$C694-'RESOLUCIONES 2022'!$J694</f>
        <v>-1388</v>
      </c>
      <c r="L694" s="21"/>
      <c r="M694" s="21"/>
      <c r="N694" s="21"/>
      <c r="O694" s="21"/>
    </row>
    <row r="695" ht="15.75" customHeight="1">
      <c r="A695" s="73" t="s">
        <v>7852</v>
      </c>
      <c r="B695" s="351">
        <v>693.0</v>
      </c>
      <c r="C695" s="130">
        <v>44818.0</v>
      </c>
      <c r="D695" s="73" t="s">
        <v>9532</v>
      </c>
      <c r="E695" s="130" t="s">
        <v>9657</v>
      </c>
      <c r="F695" s="73" t="s">
        <v>6597</v>
      </c>
      <c r="G695" s="169"/>
      <c r="H695" s="287"/>
      <c r="I695" s="285"/>
      <c r="J695" s="97">
        <f t="shared" si="1"/>
        <v>46206</v>
      </c>
      <c r="K695" s="73">
        <f>'RESOLUCIONES 2022'!$C695-'RESOLUCIONES 2022'!$J695</f>
        <v>-1388</v>
      </c>
      <c r="L695" s="21"/>
      <c r="M695" s="21"/>
      <c r="N695" s="21"/>
      <c r="O695" s="21"/>
    </row>
    <row r="696" ht="15.75" customHeight="1">
      <c r="A696" s="73" t="s">
        <v>7852</v>
      </c>
      <c r="B696" s="739">
        <v>694.0</v>
      </c>
      <c r="C696" s="130">
        <v>44818.0</v>
      </c>
      <c r="D696" s="73" t="s">
        <v>8994</v>
      </c>
      <c r="E696" s="130" t="s">
        <v>8995</v>
      </c>
      <c r="F696" s="73" t="s">
        <v>6597</v>
      </c>
      <c r="G696" s="169"/>
      <c r="H696" s="287"/>
      <c r="I696" s="285"/>
      <c r="J696" s="97">
        <f t="shared" si="1"/>
        <v>46206</v>
      </c>
      <c r="K696" s="73">
        <f>'RESOLUCIONES 2022'!$C696-'RESOLUCIONES 2022'!$J696</f>
        <v>-1388</v>
      </c>
      <c r="L696" s="21"/>
      <c r="M696" s="21"/>
      <c r="N696" s="21"/>
      <c r="O696" s="21"/>
    </row>
    <row r="697" ht="15.75" customHeight="1">
      <c r="A697" s="73" t="s">
        <v>7852</v>
      </c>
      <c r="B697" s="351">
        <v>695.0</v>
      </c>
      <c r="C697" s="130">
        <v>44818.0</v>
      </c>
      <c r="D697" s="73" t="s">
        <v>9666</v>
      </c>
      <c r="E697" s="130" t="s">
        <v>9667</v>
      </c>
      <c r="F697" s="73" t="s">
        <v>6597</v>
      </c>
      <c r="G697" s="169"/>
      <c r="H697" s="287"/>
      <c r="I697" s="285"/>
      <c r="J697" s="97">
        <f t="shared" si="1"/>
        <v>46206</v>
      </c>
      <c r="K697" s="73">
        <f>'RESOLUCIONES 2022'!$C697-'RESOLUCIONES 2022'!$J697</f>
        <v>-1388</v>
      </c>
      <c r="L697" s="21"/>
      <c r="M697" s="21"/>
      <c r="N697" s="21"/>
      <c r="O697" s="21"/>
    </row>
    <row r="698" ht="15.75" customHeight="1">
      <c r="A698" s="73" t="s">
        <v>7852</v>
      </c>
      <c r="B698" s="351">
        <v>696.0</v>
      </c>
      <c r="C698" s="130">
        <v>44818.0</v>
      </c>
      <c r="D698" s="73" t="s">
        <v>9593</v>
      </c>
      <c r="E698" s="130" t="s">
        <v>9660</v>
      </c>
      <c r="F698" s="73" t="s">
        <v>6597</v>
      </c>
      <c r="G698" s="169"/>
      <c r="H698" s="287"/>
      <c r="I698" s="285"/>
      <c r="J698" s="97">
        <f t="shared" si="1"/>
        <v>46206</v>
      </c>
      <c r="K698" s="73">
        <f>'RESOLUCIONES 2022'!$C698-'RESOLUCIONES 2022'!$J698</f>
        <v>-1388</v>
      </c>
      <c r="L698" s="21"/>
      <c r="M698" s="21"/>
      <c r="N698" s="21"/>
      <c r="O698" s="21"/>
    </row>
    <row r="699" ht="15.75" customHeight="1">
      <c r="A699" s="73" t="s">
        <v>7852</v>
      </c>
      <c r="B699" s="351">
        <v>697.0</v>
      </c>
      <c r="C699" s="130">
        <v>44818.0</v>
      </c>
      <c r="D699" s="73" t="s">
        <v>9663</v>
      </c>
      <c r="E699" s="130" t="s">
        <v>9651</v>
      </c>
      <c r="F699" s="73" t="s">
        <v>6597</v>
      </c>
      <c r="G699" s="169"/>
      <c r="H699" s="287"/>
      <c r="I699" s="285"/>
      <c r="J699" s="97">
        <f t="shared" si="1"/>
        <v>46206</v>
      </c>
      <c r="K699" s="73">
        <f>'RESOLUCIONES 2022'!$C699-'RESOLUCIONES 2022'!$J699</f>
        <v>-1388</v>
      </c>
      <c r="L699" s="21"/>
      <c r="M699" s="21"/>
      <c r="N699" s="21"/>
      <c r="O699" s="21"/>
    </row>
    <row r="700" ht="15.75" customHeight="1">
      <c r="A700" s="73" t="s">
        <v>7852</v>
      </c>
      <c r="B700" s="351">
        <v>698.0</v>
      </c>
      <c r="C700" s="130">
        <v>44818.0</v>
      </c>
      <c r="D700" s="73" t="s">
        <v>9661</v>
      </c>
      <c r="E700" s="130" t="s">
        <v>9662</v>
      </c>
      <c r="F700" s="73" t="s">
        <v>6597</v>
      </c>
      <c r="G700" s="169"/>
      <c r="H700" s="287"/>
      <c r="I700" s="285"/>
      <c r="J700" s="97">
        <f t="shared" si="1"/>
        <v>46206</v>
      </c>
      <c r="K700" s="73">
        <f>'RESOLUCIONES 2022'!$C700-'RESOLUCIONES 2022'!$J700</f>
        <v>-1388</v>
      </c>
      <c r="L700" s="21"/>
      <c r="M700" s="21"/>
      <c r="N700" s="21"/>
      <c r="O700" s="21"/>
    </row>
    <row r="701" ht="15.75" customHeight="1">
      <c r="A701" s="73" t="s">
        <v>7852</v>
      </c>
      <c r="B701" s="351">
        <v>699.0</v>
      </c>
      <c r="C701" s="130">
        <v>44818.0</v>
      </c>
      <c r="D701" s="73" t="s">
        <v>2040</v>
      </c>
      <c r="E701" s="130" t="s">
        <v>9658</v>
      </c>
      <c r="F701" s="73" t="s">
        <v>6597</v>
      </c>
      <c r="G701" s="169"/>
      <c r="H701" s="287"/>
      <c r="I701" s="285"/>
      <c r="J701" s="97">
        <f t="shared" si="1"/>
        <v>46206</v>
      </c>
      <c r="K701" s="73">
        <f>'RESOLUCIONES 2022'!$C701-'RESOLUCIONES 2022'!$J701</f>
        <v>-1388</v>
      </c>
      <c r="L701" s="21"/>
      <c r="M701" s="21"/>
      <c r="N701" s="21"/>
      <c r="O701" s="21"/>
    </row>
    <row r="702" ht="15.75" customHeight="1">
      <c r="A702" s="73" t="s">
        <v>7852</v>
      </c>
      <c r="B702" s="351">
        <v>700.0</v>
      </c>
      <c r="C702" s="130">
        <v>44818.0</v>
      </c>
      <c r="D702" s="73" t="s">
        <v>9665</v>
      </c>
      <c r="E702" s="130" t="s">
        <v>9607</v>
      </c>
      <c r="F702" s="73" t="s">
        <v>1593</v>
      </c>
      <c r="G702" s="169"/>
      <c r="H702" s="287"/>
      <c r="I702" s="285"/>
      <c r="J702" s="97">
        <f t="shared" si="1"/>
        <v>46206</v>
      </c>
      <c r="K702" s="73">
        <f>'RESOLUCIONES 2022'!$C702-'RESOLUCIONES 2022'!$J702</f>
        <v>-1388</v>
      </c>
      <c r="L702" s="21"/>
      <c r="M702" s="21"/>
      <c r="N702" s="21"/>
      <c r="O702" s="21"/>
    </row>
    <row r="703" ht="15.75" customHeight="1">
      <c r="A703" s="73" t="s">
        <v>7852</v>
      </c>
      <c r="B703" s="351">
        <v>701.0</v>
      </c>
      <c r="C703" s="130">
        <v>44819.0</v>
      </c>
      <c r="D703" s="73" t="s">
        <v>9221</v>
      </c>
      <c r="E703" s="130" t="s">
        <v>9672</v>
      </c>
      <c r="F703" s="73" t="s">
        <v>6597</v>
      </c>
      <c r="G703" s="169"/>
      <c r="H703" s="287"/>
      <c r="I703" s="285"/>
      <c r="J703" s="97">
        <f t="shared" si="1"/>
        <v>46206</v>
      </c>
      <c r="K703" s="73">
        <f>'RESOLUCIONES 2022'!$C703-'RESOLUCIONES 2022'!$J703</f>
        <v>-1387</v>
      </c>
      <c r="L703" s="21"/>
      <c r="M703" s="21"/>
      <c r="N703" s="21"/>
      <c r="O703" s="21"/>
    </row>
    <row r="704" ht="15.75" customHeight="1">
      <c r="A704" s="73" t="s">
        <v>7852</v>
      </c>
      <c r="B704" s="351">
        <v>702.0</v>
      </c>
      <c r="C704" s="130">
        <v>44819.0</v>
      </c>
      <c r="D704" s="73" t="s">
        <v>9249</v>
      </c>
      <c r="E704" s="130" t="s">
        <v>9668</v>
      </c>
      <c r="F704" s="73" t="s">
        <v>6597</v>
      </c>
      <c r="G704" s="169"/>
      <c r="H704" s="287"/>
      <c r="I704" s="285"/>
      <c r="J704" s="97">
        <f t="shared" si="1"/>
        <v>46206</v>
      </c>
      <c r="K704" s="73">
        <f>'RESOLUCIONES 2022'!$C704-'RESOLUCIONES 2022'!$J704</f>
        <v>-1387</v>
      </c>
      <c r="L704" s="21"/>
      <c r="M704" s="21"/>
      <c r="N704" s="21"/>
      <c r="O704" s="21"/>
    </row>
    <row r="705" ht="15.75" customHeight="1">
      <c r="A705" s="73" t="s">
        <v>7852</v>
      </c>
      <c r="B705" s="351">
        <v>703.0</v>
      </c>
      <c r="C705" s="130">
        <v>44819.0</v>
      </c>
      <c r="D705" s="73" t="s">
        <v>9258</v>
      </c>
      <c r="E705" s="130" t="s">
        <v>9673</v>
      </c>
      <c r="F705" s="73" t="s">
        <v>6597</v>
      </c>
      <c r="G705" s="169"/>
      <c r="H705" s="287"/>
      <c r="I705" s="285"/>
      <c r="J705" s="97">
        <f t="shared" si="1"/>
        <v>46206</v>
      </c>
      <c r="K705" s="73">
        <f>'RESOLUCIONES 2022'!$C705-'RESOLUCIONES 2022'!$J705</f>
        <v>-1387</v>
      </c>
      <c r="L705" s="21"/>
      <c r="M705" s="21"/>
      <c r="N705" s="21"/>
      <c r="O705" s="21"/>
    </row>
    <row r="706" ht="15.75" customHeight="1">
      <c r="A706" s="73" t="s">
        <v>7852</v>
      </c>
      <c r="B706" s="351">
        <v>704.0</v>
      </c>
      <c r="C706" s="130">
        <v>44819.0</v>
      </c>
      <c r="D706" s="73" t="s">
        <v>9674</v>
      </c>
      <c r="E706" s="130" t="s">
        <v>9126</v>
      </c>
      <c r="F706" s="73" t="s">
        <v>6597</v>
      </c>
      <c r="G706" s="169"/>
      <c r="H706" s="287"/>
      <c r="I706" s="285"/>
      <c r="J706" s="97">
        <f t="shared" si="1"/>
        <v>46206</v>
      </c>
      <c r="K706" s="73">
        <f>'RESOLUCIONES 2022'!$C706-'RESOLUCIONES 2022'!$J706</f>
        <v>-1387</v>
      </c>
      <c r="L706" s="21"/>
      <c r="M706" s="21"/>
      <c r="N706" s="21"/>
      <c r="O706" s="21"/>
    </row>
    <row r="707" ht="15.75" customHeight="1">
      <c r="A707" s="73" t="s">
        <v>7852</v>
      </c>
      <c r="B707" s="351">
        <v>705.0</v>
      </c>
      <c r="C707" s="130">
        <v>44819.0</v>
      </c>
      <c r="D707" s="73" t="s">
        <v>9232</v>
      </c>
      <c r="E707" s="130" t="s">
        <v>9233</v>
      </c>
      <c r="F707" s="73" t="s">
        <v>6597</v>
      </c>
      <c r="G707" s="169"/>
      <c r="H707" s="287"/>
      <c r="I707" s="285"/>
      <c r="J707" s="97">
        <f t="shared" si="1"/>
        <v>46206</v>
      </c>
      <c r="K707" s="73">
        <f>'RESOLUCIONES 2022'!$C707-'RESOLUCIONES 2022'!$J707</f>
        <v>-1387</v>
      </c>
      <c r="L707" s="21"/>
      <c r="M707" s="21"/>
      <c r="N707" s="21"/>
      <c r="O707" s="21"/>
    </row>
    <row r="708" ht="15.75" customHeight="1">
      <c r="A708" s="73" t="s">
        <v>7852</v>
      </c>
      <c r="B708" s="351">
        <v>706.0</v>
      </c>
      <c r="C708" s="130">
        <v>44819.0</v>
      </c>
      <c r="D708" s="73" t="s">
        <v>6728</v>
      </c>
      <c r="E708" s="130" t="s">
        <v>7974</v>
      </c>
      <c r="F708" s="73" t="s">
        <v>6597</v>
      </c>
      <c r="G708" s="169"/>
      <c r="H708" s="287"/>
      <c r="I708" s="285"/>
      <c r="J708" s="97">
        <f t="shared" si="1"/>
        <v>46206</v>
      </c>
      <c r="K708" s="73">
        <f>'RESOLUCIONES 2022'!$C708-'RESOLUCIONES 2022'!$J708</f>
        <v>-1387</v>
      </c>
      <c r="L708" s="21"/>
      <c r="M708" s="21"/>
      <c r="N708" s="21"/>
      <c r="O708" s="21"/>
    </row>
    <row r="709" ht="15.75" customHeight="1">
      <c r="A709" s="73" t="s">
        <v>7852</v>
      </c>
      <c r="B709" s="351">
        <v>707.0</v>
      </c>
      <c r="C709" s="130">
        <v>44819.0</v>
      </c>
      <c r="D709" s="73" t="s">
        <v>9333</v>
      </c>
      <c r="E709" s="130" t="s">
        <v>9334</v>
      </c>
      <c r="F709" s="73" t="s">
        <v>6597</v>
      </c>
      <c r="G709" s="169"/>
      <c r="H709" s="287"/>
      <c r="I709" s="285"/>
      <c r="J709" s="97">
        <f t="shared" si="1"/>
        <v>46206</v>
      </c>
      <c r="K709" s="73">
        <f>'RESOLUCIONES 2022'!$C709-'RESOLUCIONES 2022'!$J709</f>
        <v>-1387</v>
      </c>
      <c r="L709" s="21"/>
      <c r="M709" s="21"/>
      <c r="N709" s="21"/>
      <c r="O709" s="21"/>
    </row>
    <row r="710" ht="15.75" customHeight="1">
      <c r="A710" s="73" t="s">
        <v>7852</v>
      </c>
      <c r="B710" s="351">
        <v>708.0</v>
      </c>
      <c r="C710" s="130">
        <v>44823.0</v>
      </c>
      <c r="D710" s="73" t="s">
        <v>9676</v>
      </c>
      <c r="E710" s="130" t="s">
        <v>9677</v>
      </c>
      <c r="F710" s="73" t="s">
        <v>9678</v>
      </c>
      <c r="G710" s="169" t="s">
        <v>4665</v>
      </c>
      <c r="H710" s="287"/>
      <c r="I710" s="285"/>
      <c r="J710" s="97">
        <f t="shared" si="1"/>
        <v>46206</v>
      </c>
      <c r="K710" s="73">
        <f>'RESOLUCIONES 2022'!$C710-'RESOLUCIONES 2022'!$J710</f>
        <v>-1383</v>
      </c>
      <c r="L710" s="21"/>
      <c r="M710" s="21"/>
      <c r="N710" s="21"/>
      <c r="O710" s="21"/>
    </row>
    <row r="711" ht="15.75" customHeight="1">
      <c r="A711" s="73" t="s">
        <v>7852</v>
      </c>
      <c r="B711" s="351">
        <v>709.0</v>
      </c>
      <c r="C711" s="130">
        <v>44823.0</v>
      </c>
      <c r="D711" s="73" t="s">
        <v>8142</v>
      </c>
      <c r="E711" s="130" t="s">
        <v>8143</v>
      </c>
      <c r="F711" s="73" t="s">
        <v>6388</v>
      </c>
      <c r="G711" s="169"/>
      <c r="H711" s="287"/>
      <c r="I711" s="285"/>
      <c r="J711" s="97">
        <f t="shared" si="1"/>
        <v>46206</v>
      </c>
      <c r="K711" s="73">
        <f>'RESOLUCIONES 2022'!$C711-'RESOLUCIONES 2022'!$J711</f>
        <v>-1383</v>
      </c>
      <c r="L711" s="21"/>
      <c r="M711" s="21"/>
      <c r="N711" s="21"/>
      <c r="O711" s="21"/>
    </row>
    <row r="712" ht="15.75" customHeight="1">
      <c r="A712" s="73" t="s">
        <v>7852</v>
      </c>
      <c r="B712" s="351">
        <v>710.0</v>
      </c>
      <c r="C712" s="130">
        <v>44823.0</v>
      </c>
      <c r="D712" s="73" t="s">
        <v>9224</v>
      </c>
      <c r="E712" s="130" t="s">
        <v>9311</v>
      </c>
      <c r="F712" s="73" t="s">
        <v>6388</v>
      </c>
      <c r="G712" s="169"/>
      <c r="H712" s="287"/>
      <c r="I712" s="285"/>
      <c r="J712" s="97">
        <f t="shared" si="1"/>
        <v>46206</v>
      </c>
      <c r="K712" s="73">
        <f>'RESOLUCIONES 2022'!$C712-'RESOLUCIONES 2022'!$J712</f>
        <v>-1383</v>
      </c>
      <c r="L712" s="21"/>
      <c r="M712" s="21"/>
      <c r="N712" s="21"/>
      <c r="O712" s="21"/>
    </row>
    <row r="713" ht="15.75" customHeight="1">
      <c r="A713" s="73" t="s">
        <v>7852</v>
      </c>
      <c r="B713" s="349">
        <v>711.0</v>
      </c>
      <c r="C713" s="130">
        <v>44823.0</v>
      </c>
      <c r="D713" s="73" t="s">
        <v>6446</v>
      </c>
      <c r="E713" s="130" t="s">
        <v>8165</v>
      </c>
      <c r="F713" s="73" t="s">
        <v>2253</v>
      </c>
      <c r="G713" s="169" t="s">
        <v>9679</v>
      </c>
      <c r="H713" s="287"/>
      <c r="I713" s="285"/>
      <c r="J713" s="97">
        <f t="shared" si="1"/>
        <v>46206</v>
      </c>
      <c r="K713" s="73">
        <f>'RESOLUCIONES 2022'!$C713-'RESOLUCIONES 2022'!$J713</f>
        <v>-1383</v>
      </c>
      <c r="L713" s="21"/>
      <c r="M713" s="21"/>
      <c r="N713" s="21"/>
      <c r="O713" s="21"/>
    </row>
    <row r="714" ht="15.75" customHeight="1">
      <c r="A714" s="73" t="s">
        <v>7852</v>
      </c>
      <c r="B714" s="351">
        <v>712.0</v>
      </c>
      <c r="C714" s="130">
        <v>44823.0</v>
      </c>
      <c r="D714" s="73" t="s">
        <v>7308</v>
      </c>
      <c r="E714" s="130" t="s">
        <v>7502</v>
      </c>
      <c r="F714" s="73" t="s">
        <v>2253</v>
      </c>
      <c r="G714" s="169" t="s">
        <v>9675</v>
      </c>
      <c r="H714" s="287"/>
      <c r="I714" s="285"/>
      <c r="J714" s="97">
        <f t="shared" si="1"/>
        <v>46206</v>
      </c>
      <c r="K714" s="73">
        <f>'RESOLUCIONES 2022'!$C714-'RESOLUCIONES 2022'!$J714</f>
        <v>-1383</v>
      </c>
      <c r="L714" s="21"/>
      <c r="M714" s="21"/>
      <c r="N714" s="21"/>
      <c r="O714" s="21"/>
    </row>
    <row r="715" ht="15.75" customHeight="1">
      <c r="A715" s="73" t="s">
        <v>7852</v>
      </c>
      <c r="B715" s="739">
        <v>713.0</v>
      </c>
      <c r="C715" s="130">
        <v>44825.0</v>
      </c>
      <c r="D715" s="73" t="s">
        <v>9694</v>
      </c>
      <c r="E715" s="130"/>
      <c r="F715" s="73" t="s">
        <v>9694</v>
      </c>
      <c r="G715" s="169"/>
      <c r="H715" s="287"/>
      <c r="I715" s="285"/>
      <c r="J715" s="97">
        <f t="shared" si="1"/>
        <v>46206</v>
      </c>
      <c r="K715" s="73">
        <f>'RESOLUCIONES 2022'!$C715-'RESOLUCIONES 2022'!$J715</f>
        <v>-1381</v>
      </c>
      <c r="L715" s="21"/>
      <c r="M715" s="21"/>
      <c r="N715" s="21"/>
      <c r="O715" s="21"/>
    </row>
    <row r="716" ht="15.75" customHeight="1">
      <c r="A716" s="73" t="s">
        <v>7852</v>
      </c>
      <c r="B716" s="351">
        <v>714.0</v>
      </c>
      <c r="C716" s="130">
        <v>44825.0</v>
      </c>
      <c r="D716" s="73" t="s">
        <v>5349</v>
      </c>
      <c r="E716" s="130" t="s">
        <v>8916</v>
      </c>
      <c r="F716" s="73" t="s">
        <v>2253</v>
      </c>
      <c r="G716" s="169" t="s">
        <v>9683</v>
      </c>
      <c r="H716" s="287"/>
      <c r="I716" s="285"/>
      <c r="J716" s="97">
        <f t="shared" si="1"/>
        <v>46206</v>
      </c>
      <c r="K716" s="73">
        <f>'RESOLUCIONES 2022'!$C716-'RESOLUCIONES 2022'!$J716</f>
        <v>-1381</v>
      </c>
      <c r="L716" s="21"/>
      <c r="M716" s="21"/>
      <c r="N716" s="21"/>
      <c r="O716" s="21"/>
    </row>
    <row r="717" ht="15.75" customHeight="1">
      <c r="A717" s="73" t="s">
        <v>7852</v>
      </c>
      <c r="B717" s="351">
        <v>715.0</v>
      </c>
      <c r="C717" s="130">
        <v>44825.0</v>
      </c>
      <c r="D717" s="73" t="s">
        <v>4757</v>
      </c>
      <c r="E717" s="130" t="s">
        <v>4758</v>
      </c>
      <c r="F717" s="73" t="s">
        <v>2253</v>
      </c>
      <c r="G717" s="169" t="s">
        <v>9325</v>
      </c>
      <c r="H717" s="287"/>
      <c r="I717" s="285"/>
      <c r="J717" s="97">
        <f t="shared" si="1"/>
        <v>46206</v>
      </c>
      <c r="K717" s="73">
        <f>'RESOLUCIONES 2022'!$C717-'RESOLUCIONES 2022'!$J717</f>
        <v>-1381</v>
      </c>
      <c r="L717" s="21"/>
      <c r="M717" s="21"/>
      <c r="N717" s="21"/>
      <c r="O717" s="21"/>
    </row>
    <row r="718" ht="15.75" customHeight="1">
      <c r="A718" s="73" t="s">
        <v>7852</v>
      </c>
      <c r="B718" s="351">
        <v>716.0</v>
      </c>
      <c r="C718" s="130">
        <v>44825.0</v>
      </c>
      <c r="D718" s="73" t="s">
        <v>4650</v>
      </c>
      <c r="E718" s="130" t="s">
        <v>9682</v>
      </c>
      <c r="F718" s="73" t="s">
        <v>2253</v>
      </c>
      <c r="G718" s="376" t="s">
        <v>9318</v>
      </c>
      <c r="H718" s="287"/>
      <c r="I718" s="285"/>
      <c r="J718" s="97">
        <f t="shared" si="1"/>
        <v>46206</v>
      </c>
      <c r="K718" s="73">
        <f>'RESOLUCIONES 2022'!$C718-'RESOLUCIONES 2022'!$J718</f>
        <v>-1381</v>
      </c>
      <c r="L718" s="21"/>
      <c r="M718" s="21"/>
      <c r="N718" s="21"/>
      <c r="O718" s="21"/>
    </row>
    <row r="719" ht="15.75" customHeight="1">
      <c r="A719" s="73" t="s">
        <v>7852</v>
      </c>
      <c r="B719" s="351">
        <v>717.0</v>
      </c>
      <c r="C719" s="130">
        <v>44825.0</v>
      </c>
      <c r="D719" s="73" t="s">
        <v>7051</v>
      </c>
      <c r="E719" s="130" t="s">
        <v>7838</v>
      </c>
      <c r="F719" s="73" t="s">
        <v>2253</v>
      </c>
      <c r="G719" s="169" t="s">
        <v>9681</v>
      </c>
      <c r="H719" s="287"/>
      <c r="I719" s="285"/>
      <c r="J719" s="97">
        <f t="shared" si="1"/>
        <v>46206</v>
      </c>
      <c r="K719" s="73">
        <f>'RESOLUCIONES 2022'!$C719-'RESOLUCIONES 2022'!$J719</f>
        <v>-1381</v>
      </c>
      <c r="L719" s="21"/>
      <c r="M719" s="21"/>
      <c r="N719" s="21"/>
      <c r="O719" s="21"/>
    </row>
    <row r="720" ht="15.75" customHeight="1">
      <c r="A720" s="73" t="s">
        <v>7852</v>
      </c>
      <c r="B720" s="351">
        <v>718.0</v>
      </c>
      <c r="C720" s="130">
        <v>44825.0</v>
      </c>
      <c r="D720" s="73" t="s">
        <v>9690</v>
      </c>
      <c r="E720" s="130" t="s">
        <v>9691</v>
      </c>
      <c r="F720" s="73" t="s">
        <v>18</v>
      </c>
      <c r="G720" s="169" t="s">
        <v>8653</v>
      </c>
      <c r="H720" s="287"/>
      <c r="I720" s="285"/>
      <c r="J720" s="97">
        <f t="shared" si="1"/>
        <v>46206</v>
      </c>
      <c r="K720" s="73">
        <f>'RESOLUCIONES 2022'!$C720-'RESOLUCIONES 2022'!$J720</f>
        <v>-1381</v>
      </c>
      <c r="L720" s="21"/>
      <c r="M720" s="21"/>
      <c r="N720" s="21"/>
      <c r="O720" s="21"/>
    </row>
    <row r="721" ht="15.75" customHeight="1">
      <c r="A721" s="73" t="s">
        <v>7852</v>
      </c>
      <c r="B721" s="351">
        <v>719.0</v>
      </c>
      <c r="C721" s="130">
        <v>44825.0</v>
      </c>
      <c r="D721" s="73" t="s">
        <v>9692</v>
      </c>
      <c r="E721" s="130"/>
      <c r="F721" s="73" t="s">
        <v>9693</v>
      </c>
      <c r="G721" s="169"/>
      <c r="H721" s="287"/>
      <c r="I721" s="285"/>
      <c r="J721" s="97">
        <f t="shared" si="1"/>
        <v>46206</v>
      </c>
      <c r="K721" s="73">
        <f>'RESOLUCIONES 2022'!$C721-'RESOLUCIONES 2022'!$J721</f>
        <v>-1381</v>
      </c>
      <c r="L721" s="21"/>
      <c r="M721" s="21"/>
      <c r="N721" s="21"/>
      <c r="O721" s="21"/>
    </row>
    <row r="722" ht="15.75" customHeight="1">
      <c r="A722" s="73" t="s">
        <v>7852</v>
      </c>
      <c r="B722" s="351">
        <v>720.0</v>
      </c>
      <c r="C722" s="130">
        <v>44825.0</v>
      </c>
      <c r="D722" s="73" t="s">
        <v>9687</v>
      </c>
      <c r="E722" s="130" t="s">
        <v>9688</v>
      </c>
      <c r="F722" s="73" t="s">
        <v>18</v>
      </c>
      <c r="G722" s="169" t="s">
        <v>9689</v>
      </c>
      <c r="H722" s="287"/>
      <c r="I722" s="285"/>
      <c r="J722" s="97">
        <f t="shared" si="1"/>
        <v>46206</v>
      </c>
      <c r="K722" s="73">
        <f>'RESOLUCIONES 2022'!$C722-'RESOLUCIONES 2022'!$J722</f>
        <v>-1381</v>
      </c>
      <c r="L722" s="21"/>
      <c r="M722" s="21"/>
      <c r="N722" s="21"/>
      <c r="O722" s="21"/>
    </row>
    <row r="723" ht="15.75" customHeight="1">
      <c r="A723" s="73" t="s">
        <v>7852</v>
      </c>
      <c r="B723" s="351">
        <v>721.0</v>
      </c>
      <c r="C723" s="130">
        <v>44825.0</v>
      </c>
      <c r="D723" s="73" t="s">
        <v>9695</v>
      </c>
      <c r="E723" s="130" t="s">
        <v>9696</v>
      </c>
      <c r="F723" s="73" t="s">
        <v>18</v>
      </c>
      <c r="G723" s="169" t="s">
        <v>9697</v>
      </c>
      <c r="H723" s="287"/>
      <c r="I723" s="285"/>
      <c r="J723" s="97">
        <f t="shared" si="1"/>
        <v>46206</v>
      </c>
      <c r="K723" s="73">
        <f>'RESOLUCIONES 2022'!$C723-'RESOLUCIONES 2022'!$J723</f>
        <v>-1381</v>
      </c>
      <c r="L723" s="21"/>
      <c r="M723" s="21"/>
      <c r="N723" s="21"/>
      <c r="O723" s="21"/>
    </row>
    <row r="724" ht="15.75" customHeight="1">
      <c r="A724" s="73" t="s">
        <v>7852</v>
      </c>
      <c r="B724" s="351">
        <v>722.0</v>
      </c>
      <c r="C724" s="130">
        <v>44825.0</v>
      </c>
      <c r="D724" s="73" t="s">
        <v>9684</v>
      </c>
      <c r="E724" s="130" t="s">
        <v>9685</v>
      </c>
      <c r="F724" s="73" t="s">
        <v>18</v>
      </c>
      <c r="G724" s="169" t="s">
        <v>9686</v>
      </c>
      <c r="H724" s="287"/>
      <c r="I724" s="285"/>
      <c r="J724" s="97">
        <f t="shared" si="1"/>
        <v>46206</v>
      </c>
      <c r="K724" s="73">
        <f>'RESOLUCIONES 2022'!$C724-'RESOLUCIONES 2022'!$J724</f>
        <v>-1381</v>
      </c>
      <c r="L724" s="21"/>
      <c r="M724" s="21"/>
      <c r="N724" s="21"/>
      <c r="O724" s="21"/>
    </row>
    <row r="725" ht="15.75" customHeight="1">
      <c r="A725" s="73" t="s">
        <v>7852</v>
      </c>
      <c r="B725" s="351">
        <v>723.0</v>
      </c>
      <c r="C725" s="130">
        <v>44825.0</v>
      </c>
      <c r="D725" s="73" t="s">
        <v>2916</v>
      </c>
      <c r="E725" s="130" t="s">
        <v>8537</v>
      </c>
      <c r="F725" s="73" t="s">
        <v>1593</v>
      </c>
      <c r="G725" s="300" t="s">
        <v>9680</v>
      </c>
      <c r="H725" s="287"/>
      <c r="I725" s="285"/>
      <c r="J725" s="97">
        <f t="shared" si="1"/>
        <v>46206</v>
      </c>
      <c r="K725" s="73">
        <f>'RESOLUCIONES 2022'!$C725-'RESOLUCIONES 2022'!$J725</f>
        <v>-1381</v>
      </c>
      <c r="L725" s="21"/>
      <c r="M725" s="21"/>
      <c r="N725" s="21"/>
      <c r="O725" s="21"/>
    </row>
    <row r="726" ht="15.75" customHeight="1">
      <c r="A726" s="73" t="s">
        <v>7852</v>
      </c>
      <c r="B726" s="351">
        <v>724.0</v>
      </c>
      <c r="C726" s="130">
        <v>44825.0</v>
      </c>
      <c r="D726" s="73" t="s">
        <v>9378</v>
      </c>
      <c r="E726" s="130" t="s">
        <v>9379</v>
      </c>
      <c r="F726" s="73" t="s">
        <v>9058</v>
      </c>
      <c r="G726" s="169"/>
      <c r="H726" s="287"/>
      <c r="I726" s="285"/>
      <c r="J726" s="97">
        <f t="shared" si="1"/>
        <v>46206</v>
      </c>
      <c r="K726" s="73">
        <f>'RESOLUCIONES 2022'!$C726-'RESOLUCIONES 2022'!$J726</f>
        <v>-1381</v>
      </c>
      <c r="L726" s="21"/>
      <c r="M726" s="21"/>
      <c r="N726" s="21"/>
      <c r="O726" s="21"/>
    </row>
    <row r="727" ht="15.75" customHeight="1">
      <c r="A727" s="73" t="s">
        <v>7852</v>
      </c>
      <c r="B727" s="739">
        <v>725.0</v>
      </c>
      <c r="C727" s="130">
        <v>44826.0</v>
      </c>
      <c r="D727" s="73" t="s">
        <v>1615</v>
      </c>
      <c r="E727" s="130" t="s">
        <v>9698</v>
      </c>
      <c r="F727" s="73" t="s">
        <v>9699</v>
      </c>
      <c r="G727" s="169" t="s">
        <v>9700</v>
      </c>
      <c r="H727" s="287"/>
      <c r="I727" s="285"/>
      <c r="J727" s="97">
        <f t="shared" si="1"/>
        <v>46206</v>
      </c>
      <c r="K727" s="73">
        <f>'RESOLUCIONES 2022'!$C727-'RESOLUCIONES 2022'!$J727</f>
        <v>-1380</v>
      </c>
      <c r="L727" s="21"/>
      <c r="M727" s="21"/>
      <c r="N727" s="21"/>
      <c r="O727" s="21"/>
    </row>
    <row r="728" ht="15.75" customHeight="1">
      <c r="A728" s="73" t="s">
        <v>7852</v>
      </c>
      <c r="B728" s="351">
        <v>726.0</v>
      </c>
      <c r="C728" s="130">
        <v>44830.0</v>
      </c>
      <c r="D728" s="73" t="s">
        <v>4329</v>
      </c>
      <c r="E728" s="130" t="s">
        <v>9706</v>
      </c>
      <c r="F728" s="73" t="s">
        <v>18</v>
      </c>
      <c r="G728" s="169" t="s">
        <v>9707</v>
      </c>
      <c r="H728" s="287"/>
      <c r="I728" s="285"/>
      <c r="J728" s="97">
        <f t="shared" si="1"/>
        <v>46206</v>
      </c>
      <c r="K728" s="73">
        <f>'RESOLUCIONES 2022'!$C728-'RESOLUCIONES 2022'!$J728</f>
        <v>-1376</v>
      </c>
      <c r="L728" s="21"/>
      <c r="M728" s="21"/>
      <c r="N728" s="21"/>
      <c r="O728" s="21"/>
    </row>
    <row r="729" ht="15.75" customHeight="1">
      <c r="A729" s="73" t="s">
        <v>7852</v>
      </c>
      <c r="B729" s="351">
        <v>727.0</v>
      </c>
      <c r="C729" s="130">
        <v>44830.0</v>
      </c>
      <c r="D729" s="73" t="s">
        <v>6474</v>
      </c>
      <c r="E729" s="130" t="s">
        <v>9701</v>
      </c>
      <c r="F729" s="73" t="s">
        <v>18</v>
      </c>
      <c r="G729" s="169" t="s">
        <v>9702</v>
      </c>
      <c r="H729" s="287"/>
      <c r="I729" s="285"/>
      <c r="J729" s="97">
        <f t="shared" si="1"/>
        <v>46206</v>
      </c>
      <c r="K729" s="73">
        <f>'RESOLUCIONES 2022'!$C729-'RESOLUCIONES 2022'!$J729</f>
        <v>-1376</v>
      </c>
      <c r="L729" s="21"/>
      <c r="M729" s="21"/>
      <c r="N729" s="21"/>
      <c r="O729" s="21"/>
    </row>
    <row r="730" ht="15.75" customHeight="1">
      <c r="A730" s="73" t="s">
        <v>7852</v>
      </c>
      <c r="B730" s="351">
        <v>728.0</v>
      </c>
      <c r="C730" s="130">
        <v>44830.0</v>
      </c>
      <c r="D730" s="73" t="s">
        <v>9704</v>
      </c>
      <c r="E730" s="130" t="s">
        <v>9705</v>
      </c>
      <c r="F730" s="73" t="s">
        <v>18</v>
      </c>
      <c r="G730" s="169" t="s">
        <v>9589</v>
      </c>
      <c r="H730" s="287"/>
      <c r="I730" s="285"/>
      <c r="J730" s="97">
        <f t="shared" si="1"/>
        <v>46206</v>
      </c>
      <c r="K730" s="73">
        <f>'RESOLUCIONES 2022'!$C730-'RESOLUCIONES 2022'!$J730</f>
        <v>-1376</v>
      </c>
      <c r="L730" s="21"/>
      <c r="M730" s="21"/>
      <c r="N730" s="21"/>
      <c r="O730" s="21"/>
    </row>
    <row r="731" ht="15.75" customHeight="1">
      <c r="A731" s="73" t="s">
        <v>7852</v>
      </c>
      <c r="B731" s="351">
        <v>729.0</v>
      </c>
      <c r="C731" s="130">
        <v>44830.0</v>
      </c>
      <c r="D731" s="73" t="s">
        <v>2873</v>
      </c>
      <c r="E731" s="130" t="s">
        <v>9703</v>
      </c>
      <c r="F731" s="73" t="s">
        <v>18</v>
      </c>
      <c r="G731" s="169" t="s">
        <v>2663</v>
      </c>
      <c r="H731" s="287"/>
      <c r="I731" s="285"/>
      <c r="J731" s="97">
        <f t="shared" si="1"/>
        <v>46206</v>
      </c>
      <c r="K731" s="73">
        <f>'RESOLUCIONES 2022'!$C731-'RESOLUCIONES 2022'!$J731</f>
        <v>-1376</v>
      </c>
      <c r="L731" s="21"/>
      <c r="M731" s="21"/>
      <c r="N731" s="21"/>
      <c r="O731" s="21"/>
    </row>
    <row r="732" ht="15.75" customHeight="1">
      <c r="A732" s="73" t="s">
        <v>7852</v>
      </c>
      <c r="B732" s="351">
        <v>730.0</v>
      </c>
      <c r="C732" s="130">
        <v>44830.0</v>
      </c>
      <c r="D732" s="73" t="s">
        <v>2547</v>
      </c>
      <c r="E732" s="130" t="s">
        <v>8450</v>
      </c>
      <c r="F732" s="73" t="s">
        <v>18</v>
      </c>
      <c r="G732" s="169" t="s">
        <v>8663</v>
      </c>
      <c r="H732" s="287"/>
      <c r="I732" s="285"/>
      <c r="J732" s="97">
        <f t="shared" si="1"/>
        <v>46206</v>
      </c>
      <c r="K732" s="73">
        <f>'RESOLUCIONES 2022'!$C732-'RESOLUCIONES 2022'!$J732</f>
        <v>-1376</v>
      </c>
      <c r="L732" s="21"/>
      <c r="M732" s="21"/>
      <c r="N732" s="21"/>
      <c r="O732" s="21"/>
    </row>
    <row r="733" ht="15.75" customHeight="1">
      <c r="A733" s="73" t="s">
        <v>7852</v>
      </c>
      <c r="B733" s="351">
        <v>731.0</v>
      </c>
      <c r="C733" s="130">
        <v>44830.0</v>
      </c>
      <c r="D733" s="73" t="s">
        <v>4793</v>
      </c>
      <c r="E733" s="130" t="s">
        <v>9180</v>
      </c>
      <c r="F733" s="73" t="s">
        <v>6388</v>
      </c>
      <c r="G733" s="169"/>
      <c r="H733" s="287"/>
      <c r="I733" s="285"/>
      <c r="J733" s="97">
        <f t="shared" si="1"/>
        <v>46206</v>
      </c>
      <c r="K733" s="73">
        <f>'RESOLUCIONES 2022'!$C733-'RESOLUCIONES 2022'!$J733</f>
        <v>-1376</v>
      </c>
      <c r="L733" s="21"/>
      <c r="M733" s="21"/>
      <c r="N733" s="21"/>
      <c r="O733" s="21"/>
    </row>
    <row r="734" ht="15.75" customHeight="1">
      <c r="A734" s="73" t="s">
        <v>7852</v>
      </c>
      <c r="B734" s="351">
        <v>732.0</v>
      </c>
      <c r="C734" s="130">
        <v>44830.0</v>
      </c>
      <c r="D734" s="73" t="s">
        <v>3311</v>
      </c>
      <c r="E734" s="130" t="s">
        <v>9708</v>
      </c>
      <c r="F734" s="73" t="s">
        <v>2253</v>
      </c>
      <c r="G734" s="169" t="s">
        <v>9709</v>
      </c>
      <c r="H734" s="287"/>
      <c r="I734" s="285"/>
      <c r="J734" s="97">
        <f t="shared" si="1"/>
        <v>46206</v>
      </c>
      <c r="K734" s="73">
        <f>'RESOLUCIONES 2022'!$C734-'RESOLUCIONES 2022'!$J734</f>
        <v>-1376</v>
      </c>
      <c r="L734" s="21"/>
      <c r="M734" s="21"/>
      <c r="N734" s="21"/>
      <c r="O734" s="21"/>
    </row>
    <row r="735" ht="15.75" customHeight="1">
      <c r="A735" s="73" t="s">
        <v>7852</v>
      </c>
      <c r="B735" s="351">
        <v>733.0</v>
      </c>
      <c r="C735" s="130">
        <v>44830.0</v>
      </c>
      <c r="D735" s="73" t="s">
        <v>7887</v>
      </c>
      <c r="E735" s="130" t="s">
        <v>7888</v>
      </c>
      <c r="F735" s="73" t="s">
        <v>2923</v>
      </c>
      <c r="G735" s="169"/>
      <c r="H735" s="287"/>
      <c r="I735" s="285"/>
      <c r="J735" s="97">
        <f t="shared" si="1"/>
        <v>46206</v>
      </c>
      <c r="K735" s="73">
        <f>'RESOLUCIONES 2022'!$C735-'RESOLUCIONES 2022'!$J735</f>
        <v>-1376</v>
      </c>
      <c r="L735" s="21"/>
      <c r="M735" s="21"/>
      <c r="N735" s="21"/>
      <c r="O735" s="21"/>
    </row>
    <row r="736" ht="15.75" customHeight="1">
      <c r="A736" s="73" t="s">
        <v>7852</v>
      </c>
      <c r="B736" s="351">
        <v>734.0</v>
      </c>
      <c r="C736" s="130">
        <v>44830.0</v>
      </c>
      <c r="D736" s="73" t="s">
        <v>1881</v>
      </c>
      <c r="E736" s="130" t="s">
        <v>8974</v>
      </c>
      <c r="F736" s="73" t="s">
        <v>2923</v>
      </c>
      <c r="G736" s="169"/>
      <c r="H736" s="287"/>
      <c r="I736" s="285"/>
      <c r="J736" s="97">
        <f t="shared" si="1"/>
        <v>46206</v>
      </c>
      <c r="K736" s="73">
        <f>'RESOLUCIONES 2022'!$C736-'RESOLUCIONES 2022'!$J736</f>
        <v>-1376</v>
      </c>
      <c r="L736" s="21"/>
      <c r="M736" s="21"/>
      <c r="N736" s="21"/>
      <c r="O736" s="21"/>
    </row>
    <row r="737" ht="15.75" customHeight="1">
      <c r="A737" s="73" t="s">
        <v>7852</v>
      </c>
      <c r="B737" s="351">
        <v>735.0</v>
      </c>
      <c r="C737" s="130">
        <v>44830.0</v>
      </c>
      <c r="D737" s="73" t="s">
        <v>9278</v>
      </c>
      <c r="E737" s="130" t="s">
        <v>9279</v>
      </c>
      <c r="F737" s="73" t="s">
        <v>2923</v>
      </c>
      <c r="G737" s="169"/>
      <c r="H737" s="287"/>
      <c r="I737" s="285"/>
      <c r="J737" s="97">
        <f t="shared" si="1"/>
        <v>46206</v>
      </c>
      <c r="K737" s="73">
        <f>'RESOLUCIONES 2022'!$C737-'RESOLUCIONES 2022'!$J737</f>
        <v>-1376</v>
      </c>
      <c r="L737" s="21"/>
      <c r="M737" s="21"/>
      <c r="N737" s="21"/>
      <c r="O737" s="21"/>
    </row>
    <row r="738" ht="15.75" customHeight="1">
      <c r="A738" s="73" t="s">
        <v>7852</v>
      </c>
      <c r="B738" s="351">
        <v>736.0</v>
      </c>
      <c r="C738" s="130">
        <v>44830.0</v>
      </c>
      <c r="D738" s="73" t="s">
        <v>9486</v>
      </c>
      <c r="E738" s="130" t="s">
        <v>9510</v>
      </c>
      <c r="F738" s="73" t="s">
        <v>2923</v>
      </c>
      <c r="G738" s="169"/>
      <c r="H738" s="287"/>
      <c r="I738" s="285"/>
      <c r="J738" s="97">
        <f t="shared" si="1"/>
        <v>46206</v>
      </c>
      <c r="K738" s="73">
        <f>'RESOLUCIONES 2022'!$C738-'RESOLUCIONES 2022'!$J738</f>
        <v>-1376</v>
      </c>
      <c r="L738" s="21"/>
      <c r="M738" s="21"/>
      <c r="N738" s="21"/>
      <c r="O738" s="21"/>
    </row>
    <row r="739" ht="15.75" customHeight="1">
      <c r="A739" s="73" t="s">
        <v>7852</v>
      </c>
      <c r="B739" s="351">
        <v>737.0</v>
      </c>
      <c r="C739" s="130">
        <v>44830.0</v>
      </c>
      <c r="D739" s="73" t="s">
        <v>1383</v>
      </c>
      <c r="E739" s="130" t="s">
        <v>1384</v>
      </c>
      <c r="F739" s="73" t="s">
        <v>2923</v>
      </c>
      <c r="G739" s="169"/>
      <c r="H739" s="287"/>
      <c r="I739" s="285"/>
      <c r="J739" s="97">
        <f t="shared" si="1"/>
        <v>46206</v>
      </c>
      <c r="K739" s="73">
        <f>'RESOLUCIONES 2022'!$C739-'RESOLUCIONES 2022'!$J739</f>
        <v>-1376</v>
      </c>
      <c r="L739" s="21"/>
      <c r="M739" s="21"/>
      <c r="N739" s="21"/>
      <c r="O739" s="21"/>
    </row>
    <row r="740" ht="15.75" customHeight="1">
      <c r="A740" s="73" t="s">
        <v>7852</v>
      </c>
      <c r="B740" s="351">
        <v>738.0</v>
      </c>
      <c r="C740" s="130">
        <v>44830.0</v>
      </c>
      <c r="D740" s="73" t="s">
        <v>5357</v>
      </c>
      <c r="E740" s="130" t="s">
        <v>9308</v>
      </c>
      <c r="F740" s="73" t="s">
        <v>2923</v>
      </c>
      <c r="G740" s="169"/>
      <c r="H740" s="287"/>
      <c r="I740" s="285"/>
      <c r="J740" s="97">
        <f t="shared" si="1"/>
        <v>46206</v>
      </c>
      <c r="K740" s="73">
        <f>'RESOLUCIONES 2022'!$C740-'RESOLUCIONES 2022'!$J740</f>
        <v>-1376</v>
      </c>
      <c r="L740" s="21"/>
      <c r="M740" s="21"/>
      <c r="N740" s="21"/>
      <c r="O740" s="21"/>
    </row>
    <row r="741" ht="15.75" customHeight="1">
      <c r="A741" s="73" t="s">
        <v>7852</v>
      </c>
      <c r="B741" s="351">
        <v>739.0</v>
      </c>
      <c r="C741" s="130">
        <v>44830.0</v>
      </c>
      <c r="D741" s="73" t="s">
        <v>9710</v>
      </c>
      <c r="E741" s="130" t="s">
        <v>5007</v>
      </c>
      <c r="F741" s="73" t="s">
        <v>2923</v>
      </c>
      <c r="G741" s="169"/>
      <c r="H741" s="287"/>
      <c r="I741" s="285"/>
      <c r="J741" s="97">
        <f t="shared" si="1"/>
        <v>46206</v>
      </c>
      <c r="K741" s="73">
        <f>'RESOLUCIONES 2022'!$C741-'RESOLUCIONES 2022'!$J741</f>
        <v>-1376</v>
      </c>
      <c r="L741" s="21"/>
      <c r="M741" s="21"/>
      <c r="N741" s="21"/>
      <c r="O741" s="21"/>
    </row>
    <row r="742" ht="15.75" customHeight="1">
      <c r="A742" s="73" t="s">
        <v>7852</v>
      </c>
      <c r="B742" s="351">
        <v>740.0</v>
      </c>
      <c r="C742" s="130">
        <v>44830.0</v>
      </c>
      <c r="D742" s="73" t="s">
        <v>7024</v>
      </c>
      <c r="E742" s="130" t="s">
        <v>7898</v>
      </c>
      <c r="F742" s="73" t="s">
        <v>2923</v>
      </c>
      <c r="G742" s="169"/>
      <c r="H742" s="287"/>
      <c r="I742" s="285"/>
      <c r="J742" s="97">
        <f t="shared" si="1"/>
        <v>46206</v>
      </c>
      <c r="K742" s="73">
        <f>'RESOLUCIONES 2022'!$C742-'RESOLUCIONES 2022'!$J742</f>
        <v>-1376</v>
      </c>
      <c r="L742" s="21"/>
      <c r="M742" s="21"/>
      <c r="N742" s="21"/>
      <c r="O742" s="21"/>
    </row>
    <row r="743" ht="15.75" customHeight="1">
      <c r="A743" s="73" t="s">
        <v>7852</v>
      </c>
      <c r="B743" s="351">
        <v>741.0</v>
      </c>
      <c r="C743" s="130">
        <v>44830.0</v>
      </c>
      <c r="D743" s="73" t="s">
        <v>2701</v>
      </c>
      <c r="E743" s="130" t="s">
        <v>9504</v>
      </c>
      <c r="F743" s="73" t="s">
        <v>2923</v>
      </c>
      <c r="G743" s="169"/>
      <c r="H743" s="287"/>
      <c r="I743" s="285"/>
      <c r="J743" s="97">
        <f t="shared" si="1"/>
        <v>46206</v>
      </c>
      <c r="K743" s="73">
        <f>'RESOLUCIONES 2022'!$C743-'RESOLUCIONES 2022'!$J743</f>
        <v>-1376</v>
      </c>
      <c r="L743" s="21"/>
      <c r="M743" s="21"/>
      <c r="N743" s="21"/>
      <c r="O743" s="21"/>
    </row>
    <row r="744" ht="15.75" customHeight="1">
      <c r="A744" s="73" t="s">
        <v>7852</v>
      </c>
      <c r="B744" s="351">
        <v>742.0</v>
      </c>
      <c r="C744" s="130">
        <v>44830.0</v>
      </c>
      <c r="D744" s="73" t="s">
        <v>2853</v>
      </c>
      <c r="E744" s="130" t="s">
        <v>9129</v>
      </c>
      <c r="F744" s="73" t="s">
        <v>2923</v>
      </c>
      <c r="G744" s="169"/>
      <c r="H744" s="287"/>
      <c r="I744" s="285"/>
      <c r="J744" s="97">
        <f t="shared" si="1"/>
        <v>46206</v>
      </c>
      <c r="K744" s="73">
        <f>'RESOLUCIONES 2022'!$C744-'RESOLUCIONES 2022'!$J744</f>
        <v>-1376</v>
      </c>
      <c r="L744" s="21"/>
      <c r="M744" s="21"/>
      <c r="N744" s="21"/>
      <c r="O744" s="21"/>
    </row>
    <row r="745" ht="15.75" customHeight="1">
      <c r="A745" s="73" t="s">
        <v>7852</v>
      </c>
      <c r="B745" s="351">
        <v>743.0</v>
      </c>
      <c r="C745" s="130">
        <v>44830.0</v>
      </c>
      <c r="D745" s="73" t="s">
        <v>9086</v>
      </c>
      <c r="E745" s="130" t="s">
        <v>9087</v>
      </c>
      <c r="F745" s="73" t="s">
        <v>2923</v>
      </c>
      <c r="G745" s="169"/>
      <c r="H745" s="287"/>
      <c r="I745" s="285"/>
      <c r="J745" s="97">
        <f t="shared" si="1"/>
        <v>46206</v>
      </c>
      <c r="K745" s="73">
        <f>'RESOLUCIONES 2022'!$C745-'RESOLUCIONES 2022'!$J745</f>
        <v>-1376</v>
      </c>
      <c r="L745" s="21"/>
      <c r="M745" s="21"/>
      <c r="N745" s="21"/>
      <c r="O745" s="21"/>
    </row>
    <row r="746" ht="15.75" customHeight="1">
      <c r="A746" s="73" t="s">
        <v>7852</v>
      </c>
      <c r="B746" s="351">
        <v>744.0</v>
      </c>
      <c r="C746" s="130">
        <v>44831.0</v>
      </c>
      <c r="D746" s="73" t="s">
        <v>3677</v>
      </c>
      <c r="E746" s="130" t="s">
        <v>9712</v>
      </c>
      <c r="F746" s="73" t="s">
        <v>1725</v>
      </c>
      <c r="G746" s="169"/>
      <c r="H746" s="287"/>
      <c r="I746" s="285"/>
      <c r="J746" s="97">
        <f t="shared" si="1"/>
        <v>46206</v>
      </c>
      <c r="K746" s="73">
        <f>'RESOLUCIONES 2022'!$C746-'RESOLUCIONES 2022'!$J746</f>
        <v>-1375</v>
      </c>
      <c r="L746" s="21"/>
      <c r="M746" s="21"/>
      <c r="N746" s="21"/>
      <c r="O746" s="21"/>
    </row>
    <row r="747" ht="15.75" customHeight="1">
      <c r="A747" s="73" t="s">
        <v>7852</v>
      </c>
      <c r="B747" s="351">
        <v>745.0</v>
      </c>
      <c r="C747" s="130">
        <v>44831.0</v>
      </c>
      <c r="D747" s="73" t="s">
        <v>9720</v>
      </c>
      <c r="E747" s="130" t="s">
        <v>9721</v>
      </c>
      <c r="F747" s="73" t="s">
        <v>1725</v>
      </c>
      <c r="G747" s="169"/>
      <c r="H747" s="287"/>
      <c r="I747" s="285"/>
      <c r="J747" s="97">
        <f t="shared" si="1"/>
        <v>46206</v>
      </c>
      <c r="K747" s="73">
        <f>'RESOLUCIONES 2022'!$C747-'RESOLUCIONES 2022'!$J747</f>
        <v>-1375</v>
      </c>
      <c r="L747" s="21"/>
      <c r="M747" s="21"/>
      <c r="N747" s="21"/>
      <c r="O747" s="21"/>
    </row>
    <row r="748" ht="15.75" customHeight="1">
      <c r="A748" s="73" t="s">
        <v>7852</v>
      </c>
      <c r="B748" s="351">
        <v>746.0</v>
      </c>
      <c r="C748" s="130">
        <v>44831.0</v>
      </c>
      <c r="D748" s="73" t="s">
        <v>9582</v>
      </c>
      <c r="E748" s="130" t="s">
        <v>9716</v>
      </c>
      <c r="F748" s="73" t="s">
        <v>1725</v>
      </c>
      <c r="G748" s="169"/>
      <c r="H748" s="287"/>
      <c r="I748" s="285"/>
      <c r="J748" s="97">
        <f t="shared" si="1"/>
        <v>46206</v>
      </c>
      <c r="K748" s="73">
        <f>'RESOLUCIONES 2022'!$C748-'RESOLUCIONES 2022'!$J748</f>
        <v>-1375</v>
      </c>
      <c r="L748" s="21"/>
      <c r="M748" s="21"/>
      <c r="N748" s="21"/>
      <c r="O748" s="21"/>
    </row>
    <row r="749" ht="15.75" customHeight="1">
      <c r="A749" s="73" t="s">
        <v>7852</v>
      </c>
      <c r="B749" s="351">
        <v>747.0</v>
      </c>
      <c r="C749" s="130">
        <v>44831.0</v>
      </c>
      <c r="D749" s="73" t="s">
        <v>9722</v>
      </c>
      <c r="E749" s="130" t="s">
        <v>9723</v>
      </c>
      <c r="F749" s="73" t="s">
        <v>1725</v>
      </c>
      <c r="G749" s="169"/>
      <c r="H749" s="287"/>
      <c r="I749" s="285"/>
      <c r="J749" s="97">
        <f t="shared" si="1"/>
        <v>46206</v>
      </c>
      <c r="K749" s="73">
        <f>'RESOLUCIONES 2022'!$C749-'RESOLUCIONES 2022'!$J749</f>
        <v>-1375</v>
      </c>
      <c r="L749" s="21"/>
      <c r="M749" s="21"/>
      <c r="N749" s="21"/>
      <c r="O749" s="21"/>
    </row>
    <row r="750" ht="15.75" customHeight="1">
      <c r="A750" s="73" t="s">
        <v>7852</v>
      </c>
      <c r="B750" s="351">
        <v>748.0</v>
      </c>
      <c r="C750" s="130">
        <v>44831.0</v>
      </c>
      <c r="D750" s="73" t="s">
        <v>2720</v>
      </c>
      <c r="E750" s="130" t="s">
        <v>9717</v>
      </c>
      <c r="F750" s="73" t="s">
        <v>1725</v>
      </c>
      <c r="G750" s="169"/>
      <c r="H750" s="287"/>
      <c r="I750" s="285"/>
      <c r="J750" s="97">
        <f t="shared" si="1"/>
        <v>46206</v>
      </c>
      <c r="K750" s="73">
        <f>'RESOLUCIONES 2022'!$C750-'RESOLUCIONES 2022'!$J750</f>
        <v>-1375</v>
      </c>
      <c r="L750" s="21"/>
      <c r="M750" s="21"/>
      <c r="N750" s="21"/>
      <c r="O750" s="21"/>
    </row>
    <row r="751" ht="15.75" customHeight="1">
      <c r="A751" s="73" t="s">
        <v>7852</v>
      </c>
      <c r="B751" s="351">
        <v>749.0</v>
      </c>
      <c r="C751" s="130">
        <v>44831.0</v>
      </c>
      <c r="D751" s="73" t="s">
        <v>7045</v>
      </c>
      <c r="E751" s="130" t="s">
        <v>9131</v>
      </c>
      <c r="F751" s="73" t="s">
        <v>1725</v>
      </c>
      <c r="G751" s="169"/>
      <c r="H751" s="287"/>
      <c r="I751" s="285"/>
      <c r="J751" s="97">
        <f t="shared" si="1"/>
        <v>46206</v>
      </c>
      <c r="K751" s="73">
        <f>'RESOLUCIONES 2022'!$C751-'RESOLUCIONES 2022'!$J751</f>
        <v>-1375</v>
      </c>
      <c r="L751" s="21"/>
      <c r="M751" s="21"/>
      <c r="N751" s="21"/>
      <c r="O751" s="21"/>
    </row>
    <row r="752" ht="15.75" customHeight="1">
      <c r="A752" s="73" t="s">
        <v>7852</v>
      </c>
      <c r="B752" s="351">
        <v>750.0</v>
      </c>
      <c r="C752" s="130">
        <v>44831.0</v>
      </c>
      <c r="D752" s="73" t="s">
        <v>9714</v>
      </c>
      <c r="E752" s="130" t="s">
        <v>9715</v>
      </c>
      <c r="F752" s="73" t="s">
        <v>1725</v>
      </c>
      <c r="G752" s="169"/>
      <c r="H752" s="287"/>
      <c r="I752" s="285"/>
      <c r="J752" s="97">
        <f t="shared" si="1"/>
        <v>46206</v>
      </c>
      <c r="K752" s="73">
        <f>'RESOLUCIONES 2022'!$C752-'RESOLUCIONES 2022'!$J752</f>
        <v>-1375</v>
      </c>
      <c r="L752" s="21"/>
      <c r="M752" s="21"/>
      <c r="N752" s="21"/>
      <c r="O752" s="21"/>
    </row>
    <row r="753" ht="15.75" customHeight="1">
      <c r="A753" s="73" t="s">
        <v>7852</v>
      </c>
      <c r="B753" s="351">
        <v>751.0</v>
      </c>
      <c r="C753" s="130">
        <v>44831.0</v>
      </c>
      <c r="D753" s="73" t="s">
        <v>7575</v>
      </c>
      <c r="E753" s="130" t="s">
        <v>7576</v>
      </c>
      <c r="F753" s="73" t="s">
        <v>1725</v>
      </c>
      <c r="G753" s="169"/>
      <c r="H753" s="287"/>
      <c r="I753" s="285"/>
      <c r="J753" s="97">
        <f t="shared" si="1"/>
        <v>46206</v>
      </c>
      <c r="K753" s="73">
        <f>'RESOLUCIONES 2022'!$C753-'RESOLUCIONES 2022'!$J753</f>
        <v>-1375</v>
      </c>
      <c r="L753" s="21"/>
      <c r="M753" s="21"/>
      <c r="N753" s="21"/>
      <c r="O753" s="21"/>
    </row>
    <row r="754" ht="15.75" customHeight="1">
      <c r="A754" s="73" t="s">
        <v>7852</v>
      </c>
      <c r="B754" s="351">
        <v>752.0</v>
      </c>
      <c r="C754" s="130">
        <v>44831.0</v>
      </c>
      <c r="D754" s="73" t="s">
        <v>8632</v>
      </c>
      <c r="E754" s="130" t="s">
        <v>9713</v>
      </c>
      <c r="F754" s="73" t="s">
        <v>1725</v>
      </c>
      <c r="G754" s="169"/>
      <c r="H754" s="287"/>
      <c r="I754" s="285"/>
      <c r="J754" s="97">
        <f t="shared" si="1"/>
        <v>46206</v>
      </c>
      <c r="K754" s="73">
        <f>'RESOLUCIONES 2022'!$C754-'RESOLUCIONES 2022'!$J754</f>
        <v>-1375</v>
      </c>
      <c r="L754" s="21"/>
      <c r="M754" s="21"/>
      <c r="N754" s="21"/>
      <c r="O754" s="21"/>
    </row>
    <row r="755" ht="15.75" customHeight="1">
      <c r="A755" s="73" t="s">
        <v>7852</v>
      </c>
      <c r="B755" s="351">
        <v>753.0</v>
      </c>
      <c r="C755" s="130">
        <v>44831.0</v>
      </c>
      <c r="D755" s="73" t="s">
        <v>8453</v>
      </c>
      <c r="E755" s="130" t="s">
        <v>8454</v>
      </c>
      <c r="F755" s="73" t="s">
        <v>1725</v>
      </c>
      <c r="G755" s="169"/>
      <c r="H755" s="287"/>
      <c r="I755" s="285"/>
      <c r="J755" s="97">
        <f t="shared" si="1"/>
        <v>46206</v>
      </c>
      <c r="K755" s="73">
        <f>'RESOLUCIONES 2022'!$C755-'RESOLUCIONES 2022'!$J755</f>
        <v>-1375</v>
      </c>
      <c r="L755" s="21"/>
      <c r="M755" s="21"/>
      <c r="N755" s="21"/>
      <c r="O755" s="21"/>
    </row>
    <row r="756" ht="15.75" customHeight="1">
      <c r="A756" s="73" t="s">
        <v>7852</v>
      </c>
      <c r="B756" s="351">
        <v>754.0</v>
      </c>
      <c r="C756" s="130">
        <v>44831.0</v>
      </c>
      <c r="D756" s="73" t="s">
        <v>9718</v>
      </c>
      <c r="E756" s="130" t="s">
        <v>832</v>
      </c>
      <c r="F756" s="73" t="s">
        <v>9719</v>
      </c>
      <c r="G756" s="169"/>
      <c r="H756" s="287"/>
      <c r="I756" s="285"/>
      <c r="J756" s="97">
        <f t="shared" si="1"/>
        <v>46206</v>
      </c>
      <c r="K756" s="73">
        <f>'RESOLUCIONES 2022'!$C756-'RESOLUCIONES 2022'!$J756</f>
        <v>-1375</v>
      </c>
      <c r="L756" s="21"/>
      <c r="M756" s="21"/>
      <c r="N756" s="21"/>
      <c r="O756" s="21"/>
    </row>
    <row r="757" ht="15.75" customHeight="1">
      <c r="A757" s="73" t="s">
        <v>7852</v>
      </c>
      <c r="B757" s="351">
        <v>755.0</v>
      </c>
      <c r="C757" s="130">
        <v>44832.0</v>
      </c>
      <c r="D757" s="73" t="s">
        <v>6827</v>
      </c>
      <c r="E757" s="130" t="s">
        <v>6828</v>
      </c>
      <c r="F757" s="73" t="s">
        <v>131</v>
      </c>
      <c r="G757" s="169"/>
      <c r="H757" s="287"/>
      <c r="I757" s="285"/>
      <c r="J757" s="97">
        <f t="shared" si="1"/>
        <v>46206</v>
      </c>
      <c r="K757" s="73">
        <f>'RESOLUCIONES 2022'!$C757-'RESOLUCIONES 2022'!$J757</f>
        <v>-1374</v>
      </c>
      <c r="L757" s="21"/>
      <c r="M757" s="21"/>
      <c r="N757" s="21"/>
      <c r="O757" s="21"/>
    </row>
    <row r="758" ht="15.75" customHeight="1">
      <c r="A758" s="73" t="s">
        <v>7852</v>
      </c>
      <c r="B758" s="351">
        <v>756.0</v>
      </c>
      <c r="C758" s="130">
        <v>44832.0</v>
      </c>
      <c r="D758" s="73" t="s">
        <v>4177</v>
      </c>
      <c r="E758" s="130" t="s">
        <v>9025</v>
      </c>
      <c r="F758" s="73" t="s">
        <v>131</v>
      </c>
      <c r="G758" s="169"/>
      <c r="H758" s="287"/>
      <c r="I758" s="285"/>
      <c r="J758" s="97">
        <f t="shared" si="1"/>
        <v>46206</v>
      </c>
      <c r="K758" s="73">
        <f>'RESOLUCIONES 2022'!$C758-'RESOLUCIONES 2022'!$J758</f>
        <v>-1374</v>
      </c>
      <c r="L758" s="21"/>
      <c r="M758" s="21"/>
      <c r="N758" s="21"/>
      <c r="O758" s="21"/>
    </row>
    <row r="759" ht="15.75" customHeight="1">
      <c r="A759" s="73" t="s">
        <v>7852</v>
      </c>
      <c r="B759" s="351">
        <v>757.0</v>
      </c>
      <c r="C759" s="130">
        <v>44832.0</v>
      </c>
      <c r="D759" s="73" t="s">
        <v>7518</v>
      </c>
      <c r="E759" s="130" t="s">
        <v>7519</v>
      </c>
      <c r="F759" s="73" t="s">
        <v>131</v>
      </c>
      <c r="G759" s="169"/>
      <c r="H759" s="287"/>
      <c r="I759" s="285"/>
      <c r="J759" s="97">
        <f t="shared" si="1"/>
        <v>46206</v>
      </c>
      <c r="K759" s="73">
        <f>'RESOLUCIONES 2022'!$C759-'RESOLUCIONES 2022'!$J759</f>
        <v>-1374</v>
      </c>
      <c r="L759" s="21"/>
      <c r="M759" s="21"/>
      <c r="N759" s="21"/>
      <c r="O759" s="21"/>
    </row>
    <row r="760" ht="15.75" customHeight="1">
      <c r="A760" s="73" t="s">
        <v>7852</v>
      </c>
      <c r="B760" s="351">
        <v>758.0</v>
      </c>
      <c r="C760" s="130">
        <v>44832.0</v>
      </c>
      <c r="D760" s="73" t="s">
        <v>8142</v>
      </c>
      <c r="E760" s="130" t="s">
        <v>8143</v>
      </c>
      <c r="F760" s="73" t="s">
        <v>9725</v>
      </c>
      <c r="G760" s="169"/>
      <c r="H760" s="287"/>
      <c r="I760" s="285"/>
      <c r="J760" s="97">
        <f t="shared" si="1"/>
        <v>46206</v>
      </c>
      <c r="K760" s="73">
        <f>'RESOLUCIONES 2022'!$C760-'RESOLUCIONES 2022'!$J760</f>
        <v>-1374</v>
      </c>
      <c r="L760" s="21"/>
      <c r="M760" s="21"/>
      <c r="N760" s="21"/>
      <c r="O760" s="21"/>
    </row>
    <row r="761" ht="15.75" customHeight="1">
      <c r="A761" s="73" t="s">
        <v>7852</v>
      </c>
      <c r="B761" s="351">
        <v>759.0</v>
      </c>
      <c r="C761" s="130">
        <v>44832.0</v>
      </c>
      <c r="D761" s="73" t="s">
        <v>9726</v>
      </c>
      <c r="E761" s="130" t="s">
        <v>8138</v>
      </c>
      <c r="F761" s="73" t="s">
        <v>131</v>
      </c>
      <c r="G761" s="169"/>
      <c r="H761" s="287"/>
      <c r="I761" s="285"/>
      <c r="J761" s="97">
        <f t="shared" si="1"/>
        <v>46206</v>
      </c>
      <c r="K761" s="73">
        <f>'RESOLUCIONES 2022'!$C761-'RESOLUCIONES 2022'!$J761</f>
        <v>-1374</v>
      </c>
      <c r="L761" s="21"/>
      <c r="M761" s="21"/>
      <c r="N761" s="21"/>
      <c r="O761" s="21"/>
    </row>
    <row r="762" ht="15.75" customHeight="1">
      <c r="A762" s="73" t="s">
        <v>7852</v>
      </c>
      <c r="B762" s="351">
        <v>760.0</v>
      </c>
      <c r="C762" s="130">
        <v>44832.0</v>
      </c>
      <c r="D762" s="73" t="s">
        <v>1758</v>
      </c>
      <c r="E762" s="130" t="s">
        <v>1759</v>
      </c>
      <c r="F762" s="73" t="s">
        <v>131</v>
      </c>
      <c r="G762" s="169"/>
      <c r="H762" s="287"/>
      <c r="I762" s="285"/>
      <c r="J762" s="97">
        <f t="shared" si="1"/>
        <v>46206</v>
      </c>
      <c r="K762" s="73">
        <f>'RESOLUCIONES 2022'!$C762-'RESOLUCIONES 2022'!$J762</f>
        <v>-1374</v>
      </c>
      <c r="L762" s="21"/>
      <c r="M762" s="21"/>
      <c r="N762" s="21"/>
      <c r="O762" s="21"/>
    </row>
    <row r="763" ht="15.75" customHeight="1">
      <c r="A763" s="73" t="s">
        <v>7852</v>
      </c>
      <c r="B763" s="351">
        <v>761.0</v>
      </c>
      <c r="C763" s="130">
        <v>44832.0</v>
      </c>
      <c r="D763" s="73" t="s">
        <v>5117</v>
      </c>
      <c r="E763" s="130" t="s">
        <v>9620</v>
      </c>
      <c r="F763" s="73" t="s">
        <v>8172</v>
      </c>
      <c r="G763" s="169"/>
      <c r="H763" s="287"/>
      <c r="I763" s="285"/>
      <c r="J763" s="97">
        <f t="shared" si="1"/>
        <v>46206</v>
      </c>
      <c r="K763" s="73">
        <f>'RESOLUCIONES 2022'!$C763-'RESOLUCIONES 2022'!$J763</f>
        <v>-1374</v>
      </c>
      <c r="L763" s="21"/>
      <c r="M763" s="21"/>
      <c r="N763" s="21"/>
      <c r="O763" s="21"/>
    </row>
    <row r="764" ht="15.75" customHeight="1">
      <c r="A764" s="73" t="s">
        <v>7852</v>
      </c>
      <c r="B764" s="351">
        <v>762.0</v>
      </c>
      <c r="C764" s="130">
        <v>44833.0</v>
      </c>
      <c r="D764" s="73" t="s">
        <v>8142</v>
      </c>
      <c r="E764" s="130" t="s">
        <v>8143</v>
      </c>
      <c r="F764" s="73" t="s">
        <v>131</v>
      </c>
      <c r="G764" s="169"/>
      <c r="H764" s="287"/>
      <c r="I764" s="285"/>
      <c r="J764" s="97">
        <f t="shared" si="1"/>
        <v>46206</v>
      </c>
      <c r="K764" s="73">
        <f>'RESOLUCIONES 2022'!$C764-'RESOLUCIONES 2022'!$J764</f>
        <v>-1373</v>
      </c>
      <c r="L764" s="21"/>
      <c r="M764" s="21"/>
      <c r="N764" s="21"/>
      <c r="O764" s="21"/>
    </row>
    <row r="765" ht="15.75" customHeight="1">
      <c r="A765" s="73" t="s">
        <v>7852</v>
      </c>
      <c r="B765" s="351">
        <v>763.0</v>
      </c>
      <c r="C765" s="130">
        <v>44833.0</v>
      </c>
      <c r="D765" s="73" t="s">
        <v>9727</v>
      </c>
      <c r="E765" s="130" t="s">
        <v>7869</v>
      </c>
      <c r="F765" s="73" t="s">
        <v>131</v>
      </c>
      <c r="G765" s="169"/>
      <c r="H765" s="287"/>
      <c r="I765" s="285"/>
      <c r="J765" s="97">
        <f t="shared" si="1"/>
        <v>46206</v>
      </c>
      <c r="K765" s="73">
        <f>'RESOLUCIONES 2022'!$C765-'RESOLUCIONES 2022'!$J765</f>
        <v>-1373</v>
      </c>
      <c r="L765" s="21"/>
      <c r="M765" s="21"/>
      <c r="N765" s="21"/>
      <c r="O765" s="21"/>
    </row>
    <row r="766" ht="15.75" customHeight="1">
      <c r="A766" s="73" t="s">
        <v>7852</v>
      </c>
      <c r="B766" s="351">
        <v>764.0</v>
      </c>
      <c r="C766" s="130">
        <v>44833.0</v>
      </c>
      <c r="D766" s="73" t="s">
        <v>5117</v>
      </c>
      <c r="E766" s="130" t="s">
        <v>9620</v>
      </c>
      <c r="F766" s="73" t="s">
        <v>131</v>
      </c>
      <c r="G766" s="169"/>
      <c r="H766" s="287"/>
      <c r="I766" s="285"/>
      <c r="J766" s="97">
        <f t="shared" si="1"/>
        <v>46206</v>
      </c>
      <c r="K766" s="73">
        <f>'RESOLUCIONES 2022'!$C766-'RESOLUCIONES 2022'!$J766</f>
        <v>-1373</v>
      </c>
      <c r="L766" s="21"/>
      <c r="M766" s="21"/>
      <c r="N766" s="21"/>
      <c r="O766" s="21"/>
    </row>
    <row r="767" ht="15.75" customHeight="1">
      <c r="A767" s="73" t="s">
        <v>7852</v>
      </c>
      <c r="B767" s="351">
        <v>765.0</v>
      </c>
      <c r="C767" s="130">
        <v>44833.0</v>
      </c>
      <c r="D767" s="73" t="s">
        <v>5406</v>
      </c>
      <c r="E767" s="130" t="s">
        <v>6015</v>
      </c>
      <c r="F767" s="73" t="s">
        <v>2253</v>
      </c>
      <c r="G767" s="169" t="s">
        <v>9728</v>
      </c>
      <c r="H767" s="287"/>
      <c r="I767" s="285"/>
      <c r="J767" s="97">
        <f t="shared" si="1"/>
        <v>46206</v>
      </c>
      <c r="K767" s="73">
        <f>'RESOLUCIONES 2022'!$C767-'RESOLUCIONES 2022'!$J767</f>
        <v>-1373</v>
      </c>
      <c r="L767" s="21"/>
      <c r="M767" s="21"/>
      <c r="N767" s="21"/>
      <c r="O767" s="21"/>
    </row>
    <row r="768" ht="15.75" customHeight="1">
      <c r="A768" s="73" t="s">
        <v>7852</v>
      </c>
      <c r="B768" s="351">
        <v>766.0</v>
      </c>
      <c r="C768" s="130">
        <v>44833.0</v>
      </c>
      <c r="D768" s="73" t="s">
        <v>8654</v>
      </c>
      <c r="E768" s="130" t="s">
        <v>9027</v>
      </c>
      <c r="F768" s="73" t="s">
        <v>6388</v>
      </c>
      <c r="G768" s="169"/>
      <c r="H768" s="287"/>
      <c r="I768" s="285"/>
      <c r="J768" s="97">
        <f t="shared" si="1"/>
        <v>46206</v>
      </c>
      <c r="K768" s="73">
        <f>'RESOLUCIONES 2022'!$C768-'RESOLUCIONES 2022'!$J768</f>
        <v>-1373</v>
      </c>
      <c r="L768" s="21"/>
      <c r="M768" s="21"/>
      <c r="N768" s="21"/>
      <c r="O768" s="21"/>
    </row>
    <row r="769" ht="15.75" customHeight="1">
      <c r="A769" s="73" t="s">
        <v>7852</v>
      </c>
      <c r="B769" s="351">
        <v>767.0</v>
      </c>
      <c r="C769" s="130">
        <v>44834.0</v>
      </c>
      <c r="D769" s="73" t="s">
        <v>3692</v>
      </c>
      <c r="E769" s="130" t="s">
        <v>3693</v>
      </c>
      <c r="F769" s="73" t="s">
        <v>18</v>
      </c>
      <c r="G769" s="169" t="s">
        <v>1997</v>
      </c>
      <c r="H769" s="287"/>
      <c r="I769" s="285"/>
      <c r="J769" s="97">
        <f t="shared" si="1"/>
        <v>46206</v>
      </c>
      <c r="K769" s="73">
        <f>'RESOLUCIONES 2022'!$C769-'RESOLUCIONES 2022'!$J769</f>
        <v>-1372</v>
      </c>
      <c r="L769" s="21"/>
      <c r="M769" s="21"/>
      <c r="N769" s="21"/>
      <c r="O769" s="21"/>
    </row>
    <row r="770" ht="15.75" customHeight="1">
      <c r="A770" s="73" t="s">
        <v>7852</v>
      </c>
      <c r="B770" s="351">
        <v>768.0</v>
      </c>
      <c r="C770" s="130">
        <v>44834.0</v>
      </c>
      <c r="D770" s="73" t="s">
        <v>9731</v>
      </c>
      <c r="E770" s="130" t="s">
        <v>9732</v>
      </c>
      <c r="F770" s="73" t="s">
        <v>18</v>
      </c>
      <c r="G770" s="169"/>
      <c r="H770" s="287"/>
      <c r="I770" s="285"/>
      <c r="J770" s="97">
        <f t="shared" si="1"/>
        <v>46206</v>
      </c>
      <c r="K770" s="73">
        <f>'RESOLUCIONES 2022'!$C770-'RESOLUCIONES 2022'!$J770</f>
        <v>-1372</v>
      </c>
      <c r="L770" s="21"/>
      <c r="M770" s="21"/>
      <c r="N770" s="21"/>
      <c r="O770" s="21"/>
    </row>
    <row r="771" ht="15.75" customHeight="1">
      <c r="A771" s="73" t="s">
        <v>7852</v>
      </c>
      <c r="B771" s="351">
        <v>769.0</v>
      </c>
      <c r="C771" s="130">
        <v>44834.0</v>
      </c>
      <c r="D771" s="73" t="s">
        <v>8079</v>
      </c>
      <c r="E771" s="130" t="s">
        <v>9729</v>
      </c>
      <c r="F771" s="73" t="s">
        <v>18</v>
      </c>
      <c r="G771" s="169" t="s">
        <v>4601</v>
      </c>
      <c r="H771" s="287"/>
      <c r="I771" s="285"/>
      <c r="J771" s="97">
        <f t="shared" si="1"/>
        <v>46206</v>
      </c>
      <c r="K771" s="73">
        <f>'RESOLUCIONES 2022'!$C771-'RESOLUCIONES 2022'!$J771</f>
        <v>-1372</v>
      </c>
      <c r="L771" s="21"/>
      <c r="M771" s="21"/>
      <c r="N771" s="21"/>
      <c r="O771" s="21"/>
    </row>
    <row r="772" ht="15.75" customHeight="1">
      <c r="A772" s="73" t="s">
        <v>7852</v>
      </c>
      <c r="B772" s="351">
        <v>770.0</v>
      </c>
      <c r="C772" s="130">
        <v>44834.0</v>
      </c>
      <c r="D772" s="73" t="s">
        <v>9017</v>
      </c>
      <c r="E772" s="130" t="s">
        <v>9018</v>
      </c>
      <c r="F772" s="73" t="s">
        <v>2923</v>
      </c>
      <c r="G772" s="169"/>
      <c r="H772" s="287"/>
      <c r="I772" s="285"/>
      <c r="J772" s="97">
        <f t="shared" si="1"/>
        <v>46206</v>
      </c>
      <c r="K772" s="73">
        <f>'RESOLUCIONES 2022'!$C772-'RESOLUCIONES 2022'!$J772</f>
        <v>-1372</v>
      </c>
      <c r="L772" s="21"/>
      <c r="M772" s="21"/>
      <c r="N772" s="21"/>
      <c r="O772" s="21"/>
    </row>
    <row r="773" ht="15.75" customHeight="1">
      <c r="A773" s="73" t="s">
        <v>7852</v>
      </c>
      <c r="B773" s="351">
        <v>771.0</v>
      </c>
      <c r="C773" s="130">
        <v>44834.0</v>
      </c>
      <c r="D773" s="73" t="s">
        <v>9435</v>
      </c>
      <c r="E773" s="130" t="s">
        <v>9505</v>
      </c>
      <c r="F773" s="73" t="s">
        <v>2923</v>
      </c>
      <c r="G773" s="169"/>
      <c r="H773" s="287"/>
      <c r="I773" s="285"/>
      <c r="J773" s="97">
        <f t="shared" si="1"/>
        <v>46206</v>
      </c>
      <c r="K773" s="73">
        <f>'RESOLUCIONES 2022'!$C773-'RESOLUCIONES 2022'!$J773</f>
        <v>-1372</v>
      </c>
      <c r="L773" s="21"/>
      <c r="M773" s="21"/>
      <c r="N773" s="21"/>
      <c r="O773" s="21"/>
    </row>
    <row r="774" ht="15.75" customHeight="1">
      <c r="A774" s="73" t="s">
        <v>7852</v>
      </c>
      <c r="B774" s="351">
        <v>772.0</v>
      </c>
      <c r="C774" s="130">
        <v>44834.0</v>
      </c>
      <c r="D774" s="73" t="s">
        <v>9730</v>
      </c>
      <c r="E774" s="130" t="s">
        <v>8968</v>
      </c>
      <c r="F774" s="73" t="s">
        <v>2923</v>
      </c>
      <c r="G774" s="169"/>
      <c r="H774" s="287"/>
      <c r="I774" s="285"/>
      <c r="J774" s="97">
        <f t="shared" si="1"/>
        <v>46206</v>
      </c>
      <c r="K774" s="73">
        <f>'RESOLUCIONES 2022'!$C774-'RESOLUCIONES 2022'!$J774</f>
        <v>-1372</v>
      </c>
      <c r="L774" s="21"/>
      <c r="M774" s="21"/>
      <c r="N774" s="21"/>
      <c r="O774" s="21"/>
    </row>
    <row r="775" ht="15.75" customHeight="1">
      <c r="A775" s="73" t="s">
        <v>7852</v>
      </c>
      <c r="B775" s="351">
        <v>773.0</v>
      </c>
      <c r="C775" s="130">
        <v>44834.0</v>
      </c>
      <c r="D775" s="73" t="s">
        <v>9456</v>
      </c>
      <c r="E775" s="130" t="s">
        <v>9511</v>
      </c>
      <c r="F775" s="73" t="s">
        <v>2923</v>
      </c>
      <c r="G775" s="169"/>
      <c r="H775" s="287"/>
      <c r="I775" s="285"/>
      <c r="J775" s="97">
        <f t="shared" si="1"/>
        <v>46206</v>
      </c>
      <c r="K775" s="73">
        <f>'RESOLUCIONES 2022'!$C775-'RESOLUCIONES 2022'!$J775</f>
        <v>-1372</v>
      </c>
      <c r="L775" s="21"/>
      <c r="M775" s="21"/>
      <c r="N775" s="21"/>
      <c r="O775" s="21"/>
    </row>
    <row r="776" ht="15.75" customHeight="1">
      <c r="A776" s="73" t="s">
        <v>7852</v>
      </c>
      <c r="B776" s="351">
        <v>774.0</v>
      </c>
      <c r="C776" s="130">
        <v>44837.0</v>
      </c>
      <c r="D776" s="73" t="s">
        <v>8351</v>
      </c>
      <c r="E776" s="130" t="s">
        <v>8352</v>
      </c>
      <c r="F776" s="73" t="s">
        <v>1725</v>
      </c>
      <c r="G776" s="169"/>
      <c r="H776" s="287"/>
      <c r="I776" s="285"/>
      <c r="J776" s="97">
        <f t="shared" si="1"/>
        <v>46206</v>
      </c>
      <c r="K776" s="73">
        <f>'RESOLUCIONES 2022'!$C776-'RESOLUCIONES 2022'!$J776</f>
        <v>-1369</v>
      </c>
      <c r="L776" s="21"/>
      <c r="M776" s="21"/>
      <c r="N776" s="21"/>
      <c r="O776" s="21"/>
    </row>
    <row r="777" ht="15.75" customHeight="1">
      <c r="A777" s="73" t="s">
        <v>7852</v>
      </c>
      <c r="B777" s="351">
        <v>775.0</v>
      </c>
      <c r="C777" s="130">
        <v>44837.0</v>
      </c>
      <c r="D777" s="73" t="s">
        <v>9736</v>
      </c>
      <c r="E777" s="130" t="s">
        <v>9737</v>
      </c>
      <c r="F777" s="73" t="s">
        <v>1725</v>
      </c>
      <c r="G777" s="169"/>
      <c r="H777" s="287"/>
      <c r="I777" s="285"/>
      <c r="J777" s="97">
        <f t="shared" si="1"/>
        <v>46206</v>
      </c>
      <c r="K777" s="73">
        <f>'RESOLUCIONES 2022'!$C777-'RESOLUCIONES 2022'!$J777</f>
        <v>-1369</v>
      </c>
      <c r="L777" s="21"/>
      <c r="M777" s="21"/>
      <c r="N777" s="21"/>
      <c r="O777" s="21"/>
    </row>
    <row r="778" ht="15.75" customHeight="1">
      <c r="A778" s="73" t="s">
        <v>7852</v>
      </c>
      <c r="B778" s="351">
        <v>776.0</v>
      </c>
      <c r="C778" s="130">
        <v>44837.0</v>
      </c>
      <c r="D778" s="73" t="s">
        <v>3757</v>
      </c>
      <c r="E778" s="130" t="s">
        <v>8171</v>
      </c>
      <c r="F778" s="73" t="s">
        <v>1725</v>
      </c>
      <c r="G778" s="169"/>
      <c r="H778" s="287"/>
      <c r="I778" s="285"/>
      <c r="J778" s="97">
        <f t="shared" si="1"/>
        <v>46206</v>
      </c>
      <c r="K778" s="73">
        <f>'RESOLUCIONES 2022'!$C778-'RESOLUCIONES 2022'!$J778</f>
        <v>-1369</v>
      </c>
      <c r="L778" s="21"/>
      <c r="M778" s="21"/>
      <c r="N778" s="21"/>
      <c r="O778" s="21"/>
    </row>
    <row r="779" ht="15.75" customHeight="1">
      <c r="A779" s="73" t="s">
        <v>7852</v>
      </c>
      <c r="B779" s="351">
        <v>777.0</v>
      </c>
      <c r="C779" s="130">
        <v>44837.0</v>
      </c>
      <c r="D779" s="73" t="s">
        <v>9735</v>
      </c>
      <c r="E779" s="130" t="s">
        <v>2261</v>
      </c>
      <c r="F779" s="73" t="s">
        <v>1725</v>
      </c>
      <c r="G779" s="169"/>
      <c r="H779" s="287"/>
      <c r="I779" s="285"/>
      <c r="J779" s="97">
        <f t="shared" si="1"/>
        <v>46206</v>
      </c>
      <c r="K779" s="73">
        <f>'RESOLUCIONES 2022'!$C779-'RESOLUCIONES 2022'!$J779</f>
        <v>-1369</v>
      </c>
      <c r="L779" s="21"/>
      <c r="M779" s="21"/>
      <c r="N779" s="21"/>
      <c r="O779" s="21"/>
    </row>
    <row r="780" ht="15.75" customHeight="1">
      <c r="A780" s="73" t="s">
        <v>7852</v>
      </c>
      <c r="B780" s="351">
        <v>778.0</v>
      </c>
      <c r="C780" s="130">
        <v>44837.0</v>
      </c>
      <c r="D780" s="73" t="s">
        <v>5966</v>
      </c>
      <c r="E780" s="130" t="s">
        <v>5967</v>
      </c>
      <c r="F780" s="73" t="s">
        <v>1725</v>
      </c>
      <c r="G780" s="169"/>
      <c r="H780" s="287"/>
      <c r="I780" s="285"/>
      <c r="J780" s="97">
        <f t="shared" si="1"/>
        <v>46206</v>
      </c>
      <c r="K780" s="73">
        <f>'RESOLUCIONES 2022'!$C780-'RESOLUCIONES 2022'!$J780</f>
        <v>-1369</v>
      </c>
      <c r="L780" s="21"/>
      <c r="M780" s="21"/>
      <c r="N780" s="21"/>
      <c r="O780" s="21"/>
    </row>
    <row r="781" ht="15.75" customHeight="1">
      <c r="A781" s="73" t="s">
        <v>7852</v>
      </c>
      <c r="B781" s="351">
        <v>779.0</v>
      </c>
      <c r="C781" s="130">
        <v>44837.0</v>
      </c>
      <c r="D781" s="73" t="s">
        <v>9738</v>
      </c>
      <c r="E781" s="130" t="s">
        <v>9739</v>
      </c>
      <c r="F781" s="73" t="s">
        <v>1725</v>
      </c>
      <c r="G781" s="169"/>
      <c r="H781" s="287"/>
      <c r="I781" s="285"/>
      <c r="J781" s="97">
        <f t="shared" si="1"/>
        <v>46206</v>
      </c>
      <c r="K781" s="73">
        <f>'RESOLUCIONES 2022'!$C781-'RESOLUCIONES 2022'!$J781</f>
        <v>-1369</v>
      </c>
      <c r="L781" s="21"/>
      <c r="M781" s="21"/>
      <c r="N781" s="21"/>
      <c r="O781" s="21"/>
    </row>
    <row r="782" ht="15.75" customHeight="1">
      <c r="A782" s="73" t="s">
        <v>7852</v>
      </c>
      <c r="B782" s="351">
        <v>780.0</v>
      </c>
      <c r="C782" s="130">
        <v>44837.0</v>
      </c>
      <c r="D782" s="73" t="s">
        <v>9536</v>
      </c>
      <c r="E782" s="130" t="s">
        <v>9537</v>
      </c>
      <c r="F782" s="73" t="s">
        <v>1725</v>
      </c>
      <c r="G782" s="169"/>
      <c r="H782" s="287"/>
      <c r="I782" s="285"/>
      <c r="J782" s="97">
        <f t="shared" si="1"/>
        <v>46206</v>
      </c>
      <c r="K782" s="73">
        <f>'RESOLUCIONES 2022'!$C782-'RESOLUCIONES 2022'!$J782</f>
        <v>-1369</v>
      </c>
      <c r="L782" s="21"/>
      <c r="M782" s="21"/>
      <c r="N782" s="21"/>
      <c r="O782" s="21"/>
    </row>
    <row r="783" ht="15.75" customHeight="1">
      <c r="A783" s="73" t="s">
        <v>7852</v>
      </c>
      <c r="B783" s="351">
        <v>781.0</v>
      </c>
      <c r="C783" s="130">
        <v>44837.0</v>
      </c>
      <c r="D783" s="73" t="s">
        <v>9120</v>
      </c>
      <c r="E783" s="130" t="s">
        <v>9121</v>
      </c>
      <c r="F783" s="73" t="s">
        <v>1725</v>
      </c>
      <c r="G783" s="169"/>
      <c r="H783" s="287"/>
      <c r="I783" s="285"/>
      <c r="J783" s="97">
        <f t="shared" si="1"/>
        <v>46206</v>
      </c>
      <c r="K783" s="73">
        <f>'RESOLUCIONES 2022'!$C783-'RESOLUCIONES 2022'!$J783</f>
        <v>-1369</v>
      </c>
      <c r="L783" s="21"/>
      <c r="M783" s="21"/>
      <c r="N783" s="21"/>
      <c r="O783" s="21"/>
    </row>
    <row r="784" ht="15.75" customHeight="1">
      <c r="A784" s="73" t="s">
        <v>7852</v>
      </c>
      <c r="B784" s="351">
        <v>782.0</v>
      </c>
      <c r="C784" s="130">
        <v>44837.0</v>
      </c>
      <c r="D784" s="73" t="s">
        <v>8376</v>
      </c>
      <c r="E784" s="130" t="s">
        <v>8377</v>
      </c>
      <c r="F784" s="73" t="s">
        <v>131</v>
      </c>
      <c r="G784" s="169"/>
      <c r="H784" s="287"/>
      <c r="I784" s="285"/>
      <c r="J784" s="97">
        <f t="shared" si="1"/>
        <v>46206</v>
      </c>
      <c r="K784" s="73">
        <f>'RESOLUCIONES 2022'!$C784-'RESOLUCIONES 2022'!$J784</f>
        <v>-1369</v>
      </c>
      <c r="L784" s="21"/>
      <c r="M784" s="21"/>
      <c r="N784" s="21"/>
      <c r="O784" s="21"/>
    </row>
    <row r="785" ht="15.75" customHeight="1">
      <c r="A785" s="73" t="s">
        <v>7852</v>
      </c>
      <c r="B785" s="351">
        <v>783.0</v>
      </c>
      <c r="C785" s="130">
        <v>44839.0</v>
      </c>
      <c r="D785" s="73" t="s">
        <v>9748</v>
      </c>
      <c r="E785" s="130" t="s">
        <v>9501</v>
      </c>
      <c r="F785" s="73" t="s">
        <v>6388</v>
      </c>
      <c r="G785" s="169"/>
      <c r="H785" s="287"/>
      <c r="I785" s="285"/>
      <c r="J785" s="97">
        <f t="shared" si="1"/>
        <v>46206</v>
      </c>
      <c r="K785" s="73">
        <f>'RESOLUCIONES 2022'!$C785-'RESOLUCIONES 2022'!$J785</f>
        <v>-1367</v>
      </c>
      <c r="L785" s="21"/>
      <c r="M785" s="21"/>
      <c r="N785" s="21"/>
      <c r="O785" s="21"/>
    </row>
    <row r="786" ht="15.75" customHeight="1">
      <c r="A786" s="73" t="s">
        <v>7852</v>
      </c>
      <c r="B786" s="351">
        <v>784.0</v>
      </c>
      <c r="C786" s="130">
        <v>44839.0</v>
      </c>
      <c r="D786" s="73" t="s">
        <v>4536</v>
      </c>
      <c r="E786" s="130" t="s">
        <v>9747</v>
      </c>
      <c r="F786" s="73" t="s">
        <v>9740</v>
      </c>
      <c r="G786" s="169" t="s">
        <v>4554</v>
      </c>
      <c r="H786" s="287"/>
      <c r="I786" s="285"/>
      <c r="J786" s="97">
        <f t="shared" si="1"/>
        <v>46206</v>
      </c>
      <c r="K786" s="73">
        <f>'RESOLUCIONES 2022'!$C786-'RESOLUCIONES 2022'!$J786</f>
        <v>-1367</v>
      </c>
      <c r="L786" s="21"/>
      <c r="M786" s="21"/>
      <c r="N786" s="21"/>
      <c r="O786" s="21"/>
    </row>
    <row r="787" ht="15.75" customHeight="1">
      <c r="A787" s="73" t="s">
        <v>7852</v>
      </c>
      <c r="B787" s="351">
        <v>785.0</v>
      </c>
      <c r="C787" s="130">
        <v>44839.0</v>
      </c>
      <c r="D787" s="73" t="s">
        <v>5733</v>
      </c>
      <c r="E787" s="130" t="s">
        <v>9745</v>
      </c>
      <c r="F787" s="73" t="s">
        <v>18</v>
      </c>
      <c r="G787" s="169" t="s">
        <v>9746</v>
      </c>
      <c r="H787" s="287"/>
      <c r="I787" s="285"/>
      <c r="J787" s="97">
        <f t="shared" si="1"/>
        <v>46206</v>
      </c>
      <c r="K787" s="73">
        <f>'RESOLUCIONES 2022'!$C787-'RESOLUCIONES 2022'!$J787</f>
        <v>-1367</v>
      </c>
      <c r="L787" s="21"/>
      <c r="M787" s="21"/>
      <c r="N787" s="21"/>
      <c r="O787" s="21"/>
    </row>
    <row r="788" ht="15.75" customHeight="1">
      <c r="A788" s="73" t="s">
        <v>7852</v>
      </c>
      <c r="B788" s="351">
        <v>786.0</v>
      </c>
      <c r="C788" s="130">
        <v>44839.0</v>
      </c>
      <c r="D788" s="73" t="s">
        <v>9743</v>
      </c>
      <c r="E788" s="130" t="s">
        <v>9744</v>
      </c>
      <c r="F788" s="73" t="s">
        <v>18</v>
      </c>
      <c r="G788" s="169" t="s">
        <v>3572</v>
      </c>
      <c r="H788" s="287"/>
      <c r="I788" s="285"/>
      <c r="J788" s="97">
        <f t="shared" si="1"/>
        <v>46206</v>
      </c>
      <c r="K788" s="73">
        <f>'RESOLUCIONES 2022'!$C788-'RESOLUCIONES 2022'!$J788</f>
        <v>-1367</v>
      </c>
      <c r="L788" s="21"/>
      <c r="M788" s="21"/>
      <c r="N788" s="21"/>
      <c r="O788" s="21"/>
    </row>
    <row r="789" ht="15.75" customHeight="1">
      <c r="A789" s="73" t="s">
        <v>7852</v>
      </c>
      <c r="B789" s="351">
        <v>787.0</v>
      </c>
      <c r="C789" s="130">
        <v>44839.0</v>
      </c>
      <c r="D789" s="73" t="s">
        <v>9741</v>
      </c>
      <c r="E789" s="130" t="s">
        <v>9742</v>
      </c>
      <c r="F789" s="73" t="s">
        <v>18</v>
      </c>
      <c r="G789" s="169" t="s">
        <v>4966</v>
      </c>
      <c r="H789" s="287"/>
      <c r="I789" s="285"/>
      <c r="J789" s="97">
        <f t="shared" si="1"/>
        <v>46206</v>
      </c>
      <c r="K789" s="73">
        <f>'RESOLUCIONES 2022'!$C789-'RESOLUCIONES 2022'!$J789</f>
        <v>-1367</v>
      </c>
      <c r="L789" s="21"/>
      <c r="M789" s="21"/>
      <c r="N789" s="21"/>
      <c r="O789" s="21"/>
    </row>
    <row r="790" ht="15.75" customHeight="1">
      <c r="A790" s="73" t="s">
        <v>7852</v>
      </c>
      <c r="B790" s="351">
        <v>788.0</v>
      </c>
      <c r="C790" s="130">
        <v>44839.0</v>
      </c>
      <c r="D790" s="73" t="s">
        <v>9579</v>
      </c>
      <c r="E790" s="130" t="s">
        <v>9580</v>
      </c>
      <c r="F790" s="73" t="s">
        <v>9740</v>
      </c>
      <c r="G790" s="169" t="s">
        <v>1362</v>
      </c>
      <c r="H790" s="287"/>
      <c r="I790" s="285"/>
      <c r="J790" s="97">
        <f t="shared" si="1"/>
        <v>46206</v>
      </c>
      <c r="K790" s="73">
        <f>'RESOLUCIONES 2022'!$C790-'RESOLUCIONES 2022'!$J790</f>
        <v>-1367</v>
      </c>
      <c r="L790" s="21"/>
      <c r="M790" s="21"/>
      <c r="N790" s="21"/>
      <c r="O790" s="21"/>
    </row>
    <row r="791" ht="15.75" customHeight="1">
      <c r="A791" s="73" t="s">
        <v>7852</v>
      </c>
      <c r="B791" s="351">
        <v>789.0</v>
      </c>
      <c r="C791" s="130">
        <v>44844.0</v>
      </c>
      <c r="D791" s="73" t="s">
        <v>9107</v>
      </c>
      <c r="E791" s="130" t="s">
        <v>9350</v>
      </c>
      <c r="F791" s="73" t="s">
        <v>2923</v>
      </c>
      <c r="G791" s="169" t="s">
        <v>9755</v>
      </c>
      <c r="H791" s="285" t="s">
        <v>9756</v>
      </c>
      <c r="I791" s="285" t="s">
        <v>9757</v>
      </c>
      <c r="J791" s="97">
        <f t="shared" si="1"/>
        <v>46206</v>
      </c>
      <c r="K791" s="73">
        <f>'RESOLUCIONES 2022'!$C791-'RESOLUCIONES 2022'!$J791</f>
        <v>-1362</v>
      </c>
      <c r="L791" s="21"/>
      <c r="M791" s="21"/>
      <c r="N791" s="21"/>
      <c r="O791" s="21"/>
    </row>
    <row r="792" ht="15.75" customHeight="1">
      <c r="A792" s="73" t="s">
        <v>7852</v>
      </c>
      <c r="B792" s="351">
        <v>790.0</v>
      </c>
      <c r="C792" s="130">
        <v>44844.0</v>
      </c>
      <c r="D792" s="73" t="s">
        <v>6882</v>
      </c>
      <c r="E792" s="130" t="s">
        <v>9339</v>
      </c>
      <c r="F792" s="73" t="s">
        <v>131</v>
      </c>
      <c r="G792" s="169"/>
      <c r="H792" s="287"/>
      <c r="I792" s="285"/>
      <c r="J792" s="97">
        <f t="shared" si="1"/>
        <v>46206</v>
      </c>
      <c r="K792" s="73">
        <f>'RESOLUCIONES 2022'!$C792-'RESOLUCIONES 2022'!$J792</f>
        <v>-1362</v>
      </c>
      <c r="L792" s="21"/>
      <c r="M792" s="21"/>
      <c r="N792" s="21"/>
      <c r="O792" s="21"/>
    </row>
    <row r="793" ht="15.75" customHeight="1">
      <c r="A793" s="73" t="s">
        <v>7852</v>
      </c>
      <c r="B793" s="351">
        <v>791.0</v>
      </c>
      <c r="C793" s="130">
        <v>44844.0</v>
      </c>
      <c r="D793" s="73" t="s">
        <v>6800</v>
      </c>
      <c r="E793" s="130" t="s">
        <v>9503</v>
      </c>
      <c r="F793" s="73" t="s">
        <v>2923</v>
      </c>
      <c r="G793" s="169" t="s">
        <v>4749</v>
      </c>
      <c r="H793" s="376" t="s">
        <v>9750</v>
      </c>
      <c r="I793" s="169" t="s">
        <v>9751</v>
      </c>
      <c r="J793" s="97">
        <f t="shared" si="1"/>
        <v>46206</v>
      </c>
      <c r="K793" s="73">
        <f>'RESOLUCIONES 2022'!$C793-'RESOLUCIONES 2022'!$J793</f>
        <v>-1362</v>
      </c>
      <c r="L793" s="21"/>
      <c r="M793" s="21"/>
      <c r="N793" s="21"/>
      <c r="O793" s="21"/>
    </row>
    <row r="794" ht="15.75" customHeight="1">
      <c r="A794" s="73" t="s">
        <v>7852</v>
      </c>
      <c r="B794" s="351">
        <v>792.0</v>
      </c>
      <c r="C794" s="130">
        <v>44844.0</v>
      </c>
      <c r="D794" s="73" t="s">
        <v>8184</v>
      </c>
      <c r="E794" s="130" t="s">
        <v>9754</v>
      </c>
      <c r="F794" s="73" t="s">
        <v>1593</v>
      </c>
      <c r="G794" s="300" t="s">
        <v>9680</v>
      </c>
      <c r="H794" s="287"/>
      <c r="I794" s="285"/>
      <c r="J794" s="97">
        <f t="shared" si="1"/>
        <v>46206</v>
      </c>
      <c r="K794" s="73">
        <f>'RESOLUCIONES 2022'!$C794-'RESOLUCIONES 2022'!$J794</f>
        <v>-1362</v>
      </c>
      <c r="L794" s="21"/>
      <c r="M794" s="21"/>
      <c r="N794" s="21"/>
      <c r="O794" s="21"/>
    </row>
    <row r="795" ht="15.75" customHeight="1">
      <c r="A795" s="73" t="s">
        <v>7852</v>
      </c>
      <c r="B795" s="351">
        <v>793.0</v>
      </c>
      <c r="C795" s="130">
        <v>44844.0</v>
      </c>
      <c r="D795" s="73" t="s">
        <v>5408</v>
      </c>
      <c r="E795" s="130" t="s">
        <v>8121</v>
      </c>
      <c r="F795" s="73" t="s">
        <v>1593</v>
      </c>
      <c r="G795" s="300" t="s">
        <v>9680</v>
      </c>
      <c r="H795" s="287"/>
      <c r="I795" s="285"/>
      <c r="J795" s="97">
        <f t="shared" si="1"/>
        <v>46206</v>
      </c>
      <c r="K795" s="73">
        <f>'RESOLUCIONES 2022'!$C795-'RESOLUCIONES 2022'!$J795</f>
        <v>-1362</v>
      </c>
      <c r="L795" s="21"/>
      <c r="M795" s="21"/>
      <c r="N795" s="21"/>
      <c r="O795" s="21"/>
    </row>
    <row r="796" ht="15.75" customHeight="1">
      <c r="A796" s="73" t="s">
        <v>7852</v>
      </c>
      <c r="B796" s="351">
        <v>794.0</v>
      </c>
      <c r="C796" s="130">
        <v>44844.0</v>
      </c>
      <c r="D796" s="73" t="s">
        <v>3707</v>
      </c>
      <c r="E796" s="130" t="s">
        <v>8740</v>
      </c>
      <c r="F796" s="73" t="s">
        <v>9753</v>
      </c>
      <c r="G796" s="169"/>
      <c r="H796" s="287"/>
      <c r="I796" s="285"/>
      <c r="J796" s="97">
        <f t="shared" si="1"/>
        <v>46206</v>
      </c>
      <c r="K796" s="73">
        <f>'RESOLUCIONES 2022'!$C796-'RESOLUCIONES 2022'!$J796</f>
        <v>-1362</v>
      </c>
      <c r="L796" s="21"/>
      <c r="M796" s="21"/>
      <c r="N796" s="21"/>
      <c r="O796" s="21"/>
    </row>
    <row r="797" ht="15.75" customHeight="1">
      <c r="A797" s="73" t="s">
        <v>7852</v>
      </c>
      <c r="B797" s="351">
        <v>795.0</v>
      </c>
      <c r="C797" s="130">
        <v>44844.0</v>
      </c>
      <c r="D797" s="73" t="s">
        <v>6152</v>
      </c>
      <c r="E797" s="130" t="s">
        <v>6153</v>
      </c>
      <c r="F797" s="73" t="s">
        <v>6388</v>
      </c>
      <c r="G797" s="169"/>
      <c r="H797" s="287"/>
      <c r="I797" s="285"/>
      <c r="J797" s="97">
        <f t="shared" si="1"/>
        <v>46206</v>
      </c>
      <c r="K797" s="73">
        <f>'RESOLUCIONES 2022'!$C797-'RESOLUCIONES 2022'!$J797</f>
        <v>-1362</v>
      </c>
      <c r="L797" s="21"/>
      <c r="M797" s="21"/>
      <c r="N797" s="21"/>
      <c r="O797" s="21"/>
    </row>
    <row r="798" ht="15.75" customHeight="1">
      <c r="A798" s="73" t="s">
        <v>7852</v>
      </c>
      <c r="B798" s="351">
        <v>796.0</v>
      </c>
      <c r="C798" s="130">
        <v>44844.0</v>
      </c>
      <c r="D798" s="73" t="s">
        <v>2613</v>
      </c>
      <c r="E798" s="130" t="s">
        <v>9749</v>
      </c>
      <c r="F798" s="73" t="s">
        <v>6388</v>
      </c>
      <c r="G798" s="169"/>
      <c r="H798" s="287"/>
      <c r="I798" s="285"/>
      <c r="J798" s="97">
        <f t="shared" si="1"/>
        <v>46206</v>
      </c>
      <c r="K798" s="73">
        <f>'RESOLUCIONES 2022'!$C798-'RESOLUCIONES 2022'!$J798</f>
        <v>-1362</v>
      </c>
      <c r="L798" s="21"/>
      <c r="M798" s="21"/>
      <c r="N798" s="21"/>
      <c r="O798" s="21"/>
    </row>
    <row r="799" ht="15.75" customHeight="1">
      <c r="A799" s="73"/>
      <c r="B799" s="351">
        <v>797.0</v>
      </c>
      <c r="C799" s="130">
        <v>44845.0</v>
      </c>
      <c r="D799" s="146" t="s">
        <v>9761</v>
      </c>
      <c r="E799" s="130" t="s">
        <v>9762</v>
      </c>
      <c r="F799" s="73" t="s">
        <v>18</v>
      </c>
      <c r="G799" s="302" t="s">
        <v>8693</v>
      </c>
      <c r="H799" s="287" t="s">
        <v>9763</v>
      </c>
      <c r="I799" s="285"/>
      <c r="J799" s="97">
        <f t="shared" si="1"/>
        <v>46206</v>
      </c>
      <c r="K799" s="73">
        <f>'RESOLUCIONES 2022'!$C799-'RESOLUCIONES 2022'!$J799</f>
        <v>-1361</v>
      </c>
      <c r="L799" s="21"/>
      <c r="M799" s="21"/>
      <c r="N799" s="21"/>
      <c r="O799" s="21"/>
    </row>
    <row r="800" ht="15.75" customHeight="1">
      <c r="A800" s="73" t="s">
        <v>7852</v>
      </c>
      <c r="B800" s="351">
        <v>798.0</v>
      </c>
      <c r="C800" s="130">
        <v>44845.0</v>
      </c>
      <c r="D800" s="73" t="s">
        <v>9766</v>
      </c>
      <c r="E800" s="130" t="s">
        <v>3412</v>
      </c>
      <c r="F800" s="73" t="s">
        <v>18</v>
      </c>
      <c r="G800" s="169" t="s">
        <v>4865</v>
      </c>
      <c r="H800" s="287"/>
      <c r="I800" s="285"/>
      <c r="J800" s="97">
        <f t="shared" si="1"/>
        <v>46206</v>
      </c>
      <c r="K800" s="73">
        <f>'RESOLUCIONES 2022'!$C800-'RESOLUCIONES 2022'!$J800</f>
        <v>-1361</v>
      </c>
      <c r="L800" s="21"/>
      <c r="M800" s="21"/>
      <c r="N800" s="21"/>
      <c r="O800" s="21"/>
    </row>
    <row r="801" ht="15.75" customHeight="1">
      <c r="A801" s="73" t="s">
        <v>7852</v>
      </c>
      <c r="B801" s="351">
        <v>799.0</v>
      </c>
      <c r="C801" s="130">
        <v>44845.0</v>
      </c>
      <c r="D801" s="73" t="s">
        <v>9759</v>
      </c>
      <c r="E801" s="130" t="s">
        <v>9760</v>
      </c>
      <c r="F801" s="73" t="s">
        <v>18</v>
      </c>
      <c r="G801" s="169" t="s">
        <v>4601</v>
      </c>
      <c r="H801" s="287"/>
      <c r="I801" s="285"/>
      <c r="J801" s="97">
        <f t="shared" si="1"/>
        <v>46206</v>
      </c>
      <c r="K801" s="73">
        <f>'RESOLUCIONES 2022'!$C801-'RESOLUCIONES 2022'!$J801</f>
        <v>-1361</v>
      </c>
      <c r="L801" s="21"/>
      <c r="M801" s="21"/>
      <c r="N801" s="21"/>
      <c r="O801" s="21"/>
    </row>
    <row r="802" ht="15.75" customHeight="1">
      <c r="A802" s="73" t="s">
        <v>7852</v>
      </c>
      <c r="B802" s="351">
        <v>800.0</v>
      </c>
      <c r="C802" s="130">
        <v>44845.0</v>
      </c>
      <c r="D802" s="73" t="s">
        <v>4477</v>
      </c>
      <c r="E802" s="130" t="s">
        <v>3455</v>
      </c>
      <c r="F802" s="73" t="s">
        <v>9764</v>
      </c>
      <c r="G802" s="169" t="s">
        <v>9765</v>
      </c>
      <c r="H802" s="287"/>
      <c r="I802" s="285"/>
      <c r="J802" s="97">
        <f t="shared" si="1"/>
        <v>46206</v>
      </c>
      <c r="K802" s="73">
        <f>'RESOLUCIONES 2022'!$C802-'RESOLUCIONES 2022'!$J802</f>
        <v>-1361</v>
      </c>
      <c r="L802" s="21"/>
      <c r="M802" s="21"/>
      <c r="N802" s="21"/>
      <c r="O802" s="21"/>
    </row>
    <row r="803" ht="15.75" customHeight="1">
      <c r="A803" s="73" t="s">
        <v>7852</v>
      </c>
      <c r="B803" s="351">
        <v>801.0</v>
      </c>
      <c r="C803" s="130">
        <v>44845.0</v>
      </c>
      <c r="D803" s="350" t="s">
        <v>9767</v>
      </c>
      <c r="E803" s="130" t="s">
        <v>9768</v>
      </c>
      <c r="F803" s="73" t="s">
        <v>6388</v>
      </c>
      <c r="G803" s="169"/>
      <c r="H803" s="287"/>
      <c r="I803" s="285"/>
      <c r="J803" s="97">
        <f t="shared" si="1"/>
        <v>46206</v>
      </c>
      <c r="K803" s="73">
        <f>'RESOLUCIONES 2022'!$C803-'RESOLUCIONES 2022'!$J803</f>
        <v>-1361</v>
      </c>
      <c r="L803" s="21"/>
      <c r="M803" s="21"/>
      <c r="N803" s="21"/>
      <c r="O803" s="21"/>
    </row>
    <row r="804" ht="15.75" customHeight="1">
      <c r="A804" s="73" t="s">
        <v>7852</v>
      </c>
      <c r="B804" s="351">
        <v>802.0</v>
      </c>
      <c r="C804" s="130">
        <v>44847.0</v>
      </c>
      <c r="D804" s="73" t="s">
        <v>9526</v>
      </c>
      <c r="E804" s="130" t="s">
        <v>9655</v>
      </c>
      <c r="F804" s="73" t="s">
        <v>6597</v>
      </c>
      <c r="G804" s="169" t="s">
        <v>8172</v>
      </c>
      <c r="H804" s="287"/>
      <c r="I804" s="285"/>
      <c r="J804" s="97">
        <f t="shared" si="1"/>
        <v>46206</v>
      </c>
      <c r="K804" s="73">
        <f>'RESOLUCIONES 2022'!$C804-'RESOLUCIONES 2022'!$J804</f>
        <v>-1359</v>
      </c>
      <c r="L804" s="21"/>
      <c r="M804" s="21"/>
      <c r="N804" s="21"/>
      <c r="O804" s="21"/>
    </row>
    <row r="805" ht="15.75" customHeight="1">
      <c r="A805" s="73" t="s">
        <v>7852</v>
      </c>
      <c r="B805" s="351">
        <v>803.0</v>
      </c>
      <c r="C805" s="130">
        <v>44847.0</v>
      </c>
      <c r="D805" s="73" t="s">
        <v>2701</v>
      </c>
      <c r="E805" s="130" t="s">
        <v>9504</v>
      </c>
      <c r="F805" s="73" t="s">
        <v>6388</v>
      </c>
      <c r="G805" s="169"/>
      <c r="H805" s="287"/>
      <c r="I805" s="285"/>
      <c r="J805" s="97">
        <f t="shared" si="1"/>
        <v>46206</v>
      </c>
      <c r="K805" s="73">
        <f>'RESOLUCIONES 2022'!$C805-'RESOLUCIONES 2022'!$J805</f>
        <v>-1359</v>
      </c>
      <c r="L805" s="21"/>
      <c r="M805" s="21"/>
      <c r="N805" s="21"/>
      <c r="O805" s="21"/>
    </row>
    <row r="806" ht="15.75" customHeight="1">
      <c r="A806" s="73" t="s">
        <v>7852</v>
      </c>
      <c r="B806" s="351">
        <v>804.0</v>
      </c>
      <c r="C806" s="130">
        <v>44847.0</v>
      </c>
      <c r="D806" s="73" t="s">
        <v>9464</v>
      </c>
      <c r="E806" s="130" t="s">
        <v>9514</v>
      </c>
      <c r="F806" s="73" t="s">
        <v>2923</v>
      </c>
      <c r="G806" s="169" t="s">
        <v>4601</v>
      </c>
      <c r="H806" s="800" t="s">
        <v>4642</v>
      </c>
      <c r="I806" s="285" t="s">
        <v>9783</v>
      </c>
      <c r="J806" s="97">
        <f t="shared" si="1"/>
        <v>46206</v>
      </c>
      <c r="K806" s="73">
        <f>'RESOLUCIONES 2022'!$C806-'RESOLUCIONES 2022'!$J806</f>
        <v>-1359</v>
      </c>
      <c r="L806" s="21"/>
      <c r="M806" s="21"/>
      <c r="N806" s="21"/>
      <c r="O806" s="21"/>
    </row>
    <row r="807" ht="15.75" customHeight="1">
      <c r="A807" s="73" t="s">
        <v>7852</v>
      </c>
      <c r="B807" s="351">
        <v>805.0</v>
      </c>
      <c r="C807" s="130">
        <v>44847.0</v>
      </c>
      <c r="D807" s="73" t="s">
        <v>7588</v>
      </c>
      <c r="E807" s="130" t="s">
        <v>7589</v>
      </c>
      <c r="F807" s="73" t="s">
        <v>2923</v>
      </c>
      <c r="G807" s="169" t="s">
        <v>9780</v>
      </c>
      <c r="H807" s="295" t="s">
        <v>9781</v>
      </c>
      <c r="I807" s="285" t="s">
        <v>9782</v>
      </c>
      <c r="J807" s="97">
        <f t="shared" si="1"/>
        <v>46206</v>
      </c>
      <c r="K807" s="73">
        <f>'RESOLUCIONES 2022'!$C807-'RESOLUCIONES 2022'!$J807</f>
        <v>-1359</v>
      </c>
      <c r="L807" s="21"/>
      <c r="M807" s="21"/>
      <c r="N807" s="21"/>
      <c r="O807" s="21"/>
    </row>
    <row r="808" ht="15.75" customHeight="1">
      <c r="A808" s="73" t="s">
        <v>7852</v>
      </c>
      <c r="B808" s="351">
        <v>806.0</v>
      </c>
      <c r="C808" s="130">
        <v>44847.0</v>
      </c>
      <c r="D808" s="73" t="s">
        <v>5605</v>
      </c>
      <c r="E808" s="130" t="s">
        <v>5606</v>
      </c>
      <c r="F808" s="73" t="s">
        <v>2923</v>
      </c>
      <c r="G808" s="169" t="s">
        <v>9773</v>
      </c>
      <c r="H808" s="295" t="s">
        <v>673</v>
      </c>
      <c r="I808" s="285" t="s">
        <v>9774</v>
      </c>
      <c r="J808" s="97">
        <f t="shared" si="1"/>
        <v>46206</v>
      </c>
      <c r="K808" s="73">
        <f>'RESOLUCIONES 2022'!$C808-'RESOLUCIONES 2022'!$J808</f>
        <v>-1359</v>
      </c>
      <c r="L808" s="21"/>
      <c r="M808" s="21"/>
      <c r="N808" s="21"/>
      <c r="O808" s="21"/>
    </row>
    <row r="809" ht="15.75" customHeight="1">
      <c r="A809" s="73" t="s">
        <v>7852</v>
      </c>
      <c r="B809" s="351">
        <v>807.0</v>
      </c>
      <c r="C809" s="130">
        <v>44847.0</v>
      </c>
      <c r="D809" s="73" t="s">
        <v>9769</v>
      </c>
      <c r="E809" s="130" t="s">
        <v>9502</v>
      </c>
      <c r="F809" s="73" t="s">
        <v>2923</v>
      </c>
      <c r="G809" s="169" t="s">
        <v>8661</v>
      </c>
      <c r="H809" s="295" t="s">
        <v>9770</v>
      </c>
      <c r="I809" s="285" t="s">
        <v>9771</v>
      </c>
      <c r="J809" s="97">
        <f t="shared" si="1"/>
        <v>46206</v>
      </c>
      <c r="K809" s="73">
        <f>'RESOLUCIONES 2022'!$C809-'RESOLUCIONES 2022'!$J809</f>
        <v>-1359</v>
      </c>
      <c r="L809" s="21"/>
      <c r="M809" s="21"/>
      <c r="N809" s="21"/>
      <c r="O809" s="21"/>
    </row>
    <row r="810" ht="15.75" customHeight="1">
      <c r="A810" s="73" t="s">
        <v>7852</v>
      </c>
      <c r="B810" s="351">
        <v>808.0</v>
      </c>
      <c r="C810" s="130">
        <v>44847.0</v>
      </c>
      <c r="D810" s="73" t="s">
        <v>9785</v>
      </c>
      <c r="E810" s="130" t="s">
        <v>9786</v>
      </c>
      <c r="F810" s="73" t="s">
        <v>6597</v>
      </c>
      <c r="G810" s="169"/>
      <c r="H810" s="287"/>
      <c r="I810" s="285"/>
      <c r="J810" s="97">
        <f t="shared" si="1"/>
        <v>46206</v>
      </c>
      <c r="K810" s="73">
        <f>'RESOLUCIONES 2022'!$C810-'RESOLUCIONES 2022'!$J810</f>
        <v>-1359</v>
      </c>
      <c r="L810" s="21"/>
      <c r="M810" s="21"/>
      <c r="N810" s="21"/>
      <c r="O810" s="21"/>
    </row>
    <row r="811" ht="15.75" customHeight="1">
      <c r="A811" s="73" t="s">
        <v>7852</v>
      </c>
      <c r="B811" s="351">
        <v>809.0</v>
      </c>
      <c r="C811" s="130">
        <v>44847.0</v>
      </c>
      <c r="D811" s="73" t="s">
        <v>9539</v>
      </c>
      <c r="E811" s="130" t="s">
        <v>9540</v>
      </c>
      <c r="F811" s="73" t="s">
        <v>6597</v>
      </c>
      <c r="G811" s="169"/>
      <c r="H811" s="287"/>
      <c r="I811" s="285"/>
      <c r="J811" s="97">
        <f t="shared" si="1"/>
        <v>46206</v>
      </c>
      <c r="K811" s="73">
        <f>'RESOLUCIONES 2022'!$C811-'RESOLUCIONES 2022'!$J811</f>
        <v>-1359</v>
      </c>
      <c r="L811" s="21"/>
      <c r="M811" s="21"/>
      <c r="N811" s="21"/>
      <c r="O811" s="21"/>
    </row>
    <row r="812" ht="15.75" customHeight="1">
      <c r="A812" s="73" t="s">
        <v>7852</v>
      </c>
      <c r="B812" s="351">
        <v>810.0</v>
      </c>
      <c r="C812" s="130">
        <v>44847.0</v>
      </c>
      <c r="D812" s="73" t="s">
        <v>9776</v>
      </c>
      <c r="E812" s="130" t="s">
        <v>9777</v>
      </c>
      <c r="F812" s="73" t="s">
        <v>6597</v>
      </c>
      <c r="G812" s="169"/>
      <c r="H812" s="287"/>
      <c r="I812" s="285"/>
      <c r="J812" s="97">
        <f t="shared" si="1"/>
        <v>46206</v>
      </c>
      <c r="K812" s="73">
        <f>'RESOLUCIONES 2022'!$C812-'RESOLUCIONES 2022'!$J812</f>
        <v>-1359</v>
      </c>
      <c r="L812" s="21"/>
      <c r="M812" s="21"/>
      <c r="N812" s="21"/>
      <c r="O812" s="21"/>
    </row>
    <row r="813" ht="15.75" customHeight="1">
      <c r="A813" s="73" t="s">
        <v>7852</v>
      </c>
      <c r="B813" s="351">
        <v>811.0</v>
      </c>
      <c r="C813" s="130">
        <v>44847.0</v>
      </c>
      <c r="D813" s="227" t="s">
        <v>9778</v>
      </c>
      <c r="E813" s="130" t="s">
        <v>9732</v>
      </c>
      <c r="F813" s="73" t="s">
        <v>6597</v>
      </c>
      <c r="G813" s="169"/>
      <c r="H813" s="287" t="s">
        <v>9779</v>
      </c>
      <c r="I813" s="285"/>
      <c r="J813" s="97">
        <f t="shared" si="1"/>
        <v>46206</v>
      </c>
      <c r="K813" s="73">
        <f>'RESOLUCIONES 2022'!$C813-'RESOLUCIONES 2022'!$J813</f>
        <v>-1359</v>
      </c>
      <c r="L813" s="21"/>
      <c r="M813" s="21"/>
      <c r="N813" s="21"/>
      <c r="O813" s="21"/>
    </row>
    <row r="814" ht="15.75" customHeight="1">
      <c r="A814" s="73" t="s">
        <v>7852</v>
      </c>
      <c r="B814" s="351">
        <v>812.0</v>
      </c>
      <c r="C814" s="130">
        <v>44851.0</v>
      </c>
      <c r="D814" s="73" t="s">
        <v>8664</v>
      </c>
      <c r="E814" s="130" t="s">
        <v>8792</v>
      </c>
      <c r="F814" s="73" t="s">
        <v>1593</v>
      </c>
      <c r="G814" s="300" t="s">
        <v>9680</v>
      </c>
      <c r="H814" s="287"/>
      <c r="I814" s="285"/>
      <c r="J814" s="97">
        <f t="shared" si="1"/>
        <v>46206</v>
      </c>
      <c r="K814" s="73">
        <f>'RESOLUCIONES 2022'!$C814-'RESOLUCIONES 2022'!$J814</f>
        <v>-1355</v>
      </c>
      <c r="L814" s="21"/>
      <c r="M814" s="21"/>
      <c r="N814" s="21"/>
      <c r="O814" s="21"/>
    </row>
    <row r="815" ht="15.75" customHeight="1">
      <c r="A815" s="73" t="s">
        <v>7852</v>
      </c>
      <c r="B815" s="351">
        <v>813.0</v>
      </c>
      <c r="C815" s="130">
        <v>44851.0</v>
      </c>
      <c r="D815" s="73" t="s">
        <v>6710</v>
      </c>
      <c r="E815" s="130" t="s">
        <v>9315</v>
      </c>
      <c r="F815" s="73" t="s">
        <v>1593</v>
      </c>
      <c r="G815" s="300" t="s">
        <v>9680</v>
      </c>
      <c r="H815" s="287"/>
      <c r="I815" s="285"/>
      <c r="J815" s="97">
        <f t="shared" si="1"/>
        <v>46206</v>
      </c>
      <c r="K815" s="73">
        <f>'RESOLUCIONES 2022'!$C815-'RESOLUCIONES 2022'!$J815</f>
        <v>-1355</v>
      </c>
      <c r="L815" s="21"/>
      <c r="M815" s="21"/>
      <c r="N815" s="21"/>
      <c r="O815" s="21"/>
    </row>
    <row r="816" ht="15.75" customHeight="1">
      <c r="A816" s="73" t="s">
        <v>7852</v>
      </c>
      <c r="B816" s="351">
        <v>814.0</v>
      </c>
      <c r="C816" s="130">
        <v>44851.0</v>
      </c>
      <c r="D816" s="73" t="s">
        <v>9789</v>
      </c>
      <c r="E816" s="130" t="s">
        <v>9531</v>
      </c>
      <c r="F816" s="73" t="s">
        <v>6597</v>
      </c>
      <c r="G816" s="169"/>
      <c r="H816" s="287"/>
      <c r="I816" s="285"/>
      <c r="J816" s="97">
        <f t="shared" si="1"/>
        <v>46206</v>
      </c>
      <c r="K816" s="73">
        <f>'RESOLUCIONES 2022'!$C816-'RESOLUCIONES 2022'!$J816</f>
        <v>-1355</v>
      </c>
      <c r="L816" s="21"/>
      <c r="M816" s="21"/>
      <c r="N816" s="21"/>
      <c r="O816" s="21"/>
    </row>
    <row r="817" ht="15.75" customHeight="1">
      <c r="A817" s="73" t="s">
        <v>7852</v>
      </c>
      <c r="B817" s="351">
        <v>815.0</v>
      </c>
      <c r="C817" s="130">
        <v>44851.0</v>
      </c>
      <c r="D817" s="73" t="s">
        <v>1800</v>
      </c>
      <c r="E817" s="130" t="s">
        <v>8124</v>
      </c>
      <c r="F817" s="73" t="s">
        <v>6597</v>
      </c>
      <c r="G817" s="169"/>
      <c r="H817" s="287"/>
      <c r="I817" s="285"/>
      <c r="J817" s="97">
        <f t="shared" si="1"/>
        <v>46206</v>
      </c>
      <c r="K817" s="73">
        <f>'RESOLUCIONES 2022'!$C817-'RESOLUCIONES 2022'!$J817</f>
        <v>-1355</v>
      </c>
      <c r="L817" s="21"/>
      <c r="M817" s="21"/>
      <c r="N817" s="21"/>
      <c r="O817" s="21"/>
    </row>
    <row r="818" ht="15.75" customHeight="1">
      <c r="A818" s="73" t="s">
        <v>7852</v>
      </c>
      <c r="B818" s="351">
        <v>816.0</v>
      </c>
      <c r="C818" s="130">
        <v>44851.0</v>
      </c>
      <c r="D818" s="73" t="s">
        <v>8612</v>
      </c>
      <c r="E818" s="130" t="s">
        <v>9787</v>
      </c>
      <c r="F818" s="73" t="s">
        <v>6597</v>
      </c>
      <c r="G818" s="169"/>
      <c r="H818" s="287"/>
      <c r="I818" s="285"/>
      <c r="J818" s="97">
        <f t="shared" si="1"/>
        <v>46206</v>
      </c>
      <c r="K818" s="73">
        <f>'RESOLUCIONES 2022'!$C818-'RESOLUCIONES 2022'!$J818</f>
        <v>-1355</v>
      </c>
      <c r="L818" s="21"/>
      <c r="M818" s="21"/>
      <c r="N818" s="21"/>
      <c r="O818" s="21"/>
    </row>
    <row r="819" ht="15.75" customHeight="1">
      <c r="A819" s="73" t="s">
        <v>7852</v>
      </c>
      <c r="B819" s="351">
        <v>817.0</v>
      </c>
      <c r="C819" s="130">
        <v>44851.0</v>
      </c>
      <c r="D819" s="73" t="s">
        <v>9067</v>
      </c>
      <c r="E819" s="130" t="s">
        <v>9788</v>
      </c>
      <c r="F819" s="73" t="s">
        <v>6597</v>
      </c>
      <c r="G819" s="169"/>
      <c r="H819" s="287"/>
      <c r="I819" s="285"/>
      <c r="J819" s="97">
        <f t="shared" si="1"/>
        <v>46206</v>
      </c>
      <c r="K819" s="73">
        <f>'RESOLUCIONES 2022'!$C819-'RESOLUCIONES 2022'!$J819</f>
        <v>-1355</v>
      </c>
      <c r="L819" s="21"/>
      <c r="M819" s="21"/>
      <c r="N819" s="21"/>
      <c r="O819" s="21"/>
    </row>
    <row r="820" ht="15.75" customHeight="1">
      <c r="A820" s="73" t="s">
        <v>7852</v>
      </c>
      <c r="B820" s="351">
        <v>818.0</v>
      </c>
      <c r="C820" s="130">
        <v>44852.0</v>
      </c>
      <c r="D820" s="73" t="s">
        <v>5605</v>
      </c>
      <c r="E820" s="130" t="s">
        <v>5606</v>
      </c>
      <c r="F820" s="73" t="s">
        <v>6388</v>
      </c>
      <c r="G820" s="169"/>
      <c r="H820" s="287"/>
      <c r="I820" s="285"/>
      <c r="J820" s="97">
        <f t="shared" si="1"/>
        <v>46206</v>
      </c>
      <c r="K820" s="73">
        <f>'RESOLUCIONES 2022'!$C820-'RESOLUCIONES 2022'!$J820</f>
        <v>-1354</v>
      </c>
      <c r="L820" s="21"/>
      <c r="M820" s="21"/>
      <c r="N820" s="21"/>
      <c r="O820" s="21"/>
    </row>
    <row r="821" ht="15.75" customHeight="1">
      <c r="A821" s="73" t="s">
        <v>7852</v>
      </c>
      <c r="B821" s="351">
        <v>819.0</v>
      </c>
      <c r="C821" s="130">
        <v>44852.0</v>
      </c>
      <c r="D821" s="73" t="s">
        <v>9795</v>
      </c>
      <c r="E821" s="130" t="s">
        <v>7932</v>
      </c>
      <c r="F821" s="73" t="s">
        <v>131</v>
      </c>
      <c r="G821" s="169"/>
      <c r="H821" s="287"/>
      <c r="I821" s="285"/>
      <c r="J821" s="97">
        <f t="shared" si="1"/>
        <v>46206</v>
      </c>
      <c r="K821" s="73">
        <f>'RESOLUCIONES 2022'!$C821-'RESOLUCIONES 2022'!$J821</f>
        <v>-1354</v>
      </c>
      <c r="L821" s="21"/>
      <c r="M821" s="21"/>
      <c r="N821" s="21"/>
      <c r="O821" s="21"/>
    </row>
    <row r="822" ht="15.75" customHeight="1">
      <c r="A822" s="73" t="s">
        <v>7852</v>
      </c>
      <c r="B822" s="351">
        <v>820.0</v>
      </c>
      <c r="C822" s="130">
        <v>44852.0</v>
      </c>
      <c r="D822" s="73" t="s">
        <v>9473</v>
      </c>
      <c r="E822" s="130" t="s">
        <v>9501</v>
      </c>
      <c r="F822" s="73" t="s">
        <v>131</v>
      </c>
      <c r="G822" s="169"/>
      <c r="H822" s="287"/>
      <c r="I822" s="285"/>
      <c r="J822" s="97">
        <f t="shared" si="1"/>
        <v>46206</v>
      </c>
      <c r="K822" s="73">
        <f>'RESOLUCIONES 2022'!$C822-'RESOLUCIONES 2022'!$J822</f>
        <v>-1354</v>
      </c>
      <c r="L822" s="21"/>
      <c r="M822" s="21"/>
      <c r="N822" s="21"/>
      <c r="O822" s="21"/>
    </row>
    <row r="823" ht="15.75" customHeight="1">
      <c r="A823" s="73" t="s">
        <v>7852</v>
      </c>
      <c r="B823" s="351">
        <v>821.0</v>
      </c>
      <c r="C823" s="130">
        <v>44852.0</v>
      </c>
      <c r="D823" s="73" t="s">
        <v>6560</v>
      </c>
      <c r="E823" s="130" t="s">
        <v>8744</v>
      </c>
      <c r="F823" s="73" t="s">
        <v>131</v>
      </c>
      <c r="G823" s="169"/>
      <c r="H823" s="287"/>
      <c r="I823" s="285"/>
      <c r="J823" s="97">
        <f t="shared" si="1"/>
        <v>46206</v>
      </c>
      <c r="K823" s="73">
        <f>'RESOLUCIONES 2022'!$C823-'RESOLUCIONES 2022'!$J823</f>
        <v>-1354</v>
      </c>
      <c r="L823" s="21"/>
      <c r="M823" s="21"/>
      <c r="N823" s="21"/>
      <c r="O823" s="21"/>
    </row>
    <row r="824" ht="15.75" customHeight="1">
      <c r="A824" s="73" t="s">
        <v>7852</v>
      </c>
      <c r="B824" s="351">
        <v>822.0</v>
      </c>
      <c r="C824" s="130">
        <v>44852.0</v>
      </c>
      <c r="D824" s="73" t="s">
        <v>9790</v>
      </c>
      <c r="E824" s="130" t="s">
        <v>9791</v>
      </c>
      <c r="F824" s="73" t="s">
        <v>18</v>
      </c>
      <c r="G824" s="169" t="s">
        <v>4601</v>
      </c>
      <c r="H824" s="287"/>
      <c r="I824" s="285"/>
      <c r="J824" s="97">
        <f t="shared" si="1"/>
        <v>46206</v>
      </c>
      <c r="K824" s="73">
        <f>'RESOLUCIONES 2022'!$C824-'RESOLUCIONES 2022'!$J824</f>
        <v>-1354</v>
      </c>
      <c r="L824" s="21"/>
      <c r="M824" s="21"/>
      <c r="N824" s="21"/>
      <c r="O824" s="21"/>
    </row>
    <row r="825" ht="15.75" customHeight="1">
      <c r="A825" s="73" t="s">
        <v>7852</v>
      </c>
      <c r="B825" s="351">
        <v>823.0</v>
      </c>
      <c r="C825" s="130">
        <v>44852.0</v>
      </c>
      <c r="D825" s="73" t="s">
        <v>9792</v>
      </c>
      <c r="E825" s="130" t="s">
        <v>9793</v>
      </c>
      <c r="F825" s="73" t="s">
        <v>18</v>
      </c>
      <c r="G825" s="169" t="s">
        <v>4601</v>
      </c>
      <c r="H825" s="287"/>
      <c r="I825" s="285"/>
      <c r="J825" s="97">
        <f t="shared" si="1"/>
        <v>46206</v>
      </c>
      <c r="K825" s="73">
        <f>'RESOLUCIONES 2022'!$C825-'RESOLUCIONES 2022'!$J825</f>
        <v>-1354</v>
      </c>
      <c r="L825" s="21"/>
      <c r="M825" s="21"/>
      <c r="N825" s="21"/>
      <c r="O825" s="21"/>
    </row>
    <row r="826" ht="15.75" customHeight="1">
      <c r="A826" s="73" t="s">
        <v>7852</v>
      </c>
      <c r="B826" s="351">
        <v>824.0</v>
      </c>
      <c r="C826" s="130">
        <v>44852.0</v>
      </c>
      <c r="D826" s="73" t="s">
        <v>9797</v>
      </c>
      <c r="E826" s="130" t="s">
        <v>9798</v>
      </c>
      <c r="F826" s="73" t="s">
        <v>18</v>
      </c>
      <c r="G826" s="169" t="s">
        <v>3754</v>
      </c>
      <c r="H826" s="287"/>
      <c r="I826" s="285"/>
      <c r="J826" s="97">
        <f t="shared" si="1"/>
        <v>46206</v>
      </c>
      <c r="K826" s="73">
        <f>'RESOLUCIONES 2022'!$C826-'RESOLUCIONES 2022'!$J826</f>
        <v>-1354</v>
      </c>
      <c r="L826" s="21"/>
      <c r="M826" s="21"/>
      <c r="N826" s="21"/>
      <c r="O826" s="21"/>
    </row>
    <row r="827" ht="15.75" customHeight="1">
      <c r="A827" s="73" t="s">
        <v>7852</v>
      </c>
      <c r="B827" s="351">
        <v>825.0</v>
      </c>
      <c r="C827" s="130">
        <v>44852.0</v>
      </c>
      <c r="D827" s="73" t="s">
        <v>2279</v>
      </c>
      <c r="E827" s="130" t="s">
        <v>7100</v>
      </c>
      <c r="F827" s="73" t="s">
        <v>6388</v>
      </c>
      <c r="G827" s="169"/>
      <c r="H827" s="287"/>
      <c r="I827" s="285"/>
      <c r="J827" s="97">
        <f t="shared" si="1"/>
        <v>46206</v>
      </c>
      <c r="K827" s="73">
        <f>'RESOLUCIONES 2022'!$C827-'RESOLUCIONES 2022'!$J827</f>
        <v>-1354</v>
      </c>
      <c r="L827" s="21"/>
      <c r="M827" s="21"/>
      <c r="N827" s="21"/>
      <c r="O827" s="21"/>
    </row>
    <row r="828" ht="15.75" customHeight="1">
      <c r="A828" s="73"/>
      <c r="B828" s="351">
        <v>826.0</v>
      </c>
      <c r="C828" s="130">
        <v>44858.0</v>
      </c>
      <c r="D828" s="73" t="s">
        <v>9814</v>
      </c>
      <c r="E828" s="130"/>
      <c r="F828" s="73" t="s">
        <v>9815</v>
      </c>
      <c r="G828" s="169"/>
      <c r="H828" s="287"/>
      <c r="I828" s="285"/>
      <c r="J828" s="97">
        <f t="shared" si="1"/>
        <v>46206</v>
      </c>
      <c r="K828" s="73">
        <f>'RESOLUCIONES 2022'!$C828-'RESOLUCIONES 2022'!$J828</f>
        <v>-1348</v>
      </c>
      <c r="L828" s="21"/>
      <c r="M828" s="21"/>
      <c r="N828" s="21"/>
      <c r="O828" s="21"/>
    </row>
    <row r="829" ht="15.75" customHeight="1">
      <c r="A829" s="73" t="s">
        <v>7852</v>
      </c>
      <c r="B829" s="351">
        <v>827.0</v>
      </c>
      <c r="C829" s="130">
        <v>44858.0</v>
      </c>
      <c r="D829" s="73" t="s">
        <v>2366</v>
      </c>
      <c r="E829" s="130" t="s">
        <v>9397</v>
      </c>
      <c r="F829" s="73" t="s">
        <v>9058</v>
      </c>
      <c r="G829" s="169"/>
      <c r="H829" s="287"/>
      <c r="I829" s="285"/>
      <c r="J829" s="97">
        <f t="shared" si="1"/>
        <v>46206</v>
      </c>
      <c r="K829" s="73">
        <f>'RESOLUCIONES 2022'!$C829-'RESOLUCIONES 2022'!$J829</f>
        <v>-1348</v>
      </c>
      <c r="L829" s="21"/>
      <c r="M829" s="21"/>
      <c r="N829" s="21"/>
      <c r="O829" s="21"/>
    </row>
    <row r="830" ht="15.75" customHeight="1">
      <c r="A830" s="73" t="s">
        <v>7852</v>
      </c>
      <c r="B830" s="351">
        <v>828.0</v>
      </c>
      <c r="C830" s="130">
        <v>44858.0</v>
      </c>
      <c r="D830" s="73" t="s">
        <v>3408</v>
      </c>
      <c r="E830" s="130" t="s">
        <v>3409</v>
      </c>
      <c r="F830" s="73" t="s">
        <v>9810</v>
      </c>
      <c r="G830" s="169"/>
      <c r="H830" s="287"/>
      <c r="I830" s="285"/>
      <c r="J830" s="97">
        <f t="shared" si="1"/>
        <v>46206</v>
      </c>
      <c r="K830" s="73">
        <f>'RESOLUCIONES 2022'!$C830-'RESOLUCIONES 2022'!$J830</f>
        <v>-1348</v>
      </c>
      <c r="L830" s="21"/>
      <c r="M830" s="21"/>
      <c r="N830" s="21"/>
      <c r="O830" s="21"/>
    </row>
    <row r="831" ht="15.75" customHeight="1">
      <c r="A831" s="73" t="s">
        <v>7852</v>
      </c>
      <c r="B831" s="351">
        <v>829.0</v>
      </c>
      <c r="C831" s="130">
        <v>44858.0</v>
      </c>
      <c r="D831" s="73" t="s">
        <v>5617</v>
      </c>
      <c r="E831" s="130" t="s">
        <v>9803</v>
      </c>
      <c r="F831" s="73" t="s">
        <v>6388</v>
      </c>
      <c r="G831" s="169"/>
      <c r="H831" s="287"/>
      <c r="I831" s="285"/>
      <c r="J831" s="97">
        <f t="shared" si="1"/>
        <v>46206</v>
      </c>
      <c r="K831" s="73">
        <f>'RESOLUCIONES 2022'!$C831-'RESOLUCIONES 2022'!$J831</f>
        <v>-1348</v>
      </c>
      <c r="L831" s="21"/>
      <c r="M831" s="21"/>
      <c r="N831" s="21"/>
      <c r="O831" s="21"/>
    </row>
    <row r="832" ht="15.75" customHeight="1">
      <c r="A832" s="73" t="s">
        <v>7852</v>
      </c>
      <c r="B832" s="351">
        <v>830.0</v>
      </c>
      <c r="C832" s="130">
        <v>44858.0</v>
      </c>
      <c r="D832" s="73" t="s">
        <v>2589</v>
      </c>
      <c r="E832" s="130" t="s">
        <v>9801</v>
      </c>
      <c r="F832" s="73" t="s">
        <v>6388</v>
      </c>
      <c r="G832" s="169"/>
      <c r="H832" s="287"/>
      <c r="I832" s="285"/>
      <c r="J832" s="97">
        <f t="shared" si="1"/>
        <v>46206</v>
      </c>
      <c r="K832" s="73">
        <f>'RESOLUCIONES 2022'!$C832-'RESOLUCIONES 2022'!$J832</f>
        <v>-1348</v>
      </c>
      <c r="L832" s="21"/>
      <c r="M832" s="21"/>
      <c r="N832" s="21"/>
      <c r="O832" s="21"/>
    </row>
    <row r="833" ht="15.75" customHeight="1">
      <c r="A833" s="73" t="s">
        <v>7852</v>
      </c>
      <c r="B833" s="351">
        <v>831.0</v>
      </c>
      <c r="C833" s="130">
        <v>44858.0</v>
      </c>
      <c r="D833" s="73" t="s">
        <v>4329</v>
      </c>
      <c r="E833" s="130" t="s">
        <v>9806</v>
      </c>
      <c r="F833" s="73" t="s">
        <v>6597</v>
      </c>
      <c r="G833" s="169"/>
      <c r="H833" s="287"/>
      <c r="I833" s="285"/>
      <c r="J833" s="97">
        <f t="shared" si="1"/>
        <v>46206</v>
      </c>
      <c r="K833" s="73">
        <f>'RESOLUCIONES 2022'!$C833-'RESOLUCIONES 2022'!$J833</f>
        <v>-1348</v>
      </c>
      <c r="L833" s="21"/>
      <c r="M833" s="21"/>
      <c r="N833" s="21"/>
      <c r="O833" s="21"/>
    </row>
    <row r="834" ht="15.75" customHeight="1">
      <c r="A834" s="73" t="s">
        <v>7852</v>
      </c>
      <c r="B834" s="351">
        <v>832.0</v>
      </c>
      <c r="C834" s="130">
        <v>44858.0</v>
      </c>
      <c r="D834" s="73" t="s">
        <v>9392</v>
      </c>
      <c r="E834" s="130" t="s">
        <v>9393</v>
      </c>
      <c r="F834" s="73" t="s">
        <v>6597</v>
      </c>
      <c r="G834" s="169"/>
      <c r="H834" s="287"/>
      <c r="I834" s="285"/>
      <c r="J834" s="97">
        <f t="shared" si="1"/>
        <v>46206</v>
      </c>
      <c r="K834" s="73">
        <f>'RESOLUCIONES 2022'!$C834-'RESOLUCIONES 2022'!$J834</f>
        <v>-1348</v>
      </c>
      <c r="L834" s="21"/>
      <c r="M834" s="21"/>
      <c r="N834" s="21"/>
      <c r="O834" s="21"/>
    </row>
    <row r="835" ht="15.75" customHeight="1">
      <c r="A835" s="73" t="s">
        <v>7852</v>
      </c>
      <c r="B835" s="351">
        <v>833.0</v>
      </c>
      <c r="C835" s="130">
        <v>44858.0</v>
      </c>
      <c r="D835" s="73" t="s">
        <v>7395</v>
      </c>
      <c r="E835" s="130" t="s">
        <v>7396</v>
      </c>
      <c r="F835" s="73" t="s">
        <v>6597</v>
      </c>
      <c r="G835" s="169"/>
      <c r="H835" s="287"/>
      <c r="I835" s="285"/>
      <c r="J835" s="97">
        <f t="shared" si="1"/>
        <v>46206</v>
      </c>
      <c r="K835" s="73">
        <f>'RESOLUCIONES 2022'!$C835-'RESOLUCIONES 2022'!$J835</f>
        <v>-1348</v>
      </c>
      <c r="L835" s="21"/>
      <c r="M835" s="21"/>
      <c r="N835" s="21"/>
      <c r="O835" s="21"/>
    </row>
    <row r="836" ht="15.75" customHeight="1">
      <c r="A836" s="73" t="s">
        <v>7852</v>
      </c>
      <c r="B836" s="351">
        <v>834.0</v>
      </c>
      <c r="C836" s="130">
        <v>44858.0</v>
      </c>
      <c r="D836" s="73" t="s">
        <v>9812</v>
      </c>
      <c r="E836" s="130" t="s">
        <v>9813</v>
      </c>
      <c r="F836" s="73" t="s">
        <v>6597</v>
      </c>
      <c r="G836" s="169"/>
      <c r="H836" s="287"/>
      <c r="I836" s="285"/>
      <c r="J836" s="97">
        <f t="shared" si="1"/>
        <v>46206</v>
      </c>
      <c r="K836" s="73">
        <f>'RESOLUCIONES 2022'!$C836-'RESOLUCIONES 2022'!$J836</f>
        <v>-1348</v>
      </c>
      <c r="L836" s="21"/>
      <c r="M836" s="21"/>
      <c r="N836" s="21"/>
      <c r="O836" s="21"/>
    </row>
    <row r="837" ht="15.75" customHeight="1">
      <c r="A837" s="73" t="s">
        <v>7852</v>
      </c>
      <c r="B837" s="351">
        <v>835.0</v>
      </c>
      <c r="C837" s="130">
        <v>44858.0</v>
      </c>
      <c r="D837" s="73" t="s">
        <v>3931</v>
      </c>
      <c r="E837" s="130" t="s">
        <v>3932</v>
      </c>
      <c r="F837" s="73" t="s">
        <v>6597</v>
      </c>
      <c r="G837" s="169"/>
      <c r="H837" s="287"/>
      <c r="I837" s="285"/>
      <c r="J837" s="97">
        <f t="shared" si="1"/>
        <v>46206</v>
      </c>
      <c r="K837" s="73">
        <f>'RESOLUCIONES 2022'!$C837-'RESOLUCIONES 2022'!$J837</f>
        <v>-1348</v>
      </c>
      <c r="L837" s="21"/>
      <c r="M837" s="21"/>
      <c r="N837" s="21"/>
      <c r="O837" s="21"/>
    </row>
    <row r="838" ht="15.75" customHeight="1">
      <c r="A838" s="73" t="s">
        <v>7852</v>
      </c>
      <c r="B838" s="351">
        <v>836.0</v>
      </c>
      <c r="C838" s="130">
        <v>44858.0</v>
      </c>
      <c r="D838" s="73" t="s">
        <v>5733</v>
      </c>
      <c r="E838" s="130" t="s">
        <v>9807</v>
      </c>
      <c r="F838" s="73" t="s">
        <v>6597</v>
      </c>
      <c r="G838" s="169"/>
      <c r="H838" s="287"/>
      <c r="I838" s="285"/>
      <c r="J838" s="97">
        <f t="shared" si="1"/>
        <v>46206</v>
      </c>
      <c r="K838" s="73">
        <f>'RESOLUCIONES 2022'!$C838-'RESOLUCIONES 2022'!$J838</f>
        <v>-1348</v>
      </c>
      <c r="L838" s="21"/>
      <c r="M838" s="21"/>
      <c r="N838" s="21"/>
      <c r="O838" s="21"/>
    </row>
    <row r="839" ht="15.75" customHeight="1">
      <c r="A839" s="73" t="s">
        <v>7852</v>
      </c>
      <c r="B839" s="351">
        <v>837.0</v>
      </c>
      <c r="C839" s="130">
        <v>44858.0</v>
      </c>
      <c r="D839" s="73" t="s">
        <v>9488</v>
      </c>
      <c r="E839" s="130" t="s">
        <v>9809</v>
      </c>
      <c r="F839" s="73" t="s">
        <v>6597</v>
      </c>
      <c r="G839" s="169"/>
      <c r="H839" s="287"/>
      <c r="I839" s="285"/>
      <c r="J839" s="97">
        <f t="shared" si="1"/>
        <v>46206</v>
      </c>
      <c r="K839" s="73">
        <f>'RESOLUCIONES 2022'!$C839-'RESOLUCIONES 2022'!$J839</f>
        <v>-1348</v>
      </c>
      <c r="L839" s="21"/>
      <c r="M839" s="21"/>
      <c r="N839" s="21"/>
      <c r="O839" s="21"/>
    </row>
    <row r="840" ht="15.75" customHeight="1">
      <c r="A840" s="73" t="s">
        <v>7852</v>
      </c>
      <c r="B840" s="351">
        <v>838.0</v>
      </c>
      <c r="C840" s="130">
        <v>44858.0</v>
      </c>
      <c r="D840" s="73" t="s">
        <v>9212</v>
      </c>
      <c r="E840" s="130" t="s">
        <v>9802</v>
      </c>
      <c r="F840" s="73" t="s">
        <v>6597</v>
      </c>
      <c r="G840" s="169"/>
      <c r="H840" s="287"/>
      <c r="I840" s="285"/>
      <c r="J840" s="97">
        <f t="shared" si="1"/>
        <v>46206</v>
      </c>
      <c r="K840" s="73">
        <f>'RESOLUCIONES 2022'!$C840-'RESOLUCIONES 2022'!$J840</f>
        <v>-1348</v>
      </c>
      <c r="L840" s="21"/>
      <c r="M840" s="21"/>
      <c r="N840" s="21"/>
      <c r="O840" s="21"/>
    </row>
    <row r="841" ht="15.75" customHeight="1">
      <c r="A841" s="73" t="s">
        <v>7852</v>
      </c>
      <c r="B841" s="351">
        <v>839.0</v>
      </c>
      <c r="C841" s="130">
        <v>44858.0</v>
      </c>
      <c r="D841" s="73" t="s">
        <v>9804</v>
      </c>
      <c r="E841" s="130" t="s">
        <v>9123</v>
      </c>
      <c r="F841" s="73" t="s">
        <v>6597</v>
      </c>
      <c r="G841" s="169"/>
      <c r="H841" s="287"/>
      <c r="I841" s="285"/>
      <c r="J841" s="97">
        <f t="shared" si="1"/>
        <v>46206</v>
      </c>
      <c r="K841" s="73">
        <f>'RESOLUCIONES 2022'!$C841-'RESOLUCIONES 2022'!$J841</f>
        <v>-1348</v>
      </c>
      <c r="L841" s="21"/>
      <c r="M841" s="21"/>
      <c r="N841" s="21"/>
      <c r="O841" s="21"/>
    </row>
    <row r="842" ht="15.75" customHeight="1">
      <c r="A842" s="73" t="s">
        <v>7852</v>
      </c>
      <c r="B842" s="351">
        <v>840.0</v>
      </c>
      <c r="C842" s="130">
        <v>44858.0</v>
      </c>
      <c r="D842" s="73" t="s">
        <v>1477</v>
      </c>
      <c r="E842" s="130" t="s">
        <v>4516</v>
      </c>
      <c r="F842" s="73" t="s">
        <v>6597</v>
      </c>
      <c r="G842" s="169"/>
      <c r="H842" s="287"/>
      <c r="I842" s="285"/>
      <c r="J842" s="97">
        <f t="shared" si="1"/>
        <v>46206</v>
      </c>
      <c r="K842" s="73">
        <f>'RESOLUCIONES 2022'!$C842-'RESOLUCIONES 2022'!$J842</f>
        <v>-1348</v>
      </c>
      <c r="L842" s="21"/>
      <c r="M842" s="21"/>
      <c r="N842" s="21"/>
      <c r="O842" s="21"/>
    </row>
    <row r="843" ht="15.75" customHeight="1">
      <c r="A843" s="73" t="s">
        <v>7852</v>
      </c>
      <c r="B843" s="351">
        <v>841.0</v>
      </c>
      <c r="C843" s="130">
        <v>44858.0</v>
      </c>
      <c r="D843" s="73" t="s">
        <v>5614</v>
      </c>
      <c r="E843" s="130" t="s">
        <v>6190</v>
      </c>
      <c r="F843" s="73" t="s">
        <v>6597</v>
      </c>
      <c r="G843" s="169"/>
      <c r="H843" s="287"/>
      <c r="I843" s="285"/>
      <c r="J843" s="97">
        <f t="shared" si="1"/>
        <v>46206</v>
      </c>
      <c r="K843" s="73">
        <f>'RESOLUCIONES 2022'!$C843-'RESOLUCIONES 2022'!$J843</f>
        <v>-1348</v>
      </c>
      <c r="L843" s="21"/>
      <c r="M843" s="21"/>
      <c r="N843" s="21"/>
      <c r="O843" s="21"/>
    </row>
    <row r="844" ht="15.75" customHeight="1">
      <c r="A844" s="73" t="s">
        <v>7852</v>
      </c>
      <c r="B844" s="351">
        <v>842.0</v>
      </c>
      <c r="C844" s="130">
        <v>44858.0</v>
      </c>
      <c r="D844" s="73" t="s">
        <v>4289</v>
      </c>
      <c r="E844" s="130" t="s">
        <v>9799</v>
      </c>
      <c r="F844" s="73" t="s">
        <v>9800</v>
      </c>
      <c r="G844" s="169"/>
      <c r="H844" s="287"/>
      <c r="I844" s="285"/>
      <c r="J844" s="97">
        <f t="shared" si="1"/>
        <v>46206</v>
      </c>
      <c r="K844" s="73">
        <f>'RESOLUCIONES 2022'!$C844-'RESOLUCIONES 2022'!$J844</f>
        <v>-1348</v>
      </c>
      <c r="L844" s="21"/>
      <c r="M844" s="21"/>
      <c r="N844" s="21"/>
      <c r="O844" s="21"/>
    </row>
    <row r="845" ht="15.75" customHeight="1">
      <c r="A845" s="73" t="s">
        <v>7852</v>
      </c>
      <c r="B845" s="351">
        <v>843.0</v>
      </c>
      <c r="C845" s="130">
        <v>44858.0</v>
      </c>
      <c r="D845" s="73" t="s">
        <v>8761</v>
      </c>
      <c r="E845" s="130" t="s">
        <v>8762</v>
      </c>
      <c r="F845" s="73" t="s">
        <v>6597</v>
      </c>
      <c r="G845" s="169"/>
      <c r="H845" s="287"/>
      <c r="I845" s="285"/>
      <c r="J845" s="97">
        <f t="shared" si="1"/>
        <v>46206</v>
      </c>
      <c r="K845" s="73">
        <f>'RESOLUCIONES 2022'!$C845-'RESOLUCIONES 2022'!$J845</f>
        <v>-1348</v>
      </c>
      <c r="L845" s="21"/>
      <c r="M845" s="21"/>
      <c r="N845" s="21"/>
      <c r="O845" s="21"/>
    </row>
    <row r="846" ht="15.75" customHeight="1">
      <c r="A846" s="73" t="s">
        <v>7852</v>
      </c>
      <c r="B846" s="351">
        <v>844.0</v>
      </c>
      <c r="C846" s="130">
        <v>44859.0</v>
      </c>
      <c r="D846" s="73" t="s">
        <v>9817</v>
      </c>
      <c r="E846" s="130" t="s">
        <v>7909</v>
      </c>
      <c r="F846" s="73" t="s">
        <v>1593</v>
      </c>
      <c r="G846" s="300" t="s">
        <v>9680</v>
      </c>
      <c r="H846" s="287"/>
      <c r="I846" s="285"/>
      <c r="J846" s="97">
        <f t="shared" si="1"/>
        <v>46206</v>
      </c>
      <c r="K846" s="73">
        <f>'RESOLUCIONES 2022'!$C846-'RESOLUCIONES 2022'!$J846</f>
        <v>-1347</v>
      </c>
      <c r="L846" s="21"/>
      <c r="M846" s="21"/>
      <c r="N846" s="21"/>
      <c r="O846" s="21"/>
    </row>
    <row r="847" ht="15.75" customHeight="1">
      <c r="A847" s="73" t="s">
        <v>7852</v>
      </c>
      <c r="B847" s="351">
        <v>845.0</v>
      </c>
      <c r="C847" s="130">
        <v>44859.0</v>
      </c>
      <c r="D847" s="148" t="s">
        <v>3408</v>
      </c>
      <c r="E847" s="206" t="s">
        <v>3409</v>
      </c>
      <c r="F847" s="73" t="s">
        <v>1593</v>
      </c>
      <c r="G847" s="260" t="s">
        <v>9816</v>
      </c>
      <c r="H847" s="287"/>
      <c r="I847" s="285"/>
      <c r="J847" s="97">
        <f t="shared" si="1"/>
        <v>46206</v>
      </c>
      <c r="K847" s="73">
        <f>'RESOLUCIONES 2022'!$C847-'RESOLUCIONES 2022'!$J847</f>
        <v>-1347</v>
      </c>
      <c r="L847" s="21"/>
      <c r="M847" s="21"/>
      <c r="N847" s="21"/>
      <c r="O847" s="21"/>
    </row>
    <row r="848" ht="15.75" customHeight="1">
      <c r="A848" s="73" t="s">
        <v>7852</v>
      </c>
      <c r="B848" s="351">
        <v>846.0</v>
      </c>
      <c r="C848" s="130">
        <v>44860.0</v>
      </c>
      <c r="D848" s="73" t="s">
        <v>2064</v>
      </c>
      <c r="E848" s="130" t="s">
        <v>9823</v>
      </c>
      <c r="F848" s="73" t="s">
        <v>2253</v>
      </c>
      <c r="G848" s="169" t="s">
        <v>9330</v>
      </c>
      <c r="H848" s="287"/>
      <c r="I848" s="285"/>
      <c r="J848" s="97">
        <f t="shared" si="1"/>
        <v>46206</v>
      </c>
      <c r="K848" s="73">
        <f>'RESOLUCIONES 2022'!$C848-'RESOLUCIONES 2022'!$J848</f>
        <v>-1346</v>
      </c>
      <c r="L848" s="21"/>
      <c r="M848" s="21"/>
      <c r="N848" s="21"/>
      <c r="O848" s="21"/>
    </row>
    <row r="849" ht="15.75" customHeight="1">
      <c r="A849" s="73" t="s">
        <v>7852</v>
      </c>
      <c r="B849" s="351">
        <v>847.0</v>
      </c>
      <c r="C849" s="130">
        <v>44860.0</v>
      </c>
      <c r="D849" s="73" t="s">
        <v>7621</v>
      </c>
      <c r="E849" s="130" t="s">
        <v>2894</v>
      </c>
      <c r="F849" s="73" t="s">
        <v>2253</v>
      </c>
      <c r="G849" s="169" t="s">
        <v>8832</v>
      </c>
      <c r="H849" s="287"/>
      <c r="I849" s="285"/>
      <c r="J849" s="97">
        <f t="shared" si="1"/>
        <v>46206</v>
      </c>
      <c r="K849" s="73">
        <f>'RESOLUCIONES 2022'!$C849-'RESOLUCIONES 2022'!$J849</f>
        <v>-1346</v>
      </c>
      <c r="L849" s="21"/>
      <c r="M849" s="21"/>
      <c r="N849" s="21"/>
      <c r="O849" s="21"/>
    </row>
    <row r="850" ht="15.75" customHeight="1">
      <c r="A850" s="73" t="s">
        <v>7852</v>
      </c>
      <c r="B850" s="351">
        <v>848.0</v>
      </c>
      <c r="C850" s="130">
        <v>44860.0</v>
      </c>
      <c r="D850" s="73" t="s">
        <v>7316</v>
      </c>
      <c r="E850" s="130" t="s">
        <v>9820</v>
      </c>
      <c r="F850" s="73" t="s">
        <v>18</v>
      </c>
      <c r="G850" s="169" t="s">
        <v>9821</v>
      </c>
      <c r="H850" s="287"/>
      <c r="I850" s="285"/>
      <c r="J850" s="97">
        <f t="shared" si="1"/>
        <v>46206</v>
      </c>
      <c r="K850" s="73">
        <f>'RESOLUCIONES 2022'!$C850-'RESOLUCIONES 2022'!$J850</f>
        <v>-1346</v>
      </c>
      <c r="L850" s="21"/>
      <c r="M850" s="21"/>
      <c r="N850" s="21"/>
      <c r="O850" s="21"/>
    </row>
    <row r="851" ht="15.75" customHeight="1">
      <c r="A851" s="73" t="s">
        <v>7852</v>
      </c>
      <c r="B851" s="351">
        <v>849.0</v>
      </c>
      <c r="C851" s="130">
        <v>44860.0</v>
      </c>
      <c r="D851" s="73" t="s">
        <v>2737</v>
      </c>
      <c r="E851" s="130" t="s">
        <v>9824</v>
      </c>
      <c r="F851" s="73" t="s">
        <v>18</v>
      </c>
      <c r="G851" s="169" t="s">
        <v>9825</v>
      </c>
      <c r="H851" s="287"/>
      <c r="I851" s="285"/>
      <c r="J851" s="97">
        <f t="shared" si="1"/>
        <v>46206</v>
      </c>
      <c r="K851" s="73">
        <f>'RESOLUCIONES 2022'!$C851-'RESOLUCIONES 2022'!$J851</f>
        <v>-1346</v>
      </c>
      <c r="L851" s="21"/>
      <c r="M851" s="21"/>
      <c r="N851" s="21"/>
      <c r="O851" s="21"/>
    </row>
    <row r="852" ht="15.75" customHeight="1">
      <c r="A852" s="73" t="s">
        <v>7852</v>
      </c>
      <c r="B852" s="351">
        <v>850.0</v>
      </c>
      <c r="C852" s="130">
        <v>44860.0</v>
      </c>
      <c r="D852" s="73" t="s">
        <v>9818</v>
      </c>
      <c r="E852" s="130" t="s">
        <v>9819</v>
      </c>
      <c r="F852" s="73" t="s">
        <v>18</v>
      </c>
      <c r="G852" s="169" t="s">
        <v>6353</v>
      </c>
      <c r="H852" s="287"/>
      <c r="I852" s="285"/>
      <c r="J852" s="97">
        <f t="shared" si="1"/>
        <v>46206</v>
      </c>
      <c r="K852" s="73">
        <f>'RESOLUCIONES 2022'!$C852-'RESOLUCIONES 2022'!$J852</f>
        <v>-1346</v>
      </c>
      <c r="L852" s="21"/>
      <c r="M852" s="21"/>
      <c r="N852" s="21"/>
      <c r="O852" s="21"/>
    </row>
    <row r="853" ht="15.75" customHeight="1">
      <c r="A853" s="73" t="s">
        <v>7852</v>
      </c>
      <c r="B853" s="351">
        <v>851.0</v>
      </c>
      <c r="C853" s="130">
        <v>44860.0</v>
      </c>
      <c r="D853" s="73" t="s">
        <v>4531</v>
      </c>
      <c r="E853" s="130" t="s">
        <v>8443</v>
      </c>
      <c r="F853" s="73" t="s">
        <v>9822</v>
      </c>
      <c r="G853" s="169"/>
      <c r="H853" s="287"/>
      <c r="I853" s="285"/>
      <c r="J853" s="97">
        <f t="shared" si="1"/>
        <v>46206</v>
      </c>
      <c r="K853" s="73">
        <f>'RESOLUCIONES 2022'!$C853-'RESOLUCIONES 2022'!$J853</f>
        <v>-1346</v>
      </c>
      <c r="L853" s="21"/>
      <c r="M853" s="21"/>
      <c r="N853" s="21"/>
      <c r="O853" s="21"/>
    </row>
    <row r="854" ht="15.75" customHeight="1">
      <c r="A854" s="73" t="s">
        <v>7852</v>
      </c>
      <c r="B854" s="351">
        <v>852.0</v>
      </c>
      <c r="C854" s="130">
        <v>44861.0</v>
      </c>
      <c r="D854" s="73" t="s">
        <v>9826</v>
      </c>
      <c r="E854" s="130" t="s">
        <v>9281</v>
      </c>
      <c r="F854" s="73" t="s">
        <v>9827</v>
      </c>
      <c r="G854" s="169"/>
      <c r="H854" s="287"/>
      <c r="I854" s="285"/>
      <c r="J854" s="97">
        <f t="shared" si="1"/>
        <v>46206</v>
      </c>
      <c r="K854" s="73">
        <f>'RESOLUCIONES 2022'!$C854-'RESOLUCIONES 2022'!$J854</f>
        <v>-1345</v>
      </c>
      <c r="L854" s="21"/>
      <c r="M854" s="21"/>
      <c r="N854" s="21"/>
      <c r="O854" s="21"/>
    </row>
    <row r="855" ht="15.75" customHeight="1">
      <c r="A855" s="73" t="s">
        <v>7852</v>
      </c>
      <c r="B855" s="351">
        <v>853.0</v>
      </c>
      <c r="C855" s="130">
        <v>44862.0</v>
      </c>
      <c r="D855" s="73" t="s">
        <v>9431</v>
      </c>
      <c r="E855" s="130" t="s">
        <v>9502</v>
      </c>
      <c r="F855" s="73" t="s">
        <v>6388</v>
      </c>
      <c r="G855" s="169"/>
      <c r="H855" s="287"/>
      <c r="I855" s="285"/>
      <c r="J855" s="97">
        <f t="shared" si="1"/>
        <v>46206</v>
      </c>
      <c r="K855" s="73">
        <f>'RESOLUCIONES 2022'!$C855-'RESOLUCIONES 2022'!$J855</f>
        <v>-1344</v>
      </c>
      <c r="L855" s="21"/>
      <c r="M855" s="21"/>
      <c r="N855" s="21"/>
      <c r="O855" s="21"/>
    </row>
    <row r="856" ht="15.75" customHeight="1">
      <c r="A856" s="73" t="s">
        <v>7852</v>
      </c>
      <c r="B856" s="351">
        <v>854.0</v>
      </c>
      <c r="C856" s="130">
        <v>44862.0</v>
      </c>
      <c r="D856" s="73" t="s">
        <v>9841</v>
      </c>
      <c r="E856" s="130" t="s">
        <v>8760</v>
      </c>
      <c r="F856" s="73" t="s">
        <v>6388</v>
      </c>
      <c r="G856" s="169"/>
      <c r="H856" s="287"/>
      <c r="I856" s="285"/>
      <c r="J856" s="97">
        <f t="shared" si="1"/>
        <v>46206</v>
      </c>
      <c r="K856" s="73">
        <f>'RESOLUCIONES 2022'!$C856-'RESOLUCIONES 2022'!$J856</f>
        <v>-1344</v>
      </c>
      <c r="L856" s="21"/>
      <c r="M856" s="21"/>
      <c r="N856" s="21"/>
      <c r="O856" s="21"/>
    </row>
    <row r="857" ht="15.75" customHeight="1">
      <c r="A857" s="73" t="s">
        <v>7852</v>
      </c>
      <c r="B857" s="351">
        <v>855.0</v>
      </c>
      <c r="C857" s="130">
        <v>44862.0</v>
      </c>
      <c r="D857" s="73" t="s">
        <v>2372</v>
      </c>
      <c r="E857" s="130" t="s">
        <v>8825</v>
      </c>
      <c r="F857" s="73" t="s">
        <v>2923</v>
      </c>
      <c r="G857" s="169" t="s">
        <v>9831</v>
      </c>
      <c r="H857" s="287" t="s">
        <v>1997</v>
      </c>
      <c r="I857" s="285" t="s">
        <v>9832</v>
      </c>
      <c r="J857" s="97">
        <f t="shared" si="1"/>
        <v>46206</v>
      </c>
      <c r="K857" s="73">
        <f>'RESOLUCIONES 2022'!$C857-'RESOLUCIONES 2022'!$J857</f>
        <v>-1344</v>
      </c>
      <c r="L857" s="21"/>
      <c r="M857" s="21"/>
      <c r="N857" s="21"/>
      <c r="O857" s="21"/>
    </row>
    <row r="858" ht="15.75" customHeight="1">
      <c r="A858" s="73" t="s">
        <v>7852</v>
      </c>
      <c r="B858" s="351">
        <v>856.0</v>
      </c>
      <c r="C858" s="130">
        <v>44862.0</v>
      </c>
      <c r="D858" s="73" t="s">
        <v>8336</v>
      </c>
      <c r="E858" s="130" t="s">
        <v>8458</v>
      </c>
      <c r="F858" s="73" t="s">
        <v>2923</v>
      </c>
      <c r="G858" s="169" t="s">
        <v>4966</v>
      </c>
      <c r="H858" s="287" t="s">
        <v>5737</v>
      </c>
      <c r="I858" s="285" t="s">
        <v>9837</v>
      </c>
      <c r="J858" s="97">
        <f t="shared" si="1"/>
        <v>46206</v>
      </c>
      <c r="K858" s="73">
        <f>'RESOLUCIONES 2022'!$C858-'RESOLUCIONES 2022'!$J858</f>
        <v>-1344</v>
      </c>
      <c r="L858" s="21"/>
      <c r="M858" s="21"/>
      <c r="N858" s="21"/>
      <c r="O858" s="21"/>
    </row>
    <row r="859" ht="15.75" customHeight="1">
      <c r="A859" s="73" t="s">
        <v>7852</v>
      </c>
      <c r="B859" s="351">
        <v>857.0</v>
      </c>
      <c r="C859" s="130">
        <v>44862.0</v>
      </c>
      <c r="D859" s="73" t="s">
        <v>9842</v>
      </c>
      <c r="E859" s="130" t="s">
        <v>9535</v>
      </c>
      <c r="F859" s="73" t="s">
        <v>2923</v>
      </c>
      <c r="G859" s="169" t="s">
        <v>4749</v>
      </c>
      <c r="H859" s="287" t="s">
        <v>9834</v>
      </c>
      <c r="I859" s="285" t="s">
        <v>9843</v>
      </c>
      <c r="J859" s="97">
        <f t="shared" si="1"/>
        <v>46206</v>
      </c>
      <c r="K859" s="73">
        <f>'RESOLUCIONES 2022'!$C859-'RESOLUCIONES 2022'!$J859</f>
        <v>-1344</v>
      </c>
      <c r="L859" s="21"/>
      <c r="M859" s="21"/>
      <c r="N859" s="21"/>
      <c r="O859" s="21"/>
    </row>
    <row r="860" ht="15.75" customHeight="1">
      <c r="A860" s="73" t="s">
        <v>7852</v>
      </c>
      <c r="B860" s="351">
        <v>858.0</v>
      </c>
      <c r="C860" s="130">
        <v>44862.0</v>
      </c>
      <c r="D860" s="73" t="s">
        <v>8648</v>
      </c>
      <c r="E860" s="130" t="s">
        <v>9283</v>
      </c>
      <c r="F860" s="73" t="s">
        <v>2923</v>
      </c>
      <c r="G860" s="169" t="s">
        <v>1224</v>
      </c>
      <c r="H860" s="287" t="s">
        <v>9834</v>
      </c>
      <c r="I860" s="285" t="s">
        <v>9835</v>
      </c>
      <c r="J860" s="97">
        <f t="shared" si="1"/>
        <v>46206</v>
      </c>
      <c r="K860" s="73">
        <f>'RESOLUCIONES 2022'!$C860-'RESOLUCIONES 2022'!$J860</f>
        <v>-1344</v>
      </c>
      <c r="L860" s="21"/>
      <c r="M860" s="21"/>
      <c r="N860" s="21"/>
      <c r="O860" s="21"/>
    </row>
    <row r="861" ht="15.75" customHeight="1">
      <c r="A861" s="73" t="s">
        <v>7852</v>
      </c>
      <c r="B861" s="351">
        <v>859.0</v>
      </c>
      <c r="C861" s="130">
        <v>44862.0</v>
      </c>
      <c r="D861" s="73" t="s">
        <v>9828</v>
      </c>
      <c r="E861" s="130" t="s">
        <v>9829</v>
      </c>
      <c r="F861" s="73" t="s">
        <v>18</v>
      </c>
      <c r="G861" s="169" t="s">
        <v>9830</v>
      </c>
      <c r="H861" s="287"/>
      <c r="I861" s="285"/>
      <c r="J861" s="97">
        <f t="shared" si="1"/>
        <v>46206</v>
      </c>
      <c r="K861" s="73">
        <f>'RESOLUCIONES 2022'!$C861-'RESOLUCIONES 2022'!$J861</f>
        <v>-1344</v>
      </c>
      <c r="L861" s="21"/>
      <c r="M861" s="21"/>
      <c r="N861" s="21"/>
      <c r="O861" s="21"/>
    </row>
    <row r="862" ht="15.75" customHeight="1">
      <c r="A862" s="73" t="s">
        <v>7852</v>
      </c>
      <c r="B862" s="351">
        <v>860.0</v>
      </c>
      <c r="C862" s="130">
        <v>44862.0</v>
      </c>
      <c r="D862" s="289" t="s">
        <v>2286</v>
      </c>
      <c r="E862" s="290" t="s">
        <v>9839</v>
      </c>
      <c r="F862" s="73" t="s">
        <v>2253</v>
      </c>
      <c r="G862" s="291" t="s">
        <v>9840</v>
      </c>
      <c r="H862" s="292"/>
      <c r="I862" s="293"/>
      <c r="J862" s="97">
        <f t="shared" si="1"/>
        <v>46206</v>
      </c>
      <c r="K862" s="73">
        <f>'RESOLUCIONES 2022'!$C862-'RESOLUCIONES 2022'!$J862</f>
        <v>-1344</v>
      </c>
      <c r="L862" s="297"/>
      <c r="M862" s="297"/>
      <c r="N862" s="297"/>
      <c r="O862" s="297"/>
    </row>
    <row r="863" ht="15.75" customHeight="1">
      <c r="A863" s="73" t="s">
        <v>7852</v>
      </c>
      <c r="B863" s="351">
        <v>861.0</v>
      </c>
      <c r="C863" s="130">
        <v>44862.0</v>
      </c>
      <c r="D863" s="73" t="s">
        <v>2366</v>
      </c>
      <c r="E863" s="130" t="s">
        <v>9397</v>
      </c>
      <c r="F863" s="73" t="s">
        <v>2253</v>
      </c>
      <c r="G863" s="169" t="s">
        <v>9683</v>
      </c>
      <c r="H863" s="287"/>
      <c r="I863" s="285"/>
      <c r="J863" s="97">
        <f t="shared" si="1"/>
        <v>46206</v>
      </c>
      <c r="K863" s="73">
        <f>'RESOLUCIONES 2022'!$C863-'RESOLUCIONES 2022'!$J863</f>
        <v>-1344</v>
      </c>
      <c r="L863" s="21"/>
      <c r="M863" s="21"/>
      <c r="N863" s="21"/>
      <c r="O863" s="21"/>
    </row>
    <row r="864" ht="15.75" customHeight="1">
      <c r="A864" s="73"/>
      <c r="B864" s="351">
        <v>862.0</v>
      </c>
      <c r="C864" s="130">
        <v>44869.0</v>
      </c>
      <c r="D864" s="73" t="s">
        <v>9378</v>
      </c>
      <c r="E864" s="130" t="s">
        <v>9379</v>
      </c>
      <c r="F864" s="73" t="s">
        <v>9844</v>
      </c>
      <c r="G864" s="169"/>
      <c r="H864" s="287"/>
      <c r="I864" s="285"/>
      <c r="J864" s="97">
        <f t="shared" si="1"/>
        <v>46206</v>
      </c>
      <c r="K864" s="73">
        <f>'RESOLUCIONES 2022'!$C864-'RESOLUCIONES 2022'!$J864</f>
        <v>-1337</v>
      </c>
      <c r="L864" s="21"/>
      <c r="M864" s="21"/>
      <c r="N864" s="21"/>
      <c r="O864" s="21"/>
    </row>
    <row r="865" ht="15.75" customHeight="1">
      <c r="A865" s="73" t="s">
        <v>7852</v>
      </c>
      <c r="B865" s="351">
        <v>863.0</v>
      </c>
      <c r="C865" s="130">
        <v>44869.0</v>
      </c>
      <c r="D865" s="73" t="s">
        <v>1467</v>
      </c>
      <c r="E865" s="130" t="s">
        <v>7906</v>
      </c>
      <c r="F865" s="73" t="s">
        <v>6388</v>
      </c>
      <c r="G865" s="169"/>
      <c r="H865" s="287"/>
      <c r="I865" s="285"/>
      <c r="J865" s="97">
        <f t="shared" si="1"/>
        <v>46206</v>
      </c>
      <c r="K865" s="73">
        <f>'RESOLUCIONES 2022'!$C865-'RESOLUCIONES 2022'!$J865</f>
        <v>-1337</v>
      </c>
      <c r="L865" s="21"/>
      <c r="M865" s="21"/>
      <c r="N865" s="21"/>
      <c r="O865" s="21"/>
    </row>
    <row r="866" ht="15.75" customHeight="1">
      <c r="A866" s="73" t="s">
        <v>7852</v>
      </c>
      <c r="B866" s="351">
        <v>864.0</v>
      </c>
      <c r="C866" s="130">
        <v>44872.0</v>
      </c>
      <c r="D866" s="73" t="s">
        <v>5527</v>
      </c>
      <c r="E866" s="130" t="s">
        <v>5528</v>
      </c>
      <c r="F866" s="73" t="s">
        <v>9366</v>
      </c>
      <c r="G866" s="169"/>
      <c r="H866" s="287"/>
      <c r="I866" s="285"/>
      <c r="J866" s="97">
        <f t="shared" si="1"/>
        <v>46206</v>
      </c>
      <c r="K866" s="73">
        <f>'RESOLUCIONES 2022'!$C866-'RESOLUCIONES 2022'!$J866</f>
        <v>-1334</v>
      </c>
      <c r="L866" s="21"/>
      <c r="M866" s="21"/>
      <c r="N866" s="21"/>
      <c r="O866" s="21"/>
    </row>
    <row r="867" ht="15.75" customHeight="1">
      <c r="A867" s="73" t="s">
        <v>7852</v>
      </c>
      <c r="B867" s="351">
        <v>865.0</v>
      </c>
      <c r="C867" s="130">
        <v>44872.0</v>
      </c>
      <c r="D867" s="73" t="s">
        <v>2902</v>
      </c>
      <c r="E867" s="130" t="s">
        <v>9617</v>
      </c>
      <c r="F867" s="73" t="s">
        <v>9366</v>
      </c>
      <c r="G867" s="169"/>
      <c r="H867" s="287"/>
      <c r="I867" s="285"/>
      <c r="J867" s="97">
        <f t="shared" si="1"/>
        <v>46206</v>
      </c>
      <c r="K867" s="73">
        <f>'RESOLUCIONES 2022'!$C867-'RESOLUCIONES 2022'!$J867</f>
        <v>-1334</v>
      </c>
      <c r="L867" s="21"/>
      <c r="M867" s="21"/>
      <c r="N867" s="21"/>
      <c r="O867" s="21"/>
    </row>
    <row r="868" ht="15.75" customHeight="1">
      <c r="A868" s="73" t="s">
        <v>7852</v>
      </c>
      <c r="B868" s="351">
        <v>866.0</v>
      </c>
      <c r="C868" s="130">
        <v>44872.0</v>
      </c>
      <c r="D868" s="73" t="s">
        <v>9845</v>
      </c>
      <c r="E868" s="130" t="s">
        <v>9732</v>
      </c>
      <c r="F868" s="73" t="s">
        <v>6597</v>
      </c>
      <c r="G868" s="169"/>
      <c r="H868" s="287"/>
      <c r="I868" s="285"/>
      <c r="J868" s="97">
        <f t="shared" si="1"/>
        <v>46206</v>
      </c>
      <c r="K868" s="73">
        <f>'RESOLUCIONES 2022'!$C868-'RESOLUCIONES 2022'!$J868</f>
        <v>-1334</v>
      </c>
      <c r="L868" s="21"/>
      <c r="M868" s="21"/>
      <c r="N868" s="21"/>
      <c r="O868" s="21"/>
    </row>
    <row r="869" ht="15.75" customHeight="1">
      <c r="A869" s="73" t="s">
        <v>7852</v>
      </c>
      <c r="B869" s="351">
        <v>867.0</v>
      </c>
      <c r="C869" s="130">
        <v>44872.0</v>
      </c>
      <c r="D869" s="73" t="s">
        <v>9127</v>
      </c>
      <c r="E869" s="130" t="s">
        <v>9128</v>
      </c>
      <c r="F869" s="73" t="s">
        <v>6388</v>
      </c>
      <c r="G869" s="169"/>
      <c r="H869" s="287"/>
      <c r="I869" s="285"/>
      <c r="J869" s="97">
        <f t="shared" si="1"/>
        <v>46206</v>
      </c>
      <c r="K869" s="73">
        <f>'RESOLUCIONES 2022'!$C869-'RESOLUCIONES 2022'!$J869</f>
        <v>-1334</v>
      </c>
      <c r="L869" s="21"/>
      <c r="M869" s="21"/>
      <c r="N869" s="21"/>
      <c r="O869" s="21"/>
    </row>
    <row r="870" ht="15.75" customHeight="1">
      <c r="A870" s="73" t="s">
        <v>7852</v>
      </c>
      <c r="B870" s="351">
        <v>868.0</v>
      </c>
      <c r="C870" s="130">
        <v>44874.0</v>
      </c>
      <c r="D870" s="73" t="s">
        <v>9847</v>
      </c>
      <c r="E870" s="130" t="s">
        <v>9521</v>
      </c>
      <c r="F870" s="73" t="s">
        <v>6597</v>
      </c>
      <c r="G870" s="169"/>
      <c r="H870" s="287"/>
      <c r="I870" s="285"/>
      <c r="J870" s="97">
        <f t="shared" si="1"/>
        <v>46206</v>
      </c>
      <c r="K870" s="73">
        <f>'RESOLUCIONES 2022'!$C870-'RESOLUCIONES 2022'!$J870</f>
        <v>-1332</v>
      </c>
      <c r="L870" s="21"/>
      <c r="M870" s="21"/>
      <c r="N870" s="21"/>
      <c r="O870" s="21"/>
    </row>
    <row r="871" ht="15.75" customHeight="1">
      <c r="A871" s="73" t="s">
        <v>7852</v>
      </c>
      <c r="B871" s="351">
        <v>869.0</v>
      </c>
      <c r="C871" s="130">
        <v>44874.0</v>
      </c>
      <c r="D871" s="73" t="s">
        <v>9637</v>
      </c>
      <c r="E871" s="130" t="s">
        <v>9854</v>
      </c>
      <c r="F871" s="73" t="s">
        <v>6597</v>
      </c>
      <c r="G871" s="169"/>
      <c r="H871" s="287"/>
      <c r="I871" s="285"/>
      <c r="J871" s="97">
        <f t="shared" si="1"/>
        <v>46206</v>
      </c>
      <c r="K871" s="73">
        <f>'RESOLUCIONES 2022'!$C871-'RESOLUCIONES 2022'!$J871</f>
        <v>-1332</v>
      </c>
      <c r="L871" s="21"/>
      <c r="M871" s="21"/>
      <c r="N871" s="21"/>
      <c r="O871" s="21"/>
    </row>
    <row r="872" ht="15.75" customHeight="1">
      <c r="A872" s="73" t="s">
        <v>7852</v>
      </c>
      <c r="B872" s="351">
        <v>870.0</v>
      </c>
      <c r="C872" s="130">
        <v>44874.0</v>
      </c>
      <c r="D872" s="73" t="s">
        <v>9143</v>
      </c>
      <c r="E872" s="130" t="s">
        <v>9846</v>
      </c>
      <c r="F872" s="73" t="s">
        <v>6597</v>
      </c>
      <c r="G872" s="169"/>
      <c r="H872" s="287"/>
      <c r="I872" s="285"/>
      <c r="J872" s="97">
        <f t="shared" si="1"/>
        <v>46206</v>
      </c>
      <c r="K872" s="73">
        <f>'RESOLUCIONES 2022'!$C872-'RESOLUCIONES 2022'!$J872</f>
        <v>-1332</v>
      </c>
      <c r="L872" s="21"/>
      <c r="M872" s="21"/>
      <c r="N872" s="21"/>
      <c r="O872" s="21"/>
    </row>
    <row r="873" ht="15.75" customHeight="1">
      <c r="A873" s="73" t="s">
        <v>7852</v>
      </c>
      <c r="B873" s="351">
        <v>871.0</v>
      </c>
      <c r="C873" s="130">
        <v>44874.0</v>
      </c>
      <c r="D873" s="73" t="s">
        <v>9855</v>
      </c>
      <c r="E873" s="130" t="s">
        <v>9856</v>
      </c>
      <c r="F873" s="73" t="s">
        <v>6597</v>
      </c>
      <c r="G873" s="169"/>
      <c r="H873" s="287"/>
      <c r="I873" s="285"/>
      <c r="J873" s="97">
        <f t="shared" si="1"/>
        <v>46206</v>
      </c>
      <c r="K873" s="73">
        <f>'RESOLUCIONES 2022'!$C873-'RESOLUCIONES 2022'!$J873</f>
        <v>-1332</v>
      </c>
      <c r="L873" s="21"/>
      <c r="M873" s="21"/>
      <c r="N873" s="21"/>
      <c r="O873" s="21"/>
    </row>
    <row r="874" ht="15.75" customHeight="1">
      <c r="A874" s="73" t="s">
        <v>7852</v>
      </c>
      <c r="B874" s="351">
        <v>872.0</v>
      </c>
      <c r="C874" s="130">
        <v>44874.0</v>
      </c>
      <c r="D874" s="73" t="s">
        <v>9116</v>
      </c>
      <c r="E874" s="130" t="s">
        <v>9117</v>
      </c>
      <c r="F874" s="73" t="s">
        <v>2923</v>
      </c>
      <c r="G874" s="169" t="s">
        <v>9321</v>
      </c>
      <c r="H874" s="287" t="s">
        <v>8661</v>
      </c>
      <c r="I874" s="285" t="s">
        <v>9848</v>
      </c>
      <c r="J874" s="97">
        <f t="shared" si="1"/>
        <v>46206</v>
      </c>
      <c r="K874" s="73">
        <f>'RESOLUCIONES 2022'!$C874-'RESOLUCIONES 2022'!$J874</f>
        <v>-1332</v>
      </c>
      <c r="L874" s="21"/>
      <c r="M874" s="21"/>
      <c r="N874" s="21"/>
      <c r="O874" s="21"/>
    </row>
    <row r="875" ht="15.75" customHeight="1">
      <c r="A875" s="73" t="s">
        <v>7852</v>
      </c>
      <c r="B875" s="351">
        <v>873.0</v>
      </c>
      <c r="C875" s="130">
        <v>44874.0</v>
      </c>
      <c r="D875" s="73" t="s">
        <v>3609</v>
      </c>
      <c r="E875" s="130" t="s">
        <v>9332</v>
      </c>
      <c r="F875" s="73" t="s">
        <v>2923</v>
      </c>
      <c r="G875" s="169" t="s">
        <v>14579</v>
      </c>
      <c r="H875" s="287" t="s">
        <v>9849</v>
      </c>
      <c r="I875" s="285" t="s">
        <v>9850</v>
      </c>
      <c r="J875" s="97">
        <f t="shared" si="1"/>
        <v>46206</v>
      </c>
      <c r="K875" s="73">
        <f>'RESOLUCIONES 2022'!$C875-'RESOLUCIONES 2022'!$J875</f>
        <v>-1332</v>
      </c>
      <c r="L875" s="21"/>
      <c r="M875" s="21"/>
      <c r="N875" s="21"/>
      <c r="O875" s="21"/>
    </row>
    <row r="876" ht="15.75" customHeight="1">
      <c r="A876" s="73" t="s">
        <v>7852</v>
      </c>
      <c r="B876" s="351">
        <v>874.0</v>
      </c>
      <c r="C876" s="130">
        <v>44874.0</v>
      </c>
      <c r="D876" s="73" t="s">
        <v>9852</v>
      </c>
      <c r="E876" s="130" t="s">
        <v>9418</v>
      </c>
      <c r="F876" s="73" t="s">
        <v>2923</v>
      </c>
      <c r="G876" s="169" t="s">
        <v>9853</v>
      </c>
      <c r="H876" s="287" t="s">
        <v>8686</v>
      </c>
      <c r="I876" s="285" t="s">
        <v>9775</v>
      </c>
      <c r="J876" s="97">
        <f t="shared" si="1"/>
        <v>46206</v>
      </c>
      <c r="K876" s="73">
        <f>'RESOLUCIONES 2022'!$C876-'RESOLUCIONES 2022'!$J876</f>
        <v>-1332</v>
      </c>
      <c r="L876" s="21"/>
      <c r="M876" s="21"/>
      <c r="N876" s="21"/>
      <c r="O876" s="21"/>
    </row>
    <row r="877" ht="15.75" customHeight="1">
      <c r="A877" s="73" t="s">
        <v>7852</v>
      </c>
      <c r="B877" s="351">
        <v>875.0</v>
      </c>
      <c r="C877" s="130">
        <v>44874.0</v>
      </c>
      <c r="D877" s="73" t="s">
        <v>9270</v>
      </c>
      <c r="E877" s="130" t="s">
        <v>9420</v>
      </c>
      <c r="F877" s="73" t="s">
        <v>2923</v>
      </c>
      <c r="G877" s="169" t="s">
        <v>2545</v>
      </c>
      <c r="H877" s="287" t="s">
        <v>1362</v>
      </c>
      <c r="I877" s="285" t="s">
        <v>9857</v>
      </c>
      <c r="J877" s="97">
        <f t="shared" si="1"/>
        <v>46206</v>
      </c>
      <c r="K877" s="73">
        <f>'RESOLUCIONES 2022'!$C877-'RESOLUCIONES 2022'!$J877</f>
        <v>-1332</v>
      </c>
      <c r="L877" s="21"/>
      <c r="M877" s="21"/>
      <c r="N877" s="21"/>
      <c r="O877" s="21"/>
    </row>
    <row r="878" ht="15.75" customHeight="1">
      <c r="A878" s="73" t="s">
        <v>7852</v>
      </c>
      <c r="B878" s="351">
        <v>876.0</v>
      </c>
      <c r="C878" s="130">
        <v>44874.0</v>
      </c>
      <c r="D878" s="73" t="s">
        <v>9859</v>
      </c>
      <c r="E878" s="130" t="s">
        <v>7383</v>
      </c>
      <c r="F878" s="73" t="s">
        <v>2923</v>
      </c>
      <c r="G878" s="169" t="s">
        <v>1475</v>
      </c>
      <c r="H878" s="287" t="s">
        <v>2533</v>
      </c>
      <c r="I878" s="285" t="s">
        <v>9860</v>
      </c>
      <c r="J878" s="97">
        <f t="shared" si="1"/>
        <v>46206</v>
      </c>
      <c r="K878" s="73">
        <f>'RESOLUCIONES 2022'!$C878-'RESOLUCIONES 2022'!$J878</f>
        <v>-1332</v>
      </c>
      <c r="L878" s="21"/>
      <c r="M878" s="21"/>
      <c r="N878" s="21"/>
      <c r="O878" s="21"/>
    </row>
    <row r="879" ht="15.75" customHeight="1">
      <c r="A879" s="73" t="s">
        <v>7852</v>
      </c>
      <c r="B879" s="351">
        <v>877.0</v>
      </c>
      <c r="C879" s="130">
        <v>44876.0</v>
      </c>
      <c r="D879" s="73" t="s">
        <v>1376</v>
      </c>
      <c r="E879" s="130" t="s">
        <v>9616</v>
      </c>
      <c r="F879" s="73" t="s">
        <v>2253</v>
      </c>
      <c r="G879" s="169" t="s">
        <v>9865</v>
      </c>
      <c r="H879" s="287"/>
      <c r="I879" s="285"/>
      <c r="J879" s="97">
        <f t="shared" si="1"/>
        <v>46206</v>
      </c>
      <c r="K879" s="73">
        <f>'RESOLUCIONES 2022'!$C879-'RESOLUCIONES 2022'!$J879</f>
        <v>-1330</v>
      </c>
      <c r="L879" s="21"/>
      <c r="M879" s="21"/>
      <c r="N879" s="21"/>
      <c r="O879" s="21"/>
    </row>
    <row r="880" ht="15.75" customHeight="1">
      <c r="A880" s="73" t="s">
        <v>7852</v>
      </c>
      <c r="B880" s="351">
        <v>878.0</v>
      </c>
      <c r="C880" s="130">
        <v>44876.0</v>
      </c>
      <c r="D880" s="73" t="s">
        <v>3105</v>
      </c>
      <c r="E880" s="130" t="s">
        <v>9298</v>
      </c>
      <c r="F880" s="73" t="s">
        <v>2253</v>
      </c>
      <c r="G880" s="169" t="s">
        <v>9317</v>
      </c>
      <c r="H880" s="287"/>
      <c r="I880" s="285"/>
      <c r="J880" s="97">
        <f t="shared" si="1"/>
        <v>46206</v>
      </c>
      <c r="K880" s="73">
        <f>'RESOLUCIONES 2022'!$C880-'RESOLUCIONES 2022'!$J880</f>
        <v>-1330</v>
      </c>
      <c r="L880" s="21"/>
      <c r="M880" s="21"/>
      <c r="N880" s="21"/>
      <c r="O880" s="21"/>
    </row>
    <row r="881" ht="15.75" customHeight="1">
      <c r="A881" s="73" t="s">
        <v>7852</v>
      </c>
      <c r="B881" s="351">
        <v>879.0</v>
      </c>
      <c r="C881" s="130">
        <v>44876.0</v>
      </c>
      <c r="D881" s="73" t="s">
        <v>3707</v>
      </c>
      <c r="E881" s="130" t="s">
        <v>8740</v>
      </c>
      <c r="F881" s="73" t="s">
        <v>9862</v>
      </c>
      <c r="G881" s="169"/>
      <c r="H881" s="287"/>
      <c r="I881" s="285"/>
      <c r="J881" s="97">
        <f t="shared" si="1"/>
        <v>46206</v>
      </c>
      <c r="K881" s="73">
        <f>'RESOLUCIONES 2022'!$C881-'RESOLUCIONES 2022'!$J881</f>
        <v>-1330</v>
      </c>
      <c r="L881" s="21"/>
      <c r="M881" s="21"/>
      <c r="N881" s="21"/>
      <c r="O881" s="21"/>
    </row>
    <row r="882" ht="15.75" customHeight="1">
      <c r="A882" s="73" t="s">
        <v>7852</v>
      </c>
      <c r="B882" s="351">
        <v>880.0</v>
      </c>
      <c r="C882" s="130">
        <v>44876.0</v>
      </c>
      <c r="D882" s="73" t="s">
        <v>7438</v>
      </c>
      <c r="E882" s="130" t="s">
        <v>9866</v>
      </c>
      <c r="F882" s="73" t="s">
        <v>131</v>
      </c>
      <c r="G882" s="169"/>
      <c r="H882" s="287"/>
      <c r="I882" s="285"/>
      <c r="J882" s="97">
        <f t="shared" si="1"/>
        <v>46206</v>
      </c>
      <c r="K882" s="73">
        <f>'RESOLUCIONES 2022'!$C882-'RESOLUCIONES 2022'!$J882</f>
        <v>-1330</v>
      </c>
      <c r="L882" s="21"/>
      <c r="M882" s="21"/>
      <c r="N882" s="21"/>
      <c r="O882" s="21"/>
    </row>
    <row r="883" ht="15.75" customHeight="1">
      <c r="A883" s="73" t="s">
        <v>7852</v>
      </c>
      <c r="B883" s="351">
        <v>881.0</v>
      </c>
      <c r="C883" s="130">
        <v>44876.0</v>
      </c>
      <c r="D883" s="73" t="s">
        <v>9431</v>
      </c>
      <c r="E883" s="130" t="s">
        <v>9502</v>
      </c>
      <c r="F883" s="73" t="s">
        <v>131</v>
      </c>
      <c r="G883" s="169"/>
      <c r="H883" s="287"/>
      <c r="I883" s="285"/>
      <c r="J883" s="97">
        <f t="shared" si="1"/>
        <v>46206</v>
      </c>
      <c r="K883" s="73">
        <f>'RESOLUCIONES 2022'!$C883-'RESOLUCIONES 2022'!$J883</f>
        <v>-1330</v>
      </c>
      <c r="L883" s="21"/>
      <c r="M883" s="21"/>
      <c r="N883" s="21"/>
      <c r="O883" s="21"/>
    </row>
    <row r="884" ht="15.75" customHeight="1">
      <c r="A884" s="73" t="s">
        <v>7852</v>
      </c>
      <c r="B884" s="351">
        <v>882.0</v>
      </c>
      <c r="C884" s="130">
        <v>44876.0</v>
      </c>
      <c r="D884" s="73" t="s">
        <v>1467</v>
      </c>
      <c r="E884" s="130" t="s">
        <v>7906</v>
      </c>
      <c r="F884" s="73" t="s">
        <v>131</v>
      </c>
      <c r="G884" s="169"/>
      <c r="H884" s="287"/>
      <c r="I884" s="285"/>
      <c r="J884" s="97">
        <f t="shared" si="1"/>
        <v>46206</v>
      </c>
      <c r="K884" s="73">
        <f>'RESOLUCIONES 2022'!$C884-'RESOLUCIONES 2022'!$J884</f>
        <v>-1330</v>
      </c>
      <c r="L884" s="21"/>
      <c r="M884" s="21"/>
      <c r="N884" s="21"/>
      <c r="O884" s="21"/>
    </row>
    <row r="885" ht="15.75" customHeight="1">
      <c r="A885" s="73" t="s">
        <v>7852</v>
      </c>
      <c r="B885" s="351">
        <v>883.0</v>
      </c>
      <c r="C885" s="130">
        <v>44876.0</v>
      </c>
      <c r="D885" s="73" t="s">
        <v>4265</v>
      </c>
      <c r="E885" s="130" t="s">
        <v>4266</v>
      </c>
      <c r="F885" s="73" t="s">
        <v>131</v>
      </c>
      <c r="G885" s="169"/>
      <c r="H885" s="287"/>
      <c r="I885" s="285"/>
      <c r="J885" s="97">
        <f t="shared" si="1"/>
        <v>46206</v>
      </c>
      <c r="K885" s="73">
        <f>'RESOLUCIONES 2022'!$C885-'RESOLUCIONES 2022'!$J885</f>
        <v>-1330</v>
      </c>
      <c r="L885" s="21"/>
      <c r="M885" s="21"/>
      <c r="N885" s="21"/>
      <c r="O885" s="21"/>
    </row>
    <row r="886" ht="15.75" customHeight="1">
      <c r="A886" s="73" t="s">
        <v>7852</v>
      </c>
      <c r="B886" s="351">
        <v>884.0</v>
      </c>
      <c r="C886" s="130">
        <v>44876.0</v>
      </c>
      <c r="D886" s="73" t="s">
        <v>8451</v>
      </c>
      <c r="E886" s="130" t="s">
        <v>8452</v>
      </c>
      <c r="F886" s="73" t="s">
        <v>6388</v>
      </c>
      <c r="G886" s="169"/>
      <c r="H886" s="287"/>
      <c r="I886" s="285"/>
      <c r="J886" s="97">
        <f t="shared" si="1"/>
        <v>46206</v>
      </c>
      <c r="K886" s="73">
        <f>'RESOLUCIONES 2022'!$C886-'RESOLUCIONES 2022'!$J886</f>
        <v>-1330</v>
      </c>
      <c r="L886" s="21"/>
      <c r="M886" s="21"/>
      <c r="N886" s="21"/>
      <c r="O886" s="21"/>
    </row>
    <row r="887" ht="15.75" customHeight="1">
      <c r="A887" s="73" t="s">
        <v>7852</v>
      </c>
      <c r="B887" s="351">
        <v>885.0</v>
      </c>
      <c r="C887" s="130">
        <v>44876.0</v>
      </c>
      <c r="D887" s="73" t="s">
        <v>9567</v>
      </c>
      <c r="E887" s="130" t="s">
        <v>7994</v>
      </c>
      <c r="F887" s="73" t="s">
        <v>9864</v>
      </c>
      <c r="G887" s="169"/>
      <c r="H887" s="287"/>
      <c r="I887" s="285"/>
      <c r="J887" s="97">
        <f t="shared" si="1"/>
        <v>46206</v>
      </c>
      <c r="K887" s="73">
        <f>'RESOLUCIONES 2022'!$C887-'RESOLUCIONES 2022'!$J887</f>
        <v>-1330</v>
      </c>
      <c r="L887" s="21"/>
      <c r="M887" s="21"/>
      <c r="N887" s="21"/>
      <c r="O887" s="21"/>
    </row>
    <row r="888" ht="15.75" customHeight="1">
      <c r="A888" s="73" t="s">
        <v>7852</v>
      </c>
      <c r="B888" s="351">
        <v>886.0</v>
      </c>
      <c r="C888" s="130">
        <v>44876.0</v>
      </c>
      <c r="D888" s="73" t="s">
        <v>8011</v>
      </c>
      <c r="E888" s="130" t="s">
        <v>8012</v>
      </c>
      <c r="F888" s="73" t="s">
        <v>1593</v>
      </c>
      <c r="G888" s="300" t="s">
        <v>9680</v>
      </c>
      <c r="H888" s="287"/>
      <c r="I888" s="285"/>
      <c r="J888" s="97">
        <f t="shared" si="1"/>
        <v>46206</v>
      </c>
      <c r="K888" s="73">
        <f>'RESOLUCIONES 2022'!$C888-'RESOLUCIONES 2022'!$J888</f>
        <v>-1330</v>
      </c>
      <c r="L888" s="21"/>
      <c r="M888" s="21"/>
      <c r="N888" s="21"/>
      <c r="O888" s="21"/>
    </row>
    <row r="889" ht="15.75" customHeight="1">
      <c r="A889" s="73" t="s">
        <v>7852</v>
      </c>
      <c r="B889" s="351">
        <v>887.0</v>
      </c>
      <c r="C889" s="130">
        <v>44876.0</v>
      </c>
      <c r="D889" s="73" t="s">
        <v>4857</v>
      </c>
      <c r="E889" s="130" t="s">
        <v>9863</v>
      </c>
      <c r="F889" s="73" t="s">
        <v>1593</v>
      </c>
      <c r="G889" s="300" t="s">
        <v>9680</v>
      </c>
      <c r="H889" s="287"/>
      <c r="I889" s="285"/>
      <c r="J889" s="97">
        <f t="shared" si="1"/>
        <v>46206</v>
      </c>
      <c r="K889" s="73">
        <f>'RESOLUCIONES 2022'!$C889-'RESOLUCIONES 2022'!$J889</f>
        <v>-1330</v>
      </c>
      <c r="L889" s="21"/>
      <c r="M889" s="21"/>
      <c r="N889" s="21"/>
      <c r="O889" s="21"/>
    </row>
    <row r="890" ht="15.75" customHeight="1">
      <c r="A890" s="73" t="s">
        <v>7852</v>
      </c>
      <c r="B890" s="351">
        <v>888.0</v>
      </c>
      <c r="C890" s="130">
        <v>44876.0</v>
      </c>
      <c r="D890" s="73" t="s">
        <v>8920</v>
      </c>
      <c r="E890" s="130" t="s">
        <v>8732</v>
      </c>
      <c r="F890" s="73" t="s">
        <v>1593</v>
      </c>
      <c r="G890" s="300" t="s">
        <v>9680</v>
      </c>
      <c r="H890" s="287"/>
      <c r="I890" s="285"/>
      <c r="J890" s="97">
        <f t="shared" si="1"/>
        <v>46206</v>
      </c>
      <c r="K890" s="73">
        <f>'RESOLUCIONES 2022'!$C890-'RESOLUCIONES 2022'!$J890</f>
        <v>-1330</v>
      </c>
      <c r="L890" s="21"/>
      <c r="M890" s="21"/>
      <c r="N890" s="21"/>
      <c r="O890" s="21"/>
    </row>
    <row r="891" ht="15.75" customHeight="1">
      <c r="A891" s="73" t="s">
        <v>7852</v>
      </c>
      <c r="B891" s="351">
        <v>889.0</v>
      </c>
      <c r="C891" s="130">
        <v>44879.0</v>
      </c>
      <c r="D891" s="148" t="s">
        <v>3066</v>
      </c>
      <c r="E891" s="206" t="s">
        <v>8830</v>
      </c>
      <c r="F891" s="73" t="s">
        <v>1593</v>
      </c>
      <c r="G891" s="260" t="s">
        <v>9867</v>
      </c>
      <c r="H891" s="287" t="s">
        <v>9868</v>
      </c>
      <c r="I891" s="285"/>
      <c r="J891" s="97">
        <f t="shared" si="1"/>
        <v>46206</v>
      </c>
      <c r="K891" s="73">
        <f>'RESOLUCIONES 2022'!$C891-'RESOLUCIONES 2022'!$J891</f>
        <v>-1327</v>
      </c>
      <c r="L891" s="21"/>
      <c r="M891" s="21"/>
      <c r="N891" s="21"/>
      <c r="O891" s="21"/>
    </row>
    <row r="892" ht="15.75" customHeight="1">
      <c r="A892" s="73" t="s">
        <v>7852</v>
      </c>
      <c r="B892" s="351">
        <v>890.0</v>
      </c>
      <c r="C892" s="130">
        <v>44879.0</v>
      </c>
      <c r="D892" s="73" t="s">
        <v>8072</v>
      </c>
      <c r="E892" s="130" t="s">
        <v>8073</v>
      </c>
      <c r="F892" s="73" t="s">
        <v>1593</v>
      </c>
      <c r="G892" s="300" t="s">
        <v>9680</v>
      </c>
      <c r="H892" s="287"/>
      <c r="I892" s="285"/>
      <c r="J892" s="97">
        <f t="shared" si="1"/>
        <v>46206</v>
      </c>
      <c r="K892" s="73">
        <f>'RESOLUCIONES 2022'!$C892-'RESOLUCIONES 2022'!$J892</f>
        <v>-1327</v>
      </c>
      <c r="L892" s="21"/>
      <c r="M892" s="21"/>
      <c r="N892" s="21"/>
      <c r="O892" s="21"/>
    </row>
    <row r="893" ht="15.75" customHeight="1">
      <c r="A893" s="73" t="s">
        <v>7852</v>
      </c>
      <c r="B893" s="351">
        <v>891.0</v>
      </c>
      <c r="C893" s="130">
        <v>44879.0</v>
      </c>
      <c r="D893" s="73" t="s">
        <v>4620</v>
      </c>
      <c r="E893" s="130" t="s">
        <v>8714</v>
      </c>
      <c r="F893" s="73" t="s">
        <v>6388</v>
      </c>
      <c r="G893" s="169"/>
      <c r="H893" s="287"/>
      <c r="I893" s="285"/>
      <c r="J893" s="97">
        <f t="shared" si="1"/>
        <v>46206</v>
      </c>
      <c r="K893" s="73">
        <f>'RESOLUCIONES 2022'!$C893-'RESOLUCIONES 2022'!$J893</f>
        <v>-1327</v>
      </c>
      <c r="L893" s="21"/>
      <c r="M893" s="21"/>
      <c r="N893" s="21"/>
      <c r="O893" s="21"/>
    </row>
    <row r="894" ht="15.75" customHeight="1">
      <c r="A894" s="73" t="s">
        <v>7852</v>
      </c>
      <c r="B894" s="351">
        <v>892.0</v>
      </c>
      <c r="C894" s="130">
        <v>44881.0</v>
      </c>
      <c r="D894" s="73" t="s">
        <v>9872</v>
      </c>
      <c r="E894" s="130" t="s">
        <v>9873</v>
      </c>
      <c r="F894" s="73" t="s">
        <v>18</v>
      </c>
      <c r="G894" s="169" t="s">
        <v>9874</v>
      </c>
      <c r="H894" s="287"/>
      <c r="I894" s="285"/>
      <c r="J894" s="97">
        <f t="shared" si="1"/>
        <v>46206</v>
      </c>
      <c r="K894" s="73">
        <f>'RESOLUCIONES 2022'!$C894-'RESOLUCIONES 2022'!$J894</f>
        <v>-1325</v>
      </c>
      <c r="L894" s="21"/>
      <c r="M894" s="21"/>
      <c r="N894" s="21"/>
      <c r="O894" s="21"/>
    </row>
    <row r="895" ht="15.75" customHeight="1">
      <c r="A895" s="73" t="s">
        <v>7852</v>
      </c>
      <c r="B895" s="351">
        <v>893.0</v>
      </c>
      <c r="C895" s="130">
        <v>44881.0</v>
      </c>
      <c r="D895" s="73" t="s">
        <v>2609</v>
      </c>
      <c r="E895" s="130" t="s">
        <v>9875</v>
      </c>
      <c r="F895" s="73" t="s">
        <v>18</v>
      </c>
      <c r="G895" s="169" t="s">
        <v>9876</v>
      </c>
      <c r="H895" s="287"/>
      <c r="I895" s="285"/>
      <c r="J895" s="97">
        <f t="shared" si="1"/>
        <v>46206</v>
      </c>
      <c r="K895" s="73">
        <f>'RESOLUCIONES 2022'!$C895-'RESOLUCIONES 2022'!$J895</f>
        <v>-1325</v>
      </c>
      <c r="L895" s="21"/>
      <c r="M895" s="21"/>
      <c r="N895" s="21"/>
      <c r="O895" s="21"/>
    </row>
    <row r="896" ht="15.75" customHeight="1">
      <c r="A896" s="73" t="s">
        <v>7852</v>
      </c>
      <c r="B896" s="351">
        <v>894.0</v>
      </c>
      <c r="C896" s="130">
        <v>44881.0</v>
      </c>
      <c r="D896" s="73" t="s">
        <v>9761</v>
      </c>
      <c r="E896" s="130" t="s">
        <v>9879</v>
      </c>
      <c r="F896" s="73" t="s">
        <v>18</v>
      </c>
      <c r="G896" s="169" t="s">
        <v>5110</v>
      </c>
      <c r="H896" s="287"/>
      <c r="I896" s="285"/>
      <c r="J896" s="97">
        <f t="shared" si="1"/>
        <v>46206</v>
      </c>
      <c r="K896" s="73">
        <f>'RESOLUCIONES 2022'!$C896-'RESOLUCIONES 2022'!$J896</f>
        <v>-1325</v>
      </c>
      <c r="L896" s="21"/>
      <c r="M896" s="21"/>
      <c r="N896" s="21"/>
      <c r="O896" s="21"/>
    </row>
    <row r="897" ht="15.75" customHeight="1">
      <c r="A897" s="73" t="s">
        <v>7852</v>
      </c>
      <c r="B897" s="351">
        <v>895.0</v>
      </c>
      <c r="C897" s="130">
        <v>44881.0</v>
      </c>
      <c r="D897" s="73" t="s">
        <v>9869</v>
      </c>
      <c r="E897" s="130" t="s">
        <v>2614</v>
      </c>
      <c r="F897" s="73" t="s">
        <v>131</v>
      </c>
      <c r="G897" s="169"/>
      <c r="H897" s="287"/>
      <c r="I897" s="285"/>
      <c r="J897" s="97">
        <f t="shared" si="1"/>
        <v>46206</v>
      </c>
      <c r="K897" s="73">
        <f>'RESOLUCIONES 2022'!$C897-'RESOLUCIONES 2022'!$J897</f>
        <v>-1325</v>
      </c>
      <c r="L897" s="21"/>
      <c r="M897" s="21"/>
      <c r="N897" s="21"/>
      <c r="O897" s="21"/>
    </row>
    <row r="898" ht="15.75" customHeight="1">
      <c r="A898" s="73" t="s">
        <v>7852</v>
      </c>
      <c r="B898" s="351">
        <v>896.0</v>
      </c>
      <c r="C898" s="130">
        <v>44881.0</v>
      </c>
      <c r="D898" s="73" t="s">
        <v>9190</v>
      </c>
      <c r="E898" s="130" t="s">
        <v>9342</v>
      </c>
      <c r="F898" s="73" t="s">
        <v>2923</v>
      </c>
      <c r="G898" s="169" t="s">
        <v>9870</v>
      </c>
      <c r="H898" s="287" t="s">
        <v>9849</v>
      </c>
      <c r="I898" s="285" t="s">
        <v>9871</v>
      </c>
      <c r="J898" s="97">
        <f t="shared" si="1"/>
        <v>46206</v>
      </c>
      <c r="K898" s="73">
        <f>'RESOLUCIONES 2022'!$C898-'RESOLUCIONES 2022'!$J898</f>
        <v>-1325</v>
      </c>
      <c r="L898" s="21"/>
      <c r="M898" s="21"/>
      <c r="N898" s="21"/>
      <c r="O898" s="21"/>
    </row>
    <row r="899" ht="15.75" customHeight="1">
      <c r="A899" s="73" t="s">
        <v>7852</v>
      </c>
      <c r="B899" s="351">
        <v>897.0</v>
      </c>
      <c r="C899" s="130">
        <v>44881.0</v>
      </c>
      <c r="D899" s="73" t="s">
        <v>9759</v>
      </c>
      <c r="E899" s="130" t="s">
        <v>9877</v>
      </c>
      <c r="F899" s="73" t="s">
        <v>9878</v>
      </c>
      <c r="G899" s="169"/>
      <c r="H899" s="287"/>
      <c r="I899" s="285"/>
      <c r="J899" s="97">
        <f t="shared" si="1"/>
        <v>46206</v>
      </c>
      <c r="K899" s="73">
        <f>'RESOLUCIONES 2022'!$C899-'RESOLUCIONES 2022'!$J899</f>
        <v>-1325</v>
      </c>
      <c r="L899" s="21"/>
      <c r="M899" s="21"/>
      <c r="N899" s="21"/>
      <c r="O899" s="21"/>
    </row>
    <row r="900" ht="15.75" customHeight="1">
      <c r="A900" s="73" t="s">
        <v>7852</v>
      </c>
      <c r="B900" s="351">
        <v>898.0</v>
      </c>
      <c r="C900" s="130">
        <v>44882.0</v>
      </c>
      <c r="D900" s="73" t="s">
        <v>9880</v>
      </c>
      <c r="E900" s="130" t="s">
        <v>9301</v>
      </c>
      <c r="F900" s="73" t="s">
        <v>9881</v>
      </c>
      <c r="G900" s="169"/>
      <c r="H900" s="287"/>
      <c r="I900" s="285"/>
      <c r="J900" s="97">
        <f t="shared" si="1"/>
        <v>46206</v>
      </c>
      <c r="K900" s="73">
        <f>'RESOLUCIONES 2022'!$C900-'RESOLUCIONES 2022'!$J900</f>
        <v>-1324</v>
      </c>
      <c r="L900" s="21"/>
      <c r="M900" s="21"/>
      <c r="N900" s="21"/>
      <c r="O900" s="21"/>
    </row>
    <row r="901" ht="15.75" customHeight="1">
      <c r="A901" s="73" t="s">
        <v>7852</v>
      </c>
      <c r="B901" s="351">
        <v>899.0</v>
      </c>
      <c r="C901" s="130">
        <v>44882.0</v>
      </c>
      <c r="D901" s="73" t="s">
        <v>8184</v>
      </c>
      <c r="E901" s="130" t="s">
        <v>8185</v>
      </c>
      <c r="F901" s="73" t="s">
        <v>2253</v>
      </c>
      <c r="G901" s="169" t="s">
        <v>9675</v>
      </c>
      <c r="H901" s="287"/>
      <c r="I901" s="285"/>
      <c r="J901" s="97">
        <f t="shared" si="1"/>
        <v>46206</v>
      </c>
      <c r="K901" s="73">
        <f>'RESOLUCIONES 2022'!$C901-'RESOLUCIONES 2022'!$J901</f>
        <v>-1324</v>
      </c>
      <c r="L901" s="21"/>
      <c r="M901" s="21"/>
      <c r="N901" s="21"/>
      <c r="O901" s="21"/>
    </row>
    <row r="902" ht="15.75" customHeight="1">
      <c r="A902" s="73" t="s">
        <v>7852</v>
      </c>
      <c r="B902" s="351">
        <v>900.0</v>
      </c>
      <c r="C902" s="130">
        <v>44882.0</v>
      </c>
      <c r="D902" s="73" t="s">
        <v>4177</v>
      </c>
      <c r="E902" s="130" t="s">
        <v>9025</v>
      </c>
      <c r="F902" s="73" t="s">
        <v>1593</v>
      </c>
      <c r="G902" s="300" t="s">
        <v>9680</v>
      </c>
      <c r="H902" s="287"/>
      <c r="I902" s="285"/>
      <c r="J902" s="97">
        <f t="shared" si="1"/>
        <v>46206</v>
      </c>
      <c r="K902" s="73">
        <f>'RESOLUCIONES 2022'!$C902-'RESOLUCIONES 2022'!$J902</f>
        <v>-1324</v>
      </c>
      <c r="L902" s="21"/>
      <c r="M902" s="21"/>
      <c r="N902" s="21"/>
      <c r="O902" s="21"/>
    </row>
    <row r="903" ht="15.75" customHeight="1">
      <c r="A903" s="73" t="s">
        <v>7852</v>
      </c>
      <c r="B903" s="351">
        <v>901.0</v>
      </c>
      <c r="C903" s="130">
        <v>44882.0</v>
      </c>
      <c r="D903" s="73" t="s">
        <v>9270</v>
      </c>
      <c r="E903" s="130" t="s">
        <v>9420</v>
      </c>
      <c r="F903" s="73" t="s">
        <v>6388</v>
      </c>
      <c r="G903" s="169"/>
      <c r="H903" s="287"/>
      <c r="I903" s="285"/>
      <c r="J903" s="97">
        <f t="shared" si="1"/>
        <v>46206</v>
      </c>
      <c r="K903" s="73">
        <f>'RESOLUCIONES 2022'!$C903-'RESOLUCIONES 2022'!$J903</f>
        <v>-1324</v>
      </c>
      <c r="L903" s="21"/>
      <c r="M903" s="21"/>
      <c r="N903" s="21"/>
      <c r="O903" s="21"/>
    </row>
    <row r="904" ht="15.75" customHeight="1">
      <c r="A904" s="73" t="s">
        <v>7852</v>
      </c>
      <c r="B904" s="351">
        <v>902.0</v>
      </c>
      <c r="C904" s="130">
        <v>44882.0</v>
      </c>
      <c r="D904" s="73" t="s">
        <v>8347</v>
      </c>
      <c r="E904" s="130" t="s">
        <v>8348</v>
      </c>
      <c r="F904" s="73" t="s">
        <v>6388</v>
      </c>
      <c r="G904" s="169"/>
      <c r="H904" s="287"/>
      <c r="I904" s="285"/>
      <c r="J904" s="97">
        <f t="shared" si="1"/>
        <v>46206</v>
      </c>
      <c r="K904" s="73">
        <f>'RESOLUCIONES 2022'!$C904-'RESOLUCIONES 2022'!$J904</f>
        <v>-1324</v>
      </c>
      <c r="L904" s="21"/>
      <c r="M904" s="21"/>
      <c r="N904" s="21"/>
      <c r="O904" s="21"/>
    </row>
    <row r="905" ht="15.75" customHeight="1">
      <c r="A905" s="73" t="s">
        <v>7852</v>
      </c>
      <c r="B905" s="351">
        <v>903.0</v>
      </c>
      <c r="C905" s="130">
        <v>44882.0</v>
      </c>
      <c r="D905" s="73" t="s">
        <v>8445</v>
      </c>
      <c r="E905" s="130" t="s">
        <v>9882</v>
      </c>
      <c r="F905" s="73" t="s">
        <v>6388</v>
      </c>
      <c r="G905" s="169"/>
      <c r="H905" s="287"/>
      <c r="I905" s="285"/>
      <c r="J905" s="97">
        <f t="shared" si="1"/>
        <v>46206</v>
      </c>
      <c r="K905" s="73">
        <f>'RESOLUCIONES 2022'!$C905-'RESOLUCIONES 2022'!$J905</f>
        <v>-1324</v>
      </c>
      <c r="L905" s="21"/>
      <c r="M905" s="21"/>
      <c r="N905" s="21"/>
      <c r="O905" s="21"/>
    </row>
    <row r="906" ht="15.75" customHeight="1">
      <c r="A906" s="73" t="s">
        <v>7852</v>
      </c>
      <c r="B906" s="351">
        <v>904.0</v>
      </c>
      <c r="C906" s="130">
        <v>44882.0</v>
      </c>
      <c r="D906" s="73" t="s">
        <v>6748</v>
      </c>
      <c r="E906" s="130" t="s">
        <v>8975</v>
      </c>
      <c r="F906" s="73" t="s">
        <v>6388</v>
      </c>
      <c r="G906" s="169"/>
      <c r="H906" s="287"/>
      <c r="I906" s="285"/>
      <c r="J906" s="97">
        <f t="shared" si="1"/>
        <v>46206</v>
      </c>
      <c r="K906" s="73">
        <f>'RESOLUCIONES 2022'!$C906-'RESOLUCIONES 2022'!$J906</f>
        <v>-1324</v>
      </c>
      <c r="L906" s="21"/>
      <c r="M906" s="21"/>
      <c r="N906" s="21"/>
      <c r="O906" s="21"/>
    </row>
    <row r="907" ht="15.75" customHeight="1">
      <c r="A907" s="73" t="s">
        <v>7852</v>
      </c>
      <c r="B907" s="351">
        <v>905.0</v>
      </c>
      <c r="C907" s="130">
        <v>44883.0</v>
      </c>
      <c r="D907" s="73" t="s">
        <v>14580</v>
      </c>
      <c r="E907" s="130" t="s">
        <v>9591</v>
      </c>
      <c r="F907" s="73" t="s">
        <v>2751</v>
      </c>
      <c r="G907" s="169"/>
      <c r="H907" s="287"/>
      <c r="I907" s="285"/>
      <c r="J907" s="97">
        <f t="shared" si="1"/>
        <v>46206</v>
      </c>
      <c r="K907" s="73">
        <f>'RESOLUCIONES 2022'!$C907-'RESOLUCIONES 2022'!$J907</f>
        <v>-1323</v>
      </c>
      <c r="L907" s="21"/>
      <c r="M907" s="21"/>
      <c r="N907" s="21"/>
      <c r="O907" s="21"/>
    </row>
    <row r="908" ht="15.75" customHeight="1">
      <c r="A908" s="73" t="s">
        <v>7852</v>
      </c>
      <c r="B908" s="351">
        <v>906.0</v>
      </c>
      <c r="C908" s="130">
        <v>44883.0</v>
      </c>
      <c r="D908" s="73" t="s">
        <v>9885</v>
      </c>
      <c r="E908" s="130" t="s">
        <v>9886</v>
      </c>
      <c r="F908" s="73" t="s">
        <v>2751</v>
      </c>
      <c r="G908" s="169"/>
      <c r="H908" s="287"/>
      <c r="I908" s="285"/>
      <c r="J908" s="97">
        <f t="shared" si="1"/>
        <v>46206</v>
      </c>
      <c r="K908" s="73">
        <f>'RESOLUCIONES 2022'!$C908-'RESOLUCIONES 2022'!$J908</f>
        <v>-1323</v>
      </c>
      <c r="L908" s="21"/>
      <c r="M908" s="21"/>
      <c r="N908" s="21"/>
      <c r="O908" s="21"/>
    </row>
    <row r="909" ht="15.75" customHeight="1">
      <c r="A909" s="73" t="s">
        <v>7852</v>
      </c>
      <c r="B909" s="351">
        <v>907.0</v>
      </c>
      <c r="C909" s="130">
        <v>44883.0</v>
      </c>
      <c r="D909" s="73" t="s">
        <v>9888</v>
      </c>
      <c r="E909" s="130" t="s">
        <v>9889</v>
      </c>
      <c r="F909" s="73" t="s">
        <v>2751</v>
      </c>
      <c r="G909" s="169"/>
      <c r="H909" s="287"/>
      <c r="I909" s="285"/>
      <c r="J909" s="97">
        <f t="shared" si="1"/>
        <v>46206</v>
      </c>
      <c r="K909" s="73">
        <f>'RESOLUCIONES 2022'!$C909-'RESOLUCIONES 2022'!$J909</f>
        <v>-1323</v>
      </c>
      <c r="L909" s="21"/>
      <c r="M909" s="21"/>
      <c r="N909" s="21"/>
      <c r="O909" s="21"/>
    </row>
    <row r="910" ht="15.75" customHeight="1">
      <c r="A910" s="73" t="s">
        <v>7852</v>
      </c>
      <c r="B910" s="351">
        <v>908.0</v>
      </c>
      <c r="C910" s="130">
        <v>44883.0</v>
      </c>
      <c r="D910" s="73" t="s">
        <v>5608</v>
      </c>
      <c r="E910" s="130" t="s">
        <v>6187</v>
      </c>
      <c r="F910" s="73" t="s">
        <v>2751</v>
      </c>
      <c r="G910" s="169"/>
      <c r="H910" s="287"/>
      <c r="I910" s="285"/>
      <c r="J910" s="97">
        <f t="shared" si="1"/>
        <v>46206</v>
      </c>
      <c r="K910" s="73">
        <f>'RESOLUCIONES 2022'!$C910-'RESOLUCIONES 2022'!$J910</f>
        <v>-1323</v>
      </c>
      <c r="L910" s="21"/>
      <c r="M910" s="21"/>
      <c r="N910" s="21"/>
      <c r="O910" s="21"/>
    </row>
    <row r="911" ht="15.75" customHeight="1">
      <c r="A911" s="73" t="s">
        <v>7852</v>
      </c>
      <c r="B911" s="351">
        <v>909.0</v>
      </c>
      <c r="C911" s="130">
        <v>44883.0</v>
      </c>
      <c r="D911" s="73" t="s">
        <v>2589</v>
      </c>
      <c r="E911" s="130" t="s">
        <v>8979</v>
      </c>
      <c r="F911" s="73" t="s">
        <v>2751</v>
      </c>
      <c r="G911" s="169"/>
      <c r="H911" s="287"/>
      <c r="I911" s="285"/>
      <c r="J911" s="97">
        <f t="shared" si="1"/>
        <v>46206</v>
      </c>
      <c r="K911" s="73">
        <f>'RESOLUCIONES 2022'!$C911-'RESOLUCIONES 2022'!$J911</f>
        <v>-1323</v>
      </c>
      <c r="L911" s="21"/>
      <c r="M911" s="21"/>
      <c r="N911" s="21"/>
      <c r="O911" s="21"/>
    </row>
    <row r="912" ht="15.75" customHeight="1">
      <c r="A912" s="73"/>
      <c r="B912" s="351">
        <v>910.0</v>
      </c>
      <c r="C912" s="130">
        <v>44883.0</v>
      </c>
      <c r="D912" s="73" t="s">
        <v>1615</v>
      </c>
      <c r="E912" s="130" t="s">
        <v>9698</v>
      </c>
      <c r="F912" s="73" t="s">
        <v>9058</v>
      </c>
      <c r="G912" s="169"/>
      <c r="H912" s="287"/>
      <c r="I912" s="285"/>
      <c r="J912" s="97">
        <f t="shared" si="1"/>
        <v>46206</v>
      </c>
      <c r="K912" s="73">
        <f>'RESOLUCIONES 2022'!$C912-'RESOLUCIONES 2022'!$J912</f>
        <v>-1323</v>
      </c>
      <c r="L912" s="21"/>
      <c r="M912" s="21"/>
      <c r="N912" s="21"/>
      <c r="O912" s="21"/>
    </row>
    <row r="913" ht="15.75" customHeight="1">
      <c r="A913" s="73" t="s">
        <v>7852</v>
      </c>
      <c r="B913" s="351">
        <v>911.0</v>
      </c>
      <c r="C913" s="130">
        <v>44883.0</v>
      </c>
      <c r="D913" s="73" t="s">
        <v>5336</v>
      </c>
      <c r="E913" s="130" t="s">
        <v>9890</v>
      </c>
      <c r="F913" s="73" t="s">
        <v>1593</v>
      </c>
      <c r="G913" s="300" t="s">
        <v>9680</v>
      </c>
      <c r="H913" s="287"/>
      <c r="I913" s="285"/>
      <c r="J913" s="97">
        <f t="shared" si="1"/>
        <v>46206</v>
      </c>
      <c r="K913" s="73">
        <f>'RESOLUCIONES 2022'!$C913-'RESOLUCIONES 2022'!$J913</f>
        <v>-1323</v>
      </c>
      <c r="L913" s="21"/>
      <c r="M913" s="21"/>
      <c r="N913" s="21"/>
      <c r="O913" s="21"/>
    </row>
    <row r="914" ht="15.75" customHeight="1">
      <c r="A914" s="73" t="s">
        <v>7852</v>
      </c>
      <c r="B914" s="351">
        <v>912.0</v>
      </c>
      <c r="C914" s="130">
        <v>44883.0</v>
      </c>
      <c r="D914" s="73" t="s">
        <v>8187</v>
      </c>
      <c r="E914" s="130" t="s">
        <v>8107</v>
      </c>
      <c r="F914" s="73" t="s">
        <v>1593</v>
      </c>
      <c r="G914" s="300" t="s">
        <v>9680</v>
      </c>
      <c r="H914" s="287"/>
      <c r="I914" s="285"/>
      <c r="J914" s="97">
        <f t="shared" si="1"/>
        <v>46206</v>
      </c>
      <c r="K914" s="73">
        <f>'RESOLUCIONES 2022'!$C914-'RESOLUCIONES 2022'!$J914</f>
        <v>-1323</v>
      </c>
      <c r="L914" s="21"/>
      <c r="M914" s="21"/>
      <c r="N914" s="21"/>
      <c r="O914" s="21"/>
    </row>
    <row r="915" ht="15.75" customHeight="1">
      <c r="A915" s="73" t="s">
        <v>7852</v>
      </c>
      <c r="B915" s="351">
        <v>913.0</v>
      </c>
      <c r="C915" s="130">
        <v>44883.0</v>
      </c>
      <c r="D915" s="73" t="s">
        <v>3806</v>
      </c>
      <c r="E915" s="130" t="s">
        <v>3807</v>
      </c>
      <c r="F915" s="73" t="s">
        <v>1593</v>
      </c>
      <c r="G915" s="305" t="s">
        <v>9883</v>
      </c>
      <c r="H915" s="287"/>
      <c r="I915" s="285"/>
      <c r="J915" s="97">
        <f t="shared" si="1"/>
        <v>46206</v>
      </c>
      <c r="K915" s="73">
        <f>'RESOLUCIONES 2022'!$C915-'RESOLUCIONES 2022'!$J915</f>
        <v>-1323</v>
      </c>
      <c r="L915" s="21"/>
      <c r="M915" s="21"/>
      <c r="N915" s="21"/>
      <c r="O915" s="21"/>
    </row>
    <row r="916" ht="15.75" customHeight="1">
      <c r="A916" s="73" t="s">
        <v>7852</v>
      </c>
      <c r="B916" s="351">
        <v>914.0</v>
      </c>
      <c r="C916" s="130">
        <v>44883.0</v>
      </c>
      <c r="D916" s="73" t="s">
        <v>9891</v>
      </c>
      <c r="E916" s="130" t="s">
        <v>7418</v>
      </c>
      <c r="F916" s="73" t="s">
        <v>2923</v>
      </c>
      <c r="G916" s="169"/>
      <c r="H916" s="287"/>
      <c r="I916" s="285"/>
      <c r="J916" s="97">
        <f t="shared" si="1"/>
        <v>46206</v>
      </c>
      <c r="K916" s="73">
        <f>'RESOLUCIONES 2022'!$C916-'RESOLUCIONES 2022'!$J916</f>
        <v>-1323</v>
      </c>
      <c r="L916" s="21"/>
      <c r="M916" s="21"/>
      <c r="N916" s="21"/>
      <c r="O916" s="21"/>
    </row>
    <row r="917" ht="15.75" customHeight="1">
      <c r="A917" s="73" t="s">
        <v>7852</v>
      </c>
      <c r="B917" s="351">
        <v>915.0</v>
      </c>
      <c r="C917" s="130">
        <v>44883.0</v>
      </c>
      <c r="D917" s="73" t="s">
        <v>9884</v>
      </c>
      <c r="E917" s="130" t="s">
        <v>4516</v>
      </c>
      <c r="F917" s="73" t="s">
        <v>2923</v>
      </c>
      <c r="G917" s="169"/>
      <c r="H917" s="287"/>
      <c r="I917" s="285"/>
      <c r="J917" s="97">
        <f t="shared" si="1"/>
        <v>46206</v>
      </c>
      <c r="K917" s="73">
        <f>'RESOLUCIONES 2022'!$C917-'RESOLUCIONES 2022'!$J917</f>
        <v>-1323</v>
      </c>
      <c r="L917" s="21"/>
      <c r="M917" s="21"/>
      <c r="N917" s="21"/>
      <c r="O917" s="21"/>
    </row>
    <row r="918" ht="15.75" customHeight="1">
      <c r="A918" s="73" t="s">
        <v>7852</v>
      </c>
      <c r="B918" s="351">
        <v>916.0</v>
      </c>
      <c r="C918" s="130">
        <v>44887.0</v>
      </c>
      <c r="D918" s="306" t="s">
        <v>1554</v>
      </c>
      <c r="E918" s="130" t="s">
        <v>9892</v>
      </c>
      <c r="F918" s="73" t="s">
        <v>1593</v>
      </c>
      <c r="G918" s="305" t="s">
        <v>9883</v>
      </c>
      <c r="H918" s="287"/>
      <c r="I918" s="285"/>
      <c r="J918" s="97">
        <f t="shared" si="1"/>
        <v>46206</v>
      </c>
      <c r="K918" s="73">
        <f>'RESOLUCIONES 2022'!$C918-'RESOLUCIONES 2022'!$J918</f>
        <v>-1319</v>
      </c>
      <c r="L918" s="21"/>
      <c r="M918" s="21"/>
      <c r="N918" s="21"/>
      <c r="O918" s="21"/>
    </row>
    <row r="919" ht="15.75" customHeight="1">
      <c r="A919" s="73" t="s">
        <v>7852</v>
      </c>
      <c r="B919" s="351">
        <v>917.0</v>
      </c>
      <c r="C919" s="130">
        <v>44887.0</v>
      </c>
      <c r="D919" s="73" t="s">
        <v>7191</v>
      </c>
      <c r="E919" s="130" t="s">
        <v>7192</v>
      </c>
      <c r="F919" s="73" t="s">
        <v>1593</v>
      </c>
      <c r="G919" s="300" t="s">
        <v>9680</v>
      </c>
      <c r="H919" s="287"/>
      <c r="I919" s="285"/>
      <c r="J919" s="97">
        <f t="shared" si="1"/>
        <v>46206</v>
      </c>
      <c r="K919" s="73">
        <f>'RESOLUCIONES 2022'!$C919-'RESOLUCIONES 2022'!$J919</f>
        <v>-1319</v>
      </c>
      <c r="L919" s="21"/>
      <c r="M919" s="21"/>
      <c r="N919" s="21"/>
      <c r="O919" s="21"/>
    </row>
    <row r="920" ht="15.75" customHeight="1">
      <c r="A920" s="73" t="s">
        <v>7852</v>
      </c>
      <c r="B920" s="351">
        <v>918.0</v>
      </c>
      <c r="C920" s="130">
        <v>44888.0</v>
      </c>
      <c r="D920" s="73" t="s">
        <v>5790</v>
      </c>
      <c r="E920" s="130" t="s">
        <v>6214</v>
      </c>
      <c r="F920" s="73" t="s">
        <v>2253</v>
      </c>
      <c r="G920" s="169" t="s">
        <v>9895</v>
      </c>
      <c r="H920" s="287"/>
      <c r="I920" s="285"/>
      <c r="J920" s="97">
        <f t="shared" si="1"/>
        <v>46206</v>
      </c>
      <c r="K920" s="73">
        <f>'RESOLUCIONES 2022'!$C920-'RESOLUCIONES 2022'!$J920</f>
        <v>-1318</v>
      </c>
      <c r="L920" s="21"/>
      <c r="M920" s="21"/>
      <c r="N920" s="21"/>
      <c r="O920" s="21"/>
    </row>
    <row r="921" ht="15.75" customHeight="1">
      <c r="A921" s="73" t="s">
        <v>7852</v>
      </c>
      <c r="B921" s="351">
        <v>919.0</v>
      </c>
      <c r="C921" s="130">
        <v>44888.0</v>
      </c>
      <c r="D921" s="73" t="s">
        <v>3711</v>
      </c>
      <c r="E921" s="130" t="s">
        <v>6162</v>
      </c>
      <c r="F921" s="73" t="s">
        <v>2253</v>
      </c>
      <c r="G921" s="169" t="s">
        <v>9317</v>
      </c>
      <c r="H921" s="287"/>
      <c r="I921" s="285"/>
      <c r="J921" s="97">
        <f t="shared" si="1"/>
        <v>46206</v>
      </c>
      <c r="K921" s="73">
        <f>'RESOLUCIONES 2022'!$C921-'RESOLUCIONES 2022'!$J921</f>
        <v>-1318</v>
      </c>
      <c r="L921" s="21"/>
      <c r="M921" s="21"/>
      <c r="N921" s="21"/>
      <c r="O921" s="21"/>
    </row>
    <row r="922" ht="15.75" customHeight="1">
      <c r="A922" s="73" t="s">
        <v>7852</v>
      </c>
      <c r="B922" s="351">
        <v>920.0</v>
      </c>
      <c r="C922" s="130">
        <v>44888.0</v>
      </c>
      <c r="D922" s="73" t="s">
        <v>7316</v>
      </c>
      <c r="E922" s="130" t="s">
        <v>7317</v>
      </c>
      <c r="F922" s="73" t="s">
        <v>2253</v>
      </c>
      <c r="G922" s="169" t="s">
        <v>9894</v>
      </c>
      <c r="H922" s="287"/>
      <c r="I922" s="285"/>
      <c r="J922" s="97">
        <f t="shared" si="1"/>
        <v>46206</v>
      </c>
      <c r="K922" s="73">
        <f>'RESOLUCIONES 2022'!$C922-'RESOLUCIONES 2022'!$J922</f>
        <v>-1318</v>
      </c>
      <c r="L922" s="21"/>
      <c r="M922" s="21"/>
      <c r="N922" s="21"/>
      <c r="O922" s="21"/>
    </row>
    <row r="923" ht="15.75" customHeight="1">
      <c r="A923" s="73" t="s">
        <v>7852</v>
      </c>
      <c r="B923" s="351">
        <v>921.0</v>
      </c>
      <c r="C923" s="130">
        <v>44888.0</v>
      </c>
      <c r="D923" s="73" t="s">
        <v>5318</v>
      </c>
      <c r="E923" s="130" t="s">
        <v>5319</v>
      </c>
      <c r="F923" s="73" t="s">
        <v>2253</v>
      </c>
      <c r="G923" s="169" t="s">
        <v>9896</v>
      </c>
      <c r="H923" s="287"/>
      <c r="I923" s="285"/>
      <c r="J923" s="97">
        <f t="shared" si="1"/>
        <v>46206</v>
      </c>
      <c r="K923" s="73">
        <f>'RESOLUCIONES 2022'!$C923-'RESOLUCIONES 2022'!$J923</f>
        <v>-1318</v>
      </c>
      <c r="L923" s="21"/>
      <c r="M923" s="21"/>
      <c r="N923" s="21"/>
      <c r="O923" s="21"/>
    </row>
    <row r="924" ht="15.75" customHeight="1">
      <c r="A924" s="73" t="s">
        <v>7852</v>
      </c>
      <c r="B924" s="351">
        <v>922.0</v>
      </c>
      <c r="C924" s="130">
        <v>44888.0</v>
      </c>
      <c r="D924" s="73" t="s">
        <v>2341</v>
      </c>
      <c r="E924" s="130" t="s">
        <v>7556</v>
      </c>
      <c r="F924" s="73" t="s">
        <v>2253</v>
      </c>
      <c r="G924" s="169" t="s">
        <v>9895</v>
      </c>
      <c r="H924" s="287"/>
      <c r="I924" s="285"/>
      <c r="J924" s="97">
        <f t="shared" si="1"/>
        <v>46206</v>
      </c>
      <c r="K924" s="73">
        <f>'RESOLUCIONES 2022'!$C924-'RESOLUCIONES 2022'!$J924</f>
        <v>-1318</v>
      </c>
      <c r="L924" s="21"/>
      <c r="M924" s="21"/>
      <c r="N924" s="21"/>
      <c r="O924" s="21"/>
    </row>
    <row r="925" ht="15.75" customHeight="1">
      <c r="A925" s="73" t="s">
        <v>7852</v>
      </c>
      <c r="B925" s="351">
        <v>923.0</v>
      </c>
      <c r="C925" s="130">
        <v>44888.0</v>
      </c>
      <c r="D925" s="73" t="s">
        <v>4265</v>
      </c>
      <c r="E925" s="130" t="s">
        <v>9893</v>
      </c>
      <c r="F925" s="73" t="s">
        <v>1593</v>
      </c>
      <c r="G925" s="305" t="s">
        <v>9883</v>
      </c>
      <c r="H925" s="287"/>
      <c r="I925" s="285"/>
      <c r="J925" s="97">
        <f t="shared" si="1"/>
        <v>46206</v>
      </c>
      <c r="K925" s="73">
        <f>'RESOLUCIONES 2022'!$C925-'RESOLUCIONES 2022'!$J925</f>
        <v>-1318</v>
      </c>
      <c r="L925" s="21"/>
      <c r="M925" s="21"/>
      <c r="N925" s="21"/>
      <c r="O925" s="21"/>
    </row>
    <row r="926" ht="15.75" customHeight="1">
      <c r="A926" s="73" t="s">
        <v>7852</v>
      </c>
      <c r="B926" s="351">
        <v>924.0</v>
      </c>
      <c r="C926" s="130">
        <v>44889.0</v>
      </c>
      <c r="D926" s="73" t="s">
        <v>3707</v>
      </c>
      <c r="E926" s="130" t="s">
        <v>8740</v>
      </c>
      <c r="F926" s="73" t="s">
        <v>131</v>
      </c>
      <c r="G926" s="169"/>
      <c r="H926" s="287"/>
      <c r="I926" s="285"/>
      <c r="J926" s="97">
        <f t="shared" si="1"/>
        <v>46206</v>
      </c>
      <c r="K926" s="73">
        <f>'RESOLUCIONES 2022'!$C926-'RESOLUCIONES 2022'!$J926</f>
        <v>-1317</v>
      </c>
      <c r="L926" s="21"/>
      <c r="M926" s="21"/>
      <c r="N926" s="21"/>
      <c r="O926" s="21"/>
    </row>
    <row r="927" ht="15.75" customHeight="1">
      <c r="A927" s="73" t="s">
        <v>7852</v>
      </c>
      <c r="B927" s="351">
        <v>925.0</v>
      </c>
      <c r="C927" s="130">
        <v>44889.0</v>
      </c>
      <c r="D927" s="73" t="s">
        <v>7539</v>
      </c>
      <c r="E927" s="130" t="s">
        <v>7540</v>
      </c>
      <c r="F927" s="73" t="s">
        <v>2923</v>
      </c>
      <c r="G927" s="169" t="s">
        <v>9897</v>
      </c>
      <c r="H927" s="287" t="s">
        <v>9750</v>
      </c>
      <c r="I927" s="285" t="s">
        <v>9898</v>
      </c>
      <c r="J927" s="97">
        <f t="shared" si="1"/>
        <v>46206</v>
      </c>
      <c r="K927" s="73">
        <f>'RESOLUCIONES 2022'!$C927-'RESOLUCIONES 2022'!$J927</f>
        <v>-1317</v>
      </c>
      <c r="L927" s="21"/>
      <c r="M927" s="21"/>
      <c r="N927" s="21"/>
      <c r="O927" s="21"/>
    </row>
    <row r="928" ht="15.75" customHeight="1">
      <c r="A928" s="73" t="s">
        <v>7852</v>
      </c>
      <c r="B928" s="351">
        <v>926.0</v>
      </c>
      <c r="C928" s="130">
        <v>44889.0</v>
      </c>
      <c r="D928" s="73" t="s">
        <v>7265</v>
      </c>
      <c r="E928" s="130" t="s">
        <v>7266</v>
      </c>
      <c r="F928" s="73" t="s">
        <v>131</v>
      </c>
      <c r="G928" s="169"/>
      <c r="H928" s="287"/>
      <c r="I928" s="285"/>
      <c r="J928" s="97">
        <f t="shared" si="1"/>
        <v>46206</v>
      </c>
      <c r="K928" s="73">
        <f>'RESOLUCIONES 2022'!$C928-'RESOLUCIONES 2022'!$J928</f>
        <v>-1317</v>
      </c>
      <c r="L928" s="21"/>
      <c r="M928" s="21"/>
      <c r="N928" s="21"/>
      <c r="O928" s="21"/>
    </row>
    <row r="929" ht="15.75" customHeight="1">
      <c r="A929" s="73" t="s">
        <v>7852</v>
      </c>
      <c r="B929" s="351">
        <v>927.0</v>
      </c>
      <c r="C929" s="130">
        <v>44889.0</v>
      </c>
      <c r="D929" s="73" t="s">
        <v>4620</v>
      </c>
      <c r="E929" s="130" t="s">
        <v>8714</v>
      </c>
      <c r="F929" s="73" t="s">
        <v>131</v>
      </c>
      <c r="G929" s="169"/>
      <c r="H929" s="287"/>
      <c r="I929" s="285"/>
      <c r="J929" s="97">
        <f t="shared" si="1"/>
        <v>46206</v>
      </c>
      <c r="K929" s="73">
        <f>'RESOLUCIONES 2022'!$C929-'RESOLUCIONES 2022'!$J929</f>
        <v>-1317</v>
      </c>
      <c r="L929" s="21"/>
      <c r="M929" s="21"/>
      <c r="N929" s="21"/>
      <c r="O929" s="21"/>
    </row>
    <row r="930" ht="15.75" customHeight="1">
      <c r="A930" s="73" t="s">
        <v>7852</v>
      </c>
      <c r="B930" s="351">
        <v>928.0</v>
      </c>
      <c r="C930" s="130">
        <v>44889.0</v>
      </c>
      <c r="D930" s="146" t="s">
        <v>9224</v>
      </c>
      <c r="E930" s="130" t="s">
        <v>9311</v>
      </c>
      <c r="F930" s="73" t="s">
        <v>131</v>
      </c>
      <c r="G930" s="356" t="s">
        <v>14581</v>
      </c>
      <c r="H930" s="287"/>
      <c r="I930" s="285"/>
      <c r="J930" s="97">
        <f t="shared" si="1"/>
        <v>46206</v>
      </c>
      <c r="K930" s="73">
        <f>'RESOLUCIONES 2022'!$C930-'RESOLUCIONES 2022'!$J930</f>
        <v>-1317</v>
      </c>
      <c r="L930" s="21"/>
      <c r="M930" s="21"/>
      <c r="N930" s="21"/>
      <c r="O930" s="21"/>
    </row>
    <row r="931" ht="15.75" customHeight="1">
      <c r="A931" s="73" t="s">
        <v>7852</v>
      </c>
      <c r="B931" s="351">
        <v>929.0</v>
      </c>
      <c r="C931" s="130">
        <v>44889.0</v>
      </c>
      <c r="D931" s="73" t="s">
        <v>8451</v>
      </c>
      <c r="E931" s="130" t="s">
        <v>8452</v>
      </c>
      <c r="F931" s="73" t="s">
        <v>131</v>
      </c>
      <c r="G931" s="169"/>
      <c r="H931" s="287"/>
      <c r="I931" s="285"/>
      <c r="J931" s="97">
        <f t="shared" si="1"/>
        <v>46206</v>
      </c>
      <c r="K931" s="73">
        <f>'RESOLUCIONES 2022'!$C931-'RESOLUCIONES 2022'!$J931</f>
        <v>-1317</v>
      </c>
      <c r="L931" s="21"/>
      <c r="M931" s="21"/>
      <c r="N931" s="21"/>
      <c r="O931" s="21"/>
    </row>
    <row r="932" ht="15.75" customHeight="1">
      <c r="A932" s="73" t="s">
        <v>7852</v>
      </c>
      <c r="B932" s="351">
        <v>930.0</v>
      </c>
      <c r="C932" s="130">
        <v>44889.0</v>
      </c>
      <c r="D932" s="73" t="s">
        <v>8383</v>
      </c>
      <c r="E932" s="130" t="s">
        <v>8384</v>
      </c>
      <c r="F932" s="73" t="s">
        <v>131</v>
      </c>
      <c r="G932" s="169"/>
      <c r="H932" s="287"/>
      <c r="I932" s="285"/>
      <c r="J932" s="97">
        <f t="shared" si="1"/>
        <v>46206</v>
      </c>
      <c r="K932" s="73">
        <f>'RESOLUCIONES 2022'!$C932-'RESOLUCIONES 2022'!$J932</f>
        <v>-1317</v>
      </c>
      <c r="L932" s="21"/>
      <c r="M932" s="21"/>
      <c r="N932" s="21"/>
      <c r="O932" s="21"/>
    </row>
    <row r="933" ht="15.75" customHeight="1">
      <c r="A933" s="73" t="s">
        <v>7852</v>
      </c>
      <c r="B933" s="351">
        <v>931.0</v>
      </c>
      <c r="C933" s="130">
        <v>44889.0</v>
      </c>
      <c r="D933" s="73" t="s">
        <v>4268</v>
      </c>
      <c r="E933" s="130" t="s">
        <v>8760</v>
      </c>
      <c r="F933" s="73" t="s">
        <v>131</v>
      </c>
      <c r="G933" s="294"/>
      <c r="H933" s="287"/>
      <c r="I933" s="285"/>
      <c r="J933" s="97">
        <f t="shared" si="1"/>
        <v>46206</v>
      </c>
      <c r="K933" s="73">
        <f>'RESOLUCIONES 2022'!$C933-'RESOLUCIONES 2022'!$J933</f>
        <v>-1317</v>
      </c>
      <c r="L933" s="21"/>
      <c r="M933" s="21"/>
      <c r="N933" s="21"/>
      <c r="O933" s="21"/>
    </row>
    <row r="934" ht="15.75" customHeight="1">
      <c r="A934" s="73" t="s">
        <v>7852</v>
      </c>
      <c r="B934" s="351">
        <v>932.0</v>
      </c>
      <c r="C934" s="130">
        <v>44889.0</v>
      </c>
      <c r="D934" s="73" t="s">
        <v>9901</v>
      </c>
      <c r="E934" s="130" t="s">
        <v>9902</v>
      </c>
      <c r="F934" s="73" t="s">
        <v>18</v>
      </c>
      <c r="G934" s="169"/>
      <c r="H934" s="287"/>
      <c r="I934" s="285"/>
      <c r="J934" s="97">
        <f t="shared" si="1"/>
        <v>46206</v>
      </c>
      <c r="K934" s="73">
        <f>'RESOLUCIONES 2022'!$C934-'RESOLUCIONES 2022'!$J934</f>
        <v>-1317</v>
      </c>
      <c r="L934" s="21"/>
      <c r="M934" s="21"/>
      <c r="N934" s="21"/>
      <c r="O934" s="21"/>
    </row>
    <row r="935" ht="15.75" customHeight="1">
      <c r="A935" s="73" t="s">
        <v>7852</v>
      </c>
      <c r="B935" s="351">
        <v>933.0</v>
      </c>
      <c r="C935" s="130">
        <v>44889.0</v>
      </c>
      <c r="D935" s="73" t="s">
        <v>9905</v>
      </c>
      <c r="E935" s="130" t="s">
        <v>9906</v>
      </c>
      <c r="F935" s="73" t="s">
        <v>18</v>
      </c>
      <c r="G935" s="169"/>
      <c r="H935" s="287"/>
      <c r="I935" s="285"/>
      <c r="J935" s="97">
        <f t="shared" si="1"/>
        <v>46206</v>
      </c>
      <c r="K935" s="73">
        <f>'RESOLUCIONES 2022'!$C935-'RESOLUCIONES 2022'!$J935</f>
        <v>-1317</v>
      </c>
      <c r="L935" s="21"/>
      <c r="M935" s="21"/>
      <c r="N935" s="21"/>
      <c r="O935" s="21"/>
    </row>
    <row r="936" ht="15.75" customHeight="1">
      <c r="A936" s="73" t="s">
        <v>7852</v>
      </c>
      <c r="B936" s="351">
        <v>934.0</v>
      </c>
      <c r="C936" s="130">
        <v>44889.0</v>
      </c>
      <c r="D936" s="73" t="s">
        <v>3767</v>
      </c>
      <c r="E936" s="130" t="s">
        <v>3768</v>
      </c>
      <c r="F936" s="73" t="s">
        <v>6388</v>
      </c>
      <c r="G936" s="169"/>
      <c r="H936" s="287"/>
      <c r="I936" s="285"/>
      <c r="J936" s="97">
        <f t="shared" si="1"/>
        <v>46206</v>
      </c>
      <c r="K936" s="73">
        <f>'RESOLUCIONES 2022'!$C936-'RESOLUCIONES 2022'!$J936</f>
        <v>-1317</v>
      </c>
      <c r="L936" s="21"/>
      <c r="M936" s="21"/>
      <c r="N936" s="21"/>
      <c r="O936" s="21"/>
    </row>
    <row r="937" ht="15.75" customHeight="1">
      <c r="A937" s="73" t="s">
        <v>7852</v>
      </c>
      <c r="B937" s="351">
        <v>935.0</v>
      </c>
      <c r="C937" s="130">
        <v>44889.0</v>
      </c>
      <c r="D937" s="73" t="s">
        <v>5527</v>
      </c>
      <c r="E937" s="130" t="s">
        <v>5528</v>
      </c>
      <c r="F937" s="73" t="s">
        <v>9862</v>
      </c>
      <c r="G937" s="169"/>
      <c r="H937" s="287"/>
      <c r="I937" s="285"/>
      <c r="J937" s="97">
        <f t="shared" si="1"/>
        <v>46206</v>
      </c>
      <c r="K937" s="73">
        <f>'RESOLUCIONES 2022'!$C937-'RESOLUCIONES 2022'!$J937</f>
        <v>-1317</v>
      </c>
      <c r="L937" s="21"/>
      <c r="M937" s="21"/>
      <c r="N937" s="21"/>
      <c r="O937" s="21"/>
    </row>
    <row r="938" ht="15.75" customHeight="1">
      <c r="A938" s="73" t="s">
        <v>7852</v>
      </c>
      <c r="B938" s="351">
        <v>936.0</v>
      </c>
      <c r="C938" s="130">
        <v>44889.0</v>
      </c>
      <c r="D938" s="73" t="s">
        <v>9797</v>
      </c>
      <c r="E938" s="130" t="s">
        <v>9909</v>
      </c>
      <c r="F938" s="73" t="s">
        <v>2751</v>
      </c>
      <c r="G938" s="169"/>
      <c r="H938" s="287"/>
      <c r="I938" s="285"/>
      <c r="J938" s="97">
        <f t="shared" si="1"/>
        <v>46206</v>
      </c>
      <c r="K938" s="73">
        <f>'RESOLUCIONES 2022'!$C938-'RESOLUCIONES 2022'!$J938</f>
        <v>-1317</v>
      </c>
      <c r="L938" s="21"/>
      <c r="M938" s="21"/>
      <c r="N938" s="21"/>
      <c r="O938" s="21"/>
    </row>
    <row r="939" ht="15.75" customHeight="1">
      <c r="A939" s="73" t="s">
        <v>7852</v>
      </c>
      <c r="B939" s="351">
        <v>937.0</v>
      </c>
      <c r="C939" s="130">
        <v>44889.0</v>
      </c>
      <c r="D939" s="73" t="s">
        <v>9900</v>
      </c>
      <c r="E939" s="130" t="s">
        <v>9829</v>
      </c>
      <c r="F939" s="73" t="s">
        <v>2751</v>
      </c>
      <c r="G939" s="169"/>
      <c r="H939" s="287"/>
      <c r="I939" s="285"/>
      <c r="J939" s="97">
        <f t="shared" si="1"/>
        <v>46206</v>
      </c>
      <c r="K939" s="73">
        <f>'RESOLUCIONES 2022'!$C939-'RESOLUCIONES 2022'!$J939</f>
        <v>-1317</v>
      </c>
      <c r="L939" s="21"/>
      <c r="M939" s="21"/>
      <c r="N939" s="21"/>
      <c r="O939" s="21"/>
    </row>
    <row r="940" ht="15.75" customHeight="1">
      <c r="A940" s="73" t="s">
        <v>7852</v>
      </c>
      <c r="B940" s="351">
        <v>938.0</v>
      </c>
      <c r="C940" s="130">
        <v>44889.0</v>
      </c>
      <c r="D940" s="73" t="s">
        <v>8950</v>
      </c>
      <c r="E940" s="130" t="s">
        <v>9908</v>
      </c>
      <c r="F940" s="73" t="s">
        <v>2751</v>
      </c>
      <c r="G940" s="169"/>
      <c r="H940" s="287"/>
      <c r="I940" s="285"/>
      <c r="J940" s="97">
        <f t="shared" si="1"/>
        <v>46206</v>
      </c>
      <c r="K940" s="73">
        <f>'RESOLUCIONES 2022'!$C940-'RESOLUCIONES 2022'!$J940</f>
        <v>-1317</v>
      </c>
      <c r="L940" s="21"/>
      <c r="M940" s="21"/>
      <c r="N940" s="21"/>
      <c r="O940" s="21"/>
    </row>
    <row r="941" ht="15.75" customHeight="1">
      <c r="A941" s="73" t="s">
        <v>7852</v>
      </c>
      <c r="B941" s="351">
        <v>939.0</v>
      </c>
      <c r="C941" s="130">
        <v>44889.0</v>
      </c>
      <c r="D941" s="73" t="s">
        <v>9903</v>
      </c>
      <c r="E941" s="130" t="s">
        <v>9904</v>
      </c>
      <c r="F941" s="73" t="s">
        <v>2751</v>
      </c>
      <c r="G941" s="169"/>
      <c r="H941" s="287"/>
      <c r="I941" s="285"/>
      <c r="J941" s="97">
        <f t="shared" si="1"/>
        <v>46206</v>
      </c>
      <c r="K941" s="73">
        <f>'RESOLUCIONES 2022'!$C941-'RESOLUCIONES 2022'!$J941</f>
        <v>-1317</v>
      </c>
      <c r="L941" s="21"/>
      <c r="M941" s="21"/>
      <c r="N941" s="21"/>
      <c r="O941" s="21"/>
    </row>
    <row r="942" ht="15.75" customHeight="1">
      <c r="A942" s="73"/>
      <c r="B942" s="802">
        <v>940.0</v>
      </c>
      <c r="C942" s="130">
        <v>44889.0</v>
      </c>
      <c r="D942" s="73" t="s">
        <v>9907</v>
      </c>
      <c r="E942" s="130"/>
      <c r="F942" s="73" t="s">
        <v>9907</v>
      </c>
      <c r="G942" s="169"/>
      <c r="H942" s="287"/>
      <c r="I942" s="285"/>
      <c r="J942" s="97">
        <f t="shared" si="1"/>
        <v>46206</v>
      </c>
      <c r="K942" s="73">
        <f>'RESOLUCIONES 2022'!$C942-'RESOLUCIONES 2022'!$J942</f>
        <v>-1317</v>
      </c>
      <c r="L942" s="21"/>
      <c r="M942" s="21"/>
      <c r="N942" s="21"/>
      <c r="O942" s="21"/>
    </row>
    <row r="943" ht="15.75" customHeight="1">
      <c r="A943" s="73" t="s">
        <v>7852</v>
      </c>
      <c r="B943" s="802">
        <v>940.0</v>
      </c>
      <c r="C943" s="130">
        <v>44894.0</v>
      </c>
      <c r="D943" s="73" t="s">
        <v>2165</v>
      </c>
      <c r="E943" s="130" t="s">
        <v>9910</v>
      </c>
      <c r="F943" s="73" t="s">
        <v>1593</v>
      </c>
      <c r="G943" s="259" t="s">
        <v>9302</v>
      </c>
      <c r="H943" s="287"/>
      <c r="I943" s="285"/>
      <c r="J943" s="97">
        <f t="shared" si="1"/>
        <v>46206</v>
      </c>
      <c r="K943" s="73">
        <f>'RESOLUCIONES 2022'!$C943-'RESOLUCIONES 2022'!$J943</f>
        <v>-1312</v>
      </c>
      <c r="L943" s="21"/>
      <c r="M943" s="21"/>
      <c r="N943" s="21"/>
      <c r="O943" s="21"/>
    </row>
    <row r="944" ht="15.75" customHeight="1">
      <c r="A944" s="73" t="s">
        <v>7852</v>
      </c>
      <c r="B944" s="351">
        <v>941.0</v>
      </c>
      <c r="C944" s="130">
        <v>44894.0</v>
      </c>
      <c r="D944" s="73" t="s">
        <v>8324</v>
      </c>
      <c r="E944" s="130" t="s">
        <v>8541</v>
      </c>
      <c r="F944" s="73" t="s">
        <v>1593</v>
      </c>
      <c r="G944" s="305" t="s">
        <v>9883</v>
      </c>
      <c r="H944" s="287"/>
      <c r="I944" s="285"/>
      <c r="J944" s="97">
        <f t="shared" si="1"/>
        <v>46206</v>
      </c>
      <c r="K944" s="73">
        <f>'RESOLUCIONES 2022'!$C944-'RESOLUCIONES 2022'!$J944</f>
        <v>-1312</v>
      </c>
      <c r="L944" s="21"/>
      <c r="M944" s="21"/>
      <c r="N944" s="21"/>
      <c r="O944" s="21"/>
    </row>
    <row r="945" ht="15.75" customHeight="1">
      <c r="A945" s="73" t="s">
        <v>7852</v>
      </c>
      <c r="B945" s="351">
        <v>942.0</v>
      </c>
      <c r="C945" s="130">
        <v>44894.0</v>
      </c>
      <c r="D945" s="73" t="s">
        <v>7313</v>
      </c>
      <c r="E945" s="130" t="s">
        <v>8778</v>
      </c>
      <c r="F945" s="73" t="s">
        <v>1593</v>
      </c>
      <c r="G945" s="300" t="s">
        <v>9680</v>
      </c>
      <c r="H945" s="287"/>
      <c r="I945" s="285"/>
      <c r="J945" s="97">
        <f t="shared" si="1"/>
        <v>46206</v>
      </c>
      <c r="K945" s="73">
        <f>'RESOLUCIONES 2022'!$C945-'RESOLUCIONES 2022'!$J945</f>
        <v>-1312</v>
      </c>
      <c r="L945" s="21"/>
      <c r="M945" s="21"/>
      <c r="N945" s="21"/>
      <c r="O945" s="21"/>
    </row>
    <row r="946" ht="15.75" customHeight="1">
      <c r="A946" s="73" t="s">
        <v>7852</v>
      </c>
      <c r="B946" s="351">
        <v>943.0</v>
      </c>
      <c r="C946" s="130">
        <v>44895.0</v>
      </c>
      <c r="D946" s="73" t="s">
        <v>8688</v>
      </c>
      <c r="E946" s="130" t="s">
        <v>8804</v>
      </c>
      <c r="F946" s="73" t="s">
        <v>6388</v>
      </c>
      <c r="G946" s="169"/>
      <c r="H946" s="287"/>
      <c r="I946" s="285"/>
      <c r="J946" s="97">
        <f t="shared" si="1"/>
        <v>46206</v>
      </c>
      <c r="K946" s="73">
        <f>'RESOLUCIONES 2022'!$C946-'RESOLUCIONES 2022'!$J946</f>
        <v>-1311</v>
      </c>
      <c r="L946" s="21"/>
      <c r="M946" s="21"/>
      <c r="N946" s="21"/>
      <c r="O946" s="21"/>
    </row>
    <row r="947" ht="15.75" customHeight="1">
      <c r="A947" s="73" t="s">
        <v>7852</v>
      </c>
      <c r="B947" s="351">
        <v>944.0</v>
      </c>
      <c r="C947" s="130">
        <v>44895.0</v>
      </c>
      <c r="D947" s="73" t="s">
        <v>9486</v>
      </c>
      <c r="E947" s="130" t="s">
        <v>9510</v>
      </c>
      <c r="F947" s="73" t="s">
        <v>6388</v>
      </c>
      <c r="G947" s="169"/>
      <c r="H947" s="287"/>
      <c r="I947" s="285"/>
      <c r="J947" s="97">
        <f t="shared" si="1"/>
        <v>46206</v>
      </c>
      <c r="K947" s="73">
        <f>'RESOLUCIONES 2022'!$C947-'RESOLUCIONES 2022'!$J947</f>
        <v>-1311</v>
      </c>
      <c r="L947" s="21"/>
      <c r="M947" s="21"/>
      <c r="N947" s="21"/>
      <c r="O947" s="21"/>
    </row>
    <row r="948" ht="15.75" customHeight="1">
      <c r="A948" s="73" t="s">
        <v>7852</v>
      </c>
      <c r="B948" s="351">
        <v>945.0</v>
      </c>
      <c r="C948" s="130">
        <v>44895.0</v>
      </c>
      <c r="D948" s="73" t="s">
        <v>7256</v>
      </c>
      <c r="E948" s="130" t="s">
        <v>7850</v>
      </c>
      <c r="F948" s="73" t="s">
        <v>2253</v>
      </c>
      <c r="G948" s="169" t="s">
        <v>9683</v>
      </c>
      <c r="H948" s="287"/>
      <c r="I948" s="285"/>
      <c r="J948" s="97">
        <f t="shared" si="1"/>
        <v>46206</v>
      </c>
      <c r="K948" s="73">
        <f>'RESOLUCIONES 2022'!$C948-'RESOLUCIONES 2022'!$J948</f>
        <v>-1311</v>
      </c>
      <c r="L948" s="21"/>
      <c r="M948" s="21"/>
      <c r="N948" s="21"/>
      <c r="O948" s="21"/>
    </row>
    <row r="949" ht="15.75" customHeight="1">
      <c r="A949" s="73" t="s">
        <v>7852</v>
      </c>
      <c r="B949" s="351">
        <v>946.0</v>
      </c>
      <c r="C949" s="130">
        <v>44895.0</v>
      </c>
      <c r="D949" s="73" t="s">
        <v>8508</v>
      </c>
      <c r="E949" s="130" t="s">
        <v>8509</v>
      </c>
      <c r="F949" s="73" t="s">
        <v>2253</v>
      </c>
      <c r="G949" s="169" t="s">
        <v>9555</v>
      </c>
      <c r="H949" s="287"/>
      <c r="I949" s="285"/>
      <c r="J949" s="97">
        <f t="shared" si="1"/>
        <v>46206</v>
      </c>
      <c r="K949" s="73">
        <f>'RESOLUCIONES 2022'!$C949-'RESOLUCIONES 2022'!$J949</f>
        <v>-1311</v>
      </c>
      <c r="L949" s="21"/>
      <c r="M949" s="21"/>
      <c r="N949" s="21"/>
      <c r="O949" s="21"/>
    </row>
    <row r="950" ht="15.75" customHeight="1">
      <c r="A950" s="73" t="s">
        <v>7852</v>
      </c>
      <c r="B950" s="351">
        <v>947.0</v>
      </c>
      <c r="C950" s="130">
        <v>44895.0</v>
      </c>
      <c r="D950" s="73" t="s">
        <v>9914</v>
      </c>
      <c r="E950" s="130" t="s">
        <v>9915</v>
      </c>
      <c r="F950" s="73" t="s">
        <v>18</v>
      </c>
      <c r="G950" s="169" t="s">
        <v>4966</v>
      </c>
      <c r="H950" s="287"/>
      <c r="I950" s="285"/>
      <c r="J950" s="97">
        <f t="shared" si="1"/>
        <v>46206</v>
      </c>
      <c r="K950" s="73">
        <f>'RESOLUCIONES 2022'!$C950-'RESOLUCIONES 2022'!$J950</f>
        <v>-1311</v>
      </c>
      <c r="L950" s="21"/>
      <c r="M950" s="21"/>
      <c r="N950" s="21"/>
      <c r="O950" s="21"/>
    </row>
    <row r="951" ht="15.75" customHeight="1">
      <c r="A951" s="73" t="s">
        <v>7852</v>
      </c>
      <c r="B951" s="351">
        <v>948.0</v>
      </c>
      <c r="C951" s="130">
        <v>44895.0</v>
      </c>
      <c r="D951" s="73" t="s">
        <v>6401</v>
      </c>
      <c r="E951" s="130" t="s">
        <v>9911</v>
      </c>
      <c r="F951" s="73" t="s">
        <v>18</v>
      </c>
      <c r="G951" s="169" t="s">
        <v>9912</v>
      </c>
      <c r="H951" s="287"/>
      <c r="I951" s="285"/>
      <c r="J951" s="97">
        <f t="shared" si="1"/>
        <v>46206</v>
      </c>
      <c r="K951" s="73">
        <f>'RESOLUCIONES 2022'!$C951-'RESOLUCIONES 2022'!$J951</f>
        <v>-1311</v>
      </c>
      <c r="L951" s="21"/>
      <c r="M951" s="21"/>
      <c r="N951" s="21"/>
      <c r="O951" s="21"/>
    </row>
    <row r="952" ht="15.75" customHeight="1">
      <c r="A952" s="73" t="s">
        <v>7852</v>
      </c>
      <c r="B952" s="351">
        <v>949.0</v>
      </c>
      <c r="C952" s="130">
        <v>44895.0</v>
      </c>
      <c r="D952" s="73" t="s">
        <v>7518</v>
      </c>
      <c r="E952" s="130" t="s">
        <v>9913</v>
      </c>
      <c r="F952" s="73" t="s">
        <v>18</v>
      </c>
      <c r="G952" s="169" t="s">
        <v>2151</v>
      </c>
      <c r="H952" s="287"/>
      <c r="I952" s="285"/>
      <c r="J952" s="97">
        <f t="shared" si="1"/>
        <v>46206</v>
      </c>
      <c r="K952" s="73">
        <f>'RESOLUCIONES 2022'!$C952-'RESOLUCIONES 2022'!$J952</f>
        <v>-1311</v>
      </c>
      <c r="L952" s="21"/>
      <c r="M952" s="21"/>
      <c r="N952" s="21"/>
      <c r="O952" s="21"/>
    </row>
    <row r="953" ht="15.75" customHeight="1">
      <c r="A953" s="73" t="s">
        <v>7852</v>
      </c>
      <c r="B953" s="351">
        <v>950.0</v>
      </c>
      <c r="C953" s="130">
        <v>44896.0</v>
      </c>
      <c r="D953" s="73" t="s">
        <v>9922</v>
      </c>
      <c r="E953" s="130" t="s">
        <v>9923</v>
      </c>
      <c r="F953" s="73" t="s">
        <v>18</v>
      </c>
      <c r="G953" s="169"/>
      <c r="H953" s="287"/>
      <c r="I953" s="285"/>
      <c r="J953" s="97">
        <f t="shared" si="1"/>
        <v>46206</v>
      </c>
      <c r="K953" s="73">
        <f>'RESOLUCIONES 2022'!$C953-'RESOLUCIONES 2022'!$J953</f>
        <v>-1310</v>
      </c>
      <c r="L953" s="21"/>
      <c r="M953" s="21"/>
      <c r="N953" s="21"/>
      <c r="O953" s="21"/>
    </row>
    <row r="954" ht="15.75" customHeight="1">
      <c r="A954" s="73" t="s">
        <v>7852</v>
      </c>
      <c r="B954" s="351">
        <v>951.0</v>
      </c>
      <c r="C954" s="130">
        <v>44896.0</v>
      </c>
      <c r="D954" s="73" t="s">
        <v>9920</v>
      </c>
      <c r="E954" s="130" t="s">
        <v>9921</v>
      </c>
      <c r="F954" s="73" t="s">
        <v>18</v>
      </c>
      <c r="G954" s="169" t="s">
        <v>3754</v>
      </c>
      <c r="H954" s="287"/>
      <c r="I954" s="285"/>
      <c r="J954" s="97">
        <f t="shared" si="1"/>
        <v>46206</v>
      </c>
      <c r="K954" s="73">
        <f>'RESOLUCIONES 2022'!$C954-'RESOLUCIONES 2022'!$J954</f>
        <v>-1310</v>
      </c>
      <c r="L954" s="21"/>
      <c r="M954" s="21"/>
      <c r="N954" s="21"/>
      <c r="O954" s="21"/>
    </row>
    <row r="955" ht="15.75" customHeight="1">
      <c r="A955" s="73" t="s">
        <v>7852</v>
      </c>
      <c r="B955" s="351">
        <v>952.0</v>
      </c>
      <c r="C955" s="130">
        <v>44896.0</v>
      </c>
      <c r="D955" s="73" t="s">
        <v>9127</v>
      </c>
      <c r="E955" s="130" t="s">
        <v>9128</v>
      </c>
      <c r="F955" s="73" t="s">
        <v>131</v>
      </c>
      <c r="G955" s="169"/>
      <c r="H955" s="287"/>
      <c r="I955" s="285"/>
      <c r="J955" s="97">
        <f t="shared" si="1"/>
        <v>46206</v>
      </c>
      <c r="K955" s="73">
        <f>'RESOLUCIONES 2022'!$C955-'RESOLUCIONES 2022'!$J955</f>
        <v>-1310</v>
      </c>
      <c r="L955" s="21"/>
      <c r="M955" s="21"/>
      <c r="N955" s="21"/>
      <c r="O955" s="21"/>
    </row>
    <row r="956" ht="15.75" customHeight="1">
      <c r="A956" s="73" t="s">
        <v>7852</v>
      </c>
      <c r="B956" s="351">
        <v>953.0</v>
      </c>
      <c r="C956" s="130">
        <v>44896.0</v>
      </c>
      <c r="D956" s="73" t="s">
        <v>8445</v>
      </c>
      <c r="E956" s="130" t="s">
        <v>8446</v>
      </c>
      <c r="F956" s="73" t="s">
        <v>131</v>
      </c>
      <c r="G956" s="169"/>
      <c r="H956" s="287"/>
      <c r="I956" s="285"/>
      <c r="J956" s="97">
        <f t="shared" si="1"/>
        <v>46206</v>
      </c>
      <c r="K956" s="73">
        <f>'RESOLUCIONES 2022'!$C956-'RESOLUCIONES 2022'!$J956</f>
        <v>-1310</v>
      </c>
      <c r="L956" s="21"/>
      <c r="M956" s="21"/>
      <c r="N956" s="21"/>
      <c r="O956" s="21"/>
    </row>
    <row r="957" ht="15.75" customHeight="1">
      <c r="A957" s="73" t="s">
        <v>7852</v>
      </c>
      <c r="B957" s="351">
        <v>954.0</v>
      </c>
      <c r="C957" s="130">
        <v>44896.0</v>
      </c>
      <c r="D957" s="73" t="s">
        <v>5587</v>
      </c>
      <c r="E957" s="130" t="s">
        <v>6141</v>
      </c>
      <c r="F957" s="73" t="s">
        <v>2923</v>
      </c>
      <c r="G957" s="169" t="s">
        <v>9924</v>
      </c>
      <c r="H957" s="287" t="s">
        <v>8519</v>
      </c>
      <c r="I957" s="285" t="s">
        <v>14582</v>
      </c>
      <c r="J957" s="97">
        <f t="shared" si="1"/>
        <v>46206</v>
      </c>
      <c r="K957" s="73">
        <f>'RESOLUCIONES 2022'!$C957-'RESOLUCIONES 2022'!$J957</f>
        <v>-1310</v>
      </c>
      <c r="L957" s="21"/>
      <c r="M957" s="21"/>
      <c r="N957" s="21"/>
      <c r="O957" s="21"/>
    </row>
    <row r="958" ht="15.75" customHeight="1">
      <c r="A958" s="73" t="s">
        <v>7852</v>
      </c>
      <c r="B958" s="351">
        <v>955.0</v>
      </c>
      <c r="C958" s="130">
        <v>44896.0</v>
      </c>
      <c r="D958" s="73" t="s">
        <v>9084</v>
      </c>
      <c r="E958" s="130" t="s">
        <v>9085</v>
      </c>
      <c r="F958" s="73" t="s">
        <v>2923</v>
      </c>
      <c r="G958" s="169" t="s">
        <v>9916</v>
      </c>
      <c r="H958" s="287" t="s">
        <v>9917</v>
      </c>
      <c r="I958" s="285" t="s">
        <v>14583</v>
      </c>
      <c r="J958" s="97">
        <f t="shared" si="1"/>
        <v>46206</v>
      </c>
      <c r="K958" s="73">
        <f>'RESOLUCIONES 2022'!$C958-'RESOLUCIONES 2022'!$J958</f>
        <v>-1310</v>
      </c>
      <c r="L958" s="21"/>
      <c r="M958" s="21"/>
      <c r="N958" s="21"/>
      <c r="O958" s="21"/>
    </row>
    <row r="959" ht="15.75" customHeight="1">
      <c r="A959" s="73" t="s">
        <v>7852</v>
      </c>
      <c r="B959" s="351">
        <v>956.0</v>
      </c>
      <c r="C959" s="130">
        <v>44896.0</v>
      </c>
      <c r="D959" s="73" t="s">
        <v>2522</v>
      </c>
      <c r="E959" s="130" t="s">
        <v>8807</v>
      </c>
      <c r="F959" s="73" t="s">
        <v>1593</v>
      </c>
      <c r="G959" s="300" t="s">
        <v>9680</v>
      </c>
      <c r="H959" s="287"/>
      <c r="I959" s="285"/>
      <c r="J959" s="97">
        <f t="shared" si="1"/>
        <v>46206</v>
      </c>
      <c r="K959" s="73">
        <f>'RESOLUCIONES 2022'!$C959-'RESOLUCIONES 2022'!$J959</f>
        <v>-1310</v>
      </c>
      <c r="L959" s="21"/>
      <c r="M959" s="21"/>
      <c r="N959" s="21"/>
      <c r="O959" s="21"/>
    </row>
    <row r="960" ht="15.75" customHeight="1">
      <c r="A960" s="73" t="s">
        <v>7852</v>
      </c>
      <c r="B960" s="351">
        <v>957.0</v>
      </c>
      <c r="C960" s="130">
        <v>44897.0</v>
      </c>
      <c r="D960" s="73" t="s">
        <v>1615</v>
      </c>
      <c r="E960" s="130" t="s">
        <v>9928</v>
      </c>
      <c r="F960" s="73" t="s">
        <v>6388</v>
      </c>
      <c r="G960" s="169"/>
      <c r="H960" s="287"/>
      <c r="I960" s="285"/>
      <c r="J960" s="97">
        <f t="shared" si="1"/>
        <v>46206</v>
      </c>
      <c r="K960" s="73">
        <f>'RESOLUCIONES 2022'!$C960-'RESOLUCIONES 2022'!$J960</f>
        <v>-1309</v>
      </c>
      <c r="L960" s="21"/>
      <c r="M960" s="21"/>
      <c r="N960" s="21"/>
      <c r="O960" s="21"/>
    </row>
    <row r="961" ht="15.75" customHeight="1">
      <c r="A961" s="73" t="s">
        <v>7852</v>
      </c>
      <c r="B961" s="351">
        <v>958.0</v>
      </c>
      <c r="C961" s="130">
        <v>44897.0</v>
      </c>
      <c r="D961" s="73" t="s">
        <v>3213</v>
      </c>
      <c r="E961" s="130" t="s">
        <v>9927</v>
      </c>
      <c r="F961" s="73" t="s">
        <v>1593</v>
      </c>
      <c r="G961" s="300" t="s">
        <v>9680</v>
      </c>
      <c r="H961" s="287"/>
      <c r="I961" s="285"/>
      <c r="J961" s="97">
        <f t="shared" si="1"/>
        <v>46206</v>
      </c>
      <c r="K961" s="73">
        <f>'RESOLUCIONES 2022'!$C961-'RESOLUCIONES 2022'!$J961</f>
        <v>-1309</v>
      </c>
      <c r="L961" s="21"/>
      <c r="M961" s="21"/>
      <c r="N961" s="21"/>
      <c r="O961" s="21"/>
    </row>
    <row r="962" ht="15.75" customHeight="1">
      <c r="A962" s="73" t="s">
        <v>7852</v>
      </c>
      <c r="B962" s="351">
        <v>959.0</v>
      </c>
      <c r="C962" s="130">
        <v>44897.0</v>
      </c>
      <c r="D962" s="73" t="s">
        <v>6882</v>
      </c>
      <c r="E962" s="130" t="s">
        <v>9339</v>
      </c>
      <c r="F962" s="73" t="s">
        <v>1593</v>
      </c>
      <c r="G962" s="300" t="s">
        <v>9680</v>
      </c>
      <c r="H962" s="287"/>
      <c r="I962" s="285"/>
      <c r="J962" s="97">
        <f t="shared" si="1"/>
        <v>46206</v>
      </c>
      <c r="K962" s="73">
        <f>'RESOLUCIONES 2022'!$C962-'RESOLUCIONES 2022'!$J962</f>
        <v>-1309</v>
      </c>
      <c r="L962" s="21"/>
      <c r="M962" s="21"/>
      <c r="N962" s="21"/>
      <c r="O962" s="21"/>
    </row>
    <row r="963" ht="15.75" customHeight="1">
      <c r="A963" s="73" t="s">
        <v>7852</v>
      </c>
      <c r="B963" s="351">
        <v>960.0</v>
      </c>
      <c r="C963" s="130">
        <v>44900.0</v>
      </c>
      <c r="D963" s="73" t="s">
        <v>7518</v>
      </c>
      <c r="E963" s="130" t="s">
        <v>7519</v>
      </c>
      <c r="F963" s="73" t="s">
        <v>1593</v>
      </c>
      <c r="G963" s="308" t="s">
        <v>9929</v>
      </c>
      <c r="H963" s="287"/>
      <c r="I963" s="285"/>
      <c r="J963" s="97">
        <f t="shared" si="1"/>
        <v>46206</v>
      </c>
      <c r="K963" s="73">
        <f>'RESOLUCIONES 2022'!$C963-'RESOLUCIONES 2022'!$J963</f>
        <v>-1306</v>
      </c>
      <c r="L963" s="21"/>
      <c r="M963" s="21"/>
      <c r="N963" s="21"/>
      <c r="O963" s="21"/>
    </row>
    <row r="964" ht="15.75" customHeight="1">
      <c r="A964" s="73" t="s">
        <v>7852</v>
      </c>
      <c r="B964" s="351">
        <v>961.0</v>
      </c>
      <c r="C964" s="130">
        <v>44900.0</v>
      </c>
      <c r="D964" s="73" t="s">
        <v>8142</v>
      </c>
      <c r="E964" s="130" t="s">
        <v>8143</v>
      </c>
      <c r="F964" s="73" t="s">
        <v>1593</v>
      </c>
      <c r="G964" s="300" t="s">
        <v>9680</v>
      </c>
      <c r="H964" s="287"/>
      <c r="I964" s="285"/>
      <c r="J964" s="97">
        <f t="shared" si="1"/>
        <v>46206</v>
      </c>
      <c r="K964" s="73">
        <f>'RESOLUCIONES 2022'!$C964-'RESOLUCIONES 2022'!$J964</f>
        <v>-1306</v>
      </c>
      <c r="L964" s="21"/>
      <c r="M964" s="21"/>
      <c r="N964" s="21"/>
      <c r="O964" s="21"/>
    </row>
    <row r="965" ht="15.75" customHeight="1">
      <c r="A965" s="73" t="s">
        <v>7852</v>
      </c>
      <c r="B965" s="351">
        <v>962.0</v>
      </c>
      <c r="C965" s="130">
        <v>44901.0</v>
      </c>
      <c r="D965" s="73" t="s">
        <v>9935</v>
      </c>
      <c r="E965" s="130" t="s">
        <v>9928</v>
      </c>
      <c r="F965" s="73" t="s">
        <v>131</v>
      </c>
      <c r="G965" s="169"/>
      <c r="H965" s="287"/>
      <c r="I965" s="285"/>
      <c r="J965" s="97">
        <f t="shared" si="1"/>
        <v>46206</v>
      </c>
      <c r="K965" s="73">
        <f>'RESOLUCIONES 2022'!$C965-'RESOLUCIONES 2022'!$J965</f>
        <v>-1305</v>
      </c>
      <c r="L965" s="21"/>
      <c r="M965" s="21"/>
      <c r="N965" s="21"/>
      <c r="O965" s="21"/>
    </row>
    <row r="966" ht="15.75" customHeight="1">
      <c r="A966" s="73" t="s">
        <v>7852</v>
      </c>
      <c r="B966" s="351">
        <v>963.0</v>
      </c>
      <c r="C966" s="130">
        <v>44901.0</v>
      </c>
      <c r="D966" s="73" t="s">
        <v>9934</v>
      </c>
      <c r="E966" s="130" t="s">
        <v>9420</v>
      </c>
      <c r="F966" s="73" t="s">
        <v>131</v>
      </c>
      <c r="G966" s="169"/>
      <c r="H966" s="287"/>
      <c r="I966" s="285"/>
      <c r="J966" s="97">
        <f t="shared" si="1"/>
        <v>46206</v>
      </c>
      <c r="K966" s="73">
        <f>'RESOLUCIONES 2022'!$C966-'RESOLUCIONES 2022'!$J966</f>
        <v>-1305</v>
      </c>
      <c r="L966" s="21"/>
      <c r="M966" s="21"/>
      <c r="N966" s="21"/>
      <c r="O966" s="21"/>
    </row>
    <row r="967" ht="15.75" customHeight="1">
      <c r="A967" s="73" t="s">
        <v>7852</v>
      </c>
      <c r="B967" s="351">
        <v>964.0</v>
      </c>
      <c r="C967" s="130">
        <v>44901.0</v>
      </c>
      <c r="D967" s="73" t="s">
        <v>1365</v>
      </c>
      <c r="E967" s="130" t="s">
        <v>9932</v>
      </c>
      <c r="F967" s="73" t="s">
        <v>18</v>
      </c>
      <c r="G967" s="169" t="s">
        <v>9933</v>
      </c>
      <c r="H967" s="287"/>
      <c r="I967" s="285"/>
      <c r="J967" s="97">
        <f t="shared" si="1"/>
        <v>46206</v>
      </c>
      <c r="K967" s="73">
        <f>'RESOLUCIONES 2022'!$C967-'RESOLUCIONES 2022'!$J967</f>
        <v>-1305</v>
      </c>
      <c r="L967" s="21"/>
      <c r="M967" s="21"/>
      <c r="N967" s="21"/>
      <c r="O967" s="21"/>
    </row>
    <row r="968" ht="15.75" customHeight="1">
      <c r="A968" s="73" t="s">
        <v>7852</v>
      </c>
      <c r="B968" s="351">
        <v>965.0</v>
      </c>
      <c r="C968" s="130">
        <v>44901.0</v>
      </c>
      <c r="D968" s="73" t="s">
        <v>7866</v>
      </c>
      <c r="E968" s="130" t="s">
        <v>7867</v>
      </c>
      <c r="F968" s="73" t="s">
        <v>131</v>
      </c>
      <c r="G968" s="169"/>
      <c r="H968" s="287"/>
      <c r="I968" s="285"/>
      <c r="J968" s="97">
        <f t="shared" si="1"/>
        <v>46206</v>
      </c>
      <c r="K968" s="73">
        <f>'RESOLUCIONES 2022'!$C968-'RESOLUCIONES 2022'!$J968</f>
        <v>-1305</v>
      </c>
      <c r="L968" s="21"/>
      <c r="M968" s="21"/>
      <c r="N968" s="21"/>
      <c r="O968" s="21"/>
    </row>
    <row r="969" ht="15.75" customHeight="1">
      <c r="A969" s="73" t="s">
        <v>7852</v>
      </c>
      <c r="B969" s="351">
        <v>966.0</v>
      </c>
      <c r="C969" s="130">
        <v>44901.0</v>
      </c>
      <c r="D969" s="73" t="s">
        <v>9486</v>
      </c>
      <c r="E969" s="130" t="s">
        <v>9510</v>
      </c>
      <c r="F969" s="73" t="s">
        <v>131</v>
      </c>
      <c r="G969" s="169"/>
      <c r="H969" s="287"/>
      <c r="I969" s="285"/>
      <c r="J969" s="97">
        <f t="shared" si="1"/>
        <v>46206</v>
      </c>
      <c r="K969" s="73">
        <f>'RESOLUCIONES 2022'!$C969-'RESOLUCIONES 2022'!$J969</f>
        <v>-1305</v>
      </c>
      <c r="L969" s="21"/>
      <c r="M969" s="21"/>
      <c r="N969" s="21"/>
      <c r="O969" s="21"/>
    </row>
    <row r="970" ht="15.75" customHeight="1">
      <c r="A970" s="73" t="s">
        <v>7852</v>
      </c>
      <c r="B970" s="351">
        <v>967.0</v>
      </c>
      <c r="C970" s="130">
        <v>44901.0</v>
      </c>
      <c r="D970" s="73" t="s">
        <v>9930</v>
      </c>
      <c r="E970" s="130" t="s">
        <v>9931</v>
      </c>
      <c r="F970" s="73" t="s">
        <v>18</v>
      </c>
      <c r="G970" s="169" t="s">
        <v>2663</v>
      </c>
      <c r="H970" s="287"/>
      <c r="I970" s="285"/>
      <c r="J970" s="97">
        <f t="shared" si="1"/>
        <v>46206</v>
      </c>
      <c r="K970" s="73">
        <f>'RESOLUCIONES 2022'!$C970-'RESOLUCIONES 2022'!$J970</f>
        <v>-1305</v>
      </c>
      <c r="L970" s="21"/>
      <c r="M970" s="21"/>
      <c r="N970" s="21"/>
      <c r="O970" s="21"/>
    </row>
    <row r="971" ht="15.75" customHeight="1">
      <c r="A971" s="73" t="s">
        <v>7852</v>
      </c>
      <c r="B971" s="351">
        <v>968.0</v>
      </c>
      <c r="C971" s="130">
        <v>44901.0</v>
      </c>
      <c r="D971" s="73" t="s">
        <v>1711</v>
      </c>
      <c r="E971" s="130" t="s">
        <v>8534</v>
      </c>
      <c r="F971" s="73" t="s">
        <v>6388</v>
      </c>
      <c r="G971" s="169"/>
      <c r="H971" s="287"/>
      <c r="I971" s="285"/>
      <c r="J971" s="97">
        <f t="shared" si="1"/>
        <v>46206</v>
      </c>
      <c r="K971" s="73">
        <f>'RESOLUCIONES 2022'!$C971-'RESOLUCIONES 2022'!$J971</f>
        <v>-1305</v>
      </c>
      <c r="L971" s="21"/>
      <c r="M971" s="21"/>
      <c r="N971" s="21"/>
      <c r="O971" s="21"/>
    </row>
    <row r="972" ht="15.75" customHeight="1">
      <c r="A972" s="73" t="s">
        <v>7852</v>
      </c>
      <c r="B972" s="351">
        <v>969.0</v>
      </c>
      <c r="C972" s="130">
        <v>44902.0</v>
      </c>
      <c r="D972" s="73" t="s">
        <v>2777</v>
      </c>
      <c r="E972" s="130" t="s">
        <v>9936</v>
      </c>
      <c r="F972" s="73" t="s">
        <v>9937</v>
      </c>
      <c r="G972" s="169" t="s">
        <v>9938</v>
      </c>
      <c r="H972" s="287"/>
      <c r="I972" s="285"/>
      <c r="J972" s="97">
        <f t="shared" si="1"/>
        <v>46206</v>
      </c>
      <c r="K972" s="73">
        <f>'RESOLUCIONES 2022'!$C972-'RESOLUCIONES 2022'!$J972</f>
        <v>-1304</v>
      </c>
      <c r="L972" s="21"/>
      <c r="M972" s="21"/>
      <c r="N972" s="21"/>
      <c r="O972" s="21"/>
    </row>
    <row r="973" ht="15.75" customHeight="1">
      <c r="A973" s="73" t="s">
        <v>7852</v>
      </c>
      <c r="B973" s="351">
        <v>970.0</v>
      </c>
      <c r="C973" s="130">
        <v>44902.0</v>
      </c>
      <c r="D973" s="73" t="s">
        <v>1838</v>
      </c>
      <c r="E973" s="130" t="s">
        <v>9612</v>
      </c>
      <c r="F973" s="73" t="s">
        <v>9937</v>
      </c>
      <c r="G973" s="169" t="s">
        <v>9940</v>
      </c>
      <c r="H973" s="287"/>
      <c r="I973" s="285"/>
      <c r="J973" s="97">
        <f t="shared" si="1"/>
        <v>46206</v>
      </c>
      <c r="K973" s="73">
        <f>'RESOLUCIONES 2022'!$C973-'RESOLUCIONES 2022'!$J973</f>
        <v>-1304</v>
      </c>
      <c r="L973" s="21"/>
      <c r="M973" s="21"/>
      <c r="N973" s="21"/>
      <c r="O973" s="21"/>
    </row>
    <row r="974" ht="15.75" customHeight="1">
      <c r="A974" s="73" t="s">
        <v>7852</v>
      </c>
      <c r="B974" s="351">
        <v>971.0</v>
      </c>
      <c r="C974" s="130">
        <v>44902.0</v>
      </c>
      <c r="D974" s="73" t="s">
        <v>4610</v>
      </c>
      <c r="E974" s="130" t="s">
        <v>9073</v>
      </c>
      <c r="F974" s="73" t="s">
        <v>1593</v>
      </c>
      <c r="G974" s="300" t="s">
        <v>9680</v>
      </c>
      <c r="H974" s="287"/>
      <c r="I974" s="285"/>
      <c r="J974" s="97">
        <f t="shared" si="1"/>
        <v>46206</v>
      </c>
      <c r="K974" s="73">
        <f>'RESOLUCIONES 2022'!$C974-'RESOLUCIONES 2022'!$J974</f>
        <v>-1304</v>
      </c>
      <c r="L974" s="21"/>
      <c r="M974" s="21"/>
      <c r="N974" s="21"/>
      <c r="O974" s="21"/>
    </row>
    <row r="975" ht="15.75" customHeight="1">
      <c r="A975" s="73" t="s">
        <v>7852</v>
      </c>
      <c r="B975" s="351">
        <v>972.0</v>
      </c>
      <c r="C975" s="130">
        <v>44902.0</v>
      </c>
      <c r="D975" s="73" t="s">
        <v>1738</v>
      </c>
      <c r="E975" s="130" t="s">
        <v>9939</v>
      </c>
      <c r="F975" s="73" t="s">
        <v>1593</v>
      </c>
      <c r="G975" s="335">
        <v>44910.0</v>
      </c>
      <c r="H975" s="287"/>
      <c r="I975" s="285"/>
      <c r="J975" s="97">
        <f t="shared" si="1"/>
        <v>46206</v>
      </c>
      <c r="K975" s="73">
        <f>'RESOLUCIONES 2022'!$C975-'RESOLUCIONES 2022'!$J975</f>
        <v>-1304</v>
      </c>
      <c r="L975" s="21"/>
      <c r="M975" s="21"/>
      <c r="N975" s="21"/>
      <c r="O975" s="21"/>
    </row>
    <row r="976" ht="15.75" customHeight="1">
      <c r="A976" s="73" t="s">
        <v>7852</v>
      </c>
      <c r="B976" s="351">
        <v>973.0</v>
      </c>
      <c r="C976" s="130">
        <v>44907.0</v>
      </c>
      <c r="D976" s="73" t="s">
        <v>9743</v>
      </c>
      <c r="E976" s="130" t="s">
        <v>9744</v>
      </c>
      <c r="F976" s="73" t="s">
        <v>2751</v>
      </c>
      <c r="G976" s="169"/>
      <c r="H976" s="287"/>
      <c r="I976" s="285"/>
      <c r="J976" s="97">
        <f t="shared" si="1"/>
        <v>46206</v>
      </c>
      <c r="K976" s="73">
        <f>'RESOLUCIONES 2022'!$C976-'RESOLUCIONES 2022'!$J976</f>
        <v>-1299</v>
      </c>
      <c r="L976" s="21"/>
      <c r="M976" s="21"/>
      <c r="N976" s="21"/>
      <c r="O976" s="21"/>
    </row>
    <row r="977" ht="15.75" customHeight="1">
      <c r="A977" s="73" t="s">
        <v>7852</v>
      </c>
      <c r="B977" s="351">
        <v>974.0</v>
      </c>
      <c r="C977" s="130">
        <v>44907.0</v>
      </c>
      <c r="D977" s="73" t="s">
        <v>6936</v>
      </c>
      <c r="E977" s="130" t="s">
        <v>9943</v>
      </c>
      <c r="F977" s="73" t="s">
        <v>2751</v>
      </c>
      <c r="G977" s="169"/>
      <c r="H977" s="287"/>
      <c r="I977" s="285"/>
      <c r="J977" s="97">
        <f t="shared" si="1"/>
        <v>46206</v>
      </c>
      <c r="K977" s="73">
        <f>'RESOLUCIONES 2022'!$C977-'RESOLUCIONES 2022'!$J977</f>
        <v>-1299</v>
      </c>
      <c r="L977" s="21"/>
      <c r="M977" s="21"/>
      <c r="N977" s="21"/>
      <c r="O977" s="21"/>
    </row>
    <row r="978" ht="15.75" customHeight="1">
      <c r="A978" s="73" t="s">
        <v>7852</v>
      </c>
      <c r="B978" s="351">
        <v>975.0</v>
      </c>
      <c r="C978" s="130">
        <v>44907.0</v>
      </c>
      <c r="D978" s="73" t="s">
        <v>4838</v>
      </c>
      <c r="E978" s="130" t="s">
        <v>8624</v>
      </c>
      <c r="F978" s="73" t="s">
        <v>2751</v>
      </c>
      <c r="G978" s="169"/>
      <c r="H978" s="287"/>
      <c r="I978" s="285"/>
      <c r="J978" s="97">
        <f t="shared" si="1"/>
        <v>46206</v>
      </c>
      <c r="K978" s="73">
        <f>'RESOLUCIONES 2022'!$C978-'RESOLUCIONES 2022'!$J978</f>
        <v>-1299</v>
      </c>
      <c r="L978" s="21"/>
      <c r="M978" s="21"/>
      <c r="N978" s="21"/>
      <c r="O978" s="21"/>
    </row>
    <row r="979" ht="15.75" customHeight="1">
      <c r="A979" s="73" t="s">
        <v>7852</v>
      </c>
      <c r="B979" s="351">
        <v>976.0</v>
      </c>
      <c r="C979" s="130">
        <v>44907.0</v>
      </c>
      <c r="D979" s="73" t="s">
        <v>9251</v>
      </c>
      <c r="E979" s="130" t="s">
        <v>9942</v>
      </c>
      <c r="F979" s="73" t="s">
        <v>2751</v>
      </c>
      <c r="G979" s="169"/>
      <c r="H979" s="287"/>
      <c r="I979" s="285"/>
      <c r="J979" s="97">
        <f t="shared" si="1"/>
        <v>46206</v>
      </c>
      <c r="K979" s="73">
        <f>'RESOLUCIONES 2022'!$C979-'RESOLUCIONES 2022'!$J979</f>
        <v>-1299</v>
      </c>
      <c r="L979" s="21"/>
      <c r="M979" s="21"/>
      <c r="N979" s="21"/>
      <c r="O979" s="21"/>
    </row>
    <row r="980" ht="15.75" customHeight="1">
      <c r="A980" s="73" t="s">
        <v>7852</v>
      </c>
      <c r="B980" s="351">
        <v>977.0</v>
      </c>
      <c r="C980" s="130">
        <v>44907.0</v>
      </c>
      <c r="D980" s="73" t="s">
        <v>2634</v>
      </c>
      <c r="E980" s="130" t="s">
        <v>9944</v>
      </c>
      <c r="F980" s="73" t="s">
        <v>2751</v>
      </c>
      <c r="G980" s="169"/>
      <c r="H980" s="287"/>
      <c r="I980" s="285"/>
      <c r="J980" s="97">
        <f t="shared" si="1"/>
        <v>46206</v>
      </c>
      <c r="K980" s="73">
        <f>'RESOLUCIONES 2022'!$C980-'RESOLUCIONES 2022'!$J980</f>
        <v>-1299</v>
      </c>
      <c r="L980" s="21"/>
      <c r="M980" s="21"/>
      <c r="N980" s="21"/>
      <c r="O980" s="21"/>
    </row>
    <row r="981" ht="15.75" customHeight="1">
      <c r="A981" s="73" t="s">
        <v>7852</v>
      </c>
      <c r="B981" s="351">
        <v>978.0</v>
      </c>
      <c r="C981" s="130">
        <v>44907.0</v>
      </c>
      <c r="D981" s="73" t="s">
        <v>4536</v>
      </c>
      <c r="E981" s="130" t="s">
        <v>9747</v>
      </c>
      <c r="F981" s="73" t="s">
        <v>2751</v>
      </c>
      <c r="G981" s="169"/>
      <c r="H981" s="287"/>
      <c r="I981" s="285"/>
      <c r="J981" s="97">
        <f t="shared" si="1"/>
        <v>46206</v>
      </c>
      <c r="K981" s="73">
        <f>'RESOLUCIONES 2022'!$C981-'RESOLUCIONES 2022'!$J981</f>
        <v>-1299</v>
      </c>
      <c r="L981" s="21"/>
      <c r="M981" s="21"/>
      <c r="N981" s="21"/>
      <c r="O981" s="21"/>
    </row>
    <row r="982" ht="15.75" customHeight="1">
      <c r="A982" s="73" t="s">
        <v>7852</v>
      </c>
      <c r="B982" s="351">
        <v>979.0</v>
      </c>
      <c r="C982" s="130">
        <v>44907.0</v>
      </c>
      <c r="D982" s="73" t="s">
        <v>7316</v>
      </c>
      <c r="E982" s="130" t="s">
        <v>9941</v>
      </c>
      <c r="F982" s="73" t="s">
        <v>2751</v>
      </c>
      <c r="G982" s="169"/>
      <c r="H982" s="287"/>
      <c r="I982" s="285"/>
      <c r="J982" s="97">
        <f t="shared" si="1"/>
        <v>46206</v>
      </c>
      <c r="K982" s="73">
        <f>'RESOLUCIONES 2022'!$C982-'RESOLUCIONES 2022'!$J982</f>
        <v>-1299</v>
      </c>
      <c r="L982" s="21"/>
      <c r="M982" s="21"/>
      <c r="N982" s="21"/>
      <c r="O982" s="21"/>
    </row>
    <row r="983" ht="15.75" customHeight="1">
      <c r="A983" s="73" t="s">
        <v>7852</v>
      </c>
      <c r="B983" s="351">
        <v>980.0</v>
      </c>
      <c r="C983" s="130">
        <v>44907.0</v>
      </c>
      <c r="D983" s="73" t="s">
        <v>6738</v>
      </c>
      <c r="E983" s="130" t="s">
        <v>8772</v>
      </c>
      <c r="F983" s="73" t="s">
        <v>6388</v>
      </c>
      <c r="G983" s="169"/>
      <c r="H983" s="287"/>
      <c r="I983" s="285"/>
      <c r="J983" s="97">
        <f t="shared" si="1"/>
        <v>46206</v>
      </c>
      <c r="K983" s="73">
        <f>'RESOLUCIONES 2022'!$C983-'RESOLUCIONES 2022'!$J983</f>
        <v>-1299</v>
      </c>
      <c r="L983" s="21"/>
      <c r="M983" s="21"/>
      <c r="N983" s="21"/>
      <c r="O983" s="21"/>
    </row>
    <row r="984" ht="15.75" customHeight="1">
      <c r="A984" s="73" t="s">
        <v>7852</v>
      </c>
      <c r="B984" s="351">
        <v>981.0</v>
      </c>
      <c r="C984" s="130">
        <v>44908.0</v>
      </c>
      <c r="D984" s="73" t="s">
        <v>2893</v>
      </c>
      <c r="E984" s="130" t="s">
        <v>2894</v>
      </c>
      <c r="F984" s="73" t="s">
        <v>2253</v>
      </c>
      <c r="G984" s="169" t="s">
        <v>2824</v>
      </c>
      <c r="H984" s="287"/>
      <c r="I984" s="285"/>
      <c r="J984" s="97">
        <f t="shared" si="1"/>
        <v>46206</v>
      </c>
      <c r="K984" s="73">
        <f>'RESOLUCIONES 2022'!$C984-'RESOLUCIONES 2022'!$J984</f>
        <v>-1298</v>
      </c>
      <c r="L984" s="21"/>
      <c r="M984" s="21"/>
      <c r="N984" s="21"/>
      <c r="O984" s="21"/>
    </row>
    <row r="985" ht="15.75" customHeight="1">
      <c r="A985" s="73" t="s">
        <v>7852</v>
      </c>
      <c r="B985" s="351">
        <v>982.0</v>
      </c>
      <c r="C985" s="130">
        <v>44908.0</v>
      </c>
      <c r="D985" s="73" t="s">
        <v>1711</v>
      </c>
      <c r="E985" s="130" t="s">
        <v>8534</v>
      </c>
      <c r="F985" s="73" t="s">
        <v>131</v>
      </c>
      <c r="G985" s="169"/>
      <c r="H985" s="287"/>
      <c r="I985" s="285"/>
      <c r="J985" s="97">
        <f t="shared" si="1"/>
        <v>46206</v>
      </c>
      <c r="K985" s="73">
        <f>'RESOLUCIONES 2022'!$C985-'RESOLUCIONES 2022'!$J985</f>
        <v>-1298</v>
      </c>
      <c r="L985" s="21"/>
      <c r="M985" s="21"/>
      <c r="N985" s="21"/>
      <c r="O985" s="21"/>
    </row>
    <row r="986" ht="15.75" customHeight="1">
      <c r="A986" s="73" t="s">
        <v>7852</v>
      </c>
      <c r="B986" s="351">
        <v>983.0</v>
      </c>
      <c r="C986" s="130">
        <v>44908.0</v>
      </c>
      <c r="D986" s="73" t="s">
        <v>9945</v>
      </c>
      <c r="E986" s="130" t="s">
        <v>8804</v>
      </c>
      <c r="F986" s="73" t="s">
        <v>131</v>
      </c>
      <c r="G986" s="169"/>
      <c r="H986" s="287"/>
      <c r="I986" s="285"/>
      <c r="J986" s="97">
        <f t="shared" si="1"/>
        <v>46206</v>
      </c>
      <c r="K986" s="73">
        <f>'RESOLUCIONES 2022'!$C986-'RESOLUCIONES 2022'!$J986</f>
        <v>-1298</v>
      </c>
      <c r="L986" s="21"/>
      <c r="M986" s="21"/>
      <c r="N986" s="21"/>
      <c r="O986" s="21"/>
    </row>
    <row r="987" ht="15.75" customHeight="1">
      <c r="A987" s="73" t="s">
        <v>7852</v>
      </c>
      <c r="B987" s="351">
        <v>984.0</v>
      </c>
      <c r="C987" s="130">
        <v>44908.0</v>
      </c>
      <c r="D987" s="73" t="s">
        <v>2589</v>
      </c>
      <c r="E987" s="130" t="s">
        <v>8979</v>
      </c>
      <c r="F987" s="73" t="s">
        <v>131</v>
      </c>
      <c r="G987" s="169"/>
      <c r="H987" s="287"/>
      <c r="I987" s="285"/>
      <c r="J987" s="97">
        <f t="shared" si="1"/>
        <v>46206</v>
      </c>
      <c r="K987" s="73">
        <f>'RESOLUCIONES 2022'!$C987-'RESOLUCIONES 2022'!$J987</f>
        <v>-1298</v>
      </c>
      <c r="L987" s="21"/>
      <c r="M987" s="21"/>
      <c r="N987" s="21"/>
      <c r="O987" s="21"/>
    </row>
    <row r="988" ht="15.75" customHeight="1">
      <c r="A988" s="73" t="s">
        <v>7852</v>
      </c>
      <c r="B988" s="351">
        <v>985.0</v>
      </c>
      <c r="C988" s="130">
        <v>44911.0</v>
      </c>
      <c r="D988" s="73" t="s">
        <v>7539</v>
      </c>
      <c r="E988" s="130" t="s">
        <v>7540</v>
      </c>
      <c r="F988" s="73" t="s">
        <v>6388</v>
      </c>
      <c r="G988" s="169"/>
      <c r="H988" s="287"/>
      <c r="I988" s="285"/>
      <c r="J988" s="97">
        <f t="shared" si="1"/>
        <v>46206</v>
      </c>
      <c r="K988" s="73">
        <f>'RESOLUCIONES 2022'!$C988-'RESOLUCIONES 2022'!$J988</f>
        <v>-1295</v>
      </c>
      <c r="L988" s="21"/>
      <c r="M988" s="21"/>
      <c r="N988" s="21"/>
      <c r="O988" s="21"/>
    </row>
    <row r="989" ht="15.75" customHeight="1">
      <c r="A989" s="73" t="s">
        <v>7852</v>
      </c>
      <c r="B989" s="351">
        <v>986.0</v>
      </c>
      <c r="C989" s="130">
        <v>44911.0</v>
      </c>
      <c r="D989" s="73" t="s">
        <v>9957</v>
      </c>
      <c r="E989" s="130" t="s">
        <v>9958</v>
      </c>
      <c r="F989" s="73" t="s">
        <v>6388</v>
      </c>
      <c r="G989" s="169"/>
      <c r="H989" s="287"/>
      <c r="I989" s="285"/>
      <c r="J989" s="97">
        <f t="shared" si="1"/>
        <v>46206</v>
      </c>
      <c r="K989" s="73">
        <f>'RESOLUCIONES 2022'!$C989-'RESOLUCIONES 2022'!$J989</f>
        <v>-1295</v>
      </c>
      <c r="L989" s="21"/>
      <c r="M989" s="21"/>
      <c r="N989" s="21"/>
      <c r="O989" s="21"/>
    </row>
    <row r="990" ht="15.75" customHeight="1">
      <c r="A990" s="73" t="s">
        <v>7852</v>
      </c>
      <c r="B990" s="351">
        <v>987.0</v>
      </c>
      <c r="C990" s="130">
        <v>44911.0</v>
      </c>
      <c r="D990" s="73" t="s">
        <v>5066</v>
      </c>
      <c r="E990" s="130" t="s">
        <v>5957</v>
      </c>
      <c r="F990" s="73" t="s">
        <v>2253</v>
      </c>
      <c r="G990" s="169" t="s">
        <v>9949</v>
      </c>
      <c r="H990" s="287"/>
      <c r="I990" s="285"/>
      <c r="J990" s="97">
        <f t="shared" si="1"/>
        <v>46206</v>
      </c>
      <c r="K990" s="73">
        <f>'RESOLUCIONES 2022'!$C990-'RESOLUCIONES 2022'!$J990</f>
        <v>-1295</v>
      </c>
      <c r="L990" s="21"/>
      <c r="M990" s="21"/>
      <c r="N990" s="21"/>
      <c r="O990" s="21"/>
    </row>
    <row r="991" ht="15.75" customHeight="1">
      <c r="A991" s="73" t="s">
        <v>7852</v>
      </c>
      <c r="B991" s="351">
        <v>988.0</v>
      </c>
      <c r="C991" s="130">
        <v>44911.0</v>
      </c>
      <c r="D991" s="73" t="s">
        <v>1637</v>
      </c>
      <c r="E991" s="130" t="s">
        <v>1638</v>
      </c>
      <c r="F991" s="73" t="s">
        <v>2253</v>
      </c>
      <c r="G991" s="376" t="s">
        <v>9946</v>
      </c>
      <c r="H991" s="287"/>
      <c r="I991" s="285"/>
      <c r="J991" s="97">
        <f t="shared" si="1"/>
        <v>46206</v>
      </c>
      <c r="K991" s="73">
        <f>'RESOLUCIONES 2022'!$C991-'RESOLUCIONES 2022'!$J991</f>
        <v>-1295</v>
      </c>
      <c r="L991" s="21"/>
      <c r="M991" s="21"/>
      <c r="N991" s="21"/>
      <c r="O991" s="21"/>
    </row>
    <row r="992" ht="15.75" customHeight="1">
      <c r="A992" s="73" t="s">
        <v>7852</v>
      </c>
      <c r="B992" s="351">
        <v>989.0</v>
      </c>
      <c r="C992" s="130">
        <v>44911.0</v>
      </c>
      <c r="D992" s="73" t="s">
        <v>4771</v>
      </c>
      <c r="E992" s="130" t="s">
        <v>4772</v>
      </c>
      <c r="F992" s="73" t="s">
        <v>2253</v>
      </c>
      <c r="G992" s="169" t="s">
        <v>9318</v>
      </c>
      <c r="H992" s="287"/>
      <c r="I992" s="285"/>
      <c r="J992" s="97">
        <f t="shared" si="1"/>
        <v>46206</v>
      </c>
      <c r="K992" s="73">
        <f>'RESOLUCIONES 2022'!$C992-'RESOLUCIONES 2022'!$J992</f>
        <v>-1295</v>
      </c>
      <c r="L992" s="21"/>
      <c r="M992" s="21"/>
      <c r="N992" s="21"/>
      <c r="O992" s="21"/>
    </row>
    <row r="993" ht="15.75" customHeight="1">
      <c r="A993" s="73" t="s">
        <v>7852</v>
      </c>
      <c r="B993" s="351">
        <v>990.0</v>
      </c>
      <c r="C993" s="130">
        <v>44911.0</v>
      </c>
      <c r="D993" s="73" t="s">
        <v>5765</v>
      </c>
      <c r="E993" s="130" t="s">
        <v>8468</v>
      </c>
      <c r="F993" s="73" t="s">
        <v>2253</v>
      </c>
      <c r="G993" s="376" t="s">
        <v>9946</v>
      </c>
      <c r="H993" s="287"/>
      <c r="I993" s="285"/>
      <c r="J993" s="97">
        <f t="shared" si="1"/>
        <v>46206</v>
      </c>
      <c r="K993" s="73">
        <f>'RESOLUCIONES 2022'!$C993-'RESOLUCIONES 2022'!$J993</f>
        <v>-1295</v>
      </c>
      <c r="L993" s="21"/>
      <c r="M993" s="21"/>
      <c r="N993" s="21"/>
      <c r="O993" s="21"/>
    </row>
    <row r="994" ht="15.75" customHeight="1">
      <c r="A994" s="73" t="s">
        <v>7852</v>
      </c>
      <c r="B994" s="351">
        <v>991.0</v>
      </c>
      <c r="C994" s="130">
        <v>44911.0</v>
      </c>
      <c r="D994" s="73" t="s">
        <v>9955</v>
      </c>
      <c r="E994" s="130" t="s">
        <v>9956</v>
      </c>
      <c r="F994" s="73" t="s">
        <v>6388</v>
      </c>
      <c r="G994" s="169"/>
      <c r="H994" s="287"/>
      <c r="I994" s="285"/>
      <c r="J994" s="97">
        <f t="shared" si="1"/>
        <v>46206</v>
      </c>
      <c r="K994" s="73">
        <f>'RESOLUCIONES 2022'!$C994-'RESOLUCIONES 2022'!$J994</f>
        <v>-1295</v>
      </c>
      <c r="L994" s="21"/>
      <c r="M994" s="21"/>
      <c r="N994" s="21"/>
      <c r="O994" s="21"/>
    </row>
    <row r="995" ht="15.75" customHeight="1">
      <c r="A995" s="73" t="s">
        <v>7852</v>
      </c>
      <c r="B995" s="351">
        <v>992.0</v>
      </c>
      <c r="C995" s="130">
        <v>44911.0</v>
      </c>
      <c r="D995" s="73" t="s">
        <v>8324</v>
      </c>
      <c r="E995" s="130" t="s">
        <v>8541</v>
      </c>
      <c r="F995" s="73" t="s">
        <v>2253</v>
      </c>
      <c r="G995" s="376" t="s">
        <v>9950</v>
      </c>
      <c r="H995" s="287"/>
      <c r="I995" s="285"/>
      <c r="J995" s="97">
        <f t="shared" si="1"/>
        <v>46206</v>
      </c>
      <c r="K995" s="73">
        <f>'RESOLUCIONES 2022'!$C995-'RESOLUCIONES 2022'!$J995</f>
        <v>-1295</v>
      </c>
      <c r="L995" s="21"/>
      <c r="M995" s="21"/>
      <c r="N995" s="21"/>
      <c r="O995" s="21"/>
    </row>
    <row r="996" ht="15.75" customHeight="1">
      <c r="A996" s="73" t="s">
        <v>7852</v>
      </c>
      <c r="B996" s="351">
        <v>993.0</v>
      </c>
      <c r="C996" s="130">
        <v>44911.0</v>
      </c>
      <c r="D996" s="73" t="s">
        <v>3931</v>
      </c>
      <c r="E996" s="130" t="s">
        <v>3932</v>
      </c>
      <c r="F996" s="73" t="s">
        <v>2923</v>
      </c>
      <c r="G996" s="169" t="s">
        <v>7000</v>
      </c>
      <c r="H996" s="287" t="s">
        <v>9947</v>
      </c>
      <c r="I996" s="310" t="s">
        <v>9948</v>
      </c>
      <c r="J996" s="97">
        <f t="shared" si="1"/>
        <v>46206</v>
      </c>
      <c r="K996" s="73">
        <f>'RESOLUCIONES 2022'!$C996-'RESOLUCIONES 2022'!$J996</f>
        <v>-1295</v>
      </c>
      <c r="L996" s="21"/>
      <c r="M996" s="21"/>
      <c r="N996" s="21"/>
      <c r="O996" s="21"/>
    </row>
    <row r="997" ht="15.75" customHeight="1">
      <c r="A997" s="73" t="s">
        <v>7852</v>
      </c>
      <c r="B997" s="351">
        <v>994.0</v>
      </c>
      <c r="C997" s="130">
        <v>44911.0</v>
      </c>
      <c r="D997" s="73" t="s">
        <v>9951</v>
      </c>
      <c r="E997" s="130" t="s">
        <v>9422</v>
      </c>
      <c r="F997" s="73" t="s">
        <v>2923</v>
      </c>
      <c r="G997" s="169" t="s">
        <v>9952</v>
      </c>
      <c r="H997" s="287" t="s">
        <v>684</v>
      </c>
      <c r="I997" s="285" t="s">
        <v>9953</v>
      </c>
      <c r="J997" s="97">
        <f t="shared" si="1"/>
        <v>46206</v>
      </c>
      <c r="K997" s="73">
        <f>'RESOLUCIONES 2022'!$C997-'RESOLUCIONES 2022'!$J997</f>
        <v>-1295</v>
      </c>
      <c r="L997" s="21"/>
      <c r="M997" s="21"/>
      <c r="N997" s="21"/>
      <c r="O997" s="21"/>
    </row>
    <row r="998" ht="15.75" customHeight="1">
      <c r="A998" s="73" t="s">
        <v>7852</v>
      </c>
      <c r="B998" s="379">
        <v>995.0</v>
      </c>
      <c r="C998" s="181">
        <v>44915.0</v>
      </c>
      <c r="D998" s="80" t="s">
        <v>3156</v>
      </c>
      <c r="E998" s="130" t="s">
        <v>7869</v>
      </c>
      <c r="F998" s="73" t="s">
        <v>1593</v>
      </c>
      <c r="G998" s="337">
        <v>44922.0</v>
      </c>
      <c r="H998" s="287"/>
      <c r="I998" s="285"/>
      <c r="J998" s="97">
        <f t="shared" si="1"/>
        <v>46206</v>
      </c>
      <c r="K998" s="73">
        <f>'RESOLUCIONES 2022'!$C998-'RESOLUCIONES 2022'!$J998</f>
        <v>-1291</v>
      </c>
      <c r="L998" s="21"/>
      <c r="M998" s="21"/>
      <c r="N998" s="21"/>
      <c r="O998" s="21"/>
    </row>
    <row r="999" ht="15.75" customHeight="1">
      <c r="A999" s="73" t="s">
        <v>7852</v>
      </c>
      <c r="B999" s="351">
        <v>996.0</v>
      </c>
      <c r="C999" s="130">
        <v>44915.0</v>
      </c>
      <c r="D999" s="73" t="s">
        <v>9966</v>
      </c>
      <c r="E999" s="130" t="s">
        <v>8687</v>
      </c>
      <c r="F999" s="73" t="s">
        <v>1593</v>
      </c>
      <c r="G999" s="300" t="s">
        <v>9680</v>
      </c>
      <c r="H999" s="287"/>
      <c r="I999" s="285"/>
      <c r="J999" s="97">
        <f t="shared" si="1"/>
        <v>46206</v>
      </c>
      <c r="K999" s="73">
        <f>'RESOLUCIONES 2022'!$C999-'RESOLUCIONES 2022'!$J999</f>
        <v>-1291</v>
      </c>
      <c r="L999" s="21"/>
      <c r="M999" s="21"/>
      <c r="N999" s="21"/>
      <c r="O999" s="21"/>
    </row>
    <row r="1000" ht="15.75" customHeight="1">
      <c r="A1000" s="73" t="s">
        <v>7852</v>
      </c>
      <c r="B1000" s="351">
        <v>997.0</v>
      </c>
      <c r="C1000" s="130">
        <v>44915.0</v>
      </c>
      <c r="D1000" s="73" t="s">
        <v>8972</v>
      </c>
      <c r="E1000" s="130" t="s">
        <v>8138</v>
      </c>
      <c r="F1000" s="73" t="s">
        <v>1593</v>
      </c>
      <c r="G1000" s="300" t="s">
        <v>9680</v>
      </c>
      <c r="H1000" s="287"/>
      <c r="I1000" s="285"/>
      <c r="J1000" s="97">
        <f t="shared" si="1"/>
        <v>46206</v>
      </c>
      <c r="K1000" s="73">
        <f>'RESOLUCIONES 2022'!$C1000-'RESOLUCIONES 2022'!$J1000</f>
        <v>-1291</v>
      </c>
      <c r="L1000" s="21"/>
      <c r="M1000" s="21"/>
      <c r="N1000" s="21"/>
      <c r="O1000" s="21"/>
    </row>
    <row r="1001" ht="15.75" customHeight="1">
      <c r="A1001" s="73" t="s">
        <v>7852</v>
      </c>
      <c r="B1001" s="351">
        <v>998.0</v>
      </c>
      <c r="C1001" s="130">
        <v>44915.0</v>
      </c>
      <c r="D1001" s="73" t="s">
        <v>8682</v>
      </c>
      <c r="E1001" s="130" t="s">
        <v>8798</v>
      </c>
      <c r="F1001" s="73" t="s">
        <v>1593</v>
      </c>
      <c r="G1001" s="337">
        <v>44923.0</v>
      </c>
      <c r="H1001" s="287"/>
      <c r="I1001" s="285"/>
      <c r="J1001" s="97">
        <f t="shared" si="1"/>
        <v>46206</v>
      </c>
      <c r="K1001" s="73">
        <f>'RESOLUCIONES 2022'!$C1001-'RESOLUCIONES 2022'!$J1001</f>
        <v>-1291</v>
      </c>
      <c r="L1001" s="21"/>
      <c r="M1001" s="21"/>
      <c r="N1001" s="21"/>
      <c r="O1001" s="21"/>
    </row>
    <row r="1002" ht="15.75" customHeight="1">
      <c r="A1002" s="73" t="s">
        <v>7852</v>
      </c>
      <c r="B1002" s="351">
        <v>999.0</v>
      </c>
      <c r="C1002" s="130">
        <v>44915.0</v>
      </c>
      <c r="D1002" s="73" t="s">
        <v>1615</v>
      </c>
      <c r="E1002" s="130" t="s">
        <v>9698</v>
      </c>
      <c r="F1002" s="73" t="s">
        <v>1593</v>
      </c>
      <c r="G1002" s="337">
        <v>44925.0</v>
      </c>
      <c r="H1002" s="287"/>
      <c r="I1002" s="285"/>
      <c r="J1002" s="97">
        <f t="shared" si="1"/>
        <v>46206</v>
      </c>
      <c r="K1002" s="73">
        <f>'RESOLUCIONES 2022'!$C1002-'RESOLUCIONES 2022'!$J1002</f>
        <v>-1291</v>
      </c>
      <c r="L1002" s="21"/>
      <c r="M1002" s="21"/>
      <c r="N1002" s="21"/>
      <c r="O1002" s="21"/>
    </row>
    <row r="1003" ht="15.75" customHeight="1">
      <c r="A1003" s="73" t="s">
        <v>7852</v>
      </c>
      <c r="B1003" s="351">
        <v>1000.0</v>
      </c>
      <c r="C1003" s="130">
        <v>44915.0</v>
      </c>
      <c r="D1003" s="73" t="s">
        <v>8445</v>
      </c>
      <c r="E1003" s="130" t="s">
        <v>9882</v>
      </c>
      <c r="F1003" s="73" t="s">
        <v>1593</v>
      </c>
      <c r="G1003" s="337">
        <v>44923.0</v>
      </c>
      <c r="H1003" s="287"/>
      <c r="I1003" s="285"/>
      <c r="J1003" s="97">
        <f t="shared" si="1"/>
        <v>46206</v>
      </c>
      <c r="K1003" s="73">
        <f>'RESOLUCIONES 2022'!$C1003-'RESOLUCIONES 2022'!$J1003</f>
        <v>-1291</v>
      </c>
      <c r="L1003" s="21"/>
      <c r="M1003" s="21"/>
      <c r="N1003" s="21"/>
      <c r="O1003" s="21"/>
    </row>
    <row r="1004" ht="15.75" customHeight="1">
      <c r="A1004" s="73" t="s">
        <v>7852</v>
      </c>
      <c r="B1004" s="351">
        <v>1001.0</v>
      </c>
      <c r="C1004" s="130">
        <v>44915.0</v>
      </c>
      <c r="D1004" s="73" t="s">
        <v>8383</v>
      </c>
      <c r="E1004" s="130" t="s">
        <v>9654</v>
      </c>
      <c r="F1004" s="73" t="s">
        <v>1593</v>
      </c>
      <c r="G1004" s="337">
        <v>44922.0</v>
      </c>
      <c r="H1004" s="287"/>
      <c r="I1004" s="285"/>
      <c r="J1004" s="97">
        <f t="shared" si="1"/>
        <v>46206</v>
      </c>
      <c r="K1004" s="73">
        <f>'RESOLUCIONES 2022'!$C1004-'RESOLUCIONES 2022'!$J1004</f>
        <v>-1291</v>
      </c>
      <c r="L1004" s="21"/>
      <c r="M1004" s="21"/>
      <c r="N1004" s="21"/>
      <c r="O1004" s="21"/>
    </row>
    <row r="1005" ht="15.75" customHeight="1">
      <c r="A1005" s="73" t="s">
        <v>7852</v>
      </c>
      <c r="B1005" s="351">
        <v>1002.0</v>
      </c>
      <c r="C1005" s="130">
        <v>44915.0</v>
      </c>
      <c r="D1005" s="73" t="s">
        <v>5678</v>
      </c>
      <c r="E1005" s="130" t="s">
        <v>8672</v>
      </c>
      <c r="F1005" s="73" t="s">
        <v>1593</v>
      </c>
      <c r="G1005" s="337">
        <v>44925.0</v>
      </c>
      <c r="H1005" s="287"/>
      <c r="I1005" s="285"/>
      <c r="J1005" s="97">
        <f t="shared" si="1"/>
        <v>46206</v>
      </c>
      <c r="K1005" s="73">
        <f>'RESOLUCIONES 2022'!$C1005-'RESOLUCIONES 2022'!$J1005</f>
        <v>-1291</v>
      </c>
      <c r="L1005" s="21"/>
      <c r="M1005" s="21"/>
      <c r="N1005" s="21"/>
      <c r="O1005" s="21"/>
    </row>
    <row r="1006" ht="15.75" customHeight="1">
      <c r="A1006" s="73" t="s">
        <v>7852</v>
      </c>
      <c r="B1006" s="351">
        <v>1003.0</v>
      </c>
      <c r="C1006" s="130">
        <v>44915.0</v>
      </c>
      <c r="D1006" s="73" t="s">
        <v>1711</v>
      </c>
      <c r="E1006" s="130" t="s">
        <v>9964</v>
      </c>
      <c r="F1006" s="73" t="s">
        <v>1593</v>
      </c>
      <c r="G1006" s="300" t="s">
        <v>9680</v>
      </c>
      <c r="H1006" s="287"/>
      <c r="I1006" s="285"/>
      <c r="J1006" s="97">
        <f t="shared" si="1"/>
        <v>46206</v>
      </c>
      <c r="K1006" s="73">
        <f>'RESOLUCIONES 2022'!$C1006-'RESOLUCIONES 2022'!$J1006</f>
        <v>-1291</v>
      </c>
      <c r="L1006" s="21"/>
      <c r="M1006" s="21"/>
      <c r="N1006" s="21"/>
      <c r="O1006" s="21"/>
    </row>
    <row r="1007" ht="15.75" customHeight="1">
      <c r="A1007" s="73" t="s">
        <v>7852</v>
      </c>
      <c r="B1007" s="351">
        <v>1004.0</v>
      </c>
      <c r="C1007" s="130">
        <v>44915.0</v>
      </c>
      <c r="D1007" s="73" t="s">
        <v>2902</v>
      </c>
      <c r="E1007" s="130" t="s">
        <v>9617</v>
      </c>
      <c r="F1007" s="73" t="s">
        <v>9965</v>
      </c>
      <c r="G1007" s="169"/>
      <c r="H1007" s="287"/>
      <c r="I1007" s="285"/>
      <c r="J1007" s="97">
        <f t="shared" si="1"/>
        <v>46206</v>
      </c>
      <c r="K1007" s="73">
        <f>'RESOLUCIONES 2022'!$C1007-'RESOLUCIONES 2022'!$J1007</f>
        <v>-1291</v>
      </c>
      <c r="L1007" s="21"/>
      <c r="M1007" s="21"/>
      <c r="N1007" s="21"/>
      <c r="O1007" s="21"/>
    </row>
    <row r="1008" ht="15.75" customHeight="1">
      <c r="A1008" s="73" t="s">
        <v>7852</v>
      </c>
      <c r="B1008" s="351">
        <v>1005.0</v>
      </c>
      <c r="C1008" s="130">
        <v>44915.0</v>
      </c>
      <c r="D1008" s="73" t="s">
        <v>2265</v>
      </c>
      <c r="E1008" s="130" t="s">
        <v>3562</v>
      </c>
      <c r="F1008" s="73" t="s">
        <v>9963</v>
      </c>
      <c r="G1008" s="169"/>
      <c r="H1008" s="287"/>
      <c r="I1008" s="285"/>
      <c r="J1008" s="97">
        <f t="shared" si="1"/>
        <v>46206</v>
      </c>
      <c r="K1008" s="73">
        <f>'RESOLUCIONES 2022'!$C1008-'RESOLUCIONES 2022'!$J1008</f>
        <v>-1291</v>
      </c>
      <c r="L1008" s="21"/>
      <c r="M1008" s="21"/>
      <c r="N1008" s="21"/>
      <c r="O1008" s="21"/>
    </row>
    <row r="1009" ht="15.75" customHeight="1">
      <c r="A1009" s="73" t="s">
        <v>7852</v>
      </c>
      <c r="B1009" s="351">
        <v>1006.0</v>
      </c>
      <c r="C1009" s="130">
        <v>44915.0</v>
      </c>
      <c r="D1009" s="73" t="s">
        <v>8887</v>
      </c>
      <c r="E1009" s="130" t="s">
        <v>8985</v>
      </c>
      <c r="F1009" s="73" t="s">
        <v>9961</v>
      </c>
      <c r="G1009" s="169"/>
      <c r="H1009" s="287"/>
      <c r="I1009" s="285"/>
      <c r="J1009" s="97">
        <f t="shared" si="1"/>
        <v>46206</v>
      </c>
      <c r="K1009" s="73">
        <f>'RESOLUCIONES 2022'!$C1009-'RESOLUCIONES 2022'!$J1009</f>
        <v>-1291</v>
      </c>
      <c r="L1009" s="21"/>
      <c r="M1009" s="21"/>
      <c r="N1009" s="21"/>
      <c r="O1009" s="21"/>
    </row>
    <row r="1010" ht="15.75" customHeight="1">
      <c r="A1010" s="73" t="s">
        <v>7852</v>
      </c>
      <c r="B1010" s="351">
        <v>1007.0</v>
      </c>
      <c r="C1010" s="130">
        <v>44915.0</v>
      </c>
      <c r="D1010" s="73" t="s">
        <v>9546</v>
      </c>
      <c r="E1010" s="130" t="s">
        <v>9962</v>
      </c>
      <c r="F1010" s="73" t="s">
        <v>9961</v>
      </c>
      <c r="G1010" s="169"/>
      <c r="H1010" s="287"/>
      <c r="I1010" s="285"/>
      <c r="J1010" s="97">
        <f t="shared" si="1"/>
        <v>46206</v>
      </c>
      <c r="K1010" s="73">
        <f>'RESOLUCIONES 2022'!$C1010-'RESOLUCIONES 2022'!$J1010</f>
        <v>-1291</v>
      </c>
      <c r="L1010" s="21"/>
      <c r="M1010" s="21"/>
      <c r="N1010" s="21"/>
      <c r="O1010" s="21"/>
    </row>
    <row r="1011" ht="15.75" customHeight="1">
      <c r="A1011" s="73" t="s">
        <v>7852</v>
      </c>
      <c r="B1011" s="351">
        <v>1008.0</v>
      </c>
      <c r="C1011" s="130">
        <v>44915.0</v>
      </c>
      <c r="D1011" s="73" t="s">
        <v>9959</v>
      </c>
      <c r="E1011" s="130" t="s">
        <v>9960</v>
      </c>
      <c r="F1011" s="73" t="s">
        <v>9961</v>
      </c>
      <c r="G1011" s="169"/>
      <c r="H1011" s="287"/>
      <c r="I1011" s="285"/>
      <c r="J1011" s="97">
        <f t="shared" si="1"/>
        <v>46206</v>
      </c>
      <c r="K1011" s="73">
        <f>'RESOLUCIONES 2022'!$C1011-'RESOLUCIONES 2022'!$J1011</f>
        <v>-1291</v>
      </c>
      <c r="L1011" s="21"/>
      <c r="M1011" s="21"/>
      <c r="N1011" s="21"/>
      <c r="O1011" s="21"/>
    </row>
    <row r="1012" ht="15.75" customHeight="1">
      <c r="A1012" s="73" t="s">
        <v>7852</v>
      </c>
      <c r="B1012" s="351">
        <v>1009.0</v>
      </c>
      <c r="C1012" s="130">
        <v>44916.0</v>
      </c>
      <c r="D1012" s="73" t="s">
        <v>9091</v>
      </c>
      <c r="E1012" s="130" t="s">
        <v>9092</v>
      </c>
      <c r="F1012" s="73" t="s">
        <v>2751</v>
      </c>
      <c r="G1012" s="169"/>
      <c r="H1012" s="287"/>
      <c r="I1012" s="285"/>
      <c r="J1012" s="97">
        <f t="shared" si="1"/>
        <v>46206</v>
      </c>
      <c r="K1012" s="73">
        <f>'RESOLUCIONES 2022'!$C1012-'RESOLUCIONES 2022'!$J1012</f>
        <v>-1290</v>
      </c>
      <c r="L1012" s="21"/>
      <c r="M1012" s="21"/>
      <c r="N1012" s="21"/>
      <c r="O1012" s="21"/>
    </row>
    <row r="1013" ht="15.75" customHeight="1">
      <c r="A1013" s="73" t="s">
        <v>7852</v>
      </c>
      <c r="B1013" s="351">
        <v>1010.0</v>
      </c>
      <c r="C1013" s="130">
        <v>44916.0</v>
      </c>
      <c r="D1013" s="73" t="s">
        <v>9646</v>
      </c>
      <c r="E1013" s="130" t="s">
        <v>9974</v>
      </c>
      <c r="F1013" s="73" t="s">
        <v>2751</v>
      </c>
      <c r="G1013" s="169"/>
      <c r="H1013" s="287"/>
      <c r="I1013" s="285"/>
      <c r="J1013" s="97">
        <f t="shared" si="1"/>
        <v>46206</v>
      </c>
      <c r="K1013" s="73">
        <f>'RESOLUCIONES 2022'!$C1013-'RESOLUCIONES 2022'!$J1013</f>
        <v>-1290</v>
      </c>
      <c r="L1013" s="21"/>
      <c r="M1013" s="21"/>
      <c r="N1013" s="21"/>
      <c r="O1013" s="21"/>
    </row>
    <row r="1014" ht="15.75" customHeight="1">
      <c r="A1014" s="73" t="s">
        <v>7852</v>
      </c>
      <c r="B1014" s="351">
        <v>1011.0</v>
      </c>
      <c r="C1014" s="130">
        <v>44916.0</v>
      </c>
      <c r="D1014" s="73" t="s">
        <v>9972</v>
      </c>
      <c r="E1014" s="130" t="s">
        <v>9973</v>
      </c>
      <c r="F1014" s="73" t="s">
        <v>2751</v>
      </c>
      <c r="G1014" s="169"/>
      <c r="H1014" s="287"/>
      <c r="I1014" s="285"/>
      <c r="J1014" s="97">
        <f t="shared" si="1"/>
        <v>46206</v>
      </c>
      <c r="K1014" s="73">
        <f>'RESOLUCIONES 2022'!$C1014-'RESOLUCIONES 2022'!$J1014</f>
        <v>-1290</v>
      </c>
      <c r="L1014" s="21"/>
      <c r="M1014" s="21"/>
      <c r="N1014" s="21"/>
      <c r="O1014" s="21"/>
    </row>
    <row r="1015" ht="15.75" customHeight="1">
      <c r="A1015" s="73" t="s">
        <v>7852</v>
      </c>
      <c r="B1015" s="351">
        <v>1012.0</v>
      </c>
      <c r="C1015" s="130">
        <v>44916.0</v>
      </c>
      <c r="D1015" s="73" t="s">
        <v>5781</v>
      </c>
      <c r="E1015" s="130" t="s">
        <v>8583</v>
      </c>
      <c r="F1015" s="73" t="s">
        <v>2751</v>
      </c>
      <c r="G1015" s="169"/>
      <c r="H1015" s="287"/>
      <c r="I1015" s="285"/>
      <c r="J1015" s="97">
        <f t="shared" si="1"/>
        <v>46206</v>
      </c>
      <c r="K1015" s="73">
        <f>'RESOLUCIONES 2022'!$C1015-'RESOLUCIONES 2022'!$J1015</f>
        <v>-1290</v>
      </c>
      <c r="L1015" s="21"/>
      <c r="M1015" s="21"/>
      <c r="N1015" s="21"/>
      <c r="O1015" s="21"/>
    </row>
    <row r="1016" ht="15.75" customHeight="1">
      <c r="A1016" s="73" t="s">
        <v>7852</v>
      </c>
      <c r="B1016" s="351">
        <v>1013.0</v>
      </c>
      <c r="C1016" s="130">
        <v>44916.0</v>
      </c>
      <c r="D1016" s="146" t="s">
        <v>9635</v>
      </c>
      <c r="E1016" s="130" t="s">
        <v>9970</v>
      </c>
      <c r="F1016" s="73" t="s">
        <v>2751</v>
      </c>
      <c r="G1016" s="338" t="s">
        <v>9971</v>
      </c>
      <c r="H1016" s="287"/>
      <c r="I1016" s="285"/>
      <c r="J1016" s="97">
        <f t="shared" si="1"/>
        <v>46206</v>
      </c>
      <c r="K1016" s="73">
        <f>'RESOLUCIONES 2022'!$C1016-'RESOLUCIONES 2022'!$J1016</f>
        <v>-1290</v>
      </c>
      <c r="L1016" s="21"/>
      <c r="M1016" s="21"/>
      <c r="N1016" s="21"/>
      <c r="O1016" s="21"/>
    </row>
    <row r="1017" ht="15.75" customHeight="1">
      <c r="A1017" s="73" t="s">
        <v>7852</v>
      </c>
      <c r="B1017" s="351">
        <v>1014.0</v>
      </c>
      <c r="C1017" s="130">
        <v>44916.0</v>
      </c>
      <c r="D1017" s="73" t="s">
        <v>9968</v>
      </c>
      <c r="E1017" s="130" t="s">
        <v>9969</v>
      </c>
      <c r="F1017" s="73" t="s">
        <v>2751</v>
      </c>
      <c r="G1017" s="169"/>
      <c r="H1017" s="287"/>
      <c r="I1017" s="285"/>
      <c r="J1017" s="97">
        <f t="shared" si="1"/>
        <v>46206</v>
      </c>
      <c r="K1017" s="73">
        <f>'RESOLUCIONES 2022'!$C1017-'RESOLUCIONES 2022'!$J1017</f>
        <v>-1290</v>
      </c>
      <c r="L1017" s="21"/>
      <c r="M1017" s="21"/>
      <c r="N1017" s="21"/>
      <c r="O1017" s="21"/>
    </row>
    <row r="1018" ht="15.75" customHeight="1">
      <c r="A1018" s="73" t="s">
        <v>7852</v>
      </c>
      <c r="B1018" s="351">
        <v>1015.0</v>
      </c>
      <c r="C1018" s="130">
        <v>44916.0</v>
      </c>
      <c r="D1018" s="73" t="s">
        <v>4268</v>
      </c>
      <c r="E1018" s="130" t="s">
        <v>8760</v>
      </c>
      <c r="F1018" s="73" t="s">
        <v>9967</v>
      </c>
      <c r="G1018" s="169"/>
      <c r="H1018" s="287"/>
      <c r="I1018" s="285"/>
      <c r="J1018" s="97">
        <f t="shared" si="1"/>
        <v>46206</v>
      </c>
      <c r="K1018" s="73">
        <f>'RESOLUCIONES 2022'!$C1018-'RESOLUCIONES 2022'!$J1018</f>
        <v>-1290</v>
      </c>
      <c r="L1018" s="21"/>
      <c r="M1018" s="21"/>
      <c r="N1018" s="21"/>
      <c r="O1018" s="21"/>
    </row>
    <row r="1019" ht="15.75" customHeight="1">
      <c r="A1019" s="73" t="s">
        <v>7852</v>
      </c>
      <c r="B1019" s="351">
        <v>1016.0</v>
      </c>
      <c r="C1019" s="130">
        <v>44918.0</v>
      </c>
      <c r="D1019" s="73" t="s">
        <v>8480</v>
      </c>
      <c r="E1019" s="130" t="s">
        <v>8481</v>
      </c>
      <c r="F1019" s="73" t="s">
        <v>9961</v>
      </c>
      <c r="G1019" s="169"/>
      <c r="H1019" s="287"/>
      <c r="I1019" s="285"/>
      <c r="J1019" s="97">
        <f t="shared" si="1"/>
        <v>46206</v>
      </c>
      <c r="K1019" s="73">
        <f>'RESOLUCIONES 2022'!$C1019-'RESOLUCIONES 2022'!$J1019</f>
        <v>-1288</v>
      </c>
      <c r="L1019" s="21"/>
      <c r="M1019" s="21"/>
      <c r="N1019" s="21"/>
      <c r="O1019" s="21"/>
    </row>
    <row r="1020" ht="15.75" customHeight="1">
      <c r="A1020" s="73" t="s">
        <v>7852</v>
      </c>
      <c r="B1020" s="351">
        <v>1017.0</v>
      </c>
      <c r="C1020" s="130">
        <v>44918.0</v>
      </c>
      <c r="D1020" s="73" t="s">
        <v>9979</v>
      </c>
      <c r="E1020" s="130" t="s">
        <v>9980</v>
      </c>
      <c r="F1020" s="73" t="s">
        <v>9961</v>
      </c>
      <c r="G1020" s="169"/>
      <c r="H1020" s="287"/>
      <c r="I1020" s="285"/>
      <c r="J1020" s="97">
        <f t="shared" si="1"/>
        <v>46206</v>
      </c>
      <c r="K1020" s="73">
        <f>'RESOLUCIONES 2022'!$C1020-'RESOLUCIONES 2022'!$J1020</f>
        <v>-1288</v>
      </c>
      <c r="L1020" s="21"/>
      <c r="M1020" s="21"/>
      <c r="N1020" s="21"/>
      <c r="O1020" s="21"/>
    </row>
    <row r="1021" ht="15.75" customHeight="1">
      <c r="A1021" s="73" t="s">
        <v>7852</v>
      </c>
      <c r="B1021" s="351">
        <v>1018.0</v>
      </c>
      <c r="C1021" s="130">
        <v>44918.0</v>
      </c>
      <c r="D1021" s="73" t="s">
        <v>9975</v>
      </c>
      <c r="E1021" s="130" t="s">
        <v>9976</v>
      </c>
      <c r="F1021" s="73" t="s">
        <v>9961</v>
      </c>
      <c r="G1021" s="169"/>
      <c r="H1021" s="287"/>
      <c r="I1021" s="285"/>
      <c r="J1021" s="97">
        <f t="shared" si="1"/>
        <v>46206</v>
      </c>
      <c r="K1021" s="73">
        <f>'RESOLUCIONES 2022'!$C1021-'RESOLUCIONES 2022'!$J1021</f>
        <v>-1288</v>
      </c>
      <c r="L1021" s="21"/>
      <c r="M1021" s="21"/>
      <c r="N1021" s="21"/>
      <c r="O1021" s="21"/>
    </row>
    <row r="1022" ht="15.75" customHeight="1">
      <c r="A1022" s="73" t="s">
        <v>7852</v>
      </c>
      <c r="B1022" s="351">
        <v>1019.0</v>
      </c>
      <c r="C1022" s="130">
        <v>44918.0</v>
      </c>
      <c r="D1022" s="73" t="s">
        <v>9548</v>
      </c>
      <c r="E1022" s="130" t="s">
        <v>9549</v>
      </c>
      <c r="F1022" s="73" t="s">
        <v>9961</v>
      </c>
      <c r="G1022" s="169"/>
      <c r="H1022" s="287"/>
      <c r="I1022" s="285"/>
      <c r="J1022" s="97">
        <f t="shared" si="1"/>
        <v>46206</v>
      </c>
      <c r="K1022" s="73">
        <f>'RESOLUCIONES 2022'!$C1022-'RESOLUCIONES 2022'!$J1022</f>
        <v>-1288</v>
      </c>
      <c r="L1022" s="21"/>
      <c r="M1022" s="21"/>
      <c r="N1022" s="21"/>
      <c r="O1022" s="21"/>
    </row>
    <row r="1023" ht="15.75" customHeight="1">
      <c r="A1023" s="73" t="s">
        <v>7852</v>
      </c>
      <c r="B1023" s="351">
        <v>1020.0</v>
      </c>
      <c r="C1023" s="130">
        <v>44918.0</v>
      </c>
      <c r="D1023" s="73" t="s">
        <v>9981</v>
      </c>
      <c r="E1023" s="130" t="s">
        <v>9982</v>
      </c>
      <c r="F1023" s="73" t="s">
        <v>9961</v>
      </c>
      <c r="G1023" s="169"/>
      <c r="H1023" s="287"/>
      <c r="I1023" s="285"/>
      <c r="J1023" s="97">
        <f t="shared" si="1"/>
        <v>46206</v>
      </c>
      <c r="K1023" s="73">
        <f>'RESOLUCIONES 2022'!$C1023-'RESOLUCIONES 2022'!$J1023</f>
        <v>-1288</v>
      </c>
      <c r="L1023" s="21"/>
      <c r="M1023" s="21"/>
      <c r="N1023" s="21"/>
      <c r="O1023" s="21"/>
    </row>
    <row r="1024" ht="15.75" customHeight="1">
      <c r="A1024" s="73" t="s">
        <v>7852</v>
      </c>
      <c r="B1024" s="351">
        <v>1021.0</v>
      </c>
      <c r="C1024" s="130">
        <v>44918.0</v>
      </c>
      <c r="D1024" s="73" t="s">
        <v>9977</v>
      </c>
      <c r="E1024" s="130" t="s">
        <v>9978</v>
      </c>
      <c r="F1024" s="73" t="s">
        <v>18</v>
      </c>
      <c r="G1024" s="169" t="s">
        <v>2695</v>
      </c>
      <c r="H1024" s="287"/>
      <c r="I1024" s="285"/>
      <c r="J1024" s="97">
        <f t="shared" si="1"/>
        <v>46206</v>
      </c>
      <c r="K1024" s="73">
        <f>'RESOLUCIONES 2022'!$C1024-'RESOLUCIONES 2022'!$J1024</f>
        <v>-1288</v>
      </c>
      <c r="L1024" s="21"/>
      <c r="M1024" s="21"/>
      <c r="N1024" s="21"/>
      <c r="O1024" s="21"/>
    </row>
    <row r="1025" ht="15.75" customHeight="1">
      <c r="A1025" s="73" t="s">
        <v>7852</v>
      </c>
      <c r="B1025" s="351">
        <v>1022.0</v>
      </c>
      <c r="C1025" s="130">
        <v>44918.0</v>
      </c>
      <c r="D1025" s="73" t="s">
        <v>9985</v>
      </c>
      <c r="E1025" s="130" t="s">
        <v>9986</v>
      </c>
      <c r="F1025" s="73" t="s">
        <v>18</v>
      </c>
      <c r="G1025" s="169" t="s">
        <v>9750</v>
      </c>
      <c r="H1025" s="287"/>
      <c r="I1025" s="285"/>
      <c r="J1025" s="97">
        <f t="shared" si="1"/>
        <v>46206</v>
      </c>
      <c r="K1025" s="73">
        <f>'RESOLUCIONES 2022'!$C1025-'RESOLUCIONES 2022'!$J1025</f>
        <v>-1288</v>
      </c>
      <c r="L1025" s="21"/>
      <c r="M1025" s="21"/>
      <c r="N1025" s="21"/>
      <c r="O1025" s="21"/>
    </row>
    <row r="1026" ht="15.75" customHeight="1">
      <c r="A1026" s="73" t="s">
        <v>7852</v>
      </c>
      <c r="B1026" s="351">
        <v>1023.0</v>
      </c>
      <c r="C1026" s="130">
        <v>44918.0</v>
      </c>
      <c r="D1026" s="73" t="s">
        <v>9989</v>
      </c>
      <c r="E1026" s="130" t="s">
        <v>9990</v>
      </c>
      <c r="F1026" s="73" t="s">
        <v>18</v>
      </c>
      <c r="G1026" s="169" t="s">
        <v>2064</v>
      </c>
      <c r="H1026" s="287"/>
      <c r="I1026" s="285"/>
      <c r="J1026" s="97">
        <f t="shared" si="1"/>
        <v>46206</v>
      </c>
      <c r="K1026" s="73">
        <f>'RESOLUCIONES 2022'!$C1026-'RESOLUCIONES 2022'!$J1026</f>
        <v>-1288</v>
      </c>
      <c r="L1026" s="21"/>
      <c r="M1026" s="21"/>
      <c r="N1026" s="21"/>
      <c r="O1026" s="21"/>
    </row>
    <row r="1027" ht="15.75" customHeight="1">
      <c r="A1027" s="73" t="s">
        <v>7852</v>
      </c>
      <c r="B1027" s="351">
        <v>1024.0</v>
      </c>
      <c r="C1027" s="130">
        <v>44918.0</v>
      </c>
      <c r="D1027" s="73" t="s">
        <v>9983</v>
      </c>
      <c r="E1027" s="130" t="s">
        <v>9984</v>
      </c>
      <c r="F1027" s="73" t="s">
        <v>18</v>
      </c>
      <c r="G1027" s="169" t="s">
        <v>2151</v>
      </c>
      <c r="H1027" s="287"/>
      <c r="I1027" s="285"/>
      <c r="J1027" s="97">
        <f t="shared" si="1"/>
        <v>46206</v>
      </c>
      <c r="K1027" s="73">
        <f>'RESOLUCIONES 2022'!$C1027-'RESOLUCIONES 2022'!$J1027</f>
        <v>-1288</v>
      </c>
      <c r="L1027" s="21"/>
      <c r="M1027" s="21"/>
      <c r="N1027" s="21"/>
      <c r="O1027" s="21"/>
    </row>
    <row r="1028" ht="15.75" customHeight="1">
      <c r="A1028" s="73" t="s">
        <v>7852</v>
      </c>
      <c r="B1028" s="351">
        <v>1025.0</v>
      </c>
      <c r="C1028" s="130">
        <v>44918.0</v>
      </c>
      <c r="D1028" s="73" t="s">
        <v>9987</v>
      </c>
      <c r="E1028" s="130" t="s">
        <v>9988</v>
      </c>
      <c r="F1028" s="73" t="s">
        <v>7259</v>
      </c>
      <c r="G1028" s="169"/>
      <c r="H1028" s="287"/>
      <c r="I1028" s="285"/>
      <c r="J1028" s="97">
        <f t="shared" si="1"/>
        <v>46206</v>
      </c>
      <c r="K1028" s="73">
        <f>'RESOLUCIONES 2022'!$C1028-'RESOLUCIONES 2022'!$J1028</f>
        <v>-1288</v>
      </c>
      <c r="L1028" s="21"/>
      <c r="M1028" s="21"/>
      <c r="N1028" s="21"/>
      <c r="O1028" s="21"/>
    </row>
    <row r="1029" ht="15.75" customHeight="1">
      <c r="A1029" s="73" t="s">
        <v>7852</v>
      </c>
      <c r="B1029" s="351">
        <v>1026.0</v>
      </c>
      <c r="C1029" s="130">
        <v>44923.0</v>
      </c>
      <c r="D1029" s="73" t="s">
        <v>9999</v>
      </c>
      <c r="E1029" s="130" t="s">
        <v>10000</v>
      </c>
      <c r="F1029" s="73" t="s">
        <v>18</v>
      </c>
      <c r="G1029" s="169" t="s">
        <v>4753</v>
      </c>
      <c r="H1029" s="287"/>
      <c r="I1029" s="285"/>
      <c r="J1029" s="97">
        <f t="shared" si="1"/>
        <v>46206</v>
      </c>
      <c r="K1029" s="73">
        <f>'RESOLUCIONES 2022'!$C1029-'RESOLUCIONES 2022'!$J1029</f>
        <v>-1283</v>
      </c>
      <c r="L1029" s="21"/>
      <c r="M1029" s="21"/>
      <c r="N1029" s="21"/>
      <c r="O1029" s="21"/>
    </row>
    <row r="1030" ht="15.75" customHeight="1">
      <c r="A1030" s="73" t="s">
        <v>7852</v>
      </c>
      <c r="B1030" s="351">
        <v>1027.0</v>
      </c>
      <c r="C1030" s="130">
        <v>44923.0</v>
      </c>
      <c r="D1030" s="73" t="s">
        <v>10004</v>
      </c>
      <c r="E1030" s="130" t="s">
        <v>10005</v>
      </c>
      <c r="F1030" s="73" t="s">
        <v>18</v>
      </c>
      <c r="G1030" s="169" t="s">
        <v>10006</v>
      </c>
      <c r="H1030" s="287"/>
      <c r="I1030" s="285"/>
      <c r="J1030" s="97">
        <f t="shared" si="1"/>
        <v>46206</v>
      </c>
      <c r="K1030" s="73">
        <f>'RESOLUCIONES 2022'!$C1030-'RESOLUCIONES 2022'!$J1030</f>
        <v>-1283</v>
      </c>
      <c r="L1030" s="21"/>
      <c r="M1030" s="21"/>
      <c r="N1030" s="21"/>
      <c r="O1030" s="21"/>
    </row>
    <row r="1031" ht="15.75" customHeight="1">
      <c r="A1031" s="73" t="s">
        <v>7852</v>
      </c>
      <c r="B1031" s="351">
        <v>1028.0</v>
      </c>
      <c r="C1031" s="130">
        <v>44923.0</v>
      </c>
      <c r="D1031" s="73" t="s">
        <v>8589</v>
      </c>
      <c r="E1031" s="130" t="s">
        <v>8590</v>
      </c>
      <c r="F1031" s="73" t="s">
        <v>131</v>
      </c>
      <c r="G1031" s="169"/>
      <c r="H1031" s="287"/>
      <c r="I1031" s="285"/>
      <c r="J1031" s="97">
        <f t="shared" si="1"/>
        <v>46206</v>
      </c>
      <c r="K1031" s="73">
        <f>'RESOLUCIONES 2022'!$C1031-'RESOLUCIONES 2022'!$J1031</f>
        <v>-1283</v>
      </c>
      <c r="L1031" s="21"/>
      <c r="M1031" s="21"/>
      <c r="N1031" s="21"/>
      <c r="O1031" s="21"/>
    </row>
    <row r="1032" ht="15.75" customHeight="1">
      <c r="A1032" s="73" t="s">
        <v>7852</v>
      </c>
      <c r="B1032" s="351">
        <v>1029.0</v>
      </c>
      <c r="C1032" s="130">
        <v>44923.0</v>
      </c>
      <c r="D1032" s="73" t="s">
        <v>4793</v>
      </c>
      <c r="E1032" s="130" t="s">
        <v>9180</v>
      </c>
      <c r="F1032" s="73" t="s">
        <v>131</v>
      </c>
      <c r="G1032" s="169"/>
      <c r="H1032" s="287"/>
      <c r="I1032" s="285"/>
      <c r="J1032" s="97">
        <f t="shared" si="1"/>
        <v>46206</v>
      </c>
      <c r="K1032" s="73">
        <f>'RESOLUCIONES 2022'!$C1032-'RESOLUCIONES 2022'!$J1032</f>
        <v>-1283</v>
      </c>
      <c r="L1032" s="21"/>
      <c r="M1032" s="21"/>
      <c r="N1032" s="21"/>
      <c r="O1032" s="21"/>
    </row>
    <row r="1033" ht="15.75" customHeight="1">
      <c r="A1033" s="73" t="s">
        <v>7852</v>
      </c>
      <c r="B1033" s="351">
        <v>1030.0</v>
      </c>
      <c r="C1033" s="130">
        <v>44923.0</v>
      </c>
      <c r="D1033" s="73" t="s">
        <v>8085</v>
      </c>
      <c r="E1033" s="130" t="s">
        <v>8763</v>
      </c>
      <c r="F1033" s="73" t="s">
        <v>131</v>
      </c>
      <c r="G1033" s="169"/>
      <c r="H1033" s="287"/>
      <c r="I1033" s="285"/>
      <c r="J1033" s="97">
        <f t="shared" si="1"/>
        <v>46206</v>
      </c>
      <c r="K1033" s="73">
        <f>'RESOLUCIONES 2022'!$C1033-'RESOLUCIONES 2022'!$J1033</f>
        <v>-1283</v>
      </c>
      <c r="L1033" s="21"/>
      <c r="M1033" s="21"/>
      <c r="N1033" s="21"/>
      <c r="O1033" s="21"/>
    </row>
    <row r="1034" ht="15.75" customHeight="1">
      <c r="A1034" s="73" t="s">
        <v>7852</v>
      </c>
      <c r="B1034" s="351">
        <v>1031.0</v>
      </c>
      <c r="C1034" s="130">
        <v>44923.0</v>
      </c>
      <c r="D1034" s="73" t="s">
        <v>7331</v>
      </c>
      <c r="E1034" s="130" t="s">
        <v>7985</v>
      </c>
      <c r="F1034" s="73" t="s">
        <v>131</v>
      </c>
      <c r="G1034" s="169"/>
      <c r="H1034" s="287"/>
      <c r="I1034" s="285"/>
      <c r="J1034" s="97">
        <f t="shared" si="1"/>
        <v>46206</v>
      </c>
      <c r="K1034" s="73">
        <f>'RESOLUCIONES 2022'!$C1034-'RESOLUCIONES 2022'!$J1034</f>
        <v>-1283</v>
      </c>
      <c r="L1034" s="21"/>
      <c r="M1034" s="21"/>
      <c r="N1034" s="21"/>
      <c r="O1034" s="21"/>
    </row>
    <row r="1035" ht="15.75" customHeight="1">
      <c r="A1035" s="73" t="s">
        <v>7852</v>
      </c>
      <c r="B1035" s="351">
        <v>1032.0</v>
      </c>
      <c r="C1035" s="130">
        <v>44923.0</v>
      </c>
      <c r="D1035" s="219" t="s">
        <v>4673</v>
      </c>
      <c r="E1035" s="130" t="s">
        <v>8375</v>
      </c>
      <c r="F1035" s="73" t="s">
        <v>2253</v>
      </c>
      <c r="G1035" s="169" t="s">
        <v>9318</v>
      </c>
      <c r="H1035" s="287"/>
      <c r="I1035" s="285"/>
      <c r="J1035" s="97">
        <f t="shared" si="1"/>
        <v>46206</v>
      </c>
      <c r="K1035" s="73">
        <f>'RESOLUCIONES 2022'!$C1035-'RESOLUCIONES 2022'!$J1035</f>
        <v>-1283</v>
      </c>
      <c r="L1035" s="21"/>
      <c r="M1035" s="21"/>
      <c r="N1035" s="21"/>
      <c r="O1035" s="21"/>
    </row>
    <row r="1036" ht="15.75" customHeight="1">
      <c r="A1036" s="73" t="s">
        <v>7852</v>
      </c>
      <c r="B1036" s="351">
        <v>1033.0</v>
      </c>
      <c r="C1036" s="130">
        <v>44923.0</v>
      </c>
      <c r="D1036" s="219" t="s">
        <v>4177</v>
      </c>
      <c r="E1036" s="130" t="s">
        <v>9025</v>
      </c>
      <c r="F1036" s="73" t="s">
        <v>2253</v>
      </c>
      <c r="G1036" s="169" t="s">
        <v>9919</v>
      </c>
      <c r="H1036" s="287"/>
      <c r="I1036" s="285"/>
      <c r="J1036" s="97">
        <f t="shared" si="1"/>
        <v>46206</v>
      </c>
      <c r="K1036" s="73">
        <f>'RESOLUCIONES 2022'!$C1036-'RESOLUCIONES 2022'!$J1036</f>
        <v>-1283</v>
      </c>
      <c r="L1036" s="21"/>
      <c r="M1036" s="21"/>
      <c r="N1036" s="21"/>
      <c r="O1036" s="21"/>
    </row>
    <row r="1037" ht="15.75" customHeight="1">
      <c r="A1037" s="73" t="s">
        <v>7852</v>
      </c>
      <c r="B1037" s="351">
        <v>1034.0</v>
      </c>
      <c r="C1037" s="130">
        <v>44923.0</v>
      </c>
      <c r="D1037" s="219" t="s">
        <v>1554</v>
      </c>
      <c r="E1037" s="130" t="s">
        <v>8365</v>
      </c>
      <c r="F1037" s="73" t="s">
        <v>2253</v>
      </c>
      <c r="G1037" s="169" t="s">
        <v>9994</v>
      </c>
      <c r="H1037" s="287"/>
      <c r="I1037" s="285"/>
      <c r="J1037" s="97">
        <f t="shared" si="1"/>
        <v>46206</v>
      </c>
      <c r="K1037" s="73">
        <f>'RESOLUCIONES 2022'!$C1037-'RESOLUCIONES 2022'!$J1037</f>
        <v>-1283</v>
      </c>
      <c r="L1037" s="21"/>
      <c r="M1037" s="21"/>
      <c r="N1037" s="21"/>
      <c r="O1037" s="21"/>
    </row>
    <row r="1038" ht="15.75" customHeight="1">
      <c r="A1038" s="73" t="s">
        <v>7852</v>
      </c>
      <c r="B1038" s="351">
        <v>1035.0</v>
      </c>
      <c r="C1038" s="130">
        <v>44923.0</v>
      </c>
      <c r="D1038" s="219" t="s">
        <v>8072</v>
      </c>
      <c r="E1038" s="130" t="s">
        <v>8073</v>
      </c>
      <c r="F1038" s="73" t="s">
        <v>2253</v>
      </c>
      <c r="G1038" s="169" t="s">
        <v>3090</v>
      </c>
      <c r="H1038" s="287"/>
      <c r="I1038" s="285"/>
      <c r="J1038" s="97">
        <f t="shared" si="1"/>
        <v>46206</v>
      </c>
      <c r="K1038" s="73">
        <f>'RESOLUCIONES 2022'!$C1038-'RESOLUCIONES 2022'!$J1038</f>
        <v>-1283</v>
      </c>
      <c r="L1038" s="21"/>
      <c r="M1038" s="21"/>
      <c r="N1038" s="21"/>
      <c r="O1038" s="21"/>
    </row>
    <row r="1039" ht="15.75" customHeight="1">
      <c r="A1039" s="73" t="s">
        <v>7852</v>
      </c>
      <c r="B1039" s="351">
        <v>1036.0</v>
      </c>
      <c r="C1039" s="130">
        <v>44923.0</v>
      </c>
      <c r="D1039" s="73" t="s">
        <v>9456</v>
      </c>
      <c r="E1039" s="130" t="s">
        <v>9457</v>
      </c>
      <c r="F1039" s="73" t="s">
        <v>6388</v>
      </c>
      <c r="G1039" s="169"/>
      <c r="H1039" s="287"/>
      <c r="I1039" s="285"/>
      <c r="J1039" s="97">
        <f t="shared" si="1"/>
        <v>46206</v>
      </c>
      <c r="K1039" s="73">
        <f>'RESOLUCIONES 2022'!$C1039-'RESOLUCIONES 2022'!$J1039</f>
        <v>-1283</v>
      </c>
      <c r="L1039" s="21"/>
      <c r="M1039" s="21"/>
      <c r="N1039" s="21"/>
      <c r="O1039" s="21"/>
    </row>
    <row r="1040" ht="15.75" customHeight="1">
      <c r="A1040" s="73" t="s">
        <v>7852</v>
      </c>
      <c r="B1040" s="351">
        <v>1037.0</v>
      </c>
      <c r="C1040" s="130">
        <v>44923.0</v>
      </c>
      <c r="D1040" s="73" t="s">
        <v>9226</v>
      </c>
      <c r="E1040" s="130" t="s">
        <v>9664</v>
      </c>
      <c r="F1040" s="73" t="s">
        <v>2923</v>
      </c>
      <c r="G1040" s="169" t="s">
        <v>2695</v>
      </c>
      <c r="H1040" s="287" t="s">
        <v>4865</v>
      </c>
      <c r="I1040" s="285" t="s">
        <v>10008</v>
      </c>
      <c r="J1040" s="97">
        <f t="shared" si="1"/>
        <v>46206</v>
      </c>
      <c r="K1040" s="73">
        <f>'RESOLUCIONES 2022'!$C1040-'RESOLUCIONES 2022'!$J1040</f>
        <v>-1283</v>
      </c>
      <c r="L1040" s="21"/>
      <c r="M1040" s="21"/>
      <c r="N1040" s="21"/>
      <c r="O1040" s="21"/>
    </row>
    <row r="1041" ht="15.75" customHeight="1">
      <c r="A1041" s="73" t="s">
        <v>7852</v>
      </c>
      <c r="B1041" s="351">
        <v>1038.0</v>
      </c>
      <c r="C1041" s="130">
        <v>44923.0</v>
      </c>
      <c r="D1041" s="73" t="s">
        <v>10009</v>
      </c>
      <c r="E1041" s="130" t="s">
        <v>9507</v>
      </c>
      <c r="F1041" s="73" t="s">
        <v>2923</v>
      </c>
      <c r="G1041" s="169" t="s">
        <v>3754</v>
      </c>
      <c r="H1041" s="287" t="s">
        <v>9750</v>
      </c>
      <c r="I1041" s="285" t="s">
        <v>10010</v>
      </c>
      <c r="J1041" s="97">
        <f t="shared" si="1"/>
        <v>46206</v>
      </c>
      <c r="K1041" s="73">
        <f>'RESOLUCIONES 2022'!$C1041-'RESOLUCIONES 2022'!$J1041</f>
        <v>-1283</v>
      </c>
      <c r="L1041" s="21"/>
      <c r="M1041" s="21"/>
      <c r="N1041" s="21"/>
      <c r="O1041" s="21"/>
    </row>
    <row r="1042" ht="15.75" customHeight="1">
      <c r="A1042" s="73" t="s">
        <v>7852</v>
      </c>
      <c r="B1042" s="351">
        <v>1039.0</v>
      </c>
      <c r="C1042" s="130">
        <v>44923.0</v>
      </c>
      <c r="D1042" s="73" t="s">
        <v>7782</v>
      </c>
      <c r="E1042" s="130" t="s">
        <v>7783</v>
      </c>
      <c r="F1042" s="73" t="s">
        <v>2923</v>
      </c>
      <c r="G1042" s="169" t="s">
        <v>4749</v>
      </c>
      <c r="H1042" s="287" t="s">
        <v>1407</v>
      </c>
      <c r="I1042" s="285" t="s">
        <v>10007</v>
      </c>
      <c r="J1042" s="97">
        <f t="shared" si="1"/>
        <v>46206</v>
      </c>
      <c r="K1042" s="73">
        <f>'RESOLUCIONES 2022'!$C1042-'RESOLUCIONES 2022'!$J1042</f>
        <v>-1283</v>
      </c>
      <c r="L1042" s="21"/>
      <c r="M1042" s="21"/>
      <c r="N1042" s="21"/>
      <c r="O1042" s="21"/>
    </row>
    <row r="1043" ht="15.75" customHeight="1">
      <c r="A1043" s="73" t="s">
        <v>7852</v>
      </c>
      <c r="B1043" s="351">
        <v>1040.0</v>
      </c>
      <c r="C1043" s="130">
        <v>44923.0</v>
      </c>
      <c r="D1043" s="73" t="s">
        <v>7793</v>
      </c>
      <c r="E1043" s="130" t="s">
        <v>7794</v>
      </c>
      <c r="F1043" s="73" t="s">
        <v>2923</v>
      </c>
      <c r="G1043" s="169" t="s">
        <v>1366</v>
      </c>
      <c r="H1043" s="287" t="s">
        <v>9995</v>
      </c>
      <c r="I1043" s="285" t="s">
        <v>9996</v>
      </c>
      <c r="J1043" s="97">
        <f t="shared" si="1"/>
        <v>46206</v>
      </c>
      <c r="K1043" s="73">
        <f>'RESOLUCIONES 2022'!$C1043-'RESOLUCIONES 2022'!$J1043</f>
        <v>-1283</v>
      </c>
      <c r="L1043" s="21"/>
      <c r="M1043" s="21"/>
      <c r="N1043" s="21"/>
      <c r="O1043" s="21"/>
    </row>
    <row r="1044" ht="15.75" customHeight="1">
      <c r="A1044" s="73" t="s">
        <v>7852</v>
      </c>
      <c r="B1044" s="351">
        <v>1041.0</v>
      </c>
      <c r="C1044" s="130">
        <v>44923.0</v>
      </c>
      <c r="D1044" s="73" t="s">
        <v>9488</v>
      </c>
      <c r="E1044" s="130" t="s">
        <v>9809</v>
      </c>
      <c r="F1044" s="73" t="s">
        <v>2923</v>
      </c>
      <c r="G1044" s="169" t="s">
        <v>5737</v>
      </c>
      <c r="H1044" s="287" t="s">
        <v>9700</v>
      </c>
      <c r="I1044" s="285" t="s">
        <v>10001</v>
      </c>
      <c r="J1044" s="97">
        <f t="shared" si="1"/>
        <v>46206</v>
      </c>
      <c r="K1044" s="73">
        <f>'RESOLUCIONES 2022'!$C1044-'RESOLUCIONES 2022'!$J1044</f>
        <v>-1283</v>
      </c>
      <c r="L1044" s="21"/>
      <c r="M1044" s="21"/>
      <c r="N1044" s="21"/>
      <c r="O1044" s="21"/>
    </row>
    <row r="1045" ht="15.75" customHeight="1">
      <c r="A1045" s="73" t="s">
        <v>7852</v>
      </c>
      <c r="B1045" s="351">
        <v>1042.0</v>
      </c>
      <c r="C1045" s="130">
        <v>44923.0</v>
      </c>
      <c r="D1045" s="73" t="s">
        <v>5511</v>
      </c>
      <c r="E1045" s="130" t="s">
        <v>6102</v>
      </c>
      <c r="F1045" s="73" t="s">
        <v>2923</v>
      </c>
      <c r="G1045" s="169" t="s">
        <v>4966</v>
      </c>
      <c r="H1045" s="287" t="s">
        <v>9991</v>
      </c>
      <c r="I1045" s="285" t="s">
        <v>9992</v>
      </c>
      <c r="J1045" s="97">
        <f t="shared" si="1"/>
        <v>46206</v>
      </c>
      <c r="K1045" s="73">
        <f>'RESOLUCIONES 2022'!$C1045-'RESOLUCIONES 2022'!$J1045</f>
        <v>-1283</v>
      </c>
      <c r="L1045" s="21"/>
      <c r="M1045" s="21"/>
      <c r="N1045" s="21"/>
      <c r="O1045" s="21"/>
    </row>
    <row r="1046" ht="15.75" customHeight="1">
      <c r="A1046" s="73" t="s">
        <v>7852</v>
      </c>
      <c r="B1046" s="351">
        <v>1043.0</v>
      </c>
      <c r="C1046" s="130">
        <v>44923.0</v>
      </c>
      <c r="D1046" s="73" t="s">
        <v>6869</v>
      </c>
      <c r="E1046" s="130" t="s">
        <v>6870</v>
      </c>
      <c r="F1046" s="73" t="s">
        <v>2923</v>
      </c>
      <c r="G1046" s="169" t="s">
        <v>9947</v>
      </c>
      <c r="H1046" s="287" t="s">
        <v>9997</v>
      </c>
      <c r="I1046" s="285" t="s">
        <v>9998</v>
      </c>
      <c r="J1046" s="97">
        <f t="shared" si="1"/>
        <v>46206</v>
      </c>
      <c r="K1046" s="73">
        <f>'RESOLUCIONES 2022'!$C1046-'RESOLUCIONES 2022'!$J1046</f>
        <v>-1283</v>
      </c>
      <c r="L1046" s="21"/>
      <c r="M1046" s="21"/>
      <c r="N1046" s="21"/>
      <c r="O1046" s="21"/>
    </row>
    <row r="1047" ht="15.75" customHeight="1">
      <c r="A1047" s="73" t="s">
        <v>7852</v>
      </c>
      <c r="B1047" s="351">
        <v>1044.0</v>
      </c>
      <c r="C1047" s="130">
        <v>44923.0</v>
      </c>
      <c r="D1047" s="73" t="s">
        <v>9435</v>
      </c>
      <c r="E1047" s="130" t="s">
        <v>9436</v>
      </c>
      <c r="F1047" s="73" t="s">
        <v>6388</v>
      </c>
      <c r="G1047" s="268" t="s">
        <v>641</v>
      </c>
      <c r="H1047" s="287"/>
      <c r="I1047" s="285"/>
      <c r="J1047" s="97">
        <f t="shared" si="1"/>
        <v>46206</v>
      </c>
      <c r="K1047" s="73">
        <f>'RESOLUCIONES 2022'!$C1047-'RESOLUCIONES 2022'!$J1047</f>
        <v>-1283</v>
      </c>
      <c r="L1047" s="21"/>
      <c r="M1047" s="21"/>
      <c r="N1047" s="21"/>
      <c r="O1047" s="21"/>
    </row>
    <row r="1048" ht="15.75" customHeight="1">
      <c r="A1048" s="73" t="s">
        <v>7852</v>
      </c>
      <c r="B1048" s="351">
        <v>1045.0</v>
      </c>
      <c r="C1048" s="130">
        <v>44923.0</v>
      </c>
      <c r="D1048" s="73" t="s">
        <v>10002</v>
      </c>
      <c r="E1048" s="130" t="s">
        <v>10003</v>
      </c>
      <c r="F1048" s="73" t="s">
        <v>6388</v>
      </c>
      <c r="G1048" s="169"/>
      <c r="H1048" s="287"/>
      <c r="I1048" s="285"/>
      <c r="J1048" s="97">
        <f t="shared" si="1"/>
        <v>46206</v>
      </c>
      <c r="K1048" s="73">
        <f>'RESOLUCIONES 2022'!$C1048-'RESOLUCIONES 2022'!$J1048</f>
        <v>-1283</v>
      </c>
      <c r="L1048" s="21"/>
      <c r="M1048" s="21"/>
      <c r="N1048" s="21"/>
      <c r="O1048" s="21"/>
    </row>
    <row r="1049" ht="15.75" customHeight="1">
      <c r="A1049" s="73"/>
      <c r="B1049" s="345">
        <v>1046.0</v>
      </c>
      <c r="C1049" s="130"/>
      <c r="D1049" s="73"/>
      <c r="E1049" s="130"/>
      <c r="F1049" s="73"/>
      <c r="G1049" s="169"/>
      <c r="H1049" s="287"/>
      <c r="I1049" s="285"/>
      <c r="J1049" s="97"/>
      <c r="K1049" s="21">
        <f>'RESOLUCIONES 2022'!$C1049-'RESOLUCIONES 2022'!$J1049</f>
        <v>0</v>
      </c>
      <c r="L1049" s="21"/>
      <c r="M1049" s="21"/>
      <c r="N1049" s="21"/>
      <c r="O1049" s="21"/>
    </row>
    <row r="1050" ht="15.75" customHeight="1">
      <c r="A1050" s="73"/>
      <c r="B1050" s="351"/>
      <c r="C1050" s="130"/>
      <c r="D1050" s="73"/>
      <c r="E1050" s="130"/>
      <c r="F1050" s="73"/>
      <c r="G1050" s="169"/>
      <c r="H1050" s="287"/>
      <c r="I1050" s="285"/>
      <c r="J1050" s="97"/>
      <c r="K1050" s="21">
        <f>'RESOLUCIONES 2022'!$C1050-'RESOLUCIONES 2022'!$J1050</f>
        <v>0</v>
      </c>
      <c r="L1050" s="21"/>
      <c r="M1050" s="21"/>
      <c r="N1050" s="21"/>
      <c r="O1050" s="21"/>
    </row>
    <row r="1051" ht="15.75" customHeight="1">
      <c r="A1051" s="73"/>
      <c r="B1051" s="351"/>
      <c r="C1051" s="130"/>
      <c r="D1051" s="73"/>
      <c r="E1051" s="130"/>
      <c r="F1051" s="73"/>
      <c r="G1051" s="169"/>
      <c r="H1051" s="287"/>
      <c r="I1051" s="285"/>
      <c r="J1051" s="21"/>
      <c r="K1051" s="22">
        <f>'RESOLUCIONES 2022'!$C1051-'RESOLUCIONES 2022'!$J1051</f>
        <v>0</v>
      </c>
      <c r="L1051" s="21"/>
      <c r="M1051" s="21"/>
      <c r="N1051" s="21"/>
      <c r="O1051" s="21"/>
    </row>
    <row r="1052" ht="15.75" customHeight="1">
      <c r="A1052" s="73"/>
      <c r="B1052" s="351"/>
      <c r="C1052" s="130"/>
      <c r="D1052" s="73"/>
      <c r="E1052" s="130"/>
      <c r="F1052" s="73"/>
      <c r="G1052" s="169"/>
      <c r="H1052" s="287"/>
      <c r="I1052" s="285"/>
      <c r="J1052" s="21"/>
      <c r="K1052" s="22">
        <f>'RESOLUCIONES 2022'!$C1052-'RESOLUCIONES 2022'!$J1052</f>
        <v>0</v>
      </c>
      <c r="L1052" s="21"/>
      <c r="M1052" s="21"/>
      <c r="N1052" s="21"/>
      <c r="O1052" s="21"/>
    </row>
    <row r="1053" ht="15.75" customHeight="1">
      <c r="A1053" s="73"/>
      <c r="B1053" s="351"/>
      <c r="C1053" s="130"/>
      <c r="D1053" s="73"/>
      <c r="E1053" s="130"/>
      <c r="F1053" s="73"/>
      <c r="G1053" s="169"/>
      <c r="H1053" s="287"/>
      <c r="I1053" s="285"/>
      <c r="J1053" s="21"/>
      <c r="K1053" s="22">
        <f>'RESOLUCIONES 2022'!$C1053-'RESOLUCIONES 2022'!$J1053</f>
        <v>0</v>
      </c>
      <c r="L1053" s="21"/>
      <c r="M1053" s="21"/>
      <c r="N1053" s="21"/>
      <c r="O1053" s="21"/>
    </row>
    <row r="1054" ht="15.75" customHeight="1">
      <c r="A1054" s="73"/>
      <c r="B1054" s="351"/>
      <c r="C1054" s="130"/>
      <c r="D1054" s="73"/>
      <c r="E1054" s="130"/>
      <c r="F1054" s="73"/>
      <c r="G1054" s="169"/>
      <c r="H1054" s="287"/>
      <c r="I1054" s="285"/>
      <c r="J1054" s="21"/>
      <c r="K1054" s="22">
        <f>'RESOLUCIONES 2022'!$C1054-'RESOLUCIONES 2022'!$J1054</f>
        <v>0</v>
      </c>
      <c r="L1054" s="21"/>
      <c r="M1054" s="21"/>
      <c r="N1054" s="21"/>
      <c r="O1054" s="21"/>
    </row>
    <row r="1055" ht="15.75" customHeight="1">
      <c r="A1055" s="73"/>
      <c r="B1055" s="351"/>
      <c r="C1055" s="130"/>
      <c r="D1055" s="73"/>
      <c r="E1055" s="130"/>
      <c r="F1055" s="73"/>
      <c r="G1055" s="169"/>
      <c r="H1055" s="287"/>
      <c r="I1055" s="285"/>
      <c r="J1055" s="21"/>
      <c r="K1055" s="22">
        <f>'RESOLUCIONES 2022'!$C1055-'RESOLUCIONES 2022'!$J1055</f>
        <v>0</v>
      </c>
      <c r="L1055" s="21"/>
      <c r="M1055" s="21"/>
      <c r="N1055" s="21"/>
      <c r="O1055" s="21"/>
    </row>
    <row r="1056" ht="15.75" customHeight="1">
      <c r="A1056" s="73"/>
      <c r="B1056" s="351"/>
      <c r="C1056" s="130"/>
      <c r="D1056" s="73"/>
      <c r="E1056" s="130"/>
      <c r="F1056" s="73"/>
      <c r="G1056" s="169"/>
      <c r="H1056" s="287"/>
      <c r="I1056" s="285"/>
      <c r="J1056" s="21"/>
      <c r="K1056" s="22">
        <f>'RESOLUCIONES 2022'!$C1056-'RESOLUCIONES 2022'!$J1056</f>
        <v>0</v>
      </c>
      <c r="L1056" s="21"/>
      <c r="M1056" s="21"/>
      <c r="N1056" s="21"/>
      <c r="O1056" s="21"/>
    </row>
    <row r="1057" ht="15.75" customHeight="1">
      <c r="A1057" s="73"/>
      <c r="B1057" s="351"/>
      <c r="C1057" s="130"/>
      <c r="D1057" s="73"/>
      <c r="E1057" s="130"/>
      <c r="F1057" s="73"/>
      <c r="G1057" s="169"/>
      <c r="H1057" s="287"/>
      <c r="I1057" s="285"/>
      <c r="J1057" s="21"/>
      <c r="K1057" s="22">
        <f>'RESOLUCIONES 2022'!$C1057-'RESOLUCIONES 2022'!$J1057</f>
        <v>0</v>
      </c>
      <c r="L1057" s="21"/>
      <c r="M1057" s="21"/>
      <c r="N1057" s="21"/>
      <c r="O1057" s="21"/>
    </row>
    <row r="1058" ht="15.75" customHeight="1">
      <c r="A1058" s="73"/>
      <c r="B1058" s="351"/>
      <c r="C1058" s="130"/>
      <c r="D1058" s="73"/>
      <c r="E1058" s="130"/>
      <c r="F1058" s="73"/>
      <c r="G1058" s="169"/>
      <c r="H1058" s="287"/>
      <c r="I1058" s="285"/>
      <c r="J1058" s="21"/>
      <c r="K1058" s="22">
        <f>'RESOLUCIONES 2022'!$C1058-'RESOLUCIONES 2022'!$J1058</f>
        <v>0</v>
      </c>
      <c r="L1058" s="21"/>
      <c r="M1058" s="21"/>
      <c r="N1058" s="21"/>
      <c r="O1058" s="21"/>
    </row>
    <row r="1059" ht="15.75" customHeight="1">
      <c r="A1059" s="73"/>
      <c r="B1059" s="351"/>
      <c r="C1059" s="130"/>
      <c r="D1059" s="73"/>
      <c r="E1059" s="130"/>
      <c r="F1059" s="73"/>
      <c r="G1059" s="169"/>
      <c r="H1059" s="287"/>
      <c r="I1059" s="285"/>
      <c r="J1059" s="21"/>
      <c r="K1059" s="22">
        <f>'RESOLUCIONES 2022'!$C1059-'RESOLUCIONES 2022'!$J1059</f>
        <v>0</v>
      </c>
      <c r="L1059" s="21"/>
      <c r="M1059" s="21"/>
      <c r="N1059" s="21"/>
      <c r="O1059" s="21"/>
    </row>
    <row r="1060" ht="15.75" customHeight="1">
      <c r="A1060" s="73"/>
      <c r="B1060" s="351"/>
      <c r="C1060" s="130"/>
      <c r="D1060" s="73"/>
      <c r="E1060" s="130"/>
      <c r="F1060" s="73"/>
      <c r="G1060" s="169"/>
      <c r="H1060" s="287"/>
      <c r="I1060" s="285"/>
      <c r="J1060" s="21"/>
      <c r="K1060" s="22">
        <f>'RESOLUCIONES 2022'!$C1060-'RESOLUCIONES 2022'!$J1060</f>
        <v>0</v>
      </c>
      <c r="L1060" s="21"/>
      <c r="M1060" s="21"/>
      <c r="N1060" s="21"/>
      <c r="O1060" s="21"/>
    </row>
    <row r="1061" ht="15.75" customHeight="1">
      <c r="A1061" s="73"/>
      <c r="B1061" s="351"/>
      <c r="C1061" s="130"/>
      <c r="D1061" s="73"/>
      <c r="E1061" s="130"/>
      <c r="F1061" s="73"/>
      <c r="G1061" s="169"/>
      <c r="H1061" s="287"/>
      <c r="I1061" s="285"/>
      <c r="J1061" s="21"/>
      <c r="K1061" s="22">
        <f>'RESOLUCIONES 2022'!$C1061-'RESOLUCIONES 2022'!$J1061</f>
        <v>0</v>
      </c>
      <c r="L1061" s="21"/>
      <c r="M1061" s="21"/>
      <c r="N1061" s="21"/>
      <c r="O1061" s="21"/>
    </row>
    <row r="1062" ht="15.75" customHeight="1">
      <c r="A1062" s="73"/>
      <c r="B1062" s="351"/>
      <c r="C1062" s="130"/>
      <c r="D1062" s="73"/>
      <c r="E1062" s="130"/>
      <c r="F1062" s="73"/>
      <c r="G1062" s="169"/>
      <c r="H1062" s="287"/>
      <c r="I1062" s="285"/>
      <c r="J1062" s="21"/>
      <c r="K1062" s="22">
        <f>'RESOLUCIONES 2022'!$C1062-'RESOLUCIONES 2022'!$J1062</f>
        <v>0</v>
      </c>
      <c r="L1062" s="21"/>
      <c r="M1062" s="21"/>
      <c r="N1062" s="21"/>
      <c r="O1062" s="21"/>
    </row>
    <row r="1063" ht="15.75" customHeight="1">
      <c r="A1063" s="73"/>
      <c r="B1063" s="351"/>
      <c r="C1063" s="130"/>
      <c r="D1063" s="73"/>
      <c r="E1063" s="130"/>
      <c r="F1063" s="73"/>
      <c r="G1063" s="169"/>
      <c r="H1063" s="287"/>
      <c r="I1063" s="285"/>
      <c r="J1063" s="21"/>
      <c r="K1063" s="22">
        <f>'RESOLUCIONES 2022'!$C1063-'RESOLUCIONES 2022'!$J1063</f>
        <v>0</v>
      </c>
      <c r="L1063" s="21"/>
      <c r="M1063" s="21"/>
      <c r="N1063" s="21"/>
      <c r="O1063" s="21"/>
    </row>
    <row r="1064" ht="15.75" customHeight="1">
      <c r="A1064" s="73"/>
      <c r="B1064" s="351"/>
      <c r="C1064" s="130"/>
      <c r="D1064" s="73"/>
      <c r="E1064" s="130"/>
      <c r="F1064" s="73"/>
      <c r="G1064" s="169"/>
      <c r="H1064" s="287"/>
      <c r="I1064" s="285"/>
      <c r="J1064" s="21"/>
      <c r="K1064" s="22">
        <f>'RESOLUCIONES 2022'!$C1064-'RESOLUCIONES 2022'!$J1064</f>
        <v>0</v>
      </c>
      <c r="L1064" s="21"/>
      <c r="M1064" s="21"/>
      <c r="N1064" s="21"/>
      <c r="O1064" s="21"/>
    </row>
    <row r="1065" ht="15.75" customHeight="1">
      <c r="A1065" s="73"/>
      <c r="B1065" s="351"/>
      <c r="C1065" s="130"/>
      <c r="D1065" s="73"/>
      <c r="E1065" s="130"/>
      <c r="F1065" s="73"/>
      <c r="G1065" s="169"/>
      <c r="H1065" s="287"/>
      <c r="I1065" s="285"/>
      <c r="J1065" s="21"/>
      <c r="K1065" s="22">
        <f>'RESOLUCIONES 2022'!$C1065-'RESOLUCIONES 2022'!$J1065</f>
        <v>0</v>
      </c>
      <c r="L1065" s="21"/>
      <c r="M1065" s="21"/>
      <c r="N1065" s="21"/>
      <c r="O1065" s="21"/>
    </row>
    <row r="1066" ht="15.75" customHeight="1">
      <c r="A1066" s="73"/>
      <c r="B1066" s="351"/>
      <c r="C1066" s="130"/>
      <c r="D1066" s="73"/>
      <c r="E1066" s="130"/>
      <c r="F1066" s="73"/>
      <c r="G1066" s="169"/>
      <c r="H1066" s="287"/>
      <c r="I1066" s="285"/>
      <c r="J1066" s="21"/>
      <c r="K1066" s="22">
        <f>'RESOLUCIONES 2022'!$C1066-'RESOLUCIONES 2022'!$J1066</f>
        <v>0</v>
      </c>
      <c r="L1066" s="21"/>
      <c r="M1066" s="21"/>
      <c r="N1066" s="21"/>
      <c r="O1066" s="21"/>
    </row>
    <row r="1067" ht="15.75" customHeight="1">
      <c r="A1067" s="73"/>
      <c r="B1067" s="351"/>
      <c r="C1067" s="130"/>
      <c r="D1067" s="73"/>
      <c r="E1067" s="130"/>
      <c r="F1067" s="73"/>
      <c r="G1067" s="169"/>
      <c r="H1067" s="287"/>
      <c r="I1067" s="285"/>
      <c r="J1067" s="21"/>
      <c r="K1067" s="22">
        <f>'RESOLUCIONES 2022'!$C1067-'RESOLUCIONES 2022'!$J1067</f>
        <v>0</v>
      </c>
      <c r="L1067" s="21"/>
      <c r="M1067" s="21"/>
      <c r="N1067" s="21"/>
      <c r="O1067" s="21"/>
    </row>
    <row r="1068" ht="15.75" customHeight="1">
      <c r="A1068" s="73"/>
      <c r="B1068" s="351"/>
      <c r="C1068" s="130"/>
      <c r="D1068" s="73"/>
      <c r="E1068" s="130"/>
      <c r="F1068" s="73"/>
      <c r="G1068" s="169"/>
      <c r="H1068" s="287"/>
      <c r="I1068" s="285"/>
      <c r="J1068" s="21"/>
      <c r="K1068" s="22">
        <f>'RESOLUCIONES 2022'!$C1068-'RESOLUCIONES 2022'!$J1068</f>
        <v>0</v>
      </c>
      <c r="L1068" s="21"/>
      <c r="M1068" s="21"/>
      <c r="N1068" s="21"/>
      <c r="O1068" s="21"/>
    </row>
    <row r="1069" ht="15.75" customHeight="1">
      <c r="A1069" s="73"/>
      <c r="B1069" s="351"/>
      <c r="C1069" s="130"/>
      <c r="D1069" s="73"/>
      <c r="E1069" s="130"/>
      <c r="F1069" s="73"/>
      <c r="G1069" s="169"/>
      <c r="H1069" s="287"/>
      <c r="I1069" s="285"/>
      <c r="J1069" s="21"/>
      <c r="K1069" s="22">
        <f>'RESOLUCIONES 2022'!$C1069-'RESOLUCIONES 2022'!$J1069</f>
        <v>0</v>
      </c>
      <c r="L1069" s="21"/>
      <c r="M1069" s="21"/>
      <c r="N1069" s="21"/>
      <c r="O1069" s="21"/>
    </row>
    <row r="1070" ht="15.75" customHeight="1">
      <c r="A1070" s="73"/>
      <c r="B1070" s="351"/>
      <c r="C1070" s="130"/>
      <c r="D1070" s="73"/>
      <c r="E1070" s="130"/>
      <c r="F1070" s="73"/>
      <c r="G1070" s="169"/>
      <c r="H1070" s="287"/>
      <c r="I1070" s="285"/>
      <c r="J1070" s="21"/>
      <c r="K1070" s="22">
        <f>'RESOLUCIONES 2022'!$C1070-'RESOLUCIONES 2022'!$J1070</f>
        <v>0</v>
      </c>
      <c r="L1070" s="21"/>
      <c r="M1070" s="21"/>
      <c r="N1070" s="21"/>
      <c r="O1070" s="21"/>
    </row>
    <row r="1071" ht="15.75" customHeight="1">
      <c r="A1071" s="73"/>
      <c r="B1071" s="351"/>
      <c r="C1071" s="130"/>
      <c r="D1071" s="73"/>
      <c r="E1071" s="130"/>
      <c r="F1071" s="73"/>
      <c r="G1071" s="169"/>
      <c r="H1071" s="287"/>
      <c r="I1071" s="285"/>
      <c r="J1071" s="21"/>
      <c r="K1071" s="22">
        <f>'RESOLUCIONES 2022'!$C1071-'RESOLUCIONES 2022'!$J1071</f>
        <v>0</v>
      </c>
      <c r="L1071" s="21"/>
      <c r="M1071" s="21"/>
      <c r="N1071" s="21"/>
      <c r="O1071" s="21"/>
    </row>
    <row r="1072" ht="15.75" customHeight="1">
      <c r="A1072" s="73"/>
      <c r="B1072" s="351"/>
      <c r="C1072" s="130"/>
      <c r="D1072" s="73"/>
      <c r="E1072" s="130"/>
      <c r="F1072" s="73"/>
      <c r="G1072" s="169"/>
      <c r="H1072" s="287"/>
      <c r="I1072" s="285"/>
      <c r="J1072" s="21"/>
      <c r="K1072" s="22">
        <f>'RESOLUCIONES 2022'!$C1072-'RESOLUCIONES 2022'!$J1072</f>
        <v>0</v>
      </c>
      <c r="L1072" s="21"/>
      <c r="M1072" s="21"/>
      <c r="N1072" s="21"/>
      <c r="O1072" s="21"/>
    </row>
    <row r="1073" ht="15.75" customHeight="1">
      <c r="A1073" s="73"/>
      <c r="B1073" s="351"/>
      <c r="C1073" s="130"/>
      <c r="D1073" s="73"/>
      <c r="E1073" s="130"/>
      <c r="F1073" s="73"/>
      <c r="G1073" s="169"/>
      <c r="H1073" s="287"/>
      <c r="I1073" s="285"/>
      <c r="J1073" s="21"/>
      <c r="K1073" s="22">
        <f>'RESOLUCIONES 2022'!$C1073-'RESOLUCIONES 2022'!$J1073</f>
        <v>0</v>
      </c>
      <c r="L1073" s="21"/>
      <c r="M1073" s="21"/>
      <c r="N1073" s="21"/>
      <c r="O1073" s="21"/>
    </row>
    <row r="1074" ht="15.75" customHeight="1">
      <c r="A1074" s="73"/>
      <c r="B1074" s="351"/>
      <c r="C1074" s="130"/>
      <c r="D1074" s="73"/>
      <c r="E1074" s="130"/>
      <c r="F1074" s="73"/>
      <c r="G1074" s="169"/>
      <c r="H1074" s="287"/>
      <c r="I1074" s="285"/>
      <c r="J1074" s="21"/>
      <c r="K1074" s="22">
        <f>'RESOLUCIONES 2022'!$C1074-'RESOLUCIONES 2022'!$J1074</f>
        <v>0</v>
      </c>
      <c r="L1074" s="21"/>
      <c r="M1074" s="21"/>
      <c r="N1074" s="21"/>
      <c r="O1074" s="21"/>
    </row>
    <row r="1075" ht="15.75" customHeight="1">
      <c r="A1075" s="73"/>
      <c r="B1075" s="351"/>
      <c r="C1075" s="130"/>
      <c r="D1075" s="73"/>
      <c r="E1075" s="130"/>
      <c r="F1075" s="73"/>
      <c r="G1075" s="169"/>
      <c r="H1075" s="287"/>
      <c r="I1075" s="285"/>
      <c r="J1075" s="21"/>
      <c r="K1075" s="22">
        <f>'RESOLUCIONES 2022'!$C1075-'RESOLUCIONES 2022'!$J1075</f>
        <v>0</v>
      </c>
      <c r="L1075" s="21"/>
      <c r="M1075" s="21"/>
      <c r="N1075" s="21"/>
      <c r="O1075" s="21"/>
    </row>
    <row r="1076" ht="15.75" customHeight="1">
      <c r="A1076" s="73"/>
      <c r="B1076" s="351"/>
      <c r="C1076" s="130"/>
      <c r="D1076" s="73"/>
      <c r="E1076" s="130"/>
      <c r="F1076" s="73"/>
      <c r="G1076" s="169"/>
      <c r="H1076" s="287"/>
      <c r="I1076" s="285"/>
      <c r="J1076" s="21"/>
      <c r="K1076" s="22">
        <f>'RESOLUCIONES 2022'!$C1076-'RESOLUCIONES 2022'!$J1076</f>
        <v>0</v>
      </c>
      <c r="L1076" s="21"/>
      <c r="M1076" s="21"/>
      <c r="N1076" s="21"/>
      <c r="O1076" s="21"/>
    </row>
    <row r="1077" ht="15.75" customHeight="1">
      <c r="A1077" s="73"/>
      <c r="B1077" s="351"/>
      <c r="C1077" s="130"/>
      <c r="D1077" s="73"/>
      <c r="E1077" s="130"/>
      <c r="F1077" s="73"/>
      <c r="G1077" s="169"/>
      <c r="H1077" s="287"/>
      <c r="I1077" s="285"/>
      <c r="J1077" s="21"/>
      <c r="K1077" s="22">
        <f>'RESOLUCIONES 2022'!$C1077-'RESOLUCIONES 2022'!$J1077</f>
        <v>0</v>
      </c>
      <c r="L1077" s="21"/>
      <c r="M1077" s="21"/>
      <c r="N1077" s="21"/>
      <c r="O1077" s="21"/>
    </row>
    <row r="1078" ht="15.75" customHeight="1">
      <c r="A1078" s="73"/>
      <c r="B1078" s="351"/>
      <c r="C1078" s="130"/>
      <c r="D1078" s="73"/>
      <c r="E1078" s="130"/>
      <c r="F1078" s="73"/>
      <c r="G1078" s="169"/>
      <c r="H1078" s="287"/>
      <c r="I1078" s="285"/>
      <c r="J1078" s="21"/>
      <c r="K1078" s="22">
        <f>'RESOLUCIONES 2022'!$C1078-'RESOLUCIONES 2022'!$J1078</f>
        <v>0</v>
      </c>
      <c r="L1078" s="21"/>
      <c r="M1078" s="21"/>
      <c r="N1078" s="21"/>
      <c r="O1078" s="21"/>
    </row>
    <row r="1079" ht="15.75" customHeight="1">
      <c r="A1079" s="73"/>
      <c r="B1079" s="351"/>
      <c r="C1079" s="130"/>
      <c r="D1079" s="73"/>
      <c r="E1079" s="130"/>
      <c r="F1079" s="73"/>
      <c r="G1079" s="169"/>
      <c r="H1079" s="287"/>
      <c r="I1079" s="285"/>
      <c r="J1079" s="21"/>
      <c r="K1079" s="22">
        <f>'RESOLUCIONES 2022'!$C1079-'RESOLUCIONES 2022'!$J1079</f>
        <v>0</v>
      </c>
      <c r="L1079" s="21"/>
      <c r="M1079" s="21"/>
      <c r="N1079" s="21"/>
      <c r="O1079" s="21"/>
    </row>
    <row r="1080" ht="15.75" customHeight="1">
      <c r="A1080" s="73"/>
      <c r="B1080" s="351"/>
      <c r="C1080" s="130"/>
      <c r="D1080" s="73"/>
      <c r="E1080" s="130"/>
      <c r="F1080" s="73"/>
      <c r="G1080" s="169"/>
      <c r="H1080" s="287"/>
      <c r="I1080" s="285"/>
      <c r="J1080" s="21"/>
      <c r="K1080" s="22">
        <f>'RESOLUCIONES 2022'!$C1080-'RESOLUCIONES 2022'!$J1080</f>
        <v>0</v>
      </c>
      <c r="L1080" s="21"/>
      <c r="M1080" s="21"/>
      <c r="N1080" s="21"/>
      <c r="O1080" s="21"/>
    </row>
    <row r="1081" ht="15.75" customHeight="1">
      <c r="A1081" s="73"/>
      <c r="B1081" s="351"/>
      <c r="C1081" s="130"/>
      <c r="D1081" s="73"/>
      <c r="E1081" s="130"/>
      <c r="F1081" s="73"/>
      <c r="G1081" s="169"/>
      <c r="H1081" s="287"/>
      <c r="I1081" s="285"/>
      <c r="J1081" s="21"/>
      <c r="K1081" s="22">
        <f>'RESOLUCIONES 2022'!$C1081-'RESOLUCIONES 2022'!$J1081</f>
        <v>0</v>
      </c>
      <c r="L1081" s="21"/>
      <c r="M1081" s="21"/>
      <c r="N1081" s="21"/>
      <c r="O1081" s="21"/>
    </row>
    <row r="1082" ht="15.75" customHeight="1">
      <c r="A1082" s="73"/>
      <c r="B1082" s="351"/>
      <c r="C1082" s="130"/>
      <c r="D1082" s="73"/>
      <c r="E1082" s="130"/>
      <c r="F1082" s="73"/>
      <c r="G1082" s="169"/>
      <c r="H1082" s="287"/>
      <c r="I1082" s="285"/>
      <c r="J1082" s="21"/>
      <c r="K1082" s="22">
        <f>'RESOLUCIONES 2022'!$C1082-'RESOLUCIONES 2022'!$J1082</f>
        <v>0</v>
      </c>
      <c r="L1082" s="21"/>
      <c r="M1082" s="21"/>
      <c r="N1082" s="21"/>
      <c r="O1082" s="21"/>
    </row>
    <row r="1083" ht="15.75" customHeight="1">
      <c r="A1083" s="73"/>
      <c r="B1083" s="351"/>
      <c r="C1083" s="130"/>
      <c r="D1083" s="73"/>
      <c r="E1083" s="130"/>
      <c r="F1083" s="73"/>
      <c r="G1083" s="169"/>
      <c r="H1083" s="287"/>
      <c r="I1083" s="285"/>
      <c r="J1083" s="21"/>
      <c r="K1083" s="22">
        <f>'RESOLUCIONES 2022'!$C1083-'RESOLUCIONES 2022'!$J1083</f>
        <v>0</v>
      </c>
      <c r="L1083" s="21"/>
      <c r="M1083" s="21"/>
      <c r="N1083" s="21"/>
      <c r="O1083" s="21"/>
    </row>
    <row r="1084" ht="15.75" customHeight="1">
      <c r="A1084" s="73"/>
      <c r="B1084" s="351"/>
      <c r="C1084" s="130"/>
      <c r="D1084" s="73"/>
      <c r="E1084" s="130"/>
      <c r="F1084" s="73"/>
      <c r="G1084" s="169"/>
      <c r="H1084" s="287"/>
      <c r="I1084" s="285"/>
      <c r="J1084" s="21"/>
      <c r="K1084" s="22">
        <f>'RESOLUCIONES 2022'!$C1084-'RESOLUCIONES 2022'!$J1084</f>
        <v>0</v>
      </c>
      <c r="L1084" s="21"/>
      <c r="M1084" s="21"/>
      <c r="N1084" s="21"/>
      <c r="O1084" s="21"/>
    </row>
    <row r="1085" ht="15.75" customHeight="1">
      <c r="A1085" s="73"/>
      <c r="B1085" s="351"/>
      <c r="C1085" s="130"/>
      <c r="D1085" s="73"/>
      <c r="E1085" s="130"/>
      <c r="F1085" s="73"/>
      <c r="G1085" s="169"/>
      <c r="H1085" s="287"/>
      <c r="I1085" s="285"/>
      <c r="J1085" s="21"/>
      <c r="K1085" s="22">
        <f>'RESOLUCIONES 2022'!$C1085-'RESOLUCIONES 2022'!$J1085</f>
        <v>0</v>
      </c>
      <c r="L1085" s="21"/>
      <c r="M1085" s="21"/>
      <c r="N1085" s="21"/>
      <c r="O1085" s="21"/>
    </row>
    <row r="1086" ht="15.75" customHeight="1">
      <c r="A1086" s="73"/>
      <c r="B1086" s="351"/>
      <c r="C1086" s="130"/>
      <c r="D1086" s="73"/>
      <c r="E1086" s="130"/>
      <c r="F1086" s="73"/>
      <c r="G1086" s="169"/>
      <c r="H1086" s="287"/>
      <c r="I1086" s="285"/>
      <c r="J1086" s="21"/>
      <c r="K1086" s="22">
        <f>'RESOLUCIONES 2022'!$C1086-'RESOLUCIONES 2022'!$J1086</f>
        <v>0</v>
      </c>
      <c r="L1086" s="21"/>
      <c r="M1086" s="21"/>
      <c r="N1086" s="21"/>
      <c r="O1086" s="21"/>
    </row>
    <row r="1087" ht="15.75" customHeight="1">
      <c r="A1087" s="73"/>
      <c r="B1087" s="351"/>
      <c r="C1087" s="130"/>
      <c r="D1087" s="73"/>
      <c r="E1087" s="130"/>
      <c r="F1087" s="73"/>
      <c r="G1087" s="169"/>
      <c r="H1087" s="287"/>
      <c r="I1087" s="285"/>
      <c r="J1087" s="21"/>
      <c r="K1087" s="22">
        <f>'RESOLUCIONES 2022'!$C1087-'RESOLUCIONES 2022'!$J1087</f>
        <v>0</v>
      </c>
      <c r="L1087" s="21"/>
      <c r="M1087" s="21"/>
      <c r="N1087" s="21"/>
      <c r="O1087" s="21"/>
    </row>
    <row r="1088" ht="15.75" customHeight="1">
      <c r="A1088" s="73"/>
      <c r="B1088" s="351"/>
      <c r="C1088" s="130"/>
      <c r="D1088" s="73"/>
      <c r="E1088" s="130"/>
      <c r="F1088" s="73"/>
      <c r="G1088" s="169"/>
      <c r="H1088" s="287"/>
      <c r="I1088" s="285"/>
      <c r="J1088" s="21"/>
      <c r="K1088" s="22">
        <f>'RESOLUCIONES 2022'!$C1088-'RESOLUCIONES 2022'!$J1088</f>
        <v>0</v>
      </c>
      <c r="L1088" s="21"/>
      <c r="M1088" s="21"/>
      <c r="N1088" s="21"/>
      <c r="O1088" s="21"/>
    </row>
    <row r="1089" ht="15.75" customHeight="1">
      <c r="A1089" s="73"/>
      <c r="B1089" s="351"/>
      <c r="C1089" s="130"/>
      <c r="D1089" s="73"/>
      <c r="E1089" s="130"/>
      <c r="F1089" s="73"/>
      <c r="G1089" s="169"/>
      <c r="H1089" s="287"/>
      <c r="I1089" s="285"/>
      <c r="J1089" s="21"/>
      <c r="K1089" s="22">
        <f>'RESOLUCIONES 2022'!$C1089-'RESOLUCIONES 2022'!$J1089</f>
        <v>0</v>
      </c>
      <c r="L1089" s="21"/>
      <c r="M1089" s="21"/>
      <c r="N1089" s="21"/>
      <c r="O1089" s="21"/>
    </row>
    <row r="1090" ht="15.75" customHeight="1">
      <c r="A1090" s="73"/>
      <c r="B1090" s="351"/>
      <c r="C1090" s="130"/>
      <c r="D1090" s="73"/>
      <c r="E1090" s="130"/>
      <c r="F1090" s="73"/>
      <c r="G1090" s="169"/>
      <c r="H1090" s="287"/>
      <c r="I1090" s="285"/>
      <c r="J1090" s="21"/>
      <c r="K1090" s="22">
        <f>'RESOLUCIONES 2022'!$C1090-'RESOLUCIONES 2022'!$J1090</f>
        <v>0</v>
      </c>
      <c r="L1090" s="21"/>
      <c r="M1090" s="21"/>
      <c r="N1090" s="21"/>
      <c r="O1090" s="21"/>
    </row>
    <row r="1091" ht="15.75" customHeight="1">
      <c r="A1091" s="73"/>
      <c r="B1091" s="351"/>
      <c r="C1091" s="130"/>
      <c r="D1091" s="73"/>
      <c r="E1091" s="130"/>
      <c r="F1091" s="73"/>
      <c r="G1091" s="169"/>
      <c r="H1091" s="287"/>
      <c r="I1091" s="285"/>
      <c r="J1091" s="21"/>
      <c r="K1091" s="22">
        <f>'RESOLUCIONES 2022'!$C1091-'RESOLUCIONES 2022'!$J1091</f>
        <v>0</v>
      </c>
      <c r="L1091" s="21"/>
      <c r="M1091" s="21"/>
      <c r="N1091" s="21"/>
      <c r="O1091" s="21"/>
    </row>
    <row r="1092" ht="15.75" customHeight="1">
      <c r="A1092" s="73"/>
      <c r="B1092" s="351"/>
      <c r="C1092" s="130"/>
      <c r="D1092" s="73"/>
      <c r="E1092" s="130"/>
      <c r="F1092" s="73"/>
      <c r="G1092" s="169"/>
      <c r="H1092" s="287"/>
      <c r="I1092" s="285"/>
      <c r="J1092" s="21"/>
      <c r="K1092" s="22">
        <f>'RESOLUCIONES 2022'!$C1092-'RESOLUCIONES 2022'!$J1092</f>
        <v>0</v>
      </c>
      <c r="L1092" s="21"/>
      <c r="M1092" s="21"/>
      <c r="N1092" s="21"/>
      <c r="O1092" s="21"/>
    </row>
    <row r="1093" ht="15.75" customHeight="1">
      <c r="A1093" s="73"/>
      <c r="B1093" s="351"/>
      <c r="C1093" s="130"/>
      <c r="D1093" s="73"/>
      <c r="E1093" s="130"/>
      <c r="F1093" s="73"/>
      <c r="G1093" s="169"/>
      <c r="H1093" s="287"/>
      <c r="I1093" s="285"/>
      <c r="J1093" s="21"/>
      <c r="K1093" s="22">
        <f>'RESOLUCIONES 2022'!$C1093-'RESOLUCIONES 2022'!$J1093</f>
        <v>0</v>
      </c>
      <c r="L1093" s="21"/>
      <c r="M1093" s="21"/>
      <c r="N1093" s="21"/>
      <c r="O1093" s="21"/>
    </row>
    <row r="1094" ht="15.75" customHeight="1">
      <c r="A1094" s="73"/>
      <c r="B1094" s="351"/>
      <c r="C1094" s="130"/>
      <c r="D1094" s="73"/>
      <c r="E1094" s="130"/>
      <c r="F1094" s="73"/>
      <c r="G1094" s="169"/>
      <c r="H1094" s="287"/>
      <c r="I1094" s="285"/>
      <c r="J1094" s="21"/>
      <c r="K1094" s="22">
        <f>'RESOLUCIONES 2022'!$C1094-'RESOLUCIONES 2022'!$J1094</f>
        <v>0</v>
      </c>
      <c r="L1094" s="21"/>
      <c r="M1094" s="21"/>
      <c r="N1094" s="21"/>
      <c r="O1094" s="21"/>
    </row>
    <row r="1095" ht="15.75" customHeight="1">
      <c r="A1095" s="73"/>
      <c r="B1095" s="351"/>
      <c r="C1095" s="130"/>
      <c r="D1095" s="73"/>
      <c r="E1095" s="130"/>
      <c r="F1095" s="73"/>
      <c r="G1095" s="169"/>
      <c r="H1095" s="287"/>
      <c r="I1095" s="285"/>
      <c r="J1095" s="21"/>
      <c r="K1095" s="22">
        <f>'RESOLUCIONES 2022'!$C1095-'RESOLUCIONES 2022'!$J1095</f>
        <v>0</v>
      </c>
      <c r="L1095" s="21"/>
      <c r="M1095" s="21"/>
      <c r="N1095" s="21"/>
      <c r="O1095" s="21"/>
    </row>
    <row r="1096" ht="15.75" customHeight="1">
      <c r="A1096" s="73"/>
      <c r="B1096" s="351"/>
      <c r="C1096" s="130"/>
      <c r="D1096" s="73"/>
      <c r="E1096" s="130"/>
      <c r="F1096" s="73"/>
      <c r="G1096" s="169"/>
      <c r="H1096" s="287"/>
      <c r="I1096" s="285"/>
      <c r="J1096" s="21"/>
      <c r="K1096" s="22">
        <f>'RESOLUCIONES 2022'!$C1096-'RESOLUCIONES 2022'!$J1096</f>
        <v>0</v>
      </c>
      <c r="L1096" s="21"/>
      <c r="M1096" s="21"/>
      <c r="N1096" s="21"/>
      <c r="O1096" s="21"/>
    </row>
    <row r="1097" ht="15.75" customHeight="1">
      <c r="A1097" s="73"/>
      <c r="B1097" s="351"/>
      <c r="C1097" s="130"/>
      <c r="D1097" s="73"/>
      <c r="E1097" s="130"/>
      <c r="F1097" s="73"/>
      <c r="G1097" s="169"/>
      <c r="H1097" s="287"/>
      <c r="I1097" s="285"/>
      <c r="J1097" s="21"/>
      <c r="K1097" s="22">
        <f>'RESOLUCIONES 2022'!$C1097-'RESOLUCIONES 2022'!$J1097</f>
        <v>0</v>
      </c>
      <c r="L1097" s="21"/>
      <c r="M1097" s="21"/>
      <c r="N1097" s="21"/>
      <c r="O1097" s="21"/>
    </row>
    <row r="1098" ht="15.75" customHeight="1">
      <c r="A1098" s="73"/>
      <c r="B1098" s="351"/>
      <c r="C1098" s="130"/>
      <c r="D1098" s="73"/>
      <c r="E1098" s="130"/>
      <c r="F1098" s="73"/>
      <c r="G1098" s="169"/>
      <c r="H1098" s="287"/>
      <c r="I1098" s="285"/>
      <c r="J1098" s="21"/>
      <c r="K1098" s="22">
        <f>'RESOLUCIONES 2022'!$C1098-'RESOLUCIONES 2022'!$J1098</f>
        <v>0</v>
      </c>
      <c r="L1098" s="21"/>
      <c r="M1098" s="21"/>
      <c r="N1098" s="21"/>
      <c r="O1098" s="21"/>
    </row>
    <row r="1099" ht="15.75" customHeight="1">
      <c r="A1099" s="73"/>
      <c r="B1099" s="351"/>
      <c r="C1099" s="130"/>
      <c r="D1099" s="73"/>
      <c r="E1099" s="130"/>
      <c r="F1099" s="73"/>
      <c r="G1099" s="169"/>
      <c r="H1099" s="287"/>
      <c r="I1099" s="285"/>
      <c r="J1099" s="21"/>
      <c r="K1099" s="22">
        <f>'RESOLUCIONES 2022'!$C1099-'RESOLUCIONES 2022'!$J1099</f>
        <v>0</v>
      </c>
      <c r="L1099" s="21"/>
      <c r="M1099" s="21"/>
      <c r="N1099" s="21"/>
      <c r="O1099" s="21"/>
    </row>
    <row r="1100" ht="15.75" customHeight="1">
      <c r="A1100" s="73"/>
      <c r="B1100" s="351"/>
      <c r="C1100" s="130"/>
      <c r="D1100" s="73"/>
      <c r="E1100" s="130"/>
      <c r="F1100" s="73"/>
      <c r="G1100" s="169"/>
      <c r="H1100" s="287"/>
      <c r="I1100" s="285"/>
      <c r="J1100" s="21"/>
      <c r="K1100" s="22">
        <f>'RESOLUCIONES 2022'!$C1100-'RESOLUCIONES 2022'!$J1100</f>
        <v>0</v>
      </c>
      <c r="L1100" s="21"/>
      <c r="M1100" s="21"/>
      <c r="N1100" s="21"/>
      <c r="O1100" s="21"/>
    </row>
    <row r="1101" ht="15.75" customHeight="1">
      <c r="A1101" s="73"/>
      <c r="B1101" s="351"/>
      <c r="C1101" s="130"/>
      <c r="D1101" s="73"/>
      <c r="E1101" s="130"/>
      <c r="F1101" s="73"/>
      <c r="G1101" s="169"/>
      <c r="H1101" s="287"/>
      <c r="I1101" s="285"/>
      <c r="J1101" s="21"/>
      <c r="K1101" s="22">
        <f>'RESOLUCIONES 2022'!$C1101-'RESOLUCIONES 2022'!$J1101</f>
        <v>0</v>
      </c>
      <c r="L1101" s="21"/>
      <c r="M1101" s="21"/>
      <c r="N1101" s="21"/>
      <c r="O1101" s="21"/>
    </row>
    <row r="1102" ht="15.75" customHeight="1">
      <c r="A1102" s="73"/>
      <c r="B1102" s="351"/>
      <c r="C1102" s="130"/>
      <c r="D1102" s="73"/>
      <c r="E1102" s="130"/>
      <c r="F1102" s="73"/>
      <c r="G1102" s="169"/>
      <c r="H1102" s="287"/>
      <c r="I1102" s="285"/>
      <c r="J1102" s="21"/>
      <c r="K1102" s="22">
        <f>'RESOLUCIONES 2022'!$C1102-'RESOLUCIONES 2022'!$J1102</f>
        <v>0</v>
      </c>
      <c r="L1102" s="21"/>
      <c r="M1102" s="21"/>
      <c r="N1102" s="21"/>
      <c r="O1102" s="21"/>
    </row>
    <row r="1103" ht="15.75" customHeight="1">
      <c r="A1103" s="73"/>
      <c r="B1103" s="351"/>
      <c r="C1103" s="130"/>
      <c r="D1103" s="73"/>
      <c r="E1103" s="130"/>
      <c r="F1103" s="73"/>
      <c r="G1103" s="169"/>
      <c r="H1103" s="287"/>
      <c r="I1103" s="285"/>
      <c r="J1103" s="21"/>
      <c r="K1103" s="22">
        <f>'RESOLUCIONES 2022'!$C1103-'RESOLUCIONES 2022'!$J1103</f>
        <v>0</v>
      </c>
      <c r="L1103" s="21"/>
      <c r="M1103" s="21"/>
      <c r="N1103" s="21"/>
      <c r="O1103" s="21"/>
    </row>
    <row r="1104" ht="15.75" customHeight="1">
      <c r="A1104" s="73"/>
      <c r="B1104" s="351"/>
      <c r="C1104" s="130"/>
      <c r="D1104" s="73"/>
      <c r="E1104" s="130"/>
      <c r="F1104" s="73"/>
      <c r="G1104" s="169"/>
      <c r="H1104" s="287"/>
      <c r="I1104" s="285"/>
      <c r="J1104" s="21"/>
      <c r="K1104" s="22">
        <f>'RESOLUCIONES 2022'!$C1104-'RESOLUCIONES 2022'!$J1104</f>
        <v>0</v>
      </c>
      <c r="L1104" s="21"/>
      <c r="M1104" s="21"/>
      <c r="N1104" s="21"/>
      <c r="O1104" s="21"/>
    </row>
    <row r="1105" ht="15.75" customHeight="1">
      <c r="A1105" s="73"/>
      <c r="B1105" s="351"/>
      <c r="C1105" s="130"/>
      <c r="D1105" s="73"/>
      <c r="E1105" s="130"/>
      <c r="F1105" s="73"/>
      <c r="G1105" s="169"/>
      <c r="H1105" s="287"/>
      <c r="I1105" s="285"/>
      <c r="J1105" s="21"/>
      <c r="K1105" s="22">
        <f>'RESOLUCIONES 2022'!$C1105-'RESOLUCIONES 2022'!$J1105</f>
        <v>0</v>
      </c>
      <c r="L1105" s="21"/>
      <c r="M1105" s="21"/>
      <c r="N1105" s="21"/>
      <c r="O1105" s="21"/>
    </row>
    <row r="1106" ht="15.75" customHeight="1">
      <c r="A1106" s="73"/>
      <c r="B1106" s="351"/>
      <c r="C1106" s="130"/>
      <c r="D1106" s="73"/>
      <c r="E1106" s="130"/>
      <c r="F1106" s="73"/>
      <c r="G1106" s="169"/>
      <c r="H1106" s="287"/>
      <c r="I1106" s="285"/>
      <c r="J1106" s="21"/>
      <c r="K1106" s="22">
        <f>'RESOLUCIONES 2022'!$C1106-'RESOLUCIONES 2022'!$J1106</f>
        <v>0</v>
      </c>
      <c r="L1106" s="21"/>
      <c r="M1106" s="21"/>
      <c r="N1106" s="21"/>
      <c r="O1106" s="21"/>
    </row>
    <row r="1107" ht="15.75" customHeight="1">
      <c r="A1107" s="73"/>
      <c r="B1107" s="351"/>
      <c r="C1107" s="130"/>
      <c r="D1107" s="73"/>
      <c r="E1107" s="130"/>
      <c r="F1107" s="73"/>
      <c r="G1107" s="169"/>
      <c r="H1107" s="287"/>
      <c r="I1107" s="285"/>
      <c r="J1107" s="21"/>
      <c r="K1107" s="22">
        <f>'RESOLUCIONES 2022'!$C1107-'RESOLUCIONES 2022'!$J1107</f>
        <v>0</v>
      </c>
      <c r="L1107" s="21"/>
      <c r="M1107" s="21"/>
      <c r="N1107" s="21"/>
      <c r="O1107" s="21"/>
    </row>
    <row r="1108" ht="15.75" customHeight="1">
      <c r="A1108" s="73"/>
      <c r="B1108" s="351"/>
      <c r="C1108" s="130"/>
      <c r="D1108" s="73"/>
      <c r="E1108" s="130"/>
      <c r="F1108" s="73"/>
      <c r="G1108" s="169"/>
      <c r="H1108" s="287"/>
      <c r="I1108" s="285"/>
      <c r="J1108" s="21"/>
      <c r="K1108" s="22">
        <f>'RESOLUCIONES 2022'!$C1108-'RESOLUCIONES 2022'!$J1108</f>
        <v>0</v>
      </c>
      <c r="L1108" s="21"/>
      <c r="M1108" s="21"/>
      <c r="N1108" s="21"/>
      <c r="O1108" s="21"/>
    </row>
    <row r="1109" ht="15.75" customHeight="1">
      <c r="A1109" s="73"/>
      <c r="B1109" s="351"/>
      <c r="C1109" s="130"/>
      <c r="D1109" s="73"/>
      <c r="E1109" s="130"/>
      <c r="F1109" s="73"/>
      <c r="G1109" s="169"/>
      <c r="H1109" s="287"/>
      <c r="I1109" s="285"/>
      <c r="J1109" s="21"/>
      <c r="K1109" s="22">
        <f>'RESOLUCIONES 2022'!$C1109-'RESOLUCIONES 2022'!$J1109</f>
        <v>0</v>
      </c>
      <c r="L1109" s="21"/>
      <c r="M1109" s="21"/>
      <c r="N1109" s="21"/>
      <c r="O1109" s="21"/>
    </row>
    <row r="1110" ht="15.75" customHeight="1">
      <c r="A1110" s="73"/>
      <c r="B1110" s="351"/>
      <c r="C1110" s="130"/>
      <c r="D1110" s="73"/>
      <c r="E1110" s="130"/>
      <c r="F1110" s="73"/>
      <c r="G1110" s="169"/>
      <c r="H1110" s="287"/>
      <c r="I1110" s="285"/>
      <c r="J1110" s="21"/>
      <c r="K1110" s="22">
        <f>'RESOLUCIONES 2022'!$C1110-'RESOLUCIONES 2022'!$J1110</f>
        <v>0</v>
      </c>
      <c r="L1110" s="21"/>
      <c r="M1110" s="21"/>
      <c r="N1110" s="21"/>
      <c r="O1110" s="21"/>
    </row>
    <row r="1111" ht="15.75" customHeight="1">
      <c r="A1111" s="73"/>
      <c r="B1111" s="351"/>
      <c r="C1111" s="130"/>
      <c r="D1111" s="73"/>
      <c r="E1111" s="130"/>
      <c r="F1111" s="73"/>
      <c r="G1111" s="169"/>
      <c r="H1111" s="287"/>
      <c r="I1111" s="285"/>
      <c r="J1111" s="21"/>
      <c r="K1111" s="22">
        <f>'RESOLUCIONES 2022'!$C1111-'RESOLUCIONES 2022'!$J1111</f>
        <v>0</v>
      </c>
      <c r="L1111" s="21"/>
      <c r="M1111" s="21"/>
      <c r="N1111" s="21"/>
      <c r="O1111" s="21"/>
    </row>
    <row r="1112" ht="15.75" customHeight="1">
      <c r="A1112" s="289"/>
      <c r="B1112" s="739"/>
      <c r="C1112" s="290"/>
      <c r="D1112" s="289"/>
      <c r="E1112" s="290"/>
      <c r="F1112" s="289"/>
      <c r="G1112" s="291"/>
      <c r="H1112" s="292"/>
      <c r="I1112" s="293"/>
      <c r="J1112" s="297"/>
      <c r="K1112" s="799">
        <f>'RESOLUCIONES 2022'!$C1112-'RESOLUCIONES 2022'!$J1112</f>
        <v>0</v>
      </c>
      <c r="L1112" s="297"/>
      <c r="M1112" s="297"/>
      <c r="N1112" s="297"/>
      <c r="O1112" s="297"/>
    </row>
  </sheetData>
  <customSheetViews>
    <customSheetView guid="{13229C64-4A9A-4AC4-AD6A-190ECEAEAD4D}" filter="1" showAutoFilter="1">
      <autoFilter ref="$A$2:$O$1112">
        <filterColumn colId="3">
          <filters>
            <filter val="RECONOCIMIENTO Y FELICITACIÓN"/>
            <filter val="QUIN GUERRA GERSON"/>
            <filter val="ACHAHUI PEÑA JULIA"/>
            <filter val="CALDERÓN SEGURA JUAN CARLOS FIDEL"/>
            <filter val="SOTO FLOREZ HEINER"/>
            <filter val="CAMANI CAPCHA JOSE VICTOR"/>
            <filter val="GUTIERREZ MENDOZA JORGE AUGUSTO"/>
            <filter val="DOMINGUEZ APAZA ALITH"/>
            <filter val="BERNILLA REYES MILTON"/>
            <filter val="PEREZ VALENCIA DELY ROSSANA"/>
            <filter val="MANRIQUE LEON SAUL JUAN"/>
            <filter val="KADAGAND ALVARADO LISSETH"/>
            <filter val="MAXDEO QUISPE WILFREDO"/>
            <filter val="HERENCIA ZAPANA MARITSENDI"/>
            <filter val="TICONA FLORES TONY GODOFREDO"/>
            <filter val="GUTIERREZ ABUHADBA HUMBERTO ELIAS"/>
            <filter val="TRIGOSO DELGADO JORGE OSCAR"/>
            <filter val="AGUILAR HILARI ADAN RENZO"/>
            <filter val="NAVARRO GONZALES RAISA PAMELA"/>
            <filter val="MASIAS CALLO WILHER"/>
            <filter val="ESPINOZA ESPINO JOSE ALFREDO"/>
            <filter val="Zúniga Álvarez  Luis Nicanor"/>
            <filter val="LOAIZA HUAMAN PAUL HERBERT"/>
            <filter val="CUENTAS NIETO NADIA  ALICIA"/>
            <filter val="MEDINA OROZ SIREYA"/>
            <filter val="PINTO ESPINOZA LUIS ALBERTO"/>
            <filter val="PALACIOS PILARES KATHERINE"/>
            <filter val="RUMAJA CARHUAS JILL"/>
            <filter val="LEVITA INZA MILLER DIEGO"/>
            <filter val="FUENTES MONGE LEONE"/>
            <filter val="ATAU CHUTAS JEFFREY DIAMOND"/>
            <filter val="CCOMPI MAMANI RICARDO"/>
            <filter val="VARGAS AÑAMACO LUIS ALBERTO"/>
            <filter val="CHAMBILLA CALIZAYA JORGE"/>
            <filter val="MAMANI TAGLE CARLOS PASCUAL"/>
            <filter val="DEL CASTILLO ESTRADA GARETH"/>
            <filter val="CHOQUE ESCALANTE DAVID RENZO"/>
            <filter val="ALANYA RICALDE JOSÉ ANTONIO"/>
            <filter val="MAMANI APAZA IGNACIO"/>
            <filter val="AGUILAR ROJAS ELIAS"/>
            <filter val="CCORIMANYA ORTEGA NOHEMI REBECA"/>
            <filter val="CHAMBI MOLINA EFRAIN"/>
            <filter val="VILLAGARAY RAMIREZ ALEXIS ANTHONY"/>
            <filter val="CRUZ LARA YESENIA"/>
          </filters>
        </filterColumn>
      </autoFilter>
      <extLst>
        <ext uri="GoogleSheetsCustomDataVersion1">
          <go:sheetsCustomData xmlns:go="http://customooxmlschemas.google.com/" filterViewId="958509620"/>
        </ext>
      </extLst>
    </customSheetView>
  </customSheetViews>
  <mergeCells count="2">
    <mergeCell ref="A1:H1"/>
    <mergeCell ref="J1:N1"/>
  </mergeCells>
  <conditionalFormatting sqref="A1:A17">
    <cfRule type="cellIs" dxfId="5" priority="1" operator="equal">
      <formula>"ENVIADO"</formula>
    </cfRule>
  </conditionalFormatting>
  <conditionalFormatting sqref="A18:A22">
    <cfRule type="cellIs" dxfId="5" priority="2" operator="equal">
      <formula>"ENVIADO"</formula>
    </cfRule>
  </conditionalFormatting>
  <conditionalFormatting sqref="A38:A125">
    <cfRule type="cellIs" dxfId="5" priority="3" operator="equal">
      <formula>"ENVIADO"</formula>
    </cfRule>
  </conditionalFormatting>
  <conditionalFormatting sqref="A134:A142">
    <cfRule type="cellIs" dxfId="5" priority="4" operator="equal">
      <formula>"ENVIADO"</formula>
    </cfRule>
  </conditionalFormatting>
  <conditionalFormatting sqref="A144:A183">
    <cfRule type="cellIs" dxfId="5" priority="5" operator="equal">
      <formula>"ENVIADO"</formula>
    </cfRule>
  </conditionalFormatting>
  <conditionalFormatting sqref="A185:A252">
    <cfRule type="cellIs" dxfId="5" priority="6" operator="equal">
      <formula>"ENVIADO"</formula>
    </cfRule>
  </conditionalFormatting>
  <conditionalFormatting sqref="A254:A283">
    <cfRule type="cellIs" dxfId="5" priority="7" operator="equal">
      <formula>"ENVIADO"</formula>
    </cfRule>
  </conditionalFormatting>
  <conditionalFormatting sqref="A285:A403">
    <cfRule type="cellIs" dxfId="5" priority="8" operator="equal">
      <formula>"ENVIADO"</formula>
    </cfRule>
  </conditionalFormatting>
  <conditionalFormatting sqref="A405:A423">
    <cfRule type="cellIs" dxfId="5" priority="9" operator="equal">
      <formula>"ENVIADO"</formula>
    </cfRule>
  </conditionalFormatting>
  <conditionalFormatting sqref="A425:A600">
    <cfRule type="cellIs" dxfId="5" priority="10" operator="equal">
      <formula>"ENVIADO"</formula>
    </cfRule>
  </conditionalFormatting>
  <conditionalFormatting sqref="A602:A827">
    <cfRule type="cellIs" dxfId="5" priority="11" operator="equal">
      <formula>"ENVIADO"</formula>
    </cfRule>
  </conditionalFormatting>
  <conditionalFormatting sqref="A829:A863">
    <cfRule type="cellIs" dxfId="5" priority="12" operator="equal">
      <formula>"ENVIADO"</formula>
    </cfRule>
  </conditionalFormatting>
  <conditionalFormatting sqref="A865:A911">
    <cfRule type="cellIs" dxfId="5" priority="13" operator="equal">
      <formula>"ENVIADO"</formula>
    </cfRule>
  </conditionalFormatting>
  <conditionalFormatting sqref="A913:A941">
    <cfRule type="cellIs" dxfId="5" priority="14" operator="equal">
      <formula>"ENVIADO"</formula>
    </cfRule>
  </conditionalFormatting>
  <conditionalFormatting sqref="A943:A1048">
    <cfRule type="cellIs" dxfId="5" priority="15" operator="equal">
      <formula>"ENVIADO"</formula>
    </cfRule>
  </conditionalFormatting>
  <conditionalFormatting sqref="K3:K1048">
    <cfRule type="cellIs" dxfId="6" priority="16" operator="lessThan">
      <formula>-730</formula>
    </cfRule>
  </conditionalFormatting>
  <conditionalFormatting sqref="K3:K1048">
    <cfRule type="cellIs" dxfId="6" priority="17" operator="equal">
      <formula>-730</formula>
    </cfRule>
  </conditionalFormatting>
  <conditionalFormatting sqref="K3:K1048">
    <cfRule type="cellIs" dxfId="6" priority="18" operator="equal">
      <formula>730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10.29"/>
    <col customWidth="1" min="3" max="3" width="13.43"/>
    <col customWidth="1" min="4" max="4" width="38.71"/>
    <col customWidth="1" min="5" max="5" width="14.0"/>
    <col customWidth="1" min="6" max="6" width="42.14"/>
    <col customWidth="1" min="7" max="7" width="32.57"/>
    <col customWidth="1" min="8" max="8" width="22.0"/>
    <col customWidth="1" min="9" max="9" width="14.0"/>
    <col customWidth="1" min="10" max="34" width="11.43"/>
  </cols>
  <sheetData>
    <row r="1">
      <c r="A1" s="1" t="s">
        <v>14584</v>
      </c>
      <c r="B1" s="2"/>
      <c r="C1" s="2"/>
      <c r="D1" s="2"/>
      <c r="E1" s="2"/>
      <c r="F1" s="2"/>
      <c r="G1" s="2"/>
      <c r="H1" s="3"/>
      <c r="J1" s="602" t="s">
        <v>13638</v>
      </c>
      <c r="K1" s="603"/>
      <c r="L1" s="603"/>
      <c r="M1" s="603"/>
      <c r="N1" s="604"/>
      <c r="O1" s="803"/>
    </row>
    <row r="2" ht="42.0" customHeight="1">
      <c r="A2" s="767" t="s">
        <v>2</v>
      </c>
      <c r="B2" s="768" t="s">
        <v>4</v>
      </c>
      <c r="C2" s="769" t="s">
        <v>5</v>
      </c>
      <c r="D2" s="770" t="s">
        <v>6</v>
      </c>
      <c r="E2" s="771" t="s">
        <v>13584</v>
      </c>
      <c r="F2" s="772" t="s">
        <v>8</v>
      </c>
      <c r="G2" s="773" t="s">
        <v>9</v>
      </c>
      <c r="H2" s="774" t="s">
        <v>10</v>
      </c>
      <c r="I2" s="804" t="s">
        <v>13639</v>
      </c>
      <c r="J2" s="805" t="s">
        <v>14585</v>
      </c>
      <c r="K2" s="806" t="s">
        <v>13641</v>
      </c>
      <c r="L2" s="806" t="s">
        <v>13642</v>
      </c>
      <c r="M2" s="806" t="s">
        <v>13643</v>
      </c>
      <c r="N2" s="806" t="s">
        <v>13644</v>
      </c>
      <c r="P2" s="803"/>
    </row>
    <row r="3">
      <c r="A3" s="73" t="s">
        <v>7852</v>
      </c>
      <c r="B3" s="349">
        <v>1.0</v>
      </c>
      <c r="C3" s="130">
        <v>44200.0</v>
      </c>
      <c r="D3" s="807" t="s">
        <v>7871</v>
      </c>
      <c r="E3" s="282" t="s">
        <v>7872</v>
      </c>
      <c r="F3" s="381" t="s">
        <v>761</v>
      </c>
      <c r="G3" s="382" t="s">
        <v>19</v>
      </c>
      <c r="H3" s="284"/>
      <c r="I3" s="73"/>
      <c r="J3" s="808"/>
      <c r="K3" s="511"/>
      <c r="L3" s="511"/>
      <c r="M3" s="511"/>
      <c r="N3" s="511"/>
      <c r="O3" s="809"/>
      <c r="P3" s="810"/>
      <c r="Q3" s="811"/>
      <c r="R3" s="811"/>
      <c r="S3" s="811"/>
      <c r="T3" s="811"/>
      <c r="U3" s="811"/>
      <c r="V3" s="811"/>
      <c r="W3" s="811"/>
      <c r="X3" s="811"/>
      <c r="Y3" s="811"/>
      <c r="Z3" s="811"/>
      <c r="AA3" s="811"/>
      <c r="AB3" s="811"/>
      <c r="AC3" s="811"/>
      <c r="AD3" s="811"/>
      <c r="AE3" s="811"/>
      <c r="AF3" s="811"/>
      <c r="AG3" s="811"/>
      <c r="AH3" s="811"/>
    </row>
    <row r="4">
      <c r="A4" s="73" t="s">
        <v>7852</v>
      </c>
      <c r="B4" s="351">
        <v>2.0</v>
      </c>
      <c r="C4" s="130">
        <v>44200.0</v>
      </c>
      <c r="D4" s="383" t="s">
        <v>7854</v>
      </c>
      <c r="E4" s="130" t="s">
        <v>7855</v>
      </c>
      <c r="F4" s="383" t="s">
        <v>761</v>
      </c>
      <c r="G4" s="384" t="s">
        <v>7856</v>
      </c>
      <c r="H4" s="287"/>
      <c r="I4" s="73"/>
      <c r="J4" s="812"/>
      <c r="K4" s="511"/>
      <c r="L4" s="511"/>
      <c r="M4" s="511"/>
      <c r="N4" s="809"/>
      <c r="O4" s="511"/>
      <c r="P4" s="810"/>
      <c r="Q4" s="811"/>
      <c r="R4" s="811"/>
      <c r="S4" s="811"/>
      <c r="T4" s="811"/>
      <c r="U4" s="811"/>
      <c r="V4" s="811"/>
      <c r="W4" s="811"/>
      <c r="X4" s="811"/>
      <c r="Y4" s="811"/>
      <c r="Z4" s="811"/>
      <c r="AA4" s="811"/>
      <c r="AB4" s="811"/>
      <c r="AC4" s="811"/>
      <c r="AD4" s="811"/>
      <c r="AE4" s="811"/>
      <c r="AF4" s="811"/>
      <c r="AG4" s="811"/>
      <c r="AH4" s="811"/>
    </row>
    <row r="5">
      <c r="A5" s="73" t="s">
        <v>7852</v>
      </c>
      <c r="B5" s="351">
        <v>3.0</v>
      </c>
      <c r="C5" s="130">
        <v>44200.0</v>
      </c>
      <c r="D5" s="383" t="s">
        <v>3034</v>
      </c>
      <c r="E5" s="130" t="s">
        <v>7870</v>
      </c>
      <c r="F5" s="383" t="s">
        <v>761</v>
      </c>
      <c r="G5" s="384" t="s">
        <v>324</v>
      </c>
      <c r="H5" s="287"/>
      <c r="I5" s="73"/>
      <c r="J5" s="812"/>
      <c r="K5" s="813"/>
      <c r="L5" s="511"/>
      <c r="M5" s="511"/>
      <c r="N5" s="809"/>
      <c r="O5" s="511"/>
      <c r="P5" s="810"/>
      <c r="Q5" s="811"/>
      <c r="R5" s="811"/>
      <c r="S5" s="811"/>
      <c r="T5" s="811"/>
      <c r="U5" s="811"/>
      <c r="V5" s="811"/>
      <c r="W5" s="811"/>
      <c r="X5" s="811"/>
      <c r="Y5" s="811"/>
      <c r="Z5" s="811"/>
      <c r="AA5" s="811"/>
      <c r="AB5" s="811"/>
      <c r="AC5" s="811"/>
      <c r="AD5" s="811"/>
      <c r="AE5" s="811"/>
      <c r="AF5" s="811"/>
      <c r="AG5" s="811"/>
      <c r="AH5" s="811"/>
    </row>
    <row r="6">
      <c r="A6" s="73" t="s">
        <v>7852</v>
      </c>
      <c r="B6" s="351">
        <v>4.0</v>
      </c>
      <c r="C6" s="130">
        <v>44200.0</v>
      </c>
      <c r="D6" s="383" t="s">
        <v>7866</v>
      </c>
      <c r="E6" s="130" t="s">
        <v>7867</v>
      </c>
      <c r="F6" s="383" t="s">
        <v>761</v>
      </c>
      <c r="G6" s="384" t="s">
        <v>7868</v>
      </c>
      <c r="H6" s="287"/>
      <c r="I6" s="73"/>
      <c r="J6" s="812"/>
      <c r="K6" s="813"/>
      <c r="L6" s="511"/>
      <c r="M6" s="511"/>
      <c r="N6" s="809"/>
      <c r="O6" s="511"/>
      <c r="P6" s="810"/>
      <c r="Q6" s="811"/>
      <c r="R6" s="811"/>
      <c r="S6" s="811"/>
      <c r="T6" s="811"/>
      <c r="U6" s="811"/>
      <c r="V6" s="811"/>
      <c r="W6" s="811"/>
      <c r="X6" s="811"/>
      <c r="Y6" s="811"/>
      <c r="Z6" s="811"/>
      <c r="AA6" s="811"/>
      <c r="AB6" s="811"/>
      <c r="AC6" s="811"/>
      <c r="AD6" s="811"/>
      <c r="AE6" s="811"/>
      <c r="AF6" s="811"/>
      <c r="AG6" s="811"/>
      <c r="AH6" s="811"/>
    </row>
    <row r="7">
      <c r="A7" s="73" t="s">
        <v>7852</v>
      </c>
      <c r="B7" s="349">
        <v>5.0</v>
      </c>
      <c r="C7" s="130">
        <v>44200.0</v>
      </c>
      <c r="D7" s="73" t="s">
        <v>6725</v>
      </c>
      <c r="E7" s="130" t="s">
        <v>7773</v>
      </c>
      <c r="F7" s="73" t="s">
        <v>2923</v>
      </c>
      <c r="G7" s="169"/>
      <c r="H7" s="287"/>
      <c r="I7" s="73"/>
      <c r="J7" s="812"/>
      <c r="K7" s="511"/>
      <c r="L7" s="511"/>
      <c r="M7" s="511"/>
      <c r="N7" s="809"/>
      <c r="O7" s="511"/>
      <c r="P7" s="810"/>
      <c r="Q7" s="811"/>
      <c r="R7" s="811"/>
      <c r="S7" s="811"/>
      <c r="T7" s="811"/>
      <c r="U7" s="811"/>
      <c r="V7" s="811"/>
      <c r="W7" s="811"/>
      <c r="X7" s="811"/>
      <c r="Y7" s="811"/>
      <c r="Z7" s="811"/>
      <c r="AA7" s="811"/>
      <c r="AB7" s="811"/>
      <c r="AC7" s="811"/>
      <c r="AD7" s="811"/>
      <c r="AE7" s="811"/>
      <c r="AF7" s="811"/>
      <c r="AG7" s="811"/>
      <c r="AH7" s="811"/>
    </row>
    <row r="8">
      <c r="A8" s="73" t="s">
        <v>7852</v>
      </c>
      <c r="B8" s="351">
        <v>6.0</v>
      </c>
      <c r="C8" s="130">
        <v>44200.0</v>
      </c>
      <c r="D8" s="73" t="s">
        <v>1369</v>
      </c>
      <c r="E8" s="130" t="s">
        <v>1007</v>
      </c>
      <c r="F8" s="73" t="s">
        <v>2923</v>
      </c>
      <c r="G8" s="169"/>
      <c r="H8" s="287"/>
      <c r="I8" s="73"/>
      <c r="J8" s="812"/>
      <c r="K8" s="511"/>
      <c r="L8" s="511"/>
      <c r="M8" s="511"/>
      <c r="N8" s="809"/>
      <c r="O8" s="511"/>
      <c r="P8" s="810"/>
      <c r="Q8" s="811"/>
      <c r="R8" s="811"/>
      <c r="S8" s="811"/>
      <c r="T8" s="811"/>
      <c r="U8" s="811"/>
      <c r="V8" s="811"/>
      <c r="W8" s="811"/>
      <c r="X8" s="811"/>
      <c r="Y8" s="811"/>
      <c r="Z8" s="811"/>
      <c r="AA8" s="811"/>
      <c r="AB8" s="811"/>
      <c r="AC8" s="811"/>
      <c r="AD8" s="811"/>
      <c r="AE8" s="811"/>
      <c r="AF8" s="811"/>
      <c r="AG8" s="811"/>
      <c r="AH8" s="811"/>
    </row>
    <row r="9">
      <c r="A9" s="73" t="s">
        <v>7852</v>
      </c>
      <c r="B9" s="351">
        <v>7.0</v>
      </c>
      <c r="C9" s="130">
        <v>44200.0</v>
      </c>
      <c r="D9" s="73" t="s">
        <v>5399</v>
      </c>
      <c r="E9" s="130" t="s">
        <v>6231</v>
      </c>
      <c r="F9" s="73" t="s">
        <v>2923</v>
      </c>
      <c r="G9" s="169"/>
      <c r="H9" s="287"/>
      <c r="I9" s="73"/>
      <c r="J9" s="812"/>
      <c r="K9" s="511"/>
      <c r="L9" s="511"/>
      <c r="M9" s="511"/>
      <c r="N9" s="808"/>
      <c r="O9" s="511"/>
      <c r="P9" s="810"/>
      <c r="Q9" s="811"/>
      <c r="R9" s="811"/>
      <c r="S9" s="811"/>
      <c r="T9" s="811"/>
      <c r="U9" s="811"/>
      <c r="V9" s="811"/>
      <c r="W9" s="811"/>
      <c r="X9" s="811"/>
      <c r="Y9" s="811"/>
      <c r="Z9" s="811"/>
      <c r="AA9" s="811"/>
      <c r="AB9" s="811"/>
      <c r="AC9" s="811"/>
      <c r="AD9" s="811"/>
      <c r="AE9" s="811"/>
      <c r="AF9" s="811"/>
      <c r="AG9" s="811"/>
      <c r="AH9" s="811"/>
    </row>
    <row r="10">
      <c r="A10" s="73" t="s">
        <v>7852</v>
      </c>
      <c r="B10" s="351">
        <v>8.0</v>
      </c>
      <c r="C10" s="130">
        <v>44200.0</v>
      </c>
      <c r="D10" s="73" t="s">
        <v>4646</v>
      </c>
      <c r="E10" s="130" t="s">
        <v>7858</v>
      </c>
      <c r="F10" s="73" t="s">
        <v>2923</v>
      </c>
      <c r="G10" s="169"/>
      <c r="H10" s="287"/>
      <c r="I10" s="73"/>
      <c r="J10" s="812"/>
      <c r="K10" s="511"/>
      <c r="L10" s="511"/>
      <c r="M10" s="511"/>
      <c r="N10" s="808"/>
      <c r="O10" s="511"/>
      <c r="P10" s="810"/>
      <c r="Q10" s="811"/>
      <c r="R10" s="811"/>
      <c r="S10" s="811"/>
      <c r="T10" s="811"/>
      <c r="U10" s="811"/>
      <c r="V10" s="811"/>
      <c r="W10" s="811"/>
      <c r="X10" s="811"/>
      <c r="Y10" s="811"/>
      <c r="Z10" s="811"/>
      <c r="AA10" s="811"/>
      <c r="AB10" s="811"/>
      <c r="AC10" s="811"/>
      <c r="AD10" s="811"/>
      <c r="AE10" s="811"/>
      <c r="AF10" s="811"/>
      <c r="AG10" s="811"/>
      <c r="AH10" s="811"/>
    </row>
    <row r="11">
      <c r="A11" s="73" t="s">
        <v>7852</v>
      </c>
      <c r="B11" s="349">
        <v>9.0</v>
      </c>
      <c r="C11" s="130">
        <v>44200.0</v>
      </c>
      <c r="D11" s="73" t="s">
        <v>3156</v>
      </c>
      <c r="E11" s="130" t="s">
        <v>7869</v>
      </c>
      <c r="F11" s="73" t="s">
        <v>2923</v>
      </c>
      <c r="G11" s="169"/>
      <c r="H11" s="287"/>
      <c r="I11" s="73"/>
      <c r="J11" s="812"/>
      <c r="K11" s="511"/>
      <c r="L11" s="511"/>
      <c r="M11" s="511"/>
      <c r="N11" s="808"/>
      <c r="O11" s="511"/>
      <c r="P11" s="810"/>
      <c r="Q11" s="811"/>
      <c r="R11" s="811"/>
      <c r="S11" s="811"/>
      <c r="T11" s="811"/>
      <c r="U11" s="811"/>
      <c r="V11" s="811"/>
      <c r="W11" s="811"/>
      <c r="X11" s="811"/>
      <c r="Y11" s="811"/>
      <c r="Z11" s="811"/>
      <c r="AA11" s="811"/>
      <c r="AB11" s="811"/>
      <c r="AC11" s="811"/>
      <c r="AD11" s="811"/>
      <c r="AE11" s="811"/>
      <c r="AF11" s="811"/>
      <c r="AG11" s="811"/>
      <c r="AH11" s="811"/>
    </row>
    <row r="12">
      <c r="A12" s="73" t="s">
        <v>7852</v>
      </c>
      <c r="B12" s="351">
        <v>10.0</v>
      </c>
      <c r="C12" s="130">
        <v>44200.0</v>
      </c>
      <c r="D12" s="73" t="s">
        <v>7861</v>
      </c>
      <c r="E12" s="130" t="s">
        <v>7529</v>
      </c>
      <c r="F12" s="73" t="s">
        <v>6597</v>
      </c>
      <c r="G12" s="169"/>
      <c r="H12" s="287"/>
      <c r="I12" s="73"/>
      <c r="J12" s="812"/>
      <c r="K12" s="511"/>
      <c r="L12" s="511"/>
      <c r="M12" s="511"/>
      <c r="N12" s="808"/>
      <c r="O12" s="511"/>
      <c r="P12" s="810"/>
      <c r="Q12" s="811"/>
      <c r="R12" s="811"/>
      <c r="S12" s="811"/>
      <c r="T12" s="811"/>
      <c r="U12" s="811"/>
      <c r="V12" s="811"/>
      <c r="W12" s="811"/>
      <c r="X12" s="811"/>
      <c r="Y12" s="811"/>
      <c r="Z12" s="811"/>
      <c r="AA12" s="811"/>
      <c r="AB12" s="811"/>
      <c r="AC12" s="811"/>
      <c r="AD12" s="811"/>
      <c r="AE12" s="811"/>
      <c r="AF12" s="811"/>
      <c r="AG12" s="811"/>
      <c r="AH12" s="811"/>
    </row>
    <row r="13">
      <c r="A13" s="73" t="s">
        <v>7852</v>
      </c>
      <c r="B13" s="351">
        <v>11.0</v>
      </c>
      <c r="C13" s="130">
        <v>44200.0</v>
      </c>
      <c r="D13" s="73" t="s">
        <v>7873</v>
      </c>
      <c r="E13" s="130" t="s">
        <v>7225</v>
      </c>
      <c r="F13" s="73" t="s">
        <v>6597</v>
      </c>
      <c r="G13" s="169"/>
      <c r="H13" s="287"/>
      <c r="I13" s="73"/>
      <c r="J13" s="812"/>
      <c r="K13" s="511"/>
      <c r="L13" s="511"/>
      <c r="M13" s="511"/>
      <c r="N13" s="808"/>
      <c r="O13" s="511"/>
      <c r="P13" s="810"/>
      <c r="Q13" s="811"/>
      <c r="R13" s="811"/>
      <c r="S13" s="811"/>
      <c r="T13" s="811"/>
      <c r="U13" s="811"/>
      <c r="V13" s="811"/>
      <c r="W13" s="811"/>
      <c r="X13" s="811"/>
      <c r="Y13" s="811"/>
      <c r="Z13" s="811"/>
      <c r="AA13" s="811"/>
      <c r="AB13" s="811"/>
      <c r="AC13" s="811"/>
      <c r="AD13" s="811"/>
      <c r="AE13" s="811"/>
      <c r="AF13" s="811"/>
      <c r="AG13" s="811"/>
      <c r="AH13" s="811"/>
    </row>
    <row r="14">
      <c r="A14" s="73" t="s">
        <v>7852</v>
      </c>
      <c r="B14" s="351">
        <v>12.0</v>
      </c>
      <c r="C14" s="130">
        <v>44200.0</v>
      </c>
      <c r="D14" s="73" t="s">
        <v>7865</v>
      </c>
      <c r="E14" s="130" t="s">
        <v>5254</v>
      </c>
      <c r="F14" s="73" t="s">
        <v>6597</v>
      </c>
      <c r="G14" s="169"/>
      <c r="H14" s="287"/>
      <c r="I14" s="73"/>
      <c r="J14" s="814" t="s">
        <v>7818</v>
      </c>
      <c r="K14" s="511"/>
      <c r="L14" s="511"/>
      <c r="M14" s="511"/>
      <c r="N14" s="808"/>
      <c r="O14" s="511"/>
      <c r="P14" s="810"/>
      <c r="Q14" s="811"/>
      <c r="R14" s="811"/>
      <c r="S14" s="811"/>
      <c r="T14" s="811"/>
      <c r="U14" s="811"/>
      <c r="V14" s="811"/>
      <c r="W14" s="811"/>
      <c r="X14" s="811"/>
      <c r="Y14" s="811"/>
      <c r="Z14" s="811"/>
      <c r="AA14" s="811"/>
      <c r="AB14" s="811"/>
      <c r="AC14" s="811"/>
      <c r="AD14" s="811"/>
      <c r="AE14" s="811"/>
      <c r="AF14" s="811"/>
      <c r="AG14" s="811"/>
      <c r="AH14" s="811"/>
    </row>
    <row r="15" ht="16.5" customHeight="1">
      <c r="A15" s="73" t="s">
        <v>7852</v>
      </c>
      <c r="B15" s="349">
        <v>13.0</v>
      </c>
      <c r="C15" s="130">
        <v>44200.0</v>
      </c>
      <c r="D15" s="73" t="s">
        <v>7853</v>
      </c>
      <c r="E15" s="130" t="s">
        <v>7546</v>
      </c>
      <c r="F15" s="73" t="s">
        <v>6597</v>
      </c>
      <c r="G15" s="169"/>
      <c r="H15" s="287"/>
      <c r="I15" s="73"/>
      <c r="J15" s="812"/>
      <c r="K15" s="511"/>
      <c r="L15" s="511"/>
      <c r="M15" s="511"/>
      <c r="N15" s="808"/>
      <c r="O15" s="511"/>
      <c r="P15" s="810"/>
      <c r="Q15" s="811"/>
      <c r="R15" s="811"/>
      <c r="S15" s="811"/>
      <c r="T15" s="811"/>
      <c r="U15" s="811"/>
      <c r="V15" s="811"/>
      <c r="W15" s="811"/>
      <c r="X15" s="811"/>
      <c r="Y15" s="811"/>
      <c r="Z15" s="811"/>
      <c r="AA15" s="811"/>
      <c r="AB15" s="811"/>
      <c r="AC15" s="811"/>
      <c r="AD15" s="811"/>
      <c r="AE15" s="811"/>
      <c r="AF15" s="811"/>
      <c r="AG15" s="811"/>
      <c r="AH15" s="811"/>
    </row>
    <row r="16">
      <c r="A16" s="73" t="s">
        <v>7852</v>
      </c>
      <c r="B16" s="351">
        <v>14.0</v>
      </c>
      <c r="C16" s="130">
        <v>44200.0</v>
      </c>
      <c r="D16" s="73" t="s">
        <v>7860</v>
      </c>
      <c r="E16" s="130" t="s">
        <v>7768</v>
      </c>
      <c r="F16" s="73" t="s">
        <v>6597</v>
      </c>
      <c r="G16" s="169"/>
      <c r="H16" s="287"/>
      <c r="I16" s="73"/>
      <c r="J16" s="812"/>
      <c r="K16" s="511"/>
      <c r="L16" s="511"/>
      <c r="M16" s="511"/>
      <c r="N16" s="808"/>
      <c r="O16" s="511"/>
      <c r="P16" s="810"/>
      <c r="Q16" s="811"/>
      <c r="R16" s="811"/>
      <c r="S16" s="811"/>
      <c r="T16" s="811"/>
      <c r="U16" s="811"/>
      <c r="V16" s="811"/>
      <c r="W16" s="811"/>
      <c r="X16" s="811"/>
      <c r="Y16" s="811"/>
      <c r="Z16" s="811"/>
      <c r="AA16" s="811"/>
      <c r="AB16" s="811"/>
      <c r="AC16" s="811"/>
      <c r="AD16" s="811"/>
      <c r="AE16" s="811"/>
      <c r="AF16" s="811"/>
      <c r="AG16" s="811"/>
      <c r="AH16" s="811"/>
    </row>
    <row r="17">
      <c r="A17" s="73" t="s">
        <v>7852</v>
      </c>
      <c r="B17" s="351">
        <v>15.0</v>
      </c>
      <c r="C17" s="130">
        <v>44200.0</v>
      </c>
      <c r="D17" s="73" t="s">
        <v>1494</v>
      </c>
      <c r="E17" s="130" t="s">
        <v>7863</v>
      </c>
      <c r="F17" s="73" t="s">
        <v>7864</v>
      </c>
      <c r="G17" s="169"/>
      <c r="H17" s="287"/>
      <c r="I17" s="73"/>
      <c r="J17" s="812"/>
      <c r="K17" s="511"/>
      <c r="L17" s="511"/>
      <c r="M17" s="511"/>
      <c r="N17" s="808"/>
      <c r="O17" s="511"/>
      <c r="P17" s="810"/>
      <c r="Q17" s="811"/>
      <c r="R17" s="811"/>
      <c r="S17" s="811"/>
      <c r="T17" s="811"/>
      <c r="U17" s="811"/>
      <c r="V17" s="811"/>
      <c r="W17" s="811"/>
      <c r="X17" s="811"/>
      <c r="Y17" s="811"/>
      <c r="Z17" s="811"/>
      <c r="AA17" s="811"/>
      <c r="AB17" s="811"/>
      <c r="AC17" s="811"/>
      <c r="AD17" s="811"/>
      <c r="AE17" s="811"/>
      <c r="AF17" s="811"/>
      <c r="AG17" s="811"/>
      <c r="AH17" s="811"/>
    </row>
    <row r="18">
      <c r="A18" s="73"/>
      <c r="B18" s="351">
        <v>16.0</v>
      </c>
      <c r="C18" s="130">
        <v>44200.0</v>
      </c>
      <c r="D18" s="21" t="s">
        <v>2867</v>
      </c>
      <c r="E18" s="130" t="s">
        <v>7859</v>
      </c>
      <c r="F18" s="21" t="s">
        <v>2253</v>
      </c>
      <c r="G18" s="169" t="s">
        <v>1028</v>
      </c>
      <c r="H18" s="287"/>
      <c r="I18" s="73"/>
      <c r="J18" s="812"/>
      <c r="K18" s="511"/>
      <c r="L18" s="511"/>
      <c r="M18" s="511"/>
      <c r="N18" s="808"/>
      <c r="O18" s="511"/>
      <c r="P18" s="810"/>
      <c r="Q18" s="811"/>
      <c r="R18" s="811"/>
      <c r="S18" s="811"/>
      <c r="T18" s="811"/>
      <c r="U18" s="811"/>
      <c r="V18" s="811"/>
      <c r="W18" s="811"/>
      <c r="X18" s="811"/>
      <c r="Y18" s="811"/>
      <c r="Z18" s="811"/>
      <c r="AA18" s="811"/>
      <c r="AB18" s="811"/>
      <c r="AC18" s="811"/>
      <c r="AD18" s="811"/>
      <c r="AE18" s="811"/>
      <c r="AF18" s="811"/>
      <c r="AG18" s="811"/>
      <c r="AH18" s="811"/>
    </row>
    <row r="19">
      <c r="A19" s="73"/>
      <c r="B19" s="349">
        <v>17.0</v>
      </c>
      <c r="C19" s="130">
        <v>44200.0</v>
      </c>
      <c r="D19" s="73" t="s">
        <v>1709</v>
      </c>
      <c r="E19" s="130" t="s">
        <v>6037</v>
      </c>
      <c r="F19" s="73" t="s">
        <v>2253</v>
      </c>
      <c r="G19" s="169" t="s">
        <v>1083</v>
      </c>
      <c r="H19" s="287"/>
      <c r="I19" s="73"/>
      <c r="J19" s="812"/>
      <c r="K19" s="511"/>
      <c r="L19" s="511"/>
      <c r="M19" s="511"/>
      <c r="N19" s="808"/>
      <c r="O19" s="511"/>
      <c r="P19" s="810"/>
      <c r="Q19" s="811"/>
      <c r="R19" s="811"/>
      <c r="S19" s="811"/>
      <c r="T19" s="811"/>
      <c r="U19" s="811"/>
      <c r="V19" s="811"/>
      <c r="W19" s="811"/>
      <c r="X19" s="811"/>
      <c r="Y19" s="811"/>
      <c r="Z19" s="811"/>
      <c r="AA19" s="811"/>
      <c r="AB19" s="811"/>
      <c r="AC19" s="811"/>
      <c r="AD19" s="811"/>
      <c r="AE19" s="811"/>
      <c r="AF19" s="811"/>
      <c r="AG19" s="811"/>
      <c r="AH19" s="811"/>
    </row>
    <row r="20">
      <c r="A20" s="73"/>
      <c r="B20" s="351">
        <v>18.0</v>
      </c>
      <c r="C20" s="130">
        <v>44200.0</v>
      </c>
      <c r="D20" s="289" t="s">
        <v>1774</v>
      </c>
      <c r="E20" s="130" t="s">
        <v>7857</v>
      </c>
      <c r="F20" s="289" t="s">
        <v>2253</v>
      </c>
      <c r="G20" s="169" t="s">
        <v>574</v>
      </c>
      <c r="H20" s="287"/>
      <c r="I20" s="73"/>
      <c r="J20" s="812"/>
      <c r="K20" s="511"/>
      <c r="L20" s="511"/>
      <c r="M20" s="511"/>
      <c r="N20" s="808"/>
      <c r="O20" s="511"/>
      <c r="P20" s="810"/>
      <c r="Q20" s="811"/>
      <c r="R20" s="811"/>
      <c r="S20" s="811"/>
      <c r="T20" s="811"/>
      <c r="U20" s="811"/>
      <c r="V20" s="811"/>
      <c r="W20" s="811"/>
      <c r="X20" s="811"/>
      <c r="Y20" s="811"/>
      <c r="Z20" s="811"/>
      <c r="AA20" s="811"/>
      <c r="AB20" s="811"/>
      <c r="AC20" s="811"/>
      <c r="AD20" s="811"/>
      <c r="AE20" s="811"/>
      <c r="AF20" s="811"/>
      <c r="AG20" s="811"/>
      <c r="AH20" s="811"/>
    </row>
    <row r="21" ht="15.75" customHeight="1">
      <c r="A21" s="73"/>
      <c r="B21" s="351">
        <v>19.0</v>
      </c>
      <c r="C21" s="130">
        <v>44200.0</v>
      </c>
      <c r="D21" s="73" t="s">
        <v>2758</v>
      </c>
      <c r="E21" s="197">
        <v>4.3550804E7</v>
      </c>
      <c r="F21" s="73" t="s">
        <v>2253</v>
      </c>
      <c r="G21" s="169" t="s">
        <v>7862</v>
      </c>
      <c r="H21" s="287"/>
      <c r="I21" s="73"/>
      <c r="J21" s="812"/>
      <c r="K21" s="511"/>
      <c r="L21" s="511"/>
      <c r="M21" s="511"/>
      <c r="N21" s="808"/>
      <c r="O21" s="511"/>
      <c r="P21" s="810"/>
      <c r="Q21" s="811"/>
      <c r="R21" s="811"/>
      <c r="S21" s="811"/>
      <c r="T21" s="811"/>
      <c r="U21" s="811"/>
      <c r="V21" s="811"/>
      <c r="W21" s="811"/>
      <c r="X21" s="811"/>
      <c r="Y21" s="811"/>
      <c r="Z21" s="811"/>
      <c r="AA21" s="811"/>
      <c r="AB21" s="811"/>
      <c r="AC21" s="811"/>
      <c r="AD21" s="811"/>
      <c r="AE21" s="811"/>
      <c r="AF21" s="811"/>
      <c r="AG21" s="811"/>
      <c r="AH21" s="811"/>
    </row>
    <row r="22" ht="15.75" customHeight="1">
      <c r="A22" s="73"/>
      <c r="B22" s="351">
        <v>20.0</v>
      </c>
      <c r="C22" s="130"/>
      <c r="D22" s="73"/>
      <c r="E22" s="130"/>
      <c r="F22" s="73"/>
      <c r="G22" s="169"/>
      <c r="H22" s="287"/>
      <c r="I22" s="73"/>
      <c r="J22" s="812"/>
      <c r="K22" s="511"/>
      <c r="L22" s="511"/>
      <c r="M22" s="511"/>
      <c r="N22" s="808"/>
      <c r="O22" s="511"/>
      <c r="P22" s="810"/>
      <c r="Q22" s="811"/>
      <c r="R22" s="811"/>
      <c r="S22" s="811"/>
      <c r="T22" s="811"/>
      <c r="U22" s="811"/>
      <c r="V22" s="811"/>
      <c r="W22" s="811"/>
      <c r="X22" s="811"/>
      <c r="Y22" s="811"/>
      <c r="Z22" s="811"/>
      <c r="AA22" s="811"/>
      <c r="AB22" s="811"/>
      <c r="AC22" s="811"/>
      <c r="AD22" s="811"/>
      <c r="AE22" s="811"/>
      <c r="AF22" s="811"/>
      <c r="AG22" s="811"/>
      <c r="AH22" s="811"/>
    </row>
    <row r="23" ht="15.75" customHeight="1">
      <c r="A23" s="73" t="s">
        <v>7852</v>
      </c>
      <c r="B23" s="349">
        <v>21.0</v>
      </c>
      <c r="C23" s="130">
        <v>44238.0</v>
      </c>
      <c r="D23" s="73" t="s">
        <v>6855</v>
      </c>
      <c r="E23" s="130" t="s">
        <v>7926</v>
      </c>
      <c r="F23" s="73" t="s">
        <v>2923</v>
      </c>
      <c r="G23" s="169"/>
      <c r="H23" s="287"/>
      <c r="I23" s="73"/>
      <c r="J23" s="812"/>
      <c r="K23" s="511"/>
      <c r="L23" s="511"/>
      <c r="M23" s="511"/>
      <c r="N23" s="808"/>
      <c r="O23" s="511"/>
      <c r="P23" s="810"/>
      <c r="Q23" s="811"/>
      <c r="R23" s="811"/>
      <c r="S23" s="811"/>
      <c r="T23" s="811"/>
      <c r="U23" s="811"/>
      <c r="V23" s="811"/>
      <c r="W23" s="811"/>
      <c r="X23" s="811"/>
      <c r="Y23" s="811"/>
      <c r="Z23" s="811"/>
      <c r="AA23" s="811"/>
      <c r="AB23" s="811"/>
      <c r="AC23" s="811"/>
      <c r="AD23" s="811"/>
      <c r="AE23" s="811"/>
      <c r="AF23" s="811"/>
      <c r="AG23" s="811"/>
      <c r="AH23" s="811"/>
    </row>
    <row r="24" ht="15.75" customHeight="1">
      <c r="A24" s="73" t="s">
        <v>7852</v>
      </c>
      <c r="B24" s="351">
        <v>22.0</v>
      </c>
      <c r="C24" s="130">
        <v>44238.0</v>
      </c>
      <c r="D24" s="146" t="s">
        <v>7899</v>
      </c>
      <c r="E24" s="130" t="s">
        <v>7900</v>
      </c>
      <c r="F24" s="73" t="s">
        <v>6257</v>
      </c>
      <c r="G24" s="169" t="s">
        <v>7901</v>
      </c>
      <c r="H24" s="287"/>
      <c r="I24" s="73"/>
      <c r="J24" s="812"/>
      <c r="K24" s="511"/>
      <c r="L24" s="511"/>
      <c r="M24" s="511"/>
      <c r="N24" s="808"/>
      <c r="O24" s="511"/>
      <c r="P24" s="810"/>
      <c r="Q24" s="811"/>
      <c r="R24" s="811"/>
      <c r="S24" s="811"/>
      <c r="T24" s="811"/>
      <c r="U24" s="811"/>
      <c r="V24" s="811"/>
      <c r="W24" s="811"/>
      <c r="X24" s="811"/>
      <c r="Y24" s="811"/>
      <c r="Z24" s="811"/>
      <c r="AA24" s="811"/>
      <c r="AB24" s="811"/>
      <c r="AC24" s="811"/>
      <c r="AD24" s="811"/>
      <c r="AE24" s="811"/>
      <c r="AF24" s="811"/>
      <c r="AG24" s="811"/>
      <c r="AH24" s="811"/>
    </row>
    <row r="25" ht="15.75" customHeight="1">
      <c r="A25" s="73" t="s">
        <v>7852</v>
      </c>
      <c r="B25" s="351">
        <v>23.0</v>
      </c>
      <c r="C25" s="130">
        <v>44238.0</v>
      </c>
      <c r="D25" s="80" t="s">
        <v>7874</v>
      </c>
      <c r="E25" s="130" t="s">
        <v>7875</v>
      </c>
      <c r="F25" s="73" t="s">
        <v>7876</v>
      </c>
      <c r="G25" s="169" t="s">
        <v>5737</v>
      </c>
      <c r="H25" s="287" t="s">
        <v>7877</v>
      </c>
      <c r="I25" s="73"/>
      <c r="J25" s="812"/>
      <c r="K25" s="511"/>
      <c r="L25" s="511"/>
      <c r="M25" s="511"/>
      <c r="N25" s="808"/>
      <c r="O25" s="511"/>
      <c r="P25" s="810"/>
      <c r="Q25" s="811"/>
      <c r="R25" s="811"/>
      <c r="S25" s="811"/>
      <c r="T25" s="811"/>
      <c r="U25" s="811"/>
      <c r="V25" s="811"/>
      <c r="W25" s="811"/>
      <c r="X25" s="811"/>
      <c r="Y25" s="811"/>
      <c r="Z25" s="811"/>
      <c r="AA25" s="811"/>
      <c r="AB25" s="811"/>
      <c r="AC25" s="811"/>
      <c r="AD25" s="811"/>
      <c r="AE25" s="811"/>
      <c r="AF25" s="811"/>
      <c r="AG25" s="811"/>
      <c r="AH25" s="811"/>
    </row>
    <row r="26" ht="15.75" customHeight="1">
      <c r="A26" s="73" t="s">
        <v>7852</v>
      </c>
      <c r="B26" s="351">
        <v>24.0</v>
      </c>
      <c r="C26" s="130">
        <v>44238.0</v>
      </c>
      <c r="D26" s="73" t="s">
        <v>7024</v>
      </c>
      <c r="E26" s="130" t="s">
        <v>7898</v>
      </c>
      <c r="F26" s="73" t="s">
        <v>761</v>
      </c>
      <c r="G26" s="169" t="s">
        <v>7897</v>
      </c>
      <c r="H26" s="287"/>
      <c r="I26" s="73"/>
      <c r="J26" s="812"/>
      <c r="K26" s="511"/>
      <c r="L26" s="511"/>
      <c r="M26" s="511"/>
      <c r="N26" s="808"/>
      <c r="O26" s="511"/>
      <c r="P26" s="810"/>
      <c r="Q26" s="811"/>
      <c r="R26" s="811"/>
      <c r="S26" s="811"/>
      <c r="T26" s="811"/>
      <c r="U26" s="811"/>
      <c r="V26" s="811"/>
      <c r="W26" s="811"/>
      <c r="X26" s="811"/>
      <c r="Y26" s="811"/>
      <c r="Z26" s="811"/>
      <c r="AA26" s="811"/>
      <c r="AB26" s="811"/>
      <c r="AC26" s="811"/>
      <c r="AD26" s="811"/>
      <c r="AE26" s="811"/>
      <c r="AF26" s="811"/>
      <c r="AG26" s="811"/>
      <c r="AH26" s="811"/>
    </row>
    <row r="27" ht="15.75" customHeight="1">
      <c r="A27" s="73" t="s">
        <v>7852</v>
      </c>
      <c r="B27" s="349">
        <v>25.0</v>
      </c>
      <c r="C27" s="130">
        <v>44238.0</v>
      </c>
      <c r="D27" s="73" t="s">
        <v>7895</v>
      </c>
      <c r="E27" s="130" t="s">
        <v>7896</v>
      </c>
      <c r="F27" s="73" t="s">
        <v>761</v>
      </c>
      <c r="G27" s="169" t="s">
        <v>7897</v>
      </c>
      <c r="H27" s="287"/>
      <c r="I27" s="73"/>
      <c r="J27" s="812"/>
      <c r="K27" s="511"/>
      <c r="L27" s="511"/>
      <c r="M27" s="511"/>
      <c r="N27" s="808"/>
      <c r="O27" s="511"/>
      <c r="P27" s="810"/>
      <c r="Q27" s="811"/>
      <c r="R27" s="811"/>
      <c r="S27" s="811"/>
      <c r="T27" s="811"/>
      <c r="U27" s="811"/>
      <c r="V27" s="811"/>
      <c r="W27" s="811"/>
      <c r="X27" s="811"/>
      <c r="Y27" s="811"/>
      <c r="Z27" s="811"/>
      <c r="AA27" s="811"/>
      <c r="AB27" s="811"/>
      <c r="AC27" s="811"/>
      <c r="AD27" s="811"/>
      <c r="AE27" s="811"/>
      <c r="AF27" s="811"/>
      <c r="AG27" s="811"/>
      <c r="AH27" s="811"/>
    </row>
    <row r="28" ht="15.75" customHeight="1">
      <c r="A28" s="73" t="s">
        <v>7852</v>
      </c>
      <c r="B28" s="351">
        <v>26.0</v>
      </c>
      <c r="C28" s="130">
        <v>44238.0</v>
      </c>
      <c r="D28" s="73" t="s">
        <v>7908</v>
      </c>
      <c r="E28" s="130" t="s">
        <v>7909</v>
      </c>
      <c r="F28" s="73" t="s">
        <v>761</v>
      </c>
      <c r="G28" s="169" t="s">
        <v>7910</v>
      </c>
      <c r="H28" s="287"/>
      <c r="I28" s="73"/>
      <c r="J28" s="812"/>
      <c r="K28" s="511"/>
      <c r="L28" s="511"/>
      <c r="M28" s="511"/>
      <c r="N28" s="808"/>
      <c r="O28" s="511"/>
      <c r="P28" s="810"/>
      <c r="Q28" s="811"/>
      <c r="R28" s="811"/>
      <c r="S28" s="811"/>
      <c r="T28" s="811"/>
      <c r="U28" s="811"/>
      <c r="V28" s="811"/>
      <c r="W28" s="811"/>
      <c r="X28" s="811"/>
      <c r="Y28" s="811"/>
      <c r="Z28" s="811"/>
      <c r="AA28" s="811"/>
      <c r="AB28" s="811"/>
      <c r="AC28" s="811"/>
      <c r="AD28" s="811"/>
      <c r="AE28" s="811"/>
      <c r="AF28" s="811"/>
      <c r="AG28" s="811"/>
      <c r="AH28" s="811"/>
    </row>
    <row r="29" ht="15.75" customHeight="1">
      <c r="A29" s="73" t="s">
        <v>7852</v>
      </c>
      <c r="B29" s="351">
        <v>27.0</v>
      </c>
      <c r="C29" s="130">
        <v>44238.0</v>
      </c>
      <c r="D29" s="73" t="s">
        <v>7914</v>
      </c>
      <c r="E29" s="130" t="s">
        <v>7915</v>
      </c>
      <c r="F29" s="73" t="s">
        <v>761</v>
      </c>
      <c r="G29" s="169" t="s">
        <v>7897</v>
      </c>
      <c r="H29" s="287"/>
      <c r="I29" s="73"/>
      <c r="J29" s="812"/>
      <c r="K29" s="511"/>
      <c r="L29" s="511"/>
      <c r="M29" s="511"/>
      <c r="N29" s="808"/>
      <c r="O29" s="511"/>
      <c r="P29" s="810"/>
      <c r="Q29" s="811"/>
      <c r="R29" s="811"/>
      <c r="S29" s="811"/>
      <c r="T29" s="811"/>
      <c r="U29" s="811"/>
      <c r="V29" s="811"/>
      <c r="W29" s="811"/>
      <c r="X29" s="811"/>
      <c r="Y29" s="811"/>
      <c r="Z29" s="811"/>
      <c r="AA29" s="811"/>
      <c r="AB29" s="811"/>
      <c r="AC29" s="811"/>
      <c r="AD29" s="811"/>
      <c r="AE29" s="811"/>
      <c r="AF29" s="811"/>
      <c r="AG29" s="811"/>
      <c r="AH29" s="811"/>
    </row>
    <row r="30" ht="15.75" customHeight="1">
      <c r="A30" s="73" t="s">
        <v>7852</v>
      </c>
      <c r="B30" s="351">
        <v>28.0</v>
      </c>
      <c r="C30" s="130">
        <v>44238.0</v>
      </c>
      <c r="D30" s="73" t="s">
        <v>7928</v>
      </c>
      <c r="E30" s="130" t="s">
        <v>7929</v>
      </c>
      <c r="F30" s="73" t="s">
        <v>761</v>
      </c>
      <c r="G30" s="169" t="s">
        <v>19</v>
      </c>
      <c r="H30" s="287"/>
      <c r="I30" s="73"/>
      <c r="J30" s="812"/>
      <c r="K30" s="511"/>
      <c r="L30" s="511"/>
      <c r="M30" s="511"/>
      <c r="N30" s="808"/>
      <c r="O30" s="511"/>
      <c r="P30" s="810"/>
      <c r="Q30" s="811"/>
      <c r="R30" s="811"/>
      <c r="S30" s="811"/>
      <c r="T30" s="811"/>
      <c r="U30" s="811"/>
      <c r="V30" s="811"/>
      <c r="W30" s="811"/>
      <c r="X30" s="811"/>
      <c r="Y30" s="811"/>
      <c r="Z30" s="811"/>
      <c r="AA30" s="811"/>
      <c r="AB30" s="811"/>
      <c r="AC30" s="811"/>
      <c r="AD30" s="811"/>
      <c r="AE30" s="811"/>
      <c r="AF30" s="811"/>
      <c r="AG30" s="811"/>
      <c r="AH30" s="811"/>
    </row>
    <row r="31" ht="15.75" customHeight="1">
      <c r="A31" s="73" t="s">
        <v>7852</v>
      </c>
      <c r="B31" s="349">
        <v>29.0</v>
      </c>
      <c r="C31" s="130">
        <v>44238.0</v>
      </c>
      <c r="D31" s="73" t="s">
        <v>7887</v>
      </c>
      <c r="E31" s="130" t="s">
        <v>7888</v>
      </c>
      <c r="F31" s="73" t="s">
        <v>761</v>
      </c>
      <c r="G31" s="169" t="s">
        <v>7889</v>
      </c>
      <c r="H31" s="287"/>
      <c r="I31" s="73"/>
      <c r="J31" s="812"/>
      <c r="K31" s="511"/>
      <c r="L31" s="511"/>
      <c r="M31" s="511"/>
      <c r="N31" s="808"/>
      <c r="O31" s="511"/>
      <c r="P31" s="810"/>
      <c r="Q31" s="811"/>
      <c r="R31" s="811"/>
      <c r="S31" s="811"/>
      <c r="T31" s="811"/>
      <c r="U31" s="811"/>
      <c r="V31" s="811"/>
      <c r="W31" s="811"/>
      <c r="X31" s="811"/>
      <c r="Y31" s="811"/>
      <c r="Z31" s="811"/>
      <c r="AA31" s="811"/>
      <c r="AB31" s="811"/>
      <c r="AC31" s="811"/>
      <c r="AD31" s="811"/>
      <c r="AE31" s="811"/>
      <c r="AF31" s="811"/>
      <c r="AG31" s="811"/>
      <c r="AH31" s="811"/>
    </row>
    <row r="32" ht="15.75" customHeight="1">
      <c r="A32" s="73" t="s">
        <v>7852</v>
      </c>
      <c r="B32" s="351">
        <v>30.0</v>
      </c>
      <c r="C32" s="130">
        <v>44238.0</v>
      </c>
      <c r="D32" s="73" t="s">
        <v>3935</v>
      </c>
      <c r="E32" s="130" t="s">
        <v>7878</v>
      </c>
      <c r="F32" s="73" t="s">
        <v>761</v>
      </c>
      <c r="G32" s="169" t="s">
        <v>6871</v>
      </c>
      <c r="H32" s="287"/>
      <c r="I32" s="73"/>
      <c r="J32" s="812"/>
      <c r="K32" s="511"/>
      <c r="L32" s="511"/>
      <c r="M32" s="511"/>
      <c r="N32" s="808"/>
      <c r="O32" s="511"/>
      <c r="P32" s="810"/>
      <c r="Q32" s="811"/>
      <c r="R32" s="811"/>
      <c r="S32" s="811"/>
      <c r="T32" s="811"/>
      <c r="U32" s="811"/>
      <c r="V32" s="811"/>
      <c r="W32" s="811"/>
      <c r="X32" s="811"/>
      <c r="Y32" s="811"/>
      <c r="Z32" s="811"/>
      <c r="AA32" s="811"/>
      <c r="AB32" s="811"/>
      <c r="AC32" s="811"/>
      <c r="AD32" s="811"/>
      <c r="AE32" s="811"/>
      <c r="AF32" s="811"/>
      <c r="AG32" s="811"/>
      <c r="AH32" s="811"/>
    </row>
    <row r="33" ht="15.75" customHeight="1">
      <c r="A33" s="73" t="s">
        <v>7852</v>
      </c>
      <c r="B33" s="351">
        <v>31.0</v>
      </c>
      <c r="C33" s="130">
        <v>44238.0</v>
      </c>
      <c r="D33" s="73" t="s">
        <v>1467</v>
      </c>
      <c r="E33" s="130" t="s">
        <v>7906</v>
      </c>
      <c r="F33" s="73" t="s">
        <v>761</v>
      </c>
      <c r="G33" s="169" t="s">
        <v>7907</v>
      </c>
      <c r="H33" s="287"/>
      <c r="I33" s="73"/>
      <c r="J33" s="812"/>
      <c r="K33" s="511"/>
      <c r="L33" s="813"/>
      <c r="M33" s="511"/>
      <c r="N33" s="808"/>
      <c r="O33" s="511"/>
      <c r="P33" s="810"/>
      <c r="Q33" s="811"/>
      <c r="R33" s="811"/>
      <c r="S33" s="811"/>
      <c r="T33" s="811"/>
      <c r="U33" s="811"/>
      <c r="V33" s="811"/>
      <c r="W33" s="811"/>
      <c r="X33" s="811"/>
      <c r="Y33" s="811"/>
      <c r="Z33" s="811"/>
      <c r="AA33" s="811"/>
      <c r="AB33" s="811"/>
      <c r="AC33" s="811"/>
      <c r="AD33" s="811"/>
      <c r="AE33" s="811"/>
      <c r="AF33" s="811"/>
      <c r="AG33" s="811"/>
      <c r="AH33" s="811"/>
    </row>
    <row r="34" ht="15.75" customHeight="1">
      <c r="A34" s="73" t="s">
        <v>7852</v>
      </c>
      <c r="B34" s="351">
        <v>32.0</v>
      </c>
      <c r="C34" s="130">
        <v>44238.0</v>
      </c>
      <c r="D34" s="73" t="s">
        <v>7931</v>
      </c>
      <c r="E34" s="130" t="s">
        <v>7932</v>
      </c>
      <c r="F34" s="73" t="s">
        <v>761</v>
      </c>
      <c r="G34" s="169" t="s">
        <v>6871</v>
      </c>
      <c r="H34" s="287"/>
      <c r="I34" s="73"/>
      <c r="J34" s="812"/>
      <c r="K34" s="813"/>
      <c r="L34" s="511"/>
      <c r="M34" s="511"/>
      <c r="N34" s="808"/>
      <c r="O34" s="511"/>
      <c r="P34" s="810"/>
      <c r="Q34" s="811"/>
      <c r="R34" s="811"/>
      <c r="S34" s="811"/>
      <c r="T34" s="811"/>
      <c r="U34" s="811"/>
      <c r="V34" s="811"/>
      <c r="W34" s="811"/>
      <c r="X34" s="811"/>
      <c r="Y34" s="811"/>
      <c r="Z34" s="811"/>
      <c r="AA34" s="811"/>
      <c r="AB34" s="811"/>
      <c r="AC34" s="811"/>
      <c r="AD34" s="811"/>
      <c r="AE34" s="811"/>
      <c r="AF34" s="811"/>
      <c r="AG34" s="811"/>
      <c r="AH34" s="811"/>
    </row>
    <row r="35" ht="15.75" customHeight="1">
      <c r="A35" s="73" t="s">
        <v>7852</v>
      </c>
      <c r="B35" s="349">
        <v>33.0</v>
      </c>
      <c r="C35" s="130">
        <v>44238.0</v>
      </c>
      <c r="D35" s="73" t="s">
        <v>7933</v>
      </c>
      <c r="E35" s="130" t="s">
        <v>7934</v>
      </c>
      <c r="F35" s="73" t="s">
        <v>761</v>
      </c>
      <c r="G35" s="169" t="s">
        <v>7935</v>
      </c>
      <c r="H35" s="287"/>
      <c r="I35" s="73"/>
      <c r="J35" s="812"/>
      <c r="K35" s="813"/>
      <c r="L35" s="511"/>
      <c r="M35" s="511"/>
      <c r="N35" s="808"/>
      <c r="O35" s="511"/>
      <c r="P35" s="810"/>
      <c r="Q35" s="811"/>
      <c r="R35" s="811"/>
      <c r="S35" s="811"/>
      <c r="T35" s="811"/>
      <c r="U35" s="811"/>
      <c r="V35" s="811"/>
      <c r="W35" s="811"/>
      <c r="X35" s="811"/>
      <c r="Y35" s="811"/>
      <c r="Z35" s="811"/>
      <c r="AA35" s="811"/>
      <c r="AB35" s="811"/>
      <c r="AC35" s="811"/>
      <c r="AD35" s="811"/>
      <c r="AE35" s="811"/>
      <c r="AF35" s="811"/>
      <c r="AG35" s="811"/>
      <c r="AH35" s="811"/>
    </row>
    <row r="36" ht="15.75" customHeight="1">
      <c r="A36" s="73" t="s">
        <v>7852</v>
      </c>
      <c r="B36" s="351">
        <v>34.0</v>
      </c>
      <c r="C36" s="130">
        <v>44238.0</v>
      </c>
      <c r="D36" s="73" t="s">
        <v>4554</v>
      </c>
      <c r="E36" s="130" t="s">
        <v>7893</v>
      </c>
      <c r="F36" s="73" t="s">
        <v>761</v>
      </c>
      <c r="G36" s="169" t="s">
        <v>7894</v>
      </c>
      <c r="H36" s="287"/>
      <c r="I36" s="73"/>
      <c r="J36" s="812"/>
      <c r="K36" s="813"/>
      <c r="L36" s="511"/>
      <c r="M36" s="511"/>
      <c r="N36" s="808"/>
      <c r="O36" s="511"/>
      <c r="P36" s="810"/>
      <c r="Q36" s="811"/>
      <c r="R36" s="811"/>
      <c r="S36" s="811"/>
      <c r="T36" s="811"/>
      <c r="U36" s="811"/>
      <c r="V36" s="811"/>
      <c r="W36" s="811"/>
      <c r="X36" s="811"/>
      <c r="Y36" s="811"/>
      <c r="Z36" s="811"/>
      <c r="AA36" s="811"/>
      <c r="AB36" s="811"/>
      <c r="AC36" s="811"/>
      <c r="AD36" s="811"/>
      <c r="AE36" s="811"/>
      <c r="AF36" s="811"/>
      <c r="AG36" s="811"/>
      <c r="AH36" s="811"/>
    </row>
    <row r="37" ht="15.75" customHeight="1">
      <c r="A37" s="73" t="s">
        <v>7852</v>
      </c>
      <c r="B37" s="351">
        <v>35.0</v>
      </c>
      <c r="C37" s="130">
        <v>44238.0</v>
      </c>
      <c r="D37" s="73" t="s">
        <v>7880</v>
      </c>
      <c r="E37" s="130" t="s">
        <v>7881</v>
      </c>
      <c r="F37" s="73" t="s">
        <v>761</v>
      </c>
      <c r="G37" s="169" t="s">
        <v>7882</v>
      </c>
      <c r="H37" s="287"/>
      <c r="I37" s="73"/>
      <c r="J37" s="812"/>
      <c r="K37" s="813"/>
      <c r="L37" s="511"/>
      <c r="M37" s="511"/>
      <c r="N37" s="808"/>
      <c r="O37" s="511"/>
      <c r="P37" s="810"/>
      <c r="Q37" s="811"/>
      <c r="R37" s="811"/>
      <c r="S37" s="811"/>
      <c r="T37" s="811"/>
      <c r="U37" s="811"/>
      <c r="V37" s="811"/>
      <c r="W37" s="811"/>
      <c r="X37" s="811"/>
      <c r="Y37" s="811"/>
      <c r="Z37" s="811"/>
      <c r="AA37" s="811"/>
      <c r="AB37" s="811"/>
      <c r="AC37" s="811"/>
      <c r="AD37" s="811"/>
      <c r="AE37" s="811"/>
      <c r="AF37" s="811"/>
      <c r="AG37" s="811"/>
      <c r="AH37" s="811"/>
    </row>
    <row r="38" ht="15.75" customHeight="1">
      <c r="A38" s="73" t="s">
        <v>7852</v>
      </c>
      <c r="B38" s="351">
        <v>36.0</v>
      </c>
      <c r="C38" s="130">
        <v>44238.0</v>
      </c>
      <c r="D38" s="73" t="s">
        <v>7902</v>
      </c>
      <c r="E38" s="130" t="s">
        <v>7903</v>
      </c>
      <c r="F38" s="73" t="s">
        <v>761</v>
      </c>
      <c r="G38" s="169" t="s">
        <v>7882</v>
      </c>
      <c r="H38" s="287"/>
      <c r="I38" s="73"/>
      <c r="J38" s="812"/>
      <c r="K38" s="813"/>
      <c r="L38" s="511"/>
      <c r="M38" s="511"/>
      <c r="N38" s="808"/>
      <c r="O38" s="511"/>
      <c r="P38" s="810"/>
      <c r="Q38" s="811"/>
      <c r="R38" s="811"/>
      <c r="S38" s="811"/>
      <c r="T38" s="811"/>
      <c r="U38" s="811"/>
      <c r="V38" s="811"/>
      <c r="W38" s="811"/>
      <c r="X38" s="811"/>
      <c r="Y38" s="811"/>
      <c r="Z38" s="811"/>
      <c r="AA38" s="811"/>
      <c r="AB38" s="811"/>
      <c r="AC38" s="811"/>
      <c r="AD38" s="811"/>
      <c r="AE38" s="811"/>
      <c r="AF38" s="811"/>
      <c r="AG38" s="811"/>
      <c r="AH38" s="811"/>
    </row>
    <row r="39" ht="15.75" customHeight="1">
      <c r="A39" s="289" t="s">
        <v>7852</v>
      </c>
      <c r="B39" s="349">
        <v>37.0</v>
      </c>
      <c r="C39" s="130">
        <v>44238.0</v>
      </c>
      <c r="D39" s="73" t="s">
        <v>7904</v>
      </c>
      <c r="E39" s="130" t="s">
        <v>7905</v>
      </c>
      <c r="F39" s="73" t="s">
        <v>2923</v>
      </c>
      <c r="G39" s="169"/>
      <c r="H39" s="287"/>
      <c r="I39" s="73"/>
      <c r="J39" s="812"/>
      <c r="K39" s="813"/>
      <c r="L39" s="511"/>
      <c r="M39" s="511"/>
      <c r="N39" s="808"/>
      <c r="O39" s="511"/>
      <c r="P39" s="810"/>
      <c r="Q39" s="811"/>
      <c r="R39" s="811"/>
      <c r="S39" s="811"/>
      <c r="T39" s="811"/>
      <c r="U39" s="811"/>
      <c r="V39" s="811"/>
      <c r="W39" s="811"/>
      <c r="X39" s="811"/>
      <c r="Y39" s="811"/>
      <c r="Z39" s="811"/>
      <c r="AA39" s="811"/>
      <c r="AB39" s="811"/>
      <c r="AC39" s="811"/>
      <c r="AD39" s="811"/>
      <c r="AE39" s="811"/>
      <c r="AF39" s="811"/>
      <c r="AG39" s="811"/>
      <c r="AH39" s="811"/>
    </row>
    <row r="40" ht="15.75" customHeight="1">
      <c r="A40" s="73" t="s">
        <v>7852</v>
      </c>
      <c r="B40" s="351">
        <v>38.0</v>
      </c>
      <c r="C40" s="130">
        <v>44238.0</v>
      </c>
      <c r="D40" s="73" t="s">
        <v>7426</v>
      </c>
      <c r="E40" s="130" t="s">
        <v>7427</v>
      </c>
      <c r="F40" s="73" t="s">
        <v>2923</v>
      </c>
      <c r="G40" s="169"/>
      <c r="H40" s="287"/>
      <c r="I40" s="73"/>
      <c r="J40" s="812"/>
      <c r="K40" s="813"/>
      <c r="L40" s="511"/>
      <c r="M40" s="511"/>
      <c r="N40" s="808"/>
      <c r="O40" s="511"/>
      <c r="P40" s="810"/>
      <c r="Q40" s="811"/>
      <c r="R40" s="811"/>
      <c r="S40" s="811"/>
      <c r="T40" s="811"/>
      <c r="U40" s="811"/>
      <c r="V40" s="811"/>
      <c r="W40" s="811"/>
      <c r="X40" s="811"/>
      <c r="Y40" s="811"/>
      <c r="Z40" s="811"/>
      <c r="AA40" s="811"/>
      <c r="AB40" s="811"/>
      <c r="AC40" s="811"/>
      <c r="AD40" s="811"/>
      <c r="AE40" s="811"/>
      <c r="AF40" s="811"/>
      <c r="AG40" s="811"/>
      <c r="AH40" s="811"/>
    </row>
    <row r="41" ht="15.75" customHeight="1">
      <c r="A41" s="73" t="s">
        <v>7852</v>
      </c>
      <c r="B41" s="351">
        <v>39.0</v>
      </c>
      <c r="C41" s="130">
        <v>44238.0</v>
      </c>
      <c r="D41" s="73" t="s">
        <v>4117</v>
      </c>
      <c r="E41" s="130" t="s">
        <v>7879</v>
      </c>
      <c r="F41" s="73" t="s">
        <v>2923</v>
      </c>
      <c r="G41" s="169"/>
      <c r="H41" s="287"/>
      <c r="I41" s="73"/>
      <c r="J41" s="812"/>
      <c r="K41" s="813"/>
      <c r="L41" s="511"/>
      <c r="M41" s="511"/>
      <c r="N41" s="808"/>
      <c r="O41" s="511"/>
      <c r="P41" s="810"/>
      <c r="Q41" s="811"/>
      <c r="R41" s="811"/>
      <c r="S41" s="811"/>
      <c r="T41" s="811"/>
      <c r="U41" s="811"/>
      <c r="V41" s="811"/>
      <c r="W41" s="811"/>
      <c r="X41" s="811"/>
      <c r="Y41" s="811"/>
      <c r="Z41" s="811"/>
      <c r="AA41" s="811"/>
      <c r="AB41" s="811"/>
      <c r="AC41" s="811"/>
      <c r="AD41" s="811"/>
      <c r="AE41" s="811"/>
      <c r="AF41" s="811"/>
      <c r="AG41" s="811"/>
      <c r="AH41" s="811"/>
    </row>
    <row r="42" ht="15.75" customHeight="1">
      <c r="A42" s="73" t="s">
        <v>7852</v>
      </c>
      <c r="B42" s="351">
        <v>40.0</v>
      </c>
      <c r="C42" s="130">
        <v>44238.0</v>
      </c>
      <c r="D42" s="73" t="s">
        <v>7313</v>
      </c>
      <c r="E42" s="130" t="s">
        <v>7474</v>
      </c>
      <c r="F42" s="73" t="s">
        <v>2923</v>
      </c>
      <c r="G42" s="169"/>
      <c r="H42" s="287"/>
      <c r="I42" s="73"/>
      <c r="J42" s="812"/>
      <c r="K42" s="813"/>
      <c r="L42" s="511"/>
      <c r="M42" s="511"/>
      <c r="N42" s="808"/>
      <c r="O42" s="511"/>
      <c r="P42" s="810"/>
      <c r="Q42" s="811"/>
      <c r="R42" s="811"/>
      <c r="S42" s="811"/>
      <c r="T42" s="811"/>
      <c r="U42" s="811"/>
      <c r="V42" s="811"/>
      <c r="W42" s="811"/>
      <c r="X42" s="811"/>
      <c r="Y42" s="811"/>
      <c r="Z42" s="811"/>
      <c r="AA42" s="811"/>
      <c r="AB42" s="811"/>
      <c r="AC42" s="811"/>
      <c r="AD42" s="811"/>
      <c r="AE42" s="811"/>
      <c r="AF42" s="811"/>
      <c r="AG42" s="811"/>
      <c r="AH42" s="811"/>
    </row>
    <row r="43" ht="15.75" customHeight="1">
      <c r="A43" s="73" t="s">
        <v>7852</v>
      </c>
      <c r="B43" s="349">
        <v>41.0</v>
      </c>
      <c r="C43" s="130">
        <v>44238.0</v>
      </c>
      <c r="D43" s="73" t="s">
        <v>3331</v>
      </c>
      <c r="E43" s="130" t="s">
        <v>7363</v>
      </c>
      <c r="F43" s="73" t="s">
        <v>2923</v>
      </c>
      <c r="G43" s="169" t="s">
        <v>7886</v>
      </c>
      <c r="H43" s="287"/>
      <c r="I43" s="73"/>
      <c r="J43" s="812"/>
      <c r="K43" s="813"/>
      <c r="L43" s="511"/>
      <c r="M43" s="511"/>
      <c r="N43" s="808"/>
      <c r="O43" s="511"/>
      <c r="P43" s="810"/>
      <c r="Q43" s="811"/>
      <c r="R43" s="811"/>
      <c r="S43" s="811"/>
      <c r="T43" s="811"/>
      <c r="U43" s="811"/>
      <c r="V43" s="811"/>
      <c r="W43" s="811"/>
      <c r="X43" s="811"/>
      <c r="Y43" s="811"/>
      <c r="Z43" s="811"/>
      <c r="AA43" s="811"/>
      <c r="AB43" s="811"/>
      <c r="AC43" s="811"/>
      <c r="AD43" s="811"/>
      <c r="AE43" s="811"/>
      <c r="AF43" s="811"/>
      <c r="AG43" s="811"/>
      <c r="AH43" s="811"/>
    </row>
    <row r="44" ht="15.75" customHeight="1">
      <c r="A44" s="73" t="s">
        <v>7852</v>
      </c>
      <c r="B44" s="351">
        <v>42.0</v>
      </c>
      <c r="C44" s="130">
        <v>44238.0</v>
      </c>
      <c r="D44" s="73" t="s">
        <v>2777</v>
      </c>
      <c r="E44" s="130" t="s">
        <v>7911</v>
      </c>
      <c r="F44" s="73" t="s">
        <v>6388</v>
      </c>
      <c r="G44" s="169" t="s">
        <v>7912</v>
      </c>
      <c r="H44" s="287"/>
      <c r="I44" s="73"/>
      <c r="J44" s="812"/>
      <c r="K44" s="813"/>
      <c r="L44" s="511"/>
      <c r="M44" s="511"/>
      <c r="N44" s="808"/>
      <c r="O44" s="511"/>
      <c r="P44" s="810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</row>
    <row r="45" ht="15.75" customHeight="1">
      <c r="A45" s="73" t="s">
        <v>7852</v>
      </c>
      <c r="B45" s="351">
        <v>43.0</v>
      </c>
      <c r="C45" s="130">
        <v>44238.0</v>
      </c>
      <c r="D45" s="73" t="s">
        <v>692</v>
      </c>
      <c r="E45" s="130" t="s">
        <v>6095</v>
      </c>
      <c r="F45" s="73" t="s">
        <v>6388</v>
      </c>
      <c r="G45" s="169" t="s">
        <v>7927</v>
      </c>
      <c r="H45" s="287"/>
      <c r="I45" s="73"/>
      <c r="J45" s="812"/>
      <c r="K45" s="813"/>
      <c r="L45" s="511"/>
      <c r="M45" s="511"/>
      <c r="N45" s="808"/>
      <c r="O45" s="511"/>
      <c r="P45" s="810"/>
      <c r="Q45" s="811"/>
      <c r="R45" s="811"/>
      <c r="S45" s="811"/>
      <c r="T45" s="811"/>
      <c r="U45" s="811"/>
      <c r="V45" s="811"/>
      <c r="W45" s="811"/>
      <c r="X45" s="811"/>
      <c r="Y45" s="811"/>
      <c r="Z45" s="811"/>
      <c r="AA45" s="811"/>
      <c r="AB45" s="811"/>
      <c r="AC45" s="811"/>
      <c r="AD45" s="811"/>
      <c r="AE45" s="811"/>
      <c r="AF45" s="811"/>
      <c r="AG45" s="811"/>
      <c r="AH45" s="811"/>
    </row>
    <row r="46" ht="15.75" customHeight="1">
      <c r="A46" s="73" t="s">
        <v>7852</v>
      </c>
      <c r="B46" s="351">
        <v>44.0</v>
      </c>
      <c r="C46" s="130">
        <v>44238.0</v>
      </c>
      <c r="D46" s="73" t="s">
        <v>1738</v>
      </c>
      <c r="E46" s="130" t="s">
        <v>7921</v>
      </c>
      <c r="F46" s="73" t="s">
        <v>6388</v>
      </c>
      <c r="G46" s="169" t="s">
        <v>674</v>
      </c>
      <c r="H46" s="287"/>
      <c r="I46" s="73"/>
      <c r="J46" s="812"/>
      <c r="K46" s="813"/>
      <c r="L46" s="511"/>
      <c r="M46" s="511"/>
      <c r="N46" s="808"/>
      <c r="O46" s="511"/>
      <c r="P46" s="810"/>
      <c r="Q46" s="811"/>
      <c r="R46" s="811"/>
      <c r="S46" s="811"/>
      <c r="T46" s="811"/>
      <c r="U46" s="811"/>
      <c r="V46" s="811"/>
      <c r="W46" s="811"/>
      <c r="X46" s="811"/>
      <c r="Y46" s="811"/>
      <c r="Z46" s="811"/>
      <c r="AA46" s="811"/>
      <c r="AB46" s="811"/>
      <c r="AC46" s="811"/>
      <c r="AD46" s="811"/>
      <c r="AE46" s="811"/>
      <c r="AF46" s="811"/>
      <c r="AG46" s="811"/>
      <c r="AH46" s="811"/>
    </row>
    <row r="47" ht="15.75" customHeight="1">
      <c r="A47" s="73" t="s">
        <v>7852</v>
      </c>
      <c r="B47" s="349">
        <v>45.0</v>
      </c>
      <c r="C47" s="130">
        <v>44238.0</v>
      </c>
      <c r="D47" s="73" t="s">
        <v>7176</v>
      </c>
      <c r="E47" s="130" t="s">
        <v>7177</v>
      </c>
      <c r="F47" s="73" t="s">
        <v>6388</v>
      </c>
      <c r="G47" s="169" t="s">
        <v>7885</v>
      </c>
      <c r="H47" s="287"/>
      <c r="I47" s="73"/>
      <c r="J47" s="812"/>
      <c r="K47" s="813"/>
      <c r="L47" s="511"/>
      <c r="M47" s="511"/>
      <c r="N47" s="808"/>
      <c r="O47" s="511"/>
      <c r="P47" s="810"/>
      <c r="Q47" s="811"/>
      <c r="R47" s="811"/>
      <c r="S47" s="811"/>
      <c r="T47" s="811"/>
      <c r="U47" s="811"/>
      <c r="V47" s="811"/>
      <c r="W47" s="811"/>
      <c r="X47" s="811"/>
      <c r="Y47" s="811"/>
      <c r="Z47" s="811"/>
      <c r="AA47" s="811"/>
      <c r="AB47" s="811"/>
      <c r="AC47" s="811"/>
      <c r="AD47" s="811"/>
      <c r="AE47" s="811"/>
      <c r="AF47" s="811"/>
      <c r="AG47" s="811"/>
      <c r="AH47" s="811"/>
    </row>
    <row r="48" ht="15.75" customHeight="1">
      <c r="A48" s="73" t="s">
        <v>7852</v>
      </c>
      <c r="B48" s="351">
        <v>46.0</v>
      </c>
      <c r="C48" s="130">
        <v>44238.0</v>
      </c>
      <c r="D48" s="73" t="s">
        <v>1494</v>
      </c>
      <c r="E48" s="130" t="s">
        <v>7923</v>
      </c>
      <c r="F48" s="73" t="s">
        <v>6388</v>
      </c>
      <c r="G48" s="169" t="s">
        <v>7917</v>
      </c>
      <c r="H48" s="287"/>
      <c r="I48" s="73"/>
      <c r="J48" s="812"/>
      <c r="K48" s="813"/>
      <c r="L48" s="511"/>
      <c r="M48" s="511"/>
      <c r="N48" s="808"/>
      <c r="O48" s="511"/>
      <c r="P48" s="810"/>
      <c r="Q48" s="811"/>
      <c r="R48" s="811"/>
      <c r="S48" s="811"/>
      <c r="T48" s="811"/>
      <c r="U48" s="811"/>
      <c r="V48" s="811"/>
      <c r="W48" s="811"/>
      <c r="X48" s="811"/>
      <c r="Y48" s="811"/>
      <c r="Z48" s="811"/>
      <c r="AA48" s="811"/>
      <c r="AB48" s="811"/>
      <c r="AC48" s="811"/>
      <c r="AD48" s="811"/>
      <c r="AE48" s="811"/>
      <c r="AF48" s="811"/>
      <c r="AG48" s="811"/>
      <c r="AH48" s="811"/>
    </row>
    <row r="49" ht="15.75" customHeight="1">
      <c r="A49" s="73" t="s">
        <v>7852</v>
      </c>
      <c r="B49" s="351">
        <v>47.0</v>
      </c>
      <c r="C49" s="130">
        <v>44238.0</v>
      </c>
      <c r="D49" s="383" t="s">
        <v>6725</v>
      </c>
      <c r="E49" s="130" t="s">
        <v>7773</v>
      </c>
      <c r="F49" s="383" t="s">
        <v>6388</v>
      </c>
      <c r="G49" s="384" t="s">
        <v>674</v>
      </c>
      <c r="H49" s="287"/>
      <c r="I49" s="73"/>
      <c r="J49" s="812"/>
      <c r="K49" s="511"/>
      <c r="L49" s="511"/>
      <c r="M49" s="511"/>
      <c r="N49" s="808"/>
      <c r="O49" s="511"/>
      <c r="P49" s="810"/>
      <c r="Q49" s="811"/>
      <c r="R49" s="811"/>
      <c r="S49" s="811"/>
      <c r="T49" s="811"/>
      <c r="U49" s="811"/>
      <c r="V49" s="811"/>
      <c r="W49" s="811"/>
      <c r="X49" s="811"/>
      <c r="Y49" s="811"/>
      <c r="Z49" s="811"/>
      <c r="AA49" s="811"/>
      <c r="AB49" s="811"/>
      <c r="AC49" s="811"/>
      <c r="AD49" s="811"/>
      <c r="AE49" s="811"/>
      <c r="AF49" s="811"/>
      <c r="AG49" s="811"/>
      <c r="AH49" s="811"/>
    </row>
    <row r="50" ht="15.75" customHeight="1">
      <c r="A50" s="73" t="s">
        <v>7852</v>
      </c>
      <c r="B50" s="351">
        <v>48.0</v>
      </c>
      <c r="C50" s="130">
        <v>44238.0</v>
      </c>
      <c r="D50" s="815" t="s">
        <v>7883</v>
      </c>
      <c r="E50" s="130" t="s">
        <v>7884</v>
      </c>
      <c r="F50" s="383" t="s">
        <v>6388</v>
      </c>
      <c r="G50" s="169" t="s">
        <v>7885</v>
      </c>
      <c r="H50" s="287"/>
      <c r="I50" s="73"/>
      <c r="J50" s="808"/>
      <c r="K50" s="511"/>
      <c r="L50" s="511"/>
      <c r="M50" s="511"/>
      <c r="N50" s="808"/>
      <c r="O50" s="511"/>
      <c r="P50" s="810"/>
      <c r="Q50" s="811"/>
      <c r="R50" s="811"/>
      <c r="S50" s="811"/>
      <c r="T50" s="811"/>
      <c r="U50" s="811"/>
      <c r="V50" s="811"/>
      <c r="W50" s="811"/>
      <c r="X50" s="811"/>
      <c r="Y50" s="811"/>
      <c r="Z50" s="811"/>
      <c r="AA50" s="811"/>
      <c r="AB50" s="811"/>
      <c r="AC50" s="811"/>
      <c r="AD50" s="811"/>
      <c r="AE50" s="811"/>
      <c r="AF50" s="811"/>
      <c r="AG50" s="811"/>
      <c r="AH50" s="811"/>
    </row>
    <row r="51" ht="15.75" customHeight="1">
      <c r="A51" s="73" t="s">
        <v>7852</v>
      </c>
      <c r="B51" s="349">
        <v>49.0</v>
      </c>
      <c r="C51" s="130">
        <v>44238.0</v>
      </c>
      <c r="D51" s="73" t="s">
        <v>7209</v>
      </c>
      <c r="E51" s="130" t="s">
        <v>7930</v>
      </c>
      <c r="F51" s="73" t="s">
        <v>6388</v>
      </c>
      <c r="G51" s="169" t="s">
        <v>7885</v>
      </c>
      <c r="H51" s="287"/>
      <c r="I51" s="73"/>
      <c r="J51" s="808"/>
      <c r="K51" s="813"/>
      <c r="L51" s="511"/>
      <c r="M51" s="511"/>
      <c r="N51" s="808"/>
      <c r="O51" s="511"/>
      <c r="P51" s="810"/>
      <c r="Q51" s="811"/>
      <c r="R51" s="811"/>
      <c r="S51" s="811"/>
      <c r="T51" s="811"/>
      <c r="U51" s="811"/>
      <c r="V51" s="811"/>
      <c r="W51" s="811"/>
      <c r="X51" s="811"/>
      <c r="Y51" s="811"/>
      <c r="Z51" s="811"/>
      <c r="AA51" s="811"/>
      <c r="AB51" s="811"/>
      <c r="AC51" s="811"/>
      <c r="AD51" s="811"/>
      <c r="AE51" s="811"/>
      <c r="AF51" s="811"/>
      <c r="AG51" s="811"/>
      <c r="AH51" s="811"/>
    </row>
    <row r="52" ht="15.75" customHeight="1">
      <c r="A52" s="73" t="s">
        <v>7852</v>
      </c>
      <c r="B52" s="351">
        <v>50.0</v>
      </c>
      <c r="C52" s="130">
        <v>44238.0</v>
      </c>
      <c r="D52" s="55" t="s">
        <v>4134</v>
      </c>
      <c r="E52" s="130" t="s">
        <v>7916</v>
      </c>
      <c r="F52" s="350" t="s">
        <v>6388</v>
      </c>
      <c r="G52" s="384" t="s">
        <v>7917</v>
      </c>
      <c r="H52" s="287"/>
      <c r="I52" s="73"/>
      <c r="J52" s="812"/>
      <c r="K52" s="511"/>
      <c r="L52" s="511"/>
      <c r="M52" s="511"/>
      <c r="N52" s="808"/>
      <c r="O52" s="511"/>
      <c r="P52" s="810"/>
      <c r="Q52" s="811"/>
      <c r="R52" s="811"/>
      <c r="S52" s="811"/>
      <c r="T52" s="811"/>
      <c r="U52" s="811"/>
      <c r="V52" s="811"/>
      <c r="W52" s="811"/>
      <c r="X52" s="811"/>
      <c r="Y52" s="811"/>
      <c r="Z52" s="811"/>
      <c r="AA52" s="811"/>
      <c r="AB52" s="811"/>
      <c r="AC52" s="811"/>
      <c r="AD52" s="811"/>
      <c r="AE52" s="811"/>
      <c r="AF52" s="811"/>
      <c r="AG52" s="811"/>
      <c r="AH52" s="811"/>
    </row>
    <row r="53" ht="15.75" customHeight="1">
      <c r="A53" s="73" t="s">
        <v>7852</v>
      </c>
      <c r="B53" s="351">
        <v>51.0</v>
      </c>
      <c r="C53" s="130">
        <v>44238.0</v>
      </c>
      <c r="D53" s="73" t="s">
        <v>3164</v>
      </c>
      <c r="E53" s="130" t="s">
        <v>7913</v>
      </c>
      <c r="F53" s="73" t="s">
        <v>6388</v>
      </c>
      <c r="G53" s="169" t="s">
        <v>674</v>
      </c>
      <c r="H53" s="287"/>
      <c r="I53" s="73"/>
      <c r="J53" s="812"/>
      <c r="K53" s="813"/>
      <c r="L53" s="511"/>
      <c r="M53" s="511"/>
      <c r="N53" s="808"/>
      <c r="O53" s="511"/>
      <c r="P53" s="810"/>
      <c r="Q53" s="811"/>
      <c r="R53" s="811"/>
      <c r="S53" s="811"/>
      <c r="T53" s="811"/>
      <c r="U53" s="811"/>
      <c r="V53" s="811"/>
      <c r="W53" s="811"/>
      <c r="X53" s="811"/>
      <c r="Y53" s="811"/>
      <c r="Z53" s="811"/>
      <c r="AA53" s="811"/>
      <c r="AB53" s="811"/>
      <c r="AC53" s="811"/>
      <c r="AD53" s="811"/>
      <c r="AE53" s="811"/>
      <c r="AF53" s="811"/>
      <c r="AG53" s="811"/>
      <c r="AH53" s="811"/>
    </row>
    <row r="54" ht="15.75" customHeight="1">
      <c r="A54" s="73" t="s">
        <v>7852</v>
      </c>
      <c r="B54" s="351">
        <v>52.0</v>
      </c>
      <c r="C54" s="130">
        <v>44238.0</v>
      </c>
      <c r="D54" s="73" t="s">
        <v>5349</v>
      </c>
      <c r="E54" s="130" t="s">
        <v>7568</v>
      </c>
      <c r="F54" s="73" t="s">
        <v>131</v>
      </c>
      <c r="G54" s="169"/>
      <c r="H54" s="287"/>
      <c r="I54" s="73"/>
      <c r="J54" s="812"/>
      <c r="K54" s="813"/>
      <c r="L54" s="511"/>
      <c r="M54" s="511"/>
      <c r="N54" s="511"/>
      <c r="O54" s="511"/>
      <c r="P54" s="810"/>
      <c r="Q54" s="811"/>
      <c r="R54" s="811"/>
      <c r="S54" s="811"/>
      <c r="T54" s="811"/>
      <c r="U54" s="811"/>
      <c r="V54" s="811"/>
      <c r="W54" s="811"/>
      <c r="X54" s="811"/>
      <c r="Y54" s="811"/>
      <c r="Z54" s="811"/>
      <c r="AA54" s="811"/>
      <c r="AB54" s="811"/>
      <c r="AC54" s="811"/>
      <c r="AD54" s="811"/>
      <c r="AE54" s="811"/>
      <c r="AF54" s="811"/>
      <c r="AG54" s="811"/>
      <c r="AH54" s="811"/>
    </row>
    <row r="55" ht="15.75" customHeight="1">
      <c r="A55" s="73" t="s">
        <v>7852</v>
      </c>
      <c r="B55" s="349">
        <v>53.0</v>
      </c>
      <c r="C55" s="130">
        <v>44238.0</v>
      </c>
      <c r="D55" s="289" t="s">
        <v>1692</v>
      </c>
      <c r="E55" s="290" t="s">
        <v>7919</v>
      </c>
      <c r="F55" s="73" t="s">
        <v>131</v>
      </c>
      <c r="G55" s="291"/>
      <c r="H55" s="287"/>
      <c r="I55" s="73"/>
      <c r="J55" s="814" t="s">
        <v>14586</v>
      </c>
      <c r="K55" s="813"/>
      <c r="L55" s="511"/>
      <c r="M55" s="511"/>
      <c r="N55" s="511"/>
      <c r="O55" s="511"/>
      <c r="P55" s="810"/>
      <c r="Q55" s="811"/>
      <c r="R55" s="811"/>
      <c r="S55" s="811"/>
      <c r="T55" s="811"/>
      <c r="U55" s="811"/>
      <c r="V55" s="811"/>
      <c r="W55" s="811"/>
      <c r="X55" s="811"/>
      <c r="Y55" s="811"/>
      <c r="Z55" s="811"/>
      <c r="AA55" s="811"/>
      <c r="AB55" s="811"/>
      <c r="AC55" s="811"/>
      <c r="AD55" s="811"/>
      <c r="AE55" s="811"/>
      <c r="AF55" s="811"/>
      <c r="AG55" s="811"/>
      <c r="AH55" s="811"/>
    </row>
    <row r="56" ht="15.75" customHeight="1">
      <c r="A56" s="73" t="s">
        <v>7852</v>
      </c>
      <c r="B56" s="351">
        <v>54.0</v>
      </c>
      <c r="C56" s="130">
        <v>44238.0</v>
      </c>
      <c r="D56" s="73" t="s">
        <v>2078</v>
      </c>
      <c r="E56" s="130" t="s">
        <v>7924</v>
      </c>
      <c r="F56" s="73" t="s">
        <v>131</v>
      </c>
      <c r="G56" s="169"/>
      <c r="H56" s="287"/>
      <c r="I56" s="73"/>
      <c r="J56" s="812"/>
      <c r="K56" s="511"/>
      <c r="L56" s="511"/>
      <c r="M56" s="511"/>
      <c r="N56" s="511"/>
      <c r="O56" s="511"/>
      <c r="P56" s="810"/>
      <c r="Q56" s="811"/>
      <c r="R56" s="811"/>
      <c r="S56" s="811"/>
      <c r="T56" s="811"/>
      <c r="U56" s="811"/>
      <c r="V56" s="811"/>
      <c r="W56" s="811"/>
      <c r="X56" s="811"/>
      <c r="Y56" s="811"/>
      <c r="Z56" s="811"/>
      <c r="AA56" s="811"/>
      <c r="AB56" s="811"/>
      <c r="AC56" s="811"/>
      <c r="AD56" s="811"/>
      <c r="AE56" s="811"/>
      <c r="AF56" s="811"/>
      <c r="AG56" s="811"/>
      <c r="AH56" s="811"/>
    </row>
    <row r="57" ht="15.75" customHeight="1">
      <c r="A57" s="73" t="s">
        <v>7852</v>
      </c>
      <c r="B57" s="351">
        <v>55.0</v>
      </c>
      <c r="C57" s="130">
        <v>44238.0</v>
      </c>
      <c r="D57" s="73" t="s">
        <v>3843</v>
      </c>
      <c r="E57" s="130" t="s">
        <v>7922</v>
      </c>
      <c r="F57" s="73" t="s">
        <v>131</v>
      </c>
      <c r="G57" s="169"/>
      <c r="H57" s="287"/>
      <c r="I57" s="73"/>
      <c r="J57" s="812"/>
      <c r="K57" s="816"/>
      <c r="L57" s="817"/>
      <c r="M57" s="817"/>
      <c r="N57" s="817"/>
      <c r="O57" s="817"/>
      <c r="P57" s="222"/>
    </row>
    <row r="58" ht="15.75" customHeight="1">
      <c r="A58" s="73" t="s">
        <v>7852</v>
      </c>
      <c r="B58" s="351">
        <v>56.0</v>
      </c>
      <c r="C58" s="130">
        <v>44238.0</v>
      </c>
      <c r="D58" s="73" t="s">
        <v>2593</v>
      </c>
      <c r="E58" s="130" t="s">
        <v>7890</v>
      </c>
      <c r="F58" s="73" t="s">
        <v>131</v>
      </c>
      <c r="G58" s="169"/>
      <c r="H58" s="287"/>
      <c r="I58" s="73"/>
      <c r="J58" s="814" t="s">
        <v>10123</v>
      </c>
      <c r="K58" s="818" t="s">
        <v>7892</v>
      </c>
      <c r="L58" s="817"/>
      <c r="M58" s="817"/>
      <c r="N58" s="817"/>
      <c r="O58" s="817"/>
      <c r="P58" s="222"/>
    </row>
    <row r="59" ht="15.75" customHeight="1">
      <c r="A59" s="73" t="s">
        <v>7852</v>
      </c>
      <c r="B59" s="349">
        <v>57.0</v>
      </c>
      <c r="C59" s="130">
        <v>44238.0</v>
      </c>
      <c r="D59" s="73" t="s">
        <v>2810</v>
      </c>
      <c r="E59" s="130" t="s">
        <v>7658</v>
      </c>
      <c r="F59" s="73" t="s">
        <v>131</v>
      </c>
      <c r="G59" s="169"/>
      <c r="H59" s="287"/>
      <c r="I59" s="73"/>
      <c r="J59" s="812"/>
      <c r="K59" s="819" t="s">
        <v>7891</v>
      </c>
      <c r="L59" s="817"/>
      <c r="M59" s="817"/>
      <c r="N59" s="817"/>
      <c r="O59" s="817"/>
      <c r="P59" s="222"/>
    </row>
    <row r="60" ht="16.5" customHeight="1">
      <c r="A60" s="73" t="s">
        <v>7852</v>
      </c>
      <c r="B60" s="351">
        <v>58.0</v>
      </c>
      <c r="C60" s="130">
        <v>44245.0</v>
      </c>
      <c r="D60" s="73" t="s">
        <v>8002</v>
      </c>
      <c r="E60" s="130" t="s">
        <v>8003</v>
      </c>
      <c r="F60" s="73" t="s">
        <v>761</v>
      </c>
      <c r="G60" s="169" t="s">
        <v>4511</v>
      </c>
      <c r="H60" s="287"/>
      <c r="I60" s="73"/>
      <c r="J60" s="812"/>
      <c r="K60" s="819"/>
      <c r="L60" s="817"/>
      <c r="M60" s="817"/>
      <c r="N60" s="817"/>
      <c r="O60" s="817"/>
      <c r="P60" s="222"/>
    </row>
    <row r="61" ht="15.75" customHeight="1">
      <c r="A61" s="73" t="s">
        <v>7852</v>
      </c>
      <c r="B61" s="351">
        <v>59.0</v>
      </c>
      <c r="C61" s="130">
        <v>44245.0</v>
      </c>
      <c r="D61" s="73" t="s">
        <v>7981</v>
      </c>
      <c r="E61" s="130" t="s">
        <v>7982</v>
      </c>
      <c r="F61" s="73" t="s">
        <v>761</v>
      </c>
      <c r="G61" s="169" t="s">
        <v>7983</v>
      </c>
      <c r="H61" s="287"/>
      <c r="I61" s="73"/>
      <c r="J61" s="812"/>
      <c r="K61" s="816"/>
      <c r="L61" s="817"/>
      <c r="M61" s="817"/>
      <c r="N61" s="817"/>
      <c r="O61" s="817"/>
      <c r="P61" s="222"/>
    </row>
    <row r="62" ht="15.75" customHeight="1">
      <c r="A62" s="73" t="s">
        <v>7852</v>
      </c>
      <c r="B62" s="351">
        <v>60.0</v>
      </c>
      <c r="C62" s="130">
        <v>44245.0</v>
      </c>
      <c r="D62" s="73" t="s">
        <v>2740</v>
      </c>
      <c r="E62" s="130" t="s">
        <v>7992</v>
      </c>
      <c r="F62" s="73" t="s">
        <v>761</v>
      </c>
      <c r="G62" s="169" t="s">
        <v>7983</v>
      </c>
      <c r="H62" s="287"/>
      <c r="I62" s="73"/>
      <c r="J62" s="812"/>
      <c r="K62" s="816"/>
      <c r="L62" s="817"/>
      <c r="M62" s="817"/>
      <c r="N62" s="817"/>
      <c r="O62" s="817"/>
      <c r="P62" s="222"/>
    </row>
    <row r="63" ht="15.75" customHeight="1">
      <c r="A63" s="73" t="s">
        <v>7852</v>
      </c>
      <c r="B63" s="349">
        <v>61.0</v>
      </c>
      <c r="C63" s="130">
        <v>44245.0</v>
      </c>
      <c r="D63" s="73" t="s">
        <v>4765</v>
      </c>
      <c r="E63" s="130" t="s">
        <v>7976</v>
      </c>
      <c r="F63" s="73" t="s">
        <v>761</v>
      </c>
      <c r="G63" s="169" t="s">
        <v>7977</v>
      </c>
      <c r="H63" s="287"/>
      <c r="I63" s="73"/>
      <c r="J63" s="812"/>
      <c r="K63" s="817"/>
      <c r="L63" s="817"/>
      <c r="M63" s="817"/>
      <c r="N63" s="817"/>
      <c r="O63" s="817"/>
      <c r="P63" s="222"/>
    </row>
    <row r="64" ht="15.75" customHeight="1">
      <c r="A64" s="73" t="s">
        <v>7852</v>
      </c>
      <c r="B64" s="351">
        <v>62.0</v>
      </c>
      <c r="C64" s="130">
        <v>44245.0</v>
      </c>
      <c r="D64" s="73" t="s">
        <v>7995</v>
      </c>
      <c r="E64" s="130" t="s">
        <v>7996</v>
      </c>
      <c r="F64" s="73" t="s">
        <v>761</v>
      </c>
      <c r="G64" s="169" t="s">
        <v>7997</v>
      </c>
      <c r="H64" s="287"/>
      <c r="I64" s="73"/>
      <c r="J64" s="812"/>
      <c r="K64" s="817"/>
      <c r="L64" s="817"/>
      <c r="M64" s="817"/>
      <c r="N64" s="817"/>
      <c r="O64" s="817"/>
      <c r="P64" s="222"/>
    </row>
    <row r="65" ht="15.75" customHeight="1">
      <c r="A65" s="73" t="s">
        <v>7852</v>
      </c>
      <c r="B65" s="351">
        <v>63.0</v>
      </c>
      <c r="C65" s="130">
        <v>44245.0</v>
      </c>
      <c r="D65" s="73" t="s">
        <v>7970</v>
      </c>
      <c r="E65" s="130" t="s">
        <v>7971</v>
      </c>
      <c r="F65" s="73" t="s">
        <v>761</v>
      </c>
      <c r="G65" s="169" t="s">
        <v>7972</v>
      </c>
      <c r="H65" s="287"/>
      <c r="I65" s="73"/>
      <c r="J65" s="812"/>
      <c r="K65" s="817"/>
      <c r="L65" s="817"/>
      <c r="M65" s="817"/>
      <c r="N65" s="817"/>
      <c r="O65" s="817"/>
      <c r="P65" s="222"/>
    </row>
    <row r="66" ht="15.75" customHeight="1">
      <c r="A66" s="73" t="s">
        <v>7852</v>
      </c>
      <c r="B66" s="351">
        <v>64.0</v>
      </c>
      <c r="C66" s="130">
        <v>44245.0</v>
      </c>
      <c r="D66" s="73" t="s">
        <v>1602</v>
      </c>
      <c r="E66" s="130" t="s">
        <v>7956</v>
      </c>
      <c r="F66" s="73" t="s">
        <v>761</v>
      </c>
      <c r="G66" s="169" t="s">
        <v>1089</v>
      </c>
      <c r="H66" s="287"/>
      <c r="I66" s="73"/>
      <c r="J66" s="812"/>
      <c r="K66" s="817"/>
      <c r="L66" s="817"/>
      <c r="M66" s="817"/>
      <c r="N66" s="817"/>
      <c r="O66" s="817"/>
      <c r="P66" s="222"/>
    </row>
    <row r="67" ht="15.75" customHeight="1">
      <c r="A67" s="73" t="s">
        <v>7852</v>
      </c>
      <c r="B67" s="349">
        <v>65.0</v>
      </c>
      <c r="C67" s="130">
        <v>44245.0</v>
      </c>
      <c r="D67" s="73" t="s">
        <v>4606</v>
      </c>
      <c r="E67" s="130" t="s">
        <v>7968</v>
      </c>
      <c r="F67" s="73" t="s">
        <v>761</v>
      </c>
      <c r="G67" s="169" t="s">
        <v>6475</v>
      </c>
      <c r="H67" s="287"/>
      <c r="I67" s="73"/>
      <c r="J67" s="812"/>
      <c r="K67" s="817"/>
      <c r="L67" s="817"/>
      <c r="M67" s="817"/>
      <c r="N67" s="817"/>
      <c r="O67" s="817"/>
      <c r="P67" s="222"/>
    </row>
    <row r="68" ht="15.75" customHeight="1">
      <c r="A68" s="73" t="s">
        <v>7852</v>
      </c>
      <c r="B68" s="351">
        <v>66.0</v>
      </c>
      <c r="C68" s="130">
        <v>44245.0</v>
      </c>
      <c r="D68" s="73" t="s">
        <v>7953</v>
      </c>
      <c r="E68" s="130" t="s">
        <v>7954</v>
      </c>
      <c r="F68" s="73" t="s">
        <v>2751</v>
      </c>
      <c r="G68" s="302" t="s">
        <v>7955</v>
      </c>
      <c r="H68" s="287"/>
      <c r="I68" s="73"/>
      <c r="J68" s="812"/>
      <c r="K68" s="817"/>
      <c r="L68" s="817"/>
      <c r="M68" s="817"/>
      <c r="N68" s="817"/>
      <c r="O68" s="817"/>
      <c r="P68" s="222"/>
    </row>
    <row r="69" ht="15.75" customHeight="1">
      <c r="A69" s="73" t="s">
        <v>7852</v>
      </c>
      <c r="B69" s="351">
        <v>67.0</v>
      </c>
      <c r="C69" s="130">
        <v>44245.0</v>
      </c>
      <c r="D69" s="73" t="s">
        <v>7986</v>
      </c>
      <c r="E69" s="130" t="s">
        <v>7987</v>
      </c>
      <c r="F69" s="73" t="s">
        <v>2751</v>
      </c>
      <c r="G69" s="169"/>
      <c r="H69" s="287"/>
      <c r="I69" s="73"/>
      <c r="J69" s="812"/>
      <c r="K69" s="817"/>
      <c r="L69" s="817"/>
      <c r="M69" s="817"/>
      <c r="N69" s="817"/>
      <c r="O69" s="817"/>
      <c r="P69" s="222"/>
    </row>
    <row r="70" ht="15.75" customHeight="1">
      <c r="A70" s="73" t="s">
        <v>7852</v>
      </c>
      <c r="B70" s="351">
        <v>68.0</v>
      </c>
      <c r="C70" s="130">
        <v>44245.0</v>
      </c>
      <c r="D70" s="73" t="s">
        <v>7944</v>
      </c>
      <c r="E70" s="130" t="s">
        <v>7562</v>
      </c>
      <c r="F70" s="73" t="s">
        <v>2751</v>
      </c>
      <c r="G70" s="169"/>
      <c r="H70" s="287"/>
      <c r="I70" s="73"/>
      <c r="J70" s="812"/>
      <c r="K70" s="820" t="s">
        <v>7946</v>
      </c>
      <c r="L70" s="817"/>
      <c r="M70" s="817"/>
      <c r="N70" s="817"/>
      <c r="O70" s="817"/>
      <c r="P70" s="222"/>
    </row>
    <row r="71" ht="16.5" customHeight="1">
      <c r="A71" s="73" t="s">
        <v>7852</v>
      </c>
      <c r="B71" s="349">
        <v>69.0</v>
      </c>
      <c r="C71" s="130">
        <v>44245.0</v>
      </c>
      <c r="D71" s="73" t="s">
        <v>7993</v>
      </c>
      <c r="E71" s="130" t="s">
        <v>7994</v>
      </c>
      <c r="F71" s="73" t="s">
        <v>2751</v>
      </c>
      <c r="G71" s="169"/>
      <c r="H71" s="287"/>
      <c r="I71" s="73"/>
      <c r="J71" s="812"/>
      <c r="K71" s="817"/>
      <c r="L71" s="817"/>
      <c r="M71" s="817"/>
      <c r="N71" s="817"/>
      <c r="O71" s="817"/>
      <c r="P71" s="222"/>
    </row>
    <row r="72" ht="15.75" customHeight="1">
      <c r="A72" s="73" t="s">
        <v>7852</v>
      </c>
      <c r="B72" s="351">
        <v>70.0</v>
      </c>
      <c r="C72" s="130">
        <v>44245.0</v>
      </c>
      <c r="D72" s="73" t="s">
        <v>7331</v>
      </c>
      <c r="E72" s="130" t="s">
        <v>7985</v>
      </c>
      <c r="F72" s="73" t="s">
        <v>2751</v>
      </c>
      <c r="G72" s="169"/>
      <c r="H72" s="287"/>
      <c r="I72" s="73"/>
      <c r="J72" s="812"/>
      <c r="K72" s="817"/>
      <c r="L72" s="817"/>
      <c r="M72" s="817"/>
      <c r="N72" s="817"/>
      <c r="O72" s="817"/>
      <c r="P72" s="222"/>
    </row>
    <row r="73" ht="15.75" customHeight="1">
      <c r="A73" s="73" t="s">
        <v>7852</v>
      </c>
      <c r="B73" s="351">
        <v>71.0</v>
      </c>
      <c r="C73" s="130">
        <v>44245.0</v>
      </c>
      <c r="D73" s="73" t="s">
        <v>7973</v>
      </c>
      <c r="E73" s="130" t="s">
        <v>7974</v>
      </c>
      <c r="F73" s="73" t="s">
        <v>2751</v>
      </c>
      <c r="G73" s="169"/>
      <c r="H73" s="287"/>
      <c r="I73" s="73"/>
      <c r="J73" s="812"/>
      <c r="K73" s="817"/>
      <c r="L73" s="817"/>
      <c r="M73" s="817"/>
      <c r="N73" s="817"/>
      <c r="O73" s="817"/>
      <c r="P73" s="222"/>
    </row>
    <row r="74" ht="15.75" customHeight="1">
      <c r="A74" s="73" t="s">
        <v>7852</v>
      </c>
      <c r="B74" s="351">
        <v>72.0</v>
      </c>
      <c r="C74" s="130">
        <v>44245.0</v>
      </c>
      <c r="D74" s="73" t="s">
        <v>8001</v>
      </c>
      <c r="E74" s="130" t="s">
        <v>7872</v>
      </c>
      <c r="F74" s="73" t="s">
        <v>2751</v>
      </c>
      <c r="G74" s="169"/>
      <c r="H74" s="287"/>
      <c r="I74" s="73"/>
      <c r="J74" s="812"/>
      <c r="K74" s="817"/>
      <c r="L74" s="817"/>
      <c r="M74" s="817"/>
      <c r="N74" s="817"/>
      <c r="O74" s="817"/>
      <c r="P74" s="222"/>
    </row>
    <row r="75" ht="15.75" customHeight="1">
      <c r="A75" s="73" t="s">
        <v>7852</v>
      </c>
      <c r="B75" s="349">
        <v>73.0</v>
      </c>
      <c r="C75" s="130">
        <v>44245.0</v>
      </c>
      <c r="D75" s="73" t="s">
        <v>7942</v>
      </c>
      <c r="E75" s="130" t="s">
        <v>7515</v>
      </c>
      <c r="F75" s="73" t="s">
        <v>2751</v>
      </c>
      <c r="G75" s="169"/>
      <c r="H75" s="287"/>
      <c r="I75" s="73"/>
      <c r="J75" s="812"/>
      <c r="K75" s="817"/>
      <c r="L75" s="817"/>
      <c r="M75" s="817"/>
      <c r="N75" s="817"/>
      <c r="O75" s="817"/>
      <c r="P75" s="222"/>
    </row>
    <row r="76" ht="15.75" customHeight="1">
      <c r="A76" s="73" t="s">
        <v>7852</v>
      </c>
      <c r="B76" s="351">
        <v>74.0</v>
      </c>
      <c r="C76" s="130">
        <v>44245.0</v>
      </c>
      <c r="D76" s="73" t="s">
        <v>7988</v>
      </c>
      <c r="E76" s="130" t="s">
        <v>7989</v>
      </c>
      <c r="F76" s="73" t="s">
        <v>2751</v>
      </c>
      <c r="G76" s="169"/>
      <c r="H76" s="287"/>
      <c r="I76" s="73"/>
      <c r="J76" s="812"/>
      <c r="K76" s="817"/>
      <c r="L76" s="817"/>
      <c r="M76" s="817"/>
      <c r="N76" s="817"/>
      <c r="O76" s="817"/>
      <c r="P76" s="222"/>
    </row>
    <row r="77" ht="15.75" customHeight="1">
      <c r="A77" s="73" t="s">
        <v>7852</v>
      </c>
      <c r="B77" s="351">
        <v>75.0</v>
      </c>
      <c r="C77" s="130">
        <v>44245.0</v>
      </c>
      <c r="D77" s="73" t="s">
        <v>7937</v>
      </c>
      <c r="E77" s="130" t="s">
        <v>7677</v>
      </c>
      <c r="F77" s="73" t="s">
        <v>2751</v>
      </c>
      <c r="G77" s="169"/>
      <c r="H77" s="287"/>
      <c r="I77" s="73"/>
      <c r="J77" s="812"/>
      <c r="K77" s="821" t="s">
        <v>7891</v>
      </c>
      <c r="L77" s="817"/>
      <c r="M77" s="817"/>
      <c r="N77" s="817"/>
      <c r="O77" s="817"/>
      <c r="P77" s="222"/>
    </row>
    <row r="78" ht="16.5" customHeight="1">
      <c r="A78" s="73" t="s">
        <v>7852</v>
      </c>
      <c r="B78" s="351">
        <v>76.0</v>
      </c>
      <c r="C78" s="130">
        <v>44245.0</v>
      </c>
      <c r="D78" s="73" t="s">
        <v>7984</v>
      </c>
      <c r="E78" s="130" t="s">
        <v>7805</v>
      </c>
      <c r="F78" s="73" t="s">
        <v>2751</v>
      </c>
      <c r="G78" s="169"/>
      <c r="H78" s="287"/>
      <c r="I78" s="73"/>
      <c r="J78" s="812"/>
      <c r="K78" s="817"/>
      <c r="L78" s="817"/>
      <c r="M78" s="817"/>
      <c r="N78" s="817"/>
      <c r="O78" s="817"/>
      <c r="P78" s="222"/>
    </row>
    <row r="79" ht="16.5" customHeight="1">
      <c r="A79" s="73" t="s">
        <v>7852</v>
      </c>
      <c r="B79" s="349">
        <v>77.0</v>
      </c>
      <c r="C79" s="130">
        <v>44245.0</v>
      </c>
      <c r="D79" s="73" t="s">
        <v>7957</v>
      </c>
      <c r="E79" s="130" t="s">
        <v>7909</v>
      </c>
      <c r="F79" s="73" t="s">
        <v>2751</v>
      </c>
      <c r="G79" s="169"/>
      <c r="H79" s="287"/>
      <c r="I79" s="73"/>
      <c r="J79" s="812"/>
      <c r="K79" s="817"/>
      <c r="L79" s="817"/>
      <c r="M79" s="817"/>
      <c r="N79" s="817"/>
      <c r="O79" s="817"/>
      <c r="P79" s="222"/>
    </row>
    <row r="80" ht="16.5" customHeight="1">
      <c r="A80" s="73" t="s">
        <v>7852</v>
      </c>
      <c r="B80" s="351">
        <v>78.0</v>
      </c>
      <c r="C80" s="130">
        <v>44245.0</v>
      </c>
      <c r="D80" s="73" t="s">
        <v>7975</v>
      </c>
      <c r="E80" s="130" t="s">
        <v>7867</v>
      </c>
      <c r="F80" s="73" t="s">
        <v>2751</v>
      </c>
      <c r="G80" s="169"/>
      <c r="H80" s="287"/>
      <c r="I80" s="73"/>
      <c r="J80" s="812"/>
      <c r="K80" s="817"/>
      <c r="L80" s="817"/>
      <c r="M80" s="817"/>
      <c r="N80" s="817"/>
      <c r="O80" s="817"/>
      <c r="P80" s="222"/>
    </row>
    <row r="81" ht="15.75" customHeight="1">
      <c r="A81" s="73" t="s">
        <v>7852</v>
      </c>
      <c r="B81" s="351">
        <v>79.0</v>
      </c>
      <c r="C81" s="130">
        <v>44245.0</v>
      </c>
      <c r="D81" s="73" t="s">
        <v>7939</v>
      </c>
      <c r="E81" s="130" t="s">
        <v>7940</v>
      </c>
      <c r="F81" s="73" t="s">
        <v>2751</v>
      </c>
      <c r="G81" s="169"/>
      <c r="H81" s="287"/>
      <c r="I81" s="73"/>
      <c r="J81" s="812"/>
      <c r="K81" s="817"/>
      <c r="L81" s="817"/>
      <c r="M81" s="817"/>
      <c r="N81" s="817"/>
      <c r="O81" s="817"/>
      <c r="P81" s="222"/>
    </row>
    <row r="82" ht="15.75" customHeight="1">
      <c r="A82" s="73" t="s">
        <v>7852</v>
      </c>
      <c r="B82" s="351">
        <v>80.0</v>
      </c>
      <c r="C82" s="130">
        <v>44245.0</v>
      </c>
      <c r="D82" s="73" t="s">
        <v>8000</v>
      </c>
      <c r="E82" s="130" t="s">
        <v>7783</v>
      </c>
      <c r="F82" s="73" t="s">
        <v>2751</v>
      </c>
      <c r="G82" s="169"/>
      <c r="H82" s="287"/>
      <c r="I82" s="73"/>
      <c r="J82" s="812"/>
      <c r="K82" s="817"/>
      <c r="L82" s="817"/>
      <c r="M82" s="817"/>
      <c r="N82" s="817"/>
      <c r="O82" s="817"/>
      <c r="P82" s="222"/>
    </row>
    <row r="83" ht="15.75" customHeight="1">
      <c r="A83" s="73" t="s">
        <v>7852</v>
      </c>
      <c r="B83" s="349">
        <v>81.0</v>
      </c>
      <c r="C83" s="130">
        <v>44245.0</v>
      </c>
      <c r="D83" s="73" t="s">
        <v>7967</v>
      </c>
      <c r="E83" s="130" t="s">
        <v>7582</v>
      </c>
      <c r="F83" s="73" t="s">
        <v>131</v>
      </c>
      <c r="G83" s="169"/>
      <c r="H83" s="287"/>
      <c r="I83" s="73"/>
      <c r="J83" s="812"/>
      <c r="K83" s="817"/>
      <c r="L83" s="817"/>
      <c r="M83" s="817"/>
      <c r="N83" s="817"/>
      <c r="O83" s="817"/>
      <c r="P83" s="222"/>
    </row>
    <row r="84" ht="15.75" customHeight="1">
      <c r="A84" s="73" t="s">
        <v>7852</v>
      </c>
      <c r="B84" s="351">
        <v>82.0</v>
      </c>
      <c r="C84" s="130">
        <v>44245.0</v>
      </c>
      <c r="D84" s="73" t="s">
        <v>7951</v>
      </c>
      <c r="E84" s="130" t="s">
        <v>6290</v>
      </c>
      <c r="F84" s="73" t="s">
        <v>2751</v>
      </c>
      <c r="G84" s="253"/>
      <c r="H84" s="287"/>
      <c r="I84" s="73"/>
      <c r="J84" s="812"/>
      <c r="K84" s="816"/>
      <c r="L84" s="817"/>
      <c r="M84" s="816"/>
      <c r="N84" s="816"/>
      <c r="O84" s="817"/>
      <c r="P84" s="222"/>
    </row>
    <row r="85" ht="15.75" customHeight="1">
      <c r="A85" s="73" t="s">
        <v>7852</v>
      </c>
      <c r="B85" s="351">
        <v>83.0</v>
      </c>
      <c r="C85" s="130">
        <v>44245.0</v>
      </c>
      <c r="D85" s="73" t="s">
        <v>7964</v>
      </c>
      <c r="E85" s="130" t="s">
        <v>7965</v>
      </c>
      <c r="F85" s="73" t="s">
        <v>131</v>
      </c>
      <c r="G85" s="253"/>
      <c r="H85" s="287"/>
      <c r="I85" s="73"/>
      <c r="J85" s="812"/>
      <c r="K85" s="816"/>
      <c r="L85" s="816"/>
      <c r="M85" s="816"/>
      <c r="N85" s="817"/>
      <c r="O85" s="817"/>
      <c r="P85" s="222"/>
    </row>
    <row r="86" ht="16.5" customHeight="1">
      <c r="A86" s="73" t="s">
        <v>7852</v>
      </c>
      <c r="B86" s="351">
        <v>84.0</v>
      </c>
      <c r="C86" s="130">
        <v>44245.0</v>
      </c>
      <c r="D86" s="73" t="s">
        <v>5293</v>
      </c>
      <c r="E86" s="130" t="s">
        <v>7941</v>
      </c>
      <c r="F86" s="73" t="s">
        <v>131</v>
      </c>
      <c r="G86" s="169"/>
      <c r="H86" s="287"/>
      <c r="I86" s="73"/>
      <c r="J86" s="812"/>
      <c r="K86" s="816"/>
      <c r="L86" s="817"/>
      <c r="M86" s="817"/>
      <c r="N86" s="817"/>
      <c r="O86" s="817"/>
      <c r="P86" s="222"/>
    </row>
    <row r="87" ht="15.75" customHeight="1">
      <c r="A87" s="73" t="s">
        <v>7852</v>
      </c>
      <c r="B87" s="349">
        <v>85.0</v>
      </c>
      <c r="C87" s="130">
        <v>44245.0</v>
      </c>
      <c r="D87" s="73" t="s">
        <v>7978</v>
      </c>
      <c r="E87" s="130" t="s">
        <v>3452</v>
      </c>
      <c r="F87" s="73" t="s">
        <v>131</v>
      </c>
      <c r="G87" s="253"/>
      <c r="H87" s="287"/>
      <c r="I87" s="73"/>
      <c r="J87" s="812"/>
      <c r="K87" s="816"/>
      <c r="L87" s="816"/>
      <c r="M87" s="816"/>
      <c r="N87" s="816"/>
      <c r="O87" s="817"/>
      <c r="P87" s="222"/>
    </row>
    <row r="88" ht="15.75" customHeight="1">
      <c r="A88" s="73" t="s">
        <v>7852</v>
      </c>
      <c r="B88" s="351">
        <v>86.0</v>
      </c>
      <c r="C88" s="130">
        <v>44245.0</v>
      </c>
      <c r="D88" s="73" t="s">
        <v>7958</v>
      </c>
      <c r="E88" s="130" t="s">
        <v>7959</v>
      </c>
      <c r="F88" s="73" t="s">
        <v>2751</v>
      </c>
      <c r="G88" s="169"/>
      <c r="H88" s="287"/>
      <c r="I88" s="73"/>
      <c r="J88" s="822"/>
      <c r="K88" s="823"/>
      <c r="L88" s="817"/>
      <c r="M88" s="817"/>
      <c r="N88" s="817"/>
      <c r="O88" s="817"/>
      <c r="P88" s="222"/>
    </row>
    <row r="89" ht="15.75" customHeight="1">
      <c r="A89" s="73" t="s">
        <v>7852</v>
      </c>
      <c r="B89" s="351">
        <v>87.0</v>
      </c>
      <c r="C89" s="130">
        <v>44245.0</v>
      </c>
      <c r="D89" s="73" t="s">
        <v>7963</v>
      </c>
      <c r="E89" s="130" t="s">
        <v>7204</v>
      </c>
      <c r="F89" s="73" t="s">
        <v>131</v>
      </c>
      <c r="G89" s="169"/>
      <c r="H89" s="287"/>
      <c r="I89" s="73"/>
      <c r="J89" s="812"/>
      <c r="K89" s="817"/>
      <c r="L89" s="817"/>
      <c r="M89" s="817"/>
      <c r="N89" s="817"/>
      <c r="O89" s="817"/>
      <c r="P89" s="222"/>
    </row>
    <row r="90" ht="16.5" customHeight="1">
      <c r="A90" s="73"/>
      <c r="B90" s="351">
        <v>88.0</v>
      </c>
      <c r="C90" s="130">
        <v>44245.0</v>
      </c>
      <c r="D90" s="259" t="s">
        <v>4554</v>
      </c>
      <c r="E90" s="130" t="s">
        <v>7893</v>
      </c>
      <c r="F90" s="259" t="s">
        <v>7949</v>
      </c>
      <c r="G90" s="169"/>
      <c r="H90" s="287"/>
      <c r="I90" s="73"/>
      <c r="J90" s="812"/>
      <c r="K90" s="817"/>
      <c r="L90" s="817"/>
      <c r="M90" s="817"/>
      <c r="N90" s="817"/>
      <c r="O90" s="817"/>
      <c r="P90" s="222"/>
    </row>
    <row r="91" ht="15.75" customHeight="1">
      <c r="A91" s="73" t="s">
        <v>7852</v>
      </c>
      <c r="B91" s="349">
        <v>89.0</v>
      </c>
      <c r="C91" s="130">
        <v>44245.0</v>
      </c>
      <c r="D91" s="73" t="s">
        <v>7960</v>
      </c>
      <c r="E91" s="130" t="s">
        <v>7467</v>
      </c>
      <c r="F91" s="73" t="s">
        <v>761</v>
      </c>
      <c r="G91" s="169" t="s">
        <v>7961</v>
      </c>
      <c r="H91" s="287"/>
      <c r="I91" s="73"/>
      <c r="J91" s="812"/>
      <c r="K91" s="817"/>
      <c r="L91" s="817"/>
      <c r="M91" s="817"/>
      <c r="N91" s="817"/>
      <c r="O91" s="817"/>
      <c r="P91" s="222"/>
    </row>
    <row r="92" ht="15.75" customHeight="1">
      <c r="A92" s="73" t="s">
        <v>7852</v>
      </c>
      <c r="B92" s="351">
        <v>90.0</v>
      </c>
      <c r="C92" s="130">
        <v>44245.0</v>
      </c>
      <c r="D92" s="73" t="s">
        <v>3668</v>
      </c>
      <c r="E92" s="130" t="s">
        <v>8004</v>
      </c>
      <c r="F92" s="73" t="s">
        <v>761</v>
      </c>
      <c r="G92" s="253" t="s">
        <v>7972</v>
      </c>
      <c r="H92" s="287"/>
      <c r="I92" s="73"/>
      <c r="J92" s="812"/>
      <c r="K92" s="816"/>
      <c r="L92" s="816"/>
      <c r="M92" s="816"/>
      <c r="N92" s="816"/>
      <c r="O92" s="817"/>
      <c r="P92" s="222"/>
    </row>
    <row r="93" ht="15.75" customHeight="1">
      <c r="A93" s="73" t="s">
        <v>7852</v>
      </c>
      <c r="B93" s="351">
        <v>91.0</v>
      </c>
      <c r="C93" s="130">
        <v>44245.0</v>
      </c>
      <c r="D93" s="73" t="s">
        <v>4606</v>
      </c>
      <c r="E93" s="130" t="s">
        <v>7969</v>
      </c>
      <c r="F93" s="73" t="s">
        <v>761</v>
      </c>
      <c r="G93" s="169" t="s">
        <v>6475</v>
      </c>
      <c r="H93" s="287"/>
      <c r="I93" s="73"/>
      <c r="J93" s="812"/>
      <c r="K93" s="817"/>
      <c r="L93" s="817"/>
      <c r="M93" s="817"/>
      <c r="N93" s="817"/>
      <c r="O93" s="817"/>
      <c r="P93" s="222"/>
    </row>
    <row r="94" ht="15.75" customHeight="1">
      <c r="A94" s="73" t="s">
        <v>7852</v>
      </c>
      <c r="B94" s="351">
        <v>92.0</v>
      </c>
      <c r="C94" s="130">
        <v>44245.0</v>
      </c>
      <c r="D94" s="73" t="s">
        <v>7990</v>
      </c>
      <c r="E94" s="130" t="s">
        <v>7991</v>
      </c>
      <c r="F94" s="73" t="s">
        <v>761</v>
      </c>
      <c r="G94" s="169" t="s">
        <v>7856</v>
      </c>
      <c r="H94" s="287"/>
      <c r="I94" s="73"/>
      <c r="J94" s="812"/>
      <c r="K94" s="817"/>
      <c r="L94" s="817"/>
      <c r="M94" s="817"/>
      <c r="N94" s="817"/>
      <c r="O94" s="817"/>
      <c r="P94" s="222"/>
    </row>
    <row r="95" ht="15.75" customHeight="1">
      <c r="A95" s="73" t="s">
        <v>7852</v>
      </c>
      <c r="B95" s="349">
        <v>93.0</v>
      </c>
      <c r="C95" s="130">
        <v>44245.0</v>
      </c>
      <c r="D95" s="73" t="s">
        <v>7061</v>
      </c>
      <c r="E95" s="130" t="s">
        <v>7947</v>
      </c>
      <c r="F95" s="73" t="s">
        <v>761</v>
      </c>
      <c r="G95" s="169" t="s">
        <v>143</v>
      </c>
      <c r="H95" s="287"/>
      <c r="I95" s="73"/>
      <c r="J95" s="812"/>
      <c r="K95" s="817"/>
      <c r="L95" s="817"/>
      <c r="M95" s="817"/>
      <c r="N95" s="817"/>
      <c r="O95" s="817"/>
      <c r="P95" s="222"/>
    </row>
    <row r="96" ht="15.75" customHeight="1">
      <c r="A96" s="73" t="s">
        <v>7852</v>
      </c>
      <c r="B96" s="351">
        <v>94.0</v>
      </c>
      <c r="C96" s="130">
        <v>44245.0</v>
      </c>
      <c r="D96" s="73" t="s">
        <v>7962</v>
      </c>
      <c r="E96" s="130" t="s">
        <v>7689</v>
      </c>
      <c r="F96" s="73" t="s">
        <v>2751</v>
      </c>
      <c r="G96" s="169"/>
      <c r="H96" s="287"/>
      <c r="I96" s="73"/>
      <c r="J96" s="812"/>
      <c r="K96" s="817"/>
      <c r="L96" s="817"/>
      <c r="M96" s="817"/>
      <c r="N96" s="817"/>
      <c r="O96" s="817"/>
      <c r="P96" s="222"/>
    </row>
    <row r="97" ht="16.5" customHeight="1">
      <c r="A97" s="73" t="s">
        <v>7852</v>
      </c>
      <c r="B97" s="351">
        <v>95.0</v>
      </c>
      <c r="C97" s="130">
        <v>44245.0</v>
      </c>
      <c r="D97" s="73" t="s">
        <v>7979</v>
      </c>
      <c r="E97" s="130" t="s">
        <v>7749</v>
      </c>
      <c r="F97" s="73" t="s">
        <v>2751</v>
      </c>
      <c r="G97" s="169"/>
      <c r="H97" s="287"/>
      <c r="I97" s="73"/>
      <c r="J97" s="812"/>
      <c r="K97" s="817"/>
      <c r="L97" s="817"/>
      <c r="M97" s="817"/>
      <c r="N97" s="817"/>
      <c r="O97" s="817"/>
      <c r="P97" s="222"/>
    </row>
    <row r="98" ht="15.75" customHeight="1">
      <c r="A98" s="73" t="s">
        <v>7852</v>
      </c>
      <c r="B98" s="351">
        <v>96.0</v>
      </c>
      <c r="C98" s="130">
        <v>44245.0</v>
      </c>
      <c r="D98" s="73" t="s">
        <v>6145</v>
      </c>
      <c r="E98" s="130" t="s">
        <v>6146</v>
      </c>
      <c r="F98" s="73" t="s">
        <v>2923</v>
      </c>
      <c r="G98" s="169"/>
      <c r="H98" s="287"/>
      <c r="I98" s="73"/>
      <c r="J98" s="812"/>
      <c r="K98" s="817"/>
      <c r="L98" s="817"/>
      <c r="M98" s="817"/>
      <c r="N98" s="817"/>
      <c r="O98" s="817"/>
      <c r="P98" s="222"/>
    </row>
    <row r="99" ht="15.75" customHeight="1">
      <c r="A99" s="73" t="s">
        <v>7852</v>
      </c>
      <c r="B99" s="349">
        <v>97.0</v>
      </c>
      <c r="C99" s="130">
        <v>44245.0</v>
      </c>
      <c r="D99" s="73" t="s">
        <v>2611</v>
      </c>
      <c r="E99" s="130" t="s">
        <v>2612</v>
      </c>
      <c r="F99" s="73" t="s">
        <v>6388</v>
      </c>
      <c r="G99" s="169"/>
      <c r="H99" s="287"/>
      <c r="I99" s="73"/>
      <c r="J99" s="812"/>
      <c r="K99" s="816"/>
      <c r="L99" s="817"/>
      <c r="M99" s="817"/>
      <c r="N99" s="817"/>
      <c r="O99" s="817"/>
      <c r="P99" s="222"/>
    </row>
    <row r="100" ht="15.75" customHeight="1">
      <c r="A100" s="73" t="s">
        <v>7852</v>
      </c>
      <c r="B100" s="351">
        <v>98.0</v>
      </c>
      <c r="C100" s="130">
        <v>44245.0</v>
      </c>
      <c r="D100" s="73" t="s">
        <v>3196</v>
      </c>
      <c r="E100" s="130" t="s">
        <v>2698</v>
      </c>
      <c r="F100" s="73" t="s">
        <v>6388</v>
      </c>
      <c r="G100" s="169"/>
      <c r="H100" s="287"/>
      <c r="I100" s="73"/>
      <c r="J100" s="812"/>
      <c r="K100" s="816"/>
      <c r="L100" s="817"/>
      <c r="M100" s="817"/>
      <c r="N100" s="817"/>
      <c r="O100" s="817"/>
      <c r="P100" s="222"/>
    </row>
    <row r="101" ht="15.75" customHeight="1">
      <c r="A101" s="289" t="s">
        <v>7852</v>
      </c>
      <c r="B101" s="351">
        <v>99.0</v>
      </c>
      <c r="C101" s="130">
        <v>44245.0</v>
      </c>
      <c r="D101" s="73" t="s">
        <v>5502</v>
      </c>
      <c r="E101" s="130" t="s">
        <v>7936</v>
      </c>
      <c r="F101" s="73" t="s">
        <v>6388</v>
      </c>
      <c r="G101" s="169"/>
      <c r="H101" s="287"/>
      <c r="I101" s="73"/>
      <c r="J101" s="812"/>
      <c r="K101" s="816"/>
      <c r="L101" s="817"/>
      <c r="M101" s="817"/>
      <c r="N101" s="817"/>
      <c r="O101" s="817"/>
      <c r="P101" s="222"/>
    </row>
    <row r="102" ht="15.75" customHeight="1">
      <c r="A102" s="289" t="s">
        <v>7852</v>
      </c>
      <c r="B102" s="351">
        <v>100.0</v>
      </c>
      <c r="C102" s="130">
        <v>44245.0</v>
      </c>
      <c r="D102" s="73" t="s">
        <v>3105</v>
      </c>
      <c r="E102" s="130" t="s">
        <v>7980</v>
      </c>
      <c r="F102" s="73" t="s">
        <v>6388</v>
      </c>
      <c r="G102" s="169"/>
      <c r="H102" s="287"/>
      <c r="I102" s="73"/>
      <c r="J102" s="812"/>
      <c r="K102" s="817"/>
      <c r="L102" s="817"/>
      <c r="M102" s="817"/>
      <c r="N102" s="817"/>
      <c r="O102" s="817"/>
      <c r="P102" s="222"/>
    </row>
    <row r="103" ht="15.75" customHeight="1">
      <c r="A103" s="289" t="s">
        <v>7852</v>
      </c>
      <c r="B103" s="349">
        <v>101.0</v>
      </c>
      <c r="C103" s="130">
        <v>44245.0</v>
      </c>
      <c r="D103" s="73" t="s">
        <v>7998</v>
      </c>
      <c r="E103" s="130" t="s">
        <v>7210</v>
      </c>
      <c r="F103" s="73" t="s">
        <v>131</v>
      </c>
      <c r="G103" s="169"/>
      <c r="H103" s="287"/>
      <c r="I103" s="73"/>
      <c r="J103" s="812"/>
      <c r="K103" s="820" t="s">
        <v>7999</v>
      </c>
      <c r="L103" s="817"/>
      <c r="M103" s="817"/>
      <c r="N103" s="817"/>
      <c r="O103" s="817"/>
      <c r="P103" s="222"/>
    </row>
    <row r="104" ht="16.5" customHeight="1">
      <c r="A104" s="289" t="s">
        <v>7852</v>
      </c>
      <c r="B104" s="351">
        <v>102.0</v>
      </c>
      <c r="C104" s="130">
        <v>44245.0</v>
      </c>
      <c r="D104" s="73" t="s">
        <v>6796</v>
      </c>
      <c r="E104" s="130" t="s">
        <v>7590</v>
      </c>
      <c r="F104" s="73" t="s">
        <v>1593</v>
      </c>
      <c r="G104" s="169"/>
      <c r="H104" s="287"/>
      <c r="I104" s="73"/>
      <c r="J104" s="812"/>
      <c r="K104" s="820"/>
      <c r="L104" s="817"/>
      <c r="M104" s="817"/>
      <c r="N104" s="817"/>
      <c r="O104" s="817"/>
      <c r="P104" s="222"/>
    </row>
    <row r="105" ht="15.75" customHeight="1">
      <c r="A105" s="289"/>
      <c r="B105" s="379">
        <v>103.0</v>
      </c>
      <c r="C105" s="130">
        <v>44245.0</v>
      </c>
      <c r="D105" s="73" t="s">
        <v>1937</v>
      </c>
      <c r="E105" s="130" t="s">
        <v>7943</v>
      </c>
      <c r="F105" s="73" t="s">
        <v>1593</v>
      </c>
      <c r="G105" s="169"/>
      <c r="H105" s="287"/>
      <c r="I105" s="73"/>
      <c r="J105" s="812"/>
      <c r="K105" s="817"/>
      <c r="L105" s="817"/>
      <c r="M105" s="817"/>
      <c r="N105" s="817"/>
      <c r="O105" s="817"/>
      <c r="P105" s="222"/>
    </row>
    <row r="106" ht="15.75" customHeight="1">
      <c r="A106" s="289"/>
      <c r="B106" s="379">
        <v>104.0</v>
      </c>
      <c r="C106" s="130">
        <v>44245.0</v>
      </c>
      <c r="D106" s="73" t="s">
        <v>7158</v>
      </c>
      <c r="E106" s="130" t="s">
        <v>7950</v>
      </c>
      <c r="F106" s="21" t="s">
        <v>1593</v>
      </c>
      <c r="G106" s="169"/>
      <c r="H106" s="287"/>
      <c r="I106" s="73"/>
      <c r="J106" s="812"/>
      <c r="K106" s="817"/>
      <c r="L106" s="817"/>
      <c r="M106" s="817"/>
      <c r="N106" s="817"/>
      <c r="O106" s="817"/>
      <c r="P106" s="222"/>
    </row>
    <row r="107" ht="15.75" customHeight="1">
      <c r="A107" s="289"/>
      <c r="B107" s="349">
        <v>105.0</v>
      </c>
      <c r="C107" s="130"/>
      <c r="D107" s="73"/>
      <c r="E107" s="130"/>
      <c r="F107" s="73"/>
      <c r="G107" s="169"/>
      <c r="H107" s="287"/>
      <c r="I107" s="73"/>
      <c r="J107" s="812"/>
      <c r="K107" s="817"/>
      <c r="L107" s="817"/>
      <c r="M107" s="817"/>
      <c r="N107" s="817"/>
      <c r="O107" s="817"/>
      <c r="P107" s="222"/>
    </row>
    <row r="108" ht="15.75" customHeight="1">
      <c r="A108" s="289" t="s">
        <v>7852</v>
      </c>
      <c r="B108" s="351">
        <v>106.0</v>
      </c>
      <c r="C108" s="130">
        <v>44257.0</v>
      </c>
      <c r="D108" s="73" t="s">
        <v>8007</v>
      </c>
      <c r="E108" s="130" t="s">
        <v>8008</v>
      </c>
      <c r="F108" s="73" t="s">
        <v>761</v>
      </c>
      <c r="G108" s="169" t="s">
        <v>7214</v>
      </c>
      <c r="H108" s="287"/>
      <c r="I108" s="73"/>
      <c r="J108" s="812"/>
      <c r="K108" s="817"/>
      <c r="L108" s="817"/>
      <c r="M108" s="817"/>
      <c r="N108" s="817"/>
      <c r="O108" s="817"/>
      <c r="P108" s="222"/>
    </row>
    <row r="109" ht="15.75" customHeight="1">
      <c r="A109" s="289" t="s">
        <v>7852</v>
      </c>
      <c r="B109" s="351">
        <v>107.0</v>
      </c>
      <c r="C109" s="130">
        <v>44257.0</v>
      </c>
      <c r="D109" s="73" t="s">
        <v>8013</v>
      </c>
      <c r="E109" s="130" t="s">
        <v>8014</v>
      </c>
      <c r="F109" s="73" t="s">
        <v>761</v>
      </c>
      <c r="G109" s="169" t="s">
        <v>7972</v>
      </c>
      <c r="H109" s="287"/>
      <c r="I109" s="73"/>
      <c r="J109" s="812"/>
      <c r="K109" s="817"/>
      <c r="L109" s="817"/>
      <c r="M109" s="817"/>
      <c r="N109" s="817"/>
      <c r="O109" s="817"/>
      <c r="P109" s="222"/>
    </row>
    <row r="110" ht="15.75" customHeight="1">
      <c r="A110" s="289" t="s">
        <v>7852</v>
      </c>
      <c r="B110" s="351">
        <v>108.0</v>
      </c>
      <c r="C110" s="130">
        <v>44257.0</v>
      </c>
      <c r="D110" s="73" t="s">
        <v>8011</v>
      </c>
      <c r="E110" s="130" t="s">
        <v>8012</v>
      </c>
      <c r="F110" s="73" t="s">
        <v>761</v>
      </c>
      <c r="G110" s="169" t="s">
        <v>7214</v>
      </c>
      <c r="H110" s="287"/>
      <c r="I110" s="73"/>
      <c r="J110" s="812"/>
      <c r="K110" s="817"/>
      <c r="L110" s="817"/>
      <c r="M110" s="817"/>
      <c r="N110" s="817"/>
      <c r="O110" s="817"/>
      <c r="P110" s="222"/>
    </row>
    <row r="111" ht="15.75" customHeight="1">
      <c r="A111" s="289" t="s">
        <v>7852</v>
      </c>
      <c r="B111" s="349">
        <v>109.0</v>
      </c>
      <c r="C111" s="130">
        <v>44256.0</v>
      </c>
      <c r="D111" s="73" t="s">
        <v>5391</v>
      </c>
      <c r="E111" s="130" t="s">
        <v>8005</v>
      </c>
      <c r="F111" s="73" t="s">
        <v>6388</v>
      </c>
      <c r="G111" s="169"/>
      <c r="H111" s="287"/>
      <c r="I111" s="73"/>
      <c r="J111" s="812"/>
      <c r="K111" s="817"/>
      <c r="L111" s="817"/>
      <c r="M111" s="817"/>
      <c r="N111" s="817"/>
      <c r="O111" s="817"/>
      <c r="P111" s="222"/>
    </row>
    <row r="112" ht="15.75" customHeight="1">
      <c r="A112" s="289" t="s">
        <v>7852</v>
      </c>
      <c r="B112" s="351">
        <v>110.0</v>
      </c>
      <c r="C112" s="130">
        <v>44257.0</v>
      </c>
      <c r="D112" s="73" t="s">
        <v>2286</v>
      </c>
      <c r="E112" s="130" t="s">
        <v>8015</v>
      </c>
      <c r="F112" s="73" t="s">
        <v>6388</v>
      </c>
      <c r="G112" s="169"/>
      <c r="H112" s="287"/>
      <c r="I112" s="73"/>
      <c r="J112" s="812"/>
      <c r="K112" s="817"/>
      <c r="L112" s="817"/>
      <c r="M112" s="817"/>
      <c r="N112" s="817"/>
      <c r="O112" s="817"/>
      <c r="P112" s="222"/>
    </row>
    <row r="113" ht="15.75" customHeight="1">
      <c r="A113" s="289" t="s">
        <v>7852</v>
      </c>
      <c r="B113" s="351">
        <v>111.0</v>
      </c>
      <c r="C113" s="130">
        <v>44257.0</v>
      </c>
      <c r="D113" s="73" t="s">
        <v>8009</v>
      </c>
      <c r="E113" s="130" t="s">
        <v>8010</v>
      </c>
      <c r="F113" s="73" t="s">
        <v>6388</v>
      </c>
      <c r="G113" s="169"/>
      <c r="H113" s="287"/>
      <c r="I113" s="73"/>
      <c r="J113" s="812"/>
      <c r="K113" s="817"/>
      <c r="L113" s="817"/>
      <c r="M113" s="817"/>
      <c r="N113" s="817"/>
      <c r="O113" s="817"/>
      <c r="P113" s="222"/>
    </row>
    <row r="114" ht="15.75" customHeight="1">
      <c r="A114" s="289" t="s">
        <v>7852</v>
      </c>
      <c r="B114" s="351">
        <v>112.0</v>
      </c>
      <c r="C114" s="130">
        <v>44257.0</v>
      </c>
      <c r="D114" s="73" t="s">
        <v>8021</v>
      </c>
      <c r="E114" s="130" t="s">
        <v>7976</v>
      </c>
      <c r="F114" s="73" t="s">
        <v>2751</v>
      </c>
      <c r="G114" s="169"/>
      <c r="H114" s="287"/>
      <c r="I114" s="73"/>
      <c r="J114" s="812"/>
      <c r="K114" s="817"/>
      <c r="L114" s="817"/>
      <c r="M114" s="817"/>
      <c r="N114" s="817"/>
      <c r="O114" s="817"/>
      <c r="P114" s="222"/>
    </row>
    <row r="115" ht="15.75" customHeight="1">
      <c r="A115" s="289" t="s">
        <v>7852</v>
      </c>
      <c r="B115" s="349">
        <v>113.0</v>
      </c>
      <c r="C115" s="130">
        <v>44257.0</v>
      </c>
      <c r="D115" s="73" t="s">
        <v>8019</v>
      </c>
      <c r="E115" s="130" t="s">
        <v>8020</v>
      </c>
      <c r="F115" s="73" t="s">
        <v>2751</v>
      </c>
      <c r="G115" s="169"/>
      <c r="H115" s="287"/>
      <c r="I115" s="73"/>
      <c r="J115" s="812"/>
      <c r="K115" s="817"/>
      <c r="L115" s="817"/>
      <c r="M115" s="817"/>
      <c r="N115" s="817"/>
      <c r="O115" s="817"/>
      <c r="P115" s="222"/>
    </row>
    <row r="116" ht="15.75" customHeight="1">
      <c r="A116" s="289" t="s">
        <v>7852</v>
      </c>
      <c r="B116" s="351">
        <v>114.0</v>
      </c>
      <c r="C116" s="130">
        <v>44257.0</v>
      </c>
      <c r="D116" s="73" t="s">
        <v>8027</v>
      </c>
      <c r="E116" s="130" t="s">
        <v>8028</v>
      </c>
      <c r="F116" s="73" t="s">
        <v>2751</v>
      </c>
      <c r="G116" s="169"/>
      <c r="H116" s="287"/>
      <c r="I116" s="73"/>
      <c r="J116" s="812"/>
      <c r="K116" s="820" t="s">
        <v>573</v>
      </c>
      <c r="L116" s="817"/>
      <c r="M116" s="817"/>
      <c r="N116" s="817"/>
      <c r="O116" s="817"/>
      <c r="P116" s="222"/>
    </row>
    <row r="117" ht="15.75" customHeight="1">
      <c r="A117" s="289" t="s">
        <v>7852</v>
      </c>
      <c r="B117" s="351">
        <v>115.0</v>
      </c>
      <c r="C117" s="130">
        <v>44257.0</v>
      </c>
      <c r="D117" s="73" t="s">
        <v>8006</v>
      </c>
      <c r="E117" s="130" t="s">
        <v>7893</v>
      </c>
      <c r="F117" s="73" t="s">
        <v>2751</v>
      </c>
      <c r="G117" s="169"/>
      <c r="H117" s="287"/>
      <c r="I117" s="73"/>
      <c r="J117" s="812"/>
      <c r="K117" s="817"/>
      <c r="L117" s="817"/>
      <c r="M117" s="817"/>
      <c r="N117" s="817"/>
      <c r="O117" s="817"/>
      <c r="P117" s="222"/>
    </row>
    <row r="118" ht="15.75" customHeight="1">
      <c r="A118" s="289" t="s">
        <v>7852</v>
      </c>
      <c r="B118" s="351">
        <v>116.0</v>
      </c>
      <c r="C118" s="130">
        <v>44257.0</v>
      </c>
      <c r="D118" s="141" t="s">
        <v>6010</v>
      </c>
      <c r="E118" s="130" t="s">
        <v>8030</v>
      </c>
      <c r="F118" s="73" t="s">
        <v>7876</v>
      </c>
      <c r="G118" s="152" t="s">
        <v>8031</v>
      </c>
      <c r="H118" s="287"/>
      <c r="I118" s="73"/>
      <c r="J118" s="812"/>
      <c r="K118" s="817"/>
      <c r="L118" s="817"/>
      <c r="M118" s="817"/>
      <c r="N118" s="817"/>
      <c r="O118" s="817"/>
      <c r="P118" s="222"/>
    </row>
    <row r="119" ht="15.75" customHeight="1">
      <c r="A119" s="289" t="s">
        <v>7852</v>
      </c>
      <c r="B119" s="349">
        <v>117.0</v>
      </c>
      <c r="C119" s="130">
        <v>44257.0</v>
      </c>
      <c r="D119" s="289" t="s">
        <v>8026</v>
      </c>
      <c r="E119" s="290"/>
      <c r="F119" s="289" t="s">
        <v>8025</v>
      </c>
      <c r="G119" s="291"/>
      <c r="H119" s="292"/>
      <c r="I119" s="73"/>
      <c r="J119" s="812"/>
      <c r="K119" s="817"/>
      <c r="L119" s="817"/>
      <c r="M119" s="817"/>
      <c r="N119" s="817"/>
      <c r="O119" s="817"/>
      <c r="P119" s="222"/>
    </row>
    <row r="120" ht="15.75" customHeight="1">
      <c r="A120" s="289" t="s">
        <v>7852</v>
      </c>
      <c r="B120" s="351">
        <v>118.0</v>
      </c>
      <c r="C120" s="130">
        <v>44257.0</v>
      </c>
      <c r="D120" s="73" t="s">
        <v>1611</v>
      </c>
      <c r="E120" s="130" t="s">
        <v>8023</v>
      </c>
      <c r="F120" s="73" t="s">
        <v>8024</v>
      </c>
      <c r="G120" s="169"/>
      <c r="H120" s="287"/>
      <c r="I120" s="73"/>
      <c r="J120" s="812"/>
      <c r="K120" s="817"/>
      <c r="L120" s="817"/>
      <c r="M120" s="817"/>
      <c r="N120" s="817"/>
      <c r="O120" s="817"/>
      <c r="P120" s="222"/>
    </row>
    <row r="121" ht="15.75" customHeight="1">
      <c r="A121" s="289" t="s">
        <v>7852</v>
      </c>
      <c r="B121" s="351">
        <v>119.0</v>
      </c>
      <c r="C121" s="130">
        <v>44258.0</v>
      </c>
      <c r="D121" s="73" t="s">
        <v>8041</v>
      </c>
      <c r="E121" s="130" t="s">
        <v>8042</v>
      </c>
      <c r="F121" s="73" t="s">
        <v>761</v>
      </c>
      <c r="G121" s="169" t="s">
        <v>6718</v>
      </c>
      <c r="H121" s="287"/>
      <c r="I121" s="73"/>
      <c r="J121" s="812"/>
      <c r="K121" s="817"/>
      <c r="L121" s="817"/>
      <c r="M121" s="817"/>
      <c r="N121" s="817"/>
      <c r="O121" s="817"/>
      <c r="P121" s="222"/>
    </row>
    <row r="122" ht="15.75" customHeight="1">
      <c r="A122" s="289" t="s">
        <v>7852</v>
      </c>
      <c r="B122" s="351">
        <v>120.0</v>
      </c>
      <c r="C122" s="130">
        <v>44258.0</v>
      </c>
      <c r="D122" s="73" t="s">
        <v>8035</v>
      </c>
      <c r="E122" s="130" t="s">
        <v>8036</v>
      </c>
      <c r="F122" s="73" t="s">
        <v>761</v>
      </c>
      <c r="G122" s="169" t="s">
        <v>8037</v>
      </c>
      <c r="H122" s="287"/>
      <c r="I122" s="73"/>
      <c r="J122" s="812"/>
      <c r="K122" s="817"/>
      <c r="L122" s="817"/>
      <c r="M122" s="817"/>
      <c r="N122" s="817"/>
      <c r="O122" s="817"/>
      <c r="P122" s="222"/>
    </row>
    <row r="123" ht="15.75" customHeight="1">
      <c r="A123" s="289" t="s">
        <v>5742</v>
      </c>
      <c r="B123" s="349">
        <v>121.0</v>
      </c>
      <c r="C123" s="130">
        <v>44258.0</v>
      </c>
      <c r="D123" s="73" t="s">
        <v>8032</v>
      </c>
      <c r="E123" s="130" t="s">
        <v>8033</v>
      </c>
      <c r="F123" s="73" t="s">
        <v>761</v>
      </c>
      <c r="G123" s="169" t="s">
        <v>8034</v>
      </c>
      <c r="H123" s="287"/>
      <c r="I123" s="73"/>
      <c r="J123" s="812"/>
      <c r="K123" s="817"/>
      <c r="L123" s="817"/>
      <c r="M123" s="817"/>
      <c r="N123" s="817"/>
      <c r="O123" s="817"/>
      <c r="P123" s="222"/>
    </row>
    <row r="124" ht="15.75" customHeight="1">
      <c r="A124" s="289" t="s">
        <v>7852</v>
      </c>
      <c r="B124" s="351">
        <v>122.0</v>
      </c>
      <c r="C124" s="130">
        <v>44257.0</v>
      </c>
      <c r="D124" s="73" t="s">
        <v>8016</v>
      </c>
      <c r="E124" s="130" t="s">
        <v>8017</v>
      </c>
      <c r="F124" s="73" t="s">
        <v>2751</v>
      </c>
      <c r="G124" s="169"/>
      <c r="H124" s="287"/>
      <c r="I124" s="73"/>
      <c r="J124" s="812"/>
      <c r="K124" s="817"/>
      <c r="L124" s="817"/>
      <c r="M124" s="817"/>
      <c r="N124" s="817"/>
      <c r="O124" s="817"/>
      <c r="P124" s="222"/>
    </row>
    <row r="125" ht="15.75" customHeight="1">
      <c r="A125" s="289" t="s">
        <v>7852</v>
      </c>
      <c r="B125" s="351">
        <v>123.0</v>
      </c>
      <c r="C125" s="130">
        <v>44258.0</v>
      </c>
      <c r="D125" s="73" t="s">
        <v>8051</v>
      </c>
      <c r="E125" s="130" t="s">
        <v>2612</v>
      </c>
      <c r="F125" s="73" t="s">
        <v>131</v>
      </c>
      <c r="G125" s="169"/>
      <c r="H125" s="287"/>
      <c r="I125" s="73"/>
      <c r="J125" s="812"/>
      <c r="K125" s="817"/>
      <c r="L125" s="817"/>
      <c r="M125" s="817"/>
      <c r="N125" s="817"/>
      <c r="O125" s="817"/>
      <c r="P125" s="222"/>
    </row>
    <row r="126" ht="15.75" customHeight="1">
      <c r="A126" s="289" t="s">
        <v>7852</v>
      </c>
      <c r="B126" s="351">
        <v>124.0</v>
      </c>
      <c r="C126" s="130">
        <v>44258.0</v>
      </c>
      <c r="D126" s="73" t="s">
        <v>5577</v>
      </c>
      <c r="E126" s="130" t="s">
        <v>8046</v>
      </c>
      <c r="F126" s="73" t="s">
        <v>2923</v>
      </c>
      <c r="G126" s="169"/>
      <c r="H126" s="287"/>
      <c r="I126" s="73"/>
      <c r="J126" s="812"/>
      <c r="K126" s="817"/>
      <c r="L126" s="817"/>
      <c r="M126" s="817"/>
      <c r="N126" s="817"/>
      <c r="O126" s="817"/>
      <c r="P126" s="222"/>
    </row>
    <row r="127" ht="15.75" customHeight="1">
      <c r="A127" s="289" t="s">
        <v>7852</v>
      </c>
      <c r="B127" s="349">
        <v>125.0</v>
      </c>
      <c r="C127" s="130">
        <v>44258.0</v>
      </c>
      <c r="D127" s="73" t="s">
        <v>6821</v>
      </c>
      <c r="E127" s="130" t="s">
        <v>8038</v>
      </c>
      <c r="F127" s="73" t="s">
        <v>6388</v>
      </c>
      <c r="G127" s="169"/>
      <c r="H127" s="287"/>
      <c r="I127" s="73"/>
      <c r="J127" s="812"/>
      <c r="K127" s="817"/>
      <c r="L127" s="817"/>
      <c r="M127" s="817"/>
      <c r="N127" s="817"/>
      <c r="O127" s="817"/>
      <c r="P127" s="222"/>
    </row>
    <row r="128" ht="15.75" customHeight="1">
      <c r="A128" s="289"/>
      <c r="B128" s="824">
        <v>126.0</v>
      </c>
      <c r="C128" s="130">
        <v>44258.0</v>
      </c>
      <c r="D128" s="146" t="s">
        <v>673</v>
      </c>
      <c r="E128" s="130" t="s">
        <v>8039</v>
      </c>
      <c r="F128" s="73" t="s">
        <v>2253</v>
      </c>
      <c r="G128" s="169" t="s">
        <v>8603</v>
      </c>
      <c r="H128" s="287"/>
      <c r="I128" s="73"/>
      <c r="J128" s="812"/>
      <c r="K128" s="817"/>
      <c r="L128" s="817"/>
      <c r="M128" s="817"/>
      <c r="N128" s="817"/>
      <c r="O128" s="817"/>
      <c r="P128" s="222"/>
    </row>
    <row r="129" ht="15.75" customHeight="1">
      <c r="A129" s="289"/>
      <c r="B129" s="824">
        <v>127.0</v>
      </c>
      <c r="C129" s="130">
        <v>44258.0</v>
      </c>
      <c r="D129" s="146" t="s">
        <v>2678</v>
      </c>
      <c r="E129" s="130" t="s">
        <v>8045</v>
      </c>
      <c r="F129" s="73" t="s">
        <v>2253</v>
      </c>
      <c r="G129" s="169" t="s">
        <v>1083</v>
      </c>
      <c r="H129" s="287"/>
      <c r="I129" s="73"/>
      <c r="J129" s="812"/>
      <c r="K129" s="817"/>
      <c r="L129" s="817"/>
      <c r="M129" s="817"/>
      <c r="N129" s="817"/>
      <c r="O129" s="817"/>
      <c r="P129" s="222"/>
    </row>
    <row r="130" ht="15.75" customHeight="1">
      <c r="A130" s="289"/>
      <c r="B130" s="824">
        <v>128.0</v>
      </c>
      <c r="C130" s="130">
        <v>44258.0</v>
      </c>
      <c r="D130" s="146" t="s">
        <v>3006</v>
      </c>
      <c r="E130" s="130" t="s">
        <v>8043</v>
      </c>
      <c r="F130" s="73" t="s">
        <v>2253</v>
      </c>
      <c r="G130" s="169" t="s">
        <v>8044</v>
      </c>
      <c r="H130" s="287"/>
      <c r="I130" s="73"/>
      <c r="J130" s="812"/>
      <c r="K130" s="817"/>
      <c r="L130" s="817"/>
      <c r="M130" s="817"/>
      <c r="N130" s="817"/>
      <c r="O130" s="817"/>
      <c r="P130" s="222"/>
    </row>
    <row r="131" ht="15.75" customHeight="1">
      <c r="A131" s="289"/>
      <c r="B131" s="825">
        <v>129.0</v>
      </c>
      <c r="C131" s="130">
        <v>44258.0</v>
      </c>
      <c r="D131" s="146" t="s">
        <v>2786</v>
      </c>
      <c r="E131" s="130" t="s">
        <v>53</v>
      </c>
      <c r="F131" s="73" t="s">
        <v>2253</v>
      </c>
      <c r="G131" s="169" t="s">
        <v>8047</v>
      </c>
      <c r="H131" s="287"/>
      <c r="I131" s="73" t="s">
        <v>53</v>
      </c>
      <c r="J131" s="812"/>
      <c r="K131" s="817"/>
      <c r="L131" s="817"/>
      <c r="M131" s="817"/>
      <c r="N131" s="817"/>
      <c r="O131" s="817"/>
      <c r="P131" s="222"/>
    </row>
    <row r="132" ht="15.75" customHeight="1">
      <c r="A132" s="289" t="s">
        <v>7852</v>
      </c>
      <c r="B132" s="351">
        <v>130.0</v>
      </c>
      <c r="C132" s="130">
        <v>44258.0</v>
      </c>
      <c r="D132" s="73" t="s">
        <v>8048</v>
      </c>
      <c r="E132" s="130" t="s">
        <v>8049</v>
      </c>
      <c r="F132" s="73" t="s">
        <v>2751</v>
      </c>
      <c r="G132" s="169"/>
      <c r="H132" s="287"/>
      <c r="I132" s="73"/>
      <c r="J132" s="812"/>
      <c r="K132" s="817"/>
      <c r="L132" s="817"/>
      <c r="M132" s="817"/>
      <c r="N132" s="817"/>
      <c r="O132" s="817"/>
      <c r="P132" s="222"/>
    </row>
    <row r="133" ht="15.75" customHeight="1">
      <c r="A133" s="289" t="s">
        <v>7852</v>
      </c>
      <c r="B133" s="351">
        <v>131.0</v>
      </c>
      <c r="C133" s="130">
        <v>44258.0</v>
      </c>
      <c r="D133" s="73" t="s">
        <v>7953</v>
      </c>
      <c r="E133" s="130" t="s">
        <v>7954</v>
      </c>
      <c r="F133" s="73" t="s">
        <v>2751</v>
      </c>
      <c r="G133" s="169"/>
      <c r="H133" s="287"/>
      <c r="I133" s="73"/>
      <c r="J133" s="812"/>
      <c r="K133" s="817"/>
      <c r="L133" s="817"/>
      <c r="M133" s="817"/>
      <c r="N133" s="817"/>
      <c r="O133" s="817"/>
      <c r="P133" s="222"/>
    </row>
    <row r="134" ht="15.75" customHeight="1">
      <c r="A134" s="289"/>
      <c r="B134" s="345">
        <v>132.0</v>
      </c>
      <c r="C134" s="178">
        <v>44259.0</v>
      </c>
      <c r="D134" s="146" t="s">
        <v>2512</v>
      </c>
      <c r="E134" s="178" t="s">
        <v>8060</v>
      </c>
      <c r="F134" s="146" t="s">
        <v>6388</v>
      </c>
      <c r="G134" s="259" t="s">
        <v>8061</v>
      </c>
      <c r="H134" s="287"/>
      <c r="I134" s="73"/>
      <c r="J134" s="812"/>
      <c r="K134" s="817"/>
      <c r="L134" s="817"/>
      <c r="M134" s="817"/>
      <c r="N134" s="817"/>
      <c r="O134" s="817"/>
      <c r="P134" s="222"/>
    </row>
    <row r="135" ht="15.75" customHeight="1">
      <c r="A135" s="289" t="s">
        <v>7852</v>
      </c>
      <c r="B135" s="349">
        <v>133.0</v>
      </c>
      <c r="C135" s="130">
        <v>44259.0</v>
      </c>
      <c r="D135" s="73" t="s">
        <v>3664</v>
      </c>
      <c r="E135" s="130" t="s">
        <v>8063</v>
      </c>
      <c r="F135" s="73" t="s">
        <v>6388</v>
      </c>
      <c r="G135" s="169"/>
      <c r="H135" s="287"/>
      <c r="I135" s="73"/>
      <c r="J135" s="812"/>
      <c r="K135" s="817"/>
      <c r="L135" s="817"/>
      <c r="M135" s="817"/>
      <c r="N135" s="817"/>
      <c r="O135" s="817"/>
      <c r="P135" s="222"/>
    </row>
    <row r="136" ht="15.75" customHeight="1">
      <c r="A136" s="289" t="s">
        <v>7852</v>
      </c>
      <c r="B136" s="351">
        <v>134.0</v>
      </c>
      <c r="C136" s="130">
        <v>44259.0</v>
      </c>
      <c r="D136" s="73" t="s">
        <v>5399</v>
      </c>
      <c r="E136" s="130" t="s">
        <v>8062</v>
      </c>
      <c r="F136" s="73" t="s">
        <v>6388</v>
      </c>
      <c r="G136" s="169"/>
      <c r="H136" s="287"/>
      <c r="I136" s="73"/>
      <c r="J136" s="812"/>
      <c r="K136" s="817"/>
      <c r="L136" s="817"/>
      <c r="M136" s="817"/>
      <c r="N136" s="817"/>
      <c r="O136" s="817"/>
      <c r="P136" s="222"/>
    </row>
    <row r="137" ht="15.75" customHeight="1">
      <c r="A137" s="289" t="s">
        <v>7852</v>
      </c>
      <c r="B137" s="351">
        <v>135.0</v>
      </c>
      <c r="C137" s="130">
        <v>44259.0</v>
      </c>
      <c r="D137" s="73" t="s">
        <v>6412</v>
      </c>
      <c r="E137" s="130" t="s">
        <v>6413</v>
      </c>
      <c r="F137" s="73" t="s">
        <v>2923</v>
      </c>
      <c r="G137" s="169"/>
      <c r="H137" s="287"/>
      <c r="I137" s="73"/>
      <c r="J137" s="812"/>
      <c r="K137" s="817"/>
      <c r="L137" s="817"/>
      <c r="M137" s="817"/>
      <c r="N137" s="817"/>
      <c r="O137" s="817"/>
      <c r="P137" s="222"/>
    </row>
    <row r="138" ht="15.75" customHeight="1">
      <c r="A138" s="289" t="s">
        <v>7852</v>
      </c>
      <c r="B138" s="351">
        <v>136.0</v>
      </c>
      <c r="C138" s="130">
        <v>44259.0</v>
      </c>
      <c r="D138" s="73" t="s">
        <v>8057</v>
      </c>
      <c r="E138" s="130" t="s">
        <v>2689</v>
      </c>
      <c r="F138" s="73" t="s">
        <v>2751</v>
      </c>
      <c r="G138" s="169"/>
      <c r="H138" s="287"/>
      <c r="I138" s="73"/>
      <c r="J138" s="812"/>
      <c r="K138" s="817"/>
      <c r="L138" s="817"/>
      <c r="M138" s="817"/>
      <c r="N138" s="817"/>
      <c r="O138" s="817"/>
      <c r="P138" s="222"/>
    </row>
    <row r="139" ht="15.75" customHeight="1">
      <c r="A139" s="289" t="s">
        <v>7852</v>
      </c>
      <c r="B139" s="349">
        <v>137.0</v>
      </c>
      <c r="C139" s="130">
        <v>44259.0</v>
      </c>
      <c r="D139" s="73" t="s">
        <v>8055</v>
      </c>
      <c r="E139" s="130" t="s">
        <v>3443</v>
      </c>
      <c r="F139" s="73" t="s">
        <v>2751</v>
      </c>
      <c r="G139" s="169"/>
      <c r="H139" s="287"/>
      <c r="I139" s="73"/>
      <c r="J139" s="812"/>
      <c r="K139" s="819" t="s">
        <v>7250</v>
      </c>
      <c r="L139" s="817"/>
      <c r="M139" s="817"/>
      <c r="N139" s="817"/>
      <c r="O139" s="817"/>
      <c r="P139" s="222"/>
    </row>
    <row r="140" ht="15.75" customHeight="1">
      <c r="A140" s="289"/>
      <c r="B140" s="424">
        <v>138.0</v>
      </c>
      <c r="C140" s="130">
        <v>44259.0</v>
      </c>
      <c r="D140" s="73" t="s">
        <v>3053</v>
      </c>
      <c r="E140" s="130" t="s">
        <v>8054</v>
      </c>
      <c r="F140" s="73" t="s">
        <v>1593</v>
      </c>
      <c r="G140" s="169"/>
      <c r="H140" s="287"/>
      <c r="I140" s="73"/>
      <c r="J140" s="812"/>
      <c r="K140" s="817"/>
      <c r="L140" s="817"/>
      <c r="M140" s="817"/>
      <c r="N140" s="817"/>
      <c r="O140" s="817"/>
      <c r="P140" s="222"/>
    </row>
    <row r="141" ht="15.75" customHeight="1">
      <c r="A141" s="289"/>
      <c r="B141" s="424">
        <v>139.0</v>
      </c>
      <c r="C141" s="130">
        <v>44259.0</v>
      </c>
      <c r="D141" s="73" t="s">
        <v>1862</v>
      </c>
      <c r="E141" s="130" t="s">
        <v>8059</v>
      </c>
      <c r="F141" s="73" t="s">
        <v>1593</v>
      </c>
      <c r="G141" s="169"/>
      <c r="H141" s="287"/>
      <c r="I141" s="73"/>
      <c r="J141" s="812"/>
      <c r="K141" s="817"/>
      <c r="L141" s="817"/>
      <c r="M141" s="817"/>
      <c r="N141" s="817"/>
      <c r="O141" s="817"/>
      <c r="P141" s="222"/>
    </row>
    <row r="142" ht="15.75" customHeight="1">
      <c r="A142" s="289"/>
      <c r="B142" s="424">
        <v>140.0</v>
      </c>
      <c r="C142" s="130">
        <v>44259.0</v>
      </c>
      <c r="D142" s="73" t="s">
        <v>2705</v>
      </c>
      <c r="E142" s="826" t="s">
        <v>8053</v>
      </c>
      <c r="F142" s="73" t="s">
        <v>1593</v>
      </c>
      <c r="G142" s="169"/>
      <c r="H142" s="287"/>
      <c r="I142" s="73"/>
      <c r="J142" s="812"/>
      <c r="K142" s="817"/>
      <c r="L142" s="817"/>
      <c r="M142" s="817"/>
      <c r="N142" s="817"/>
      <c r="O142" s="817"/>
      <c r="P142" s="222"/>
    </row>
    <row r="143" ht="15.75" customHeight="1">
      <c r="A143" s="289"/>
      <c r="B143" s="827">
        <v>141.0</v>
      </c>
      <c r="C143" s="130">
        <v>44259.0</v>
      </c>
      <c r="D143" s="73" t="s">
        <v>8052</v>
      </c>
      <c r="E143" s="130" t="s">
        <v>7650</v>
      </c>
      <c r="F143" s="73" t="s">
        <v>1593</v>
      </c>
      <c r="G143" s="169"/>
      <c r="H143" s="287"/>
      <c r="I143" s="73"/>
      <c r="J143" s="812"/>
      <c r="K143" s="816"/>
      <c r="L143" s="817"/>
      <c r="M143" s="817"/>
      <c r="N143" s="817"/>
      <c r="O143" s="817"/>
      <c r="P143" s="222"/>
    </row>
    <row r="144" ht="15.75" customHeight="1">
      <c r="A144" s="289" t="s">
        <v>7852</v>
      </c>
      <c r="B144" s="351">
        <v>142.0</v>
      </c>
      <c r="C144" s="130">
        <v>44270.0</v>
      </c>
      <c r="D144" s="141" t="s">
        <v>7874</v>
      </c>
      <c r="E144" s="130" t="s">
        <v>7875</v>
      </c>
      <c r="F144" s="73" t="s">
        <v>6257</v>
      </c>
      <c r="G144" s="169" t="s">
        <v>8067</v>
      </c>
      <c r="H144" s="287"/>
      <c r="I144" s="73"/>
      <c r="J144" s="812"/>
      <c r="K144" s="817"/>
      <c r="L144" s="817"/>
      <c r="M144" s="817"/>
      <c r="N144" s="817"/>
      <c r="O144" s="817"/>
      <c r="P144" s="222"/>
    </row>
    <row r="145" ht="15.75" customHeight="1">
      <c r="A145" s="289"/>
      <c r="B145" s="828">
        <v>143.0</v>
      </c>
      <c r="C145" s="130">
        <v>44270.0</v>
      </c>
      <c r="D145" s="73"/>
      <c r="E145" s="130"/>
      <c r="F145" s="73"/>
      <c r="G145" s="169"/>
      <c r="H145" s="287"/>
      <c r="I145" s="73"/>
      <c r="J145" s="812"/>
      <c r="K145" s="817"/>
      <c r="L145" s="817"/>
      <c r="M145" s="817"/>
      <c r="N145" s="817"/>
      <c r="O145" s="817"/>
      <c r="P145" s="222"/>
    </row>
    <row r="146" ht="15.75" customHeight="1">
      <c r="A146" s="289" t="s">
        <v>7852</v>
      </c>
      <c r="B146" s="351">
        <v>144.0</v>
      </c>
      <c r="C146" s="130">
        <v>44270.0</v>
      </c>
      <c r="D146" s="829" t="s">
        <v>8094</v>
      </c>
      <c r="E146" s="290"/>
      <c r="F146" s="289" t="s">
        <v>8095</v>
      </c>
      <c r="G146" s="291" t="s">
        <v>8096</v>
      </c>
      <c r="H146" s="292"/>
      <c r="I146" s="73"/>
      <c r="J146" s="812"/>
      <c r="K146" s="817"/>
      <c r="L146" s="817"/>
      <c r="M146" s="817"/>
      <c r="N146" s="817"/>
      <c r="O146" s="817"/>
      <c r="P146" s="222"/>
    </row>
    <row r="147" ht="15.75" customHeight="1">
      <c r="A147" s="289" t="s">
        <v>7852</v>
      </c>
      <c r="B147" s="349">
        <v>145.0</v>
      </c>
      <c r="C147" s="130">
        <v>44270.0</v>
      </c>
      <c r="D147" s="73" t="s">
        <v>2899</v>
      </c>
      <c r="E147" s="130" t="s">
        <v>2900</v>
      </c>
      <c r="F147" s="73" t="s">
        <v>761</v>
      </c>
      <c r="G147" s="169" t="s">
        <v>143</v>
      </c>
      <c r="H147" s="287"/>
      <c r="I147" s="73"/>
      <c r="J147" s="812"/>
      <c r="K147" s="817"/>
      <c r="L147" s="817"/>
      <c r="M147" s="817"/>
      <c r="N147" s="817"/>
      <c r="O147" s="817"/>
      <c r="P147" s="222"/>
    </row>
    <row r="148" ht="15.75" customHeight="1">
      <c r="A148" s="289" t="s">
        <v>7852</v>
      </c>
      <c r="B148" s="351">
        <v>146.0</v>
      </c>
      <c r="C148" s="130">
        <v>44270.0</v>
      </c>
      <c r="D148" s="73" t="s">
        <v>8072</v>
      </c>
      <c r="E148" s="130" t="s">
        <v>8073</v>
      </c>
      <c r="F148" s="73" t="s">
        <v>761</v>
      </c>
      <c r="G148" s="169" t="s">
        <v>8074</v>
      </c>
      <c r="H148" s="287"/>
      <c r="I148" s="73"/>
      <c r="J148" s="812"/>
      <c r="K148" s="817"/>
      <c r="L148" s="817"/>
      <c r="M148" s="817"/>
      <c r="N148" s="817"/>
      <c r="O148" s="817"/>
      <c r="P148" s="222"/>
    </row>
    <row r="149" ht="15.75" customHeight="1">
      <c r="A149" s="289" t="s">
        <v>7852</v>
      </c>
      <c r="B149" s="351">
        <v>147.0</v>
      </c>
      <c r="C149" s="130">
        <v>44270.0</v>
      </c>
      <c r="D149" s="73" t="s">
        <v>8085</v>
      </c>
      <c r="E149" s="130" t="s">
        <v>8086</v>
      </c>
      <c r="F149" s="73" t="s">
        <v>761</v>
      </c>
      <c r="G149" s="253" t="s">
        <v>8087</v>
      </c>
      <c r="H149" s="287"/>
      <c r="I149" s="73"/>
      <c r="J149" s="812"/>
      <c r="K149" s="816"/>
      <c r="L149" s="816"/>
      <c r="M149" s="816"/>
      <c r="N149" s="816"/>
      <c r="O149" s="817"/>
      <c r="P149" s="222"/>
    </row>
    <row r="150" ht="15.75" customHeight="1">
      <c r="A150" s="289" t="s">
        <v>7852</v>
      </c>
      <c r="B150" s="351">
        <v>148.0</v>
      </c>
      <c r="C150" s="130">
        <v>44270.0</v>
      </c>
      <c r="D150" s="73" t="s">
        <v>8079</v>
      </c>
      <c r="E150" s="130" t="s">
        <v>8080</v>
      </c>
      <c r="F150" s="73" t="s">
        <v>761</v>
      </c>
      <c r="G150" s="169" t="s">
        <v>4983</v>
      </c>
      <c r="H150" s="287"/>
      <c r="I150" s="73"/>
      <c r="J150" s="812"/>
      <c r="K150" s="817"/>
      <c r="L150" s="817"/>
      <c r="M150" s="817"/>
      <c r="N150" s="817"/>
      <c r="O150" s="817"/>
      <c r="P150" s="222"/>
    </row>
    <row r="151" ht="15.75" customHeight="1">
      <c r="A151" s="289" t="s">
        <v>7852</v>
      </c>
      <c r="B151" s="349">
        <v>149.0</v>
      </c>
      <c r="C151" s="130">
        <v>44270.0</v>
      </c>
      <c r="D151" s="73" t="s">
        <v>8083</v>
      </c>
      <c r="E151" s="130" t="s">
        <v>8084</v>
      </c>
      <c r="F151" s="73" t="s">
        <v>761</v>
      </c>
      <c r="G151" s="169" t="s">
        <v>4983</v>
      </c>
      <c r="H151" s="287"/>
      <c r="I151" s="73"/>
      <c r="J151" s="812"/>
      <c r="K151" s="817"/>
      <c r="L151" s="817"/>
      <c r="M151" s="817"/>
      <c r="N151" s="817"/>
      <c r="O151" s="817"/>
      <c r="P151" s="222"/>
    </row>
    <row r="152" ht="15.75" customHeight="1">
      <c r="A152" s="289" t="s">
        <v>7852</v>
      </c>
      <c r="B152" s="351">
        <v>150.0</v>
      </c>
      <c r="C152" s="130">
        <v>44270.0</v>
      </c>
      <c r="D152" s="73" t="s">
        <v>8069</v>
      </c>
      <c r="E152" s="130" t="s">
        <v>8070</v>
      </c>
      <c r="F152" s="73" t="s">
        <v>761</v>
      </c>
      <c r="G152" s="169" t="s">
        <v>8071</v>
      </c>
      <c r="H152" s="287"/>
      <c r="I152" s="73"/>
      <c r="J152" s="812"/>
      <c r="K152" s="816"/>
      <c r="L152" s="817"/>
      <c r="M152" s="817"/>
      <c r="N152" s="817"/>
      <c r="O152" s="817"/>
      <c r="P152" s="222"/>
    </row>
    <row r="153" ht="15.75" customHeight="1">
      <c r="A153" s="289" t="s">
        <v>7852</v>
      </c>
      <c r="B153" s="351">
        <v>151.0</v>
      </c>
      <c r="C153" s="130">
        <v>44270.0</v>
      </c>
      <c r="D153" s="73" t="s">
        <v>8075</v>
      </c>
      <c r="E153" s="130" t="s">
        <v>8076</v>
      </c>
      <c r="F153" s="73" t="s">
        <v>761</v>
      </c>
      <c r="G153" s="169" t="s">
        <v>8077</v>
      </c>
      <c r="H153" s="287"/>
      <c r="I153" s="73"/>
      <c r="J153" s="812"/>
      <c r="K153" s="817"/>
      <c r="L153" s="817"/>
      <c r="M153" s="817"/>
      <c r="N153" s="817"/>
      <c r="O153" s="817"/>
      <c r="P153" s="222"/>
    </row>
    <row r="154" ht="15.75" customHeight="1">
      <c r="A154" s="289" t="s">
        <v>7852</v>
      </c>
      <c r="B154" s="351">
        <v>152.0</v>
      </c>
      <c r="C154" s="130">
        <v>44270.0</v>
      </c>
      <c r="D154" s="73" t="s">
        <v>8088</v>
      </c>
      <c r="E154" s="130" t="s">
        <v>8089</v>
      </c>
      <c r="F154" s="73" t="s">
        <v>761</v>
      </c>
      <c r="G154" s="169" t="s">
        <v>8090</v>
      </c>
      <c r="H154" s="287"/>
      <c r="I154" s="73"/>
      <c r="J154" s="812"/>
      <c r="K154" s="817"/>
      <c r="L154" s="817"/>
      <c r="M154" s="817"/>
      <c r="N154" s="817"/>
      <c r="O154" s="817"/>
      <c r="P154" s="222"/>
    </row>
    <row r="155" ht="15.75" customHeight="1">
      <c r="A155" s="289" t="s">
        <v>7852</v>
      </c>
      <c r="B155" s="349">
        <v>153.0</v>
      </c>
      <c r="C155" s="130">
        <v>44270.0</v>
      </c>
      <c r="D155" s="73" t="s">
        <v>7904</v>
      </c>
      <c r="E155" s="130" t="s">
        <v>8081</v>
      </c>
      <c r="F155" s="73" t="s">
        <v>6388</v>
      </c>
      <c r="G155" s="169"/>
      <c r="H155" s="287"/>
      <c r="I155" s="73"/>
      <c r="J155" s="812"/>
      <c r="K155" s="817"/>
      <c r="L155" s="817"/>
      <c r="M155" s="817"/>
      <c r="N155" s="817"/>
      <c r="O155" s="817"/>
      <c r="P155" s="222"/>
    </row>
    <row r="156" ht="15.75" customHeight="1">
      <c r="A156" s="289" t="s">
        <v>7852</v>
      </c>
      <c r="B156" s="351">
        <v>154.0</v>
      </c>
      <c r="C156" s="130">
        <v>44270.0</v>
      </c>
      <c r="D156" s="73" t="s">
        <v>1369</v>
      </c>
      <c r="E156" s="130" t="s">
        <v>8097</v>
      </c>
      <c r="F156" s="73" t="s">
        <v>6388</v>
      </c>
      <c r="G156" s="169"/>
      <c r="H156" s="287"/>
      <c r="I156" s="73"/>
      <c r="J156" s="812"/>
      <c r="K156" s="817"/>
      <c r="L156" s="817"/>
      <c r="M156" s="817"/>
      <c r="N156" s="817"/>
      <c r="O156" s="817"/>
      <c r="P156" s="222"/>
    </row>
    <row r="157" ht="15.75" customHeight="1">
      <c r="A157" s="289" t="s">
        <v>7852</v>
      </c>
      <c r="B157" s="351">
        <v>155.0</v>
      </c>
      <c r="C157" s="130">
        <v>44270.0</v>
      </c>
      <c r="D157" s="73" t="s">
        <v>7152</v>
      </c>
      <c r="E157" s="130" t="s">
        <v>7443</v>
      </c>
      <c r="F157" s="73" t="s">
        <v>2923</v>
      </c>
      <c r="G157" s="169"/>
      <c r="H157" s="287"/>
      <c r="I157" s="73"/>
      <c r="J157" s="812"/>
      <c r="K157" s="817"/>
      <c r="L157" s="817"/>
      <c r="M157" s="817"/>
      <c r="N157" s="817"/>
      <c r="O157" s="817"/>
      <c r="P157" s="222"/>
    </row>
    <row r="158" ht="15.75" customHeight="1">
      <c r="A158" s="289"/>
      <c r="B158" s="828">
        <v>156.0</v>
      </c>
      <c r="C158" s="130">
        <v>44270.0</v>
      </c>
      <c r="D158" s="146" t="s">
        <v>2818</v>
      </c>
      <c r="E158" s="130" t="s">
        <v>6277</v>
      </c>
      <c r="F158" s="73" t="s">
        <v>2253</v>
      </c>
      <c r="G158" s="169" t="s">
        <v>8093</v>
      </c>
      <c r="H158" s="287"/>
      <c r="I158" s="73"/>
      <c r="J158" s="812"/>
      <c r="K158" s="817"/>
      <c r="L158" s="817"/>
      <c r="M158" s="817"/>
      <c r="N158" s="817"/>
      <c r="O158" s="817"/>
      <c r="P158" s="222"/>
    </row>
    <row r="159" ht="15.75" customHeight="1">
      <c r="A159" s="289"/>
      <c r="B159" s="830">
        <v>157.0</v>
      </c>
      <c r="C159" s="130">
        <v>44270.0</v>
      </c>
      <c r="D159" s="146" t="s">
        <v>8100</v>
      </c>
      <c r="E159" s="130" t="s">
        <v>8101</v>
      </c>
      <c r="F159" s="73" t="s">
        <v>2253</v>
      </c>
      <c r="G159" s="169" t="s">
        <v>3089</v>
      </c>
      <c r="H159" s="287"/>
      <c r="I159" s="73"/>
      <c r="J159" s="812"/>
      <c r="K159" s="817"/>
      <c r="L159" s="817"/>
      <c r="M159" s="817"/>
      <c r="N159" s="817"/>
      <c r="O159" s="817"/>
      <c r="P159" s="222"/>
    </row>
    <row r="160" ht="15.75" customHeight="1">
      <c r="A160" s="289"/>
      <c r="B160" s="828">
        <v>158.0</v>
      </c>
      <c r="C160" s="130">
        <v>44270.0</v>
      </c>
      <c r="D160" s="146" t="s">
        <v>3032</v>
      </c>
      <c r="E160" s="130" t="s">
        <v>8091</v>
      </c>
      <c r="F160" s="73" t="s">
        <v>2253</v>
      </c>
      <c r="G160" s="169" t="s">
        <v>3089</v>
      </c>
      <c r="H160" s="287"/>
      <c r="I160" s="73"/>
      <c r="J160" s="812"/>
      <c r="K160" s="817"/>
      <c r="L160" s="817"/>
      <c r="M160" s="817"/>
      <c r="N160" s="817"/>
      <c r="O160" s="817"/>
      <c r="P160" s="222"/>
    </row>
    <row r="161" ht="15.75" customHeight="1">
      <c r="A161" s="289"/>
      <c r="B161" s="828">
        <v>159.0</v>
      </c>
      <c r="C161" s="130">
        <v>44270.0</v>
      </c>
      <c r="D161" s="778" t="s">
        <v>5353</v>
      </c>
      <c r="E161" s="130" t="s">
        <v>8082</v>
      </c>
      <c r="F161" s="73" t="s">
        <v>2253</v>
      </c>
      <c r="G161" s="169" t="s">
        <v>1083</v>
      </c>
      <c r="H161" s="287"/>
      <c r="I161" s="73"/>
      <c r="J161" s="812"/>
      <c r="K161" s="817"/>
      <c r="L161" s="817"/>
      <c r="M161" s="817"/>
      <c r="N161" s="817"/>
      <c r="O161" s="817"/>
      <c r="P161" s="222"/>
    </row>
    <row r="162" ht="15.75" customHeight="1">
      <c r="A162" s="289" t="s">
        <v>7852</v>
      </c>
      <c r="B162" s="351">
        <v>160.0</v>
      </c>
      <c r="C162" s="130">
        <v>44270.0</v>
      </c>
      <c r="D162" s="73" t="s">
        <v>8098</v>
      </c>
      <c r="E162" s="130" t="s">
        <v>6249</v>
      </c>
      <c r="F162" s="73" t="s">
        <v>761</v>
      </c>
      <c r="G162" s="169" t="s">
        <v>8099</v>
      </c>
      <c r="H162" s="287"/>
      <c r="I162" s="73"/>
      <c r="J162" s="812"/>
      <c r="K162" s="817"/>
      <c r="L162" s="817"/>
      <c r="M162" s="817"/>
      <c r="N162" s="817"/>
      <c r="O162" s="817"/>
      <c r="P162" s="222"/>
    </row>
    <row r="163" ht="15.75" customHeight="1">
      <c r="A163" s="289" t="s">
        <v>7852</v>
      </c>
      <c r="B163" s="349">
        <v>161.0</v>
      </c>
      <c r="C163" s="130">
        <v>44270.0</v>
      </c>
      <c r="D163" s="73" t="s">
        <v>8064</v>
      </c>
      <c r="E163" s="130" t="s">
        <v>8065</v>
      </c>
      <c r="F163" s="73" t="s">
        <v>2751</v>
      </c>
      <c r="G163" s="169"/>
      <c r="H163" s="287"/>
      <c r="I163" s="73"/>
      <c r="J163" s="812"/>
      <c r="K163" s="817"/>
      <c r="L163" s="817"/>
      <c r="M163" s="817"/>
      <c r="N163" s="817"/>
      <c r="O163" s="817"/>
      <c r="P163" s="222"/>
    </row>
    <row r="164" ht="15.75" customHeight="1">
      <c r="A164" s="289" t="s">
        <v>7852</v>
      </c>
      <c r="B164" s="351">
        <v>162.0</v>
      </c>
      <c r="C164" s="130">
        <v>44270.0</v>
      </c>
      <c r="D164" s="73" t="s">
        <v>8078</v>
      </c>
      <c r="E164" s="130" t="s">
        <v>8038</v>
      </c>
      <c r="F164" s="73" t="s">
        <v>131</v>
      </c>
      <c r="G164" s="169"/>
      <c r="H164" s="287"/>
      <c r="I164" s="73"/>
      <c r="J164" s="812"/>
      <c r="K164" s="817"/>
      <c r="L164" s="817"/>
      <c r="M164" s="817"/>
      <c r="N164" s="817"/>
      <c r="O164" s="817"/>
      <c r="P164" s="222"/>
    </row>
    <row r="165" ht="15.75" customHeight="1">
      <c r="A165" s="289" t="s">
        <v>7852</v>
      </c>
      <c r="B165" s="351">
        <v>163.0</v>
      </c>
      <c r="C165" s="130">
        <v>44270.0</v>
      </c>
      <c r="D165" s="73" t="s">
        <v>7555</v>
      </c>
      <c r="E165" s="130" t="s">
        <v>7556</v>
      </c>
      <c r="F165" s="73" t="s">
        <v>131</v>
      </c>
      <c r="G165" s="169"/>
      <c r="H165" s="287"/>
      <c r="I165" s="73"/>
      <c r="J165" s="812"/>
      <c r="K165" s="817"/>
      <c r="L165" s="817"/>
      <c r="M165" s="817"/>
      <c r="N165" s="817"/>
      <c r="O165" s="817"/>
      <c r="P165" s="222"/>
    </row>
    <row r="166" ht="15.75" customHeight="1">
      <c r="A166" s="289" t="s">
        <v>7852</v>
      </c>
      <c r="B166" s="351">
        <v>164.0</v>
      </c>
      <c r="C166" s="130">
        <v>44270.0</v>
      </c>
      <c r="D166" s="73" t="s">
        <v>8102</v>
      </c>
      <c r="E166" s="130" t="s">
        <v>7936</v>
      </c>
      <c r="F166" s="73" t="s">
        <v>131</v>
      </c>
      <c r="G166" s="169"/>
      <c r="H166" s="287"/>
      <c r="I166" s="73"/>
      <c r="J166" s="812" t="s">
        <v>14550</v>
      </c>
      <c r="K166" s="817"/>
      <c r="L166" s="817"/>
      <c r="M166" s="817"/>
      <c r="N166" s="817"/>
      <c r="O166" s="817"/>
      <c r="P166" s="222"/>
    </row>
    <row r="167" ht="15.75" customHeight="1">
      <c r="A167" s="289" t="s">
        <v>7852</v>
      </c>
      <c r="B167" s="349">
        <v>165.0</v>
      </c>
      <c r="C167" s="130">
        <v>44270.0</v>
      </c>
      <c r="D167" s="73" t="s">
        <v>7544</v>
      </c>
      <c r="E167" s="130" t="s">
        <v>8068</v>
      </c>
      <c r="F167" s="73" t="s">
        <v>131</v>
      </c>
      <c r="G167" s="169"/>
      <c r="H167" s="287"/>
      <c r="I167" s="73"/>
      <c r="J167" s="812"/>
      <c r="K167" s="817"/>
      <c r="L167" s="817"/>
      <c r="M167" s="817"/>
      <c r="N167" s="817"/>
      <c r="O167" s="817"/>
      <c r="P167" s="222"/>
    </row>
    <row r="168" ht="15.75" customHeight="1">
      <c r="A168" s="289" t="s">
        <v>7852</v>
      </c>
      <c r="B168" s="351">
        <v>166.0</v>
      </c>
      <c r="C168" s="130">
        <v>44270.0</v>
      </c>
      <c r="D168" s="73" t="s">
        <v>8092</v>
      </c>
      <c r="E168" s="130" t="s">
        <v>7613</v>
      </c>
      <c r="F168" s="73" t="s">
        <v>131</v>
      </c>
      <c r="G168" s="169"/>
      <c r="H168" s="287"/>
      <c r="I168" s="73"/>
      <c r="J168" s="812"/>
      <c r="K168" s="816"/>
      <c r="L168" s="817"/>
      <c r="M168" s="817"/>
      <c r="N168" s="817"/>
      <c r="O168" s="817"/>
      <c r="P168" s="222"/>
    </row>
    <row r="169" ht="15.75" customHeight="1">
      <c r="A169" s="289"/>
      <c r="B169" s="831">
        <v>167.0</v>
      </c>
      <c r="C169" s="130">
        <v>44281.0</v>
      </c>
      <c r="D169" s="146" t="s">
        <v>4887</v>
      </c>
      <c r="E169" s="130" t="s">
        <v>8129</v>
      </c>
      <c r="F169" s="73" t="s">
        <v>2253</v>
      </c>
      <c r="G169" s="169" t="s">
        <v>14587</v>
      </c>
      <c r="H169" s="287"/>
      <c r="I169" s="73"/>
      <c r="J169" s="812"/>
      <c r="K169" s="817"/>
      <c r="L169" s="817"/>
      <c r="M169" s="817"/>
      <c r="N169" s="817"/>
      <c r="O169" s="817"/>
      <c r="P169" s="222"/>
    </row>
    <row r="170" ht="15.75" customHeight="1">
      <c r="A170" s="289" t="s">
        <v>7852</v>
      </c>
      <c r="B170" s="351">
        <v>168.0</v>
      </c>
      <c r="C170" s="130">
        <v>44281.0</v>
      </c>
      <c r="D170" s="73" t="s">
        <v>8131</v>
      </c>
      <c r="E170" s="130"/>
      <c r="F170" s="73" t="s">
        <v>8132</v>
      </c>
      <c r="G170" s="253"/>
      <c r="H170" s="287"/>
      <c r="I170" s="73"/>
      <c r="J170" s="812"/>
      <c r="K170" s="816"/>
      <c r="L170" s="817"/>
      <c r="M170" s="816"/>
      <c r="N170" s="816"/>
      <c r="O170" s="817"/>
      <c r="P170" s="222"/>
    </row>
    <row r="171" ht="15.75" customHeight="1">
      <c r="A171" s="289" t="s">
        <v>7852</v>
      </c>
      <c r="B171" s="349">
        <v>169.0</v>
      </c>
      <c r="C171" s="130">
        <v>44281.0</v>
      </c>
      <c r="D171" s="73" t="s">
        <v>8127</v>
      </c>
      <c r="E171" s="130"/>
      <c r="F171" s="73" t="s">
        <v>8128</v>
      </c>
      <c r="G171" s="253" t="s">
        <v>4411</v>
      </c>
      <c r="H171" s="287"/>
      <c r="I171" s="73"/>
      <c r="J171" s="812"/>
      <c r="K171" s="816"/>
      <c r="L171" s="816"/>
      <c r="M171" s="816"/>
      <c r="N171" s="816"/>
      <c r="O171" s="816"/>
      <c r="P171" s="222"/>
    </row>
    <row r="172" ht="15.75" customHeight="1">
      <c r="A172" s="289" t="s">
        <v>7852</v>
      </c>
      <c r="B172" s="351">
        <v>170.0</v>
      </c>
      <c r="C172" s="130">
        <v>44273.0</v>
      </c>
      <c r="D172" s="73" t="s">
        <v>8106</v>
      </c>
      <c r="E172" s="130" t="s">
        <v>8107</v>
      </c>
      <c r="F172" s="73" t="s">
        <v>761</v>
      </c>
      <c r="G172" s="253" t="s">
        <v>776</v>
      </c>
      <c r="H172" s="287"/>
      <c r="I172" s="73"/>
      <c r="J172" s="812"/>
      <c r="K172" s="816"/>
      <c r="L172" s="816"/>
      <c r="M172" s="816"/>
      <c r="N172" s="816"/>
      <c r="O172" s="817"/>
      <c r="P172" s="222"/>
    </row>
    <row r="173" ht="15.75" customHeight="1">
      <c r="A173" s="289" t="s">
        <v>5742</v>
      </c>
      <c r="B173" s="351">
        <v>171.0</v>
      </c>
      <c r="C173" s="130">
        <v>44273.0</v>
      </c>
      <c r="D173" s="73" t="s">
        <v>8108</v>
      </c>
      <c r="E173" s="130" t="s">
        <v>8109</v>
      </c>
      <c r="F173" s="73" t="s">
        <v>184</v>
      </c>
      <c r="G173" s="169" t="s">
        <v>8110</v>
      </c>
      <c r="H173" s="287"/>
      <c r="I173" s="73"/>
      <c r="J173" s="812"/>
      <c r="K173" s="817"/>
      <c r="L173" s="817"/>
      <c r="M173" s="817"/>
      <c r="N173" s="817"/>
      <c r="O173" s="817"/>
      <c r="P173" s="222"/>
    </row>
    <row r="174" ht="15.75" customHeight="1">
      <c r="A174" s="289" t="s">
        <v>7852</v>
      </c>
      <c r="B174" s="351">
        <v>172.0</v>
      </c>
      <c r="C174" s="130">
        <v>44273.0</v>
      </c>
      <c r="D174" s="73" t="s">
        <v>5984</v>
      </c>
      <c r="E174" s="130" t="s">
        <v>5985</v>
      </c>
      <c r="F174" s="73" t="s">
        <v>2751</v>
      </c>
      <c r="G174" s="253"/>
      <c r="H174" s="287"/>
      <c r="I174" s="73"/>
      <c r="J174" s="812"/>
      <c r="K174" s="816"/>
      <c r="L174" s="816"/>
      <c r="M174" s="816"/>
      <c r="N174" s="816"/>
      <c r="O174" s="817"/>
      <c r="P174" s="222"/>
    </row>
    <row r="175" ht="15.75" customHeight="1">
      <c r="A175" s="289" t="s">
        <v>7852</v>
      </c>
      <c r="B175" s="349">
        <v>173.0</v>
      </c>
      <c r="C175" s="130">
        <v>44281.0</v>
      </c>
      <c r="D175" s="73" t="s">
        <v>8137</v>
      </c>
      <c r="E175" s="130" t="s">
        <v>8138</v>
      </c>
      <c r="F175" s="73" t="s">
        <v>761</v>
      </c>
      <c r="G175" s="253" t="s">
        <v>8139</v>
      </c>
      <c r="H175" s="287"/>
      <c r="I175" s="73"/>
      <c r="J175" s="812"/>
      <c r="K175" s="816"/>
      <c r="L175" s="816"/>
      <c r="M175" s="816"/>
      <c r="N175" s="816"/>
      <c r="O175" s="817"/>
      <c r="P175" s="222"/>
    </row>
    <row r="176" ht="15.75" customHeight="1">
      <c r="A176" s="289" t="s">
        <v>7852</v>
      </c>
      <c r="B176" s="351">
        <v>174.0</v>
      </c>
      <c r="C176" s="130">
        <v>44273.0</v>
      </c>
      <c r="D176" s="73" t="s">
        <v>3164</v>
      </c>
      <c r="E176" s="130" t="s">
        <v>7913</v>
      </c>
      <c r="F176" s="73" t="s">
        <v>131</v>
      </c>
      <c r="G176" s="169"/>
      <c r="H176" s="287"/>
      <c r="I176" s="73"/>
      <c r="J176" s="822"/>
      <c r="K176" s="817" t="s">
        <v>8105</v>
      </c>
      <c r="L176" s="817"/>
      <c r="M176" s="817"/>
      <c r="N176" s="817"/>
      <c r="O176" s="817"/>
      <c r="P176" s="222"/>
    </row>
    <row r="177" ht="16.5" customHeight="1">
      <c r="A177" s="289" t="s">
        <v>7852</v>
      </c>
      <c r="B177" s="351">
        <v>175.0</v>
      </c>
      <c r="C177" s="130">
        <v>44281.0</v>
      </c>
      <c r="D177" s="73" t="s">
        <v>7904</v>
      </c>
      <c r="E177" s="130" t="s">
        <v>8081</v>
      </c>
      <c r="F177" s="73" t="s">
        <v>131</v>
      </c>
      <c r="G177" s="169"/>
      <c r="H177" s="287"/>
      <c r="I177" s="73"/>
      <c r="J177" s="812"/>
      <c r="K177" s="817"/>
      <c r="L177" s="817"/>
      <c r="M177" s="817"/>
      <c r="N177" s="817"/>
      <c r="O177" s="817"/>
      <c r="P177" s="222"/>
    </row>
    <row r="178" ht="16.5" customHeight="1">
      <c r="A178" s="289"/>
      <c r="B178" s="831">
        <v>176.0</v>
      </c>
      <c r="C178" s="130"/>
      <c r="D178" s="73"/>
      <c r="E178" s="130"/>
      <c r="F178" s="73"/>
      <c r="G178" s="169"/>
      <c r="H178" s="287"/>
      <c r="I178" s="73"/>
      <c r="J178" s="812"/>
      <c r="K178" s="817"/>
      <c r="L178" s="817"/>
      <c r="M178" s="817"/>
      <c r="N178" s="817"/>
      <c r="O178" s="817"/>
      <c r="P178" s="222"/>
    </row>
    <row r="179" ht="15.75" customHeight="1">
      <c r="A179" s="289" t="s">
        <v>7852</v>
      </c>
      <c r="B179" s="349">
        <v>177.0</v>
      </c>
      <c r="C179" s="130">
        <v>44278.0</v>
      </c>
      <c r="D179" s="73" t="s">
        <v>8111</v>
      </c>
      <c r="E179" s="130" t="s">
        <v>8112</v>
      </c>
      <c r="F179" s="73" t="s">
        <v>2923</v>
      </c>
      <c r="G179" s="169"/>
      <c r="H179" s="287"/>
      <c r="I179" s="73"/>
      <c r="J179" s="812"/>
      <c r="K179" s="817"/>
      <c r="L179" s="817"/>
      <c r="M179" s="817"/>
      <c r="N179" s="817"/>
      <c r="O179" s="817"/>
      <c r="P179" s="222"/>
    </row>
    <row r="180" ht="15.75" customHeight="1">
      <c r="A180" s="289" t="s">
        <v>7852</v>
      </c>
      <c r="B180" s="351">
        <v>178.0</v>
      </c>
      <c r="C180" s="130">
        <v>44278.0</v>
      </c>
      <c r="D180" s="73" t="s">
        <v>8113</v>
      </c>
      <c r="E180" s="130" t="s">
        <v>8114</v>
      </c>
      <c r="F180" s="73" t="s">
        <v>761</v>
      </c>
      <c r="G180" s="169" t="s">
        <v>8156</v>
      </c>
      <c r="H180" s="287"/>
      <c r="I180" s="73"/>
      <c r="J180" s="812"/>
      <c r="K180" s="816"/>
      <c r="L180" s="817"/>
      <c r="M180" s="817"/>
      <c r="N180" s="817"/>
      <c r="O180" s="817"/>
      <c r="P180" s="222"/>
    </row>
    <row r="181" ht="15.75" customHeight="1">
      <c r="A181" s="289"/>
      <c r="B181" s="831">
        <v>179.0</v>
      </c>
      <c r="C181" s="130"/>
      <c r="D181" s="73" t="s">
        <v>2286</v>
      </c>
      <c r="E181" s="130" t="s">
        <v>8015</v>
      </c>
      <c r="F181" s="73" t="s">
        <v>131</v>
      </c>
      <c r="G181" s="169"/>
      <c r="H181" s="287"/>
      <c r="I181" s="73"/>
      <c r="J181" s="812"/>
      <c r="K181" s="817"/>
      <c r="L181" s="817"/>
      <c r="M181" s="817"/>
      <c r="N181" s="817"/>
      <c r="O181" s="817"/>
      <c r="P181" s="222"/>
    </row>
    <row r="182" ht="15.75" customHeight="1">
      <c r="A182" s="289" t="s">
        <v>7852</v>
      </c>
      <c r="B182" s="351">
        <v>180.0</v>
      </c>
      <c r="C182" s="130">
        <v>44279.0</v>
      </c>
      <c r="D182" s="73" t="s">
        <v>8115</v>
      </c>
      <c r="E182" s="130" t="s">
        <v>8116</v>
      </c>
      <c r="F182" s="73" t="s">
        <v>761</v>
      </c>
      <c r="G182" s="169" t="s">
        <v>8117</v>
      </c>
      <c r="H182" s="287"/>
      <c r="I182" s="73"/>
      <c r="J182" s="812"/>
      <c r="K182" s="817"/>
      <c r="L182" s="817"/>
      <c r="M182" s="817"/>
      <c r="N182" s="817"/>
      <c r="O182" s="817"/>
      <c r="P182" s="222"/>
    </row>
    <row r="183" ht="15.75" customHeight="1">
      <c r="A183" s="289" t="s">
        <v>7852</v>
      </c>
      <c r="B183" s="349">
        <v>181.0</v>
      </c>
      <c r="C183" s="130">
        <v>44279.0</v>
      </c>
      <c r="D183" s="73" t="s">
        <v>8118</v>
      </c>
      <c r="E183" s="130" t="s">
        <v>8119</v>
      </c>
      <c r="F183" s="73" t="s">
        <v>2923</v>
      </c>
      <c r="G183" s="169"/>
      <c r="H183" s="287"/>
      <c r="I183" s="73"/>
      <c r="J183" s="812"/>
      <c r="K183" s="817"/>
      <c r="L183" s="817"/>
      <c r="M183" s="817"/>
      <c r="N183" s="817"/>
      <c r="O183" s="817"/>
      <c r="P183" s="222"/>
    </row>
    <row r="184" ht="15.75" customHeight="1">
      <c r="A184" s="289" t="s">
        <v>7852</v>
      </c>
      <c r="B184" s="351">
        <v>182.0</v>
      </c>
      <c r="C184" s="130">
        <v>44281.0</v>
      </c>
      <c r="D184" s="73" t="s">
        <v>6148</v>
      </c>
      <c r="E184" s="130" t="s">
        <v>6149</v>
      </c>
      <c r="F184" s="73" t="s">
        <v>131</v>
      </c>
      <c r="G184" s="169"/>
      <c r="H184" s="287"/>
      <c r="I184" s="73"/>
      <c r="J184" s="812" t="s">
        <v>14588</v>
      </c>
      <c r="K184" s="817"/>
      <c r="L184" s="817"/>
      <c r="M184" s="817"/>
      <c r="N184" s="817"/>
      <c r="O184" s="817"/>
      <c r="P184" s="222"/>
    </row>
    <row r="185" ht="16.5" customHeight="1">
      <c r="A185" s="289"/>
      <c r="B185" s="831">
        <v>183.0</v>
      </c>
      <c r="C185" s="130">
        <v>44281.0</v>
      </c>
      <c r="D185" s="73" t="s">
        <v>7230</v>
      </c>
      <c r="E185" s="130"/>
      <c r="F185" s="73" t="s">
        <v>8133</v>
      </c>
      <c r="G185" s="169"/>
      <c r="H185" s="287"/>
      <c r="I185" s="73"/>
      <c r="J185" s="812"/>
      <c r="K185" s="817"/>
      <c r="L185" s="817"/>
      <c r="M185" s="817"/>
      <c r="N185" s="817"/>
      <c r="O185" s="817"/>
      <c r="P185" s="222"/>
    </row>
    <row r="186" ht="15.75" customHeight="1">
      <c r="A186" s="289" t="s">
        <v>7852</v>
      </c>
      <c r="B186" s="351">
        <v>184.0</v>
      </c>
      <c r="C186" s="130">
        <v>44281.0</v>
      </c>
      <c r="D186" s="73" t="s">
        <v>5408</v>
      </c>
      <c r="E186" s="130" t="s">
        <v>8121</v>
      </c>
      <c r="F186" s="73" t="s">
        <v>2923</v>
      </c>
      <c r="G186" s="169"/>
      <c r="H186" s="287"/>
      <c r="I186" s="73"/>
      <c r="J186" s="812"/>
      <c r="K186" s="817"/>
      <c r="L186" s="817"/>
      <c r="M186" s="817"/>
      <c r="N186" s="817"/>
      <c r="O186" s="817"/>
      <c r="P186" s="222"/>
    </row>
    <row r="187" ht="15.75" customHeight="1">
      <c r="A187" s="289"/>
      <c r="B187" s="832">
        <v>185.0</v>
      </c>
      <c r="C187" s="130">
        <v>44281.0</v>
      </c>
      <c r="D187" s="146" t="s">
        <v>8126</v>
      </c>
      <c r="E187" s="130" t="s">
        <v>7523</v>
      </c>
      <c r="F187" s="73" t="s">
        <v>2253</v>
      </c>
      <c r="G187" s="169" t="s">
        <v>8093</v>
      </c>
      <c r="H187" s="287"/>
      <c r="I187" s="73"/>
      <c r="J187" s="812"/>
      <c r="K187" s="817"/>
      <c r="L187" s="817"/>
      <c r="M187" s="817"/>
      <c r="N187" s="817"/>
      <c r="O187" s="817"/>
      <c r="P187" s="222"/>
    </row>
    <row r="188" ht="15.75" customHeight="1">
      <c r="A188" s="289" t="s">
        <v>7852</v>
      </c>
      <c r="B188" s="351">
        <v>186.0</v>
      </c>
      <c r="C188" s="130">
        <v>44281.0</v>
      </c>
      <c r="D188" s="73" t="s">
        <v>1800</v>
      </c>
      <c r="E188" s="130" t="s">
        <v>8124</v>
      </c>
      <c r="F188" s="73" t="s">
        <v>761</v>
      </c>
      <c r="G188" s="169" t="s">
        <v>8125</v>
      </c>
      <c r="H188" s="287"/>
      <c r="I188" s="73"/>
      <c r="J188" s="812"/>
      <c r="K188" s="817"/>
      <c r="L188" s="817"/>
      <c r="M188" s="817"/>
      <c r="N188" s="817"/>
      <c r="O188" s="817"/>
      <c r="P188" s="222"/>
    </row>
    <row r="189" ht="15.75" customHeight="1">
      <c r="A189" s="289" t="s">
        <v>7852</v>
      </c>
      <c r="B189" s="351">
        <v>187.0</v>
      </c>
      <c r="C189" s="130">
        <v>44281.0</v>
      </c>
      <c r="D189" s="73" t="s">
        <v>2486</v>
      </c>
      <c r="E189" s="130" t="s">
        <v>8120</v>
      </c>
      <c r="F189" s="73" t="s">
        <v>6388</v>
      </c>
      <c r="G189" s="169"/>
      <c r="H189" s="287"/>
      <c r="I189" s="73"/>
      <c r="J189" s="812"/>
      <c r="K189" s="817"/>
      <c r="L189" s="817"/>
      <c r="M189" s="817"/>
      <c r="N189" s="817"/>
      <c r="O189" s="817"/>
      <c r="P189" s="222"/>
    </row>
    <row r="190" ht="15.75" customHeight="1">
      <c r="A190" s="289" t="s">
        <v>7852</v>
      </c>
      <c r="B190" s="351">
        <v>188.0</v>
      </c>
      <c r="C190" s="130">
        <v>44281.0</v>
      </c>
      <c r="D190" s="73" t="s">
        <v>8134</v>
      </c>
      <c r="E190" s="130" t="s">
        <v>8135</v>
      </c>
      <c r="F190" s="73" t="s">
        <v>761</v>
      </c>
      <c r="G190" s="169" t="s">
        <v>8136</v>
      </c>
      <c r="H190" s="287"/>
      <c r="I190" s="73"/>
      <c r="J190" s="812"/>
      <c r="K190" s="817"/>
      <c r="L190" s="817"/>
      <c r="M190" s="817"/>
      <c r="N190" s="817"/>
      <c r="O190" s="817"/>
      <c r="P190" s="222"/>
    </row>
    <row r="191" ht="15.75" customHeight="1">
      <c r="A191" s="289" t="s">
        <v>7852</v>
      </c>
      <c r="B191" s="349">
        <v>189.0</v>
      </c>
      <c r="C191" s="130">
        <v>44284.0</v>
      </c>
      <c r="D191" s="73" t="s">
        <v>8142</v>
      </c>
      <c r="E191" s="130" t="s">
        <v>8143</v>
      </c>
      <c r="F191" s="73" t="s">
        <v>761</v>
      </c>
      <c r="G191" s="169" t="s">
        <v>8144</v>
      </c>
      <c r="H191" s="287"/>
      <c r="I191" s="73"/>
      <c r="J191" s="833"/>
      <c r="K191" s="817"/>
      <c r="L191" s="817"/>
      <c r="M191" s="817"/>
      <c r="N191" s="817"/>
      <c r="O191" s="817"/>
      <c r="P191" s="222"/>
    </row>
    <row r="192" ht="15.75" customHeight="1">
      <c r="A192" s="289" t="s">
        <v>7852</v>
      </c>
      <c r="B192" s="351">
        <v>190.0</v>
      </c>
      <c r="C192" s="130">
        <v>44281.0</v>
      </c>
      <c r="D192" s="73" t="s">
        <v>1467</v>
      </c>
      <c r="E192" s="130" t="s">
        <v>7906</v>
      </c>
      <c r="F192" s="73" t="s">
        <v>2751</v>
      </c>
      <c r="G192" s="169"/>
      <c r="H192" s="287"/>
      <c r="I192" s="73"/>
      <c r="J192" s="833"/>
      <c r="K192" s="817"/>
      <c r="L192" s="817"/>
      <c r="M192" s="817"/>
      <c r="N192" s="817"/>
      <c r="O192" s="817"/>
      <c r="P192" s="222"/>
    </row>
    <row r="193" ht="15.75" customHeight="1">
      <c r="A193" s="289" t="s">
        <v>7852</v>
      </c>
      <c r="B193" s="351">
        <v>191.0</v>
      </c>
      <c r="C193" s="130">
        <v>44284.0</v>
      </c>
      <c r="D193" s="73" t="s">
        <v>3179</v>
      </c>
      <c r="E193" s="130" t="s">
        <v>8146</v>
      </c>
      <c r="F193" s="73" t="s">
        <v>131</v>
      </c>
      <c r="G193" s="169"/>
      <c r="H193" s="287"/>
      <c r="I193" s="73"/>
      <c r="J193" s="833"/>
      <c r="K193" s="817" t="s">
        <v>8148</v>
      </c>
      <c r="L193" s="817"/>
      <c r="M193" s="817"/>
      <c r="N193" s="817"/>
      <c r="O193" s="817"/>
      <c r="P193" s="222"/>
    </row>
    <row r="194" ht="16.5" customHeight="1">
      <c r="A194" s="289" t="s">
        <v>7852</v>
      </c>
      <c r="B194" s="351">
        <v>192.0</v>
      </c>
      <c r="C194" s="130">
        <v>44284.0</v>
      </c>
      <c r="D194" s="73" t="s">
        <v>6725</v>
      </c>
      <c r="E194" s="130" t="s">
        <v>8145</v>
      </c>
      <c r="F194" s="73" t="s">
        <v>131</v>
      </c>
      <c r="G194" s="253"/>
      <c r="H194" s="287"/>
      <c r="I194" s="73"/>
      <c r="J194" s="833"/>
      <c r="K194" s="817" t="s">
        <v>7753</v>
      </c>
      <c r="L194" s="817"/>
      <c r="M194" s="816"/>
      <c r="N194" s="816"/>
      <c r="O194" s="817"/>
      <c r="P194" s="222"/>
    </row>
    <row r="195" ht="15.75" customHeight="1">
      <c r="A195" s="289" t="s">
        <v>7852</v>
      </c>
      <c r="B195" s="349">
        <v>193.0</v>
      </c>
      <c r="C195" s="130">
        <v>44284.0</v>
      </c>
      <c r="D195" s="73" t="s">
        <v>7195</v>
      </c>
      <c r="E195" s="130" t="s">
        <v>8141</v>
      </c>
      <c r="F195" s="73" t="s">
        <v>6388</v>
      </c>
      <c r="G195" s="253"/>
      <c r="H195" s="287"/>
      <c r="I195" s="73"/>
      <c r="J195" s="833"/>
      <c r="K195" s="817"/>
      <c r="L195" s="816"/>
      <c r="M195" s="816"/>
      <c r="N195" s="816"/>
      <c r="O195" s="817"/>
      <c r="P195" s="222"/>
    </row>
    <row r="196" ht="15.75" customHeight="1">
      <c r="A196" s="289" t="s">
        <v>7852</v>
      </c>
      <c r="B196" s="351">
        <v>194.0</v>
      </c>
      <c r="C196" s="130">
        <v>44284.0</v>
      </c>
      <c r="D196" s="73" t="s">
        <v>8150</v>
      </c>
      <c r="E196" s="130"/>
      <c r="F196" s="73"/>
      <c r="G196" s="253"/>
      <c r="H196" s="287"/>
      <c r="I196" s="73"/>
      <c r="J196" s="833"/>
      <c r="K196" s="834"/>
      <c r="L196" s="816"/>
      <c r="M196" s="816"/>
      <c r="N196" s="816"/>
      <c r="O196" s="817"/>
      <c r="P196" s="222"/>
    </row>
    <row r="197" ht="15.75" customHeight="1">
      <c r="A197" s="289" t="s">
        <v>7852</v>
      </c>
      <c r="B197" s="351">
        <v>195.0</v>
      </c>
      <c r="C197" s="130">
        <v>44284.0</v>
      </c>
      <c r="D197" s="73" t="s">
        <v>8149</v>
      </c>
      <c r="E197" s="130"/>
      <c r="F197" s="73"/>
      <c r="G197" s="253"/>
      <c r="H197" s="287"/>
      <c r="I197" s="73"/>
      <c r="J197" s="833"/>
      <c r="K197" s="834"/>
      <c r="L197" s="817"/>
      <c r="M197" s="816"/>
      <c r="N197" s="816"/>
      <c r="O197" s="817"/>
      <c r="P197" s="222"/>
    </row>
    <row r="198" ht="15.75" customHeight="1">
      <c r="A198" s="289" t="s">
        <v>7852</v>
      </c>
      <c r="B198" s="351">
        <v>196.0</v>
      </c>
      <c r="C198" s="130">
        <v>44284.0</v>
      </c>
      <c r="D198" s="73" t="s">
        <v>8151</v>
      </c>
      <c r="E198" s="130"/>
      <c r="F198" s="73"/>
      <c r="G198" s="169"/>
      <c r="H198" s="287"/>
      <c r="I198" s="73"/>
      <c r="J198" s="833"/>
      <c r="K198" s="817"/>
      <c r="L198" s="817"/>
      <c r="M198" s="817"/>
      <c r="N198" s="817"/>
      <c r="O198" s="817"/>
      <c r="P198" s="222"/>
    </row>
    <row r="199" ht="15.75" customHeight="1">
      <c r="A199" s="289"/>
      <c r="B199" s="349">
        <v>197.0</v>
      </c>
      <c r="C199" s="130">
        <v>44284.0</v>
      </c>
      <c r="D199" s="73" t="s">
        <v>2512</v>
      </c>
      <c r="E199" s="130" t="s">
        <v>8060</v>
      </c>
      <c r="F199" s="73" t="s">
        <v>14589</v>
      </c>
      <c r="G199" s="169"/>
      <c r="H199" s="287"/>
      <c r="I199" s="73"/>
      <c r="J199" s="833"/>
      <c r="K199" s="817"/>
      <c r="L199" s="817"/>
      <c r="M199" s="817"/>
      <c r="N199" s="817"/>
      <c r="O199" s="817"/>
      <c r="P199" s="222"/>
    </row>
    <row r="200" ht="15.75" customHeight="1">
      <c r="A200" s="289" t="s">
        <v>7852</v>
      </c>
      <c r="B200" s="351">
        <v>198.0</v>
      </c>
      <c r="C200" s="130">
        <v>44288.0</v>
      </c>
      <c r="D200" s="73" t="s">
        <v>5342</v>
      </c>
      <c r="E200" s="130" t="s">
        <v>6789</v>
      </c>
      <c r="F200" s="146" t="s">
        <v>1593</v>
      </c>
      <c r="G200" s="169"/>
      <c r="H200" s="287"/>
      <c r="I200" s="73"/>
      <c r="J200" s="833"/>
      <c r="K200" s="817"/>
      <c r="L200" s="817"/>
      <c r="M200" s="817"/>
      <c r="N200" s="817"/>
      <c r="O200" s="817"/>
      <c r="P200" s="222"/>
    </row>
    <row r="201" ht="15.75" customHeight="1">
      <c r="A201" s="289"/>
      <c r="B201" s="351">
        <v>199.0</v>
      </c>
      <c r="C201" s="130">
        <v>44288.0</v>
      </c>
      <c r="D201" s="73" t="s">
        <v>4206</v>
      </c>
      <c r="E201" s="130" t="s">
        <v>8154</v>
      </c>
      <c r="F201" s="146" t="s">
        <v>1593</v>
      </c>
      <c r="G201" s="253">
        <v>44299.0</v>
      </c>
      <c r="H201" s="287"/>
      <c r="I201" s="73"/>
      <c r="J201" s="833"/>
      <c r="K201" s="817"/>
      <c r="L201" s="817"/>
      <c r="M201" s="817"/>
      <c r="N201" s="817"/>
      <c r="O201" s="817"/>
      <c r="P201" s="222"/>
    </row>
    <row r="202" ht="15.75" customHeight="1">
      <c r="A202" s="289" t="s">
        <v>7852</v>
      </c>
      <c r="B202" s="351">
        <v>200.0</v>
      </c>
      <c r="C202" s="130">
        <v>44288.0</v>
      </c>
      <c r="D202" s="73" t="s">
        <v>8155</v>
      </c>
      <c r="E202" s="130" t="s">
        <v>8114</v>
      </c>
      <c r="F202" s="73" t="s">
        <v>761</v>
      </c>
      <c r="G202" s="169" t="s">
        <v>8156</v>
      </c>
      <c r="H202" s="287"/>
      <c r="I202" s="73"/>
      <c r="J202" s="833"/>
      <c r="K202" s="817"/>
      <c r="L202" s="817"/>
      <c r="M202" s="817"/>
      <c r="N202" s="817"/>
      <c r="O202" s="817"/>
      <c r="P202" s="222"/>
    </row>
    <row r="203" ht="15.75" customHeight="1">
      <c r="A203" s="289" t="s">
        <v>7852</v>
      </c>
      <c r="B203" s="349">
        <v>201.0</v>
      </c>
      <c r="C203" s="130">
        <v>44288.0</v>
      </c>
      <c r="D203" s="73" t="s">
        <v>8174</v>
      </c>
      <c r="E203" s="130" t="s">
        <v>8175</v>
      </c>
      <c r="F203" s="73" t="s">
        <v>761</v>
      </c>
      <c r="G203" s="169" t="s">
        <v>8176</v>
      </c>
      <c r="H203" s="287"/>
      <c r="I203" s="73"/>
      <c r="J203" s="833"/>
      <c r="K203" s="817"/>
      <c r="L203" s="817"/>
      <c r="M203" s="817"/>
      <c r="N203" s="817"/>
      <c r="O203" s="817"/>
      <c r="P203" s="222"/>
    </row>
    <row r="204" ht="15.75" customHeight="1">
      <c r="A204" s="289" t="s">
        <v>7852</v>
      </c>
      <c r="B204" s="351">
        <v>202.0</v>
      </c>
      <c r="C204" s="130">
        <v>44288.0</v>
      </c>
      <c r="D204" s="73" t="s">
        <v>7202</v>
      </c>
      <c r="E204" s="130" t="s">
        <v>7203</v>
      </c>
      <c r="F204" s="73" t="s">
        <v>761</v>
      </c>
      <c r="G204" s="169" t="s">
        <v>8160</v>
      </c>
      <c r="H204" s="287"/>
      <c r="I204" s="73"/>
      <c r="J204" s="833"/>
      <c r="K204" s="817"/>
      <c r="L204" s="817"/>
      <c r="M204" s="817"/>
      <c r="N204" s="817"/>
      <c r="O204" s="817"/>
      <c r="P204" s="222"/>
    </row>
    <row r="205" ht="15.75" customHeight="1">
      <c r="A205" s="289" t="s">
        <v>7852</v>
      </c>
      <c r="B205" s="351">
        <v>203.0</v>
      </c>
      <c r="C205" s="130">
        <v>44288.0</v>
      </c>
      <c r="D205" s="73" t="s">
        <v>8157</v>
      </c>
      <c r="E205" s="130" t="s">
        <v>8158</v>
      </c>
      <c r="F205" s="73" t="s">
        <v>761</v>
      </c>
      <c r="G205" s="169" t="s">
        <v>8159</v>
      </c>
      <c r="H205" s="287"/>
      <c r="I205" s="73"/>
      <c r="J205" s="833"/>
      <c r="K205" s="817"/>
      <c r="L205" s="817"/>
      <c r="M205" s="817"/>
      <c r="N205" s="817"/>
      <c r="O205" s="817"/>
      <c r="P205" s="222"/>
    </row>
    <row r="206" ht="15.75" customHeight="1">
      <c r="A206" s="289" t="s">
        <v>7852</v>
      </c>
      <c r="B206" s="351">
        <v>204.0</v>
      </c>
      <c r="C206" s="130">
        <v>44288.0</v>
      </c>
      <c r="D206" s="73" t="s">
        <v>8162</v>
      </c>
      <c r="E206" s="130" t="s">
        <v>8163</v>
      </c>
      <c r="F206" s="73" t="s">
        <v>761</v>
      </c>
      <c r="G206" s="169" t="s">
        <v>8164</v>
      </c>
      <c r="H206" s="287"/>
      <c r="I206" s="73"/>
      <c r="J206" s="833"/>
      <c r="K206" s="817"/>
      <c r="L206" s="817"/>
      <c r="M206" s="817"/>
      <c r="N206" s="817"/>
      <c r="O206" s="817"/>
      <c r="P206" s="222"/>
    </row>
    <row r="207" ht="15.75" customHeight="1">
      <c r="A207" s="289" t="s">
        <v>7852</v>
      </c>
      <c r="B207" s="349">
        <v>205.0</v>
      </c>
      <c r="C207" s="130">
        <v>44288.0</v>
      </c>
      <c r="D207" s="73" t="s">
        <v>3192</v>
      </c>
      <c r="E207" s="130" t="s">
        <v>3193</v>
      </c>
      <c r="F207" s="73" t="s">
        <v>131</v>
      </c>
      <c r="G207" s="169"/>
      <c r="H207" s="287"/>
      <c r="I207" s="73"/>
      <c r="J207" s="833"/>
      <c r="K207" s="817"/>
      <c r="L207" s="817"/>
      <c r="M207" s="817"/>
      <c r="N207" s="817"/>
      <c r="O207" s="817"/>
      <c r="P207" s="222"/>
    </row>
    <row r="208" ht="15.75" customHeight="1">
      <c r="A208" s="289" t="s">
        <v>7852</v>
      </c>
      <c r="B208" s="351">
        <v>206.0</v>
      </c>
      <c r="C208" s="130">
        <v>44288.0</v>
      </c>
      <c r="D208" s="73" t="s">
        <v>1895</v>
      </c>
      <c r="E208" s="130" t="s">
        <v>8161</v>
      </c>
      <c r="F208" s="73" t="s">
        <v>131</v>
      </c>
      <c r="G208" s="169"/>
      <c r="H208" s="287"/>
      <c r="I208" s="73"/>
      <c r="J208" s="833"/>
      <c r="K208" s="817"/>
      <c r="L208" s="817"/>
      <c r="M208" s="817"/>
      <c r="N208" s="817"/>
      <c r="O208" s="817"/>
      <c r="P208" s="222"/>
    </row>
    <row r="209" ht="15.75" customHeight="1">
      <c r="A209" s="289" t="s">
        <v>7852</v>
      </c>
      <c r="B209" s="351">
        <v>207.0</v>
      </c>
      <c r="C209" s="130">
        <v>44288.0</v>
      </c>
      <c r="D209" s="73" t="s">
        <v>6446</v>
      </c>
      <c r="E209" s="130" t="s">
        <v>8165</v>
      </c>
      <c r="F209" s="73" t="s">
        <v>2751</v>
      </c>
      <c r="G209" s="169"/>
      <c r="H209" s="287"/>
      <c r="I209" s="73"/>
      <c r="J209" s="833"/>
      <c r="K209" s="817" t="s">
        <v>8167</v>
      </c>
      <c r="L209" s="817"/>
      <c r="M209" s="817"/>
      <c r="N209" s="817"/>
      <c r="O209" s="817"/>
      <c r="P209" s="222"/>
    </row>
    <row r="210" ht="15.75" customHeight="1">
      <c r="A210" s="289" t="s">
        <v>7852</v>
      </c>
      <c r="B210" s="351">
        <v>208.0</v>
      </c>
      <c r="C210" s="130">
        <v>44288.0</v>
      </c>
      <c r="D210" s="73" t="s">
        <v>4757</v>
      </c>
      <c r="E210" s="130" t="s">
        <v>4758</v>
      </c>
      <c r="F210" s="73" t="s">
        <v>6388</v>
      </c>
      <c r="G210" s="169"/>
      <c r="H210" s="287"/>
      <c r="I210" s="73"/>
      <c r="J210" s="833"/>
      <c r="K210" s="817"/>
      <c r="L210" s="817"/>
      <c r="M210" s="817"/>
      <c r="N210" s="817"/>
      <c r="O210" s="817"/>
      <c r="P210" s="222"/>
    </row>
    <row r="211" ht="15.75" customHeight="1">
      <c r="A211" s="289"/>
      <c r="B211" s="349">
        <v>209.0</v>
      </c>
      <c r="C211" s="130">
        <v>44288.0</v>
      </c>
      <c r="D211" s="146" t="s">
        <v>4369</v>
      </c>
      <c r="E211" s="130" t="s">
        <v>7780</v>
      </c>
      <c r="F211" s="73" t="s">
        <v>2253</v>
      </c>
      <c r="G211" s="169" t="s">
        <v>1028</v>
      </c>
      <c r="H211" s="287"/>
      <c r="I211" s="73"/>
      <c r="J211" s="833"/>
      <c r="K211" s="817"/>
      <c r="L211" s="817"/>
      <c r="M211" s="817"/>
      <c r="N211" s="817"/>
      <c r="O211" s="817"/>
      <c r="P211" s="222"/>
    </row>
    <row r="212" ht="15.75" customHeight="1">
      <c r="A212" s="289"/>
      <c r="B212" s="351">
        <v>210.0</v>
      </c>
      <c r="C212" s="130">
        <v>44288.0</v>
      </c>
      <c r="D212" s="73" t="s">
        <v>2289</v>
      </c>
      <c r="E212" s="130" t="s">
        <v>7582</v>
      </c>
      <c r="F212" s="146" t="s">
        <v>1593</v>
      </c>
      <c r="G212" s="253">
        <v>44295.0</v>
      </c>
      <c r="H212" s="287"/>
      <c r="I212" s="73"/>
      <c r="J212" s="833"/>
      <c r="K212" s="817"/>
      <c r="L212" s="817"/>
      <c r="M212" s="817"/>
      <c r="N212" s="817"/>
      <c r="O212" s="817"/>
      <c r="P212" s="222"/>
    </row>
    <row r="213" ht="15.75" customHeight="1">
      <c r="A213" s="289"/>
      <c r="B213" s="351">
        <v>211.0</v>
      </c>
      <c r="C213" s="130">
        <v>44288.0</v>
      </c>
      <c r="D213" s="73" t="s">
        <v>7209</v>
      </c>
      <c r="E213" s="130" t="s">
        <v>7210</v>
      </c>
      <c r="F213" s="146" t="s">
        <v>1593</v>
      </c>
      <c r="G213" s="253">
        <v>44299.0</v>
      </c>
      <c r="H213" s="287"/>
      <c r="I213" s="73"/>
      <c r="J213" s="833"/>
      <c r="K213" s="817"/>
      <c r="L213" s="817"/>
      <c r="M213" s="817"/>
      <c r="N213" s="817"/>
      <c r="O213" s="817"/>
      <c r="P213" s="222"/>
    </row>
    <row r="214" ht="15.75" customHeight="1">
      <c r="A214" s="289"/>
      <c r="B214" s="351">
        <v>212.0</v>
      </c>
      <c r="C214" s="130">
        <v>44288.0</v>
      </c>
      <c r="D214" s="289" t="s">
        <v>8026</v>
      </c>
      <c r="E214" s="130"/>
      <c r="F214" s="73" t="s">
        <v>14590</v>
      </c>
      <c r="G214" s="169"/>
      <c r="H214" s="287"/>
      <c r="I214" s="73"/>
      <c r="J214" s="833"/>
      <c r="K214" s="817"/>
      <c r="L214" s="817"/>
      <c r="M214" s="817"/>
      <c r="N214" s="817"/>
      <c r="O214" s="817"/>
      <c r="P214" s="222"/>
    </row>
    <row r="215" ht="15.75" customHeight="1">
      <c r="A215" s="289" t="s">
        <v>7852</v>
      </c>
      <c r="B215" s="349">
        <v>213.0</v>
      </c>
      <c r="C215" s="130">
        <v>44288.0</v>
      </c>
      <c r="D215" s="141" t="s">
        <v>6010</v>
      </c>
      <c r="E215" s="212" t="s">
        <v>8030</v>
      </c>
      <c r="F215" s="141" t="s">
        <v>6257</v>
      </c>
      <c r="G215" s="169"/>
      <c r="H215" s="287"/>
      <c r="I215" s="73"/>
      <c r="J215" s="833"/>
      <c r="K215" s="817"/>
      <c r="L215" s="817"/>
      <c r="M215" s="817"/>
      <c r="N215" s="817"/>
      <c r="O215" s="817"/>
      <c r="P215" s="222"/>
    </row>
    <row r="216" ht="15.75" customHeight="1">
      <c r="A216" s="289" t="s">
        <v>7852</v>
      </c>
      <c r="B216" s="351">
        <v>214.0</v>
      </c>
      <c r="C216" s="130">
        <v>44288.0</v>
      </c>
      <c r="D216" s="73" t="s">
        <v>8011</v>
      </c>
      <c r="E216" s="130" t="s">
        <v>8012</v>
      </c>
      <c r="F216" s="73" t="s">
        <v>2751</v>
      </c>
      <c r="G216" s="169"/>
      <c r="H216" s="287"/>
      <c r="I216" s="73"/>
      <c r="J216" s="833"/>
      <c r="K216" s="817"/>
      <c r="L216" s="817"/>
      <c r="M216" s="817"/>
      <c r="N216" s="817"/>
      <c r="O216" s="817"/>
      <c r="P216" s="222"/>
    </row>
    <row r="217" ht="16.5" customHeight="1">
      <c r="A217" s="289" t="s">
        <v>7852</v>
      </c>
      <c r="B217" s="351">
        <v>215.0</v>
      </c>
      <c r="C217" s="130">
        <v>44288.0</v>
      </c>
      <c r="D217" s="73" t="s">
        <v>3757</v>
      </c>
      <c r="E217" s="97" t="s">
        <v>8171</v>
      </c>
      <c r="F217" s="73" t="s">
        <v>8172</v>
      </c>
      <c r="G217" s="169"/>
      <c r="H217" s="287"/>
      <c r="I217" s="73"/>
      <c r="J217" s="833"/>
      <c r="K217" s="817"/>
      <c r="L217" s="817"/>
      <c r="M217" s="817"/>
      <c r="N217" s="817"/>
      <c r="O217" s="817"/>
      <c r="P217" s="222"/>
    </row>
    <row r="218" ht="16.5" customHeight="1">
      <c r="A218" s="835"/>
      <c r="B218" s="424">
        <v>216.0</v>
      </c>
      <c r="C218" s="206">
        <v>44294.0</v>
      </c>
      <c r="D218" s="148" t="s">
        <v>3677</v>
      </c>
      <c r="E218" s="200" t="s">
        <v>8177</v>
      </c>
      <c r="F218" s="148" t="s">
        <v>1593</v>
      </c>
      <c r="G218" s="836">
        <v>44305.0</v>
      </c>
      <c r="H218" s="837"/>
      <c r="I218" s="148" t="s">
        <v>14591</v>
      </c>
      <c r="J218" s="833"/>
      <c r="K218" s="817"/>
      <c r="L218" s="817"/>
      <c r="M218" s="817"/>
      <c r="N218" s="817"/>
      <c r="O218" s="817"/>
      <c r="P218" s="222"/>
    </row>
    <row r="219" ht="15.75" customHeight="1">
      <c r="A219" s="289"/>
      <c r="B219" s="349">
        <v>217.0</v>
      </c>
      <c r="C219" s="130">
        <v>44294.0</v>
      </c>
      <c r="D219" s="73" t="s">
        <v>6821</v>
      </c>
      <c r="E219" s="97" t="s">
        <v>8178</v>
      </c>
      <c r="F219" s="73" t="s">
        <v>1593</v>
      </c>
      <c r="G219" s="253">
        <v>44305.0</v>
      </c>
      <c r="H219" s="287"/>
      <c r="I219" s="73"/>
      <c r="J219" s="833"/>
      <c r="K219" s="817"/>
      <c r="L219" s="817"/>
      <c r="M219" s="817"/>
      <c r="N219" s="817"/>
      <c r="O219" s="817"/>
      <c r="P219" s="222"/>
    </row>
    <row r="220" ht="15.75" customHeight="1">
      <c r="A220" s="289"/>
      <c r="B220" s="786">
        <v>218.0</v>
      </c>
      <c r="C220" s="228">
        <v>44295.0</v>
      </c>
      <c r="D220" s="73" t="s">
        <v>7979</v>
      </c>
      <c r="E220" s="97" t="s">
        <v>7749</v>
      </c>
      <c r="F220" s="73" t="s">
        <v>2751</v>
      </c>
      <c r="G220" s="169"/>
      <c r="H220" s="287"/>
      <c r="I220" s="73"/>
      <c r="J220" s="833"/>
      <c r="K220" s="817"/>
      <c r="L220" s="817"/>
      <c r="M220" s="817"/>
      <c r="N220" s="817"/>
      <c r="O220" s="817"/>
      <c r="P220" s="222"/>
    </row>
    <row r="221" ht="15.75" customHeight="1">
      <c r="A221" s="289"/>
      <c r="B221" s="786">
        <v>219.0</v>
      </c>
      <c r="C221" s="228">
        <v>44295.0</v>
      </c>
      <c r="D221" s="73" t="s">
        <v>6446</v>
      </c>
      <c r="E221" s="97" t="s">
        <v>8165</v>
      </c>
      <c r="F221" s="73" t="s">
        <v>2751</v>
      </c>
      <c r="G221" s="169"/>
      <c r="H221" s="287"/>
      <c r="I221" s="73"/>
      <c r="J221" s="833"/>
      <c r="K221" s="817"/>
      <c r="L221" s="817"/>
      <c r="M221" s="817"/>
      <c r="N221" s="817"/>
      <c r="O221" s="817"/>
      <c r="P221" s="222"/>
    </row>
    <row r="222" ht="15.75" customHeight="1">
      <c r="A222" s="289"/>
      <c r="B222" s="786">
        <v>220.0</v>
      </c>
      <c r="C222" s="228">
        <v>44295.0</v>
      </c>
      <c r="D222" s="73" t="s">
        <v>3668</v>
      </c>
      <c r="E222" s="97" t="s">
        <v>8004</v>
      </c>
      <c r="F222" s="73" t="s">
        <v>2751</v>
      </c>
      <c r="G222" s="169"/>
      <c r="H222" s="287"/>
      <c r="I222" s="73"/>
      <c r="J222" s="833"/>
      <c r="K222" s="817"/>
      <c r="L222" s="817"/>
      <c r="M222" s="817"/>
      <c r="N222" s="817"/>
      <c r="O222" s="817"/>
      <c r="P222" s="222"/>
    </row>
    <row r="223" ht="15.75" customHeight="1">
      <c r="A223" s="289" t="s">
        <v>5742</v>
      </c>
      <c r="B223" s="349">
        <v>221.0</v>
      </c>
      <c r="C223" s="130">
        <v>44295.0</v>
      </c>
      <c r="D223" s="73" t="s">
        <v>7641</v>
      </c>
      <c r="E223" s="97" t="s">
        <v>7642</v>
      </c>
      <c r="F223" s="73" t="s">
        <v>2751</v>
      </c>
      <c r="G223" s="169" t="s">
        <v>14592</v>
      </c>
      <c r="H223" s="287"/>
      <c r="I223" s="73"/>
      <c r="J223" s="838"/>
      <c r="K223" s="817"/>
      <c r="L223" s="817"/>
      <c r="M223" s="817"/>
      <c r="N223" s="817"/>
      <c r="O223" s="817"/>
      <c r="P223" s="222"/>
    </row>
    <row r="224" ht="15.75" customHeight="1">
      <c r="A224" s="289"/>
      <c r="B224" s="786">
        <v>222.0</v>
      </c>
      <c r="C224" s="228">
        <v>44295.0</v>
      </c>
      <c r="D224" s="73" t="s">
        <v>7518</v>
      </c>
      <c r="E224" s="97" t="s">
        <v>7519</v>
      </c>
      <c r="F224" s="73" t="s">
        <v>2751</v>
      </c>
      <c r="G224" s="169"/>
      <c r="H224" s="287"/>
      <c r="I224" s="73"/>
      <c r="J224" s="833"/>
      <c r="K224" s="817"/>
      <c r="L224" s="817"/>
      <c r="M224" s="817"/>
      <c r="N224" s="817"/>
      <c r="O224" s="817"/>
      <c r="P224" s="222"/>
    </row>
    <row r="225" ht="15.75" customHeight="1">
      <c r="A225" s="289" t="s">
        <v>7852</v>
      </c>
      <c r="B225" s="351">
        <v>223.0</v>
      </c>
      <c r="C225" s="130">
        <v>44295.0</v>
      </c>
      <c r="D225" s="73" t="s">
        <v>8184</v>
      </c>
      <c r="E225" s="97" t="s">
        <v>8185</v>
      </c>
      <c r="F225" s="73" t="s">
        <v>761</v>
      </c>
      <c r="G225" s="169" t="s">
        <v>8186</v>
      </c>
      <c r="H225" s="287"/>
      <c r="I225" s="73"/>
      <c r="J225" s="833"/>
      <c r="K225" s="817"/>
      <c r="L225" s="817"/>
      <c r="M225" s="817"/>
      <c r="N225" s="817"/>
      <c r="O225" s="817"/>
      <c r="P225" s="222"/>
    </row>
    <row r="226" ht="15.75" customHeight="1">
      <c r="A226" s="289" t="s">
        <v>7852</v>
      </c>
      <c r="B226" s="351">
        <v>224.0</v>
      </c>
      <c r="C226" s="130">
        <v>44295.0</v>
      </c>
      <c r="D226" s="73" t="s">
        <v>8189</v>
      </c>
      <c r="E226" s="97" t="s">
        <v>8190</v>
      </c>
      <c r="F226" s="73" t="s">
        <v>761</v>
      </c>
      <c r="G226" s="169" t="s">
        <v>8191</v>
      </c>
      <c r="H226" s="287"/>
      <c r="I226" s="73"/>
      <c r="J226" s="833"/>
      <c r="K226" s="817"/>
      <c r="L226" s="817"/>
      <c r="M226" s="817"/>
      <c r="N226" s="817"/>
      <c r="O226" s="817"/>
      <c r="P226" s="222"/>
    </row>
    <row r="227" ht="15.75" customHeight="1">
      <c r="A227" s="289" t="s">
        <v>7852</v>
      </c>
      <c r="B227" s="349">
        <v>225.0</v>
      </c>
      <c r="C227" s="130">
        <v>44295.0</v>
      </c>
      <c r="D227" s="73" t="s">
        <v>8182</v>
      </c>
      <c r="E227" s="97" t="s">
        <v>8183</v>
      </c>
      <c r="F227" s="73" t="s">
        <v>761</v>
      </c>
      <c r="G227" s="169" t="s">
        <v>4511</v>
      </c>
      <c r="H227" s="287"/>
      <c r="I227" s="73"/>
      <c r="J227" s="833"/>
      <c r="K227" s="817"/>
      <c r="L227" s="817"/>
      <c r="M227" s="817"/>
      <c r="N227" s="817"/>
      <c r="O227" s="817"/>
      <c r="P227" s="222"/>
    </row>
    <row r="228" ht="15.75" customHeight="1">
      <c r="A228" s="289" t="s">
        <v>7852</v>
      </c>
      <c r="B228" s="351">
        <v>226.0</v>
      </c>
      <c r="C228" s="130">
        <v>44295.0</v>
      </c>
      <c r="D228" s="73" t="s">
        <v>8179</v>
      </c>
      <c r="E228" s="97" t="s">
        <v>8180</v>
      </c>
      <c r="F228" s="73" t="s">
        <v>761</v>
      </c>
      <c r="G228" s="169" t="s">
        <v>4511</v>
      </c>
      <c r="H228" s="287"/>
      <c r="I228" s="73"/>
      <c r="J228" s="833"/>
      <c r="K228" s="817"/>
      <c r="L228" s="817"/>
      <c r="M228" s="817"/>
      <c r="N228" s="817"/>
      <c r="O228" s="817"/>
      <c r="P228" s="222"/>
    </row>
    <row r="229" ht="15.75" customHeight="1">
      <c r="A229" s="289" t="s">
        <v>7852</v>
      </c>
      <c r="B229" s="351">
        <v>227.0</v>
      </c>
      <c r="C229" s="130">
        <v>44295.0</v>
      </c>
      <c r="D229" s="182" t="s">
        <v>8187</v>
      </c>
      <c r="E229" s="190" t="s">
        <v>8107</v>
      </c>
      <c r="F229" s="182" t="s">
        <v>2751</v>
      </c>
      <c r="G229" s="169"/>
      <c r="H229" s="287"/>
      <c r="I229" s="73"/>
      <c r="J229" s="833"/>
      <c r="K229" s="817"/>
      <c r="L229" s="817"/>
      <c r="M229" s="817"/>
      <c r="N229" s="817"/>
      <c r="O229" s="817"/>
      <c r="P229" s="222"/>
    </row>
    <row r="230" ht="16.5" customHeight="1">
      <c r="A230" s="289" t="s">
        <v>7852</v>
      </c>
      <c r="B230" s="351">
        <v>228.0</v>
      </c>
      <c r="C230" s="130">
        <v>44295.0</v>
      </c>
      <c r="D230" s="73" t="s">
        <v>7518</v>
      </c>
      <c r="E230" s="97" t="s">
        <v>7519</v>
      </c>
      <c r="F230" s="73" t="s">
        <v>2751</v>
      </c>
      <c r="G230" s="169"/>
      <c r="H230" s="287"/>
      <c r="I230" s="73"/>
      <c r="J230" s="833"/>
      <c r="K230" s="817"/>
      <c r="L230" s="817"/>
      <c r="M230" s="817"/>
      <c r="N230" s="817"/>
      <c r="O230" s="817"/>
      <c r="P230" s="222"/>
    </row>
    <row r="231" ht="16.5" customHeight="1">
      <c r="A231" s="289" t="s">
        <v>7852</v>
      </c>
      <c r="B231" s="349">
        <v>229.0</v>
      </c>
      <c r="C231" s="130">
        <v>44295.0</v>
      </c>
      <c r="D231" s="73" t="s">
        <v>2335</v>
      </c>
      <c r="E231" s="97" t="s">
        <v>7987</v>
      </c>
      <c r="F231" s="73" t="s">
        <v>2923</v>
      </c>
      <c r="G231" s="169"/>
      <c r="H231" s="287"/>
      <c r="I231" s="73"/>
      <c r="J231" s="833"/>
      <c r="K231" s="817"/>
      <c r="L231" s="817"/>
      <c r="M231" s="817"/>
      <c r="N231" s="817"/>
      <c r="O231" s="817"/>
      <c r="P231" s="222"/>
    </row>
    <row r="232" ht="15.75" customHeight="1">
      <c r="A232" s="289" t="s">
        <v>7852</v>
      </c>
      <c r="B232" s="351">
        <v>230.0</v>
      </c>
      <c r="C232" s="130">
        <v>44295.0</v>
      </c>
      <c r="D232" s="73" t="s">
        <v>2760</v>
      </c>
      <c r="E232" s="97" t="s">
        <v>2761</v>
      </c>
      <c r="F232" s="73" t="s">
        <v>6388</v>
      </c>
      <c r="G232" s="169"/>
      <c r="H232" s="287"/>
      <c r="I232" s="73"/>
      <c r="J232" s="833"/>
      <c r="K232" s="817"/>
      <c r="L232" s="817"/>
      <c r="M232" s="817"/>
      <c r="N232" s="817"/>
      <c r="O232" s="817"/>
      <c r="P232" s="222"/>
    </row>
    <row r="233" ht="15.75" customHeight="1">
      <c r="A233" s="289" t="s">
        <v>7852</v>
      </c>
      <c r="B233" s="351">
        <v>231.0</v>
      </c>
      <c r="C233" s="130">
        <v>44295.0</v>
      </c>
      <c r="D233" s="73" t="s">
        <v>3938</v>
      </c>
      <c r="E233" s="97" t="s">
        <v>3939</v>
      </c>
      <c r="F233" s="73" t="s">
        <v>131</v>
      </c>
      <c r="G233" s="169"/>
      <c r="H233" s="287"/>
      <c r="I233" s="73"/>
      <c r="J233" s="833"/>
      <c r="K233" s="817"/>
      <c r="L233" s="817"/>
      <c r="M233" s="817"/>
      <c r="N233" s="817"/>
      <c r="O233" s="817"/>
      <c r="P233" s="222"/>
    </row>
    <row r="234" ht="15.75" customHeight="1">
      <c r="A234" s="289" t="s">
        <v>7852</v>
      </c>
      <c r="B234" s="351">
        <v>232.0</v>
      </c>
      <c r="C234" s="130">
        <v>44295.0</v>
      </c>
      <c r="D234" s="73" t="s">
        <v>7195</v>
      </c>
      <c r="E234" s="97" t="s">
        <v>7390</v>
      </c>
      <c r="F234" s="73" t="s">
        <v>131</v>
      </c>
      <c r="G234" s="169"/>
      <c r="H234" s="287"/>
      <c r="I234" s="73"/>
      <c r="J234" s="833"/>
      <c r="K234" s="817"/>
      <c r="L234" s="817"/>
      <c r="M234" s="817"/>
      <c r="N234" s="817"/>
      <c r="O234" s="817"/>
      <c r="P234" s="222"/>
    </row>
    <row r="235" ht="16.5" customHeight="1">
      <c r="A235" s="289" t="s">
        <v>7852</v>
      </c>
      <c r="B235" s="349">
        <v>233.0</v>
      </c>
      <c r="C235" s="130">
        <v>44295.0</v>
      </c>
      <c r="D235" s="73" t="s">
        <v>2819</v>
      </c>
      <c r="E235" s="97" t="s">
        <v>7813</v>
      </c>
      <c r="F235" s="73" t="s">
        <v>131</v>
      </c>
      <c r="G235" s="169"/>
      <c r="H235" s="287"/>
      <c r="I235" s="73"/>
      <c r="J235" s="833"/>
      <c r="K235" s="817"/>
      <c r="L235" s="817"/>
      <c r="M235" s="817"/>
      <c r="N235" s="817"/>
      <c r="O235" s="817"/>
      <c r="P235" s="222"/>
    </row>
    <row r="236" ht="15.75" customHeight="1">
      <c r="A236" s="289"/>
      <c r="B236" s="351">
        <v>234.0</v>
      </c>
      <c r="C236" s="130">
        <v>44295.0</v>
      </c>
      <c r="D236" s="73" t="s">
        <v>8192</v>
      </c>
      <c r="E236" s="97"/>
      <c r="F236" s="73"/>
      <c r="G236" s="169"/>
      <c r="H236" s="287"/>
      <c r="I236" s="73"/>
      <c r="J236" s="833"/>
      <c r="K236" s="817"/>
      <c r="L236" s="817"/>
      <c r="M236" s="817"/>
      <c r="N236" s="817"/>
      <c r="O236" s="817"/>
      <c r="P236" s="222"/>
    </row>
    <row r="237" ht="15.75" customHeight="1">
      <c r="A237" s="289"/>
      <c r="B237" s="351">
        <v>235.0</v>
      </c>
      <c r="C237" s="130">
        <v>44298.0</v>
      </c>
      <c r="D237" s="289" t="s">
        <v>8026</v>
      </c>
      <c r="E237" s="289"/>
      <c r="F237" s="141" t="s">
        <v>8193</v>
      </c>
      <c r="G237" s="169"/>
      <c r="H237" s="287"/>
      <c r="I237" s="73"/>
      <c r="J237" s="833"/>
      <c r="K237" s="817"/>
      <c r="L237" s="817"/>
      <c r="M237" s="817"/>
      <c r="N237" s="817"/>
      <c r="O237" s="817"/>
      <c r="P237" s="222"/>
    </row>
    <row r="238" ht="15.75" customHeight="1">
      <c r="A238" s="289"/>
      <c r="B238" s="351">
        <v>236.0</v>
      </c>
      <c r="C238" s="130">
        <v>44299.0</v>
      </c>
      <c r="D238" s="289" t="s">
        <v>8026</v>
      </c>
      <c r="E238" s="97"/>
      <c r="F238" s="141" t="s">
        <v>8193</v>
      </c>
      <c r="G238" s="169"/>
      <c r="H238" s="287"/>
      <c r="I238" s="73"/>
      <c r="J238" s="833"/>
      <c r="K238" s="817"/>
      <c r="L238" s="817"/>
      <c r="M238" s="817"/>
      <c r="N238" s="817"/>
      <c r="O238" s="817"/>
      <c r="P238" s="222"/>
    </row>
    <row r="239" ht="15.75" customHeight="1">
      <c r="A239" s="289" t="s">
        <v>7852</v>
      </c>
      <c r="B239" s="839">
        <v>237.0</v>
      </c>
      <c r="C239" s="228">
        <v>44301.0</v>
      </c>
      <c r="D239" s="73" t="s">
        <v>7438</v>
      </c>
      <c r="E239" s="130" t="s">
        <v>7439</v>
      </c>
      <c r="F239" s="73" t="s">
        <v>2923</v>
      </c>
      <c r="G239" s="169"/>
      <c r="H239" s="287"/>
      <c r="I239" s="73"/>
      <c r="J239" s="833"/>
      <c r="K239" s="817"/>
      <c r="L239" s="817"/>
      <c r="M239" s="817"/>
      <c r="N239" s="817"/>
      <c r="O239" s="817"/>
      <c r="P239" s="222"/>
    </row>
    <row r="240" ht="15.75" customHeight="1">
      <c r="A240" s="289" t="s">
        <v>7852</v>
      </c>
      <c r="B240" s="351">
        <v>238.0</v>
      </c>
      <c r="C240" s="130">
        <v>44301.0</v>
      </c>
      <c r="D240" s="73" t="s">
        <v>8198</v>
      </c>
      <c r="E240" s="840" t="s">
        <v>8010</v>
      </c>
      <c r="F240" s="73" t="s">
        <v>131</v>
      </c>
      <c r="G240" s="169"/>
      <c r="H240" s="287"/>
      <c r="I240" s="73"/>
      <c r="J240" s="833"/>
      <c r="K240" s="817" t="s">
        <v>8200</v>
      </c>
      <c r="L240" s="817"/>
      <c r="M240" s="817"/>
      <c r="N240" s="817"/>
      <c r="O240" s="817"/>
      <c r="P240" s="222"/>
    </row>
    <row r="241" ht="15.75" customHeight="1">
      <c r="A241" s="289" t="s">
        <v>7852</v>
      </c>
      <c r="B241" s="351">
        <v>239.0</v>
      </c>
      <c r="C241" s="130">
        <v>44301.0</v>
      </c>
      <c r="D241" s="80" t="s">
        <v>8194</v>
      </c>
      <c r="E241" s="841" t="s">
        <v>8195</v>
      </c>
      <c r="F241" s="374" t="s">
        <v>7876</v>
      </c>
      <c r="G241" s="169" t="s">
        <v>4738</v>
      </c>
      <c r="H241" s="287"/>
      <c r="I241" s="73"/>
      <c r="J241" s="833"/>
      <c r="K241" s="817"/>
      <c r="L241" s="817"/>
      <c r="M241" s="817"/>
      <c r="N241" s="817"/>
      <c r="O241" s="817"/>
      <c r="P241" s="222"/>
    </row>
    <row r="242" ht="15.75" customHeight="1">
      <c r="A242" s="289" t="s">
        <v>7852</v>
      </c>
      <c r="B242" s="351">
        <v>240.0</v>
      </c>
      <c r="C242" s="130">
        <v>44301.0</v>
      </c>
      <c r="D242" s="141" t="s">
        <v>8196</v>
      </c>
      <c r="E242" s="212" t="s">
        <v>8197</v>
      </c>
      <c r="F242" s="141" t="s">
        <v>7876</v>
      </c>
      <c r="G242" s="169" t="s">
        <v>4738</v>
      </c>
      <c r="H242" s="287"/>
      <c r="I242" s="73"/>
      <c r="J242" s="833"/>
      <c r="K242" s="817"/>
      <c r="L242" s="817"/>
      <c r="M242" s="817"/>
      <c r="N242" s="817"/>
      <c r="O242" s="817"/>
      <c r="P242" s="222"/>
    </row>
    <row r="243" ht="15.75" customHeight="1">
      <c r="A243" s="289" t="s">
        <v>7852</v>
      </c>
      <c r="B243" s="349">
        <v>241.0</v>
      </c>
      <c r="C243" s="130">
        <v>44305.0</v>
      </c>
      <c r="D243" s="73" t="s">
        <v>8211</v>
      </c>
      <c r="E243" s="130" t="s">
        <v>8212</v>
      </c>
      <c r="F243" s="73" t="s">
        <v>3390</v>
      </c>
      <c r="G243" s="169"/>
      <c r="H243" s="287"/>
      <c r="I243" s="73"/>
      <c r="J243" s="833"/>
      <c r="K243" s="817"/>
      <c r="L243" s="817"/>
      <c r="M243" s="817"/>
      <c r="N243" s="817"/>
      <c r="O243" s="817"/>
      <c r="P243" s="222"/>
    </row>
    <row r="244" ht="15.75" customHeight="1">
      <c r="A244" s="289" t="s">
        <v>7852</v>
      </c>
      <c r="B244" s="351">
        <v>242.0</v>
      </c>
      <c r="C244" s="130">
        <v>44305.0</v>
      </c>
      <c r="D244" s="73" t="s">
        <v>8205</v>
      </c>
      <c r="E244" s="97" t="s">
        <v>8206</v>
      </c>
      <c r="F244" s="73" t="s">
        <v>3390</v>
      </c>
      <c r="G244" s="169"/>
      <c r="H244" s="287"/>
      <c r="I244" s="73"/>
      <c r="J244" s="833"/>
      <c r="K244" s="817"/>
      <c r="L244" s="817"/>
      <c r="M244" s="817"/>
      <c r="N244" s="817"/>
      <c r="O244" s="817"/>
      <c r="P244" s="222"/>
    </row>
    <row r="245" ht="15.75" customHeight="1">
      <c r="A245" s="289" t="s">
        <v>7852</v>
      </c>
      <c r="B245" s="351">
        <v>243.0</v>
      </c>
      <c r="C245" s="130">
        <v>44305.0</v>
      </c>
      <c r="D245" s="73" t="s">
        <v>8203</v>
      </c>
      <c r="E245" s="130" t="s">
        <v>8204</v>
      </c>
      <c r="F245" s="73" t="s">
        <v>3390</v>
      </c>
      <c r="G245" s="169"/>
      <c r="H245" s="287"/>
      <c r="I245" s="73"/>
      <c r="J245" s="833"/>
      <c r="K245" s="817"/>
      <c r="L245" s="817"/>
      <c r="M245" s="817"/>
      <c r="N245" s="817"/>
      <c r="O245" s="817"/>
      <c r="P245" s="222"/>
    </row>
    <row r="246" ht="15.75" customHeight="1">
      <c r="A246" s="289"/>
      <c r="B246" s="351">
        <v>244.0</v>
      </c>
      <c r="C246" s="130">
        <v>44305.0</v>
      </c>
      <c r="D246" s="73" t="s">
        <v>8208</v>
      </c>
      <c r="E246" s="97" t="s">
        <v>8209</v>
      </c>
      <c r="F246" s="73" t="s">
        <v>3390</v>
      </c>
      <c r="G246" s="268" t="s">
        <v>8210</v>
      </c>
      <c r="H246" s="287"/>
      <c r="I246" s="73"/>
      <c r="J246" s="833"/>
      <c r="K246" s="817"/>
      <c r="L246" s="817"/>
      <c r="M246" s="817"/>
      <c r="N246" s="817"/>
      <c r="O246" s="817"/>
      <c r="P246" s="222"/>
    </row>
    <row r="247" ht="15.75" customHeight="1">
      <c r="A247" s="289" t="s">
        <v>7852</v>
      </c>
      <c r="B247" s="349">
        <v>245.0</v>
      </c>
      <c r="C247" s="130">
        <v>44305.0</v>
      </c>
      <c r="D247" s="73" t="s">
        <v>8202</v>
      </c>
      <c r="E247" s="130" t="s">
        <v>5927</v>
      </c>
      <c r="F247" s="73" t="s">
        <v>3390</v>
      </c>
      <c r="G247" s="169"/>
      <c r="H247" s="287"/>
      <c r="I247" s="73"/>
      <c r="J247" s="833"/>
      <c r="K247" s="817"/>
      <c r="L247" s="817"/>
      <c r="M247" s="817"/>
      <c r="N247" s="817"/>
      <c r="O247" s="817"/>
      <c r="P247" s="222"/>
    </row>
    <row r="248" ht="15.75" customHeight="1">
      <c r="A248" s="289" t="s">
        <v>7852</v>
      </c>
      <c r="B248" s="351">
        <v>246.0</v>
      </c>
      <c r="C248" s="130">
        <v>44305.0</v>
      </c>
      <c r="D248" s="73" t="s">
        <v>8201</v>
      </c>
      <c r="E248" s="130" t="s">
        <v>7421</v>
      </c>
      <c r="F248" s="73" t="s">
        <v>3390</v>
      </c>
      <c r="G248" s="169"/>
      <c r="H248" s="287"/>
      <c r="I248" s="73"/>
      <c r="J248" s="833"/>
      <c r="K248" s="817"/>
      <c r="L248" s="817"/>
      <c r="M248" s="817"/>
      <c r="N248" s="817"/>
      <c r="O248" s="817"/>
      <c r="P248" s="222"/>
    </row>
    <row r="249" ht="15.75" customHeight="1">
      <c r="A249" s="289" t="s">
        <v>7852</v>
      </c>
      <c r="B249" s="351">
        <v>247.0</v>
      </c>
      <c r="C249" s="130">
        <v>44305.0</v>
      </c>
      <c r="D249" s="73" t="s">
        <v>8213</v>
      </c>
      <c r="E249" s="130" t="s">
        <v>7463</v>
      </c>
      <c r="F249" s="73" t="s">
        <v>3390</v>
      </c>
      <c r="G249" s="169"/>
      <c r="H249" s="287"/>
      <c r="I249" s="73"/>
      <c r="J249" s="833"/>
      <c r="K249" s="817"/>
      <c r="L249" s="817"/>
      <c r="M249" s="817"/>
      <c r="N249" s="817"/>
      <c r="O249" s="817"/>
      <c r="P249" s="222"/>
    </row>
    <row r="250" ht="15.75" customHeight="1">
      <c r="A250" s="289"/>
      <c r="B250" s="345">
        <v>248.0</v>
      </c>
      <c r="C250" s="130">
        <v>44305.0</v>
      </c>
      <c r="D250" s="73" t="s">
        <v>4580</v>
      </c>
      <c r="E250" s="130" t="s">
        <v>4836</v>
      </c>
      <c r="F250" s="73" t="s">
        <v>8207</v>
      </c>
      <c r="G250" s="169"/>
      <c r="H250" s="287"/>
      <c r="I250" s="73"/>
      <c r="J250" s="833"/>
      <c r="K250" s="817"/>
      <c r="L250" s="817"/>
      <c r="M250" s="817"/>
      <c r="N250" s="817"/>
      <c r="O250" s="817"/>
      <c r="P250" s="222"/>
    </row>
    <row r="251" ht="15.75" customHeight="1">
      <c r="A251" s="289" t="s">
        <v>7852</v>
      </c>
      <c r="B251" s="349">
        <v>249.0</v>
      </c>
      <c r="C251" s="130">
        <v>44307.0</v>
      </c>
      <c r="D251" s="73" t="s">
        <v>8215</v>
      </c>
      <c r="E251" s="130" t="s">
        <v>8216</v>
      </c>
      <c r="F251" s="73" t="s">
        <v>2751</v>
      </c>
      <c r="G251" s="169"/>
      <c r="H251" s="287"/>
      <c r="I251" s="73"/>
      <c r="J251" s="833"/>
      <c r="K251" s="817"/>
      <c r="L251" s="817"/>
      <c r="M251" s="817"/>
      <c r="N251" s="817"/>
      <c r="O251" s="817"/>
      <c r="P251" s="222"/>
    </row>
    <row r="252" ht="15.75" customHeight="1">
      <c r="A252" s="289" t="s">
        <v>7852</v>
      </c>
      <c r="B252" s="351">
        <v>250.0</v>
      </c>
      <c r="C252" s="130">
        <v>44307.0</v>
      </c>
      <c r="D252" s="73" t="s">
        <v>8217</v>
      </c>
      <c r="E252" s="130" t="s">
        <v>7996</v>
      </c>
      <c r="F252" s="73" t="s">
        <v>2751</v>
      </c>
      <c r="G252" s="169"/>
      <c r="H252" s="287"/>
      <c r="I252" s="73"/>
      <c r="J252" s="833"/>
      <c r="K252" s="817"/>
      <c r="L252" s="817"/>
      <c r="M252" s="817"/>
      <c r="N252" s="817"/>
      <c r="O252" s="817"/>
      <c r="P252" s="222"/>
    </row>
    <row r="253" ht="15.75" customHeight="1">
      <c r="A253" s="289" t="s">
        <v>7852</v>
      </c>
      <c r="B253" s="351">
        <v>251.0</v>
      </c>
      <c r="C253" s="130">
        <v>44307.0</v>
      </c>
      <c r="D253" s="73" t="s">
        <v>8035</v>
      </c>
      <c r="E253" s="130" t="s">
        <v>8036</v>
      </c>
      <c r="F253" s="73" t="s">
        <v>2751</v>
      </c>
      <c r="G253" s="169"/>
      <c r="H253" s="287"/>
      <c r="I253" s="73"/>
      <c r="J253" s="842"/>
      <c r="K253" s="817"/>
      <c r="L253" s="817"/>
      <c r="M253" s="817"/>
      <c r="N253" s="817"/>
      <c r="O253" s="817"/>
      <c r="P253" s="222"/>
    </row>
    <row r="254" ht="16.5" customHeight="1">
      <c r="A254" s="289" t="s">
        <v>7852</v>
      </c>
      <c r="B254" s="351">
        <v>252.0</v>
      </c>
      <c r="C254" s="130">
        <v>44308.0</v>
      </c>
      <c r="D254" s="73" t="s">
        <v>8221</v>
      </c>
      <c r="E254" s="130"/>
      <c r="F254" s="73" t="s">
        <v>761</v>
      </c>
      <c r="G254" s="169" t="s">
        <v>8139</v>
      </c>
      <c r="H254" s="287"/>
      <c r="I254" s="73"/>
      <c r="J254" s="833"/>
      <c r="K254" s="817"/>
      <c r="L254" s="817"/>
      <c r="M254" s="817"/>
      <c r="N254" s="817"/>
      <c r="O254" s="817"/>
      <c r="P254" s="222"/>
    </row>
    <row r="255" ht="15.75" customHeight="1">
      <c r="A255" s="289"/>
      <c r="B255" s="349">
        <v>253.0</v>
      </c>
      <c r="C255" s="130">
        <v>44308.0</v>
      </c>
      <c r="D255" s="73" t="s">
        <v>8218</v>
      </c>
      <c r="E255" s="130"/>
      <c r="F255" s="73"/>
      <c r="G255" s="169"/>
      <c r="H255" s="287"/>
      <c r="I255" s="73"/>
      <c r="J255" s="833"/>
      <c r="K255" s="817"/>
      <c r="L255" s="817"/>
      <c r="M255" s="817"/>
      <c r="N255" s="817"/>
      <c r="O255" s="817"/>
      <c r="P255" s="222"/>
    </row>
    <row r="256" ht="15.75" customHeight="1">
      <c r="A256" s="289" t="s">
        <v>7852</v>
      </c>
      <c r="B256" s="351">
        <v>254.0</v>
      </c>
      <c r="C256" s="130">
        <v>44308.0</v>
      </c>
      <c r="D256" s="73" t="s">
        <v>8219</v>
      </c>
      <c r="E256" s="130" t="s">
        <v>8220</v>
      </c>
      <c r="F256" s="73" t="s">
        <v>3390</v>
      </c>
      <c r="G256" s="169"/>
      <c r="H256" s="287"/>
      <c r="I256" s="73"/>
      <c r="J256" s="833"/>
      <c r="K256" s="817"/>
      <c r="L256" s="817"/>
      <c r="M256" s="817"/>
      <c r="N256" s="817"/>
      <c r="O256" s="817"/>
      <c r="P256" s="222"/>
    </row>
    <row r="257" ht="15.75" customHeight="1">
      <c r="A257" s="289" t="s">
        <v>7852</v>
      </c>
      <c r="B257" s="351">
        <v>255.0</v>
      </c>
      <c r="C257" s="130">
        <v>44309.0</v>
      </c>
      <c r="D257" s="73" t="s">
        <v>2779</v>
      </c>
      <c r="E257" s="130" t="s">
        <v>2780</v>
      </c>
      <c r="F257" s="73" t="s">
        <v>1593</v>
      </c>
      <c r="G257" s="253">
        <v>44315.0</v>
      </c>
      <c r="H257" s="287"/>
      <c r="I257" s="73"/>
      <c r="J257" s="833"/>
      <c r="K257" s="817"/>
      <c r="L257" s="817"/>
      <c r="M257" s="817"/>
      <c r="N257" s="817"/>
      <c r="O257" s="817"/>
      <c r="P257" s="222"/>
    </row>
    <row r="258" ht="15.75" customHeight="1">
      <c r="A258" s="289" t="s">
        <v>7852</v>
      </c>
      <c r="B258" s="351">
        <v>256.0</v>
      </c>
      <c r="C258" s="130">
        <v>44309.0</v>
      </c>
      <c r="D258" s="73" t="s">
        <v>8184</v>
      </c>
      <c r="E258" s="130" t="s">
        <v>8185</v>
      </c>
      <c r="F258" s="73" t="s">
        <v>761</v>
      </c>
      <c r="G258" s="169" t="s">
        <v>8224</v>
      </c>
      <c r="H258" s="287"/>
      <c r="I258" s="73"/>
      <c r="J258" s="833"/>
      <c r="K258" s="817"/>
      <c r="L258" s="817"/>
      <c r="M258" s="817"/>
      <c r="N258" s="817"/>
      <c r="O258" s="817"/>
      <c r="P258" s="222"/>
    </row>
    <row r="259" ht="15.75" customHeight="1">
      <c r="A259" s="289" t="s">
        <v>7852</v>
      </c>
      <c r="B259" s="349">
        <v>257.0</v>
      </c>
      <c r="C259" s="130">
        <v>44309.0</v>
      </c>
      <c r="D259" s="73" t="s">
        <v>8233</v>
      </c>
      <c r="E259" s="130" t="s">
        <v>8234</v>
      </c>
      <c r="F259" s="73" t="s">
        <v>761</v>
      </c>
      <c r="G259" s="169" t="s">
        <v>4511</v>
      </c>
      <c r="H259" s="287"/>
      <c r="I259" s="73"/>
      <c r="J259" s="833"/>
      <c r="K259" s="817"/>
      <c r="L259" s="817"/>
      <c r="M259" s="817"/>
      <c r="N259" s="817"/>
      <c r="O259" s="817"/>
      <c r="P259" s="222"/>
    </row>
    <row r="260" ht="15.75" customHeight="1">
      <c r="A260" s="289" t="s">
        <v>7852</v>
      </c>
      <c r="B260" s="351">
        <v>258.0</v>
      </c>
      <c r="C260" s="130">
        <v>44309.0</v>
      </c>
      <c r="D260" s="73" t="s">
        <v>7585</v>
      </c>
      <c r="E260" s="130" t="s">
        <v>7586</v>
      </c>
      <c r="F260" s="73" t="s">
        <v>2923</v>
      </c>
      <c r="G260" s="268"/>
      <c r="H260" s="287"/>
      <c r="I260" s="73"/>
      <c r="J260" s="833"/>
      <c r="K260" s="817"/>
      <c r="L260" s="817"/>
      <c r="M260" s="817"/>
      <c r="N260" s="817"/>
      <c r="O260" s="817"/>
      <c r="P260" s="222"/>
    </row>
    <row r="261" ht="15.75" customHeight="1">
      <c r="A261" s="289" t="s">
        <v>7852</v>
      </c>
      <c r="B261" s="351">
        <v>259.0</v>
      </c>
      <c r="C261" s="130">
        <v>44309.0</v>
      </c>
      <c r="D261" s="73" t="s">
        <v>14593</v>
      </c>
      <c r="E261" s="130" t="s">
        <v>8231</v>
      </c>
      <c r="F261" s="73" t="s">
        <v>761</v>
      </c>
      <c r="G261" s="169" t="s">
        <v>8232</v>
      </c>
      <c r="H261" s="287"/>
      <c r="I261" s="73"/>
      <c r="J261" s="833"/>
      <c r="K261" s="817"/>
      <c r="L261" s="817"/>
      <c r="M261" s="817"/>
      <c r="N261" s="817"/>
      <c r="O261" s="817"/>
      <c r="P261" s="222"/>
    </row>
    <row r="262" ht="15.75" customHeight="1">
      <c r="A262" s="289" t="s">
        <v>7852</v>
      </c>
      <c r="B262" s="351">
        <v>260.0</v>
      </c>
      <c r="C262" s="130">
        <v>44309.0</v>
      </c>
      <c r="D262" s="73" t="s">
        <v>8189</v>
      </c>
      <c r="E262" s="130" t="s">
        <v>8190</v>
      </c>
      <c r="F262" s="73" t="s">
        <v>761</v>
      </c>
      <c r="G262" s="169" t="s">
        <v>8235</v>
      </c>
      <c r="H262" s="287"/>
      <c r="I262" s="73"/>
      <c r="J262" s="833"/>
      <c r="K262" s="817"/>
      <c r="L262" s="817"/>
      <c r="M262" s="817"/>
      <c r="N262" s="817"/>
      <c r="O262" s="817"/>
      <c r="P262" s="222"/>
    </row>
    <row r="263" ht="15.75" customHeight="1">
      <c r="A263" s="289" t="s">
        <v>7852</v>
      </c>
      <c r="B263" s="349">
        <v>261.0</v>
      </c>
      <c r="C263" s="130">
        <v>44309.0</v>
      </c>
      <c r="D263" s="73" t="s">
        <v>8222</v>
      </c>
      <c r="E263" s="130" t="s">
        <v>8223</v>
      </c>
      <c r="F263" s="73" t="s">
        <v>761</v>
      </c>
      <c r="G263" s="169" t="s">
        <v>19</v>
      </c>
      <c r="H263" s="287"/>
      <c r="I263" s="73"/>
      <c r="J263" s="833"/>
      <c r="K263" s="817"/>
      <c r="L263" s="817"/>
      <c r="M263" s="817"/>
      <c r="N263" s="817"/>
      <c r="O263" s="817"/>
      <c r="P263" s="222"/>
    </row>
    <row r="264" ht="15.75" customHeight="1">
      <c r="A264" s="289" t="s">
        <v>7852</v>
      </c>
      <c r="B264" s="351">
        <v>262.0</v>
      </c>
      <c r="C264" s="130">
        <v>44309.0</v>
      </c>
      <c r="D264" s="73" t="s">
        <v>8225</v>
      </c>
      <c r="E264" s="130" t="s">
        <v>8226</v>
      </c>
      <c r="F264" s="73" t="s">
        <v>761</v>
      </c>
      <c r="G264" s="169" t="s">
        <v>960</v>
      </c>
      <c r="H264" s="287"/>
      <c r="I264" s="73"/>
      <c r="J264" s="833"/>
      <c r="K264" s="817"/>
      <c r="L264" s="817"/>
      <c r="M264" s="817"/>
      <c r="N264" s="817"/>
      <c r="O264" s="817"/>
      <c r="P264" s="222"/>
    </row>
    <row r="265" ht="15.75" customHeight="1">
      <c r="A265" s="289" t="s">
        <v>7852</v>
      </c>
      <c r="B265" s="351">
        <v>263.0</v>
      </c>
      <c r="C265" s="130">
        <v>44309.0</v>
      </c>
      <c r="D265" s="73" t="s">
        <v>8227</v>
      </c>
      <c r="E265" s="130" t="s">
        <v>8228</v>
      </c>
      <c r="F265" s="73" t="s">
        <v>761</v>
      </c>
      <c r="G265" s="169" t="s">
        <v>7214</v>
      </c>
      <c r="H265" s="287"/>
      <c r="I265" s="73"/>
      <c r="J265" s="833"/>
      <c r="K265" s="817"/>
      <c r="L265" s="817"/>
      <c r="M265" s="817"/>
      <c r="N265" s="817"/>
      <c r="O265" s="817"/>
      <c r="P265" s="222"/>
    </row>
    <row r="266" ht="15.75" customHeight="1">
      <c r="A266" s="289" t="s">
        <v>7852</v>
      </c>
      <c r="B266" s="351">
        <v>264.0</v>
      </c>
      <c r="C266" s="178"/>
      <c r="D266" s="73" t="s">
        <v>9486</v>
      </c>
      <c r="E266" s="130" t="s">
        <v>9510</v>
      </c>
      <c r="F266" s="73" t="s">
        <v>761</v>
      </c>
      <c r="G266" s="169" t="s">
        <v>7214</v>
      </c>
      <c r="H266" s="287"/>
      <c r="I266" s="73"/>
      <c r="J266" s="833"/>
      <c r="K266" s="817"/>
      <c r="L266" s="817"/>
      <c r="M266" s="817"/>
      <c r="N266" s="817"/>
      <c r="O266" s="817"/>
      <c r="P266" s="222"/>
    </row>
    <row r="267" ht="15.75" customHeight="1">
      <c r="A267" s="289" t="s">
        <v>7852</v>
      </c>
      <c r="B267" s="349">
        <v>265.0</v>
      </c>
      <c r="C267" s="130">
        <v>44309.0</v>
      </c>
      <c r="D267" s="73" t="s">
        <v>7981</v>
      </c>
      <c r="E267" s="130" t="s">
        <v>8229</v>
      </c>
      <c r="F267" s="73" t="s">
        <v>2751</v>
      </c>
      <c r="G267" s="169"/>
      <c r="H267" s="287"/>
      <c r="I267" s="73"/>
      <c r="J267" s="833"/>
      <c r="K267" s="817"/>
      <c r="L267" s="817"/>
      <c r="M267" s="817"/>
      <c r="N267" s="817"/>
      <c r="O267" s="817"/>
      <c r="P267" s="222"/>
    </row>
    <row r="268" ht="15.75" customHeight="1">
      <c r="A268" s="289" t="s">
        <v>7852</v>
      </c>
      <c r="B268" s="351">
        <v>266.0</v>
      </c>
      <c r="C268" s="130"/>
      <c r="D268" s="73" t="s">
        <v>10396</v>
      </c>
      <c r="E268" s="130" t="s">
        <v>10397</v>
      </c>
      <c r="F268" s="73" t="s">
        <v>6388</v>
      </c>
      <c r="G268" s="169"/>
      <c r="H268" s="287"/>
      <c r="I268" s="73"/>
      <c r="J268" s="833"/>
      <c r="K268" s="817"/>
      <c r="L268" s="817"/>
      <c r="M268" s="817"/>
      <c r="N268" s="817"/>
      <c r="O268" s="817"/>
      <c r="P268" s="222"/>
    </row>
    <row r="269" ht="15.75" customHeight="1">
      <c r="A269" s="289" t="s">
        <v>7852</v>
      </c>
      <c r="B269" s="351">
        <v>267.0</v>
      </c>
      <c r="C269" s="130">
        <v>44312.0</v>
      </c>
      <c r="D269" s="73" t="s">
        <v>8236</v>
      </c>
      <c r="E269" s="333" t="s">
        <v>7992</v>
      </c>
      <c r="F269" s="73" t="s">
        <v>2751</v>
      </c>
      <c r="G269" s="169"/>
      <c r="H269" s="287"/>
      <c r="I269" s="73"/>
      <c r="J269" s="833"/>
      <c r="K269" s="817"/>
      <c r="L269" s="817"/>
      <c r="M269" s="817"/>
      <c r="N269" s="817"/>
      <c r="O269" s="817"/>
      <c r="P269" s="222"/>
    </row>
    <row r="270" ht="15.75" customHeight="1">
      <c r="A270" s="289" t="s">
        <v>7852</v>
      </c>
      <c r="B270" s="351">
        <v>268.0</v>
      </c>
      <c r="C270" s="130">
        <v>44313.0</v>
      </c>
      <c r="D270" s="73" t="s">
        <v>8240</v>
      </c>
      <c r="E270" s="97" t="s">
        <v>6220</v>
      </c>
      <c r="F270" s="73" t="s">
        <v>2923</v>
      </c>
      <c r="G270" s="169"/>
      <c r="H270" s="287"/>
      <c r="I270" s="73"/>
      <c r="J270" s="833"/>
      <c r="K270" s="817"/>
      <c r="L270" s="817"/>
      <c r="M270" s="817"/>
      <c r="N270" s="817"/>
      <c r="O270" s="817"/>
      <c r="P270" s="222"/>
    </row>
    <row r="271" ht="15.75" customHeight="1">
      <c r="A271" s="289" t="s">
        <v>7852</v>
      </c>
      <c r="B271" s="349">
        <v>269.0</v>
      </c>
      <c r="C271" s="130">
        <v>44313.0</v>
      </c>
      <c r="D271" s="73" t="s">
        <v>8142</v>
      </c>
      <c r="E271" s="130" t="s">
        <v>8238</v>
      </c>
      <c r="F271" s="73" t="s">
        <v>2751</v>
      </c>
      <c r="G271" s="169"/>
      <c r="H271" s="287"/>
      <c r="I271" s="73"/>
      <c r="J271" s="814" t="s">
        <v>14594</v>
      </c>
      <c r="K271" s="820"/>
      <c r="L271" s="820"/>
      <c r="M271" s="817"/>
      <c r="N271" s="817"/>
      <c r="O271" s="817"/>
      <c r="P271" s="222"/>
    </row>
    <row r="272" ht="16.5" customHeight="1">
      <c r="A272" s="289" t="s">
        <v>7852</v>
      </c>
      <c r="B272" s="351">
        <v>270.0</v>
      </c>
      <c r="C272" s="130">
        <v>44313.0</v>
      </c>
      <c r="D272" s="73" t="s">
        <v>7871</v>
      </c>
      <c r="E272" s="130" t="s">
        <v>8239</v>
      </c>
      <c r="F272" s="73" t="s">
        <v>2923</v>
      </c>
      <c r="G272" s="169"/>
      <c r="H272" s="287"/>
      <c r="I272" s="73"/>
      <c r="J272" s="812"/>
      <c r="K272" s="817"/>
      <c r="L272" s="817"/>
      <c r="M272" s="817"/>
      <c r="N272" s="817"/>
      <c r="O272" s="817"/>
      <c r="P272" s="222"/>
    </row>
    <row r="273" ht="15.75" customHeight="1">
      <c r="A273" s="289" t="s">
        <v>7852</v>
      </c>
      <c r="B273" s="351">
        <v>271.0</v>
      </c>
      <c r="C273" s="130">
        <v>44313.0</v>
      </c>
      <c r="D273" s="73" t="s">
        <v>7331</v>
      </c>
      <c r="E273" s="130" t="s">
        <v>7985</v>
      </c>
      <c r="F273" s="73" t="s">
        <v>2923</v>
      </c>
      <c r="G273" s="169"/>
      <c r="H273" s="287"/>
      <c r="I273" s="73"/>
      <c r="J273" s="812"/>
      <c r="K273" s="817"/>
      <c r="L273" s="817"/>
      <c r="M273" s="817"/>
      <c r="N273" s="817"/>
      <c r="O273" s="817"/>
      <c r="P273" s="222"/>
    </row>
    <row r="274" ht="15.75" customHeight="1">
      <c r="A274" s="289" t="s">
        <v>7852</v>
      </c>
      <c r="B274" s="351">
        <v>272.0</v>
      </c>
      <c r="C274" s="130">
        <v>44315.0</v>
      </c>
      <c r="D274" s="73" t="s">
        <v>1652</v>
      </c>
      <c r="E274" s="130" t="s">
        <v>8242</v>
      </c>
      <c r="F274" s="73" t="s">
        <v>6388</v>
      </c>
      <c r="G274" s="169"/>
      <c r="H274" s="287"/>
      <c r="I274" s="73"/>
      <c r="J274" s="812"/>
      <c r="K274" s="817"/>
      <c r="L274" s="817"/>
      <c r="M274" s="817"/>
      <c r="N274" s="817"/>
      <c r="O274" s="817"/>
      <c r="P274" s="222"/>
    </row>
    <row r="275" ht="15.75" customHeight="1">
      <c r="A275" s="289" t="s">
        <v>7852</v>
      </c>
      <c r="B275" s="349">
        <v>273.0</v>
      </c>
      <c r="C275" s="130">
        <v>44315.0</v>
      </c>
      <c r="D275" s="73" t="s">
        <v>2438</v>
      </c>
      <c r="E275" s="130" t="s">
        <v>8241</v>
      </c>
      <c r="F275" s="73" t="s">
        <v>6388</v>
      </c>
      <c r="G275" s="169"/>
      <c r="H275" s="287"/>
      <c r="I275" s="73"/>
      <c r="J275" s="812"/>
      <c r="K275" s="817"/>
      <c r="L275" s="817"/>
      <c r="M275" s="817"/>
      <c r="N275" s="817"/>
      <c r="O275" s="817"/>
      <c r="P275" s="222"/>
    </row>
    <row r="276" ht="15.75" customHeight="1">
      <c r="A276" s="289" t="s">
        <v>7852</v>
      </c>
      <c r="B276" s="351">
        <v>274.0</v>
      </c>
      <c r="C276" s="130">
        <v>44316.0</v>
      </c>
      <c r="D276" s="73" t="s">
        <v>7256</v>
      </c>
      <c r="E276" s="130" t="s">
        <v>7850</v>
      </c>
      <c r="F276" s="73" t="s">
        <v>761</v>
      </c>
      <c r="G276" s="169" t="s">
        <v>8247</v>
      </c>
      <c r="H276" s="287"/>
      <c r="I276" s="73"/>
      <c r="J276" s="812"/>
      <c r="K276" s="817"/>
      <c r="L276" s="817"/>
      <c r="M276" s="817"/>
      <c r="N276" s="817"/>
      <c r="O276" s="817"/>
      <c r="P276" s="222"/>
    </row>
    <row r="277" ht="15.75" customHeight="1">
      <c r="A277" s="289" t="s">
        <v>7852</v>
      </c>
      <c r="B277" s="351">
        <v>275.0</v>
      </c>
      <c r="C277" s="130">
        <v>44316.0</v>
      </c>
      <c r="D277" s="73" t="s">
        <v>4853</v>
      </c>
      <c r="E277" s="130" t="s">
        <v>8243</v>
      </c>
      <c r="F277" s="73" t="s">
        <v>6388</v>
      </c>
      <c r="G277" s="169"/>
      <c r="H277" s="287"/>
      <c r="I277" s="73"/>
      <c r="J277" s="812"/>
      <c r="K277" s="817"/>
      <c r="L277" s="817"/>
      <c r="M277" s="817"/>
      <c r="N277" s="817"/>
      <c r="O277" s="817"/>
      <c r="P277" s="222"/>
    </row>
    <row r="278" ht="15.75" customHeight="1">
      <c r="A278" s="289" t="s">
        <v>7852</v>
      </c>
      <c r="B278" s="351">
        <v>276.0</v>
      </c>
      <c r="C278" s="130">
        <v>44316.0</v>
      </c>
      <c r="D278" s="73" t="s">
        <v>1376</v>
      </c>
      <c r="E278" s="130" t="s">
        <v>1162</v>
      </c>
      <c r="F278" s="73" t="s">
        <v>6388</v>
      </c>
      <c r="G278" s="169"/>
      <c r="H278" s="287"/>
      <c r="I278" s="73"/>
      <c r="J278" s="812"/>
      <c r="K278" s="817"/>
      <c r="L278" s="817"/>
      <c r="M278" s="817"/>
      <c r="N278" s="817"/>
      <c r="O278" s="817"/>
      <c r="P278" s="222"/>
    </row>
    <row r="279" ht="15.75" customHeight="1">
      <c r="A279" s="289" t="s">
        <v>7852</v>
      </c>
      <c r="B279" s="349">
        <v>277.0</v>
      </c>
      <c r="C279" s="130">
        <v>44316.0</v>
      </c>
      <c r="D279" s="73" t="s">
        <v>8244</v>
      </c>
      <c r="E279" s="130" t="s">
        <v>8245</v>
      </c>
      <c r="F279" s="73" t="s">
        <v>761</v>
      </c>
      <c r="G279" s="169" t="s">
        <v>8246</v>
      </c>
      <c r="H279" s="287"/>
      <c r="I279" s="73"/>
      <c r="J279" s="812"/>
      <c r="K279" s="817"/>
      <c r="L279" s="817"/>
      <c r="M279" s="817"/>
      <c r="N279" s="817"/>
      <c r="O279" s="817"/>
      <c r="P279" s="222"/>
    </row>
    <row r="280" ht="15.75" customHeight="1">
      <c r="A280" s="289" t="s">
        <v>7852</v>
      </c>
      <c r="B280" s="351">
        <v>278.0</v>
      </c>
      <c r="C280" s="130">
        <v>44316.0</v>
      </c>
      <c r="D280" s="73" t="s">
        <v>7908</v>
      </c>
      <c r="E280" s="130" t="s">
        <v>7909</v>
      </c>
      <c r="F280" s="73" t="s">
        <v>2923</v>
      </c>
      <c r="G280" s="169"/>
      <c r="H280" s="287"/>
      <c r="I280" s="73"/>
      <c r="J280" s="812"/>
      <c r="K280" s="817"/>
      <c r="L280" s="817"/>
      <c r="M280" s="817"/>
      <c r="N280" s="817"/>
      <c r="O280" s="817"/>
      <c r="P280" s="222"/>
    </row>
    <row r="281" ht="15.75" customHeight="1">
      <c r="A281" s="289" t="s">
        <v>7852</v>
      </c>
      <c r="B281" s="351">
        <v>279.0</v>
      </c>
      <c r="C281" s="130">
        <v>44319.0</v>
      </c>
      <c r="D281" s="73" t="s">
        <v>8248</v>
      </c>
      <c r="E281" s="130" t="s">
        <v>7546</v>
      </c>
      <c r="F281" s="73" t="s">
        <v>8249</v>
      </c>
      <c r="G281" s="169"/>
      <c r="H281" s="287"/>
      <c r="I281" s="73"/>
      <c r="J281" s="812"/>
      <c r="K281" s="817"/>
      <c r="L281" s="817"/>
      <c r="M281" s="817"/>
      <c r="N281" s="817"/>
      <c r="O281" s="817"/>
      <c r="P281" s="222"/>
    </row>
    <row r="282" ht="15.75" customHeight="1">
      <c r="A282" s="289" t="s">
        <v>7852</v>
      </c>
      <c r="B282" s="351">
        <v>280.0</v>
      </c>
      <c r="C282" s="130">
        <v>44319.0</v>
      </c>
      <c r="D282" s="73" t="s">
        <v>3222</v>
      </c>
      <c r="E282" s="130" t="s">
        <v>7486</v>
      </c>
      <c r="F282" s="73" t="s">
        <v>2253</v>
      </c>
      <c r="G282" s="169" t="s">
        <v>1083</v>
      </c>
      <c r="H282" s="287"/>
      <c r="I282" s="73"/>
      <c r="J282" s="812"/>
      <c r="K282" s="817"/>
      <c r="L282" s="817"/>
      <c r="M282" s="817"/>
      <c r="N282" s="817"/>
      <c r="O282" s="817"/>
      <c r="P282" s="222"/>
    </row>
    <row r="283" ht="15.75" customHeight="1">
      <c r="A283" s="289" t="s">
        <v>7852</v>
      </c>
      <c r="B283" s="349">
        <v>281.0</v>
      </c>
      <c r="C283" s="130">
        <v>44320.0</v>
      </c>
      <c r="D283" s="73" t="s">
        <v>3066</v>
      </c>
      <c r="E283" s="130" t="s">
        <v>4734</v>
      </c>
      <c r="F283" s="73" t="s">
        <v>6388</v>
      </c>
      <c r="G283" s="169" t="s">
        <v>7771</v>
      </c>
      <c r="H283" s="287"/>
      <c r="I283" s="73"/>
      <c r="J283" s="812"/>
      <c r="K283" s="817"/>
      <c r="L283" s="817"/>
      <c r="M283" s="817"/>
      <c r="N283" s="817"/>
      <c r="O283" s="817"/>
      <c r="P283" s="222"/>
    </row>
    <row r="284" ht="15.75" customHeight="1">
      <c r="A284" s="289" t="s">
        <v>7852</v>
      </c>
      <c r="B284" s="351">
        <v>282.0</v>
      </c>
      <c r="C284" s="130">
        <v>44320.0</v>
      </c>
      <c r="D284" s="73" t="s">
        <v>2790</v>
      </c>
      <c r="E284" s="130" t="s">
        <v>8253</v>
      </c>
      <c r="F284" s="146" t="s">
        <v>1593</v>
      </c>
      <c r="G284" s="169" t="s">
        <v>8254</v>
      </c>
      <c r="H284" s="287"/>
      <c r="I284" s="73"/>
      <c r="J284" s="812"/>
      <c r="K284" s="817"/>
      <c r="L284" s="817"/>
      <c r="M284" s="817"/>
      <c r="N284" s="817"/>
      <c r="O284" s="817"/>
      <c r="P284" s="222"/>
    </row>
    <row r="285" ht="15.75" customHeight="1">
      <c r="A285" s="289" t="s">
        <v>7852</v>
      </c>
      <c r="B285" s="351">
        <v>283.0</v>
      </c>
      <c r="C285" s="130">
        <v>44320.0</v>
      </c>
      <c r="D285" s="73" t="s">
        <v>8250</v>
      </c>
      <c r="E285" s="130" t="s">
        <v>8251</v>
      </c>
      <c r="F285" s="146" t="s">
        <v>1593</v>
      </c>
      <c r="G285" s="169" t="s">
        <v>8252</v>
      </c>
      <c r="H285" s="287"/>
      <c r="I285" s="73"/>
      <c r="J285" s="812"/>
      <c r="K285" s="817"/>
      <c r="L285" s="817"/>
      <c r="M285" s="817"/>
      <c r="N285" s="817"/>
      <c r="O285" s="817"/>
      <c r="P285" s="222"/>
    </row>
    <row r="286" ht="15.75" customHeight="1">
      <c r="A286" s="289" t="s">
        <v>7852</v>
      </c>
      <c r="B286" s="351">
        <v>284.0</v>
      </c>
      <c r="C286" s="130">
        <v>44322.0</v>
      </c>
      <c r="D286" s="73" t="s">
        <v>6928</v>
      </c>
      <c r="E286" s="130" t="s">
        <v>7629</v>
      </c>
      <c r="F286" s="73" t="s">
        <v>8259</v>
      </c>
      <c r="G286" s="169"/>
      <c r="H286" s="287"/>
      <c r="I286" s="73"/>
      <c r="J286" s="812"/>
      <c r="K286" s="817"/>
      <c r="L286" s="817"/>
      <c r="M286" s="817"/>
      <c r="N286" s="817"/>
      <c r="O286" s="817"/>
      <c r="P286" s="222"/>
    </row>
    <row r="287" ht="15.75" customHeight="1">
      <c r="A287" s="289" t="s">
        <v>7852</v>
      </c>
      <c r="B287" s="349">
        <v>285.0</v>
      </c>
      <c r="C287" s="130">
        <v>44320.0</v>
      </c>
      <c r="D287" s="73" t="s">
        <v>7776</v>
      </c>
      <c r="E287" s="130" t="s">
        <v>7777</v>
      </c>
      <c r="F287" s="73" t="s">
        <v>2751</v>
      </c>
      <c r="G287" s="169"/>
      <c r="H287" s="287"/>
      <c r="I287" s="73"/>
      <c r="J287" s="812"/>
      <c r="K287" s="817"/>
      <c r="L287" s="817"/>
      <c r="M287" s="817"/>
      <c r="N287" s="817"/>
      <c r="O287" s="817"/>
      <c r="P287" s="222"/>
    </row>
    <row r="288" ht="15.75" customHeight="1">
      <c r="A288" s="289" t="s">
        <v>7852</v>
      </c>
      <c r="B288" s="351">
        <v>286.0</v>
      </c>
      <c r="C288" s="130">
        <v>44321.0</v>
      </c>
      <c r="D288" s="73" t="s">
        <v>14595</v>
      </c>
      <c r="E288" s="130" t="s">
        <v>8255</v>
      </c>
      <c r="F288" s="146" t="s">
        <v>1593</v>
      </c>
      <c r="G288" s="169"/>
      <c r="H288" s="287"/>
      <c r="I288" s="73"/>
      <c r="J288" s="812"/>
      <c r="K288" s="817"/>
      <c r="L288" s="817"/>
      <c r="M288" s="817"/>
      <c r="N288" s="817"/>
      <c r="O288" s="817"/>
      <c r="P288" s="222"/>
    </row>
    <row r="289" ht="15.75" customHeight="1">
      <c r="A289" s="289" t="s">
        <v>7852</v>
      </c>
      <c r="B289" s="351">
        <v>287.0</v>
      </c>
      <c r="C289" s="130">
        <v>44321.0</v>
      </c>
      <c r="D289" s="73" t="s">
        <v>8257</v>
      </c>
      <c r="E289" s="130" t="s">
        <v>8258</v>
      </c>
      <c r="F289" s="73" t="s">
        <v>2751</v>
      </c>
      <c r="G289" s="169"/>
      <c r="H289" s="287"/>
      <c r="I289" s="73"/>
      <c r="J289" s="812"/>
      <c r="K289" s="817"/>
      <c r="L289" s="817"/>
      <c r="M289" s="817"/>
      <c r="N289" s="817"/>
      <c r="O289" s="817"/>
      <c r="P289" s="222"/>
    </row>
    <row r="290" ht="15.75" customHeight="1">
      <c r="A290" s="289" t="s">
        <v>7852</v>
      </c>
      <c r="B290" s="351">
        <v>288.0</v>
      </c>
      <c r="C290" s="130">
        <v>44321.0</v>
      </c>
      <c r="D290" s="73" t="s">
        <v>3311</v>
      </c>
      <c r="E290" s="130" t="s">
        <v>8256</v>
      </c>
      <c r="F290" s="73" t="s">
        <v>2923</v>
      </c>
      <c r="G290" s="169"/>
      <c r="H290" s="287"/>
      <c r="I290" s="73"/>
      <c r="J290" s="812"/>
      <c r="K290" s="817"/>
      <c r="L290" s="817"/>
      <c r="M290" s="817"/>
      <c r="N290" s="817"/>
      <c r="O290" s="817"/>
      <c r="P290" s="222"/>
    </row>
    <row r="291" ht="15.75" customHeight="1">
      <c r="A291" s="289"/>
      <c r="B291" s="346">
        <v>289.0</v>
      </c>
      <c r="C291" s="130">
        <v>44323.0</v>
      </c>
      <c r="D291" s="73" t="s">
        <v>8260</v>
      </c>
      <c r="E291" s="130"/>
      <c r="F291" s="73"/>
      <c r="G291" s="169"/>
      <c r="H291" s="287"/>
      <c r="I291" s="73"/>
      <c r="J291" s="812"/>
      <c r="K291" s="817"/>
      <c r="L291" s="817"/>
      <c r="M291" s="817"/>
      <c r="N291" s="817"/>
      <c r="O291" s="817"/>
      <c r="P291" s="222"/>
    </row>
    <row r="292" ht="15.75" customHeight="1">
      <c r="A292" s="289" t="s">
        <v>7852</v>
      </c>
      <c r="B292" s="351">
        <v>290.0</v>
      </c>
      <c r="C292" s="130">
        <v>44326.0</v>
      </c>
      <c r="D292" s="73" t="s">
        <v>7895</v>
      </c>
      <c r="E292" s="130" t="s">
        <v>7896</v>
      </c>
      <c r="F292" s="73" t="s">
        <v>2751</v>
      </c>
      <c r="G292" s="169"/>
      <c r="H292" s="287"/>
      <c r="I292" s="73"/>
      <c r="J292" s="812"/>
      <c r="K292" s="817"/>
      <c r="L292" s="817"/>
      <c r="M292" s="817"/>
      <c r="N292" s="817"/>
      <c r="O292" s="817"/>
      <c r="P292" s="222"/>
    </row>
    <row r="293" ht="15.75" customHeight="1">
      <c r="A293" s="289" t="s">
        <v>7852</v>
      </c>
      <c r="B293" s="351">
        <v>291.0</v>
      </c>
      <c r="C293" s="130">
        <v>44326.0</v>
      </c>
      <c r="D293" s="73" t="s">
        <v>4646</v>
      </c>
      <c r="E293" s="130" t="s">
        <v>8261</v>
      </c>
      <c r="F293" s="73" t="s">
        <v>6388</v>
      </c>
      <c r="G293" s="169"/>
      <c r="H293" s="287"/>
      <c r="I293" s="73"/>
      <c r="J293" s="812"/>
      <c r="K293" s="817"/>
      <c r="L293" s="817"/>
      <c r="M293" s="817"/>
      <c r="N293" s="817"/>
      <c r="O293" s="817"/>
      <c r="P293" s="222"/>
    </row>
    <row r="294" ht="15.75" customHeight="1">
      <c r="A294" s="289" t="s">
        <v>7852</v>
      </c>
      <c r="B294" s="351">
        <v>292.0</v>
      </c>
      <c r="C294" s="130">
        <v>44333.0</v>
      </c>
      <c r="D294" s="73" t="s">
        <v>4771</v>
      </c>
      <c r="E294" s="130" t="s">
        <v>8263</v>
      </c>
      <c r="F294" s="73" t="s">
        <v>6388</v>
      </c>
      <c r="G294" s="169"/>
      <c r="H294" s="287"/>
      <c r="I294" s="73"/>
      <c r="J294" s="812"/>
      <c r="K294" s="817"/>
      <c r="L294" s="817"/>
      <c r="M294" s="817"/>
      <c r="N294" s="817"/>
      <c r="O294" s="817"/>
      <c r="P294" s="222"/>
    </row>
    <row r="295" ht="15.75" customHeight="1">
      <c r="A295" s="289"/>
      <c r="B295" s="346">
        <v>293.0</v>
      </c>
      <c r="C295" s="130"/>
      <c r="D295" s="73"/>
      <c r="E295" s="130"/>
      <c r="F295" s="73"/>
      <c r="G295" s="843" t="s">
        <v>14596</v>
      </c>
      <c r="H295" s="287"/>
      <c r="I295" s="73"/>
      <c r="J295" s="812"/>
      <c r="K295" s="817"/>
      <c r="L295" s="817"/>
      <c r="M295" s="817"/>
      <c r="N295" s="817"/>
      <c r="O295" s="817"/>
      <c r="P295" s="222"/>
    </row>
    <row r="296" ht="15.75" customHeight="1">
      <c r="A296" s="289" t="s">
        <v>7852</v>
      </c>
      <c r="B296" s="351">
        <v>294.0</v>
      </c>
      <c r="C296" s="130">
        <v>44333.0</v>
      </c>
      <c r="D296" s="73" t="s">
        <v>4791</v>
      </c>
      <c r="E296" s="130" t="s">
        <v>8266</v>
      </c>
      <c r="F296" s="73" t="s">
        <v>6388</v>
      </c>
      <c r="G296" s="169"/>
      <c r="H296" s="287"/>
      <c r="I296" s="73"/>
      <c r="J296" s="812"/>
      <c r="K296" s="817"/>
      <c r="L296" s="817"/>
      <c r="M296" s="817"/>
      <c r="N296" s="817"/>
      <c r="O296" s="817"/>
      <c r="P296" s="222"/>
    </row>
    <row r="297" ht="15.75" customHeight="1">
      <c r="A297" s="289" t="s">
        <v>7852</v>
      </c>
      <c r="B297" s="351">
        <v>295.0</v>
      </c>
      <c r="C297" s="130">
        <v>44333.0</v>
      </c>
      <c r="D297" s="73" t="s">
        <v>8264</v>
      </c>
      <c r="E297" s="130" t="s">
        <v>8265</v>
      </c>
      <c r="F297" s="73" t="s">
        <v>2923</v>
      </c>
      <c r="G297" s="169"/>
      <c r="H297" s="287"/>
      <c r="I297" s="73"/>
      <c r="J297" s="812"/>
      <c r="K297" s="817"/>
      <c r="L297" s="817"/>
      <c r="M297" s="817"/>
      <c r="N297" s="817"/>
      <c r="O297" s="817"/>
      <c r="P297" s="222"/>
    </row>
    <row r="298" ht="15.75" customHeight="1">
      <c r="A298" s="289" t="s">
        <v>7852</v>
      </c>
      <c r="B298" s="351">
        <v>296.0</v>
      </c>
      <c r="C298" s="130">
        <v>44333.0</v>
      </c>
      <c r="D298" s="73" t="s">
        <v>2486</v>
      </c>
      <c r="E298" s="130" t="s">
        <v>8262</v>
      </c>
      <c r="F298" s="73" t="s">
        <v>131</v>
      </c>
      <c r="G298" s="169"/>
      <c r="H298" s="287"/>
      <c r="I298" s="73"/>
      <c r="J298" s="812"/>
      <c r="K298" s="817"/>
      <c r="L298" s="817"/>
      <c r="M298" s="817"/>
      <c r="N298" s="817"/>
      <c r="O298" s="817"/>
      <c r="P298" s="222"/>
    </row>
    <row r="299" ht="15.75" customHeight="1">
      <c r="A299" s="289" t="s">
        <v>7852</v>
      </c>
      <c r="B299" s="349">
        <v>297.0</v>
      </c>
      <c r="C299" s="130">
        <v>44335.0</v>
      </c>
      <c r="D299" s="73" t="s">
        <v>7692</v>
      </c>
      <c r="E299" s="130" t="s">
        <v>8269</v>
      </c>
      <c r="F299" s="73" t="s">
        <v>761</v>
      </c>
      <c r="G299" s="169" t="s">
        <v>831</v>
      </c>
      <c r="H299" s="287"/>
      <c r="I299" s="73"/>
      <c r="J299" s="812"/>
      <c r="K299" s="817"/>
      <c r="L299" s="817"/>
      <c r="M299" s="817"/>
      <c r="N299" s="817"/>
      <c r="O299" s="817"/>
      <c r="P299" s="222"/>
    </row>
    <row r="300" ht="15.75" customHeight="1">
      <c r="A300" s="289" t="s">
        <v>7852</v>
      </c>
      <c r="B300" s="351">
        <v>298.0</v>
      </c>
      <c r="C300" s="130">
        <v>44335.0</v>
      </c>
      <c r="D300" s="73" t="s">
        <v>7471</v>
      </c>
      <c r="E300" s="130" t="s">
        <v>7472</v>
      </c>
      <c r="F300" s="73" t="s">
        <v>2751</v>
      </c>
      <c r="G300" s="169"/>
      <c r="H300" s="287"/>
      <c r="I300" s="73"/>
      <c r="J300" s="812"/>
      <c r="K300" s="817"/>
      <c r="L300" s="817"/>
      <c r="M300" s="817"/>
      <c r="N300" s="817"/>
      <c r="O300" s="817"/>
      <c r="P300" s="222"/>
    </row>
    <row r="301" ht="15.75" customHeight="1">
      <c r="A301" s="289" t="s">
        <v>7852</v>
      </c>
      <c r="B301" s="351">
        <v>299.0</v>
      </c>
      <c r="C301" s="130">
        <v>44335.0</v>
      </c>
      <c r="D301" s="73" t="s">
        <v>8069</v>
      </c>
      <c r="E301" s="130" t="s">
        <v>8267</v>
      </c>
      <c r="F301" s="73" t="s">
        <v>2751</v>
      </c>
      <c r="G301" s="169"/>
      <c r="H301" s="287"/>
      <c r="I301" s="73"/>
      <c r="J301" s="812"/>
      <c r="K301" s="817"/>
      <c r="L301" s="817"/>
      <c r="M301" s="817"/>
      <c r="N301" s="817"/>
      <c r="O301" s="817"/>
      <c r="P301" s="222"/>
    </row>
    <row r="302" ht="15.75" customHeight="1">
      <c r="A302" s="289" t="s">
        <v>7852</v>
      </c>
      <c r="B302" s="351">
        <v>300.0</v>
      </c>
      <c r="C302" s="130">
        <v>44336.0</v>
      </c>
      <c r="D302" s="73" t="s">
        <v>2064</v>
      </c>
      <c r="E302" s="130" t="s">
        <v>5552</v>
      </c>
      <c r="F302" s="73" t="s">
        <v>6388</v>
      </c>
      <c r="G302" s="169"/>
      <c r="H302" s="287"/>
      <c r="I302" s="73"/>
      <c r="J302" s="812"/>
      <c r="K302" s="817"/>
      <c r="L302" s="817"/>
      <c r="M302" s="817"/>
      <c r="N302" s="817"/>
      <c r="O302" s="817"/>
      <c r="P302" s="222"/>
    </row>
    <row r="303" ht="15.75" customHeight="1">
      <c r="A303" s="289" t="s">
        <v>7852</v>
      </c>
      <c r="B303" s="349">
        <v>301.0</v>
      </c>
      <c r="C303" s="130">
        <v>44336.0</v>
      </c>
      <c r="D303" s="73" t="s">
        <v>2934</v>
      </c>
      <c r="E303" s="130" t="s">
        <v>8271</v>
      </c>
      <c r="F303" s="73" t="s">
        <v>1593</v>
      </c>
      <c r="G303" s="169"/>
      <c r="H303" s="287"/>
      <c r="I303" s="73"/>
      <c r="J303" s="812"/>
      <c r="K303" s="817"/>
      <c r="L303" s="817"/>
      <c r="M303" s="817"/>
      <c r="N303" s="817"/>
      <c r="O303" s="817"/>
      <c r="P303" s="222"/>
    </row>
    <row r="304" ht="15.75" customHeight="1">
      <c r="A304" s="289" t="s">
        <v>7852</v>
      </c>
      <c r="B304" s="351">
        <v>302.0</v>
      </c>
      <c r="C304" s="130">
        <v>44336.0</v>
      </c>
      <c r="D304" s="73" t="s">
        <v>4650</v>
      </c>
      <c r="E304" s="130" t="s">
        <v>8270</v>
      </c>
      <c r="F304" s="73" t="s">
        <v>6388</v>
      </c>
      <c r="G304" s="169"/>
      <c r="H304" s="287"/>
      <c r="I304" s="73"/>
      <c r="J304" s="812"/>
      <c r="K304" s="817"/>
      <c r="L304" s="817"/>
      <c r="M304" s="817"/>
      <c r="N304" s="817"/>
      <c r="O304" s="817"/>
      <c r="P304" s="222"/>
    </row>
    <row r="305" ht="15.75" customHeight="1">
      <c r="A305" s="289" t="s">
        <v>7852</v>
      </c>
      <c r="B305" s="351">
        <v>303.0</v>
      </c>
      <c r="C305" s="130">
        <v>44337.0</v>
      </c>
      <c r="D305" s="141" t="s">
        <v>8196</v>
      </c>
      <c r="E305" s="212" t="s">
        <v>8278</v>
      </c>
      <c r="F305" s="141" t="s">
        <v>6257</v>
      </c>
      <c r="G305" s="169"/>
      <c r="H305" s="287"/>
      <c r="I305" s="73"/>
      <c r="J305" s="812"/>
      <c r="K305" s="817"/>
      <c r="L305" s="817"/>
      <c r="M305" s="817"/>
      <c r="N305" s="817"/>
      <c r="O305" s="817"/>
      <c r="P305" s="222"/>
    </row>
    <row r="306" ht="15.75" customHeight="1">
      <c r="A306" s="289" t="s">
        <v>7852</v>
      </c>
      <c r="B306" s="351">
        <v>304.0</v>
      </c>
      <c r="C306" s="130">
        <v>44337.0</v>
      </c>
      <c r="D306" s="141" t="s">
        <v>8287</v>
      </c>
      <c r="E306" s="212" t="s">
        <v>8288</v>
      </c>
      <c r="F306" s="141" t="s">
        <v>7876</v>
      </c>
      <c r="G306" s="169"/>
      <c r="H306" s="287"/>
      <c r="I306" s="73"/>
      <c r="J306" s="812"/>
      <c r="K306" s="817"/>
      <c r="L306" s="817"/>
      <c r="M306" s="817"/>
      <c r="N306" s="817"/>
      <c r="O306" s="817"/>
      <c r="P306" s="222"/>
    </row>
    <row r="307" ht="15.75" customHeight="1">
      <c r="A307" s="289" t="s">
        <v>7852</v>
      </c>
      <c r="B307" s="349">
        <v>305.0</v>
      </c>
      <c r="C307" s="130">
        <v>44337.0</v>
      </c>
      <c r="D307" s="141" t="s">
        <v>8194</v>
      </c>
      <c r="E307" s="212" t="s">
        <v>8273</v>
      </c>
      <c r="F307" s="141" t="s">
        <v>6257</v>
      </c>
      <c r="G307" s="169"/>
      <c r="H307" s="287"/>
      <c r="I307" s="73"/>
      <c r="J307" s="812"/>
      <c r="K307" s="817"/>
      <c r="L307" s="817"/>
      <c r="M307" s="817"/>
      <c r="N307" s="817"/>
      <c r="O307" s="817"/>
      <c r="P307" s="222"/>
    </row>
    <row r="308" ht="15.75" customHeight="1">
      <c r="A308" s="289" t="s">
        <v>7852</v>
      </c>
      <c r="B308" s="351">
        <v>306.0</v>
      </c>
      <c r="C308" s="130">
        <v>44337.0</v>
      </c>
      <c r="D308" s="73" t="s">
        <v>3066</v>
      </c>
      <c r="E308" s="130" t="s">
        <v>8285</v>
      </c>
      <c r="F308" s="73" t="s">
        <v>2923</v>
      </c>
      <c r="G308" s="169" t="s">
        <v>521</v>
      </c>
      <c r="H308" s="287"/>
      <c r="I308" s="73"/>
      <c r="J308" s="812"/>
      <c r="K308" s="817"/>
      <c r="L308" s="817"/>
      <c r="M308" s="817"/>
      <c r="N308" s="817"/>
      <c r="O308" s="817"/>
      <c r="P308" s="222"/>
    </row>
    <row r="309" ht="15.75" customHeight="1">
      <c r="A309" s="289" t="s">
        <v>7852</v>
      </c>
      <c r="B309" s="351">
        <v>307.0</v>
      </c>
      <c r="C309" s="130">
        <v>44337.0</v>
      </c>
      <c r="D309" s="73" t="s">
        <v>5399</v>
      </c>
      <c r="E309" s="130" t="s">
        <v>8284</v>
      </c>
      <c r="F309" s="73" t="s">
        <v>131</v>
      </c>
      <c r="G309" s="169"/>
      <c r="H309" s="287"/>
      <c r="I309" s="73"/>
      <c r="J309" s="812"/>
      <c r="K309" s="817"/>
      <c r="L309" s="817"/>
      <c r="M309" s="817"/>
      <c r="N309" s="817"/>
      <c r="O309" s="817"/>
      <c r="P309" s="222"/>
    </row>
    <row r="310" ht="15.75" customHeight="1">
      <c r="A310" s="289" t="s">
        <v>7852</v>
      </c>
      <c r="B310" s="351">
        <v>308.0</v>
      </c>
      <c r="C310" s="130">
        <v>44337.0</v>
      </c>
      <c r="D310" s="73" t="s">
        <v>1637</v>
      </c>
      <c r="E310" s="130" t="s">
        <v>8272</v>
      </c>
      <c r="F310" s="73" t="s">
        <v>6388</v>
      </c>
      <c r="G310" s="169"/>
      <c r="H310" s="287"/>
      <c r="I310" s="73"/>
      <c r="J310" s="812"/>
      <c r="K310" s="817"/>
      <c r="L310" s="817"/>
      <c r="M310" s="817"/>
      <c r="N310" s="817"/>
      <c r="O310" s="817"/>
      <c r="P310" s="222"/>
    </row>
    <row r="311" ht="15.75" customHeight="1">
      <c r="A311" s="289"/>
      <c r="B311" s="346">
        <v>309.0</v>
      </c>
      <c r="C311" s="130">
        <v>44337.0</v>
      </c>
      <c r="D311" s="73" t="s">
        <v>1257</v>
      </c>
      <c r="E311" s="130" t="s">
        <v>8281</v>
      </c>
      <c r="F311" s="73" t="s">
        <v>2253</v>
      </c>
      <c r="G311" s="169" t="s">
        <v>1083</v>
      </c>
      <c r="H311" s="287"/>
      <c r="I311" s="73"/>
      <c r="J311" s="812"/>
      <c r="K311" s="817"/>
      <c r="L311" s="817"/>
      <c r="M311" s="817"/>
      <c r="N311" s="817"/>
      <c r="O311" s="817"/>
      <c r="P311" s="222"/>
    </row>
    <row r="312" ht="15.75" customHeight="1">
      <c r="A312" s="289"/>
      <c r="B312" s="351">
        <v>310.0</v>
      </c>
      <c r="C312" s="130"/>
      <c r="D312" s="73"/>
      <c r="E312" s="130"/>
      <c r="F312" s="73"/>
      <c r="G312" s="169"/>
      <c r="H312" s="287"/>
      <c r="I312" s="73"/>
      <c r="J312" s="812"/>
      <c r="K312" s="817"/>
      <c r="L312" s="817"/>
      <c r="M312" s="817"/>
      <c r="N312" s="817"/>
      <c r="O312" s="817"/>
      <c r="P312" s="222"/>
    </row>
    <row r="313" ht="15.75" customHeight="1">
      <c r="A313" s="289" t="s">
        <v>7852</v>
      </c>
      <c r="B313" s="351">
        <v>311.0</v>
      </c>
      <c r="C313" s="130">
        <v>44337.0</v>
      </c>
      <c r="D313" s="73" t="s">
        <v>8282</v>
      </c>
      <c r="E313" s="130" t="s">
        <v>8283</v>
      </c>
      <c r="F313" s="73" t="s">
        <v>2751</v>
      </c>
      <c r="G313" s="169"/>
      <c r="H313" s="287"/>
      <c r="I313" s="73"/>
      <c r="J313" s="814" t="s">
        <v>14597</v>
      </c>
      <c r="K313" s="817"/>
      <c r="L313" s="817"/>
      <c r="M313" s="817"/>
      <c r="N313" s="817"/>
      <c r="O313" s="817"/>
      <c r="P313" s="222"/>
    </row>
    <row r="314" ht="15.75" customHeight="1">
      <c r="A314" s="289" t="s">
        <v>7852</v>
      </c>
      <c r="B314" s="351">
        <v>312.0</v>
      </c>
      <c r="C314" s="130">
        <v>44337.0</v>
      </c>
      <c r="D314" s="73" t="s">
        <v>8184</v>
      </c>
      <c r="E314" s="130" t="s">
        <v>8274</v>
      </c>
      <c r="F314" s="73" t="s">
        <v>2751</v>
      </c>
      <c r="G314" s="169"/>
      <c r="H314" s="287"/>
      <c r="I314" s="73"/>
      <c r="J314" s="822"/>
      <c r="K314" s="823"/>
      <c r="L314" s="817"/>
      <c r="M314" s="817"/>
      <c r="N314" s="817"/>
      <c r="O314" s="817"/>
      <c r="P314" s="222"/>
    </row>
    <row r="315" ht="15.75" customHeight="1">
      <c r="A315" s="289" t="s">
        <v>7852</v>
      </c>
      <c r="B315" s="349">
        <v>313.0</v>
      </c>
      <c r="C315" s="130">
        <v>44337.0</v>
      </c>
      <c r="D315" s="73" t="s">
        <v>6733</v>
      </c>
      <c r="E315" s="130" t="s">
        <v>8279</v>
      </c>
      <c r="F315" s="73" t="s">
        <v>761</v>
      </c>
      <c r="G315" s="169" t="s">
        <v>8280</v>
      </c>
      <c r="H315" s="287"/>
      <c r="I315" s="73"/>
      <c r="J315" s="812"/>
      <c r="K315" s="817"/>
      <c r="L315" s="817"/>
      <c r="M315" s="817"/>
      <c r="N315" s="817"/>
      <c r="O315" s="817"/>
      <c r="P315" s="222"/>
    </row>
    <row r="316" ht="15.75" customHeight="1">
      <c r="A316" s="289" t="s">
        <v>7852</v>
      </c>
      <c r="B316" s="351">
        <v>314.0</v>
      </c>
      <c r="C316" s="130">
        <v>44337.0</v>
      </c>
      <c r="D316" s="73" t="s">
        <v>8275</v>
      </c>
      <c r="E316" s="130" t="s">
        <v>8276</v>
      </c>
      <c r="F316" s="73" t="s">
        <v>761</v>
      </c>
      <c r="G316" s="169" t="s">
        <v>8277</v>
      </c>
      <c r="H316" s="287"/>
      <c r="I316" s="73"/>
      <c r="J316" s="812"/>
      <c r="K316" s="817"/>
      <c r="L316" s="817"/>
      <c r="M316" s="817"/>
      <c r="N316" s="817"/>
      <c r="O316" s="817"/>
      <c r="P316" s="222"/>
    </row>
    <row r="317" ht="15.75" customHeight="1">
      <c r="A317" s="289" t="s">
        <v>7852</v>
      </c>
      <c r="B317" s="351">
        <v>315.0</v>
      </c>
      <c r="C317" s="130">
        <v>44337.0</v>
      </c>
      <c r="D317" s="73" t="s">
        <v>1615</v>
      </c>
      <c r="E317" s="844" t="s">
        <v>8286</v>
      </c>
      <c r="F317" s="73" t="s">
        <v>8024</v>
      </c>
      <c r="G317" s="169"/>
      <c r="H317" s="287"/>
      <c r="I317" s="73"/>
      <c r="J317" s="812"/>
      <c r="K317" s="817"/>
      <c r="L317" s="817"/>
      <c r="M317" s="817"/>
      <c r="N317" s="817"/>
      <c r="O317" s="817"/>
      <c r="P317" s="222"/>
    </row>
    <row r="318" ht="15.75" customHeight="1">
      <c r="A318" s="289" t="s">
        <v>7852</v>
      </c>
      <c r="B318" s="351">
        <v>316.0</v>
      </c>
      <c r="C318" s="130">
        <v>44337.0</v>
      </c>
      <c r="D318" s="73" t="s">
        <v>8289</v>
      </c>
      <c r="E318" s="130" t="s">
        <v>8290</v>
      </c>
      <c r="F318" s="73" t="s">
        <v>131</v>
      </c>
      <c r="G318" s="169"/>
      <c r="H318" s="287"/>
      <c r="I318" s="73"/>
      <c r="J318" s="845"/>
      <c r="K318" s="817"/>
      <c r="L318" s="817"/>
      <c r="M318" s="817"/>
      <c r="N318" s="817"/>
      <c r="O318" s="817"/>
      <c r="P318" s="222"/>
    </row>
    <row r="319" ht="15.75" customHeight="1">
      <c r="A319" s="289" t="s">
        <v>7852</v>
      </c>
      <c r="B319" s="349">
        <v>317.0</v>
      </c>
      <c r="C319" s="130">
        <v>44340.0</v>
      </c>
      <c r="D319" s="73" t="s">
        <v>8299</v>
      </c>
      <c r="E319" s="130" t="s">
        <v>8300</v>
      </c>
      <c r="F319" s="73" t="s">
        <v>8301</v>
      </c>
      <c r="G319" s="169"/>
      <c r="H319" s="287"/>
      <c r="I319" s="73"/>
      <c r="J319" s="812"/>
      <c r="K319" s="817"/>
      <c r="L319" s="817"/>
      <c r="M319" s="817"/>
      <c r="N319" s="817"/>
      <c r="O319" s="817"/>
      <c r="P319" s="222"/>
    </row>
    <row r="320" ht="15.75" customHeight="1">
      <c r="A320" s="289" t="s">
        <v>7852</v>
      </c>
      <c r="B320" s="351">
        <v>318.0</v>
      </c>
      <c r="C320" s="130">
        <v>44340.0</v>
      </c>
      <c r="D320" s="73" t="s">
        <v>8296</v>
      </c>
      <c r="E320" s="130" t="s">
        <v>8297</v>
      </c>
      <c r="F320" s="73" t="s">
        <v>131</v>
      </c>
      <c r="G320" s="169"/>
      <c r="H320" s="287"/>
      <c r="I320" s="73"/>
      <c r="J320" s="812"/>
      <c r="K320" s="817"/>
      <c r="L320" s="817"/>
      <c r="M320" s="817"/>
      <c r="N320" s="817"/>
      <c r="O320" s="817"/>
      <c r="P320" s="222"/>
    </row>
    <row r="321" ht="15.75" customHeight="1">
      <c r="A321" s="289" t="s">
        <v>7852</v>
      </c>
      <c r="B321" s="351">
        <v>319.0</v>
      </c>
      <c r="C321" s="130">
        <v>44340.0</v>
      </c>
      <c r="D321" s="73" t="s">
        <v>8293</v>
      </c>
      <c r="E321" s="130" t="s">
        <v>8294</v>
      </c>
      <c r="F321" s="73" t="s">
        <v>1593</v>
      </c>
      <c r="G321" s="169"/>
      <c r="H321" s="287"/>
      <c r="I321" s="73"/>
      <c r="J321" s="812"/>
      <c r="K321" s="817"/>
      <c r="L321" s="817"/>
      <c r="M321" s="817"/>
      <c r="N321" s="817"/>
      <c r="O321" s="817"/>
      <c r="P321" s="222"/>
    </row>
    <row r="322" ht="15.75" customHeight="1">
      <c r="A322" s="289" t="s">
        <v>7852</v>
      </c>
      <c r="B322" s="351">
        <v>320.0</v>
      </c>
      <c r="C322" s="130">
        <v>44340.0</v>
      </c>
      <c r="D322" s="73" t="s">
        <v>7453</v>
      </c>
      <c r="E322" s="130" t="s">
        <v>8291</v>
      </c>
      <c r="F322" s="73" t="s">
        <v>2923</v>
      </c>
      <c r="G322" s="169"/>
      <c r="H322" s="287"/>
      <c r="I322" s="73"/>
      <c r="J322" s="812"/>
      <c r="K322" s="817"/>
      <c r="L322" s="817"/>
      <c r="M322" s="817"/>
      <c r="N322" s="817"/>
      <c r="O322" s="817"/>
      <c r="P322" s="222"/>
    </row>
    <row r="323" ht="15.75" customHeight="1">
      <c r="A323" s="289" t="s">
        <v>7852</v>
      </c>
      <c r="B323" s="349">
        <v>321.0</v>
      </c>
      <c r="C323" s="130">
        <v>44340.0</v>
      </c>
      <c r="D323" s="73" t="s">
        <v>117</v>
      </c>
      <c r="E323" s="130" t="s">
        <v>8298</v>
      </c>
      <c r="F323" s="73" t="s">
        <v>131</v>
      </c>
      <c r="G323" s="169"/>
      <c r="H323" s="287"/>
      <c r="I323" s="73"/>
      <c r="J323" s="812"/>
      <c r="K323" s="817"/>
      <c r="L323" s="817"/>
      <c r="M323" s="817"/>
      <c r="N323" s="817"/>
      <c r="O323" s="817"/>
      <c r="P323" s="222"/>
    </row>
    <row r="324" ht="15.75" customHeight="1">
      <c r="A324" s="289" t="s">
        <v>7852</v>
      </c>
      <c r="B324" s="351">
        <v>322.0</v>
      </c>
      <c r="C324" s="130">
        <v>44340.0</v>
      </c>
      <c r="D324" s="73" t="s">
        <v>372</v>
      </c>
      <c r="E324" s="130" t="s">
        <v>8292</v>
      </c>
      <c r="F324" s="73" t="s">
        <v>2923</v>
      </c>
      <c r="G324" s="253"/>
      <c r="H324" s="287"/>
      <c r="I324" s="73"/>
      <c r="J324" s="812"/>
      <c r="K324" s="817"/>
      <c r="L324" s="817"/>
      <c r="M324" s="817"/>
      <c r="N324" s="817"/>
      <c r="O324" s="817"/>
      <c r="P324" s="222"/>
    </row>
    <row r="325" ht="15.75" customHeight="1">
      <c r="A325" s="289" t="s">
        <v>7852</v>
      </c>
      <c r="B325" s="351">
        <v>323.0</v>
      </c>
      <c r="C325" s="130">
        <v>44341.0</v>
      </c>
      <c r="D325" s="73" t="s">
        <v>2438</v>
      </c>
      <c r="E325" s="130" t="s">
        <v>8302</v>
      </c>
      <c r="F325" s="73" t="s">
        <v>131</v>
      </c>
      <c r="G325" s="253"/>
      <c r="H325" s="287"/>
      <c r="I325" s="73"/>
      <c r="J325" s="833" t="s">
        <v>14598</v>
      </c>
      <c r="K325" s="817"/>
      <c r="L325" s="817"/>
      <c r="M325" s="817"/>
      <c r="N325" s="817"/>
      <c r="O325" s="817"/>
      <c r="P325" s="222"/>
    </row>
    <row r="326" ht="15.75" customHeight="1">
      <c r="A326" s="289" t="s">
        <v>7852</v>
      </c>
      <c r="B326" s="351">
        <v>324.0</v>
      </c>
      <c r="C326" s="130">
        <v>44340.0</v>
      </c>
      <c r="D326" s="73" t="s">
        <v>5543</v>
      </c>
      <c r="E326" s="130" t="s">
        <v>8295</v>
      </c>
      <c r="F326" s="73" t="s">
        <v>1593</v>
      </c>
      <c r="G326" s="253"/>
      <c r="H326" s="287"/>
      <c r="I326" s="73"/>
      <c r="J326" s="812"/>
      <c r="K326" s="817"/>
      <c r="L326" s="817"/>
      <c r="M326" s="817"/>
      <c r="N326" s="817"/>
      <c r="O326" s="817"/>
      <c r="P326" s="222"/>
    </row>
    <row r="327" ht="15.75" customHeight="1">
      <c r="A327" s="289" t="s">
        <v>7852</v>
      </c>
      <c r="B327" s="349">
        <v>325.0</v>
      </c>
      <c r="C327" s="130">
        <v>44341.0</v>
      </c>
      <c r="D327" s="73" t="s">
        <v>8305</v>
      </c>
      <c r="E327" s="130" t="s">
        <v>8306</v>
      </c>
      <c r="F327" s="73" t="s">
        <v>131</v>
      </c>
      <c r="G327" s="253" t="s">
        <v>8307</v>
      </c>
      <c r="H327" s="287"/>
      <c r="I327" s="73"/>
      <c r="J327" s="814" t="s">
        <v>14586</v>
      </c>
      <c r="K327" s="820" t="s">
        <v>14599</v>
      </c>
      <c r="L327" s="817"/>
      <c r="M327" s="817"/>
      <c r="N327" s="817"/>
      <c r="O327" s="817"/>
      <c r="P327" s="222"/>
    </row>
    <row r="328" ht="15.75" customHeight="1">
      <c r="A328" s="289" t="s">
        <v>7852</v>
      </c>
      <c r="B328" s="351">
        <v>326.0</v>
      </c>
      <c r="C328" s="130">
        <v>44341.0</v>
      </c>
      <c r="D328" s="73" t="s">
        <v>8303</v>
      </c>
      <c r="E328" s="130" t="s">
        <v>8304</v>
      </c>
      <c r="F328" s="73" t="s">
        <v>761</v>
      </c>
      <c r="G328" s="169" t="s">
        <v>14600</v>
      </c>
      <c r="H328" s="287"/>
      <c r="I328" s="73"/>
      <c r="J328" s="846"/>
      <c r="K328" s="817"/>
      <c r="L328" s="817"/>
      <c r="M328" s="817"/>
      <c r="N328" s="817"/>
      <c r="O328" s="817"/>
      <c r="P328" s="222"/>
    </row>
    <row r="329" ht="15.75" customHeight="1">
      <c r="A329" s="289" t="s">
        <v>7852</v>
      </c>
      <c r="B329" s="351">
        <v>327.0</v>
      </c>
      <c r="C329" s="130">
        <v>44342.0</v>
      </c>
      <c r="D329" s="73" t="s">
        <v>7904</v>
      </c>
      <c r="E329" s="130" t="s">
        <v>7841</v>
      </c>
      <c r="F329" s="73" t="s">
        <v>761</v>
      </c>
      <c r="G329" s="169" t="s">
        <v>14601</v>
      </c>
      <c r="H329" s="287"/>
      <c r="I329" s="73"/>
      <c r="J329" s="846"/>
      <c r="K329" s="817"/>
      <c r="L329" s="817"/>
      <c r="M329" s="817"/>
      <c r="N329" s="817"/>
      <c r="O329" s="817"/>
      <c r="P329" s="222"/>
    </row>
    <row r="330" ht="15.75" customHeight="1">
      <c r="A330" s="289" t="s">
        <v>7852</v>
      </c>
      <c r="B330" s="351">
        <v>328.0</v>
      </c>
      <c r="C330" s="130">
        <v>44342.0</v>
      </c>
      <c r="D330" s="73" t="s">
        <v>8327</v>
      </c>
      <c r="E330" s="130" t="s">
        <v>8328</v>
      </c>
      <c r="F330" s="73" t="s">
        <v>761</v>
      </c>
      <c r="G330" s="169" t="s">
        <v>8191</v>
      </c>
      <c r="H330" s="847"/>
      <c r="I330" s="73"/>
      <c r="J330" s="846"/>
      <c r="K330" s="817"/>
      <c r="L330" s="817"/>
      <c r="M330" s="817"/>
      <c r="N330" s="817"/>
      <c r="O330" s="817"/>
      <c r="P330" s="222"/>
    </row>
    <row r="331" ht="15.75" customHeight="1">
      <c r="A331" s="289" t="s">
        <v>7852</v>
      </c>
      <c r="B331" s="349">
        <v>329.0</v>
      </c>
      <c r="C331" s="130">
        <v>44342.0</v>
      </c>
      <c r="D331" s="73" t="s">
        <v>3762</v>
      </c>
      <c r="E331" s="130" t="s">
        <v>8326</v>
      </c>
      <c r="F331" s="73" t="s">
        <v>18</v>
      </c>
      <c r="G331" s="169" t="s">
        <v>14602</v>
      </c>
      <c r="H331" s="287"/>
      <c r="I331" s="73"/>
      <c r="J331" s="846"/>
      <c r="K331" s="817"/>
      <c r="L331" s="817"/>
      <c r="M331" s="817"/>
      <c r="N331" s="817"/>
      <c r="O331" s="817"/>
      <c r="P331" s="222"/>
    </row>
    <row r="332" ht="15.75" customHeight="1">
      <c r="A332" s="289" t="s">
        <v>7852</v>
      </c>
      <c r="B332" s="351">
        <v>330.0</v>
      </c>
      <c r="C332" s="130">
        <v>44342.0</v>
      </c>
      <c r="D332" s="73" t="s">
        <v>8324</v>
      </c>
      <c r="E332" s="130" t="s">
        <v>8325</v>
      </c>
      <c r="F332" s="73" t="s">
        <v>18</v>
      </c>
      <c r="G332" s="169" t="s">
        <v>8349</v>
      </c>
      <c r="H332" s="287"/>
      <c r="I332" s="73"/>
      <c r="J332" s="846"/>
      <c r="K332" s="817"/>
      <c r="L332" s="817"/>
      <c r="M332" s="817"/>
      <c r="N332" s="817"/>
      <c r="O332" s="817"/>
      <c r="P332" s="222"/>
    </row>
    <row r="333" ht="15.75" customHeight="1">
      <c r="A333" s="289" t="s">
        <v>7852</v>
      </c>
      <c r="B333" s="351">
        <v>331.0</v>
      </c>
      <c r="C333" s="130">
        <v>44342.0</v>
      </c>
      <c r="D333" s="73" t="s">
        <v>8311</v>
      </c>
      <c r="E333" s="130"/>
      <c r="F333" s="73" t="s">
        <v>8312</v>
      </c>
      <c r="G333" s="169"/>
      <c r="H333" s="287"/>
      <c r="I333" s="73"/>
      <c r="J333" s="846"/>
      <c r="K333" s="817"/>
      <c r="L333" s="817"/>
      <c r="M333" s="817"/>
      <c r="N333" s="817"/>
      <c r="O333" s="817"/>
      <c r="P333" s="222"/>
    </row>
    <row r="334" ht="15.75" customHeight="1">
      <c r="A334" s="289" t="s">
        <v>7852</v>
      </c>
      <c r="B334" s="351">
        <v>332.0</v>
      </c>
      <c r="C334" s="130">
        <v>44342.0</v>
      </c>
      <c r="D334" s="73" t="s">
        <v>8311</v>
      </c>
      <c r="E334" s="130"/>
      <c r="F334" s="73" t="s">
        <v>578</v>
      </c>
      <c r="G334" s="169"/>
      <c r="H334" s="287"/>
      <c r="I334" s="73"/>
      <c r="J334" s="846"/>
      <c r="K334" s="817"/>
      <c r="L334" s="817"/>
      <c r="M334" s="817"/>
      <c r="N334" s="817"/>
      <c r="O334" s="817"/>
      <c r="P334" s="222"/>
    </row>
    <row r="335" ht="15.75" customHeight="1">
      <c r="A335" s="289" t="s">
        <v>7852</v>
      </c>
      <c r="B335" s="349">
        <v>333.0</v>
      </c>
      <c r="C335" s="130">
        <v>44342.0</v>
      </c>
      <c r="D335" s="73" t="s">
        <v>8311</v>
      </c>
      <c r="E335" s="130"/>
      <c r="F335" s="73" t="s">
        <v>8313</v>
      </c>
      <c r="G335" s="169"/>
      <c r="H335" s="287"/>
      <c r="I335" s="73"/>
      <c r="J335" s="846"/>
      <c r="K335" s="817"/>
      <c r="L335" s="817"/>
      <c r="M335" s="817"/>
      <c r="N335" s="817"/>
      <c r="O335" s="817"/>
      <c r="P335" s="222"/>
    </row>
    <row r="336" ht="15.75" customHeight="1">
      <c r="A336" s="289" t="s">
        <v>7852</v>
      </c>
      <c r="B336" s="351">
        <v>334.0</v>
      </c>
      <c r="C336" s="130">
        <v>44342.0</v>
      </c>
      <c r="D336" s="73" t="s">
        <v>8311</v>
      </c>
      <c r="E336" s="130"/>
      <c r="F336" s="73" t="s">
        <v>8314</v>
      </c>
      <c r="G336" s="169"/>
      <c r="H336" s="287"/>
      <c r="I336" s="73"/>
      <c r="J336" s="846"/>
      <c r="K336" s="817"/>
      <c r="L336" s="817"/>
      <c r="M336" s="817"/>
      <c r="N336" s="817"/>
      <c r="O336" s="817"/>
      <c r="P336" s="222"/>
    </row>
    <row r="337" ht="15.75" customHeight="1">
      <c r="A337" s="289" t="s">
        <v>7852</v>
      </c>
      <c r="B337" s="351">
        <v>335.0</v>
      </c>
      <c r="C337" s="130">
        <v>44342.0</v>
      </c>
      <c r="D337" s="73" t="s">
        <v>8311</v>
      </c>
      <c r="E337" s="130"/>
      <c r="F337" s="73" t="s">
        <v>8315</v>
      </c>
      <c r="G337" s="169"/>
      <c r="H337" s="287"/>
      <c r="I337" s="73"/>
      <c r="J337" s="846"/>
      <c r="K337" s="817"/>
      <c r="L337" s="817"/>
      <c r="M337" s="817"/>
      <c r="N337" s="817"/>
      <c r="O337" s="817"/>
      <c r="P337" s="222"/>
    </row>
    <row r="338" ht="15.75" customHeight="1">
      <c r="A338" s="289" t="s">
        <v>7852</v>
      </c>
      <c r="B338" s="351">
        <v>336.0</v>
      </c>
      <c r="C338" s="130">
        <v>44342.0</v>
      </c>
      <c r="D338" s="73" t="s">
        <v>8311</v>
      </c>
      <c r="E338" s="130"/>
      <c r="F338" s="73" t="s">
        <v>8316</v>
      </c>
      <c r="G338" s="169"/>
      <c r="H338" s="287"/>
      <c r="I338" s="73"/>
      <c r="J338" s="846"/>
      <c r="K338" s="817"/>
      <c r="L338" s="817"/>
      <c r="M338" s="817"/>
      <c r="N338" s="817"/>
      <c r="O338" s="817"/>
      <c r="P338" s="222"/>
    </row>
    <row r="339" ht="15.75" customHeight="1">
      <c r="A339" s="289" t="s">
        <v>7852</v>
      </c>
      <c r="B339" s="349">
        <v>337.0</v>
      </c>
      <c r="C339" s="130">
        <v>44342.0</v>
      </c>
      <c r="D339" s="73" t="s">
        <v>8311</v>
      </c>
      <c r="E339" s="130"/>
      <c r="F339" s="73" t="s">
        <v>8170</v>
      </c>
      <c r="G339" s="169"/>
      <c r="H339" s="287"/>
      <c r="I339" s="73"/>
      <c r="J339" s="846"/>
      <c r="K339" s="817"/>
      <c r="L339" s="817"/>
      <c r="M339" s="817"/>
      <c r="N339" s="817"/>
      <c r="O339" s="817"/>
      <c r="P339" s="222"/>
    </row>
    <row r="340" ht="15.75" customHeight="1">
      <c r="A340" s="289" t="s">
        <v>7852</v>
      </c>
      <c r="B340" s="351">
        <v>338.0</v>
      </c>
      <c r="C340" s="130">
        <v>44342.0</v>
      </c>
      <c r="D340" s="73" t="s">
        <v>8311</v>
      </c>
      <c r="E340" s="130"/>
      <c r="F340" s="73" t="s">
        <v>8317</v>
      </c>
      <c r="G340" s="169"/>
      <c r="H340" s="287"/>
      <c r="I340" s="73"/>
      <c r="J340" s="846"/>
      <c r="K340" s="817"/>
      <c r="L340" s="817"/>
      <c r="M340" s="817"/>
      <c r="N340" s="817"/>
      <c r="O340" s="817"/>
      <c r="P340" s="222"/>
    </row>
    <row r="341" ht="15.75" customHeight="1">
      <c r="A341" s="289" t="s">
        <v>7852</v>
      </c>
      <c r="B341" s="351">
        <v>339.0</v>
      </c>
      <c r="C341" s="130">
        <v>44342.0</v>
      </c>
      <c r="D341" s="73" t="s">
        <v>8311</v>
      </c>
      <c r="E341" s="130"/>
      <c r="F341" s="73" t="s">
        <v>8318</v>
      </c>
      <c r="G341" s="169"/>
      <c r="H341" s="287"/>
      <c r="I341" s="73"/>
      <c r="J341" s="846"/>
      <c r="K341" s="817"/>
      <c r="L341" s="817"/>
      <c r="M341" s="817"/>
      <c r="N341" s="817"/>
      <c r="O341" s="817"/>
      <c r="P341" s="222"/>
    </row>
    <row r="342" ht="15.75" customHeight="1">
      <c r="A342" s="289" t="s">
        <v>7852</v>
      </c>
      <c r="B342" s="351">
        <v>340.0</v>
      </c>
      <c r="C342" s="130">
        <v>44342.0</v>
      </c>
      <c r="D342" s="73" t="s">
        <v>8311</v>
      </c>
      <c r="E342" s="130"/>
      <c r="F342" s="73" t="s">
        <v>521</v>
      </c>
      <c r="G342" s="169"/>
      <c r="H342" s="287"/>
      <c r="I342" s="73"/>
      <c r="J342" s="846"/>
      <c r="K342" s="817"/>
      <c r="L342" s="817"/>
      <c r="M342" s="817"/>
      <c r="N342" s="817"/>
      <c r="O342" s="817"/>
      <c r="P342" s="222"/>
    </row>
    <row r="343" ht="15.75" customHeight="1">
      <c r="A343" s="289" t="s">
        <v>7852</v>
      </c>
      <c r="B343" s="349">
        <v>341.0</v>
      </c>
      <c r="C343" s="130">
        <v>44342.0</v>
      </c>
      <c r="D343" s="73" t="s">
        <v>8311</v>
      </c>
      <c r="E343" s="130"/>
      <c r="F343" s="73" t="s">
        <v>8319</v>
      </c>
      <c r="G343" s="169"/>
      <c r="H343" s="287"/>
      <c r="I343" s="73"/>
      <c r="J343" s="846"/>
      <c r="K343" s="817"/>
      <c r="L343" s="817"/>
      <c r="M343" s="817"/>
      <c r="N343" s="817"/>
      <c r="O343" s="817"/>
      <c r="P343" s="222"/>
    </row>
    <row r="344" ht="15.75" customHeight="1">
      <c r="A344" s="289" t="s">
        <v>7852</v>
      </c>
      <c r="B344" s="351">
        <v>342.0</v>
      </c>
      <c r="C344" s="130">
        <v>44342.0</v>
      </c>
      <c r="D344" s="73" t="s">
        <v>8311</v>
      </c>
      <c r="E344" s="130"/>
      <c r="F344" s="73" t="s">
        <v>8320</v>
      </c>
      <c r="G344" s="169"/>
      <c r="H344" s="287"/>
      <c r="I344" s="73"/>
      <c r="J344" s="846"/>
      <c r="K344" s="817"/>
      <c r="L344" s="817"/>
      <c r="M344" s="817"/>
      <c r="N344" s="817"/>
      <c r="O344" s="817"/>
      <c r="P344" s="222"/>
    </row>
    <row r="345" ht="15.75" customHeight="1">
      <c r="A345" s="289" t="s">
        <v>7852</v>
      </c>
      <c r="B345" s="351">
        <v>343.0</v>
      </c>
      <c r="C345" s="130">
        <v>44342.0</v>
      </c>
      <c r="D345" s="73" t="s">
        <v>8311</v>
      </c>
      <c r="E345" s="130"/>
      <c r="F345" s="73" t="s">
        <v>654</v>
      </c>
      <c r="G345" s="169"/>
      <c r="H345" s="287"/>
      <c r="I345" s="73"/>
      <c r="J345" s="846"/>
      <c r="K345" s="817"/>
      <c r="L345" s="817"/>
      <c r="M345" s="817"/>
      <c r="N345" s="817"/>
      <c r="O345" s="817"/>
      <c r="P345" s="222"/>
    </row>
    <row r="346" ht="15.75" customHeight="1">
      <c r="A346" s="289" t="s">
        <v>7852</v>
      </c>
      <c r="B346" s="351">
        <v>344.0</v>
      </c>
      <c r="C346" s="130">
        <v>44342.0</v>
      </c>
      <c r="D346" s="73" t="s">
        <v>8311</v>
      </c>
      <c r="E346" s="130"/>
      <c r="F346" s="73" t="s">
        <v>8321</v>
      </c>
      <c r="G346" s="169"/>
      <c r="H346" s="287"/>
      <c r="I346" s="73"/>
      <c r="J346" s="846"/>
      <c r="K346" s="817"/>
      <c r="L346" s="817"/>
      <c r="M346" s="817"/>
      <c r="N346" s="817"/>
      <c r="O346" s="817"/>
      <c r="P346" s="222"/>
    </row>
    <row r="347" ht="15.75" customHeight="1">
      <c r="A347" s="289" t="s">
        <v>7852</v>
      </c>
      <c r="B347" s="349">
        <v>345.0</v>
      </c>
      <c r="C347" s="130">
        <v>44342.0</v>
      </c>
      <c r="D347" s="73" t="s">
        <v>8311</v>
      </c>
      <c r="E347" s="130"/>
      <c r="F347" s="73" t="s">
        <v>7771</v>
      </c>
      <c r="G347" s="169"/>
      <c r="H347" s="287"/>
      <c r="I347" s="73"/>
      <c r="J347" s="846"/>
      <c r="K347" s="817"/>
      <c r="L347" s="817"/>
      <c r="M347" s="817"/>
      <c r="N347" s="817"/>
      <c r="O347" s="817"/>
      <c r="P347" s="222"/>
    </row>
    <row r="348" ht="15.75" customHeight="1">
      <c r="A348" s="289" t="s">
        <v>7852</v>
      </c>
      <c r="B348" s="351">
        <v>346.0</v>
      </c>
      <c r="C348" s="130">
        <v>44342.0</v>
      </c>
      <c r="D348" s="73" t="s">
        <v>8311</v>
      </c>
      <c r="E348" s="130"/>
      <c r="F348" s="73" t="s">
        <v>8130</v>
      </c>
      <c r="G348" s="169"/>
      <c r="H348" s="287"/>
      <c r="I348" s="73"/>
      <c r="J348" s="846"/>
      <c r="K348" s="817"/>
      <c r="L348" s="817"/>
      <c r="M348" s="817"/>
      <c r="N348" s="817"/>
      <c r="O348" s="817"/>
      <c r="P348" s="222"/>
    </row>
    <row r="349" ht="15.75" customHeight="1">
      <c r="A349" s="289" t="s">
        <v>7852</v>
      </c>
      <c r="B349" s="351">
        <v>347.0</v>
      </c>
      <c r="C349" s="130">
        <v>44342.0</v>
      </c>
      <c r="D349" s="73" t="s">
        <v>8311</v>
      </c>
      <c r="E349" s="130"/>
      <c r="F349" s="227" t="s">
        <v>574</v>
      </c>
      <c r="G349" s="169"/>
      <c r="H349" s="287"/>
      <c r="I349" s="73"/>
      <c r="J349" s="846"/>
      <c r="K349" s="817"/>
      <c r="L349" s="817"/>
      <c r="M349" s="817"/>
      <c r="N349" s="817"/>
      <c r="O349" s="817"/>
      <c r="P349" s="222"/>
    </row>
    <row r="350" ht="15.75" customHeight="1">
      <c r="A350" s="289" t="s">
        <v>7852</v>
      </c>
      <c r="B350" s="351">
        <v>348.0</v>
      </c>
      <c r="C350" s="130">
        <v>44342.0</v>
      </c>
      <c r="D350" s="73" t="s">
        <v>8311</v>
      </c>
      <c r="E350" s="130"/>
      <c r="F350" s="227" t="s">
        <v>612</v>
      </c>
      <c r="G350" s="169"/>
      <c r="H350" s="287"/>
      <c r="I350" s="285"/>
      <c r="J350" s="817"/>
      <c r="K350" s="817"/>
      <c r="L350" s="817"/>
      <c r="M350" s="817"/>
      <c r="N350" s="817"/>
      <c r="O350" s="817"/>
      <c r="P350" s="222"/>
    </row>
    <row r="351" ht="15.75" customHeight="1">
      <c r="A351" s="289" t="s">
        <v>7852</v>
      </c>
      <c r="B351" s="349">
        <v>349.0</v>
      </c>
      <c r="C351" s="130">
        <v>44342.0</v>
      </c>
      <c r="D351" s="73" t="s">
        <v>8311</v>
      </c>
      <c r="E351" s="130"/>
      <c r="F351" s="227" t="s">
        <v>502</v>
      </c>
      <c r="G351" s="169"/>
      <c r="H351" s="287"/>
      <c r="I351" s="285"/>
      <c r="J351" s="817"/>
      <c r="K351" s="817"/>
      <c r="L351" s="817"/>
      <c r="M351" s="817"/>
      <c r="N351" s="817"/>
      <c r="O351" s="817"/>
      <c r="P351" s="222"/>
    </row>
    <row r="352" ht="15.75" customHeight="1">
      <c r="A352" s="289" t="s">
        <v>7852</v>
      </c>
      <c r="B352" s="351">
        <v>350.0</v>
      </c>
      <c r="C352" s="130">
        <v>44342.0</v>
      </c>
      <c r="D352" s="73" t="s">
        <v>8311</v>
      </c>
      <c r="E352" s="130"/>
      <c r="F352" s="227" t="s">
        <v>8322</v>
      </c>
      <c r="G352" s="169"/>
      <c r="H352" s="287"/>
      <c r="I352" s="285"/>
      <c r="J352" s="817"/>
      <c r="K352" s="817"/>
      <c r="L352" s="817"/>
      <c r="M352" s="817"/>
      <c r="N352" s="817"/>
      <c r="O352" s="817"/>
      <c r="P352" s="222"/>
    </row>
    <row r="353" ht="15.75" customHeight="1">
      <c r="A353" s="289" t="s">
        <v>7852</v>
      </c>
      <c r="B353" s="351">
        <v>351.0</v>
      </c>
      <c r="C353" s="130">
        <v>44342.0</v>
      </c>
      <c r="D353" s="73" t="s">
        <v>8311</v>
      </c>
      <c r="E353" s="848"/>
      <c r="F353" s="227" t="s">
        <v>640</v>
      </c>
      <c r="G353" s="169"/>
      <c r="H353" s="287"/>
      <c r="I353" s="285"/>
      <c r="J353" s="817"/>
      <c r="K353" s="817"/>
      <c r="L353" s="817"/>
      <c r="M353" s="817"/>
      <c r="N353" s="817"/>
      <c r="O353" s="817"/>
      <c r="P353" s="222"/>
    </row>
    <row r="354" ht="15.75" customHeight="1">
      <c r="A354" s="289" t="s">
        <v>7852</v>
      </c>
      <c r="B354" s="351">
        <v>352.0</v>
      </c>
      <c r="C354" s="130">
        <v>44342.0</v>
      </c>
      <c r="D354" s="73" t="s">
        <v>8311</v>
      </c>
      <c r="E354" s="130"/>
      <c r="F354" s="227" t="s">
        <v>2952</v>
      </c>
      <c r="G354" s="169"/>
      <c r="H354" s="287"/>
      <c r="I354" s="285"/>
      <c r="J354" s="817"/>
      <c r="K354" s="817"/>
      <c r="L354" s="817"/>
      <c r="M354" s="817"/>
      <c r="N354" s="817"/>
      <c r="O354" s="817"/>
      <c r="P354" s="222"/>
    </row>
    <row r="355" ht="15.75" customHeight="1">
      <c r="A355" s="289" t="s">
        <v>7852</v>
      </c>
      <c r="B355" s="349">
        <v>353.0</v>
      </c>
      <c r="C355" s="130">
        <v>44342.0</v>
      </c>
      <c r="D355" s="73" t="s">
        <v>8311</v>
      </c>
      <c r="E355" s="130"/>
      <c r="F355" s="227" t="s">
        <v>8323</v>
      </c>
      <c r="G355" s="169"/>
      <c r="H355" s="287"/>
      <c r="I355" s="285"/>
      <c r="J355" s="817"/>
      <c r="K355" s="817"/>
      <c r="L355" s="817"/>
      <c r="M355" s="817"/>
      <c r="N355" s="817"/>
      <c r="O355" s="817"/>
      <c r="P355" s="222"/>
    </row>
    <row r="356" ht="15.75" customHeight="1">
      <c r="A356" s="289" t="s">
        <v>7852</v>
      </c>
      <c r="B356" s="351">
        <v>354.0</v>
      </c>
      <c r="C356" s="130">
        <v>44342.0</v>
      </c>
      <c r="D356" s="73" t="s">
        <v>5577</v>
      </c>
      <c r="E356" s="130" t="s">
        <v>8310</v>
      </c>
      <c r="F356" s="73" t="s">
        <v>131</v>
      </c>
      <c r="G356" s="169"/>
      <c r="H356" s="287"/>
      <c r="I356" s="285"/>
      <c r="J356" s="817"/>
      <c r="K356" s="817"/>
      <c r="L356" s="817"/>
      <c r="M356" s="817"/>
      <c r="N356" s="817"/>
      <c r="O356" s="817"/>
      <c r="P356" s="222"/>
    </row>
    <row r="357" ht="15.75" customHeight="1">
      <c r="A357" s="289" t="s">
        <v>7852</v>
      </c>
      <c r="B357" s="351">
        <v>355.0</v>
      </c>
      <c r="C357" s="130">
        <v>44342.0</v>
      </c>
      <c r="D357" s="73" t="s">
        <v>4646</v>
      </c>
      <c r="E357" s="130" t="s">
        <v>8308</v>
      </c>
      <c r="F357" s="73" t="s">
        <v>131</v>
      </c>
      <c r="G357" s="169"/>
      <c r="H357" s="287"/>
      <c r="I357" s="285"/>
      <c r="J357" s="817"/>
      <c r="K357" s="817"/>
      <c r="L357" s="817"/>
      <c r="M357" s="817"/>
      <c r="N357" s="817"/>
      <c r="O357" s="817"/>
      <c r="P357" s="222"/>
    </row>
    <row r="358" ht="15.75" customHeight="1">
      <c r="A358" s="289" t="s">
        <v>7852</v>
      </c>
      <c r="B358" s="351">
        <v>356.0</v>
      </c>
      <c r="C358" s="130">
        <v>44343.0</v>
      </c>
      <c r="D358" s="73" t="s">
        <v>1494</v>
      </c>
      <c r="E358" s="130" t="s">
        <v>8332</v>
      </c>
      <c r="F358" s="73" t="s">
        <v>131</v>
      </c>
      <c r="G358" s="169"/>
      <c r="H358" s="287"/>
      <c r="I358" s="285"/>
      <c r="J358" s="823"/>
      <c r="K358" s="545"/>
      <c r="L358" s="817"/>
      <c r="M358" s="817"/>
      <c r="N358" s="817"/>
      <c r="O358" s="817"/>
      <c r="P358" s="222"/>
    </row>
    <row r="359" ht="15.75" customHeight="1">
      <c r="A359" s="289" t="s">
        <v>7852</v>
      </c>
      <c r="B359" s="349">
        <v>357.0</v>
      </c>
      <c r="C359" s="130">
        <v>44343.0</v>
      </c>
      <c r="D359" s="73" t="s">
        <v>8333</v>
      </c>
      <c r="E359" s="130" t="s">
        <v>1828</v>
      </c>
      <c r="F359" s="73" t="s">
        <v>2374</v>
      </c>
      <c r="G359" s="169"/>
      <c r="H359" s="287"/>
      <c r="I359" s="285"/>
      <c r="J359" s="817"/>
      <c r="K359" s="817"/>
      <c r="L359" s="817"/>
      <c r="M359" s="817"/>
      <c r="N359" s="817"/>
      <c r="O359" s="817"/>
      <c r="P359" s="222"/>
    </row>
    <row r="360" ht="15.75" customHeight="1">
      <c r="A360" s="289" t="s">
        <v>7852</v>
      </c>
      <c r="B360" s="351">
        <v>358.0</v>
      </c>
      <c r="C360" s="130"/>
      <c r="D360" s="73" t="s">
        <v>3711</v>
      </c>
      <c r="E360" s="130" t="s">
        <v>8329</v>
      </c>
      <c r="F360" s="73" t="s">
        <v>8330</v>
      </c>
      <c r="G360" s="169" t="s">
        <v>14603</v>
      </c>
      <c r="H360" s="287"/>
      <c r="I360" s="285"/>
      <c r="J360" s="817"/>
      <c r="K360" s="817"/>
      <c r="L360" s="817"/>
      <c r="M360" s="817"/>
      <c r="N360" s="817"/>
      <c r="O360" s="817"/>
      <c r="P360" s="222"/>
    </row>
    <row r="361" ht="15.75" customHeight="1">
      <c r="A361" s="289" t="s">
        <v>7852</v>
      </c>
      <c r="B361" s="351">
        <v>359.0</v>
      </c>
      <c r="C361" s="290">
        <v>44343.0</v>
      </c>
      <c r="D361" s="289" t="s">
        <v>8331</v>
      </c>
      <c r="E361" s="290" t="s">
        <v>8325</v>
      </c>
      <c r="F361" s="289" t="s">
        <v>761</v>
      </c>
      <c r="G361" s="291" t="s">
        <v>11331</v>
      </c>
      <c r="H361" s="292"/>
      <c r="I361" s="285"/>
      <c r="J361" s="817"/>
      <c r="K361" s="817"/>
      <c r="L361" s="817"/>
      <c r="M361" s="817"/>
      <c r="N361" s="817"/>
      <c r="O361" s="817"/>
      <c r="P361" s="222"/>
    </row>
    <row r="362" ht="15.75" customHeight="1">
      <c r="A362" s="73"/>
      <c r="B362" s="351">
        <v>360.0</v>
      </c>
      <c r="C362" s="130"/>
      <c r="D362" s="73"/>
      <c r="E362" s="130"/>
      <c r="F362" s="73"/>
      <c r="G362" s="169"/>
      <c r="H362" s="287"/>
      <c r="I362" s="285"/>
      <c r="J362" s="817"/>
      <c r="K362" s="817"/>
      <c r="L362" s="817"/>
      <c r="M362" s="817"/>
      <c r="N362" s="817"/>
      <c r="O362" s="817"/>
      <c r="P362" s="222"/>
    </row>
    <row r="363" ht="16.5" customHeight="1">
      <c r="A363" s="289" t="s">
        <v>7852</v>
      </c>
      <c r="B363" s="349">
        <v>361.0</v>
      </c>
      <c r="C363" s="130">
        <v>44344.0</v>
      </c>
      <c r="D363" s="73" t="s">
        <v>4853</v>
      </c>
      <c r="E363" s="130" t="s">
        <v>8243</v>
      </c>
      <c r="F363" s="73" t="s">
        <v>131</v>
      </c>
      <c r="G363" s="849" t="s">
        <v>8335</v>
      </c>
      <c r="H363" s="287"/>
      <c r="I363" s="285"/>
      <c r="J363" s="850" t="s">
        <v>7938</v>
      </c>
      <c r="K363" s="817"/>
      <c r="L363" s="817"/>
      <c r="M363" s="817"/>
      <c r="N363" s="817"/>
      <c r="O363" s="817"/>
      <c r="P363" s="222"/>
    </row>
    <row r="364" ht="16.5" customHeight="1">
      <c r="A364" s="289" t="s">
        <v>7852</v>
      </c>
      <c r="B364" s="351">
        <v>362.0</v>
      </c>
      <c r="C364" s="130">
        <v>44344.0</v>
      </c>
      <c r="D364" s="73" t="s">
        <v>7316</v>
      </c>
      <c r="E364" s="130" t="s">
        <v>8334</v>
      </c>
      <c r="F364" s="73" t="s">
        <v>2923</v>
      </c>
      <c r="G364" s="169"/>
      <c r="H364" s="287"/>
      <c r="I364" s="285"/>
      <c r="J364" s="851"/>
      <c r="K364" s="817"/>
      <c r="L364" s="817"/>
      <c r="M364" s="817"/>
      <c r="N364" s="817"/>
      <c r="O364" s="817"/>
      <c r="P364" s="222"/>
    </row>
    <row r="365" ht="15.75" customHeight="1">
      <c r="A365" s="289" t="s">
        <v>7852</v>
      </c>
      <c r="B365" s="351">
        <v>363.0</v>
      </c>
      <c r="C365" s="130">
        <v>44344.0</v>
      </c>
      <c r="D365" s="73" t="s">
        <v>8336</v>
      </c>
      <c r="E365" s="130" t="s">
        <v>8337</v>
      </c>
      <c r="F365" s="73" t="s">
        <v>761</v>
      </c>
      <c r="G365" s="169" t="s">
        <v>8349</v>
      </c>
      <c r="H365" s="287"/>
      <c r="I365" s="285"/>
      <c r="J365" s="817"/>
      <c r="K365" s="817"/>
      <c r="L365" s="817"/>
      <c r="M365" s="817"/>
      <c r="N365" s="817"/>
      <c r="O365" s="817"/>
      <c r="P365" s="222"/>
    </row>
    <row r="366" ht="15.75" customHeight="1">
      <c r="A366" s="289"/>
      <c r="B366" s="351">
        <v>364.0</v>
      </c>
      <c r="C366" s="130">
        <v>44344.0</v>
      </c>
      <c r="D366" s="73" t="s">
        <v>8338</v>
      </c>
      <c r="E366" s="130" t="s">
        <v>8339</v>
      </c>
      <c r="F366" s="73" t="s">
        <v>2253</v>
      </c>
      <c r="G366" s="169" t="s">
        <v>1083</v>
      </c>
      <c r="H366" s="287"/>
      <c r="I366" s="285"/>
      <c r="J366" s="817"/>
      <c r="K366" s="817"/>
      <c r="L366" s="817"/>
      <c r="M366" s="817"/>
      <c r="N366" s="817"/>
      <c r="O366" s="817"/>
      <c r="P366" s="222"/>
    </row>
    <row r="367" ht="15.75" customHeight="1">
      <c r="A367" s="289" t="s">
        <v>7852</v>
      </c>
      <c r="B367" s="349">
        <v>365.0</v>
      </c>
      <c r="C367" s="130">
        <v>44344.0</v>
      </c>
      <c r="D367" s="73" t="s">
        <v>2934</v>
      </c>
      <c r="E367" s="130" t="s">
        <v>8271</v>
      </c>
      <c r="F367" s="73" t="s">
        <v>1593</v>
      </c>
      <c r="G367" s="169"/>
      <c r="H367" s="287"/>
      <c r="I367" s="285"/>
      <c r="J367" s="817"/>
      <c r="K367" s="817"/>
      <c r="L367" s="817"/>
      <c r="M367" s="817"/>
      <c r="N367" s="817"/>
      <c r="O367" s="817"/>
      <c r="P367" s="222"/>
    </row>
    <row r="368" ht="15.75" customHeight="1">
      <c r="A368" s="289" t="s">
        <v>7852</v>
      </c>
      <c r="B368" s="351">
        <v>366.0</v>
      </c>
      <c r="C368" s="130">
        <v>44347.0</v>
      </c>
      <c r="D368" s="73" t="s">
        <v>6796</v>
      </c>
      <c r="E368" s="130" t="s">
        <v>7664</v>
      </c>
      <c r="F368" s="73" t="s">
        <v>2253</v>
      </c>
      <c r="G368" s="169" t="s">
        <v>8603</v>
      </c>
      <c r="H368" s="287"/>
      <c r="I368" s="285"/>
      <c r="J368" s="817"/>
      <c r="K368" s="817"/>
      <c r="L368" s="817"/>
      <c r="M368" s="817"/>
      <c r="N368" s="817"/>
      <c r="O368" s="817"/>
      <c r="P368" s="222"/>
    </row>
    <row r="369" ht="15.75" customHeight="1">
      <c r="A369" s="289" t="s">
        <v>7852</v>
      </c>
      <c r="B369" s="351">
        <v>367.0</v>
      </c>
      <c r="C369" s="130">
        <v>44347.0</v>
      </c>
      <c r="D369" s="73" t="s">
        <v>4383</v>
      </c>
      <c r="E369" s="130" t="s">
        <v>8342</v>
      </c>
      <c r="F369" s="73" t="s">
        <v>761</v>
      </c>
      <c r="G369" s="169" t="s">
        <v>8343</v>
      </c>
      <c r="H369" s="287"/>
      <c r="I369" s="285"/>
      <c r="J369" s="817"/>
      <c r="K369" s="817"/>
      <c r="L369" s="817"/>
      <c r="M369" s="817"/>
      <c r="N369" s="817"/>
      <c r="O369" s="817"/>
      <c r="P369" s="222"/>
    </row>
    <row r="370" ht="15.75" customHeight="1">
      <c r="A370" s="289" t="s">
        <v>7852</v>
      </c>
      <c r="B370" s="351">
        <v>368.0</v>
      </c>
      <c r="C370" s="130">
        <v>44347.0</v>
      </c>
      <c r="D370" s="73" t="s">
        <v>2512</v>
      </c>
      <c r="E370" s="130" t="s">
        <v>2513</v>
      </c>
      <c r="F370" s="73" t="s">
        <v>2923</v>
      </c>
      <c r="G370" s="169"/>
      <c r="H370" s="287"/>
      <c r="I370" s="285"/>
      <c r="J370" s="817"/>
      <c r="K370" s="817"/>
      <c r="L370" s="817"/>
      <c r="M370" s="817"/>
      <c r="N370" s="817"/>
      <c r="O370" s="817"/>
      <c r="P370" s="222"/>
    </row>
    <row r="371" ht="15.75" customHeight="1">
      <c r="A371" s="289" t="s">
        <v>7852</v>
      </c>
      <c r="B371" s="349">
        <v>369.0</v>
      </c>
      <c r="C371" s="290">
        <v>44349.0</v>
      </c>
      <c r="D371" s="289" t="s">
        <v>8344</v>
      </c>
      <c r="E371" s="290" t="s">
        <v>8345</v>
      </c>
      <c r="F371" s="73" t="s">
        <v>1593</v>
      </c>
      <c r="G371" s="291" t="s">
        <v>8346</v>
      </c>
      <c r="H371" s="292"/>
      <c r="I371" s="285"/>
      <c r="J371" s="817"/>
      <c r="K371" s="817"/>
      <c r="L371" s="817"/>
      <c r="M371" s="817"/>
      <c r="N371" s="817"/>
      <c r="O371" s="817"/>
      <c r="P371" s="222"/>
    </row>
    <row r="372" ht="15.75" customHeight="1">
      <c r="A372" s="289" t="s">
        <v>7852</v>
      </c>
      <c r="B372" s="351">
        <v>370.0</v>
      </c>
      <c r="C372" s="290">
        <v>44350.0</v>
      </c>
      <c r="D372" s="73" t="s">
        <v>3461</v>
      </c>
      <c r="E372" s="130" t="s">
        <v>7092</v>
      </c>
      <c r="F372" s="73" t="s">
        <v>2253</v>
      </c>
      <c r="G372" s="169" t="s">
        <v>1028</v>
      </c>
      <c r="H372" s="287"/>
      <c r="I372" s="285"/>
      <c r="J372" s="817"/>
      <c r="K372" s="817"/>
      <c r="L372" s="817"/>
      <c r="M372" s="817"/>
      <c r="N372" s="817"/>
      <c r="O372" s="817"/>
      <c r="P372" s="222"/>
    </row>
    <row r="373" ht="15.75" customHeight="1">
      <c r="A373" s="289" t="s">
        <v>7852</v>
      </c>
      <c r="B373" s="351">
        <v>371.0</v>
      </c>
      <c r="C373" s="290">
        <v>44350.0</v>
      </c>
      <c r="D373" s="73" t="s">
        <v>4787</v>
      </c>
      <c r="E373" s="130" t="s">
        <v>6218</v>
      </c>
      <c r="F373" s="73" t="s">
        <v>6388</v>
      </c>
      <c r="G373" s="169"/>
      <c r="H373" s="287"/>
      <c r="I373" s="285"/>
      <c r="J373" s="817"/>
      <c r="K373" s="817"/>
      <c r="L373" s="817"/>
      <c r="M373" s="817"/>
      <c r="N373" s="817"/>
      <c r="O373" s="817"/>
      <c r="P373" s="222"/>
    </row>
    <row r="374" ht="15.75" customHeight="1">
      <c r="A374" s="289" t="s">
        <v>7852</v>
      </c>
      <c r="B374" s="351">
        <v>372.0</v>
      </c>
      <c r="C374" s="290">
        <v>44350.0</v>
      </c>
      <c r="D374" s="73" t="s">
        <v>8347</v>
      </c>
      <c r="E374" s="130" t="s">
        <v>8348</v>
      </c>
      <c r="F374" s="73" t="s">
        <v>761</v>
      </c>
      <c r="G374" s="169" t="s">
        <v>8349</v>
      </c>
      <c r="H374" s="287"/>
      <c r="I374" s="285"/>
      <c r="J374" s="817"/>
      <c r="K374" s="817"/>
      <c r="L374" s="817"/>
      <c r="M374" s="817"/>
      <c r="N374" s="817"/>
      <c r="O374" s="817"/>
      <c r="P374" s="222"/>
    </row>
    <row r="375" ht="15.75" customHeight="1">
      <c r="A375" s="289" t="s">
        <v>7852</v>
      </c>
      <c r="B375" s="349">
        <v>373.0</v>
      </c>
      <c r="C375" s="290">
        <v>44354.0</v>
      </c>
      <c r="D375" s="73" t="s">
        <v>5502</v>
      </c>
      <c r="E375" s="130" t="s">
        <v>7936</v>
      </c>
      <c r="F375" s="73" t="s">
        <v>108</v>
      </c>
      <c r="G375" s="169"/>
      <c r="H375" s="287"/>
      <c r="I375" s="285"/>
      <c r="J375" s="817" t="s">
        <v>10098</v>
      </c>
      <c r="K375" s="817"/>
      <c r="L375" s="817"/>
      <c r="M375" s="817"/>
      <c r="N375" s="817"/>
      <c r="O375" s="817"/>
      <c r="P375" s="222"/>
    </row>
    <row r="376" ht="15.75" customHeight="1">
      <c r="A376" s="289" t="s">
        <v>7852</v>
      </c>
      <c r="B376" s="351">
        <v>374.0</v>
      </c>
      <c r="C376" s="290">
        <v>44354.0</v>
      </c>
      <c r="D376" s="73" t="s">
        <v>4610</v>
      </c>
      <c r="E376" s="130" t="s">
        <v>8355</v>
      </c>
      <c r="F376" s="73" t="s">
        <v>2923</v>
      </c>
      <c r="G376" s="169"/>
      <c r="H376" s="287"/>
      <c r="I376" s="285"/>
      <c r="J376" s="817"/>
      <c r="K376" s="817"/>
      <c r="L376" s="817"/>
      <c r="M376" s="817"/>
      <c r="N376" s="817"/>
      <c r="O376" s="817"/>
      <c r="P376" s="222"/>
    </row>
    <row r="377" ht="15.75" customHeight="1">
      <c r="A377" s="289"/>
      <c r="B377" s="351">
        <v>375.0</v>
      </c>
      <c r="C377" s="290">
        <v>44354.0</v>
      </c>
      <c r="D377" s="73" t="s">
        <v>1937</v>
      </c>
      <c r="E377" s="130" t="s">
        <v>6159</v>
      </c>
      <c r="F377" s="73" t="s">
        <v>2253</v>
      </c>
      <c r="G377" s="169" t="s">
        <v>3089</v>
      </c>
      <c r="H377" s="287"/>
      <c r="I377" s="285"/>
      <c r="J377" s="817"/>
      <c r="K377" s="817"/>
      <c r="L377" s="817"/>
      <c r="M377" s="817"/>
      <c r="N377" s="817"/>
      <c r="O377" s="817"/>
      <c r="P377" s="222"/>
    </row>
    <row r="378" ht="15.75" customHeight="1">
      <c r="A378" s="289" t="s">
        <v>7852</v>
      </c>
      <c r="B378" s="351">
        <v>376.0</v>
      </c>
      <c r="C378" s="290">
        <v>44354.0</v>
      </c>
      <c r="D378" s="73" t="s">
        <v>7887</v>
      </c>
      <c r="E378" s="130" t="s">
        <v>7888</v>
      </c>
      <c r="F378" s="73" t="s">
        <v>1725</v>
      </c>
      <c r="G378" s="169"/>
      <c r="H378" s="287"/>
      <c r="I378" s="285"/>
      <c r="J378" s="820" t="s">
        <v>9796</v>
      </c>
      <c r="K378" s="817" t="s">
        <v>7966</v>
      </c>
      <c r="L378" s="817"/>
      <c r="M378" s="817"/>
      <c r="N378" s="817"/>
      <c r="O378" s="817"/>
      <c r="P378" s="222"/>
    </row>
    <row r="379" ht="16.5" customHeight="1">
      <c r="A379" s="289" t="s">
        <v>7852</v>
      </c>
      <c r="B379" s="349">
        <v>377.0</v>
      </c>
      <c r="C379" s="130">
        <v>44355.0</v>
      </c>
      <c r="D379" s="73" t="s">
        <v>8358</v>
      </c>
      <c r="E379" s="130" t="s">
        <v>8359</v>
      </c>
      <c r="F379" s="73" t="s">
        <v>1593</v>
      </c>
      <c r="G379" s="169"/>
      <c r="H379" s="287"/>
      <c r="I379" s="285"/>
      <c r="J379" s="817"/>
      <c r="K379" s="817"/>
      <c r="L379" s="817"/>
      <c r="M379" s="817"/>
      <c r="N379" s="817"/>
      <c r="O379" s="817"/>
      <c r="P379" s="222"/>
    </row>
    <row r="380" ht="15.75" customHeight="1">
      <c r="A380" s="289" t="s">
        <v>7852</v>
      </c>
      <c r="B380" s="351">
        <v>378.0</v>
      </c>
      <c r="C380" s="290">
        <v>44354.0</v>
      </c>
      <c r="D380" s="73" t="s">
        <v>8351</v>
      </c>
      <c r="E380" s="130" t="s">
        <v>8352</v>
      </c>
      <c r="F380" s="73" t="s">
        <v>761</v>
      </c>
      <c r="G380" s="169" t="s">
        <v>14604</v>
      </c>
      <c r="H380" s="287"/>
      <c r="I380" s="285"/>
      <c r="J380" s="817"/>
      <c r="K380" s="817"/>
      <c r="L380" s="817"/>
      <c r="M380" s="817"/>
      <c r="N380" s="817"/>
      <c r="O380" s="817"/>
      <c r="P380" s="222"/>
    </row>
    <row r="381" ht="15.75" customHeight="1">
      <c r="A381" s="289" t="s">
        <v>7852</v>
      </c>
      <c r="B381" s="351">
        <v>379.0</v>
      </c>
      <c r="C381" s="130">
        <v>44354.0</v>
      </c>
      <c r="D381" s="73" t="s">
        <v>1615</v>
      </c>
      <c r="E381" s="130" t="s">
        <v>8356</v>
      </c>
      <c r="F381" s="73" t="s">
        <v>8357</v>
      </c>
      <c r="G381" s="169"/>
      <c r="H381" s="287"/>
      <c r="I381" s="285"/>
      <c r="J381" s="817"/>
      <c r="K381" s="817"/>
      <c r="L381" s="817"/>
      <c r="M381" s="817"/>
      <c r="N381" s="817"/>
      <c r="O381" s="817"/>
      <c r="P381" s="222"/>
    </row>
    <row r="382" ht="15.75" customHeight="1">
      <c r="A382" s="289" t="s">
        <v>7852</v>
      </c>
      <c r="B382" s="351">
        <v>380.0</v>
      </c>
      <c r="C382" s="130">
        <v>44355.0</v>
      </c>
      <c r="D382" s="73" t="s">
        <v>8311</v>
      </c>
      <c r="E382" s="130"/>
      <c r="F382" s="73" t="s">
        <v>8360</v>
      </c>
      <c r="G382" s="169"/>
      <c r="H382" s="287"/>
      <c r="I382" s="285"/>
      <c r="J382" s="817"/>
      <c r="K382" s="817"/>
      <c r="L382" s="817"/>
      <c r="M382" s="817"/>
      <c r="N382" s="817"/>
      <c r="O382" s="817"/>
      <c r="P382" s="222"/>
    </row>
    <row r="383" ht="15.75" customHeight="1">
      <c r="A383" s="289" t="s">
        <v>7852</v>
      </c>
      <c r="B383" s="349">
        <v>381.0</v>
      </c>
      <c r="C383" s="130">
        <v>44355.0</v>
      </c>
      <c r="D383" s="73" t="s">
        <v>8311</v>
      </c>
      <c r="E383" s="130"/>
      <c r="F383" s="73" t="s">
        <v>8361</v>
      </c>
      <c r="G383" s="169"/>
      <c r="H383" s="287"/>
      <c r="I383" s="285"/>
      <c r="J383" s="817"/>
      <c r="K383" s="817"/>
      <c r="L383" s="817"/>
      <c r="M383" s="817"/>
      <c r="N383" s="817"/>
      <c r="O383" s="817"/>
      <c r="P383" s="222"/>
    </row>
    <row r="384" ht="15.75" customHeight="1">
      <c r="A384" s="289" t="s">
        <v>7852</v>
      </c>
      <c r="B384" s="351">
        <v>382.0</v>
      </c>
      <c r="C384" s="130">
        <v>44357.0</v>
      </c>
      <c r="D384" s="73" t="s">
        <v>4265</v>
      </c>
      <c r="E384" s="130" t="s">
        <v>4266</v>
      </c>
      <c r="F384" s="73" t="s">
        <v>6388</v>
      </c>
      <c r="G384" s="169"/>
      <c r="H384" s="287"/>
      <c r="I384" s="285"/>
      <c r="J384" s="817"/>
      <c r="K384" s="817"/>
      <c r="L384" s="817"/>
      <c r="M384" s="817"/>
      <c r="N384" s="817"/>
      <c r="O384" s="817"/>
      <c r="P384" s="222"/>
    </row>
    <row r="385" ht="15.75" customHeight="1">
      <c r="A385" s="289" t="s">
        <v>7852</v>
      </c>
      <c r="B385" s="351">
        <v>383.0</v>
      </c>
      <c r="C385" s="130">
        <v>44357.0</v>
      </c>
      <c r="D385" s="73" t="s">
        <v>9017</v>
      </c>
      <c r="E385" s="130" t="s">
        <v>8368</v>
      </c>
      <c r="F385" s="73" t="s">
        <v>761</v>
      </c>
      <c r="G385" s="169" t="s">
        <v>7894</v>
      </c>
      <c r="H385" s="287"/>
      <c r="I385" s="285"/>
      <c r="J385" s="817"/>
      <c r="K385" s="817"/>
      <c r="L385" s="817"/>
      <c r="M385" s="817"/>
      <c r="N385" s="817"/>
      <c r="O385" s="817"/>
      <c r="P385" s="222"/>
    </row>
    <row r="386" ht="15.75" customHeight="1">
      <c r="A386" s="289" t="s">
        <v>7852</v>
      </c>
      <c r="B386" s="351">
        <v>384.0</v>
      </c>
      <c r="C386" s="130">
        <v>44357.0</v>
      </c>
      <c r="D386" s="73" t="s">
        <v>8362</v>
      </c>
      <c r="E386" s="130" t="s">
        <v>8363</v>
      </c>
      <c r="F386" s="73" t="s">
        <v>761</v>
      </c>
      <c r="G386" s="169" t="s">
        <v>4532</v>
      </c>
      <c r="H386" s="287"/>
      <c r="I386" s="285"/>
      <c r="J386" s="817"/>
      <c r="K386" s="817"/>
      <c r="L386" s="817"/>
      <c r="M386" s="817"/>
      <c r="N386" s="817"/>
      <c r="O386" s="817"/>
      <c r="P386" s="222"/>
    </row>
    <row r="387" ht="15.75" customHeight="1">
      <c r="A387" s="289" t="s">
        <v>7852</v>
      </c>
      <c r="B387" s="349">
        <v>385.0</v>
      </c>
      <c r="C387" s="130">
        <v>44357.0</v>
      </c>
      <c r="D387" s="73" t="s">
        <v>8369</v>
      </c>
      <c r="E387" s="130" t="s">
        <v>8370</v>
      </c>
      <c r="F387" s="73" t="s">
        <v>761</v>
      </c>
      <c r="G387" s="169" t="s">
        <v>1121</v>
      </c>
      <c r="H387" s="287"/>
      <c r="I387" s="285"/>
      <c r="J387" s="817"/>
      <c r="K387" s="817"/>
      <c r="L387" s="817"/>
      <c r="M387" s="817"/>
      <c r="N387" s="817"/>
      <c r="O387" s="817"/>
      <c r="P387" s="222"/>
    </row>
    <row r="388" ht="15.75" customHeight="1">
      <c r="A388" s="289" t="s">
        <v>7852</v>
      </c>
      <c r="B388" s="351">
        <v>386.0</v>
      </c>
      <c r="C388" s="130">
        <v>44357.0</v>
      </c>
      <c r="D388" s="73" t="s">
        <v>8371</v>
      </c>
      <c r="E388" s="130" t="s">
        <v>8372</v>
      </c>
      <c r="F388" s="73" t="s">
        <v>761</v>
      </c>
      <c r="G388" s="169" t="s">
        <v>4532</v>
      </c>
      <c r="H388" s="287"/>
      <c r="I388" s="285"/>
      <c r="J388" s="817"/>
      <c r="K388" s="817"/>
      <c r="L388" s="817"/>
      <c r="M388" s="817"/>
      <c r="N388" s="817"/>
      <c r="O388" s="817"/>
      <c r="P388" s="222"/>
    </row>
    <row r="389" ht="15.75" customHeight="1">
      <c r="A389" s="289" t="s">
        <v>7852</v>
      </c>
      <c r="B389" s="351">
        <v>387.0</v>
      </c>
      <c r="C389" s="130">
        <v>44357.0</v>
      </c>
      <c r="D389" s="73" t="s">
        <v>1554</v>
      </c>
      <c r="E389" s="130" t="s">
        <v>8365</v>
      </c>
      <c r="F389" s="73" t="s">
        <v>761</v>
      </c>
      <c r="G389" s="169" t="s">
        <v>8366</v>
      </c>
      <c r="H389" s="287"/>
      <c r="I389" s="285"/>
      <c r="J389" s="817"/>
      <c r="K389" s="817"/>
      <c r="L389" s="817"/>
      <c r="M389" s="817"/>
      <c r="N389" s="817"/>
      <c r="O389" s="817"/>
      <c r="P389" s="222"/>
    </row>
    <row r="390" ht="15.75" customHeight="1">
      <c r="A390" s="289"/>
      <c r="B390" s="351">
        <v>388.0</v>
      </c>
      <c r="C390" s="130"/>
      <c r="D390" s="73"/>
      <c r="E390" s="130"/>
      <c r="F390" s="73"/>
      <c r="G390" s="169"/>
      <c r="H390" s="287"/>
      <c r="I390" s="285"/>
      <c r="J390" s="817"/>
      <c r="K390" s="817"/>
      <c r="L390" s="817"/>
      <c r="M390" s="817"/>
      <c r="N390" s="817"/>
      <c r="O390" s="817"/>
      <c r="P390" s="222"/>
    </row>
    <row r="391" ht="15.75" customHeight="1">
      <c r="A391" s="289" t="s">
        <v>7852</v>
      </c>
      <c r="B391" s="349">
        <v>389.0</v>
      </c>
      <c r="C391" s="130">
        <v>44357.0</v>
      </c>
      <c r="D391" s="73" t="s">
        <v>3711</v>
      </c>
      <c r="E391" s="130" t="s">
        <v>8329</v>
      </c>
      <c r="F391" s="73" t="s">
        <v>6388</v>
      </c>
      <c r="G391" s="169"/>
      <c r="H391" s="287"/>
      <c r="I391" s="285"/>
      <c r="J391" s="817"/>
      <c r="K391" s="817"/>
      <c r="L391" s="817"/>
      <c r="M391" s="817"/>
      <c r="N391" s="817"/>
      <c r="O391" s="817"/>
      <c r="P391" s="222"/>
    </row>
    <row r="392" ht="15.75" customHeight="1">
      <c r="A392" s="289" t="s">
        <v>7852</v>
      </c>
      <c r="B392" s="351">
        <v>390.0</v>
      </c>
      <c r="C392" s="130">
        <v>44357.0</v>
      </c>
      <c r="D392" s="73" t="s">
        <v>6412</v>
      </c>
      <c r="E392" s="130" t="s">
        <v>6413</v>
      </c>
      <c r="F392" s="73" t="s">
        <v>6388</v>
      </c>
      <c r="G392" s="169"/>
      <c r="H392" s="287"/>
      <c r="I392" s="285"/>
      <c r="J392" s="817"/>
      <c r="K392" s="817"/>
      <c r="L392" s="817"/>
      <c r="M392" s="817"/>
      <c r="N392" s="817"/>
      <c r="O392" s="817"/>
      <c r="P392" s="222"/>
    </row>
    <row r="393" ht="15.75" customHeight="1">
      <c r="A393" s="289"/>
      <c r="B393" s="786">
        <v>391.0</v>
      </c>
      <c r="C393" s="130">
        <v>44358.0</v>
      </c>
      <c r="D393" s="73" t="s">
        <v>8052</v>
      </c>
      <c r="E393" s="130" t="s">
        <v>7650</v>
      </c>
      <c r="F393" s="73" t="s">
        <v>2253</v>
      </c>
      <c r="G393" s="169" t="s">
        <v>1083</v>
      </c>
      <c r="H393" s="287"/>
      <c r="I393" s="285"/>
      <c r="J393" s="817"/>
      <c r="K393" s="817"/>
      <c r="L393" s="817"/>
      <c r="M393" s="817"/>
      <c r="N393" s="817"/>
      <c r="O393" s="817"/>
      <c r="P393" s="222"/>
    </row>
    <row r="394" ht="15.75" customHeight="1">
      <c r="A394" s="289" t="s">
        <v>7852</v>
      </c>
      <c r="B394" s="351">
        <v>392.0</v>
      </c>
      <c r="C394" s="130">
        <v>44358.0</v>
      </c>
      <c r="D394" s="73" t="s">
        <v>4673</v>
      </c>
      <c r="E394" s="130" t="s">
        <v>8375</v>
      </c>
      <c r="F394" s="73" t="s">
        <v>2923</v>
      </c>
      <c r="G394" s="169"/>
      <c r="H394" s="287"/>
      <c r="I394" s="285"/>
      <c r="J394" s="817"/>
      <c r="K394" s="817"/>
      <c r="L394" s="817"/>
      <c r="M394" s="817"/>
      <c r="N394" s="817"/>
      <c r="O394" s="817"/>
      <c r="P394" s="222"/>
    </row>
    <row r="395" ht="15.75" customHeight="1">
      <c r="A395" s="289" t="s">
        <v>7852</v>
      </c>
      <c r="B395" s="349">
        <v>393.0</v>
      </c>
      <c r="C395" s="130">
        <v>44358.0</v>
      </c>
      <c r="D395" s="73" t="s">
        <v>7176</v>
      </c>
      <c r="E395" s="130" t="s">
        <v>7177</v>
      </c>
      <c r="F395" s="73" t="s">
        <v>131</v>
      </c>
      <c r="G395" s="169"/>
      <c r="H395" s="287"/>
      <c r="I395" s="285"/>
      <c r="J395" s="817"/>
      <c r="K395" s="817"/>
      <c r="L395" s="817"/>
      <c r="M395" s="817"/>
      <c r="N395" s="817"/>
      <c r="O395" s="817"/>
      <c r="P395" s="222"/>
    </row>
    <row r="396" ht="15.75" customHeight="1">
      <c r="A396" s="289" t="s">
        <v>7852</v>
      </c>
      <c r="B396" s="351">
        <v>394.0</v>
      </c>
      <c r="C396" s="290">
        <v>44358.0</v>
      </c>
      <c r="D396" s="289" t="s">
        <v>7692</v>
      </c>
      <c r="E396" s="290" t="s">
        <v>7693</v>
      </c>
      <c r="F396" s="289" t="s">
        <v>2751</v>
      </c>
      <c r="G396" s="291"/>
      <c r="H396" s="292"/>
      <c r="I396" s="285"/>
      <c r="J396" s="817" t="s">
        <v>10821</v>
      </c>
      <c r="K396" s="817"/>
      <c r="L396" s="817"/>
      <c r="M396" s="817"/>
      <c r="N396" s="817"/>
      <c r="O396" s="817"/>
      <c r="P396" s="222"/>
    </row>
    <row r="397" ht="15.75" customHeight="1">
      <c r="A397" s="289" t="s">
        <v>7852</v>
      </c>
      <c r="B397" s="351">
        <v>395.0</v>
      </c>
      <c r="C397" s="290">
        <v>44358.0</v>
      </c>
      <c r="D397" s="73" t="s">
        <v>4580</v>
      </c>
      <c r="E397" s="130" t="s">
        <v>8109</v>
      </c>
      <c r="F397" s="73" t="s">
        <v>2923</v>
      </c>
      <c r="G397" s="169"/>
      <c r="H397" s="287"/>
      <c r="I397" s="285"/>
      <c r="J397" s="817"/>
      <c r="K397" s="817"/>
      <c r="L397" s="817"/>
      <c r="M397" s="817"/>
      <c r="N397" s="817"/>
      <c r="O397" s="817"/>
      <c r="P397" s="222"/>
    </row>
    <row r="398" ht="15.75" customHeight="1">
      <c r="A398" s="289" t="s">
        <v>7852</v>
      </c>
      <c r="B398" s="351">
        <v>396.0</v>
      </c>
      <c r="C398" s="290">
        <v>44358.0</v>
      </c>
      <c r="D398" s="73" t="s">
        <v>2492</v>
      </c>
      <c r="E398" s="130" t="s">
        <v>8374</v>
      </c>
      <c r="F398" s="73" t="s">
        <v>2751</v>
      </c>
      <c r="G398" s="169"/>
      <c r="H398" s="287"/>
      <c r="I398" s="285"/>
      <c r="J398" s="817"/>
      <c r="K398" s="817"/>
      <c r="L398" s="817"/>
      <c r="M398" s="817"/>
      <c r="N398" s="817"/>
      <c r="O398" s="817"/>
      <c r="P398" s="222"/>
    </row>
    <row r="399" ht="15.75" customHeight="1">
      <c r="A399" s="289" t="s">
        <v>7852</v>
      </c>
      <c r="B399" s="349">
        <v>397.0</v>
      </c>
      <c r="C399" s="290">
        <v>44358.0</v>
      </c>
      <c r="D399" s="73" t="s">
        <v>1558</v>
      </c>
      <c r="E399" s="130" t="s">
        <v>8373</v>
      </c>
      <c r="F399" s="73" t="s">
        <v>18</v>
      </c>
      <c r="G399" s="169" t="s">
        <v>7690</v>
      </c>
      <c r="H399" s="287"/>
      <c r="I399" s="285"/>
      <c r="J399" s="817"/>
      <c r="K399" s="817"/>
      <c r="L399" s="817"/>
      <c r="M399" s="817"/>
      <c r="N399" s="817"/>
      <c r="O399" s="817"/>
      <c r="P399" s="222"/>
    </row>
    <row r="400" ht="15.75" customHeight="1">
      <c r="A400" s="289" t="s">
        <v>7852</v>
      </c>
      <c r="B400" s="351">
        <v>398.0</v>
      </c>
      <c r="C400" s="130">
        <v>44358.0</v>
      </c>
      <c r="D400" s="73" t="s">
        <v>8376</v>
      </c>
      <c r="E400" s="130" t="s">
        <v>8377</v>
      </c>
      <c r="F400" s="73" t="s">
        <v>18</v>
      </c>
      <c r="G400" s="169" t="s">
        <v>5871</v>
      </c>
      <c r="H400" s="287"/>
      <c r="I400" s="285"/>
      <c r="J400" s="817"/>
      <c r="K400" s="817"/>
      <c r="L400" s="817"/>
      <c r="M400" s="817"/>
      <c r="N400" s="817"/>
      <c r="O400" s="817"/>
      <c r="P400" s="222"/>
    </row>
    <row r="401" ht="15.75" customHeight="1">
      <c r="A401" s="289" t="s">
        <v>7852</v>
      </c>
      <c r="B401" s="351">
        <v>399.0</v>
      </c>
      <c r="C401" s="130">
        <v>44361.0</v>
      </c>
      <c r="D401" s="73" t="s">
        <v>8379</v>
      </c>
      <c r="E401" s="130" t="s">
        <v>8380</v>
      </c>
      <c r="F401" s="73" t="s">
        <v>18</v>
      </c>
      <c r="G401" s="169" t="s">
        <v>4532</v>
      </c>
      <c r="H401" s="287"/>
      <c r="I401" s="285"/>
      <c r="J401" s="817"/>
      <c r="K401" s="817"/>
      <c r="L401" s="817"/>
      <c r="M401" s="817"/>
      <c r="N401" s="817"/>
      <c r="O401" s="817"/>
      <c r="P401" s="222"/>
    </row>
    <row r="402" ht="15.75" customHeight="1">
      <c r="A402" s="289" t="s">
        <v>7852</v>
      </c>
      <c r="B402" s="400">
        <v>400.0</v>
      </c>
      <c r="C402" s="130">
        <v>44358.0</v>
      </c>
      <c r="D402" s="73" t="s">
        <v>7951</v>
      </c>
      <c r="E402" s="130" t="s">
        <v>6290</v>
      </c>
      <c r="F402" s="73" t="s">
        <v>2923</v>
      </c>
      <c r="G402" s="169"/>
      <c r="H402" s="287"/>
      <c r="I402" s="285"/>
      <c r="J402" s="817"/>
      <c r="K402" s="817"/>
      <c r="L402" s="817"/>
      <c r="M402" s="817"/>
      <c r="N402" s="817"/>
      <c r="O402" s="817"/>
      <c r="P402" s="222"/>
    </row>
    <row r="403" ht="15.75" customHeight="1">
      <c r="A403" s="289" t="s">
        <v>7852</v>
      </c>
      <c r="B403" s="349">
        <v>401.0</v>
      </c>
      <c r="C403" s="130">
        <v>44361.0</v>
      </c>
      <c r="D403" s="73" t="s">
        <v>6824</v>
      </c>
      <c r="E403" s="130" t="s">
        <v>8378</v>
      </c>
      <c r="F403" s="73" t="s">
        <v>2923</v>
      </c>
      <c r="G403" s="169"/>
      <c r="H403" s="287"/>
      <c r="I403" s="285"/>
      <c r="J403" s="817"/>
      <c r="K403" s="817"/>
      <c r="L403" s="817"/>
      <c r="M403" s="817"/>
      <c r="N403" s="817"/>
      <c r="O403" s="817"/>
      <c r="P403" s="222"/>
    </row>
    <row r="404" ht="15.75" customHeight="1">
      <c r="A404" s="289" t="s">
        <v>7852</v>
      </c>
      <c r="B404" s="351">
        <v>402.0</v>
      </c>
      <c r="C404" s="130">
        <v>44361.0</v>
      </c>
      <c r="D404" s="73" t="s">
        <v>8187</v>
      </c>
      <c r="E404" s="130" t="s">
        <v>8107</v>
      </c>
      <c r="F404" s="73" t="s">
        <v>2923</v>
      </c>
      <c r="G404" s="169"/>
      <c r="H404" s="287"/>
      <c r="I404" s="285"/>
      <c r="J404" s="817"/>
      <c r="K404" s="817"/>
      <c r="L404" s="817"/>
      <c r="M404" s="817"/>
      <c r="N404" s="817"/>
      <c r="O404" s="817"/>
      <c r="P404" s="222"/>
    </row>
    <row r="405" ht="15.75" customHeight="1">
      <c r="A405" s="289" t="s">
        <v>7852</v>
      </c>
      <c r="B405" s="351">
        <v>403.0</v>
      </c>
      <c r="C405" s="130">
        <v>44362.0</v>
      </c>
      <c r="D405" s="73" t="s">
        <v>8381</v>
      </c>
      <c r="E405" s="130"/>
      <c r="F405" s="73" t="s">
        <v>8382</v>
      </c>
      <c r="G405" s="169"/>
      <c r="H405" s="287"/>
      <c r="I405" s="285"/>
      <c r="J405" s="817"/>
      <c r="K405" s="817"/>
      <c r="L405" s="817"/>
      <c r="M405" s="817"/>
      <c r="N405" s="817"/>
      <c r="O405" s="817"/>
      <c r="P405" s="222"/>
    </row>
    <row r="406" ht="15.75" customHeight="1">
      <c r="A406" s="289" t="s">
        <v>7852</v>
      </c>
      <c r="B406" s="351">
        <v>404.0</v>
      </c>
      <c r="C406" s="130">
        <v>44361.0</v>
      </c>
      <c r="D406" s="73" t="s">
        <v>7544</v>
      </c>
      <c r="E406" s="130" t="s">
        <v>8068</v>
      </c>
      <c r="F406" s="73" t="s">
        <v>1593</v>
      </c>
      <c r="G406" s="169"/>
      <c r="H406" s="287"/>
      <c r="I406" s="285"/>
      <c r="J406" s="817"/>
      <c r="K406" s="817"/>
      <c r="L406" s="817"/>
      <c r="M406" s="817"/>
      <c r="N406" s="817"/>
      <c r="O406" s="817"/>
      <c r="P406" s="222"/>
    </row>
    <row r="407" ht="15.75" customHeight="1">
      <c r="A407" s="289" t="s">
        <v>7852</v>
      </c>
      <c r="B407" s="349">
        <v>405.0</v>
      </c>
      <c r="C407" s="130">
        <v>44363.0</v>
      </c>
      <c r="D407" s="73" t="s">
        <v>8092</v>
      </c>
      <c r="E407" s="130" t="s">
        <v>7613</v>
      </c>
      <c r="F407" s="73" t="s">
        <v>1593</v>
      </c>
      <c r="G407" s="169"/>
      <c r="H407" s="287"/>
      <c r="I407" s="285"/>
      <c r="J407" s="817"/>
      <c r="K407" s="817"/>
      <c r="L407" s="817"/>
      <c r="M407" s="817"/>
      <c r="N407" s="817"/>
      <c r="O407" s="817"/>
      <c r="P407" s="222"/>
    </row>
    <row r="408" ht="15.75" customHeight="1">
      <c r="A408" s="289" t="s">
        <v>7852</v>
      </c>
      <c r="B408" s="351">
        <v>406.0</v>
      </c>
      <c r="C408" s="130">
        <v>44364.0</v>
      </c>
      <c r="D408" s="73" t="s">
        <v>2916</v>
      </c>
      <c r="E408" s="130" t="s">
        <v>8065</v>
      </c>
      <c r="F408" s="73" t="s">
        <v>2923</v>
      </c>
      <c r="G408" s="169"/>
      <c r="H408" s="287"/>
      <c r="I408" s="285"/>
      <c r="J408" s="817"/>
      <c r="K408" s="817"/>
      <c r="L408" s="817"/>
      <c r="M408" s="817"/>
      <c r="N408" s="817"/>
      <c r="O408" s="817"/>
      <c r="P408" s="222"/>
    </row>
    <row r="409" ht="15.75" customHeight="1">
      <c r="A409" s="289" t="s">
        <v>7852</v>
      </c>
      <c r="B409" s="351">
        <v>407.0</v>
      </c>
      <c r="C409" s="130">
        <v>44364.0</v>
      </c>
      <c r="D409" s="73" t="s">
        <v>7743</v>
      </c>
      <c r="E409" s="130" t="s">
        <v>7744</v>
      </c>
      <c r="F409" s="73" t="s">
        <v>2751</v>
      </c>
      <c r="G409" s="169"/>
      <c r="H409" s="287"/>
      <c r="I409" s="285"/>
      <c r="J409" s="817"/>
      <c r="K409" s="817"/>
      <c r="L409" s="817"/>
      <c r="M409" s="817"/>
      <c r="N409" s="817"/>
      <c r="O409" s="817"/>
      <c r="P409" s="222"/>
    </row>
    <row r="410" ht="15.75" customHeight="1">
      <c r="A410" s="289" t="s">
        <v>7852</v>
      </c>
      <c r="B410" s="351">
        <v>408.0</v>
      </c>
      <c r="C410" s="130">
        <v>44364.0</v>
      </c>
      <c r="D410" s="73" t="s">
        <v>4873</v>
      </c>
      <c r="E410" s="130" t="s">
        <v>7745</v>
      </c>
      <c r="F410" s="73" t="s">
        <v>1593</v>
      </c>
      <c r="G410" s="269">
        <v>44376.0</v>
      </c>
      <c r="H410" s="287"/>
      <c r="I410" s="285"/>
      <c r="J410" s="817"/>
      <c r="K410" s="817"/>
      <c r="L410" s="817"/>
      <c r="M410" s="817"/>
      <c r="N410" s="817"/>
      <c r="O410" s="817"/>
      <c r="P410" s="222"/>
    </row>
    <row r="411" ht="15.75" customHeight="1">
      <c r="A411" s="289" t="s">
        <v>7852</v>
      </c>
      <c r="B411" s="349">
        <v>409.0</v>
      </c>
      <c r="C411" s="130">
        <v>44364.0</v>
      </c>
      <c r="D411" s="73" t="s">
        <v>8383</v>
      </c>
      <c r="E411" s="130" t="s">
        <v>8384</v>
      </c>
      <c r="F411" s="73" t="s">
        <v>18</v>
      </c>
      <c r="G411" s="169" t="s">
        <v>573</v>
      </c>
      <c r="H411" s="287"/>
      <c r="I411" s="285"/>
      <c r="J411" s="817"/>
      <c r="K411" s="817"/>
      <c r="L411" s="817"/>
      <c r="M411" s="817"/>
      <c r="N411" s="817"/>
      <c r="O411" s="817"/>
      <c r="P411" s="222"/>
    </row>
    <row r="412" ht="15.75" customHeight="1">
      <c r="A412" s="289"/>
      <c r="B412" s="345">
        <v>410.0</v>
      </c>
      <c r="C412" s="130">
        <v>44364.0</v>
      </c>
      <c r="D412" s="73" t="s">
        <v>3677</v>
      </c>
      <c r="E412" s="130" t="s">
        <v>8177</v>
      </c>
      <c r="F412" s="73" t="s">
        <v>2253</v>
      </c>
      <c r="G412" s="169" t="s">
        <v>1083</v>
      </c>
      <c r="H412" s="287"/>
      <c r="I412" s="285"/>
      <c r="J412" s="817"/>
      <c r="K412" s="817"/>
      <c r="L412" s="817"/>
      <c r="M412" s="817"/>
      <c r="N412" s="817"/>
      <c r="O412" s="817"/>
      <c r="P412" s="222"/>
    </row>
    <row r="413" ht="15.75" customHeight="1">
      <c r="A413" s="289" t="s">
        <v>7852</v>
      </c>
      <c r="B413" s="351">
        <v>411.0</v>
      </c>
      <c r="C413" s="130">
        <v>44365.0</v>
      </c>
      <c r="D413" s="73" t="s">
        <v>7931</v>
      </c>
      <c r="E413" s="130" t="s">
        <v>7932</v>
      </c>
      <c r="F413" s="73" t="s">
        <v>2751</v>
      </c>
      <c r="G413" s="169"/>
      <c r="H413" s="287"/>
      <c r="I413" s="285"/>
      <c r="J413" s="817" t="s">
        <v>11428</v>
      </c>
      <c r="K413" s="817" t="s">
        <v>14598</v>
      </c>
      <c r="L413" s="817"/>
      <c r="M413" s="817"/>
      <c r="N413" s="817"/>
      <c r="O413" s="817"/>
      <c r="P413" s="222"/>
    </row>
    <row r="414" ht="15.75" customHeight="1">
      <c r="A414" s="289" t="s">
        <v>7852</v>
      </c>
      <c r="B414" s="351">
        <v>412.0</v>
      </c>
      <c r="C414" s="130">
        <v>44365.0</v>
      </c>
      <c r="D414" s="73" t="s">
        <v>2505</v>
      </c>
      <c r="E414" s="130" t="s">
        <v>8387</v>
      </c>
      <c r="F414" s="73" t="s">
        <v>2751</v>
      </c>
      <c r="G414" s="169"/>
      <c r="H414" s="287"/>
      <c r="I414" s="285"/>
      <c r="J414" s="817"/>
      <c r="K414" s="817"/>
      <c r="L414" s="817"/>
      <c r="M414" s="817"/>
      <c r="N414" s="817"/>
      <c r="O414" s="817"/>
      <c r="P414" s="222"/>
    </row>
    <row r="415" ht="15.75" customHeight="1">
      <c r="A415" s="289" t="s">
        <v>7852</v>
      </c>
      <c r="B415" s="349">
        <v>413.0</v>
      </c>
      <c r="C415" s="130">
        <v>44365.0</v>
      </c>
      <c r="D415" s="73" t="s">
        <v>5318</v>
      </c>
      <c r="E415" s="852" t="s">
        <v>5319</v>
      </c>
      <c r="F415" s="73" t="s">
        <v>131</v>
      </c>
      <c r="G415" s="169"/>
      <c r="H415" s="287"/>
      <c r="I415" s="285"/>
      <c r="J415" s="817" t="s">
        <v>7250</v>
      </c>
      <c r="K415" s="817"/>
      <c r="L415" s="817"/>
      <c r="M415" s="817"/>
      <c r="N415" s="817"/>
      <c r="O415" s="817"/>
      <c r="P415" s="222"/>
    </row>
    <row r="416" ht="15.75" customHeight="1">
      <c r="A416" s="289" t="s">
        <v>7852</v>
      </c>
      <c r="B416" s="351">
        <v>414.0</v>
      </c>
      <c r="C416" s="130">
        <v>44365.0</v>
      </c>
      <c r="D416" s="73" t="s">
        <v>8385</v>
      </c>
      <c r="E416" s="130" t="s">
        <v>8386</v>
      </c>
      <c r="F416" s="73" t="s">
        <v>761</v>
      </c>
      <c r="G416" s="169" t="s">
        <v>7997</v>
      </c>
      <c r="H416" s="287"/>
      <c r="I416" s="285"/>
      <c r="J416" s="817"/>
      <c r="K416" s="817"/>
      <c r="L416" s="817"/>
      <c r="M416" s="817"/>
      <c r="N416" s="817"/>
      <c r="O416" s="817"/>
      <c r="P416" s="222"/>
    </row>
    <row r="417" ht="15.75" customHeight="1">
      <c r="A417" s="289" t="s">
        <v>7852</v>
      </c>
      <c r="B417" s="351">
        <v>415.0</v>
      </c>
      <c r="C417" s="130">
        <v>44365.0</v>
      </c>
      <c r="D417" s="73" t="s">
        <v>3806</v>
      </c>
      <c r="E417" s="130" t="s">
        <v>3807</v>
      </c>
      <c r="F417" s="73" t="s">
        <v>2923</v>
      </c>
      <c r="G417" s="169"/>
      <c r="H417" s="287"/>
      <c r="I417" s="285"/>
      <c r="J417" s="817"/>
      <c r="K417" s="817"/>
      <c r="L417" s="817"/>
      <c r="M417" s="817"/>
      <c r="N417" s="817"/>
      <c r="O417" s="817"/>
      <c r="P417" s="222"/>
    </row>
    <row r="418" ht="15.75" customHeight="1">
      <c r="A418" s="289" t="s">
        <v>7852</v>
      </c>
      <c r="B418" s="351">
        <v>416.0</v>
      </c>
      <c r="C418" s="130">
        <v>44366.0</v>
      </c>
      <c r="D418" s="73" t="s">
        <v>8390</v>
      </c>
      <c r="E418" s="130" t="s">
        <v>8391</v>
      </c>
      <c r="F418" s="73" t="s">
        <v>761</v>
      </c>
      <c r="G418" s="169" t="s">
        <v>1312</v>
      </c>
      <c r="H418" s="287"/>
      <c r="I418" s="285"/>
      <c r="J418" s="817"/>
      <c r="K418" s="817"/>
      <c r="L418" s="817"/>
      <c r="M418" s="817"/>
      <c r="N418" s="817"/>
      <c r="O418" s="817"/>
      <c r="P418" s="222"/>
    </row>
    <row r="419" ht="15.75" customHeight="1">
      <c r="A419" s="289" t="s">
        <v>7852</v>
      </c>
      <c r="B419" s="349">
        <v>417.0</v>
      </c>
      <c r="C419" s="130">
        <v>44366.0</v>
      </c>
      <c r="D419" s="73" t="s">
        <v>1838</v>
      </c>
      <c r="E419" s="130" t="s">
        <v>8388</v>
      </c>
      <c r="F419" s="73" t="s">
        <v>761</v>
      </c>
      <c r="G419" s="169" t="s">
        <v>8389</v>
      </c>
      <c r="H419" s="287"/>
      <c r="I419" s="285"/>
      <c r="J419" s="817"/>
      <c r="K419" s="817"/>
      <c r="L419" s="817"/>
      <c r="M419" s="817"/>
      <c r="N419" s="817"/>
      <c r="O419" s="817"/>
      <c r="P419" s="222"/>
    </row>
    <row r="420" ht="15.75" customHeight="1">
      <c r="A420" s="73" t="s">
        <v>7852</v>
      </c>
      <c r="B420" s="351">
        <v>418.0</v>
      </c>
      <c r="C420" s="130"/>
      <c r="D420" s="73" t="s">
        <v>8327</v>
      </c>
      <c r="E420" s="130" t="s">
        <v>8328</v>
      </c>
      <c r="F420" s="73" t="s">
        <v>6597</v>
      </c>
      <c r="G420" s="203" t="s">
        <v>10402</v>
      </c>
      <c r="H420" s="287"/>
      <c r="I420" s="285"/>
      <c r="J420" s="817"/>
      <c r="K420" s="817"/>
      <c r="L420" s="817"/>
      <c r="M420" s="817"/>
      <c r="N420" s="817"/>
      <c r="O420" s="817"/>
      <c r="P420" s="222"/>
    </row>
    <row r="421" ht="15.75" customHeight="1">
      <c r="A421" s="289" t="s">
        <v>7852</v>
      </c>
      <c r="B421" s="351">
        <v>419.0</v>
      </c>
      <c r="C421" s="130">
        <v>44368.0</v>
      </c>
      <c r="D421" s="73" t="s">
        <v>4610</v>
      </c>
      <c r="E421" s="130" t="s">
        <v>8355</v>
      </c>
      <c r="F421" s="73" t="s">
        <v>761</v>
      </c>
      <c r="G421" s="169" t="s">
        <v>8392</v>
      </c>
      <c r="H421" s="287"/>
      <c r="I421" s="285"/>
      <c r="J421" s="817"/>
      <c r="K421" s="817"/>
      <c r="L421" s="817"/>
      <c r="M421" s="817"/>
      <c r="N421" s="817"/>
      <c r="O421" s="817"/>
      <c r="P421" s="222"/>
    </row>
    <row r="422" ht="15.75" customHeight="1">
      <c r="A422" s="289"/>
      <c r="B422" s="351">
        <v>420.0</v>
      </c>
      <c r="C422" s="130"/>
      <c r="D422" s="73"/>
      <c r="E422" s="130"/>
      <c r="F422" s="73"/>
      <c r="G422" s="169"/>
      <c r="H422" s="287"/>
      <c r="I422" s="285"/>
      <c r="J422" s="817"/>
      <c r="K422" s="817"/>
      <c r="L422" s="817"/>
      <c r="M422" s="817"/>
      <c r="N422" s="817"/>
      <c r="O422" s="817"/>
      <c r="P422" s="222"/>
    </row>
    <row r="423" ht="15.75" customHeight="1">
      <c r="A423" s="289" t="s">
        <v>7852</v>
      </c>
      <c r="B423" s="349">
        <v>421.0</v>
      </c>
      <c r="C423" s="130">
        <v>44369.0</v>
      </c>
      <c r="D423" s="73" t="s">
        <v>4134</v>
      </c>
      <c r="E423" s="130" t="s">
        <v>8397</v>
      </c>
      <c r="F423" s="73" t="s">
        <v>131</v>
      </c>
      <c r="G423" s="169"/>
      <c r="H423" s="287"/>
      <c r="I423" s="285"/>
      <c r="J423" s="817" t="s">
        <v>8746</v>
      </c>
      <c r="K423" s="817"/>
      <c r="L423" s="817"/>
      <c r="M423" s="817"/>
      <c r="N423" s="817"/>
      <c r="O423" s="817"/>
      <c r="P423" s="222"/>
    </row>
    <row r="424" ht="15.75" customHeight="1">
      <c r="A424" s="289" t="s">
        <v>7852</v>
      </c>
      <c r="B424" s="351">
        <v>422.0</v>
      </c>
      <c r="C424" s="130">
        <v>44369.0</v>
      </c>
      <c r="D424" s="73" t="s">
        <v>7904</v>
      </c>
      <c r="E424" s="349" t="s">
        <v>7905</v>
      </c>
      <c r="F424" s="73" t="s">
        <v>1593</v>
      </c>
      <c r="G424" s="269">
        <v>44376.0</v>
      </c>
      <c r="H424" s="287"/>
      <c r="I424" s="285"/>
      <c r="J424" s="817"/>
      <c r="K424" s="817"/>
      <c r="L424" s="817"/>
      <c r="M424" s="817"/>
      <c r="N424" s="817"/>
      <c r="O424" s="817"/>
      <c r="P424" s="222"/>
    </row>
    <row r="425" ht="15.75" customHeight="1">
      <c r="A425" s="289" t="s">
        <v>7852</v>
      </c>
      <c r="B425" s="351">
        <v>423.0</v>
      </c>
      <c r="C425" s="130">
        <v>44369.0</v>
      </c>
      <c r="D425" s="73" t="s">
        <v>8393</v>
      </c>
      <c r="E425" s="130" t="s">
        <v>8394</v>
      </c>
      <c r="F425" s="73" t="s">
        <v>761</v>
      </c>
      <c r="G425" s="169" t="s">
        <v>579</v>
      </c>
      <c r="H425" s="287"/>
      <c r="I425" s="285"/>
      <c r="J425" s="817"/>
      <c r="K425" s="817"/>
      <c r="L425" s="817"/>
      <c r="M425" s="817"/>
      <c r="N425" s="817"/>
      <c r="O425" s="817"/>
      <c r="P425" s="222"/>
    </row>
    <row r="426" ht="15.75" customHeight="1">
      <c r="A426" s="289" t="s">
        <v>7852</v>
      </c>
      <c r="B426" s="351">
        <v>424.0</v>
      </c>
      <c r="C426" s="130">
        <v>44369.0</v>
      </c>
      <c r="D426" s="73" t="s">
        <v>4787</v>
      </c>
      <c r="E426" s="349" t="s">
        <v>6218</v>
      </c>
      <c r="F426" s="73" t="s">
        <v>761</v>
      </c>
      <c r="G426" s="169" t="s">
        <v>8400</v>
      </c>
      <c r="H426" s="287"/>
      <c r="I426" s="285"/>
      <c r="J426" s="817"/>
      <c r="K426" s="817"/>
      <c r="L426" s="817"/>
      <c r="M426" s="817"/>
      <c r="N426" s="817"/>
      <c r="O426" s="817"/>
      <c r="P426" s="222"/>
    </row>
    <row r="427" ht="15.75" customHeight="1">
      <c r="A427" s="289" t="s">
        <v>7852</v>
      </c>
      <c r="B427" s="349">
        <v>425.0</v>
      </c>
      <c r="C427" s="130">
        <v>44369.0</v>
      </c>
      <c r="D427" s="141" t="s">
        <v>8395</v>
      </c>
      <c r="E427" s="853" t="s">
        <v>8396</v>
      </c>
      <c r="F427" s="141" t="s">
        <v>7876</v>
      </c>
      <c r="G427" s="169" t="s">
        <v>742</v>
      </c>
      <c r="H427" s="287" t="s">
        <v>14605</v>
      </c>
      <c r="I427" s="285"/>
      <c r="J427" s="817"/>
      <c r="K427" s="817"/>
      <c r="L427" s="817"/>
      <c r="M427" s="817"/>
      <c r="N427" s="817"/>
      <c r="O427" s="817"/>
      <c r="P427" s="222"/>
    </row>
    <row r="428" ht="15.75" customHeight="1">
      <c r="A428" s="289" t="s">
        <v>7852</v>
      </c>
      <c r="B428" s="351">
        <v>426.0</v>
      </c>
      <c r="C428" s="130">
        <v>44369.0</v>
      </c>
      <c r="D428" s="141" t="s">
        <v>8398</v>
      </c>
      <c r="E428" s="212" t="s">
        <v>8399</v>
      </c>
      <c r="F428" s="141" t="s">
        <v>7876</v>
      </c>
      <c r="G428" s="169" t="s">
        <v>742</v>
      </c>
      <c r="H428" s="287"/>
      <c r="I428" s="285"/>
      <c r="J428" s="817"/>
      <c r="K428" s="817"/>
      <c r="L428" s="817"/>
      <c r="M428" s="817"/>
      <c r="N428" s="817"/>
      <c r="O428" s="817"/>
      <c r="P428" s="222"/>
    </row>
    <row r="429" ht="15.75" customHeight="1">
      <c r="A429" s="289" t="s">
        <v>7852</v>
      </c>
      <c r="B429" s="351">
        <v>427.0</v>
      </c>
      <c r="C429" s="130">
        <v>44370.0</v>
      </c>
      <c r="D429" s="73" t="s">
        <v>8401</v>
      </c>
      <c r="E429" s="130" t="s">
        <v>8402</v>
      </c>
      <c r="F429" s="73" t="s">
        <v>761</v>
      </c>
      <c r="G429" s="169" t="s">
        <v>8403</v>
      </c>
      <c r="H429" s="287"/>
      <c r="I429" s="285"/>
      <c r="J429" s="817"/>
      <c r="K429" s="817"/>
      <c r="L429" s="817"/>
      <c r="M429" s="817"/>
      <c r="N429" s="817"/>
      <c r="O429" s="817"/>
      <c r="P429" s="222"/>
    </row>
    <row r="430" ht="15.75" customHeight="1">
      <c r="A430" s="289"/>
      <c r="B430" s="351">
        <v>428.0</v>
      </c>
      <c r="C430" s="130">
        <v>44370.0</v>
      </c>
      <c r="D430" s="73" t="s">
        <v>7051</v>
      </c>
      <c r="E430" s="130" t="s">
        <v>7838</v>
      </c>
      <c r="F430" s="73" t="s">
        <v>8629</v>
      </c>
      <c r="G430" s="169"/>
      <c r="H430" s="287"/>
      <c r="I430" s="285"/>
      <c r="J430" s="817"/>
      <c r="K430" s="817"/>
      <c r="L430" s="817"/>
      <c r="M430" s="817"/>
      <c r="N430" s="817"/>
      <c r="O430" s="817"/>
      <c r="P430" s="222"/>
    </row>
    <row r="431" ht="15.75" customHeight="1">
      <c r="A431" s="289" t="s">
        <v>7852</v>
      </c>
      <c r="B431" s="349">
        <v>429.0</v>
      </c>
      <c r="C431" s="130">
        <v>44370.0</v>
      </c>
      <c r="D431" s="73" t="s">
        <v>1637</v>
      </c>
      <c r="E431" s="130" t="s">
        <v>8272</v>
      </c>
      <c r="F431" s="73" t="s">
        <v>131</v>
      </c>
      <c r="G431" s="169"/>
      <c r="H431" s="287"/>
      <c r="I431" s="285"/>
      <c r="J431" s="817"/>
      <c r="K431" s="817"/>
      <c r="L431" s="817"/>
      <c r="M431" s="817"/>
      <c r="N431" s="817"/>
      <c r="O431" s="817"/>
      <c r="P431" s="222"/>
    </row>
    <row r="432" ht="15.75" customHeight="1">
      <c r="A432" s="289" t="s">
        <v>7852</v>
      </c>
      <c r="B432" s="351">
        <v>430.0</v>
      </c>
      <c r="C432" s="130">
        <v>44370.0</v>
      </c>
      <c r="D432" s="73" t="s">
        <v>7904</v>
      </c>
      <c r="E432" s="130" t="s">
        <v>7905</v>
      </c>
      <c r="F432" s="73" t="s">
        <v>1593</v>
      </c>
      <c r="G432" s="169"/>
      <c r="H432" s="287"/>
      <c r="I432" s="285"/>
      <c r="J432" s="817"/>
      <c r="K432" s="817"/>
      <c r="L432" s="817"/>
      <c r="M432" s="817"/>
      <c r="N432" s="817"/>
      <c r="O432" s="817"/>
      <c r="P432" s="222"/>
    </row>
    <row r="433" ht="15.75" customHeight="1">
      <c r="A433" s="289" t="s">
        <v>7852</v>
      </c>
      <c r="B433" s="351">
        <v>431.0</v>
      </c>
      <c r="C433" s="130">
        <v>44370.0</v>
      </c>
      <c r="D433" s="73" t="s">
        <v>4873</v>
      </c>
      <c r="E433" s="130" t="s">
        <v>7745</v>
      </c>
      <c r="F433" s="73" t="s">
        <v>1593</v>
      </c>
      <c r="G433" s="169"/>
      <c r="H433" s="287"/>
      <c r="I433" s="285"/>
      <c r="J433" s="817"/>
      <c r="K433" s="817"/>
      <c r="L433" s="817"/>
      <c r="M433" s="817"/>
      <c r="N433" s="817"/>
      <c r="O433" s="817"/>
      <c r="P433" s="222"/>
    </row>
    <row r="434" ht="15.75" customHeight="1">
      <c r="A434" s="289" t="s">
        <v>7852</v>
      </c>
      <c r="B434" s="351">
        <v>432.0</v>
      </c>
      <c r="C434" s="130">
        <v>44372.0</v>
      </c>
      <c r="D434" s="73" t="s">
        <v>2703</v>
      </c>
      <c r="E434" s="130" t="s">
        <v>8405</v>
      </c>
      <c r="F434" s="73" t="s">
        <v>2374</v>
      </c>
      <c r="G434" s="169" t="s">
        <v>7551</v>
      </c>
      <c r="H434" s="432" t="s">
        <v>14606</v>
      </c>
      <c r="I434" s="285"/>
      <c r="J434" s="817"/>
      <c r="K434" s="817"/>
      <c r="L434" s="817"/>
      <c r="M434" s="817"/>
      <c r="N434" s="817"/>
      <c r="O434" s="817"/>
      <c r="P434" s="222"/>
    </row>
    <row r="435" ht="15.75" customHeight="1">
      <c r="A435" s="289" t="s">
        <v>7852</v>
      </c>
      <c r="B435" s="349">
        <v>433.0</v>
      </c>
      <c r="C435" s="130">
        <v>44372.0</v>
      </c>
      <c r="D435" s="73" t="s">
        <v>8409</v>
      </c>
      <c r="E435" s="130" t="s">
        <v>8410</v>
      </c>
      <c r="F435" s="73" t="s">
        <v>18</v>
      </c>
      <c r="G435" s="169" t="s">
        <v>19</v>
      </c>
      <c r="H435" s="287"/>
      <c r="I435" s="285"/>
      <c r="J435" s="817"/>
      <c r="K435" s="817"/>
      <c r="L435" s="817"/>
      <c r="M435" s="817"/>
      <c r="N435" s="817"/>
      <c r="O435" s="817"/>
      <c r="P435" s="222"/>
    </row>
    <row r="436" ht="15.75" customHeight="1">
      <c r="A436" s="289" t="s">
        <v>7852</v>
      </c>
      <c r="B436" s="351">
        <v>434.0</v>
      </c>
      <c r="C436" s="130">
        <v>44372.0</v>
      </c>
      <c r="D436" s="141" t="s">
        <v>8406</v>
      </c>
      <c r="E436" s="212" t="s">
        <v>8288</v>
      </c>
      <c r="F436" s="141" t="s">
        <v>6257</v>
      </c>
      <c r="G436" s="169"/>
      <c r="H436" s="287"/>
      <c r="I436" s="285"/>
      <c r="J436" s="817"/>
      <c r="K436" s="817"/>
      <c r="L436" s="817"/>
      <c r="M436" s="817"/>
      <c r="N436" s="817"/>
      <c r="O436" s="817"/>
      <c r="P436" s="222"/>
    </row>
    <row r="437" ht="15.75" customHeight="1">
      <c r="A437" s="289" t="s">
        <v>7852</v>
      </c>
      <c r="B437" s="351">
        <v>435.0</v>
      </c>
      <c r="C437" s="130">
        <v>44372.0</v>
      </c>
      <c r="D437" s="73" t="s">
        <v>1554</v>
      </c>
      <c r="E437" s="130" t="s">
        <v>8365</v>
      </c>
      <c r="F437" s="73" t="s">
        <v>6597</v>
      </c>
      <c r="G437" s="169"/>
      <c r="H437" s="287"/>
      <c r="I437" s="285"/>
      <c r="J437" s="817"/>
      <c r="K437" s="817"/>
      <c r="L437" s="817"/>
      <c r="M437" s="817"/>
      <c r="N437" s="817"/>
      <c r="O437" s="817"/>
      <c r="P437" s="222"/>
    </row>
    <row r="438" ht="15.75" customHeight="1">
      <c r="A438" s="289"/>
      <c r="B438" s="854">
        <v>436.0</v>
      </c>
      <c r="C438" s="130">
        <v>44372.0</v>
      </c>
      <c r="D438" s="73" t="s">
        <v>8404</v>
      </c>
      <c r="E438" s="130"/>
      <c r="F438" s="73"/>
      <c r="G438" s="169"/>
      <c r="H438" s="287"/>
      <c r="I438" s="285"/>
      <c r="J438" s="817"/>
      <c r="K438" s="817"/>
      <c r="L438" s="817"/>
      <c r="M438" s="817"/>
      <c r="N438" s="817"/>
      <c r="O438" s="817"/>
      <c r="P438" s="222"/>
    </row>
    <row r="439" ht="15.75" customHeight="1">
      <c r="A439" s="289" t="s">
        <v>7852</v>
      </c>
      <c r="B439" s="349">
        <v>437.0</v>
      </c>
      <c r="C439" s="130">
        <v>44372.0</v>
      </c>
      <c r="D439" s="73" t="s">
        <v>3070</v>
      </c>
      <c r="E439" s="130"/>
      <c r="F439" s="73" t="s">
        <v>14607</v>
      </c>
      <c r="G439" s="169"/>
      <c r="H439" s="287"/>
      <c r="I439" s="285"/>
      <c r="J439" s="817"/>
      <c r="K439" s="817"/>
      <c r="L439" s="817"/>
      <c r="M439" s="817"/>
      <c r="N439" s="817"/>
      <c r="O439" s="817"/>
      <c r="P439" s="222"/>
    </row>
    <row r="440" ht="15.75" customHeight="1">
      <c r="A440" s="289" t="s">
        <v>7852</v>
      </c>
      <c r="B440" s="351">
        <v>438.0</v>
      </c>
      <c r="C440" s="130">
        <v>44372.0</v>
      </c>
      <c r="D440" s="73" t="s">
        <v>4885</v>
      </c>
      <c r="E440" s="130" t="s">
        <v>6220</v>
      </c>
      <c r="F440" s="73" t="s">
        <v>8407</v>
      </c>
      <c r="G440" s="169" t="s">
        <v>8408</v>
      </c>
      <c r="H440" s="287"/>
      <c r="I440" s="285"/>
      <c r="J440" s="817"/>
      <c r="K440" s="817"/>
      <c r="L440" s="817"/>
      <c r="M440" s="817"/>
      <c r="N440" s="817"/>
      <c r="O440" s="817"/>
      <c r="P440" s="222"/>
    </row>
    <row r="441" ht="15.75" customHeight="1">
      <c r="A441" s="289" t="s">
        <v>7852</v>
      </c>
      <c r="B441" s="351">
        <v>439.0</v>
      </c>
      <c r="C441" s="130">
        <v>44372.0</v>
      </c>
      <c r="D441" s="73" t="s">
        <v>7539</v>
      </c>
      <c r="E441" s="130" t="s">
        <v>7540</v>
      </c>
      <c r="F441" s="73" t="s">
        <v>18</v>
      </c>
      <c r="G441" s="169" t="s">
        <v>12350</v>
      </c>
      <c r="H441" s="287"/>
      <c r="I441" s="285"/>
      <c r="J441" s="817"/>
      <c r="K441" s="817"/>
      <c r="L441" s="817"/>
      <c r="M441" s="817"/>
      <c r="N441" s="817"/>
      <c r="O441" s="817"/>
      <c r="P441" s="222"/>
    </row>
    <row r="442" ht="15.75" customHeight="1">
      <c r="A442" s="855" t="s">
        <v>8415</v>
      </c>
      <c r="B442" s="351">
        <v>440.0</v>
      </c>
      <c r="C442" s="130">
        <v>44386.0</v>
      </c>
      <c r="D442" s="73" t="s">
        <v>8416</v>
      </c>
      <c r="E442" s="130" t="s">
        <v>8417</v>
      </c>
      <c r="F442" s="73" t="s">
        <v>6597</v>
      </c>
      <c r="G442" s="169"/>
      <c r="H442" s="287"/>
      <c r="I442" s="285"/>
      <c r="J442" s="545"/>
      <c r="K442" s="817"/>
      <c r="L442" s="817"/>
      <c r="M442" s="817"/>
      <c r="N442" s="817"/>
      <c r="O442" s="817"/>
      <c r="P442" s="222"/>
    </row>
    <row r="443" ht="15.75" customHeight="1">
      <c r="A443" s="289" t="s">
        <v>7852</v>
      </c>
      <c r="B443" s="349">
        <v>441.0</v>
      </c>
      <c r="C443" s="130">
        <v>44386.0</v>
      </c>
      <c r="D443" s="73" t="s">
        <v>7962</v>
      </c>
      <c r="E443" s="130" t="s">
        <v>7689</v>
      </c>
      <c r="F443" s="73" t="s">
        <v>7774</v>
      </c>
      <c r="G443" s="169"/>
      <c r="H443" s="287"/>
      <c r="I443" s="285"/>
      <c r="J443" s="817"/>
      <c r="K443" s="817"/>
      <c r="L443" s="817"/>
      <c r="M443" s="817"/>
      <c r="N443" s="817"/>
      <c r="O443" s="817"/>
      <c r="P443" s="222"/>
    </row>
    <row r="444" ht="15.75" customHeight="1">
      <c r="A444" s="289" t="s">
        <v>7852</v>
      </c>
      <c r="B444" s="351">
        <v>442.0</v>
      </c>
      <c r="C444" s="130">
        <v>44386.0</v>
      </c>
      <c r="D444" s="73" t="s">
        <v>2159</v>
      </c>
      <c r="E444" s="130" t="s">
        <v>8419</v>
      </c>
      <c r="F444" s="73" t="s">
        <v>8420</v>
      </c>
      <c r="G444" s="169"/>
      <c r="H444" s="287"/>
      <c r="I444" s="285"/>
      <c r="J444" s="817"/>
      <c r="K444" s="817"/>
      <c r="L444" s="817"/>
      <c r="M444" s="817"/>
      <c r="N444" s="817"/>
      <c r="O444" s="817"/>
      <c r="P444" s="222"/>
    </row>
    <row r="445" ht="15.75" customHeight="1">
      <c r="A445" s="289" t="s">
        <v>8435</v>
      </c>
      <c r="B445" s="351">
        <v>443.0</v>
      </c>
      <c r="C445" s="256">
        <v>44390.0</v>
      </c>
      <c r="D445" s="257" t="s">
        <v>8048</v>
      </c>
      <c r="E445" s="256" t="s">
        <v>8436</v>
      </c>
      <c r="F445" s="257" t="s">
        <v>8437</v>
      </c>
      <c r="G445" s="169"/>
      <c r="H445" s="287"/>
      <c r="I445" s="285"/>
      <c r="J445" s="817"/>
      <c r="K445" s="817"/>
      <c r="L445" s="817"/>
      <c r="M445" s="817"/>
      <c r="N445" s="817"/>
      <c r="O445" s="817"/>
      <c r="P445" s="222"/>
    </row>
    <row r="446" ht="15.75" customHeight="1">
      <c r="A446" s="289"/>
      <c r="B446" s="351">
        <v>444.0</v>
      </c>
      <c r="C446" s="256"/>
      <c r="D446" s="257"/>
      <c r="E446" s="256"/>
      <c r="F446" s="257"/>
      <c r="G446" s="169"/>
      <c r="H446" s="287"/>
      <c r="I446" s="285"/>
      <c r="J446" s="817"/>
      <c r="K446" s="817"/>
      <c r="L446" s="817"/>
      <c r="M446" s="817"/>
      <c r="N446" s="817"/>
      <c r="O446" s="817"/>
      <c r="P446" s="222"/>
    </row>
    <row r="447" ht="15.75" customHeight="1">
      <c r="A447" s="289"/>
      <c r="B447" s="349">
        <v>445.0</v>
      </c>
      <c r="C447" s="256"/>
      <c r="D447" s="257"/>
      <c r="E447" s="256"/>
      <c r="F447" s="257"/>
      <c r="G447" s="169"/>
      <c r="H447" s="287"/>
      <c r="I447" s="285"/>
      <c r="J447" s="817"/>
      <c r="K447" s="817"/>
      <c r="L447" s="817"/>
      <c r="M447" s="817"/>
      <c r="N447" s="817"/>
      <c r="O447" s="817"/>
      <c r="P447" s="222"/>
    </row>
    <row r="448" ht="15.75" customHeight="1">
      <c r="A448" s="289"/>
      <c r="B448" s="351">
        <v>446.0</v>
      </c>
      <c r="C448" s="256"/>
      <c r="D448" s="257"/>
      <c r="E448" s="256"/>
      <c r="F448" s="257"/>
      <c r="G448" s="169"/>
      <c r="H448" s="287"/>
      <c r="I448" s="285"/>
      <c r="J448" s="817"/>
      <c r="K448" s="817"/>
      <c r="L448" s="817"/>
      <c r="M448" s="817"/>
      <c r="N448" s="817"/>
      <c r="O448" s="817"/>
      <c r="P448" s="222"/>
    </row>
    <row r="449" ht="15.75" customHeight="1">
      <c r="A449" s="289"/>
      <c r="B449" s="351">
        <v>447.0</v>
      </c>
      <c r="C449" s="256"/>
      <c r="D449" s="257"/>
      <c r="E449" s="256"/>
      <c r="F449" s="257"/>
      <c r="G449" s="169"/>
      <c r="H449" s="287"/>
      <c r="I449" s="285"/>
      <c r="J449" s="817"/>
      <c r="K449" s="817"/>
      <c r="L449" s="817"/>
      <c r="M449" s="817"/>
      <c r="N449" s="817"/>
      <c r="O449" s="817"/>
      <c r="P449" s="222"/>
    </row>
    <row r="450" ht="15.75" customHeight="1">
      <c r="A450" s="289"/>
      <c r="B450" s="351">
        <v>448.0</v>
      </c>
      <c r="C450" s="256"/>
      <c r="D450" s="257"/>
      <c r="E450" s="256"/>
      <c r="F450" s="257"/>
      <c r="G450" s="169"/>
      <c r="H450" s="287"/>
      <c r="I450" s="285"/>
      <c r="J450" s="817"/>
      <c r="K450" s="817"/>
      <c r="L450" s="817"/>
      <c r="M450" s="817"/>
      <c r="N450" s="817"/>
      <c r="O450" s="817"/>
      <c r="P450" s="222"/>
    </row>
    <row r="451" ht="15.75" customHeight="1">
      <c r="A451" s="289"/>
      <c r="B451" s="349">
        <v>449.0</v>
      </c>
      <c r="C451" s="256"/>
      <c r="D451" s="257"/>
      <c r="E451" s="256"/>
      <c r="F451" s="257"/>
      <c r="G451" s="169"/>
      <c r="H451" s="287"/>
      <c r="I451" s="285"/>
      <c r="J451" s="817"/>
      <c r="K451" s="817"/>
      <c r="L451" s="817"/>
      <c r="M451" s="817"/>
      <c r="N451" s="817"/>
      <c r="O451" s="817"/>
      <c r="P451" s="222"/>
    </row>
    <row r="452" ht="15.75" customHeight="1">
      <c r="A452" s="289"/>
      <c r="B452" s="351">
        <v>450.0</v>
      </c>
      <c r="C452" s="256"/>
      <c r="D452" s="257"/>
      <c r="E452" s="256"/>
      <c r="F452" s="257"/>
      <c r="G452" s="169"/>
      <c r="H452" s="287"/>
      <c r="I452" s="285"/>
      <c r="J452" s="817"/>
      <c r="K452" s="817"/>
      <c r="L452" s="817"/>
      <c r="M452" s="817"/>
      <c r="N452" s="817"/>
      <c r="O452" s="817"/>
      <c r="P452" s="222"/>
    </row>
    <row r="453" ht="15.75" customHeight="1">
      <c r="A453" s="289"/>
      <c r="B453" s="351">
        <v>451.0</v>
      </c>
      <c r="C453" s="256"/>
      <c r="D453" s="856"/>
      <c r="E453" s="857"/>
      <c r="F453" s="856"/>
      <c r="G453" s="291"/>
      <c r="H453" s="292"/>
      <c r="I453" s="285"/>
      <c r="J453" s="817"/>
      <c r="K453" s="817"/>
      <c r="L453" s="817"/>
      <c r="M453" s="817"/>
      <c r="N453" s="817"/>
      <c r="O453" s="817"/>
      <c r="P453" s="222"/>
    </row>
    <row r="454" ht="15.75" customHeight="1">
      <c r="A454" s="289"/>
      <c r="B454" s="351">
        <v>452.0</v>
      </c>
      <c r="C454" s="256"/>
      <c r="D454" s="257"/>
      <c r="E454" s="256"/>
      <c r="F454" s="257"/>
      <c r="G454" s="169"/>
      <c r="H454" s="287"/>
      <c r="I454" s="285"/>
      <c r="J454" s="817"/>
      <c r="K454" s="817"/>
      <c r="L454" s="817"/>
      <c r="M454" s="817"/>
      <c r="N454" s="817"/>
      <c r="O454" s="817"/>
      <c r="P454" s="222"/>
    </row>
    <row r="455" ht="15.75" customHeight="1">
      <c r="A455" s="289"/>
      <c r="B455" s="349">
        <v>453.0</v>
      </c>
      <c r="C455" s="256"/>
      <c r="D455" s="257"/>
      <c r="E455" s="256"/>
      <c r="F455" s="257"/>
      <c r="G455" s="169"/>
      <c r="H455" s="287"/>
      <c r="I455" s="285"/>
      <c r="J455" s="817"/>
      <c r="K455" s="817"/>
      <c r="L455" s="817"/>
      <c r="M455" s="817"/>
      <c r="N455" s="817"/>
      <c r="O455" s="817"/>
      <c r="P455" s="222"/>
    </row>
    <row r="456" ht="15.75" customHeight="1">
      <c r="A456" s="289" t="s">
        <v>7852</v>
      </c>
      <c r="B456" s="351">
        <v>454.0</v>
      </c>
      <c r="C456" s="130">
        <v>44386.0</v>
      </c>
      <c r="D456" s="73" t="s">
        <v>2433</v>
      </c>
      <c r="E456" s="130" t="s">
        <v>7386</v>
      </c>
      <c r="F456" s="73" t="s">
        <v>6388</v>
      </c>
      <c r="G456" s="169"/>
      <c r="H456" s="287"/>
      <c r="I456" s="285"/>
      <c r="J456" s="817"/>
      <c r="K456" s="817"/>
      <c r="L456" s="817"/>
      <c r="M456" s="817"/>
      <c r="N456" s="817"/>
      <c r="O456" s="817"/>
      <c r="P456" s="222"/>
    </row>
    <row r="457" ht="15.75" customHeight="1">
      <c r="A457" s="289" t="s">
        <v>7852</v>
      </c>
      <c r="B457" s="351">
        <v>455.0</v>
      </c>
      <c r="C457" s="130">
        <v>44386.0</v>
      </c>
      <c r="D457" s="289" t="s">
        <v>6855</v>
      </c>
      <c r="E457" s="858" t="s">
        <v>8427</v>
      </c>
      <c r="F457" s="289" t="s">
        <v>6388</v>
      </c>
      <c r="G457" s="291"/>
      <c r="H457" s="292"/>
      <c r="I457" s="285"/>
      <c r="J457" s="817"/>
      <c r="K457" s="817"/>
      <c r="L457" s="817"/>
      <c r="M457" s="817"/>
      <c r="N457" s="817"/>
      <c r="O457" s="817"/>
      <c r="P457" s="222"/>
    </row>
    <row r="458" ht="15.75" customHeight="1">
      <c r="A458" s="289" t="s">
        <v>7852</v>
      </c>
      <c r="B458" s="351">
        <v>456.0</v>
      </c>
      <c r="C458" s="130">
        <v>44386.0</v>
      </c>
      <c r="D458" s="73" t="s">
        <v>8421</v>
      </c>
      <c r="E458" s="130" t="s">
        <v>8422</v>
      </c>
      <c r="F458" s="73" t="s">
        <v>6388</v>
      </c>
      <c r="G458" s="169"/>
      <c r="H458" s="287"/>
      <c r="I458" s="285"/>
      <c r="J458" s="817"/>
      <c r="K458" s="817"/>
      <c r="L458" s="817"/>
      <c r="M458" s="817"/>
      <c r="N458" s="817"/>
      <c r="O458" s="817"/>
      <c r="P458" s="222"/>
    </row>
    <row r="459" ht="15.75" customHeight="1">
      <c r="A459" s="289" t="s">
        <v>7852</v>
      </c>
      <c r="B459" s="349">
        <v>457.0</v>
      </c>
      <c r="C459" s="130">
        <v>44386.0</v>
      </c>
      <c r="D459" s="73" t="s">
        <v>7871</v>
      </c>
      <c r="E459" s="130" t="s">
        <v>7872</v>
      </c>
      <c r="F459" s="73" t="s">
        <v>6388</v>
      </c>
      <c r="G459" s="169"/>
      <c r="H459" s="287"/>
      <c r="I459" s="285"/>
      <c r="J459" s="817"/>
      <c r="K459" s="817"/>
      <c r="L459" s="817"/>
      <c r="M459" s="817"/>
      <c r="N459" s="817"/>
      <c r="O459" s="817"/>
      <c r="P459" s="222"/>
    </row>
    <row r="460" ht="15.75" customHeight="1">
      <c r="A460" s="289" t="s">
        <v>7852</v>
      </c>
      <c r="B460" s="351">
        <v>458.0</v>
      </c>
      <c r="C460" s="130">
        <v>44386.0</v>
      </c>
      <c r="D460" s="73" t="s">
        <v>3331</v>
      </c>
      <c r="E460" s="130" t="s">
        <v>7363</v>
      </c>
      <c r="F460" s="73" t="s">
        <v>6388</v>
      </c>
      <c r="G460" s="169"/>
      <c r="H460" s="287"/>
      <c r="I460" s="285"/>
      <c r="J460" s="817"/>
      <c r="K460" s="817"/>
      <c r="L460" s="817"/>
      <c r="M460" s="817"/>
      <c r="N460" s="817"/>
      <c r="O460" s="817"/>
      <c r="P460" s="222"/>
    </row>
    <row r="461" ht="15.75" customHeight="1">
      <c r="A461" s="289" t="s">
        <v>7852</v>
      </c>
      <c r="B461" s="351">
        <v>459.0</v>
      </c>
      <c r="C461" s="130">
        <v>44386.0</v>
      </c>
      <c r="D461" s="73" t="s">
        <v>372</v>
      </c>
      <c r="E461" s="130" t="s">
        <v>8292</v>
      </c>
      <c r="F461" s="73" t="s">
        <v>6388</v>
      </c>
      <c r="G461" s="169"/>
      <c r="H461" s="287"/>
      <c r="I461" s="285"/>
      <c r="J461" s="817"/>
      <c r="K461" s="817"/>
      <c r="L461" s="817"/>
      <c r="M461" s="817"/>
      <c r="N461" s="817"/>
      <c r="O461" s="817"/>
      <c r="P461" s="222"/>
    </row>
    <row r="462" ht="15.75" customHeight="1">
      <c r="A462" s="289"/>
      <c r="B462" s="351">
        <v>460.0</v>
      </c>
      <c r="C462" s="130"/>
      <c r="D462" s="289"/>
      <c r="E462" s="290"/>
      <c r="F462" s="289"/>
      <c r="G462" s="291"/>
      <c r="H462" s="292"/>
      <c r="I462" s="285"/>
      <c r="J462" s="817"/>
      <c r="K462" s="817"/>
      <c r="L462" s="817"/>
      <c r="M462" s="817"/>
      <c r="N462" s="817"/>
      <c r="O462" s="817"/>
      <c r="P462" s="222"/>
    </row>
    <row r="463" ht="15.75" customHeight="1">
      <c r="A463" s="289"/>
      <c r="B463" s="349">
        <v>461.0</v>
      </c>
      <c r="C463" s="130"/>
      <c r="D463" s="73"/>
      <c r="E463" s="130"/>
      <c r="F463" s="73"/>
      <c r="G463" s="169"/>
      <c r="H463" s="287"/>
      <c r="I463" s="285"/>
      <c r="J463" s="817"/>
      <c r="K463" s="817"/>
      <c r="L463" s="817"/>
      <c r="M463" s="817"/>
      <c r="N463" s="817"/>
      <c r="O463" s="817"/>
      <c r="P463" s="222"/>
    </row>
    <row r="464" ht="15.75" customHeight="1">
      <c r="A464" s="289"/>
      <c r="B464" s="351">
        <v>462.0</v>
      </c>
      <c r="C464" s="130"/>
      <c r="D464" s="73"/>
      <c r="E464" s="130"/>
      <c r="F464" s="73"/>
      <c r="G464" s="169"/>
      <c r="H464" s="287"/>
      <c r="I464" s="285"/>
      <c r="J464" s="817"/>
      <c r="K464" s="817"/>
      <c r="L464" s="817"/>
      <c r="M464" s="817"/>
      <c r="N464" s="817"/>
      <c r="O464" s="817"/>
      <c r="P464" s="222"/>
    </row>
    <row r="465" ht="15.75" customHeight="1">
      <c r="A465" s="289" t="s">
        <v>7852</v>
      </c>
      <c r="B465" s="351">
        <v>463.0</v>
      </c>
      <c r="C465" s="130">
        <v>44386.0</v>
      </c>
      <c r="D465" s="141" t="s">
        <v>8423</v>
      </c>
      <c r="E465" s="181" t="s">
        <v>8424</v>
      </c>
      <c r="F465" s="80" t="s">
        <v>7876</v>
      </c>
      <c r="G465" s="169" t="s">
        <v>8414</v>
      </c>
      <c r="H465" s="287"/>
      <c r="I465" s="285"/>
      <c r="J465" s="817"/>
      <c r="K465" s="817"/>
      <c r="L465" s="817"/>
      <c r="M465" s="817"/>
      <c r="N465" s="817"/>
      <c r="O465" s="817"/>
      <c r="P465" s="222"/>
    </row>
    <row r="466" ht="15.75" customHeight="1">
      <c r="A466" s="289" t="s">
        <v>7852</v>
      </c>
      <c r="B466" s="351">
        <v>464.0</v>
      </c>
      <c r="C466" s="130">
        <v>44386.0</v>
      </c>
      <c r="D466" s="73" t="s">
        <v>8425</v>
      </c>
      <c r="E466" s="130" t="s">
        <v>8426</v>
      </c>
      <c r="F466" s="73" t="s">
        <v>761</v>
      </c>
      <c r="G466" s="253" t="s">
        <v>742</v>
      </c>
      <c r="H466" s="287"/>
      <c r="I466" s="285"/>
      <c r="J466" s="817"/>
      <c r="K466" s="817"/>
      <c r="L466" s="817"/>
      <c r="M466" s="817"/>
      <c r="N466" s="817"/>
      <c r="O466" s="817"/>
      <c r="P466" s="222"/>
    </row>
    <row r="467" ht="15.75" customHeight="1">
      <c r="A467" s="289" t="s">
        <v>7852</v>
      </c>
      <c r="B467" s="349">
        <v>465.0</v>
      </c>
      <c r="C467" s="130">
        <v>44386.0</v>
      </c>
      <c r="D467" s="73" t="s">
        <v>8411</v>
      </c>
      <c r="E467" s="130" t="s">
        <v>8412</v>
      </c>
      <c r="F467" s="73" t="s">
        <v>761</v>
      </c>
      <c r="G467" s="253" t="s">
        <v>8139</v>
      </c>
      <c r="H467" s="287"/>
      <c r="I467" s="285"/>
      <c r="J467" s="817"/>
      <c r="K467" s="817"/>
      <c r="L467" s="817"/>
      <c r="M467" s="817"/>
      <c r="N467" s="817"/>
      <c r="O467" s="817"/>
      <c r="P467" s="222"/>
    </row>
    <row r="468" ht="15.75" customHeight="1">
      <c r="A468" s="289" t="s">
        <v>7852</v>
      </c>
      <c r="B468" s="351">
        <v>466.0</v>
      </c>
      <c r="C468" s="130">
        <v>44386.0</v>
      </c>
      <c r="D468" s="73" t="s">
        <v>8016</v>
      </c>
      <c r="E468" s="130" t="s">
        <v>8017</v>
      </c>
      <c r="F468" s="73" t="s">
        <v>2923</v>
      </c>
      <c r="G468" s="253"/>
      <c r="H468" s="287"/>
      <c r="I468" s="285"/>
      <c r="J468" s="817"/>
      <c r="K468" s="817"/>
      <c r="L468" s="817"/>
      <c r="M468" s="817"/>
      <c r="N468" s="817"/>
      <c r="O468" s="817"/>
      <c r="P468" s="222"/>
    </row>
    <row r="469" ht="15.75" customHeight="1">
      <c r="A469" s="289" t="s">
        <v>7852</v>
      </c>
      <c r="B469" s="351">
        <v>467.0</v>
      </c>
      <c r="C469" s="130">
        <v>44386.0</v>
      </c>
      <c r="D469" s="141" t="s">
        <v>1796</v>
      </c>
      <c r="E469" s="181" t="s">
        <v>8413</v>
      </c>
      <c r="F469" s="80" t="s">
        <v>7876</v>
      </c>
      <c r="G469" s="169" t="s">
        <v>8414</v>
      </c>
      <c r="H469" s="287"/>
      <c r="I469" s="285"/>
      <c r="J469" s="817"/>
      <c r="K469" s="817"/>
      <c r="L469" s="817"/>
      <c r="M469" s="817"/>
      <c r="N469" s="817"/>
      <c r="O469" s="817"/>
      <c r="P469" s="222"/>
    </row>
    <row r="470" ht="15.75" customHeight="1">
      <c r="A470" s="289" t="s">
        <v>7852</v>
      </c>
      <c r="B470" s="351">
        <v>468.0</v>
      </c>
      <c r="C470" s="130">
        <v>44386.0</v>
      </c>
      <c r="D470" s="141" t="s">
        <v>8428</v>
      </c>
      <c r="E470" s="181" t="s">
        <v>8429</v>
      </c>
      <c r="F470" s="80" t="s">
        <v>7876</v>
      </c>
      <c r="G470" s="169" t="s">
        <v>8414</v>
      </c>
      <c r="H470" s="287"/>
      <c r="I470" s="285"/>
      <c r="J470" s="817"/>
      <c r="K470" s="817"/>
      <c r="L470" s="817"/>
      <c r="M470" s="817"/>
      <c r="N470" s="817"/>
      <c r="O470" s="817"/>
      <c r="P470" s="222"/>
    </row>
    <row r="471" ht="15.75" customHeight="1">
      <c r="A471" s="289" t="s">
        <v>7852</v>
      </c>
      <c r="B471" s="349">
        <v>469.0</v>
      </c>
      <c r="C471" s="130">
        <v>44386.0</v>
      </c>
      <c r="D471" s="141" t="s">
        <v>8430</v>
      </c>
      <c r="E471" s="181" t="s">
        <v>8431</v>
      </c>
      <c r="F471" s="80" t="s">
        <v>7876</v>
      </c>
      <c r="G471" s="169" t="s">
        <v>8414</v>
      </c>
      <c r="H471" s="287"/>
      <c r="I471" s="285"/>
      <c r="J471" s="817"/>
      <c r="K471" s="817"/>
      <c r="L471" s="817"/>
      <c r="M471" s="817"/>
      <c r="N471" s="817"/>
      <c r="O471" s="817"/>
      <c r="P471" s="222"/>
    </row>
    <row r="472" ht="15.75" customHeight="1">
      <c r="A472" s="289" t="s">
        <v>7852</v>
      </c>
      <c r="B472" s="351">
        <v>470.0</v>
      </c>
      <c r="C472" s="130">
        <v>44386.0</v>
      </c>
      <c r="D472" s="73" t="s">
        <v>8174</v>
      </c>
      <c r="E472" s="130" t="s">
        <v>8175</v>
      </c>
      <c r="F472" s="73" t="s">
        <v>1725</v>
      </c>
      <c r="G472" s="169"/>
      <c r="H472" s="287"/>
      <c r="I472" s="285"/>
      <c r="J472" s="859"/>
      <c r="K472" s="817"/>
      <c r="L472" s="817"/>
      <c r="M472" s="817"/>
      <c r="N472" s="817"/>
      <c r="O472" s="817"/>
      <c r="P472" s="222"/>
    </row>
    <row r="473" ht="15.75" customHeight="1">
      <c r="A473" s="289" t="s">
        <v>7852</v>
      </c>
      <c r="B473" s="351">
        <v>471.0</v>
      </c>
      <c r="C473" s="130">
        <v>44386.0</v>
      </c>
      <c r="D473" s="73" t="s">
        <v>1838</v>
      </c>
      <c r="E473" s="130" t="s">
        <v>8388</v>
      </c>
      <c r="F473" s="73" t="s">
        <v>1725</v>
      </c>
      <c r="G473" s="169"/>
      <c r="H473" s="287"/>
      <c r="I473" s="285"/>
      <c r="J473" s="817"/>
      <c r="K473" s="817"/>
      <c r="L473" s="817"/>
      <c r="M473" s="817"/>
      <c r="N473" s="817"/>
      <c r="O473" s="817"/>
      <c r="P473" s="222"/>
    </row>
    <row r="474" ht="16.5" customHeight="1">
      <c r="A474" s="289" t="s">
        <v>7852</v>
      </c>
      <c r="B474" s="351">
        <v>472.0</v>
      </c>
      <c r="C474" s="130">
        <v>44386.0</v>
      </c>
      <c r="D474" s="73" t="s">
        <v>7256</v>
      </c>
      <c r="E474" s="130" t="s">
        <v>7850</v>
      </c>
      <c r="F474" s="73" t="s">
        <v>1725</v>
      </c>
      <c r="G474" s="169"/>
      <c r="H474" s="287"/>
      <c r="I474" s="285"/>
      <c r="J474" s="817" t="s">
        <v>7604</v>
      </c>
      <c r="K474" s="511" t="s">
        <v>14608</v>
      </c>
      <c r="L474" s="817"/>
      <c r="M474" s="817"/>
      <c r="N474" s="817"/>
      <c r="O474" s="817"/>
      <c r="P474" s="222"/>
    </row>
    <row r="475" ht="16.5" customHeight="1">
      <c r="A475" s="289" t="s">
        <v>7852</v>
      </c>
      <c r="B475" s="349">
        <v>473.0</v>
      </c>
      <c r="C475" s="130">
        <v>44386.0</v>
      </c>
      <c r="D475" s="73" t="s">
        <v>2899</v>
      </c>
      <c r="E475" s="130" t="s">
        <v>2900</v>
      </c>
      <c r="F475" s="73" t="s">
        <v>1725</v>
      </c>
      <c r="G475" s="169"/>
      <c r="H475" s="287"/>
      <c r="I475" s="285"/>
      <c r="J475" s="860" t="s">
        <v>10098</v>
      </c>
      <c r="K475" s="817"/>
      <c r="L475" s="817"/>
      <c r="M475" s="817"/>
      <c r="N475" s="817"/>
      <c r="O475" s="817"/>
      <c r="P475" s="222"/>
    </row>
    <row r="476" ht="15.75" customHeight="1">
      <c r="A476" s="289" t="s">
        <v>7852</v>
      </c>
      <c r="B476" s="351">
        <v>474.0</v>
      </c>
      <c r="C476" s="130">
        <v>44386.0</v>
      </c>
      <c r="D476" s="73" t="s">
        <v>4554</v>
      </c>
      <c r="E476" s="130" t="s">
        <v>7893</v>
      </c>
      <c r="F476" s="73" t="s">
        <v>2923</v>
      </c>
      <c r="G476" s="169"/>
      <c r="H476" s="287"/>
      <c r="I476" s="285"/>
      <c r="J476" s="817"/>
      <c r="K476" s="817"/>
      <c r="L476" s="817"/>
      <c r="M476" s="817"/>
      <c r="N476" s="817"/>
      <c r="O476" s="817"/>
      <c r="P476" s="222"/>
    </row>
    <row r="477" ht="15.75" customHeight="1">
      <c r="A477" s="73" t="s">
        <v>7852</v>
      </c>
      <c r="B477" s="351">
        <v>475.0</v>
      </c>
      <c r="C477" s="130">
        <v>44389.0</v>
      </c>
      <c r="D477" s="73" t="s">
        <v>8369</v>
      </c>
      <c r="E477" s="130" t="s">
        <v>8370</v>
      </c>
      <c r="F477" s="73" t="s">
        <v>1725</v>
      </c>
      <c r="G477" s="169"/>
      <c r="H477" s="287"/>
      <c r="I477" s="285"/>
      <c r="J477" s="817"/>
      <c r="K477" s="817"/>
      <c r="L477" s="817"/>
      <c r="M477" s="817"/>
      <c r="N477" s="817"/>
      <c r="O477" s="817"/>
      <c r="P477" s="222"/>
    </row>
    <row r="478" ht="15.75" customHeight="1">
      <c r="A478" s="289" t="s">
        <v>7852</v>
      </c>
      <c r="B478" s="351">
        <v>476.0</v>
      </c>
      <c r="C478" s="130">
        <v>44386.0</v>
      </c>
      <c r="D478" s="73" t="s">
        <v>4351</v>
      </c>
      <c r="E478" s="130" t="s">
        <v>524</v>
      </c>
      <c r="F478" s="73" t="s">
        <v>761</v>
      </c>
      <c r="G478" s="169" t="s">
        <v>8067</v>
      </c>
      <c r="H478" s="287"/>
      <c r="I478" s="285"/>
      <c r="J478" s="817"/>
      <c r="K478" s="817"/>
      <c r="L478" s="817"/>
      <c r="M478" s="817"/>
      <c r="N478" s="817"/>
      <c r="O478" s="817"/>
      <c r="P478" s="222"/>
    </row>
    <row r="479" ht="15.75" customHeight="1">
      <c r="A479" s="289" t="s">
        <v>7852</v>
      </c>
      <c r="B479" s="349">
        <v>477.0</v>
      </c>
      <c r="C479" s="130">
        <v>44390.0</v>
      </c>
      <c r="D479" s="73" t="s">
        <v>8432</v>
      </c>
      <c r="E479" s="130" t="s">
        <v>8433</v>
      </c>
      <c r="F479" s="73" t="s">
        <v>761</v>
      </c>
      <c r="G479" s="169" t="s">
        <v>8434</v>
      </c>
      <c r="H479" s="287"/>
      <c r="I479" s="285"/>
      <c r="J479" s="817"/>
      <c r="K479" s="817"/>
      <c r="L479" s="817"/>
      <c r="M479" s="817"/>
      <c r="N479" s="817"/>
      <c r="O479" s="817"/>
      <c r="P479" s="222"/>
    </row>
    <row r="480" ht="15.75" customHeight="1">
      <c r="A480" s="289" t="s">
        <v>7852</v>
      </c>
      <c r="B480" s="351">
        <v>478.0</v>
      </c>
      <c r="C480" s="130">
        <v>44390.0</v>
      </c>
      <c r="D480" s="176" t="s">
        <v>8011</v>
      </c>
      <c r="E480" s="130" t="s">
        <v>8012</v>
      </c>
      <c r="F480" s="73" t="s">
        <v>2923</v>
      </c>
      <c r="G480" s="169"/>
      <c r="H480" s="287"/>
      <c r="I480" s="285"/>
      <c r="J480" s="817"/>
      <c r="K480" s="817"/>
      <c r="L480" s="817"/>
      <c r="M480" s="817"/>
      <c r="N480" s="817"/>
      <c r="O480" s="817"/>
      <c r="P480" s="222"/>
    </row>
    <row r="481" ht="15.75" customHeight="1">
      <c r="A481" s="289"/>
      <c r="B481" s="379">
        <v>479.0</v>
      </c>
      <c r="C481" s="130" t="s">
        <v>10373</v>
      </c>
      <c r="D481" s="73" t="s">
        <v>14609</v>
      </c>
      <c r="E481" s="130"/>
      <c r="F481" s="73"/>
      <c r="G481" s="268" t="s">
        <v>10375</v>
      </c>
      <c r="H481" s="287"/>
      <c r="I481" s="285"/>
      <c r="J481" s="817"/>
      <c r="K481" s="817"/>
      <c r="L481" s="817"/>
      <c r="M481" s="817"/>
      <c r="N481" s="817"/>
      <c r="O481" s="817"/>
      <c r="P481" s="222"/>
    </row>
    <row r="482" ht="15.75" customHeight="1">
      <c r="A482" s="289" t="s">
        <v>7852</v>
      </c>
      <c r="B482" s="351">
        <v>480.0</v>
      </c>
      <c r="C482" s="130">
        <v>44396.0</v>
      </c>
      <c r="D482" s="141" t="s">
        <v>8447</v>
      </c>
      <c r="E482" s="212" t="s">
        <v>8399</v>
      </c>
      <c r="F482" s="141" t="s">
        <v>6257</v>
      </c>
      <c r="G482" s="169" t="s">
        <v>742</v>
      </c>
      <c r="H482" s="287"/>
      <c r="I482" s="285"/>
      <c r="J482" s="817"/>
      <c r="K482" s="817"/>
      <c r="L482" s="817"/>
      <c r="M482" s="817"/>
      <c r="N482" s="817"/>
      <c r="O482" s="817"/>
      <c r="P482" s="222"/>
    </row>
    <row r="483" ht="15.75" customHeight="1">
      <c r="A483" s="289" t="s">
        <v>7852</v>
      </c>
      <c r="B483" s="349">
        <v>481.0</v>
      </c>
      <c r="C483" s="130">
        <v>44396.0</v>
      </c>
      <c r="D483" s="258" t="s">
        <v>8395</v>
      </c>
      <c r="E483" s="212" t="s">
        <v>8396</v>
      </c>
      <c r="F483" s="141" t="s">
        <v>6257</v>
      </c>
      <c r="G483" s="169" t="s">
        <v>742</v>
      </c>
      <c r="H483" s="287"/>
      <c r="I483" s="285"/>
      <c r="J483" s="817"/>
      <c r="K483" s="817"/>
      <c r="L483" s="817"/>
      <c r="M483" s="817"/>
      <c r="N483" s="817"/>
      <c r="O483" s="817"/>
      <c r="P483" s="222"/>
    </row>
    <row r="484" ht="15.75" customHeight="1">
      <c r="A484" s="289" t="s">
        <v>7852</v>
      </c>
      <c r="B484" s="351">
        <v>482.0</v>
      </c>
      <c r="C484" s="130">
        <v>44396.0</v>
      </c>
      <c r="D484" s="73" t="s">
        <v>4912</v>
      </c>
      <c r="E484" s="130" t="s">
        <v>8010</v>
      </c>
      <c r="F484" s="73" t="s">
        <v>2374</v>
      </c>
      <c r="G484" s="253"/>
      <c r="H484" s="287"/>
      <c r="I484" s="285"/>
      <c r="J484" s="817"/>
      <c r="K484" s="817"/>
      <c r="L484" s="817"/>
      <c r="M484" s="817"/>
      <c r="N484" s="817"/>
      <c r="O484" s="817"/>
      <c r="P484" s="222"/>
    </row>
    <row r="485" ht="15.75" customHeight="1">
      <c r="A485" s="289" t="s">
        <v>7852</v>
      </c>
      <c r="B485" s="351">
        <v>483.0</v>
      </c>
      <c r="C485" s="130">
        <v>44396.0</v>
      </c>
      <c r="D485" s="73" t="s">
        <v>7471</v>
      </c>
      <c r="E485" s="130" t="s">
        <v>7472</v>
      </c>
      <c r="F485" s="73" t="s">
        <v>2374</v>
      </c>
      <c r="G485" s="253"/>
      <c r="H485" s="287"/>
      <c r="I485" s="285"/>
      <c r="J485" s="817" t="s">
        <v>14610</v>
      </c>
      <c r="K485" s="817"/>
      <c r="L485" s="817"/>
      <c r="M485" s="817"/>
      <c r="N485" s="817"/>
      <c r="O485" s="817"/>
      <c r="P485" s="222"/>
    </row>
    <row r="486" ht="15.75" customHeight="1">
      <c r="A486" s="289" t="s">
        <v>7852</v>
      </c>
      <c r="B486" s="351">
        <v>484.0</v>
      </c>
      <c r="C486" s="130">
        <v>44396.0</v>
      </c>
      <c r="D486" s="176" t="s">
        <v>2486</v>
      </c>
      <c r="E486" s="130" t="s">
        <v>8262</v>
      </c>
      <c r="F486" s="73" t="s">
        <v>2374</v>
      </c>
      <c r="G486" s="169"/>
      <c r="H486" s="287"/>
      <c r="I486" s="285"/>
      <c r="J486" s="817"/>
      <c r="K486" s="817"/>
      <c r="L486" s="817"/>
      <c r="M486" s="817"/>
      <c r="N486" s="817"/>
      <c r="O486" s="817"/>
      <c r="P486" s="222"/>
    </row>
    <row r="487" ht="15.75" customHeight="1">
      <c r="A487" s="289" t="s">
        <v>7852</v>
      </c>
      <c r="B487" s="349">
        <v>485.0</v>
      </c>
      <c r="C487" s="130">
        <v>44396.0</v>
      </c>
      <c r="D487" s="73" t="s">
        <v>8448</v>
      </c>
      <c r="E487" s="130" t="s">
        <v>8449</v>
      </c>
      <c r="F487" s="73" t="s">
        <v>761</v>
      </c>
      <c r="G487" s="169" t="s">
        <v>4511</v>
      </c>
      <c r="H487" s="287"/>
      <c r="I487" s="285"/>
      <c r="J487" s="817"/>
      <c r="K487" s="817"/>
      <c r="L487" s="817"/>
      <c r="M487" s="817"/>
      <c r="N487" s="817"/>
      <c r="O487" s="817"/>
      <c r="P487" s="222"/>
    </row>
    <row r="488" ht="15.75" customHeight="1">
      <c r="A488" s="861" t="s">
        <v>7852</v>
      </c>
      <c r="B488" s="351">
        <v>486.0</v>
      </c>
      <c r="C488" s="130">
        <v>44396.0</v>
      </c>
      <c r="D488" s="73" t="s">
        <v>4801</v>
      </c>
      <c r="E488" s="130" t="s">
        <v>8441</v>
      </c>
      <c r="F488" s="73" t="s">
        <v>18</v>
      </c>
      <c r="G488" s="169" t="s">
        <v>8442</v>
      </c>
      <c r="H488" s="287"/>
      <c r="I488" s="285"/>
      <c r="J488" s="817"/>
      <c r="K488" s="817"/>
      <c r="L488" s="817"/>
      <c r="M488" s="817"/>
      <c r="N488" s="817"/>
      <c r="O488" s="817"/>
      <c r="P488" s="222"/>
    </row>
    <row r="489" ht="15.75" customHeight="1">
      <c r="A489" s="289" t="s">
        <v>7852</v>
      </c>
      <c r="B489" s="351">
        <v>487.0</v>
      </c>
      <c r="C489" s="130">
        <v>44396.0</v>
      </c>
      <c r="D489" s="73" t="s">
        <v>2547</v>
      </c>
      <c r="E489" s="130" t="s">
        <v>8450</v>
      </c>
      <c r="F489" s="73" t="s">
        <v>761</v>
      </c>
      <c r="G489" s="169" t="s">
        <v>7708</v>
      </c>
      <c r="H489" s="287"/>
      <c r="I489" s="285"/>
      <c r="J489" s="817"/>
      <c r="K489" s="817"/>
      <c r="L489" s="817"/>
      <c r="M489" s="817"/>
      <c r="N489" s="817"/>
      <c r="O489" s="817"/>
      <c r="P489" s="222"/>
    </row>
    <row r="490" ht="15.75" customHeight="1">
      <c r="A490" s="289" t="s">
        <v>7852</v>
      </c>
      <c r="B490" s="351">
        <v>488.0</v>
      </c>
      <c r="C490" s="130">
        <v>44396.0</v>
      </c>
      <c r="D490" s="73" t="s">
        <v>8451</v>
      </c>
      <c r="E490" s="130" t="s">
        <v>8452</v>
      </c>
      <c r="F490" s="73" t="s">
        <v>761</v>
      </c>
      <c r="G490" s="169" t="s">
        <v>4983</v>
      </c>
      <c r="H490" s="287"/>
      <c r="I490" s="285"/>
      <c r="J490" s="817"/>
      <c r="K490" s="817"/>
      <c r="L490" s="817"/>
      <c r="M490" s="817"/>
      <c r="N490" s="817"/>
      <c r="O490" s="817"/>
      <c r="P490" s="222"/>
    </row>
    <row r="491" ht="15.75" customHeight="1">
      <c r="A491" s="289" t="s">
        <v>7852</v>
      </c>
      <c r="B491" s="349">
        <v>489.0</v>
      </c>
      <c r="C491" s="130">
        <v>44396.0</v>
      </c>
      <c r="D491" s="73" t="s">
        <v>8453</v>
      </c>
      <c r="E491" s="130" t="s">
        <v>8454</v>
      </c>
      <c r="F491" s="73" t="s">
        <v>761</v>
      </c>
      <c r="G491" s="169" t="s">
        <v>304</v>
      </c>
      <c r="H491" s="287"/>
      <c r="I491" s="285"/>
      <c r="J491" s="817"/>
      <c r="K491" s="817"/>
      <c r="L491" s="817"/>
      <c r="M491" s="817"/>
      <c r="N491" s="817"/>
      <c r="O491" s="817"/>
      <c r="P491" s="222"/>
    </row>
    <row r="492" ht="15.75" customHeight="1">
      <c r="A492" s="289" t="s">
        <v>7852</v>
      </c>
      <c r="B492" s="351">
        <v>490.0</v>
      </c>
      <c r="C492" s="130">
        <v>44396.0</v>
      </c>
      <c r="D492" s="73" t="s">
        <v>8445</v>
      </c>
      <c r="E492" s="130" t="s">
        <v>8446</v>
      </c>
      <c r="F492" s="73" t="s">
        <v>761</v>
      </c>
      <c r="G492" s="169" t="s">
        <v>6803</v>
      </c>
      <c r="H492" s="287"/>
      <c r="I492" s="285"/>
      <c r="J492" s="817"/>
      <c r="K492" s="817"/>
      <c r="L492" s="817"/>
      <c r="M492" s="817"/>
      <c r="N492" s="817"/>
      <c r="O492" s="817"/>
      <c r="P492" s="222"/>
    </row>
    <row r="493" ht="15.75" customHeight="1">
      <c r="A493" s="289" t="s">
        <v>7852</v>
      </c>
      <c r="B493" s="351">
        <v>491.0</v>
      </c>
      <c r="C493" s="130">
        <v>44396.0</v>
      </c>
      <c r="D493" s="73" t="s">
        <v>4531</v>
      </c>
      <c r="E493" s="130" t="s">
        <v>8443</v>
      </c>
      <c r="F493" s="73" t="s">
        <v>761</v>
      </c>
      <c r="G493" s="169" t="s">
        <v>8444</v>
      </c>
      <c r="H493" s="287"/>
      <c r="I493" s="285"/>
      <c r="J493" s="817"/>
      <c r="K493" s="817"/>
      <c r="L493" s="817"/>
      <c r="M493" s="817"/>
      <c r="N493" s="817"/>
      <c r="O493" s="817"/>
      <c r="P493" s="222"/>
    </row>
    <row r="494" ht="15.75" customHeight="1">
      <c r="A494" s="861" t="s">
        <v>7852</v>
      </c>
      <c r="B494" s="802">
        <v>492.0</v>
      </c>
      <c r="C494" s="130">
        <v>44398.0</v>
      </c>
      <c r="D494" s="176" t="s">
        <v>8455</v>
      </c>
      <c r="E494" s="130"/>
      <c r="F494" s="73" t="s">
        <v>8456</v>
      </c>
      <c r="G494" s="169"/>
      <c r="H494" s="287"/>
      <c r="I494" s="285"/>
      <c r="J494" s="817"/>
      <c r="K494" s="817"/>
      <c r="L494" s="817"/>
      <c r="M494" s="817"/>
      <c r="N494" s="817"/>
      <c r="O494" s="817"/>
      <c r="P494" s="222"/>
    </row>
    <row r="495" ht="15.75" customHeight="1">
      <c r="A495" s="73" t="s">
        <v>7852</v>
      </c>
      <c r="B495" s="802" t="s">
        <v>8438</v>
      </c>
      <c r="C495" s="130">
        <v>44396.0</v>
      </c>
      <c r="D495" s="259" t="s">
        <v>8395</v>
      </c>
      <c r="E495" s="130" t="s">
        <v>8396</v>
      </c>
      <c r="F495" s="73" t="s">
        <v>8439</v>
      </c>
      <c r="G495" s="260" t="s">
        <v>8440</v>
      </c>
      <c r="H495" s="186"/>
      <c r="I495" s="285"/>
      <c r="J495" s="817"/>
      <c r="K495" s="817"/>
      <c r="L495" s="817"/>
      <c r="M495" s="817"/>
      <c r="N495" s="817"/>
      <c r="O495" s="817"/>
      <c r="P495" s="222"/>
    </row>
    <row r="496" ht="15.75" customHeight="1">
      <c r="A496" s="289" t="s">
        <v>7852</v>
      </c>
      <c r="B496" s="349">
        <v>493.0</v>
      </c>
      <c r="C496" s="130">
        <v>44399.0</v>
      </c>
      <c r="D496" s="141" t="s">
        <v>8462</v>
      </c>
      <c r="E496" s="181" t="s">
        <v>8463</v>
      </c>
      <c r="F496" s="262" t="s">
        <v>7876</v>
      </c>
      <c r="G496" s="169" t="s">
        <v>8464</v>
      </c>
      <c r="H496" s="287"/>
      <c r="I496" s="285"/>
      <c r="J496" s="817"/>
      <c r="K496" s="817"/>
      <c r="L496" s="817"/>
      <c r="M496" s="817"/>
      <c r="N496" s="817"/>
      <c r="O496" s="817"/>
      <c r="P496" s="222"/>
    </row>
    <row r="497" ht="15.75" customHeight="1">
      <c r="A497" s="289"/>
      <c r="B497" s="351">
        <v>494.0</v>
      </c>
      <c r="C497" s="130">
        <v>44399.0</v>
      </c>
      <c r="D497" s="73" t="s">
        <v>8465</v>
      </c>
      <c r="E497" s="130" t="s">
        <v>7386</v>
      </c>
      <c r="F497" s="73" t="s">
        <v>1197</v>
      </c>
      <c r="G497" s="169"/>
      <c r="H497" s="287"/>
      <c r="I497" s="285"/>
      <c r="J497" s="817"/>
      <c r="K497" s="817"/>
      <c r="L497" s="817"/>
      <c r="M497" s="817"/>
      <c r="N497" s="817"/>
      <c r="O497" s="817"/>
      <c r="P497" s="222"/>
    </row>
    <row r="498" ht="15.75" customHeight="1">
      <c r="A498" s="289"/>
      <c r="B498" s="351">
        <v>495.0</v>
      </c>
      <c r="C498" s="130">
        <v>44399.0</v>
      </c>
      <c r="D498" s="73" t="s">
        <v>8461</v>
      </c>
      <c r="E498" s="130" t="s">
        <v>8433</v>
      </c>
      <c r="F498" s="73" t="s">
        <v>1197</v>
      </c>
      <c r="G498" s="169"/>
      <c r="H498" s="287"/>
      <c r="I498" s="285"/>
      <c r="J498" s="817"/>
      <c r="K498" s="817"/>
      <c r="L498" s="817"/>
      <c r="M498" s="817"/>
      <c r="N498" s="817"/>
      <c r="O498" s="817"/>
      <c r="P498" s="222"/>
    </row>
    <row r="499" ht="15.75" customHeight="1">
      <c r="A499" s="73" t="s">
        <v>8457</v>
      </c>
      <c r="B499" s="802">
        <v>496.0</v>
      </c>
      <c r="C499" s="130">
        <v>44399.0</v>
      </c>
      <c r="D499" s="73" t="s">
        <v>7895</v>
      </c>
      <c r="E499" s="130" t="s">
        <v>7896</v>
      </c>
      <c r="F499" s="73" t="s">
        <v>1725</v>
      </c>
      <c r="G499" s="169"/>
      <c r="H499" s="186"/>
      <c r="I499" s="285"/>
      <c r="J499" s="817"/>
      <c r="K499" s="817"/>
      <c r="L499" s="817"/>
      <c r="M499" s="817"/>
      <c r="N499" s="817"/>
      <c r="O499" s="817"/>
      <c r="P499" s="222"/>
    </row>
    <row r="500" ht="15.75" customHeight="1">
      <c r="A500" s="289"/>
      <c r="B500" s="802">
        <v>496.0</v>
      </c>
      <c r="C500" s="130">
        <v>44399.0</v>
      </c>
      <c r="D500" s="73" t="s">
        <v>14609</v>
      </c>
      <c r="E500" s="130" t="s">
        <v>8433</v>
      </c>
      <c r="F500" s="73" t="s">
        <v>1197</v>
      </c>
      <c r="G500" s="169"/>
      <c r="H500" s="261" t="s">
        <v>8460</v>
      </c>
      <c r="I500" s="285"/>
      <c r="J500" s="817"/>
      <c r="K500" s="817"/>
      <c r="L500" s="817"/>
      <c r="M500" s="817"/>
      <c r="N500" s="817"/>
      <c r="O500" s="817"/>
      <c r="P500" s="222"/>
    </row>
    <row r="501" ht="15.75" customHeight="1">
      <c r="A501" s="73"/>
      <c r="B501" s="400">
        <v>497.0</v>
      </c>
      <c r="C501" s="130">
        <v>44399.0</v>
      </c>
      <c r="D501" s="73" t="s">
        <v>14611</v>
      </c>
      <c r="E501" s="97" t="s">
        <v>8352</v>
      </c>
      <c r="F501" s="73" t="s">
        <v>1725</v>
      </c>
      <c r="G501" s="169"/>
      <c r="H501" s="186"/>
      <c r="I501" s="285"/>
      <c r="J501" s="817"/>
      <c r="K501" s="817"/>
      <c r="L501" s="817"/>
      <c r="M501" s="817"/>
      <c r="N501" s="817"/>
      <c r="O501" s="817"/>
      <c r="P501" s="222"/>
    </row>
    <row r="502" ht="15.75" customHeight="1">
      <c r="A502" s="289" t="s">
        <v>7852</v>
      </c>
      <c r="B502" s="351">
        <v>498.0</v>
      </c>
      <c r="C502" s="130">
        <v>44399.0</v>
      </c>
      <c r="D502" s="73" t="s">
        <v>8466</v>
      </c>
      <c r="E502" s="130" t="s">
        <v>8467</v>
      </c>
      <c r="F502" s="73" t="s">
        <v>1725</v>
      </c>
      <c r="G502" s="253"/>
      <c r="H502" s="287"/>
      <c r="I502" s="285"/>
      <c r="J502" s="817"/>
      <c r="K502" s="817"/>
      <c r="L502" s="817"/>
      <c r="M502" s="817"/>
      <c r="N502" s="817"/>
      <c r="O502" s="817"/>
      <c r="P502" s="222"/>
    </row>
    <row r="503" ht="15.75" customHeight="1">
      <c r="A503" s="289"/>
      <c r="B503" s="351">
        <v>499.0</v>
      </c>
      <c r="C503" s="130">
        <v>44399.0</v>
      </c>
      <c r="D503" s="73" t="s">
        <v>8336</v>
      </c>
      <c r="E503" s="130" t="s">
        <v>8458</v>
      </c>
      <c r="F503" s="73" t="s">
        <v>1725</v>
      </c>
      <c r="G503" s="253"/>
      <c r="H503" s="287"/>
      <c r="I503" s="285"/>
      <c r="J503" s="817"/>
      <c r="K503" s="817"/>
      <c r="L503" s="817"/>
      <c r="M503" s="817"/>
      <c r="N503" s="817"/>
      <c r="O503" s="817"/>
      <c r="P503" s="222"/>
    </row>
    <row r="504" ht="15.75" customHeight="1">
      <c r="A504" s="289" t="s">
        <v>7852</v>
      </c>
      <c r="B504" s="351">
        <v>500.0</v>
      </c>
      <c r="C504" s="130">
        <v>44399.0</v>
      </c>
      <c r="D504" s="73" t="s">
        <v>14593</v>
      </c>
      <c r="E504" s="130" t="s">
        <v>8231</v>
      </c>
      <c r="F504" s="73" t="s">
        <v>1725</v>
      </c>
      <c r="G504" s="253"/>
      <c r="H504" s="287"/>
      <c r="I504" s="285"/>
      <c r="J504" s="817" t="s">
        <v>10157</v>
      </c>
      <c r="K504" s="817"/>
      <c r="L504" s="817"/>
      <c r="M504" s="817"/>
      <c r="N504" s="817"/>
      <c r="O504" s="817"/>
      <c r="P504" s="222"/>
    </row>
    <row r="505" ht="15.75" customHeight="1">
      <c r="A505" s="289" t="s">
        <v>7852</v>
      </c>
      <c r="B505" s="349">
        <v>501.0</v>
      </c>
      <c r="C505" s="130">
        <v>44400.0</v>
      </c>
      <c r="D505" s="73" t="s">
        <v>8347</v>
      </c>
      <c r="E505" s="130" t="s">
        <v>8469</v>
      </c>
      <c r="F505" s="73" t="s">
        <v>1725</v>
      </c>
      <c r="G505" s="169"/>
      <c r="H505" s="287"/>
      <c r="I505" s="285"/>
      <c r="J505" s="817" t="s">
        <v>10157</v>
      </c>
      <c r="K505" s="817"/>
      <c r="L505" s="817"/>
      <c r="M505" s="817"/>
      <c r="N505" s="817"/>
      <c r="O505" s="817"/>
      <c r="P505" s="222"/>
    </row>
    <row r="506" ht="15.75" customHeight="1">
      <c r="A506" s="289" t="s">
        <v>7852</v>
      </c>
      <c r="B506" s="351">
        <v>502.0</v>
      </c>
      <c r="C506" s="130">
        <v>44400.0</v>
      </c>
      <c r="D506" s="73" t="s">
        <v>3668</v>
      </c>
      <c r="E506" s="130" t="s">
        <v>8004</v>
      </c>
      <c r="F506" s="73" t="s">
        <v>1725</v>
      </c>
      <c r="G506" s="169"/>
      <c r="H506" s="287"/>
      <c r="I506" s="285"/>
      <c r="J506" s="817"/>
      <c r="K506" s="817"/>
      <c r="L506" s="817"/>
      <c r="M506" s="817"/>
      <c r="N506" s="817"/>
      <c r="O506" s="817"/>
      <c r="P506" s="222"/>
    </row>
    <row r="507" ht="15.75" customHeight="1">
      <c r="A507" s="263" t="s">
        <v>7852</v>
      </c>
      <c r="B507" s="351">
        <v>503.0</v>
      </c>
      <c r="C507" s="130">
        <v>44400.0</v>
      </c>
      <c r="D507" s="73" t="s">
        <v>3664</v>
      </c>
      <c r="E507" s="130" t="s">
        <v>8063</v>
      </c>
      <c r="F507" s="73" t="s">
        <v>131</v>
      </c>
      <c r="G507" s="169"/>
      <c r="H507" s="287"/>
      <c r="I507" s="285"/>
      <c r="J507" s="817"/>
      <c r="K507" s="817"/>
      <c r="L507" s="817"/>
      <c r="M507" s="817"/>
      <c r="N507" s="817"/>
      <c r="O507" s="817"/>
      <c r="P507" s="222"/>
    </row>
    <row r="508" ht="15.75" customHeight="1">
      <c r="A508" s="289" t="s">
        <v>7852</v>
      </c>
      <c r="B508" s="351">
        <v>504.0</v>
      </c>
      <c r="C508" s="130">
        <v>44400.0</v>
      </c>
      <c r="D508" s="73" t="s">
        <v>8048</v>
      </c>
      <c r="E508" s="130" t="s">
        <v>8049</v>
      </c>
      <c r="F508" s="73" t="s">
        <v>108</v>
      </c>
      <c r="G508" s="169"/>
      <c r="H508" s="287"/>
      <c r="I508" s="285"/>
      <c r="J508" s="545"/>
      <c r="K508" s="545"/>
      <c r="L508" s="817"/>
      <c r="M508" s="817"/>
      <c r="N508" s="817"/>
      <c r="O508" s="817"/>
      <c r="P508" s="222"/>
    </row>
    <row r="509" ht="15.75" customHeight="1">
      <c r="A509" s="289" t="s">
        <v>7852</v>
      </c>
      <c r="B509" s="349">
        <v>505.0</v>
      </c>
      <c r="C509" s="130">
        <v>44400.0</v>
      </c>
      <c r="D509" s="289" t="s">
        <v>8470</v>
      </c>
      <c r="E509" s="290" t="s">
        <v>8471</v>
      </c>
      <c r="F509" s="289" t="s">
        <v>1725</v>
      </c>
      <c r="G509" s="291"/>
      <c r="H509" s="292"/>
      <c r="I509" s="285"/>
      <c r="J509" s="817"/>
      <c r="K509" s="817"/>
      <c r="L509" s="817"/>
      <c r="M509" s="817"/>
      <c r="N509" s="817"/>
      <c r="O509" s="817"/>
      <c r="P509" s="222"/>
    </row>
    <row r="510" ht="15.75" customHeight="1">
      <c r="A510" s="289" t="s">
        <v>7852</v>
      </c>
      <c r="B510" s="351">
        <v>506.0</v>
      </c>
      <c r="C510" s="130">
        <v>44400.0</v>
      </c>
      <c r="D510" s="73" t="s">
        <v>5765</v>
      </c>
      <c r="E510" s="130" t="s">
        <v>8468</v>
      </c>
      <c r="F510" s="73" t="s">
        <v>131</v>
      </c>
      <c r="G510" s="169"/>
      <c r="H510" s="287"/>
      <c r="I510" s="285"/>
      <c r="J510" s="817"/>
      <c r="K510" s="817"/>
      <c r="L510" s="817"/>
      <c r="M510" s="817"/>
      <c r="N510" s="817"/>
      <c r="O510" s="817"/>
      <c r="P510" s="222"/>
    </row>
    <row r="511" ht="15.75" customHeight="1">
      <c r="A511" s="289" t="s">
        <v>7852</v>
      </c>
      <c r="B511" s="351">
        <v>507.0</v>
      </c>
      <c r="C511" s="130">
        <v>44400.0</v>
      </c>
      <c r="D511" s="73" t="s">
        <v>2433</v>
      </c>
      <c r="E511" s="130" t="s">
        <v>7386</v>
      </c>
      <c r="F511" s="73" t="s">
        <v>131</v>
      </c>
      <c r="G511" s="169"/>
      <c r="H511" s="287"/>
      <c r="I511" s="285"/>
      <c r="J511" s="817" t="s">
        <v>7966</v>
      </c>
      <c r="K511" s="817"/>
      <c r="L511" s="817"/>
      <c r="M511" s="817"/>
      <c r="N511" s="817"/>
      <c r="O511" s="817"/>
      <c r="P511" s="222"/>
    </row>
    <row r="512" ht="16.5" customHeight="1">
      <c r="A512" s="289" t="s">
        <v>7852</v>
      </c>
      <c r="B512" s="351">
        <v>508.0</v>
      </c>
      <c r="C512" s="130">
        <v>44401.0</v>
      </c>
      <c r="D512" s="73" t="s">
        <v>5577</v>
      </c>
      <c r="E512" s="130" t="s">
        <v>8046</v>
      </c>
      <c r="F512" s="73" t="s">
        <v>108</v>
      </c>
      <c r="G512" s="169"/>
      <c r="H512" s="287"/>
      <c r="I512" s="285"/>
      <c r="J512" s="817"/>
      <c r="K512" s="817"/>
      <c r="L512" s="817"/>
      <c r="M512" s="817"/>
      <c r="N512" s="817"/>
      <c r="O512" s="817"/>
      <c r="P512" s="222"/>
    </row>
    <row r="513" ht="15.75" customHeight="1">
      <c r="A513" s="289" t="s">
        <v>7852</v>
      </c>
      <c r="B513" s="349">
        <v>509.0</v>
      </c>
      <c r="C513" s="130">
        <v>44404.0</v>
      </c>
      <c r="D513" s="73" t="s">
        <v>2790</v>
      </c>
      <c r="E513" s="130" t="s">
        <v>8253</v>
      </c>
      <c r="F513" s="73" t="s">
        <v>2253</v>
      </c>
      <c r="G513" s="169" t="s">
        <v>8093</v>
      </c>
      <c r="H513" s="287"/>
      <c r="I513" s="285"/>
      <c r="J513" s="817"/>
      <c r="K513" s="817"/>
      <c r="L513" s="817"/>
      <c r="M513" s="817"/>
      <c r="N513" s="817"/>
      <c r="O513" s="817"/>
      <c r="P513" s="222"/>
    </row>
    <row r="514" ht="15.75" customHeight="1">
      <c r="A514" s="289" t="s">
        <v>7852</v>
      </c>
      <c r="B514" s="351">
        <v>510.0</v>
      </c>
      <c r="C514" s="130">
        <v>44404.0</v>
      </c>
      <c r="D514" s="73" t="s">
        <v>7158</v>
      </c>
      <c r="E514" s="130" t="s">
        <v>7159</v>
      </c>
      <c r="F514" s="73" t="s">
        <v>2253</v>
      </c>
      <c r="G514" s="169" t="s">
        <v>1083</v>
      </c>
      <c r="H514" s="287"/>
      <c r="I514" s="285"/>
      <c r="J514" s="817"/>
      <c r="K514" s="817"/>
      <c r="L514" s="817"/>
      <c r="M514" s="817"/>
      <c r="N514" s="817"/>
      <c r="O514" s="817"/>
      <c r="P514" s="222"/>
    </row>
    <row r="515" ht="15.75" customHeight="1">
      <c r="A515" s="289" t="s">
        <v>7852</v>
      </c>
      <c r="B515" s="351">
        <v>511.0</v>
      </c>
      <c r="C515" s="130">
        <v>44404.0</v>
      </c>
      <c r="D515" s="73" t="s">
        <v>7209</v>
      </c>
      <c r="E515" s="130" t="s">
        <v>7210</v>
      </c>
      <c r="F515" s="73" t="s">
        <v>2253</v>
      </c>
      <c r="G515" s="169" t="s">
        <v>1083</v>
      </c>
      <c r="H515" s="287"/>
      <c r="I515" s="285"/>
      <c r="J515" s="817"/>
      <c r="K515" s="817"/>
      <c r="L515" s="817"/>
      <c r="M515" s="817"/>
      <c r="N515" s="817"/>
      <c r="O515" s="817"/>
      <c r="P515" s="222"/>
    </row>
    <row r="516" ht="15.75" customHeight="1">
      <c r="A516" s="289" t="s">
        <v>7852</v>
      </c>
      <c r="B516" s="351">
        <v>512.0</v>
      </c>
      <c r="C516" s="130">
        <v>44404.0</v>
      </c>
      <c r="D516" s="73" t="s">
        <v>6821</v>
      </c>
      <c r="E516" s="130" t="s">
        <v>8038</v>
      </c>
      <c r="F516" s="73" t="s">
        <v>2253</v>
      </c>
      <c r="G516" s="169" t="s">
        <v>1083</v>
      </c>
      <c r="H516" s="287"/>
      <c r="I516" s="285"/>
      <c r="J516" s="817"/>
      <c r="K516" s="817"/>
      <c r="L516" s="817"/>
      <c r="M516" s="817"/>
      <c r="N516" s="817"/>
      <c r="O516" s="817"/>
      <c r="P516" s="222"/>
    </row>
    <row r="517" ht="15.75" customHeight="1">
      <c r="A517" s="289" t="s">
        <v>7852</v>
      </c>
      <c r="B517" s="349">
        <v>513.0</v>
      </c>
      <c r="C517" s="130">
        <v>44404.0</v>
      </c>
      <c r="D517" s="73" t="s">
        <v>5342</v>
      </c>
      <c r="E517" s="130" t="s">
        <v>6789</v>
      </c>
      <c r="F517" s="73" t="s">
        <v>2253</v>
      </c>
      <c r="G517" s="169" t="s">
        <v>1087</v>
      </c>
      <c r="H517" s="287"/>
      <c r="I517" s="285"/>
      <c r="J517" s="817"/>
      <c r="K517" s="817"/>
      <c r="L517" s="817"/>
      <c r="M517" s="817"/>
      <c r="N517" s="817"/>
      <c r="O517" s="817"/>
      <c r="P517" s="222"/>
    </row>
    <row r="518" ht="15.75" customHeight="1">
      <c r="A518" s="289" t="s">
        <v>641</v>
      </c>
      <c r="B518" s="351">
        <v>514.0</v>
      </c>
      <c r="C518" s="130">
        <v>44404.0</v>
      </c>
      <c r="D518" s="80" t="s">
        <v>8472</v>
      </c>
      <c r="E518" s="181" t="s">
        <v>8473</v>
      </c>
      <c r="F518" s="80" t="s">
        <v>18</v>
      </c>
      <c r="G518" s="169"/>
      <c r="H518" s="287"/>
      <c r="I518" s="285"/>
      <c r="J518" s="817"/>
      <c r="K518" s="817"/>
      <c r="L518" s="817"/>
      <c r="M518" s="817"/>
      <c r="N518" s="817"/>
      <c r="O518" s="817"/>
      <c r="P518" s="222"/>
    </row>
    <row r="519" ht="15.75" customHeight="1">
      <c r="A519" s="289" t="s">
        <v>7852</v>
      </c>
      <c r="B519" s="351">
        <v>515.0</v>
      </c>
      <c r="C519" s="130">
        <v>44407.0</v>
      </c>
      <c r="D519" s="141" t="s">
        <v>1878</v>
      </c>
      <c r="E519" s="264" t="s">
        <v>8474</v>
      </c>
      <c r="F519" s="262" t="s">
        <v>7876</v>
      </c>
      <c r="G519" s="169" t="s">
        <v>8475</v>
      </c>
      <c r="H519" s="287"/>
      <c r="I519" s="130"/>
      <c r="J519" s="525"/>
      <c r="K519" s="511"/>
      <c r="L519" s="511"/>
      <c r="M519" s="817"/>
      <c r="N519" s="817"/>
      <c r="O519" s="817"/>
      <c r="P519" s="222"/>
    </row>
    <row r="520" ht="15.75" customHeight="1">
      <c r="A520" s="289" t="s">
        <v>7852</v>
      </c>
      <c r="B520" s="351">
        <v>516.0</v>
      </c>
      <c r="C520" s="130">
        <v>44407.0</v>
      </c>
      <c r="D520" s="73" t="s">
        <v>3351</v>
      </c>
      <c r="E520" s="130" t="s">
        <v>8476</v>
      </c>
      <c r="F520" s="73" t="s">
        <v>18</v>
      </c>
      <c r="G520" s="169" t="s">
        <v>7972</v>
      </c>
      <c r="H520" s="287"/>
      <c r="I520" s="285"/>
      <c r="J520" s="817"/>
      <c r="K520" s="817"/>
      <c r="L520" s="817"/>
      <c r="M520" s="817"/>
      <c r="N520" s="817"/>
      <c r="O520" s="817"/>
      <c r="P520" s="222"/>
    </row>
    <row r="521" ht="15.75" customHeight="1">
      <c r="A521" s="289"/>
      <c r="B521" s="349">
        <v>517.0</v>
      </c>
      <c r="C521" s="206"/>
      <c r="D521" s="148"/>
      <c r="E521" s="206"/>
      <c r="F521" s="73"/>
      <c r="G521" s="169"/>
      <c r="H521" s="287"/>
      <c r="I521" s="285"/>
      <c r="J521" s="817"/>
      <c r="K521" s="817"/>
      <c r="L521" s="817"/>
      <c r="M521" s="817"/>
      <c r="N521" s="817"/>
      <c r="O521" s="817"/>
      <c r="P521" s="222"/>
    </row>
    <row r="522" ht="15.75" customHeight="1">
      <c r="A522" s="289"/>
      <c r="B522" s="351">
        <v>518.0</v>
      </c>
      <c r="C522" s="206"/>
      <c r="D522" s="148"/>
      <c r="E522" s="206"/>
      <c r="F522" s="73"/>
      <c r="G522" s="169"/>
      <c r="H522" s="287"/>
      <c r="I522" s="285"/>
      <c r="J522" s="817"/>
      <c r="K522" s="817"/>
      <c r="L522" s="817"/>
      <c r="M522" s="817"/>
      <c r="N522" s="817"/>
      <c r="O522" s="817"/>
      <c r="P522" s="222"/>
    </row>
    <row r="523" ht="15.75" customHeight="1">
      <c r="A523" s="289" t="s">
        <v>7852</v>
      </c>
      <c r="B523" s="351">
        <v>519.0</v>
      </c>
      <c r="C523" s="130">
        <v>44421.0</v>
      </c>
      <c r="D523" s="73" t="s">
        <v>7316</v>
      </c>
      <c r="E523" s="130" t="s">
        <v>7317</v>
      </c>
      <c r="F523" s="73" t="s">
        <v>6388</v>
      </c>
      <c r="G523" s="169"/>
      <c r="H523" s="287"/>
      <c r="I523" s="285"/>
      <c r="J523" s="817"/>
      <c r="K523" s="817"/>
      <c r="L523" s="817"/>
      <c r="M523" s="817"/>
      <c r="N523" s="817"/>
      <c r="O523" s="817"/>
      <c r="P523" s="222"/>
    </row>
    <row r="524" ht="15.75" customHeight="1">
      <c r="A524" s="289" t="s">
        <v>7852</v>
      </c>
      <c r="B524" s="351">
        <v>520.0</v>
      </c>
      <c r="C524" s="130">
        <v>44426.0</v>
      </c>
      <c r="D524" s="73" t="s">
        <v>8482</v>
      </c>
      <c r="E524" s="130" t="s">
        <v>8483</v>
      </c>
      <c r="F524" s="73" t="s">
        <v>8479</v>
      </c>
      <c r="G524" s="169"/>
      <c r="H524" s="287"/>
      <c r="I524" s="285"/>
      <c r="J524" s="817"/>
      <c r="K524" s="817"/>
      <c r="L524" s="817"/>
      <c r="M524" s="817"/>
      <c r="N524" s="817"/>
      <c r="O524" s="817"/>
      <c r="P524" s="222"/>
    </row>
    <row r="525" ht="15.75" customHeight="1">
      <c r="A525" s="289" t="s">
        <v>7852</v>
      </c>
      <c r="B525" s="349">
        <v>521.0</v>
      </c>
      <c r="C525" s="130">
        <v>44426.0</v>
      </c>
      <c r="D525" s="73" t="s">
        <v>8477</v>
      </c>
      <c r="E525" s="130" t="s">
        <v>8478</v>
      </c>
      <c r="F525" s="73" t="s">
        <v>8479</v>
      </c>
      <c r="G525" s="169"/>
      <c r="H525" s="287"/>
      <c r="I525" s="285"/>
      <c r="J525" s="817"/>
      <c r="K525" s="817"/>
      <c r="L525" s="817"/>
      <c r="M525" s="817"/>
      <c r="N525" s="817"/>
      <c r="O525" s="817"/>
      <c r="P525" s="222"/>
    </row>
    <row r="526" ht="15.75" customHeight="1">
      <c r="A526" s="289" t="s">
        <v>7852</v>
      </c>
      <c r="B526" s="351">
        <v>522.0</v>
      </c>
      <c r="C526" s="130">
        <v>44426.0</v>
      </c>
      <c r="D526" s="73" t="s">
        <v>8480</v>
      </c>
      <c r="E526" s="130" t="s">
        <v>8481</v>
      </c>
      <c r="F526" s="73" t="s">
        <v>8479</v>
      </c>
      <c r="G526" s="169"/>
      <c r="H526" s="287"/>
      <c r="I526" s="285"/>
      <c r="J526" s="817"/>
      <c r="K526" s="817"/>
      <c r="L526" s="817"/>
      <c r="M526" s="817"/>
      <c r="N526" s="817"/>
      <c r="O526" s="817"/>
      <c r="P526" s="222"/>
    </row>
    <row r="527" ht="15.75" customHeight="1">
      <c r="A527" s="289" t="s">
        <v>7852</v>
      </c>
      <c r="B527" s="351">
        <v>523.0</v>
      </c>
      <c r="C527" s="130">
        <v>44426.0</v>
      </c>
      <c r="D527" s="73" t="s">
        <v>8484</v>
      </c>
      <c r="E527" s="130"/>
      <c r="F527" s="73" t="s">
        <v>8485</v>
      </c>
      <c r="G527" s="169"/>
      <c r="H527" s="287"/>
      <c r="I527" s="285"/>
      <c r="J527" s="817"/>
      <c r="K527" s="817"/>
      <c r="L527" s="817"/>
      <c r="M527" s="817"/>
      <c r="N527" s="817"/>
      <c r="O527" s="817"/>
      <c r="P527" s="222"/>
    </row>
    <row r="528" ht="15.75" customHeight="1">
      <c r="A528" s="861" t="s">
        <v>7852</v>
      </c>
      <c r="B528" s="862">
        <v>524.0</v>
      </c>
      <c r="C528" s="130">
        <v>44433.0</v>
      </c>
      <c r="D528" s="73" t="s">
        <v>8497</v>
      </c>
      <c r="E528" s="130" t="s">
        <v>8498</v>
      </c>
      <c r="F528" s="73" t="s">
        <v>18</v>
      </c>
      <c r="G528" s="169" t="s">
        <v>8490</v>
      </c>
      <c r="H528" s="287"/>
      <c r="I528" s="285"/>
      <c r="J528" s="817"/>
      <c r="K528" s="817"/>
      <c r="L528" s="817"/>
      <c r="M528" s="817"/>
      <c r="N528" s="817"/>
      <c r="O528" s="817"/>
      <c r="P528" s="222"/>
    </row>
    <row r="529" ht="15.75" customHeight="1">
      <c r="A529" s="289" t="s">
        <v>7852</v>
      </c>
      <c r="B529" s="349">
        <v>525.0</v>
      </c>
      <c r="C529" s="130">
        <v>44433.0</v>
      </c>
      <c r="D529" s="73" t="s">
        <v>8491</v>
      </c>
      <c r="E529" s="73" t="s">
        <v>8492</v>
      </c>
      <c r="F529" s="73" t="s">
        <v>18</v>
      </c>
      <c r="G529" s="169" t="s">
        <v>4753</v>
      </c>
      <c r="H529" s="287"/>
      <c r="I529" s="285"/>
      <c r="J529" s="817"/>
      <c r="K529" s="817"/>
      <c r="L529" s="817"/>
      <c r="M529" s="817"/>
      <c r="N529" s="817"/>
      <c r="O529" s="817"/>
      <c r="P529" s="222"/>
    </row>
    <row r="530" ht="15.75" customHeight="1">
      <c r="A530" s="289" t="s">
        <v>7852</v>
      </c>
      <c r="B530" s="351">
        <v>526.0</v>
      </c>
      <c r="C530" s="130">
        <v>44433.0</v>
      </c>
      <c r="D530" s="73" t="s">
        <v>4268</v>
      </c>
      <c r="E530" s="130" t="s">
        <v>8488</v>
      </c>
      <c r="F530" s="73" t="s">
        <v>18</v>
      </c>
      <c r="G530" s="169" t="s">
        <v>4214</v>
      </c>
      <c r="H530" s="287"/>
      <c r="I530" s="285"/>
      <c r="J530" s="817"/>
      <c r="K530" s="817"/>
      <c r="L530" s="817"/>
      <c r="M530" s="817"/>
      <c r="N530" s="817"/>
      <c r="O530" s="817"/>
      <c r="P530" s="222"/>
    </row>
    <row r="531" ht="15.75" customHeight="1">
      <c r="A531" s="289" t="s">
        <v>7852</v>
      </c>
      <c r="B531" s="351">
        <v>527.0</v>
      </c>
      <c r="C531" s="130">
        <v>44433.0</v>
      </c>
      <c r="D531" s="73" t="s">
        <v>8499</v>
      </c>
      <c r="E531" s="130" t="s">
        <v>8500</v>
      </c>
      <c r="F531" s="73" t="s">
        <v>18</v>
      </c>
      <c r="G531" s="169" t="s">
        <v>5601</v>
      </c>
      <c r="H531" s="287"/>
      <c r="I531" s="285"/>
      <c r="J531" s="817"/>
      <c r="K531" s="817"/>
      <c r="L531" s="817"/>
      <c r="M531" s="817"/>
      <c r="N531" s="817"/>
      <c r="O531" s="817"/>
      <c r="P531" s="222"/>
    </row>
    <row r="532" ht="15.75" customHeight="1">
      <c r="A532" s="289" t="s">
        <v>7852</v>
      </c>
      <c r="B532" s="351">
        <v>528.0</v>
      </c>
      <c r="C532" s="130">
        <v>44433.0</v>
      </c>
      <c r="D532" s="73" t="s">
        <v>8501</v>
      </c>
      <c r="E532" s="130" t="s">
        <v>8502</v>
      </c>
      <c r="F532" s="73" t="s">
        <v>18</v>
      </c>
      <c r="G532" s="169" t="s">
        <v>4214</v>
      </c>
      <c r="H532" s="287"/>
      <c r="I532" s="285"/>
      <c r="J532" s="817"/>
      <c r="K532" s="817"/>
      <c r="L532" s="817"/>
      <c r="M532" s="817"/>
      <c r="N532" s="817"/>
      <c r="O532" s="817"/>
      <c r="P532" s="222"/>
    </row>
    <row r="533" ht="15.75" customHeight="1">
      <c r="A533" s="289" t="s">
        <v>7852</v>
      </c>
      <c r="B533" s="349">
        <v>529.0</v>
      </c>
      <c r="C533" s="130">
        <v>44433.0</v>
      </c>
      <c r="D533" s="73" t="s">
        <v>8495</v>
      </c>
      <c r="E533" s="130" t="s">
        <v>8496</v>
      </c>
      <c r="F533" s="73" t="s">
        <v>18</v>
      </c>
      <c r="G533" s="169" t="s">
        <v>1598</v>
      </c>
      <c r="H533" s="287"/>
      <c r="I533" s="285"/>
      <c r="J533" s="817"/>
      <c r="K533" s="817"/>
      <c r="L533" s="817"/>
      <c r="M533" s="817"/>
      <c r="N533" s="817"/>
      <c r="O533" s="817"/>
      <c r="P533" s="222"/>
    </row>
    <row r="534" ht="15.75" customHeight="1">
      <c r="A534" s="289" t="s">
        <v>7852</v>
      </c>
      <c r="B534" s="351">
        <v>530.0</v>
      </c>
      <c r="C534" s="130">
        <v>44433.0</v>
      </c>
      <c r="D534" s="73" t="s">
        <v>1529</v>
      </c>
      <c r="E534" s="130" t="s">
        <v>8489</v>
      </c>
      <c r="F534" s="73" t="s">
        <v>18</v>
      </c>
      <c r="G534" s="169" t="s">
        <v>8490</v>
      </c>
      <c r="H534" s="287"/>
      <c r="I534" s="285"/>
      <c r="J534" s="817"/>
      <c r="K534" s="817"/>
      <c r="L534" s="817"/>
      <c r="M534" s="817"/>
      <c r="N534" s="817"/>
      <c r="O534" s="817"/>
      <c r="P534" s="222"/>
    </row>
    <row r="535" ht="15.75" customHeight="1">
      <c r="A535" s="289" t="s">
        <v>7852</v>
      </c>
      <c r="B535" s="351">
        <v>531.0</v>
      </c>
      <c r="C535" s="130">
        <v>44433.0</v>
      </c>
      <c r="D535" s="73" t="s">
        <v>8486</v>
      </c>
      <c r="E535" s="130" t="s">
        <v>8487</v>
      </c>
      <c r="F535" s="73" t="s">
        <v>18</v>
      </c>
      <c r="G535" s="169" t="s">
        <v>7324</v>
      </c>
      <c r="H535" s="287"/>
      <c r="I535" s="285"/>
      <c r="J535" s="817"/>
      <c r="K535" s="817"/>
      <c r="L535" s="817"/>
      <c r="M535" s="817"/>
      <c r="N535" s="817"/>
      <c r="O535" s="817"/>
      <c r="P535" s="222"/>
    </row>
    <row r="536" ht="15.75" customHeight="1">
      <c r="A536" s="289" t="s">
        <v>7852</v>
      </c>
      <c r="B536" s="351">
        <v>532.0</v>
      </c>
      <c r="C536" s="130">
        <v>44433.0</v>
      </c>
      <c r="D536" s="73" t="s">
        <v>8493</v>
      </c>
      <c r="E536" s="130" t="s">
        <v>8494</v>
      </c>
      <c r="F536" s="73" t="s">
        <v>18</v>
      </c>
      <c r="G536" s="169" t="s">
        <v>7324</v>
      </c>
      <c r="H536" s="287"/>
      <c r="I536" s="285"/>
      <c r="J536" s="817"/>
      <c r="K536" s="817"/>
      <c r="L536" s="817"/>
      <c r="M536" s="817"/>
      <c r="N536" s="817"/>
      <c r="O536" s="817"/>
      <c r="P536" s="222"/>
    </row>
    <row r="537" ht="15.75" customHeight="1">
      <c r="A537" s="289" t="s">
        <v>7852</v>
      </c>
      <c r="B537" s="349">
        <v>533.0</v>
      </c>
      <c r="C537" s="130">
        <v>44433.0</v>
      </c>
      <c r="D537" s="73" t="s">
        <v>3213</v>
      </c>
      <c r="E537" s="130" t="s">
        <v>7959</v>
      </c>
      <c r="F537" s="73" t="s">
        <v>2923</v>
      </c>
      <c r="G537" s="169"/>
      <c r="H537" s="287"/>
      <c r="I537" s="285"/>
      <c r="J537" s="817"/>
      <c r="K537" s="817"/>
      <c r="L537" s="817"/>
      <c r="M537" s="817"/>
      <c r="N537" s="817"/>
      <c r="O537" s="817"/>
      <c r="P537" s="222"/>
    </row>
    <row r="538" ht="15.75" customHeight="1">
      <c r="A538" s="289" t="s">
        <v>7852</v>
      </c>
      <c r="B538" s="351">
        <v>534.0</v>
      </c>
      <c r="C538" s="130">
        <v>44434.0</v>
      </c>
      <c r="D538" s="73" t="s">
        <v>8503</v>
      </c>
      <c r="E538" s="130" t="s">
        <v>8504</v>
      </c>
      <c r="F538" s="73" t="s">
        <v>18</v>
      </c>
      <c r="G538" s="169" t="s">
        <v>7324</v>
      </c>
      <c r="H538" s="287"/>
      <c r="I538" s="285"/>
      <c r="J538" s="817"/>
      <c r="K538" s="817"/>
      <c r="L538" s="817"/>
      <c r="M538" s="817"/>
      <c r="N538" s="817"/>
      <c r="O538" s="817"/>
      <c r="P538" s="222"/>
    </row>
    <row r="539" ht="15.75" customHeight="1">
      <c r="A539" s="289" t="s">
        <v>7852</v>
      </c>
      <c r="B539" s="351">
        <v>535.0</v>
      </c>
      <c r="C539" s="130">
        <v>44434.0</v>
      </c>
      <c r="D539" s="73" t="s">
        <v>8510</v>
      </c>
      <c r="E539" s="130" t="s">
        <v>8511</v>
      </c>
      <c r="F539" s="73" t="s">
        <v>18</v>
      </c>
      <c r="G539" s="169" t="s">
        <v>676</v>
      </c>
      <c r="H539" s="287"/>
      <c r="I539" s="285"/>
      <c r="J539" s="817"/>
      <c r="K539" s="817"/>
      <c r="L539" s="817"/>
      <c r="M539" s="817"/>
      <c r="N539" s="817"/>
      <c r="O539" s="817"/>
      <c r="P539" s="222"/>
    </row>
    <row r="540" ht="15.75" customHeight="1">
      <c r="A540" s="289" t="s">
        <v>7852</v>
      </c>
      <c r="B540" s="351">
        <v>536.0</v>
      </c>
      <c r="C540" s="130">
        <v>44434.0</v>
      </c>
      <c r="D540" s="73" t="s">
        <v>8508</v>
      </c>
      <c r="E540" s="130" t="s">
        <v>8509</v>
      </c>
      <c r="F540" s="73" t="s">
        <v>18</v>
      </c>
      <c r="G540" s="169" t="s">
        <v>4394</v>
      </c>
      <c r="H540" s="287"/>
      <c r="I540" s="285"/>
      <c r="J540" s="817"/>
      <c r="K540" s="817"/>
      <c r="L540" s="817"/>
      <c r="M540" s="817"/>
      <c r="N540" s="817"/>
      <c r="O540" s="817"/>
      <c r="P540" s="222"/>
    </row>
    <row r="541" ht="15.75" customHeight="1">
      <c r="A541" s="289" t="s">
        <v>7852</v>
      </c>
      <c r="B541" s="349">
        <v>537.0</v>
      </c>
      <c r="C541" s="130">
        <v>44434.0</v>
      </c>
      <c r="D541" s="73" t="s">
        <v>7216</v>
      </c>
      <c r="E541" s="130" t="s">
        <v>8514</v>
      </c>
      <c r="F541" s="73" t="s">
        <v>18</v>
      </c>
      <c r="G541" s="169" t="s">
        <v>4753</v>
      </c>
      <c r="H541" s="287"/>
      <c r="I541" s="285"/>
      <c r="J541" s="817"/>
      <c r="K541" s="817"/>
      <c r="L541" s="817"/>
      <c r="M541" s="817"/>
      <c r="N541" s="817"/>
      <c r="O541" s="817"/>
      <c r="P541" s="222"/>
    </row>
    <row r="542" ht="15.75" customHeight="1">
      <c r="A542" s="289" t="s">
        <v>7852</v>
      </c>
      <c r="B542" s="351">
        <v>538.0</v>
      </c>
      <c r="C542" s="130">
        <v>44434.0</v>
      </c>
      <c r="D542" s="73" t="s">
        <v>8515</v>
      </c>
      <c r="E542" s="130" t="s">
        <v>8516</v>
      </c>
      <c r="F542" s="73" t="s">
        <v>18</v>
      </c>
      <c r="G542" s="169" t="s">
        <v>8490</v>
      </c>
      <c r="H542" s="287"/>
      <c r="I542" s="285"/>
      <c r="J542" s="817"/>
      <c r="K542" s="817"/>
      <c r="L542" s="817"/>
      <c r="M542" s="817"/>
      <c r="N542" s="817"/>
      <c r="O542" s="817"/>
      <c r="P542" s="222"/>
    </row>
    <row r="543" ht="15.75" customHeight="1">
      <c r="A543" s="289" t="s">
        <v>7852</v>
      </c>
      <c r="B543" s="351">
        <v>539.0</v>
      </c>
      <c r="C543" s="130">
        <v>44434.0</v>
      </c>
      <c r="D543" s="73" t="s">
        <v>8520</v>
      </c>
      <c r="E543" s="130" t="s">
        <v>8521</v>
      </c>
      <c r="F543" s="73" t="s">
        <v>18</v>
      </c>
      <c r="G543" s="169" t="s">
        <v>7324</v>
      </c>
      <c r="H543" s="287"/>
      <c r="I543" s="285"/>
      <c r="J543" s="817"/>
      <c r="K543" s="817"/>
      <c r="L543" s="817"/>
      <c r="M543" s="817"/>
      <c r="N543" s="817"/>
      <c r="O543" s="817"/>
      <c r="P543" s="222"/>
    </row>
    <row r="544" ht="15.75" customHeight="1">
      <c r="A544" s="289" t="s">
        <v>7852</v>
      </c>
      <c r="B544" s="351">
        <v>540.0</v>
      </c>
      <c r="C544" s="130">
        <v>44434.0</v>
      </c>
      <c r="D544" s="73" t="s">
        <v>8522</v>
      </c>
      <c r="E544" s="130" t="s">
        <v>8523</v>
      </c>
      <c r="F544" s="73" t="s">
        <v>18</v>
      </c>
      <c r="G544" s="169" t="s">
        <v>7324</v>
      </c>
      <c r="H544" s="287"/>
      <c r="I544" s="285"/>
      <c r="J544" s="817"/>
      <c r="K544" s="817"/>
      <c r="L544" s="817"/>
      <c r="M544" s="817"/>
      <c r="N544" s="817"/>
      <c r="O544" s="817"/>
      <c r="P544" s="222"/>
    </row>
    <row r="545" ht="15.75" customHeight="1">
      <c r="A545" s="289" t="s">
        <v>7852</v>
      </c>
      <c r="B545" s="349">
        <v>541.0</v>
      </c>
      <c r="C545" s="130">
        <v>44434.0</v>
      </c>
      <c r="D545" s="73" t="s">
        <v>8517</v>
      </c>
      <c r="E545" s="130" t="s">
        <v>8518</v>
      </c>
      <c r="F545" s="73" t="s">
        <v>18</v>
      </c>
      <c r="G545" s="169" t="s">
        <v>8519</v>
      </c>
      <c r="H545" s="287"/>
      <c r="I545" s="285"/>
      <c r="J545" s="817"/>
      <c r="K545" s="817"/>
      <c r="L545" s="817"/>
      <c r="M545" s="817"/>
      <c r="N545" s="817"/>
      <c r="O545" s="817"/>
      <c r="P545" s="222"/>
    </row>
    <row r="546" ht="15.75" customHeight="1">
      <c r="A546" s="289" t="s">
        <v>7852</v>
      </c>
      <c r="B546" s="351">
        <v>110.0</v>
      </c>
      <c r="C546" s="130">
        <v>44434.0</v>
      </c>
      <c r="D546" s="73" t="s">
        <v>3461</v>
      </c>
      <c r="E546" s="130" t="s">
        <v>8473</v>
      </c>
      <c r="F546" s="73" t="s">
        <v>18</v>
      </c>
      <c r="G546" s="169" t="s">
        <v>4876</v>
      </c>
      <c r="H546" s="287"/>
      <c r="I546" s="285"/>
      <c r="J546" s="817"/>
      <c r="K546" s="817"/>
      <c r="L546" s="817"/>
      <c r="M546" s="817"/>
      <c r="N546" s="817"/>
      <c r="O546" s="817"/>
      <c r="P546" s="222"/>
    </row>
    <row r="547" ht="15.75" customHeight="1">
      <c r="A547" s="289" t="s">
        <v>7852</v>
      </c>
      <c r="B547" s="351">
        <v>543.0</v>
      </c>
      <c r="C547" s="130">
        <v>44434.0</v>
      </c>
      <c r="D547" s="73" t="s">
        <v>8512</v>
      </c>
      <c r="E547" s="130" t="s">
        <v>8513</v>
      </c>
      <c r="F547" s="73" t="s">
        <v>18</v>
      </c>
      <c r="G547" s="169" t="s">
        <v>2663</v>
      </c>
      <c r="H547" s="287"/>
      <c r="I547" s="285"/>
      <c r="J547" s="817"/>
      <c r="K547" s="817"/>
      <c r="L547" s="817"/>
      <c r="M547" s="817"/>
      <c r="N547" s="817"/>
      <c r="O547" s="817"/>
      <c r="P547" s="222"/>
    </row>
    <row r="548" ht="15.75" customHeight="1">
      <c r="A548" s="289" t="s">
        <v>7852</v>
      </c>
      <c r="B548" s="351">
        <v>544.0</v>
      </c>
      <c r="C548" s="130">
        <v>44434.0</v>
      </c>
      <c r="D548" s="73" t="s">
        <v>8505</v>
      </c>
      <c r="E548" s="130"/>
      <c r="F548" s="73" t="s">
        <v>8506</v>
      </c>
      <c r="G548" s="169" t="s">
        <v>8507</v>
      </c>
      <c r="H548" s="287"/>
      <c r="I548" s="285"/>
      <c r="J548" s="817"/>
      <c r="K548" s="817"/>
      <c r="L548" s="817"/>
      <c r="M548" s="817"/>
      <c r="N548" s="817"/>
      <c r="O548" s="817"/>
      <c r="P548" s="222"/>
    </row>
    <row r="549" ht="15.75" customHeight="1">
      <c r="A549" s="289" t="s">
        <v>7852</v>
      </c>
      <c r="B549" s="349">
        <v>545.0</v>
      </c>
      <c r="C549" s="130">
        <v>44439.0</v>
      </c>
      <c r="D549" s="73" t="s">
        <v>2048</v>
      </c>
      <c r="E549" s="130" t="s">
        <v>8527</v>
      </c>
      <c r="F549" s="73" t="s">
        <v>1593</v>
      </c>
      <c r="G549" s="169"/>
      <c r="H549" s="287"/>
      <c r="I549" s="285"/>
      <c r="J549" s="817"/>
      <c r="K549" s="817"/>
      <c r="L549" s="817"/>
      <c r="M549" s="817"/>
      <c r="N549" s="817"/>
      <c r="O549" s="817"/>
      <c r="P549" s="222"/>
    </row>
    <row r="550" ht="15.75" customHeight="1">
      <c r="A550" s="73" t="s">
        <v>7852</v>
      </c>
      <c r="B550" s="351">
        <v>546.0</v>
      </c>
      <c r="C550" s="130">
        <v>44439.0</v>
      </c>
      <c r="D550" s="73" t="s">
        <v>7928</v>
      </c>
      <c r="E550" s="130" t="s">
        <v>7929</v>
      </c>
      <c r="F550" s="73" t="s">
        <v>1725</v>
      </c>
      <c r="G550" s="169"/>
      <c r="H550" s="287"/>
      <c r="I550" s="285"/>
      <c r="J550" s="817"/>
      <c r="K550" s="817"/>
      <c r="L550" s="817"/>
      <c r="M550" s="817"/>
      <c r="N550" s="817"/>
      <c r="O550" s="817"/>
      <c r="P550" s="222"/>
    </row>
    <row r="551" ht="15.75" customHeight="1">
      <c r="A551" s="289" t="s">
        <v>7852</v>
      </c>
      <c r="B551" s="351">
        <v>547.0</v>
      </c>
      <c r="C551" s="130">
        <v>44439.0</v>
      </c>
      <c r="D551" s="73" t="s">
        <v>2947</v>
      </c>
      <c r="E551" s="130" t="s">
        <v>8528</v>
      </c>
      <c r="F551" s="73" t="s">
        <v>1725</v>
      </c>
      <c r="G551" s="253"/>
      <c r="H551" s="287"/>
      <c r="I551" s="285"/>
      <c r="J551" s="817"/>
      <c r="K551" s="817"/>
      <c r="L551" s="817"/>
      <c r="M551" s="817"/>
      <c r="N551" s="817"/>
      <c r="O551" s="817"/>
      <c r="P551" s="222"/>
    </row>
    <row r="552" ht="15.75" customHeight="1">
      <c r="A552" s="289" t="s">
        <v>7852</v>
      </c>
      <c r="B552" s="351">
        <v>548.0</v>
      </c>
      <c r="C552" s="130">
        <v>44440.0</v>
      </c>
      <c r="D552" s="73" t="s">
        <v>1711</v>
      </c>
      <c r="E552" s="130" t="s">
        <v>8534</v>
      </c>
      <c r="F552" s="73" t="s">
        <v>1725</v>
      </c>
      <c r="G552" s="253"/>
      <c r="H552" s="287"/>
      <c r="I552" s="285"/>
      <c r="J552" s="859"/>
      <c r="K552" s="817"/>
      <c r="L552" s="817"/>
      <c r="M552" s="817"/>
      <c r="N552" s="817"/>
      <c r="O552" s="817"/>
      <c r="P552" s="222"/>
    </row>
    <row r="553" ht="15.75" customHeight="1">
      <c r="A553" s="289" t="s">
        <v>7852</v>
      </c>
      <c r="B553" s="349">
        <v>549.0</v>
      </c>
      <c r="C553" s="130">
        <v>44440.0</v>
      </c>
      <c r="D553" s="73" t="s">
        <v>7706</v>
      </c>
      <c r="E553" s="130" t="s">
        <v>7707</v>
      </c>
      <c r="F553" s="73" t="s">
        <v>1725</v>
      </c>
      <c r="G553" s="253"/>
      <c r="H553" s="287"/>
      <c r="I553" s="285"/>
      <c r="J553" s="817"/>
      <c r="K553" s="817"/>
      <c r="L553" s="817"/>
      <c r="M553" s="817"/>
      <c r="N553" s="817"/>
      <c r="O553" s="817"/>
      <c r="P553" s="222"/>
    </row>
    <row r="554" ht="15.75" customHeight="1">
      <c r="A554" s="289" t="s">
        <v>7852</v>
      </c>
      <c r="B554" s="351">
        <v>550.0</v>
      </c>
      <c r="C554" s="265">
        <v>44439.0</v>
      </c>
      <c r="D554" s="73" t="s">
        <v>8524</v>
      </c>
      <c r="E554" s="130" t="s">
        <v>8525</v>
      </c>
      <c r="F554" s="73" t="s">
        <v>1898</v>
      </c>
      <c r="G554" s="169"/>
      <c r="H554" s="287"/>
      <c r="I554" s="285"/>
      <c r="J554" s="817"/>
      <c r="K554" s="817"/>
      <c r="L554" s="817"/>
      <c r="M554" s="817"/>
      <c r="N554" s="817"/>
      <c r="O554" s="817"/>
      <c r="P554" s="222"/>
    </row>
    <row r="555" ht="15.75" customHeight="1">
      <c r="A555" s="289" t="s">
        <v>7852</v>
      </c>
      <c r="B555" s="351">
        <v>551.0</v>
      </c>
      <c r="C555" s="265">
        <v>44439.0</v>
      </c>
      <c r="D555" s="73" t="s">
        <v>7817</v>
      </c>
      <c r="E555" s="130" t="s">
        <v>7765</v>
      </c>
      <c r="F555" s="73" t="s">
        <v>8526</v>
      </c>
      <c r="G555" s="169"/>
      <c r="H555" s="287"/>
      <c r="I555" s="285"/>
      <c r="J555" s="817"/>
      <c r="K555" s="817"/>
      <c r="L555" s="817"/>
      <c r="M555" s="817"/>
      <c r="N555" s="817"/>
      <c r="O555" s="817"/>
      <c r="P555" s="222"/>
    </row>
    <row r="556" ht="15.75" customHeight="1">
      <c r="A556" s="289" t="s">
        <v>7852</v>
      </c>
      <c r="B556" s="351">
        <v>552.0</v>
      </c>
      <c r="C556" s="130">
        <v>44440.0</v>
      </c>
      <c r="D556" s="73" t="s">
        <v>8536</v>
      </c>
      <c r="E556" s="130" t="s">
        <v>8410</v>
      </c>
      <c r="F556" s="73" t="s">
        <v>1725</v>
      </c>
      <c r="G556" s="169"/>
      <c r="H556" s="287"/>
      <c r="I556" s="285"/>
      <c r="J556" s="817"/>
      <c r="K556" s="817"/>
      <c r="L556" s="817"/>
      <c r="M556" s="817"/>
      <c r="N556" s="817"/>
      <c r="O556" s="817"/>
      <c r="P556" s="222"/>
    </row>
    <row r="557" ht="15.75" customHeight="1">
      <c r="A557" s="289" t="s">
        <v>7852</v>
      </c>
      <c r="B557" s="349">
        <v>553.0</v>
      </c>
      <c r="C557" s="130">
        <v>44440.0</v>
      </c>
      <c r="D557" s="73" t="s">
        <v>8532</v>
      </c>
      <c r="E557" s="130" t="s">
        <v>8446</v>
      </c>
      <c r="F557" s="73" t="s">
        <v>1725</v>
      </c>
      <c r="G557" s="169"/>
      <c r="H557" s="287"/>
      <c r="I557" s="285"/>
      <c r="J557" s="817"/>
      <c r="K557" s="817"/>
      <c r="L557" s="817"/>
      <c r="M557" s="817"/>
      <c r="N557" s="817"/>
      <c r="O557" s="817"/>
      <c r="P557" s="222"/>
    </row>
    <row r="558" ht="15.75" customHeight="1">
      <c r="A558" s="289" t="s">
        <v>7852</v>
      </c>
      <c r="B558" s="351">
        <v>554.0</v>
      </c>
      <c r="C558" s="130">
        <v>44440.0</v>
      </c>
      <c r="D558" s="73" t="s">
        <v>14612</v>
      </c>
      <c r="E558" s="130" t="s">
        <v>5606</v>
      </c>
      <c r="F558" s="73" t="s">
        <v>1725</v>
      </c>
      <c r="G558" s="169"/>
      <c r="H558" s="287"/>
      <c r="I558" s="285"/>
      <c r="J558" s="817"/>
      <c r="K558" s="817"/>
      <c r="L558" s="817"/>
      <c r="M558" s="817"/>
      <c r="N558" s="817"/>
      <c r="O558" s="817"/>
      <c r="P558" s="222"/>
    </row>
    <row r="559" ht="15.75" customHeight="1">
      <c r="A559" s="289" t="s">
        <v>7852</v>
      </c>
      <c r="B559" s="351">
        <v>555.0</v>
      </c>
      <c r="C559" s="130">
        <v>44440.0</v>
      </c>
      <c r="D559" s="73" t="s">
        <v>8535</v>
      </c>
      <c r="E559" s="130" t="s">
        <v>8426</v>
      </c>
      <c r="F559" s="73" t="s">
        <v>1725</v>
      </c>
      <c r="G559" s="169"/>
      <c r="H559" s="287"/>
      <c r="I559" s="285"/>
      <c r="J559" s="545"/>
      <c r="K559" s="545"/>
      <c r="L559" s="817"/>
      <c r="M559" s="817"/>
      <c r="N559" s="817"/>
      <c r="O559" s="817"/>
      <c r="P559" s="222"/>
    </row>
    <row r="560" ht="15.75" customHeight="1">
      <c r="A560" s="289" t="s">
        <v>7852</v>
      </c>
      <c r="B560" s="351">
        <v>556.0</v>
      </c>
      <c r="C560" s="130">
        <v>44440.0</v>
      </c>
      <c r="D560" s="73" t="s">
        <v>2547</v>
      </c>
      <c r="E560" s="130" t="s">
        <v>8450</v>
      </c>
      <c r="F560" s="73" t="s">
        <v>1725</v>
      </c>
      <c r="G560" s="169"/>
      <c r="H560" s="287"/>
      <c r="I560" s="285"/>
      <c r="J560" s="817"/>
      <c r="K560" s="817"/>
      <c r="L560" s="817"/>
      <c r="M560" s="817"/>
      <c r="N560" s="817"/>
      <c r="O560" s="817"/>
      <c r="P560" s="222"/>
    </row>
    <row r="561" ht="15.75" customHeight="1">
      <c r="A561" s="289" t="s">
        <v>7852</v>
      </c>
      <c r="B561" s="349">
        <v>557.0</v>
      </c>
      <c r="C561" s="130">
        <v>44440.0</v>
      </c>
      <c r="D561" s="73" t="s">
        <v>8470</v>
      </c>
      <c r="E561" s="130" t="s">
        <v>8471</v>
      </c>
      <c r="F561" s="73" t="s">
        <v>1725</v>
      </c>
      <c r="G561" s="169"/>
      <c r="H561" s="287"/>
      <c r="I561" s="285"/>
      <c r="J561" s="817"/>
      <c r="K561" s="817"/>
      <c r="L561" s="817"/>
      <c r="M561" s="817"/>
      <c r="N561" s="817"/>
      <c r="O561" s="817"/>
      <c r="P561" s="222"/>
    </row>
    <row r="562" ht="15.75" customHeight="1">
      <c r="A562" s="289" t="s">
        <v>7852</v>
      </c>
      <c r="B562" s="351">
        <v>558.0</v>
      </c>
      <c r="C562" s="130">
        <v>44440.0</v>
      </c>
      <c r="D562" s="73" t="s">
        <v>6733</v>
      </c>
      <c r="E562" s="130" t="s">
        <v>7484</v>
      </c>
      <c r="F562" s="73" t="s">
        <v>1725</v>
      </c>
      <c r="G562" s="169"/>
      <c r="H562" s="287"/>
      <c r="I562" s="285"/>
      <c r="J562" s="545"/>
      <c r="K562" s="817"/>
      <c r="L562" s="817"/>
      <c r="M562" s="817"/>
      <c r="N562" s="817"/>
      <c r="O562" s="817"/>
      <c r="P562" s="222"/>
    </row>
    <row r="563" ht="15.75" customHeight="1">
      <c r="A563" s="289" t="s">
        <v>7852</v>
      </c>
      <c r="B563" s="351">
        <v>559.0</v>
      </c>
      <c r="C563" s="130">
        <v>44440.0</v>
      </c>
      <c r="D563" s="73" t="s">
        <v>6431</v>
      </c>
      <c r="E563" s="130" t="s">
        <v>8533</v>
      </c>
      <c r="F563" s="73" t="s">
        <v>1725</v>
      </c>
      <c r="G563" s="169"/>
      <c r="H563" s="287"/>
      <c r="I563" s="285"/>
      <c r="J563" s="817"/>
      <c r="K563" s="817"/>
      <c r="L563" s="817"/>
      <c r="M563" s="817"/>
      <c r="N563" s="817"/>
      <c r="O563" s="817"/>
      <c r="P563" s="222"/>
    </row>
    <row r="564" ht="15.75" customHeight="1">
      <c r="A564" s="289" t="s">
        <v>7852</v>
      </c>
      <c r="B564" s="351">
        <v>560.0</v>
      </c>
      <c r="C564" s="130">
        <v>44440.0</v>
      </c>
      <c r="D564" s="73" t="s">
        <v>8529</v>
      </c>
      <c r="E564" s="130" t="s">
        <v>8530</v>
      </c>
      <c r="F564" s="73" t="s">
        <v>1725</v>
      </c>
      <c r="G564" s="169"/>
      <c r="H564" s="287"/>
      <c r="I564" s="285"/>
      <c r="J564" s="817"/>
      <c r="K564" s="817"/>
      <c r="L564" s="817"/>
      <c r="M564" s="817"/>
      <c r="N564" s="817"/>
      <c r="O564" s="817"/>
      <c r="P564" s="222"/>
    </row>
    <row r="565" ht="15.75" customHeight="1">
      <c r="A565" s="289" t="s">
        <v>7852</v>
      </c>
      <c r="B565" s="349">
        <v>561.0</v>
      </c>
      <c r="C565" s="130">
        <v>44441.0</v>
      </c>
      <c r="D565" s="73" t="s">
        <v>8184</v>
      </c>
      <c r="E565" s="130" t="s">
        <v>8185</v>
      </c>
      <c r="F565" s="73" t="s">
        <v>2923</v>
      </c>
      <c r="G565" s="169"/>
      <c r="H565" s="287"/>
      <c r="I565" s="285"/>
      <c r="J565" s="817"/>
      <c r="K565" s="817"/>
      <c r="L565" s="817"/>
      <c r="M565" s="817"/>
      <c r="N565" s="817"/>
      <c r="O565" s="817"/>
      <c r="P565" s="222"/>
    </row>
    <row r="566" ht="15.75" customHeight="1">
      <c r="A566" s="289" t="s">
        <v>7852</v>
      </c>
      <c r="B566" s="351">
        <v>562.0</v>
      </c>
      <c r="C566" s="130">
        <v>44441.0</v>
      </c>
      <c r="D566" s="73" t="s">
        <v>8035</v>
      </c>
      <c r="E566" s="130" t="s">
        <v>8036</v>
      </c>
      <c r="F566" s="73" t="s">
        <v>2923</v>
      </c>
      <c r="G566" s="169"/>
      <c r="H566" s="287"/>
      <c r="I566" s="285"/>
      <c r="J566" s="817"/>
      <c r="K566" s="817"/>
      <c r="L566" s="817"/>
      <c r="M566" s="817"/>
      <c r="N566" s="817"/>
      <c r="O566" s="817"/>
      <c r="P566" s="222"/>
    </row>
    <row r="567" ht="15.75" customHeight="1">
      <c r="A567" s="289" t="s">
        <v>7852</v>
      </c>
      <c r="B567" s="351">
        <v>563.0</v>
      </c>
      <c r="C567" s="130">
        <v>44441.0</v>
      </c>
      <c r="D567" s="73" t="s">
        <v>14613</v>
      </c>
      <c r="E567" s="130" t="s">
        <v>2689</v>
      </c>
      <c r="F567" s="73" t="s">
        <v>2923</v>
      </c>
      <c r="G567" s="169"/>
      <c r="H567" s="287"/>
      <c r="I567" s="285"/>
      <c r="J567" s="817"/>
      <c r="K567" s="817"/>
      <c r="L567" s="817"/>
      <c r="M567" s="817"/>
      <c r="N567" s="817"/>
      <c r="O567" s="817"/>
      <c r="P567" s="222"/>
    </row>
    <row r="568" ht="15.75" customHeight="1">
      <c r="A568" s="289" t="s">
        <v>7852</v>
      </c>
      <c r="B568" s="351">
        <v>564.0</v>
      </c>
      <c r="C568" s="130">
        <v>44441.0</v>
      </c>
      <c r="D568" s="73" t="s">
        <v>7340</v>
      </c>
      <c r="E568" s="130" t="s">
        <v>7341</v>
      </c>
      <c r="F568" s="73" t="s">
        <v>2923</v>
      </c>
      <c r="G568" s="169"/>
      <c r="H568" s="287"/>
      <c r="I568" s="285"/>
      <c r="J568" s="817"/>
      <c r="K568" s="817"/>
      <c r="L568" s="817"/>
      <c r="M568" s="817"/>
      <c r="N568" s="817"/>
      <c r="O568" s="817"/>
      <c r="P568" s="222"/>
    </row>
    <row r="569" ht="15.75" customHeight="1">
      <c r="A569" s="289" t="s">
        <v>7852</v>
      </c>
      <c r="B569" s="349">
        <v>565.0</v>
      </c>
      <c r="C569" s="130">
        <v>44445.0</v>
      </c>
      <c r="D569" s="73" t="s">
        <v>8324</v>
      </c>
      <c r="E569" s="130" t="s">
        <v>8541</v>
      </c>
      <c r="F569" s="73" t="s">
        <v>1725</v>
      </c>
      <c r="G569" s="169"/>
      <c r="H569" s="287"/>
      <c r="I569" s="285"/>
      <c r="J569" s="817"/>
      <c r="K569" s="817"/>
      <c r="L569" s="817"/>
      <c r="M569" s="817"/>
      <c r="N569" s="817"/>
      <c r="O569" s="817"/>
      <c r="P569" s="222"/>
    </row>
    <row r="570" ht="15.75" customHeight="1">
      <c r="A570" s="289" t="s">
        <v>7852</v>
      </c>
      <c r="B570" s="351">
        <v>566.0</v>
      </c>
      <c r="C570" s="130">
        <v>44445.0</v>
      </c>
      <c r="D570" s="73" t="s">
        <v>5523</v>
      </c>
      <c r="E570" s="130" t="s">
        <v>5953</v>
      </c>
      <c r="F570" s="73" t="s">
        <v>6597</v>
      </c>
      <c r="G570" s="169"/>
      <c r="H570" s="186"/>
      <c r="I570" s="285"/>
      <c r="J570" s="545"/>
      <c r="K570" s="817"/>
      <c r="L570" s="817"/>
      <c r="M570" s="817"/>
      <c r="N570" s="817"/>
      <c r="O570" s="817"/>
      <c r="P570" s="222"/>
    </row>
    <row r="571" ht="15.75" customHeight="1">
      <c r="A571" s="289" t="s">
        <v>7852</v>
      </c>
      <c r="B571" s="351">
        <v>567.0</v>
      </c>
      <c r="C571" s="130">
        <v>44445.0</v>
      </c>
      <c r="D571" s="73" t="s">
        <v>6824</v>
      </c>
      <c r="E571" s="130" t="s">
        <v>8378</v>
      </c>
      <c r="F571" s="73" t="s">
        <v>6388</v>
      </c>
      <c r="G571" s="169"/>
      <c r="H571" s="287"/>
      <c r="I571" s="285"/>
      <c r="J571" s="817"/>
      <c r="K571" s="817"/>
      <c r="L571" s="817"/>
      <c r="M571" s="817"/>
      <c r="N571" s="817"/>
      <c r="O571" s="817"/>
      <c r="P571" s="222"/>
    </row>
    <row r="572" ht="15.75" customHeight="1">
      <c r="A572" s="289" t="s">
        <v>7852</v>
      </c>
      <c r="B572" s="351">
        <v>568.0</v>
      </c>
      <c r="C572" s="130">
        <v>44445.0</v>
      </c>
      <c r="D572" s="73" t="s">
        <v>2916</v>
      </c>
      <c r="E572" s="130" t="s">
        <v>8537</v>
      </c>
      <c r="F572" s="73" t="s">
        <v>6388</v>
      </c>
      <c r="G572" s="169"/>
      <c r="H572" s="287"/>
      <c r="I572" s="285"/>
      <c r="J572" s="817"/>
      <c r="K572" s="817"/>
      <c r="L572" s="817"/>
      <c r="M572" s="817"/>
      <c r="N572" s="817"/>
      <c r="O572" s="817"/>
      <c r="P572" s="222"/>
    </row>
    <row r="573" ht="15.75" customHeight="1">
      <c r="A573" s="289" t="s">
        <v>7852</v>
      </c>
      <c r="B573" s="349">
        <v>569.0</v>
      </c>
      <c r="C573" s="130">
        <v>44445.0</v>
      </c>
      <c r="D573" s="73" t="s">
        <v>7449</v>
      </c>
      <c r="E573" s="130" t="s">
        <v>8542</v>
      </c>
      <c r="F573" s="73" t="s">
        <v>6388</v>
      </c>
      <c r="G573" s="253" t="s">
        <v>521</v>
      </c>
      <c r="H573" s="287"/>
      <c r="I573" s="285"/>
      <c r="J573" s="817"/>
      <c r="K573" s="817"/>
      <c r="L573" s="817"/>
      <c r="M573" s="817"/>
      <c r="N573" s="817"/>
      <c r="O573" s="817"/>
      <c r="P573" s="222"/>
    </row>
    <row r="574" ht="15.75" customHeight="1">
      <c r="A574" s="289" t="s">
        <v>7852</v>
      </c>
      <c r="B574" s="351">
        <v>570.0</v>
      </c>
      <c r="C574" s="130">
        <v>44445.0</v>
      </c>
      <c r="D574" s="73" t="s">
        <v>8264</v>
      </c>
      <c r="E574" s="130" t="s">
        <v>7954</v>
      </c>
      <c r="F574" s="73" t="s">
        <v>6388</v>
      </c>
      <c r="G574" s="253"/>
      <c r="H574" s="287"/>
      <c r="I574" s="285"/>
      <c r="J574" s="817"/>
      <c r="K574" s="817"/>
      <c r="L574" s="817"/>
      <c r="M574" s="817"/>
      <c r="N574" s="817"/>
      <c r="O574" s="817"/>
      <c r="P574" s="222"/>
    </row>
    <row r="575" ht="15.75" customHeight="1">
      <c r="A575" s="289" t="s">
        <v>7852</v>
      </c>
      <c r="B575" s="351">
        <v>571.0</v>
      </c>
      <c r="C575" s="130">
        <v>44445.0</v>
      </c>
      <c r="D575" s="73" t="s">
        <v>8543</v>
      </c>
      <c r="E575" s="130" t="s">
        <v>8544</v>
      </c>
      <c r="F575" s="73" t="s">
        <v>6388</v>
      </c>
      <c r="G575" s="253"/>
      <c r="H575" s="287"/>
      <c r="I575" s="285"/>
      <c r="J575" s="817"/>
      <c r="K575" s="817"/>
      <c r="L575" s="817"/>
      <c r="M575" s="817"/>
      <c r="N575" s="817"/>
      <c r="O575" s="817"/>
      <c r="P575" s="222"/>
    </row>
    <row r="576" ht="15.75" customHeight="1">
      <c r="A576" s="289" t="s">
        <v>7852</v>
      </c>
      <c r="B576" s="351">
        <v>572.0</v>
      </c>
      <c r="C576" s="130">
        <v>44445.0</v>
      </c>
      <c r="D576" s="73" t="s">
        <v>8545</v>
      </c>
      <c r="E576" s="130" t="s">
        <v>8546</v>
      </c>
      <c r="F576" s="73" t="s">
        <v>6388</v>
      </c>
      <c r="G576" s="253"/>
      <c r="H576" s="287"/>
      <c r="I576" s="285"/>
      <c r="J576" s="817"/>
      <c r="K576" s="817"/>
      <c r="L576" s="817"/>
      <c r="M576" s="817"/>
      <c r="N576" s="817"/>
      <c r="O576" s="817"/>
      <c r="P576" s="222"/>
    </row>
    <row r="577" ht="15.75" customHeight="1">
      <c r="A577" s="289"/>
      <c r="B577" s="349">
        <v>573.0</v>
      </c>
      <c r="C577" s="130">
        <v>44445.0</v>
      </c>
      <c r="D577" s="73" t="s">
        <v>8538</v>
      </c>
      <c r="E577" s="130"/>
      <c r="F577" s="73" t="s">
        <v>8539</v>
      </c>
      <c r="G577" s="253"/>
      <c r="H577" s="287"/>
      <c r="I577" s="285"/>
      <c r="J577" s="817"/>
      <c r="K577" s="817"/>
      <c r="L577" s="817"/>
      <c r="M577" s="817"/>
      <c r="N577" s="817"/>
      <c r="O577" s="817"/>
      <c r="P577" s="222"/>
    </row>
    <row r="578" ht="15.75" customHeight="1">
      <c r="A578" s="289"/>
      <c r="B578" s="351">
        <v>574.0</v>
      </c>
      <c r="C578" s="130">
        <v>44445.0</v>
      </c>
      <c r="D578" s="73" t="s">
        <v>8540</v>
      </c>
      <c r="E578" s="130"/>
      <c r="F578" s="73"/>
      <c r="G578" s="169"/>
      <c r="H578" s="287"/>
      <c r="I578" s="285"/>
      <c r="J578" s="817"/>
      <c r="K578" s="817"/>
      <c r="L578" s="817"/>
      <c r="M578" s="817"/>
      <c r="N578" s="817"/>
      <c r="O578" s="817"/>
      <c r="P578" s="222"/>
    </row>
    <row r="579" ht="15.75" customHeight="1">
      <c r="A579" s="289" t="s">
        <v>7852</v>
      </c>
      <c r="B579" s="351">
        <v>575.0</v>
      </c>
      <c r="C579" s="130">
        <v>44445.0</v>
      </c>
      <c r="D579" s="141" t="s">
        <v>8547</v>
      </c>
      <c r="E579" s="212"/>
      <c r="F579" s="141" t="s">
        <v>8548</v>
      </c>
      <c r="G579" s="169" t="s">
        <v>742</v>
      </c>
      <c r="H579" s="287"/>
      <c r="I579" s="285"/>
      <c r="J579" s="817"/>
      <c r="K579" s="817"/>
      <c r="L579" s="817"/>
      <c r="M579" s="817"/>
      <c r="N579" s="817"/>
      <c r="O579" s="817"/>
      <c r="P579" s="222"/>
    </row>
    <row r="580" ht="15.75" customHeight="1">
      <c r="A580" s="289"/>
      <c r="B580" s="351">
        <v>576.0</v>
      </c>
      <c r="C580" s="130">
        <v>44445.0</v>
      </c>
      <c r="D580" s="73" t="s">
        <v>8540</v>
      </c>
      <c r="E580" s="130"/>
      <c r="F580" s="73" t="s">
        <v>2952</v>
      </c>
      <c r="G580" s="169"/>
      <c r="H580" s="287"/>
      <c r="I580" s="285"/>
      <c r="J580" s="817"/>
      <c r="K580" s="817"/>
      <c r="L580" s="817"/>
      <c r="M580" s="817"/>
      <c r="N580" s="817"/>
      <c r="O580" s="817"/>
      <c r="P580" s="222"/>
    </row>
    <row r="581" ht="15.75" customHeight="1">
      <c r="A581" s="289" t="s">
        <v>7852</v>
      </c>
      <c r="B581" s="349">
        <v>577.0</v>
      </c>
      <c r="C581" s="130">
        <v>44447.0</v>
      </c>
      <c r="D581" s="73" t="s">
        <v>8550</v>
      </c>
      <c r="E581" s="130" t="s">
        <v>1162</v>
      </c>
      <c r="F581" s="73" t="s">
        <v>131</v>
      </c>
      <c r="G581" s="169"/>
      <c r="H581" s="287"/>
      <c r="I581" s="285"/>
      <c r="J581" s="817"/>
      <c r="K581" s="817"/>
      <c r="L581" s="817"/>
      <c r="M581" s="817"/>
      <c r="N581" s="817"/>
      <c r="O581" s="817"/>
      <c r="P581" s="222"/>
    </row>
    <row r="582" ht="15.75" customHeight="1">
      <c r="A582" s="289" t="s">
        <v>7852</v>
      </c>
      <c r="B582" s="351">
        <v>578.0</v>
      </c>
      <c r="C582" s="130">
        <v>44447.0</v>
      </c>
      <c r="D582" s="73" t="s">
        <v>8549</v>
      </c>
      <c r="E582" s="130" t="s">
        <v>6218</v>
      </c>
      <c r="F582" s="73" t="s">
        <v>131</v>
      </c>
      <c r="G582" s="169"/>
      <c r="H582" s="287"/>
      <c r="I582" s="285"/>
      <c r="J582" s="817"/>
      <c r="K582" s="817"/>
      <c r="L582" s="817"/>
      <c r="M582" s="817"/>
      <c r="N582" s="817"/>
      <c r="O582" s="817"/>
      <c r="P582" s="222"/>
    </row>
    <row r="583" ht="15.75" customHeight="1">
      <c r="A583" s="863" t="s">
        <v>8551</v>
      </c>
      <c r="B583" s="351">
        <v>579.0</v>
      </c>
      <c r="C583" s="130">
        <v>44448.0</v>
      </c>
      <c r="D583" s="73" t="s">
        <v>6855</v>
      </c>
      <c r="E583" s="130" t="s">
        <v>7926</v>
      </c>
      <c r="F583" s="73" t="s">
        <v>131</v>
      </c>
      <c r="G583" s="169"/>
      <c r="H583" s="287"/>
      <c r="I583" s="285"/>
      <c r="J583" s="817"/>
      <c r="K583" s="817"/>
      <c r="L583" s="817"/>
      <c r="M583" s="817"/>
      <c r="N583" s="817"/>
      <c r="O583" s="817"/>
      <c r="P583" s="222"/>
    </row>
    <row r="584" ht="15.75" customHeight="1">
      <c r="A584" s="289" t="s">
        <v>7852</v>
      </c>
      <c r="B584" s="351">
        <v>580.0</v>
      </c>
      <c r="C584" s="130">
        <v>44448.0</v>
      </c>
      <c r="D584" s="73" t="s">
        <v>5765</v>
      </c>
      <c r="E584" s="130" t="s">
        <v>5766</v>
      </c>
      <c r="F584" s="73" t="s">
        <v>131</v>
      </c>
      <c r="G584" s="169"/>
      <c r="H584" s="287"/>
      <c r="I584" s="285"/>
      <c r="J584" s="817"/>
      <c r="K584" s="817"/>
      <c r="L584" s="817"/>
      <c r="M584" s="817"/>
      <c r="N584" s="817"/>
      <c r="O584" s="817"/>
      <c r="P584" s="222"/>
    </row>
    <row r="585" ht="15.75" customHeight="1">
      <c r="A585" s="289" t="s">
        <v>7852</v>
      </c>
      <c r="B585" s="349">
        <v>581.0</v>
      </c>
      <c r="C585" s="130">
        <v>44448.0</v>
      </c>
      <c r="D585" s="171" t="s">
        <v>2510</v>
      </c>
      <c r="E585" s="130" t="s">
        <v>8552</v>
      </c>
      <c r="F585" s="73" t="s">
        <v>1593</v>
      </c>
      <c r="G585" s="169"/>
      <c r="H585" s="287"/>
      <c r="I585" s="285"/>
      <c r="J585" s="817"/>
      <c r="K585" s="817"/>
      <c r="L585" s="817"/>
      <c r="M585" s="817"/>
      <c r="N585" s="817"/>
      <c r="O585" s="817"/>
      <c r="P585" s="222"/>
    </row>
    <row r="586" ht="15.75" customHeight="1">
      <c r="A586" s="289" t="s">
        <v>7852</v>
      </c>
      <c r="B586" s="351">
        <v>582.0</v>
      </c>
      <c r="C586" s="130">
        <v>44452.0</v>
      </c>
      <c r="D586" s="73" t="s">
        <v>8554</v>
      </c>
      <c r="E586" s="130" t="s">
        <v>8555</v>
      </c>
      <c r="F586" s="73" t="s">
        <v>18</v>
      </c>
      <c r="G586" s="169" t="s">
        <v>2151</v>
      </c>
      <c r="H586" s="287"/>
      <c r="I586" s="285"/>
      <c r="J586" s="817"/>
      <c r="K586" s="817"/>
      <c r="L586" s="817"/>
      <c r="M586" s="817"/>
      <c r="N586" s="817"/>
      <c r="O586" s="817"/>
      <c r="P586" s="222"/>
    </row>
    <row r="587" ht="15.75" customHeight="1">
      <c r="A587" s="289" t="s">
        <v>7852</v>
      </c>
      <c r="B587" s="351">
        <v>583.0</v>
      </c>
      <c r="C587" s="130">
        <v>44452.0</v>
      </c>
      <c r="D587" s="73" t="s">
        <v>8564</v>
      </c>
      <c r="E587" s="130" t="s">
        <v>8565</v>
      </c>
      <c r="F587" s="73" t="s">
        <v>18</v>
      </c>
      <c r="G587" s="169" t="s">
        <v>8490</v>
      </c>
      <c r="H587" s="287"/>
      <c r="I587" s="285"/>
      <c r="J587" s="817"/>
      <c r="K587" s="817"/>
      <c r="L587" s="817"/>
      <c r="M587" s="817"/>
      <c r="N587" s="817"/>
      <c r="O587" s="817"/>
      <c r="P587" s="222"/>
    </row>
    <row r="588" ht="15.75" customHeight="1">
      <c r="A588" s="289" t="s">
        <v>7852</v>
      </c>
      <c r="B588" s="351">
        <v>584.0</v>
      </c>
      <c r="C588" s="130">
        <v>44452.0</v>
      </c>
      <c r="D588" s="73" t="s">
        <v>8560</v>
      </c>
      <c r="E588" s="130" t="s">
        <v>8561</v>
      </c>
      <c r="F588" s="73" t="s">
        <v>18</v>
      </c>
      <c r="G588" s="169" t="s">
        <v>4910</v>
      </c>
      <c r="H588" s="287"/>
      <c r="I588" s="285"/>
      <c r="J588" s="817"/>
      <c r="K588" s="817"/>
      <c r="L588" s="817"/>
      <c r="M588" s="817"/>
      <c r="N588" s="817"/>
      <c r="O588" s="817"/>
      <c r="P588" s="222"/>
    </row>
    <row r="589" ht="15.75" customHeight="1">
      <c r="A589" s="289" t="s">
        <v>7852</v>
      </c>
      <c r="B589" s="349">
        <v>585.0</v>
      </c>
      <c r="C589" s="130">
        <v>44452.0</v>
      </c>
      <c r="D589" s="73" t="s">
        <v>8568</v>
      </c>
      <c r="E589" s="130" t="s">
        <v>8569</v>
      </c>
      <c r="F589" s="73" t="s">
        <v>18</v>
      </c>
      <c r="G589" s="169" t="s">
        <v>7891</v>
      </c>
      <c r="H589" s="287"/>
      <c r="I589" s="285"/>
      <c r="J589" s="817"/>
      <c r="K589" s="817"/>
      <c r="L589" s="817"/>
      <c r="M589" s="817"/>
      <c r="N589" s="817"/>
      <c r="O589" s="817"/>
      <c r="P589" s="222"/>
    </row>
    <row r="590" ht="15.75" customHeight="1">
      <c r="A590" s="289" t="s">
        <v>7852</v>
      </c>
      <c r="B590" s="351">
        <v>586.0</v>
      </c>
      <c r="C590" s="130">
        <v>44452.0</v>
      </c>
      <c r="D590" s="73" t="s">
        <v>8556</v>
      </c>
      <c r="E590" s="130" t="s">
        <v>8557</v>
      </c>
      <c r="F590" s="73" t="s">
        <v>18</v>
      </c>
      <c r="G590" s="169" t="s">
        <v>7324</v>
      </c>
      <c r="H590" s="287"/>
      <c r="I590" s="285"/>
      <c r="J590" s="817"/>
      <c r="K590" s="817"/>
      <c r="L590" s="817"/>
      <c r="M590" s="817"/>
      <c r="N590" s="817"/>
      <c r="O590" s="817"/>
      <c r="P590" s="222"/>
    </row>
    <row r="591" ht="15.75" customHeight="1">
      <c r="A591" s="289" t="s">
        <v>7852</v>
      </c>
      <c r="B591" s="351">
        <v>587.0</v>
      </c>
      <c r="C591" s="130">
        <v>44452.0</v>
      </c>
      <c r="D591" s="73" t="s">
        <v>8562</v>
      </c>
      <c r="E591" s="130" t="s">
        <v>8563</v>
      </c>
      <c r="F591" s="73" t="s">
        <v>18</v>
      </c>
      <c r="G591" s="169" t="s">
        <v>7324</v>
      </c>
      <c r="H591" s="287"/>
      <c r="I591" s="285"/>
      <c r="J591" s="817"/>
      <c r="K591" s="817"/>
      <c r="L591" s="817"/>
      <c r="M591" s="817"/>
      <c r="N591" s="817"/>
      <c r="O591" s="817"/>
      <c r="P591" s="222"/>
    </row>
    <row r="592" ht="15.75" customHeight="1">
      <c r="A592" s="289" t="s">
        <v>7852</v>
      </c>
      <c r="B592" s="351">
        <v>588.0</v>
      </c>
      <c r="C592" s="130">
        <v>44452.0</v>
      </c>
      <c r="D592" s="73" t="s">
        <v>7845</v>
      </c>
      <c r="E592" s="130" t="s">
        <v>8553</v>
      </c>
      <c r="F592" s="73" t="s">
        <v>18</v>
      </c>
      <c r="G592" s="169" t="s">
        <v>7324</v>
      </c>
      <c r="H592" s="287"/>
      <c r="I592" s="285"/>
      <c r="J592" s="817"/>
      <c r="K592" s="817"/>
      <c r="L592" s="817"/>
      <c r="M592" s="817"/>
      <c r="N592" s="817"/>
      <c r="O592" s="817"/>
      <c r="P592" s="222"/>
    </row>
    <row r="593" ht="15.75" customHeight="1">
      <c r="A593" s="289" t="s">
        <v>7852</v>
      </c>
      <c r="B593" s="349">
        <v>589.0</v>
      </c>
      <c r="C593" s="130">
        <v>44452.0</v>
      </c>
      <c r="D593" s="73" t="s">
        <v>8570</v>
      </c>
      <c r="E593" s="130" t="s">
        <v>8571</v>
      </c>
      <c r="F593" s="73" t="s">
        <v>18</v>
      </c>
      <c r="G593" s="169" t="s">
        <v>7324</v>
      </c>
      <c r="H593" s="287"/>
      <c r="I593" s="285"/>
      <c r="J593" s="817"/>
      <c r="K593" s="817"/>
      <c r="L593" s="817"/>
      <c r="M593" s="817"/>
      <c r="N593" s="817"/>
      <c r="O593" s="817"/>
      <c r="P593" s="222"/>
    </row>
    <row r="594" ht="15.75" customHeight="1">
      <c r="A594" s="289" t="s">
        <v>7852</v>
      </c>
      <c r="B594" s="351">
        <v>590.0</v>
      </c>
      <c r="C594" s="130">
        <v>44452.0</v>
      </c>
      <c r="D594" s="73" t="s">
        <v>8566</v>
      </c>
      <c r="E594" s="130" t="s">
        <v>8567</v>
      </c>
      <c r="F594" s="73" t="s">
        <v>18</v>
      </c>
      <c r="G594" s="169" t="s">
        <v>7324</v>
      </c>
      <c r="H594" s="287"/>
      <c r="I594" s="285"/>
      <c r="J594" s="817"/>
      <c r="K594" s="817"/>
      <c r="L594" s="817"/>
      <c r="M594" s="817"/>
      <c r="N594" s="817"/>
      <c r="O594" s="817"/>
      <c r="P594" s="222"/>
    </row>
    <row r="595" ht="15.75" customHeight="1">
      <c r="A595" s="289" t="s">
        <v>7852</v>
      </c>
      <c r="B595" s="351">
        <v>591.0</v>
      </c>
      <c r="C595" s="130">
        <v>44452.0</v>
      </c>
      <c r="D595" s="73" t="s">
        <v>8558</v>
      </c>
      <c r="E595" s="130" t="s">
        <v>8559</v>
      </c>
      <c r="F595" s="73" t="s">
        <v>18</v>
      </c>
      <c r="G595" s="169" t="s">
        <v>4910</v>
      </c>
      <c r="H595" s="287"/>
      <c r="I595" s="285"/>
      <c r="J595" s="817"/>
      <c r="K595" s="817"/>
      <c r="L595" s="817"/>
      <c r="M595" s="817"/>
      <c r="N595" s="817"/>
      <c r="O595" s="817"/>
      <c r="P595" s="222"/>
    </row>
    <row r="596" ht="15.75" customHeight="1">
      <c r="A596" s="289" t="s">
        <v>7852</v>
      </c>
      <c r="B596" s="351">
        <v>592.0</v>
      </c>
      <c r="C596" s="130">
        <v>44452.0</v>
      </c>
      <c r="D596" s="73" t="s">
        <v>8572</v>
      </c>
      <c r="E596" s="130" t="s">
        <v>8573</v>
      </c>
      <c r="F596" s="73" t="s">
        <v>18</v>
      </c>
      <c r="G596" s="169" t="s">
        <v>4966</v>
      </c>
      <c r="H596" s="287"/>
      <c r="I596" s="285"/>
      <c r="J596" s="817"/>
      <c r="K596" s="817"/>
      <c r="L596" s="817"/>
      <c r="M596" s="817"/>
      <c r="N596" s="817"/>
      <c r="O596" s="817"/>
      <c r="P596" s="222"/>
    </row>
    <row r="597" ht="15.75" customHeight="1">
      <c r="A597" s="289" t="s">
        <v>7852</v>
      </c>
      <c r="B597" s="349">
        <v>593.0</v>
      </c>
      <c r="C597" s="130">
        <v>44452.0</v>
      </c>
      <c r="D597" s="73" t="s">
        <v>5002</v>
      </c>
      <c r="E597" s="130" t="s">
        <v>8463</v>
      </c>
      <c r="F597" s="73" t="s">
        <v>18</v>
      </c>
      <c r="G597" s="169" t="s">
        <v>4966</v>
      </c>
      <c r="H597" s="287"/>
      <c r="I597" s="285"/>
      <c r="J597" s="817"/>
      <c r="K597" s="817"/>
      <c r="L597" s="817"/>
      <c r="M597" s="817"/>
      <c r="N597" s="817"/>
      <c r="O597" s="817"/>
      <c r="P597" s="222"/>
    </row>
    <row r="598" ht="15.75" customHeight="1">
      <c r="A598" s="289" t="s">
        <v>7852</v>
      </c>
      <c r="B598" s="351">
        <v>594.0</v>
      </c>
      <c r="C598" s="130">
        <v>44452.0</v>
      </c>
      <c r="D598" s="73" t="s">
        <v>8574</v>
      </c>
      <c r="E598" s="130" t="s">
        <v>8575</v>
      </c>
      <c r="F598" s="73" t="s">
        <v>18</v>
      </c>
      <c r="G598" s="169" t="s">
        <v>1371</v>
      </c>
      <c r="H598" s="287"/>
      <c r="I598" s="285"/>
      <c r="J598" s="817"/>
      <c r="K598" s="817"/>
      <c r="L598" s="817"/>
      <c r="M598" s="817"/>
      <c r="N598" s="817"/>
      <c r="O598" s="817"/>
      <c r="P598" s="222"/>
    </row>
    <row r="599" ht="15.75" customHeight="1">
      <c r="A599" s="289"/>
      <c r="B599" s="351">
        <v>595.0</v>
      </c>
      <c r="C599" s="130">
        <v>44456.0</v>
      </c>
      <c r="D599" s="73" t="s">
        <v>5002</v>
      </c>
      <c r="E599" s="130" t="s">
        <v>8463</v>
      </c>
      <c r="F599" s="73" t="s">
        <v>8439</v>
      </c>
      <c r="G599" s="253"/>
      <c r="H599" s="287"/>
      <c r="I599" s="285"/>
      <c r="J599" s="817"/>
      <c r="K599" s="817"/>
      <c r="L599" s="817"/>
      <c r="M599" s="817"/>
      <c r="N599" s="817"/>
      <c r="O599" s="817"/>
      <c r="P599" s="222"/>
    </row>
    <row r="600" ht="15.75" customHeight="1">
      <c r="A600" s="289" t="s">
        <v>7852</v>
      </c>
      <c r="B600" s="351">
        <v>596.0</v>
      </c>
      <c r="C600" s="130">
        <v>44459.0</v>
      </c>
      <c r="D600" s="73" t="s">
        <v>8579</v>
      </c>
      <c r="E600" s="130" t="s">
        <v>8580</v>
      </c>
      <c r="F600" s="148" t="s">
        <v>1593</v>
      </c>
      <c r="G600" s="253">
        <v>44463.0</v>
      </c>
      <c r="H600" s="287"/>
      <c r="I600" s="285"/>
      <c r="J600" s="817"/>
      <c r="K600" s="817"/>
      <c r="L600" s="817"/>
      <c r="M600" s="817"/>
      <c r="N600" s="817"/>
      <c r="O600" s="817"/>
      <c r="P600" s="222"/>
    </row>
    <row r="601" ht="15.75" customHeight="1">
      <c r="A601" s="289" t="s">
        <v>7852</v>
      </c>
      <c r="B601" s="349">
        <v>597.0</v>
      </c>
      <c r="C601" s="130">
        <v>44459.0</v>
      </c>
      <c r="D601" s="73" t="s">
        <v>1763</v>
      </c>
      <c r="E601" s="130" t="s">
        <v>1764</v>
      </c>
      <c r="F601" s="148" t="s">
        <v>1593</v>
      </c>
      <c r="G601" s="253">
        <v>44470.0</v>
      </c>
      <c r="H601" s="287"/>
      <c r="I601" s="285"/>
      <c r="J601" s="817"/>
      <c r="K601" s="817"/>
      <c r="L601" s="817"/>
      <c r="M601" s="817"/>
      <c r="N601" s="817"/>
      <c r="O601" s="817"/>
      <c r="P601" s="222"/>
    </row>
    <row r="602" ht="15.75" customHeight="1">
      <c r="A602" s="289" t="s">
        <v>7852</v>
      </c>
      <c r="B602" s="351">
        <v>598.0</v>
      </c>
      <c r="C602" s="130">
        <v>44459.0</v>
      </c>
      <c r="D602" s="73" t="s">
        <v>8578</v>
      </c>
      <c r="E602" s="130" t="s">
        <v>8243</v>
      </c>
      <c r="F602" s="148" t="s">
        <v>1593</v>
      </c>
      <c r="G602" s="253">
        <v>44477.0</v>
      </c>
      <c r="H602" s="287"/>
      <c r="I602" s="285"/>
      <c r="J602" s="817"/>
      <c r="K602" s="817"/>
      <c r="L602" s="817"/>
      <c r="M602" s="817"/>
      <c r="N602" s="817"/>
      <c r="O602" s="817"/>
      <c r="P602" s="222"/>
    </row>
    <row r="603" ht="15.75" customHeight="1">
      <c r="A603" s="289" t="s">
        <v>7852</v>
      </c>
      <c r="B603" s="351">
        <v>599.0</v>
      </c>
      <c r="C603" s="130">
        <v>44460.0</v>
      </c>
      <c r="D603" s="73" t="s">
        <v>5781</v>
      </c>
      <c r="E603" s="130" t="s">
        <v>8583</v>
      </c>
      <c r="F603" s="73" t="s">
        <v>2751</v>
      </c>
      <c r="G603" s="169"/>
      <c r="H603" s="287"/>
      <c r="I603" s="285"/>
      <c r="J603" s="545"/>
      <c r="K603" s="817"/>
      <c r="L603" s="817"/>
      <c r="M603" s="817"/>
      <c r="N603" s="817"/>
      <c r="O603" s="817"/>
      <c r="P603" s="222"/>
    </row>
    <row r="604" ht="15.75" customHeight="1">
      <c r="A604" s="289" t="s">
        <v>7852</v>
      </c>
      <c r="B604" s="351">
        <v>600.0</v>
      </c>
      <c r="C604" s="130">
        <v>44460.0</v>
      </c>
      <c r="D604" s="73" t="s">
        <v>6877</v>
      </c>
      <c r="E604" s="130" t="s">
        <v>8581</v>
      </c>
      <c r="F604" s="73" t="s">
        <v>2751</v>
      </c>
      <c r="G604" s="169"/>
      <c r="H604" s="287"/>
      <c r="I604" s="285"/>
      <c r="J604" s="817"/>
      <c r="K604" s="817"/>
      <c r="L604" s="817"/>
      <c r="M604" s="817"/>
      <c r="N604" s="817"/>
      <c r="O604" s="817"/>
      <c r="P604" s="222"/>
    </row>
    <row r="605" ht="15.75" customHeight="1">
      <c r="A605" s="289" t="s">
        <v>7852</v>
      </c>
      <c r="B605" s="349">
        <v>601.0</v>
      </c>
      <c r="C605" s="130">
        <v>44461.0</v>
      </c>
      <c r="D605" s="73" t="s">
        <v>8596</v>
      </c>
      <c r="E605" s="130" t="s">
        <v>7744</v>
      </c>
      <c r="F605" s="73" t="s">
        <v>2374</v>
      </c>
      <c r="G605" s="169"/>
      <c r="H605" s="287"/>
      <c r="I605" s="285"/>
      <c r="J605" s="817"/>
      <c r="K605" s="817"/>
      <c r="L605" s="817"/>
      <c r="M605" s="817"/>
      <c r="N605" s="817"/>
      <c r="O605" s="817"/>
      <c r="P605" s="222"/>
    </row>
    <row r="606" ht="15.75" customHeight="1">
      <c r="A606" s="289" t="s">
        <v>7852</v>
      </c>
      <c r="B606" s="351">
        <v>602.0</v>
      </c>
      <c r="C606" s="130">
        <v>44460.0</v>
      </c>
      <c r="D606" s="73" t="s">
        <v>6855</v>
      </c>
      <c r="E606" s="130" t="s">
        <v>7926</v>
      </c>
      <c r="F606" s="73" t="s">
        <v>8592</v>
      </c>
      <c r="G606" s="169"/>
      <c r="H606" s="287"/>
      <c r="I606" s="285"/>
      <c r="J606" s="817"/>
      <c r="K606" s="817"/>
      <c r="L606" s="817"/>
      <c r="M606" s="817"/>
      <c r="N606" s="817"/>
      <c r="O606" s="817"/>
      <c r="P606" s="222"/>
    </row>
    <row r="607" ht="15.75" customHeight="1">
      <c r="A607" s="289" t="s">
        <v>7852</v>
      </c>
      <c r="B607" s="351">
        <v>603.0</v>
      </c>
      <c r="C607" s="130">
        <v>44460.0</v>
      </c>
      <c r="D607" s="73" t="s">
        <v>8589</v>
      </c>
      <c r="E607" s="130" t="s">
        <v>8590</v>
      </c>
      <c r="F607" s="73" t="s">
        <v>2751</v>
      </c>
      <c r="G607" s="169"/>
      <c r="H607" s="287"/>
      <c r="I607" s="285"/>
      <c r="J607" s="817"/>
      <c r="K607" s="817"/>
      <c r="L607" s="817"/>
      <c r="M607" s="817"/>
      <c r="N607" s="817"/>
      <c r="O607" s="817"/>
      <c r="P607" s="222"/>
    </row>
    <row r="608" ht="15.75" customHeight="1">
      <c r="A608" s="289" t="s">
        <v>7852</v>
      </c>
      <c r="B608" s="351">
        <v>604.0</v>
      </c>
      <c r="C608" s="130">
        <v>44460.0</v>
      </c>
      <c r="D608" s="73" t="s">
        <v>3461</v>
      </c>
      <c r="E608" s="130" t="s">
        <v>8473</v>
      </c>
      <c r="F608" s="73" t="s">
        <v>2751</v>
      </c>
      <c r="G608" s="169"/>
      <c r="H608" s="287"/>
      <c r="I608" s="285"/>
      <c r="J608" s="817"/>
      <c r="K608" s="817"/>
      <c r="L608" s="817"/>
      <c r="M608" s="817"/>
      <c r="N608" s="817"/>
      <c r="O608" s="817"/>
      <c r="P608" s="222"/>
    </row>
    <row r="609" ht="15.75" customHeight="1">
      <c r="A609" s="289" t="s">
        <v>7852</v>
      </c>
      <c r="B609" s="349">
        <v>605.0</v>
      </c>
      <c r="C609" s="130">
        <v>44460.0</v>
      </c>
      <c r="D609" s="73" t="s">
        <v>8591</v>
      </c>
      <c r="E609" s="130" t="s">
        <v>8384</v>
      </c>
      <c r="F609" s="73" t="s">
        <v>2751</v>
      </c>
      <c r="G609" s="169"/>
      <c r="H609" s="287"/>
      <c r="I609" s="285"/>
      <c r="J609" s="817"/>
      <c r="K609" s="817"/>
      <c r="L609" s="817"/>
      <c r="M609" s="817"/>
      <c r="N609" s="817"/>
      <c r="O609" s="817"/>
      <c r="P609" s="222"/>
    </row>
    <row r="610" ht="15.75" customHeight="1">
      <c r="A610" s="289" t="s">
        <v>7852</v>
      </c>
      <c r="B610" s="351">
        <v>606.0</v>
      </c>
      <c r="C610" s="130">
        <v>44460.0</v>
      </c>
      <c r="D610" s="73" t="s">
        <v>8593</v>
      </c>
      <c r="E610" s="130" t="s">
        <v>3655</v>
      </c>
      <c r="F610" s="73" t="s">
        <v>2751</v>
      </c>
      <c r="G610" s="169"/>
      <c r="H610" s="287"/>
      <c r="I610" s="285"/>
      <c r="J610" s="817"/>
      <c r="K610" s="817"/>
      <c r="L610" s="817"/>
      <c r="M610" s="817"/>
      <c r="N610" s="817"/>
      <c r="O610" s="817"/>
      <c r="P610" s="222"/>
    </row>
    <row r="611" ht="15.75" customHeight="1">
      <c r="A611" s="289" t="s">
        <v>7852</v>
      </c>
      <c r="B611" s="351">
        <v>607.0</v>
      </c>
      <c r="C611" s="130">
        <v>44460.0</v>
      </c>
      <c r="D611" s="73" t="s">
        <v>8582</v>
      </c>
      <c r="E611" s="130" t="s">
        <v>8433</v>
      </c>
      <c r="F611" s="73" t="s">
        <v>2751</v>
      </c>
      <c r="G611" s="169"/>
      <c r="H611" s="287"/>
      <c r="I611" s="285"/>
      <c r="J611" s="817"/>
      <c r="K611" s="817"/>
      <c r="L611" s="817"/>
      <c r="M611" s="817"/>
      <c r="N611" s="817"/>
      <c r="O611" s="817"/>
      <c r="P611" s="222"/>
    </row>
    <row r="612" ht="15.75" customHeight="1">
      <c r="A612" s="289" t="s">
        <v>7852</v>
      </c>
      <c r="B612" s="351">
        <v>608.0</v>
      </c>
      <c r="C612" s="130">
        <v>44460.0</v>
      </c>
      <c r="D612" s="73" t="s">
        <v>8508</v>
      </c>
      <c r="E612" s="130" t="s">
        <v>8509</v>
      </c>
      <c r="F612" s="73" t="s">
        <v>2751</v>
      </c>
      <c r="G612" s="169"/>
      <c r="H612" s="287"/>
      <c r="I612" s="285"/>
      <c r="J612" s="545"/>
      <c r="K612" s="545"/>
      <c r="L612" s="817"/>
      <c r="M612" s="817"/>
      <c r="N612" s="817"/>
      <c r="O612" s="817"/>
      <c r="P612" s="222"/>
    </row>
    <row r="613" ht="15.75" customHeight="1">
      <c r="A613" s="289" t="s">
        <v>7852</v>
      </c>
      <c r="B613" s="349">
        <v>609.0</v>
      </c>
      <c r="C613" s="130">
        <v>44460.0</v>
      </c>
      <c r="D613" s="73" t="s">
        <v>8584</v>
      </c>
      <c r="E613" s="130" t="s">
        <v>8585</v>
      </c>
      <c r="F613" s="73" t="s">
        <v>2751</v>
      </c>
      <c r="G613" s="268"/>
      <c r="H613" s="186"/>
      <c r="I613" s="73"/>
      <c r="J613" s="817"/>
      <c r="K613" s="817"/>
      <c r="L613" s="817"/>
      <c r="M613" s="817"/>
      <c r="N613" s="817"/>
      <c r="O613" s="817"/>
      <c r="P613" s="222"/>
    </row>
    <row r="614" ht="15.75" customHeight="1">
      <c r="A614" s="289" t="s">
        <v>7852</v>
      </c>
      <c r="B614" s="351">
        <v>610.0</v>
      </c>
      <c r="C614" s="130">
        <v>44460.0</v>
      </c>
      <c r="D614" s="73" t="s">
        <v>8376</v>
      </c>
      <c r="E614" s="130" t="s">
        <v>8377</v>
      </c>
      <c r="F614" s="73" t="s">
        <v>2751</v>
      </c>
      <c r="G614" s="169"/>
      <c r="H614" s="186"/>
      <c r="I614" s="73"/>
      <c r="J614" s="817"/>
      <c r="K614" s="817"/>
      <c r="L614" s="817"/>
      <c r="M614" s="817"/>
      <c r="N614" s="817"/>
      <c r="O614" s="817"/>
      <c r="P614" s="222"/>
    </row>
    <row r="615" ht="15.75" customHeight="1">
      <c r="A615" s="289" t="s">
        <v>7852</v>
      </c>
      <c r="B615" s="351">
        <v>611.0</v>
      </c>
      <c r="C615" s="130">
        <v>44460.0</v>
      </c>
      <c r="D615" s="73" t="s">
        <v>4801</v>
      </c>
      <c r="E615" s="130" t="s">
        <v>8441</v>
      </c>
      <c r="F615" s="73" t="s">
        <v>2751</v>
      </c>
      <c r="G615" s="169"/>
      <c r="H615" s="186"/>
      <c r="I615" s="73"/>
      <c r="J615" s="817"/>
      <c r="K615" s="817"/>
      <c r="L615" s="817"/>
      <c r="M615" s="817"/>
      <c r="N615" s="817"/>
      <c r="O615" s="817"/>
      <c r="P615" s="222"/>
    </row>
    <row r="616" ht="15.75" customHeight="1">
      <c r="A616" s="289" t="s">
        <v>7852</v>
      </c>
      <c r="B616" s="351">
        <v>612.0</v>
      </c>
      <c r="C616" s="130">
        <v>44460.0</v>
      </c>
      <c r="D616" s="289" t="s">
        <v>7061</v>
      </c>
      <c r="E616" s="290" t="s">
        <v>7947</v>
      </c>
      <c r="F616" s="73" t="s">
        <v>2751</v>
      </c>
      <c r="G616" s="291"/>
      <c r="H616" s="864"/>
      <c r="I616" s="73"/>
      <c r="J616" s="817"/>
      <c r="K616" s="817"/>
      <c r="L616" s="817"/>
      <c r="M616" s="817"/>
      <c r="N616" s="817"/>
      <c r="O616" s="817"/>
      <c r="P616" s="222"/>
    </row>
    <row r="617" ht="15.75" customHeight="1">
      <c r="A617" s="289" t="s">
        <v>7852</v>
      </c>
      <c r="B617" s="349">
        <v>613.0</v>
      </c>
      <c r="C617" s="130">
        <v>44461.0</v>
      </c>
      <c r="D617" s="73" t="s">
        <v>8597</v>
      </c>
      <c r="E617" s="130" t="s">
        <v>8598</v>
      </c>
      <c r="F617" s="73" t="s">
        <v>18</v>
      </c>
      <c r="G617" s="169" t="s">
        <v>8599</v>
      </c>
      <c r="H617" s="186"/>
      <c r="I617" s="73"/>
      <c r="J617" s="817"/>
      <c r="K617" s="817"/>
      <c r="L617" s="817"/>
      <c r="M617" s="817"/>
      <c r="N617" s="817"/>
      <c r="O617" s="817"/>
      <c r="P617" s="222"/>
    </row>
    <row r="618" ht="15.75" customHeight="1">
      <c r="A618" s="289" t="s">
        <v>7852</v>
      </c>
      <c r="B618" s="351">
        <v>614.0</v>
      </c>
      <c r="C618" s="130">
        <v>44461.0</v>
      </c>
      <c r="D618" s="73" t="s">
        <v>8600</v>
      </c>
      <c r="E618" s="130" t="s">
        <v>8601</v>
      </c>
      <c r="F618" s="73" t="s">
        <v>18</v>
      </c>
      <c r="G618" s="169" t="s">
        <v>8602</v>
      </c>
      <c r="H618" s="186"/>
      <c r="I618" s="73"/>
      <c r="J618" s="817"/>
      <c r="K618" s="817"/>
      <c r="L618" s="817"/>
      <c r="M618" s="817"/>
      <c r="N618" s="817"/>
      <c r="O618" s="817"/>
      <c r="P618" s="222"/>
    </row>
    <row r="619" ht="15.75" customHeight="1">
      <c r="A619" s="289" t="s">
        <v>7852</v>
      </c>
      <c r="B619" s="351">
        <v>615.0</v>
      </c>
      <c r="C619" s="130">
        <v>44461.0</v>
      </c>
      <c r="D619" s="73" t="s">
        <v>4664</v>
      </c>
      <c r="E619" s="130" t="s">
        <v>8594</v>
      </c>
      <c r="F619" s="73" t="s">
        <v>18</v>
      </c>
      <c r="G619" s="169" t="s">
        <v>8595</v>
      </c>
      <c r="H619" s="186"/>
      <c r="I619" s="73"/>
      <c r="J619" s="817"/>
      <c r="K619" s="817"/>
      <c r="L619" s="817"/>
      <c r="M619" s="817"/>
      <c r="N619" s="817"/>
      <c r="O619" s="817"/>
      <c r="P619" s="222"/>
    </row>
    <row r="620" ht="15.75" customHeight="1">
      <c r="A620" s="289" t="s">
        <v>7852</v>
      </c>
      <c r="B620" s="351">
        <v>616.0</v>
      </c>
      <c r="C620" s="130">
        <v>44463.0</v>
      </c>
      <c r="D620" s="73" t="s">
        <v>7978</v>
      </c>
      <c r="E620" s="130" t="s">
        <v>7599</v>
      </c>
      <c r="F620" s="73" t="s">
        <v>2923</v>
      </c>
      <c r="G620" s="169"/>
      <c r="H620" s="186"/>
      <c r="I620" s="73"/>
      <c r="J620" s="817"/>
      <c r="K620" s="817"/>
      <c r="L620" s="817"/>
      <c r="M620" s="817"/>
      <c r="N620" s="817"/>
      <c r="O620" s="817"/>
      <c r="P620" s="222"/>
    </row>
    <row r="621" ht="15.75" customHeight="1">
      <c r="A621" s="289" t="s">
        <v>7852</v>
      </c>
      <c r="B621" s="349">
        <v>617.0</v>
      </c>
      <c r="C621" s="130">
        <v>44466.0</v>
      </c>
      <c r="D621" s="73" t="s">
        <v>1940</v>
      </c>
      <c r="E621" s="130" t="s">
        <v>6083</v>
      </c>
      <c r="F621" s="73" t="s">
        <v>1593</v>
      </c>
      <c r="G621" s="253">
        <v>44469.0</v>
      </c>
      <c r="H621" s="186"/>
      <c r="I621" s="73"/>
      <c r="J621" s="817"/>
      <c r="K621" s="817"/>
      <c r="L621" s="817"/>
      <c r="M621" s="817"/>
      <c r="N621" s="817"/>
      <c r="O621" s="817"/>
      <c r="P621" s="222"/>
    </row>
    <row r="622" ht="15.75" customHeight="1">
      <c r="A622" s="289" t="s">
        <v>7852</v>
      </c>
      <c r="B622" s="351">
        <v>618.0</v>
      </c>
      <c r="C622" s="130">
        <v>44466.0</v>
      </c>
      <c r="D622" s="73" t="s">
        <v>1862</v>
      </c>
      <c r="E622" s="130" t="s">
        <v>8059</v>
      </c>
      <c r="F622" s="73" t="s">
        <v>2253</v>
      </c>
      <c r="G622" s="169" t="s">
        <v>8093</v>
      </c>
      <c r="H622" s="186"/>
      <c r="I622" s="73"/>
      <c r="J622" s="817"/>
      <c r="K622" s="817"/>
      <c r="L622" s="817"/>
      <c r="M622" s="817"/>
      <c r="N622" s="817"/>
      <c r="O622" s="817"/>
      <c r="P622" s="222"/>
    </row>
    <row r="623" ht="15.75" customHeight="1">
      <c r="A623" s="289" t="s">
        <v>7852</v>
      </c>
      <c r="B623" s="351">
        <v>619.0</v>
      </c>
      <c r="C623" s="130">
        <v>44466.0</v>
      </c>
      <c r="D623" s="73" t="s">
        <v>7978</v>
      </c>
      <c r="E623" s="130" t="s">
        <v>7599</v>
      </c>
      <c r="F623" s="73" t="s">
        <v>1593</v>
      </c>
      <c r="G623" s="253">
        <v>44470.0</v>
      </c>
      <c r="H623" s="186"/>
      <c r="I623" s="73"/>
      <c r="J623" s="817"/>
      <c r="K623" s="817"/>
      <c r="L623" s="817"/>
      <c r="M623" s="817"/>
      <c r="N623" s="817"/>
      <c r="O623" s="817"/>
      <c r="P623" s="222"/>
    </row>
    <row r="624" ht="15.75" customHeight="1">
      <c r="A624" s="289" t="s">
        <v>8604</v>
      </c>
      <c r="B624" s="351">
        <v>620.0</v>
      </c>
      <c r="C624" s="130">
        <v>44466.0</v>
      </c>
      <c r="D624" s="73" t="s">
        <v>8605</v>
      </c>
      <c r="E624" s="130" t="s">
        <v>8606</v>
      </c>
      <c r="F624" s="73" t="s">
        <v>6597</v>
      </c>
      <c r="G624" s="169"/>
      <c r="H624" s="186"/>
      <c r="I624" s="73"/>
      <c r="J624" s="817"/>
      <c r="K624" s="817"/>
      <c r="L624" s="817"/>
      <c r="M624" s="817"/>
      <c r="N624" s="817"/>
      <c r="O624" s="817"/>
      <c r="P624" s="222"/>
    </row>
    <row r="625" ht="15.75" customHeight="1">
      <c r="A625" s="289" t="s">
        <v>7852</v>
      </c>
      <c r="B625" s="349">
        <v>621.0</v>
      </c>
      <c r="C625" s="130">
        <v>44466.0</v>
      </c>
      <c r="D625" s="73" t="s">
        <v>7776</v>
      </c>
      <c r="E625" s="130" t="s">
        <v>7777</v>
      </c>
      <c r="F625" s="73" t="s">
        <v>6597</v>
      </c>
      <c r="G625" s="169"/>
      <c r="H625" s="186"/>
      <c r="I625" s="73"/>
      <c r="J625" s="817"/>
      <c r="K625" s="817"/>
      <c r="L625" s="817"/>
      <c r="M625" s="817"/>
      <c r="N625" s="817"/>
      <c r="O625" s="817"/>
      <c r="P625" s="222"/>
    </row>
    <row r="626" ht="15.75" customHeight="1">
      <c r="A626" s="289" t="s">
        <v>7852</v>
      </c>
      <c r="B626" s="351">
        <v>622.0</v>
      </c>
      <c r="C626" s="130">
        <v>44466.0</v>
      </c>
      <c r="D626" s="73" t="s">
        <v>1371</v>
      </c>
      <c r="E626" s="130" t="s">
        <v>8607</v>
      </c>
      <c r="F626" s="73" t="s">
        <v>2253</v>
      </c>
      <c r="G626" s="169" t="s">
        <v>574</v>
      </c>
      <c r="H626" s="186"/>
      <c r="I626" s="73"/>
      <c r="J626" s="817"/>
      <c r="K626" s="817"/>
      <c r="L626" s="817"/>
      <c r="M626" s="817"/>
      <c r="N626" s="817"/>
      <c r="O626" s="817"/>
      <c r="P626" s="222"/>
    </row>
    <row r="627" ht="15.75" customHeight="1">
      <c r="A627" s="289" t="s">
        <v>7852</v>
      </c>
      <c r="B627" s="351">
        <v>623.0</v>
      </c>
      <c r="C627" s="130">
        <v>44466.0</v>
      </c>
      <c r="D627" s="73" t="s">
        <v>8250</v>
      </c>
      <c r="E627" s="130" t="s">
        <v>8251</v>
      </c>
      <c r="F627" s="73" t="s">
        <v>2253</v>
      </c>
      <c r="G627" s="169" t="s">
        <v>8603</v>
      </c>
      <c r="H627" s="186"/>
      <c r="I627" s="73"/>
      <c r="J627" s="817"/>
      <c r="K627" s="817"/>
      <c r="L627" s="817"/>
      <c r="M627" s="817"/>
      <c r="N627" s="817"/>
      <c r="O627" s="817"/>
      <c r="P627" s="222"/>
    </row>
    <row r="628" ht="15.75" customHeight="1">
      <c r="A628" s="289" t="s">
        <v>7852</v>
      </c>
      <c r="B628" s="351">
        <v>624.0</v>
      </c>
      <c r="C628" s="130">
        <v>44469.0</v>
      </c>
      <c r="D628" s="73" t="s">
        <v>8610</v>
      </c>
      <c r="E628" s="130" t="s">
        <v>7472</v>
      </c>
      <c r="F628" s="73" t="s">
        <v>2923</v>
      </c>
      <c r="G628" s="169"/>
      <c r="H628" s="186"/>
      <c r="I628" s="73"/>
      <c r="J628" s="817"/>
      <c r="K628" s="817"/>
      <c r="L628" s="817"/>
      <c r="M628" s="817"/>
      <c r="N628" s="817"/>
      <c r="O628" s="817"/>
      <c r="P628" s="222"/>
    </row>
    <row r="629" ht="15.75" customHeight="1">
      <c r="A629" s="289" t="s">
        <v>7852</v>
      </c>
      <c r="B629" s="349">
        <v>625.0</v>
      </c>
      <c r="C629" s="130">
        <v>44469.0</v>
      </c>
      <c r="D629" s="73" t="s">
        <v>7970</v>
      </c>
      <c r="E629" s="130" t="s">
        <v>7971</v>
      </c>
      <c r="F629" s="73" t="s">
        <v>2923</v>
      </c>
      <c r="G629" s="169"/>
      <c r="H629" s="186"/>
      <c r="I629" s="73"/>
      <c r="J629" s="817"/>
      <c r="K629" s="817"/>
      <c r="L629" s="817"/>
      <c r="M629" s="817"/>
      <c r="N629" s="817"/>
      <c r="O629" s="817"/>
      <c r="P629" s="222"/>
    </row>
    <row r="630" ht="15.75" customHeight="1">
      <c r="A630" s="289" t="s">
        <v>7852</v>
      </c>
      <c r="B630" s="351">
        <v>626.0</v>
      </c>
      <c r="C630" s="130">
        <v>44469.0</v>
      </c>
      <c r="D630" s="73" t="s">
        <v>8609</v>
      </c>
      <c r="E630" s="130" t="s">
        <v>6828</v>
      </c>
      <c r="F630" s="73" t="s">
        <v>2923</v>
      </c>
      <c r="G630" s="169"/>
      <c r="H630" s="186"/>
      <c r="I630" s="73"/>
      <c r="J630" s="817"/>
      <c r="K630" s="817"/>
      <c r="L630" s="817"/>
      <c r="M630" s="817"/>
      <c r="N630" s="817"/>
      <c r="O630" s="817"/>
      <c r="P630" s="222"/>
    </row>
    <row r="631" ht="15.75" customHeight="1">
      <c r="A631" s="289" t="s">
        <v>7852</v>
      </c>
      <c r="B631" s="351">
        <v>627.0</v>
      </c>
      <c r="C631" s="130">
        <v>44469.0</v>
      </c>
      <c r="D631" s="73" t="s">
        <v>8611</v>
      </c>
      <c r="E631" s="130" t="s">
        <v>5396</v>
      </c>
      <c r="F631" s="73" t="s">
        <v>2923</v>
      </c>
      <c r="G631" s="169"/>
      <c r="H631" s="186"/>
      <c r="I631" s="73"/>
      <c r="J631" s="817"/>
      <c r="K631" s="817"/>
      <c r="L631" s="817"/>
      <c r="M631" s="817"/>
      <c r="N631" s="817"/>
      <c r="O631" s="817"/>
      <c r="P631" s="222"/>
    </row>
    <row r="632" ht="15.75" customHeight="1">
      <c r="A632" s="289" t="s">
        <v>7852</v>
      </c>
      <c r="B632" s="351">
        <v>628.0</v>
      </c>
      <c r="C632" s="130">
        <v>44469.0</v>
      </c>
      <c r="D632" s="73" t="s">
        <v>8608</v>
      </c>
      <c r="E632" s="130" t="s">
        <v>8365</v>
      </c>
      <c r="F632" s="73" t="s">
        <v>2923</v>
      </c>
      <c r="G632" s="169"/>
      <c r="H632" s="186"/>
      <c r="I632" s="73"/>
      <c r="J632" s="817"/>
      <c r="K632" s="817"/>
      <c r="L632" s="817"/>
      <c r="M632" s="817"/>
      <c r="N632" s="817"/>
      <c r="O632" s="817"/>
      <c r="P632" s="222"/>
    </row>
    <row r="633" ht="15.75" customHeight="1">
      <c r="A633" s="289" t="s">
        <v>7852</v>
      </c>
      <c r="B633" s="865">
        <v>629.0</v>
      </c>
      <c r="C633" s="181">
        <v>44475.0</v>
      </c>
      <c r="D633" s="80" t="s">
        <v>7908</v>
      </c>
      <c r="E633" s="181" t="s">
        <v>7909</v>
      </c>
      <c r="F633" s="80" t="s">
        <v>6388</v>
      </c>
      <c r="G633" s="169"/>
      <c r="H633" s="186"/>
      <c r="I633" s="405"/>
      <c r="J633" s="817"/>
      <c r="K633" s="817"/>
      <c r="L633" s="817"/>
      <c r="M633" s="817"/>
      <c r="N633" s="817"/>
      <c r="O633" s="817"/>
      <c r="P633" s="222"/>
    </row>
    <row r="634" ht="15.75" customHeight="1">
      <c r="A634" s="289" t="s">
        <v>7852</v>
      </c>
      <c r="B634" s="351">
        <v>630.0</v>
      </c>
      <c r="C634" s="130">
        <v>44475.0</v>
      </c>
      <c r="D634" s="73" t="s">
        <v>7761</v>
      </c>
      <c r="E634" s="130" t="s">
        <v>7762</v>
      </c>
      <c r="F634" s="73" t="s">
        <v>6388</v>
      </c>
      <c r="G634" s="169"/>
      <c r="H634" s="186"/>
      <c r="I634" s="405"/>
      <c r="J634" s="817"/>
      <c r="K634" s="817"/>
      <c r="L634" s="817"/>
      <c r="M634" s="817"/>
      <c r="N634" s="817"/>
      <c r="O634" s="817"/>
      <c r="P634" s="222"/>
    </row>
    <row r="635" ht="15.75" customHeight="1">
      <c r="A635" s="289" t="s">
        <v>7852</v>
      </c>
      <c r="B635" s="351">
        <v>631.0</v>
      </c>
      <c r="C635" s="130">
        <v>44475.0</v>
      </c>
      <c r="D635" s="73" t="s">
        <v>8187</v>
      </c>
      <c r="E635" s="130" t="s">
        <v>8107</v>
      </c>
      <c r="F635" s="73" t="s">
        <v>6388</v>
      </c>
      <c r="G635" s="169"/>
      <c r="H635" s="186"/>
      <c r="I635" s="405"/>
      <c r="J635" s="817"/>
      <c r="K635" s="817"/>
      <c r="L635" s="817"/>
      <c r="M635" s="817"/>
      <c r="N635" s="817"/>
      <c r="O635" s="817"/>
      <c r="P635" s="222"/>
    </row>
    <row r="636" ht="15.75" customHeight="1">
      <c r="A636" s="289" t="s">
        <v>7852</v>
      </c>
      <c r="B636" s="351">
        <v>632.0</v>
      </c>
      <c r="C636" s="130">
        <v>44475.0</v>
      </c>
      <c r="D636" s="21" t="s">
        <v>4959</v>
      </c>
      <c r="E636" s="69" t="s">
        <v>7683</v>
      </c>
      <c r="F636" s="73" t="s">
        <v>6388</v>
      </c>
      <c r="G636" s="169"/>
      <c r="H636" s="186"/>
      <c r="I636" s="405"/>
      <c r="J636" s="817"/>
      <c r="K636" s="817"/>
      <c r="L636" s="817"/>
      <c r="M636" s="817"/>
      <c r="N636" s="817"/>
      <c r="O636" s="817"/>
      <c r="P636" s="222"/>
    </row>
    <row r="637" ht="15.75" customHeight="1">
      <c r="A637" s="289" t="s">
        <v>7852</v>
      </c>
      <c r="B637" s="349">
        <v>633.0</v>
      </c>
      <c r="C637" s="130">
        <v>44475.0</v>
      </c>
      <c r="D637" s="73" t="s">
        <v>3311</v>
      </c>
      <c r="E637" s="130" t="s">
        <v>8256</v>
      </c>
      <c r="F637" s="73" t="s">
        <v>6388</v>
      </c>
      <c r="G637" s="169"/>
      <c r="H637" s="186"/>
      <c r="I637" s="405"/>
      <c r="J637" s="817"/>
      <c r="K637" s="817"/>
      <c r="L637" s="817"/>
      <c r="M637" s="817"/>
      <c r="N637" s="817"/>
      <c r="O637" s="817"/>
      <c r="P637" s="222"/>
    </row>
    <row r="638" ht="15.75" customHeight="1">
      <c r="A638" s="289" t="s">
        <v>7852</v>
      </c>
      <c r="B638" s="351">
        <v>634.0</v>
      </c>
      <c r="C638" s="130">
        <v>44475.0</v>
      </c>
      <c r="D638" s="73" t="s">
        <v>5406</v>
      </c>
      <c r="E638" s="130" t="s">
        <v>6015</v>
      </c>
      <c r="F638" s="73" t="s">
        <v>6388</v>
      </c>
      <c r="G638" s="169"/>
      <c r="H638" s="186"/>
      <c r="I638" s="405"/>
      <c r="J638" s="817"/>
      <c r="K638" s="817"/>
      <c r="L638" s="817"/>
      <c r="M638" s="817"/>
      <c r="N638" s="817"/>
      <c r="O638" s="817"/>
      <c r="P638" s="222"/>
    </row>
    <row r="639" ht="15.75" customHeight="1">
      <c r="A639" s="289" t="s">
        <v>7852</v>
      </c>
      <c r="B639" s="351">
        <v>635.0</v>
      </c>
      <c r="C639" s="130">
        <v>44506.0</v>
      </c>
      <c r="D639" s="73" t="s">
        <v>4771</v>
      </c>
      <c r="E639" s="130" t="s">
        <v>4772</v>
      </c>
      <c r="F639" s="73" t="s">
        <v>131</v>
      </c>
      <c r="G639" s="169"/>
      <c r="H639" s="186"/>
      <c r="I639" s="405"/>
      <c r="J639" s="817"/>
      <c r="K639" s="817"/>
      <c r="L639" s="817"/>
      <c r="M639" s="817"/>
      <c r="N639" s="817"/>
      <c r="O639" s="817"/>
      <c r="P639" s="222"/>
    </row>
    <row r="640" ht="15.75" customHeight="1">
      <c r="A640" s="289" t="s">
        <v>7852</v>
      </c>
      <c r="B640" s="351">
        <v>636.0</v>
      </c>
      <c r="C640" s="130">
        <v>44506.0</v>
      </c>
      <c r="D640" s="73" t="s">
        <v>8656</v>
      </c>
      <c r="E640" s="130" t="s">
        <v>6413</v>
      </c>
      <c r="F640" s="73" t="s">
        <v>131</v>
      </c>
      <c r="G640" s="169"/>
      <c r="H640" s="186"/>
      <c r="I640" s="405"/>
      <c r="J640" s="817"/>
      <c r="K640" s="817"/>
      <c r="L640" s="817"/>
      <c r="M640" s="817"/>
      <c r="N640" s="817"/>
      <c r="O640" s="817"/>
      <c r="P640" s="222"/>
    </row>
    <row r="641" ht="15.75" customHeight="1">
      <c r="A641" s="289" t="s">
        <v>7852</v>
      </c>
      <c r="B641" s="349">
        <v>637.0</v>
      </c>
      <c r="C641" s="130">
        <v>44506.0</v>
      </c>
      <c r="D641" s="73" t="s">
        <v>7871</v>
      </c>
      <c r="E641" s="130" t="s">
        <v>7872</v>
      </c>
      <c r="F641" s="73" t="s">
        <v>131</v>
      </c>
      <c r="G641" s="152"/>
      <c r="H641" s="186"/>
      <c r="I641" s="405"/>
      <c r="J641" s="817"/>
      <c r="K641" s="817"/>
      <c r="L641" s="817"/>
      <c r="M641" s="817"/>
      <c r="N641" s="817"/>
      <c r="O641" s="817"/>
      <c r="P641" s="222"/>
    </row>
    <row r="642" ht="15.75" customHeight="1">
      <c r="A642" s="289"/>
      <c r="B642" s="351">
        <v>638.0</v>
      </c>
      <c r="C642" s="130"/>
      <c r="D642" s="73" t="s">
        <v>10394</v>
      </c>
      <c r="E642" s="130"/>
      <c r="F642" s="73" t="s">
        <v>10395</v>
      </c>
      <c r="G642" s="169"/>
      <c r="H642" s="186"/>
      <c r="I642" s="405"/>
      <c r="J642" s="817"/>
      <c r="K642" s="817"/>
      <c r="L642" s="817"/>
      <c r="M642" s="817"/>
      <c r="N642" s="817"/>
      <c r="O642" s="817"/>
      <c r="P642" s="222"/>
    </row>
    <row r="643" ht="15.75" customHeight="1">
      <c r="A643" s="289" t="s">
        <v>7852</v>
      </c>
      <c r="B643" s="351">
        <v>639.0</v>
      </c>
      <c r="C643" s="130">
        <v>44480.0</v>
      </c>
      <c r="D643" s="73" t="s">
        <v>8617</v>
      </c>
      <c r="E643" s="130" t="s">
        <v>8618</v>
      </c>
      <c r="F643" s="73" t="s">
        <v>18</v>
      </c>
      <c r="G643" s="169" t="s">
        <v>8619</v>
      </c>
      <c r="H643" s="186"/>
      <c r="I643" s="405"/>
      <c r="J643" s="817"/>
      <c r="K643" s="817"/>
      <c r="L643" s="817"/>
      <c r="M643" s="817"/>
      <c r="N643" s="817"/>
      <c r="O643" s="817"/>
      <c r="P643" s="222"/>
    </row>
    <row r="644" ht="15.75" customHeight="1">
      <c r="A644" s="289" t="s">
        <v>7852</v>
      </c>
      <c r="B644" s="351">
        <v>640.0</v>
      </c>
      <c r="C644" s="130">
        <v>44480.0</v>
      </c>
      <c r="D644" s="73" t="s">
        <v>8620</v>
      </c>
      <c r="E644" s="130" t="s">
        <v>8621</v>
      </c>
      <c r="F644" s="73" t="s">
        <v>18</v>
      </c>
      <c r="G644" s="169" t="s">
        <v>8622</v>
      </c>
      <c r="H644" s="186"/>
      <c r="I644" s="405"/>
      <c r="J644" s="817"/>
      <c r="K644" s="817"/>
      <c r="L644" s="817"/>
      <c r="M644" s="817"/>
      <c r="N644" s="817"/>
      <c r="O644" s="817"/>
      <c r="P644" s="222"/>
    </row>
    <row r="645" ht="15.75" customHeight="1">
      <c r="A645" s="289" t="s">
        <v>7852</v>
      </c>
      <c r="B645" s="349">
        <v>641.0</v>
      </c>
      <c r="C645" s="130">
        <v>44480.0</v>
      </c>
      <c r="D645" s="73" t="s">
        <v>8626</v>
      </c>
      <c r="E645" s="130" t="s">
        <v>8627</v>
      </c>
      <c r="F645" s="73" t="s">
        <v>18</v>
      </c>
      <c r="G645" s="169" t="s">
        <v>8628</v>
      </c>
      <c r="H645" s="186"/>
      <c r="I645" s="405"/>
      <c r="J645" s="817"/>
      <c r="K645" s="817"/>
      <c r="L645" s="817"/>
      <c r="M645" s="817"/>
      <c r="N645" s="817"/>
      <c r="O645" s="817"/>
      <c r="P645" s="222"/>
    </row>
    <row r="646" ht="15.75" customHeight="1">
      <c r="A646" s="289" t="s">
        <v>7852</v>
      </c>
      <c r="B646" s="351">
        <v>642.0</v>
      </c>
      <c r="C646" s="130">
        <v>44480.0</v>
      </c>
      <c r="D646" s="73" t="s">
        <v>8623</v>
      </c>
      <c r="E646" s="130" t="s">
        <v>8624</v>
      </c>
      <c r="F646" s="73" t="s">
        <v>18</v>
      </c>
      <c r="G646" s="169" t="s">
        <v>8625</v>
      </c>
      <c r="H646" s="186"/>
      <c r="I646" s="405"/>
      <c r="J646" s="817"/>
      <c r="K646" s="817"/>
      <c r="L646" s="817"/>
      <c r="M646" s="817"/>
      <c r="N646" s="817"/>
      <c r="O646" s="817"/>
      <c r="P646" s="222"/>
    </row>
    <row r="647" ht="15.75" customHeight="1">
      <c r="A647" s="289" t="s">
        <v>7852</v>
      </c>
      <c r="B647" s="351">
        <v>643.0</v>
      </c>
      <c r="C647" s="130">
        <v>44480.0</v>
      </c>
      <c r="D647" s="73" t="s">
        <v>8612</v>
      </c>
      <c r="E647" s="130" t="s">
        <v>8613</v>
      </c>
      <c r="F647" s="73" t="s">
        <v>18</v>
      </c>
      <c r="G647" s="169" t="s">
        <v>8614</v>
      </c>
      <c r="H647" s="186"/>
      <c r="I647" s="405"/>
      <c r="J647" s="817"/>
      <c r="K647" s="817"/>
      <c r="L647" s="817"/>
      <c r="M647" s="817"/>
      <c r="N647" s="817"/>
      <c r="O647" s="817"/>
      <c r="P647" s="222"/>
    </row>
    <row r="648" ht="15.75" customHeight="1">
      <c r="A648" s="289" t="s">
        <v>7852</v>
      </c>
      <c r="B648" s="351">
        <v>644.0</v>
      </c>
      <c r="C648" s="130">
        <v>44480.0</v>
      </c>
      <c r="D648" s="73" t="s">
        <v>7078</v>
      </c>
      <c r="E648" s="130" t="s">
        <v>8616</v>
      </c>
      <c r="F648" s="73" t="s">
        <v>2751</v>
      </c>
      <c r="G648" s="169"/>
      <c r="H648" s="186"/>
      <c r="I648" s="405"/>
      <c r="J648" s="817"/>
      <c r="K648" s="817"/>
      <c r="L648" s="817"/>
      <c r="M648" s="817"/>
      <c r="N648" s="817"/>
      <c r="O648" s="817"/>
      <c r="P648" s="222"/>
    </row>
    <row r="649" ht="15.75" customHeight="1">
      <c r="A649" s="289" t="s">
        <v>7852</v>
      </c>
      <c r="B649" s="349">
        <v>645.0</v>
      </c>
      <c r="C649" s="130">
        <v>44480.0</v>
      </c>
      <c r="D649" s="73" t="s">
        <v>1937</v>
      </c>
      <c r="E649" s="130" t="s">
        <v>8615</v>
      </c>
      <c r="F649" s="73" t="s">
        <v>2751</v>
      </c>
      <c r="G649" s="169"/>
      <c r="H649" s="186"/>
      <c r="I649" s="405"/>
      <c r="J649" s="817"/>
      <c r="K649" s="817"/>
      <c r="L649" s="817"/>
      <c r="M649" s="817"/>
      <c r="N649" s="817"/>
      <c r="O649" s="817"/>
      <c r="P649" s="222"/>
    </row>
    <row r="650" ht="15.75" customHeight="1">
      <c r="A650" s="289" t="s">
        <v>7852</v>
      </c>
      <c r="B650" s="351">
        <v>646.0</v>
      </c>
      <c r="C650" s="130"/>
      <c r="D650" s="73" t="s">
        <v>7051</v>
      </c>
      <c r="E650" s="130"/>
      <c r="F650" s="73" t="s">
        <v>8629</v>
      </c>
      <c r="G650" s="169"/>
      <c r="H650" s="186"/>
      <c r="I650" s="405"/>
      <c r="J650" s="817"/>
      <c r="K650" s="817"/>
      <c r="L650" s="817"/>
      <c r="M650" s="817"/>
      <c r="N650" s="817"/>
      <c r="O650" s="817"/>
      <c r="P650" s="222"/>
    </row>
    <row r="651" ht="15.75" customHeight="1">
      <c r="A651" s="289" t="s">
        <v>7852</v>
      </c>
      <c r="B651" s="351">
        <v>647.0</v>
      </c>
      <c r="C651" s="130"/>
      <c r="D651" s="73" t="s">
        <v>4554</v>
      </c>
      <c r="E651" s="130" t="s">
        <v>7893</v>
      </c>
      <c r="F651" s="73" t="s">
        <v>8629</v>
      </c>
      <c r="G651" s="169"/>
      <c r="H651" s="186"/>
      <c r="I651" s="405"/>
      <c r="J651" s="817"/>
      <c r="K651" s="817"/>
      <c r="L651" s="817"/>
      <c r="M651" s="817"/>
      <c r="N651" s="817"/>
      <c r="O651" s="817"/>
      <c r="P651" s="222"/>
    </row>
    <row r="652" ht="15.75" customHeight="1">
      <c r="A652" s="289" t="s">
        <v>7852</v>
      </c>
      <c r="B652" s="351">
        <v>648.0</v>
      </c>
      <c r="C652" s="130"/>
      <c r="D652" s="73" t="s">
        <v>5790</v>
      </c>
      <c r="E652" s="162" t="s">
        <v>6214</v>
      </c>
      <c r="F652" s="73" t="s">
        <v>8629</v>
      </c>
      <c r="G652" s="169"/>
      <c r="H652" s="186"/>
      <c r="I652" s="405"/>
      <c r="J652" s="817"/>
      <c r="K652" s="817"/>
      <c r="L652" s="817"/>
      <c r="M652" s="817"/>
      <c r="N652" s="817"/>
      <c r="O652" s="817"/>
      <c r="P652" s="222"/>
    </row>
    <row r="653" ht="15.75" customHeight="1">
      <c r="A653" s="289" t="s">
        <v>7852</v>
      </c>
      <c r="B653" s="349">
        <v>649.0</v>
      </c>
      <c r="C653" s="130"/>
      <c r="D653" s="73" t="s">
        <v>4351</v>
      </c>
      <c r="E653" s="130"/>
      <c r="F653" s="73" t="s">
        <v>8629</v>
      </c>
      <c r="G653" s="169"/>
      <c r="H653" s="186"/>
      <c r="I653" s="405"/>
      <c r="J653" s="817"/>
      <c r="K653" s="817"/>
      <c r="L653" s="817"/>
      <c r="M653" s="817"/>
      <c r="N653" s="817"/>
      <c r="O653" s="817"/>
      <c r="P653" s="222"/>
    </row>
    <row r="654" ht="15.75" customHeight="1">
      <c r="A654" s="289" t="s">
        <v>7852</v>
      </c>
      <c r="B654" s="351">
        <v>650.0</v>
      </c>
      <c r="C654" s="130"/>
      <c r="D654" s="73" t="s">
        <v>1876</v>
      </c>
      <c r="E654" s="130"/>
      <c r="F654" s="73" t="s">
        <v>8629</v>
      </c>
      <c r="G654" s="169"/>
      <c r="H654" s="186"/>
      <c r="I654" s="405"/>
      <c r="J654" s="817"/>
      <c r="K654" s="817"/>
      <c r="L654" s="817"/>
      <c r="M654" s="817"/>
      <c r="N654" s="817"/>
      <c r="O654" s="817"/>
      <c r="P654" s="222"/>
    </row>
    <row r="655" ht="15.75" customHeight="1">
      <c r="A655" s="289" t="s">
        <v>7852</v>
      </c>
      <c r="B655" s="351">
        <v>651.0</v>
      </c>
      <c r="C655" s="130"/>
      <c r="D655" s="73" t="s">
        <v>1554</v>
      </c>
      <c r="E655" s="130"/>
      <c r="F655" s="73" t="s">
        <v>8629</v>
      </c>
      <c r="G655" s="169"/>
      <c r="H655" s="186"/>
      <c r="I655" s="405"/>
      <c r="J655" s="817"/>
      <c r="K655" s="817"/>
      <c r="L655" s="817"/>
      <c r="M655" s="817"/>
      <c r="N655" s="817"/>
      <c r="O655" s="817"/>
      <c r="P655" s="222"/>
    </row>
    <row r="656" ht="15.75" customHeight="1">
      <c r="A656" s="289" t="s">
        <v>7852</v>
      </c>
      <c r="B656" s="351">
        <v>652.0</v>
      </c>
      <c r="C656" s="130"/>
      <c r="D656" s="73" t="s">
        <v>7442</v>
      </c>
      <c r="E656" s="130" t="s">
        <v>8300</v>
      </c>
      <c r="F656" s="73" t="s">
        <v>8629</v>
      </c>
      <c r="G656" s="169"/>
      <c r="H656" s="186"/>
      <c r="I656" s="405"/>
      <c r="J656" s="817"/>
      <c r="K656" s="817"/>
      <c r="L656" s="817"/>
      <c r="M656" s="817"/>
      <c r="N656" s="817"/>
      <c r="O656" s="817"/>
      <c r="P656" s="222"/>
    </row>
    <row r="657" ht="15.75" customHeight="1">
      <c r="A657" s="289" t="s">
        <v>7852</v>
      </c>
      <c r="B657" s="349">
        <v>653.0</v>
      </c>
      <c r="C657" s="130"/>
      <c r="D657" s="73" t="s">
        <v>7145</v>
      </c>
      <c r="E657" s="130"/>
      <c r="F657" s="73" t="s">
        <v>18</v>
      </c>
      <c r="G657" s="169" t="s">
        <v>2151</v>
      </c>
      <c r="H657" s="186"/>
      <c r="I657" s="405"/>
      <c r="J657" s="817"/>
      <c r="K657" s="817"/>
      <c r="L657" s="817"/>
      <c r="M657" s="817"/>
      <c r="N657" s="817"/>
      <c r="O657" s="817"/>
      <c r="P657" s="222"/>
    </row>
    <row r="658" ht="15.75" customHeight="1">
      <c r="A658" s="289" t="s">
        <v>7852</v>
      </c>
      <c r="B658" s="351">
        <v>654.0</v>
      </c>
      <c r="C658" s="130"/>
      <c r="D658" s="73" t="s">
        <v>8758</v>
      </c>
      <c r="E658" s="130"/>
      <c r="F658" s="73" t="s">
        <v>18</v>
      </c>
      <c r="G658" s="169" t="s">
        <v>5708</v>
      </c>
      <c r="H658" s="186"/>
      <c r="I658" s="405"/>
      <c r="J658" s="817"/>
      <c r="K658" s="817"/>
      <c r="L658" s="817"/>
      <c r="M658" s="817"/>
      <c r="N658" s="817"/>
      <c r="O658" s="817"/>
      <c r="P658" s="222"/>
    </row>
    <row r="659" ht="15.75" customHeight="1">
      <c r="A659" s="289" t="s">
        <v>7852</v>
      </c>
      <c r="B659" s="351">
        <v>655.0</v>
      </c>
      <c r="C659" s="130"/>
      <c r="D659" s="73" t="s">
        <v>10376</v>
      </c>
      <c r="E659" s="130"/>
      <c r="F659" s="73" t="s">
        <v>18</v>
      </c>
      <c r="G659" s="169" t="s">
        <v>4601</v>
      </c>
      <c r="H659" s="186"/>
      <c r="I659" s="405"/>
      <c r="J659" s="817"/>
      <c r="K659" s="817"/>
      <c r="L659" s="817"/>
      <c r="M659" s="817"/>
      <c r="N659" s="817"/>
      <c r="O659" s="817"/>
      <c r="P659" s="222"/>
    </row>
    <row r="660" ht="15.75" customHeight="1">
      <c r="A660" s="289" t="s">
        <v>7852</v>
      </c>
      <c r="B660" s="351">
        <v>656.0</v>
      </c>
      <c r="C660" s="130"/>
      <c r="D660" s="73" t="s">
        <v>9084</v>
      </c>
      <c r="E660" s="130"/>
      <c r="F660" s="73" t="s">
        <v>18</v>
      </c>
      <c r="G660" s="169" t="s">
        <v>9825</v>
      </c>
      <c r="H660" s="186"/>
      <c r="I660" s="405"/>
      <c r="J660" s="817"/>
      <c r="K660" s="817"/>
      <c r="L660" s="817"/>
      <c r="M660" s="817"/>
      <c r="N660" s="817"/>
      <c r="O660" s="817"/>
      <c r="P660" s="222"/>
    </row>
    <row r="661" ht="15.75" customHeight="1">
      <c r="A661" s="289" t="s">
        <v>7852</v>
      </c>
      <c r="B661" s="349">
        <v>657.0</v>
      </c>
      <c r="C661" s="130"/>
      <c r="D661" s="73" t="s">
        <v>8632</v>
      </c>
      <c r="E661" s="130"/>
      <c r="F661" s="73" t="s">
        <v>18</v>
      </c>
      <c r="G661" s="169" t="s">
        <v>4966</v>
      </c>
      <c r="H661" s="186"/>
      <c r="I661" s="405"/>
      <c r="J661" s="817"/>
      <c r="K661" s="817"/>
      <c r="L661" s="817"/>
      <c r="M661" s="817"/>
      <c r="N661" s="817"/>
      <c r="O661" s="817"/>
      <c r="P661" s="222"/>
    </row>
    <row r="662" ht="15.75" customHeight="1">
      <c r="A662" s="289" t="s">
        <v>7852</v>
      </c>
      <c r="B662" s="351">
        <v>658.0</v>
      </c>
      <c r="C662" s="130"/>
      <c r="D662" s="73" t="s">
        <v>9736</v>
      </c>
      <c r="E662" s="130"/>
      <c r="F662" s="73" t="s">
        <v>18</v>
      </c>
      <c r="G662" s="169" t="s">
        <v>4966</v>
      </c>
      <c r="H662" s="186"/>
      <c r="I662" s="405"/>
      <c r="J662" s="817"/>
      <c r="K662" s="817"/>
      <c r="L662" s="817"/>
      <c r="M662" s="817"/>
      <c r="N662" s="817"/>
      <c r="O662" s="817"/>
      <c r="P662" s="222"/>
    </row>
    <row r="663" ht="15.75" customHeight="1">
      <c r="A663" s="289" t="s">
        <v>7852</v>
      </c>
      <c r="B663" s="351">
        <v>659.0</v>
      </c>
      <c r="C663" s="130"/>
      <c r="D663" s="73" t="s">
        <v>2807</v>
      </c>
      <c r="E663" s="130"/>
      <c r="F663" s="73" t="s">
        <v>18</v>
      </c>
      <c r="G663" s="169" t="s">
        <v>1224</v>
      </c>
      <c r="H663" s="186"/>
      <c r="I663" s="405"/>
      <c r="J663" s="817"/>
      <c r="K663" s="817"/>
      <c r="L663" s="817"/>
      <c r="M663" s="817"/>
      <c r="N663" s="817"/>
      <c r="O663" s="817"/>
      <c r="P663" s="222"/>
    </row>
    <row r="664" ht="15.75" customHeight="1">
      <c r="A664" s="289" t="s">
        <v>7852</v>
      </c>
      <c r="B664" s="351">
        <v>660.0</v>
      </c>
      <c r="C664" s="130"/>
      <c r="D664" s="73" t="s">
        <v>5892</v>
      </c>
      <c r="E664" s="130"/>
      <c r="F664" s="73" t="s">
        <v>8637</v>
      </c>
      <c r="G664" s="169" t="s">
        <v>2151</v>
      </c>
      <c r="H664" s="186"/>
      <c r="I664" s="405"/>
      <c r="J664" s="817"/>
      <c r="K664" s="817"/>
      <c r="L664" s="817"/>
      <c r="M664" s="817"/>
      <c r="N664" s="817"/>
      <c r="O664" s="817"/>
      <c r="P664" s="222"/>
    </row>
    <row r="665" ht="15.75" customHeight="1">
      <c r="A665" s="289" t="s">
        <v>7852</v>
      </c>
      <c r="B665" s="349">
        <v>661.0</v>
      </c>
      <c r="C665" s="130"/>
      <c r="D665" s="73" t="s">
        <v>4848</v>
      </c>
      <c r="E665" s="130"/>
      <c r="F665" s="73" t="s">
        <v>8631</v>
      </c>
      <c r="G665" s="169" t="s">
        <v>2935</v>
      </c>
      <c r="H665" s="186"/>
      <c r="I665" s="405"/>
      <c r="J665" s="817"/>
      <c r="K665" s="817"/>
      <c r="L665" s="817"/>
      <c r="M665" s="817"/>
      <c r="N665" s="817"/>
      <c r="O665" s="817"/>
      <c r="P665" s="222"/>
    </row>
    <row r="666" ht="15.75" customHeight="1">
      <c r="A666" s="289" t="s">
        <v>7852</v>
      </c>
      <c r="B666" s="351">
        <v>662.0</v>
      </c>
      <c r="C666" s="130"/>
      <c r="D666" s="73" t="s">
        <v>4620</v>
      </c>
      <c r="E666" s="130" t="s">
        <v>8714</v>
      </c>
      <c r="F666" s="73" t="s">
        <v>8631</v>
      </c>
      <c r="G666" s="169" t="s">
        <v>5865</v>
      </c>
      <c r="H666" s="186"/>
      <c r="I666" s="405"/>
      <c r="J666" s="817"/>
      <c r="K666" s="817"/>
      <c r="L666" s="817"/>
      <c r="M666" s="817"/>
      <c r="N666" s="817"/>
      <c r="O666" s="817"/>
      <c r="P666" s="222"/>
    </row>
    <row r="667" ht="15.75" customHeight="1">
      <c r="A667" s="289" t="s">
        <v>7852</v>
      </c>
      <c r="B667" s="351">
        <v>663.0</v>
      </c>
      <c r="C667" s="130"/>
      <c r="D667" s="73" t="s">
        <v>5351</v>
      </c>
      <c r="E667" s="130"/>
      <c r="F667" s="73" t="s">
        <v>8631</v>
      </c>
      <c r="G667" s="169" t="s">
        <v>2151</v>
      </c>
      <c r="H667" s="186"/>
      <c r="I667" s="405"/>
      <c r="J667" s="817"/>
      <c r="K667" s="817"/>
      <c r="L667" s="817"/>
      <c r="M667" s="817"/>
      <c r="N667" s="817"/>
      <c r="O667" s="817"/>
      <c r="P667" s="222"/>
    </row>
    <row r="668" ht="15.75" customHeight="1">
      <c r="A668" s="289" t="s">
        <v>7852</v>
      </c>
      <c r="B668" s="351">
        <v>664.0</v>
      </c>
      <c r="C668" s="130"/>
      <c r="D668" s="73" t="s">
        <v>10382</v>
      </c>
      <c r="E668" s="30" t="s">
        <v>8441</v>
      </c>
      <c r="F668" s="73" t="s">
        <v>2923</v>
      </c>
      <c r="G668" s="169"/>
      <c r="H668" s="186"/>
      <c r="I668" s="405"/>
      <c r="J668" s="817"/>
      <c r="K668" s="817"/>
      <c r="L668" s="817"/>
      <c r="M668" s="817"/>
      <c r="N668" s="817"/>
      <c r="O668" s="817"/>
      <c r="P668" s="222"/>
    </row>
    <row r="669" ht="15.75" customHeight="1">
      <c r="A669" s="289" t="s">
        <v>7852</v>
      </c>
      <c r="B669" s="349">
        <v>665.0</v>
      </c>
      <c r="C669" s="130">
        <v>44487.0</v>
      </c>
      <c r="D669" s="73" t="s">
        <v>3843</v>
      </c>
      <c r="E669" s="130" t="s">
        <v>7922</v>
      </c>
      <c r="F669" s="73" t="s">
        <v>1593</v>
      </c>
      <c r="G669" s="253">
        <v>44491.0</v>
      </c>
      <c r="H669" s="186"/>
      <c r="I669" s="405"/>
      <c r="J669" s="817"/>
      <c r="K669" s="817"/>
      <c r="L669" s="817"/>
      <c r="M669" s="817"/>
      <c r="N669" s="817"/>
      <c r="O669" s="817"/>
      <c r="P669" s="222"/>
    </row>
    <row r="670" ht="15.75" customHeight="1">
      <c r="A670" s="289" t="s">
        <v>7852</v>
      </c>
      <c r="B670" s="351">
        <v>666.0</v>
      </c>
      <c r="C670" s="130">
        <v>44489.0</v>
      </c>
      <c r="D670" s="73" t="s">
        <v>5386</v>
      </c>
      <c r="E670" s="130"/>
      <c r="F670" s="73" t="s">
        <v>2253</v>
      </c>
      <c r="G670" s="169" t="s">
        <v>1087</v>
      </c>
      <c r="H670" s="186"/>
      <c r="I670" s="405"/>
      <c r="J670" s="817"/>
      <c r="K670" s="817"/>
      <c r="L670" s="817"/>
      <c r="M670" s="817"/>
      <c r="N670" s="817"/>
      <c r="O670" s="817"/>
      <c r="P670" s="222"/>
    </row>
    <row r="671" ht="15.75" customHeight="1">
      <c r="A671" s="289" t="s">
        <v>7852</v>
      </c>
      <c r="B671" s="351">
        <v>667.0</v>
      </c>
      <c r="C671" s="130">
        <v>44489.0</v>
      </c>
      <c r="D671" s="73" t="s">
        <v>5299</v>
      </c>
      <c r="E671" s="130"/>
      <c r="F671" s="73" t="s">
        <v>2253</v>
      </c>
      <c r="G671" s="169" t="s">
        <v>1087</v>
      </c>
      <c r="H671" s="186"/>
      <c r="I671" s="405"/>
      <c r="J671" s="817"/>
      <c r="K671" s="817"/>
      <c r="L671" s="817"/>
      <c r="M671" s="817"/>
      <c r="N671" s="817"/>
      <c r="O671" s="817"/>
      <c r="P671" s="222"/>
    </row>
    <row r="672" ht="15.75" customHeight="1">
      <c r="A672" s="289" t="s">
        <v>7852</v>
      </c>
      <c r="B672" s="351">
        <v>668.0</v>
      </c>
      <c r="C672" s="130">
        <v>44489.0</v>
      </c>
      <c r="D672" s="73" t="s">
        <v>2289</v>
      </c>
      <c r="E672" s="130"/>
      <c r="F672" s="73" t="s">
        <v>2253</v>
      </c>
      <c r="G672" s="169" t="s">
        <v>8047</v>
      </c>
      <c r="H672" s="186"/>
      <c r="I672" s="405"/>
      <c r="J672" s="817"/>
      <c r="K672" s="817"/>
      <c r="L672" s="817"/>
      <c r="M672" s="817"/>
      <c r="N672" s="817"/>
      <c r="O672" s="817"/>
      <c r="P672" s="222"/>
    </row>
    <row r="673" ht="15.75" customHeight="1">
      <c r="A673" s="289" t="s">
        <v>7852</v>
      </c>
      <c r="B673" s="349">
        <v>669.0</v>
      </c>
      <c r="C673" s="130">
        <v>44489.0</v>
      </c>
      <c r="D673" s="73" t="s">
        <v>2779</v>
      </c>
      <c r="E673" s="130"/>
      <c r="F673" s="73" t="s">
        <v>2253</v>
      </c>
      <c r="G673" s="169" t="s">
        <v>1083</v>
      </c>
      <c r="H673" s="186"/>
      <c r="I673" s="405"/>
      <c r="J673" s="817"/>
      <c r="K673" s="817"/>
      <c r="L673" s="817"/>
      <c r="M673" s="817"/>
      <c r="N673" s="817"/>
      <c r="O673" s="817"/>
      <c r="P673" s="222"/>
    </row>
    <row r="674" ht="15.75" customHeight="1">
      <c r="A674" s="289" t="s">
        <v>7852</v>
      </c>
      <c r="B674" s="351">
        <v>670.0</v>
      </c>
      <c r="C674" s="130">
        <v>44489.0</v>
      </c>
      <c r="D674" s="73" t="s">
        <v>2750</v>
      </c>
      <c r="E674" s="130"/>
      <c r="F674" s="73" t="s">
        <v>2253</v>
      </c>
      <c r="G674" s="169" t="s">
        <v>1083</v>
      </c>
      <c r="H674" s="186"/>
      <c r="I674" s="405"/>
      <c r="J674" s="817"/>
      <c r="K674" s="817"/>
      <c r="L674" s="817"/>
      <c r="M674" s="817"/>
      <c r="N674" s="817"/>
      <c r="O674" s="817"/>
      <c r="P674" s="222"/>
    </row>
    <row r="675" ht="15.75" customHeight="1">
      <c r="A675" s="289" t="s">
        <v>7852</v>
      </c>
      <c r="B675" s="351">
        <v>671.0</v>
      </c>
      <c r="C675" s="130"/>
      <c r="D675" s="73" t="s">
        <v>3938</v>
      </c>
      <c r="E675" s="130"/>
      <c r="F675" s="73" t="s">
        <v>8637</v>
      </c>
      <c r="G675" s="169" t="s">
        <v>2540</v>
      </c>
      <c r="H675" s="186"/>
      <c r="I675" s="405"/>
      <c r="J675" s="817"/>
      <c r="K675" s="817"/>
      <c r="L675" s="817"/>
      <c r="M675" s="817"/>
      <c r="N675" s="817"/>
      <c r="O675" s="817"/>
      <c r="P675" s="222"/>
    </row>
    <row r="676" ht="15.75" customHeight="1">
      <c r="A676" s="289" t="s">
        <v>7852</v>
      </c>
      <c r="B676" s="351">
        <v>672.0</v>
      </c>
      <c r="C676" s="130"/>
      <c r="D676" s="73" t="s">
        <v>1711</v>
      </c>
      <c r="E676" s="130" t="s">
        <v>8534</v>
      </c>
      <c r="F676" s="73" t="s">
        <v>8637</v>
      </c>
      <c r="G676" s="169" t="s">
        <v>4966</v>
      </c>
      <c r="H676" s="186"/>
      <c r="I676" s="405"/>
      <c r="J676" s="817"/>
      <c r="K676" s="817"/>
      <c r="L676" s="817"/>
      <c r="M676" s="817"/>
      <c r="N676" s="817"/>
      <c r="O676" s="817"/>
      <c r="P676" s="222"/>
    </row>
    <row r="677" ht="15.75" customHeight="1">
      <c r="A677" s="289" t="s">
        <v>7852</v>
      </c>
      <c r="B677" s="349">
        <v>673.0</v>
      </c>
      <c r="C677" s="130"/>
      <c r="D677" s="73" t="s">
        <v>6882</v>
      </c>
      <c r="E677" s="130"/>
      <c r="F677" s="73" t="s">
        <v>2923</v>
      </c>
      <c r="G677" s="169"/>
      <c r="H677" s="186"/>
      <c r="I677" s="405"/>
      <c r="J677" s="817"/>
      <c r="K677" s="817"/>
      <c r="L677" s="817"/>
      <c r="M677" s="817"/>
      <c r="N677" s="817"/>
      <c r="O677" s="817"/>
      <c r="P677" s="222"/>
    </row>
    <row r="678" ht="15.75" customHeight="1">
      <c r="A678" s="289" t="s">
        <v>7852</v>
      </c>
      <c r="B678" s="351">
        <v>674.0</v>
      </c>
      <c r="C678" s="130"/>
      <c r="D678" s="73" t="s">
        <v>2474</v>
      </c>
      <c r="E678" s="130"/>
      <c r="F678" s="73" t="s">
        <v>8629</v>
      </c>
      <c r="G678" s="169"/>
      <c r="H678" s="186"/>
      <c r="I678" s="405"/>
      <c r="J678" s="817"/>
      <c r="K678" s="817"/>
      <c r="L678" s="817"/>
      <c r="M678" s="817"/>
      <c r="N678" s="817"/>
      <c r="O678" s="817"/>
      <c r="P678" s="222"/>
    </row>
    <row r="679" ht="15.75" customHeight="1">
      <c r="A679" s="289" t="s">
        <v>7852</v>
      </c>
      <c r="B679" s="351">
        <v>675.0</v>
      </c>
      <c r="C679" s="130">
        <v>44491.0</v>
      </c>
      <c r="D679" s="73" t="s">
        <v>8633</v>
      </c>
      <c r="E679" s="130" t="s">
        <v>7393</v>
      </c>
      <c r="F679" s="73" t="s">
        <v>1593</v>
      </c>
      <c r="G679" s="169"/>
      <c r="H679" s="186"/>
      <c r="I679" s="405"/>
      <c r="J679" s="817"/>
      <c r="K679" s="817"/>
      <c r="L679" s="817"/>
      <c r="M679" s="817"/>
      <c r="N679" s="817"/>
      <c r="O679" s="817"/>
      <c r="P679" s="222"/>
    </row>
    <row r="680" ht="15.75" customHeight="1">
      <c r="A680" s="289" t="s">
        <v>7852</v>
      </c>
      <c r="B680" s="351">
        <v>676.0</v>
      </c>
      <c r="C680" s="130">
        <v>44494.0</v>
      </c>
      <c r="D680" s="73" t="s">
        <v>8369</v>
      </c>
      <c r="E680" s="130" t="s">
        <v>8370</v>
      </c>
      <c r="F680" s="73" t="s">
        <v>2374</v>
      </c>
      <c r="G680" s="169"/>
      <c r="H680" s="186"/>
      <c r="I680" s="405"/>
      <c r="J680" s="817"/>
      <c r="K680" s="817"/>
      <c r="L680" s="817"/>
      <c r="M680" s="817"/>
      <c r="N680" s="817"/>
      <c r="O680" s="817"/>
      <c r="P680" s="222"/>
    </row>
    <row r="681" ht="15.75" customHeight="1">
      <c r="A681" s="289" t="s">
        <v>7852</v>
      </c>
      <c r="B681" s="349">
        <v>677.0</v>
      </c>
      <c r="C681" s="130">
        <v>44494.0</v>
      </c>
      <c r="D681" s="73" t="s">
        <v>1494</v>
      </c>
      <c r="E681" s="130" t="s">
        <v>7863</v>
      </c>
      <c r="F681" s="73" t="s">
        <v>1593</v>
      </c>
      <c r="G681" s="253">
        <v>44497.0</v>
      </c>
      <c r="H681" s="186"/>
      <c r="I681" s="405"/>
      <c r="J681" s="817"/>
      <c r="K681" s="817"/>
      <c r="L681" s="817"/>
      <c r="M681" s="817"/>
      <c r="N681" s="817"/>
      <c r="O681" s="817"/>
      <c r="P681" s="222"/>
    </row>
    <row r="682" ht="15.75" customHeight="1">
      <c r="A682" s="192" t="s">
        <v>7852</v>
      </c>
      <c r="B682" s="351">
        <v>678.0</v>
      </c>
      <c r="C682" s="130">
        <v>44494.0</v>
      </c>
      <c r="D682" s="141" t="s">
        <v>8634</v>
      </c>
      <c r="E682" s="212" t="s">
        <v>8635</v>
      </c>
      <c r="F682" s="141" t="s">
        <v>1313</v>
      </c>
      <c r="G682" s="169"/>
      <c r="H682" s="186"/>
      <c r="I682" s="405"/>
      <c r="J682" s="817"/>
      <c r="K682" s="817"/>
      <c r="L682" s="817"/>
      <c r="M682" s="817"/>
      <c r="N682" s="817"/>
      <c r="O682" s="817"/>
      <c r="P682" s="222"/>
    </row>
    <row r="683" ht="15.75" customHeight="1">
      <c r="A683" s="289" t="s">
        <v>7852</v>
      </c>
      <c r="B683" s="351">
        <v>679.0</v>
      </c>
      <c r="C683" s="130">
        <v>44494.0</v>
      </c>
      <c r="D683" s="73" t="s">
        <v>5408</v>
      </c>
      <c r="E683" s="130" t="s">
        <v>8121</v>
      </c>
      <c r="F683" s="73" t="s">
        <v>8629</v>
      </c>
      <c r="G683" s="169"/>
      <c r="H683" s="186"/>
      <c r="I683" s="405"/>
      <c r="J683" s="817"/>
      <c r="K683" s="817"/>
      <c r="L683" s="817"/>
      <c r="M683" s="817"/>
      <c r="N683" s="817"/>
      <c r="O683" s="817"/>
      <c r="P683" s="222"/>
    </row>
    <row r="684" ht="15.75" customHeight="1">
      <c r="A684" s="289" t="s">
        <v>7852</v>
      </c>
      <c r="B684" s="351">
        <v>680.0</v>
      </c>
      <c r="C684" s="130">
        <v>44494.0</v>
      </c>
      <c r="D684" s="73" t="s">
        <v>6827</v>
      </c>
      <c r="E684" s="130" t="s">
        <v>6828</v>
      </c>
      <c r="F684" s="73" t="s">
        <v>8629</v>
      </c>
      <c r="G684" s="253"/>
      <c r="H684" s="186"/>
      <c r="I684" s="405"/>
      <c r="J684" s="817"/>
      <c r="K684" s="817"/>
      <c r="L684" s="817"/>
      <c r="M684" s="817"/>
      <c r="N684" s="817"/>
      <c r="O684" s="817"/>
      <c r="P684" s="222"/>
    </row>
    <row r="685" ht="15.75" customHeight="1">
      <c r="A685" s="289" t="s">
        <v>7852</v>
      </c>
      <c r="B685" s="349">
        <v>681.0</v>
      </c>
      <c r="C685" s="130"/>
      <c r="D685" s="289" t="s">
        <v>3179</v>
      </c>
      <c r="E685" s="130" t="s">
        <v>8146</v>
      </c>
      <c r="F685" s="73" t="s">
        <v>1593</v>
      </c>
      <c r="G685" s="866"/>
      <c r="H685" s="864"/>
      <c r="I685" s="405"/>
      <c r="J685" s="817"/>
      <c r="K685" s="817"/>
      <c r="L685" s="817"/>
      <c r="M685" s="817"/>
      <c r="N685" s="817"/>
      <c r="O685" s="817"/>
      <c r="P685" s="222"/>
    </row>
    <row r="686" ht="15.75" customHeight="1">
      <c r="A686" s="289" t="s">
        <v>7852</v>
      </c>
      <c r="B686" s="351">
        <v>682.0</v>
      </c>
      <c r="C686" s="130"/>
      <c r="D686" s="73" t="s">
        <v>6928</v>
      </c>
      <c r="E686" s="130" t="s">
        <v>10378</v>
      </c>
      <c r="F686" s="73" t="s">
        <v>1593</v>
      </c>
      <c r="G686" s="866"/>
      <c r="H686" s="186"/>
      <c r="I686" s="405"/>
      <c r="J686" s="817"/>
      <c r="K686" s="817"/>
      <c r="L686" s="817"/>
      <c r="M686" s="817"/>
      <c r="N686" s="817"/>
      <c r="O686" s="817"/>
      <c r="P686" s="222"/>
    </row>
    <row r="687" ht="15.75" customHeight="1">
      <c r="A687" s="73"/>
      <c r="B687" s="351">
        <v>683.0</v>
      </c>
      <c r="C687" s="130">
        <v>44495.0</v>
      </c>
      <c r="D687" s="73" t="s">
        <v>1307</v>
      </c>
      <c r="E687" s="130"/>
      <c r="F687" s="73" t="s">
        <v>8636</v>
      </c>
      <c r="G687" s="866"/>
      <c r="H687" s="186"/>
      <c r="I687" s="405"/>
      <c r="J687" s="817"/>
      <c r="K687" s="817"/>
      <c r="L687" s="817"/>
      <c r="M687" s="817"/>
      <c r="N687" s="817"/>
      <c r="O687" s="817"/>
      <c r="P687" s="222"/>
    </row>
    <row r="688" ht="15.75" customHeight="1">
      <c r="A688" s="289" t="s">
        <v>7852</v>
      </c>
      <c r="B688" s="351">
        <v>684.0</v>
      </c>
      <c r="C688" s="130">
        <v>44496.0</v>
      </c>
      <c r="D688" s="289" t="s">
        <v>3179</v>
      </c>
      <c r="E688" s="130" t="s">
        <v>8146</v>
      </c>
      <c r="F688" s="73" t="s">
        <v>1593</v>
      </c>
      <c r="G688" s="169"/>
      <c r="H688" s="186"/>
      <c r="I688" s="405"/>
      <c r="J688" s="817"/>
      <c r="K688" s="817"/>
      <c r="L688" s="817"/>
      <c r="M688" s="817"/>
      <c r="N688" s="817"/>
      <c r="O688" s="817"/>
      <c r="P688" s="222"/>
    </row>
    <row r="689" ht="15.75" customHeight="1">
      <c r="A689" s="289" t="s">
        <v>7852</v>
      </c>
      <c r="B689" s="349">
        <v>685.0</v>
      </c>
      <c r="C689" s="130">
        <v>44496.0</v>
      </c>
      <c r="D689" s="73" t="s">
        <v>4654</v>
      </c>
      <c r="E689" s="130"/>
      <c r="F689" s="73" t="s">
        <v>8637</v>
      </c>
      <c r="G689" s="169" t="s">
        <v>8638</v>
      </c>
      <c r="H689" s="186"/>
      <c r="I689" s="405"/>
      <c r="J689" s="817"/>
      <c r="K689" s="817"/>
      <c r="L689" s="817"/>
      <c r="M689" s="817"/>
      <c r="N689" s="817"/>
      <c r="O689" s="817"/>
      <c r="P689" s="222"/>
    </row>
    <row r="690" ht="15.75" customHeight="1">
      <c r="A690" s="289" t="s">
        <v>7852</v>
      </c>
      <c r="B690" s="351">
        <v>686.0</v>
      </c>
      <c r="C690" s="130">
        <v>44496.0</v>
      </c>
      <c r="D690" s="141" t="s">
        <v>8639</v>
      </c>
      <c r="E690" s="181" t="s">
        <v>8640</v>
      </c>
      <c r="F690" s="80" t="s">
        <v>7876</v>
      </c>
      <c r="G690" s="268" t="s">
        <v>6979</v>
      </c>
      <c r="H690" s="270"/>
      <c r="I690" s="405"/>
      <c r="J690" s="817"/>
      <c r="K690" s="817"/>
      <c r="L690" s="817"/>
      <c r="M690" s="817"/>
      <c r="N690" s="817"/>
      <c r="O690" s="817"/>
      <c r="P690" s="222"/>
    </row>
    <row r="691" ht="15.75" customHeight="1">
      <c r="A691" s="289" t="s">
        <v>7852</v>
      </c>
      <c r="B691" s="351">
        <v>687.0</v>
      </c>
      <c r="C691" s="130">
        <v>44496.0</v>
      </c>
      <c r="D691" s="73" t="s">
        <v>4757</v>
      </c>
      <c r="E691" s="130" t="s">
        <v>4758</v>
      </c>
      <c r="F691" s="73" t="s">
        <v>131</v>
      </c>
      <c r="G691" s="169"/>
      <c r="H691" s="186"/>
      <c r="I691" s="405"/>
      <c r="J691" s="817"/>
      <c r="K691" s="817"/>
      <c r="L691" s="817"/>
      <c r="M691" s="817"/>
      <c r="N691" s="817"/>
      <c r="O691" s="817"/>
      <c r="P691" s="222"/>
    </row>
    <row r="692" ht="15.75" customHeight="1">
      <c r="A692" s="289" t="s">
        <v>7852</v>
      </c>
      <c r="B692" s="351">
        <v>688.0</v>
      </c>
      <c r="C692" s="130">
        <v>44496.0</v>
      </c>
      <c r="D692" s="73" t="s">
        <v>3711</v>
      </c>
      <c r="E692" s="130" t="s">
        <v>8329</v>
      </c>
      <c r="F692" s="73" t="s">
        <v>131</v>
      </c>
      <c r="G692" s="169"/>
      <c r="H692" s="186"/>
      <c r="I692" s="405"/>
      <c r="J692" s="817"/>
      <c r="K692" s="817"/>
      <c r="L692" s="817"/>
      <c r="M692" s="817"/>
      <c r="N692" s="817"/>
      <c r="O692" s="817"/>
      <c r="P692" s="222"/>
    </row>
    <row r="693" ht="15.75" customHeight="1">
      <c r="A693" s="289" t="s">
        <v>7852</v>
      </c>
      <c r="B693" s="349">
        <v>689.0</v>
      </c>
      <c r="C693" s="130">
        <v>44496.0</v>
      </c>
      <c r="D693" s="73" t="s">
        <v>6824</v>
      </c>
      <c r="E693" s="130" t="s">
        <v>8378</v>
      </c>
      <c r="F693" s="73" t="s">
        <v>131</v>
      </c>
      <c r="G693" s="169"/>
      <c r="H693" s="186"/>
      <c r="I693" s="405"/>
      <c r="J693" s="817"/>
      <c r="K693" s="817"/>
      <c r="L693" s="817"/>
      <c r="M693" s="817"/>
      <c r="N693" s="817"/>
      <c r="O693" s="817"/>
      <c r="P693" s="222"/>
    </row>
    <row r="694" ht="15.75" customHeight="1">
      <c r="A694" s="289" t="s">
        <v>7852</v>
      </c>
      <c r="B694" s="351">
        <v>690.0</v>
      </c>
      <c r="C694" s="130">
        <v>44496.0</v>
      </c>
      <c r="D694" s="73" t="s">
        <v>4959</v>
      </c>
      <c r="E694" s="69" t="s">
        <v>7683</v>
      </c>
      <c r="F694" s="73" t="s">
        <v>131</v>
      </c>
      <c r="G694" s="169"/>
      <c r="H694" s="186"/>
      <c r="I694" s="405"/>
      <c r="J694" s="817"/>
      <c r="K694" s="817"/>
      <c r="L694" s="817"/>
      <c r="M694" s="817"/>
      <c r="N694" s="817"/>
      <c r="O694" s="817"/>
      <c r="P694" s="222"/>
    </row>
    <row r="695" ht="15.75" customHeight="1">
      <c r="A695" s="289" t="s">
        <v>7852</v>
      </c>
      <c r="B695" s="351">
        <v>691.0</v>
      </c>
      <c r="C695" s="130">
        <v>44496.0</v>
      </c>
      <c r="D695" s="73" t="s">
        <v>1738</v>
      </c>
      <c r="E695" s="130" t="s">
        <v>7921</v>
      </c>
      <c r="F695" s="73" t="s">
        <v>131</v>
      </c>
      <c r="G695" s="169"/>
      <c r="H695" s="186"/>
      <c r="I695" s="405"/>
      <c r="J695" s="817"/>
      <c r="K695" s="817"/>
      <c r="L695" s="817"/>
      <c r="M695" s="817"/>
      <c r="N695" s="817"/>
      <c r="O695" s="817"/>
      <c r="P695" s="222"/>
    </row>
    <row r="696" ht="15.75" customHeight="1">
      <c r="A696" s="289" t="s">
        <v>7852</v>
      </c>
      <c r="B696" s="351">
        <v>692.0</v>
      </c>
      <c r="C696" s="130">
        <v>44496.0</v>
      </c>
      <c r="D696" s="73" t="s">
        <v>7316</v>
      </c>
      <c r="E696" s="130" t="s">
        <v>7317</v>
      </c>
      <c r="F696" s="73" t="s">
        <v>131</v>
      </c>
      <c r="G696" s="169"/>
      <c r="H696" s="186"/>
      <c r="I696" s="405"/>
      <c r="J696" s="817"/>
      <c r="K696" s="817"/>
      <c r="L696" s="817"/>
      <c r="M696" s="817"/>
      <c r="N696" s="817"/>
      <c r="O696" s="817"/>
      <c r="P696" s="222"/>
    </row>
    <row r="697" ht="15.75" customHeight="1">
      <c r="A697" s="289" t="s">
        <v>7852</v>
      </c>
      <c r="B697" s="349">
        <v>693.0</v>
      </c>
      <c r="C697" s="130">
        <v>44497.0</v>
      </c>
      <c r="D697" s="73" t="s">
        <v>6148</v>
      </c>
      <c r="E697" s="130" t="s">
        <v>8644</v>
      </c>
      <c r="F697" s="73" t="s">
        <v>1593</v>
      </c>
      <c r="G697" s="169"/>
      <c r="H697" s="186"/>
      <c r="I697" s="405"/>
      <c r="J697" s="817"/>
      <c r="K697" s="817"/>
      <c r="L697" s="817"/>
      <c r="M697" s="817"/>
      <c r="N697" s="817"/>
      <c r="O697" s="817"/>
      <c r="P697" s="222"/>
    </row>
    <row r="698" ht="15.75" customHeight="1">
      <c r="A698" s="289" t="s">
        <v>7852</v>
      </c>
      <c r="B698" s="351">
        <v>694.0</v>
      </c>
      <c r="C698" s="130">
        <v>44497.0</v>
      </c>
      <c r="D698" s="73" t="s">
        <v>2611</v>
      </c>
      <c r="E698" s="130"/>
      <c r="F698" s="73" t="s">
        <v>1593</v>
      </c>
      <c r="G698" s="169"/>
      <c r="H698" s="186"/>
      <c r="I698" s="405"/>
      <c r="J698" s="817"/>
      <c r="K698" s="817"/>
      <c r="L698" s="817"/>
      <c r="M698" s="817"/>
      <c r="N698" s="817"/>
      <c r="O698" s="817"/>
      <c r="P698" s="222"/>
    </row>
    <row r="699" ht="15.75" customHeight="1">
      <c r="A699" s="192" t="s">
        <v>8641</v>
      </c>
      <c r="B699" s="351">
        <v>695.0</v>
      </c>
      <c r="C699" s="130">
        <v>44497.0</v>
      </c>
      <c r="D699" s="73" t="s">
        <v>3806</v>
      </c>
      <c r="E699" s="130" t="s">
        <v>3807</v>
      </c>
      <c r="F699" s="73" t="s">
        <v>8629</v>
      </c>
      <c r="G699" s="169"/>
      <c r="H699" s="186"/>
      <c r="I699" s="405"/>
      <c r="J699" s="817"/>
      <c r="K699" s="817"/>
      <c r="L699" s="817"/>
      <c r="M699" s="817"/>
      <c r="N699" s="817"/>
      <c r="O699" s="817"/>
      <c r="P699" s="222"/>
    </row>
    <row r="700" ht="15.75" customHeight="1">
      <c r="A700" s="192" t="s">
        <v>8641</v>
      </c>
      <c r="B700" s="351">
        <v>696.0</v>
      </c>
      <c r="C700" s="130">
        <v>44497.0</v>
      </c>
      <c r="D700" s="73" t="s">
        <v>4801</v>
      </c>
      <c r="E700" s="30" t="s">
        <v>8441</v>
      </c>
      <c r="F700" s="73" t="s">
        <v>8629</v>
      </c>
      <c r="G700" s="169"/>
      <c r="H700" s="186"/>
      <c r="I700" s="405"/>
      <c r="J700" s="817"/>
      <c r="K700" s="817"/>
      <c r="L700" s="817"/>
      <c r="M700" s="817"/>
      <c r="N700" s="817"/>
      <c r="O700" s="817"/>
      <c r="P700" s="222"/>
    </row>
    <row r="701" ht="15.75" customHeight="1">
      <c r="A701" s="289" t="s">
        <v>7852</v>
      </c>
      <c r="B701" s="349">
        <v>697.0</v>
      </c>
      <c r="C701" s="130">
        <v>44497.0</v>
      </c>
      <c r="D701" s="73" t="s">
        <v>6710</v>
      </c>
      <c r="E701" s="130"/>
      <c r="F701" s="73" t="s">
        <v>8637</v>
      </c>
      <c r="G701" s="169" t="s">
        <v>8642</v>
      </c>
      <c r="H701" s="186"/>
      <c r="I701" s="405"/>
      <c r="J701" s="817"/>
      <c r="K701" s="817"/>
      <c r="L701" s="817"/>
      <c r="M701" s="817"/>
      <c r="N701" s="817"/>
      <c r="O701" s="817"/>
      <c r="P701" s="222"/>
    </row>
    <row r="702" ht="15.75" customHeight="1">
      <c r="A702" s="289" t="s">
        <v>7852</v>
      </c>
      <c r="B702" s="351">
        <v>698.0</v>
      </c>
      <c r="C702" s="130">
        <v>44497.0</v>
      </c>
      <c r="D702" s="73" t="s">
        <v>6865</v>
      </c>
      <c r="E702" s="130" t="s">
        <v>6866</v>
      </c>
      <c r="F702" s="73" t="s">
        <v>8637</v>
      </c>
      <c r="G702" s="169" t="s">
        <v>8645</v>
      </c>
      <c r="H702" s="186"/>
      <c r="I702" s="405"/>
      <c r="J702" s="817"/>
      <c r="K702" s="817"/>
      <c r="L702" s="817"/>
      <c r="M702" s="817"/>
      <c r="N702" s="817"/>
      <c r="O702" s="817"/>
      <c r="P702" s="222"/>
    </row>
    <row r="703" ht="15.75" customHeight="1">
      <c r="A703" s="289" t="s">
        <v>7852</v>
      </c>
      <c r="B703" s="351">
        <v>699.0</v>
      </c>
      <c r="C703" s="130">
        <v>44497.0</v>
      </c>
      <c r="D703" s="73" t="s">
        <v>8643</v>
      </c>
      <c r="E703" s="130"/>
      <c r="F703" s="73" t="s">
        <v>8629</v>
      </c>
      <c r="G703" s="169"/>
      <c r="H703" s="186"/>
      <c r="I703" s="405"/>
      <c r="J703" s="817"/>
      <c r="K703" s="817"/>
      <c r="L703" s="817"/>
      <c r="M703" s="817"/>
      <c r="N703" s="817"/>
      <c r="O703" s="817"/>
      <c r="P703" s="222"/>
    </row>
    <row r="704" ht="15.75" customHeight="1">
      <c r="A704" s="289" t="s">
        <v>7852</v>
      </c>
      <c r="B704" s="351">
        <v>700.0</v>
      </c>
      <c r="C704" s="130">
        <v>44497.0</v>
      </c>
      <c r="D704" s="73" t="s">
        <v>5133</v>
      </c>
      <c r="E704" s="130"/>
      <c r="F704" s="73" t="s">
        <v>8629</v>
      </c>
      <c r="G704" s="169"/>
      <c r="H704" s="186"/>
      <c r="I704" s="405"/>
      <c r="J704" s="817"/>
      <c r="K704" s="817"/>
      <c r="L704" s="817"/>
      <c r="M704" s="817"/>
      <c r="N704" s="817"/>
      <c r="O704" s="817"/>
      <c r="P704" s="222"/>
    </row>
    <row r="705" ht="15.75" customHeight="1">
      <c r="A705" s="289" t="s">
        <v>7852</v>
      </c>
      <c r="B705" s="349">
        <v>701.0</v>
      </c>
      <c r="C705" s="130">
        <v>44498.0</v>
      </c>
      <c r="D705" s="73" t="s">
        <v>7928</v>
      </c>
      <c r="E705" s="130" t="s">
        <v>7929</v>
      </c>
      <c r="F705" s="73" t="s">
        <v>2923</v>
      </c>
      <c r="G705" s="169"/>
      <c r="H705" s="186"/>
      <c r="I705" s="405"/>
      <c r="J705" s="817"/>
      <c r="K705" s="817"/>
      <c r="L705" s="817"/>
      <c r="M705" s="817"/>
      <c r="N705" s="817"/>
      <c r="O705" s="817"/>
      <c r="P705" s="222"/>
    </row>
    <row r="706" ht="15.75" customHeight="1">
      <c r="A706" s="73"/>
      <c r="B706" s="351">
        <v>702.0</v>
      </c>
      <c r="C706" s="130">
        <v>44503.0</v>
      </c>
      <c r="D706" s="73" t="s">
        <v>8655</v>
      </c>
      <c r="E706" s="130"/>
      <c r="F706" s="73"/>
      <c r="G706" s="169"/>
      <c r="H706" s="186"/>
      <c r="I706" s="405"/>
      <c r="J706" s="817"/>
      <c r="K706" s="817"/>
      <c r="L706" s="817"/>
      <c r="M706" s="817"/>
      <c r="N706" s="817"/>
      <c r="O706" s="817"/>
      <c r="P706" s="222"/>
    </row>
    <row r="707" ht="15.75" customHeight="1">
      <c r="A707" s="289" t="s">
        <v>7852</v>
      </c>
      <c r="B707" s="351">
        <v>703.0</v>
      </c>
      <c r="C707" s="130">
        <v>44503.0</v>
      </c>
      <c r="D707" s="73" t="s">
        <v>6672</v>
      </c>
      <c r="E707" s="130"/>
      <c r="F707" s="73" t="s">
        <v>18</v>
      </c>
      <c r="G707" s="169" t="s">
        <v>7331</v>
      </c>
      <c r="H707" s="186"/>
      <c r="I707" s="405"/>
      <c r="J707" s="817"/>
      <c r="K707" s="817"/>
      <c r="L707" s="817"/>
      <c r="M707" s="817"/>
      <c r="N707" s="817"/>
      <c r="O707" s="817"/>
      <c r="P707" s="222"/>
    </row>
    <row r="708" ht="15.75" customHeight="1">
      <c r="A708" s="289" t="s">
        <v>7852</v>
      </c>
      <c r="B708" s="351">
        <v>704.0</v>
      </c>
      <c r="C708" s="130">
        <v>44503.0</v>
      </c>
      <c r="D708" s="73" t="s">
        <v>8646</v>
      </c>
      <c r="E708" s="130" t="s">
        <v>8647</v>
      </c>
      <c r="F708" s="73" t="s">
        <v>18</v>
      </c>
      <c r="G708" s="169" t="s">
        <v>5601</v>
      </c>
      <c r="H708" s="186"/>
      <c r="I708" s="405"/>
      <c r="J708" s="817"/>
      <c r="K708" s="817"/>
      <c r="L708" s="817"/>
      <c r="M708" s="817"/>
      <c r="N708" s="817"/>
      <c r="O708" s="817"/>
      <c r="P708" s="222"/>
    </row>
    <row r="709" ht="15.75" customHeight="1">
      <c r="A709" s="289" t="s">
        <v>7852</v>
      </c>
      <c r="B709" s="349">
        <v>705.0</v>
      </c>
      <c r="C709" s="130">
        <v>44503.0</v>
      </c>
      <c r="D709" s="73" t="s">
        <v>8649</v>
      </c>
      <c r="E709" s="130"/>
      <c r="F709" s="73" t="s">
        <v>18</v>
      </c>
      <c r="G709" s="169" t="s">
        <v>8651</v>
      </c>
      <c r="H709" s="186"/>
      <c r="I709" s="405"/>
      <c r="J709" s="817"/>
      <c r="K709" s="817"/>
      <c r="L709" s="817"/>
      <c r="M709" s="817"/>
      <c r="N709" s="817"/>
      <c r="O709" s="817"/>
      <c r="P709" s="222"/>
    </row>
    <row r="710" ht="15.75" customHeight="1">
      <c r="A710" s="289" t="s">
        <v>7852</v>
      </c>
      <c r="B710" s="351">
        <v>706.0</v>
      </c>
      <c r="C710" s="130">
        <v>44503.0</v>
      </c>
      <c r="D710" s="73" t="s">
        <v>8648</v>
      </c>
      <c r="E710" s="130"/>
      <c r="F710" s="73" t="s">
        <v>18</v>
      </c>
      <c r="G710" s="169" t="s">
        <v>7331</v>
      </c>
      <c r="H710" s="186"/>
      <c r="I710" s="405"/>
      <c r="J710" s="817"/>
      <c r="K710" s="817"/>
      <c r="L710" s="817"/>
      <c r="M710" s="817"/>
      <c r="N710" s="817"/>
      <c r="O710" s="817"/>
      <c r="P710" s="222"/>
    </row>
    <row r="711" ht="15.75" customHeight="1">
      <c r="A711" s="289" t="s">
        <v>7852</v>
      </c>
      <c r="B711" s="351">
        <v>707.0</v>
      </c>
      <c r="C711" s="130">
        <v>44503.0</v>
      </c>
      <c r="D711" s="73" t="s">
        <v>8652</v>
      </c>
      <c r="E711" s="130"/>
      <c r="F711" s="73" t="s">
        <v>18</v>
      </c>
      <c r="G711" s="169" t="s">
        <v>8653</v>
      </c>
      <c r="H711" s="186"/>
      <c r="I711" s="405"/>
      <c r="J711" s="817"/>
      <c r="K711" s="817"/>
      <c r="L711" s="817"/>
      <c r="M711" s="817"/>
      <c r="N711" s="817"/>
      <c r="O711" s="817"/>
      <c r="P711" s="222"/>
    </row>
    <row r="712" ht="15.75" customHeight="1">
      <c r="A712" s="289" t="s">
        <v>7852</v>
      </c>
      <c r="B712" s="351">
        <v>708.0</v>
      </c>
      <c r="C712" s="130">
        <v>44503.0</v>
      </c>
      <c r="D712" s="73" t="s">
        <v>8654</v>
      </c>
      <c r="E712" s="130"/>
      <c r="F712" s="73" t="s">
        <v>18</v>
      </c>
      <c r="G712" s="169" t="s">
        <v>8490</v>
      </c>
      <c r="H712" s="186"/>
      <c r="I712" s="405"/>
      <c r="J712" s="817"/>
      <c r="K712" s="817"/>
      <c r="L712" s="817"/>
      <c r="M712" s="817"/>
      <c r="N712" s="817"/>
      <c r="O712" s="817"/>
      <c r="P712" s="222"/>
    </row>
    <row r="713" ht="15.75" customHeight="1">
      <c r="A713" s="289" t="s">
        <v>7852</v>
      </c>
      <c r="B713" s="349">
        <v>709.0</v>
      </c>
      <c r="C713" s="130">
        <v>44503.0</v>
      </c>
      <c r="D713" s="73" t="s">
        <v>985</v>
      </c>
      <c r="E713" s="130"/>
      <c r="F713" s="73" t="s">
        <v>18</v>
      </c>
      <c r="G713" s="169" t="s">
        <v>2344</v>
      </c>
      <c r="H713" s="186"/>
      <c r="I713" s="405"/>
      <c r="J713" s="817"/>
      <c r="K713" s="817"/>
      <c r="L713" s="817"/>
      <c r="M713" s="817"/>
      <c r="N713" s="817"/>
      <c r="O713" s="817"/>
      <c r="P713" s="222"/>
    </row>
    <row r="714" ht="15.75" customHeight="1">
      <c r="A714" s="289" t="s">
        <v>7852</v>
      </c>
      <c r="B714" s="351">
        <v>710.0</v>
      </c>
      <c r="C714" s="130">
        <v>44503.0</v>
      </c>
      <c r="D714" s="73" t="s">
        <v>3609</v>
      </c>
      <c r="E714" s="130"/>
      <c r="F714" s="73" t="s">
        <v>18</v>
      </c>
      <c r="G714" s="169" t="s">
        <v>8264</v>
      </c>
      <c r="H714" s="186"/>
      <c r="I714" s="405"/>
      <c r="J714" s="817"/>
      <c r="K714" s="817"/>
      <c r="L714" s="817"/>
      <c r="M714" s="817"/>
      <c r="N714" s="817"/>
      <c r="O714" s="817"/>
      <c r="P714" s="222"/>
    </row>
    <row r="715" ht="15.75" customHeight="1">
      <c r="A715" s="289" t="s">
        <v>7852</v>
      </c>
      <c r="B715" s="351">
        <v>711.0</v>
      </c>
      <c r="C715" s="130">
        <v>44503.0</v>
      </c>
      <c r="D715" s="73" t="s">
        <v>7970</v>
      </c>
      <c r="E715" s="130"/>
      <c r="F715" s="73" t="s">
        <v>8629</v>
      </c>
      <c r="G715" s="169"/>
      <c r="H715" s="186"/>
      <c r="I715" s="405"/>
      <c r="J715" s="817"/>
      <c r="K715" s="817"/>
      <c r="L715" s="817"/>
      <c r="M715" s="817"/>
      <c r="N715" s="817"/>
      <c r="O715" s="817"/>
      <c r="P715" s="222"/>
    </row>
    <row r="716" ht="15.75" customHeight="1">
      <c r="A716" s="289" t="s">
        <v>7852</v>
      </c>
      <c r="B716" s="351">
        <v>712.0</v>
      </c>
      <c r="C716" s="130">
        <v>44503.0</v>
      </c>
      <c r="D716" s="73" t="s">
        <v>1654</v>
      </c>
      <c r="E716" s="130"/>
      <c r="F716" s="73" t="s">
        <v>8629</v>
      </c>
      <c r="G716" s="169"/>
      <c r="H716" s="186"/>
      <c r="I716" s="405"/>
      <c r="J716" s="817"/>
      <c r="K716" s="817"/>
      <c r="L716" s="817"/>
      <c r="M716" s="817"/>
      <c r="N716" s="817"/>
      <c r="O716" s="817"/>
      <c r="P716" s="222"/>
    </row>
    <row r="717" ht="15.75" customHeight="1">
      <c r="A717" s="289" t="s">
        <v>7852</v>
      </c>
      <c r="B717" s="349">
        <v>713.0</v>
      </c>
      <c r="C717" s="130">
        <v>44503.0</v>
      </c>
      <c r="D717" s="73" t="s">
        <v>1838</v>
      </c>
      <c r="E717" s="130" t="s">
        <v>8388</v>
      </c>
      <c r="F717" s="73" t="s">
        <v>2923</v>
      </c>
      <c r="G717" s="169"/>
      <c r="H717" s="186"/>
      <c r="I717" s="405"/>
      <c r="J717" s="817"/>
      <c r="K717" s="817"/>
      <c r="L717" s="817"/>
      <c r="M717" s="817"/>
      <c r="N717" s="817"/>
      <c r="O717" s="817"/>
      <c r="P717" s="222"/>
    </row>
    <row r="718" ht="15.75" customHeight="1">
      <c r="A718" s="289" t="s">
        <v>7852</v>
      </c>
      <c r="B718" s="351">
        <v>714.0</v>
      </c>
      <c r="C718" s="130">
        <v>44503.0</v>
      </c>
      <c r="D718" s="73" t="s">
        <v>8445</v>
      </c>
      <c r="E718" s="130"/>
      <c r="F718" s="73" t="s">
        <v>2923</v>
      </c>
      <c r="G718" s="253"/>
      <c r="H718" s="186"/>
      <c r="I718" s="405"/>
      <c r="J718" s="817"/>
      <c r="K718" s="817"/>
      <c r="L718" s="817"/>
      <c r="M718" s="817"/>
      <c r="N718" s="817"/>
      <c r="O718" s="817"/>
      <c r="P718" s="222"/>
    </row>
    <row r="719" ht="15.75" customHeight="1">
      <c r="A719" s="289" t="s">
        <v>7852</v>
      </c>
      <c r="B719" s="351">
        <v>715.0</v>
      </c>
      <c r="C719" s="130">
        <v>44503.0</v>
      </c>
      <c r="D719" s="73" t="s">
        <v>7078</v>
      </c>
      <c r="E719" s="130" t="s">
        <v>8616</v>
      </c>
      <c r="F719" s="73" t="s">
        <v>2923</v>
      </c>
      <c r="G719" s="253"/>
      <c r="H719" s="186"/>
      <c r="I719" s="405"/>
      <c r="J719" s="817"/>
      <c r="K719" s="817"/>
      <c r="L719" s="817"/>
      <c r="M719" s="817"/>
      <c r="N719" s="817"/>
      <c r="O719" s="817"/>
      <c r="P719" s="222"/>
    </row>
    <row r="720" ht="15.75" customHeight="1">
      <c r="A720" s="289" t="s">
        <v>7852</v>
      </c>
      <c r="B720" s="351">
        <v>716.0</v>
      </c>
      <c r="C720" s="130">
        <v>44503.0</v>
      </c>
      <c r="D720" s="289" t="s">
        <v>6733</v>
      </c>
      <c r="E720" s="290"/>
      <c r="F720" s="289" t="s">
        <v>2923</v>
      </c>
      <c r="G720" s="291"/>
      <c r="H720" s="864"/>
      <c r="I720" s="405"/>
      <c r="J720" s="817"/>
      <c r="K720" s="817"/>
      <c r="L720" s="817"/>
      <c r="M720" s="817"/>
      <c r="N720" s="817"/>
      <c r="O720" s="817"/>
      <c r="P720" s="222"/>
    </row>
    <row r="721" ht="15.75" customHeight="1">
      <c r="A721" s="289" t="s">
        <v>7852</v>
      </c>
      <c r="B721" s="349">
        <v>717.0</v>
      </c>
      <c r="C721" s="130">
        <v>44503.0</v>
      </c>
      <c r="D721" s="73" t="s">
        <v>8324</v>
      </c>
      <c r="E721" s="130"/>
      <c r="F721" s="73" t="s">
        <v>2923</v>
      </c>
      <c r="G721" s="169"/>
      <c r="H721" s="186"/>
      <c r="I721" s="405"/>
      <c r="J721" s="817"/>
      <c r="K721" s="817"/>
      <c r="L721" s="817"/>
      <c r="M721" s="817"/>
      <c r="N721" s="817"/>
      <c r="O721" s="817"/>
      <c r="P721" s="222"/>
    </row>
    <row r="722" ht="15.75" customHeight="1">
      <c r="A722" s="289" t="s">
        <v>7852</v>
      </c>
      <c r="B722" s="351">
        <v>718.0</v>
      </c>
      <c r="C722" s="130">
        <v>44503.0</v>
      </c>
      <c r="D722" s="73" t="s">
        <v>6446</v>
      </c>
      <c r="E722" s="130" t="s">
        <v>8165</v>
      </c>
      <c r="F722" s="73" t="s">
        <v>2923</v>
      </c>
      <c r="G722" s="169"/>
      <c r="H722" s="186"/>
      <c r="I722" s="405"/>
      <c r="J722" s="817"/>
      <c r="K722" s="817"/>
      <c r="L722" s="817"/>
      <c r="M722" s="817"/>
      <c r="N722" s="817"/>
      <c r="O722" s="817"/>
      <c r="P722" s="222"/>
    </row>
    <row r="723" ht="15.75" customHeight="1">
      <c r="A723" s="289" t="s">
        <v>7852</v>
      </c>
      <c r="B723" s="351">
        <v>719.0</v>
      </c>
      <c r="C723" s="130"/>
      <c r="D723" s="73" t="s">
        <v>8264</v>
      </c>
      <c r="E723" s="130" t="s">
        <v>7954</v>
      </c>
      <c r="F723" s="73" t="s">
        <v>131</v>
      </c>
      <c r="G723" s="169"/>
      <c r="H723" s="186"/>
      <c r="I723" s="405"/>
      <c r="J723" s="817"/>
      <c r="K723" s="817"/>
      <c r="L723" s="817"/>
      <c r="M723" s="817"/>
      <c r="N723" s="817"/>
      <c r="O723" s="817"/>
      <c r="P723" s="222"/>
    </row>
    <row r="724" ht="15.75" customHeight="1">
      <c r="A724" s="289" t="s">
        <v>7852</v>
      </c>
      <c r="B724" s="351">
        <v>720.0</v>
      </c>
      <c r="C724" s="130"/>
      <c r="D724" s="73" t="s">
        <v>8064</v>
      </c>
      <c r="E724" s="130" t="s">
        <v>8537</v>
      </c>
      <c r="F724" s="73" t="s">
        <v>131</v>
      </c>
      <c r="G724" s="169"/>
      <c r="H724" s="186"/>
      <c r="I724" s="405"/>
      <c r="J724" s="817"/>
      <c r="K724" s="817"/>
      <c r="L724" s="817"/>
      <c r="M724" s="817"/>
      <c r="N724" s="817"/>
      <c r="O724" s="817"/>
      <c r="P724" s="222"/>
    </row>
    <row r="725" ht="15.75" customHeight="1">
      <c r="A725" s="289" t="s">
        <v>7852</v>
      </c>
      <c r="B725" s="349">
        <v>721.0</v>
      </c>
      <c r="C725" s="130"/>
      <c r="D725" s="73" t="s">
        <v>4650</v>
      </c>
      <c r="E725" s="130" t="s">
        <v>8270</v>
      </c>
      <c r="F725" s="73" t="s">
        <v>131</v>
      </c>
      <c r="G725" s="169"/>
      <c r="H725" s="186"/>
      <c r="I725" s="405"/>
      <c r="J725" s="817"/>
      <c r="K725" s="817"/>
      <c r="L725" s="817"/>
      <c r="M725" s="817"/>
      <c r="N725" s="817"/>
      <c r="O725" s="817"/>
      <c r="P725" s="222"/>
    </row>
    <row r="726" ht="15.75" customHeight="1">
      <c r="A726" s="289" t="s">
        <v>7852</v>
      </c>
      <c r="B726" s="351">
        <v>722.0</v>
      </c>
      <c r="C726" s="130"/>
      <c r="D726" s="73" t="s">
        <v>5790</v>
      </c>
      <c r="E726" s="162" t="s">
        <v>6214</v>
      </c>
      <c r="F726" s="73" t="s">
        <v>131</v>
      </c>
      <c r="G726" s="169"/>
      <c r="H726" s="186"/>
      <c r="I726" s="405"/>
      <c r="J726" s="817"/>
      <c r="K726" s="817"/>
      <c r="L726" s="817"/>
      <c r="M726" s="817"/>
      <c r="N726" s="817"/>
      <c r="O726" s="817"/>
      <c r="P726" s="222"/>
    </row>
    <row r="727" ht="15.75" customHeight="1">
      <c r="A727" s="289" t="s">
        <v>7852</v>
      </c>
      <c r="B727" s="351">
        <v>723.0</v>
      </c>
      <c r="C727" s="130"/>
      <c r="D727" s="73" t="s">
        <v>3331</v>
      </c>
      <c r="E727" s="130" t="s">
        <v>7363</v>
      </c>
      <c r="F727" s="73" t="s">
        <v>131</v>
      </c>
      <c r="G727" s="169"/>
      <c r="H727" s="186"/>
      <c r="I727" s="405"/>
      <c r="J727" s="817"/>
      <c r="K727" s="817"/>
      <c r="L727" s="817"/>
      <c r="M727" s="817"/>
      <c r="N727" s="817"/>
      <c r="O727" s="817"/>
      <c r="P727" s="222"/>
    </row>
    <row r="728" ht="15.75" customHeight="1">
      <c r="A728" s="289" t="s">
        <v>7852</v>
      </c>
      <c r="B728" s="351">
        <v>724.0</v>
      </c>
      <c r="C728" s="130"/>
      <c r="D728" s="73" t="s">
        <v>7152</v>
      </c>
      <c r="E728" s="130" t="s">
        <v>8300</v>
      </c>
      <c r="F728" s="73" t="s">
        <v>131</v>
      </c>
      <c r="G728" s="169"/>
      <c r="H728" s="186"/>
      <c r="I728" s="405"/>
      <c r="J728" s="817"/>
      <c r="K728" s="817"/>
      <c r="L728" s="817"/>
      <c r="M728" s="817"/>
      <c r="N728" s="817"/>
      <c r="O728" s="817"/>
      <c r="P728" s="222"/>
    </row>
    <row r="729" ht="15.75" customHeight="1">
      <c r="A729" s="289" t="s">
        <v>7852</v>
      </c>
      <c r="B729" s="349">
        <v>725.0</v>
      </c>
      <c r="C729" s="130"/>
      <c r="D729" s="73" t="s">
        <v>7908</v>
      </c>
      <c r="E729" s="130" t="s">
        <v>7909</v>
      </c>
      <c r="F729" s="73" t="s">
        <v>131</v>
      </c>
      <c r="G729" s="169"/>
      <c r="H729" s="186"/>
      <c r="I729" s="405"/>
      <c r="J729" s="817"/>
      <c r="K729" s="817"/>
      <c r="L729" s="817"/>
      <c r="M729" s="817"/>
      <c r="N729" s="817"/>
      <c r="O729" s="817"/>
      <c r="P729" s="222"/>
    </row>
    <row r="730" ht="15.75" customHeight="1">
      <c r="A730" s="289" t="s">
        <v>7852</v>
      </c>
      <c r="B730" s="351">
        <v>726.0</v>
      </c>
      <c r="C730" s="130"/>
      <c r="D730" s="73" t="s">
        <v>6725</v>
      </c>
      <c r="E730" s="130" t="s">
        <v>7773</v>
      </c>
      <c r="F730" s="73" t="s">
        <v>1593</v>
      </c>
      <c r="G730" s="169"/>
      <c r="H730" s="186"/>
      <c r="I730" s="405"/>
      <c r="J730" s="817"/>
      <c r="K730" s="817"/>
      <c r="L730" s="817"/>
      <c r="M730" s="817"/>
      <c r="N730" s="817"/>
      <c r="O730" s="817"/>
      <c r="P730" s="222"/>
    </row>
    <row r="731" ht="15.75" customHeight="1">
      <c r="A731" s="289" t="s">
        <v>7852</v>
      </c>
      <c r="B731" s="351">
        <v>727.0</v>
      </c>
      <c r="C731" s="130"/>
      <c r="D731" s="73" t="s">
        <v>4554</v>
      </c>
      <c r="E731" s="130" t="s">
        <v>7893</v>
      </c>
      <c r="F731" s="73" t="s">
        <v>131</v>
      </c>
      <c r="G731" s="169"/>
      <c r="H731" s="186"/>
      <c r="I731" s="405"/>
      <c r="J731" s="817"/>
      <c r="K731" s="817"/>
      <c r="L731" s="817"/>
      <c r="M731" s="817"/>
      <c r="N731" s="817"/>
      <c r="O731" s="817"/>
      <c r="P731" s="222"/>
    </row>
    <row r="732" ht="15.75" customHeight="1">
      <c r="A732" s="289" t="s">
        <v>7852</v>
      </c>
      <c r="B732" s="351">
        <v>728.0</v>
      </c>
      <c r="C732" s="130">
        <v>44509.0</v>
      </c>
      <c r="D732" s="73" t="s">
        <v>7931</v>
      </c>
      <c r="E732" s="130" t="s">
        <v>8657</v>
      </c>
      <c r="F732" s="73" t="s">
        <v>8637</v>
      </c>
      <c r="G732" s="169" t="s">
        <v>8653</v>
      </c>
      <c r="H732" s="186"/>
      <c r="I732" s="405"/>
      <c r="J732" s="817"/>
      <c r="K732" s="817"/>
      <c r="L732" s="817"/>
      <c r="M732" s="817"/>
      <c r="N732" s="817"/>
      <c r="O732" s="817"/>
      <c r="P732" s="222"/>
    </row>
    <row r="733" ht="15.75" customHeight="1">
      <c r="A733" s="289" t="s">
        <v>7852</v>
      </c>
      <c r="B733" s="349">
        <v>729.0</v>
      </c>
      <c r="C733" s="130">
        <v>44509.0</v>
      </c>
      <c r="D733" s="73" t="s">
        <v>2438</v>
      </c>
      <c r="E733" s="130" t="s">
        <v>8302</v>
      </c>
      <c r="F733" s="73" t="s">
        <v>131</v>
      </c>
      <c r="G733" s="253"/>
      <c r="H733" s="186"/>
      <c r="I733" s="405"/>
      <c r="J733" s="817"/>
      <c r="K733" s="817"/>
      <c r="L733" s="817"/>
      <c r="M733" s="817"/>
      <c r="N733" s="817"/>
      <c r="O733" s="817"/>
      <c r="P733" s="222"/>
    </row>
    <row r="734" ht="15.75" customHeight="1">
      <c r="A734" s="289" t="s">
        <v>7852</v>
      </c>
      <c r="B734" s="351">
        <v>730.0</v>
      </c>
      <c r="C734" s="130">
        <v>44510.0</v>
      </c>
      <c r="D734" s="73" t="s">
        <v>4791</v>
      </c>
      <c r="E734" s="130" t="s">
        <v>8705</v>
      </c>
      <c r="F734" s="73" t="s">
        <v>7864</v>
      </c>
      <c r="G734" s="169"/>
      <c r="H734" s="186"/>
      <c r="I734" s="405"/>
      <c r="J734" s="222"/>
      <c r="K734" s="222"/>
      <c r="L734" s="222"/>
      <c r="M734" s="222"/>
      <c r="N734" s="222"/>
      <c r="O734" s="222"/>
      <c r="P734" s="222"/>
    </row>
    <row r="735" ht="15.75" customHeight="1">
      <c r="A735" s="289" t="s">
        <v>7852</v>
      </c>
      <c r="B735" s="351">
        <v>731.0</v>
      </c>
      <c r="C735" s="130">
        <v>44510.0</v>
      </c>
      <c r="D735" s="73" t="s">
        <v>2438</v>
      </c>
      <c r="E735" s="130" t="s">
        <v>8302</v>
      </c>
      <c r="F735" s="73" t="s">
        <v>7864</v>
      </c>
      <c r="G735" s="169"/>
      <c r="H735" s="186"/>
      <c r="I735" s="405"/>
      <c r="J735" s="222"/>
      <c r="K735" s="222"/>
      <c r="L735" s="222"/>
      <c r="M735" s="222"/>
      <c r="N735" s="222"/>
      <c r="O735" s="222"/>
      <c r="P735" s="222"/>
    </row>
    <row r="736" ht="15.75" customHeight="1">
      <c r="A736" s="73"/>
      <c r="B736" s="379">
        <v>732.0</v>
      </c>
      <c r="C736" s="130">
        <v>44510.0</v>
      </c>
      <c r="D736" s="73" t="s">
        <v>8697</v>
      </c>
      <c r="E736" s="130"/>
      <c r="F736" s="73" t="s">
        <v>8697</v>
      </c>
      <c r="G736" s="169"/>
      <c r="H736" s="186"/>
      <c r="I736" s="405"/>
      <c r="J736" s="222"/>
      <c r="K736" s="222"/>
      <c r="L736" s="222"/>
      <c r="M736" s="222"/>
      <c r="N736" s="222"/>
      <c r="O736" s="222"/>
      <c r="P736" s="222"/>
    </row>
    <row r="737" ht="15.75" customHeight="1">
      <c r="A737" s="289" t="s">
        <v>7852</v>
      </c>
      <c r="B737" s="349">
        <v>733.0</v>
      </c>
      <c r="C737" s="130">
        <v>44510.0</v>
      </c>
      <c r="D737" s="73" t="s">
        <v>3164</v>
      </c>
      <c r="E737" s="130" t="s">
        <v>8675</v>
      </c>
      <c r="F737" s="73" t="s">
        <v>1593</v>
      </c>
      <c r="G737" s="253">
        <v>44516.0</v>
      </c>
      <c r="H737" s="186"/>
      <c r="I737" s="405"/>
      <c r="J737" s="222"/>
      <c r="K737" s="222"/>
      <c r="L737" s="222"/>
      <c r="M737" s="222"/>
      <c r="N737" s="222"/>
      <c r="O737" s="222"/>
      <c r="P737" s="222"/>
    </row>
    <row r="738" ht="15.75" customHeight="1">
      <c r="A738" s="289" t="s">
        <v>7852</v>
      </c>
      <c r="B738" s="351">
        <v>734.0</v>
      </c>
      <c r="C738" s="130">
        <v>44510.0</v>
      </c>
      <c r="D738" s="73" t="s">
        <v>3617</v>
      </c>
      <c r="E738" s="130" t="s">
        <v>4213</v>
      </c>
      <c r="F738" s="73" t="s">
        <v>2751</v>
      </c>
      <c r="G738" s="169"/>
      <c r="H738" s="186"/>
      <c r="I738" s="405"/>
      <c r="J738" s="222"/>
      <c r="K738" s="222"/>
      <c r="L738" s="222"/>
      <c r="M738" s="222"/>
      <c r="N738" s="222"/>
      <c r="O738" s="222"/>
      <c r="P738" s="222"/>
    </row>
    <row r="739" ht="15.75" customHeight="1">
      <c r="A739" s="289" t="s">
        <v>7852</v>
      </c>
      <c r="B739" s="351">
        <v>735.0</v>
      </c>
      <c r="C739" s="130">
        <v>44510.0</v>
      </c>
      <c r="D739" s="73" t="s">
        <v>8711</v>
      </c>
      <c r="E739" s="130" t="s">
        <v>8712</v>
      </c>
      <c r="F739" s="73" t="s">
        <v>2751</v>
      </c>
      <c r="G739" s="169"/>
      <c r="H739" s="186"/>
      <c r="I739" s="405"/>
      <c r="J739" s="222"/>
      <c r="K739" s="222"/>
      <c r="L739" s="222"/>
      <c r="M739" s="222"/>
      <c r="N739" s="222"/>
      <c r="O739" s="222"/>
      <c r="P739" s="222"/>
    </row>
    <row r="740" ht="15.75" customHeight="1">
      <c r="A740" s="289" t="s">
        <v>7852</v>
      </c>
      <c r="B740" s="351">
        <v>736.0</v>
      </c>
      <c r="C740" s="130">
        <v>44510.0</v>
      </c>
      <c r="D740" s="73" t="s">
        <v>8517</v>
      </c>
      <c r="E740" s="130" t="s">
        <v>8518</v>
      </c>
      <c r="F740" s="73" t="s">
        <v>2751</v>
      </c>
      <c r="G740" s="169"/>
      <c r="H740" s="186"/>
      <c r="I740" s="405"/>
      <c r="J740" s="222"/>
      <c r="K740" s="222"/>
      <c r="L740" s="222"/>
      <c r="M740" s="222"/>
      <c r="N740" s="222"/>
      <c r="O740" s="222"/>
      <c r="P740" s="222"/>
    </row>
    <row r="741" ht="15.75" customHeight="1">
      <c r="A741" s="289" t="s">
        <v>7852</v>
      </c>
      <c r="B741" s="349">
        <v>737.0</v>
      </c>
      <c r="C741" s="130">
        <v>44510.0</v>
      </c>
      <c r="D741" s="73" t="s">
        <v>8658</v>
      </c>
      <c r="E741" s="130" t="s">
        <v>8412</v>
      </c>
      <c r="F741" s="73" t="s">
        <v>2751</v>
      </c>
      <c r="G741" s="169"/>
      <c r="H741" s="186"/>
      <c r="I741" s="405"/>
      <c r="J741" s="222"/>
      <c r="K741" s="222"/>
      <c r="L741" s="222"/>
      <c r="M741" s="222"/>
      <c r="N741" s="222"/>
      <c r="O741" s="222"/>
      <c r="P741" s="222"/>
    </row>
    <row r="742" ht="15.75" customHeight="1">
      <c r="A742" s="289" t="s">
        <v>7852</v>
      </c>
      <c r="B742" s="351">
        <v>738.0</v>
      </c>
      <c r="C742" s="130">
        <v>44510.0</v>
      </c>
      <c r="D742" s="73" t="s">
        <v>4531</v>
      </c>
      <c r="E742" s="130" t="s">
        <v>8443</v>
      </c>
      <c r="F742" s="73" t="s">
        <v>2751</v>
      </c>
      <c r="G742" s="169"/>
      <c r="H742" s="186"/>
      <c r="I742" s="405"/>
      <c r="J742" s="222"/>
      <c r="K742" s="222"/>
      <c r="L742" s="222"/>
      <c r="M742" s="222"/>
      <c r="N742" s="222"/>
      <c r="O742" s="222"/>
      <c r="P742" s="222"/>
    </row>
    <row r="743" ht="15.75" customHeight="1">
      <c r="A743" s="289" t="s">
        <v>7852</v>
      </c>
      <c r="B743" s="351">
        <v>739.0</v>
      </c>
      <c r="C743" s="130">
        <v>44510.0</v>
      </c>
      <c r="D743" s="73" t="s">
        <v>8713</v>
      </c>
      <c r="E743" s="130" t="s">
        <v>8714</v>
      </c>
      <c r="F743" s="73" t="s">
        <v>2751</v>
      </c>
      <c r="G743" s="169"/>
      <c r="H743" s="186"/>
      <c r="I743" s="405"/>
      <c r="J743" s="222"/>
      <c r="K743" s="222"/>
      <c r="L743" s="222"/>
      <c r="M743" s="222"/>
      <c r="N743" s="222"/>
      <c r="O743" s="222"/>
      <c r="P743" s="222"/>
    </row>
    <row r="744" ht="15.75" customHeight="1">
      <c r="A744" s="289" t="s">
        <v>7852</v>
      </c>
      <c r="B744" s="351">
        <v>740.0</v>
      </c>
      <c r="C744" s="130">
        <v>44510.0</v>
      </c>
      <c r="D744" s="73" t="s">
        <v>6533</v>
      </c>
      <c r="E744" s="130" t="s">
        <v>6534</v>
      </c>
      <c r="F744" s="73" t="s">
        <v>2253</v>
      </c>
      <c r="G744" s="169" t="s">
        <v>1083</v>
      </c>
      <c r="H744" s="186"/>
      <c r="I744" s="405"/>
      <c r="J744" s="222"/>
      <c r="K744" s="222"/>
      <c r="L744" s="222"/>
      <c r="M744" s="222"/>
      <c r="N744" s="222"/>
      <c r="O744" s="222"/>
      <c r="P744" s="222"/>
    </row>
    <row r="745" ht="15.75" customHeight="1">
      <c r="A745" s="73"/>
      <c r="B745" s="865">
        <v>741.0</v>
      </c>
      <c r="C745" s="130">
        <v>44510.0</v>
      </c>
      <c r="D745" s="73" t="s">
        <v>8708</v>
      </c>
      <c r="E745" s="130" t="s">
        <v>8709</v>
      </c>
      <c r="F745" s="73" t="s">
        <v>2253</v>
      </c>
      <c r="G745" s="169" t="s">
        <v>8710</v>
      </c>
      <c r="H745" s="186"/>
      <c r="I745" s="405"/>
      <c r="J745" s="222"/>
      <c r="K745" s="222"/>
      <c r="L745" s="222"/>
      <c r="M745" s="222"/>
      <c r="N745" s="222"/>
      <c r="O745" s="222"/>
      <c r="P745" s="222"/>
    </row>
    <row r="746" ht="15.75" customHeight="1">
      <c r="A746" s="289" t="s">
        <v>7852</v>
      </c>
      <c r="B746" s="351">
        <v>742.0</v>
      </c>
      <c r="C746" s="130">
        <v>44510.0</v>
      </c>
      <c r="D746" s="289" t="s">
        <v>8543</v>
      </c>
      <c r="E746" s="290" t="s">
        <v>8715</v>
      </c>
      <c r="F746" s="73" t="s">
        <v>131</v>
      </c>
      <c r="G746" s="291"/>
      <c r="H746" s="864"/>
      <c r="I746" s="405"/>
      <c r="J746" s="222"/>
      <c r="K746" s="222"/>
      <c r="L746" s="222"/>
      <c r="M746" s="222"/>
      <c r="N746" s="222"/>
      <c r="O746" s="222"/>
      <c r="P746" s="222"/>
    </row>
    <row r="747" ht="15.75" customHeight="1">
      <c r="A747" s="289" t="s">
        <v>7852</v>
      </c>
      <c r="B747" s="351">
        <v>743.0</v>
      </c>
      <c r="C747" s="130">
        <v>44510.0</v>
      </c>
      <c r="D747" s="73" t="s">
        <v>7051</v>
      </c>
      <c r="E747" s="130" t="s">
        <v>8668</v>
      </c>
      <c r="F747" s="73" t="s">
        <v>131</v>
      </c>
      <c r="G747" s="169"/>
      <c r="H747" s="186"/>
      <c r="I747" s="405"/>
      <c r="J747" s="222"/>
      <c r="K747" s="222"/>
      <c r="L747" s="222"/>
      <c r="M747" s="222"/>
      <c r="N747" s="222"/>
      <c r="O747" s="222"/>
      <c r="P747" s="222"/>
    </row>
    <row r="748" ht="15.75" customHeight="1">
      <c r="A748" s="289" t="s">
        <v>7852</v>
      </c>
      <c r="B748" s="400">
        <v>744.0</v>
      </c>
      <c r="C748" s="130">
        <v>44510.0</v>
      </c>
      <c r="D748" s="73" t="s">
        <v>1881</v>
      </c>
      <c r="E748" s="97" t="s">
        <v>1882</v>
      </c>
      <c r="F748" s="73" t="s">
        <v>18</v>
      </c>
      <c r="G748" s="169" t="s">
        <v>8663</v>
      </c>
      <c r="H748" s="186"/>
      <c r="I748" s="405"/>
      <c r="J748" s="222"/>
      <c r="K748" s="222"/>
      <c r="L748" s="222"/>
      <c r="M748" s="222"/>
      <c r="N748" s="222"/>
      <c r="O748" s="222"/>
      <c r="P748" s="222"/>
    </row>
    <row r="749" ht="15.75" customHeight="1">
      <c r="A749" s="289" t="s">
        <v>7852</v>
      </c>
      <c r="B749" s="349">
        <v>745.0</v>
      </c>
      <c r="C749" s="130">
        <v>44510.0</v>
      </c>
      <c r="D749" s="73" t="s">
        <v>3707</v>
      </c>
      <c r="E749" s="130" t="s">
        <v>8666</v>
      </c>
      <c r="F749" s="73" t="s">
        <v>18</v>
      </c>
      <c r="G749" s="169" t="s">
        <v>5737</v>
      </c>
      <c r="H749" s="186"/>
      <c r="I749" s="405"/>
      <c r="J749" s="222"/>
      <c r="K749" s="222"/>
      <c r="L749" s="222"/>
      <c r="M749" s="222"/>
      <c r="N749" s="222"/>
      <c r="O749" s="222"/>
      <c r="P749" s="222"/>
    </row>
    <row r="750" ht="15.75" customHeight="1">
      <c r="A750" s="289" t="s">
        <v>7852</v>
      </c>
      <c r="B750" s="351">
        <v>746.0</v>
      </c>
      <c r="C750" s="130">
        <v>44510.0</v>
      </c>
      <c r="D750" s="73" t="s">
        <v>8690</v>
      </c>
      <c r="E750" s="130" t="s">
        <v>8691</v>
      </c>
      <c r="F750" s="73" t="s">
        <v>18</v>
      </c>
      <c r="G750" s="169" t="s">
        <v>8663</v>
      </c>
      <c r="H750" s="186"/>
      <c r="I750" s="405"/>
      <c r="J750" s="222"/>
      <c r="K750" s="222"/>
      <c r="L750" s="222"/>
      <c r="M750" s="222"/>
      <c r="N750" s="222"/>
      <c r="O750" s="222"/>
      <c r="P750" s="222"/>
    </row>
    <row r="751" ht="15.75" customHeight="1">
      <c r="A751" s="289" t="s">
        <v>7852</v>
      </c>
      <c r="B751" s="351">
        <v>747.0</v>
      </c>
      <c r="C751" s="130">
        <v>44510.0</v>
      </c>
      <c r="D751" s="73" t="s">
        <v>8684</v>
      </c>
      <c r="E751" s="130" t="s">
        <v>8685</v>
      </c>
      <c r="F751" s="73" t="s">
        <v>18</v>
      </c>
      <c r="G751" s="169" t="s">
        <v>4749</v>
      </c>
      <c r="H751" s="186"/>
      <c r="I751" s="405"/>
      <c r="J751" s="222"/>
      <c r="K751" s="222"/>
      <c r="L751" s="222"/>
      <c r="M751" s="222"/>
      <c r="N751" s="222"/>
      <c r="O751" s="222"/>
      <c r="P751" s="222"/>
    </row>
    <row r="752" ht="15.75" customHeight="1">
      <c r="A752" s="289" t="s">
        <v>7852</v>
      </c>
      <c r="B752" s="351">
        <v>748.0</v>
      </c>
      <c r="C752" s="130">
        <v>44510.0</v>
      </c>
      <c r="D752" s="73" t="s">
        <v>8664</v>
      </c>
      <c r="E752" s="130" t="s">
        <v>8665</v>
      </c>
      <c r="F752" s="73" t="s">
        <v>18</v>
      </c>
      <c r="G752" s="169" t="s">
        <v>4749</v>
      </c>
      <c r="H752" s="186"/>
      <c r="I752" s="405"/>
      <c r="J752" s="222"/>
      <c r="K752" s="222"/>
      <c r="L752" s="222"/>
      <c r="M752" s="222"/>
      <c r="N752" s="222"/>
      <c r="O752" s="222"/>
      <c r="P752" s="222"/>
    </row>
    <row r="753" ht="15.75" customHeight="1">
      <c r="A753" s="289" t="s">
        <v>7852</v>
      </c>
      <c r="B753" s="349">
        <v>749.0</v>
      </c>
      <c r="C753" s="130">
        <v>44510.0</v>
      </c>
      <c r="D753" s="73" t="s">
        <v>1789</v>
      </c>
      <c r="E753" s="130" t="s">
        <v>8660</v>
      </c>
      <c r="F753" s="73" t="s">
        <v>18</v>
      </c>
      <c r="G753" s="169" t="s">
        <v>8661</v>
      </c>
      <c r="H753" s="186"/>
      <c r="I753" s="405"/>
      <c r="J753" s="222"/>
      <c r="K753" s="222"/>
      <c r="L753" s="222"/>
      <c r="M753" s="222"/>
      <c r="N753" s="222"/>
      <c r="O753" s="222"/>
      <c r="P753" s="222"/>
    </row>
    <row r="754" ht="15.75" customHeight="1">
      <c r="A754" s="289" t="s">
        <v>7852</v>
      </c>
      <c r="B754" s="351">
        <v>750.0</v>
      </c>
      <c r="C754" s="130">
        <v>44510.0</v>
      </c>
      <c r="D754" s="73" t="s">
        <v>8686</v>
      </c>
      <c r="E754" s="130" t="s">
        <v>8687</v>
      </c>
      <c r="F754" s="73" t="s">
        <v>18</v>
      </c>
      <c r="G754" s="169" t="s">
        <v>4601</v>
      </c>
      <c r="H754" s="186"/>
      <c r="I754" s="405"/>
      <c r="J754" s="222"/>
      <c r="K754" s="222"/>
      <c r="L754" s="222"/>
      <c r="M754" s="222"/>
      <c r="N754" s="222"/>
      <c r="O754" s="222"/>
      <c r="P754" s="222"/>
    </row>
    <row r="755" ht="15.75" customHeight="1">
      <c r="A755" s="289" t="s">
        <v>7852</v>
      </c>
      <c r="B755" s="351">
        <v>751.0</v>
      </c>
      <c r="C755" s="130">
        <v>44510.0</v>
      </c>
      <c r="D755" s="73" t="s">
        <v>8676</v>
      </c>
      <c r="E755" s="130" t="s">
        <v>8677</v>
      </c>
      <c r="F755" s="73" t="s">
        <v>18</v>
      </c>
      <c r="G755" s="169" t="s">
        <v>8661</v>
      </c>
      <c r="H755" s="186"/>
      <c r="I755" s="405"/>
      <c r="J755" s="222"/>
      <c r="K755" s="222"/>
      <c r="L755" s="222"/>
      <c r="M755" s="222"/>
      <c r="N755" s="222"/>
      <c r="O755" s="222"/>
      <c r="P755" s="222"/>
    </row>
    <row r="756" ht="15.75" customHeight="1">
      <c r="A756" s="289" t="s">
        <v>7852</v>
      </c>
      <c r="B756" s="351">
        <v>752.0</v>
      </c>
      <c r="C756" s="130">
        <v>44510.0</v>
      </c>
      <c r="D756" s="73" t="s">
        <v>2372</v>
      </c>
      <c r="E756" s="130" t="s">
        <v>8662</v>
      </c>
      <c r="F756" s="73" t="s">
        <v>18</v>
      </c>
      <c r="G756" s="169" t="s">
        <v>8663</v>
      </c>
      <c r="H756" s="186"/>
      <c r="I756" s="405"/>
      <c r="J756" s="222"/>
      <c r="K756" s="222"/>
      <c r="L756" s="222"/>
      <c r="M756" s="222"/>
      <c r="N756" s="222"/>
      <c r="O756" s="222"/>
      <c r="P756" s="222"/>
    </row>
    <row r="757" ht="15.75" customHeight="1">
      <c r="A757" s="289" t="s">
        <v>7852</v>
      </c>
      <c r="B757" s="349">
        <v>753.0</v>
      </c>
      <c r="C757" s="130">
        <v>44510.0</v>
      </c>
      <c r="D757" s="73" t="s">
        <v>8670</v>
      </c>
      <c r="E757" s="130" t="s">
        <v>8671</v>
      </c>
      <c r="F757" s="73" t="s">
        <v>18</v>
      </c>
      <c r="G757" s="169" t="s">
        <v>8663</v>
      </c>
      <c r="H757" s="186"/>
      <c r="I757" s="405"/>
      <c r="J757" s="222"/>
      <c r="K757" s="222"/>
      <c r="L757" s="222"/>
      <c r="M757" s="222"/>
      <c r="N757" s="222"/>
      <c r="O757" s="222"/>
      <c r="P757" s="222"/>
    </row>
    <row r="758" ht="15.75" customHeight="1">
      <c r="A758" s="289" t="s">
        <v>7852</v>
      </c>
      <c r="B758" s="351">
        <v>754.0</v>
      </c>
      <c r="C758" s="130">
        <v>44510.0</v>
      </c>
      <c r="D758" s="73" t="s">
        <v>8678</v>
      </c>
      <c r="E758" s="130" t="s">
        <v>8679</v>
      </c>
      <c r="F758" s="73" t="s">
        <v>18</v>
      </c>
      <c r="G758" s="169" t="s">
        <v>5737</v>
      </c>
      <c r="H758" s="186"/>
      <c r="I758" s="405"/>
      <c r="J758" s="222"/>
      <c r="K758" s="222"/>
      <c r="L758" s="222"/>
      <c r="M758" s="222"/>
      <c r="N758" s="222"/>
      <c r="O758" s="222"/>
      <c r="P758" s="222"/>
    </row>
    <row r="759" ht="15.75" customHeight="1">
      <c r="A759" s="289" t="s">
        <v>7852</v>
      </c>
      <c r="B759" s="351">
        <v>755.0</v>
      </c>
      <c r="C759" s="130">
        <v>44510.0</v>
      </c>
      <c r="D759" s="73" t="s">
        <v>8700</v>
      </c>
      <c r="E759" s="130" t="s">
        <v>8701</v>
      </c>
      <c r="F759" s="73" t="s">
        <v>18</v>
      </c>
      <c r="G759" s="169" t="s">
        <v>7289</v>
      </c>
      <c r="H759" s="186"/>
      <c r="I759" s="405"/>
      <c r="J759" s="222"/>
      <c r="K759" s="222"/>
      <c r="L759" s="222"/>
      <c r="M759" s="222"/>
      <c r="N759" s="222"/>
      <c r="O759" s="222"/>
      <c r="P759" s="222"/>
    </row>
    <row r="760" ht="15.75" customHeight="1">
      <c r="A760" s="289" t="s">
        <v>7852</v>
      </c>
      <c r="B760" s="351">
        <v>756.0</v>
      </c>
      <c r="C760" s="130">
        <v>44510.0</v>
      </c>
      <c r="D760" s="73" t="s">
        <v>8187</v>
      </c>
      <c r="E760" s="130" t="s">
        <v>8702</v>
      </c>
      <c r="F760" s="73" t="s">
        <v>18</v>
      </c>
      <c r="G760" s="169" t="s">
        <v>4749</v>
      </c>
      <c r="H760" s="186"/>
      <c r="I760" s="405"/>
      <c r="J760" s="222"/>
      <c r="K760" s="222"/>
      <c r="L760" s="222"/>
      <c r="M760" s="222"/>
      <c r="N760" s="222"/>
      <c r="O760" s="222"/>
      <c r="P760" s="222"/>
    </row>
    <row r="761" ht="15.75" customHeight="1">
      <c r="A761" s="289" t="s">
        <v>7852</v>
      </c>
      <c r="B761" s="349">
        <v>757.0</v>
      </c>
      <c r="C761" s="130">
        <v>44510.0</v>
      </c>
      <c r="D761" s="73" t="s">
        <v>8688</v>
      </c>
      <c r="E761" s="130" t="s">
        <v>8689</v>
      </c>
      <c r="F761" s="73" t="s">
        <v>18</v>
      </c>
      <c r="G761" s="169" t="s">
        <v>7289</v>
      </c>
      <c r="H761" s="186"/>
      <c r="I761" s="405"/>
      <c r="J761" s="222"/>
      <c r="K761" s="222"/>
      <c r="L761" s="222"/>
      <c r="M761" s="222"/>
      <c r="N761" s="222"/>
      <c r="O761" s="222"/>
      <c r="P761" s="222"/>
    </row>
    <row r="762" ht="15.75" customHeight="1">
      <c r="A762" s="289" t="s">
        <v>7852</v>
      </c>
      <c r="B762" s="351">
        <v>758.0</v>
      </c>
      <c r="C762" s="130">
        <v>44510.0</v>
      </c>
      <c r="D762" s="73" t="s">
        <v>1754</v>
      </c>
      <c r="E762" s="130" t="s">
        <v>8667</v>
      </c>
      <c r="F762" s="73" t="s">
        <v>18</v>
      </c>
      <c r="G762" s="169" t="s">
        <v>8602</v>
      </c>
      <c r="H762" s="186"/>
      <c r="I762" s="405"/>
      <c r="J762" s="222"/>
      <c r="K762" s="222"/>
      <c r="L762" s="222"/>
      <c r="M762" s="222"/>
      <c r="N762" s="222"/>
      <c r="O762" s="222"/>
      <c r="P762" s="222"/>
    </row>
    <row r="763" ht="15.75" customHeight="1">
      <c r="A763" s="289" t="s">
        <v>7852</v>
      </c>
      <c r="B763" s="351">
        <v>759.0</v>
      </c>
      <c r="C763" s="130">
        <v>44510.0</v>
      </c>
      <c r="D763" s="73" t="s">
        <v>8706</v>
      </c>
      <c r="E763" s="130" t="s">
        <v>8707</v>
      </c>
      <c r="F763" s="73" t="s">
        <v>18</v>
      </c>
      <c r="G763" s="169" t="s">
        <v>4749</v>
      </c>
      <c r="H763" s="186"/>
      <c r="I763" s="405"/>
      <c r="J763" s="222"/>
      <c r="K763" s="222"/>
      <c r="L763" s="222"/>
      <c r="M763" s="222"/>
      <c r="N763" s="222"/>
      <c r="O763" s="222"/>
      <c r="P763" s="222"/>
    </row>
    <row r="764" ht="15.75" customHeight="1">
      <c r="A764" s="289" t="s">
        <v>7852</v>
      </c>
      <c r="B764" s="351">
        <v>760.0</v>
      </c>
      <c r="C764" s="130">
        <v>44510.0</v>
      </c>
      <c r="D764" s="73" t="s">
        <v>8693</v>
      </c>
      <c r="E764" s="130" t="s">
        <v>8694</v>
      </c>
      <c r="F764" s="73" t="s">
        <v>18</v>
      </c>
      <c r="G764" s="169" t="s">
        <v>8602</v>
      </c>
      <c r="H764" s="186"/>
      <c r="I764" s="405"/>
      <c r="J764" s="222"/>
      <c r="K764" s="222"/>
      <c r="L764" s="222"/>
      <c r="M764" s="222"/>
      <c r="N764" s="222"/>
      <c r="O764" s="222"/>
      <c r="P764" s="222"/>
    </row>
    <row r="765" ht="15.75" customHeight="1">
      <c r="A765" s="289" t="s">
        <v>7852</v>
      </c>
      <c r="B765" s="349">
        <v>761.0</v>
      </c>
      <c r="C765" s="130">
        <v>44510.0</v>
      </c>
      <c r="D765" s="73" t="s">
        <v>8680</v>
      </c>
      <c r="E765" s="130" t="s">
        <v>8681</v>
      </c>
      <c r="F765" s="73" t="s">
        <v>18</v>
      </c>
      <c r="G765" s="169" t="s">
        <v>7289</v>
      </c>
      <c r="H765" s="186"/>
      <c r="I765" s="405"/>
      <c r="J765" s="222"/>
      <c r="K765" s="222"/>
      <c r="L765" s="222"/>
      <c r="M765" s="222"/>
      <c r="N765" s="222"/>
      <c r="O765" s="222"/>
      <c r="P765" s="222"/>
    </row>
    <row r="766" ht="15.75" customHeight="1">
      <c r="A766" s="289" t="s">
        <v>7852</v>
      </c>
      <c r="B766" s="351">
        <v>762.0</v>
      </c>
      <c r="C766" s="130">
        <v>44510.0</v>
      </c>
      <c r="D766" s="73" t="s">
        <v>7874</v>
      </c>
      <c r="E766" s="130" t="s">
        <v>8659</v>
      </c>
      <c r="F766" s="73" t="s">
        <v>18</v>
      </c>
      <c r="G766" s="169" t="s">
        <v>5737</v>
      </c>
      <c r="H766" s="186"/>
      <c r="I766" s="405"/>
      <c r="J766" s="222"/>
      <c r="K766" s="222"/>
      <c r="L766" s="222"/>
      <c r="M766" s="222"/>
      <c r="N766" s="222"/>
      <c r="O766" s="222"/>
      <c r="P766" s="222"/>
    </row>
    <row r="767" ht="15.75" customHeight="1">
      <c r="A767" s="289" t="s">
        <v>7852</v>
      </c>
      <c r="B767" s="351">
        <v>763.0</v>
      </c>
      <c r="C767" s="130">
        <v>44510.0</v>
      </c>
      <c r="D767" s="73" t="s">
        <v>8331</v>
      </c>
      <c r="E767" s="130" t="s">
        <v>8692</v>
      </c>
      <c r="F767" s="73" t="s">
        <v>18</v>
      </c>
      <c r="G767" s="169" t="s">
        <v>8602</v>
      </c>
      <c r="H767" s="186"/>
      <c r="I767" s="405"/>
      <c r="J767" s="222"/>
      <c r="K767" s="222"/>
      <c r="L767" s="222"/>
      <c r="M767" s="222"/>
      <c r="N767" s="222"/>
      <c r="O767" s="222"/>
      <c r="P767" s="222"/>
    </row>
    <row r="768" ht="15.75" customHeight="1">
      <c r="A768" s="289" t="s">
        <v>7852</v>
      </c>
      <c r="B768" s="351">
        <v>764.0</v>
      </c>
      <c r="C768" s="130">
        <v>44510.0</v>
      </c>
      <c r="D768" s="289" t="s">
        <v>2895</v>
      </c>
      <c r="E768" s="290" t="s">
        <v>8669</v>
      </c>
      <c r="F768" s="289" t="s">
        <v>18</v>
      </c>
      <c r="G768" s="291" t="s">
        <v>5737</v>
      </c>
      <c r="H768" s="864"/>
      <c r="I768" s="405"/>
      <c r="J768" s="222"/>
      <c r="K768" s="222"/>
      <c r="L768" s="222"/>
      <c r="M768" s="222"/>
      <c r="N768" s="222"/>
      <c r="O768" s="222"/>
      <c r="P768" s="222"/>
    </row>
    <row r="769" ht="15.75" customHeight="1">
      <c r="A769" s="289" t="s">
        <v>7852</v>
      </c>
      <c r="B769" s="349">
        <v>765.0</v>
      </c>
      <c r="C769" s="130">
        <v>44510.0</v>
      </c>
      <c r="D769" s="73" t="s">
        <v>8716</v>
      </c>
      <c r="E769" s="130" t="s">
        <v>8717</v>
      </c>
      <c r="F769" s="73" t="s">
        <v>18</v>
      </c>
      <c r="G769" s="169" t="s">
        <v>8704</v>
      </c>
      <c r="H769" s="186"/>
      <c r="I769" s="405"/>
      <c r="J769" s="222"/>
      <c r="K769" s="222"/>
      <c r="L769" s="222"/>
      <c r="M769" s="222"/>
      <c r="N769" s="222"/>
      <c r="O769" s="222"/>
      <c r="P769" s="222"/>
    </row>
    <row r="770" ht="15.75" customHeight="1">
      <c r="A770" s="289" t="s">
        <v>7852</v>
      </c>
      <c r="B770" s="351">
        <v>766.0</v>
      </c>
      <c r="C770" s="130">
        <v>44510.0</v>
      </c>
      <c r="D770" s="73" t="s">
        <v>8718</v>
      </c>
      <c r="E770" s="130" t="s">
        <v>8719</v>
      </c>
      <c r="F770" s="73" t="s">
        <v>18</v>
      </c>
      <c r="G770" s="169" t="s">
        <v>5737</v>
      </c>
      <c r="H770" s="186"/>
      <c r="I770" s="405"/>
      <c r="J770" s="222"/>
      <c r="K770" s="222"/>
      <c r="L770" s="222"/>
      <c r="M770" s="222"/>
      <c r="N770" s="222"/>
      <c r="O770" s="222"/>
      <c r="P770" s="222"/>
    </row>
    <row r="771" ht="15.75" customHeight="1">
      <c r="A771" s="289" t="s">
        <v>7852</v>
      </c>
      <c r="B771" s="351">
        <v>767.0</v>
      </c>
      <c r="C771" s="130">
        <v>44510.0</v>
      </c>
      <c r="D771" s="73" t="s">
        <v>8682</v>
      </c>
      <c r="E771" s="130" t="s">
        <v>8683</v>
      </c>
      <c r="F771" s="73" t="s">
        <v>18</v>
      </c>
      <c r="G771" s="169" t="s">
        <v>4749</v>
      </c>
      <c r="H771" s="186"/>
      <c r="I771" s="405"/>
      <c r="J771" s="222"/>
      <c r="K771" s="222"/>
      <c r="L771" s="222"/>
      <c r="M771" s="222"/>
      <c r="N771" s="222"/>
      <c r="O771" s="222"/>
      <c r="P771" s="222"/>
    </row>
    <row r="772" ht="15.75" customHeight="1">
      <c r="A772" s="289" t="s">
        <v>7852</v>
      </c>
      <c r="B772" s="351">
        <v>768.0</v>
      </c>
      <c r="C772" s="130">
        <v>44510.0</v>
      </c>
      <c r="D772" s="73" t="s">
        <v>1499</v>
      </c>
      <c r="E772" s="130" t="s">
        <v>8703</v>
      </c>
      <c r="F772" s="73" t="s">
        <v>18</v>
      </c>
      <c r="G772" s="169" t="s">
        <v>8704</v>
      </c>
      <c r="H772" s="186"/>
      <c r="I772" s="405"/>
      <c r="J772" s="222"/>
      <c r="K772" s="222"/>
      <c r="L772" s="222"/>
      <c r="M772" s="222"/>
      <c r="N772" s="222"/>
      <c r="O772" s="222"/>
      <c r="P772" s="222"/>
    </row>
    <row r="773" ht="15.75" customHeight="1">
      <c r="A773" s="289" t="s">
        <v>7852</v>
      </c>
      <c r="B773" s="349">
        <v>769.0</v>
      </c>
      <c r="C773" s="130">
        <v>44510.0</v>
      </c>
      <c r="D773" s="73" t="s">
        <v>8695</v>
      </c>
      <c r="E773" s="130" t="s">
        <v>8696</v>
      </c>
      <c r="F773" s="73" t="s">
        <v>18</v>
      </c>
      <c r="G773" s="169" t="s">
        <v>7289</v>
      </c>
      <c r="H773" s="186"/>
      <c r="I773" s="405"/>
      <c r="J773" s="222"/>
      <c r="K773" s="222"/>
      <c r="L773" s="222"/>
      <c r="M773" s="222"/>
      <c r="N773" s="222"/>
      <c r="O773" s="222"/>
      <c r="P773" s="222"/>
    </row>
    <row r="774" ht="15.75" customHeight="1">
      <c r="A774" s="289" t="s">
        <v>7852</v>
      </c>
      <c r="B774" s="351">
        <v>770.0</v>
      </c>
      <c r="C774" s="130">
        <v>44510.0</v>
      </c>
      <c r="D774" s="73" t="s">
        <v>8673</v>
      </c>
      <c r="E774" s="130" t="s">
        <v>8674</v>
      </c>
      <c r="F774" s="73" t="s">
        <v>18</v>
      </c>
      <c r="G774" s="169" t="s">
        <v>8602</v>
      </c>
      <c r="H774" s="186"/>
      <c r="I774" s="405"/>
      <c r="J774" s="222"/>
      <c r="K774" s="222"/>
      <c r="L774" s="222"/>
      <c r="M774" s="222"/>
      <c r="N774" s="222"/>
      <c r="O774" s="222"/>
      <c r="P774" s="222"/>
    </row>
    <row r="775" ht="15.75" customHeight="1">
      <c r="A775" s="289" t="s">
        <v>7852</v>
      </c>
      <c r="B775" s="351">
        <v>771.0</v>
      </c>
      <c r="C775" s="130">
        <v>44510.0</v>
      </c>
      <c r="D775" s="73" t="s">
        <v>5678</v>
      </c>
      <c r="E775" s="130" t="s">
        <v>8672</v>
      </c>
      <c r="F775" s="73" t="s">
        <v>18</v>
      </c>
      <c r="G775" s="169" t="s">
        <v>8663</v>
      </c>
      <c r="H775" s="186"/>
      <c r="I775" s="405"/>
      <c r="J775" s="222"/>
      <c r="K775" s="222"/>
      <c r="L775" s="222"/>
      <c r="M775" s="222"/>
      <c r="N775" s="222"/>
      <c r="O775" s="222"/>
      <c r="P775" s="222"/>
    </row>
    <row r="776" ht="15.75" customHeight="1">
      <c r="A776" s="289" t="s">
        <v>7852</v>
      </c>
      <c r="B776" s="351">
        <v>772.0</v>
      </c>
      <c r="C776" s="130">
        <v>44516.0</v>
      </c>
      <c r="D776" s="73" t="s">
        <v>8731</v>
      </c>
      <c r="E776" s="130" t="s">
        <v>8732</v>
      </c>
      <c r="F776" s="73" t="s">
        <v>18</v>
      </c>
      <c r="G776" s="169" t="s">
        <v>3754</v>
      </c>
      <c r="H776" s="186"/>
      <c r="I776" s="405"/>
      <c r="J776" s="222"/>
      <c r="K776" s="222"/>
      <c r="L776" s="222"/>
      <c r="M776" s="222"/>
      <c r="N776" s="222"/>
      <c r="O776" s="222"/>
      <c r="P776" s="222"/>
    </row>
    <row r="777" ht="15.75" customHeight="1">
      <c r="A777" s="289" t="s">
        <v>7852</v>
      </c>
      <c r="B777" s="349">
        <v>773.0</v>
      </c>
      <c r="C777" s="130">
        <v>44516.0</v>
      </c>
      <c r="D777" s="73" t="s">
        <v>8726</v>
      </c>
      <c r="E777" s="130" t="s">
        <v>8727</v>
      </c>
      <c r="F777" s="73" t="s">
        <v>18</v>
      </c>
      <c r="G777" s="169" t="s">
        <v>3754</v>
      </c>
      <c r="H777" s="186"/>
      <c r="I777" s="405"/>
      <c r="J777" s="222"/>
      <c r="K777" s="222"/>
      <c r="L777" s="222"/>
      <c r="M777" s="222"/>
      <c r="N777" s="222"/>
      <c r="O777" s="222"/>
      <c r="P777" s="222"/>
    </row>
    <row r="778" ht="15.75" customHeight="1">
      <c r="A778" s="289" t="s">
        <v>7852</v>
      </c>
      <c r="B778" s="351">
        <v>774.0</v>
      </c>
      <c r="C778" s="130">
        <v>44516.0</v>
      </c>
      <c r="D778" s="73" t="s">
        <v>3647</v>
      </c>
      <c r="E778" s="130" t="s">
        <v>8728</v>
      </c>
      <c r="F778" s="73" t="s">
        <v>18</v>
      </c>
      <c r="G778" s="169" t="s">
        <v>3754</v>
      </c>
      <c r="H778" s="186"/>
      <c r="I778" s="405"/>
      <c r="J778" s="222"/>
      <c r="K778" s="222"/>
      <c r="L778" s="222"/>
      <c r="M778" s="222"/>
      <c r="N778" s="222"/>
      <c r="O778" s="222"/>
      <c r="P778" s="222"/>
    </row>
    <row r="779" ht="15.75" customHeight="1">
      <c r="A779" s="289" t="s">
        <v>7852</v>
      </c>
      <c r="B779" s="351">
        <v>775.0</v>
      </c>
      <c r="C779" s="130">
        <v>44516.0</v>
      </c>
      <c r="D779" s="73" t="s">
        <v>8735</v>
      </c>
      <c r="E779" s="130" t="s">
        <v>8736</v>
      </c>
      <c r="F779" s="73" t="s">
        <v>18</v>
      </c>
      <c r="G779" s="169" t="s">
        <v>5737</v>
      </c>
      <c r="H779" s="186"/>
      <c r="I779" s="405"/>
      <c r="J779" s="222"/>
      <c r="K779" s="222"/>
      <c r="L779" s="222"/>
      <c r="M779" s="222"/>
      <c r="N779" s="222"/>
      <c r="O779" s="222"/>
      <c r="P779" s="222"/>
    </row>
    <row r="780" ht="15.75" customHeight="1">
      <c r="A780" s="289" t="s">
        <v>7852</v>
      </c>
      <c r="B780" s="351">
        <v>776.0</v>
      </c>
      <c r="C780" s="130">
        <v>44516.0</v>
      </c>
      <c r="D780" s="73" t="s">
        <v>8737</v>
      </c>
      <c r="E780" s="130" t="s">
        <v>8738</v>
      </c>
      <c r="F780" s="73" t="s">
        <v>18</v>
      </c>
      <c r="G780" s="169" t="s">
        <v>3754</v>
      </c>
      <c r="H780" s="186"/>
      <c r="I780" s="405"/>
      <c r="J780" s="222"/>
      <c r="K780" s="222"/>
      <c r="L780" s="222"/>
      <c r="M780" s="222"/>
      <c r="N780" s="222"/>
      <c r="O780" s="222"/>
      <c r="P780" s="222"/>
    </row>
    <row r="781" ht="15.75" customHeight="1">
      <c r="A781" s="289" t="s">
        <v>7852</v>
      </c>
      <c r="B781" s="349">
        <v>777.0</v>
      </c>
      <c r="C781" s="130">
        <v>44516.0</v>
      </c>
      <c r="D781" s="350" t="s">
        <v>8739</v>
      </c>
      <c r="E781" s="130" t="s">
        <v>7929</v>
      </c>
      <c r="F781" s="73" t="s">
        <v>6388</v>
      </c>
      <c r="G781" s="169"/>
      <c r="H781" s="186"/>
      <c r="I781" s="405"/>
      <c r="J781" s="222"/>
      <c r="K781" s="222"/>
      <c r="L781" s="222"/>
      <c r="M781" s="222"/>
      <c r="N781" s="222"/>
      <c r="O781" s="222"/>
      <c r="P781" s="222"/>
    </row>
    <row r="782" ht="15.75" customHeight="1">
      <c r="A782" s="289" t="s">
        <v>7852</v>
      </c>
      <c r="B782" s="351">
        <v>778.0</v>
      </c>
      <c r="C782" s="130">
        <v>44516.0</v>
      </c>
      <c r="D782" s="73" t="s">
        <v>6446</v>
      </c>
      <c r="E782" s="130" t="s">
        <v>8165</v>
      </c>
      <c r="F782" s="73" t="s">
        <v>6388</v>
      </c>
      <c r="G782" s="169"/>
      <c r="H782" s="186"/>
      <c r="I782" s="405"/>
      <c r="J782" s="222"/>
      <c r="K782" s="222"/>
      <c r="L782" s="222"/>
      <c r="M782" s="222"/>
      <c r="N782" s="222"/>
      <c r="O782" s="222"/>
      <c r="P782" s="222"/>
    </row>
    <row r="783" ht="15.75" customHeight="1">
      <c r="A783" s="289" t="s">
        <v>7852</v>
      </c>
      <c r="B783" s="351">
        <v>779.0</v>
      </c>
      <c r="C783" s="130">
        <v>44516.0</v>
      </c>
      <c r="D783" s="867" t="s">
        <v>8720</v>
      </c>
      <c r="E783" s="272" t="s">
        <v>3753</v>
      </c>
      <c r="F783" s="867" t="s">
        <v>1370</v>
      </c>
      <c r="G783" s="169" t="s">
        <v>3754</v>
      </c>
      <c r="H783" s="186"/>
      <c r="I783" s="405"/>
      <c r="J783" s="222"/>
      <c r="K783" s="222"/>
      <c r="L783" s="222"/>
      <c r="M783" s="222"/>
      <c r="N783" s="222"/>
      <c r="O783" s="222"/>
      <c r="P783" s="222"/>
    </row>
    <row r="784" ht="15.75" customHeight="1">
      <c r="A784" s="289" t="s">
        <v>7852</v>
      </c>
      <c r="B784" s="351">
        <v>780.0</v>
      </c>
      <c r="C784" s="130">
        <v>44516.0</v>
      </c>
      <c r="D784" s="273" t="s">
        <v>8729</v>
      </c>
      <c r="E784" s="274" t="s">
        <v>8730</v>
      </c>
      <c r="F784" s="73" t="s">
        <v>18</v>
      </c>
      <c r="G784" s="169" t="s">
        <v>4642</v>
      </c>
      <c r="H784" s="186"/>
      <c r="I784" s="405"/>
      <c r="J784" s="222"/>
      <c r="K784" s="222"/>
      <c r="L784" s="222"/>
      <c r="M784" s="222"/>
      <c r="N784" s="222"/>
      <c r="O784" s="222"/>
      <c r="P784" s="222"/>
    </row>
    <row r="785" ht="15.75" customHeight="1">
      <c r="A785" s="289" t="s">
        <v>7852</v>
      </c>
      <c r="B785" s="349">
        <v>781.0</v>
      </c>
      <c r="C785" s="130">
        <v>44516.0</v>
      </c>
      <c r="D785" s="445" t="s">
        <v>8733</v>
      </c>
      <c r="E785" s="274" t="s">
        <v>8734</v>
      </c>
      <c r="F785" s="73" t="s">
        <v>18</v>
      </c>
      <c r="G785" s="169" t="s">
        <v>7331</v>
      </c>
      <c r="H785" s="186"/>
      <c r="I785" s="405"/>
      <c r="J785" s="222"/>
      <c r="K785" s="222"/>
      <c r="L785" s="222"/>
      <c r="M785" s="222"/>
      <c r="N785" s="222"/>
      <c r="O785" s="222"/>
      <c r="P785" s="222"/>
    </row>
    <row r="786" ht="15.75" customHeight="1">
      <c r="A786" s="289" t="s">
        <v>7852</v>
      </c>
      <c r="B786" s="351">
        <v>782.0</v>
      </c>
      <c r="C786" s="130">
        <v>44516.0</v>
      </c>
      <c r="D786" s="73" t="s">
        <v>8724</v>
      </c>
      <c r="E786" s="130" t="s">
        <v>8725</v>
      </c>
      <c r="F786" s="73" t="s">
        <v>18</v>
      </c>
      <c r="G786" s="169" t="s">
        <v>1442</v>
      </c>
      <c r="H786" s="186"/>
      <c r="I786" s="405"/>
      <c r="J786" s="222"/>
      <c r="K786" s="222"/>
      <c r="L786" s="222"/>
      <c r="M786" s="222"/>
      <c r="N786" s="222"/>
      <c r="O786" s="222"/>
      <c r="P786" s="222"/>
    </row>
    <row r="787" ht="15.75" customHeight="1">
      <c r="A787" s="289" t="s">
        <v>7852</v>
      </c>
      <c r="B787" s="351">
        <v>783.0</v>
      </c>
      <c r="C787" s="130">
        <v>44516.0</v>
      </c>
      <c r="D787" s="444" t="s">
        <v>8721</v>
      </c>
      <c r="E787" s="274" t="s">
        <v>8722</v>
      </c>
      <c r="F787" s="73" t="s">
        <v>18</v>
      </c>
      <c r="G787" s="169" t="s">
        <v>8723</v>
      </c>
      <c r="H787" s="186"/>
      <c r="I787" s="405"/>
      <c r="J787" s="222"/>
      <c r="K787" s="222"/>
      <c r="L787" s="222"/>
      <c r="M787" s="222"/>
      <c r="N787" s="222"/>
      <c r="O787" s="222"/>
      <c r="P787" s="222"/>
    </row>
    <row r="788" ht="15.75" customHeight="1">
      <c r="A788" s="289" t="s">
        <v>7852</v>
      </c>
      <c r="B788" s="351">
        <v>784.0</v>
      </c>
      <c r="C788" s="130">
        <v>44517.0</v>
      </c>
      <c r="D788" s="73" t="s">
        <v>6560</v>
      </c>
      <c r="E788" s="130" t="s">
        <v>8744</v>
      </c>
      <c r="F788" s="73" t="s">
        <v>2751</v>
      </c>
      <c r="G788" s="169"/>
      <c r="H788" s="186"/>
      <c r="I788" s="405"/>
      <c r="J788" s="222"/>
      <c r="K788" s="222"/>
      <c r="L788" s="222"/>
      <c r="M788" s="222"/>
      <c r="N788" s="222"/>
      <c r="O788" s="222"/>
      <c r="P788" s="222"/>
    </row>
    <row r="789" ht="15.75" customHeight="1">
      <c r="A789" s="289" t="s">
        <v>7852</v>
      </c>
      <c r="B789" s="349">
        <v>785.0</v>
      </c>
      <c r="C789" s="130">
        <v>44517.0</v>
      </c>
      <c r="D789" s="73" t="s">
        <v>3707</v>
      </c>
      <c r="E789" s="130" t="s">
        <v>8740</v>
      </c>
      <c r="F789" s="73" t="s">
        <v>2751</v>
      </c>
      <c r="G789" s="169"/>
      <c r="H789" s="186"/>
      <c r="I789" s="405"/>
      <c r="J789" s="222"/>
      <c r="K789" s="222"/>
      <c r="L789" s="222"/>
      <c r="M789" s="222"/>
      <c r="N789" s="222"/>
      <c r="O789" s="222"/>
      <c r="P789" s="222"/>
    </row>
    <row r="790" ht="15.75" customHeight="1">
      <c r="A790" s="289" t="s">
        <v>7852</v>
      </c>
      <c r="B790" s="351">
        <v>786.0</v>
      </c>
      <c r="C790" s="130">
        <v>44517.0</v>
      </c>
      <c r="D790" s="73" t="s">
        <v>8564</v>
      </c>
      <c r="E790" s="274" t="s">
        <v>8745</v>
      </c>
      <c r="F790" s="192" t="s">
        <v>2751</v>
      </c>
      <c r="G790" s="169"/>
      <c r="H790" s="186"/>
      <c r="I790" s="405"/>
      <c r="J790" s="222"/>
      <c r="K790" s="222"/>
      <c r="L790" s="222"/>
      <c r="M790" s="222"/>
      <c r="N790" s="222"/>
      <c r="O790" s="222"/>
      <c r="P790" s="222"/>
    </row>
    <row r="791" ht="15.75" customHeight="1">
      <c r="A791" s="289" t="s">
        <v>7852</v>
      </c>
      <c r="B791" s="351">
        <v>787.0</v>
      </c>
      <c r="C791" s="130">
        <v>44517.0</v>
      </c>
      <c r="D791" s="73" t="s">
        <v>8742</v>
      </c>
      <c r="E791" s="130" t="s">
        <v>8433</v>
      </c>
      <c r="F791" s="73" t="s">
        <v>2923</v>
      </c>
      <c r="G791" s="169"/>
      <c r="H791" s="186"/>
      <c r="I791" s="405"/>
      <c r="J791" s="222"/>
      <c r="K791" s="222"/>
      <c r="L791" s="222"/>
      <c r="M791" s="222"/>
      <c r="N791" s="222"/>
      <c r="O791" s="222"/>
      <c r="P791" s="222"/>
    </row>
    <row r="792" ht="15.75" customHeight="1">
      <c r="A792" s="289" t="s">
        <v>7852</v>
      </c>
      <c r="B792" s="351">
        <v>788.0</v>
      </c>
      <c r="C792" s="130">
        <v>44517.0</v>
      </c>
      <c r="D792" s="73" t="s">
        <v>8747</v>
      </c>
      <c r="E792" s="130" t="s">
        <v>5953</v>
      </c>
      <c r="F792" s="73" t="s">
        <v>2923</v>
      </c>
      <c r="G792" s="169"/>
      <c r="H792" s="186"/>
      <c r="I792" s="405"/>
      <c r="J792" s="222"/>
      <c r="K792" s="222"/>
      <c r="L792" s="222"/>
      <c r="M792" s="222"/>
      <c r="N792" s="222"/>
      <c r="O792" s="222"/>
      <c r="P792" s="222"/>
    </row>
    <row r="793" ht="15.75" customHeight="1">
      <c r="A793" s="289" t="s">
        <v>7852</v>
      </c>
      <c r="B793" s="349">
        <v>789.0</v>
      </c>
      <c r="C793" s="130">
        <v>44517.0</v>
      </c>
      <c r="D793" s="73" t="s">
        <v>8748</v>
      </c>
      <c r="E793" s="130" t="s">
        <v>8441</v>
      </c>
      <c r="F793" s="73" t="s">
        <v>131</v>
      </c>
      <c r="G793" s="169"/>
      <c r="H793" s="186"/>
      <c r="I793" s="405"/>
      <c r="J793" s="222"/>
      <c r="K793" s="222"/>
      <c r="L793" s="222"/>
      <c r="M793" s="222"/>
      <c r="N793" s="222"/>
      <c r="O793" s="222"/>
      <c r="P793" s="222"/>
    </row>
    <row r="794" ht="15.75" customHeight="1">
      <c r="A794" s="73"/>
      <c r="B794" s="345">
        <v>790.0</v>
      </c>
      <c r="C794" s="130">
        <v>44517.0</v>
      </c>
      <c r="D794" s="259" t="s">
        <v>7211</v>
      </c>
      <c r="E794" s="130" t="s">
        <v>8743</v>
      </c>
      <c r="F794" s="73" t="s">
        <v>6388</v>
      </c>
      <c r="G794" s="169"/>
      <c r="H794" s="186"/>
      <c r="I794" s="405"/>
      <c r="J794" s="222"/>
      <c r="K794" s="222"/>
      <c r="L794" s="222"/>
      <c r="M794" s="222"/>
      <c r="N794" s="222"/>
      <c r="O794" s="222"/>
      <c r="P794" s="222"/>
    </row>
    <row r="795" ht="15.75" customHeight="1">
      <c r="A795" s="73"/>
      <c r="B795" s="351">
        <v>791.0</v>
      </c>
      <c r="C795" s="130"/>
      <c r="D795" s="73" t="s">
        <v>10379</v>
      </c>
      <c r="E795" s="130"/>
      <c r="F795" s="73"/>
      <c r="G795" s="169"/>
      <c r="H795" s="186"/>
      <c r="I795" s="405"/>
      <c r="J795" s="222"/>
      <c r="K795" s="222"/>
      <c r="L795" s="222"/>
      <c r="M795" s="222"/>
      <c r="N795" s="222"/>
      <c r="O795" s="222"/>
      <c r="P795" s="222"/>
    </row>
    <row r="796" ht="15.75" customHeight="1">
      <c r="A796" s="73"/>
      <c r="B796" s="351">
        <v>792.0</v>
      </c>
      <c r="C796" s="130"/>
      <c r="D796" s="73" t="s">
        <v>8836</v>
      </c>
      <c r="E796" s="73" t="s">
        <v>7850</v>
      </c>
      <c r="F796" s="73" t="s">
        <v>2923</v>
      </c>
      <c r="G796" s="169"/>
      <c r="H796" s="186"/>
      <c r="I796" s="405"/>
      <c r="J796" s="222"/>
      <c r="K796" s="222"/>
      <c r="L796" s="222"/>
      <c r="M796" s="222"/>
      <c r="N796" s="222"/>
      <c r="O796" s="222"/>
      <c r="P796" s="222"/>
    </row>
    <row r="797" ht="15.75" customHeight="1">
      <c r="A797" s="73"/>
      <c r="B797" s="349">
        <v>793.0</v>
      </c>
      <c r="C797" s="130"/>
      <c r="D797" s="73" t="s">
        <v>10389</v>
      </c>
      <c r="E797" s="130"/>
      <c r="F797" s="73"/>
      <c r="G797" s="169"/>
      <c r="H797" s="186"/>
      <c r="I797" s="405"/>
      <c r="J797" s="222"/>
      <c r="K797" s="222"/>
      <c r="L797" s="222"/>
      <c r="M797" s="222"/>
      <c r="N797" s="222"/>
      <c r="O797" s="222"/>
      <c r="P797" s="222"/>
    </row>
    <row r="798" ht="15.75" customHeight="1">
      <c r="A798" s="289" t="s">
        <v>7852</v>
      </c>
      <c r="B798" s="351">
        <v>794.0</v>
      </c>
      <c r="C798" s="130">
        <v>44518.0</v>
      </c>
      <c r="D798" s="73" t="s">
        <v>14614</v>
      </c>
      <c r="E798" s="130" t="s">
        <v>8752</v>
      </c>
      <c r="F798" s="73" t="s">
        <v>18</v>
      </c>
      <c r="G798" s="169" t="s">
        <v>2515</v>
      </c>
      <c r="H798" s="186"/>
      <c r="I798" s="405"/>
      <c r="J798" s="222"/>
      <c r="K798" s="222"/>
      <c r="L798" s="222"/>
      <c r="M798" s="222"/>
      <c r="N798" s="222"/>
      <c r="O798" s="222"/>
      <c r="P798" s="222"/>
    </row>
    <row r="799" ht="15.75" customHeight="1">
      <c r="A799" s="289" t="s">
        <v>7852</v>
      </c>
      <c r="B799" s="351">
        <v>795.0</v>
      </c>
      <c r="C799" s="130">
        <v>44518.0</v>
      </c>
      <c r="D799" s="73" t="s">
        <v>8753</v>
      </c>
      <c r="E799" s="130" t="s">
        <v>8754</v>
      </c>
      <c r="F799" s="73" t="s">
        <v>18</v>
      </c>
      <c r="G799" s="169" t="s">
        <v>3754</v>
      </c>
      <c r="H799" s="186"/>
      <c r="I799" s="405"/>
      <c r="J799" s="222"/>
      <c r="K799" s="222"/>
      <c r="L799" s="222"/>
      <c r="M799" s="222"/>
      <c r="N799" s="222"/>
      <c r="O799" s="222"/>
      <c r="P799" s="222"/>
    </row>
    <row r="800" ht="15.75" customHeight="1">
      <c r="A800" s="289" t="s">
        <v>7852</v>
      </c>
      <c r="B800" s="351">
        <v>796.0</v>
      </c>
      <c r="C800" s="130">
        <v>44518.0</v>
      </c>
      <c r="D800" s="73" t="s">
        <v>8755</v>
      </c>
      <c r="E800" s="130" t="s">
        <v>8756</v>
      </c>
      <c r="F800" s="73" t="s">
        <v>18</v>
      </c>
      <c r="G800" s="169" t="s">
        <v>8602</v>
      </c>
      <c r="H800" s="186"/>
      <c r="I800" s="405"/>
      <c r="J800" s="222"/>
      <c r="K800" s="222"/>
      <c r="L800" s="222"/>
      <c r="M800" s="222"/>
      <c r="N800" s="222"/>
      <c r="O800" s="222"/>
      <c r="P800" s="222"/>
    </row>
    <row r="801" ht="15.75" customHeight="1">
      <c r="A801" s="289" t="s">
        <v>7852</v>
      </c>
      <c r="B801" s="349">
        <v>797.0</v>
      </c>
      <c r="C801" s="130">
        <v>44518.0</v>
      </c>
      <c r="D801" s="73" t="s">
        <v>8749</v>
      </c>
      <c r="E801" s="130" t="s">
        <v>8750</v>
      </c>
      <c r="F801" s="73" t="s">
        <v>18</v>
      </c>
      <c r="G801" s="169" t="s">
        <v>4642</v>
      </c>
      <c r="H801" s="186"/>
      <c r="I801" s="405"/>
      <c r="J801" s="222"/>
      <c r="K801" s="222"/>
      <c r="L801" s="222"/>
      <c r="M801" s="222"/>
      <c r="N801" s="222"/>
      <c r="O801" s="222"/>
      <c r="P801" s="222"/>
    </row>
    <row r="802" ht="15.75" customHeight="1">
      <c r="A802" s="289" t="s">
        <v>7852</v>
      </c>
      <c r="B802" s="351">
        <v>798.0</v>
      </c>
      <c r="C802" s="130">
        <v>44519.0</v>
      </c>
      <c r="D802" s="73" t="s">
        <v>4268</v>
      </c>
      <c r="E802" s="130" t="s">
        <v>8760</v>
      </c>
      <c r="F802" s="73" t="s">
        <v>2751</v>
      </c>
      <c r="G802" s="169"/>
      <c r="H802" s="186"/>
      <c r="I802" s="405"/>
      <c r="J802" s="222"/>
      <c r="K802" s="222"/>
      <c r="L802" s="222"/>
      <c r="M802" s="222"/>
      <c r="N802" s="222"/>
      <c r="O802" s="222"/>
      <c r="P802" s="222"/>
    </row>
    <row r="803" ht="15.75" customHeight="1">
      <c r="A803" s="289" t="s">
        <v>7852</v>
      </c>
      <c r="B803" s="351">
        <v>799.0</v>
      </c>
      <c r="C803" s="130">
        <v>44519.0</v>
      </c>
      <c r="D803" s="73" t="s">
        <v>5340</v>
      </c>
      <c r="E803" s="130" t="s">
        <v>8513</v>
      </c>
      <c r="F803" s="73" t="s">
        <v>2751</v>
      </c>
      <c r="G803" s="169"/>
      <c r="H803" s="186"/>
      <c r="I803" s="405"/>
      <c r="J803" s="222"/>
      <c r="K803" s="222"/>
      <c r="L803" s="222"/>
      <c r="M803" s="222"/>
      <c r="N803" s="222"/>
      <c r="O803" s="222"/>
      <c r="P803" s="222"/>
    </row>
    <row r="804" ht="15.75" customHeight="1">
      <c r="A804" s="289" t="s">
        <v>7852</v>
      </c>
      <c r="B804" s="351">
        <v>800.0</v>
      </c>
      <c r="C804" s="130">
        <v>44519.0</v>
      </c>
      <c r="D804" s="73" t="s">
        <v>8085</v>
      </c>
      <c r="E804" s="130" t="s">
        <v>8763</v>
      </c>
      <c r="F804" s="73" t="s">
        <v>2751</v>
      </c>
      <c r="G804" s="169"/>
      <c r="H804" s="186"/>
      <c r="I804" s="405"/>
      <c r="J804" s="222"/>
      <c r="K804" s="222"/>
      <c r="L804" s="222"/>
      <c r="M804" s="222"/>
      <c r="N804" s="222"/>
      <c r="O804" s="222"/>
      <c r="P804" s="222"/>
    </row>
    <row r="805" ht="15.75" customHeight="1">
      <c r="A805" s="289" t="s">
        <v>7852</v>
      </c>
      <c r="B805" s="349">
        <v>801.0</v>
      </c>
      <c r="C805" s="130">
        <v>44519.0</v>
      </c>
      <c r="D805" s="444" t="s">
        <v>8767</v>
      </c>
      <c r="E805" s="274" t="s">
        <v>6200</v>
      </c>
      <c r="F805" s="73" t="s">
        <v>2751</v>
      </c>
      <c r="G805" s="169"/>
      <c r="H805" s="186"/>
      <c r="I805" s="405"/>
      <c r="J805" s="222"/>
      <c r="K805" s="222"/>
      <c r="L805" s="222"/>
      <c r="M805" s="222"/>
      <c r="N805" s="222"/>
      <c r="O805" s="222"/>
      <c r="P805" s="222"/>
    </row>
    <row r="806" ht="15.75" customHeight="1">
      <c r="A806" s="289" t="s">
        <v>7852</v>
      </c>
      <c r="B806" s="351">
        <v>802.0</v>
      </c>
      <c r="C806" s="130">
        <v>44519.0</v>
      </c>
      <c r="D806" s="73" t="s">
        <v>8769</v>
      </c>
      <c r="E806" s="130" t="s">
        <v>8770</v>
      </c>
      <c r="F806" s="73" t="s">
        <v>2751</v>
      </c>
      <c r="G806" s="169"/>
      <c r="H806" s="186"/>
      <c r="I806" s="405"/>
      <c r="J806" s="222"/>
      <c r="K806" s="222"/>
      <c r="L806" s="222"/>
      <c r="M806" s="222"/>
      <c r="N806" s="222"/>
      <c r="O806" s="222"/>
      <c r="P806" s="222"/>
    </row>
    <row r="807" ht="15.75" customHeight="1">
      <c r="A807" s="289" t="s">
        <v>7852</v>
      </c>
      <c r="B807" s="351">
        <v>803.0</v>
      </c>
      <c r="C807" s="130">
        <v>44519.0</v>
      </c>
      <c r="D807" s="73" t="s">
        <v>8758</v>
      </c>
      <c r="E807" s="130" t="s">
        <v>8759</v>
      </c>
      <c r="F807" s="73" t="s">
        <v>2751</v>
      </c>
      <c r="G807" s="169"/>
      <c r="H807" s="186"/>
      <c r="I807" s="405"/>
      <c r="J807" s="222"/>
      <c r="K807" s="222"/>
      <c r="L807" s="222"/>
      <c r="M807" s="222"/>
      <c r="N807" s="222"/>
      <c r="O807" s="222"/>
      <c r="P807" s="222"/>
    </row>
    <row r="808" ht="15.75" customHeight="1">
      <c r="A808" s="289" t="s">
        <v>7852</v>
      </c>
      <c r="B808" s="351">
        <v>804.0</v>
      </c>
      <c r="C808" s="130">
        <v>44519.0</v>
      </c>
      <c r="D808" s="73" t="s">
        <v>8768</v>
      </c>
      <c r="E808" s="73" t="s">
        <v>8449</v>
      </c>
      <c r="F808" s="73" t="s">
        <v>2751</v>
      </c>
      <c r="G808" s="169"/>
      <c r="H808" s="186"/>
      <c r="I808" s="405"/>
      <c r="J808" s="222"/>
      <c r="K808" s="222"/>
      <c r="L808" s="222"/>
      <c r="M808" s="222"/>
      <c r="N808" s="222"/>
      <c r="O808" s="222"/>
      <c r="P808" s="222"/>
    </row>
    <row r="809" ht="15.75" customHeight="1">
      <c r="A809" s="289" t="s">
        <v>7852</v>
      </c>
      <c r="B809" s="349">
        <v>805.0</v>
      </c>
      <c r="C809" s="130">
        <v>44519.0</v>
      </c>
      <c r="D809" s="73" t="s">
        <v>8486</v>
      </c>
      <c r="E809" s="73" t="s">
        <v>8757</v>
      </c>
      <c r="F809" s="73" t="s">
        <v>2751</v>
      </c>
      <c r="G809" s="169"/>
      <c r="H809" s="186"/>
      <c r="I809" s="405"/>
      <c r="J809" s="222"/>
      <c r="K809" s="222"/>
      <c r="L809" s="222"/>
      <c r="M809" s="222"/>
      <c r="N809" s="222"/>
      <c r="O809" s="222"/>
      <c r="P809" s="222"/>
    </row>
    <row r="810" ht="15.75" customHeight="1">
      <c r="A810" s="289" t="s">
        <v>7852</v>
      </c>
      <c r="B810" s="351">
        <v>806.0</v>
      </c>
      <c r="C810" s="130">
        <v>44519.0</v>
      </c>
      <c r="D810" s="73" t="s">
        <v>8764</v>
      </c>
      <c r="E810" s="73" t="s">
        <v>4069</v>
      </c>
      <c r="F810" s="73" t="s">
        <v>2751</v>
      </c>
      <c r="G810" s="169"/>
      <c r="H810" s="186"/>
      <c r="I810" s="405"/>
      <c r="J810" s="222"/>
      <c r="K810" s="222"/>
      <c r="L810" s="222"/>
      <c r="M810" s="222"/>
      <c r="N810" s="222"/>
      <c r="O810" s="222"/>
      <c r="P810" s="222"/>
    </row>
    <row r="811" ht="15.75" customHeight="1">
      <c r="A811" s="289" t="s">
        <v>7852</v>
      </c>
      <c r="B811" s="351">
        <v>807.0</v>
      </c>
      <c r="C811" s="130">
        <v>44519.0</v>
      </c>
      <c r="D811" s="73" t="s">
        <v>8761</v>
      </c>
      <c r="E811" s="73" t="s">
        <v>8762</v>
      </c>
      <c r="F811" s="73" t="s">
        <v>2751</v>
      </c>
      <c r="G811" s="169"/>
      <c r="H811" s="186"/>
      <c r="I811" s="405"/>
      <c r="J811" s="222"/>
      <c r="K811" s="222"/>
      <c r="L811" s="222"/>
      <c r="M811" s="222"/>
      <c r="N811" s="222"/>
      <c r="O811" s="222"/>
      <c r="P811" s="222"/>
    </row>
    <row r="812" ht="15.75" customHeight="1">
      <c r="A812" s="289" t="s">
        <v>7852</v>
      </c>
      <c r="B812" s="351">
        <v>808.0</v>
      </c>
      <c r="C812" s="130">
        <v>44519.0</v>
      </c>
      <c r="D812" s="73" t="s">
        <v>2502</v>
      </c>
      <c r="E812" s="73" t="s">
        <v>8765</v>
      </c>
      <c r="F812" s="73" t="s">
        <v>18</v>
      </c>
      <c r="G812" s="169" t="s">
        <v>8766</v>
      </c>
      <c r="H812" s="186"/>
      <c r="I812" s="405"/>
      <c r="J812" s="222"/>
      <c r="K812" s="222"/>
      <c r="L812" s="222"/>
      <c r="M812" s="222"/>
      <c r="N812" s="222"/>
      <c r="O812" s="222"/>
      <c r="P812" s="222"/>
    </row>
    <row r="813" ht="15.75" customHeight="1">
      <c r="A813" s="289" t="s">
        <v>7852</v>
      </c>
      <c r="B813" s="349">
        <v>809.0</v>
      </c>
      <c r="C813" s="130">
        <v>44522.0</v>
      </c>
      <c r="D813" s="73" t="s">
        <v>7265</v>
      </c>
      <c r="E813" s="73" t="s">
        <v>7266</v>
      </c>
      <c r="F813" s="73" t="s">
        <v>2923</v>
      </c>
      <c r="G813" s="169"/>
      <c r="H813" s="186"/>
      <c r="I813" s="405"/>
      <c r="J813" s="222"/>
      <c r="K813" s="222"/>
      <c r="L813" s="222"/>
      <c r="M813" s="222"/>
      <c r="N813" s="222"/>
      <c r="O813" s="222"/>
      <c r="P813" s="222"/>
    </row>
    <row r="814" ht="15.75" customHeight="1">
      <c r="A814" s="289" t="s">
        <v>7852</v>
      </c>
      <c r="B814" s="351">
        <v>810.0</v>
      </c>
      <c r="C814" s="130">
        <v>44522.0</v>
      </c>
      <c r="D814" s="73" t="s">
        <v>6738</v>
      </c>
      <c r="E814" s="73" t="s">
        <v>8772</v>
      </c>
      <c r="F814" s="73" t="s">
        <v>2923</v>
      </c>
      <c r="G814" s="169"/>
      <c r="H814" s="186"/>
      <c r="I814" s="405"/>
      <c r="J814" s="222"/>
      <c r="K814" s="222"/>
      <c r="L814" s="222"/>
      <c r="M814" s="222"/>
      <c r="N814" s="222"/>
      <c r="O814" s="222"/>
      <c r="P814" s="222"/>
    </row>
    <row r="815" ht="15.75" customHeight="1">
      <c r="A815" s="289" t="s">
        <v>7852</v>
      </c>
      <c r="B815" s="351">
        <v>811.0</v>
      </c>
      <c r="C815" s="130">
        <v>44522.0</v>
      </c>
      <c r="D815" s="73" t="s">
        <v>7211</v>
      </c>
      <c r="E815" s="73" t="s">
        <v>8771</v>
      </c>
      <c r="F815" s="73" t="s">
        <v>2923</v>
      </c>
      <c r="G815" s="169"/>
      <c r="H815" s="186"/>
      <c r="I815" s="405"/>
      <c r="J815" s="222"/>
      <c r="K815" s="222"/>
      <c r="L815" s="222"/>
      <c r="M815" s="222"/>
      <c r="N815" s="222"/>
      <c r="O815" s="222"/>
      <c r="P815" s="222"/>
    </row>
    <row r="816" ht="15.75" customHeight="1">
      <c r="A816" s="289" t="s">
        <v>7852</v>
      </c>
      <c r="B816" s="349">
        <v>812.0</v>
      </c>
      <c r="C816" s="130">
        <v>44522.0</v>
      </c>
      <c r="D816" s="289" t="s">
        <v>7706</v>
      </c>
      <c r="E816" s="289" t="s">
        <v>7707</v>
      </c>
      <c r="F816" s="289" t="s">
        <v>2923</v>
      </c>
      <c r="G816" s="291"/>
      <c r="H816" s="864"/>
      <c r="I816" s="405"/>
      <c r="J816" s="222"/>
      <c r="K816" s="222"/>
      <c r="L816" s="222"/>
      <c r="M816" s="222"/>
      <c r="N816" s="222"/>
      <c r="O816" s="222"/>
      <c r="P816" s="222"/>
    </row>
    <row r="817" ht="15.75" customHeight="1">
      <c r="A817" s="289" t="s">
        <v>7852</v>
      </c>
      <c r="B817" s="351">
        <v>813.0</v>
      </c>
      <c r="C817" s="130">
        <v>44522.0</v>
      </c>
      <c r="D817" s="73" t="s">
        <v>7866</v>
      </c>
      <c r="E817" s="73" t="s">
        <v>7867</v>
      </c>
      <c r="F817" s="73" t="s">
        <v>2923</v>
      </c>
      <c r="G817" s="169"/>
      <c r="H817" s="186"/>
      <c r="I817" s="405"/>
      <c r="J817" s="222"/>
      <c r="K817" s="222"/>
      <c r="L817" s="222"/>
      <c r="M817" s="222"/>
      <c r="N817" s="222"/>
      <c r="O817" s="222"/>
      <c r="P817" s="222"/>
    </row>
    <row r="818" ht="15.75" customHeight="1">
      <c r="A818" s="289" t="s">
        <v>7852</v>
      </c>
      <c r="B818" s="351">
        <v>814.0</v>
      </c>
      <c r="C818" s="130">
        <v>44523.0</v>
      </c>
      <c r="D818" s="73" t="s">
        <v>8011</v>
      </c>
      <c r="E818" s="73" t="s">
        <v>8012</v>
      </c>
      <c r="F818" s="73" t="s">
        <v>8629</v>
      </c>
      <c r="G818" s="169"/>
      <c r="H818" s="186"/>
      <c r="I818" s="405"/>
      <c r="J818" s="222"/>
      <c r="K818" s="222"/>
      <c r="L818" s="222"/>
      <c r="M818" s="222"/>
      <c r="N818" s="222"/>
      <c r="O818" s="222"/>
      <c r="P818" s="222"/>
    </row>
    <row r="819" ht="15.75" customHeight="1">
      <c r="A819" s="289" t="s">
        <v>7852</v>
      </c>
      <c r="B819" s="349">
        <v>815.0</v>
      </c>
      <c r="C819" s="130">
        <v>44523.0</v>
      </c>
      <c r="D819" s="350" t="s">
        <v>7313</v>
      </c>
      <c r="E819" s="73" t="s">
        <v>8778</v>
      </c>
      <c r="F819" s="73" t="s">
        <v>8629</v>
      </c>
      <c r="G819" s="169"/>
      <c r="H819" s="186"/>
      <c r="I819" s="405"/>
      <c r="J819" s="222"/>
      <c r="K819" s="222"/>
      <c r="L819" s="222"/>
      <c r="M819" s="222"/>
      <c r="N819" s="222"/>
      <c r="O819" s="222"/>
      <c r="P819" s="222"/>
    </row>
    <row r="820" ht="15.75" customHeight="1">
      <c r="A820" s="289" t="s">
        <v>7852</v>
      </c>
      <c r="B820" s="351">
        <v>816.0</v>
      </c>
      <c r="C820" s="130">
        <v>44523.0</v>
      </c>
      <c r="D820" s="73" t="s">
        <v>7904</v>
      </c>
      <c r="E820" s="73" t="s">
        <v>7905</v>
      </c>
      <c r="F820" s="73" t="s">
        <v>2253</v>
      </c>
      <c r="G820" s="169" t="s">
        <v>8775</v>
      </c>
      <c r="H820" s="186"/>
      <c r="I820" s="405"/>
      <c r="J820" s="222"/>
      <c r="K820" s="222"/>
      <c r="L820" s="222"/>
      <c r="M820" s="222"/>
      <c r="N820" s="222"/>
      <c r="O820" s="222"/>
      <c r="P820" s="222"/>
    </row>
    <row r="821" ht="15.75" customHeight="1">
      <c r="A821" s="289" t="s">
        <v>7852</v>
      </c>
      <c r="B821" s="351">
        <v>817.0</v>
      </c>
      <c r="C821" s="130">
        <v>44523.0</v>
      </c>
      <c r="D821" s="73" t="s">
        <v>8578</v>
      </c>
      <c r="E821" s="73" t="s">
        <v>7055</v>
      </c>
      <c r="F821" s="73" t="s">
        <v>2253</v>
      </c>
      <c r="G821" s="169" t="s">
        <v>8774</v>
      </c>
      <c r="H821" s="186"/>
      <c r="I821" s="405"/>
      <c r="J821" s="222"/>
      <c r="K821" s="222"/>
      <c r="L821" s="222"/>
      <c r="M821" s="222"/>
      <c r="N821" s="222"/>
      <c r="O821" s="222"/>
      <c r="P821" s="222"/>
    </row>
    <row r="822" ht="15.75" customHeight="1">
      <c r="A822" s="289" t="s">
        <v>7852</v>
      </c>
      <c r="B822" s="349">
        <v>818.0</v>
      </c>
      <c r="C822" s="130">
        <v>44523.0</v>
      </c>
      <c r="D822" s="73" t="s">
        <v>3262</v>
      </c>
      <c r="E822" s="73" t="s">
        <v>8779</v>
      </c>
      <c r="F822" s="73" t="s">
        <v>2253</v>
      </c>
      <c r="G822" s="169" t="s">
        <v>3797</v>
      </c>
      <c r="H822" s="186"/>
      <c r="I822" s="405"/>
      <c r="J822" s="222"/>
      <c r="K822" s="222"/>
      <c r="L822" s="222"/>
      <c r="M822" s="222"/>
      <c r="N822" s="222"/>
      <c r="O822" s="222"/>
      <c r="P822" s="222"/>
    </row>
    <row r="823" ht="15.75" customHeight="1">
      <c r="A823" s="289" t="s">
        <v>7852</v>
      </c>
      <c r="B823" s="351">
        <v>819.0</v>
      </c>
      <c r="C823" s="130">
        <v>44523.0</v>
      </c>
      <c r="D823" s="73" t="s">
        <v>4206</v>
      </c>
      <c r="E823" s="73" t="s">
        <v>7512</v>
      </c>
      <c r="F823" s="73" t="s">
        <v>2253</v>
      </c>
      <c r="G823" s="169" t="s">
        <v>90</v>
      </c>
      <c r="H823" s="186"/>
      <c r="I823" s="405"/>
      <c r="J823" s="222"/>
      <c r="K823" s="222"/>
      <c r="L823" s="222"/>
      <c r="M823" s="222"/>
      <c r="N823" s="222"/>
      <c r="O823" s="222"/>
      <c r="P823" s="222"/>
    </row>
    <row r="824" ht="15.75" customHeight="1">
      <c r="A824" s="289" t="s">
        <v>7852</v>
      </c>
      <c r="B824" s="351">
        <v>820.0</v>
      </c>
      <c r="C824" s="130">
        <v>44523.0</v>
      </c>
      <c r="D824" s="73" t="s">
        <v>2575</v>
      </c>
      <c r="E824" s="73" t="s">
        <v>8776</v>
      </c>
      <c r="F824" s="73" t="s">
        <v>2253</v>
      </c>
      <c r="G824" s="169" t="s">
        <v>8777</v>
      </c>
      <c r="H824" s="186"/>
      <c r="I824" s="405"/>
      <c r="J824" s="222"/>
      <c r="K824" s="222"/>
      <c r="L824" s="222"/>
      <c r="M824" s="222"/>
      <c r="N824" s="222"/>
      <c r="O824" s="222"/>
      <c r="P824" s="222"/>
    </row>
    <row r="825" ht="15.75" customHeight="1">
      <c r="A825" s="289" t="s">
        <v>7852</v>
      </c>
      <c r="B825" s="349">
        <v>821.0</v>
      </c>
      <c r="C825" s="130">
        <v>44523.0</v>
      </c>
      <c r="D825" s="73" t="s">
        <v>2739</v>
      </c>
      <c r="E825" s="73" t="s">
        <v>7535</v>
      </c>
      <c r="F825" s="73" t="s">
        <v>2253</v>
      </c>
      <c r="G825" s="169" t="s">
        <v>8775</v>
      </c>
      <c r="H825" s="186"/>
      <c r="I825" s="405"/>
      <c r="J825" s="222"/>
      <c r="K825" s="222"/>
      <c r="L825" s="222"/>
      <c r="M825" s="222"/>
      <c r="N825" s="222"/>
      <c r="O825" s="222"/>
      <c r="P825" s="222"/>
    </row>
    <row r="826" ht="15.75" customHeight="1">
      <c r="A826" s="289" t="s">
        <v>7852</v>
      </c>
      <c r="B826" s="351">
        <v>822.0</v>
      </c>
      <c r="C826" s="130">
        <v>44523.0</v>
      </c>
      <c r="D826" s="73" t="s">
        <v>2510</v>
      </c>
      <c r="E826" s="73" t="s">
        <v>8780</v>
      </c>
      <c r="F826" s="73" t="s">
        <v>2253</v>
      </c>
      <c r="G826" s="169" t="s">
        <v>90</v>
      </c>
      <c r="H826" s="186"/>
      <c r="I826" s="405"/>
      <c r="J826" s="222"/>
      <c r="K826" s="222"/>
      <c r="L826" s="222"/>
      <c r="M826" s="222"/>
      <c r="N826" s="222"/>
      <c r="O826" s="222"/>
      <c r="P826" s="222"/>
    </row>
    <row r="827" ht="15.75" customHeight="1">
      <c r="A827" s="289" t="s">
        <v>7852</v>
      </c>
      <c r="B827" s="351">
        <v>823.0</v>
      </c>
      <c r="C827" s="130">
        <v>44525.0</v>
      </c>
      <c r="D827" s="73" t="s">
        <v>8215</v>
      </c>
      <c r="E827" s="73" t="s">
        <v>8216</v>
      </c>
      <c r="F827" s="73" t="s">
        <v>8781</v>
      </c>
      <c r="G827" s="169"/>
      <c r="H827" s="186"/>
      <c r="I827" s="405"/>
      <c r="J827" s="222"/>
      <c r="K827" s="222"/>
      <c r="L827" s="222"/>
      <c r="M827" s="222"/>
      <c r="N827" s="222"/>
      <c r="O827" s="222"/>
      <c r="P827" s="222"/>
    </row>
    <row r="828" ht="15.75" customHeight="1">
      <c r="A828" s="289" t="s">
        <v>7852</v>
      </c>
      <c r="B828" s="349">
        <v>824.0</v>
      </c>
      <c r="C828" s="130">
        <v>44525.0</v>
      </c>
      <c r="D828" s="73" t="s">
        <v>8784</v>
      </c>
      <c r="E828" s="73" t="s">
        <v>8615</v>
      </c>
      <c r="F828" s="73" t="s">
        <v>8526</v>
      </c>
      <c r="G828" s="169"/>
      <c r="H828" s="186"/>
      <c r="I828" s="405"/>
      <c r="J828" s="222"/>
      <c r="K828" s="222"/>
      <c r="L828" s="222"/>
      <c r="M828" s="222"/>
      <c r="N828" s="222"/>
      <c r="O828" s="222"/>
      <c r="P828" s="222"/>
    </row>
    <row r="829" ht="15.75" customHeight="1">
      <c r="A829" s="73"/>
      <c r="B829" s="351">
        <v>825.0</v>
      </c>
      <c r="C829" s="130">
        <v>44525.0</v>
      </c>
      <c r="D829" s="141" t="s">
        <v>6993</v>
      </c>
      <c r="E829" s="141" t="s">
        <v>8782</v>
      </c>
      <c r="F829" s="141" t="s">
        <v>1370</v>
      </c>
      <c r="G829" s="169" t="s">
        <v>8783</v>
      </c>
      <c r="H829" s="186"/>
      <c r="I829" s="405"/>
      <c r="J829" s="222"/>
      <c r="K829" s="222"/>
      <c r="L829" s="222"/>
      <c r="M829" s="222"/>
      <c r="N829" s="222"/>
      <c r="O829" s="222"/>
      <c r="P829" s="222"/>
    </row>
    <row r="830" ht="15.75" customHeight="1">
      <c r="A830" s="73"/>
      <c r="B830" s="351">
        <v>826.0</v>
      </c>
      <c r="C830" s="130">
        <v>44525.0</v>
      </c>
      <c r="D830" s="73" t="s">
        <v>8785</v>
      </c>
      <c r="E830" s="73"/>
      <c r="F830" s="73" t="s">
        <v>8786</v>
      </c>
      <c r="G830" s="169"/>
      <c r="H830" s="186"/>
      <c r="I830" s="405"/>
      <c r="J830" s="222"/>
      <c r="K830" s="222"/>
      <c r="L830" s="222"/>
      <c r="M830" s="222"/>
      <c r="N830" s="222"/>
      <c r="O830" s="222"/>
      <c r="P830" s="222"/>
    </row>
    <row r="831" ht="15.75" customHeight="1">
      <c r="A831" s="289" t="s">
        <v>7852</v>
      </c>
      <c r="B831" s="349">
        <v>827.0</v>
      </c>
      <c r="C831" s="130">
        <v>44526.0</v>
      </c>
      <c r="D831" s="73" t="s">
        <v>8787</v>
      </c>
      <c r="E831" s="73" t="s">
        <v>8788</v>
      </c>
      <c r="F831" s="73" t="s">
        <v>6388</v>
      </c>
      <c r="G831" s="169"/>
      <c r="H831" s="186"/>
      <c r="I831" s="405"/>
      <c r="J831" s="222"/>
      <c r="K831" s="222"/>
      <c r="L831" s="222"/>
      <c r="M831" s="222"/>
      <c r="N831" s="222"/>
      <c r="O831" s="222"/>
      <c r="P831" s="222"/>
    </row>
    <row r="832" ht="15.75" customHeight="1">
      <c r="A832" s="289" t="s">
        <v>7852</v>
      </c>
      <c r="B832" s="351">
        <v>828.0</v>
      </c>
      <c r="C832" s="130">
        <v>44526.0</v>
      </c>
      <c r="D832" s="73" t="s">
        <v>1895</v>
      </c>
      <c r="E832" s="73" t="s">
        <v>8789</v>
      </c>
      <c r="F832" s="146" t="s">
        <v>1593</v>
      </c>
      <c r="G832" s="253">
        <v>44532.0</v>
      </c>
      <c r="H832" s="186"/>
      <c r="I832" s="405"/>
      <c r="J832" s="222"/>
      <c r="K832" s="222"/>
      <c r="L832" s="222"/>
      <c r="M832" s="222"/>
      <c r="N832" s="222"/>
      <c r="O832" s="222"/>
      <c r="P832" s="222"/>
    </row>
    <row r="833" ht="15.75" customHeight="1">
      <c r="A833" s="289" t="s">
        <v>7852</v>
      </c>
      <c r="B833" s="351">
        <v>829.0</v>
      </c>
      <c r="C833" s="130">
        <v>44526.0</v>
      </c>
      <c r="D833" s="73" t="s">
        <v>7438</v>
      </c>
      <c r="E833" s="73" t="s">
        <v>8791</v>
      </c>
      <c r="F833" s="73" t="s">
        <v>6388</v>
      </c>
      <c r="G833" s="169"/>
      <c r="H833" s="186"/>
      <c r="I833" s="405"/>
      <c r="J833" s="222"/>
      <c r="K833" s="222"/>
      <c r="L833" s="222"/>
      <c r="M833" s="222"/>
      <c r="N833" s="222"/>
      <c r="O833" s="222"/>
      <c r="P833" s="222"/>
    </row>
    <row r="834" ht="15.75" customHeight="1">
      <c r="A834" s="289" t="s">
        <v>7852</v>
      </c>
      <c r="B834" s="349">
        <v>830.0</v>
      </c>
      <c r="C834" s="130">
        <v>44526.0</v>
      </c>
      <c r="D834" s="73" t="s">
        <v>1814</v>
      </c>
      <c r="E834" s="73" t="s">
        <v>8790</v>
      </c>
      <c r="F834" s="146" t="s">
        <v>1593</v>
      </c>
      <c r="G834" s="253">
        <v>44533.0</v>
      </c>
      <c r="H834" s="186"/>
      <c r="I834" s="405"/>
      <c r="J834" s="222"/>
      <c r="K834" s="222"/>
      <c r="L834" s="222"/>
      <c r="M834" s="222"/>
      <c r="N834" s="222"/>
      <c r="O834" s="222"/>
      <c r="P834" s="222"/>
    </row>
    <row r="835" ht="15.75" customHeight="1">
      <c r="A835" s="289" t="s">
        <v>7852</v>
      </c>
      <c r="B835" s="351">
        <v>831.0</v>
      </c>
      <c r="C835" s="130">
        <v>44529.0</v>
      </c>
      <c r="D835" s="259" t="s">
        <v>3066</v>
      </c>
      <c r="E835" s="73" t="s">
        <v>4734</v>
      </c>
      <c r="F835" s="73" t="s">
        <v>7864</v>
      </c>
      <c r="G835" s="169"/>
      <c r="H835" s="186"/>
      <c r="I835" s="405"/>
      <c r="J835" s="222"/>
      <c r="K835" s="222"/>
      <c r="L835" s="222"/>
      <c r="M835" s="222"/>
      <c r="N835" s="222"/>
      <c r="O835" s="222"/>
      <c r="P835" s="222"/>
    </row>
    <row r="836" ht="15.75" customHeight="1">
      <c r="A836" s="73"/>
      <c r="B836" s="345">
        <v>832.0</v>
      </c>
      <c r="C836" s="130">
        <v>44529.0</v>
      </c>
      <c r="D836" s="73" t="s">
        <v>6824</v>
      </c>
      <c r="E836" s="73" t="s">
        <v>8378</v>
      </c>
      <c r="F836" s="73" t="s">
        <v>2374</v>
      </c>
      <c r="G836" s="169"/>
      <c r="H836" s="186"/>
      <c r="I836" s="405"/>
      <c r="J836" s="222"/>
      <c r="K836" s="222"/>
      <c r="L836" s="222"/>
      <c r="M836" s="222"/>
      <c r="N836" s="222"/>
      <c r="O836" s="222"/>
      <c r="P836" s="222"/>
    </row>
    <row r="837" ht="15.75" customHeight="1">
      <c r="A837" s="289" t="s">
        <v>7852</v>
      </c>
      <c r="B837" s="349">
        <v>833.0</v>
      </c>
      <c r="C837" s="130">
        <v>44529.0</v>
      </c>
      <c r="D837" s="73" t="s">
        <v>6824</v>
      </c>
      <c r="E837" s="73" t="s">
        <v>8378</v>
      </c>
      <c r="F837" s="73" t="s">
        <v>7864</v>
      </c>
      <c r="G837" s="169"/>
      <c r="H837" s="186"/>
      <c r="I837" s="405"/>
      <c r="J837" s="222"/>
      <c r="K837" s="222"/>
      <c r="L837" s="222"/>
      <c r="M837" s="222"/>
      <c r="N837" s="222"/>
      <c r="O837" s="222"/>
      <c r="P837" s="222"/>
    </row>
    <row r="838" ht="15.75" customHeight="1">
      <c r="A838" s="289" t="s">
        <v>7852</v>
      </c>
      <c r="B838" s="351">
        <v>834.0</v>
      </c>
      <c r="C838" s="130">
        <v>44530.0</v>
      </c>
      <c r="D838" s="73" t="s">
        <v>2522</v>
      </c>
      <c r="E838" s="73" t="s">
        <v>8807</v>
      </c>
      <c r="F838" s="73" t="s">
        <v>6388</v>
      </c>
      <c r="G838" s="169"/>
      <c r="H838" s="186"/>
      <c r="I838" s="405"/>
      <c r="J838" s="222"/>
      <c r="K838" s="222"/>
      <c r="L838" s="222"/>
      <c r="M838" s="222"/>
      <c r="N838" s="222"/>
      <c r="O838" s="222"/>
      <c r="P838" s="222"/>
    </row>
    <row r="839" ht="15.75" customHeight="1">
      <c r="A839" s="289" t="s">
        <v>7852</v>
      </c>
      <c r="B839" s="351">
        <v>835.0</v>
      </c>
      <c r="C839" s="130">
        <v>44530.0</v>
      </c>
      <c r="D839" s="73" t="s">
        <v>8801</v>
      </c>
      <c r="E839" s="73" t="s">
        <v>8802</v>
      </c>
      <c r="F839" s="73" t="s">
        <v>8781</v>
      </c>
      <c r="G839" s="169"/>
      <c r="H839" s="186"/>
      <c r="I839" s="405"/>
      <c r="J839" s="222"/>
      <c r="K839" s="222"/>
      <c r="L839" s="222"/>
      <c r="M839" s="222"/>
      <c r="N839" s="222"/>
      <c r="O839" s="222"/>
      <c r="P839" s="222"/>
    </row>
    <row r="840" ht="15.75" customHeight="1">
      <c r="A840" s="289" t="s">
        <v>7852</v>
      </c>
      <c r="B840" s="349">
        <v>836.0</v>
      </c>
      <c r="C840" s="130">
        <v>44530.0</v>
      </c>
      <c r="D840" s="73" t="s">
        <v>8815</v>
      </c>
      <c r="E840" s="73" t="s">
        <v>8816</v>
      </c>
      <c r="F840" s="73" t="s">
        <v>8781</v>
      </c>
      <c r="G840" s="169"/>
      <c r="H840" s="186"/>
      <c r="I840" s="405"/>
      <c r="J840" s="222"/>
      <c r="K840" s="222"/>
      <c r="L840" s="222"/>
      <c r="M840" s="222"/>
      <c r="N840" s="222"/>
      <c r="O840" s="222"/>
      <c r="P840" s="222"/>
    </row>
    <row r="841" ht="15.75" customHeight="1">
      <c r="A841" s="289" t="s">
        <v>7852</v>
      </c>
      <c r="B841" s="351">
        <v>837.0</v>
      </c>
      <c r="C841" s="130">
        <v>44530.0</v>
      </c>
      <c r="D841" s="73" t="s">
        <v>1499</v>
      </c>
      <c r="E841" s="73" t="s">
        <v>8811</v>
      </c>
      <c r="F841" s="73" t="s">
        <v>8781</v>
      </c>
      <c r="G841" s="169"/>
      <c r="H841" s="186"/>
      <c r="I841" s="405"/>
    </row>
    <row r="842" ht="15.75" customHeight="1">
      <c r="A842" s="289" t="s">
        <v>7852</v>
      </c>
      <c r="B842" s="351">
        <v>838.0</v>
      </c>
      <c r="C842" s="130">
        <v>44530.0</v>
      </c>
      <c r="D842" s="73" t="s">
        <v>8676</v>
      </c>
      <c r="E842" s="73" t="s">
        <v>8794</v>
      </c>
      <c r="F842" s="73" t="s">
        <v>8781</v>
      </c>
      <c r="G842" s="169"/>
      <c r="H842" s="186"/>
      <c r="I842" s="405"/>
    </row>
    <row r="843" ht="15.75" customHeight="1">
      <c r="A843" s="289" t="s">
        <v>7852</v>
      </c>
      <c r="B843" s="349">
        <v>839.0</v>
      </c>
      <c r="C843" s="130">
        <v>44530.0</v>
      </c>
      <c r="D843" s="73" t="s">
        <v>8690</v>
      </c>
      <c r="E843" s="73" t="s">
        <v>8806</v>
      </c>
      <c r="F843" s="73" t="s">
        <v>8781</v>
      </c>
      <c r="G843" s="169"/>
      <c r="H843" s="186"/>
      <c r="I843" s="405"/>
    </row>
    <row r="844" ht="15.75" customHeight="1">
      <c r="A844" s="289" t="s">
        <v>7852</v>
      </c>
      <c r="B844" s="351">
        <v>840.0</v>
      </c>
      <c r="C844" s="130">
        <v>44530.0</v>
      </c>
      <c r="D844" s="73" t="s">
        <v>8700</v>
      </c>
      <c r="E844" s="73" t="s">
        <v>8809</v>
      </c>
      <c r="F844" s="73" t="s">
        <v>8781</v>
      </c>
      <c r="G844" s="169"/>
      <c r="H844" s="186"/>
      <c r="I844" s="405"/>
    </row>
    <row r="845" ht="15.75" customHeight="1">
      <c r="A845" s="289" t="s">
        <v>7852</v>
      </c>
      <c r="B845" s="351">
        <v>841.0</v>
      </c>
      <c r="C845" s="130">
        <v>44530.0</v>
      </c>
      <c r="D845" s="73" t="s">
        <v>2616</v>
      </c>
      <c r="E845" s="73" t="s">
        <v>8805</v>
      </c>
      <c r="F845" s="73" t="s">
        <v>8781</v>
      </c>
      <c r="G845" s="169"/>
      <c r="H845" s="186"/>
      <c r="I845" s="405"/>
    </row>
    <row r="846" ht="15.75" customHeight="1">
      <c r="A846" s="289" t="s">
        <v>7852</v>
      </c>
      <c r="B846" s="349">
        <v>842.0</v>
      </c>
      <c r="C846" s="130">
        <v>44530.0</v>
      </c>
      <c r="D846" s="73" t="s">
        <v>8695</v>
      </c>
      <c r="E846" s="73" t="s">
        <v>8808</v>
      </c>
      <c r="F846" s="73" t="s">
        <v>8781</v>
      </c>
      <c r="G846" s="169"/>
      <c r="H846" s="186"/>
      <c r="I846" s="405"/>
    </row>
    <row r="847" ht="15.75" customHeight="1">
      <c r="A847" s="289" t="s">
        <v>7852</v>
      </c>
      <c r="B847" s="351">
        <v>843.0</v>
      </c>
      <c r="C847" s="130">
        <v>44530.0</v>
      </c>
      <c r="D847" s="73" t="s">
        <v>8680</v>
      </c>
      <c r="E847" s="73" t="s">
        <v>8797</v>
      </c>
      <c r="F847" s="73" t="s">
        <v>8781</v>
      </c>
      <c r="G847" s="169"/>
      <c r="H847" s="186"/>
      <c r="I847" s="405"/>
    </row>
    <row r="848" ht="15.75" customHeight="1">
      <c r="A848" s="289" t="s">
        <v>7852</v>
      </c>
      <c r="B848" s="351">
        <v>844.0</v>
      </c>
      <c r="C848" s="130">
        <v>44530.0</v>
      </c>
      <c r="D848" s="73" t="s">
        <v>8688</v>
      </c>
      <c r="E848" s="73" t="s">
        <v>8804</v>
      </c>
      <c r="F848" s="73" t="s">
        <v>8781</v>
      </c>
      <c r="G848" s="169"/>
      <c r="H848" s="186"/>
      <c r="I848" s="405"/>
    </row>
    <row r="849" ht="15.75" customHeight="1">
      <c r="A849" s="289" t="s">
        <v>7852</v>
      </c>
      <c r="B849" s="351">
        <v>845.0</v>
      </c>
      <c r="C849" s="130">
        <v>44530.0</v>
      </c>
      <c r="D849" s="73" t="s">
        <v>8682</v>
      </c>
      <c r="E849" s="73" t="s">
        <v>8798</v>
      </c>
      <c r="F849" s="73" t="s">
        <v>8781</v>
      </c>
      <c r="G849" s="169"/>
      <c r="H849" s="186"/>
      <c r="I849" s="405"/>
    </row>
    <row r="850" ht="15.75" customHeight="1">
      <c r="A850" s="289" t="s">
        <v>7852</v>
      </c>
      <c r="B850" s="349">
        <v>846.0</v>
      </c>
      <c r="C850" s="130">
        <v>44530.0</v>
      </c>
      <c r="D850" s="73" t="s">
        <v>8799</v>
      </c>
      <c r="E850" s="73" t="s">
        <v>8800</v>
      </c>
      <c r="F850" s="73" t="s">
        <v>8781</v>
      </c>
      <c r="G850" s="169"/>
      <c r="H850" s="186"/>
      <c r="I850" s="405"/>
    </row>
    <row r="851" ht="15.75" customHeight="1">
      <c r="A851" s="289" t="s">
        <v>7852</v>
      </c>
      <c r="B851" s="351">
        <v>847.0</v>
      </c>
      <c r="C851" s="130">
        <v>44530.0</v>
      </c>
      <c r="D851" s="73" t="s">
        <v>8187</v>
      </c>
      <c r="E851" s="73" t="s">
        <v>8107</v>
      </c>
      <c r="F851" s="73" t="s">
        <v>8781</v>
      </c>
      <c r="G851" s="169"/>
      <c r="H851" s="186"/>
      <c r="I851" s="405"/>
    </row>
    <row r="852" ht="15.75" customHeight="1">
      <c r="A852" s="289" t="s">
        <v>7852</v>
      </c>
      <c r="B852" s="351">
        <v>848.0</v>
      </c>
      <c r="C852" s="130">
        <v>44530.0</v>
      </c>
      <c r="D852" s="73" t="s">
        <v>8664</v>
      </c>
      <c r="E852" s="73" t="s">
        <v>8792</v>
      </c>
      <c r="F852" s="73" t="s">
        <v>8781</v>
      </c>
      <c r="G852" s="169"/>
      <c r="H852" s="186"/>
      <c r="I852" s="405"/>
    </row>
    <row r="853" ht="15.75" customHeight="1">
      <c r="A853" s="289" t="s">
        <v>7852</v>
      </c>
      <c r="B853" s="349">
        <v>849.0</v>
      </c>
      <c r="C853" s="130">
        <v>44530.0</v>
      </c>
      <c r="D853" s="73" t="s">
        <v>8812</v>
      </c>
      <c r="E853" s="73" t="s">
        <v>8813</v>
      </c>
      <c r="F853" s="73" t="s">
        <v>8781</v>
      </c>
      <c r="G853" s="169"/>
      <c r="H853" s="186"/>
      <c r="I853" s="405"/>
    </row>
    <row r="854" ht="15.75" customHeight="1">
      <c r="A854" s="289" t="s">
        <v>7852</v>
      </c>
      <c r="B854" s="351">
        <v>850.0</v>
      </c>
      <c r="C854" s="130">
        <v>44530.0</v>
      </c>
      <c r="D854" s="73" t="s">
        <v>8814</v>
      </c>
      <c r="E854" s="73" t="s">
        <v>1755</v>
      </c>
      <c r="F854" s="73" t="s">
        <v>8781</v>
      </c>
      <c r="G854" s="169"/>
      <c r="H854" s="186"/>
      <c r="I854" s="405"/>
    </row>
    <row r="855" ht="15.75" customHeight="1">
      <c r="A855" s="289" t="s">
        <v>7852</v>
      </c>
      <c r="B855" s="351">
        <v>851.0</v>
      </c>
      <c r="C855" s="130">
        <v>44530.0</v>
      </c>
      <c r="D855" s="73" t="s">
        <v>8686</v>
      </c>
      <c r="E855" s="73" t="s">
        <v>8803</v>
      </c>
      <c r="F855" s="73" t="s">
        <v>8781</v>
      </c>
      <c r="G855" s="169"/>
      <c r="H855" s="186"/>
      <c r="I855" s="405"/>
    </row>
    <row r="856" ht="15.75" customHeight="1">
      <c r="A856" s="289" t="s">
        <v>7852</v>
      </c>
      <c r="B856" s="351">
        <v>852.0</v>
      </c>
      <c r="C856" s="130">
        <v>44530.0</v>
      </c>
      <c r="D856" s="73" t="s">
        <v>8735</v>
      </c>
      <c r="E856" s="73" t="s">
        <v>8810</v>
      </c>
      <c r="F856" s="73" t="s">
        <v>8781</v>
      </c>
      <c r="G856" s="169"/>
      <c r="H856" s="186"/>
      <c r="I856" s="405"/>
    </row>
    <row r="857" ht="15.75" customHeight="1">
      <c r="A857" s="289" t="s">
        <v>7852</v>
      </c>
      <c r="B857" s="349">
        <v>853.0</v>
      </c>
      <c r="C857" s="130">
        <v>44530.0</v>
      </c>
      <c r="D857" s="73" t="s">
        <v>2895</v>
      </c>
      <c r="E857" s="73" t="s">
        <v>8793</v>
      </c>
      <c r="F857" s="73" t="s">
        <v>8781</v>
      </c>
      <c r="G857" s="169"/>
      <c r="H857" s="186"/>
      <c r="I857" s="405"/>
    </row>
    <row r="858" ht="15.75" customHeight="1">
      <c r="A858" s="289" t="s">
        <v>7852</v>
      </c>
      <c r="B858" s="351">
        <v>854.0</v>
      </c>
      <c r="C858" s="130">
        <v>44530.0</v>
      </c>
      <c r="D858" s="73" t="s">
        <v>8678</v>
      </c>
      <c r="E858" s="73" t="s">
        <v>8795</v>
      </c>
      <c r="F858" s="73" t="s">
        <v>8781</v>
      </c>
      <c r="G858" s="169"/>
      <c r="H858" s="186"/>
      <c r="I858" s="405"/>
    </row>
    <row r="859" ht="15.75" customHeight="1">
      <c r="A859" s="289" t="s">
        <v>7852</v>
      </c>
      <c r="B859" s="351">
        <v>855.0</v>
      </c>
      <c r="C859" s="130">
        <v>44530.0</v>
      </c>
      <c r="D859" s="73" t="s">
        <v>7874</v>
      </c>
      <c r="E859" s="73" t="s">
        <v>7875</v>
      </c>
      <c r="F859" s="73" t="s">
        <v>8781</v>
      </c>
      <c r="G859" s="169"/>
      <c r="H859" s="186"/>
      <c r="I859" s="405"/>
    </row>
    <row r="860" ht="15.75" customHeight="1">
      <c r="A860" s="289" t="s">
        <v>7852</v>
      </c>
      <c r="B860" s="349">
        <v>856.0</v>
      </c>
      <c r="C860" s="130">
        <v>44530.0</v>
      </c>
      <c r="D860" s="73" t="s">
        <v>7176</v>
      </c>
      <c r="E860" s="73" t="s">
        <v>7177</v>
      </c>
      <c r="F860" s="73" t="s">
        <v>1593</v>
      </c>
      <c r="G860" s="253">
        <v>44537.0</v>
      </c>
      <c r="H860" s="186"/>
      <c r="I860" s="405"/>
    </row>
    <row r="861" ht="15.75" customHeight="1">
      <c r="A861" s="289" t="s">
        <v>7852</v>
      </c>
      <c r="B861" s="351">
        <v>857.0</v>
      </c>
      <c r="C861" s="130">
        <v>44530.0</v>
      </c>
      <c r="D861" s="73" t="s">
        <v>2494</v>
      </c>
      <c r="E861" s="73" t="s">
        <v>8796</v>
      </c>
      <c r="F861" s="73" t="s">
        <v>1593</v>
      </c>
      <c r="G861" s="253">
        <v>44536.0</v>
      </c>
      <c r="H861" s="186"/>
      <c r="I861" s="405"/>
    </row>
    <row r="862" ht="15.75" customHeight="1">
      <c r="A862" s="289" t="s">
        <v>7852</v>
      </c>
      <c r="B862" s="351">
        <v>858.0</v>
      </c>
      <c r="C862" s="130">
        <v>44531.0</v>
      </c>
      <c r="D862" s="73" t="s">
        <v>7195</v>
      </c>
      <c r="E862" s="73" t="s">
        <v>7390</v>
      </c>
      <c r="F862" s="73" t="s">
        <v>1593</v>
      </c>
      <c r="G862" s="253">
        <v>44539.0</v>
      </c>
      <c r="H862" s="186"/>
      <c r="I862" s="405"/>
    </row>
    <row r="863" ht="15.75" customHeight="1">
      <c r="A863" s="289" t="s">
        <v>7852</v>
      </c>
      <c r="B863" s="351">
        <v>859.0</v>
      </c>
      <c r="C863" s="130">
        <v>44532.0</v>
      </c>
      <c r="D863" s="73" t="s">
        <v>8824</v>
      </c>
      <c r="E863" s="73" t="s">
        <v>8825</v>
      </c>
      <c r="F863" s="73" t="s">
        <v>8781</v>
      </c>
      <c r="G863" s="169"/>
      <c r="H863" s="186"/>
      <c r="I863" s="405"/>
    </row>
    <row r="864" ht="15.75" customHeight="1">
      <c r="A864" s="289" t="s">
        <v>7852</v>
      </c>
      <c r="B864" s="349">
        <v>860.0</v>
      </c>
      <c r="C864" s="130">
        <v>44532.0</v>
      </c>
      <c r="D864" s="73" t="s">
        <v>1727</v>
      </c>
      <c r="E864" s="73" t="s">
        <v>8817</v>
      </c>
      <c r="F864" s="73" t="s">
        <v>8781</v>
      </c>
      <c r="G864" s="169"/>
      <c r="H864" s="186"/>
      <c r="I864" s="405"/>
    </row>
    <row r="865" ht="15.75" customHeight="1">
      <c r="A865" s="289" t="s">
        <v>7852</v>
      </c>
      <c r="B865" s="351">
        <v>861.0</v>
      </c>
      <c r="C865" s="130">
        <v>44532.0</v>
      </c>
      <c r="D865" s="73" t="s">
        <v>5527</v>
      </c>
      <c r="E865" s="73" t="s">
        <v>5528</v>
      </c>
      <c r="F865" s="73" t="s">
        <v>8781</v>
      </c>
      <c r="G865" s="169"/>
      <c r="H865" s="186"/>
      <c r="I865" s="405"/>
    </row>
    <row r="866" ht="15.75" customHeight="1">
      <c r="A866" s="289" t="s">
        <v>7852</v>
      </c>
      <c r="B866" s="351">
        <v>862.0</v>
      </c>
      <c r="C866" s="130">
        <v>44532.0</v>
      </c>
      <c r="D866" s="289" t="s">
        <v>8826</v>
      </c>
      <c r="E866" s="289" t="s">
        <v>8827</v>
      </c>
      <c r="F866" s="73" t="s">
        <v>8781</v>
      </c>
      <c r="G866" s="291"/>
      <c r="H866" s="864"/>
      <c r="I866" s="405"/>
    </row>
    <row r="867" ht="15.75" customHeight="1">
      <c r="A867" s="289" t="s">
        <v>7852</v>
      </c>
      <c r="B867" s="351">
        <v>863.0</v>
      </c>
      <c r="C867" s="130">
        <v>44532.0</v>
      </c>
      <c r="D867" s="73" t="s">
        <v>8331</v>
      </c>
      <c r="E867" s="73" t="s">
        <v>8819</v>
      </c>
      <c r="F867" s="73" t="s">
        <v>8781</v>
      </c>
      <c r="G867" s="169"/>
      <c r="H867" s="186"/>
      <c r="I867" s="405"/>
    </row>
    <row r="868" ht="15.75" customHeight="1">
      <c r="A868" s="289" t="s">
        <v>7852</v>
      </c>
      <c r="B868" s="349">
        <v>864.0</v>
      </c>
      <c r="C868" s="130">
        <v>44532.0</v>
      </c>
      <c r="D868" s="73" t="s">
        <v>8007</v>
      </c>
      <c r="E868" s="73" t="s">
        <v>8008</v>
      </c>
      <c r="F868" s="73" t="s">
        <v>8781</v>
      </c>
      <c r="G868" s="169"/>
      <c r="H868" s="186"/>
      <c r="I868" s="405"/>
    </row>
    <row r="869" ht="15.75" customHeight="1">
      <c r="A869" s="289" t="s">
        <v>7852</v>
      </c>
      <c r="B869" s="351">
        <v>865.0</v>
      </c>
      <c r="C869" s="130">
        <v>44532.0</v>
      </c>
      <c r="D869" s="73" t="s">
        <v>8499</v>
      </c>
      <c r="E869" s="73" t="s">
        <v>8821</v>
      </c>
      <c r="F869" s="73" t="s">
        <v>8781</v>
      </c>
      <c r="G869" s="169"/>
      <c r="H869" s="186"/>
      <c r="I869" s="405"/>
    </row>
    <row r="870" ht="15.75" customHeight="1">
      <c r="A870" s="289" t="s">
        <v>7852</v>
      </c>
      <c r="B870" s="351">
        <v>866.0</v>
      </c>
      <c r="C870" s="130">
        <v>44532.0</v>
      </c>
      <c r="D870" s="73" t="s">
        <v>8828</v>
      </c>
      <c r="E870" s="73" t="s">
        <v>986</v>
      </c>
      <c r="F870" s="73" t="s">
        <v>8781</v>
      </c>
      <c r="G870" s="169"/>
      <c r="H870" s="186"/>
      <c r="I870" s="405"/>
    </row>
    <row r="871" ht="15.75" customHeight="1">
      <c r="A871" s="289" t="s">
        <v>7852</v>
      </c>
      <c r="B871" s="351">
        <v>867.0</v>
      </c>
      <c r="C871" s="130">
        <v>44532.0</v>
      </c>
      <c r="D871" s="73" t="s">
        <v>5351</v>
      </c>
      <c r="E871" s="73" t="s">
        <v>8818</v>
      </c>
      <c r="F871" s="73" t="s">
        <v>8781</v>
      </c>
      <c r="G871" s="169"/>
      <c r="H871" s="186"/>
      <c r="I871" s="405"/>
    </row>
    <row r="872" ht="15.75" customHeight="1">
      <c r="A872" s="289" t="s">
        <v>7852</v>
      </c>
      <c r="B872" s="349">
        <v>868.0</v>
      </c>
      <c r="C872" s="130">
        <v>44532.0</v>
      </c>
      <c r="D872" s="73" t="s">
        <v>8751</v>
      </c>
      <c r="E872" s="73" t="s">
        <v>8820</v>
      </c>
      <c r="F872" s="73" t="s">
        <v>8781</v>
      </c>
      <c r="G872" s="169"/>
      <c r="H872" s="186"/>
      <c r="I872" s="405"/>
    </row>
    <row r="873" ht="15.75" customHeight="1">
      <c r="A873" s="289" t="s">
        <v>7852</v>
      </c>
      <c r="B873" s="351">
        <v>869.0</v>
      </c>
      <c r="C873" s="130">
        <v>44532.0</v>
      </c>
      <c r="D873" s="73" t="s">
        <v>8822</v>
      </c>
      <c r="E873" s="73" t="s">
        <v>8823</v>
      </c>
      <c r="F873" s="73" t="s">
        <v>8781</v>
      </c>
      <c r="G873" s="169"/>
      <c r="H873" s="186"/>
      <c r="I873" s="405"/>
    </row>
    <row r="874" ht="15.75" customHeight="1">
      <c r="A874" s="289" t="s">
        <v>7852</v>
      </c>
      <c r="B874" s="351">
        <v>870.0</v>
      </c>
      <c r="C874" s="130">
        <v>44532.0</v>
      </c>
      <c r="D874" s="73" t="s">
        <v>8072</v>
      </c>
      <c r="E874" s="73" t="s">
        <v>8073</v>
      </c>
      <c r="F874" s="73" t="s">
        <v>8781</v>
      </c>
      <c r="G874" s="169"/>
      <c r="H874" s="186"/>
      <c r="I874" s="405"/>
    </row>
    <row r="875" ht="15.75" customHeight="1">
      <c r="A875" s="289" t="s">
        <v>7852</v>
      </c>
      <c r="B875" s="351">
        <v>871.0</v>
      </c>
      <c r="C875" s="130">
        <v>44533.0</v>
      </c>
      <c r="D875" s="146" t="s">
        <v>3707</v>
      </c>
      <c r="E875" s="73" t="s">
        <v>8740</v>
      </c>
      <c r="F875" s="73" t="s">
        <v>8781</v>
      </c>
      <c r="G875" s="169"/>
      <c r="H875" s="186"/>
      <c r="I875" s="405"/>
    </row>
    <row r="876" ht="15.75" customHeight="1">
      <c r="A876" s="289" t="s">
        <v>7852</v>
      </c>
      <c r="B876" s="349">
        <v>872.0</v>
      </c>
      <c r="C876" s="130">
        <v>44533.0</v>
      </c>
      <c r="D876" s="146" t="s">
        <v>6560</v>
      </c>
      <c r="E876" s="73" t="s">
        <v>8744</v>
      </c>
      <c r="F876" s="73" t="s">
        <v>8781</v>
      </c>
      <c r="G876" s="169"/>
      <c r="H876" s="186"/>
      <c r="I876" s="405"/>
    </row>
    <row r="877" ht="15.75" customHeight="1">
      <c r="A877" s="289" t="s">
        <v>7852</v>
      </c>
      <c r="B877" s="351">
        <v>873.0</v>
      </c>
      <c r="C877" s="130">
        <v>44533.0</v>
      </c>
      <c r="D877" s="73" t="s">
        <v>3066</v>
      </c>
      <c r="E877" s="73" t="s">
        <v>8830</v>
      </c>
      <c r="F877" s="73" t="s">
        <v>131</v>
      </c>
      <c r="G877" s="169"/>
      <c r="H877" s="186"/>
      <c r="I877" s="405"/>
    </row>
    <row r="878" ht="15.75" customHeight="1">
      <c r="A878" s="289" t="s">
        <v>7852</v>
      </c>
      <c r="B878" s="351">
        <v>874.0</v>
      </c>
      <c r="C878" s="130">
        <v>44533.0</v>
      </c>
      <c r="D878" s="73" t="s">
        <v>6242</v>
      </c>
      <c r="E878" s="73" t="s">
        <v>7189</v>
      </c>
      <c r="F878" s="73" t="s">
        <v>131</v>
      </c>
      <c r="G878" s="169"/>
      <c r="H878" s="186"/>
      <c r="I878" s="405"/>
    </row>
    <row r="879" ht="15.75" customHeight="1">
      <c r="A879" s="289" t="s">
        <v>7852</v>
      </c>
      <c r="B879" s="351">
        <v>875.0</v>
      </c>
      <c r="C879" s="130">
        <v>44533.0</v>
      </c>
      <c r="D879" s="73" t="s">
        <v>3311</v>
      </c>
      <c r="E879" s="73" t="s">
        <v>8829</v>
      </c>
      <c r="F879" s="73" t="s">
        <v>131</v>
      </c>
      <c r="G879" s="169"/>
      <c r="H879" s="186"/>
      <c r="I879" s="405"/>
    </row>
    <row r="880" ht="15.75" customHeight="1">
      <c r="A880" s="289" t="s">
        <v>7852</v>
      </c>
      <c r="B880" s="349">
        <v>876.0</v>
      </c>
      <c r="C880" s="130">
        <v>44533.0</v>
      </c>
      <c r="D880" s="73" t="s">
        <v>4351</v>
      </c>
      <c r="E880" s="73" t="s">
        <v>8630</v>
      </c>
      <c r="F880" s="73" t="s">
        <v>131</v>
      </c>
      <c r="G880" s="169"/>
      <c r="H880" s="186"/>
      <c r="I880" s="405"/>
    </row>
    <row r="881" ht="15.75" customHeight="1">
      <c r="A881" s="289" t="s">
        <v>7852</v>
      </c>
      <c r="B881" s="351">
        <v>877.0</v>
      </c>
      <c r="C881" s="130">
        <v>44536.0</v>
      </c>
      <c r="D881" s="73" t="s">
        <v>1611</v>
      </c>
      <c r="E881" s="73" t="s">
        <v>8023</v>
      </c>
      <c r="F881" s="73" t="s">
        <v>1593</v>
      </c>
      <c r="G881" s="253">
        <v>44540.0</v>
      </c>
      <c r="H881" s="186"/>
      <c r="I881" s="405"/>
    </row>
    <row r="882" ht="15.75" customHeight="1">
      <c r="A882" s="289" t="s">
        <v>7852</v>
      </c>
      <c r="B882" s="351">
        <v>878.0</v>
      </c>
      <c r="C882" s="130">
        <v>44536.0</v>
      </c>
      <c r="D882" s="73" t="s">
        <v>8833</v>
      </c>
      <c r="E882" s="73" t="s">
        <v>7922</v>
      </c>
      <c r="F882" s="73" t="s">
        <v>2253</v>
      </c>
      <c r="G882" s="169" t="s">
        <v>8834</v>
      </c>
      <c r="H882" s="186"/>
      <c r="I882" s="405"/>
    </row>
    <row r="883" ht="15.75" customHeight="1">
      <c r="A883" s="289" t="s">
        <v>7852</v>
      </c>
      <c r="B883" s="351">
        <v>879.0</v>
      </c>
      <c r="C883" s="130">
        <v>44536.0</v>
      </c>
      <c r="D883" s="73" t="s">
        <v>1494</v>
      </c>
      <c r="E883" s="73" t="s">
        <v>7863</v>
      </c>
      <c r="F883" s="73" t="s">
        <v>2253</v>
      </c>
      <c r="G883" s="169" t="s">
        <v>8832</v>
      </c>
      <c r="H883" s="186"/>
      <c r="I883" s="405"/>
    </row>
    <row r="884" ht="15.75" customHeight="1">
      <c r="A884" s="289" t="s">
        <v>7852</v>
      </c>
      <c r="B884" s="349">
        <v>880.0</v>
      </c>
      <c r="C884" s="130">
        <v>44536.0</v>
      </c>
      <c r="D884" s="73" t="s">
        <v>2486</v>
      </c>
      <c r="E884" s="73" t="s">
        <v>7393</v>
      </c>
      <c r="F884" s="73" t="s">
        <v>2253</v>
      </c>
      <c r="G884" s="169" t="s">
        <v>8831</v>
      </c>
      <c r="H884" s="186"/>
      <c r="I884" s="405"/>
    </row>
    <row r="885" ht="15.75" customHeight="1">
      <c r="A885" s="289" t="s">
        <v>7852</v>
      </c>
      <c r="B885" s="351">
        <v>881.0</v>
      </c>
      <c r="C885" s="130">
        <v>44536.0</v>
      </c>
      <c r="D885" s="73" t="s">
        <v>3451</v>
      </c>
      <c r="E885" s="73" t="s">
        <v>7599</v>
      </c>
      <c r="F885" s="73" t="s">
        <v>2253</v>
      </c>
      <c r="G885" s="169" t="s">
        <v>3090</v>
      </c>
      <c r="H885" s="186"/>
      <c r="I885" s="405"/>
    </row>
    <row r="886" ht="15.75" customHeight="1">
      <c r="A886" s="289" t="s">
        <v>7852</v>
      </c>
      <c r="B886" s="351">
        <v>882.0</v>
      </c>
      <c r="C886" s="130">
        <v>44537.0</v>
      </c>
      <c r="D886" s="350" t="s">
        <v>8836</v>
      </c>
      <c r="E886" s="73" t="s">
        <v>7850</v>
      </c>
      <c r="F886" s="73" t="s">
        <v>8629</v>
      </c>
      <c r="G886" s="169"/>
      <c r="H886" s="186"/>
      <c r="I886" s="405"/>
    </row>
    <row r="887" ht="15.75" customHeight="1">
      <c r="A887" s="73"/>
      <c r="B887" s="345">
        <v>883.0</v>
      </c>
      <c r="C887" s="130">
        <v>44537.0</v>
      </c>
      <c r="D887" s="73" t="s">
        <v>8835</v>
      </c>
      <c r="E887" s="73" t="s">
        <v>3208</v>
      </c>
      <c r="F887" s="73" t="s">
        <v>8781</v>
      </c>
      <c r="G887" s="169"/>
      <c r="H887" s="186"/>
      <c r="I887" s="405"/>
    </row>
    <row r="888" ht="15.75" customHeight="1">
      <c r="A888" s="289" t="s">
        <v>7852</v>
      </c>
      <c r="B888" s="349">
        <v>884.0</v>
      </c>
      <c r="C888" s="130">
        <v>44540.0</v>
      </c>
      <c r="D888" s="73" t="s">
        <v>8842</v>
      </c>
      <c r="E888" s="73" t="s">
        <v>8843</v>
      </c>
      <c r="F888" s="73" t="s">
        <v>8839</v>
      </c>
      <c r="G888" s="169"/>
      <c r="H888" s="186"/>
      <c r="I888" s="405"/>
    </row>
    <row r="889" ht="15.75" customHeight="1">
      <c r="A889" s="289" t="s">
        <v>7852</v>
      </c>
      <c r="B889" s="351">
        <v>885.0</v>
      </c>
      <c r="C889" s="130">
        <v>44540.0</v>
      </c>
      <c r="D889" s="73" t="s">
        <v>8850</v>
      </c>
      <c r="E889" s="73" t="s">
        <v>8851</v>
      </c>
      <c r="F889" s="73" t="s">
        <v>18</v>
      </c>
      <c r="G889" s="169" t="s">
        <v>8852</v>
      </c>
      <c r="H889" s="186"/>
      <c r="I889" s="405"/>
    </row>
    <row r="890" ht="15.75" customHeight="1">
      <c r="A890" s="289" t="s">
        <v>7852</v>
      </c>
      <c r="B890" s="351">
        <v>886.0</v>
      </c>
      <c r="C890" s="130">
        <v>44540.0</v>
      </c>
      <c r="D890" s="289" t="s">
        <v>8853</v>
      </c>
      <c r="E890" s="289" t="s">
        <v>8854</v>
      </c>
      <c r="F890" s="289" t="s">
        <v>18</v>
      </c>
      <c r="G890" s="291" t="s">
        <v>2151</v>
      </c>
      <c r="H890" s="864"/>
      <c r="I890" s="405"/>
    </row>
    <row r="891" ht="15.75" customHeight="1">
      <c r="A891" s="289" t="s">
        <v>7852</v>
      </c>
      <c r="B891" s="351">
        <v>887.0</v>
      </c>
      <c r="C891" s="130">
        <v>44540.0</v>
      </c>
      <c r="D891" s="73" t="s">
        <v>5824</v>
      </c>
      <c r="E891" s="73" t="s">
        <v>8871</v>
      </c>
      <c r="F891" s="73" t="s">
        <v>8839</v>
      </c>
      <c r="G891" s="169"/>
      <c r="H891" s="186"/>
      <c r="I891" s="405"/>
    </row>
    <row r="892" ht="15.75" customHeight="1">
      <c r="A892" s="289" t="s">
        <v>7852</v>
      </c>
      <c r="B892" s="349">
        <v>888.0</v>
      </c>
      <c r="C892" s="130">
        <v>44540.0</v>
      </c>
      <c r="D892" s="73" t="s">
        <v>8872</v>
      </c>
      <c r="E892" s="73" t="s">
        <v>8873</v>
      </c>
      <c r="F892" s="73" t="s">
        <v>7259</v>
      </c>
      <c r="G892" s="169"/>
      <c r="H892" s="186"/>
      <c r="I892" s="405"/>
    </row>
    <row r="893" ht="15.75" customHeight="1">
      <c r="A893" s="289" t="s">
        <v>7852</v>
      </c>
      <c r="B893" s="351">
        <v>889.0</v>
      </c>
      <c r="C893" s="130">
        <v>44540.0</v>
      </c>
      <c r="D893" s="73" t="s">
        <v>8855</v>
      </c>
      <c r="E893" s="73" t="s">
        <v>8856</v>
      </c>
      <c r="F893" s="73" t="s">
        <v>18</v>
      </c>
      <c r="G893" s="169" t="s">
        <v>8857</v>
      </c>
      <c r="H893" s="186"/>
      <c r="I893" s="405"/>
    </row>
    <row r="894" ht="15.75" customHeight="1">
      <c r="A894" s="289" t="s">
        <v>7852</v>
      </c>
      <c r="B894" s="351">
        <v>890.0</v>
      </c>
      <c r="C894" s="130">
        <v>44540.0</v>
      </c>
      <c r="D894" s="73" t="s">
        <v>8874</v>
      </c>
      <c r="E894" s="73" t="s">
        <v>8875</v>
      </c>
      <c r="F894" s="73" t="s">
        <v>18</v>
      </c>
      <c r="G894" s="169" t="s">
        <v>8876</v>
      </c>
      <c r="H894" s="186"/>
      <c r="I894" s="405"/>
    </row>
    <row r="895" ht="15.75" customHeight="1">
      <c r="A895" s="289" t="s">
        <v>7852</v>
      </c>
      <c r="B895" s="351">
        <v>891.0</v>
      </c>
      <c r="C895" s="130">
        <v>44540.0</v>
      </c>
      <c r="D895" s="73" t="s">
        <v>8845</v>
      </c>
      <c r="E895" s="73" t="s">
        <v>8846</v>
      </c>
      <c r="F895" s="73" t="s">
        <v>18</v>
      </c>
      <c r="G895" s="169" t="s">
        <v>8847</v>
      </c>
      <c r="H895" s="186"/>
      <c r="I895" s="405"/>
    </row>
    <row r="896" ht="15.75" customHeight="1">
      <c r="A896" s="289" t="s">
        <v>7852</v>
      </c>
      <c r="B896" s="349">
        <v>892.0</v>
      </c>
      <c r="C896" s="130">
        <v>44540.0</v>
      </c>
      <c r="D896" s="73" t="s">
        <v>2507</v>
      </c>
      <c r="E896" s="73" t="s">
        <v>8858</v>
      </c>
      <c r="F896" s="73" t="s">
        <v>18</v>
      </c>
      <c r="G896" s="169" t="s">
        <v>8602</v>
      </c>
      <c r="H896" s="186"/>
      <c r="I896" s="405"/>
    </row>
    <row r="897" ht="15.75" customHeight="1">
      <c r="A897" s="289" t="s">
        <v>7852</v>
      </c>
      <c r="B897" s="351">
        <v>893.0</v>
      </c>
      <c r="C897" s="130">
        <v>44540.0</v>
      </c>
      <c r="D897" s="73" t="s">
        <v>8868</v>
      </c>
      <c r="E897" s="73" t="s">
        <v>8869</v>
      </c>
      <c r="F897" s="73" t="s">
        <v>18</v>
      </c>
      <c r="G897" s="169" t="s">
        <v>8870</v>
      </c>
      <c r="H897" s="186"/>
      <c r="I897" s="405"/>
    </row>
    <row r="898" ht="15.75" customHeight="1">
      <c r="A898" s="289" t="s">
        <v>7852</v>
      </c>
      <c r="B898" s="351">
        <v>894.0</v>
      </c>
      <c r="C898" s="130">
        <v>44540.0</v>
      </c>
      <c r="D898" s="73" t="s">
        <v>8848</v>
      </c>
      <c r="E898" s="73" t="s">
        <v>8849</v>
      </c>
      <c r="F898" s="73" t="s">
        <v>18</v>
      </c>
      <c r="G898" s="169" t="s">
        <v>8602</v>
      </c>
      <c r="H898" s="186"/>
      <c r="I898" s="405"/>
    </row>
    <row r="899" ht="15.75" customHeight="1">
      <c r="A899" s="289" t="s">
        <v>7852</v>
      </c>
      <c r="B899" s="351">
        <v>895.0</v>
      </c>
      <c r="C899" s="130">
        <v>44540.0</v>
      </c>
      <c r="D899" s="73" t="s">
        <v>8859</v>
      </c>
      <c r="E899" s="73" t="s">
        <v>8860</v>
      </c>
      <c r="F899" s="73" t="s">
        <v>18</v>
      </c>
      <c r="G899" s="169" t="s">
        <v>8861</v>
      </c>
      <c r="H899" s="186"/>
      <c r="I899" s="405"/>
    </row>
    <row r="900" ht="15.75" customHeight="1">
      <c r="A900" s="289" t="s">
        <v>7852</v>
      </c>
      <c r="B900" s="349">
        <v>896.0</v>
      </c>
      <c r="C900" s="130">
        <v>44540.0</v>
      </c>
      <c r="D900" s="73" t="s">
        <v>8837</v>
      </c>
      <c r="E900" s="73" t="s">
        <v>8838</v>
      </c>
      <c r="F900" s="73" t="s">
        <v>8839</v>
      </c>
      <c r="G900" s="169"/>
      <c r="H900" s="186"/>
      <c r="I900" s="405"/>
    </row>
    <row r="901" ht="15.75" customHeight="1">
      <c r="A901" s="289" t="s">
        <v>7852</v>
      </c>
      <c r="B901" s="351">
        <v>897.0</v>
      </c>
      <c r="C901" s="130">
        <v>44540.0</v>
      </c>
      <c r="D901" s="73" t="s">
        <v>4338</v>
      </c>
      <c r="E901" s="73" t="s">
        <v>8866</v>
      </c>
      <c r="F901" s="73" t="s">
        <v>8839</v>
      </c>
      <c r="G901" s="169"/>
      <c r="H901" s="186"/>
      <c r="I901" s="405"/>
    </row>
    <row r="902" ht="15.75" customHeight="1">
      <c r="A902" s="289" t="s">
        <v>7852</v>
      </c>
      <c r="B902" s="351">
        <v>898.0</v>
      </c>
      <c r="C902" s="130">
        <v>44540.0</v>
      </c>
      <c r="D902" s="73" t="s">
        <v>8840</v>
      </c>
      <c r="E902" s="73" t="s">
        <v>8841</v>
      </c>
      <c r="F902" s="73" t="s">
        <v>8839</v>
      </c>
      <c r="G902" s="169"/>
      <c r="H902" s="186"/>
      <c r="I902" s="405"/>
    </row>
    <row r="903" ht="15.75" customHeight="1">
      <c r="A903" s="289" t="s">
        <v>7852</v>
      </c>
      <c r="B903" s="351">
        <v>899.0</v>
      </c>
      <c r="C903" s="130">
        <v>44540.0</v>
      </c>
      <c r="D903" s="73" t="s">
        <v>5771</v>
      </c>
      <c r="E903" s="73" t="s">
        <v>8844</v>
      </c>
      <c r="F903" s="73" t="s">
        <v>8839</v>
      </c>
      <c r="G903" s="169"/>
      <c r="H903" s="186"/>
      <c r="I903" s="405"/>
    </row>
    <row r="904" ht="15.75" customHeight="1">
      <c r="A904" s="289" t="s">
        <v>7852</v>
      </c>
      <c r="B904" s="349">
        <v>900.0</v>
      </c>
      <c r="C904" s="130">
        <v>44540.0</v>
      </c>
      <c r="D904" s="73" t="s">
        <v>8864</v>
      </c>
      <c r="E904" s="73" t="s">
        <v>8865</v>
      </c>
      <c r="F904" s="73" t="s">
        <v>8839</v>
      </c>
      <c r="G904" s="169"/>
      <c r="H904" s="186"/>
      <c r="I904" s="405"/>
    </row>
    <row r="905" ht="15.75" customHeight="1">
      <c r="A905" s="289" t="s">
        <v>7852</v>
      </c>
      <c r="B905" s="351">
        <v>901.0</v>
      </c>
      <c r="C905" s="130">
        <v>44540.0</v>
      </c>
      <c r="D905" s="73" t="s">
        <v>2741</v>
      </c>
      <c r="E905" s="73" t="s">
        <v>8867</v>
      </c>
      <c r="F905" s="73" t="s">
        <v>3390</v>
      </c>
      <c r="G905" s="169"/>
      <c r="H905" s="186"/>
      <c r="I905" s="405"/>
    </row>
    <row r="906" ht="15.75" customHeight="1">
      <c r="A906" s="289" t="s">
        <v>7852</v>
      </c>
      <c r="B906" s="351">
        <v>902.0</v>
      </c>
      <c r="C906" s="130">
        <v>44540.0</v>
      </c>
      <c r="D906" s="73" t="s">
        <v>8862</v>
      </c>
      <c r="E906" s="73" t="s">
        <v>8863</v>
      </c>
      <c r="F906" s="73" t="s">
        <v>18</v>
      </c>
      <c r="G906" s="169" t="s">
        <v>7324</v>
      </c>
      <c r="H906" s="186"/>
      <c r="I906" s="405"/>
    </row>
    <row r="907" ht="15.75" customHeight="1">
      <c r="A907" s="289" t="s">
        <v>7852</v>
      </c>
      <c r="B907" s="351">
        <v>903.0</v>
      </c>
      <c r="C907" s="290">
        <v>44543.0</v>
      </c>
      <c r="D907" s="73" t="s">
        <v>8900</v>
      </c>
      <c r="E907" s="73" t="s">
        <v>8901</v>
      </c>
      <c r="F907" s="73" t="s">
        <v>3390</v>
      </c>
      <c r="G907" s="169"/>
      <c r="H907" s="186"/>
      <c r="I907" s="405"/>
    </row>
    <row r="908" ht="15.75" customHeight="1">
      <c r="A908" s="289" t="s">
        <v>7852</v>
      </c>
      <c r="B908" s="349">
        <v>904.0</v>
      </c>
      <c r="C908" s="290">
        <v>44543.0</v>
      </c>
      <c r="D908" s="73" t="s">
        <v>8878</v>
      </c>
      <c r="E908" s="73" t="s">
        <v>8879</v>
      </c>
      <c r="F908" s="73" t="s">
        <v>3390</v>
      </c>
      <c r="G908" s="169"/>
      <c r="H908" s="186"/>
      <c r="I908" s="405"/>
    </row>
    <row r="909" ht="15.75" customHeight="1">
      <c r="A909" s="289" t="s">
        <v>7852</v>
      </c>
      <c r="B909" s="351">
        <v>905.0</v>
      </c>
      <c r="C909" s="290">
        <v>44543.0</v>
      </c>
      <c r="D909" s="73" t="s">
        <v>75</v>
      </c>
      <c r="E909" s="73" t="s">
        <v>8897</v>
      </c>
      <c r="F909" s="73" t="s">
        <v>3390</v>
      </c>
      <c r="G909" s="169"/>
      <c r="H909" s="186"/>
      <c r="I909" s="405"/>
    </row>
    <row r="910" ht="15.75" customHeight="1">
      <c r="A910" s="289" t="s">
        <v>7852</v>
      </c>
      <c r="B910" s="351">
        <v>906.0</v>
      </c>
      <c r="C910" s="290">
        <v>44543.0</v>
      </c>
      <c r="D910" s="73" t="s">
        <v>8891</v>
      </c>
      <c r="E910" s="73" t="s">
        <v>8892</v>
      </c>
      <c r="F910" s="73" t="s">
        <v>3390</v>
      </c>
      <c r="G910" s="169"/>
      <c r="H910" s="186"/>
      <c r="I910" s="405"/>
    </row>
    <row r="911" ht="15.75" customHeight="1">
      <c r="A911" s="289" t="s">
        <v>7852</v>
      </c>
      <c r="B911" s="351">
        <v>907.0</v>
      </c>
      <c r="C911" s="290">
        <v>44543.0</v>
      </c>
      <c r="D911" s="73" t="s">
        <v>8895</v>
      </c>
      <c r="E911" s="73" t="s">
        <v>8896</v>
      </c>
      <c r="F911" s="73" t="s">
        <v>3390</v>
      </c>
      <c r="G911" s="169"/>
      <c r="H911" s="186"/>
      <c r="I911" s="405"/>
    </row>
    <row r="912" ht="15.75" customHeight="1">
      <c r="A912" s="289" t="s">
        <v>7852</v>
      </c>
      <c r="B912" s="349">
        <v>908.0</v>
      </c>
      <c r="C912" s="290">
        <v>44543.0</v>
      </c>
      <c r="D912" s="141" t="s">
        <v>8880</v>
      </c>
      <c r="E912" s="80" t="s">
        <v>8881</v>
      </c>
      <c r="F912" s="80" t="s">
        <v>7876</v>
      </c>
      <c r="G912" s="169" t="s">
        <v>8882</v>
      </c>
      <c r="H912" s="186"/>
      <c r="I912" s="405"/>
    </row>
    <row r="913" ht="15.75" customHeight="1">
      <c r="A913" s="289" t="s">
        <v>7852</v>
      </c>
      <c r="B913" s="351">
        <v>909.0</v>
      </c>
      <c r="C913" s="290">
        <v>44543.0</v>
      </c>
      <c r="D913" s="141" t="s">
        <v>8887</v>
      </c>
      <c r="E913" s="80" t="s">
        <v>8888</v>
      </c>
      <c r="F913" s="80" t="s">
        <v>7876</v>
      </c>
      <c r="G913" s="169" t="s">
        <v>8882</v>
      </c>
      <c r="H913" s="186"/>
      <c r="I913" s="405"/>
    </row>
    <row r="914" ht="15.75" customHeight="1">
      <c r="A914" s="289" t="s">
        <v>7852</v>
      </c>
      <c r="B914" s="351">
        <v>910.0</v>
      </c>
      <c r="C914" s="290">
        <v>44543.0</v>
      </c>
      <c r="D914" s="868" t="s">
        <v>8898</v>
      </c>
      <c r="E914" s="80" t="s">
        <v>8899</v>
      </c>
      <c r="F914" s="80" t="s">
        <v>7876</v>
      </c>
      <c r="G914" s="169" t="s">
        <v>8882</v>
      </c>
      <c r="H914" s="186"/>
      <c r="I914" s="405"/>
    </row>
    <row r="915" ht="15.75" customHeight="1">
      <c r="A915" s="289" t="s">
        <v>7852</v>
      </c>
      <c r="B915" s="351">
        <v>911.0</v>
      </c>
      <c r="C915" s="290">
        <v>44543.0</v>
      </c>
      <c r="D915" s="141" t="s">
        <v>8893</v>
      </c>
      <c r="E915" s="80" t="s">
        <v>8894</v>
      </c>
      <c r="F915" s="80" t="s">
        <v>7876</v>
      </c>
      <c r="G915" s="169" t="s">
        <v>8882</v>
      </c>
      <c r="H915" s="186"/>
      <c r="I915" s="405"/>
    </row>
    <row r="916" ht="15.75" customHeight="1">
      <c r="A916" s="289" t="s">
        <v>7852</v>
      </c>
      <c r="B916" s="349">
        <v>912.0</v>
      </c>
      <c r="C916" s="290">
        <v>44543.0</v>
      </c>
      <c r="D916" s="141" t="s">
        <v>8885</v>
      </c>
      <c r="E916" s="80" t="s">
        <v>8886</v>
      </c>
      <c r="F916" s="80" t="s">
        <v>7876</v>
      </c>
      <c r="G916" s="169" t="s">
        <v>8882</v>
      </c>
      <c r="H916" s="186"/>
      <c r="I916" s="405"/>
    </row>
    <row r="917" ht="15.75" customHeight="1">
      <c r="A917" s="289" t="s">
        <v>7852</v>
      </c>
      <c r="B917" s="351">
        <v>913.0</v>
      </c>
      <c r="C917" s="290">
        <v>44543.0</v>
      </c>
      <c r="D917" s="141" t="s">
        <v>8883</v>
      </c>
      <c r="E917" s="80" t="s">
        <v>8884</v>
      </c>
      <c r="F917" s="80" t="s">
        <v>7876</v>
      </c>
      <c r="G917" s="169" t="s">
        <v>8882</v>
      </c>
      <c r="H917" s="186"/>
      <c r="I917" s="405"/>
    </row>
    <row r="918" ht="15.75" customHeight="1">
      <c r="A918" s="289" t="s">
        <v>7852</v>
      </c>
      <c r="B918" s="351">
        <v>914.0</v>
      </c>
      <c r="C918" s="290">
        <v>44543.0</v>
      </c>
      <c r="D918" s="141" t="s">
        <v>8889</v>
      </c>
      <c r="E918" s="80" t="s">
        <v>8890</v>
      </c>
      <c r="F918" s="80" t="s">
        <v>7876</v>
      </c>
      <c r="G918" s="169" t="s">
        <v>8882</v>
      </c>
      <c r="H918" s="186"/>
      <c r="I918" s="405"/>
    </row>
    <row r="919" ht="15.75" customHeight="1">
      <c r="A919" s="289" t="s">
        <v>7852</v>
      </c>
      <c r="B919" s="349">
        <v>915.0</v>
      </c>
      <c r="C919" s="290">
        <v>44543.0</v>
      </c>
      <c r="D919" s="73" t="s">
        <v>7430</v>
      </c>
      <c r="E919" s="73" t="s">
        <v>8242</v>
      </c>
      <c r="F919" s="73" t="s">
        <v>1593</v>
      </c>
      <c r="G919" s="378">
        <v>44547.0</v>
      </c>
      <c r="H919" s="186"/>
      <c r="I919" s="405"/>
    </row>
    <row r="920" ht="15.75" customHeight="1">
      <c r="A920" s="289" t="s">
        <v>7852</v>
      </c>
      <c r="B920" s="351">
        <v>916.0</v>
      </c>
      <c r="C920" s="290">
        <v>44543.0</v>
      </c>
      <c r="D920" s="289" t="s">
        <v>5293</v>
      </c>
      <c r="E920" s="289" t="s">
        <v>8877</v>
      </c>
      <c r="F920" s="289" t="s">
        <v>1593</v>
      </c>
      <c r="G920" s="378">
        <v>44546.0</v>
      </c>
      <c r="H920" s="864"/>
      <c r="I920" s="405"/>
    </row>
    <row r="921" ht="15.75" customHeight="1">
      <c r="A921" s="289" t="s">
        <v>7852</v>
      </c>
      <c r="B921" s="351">
        <v>917.0</v>
      </c>
      <c r="C921" s="290">
        <v>44544.0</v>
      </c>
      <c r="D921" s="73" t="s">
        <v>8902</v>
      </c>
      <c r="E921" s="73">
        <v>4.3750758E7</v>
      </c>
      <c r="F921" s="73" t="s">
        <v>131</v>
      </c>
      <c r="G921" s="169"/>
      <c r="H921" s="186"/>
      <c r="I921" s="405"/>
    </row>
    <row r="922" ht="15.75" customHeight="1">
      <c r="A922" s="289" t="s">
        <v>7852</v>
      </c>
      <c r="B922" s="351">
        <v>918.0</v>
      </c>
      <c r="C922" s="290">
        <v>44545.0</v>
      </c>
      <c r="D922" s="73" t="s">
        <v>5378</v>
      </c>
      <c r="E922" s="73" t="s">
        <v>8906</v>
      </c>
      <c r="F922" s="73" t="s">
        <v>1593</v>
      </c>
      <c r="G922" s="253">
        <v>44550.0</v>
      </c>
      <c r="H922" s="186"/>
      <c r="I922" s="405"/>
    </row>
    <row r="923" ht="15.75" customHeight="1">
      <c r="A923" s="289" t="s">
        <v>7852</v>
      </c>
      <c r="B923" s="349">
        <v>919.0</v>
      </c>
      <c r="C923" s="290">
        <v>44545.0</v>
      </c>
      <c r="D923" s="73" t="s">
        <v>5701</v>
      </c>
      <c r="E923" s="73" t="s">
        <v>6040</v>
      </c>
      <c r="F923" s="73" t="s">
        <v>1593</v>
      </c>
      <c r="G923" s="253">
        <v>44550.0</v>
      </c>
      <c r="H923" s="186"/>
      <c r="I923" s="405"/>
    </row>
    <row r="924" ht="15.75" customHeight="1">
      <c r="A924" s="289" t="s">
        <v>7852</v>
      </c>
      <c r="B924" s="351">
        <v>920.0</v>
      </c>
      <c r="C924" s="290">
        <v>44545.0</v>
      </c>
      <c r="D924" s="73" t="s">
        <v>4646</v>
      </c>
      <c r="E924" s="73" t="s">
        <v>7858</v>
      </c>
      <c r="F924" s="73" t="s">
        <v>1593</v>
      </c>
      <c r="G924" s="253">
        <v>44551.0</v>
      </c>
      <c r="H924" s="186"/>
      <c r="I924" s="405"/>
    </row>
    <row r="925" ht="15.75" customHeight="1">
      <c r="A925" s="289" t="s">
        <v>7852</v>
      </c>
      <c r="B925" s="351">
        <v>921.0</v>
      </c>
      <c r="C925" s="290">
        <v>44545.0</v>
      </c>
      <c r="D925" s="73" t="s">
        <v>6431</v>
      </c>
      <c r="E925" s="73" t="s">
        <v>8533</v>
      </c>
      <c r="F925" s="73" t="s">
        <v>2923</v>
      </c>
      <c r="G925" s="169"/>
      <c r="H925" s="186"/>
      <c r="I925" s="405"/>
    </row>
    <row r="926" ht="15.75" customHeight="1">
      <c r="A926" s="289" t="s">
        <v>7852</v>
      </c>
      <c r="B926" s="349">
        <v>922.0</v>
      </c>
      <c r="C926" s="290">
        <v>44545.0</v>
      </c>
      <c r="D926" s="73" t="s">
        <v>4134</v>
      </c>
      <c r="E926" s="73" t="s">
        <v>8903</v>
      </c>
      <c r="F926" s="73" t="s">
        <v>1593</v>
      </c>
      <c r="G926" s="253">
        <v>44551.0</v>
      </c>
      <c r="H926" s="186"/>
      <c r="I926" s="405"/>
    </row>
    <row r="927" ht="15.75" customHeight="1">
      <c r="A927" s="289" t="s">
        <v>7852</v>
      </c>
      <c r="B927" s="351">
        <v>923.0</v>
      </c>
      <c r="C927" s="290">
        <v>44545.0</v>
      </c>
      <c r="D927" s="73" t="s">
        <v>3192</v>
      </c>
      <c r="E927" s="73" t="s">
        <v>3193</v>
      </c>
      <c r="F927" s="73" t="s">
        <v>1593</v>
      </c>
      <c r="G927" s="253">
        <v>44553.0</v>
      </c>
      <c r="H927" s="186"/>
      <c r="I927" s="405"/>
    </row>
    <row r="928" ht="15.75" customHeight="1">
      <c r="A928" s="289" t="s">
        <v>7852</v>
      </c>
      <c r="B928" s="351">
        <v>924.0</v>
      </c>
      <c r="C928" s="290">
        <v>44545.0</v>
      </c>
      <c r="D928" s="73" t="s">
        <v>7871</v>
      </c>
      <c r="E928" s="73" t="s">
        <v>8907</v>
      </c>
      <c r="F928" s="73" t="s">
        <v>1593</v>
      </c>
      <c r="G928" s="253">
        <v>44552.0</v>
      </c>
      <c r="H928" s="186"/>
      <c r="I928" s="405"/>
    </row>
    <row r="929" ht="15.75" customHeight="1">
      <c r="A929" s="289" t="s">
        <v>7852</v>
      </c>
      <c r="B929" s="351">
        <v>925.0</v>
      </c>
      <c r="C929" s="290">
        <v>44545.0</v>
      </c>
      <c r="D929" s="73" t="s">
        <v>8904</v>
      </c>
      <c r="E929" s="73" t="s">
        <v>8905</v>
      </c>
      <c r="F929" s="73" t="s">
        <v>3390</v>
      </c>
      <c r="G929" s="169"/>
      <c r="H929" s="186"/>
      <c r="I929" s="405"/>
    </row>
    <row r="930" ht="15.75" customHeight="1">
      <c r="A930" s="289" t="s">
        <v>7852</v>
      </c>
      <c r="B930" s="349">
        <v>926.0</v>
      </c>
      <c r="C930" s="290">
        <v>44545.0</v>
      </c>
      <c r="D930" s="73" t="s">
        <v>8908</v>
      </c>
      <c r="E930" s="73" t="s">
        <v>8909</v>
      </c>
      <c r="F930" s="73" t="s">
        <v>3390</v>
      </c>
      <c r="G930" s="169"/>
      <c r="H930" s="186"/>
      <c r="I930" s="405"/>
    </row>
    <row r="931" ht="15.75" customHeight="1">
      <c r="A931" s="73"/>
      <c r="B931" s="351">
        <v>927.0</v>
      </c>
      <c r="C931" s="290">
        <v>44546.0</v>
      </c>
      <c r="D931" s="73" t="s">
        <v>8785</v>
      </c>
      <c r="E931" s="73"/>
      <c r="F931" s="73" t="s">
        <v>8913</v>
      </c>
      <c r="G931" s="169"/>
      <c r="H931" s="186"/>
      <c r="I931" s="405"/>
    </row>
    <row r="932" ht="15.75" customHeight="1">
      <c r="A932" s="289" t="s">
        <v>7852</v>
      </c>
      <c r="B932" s="351">
        <v>928.0</v>
      </c>
      <c r="C932" s="290">
        <v>44546.0</v>
      </c>
      <c r="D932" s="73" t="s">
        <v>2593</v>
      </c>
      <c r="E932" s="73" t="s">
        <v>8912</v>
      </c>
      <c r="F932" s="73" t="s">
        <v>1593</v>
      </c>
      <c r="G932" s="253">
        <v>44552.0</v>
      </c>
      <c r="H932" s="186"/>
      <c r="I932" s="405"/>
    </row>
    <row r="933" ht="15.75" customHeight="1">
      <c r="A933" s="73"/>
      <c r="B933" s="349">
        <v>929.0</v>
      </c>
      <c r="C933" s="130"/>
      <c r="D933" s="73"/>
      <c r="E933" s="73"/>
      <c r="F933" s="73"/>
      <c r="G933" s="169"/>
      <c r="H933" s="186"/>
      <c r="I933" s="405"/>
    </row>
    <row r="934" ht="15.75" customHeight="1">
      <c r="A934" s="289" t="s">
        <v>7852</v>
      </c>
      <c r="B934" s="351">
        <v>930.0</v>
      </c>
      <c r="C934" s="290">
        <v>44546.0</v>
      </c>
      <c r="D934" s="73" t="s">
        <v>2341</v>
      </c>
      <c r="E934" s="73" t="s">
        <v>8911</v>
      </c>
      <c r="F934" s="73" t="s">
        <v>1593</v>
      </c>
      <c r="G934" s="253">
        <v>44552.0</v>
      </c>
      <c r="H934" s="186"/>
      <c r="I934" s="405"/>
    </row>
    <row r="935" ht="15.75" customHeight="1">
      <c r="A935" s="289" t="s">
        <v>7852</v>
      </c>
      <c r="B935" s="351">
        <v>931.0</v>
      </c>
      <c r="C935" s="290">
        <v>44546.0</v>
      </c>
      <c r="D935" s="80" t="s">
        <v>8910</v>
      </c>
      <c r="E935" s="80" t="s">
        <v>1173</v>
      </c>
      <c r="F935" s="80" t="s">
        <v>7876</v>
      </c>
      <c r="G935" s="169" t="s">
        <v>8882</v>
      </c>
      <c r="H935" s="186"/>
      <c r="I935" s="405"/>
    </row>
    <row r="936" ht="15.75" customHeight="1">
      <c r="A936" s="289" t="s">
        <v>7852</v>
      </c>
      <c r="B936" s="351">
        <v>932.0</v>
      </c>
      <c r="C936" s="290">
        <v>44547.0</v>
      </c>
      <c r="D936" s="73" t="s">
        <v>4857</v>
      </c>
      <c r="E936" s="73" t="s">
        <v>8914</v>
      </c>
      <c r="F936" s="73" t="s">
        <v>2923</v>
      </c>
      <c r="G936" s="169"/>
      <c r="H936" s="186"/>
      <c r="I936" s="405"/>
    </row>
    <row r="937" ht="15.75" customHeight="1">
      <c r="A937" s="289" t="s">
        <v>7852</v>
      </c>
      <c r="B937" s="349">
        <v>933.0</v>
      </c>
      <c r="C937" s="290">
        <v>44547.0</v>
      </c>
      <c r="D937" s="73" t="s">
        <v>8508</v>
      </c>
      <c r="E937" s="73" t="s">
        <v>8509</v>
      </c>
      <c r="F937" s="73" t="s">
        <v>2923</v>
      </c>
      <c r="G937" s="169"/>
      <c r="H937" s="186"/>
      <c r="I937" s="405"/>
    </row>
    <row r="938" ht="15.75" customHeight="1">
      <c r="A938" s="289" t="s">
        <v>7852</v>
      </c>
      <c r="B938" s="351">
        <v>934.0</v>
      </c>
      <c r="C938" s="290">
        <v>44547.0</v>
      </c>
      <c r="D938" s="73" t="s">
        <v>2149</v>
      </c>
      <c r="E938" s="73" t="s">
        <v>7546</v>
      </c>
      <c r="F938" s="73" t="s">
        <v>2923</v>
      </c>
      <c r="G938" s="169"/>
      <c r="H938" s="186"/>
      <c r="I938" s="405"/>
    </row>
    <row r="939" ht="15.75" customHeight="1">
      <c r="A939" s="289" t="s">
        <v>7852</v>
      </c>
      <c r="B939" s="351">
        <v>935.0</v>
      </c>
      <c r="C939" s="130">
        <v>44551.0</v>
      </c>
      <c r="D939" s="73" t="s">
        <v>8009</v>
      </c>
      <c r="E939" s="73" t="s">
        <v>8915</v>
      </c>
      <c r="F939" s="73" t="s">
        <v>1593</v>
      </c>
      <c r="G939" s="253">
        <v>44558.0</v>
      </c>
      <c r="H939" s="186"/>
      <c r="I939" s="405"/>
    </row>
    <row r="940" ht="15.75" customHeight="1">
      <c r="A940" s="289" t="s">
        <v>7852</v>
      </c>
      <c r="B940" s="349">
        <v>936.0</v>
      </c>
      <c r="C940" s="130">
        <v>44551.0</v>
      </c>
      <c r="D940" s="73" t="s">
        <v>5349</v>
      </c>
      <c r="E940" s="73" t="s">
        <v>8916</v>
      </c>
      <c r="F940" s="73" t="s">
        <v>14615</v>
      </c>
      <c r="G940" s="253">
        <v>44558.0</v>
      </c>
      <c r="H940" s="186"/>
      <c r="I940" s="405"/>
    </row>
    <row r="941" ht="15.75" customHeight="1">
      <c r="A941" s="289" t="s">
        <v>7852</v>
      </c>
      <c r="B941" s="351">
        <v>937.0</v>
      </c>
      <c r="C941" s="130">
        <v>44551.0</v>
      </c>
      <c r="D941" s="73" t="s">
        <v>5507</v>
      </c>
      <c r="E941" s="73" t="s">
        <v>7720</v>
      </c>
      <c r="F941" s="73" t="s">
        <v>1593</v>
      </c>
      <c r="G941" s="253">
        <v>44560.0</v>
      </c>
      <c r="H941" s="186"/>
      <c r="I941" s="405"/>
    </row>
    <row r="942" ht="15.75" customHeight="1">
      <c r="A942" s="289" t="s">
        <v>7852</v>
      </c>
      <c r="B942" s="351">
        <v>938.0</v>
      </c>
      <c r="C942" s="130">
        <v>44551.0</v>
      </c>
      <c r="D942" s="73" t="s">
        <v>4873</v>
      </c>
      <c r="E942" s="73" t="s">
        <v>8918</v>
      </c>
      <c r="F942" s="73" t="s">
        <v>1593</v>
      </c>
      <c r="G942" s="253">
        <v>44557.0</v>
      </c>
      <c r="H942" s="186"/>
      <c r="I942" s="405"/>
    </row>
    <row r="943" ht="15.75" customHeight="1">
      <c r="A943" s="289" t="s">
        <v>7852</v>
      </c>
      <c r="B943" s="351">
        <v>939.0</v>
      </c>
      <c r="C943" s="130">
        <v>44551.0</v>
      </c>
      <c r="D943" s="73" t="s">
        <v>3331</v>
      </c>
      <c r="E943" s="73" t="s">
        <v>7363</v>
      </c>
      <c r="F943" s="73" t="s">
        <v>1593</v>
      </c>
      <c r="G943" s="253">
        <v>44557.0</v>
      </c>
      <c r="H943" s="186"/>
      <c r="I943" s="405"/>
    </row>
    <row r="944" ht="15.75" customHeight="1">
      <c r="A944" s="289" t="s">
        <v>7852</v>
      </c>
      <c r="B944" s="349">
        <v>940.0</v>
      </c>
      <c r="C944" s="130">
        <v>44551.0</v>
      </c>
      <c r="D944" s="73" t="s">
        <v>8919</v>
      </c>
      <c r="E944" s="73" t="s">
        <v>5503</v>
      </c>
      <c r="F944" s="73" t="s">
        <v>1593</v>
      </c>
      <c r="G944" s="253">
        <v>44559.0</v>
      </c>
      <c r="H944" s="186"/>
      <c r="I944" s="405"/>
    </row>
    <row r="945" ht="15.75" customHeight="1">
      <c r="A945" s="289" t="s">
        <v>7852</v>
      </c>
      <c r="B945" s="351">
        <v>941.0</v>
      </c>
      <c r="C945" s="130">
        <v>44551.0</v>
      </c>
      <c r="D945" s="73" t="s">
        <v>5577</v>
      </c>
      <c r="E945" s="73" t="s">
        <v>8046</v>
      </c>
      <c r="F945" s="73" t="s">
        <v>1593</v>
      </c>
      <c r="G945" s="253">
        <v>44558.0</v>
      </c>
      <c r="H945" s="186"/>
      <c r="I945" s="405"/>
    </row>
    <row r="946" ht="15.75" customHeight="1">
      <c r="A946" s="289" t="s">
        <v>7852</v>
      </c>
      <c r="B946" s="351">
        <v>942.0</v>
      </c>
      <c r="C946" s="130">
        <v>44551.0</v>
      </c>
      <c r="D946" s="73" t="s">
        <v>3938</v>
      </c>
      <c r="E946" s="73" t="s">
        <v>8525</v>
      </c>
      <c r="F946" s="73" t="s">
        <v>1593</v>
      </c>
      <c r="G946" s="253">
        <v>44559.0</v>
      </c>
      <c r="H946" s="186"/>
      <c r="I946" s="405"/>
    </row>
    <row r="947" ht="15.75" customHeight="1">
      <c r="A947" s="289" t="s">
        <v>7852</v>
      </c>
      <c r="B947" s="349">
        <v>943.0</v>
      </c>
      <c r="C947" s="130">
        <v>44551.0</v>
      </c>
      <c r="D947" s="73" t="s">
        <v>4787</v>
      </c>
      <c r="E947" s="73" t="s">
        <v>6218</v>
      </c>
      <c r="F947" s="73" t="s">
        <v>1593</v>
      </c>
      <c r="G947" s="253">
        <v>44557.0</v>
      </c>
      <c r="H947" s="186"/>
      <c r="I947" s="405"/>
    </row>
    <row r="948" ht="15.75" customHeight="1">
      <c r="A948" s="289" t="s">
        <v>7852</v>
      </c>
      <c r="B948" s="351">
        <v>944.0</v>
      </c>
      <c r="C948" s="130">
        <v>44551.0</v>
      </c>
      <c r="D948" s="73" t="s">
        <v>6793</v>
      </c>
      <c r="E948" s="73" t="s">
        <v>8917</v>
      </c>
      <c r="F948" s="73" t="s">
        <v>1593</v>
      </c>
      <c r="G948" s="253">
        <v>44559.0</v>
      </c>
      <c r="H948" s="186"/>
      <c r="I948" s="405"/>
    </row>
    <row r="949" ht="15.75" customHeight="1">
      <c r="A949" s="289" t="s">
        <v>7852</v>
      </c>
      <c r="B949" s="351">
        <v>945.0</v>
      </c>
      <c r="C949" s="130">
        <v>44553.0</v>
      </c>
      <c r="D949" s="73" t="s">
        <v>3331</v>
      </c>
      <c r="E949" s="73" t="s">
        <v>7363</v>
      </c>
      <c r="F949" s="73" t="s">
        <v>1593</v>
      </c>
      <c r="G949" s="253">
        <v>44557.0</v>
      </c>
      <c r="H949" s="186"/>
      <c r="I949" s="405"/>
    </row>
    <row r="950" ht="15.75" customHeight="1">
      <c r="A950" s="289" t="s">
        <v>7852</v>
      </c>
      <c r="B950" s="351">
        <v>946.0</v>
      </c>
      <c r="C950" s="130">
        <v>44553.0</v>
      </c>
      <c r="D950" s="73" t="s">
        <v>2433</v>
      </c>
      <c r="E950" s="73" t="s">
        <v>7386</v>
      </c>
      <c r="F950" s="73" t="s">
        <v>1593</v>
      </c>
      <c r="G950" s="169"/>
      <c r="H950" s="186"/>
      <c r="I950" s="405"/>
    </row>
    <row r="951" ht="15.75" customHeight="1">
      <c r="A951" s="289" t="s">
        <v>7852</v>
      </c>
      <c r="B951" s="349">
        <v>947.0</v>
      </c>
      <c r="C951" s="130">
        <v>44553.0</v>
      </c>
      <c r="D951" s="73" t="s">
        <v>6412</v>
      </c>
      <c r="E951" s="73" t="s">
        <v>6413</v>
      </c>
      <c r="F951" s="73" t="s">
        <v>14615</v>
      </c>
      <c r="G951" s="169"/>
      <c r="H951" s="186"/>
      <c r="I951" s="405"/>
    </row>
    <row r="952" ht="15.75" customHeight="1">
      <c r="A952" s="289" t="s">
        <v>7852</v>
      </c>
      <c r="B952" s="351">
        <v>948.0</v>
      </c>
      <c r="C952" s="130">
        <v>44553.0</v>
      </c>
      <c r="D952" s="73" t="s">
        <v>3664</v>
      </c>
      <c r="E952" s="73" t="s">
        <v>8063</v>
      </c>
      <c r="F952" s="73" t="s">
        <v>1593</v>
      </c>
      <c r="G952" s="169"/>
      <c r="H952" s="186"/>
      <c r="I952" s="405"/>
    </row>
    <row r="953" ht="15.75" customHeight="1">
      <c r="A953" s="289" t="s">
        <v>7852</v>
      </c>
      <c r="B953" s="351">
        <v>949.0</v>
      </c>
      <c r="C953" s="130">
        <v>44553.0</v>
      </c>
      <c r="D953" s="73" t="s">
        <v>3207</v>
      </c>
      <c r="E953" s="73" t="s">
        <v>3208</v>
      </c>
      <c r="F953" s="73" t="s">
        <v>2923</v>
      </c>
      <c r="G953" s="169"/>
      <c r="H953" s="186"/>
      <c r="I953" s="405"/>
    </row>
    <row r="954" ht="15.75" customHeight="1">
      <c r="A954" s="289" t="s">
        <v>7852</v>
      </c>
      <c r="B954" s="349">
        <v>950.0</v>
      </c>
      <c r="C954" s="130">
        <v>44553.0</v>
      </c>
      <c r="D954" s="73" t="s">
        <v>8686</v>
      </c>
      <c r="E954" s="73" t="s">
        <v>8803</v>
      </c>
      <c r="F954" s="73" t="s">
        <v>2923</v>
      </c>
      <c r="G954" s="169"/>
      <c r="H954" s="186"/>
      <c r="I954" s="405"/>
    </row>
    <row r="955" ht="15.75" customHeight="1">
      <c r="A955" s="289" t="s">
        <v>7852</v>
      </c>
      <c r="B955" s="351">
        <v>951.0</v>
      </c>
      <c r="C955" s="130">
        <v>44553.0</v>
      </c>
      <c r="D955" s="73" t="s">
        <v>8331</v>
      </c>
      <c r="E955" s="73" t="s">
        <v>8819</v>
      </c>
      <c r="F955" s="73" t="s">
        <v>2923</v>
      </c>
      <c r="G955" s="169"/>
      <c r="H955" s="186"/>
      <c r="I955" s="405"/>
    </row>
    <row r="956" ht="15.75" customHeight="1">
      <c r="A956" s="289" t="s">
        <v>7852</v>
      </c>
      <c r="B956" s="351">
        <v>952.0</v>
      </c>
      <c r="C956" s="130">
        <v>44553.0</v>
      </c>
      <c r="D956" s="73" t="s">
        <v>1727</v>
      </c>
      <c r="E956" s="73" t="s">
        <v>8817</v>
      </c>
      <c r="F956" s="73" t="s">
        <v>2923</v>
      </c>
      <c r="G956" s="169"/>
      <c r="H956" s="186"/>
      <c r="I956" s="405"/>
    </row>
    <row r="957" ht="15.75" customHeight="1">
      <c r="A957" s="289" t="s">
        <v>7852</v>
      </c>
      <c r="B957" s="351">
        <v>953.0</v>
      </c>
      <c r="C957" s="130">
        <v>44553.0</v>
      </c>
      <c r="D957" s="73" t="s">
        <v>8676</v>
      </c>
      <c r="E957" s="73" t="s">
        <v>8794</v>
      </c>
      <c r="F957" s="73" t="s">
        <v>2923</v>
      </c>
      <c r="G957" s="169"/>
      <c r="H957" s="186"/>
      <c r="I957" s="405"/>
    </row>
    <row r="958" ht="15.75" customHeight="1">
      <c r="A958" s="289" t="s">
        <v>7852</v>
      </c>
      <c r="B958" s="349">
        <v>954.0</v>
      </c>
      <c r="C958" s="130">
        <v>44553.0</v>
      </c>
      <c r="D958" s="73" t="s">
        <v>1754</v>
      </c>
      <c r="E958" s="73" t="s">
        <v>1755</v>
      </c>
      <c r="F958" s="73" t="s">
        <v>2923</v>
      </c>
      <c r="G958" s="169"/>
      <c r="H958" s="186"/>
      <c r="I958" s="405"/>
    </row>
    <row r="959" ht="15.75" customHeight="1">
      <c r="A959" s="289" t="s">
        <v>7852</v>
      </c>
      <c r="B959" s="351">
        <v>955.0</v>
      </c>
      <c r="C959" s="130">
        <v>44553.0</v>
      </c>
      <c r="D959" s="73" t="s">
        <v>8920</v>
      </c>
      <c r="E959" s="73" t="s">
        <v>8816</v>
      </c>
      <c r="F959" s="73" t="s">
        <v>2923</v>
      </c>
      <c r="G959" s="169"/>
      <c r="H959" s="186"/>
      <c r="I959" s="405"/>
    </row>
    <row r="960" ht="15.75" customHeight="1">
      <c r="A960" s="289" t="s">
        <v>7852</v>
      </c>
      <c r="B960" s="351">
        <v>956.0</v>
      </c>
      <c r="C960" s="130">
        <v>44553.0</v>
      </c>
      <c r="D960" s="73" t="s">
        <v>1499</v>
      </c>
      <c r="E960" s="73" t="s">
        <v>8811</v>
      </c>
      <c r="F960" s="73" t="s">
        <v>2923</v>
      </c>
      <c r="G960" s="169"/>
      <c r="H960" s="186"/>
      <c r="I960" s="405"/>
    </row>
    <row r="961" ht="15.75" customHeight="1">
      <c r="A961" s="289" t="s">
        <v>7852</v>
      </c>
      <c r="B961" s="349">
        <v>957.0</v>
      </c>
      <c r="C961" s="130">
        <v>44553.0</v>
      </c>
      <c r="D961" s="73" t="s">
        <v>3461</v>
      </c>
      <c r="E961" s="73" t="s">
        <v>8473</v>
      </c>
      <c r="F961" s="73" t="s">
        <v>2923</v>
      </c>
      <c r="G961" s="169"/>
      <c r="H961" s="186"/>
      <c r="I961" s="405"/>
    </row>
    <row r="962" ht="15.75" customHeight="1">
      <c r="A962" s="289" t="s">
        <v>7852</v>
      </c>
      <c r="B962" s="351">
        <v>958.0</v>
      </c>
      <c r="C962" s="130">
        <v>44553.0</v>
      </c>
      <c r="D962" s="73" t="s">
        <v>8921</v>
      </c>
      <c r="E962" s="73" t="s">
        <v>6015</v>
      </c>
      <c r="F962" s="73" t="s">
        <v>2923</v>
      </c>
      <c r="G962" s="169"/>
      <c r="H962" s="186"/>
      <c r="I962" s="405"/>
    </row>
    <row r="963" ht="15.75" customHeight="1">
      <c r="A963" s="289" t="s">
        <v>7852</v>
      </c>
      <c r="B963" s="351">
        <v>959.0</v>
      </c>
      <c r="C963" s="130">
        <v>44558.0</v>
      </c>
      <c r="D963" s="73" t="s">
        <v>5523</v>
      </c>
      <c r="E963" s="73" t="s">
        <v>5953</v>
      </c>
      <c r="F963" s="73" t="s">
        <v>6388</v>
      </c>
      <c r="G963" s="169"/>
      <c r="H963" s="186"/>
      <c r="I963" s="405"/>
    </row>
    <row r="964" ht="15.75" customHeight="1">
      <c r="A964" s="289" t="s">
        <v>7852</v>
      </c>
      <c r="B964" s="351">
        <v>960.0</v>
      </c>
      <c r="C964" s="130">
        <v>44558.0</v>
      </c>
      <c r="D964" s="73" t="s">
        <v>1838</v>
      </c>
      <c r="E964" s="73" t="s">
        <v>8388</v>
      </c>
      <c r="F964" s="73" t="s">
        <v>6388</v>
      </c>
      <c r="G964" s="169"/>
      <c r="H964" s="186"/>
      <c r="I964" s="405"/>
    </row>
    <row r="965" ht="15.75" customHeight="1">
      <c r="A965" s="289" t="s">
        <v>7852</v>
      </c>
      <c r="B965" s="349">
        <v>961.0</v>
      </c>
      <c r="C965" s="130">
        <v>44559.0</v>
      </c>
      <c r="D965" s="73" t="s">
        <v>8011</v>
      </c>
      <c r="E965" s="73" t="s">
        <v>8012</v>
      </c>
      <c r="F965" s="73" t="s">
        <v>131</v>
      </c>
      <c r="G965" s="169"/>
      <c r="H965" s="186"/>
      <c r="I965" s="405"/>
    </row>
    <row r="966" ht="15.75" customHeight="1">
      <c r="A966" s="73" t="s">
        <v>14616</v>
      </c>
      <c r="B966" s="424">
        <v>962.0</v>
      </c>
      <c r="C966" s="130">
        <v>44559.0</v>
      </c>
      <c r="D966" s="73" t="s">
        <v>6446</v>
      </c>
      <c r="E966" s="73" t="s">
        <v>8924</v>
      </c>
      <c r="F966" s="73" t="s">
        <v>131</v>
      </c>
      <c r="G966" s="169"/>
      <c r="H966" s="186"/>
      <c r="I966" s="405"/>
    </row>
    <row r="967" ht="15.75" customHeight="1">
      <c r="A967" s="73" t="s">
        <v>14616</v>
      </c>
      <c r="B967" s="424">
        <v>963.0</v>
      </c>
      <c r="C967" s="130">
        <v>44559.0</v>
      </c>
      <c r="D967" s="73" t="s">
        <v>8929</v>
      </c>
      <c r="E967" s="73" t="s">
        <v>1025</v>
      </c>
      <c r="F967" s="73" t="s">
        <v>131</v>
      </c>
      <c r="G967" s="169"/>
      <c r="H967" s="186"/>
      <c r="I967" s="405"/>
    </row>
    <row r="968" ht="15.75" customHeight="1">
      <c r="A968" s="289" t="s">
        <v>7852</v>
      </c>
      <c r="B968" s="349">
        <v>964.0</v>
      </c>
      <c r="C968" s="130">
        <v>44559.0</v>
      </c>
      <c r="D968" s="73" t="s">
        <v>8927</v>
      </c>
      <c r="E968" s="73" t="s">
        <v>8928</v>
      </c>
      <c r="F968" s="73" t="s">
        <v>131</v>
      </c>
      <c r="G968" s="169"/>
      <c r="H968" s="186"/>
      <c r="I968" s="405"/>
    </row>
    <row r="969" ht="15.75" customHeight="1">
      <c r="A969" s="289" t="s">
        <v>7852</v>
      </c>
      <c r="B969" s="351">
        <v>965.0</v>
      </c>
      <c r="C969" s="130">
        <v>44559.0</v>
      </c>
      <c r="D969" s="73" t="s">
        <v>1369</v>
      </c>
      <c r="E969" s="73" t="s">
        <v>8097</v>
      </c>
      <c r="F969" s="73" t="s">
        <v>131</v>
      </c>
      <c r="G969" s="169"/>
      <c r="H969" s="186"/>
      <c r="I969" s="405"/>
    </row>
    <row r="970" ht="15.75" customHeight="1">
      <c r="A970" s="73" t="s">
        <v>14616</v>
      </c>
      <c r="B970" s="424">
        <v>966.0</v>
      </c>
      <c r="C970" s="130">
        <v>44559.0</v>
      </c>
      <c r="D970" s="73" t="s">
        <v>7211</v>
      </c>
      <c r="E970" s="73" t="s">
        <v>8771</v>
      </c>
      <c r="F970" s="73" t="s">
        <v>131</v>
      </c>
      <c r="G970" s="169"/>
      <c r="H970" s="186"/>
      <c r="I970" s="405"/>
    </row>
    <row r="971" ht="15.75" customHeight="1">
      <c r="A971" s="289" t="s">
        <v>7852</v>
      </c>
      <c r="B971" s="351">
        <v>967.0</v>
      </c>
      <c r="C971" s="130">
        <v>44559.0</v>
      </c>
      <c r="D971" s="73" t="s">
        <v>7061</v>
      </c>
      <c r="E971" s="73" t="s">
        <v>8922</v>
      </c>
      <c r="F971" s="73" t="s">
        <v>131</v>
      </c>
      <c r="G971" s="169"/>
      <c r="H971" s="186"/>
      <c r="I971" s="405"/>
    </row>
    <row r="972" ht="15.75" customHeight="1">
      <c r="A972" s="289" t="s">
        <v>7852</v>
      </c>
      <c r="B972" s="349">
        <v>968.0</v>
      </c>
      <c r="C972" s="130">
        <v>44559.0</v>
      </c>
      <c r="D972" s="73" t="s">
        <v>2064</v>
      </c>
      <c r="E972" s="73" t="s">
        <v>8923</v>
      </c>
      <c r="F972" s="73" t="s">
        <v>131</v>
      </c>
      <c r="G972" s="169"/>
      <c r="H972" s="186"/>
      <c r="I972" s="405"/>
    </row>
    <row r="973" ht="15.75" customHeight="1">
      <c r="A973" s="289" t="s">
        <v>7852</v>
      </c>
      <c r="B973" s="349">
        <v>969.0</v>
      </c>
      <c r="C973" s="130">
        <v>44559.0</v>
      </c>
      <c r="D973" s="73" t="s">
        <v>3221</v>
      </c>
      <c r="E973" s="73" t="s">
        <v>7762</v>
      </c>
      <c r="F973" s="73" t="s">
        <v>131</v>
      </c>
      <c r="G973" s="169"/>
      <c r="H973" s="186"/>
      <c r="I973" s="405"/>
    </row>
    <row r="974" ht="15.75" customHeight="1">
      <c r="A974" s="73" t="s">
        <v>14616</v>
      </c>
      <c r="B974" s="424">
        <v>970.0</v>
      </c>
      <c r="C974" s="130">
        <v>44559.0</v>
      </c>
      <c r="D974" s="73" t="s">
        <v>8925</v>
      </c>
      <c r="E974" s="73" t="s">
        <v>8926</v>
      </c>
      <c r="F974" s="73" t="s">
        <v>131</v>
      </c>
      <c r="G974" s="169"/>
      <c r="H974" s="186"/>
      <c r="I974" s="405"/>
    </row>
    <row r="975" ht="15.75" customHeight="1">
      <c r="A975" s="289" t="s">
        <v>7852</v>
      </c>
      <c r="B975" s="424">
        <v>971.0</v>
      </c>
      <c r="C975" s="130">
        <v>44559.0</v>
      </c>
      <c r="D975" s="73" t="s">
        <v>7585</v>
      </c>
      <c r="E975" s="73" t="s">
        <v>8788</v>
      </c>
      <c r="F975" s="73" t="s">
        <v>131</v>
      </c>
      <c r="G975" s="169"/>
      <c r="H975" s="186"/>
      <c r="I975" s="405"/>
    </row>
    <row r="976" ht="15.75" customHeight="1">
      <c r="A976" s="289" t="s">
        <v>7852</v>
      </c>
      <c r="B976" s="351">
        <v>972.0</v>
      </c>
      <c r="C976" s="130">
        <v>44560.0</v>
      </c>
      <c r="D976" s="73" t="s">
        <v>8952</v>
      </c>
      <c r="E976" s="73" t="s">
        <v>8953</v>
      </c>
      <c r="F976" s="73" t="s">
        <v>18</v>
      </c>
      <c r="G976" s="169" t="s">
        <v>4601</v>
      </c>
      <c r="H976" s="186"/>
      <c r="I976" s="405"/>
    </row>
    <row r="977" ht="15.75" customHeight="1">
      <c r="A977" s="289" t="s">
        <v>7852</v>
      </c>
      <c r="B977" s="349">
        <v>973.0</v>
      </c>
      <c r="C977" s="130">
        <v>44560.0</v>
      </c>
      <c r="D977" s="73" t="s">
        <v>8938</v>
      </c>
      <c r="E977" s="73" t="s">
        <v>8939</v>
      </c>
      <c r="F977" s="73" t="s">
        <v>18</v>
      </c>
      <c r="G977" s="169" t="s">
        <v>4753</v>
      </c>
      <c r="H977" s="186"/>
      <c r="I977" s="405"/>
    </row>
    <row r="978" ht="15.75" customHeight="1">
      <c r="A978" s="289" t="s">
        <v>7852</v>
      </c>
      <c r="B978" s="349">
        <v>974.0</v>
      </c>
      <c r="C978" s="130">
        <v>44560.0</v>
      </c>
      <c r="D978" s="73" t="s">
        <v>8950</v>
      </c>
      <c r="E978" s="73" t="s">
        <v>8951</v>
      </c>
      <c r="F978" s="73" t="s">
        <v>18</v>
      </c>
      <c r="G978" s="169" t="s">
        <v>4966</v>
      </c>
      <c r="H978" s="186"/>
      <c r="I978" s="405"/>
    </row>
    <row r="979" ht="15.75" customHeight="1">
      <c r="A979" s="289" t="s">
        <v>7852</v>
      </c>
      <c r="B979" s="351">
        <v>975.0</v>
      </c>
      <c r="C979" s="130">
        <v>44560.0</v>
      </c>
      <c r="D979" s="73" t="s">
        <v>8960</v>
      </c>
      <c r="E979" s="73" t="s">
        <v>8961</v>
      </c>
      <c r="F979" s="73" t="s">
        <v>18</v>
      </c>
      <c r="G979" s="169" t="s">
        <v>8962</v>
      </c>
      <c r="H979" s="186"/>
      <c r="I979" s="405"/>
    </row>
    <row r="980" ht="15.75" customHeight="1">
      <c r="A980" s="289" t="s">
        <v>7852</v>
      </c>
      <c r="B980" s="351">
        <v>976.0</v>
      </c>
      <c r="C980" s="130">
        <v>44560.0</v>
      </c>
      <c r="D980" s="73" t="s">
        <v>8963</v>
      </c>
      <c r="E980" s="73" t="s">
        <v>8964</v>
      </c>
      <c r="F980" s="73" t="s">
        <v>18</v>
      </c>
      <c r="G980" s="169" t="s">
        <v>7324</v>
      </c>
      <c r="H980" s="186"/>
      <c r="I980" s="405"/>
    </row>
    <row r="981" ht="15.75" customHeight="1">
      <c r="A981" s="289" t="s">
        <v>7852</v>
      </c>
      <c r="B981" s="351">
        <v>977.0</v>
      </c>
      <c r="C981" s="130">
        <v>44560.0</v>
      </c>
      <c r="D981" s="73" t="s">
        <v>8936</v>
      </c>
      <c r="E981" s="73" t="s">
        <v>8937</v>
      </c>
      <c r="F981" s="73" t="s">
        <v>18</v>
      </c>
      <c r="G981" s="169" t="s">
        <v>8614</v>
      </c>
      <c r="H981" s="186"/>
      <c r="I981" s="405"/>
    </row>
    <row r="982" ht="15.75" customHeight="1">
      <c r="A982" s="289" t="s">
        <v>7852</v>
      </c>
      <c r="B982" s="349">
        <v>978.0</v>
      </c>
      <c r="C982" s="130">
        <v>44560.0</v>
      </c>
      <c r="D982" s="73" t="s">
        <v>4177</v>
      </c>
      <c r="E982" s="73" t="s">
        <v>8956</v>
      </c>
      <c r="F982" s="73" t="s">
        <v>18</v>
      </c>
      <c r="G982" s="169" t="s">
        <v>4601</v>
      </c>
      <c r="H982" s="186"/>
      <c r="I982" s="405"/>
    </row>
    <row r="983" ht="15.75" customHeight="1">
      <c r="A983" s="289" t="s">
        <v>7852</v>
      </c>
      <c r="B983" s="349">
        <v>979.0</v>
      </c>
      <c r="C983" s="130">
        <v>44560.0</v>
      </c>
      <c r="D983" s="73" t="s">
        <v>8942</v>
      </c>
      <c r="E983" s="73" t="s">
        <v>8943</v>
      </c>
      <c r="F983" s="73" t="s">
        <v>18</v>
      </c>
      <c r="G983" s="169" t="s">
        <v>8944</v>
      </c>
      <c r="H983" s="186"/>
      <c r="I983" s="405"/>
    </row>
    <row r="984" ht="15.75" customHeight="1">
      <c r="A984" s="289" t="s">
        <v>7852</v>
      </c>
      <c r="B984" s="351">
        <v>980.0</v>
      </c>
      <c r="C984" s="130">
        <v>44560.0</v>
      </c>
      <c r="D984" s="73" t="s">
        <v>8934</v>
      </c>
      <c r="E984" s="73" t="s">
        <v>8935</v>
      </c>
      <c r="F984" s="73" t="s">
        <v>18</v>
      </c>
      <c r="G984" s="169" t="s">
        <v>4910</v>
      </c>
      <c r="H984" s="186"/>
      <c r="I984" s="405"/>
    </row>
    <row r="985" ht="15.75" customHeight="1">
      <c r="A985" s="289" t="s">
        <v>7852</v>
      </c>
      <c r="B985" s="351">
        <v>981.0</v>
      </c>
      <c r="C985" s="130">
        <v>44560.0</v>
      </c>
      <c r="D985" s="73" t="s">
        <v>8930</v>
      </c>
      <c r="E985" s="73" t="s">
        <v>8931</v>
      </c>
      <c r="F985" s="73" t="s">
        <v>18</v>
      </c>
      <c r="G985" s="169" t="s">
        <v>4966</v>
      </c>
      <c r="H985" s="186"/>
      <c r="I985" s="405"/>
    </row>
    <row r="986" ht="15.75" customHeight="1">
      <c r="A986" s="289" t="s">
        <v>7852</v>
      </c>
      <c r="B986" s="351">
        <v>982.0</v>
      </c>
      <c r="C986" s="130">
        <v>44560.0</v>
      </c>
      <c r="D986" s="73" t="s">
        <v>8957</v>
      </c>
      <c r="E986" s="73" t="s">
        <v>8958</v>
      </c>
      <c r="F986" s="73" t="s">
        <v>18</v>
      </c>
      <c r="G986" s="169" t="s">
        <v>8959</v>
      </c>
      <c r="H986" s="186"/>
      <c r="I986" s="405"/>
    </row>
    <row r="987" ht="15.75" customHeight="1">
      <c r="A987" s="289" t="s">
        <v>7852</v>
      </c>
      <c r="B987" s="349">
        <v>983.0</v>
      </c>
      <c r="C987" s="130">
        <v>44560.0</v>
      </c>
      <c r="D987" s="73" t="s">
        <v>8947</v>
      </c>
      <c r="E987" s="73" t="s">
        <v>8948</v>
      </c>
      <c r="F987" s="73" t="s">
        <v>18</v>
      </c>
      <c r="G987" s="169" t="s">
        <v>8949</v>
      </c>
      <c r="H987" s="186"/>
      <c r="I987" s="405"/>
    </row>
    <row r="988" ht="15.75" customHeight="1">
      <c r="A988" s="289" t="s">
        <v>7852</v>
      </c>
      <c r="B988" s="349">
        <v>984.0</v>
      </c>
      <c r="C988" s="130">
        <v>44560.0</v>
      </c>
      <c r="D988" s="73" t="s">
        <v>8940</v>
      </c>
      <c r="E988" s="73" t="s">
        <v>8941</v>
      </c>
      <c r="F988" s="73" t="s">
        <v>18</v>
      </c>
      <c r="G988" s="169" t="s">
        <v>3754</v>
      </c>
      <c r="H988" s="186"/>
      <c r="I988" s="405"/>
    </row>
    <row r="989" ht="15.75" customHeight="1">
      <c r="A989" s="289" t="s">
        <v>7852</v>
      </c>
      <c r="B989" s="351">
        <v>985.0</v>
      </c>
      <c r="C989" s="130">
        <v>44560.0</v>
      </c>
      <c r="D989" s="73" t="s">
        <v>8965</v>
      </c>
      <c r="E989" s="73" t="s">
        <v>8966</v>
      </c>
      <c r="F989" s="73" t="s">
        <v>18</v>
      </c>
      <c r="G989" s="169" t="s">
        <v>8882</v>
      </c>
      <c r="H989" s="186"/>
      <c r="I989" s="405"/>
    </row>
    <row r="990" ht="15.75" customHeight="1">
      <c r="A990" s="289" t="s">
        <v>7852</v>
      </c>
      <c r="B990" s="351">
        <v>986.0</v>
      </c>
      <c r="C990" s="130">
        <v>44560.0</v>
      </c>
      <c r="D990" s="73" t="s">
        <v>8945</v>
      </c>
      <c r="E990" s="73" t="s">
        <v>8946</v>
      </c>
      <c r="F990" s="73" t="s">
        <v>18</v>
      </c>
      <c r="G990" s="169" t="s">
        <v>7331</v>
      </c>
      <c r="H990" s="186"/>
      <c r="I990" s="405"/>
    </row>
    <row r="991" ht="15.75" customHeight="1">
      <c r="A991" s="289" t="s">
        <v>7852</v>
      </c>
      <c r="B991" s="351">
        <v>987.0</v>
      </c>
      <c r="C991" s="130">
        <v>44560.0</v>
      </c>
      <c r="D991" s="73" t="s">
        <v>8954</v>
      </c>
      <c r="E991" s="73" t="s">
        <v>8955</v>
      </c>
      <c r="F991" s="73" t="s">
        <v>18</v>
      </c>
      <c r="G991" s="169" t="s">
        <v>1463</v>
      </c>
      <c r="H991" s="186"/>
      <c r="I991" s="405"/>
    </row>
    <row r="992" ht="15.75" customHeight="1">
      <c r="A992" s="289" t="s">
        <v>7852</v>
      </c>
      <c r="B992" s="349">
        <v>988.0</v>
      </c>
      <c r="C992" s="130">
        <v>44560.0</v>
      </c>
      <c r="D992" s="73" t="s">
        <v>8932</v>
      </c>
      <c r="E992" s="73" t="s">
        <v>8933</v>
      </c>
      <c r="F992" s="73" t="s">
        <v>18</v>
      </c>
      <c r="G992" s="169" t="s">
        <v>7324</v>
      </c>
      <c r="H992" s="186"/>
      <c r="I992" s="405"/>
    </row>
    <row r="993" ht="15.75" customHeight="1">
      <c r="A993" s="289" t="s">
        <v>7852</v>
      </c>
      <c r="B993" s="349">
        <v>989.0</v>
      </c>
      <c r="C993" s="130">
        <v>44560.0</v>
      </c>
      <c r="D993" s="73" t="s">
        <v>4484</v>
      </c>
      <c r="E993" s="73" t="s">
        <v>7674</v>
      </c>
      <c r="F993" s="73" t="s">
        <v>8629</v>
      </c>
      <c r="G993" s="169"/>
      <c r="H993" s="186"/>
      <c r="I993" s="405"/>
    </row>
    <row r="994" ht="15.75" customHeight="1">
      <c r="A994" s="289" t="s">
        <v>7852</v>
      </c>
      <c r="B994" s="351">
        <v>990.0</v>
      </c>
      <c r="C994" s="130">
        <v>44560.0</v>
      </c>
      <c r="D994" s="73" t="s">
        <v>4117</v>
      </c>
      <c r="E994" s="73" t="s">
        <v>7879</v>
      </c>
      <c r="F994" s="73" t="s">
        <v>8629</v>
      </c>
      <c r="G994" s="169"/>
      <c r="H994" s="186"/>
      <c r="I994" s="405"/>
    </row>
    <row r="995" ht="15.75" customHeight="1">
      <c r="A995" s="73"/>
      <c r="B995" s="351">
        <v>991.0</v>
      </c>
      <c r="C995" s="130"/>
      <c r="D995" s="73"/>
      <c r="E995" s="73"/>
      <c r="F995" s="73"/>
      <c r="G995" s="169"/>
      <c r="H995" s="186"/>
      <c r="I995" s="405"/>
    </row>
    <row r="996" ht="15.75" customHeight="1">
      <c r="A996" s="73"/>
      <c r="B996" s="351">
        <v>992.0</v>
      </c>
      <c r="C996" s="130"/>
      <c r="D996" s="73"/>
      <c r="E996" s="73"/>
      <c r="F996" s="73"/>
      <c r="G996" s="169"/>
      <c r="H996" s="186"/>
      <c r="I996" s="405"/>
    </row>
    <row r="997" ht="15.75" customHeight="1">
      <c r="A997" s="73"/>
      <c r="B997" s="349">
        <v>993.0</v>
      </c>
      <c r="C997" s="130"/>
      <c r="D997" s="73"/>
      <c r="E997" s="73"/>
      <c r="F997" s="73"/>
      <c r="G997" s="169"/>
      <c r="H997" s="186"/>
      <c r="I997" s="405"/>
    </row>
    <row r="998" ht="15.75" customHeight="1">
      <c r="A998" s="73"/>
      <c r="B998" s="349">
        <v>994.0</v>
      </c>
      <c r="C998" s="130"/>
      <c r="D998" s="73"/>
      <c r="E998" s="73"/>
      <c r="F998" s="73"/>
      <c r="G998" s="169"/>
      <c r="H998" s="186"/>
      <c r="I998" s="405"/>
    </row>
    <row r="999" ht="15.75" customHeight="1">
      <c r="A999" s="73"/>
      <c r="B999" s="351">
        <v>995.0</v>
      </c>
      <c r="C999" s="130"/>
      <c r="D999" s="73"/>
      <c r="E999" s="73"/>
      <c r="F999" s="73"/>
      <c r="G999" s="169"/>
      <c r="H999" s="186"/>
      <c r="I999" s="405"/>
    </row>
    <row r="1000" ht="15.75" customHeight="1">
      <c r="A1000" s="73"/>
      <c r="B1000" s="351">
        <v>996.0</v>
      </c>
      <c r="C1000" s="130"/>
      <c r="D1000" s="73"/>
      <c r="E1000" s="73"/>
      <c r="F1000" s="73"/>
      <c r="G1000" s="169"/>
      <c r="H1000" s="186"/>
      <c r="I1000" s="405"/>
    </row>
    <row r="1001" ht="15.75" customHeight="1">
      <c r="A1001" s="73"/>
      <c r="B1001" s="351">
        <v>997.0</v>
      </c>
      <c r="C1001" s="130"/>
      <c r="D1001" s="73"/>
      <c r="E1001" s="73"/>
      <c r="F1001" s="73"/>
      <c r="G1001" s="169"/>
      <c r="H1001" s="186"/>
      <c r="I1001" s="405"/>
    </row>
    <row r="1002" ht="15.75" customHeight="1">
      <c r="A1002" s="73"/>
      <c r="B1002" s="349">
        <v>998.0</v>
      </c>
      <c r="C1002" s="130"/>
      <c r="D1002" s="73"/>
      <c r="E1002" s="73"/>
      <c r="F1002" s="73"/>
      <c r="G1002" s="169"/>
      <c r="H1002" s="186"/>
      <c r="I1002" s="405"/>
    </row>
    <row r="1003" ht="15.75" customHeight="1">
      <c r="A1003" s="73"/>
      <c r="B1003" s="349">
        <v>999.0</v>
      </c>
      <c r="C1003" s="130"/>
      <c r="D1003" s="73"/>
      <c r="E1003" s="73"/>
      <c r="F1003" s="73"/>
      <c r="G1003" s="169"/>
      <c r="H1003" s="186"/>
      <c r="I1003" s="405"/>
    </row>
    <row r="1004" ht="15.75" customHeight="1">
      <c r="A1004" s="73"/>
      <c r="B1004" s="351">
        <v>1000.0</v>
      </c>
      <c r="C1004" s="130"/>
      <c r="D1004" s="73"/>
      <c r="E1004" s="73"/>
      <c r="F1004" s="73"/>
      <c r="G1004" s="169"/>
      <c r="H1004" s="186"/>
      <c r="I1004" s="405"/>
    </row>
    <row r="1005" ht="15.75" customHeight="1">
      <c r="A1005" s="73"/>
      <c r="B1005" s="351">
        <v>1001.0</v>
      </c>
      <c r="C1005" s="130"/>
      <c r="D1005" s="73"/>
      <c r="E1005" s="73"/>
      <c r="F1005" s="73"/>
      <c r="G1005" s="169"/>
      <c r="H1005" s="186"/>
      <c r="I1005" s="405"/>
    </row>
    <row r="1006" ht="15.75" customHeight="1">
      <c r="A1006" s="73"/>
      <c r="B1006" s="351">
        <v>1002.0</v>
      </c>
      <c r="C1006" s="130"/>
      <c r="D1006" s="73"/>
      <c r="E1006" s="73"/>
      <c r="F1006" s="73"/>
      <c r="G1006" s="169"/>
      <c r="H1006" s="186"/>
      <c r="I1006" s="405"/>
    </row>
    <row r="1007" ht="15.75" customHeight="1">
      <c r="A1007" s="73"/>
      <c r="B1007" s="349">
        <v>1003.0</v>
      </c>
      <c r="C1007" s="130"/>
      <c r="D1007" s="73"/>
      <c r="E1007" s="73"/>
      <c r="F1007" s="73"/>
      <c r="G1007" s="169"/>
      <c r="H1007" s="186"/>
      <c r="I1007" s="405"/>
    </row>
    <row r="1008" ht="15.75" customHeight="1">
      <c r="A1008" s="73"/>
      <c r="B1008" s="349">
        <v>1004.0</v>
      </c>
      <c r="C1008" s="130"/>
      <c r="D1008" s="73"/>
      <c r="E1008" s="73"/>
      <c r="F1008" s="73"/>
      <c r="G1008" s="169"/>
      <c r="H1008" s="186"/>
      <c r="I1008" s="405"/>
    </row>
    <row r="1009" ht="15.75" customHeight="1">
      <c r="A1009" s="73"/>
      <c r="B1009" s="351">
        <v>1005.0</v>
      </c>
      <c r="C1009" s="130"/>
      <c r="D1009" s="73"/>
      <c r="E1009" s="73"/>
      <c r="F1009" s="73"/>
      <c r="G1009" s="169"/>
      <c r="H1009" s="186"/>
      <c r="I1009" s="405"/>
    </row>
    <row r="1010" ht="15.75" customHeight="1">
      <c r="A1010" s="73"/>
      <c r="B1010" s="351">
        <v>1006.0</v>
      </c>
      <c r="C1010" s="130"/>
      <c r="D1010" s="73"/>
      <c r="E1010" s="73"/>
      <c r="F1010" s="73"/>
      <c r="G1010" s="169"/>
      <c r="H1010" s="186"/>
      <c r="I1010" s="405"/>
    </row>
    <row r="1011" ht="15.75" customHeight="1">
      <c r="A1011" s="73"/>
      <c r="B1011" s="351">
        <v>1007.0</v>
      </c>
      <c r="C1011" s="130"/>
      <c r="D1011" s="73"/>
      <c r="E1011" s="73"/>
      <c r="F1011" s="73"/>
      <c r="G1011" s="169"/>
      <c r="H1011" s="186"/>
      <c r="I1011" s="405"/>
    </row>
    <row r="1012" ht="15.75" customHeight="1">
      <c r="A1012" s="73"/>
      <c r="B1012" s="349">
        <v>1008.0</v>
      </c>
      <c r="C1012" s="130"/>
      <c r="D1012" s="73"/>
      <c r="E1012" s="73"/>
      <c r="F1012" s="73"/>
      <c r="G1012" s="169"/>
      <c r="H1012" s="186"/>
      <c r="I1012" s="405"/>
    </row>
    <row r="1013" ht="15.75" customHeight="1">
      <c r="A1013" s="73"/>
      <c r="B1013" s="349">
        <v>1009.0</v>
      </c>
      <c r="C1013" s="130"/>
      <c r="D1013" s="73"/>
      <c r="E1013" s="73"/>
      <c r="F1013" s="73"/>
      <c r="G1013" s="169"/>
      <c r="H1013" s="186"/>
      <c r="I1013" s="405"/>
    </row>
    <row r="1014" ht="15.75" customHeight="1">
      <c r="A1014" s="73"/>
      <c r="B1014" s="351">
        <v>1010.0</v>
      </c>
      <c r="C1014" s="130"/>
      <c r="D1014" s="73"/>
      <c r="E1014" s="73"/>
      <c r="F1014" s="73"/>
      <c r="G1014" s="169"/>
      <c r="H1014" s="186"/>
      <c r="I1014" s="405"/>
    </row>
    <row r="1015" ht="15.75" customHeight="1">
      <c r="A1015" s="73"/>
      <c r="B1015" s="784"/>
      <c r="C1015" s="130"/>
      <c r="D1015" s="73"/>
      <c r="E1015" s="73"/>
      <c r="F1015" s="73"/>
      <c r="G1015" s="169"/>
      <c r="H1015" s="186"/>
      <c r="I1015" s="405"/>
    </row>
    <row r="1016" ht="15.75" customHeight="1">
      <c r="A1016" s="73"/>
      <c r="B1016" s="784"/>
      <c r="C1016" s="130"/>
      <c r="D1016" s="73"/>
      <c r="E1016" s="73"/>
      <c r="F1016" s="73"/>
      <c r="G1016" s="169"/>
      <c r="H1016" s="186"/>
      <c r="I1016" s="405"/>
    </row>
    <row r="1017" ht="15.75" customHeight="1">
      <c r="A1017" s="73"/>
      <c r="B1017" s="784"/>
      <c r="C1017" s="130"/>
      <c r="D1017" s="73"/>
      <c r="E1017" s="73"/>
      <c r="F1017" s="73"/>
      <c r="G1017" s="169"/>
      <c r="H1017" s="186"/>
      <c r="I1017" s="405"/>
    </row>
    <row r="1018" ht="15.75" customHeight="1">
      <c r="A1018" s="73"/>
      <c r="B1018" s="784"/>
      <c r="C1018" s="130"/>
      <c r="D1018" s="73"/>
      <c r="E1018" s="73"/>
      <c r="F1018" s="73"/>
      <c r="G1018" s="169"/>
      <c r="H1018" s="186"/>
      <c r="I1018" s="405"/>
    </row>
    <row r="1019" ht="15.75" customHeight="1">
      <c r="A1019" s="73"/>
      <c r="B1019" s="784"/>
      <c r="C1019" s="130"/>
      <c r="D1019" s="73"/>
      <c r="E1019" s="73"/>
      <c r="F1019" s="73"/>
      <c r="G1019" s="169"/>
      <c r="H1019" s="186"/>
      <c r="I1019" s="405"/>
    </row>
    <row r="1020" ht="15.75" customHeight="1">
      <c r="A1020" s="73"/>
      <c r="B1020" s="784"/>
      <c r="C1020" s="130"/>
      <c r="D1020" s="73"/>
      <c r="E1020" s="73"/>
      <c r="F1020" s="73"/>
      <c r="G1020" s="169"/>
      <c r="H1020" s="186"/>
      <c r="I1020" s="405"/>
    </row>
    <row r="1021" ht="15.75" customHeight="1">
      <c r="A1021" s="73"/>
      <c r="B1021" s="784"/>
      <c r="C1021" s="130"/>
      <c r="D1021" s="73"/>
      <c r="E1021" s="73"/>
      <c r="F1021" s="73"/>
      <c r="G1021" s="169"/>
      <c r="H1021" s="186"/>
      <c r="I1021" s="405"/>
    </row>
    <row r="1022" ht="15.75" customHeight="1">
      <c r="A1022" s="73"/>
      <c r="B1022" s="784"/>
      <c r="C1022" s="130"/>
      <c r="D1022" s="73"/>
      <c r="E1022" s="73"/>
      <c r="F1022" s="73"/>
      <c r="G1022" s="169"/>
      <c r="H1022" s="186"/>
      <c r="I1022" s="405"/>
    </row>
    <row r="1023" ht="15.75" customHeight="1">
      <c r="A1023" s="73"/>
      <c r="B1023" s="784"/>
      <c r="C1023" s="130"/>
      <c r="D1023" s="73"/>
      <c r="E1023" s="73"/>
      <c r="F1023" s="73"/>
      <c r="G1023" s="169"/>
      <c r="H1023" s="186"/>
      <c r="I1023" s="405"/>
    </row>
    <row r="1024" ht="15.75" customHeight="1">
      <c r="A1024" s="73"/>
      <c r="B1024" s="784"/>
      <c r="C1024" s="130"/>
      <c r="D1024" s="73"/>
      <c r="E1024" s="73"/>
      <c r="F1024" s="73"/>
      <c r="G1024" s="169"/>
      <c r="H1024" s="186"/>
      <c r="I1024" s="405"/>
    </row>
    <row r="1025" ht="15.75" customHeight="1">
      <c r="A1025" s="73"/>
      <c r="B1025" s="784"/>
      <c r="C1025" s="130"/>
      <c r="D1025" s="73"/>
      <c r="E1025" s="73"/>
      <c r="F1025" s="73"/>
      <c r="G1025" s="169"/>
      <c r="H1025" s="186"/>
      <c r="I1025" s="405"/>
    </row>
    <row r="1026" ht="15.75" customHeight="1">
      <c r="A1026" s="73"/>
      <c r="B1026" s="784"/>
      <c r="C1026" s="130"/>
      <c r="D1026" s="73"/>
      <c r="E1026" s="73"/>
      <c r="F1026" s="73"/>
      <c r="G1026" s="169"/>
      <c r="H1026" s="186"/>
      <c r="I1026" s="405"/>
    </row>
    <row r="1027" ht="15.75" customHeight="1">
      <c r="A1027" s="73"/>
      <c r="B1027" s="784"/>
      <c r="C1027" s="130"/>
      <c r="D1027" s="73"/>
      <c r="E1027" s="73"/>
      <c r="F1027" s="73"/>
      <c r="G1027" s="169"/>
      <c r="H1027" s="186"/>
      <c r="I1027" s="405"/>
    </row>
    <row r="1028" ht="15.75" customHeight="1">
      <c r="A1028" s="73"/>
      <c r="B1028" s="784"/>
      <c r="C1028" s="130"/>
      <c r="D1028" s="73"/>
      <c r="E1028" s="73"/>
      <c r="F1028" s="73"/>
      <c r="G1028" s="169"/>
      <c r="H1028" s="186"/>
      <c r="I1028" s="405"/>
    </row>
    <row r="1029" ht="15.75" customHeight="1">
      <c r="A1029" s="73"/>
      <c r="B1029" s="784"/>
      <c r="C1029" s="130"/>
      <c r="D1029" s="73"/>
      <c r="E1029" s="73"/>
      <c r="F1029" s="73"/>
      <c r="G1029" s="169"/>
      <c r="H1029" s="186"/>
      <c r="I1029" s="405"/>
    </row>
    <row r="1030" ht="15.75" customHeight="1">
      <c r="A1030" s="73"/>
      <c r="B1030" s="784"/>
      <c r="C1030" s="130"/>
      <c r="D1030" s="73"/>
      <c r="E1030" s="73"/>
      <c r="F1030" s="73"/>
      <c r="G1030" s="169"/>
      <c r="H1030" s="186"/>
      <c r="I1030" s="405"/>
    </row>
    <row r="1031" ht="15.75" customHeight="1">
      <c r="A1031" s="73"/>
      <c r="B1031" s="784"/>
      <c r="C1031" s="130"/>
      <c r="D1031" s="73"/>
      <c r="E1031" s="73"/>
      <c r="F1031" s="73"/>
      <c r="G1031" s="169"/>
      <c r="H1031" s="186"/>
      <c r="I1031" s="405"/>
    </row>
    <row r="1032" ht="15.75" customHeight="1">
      <c r="A1032" s="73"/>
      <c r="B1032" s="784"/>
      <c r="C1032" s="130"/>
      <c r="D1032" s="73"/>
      <c r="E1032" s="73"/>
      <c r="F1032" s="73"/>
      <c r="G1032" s="169"/>
      <c r="H1032" s="186"/>
      <c r="I1032" s="405"/>
    </row>
    <row r="1033" ht="15.75" customHeight="1">
      <c r="A1033" s="73"/>
      <c r="B1033" s="784"/>
      <c r="C1033" s="130"/>
      <c r="D1033" s="73"/>
      <c r="E1033" s="73"/>
      <c r="F1033" s="73"/>
      <c r="G1033" s="169"/>
      <c r="H1033" s="186"/>
      <c r="I1033" s="405"/>
    </row>
    <row r="1034" ht="15.75" customHeight="1">
      <c r="A1034" s="73"/>
      <c r="B1034" s="784"/>
      <c r="C1034" s="130"/>
      <c r="D1034" s="73"/>
      <c r="E1034" s="73"/>
      <c r="F1034" s="73"/>
      <c r="G1034" s="169"/>
      <c r="H1034" s="186"/>
      <c r="I1034" s="405"/>
    </row>
    <row r="1035" ht="15.75" customHeight="1">
      <c r="A1035" s="73"/>
      <c r="B1035" s="784"/>
      <c r="C1035" s="130"/>
      <c r="D1035" s="73"/>
      <c r="E1035" s="73"/>
      <c r="F1035" s="73"/>
      <c r="G1035" s="169"/>
      <c r="H1035" s="186"/>
      <c r="I1035" s="405"/>
    </row>
    <row r="1036" ht="15.75" customHeight="1">
      <c r="A1036" s="73"/>
      <c r="B1036" s="784"/>
      <c r="C1036" s="130"/>
      <c r="D1036" s="73"/>
      <c r="E1036" s="73"/>
      <c r="F1036" s="73"/>
      <c r="G1036" s="169"/>
      <c r="H1036" s="186"/>
      <c r="I1036" s="405"/>
    </row>
    <row r="1037" ht="15.75" customHeight="1">
      <c r="A1037" s="73"/>
      <c r="B1037" s="784"/>
      <c r="C1037" s="130"/>
      <c r="D1037" s="73"/>
      <c r="E1037" s="73"/>
      <c r="F1037" s="73"/>
      <c r="G1037" s="169"/>
      <c r="H1037" s="186"/>
      <c r="I1037" s="405"/>
    </row>
    <row r="1038" ht="15.75" customHeight="1">
      <c r="A1038" s="73"/>
      <c r="B1038" s="784"/>
      <c r="C1038" s="130"/>
      <c r="D1038" s="73"/>
      <c r="E1038" s="73"/>
      <c r="F1038" s="73"/>
      <c r="G1038" s="169"/>
      <c r="H1038" s="186"/>
      <c r="I1038" s="405"/>
    </row>
    <row r="1039" ht="15.75" customHeight="1">
      <c r="A1039" s="73"/>
      <c r="B1039" s="784"/>
      <c r="C1039" s="130"/>
      <c r="D1039" s="73"/>
      <c r="E1039" s="73"/>
      <c r="F1039" s="73"/>
      <c r="G1039" s="169"/>
      <c r="H1039" s="186"/>
      <c r="I1039" s="405"/>
    </row>
    <row r="1040" ht="15.75" customHeight="1">
      <c r="A1040" s="73"/>
      <c r="B1040" s="784"/>
      <c r="C1040" s="130"/>
      <c r="D1040" s="73"/>
      <c r="E1040" s="73"/>
      <c r="F1040" s="73"/>
      <c r="G1040" s="169"/>
      <c r="H1040" s="186"/>
      <c r="I1040" s="405"/>
    </row>
    <row r="1041" ht="15.75" customHeight="1">
      <c r="A1041" s="73"/>
      <c r="B1041" s="784"/>
      <c r="C1041" s="130"/>
      <c r="D1041" s="73"/>
      <c r="E1041" s="73"/>
      <c r="F1041" s="73"/>
      <c r="G1041" s="169"/>
      <c r="H1041" s="186"/>
      <c r="I1041" s="405"/>
    </row>
    <row r="1042" ht="15.75" customHeight="1">
      <c r="A1042" s="73"/>
      <c r="B1042" s="784"/>
      <c r="C1042" s="130"/>
      <c r="D1042" s="73"/>
      <c r="E1042" s="73"/>
      <c r="F1042" s="73"/>
      <c r="G1042" s="169"/>
      <c r="H1042" s="186"/>
      <c r="I1042" s="405"/>
    </row>
    <row r="1043" ht="15.75" customHeight="1">
      <c r="A1043" s="73"/>
      <c r="B1043" s="784"/>
      <c r="C1043" s="130"/>
      <c r="D1043" s="73"/>
      <c r="E1043" s="73"/>
      <c r="F1043" s="73"/>
      <c r="G1043" s="169"/>
      <c r="H1043" s="186"/>
      <c r="I1043" s="405"/>
    </row>
    <row r="1044" ht="15.75" customHeight="1">
      <c r="A1044" s="73"/>
      <c r="B1044" s="784"/>
      <c r="C1044" s="130"/>
      <c r="D1044" s="73"/>
      <c r="E1044" s="73"/>
      <c r="F1044" s="73"/>
      <c r="G1044" s="169"/>
      <c r="H1044" s="186"/>
      <c r="I1044" s="405"/>
    </row>
    <row r="1045" ht="15.75" customHeight="1">
      <c r="A1045" s="73"/>
      <c r="B1045" s="784"/>
      <c r="C1045" s="130"/>
      <c r="D1045" s="73"/>
      <c r="E1045" s="73"/>
      <c r="F1045" s="73"/>
      <c r="G1045" s="169"/>
      <c r="H1045" s="186"/>
      <c r="I1045" s="405"/>
    </row>
    <row r="1046" ht="15.75" customHeight="1">
      <c r="A1046" s="73"/>
      <c r="B1046" s="784"/>
      <c r="C1046" s="130"/>
      <c r="D1046" s="73"/>
      <c r="E1046" s="73"/>
      <c r="F1046" s="73"/>
      <c r="G1046" s="169"/>
      <c r="H1046" s="186"/>
      <c r="I1046" s="405"/>
    </row>
    <row r="1047" ht="15.75" customHeight="1">
      <c r="A1047" s="73"/>
      <c r="B1047" s="784"/>
      <c r="C1047" s="130"/>
      <c r="D1047" s="73"/>
      <c r="E1047" s="73"/>
      <c r="F1047" s="73"/>
      <c r="G1047" s="169"/>
      <c r="H1047" s="186"/>
      <c r="I1047" s="405"/>
    </row>
    <row r="1048" ht="15.75" customHeight="1">
      <c r="A1048" s="73"/>
      <c r="B1048" s="784"/>
      <c r="C1048" s="130"/>
      <c r="D1048" s="73"/>
      <c r="E1048" s="73"/>
      <c r="F1048" s="73"/>
      <c r="G1048" s="169"/>
      <c r="H1048" s="186"/>
      <c r="I1048" s="405"/>
    </row>
    <row r="1049" ht="15.75" customHeight="1">
      <c r="A1049" s="73"/>
      <c r="B1049" s="784"/>
      <c r="C1049" s="130"/>
      <c r="D1049" s="73"/>
      <c r="E1049" s="73"/>
      <c r="F1049" s="73"/>
      <c r="G1049" s="169"/>
      <c r="H1049" s="186"/>
      <c r="I1049" s="405"/>
    </row>
    <row r="1050" ht="15.75" customHeight="1">
      <c r="A1050" s="73"/>
      <c r="B1050" s="784"/>
      <c r="C1050" s="130"/>
      <c r="D1050" s="73"/>
      <c r="E1050" s="73"/>
      <c r="F1050" s="73"/>
      <c r="G1050" s="169"/>
      <c r="H1050" s="186"/>
      <c r="I1050" s="405"/>
    </row>
    <row r="1051" ht="15.75" customHeight="1">
      <c r="A1051" s="73"/>
      <c r="B1051" s="784"/>
      <c r="C1051" s="130"/>
      <c r="D1051" s="73"/>
      <c r="E1051" s="73"/>
      <c r="F1051" s="73"/>
      <c r="G1051" s="169"/>
      <c r="H1051" s="186"/>
      <c r="I1051" s="405"/>
    </row>
    <row r="1052" ht="15.75" customHeight="1">
      <c r="A1052" s="73"/>
      <c r="B1052" s="784"/>
      <c r="C1052" s="130"/>
      <c r="D1052" s="73"/>
      <c r="E1052" s="73"/>
      <c r="F1052" s="73"/>
      <c r="G1052" s="169"/>
      <c r="H1052" s="186"/>
      <c r="I1052" s="405"/>
    </row>
    <row r="1053" ht="15.75" customHeight="1">
      <c r="A1053" s="73"/>
      <c r="B1053" s="784"/>
      <c r="C1053" s="130"/>
      <c r="D1053" s="73"/>
      <c r="E1053" s="73"/>
      <c r="F1053" s="73"/>
      <c r="G1053" s="169"/>
      <c r="H1053" s="186"/>
      <c r="I1053" s="405"/>
    </row>
    <row r="1054" ht="15.75" customHeight="1">
      <c r="A1054" s="73"/>
      <c r="B1054" s="784"/>
      <c r="C1054" s="130"/>
      <c r="D1054" s="73"/>
      <c r="E1054" s="73"/>
      <c r="F1054" s="73"/>
      <c r="G1054" s="169"/>
      <c r="H1054" s="186"/>
      <c r="I1054" s="405"/>
    </row>
    <row r="1055" ht="15.75" customHeight="1">
      <c r="A1055" s="73"/>
      <c r="B1055" s="784"/>
      <c r="C1055" s="130"/>
      <c r="D1055" s="73"/>
      <c r="E1055" s="73"/>
      <c r="F1055" s="73"/>
      <c r="G1055" s="169"/>
      <c r="H1055" s="186"/>
      <c r="I1055" s="405"/>
    </row>
    <row r="1056" ht="15.75" customHeight="1">
      <c r="A1056" s="73"/>
      <c r="B1056" s="784"/>
      <c r="C1056" s="130"/>
      <c r="D1056" s="73"/>
      <c r="E1056" s="73"/>
      <c r="F1056" s="73"/>
      <c r="G1056" s="169"/>
      <c r="H1056" s="186"/>
      <c r="I1056" s="405"/>
    </row>
    <row r="1057" ht="15.75" customHeight="1">
      <c r="A1057" s="73"/>
      <c r="B1057" s="784"/>
      <c r="C1057" s="130"/>
      <c r="D1057" s="73"/>
      <c r="E1057" s="73"/>
      <c r="F1057" s="73"/>
      <c r="G1057" s="169"/>
      <c r="H1057" s="186"/>
      <c r="I1057" s="405"/>
    </row>
    <row r="1058" ht="15.75" customHeight="1">
      <c r="A1058" s="73"/>
      <c r="B1058" s="784"/>
      <c r="C1058" s="130"/>
      <c r="D1058" s="73"/>
      <c r="E1058" s="73"/>
      <c r="F1058" s="73"/>
      <c r="G1058" s="169"/>
      <c r="H1058" s="186"/>
      <c r="I1058" s="405"/>
    </row>
    <row r="1059" ht="15.75" customHeight="1">
      <c r="A1059" s="73"/>
      <c r="B1059" s="784"/>
      <c r="C1059" s="130"/>
      <c r="D1059" s="73"/>
      <c r="E1059" s="73"/>
      <c r="F1059" s="73"/>
      <c r="G1059" s="169"/>
      <c r="H1059" s="186"/>
      <c r="I1059" s="405"/>
    </row>
    <row r="1060" ht="15.75" customHeight="1">
      <c r="A1060" s="73"/>
      <c r="B1060" s="784"/>
      <c r="C1060" s="130"/>
      <c r="D1060" s="73"/>
      <c r="E1060" s="73"/>
      <c r="F1060" s="73"/>
      <c r="G1060" s="169"/>
      <c r="H1060" s="186"/>
      <c r="I1060" s="405"/>
    </row>
    <row r="1061" ht="15.75" customHeight="1">
      <c r="A1061" s="73"/>
      <c r="B1061" s="784"/>
      <c r="C1061" s="130"/>
      <c r="D1061" s="73"/>
      <c r="E1061" s="73"/>
      <c r="F1061" s="73"/>
      <c r="G1061" s="169"/>
      <c r="H1061" s="186"/>
      <c r="I1061" s="405"/>
    </row>
    <row r="1062" ht="15.75" customHeight="1">
      <c r="A1062" s="73"/>
      <c r="B1062" s="784"/>
      <c r="C1062" s="130"/>
      <c r="D1062" s="73"/>
      <c r="E1062" s="73"/>
      <c r="F1062" s="73"/>
      <c r="G1062" s="169"/>
      <c r="H1062" s="186"/>
      <c r="I1062" s="405"/>
    </row>
    <row r="1063" ht="15.75" customHeight="1">
      <c r="A1063" s="73"/>
      <c r="B1063" s="784"/>
      <c r="C1063" s="130"/>
      <c r="D1063" s="73"/>
      <c r="E1063" s="73"/>
      <c r="F1063" s="73"/>
      <c r="G1063" s="169"/>
      <c r="H1063" s="186"/>
      <c r="I1063" s="405"/>
    </row>
    <row r="1064" ht="15.75" customHeight="1">
      <c r="A1064" s="73"/>
      <c r="B1064" s="784"/>
      <c r="C1064" s="130"/>
      <c r="D1064" s="73"/>
      <c r="E1064" s="73"/>
      <c r="F1064" s="73"/>
      <c r="G1064" s="169"/>
      <c r="H1064" s="186"/>
      <c r="I1064" s="405"/>
    </row>
    <row r="1065" ht="15.75" customHeight="1">
      <c r="A1065" s="73"/>
      <c r="B1065" s="784"/>
      <c r="C1065" s="130"/>
      <c r="D1065" s="73"/>
      <c r="E1065" s="73"/>
      <c r="F1065" s="73"/>
      <c r="G1065" s="169"/>
      <c r="H1065" s="186"/>
      <c r="I1065" s="405"/>
    </row>
    <row r="1066" ht="15.75" customHeight="1">
      <c r="A1066" s="73"/>
      <c r="B1066" s="784"/>
      <c r="C1066" s="130"/>
      <c r="D1066" s="73"/>
      <c r="E1066" s="73"/>
      <c r="F1066" s="73"/>
      <c r="G1066" s="169"/>
      <c r="H1066" s="186"/>
      <c r="I1066" s="405"/>
    </row>
    <row r="1067" ht="15.75" customHeight="1">
      <c r="A1067" s="73"/>
      <c r="B1067" s="784"/>
      <c r="C1067" s="130"/>
      <c r="D1067" s="73"/>
      <c r="E1067" s="73"/>
      <c r="F1067" s="73"/>
      <c r="G1067" s="169"/>
      <c r="H1067" s="186"/>
      <c r="I1067" s="405"/>
    </row>
    <row r="1068" ht="15.75" customHeight="1">
      <c r="A1068" s="73"/>
      <c r="B1068" s="784"/>
      <c r="C1068" s="130"/>
      <c r="D1068" s="73"/>
      <c r="E1068" s="73"/>
      <c r="F1068" s="73"/>
      <c r="G1068" s="169"/>
      <c r="H1068" s="186"/>
      <c r="I1068" s="405"/>
    </row>
    <row r="1069" ht="15.75" customHeight="1">
      <c r="A1069" s="73"/>
      <c r="B1069" s="784"/>
      <c r="C1069" s="130"/>
      <c r="D1069" s="73"/>
      <c r="E1069" s="73"/>
      <c r="F1069" s="73"/>
      <c r="G1069" s="169"/>
      <c r="H1069" s="186"/>
      <c r="I1069" s="405"/>
    </row>
    <row r="1070" ht="15.75" customHeight="1">
      <c r="A1070" s="73"/>
      <c r="B1070" s="784"/>
      <c r="C1070" s="130"/>
      <c r="D1070" s="73"/>
      <c r="E1070" s="73"/>
      <c r="F1070" s="73"/>
      <c r="G1070" s="169"/>
      <c r="H1070" s="186"/>
      <c r="I1070" s="405"/>
    </row>
    <row r="1071" ht="15.75" customHeight="1">
      <c r="A1071" s="73"/>
      <c r="B1071" s="784"/>
      <c r="C1071" s="130"/>
      <c r="D1071" s="73"/>
      <c r="E1071" s="73"/>
      <c r="F1071" s="73"/>
      <c r="G1071" s="169"/>
      <c r="H1071" s="186"/>
      <c r="I1071" s="405"/>
    </row>
    <row r="1072" ht="15.75" customHeight="1">
      <c r="A1072" s="73"/>
      <c r="B1072" s="784"/>
      <c r="C1072" s="130"/>
      <c r="D1072" s="73"/>
      <c r="E1072" s="73"/>
      <c r="F1072" s="73"/>
      <c r="G1072" s="169"/>
      <c r="H1072" s="186"/>
      <c r="I1072" s="405"/>
    </row>
    <row r="1073" ht="15.75" customHeight="1">
      <c r="A1073" s="73"/>
      <c r="B1073" s="784"/>
      <c r="C1073" s="130"/>
      <c r="D1073" s="73"/>
      <c r="E1073" s="73"/>
      <c r="F1073" s="73"/>
      <c r="G1073" s="169"/>
      <c r="H1073" s="186"/>
      <c r="I1073" s="405"/>
    </row>
    <row r="1074" ht="15.75" customHeight="1">
      <c r="A1074" s="73"/>
      <c r="B1074" s="784"/>
      <c r="C1074" s="130"/>
      <c r="D1074" s="73"/>
      <c r="E1074" s="73"/>
      <c r="F1074" s="73"/>
      <c r="G1074" s="169"/>
      <c r="H1074" s="186"/>
      <c r="I1074" s="405"/>
    </row>
    <row r="1075" ht="15.75" customHeight="1">
      <c r="A1075" s="73"/>
      <c r="B1075" s="784"/>
      <c r="C1075" s="130"/>
      <c r="D1075" s="73"/>
      <c r="E1075" s="73"/>
      <c r="F1075" s="73"/>
      <c r="G1075" s="169"/>
      <c r="H1075" s="186"/>
      <c r="I1075" s="405"/>
    </row>
    <row r="1076" ht="15.75" customHeight="1">
      <c r="A1076" s="73"/>
      <c r="B1076" s="784"/>
      <c r="C1076" s="130"/>
      <c r="D1076" s="73"/>
      <c r="E1076" s="73"/>
      <c r="F1076" s="73"/>
      <c r="G1076" s="169"/>
      <c r="H1076" s="186"/>
      <c r="I1076" s="405"/>
    </row>
    <row r="1077" ht="15.75" customHeight="1">
      <c r="A1077" s="73"/>
      <c r="B1077" s="784"/>
      <c r="C1077" s="130"/>
      <c r="D1077" s="73"/>
      <c r="E1077" s="73"/>
      <c r="F1077" s="73"/>
      <c r="G1077" s="169"/>
      <c r="H1077" s="186"/>
      <c r="I1077" s="405"/>
    </row>
    <row r="1078" ht="15.75" customHeight="1">
      <c r="A1078" s="73"/>
      <c r="B1078" s="784"/>
      <c r="C1078" s="130"/>
      <c r="D1078" s="73"/>
      <c r="E1078" s="73"/>
      <c r="F1078" s="73"/>
      <c r="G1078" s="169"/>
      <c r="H1078" s="186"/>
      <c r="I1078" s="405"/>
    </row>
    <row r="1079" ht="15.75" customHeight="1">
      <c r="A1079" s="73"/>
      <c r="B1079" s="784"/>
      <c r="C1079" s="130"/>
      <c r="D1079" s="73"/>
      <c r="E1079" s="73"/>
      <c r="F1079" s="73"/>
      <c r="G1079" s="169"/>
      <c r="H1079" s="186"/>
      <c r="I1079" s="405"/>
    </row>
    <row r="1080" ht="15.75" customHeight="1">
      <c r="A1080" s="73"/>
      <c r="B1080" s="784"/>
      <c r="C1080" s="130"/>
      <c r="D1080" s="73"/>
      <c r="E1080" s="73"/>
      <c r="F1080" s="73"/>
      <c r="G1080" s="169"/>
      <c r="H1080" s="186"/>
      <c r="I1080" s="405"/>
    </row>
    <row r="1081" ht="15.75" customHeight="1">
      <c r="A1081" s="73"/>
      <c r="B1081" s="784"/>
      <c r="C1081" s="130"/>
      <c r="D1081" s="73"/>
      <c r="E1081" s="73"/>
      <c r="F1081" s="73"/>
      <c r="G1081" s="169"/>
      <c r="H1081" s="186"/>
      <c r="I1081" s="405"/>
    </row>
    <row r="1082" ht="15.75" customHeight="1">
      <c r="A1082" s="73"/>
      <c r="B1082" s="784"/>
      <c r="C1082" s="130"/>
      <c r="D1082" s="73"/>
      <c r="E1082" s="73"/>
      <c r="F1082" s="73"/>
      <c r="G1082" s="169"/>
      <c r="H1082" s="186"/>
      <c r="I1082" s="405"/>
    </row>
    <row r="1083" ht="15.75" customHeight="1">
      <c r="A1083" s="73"/>
      <c r="B1083" s="784"/>
      <c r="C1083" s="130"/>
      <c r="D1083" s="73"/>
      <c r="E1083" s="73"/>
      <c r="F1083" s="73"/>
      <c r="G1083" s="169"/>
      <c r="H1083" s="186"/>
      <c r="I1083" s="405"/>
    </row>
    <row r="1084" ht="15.75" customHeight="1">
      <c r="A1084" s="73"/>
      <c r="B1084" s="784"/>
      <c r="C1084" s="130"/>
      <c r="D1084" s="73"/>
      <c r="E1084" s="73"/>
      <c r="F1084" s="73"/>
      <c r="G1084" s="169"/>
      <c r="H1084" s="186"/>
      <c r="I1084" s="405"/>
    </row>
    <row r="1085" ht="15.75" customHeight="1">
      <c r="A1085" s="73"/>
      <c r="B1085" s="784"/>
      <c r="C1085" s="130"/>
      <c r="D1085" s="73"/>
      <c r="E1085" s="73"/>
      <c r="F1085" s="73"/>
      <c r="G1085" s="169"/>
      <c r="H1085" s="186"/>
      <c r="I1085" s="405"/>
    </row>
    <row r="1086" ht="15.75" customHeight="1">
      <c r="A1086" s="73"/>
      <c r="B1086" s="784"/>
      <c r="C1086" s="130"/>
      <c r="D1086" s="73"/>
      <c r="E1086" s="73"/>
      <c r="F1086" s="73"/>
      <c r="G1086" s="169"/>
      <c r="H1086" s="186"/>
      <c r="I1086" s="405"/>
    </row>
    <row r="1087" ht="15.75" customHeight="1">
      <c r="A1087" s="73"/>
      <c r="B1087" s="784"/>
      <c r="C1087" s="130"/>
      <c r="D1087" s="73"/>
      <c r="E1087" s="73"/>
      <c r="F1087" s="73"/>
      <c r="G1087" s="169"/>
      <c r="H1087" s="186"/>
      <c r="I1087" s="405"/>
    </row>
    <row r="1088" ht="15.75" customHeight="1">
      <c r="A1088" s="73"/>
      <c r="B1088" s="784"/>
      <c r="C1088" s="130"/>
      <c r="D1088" s="73"/>
      <c r="E1088" s="73"/>
      <c r="F1088" s="73"/>
      <c r="G1088" s="169"/>
      <c r="H1088" s="186"/>
      <c r="I1088" s="405"/>
    </row>
    <row r="1089" ht="15.75" customHeight="1">
      <c r="A1089" s="73"/>
      <c r="B1089" s="784"/>
      <c r="C1089" s="130"/>
      <c r="D1089" s="73"/>
      <c r="E1089" s="73"/>
      <c r="F1089" s="73"/>
      <c r="G1089" s="169"/>
      <c r="H1089" s="186"/>
      <c r="I1089" s="405"/>
    </row>
    <row r="1090" ht="15.75" customHeight="1">
      <c r="A1090" s="73"/>
      <c r="B1090" s="784"/>
      <c r="C1090" s="130"/>
      <c r="D1090" s="73"/>
      <c r="E1090" s="73"/>
      <c r="F1090" s="73"/>
      <c r="G1090" s="169"/>
      <c r="H1090" s="186"/>
      <c r="I1090" s="405"/>
    </row>
    <row r="1091" ht="15.75" customHeight="1">
      <c r="A1091" s="73"/>
      <c r="B1091" s="784"/>
      <c r="C1091" s="130"/>
      <c r="D1091" s="73"/>
      <c r="E1091" s="73"/>
      <c r="F1091" s="73"/>
      <c r="G1091" s="169"/>
      <c r="H1091" s="186"/>
      <c r="I1091" s="405"/>
    </row>
    <row r="1092" ht="15.75" customHeight="1">
      <c r="A1092" s="73"/>
      <c r="B1092" s="784"/>
      <c r="C1092" s="130"/>
      <c r="D1092" s="73"/>
      <c r="E1092" s="73"/>
      <c r="F1092" s="73"/>
      <c r="G1092" s="169"/>
      <c r="H1092" s="186"/>
      <c r="I1092" s="405"/>
    </row>
    <row r="1093" ht="15.75" customHeight="1">
      <c r="A1093" s="73"/>
      <c r="B1093" s="784"/>
      <c r="C1093" s="130"/>
      <c r="D1093" s="73"/>
      <c r="E1093" s="73"/>
      <c r="F1093" s="73"/>
      <c r="G1093" s="169"/>
      <c r="H1093" s="186"/>
      <c r="I1093" s="405"/>
    </row>
    <row r="1094" ht="15.75" customHeight="1">
      <c r="A1094" s="73"/>
      <c r="B1094" s="784"/>
      <c r="C1094" s="130"/>
      <c r="D1094" s="73"/>
      <c r="E1094" s="73"/>
      <c r="F1094" s="73"/>
      <c r="G1094" s="169"/>
      <c r="H1094" s="186"/>
      <c r="I1094" s="405"/>
    </row>
    <row r="1095" ht="15.75" customHeight="1">
      <c r="A1095" s="73"/>
      <c r="B1095" s="784"/>
      <c r="C1095" s="130"/>
      <c r="D1095" s="73"/>
      <c r="E1095" s="73"/>
      <c r="F1095" s="73"/>
      <c r="G1095" s="169"/>
      <c r="H1095" s="186"/>
      <c r="I1095" s="405"/>
    </row>
    <row r="1096" ht="15.75" customHeight="1">
      <c r="A1096" s="73"/>
      <c r="B1096" s="784"/>
      <c r="C1096" s="130"/>
      <c r="D1096" s="73"/>
      <c r="E1096" s="73"/>
      <c r="F1096" s="73"/>
      <c r="G1096" s="169"/>
      <c r="H1096" s="186"/>
      <c r="I1096" s="405"/>
    </row>
    <row r="1097" ht="15.75" customHeight="1">
      <c r="A1097" s="73"/>
      <c r="B1097" s="784"/>
      <c r="C1097" s="130"/>
      <c r="D1097" s="73"/>
      <c r="E1097" s="73"/>
      <c r="F1097" s="73"/>
      <c r="G1097" s="169"/>
      <c r="H1097" s="186"/>
      <c r="I1097" s="405"/>
    </row>
    <row r="1098" ht="15.75" customHeight="1">
      <c r="A1098" s="73"/>
      <c r="B1098" s="784"/>
      <c r="C1098" s="130"/>
      <c r="D1098" s="73"/>
      <c r="E1098" s="73"/>
      <c r="F1098" s="73"/>
      <c r="G1098" s="169"/>
      <c r="H1098" s="186"/>
      <c r="I1098" s="405"/>
    </row>
    <row r="1099" ht="15.75" customHeight="1">
      <c r="A1099" s="73"/>
      <c r="B1099" s="784"/>
      <c r="C1099" s="130"/>
      <c r="D1099" s="73"/>
      <c r="E1099" s="73"/>
      <c r="F1099" s="73"/>
      <c r="G1099" s="169"/>
      <c r="H1099" s="186"/>
      <c r="I1099" s="405"/>
    </row>
    <row r="1100" ht="15.75" customHeight="1">
      <c r="A1100" s="73"/>
      <c r="B1100" s="784"/>
      <c r="C1100" s="130"/>
      <c r="D1100" s="73"/>
      <c r="E1100" s="73"/>
      <c r="F1100" s="73"/>
      <c r="G1100" s="169"/>
      <c r="H1100" s="186"/>
      <c r="I1100" s="405"/>
    </row>
    <row r="1101" ht="15.75" customHeight="1">
      <c r="A1101" s="73"/>
      <c r="B1101" s="784"/>
      <c r="C1101" s="130"/>
      <c r="D1101" s="73"/>
      <c r="E1101" s="73"/>
      <c r="F1101" s="73"/>
      <c r="G1101" s="169"/>
      <c r="H1101" s="186"/>
      <c r="I1101" s="405"/>
    </row>
    <row r="1102" ht="15.75" customHeight="1">
      <c r="A1102" s="73"/>
      <c r="B1102" s="784"/>
      <c r="C1102" s="130"/>
      <c r="D1102" s="73"/>
      <c r="E1102" s="73"/>
      <c r="F1102" s="73"/>
      <c r="G1102" s="169"/>
      <c r="H1102" s="186"/>
      <c r="I1102" s="405"/>
    </row>
    <row r="1103" ht="15.75" customHeight="1">
      <c r="A1103" s="73"/>
      <c r="B1103" s="784"/>
      <c r="C1103" s="130"/>
      <c r="D1103" s="73"/>
      <c r="E1103" s="73"/>
      <c r="F1103" s="73"/>
      <c r="G1103" s="169"/>
      <c r="H1103" s="186"/>
      <c r="I1103" s="405"/>
    </row>
    <row r="1104" ht="15.75" customHeight="1">
      <c r="A1104" s="73"/>
      <c r="B1104" s="784"/>
      <c r="C1104" s="130"/>
      <c r="D1104" s="73"/>
      <c r="E1104" s="73"/>
      <c r="F1104" s="73"/>
      <c r="G1104" s="169"/>
      <c r="H1104" s="186"/>
      <c r="I1104" s="405"/>
    </row>
    <row r="1105" ht="15.75" customHeight="1">
      <c r="A1105" s="73"/>
      <c r="B1105" s="784"/>
      <c r="C1105" s="130"/>
      <c r="D1105" s="73"/>
      <c r="E1105" s="73"/>
      <c r="F1105" s="73"/>
      <c r="G1105" s="169"/>
      <c r="H1105" s="186"/>
      <c r="I1105" s="405"/>
    </row>
    <row r="1106" ht="15.75" customHeight="1">
      <c r="A1106" s="73"/>
      <c r="B1106" s="784"/>
      <c r="C1106" s="130"/>
      <c r="D1106" s="73"/>
      <c r="E1106" s="73"/>
      <c r="F1106" s="73"/>
      <c r="G1106" s="169"/>
      <c r="H1106" s="186"/>
      <c r="I1106" s="405"/>
    </row>
    <row r="1107" ht="15.75" customHeight="1">
      <c r="A1107" s="73"/>
      <c r="B1107" s="784"/>
      <c r="C1107" s="130"/>
      <c r="D1107" s="73"/>
      <c r="E1107" s="73"/>
      <c r="F1107" s="73"/>
      <c r="G1107" s="169"/>
      <c r="H1107" s="186"/>
      <c r="I1107" s="405"/>
    </row>
    <row r="1108" ht="15.75" customHeight="1">
      <c r="A1108" s="73"/>
      <c r="B1108" s="784"/>
      <c r="C1108" s="130"/>
      <c r="D1108" s="73"/>
      <c r="E1108" s="73"/>
      <c r="F1108" s="73"/>
      <c r="G1108" s="169"/>
      <c r="H1108" s="186"/>
      <c r="I1108" s="405"/>
    </row>
    <row r="1109" ht="15.75" customHeight="1">
      <c r="A1109" s="73"/>
      <c r="B1109" s="784"/>
      <c r="C1109" s="130"/>
      <c r="D1109" s="73"/>
      <c r="E1109" s="73"/>
      <c r="F1109" s="73"/>
      <c r="G1109" s="169"/>
      <c r="H1109" s="186"/>
      <c r="I1109" s="405"/>
    </row>
    <row r="1110" ht="15.75" customHeight="1">
      <c r="A1110" s="73"/>
      <c r="B1110" s="784"/>
      <c r="C1110" s="130"/>
      <c r="D1110" s="73"/>
      <c r="E1110" s="73"/>
      <c r="F1110" s="73"/>
      <c r="G1110" s="169"/>
      <c r="H1110" s="186"/>
      <c r="I1110" s="405"/>
    </row>
    <row r="1111" ht="15.75" customHeight="1">
      <c r="A1111" s="73"/>
      <c r="B1111" s="784"/>
      <c r="C1111" s="130"/>
      <c r="D1111" s="73"/>
      <c r="E1111" s="73"/>
      <c r="F1111" s="73"/>
      <c r="G1111" s="169"/>
      <c r="H1111" s="186"/>
      <c r="I1111" s="405"/>
    </row>
    <row r="1112" ht="15.75" customHeight="1">
      <c r="A1112" s="73"/>
      <c r="B1112" s="784"/>
      <c r="C1112" s="130"/>
      <c r="D1112" s="73"/>
      <c r="E1112" s="73"/>
      <c r="F1112" s="73"/>
      <c r="G1112" s="169"/>
      <c r="H1112" s="186"/>
      <c r="I1112" s="405"/>
    </row>
    <row r="1113" ht="15.75" customHeight="1">
      <c r="A1113" s="73"/>
      <c r="B1113" s="784"/>
      <c r="C1113" s="130"/>
      <c r="D1113" s="73"/>
      <c r="E1113" s="73"/>
      <c r="F1113" s="73"/>
      <c r="G1113" s="169"/>
      <c r="H1113" s="186"/>
      <c r="I1113" s="405"/>
    </row>
    <row r="1114" ht="15.75" customHeight="1">
      <c r="A1114" s="73"/>
      <c r="B1114" s="784"/>
      <c r="C1114" s="130"/>
      <c r="D1114" s="73"/>
      <c r="E1114" s="73"/>
      <c r="F1114" s="73"/>
      <c r="G1114" s="169"/>
      <c r="H1114" s="186"/>
      <c r="I1114" s="405"/>
    </row>
    <row r="1115" ht="15.75" customHeight="1">
      <c r="A1115" s="73"/>
      <c r="B1115" s="784"/>
      <c r="C1115" s="130"/>
      <c r="D1115" s="73"/>
      <c r="E1115" s="73"/>
      <c r="F1115" s="73"/>
      <c r="G1115" s="169"/>
      <c r="H1115" s="186"/>
      <c r="I1115" s="405"/>
    </row>
    <row r="1116" ht="15.75" customHeight="1">
      <c r="A1116" s="73"/>
      <c r="B1116" s="784"/>
      <c r="C1116" s="130"/>
      <c r="D1116" s="73"/>
      <c r="E1116" s="73"/>
      <c r="F1116" s="73"/>
      <c r="G1116" s="169"/>
      <c r="H1116" s="186"/>
      <c r="I1116" s="405"/>
    </row>
    <row r="1117" ht="15.75" customHeight="1">
      <c r="A1117" s="73"/>
      <c r="B1117" s="784"/>
      <c r="C1117" s="130"/>
      <c r="D1117" s="73"/>
      <c r="E1117" s="73"/>
      <c r="F1117" s="73"/>
      <c r="G1117" s="169"/>
      <c r="H1117" s="186"/>
      <c r="I1117" s="405"/>
    </row>
    <row r="1118" ht="15.75" customHeight="1">
      <c r="A1118" s="73"/>
      <c r="B1118" s="784"/>
      <c r="C1118" s="130"/>
      <c r="D1118" s="73"/>
      <c r="E1118" s="73"/>
      <c r="F1118" s="73"/>
      <c r="G1118" s="169"/>
      <c r="H1118" s="186"/>
      <c r="I1118" s="405"/>
    </row>
    <row r="1119" ht="15.75" customHeight="1">
      <c r="A1119" s="73"/>
      <c r="B1119" s="784"/>
      <c r="C1119" s="130"/>
      <c r="D1119" s="73"/>
      <c r="E1119" s="73"/>
      <c r="F1119" s="73"/>
      <c r="G1119" s="169"/>
      <c r="H1119" s="186"/>
      <c r="I1119" s="405"/>
    </row>
    <row r="1120" ht="15.75" customHeight="1">
      <c r="A1120" s="73"/>
      <c r="B1120" s="784"/>
      <c r="C1120" s="130"/>
      <c r="D1120" s="73"/>
      <c r="E1120" s="73"/>
      <c r="F1120" s="73"/>
      <c r="G1120" s="169"/>
      <c r="H1120" s="186"/>
      <c r="I1120" s="405"/>
    </row>
    <row r="1121" ht="15.75" customHeight="1">
      <c r="A1121" s="73"/>
      <c r="B1121" s="784"/>
      <c r="C1121" s="130"/>
      <c r="D1121" s="73"/>
      <c r="E1121" s="73"/>
      <c r="F1121" s="73"/>
      <c r="G1121" s="169"/>
      <c r="H1121" s="186"/>
      <c r="I1121" s="405"/>
    </row>
    <row r="1122" ht="15.75" customHeight="1">
      <c r="A1122" s="73"/>
      <c r="B1122" s="784"/>
      <c r="C1122" s="130"/>
      <c r="D1122" s="73"/>
      <c r="E1122" s="73"/>
      <c r="F1122" s="73"/>
      <c r="G1122" s="169"/>
      <c r="H1122" s="186"/>
      <c r="I1122" s="405"/>
    </row>
    <row r="1123" ht="15.75" customHeight="1">
      <c r="A1123" s="73"/>
      <c r="B1123" s="784"/>
      <c r="C1123" s="130"/>
      <c r="D1123" s="73"/>
      <c r="E1123" s="73"/>
      <c r="F1123" s="73"/>
      <c r="G1123" s="169"/>
      <c r="H1123" s="186"/>
      <c r="I1123" s="405"/>
    </row>
    <row r="1124" ht="15.75" customHeight="1">
      <c r="A1124" s="73"/>
      <c r="B1124" s="784"/>
      <c r="C1124" s="130"/>
      <c r="D1124" s="73"/>
      <c r="E1124" s="73"/>
      <c r="F1124" s="73"/>
      <c r="G1124" s="169"/>
      <c r="H1124" s="186"/>
      <c r="I1124" s="405"/>
    </row>
    <row r="1125" ht="15.75" customHeight="1">
      <c r="A1125" s="73"/>
      <c r="B1125" s="784"/>
      <c r="C1125" s="130"/>
      <c r="D1125" s="73"/>
      <c r="E1125" s="73"/>
      <c r="F1125" s="73"/>
      <c r="G1125" s="169"/>
      <c r="H1125" s="186"/>
      <c r="I1125" s="405"/>
    </row>
    <row r="1126" ht="15.75" customHeight="1">
      <c r="A1126" s="73"/>
      <c r="B1126" s="784"/>
      <c r="C1126" s="130"/>
      <c r="D1126" s="73"/>
      <c r="E1126" s="73"/>
      <c r="F1126" s="73"/>
      <c r="G1126" s="169"/>
      <c r="H1126" s="186"/>
      <c r="I1126" s="405"/>
    </row>
    <row r="1127" ht="15.75" customHeight="1">
      <c r="A1127" s="73"/>
      <c r="B1127" s="784"/>
      <c r="C1127" s="130"/>
      <c r="D1127" s="73"/>
      <c r="E1127" s="73"/>
      <c r="F1127" s="73"/>
      <c r="G1127" s="169"/>
      <c r="H1127" s="186"/>
      <c r="I1127" s="405"/>
    </row>
    <row r="1128" ht="15.75" customHeight="1">
      <c r="A1128" s="73"/>
      <c r="B1128" s="784"/>
      <c r="C1128" s="130"/>
      <c r="D1128" s="73"/>
      <c r="E1128" s="73"/>
      <c r="F1128" s="73"/>
      <c r="G1128" s="169"/>
      <c r="H1128" s="186"/>
      <c r="I1128" s="405"/>
    </row>
    <row r="1129" ht="15.75" customHeight="1">
      <c r="A1129" s="73"/>
      <c r="B1129" s="784"/>
      <c r="C1129" s="130"/>
      <c r="D1129" s="73"/>
      <c r="E1129" s="73"/>
      <c r="F1129" s="73"/>
      <c r="G1129" s="169"/>
      <c r="H1129" s="186"/>
      <c r="I1129" s="405"/>
    </row>
    <row r="1130" ht="15.75" customHeight="1">
      <c r="A1130" s="73"/>
      <c r="B1130" s="784"/>
      <c r="C1130" s="130"/>
      <c r="D1130" s="73"/>
      <c r="E1130" s="73"/>
      <c r="F1130" s="73"/>
      <c r="G1130" s="169"/>
      <c r="H1130" s="186"/>
      <c r="I1130" s="405"/>
    </row>
    <row r="1131" ht="15.75" customHeight="1">
      <c r="A1131" s="73"/>
      <c r="B1131" s="784"/>
      <c r="C1131" s="130"/>
      <c r="D1131" s="73"/>
      <c r="E1131" s="73"/>
      <c r="F1131" s="73"/>
      <c r="G1131" s="169"/>
      <c r="H1131" s="186"/>
      <c r="I1131" s="405"/>
    </row>
    <row r="1132" ht="15.75" customHeight="1">
      <c r="A1132" s="73"/>
      <c r="B1132" s="784"/>
      <c r="C1132" s="130"/>
      <c r="D1132" s="73"/>
      <c r="E1132" s="73"/>
      <c r="F1132" s="73"/>
      <c r="G1132" s="169"/>
      <c r="H1132" s="186"/>
      <c r="I1132" s="405"/>
    </row>
    <row r="1133" ht="15.75" customHeight="1">
      <c r="A1133" s="73"/>
      <c r="B1133" s="784"/>
      <c r="C1133" s="130"/>
      <c r="D1133" s="73"/>
      <c r="E1133" s="73"/>
      <c r="F1133" s="73"/>
      <c r="G1133" s="169"/>
      <c r="H1133" s="186"/>
      <c r="I1133" s="405"/>
    </row>
    <row r="1134" ht="15.75" customHeight="1">
      <c r="A1134" s="289"/>
      <c r="B1134" s="869"/>
      <c r="C1134" s="290"/>
      <c r="D1134" s="289"/>
      <c r="E1134" s="289"/>
      <c r="F1134" s="289"/>
      <c r="G1134" s="291"/>
      <c r="H1134" s="864"/>
      <c r="I1134" s="405"/>
    </row>
  </sheetData>
  <customSheetViews>
    <customSheetView guid="{8FD5D62E-AA64-4FF2-957D-09225059E344}" filter="1" showAutoFilter="1">
      <autoFilter ref="$A$2:$I$1134"/>
      <extLst>
        <ext uri="GoogleSheetsCustomDataVersion1">
          <go:sheetsCustomData xmlns:go="http://customooxmlschemas.google.com/" filterViewId="622877068"/>
        </ext>
      </extLst>
    </customSheetView>
  </customSheetViews>
  <mergeCells count="2">
    <mergeCell ref="A1:H1"/>
    <mergeCell ref="J1:N1"/>
  </mergeCells>
  <conditionalFormatting sqref="A1:A101">
    <cfRule type="cellIs" dxfId="5" priority="1" operator="equal">
      <formula>"ENVIADO"</formula>
    </cfRule>
  </conditionalFormatting>
  <conditionalFormatting sqref="A102:A361">
    <cfRule type="cellIs" dxfId="5" priority="2" operator="equal">
      <formula>"ENVIADO"</formula>
    </cfRule>
  </conditionalFormatting>
  <conditionalFormatting sqref="A363:A681">
    <cfRule type="cellIs" dxfId="5" priority="3" operator="equal">
      <formula>"ENVIADO"</formula>
    </cfRule>
  </conditionalFormatting>
  <conditionalFormatting sqref="A683:A686">
    <cfRule type="cellIs" dxfId="5" priority="4" operator="equal">
      <formula>"ENVIADO"</formula>
    </cfRule>
  </conditionalFormatting>
  <conditionalFormatting sqref="A688:A698">
    <cfRule type="cellIs" dxfId="5" priority="5" operator="equal">
      <formula>"ENVIADO"</formula>
    </cfRule>
  </conditionalFormatting>
  <conditionalFormatting sqref="A701:A705">
    <cfRule type="cellIs" dxfId="5" priority="6" operator="equal">
      <formula>"ENVIADO"</formula>
    </cfRule>
  </conditionalFormatting>
  <conditionalFormatting sqref="A707:A735">
    <cfRule type="cellIs" dxfId="5" priority="7" operator="equal">
      <formula>"ENVIADO"</formula>
    </cfRule>
  </conditionalFormatting>
  <conditionalFormatting sqref="A737:A744">
    <cfRule type="cellIs" dxfId="5" priority="8" operator="equal">
      <formula>"ENVIADO"</formula>
    </cfRule>
  </conditionalFormatting>
  <conditionalFormatting sqref="A746:A793">
    <cfRule type="cellIs" dxfId="5" priority="9" operator="equal">
      <formula>"ENVIADO"</formula>
    </cfRule>
  </conditionalFormatting>
  <conditionalFormatting sqref="A798:A828">
    <cfRule type="cellIs" dxfId="5" priority="10" operator="equal">
      <formula>"ENVIADO"</formula>
    </cfRule>
  </conditionalFormatting>
  <conditionalFormatting sqref="A831:A835">
    <cfRule type="cellIs" dxfId="5" priority="11" operator="equal">
      <formula>"ENVIADO"</formula>
    </cfRule>
  </conditionalFormatting>
  <conditionalFormatting sqref="A837:A886">
    <cfRule type="cellIs" dxfId="5" priority="12" operator="equal">
      <formula>"ENVIADO"</formula>
    </cfRule>
  </conditionalFormatting>
  <conditionalFormatting sqref="A888:A930">
    <cfRule type="cellIs" dxfId="5" priority="13" operator="equal">
      <formula>"ENVIADO"</formula>
    </cfRule>
  </conditionalFormatting>
  <conditionalFormatting sqref="A932">
    <cfRule type="cellIs" dxfId="5" priority="14" operator="equal">
      <formula>"ENVIADO"</formula>
    </cfRule>
  </conditionalFormatting>
  <conditionalFormatting sqref="A934:A965">
    <cfRule type="cellIs" dxfId="5" priority="15" operator="equal">
      <formula>"ENVIADO"</formula>
    </cfRule>
  </conditionalFormatting>
  <conditionalFormatting sqref="A968:A969">
    <cfRule type="cellIs" dxfId="5" priority="16" operator="equal">
      <formula>"ENVIADO"</formula>
    </cfRule>
  </conditionalFormatting>
  <conditionalFormatting sqref="A971:A973">
    <cfRule type="cellIs" dxfId="5" priority="17" operator="equal">
      <formula>"ENVIADO"</formula>
    </cfRule>
  </conditionalFormatting>
  <conditionalFormatting sqref="A975:A994">
    <cfRule type="cellIs" dxfId="5" priority="18" operator="equal">
      <formula>"ENVIADO"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43"/>
    <col customWidth="1" min="2" max="2" width="12.71"/>
    <col customWidth="1" min="3" max="3" width="13.29"/>
    <col customWidth="1" min="4" max="4" width="36.71"/>
    <col customWidth="1" min="5" max="5" width="18.86"/>
    <col customWidth="1" min="6" max="6" width="33.14"/>
    <col customWidth="1" min="7" max="7" width="31.86"/>
    <col customWidth="1" min="8" max="8" width="33.0"/>
    <col customWidth="1" min="9" max="35" width="11.43"/>
  </cols>
  <sheetData>
    <row r="1">
      <c r="A1" s="1" t="s">
        <v>14617</v>
      </c>
      <c r="B1" s="2"/>
      <c r="C1" s="2"/>
      <c r="D1" s="2"/>
      <c r="E1" s="2"/>
      <c r="F1" s="2"/>
      <c r="G1" s="2"/>
      <c r="H1" s="3"/>
      <c r="J1" s="602" t="s">
        <v>13638</v>
      </c>
      <c r="K1" s="603"/>
      <c r="L1" s="603"/>
      <c r="M1" s="603"/>
      <c r="N1" s="604"/>
    </row>
    <row r="2" ht="42.0" customHeight="1">
      <c r="A2" s="767" t="s">
        <v>2</v>
      </c>
      <c r="B2" s="768" t="s">
        <v>4</v>
      </c>
      <c r="C2" s="769" t="s">
        <v>5</v>
      </c>
      <c r="D2" s="770" t="s">
        <v>6</v>
      </c>
      <c r="E2" s="771" t="s">
        <v>7</v>
      </c>
      <c r="F2" s="772" t="s">
        <v>8</v>
      </c>
      <c r="G2" s="773" t="s">
        <v>9</v>
      </c>
      <c r="H2" s="773" t="s">
        <v>10</v>
      </c>
      <c r="I2" s="870" t="s">
        <v>11</v>
      </c>
      <c r="J2" s="806" t="s">
        <v>14618</v>
      </c>
      <c r="K2" s="806" t="s">
        <v>14619</v>
      </c>
      <c r="L2" s="806" t="s">
        <v>13642</v>
      </c>
      <c r="M2" s="806" t="s">
        <v>13643</v>
      </c>
      <c r="N2" s="806" t="s">
        <v>13644</v>
      </c>
    </row>
    <row r="3">
      <c r="A3" s="73"/>
      <c r="B3" s="871">
        <v>1.0</v>
      </c>
      <c r="C3" s="69"/>
      <c r="D3" s="872"/>
      <c r="E3" s="873"/>
      <c r="F3" s="874"/>
      <c r="G3" s="875"/>
      <c r="H3" s="876"/>
      <c r="I3" s="663"/>
      <c r="J3" s="523"/>
      <c r="K3" s="523"/>
      <c r="L3" s="523"/>
      <c r="M3" s="523"/>
      <c r="N3" s="523"/>
      <c r="O3" s="523"/>
      <c r="P3" s="811"/>
      <c r="Q3" s="811"/>
      <c r="R3" s="811"/>
      <c r="S3" s="811"/>
      <c r="T3" s="811"/>
      <c r="U3" s="811"/>
      <c r="V3" s="811"/>
      <c r="W3" s="811"/>
      <c r="X3" s="811"/>
      <c r="Y3" s="811"/>
      <c r="Z3" s="811"/>
      <c r="AA3" s="811"/>
      <c r="AB3" s="811"/>
      <c r="AC3" s="811"/>
      <c r="AD3" s="811"/>
      <c r="AE3" s="811"/>
      <c r="AF3" s="811"/>
      <c r="AG3" s="811"/>
      <c r="AH3" s="811"/>
      <c r="AI3" s="811"/>
    </row>
    <row r="4">
      <c r="A4" s="73"/>
      <c r="B4" s="784">
        <v>2.0</v>
      </c>
      <c r="C4" s="69"/>
      <c r="D4" s="877"/>
      <c r="E4" s="69"/>
      <c r="F4" s="878"/>
      <c r="G4" s="879"/>
      <c r="H4" s="63"/>
      <c r="I4" s="663"/>
      <c r="J4" s="880"/>
      <c r="K4" s="523"/>
      <c r="L4" s="523"/>
      <c r="M4" s="523"/>
      <c r="N4" s="523"/>
      <c r="O4" s="523"/>
      <c r="P4" s="811"/>
      <c r="Q4" s="811"/>
      <c r="R4" s="811"/>
      <c r="S4" s="811"/>
      <c r="T4" s="811"/>
      <c r="U4" s="811"/>
      <c r="V4" s="811"/>
      <c r="W4" s="811"/>
      <c r="X4" s="811"/>
      <c r="Y4" s="811"/>
      <c r="Z4" s="811"/>
      <c r="AA4" s="811"/>
      <c r="AB4" s="811"/>
      <c r="AC4" s="811"/>
      <c r="AD4" s="811"/>
      <c r="AE4" s="811"/>
      <c r="AF4" s="811"/>
      <c r="AG4" s="811"/>
      <c r="AH4" s="811"/>
      <c r="AI4" s="811"/>
    </row>
    <row r="5">
      <c r="A5" s="73"/>
      <c r="B5" s="784">
        <v>3.0</v>
      </c>
      <c r="C5" s="69">
        <v>43864.0</v>
      </c>
      <c r="D5" s="877" t="s">
        <v>540</v>
      </c>
      <c r="E5" s="69"/>
      <c r="F5" s="878" t="s">
        <v>6597</v>
      </c>
      <c r="G5" s="879"/>
      <c r="H5" s="63" t="s">
        <v>6646</v>
      </c>
      <c r="I5" s="663"/>
      <c r="J5" s="880" t="s">
        <v>6647</v>
      </c>
      <c r="K5" s="880" t="s">
        <v>6648</v>
      </c>
      <c r="L5" s="523"/>
      <c r="M5" s="523"/>
      <c r="N5" s="523"/>
      <c r="O5" s="523"/>
      <c r="P5" s="811"/>
      <c r="Q5" s="811"/>
      <c r="R5" s="811"/>
      <c r="S5" s="811"/>
      <c r="T5" s="811"/>
      <c r="U5" s="811"/>
      <c r="V5" s="811"/>
      <c r="W5" s="811"/>
      <c r="X5" s="811"/>
      <c r="Y5" s="811"/>
      <c r="Z5" s="811"/>
      <c r="AA5" s="811"/>
      <c r="AB5" s="811"/>
      <c r="AC5" s="811"/>
      <c r="AD5" s="811"/>
      <c r="AE5" s="811"/>
      <c r="AF5" s="811"/>
      <c r="AG5" s="811"/>
      <c r="AH5" s="811"/>
      <c r="AI5" s="811"/>
    </row>
    <row r="6">
      <c r="A6" s="73"/>
      <c r="B6" s="784">
        <v>4.0</v>
      </c>
      <c r="C6" s="69">
        <v>43864.0</v>
      </c>
      <c r="D6" s="877" t="s">
        <v>6661</v>
      </c>
      <c r="E6" s="69"/>
      <c r="F6" s="878" t="s">
        <v>6597</v>
      </c>
      <c r="G6" s="879"/>
      <c r="H6" s="63" t="s">
        <v>6663</v>
      </c>
      <c r="I6" s="663"/>
      <c r="J6" s="880" t="s">
        <v>6664</v>
      </c>
      <c r="K6" s="880" t="s">
        <v>6665</v>
      </c>
      <c r="L6" s="523"/>
      <c r="M6" s="523"/>
      <c r="N6" s="523"/>
      <c r="O6" s="523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  <c r="AA6" s="811"/>
      <c r="AB6" s="811"/>
      <c r="AC6" s="811"/>
      <c r="AD6" s="811"/>
      <c r="AE6" s="811"/>
      <c r="AF6" s="811"/>
      <c r="AG6" s="811"/>
      <c r="AH6" s="811"/>
      <c r="AI6" s="811"/>
    </row>
    <row r="7">
      <c r="A7" s="73"/>
      <c r="B7" s="784" t="s">
        <v>6700</v>
      </c>
      <c r="C7" s="69">
        <v>43864.0</v>
      </c>
      <c r="D7" s="73" t="s">
        <v>6701</v>
      </c>
      <c r="E7" s="69"/>
      <c r="F7" s="21" t="s">
        <v>158</v>
      </c>
      <c r="G7" s="165"/>
      <c r="H7" s="63"/>
      <c r="I7" s="663"/>
      <c r="J7" s="880"/>
      <c r="K7" s="523"/>
      <c r="L7" s="523"/>
      <c r="M7" s="523"/>
      <c r="N7" s="881"/>
      <c r="O7" s="523"/>
      <c r="P7" s="811"/>
      <c r="Q7" s="811"/>
      <c r="R7" s="811"/>
      <c r="S7" s="811"/>
      <c r="T7" s="811"/>
      <c r="U7" s="811"/>
      <c r="V7" s="811"/>
      <c r="W7" s="811"/>
      <c r="X7" s="811"/>
      <c r="Y7" s="811"/>
      <c r="Z7" s="811"/>
      <c r="AA7" s="811"/>
      <c r="AB7" s="811"/>
      <c r="AC7" s="811"/>
      <c r="AD7" s="811"/>
      <c r="AE7" s="811"/>
      <c r="AF7" s="811"/>
      <c r="AG7" s="811"/>
      <c r="AH7" s="811"/>
      <c r="AI7" s="811"/>
    </row>
    <row r="8">
      <c r="A8" s="73"/>
      <c r="B8" s="784" t="s">
        <v>6602</v>
      </c>
      <c r="C8" s="69">
        <v>43864.0</v>
      </c>
      <c r="D8" s="73" t="s">
        <v>6603</v>
      </c>
      <c r="E8" s="69"/>
      <c r="F8" s="21" t="s">
        <v>158</v>
      </c>
      <c r="G8" s="165"/>
      <c r="H8" s="63"/>
      <c r="I8" s="663"/>
      <c r="J8" s="880"/>
      <c r="K8" s="523"/>
      <c r="L8" s="523"/>
      <c r="M8" s="523"/>
      <c r="N8" s="881"/>
      <c r="O8" s="523"/>
      <c r="P8" s="811"/>
      <c r="Q8" s="811"/>
      <c r="R8" s="811"/>
      <c r="S8" s="811"/>
      <c r="T8" s="811"/>
      <c r="U8" s="811"/>
      <c r="V8" s="811"/>
      <c r="W8" s="811"/>
      <c r="X8" s="811"/>
      <c r="Y8" s="811"/>
      <c r="Z8" s="811"/>
      <c r="AA8" s="811"/>
      <c r="AB8" s="811"/>
      <c r="AC8" s="811"/>
      <c r="AD8" s="811"/>
      <c r="AE8" s="811"/>
      <c r="AF8" s="811"/>
      <c r="AG8" s="811"/>
      <c r="AH8" s="811"/>
      <c r="AI8" s="811"/>
    </row>
    <row r="9">
      <c r="A9" s="73"/>
      <c r="B9" s="784" t="s">
        <v>6652</v>
      </c>
      <c r="C9" s="69">
        <v>43864.0</v>
      </c>
      <c r="D9" s="73" t="s">
        <v>6653</v>
      </c>
      <c r="E9" s="69"/>
      <c r="F9" s="21" t="s">
        <v>158</v>
      </c>
      <c r="G9" s="165"/>
      <c r="H9" s="63"/>
      <c r="I9" s="663"/>
      <c r="J9" s="880"/>
      <c r="K9" s="523"/>
      <c r="L9" s="523"/>
      <c r="M9" s="523"/>
      <c r="N9" s="881"/>
      <c r="O9" s="523"/>
      <c r="P9" s="811"/>
      <c r="Q9" s="811"/>
      <c r="R9" s="811"/>
      <c r="S9" s="811"/>
      <c r="T9" s="811"/>
      <c r="U9" s="811"/>
      <c r="V9" s="811"/>
      <c r="W9" s="811"/>
      <c r="X9" s="811"/>
      <c r="Y9" s="811"/>
      <c r="Z9" s="811"/>
      <c r="AA9" s="811"/>
      <c r="AB9" s="811"/>
      <c r="AC9" s="811"/>
      <c r="AD9" s="811"/>
      <c r="AE9" s="811"/>
      <c r="AF9" s="811"/>
      <c r="AG9" s="811"/>
      <c r="AH9" s="811"/>
      <c r="AI9" s="811"/>
    </row>
    <row r="10">
      <c r="A10" s="73"/>
      <c r="B10" s="784" t="s">
        <v>6689</v>
      </c>
      <c r="C10" s="69">
        <v>43864.0</v>
      </c>
      <c r="D10" s="73" t="s">
        <v>6690</v>
      </c>
      <c r="E10" s="69"/>
      <c r="F10" s="21" t="s">
        <v>158</v>
      </c>
      <c r="G10" s="165"/>
      <c r="H10" s="63"/>
      <c r="I10" s="663"/>
      <c r="J10" s="880"/>
      <c r="K10" s="523"/>
      <c r="L10" s="523"/>
      <c r="M10" s="523"/>
      <c r="N10" s="881"/>
      <c r="O10" s="523"/>
      <c r="P10" s="811"/>
      <c r="Q10" s="811"/>
      <c r="R10" s="811"/>
      <c r="S10" s="811"/>
      <c r="T10" s="811"/>
      <c r="U10" s="811"/>
      <c r="V10" s="811"/>
      <c r="W10" s="811"/>
      <c r="X10" s="811"/>
      <c r="Y10" s="811"/>
      <c r="Z10" s="811"/>
      <c r="AA10" s="811"/>
      <c r="AB10" s="811"/>
      <c r="AC10" s="811"/>
      <c r="AD10" s="811"/>
      <c r="AE10" s="811"/>
      <c r="AF10" s="811"/>
      <c r="AG10" s="811"/>
      <c r="AH10" s="811"/>
      <c r="AI10" s="811"/>
    </row>
    <row r="11">
      <c r="A11" s="73"/>
      <c r="B11" s="784" t="s">
        <v>6677</v>
      </c>
      <c r="C11" s="69">
        <v>43864.0</v>
      </c>
      <c r="D11" s="73" t="s">
        <v>6678</v>
      </c>
      <c r="E11" s="69"/>
      <c r="F11" s="21" t="s">
        <v>158</v>
      </c>
      <c r="G11" s="165"/>
      <c r="H11" s="63"/>
      <c r="I11" s="663"/>
      <c r="J11" s="880"/>
      <c r="K11" s="523"/>
      <c r="L11" s="523"/>
      <c r="M11" s="523"/>
      <c r="N11" s="881"/>
      <c r="O11" s="523"/>
      <c r="P11" s="811"/>
      <c r="Q11" s="811"/>
      <c r="R11" s="811"/>
      <c r="S11" s="811"/>
      <c r="T11" s="811"/>
      <c r="U11" s="811"/>
      <c r="V11" s="811"/>
      <c r="W11" s="811"/>
      <c r="X11" s="811"/>
      <c r="Y11" s="811"/>
      <c r="Z11" s="811"/>
      <c r="AA11" s="811"/>
      <c r="AB11" s="811"/>
      <c r="AC11" s="811"/>
      <c r="AD11" s="811"/>
      <c r="AE11" s="811"/>
      <c r="AF11" s="811"/>
      <c r="AG11" s="811"/>
      <c r="AH11" s="811"/>
      <c r="AI11" s="811"/>
    </row>
    <row r="12">
      <c r="A12" s="73"/>
      <c r="B12" s="784" t="s">
        <v>6649</v>
      </c>
      <c r="C12" s="69">
        <v>43864.0</v>
      </c>
      <c r="D12" s="73" t="s">
        <v>6650</v>
      </c>
      <c r="E12" s="69"/>
      <c r="F12" s="21" t="s">
        <v>158</v>
      </c>
      <c r="G12" s="165"/>
      <c r="H12" s="63"/>
      <c r="I12" s="663"/>
      <c r="J12" s="880"/>
      <c r="K12" s="523"/>
      <c r="L12" s="523"/>
      <c r="M12" s="523"/>
      <c r="N12" s="881"/>
      <c r="O12" s="523"/>
      <c r="P12" s="811"/>
      <c r="Q12" s="811"/>
      <c r="R12" s="811"/>
      <c r="S12" s="811"/>
      <c r="T12" s="811"/>
      <c r="U12" s="811"/>
      <c r="V12" s="811"/>
      <c r="W12" s="811"/>
      <c r="X12" s="811"/>
      <c r="Y12" s="811"/>
      <c r="Z12" s="811"/>
      <c r="AA12" s="811"/>
      <c r="AB12" s="811"/>
      <c r="AC12" s="811"/>
      <c r="AD12" s="811"/>
      <c r="AE12" s="811"/>
      <c r="AF12" s="811"/>
      <c r="AG12" s="811"/>
      <c r="AH12" s="811"/>
      <c r="AI12" s="811"/>
    </row>
    <row r="13">
      <c r="A13" s="73"/>
      <c r="B13" s="784" t="s">
        <v>6679</v>
      </c>
      <c r="C13" s="69">
        <v>43864.0</v>
      </c>
      <c r="D13" s="73" t="s">
        <v>6680</v>
      </c>
      <c r="E13" s="69"/>
      <c r="F13" s="21" t="s">
        <v>158</v>
      </c>
      <c r="G13" s="165"/>
      <c r="H13" s="63"/>
      <c r="I13" s="663"/>
      <c r="J13" s="880"/>
      <c r="K13" s="523"/>
      <c r="L13" s="523"/>
      <c r="M13" s="523"/>
      <c r="N13" s="881"/>
      <c r="O13" s="523"/>
      <c r="P13" s="811"/>
      <c r="Q13" s="811"/>
      <c r="R13" s="811"/>
      <c r="S13" s="811"/>
      <c r="T13" s="811"/>
      <c r="U13" s="811"/>
      <c r="V13" s="811"/>
      <c r="W13" s="811"/>
      <c r="X13" s="811"/>
      <c r="Y13" s="811"/>
      <c r="Z13" s="811"/>
      <c r="AA13" s="811"/>
      <c r="AB13" s="811"/>
      <c r="AC13" s="811"/>
      <c r="AD13" s="811"/>
      <c r="AE13" s="811"/>
      <c r="AF13" s="811"/>
      <c r="AG13" s="811"/>
      <c r="AH13" s="811"/>
      <c r="AI13" s="811"/>
    </row>
    <row r="14">
      <c r="A14" s="73"/>
      <c r="B14" s="784" t="s">
        <v>6642</v>
      </c>
      <c r="C14" s="69">
        <v>43864.0</v>
      </c>
      <c r="D14" s="73" t="s">
        <v>6643</v>
      </c>
      <c r="E14" s="69"/>
      <c r="F14" s="21" t="s">
        <v>158</v>
      </c>
      <c r="G14" s="165"/>
      <c r="H14" s="63"/>
      <c r="I14" s="663"/>
      <c r="J14" s="880"/>
      <c r="K14" s="523"/>
      <c r="L14" s="523"/>
      <c r="M14" s="523"/>
      <c r="N14" s="881"/>
      <c r="O14" s="523"/>
      <c r="P14" s="811"/>
      <c r="Q14" s="811"/>
      <c r="R14" s="811"/>
      <c r="S14" s="811"/>
      <c r="T14" s="811"/>
      <c r="U14" s="811"/>
      <c r="V14" s="811"/>
      <c r="W14" s="811"/>
      <c r="X14" s="811"/>
      <c r="Y14" s="811"/>
      <c r="Z14" s="811"/>
      <c r="AA14" s="811"/>
      <c r="AB14" s="811"/>
      <c r="AC14" s="811"/>
      <c r="AD14" s="811"/>
      <c r="AE14" s="811"/>
      <c r="AF14" s="811"/>
      <c r="AG14" s="811"/>
      <c r="AH14" s="811"/>
      <c r="AI14" s="811"/>
    </row>
    <row r="15">
      <c r="A15" s="73"/>
      <c r="B15" s="784" t="s">
        <v>6659</v>
      </c>
      <c r="C15" s="69">
        <v>43864.0</v>
      </c>
      <c r="D15" s="73" t="s">
        <v>6660</v>
      </c>
      <c r="E15" s="69"/>
      <c r="F15" s="21" t="s">
        <v>158</v>
      </c>
      <c r="G15" s="165"/>
      <c r="H15" s="63"/>
      <c r="I15" s="663"/>
      <c r="J15" s="880"/>
      <c r="K15" s="523"/>
      <c r="L15" s="523"/>
      <c r="M15" s="523"/>
      <c r="N15" s="881"/>
      <c r="O15" s="523"/>
      <c r="P15" s="811"/>
      <c r="Q15" s="811"/>
      <c r="R15" s="811"/>
      <c r="S15" s="811"/>
      <c r="T15" s="811"/>
      <c r="U15" s="811"/>
      <c r="V15" s="811"/>
      <c r="W15" s="811"/>
      <c r="X15" s="811"/>
      <c r="Y15" s="811"/>
      <c r="Z15" s="811"/>
      <c r="AA15" s="811"/>
      <c r="AB15" s="811"/>
      <c r="AC15" s="811"/>
      <c r="AD15" s="811"/>
      <c r="AE15" s="811"/>
      <c r="AF15" s="811"/>
      <c r="AG15" s="811"/>
      <c r="AH15" s="811"/>
      <c r="AI15" s="811"/>
    </row>
    <row r="16">
      <c r="A16" s="73"/>
      <c r="B16" s="784" t="s">
        <v>6654</v>
      </c>
      <c r="C16" s="69">
        <v>43864.0</v>
      </c>
      <c r="D16" s="73" t="s">
        <v>34</v>
      </c>
      <c r="E16" s="69"/>
      <c r="F16" s="21" t="s">
        <v>158</v>
      </c>
      <c r="G16" s="165"/>
      <c r="H16" s="63"/>
      <c r="I16" s="663"/>
      <c r="J16" s="880"/>
      <c r="K16" s="523"/>
      <c r="L16" s="523"/>
      <c r="M16" s="523"/>
      <c r="N16" s="881"/>
      <c r="O16" s="523"/>
      <c r="P16" s="811"/>
      <c r="Q16" s="811"/>
      <c r="R16" s="811"/>
      <c r="S16" s="811"/>
      <c r="T16" s="811"/>
      <c r="U16" s="811"/>
      <c r="V16" s="811"/>
      <c r="W16" s="811"/>
      <c r="X16" s="811"/>
      <c r="Y16" s="811"/>
      <c r="Z16" s="811"/>
      <c r="AA16" s="811"/>
      <c r="AB16" s="811"/>
      <c r="AC16" s="811"/>
      <c r="AD16" s="811"/>
      <c r="AE16" s="811"/>
      <c r="AF16" s="811"/>
      <c r="AG16" s="811"/>
      <c r="AH16" s="811"/>
      <c r="AI16" s="811"/>
    </row>
    <row r="17">
      <c r="A17" s="73"/>
      <c r="B17" s="784" t="s">
        <v>6655</v>
      </c>
      <c r="C17" s="69">
        <v>43864.0</v>
      </c>
      <c r="D17" s="73" t="s">
        <v>6656</v>
      </c>
      <c r="E17" s="69"/>
      <c r="F17" s="21" t="s">
        <v>158</v>
      </c>
      <c r="G17" s="165" t="s">
        <v>6657</v>
      </c>
      <c r="H17" s="63"/>
      <c r="I17" s="663"/>
      <c r="J17" s="880"/>
      <c r="K17" s="523"/>
      <c r="L17" s="523"/>
      <c r="M17" s="523"/>
      <c r="N17" s="881"/>
      <c r="O17" s="523"/>
      <c r="P17" s="811"/>
      <c r="Q17" s="811"/>
      <c r="R17" s="811"/>
      <c r="S17" s="811"/>
      <c r="T17" s="811"/>
      <c r="U17" s="811"/>
      <c r="V17" s="811"/>
      <c r="W17" s="811"/>
      <c r="X17" s="811"/>
      <c r="Y17" s="811"/>
      <c r="Z17" s="811"/>
      <c r="AA17" s="811"/>
      <c r="AB17" s="811"/>
      <c r="AC17" s="811"/>
      <c r="AD17" s="811"/>
      <c r="AE17" s="811"/>
      <c r="AF17" s="811"/>
      <c r="AG17" s="811"/>
      <c r="AH17" s="811"/>
      <c r="AI17" s="811"/>
    </row>
    <row r="18">
      <c r="A18" s="73"/>
      <c r="B18" s="784" t="s">
        <v>6695</v>
      </c>
      <c r="C18" s="69">
        <v>43864.0</v>
      </c>
      <c r="D18" s="73" t="s">
        <v>6696</v>
      </c>
      <c r="E18" s="69"/>
      <c r="F18" s="21" t="s">
        <v>158</v>
      </c>
      <c r="G18" s="165"/>
      <c r="H18" s="63"/>
      <c r="I18" s="663"/>
      <c r="J18" s="880"/>
      <c r="K18" s="523"/>
      <c r="L18" s="523"/>
      <c r="M18" s="523"/>
      <c r="N18" s="881"/>
      <c r="O18" s="523"/>
      <c r="P18" s="811"/>
      <c r="Q18" s="811"/>
      <c r="R18" s="811"/>
      <c r="S18" s="811"/>
      <c r="T18" s="811"/>
      <c r="U18" s="811"/>
      <c r="V18" s="811"/>
      <c r="W18" s="811"/>
      <c r="X18" s="811"/>
      <c r="Y18" s="811"/>
      <c r="Z18" s="811"/>
      <c r="AA18" s="811"/>
      <c r="AB18" s="811"/>
      <c r="AC18" s="811"/>
      <c r="AD18" s="811"/>
      <c r="AE18" s="811"/>
      <c r="AF18" s="811"/>
      <c r="AG18" s="811"/>
      <c r="AH18" s="811"/>
      <c r="AI18" s="811"/>
    </row>
    <row r="19">
      <c r="A19" s="73"/>
      <c r="B19" s="784" t="s">
        <v>6627</v>
      </c>
      <c r="C19" s="69">
        <v>43864.0</v>
      </c>
      <c r="D19" s="73" t="s">
        <v>6628</v>
      </c>
      <c r="E19" s="69"/>
      <c r="F19" s="21" t="s">
        <v>158</v>
      </c>
      <c r="G19" s="165"/>
      <c r="H19" s="63"/>
      <c r="I19" s="663"/>
      <c r="J19" s="880"/>
      <c r="K19" s="523"/>
      <c r="L19" s="523"/>
      <c r="M19" s="523"/>
      <c r="N19" s="881"/>
      <c r="O19" s="523"/>
      <c r="P19" s="811"/>
      <c r="Q19" s="811"/>
      <c r="R19" s="811"/>
      <c r="S19" s="811"/>
      <c r="T19" s="811"/>
      <c r="U19" s="811"/>
      <c r="V19" s="811"/>
      <c r="W19" s="811"/>
      <c r="X19" s="811"/>
      <c r="Y19" s="811"/>
      <c r="Z19" s="811"/>
      <c r="AA19" s="811"/>
      <c r="AB19" s="811"/>
      <c r="AC19" s="811"/>
      <c r="AD19" s="811"/>
      <c r="AE19" s="811"/>
      <c r="AF19" s="811"/>
      <c r="AG19" s="811"/>
      <c r="AH19" s="811"/>
      <c r="AI19" s="811"/>
    </row>
    <row r="20">
      <c r="A20" s="73"/>
      <c r="B20" s="784" t="s">
        <v>6618</v>
      </c>
      <c r="C20" s="69">
        <v>43864.0</v>
      </c>
      <c r="D20" s="73" t="s">
        <v>6619</v>
      </c>
      <c r="E20" s="69"/>
      <c r="F20" s="21" t="s">
        <v>158</v>
      </c>
      <c r="G20" s="165"/>
      <c r="H20" s="63"/>
      <c r="I20" s="663"/>
      <c r="J20" s="880"/>
      <c r="K20" s="523"/>
      <c r="L20" s="523"/>
      <c r="M20" s="523"/>
      <c r="N20" s="881"/>
      <c r="O20" s="523"/>
      <c r="P20" s="811"/>
      <c r="Q20" s="811"/>
      <c r="R20" s="811"/>
      <c r="S20" s="811"/>
      <c r="T20" s="811"/>
      <c r="U20" s="811"/>
      <c r="V20" s="811"/>
      <c r="W20" s="811"/>
      <c r="X20" s="811"/>
      <c r="Y20" s="811"/>
      <c r="Z20" s="811"/>
      <c r="AA20" s="811"/>
      <c r="AB20" s="811"/>
      <c r="AC20" s="811"/>
      <c r="AD20" s="811"/>
      <c r="AE20" s="811"/>
      <c r="AF20" s="811"/>
      <c r="AG20" s="811"/>
      <c r="AH20" s="811"/>
      <c r="AI20" s="811"/>
    </row>
    <row r="21" ht="15.75" customHeight="1">
      <c r="A21" s="73"/>
      <c r="B21" s="784" t="s">
        <v>6698</v>
      </c>
      <c r="C21" s="69">
        <v>43864.0</v>
      </c>
      <c r="D21" s="73" t="s">
        <v>6699</v>
      </c>
      <c r="E21" s="69"/>
      <c r="F21" s="21" t="s">
        <v>158</v>
      </c>
      <c r="G21" s="165"/>
      <c r="H21" s="63"/>
      <c r="I21" s="663"/>
      <c r="J21" s="880"/>
      <c r="K21" s="523"/>
      <c r="L21" s="523"/>
      <c r="M21" s="523"/>
      <c r="N21" s="881"/>
      <c r="O21" s="523"/>
      <c r="P21" s="811"/>
      <c r="Q21" s="811"/>
      <c r="R21" s="811"/>
      <c r="S21" s="811"/>
      <c r="T21" s="811"/>
      <c r="U21" s="811"/>
      <c r="V21" s="811"/>
      <c r="W21" s="811"/>
      <c r="X21" s="811"/>
      <c r="Y21" s="811"/>
      <c r="Z21" s="811"/>
      <c r="AA21" s="811"/>
      <c r="AB21" s="811"/>
      <c r="AC21" s="811"/>
      <c r="AD21" s="811"/>
      <c r="AE21" s="811"/>
      <c r="AF21" s="811"/>
      <c r="AG21" s="811"/>
      <c r="AH21" s="811"/>
      <c r="AI21" s="811"/>
    </row>
    <row r="22" ht="15.75" customHeight="1">
      <c r="A22" s="73"/>
      <c r="B22" s="784" t="s">
        <v>6644</v>
      </c>
      <c r="C22" s="69">
        <v>43864.0</v>
      </c>
      <c r="D22" s="73" t="s">
        <v>6645</v>
      </c>
      <c r="E22" s="69"/>
      <c r="F22" s="21" t="s">
        <v>158</v>
      </c>
      <c r="G22" s="165"/>
      <c r="H22" s="63"/>
      <c r="I22" s="663"/>
      <c r="J22" s="880"/>
      <c r="K22" s="523"/>
      <c r="L22" s="523"/>
      <c r="M22" s="523"/>
      <c r="N22" s="881"/>
      <c r="O22" s="523"/>
      <c r="P22" s="811"/>
      <c r="Q22" s="811"/>
      <c r="R22" s="811"/>
      <c r="S22" s="811"/>
      <c r="T22" s="811"/>
      <c r="U22" s="811"/>
      <c r="V22" s="811"/>
      <c r="W22" s="811"/>
      <c r="X22" s="811"/>
      <c r="Y22" s="811"/>
      <c r="Z22" s="811"/>
      <c r="AA22" s="811"/>
      <c r="AB22" s="811"/>
      <c r="AC22" s="811"/>
      <c r="AD22" s="811"/>
      <c r="AE22" s="811"/>
      <c r="AF22" s="811"/>
      <c r="AG22" s="811"/>
      <c r="AH22" s="811"/>
      <c r="AI22" s="811"/>
    </row>
    <row r="23" ht="15.75" customHeight="1">
      <c r="A23" s="73"/>
      <c r="B23" s="784" t="s">
        <v>6620</v>
      </c>
      <c r="C23" s="69">
        <v>43864.0</v>
      </c>
      <c r="D23" s="73" t="s">
        <v>2622</v>
      </c>
      <c r="E23" s="69"/>
      <c r="F23" s="21" t="s">
        <v>158</v>
      </c>
      <c r="G23" s="165"/>
      <c r="H23" s="63"/>
      <c r="I23" s="663"/>
      <c r="J23" s="880"/>
      <c r="K23" s="523"/>
      <c r="L23" s="523"/>
      <c r="M23" s="523"/>
      <c r="N23" s="881"/>
      <c r="O23" s="523"/>
      <c r="P23" s="811"/>
      <c r="Q23" s="811"/>
      <c r="R23" s="811"/>
      <c r="S23" s="811"/>
      <c r="T23" s="811"/>
      <c r="U23" s="811"/>
      <c r="V23" s="811"/>
      <c r="W23" s="811"/>
      <c r="X23" s="811"/>
      <c r="Y23" s="811"/>
      <c r="Z23" s="811"/>
      <c r="AA23" s="811"/>
      <c r="AB23" s="811"/>
      <c r="AC23" s="811"/>
      <c r="AD23" s="811"/>
      <c r="AE23" s="811"/>
      <c r="AF23" s="811"/>
      <c r="AG23" s="811"/>
      <c r="AH23" s="811"/>
      <c r="AI23" s="811"/>
    </row>
    <row r="24" ht="15.75" customHeight="1">
      <c r="A24" s="73"/>
      <c r="B24" s="784" t="s">
        <v>6636</v>
      </c>
      <c r="C24" s="69">
        <v>43864.0</v>
      </c>
      <c r="D24" s="73" t="s">
        <v>6637</v>
      </c>
      <c r="E24" s="69"/>
      <c r="F24" s="21" t="s">
        <v>158</v>
      </c>
      <c r="G24" s="165"/>
      <c r="H24" s="63"/>
      <c r="I24" s="663"/>
      <c r="J24" s="880"/>
      <c r="K24" s="523"/>
      <c r="L24" s="523"/>
      <c r="M24" s="523"/>
      <c r="N24" s="881"/>
      <c r="O24" s="523"/>
      <c r="P24" s="811"/>
      <c r="Q24" s="811"/>
      <c r="R24" s="811"/>
      <c r="S24" s="811"/>
      <c r="T24" s="811"/>
      <c r="U24" s="811"/>
      <c r="V24" s="811"/>
      <c r="W24" s="811"/>
      <c r="X24" s="811"/>
      <c r="Y24" s="811"/>
      <c r="Z24" s="811"/>
      <c r="AA24" s="811"/>
      <c r="AB24" s="811"/>
      <c r="AC24" s="811"/>
      <c r="AD24" s="811"/>
      <c r="AE24" s="811"/>
      <c r="AF24" s="811"/>
      <c r="AG24" s="811"/>
      <c r="AH24" s="811"/>
      <c r="AI24" s="811"/>
    </row>
    <row r="25" ht="15.75" customHeight="1">
      <c r="A25" s="73"/>
      <c r="B25" s="784" t="s">
        <v>6658</v>
      </c>
      <c r="C25" s="69">
        <v>43864.0</v>
      </c>
      <c r="D25" s="73" t="s">
        <v>2579</v>
      </c>
      <c r="E25" s="69"/>
      <c r="F25" s="21" t="s">
        <v>158</v>
      </c>
      <c r="G25" s="165"/>
      <c r="H25" s="63"/>
      <c r="I25" s="663"/>
      <c r="J25" s="880"/>
      <c r="K25" s="523"/>
      <c r="L25" s="523"/>
      <c r="M25" s="523"/>
      <c r="N25" s="881"/>
      <c r="O25" s="523"/>
      <c r="P25" s="811"/>
      <c r="Q25" s="811"/>
      <c r="R25" s="811"/>
      <c r="S25" s="811"/>
      <c r="T25" s="811"/>
      <c r="U25" s="811"/>
      <c r="V25" s="811"/>
      <c r="W25" s="811"/>
      <c r="X25" s="811"/>
      <c r="Y25" s="811"/>
      <c r="Z25" s="811"/>
      <c r="AA25" s="811"/>
      <c r="AB25" s="811"/>
      <c r="AC25" s="811"/>
      <c r="AD25" s="811"/>
      <c r="AE25" s="811"/>
      <c r="AF25" s="811"/>
      <c r="AG25" s="811"/>
      <c r="AH25" s="811"/>
      <c r="AI25" s="811"/>
    </row>
    <row r="26" ht="15.75" customHeight="1">
      <c r="A26" s="73"/>
      <c r="B26" s="784" t="s">
        <v>6671</v>
      </c>
      <c r="C26" s="69">
        <v>43864.0</v>
      </c>
      <c r="D26" s="73" t="s">
        <v>6672</v>
      </c>
      <c r="E26" s="69"/>
      <c r="F26" s="21" t="s">
        <v>158</v>
      </c>
      <c r="G26" s="165"/>
      <c r="H26" s="63"/>
      <c r="I26" s="663"/>
      <c r="J26" s="880"/>
      <c r="K26" s="523"/>
      <c r="L26" s="523"/>
      <c r="M26" s="523"/>
      <c r="N26" s="881"/>
      <c r="O26" s="523"/>
      <c r="P26" s="811"/>
      <c r="Q26" s="811"/>
      <c r="R26" s="811"/>
      <c r="S26" s="811"/>
      <c r="T26" s="811"/>
      <c r="U26" s="811"/>
      <c r="V26" s="811"/>
      <c r="W26" s="811"/>
      <c r="X26" s="811"/>
      <c r="Y26" s="811"/>
      <c r="Z26" s="811"/>
      <c r="AA26" s="811"/>
      <c r="AB26" s="811"/>
      <c r="AC26" s="811"/>
      <c r="AD26" s="811"/>
      <c r="AE26" s="811"/>
      <c r="AF26" s="811"/>
      <c r="AG26" s="811"/>
      <c r="AH26" s="811"/>
      <c r="AI26" s="811"/>
    </row>
    <row r="27" ht="15.75" customHeight="1">
      <c r="A27" s="73"/>
      <c r="B27" s="784" t="s">
        <v>6651</v>
      </c>
      <c r="C27" s="69">
        <v>43864.0</v>
      </c>
      <c r="D27" s="73" t="s">
        <v>5123</v>
      </c>
      <c r="E27" s="69"/>
      <c r="F27" s="21" t="s">
        <v>158</v>
      </c>
      <c r="G27" s="165"/>
      <c r="H27" s="63"/>
      <c r="I27" s="663"/>
      <c r="J27" s="880"/>
      <c r="K27" s="523"/>
      <c r="L27" s="523"/>
      <c r="M27" s="523"/>
      <c r="N27" s="881"/>
      <c r="O27" s="523"/>
      <c r="P27" s="811"/>
      <c r="Q27" s="811"/>
      <c r="R27" s="811"/>
      <c r="S27" s="811"/>
      <c r="T27" s="811"/>
      <c r="U27" s="811"/>
      <c r="V27" s="811"/>
      <c r="W27" s="811"/>
      <c r="X27" s="811"/>
      <c r="Y27" s="811"/>
      <c r="Z27" s="811"/>
      <c r="AA27" s="811"/>
      <c r="AB27" s="811"/>
      <c r="AC27" s="811"/>
      <c r="AD27" s="811"/>
      <c r="AE27" s="811"/>
      <c r="AF27" s="811"/>
      <c r="AG27" s="811"/>
      <c r="AH27" s="811"/>
      <c r="AI27" s="811"/>
    </row>
    <row r="28" ht="15.75" customHeight="1">
      <c r="A28" s="73"/>
      <c r="B28" s="784" t="s">
        <v>6641</v>
      </c>
      <c r="C28" s="69">
        <v>43864.0</v>
      </c>
      <c r="D28" s="73" t="s">
        <v>4977</v>
      </c>
      <c r="E28" s="69"/>
      <c r="F28" s="21" t="s">
        <v>158</v>
      </c>
      <c r="G28" s="165" t="s">
        <v>1476</v>
      </c>
      <c r="H28" s="63"/>
      <c r="I28" s="663"/>
      <c r="J28" s="880"/>
      <c r="K28" s="523"/>
      <c r="L28" s="523"/>
      <c r="M28" s="523"/>
      <c r="N28" s="881"/>
      <c r="O28" s="523"/>
      <c r="P28" s="811"/>
      <c r="Q28" s="811"/>
      <c r="R28" s="811"/>
      <c r="S28" s="811"/>
      <c r="T28" s="811"/>
      <c r="U28" s="811"/>
      <c r="V28" s="811"/>
      <c r="W28" s="811"/>
      <c r="X28" s="811"/>
      <c r="Y28" s="811"/>
      <c r="Z28" s="811"/>
      <c r="AA28" s="811"/>
      <c r="AB28" s="811"/>
      <c r="AC28" s="811"/>
      <c r="AD28" s="811"/>
      <c r="AE28" s="811"/>
      <c r="AF28" s="811"/>
      <c r="AG28" s="811"/>
      <c r="AH28" s="811"/>
      <c r="AI28" s="811"/>
    </row>
    <row r="29" ht="15.75" customHeight="1">
      <c r="A29" s="73"/>
      <c r="B29" s="784" t="s">
        <v>6684</v>
      </c>
      <c r="C29" s="69">
        <v>43864.0</v>
      </c>
      <c r="D29" s="73" t="s">
        <v>5801</v>
      </c>
      <c r="E29" s="69"/>
      <c r="F29" s="21" t="s">
        <v>158</v>
      </c>
      <c r="G29" s="165"/>
      <c r="H29" s="63"/>
      <c r="I29" s="663"/>
      <c r="J29" s="880"/>
      <c r="K29" s="523"/>
      <c r="L29" s="523"/>
      <c r="M29" s="523"/>
      <c r="N29" s="881"/>
      <c r="O29" s="523"/>
      <c r="P29" s="811"/>
      <c r="Q29" s="811"/>
      <c r="R29" s="811"/>
      <c r="S29" s="811"/>
      <c r="T29" s="811"/>
      <c r="U29" s="811"/>
      <c r="V29" s="811"/>
      <c r="W29" s="811"/>
      <c r="X29" s="811"/>
      <c r="Y29" s="811"/>
      <c r="Z29" s="811"/>
      <c r="AA29" s="811"/>
      <c r="AB29" s="811"/>
      <c r="AC29" s="811"/>
      <c r="AD29" s="811"/>
      <c r="AE29" s="811"/>
      <c r="AF29" s="811"/>
      <c r="AG29" s="811"/>
      <c r="AH29" s="811"/>
      <c r="AI29" s="811"/>
    </row>
    <row r="30" ht="15.75" customHeight="1">
      <c r="A30" s="73"/>
      <c r="B30" s="784" t="s">
        <v>6666</v>
      </c>
      <c r="C30" s="69">
        <v>43864.0</v>
      </c>
      <c r="D30" s="73" t="s">
        <v>5984</v>
      </c>
      <c r="E30" s="69"/>
      <c r="F30" s="21" t="s">
        <v>158</v>
      </c>
      <c r="G30" s="165"/>
      <c r="H30" s="63"/>
      <c r="I30" s="663"/>
      <c r="J30" s="880"/>
      <c r="K30" s="523"/>
      <c r="L30" s="523"/>
      <c r="M30" s="523"/>
      <c r="N30" s="881"/>
      <c r="O30" s="523"/>
      <c r="P30" s="811"/>
      <c r="Q30" s="811"/>
      <c r="R30" s="811"/>
      <c r="S30" s="811"/>
      <c r="T30" s="811"/>
      <c r="U30" s="811"/>
      <c r="V30" s="811"/>
      <c r="W30" s="811"/>
      <c r="X30" s="811"/>
      <c r="Y30" s="811"/>
      <c r="Z30" s="811"/>
      <c r="AA30" s="811"/>
      <c r="AB30" s="811"/>
      <c r="AC30" s="811"/>
      <c r="AD30" s="811"/>
      <c r="AE30" s="811"/>
      <c r="AF30" s="811"/>
      <c r="AG30" s="811"/>
      <c r="AH30" s="811"/>
      <c r="AI30" s="811"/>
    </row>
    <row r="31" ht="16.5" customHeight="1">
      <c r="A31" s="73"/>
      <c r="B31" s="784" t="s">
        <v>6601</v>
      </c>
      <c r="C31" s="69">
        <v>43864.0</v>
      </c>
      <c r="D31" s="73" t="s">
        <v>6314</v>
      </c>
      <c r="E31" s="69"/>
      <c r="F31" s="21" t="s">
        <v>158</v>
      </c>
      <c r="G31" s="165"/>
      <c r="H31" s="63"/>
      <c r="I31" s="663"/>
      <c r="J31" s="880"/>
      <c r="K31" s="523"/>
      <c r="L31" s="523"/>
      <c r="M31" s="523"/>
      <c r="N31" s="881"/>
      <c r="O31" s="523"/>
      <c r="P31" s="811"/>
      <c r="Q31" s="811"/>
      <c r="R31" s="811"/>
      <c r="S31" s="811"/>
      <c r="T31" s="811"/>
      <c r="U31" s="811"/>
      <c r="V31" s="811"/>
      <c r="W31" s="811"/>
      <c r="X31" s="811"/>
      <c r="Y31" s="811"/>
      <c r="Z31" s="811"/>
      <c r="AA31" s="811"/>
      <c r="AB31" s="811"/>
      <c r="AC31" s="811"/>
      <c r="AD31" s="811"/>
      <c r="AE31" s="811"/>
      <c r="AF31" s="811"/>
      <c r="AG31" s="811"/>
      <c r="AH31" s="811"/>
      <c r="AI31" s="811"/>
    </row>
    <row r="32" ht="16.5" customHeight="1">
      <c r="A32" s="73"/>
      <c r="B32" s="784" t="s">
        <v>6626</v>
      </c>
      <c r="C32" s="69">
        <v>43864.0</v>
      </c>
      <c r="D32" s="73" t="s">
        <v>6428</v>
      </c>
      <c r="E32" s="69"/>
      <c r="F32" s="21" t="s">
        <v>158</v>
      </c>
      <c r="G32" s="165"/>
      <c r="H32" s="63"/>
      <c r="I32" s="663"/>
      <c r="J32" s="880"/>
      <c r="K32" s="523"/>
      <c r="L32" s="523"/>
      <c r="M32" s="523"/>
      <c r="N32" s="881"/>
      <c r="O32" s="523"/>
      <c r="P32" s="811"/>
      <c r="Q32" s="811"/>
      <c r="R32" s="811"/>
      <c r="S32" s="811"/>
      <c r="T32" s="811"/>
      <c r="U32" s="811"/>
      <c r="V32" s="811"/>
      <c r="W32" s="811"/>
      <c r="X32" s="811"/>
      <c r="Y32" s="811"/>
      <c r="Z32" s="811"/>
      <c r="AA32" s="811"/>
      <c r="AB32" s="811"/>
      <c r="AC32" s="811"/>
      <c r="AD32" s="811"/>
      <c r="AE32" s="811"/>
      <c r="AF32" s="811"/>
      <c r="AG32" s="811"/>
      <c r="AH32" s="811"/>
      <c r="AI32" s="811"/>
    </row>
    <row r="33" ht="15.75" customHeight="1">
      <c r="A33" s="73"/>
      <c r="B33" s="784" t="s">
        <v>6632</v>
      </c>
      <c r="C33" s="69">
        <v>43864.0</v>
      </c>
      <c r="D33" s="73" t="s">
        <v>2839</v>
      </c>
      <c r="E33" s="69"/>
      <c r="F33" s="21" t="s">
        <v>6633</v>
      </c>
      <c r="G33" s="165"/>
      <c r="H33" s="63"/>
      <c r="I33" s="663"/>
      <c r="J33" s="880" t="s">
        <v>6634</v>
      </c>
      <c r="K33" s="523"/>
      <c r="L33" s="880" t="s">
        <v>6635</v>
      </c>
      <c r="M33" s="523"/>
      <c r="N33" s="881"/>
      <c r="O33" s="523"/>
      <c r="P33" s="811"/>
      <c r="Q33" s="811"/>
      <c r="R33" s="811"/>
      <c r="S33" s="811"/>
      <c r="T33" s="811"/>
      <c r="U33" s="811"/>
      <c r="V33" s="811"/>
      <c r="W33" s="811"/>
      <c r="X33" s="811"/>
      <c r="Y33" s="811"/>
      <c r="Z33" s="811"/>
      <c r="AA33" s="811"/>
      <c r="AB33" s="811"/>
      <c r="AC33" s="811"/>
      <c r="AD33" s="811"/>
      <c r="AE33" s="811"/>
      <c r="AF33" s="811"/>
      <c r="AG33" s="811"/>
      <c r="AH33" s="811"/>
      <c r="AI33" s="811"/>
    </row>
    <row r="34" ht="15.75" customHeight="1">
      <c r="A34" s="73"/>
      <c r="B34" s="784" t="s">
        <v>6612</v>
      </c>
      <c r="C34" s="69">
        <v>43864.0</v>
      </c>
      <c r="D34" s="73" t="s">
        <v>2271</v>
      </c>
      <c r="E34" s="69" t="s">
        <v>14620</v>
      </c>
      <c r="F34" s="21" t="s">
        <v>158</v>
      </c>
      <c r="G34" s="165"/>
      <c r="H34" s="63"/>
      <c r="I34" s="663"/>
      <c r="J34" s="880"/>
      <c r="K34" s="880" t="s">
        <v>6613</v>
      </c>
      <c r="L34" s="523"/>
      <c r="M34" s="523"/>
      <c r="N34" s="881"/>
      <c r="O34" s="523"/>
      <c r="P34" s="811"/>
      <c r="Q34" s="811"/>
      <c r="R34" s="811"/>
      <c r="S34" s="811"/>
      <c r="T34" s="811"/>
      <c r="U34" s="811"/>
      <c r="V34" s="811"/>
      <c r="W34" s="811"/>
      <c r="X34" s="811"/>
      <c r="Y34" s="811"/>
      <c r="Z34" s="811"/>
      <c r="AA34" s="811"/>
      <c r="AB34" s="811"/>
      <c r="AC34" s="811"/>
      <c r="AD34" s="811"/>
      <c r="AE34" s="811"/>
      <c r="AF34" s="811"/>
      <c r="AG34" s="811"/>
      <c r="AH34" s="811"/>
      <c r="AI34" s="811"/>
    </row>
    <row r="35" ht="15.75" customHeight="1">
      <c r="A35" s="73"/>
      <c r="B35" s="784" t="s">
        <v>1950</v>
      </c>
      <c r="C35" s="69">
        <v>43873.0</v>
      </c>
      <c r="D35" s="73" t="s">
        <v>1251</v>
      </c>
      <c r="E35" s="69"/>
      <c r="F35" s="21" t="s">
        <v>158</v>
      </c>
      <c r="G35" s="165"/>
      <c r="H35" s="63"/>
      <c r="I35" s="663"/>
      <c r="J35" s="880"/>
      <c r="K35" s="880"/>
      <c r="L35" s="523"/>
      <c r="M35" s="523"/>
      <c r="N35" s="881"/>
      <c r="O35" s="523"/>
      <c r="P35" s="811"/>
      <c r="Q35" s="811"/>
      <c r="R35" s="811"/>
      <c r="S35" s="811"/>
      <c r="T35" s="811"/>
      <c r="U35" s="811"/>
      <c r="V35" s="811"/>
      <c r="W35" s="811"/>
      <c r="X35" s="811"/>
      <c r="Y35" s="811"/>
      <c r="Z35" s="811"/>
      <c r="AA35" s="811"/>
      <c r="AB35" s="811"/>
      <c r="AC35" s="811"/>
      <c r="AD35" s="811"/>
      <c r="AE35" s="811"/>
      <c r="AF35" s="811"/>
      <c r="AG35" s="811"/>
      <c r="AH35" s="811"/>
      <c r="AI35" s="811"/>
    </row>
    <row r="36" ht="15.75" customHeight="1">
      <c r="A36" s="73"/>
      <c r="B36" s="784" t="s">
        <v>6778</v>
      </c>
      <c r="C36" s="69">
        <v>43873.0</v>
      </c>
      <c r="D36" s="73" t="s">
        <v>2622</v>
      </c>
      <c r="E36" s="69"/>
      <c r="F36" s="21" t="s">
        <v>158</v>
      </c>
      <c r="G36" s="165"/>
      <c r="H36" s="63"/>
      <c r="I36" s="663"/>
      <c r="J36" s="880"/>
      <c r="K36" s="880"/>
      <c r="L36" s="523"/>
      <c r="M36" s="523"/>
      <c r="N36" s="881"/>
      <c r="O36" s="523"/>
      <c r="P36" s="811"/>
      <c r="Q36" s="811"/>
      <c r="R36" s="811"/>
      <c r="S36" s="811"/>
      <c r="T36" s="811"/>
      <c r="U36" s="811"/>
      <c r="V36" s="811"/>
      <c r="W36" s="811"/>
      <c r="X36" s="811"/>
      <c r="Y36" s="811"/>
      <c r="Z36" s="811"/>
      <c r="AA36" s="811"/>
      <c r="AB36" s="811"/>
      <c r="AC36" s="811"/>
      <c r="AD36" s="811"/>
      <c r="AE36" s="811"/>
      <c r="AF36" s="811"/>
      <c r="AG36" s="811"/>
      <c r="AH36" s="811"/>
      <c r="AI36" s="811"/>
    </row>
    <row r="37" ht="15.75" customHeight="1">
      <c r="A37" s="73"/>
      <c r="B37" s="784" t="s">
        <v>1950</v>
      </c>
      <c r="C37" s="69">
        <v>43873.0</v>
      </c>
      <c r="D37" s="73" t="s">
        <v>1251</v>
      </c>
      <c r="E37" s="69"/>
      <c r="F37" s="21" t="s">
        <v>158</v>
      </c>
      <c r="G37" s="165"/>
      <c r="H37" s="63"/>
      <c r="I37" s="663"/>
      <c r="J37" s="880"/>
      <c r="K37" s="880"/>
      <c r="L37" s="523"/>
      <c r="M37" s="523"/>
      <c r="N37" s="881"/>
      <c r="O37" s="523"/>
      <c r="P37" s="811"/>
      <c r="Q37" s="811"/>
      <c r="R37" s="811"/>
      <c r="S37" s="811"/>
      <c r="T37" s="811"/>
      <c r="U37" s="811"/>
      <c r="V37" s="811"/>
      <c r="W37" s="811"/>
      <c r="X37" s="811"/>
      <c r="Y37" s="811"/>
      <c r="Z37" s="811"/>
      <c r="AA37" s="811"/>
      <c r="AB37" s="811"/>
      <c r="AC37" s="811"/>
      <c r="AD37" s="811"/>
      <c r="AE37" s="811"/>
      <c r="AF37" s="811"/>
      <c r="AG37" s="811"/>
      <c r="AH37" s="811"/>
      <c r="AI37" s="811"/>
    </row>
    <row r="38" ht="15.75" customHeight="1">
      <c r="A38" s="73"/>
      <c r="B38" s="784" t="s">
        <v>6816</v>
      </c>
      <c r="C38" s="69">
        <v>43878.0</v>
      </c>
      <c r="D38" s="73" t="s">
        <v>6817</v>
      </c>
      <c r="E38" s="69"/>
      <c r="F38" s="21" t="s">
        <v>158</v>
      </c>
      <c r="G38" s="165"/>
      <c r="H38" s="63"/>
      <c r="I38" s="663"/>
      <c r="J38" s="880"/>
      <c r="K38" s="880"/>
      <c r="L38" s="523"/>
      <c r="M38" s="523"/>
      <c r="N38" s="881"/>
      <c r="O38" s="523"/>
      <c r="P38" s="811"/>
      <c r="Q38" s="811"/>
      <c r="R38" s="811"/>
      <c r="S38" s="811"/>
      <c r="T38" s="811"/>
      <c r="U38" s="811"/>
      <c r="V38" s="811"/>
      <c r="W38" s="811"/>
      <c r="X38" s="811"/>
      <c r="Y38" s="811"/>
      <c r="Z38" s="811"/>
      <c r="AA38" s="811"/>
      <c r="AB38" s="811"/>
      <c r="AC38" s="811"/>
      <c r="AD38" s="811"/>
      <c r="AE38" s="811"/>
      <c r="AF38" s="811"/>
      <c r="AG38" s="811"/>
      <c r="AH38" s="811"/>
      <c r="AI38" s="811"/>
    </row>
    <row r="39" ht="15.75" customHeight="1">
      <c r="A39" s="289"/>
      <c r="B39" s="784" t="s">
        <v>6835</v>
      </c>
      <c r="C39" s="69">
        <v>43878.0</v>
      </c>
      <c r="D39" s="73" t="s">
        <v>6836</v>
      </c>
      <c r="E39" s="69"/>
      <c r="F39" s="21" t="s">
        <v>158</v>
      </c>
      <c r="G39" s="165"/>
      <c r="H39" s="63"/>
      <c r="I39" s="663"/>
      <c r="J39" s="880"/>
      <c r="K39" s="880"/>
      <c r="L39" s="523"/>
      <c r="M39" s="523"/>
      <c r="N39" s="881"/>
      <c r="O39" s="523"/>
      <c r="P39" s="811"/>
      <c r="Q39" s="811"/>
      <c r="R39" s="811"/>
      <c r="S39" s="811"/>
      <c r="T39" s="811"/>
      <c r="U39" s="811"/>
      <c r="V39" s="811"/>
      <c r="W39" s="811"/>
      <c r="X39" s="811"/>
      <c r="Y39" s="811"/>
      <c r="Z39" s="811"/>
      <c r="AA39" s="811"/>
      <c r="AB39" s="811"/>
      <c r="AC39" s="811"/>
      <c r="AD39" s="811"/>
      <c r="AE39" s="811"/>
      <c r="AF39" s="811"/>
      <c r="AG39" s="811"/>
      <c r="AH39" s="811"/>
      <c r="AI39" s="811"/>
    </row>
    <row r="40" ht="15.75" customHeight="1">
      <c r="A40" s="73"/>
      <c r="B40" s="784" t="s">
        <v>6812</v>
      </c>
      <c r="C40" s="69">
        <v>43878.0</v>
      </c>
      <c r="D40" s="73" t="s">
        <v>4172</v>
      </c>
      <c r="E40" s="69"/>
      <c r="F40" s="21" t="s">
        <v>158</v>
      </c>
      <c r="G40" s="165"/>
      <c r="H40" s="63"/>
      <c r="I40" s="663"/>
      <c r="J40" s="880"/>
      <c r="K40" s="880"/>
      <c r="L40" s="523"/>
      <c r="M40" s="523"/>
      <c r="N40" s="881"/>
      <c r="O40" s="523"/>
      <c r="P40" s="811"/>
      <c r="Q40" s="811"/>
      <c r="R40" s="811"/>
      <c r="S40" s="811"/>
      <c r="T40" s="811"/>
      <c r="U40" s="811"/>
      <c r="V40" s="811"/>
      <c r="W40" s="811"/>
      <c r="X40" s="811"/>
      <c r="Y40" s="811"/>
      <c r="Z40" s="811"/>
      <c r="AA40" s="811"/>
      <c r="AB40" s="811"/>
      <c r="AC40" s="811"/>
      <c r="AD40" s="811"/>
      <c r="AE40" s="811"/>
      <c r="AF40" s="811"/>
      <c r="AG40" s="811"/>
      <c r="AH40" s="811"/>
      <c r="AI40" s="811"/>
    </row>
    <row r="41" ht="15.75" customHeight="1">
      <c r="A41" s="73"/>
      <c r="B41" s="784" t="s">
        <v>6854</v>
      </c>
      <c r="C41" s="69">
        <v>43878.0</v>
      </c>
      <c r="D41" s="73" t="s">
        <v>6855</v>
      </c>
      <c r="E41" s="69" t="s">
        <v>7926</v>
      </c>
      <c r="F41" s="21" t="s">
        <v>158</v>
      </c>
      <c r="G41" s="165"/>
      <c r="H41" s="63"/>
      <c r="I41" s="663"/>
      <c r="J41" s="880"/>
      <c r="K41" s="880"/>
      <c r="L41" s="523"/>
      <c r="M41" s="523"/>
      <c r="N41" s="881"/>
      <c r="O41" s="523"/>
      <c r="P41" s="811"/>
      <c r="Q41" s="811"/>
      <c r="R41" s="811"/>
      <c r="S41" s="811"/>
      <c r="T41" s="811"/>
      <c r="U41" s="811"/>
      <c r="V41" s="811"/>
      <c r="W41" s="811"/>
      <c r="X41" s="811"/>
      <c r="Y41" s="811"/>
      <c r="Z41" s="811"/>
      <c r="AA41" s="811"/>
      <c r="AB41" s="811"/>
      <c r="AC41" s="811"/>
      <c r="AD41" s="811"/>
      <c r="AE41" s="811"/>
      <c r="AF41" s="811"/>
      <c r="AG41" s="811"/>
      <c r="AH41" s="811"/>
      <c r="AI41" s="811"/>
    </row>
    <row r="42" ht="15.75" customHeight="1">
      <c r="A42" s="73"/>
      <c r="B42" s="110" t="s">
        <v>6813</v>
      </c>
      <c r="C42" s="69">
        <v>43878.0</v>
      </c>
      <c r="D42" s="73" t="s">
        <v>1758</v>
      </c>
      <c r="E42" s="69"/>
      <c r="F42" s="21" t="s">
        <v>158</v>
      </c>
      <c r="G42" s="165"/>
      <c r="H42" s="63"/>
      <c r="I42" s="663"/>
      <c r="J42" s="880" t="s">
        <v>6814</v>
      </c>
      <c r="K42" s="880" t="s">
        <v>6815</v>
      </c>
      <c r="L42" s="523"/>
      <c r="M42" s="523"/>
      <c r="N42" s="881"/>
      <c r="O42" s="523"/>
      <c r="P42" s="811"/>
      <c r="Q42" s="811"/>
      <c r="R42" s="811"/>
      <c r="S42" s="811"/>
      <c r="T42" s="811"/>
      <c r="U42" s="811"/>
      <c r="V42" s="811"/>
      <c r="W42" s="811"/>
      <c r="X42" s="811"/>
      <c r="Y42" s="811"/>
      <c r="Z42" s="811"/>
      <c r="AA42" s="811"/>
      <c r="AB42" s="811"/>
      <c r="AC42" s="811"/>
      <c r="AD42" s="811"/>
      <c r="AE42" s="811"/>
      <c r="AF42" s="811"/>
      <c r="AG42" s="811"/>
      <c r="AH42" s="811"/>
      <c r="AI42" s="811"/>
    </row>
    <row r="43" ht="15.75" customHeight="1">
      <c r="A43" s="73"/>
      <c r="B43" s="784" t="s">
        <v>6901</v>
      </c>
      <c r="C43" s="69">
        <v>43882.0</v>
      </c>
      <c r="D43" s="73" t="s">
        <v>3093</v>
      </c>
      <c r="E43" s="69"/>
      <c r="F43" s="21" t="s">
        <v>158</v>
      </c>
      <c r="G43" s="165"/>
      <c r="H43" s="63"/>
      <c r="I43" s="663"/>
      <c r="J43" s="880"/>
      <c r="K43" s="880"/>
      <c r="L43" s="523"/>
      <c r="M43" s="523"/>
      <c r="N43" s="881"/>
      <c r="O43" s="523"/>
      <c r="P43" s="811"/>
      <c r="Q43" s="811"/>
      <c r="R43" s="811"/>
      <c r="S43" s="811"/>
      <c r="T43" s="811"/>
      <c r="U43" s="811"/>
      <c r="V43" s="811"/>
      <c r="W43" s="811"/>
      <c r="X43" s="811"/>
      <c r="Y43" s="811"/>
      <c r="Z43" s="811"/>
      <c r="AA43" s="811"/>
      <c r="AB43" s="811"/>
      <c r="AC43" s="811"/>
      <c r="AD43" s="811"/>
      <c r="AE43" s="811"/>
      <c r="AF43" s="811"/>
      <c r="AG43" s="811"/>
      <c r="AH43" s="811"/>
      <c r="AI43" s="811"/>
    </row>
    <row r="44" ht="15.75" customHeight="1">
      <c r="A44" s="73"/>
      <c r="B44" s="784" t="s">
        <v>6903</v>
      </c>
      <c r="C44" s="69">
        <v>43882.0</v>
      </c>
      <c r="D44" s="73" t="s">
        <v>5384</v>
      </c>
      <c r="E44" s="69"/>
      <c r="F44" s="21" t="s">
        <v>158</v>
      </c>
      <c r="G44" s="165"/>
      <c r="H44" s="63"/>
      <c r="I44" s="663"/>
      <c r="J44" s="880"/>
      <c r="K44" s="880"/>
      <c r="L44" s="523"/>
      <c r="M44" s="523"/>
      <c r="N44" s="881"/>
      <c r="O44" s="523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  <c r="AI44" s="811"/>
    </row>
    <row r="45" ht="15.75" customHeight="1">
      <c r="A45" s="73"/>
      <c r="B45" s="784" t="s">
        <v>6916</v>
      </c>
      <c r="C45" s="69">
        <v>43887.0</v>
      </c>
      <c r="D45" s="73" t="s">
        <v>3375</v>
      </c>
      <c r="E45" s="69"/>
      <c r="F45" s="21" t="s">
        <v>158</v>
      </c>
      <c r="G45" s="165"/>
      <c r="H45" s="63"/>
      <c r="I45" s="663"/>
      <c r="J45" s="880"/>
      <c r="K45" s="880"/>
      <c r="L45" s="523"/>
      <c r="M45" s="523"/>
      <c r="N45" s="881"/>
      <c r="O45" s="523"/>
      <c r="P45" s="811"/>
      <c r="Q45" s="811"/>
      <c r="R45" s="811"/>
      <c r="S45" s="811"/>
      <c r="T45" s="811"/>
      <c r="U45" s="811"/>
      <c r="V45" s="811"/>
      <c r="W45" s="811"/>
      <c r="X45" s="811"/>
      <c r="Y45" s="811"/>
      <c r="Z45" s="811"/>
      <c r="AA45" s="811"/>
      <c r="AB45" s="811"/>
      <c r="AC45" s="811"/>
      <c r="AD45" s="811"/>
      <c r="AE45" s="811"/>
      <c r="AF45" s="811"/>
      <c r="AG45" s="811"/>
      <c r="AH45" s="811"/>
      <c r="AI45" s="811"/>
    </row>
    <row r="46" ht="15.75" customHeight="1">
      <c r="A46" s="73"/>
      <c r="B46" s="784" t="s">
        <v>6903</v>
      </c>
      <c r="C46" s="69">
        <v>43882.0</v>
      </c>
      <c r="D46" s="73" t="s">
        <v>5384</v>
      </c>
      <c r="E46" s="69"/>
      <c r="F46" s="21" t="s">
        <v>158</v>
      </c>
      <c r="G46" s="165"/>
      <c r="H46" s="63"/>
      <c r="I46" s="663"/>
      <c r="J46" s="880"/>
      <c r="K46" s="880"/>
      <c r="L46" s="523"/>
      <c r="M46" s="523"/>
      <c r="N46" s="881"/>
      <c r="O46" s="523"/>
      <c r="P46" s="811"/>
      <c r="Q46" s="811"/>
      <c r="R46" s="811"/>
      <c r="S46" s="811"/>
      <c r="T46" s="811"/>
      <c r="U46" s="811"/>
      <c r="V46" s="811"/>
      <c r="W46" s="811"/>
      <c r="X46" s="811"/>
      <c r="Y46" s="811"/>
      <c r="Z46" s="811"/>
      <c r="AA46" s="811"/>
      <c r="AB46" s="811"/>
      <c r="AC46" s="811"/>
      <c r="AD46" s="811"/>
      <c r="AE46" s="811"/>
      <c r="AF46" s="811"/>
      <c r="AG46" s="811"/>
      <c r="AH46" s="811"/>
      <c r="AI46" s="811"/>
    </row>
    <row r="47" ht="15.75" customHeight="1">
      <c r="A47" s="73"/>
      <c r="B47" s="784" t="s">
        <v>6901</v>
      </c>
      <c r="C47" s="69">
        <v>43882.0</v>
      </c>
      <c r="D47" s="73" t="s">
        <v>3093</v>
      </c>
      <c r="E47" s="69"/>
      <c r="F47" s="21" t="s">
        <v>158</v>
      </c>
      <c r="G47" s="165"/>
      <c r="H47" s="63"/>
      <c r="I47" s="663"/>
      <c r="J47" s="880"/>
      <c r="K47" s="880"/>
      <c r="L47" s="523"/>
      <c r="M47" s="523"/>
      <c r="N47" s="881"/>
      <c r="O47" s="523"/>
      <c r="P47" s="811"/>
      <c r="Q47" s="811"/>
      <c r="R47" s="811"/>
      <c r="S47" s="811"/>
      <c r="T47" s="811"/>
      <c r="U47" s="811"/>
      <c r="V47" s="811"/>
      <c r="W47" s="811"/>
      <c r="X47" s="811"/>
      <c r="Y47" s="811"/>
      <c r="Z47" s="811"/>
      <c r="AA47" s="811"/>
      <c r="AB47" s="811"/>
      <c r="AC47" s="811"/>
      <c r="AD47" s="811"/>
      <c r="AE47" s="811"/>
      <c r="AF47" s="811"/>
      <c r="AG47" s="811"/>
      <c r="AH47" s="811"/>
      <c r="AI47" s="811"/>
    </row>
    <row r="48" ht="15.75" customHeight="1">
      <c r="A48" s="73"/>
      <c r="B48" s="784" t="s">
        <v>6916</v>
      </c>
      <c r="C48" s="69">
        <v>43887.0</v>
      </c>
      <c r="D48" s="73" t="s">
        <v>3375</v>
      </c>
      <c r="E48" s="69"/>
      <c r="F48" s="21" t="s">
        <v>158</v>
      </c>
      <c r="G48" s="165"/>
      <c r="H48" s="63"/>
      <c r="I48" s="663"/>
      <c r="J48" s="880"/>
      <c r="K48" s="880"/>
      <c r="L48" s="523"/>
      <c r="M48" s="523"/>
      <c r="N48" s="881"/>
      <c r="O48" s="523"/>
      <c r="P48" s="811"/>
      <c r="Q48" s="811"/>
      <c r="R48" s="811"/>
      <c r="S48" s="811"/>
      <c r="T48" s="811"/>
      <c r="U48" s="811"/>
      <c r="V48" s="811"/>
      <c r="W48" s="811"/>
      <c r="X48" s="811"/>
      <c r="Y48" s="811"/>
      <c r="Z48" s="811"/>
      <c r="AA48" s="811"/>
      <c r="AB48" s="811"/>
      <c r="AC48" s="811"/>
      <c r="AD48" s="811"/>
      <c r="AE48" s="811"/>
      <c r="AF48" s="811"/>
      <c r="AG48" s="811"/>
      <c r="AH48" s="811"/>
      <c r="AI48" s="811"/>
    </row>
    <row r="49" ht="15.75" customHeight="1">
      <c r="A49" s="73"/>
      <c r="B49" s="784">
        <v>5.0</v>
      </c>
      <c r="C49" s="69">
        <v>43864.0</v>
      </c>
      <c r="D49" s="878" t="s">
        <v>6621</v>
      </c>
      <c r="E49" s="69"/>
      <c r="F49" s="878" t="s">
        <v>6388</v>
      </c>
      <c r="G49" s="879"/>
      <c r="H49" s="63"/>
      <c r="I49" s="663"/>
      <c r="J49" s="880"/>
      <c r="K49" s="523"/>
      <c r="L49" s="523"/>
      <c r="M49" s="523"/>
      <c r="N49" s="881"/>
      <c r="O49" s="523"/>
      <c r="P49" s="811"/>
      <c r="Q49" s="811"/>
      <c r="R49" s="811"/>
      <c r="S49" s="811"/>
      <c r="T49" s="811"/>
      <c r="U49" s="811"/>
      <c r="V49" s="811"/>
      <c r="W49" s="811"/>
      <c r="X49" s="811"/>
      <c r="Y49" s="811"/>
      <c r="Z49" s="811"/>
      <c r="AA49" s="811"/>
      <c r="AB49" s="811"/>
      <c r="AC49" s="811"/>
      <c r="AD49" s="811"/>
      <c r="AE49" s="811"/>
      <c r="AF49" s="811"/>
      <c r="AG49" s="811"/>
      <c r="AH49" s="811"/>
      <c r="AI49" s="811"/>
    </row>
    <row r="50" ht="15.75" customHeight="1">
      <c r="A50" s="73"/>
      <c r="B50" s="871">
        <v>6.0</v>
      </c>
      <c r="C50" s="69">
        <v>43864.0</v>
      </c>
      <c r="D50" s="199" t="s">
        <v>603</v>
      </c>
      <c r="E50" s="69"/>
      <c r="F50" s="878" t="s">
        <v>6388</v>
      </c>
      <c r="G50" s="879"/>
      <c r="H50" s="63"/>
      <c r="I50" s="663"/>
      <c r="J50" s="523"/>
      <c r="K50" s="523"/>
      <c r="L50" s="523"/>
      <c r="M50" s="523"/>
      <c r="N50" s="881"/>
      <c r="O50" s="523"/>
      <c r="P50" s="811"/>
      <c r="Q50" s="811"/>
      <c r="R50" s="811"/>
      <c r="S50" s="811"/>
      <c r="T50" s="811"/>
      <c r="U50" s="811"/>
      <c r="V50" s="811"/>
      <c r="W50" s="811"/>
      <c r="X50" s="811"/>
      <c r="Y50" s="811"/>
      <c r="Z50" s="811"/>
      <c r="AA50" s="811"/>
      <c r="AB50" s="811"/>
      <c r="AC50" s="811"/>
      <c r="AD50" s="811"/>
      <c r="AE50" s="811"/>
      <c r="AF50" s="811"/>
      <c r="AG50" s="811"/>
      <c r="AH50" s="811"/>
      <c r="AI50" s="811"/>
    </row>
    <row r="51" ht="15.75" customHeight="1">
      <c r="A51" s="73"/>
      <c r="B51" s="784">
        <v>7.0</v>
      </c>
      <c r="C51" s="69">
        <v>43864.0</v>
      </c>
      <c r="D51" s="21" t="s">
        <v>6638</v>
      </c>
      <c r="E51" s="69"/>
      <c r="F51" s="21" t="s">
        <v>6597</v>
      </c>
      <c r="G51" s="21"/>
      <c r="H51" s="63" t="s">
        <v>6639</v>
      </c>
      <c r="I51" s="663"/>
      <c r="J51" s="523"/>
      <c r="K51" s="880" t="s">
        <v>6640</v>
      </c>
      <c r="L51" s="523"/>
      <c r="M51" s="523"/>
      <c r="N51" s="881"/>
      <c r="O51" s="523"/>
      <c r="P51" s="811"/>
      <c r="Q51" s="811"/>
      <c r="R51" s="811"/>
      <c r="S51" s="811"/>
      <c r="T51" s="811"/>
      <c r="U51" s="811"/>
      <c r="V51" s="811"/>
      <c r="W51" s="811"/>
      <c r="X51" s="811"/>
      <c r="Y51" s="811"/>
      <c r="Z51" s="811"/>
      <c r="AA51" s="811"/>
      <c r="AB51" s="811"/>
      <c r="AC51" s="811"/>
      <c r="AD51" s="811"/>
      <c r="AE51" s="811"/>
      <c r="AF51" s="811"/>
      <c r="AG51" s="811"/>
      <c r="AH51" s="811"/>
      <c r="AI51" s="811"/>
    </row>
    <row r="52" ht="15.75" customHeight="1">
      <c r="A52" s="73"/>
      <c r="B52" s="784">
        <v>8.0</v>
      </c>
      <c r="C52" s="69">
        <v>43869.0</v>
      </c>
      <c r="D52" s="33" t="s">
        <v>4650</v>
      </c>
      <c r="E52" s="69"/>
      <c r="F52" s="882" t="s">
        <v>6752</v>
      </c>
      <c r="G52" s="879"/>
      <c r="H52" s="63" t="s">
        <v>6753</v>
      </c>
      <c r="I52" s="663"/>
      <c r="J52" s="880" t="s">
        <v>6754</v>
      </c>
      <c r="K52" s="523"/>
      <c r="L52" s="523"/>
      <c r="M52" s="523"/>
      <c r="N52" s="881"/>
      <c r="O52" s="523"/>
      <c r="P52" s="811"/>
      <c r="Q52" s="811"/>
      <c r="R52" s="811"/>
      <c r="S52" s="811"/>
      <c r="T52" s="811"/>
      <c r="U52" s="811"/>
      <c r="V52" s="811"/>
      <c r="W52" s="811"/>
      <c r="X52" s="811"/>
      <c r="Y52" s="811"/>
      <c r="Z52" s="811"/>
      <c r="AA52" s="811"/>
      <c r="AB52" s="811"/>
      <c r="AC52" s="811"/>
      <c r="AD52" s="811"/>
      <c r="AE52" s="811"/>
      <c r="AF52" s="811"/>
      <c r="AG52" s="811"/>
      <c r="AH52" s="811"/>
      <c r="AI52" s="811"/>
    </row>
    <row r="53" ht="15.75" customHeight="1">
      <c r="A53" s="73"/>
      <c r="B53" s="784">
        <v>9.0</v>
      </c>
      <c r="C53" s="69">
        <v>43864.0</v>
      </c>
      <c r="D53" s="21" t="s">
        <v>6614</v>
      </c>
      <c r="E53" s="69" t="s">
        <v>4674</v>
      </c>
      <c r="F53" s="21" t="s">
        <v>6597</v>
      </c>
      <c r="G53" s="165"/>
      <c r="H53" s="63" t="s">
        <v>6615</v>
      </c>
      <c r="I53" s="663"/>
      <c r="J53" s="880" t="s">
        <v>6616</v>
      </c>
      <c r="K53" s="880" t="s">
        <v>6617</v>
      </c>
      <c r="L53" s="523"/>
      <c r="M53" s="523"/>
      <c r="N53" s="881"/>
      <c r="O53" s="523"/>
      <c r="P53" s="811"/>
      <c r="Q53" s="811"/>
      <c r="R53" s="811"/>
      <c r="S53" s="811"/>
      <c r="T53" s="811"/>
      <c r="U53" s="811"/>
      <c r="V53" s="811"/>
      <c r="W53" s="811"/>
      <c r="X53" s="811"/>
      <c r="Y53" s="811"/>
      <c r="Z53" s="811"/>
      <c r="AA53" s="811"/>
      <c r="AB53" s="811"/>
      <c r="AC53" s="811"/>
      <c r="AD53" s="811"/>
      <c r="AE53" s="811"/>
      <c r="AF53" s="811"/>
      <c r="AG53" s="811"/>
      <c r="AH53" s="811"/>
      <c r="AI53" s="811"/>
    </row>
    <row r="54" ht="15.75" customHeight="1">
      <c r="A54" s="73"/>
      <c r="B54" s="784">
        <v>10.0</v>
      </c>
      <c r="C54" s="69">
        <v>43864.0</v>
      </c>
      <c r="D54" s="21" t="s">
        <v>6673</v>
      </c>
      <c r="E54" s="69"/>
      <c r="F54" s="21" t="s">
        <v>6597</v>
      </c>
      <c r="G54" s="165"/>
      <c r="H54" s="63" t="s">
        <v>6674</v>
      </c>
      <c r="I54" s="663"/>
      <c r="J54" s="880" t="s">
        <v>6675</v>
      </c>
      <c r="K54" s="880" t="s">
        <v>6676</v>
      </c>
      <c r="L54" s="523"/>
      <c r="M54" s="523"/>
      <c r="N54" s="523"/>
      <c r="O54" s="523"/>
      <c r="P54" s="811"/>
      <c r="Q54" s="811"/>
      <c r="R54" s="811"/>
      <c r="S54" s="811"/>
      <c r="T54" s="811"/>
      <c r="U54" s="811"/>
      <c r="V54" s="811"/>
      <c r="W54" s="811"/>
      <c r="X54" s="811"/>
      <c r="Y54" s="811"/>
      <c r="Z54" s="811"/>
      <c r="AA54" s="811"/>
      <c r="AB54" s="811"/>
      <c r="AC54" s="811"/>
      <c r="AD54" s="811"/>
      <c r="AE54" s="811"/>
      <c r="AF54" s="811"/>
      <c r="AG54" s="811"/>
      <c r="AH54" s="811"/>
      <c r="AI54" s="811"/>
    </row>
    <row r="55" ht="15.75" customHeight="1">
      <c r="A55" s="73"/>
      <c r="B55" s="871">
        <v>11.0</v>
      </c>
      <c r="C55" s="69">
        <v>43864.0</v>
      </c>
      <c r="D55" s="297" t="s">
        <v>6691</v>
      </c>
      <c r="E55" s="883"/>
      <c r="F55" s="297" t="s">
        <v>6597</v>
      </c>
      <c r="G55" s="884"/>
      <c r="H55" s="63" t="s">
        <v>6692</v>
      </c>
      <c r="I55" s="663"/>
      <c r="J55" s="880" t="s">
        <v>6693</v>
      </c>
      <c r="K55" s="880" t="s">
        <v>6694</v>
      </c>
      <c r="L55" s="523"/>
      <c r="M55" s="523"/>
      <c r="N55" s="523"/>
      <c r="O55" s="523"/>
      <c r="P55" s="811"/>
      <c r="Q55" s="811"/>
      <c r="R55" s="811"/>
      <c r="S55" s="811"/>
      <c r="T55" s="811"/>
      <c r="U55" s="811"/>
      <c r="V55" s="811"/>
      <c r="W55" s="811"/>
      <c r="X55" s="811"/>
      <c r="Y55" s="811"/>
      <c r="Z55" s="811"/>
      <c r="AA55" s="811"/>
      <c r="AB55" s="811"/>
      <c r="AC55" s="811"/>
      <c r="AD55" s="811"/>
      <c r="AE55" s="811"/>
      <c r="AF55" s="811"/>
      <c r="AG55" s="811"/>
      <c r="AH55" s="811"/>
      <c r="AI55" s="811"/>
    </row>
    <row r="56" ht="15.75" customHeight="1">
      <c r="A56" s="73"/>
      <c r="B56" s="784">
        <v>12.0</v>
      </c>
      <c r="C56" s="69">
        <v>43864.0</v>
      </c>
      <c r="D56" s="21" t="s">
        <v>6681</v>
      </c>
      <c r="E56" s="69"/>
      <c r="F56" s="21" t="s">
        <v>6597</v>
      </c>
      <c r="G56" s="165"/>
      <c r="H56" s="63" t="s">
        <v>6682</v>
      </c>
      <c r="I56" s="663"/>
      <c r="J56" s="880" t="s">
        <v>6683</v>
      </c>
      <c r="K56" s="523"/>
      <c r="L56" s="523"/>
      <c r="M56" s="523"/>
      <c r="N56" s="523"/>
      <c r="O56" s="523"/>
      <c r="P56" s="811"/>
      <c r="Q56" s="811"/>
      <c r="R56" s="811"/>
      <c r="S56" s="811"/>
      <c r="T56" s="811"/>
      <c r="U56" s="811"/>
      <c r="V56" s="811"/>
      <c r="W56" s="811"/>
      <c r="X56" s="811"/>
      <c r="Y56" s="811"/>
      <c r="Z56" s="811"/>
      <c r="AA56" s="811"/>
      <c r="AB56" s="811"/>
      <c r="AC56" s="811"/>
      <c r="AD56" s="811"/>
      <c r="AE56" s="811"/>
      <c r="AF56" s="811"/>
      <c r="AG56" s="811"/>
      <c r="AH56" s="811"/>
      <c r="AI56" s="811"/>
    </row>
    <row r="57" ht="15.75" customHeight="1">
      <c r="A57" s="73"/>
      <c r="B57" s="784">
        <v>13.0</v>
      </c>
      <c r="C57" s="69">
        <v>43864.0</v>
      </c>
      <c r="D57" s="21" t="s">
        <v>6685</v>
      </c>
      <c r="E57" s="69"/>
      <c r="F57" s="21" t="s">
        <v>6597</v>
      </c>
      <c r="G57" s="165"/>
      <c r="H57" s="63" t="s">
        <v>6686</v>
      </c>
      <c r="J57" s="885" t="s">
        <v>6687</v>
      </c>
      <c r="K57" s="885" t="s">
        <v>6688</v>
      </c>
      <c r="L57" s="508"/>
      <c r="M57" s="508"/>
      <c r="N57" s="508"/>
      <c r="O57" s="508"/>
    </row>
    <row r="58" ht="15.75" customHeight="1">
      <c r="A58" s="73"/>
      <c r="B58" s="784">
        <v>14.0</v>
      </c>
      <c r="C58" s="69">
        <v>43864.0</v>
      </c>
      <c r="D58" s="21" t="s">
        <v>6604</v>
      </c>
      <c r="E58" s="69"/>
      <c r="F58" s="21" t="s">
        <v>6597</v>
      </c>
      <c r="G58" s="165"/>
      <c r="H58" s="63" t="s">
        <v>6605</v>
      </c>
      <c r="J58" s="885" t="s">
        <v>6606</v>
      </c>
      <c r="K58" s="885" t="s">
        <v>6607</v>
      </c>
      <c r="L58" s="508"/>
      <c r="M58" s="508"/>
      <c r="N58" s="508"/>
      <c r="O58" s="508"/>
    </row>
    <row r="59" ht="15.75" customHeight="1">
      <c r="A59" s="73"/>
      <c r="B59" s="784">
        <v>15.0</v>
      </c>
      <c r="C59" s="69">
        <v>43864.0</v>
      </c>
      <c r="D59" s="21" t="s">
        <v>6622</v>
      </c>
      <c r="E59" s="69"/>
      <c r="F59" s="21" t="s">
        <v>6597</v>
      </c>
      <c r="G59" s="165"/>
      <c r="H59" s="63" t="s">
        <v>6623</v>
      </c>
      <c r="J59" s="885" t="s">
        <v>6624</v>
      </c>
      <c r="K59" s="885" t="s">
        <v>6625</v>
      </c>
      <c r="L59" s="508"/>
      <c r="M59" s="508"/>
      <c r="N59" s="508"/>
      <c r="O59" s="508"/>
    </row>
    <row r="60" ht="15.75" customHeight="1">
      <c r="A60" s="73"/>
      <c r="B60" s="871">
        <v>16.0</v>
      </c>
      <c r="C60" s="69">
        <v>43864.0</v>
      </c>
      <c r="D60" s="21" t="s">
        <v>5472</v>
      </c>
      <c r="E60" s="69"/>
      <c r="F60" s="21" t="s">
        <v>6597</v>
      </c>
      <c r="G60" s="165"/>
      <c r="H60" s="63" t="s">
        <v>6702</v>
      </c>
      <c r="J60" s="885" t="s">
        <v>6703</v>
      </c>
      <c r="K60" s="885" t="s">
        <v>6704</v>
      </c>
      <c r="L60" s="508"/>
      <c r="M60" s="508"/>
      <c r="N60" s="508"/>
      <c r="O60" s="508"/>
    </row>
    <row r="61" ht="15.75" customHeight="1">
      <c r="A61" s="73"/>
      <c r="B61" s="784" t="s">
        <v>6831</v>
      </c>
      <c r="C61" s="69">
        <v>43878.0</v>
      </c>
      <c r="D61" s="21" t="s">
        <v>6832</v>
      </c>
      <c r="E61" s="69"/>
      <c r="F61" s="21" t="s">
        <v>158</v>
      </c>
      <c r="G61" s="165"/>
      <c r="H61" s="63"/>
      <c r="J61" s="885"/>
      <c r="K61" s="885"/>
      <c r="L61" s="508"/>
      <c r="M61" s="508"/>
      <c r="N61" s="508"/>
      <c r="O61" s="508"/>
    </row>
    <row r="62" ht="15.75" customHeight="1">
      <c r="A62" s="73"/>
      <c r="B62" s="784" t="s">
        <v>6873</v>
      </c>
      <c r="C62" s="69">
        <v>43879.0</v>
      </c>
      <c r="D62" s="21" t="s">
        <v>6728</v>
      </c>
      <c r="E62" s="69"/>
      <c r="F62" s="21" t="s">
        <v>158</v>
      </c>
      <c r="G62" s="165"/>
      <c r="H62" s="63"/>
      <c r="J62" s="885"/>
      <c r="K62" s="885"/>
      <c r="L62" s="508"/>
      <c r="M62" s="508"/>
      <c r="N62" s="508"/>
      <c r="O62" s="508"/>
    </row>
    <row r="63" ht="15.75" customHeight="1">
      <c r="A63" s="73"/>
      <c r="B63" s="784">
        <v>17.0</v>
      </c>
      <c r="C63" s="69">
        <v>43868.0</v>
      </c>
      <c r="D63" s="21" t="s">
        <v>2959</v>
      </c>
      <c r="E63" s="69"/>
      <c r="F63" s="21" t="s">
        <v>761</v>
      </c>
      <c r="G63" s="165" t="s">
        <v>6712</v>
      </c>
      <c r="H63" s="63" t="s">
        <v>6713</v>
      </c>
      <c r="J63" s="508"/>
      <c r="K63" s="508"/>
      <c r="L63" s="508"/>
      <c r="M63" s="508"/>
      <c r="N63" s="508"/>
      <c r="O63" s="508"/>
    </row>
    <row r="64" ht="15.75" customHeight="1">
      <c r="A64" s="73"/>
      <c r="B64" s="784">
        <v>18.0</v>
      </c>
      <c r="C64" s="69">
        <v>43868.0</v>
      </c>
      <c r="D64" s="21" t="s">
        <v>6721</v>
      </c>
      <c r="E64" s="69"/>
      <c r="F64" s="21" t="s">
        <v>761</v>
      </c>
      <c r="G64" s="165" t="s">
        <v>6722</v>
      </c>
      <c r="H64" s="63" t="s">
        <v>6723</v>
      </c>
      <c r="J64" s="508"/>
      <c r="K64" s="508"/>
      <c r="L64" s="508"/>
      <c r="M64" s="508"/>
      <c r="N64" s="508"/>
      <c r="O64" s="508"/>
    </row>
    <row r="65" ht="15.75" customHeight="1">
      <c r="A65" s="73"/>
      <c r="B65" s="784">
        <v>19.0</v>
      </c>
      <c r="C65" s="69">
        <v>43868.0</v>
      </c>
      <c r="D65" s="21" t="s">
        <v>6725</v>
      </c>
      <c r="E65" s="69"/>
      <c r="F65" s="21" t="s">
        <v>761</v>
      </c>
      <c r="G65" s="165" t="s">
        <v>6726</v>
      </c>
      <c r="H65" s="63" t="s">
        <v>6727</v>
      </c>
      <c r="J65" s="508"/>
      <c r="K65" s="508"/>
      <c r="L65" s="508"/>
      <c r="M65" s="508"/>
      <c r="N65" s="508"/>
      <c r="O65" s="508"/>
    </row>
    <row r="66" ht="15.75" customHeight="1">
      <c r="A66" s="73"/>
      <c r="B66" s="784">
        <v>20.0</v>
      </c>
      <c r="C66" s="69">
        <v>43868.0</v>
      </c>
      <c r="D66" s="21" t="s">
        <v>1711</v>
      </c>
      <c r="E66" s="69"/>
      <c r="F66" s="21" t="s">
        <v>761</v>
      </c>
      <c r="G66" s="165" t="s">
        <v>6731</v>
      </c>
      <c r="H66" s="63" t="s">
        <v>6732</v>
      </c>
      <c r="J66" s="508"/>
      <c r="K66" s="508"/>
      <c r="L66" s="508"/>
      <c r="M66" s="508"/>
      <c r="N66" s="508"/>
      <c r="O66" s="508"/>
    </row>
    <row r="67" ht="15.75" customHeight="1">
      <c r="A67" s="73"/>
      <c r="B67" s="871">
        <v>21.0</v>
      </c>
      <c r="C67" s="69">
        <v>43868.0</v>
      </c>
      <c r="D67" s="21" t="s">
        <v>4654</v>
      </c>
      <c r="E67" s="69"/>
      <c r="F67" s="21" t="s">
        <v>761</v>
      </c>
      <c r="G67" s="165" t="s">
        <v>6185</v>
      </c>
      <c r="H67" s="63" t="s">
        <v>6720</v>
      </c>
      <c r="J67" s="508"/>
      <c r="K67" s="508"/>
      <c r="L67" s="508"/>
      <c r="M67" s="508"/>
      <c r="N67" s="508"/>
      <c r="O67" s="508"/>
    </row>
    <row r="68" ht="15.75" customHeight="1">
      <c r="A68" s="73"/>
      <c r="B68" s="784">
        <v>22.0</v>
      </c>
      <c r="C68" s="69">
        <v>43868.0</v>
      </c>
      <c r="D68" s="21" t="s">
        <v>6717</v>
      </c>
      <c r="E68" s="69"/>
      <c r="F68" s="21" t="s">
        <v>761</v>
      </c>
      <c r="G68" s="165" t="s">
        <v>6718</v>
      </c>
      <c r="H68" s="63" t="s">
        <v>6719</v>
      </c>
      <c r="J68" s="508"/>
      <c r="K68" s="508"/>
      <c r="L68" s="508"/>
      <c r="M68" s="508"/>
      <c r="N68" s="508"/>
      <c r="O68" s="508"/>
    </row>
    <row r="69" ht="15.75" customHeight="1">
      <c r="A69" s="73"/>
      <c r="B69" s="784">
        <v>23.0</v>
      </c>
      <c r="C69" s="69">
        <v>43868.0</v>
      </c>
      <c r="D69" s="21" t="s">
        <v>6710</v>
      </c>
      <c r="E69" s="69"/>
      <c r="F69" s="21" t="s">
        <v>761</v>
      </c>
      <c r="G69" s="165" t="s">
        <v>6185</v>
      </c>
      <c r="H69" s="63" t="s">
        <v>6711</v>
      </c>
      <c r="J69" s="508"/>
      <c r="K69" s="508"/>
      <c r="L69" s="508"/>
      <c r="M69" s="508"/>
      <c r="N69" s="508"/>
      <c r="O69" s="508"/>
    </row>
    <row r="70" ht="15.75" customHeight="1">
      <c r="A70" s="73"/>
      <c r="B70" s="784">
        <v>24.0</v>
      </c>
      <c r="C70" s="69">
        <v>43868.0</v>
      </c>
      <c r="D70" s="21" t="s">
        <v>6733</v>
      </c>
      <c r="E70" s="69"/>
      <c r="F70" s="21" t="s">
        <v>761</v>
      </c>
      <c r="G70" s="165" t="s">
        <v>6734</v>
      </c>
      <c r="H70" s="63" t="s">
        <v>6735</v>
      </c>
      <c r="J70" s="508"/>
      <c r="K70" s="508"/>
      <c r="L70" s="508"/>
      <c r="M70" s="508"/>
      <c r="N70" s="508"/>
      <c r="O70" s="508"/>
    </row>
    <row r="71" ht="15.75" customHeight="1">
      <c r="A71" s="73"/>
      <c r="B71" s="784">
        <v>25.0</v>
      </c>
      <c r="C71" s="69">
        <v>43868.0</v>
      </c>
      <c r="D71" s="21" t="s">
        <v>6728</v>
      </c>
      <c r="E71" s="69"/>
      <c r="F71" s="21" t="s">
        <v>761</v>
      </c>
      <c r="G71" s="165" t="s">
        <v>6729</v>
      </c>
      <c r="H71" s="63" t="s">
        <v>6730</v>
      </c>
      <c r="J71" s="508"/>
      <c r="K71" s="508"/>
      <c r="L71" s="508"/>
      <c r="M71" s="508"/>
      <c r="N71" s="508"/>
      <c r="O71" s="508"/>
    </row>
    <row r="72" ht="15.75" customHeight="1">
      <c r="A72" s="73"/>
      <c r="B72" s="871">
        <v>26.0</v>
      </c>
      <c r="C72" s="69">
        <v>43868.0</v>
      </c>
      <c r="D72" s="21" t="s">
        <v>6714</v>
      </c>
      <c r="E72" s="69"/>
      <c r="F72" s="21" t="s">
        <v>761</v>
      </c>
      <c r="G72" s="165" t="s">
        <v>6715</v>
      </c>
      <c r="H72" s="63" t="s">
        <v>6716</v>
      </c>
      <c r="J72" s="508"/>
      <c r="K72" s="508" t="s">
        <v>1476</v>
      </c>
      <c r="L72" s="508"/>
      <c r="M72" s="508"/>
      <c r="N72" s="508"/>
      <c r="O72" s="508"/>
    </row>
    <row r="73" ht="15.75" customHeight="1">
      <c r="A73" s="73"/>
      <c r="B73" s="784">
        <v>27.0</v>
      </c>
      <c r="C73" s="69">
        <v>43868.0</v>
      </c>
      <c r="D73" s="21" t="s">
        <v>6741</v>
      </c>
      <c r="E73" s="69"/>
      <c r="F73" s="21" t="s">
        <v>761</v>
      </c>
      <c r="G73" s="165" t="s">
        <v>4511</v>
      </c>
      <c r="H73" s="63" t="s">
        <v>6743</v>
      </c>
      <c r="J73" s="508"/>
      <c r="K73" s="508"/>
      <c r="L73" s="508"/>
      <c r="M73" s="508"/>
      <c r="N73" s="508"/>
      <c r="O73" s="508"/>
    </row>
    <row r="74" ht="15.75" customHeight="1">
      <c r="A74" s="73"/>
      <c r="B74" s="784">
        <v>28.0</v>
      </c>
      <c r="C74" s="69">
        <v>43868.0</v>
      </c>
      <c r="D74" s="21" t="s">
        <v>6744</v>
      </c>
      <c r="E74" s="69"/>
      <c r="F74" s="21" t="s">
        <v>761</v>
      </c>
      <c r="G74" s="165" t="s">
        <v>4511</v>
      </c>
      <c r="H74" s="63" t="s">
        <v>6746</v>
      </c>
      <c r="J74" s="508"/>
      <c r="K74" s="508"/>
      <c r="L74" s="508"/>
      <c r="M74" s="508"/>
      <c r="N74" s="508"/>
      <c r="O74" s="508"/>
    </row>
    <row r="75" ht="15.75" customHeight="1">
      <c r="A75" s="73"/>
      <c r="B75" s="871">
        <v>29.0</v>
      </c>
      <c r="C75" s="69">
        <v>43868.0</v>
      </c>
      <c r="D75" s="21" t="s">
        <v>6748</v>
      </c>
      <c r="E75" s="69"/>
      <c r="F75" s="21" t="s">
        <v>761</v>
      </c>
      <c r="G75" s="165" t="s">
        <v>4511</v>
      </c>
      <c r="H75" s="63" t="s">
        <v>6749</v>
      </c>
      <c r="J75" s="508"/>
      <c r="K75" s="508"/>
      <c r="L75" s="508"/>
      <c r="M75" s="508"/>
      <c r="N75" s="508"/>
      <c r="O75" s="508"/>
    </row>
    <row r="76" ht="15.75" customHeight="1">
      <c r="A76" s="73"/>
      <c r="B76" s="784">
        <v>30.0</v>
      </c>
      <c r="C76" s="69">
        <v>43868.0</v>
      </c>
      <c r="D76" s="21" t="s">
        <v>6738</v>
      </c>
      <c r="E76" s="886" t="s">
        <v>8772</v>
      </c>
      <c r="F76" s="21" t="s">
        <v>761</v>
      </c>
      <c r="G76" s="165" t="s">
        <v>6739</v>
      </c>
      <c r="H76" s="63" t="s">
        <v>6740</v>
      </c>
      <c r="J76" s="508"/>
      <c r="K76" s="508"/>
      <c r="L76" s="508"/>
      <c r="M76" s="508"/>
      <c r="N76" s="508"/>
      <c r="O76" s="508"/>
    </row>
    <row r="77" ht="15.75" customHeight="1">
      <c r="A77" s="73"/>
      <c r="B77" s="784">
        <v>31.0</v>
      </c>
      <c r="C77" s="69">
        <v>43868.0</v>
      </c>
      <c r="D77" s="617" t="s">
        <v>14621</v>
      </c>
      <c r="E77" s="69"/>
      <c r="F77" s="21" t="s">
        <v>761</v>
      </c>
      <c r="G77" s="165" t="s">
        <v>6726</v>
      </c>
      <c r="H77" s="63" t="s">
        <v>6737</v>
      </c>
      <c r="J77" s="508"/>
      <c r="K77" s="508"/>
      <c r="L77" s="508"/>
      <c r="M77" s="508"/>
      <c r="N77" s="508"/>
      <c r="O77" s="508"/>
    </row>
    <row r="78" ht="15.75" customHeight="1">
      <c r="A78" s="73"/>
      <c r="B78" s="784">
        <v>32.0</v>
      </c>
      <c r="C78" s="69"/>
      <c r="D78" s="21"/>
      <c r="E78" s="69"/>
      <c r="F78" s="21"/>
      <c r="G78" s="165"/>
      <c r="H78" s="63"/>
      <c r="J78" s="508"/>
      <c r="K78" s="508"/>
      <c r="L78" s="508"/>
      <c r="M78" s="508"/>
      <c r="N78" s="508"/>
      <c r="O78" s="508"/>
    </row>
    <row r="79" ht="15.75" customHeight="1">
      <c r="A79" s="73"/>
      <c r="B79" s="784">
        <v>33.0</v>
      </c>
      <c r="C79" s="69"/>
      <c r="D79" s="21"/>
      <c r="E79" s="69"/>
      <c r="F79" s="21"/>
      <c r="G79" s="165"/>
      <c r="H79" s="63"/>
      <c r="J79" s="508"/>
      <c r="K79" s="508"/>
      <c r="L79" s="508"/>
      <c r="M79" s="508"/>
      <c r="N79" s="508"/>
      <c r="O79" s="508"/>
    </row>
    <row r="80" ht="15.75" customHeight="1">
      <c r="A80" s="73"/>
      <c r="B80" s="871">
        <v>34.0</v>
      </c>
      <c r="C80" s="69">
        <v>43868.0</v>
      </c>
      <c r="D80" s="21" t="s">
        <v>4588</v>
      </c>
      <c r="E80" s="69"/>
      <c r="F80" s="21" t="s">
        <v>2923</v>
      </c>
      <c r="G80" s="165"/>
      <c r="H80" s="63" t="s">
        <v>6747</v>
      </c>
      <c r="J80" s="508"/>
      <c r="K80" s="508"/>
      <c r="L80" s="508"/>
      <c r="M80" s="508"/>
      <c r="N80" s="508"/>
      <c r="O80" s="508"/>
    </row>
    <row r="81" ht="15.75" customHeight="1">
      <c r="A81" s="73"/>
      <c r="B81" s="784">
        <v>35.0</v>
      </c>
      <c r="C81" s="69">
        <v>43868.0</v>
      </c>
      <c r="D81" s="21" t="s">
        <v>6750</v>
      </c>
      <c r="E81" s="69"/>
      <c r="F81" s="21" t="s">
        <v>2923</v>
      </c>
      <c r="G81" s="165"/>
      <c r="H81" s="63" t="s">
        <v>6751</v>
      </c>
      <c r="J81" s="508"/>
      <c r="K81" s="508"/>
      <c r="L81" s="508"/>
      <c r="M81" s="508"/>
      <c r="N81" s="508"/>
      <c r="O81" s="508"/>
    </row>
    <row r="82" ht="15.75" customHeight="1">
      <c r="A82" s="73"/>
      <c r="B82" s="784">
        <v>36.0</v>
      </c>
      <c r="C82" s="69">
        <v>43868.0</v>
      </c>
      <c r="D82" s="21" t="s">
        <v>5353</v>
      </c>
      <c r="E82" s="69"/>
      <c r="F82" s="21" t="s">
        <v>2923</v>
      </c>
      <c r="G82" s="165"/>
      <c r="H82" s="63" t="s">
        <v>6724</v>
      </c>
      <c r="J82" s="508"/>
      <c r="K82" s="508"/>
      <c r="L82" s="508"/>
      <c r="M82" s="508"/>
      <c r="N82" s="508"/>
      <c r="O82" s="508"/>
    </row>
    <row r="83" ht="15.75" customHeight="1">
      <c r="A83" s="73"/>
      <c r="B83" s="784">
        <v>37.0</v>
      </c>
      <c r="C83" s="69"/>
      <c r="D83" s="21"/>
      <c r="E83" s="69"/>
      <c r="F83" s="21"/>
      <c r="G83" s="165"/>
      <c r="H83" s="63"/>
      <c r="J83" s="508"/>
      <c r="K83" s="508"/>
      <c r="L83" s="508"/>
      <c r="M83" s="508"/>
      <c r="N83" s="508"/>
      <c r="O83" s="508"/>
    </row>
    <row r="84" ht="15.75" customHeight="1">
      <c r="A84" s="73"/>
      <c r="B84" s="784">
        <v>38.0</v>
      </c>
      <c r="C84" s="69">
        <v>43864.0</v>
      </c>
      <c r="D84" s="21" t="s">
        <v>6667</v>
      </c>
      <c r="E84" s="69"/>
      <c r="F84" s="21" t="s">
        <v>1593</v>
      </c>
      <c r="G84" s="198">
        <v>43875.0</v>
      </c>
      <c r="H84" s="63" t="s">
        <v>6668</v>
      </c>
      <c r="J84" s="885" t="s">
        <v>6669</v>
      </c>
      <c r="K84" s="885" t="s">
        <v>6670</v>
      </c>
      <c r="L84" s="508"/>
      <c r="M84" s="885" t="s">
        <v>14622</v>
      </c>
      <c r="N84" s="885" t="s">
        <v>14623</v>
      </c>
      <c r="O84" s="508"/>
    </row>
    <row r="85" ht="15.75" customHeight="1">
      <c r="A85" s="73"/>
      <c r="B85" s="871">
        <v>39.0</v>
      </c>
      <c r="C85" s="69">
        <v>43864.0</v>
      </c>
      <c r="D85" s="21" t="s">
        <v>6608</v>
      </c>
      <c r="E85" s="69"/>
      <c r="F85" s="21" t="s">
        <v>1593</v>
      </c>
      <c r="G85" s="198">
        <v>43875.0</v>
      </c>
      <c r="H85" s="63" t="s">
        <v>6609</v>
      </c>
      <c r="J85" s="508"/>
      <c r="K85" s="885" t="s">
        <v>6610</v>
      </c>
      <c r="L85" s="885" t="s">
        <v>6611</v>
      </c>
      <c r="M85" s="885" t="s">
        <v>14624</v>
      </c>
      <c r="N85" s="508"/>
      <c r="O85" s="508"/>
    </row>
    <row r="86" ht="15.75" customHeight="1">
      <c r="A86" s="73"/>
      <c r="B86" s="784">
        <v>40.0</v>
      </c>
      <c r="C86" s="69">
        <v>43864.0</v>
      </c>
      <c r="D86" s="21" t="s">
        <v>6596</v>
      </c>
      <c r="E86" s="69"/>
      <c r="F86" s="21" t="s">
        <v>6597</v>
      </c>
      <c r="G86" s="165"/>
      <c r="H86" s="63" t="s">
        <v>6598</v>
      </c>
      <c r="J86" s="885" t="s">
        <v>6599</v>
      </c>
      <c r="K86" s="885" t="s">
        <v>6600</v>
      </c>
      <c r="L86" s="508"/>
      <c r="M86" s="508"/>
      <c r="N86" s="508"/>
      <c r="O86" s="508"/>
    </row>
    <row r="87" ht="15.75" customHeight="1">
      <c r="A87" s="73"/>
      <c r="B87" s="784">
        <v>41.0</v>
      </c>
      <c r="C87" s="69">
        <v>43864.0</v>
      </c>
      <c r="D87" s="21" t="s">
        <v>1178</v>
      </c>
      <c r="E87" s="69"/>
      <c r="F87" s="21" t="s">
        <v>1593</v>
      </c>
      <c r="G87" s="198">
        <v>43882.0</v>
      </c>
      <c r="H87" s="63" t="s">
        <v>6629</v>
      </c>
      <c r="J87" s="508"/>
      <c r="K87" s="885" t="s">
        <v>6630</v>
      </c>
      <c r="L87" s="885" t="s">
        <v>6631</v>
      </c>
      <c r="M87" s="885" t="s">
        <v>14625</v>
      </c>
      <c r="N87" s="885" t="s">
        <v>14626</v>
      </c>
      <c r="O87" s="508"/>
    </row>
    <row r="88" ht="15.75" customHeight="1">
      <c r="A88" s="73"/>
      <c r="B88" s="784">
        <v>42.0</v>
      </c>
      <c r="C88" s="69">
        <v>43864.0</v>
      </c>
      <c r="D88" s="21" t="s">
        <v>6593</v>
      </c>
      <c r="E88" s="69"/>
      <c r="F88" s="21" t="s">
        <v>6594</v>
      </c>
      <c r="G88" s="165"/>
      <c r="H88" s="63" t="s">
        <v>6595</v>
      </c>
      <c r="J88" s="508"/>
      <c r="K88" s="508"/>
      <c r="L88" s="508"/>
      <c r="M88" s="508"/>
      <c r="N88" s="508"/>
      <c r="O88" s="508"/>
    </row>
    <row r="89" ht="15.75" customHeight="1">
      <c r="A89" s="73"/>
      <c r="B89" s="784">
        <v>43.0</v>
      </c>
      <c r="C89" s="69">
        <v>43871.0</v>
      </c>
      <c r="D89" s="21" t="s">
        <v>816</v>
      </c>
      <c r="E89" s="69"/>
      <c r="F89" s="146" t="s">
        <v>2253</v>
      </c>
      <c r="G89" s="165" t="s">
        <v>6762</v>
      </c>
      <c r="H89" s="63" t="s">
        <v>6763</v>
      </c>
      <c r="J89" s="508"/>
      <c r="K89" s="508"/>
      <c r="L89" s="508"/>
      <c r="M89" s="508"/>
      <c r="N89" s="508"/>
      <c r="O89" s="508"/>
    </row>
    <row r="90" ht="15.75" customHeight="1">
      <c r="A90" s="73"/>
      <c r="B90" s="871">
        <v>44.0</v>
      </c>
      <c r="C90" s="69">
        <v>43871.0</v>
      </c>
      <c r="D90" s="21" t="s">
        <v>2861</v>
      </c>
      <c r="E90" s="69"/>
      <c r="F90" s="21" t="s">
        <v>2253</v>
      </c>
      <c r="G90" s="165" t="s">
        <v>6759</v>
      </c>
      <c r="H90" s="63" t="s">
        <v>6760</v>
      </c>
      <c r="J90" s="508"/>
      <c r="K90" s="508"/>
      <c r="L90" s="508"/>
      <c r="M90" s="508"/>
      <c r="N90" s="508"/>
      <c r="O90" s="508"/>
    </row>
    <row r="91" ht="15.75" customHeight="1">
      <c r="A91" s="73"/>
      <c r="B91" s="784">
        <v>45.0</v>
      </c>
      <c r="C91" s="69">
        <v>43871.0</v>
      </c>
      <c r="D91" s="21" t="s">
        <v>6756</v>
      </c>
      <c r="E91" s="69"/>
      <c r="F91" s="21" t="s">
        <v>2253</v>
      </c>
      <c r="G91" s="165" t="s">
        <v>6757</v>
      </c>
      <c r="H91" s="63" t="s">
        <v>6758</v>
      </c>
      <c r="J91" s="508"/>
      <c r="K91" s="508"/>
      <c r="L91" s="508"/>
      <c r="M91" s="508"/>
      <c r="N91" s="508"/>
      <c r="O91" s="508"/>
    </row>
    <row r="92" ht="15.75" customHeight="1">
      <c r="A92" s="73"/>
      <c r="B92" s="871">
        <v>46.0</v>
      </c>
      <c r="C92" s="69">
        <v>43865.0</v>
      </c>
      <c r="D92" s="21" t="s">
        <v>6705</v>
      </c>
      <c r="E92" s="69"/>
      <c r="F92" s="21" t="s">
        <v>6706</v>
      </c>
      <c r="G92" s="198">
        <v>43882.0</v>
      </c>
      <c r="H92" s="63" t="s">
        <v>6707</v>
      </c>
      <c r="J92" s="508"/>
      <c r="K92" s="885" t="s">
        <v>6708</v>
      </c>
      <c r="L92" s="885" t="s">
        <v>6709</v>
      </c>
      <c r="M92" s="885" t="s">
        <v>14627</v>
      </c>
      <c r="N92" s="885" t="s">
        <v>14628</v>
      </c>
      <c r="O92" s="508"/>
    </row>
    <row r="93" ht="15.75" customHeight="1">
      <c r="A93" s="73"/>
      <c r="B93" s="784">
        <v>47.0</v>
      </c>
      <c r="C93" s="69">
        <v>43871.0</v>
      </c>
      <c r="D93" s="21" t="s">
        <v>2848</v>
      </c>
      <c r="E93" s="69"/>
      <c r="F93" s="21" t="s">
        <v>2253</v>
      </c>
      <c r="G93" s="165" t="s">
        <v>1083</v>
      </c>
      <c r="H93" s="63" t="s">
        <v>6764</v>
      </c>
      <c r="J93" s="508"/>
      <c r="K93" s="508"/>
      <c r="L93" s="508"/>
      <c r="M93" s="508"/>
      <c r="N93" s="508"/>
      <c r="O93" s="508"/>
    </row>
    <row r="94" ht="15.75" customHeight="1">
      <c r="A94" s="73"/>
      <c r="B94" s="784">
        <v>48.0</v>
      </c>
      <c r="C94" s="69">
        <v>43871.0</v>
      </c>
      <c r="D94" s="80" t="s">
        <v>4127</v>
      </c>
      <c r="E94" s="69"/>
      <c r="F94" s="21" t="s">
        <v>2253</v>
      </c>
      <c r="G94" s="165" t="s">
        <v>6759</v>
      </c>
      <c r="H94" s="63" t="s">
        <v>6770</v>
      </c>
      <c r="J94" s="508"/>
      <c r="K94" s="508"/>
      <c r="L94" s="508"/>
      <c r="M94" s="508"/>
      <c r="N94" s="508"/>
      <c r="O94" s="508"/>
    </row>
    <row r="95" ht="15.75" customHeight="1">
      <c r="A95" s="73"/>
      <c r="B95" s="784">
        <v>49.0</v>
      </c>
      <c r="C95" s="69">
        <v>43871.0</v>
      </c>
      <c r="D95" s="21" t="s">
        <v>101</v>
      </c>
      <c r="E95" s="69"/>
      <c r="F95" s="21" t="s">
        <v>2253</v>
      </c>
      <c r="G95" s="165" t="s">
        <v>6765</v>
      </c>
      <c r="H95" s="63" t="s">
        <v>6766</v>
      </c>
      <c r="J95" s="508"/>
      <c r="K95" s="508"/>
      <c r="L95" s="508"/>
      <c r="M95" s="508"/>
      <c r="N95" s="508"/>
      <c r="O95" s="508"/>
    </row>
    <row r="96" ht="15.75" customHeight="1">
      <c r="A96" s="73"/>
      <c r="B96" s="784">
        <v>50.0</v>
      </c>
      <c r="C96" s="69">
        <v>43871.0</v>
      </c>
      <c r="D96" s="80" t="s">
        <v>6767</v>
      </c>
      <c r="E96" s="69"/>
      <c r="F96" s="21" t="s">
        <v>2253</v>
      </c>
      <c r="G96" s="165" t="s">
        <v>6768</v>
      </c>
      <c r="H96" s="63" t="s">
        <v>6769</v>
      </c>
      <c r="J96" s="508"/>
      <c r="K96" s="508"/>
      <c r="L96" s="508"/>
      <c r="M96" s="508"/>
      <c r="N96" s="508"/>
      <c r="O96" s="508"/>
    </row>
    <row r="97" ht="15.75" customHeight="1">
      <c r="A97" s="73"/>
      <c r="B97" s="871">
        <v>51.0</v>
      </c>
      <c r="C97" s="69">
        <v>43871.0</v>
      </c>
      <c r="D97" s="21" t="s">
        <v>1805</v>
      </c>
      <c r="E97" s="69"/>
      <c r="F97" s="21" t="s">
        <v>2253</v>
      </c>
      <c r="G97" s="165" t="s">
        <v>1083</v>
      </c>
      <c r="H97" s="63" t="s">
        <v>6761</v>
      </c>
      <c r="J97" s="508"/>
      <c r="K97" s="508"/>
      <c r="L97" s="508"/>
      <c r="M97" s="508"/>
      <c r="N97" s="508"/>
      <c r="O97" s="508"/>
    </row>
    <row r="98" ht="15.75" customHeight="1">
      <c r="A98" s="73"/>
      <c r="B98" s="784">
        <v>52.0</v>
      </c>
      <c r="C98" s="69">
        <v>43871.0</v>
      </c>
      <c r="D98" s="21" t="s">
        <v>2490</v>
      </c>
      <c r="E98" s="69"/>
      <c r="F98" s="21" t="s">
        <v>2253</v>
      </c>
      <c r="G98" s="165" t="s">
        <v>1083</v>
      </c>
      <c r="H98" s="63" t="s">
        <v>6755</v>
      </c>
      <c r="J98" s="508"/>
      <c r="K98" s="508"/>
      <c r="L98" s="508"/>
      <c r="M98" s="508"/>
      <c r="N98" s="508"/>
      <c r="O98" s="508"/>
    </row>
    <row r="99" ht="15.75" customHeight="1">
      <c r="A99" s="73"/>
      <c r="B99" s="784">
        <v>53.0</v>
      </c>
      <c r="C99" s="69">
        <v>43873.0</v>
      </c>
      <c r="D99" s="21" t="s">
        <v>6774</v>
      </c>
      <c r="E99" s="69"/>
      <c r="F99" s="21" t="s">
        <v>6597</v>
      </c>
      <c r="G99" s="165"/>
      <c r="H99" s="63" t="s">
        <v>6775</v>
      </c>
      <c r="J99" s="885" t="s">
        <v>6776</v>
      </c>
      <c r="K99" s="885" t="s">
        <v>6777</v>
      </c>
      <c r="L99" s="508"/>
      <c r="M99" s="508"/>
      <c r="N99" s="508"/>
      <c r="O99" s="508"/>
    </row>
    <row r="100" ht="15.75" customHeight="1">
      <c r="A100" s="73"/>
      <c r="B100" s="784">
        <v>54.0</v>
      </c>
      <c r="C100" s="69">
        <v>43873.0</v>
      </c>
      <c r="D100" s="21" t="s">
        <v>372</v>
      </c>
      <c r="E100" s="69"/>
      <c r="F100" s="21" t="s">
        <v>6597</v>
      </c>
      <c r="G100" s="165"/>
      <c r="H100" s="63" t="s">
        <v>6771</v>
      </c>
      <c r="J100" s="885" t="s">
        <v>6772</v>
      </c>
      <c r="K100" s="885" t="s">
        <v>6773</v>
      </c>
      <c r="L100" s="508"/>
      <c r="M100" s="508"/>
      <c r="N100" s="508"/>
      <c r="O100" s="508"/>
    </row>
    <row r="101" ht="15.75" customHeight="1">
      <c r="A101" s="289"/>
      <c r="B101" s="784">
        <v>55.0</v>
      </c>
      <c r="C101" s="69">
        <v>43873.0</v>
      </c>
      <c r="D101" s="21" t="s">
        <v>6779</v>
      </c>
      <c r="E101" s="69"/>
      <c r="F101" s="21" t="s">
        <v>6597</v>
      </c>
      <c r="G101" s="165"/>
      <c r="H101" s="63" t="s">
        <v>6780</v>
      </c>
      <c r="J101" s="885" t="s">
        <v>6781</v>
      </c>
      <c r="K101" s="885" t="s">
        <v>6782</v>
      </c>
      <c r="L101" s="508"/>
      <c r="M101" s="508"/>
      <c r="N101" s="508"/>
      <c r="O101" s="508"/>
    </row>
    <row r="102" ht="15.75" customHeight="1">
      <c r="A102" s="73"/>
      <c r="B102" s="871">
        <v>56.0</v>
      </c>
      <c r="C102" s="69">
        <v>43874.0</v>
      </c>
      <c r="D102" s="21" t="s">
        <v>2114</v>
      </c>
      <c r="E102" s="69"/>
      <c r="F102" s="21" t="s">
        <v>2923</v>
      </c>
      <c r="G102" s="165"/>
      <c r="H102" s="63" t="s">
        <v>6792</v>
      </c>
      <c r="J102" s="508"/>
      <c r="K102" s="508"/>
      <c r="L102" s="508"/>
      <c r="M102" s="508"/>
      <c r="N102" s="508"/>
      <c r="O102" s="508"/>
    </row>
    <row r="103" ht="15.75" customHeight="1">
      <c r="A103" s="73"/>
      <c r="B103" s="784">
        <v>57.0</v>
      </c>
      <c r="C103" s="69">
        <v>43874.0</v>
      </c>
      <c r="D103" s="21" t="s">
        <v>6786</v>
      </c>
      <c r="E103" s="69"/>
      <c r="F103" s="21" t="s">
        <v>2923</v>
      </c>
      <c r="G103" s="165"/>
      <c r="H103" s="63" t="s">
        <v>6788</v>
      </c>
      <c r="J103" s="508"/>
      <c r="K103" s="508"/>
      <c r="L103" s="508"/>
      <c r="M103" s="508"/>
      <c r="N103" s="508"/>
      <c r="O103" s="508"/>
    </row>
    <row r="104" ht="15.75" customHeight="1">
      <c r="A104" s="73"/>
      <c r="B104" s="784">
        <v>58.0</v>
      </c>
      <c r="C104" s="69">
        <v>43874.0</v>
      </c>
      <c r="D104" s="21"/>
      <c r="E104" s="69"/>
      <c r="F104" s="21"/>
      <c r="G104" s="165"/>
      <c r="H104" s="63"/>
      <c r="J104" s="508"/>
      <c r="K104" s="508"/>
      <c r="L104" s="508"/>
      <c r="M104" s="508"/>
      <c r="N104" s="508"/>
      <c r="O104" s="508"/>
    </row>
    <row r="105" ht="15.75" customHeight="1">
      <c r="A105" s="73"/>
      <c r="B105" s="784">
        <v>59.0</v>
      </c>
      <c r="C105" s="69">
        <v>43874.0</v>
      </c>
      <c r="D105" s="21" t="s">
        <v>5349</v>
      </c>
      <c r="E105" s="69"/>
      <c r="F105" s="21" t="s">
        <v>2923</v>
      </c>
      <c r="G105" s="165"/>
      <c r="H105" s="63" t="s">
        <v>6791</v>
      </c>
      <c r="J105" s="508"/>
      <c r="K105" s="508"/>
      <c r="L105" s="508"/>
      <c r="M105" s="508"/>
      <c r="N105" s="508"/>
      <c r="O105" s="508"/>
    </row>
    <row r="106" ht="15.75" customHeight="1">
      <c r="A106" s="73"/>
      <c r="B106" s="784">
        <v>60.0</v>
      </c>
      <c r="C106" s="69">
        <v>43874.0</v>
      </c>
      <c r="D106" s="21" t="s">
        <v>5342</v>
      </c>
      <c r="E106" s="69" t="s">
        <v>6789</v>
      </c>
      <c r="F106" s="21" t="s">
        <v>2923</v>
      </c>
      <c r="G106" s="165"/>
      <c r="H106" s="63" t="s">
        <v>6790</v>
      </c>
      <c r="J106" s="508"/>
      <c r="K106" s="508"/>
      <c r="L106" s="508"/>
      <c r="M106" s="508"/>
      <c r="N106" s="508"/>
      <c r="O106" s="508"/>
    </row>
    <row r="107" ht="15.75" customHeight="1">
      <c r="A107" s="73"/>
      <c r="B107" s="871">
        <v>61.0</v>
      </c>
      <c r="C107" s="69">
        <v>43874.0</v>
      </c>
      <c r="D107" s="21"/>
      <c r="E107" s="69"/>
      <c r="F107" s="21"/>
      <c r="G107" s="165"/>
      <c r="H107" s="63"/>
      <c r="J107" s="508"/>
      <c r="K107" s="508"/>
      <c r="L107" s="508"/>
      <c r="M107" s="508"/>
      <c r="N107" s="508"/>
      <c r="O107" s="508"/>
    </row>
    <row r="108" ht="15.75" customHeight="1">
      <c r="A108" s="73"/>
      <c r="B108" s="784">
        <v>62.0</v>
      </c>
      <c r="C108" s="69">
        <v>43874.0</v>
      </c>
      <c r="D108" s="21" t="s">
        <v>6783</v>
      </c>
      <c r="E108" s="69"/>
      <c r="F108" s="21" t="s">
        <v>2923</v>
      </c>
      <c r="G108" s="165"/>
      <c r="H108" s="63" t="s">
        <v>6784</v>
      </c>
      <c r="J108" s="508"/>
      <c r="K108" s="508"/>
      <c r="L108" s="508"/>
      <c r="M108" s="508"/>
      <c r="N108" s="508"/>
      <c r="O108" s="508"/>
    </row>
    <row r="109" ht="15.75" customHeight="1">
      <c r="A109" s="73"/>
      <c r="B109" s="784">
        <v>63.0</v>
      </c>
      <c r="C109" s="69">
        <v>43874.0</v>
      </c>
      <c r="D109" s="21" t="s">
        <v>6796</v>
      </c>
      <c r="E109" s="69"/>
      <c r="F109" s="21" t="s">
        <v>2923</v>
      </c>
      <c r="G109" s="165"/>
      <c r="H109" s="63" t="s">
        <v>6797</v>
      </c>
      <c r="J109" s="508"/>
      <c r="K109" s="508"/>
      <c r="L109" s="508"/>
      <c r="M109" s="508"/>
      <c r="N109" s="508"/>
      <c r="O109" s="508"/>
    </row>
    <row r="110" ht="15.75" customHeight="1">
      <c r="A110" s="73"/>
      <c r="B110" s="784">
        <v>64.0</v>
      </c>
      <c r="C110" s="69">
        <v>43874.0</v>
      </c>
      <c r="D110" s="21" t="s">
        <v>5543</v>
      </c>
      <c r="E110" s="69"/>
      <c r="F110" s="21" t="s">
        <v>2923</v>
      </c>
      <c r="G110" s="165"/>
      <c r="H110" s="63" t="s">
        <v>6795</v>
      </c>
      <c r="J110" s="508"/>
      <c r="K110" s="508"/>
      <c r="L110" s="508"/>
      <c r="M110" s="508"/>
      <c r="N110" s="508"/>
      <c r="O110" s="508"/>
    </row>
    <row r="111" ht="15.75" customHeight="1">
      <c r="A111" s="73"/>
      <c r="B111" s="784">
        <v>65.0</v>
      </c>
      <c r="C111" s="69">
        <v>43874.0</v>
      </c>
      <c r="D111" s="21"/>
      <c r="E111" s="69"/>
      <c r="F111" s="21"/>
      <c r="G111" s="165"/>
      <c r="H111" s="63"/>
      <c r="J111" s="508"/>
      <c r="K111" s="508"/>
      <c r="L111" s="508"/>
      <c r="M111" s="508"/>
      <c r="N111" s="508"/>
      <c r="O111" s="508"/>
    </row>
    <row r="112" ht="15.75" customHeight="1">
      <c r="A112" s="73"/>
      <c r="B112" s="871">
        <v>66.0</v>
      </c>
      <c r="C112" s="69">
        <v>43874.0</v>
      </c>
      <c r="D112" s="21" t="s">
        <v>5293</v>
      </c>
      <c r="E112" s="69"/>
      <c r="F112" s="21" t="s">
        <v>2923</v>
      </c>
      <c r="G112" s="165"/>
      <c r="H112" s="63" t="s">
        <v>6785</v>
      </c>
      <c r="J112" s="508"/>
      <c r="K112" s="508"/>
      <c r="L112" s="508"/>
      <c r="M112" s="508"/>
      <c r="N112" s="508"/>
      <c r="O112" s="508"/>
    </row>
    <row r="113" ht="15.75" customHeight="1">
      <c r="A113" s="73"/>
      <c r="B113" s="784">
        <v>67.0</v>
      </c>
      <c r="C113" s="69">
        <v>43874.0</v>
      </c>
      <c r="D113" s="21" t="s">
        <v>6793</v>
      </c>
      <c r="E113" s="69"/>
      <c r="F113" s="21" t="s">
        <v>2923</v>
      </c>
      <c r="G113" s="165"/>
      <c r="H113" s="63" t="s">
        <v>6794</v>
      </c>
      <c r="J113" s="508"/>
      <c r="K113" s="508"/>
      <c r="L113" s="508"/>
      <c r="M113" s="508"/>
      <c r="N113" s="508"/>
      <c r="O113" s="508"/>
    </row>
    <row r="114" ht="15.75" customHeight="1">
      <c r="A114" s="73"/>
      <c r="B114" s="784">
        <v>68.0</v>
      </c>
      <c r="C114" s="69">
        <v>43874.0</v>
      </c>
      <c r="D114" s="21" t="s">
        <v>3451</v>
      </c>
      <c r="E114" s="69" t="s">
        <v>3452</v>
      </c>
      <c r="F114" s="21" t="s">
        <v>2923</v>
      </c>
      <c r="G114" s="165"/>
      <c r="H114" s="63" t="s">
        <v>6798</v>
      </c>
      <c r="J114" s="508"/>
      <c r="K114" s="508"/>
      <c r="L114" s="508"/>
      <c r="M114" s="508"/>
      <c r="N114" s="508"/>
      <c r="O114" s="508"/>
    </row>
    <row r="115" ht="15.75" customHeight="1">
      <c r="A115" s="73"/>
      <c r="B115" s="784">
        <v>69.0</v>
      </c>
      <c r="C115" s="69">
        <v>43874.0</v>
      </c>
      <c r="D115" s="21"/>
      <c r="E115" s="69"/>
      <c r="F115" s="21"/>
      <c r="G115" s="165"/>
      <c r="H115" s="63"/>
      <c r="J115" s="508"/>
      <c r="K115" s="508"/>
      <c r="L115" s="508"/>
      <c r="M115" s="508"/>
      <c r="N115" s="508"/>
      <c r="O115" s="508"/>
    </row>
    <row r="116" ht="15.75" customHeight="1">
      <c r="A116" s="73"/>
      <c r="B116" s="784">
        <v>70.0</v>
      </c>
      <c r="C116" s="69">
        <v>43874.0</v>
      </c>
      <c r="D116" s="21"/>
      <c r="E116" s="69"/>
      <c r="F116" s="21"/>
      <c r="G116" s="165"/>
      <c r="H116" s="63"/>
      <c r="J116" s="508"/>
      <c r="K116" s="508"/>
      <c r="L116" s="508"/>
      <c r="M116" s="508"/>
      <c r="N116" s="508"/>
      <c r="O116" s="508"/>
    </row>
    <row r="117" ht="15.75" customHeight="1">
      <c r="A117" s="73"/>
      <c r="B117" s="871">
        <v>71.0</v>
      </c>
      <c r="C117" s="69">
        <v>43874.0</v>
      </c>
      <c r="D117" s="21" t="s">
        <v>2078</v>
      </c>
      <c r="E117" s="69"/>
      <c r="F117" s="21" t="s">
        <v>2923</v>
      </c>
      <c r="G117" s="165"/>
      <c r="H117" s="63" t="s">
        <v>6799</v>
      </c>
      <c r="J117" s="508"/>
      <c r="K117" s="508"/>
      <c r="L117" s="508"/>
      <c r="M117" s="508"/>
      <c r="N117" s="508"/>
      <c r="O117" s="508"/>
    </row>
    <row r="118" ht="15.75" customHeight="1">
      <c r="A118" s="73"/>
      <c r="B118" s="784">
        <v>72.0</v>
      </c>
      <c r="C118" s="69"/>
      <c r="D118" s="21"/>
      <c r="E118" s="69"/>
      <c r="F118" s="21"/>
      <c r="G118" s="165"/>
      <c r="H118" s="63"/>
      <c r="J118" s="508"/>
      <c r="K118" s="508"/>
      <c r="L118" s="508"/>
      <c r="M118" s="508"/>
      <c r="N118" s="508"/>
      <c r="O118" s="508"/>
    </row>
    <row r="119" ht="15.75" customHeight="1">
      <c r="A119" s="73"/>
      <c r="B119" s="784">
        <v>73.0</v>
      </c>
      <c r="C119" s="883"/>
      <c r="D119" s="297"/>
      <c r="E119" s="883"/>
      <c r="F119" s="297"/>
      <c r="G119" s="884"/>
      <c r="H119" s="66"/>
      <c r="J119" s="508"/>
      <c r="K119" s="508"/>
      <c r="L119" s="508"/>
      <c r="M119" s="508"/>
      <c r="N119" s="508"/>
      <c r="O119" s="508"/>
    </row>
    <row r="120" ht="15.75" customHeight="1">
      <c r="A120" s="73"/>
      <c r="B120" s="784">
        <v>74.0</v>
      </c>
      <c r="C120" s="69">
        <v>43878.0</v>
      </c>
      <c r="D120" s="21" t="s">
        <v>1948</v>
      </c>
      <c r="E120" s="69"/>
      <c r="F120" s="21" t="s">
        <v>761</v>
      </c>
      <c r="G120" s="165" t="s">
        <v>6807</v>
      </c>
      <c r="H120" s="63" t="s">
        <v>6808</v>
      </c>
      <c r="J120" s="508"/>
      <c r="K120" s="508"/>
      <c r="L120" s="508"/>
      <c r="M120" s="508"/>
      <c r="N120" s="508"/>
      <c r="O120" s="508"/>
    </row>
    <row r="121" ht="15.75" customHeight="1">
      <c r="A121" s="73"/>
      <c r="B121" s="784">
        <v>75.0</v>
      </c>
      <c r="C121" s="69">
        <v>43878.0</v>
      </c>
      <c r="D121" s="21" t="s">
        <v>6865</v>
      </c>
      <c r="E121" s="69"/>
      <c r="F121" s="21" t="s">
        <v>761</v>
      </c>
      <c r="G121" s="165" t="s">
        <v>6867</v>
      </c>
      <c r="H121" s="63" t="s">
        <v>6868</v>
      </c>
      <c r="J121" s="508"/>
      <c r="K121" s="508"/>
      <c r="L121" s="508"/>
      <c r="M121" s="508"/>
      <c r="N121" s="508"/>
      <c r="O121" s="508"/>
    </row>
    <row r="122" ht="15.75" customHeight="1">
      <c r="A122" s="73"/>
      <c r="B122" s="871">
        <v>76.0</v>
      </c>
      <c r="C122" s="69">
        <v>43878.0</v>
      </c>
      <c r="D122" s="21" t="s">
        <v>6805</v>
      </c>
      <c r="E122" s="69"/>
      <c r="F122" s="21" t="s">
        <v>761</v>
      </c>
      <c r="G122" s="165" t="s">
        <v>4732</v>
      </c>
      <c r="H122" s="63" t="s">
        <v>6806</v>
      </c>
      <c r="J122" s="508"/>
      <c r="K122" s="508"/>
      <c r="L122" s="508"/>
      <c r="M122" s="508"/>
      <c r="N122" s="508"/>
      <c r="O122" s="508"/>
    </row>
    <row r="123" ht="15.75" customHeight="1">
      <c r="A123" s="73"/>
      <c r="B123" s="784">
        <v>77.0</v>
      </c>
      <c r="C123" s="69">
        <v>43878.0</v>
      </c>
      <c r="D123" s="21" t="s">
        <v>6809</v>
      </c>
      <c r="E123" s="69"/>
      <c r="F123" s="21" t="s">
        <v>761</v>
      </c>
      <c r="G123" s="165" t="s">
        <v>6807</v>
      </c>
      <c r="H123" s="63" t="s">
        <v>6811</v>
      </c>
      <c r="J123" s="508"/>
      <c r="K123" s="508"/>
      <c r="L123" s="508"/>
      <c r="M123" s="508"/>
      <c r="N123" s="508"/>
      <c r="O123" s="508"/>
    </row>
    <row r="124" ht="15.75" customHeight="1">
      <c r="A124" s="73"/>
      <c r="B124" s="784">
        <v>78.0</v>
      </c>
      <c r="C124" s="69">
        <v>43878.0</v>
      </c>
      <c r="D124" s="21" t="s">
        <v>6827</v>
      </c>
      <c r="E124" s="69" t="s">
        <v>6828</v>
      </c>
      <c r="F124" s="21" t="s">
        <v>761</v>
      </c>
      <c r="G124" s="165" t="s">
        <v>6829</v>
      </c>
      <c r="H124" s="63" t="s">
        <v>6830</v>
      </c>
      <c r="J124" s="508"/>
      <c r="K124" s="508"/>
      <c r="L124" s="508"/>
      <c r="M124" s="508"/>
      <c r="N124" s="508"/>
      <c r="O124" s="508"/>
    </row>
    <row r="125" ht="15.75" customHeight="1">
      <c r="A125" s="73"/>
      <c r="B125" s="784">
        <v>79.0</v>
      </c>
      <c r="C125" s="69">
        <v>43878.0</v>
      </c>
      <c r="D125" s="21" t="s">
        <v>6851</v>
      </c>
      <c r="E125" s="69"/>
      <c r="F125" s="21" t="s">
        <v>761</v>
      </c>
      <c r="G125" s="165" t="s">
        <v>6734</v>
      </c>
      <c r="H125" s="63" t="s">
        <v>6853</v>
      </c>
      <c r="J125" s="508"/>
      <c r="K125" s="508"/>
      <c r="L125" s="508"/>
      <c r="M125" s="508"/>
      <c r="N125" s="508"/>
      <c r="O125" s="508"/>
    </row>
    <row r="126" ht="15.75" customHeight="1">
      <c r="A126" s="73"/>
      <c r="B126" s="784">
        <v>80.0</v>
      </c>
      <c r="C126" s="69">
        <v>43878.0</v>
      </c>
      <c r="D126" s="21" t="s">
        <v>6845</v>
      </c>
      <c r="E126" s="69"/>
      <c r="F126" s="21" t="s">
        <v>761</v>
      </c>
      <c r="G126" s="165" t="s">
        <v>6846</v>
      </c>
      <c r="H126" s="63" t="s">
        <v>6847</v>
      </c>
      <c r="J126" s="508"/>
      <c r="K126" s="508"/>
      <c r="L126" s="508"/>
      <c r="M126" s="508"/>
      <c r="N126" s="508"/>
      <c r="O126" s="508"/>
    </row>
    <row r="127" ht="15.75" customHeight="1">
      <c r="A127" s="73"/>
      <c r="B127" s="871">
        <v>81.0</v>
      </c>
      <c r="C127" s="69">
        <v>43878.0</v>
      </c>
      <c r="D127" s="21" t="s">
        <v>2853</v>
      </c>
      <c r="E127" s="69"/>
      <c r="F127" s="21" t="s">
        <v>761</v>
      </c>
      <c r="G127" s="165" t="s">
        <v>181</v>
      </c>
      <c r="H127" s="63" t="s">
        <v>6856</v>
      </c>
      <c r="J127" s="508"/>
      <c r="K127" s="508"/>
      <c r="L127" s="508"/>
      <c r="M127" s="508"/>
      <c r="N127" s="508"/>
      <c r="O127" s="508"/>
    </row>
    <row r="128" ht="15.75" customHeight="1">
      <c r="A128" s="73"/>
      <c r="B128" s="784">
        <v>82.0</v>
      </c>
      <c r="C128" s="69">
        <v>43878.0</v>
      </c>
      <c r="D128" s="21" t="s">
        <v>6843</v>
      </c>
      <c r="E128" s="69"/>
      <c r="F128" s="21" t="s">
        <v>761</v>
      </c>
      <c r="G128" s="165" t="s">
        <v>80</v>
      </c>
      <c r="H128" s="63" t="s">
        <v>6844</v>
      </c>
      <c r="J128" s="508"/>
      <c r="K128" s="508"/>
      <c r="L128" s="508"/>
      <c r="M128" s="508"/>
      <c r="N128" s="508"/>
      <c r="O128" s="508"/>
    </row>
    <row r="129" ht="15.75" customHeight="1">
      <c r="A129" s="73"/>
      <c r="B129" s="784">
        <v>83.0</v>
      </c>
      <c r="C129" s="69">
        <v>43878.0</v>
      </c>
      <c r="D129" s="21" t="s">
        <v>6832</v>
      </c>
      <c r="E129" s="69"/>
      <c r="F129" s="21" t="s">
        <v>761</v>
      </c>
      <c r="G129" s="165" t="s">
        <v>6833</v>
      </c>
      <c r="H129" s="63" t="s">
        <v>6834</v>
      </c>
      <c r="J129" s="508"/>
      <c r="K129" s="508"/>
      <c r="L129" s="508"/>
      <c r="M129" s="508"/>
      <c r="N129" s="508"/>
      <c r="O129" s="508"/>
    </row>
    <row r="130" ht="15.75" customHeight="1">
      <c r="A130" s="73"/>
      <c r="B130" s="784">
        <v>84.0</v>
      </c>
      <c r="C130" s="69">
        <v>43878.0</v>
      </c>
      <c r="D130" s="21" t="s">
        <v>6802</v>
      </c>
      <c r="E130" s="69"/>
      <c r="F130" s="21" t="s">
        <v>761</v>
      </c>
      <c r="G130" s="165" t="s">
        <v>6803</v>
      </c>
      <c r="H130" s="63" t="s">
        <v>6804</v>
      </c>
      <c r="J130" s="508"/>
      <c r="K130" s="508"/>
      <c r="L130" s="508"/>
      <c r="M130" s="508"/>
      <c r="N130" s="508"/>
      <c r="O130" s="508"/>
    </row>
    <row r="131" ht="15.75" customHeight="1">
      <c r="A131" s="73"/>
      <c r="B131" s="784">
        <v>85.0</v>
      </c>
      <c r="C131" s="69">
        <v>43878.0</v>
      </c>
      <c r="D131" s="21" t="s">
        <v>6821</v>
      </c>
      <c r="E131" s="69"/>
      <c r="F131" s="21" t="s">
        <v>761</v>
      </c>
      <c r="G131" s="165" t="s">
        <v>6822</v>
      </c>
      <c r="H131" s="63" t="s">
        <v>6823</v>
      </c>
      <c r="J131" s="508"/>
      <c r="K131" s="508"/>
      <c r="L131" s="508"/>
      <c r="M131" s="508"/>
      <c r="N131" s="508"/>
      <c r="O131" s="508"/>
    </row>
    <row r="132" ht="15.75" customHeight="1">
      <c r="A132" s="73"/>
      <c r="B132" s="871">
        <v>86.0</v>
      </c>
      <c r="C132" s="69">
        <v>43878.0</v>
      </c>
      <c r="D132" s="21" t="s">
        <v>6824</v>
      </c>
      <c r="E132" s="69"/>
      <c r="F132" s="21" t="s">
        <v>761</v>
      </c>
      <c r="G132" s="165" t="s">
        <v>14629</v>
      </c>
      <c r="H132" s="63" t="s">
        <v>6826</v>
      </c>
      <c r="J132" s="508"/>
      <c r="K132" s="508"/>
      <c r="L132" s="508"/>
      <c r="M132" s="508"/>
      <c r="N132" s="508"/>
      <c r="O132" s="508"/>
    </row>
    <row r="133" ht="15.75" customHeight="1">
      <c r="A133" s="73"/>
      <c r="B133" s="784">
        <v>87.0</v>
      </c>
      <c r="C133" s="69">
        <v>43878.0</v>
      </c>
      <c r="D133" s="21" t="s">
        <v>6862</v>
      </c>
      <c r="E133" s="69"/>
      <c r="F133" s="21" t="s">
        <v>761</v>
      </c>
      <c r="G133" s="165" t="s">
        <v>6863</v>
      </c>
      <c r="H133" s="63" t="s">
        <v>6864</v>
      </c>
      <c r="J133" s="508"/>
      <c r="K133" s="508"/>
      <c r="L133" s="508"/>
      <c r="M133" s="508"/>
      <c r="N133" s="508"/>
      <c r="O133" s="508"/>
    </row>
    <row r="134" ht="15.75" customHeight="1">
      <c r="A134" s="73"/>
      <c r="B134" s="784">
        <v>88.0</v>
      </c>
      <c r="C134" s="69">
        <v>43878.0</v>
      </c>
      <c r="D134" s="21" t="s">
        <v>3767</v>
      </c>
      <c r="E134" s="69" t="s">
        <v>3768</v>
      </c>
      <c r="F134" s="21" t="s">
        <v>761</v>
      </c>
      <c r="G134" s="165" t="s">
        <v>6860</v>
      </c>
      <c r="H134" s="63" t="s">
        <v>6861</v>
      </c>
      <c r="J134" s="508"/>
      <c r="K134" s="508"/>
      <c r="L134" s="508"/>
      <c r="M134" s="508"/>
      <c r="N134" s="508"/>
      <c r="O134" s="508"/>
    </row>
    <row r="135" ht="15.75" customHeight="1">
      <c r="A135" s="73"/>
      <c r="B135" s="784">
        <v>89.0</v>
      </c>
      <c r="C135" s="69">
        <v>43878.0</v>
      </c>
      <c r="D135" s="21" t="s">
        <v>6848</v>
      </c>
      <c r="E135" s="69"/>
      <c r="F135" s="21" t="s">
        <v>761</v>
      </c>
      <c r="G135" s="165" t="s">
        <v>6849</v>
      </c>
      <c r="H135" s="63" t="s">
        <v>6850</v>
      </c>
      <c r="J135" s="508"/>
      <c r="K135" s="508"/>
      <c r="L135" s="508"/>
      <c r="M135" s="508"/>
      <c r="N135" s="508"/>
      <c r="O135" s="508"/>
    </row>
    <row r="136" ht="15.75" customHeight="1">
      <c r="A136" s="73"/>
      <c r="B136" s="784">
        <v>90.0</v>
      </c>
      <c r="C136" s="69">
        <v>43878.0</v>
      </c>
      <c r="D136" s="21" t="s">
        <v>6800</v>
      </c>
      <c r="E136" s="69"/>
      <c r="F136" s="21" t="s">
        <v>761</v>
      </c>
      <c r="G136" s="165" t="s">
        <v>6185</v>
      </c>
      <c r="H136" s="63" t="s">
        <v>6801</v>
      </c>
      <c r="J136" s="508"/>
      <c r="K136" s="508"/>
      <c r="L136" s="508"/>
      <c r="M136" s="508"/>
      <c r="N136" s="508"/>
      <c r="O136" s="508"/>
    </row>
    <row r="137" ht="15.75" customHeight="1">
      <c r="A137" s="73"/>
      <c r="B137" s="871">
        <v>91.0</v>
      </c>
      <c r="C137" s="69">
        <v>43878.0</v>
      </c>
      <c r="D137" s="21" t="s">
        <v>3664</v>
      </c>
      <c r="E137" s="69"/>
      <c r="F137" s="21" t="s">
        <v>761</v>
      </c>
      <c r="G137" s="165" t="s">
        <v>6858</v>
      </c>
      <c r="H137" s="63" t="s">
        <v>6859</v>
      </c>
      <c r="J137" s="508"/>
      <c r="K137" s="508"/>
      <c r="L137" s="508"/>
      <c r="M137" s="508"/>
      <c r="N137" s="508"/>
      <c r="O137" s="508"/>
    </row>
    <row r="138" ht="15.75" customHeight="1">
      <c r="A138" s="73"/>
      <c r="B138" s="784">
        <v>92.0</v>
      </c>
      <c r="C138" s="69">
        <v>43878.0</v>
      </c>
      <c r="D138" s="21" t="s">
        <v>2563</v>
      </c>
      <c r="E138" s="69" t="s">
        <v>2564</v>
      </c>
      <c r="F138" s="21" t="s">
        <v>6752</v>
      </c>
      <c r="G138" s="165"/>
      <c r="H138" s="63" t="s">
        <v>6838</v>
      </c>
      <c r="J138" s="508"/>
      <c r="K138" s="508"/>
      <c r="L138" s="508"/>
      <c r="M138" s="508"/>
      <c r="N138" s="508"/>
      <c r="O138" s="508"/>
    </row>
    <row r="139" ht="15.75" customHeight="1">
      <c r="A139" s="73"/>
      <c r="B139" s="784">
        <v>93.0</v>
      </c>
      <c r="C139" s="69">
        <v>43878.0</v>
      </c>
      <c r="D139" s="21" t="s">
        <v>6839</v>
      </c>
      <c r="E139" s="69"/>
      <c r="F139" s="21" t="s">
        <v>6597</v>
      </c>
      <c r="G139" s="165"/>
      <c r="H139" s="63" t="s">
        <v>6840</v>
      </c>
      <c r="J139" s="885" t="s">
        <v>6841</v>
      </c>
      <c r="K139" s="885" t="s">
        <v>6842</v>
      </c>
      <c r="L139" s="508"/>
      <c r="M139" s="508"/>
      <c r="N139" s="508"/>
      <c r="O139" s="508"/>
    </row>
    <row r="140" ht="15.75" customHeight="1">
      <c r="A140" s="73"/>
      <c r="B140" s="784">
        <v>94.0</v>
      </c>
      <c r="C140" s="69">
        <v>43878.0</v>
      </c>
      <c r="D140" s="21" t="s">
        <v>6818</v>
      </c>
      <c r="E140" s="69"/>
      <c r="F140" s="21" t="s">
        <v>761</v>
      </c>
      <c r="G140" s="165" t="s">
        <v>6819</v>
      </c>
      <c r="H140" s="63" t="s">
        <v>6820</v>
      </c>
      <c r="J140" s="508"/>
      <c r="K140" s="508"/>
      <c r="L140" s="508"/>
      <c r="M140" s="508"/>
      <c r="N140" s="508"/>
      <c r="O140" s="508"/>
    </row>
    <row r="141" ht="15.75" customHeight="1">
      <c r="A141" s="73"/>
      <c r="B141" s="784">
        <v>95.0</v>
      </c>
      <c r="C141" s="69"/>
      <c r="D141" s="21"/>
      <c r="E141" s="69"/>
      <c r="F141" s="21"/>
      <c r="G141" s="165"/>
      <c r="H141" s="63"/>
      <c r="J141" s="508"/>
      <c r="K141" s="508"/>
      <c r="L141" s="508"/>
      <c r="M141" s="508"/>
      <c r="N141" s="508"/>
      <c r="O141" s="508"/>
    </row>
    <row r="142" ht="15.75" customHeight="1">
      <c r="A142" s="73"/>
      <c r="B142" s="871">
        <v>96.0</v>
      </c>
      <c r="C142" s="69">
        <v>43879.0</v>
      </c>
      <c r="D142" s="21" t="s">
        <v>6869</v>
      </c>
      <c r="E142" s="69"/>
      <c r="F142" s="21" t="s">
        <v>761</v>
      </c>
      <c r="G142" s="165" t="s">
        <v>6871</v>
      </c>
      <c r="H142" s="63" t="s">
        <v>6872</v>
      </c>
      <c r="J142" s="508"/>
      <c r="K142" s="508"/>
      <c r="L142" s="508"/>
      <c r="M142" s="508"/>
      <c r="N142" s="508"/>
      <c r="O142" s="508"/>
    </row>
    <row r="143" ht="15.75" customHeight="1">
      <c r="A143" s="73"/>
      <c r="B143" s="784">
        <v>97.0</v>
      </c>
      <c r="C143" s="69">
        <v>43879.0</v>
      </c>
      <c r="D143" s="21" t="s">
        <v>5801</v>
      </c>
      <c r="E143" s="69"/>
      <c r="F143" s="21" t="s">
        <v>6597</v>
      </c>
      <c r="G143" s="165"/>
      <c r="H143" s="63" t="s">
        <v>6874</v>
      </c>
      <c r="J143" s="885" t="s">
        <v>6875</v>
      </c>
      <c r="K143" s="885" t="s">
        <v>6876</v>
      </c>
      <c r="L143" s="508"/>
      <c r="M143" s="508"/>
      <c r="N143" s="508"/>
      <c r="O143" s="508"/>
    </row>
    <row r="144" ht="15.75" customHeight="1">
      <c r="A144" s="73"/>
      <c r="B144" s="784">
        <v>98.0</v>
      </c>
      <c r="C144" s="69"/>
      <c r="D144" s="21"/>
      <c r="E144" s="69"/>
      <c r="F144" s="21"/>
      <c r="G144" s="165"/>
      <c r="H144" s="63"/>
      <c r="J144" s="508"/>
      <c r="K144" s="508"/>
      <c r="L144" s="508"/>
      <c r="M144" s="508"/>
      <c r="N144" s="508"/>
      <c r="O144" s="508"/>
    </row>
    <row r="145" ht="15.75" customHeight="1">
      <c r="A145" s="73"/>
      <c r="B145" s="784">
        <v>99.0</v>
      </c>
      <c r="C145" s="883">
        <v>43880.0</v>
      </c>
      <c r="D145" s="21" t="s">
        <v>6855</v>
      </c>
      <c r="E145" s="69" t="s">
        <v>7926</v>
      </c>
      <c r="F145" s="21" t="s">
        <v>761</v>
      </c>
      <c r="G145" s="165" t="s">
        <v>6880</v>
      </c>
      <c r="H145" s="63" t="s">
        <v>6881</v>
      </c>
      <c r="J145" s="508"/>
      <c r="K145" s="508"/>
      <c r="L145" s="508"/>
      <c r="M145" s="508"/>
      <c r="N145" s="508"/>
      <c r="O145" s="508"/>
    </row>
    <row r="146" ht="15.75" customHeight="1">
      <c r="A146" s="73"/>
      <c r="B146" s="784">
        <v>100.0</v>
      </c>
      <c r="C146" s="883">
        <v>43880.0</v>
      </c>
      <c r="D146" s="297" t="s">
        <v>6877</v>
      </c>
      <c r="E146" s="883"/>
      <c r="F146" s="297" t="s">
        <v>761</v>
      </c>
      <c r="G146" s="884" t="s">
        <v>6878</v>
      </c>
      <c r="H146" s="66" t="s">
        <v>6879</v>
      </c>
      <c r="J146" s="508"/>
      <c r="K146" s="508"/>
      <c r="L146" s="508"/>
      <c r="M146" s="508"/>
      <c r="N146" s="508"/>
      <c r="O146" s="508"/>
    </row>
    <row r="147" ht="15.75" customHeight="1">
      <c r="A147" s="73"/>
      <c r="B147" s="871">
        <v>101.0</v>
      </c>
      <c r="C147" s="69"/>
      <c r="D147" s="21"/>
      <c r="E147" s="69"/>
      <c r="F147" s="21"/>
      <c r="G147" s="165"/>
      <c r="H147" s="63"/>
      <c r="J147" s="508"/>
      <c r="K147" s="508"/>
      <c r="L147" s="508"/>
      <c r="M147" s="508"/>
      <c r="N147" s="508"/>
      <c r="O147" s="508"/>
    </row>
    <row r="148" ht="15.75" customHeight="1">
      <c r="A148" s="73"/>
      <c r="B148" s="784">
        <v>102.0</v>
      </c>
      <c r="C148" s="69"/>
      <c r="D148" s="21"/>
      <c r="E148" s="69"/>
      <c r="F148" s="21"/>
      <c r="G148" s="165"/>
      <c r="H148" s="63"/>
      <c r="J148" s="508"/>
      <c r="K148" s="508"/>
      <c r="L148" s="508"/>
      <c r="M148" s="508"/>
      <c r="N148" s="508"/>
      <c r="O148" s="508"/>
    </row>
    <row r="149" ht="15.75" customHeight="1">
      <c r="A149" s="73"/>
      <c r="B149" s="784">
        <v>103.0</v>
      </c>
      <c r="C149" s="69">
        <v>43887.0</v>
      </c>
      <c r="D149" s="21" t="s">
        <v>2750</v>
      </c>
      <c r="E149" s="69"/>
      <c r="F149" s="21" t="s">
        <v>1593</v>
      </c>
      <c r="G149" s="198">
        <v>43896.0</v>
      </c>
      <c r="H149" s="63" t="s">
        <v>6907</v>
      </c>
      <c r="J149" s="508"/>
      <c r="K149" s="885" t="s">
        <v>6908</v>
      </c>
      <c r="L149" s="885" t="s">
        <v>6909</v>
      </c>
      <c r="M149" s="885" t="s">
        <v>14630</v>
      </c>
      <c r="N149" s="885" t="s">
        <v>14631</v>
      </c>
      <c r="O149" s="508"/>
    </row>
    <row r="150" ht="15.75" customHeight="1">
      <c r="A150" s="73"/>
      <c r="B150" s="784">
        <v>104.0</v>
      </c>
      <c r="C150" s="69">
        <v>43881.0</v>
      </c>
      <c r="D150" s="21" t="s">
        <v>5344</v>
      </c>
      <c r="E150" s="69"/>
      <c r="F150" s="21" t="s">
        <v>2923</v>
      </c>
      <c r="G150" s="165"/>
      <c r="H150" s="63" t="s">
        <v>6886</v>
      </c>
      <c r="J150" s="508"/>
      <c r="K150" s="508"/>
      <c r="L150" s="508"/>
      <c r="M150" s="508"/>
      <c r="N150" s="508"/>
      <c r="O150" s="508"/>
    </row>
    <row r="151" ht="15.75" customHeight="1">
      <c r="A151" s="73"/>
      <c r="B151" s="784">
        <v>105.0</v>
      </c>
      <c r="C151" s="69">
        <v>43881.0</v>
      </c>
      <c r="D151" s="21" t="s">
        <v>6890</v>
      </c>
      <c r="E151" s="69"/>
      <c r="F151" s="21" t="s">
        <v>761</v>
      </c>
      <c r="G151" s="165" t="s">
        <v>6891</v>
      </c>
      <c r="H151" s="63" t="s">
        <v>6892</v>
      </c>
      <c r="J151" s="508"/>
      <c r="K151" s="508"/>
      <c r="L151" s="508"/>
      <c r="M151" s="508"/>
      <c r="N151" s="508"/>
      <c r="O151" s="508"/>
    </row>
    <row r="152" ht="15.75" customHeight="1">
      <c r="A152" s="73"/>
      <c r="B152" s="871">
        <v>106.0</v>
      </c>
      <c r="C152" s="69">
        <v>43881.0</v>
      </c>
      <c r="D152" s="21" t="s">
        <v>6882</v>
      </c>
      <c r="E152" s="69"/>
      <c r="F152" s="21" t="s">
        <v>6597</v>
      </c>
      <c r="G152" s="165"/>
      <c r="H152" s="63" t="s">
        <v>6883</v>
      </c>
      <c r="J152" s="885" t="s">
        <v>6884</v>
      </c>
      <c r="K152" s="885" t="s">
        <v>6885</v>
      </c>
      <c r="L152" s="508"/>
      <c r="M152" s="508"/>
      <c r="N152" s="508"/>
      <c r="O152" s="508"/>
    </row>
    <row r="153" ht="15.75" customHeight="1">
      <c r="A153" s="73"/>
      <c r="B153" s="784">
        <v>107.0</v>
      </c>
      <c r="C153" s="69">
        <v>43881.0</v>
      </c>
      <c r="D153" s="21" t="s">
        <v>6887</v>
      </c>
      <c r="E153" s="69"/>
      <c r="F153" s="21" t="s">
        <v>6752</v>
      </c>
      <c r="G153" s="165"/>
      <c r="H153" s="63" t="s">
        <v>6888</v>
      </c>
      <c r="J153" s="885" t="s">
        <v>6889</v>
      </c>
      <c r="K153" s="508"/>
      <c r="L153" s="508"/>
      <c r="M153" s="508"/>
      <c r="N153" s="508"/>
      <c r="O153" s="508"/>
    </row>
    <row r="154" ht="15.75" customHeight="1">
      <c r="A154" s="73"/>
      <c r="B154" s="784">
        <v>108.0</v>
      </c>
      <c r="C154" s="69"/>
      <c r="D154" s="21"/>
      <c r="E154" s="69"/>
      <c r="F154" s="21"/>
      <c r="G154" s="165"/>
      <c r="H154" s="63"/>
      <c r="J154" s="508"/>
      <c r="K154" s="508"/>
      <c r="L154" s="508"/>
      <c r="M154" s="508"/>
      <c r="N154" s="508"/>
      <c r="O154" s="508"/>
    </row>
    <row r="155" ht="15.75" customHeight="1">
      <c r="A155" s="73"/>
      <c r="B155" s="784">
        <v>109.0</v>
      </c>
      <c r="C155" s="69"/>
      <c r="D155" s="21"/>
      <c r="E155" s="69"/>
      <c r="F155" s="21"/>
      <c r="G155" s="165"/>
      <c r="H155" s="63"/>
      <c r="J155" s="508"/>
      <c r="K155" s="508"/>
      <c r="L155" s="508"/>
      <c r="M155" s="508"/>
      <c r="N155" s="508"/>
      <c r="O155" s="508"/>
    </row>
    <row r="156" ht="15.75" customHeight="1">
      <c r="A156" s="73"/>
      <c r="B156" s="784">
        <v>110.0</v>
      </c>
      <c r="C156" s="69">
        <v>43882.0</v>
      </c>
      <c r="D156" s="21" t="s">
        <v>3093</v>
      </c>
      <c r="E156" s="69"/>
      <c r="F156" s="21" t="s">
        <v>6388</v>
      </c>
      <c r="G156" s="165"/>
      <c r="H156" s="63" t="s">
        <v>6902</v>
      </c>
      <c r="J156" s="508"/>
      <c r="K156" s="508"/>
      <c r="L156" s="508"/>
      <c r="M156" s="508"/>
      <c r="N156" s="508"/>
      <c r="O156" s="508"/>
    </row>
    <row r="157" ht="15.75" customHeight="1">
      <c r="A157" s="73"/>
      <c r="B157" s="871">
        <v>111.0</v>
      </c>
      <c r="C157" s="69">
        <v>43882.0</v>
      </c>
      <c r="D157" s="21" t="s">
        <v>2575</v>
      </c>
      <c r="E157" s="69" t="s">
        <v>14632</v>
      </c>
      <c r="F157" s="21" t="s">
        <v>6388</v>
      </c>
      <c r="G157" s="165"/>
      <c r="H157" s="63" t="s">
        <v>6896</v>
      </c>
      <c r="J157" s="508"/>
      <c r="K157" s="508"/>
      <c r="L157" s="508"/>
      <c r="M157" s="508"/>
      <c r="N157" s="508"/>
      <c r="O157" s="508"/>
    </row>
    <row r="158" ht="15.75" customHeight="1">
      <c r="A158" s="73"/>
      <c r="B158" s="784">
        <v>112.0</v>
      </c>
      <c r="C158" s="69">
        <v>43882.0</v>
      </c>
      <c r="D158" s="21" t="s">
        <v>3032</v>
      </c>
      <c r="E158" s="69"/>
      <c r="F158" s="21" t="s">
        <v>6388</v>
      </c>
      <c r="G158" s="165"/>
      <c r="H158" s="63" t="s">
        <v>6898</v>
      </c>
      <c r="J158" s="508"/>
      <c r="K158" s="508"/>
      <c r="L158" s="508"/>
      <c r="M158" s="508"/>
      <c r="N158" s="508"/>
      <c r="O158" s="508"/>
    </row>
    <row r="159" ht="15.75" customHeight="1">
      <c r="A159" s="73"/>
      <c r="B159" s="784">
        <v>113.0</v>
      </c>
      <c r="C159" s="69"/>
      <c r="D159" s="21"/>
      <c r="E159" s="69"/>
      <c r="F159" s="21"/>
      <c r="G159" s="165"/>
      <c r="H159" s="63"/>
      <c r="J159" s="508"/>
      <c r="K159" s="508"/>
      <c r="L159" s="508"/>
      <c r="M159" s="508"/>
      <c r="N159" s="508"/>
      <c r="O159" s="508"/>
    </row>
    <row r="160" ht="15.75" customHeight="1">
      <c r="A160" s="73"/>
      <c r="B160" s="871">
        <v>114.0</v>
      </c>
      <c r="C160" s="69">
        <v>43882.0</v>
      </c>
      <c r="D160" s="21" t="s">
        <v>7577</v>
      </c>
      <c r="E160" s="69"/>
      <c r="F160" s="21" t="s">
        <v>6388</v>
      </c>
      <c r="G160" s="165"/>
      <c r="H160" s="63"/>
      <c r="J160" s="508"/>
      <c r="K160" s="508"/>
      <c r="L160" s="508"/>
      <c r="M160" s="508"/>
      <c r="N160" s="508"/>
      <c r="O160" s="508"/>
    </row>
    <row r="161" ht="15.75" customHeight="1">
      <c r="A161" s="73"/>
      <c r="B161" s="784">
        <v>115.0</v>
      </c>
      <c r="C161" s="69">
        <v>43882.0</v>
      </c>
      <c r="D161" s="21" t="s">
        <v>2678</v>
      </c>
      <c r="E161" s="69"/>
      <c r="F161" s="21" t="s">
        <v>6388</v>
      </c>
      <c r="G161" s="165"/>
      <c r="H161" s="63" t="s">
        <v>6897</v>
      </c>
      <c r="J161" s="508"/>
      <c r="K161" s="508"/>
      <c r="L161" s="508"/>
      <c r="M161" s="508"/>
      <c r="N161" s="508"/>
      <c r="O161" s="508"/>
    </row>
    <row r="162" ht="15.75" customHeight="1">
      <c r="A162" s="73"/>
      <c r="B162" s="784">
        <v>116.0</v>
      </c>
      <c r="C162" s="69"/>
      <c r="D162" s="21"/>
      <c r="E162" s="69"/>
      <c r="F162" s="21"/>
      <c r="G162" s="165"/>
      <c r="H162" s="63"/>
      <c r="J162" s="508"/>
      <c r="K162" s="508"/>
      <c r="L162" s="508"/>
      <c r="M162" s="508"/>
      <c r="N162" s="508"/>
      <c r="O162" s="508"/>
    </row>
    <row r="163" ht="15.75" customHeight="1">
      <c r="A163" s="73"/>
      <c r="B163" s="784">
        <v>117.0</v>
      </c>
      <c r="C163" s="69">
        <v>43882.0</v>
      </c>
      <c r="D163" s="21" t="s">
        <v>2755</v>
      </c>
      <c r="E163" s="69"/>
      <c r="F163" s="21" t="s">
        <v>2253</v>
      </c>
      <c r="G163" s="165" t="s">
        <v>6893</v>
      </c>
      <c r="H163" s="63" t="s">
        <v>6894</v>
      </c>
      <c r="J163" s="508"/>
      <c r="K163" s="508"/>
      <c r="L163" s="508"/>
      <c r="M163" s="508"/>
      <c r="N163" s="508"/>
      <c r="O163" s="508"/>
    </row>
    <row r="164" ht="15.75" customHeight="1">
      <c r="A164" s="73"/>
      <c r="B164" s="784">
        <v>118.0</v>
      </c>
      <c r="C164" s="69">
        <v>43882.0</v>
      </c>
      <c r="D164" s="21" t="s">
        <v>1994</v>
      </c>
      <c r="E164" s="69"/>
      <c r="F164" s="21" t="s">
        <v>2253</v>
      </c>
      <c r="G164" s="165" t="s">
        <v>1030</v>
      </c>
      <c r="H164" s="63" t="s">
        <v>6895</v>
      </c>
      <c r="J164" s="508"/>
      <c r="K164" s="508"/>
      <c r="L164" s="508"/>
      <c r="M164" s="508"/>
      <c r="N164" s="508"/>
      <c r="O164" s="508"/>
    </row>
    <row r="165" ht="15.75" customHeight="1">
      <c r="A165" s="73"/>
      <c r="B165" s="871">
        <v>119.0</v>
      </c>
      <c r="C165" s="69"/>
      <c r="D165" s="21" t="s">
        <v>5796</v>
      </c>
      <c r="E165" s="69"/>
      <c r="F165" s="146" t="s">
        <v>2253</v>
      </c>
      <c r="G165" s="165" t="s">
        <v>6768</v>
      </c>
      <c r="H165" s="63"/>
      <c r="J165" s="508"/>
      <c r="K165" s="508"/>
      <c r="L165" s="508"/>
      <c r="M165" s="508"/>
      <c r="N165" s="508"/>
      <c r="O165" s="508"/>
    </row>
    <row r="166" ht="15.75" customHeight="1">
      <c r="A166" s="73"/>
      <c r="B166" s="784">
        <v>120.0</v>
      </c>
      <c r="C166" s="69">
        <v>43882.0</v>
      </c>
      <c r="D166" s="21" t="s">
        <v>3105</v>
      </c>
      <c r="E166" s="69"/>
      <c r="F166" s="21" t="s">
        <v>6752</v>
      </c>
      <c r="G166" s="165"/>
      <c r="H166" s="63" t="s">
        <v>6899</v>
      </c>
      <c r="J166" s="885" t="s">
        <v>6900</v>
      </c>
      <c r="K166" s="508"/>
      <c r="L166" s="508"/>
      <c r="M166" s="508"/>
      <c r="N166" s="508"/>
      <c r="O166" s="508"/>
    </row>
    <row r="167" ht="15.75" customHeight="1">
      <c r="A167" s="73"/>
      <c r="B167" s="784">
        <v>121.0</v>
      </c>
      <c r="C167" s="69"/>
      <c r="D167" s="21"/>
      <c r="E167" s="69"/>
      <c r="F167" s="21"/>
      <c r="G167" s="165"/>
      <c r="H167" s="63"/>
      <c r="J167" s="508"/>
      <c r="K167" s="508"/>
      <c r="L167" s="508"/>
      <c r="M167" s="508"/>
      <c r="N167" s="508"/>
      <c r="O167" s="508"/>
    </row>
    <row r="168" ht="15.75" customHeight="1">
      <c r="A168" s="73"/>
      <c r="B168" s="784">
        <v>122.0</v>
      </c>
      <c r="C168" s="69">
        <v>43885.0</v>
      </c>
      <c r="D168" s="21" t="s">
        <v>6904</v>
      </c>
      <c r="E168" s="69"/>
      <c r="F168" s="21" t="s">
        <v>6597</v>
      </c>
      <c r="G168" s="165"/>
      <c r="H168" s="63" t="s">
        <v>6905</v>
      </c>
      <c r="J168" s="508"/>
      <c r="K168" s="885" t="s">
        <v>6906</v>
      </c>
      <c r="L168" s="508"/>
      <c r="M168" s="508"/>
      <c r="N168" s="508"/>
      <c r="O168" s="508"/>
    </row>
    <row r="169" ht="15.75" customHeight="1">
      <c r="A169" s="73"/>
      <c r="B169" s="784">
        <v>123.0</v>
      </c>
      <c r="C169" s="69"/>
      <c r="D169" s="21"/>
      <c r="E169" s="69"/>
      <c r="F169" s="21"/>
      <c r="G169" s="165"/>
      <c r="H169" s="63"/>
      <c r="J169" s="508"/>
      <c r="K169" s="508"/>
      <c r="L169" s="508"/>
      <c r="M169" s="508"/>
      <c r="N169" s="508"/>
      <c r="O169" s="508"/>
    </row>
    <row r="170" ht="15.75" customHeight="1">
      <c r="A170" s="73"/>
      <c r="B170" s="871">
        <v>124.0</v>
      </c>
      <c r="C170" s="69">
        <v>43887.0</v>
      </c>
      <c r="D170" s="21" t="s">
        <v>4394</v>
      </c>
      <c r="E170" s="69"/>
      <c r="F170" s="21" t="s">
        <v>1593</v>
      </c>
      <c r="G170" s="198">
        <v>43896.0</v>
      </c>
      <c r="H170" s="63" t="s">
        <v>6917</v>
      </c>
      <c r="J170" s="508"/>
      <c r="K170" s="885" t="s">
        <v>6918</v>
      </c>
      <c r="L170" s="508"/>
      <c r="M170" s="885" t="s">
        <v>14633</v>
      </c>
      <c r="N170" s="885" t="s">
        <v>14634</v>
      </c>
      <c r="O170" s="508"/>
    </row>
    <row r="171" ht="15.75" customHeight="1">
      <c r="A171" s="73"/>
      <c r="B171" s="784">
        <v>125.0</v>
      </c>
      <c r="C171" s="69">
        <v>43887.0</v>
      </c>
      <c r="D171" s="21" t="s">
        <v>1357</v>
      </c>
      <c r="E171" s="69"/>
      <c r="F171" s="21" t="s">
        <v>1593</v>
      </c>
      <c r="G171" s="198">
        <v>43896.0</v>
      </c>
      <c r="H171" s="63" t="s">
        <v>6910</v>
      </c>
      <c r="J171" s="508"/>
      <c r="K171" s="885" t="s">
        <v>6911</v>
      </c>
      <c r="L171" s="885" t="s">
        <v>6912</v>
      </c>
      <c r="M171" s="885" t="s">
        <v>14635</v>
      </c>
      <c r="N171" s="885" t="s">
        <v>14636</v>
      </c>
      <c r="O171" s="885" t="s">
        <v>14637</v>
      </c>
    </row>
    <row r="172" ht="15.75" customHeight="1">
      <c r="A172" s="73"/>
      <c r="B172" s="784">
        <v>126.0</v>
      </c>
      <c r="C172" s="69">
        <v>43887.0</v>
      </c>
      <c r="D172" s="21" t="s">
        <v>2758</v>
      </c>
      <c r="E172" s="69"/>
      <c r="F172" s="21" t="s">
        <v>1593</v>
      </c>
      <c r="G172" s="198">
        <v>43896.0</v>
      </c>
      <c r="H172" s="63" t="s">
        <v>6913</v>
      </c>
      <c r="J172" s="508"/>
      <c r="K172" s="885" t="s">
        <v>6914</v>
      </c>
      <c r="L172" s="885" t="s">
        <v>6915</v>
      </c>
      <c r="M172" s="885" t="s">
        <v>14638</v>
      </c>
      <c r="N172" s="885" t="s">
        <v>14639</v>
      </c>
      <c r="O172" s="508"/>
    </row>
    <row r="173" ht="15.75" customHeight="1">
      <c r="A173" s="73"/>
      <c r="B173" s="871">
        <v>127.0</v>
      </c>
      <c r="C173" s="69"/>
      <c r="D173" s="21"/>
      <c r="E173" s="69"/>
      <c r="F173" s="21"/>
      <c r="G173" s="165"/>
      <c r="H173" s="63"/>
      <c r="J173" s="508"/>
      <c r="K173" s="508"/>
      <c r="L173" s="508"/>
      <c r="M173" s="508"/>
      <c r="N173" s="508"/>
      <c r="O173" s="508"/>
    </row>
    <row r="174" ht="15.75" customHeight="1">
      <c r="A174" s="73"/>
      <c r="B174" s="784">
        <v>128.0</v>
      </c>
      <c r="C174" s="69">
        <v>43889.0</v>
      </c>
      <c r="D174" s="21" t="s">
        <v>2935</v>
      </c>
      <c r="E174" s="69"/>
      <c r="F174" s="21" t="s">
        <v>1593</v>
      </c>
      <c r="G174" s="198">
        <v>43903.0</v>
      </c>
      <c r="H174" s="63" t="s">
        <v>6923</v>
      </c>
      <c r="J174" s="885" t="s">
        <v>6924</v>
      </c>
      <c r="K174" s="885" t="s">
        <v>6925</v>
      </c>
      <c r="L174" s="885" t="s">
        <v>6926</v>
      </c>
      <c r="M174" s="885" t="s">
        <v>14640</v>
      </c>
      <c r="N174" s="885" t="s">
        <v>14641</v>
      </c>
      <c r="O174" s="508"/>
    </row>
    <row r="175" ht="15.75" customHeight="1">
      <c r="A175" s="73"/>
      <c r="B175" s="784">
        <v>129.0</v>
      </c>
      <c r="C175" s="69">
        <v>43889.0</v>
      </c>
      <c r="D175" s="21" t="s">
        <v>3048</v>
      </c>
      <c r="E175" s="69"/>
      <c r="F175" s="21" t="s">
        <v>1593</v>
      </c>
      <c r="G175" s="198">
        <v>43903.0</v>
      </c>
      <c r="H175" s="63" t="s">
        <v>6919</v>
      </c>
      <c r="J175" s="885" t="s">
        <v>6920</v>
      </c>
      <c r="K175" s="885" t="s">
        <v>6921</v>
      </c>
      <c r="L175" s="885" t="s">
        <v>6922</v>
      </c>
      <c r="M175" s="885" t="s">
        <v>14642</v>
      </c>
      <c r="N175" s="885" t="s">
        <v>14643</v>
      </c>
      <c r="O175" s="508"/>
    </row>
    <row r="176" ht="15.75" customHeight="1">
      <c r="A176" s="73"/>
      <c r="B176" s="784">
        <v>130.0</v>
      </c>
      <c r="C176" s="69">
        <v>43892.0</v>
      </c>
      <c r="D176" s="21" t="s">
        <v>2394</v>
      </c>
      <c r="E176" s="69"/>
      <c r="F176" s="21" t="s">
        <v>2253</v>
      </c>
      <c r="G176" s="165" t="s">
        <v>6762</v>
      </c>
      <c r="H176" s="63" t="s">
        <v>6927</v>
      </c>
      <c r="J176" s="508"/>
      <c r="K176" s="508"/>
      <c r="L176" s="508"/>
      <c r="M176" s="508"/>
      <c r="N176" s="508"/>
      <c r="O176" s="508"/>
    </row>
    <row r="177" ht="15.75" customHeight="1">
      <c r="A177" s="73"/>
      <c r="B177" s="784">
        <v>131.0</v>
      </c>
      <c r="C177" s="69">
        <v>43893.0</v>
      </c>
      <c r="D177" s="21" t="s">
        <v>6928</v>
      </c>
      <c r="E177" s="69"/>
      <c r="F177" s="21" t="s">
        <v>2923</v>
      </c>
      <c r="G177" s="165"/>
      <c r="H177" s="63" t="s">
        <v>6929</v>
      </c>
      <c r="J177" s="508"/>
      <c r="K177" s="508"/>
      <c r="L177" s="508"/>
      <c r="M177" s="508"/>
      <c r="N177" s="508"/>
      <c r="O177" s="508"/>
    </row>
    <row r="178" ht="15.75" customHeight="1">
      <c r="A178" s="73"/>
      <c r="B178" s="871">
        <v>132.0</v>
      </c>
      <c r="C178" s="69">
        <v>43893.0</v>
      </c>
      <c r="D178" s="21" t="s">
        <v>1479</v>
      </c>
      <c r="E178" s="69"/>
      <c r="F178" s="21" t="s">
        <v>2923</v>
      </c>
      <c r="G178" s="165"/>
      <c r="H178" s="63" t="s">
        <v>6945</v>
      </c>
      <c r="J178" s="508"/>
      <c r="K178" s="508"/>
      <c r="L178" s="508"/>
      <c r="M178" s="508"/>
      <c r="N178" s="508"/>
      <c r="O178" s="508"/>
    </row>
    <row r="179" ht="15.75" customHeight="1">
      <c r="A179" s="73"/>
      <c r="B179" s="784">
        <v>133.0</v>
      </c>
      <c r="C179" s="69"/>
      <c r="D179" s="21"/>
      <c r="E179" s="69"/>
      <c r="F179" s="21"/>
      <c r="G179" s="165"/>
      <c r="H179" s="63"/>
      <c r="J179" s="508"/>
      <c r="K179" s="508"/>
      <c r="L179" s="508"/>
      <c r="M179" s="508"/>
      <c r="N179" s="508"/>
      <c r="O179" s="508"/>
    </row>
    <row r="180" ht="15.75" customHeight="1">
      <c r="A180" s="73"/>
      <c r="B180" s="784">
        <v>134.0</v>
      </c>
      <c r="C180" s="69">
        <v>43893.0</v>
      </c>
      <c r="D180" s="21" t="s">
        <v>4959</v>
      </c>
      <c r="E180" s="69"/>
      <c r="F180" s="21" t="s">
        <v>6597</v>
      </c>
      <c r="G180" s="165"/>
      <c r="H180" s="63" t="s">
        <v>6930</v>
      </c>
      <c r="J180" s="885" t="s">
        <v>6931</v>
      </c>
      <c r="K180" s="885" t="s">
        <v>6932</v>
      </c>
      <c r="L180" s="508"/>
      <c r="M180" s="508"/>
      <c r="N180" s="508"/>
      <c r="O180" s="508"/>
    </row>
    <row r="181" ht="15.75" customHeight="1">
      <c r="A181" s="73"/>
      <c r="B181" s="784">
        <v>135.0</v>
      </c>
      <c r="C181" s="69">
        <v>43893.0</v>
      </c>
      <c r="D181" s="21" t="s">
        <v>2092</v>
      </c>
      <c r="E181" s="69"/>
      <c r="F181" s="21" t="s">
        <v>761</v>
      </c>
      <c r="G181" s="165" t="s">
        <v>6849</v>
      </c>
      <c r="H181" s="63"/>
      <c r="J181" s="508"/>
      <c r="K181" s="508"/>
      <c r="L181" s="508"/>
      <c r="M181" s="508"/>
      <c r="N181" s="508"/>
      <c r="O181" s="508"/>
    </row>
    <row r="182" ht="15.75" customHeight="1">
      <c r="A182" s="73"/>
      <c r="B182" s="784">
        <v>136.0</v>
      </c>
      <c r="C182" s="69">
        <v>43893.0</v>
      </c>
      <c r="D182" s="21" t="s">
        <v>6938</v>
      </c>
      <c r="E182" s="69"/>
      <c r="F182" s="21" t="s">
        <v>761</v>
      </c>
      <c r="G182" s="165" t="s">
        <v>6353</v>
      </c>
      <c r="H182" s="63" t="s">
        <v>6939</v>
      </c>
      <c r="J182" s="508"/>
      <c r="K182" s="508"/>
      <c r="L182" s="508"/>
      <c r="M182" s="508"/>
      <c r="N182" s="508"/>
      <c r="O182" s="508"/>
    </row>
    <row r="183" ht="15.75" customHeight="1">
      <c r="A183" s="73"/>
      <c r="B183" s="871">
        <v>137.0</v>
      </c>
      <c r="C183" s="69">
        <v>43893.0</v>
      </c>
      <c r="D183" s="21" t="s">
        <v>6933</v>
      </c>
      <c r="E183" s="69"/>
      <c r="F183" s="21" t="s">
        <v>761</v>
      </c>
      <c r="G183" s="165" t="s">
        <v>6934</v>
      </c>
      <c r="H183" s="63" t="s">
        <v>6935</v>
      </c>
      <c r="J183" s="508"/>
      <c r="K183" s="508"/>
      <c r="L183" s="508"/>
      <c r="M183" s="508"/>
      <c r="N183" s="508"/>
      <c r="O183" s="508"/>
    </row>
    <row r="184" ht="15.75" customHeight="1">
      <c r="A184" s="73"/>
      <c r="B184" s="784">
        <v>138.0</v>
      </c>
      <c r="C184" s="69">
        <v>43893.0</v>
      </c>
      <c r="D184" s="21" t="s">
        <v>6946</v>
      </c>
      <c r="E184" s="69"/>
      <c r="F184" s="21" t="s">
        <v>761</v>
      </c>
      <c r="G184" s="165" t="s">
        <v>6948</v>
      </c>
      <c r="H184" s="63" t="s">
        <v>6949</v>
      </c>
      <c r="J184" s="508"/>
      <c r="K184" s="508"/>
      <c r="L184" s="508"/>
      <c r="M184" s="508"/>
      <c r="N184" s="508"/>
      <c r="O184" s="508"/>
    </row>
    <row r="185" ht="15.75" customHeight="1">
      <c r="A185" s="73"/>
      <c r="B185" s="784">
        <v>139.0</v>
      </c>
      <c r="C185" s="69">
        <v>43893.0</v>
      </c>
      <c r="D185" s="21" t="s">
        <v>6940</v>
      </c>
      <c r="E185" s="69"/>
      <c r="F185" s="21" t="s">
        <v>761</v>
      </c>
      <c r="G185" s="165" t="s">
        <v>4601</v>
      </c>
      <c r="H185" s="63" t="s">
        <v>6941</v>
      </c>
      <c r="J185" s="508"/>
      <c r="K185" s="508"/>
      <c r="L185" s="508"/>
      <c r="M185" s="508"/>
      <c r="N185" s="508"/>
      <c r="O185" s="508"/>
    </row>
    <row r="186" ht="15.75" customHeight="1">
      <c r="A186" s="73"/>
      <c r="B186" s="784">
        <v>140.0</v>
      </c>
      <c r="C186" s="69">
        <v>43893.0</v>
      </c>
      <c r="D186" s="21" t="s">
        <v>6942</v>
      </c>
      <c r="E186" s="69"/>
      <c r="F186" s="21" t="s">
        <v>761</v>
      </c>
      <c r="G186" s="165" t="s">
        <v>6943</v>
      </c>
      <c r="H186" s="63" t="s">
        <v>6944</v>
      </c>
      <c r="J186" s="508"/>
      <c r="K186" s="508"/>
      <c r="L186" s="508"/>
      <c r="M186" s="508"/>
      <c r="N186" s="508"/>
      <c r="O186" s="508"/>
    </row>
    <row r="187" ht="15.75" customHeight="1">
      <c r="A187" s="73"/>
      <c r="B187" s="784">
        <v>141.0</v>
      </c>
      <c r="C187" s="69">
        <v>43893.0</v>
      </c>
      <c r="D187" s="21" t="s">
        <v>6936</v>
      </c>
      <c r="E187" s="69"/>
      <c r="F187" s="21" t="s">
        <v>761</v>
      </c>
      <c r="G187" s="165" t="s">
        <v>1496</v>
      </c>
      <c r="H187" s="63" t="s">
        <v>6937</v>
      </c>
      <c r="J187" s="508"/>
      <c r="K187" s="508"/>
      <c r="L187" s="508"/>
      <c r="M187" s="508"/>
      <c r="N187" s="508"/>
      <c r="O187" s="508"/>
    </row>
    <row r="188" ht="15.75" customHeight="1">
      <c r="A188" s="73" t="s">
        <v>2535</v>
      </c>
      <c r="B188" s="871">
        <v>142.0</v>
      </c>
      <c r="C188" s="69">
        <v>43955.0</v>
      </c>
      <c r="D188" s="182" t="s">
        <v>7002</v>
      </c>
      <c r="E188" s="201" t="s">
        <v>6973</v>
      </c>
      <c r="F188" s="21" t="s">
        <v>994</v>
      </c>
      <c r="G188" s="165" t="s">
        <v>6974</v>
      </c>
      <c r="H188" s="63" t="s">
        <v>7003</v>
      </c>
      <c r="J188" s="508"/>
      <c r="K188" s="508"/>
      <c r="L188" s="508"/>
      <c r="M188" s="508"/>
      <c r="N188" s="508"/>
      <c r="O188" s="508"/>
    </row>
    <row r="189" ht="15.75" customHeight="1">
      <c r="A189" s="73" t="s">
        <v>2535</v>
      </c>
      <c r="B189" s="784">
        <v>143.0</v>
      </c>
      <c r="C189" s="69">
        <v>43955.0</v>
      </c>
      <c r="D189" s="182" t="s">
        <v>6098</v>
      </c>
      <c r="E189" s="201" t="s">
        <v>6973</v>
      </c>
      <c r="F189" s="21" t="s">
        <v>994</v>
      </c>
      <c r="G189" s="165" t="s">
        <v>6974</v>
      </c>
      <c r="H189" s="63" t="s">
        <v>6975</v>
      </c>
      <c r="J189" s="508"/>
      <c r="K189" s="508"/>
      <c r="L189" s="508"/>
      <c r="M189" s="508"/>
      <c r="N189" s="508"/>
      <c r="O189" s="508"/>
    </row>
    <row r="190" ht="15.75" customHeight="1">
      <c r="A190" s="73" t="s">
        <v>2535</v>
      </c>
      <c r="B190" s="784">
        <v>144.0</v>
      </c>
      <c r="C190" s="69">
        <v>43894.0</v>
      </c>
      <c r="D190" s="148" t="s">
        <v>4882</v>
      </c>
      <c r="E190" s="200"/>
      <c r="F190" s="148" t="s">
        <v>6950</v>
      </c>
      <c r="G190" s="165" t="s">
        <v>6489</v>
      </c>
      <c r="H190" s="63" t="s">
        <v>6952</v>
      </c>
      <c r="J190" s="508"/>
      <c r="K190" s="508"/>
      <c r="L190" s="508"/>
      <c r="M190" s="508"/>
      <c r="N190" s="508"/>
      <c r="O190" s="508"/>
    </row>
    <row r="191" ht="15.75" customHeight="1">
      <c r="A191" s="73" t="s">
        <v>2535</v>
      </c>
      <c r="B191" s="784">
        <v>145.0</v>
      </c>
      <c r="C191" s="69">
        <v>43894.0</v>
      </c>
      <c r="D191" s="148" t="s">
        <v>4664</v>
      </c>
      <c r="E191" s="200"/>
      <c r="F191" s="148" t="s">
        <v>6950</v>
      </c>
      <c r="G191" s="165" t="s">
        <v>6489</v>
      </c>
      <c r="H191" s="63" t="s">
        <v>6951</v>
      </c>
      <c r="J191" s="508"/>
      <c r="K191" s="508"/>
      <c r="L191" s="508"/>
      <c r="M191" s="508"/>
      <c r="N191" s="508"/>
      <c r="O191" s="508"/>
    </row>
    <row r="192" ht="15.75" customHeight="1">
      <c r="A192" s="73"/>
      <c r="B192" s="784">
        <v>146.0</v>
      </c>
      <c r="C192" s="69">
        <v>43899.0</v>
      </c>
      <c r="D192" s="21" t="s">
        <v>2114</v>
      </c>
      <c r="E192" s="69"/>
      <c r="F192" s="21" t="s">
        <v>6388</v>
      </c>
      <c r="G192" s="165"/>
      <c r="H192" s="63" t="s">
        <v>6959</v>
      </c>
      <c r="J192" s="508"/>
      <c r="K192" s="508"/>
      <c r="L192" s="508"/>
      <c r="M192" s="508"/>
      <c r="N192" s="508"/>
      <c r="O192" s="508"/>
    </row>
    <row r="193" ht="15.75" customHeight="1">
      <c r="A193" s="73"/>
      <c r="B193" s="871">
        <v>147.0</v>
      </c>
      <c r="C193" s="69">
        <v>43899.0</v>
      </c>
      <c r="D193" s="21" t="s">
        <v>2779</v>
      </c>
      <c r="E193" s="69"/>
      <c r="F193" s="21" t="s">
        <v>6388</v>
      </c>
      <c r="G193" s="165"/>
      <c r="H193" s="63" t="s">
        <v>6963</v>
      </c>
      <c r="J193" s="508"/>
      <c r="K193" s="508"/>
      <c r="L193" s="508"/>
      <c r="M193" s="508"/>
      <c r="N193" s="508"/>
      <c r="O193" s="508"/>
    </row>
    <row r="194" ht="15.75" customHeight="1">
      <c r="A194" s="73"/>
      <c r="B194" s="784">
        <v>148.0</v>
      </c>
      <c r="C194" s="69">
        <v>43899.0</v>
      </c>
      <c r="D194" s="21" t="s">
        <v>1946</v>
      </c>
      <c r="E194" s="69"/>
      <c r="F194" s="21" t="s">
        <v>1593</v>
      </c>
      <c r="G194" s="198">
        <v>43906.0</v>
      </c>
      <c r="H194" s="63" t="s">
        <v>6953</v>
      </c>
      <c r="J194" s="508"/>
      <c r="K194" s="508"/>
      <c r="L194" s="508"/>
      <c r="M194" s="885" t="s">
        <v>14644</v>
      </c>
      <c r="N194" s="885" t="s">
        <v>14645</v>
      </c>
      <c r="O194" s="508"/>
    </row>
    <row r="195" ht="15.75" customHeight="1">
      <c r="A195" s="73"/>
      <c r="B195" s="784">
        <v>149.0</v>
      </c>
      <c r="C195" s="69">
        <v>43899.0</v>
      </c>
      <c r="D195" s="21" t="s">
        <v>4187</v>
      </c>
      <c r="E195" s="69" t="s">
        <v>6960</v>
      </c>
      <c r="F195" s="21" t="s">
        <v>1593</v>
      </c>
      <c r="G195" s="198">
        <v>43906.0</v>
      </c>
      <c r="H195" s="63" t="s">
        <v>6961</v>
      </c>
      <c r="J195" s="508"/>
      <c r="K195" s="508"/>
      <c r="L195" s="885" t="s">
        <v>6962</v>
      </c>
      <c r="M195" s="885" t="s">
        <v>14646</v>
      </c>
      <c r="N195" s="885" t="s">
        <v>14647</v>
      </c>
      <c r="O195" s="508"/>
    </row>
    <row r="196" ht="15.75" customHeight="1">
      <c r="A196" s="73"/>
      <c r="B196" s="784">
        <v>150.0</v>
      </c>
      <c r="C196" s="69">
        <v>43899.0</v>
      </c>
      <c r="D196" s="21" t="s">
        <v>3603</v>
      </c>
      <c r="E196" s="69"/>
      <c r="F196" s="21" t="s">
        <v>1593</v>
      </c>
      <c r="G196" s="198">
        <v>43906.0</v>
      </c>
      <c r="H196" s="63" t="s">
        <v>6954</v>
      </c>
      <c r="J196" s="508"/>
      <c r="K196" s="885" t="s">
        <v>6955</v>
      </c>
      <c r="L196" s="885" t="s">
        <v>6956</v>
      </c>
      <c r="M196" s="885" t="s">
        <v>14648</v>
      </c>
      <c r="N196" s="885" t="s">
        <v>14648</v>
      </c>
      <c r="O196" s="508"/>
    </row>
    <row r="197" ht="15.75" customHeight="1">
      <c r="A197" s="73"/>
      <c r="B197" s="784">
        <v>151.0</v>
      </c>
      <c r="C197" s="69">
        <v>43899.0</v>
      </c>
      <c r="D197" s="21" t="s">
        <v>5340</v>
      </c>
      <c r="E197" s="69"/>
      <c r="F197" s="21" t="s">
        <v>1593</v>
      </c>
      <c r="G197" s="198">
        <v>43906.0</v>
      </c>
      <c r="H197" s="63" t="s">
        <v>6957</v>
      </c>
      <c r="J197" s="508"/>
      <c r="K197" s="885" t="s">
        <v>6958</v>
      </c>
      <c r="L197" s="508"/>
      <c r="M197" s="885" t="s">
        <v>14649</v>
      </c>
      <c r="N197" s="885" t="s">
        <v>14650</v>
      </c>
      <c r="O197" s="508"/>
    </row>
    <row r="198" ht="15.75" customHeight="1">
      <c r="A198" s="73"/>
      <c r="B198" s="871">
        <v>152.0</v>
      </c>
      <c r="C198" s="69">
        <v>43902.0</v>
      </c>
      <c r="D198" s="21" t="s">
        <v>2850</v>
      </c>
      <c r="E198" s="69"/>
      <c r="F198" s="21" t="s">
        <v>6388</v>
      </c>
      <c r="G198" s="165"/>
      <c r="H198" s="63" t="s">
        <v>6967</v>
      </c>
      <c r="J198" s="508"/>
      <c r="K198" s="508"/>
      <c r="L198" s="508"/>
      <c r="M198" s="508"/>
      <c r="N198" s="508"/>
      <c r="O198" s="508"/>
    </row>
    <row r="199" ht="15.75" customHeight="1">
      <c r="A199" s="73"/>
      <c r="B199" s="784">
        <v>153.0</v>
      </c>
      <c r="C199" s="69">
        <v>43951.0</v>
      </c>
      <c r="D199" s="21" t="s">
        <v>7032</v>
      </c>
      <c r="E199" s="130"/>
      <c r="F199" s="21" t="s">
        <v>6971</v>
      </c>
      <c r="G199" s="165"/>
      <c r="H199" s="63" t="s">
        <v>6972</v>
      </c>
      <c r="J199" s="508"/>
      <c r="K199" s="508"/>
      <c r="L199" s="508"/>
      <c r="M199" s="508"/>
      <c r="N199" s="508"/>
      <c r="O199" s="508"/>
    </row>
    <row r="200" ht="15.75" customHeight="1">
      <c r="A200" s="73"/>
      <c r="B200" s="784">
        <v>154.0</v>
      </c>
      <c r="C200" s="69"/>
      <c r="D200" s="21"/>
      <c r="E200" s="69"/>
      <c r="F200" s="21"/>
      <c r="G200" s="165"/>
      <c r="H200" s="63"/>
      <c r="J200" s="508"/>
      <c r="K200" s="508"/>
      <c r="L200" s="508"/>
      <c r="M200" s="508"/>
      <c r="N200" s="508"/>
      <c r="O200" s="508"/>
    </row>
    <row r="201" ht="15.75" customHeight="1">
      <c r="A201" s="73"/>
      <c r="B201" s="784">
        <v>155.0</v>
      </c>
      <c r="C201" s="69">
        <v>43901.0</v>
      </c>
      <c r="D201" s="21" t="s">
        <v>5378</v>
      </c>
      <c r="E201" s="69"/>
      <c r="F201" s="21" t="s">
        <v>6388</v>
      </c>
      <c r="G201" s="165"/>
      <c r="H201" s="63" t="s">
        <v>6966</v>
      </c>
      <c r="J201" s="508"/>
      <c r="K201" s="508"/>
      <c r="L201" s="508"/>
      <c r="M201" s="508"/>
      <c r="N201" s="508"/>
      <c r="O201" s="508"/>
    </row>
    <row r="202" ht="15.75" customHeight="1">
      <c r="A202" s="73"/>
      <c r="B202" s="784">
        <v>156.0</v>
      </c>
      <c r="C202" s="69">
        <v>43901.0</v>
      </c>
      <c r="D202" s="21" t="s">
        <v>5293</v>
      </c>
      <c r="E202" s="69"/>
      <c r="F202" s="21" t="s">
        <v>6388</v>
      </c>
      <c r="G202" s="165"/>
      <c r="H202" s="63" t="s">
        <v>6965</v>
      </c>
      <c r="J202" s="508"/>
      <c r="K202" s="508"/>
      <c r="L202" s="508"/>
      <c r="M202" s="508"/>
      <c r="N202" s="508"/>
      <c r="O202" s="508"/>
    </row>
    <row r="203" ht="15.75" customHeight="1">
      <c r="A203" s="73"/>
      <c r="B203" s="871">
        <v>157.0</v>
      </c>
      <c r="C203" s="69">
        <v>43901.0</v>
      </c>
      <c r="D203" s="21" t="s">
        <v>2441</v>
      </c>
      <c r="E203" s="69"/>
      <c r="F203" s="21" t="s">
        <v>6388</v>
      </c>
      <c r="G203" s="165"/>
      <c r="H203" s="63" t="s">
        <v>6964</v>
      </c>
      <c r="J203" s="508"/>
      <c r="K203" s="508"/>
      <c r="L203" s="508"/>
      <c r="M203" s="508"/>
      <c r="N203" s="508"/>
      <c r="O203" s="508"/>
    </row>
    <row r="204" ht="15.75" customHeight="1">
      <c r="A204" s="73"/>
      <c r="B204" s="784">
        <v>158.0</v>
      </c>
      <c r="C204" s="69"/>
      <c r="D204" s="21"/>
      <c r="E204" s="69"/>
      <c r="F204" s="21"/>
      <c r="G204" s="165"/>
      <c r="H204" s="63"/>
      <c r="J204" s="508"/>
      <c r="K204" s="508"/>
      <c r="L204" s="508"/>
      <c r="M204" s="508"/>
      <c r="N204" s="508"/>
      <c r="O204" s="508"/>
    </row>
    <row r="205" ht="15.75" customHeight="1">
      <c r="A205" s="73"/>
      <c r="B205" s="784">
        <v>159.0</v>
      </c>
      <c r="C205" s="69"/>
      <c r="D205" s="21"/>
      <c r="E205" s="69"/>
      <c r="F205" s="21"/>
      <c r="G205" s="165"/>
      <c r="H205" s="63"/>
      <c r="J205" s="508"/>
      <c r="K205" s="508"/>
      <c r="L205" s="508"/>
      <c r="M205" s="508"/>
      <c r="N205" s="508"/>
      <c r="O205" s="508"/>
    </row>
    <row r="206" ht="15.75" customHeight="1">
      <c r="A206" s="73"/>
      <c r="B206" s="784">
        <v>160.0</v>
      </c>
      <c r="C206" s="69">
        <v>43950.0</v>
      </c>
      <c r="D206" s="21" t="s">
        <v>5340</v>
      </c>
      <c r="E206" s="130"/>
      <c r="F206" s="21" t="s">
        <v>1593</v>
      </c>
      <c r="G206" s="165" t="s">
        <v>6968</v>
      </c>
      <c r="H206" s="63" t="s">
        <v>6969</v>
      </c>
      <c r="J206" s="508"/>
      <c r="K206" s="508"/>
      <c r="L206" s="508"/>
      <c r="M206" s="508"/>
      <c r="N206" s="508"/>
      <c r="O206" s="508"/>
    </row>
    <row r="207" ht="15.75" customHeight="1">
      <c r="A207" s="73"/>
      <c r="B207" s="784">
        <v>161.0</v>
      </c>
      <c r="C207" s="69"/>
      <c r="D207" s="21"/>
      <c r="E207" s="69"/>
      <c r="F207" s="21"/>
      <c r="G207" s="165"/>
      <c r="H207" s="63"/>
      <c r="J207" s="508"/>
      <c r="K207" s="508"/>
      <c r="L207" s="508"/>
      <c r="M207" s="508"/>
      <c r="N207" s="508"/>
      <c r="O207" s="508"/>
    </row>
    <row r="208" ht="15.75" customHeight="1">
      <c r="A208" s="73"/>
      <c r="B208" s="871">
        <v>162.0</v>
      </c>
      <c r="C208" s="69"/>
      <c r="D208" s="21"/>
      <c r="E208" s="69"/>
      <c r="F208" s="21"/>
      <c r="G208" s="165"/>
      <c r="H208" s="63"/>
      <c r="J208" s="508"/>
      <c r="K208" s="508"/>
      <c r="L208" s="508"/>
      <c r="M208" s="508"/>
      <c r="N208" s="508"/>
      <c r="O208" s="508"/>
    </row>
    <row r="209" ht="15.75" customHeight="1">
      <c r="A209" s="73"/>
      <c r="B209" s="784">
        <v>163.0</v>
      </c>
      <c r="C209" s="69"/>
      <c r="D209" s="21"/>
      <c r="E209" s="69"/>
      <c r="F209" s="21"/>
      <c r="G209" s="165"/>
      <c r="H209" s="63"/>
      <c r="J209" s="508"/>
      <c r="K209" s="508"/>
      <c r="L209" s="508"/>
      <c r="M209" s="508"/>
      <c r="N209" s="508"/>
      <c r="O209" s="508"/>
    </row>
    <row r="210" ht="15.75" customHeight="1">
      <c r="A210" s="73"/>
      <c r="B210" s="784">
        <v>164.0</v>
      </c>
      <c r="C210" s="69"/>
      <c r="D210" s="21"/>
      <c r="E210" s="69"/>
      <c r="F210" s="21"/>
      <c r="G210" s="165"/>
      <c r="H210" s="63"/>
      <c r="J210" s="508"/>
      <c r="K210" s="508"/>
      <c r="L210" s="508"/>
      <c r="M210" s="508"/>
      <c r="N210" s="508"/>
      <c r="O210" s="508"/>
    </row>
    <row r="211" ht="15.75" customHeight="1">
      <c r="A211" s="73"/>
      <c r="B211" s="784">
        <v>165.0</v>
      </c>
      <c r="C211" s="69"/>
      <c r="D211" s="21"/>
      <c r="E211" s="69"/>
      <c r="F211" s="21"/>
      <c r="G211" s="165"/>
      <c r="H211" s="63"/>
      <c r="J211" s="508"/>
      <c r="K211" s="508"/>
      <c r="L211" s="508"/>
      <c r="M211" s="508"/>
      <c r="N211" s="508"/>
      <c r="O211" s="508"/>
    </row>
    <row r="212" ht="15.75" customHeight="1">
      <c r="A212" s="73"/>
      <c r="B212" s="784">
        <v>166.0</v>
      </c>
      <c r="C212" s="69"/>
      <c r="D212" s="21"/>
      <c r="E212" s="69"/>
      <c r="F212" s="21"/>
      <c r="G212" s="165"/>
      <c r="H212" s="63"/>
      <c r="J212" s="508"/>
      <c r="K212" s="508"/>
      <c r="L212" s="508"/>
      <c r="M212" s="508"/>
      <c r="N212" s="508"/>
      <c r="O212" s="508"/>
    </row>
    <row r="213" ht="15.75" customHeight="1">
      <c r="A213" s="73"/>
      <c r="B213" s="871">
        <v>167.0</v>
      </c>
      <c r="C213" s="69"/>
      <c r="D213" s="21"/>
      <c r="E213" s="69"/>
      <c r="F213" s="21"/>
      <c r="G213" s="165"/>
      <c r="H213" s="63"/>
      <c r="J213" s="508"/>
      <c r="K213" s="508"/>
      <c r="L213" s="508"/>
      <c r="M213" s="508"/>
      <c r="N213" s="508"/>
      <c r="O213" s="508"/>
    </row>
    <row r="214" ht="15.75" customHeight="1">
      <c r="A214" s="73"/>
      <c r="B214" s="784">
        <v>168.0</v>
      </c>
      <c r="C214" s="69"/>
      <c r="D214" s="21"/>
      <c r="E214" s="69"/>
      <c r="F214" s="21"/>
      <c r="G214" s="165"/>
      <c r="H214" s="63"/>
      <c r="J214" s="508"/>
      <c r="K214" s="508"/>
      <c r="L214" s="508"/>
      <c r="M214" s="508"/>
      <c r="N214" s="508"/>
      <c r="O214" s="508"/>
    </row>
    <row r="215" ht="15.75" customHeight="1">
      <c r="A215" s="73"/>
      <c r="B215" s="784">
        <v>169.0</v>
      </c>
      <c r="C215" s="69"/>
      <c r="D215" s="21"/>
      <c r="E215" s="69"/>
      <c r="F215" s="21"/>
      <c r="G215" s="165"/>
      <c r="H215" s="63"/>
      <c r="J215" s="508"/>
      <c r="K215" s="508"/>
      <c r="L215" s="508"/>
      <c r="M215" s="508"/>
      <c r="N215" s="508"/>
      <c r="O215" s="508"/>
    </row>
    <row r="216" ht="15.75" customHeight="1">
      <c r="A216" s="73"/>
      <c r="B216" s="784">
        <v>170.0</v>
      </c>
      <c r="C216" s="69"/>
      <c r="D216" s="21"/>
      <c r="E216" s="69"/>
      <c r="F216" s="21"/>
      <c r="G216" s="165"/>
      <c r="H216" s="63"/>
      <c r="J216" s="508"/>
      <c r="K216" s="508"/>
      <c r="L216" s="508"/>
      <c r="M216" s="508"/>
      <c r="N216" s="508"/>
      <c r="O216" s="508"/>
    </row>
    <row r="217" ht="15.75" customHeight="1">
      <c r="A217" s="73" t="s">
        <v>2535</v>
      </c>
      <c r="B217" s="784">
        <v>171.0</v>
      </c>
      <c r="C217" s="69">
        <v>43955.0</v>
      </c>
      <c r="D217" s="73" t="s">
        <v>2954</v>
      </c>
      <c r="E217" s="204" t="s">
        <v>7004</v>
      </c>
      <c r="F217" s="21" t="s">
        <v>994</v>
      </c>
      <c r="G217" s="165" t="s">
        <v>6985</v>
      </c>
      <c r="H217" s="63" t="s">
        <v>7005</v>
      </c>
      <c r="J217" s="508"/>
      <c r="K217" s="508"/>
      <c r="L217" s="508"/>
      <c r="M217" s="508"/>
      <c r="N217" s="508"/>
      <c r="O217" s="508"/>
    </row>
    <row r="218" ht="15.75" customHeight="1">
      <c r="A218" s="73" t="s">
        <v>2535</v>
      </c>
      <c r="B218" s="871">
        <v>172.0</v>
      </c>
      <c r="C218" s="69">
        <v>43955.0</v>
      </c>
      <c r="D218" s="73" t="s">
        <v>5158</v>
      </c>
      <c r="E218" s="202" t="s">
        <v>6978</v>
      </c>
      <c r="F218" s="73" t="s">
        <v>994</v>
      </c>
      <c r="G218" s="203" t="s">
        <v>6979</v>
      </c>
      <c r="H218" s="63" t="s">
        <v>6980</v>
      </c>
      <c r="J218" s="508"/>
      <c r="K218" s="508"/>
      <c r="L218" s="508"/>
      <c r="M218" s="508"/>
      <c r="N218" s="508"/>
      <c r="O218" s="508"/>
    </row>
    <row r="219" ht="15.75" customHeight="1">
      <c r="A219" s="73" t="s">
        <v>2535</v>
      </c>
      <c r="B219" s="784">
        <v>173.0</v>
      </c>
      <c r="C219" s="69">
        <v>43955.0</v>
      </c>
      <c r="D219" s="73" t="s">
        <v>6997</v>
      </c>
      <c r="E219" s="202" t="s">
        <v>6978</v>
      </c>
      <c r="F219" s="73" t="s">
        <v>994</v>
      </c>
      <c r="G219" s="203" t="s">
        <v>4508</v>
      </c>
      <c r="H219" s="63" t="s">
        <v>6998</v>
      </c>
      <c r="J219" s="508"/>
      <c r="K219" s="508"/>
      <c r="L219" s="508"/>
      <c r="M219" s="508"/>
      <c r="N219" s="508"/>
      <c r="O219" s="508"/>
    </row>
    <row r="220" ht="15.75" customHeight="1">
      <c r="A220" s="73" t="s">
        <v>2535</v>
      </c>
      <c r="B220" s="784">
        <v>174.0</v>
      </c>
      <c r="C220" s="69">
        <v>43955.0</v>
      </c>
      <c r="D220" s="73" t="s">
        <v>4641</v>
      </c>
      <c r="E220" s="204" t="s">
        <v>6978</v>
      </c>
      <c r="F220" s="73" t="s">
        <v>994</v>
      </c>
      <c r="G220" s="165" t="s">
        <v>6981</v>
      </c>
      <c r="H220" s="63" t="s">
        <v>6982</v>
      </c>
      <c r="J220" s="508"/>
      <c r="K220" s="508"/>
      <c r="L220" s="508"/>
      <c r="M220" s="508"/>
      <c r="N220" s="508"/>
      <c r="O220" s="508"/>
    </row>
    <row r="221" ht="15.75" customHeight="1">
      <c r="A221" s="73" t="s">
        <v>2535</v>
      </c>
      <c r="B221" s="784">
        <v>175.0</v>
      </c>
      <c r="C221" s="69">
        <v>43955.0</v>
      </c>
      <c r="D221" s="73" t="s">
        <v>4690</v>
      </c>
      <c r="E221" s="204" t="s">
        <v>6978</v>
      </c>
      <c r="F221" s="73" t="s">
        <v>994</v>
      </c>
      <c r="G221" s="165" t="s">
        <v>6981</v>
      </c>
      <c r="H221" s="63" t="s">
        <v>7011</v>
      </c>
      <c r="J221" s="508"/>
      <c r="K221" s="508"/>
      <c r="L221" s="508"/>
      <c r="M221" s="508"/>
      <c r="N221" s="508"/>
      <c r="O221" s="508"/>
    </row>
    <row r="222" ht="15.75" customHeight="1">
      <c r="A222" s="73" t="s">
        <v>2535</v>
      </c>
      <c r="B222" s="784">
        <v>176.0</v>
      </c>
      <c r="C222" s="69">
        <v>43955.0</v>
      </c>
      <c r="D222" s="148" t="s">
        <v>4065</v>
      </c>
      <c r="E222" s="200"/>
      <c r="F222" s="148" t="s">
        <v>6950</v>
      </c>
      <c r="G222" s="165" t="s">
        <v>439</v>
      </c>
      <c r="H222" s="63" t="s">
        <v>6987</v>
      </c>
      <c r="J222" s="508"/>
      <c r="K222" s="508"/>
      <c r="L222" s="508"/>
      <c r="M222" s="508"/>
      <c r="N222" s="508"/>
      <c r="O222" s="508"/>
    </row>
    <row r="223" ht="15.75" customHeight="1">
      <c r="A223" s="73" t="s">
        <v>2535</v>
      </c>
      <c r="B223" s="871">
        <v>177.0</v>
      </c>
      <c r="C223" s="69">
        <v>43955.0</v>
      </c>
      <c r="D223" s="148" t="s">
        <v>4010</v>
      </c>
      <c r="E223" s="200"/>
      <c r="F223" s="148" t="s">
        <v>6950</v>
      </c>
      <c r="G223" s="165" t="s">
        <v>439</v>
      </c>
      <c r="H223" s="63" t="s">
        <v>7008</v>
      </c>
      <c r="J223" s="508"/>
      <c r="K223" s="508"/>
      <c r="L223" s="508"/>
      <c r="M223" s="508"/>
      <c r="N223" s="508"/>
      <c r="O223" s="508"/>
    </row>
    <row r="224" ht="15.75" customHeight="1">
      <c r="A224" s="73" t="s">
        <v>2535</v>
      </c>
      <c r="B224" s="784">
        <v>178.0</v>
      </c>
      <c r="C224" s="69">
        <v>43955.0</v>
      </c>
      <c r="D224" s="148" t="s">
        <v>6990</v>
      </c>
      <c r="E224" s="200" t="s">
        <v>6983</v>
      </c>
      <c r="F224" s="148" t="s">
        <v>6984</v>
      </c>
      <c r="G224" s="165" t="s">
        <v>6991</v>
      </c>
      <c r="H224" s="63" t="s">
        <v>6992</v>
      </c>
      <c r="J224" s="508"/>
      <c r="K224" s="508"/>
      <c r="L224" s="508"/>
      <c r="M224" s="508"/>
      <c r="N224" s="508"/>
      <c r="O224" s="508"/>
    </row>
    <row r="225" ht="15.75" customHeight="1">
      <c r="A225" s="73" t="s">
        <v>2535</v>
      </c>
      <c r="B225" s="784">
        <v>179.0</v>
      </c>
      <c r="C225" s="69">
        <v>43955.0</v>
      </c>
      <c r="D225" s="146" t="s">
        <v>5703</v>
      </c>
      <c r="E225" s="202" t="s">
        <v>6978</v>
      </c>
      <c r="F225" s="73" t="s">
        <v>6984</v>
      </c>
      <c r="G225" s="169" t="s">
        <v>7000</v>
      </c>
      <c r="H225" s="63" t="s">
        <v>7001</v>
      </c>
      <c r="J225" s="508"/>
      <c r="K225" s="508"/>
      <c r="L225" s="508"/>
      <c r="M225" s="508"/>
      <c r="N225" s="508"/>
      <c r="O225" s="508"/>
    </row>
    <row r="226" ht="15.75" customHeight="1">
      <c r="A226" s="73" t="s">
        <v>2535</v>
      </c>
      <c r="B226" s="784">
        <v>180.0</v>
      </c>
      <c r="C226" s="69">
        <v>43955.0</v>
      </c>
      <c r="D226" s="148" t="s">
        <v>5614</v>
      </c>
      <c r="E226" s="200" t="s">
        <v>6983</v>
      </c>
      <c r="F226" s="148" t="s">
        <v>6984</v>
      </c>
      <c r="G226" s="165" t="s">
        <v>6985</v>
      </c>
      <c r="H226" s="63" t="s">
        <v>6986</v>
      </c>
      <c r="J226" s="508"/>
      <c r="K226" s="508"/>
      <c r="L226" s="508"/>
      <c r="M226" s="508"/>
      <c r="N226" s="508"/>
      <c r="O226" s="508"/>
    </row>
    <row r="227" ht="15.75" customHeight="1">
      <c r="A227" s="73" t="s">
        <v>2535</v>
      </c>
      <c r="B227" s="784">
        <v>181.0</v>
      </c>
      <c r="C227" s="69">
        <v>43955.0</v>
      </c>
      <c r="D227" s="146" t="s">
        <v>6995</v>
      </c>
      <c r="E227" s="204" t="s">
        <v>6978</v>
      </c>
      <c r="F227" s="73" t="s">
        <v>6984</v>
      </c>
      <c r="G227" s="165" t="s">
        <v>1121</v>
      </c>
      <c r="H227" s="63" t="s">
        <v>6996</v>
      </c>
      <c r="J227" s="508"/>
      <c r="K227" s="508"/>
      <c r="L227" s="508"/>
      <c r="M227" s="508"/>
      <c r="N227" s="508"/>
      <c r="O227" s="508"/>
    </row>
    <row r="228" ht="15.75" customHeight="1">
      <c r="A228" s="73" t="s">
        <v>2535</v>
      </c>
      <c r="B228" s="871">
        <v>182.0</v>
      </c>
      <c r="C228" s="130">
        <v>43955.0</v>
      </c>
      <c r="D228" s="73" t="s">
        <v>2741</v>
      </c>
      <c r="E228" s="201" t="s">
        <v>6973</v>
      </c>
      <c r="F228" s="73" t="s">
        <v>6984</v>
      </c>
      <c r="G228" s="165" t="s">
        <v>4665</v>
      </c>
      <c r="H228" s="63" t="s">
        <v>7007</v>
      </c>
      <c r="J228" s="508"/>
      <c r="K228" s="508"/>
      <c r="L228" s="508"/>
      <c r="M228" s="508"/>
      <c r="N228" s="508"/>
      <c r="O228" s="508"/>
    </row>
    <row r="229" ht="15.75" customHeight="1">
      <c r="A229" s="73" t="s">
        <v>2535</v>
      </c>
      <c r="B229" s="784">
        <v>183.0</v>
      </c>
      <c r="C229" s="130">
        <v>43955.0</v>
      </c>
      <c r="D229" s="73" t="s">
        <v>6993</v>
      </c>
      <c r="E229" s="201" t="s">
        <v>6973</v>
      </c>
      <c r="F229" s="73" t="s">
        <v>6984</v>
      </c>
      <c r="G229" s="165" t="s">
        <v>4496</v>
      </c>
      <c r="H229" s="63" t="s">
        <v>6994</v>
      </c>
      <c r="J229" s="508"/>
      <c r="K229" s="508"/>
      <c r="L229" s="508"/>
      <c r="M229" s="508"/>
      <c r="N229" s="508"/>
      <c r="O229" s="508"/>
    </row>
    <row r="230" ht="16.5" customHeight="1">
      <c r="A230" s="73" t="s">
        <v>2535</v>
      </c>
      <c r="B230" s="784">
        <v>184.0</v>
      </c>
      <c r="C230" s="69">
        <v>43955.0</v>
      </c>
      <c r="D230" s="148" t="s">
        <v>4311</v>
      </c>
      <c r="E230" s="200"/>
      <c r="F230" s="148" t="s">
        <v>6950</v>
      </c>
      <c r="G230" s="165" t="s">
        <v>396</v>
      </c>
      <c r="H230" s="63" t="s">
        <v>7006</v>
      </c>
      <c r="J230" s="508"/>
      <c r="K230" s="508"/>
      <c r="L230" s="508"/>
      <c r="M230" s="508"/>
      <c r="N230" s="508"/>
      <c r="O230" s="508"/>
    </row>
    <row r="231" ht="16.5" customHeight="1">
      <c r="A231" s="73" t="s">
        <v>2535</v>
      </c>
      <c r="B231" s="784">
        <v>185.0</v>
      </c>
      <c r="C231" s="69">
        <v>43955.0</v>
      </c>
      <c r="D231" s="148" t="s">
        <v>7009</v>
      </c>
      <c r="E231" s="200"/>
      <c r="F231" s="148" t="s">
        <v>6950</v>
      </c>
      <c r="G231" s="165" t="s">
        <v>6423</v>
      </c>
      <c r="H231" s="63" t="s">
        <v>7010</v>
      </c>
      <c r="J231" s="508"/>
      <c r="K231" s="508"/>
      <c r="L231" s="508"/>
      <c r="M231" s="508"/>
      <c r="N231" s="508"/>
      <c r="O231" s="508"/>
    </row>
    <row r="232" ht="15.75" customHeight="1">
      <c r="A232" s="73" t="s">
        <v>2535</v>
      </c>
      <c r="B232" s="784">
        <v>186.0</v>
      </c>
      <c r="C232" s="69">
        <v>43955.0</v>
      </c>
      <c r="D232" s="148" t="s">
        <v>3965</v>
      </c>
      <c r="E232" s="200"/>
      <c r="F232" s="148" t="s">
        <v>6950</v>
      </c>
      <c r="G232" s="165" t="s">
        <v>6423</v>
      </c>
      <c r="H232" s="63" t="s">
        <v>7015</v>
      </c>
      <c r="J232" s="508"/>
      <c r="K232" s="508"/>
      <c r="L232" s="508"/>
      <c r="M232" s="508"/>
      <c r="N232" s="508"/>
      <c r="O232" s="508"/>
    </row>
    <row r="233" ht="15.75" customHeight="1">
      <c r="A233" s="73" t="s">
        <v>2535</v>
      </c>
      <c r="B233" s="871">
        <v>187.0</v>
      </c>
      <c r="C233" s="69">
        <v>43955.0</v>
      </c>
      <c r="D233" s="148" t="s">
        <v>7013</v>
      </c>
      <c r="E233" s="200"/>
      <c r="F233" s="148" t="s">
        <v>6950</v>
      </c>
      <c r="G233" s="165" t="s">
        <v>6423</v>
      </c>
      <c r="H233" s="63" t="s">
        <v>7014</v>
      </c>
      <c r="J233" s="508"/>
      <c r="K233" s="508"/>
      <c r="L233" s="508"/>
      <c r="M233" s="508"/>
      <c r="N233" s="508"/>
      <c r="O233" s="508"/>
    </row>
    <row r="234" ht="15.75" customHeight="1">
      <c r="A234" s="73" t="s">
        <v>2535</v>
      </c>
      <c r="B234" s="784">
        <v>188.0</v>
      </c>
      <c r="C234" s="69">
        <v>43955.0</v>
      </c>
      <c r="D234" s="148" t="s">
        <v>6051</v>
      </c>
      <c r="E234" s="200"/>
      <c r="F234" s="148" t="s">
        <v>6950</v>
      </c>
      <c r="G234" s="165" t="s">
        <v>5871</v>
      </c>
      <c r="H234" s="63" t="s">
        <v>7012</v>
      </c>
      <c r="J234" s="508"/>
      <c r="K234" s="508"/>
      <c r="L234" s="508"/>
      <c r="M234" s="508"/>
      <c r="N234" s="508"/>
      <c r="O234" s="508"/>
    </row>
    <row r="235" ht="15.75" customHeight="1">
      <c r="A235" s="73" t="s">
        <v>2535</v>
      </c>
      <c r="B235" s="784">
        <v>189.0</v>
      </c>
      <c r="C235" s="69">
        <v>43955.0</v>
      </c>
      <c r="D235" s="148" t="s">
        <v>5870</v>
      </c>
      <c r="E235" s="200"/>
      <c r="F235" s="148" t="s">
        <v>6950</v>
      </c>
      <c r="G235" s="165" t="s">
        <v>5871</v>
      </c>
      <c r="H235" s="63" t="s">
        <v>6999</v>
      </c>
      <c r="J235" s="508"/>
      <c r="K235" s="508"/>
      <c r="L235" s="508"/>
      <c r="M235" s="508"/>
      <c r="N235" s="508"/>
      <c r="O235" s="508"/>
    </row>
    <row r="236" ht="15.75" customHeight="1">
      <c r="A236" s="73" t="s">
        <v>2535</v>
      </c>
      <c r="B236" s="784">
        <v>190.0</v>
      </c>
      <c r="C236" s="69">
        <v>43955.0</v>
      </c>
      <c r="D236" s="148" t="s">
        <v>5828</v>
      </c>
      <c r="E236" s="200"/>
      <c r="F236" s="148" t="s">
        <v>6950</v>
      </c>
      <c r="G236" s="165" t="s">
        <v>5871</v>
      </c>
      <c r="H236" s="63" t="s">
        <v>6977</v>
      </c>
      <c r="J236" s="508"/>
      <c r="K236" s="508"/>
      <c r="L236" s="508"/>
      <c r="M236" s="508"/>
      <c r="N236" s="508"/>
      <c r="O236" s="508"/>
    </row>
    <row r="237" ht="15.75" customHeight="1">
      <c r="A237" s="73" t="s">
        <v>2535</v>
      </c>
      <c r="B237" s="784">
        <v>191.0</v>
      </c>
      <c r="C237" s="69">
        <v>43955.0</v>
      </c>
      <c r="D237" s="148" t="s">
        <v>3705</v>
      </c>
      <c r="E237" s="200"/>
      <c r="F237" s="148" t="s">
        <v>6950</v>
      </c>
      <c r="G237" s="165" t="s">
        <v>4753</v>
      </c>
      <c r="H237" s="63" t="s">
        <v>6976</v>
      </c>
      <c r="J237" s="508"/>
      <c r="K237" s="508"/>
      <c r="L237" s="508"/>
      <c r="M237" s="508"/>
      <c r="N237" s="508"/>
      <c r="O237" s="508"/>
    </row>
    <row r="238" ht="15.75" customHeight="1">
      <c r="A238" s="73" t="s">
        <v>2535</v>
      </c>
      <c r="B238" s="871">
        <v>192.0</v>
      </c>
      <c r="C238" s="69">
        <v>43955.0</v>
      </c>
      <c r="D238" s="148" t="s">
        <v>4654</v>
      </c>
      <c r="E238" s="200"/>
      <c r="F238" s="148" t="s">
        <v>6950</v>
      </c>
      <c r="G238" s="165" t="s">
        <v>4656</v>
      </c>
      <c r="H238" s="63" t="s">
        <v>6988</v>
      </c>
      <c r="J238" s="508"/>
      <c r="K238" s="508"/>
      <c r="L238" s="508"/>
      <c r="M238" s="508"/>
      <c r="N238" s="508"/>
      <c r="O238" s="508"/>
    </row>
    <row r="239" ht="15.75" customHeight="1">
      <c r="A239" s="80"/>
      <c r="B239" s="379">
        <v>193.0</v>
      </c>
      <c r="C239" s="181"/>
      <c r="D239" s="80"/>
      <c r="E239" s="181"/>
      <c r="F239" s="80"/>
      <c r="G239" s="203"/>
      <c r="H239" s="63"/>
      <c r="J239" s="508"/>
      <c r="K239" s="508"/>
      <c r="L239" s="508"/>
      <c r="M239" s="508"/>
      <c r="N239" s="508"/>
      <c r="O239" s="508"/>
    </row>
    <row r="240" ht="15.75" customHeight="1">
      <c r="A240" s="73" t="s">
        <v>2535</v>
      </c>
      <c r="B240" s="784">
        <v>194.0</v>
      </c>
      <c r="C240" s="69">
        <v>43956.0</v>
      </c>
      <c r="D240" s="21" t="s">
        <v>6406</v>
      </c>
      <c r="E240" s="130"/>
      <c r="F240" s="21" t="s">
        <v>1200</v>
      </c>
      <c r="G240" s="165" t="s">
        <v>396</v>
      </c>
      <c r="H240" s="63" t="s">
        <v>7017</v>
      </c>
      <c r="J240" s="508"/>
      <c r="K240" s="508"/>
      <c r="L240" s="508"/>
      <c r="M240" s="508"/>
      <c r="N240" s="508"/>
      <c r="O240" s="508"/>
    </row>
    <row r="241" ht="15.75" customHeight="1">
      <c r="A241" s="73" t="s">
        <v>2535</v>
      </c>
      <c r="B241" s="351">
        <v>195.0</v>
      </c>
      <c r="C241" s="69">
        <v>43955.0</v>
      </c>
      <c r="D241" s="146" t="s">
        <v>5533</v>
      </c>
      <c r="E241" s="202" t="s">
        <v>6978</v>
      </c>
      <c r="F241" s="73" t="s">
        <v>994</v>
      </c>
      <c r="G241" s="203" t="s">
        <v>4508</v>
      </c>
      <c r="H241" s="63" t="s">
        <v>6989</v>
      </c>
      <c r="J241" s="508"/>
      <c r="K241" s="508"/>
      <c r="L241" s="508"/>
      <c r="M241" s="508"/>
      <c r="N241" s="508"/>
      <c r="O241" s="508"/>
    </row>
    <row r="242" ht="15.75" customHeight="1">
      <c r="A242" s="73" t="s">
        <v>2535</v>
      </c>
      <c r="B242" s="784">
        <v>196.0</v>
      </c>
      <c r="C242" s="69">
        <v>43956.0</v>
      </c>
      <c r="D242" s="73" t="s">
        <v>4959</v>
      </c>
      <c r="E242" s="130"/>
      <c r="F242" s="21" t="s">
        <v>1200</v>
      </c>
      <c r="G242" s="165" t="s">
        <v>1121</v>
      </c>
      <c r="H242" s="63" t="s">
        <v>7016</v>
      </c>
      <c r="J242" s="508"/>
      <c r="K242" s="508"/>
      <c r="L242" s="508"/>
      <c r="M242" s="508"/>
      <c r="N242" s="508"/>
      <c r="O242" s="508"/>
    </row>
    <row r="243" ht="15.75" customHeight="1">
      <c r="A243" s="73" t="s">
        <v>2535</v>
      </c>
      <c r="B243" s="871">
        <v>197.0</v>
      </c>
      <c r="C243" s="69">
        <v>43956.0</v>
      </c>
      <c r="D243" s="73" t="s">
        <v>7018</v>
      </c>
      <c r="E243" s="130"/>
      <c r="F243" s="21" t="s">
        <v>1200</v>
      </c>
      <c r="G243" s="165" t="s">
        <v>4665</v>
      </c>
      <c r="H243" s="63" t="s">
        <v>7019</v>
      </c>
      <c r="J243" s="508"/>
      <c r="K243" s="508"/>
      <c r="L243" s="508"/>
      <c r="M243" s="508"/>
      <c r="N243" s="508"/>
      <c r="O243" s="508"/>
    </row>
    <row r="244" ht="15.75" customHeight="1">
      <c r="A244" s="73" t="s">
        <v>2535</v>
      </c>
      <c r="B244" s="784">
        <v>198.0</v>
      </c>
      <c r="C244" s="130">
        <v>43958.0</v>
      </c>
      <c r="D244" s="146" t="s">
        <v>6503</v>
      </c>
      <c r="E244" s="204" t="s">
        <v>6978</v>
      </c>
      <c r="F244" s="73" t="s">
        <v>994</v>
      </c>
      <c r="G244" s="169" t="s">
        <v>7020</v>
      </c>
      <c r="H244" s="63" t="s">
        <v>7021</v>
      </c>
      <c r="J244" s="508"/>
      <c r="K244" s="508"/>
      <c r="L244" s="508"/>
      <c r="M244" s="508"/>
      <c r="N244" s="508"/>
      <c r="O244" s="508"/>
    </row>
    <row r="245" ht="15.75" customHeight="1">
      <c r="A245" s="80"/>
      <c r="B245" s="379">
        <v>199.0</v>
      </c>
      <c r="C245" s="181"/>
      <c r="D245" s="80"/>
      <c r="E245" s="181"/>
      <c r="F245" s="80"/>
      <c r="G245" s="203"/>
      <c r="H245" s="63"/>
      <c r="J245" s="508"/>
      <c r="K245" s="508"/>
      <c r="L245" s="508"/>
      <c r="M245" s="508"/>
      <c r="N245" s="508"/>
      <c r="O245" s="508"/>
    </row>
    <row r="246" ht="15.75" customHeight="1">
      <c r="A246" s="73" t="s">
        <v>2535</v>
      </c>
      <c r="B246" s="784">
        <v>200.0</v>
      </c>
      <c r="C246" s="69">
        <v>43959.0</v>
      </c>
      <c r="D246" s="146" t="s">
        <v>7022</v>
      </c>
      <c r="E246" s="204" t="s">
        <v>6978</v>
      </c>
      <c r="F246" s="73" t="s">
        <v>994</v>
      </c>
      <c r="G246" s="165" t="s">
        <v>4656</v>
      </c>
      <c r="H246" s="63" t="s">
        <v>7023</v>
      </c>
      <c r="J246" s="508"/>
      <c r="K246" s="508"/>
      <c r="L246" s="508"/>
      <c r="M246" s="508"/>
      <c r="N246" s="508"/>
      <c r="O246" s="508"/>
    </row>
    <row r="247" ht="15.75" customHeight="1">
      <c r="A247" s="73"/>
      <c r="B247" s="784">
        <v>201.0</v>
      </c>
      <c r="C247" s="69">
        <v>43959.0</v>
      </c>
      <c r="D247" s="21" t="s">
        <v>3603</v>
      </c>
      <c r="E247" s="130"/>
      <c r="F247" s="21" t="s">
        <v>1593</v>
      </c>
      <c r="G247" s="165"/>
      <c r="H247" s="63" t="s">
        <v>7027</v>
      </c>
      <c r="J247" s="508"/>
      <c r="K247" s="508"/>
      <c r="L247" s="508"/>
      <c r="M247" s="508"/>
      <c r="N247" s="508"/>
      <c r="O247" s="508"/>
    </row>
    <row r="248" ht="15.75" customHeight="1">
      <c r="A248" s="73"/>
      <c r="B248" s="871">
        <v>202.0</v>
      </c>
      <c r="C248" s="69">
        <v>43959.0</v>
      </c>
      <c r="D248" s="21" t="s">
        <v>3048</v>
      </c>
      <c r="E248" s="130"/>
      <c r="F248" s="21" t="s">
        <v>1593</v>
      </c>
      <c r="G248" s="165"/>
      <c r="H248" s="63" t="s">
        <v>7042</v>
      </c>
      <c r="J248" s="508"/>
      <c r="K248" s="508"/>
      <c r="L248" s="508"/>
      <c r="M248" s="508"/>
      <c r="N248" s="508"/>
      <c r="O248" s="508"/>
    </row>
    <row r="249" ht="15.75" customHeight="1">
      <c r="A249" s="73"/>
      <c r="B249" s="784">
        <v>203.0</v>
      </c>
      <c r="C249" s="69">
        <v>43959.0</v>
      </c>
      <c r="D249" s="21" t="s">
        <v>7032</v>
      </c>
      <c r="E249" s="21"/>
      <c r="F249" s="73" t="s">
        <v>7031</v>
      </c>
      <c r="G249" s="165"/>
      <c r="H249" s="63" t="s">
        <v>7033</v>
      </c>
      <c r="J249" s="508"/>
      <c r="K249" s="508"/>
      <c r="L249" s="508"/>
      <c r="M249" s="508"/>
      <c r="N249" s="508"/>
      <c r="O249" s="508"/>
    </row>
    <row r="250" ht="15.75" customHeight="1">
      <c r="A250" s="73" t="s">
        <v>2535</v>
      </c>
      <c r="B250" s="784">
        <v>204.0</v>
      </c>
      <c r="C250" s="69">
        <v>43959.0</v>
      </c>
      <c r="D250" s="73" t="s">
        <v>1738</v>
      </c>
      <c r="E250" s="69"/>
      <c r="F250" s="157" t="s">
        <v>7025</v>
      </c>
      <c r="G250" s="165"/>
      <c r="H250" s="63" t="s">
        <v>7034</v>
      </c>
      <c r="J250" s="508"/>
      <c r="K250" s="508"/>
      <c r="L250" s="508"/>
      <c r="M250" s="508"/>
      <c r="N250" s="508"/>
      <c r="O250" s="508"/>
    </row>
    <row r="251" ht="15.75" customHeight="1">
      <c r="A251" s="73" t="s">
        <v>2535</v>
      </c>
      <c r="B251" s="784">
        <v>205.0</v>
      </c>
      <c r="C251" s="69">
        <v>43959.0</v>
      </c>
      <c r="D251" s="73" t="s">
        <v>7024</v>
      </c>
      <c r="E251" s="69"/>
      <c r="F251" s="157" t="s">
        <v>7025</v>
      </c>
      <c r="G251" s="165"/>
      <c r="H251" s="63" t="s">
        <v>7026</v>
      </c>
      <c r="J251" s="508"/>
      <c r="K251" s="508"/>
      <c r="L251" s="508"/>
      <c r="M251" s="508"/>
      <c r="N251" s="508"/>
      <c r="O251" s="508"/>
    </row>
    <row r="252" ht="15.75" customHeight="1">
      <c r="A252" s="73" t="s">
        <v>2535</v>
      </c>
      <c r="B252" s="784">
        <v>206.0</v>
      </c>
      <c r="C252" s="69">
        <v>43959.0</v>
      </c>
      <c r="D252" s="73" t="s">
        <v>7047</v>
      </c>
      <c r="E252" s="69"/>
      <c r="F252" s="157" t="s">
        <v>7025</v>
      </c>
      <c r="G252" s="165"/>
      <c r="H252" s="63" t="s">
        <v>7048</v>
      </c>
      <c r="J252" s="508"/>
      <c r="K252" s="508"/>
      <c r="L252" s="508"/>
      <c r="M252" s="508"/>
      <c r="N252" s="508"/>
      <c r="O252" s="508"/>
    </row>
    <row r="253" ht="15.75" customHeight="1">
      <c r="A253" s="73" t="s">
        <v>2535</v>
      </c>
      <c r="B253" s="871">
        <v>207.0</v>
      </c>
      <c r="C253" s="69">
        <v>43959.0</v>
      </c>
      <c r="D253" s="73" t="s">
        <v>7045</v>
      </c>
      <c r="E253" s="69"/>
      <c r="F253" s="157" t="s">
        <v>7025</v>
      </c>
      <c r="G253" s="165"/>
      <c r="H253" s="63" t="s">
        <v>7046</v>
      </c>
      <c r="J253" s="508"/>
      <c r="K253" s="508"/>
      <c r="L253" s="508"/>
      <c r="M253" s="508"/>
      <c r="N253" s="508"/>
      <c r="O253" s="508"/>
    </row>
    <row r="254" ht="15.75" customHeight="1">
      <c r="A254" s="73" t="s">
        <v>2535</v>
      </c>
      <c r="B254" s="784">
        <v>208.0</v>
      </c>
      <c r="C254" s="69">
        <v>43959.0</v>
      </c>
      <c r="D254" s="73" t="s">
        <v>7035</v>
      </c>
      <c r="E254" s="69"/>
      <c r="F254" s="21" t="s">
        <v>7036</v>
      </c>
      <c r="G254" s="165"/>
      <c r="H254" s="63" t="s">
        <v>7037</v>
      </c>
      <c r="J254" s="508"/>
      <c r="K254" s="508"/>
      <c r="L254" s="508"/>
      <c r="M254" s="508"/>
      <c r="N254" s="508"/>
      <c r="O254" s="508"/>
    </row>
    <row r="255" ht="15.75" customHeight="1">
      <c r="A255" s="73" t="s">
        <v>2535</v>
      </c>
      <c r="B255" s="784">
        <v>209.0</v>
      </c>
      <c r="C255" s="69">
        <v>43959.0</v>
      </c>
      <c r="D255" s="73" t="s">
        <v>7038</v>
      </c>
      <c r="E255" s="69"/>
      <c r="F255" s="21" t="s">
        <v>3390</v>
      </c>
      <c r="G255" s="165"/>
      <c r="H255" s="63" t="s">
        <v>7039</v>
      </c>
      <c r="J255" s="508"/>
      <c r="K255" s="508"/>
      <c r="L255" s="508"/>
      <c r="M255" s="508"/>
      <c r="N255" s="508"/>
      <c r="O255" s="508"/>
    </row>
    <row r="256" ht="15.75" customHeight="1">
      <c r="A256" s="73" t="s">
        <v>2535</v>
      </c>
      <c r="B256" s="784">
        <v>210.0</v>
      </c>
      <c r="C256" s="69">
        <v>43959.0</v>
      </c>
      <c r="D256" s="73" t="s">
        <v>5357</v>
      </c>
      <c r="E256" s="69"/>
      <c r="F256" s="21" t="s">
        <v>3390</v>
      </c>
      <c r="G256" s="165"/>
      <c r="H256" s="63" t="s">
        <v>7030</v>
      </c>
      <c r="J256" s="508"/>
      <c r="K256" s="508"/>
      <c r="L256" s="508"/>
      <c r="M256" s="508"/>
      <c r="N256" s="508"/>
      <c r="O256" s="508"/>
    </row>
    <row r="257" ht="15.75" customHeight="1">
      <c r="A257" s="73"/>
      <c r="B257" s="784">
        <v>211.0</v>
      </c>
      <c r="C257" s="69">
        <v>43992.0</v>
      </c>
      <c r="D257" s="73" t="s">
        <v>7104</v>
      </c>
      <c r="E257" s="69"/>
      <c r="F257" s="73" t="s">
        <v>7105</v>
      </c>
      <c r="G257" s="169"/>
      <c r="H257" s="186" t="s">
        <v>7106</v>
      </c>
      <c r="J257" s="508"/>
      <c r="K257" s="508"/>
      <c r="L257" s="508"/>
      <c r="M257" s="508"/>
      <c r="N257" s="508"/>
      <c r="O257" s="508"/>
    </row>
    <row r="258" ht="15.75" customHeight="1">
      <c r="A258" s="73"/>
      <c r="B258" s="784">
        <v>211.0</v>
      </c>
      <c r="C258" s="69">
        <v>43959.0</v>
      </c>
      <c r="D258" s="80" t="s">
        <v>5703</v>
      </c>
      <c r="E258" s="130"/>
      <c r="F258" s="21" t="s">
        <v>3390</v>
      </c>
      <c r="G258" s="205" t="s">
        <v>7040</v>
      </c>
      <c r="H258" s="63" t="s">
        <v>7041</v>
      </c>
      <c r="J258" s="508"/>
      <c r="K258" s="508"/>
      <c r="L258" s="508"/>
      <c r="M258" s="508"/>
      <c r="N258" s="508"/>
      <c r="O258" s="508"/>
    </row>
    <row r="259" ht="15.75" customHeight="1">
      <c r="A259" s="73" t="s">
        <v>2535</v>
      </c>
      <c r="B259" s="871">
        <v>212.0</v>
      </c>
      <c r="C259" s="69">
        <v>43959.0</v>
      </c>
      <c r="D259" s="73" t="s">
        <v>7043</v>
      </c>
      <c r="E259" s="69"/>
      <c r="F259" s="21" t="s">
        <v>3390</v>
      </c>
      <c r="G259" s="165"/>
      <c r="H259" s="63" t="s">
        <v>7044</v>
      </c>
      <c r="J259" s="508"/>
      <c r="K259" s="508"/>
      <c r="L259" s="508"/>
      <c r="M259" s="508"/>
      <c r="N259" s="508"/>
      <c r="O259" s="508"/>
    </row>
    <row r="260" ht="15.75" customHeight="1">
      <c r="A260" s="73"/>
      <c r="B260" s="784">
        <v>213.0</v>
      </c>
      <c r="C260" s="69">
        <v>43959.0</v>
      </c>
      <c r="D260" s="80" t="s">
        <v>6289</v>
      </c>
      <c r="E260" s="69"/>
      <c r="F260" s="157" t="s">
        <v>3390</v>
      </c>
      <c r="G260" s="205" t="s">
        <v>7028</v>
      </c>
      <c r="H260" s="63" t="s">
        <v>7029</v>
      </c>
      <c r="J260" s="508"/>
      <c r="K260" s="508"/>
      <c r="L260" s="508"/>
      <c r="M260" s="508"/>
      <c r="N260" s="508"/>
      <c r="O260" s="508"/>
    </row>
    <row r="261" ht="15.75" customHeight="1">
      <c r="A261" s="73"/>
      <c r="B261" s="784">
        <v>214.0</v>
      </c>
      <c r="C261" s="69">
        <v>43997.0</v>
      </c>
      <c r="D261" s="73" t="s">
        <v>7105</v>
      </c>
      <c r="E261" s="69"/>
      <c r="F261" s="73"/>
      <c r="G261" s="169"/>
      <c r="H261" s="186" t="s">
        <v>7134</v>
      </c>
      <c r="J261" s="508"/>
      <c r="K261" s="508"/>
      <c r="L261" s="508"/>
      <c r="M261" s="508"/>
      <c r="N261" s="508"/>
      <c r="O261" s="508"/>
    </row>
    <row r="262" ht="15.75" customHeight="1">
      <c r="A262" s="73"/>
      <c r="B262" s="784">
        <v>215.0</v>
      </c>
      <c r="C262" s="69"/>
      <c r="D262" s="21"/>
      <c r="E262" s="69"/>
      <c r="F262" s="21"/>
      <c r="G262" s="165"/>
      <c r="H262" s="63"/>
      <c r="J262" s="508"/>
      <c r="K262" s="508"/>
      <c r="L262" s="508"/>
      <c r="M262" s="508"/>
      <c r="N262" s="508"/>
      <c r="O262" s="508"/>
    </row>
    <row r="263" ht="15.75" customHeight="1">
      <c r="A263" s="73"/>
      <c r="B263" s="784">
        <v>216.0</v>
      </c>
      <c r="C263" s="69"/>
      <c r="D263" s="21"/>
      <c r="E263" s="69"/>
      <c r="F263" s="21"/>
      <c r="G263" s="165"/>
      <c r="H263" s="63"/>
      <c r="J263" s="508"/>
      <c r="K263" s="508"/>
      <c r="L263" s="508"/>
      <c r="M263" s="508"/>
      <c r="N263" s="508"/>
      <c r="O263" s="508"/>
    </row>
    <row r="264" ht="15.75" customHeight="1">
      <c r="A264" s="73"/>
      <c r="B264" s="871">
        <v>217.0</v>
      </c>
      <c r="C264" s="69"/>
      <c r="D264" s="21"/>
      <c r="E264" s="69"/>
      <c r="F264" s="21"/>
      <c r="G264" s="165"/>
      <c r="H264" s="63"/>
      <c r="J264" s="508"/>
      <c r="K264" s="508"/>
      <c r="L264" s="508"/>
      <c r="M264" s="508"/>
      <c r="N264" s="508"/>
      <c r="O264" s="508"/>
    </row>
    <row r="265" ht="15.75" customHeight="1">
      <c r="A265" s="73" t="s">
        <v>2535</v>
      </c>
      <c r="B265" s="351" t="s">
        <v>7057</v>
      </c>
      <c r="C265" s="69">
        <v>43992.0</v>
      </c>
      <c r="D265" s="21" t="s">
        <v>7058</v>
      </c>
      <c r="E265" s="69"/>
      <c r="F265" s="21" t="s">
        <v>131</v>
      </c>
      <c r="G265" s="165"/>
      <c r="H265" s="63" t="s">
        <v>7059</v>
      </c>
      <c r="J265" s="508"/>
      <c r="K265" s="508"/>
      <c r="L265" s="508"/>
      <c r="M265" s="508"/>
      <c r="N265" s="508"/>
      <c r="O265" s="508"/>
    </row>
    <row r="266" ht="15.75" customHeight="1">
      <c r="A266" s="73" t="s">
        <v>2535</v>
      </c>
      <c r="B266" s="351" t="s">
        <v>7107</v>
      </c>
      <c r="C266" s="69">
        <v>43992.0</v>
      </c>
      <c r="D266" s="21" t="s">
        <v>2850</v>
      </c>
      <c r="E266" s="69"/>
      <c r="F266" s="21" t="s">
        <v>131</v>
      </c>
      <c r="G266" s="165"/>
      <c r="H266" s="63" t="s">
        <v>7108</v>
      </c>
      <c r="J266" s="508"/>
      <c r="K266" s="508"/>
      <c r="L266" s="508"/>
      <c r="M266" s="508"/>
      <c r="N266" s="508"/>
      <c r="O266" s="508"/>
    </row>
    <row r="267" ht="15.75" customHeight="1">
      <c r="A267" s="73" t="s">
        <v>2535</v>
      </c>
      <c r="B267" s="351" t="s">
        <v>7076</v>
      </c>
      <c r="C267" s="69">
        <v>43992.0</v>
      </c>
      <c r="D267" s="21" t="s">
        <v>2114</v>
      </c>
      <c r="E267" s="69"/>
      <c r="F267" s="21" t="s">
        <v>131</v>
      </c>
      <c r="G267" s="165"/>
      <c r="H267" s="63" t="s">
        <v>7077</v>
      </c>
      <c r="J267" s="508"/>
      <c r="K267" s="508"/>
      <c r="L267" s="508"/>
      <c r="M267" s="508"/>
      <c r="N267" s="508"/>
      <c r="O267" s="508"/>
    </row>
    <row r="268" ht="15.75" customHeight="1">
      <c r="A268" s="73" t="s">
        <v>2535</v>
      </c>
      <c r="B268" s="351" t="s">
        <v>7053</v>
      </c>
      <c r="C268" s="69">
        <v>43992.0</v>
      </c>
      <c r="D268" s="21" t="s">
        <v>1937</v>
      </c>
      <c r="E268" s="69"/>
      <c r="F268" s="21" t="s">
        <v>131</v>
      </c>
      <c r="G268" s="165"/>
      <c r="H268" s="63" t="s">
        <v>7054</v>
      </c>
      <c r="J268" s="508"/>
      <c r="K268" s="508"/>
      <c r="L268" s="508"/>
      <c r="M268" s="508"/>
      <c r="N268" s="508"/>
      <c r="O268" s="508"/>
    </row>
    <row r="269" ht="15.75" customHeight="1">
      <c r="A269" s="73" t="s">
        <v>2535</v>
      </c>
      <c r="B269" s="351">
        <v>218.0</v>
      </c>
      <c r="C269" s="69">
        <v>43992.0</v>
      </c>
      <c r="D269" s="21" t="s">
        <v>3461</v>
      </c>
      <c r="E269" s="164" t="s">
        <v>7092</v>
      </c>
      <c r="F269" s="21" t="s">
        <v>1370</v>
      </c>
      <c r="G269" s="165" t="s">
        <v>6489</v>
      </c>
      <c r="H269" s="63" t="s">
        <v>7093</v>
      </c>
      <c r="J269" s="508"/>
      <c r="K269" s="508"/>
      <c r="L269" s="508"/>
      <c r="M269" s="508"/>
      <c r="N269" s="508"/>
      <c r="O269" s="508"/>
    </row>
    <row r="270" ht="15.75" customHeight="1">
      <c r="A270" s="73" t="s">
        <v>2535</v>
      </c>
      <c r="B270" s="351">
        <v>219.0</v>
      </c>
      <c r="C270" s="69">
        <v>43992.0</v>
      </c>
      <c r="D270" s="21" t="s">
        <v>7069</v>
      </c>
      <c r="E270" s="207" t="s">
        <v>6983</v>
      </c>
      <c r="F270" s="80" t="s">
        <v>994</v>
      </c>
      <c r="G270" s="165" t="s">
        <v>7070</v>
      </c>
      <c r="H270" s="63" t="s">
        <v>7071</v>
      </c>
      <c r="J270" s="508"/>
      <c r="K270" s="508"/>
      <c r="L270" s="508"/>
      <c r="M270" s="508"/>
      <c r="N270" s="508"/>
      <c r="O270" s="508"/>
    </row>
    <row r="271" ht="15.75" customHeight="1">
      <c r="A271" s="73" t="s">
        <v>2535</v>
      </c>
      <c r="B271" s="351">
        <v>220.0</v>
      </c>
      <c r="C271" s="69">
        <v>43992.0</v>
      </c>
      <c r="D271" s="21" t="s">
        <v>7109</v>
      </c>
      <c r="E271" s="69"/>
      <c r="F271" s="21" t="s">
        <v>1200</v>
      </c>
      <c r="G271" s="165" t="s">
        <v>7110</v>
      </c>
      <c r="H271" s="63" t="s">
        <v>7111</v>
      </c>
      <c r="J271" s="508"/>
      <c r="K271" s="508"/>
      <c r="L271" s="508"/>
      <c r="M271" s="508"/>
      <c r="N271" s="508"/>
      <c r="O271" s="508"/>
    </row>
    <row r="272" ht="15.75" customHeight="1">
      <c r="A272" s="73"/>
      <c r="B272" s="784">
        <v>221.0</v>
      </c>
      <c r="C272" s="69">
        <v>43992.0</v>
      </c>
      <c r="D272" s="21"/>
      <c r="E272" s="69"/>
      <c r="F272" s="21"/>
      <c r="G272" s="165"/>
      <c r="H272" s="63"/>
      <c r="J272" s="508"/>
      <c r="K272" s="508"/>
      <c r="L272" s="508"/>
      <c r="M272" s="508"/>
      <c r="N272" s="508"/>
      <c r="O272" s="508"/>
    </row>
    <row r="273" ht="15.75" customHeight="1">
      <c r="A273" s="73" t="s">
        <v>2535</v>
      </c>
      <c r="B273" s="349">
        <v>222.0</v>
      </c>
      <c r="C273" s="69">
        <v>43992.0</v>
      </c>
      <c r="D273" s="21" t="s">
        <v>1652</v>
      </c>
      <c r="E273" s="69"/>
      <c r="F273" s="73" t="s">
        <v>761</v>
      </c>
      <c r="G273" s="165" t="s">
        <v>7098</v>
      </c>
      <c r="H273" s="63" t="s">
        <v>7099</v>
      </c>
      <c r="J273" s="508"/>
      <c r="K273" s="508"/>
      <c r="L273" s="508"/>
      <c r="M273" s="508"/>
      <c r="N273" s="508"/>
      <c r="O273" s="508"/>
    </row>
    <row r="274" ht="15.75" customHeight="1">
      <c r="A274" s="73" t="s">
        <v>2535</v>
      </c>
      <c r="B274" s="351">
        <v>223.0</v>
      </c>
      <c r="C274" s="69">
        <v>43992.0</v>
      </c>
      <c r="D274" s="21" t="s">
        <v>7102</v>
      </c>
      <c r="E274" s="69"/>
      <c r="F274" s="73" t="s">
        <v>761</v>
      </c>
      <c r="G274" s="165" t="s">
        <v>5126</v>
      </c>
      <c r="H274" s="63" t="s">
        <v>7103</v>
      </c>
      <c r="J274" s="508"/>
      <c r="K274" s="508"/>
      <c r="L274" s="508"/>
      <c r="M274" s="508"/>
      <c r="N274" s="508"/>
      <c r="O274" s="508"/>
    </row>
    <row r="275" ht="15.75" customHeight="1">
      <c r="A275" s="73" t="s">
        <v>2535</v>
      </c>
      <c r="B275" s="351">
        <v>224.0</v>
      </c>
      <c r="C275" s="69">
        <v>43992.0</v>
      </c>
      <c r="D275" s="21" t="s">
        <v>7078</v>
      </c>
      <c r="E275" s="69"/>
      <c r="F275" s="73" t="s">
        <v>761</v>
      </c>
      <c r="G275" s="165" t="s">
        <v>367</v>
      </c>
      <c r="H275" s="63" t="s">
        <v>7079</v>
      </c>
      <c r="J275" s="508"/>
      <c r="K275" s="508"/>
      <c r="L275" s="508"/>
      <c r="M275" s="508"/>
      <c r="N275" s="508"/>
      <c r="O275" s="508"/>
    </row>
    <row r="276" ht="15.75" customHeight="1">
      <c r="A276" s="73" t="s">
        <v>2535</v>
      </c>
      <c r="B276" s="351">
        <v>225.0</v>
      </c>
      <c r="C276" s="206">
        <v>43992.0</v>
      </c>
      <c r="D276" s="21" t="s">
        <v>7051</v>
      </c>
      <c r="E276" s="69"/>
      <c r="F276" s="21" t="s">
        <v>761</v>
      </c>
      <c r="G276" s="165" t="s">
        <v>6849</v>
      </c>
      <c r="H276" s="63" t="s">
        <v>7052</v>
      </c>
      <c r="J276" s="508"/>
      <c r="K276" s="508"/>
      <c r="L276" s="508"/>
      <c r="M276" s="508"/>
      <c r="N276" s="508"/>
      <c r="O276" s="508"/>
    </row>
    <row r="277" ht="15.75" customHeight="1">
      <c r="A277" s="73" t="s">
        <v>2535</v>
      </c>
      <c r="B277" s="351">
        <v>226.0</v>
      </c>
      <c r="C277" s="69">
        <v>43992.0</v>
      </c>
      <c r="D277" s="21" t="s">
        <v>5406</v>
      </c>
      <c r="E277" s="69" t="s">
        <v>6015</v>
      </c>
      <c r="F277" s="21" t="s">
        <v>2374</v>
      </c>
      <c r="G277" s="165"/>
      <c r="H277" s="63" t="s">
        <v>7118</v>
      </c>
      <c r="J277" s="508"/>
      <c r="K277" s="508"/>
      <c r="L277" s="508"/>
      <c r="M277" s="508"/>
      <c r="N277" s="508"/>
      <c r="O277" s="508"/>
    </row>
    <row r="278" ht="15.75" customHeight="1">
      <c r="A278" s="73" t="s">
        <v>2535</v>
      </c>
      <c r="B278" s="349">
        <v>227.0</v>
      </c>
      <c r="C278" s="69">
        <v>43992.0</v>
      </c>
      <c r="D278" s="21" t="s">
        <v>1805</v>
      </c>
      <c r="E278" s="69" t="s">
        <v>7089</v>
      </c>
      <c r="F278" s="73" t="s">
        <v>761</v>
      </c>
      <c r="G278" s="165" t="s">
        <v>7090</v>
      </c>
      <c r="H278" s="63" t="s">
        <v>7091</v>
      </c>
      <c r="J278" s="508"/>
      <c r="K278" s="508"/>
      <c r="L278" s="508"/>
      <c r="M278" s="508"/>
      <c r="N278" s="508"/>
      <c r="O278" s="508"/>
    </row>
    <row r="279" ht="15.75" customHeight="1">
      <c r="A279" s="73" t="s">
        <v>2535</v>
      </c>
      <c r="B279" s="351">
        <v>228.0</v>
      </c>
      <c r="C279" s="69">
        <v>43992.0</v>
      </c>
      <c r="D279" s="21" t="s">
        <v>7081</v>
      </c>
      <c r="E279" s="69" t="s">
        <v>7082</v>
      </c>
      <c r="F279" s="73" t="s">
        <v>761</v>
      </c>
      <c r="G279" s="165" t="s">
        <v>6185</v>
      </c>
      <c r="H279" s="63" t="s">
        <v>7083</v>
      </c>
      <c r="J279" s="508"/>
      <c r="K279" s="508"/>
      <c r="L279" s="508"/>
      <c r="M279" s="508"/>
      <c r="N279" s="508"/>
      <c r="O279" s="508"/>
    </row>
    <row r="280" ht="15.75" customHeight="1">
      <c r="A280" s="73" t="s">
        <v>2535</v>
      </c>
      <c r="B280" s="351">
        <v>229.0</v>
      </c>
      <c r="C280" s="69">
        <v>43992.0</v>
      </c>
      <c r="D280" s="21" t="s">
        <v>7065</v>
      </c>
      <c r="E280" s="69" t="s">
        <v>7066</v>
      </c>
      <c r="F280" s="73" t="s">
        <v>761</v>
      </c>
      <c r="G280" s="165" t="s">
        <v>6185</v>
      </c>
      <c r="H280" s="63" t="s">
        <v>7067</v>
      </c>
      <c r="J280" s="508"/>
      <c r="K280" s="508"/>
      <c r="L280" s="508"/>
      <c r="M280" s="508"/>
      <c r="N280" s="508"/>
      <c r="O280" s="508"/>
    </row>
    <row r="281" ht="15.75" customHeight="1">
      <c r="A281" s="73" t="s">
        <v>2535</v>
      </c>
      <c r="B281" s="351">
        <v>230.0</v>
      </c>
      <c r="C281" s="69">
        <v>43992.0</v>
      </c>
      <c r="D281" s="21" t="s">
        <v>5368</v>
      </c>
      <c r="E281" s="69" t="s">
        <v>7095</v>
      </c>
      <c r="F281" s="73" t="s">
        <v>761</v>
      </c>
      <c r="G281" s="165" t="s">
        <v>324</v>
      </c>
      <c r="H281" s="63" t="s">
        <v>7096</v>
      </c>
      <c r="J281" s="508"/>
      <c r="K281" s="508"/>
      <c r="L281" s="508"/>
      <c r="M281" s="508"/>
      <c r="N281" s="508"/>
      <c r="O281" s="508"/>
    </row>
    <row r="282" ht="15.75" customHeight="1">
      <c r="A282" s="73" t="s">
        <v>2535</v>
      </c>
      <c r="B282" s="351">
        <v>231.0</v>
      </c>
      <c r="C282" s="69">
        <v>43992.0</v>
      </c>
      <c r="D282" s="21" t="s">
        <v>5267</v>
      </c>
      <c r="E282" s="69" t="s">
        <v>7087</v>
      </c>
      <c r="F282" s="73" t="s">
        <v>761</v>
      </c>
      <c r="G282" s="165" t="s">
        <v>324</v>
      </c>
      <c r="H282" s="63" t="s">
        <v>7088</v>
      </c>
      <c r="J282" s="508"/>
      <c r="K282" s="508"/>
      <c r="L282" s="508"/>
      <c r="M282" s="508"/>
      <c r="N282" s="508"/>
      <c r="O282" s="508"/>
    </row>
    <row r="283" ht="15.75" customHeight="1">
      <c r="A283" s="73" t="s">
        <v>2535</v>
      </c>
      <c r="B283" s="349">
        <v>232.0</v>
      </c>
      <c r="C283" s="69">
        <v>43992.0</v>
      </c>
      <c r="D283" s="21" t="s">
        <v>4947</v>
      </c>
      <c r="E283" s="22"/>
      <c r="F283" s="21" t="s">
        <v>1370</v>
      </c>
      <c r="G283" s="165" t="s">
        <v>5462</v>
      </c>
      <c r="H283" s="63" t="s">
        <v>7068</v>
      </c>
      <c r="J283" s="508"/>
      <c r="K283" s="508"/>
      <c r="L283" s="508"/>
      <c r="M283" s="508"/>
      <c r="N283" s="508"/>
      <c r="O283" s="508"/>
    </row>
    <row r="284" ht="15.75" customHeight="1">
      <c r="A284" s="73" t="s">
        <v>2535</v>
      </c>
      <c r="B284" s="351">
        <v>233.0</v>
      </c>
      <c r="C284" s="69">
        <v>43992.0</v>
      </c>
      <c r="D284" s="146" t="s">
        <v>2954</v>
      </c>
      <c r="E284" s="181" t="s">
        <v>6978</v>
      </c>
      <c r="F284" s="21" t="s">
        <v>7112</v>
      </c>
      <c r="G284" s="165" t="s">
        <v>4508</v>
      </c>
      <c r="H284" s="63" t="s">
        <v>7113</v>
      </c>
      <c r="J284" s="508"/>
      <c r="K284" s="508"/>
      <c r="L284" s="508"/>
      <c r="M284" s="508"/>
      <c r="N284" s="508"/>
      <c r="O284" s="508"/>
    </row>
    <row r="285" ht="15.75" customHeight="1">
      <c r="A285" s="73" t="s">
        <v>2535</v>
      </c>
      <c r="B285" s="351">
        <v>234.0</v>
      </c>
      <c r="C285" s="69">
        <v>43992.0</v>
      </c>
      <c r="D285" s="21" t="s">
        <v>4853</v>
      </c>
      <c r="E285" s="69" t="s">
        <v>7055</v>
      </c>
      <c r="F285" s="21" t="s">
        <v>2923</v>
      </c>
      <c r="G285" s="165"/>
      <c r="H285" s="63" t="s">
        <v>7056</v>
      </c>
      <c r="J285" s="508"/>
      <c r="K285" s="508"/>
      <c r="L285" s="508"/>
      <c r="M285" s="508"/>
      <c r="N285" s="508"/>
      <c r="O285" s="508"/>
    </row>
    <row r="286" ht="15.75" customHeight="1">
      <c r="A286" s="182" t="s">
        <v>7157</v>
      </c>
      <c r="B286" s="351">
        <v>235.0</v>
      </c>
      <c r="C286" s="69">
        <v>44013.0</v>
      </c>
      <c r="D286" s="21" t="s">
        <v>7158</v>
      </c>
      <c r="E286" s="69" t="s">
        <v>7159</v>
      </c>
      <c r="F286" s="21" t="s">
        <v>2923</v>
      </c>
      <c r="G286" s="165"/>
      <c r="H286" s="63" t="s">
        <v>7160</v>
      </c>
      <c r="J286" s="508"/>
      <c r="K286" s="508"/>
      <c r="L286" s="508"/>
      <c r="M286" s="508"/>
      <c r="N286" s="508"/>
      <c r="O286" s="508"/>
    </row>
    <row r="287" ht="15.75" customHeight="1">
      <c r="A287" s="73" t="s">
        <v>2535</v>
      </c>
      <c r="B287" s="351">
        <v>236.0</v>
      </c>
      <c r="C287" s="69">
        <v>43992.0</v>
      </c>
      <c r="D287" s="21" t="s">
        <v>2885</v>
      </c>
      <c r="E287" s="69"/>
      <c r="F287" s="21" t="s">
        <v>2923</v>
      </c>
      <c r="G287" s="165"/>
      <c r="H287" s="63" t="s">
        <v>7064</v>
      </c>
      <c r="J287" s="508"/>
      <c r="K287" s="508"/>
      <c r="L287" s="508"/>
      <c r="M287" s="508"/>
      <c r="N287" s="508"/>
      <c r="O287" s="508"/>
    </row>
    <row r="288" ht="15.75" customHeight="1">
      <c r="A288" s="73" t="s">
        <v>2535</v>
      </c>
      <c r="B288" s="349">
        <v>237.0</v>
      </c>
      <c r="C288" s="69">
        <v>43992.0</v>
      </c>
      <c r="D288" s="21" t="s">
        <v>5978</v>
      </c>
      <c r="E288" s="69"/>
      <c r="F288" s="21" t="s">
        <v>2923</v>
      </c>
      <c r="G288" s="165"/>
      <c r="H288" s="63" t="s">
        <v>7094</v>
      </c>
      <c r="J288" s="508"/>
      <c r="K288" s="508"/>
      <c r="L288" s="508"/>
      <c r="M288" s="508"/>
      <c r="N288" s="508"/>
      <c r="O288" s="508"/>
    </row>
    <row r="289" ht="15.75" customHeight="1">
      <c r="A289" s="73" t="s">
        <v>2535</v>
      </c>
      <c r="B289" s="351">
        <v>238.0</v>
      </c>
      <c r="C289" s="69">
        <v>43992.0</v>
      </c>
      <c r="D289" s="21" t="s">
        <v>7061</v>
      </c>
      <c r="E289" s="69" t="s">
        <v>6662</v>
      </c>
      <c r="F289" s="21" t="s">
        <v>2923</v>
      </c>
      <c r="G289" s="165"/>
      <c r="H289" s="63" t="s">
        <v>7062</v>
      </c>
      <c r="J289" s="508"/>
      <c r="K289" s="508"/>
      <c r="L289" s="508"/>
      <c r="M289" s="508"/>
      <c r="N289" s="508"/>
      <c r="O289" s="508"/>
    </row>
    <row r="290" ht="15.75" customHeight="1">
      <c r="A290" s="73" t="s">
        <v>2535</v>
      </c>
      <c r="B290" s="351">
        <v>239.0</v>
      </c>
      <c r="C290" s="69">
        <v>43992.0</v>
      </c>
      <c r="D290" s="21" t="s">
        <v>6152</v>
      </c>
      <c r="E290" s="69" t="s">
        <v>7072</v>
      </c>
      <c r="F290" s="21" t="s">
        <v>2923</v>
      </c>
      <c r="G290" s="165"/>
      <c r="H290" s="63" t="s">
        <v>7073</v>
      </c>
      <c r="J290" s="508"/>
      <c r="K290" s="508"/>
      <c r="L290" s="508"/>
      <c r="M290" s="508"/>
      <c r="N290" s="508"/>
      <c r="O290" s="508"/>
    </row>
    <row r="291" ht="15.75" customHeight="1">
      <c r="A291" s="73" t="s">
        <v>2535</v>
      </c>
      <c r="B291" s="351">
        <v>240.0</v>
      </c>
      <c r="C291" s="69">
        <v>43992.0</v>
      </c>
      <c r="D291" s="21" t="s">
        <v>2279</v>
      </c>
      <c r="E291" s="69" t="s">
        <v>7100</v>
      </c>
      <c r="F291" s="21" t="s">
        <v>2923</v>
      </c>
      <c r="G291" s="165"/>
      <c r="H291" s="63" t="s">
        <v>7101</v>
      </c>
      <c r="J291" s="508"/>
      <c r="K291" s="508"/>
      <c r="L291" s="508"/>
      <c r="M291" s="508"/>
      <c r="N291" s="508"/>
      <c r="O291" s="508"/>
    </row>
    <row r="292" ht="15.75" customHeight="1">
      <c r="A292" s="73" t="s">
        <v>2535</v>
      </c>
      <c r="B292" s="351">
        <v>241.0</v>
      </c>
      <c r="C292" s="69">
        <v>43992.0</v>
      </c>
      <c r="D292" s="21" t="s">
        <v>2510</v>
      </c>
      <c r="E292" s="69" t="s">
        <v>7116</v>
      </c>
      <c r="F292" s="21" t="s">
        <v>2923</v>
      </c>
      <c r="G292" s="165"/>
      <c r="H292" s="63" t="s">
        <v>7117</v>
      </c>
      <c r="J292" s="508"/>
      <c r="K292" s="508"/>
      <c r="L292" s="508"/>
      <c r="M292" s="508"/>
      <c r="N292" s="508"/>
      <c r="O292" s="508"/>
    </row>
    <row r="293" ht="15.75" customHeight="1">
      <c r="A293" s="73" t="s">
        <v>2535</v>
      </c>
      <c r="B293" s="349">
        <v>242.0</v>
      </c>
      <c r="C293" s="69">
        <v>43992.0</v>
      </c>
      <c r="D293" s="21" t="s">
        <v>4791</v>
      </c>
      <c r="E293" s="69"/>
      <c r="F293" s="21" t="s">
        <v>2923</v>
      </c>
      <c r="G293" s="165"/>
      <c r="H293" s="63" t="s">
        <v>7114</v>
      </c>
      <c r="J293" s="508"/>
      <c r="K293" s="508"/>
      <c r="L293" s="508"/>
      <c r="M293" s="508"/>
      <c r="N293" s="508"/>
      <c r="O293" s="508"/>
    </row>
    <row r="294" ht="15.75" customHeight="1">
      <c r="A294" s="73" t="s">
        <v>2535</v>
      </c>
      <c r="B294" s="351">
        <v>243.0</v>
      </c>
      <c r="C294" s="69">
        <v>43992.0</v>
      </c>
      <c r="D294" s="21" t="s">
        <v>5318</v>
      </c>
      <c r="E294" s="69" t="s">
        <v>14651</v>
      </c>
      <c r="F294" s="21" t="s">
        <v>2923</v>
      </c>
      <c r="G294" s="165"/>
      <c r="H294" s="63" t="s">
        <v>7063</v>
      </c>
      <c r="J294" s="508"/>
      <c r="K294" s="508"/>
      <c r="L294" s="508"/>
      <c r="M294" s="508"/>
      <c r="N294" s="508"/>
      <c r="O294" s="508"/>
    </row>
    <row r="295" ht="15.75" customHeight="1">
      <c r="A295" s="73" t="s">
        <v>2535</v>
      </c>
      <c r="B295" s="351">
        <v>244.0</v>
      </c>
      <c r="C295" s="69">
        <v>43992.0</v>
      </c>
      <c r="D295" s="21" t="s">
        <v>6421</v>
      </c>
      <c r="E295" s="69"/>
      <c r="F295" s="21" t="s">
        <v>2923</v>
      </c>
      <c r="G295" s="165"/>
      <c r="H295" s="63" t="s">
        <v>7075</v>
      </c>
      <c r="J295" s="508"/>
      <c r="K295" s="508"/>
      <c r="L295" s="508"/>
      <c r="M295" s="508"/>
      <c r="N295" s="508"/>
      <c r="O295" s="508"/>
    </row>
    <row r="296" ht="15.75" customHeight="1">
      <c r="A296" s="73" t="s">
        <v>2535</v>
      </c>
      <c r="B296" s="351">
        <v>245.0</v>
      </c>
      <c r="C296" s="69">
        <v>43992.0</v>
      </c>
      <c r="D296" s="21" t="s">
        <v>2092</v>
      </c>
      <c r="E296" s="69"/>
      <c r="F296" s="21" t="s">
        <v>6388</v>
      </c>
      <c r="G296" s="165"/>
      <c r="H296" s="63" t="s">
        <v>7115</v>
      </c>
      <c r="J296" s="508"/>
      <c r="K296" s="508"/>
      <c r="L296" s="508"/>
      <c r="M296" s="508"/>
      <c r="N296" s="508"/>
      <c r="O296" s="508"/>
    </row>
    <row r="297" ht="15.75" customHeight="1">
      <c r="A297" s="73" t="s">
        <v>2535</v>
      </c>
      <c r="B297" s="351">
        <v>246.0</v>
      </c>
      <c r="C297" s="69">
        <v>43992.0</v>
      </c>
      <c r="D297" s="21" t="s">
        <v>1774</v>
      </c>
      <c r="E297" s="69"/>
      <c r="F297" s="21" t="s">
        <v>6388</v>
      </c>
      <c r="G297" s="165"/>
      <c r="H297" s="63" t="s">
        <v>7060</v>
      </c>
      <c r="J297" s="508"/>
      <c r="K297" s="508"/>
      <c r="L297" s="508"/>
      <c r="M297" s="508"/>
      <c r="N297" s="508"/>
      <c r="O297" s="508"/>
    </row>
    <row r="298" ht="15.75" customHeight="1">
      <c r="A298" s="73" t="s">
        <v>2535</v>
      </c>
      <c r="B298" s="349">
        <v>247.0</v>
      </c>
      <c r="C298" s="69">
        <v>43992.0</v>
      </c>
      <c r="D298" s="21" t="s">
        <v>6533</v>
      </c>
      <c r="E298" s="69" t="s">
        <v>7085</v>
      </c>
      <c r="F298" s="21" t="s">
        <v>6388</v>
      </c>
      <c r="G298" s="165"/>
      <c r="H298" s="63" t="s">
        <v>7086</v>
      </c>
      <c r="J298" s="508"/>
      <c r="K298" s="508"/>
      <c r="L298" s="508"/>
      <c r="M298" s="508"/>
      <c r="N298" s="508"/>
      <c r="O298" s="508"/>
    </row>
    <row r="299" ht="15.75" customHeight="1">
      <c r="A299" s="73" t="s">
        <v>2535</v>
      </c>
      <c r="B299" s="351">
        <v>248.0</v>
      </c>
      <c r="C299" s="69">
        <v>43992.0</v>
      </c>
      <c r="D299" s="21" t="s">
        <v>5353</v>
      </c>
      <c r="E299" s="69"/>
      <c r="F299" s="21" t="s">
        <v>6388</v>
      </c>
      <c r="G299" s="165"/>
      <c r="H299" s="63" t="s">
        <v>7080</v>
      </c>
      <c r="J299" s="508"/>
      <c r="K299" s="508"/>
      <c r="L299" s="508"/>
      <c r="M299" s="508"/>
      <c r="N299" s="508"/>
      <c r="O299" s="508"/>
    </row>
    <row r="300" ht="15.75" customHeight="1">
      <c r="A300" s="73"/>
      <c r="B300" s="345">
        <v>249.0</v>
      </c>
      <c r="C300" s="69">
        <v>43992.0</v>
      </c>
      <c r="D300" s="21" t="s">
        <v>2759</v>
      </c>
      <c r="E300" s="69"/>
      <c r="F300" s="21" t="s">
        <v>1593</v>
      </c>
      <c r="G300" s="165" t="s">
        <v>7049</v>
      </c>
      <c r="H300" s="63" t="s">
        <v>7097</v>
      </c>
      <c r="J300" s="508"/>
      <c r="K300" s="508"/>
      <c r="L300" s="508"/>
      <c r="M300" s="508"/>
      <c r="N300" s="508"/>
      <c r="O300" s="508"/>
    </row>
    <row r="301" ht="15.75" customHeight="1">
      <c r="A301" s="73"/>
      <c r="B301" s="345">
        <v>250.0</v>
      </c>
      <c r="C301" s="69">
        <v>43992.0</v>
      </c>
      <c r="D301" s="21" t="s">
        <v>2443</v>
      </c>
      <c r="E301" s="69"/>
      <c r="F301" s="21" t="s">
        <v>1593</v>
      </c>
      <c r="G301" s="165" t="s">
        <v>7049</v>
      </c>
      <c r="H301" s="63" t="s">
        <v>7050</v>
      </c>
      <c r="J301" s="508"/>
      <c r="K301" s="508"/>
      <c r="L301" s="508"/>
      <c r="M301" s="508"/>
      <c r="N301" s="508"/>
      <c r="O301" s="508"/>
    </row>
    <row r="302" ht="15.75" customHeight="1">
      <c r="A302" s="73"/>
      <c r="B302" s="345">
        <v>251.0</v>
      </c>
      <c r="C302" s="69">
        <v>43992.0</v>
      </c>
      <c r="D302" s="21" t="s">
        <v>2867</v>
      </c>
      <c r="E302" s="69"/>
      <c r="F302" s="21" t="s">
        <v>1593</v>
      </c>
      <c r="G302" s="165" t="s">
        <v>7049</v>
      </c>
      <c r="H302" s="63" t="s">
        <v>7074</v>
      </c>
      <c r="J302" s="508"/>
      <c r="K302" s="508"/>
      <c r="L302" s="508"/>
      <c r="M302" s="508"/>
      <c r="N302" s="508"/>
      <c r="O302" s="508"/>
    </row>
    <row r="303" ht="15.75" customHeight="1">
      <c r="A303" s="73"/>
      <c r="B303" s="346">
        <v>252.0</v>
      </c>
      <c r="C303" s="69">
        <v>43992.0</v>
      </c>
      <c r="D303" s="21" t="s">
        <v>3839</v>
      </c>
      <c r="E303" s="69"/>
      <c r="F303" s="21" t="s">
        <v>1593</v>
      </c>
      <c r="G303" s="165" t="s">
        <v>7049</v>
      </c>
      <c r="H303" s="63" t="s">
        <v>7084</v>
      </c>
      <c r="J303" s="508"/>
      <c r="K303" s="508"/>
      <c r="L303" s="508"/>
      <c r="M303" s="508"/>
      <c r="N303" s="508"/>
      <c r="O303" s="508"/>
    </row>
    <row r="304" ht="15.75" customHeight="1">
      <c r="A304" s="73" t="s">
        <v>2535</v>
      </c>
      <c r="B304" s="351">
        <v>253.0</v>
      </c>
      <c r="C304" s="206">
        <v>43994.0</v>
      </c>
      <c r="D304" s="21" t="s">
        <v>6855</v>
      </c>
      <c r="E304" s="69" t="s">
        <v>7926</v>
      </c>
      <c r="F304" s="21" t="s">
        <v>6597</v>
      </c>
      <c r="G304" s="165"/>
      <c r="H304" s="63" t="s">
        <v>7132</v>
      </c>
      <c r="J304" s="508"/>
      <c r="K304" s="508"/>
      <c r="L304" s="508"/>
      <c r="M304" s="508"/>
      <c r="N304" s="508"/>
      <c r="O304" s="508"/>
    </row>
    <row r="305" ht="15.75" customHeight="1">
      <c r="A305" s="73" t="s">
        <v>2535</v>
      </c>
      <c r="B305" s="351">
        <v>254.0</v>
      </c>
      <c r="C305" s="206">
        <v>43994.0</v>
      </c>
      <c r="D305" s="21" t="s">
        <v>2678</v>
      </c>
      <c r="E305" s="69"/>
      <c r="F305" s="21" t="s">
        <v>131</v>
      </c>
      <c r="G305" s="165"/>
      <c r="H305" s="63" t="s">
        <v>7130</v>
      </c>
      <c r="J305" s="508"/>
      <c r="K305" s="508"/>
      <c r="L305" s="508"/>
      <c r="M305" s="508"/>
      <c r="N305" s="508"/>
      <c r="O305" s="508"/>
    </row>
    <row r="306" ht="15.75" customHeight="1">
      <c r="A306" s="73" t="s">
        <v>2535</v>
      </c>
      <c r="B306" s="351">
        <v>255.0</v>
      </c>
      <c r="C306" s="206">
        <v>43994.0</v>
      </c>
      <c r="D306" s="21" t="s">
        <v>6824</v>
      </c>
      <c r="E306" s="69"/>
      <c r="F306" s="21" t="s">
        <v>6597</v>
      </c>
      <c r="G306" s="165"/>
      <c r="H306" s="63" t="s">
        <v>7121</v>
      </c>
      <c r="J306" s="508"/>
      <c r="K306" s="508"/>
      <c r="L306" s="508"/>
      <c r="M306" s="508"/>
      <c r="N306" s="508"/>
      <c r="O306" s="508"/>
    </row>
    <row r="307" ht="15.75" customHeight="1">
      <c r="A307" s="73" t="s">
        <v>2535</v>
      </c>
      <c r="B307" s="351">
        <v>256.0</v>
      </c>
      <c r="C307" s="206">
        <v>43994.0</v>
      </c>
      <c r="D307" s="21" t="s">
        <v>5614</v>
      </c>
      <c r="E307" s="22"/>
      <c r="F307" s="21" t="s">
        <v>1370</v>
      </c>
      <c r="G307" s="165" t="s">
        <v>7122</v>
      </c>
      <c r="H307" s="63" t="s">
        <v>7123</v>
      </c>
      <c r="J307" s="508"/>
      <c r="K307" s="508"/>
      <c r="L307" s="508"/>
      <c r="M307" s="508"/>
      <c r="N307" s="508"/>
      <c r="O307" s="508"/>
    </row>
    <row r="308" ht="15.75" customHeight="1">
      <c r="A308" s="73" t="s">
        <v>2535</v>
      </c>
      <c r="B308" s="349">
        <v>257.0</v>
      </c>
      <c r="C308" s="206">
        <v>43994.0</v>
      </c>
      <c r="D308" s="21" t="s">
        <v>1257</v>
      </c>
      <c r="E308" s="69"/>
      <c r="F308" s="21" t="s">
        <v>6597</v>
      </c>
      <c r="G308" s="165"/>
      <c r="H308" s="63" t="s">
        <v>7131</v>
      </c>
      <c r="J308" s="508"/>
      <c r="K308" s="508"/>
      <c r="L308" s="508"/>
      <c r="M308" s="508"/>
      <c r="N308" s="508"/>
      <c r="O308" s="508"/>
    </row>
    <row r="309" ht="15.75" customHeight="1">
      <c r="A309" s="73" t="s">
        <v>2535</v>
      </c>
      <c r="B309" s="351">
        <v>258.0</v>
      </c>
      <c r="C309" s="206">
        <v>43994.0</v>
      </c>
      <c r="D309" s="21" t="s">
        <v>6412</v>
      </c>
      <c r="E309" s="69" t="s">
        <v>7124</v>
      </c>
      <c r="F309" s="21" t="s">
        <v>6597</v>
      </c>
      <c r="G309" s="165"/>
      <c r="H309" s="63" t="s">
        <v>7125</v>
      </c>
      <c r="J309" s="508"/>
      <c r="K309" s="508"/>
      <c r="L309" s="508"/>
      <c r="M309" s="508"/>
      <c r="N309" s="508"/>
      <c r="O309" s="508"/>
    </row>
    <row r="310" ht="15.75" customHeight="1">
      <c r="A310" s="73" t="s">
        <v>2535</v>
      </c>
      <c r="B310" s="351">
        <v>259.0</v>
      </c>
      <c r="C310" s="206">
        <v>43994.0</v>
      </c>
      <c r="D310" s="21" t="s">
        <v>1366</v>
      </c>
      <c r="E310" s="69"/>
      <c r="F310" s="21" t="s">
        <v>6597</v>
      </c>
      <c r="G310" s="165"/>
      <c r="H310" s="63" t="s">
        <v>6791</v>
      </c>
      <c r="J310" s="508"/>
      <c r="K310" s="508"/>
      <c r="L310" s="508"/>
      <c r="M310" s="508"/>
      <c r="N310" s="508"/>
      <c r="O310" s="508"/>
    </row>
    <row r="311" ht="15.75" customHeight="1">
      <c r="A311" s="73" t="s">
        <v>2535</v>
      </c>
      <c r="B311" s="351">
        <v>260.0</v>
      </c>
      <c r="C311" s="206">
        <v>43994.0</v>
      </c>
      <c r="D311" s="21" t="s">
        <v>4506</v>
      </c>
      <c r="E311" s="69"/>
      <c r="F311" s="21" t="s">
        <v>2923</v>
      </c>
      <c r="G311" s="165"/>
      <c r="H311" s="63" t="s">
        <v>7119</v>
      </c>
      <c r="J311" s="508"/>
      <c r="K311" s="508"/>
      <c r="L311" s="508"/>
      <c r="M311" s="508"/>
      <c r="N311" s="508"/>
      <c r="O311" s="508"/>
    </row>
    <row r="312" ht="15.75" customHeight="1">
      <c r="A312" s="73" t="s">
        <v>2535</v>
      </c>
      <c r="B312" s="351">
        <v>261.0</v>
      </c>
      <c r="C312" s="206">
        <v>43994.0</v>
      </c>
      <c r="D312" s="21" t="s">
        <v>7126</v>
      </c>
      <c r="E312" s="69"/>
      <c r="F312" s="21" t="s">
        <v>2923</v>
      </c>
      <c r="G312" s="165"/>
      <c r="H312" s="63" t="s">
        <v>7127</v>
      </c>
      <c r="J312" s="508"/>
      <c r="K312" s="508"/>
      <c r="L312" s="508"/>
      <c r="M312" s="508"/>
      <c r="N312" s="508"/>
      <c r="O312" s="508"/>
    </row>
    <row r="313" ht="15.75" customHeight="1">
      <c r="A313" s="73" t="s">
        <v>2535</v>
      </c>
      <c r="B313" s="349">
        <v>262.0</v>
      </c>
      <c r="C313" s="206">
        <v>43994.0</v>
      </c>
      <c r="D313" s="21" t="s">
        <v>2897</v>
      </c>
      <c r="E313" s="69"/>
      <c r="F313" s="21" t="s">
        <v>6594</v>
      </c>
      <c r="G313" s="165"/>
      <c r="H313" s="63" t="s">
        <v>7128</v>
      </c>
      <c r="J313" s="508"/>
      <c r="K313" s="508"/>
      <c r="L313" s="508"/>
      <c r="M313" s="508"/>
      <c r="N313" s="508"/>
      <c r="O313" s="508"/>
    </row>
    <row r="314" ht="15.75" customHeight="1">
      <c r="A314" s="73" t="s">
        <v>2535</v>
      </c>
      <c r="B314" s="351">
        <v>263.0</v>
      </c>
      <c r="C314" s="206">
        <v>43994.0</v>
      </c>
      <c r="D314" s="21" t="s">
        <v>673</v>
      </c>
      <c r="E314" s="69"/>
      <c r="F314" s="21" t="s">
        <v>6594</v>
      </c>
      <c r="G314" s="165"/>
      <c r="H314" s="63" t="s">
        <v>7120</v>
      </c>
      <c r="J314" s="508"/>
      <c r="K314" s="508"/>
      <c r="L314" s="508"/>
      <c r="M314" s="508"/>
      <c r="N314" s="508"/>
      <c r="O314" s="508"/>
    </row>
    <row r="315" ht="15.75" customHeight="1">
      <c r="A315" s="73" t="s">
        <v>2535</v>
      </c>
      <c r="B315" s="351">
        <v>264.0</v>
      </c>
      <c r="C315" s="206">
        <v>43994.0</v>
      </c>
      <c r="D315" s="21" t="s">
        <v>3179</v>
      </c>
      <c r="E315" s="69"/>
      <c r="F315" s="21" t="s">
        <v>6597</v>
      </c>
      <c r="G315" s="165"/>
      <c r="H315" s="63" t="s">
        <v>7129</v>
      </c>
      <c r="J315" s="508"/>
      <c r="K315" s="508"/>
      <c r="L315" s="508"/>
      <c r="M315" s="508"/>
      <c r="N315" s="508"/>
      <c r="O315" s="508"/>
    </row>
    <row r="316" ht="15.75" customHeight="1">
      <c r="A316" s="73" t="s">
        <v>2535</v>
      </c>
      <c r="B316" s="345">
        <v>265.0</v>
      </c>
      <c r="C316" s="181">
        <v>43997.0</v>
      </c>
      <c r="D316" s="21" t="s">
        <v>6488</v>
      </c>
      <c r="E316" s="69"/>
      <c r="F316" s="21" t="s">
        <v>6597</v>
      </c>
      <c r="G316" s="165"/>
      <c r="H316" s="63" t="s">
        <v>7133</v>
      </c>
      <c r="J316" s="508"/>
      <c r="K316" s="508"/>
      <c r="L316" s="508"/>
      <c r="M316" s="508"/>
      <c r="N316" s="508"/>
      <c r="O316" s="508"/>
    </row>
    <row r="317" ht="15.75" customHeight="1">
      <c r="A317" s="73" t="s">
        <v>2535</v>
      </c>
      <c r="B317" s="345">
        <v>266.0</v>
      </c>
      <c r="C317" s="181">
        <v>43999.0</v>
      </c>
      <c r="D317" s="21" t="s">
        <v>6827</v>
      </c>
      <c r="E317" s="69" t="s">
        <v>6828</v>
      </c>
      <c r="F317" s="21" t="s">
        <v>6597</v>
      </c>
      <c r="G317" s="165"/>
      <c r="H317" s="63" t="s">
        <v>7140</v>
      </c>
      <c r="J317" s="508"/>
      <c r="K317" s="508"/>
      <c r="L317" s="508"/>
      <c r="M317" s="508"/>
      <c r="N317" s="508"/>
      <c r="O317" s="508"/>
    </row>
    <row r="318" ht="15.75" customHeight="1">
      <c r="A318" s="73" t="s">
        <v>2535</v>
      </c>
      <c r="B318" s="346">
        <v>267.0</v>
      </c>
      <c r="C318" s="181">
        <v>43999.0</v>
      </c>
      <c r="D318" s="21" t="s">
        <v>6554</v>
      </c>
      <c r="E318" s="69"/>
      <c r="F318" s="21" t="s">
        <v>6597</v>
      </c>
      <c r="G318" s="165"/>
      <c r="H318" s="63" t="s">
        <v>7147</v>
      </c>
      <c r="J318" s="508"/>
      <c r="K318" s="508"/>
      <c r="L318" s="508"/>
      <c r="M318" s="508"/>
      <c r="N318" s="508"/>
      <c r="O318" s="508"/>
    </row>
    <row r="319" ht="15.75" customHeight="1">
      <c r="A319" s="73" t="s">
        <v>2535</v>
      </c>
      <c r="B319" s="345">
        <v>268.0</v>
      </c>
      <c r="C319" s="181">
        <v>43999.0</v>
      </c>
      <c r="D319" s="21" t="s">
        <v>3196</v>
      </c>
      <c r="E319" s="69"/>
      <c r="F319" s="21" t="s">
        <v>1779</v>
      </c>
      <c r="G319" s="165" t="s">
        <v>7141</v>
      </c>
      <c r="H319" s="63" t="s">
        <v>7142</v>
      </c>
      <c r="J319" s="508"/>
      <c r="K319" s="508"/>
      <c r="L319" s="508"/>
      <c r="M319" s="508"/>
      <c r="N319" s="508"/>
      <c r="O319" s="508"/>
    </row>
    <row r="320" ht="15.75" customHeight="1">
      <c r="A320" s="73" t="s">
        <v>2535</v>
      </c>
      <c r="B320" s="345">
        <v>269.0</v>
      </c>
      <c r="C320" s="181">
        <v>43999.0</v>
      </c>
      <c r="D320" s="208" t="s">
        <v>7145</v>
      </c>
      <c r="E320" s="22"/>
      <c r="F320" s="21" t="s">
        <v>6950</v>
      </c>
      <c r="G320" s="165" t="s">
        <v>6991</v>
      </c>
      <c r="H320" s="63" t="s">
        <v>7146</v>
      </c>
      <c r="J320" s="508"/>
      <c r="K320" s="508"/>
      <c r="L320" s="508"/>
      <c r="M320" s="508"/>
      <c r="N320" s="508"/>
      <c r="O320" s="508"/>
    </row>
    <row r="321" ht="15.75" customHeight="1">
      <c r="A321" s="73" t="s">
        <v>2535</v>
      </c>
      <c r="B321" s="345">
        <v>270.0</v>
      </c>
      <c r="C321" s="181">
        <v>43999.0</v>
      </c>
      <c r="D321" s="21" t="s">
        <v>2441</v>
      </c>
      <c r="E321" s="69"/>
      <c r="F321" s="21" t="s">
        <v>131</v>
      </c>
      <c r="G321" s="165"/>
      <c r="H321" s="63" t="s">
        <v>7135</v>
      </c>
      <c r="J321" s="508"/>
      <c r="K321" s="508"/>
      <c r="L321" s="508"/>
      <c r="M321" s="508"/>
      <c r="N321" s="508"/>
      <c r="O321" s="508"/>
    </row>
    <row r="322" ht="15.75" customHeight="1">
      <c r="A322" s="73" t="s">
        <v>2535</v>
      </c>
      <c r="B322" s="345">
        <v>271.0</v>
      </c>
      <c r="C322" s="181">
        <v>43999.0</v>
      </c>
      <c r="D322" s="21" t="s">
        <v>5353</v>
      </c>
      <c r="E322" s="69"/>
      <c r="F322" s="21" t="s">
        <v>131</v>
      </c>
      <c r="G322" s="165"/>
      <c r="H322" s="63" t="s">
        <v>7143</v>
      </c>
      <c r="J322" s="508"/>
      <c r="K322" s="508"/>
      <c r="L322" s="508"/>
      <c r="M322" s="508"/>
      <c r="N322" s="508"/>
      <c r="O322" s="508"/>
    </row>
    <row r="323" ht="15.75" customHeight="1">
      <c r="A323" s="73" t="s">
        <v>2535</v>
      </c>
      <c r="B323" s="346">
        <v>272.0</v>
      </c>
      <c r="C323" s="181">
        <v>43999.0</v>
      </c>
      <c r="D323" s="21" t="s">
        <v>6480</v>
      </c>
      <c r="E323" s="69"/>
      <c r="F323" s="21" t="s">
        <v>6597</v>
      </c>
      <c r="G323" s="165"/>
      <c r="H323" s="63" t="s">
        <v>7151</v>
      </c>
      <c r="J323" s="508"/>
      <c r="K323" s="508"/>
      <c r="L323" s="508"/>
      <c r="M323" s="508"/>
      <c r="N323" s="508"/>
      <c r="O323" s="508"/>
    </row>
    <row r="324" ht="15.75" customHeight="1">
      <c r="A324" s="73"/>
      <c r="B324" s="784">
        <v>273.0</v>
      </c>
      <c r="C324" s="181">
        <v>43999.0</v>
      </c>
      <c r="D324" s="21" t="s">
        <v>3000</v>
      </c>
      <c r="E324" s="69" t="s">
        <v>3001</v>
      </c>
      <c r="F324" s="21" t="s">
        <v>1593</v>
      </c>
      <c r="G324" s="198">
        <v>44008.0</v>
      </c>
      <c r="H324" s="63" t="s">
        <v>7144</v>
      </c>
      <c r="J324" s="508"/>
      <c r="K324" s="508"/>
      <c r="L324" s="508"/>
      <c r="M324" s="508"/>
      <c r="N324" s="508"/>
      <c r="O324" s="508"/>
    </row>
    <row r="325" ht="15.75" customHeight="1">
      <c r="A325" s="73"/>
      <c r="B325" s="784">
        <v>274.0</v>
      </c>
      <c r="C325" s="181">
        <v>43999.0</v>
      </c>
      <c r="D325" s="21" t="s">
        <v>7136</v>
      </c>
      <c r="E325" s="69"/>
      <c r="F325" s="21" t="s">
        <v>1593</v>
      </c>
      <c r="G325" s="198">
        <v>44008.0</v>
      </c>
      <c r="H325" s="63" t="s">
        <v>7137</v>
      </c>
      <c r="J325" s="508"/>
      <c r="K325" s="508"/>
      <c r="L325" s="508"/>
      <c r="M325" s="508"/>
      <c r="N325" s="508"/>
      <c r="O325" s="508"/>
    </row>
    <row r="326" ht="15.75" customHeight="1">
      <c r="A326" s="73"/>
      <c r="B326" s="784">
        <v>275.0</v>
      </c>
      <c r="C326" s="181">
        <v>43999.0</v>
      </c>
      <c r="D326" s="21" t="s">
        <v>2934</v>
      </c>
      <c r="E326" s="69"/>
      <c r="F326" s="21" t="s">
        <v>1593</v>
      </c>
      <c r="G326" s="198">
        <v>44008.0</v>
      </c>
      <c r="H326" s="63" t="s">
        <v>7150</v>
      </c>
      <c r="J326" s="508"/>
      <c r="K326" s="508"/>
      <c r="L326" s="508"/>
      <c r="M326" s="508"/>
      <c r="N326" s="508"/>
      <c r="O326" s="508"/>
    </row>
    <row r="327" ht="15.75" customHeight="1">
      <c r="A327" s="73"/>
      <c r="B327" s="784">
        <v>276.0</v>
      </c>
      <c r="C327" s="181">
        <v>43999.0</v>
      </c>
      <c r="D327" s="21" t="s">
        <v>7148</v>
      </c>
      <c r="E327" s="69" t="s">
        <v>6960</v>
      </c>
      <c r="F327" s="21" t="s">
        <v>1593</v>
      </c>
      <c r="G327" s="198">
        <v>44008.0</v>
      </c>
      <c r="H327" s="63" t="s">
        <v>7149</v>
      </c>
      <c r="J327" s="508"/>
      <c r="K327" s="508"/>
      <c r="L327" s="508"/>
      <c r="M327" s="508"/>
      <c r="N327" s="508"/>
      <c r="O327" s="508"/>
    </row>
    <row r="328" ht="15.75" customHeight="1">
      <c r="A328" s="73" t="s">
        <v>2535</v>
      </c>
      <c r="B328" s="346">
        <v>277.0</v>
      </c>
      <c r="C328" s="181">
        <v>43999.0</v>
      </c>
      <c r="D328" s="21" t="s">
        <v>6821</v>
      </c>
      <c r="E328" s="69"/>
      <c r="F328" s="21" t="s">
        <v>6597</v>
      </c>
      <c r="G328" s="165"/>
      <c r="H328" s="63" t="s">
        <v>7138</v>
      </c>
      <c r="J328" s="508"/>
      <c r="K328" s="508"/>
      <c r="L328" s="508"/>
      <c r="M328" s="508"/>
      <c r="N328" s="508"/>
      <c r="O328" s="508"/>
    </row>
    <row r="329" ht="15.75" customHeight="1">
      <c r="A329" s="73" t="s">
        <v>2535</v>
      </c>
      <c r="B329" s="345">
        <v>278.0</v>
      </c>
      <c r="C329" s="181">
        <v>43999.0</v>
      </c>
      <c r="D329" s="21" t="s">
        <v>2807</v>
      </c>
      <c r="E329" s="69"/>
      <c r="F329" s="21" t="s">
        <v>6594</v>
      </c>
      <c r="G329" s="165"/>
      <c r="H329" s="63" t="s">
        <v>7139</v>
      </c>
      <c r="J329" s="508"/>
      <c r="K329" s="508"/>
      <c r="L329" s="508"/>
      <c r="M329" s="508"/>
      <c r="N329" s="508"/>
      <c r="O329" s="508"/>
    </row>
    <row r="330" ht="15.75" customHeight="1">
      <c r="A330" s="182"/>
      <c r="B330" s="887">
        <v>278.0</v>
      </c>
      <c r="C330" s="190">
        <v>44013.0</v>
      </c>
      <c r="D330" s="182" t="s">
        <v>2846</v>
      </c>
      <c r="E330" s="190" t="s">
        <v>7164</v>
      </c>
      <c r="F330" s="182" t="s">
        <v>1593</v>
      </c>
      <c r="G330" s="210"/>
      <c r="H330" s="211"/>
      <c r="J330" s="508"/>
      <c r="K330" s="508"/>
      <c r="L330" s="508"/>
      <c r="M330" s="508"/>
      <c r="N330" s="508"/>
      <c r="O330" s="508"/>
    </row>
    <row r="331" ht="15.75" customHeight="1">
      <c r="A331" s="73"/>
      <c r="B331" s="784">
        <v>279.0</v>
      </c>
      <c r="C331" s="178">
        <v>44013.0</v>
      </c>
      <c r="D331" s="21" t="s">
        <v>690</v>
      </c>
      <c r="E331" s="69"/>
      <c r="F331" s="21" t="s">
        <v>1593</v>
      </c>
      <c r="G331" s="165"/>
      <c r="H331" s="63" t="s">
        <v>7161</v>
      </c>
      <c r="J331" s="508"/>
      <c r="K331" s="508"/>
      <c r="L331" s="508"/>
      <c r="M331" s="508"/>
      <c r="N331" s="508"/>
      <c r="O331" s="508"/>
    </row>
    <row r="332" ht="15.75" customHeight="1">
      <c r="A332" s="73"/>
      <c r="B332" s="784">
        <v>280.0</v>
      </c>
      <c r="C332" s="178">
        <v>44013.0</v>
      </c>
      <c r="D332" s="21" t="s">
        <v>2818</v>
      </c>
      <c r="E332" s="69"/>
      <c r="F332" s="21" t="s">
        <v>1593</v>
      </c>
      <c r="G332" s="165"/>
      <c r="H332" s="63" t="s">
        <v>7165</v>
      </c>
      <c r="J332" s="508"/>
      <c r="K332" s="508"/>
      <c r="L332" s="508"/>
      <c r="M332" s="508"/>
      <c r="N332" s="508"/>
      <c r="O332" s="508"/>
    </row>
    <row r="333" ht="15.75" customHeight="1">
      <c r="A333" s="73"/>
      <c r="B333" s="784">
        <v>281.0</v>
      </c>
      <c r="C333" s="178">
        <v>44013.0</v>
      </c>
      <c r="D333" s="21" t="s">
        <v>2839</v>
      </c>
      <c r="E333" s="69"/>
      <c r="F333" s="21" t="s">
        <v>1593</v>
      </c>
      <c r="G333" s="165"/>
      <c r="H333" s="63" t="s">
        <v>7162</v>
      </c>
      <c r="J333" s="508"/>
      <c r="K333" s="508"/>
      <c r="L333" s="508"/>
      <c r="M333" s="508"/>
      <c r="N333" s="508"/>
      <c r="O333" s="508"/>
    </row>
    <row r="334" ht="15.75" customHeight="1">
      <c r="A334" s="73" t="s">
        <v>2535</v>
      </c>
      <c r="B334" s="871">
        <v>282.0</v>
      </c>
      <c r="C334" s="178">
        <v>44013.0</v>
      </c>
      <c r="D334" s="21" t="s">
        <v>7152</v>
      </c>
      <c r="E334" s="69"/>
      <c r="F334" s="21" t="s">
        <v>761</v>
      </c>
      <c r="G334" s="165" t="s">
        <v>6858</v>
      </c>
      <c r="H334" s="63" t="s">
        <v>7153</v>
      </c>
      <c r="J334" s="508"/>
      <c r="K334" s="508"/>
      <c r="L334" s="508"/>
      <c r="M334" s="508"/>
      <c r="N334" s="508"/>
      <c r="O334" s="508"/>
    </row>
    <row r="335" ht="15.75" customHeight="1">
      <c r="A335" s="73" t="s">
        <v>2535</v>
      </c>
      <c r="B335" s="784">
        <v>283.0</v>
      </c>
      <c r="C335" s="178">
        <v>44013.0</v>
      </c>
      <c r="D335" s="21" t="s">
        <v>3179</v>
      </c>
      <c r="E335" s="69"/>
      <c r="F335" s="21" t="s">
        <v>108</v>
      </c>
      <c r="G335" s="165"/>
      <c r="H335" s="63" t="s">
        <v>7163</v>
      </c>
      <c r="J335" s="508"/>
      <c r="K335" s="508"/>
      <c r="L335" s="508"/>
      <c r="M335" s="508"/>
      <c r="N335" s="508"/>
      <c r="O335" s="508"/>
    </row>
    <row r="336" ht="15.75" customHeight="1">
      <c r="A336" s="73" t="s">
        <v>2535</v>
      </c>
      <c r="B336" s="784">
        <v>284.0</v>
      </c>
      <c r="C336" s="178">
        <v>44013.0</v>
      </c>
      <c r="D336" s="21" t="s">
        <v>4641</v>
      </c>
      <c r="E336" s="69"/>
      <c r="F336" s="21" t="s">
        <v>1370</v>
      </c>
      <c r="G336" s="165" t="s">
        <v>5126</v>
      </c>
      <c r="H336" s="63" t="s">
        <v>7156</v>
      </c>
      <c r="J336" s="508"/>
      <c r="K336" s="508"/>
      <c r="L336" s="508"/>
      <c r="M336" s="508"/>
      <c r="N336" s="508"/>
      <c r="O336" s="508"/>
    </row>
    <row r="337" ht="15.75" customHeight="1">
      <c r="A337" s="73" t="s">
        <v>2535</v>
      </c>
      <c r="B337" s="784">
        <v>285.0</v>
      </c>
      <c r="C337" s="178">
        <v>44013.0</v>
      </c>
      <c r="D337" s="21" t="s">
        <v>4690</v>
      </c>
      <c r="E337" s="69"/>
      <c r="F337" s="21" t="s">
        <v>1370</v>
      </c>
      <c r="G337" s="165" t="s">
        <v>5126</v>
      </c>
      <c r="H337" s="63" t="s">
        <v>7166</v>
      </c>
      <c r="J337" s="508"/>
      <c r="K337" s="508"/>
      <c r="L337" s="508"/>
      <c r="M337" s="508"/>
      <c r="N337" s="508"/>
      <c r="O337" s="508"/>
    </row>
    <row r="338" ht="15.75" customHeight="1">
      <c r="A338" s="73" t="s">
        <v>2535</v>
      </c>
      <c r="B338" s="784">
        <v>286.0</v>
      </c>
      <c r="C338" s="178">
        <v>44013.0</v>
      </c>
      <c r="D338" s="21" t="s">
        <v>6503</v>
      </c>
      <c r="E338" s="69"/>
      <c r="F338" s="21" t="s">
        <v>1370</v>
      </c>
      <c r="G338" s="165" t="s">
        <v>7154</v>
      </c>
      <c r="H338" s="63" t="s">
        <v>7155</v>
      </c>
      <c r="J338" s="508"/>
      <c r="K338" s="508"/>
      <c r="L338" s="508"/>
      <c r="M338" s="508"/>
      <c r="N338" s="508"/>
      <c r="O338" s="508"/>
    </row>
    <row r="339" ht="15.75" customHeight="1">
      <c r="A339" s="73"/>
      <c r="B339" s="871">
        <v>287.0</v>
      </c>
      <c r="C339" s="69"/>
      <c r="D339" s="21"/>
      <c r="E339" s="69"/>
      <c r="F339" s="21"/>
      <c r="G339" s="165"/>
      <c r="H339" s="63"/>
      <c r="J339" s="508"/>
      <c r="K339" s="508"/>
      <c r="L339" s="508"/>
      <c r="M339" s="508"/>
      <c r="N339" s="508"/>
      <c r="O339" s="508"/>
    </row>
    <row r="340" ht="15.75" customHeight="1">
      <c r="A340" s="73" t="s">
        <v>2535</v>
      </c>
      <c r="B340" s="784">
        <v>288.0</v>
      </c>
      <c r="C340" s="178">
        <v>44015.0</v>
      </c>
      <c r="D340" s="21" t="s">
        <v>5192</v>
      </c>
      <c r="E340" s="69"/>
      <c r="F340" s="21" t="s">
        <v>6597</v>
      </c>
      <c r="G340" s="165"/>
      <c r="H340" s="63" t="s">
        <v>7173</v>
      </c>
      <c r="J340" s="508"/>
      <c r="K340" s="508"/>
      <c r="L340" s="508"/>
      <c r="M340" s="508"/>
      <c r="N340" s="508"/>
      <c r="O340" s="508"/>
    </row>
    <row r="341" ht="15.75" customHeight="1">
      <c r="A341" s="73" t="s">
        <v>2535</v>
      </c>
      <c r="B341" s="784">
        <v>289.0</v>
      </c>
      <c r="C341" s="178">
        <v>44015.0</v>
      </c>
      <c r="D341" s="21" t="s">
        <v>7167</v>
      </c>
      <c r="E341" s="69"/>
      <c r="F341" s="21" t="s">
        <v>761</v>
      </c>
      <c r="G341" s="165" t="s">
        <v>7168</v>
      </c>
      <c r="H341" s="63" t="s">
        <v>7169</v>
      </c>
      <c r="J341" s="508"/>
      <c r="K341" s="508"/>
      <c r="L341" s="508"/>
      <c r="M341" s="508"/>
      <c r="N341" s="508"/>
      <c r="O341" s="508"/>
    </row>
    <row r="342" ht="15.75" customHeight="1">
      <c r="A342" s="73" t="s">
        <v>2535</v>
      </c>
      <c r="B342" s="784">
        <v>290.0</v>
      </c>
      <c r="C342" s="178">
        <v>44015.0</v>
      </c>
      <c r="D342" s="21" t="s">
        <v>1940</v>
      </c>
      <c r="E342" s="69" t="s">
        <v>7170</v>
      </c>
      <c r="F342" s="21" t="s">
        <v>2923</v>
      </c>
      <c r="G342" s="165"/>
      <c r="H342" s="63" t="s">
        <v>7171</v>
      </c>
      <c r="J342" s="508"/>
      <c r="K342" s="508"/>
      <c r="L342" s="508"/>
      <c r="M342" s="508"/>
      <c r="N342" s="508"/>
      <c r="O342" s="508"/>
    </row>
    <row r="343" ht="15.75" customHeight="1">
      <c r="A343" s="73" t="s">
        <v>2535</v>
      </c>
      <c r="B343" s="784">
        <v>291.0</v>
      </c>
      <c r="C343" s="178">
        <v>44015.0</v>
      </c>
      <c r="D343" s="21" t="s">
        <v>3032</v>
      </c>
      <c r="E343" s="69"/>
      <c r="F343" s="21" t="s">
        <v>131</v>
      </c>
      <c r="G343" s="165"/>
      <c r="H343" s="63" t="s">
        <v>7174</v>
      </c>
      <c r="J343" s="508"/>
      <c r="K343" s="508"/>
      <c r="L343" s="508"/>
      <c r="M343" s="508"/>
      <c r="N343" s="508"/>
      <c r="O343" s="508"/>
    </row>
    <row r="344" ht="15.75" customHeight="1">
      <c r="A344" s="73" t="s">
        <v>2535</v>
      </c>
      <c r="B344" s="871">
        <v>292.0</v>
      </c>
      <c r="C344" s="178">
        <v>44015.0</v>
      </c>
      <c r="D344" s="21" t="s">
        <v>5548</v>
      </c>
      <c r="E344" s="69"/>
      <c r="F344" s="21" t="s">
        <v>2374</v>
      </c>
      <c r="G344" s="165"/>
      <c r="H344" s="63" t="s">
        <v>7172</v>
      </c>
      <c r="J344" s="508"/>
      <c r="K344" s="508"/>
      <c r="L344" s="508"/>
      <c r="M344" s="508"/>
      <c r="N344" s="508"/>
      <c r="O344" s="508"/>
    </row>
    <row r="345" ht="15.75" customHeight="1">
      <c r="A345" s="73" t="s">
        <v>2535</v>
      </c>
      <c r="B345" s="784">
        <v>293.0</v>
      </c>
      <c r="C345" s="212">
        <v>44022.0</v>
      </c>
      <c r="D345" s="21" t="s">
        <v>6242</v>
      </c>
      <c r="E345" s="69"/>
      <c r="F345" s="21" t="s">
        <v>2923</v>
      </c>
      <c r="G345" s="165"/>
      <c r="H345" s="63" t="s">
        <v>7190</v>
      </c>
      <c r="J345" s="508"/>
      <c r="K345" s="508"/>
      <c r="L345" s="508"/>
      <c r="M345" s="508"/>
      <c r="N345" s="508"/>
      <c r="O345" s="508"/>
    </row>
    <row r="346" ht="15.75" customHeight="1">
      <c r="A346" s="73" t="s">
        <v>2535</v>
      </c>
      <c r="B346" s="784">
        <v>294.0</v>
      </c>
      <c r="C346" s="212">
        <v>44022.0</v>
      </c>
      <c r="D346" s="21" t="s">
        <v>4887</v>
      </c>
      <c r="E346" s="69"/>
      <c r="F346" s="21" t="s">
        <v>2923</v>
      </c>
      <c r="G346" s="165"/>
      <c r="H346" s="63" t="s">
        <v>7184</v>
      </c>
      <c r="J346" s="508"/>
      <c r="K346" s="508"/>
      <c r="L346" s="508"/>
      <c r="M346" s="508"/>
      <c r="N346" s="508"/>
      <c r="O346" s="508"/>
    </row>
    <row r="347" ht="15.75" customHeight="1">
      <c r="A347" s="73" t="s">
        <v>2535</v>
      </c>
      <c r="B347" s="784">
        <v>295.0</v>
      </c>
      <c r="C347" s="212">
        <v>44022.0</v>
      </c>
      <c r="D347" s="21" t="s">
        <v>4771</v>
      </c>
      <c r="E347" s="69"/>
      <c r="F347" s="21" t="s">
        <v>2923</v>
      </c>
      <c r="G347" s="165"/>
      <c r="H347" s="63" t="s">
        <v>7175</v>
      </c>
      <c r="J347" s="508"/>
      <c r="K347" s="508"/>
      <c r="L347" s="508"/>
      <c r="M347" s="508"/>
      <c r="N347" s="508"/>
      <c r="O347" s="508"/>
    </row>
    <row r="348" ht="15.75" customHeight="1">
      <c r="A348" s="73" t="s">
        <v>2535</v>
      </c>
      <c r="B348" s="784">
        <v>296.0</v>
      </c>
      <c r="C348" s="212">
        <v>44022.0</v>
      </c>
      <c r="D348" s="21" t="s">
        <v>7191</v>
      </c>
      <c r="E348" s="69"/>
      <c r="F348" s="21" t="s">
        <v>761</v>
      </c>
      <c r="G348" s="165" t="s">
        <v>7193</v>
      </c>
      <c r="H348" s="63" t="s">
        <v>7194</v>
      </c>
      <c r="J348" s="508"/>
      <c r="K348" s="508"/>
      <c r="L348" s="508"/>
      <c r="M348" s="508"/>
      <c r="N348" s="508"/>
      <c r="O348" s="508"/>
    </row>
    <row r="349" ht="15.75" customHeight="1">
      <c r="A349" s="73" t="s">
        <v>2535</v>
      </c>
      <c r="B349" s="871">
        <v>297.0</v>
      </c>
      <c r="C349" s="212">
        <v>44022.0</v>
      </c>
      <c r="D349" s="21" t="s">
        <v>7176</v>
      </c>
      <c r="E349" s="69"/>
      <c r="F349" s="21" t="s">
        <v>761</v>
      </c>
      <c r="G349" s="165" t="s">
        <v>378</v>
      </c>
      <c r="H349" s="63" t="s">
        <v>7178</v>
      </c>
      <c r="J349" s="508"/>
      <c r="K349" s="508"/>
      <c r="L349" s="508"/>
      <c r="M349" s="508"/>
      <c r="N349" s="508"/>
      <c r="O349" s="508"/>
    </row>
    <row r="350" ht="15.75" customHeight="1">
      <c r="A350" s="73" t="s">
        <v>2535</v>
      </c>
      <c r="B350" s="784">
        <v>298.0</v>
      </c>
      <c r="C350" s="212">
        <v>44022.0</v>
      </c>
      <c r="D350" s="21" t="s">
        <v>2575</v>
      </c>
      <c r="E350" s="69" t="s">
        <v>14632</v>
      </c>
      <c r="F350" s="21" t="s">
        <v>131</v>
      </c>
      <c r="G350" s="165"/>
      <c r="H350" s="63" t="s">
        <v>7182</v>
      </c>
      <c r="J350" s="508"/>
      <c r="K350" s="508"/>
      <c r="L350" s="508"/>
      <c r="M350" s="508"/>
      <c r="N350" s="508"/>
      <c r="O350" s="508"/>
    </row>
    <row r="351" ht="15.75" customHeight="1">
      <c r="A351" s="73" t="s">
        <v>2535</v>
      </c>
      <c r="B351" s="784">
        <v>299.0</v>
      </c>
      <c r="C351" s="212">
        <v>44022.0</v>
      </c>
      <c r="D351" s="21" t="s">
        <v>7179</v>
      </c>
      <c r="E351" s="69" t="s">
        <v>6745</v>
      </c>
      <c r="F351" s="21" t="s">
        <v>994</v>
      </c>
      <c r="G351" s="165" t="s">
        <v>7180</v>
      </c>
      <c r="H351" s="63" t="s">
        <v>7181</v>
      </c>
    </row>
    <row r="352" ht="15.75" customHeight="1">
      <c r="A352" s="73" t="s">
        <v>2535</v>
      </c>
      <c r="B352" s="784">
        <v>300.0</v>
      </c>
      <c r="C352" s="212">
        <v>44022.0</v>
      </c>
      <c r="D352" s="21" t="s">
        <v>6851</v>
      </c>
      <c r="E352" s="69" t="s">
        <v>6983</v>
      </c>
      <c r="F352" s="21" t="s">
        <v>994</v>
      </c>
      <c r="G352" s="165" t="s">
        <v>7180</v>
      </c>
      <c r="H352" s="63" t="s">
        <v>7188</v>
      </c>
    </row>
    <row r="353" ht="15.75" customHeight="1">
      <c r="A353" s="73" t="s">
        <v>2535</v>
      </c>
      <c r="B353" s="784">
        <v>301.0</v>
      </c>
      <c r="C353" s="212">
        <v>44022.0</v>
      </c>
      <c r="D353" s="157" t="s">
        <v>6744</v>
      </c>
      <c r="E353" s="213" t="s">
        <v>7186</v>
      </c>
      <c r="F353" s="157" t="s">
        <v>994</v>
      </c>
      <c r="G353" s="165"/>
      <c r="H353" s="63" t="s">
        <v>7187</v>
      </c>
    </row>
    <row r="354" ht="15.75" customHeight="1">
      <c r="A354" s="73" t="s">
        <v>2535</v>
      </c>
      <c r="B354" s="871">
        <v>302.0</v>
      </c>
      <c r="C354" s="212">
        <v>44022.0</v>
      </c>
      <c r="D354" s="21" t="s">
        <v>6741</v>
      </c>
      <c r="E354" s="69" t="s">
        <v>6983</v>
      </c>
      <c r="F354" s="21" t="s">
        <v>994</v>
      </c>
      <c r="G354" s="165" t="s">
        <v>7180</v>
      </c>
      <c r="H354" s="63" t="s">
        <v>7185</v>
      </c>
    </row>
    <row r="355" ht="15.75" customHeight="1">
      <c r="A355" s="73" t="s">
        <v>2535</v>
      </c>
      <c r="B355" s="784">
        <v>303.0</v>
      </c>
      <c r="C355" s="212">
        <v>44022.0</v>
      </c>
      <c r="D355" s="21" t="s">
        <v>2062</v>
      </c>
      <c r="E355" s="69" t="s">
        <v>6983</v>
      </c>
      <c r="F355" s="73" t="s">
        <v>994</v>
      </c>
      <c r="G355" s="165" t="s">
        <v>7180</v>
      </c>
      <c r="H355" s="63" t="s">
        <v>7183</v>
      </c>
    </row>
    <row r="356" ht="15.75" customHeight="1">
      <c r="A356" s="73" t="s">
        <v>2535</v>
      </c>
      <c r="B356" s="784">
        <v>304.0</v>
      </c>
      <c r="C356" s="175">
        <v>44026.0</v>
      </c>
      <c r="D356" s="21" t="s">
        <v>6738</v>
      </c>
      <c r="E356" s="162" t="s">
        <v>8772</v>
      </c>
      <c r="F356" s="73" t="s">
        <v>6597</v>
      </c>
      <c r="G356" s="165"/>
      <c r="H356" s="63" t="s">
        <v>7198</v>
      </c>
    </row>
    <row r="357" ht="15.75" customHeight="1">
      <c r="A357" s="73" t="s">
        <v>2535</v>
      </c>
      <c r="B357" s="784">
        <v>305.0</v>
      </c>
      <c r="C357" s="175">
        <v>44026.0</v>
      </c>
      <c r="D357" s="21" t="s">
        <v>4909</v>
      </c>
      <c r="E357" s="69"/>
      <c r="F357" s="73" t="s">
        <v>6597</v>
      </c>
      <c r="G357" s="165"/>
      <c r="H357" s="63"/>
    </row>
    <row r="358" ht="15.75" customHeight="1">
      <c r="A358" s="73" t="s">
        <v>2535</v>
      </c>
      <c r="B358" s="784">
        <v>306.0</v>
      </c>
      <c r="C358" s="175">
        <v>44026.0</v>
      </c>
      <c r="D358" s="21" t="s">
        <v>7195</v>
      </c>
      <c r="E358" s="69"/>
      <c r="F358" s="73" t="s">
        <v>761</v>
      </c>
      <c r="G358" s="165" t="s">
        <v>6858</v>
      </c>
      <c r="H358" s="63"/>
    </row>
    <row r="359" ht="15.75" customHeight="1">
      <c r="A359" s="73" t="s">
        <v>2535</v>
      </c>
      <c r="B359" s="871">
        <v>307.0</v>
      </c>
      <c r="C359" s="175">
        <v>44026.0</v>
      </c>
      <c r="D359" s="21" t="s">
        <v>7196</v>
      </c>
      <c r="E359" s="69"/>
      <c r="F359" s="73" t="s">
        <v>1200</v>
      </c>
      <c r="G359" s="165" t="s">
        <v>7180</v>
      </c>
      <c r="H359" s="63"/>
    </row>
    <row r="360" ht="15.75" customHeight="1">
      <c r="A360" s="73" t="s">
        <v>2535</v>
      </c>
      <c r="B360" s="784">
        <v>308.0</v>
      </c>
      <c r="C360" s="175">
        <v>44026.0</v>
      </c>
      <c r="D360" s="21" t="s">
        <v>6480</v>
      </c>
      <c r="E360" s="69"/>
      <c r="F360" s="73" t="s">
        <v>2923</v>
      </c>
      <c r="G360" s="165"/>
      <c r="H360" s="63"/>
    </row>
    <row r="361" ht="15.75" customHeight="1">
      <c r="A361" s="289" t="s">
        <v>2535</v>
      </c>
      <c r="B361" s="784">
        <v>309.0</v>
      </c>
      <c r="C361" s="888">
        <v>44026.0</v>
      </c>
      <c r="D361" s="297" t="s">
        <v>7158</v>
      </c>
      <c r="E361" s="883"/>
      <c r="F361" s="289" t="s">
        <v>6388</v>
      </c>
      <c r="G361" s="884"/>
      <c r="H361" s="66"/>
    </row>
    <row r="362" ht="15.75" customHeight="1">
      <c r="A362" s="73" t="s">
        <v>2535</v>
      </c>
      <c r="B362" s="784">
        <v>310.0</v>
      </c>
      <c r="C362" s="175">
        <v>44026.0</v>
      </c>
      <c r="D362" s="21" t="s">
        <v>6793</v>
      </c>
      <c r="E362" s="69"/>
      <c r="F362" s="73" t="s">
        <v>6388</v>
      </c>
      <c r="G362" s="165"/>
      <c r="H362" s="63"/>
    </row>
    <row r="363" ht="15.75" customHeight="1">
      <c r="A363" s="73" t="s">
        <v>2535</v>
      </c>
      <c r="B363" s="784">
        <v>311.0</v>
      </c>
      <c r="C363" s="175">
        <v>44026.0</v>
      </c>
      <c r="D363" s="21" t="s">
        <v>4912</v>
      </c>
      <c r="E363" s="69"/>
      <c r="F363" s="73" t="s">
        <v>2923</v>
      </c>
      <c r="G363" s="165"/>
      <c r="H363" s="63"/>
    </row>
    <row r="364" ht="15.75" customHeight="1">
      <c r="A364" s="73" t="s">
        <v>2535</v>
      </c>
      <c r="B364" s="784">
        <v>312.0</v>
      </c>
      <c r="C364" s="175">
        <v>44026.0</v>
      </c>
      <c r="D364" s="21" t="s">
        <v>5355</v>
      </c>
      <c r="E364" s="69"/>
      <c r="F364" s="73" t="s">
        <v>108</v>
      </c>
      <c r="G364" s="165"/>
      <c r="H364" s="63" t="s">
        <v>7197</v>
      </c>
    </row>
    <row r="365" ht="15.75" customHeight="1">
      <c r="A365" s="73" t="s">
        <v>2535</v>
      </c>
      <c r="B365" s="784">
        <v>313.0</v>
      </c>
      <c r="C365" s="175">
        <v>44026.0</v>
      </c>
      <c r="D365" s="21" t="s">
        <v>2048</v>
      </c>
      <c r="E365" s="69"/>
      <c r="F365" s="73" t="s">
        <v>131</v>
      </c>
      <c r="G365" s="165"/>
      <c r="H365" s="63"/>
    </row>
    <row r="366" ht="15.75" customHeight="1">
      <c r="A366" s="73" t="s">
        <v>2535</v>
      </c>
      <c r="B366" s="871">
        <v>314.0</v>
      </c>
      <c r="C366" s="175">
        <v>44026.0</v>
      </c>
      <c r="D366" s="21" t="s">
        <v>6779</v>
      </c>
      <c r="E366" s="69"/>
      <c r="F366" s="73" t="s">
        <v>2923</v>
      </c>
      <c r="G366" s="165"/>
      <c r="H366" s="63"/>
    </row>
    <row r="367" ht="15.75" customHeight="1">
      <c r="A367" s="73" t="s">
        <v>2535</v>
      </c>
      <c r="B367" s="784">
        <v>315.0</v>
      </c>
      <c r="C367" s="175">
        <v>44027.0</v>
      </c>
      <c r="D367" s="21" t="s">
        <v>1257</v>
      </c>
      <c r="E367" s="69"/>
      <c r="F367" s="73" t="s">
        <v>2923</v>
      </c>
      <c r="G367" s="165"/>
      <c r="H367" s="63"/>
    </row>
    <row r="368" ht="15.75" customHeight="1">
      <c r="A368" s="73" t="s">
        <v>2535</v>
      </c>
      <c r="B368" s="784">
        <v>316.0</v>
      </c>
      <c r="C368" s="175">
        <v>44027.0</v>
      </c>
      <c r="D368" s="21" t="s">
        <v>7069</v>
      </c>
      <c r="E368" s="69"/>
      <c r="F368" s="73" t="s">
        <v>1370</v>
      </c>
      <c r="G368" s="165"/>
      <c r="H368" s="63"/>
    </row>
    <row r="369" ht="15.75" customHeight="1">
      <c r="A369" s="73" t="s">
        <v>2535</v>
      </c>
      <c r="B369" s="784">
        <v>317.0</v>
      </c>
      <c r="C369" s="175">
        <v>44027.0</v>
      </c>
      <c r="D369" s="21" t="s">
        <v>6725</v>
      </c>
      <c r="E369" s="69"/>
      <c r="F369" s="73" t="s">
        <v>6597</v>
      </c>
      <c r="G369" s="165"/>
      <c r="H369" s="63" t="s">
        <v>7205</v>
      </c>
    </row>
    <row r="370" ht="15.75" customHeight="1">
      <c r="A370" s="73" t="s">
        <v>2535</v>
      </c>
      <c r="B370" s="784">
        <v>318.0</v>
      </c>
      <c r="C370" s="175">
        <v>44028.0</v>
      </c>
      <c r="D370" s="21" t="s">
        <v>7211</v>
      </c>
      <c r="E370" s="69" t="s">
        <v>7212</v>
      </c>
      <c r="F370" s="73" t="s">
        <v>761</v>
      </c>
      <c r="G370" s="165" t="s">
        <v>6860</v>
      </c>
      <c r="H370" s="63"/>
    </row>
    <row r="371" ht="15.75" customHeight="1">
      <c r="A371" s="289"/>
      <c r="B371" s="871">
        <v>319.0</v>
      </c>
      <c r="C371" s="883"/>
      <c r="D371" s="297" t="s">
        <v>2954</v>
      </c>
      <c r="E371" s="883"/>
      <c r="F371" s="289" t="s">
        <v>6950</v>
      </c>
      <c r="G371" s="884"/>
      <c r="H371" s="66"/>
    </row>
    <row r="372" ht="15.75" customHeight="1">
      <c r="A372" s="73"/>
      <c r="B372" s="784">
        <v>320.0</v>
      </c>
      <c r="C372" s="69"/>
      <c r="D372" s="21" t="s">
        <v>6995</v>
      </c>
      <c r="E372" s="69"/>
      <c r="F372" s="21" t="s">
        <v>6950</v>
      </c>
      <c r="G372" s="165"/>
      <c r="H372" s="63"/>
    </row>
    <row r="373" ht="15.75" customHeight="1">
      <c r="A373" s="73"/>
      <c r="B373" s="784">
        <v>321.0</v>
      </c>
      <c r="C373" s="69"/>
      <c r="D373" s="21" t="s">
        <v>5158</v>
      </c>
      <c r="E373" s="69"/>
      <c r="F373" s="21" t="s">
        <v>6950</v>
      </c>
      <c r="G373" s="165"/>
      <c r="H373" s="63"/>
    </row>
    <row r="374" ht="15.75" customHeight="1">
      <c r="A374" s="73"/>
      <c r="B374" s="784">
        <v>322.0</v>
      </c>
      <c r="C374" s="69">
        <v>44392.0</v>
      </c>
      <c r="D374" s="21" t="s">
        <v>7022</v>
      </c>
      <c r="E374" s="69"/>
      <c r="F374" s="21" t="s">
        <v>6950</v>
      </c>
      <c r="G374" s="165"/>
      <c r="H374" s="63"/>
    </row>
    <row r="375" ht="15.75" customHeight="1">
      <c r="A375" s="73"/>
      <c r="B375" s="871">
        <v>323.0</v>
      </c>
      <c r="C375" s="69"/>
      <c r="D375" s="21" t="s">
        <v>4817</v>
      </c>
      <c r="E375" s="69"/>
      <c r="F375" s="21" t="s">
        <v>6950</v>
      </c>
      <c r="G375" s="165"/>
      <c r="H375" s="63"/>
    </row>
    <row r="376" ht="15.75" customHeight="1">
      <c r="A376" s="73"/>
      <c r="B376" s="784">
        <v>324.0</v>
      </c>
      <c r="C376" s="69"/>
      <c r="D376" s="21" t="s">
        <v>6098</v>
      </c>
      <c r="E376" s="69"/>
      <c r="F376" s="21" t="s">
        <v>6950</v>
      </c>
      <c r="G376" s="165"/>
      <c r="H376" s="63"/>
    </row>
    <row r="377" ht="15.75" customHeight="1">
      <c r="A377" s="73"/>
      <c r="B377" s="784">
        <v>325.0</v>
      </c>
      <c r="C377" s="69"/>
      <c r="D377" s="21"/>
      <c r="E377" s="69"/>
      <c r="F377" s="21"/>
      <c r="G377" s="165"/>
      <c r="H377" s="63"/>
    </row>
    <row r="378" ht="15.75" customHeight="1">
      <c r="A378" s="73"/>
      <c r="B378" s="784">
        <v>326.0</v>
      </c>
      <c r="C378" s="69">
        <v>44027.0</v>
      </c>
      <c r="D378" s="21" t="s">
        <v>7228</v>
      </c>
      <c r="E378" s="69"/>
      <c r="F378" s="21" t="s">
        <v>7207</v>
      </c>
      <c r="G378" s="165"/>
      <c r="H378" s="63"/>
    </row>
    <row r="379" ht="15.75" customHeight="1">
      <c r="A379" s="73" t="s">
        <v>2535</v>
      </c>
      <c r="B379" s="889">
        <v>327.0</v>
      </c>
      <c r="C379" s="69">
        <v>44027.0</v>
      </c>
      <c r="D379" s="21" t="s">
        <v>1774</v>
      </c>
      <c r="E379" s="69"/>
      <c r="F379" s="21" t="s">
        <v>7200</v>
      </c>
      <c r="G379" s="165"/>
      <c r="H379" s="63" t="s">
        <v>7201</v>
      </c>
    </row>
    <row r="380" ht="15.75" customHeight="1">
      <c r="A380" s="73" t="s">
        <v>2535</v>
      </c>
      <c r="B380" s="890">
        <v>328.0</v>
      </c>
      <c r="C380" s="69">
        <v>44027.0</v>
      </c>
      <c r="D380" s="21" t="s">
        <v>5412</v>
      </c>
      <c r="E380" s="69"/>
      <c r="F380" s="21" t="s">
        <v>6388</v>
      </c>
      <c r="G380" s="165"/>
      <c r="H380" s="63"/>
    </row>
    <row r="381" ht="15.75" customHeight="1">
      <c r="A381" s="73" t="s">
        <v>2535</v>
      </c>
      <c r="B381" s="890">
        <v>329.0</v>
      </c>
      <c r="C381" s="69">
        <v>44027.0</v>
      </c>
      <c r="D381" s="21" t="s">
        <v>2494</v>
      </c>
      <c r="E381" s="69" t="s">
        <v>7204</v>
      </c>
      <c r="F381" s="21" t="s">
        <v>6388</v>
      </c>
      <c r="G381" s="165"/>
      <c r="H381" s="63"/>
    </row>
    <row r="382" ht="15.75" customHeight="1">
      <c r="A382" s="73" t="s">
        <v>2535</v>
      </c>
      <c r="B382" s="424">
        <v>330.0</v>
      </c>
      <c r="C382" s="130">
        <v>44027.0</v>
      </c>
      <c r="D382" s="73" t="s">
        <v>7199</v>
      </c>
      <c r="E382" s="130"/>
      <c r="F382" s="73" t="s">
        <v>3844</v>
      </c>
      <c r="G382" s="165"/>
      <c r="H382" s="63"/>
    </row>
    <row r="383" ht="15.75" customHeight="1">
      <c r="A383" s="73" t="s">
        <v>2535</v>
      </c>
      <c r="B383" s="891">
        <v>331.0</v>
      </c>
      <c r="C383" s="69">
        <v>44027.0</v>
      </c>
      <c r="D383" s="21" t="s">
        <v>7209</v>
      </c>
      <c r="E383" s="69"/>
      <c r="F383" s="21" t="s">
        <v>761</v>
      </c>
      <c r="G383" s="165" t="s">
        <v>4517</v>
      </c>
      <c r="H383" s="63"/>
    </row>
    <row r="384" ht="15.75" customHeight="1">
      <c r="A384" s="73" t="s">
        <v>2535</v>
      </c>
      <c r="B384" s="890">
        <v>332.0</v>
      </c>
      <c r="C384" s="69">
        <v>44027.0</v>
      </c>
      <c r="D384" s="21" t="s">
        <v>7208</v>
      </c>
      <c r="E384" s="69"/>
      <c r="F384" s="21" t="s">
        <v>761</v>
      </c>
      <c r="G384" s="165" t="s">
        <v>5143</v>
      </c>
      <c r="H384" s="63"/>
    </row>
    <row r="385" ht="15.75" customHeight="1">
      <c r="A385" s="73" t="s">
        <v>2535</v>
      </c>
      <c r="B385" s="890">
        <v>333.0</v>
      </c>
      <c r="C385" s="69">
        <v>44027.0</v>
      </c>
      <c r="D385" s="21" t="s">
        <v>7158</v>
      </c>
      <c r="E385" s="69"/>
      <c r="F385" s="21" t="s">
        <v>131</v>
      </c>
      <c r="G385" s="165"/>
      <c r="H385" s="63"/>
    </row>
    <row r="386" ht="15.75" customHeight="1">
      <c r="A386" s="73" t="s">
        <v>2535</v>
      </c>
      <c r="B386" s="890">
        <v>334.0</v>
      </c>
      <c r="C386" s="69">
        <v>44027.0</v>
      </c>
      <c r="D386" s="21" t="s">
        <v>6710</v>
      </c>
      <c r="E386" s="69"/>
      <c r="F386" s="21" t="s">
        <v>3844</v>
      </c>
      <c r="G386" s="165"/>
      <c r="H386" s="63"/>
    </row>
    <row r="387" ht="15.75" customHeight="1">
      <c r="A387" s="73" t="s">
        <v>2535</v>
      </c>
      <c r="B387" s="891">
        <v>335.0</v>
      </c>
      <c r="C387" s="69">
        <v>44027.0</v>
      </c>
      <c r="D387" s="21" t="s">
        <v>3461</v>
      </c>
      <c r="E387" s="69" t="s">
        <v>7092</v>
      </c>
      <c r="F387" s="21" t="s">
        <v>6388</v>
      </c>
      <c r="G387" s="165"/>
      <c r="H387" s="63"/>
    </row>
    <row r="388" ht="15.75" customHeight="1">
      <c r="A388" s="73" t="s">
        <v>2535</v>
      </c>
      <c r="B388" s="890">
        <v>336.0</v>
      </c>
      <c r="C388" s="69">
        <v>44027.0</v>
      </c>
      <c r="D388" s="80" t="s">
        <v>7202</v>
      </c>
      <c r="E388" s="69" t="s">
        <v>7203</v>
      </c>
      <c r="F388" s="80" t="s">
        <v>994</v>
      </c>
      <c r="G388" s="203" t="s">
        <v>671</v>
      </c>
      <c r="H388" s="63"/>
    </row>
    <row r="389" ht="15.75" customHeight="1">
      <c r="A389" s="73"/>
      <c r="B389" s="785">
        <v>336.0</v>
      </c>
      <c r="C389" s="190">
        <v>44049.0</v>
      </c>
      <c r="D389" s="182" t="s">
        <v>7209</v>
      </c>
      <c r="E389" s="190"/>
      <c r="F389" s="182" t="s">
        <v>761</v>
      </c>
      <c r="G389" s="165" t="s">
        <v>7226</v>
      </c>
      <c r="H389" s="63"/>
    </row>
    <row r="390" ht="15.75" customHeight="1">
      <c r="A390" s="73" t="s">
        <v>2535</v>
      </c>
      <c r="B390" s="424">
        <v>337.0</v>
      </c>
      <c r="C390" s="69">
        <v>44049.0</v>
      </c>
      <c r="D390" s="21" t="s">
        <v>7216</v>
      </c>
      <c r="E390" s="69"/>
      <c r="F390" s="21" t="s">
        <v>761</v>
      </c>
      <c r="G390" s="165" t="s">
        <v>6185</v>
      </c>
      <c r="H390" s="63"/>
    </row>
    <row r="391" ht="15.75" customHeight="1">
      <c r="A391" s="73" t="s">
        <v>2535</v>
      </c>
      <c r="B391" s="424">
        <v>338.0</v>
      </c>
      <c r="C391" s="69">
        <v>44049.0</v>
      </c>
      <c r="D391" s="21" t="s">
        <v>7224</v>
      </c>
      <c r="E391" s="69"/>
      <c r="F391" s="21" t="s">
        <v>761</v>
      </c>
      <c r="G391" s="165" t="s">
        <v>6489</v>
      </c>
      <c r="H391" s="63"/>
    </row>
    <row r="392" ht="15.75" customHeight="1">
      <c r="A392" s="73" t="s">
        <v>2535</v>
      </c>
      <c r="B392" s="827">
        <v>339.0</v>
      </c>
      <c r="C392" s="69">
        <v>44049.0</v>
      </c>
      <c r="D392" s="21" t="s">
        <v>7215</v>
      </c>
      <c r="E392" s="69"/>
      <c r="F392" s="21" t="s">
        <v>6388</v>
      </c>
      <c r="G392" s="165"/>
      <c r="H392" s="63"/>
    </row>
    <row r="393" ht="15.75" customHeight="1">
      <c r="A393" s="73" t="s">
        <v>2535</v>
      </c>
      <c r="B393" s="424">
        <v>340.0</v>
      </c>
      <c r="C393" s="69">
        <v>44049.0</v>
      </c>
      <c r="D393" s="21" t="s">
        <v>7213</v>
      </c>
      <c r="E393" s="69"/>
      <c r="F393" s="21" t="s">
        <v>761</v>
      </c>
      <c r="G393" s="165" t="s">
        <v>7214</v>
      </c>
      <c r="H393" s="63"/>
    </row>
    <row r="394" ht="15.75" customHeight="1">
      <c r="A394" s="73" t="s">
        <v>2535</v>
      </c>
      <c r="B394" s="424">
        <v>341.0</v>
      </c>
      <c r="C394" s="69">
        <v>44049.0</v>
      </c>
      <c r="D394" s="21" t="s">
        <v>1940</v>
      </c>
      <c r="E394" s="69" t="s">
        <v>7170</v>
      </c>
      <c r="F394" s="21" t="s">
        <v>6388</v>
      </c>
      <c r="G394" s="165"/>
      <c r="H394" s="63"/>
    </row>
    <row r="395" ht="15.75" customHeight="1">
      <c r="A395" s="73" t="s">
        <v>2535</v>
      </c>
      <c r="B395" s="827">
        <v>342.0</v>
      </c>
      <c r="C395" s="69">
        <v>44049.0</v>
      </c>
      <c r="D395" s="21" t="s">
        <v>3664</v>
      </c>
      <c r="E395" s="69"/>
      <c r="F395" s="21" t="s">
        <v>3844</v>
      </c>
      <c r="G395" s="165"/>
      <c r="H395" s="63"/>
    </row>
    <row r="396" ht="15.75" customHeight="1">
      <c r="A396" s="289" t="s">
        <v>2535</v>
      </c>
      <c r="B396" s="424">
        <v>343.0</v>
      </c>
      <c r="C396" s="883">
        <v>44049.0</v>
      </c>
      <c r="D396" s="297" t="s">
        <v>1257</v>
      </c>
      <c r="E396" s="883"/>
      <c r="F396" s="297" t="s">
        <v>6388</v>
      </c>
      <c r="G396" s="884"/>
      <c r="H396" s="66"/>
    </row>
    <row r="397" ht="15.75" customHeight="1">
      <c r="A397" s="73" t="s">
        <v>2535</v>
      </c>
      <c r="B397" s="424">
        <v>344.0</v>
      </c>
      <c r="C397" s="883">
        <v>44049.0</v>
      </c>
      <c r="D397" s="21" t="s">
        <v>7222</v>
      </c>
      <c r="E397" s="216"/>
      <c r="F397" s="21" t="s">
        <v>7218</v>
      </c>
      <c r="G397" s="165"/>
      <c r="H397" s="63" t="s">
        <v>7223</v>
      </c>
    </row>
    <row r="398" ht="15.75" customHeight="1">
      <c r="A398" s="73" t="s">
        <v>2535</v>
      </c>
      <c r="B398" s="827">
        <v>345.0</v>
      </c>
      <c r="C398" s="883">
        <v>44049.0</v>
      </c>
      <c r="D398" s="21" t="s">
        <v>7217</v>
      </c>
      <c r="E398" s="216"/>
      <c r="F398" s="21" t="s">
        <v>7218</v>
      </c>
      <c r="G398" s="165"/>
      <c r="H398" s="63" t="s">
        <v>7219</v>
      </c>
    </row>
    <row r="399" ht="15.75" customHeight="1">
      <c r="A399" s="73" t="s">
        <v>2535</v>
      </c>
      <c r="B399" s="424">
        <v>346.0</v>
      </c>
      <c r="C399" s="883">
        <v>44049.0</v>
      </c>
      <c r="D399" s="21" t="s">
        <v>7220</v>
      </c>
      <c r="E399" s="216"/>
      <c r="F399" s="21" t="s">
        <v>7218</v>
      </c>
      <c r="G399" s="165"/>
      <c r="H399" s="63" t="s">
        <v>7221</v>
      </c>
    </row>
    <row r="400" ht="15.75" customHeight="1">
      <c r="A400" s="73" t="s">
        <v>2535</v>
      </c>
      <c r="B400" s="345">
        <v>347.0</v>
      </c>
      <c r="C400" s="69">
        <v>44055.0</v>
      </c>
      <c r="D400" s="21" t="s">
        <v>7228</v>
      </c>
      <c r="E400" s="216"/>
      <c r="F400" s="21" t="s">
        <v>7227</v>
      </c>
      <c r="G400" s="165"/>
      <c r="H400" s="63" t="s">
        <v>7229</v>
      </c>
    </row>
    <row r="401" ht="15.75" customHeight="1">
      <c r="A401" s="73" t="s">
        <v>2535</v>
      </c>
      <c r="B401" s="827">
        <v>348.0</v>
      </c>
      <c r="C401" s="69">
        <v>44060.0</v>
      </c>
      <c r="D401" s="217" t="s">
        <v>7256</v>
      </c>
      <c r="E401" s="216"/>
      <c r="F401" s="21" t="s">
        <v>738</v>
      </c>
      <c r="G401" s="165"/>
      <c r="H401" s="63" t="s">
        <v>7257</v>
      </c>
    </row>
    <row r="402" ht="15.75" customHeight="1">
      <c r="A402" s="73" t="s">
        <v>2535</v>
      </c>
      <c r="B402" s="424">
        <v>349.0</v>
      </c>
      <c r="C402" s="69">
        <v>44060.0</v>
      </c>
      <c r="D402" s="217" t="s">
        <v>2151</v>
      </c>
      <c r="E402" s="216"/>
      <c r="F402" s="21" t="s">
        <v>738</v>
      </c>
      <c r="G402" s="165"/>
      <c r="H402" s="63" t="s">
        <v>7240</v>
      </c>
    </row>
    <row r="403" ht="15.75" customHeight="1">
      <c r="A403" s="73" t="s">
        <v>2535</v>
      </c>
      <c r="B403" s="785">
        <v>350.0</v>
      </c>
      <c r="C403" s="190">
        <v>44060.0</v>
      </c>
      <c r="D403" s="182" t="s">
        <v>3187</v>
      </c>
      <c r="E403" s="190" t="s">
        <v>14652</v>
      </c>
      <c r="F403" s="182" t="s">
        <v>7233</v>
      </c>
      <c r="G403" s="165" t="s">
        <v>7271</v>
      </c>
      <c r="H403" s="63" t="s">
        <v>7272</v>
      </c>
    </row>
    <row r="404" ht="15.75" customHeight="1">
      <c r="A404" s="73" t="s">
        <v>2535</v>
      </c>
      <c r="B404" s="827">
        <v>351.0</v>
      </c>
      <c r="C404" s="69">
        <v>44060.0</v>
      </c>
      <c r="D404" s="217" t="s">
        <v>3617</v>
      </c>
      <c r="E404" s="216"/>
      <c r="F404" s="21" t="s">
        <v>7233</v>
      </c>
      <c r="G404" s="165"/>
      <c r="H404" s="63" t="s">
        <v>7261</v>
      </c>
    </row>
    <row r="405" ht="15.75" customHeight="1">
      <c r="A405" s="73" t="s">
        <v>2535</v>
      </c>
      <c r="B405" s="424">
        <v>352.0</v>
      </c>
      <c r="C405" s="69">
        <v>44060.0</v>
      </c>
      <c r="D405" s="217" t="s">
        <v>3606</v>
      </c>
      <c r="E405" s="216"/>
      <c r="F405" s="21" t="s">
        <v>7233</v>
      </c>
      <c r="G405" s="165"/>
      <c r="H405" s="63" t="s">
        <v>7243</v>
      </c>
    </row>
    <row r="406" ht="15.75" customHeight="1">
      <c r="A406" s="73" t="s">
        <v>2535</v>
      </c>
      <c r="B406" s="827">
        <v>353.0</v>
      </c>
      <c r="C406" s="69">
        <v>44060.0</v>
      </c>
      <c r="D406" s="217" t="s">
        <v>7268</v>
      </c>
      <c r="E406" s="216"/>
      <c r="F406" s="21" t="s">
        <v>7233</v>
      </c>
      <c r="G406" s="165"/>
      <c r="H406" s="63" t="s">
        <v>7269</v>
      </c>
    </row>
    <row r="407" ht="15.75" customHeight="1">
      <c r="A407" s="73" t="s">
        <v>2535</v>
      </c>
      <c r="B407" s="424">
        <v>354.0</v>
      </c>
      <c r="C407" s="69">
        <v>44060.0</v>
      </c>
      <c r="D407" s="217" t="s">
        <v>7258</v>
      </c>
      <c r="E407" s="216"/>
      <c r="F407" s="21" t="s">
        <v>7259</v>
      </c>
      <c r="G407" s="165"/>
      <c r="H407" s="63" t="s">
        <v>7260</v>
      </c>
    </row>
    <row r="408" ht="15.75" customHeight="1">
      <c r="A408" s="73" t="s">
        <v>2535</v>
      </c>
      <c r="B408" s="424">
        <v>355.0</v>
      </c>
      <c r="C408" s="69">
        <v>44060.0</v>
      </c>
      <c r="D408" s="217" t="s">
        <v>7273</v>
      </c>
      <c r="E408" s="216"/>
      <c r="F408" s="21" t="s">
        <v>7233</v>
      </c>
      <c r="G408" s="165"/>
      <c r="H408" s="63" t="s">
        <v>7274</v>
      </c>
    </row>
    <row r="409" ht="15.75" customHeight="1">
      <c r="A409" s="73" t="s">
        <v>2535</v>
      </c>
      <c r="B409" s="892">
        <v>356.0</v>
      </c>
      <c r="C409" s="190">
        <v>44060.0</v>
      </c>
      <c r="D409" s="182" t="s">
        <v>7235</v>
      </c>
      <c r="E409" s="190"/>
      <c r="F409" s="182" t="s">
        <v>7233</v>
      </c>
      <c r="G409" s="165"/>
      <c r="H409" s="63" t="s">
        <v>7236</v>
      </c>
    </row>
    <row r="410" ht="15.75" customHeight="1">
      <c r="A410" s="73" t="s">
        <v>2535</v>
      </c>
      <c r="B410" s="785">
        <v>357.0</v>
      </c>
      <c r="C410" s="190">
        <v>44060.0</v>
      </c>
      <c r="D410" s="148" t="s">
        <v>4947</v>
      </c>
      <c r="E410" s="190"/>
      <c r="F410" s="182" t="s">
        <v>7233</v>
      </c>
      <c r="G410" s="165"/>
      <c r="H410" s="63" t="s">
        <v>7246</v>
      </c>
    </row>
    <row r="411" ht="15.75" customHeight="1">
      <c r="A411" s="73"/>
      <c r="B411" s="893">
        <v>358.0</v>
      </c>
      <c r="C411" s="190">
        <v>44060.0</v>
      </c>
      <c r="D411" s="182" t="s">
        <v>7254</v>
      </c>
      <c r="E411" s="190"/>
      <c r="F411" s="182" t="s">
        <v>7233</v>
      </c>
      <c r="G411" s="165"/>
      <c r="H411" s="63"/>
    </row>
    <row r="412" ht="15.75" customHeight="1">
      <c r="A412" s="73" t="s">
        <v>2535</v>
      </c>
      <c r="B412" s="785">
        <v>359.0</v>
      </c>
      <c r="C412" s="190">
        <v>44060.0</v>
      </c>
      <c r="D412" s="182" t="s">
        <v>2302</v>
      </c>
      <c r="E412" s="190"/>
      <c r="F412" s="182" t="s">
        <v>7233</v>
      </c>
      <c r="G412" s="165"/>
      <c r="H412" s="63" t="s">
        <v>7263</v>
      </c>
    </row>
    <row r="413" ht="15.75" customHeight="1">
      <c r="A413" s="73" t="s">
        <v>2535</v>
      </c>
      <c r="B413" s="424">
        <v>360.0</v>
      </c>
      <c r="C413" s="130">
        <v>44060.0</v>
      </c>
      <c r="D413" s="21" t="s">
        <v>5490</v>
      </c>
      <c r="E413" s="130"/>
      <c r="F413" s="73" t="s">
        <v>7233</v>
      </c>
      <c r="G413" s="165"/>
      <c r="H413" s="63" t="s">
        <v>7234</v>
      </c>
    </row>
    <row r="414" ht="15.75" customHeight="1">
      <c r="A414" s="73"/>
      <c r="B414" s="871">
        <v>361.0</v>
      </c>
      <c r="C414" s="69"/>
      <c r="D414" s="21"/>
      <c r="E414" s="130"/>
      <c r="F414" s="21"/>
      <c r="G414" s="165"/>
      <c r="H414" s="63"/>
    </row>
    <row r="415" ht="15.75" customHeight="1">
      <c r="A415" s="73" t="s">
        <v>2535</v>
      </c>
      <c r="B415" s="424">
        <v>362.0</v>
      </c>
      <c r="C415" s="69">
        <v>44060.0</v>
      </c>
      <c r="D415" s="21" t="s">
        <v>1940</v>
      </c>
      <c r="E415" s="216" t="s">
        <v>7170</v>
      </c>
      <c r="F415" s="21" t="s">
        <v>131</v>
      </c>
      <c r="G415" s="165"/>
      <c r="H415" s="63" t="s">
        <v>7249</v>
      </c>
      <c r="J415" s="275" t="s">
        <v>7250</v>
      </c>
    </row>
    <row r="416" ht="15.75" customHeight="1">
      <c r="A416" s="73" t="s">
        <v>2535</v>
      </c>
      <c r="B416" s="827">
        <v>363.0</v>
      </c>
      <c r="C416" s="69">
        <v>44060.0</v>
      </c>
      <c r="D416" s="21" t="s">
        <v>7167</v>
      </c>
      <c r="E416" s="216"/>
      <c r="F416" s="21" t="s">
        <v>6597</v>
      </c>
      <c r="G416" s="165"/>
      <c r="H416" s="63" t="s">
        <v>7248</v>
      </c>
    </row>
    <row r="417" ht="15.75" customHeight="1">
      <c r="A417" s="73" t="s">
        <v>2535</v>
      </c>
      <c r="B417" s="424">
        <v>364.0</v>
      </c>
      <c r="C417" s="69">
        <v>44060.0</v>
      </c>
      <c r="D417" s="21" t="s">
        <v>6503</v>
      </c>
      <c r="E417" s="130"/>
      <c r="F417" s="21" t="s">
        <v>6597</v>
      </c>
      <c r="G417" s="165"/>
      <c r="H417" s="63" t="s">
        <v>7242</v>
      </c>
    </row>
    <row r="418" ht="15.75" customHeight="1">
      <c r="A418" s="73" t="s">
        <v>2535</v>
      </c>
      <c r="B418" s="424">
        <v>365.0</v>
      </c>
      <c r="C418" s="69">
        <v>44060.0</v>
      </c>
      <c r="D418" s="21" t="s">
        <v>7035</v>
      </c>
      <c r="E418" s="216"/>
      <c r="F418" s="21" t="s">
        <v>761</v>
      </c>
      <c r="G418" s="165" t="s">
        <v>6489</v>
      </c>
      <c r="H418" s="63" t="s">
        <v>7251</v>
      </c>
    </row>
    <row r="419" ht="15.75" customHeight="1">
      <c r="A419" s="73" t="s">
        <v>2535</v>
      </c>
      <c r="B419" s="827">
        <v>366.0</v>
      </c>
      <c r="C419" s="69">
        <v>44060.0</v>
      </c>
      <c r="D419" s="21" t="s">
        <v>7209</v>
      </c>
      <c r="E419" s="216"/>
      <c r="F419" s="21" t="s">
        <v>3844</v>
      </c>
      <c r="G419" s="165"/>
      <c r="H419" s="63" t="s">
        <v>7270</v>
      </c>
    </row>
    <row r="420" ht="15.75" customHeight="1">
      <c r="A420" s="73" t="s">
        <v>2535</v>
      </c>
      <c r="B420" s="424">
        <v>367.0</v>
      </c>
      <c r="C420" s="69">
        <v>44060.0</v>
      </c>
      <c r="D420" s="21" t="s">
        <v>3654</v>
      </c>
      <c r="E420" s="216"/>
      <c r="F420" s="21" t="s">
        <v>761</v>
      </c>
      <c r="G420" s="165" t="s">
        <v>6858</v>
      </c>
      <c r="H420" s="63" t="s">
        <v>7255</v>
      </c>
    </row>
    <row r="421" ht="15.75" customHeight="1">
      <c r="A421" s="73" t="s">
        <v>2535</v>
      </c>
      <c r="B421" s="827">
        <v>368.0</v>
      </c>
      <c r="C421" s="69">
        <v>44060.0</v>
      </c>
      <c r="D421" s="21" t="s">
        <v>1915</v>
      </c>
      <c r="E421" s="216"/>
      <c r="F421" s="21" t="s">
        <v>761</v>
      </c>
      <c r="G421" s="165" t="s">
        <v>4511</v>
      </c>
      <c r="H421" s="63" t="s">
        <v>7247</v>
      </c>
    </row>
    <row r="422" ht="15.75" customHeight="1">
      <c r="A422" s="73" t="s">
        <v>2535</v>
      </c>
      <c r="B422" s="424">
        <v>369.0</v>
      </c>
      <c r="C422" s="69">
        <v>44060.0</v>
      </c>
      <c r="D422" s="73" t="s">
        <v>7265</v>
      </c>
      <c r="E422" s="130" t="s">
        <v>7266</v>
      </c>
      <c r="F422" s="73" t="s">
        <v>761</v>
      </c>
      <c r="G422" s="169" t="s">
        <v>4517</v>
      </c>
      <c r="H422" s="63" t="s">
        <v>7267</v>
      </c>
    </row>
    <row r="423" ht="15.75" customHeight="1">
      <c r="A423" s="73" t="s">
        <v>2535</v>
      </c>
      <c r="B423" s="424">
        <v>370.0</v>
      </c>
      <c r="C423" s="69">
        <v>44060.0</v>
      </c>
      <c r="D423" s="21" t="s">
        <v>7051</v>
      </c>
      <c r="E423" s="216" t="s">
        <v>7237</v>
      </c>
      <c r="F423" s="21" t="s">
        <v>6597</v>
      </c>
      <c r="G423" s="165"/>
      <c r="H423" s="63" t="s">
        <v>7238</v>
      </c>
    </row>
    <row r="424" ht="15.75" customHeight="1">
      <c r="A424" s="73" t="s">
        <v>2535</v>
      </c>
      <c r="B424" s="827">
        <v>371.0</v>
      </c>
      <c r="C424" s="69">
        <v>44060.0</v>
      </c>
      <c r="D424" s="148" t="s">
        <v>6851</v>
      </c>
      <c r="E424" s="827"/>
      <c r="F424" s="148" t="s">
        <v>1370</v>
      </c>
      <c r="G424" s="165" t="s">
        <v>7180</v>
      </c>
      <c r="H424" s="63" t="s">
        <v>7264</v>
      </c>
    </row>
    <row r="425" ht="15.75" customHeight="1">
      <c r="A425" s="73" t="s">
        <v>2535</v>
      </c>
      <c r="B425" s="424">
        <v>372.0</v>
      </c>
      <c r="C425" s="69">
        <v>44060.0</v>
      </c>
      <c r="D425" s="148" t="s">
        <v>1763</v>
      </c>
      <c r="E425" s="424" t="s">
        <v>7244</v>
      </c>
      <c r="F425" s="148" t="s">
        <v>1370</v>
      </c>
      <c r="G425" s="165" t="s">
        <v>7180</v>
      </c>
      <c r="H425" s="63" t="s">
        <v>7245</v>
      </c>
    </row>
    <row r="426" ht="15.75" customHeight="1">
      <c r="A426" s="73" t="s">
        <v>2535</v>
      </c>
      <c r="B426" s="827">
        <v>373.0</v>
      </c>
      <c r="C426" s="69">
        <v>44060.0</v>
      </c>
      <c r="D426" s="148" t="s">
        <v>6741</v>
      </c>
      <c r="E426" s="827"/>
      <c r="F426" s="148" t="s">
        <v>1370</v>
      </c>
      <c r="G426" s="165" t="s">
        <v>7180</v>
      </c>
      <c r="H426" s="63" t="s">
        <v>7262</v>
      </c>
    </row>
    <row r="427" ht="15.75" customHeight="1">
      <c r="A427" s="73" t="s">
        <v>2535</v>
      </c>
      <c r="B427" s="424">
        <v>374.0</v>
      </c>
      <c r="C427" s="69">
        <v>44060.0</v>
      </c>
      <c r="D427" s="148" t="s">
        <v>2062</v>
      </c>
      <c r="E427" s="424"/>
      <c r="F427" s="148" t="s">
        <v>1370</v>
      </c>
      <c r="G427" s="165" t="s">
        <v>7180</v>
      </c>
      <c r="H427" s="63" t="s">
        <v>7253</v>
      </c>
    </row>
    <row r="428" ht="15.75" customHeight="1">
      <c r="A428" s="73" t="s">
        <v>2535</v>
      </c>
      <c r="B428" s="424">
        <v>375.0</v>
      </c>
      <c r="C428" s="69">
        <v>44063.0</v>
      </c>
      <c r="D428" s="21" t="s">
        <v>7275</v>
      </c>
      <c r="E428" s="69"/>
      <c r="F428" s="21" t="s">
        <v>7276</v>
      </c>
      <c r="G428" s="165"/>
      <c r="H428" s="63" t="s">
        <v>7277</v>
      </c>
    </row>
    <row r="429" ht="15.75" customHeight="1">
      <c r="A429" s="73" t="s">
        <v>2535</v>
      </c>
      <c r="B429" s="827">
        <v>376.0</v>
      </c>
      <c r="C429" s="69">
        <v>44063.0</v>
      </c>
      <c r="D429" s="21" t="s">
        <v>7275</v>
      </c>
      <c r="E429" s="69"/>
      <c r="F429" s="21" t="s">
        <v>7276</v>
      </c>
      <c r="G429" s="165"/>
      <c r="H429" s="63" t="s">
        <v>7278</v>
      </c>
    </row>
    <row r="430" ht="15.75" customHeight="1">
      <c r="A430" s="73" t="s">
        <v>2535</v>
      </c>
      <c r="B430" s="424">
        <v>377.0</v>
      </c>
      <c r="C430" s="69">
        <v>44063.0</v>
      </c>
      <c r="D430" s="21" t="s">
        <v>7275</v>
      </c>
      <c r="E430" s="69"/>
      <c r="F430" s="21" t="s">
        <v>7276</v>
      </c>
      <c r="G430" s="165"/>
      <c r="H430" s="63" t="s">
        <v>7279</v>
      </c>
    </row>
    <row r="431" ht="15.75" customHeight="1">
      <c r="A431" s="73" t="s">
        <v>2535</v>
      </c>
      <c r="B431" s="894">
        <v>378.0</v>
      </c>
      <c r="C431" s="69">
        <v>44071.0</v>
      </c>
      <c r="D431" s="21" t="s">
        <v>4998</v>
      </c>
      <c r="E431" s="69"/>
      <c r="F431" s="21" t="s">
        <v>761</v>
      </c>
      <c r="G431" s="165" t="s">
        <v>5126</v>
      </c>
      <c r="H431" s="63" t="s">
        <v>7282</v>
      </c>
    </row>
    <row r="432" ht="15.75" customHeight="1">
      <c r="A432" s="73" t="s">
        <v>2535</v>
      </c>
      <c r="B432" s="854">
        <v>379.0</v>
      </c>
      <c r="C432" s="69">
        <v>44071.0</v>
      </c>
      <c r="D432" s="21" t="s">
        <v>4873</v>
      </c>
      <c r="E432" s="69"/>
      <c r="F432" s="21" t="s">
        <v>2923</v>
      </c>
      <c r="G432" s="165"/>
      <c r="H432" s="63" t="s">
        <v>7295</v>
      </c>
    </row>
    <row r="433" ht="15.75" customHeight="1">
      <c r="A433" s="73" t="s">
        <v>2535</v>
      </c>
      <c r="B433" s="854">
        <v>380.0</v>
      </c>
      <c r="C433" s="69">
        <v>44071.0</v>
      </c>
      <c r="D433" s="21" t="s">
        <v>5066</v>
      </c>
      <c r="E433" s="69"/>
      <c r="F433" s="21" t="s">
        <v>2923</v>
      </c>
      <c r="G433" s="165"/>
      <c r="H433" s="63" t="s">
        <v>7285</v>
      </c>
    </row>
    <row r="434" ht="15.75" customHeight="1">
      <c r="A434" s="73" t="s">
        <v>2535</v>
      </c>
      <c r="B434" s="894">
        <v>381.0</v>
      </c>
      <c r="C434" s="69">
        <v>44071.0</v>
      </c>
      <c r="D434" s="21" t="s">
        <v>4650</v>
      </c>
      <c r="E434" s="69"/>
      <c r="F434" s="21" t="s">
        <v>2923</v>
      </c>
      <c r="G434" s="165"/>
      <c r="H434" s="63" t="s">
        <v>7287</v>
      </c>
    </row>
    <row r="435" ht="15.75" customHeight="1">
      <c r="A435" s="73" t="s">
        <v>2535</v>
      </c>
      <c r="B435" s="894">
        <v>382.0</v>
      </c>
      <c r="C435" s="69">
        <v>44071.0</v>
      </c>
      <c r="D435" s="21" t="s">
        <v>1257</v>
      </c>
      <c r="E435" s="69"/>
      <c r="F435" s="21" t="s">
        <v>131</v>
      </c>
      <c r="G435" s="165"/>
      <c r="H435" s="63" t="s">
        <v>7303</v>
      </c>
    </row>
    <row r="436" ht="15.75" customHeight="1">
      <c r="A436" s="73" t="s">
        <v>2535</v>
      </c>
      <c r="B436" s="854">
        <v>383.0</v>
      </c>
      <c r="C436" s="69">
        <v>44071.0</v>
      </c>
      <c r="D436" s="219" t="s">
        <v>4369</v>
      </c>
      <c r="E436" s="69"/>
      <c r="F436" s="21" t="s">
        <v>131</v>
      </c>
      <c r="G436" s="165"/>
      <c r="H436" s="63" t="s">
        <v>7302</v>
      </c>
    </row>
    <row r="437" ht="15.75" customHeight="1">
      <c r="A437" s="73" t="s">
        <v>2535</v>
      </c>
      <c r="B437" s="854">
        <v>384.0</v>
      </c>
      <c r="C437" s="69">
        <v>44071.0</v>
      </c>
      <c r="D437" s="21" t="s">
        <v>7202</v>
      </c>
      <c r="E437" s="69" t="s">
        <v>7203</v>
      </c>
      <c r="F437" s="21" t="s">
        <v>7291</v>
      </c>
      <c r="G437" s="165" t="s">
        <v>396</v>
      </c>
      <c r="H437" s="63" t="s">
        <v>7292</v>
      </c>
    </row>
    <row r="438" ht="15.75" customHeight="1">
      <c r="A438" s="73" t="s">
        <v>2535</v>
      </c>
      <c r="B438" s="894">
        <v>385.0</v>
      </c>
      <c r="C438" s="69">
        <v>44071.0</v>
      </c>
      <c r="D438" s="21" t="s">
        <v>4887</v>
      </c>
      <c r="E438" s="69"/>
      <c r="F438" s="21" t="s">
        <v>6388</v>
      </c>
      <c r="G438" s="165"/>
      <c r="H438" s="63" t="s">
        <v>7300</v>
      </c>
    </row>
    <row r="439" ht="15.75" customHeight="1">
      <c r="A439" s="73" t="s">
        <v>2535</v>
      </c>
      <c r="B439" s="894">
        <v>386.0</v>
      </c>
      <c r="C439" s="69">
        <v>44071.0</v>
      </c>
      <c r="D439" s="21" t="s">
        <v>3620</v>
      </c>
      <c r="E439" s="69"/>
      <c r="F439" s="21" t="s">
        <v>6388</v>
      </c>
      <c r="G439" s="165"/>
      <c r="H439" s="63" t="s">
        <v>7307</v>
      </c>
    </row>
    <row r="440" ht="15.75" customHeight="1">
      <c r="A440" s="73" t="s">
        <v>2535</v>
      </c>
      <c r="B440" s="854">
        <v>387.0</v>
      </c>
      <c r="C440" s="69">
        <v>44071.0</v>
      </c>
      <c r="D440" s="21" t="s">
        <v>2165</v>
      </c>
      <c r="E440" s="69"/>
      <c r="F440" s="21" t="s">
        <v>6388</v>
      </c>
      <c r="G440" s="165"/>
      <c r="H440" s="63" t="s">
        <v>7294</v>
      </c>
    </row>
    <row r="441" ht="15.75" customHeight="1">
      <c r="A441" s="73"/>
      <c r="B441" s="785">
        <v>388.0</v>
      </c>
      <c r="C441" s="190">
        <v>44071.0</v>
      </c>
      <c r="D441" s="182" t="s">
        <v>3059</v>
      </c>
      <c r="E441" s="190"/>
      <c r="F441" s="182" t="s">
        <v>7283</v>
      </c>
      <c r="G441" s="165"/>
      <c r="H441" s="63" t="s">
        <v>7284</v>
      </c>
    </row>
    <row r="442" ht="15.75" customHeight="1">
      <c r="A442" s="73" t="s">
        <v>2535</v>
      </c>
      <c r="B442" s="894">
        <v>389.0</v>
      </c>
      <c r="C442" s="69">
        <v>44071.0</v>
      </c>
      <c r="D442" s="21" t="s">
        <v>7304</v>
      </c>
      <c r="E442" s="69"/>
      <c r="F442" s="21" t="s">
        <v>761</v>
      </c>
      <c r="G442" s="165" t="s">
        <v>6858</v>
      </c>
      <c r="H442" s="63" t="s">
        <v>7306</v>
      </c>
    </row>
    <row r="443" ht="15.75" customHeight="1">
      <c r="A443" s="73" t="s">
        <v>2535</v>
      </c>
      <c r="B443" s="894">
        <v>390.0</v>
      </c>
      <c r="C443" s="69">
        <v>44071.0</v>
      </c>
      <c r="D443" s="21" t="s">
        <v>7280</v>
      </c>
      <c r="E443" s="69"/>
      <c r="F443" s="21" t="s">
        <v>761</v>
      </c>
      <c r="G443" s="165" t="s">
        <v>4517</v>
      </c>
      <c r="H443" s="63" t="s">
        <v>7281</v>
      </c>
    </row>
    <row r="444" ht="15.75" customHeight="1">
      <c r="A444" s="73" t="s">
        <v>2535</v>
      </c>
      <c r="B444" s="854">
        <v>391.0</v>
      </c>
      <c r="C444" s="69">
        <v>44071.0</v>
      </c>
      <c r="D444" s="21" t="s">
        <v>7288</v>
      </c>
      <c r="E444" s="69"/>
      <c r="F444" s="21" t="s">
        <v>761</v>
      </c>
      <c r="G444" s="165" t="s">
        <v>7289</v>
      </c>
      <c r="H444" s="63" t="s">
        <v>7290</v>
      </c>
    </row>
    <row r="445" ht="15.75" customHeight="1">
      <c r="A445" s="73" t="s">
        <v>2535</v>
      </c>
      <c r="B445" s="854">
        <v>392.0</v>
      </c>
      <c r="C445" s="69">
        <v>44071.0</v>
      </c>
      <c r="D445" s="21" t="s">
        <v>2062</v>
      </c>
      <c r="E445" s="69"/>
      <c r="F445" s="21" t="s">
        <v>761</v>
      </c>
      <c r="G445" s="165" t="s">
        <v>7297</v>
      </c>
      <c r="H445" s="63" t="s">
        <v>7298</v>
      </c>
    </row>
    <row r="446" ht="15.75" customHeight="1">
      <c r="A446" s="73" t="s">
        <v>2535</v>
      </c>
      <c r="B446" s="894">
        <v>393.0</v>
      </c>
      <c r="C446" s="69">
        <v>44071.0</v>
      </c>
      <c r="D446" s="21" t="s">
        <v>6446</v>
      </c>
      <c r="E446" s="69"/>
      <c r="F446" s="21" t="s">
        <v>761</v>
      </c>
      <c r="G446" s="165" t="s">
        <v>4517</v>
      </c>
      <c r="H446" s="63" t="s">
        <v>7299</v>
      </c>
    </row>
    <row r="447" ht="15.75" customHeight="1">
      <c r="A447" s="73" t="s">
        <v>2535</v>
      </c>
      <c r="B447" s="894">
        <v>394.0</v>
      </c>
      <c r="C447" s="69">
        <v>44071.0</v>
      </c>
      <c r="D447" s="219" t="s">
        <v>4787</v>
      </c>
      <c r="E447" s="69"/>
      <c r="F447" s="21" t="s">
        <v>6597</v>
      </c>
      <c r="G447" s="165"/>
      <c r="H447" s="63" t="s">
        <v>7296</v>
      </c>
    </row>
    <row r="448" ht="15.75" customHeight="1">
      <c r="A448" s="73" t="s">
        <v>2535</v>
      </c>
      <c r="B448" s="854">
        <v>395.0</v>
      </c>
      <c r="C448" s="69">
        <v>44071.0</v>
      </c>
      <c r="D448" s="21" t="s">
        <v>2810</v>
      </c>
      <c r="E448" s="69"/>
      <c r="F448" s="21" t="s">
        <v>2923</v>
      </c>
      <c r="G448" s="165"/>
      <c r="H448" s="63" t="s">
        <v>7293</v>
      </c>
    </row>
    <row r="449" ht="15.75" customHeight="1">
      <c r="A449" s="73" t="s">
        <v>2535</v>
      </c>
      <c r="B449" s="854">
        <v>396.0</v>
      </c>
      <c r="C449" s="69">
        <v>44071.0</v>
      </c>
      <c r="D449" s="73" t="s">
        <v>1763</v>
      </c>
      <c r="E449" s="69" t="s">
        <v>6745</v>
      </c>
      <c r="F449" s="73" t="s">
        <v>1370</v>
      </c>
      <c r="G449" s="165" t="s">
        <v>7180</v>
      </c>
      <c r="H449" s="63" t="s">
        <v>7286</v>
      </c>
    </row>
    <row r="450" ht="15.75" customHeight="1">
      <c r="A450" s="73" t="s">
        <v>2535</v>
      </c>
      <c r="B450" s="894">
        <v>397.0</v>
      </c>
      <c r="C450" s="69">
        <v>44071.0</v>
      </c>
      <c r="D450" s="21" t="s">
        <v>2335</v>
      </c>
      <c r="E450" s="69" t="s">
        <v>7987</v>
      </c>
      <c r="F450" s="21" t="s">
        <v>6388</v>
      </c>
      <c r="G450" s="165"/>
      <c r="H450" s="63" t="s">
        <v>7301</v>
      </c>
    </row>
    <row r="451" ht="15.75" customHeight="1">
      <c r="A451" s="73" t="s">
        <v>2535</v>
      </c>
      <c r="B451" s="894">
        <v>398.0</v>
      </c>
      <c r="C451" s="69">
        <v>44075.0</v>
      </c>
      <c r="D451" s="21" t="s">
        <v>7308</v>
      </c>
      <c r="E451" s="69"/>
      <c r="F451" s="21" t="s">
        <v>761</v>
      </c>
      <c r="G451" s="165" t="s">
        <v>6858</v>
      </c>
      <c r="H451" s="63" t="s">
        <v>7309</v>
      </c>
    </row>
    <row r="452" ht="15.75" customHeight="1">
      <c r="A452" s="73" t="s">
        <v>2535</v>
      </c>
      <c r="B452" s="854">
        <v>399.0</v>
      </c>
      <c r="C452" s="69">
        <v>44075.0</v>
      </c>
      <c r="D452" s="21" t="s">
        <v>7313</v>
      </c>
      <c r="E452" s="69"/>
      <c r="F452" s="21" t="s">
        <v>761</v>
      </c>
      <c r="G452" s="165" t="s">
        <v>4511</v>
      </c>
      <c r="H452" s="63" t="s">
        <v>7314</v>
      </c>
    </row>
    <row r="453" ht="15.75" customHeight="1">
      <c r="A453" s="289" t="s">
        <v>2535</v>
      </c>
      <c r="B453" s="854">
        <v>400.0</v>
      </c>
      <c r="C453" s="69">
        <v>44075.0</v>
      </c>
      <c r="D453" s="297" t="s">
        <v>7304</v>
      </c>
      <c r="E453" s="883"/>
      <c r="F453" s="297" t="s">
        <v>761</v>
      </c>
      <c r="G453" s="884" t="s">
        <v>6858</v>
      </c>
      <c r="H453" s="66" t="s">
        <v>7315</v>
      </c>
    </row>
    <row r="454" ht="15.75" customHeight="1">
      <c r="A454" s="73" t="s">
        <v>2535</v>
      </c>
      <c r="B454" s="894">
        <v>401.0</v>
      </c>
      <c r="C454" s="69">
        <v>44075.0</v>
      </c>
      <c r="D454" s="21" t="s">
        <v>7310</v>
      </c>
      <c r="E454" s="69"/>
      <c r="F454" s="21" t="s">
        <v>761</v>
      </c>
      <c r="G454" s="165" t="s">
        <v>7311</v>
      </c>
      <c r="H454" s="63" t="s">
        <v>7312</v>
      </c>
    </row>
    <row r="455" ht="15.75" customHeight="1">
      <c r="A455" s="73" t="s">
        <v>2535</v>
      </c>
      <c r="B455" s="894">
        <v>402.0</v>
      </c>
      <c r="C455" s="69">
        <v>44076.0</v>
      </c>
      <c r="D455" s="219" t="s">
        <v>6741</v>
      </c>
      <c r="E455" s="69"/>
      <c r="F455" s="21" t="s">
        <v>6597</v>
      </c>
      <c r="G455" s="165"/>
      <c r="H455" s="63" t="s">
        <v>7339</v>
      </c>
    </row>
    <row r="456" ht="15.75" customHeight="1">
      <c r="A456" s="73" t="s">
        <v>2535</v>
      </c>
      <c r="B456" s="854">
        <v>403.0</v>
      </c>
      <c r="C456" s="69">
        <v>44076.0</v>
      </c>
      <c r="D456" s="219" t="s">
        <v>7316</v>
      </c>
      <c r="E456" s="69" t="s">
        <v>7317</v>
      </c>
      <c r="F456" s="21" t="s">
        <v>6597</v>
      </c>
      <c r="G456" s="165"/>
      <c r="H456" s="63" t="s">
        <v>7318</v>
      </c>
    </row>
    <row r="457" ht="15.75" customHeight="1">
      <c r="A457" s="289" t="s">
        <v>2535</v>
      </c>
      <c r="B457" s="854">
        <v>404.0</v>
      </c>
      <c r="C457" s="69">
        <v>44076.0</v>
      </c>
      <c r="D457" s="297" t="s">
        <v>7323</v>
      </c>
      <c r="E457" s="883"/>
      <c r="F457" s="297" t="s">
        <v>761</v>
      </c>
      <c r="G457" s="884" t="s">
        <v>7324</v>
      </c>
      <c r="H457" s="66" t="s">
        <v>7325</v>
      </c>
    </row>
    <row r="458" ht="15.75" customHeight="1">
      <c r="A458" s="73" t="s">
        <v>2535</v>
      </c>
      <c r="B458" s="894">
        <v>405.0</v>
      </c>
      <c r="C458" s="69">
        <v>44076.0</v>
      </c>
      <c r="D458" s="21" t="s">
        <v>4554</v>
      </c>
      <c r="E458" s="69"/>
      <c r="F458" s="21" t="s">
        <v>761</v>
      </c>
      <c r="G458" s="165" t="s">
        <v>6858</v>
      </c>
      <c r="H458" s="63" t="s">
        <v>7320</v>
      </c>
    </row>
    <row r="459" ht="15.75" customHeight="1">
      <c r="A459" s="73" t="s">
        <v>2535</v>
      </c>
      <c r="B459" s="894">
        <v>406.0</v>
      </c>
      <c r="C459" s="69">
        <v>44076.0</v>
      </c>
      <c r="D459" s="21" t="s">
        <v>7331</v>
      </c>
      <c r="E459" s="69"/>
      <c r="F459" s="21" t="s">
        <v>761</v>
      </c>
      <c r="G459" s="165" t="s">
        <v>5462</v>
      </c>
      <c r="H459" s="63" t="s">
        <v>7332</v>
      </c>
    </row>
    <row r="460" ht="15.75" customHeight="1">
      <c r="A460" s="73" t="s">
        <v>2535</v>
      </c>
      <c r="B460" s="854">
        <v>407.0</v>
      </c>
      <c r="C460" s="69">
        <v>44076.0</v>
      </c>
      <c r="D460" s="21" t="s">
        <v>4998</v>
      </c>
      <c r="E460" s="69"/>
      <c r="F460" s="21" t="s">
        <v>761</v>
      </c>
      <c r="G460" s="165" t="s">
        <v>4517</v>
      </c>
      <c r="H460" s="63" t="s">
        <v>7319</v>
      </c>
    </row>
    <row r="461" ht="15.75" customHeight="1">
      <c r="A461" s="73" t="s">
        <v>2535</v>
      </c>
      <c r="B461" s="854">
        <v>408.0</v>
      </c>
      <c r="C461" s="69">
        <v>44076.0</v>
      </c>
      <c r="D461" s="21" t="s">
        <v>1763</v>
      </c>
      <c r="E461" s="69" t="s">
        <v>7321</v>
      </c>
      <c r="F461" s="21" t="s">
        <v>761</v>
      </c>
      <c r="G461" s="165" t="s">
        <v>4511</v>
      </c>
      <c r="H461" s="63" t="s">
        <v>7322</v>
      </c>
    </row>
    <row r="462" ht="15.75" customHeight="1">
      <c r="A462" s="289" t="s">
        <v>2535</v>
      </c>
      <c r="B462" s="894">
        <v>409.0</v>
      </c>
      <c r="C462" s="69">
        <v>44076.0</v>
      </c>
      <c r="D462" s="297" t="s">
        <v>2786</v>
      </c>
      <c r="E462" s="883"/>
      <c r="F462" s="297" t="s">
        <v>2923</v>
      </c>
      <c r="G462" s="884"/>
      <c r="H462" s="66" t="s">
        <v>7337</v>
      </c>
      <c r="I462" s="388" t="s">
        <v>2863</v>
      </c>
    </row>
    <row r="463" ht="15.75" customHeight="1">
      <c r="A463" s="73" t="s">
        <v>2535</v>
      </c>
      <c r="B463" s="894">
        <v>410.0</v>
      </c>
      <c r="C463" s="69">
        <v>44076.0</v>
      </c>
      <c r="D463" s="21" t="s">
        <v>5701</v>
      </c>
      <c r="E463" s="69"/>
      <c r="F463" s="21" t="s">
        <v>2923</v>
      </c>
      <c r="G463" s="165"/>
      <c r="H463" s="63" t="s">
        <v>7330</v>
      </c>
    </row>
    <row r="464" ht="15.75" customHeight="1">
      <c r="A464" s="73" t="s">
        <v>2535</v>
      </c>
      <c r="B464" s="854">
        <v>411.0</v>
      </c>
      <c r="C464" s="69">
        <v>44076.0</v>
      </c>
      <c r="D464" s="21" t="s">
        <v>5790</v>
      </c>
      <c r="E464" s="69"/>
      <c r="F464" s="21" t="s">
        <v>2923</v>
      </c>
      <c r="G464" s="165"/>
      <c r="H464" s="63" t="s">
        <v>7329</v>
      </c>
    </row>
    <row r="465" ht="15.75" customHeight="1">
      <c r="A465" s="73" t="s">
        <v>2535</v>
      </c>
      <c r="B465" s="854">
        <v>412.0</v>
      </c>
      <c r="C465" s="69">
        <v>44076.0</v>
      </c>
      <c r="D465" s="148" t="s">
        <v>7202</v>
      </c>
      <c r="E465" s="206" t="s">
        <v>7203</v>
      </c>
      <c r="F465" s="148" t="s">
        <v>1370</v>
      </c>
      <c r="G465" s="165" t="s">
        <v>671</v>
      </c>
      <c r="H465" s="63" t="s">
        <v>7328</v>
      </c>
    </row>
    <row r="466" ht="15.75" customHeight="1">
      <c r="A466" s="73"/>
      <c r="B466" s="871">
        <v>413.0</v>
      </c>
      <c r="C466" s="69">
        <v>44076.0</v>
      </c>
      <c r="D466" s="21" t="s">
        <v>5384</v>
      </c>
      <c r="E466" s="69"/>
      <c r="F466" s="21" t="s">
        <v>7335</v>
      </c>
      <c r="G466" s="198">
        <v>44085.0</v>
      </c>
      <c r="H466" s="63" t="s">
        <v>7338</v>
      </c>
    </row>
    <row r="467" ht="15.75" customHeight="1">
      <c r="A467" s="73"/>
      <c r="B467" s="871">
        <v>414.0</v>
      </c>
      <c r="C467" s="69">
        <v>44076.0</v>
      </c>
      <c r="D467" s="21" t="s">
        <v>3093</v>
      </c>
      <c r="E467" s="69"/>
      <c r="F467" s="21" t="s">
        <v>7335</v>
      </c>
      <c r="G467" s="198">
        <v>44085.0</v>
      </c>
      <c r="H467" s="63" t="s">
        <v>7336</v>
      </c>
    </row>
    <row r="468" ht="15.75" customHeight="1">
      <c r="A468" s="73"/>
      <c r="B468" s="784">
        <v>415.0</v>
      </c>
      <c r="C468" s="69">
        <v>44076.0</v>
      </c>
      <c r="D468" s="21" t="s">
        <v>5045</v>
      </c>
      <c r="E468" s="69"/>
      <c r="F468" s="21" t="s">
        <v>7326</v>
      </c>
      <c r="G468" s="198">
        <v>44085.0</v>
      </c>
      <c r="H468" s="63" t="s">
        <v>7327</v>
      </c>
    </row>
    <row r="469" ht="15.75" customHeight="1">
      <c r="A469" s="73" t="s">
        <v>2535</v>
      </c>
      <c r="B469" s="854">
        <v>416.0</v>
      </c>
      <c r="C469" s="69">
        <v>44076.0</v>
      </c>
      <c r="D469" s="21" t="s">
        <v>7275</v>
      </c>
      <c r="E469" s="69"/>
      <c r="F469" s="21" t="s">
        <v>7333</v>
      </c>
      <c r="G469" s="165"/>
      <c r="H469" s="63" t="s">
        <v>7334</v>
      </c>
    </row>
    <row r="470" ht="15.75" customHeight="1">
      <c r="A470" s="73" t="s">
        <v>2535</v>
      </c>
      <c r="B470" s="891">
        <v>417.0</v>
      </c>
      <c r="C470" s="69">
        <v>44081.0</v>
      </c>
      <c r="D470" s="219" t="s">
        <v>6744</v>
      </c>
      <c r="E470" s="130"/>
      <c r="F470" s="21" t="s">
        <v>6597</v>
      </c>
      <c r="G470" s="165"/>
      <c r="H470" s="63" t="s">
        <v>7352</v>
      </c>
    </row>
    <row r="471" ht="15.75" customHeight="1">
      <c r="A471" s="73" t="s">
        <v>2535</v>
      </c>
      <c r="B471" s="891">
        <v>418.0</v>
      </c>
      <c r="C471" s="69">
        <v>44081.0</v>
      </c>
      <c r="D471" s="219" t="s">
        <v>1376</v>
      </c>
      <c r="E471" s="130"/>
      <c r="F471" s="21" t="s">
        <v>6597</v>
      </c>
      <c r="G471" s="165"/>
      <c r="H471" s="63" t="s">
        <v>7353</v>
      </c>
    </row>
    <row r="472" ht="15.75" customHeight="1">
      <c r="A472" s="73" t="s">
        <v>2535</v>
      </c>
      <c r="B472" s="890">
        <v>419.0</v>
      </c>
      <c r="C472" s="69">
        <v>44081.0</v>
      </c>
      <c r="D472" s="21" t="s">
        <v>7340</v>
      </c>
      <c r="E472" s="130"/>
      <c r="F472" s="21" t="s">
        <v>761</v>
      </c>
      <c r="G472" s="165" t="s">
        <v>497</v>
      </c>
      <c r="H472" s="63" t="s">
        <v>7342</v>
      </c>
    </row>
    <row r="473" ht="15.75" customHeight="1">
      <c r="A473" s="73" t="s">
        <v>2535</v>
      </c>
      <c r="B473" s="890">
        <v>420.0</v>
      </c>
      <c r="C473" s="69">
        <v>44081.0</v>
      </c>
      <c r="D473" s="219" t="s">
        <v>1369</v>
      </c>
      <c r="E473" s="130"/>
      <c r="F473" s="21" t="s">
        <v>6597</v>
      </c>
      <c r="G473" s="165"/>
      <c r="H473" s="63" t="s">
        <v>7357</v>
      </c>
    </row>
    <row r="474" ht="15.75" customHeight="1">
      <c r="A474" s="73" t="s">
        <v>2535</v>
      </c>
      <c r="B474" s="891">
        <v>421.0</v>
      </c>
      <c r="C474" s="69">
        <v>44081.0</v>
      </c>
      <c r="D474" s="21" t="s">
        <v>7347</v>
      </c>
      <c r="E474" s="130"/>
      <c r="F474" s="21" t="s">
        <v>761</v>
      </c>
      <c r="G474" s="165" t="s">
        <v>6185</v>
      </c>
      <c r="H474" s="63" t="s">
        <v>7348</v>
      </c>
    </row>
    <row r="475" ht="15.75" customHeight="1">
      <c r="A475" s="73" t="s">
        <v>2535</v>
      </c>
      <c r="B475" s="891">
        <v>422.0</v>
      </c>
      <c r="C475" s="69">
        <v>44081.0</v>
      </c>
      <c r="D475" s="219" t="s">
        <v>3461</v>
      </c>
      <c r="E475" s="130" t="s">
        <v>7092</v>
      </c>
      <c r="F475" s="21" t="s">
        <v>131</v>
      </c>
      <c r="G475" s="165"/>
      <c r="H475" s="63" t="s">
        <v>7349</v>
      </c>
      <c r="J475" s="275" t="s">
        <v>7350</v>
      </c>
    </row>
    <row r="476" ht="15.75" customHeight="1">
      <c r="A476" s="73" t="s">
        <v>2535</v>
      </c>
      <c r="B476" s="890">
        <v>423.0</v>
      </c>
      <c r="C476" s="69">
        <v>44081.0</v>
      </c>
      <c r="D476" s="21" t="s">
        <v>7354</v>
      </c>
      <c r="E476" s="130"/>
      <c r="F476" s="21" t="s">
        <v>761</v>
      </c>
      <c r="G476" s="165" t="s">
        <v>7355</v>
      </c>
      <c r="H476" s="63" t="s">
        <v>7356</v>
      </c>
    </row>
    <row r="477" ht="15.75" customHeight="1">
      <c r="A477" s="73" t="s">
        <v>2535</v>
      </c>
      <c r="B477" s="890">
        <v>424.0</v>
      </c>
      <c r="C477" s="69">
        <v>44081.0</v>
      </c>
      <c r="D477" s="219" t="s">
        <v>6714</v>
      </c>
      <c r="E477" s="130"/>
      <c r="F477" s="21" t="s">
        <v>6597</v>
      </c>
      <c r="G477" s="165"/>
      <c r="H477" s="63" t="s">
        <v>7343</v>
      </c>
    </row>
    <row r="478" ht="15.75" customHeight="1">
      <c r="A478" s="73" t="s">
        <v>2535</v>
      </c>
      <c r="B478" s="891">
        <v>425.0</v>
      </c>
      <c r="C478" s="69">
        <v>44081.0</v>
      </c>
      <c r="D478" s="219" t="s">
        <v>6865</v>
      </c>
      <c r="E478" s="130"/>
      <c r="F478" s="21" t="s">
        <v>6597</v>
      </c>
      <c r="G478" s="165"/>
      <c r="H478" s="63" t="s">
        <v>7358</v>
      </c>
    </row>
    <row r="479" ht="15.75" customHeight="1">
      <c r="A479" s="73" t="s">
        <v>2535</v>
      </c>
      <c r="B479" s="891">
        <v>426.0</v>
      </c>
      <c r="C479" s="69">
        <v>44081.0</v>
      </c>
      <c r="D479" s="219" t="s">
        <v>1711</v>
      </c>
      <c r="E479" s="130"/>
      <c r="F479" s="21" t="s">
        <v>6597</v>
      </c>
      <c r="G479" s="165"/>
      <c r="H479" s="63" t="s">
        <v>7351</v>
      </c>
    </row>
    <row r="480" ht="15.75" customHeight="1">
      <c r="A480" s="73" t="s">
        <v>2535</v>
      </c>
      <c r="B480" s="890">
        <v>427.0</v>
      </c>
      <c r="C480" s="69">
        <v>44081.0</v>
      </c>
      <c r="D480" s="21" t="s">
        <v>7344</v>
      </c>
      <c r="E480" s="130"/>
      <c r="F480" s="21" t="s">
        <v>761</v>
      </c>
      <c r="G480" s="165" t="s">
        <v>6726</v>
      </c>
      <c r="H480" s="63" t="s">
        <v>7346</v>
      </c>
    </row>
    <row r="481" ht="15.75" customHeight="1">
      <c r="A481" s="73"/>
      <c r="B481" s="784">
        <v>428.0</v>
      </c>
      <c r="C481" s="69"/>
      <c r="D481" s="21"/>
      <c r="E481" s="69"/>
      <c r="F481" s="21"/>
      <c r="G481" s="165"/>
      <c r="H481" s="63"/>
    </row>
    <row r="482" ht="15.75" customHeight="1">
      <c r="A482" s="73" t="s">
        <v>2535</v>
      </c>
      <c r="B482" s="891">
        <v>429.0</v>
      </c>
      <c r="C482" s="69">
        <v>44082.0</v>
      </c>
      <c r="D482" s="21" t="s">
        <v>1895</v>
      </c>
      <c r="E482" s="130"/>
      <c r="F482" s="21" t="s">
        <v>6388</v>
      </c>
      <c r="G482" s="165"/>
      <c r="H482" s="63" t="s">
        <v>7362</v>
      </c>
    </row>
    <row r="483" ht="15.75" customHeight="1">
      <c r="A483" s="73"/>
      <c r="B483" s="871">
        <v>430.0</v>
      </c>
      <c r="C483" s="69">
        <v>44082.0</v>
      </c>
      <c r="D483" s="21" t="s">
        <v>2124</v>
      </c>
      <c r="E483" s="130"/>
      <c r="F483" s="21" t="s">
        <v>7335</v>
      </c>
      <c r="G483" s="198">
        <v>44092.0</v>
      </c>
      <c r="H483" s="63" t="s">
        <v>7360</v>
      </c>
    </row>
    <row r="484" ht="15.75" customHeight="1">
      <c r="A484" s="73"/>
      <c r="B484" s="784">
        <v>431.0</v>
      </c>
      <c r="C484" s="69">
        <v>44082.0</v>
      </c>
      <c r="D484" s="21" t="s">
        <v>2441</v>
      </c>
      <c r="E484" s="130"/>
      <c r="F484" s="21" t="s">
        <v>7335</v>
      </c>
      <c r="G484" s="198">
        <v>44092.0</v>
      </c>
      <c r="H484" s="63" t="s">
        <v>7359</v>
      </c>
    </row>
    <row r="485" ht="15.75" customHeight="1">
      <c r="A485" s="73"/>
      <c r="B485" s="784">
        <v>432.0</v>
      </c>
      <c r="C485" s="69">
        <v>44082.0</v>
      </c>
      <c r="D485" s="21" t="s">
        <v>1798</v>
      </c>
      <c r="E485" s="130"/>
      <c r="F485" s="21" t="s">
        <v>7335</v>
      </c>
      <c r="G485" s="198">
        <v>44092.0</v>
      </c>
      <c r="H485" s="63" t="s">
        <v>7361</v>
      </c>
    </row>
    <row r="486" ht="15.75" customHeight="1">
      <c r="A486" s="73" t="s">
        <v>2535</v>
      </c>
      <c r="B486" s="825">
        <v>433.0</v>
      </c>
      <c r="C486" s="130">
        <v>44085.0</v>
      </c>
      <c r="D486" s="21" t="s">
        <v>3331</v>
      </c>
      <c r="E486" s="130"/>
      <c r="F486" s="21" t="s">
        <v>761</v>
      </c>
      <c r="G486" s="165" t="s">
        <v>5462</v>
      </c>
      <c r="H486" s="63" t="s">
        <v>7364</v>
      </c>
    </row>
    <row r="487" ht="15.75" customHeight="1">
      <c r="A487" s="73" t="s">
        <v>2535</v>
      </c>
      <c r="B487" s="825">
        <v>434.0</v>
      </c>
      <c r="C487" s="130">
        <v>44085.0</v>
      </c>
      <c r="D487" s="21" t="s">
        <v>7366</v>
      </c>
      <c r="E487" s="130"/>
      <c r="F487" s="21" t="s">
        <v>761</v>
      </c>
      <c r="G487" s="165" t="s">
        <v>4656</v>
      </c>
      <c r="H487" s="63" t="s">
        <v>7367</v>
      </c>
    </row>
    <row r="488" ht="15.75" customHeight="1">
      <c r="A488" s="73" t="s">
        <v>2535</v>
      </c>
      <c r="B488" s="824">
        <v>435.0</v>
      </c>
      <c r="C488" s="130">
        <v>44085.0</v>
      </c>
      <c r="D488" s="21" t="s">
        <v>2650</v>
      </c>
      <c r="E488" s="69"/>
      <c r="F488" s="21" t="s">
        <v>761</v>
      </c>
      <c r="G488" s="165" t="s">
        <v>7376</v>
      </c>
      <c r="H488" s="63" t="s">
        <v>7377</v>
      </c>
    </row>
    <row r="489" ht="15.75" customHeight="1">
      <c r="A489" s="73" t="s">
        <v>2535</v>
      </c>
      <c r="B489" s="824">
        <v>436.0</v>
      </c>
      <c r="C489" s="130">
        <v>44085.0</v>
      </c>
      <c r="D489" s="219" t="s">
        <v>7176</v>
      </c>
      <c r="E489" s="69"/>
      <c r="F489" s="21" t="s">
        <v>3844</v>
      </c>
      <c r="G489" s="165"/>
      <c r="H489" s="63" t="s">
        <v>7368</v>
      </c>
    </row>
    <row r="490" ht="15.75" customHeight="1">
      <c r="A490" s="73" t="s">
        <v>2535</v>
      </c>
      <c r="B490" s="825">
        <v>437.0</v>
      </c>
      <c r="C490" s="130">
        <v>44085.0</v>
      </c>
      <c r="D490" s="219" t="s">
        <v>4654</v>
      </c>
      <c r="E490" s="69"/>
      <c r="F490" s="21" t="s">
        <v>3844</v>
      </c>
      <c r="G490" s="165"/>
      <c r="H490" s="63" t="s">
        <v>7372</v>
      </c>
    </row>
    <row r="491" ht="15.75" customHeight="1">
      <c r="A491" s="73" t="s">
        <v>2535</v>
      </c>
      <c r="B491" s="825">
        <v>438.0</v>
      </c>
      <c r="C491" s="130">
        <v>44085.0</v>
      </c>
      <c r="D491" s="219" t="s">
        <v>7211</v>
      </c>
      <c r="E491" s="69" t="s">
        <v>7212</v>
      </c>
      <c r="F491" s="21" t="s">
        <v>3844</v>
      </c>
      <c r="G491" s="165"/>
      <c r="H491" s="63" t="s">
        <v>7374</v>
      </c>
    </row>
    <row r="492" ht="15.75" customHeight="1">
      <c r="A492" s="73" t="s">
        <v>2535</v>
      </c>
      <c r="B492" s="824">
        <v>439.0</v>
      </c>
      <c r="C492" s="130">
        <v>44085.0</v>
      </c>
      <c r="D492" s="219" t="s">
        <v>2062</v>
      </c>
      <c r="E492" s="69"/>
      <c r="F492" s="21" t="s">
        <v>3844</v>
      </c>
      <c r="G492" s="165"/>
      <c r="H492" s="63" t="s">
        <v>7375</v>
      </c>
    </row>
    <row r="493" ht="15.75" customHeight="1">
      <c r="A493" s="73" t="s">
        <v>2535</v>
      </c>
      <c r="B493" s="824">
        <v>440.0</v>
      </c>
      <c r="C493" s="130">
        <v>44085.0</v>
      </c>
      <c r="D493" s="219" t="s">
        <v>6851</v>
      </c>
      <c r="E493" s="69"/>
      <c r="F493" s="21" t="s">
        <v>3844</v>
      </c>
      <c r="G493" s="165"/>
      <c r="H493" s="63" t="s">
        <v>7378</v>
      </c>
    </row>
    <row r="494" ht="15.75" customHeight="1">
      <c r="A494" s="73" t="s">
        <v>2535</v>
      </c>
      <c r="B494" s="824">
        <v>441.0</v>
      </c>
      <c r="C494" s="130">
        <v>44085.0</v>
      </c>
      <c r="D494" s="219" t="s">
        <v>3620</v>
      </c>
      <c r="E494" s="69"/>
      <c r="F494" s="21" t="s">
        <v>131</v>
      </c>
      <c r="G494" s="165"/>
      <c r="H494" s="63" t="s">
        <v>7380</v>
      </c>
    </row>
    <row r="495" ht="15.75" customHeight="1">
      <c r="A495" s="73" t="s">
        <v>2535</v>
      </c>
      <c r="B495" s="825">
        <v>442.0</v>
      </c>
      <c r="C495" s="130">
        <v>44085.0</v>
      </c>
      <c r="D495" s="21" t="s">
        <v>5133</v>
      </c>
      <c r="E495" s="69"/>
      <c r="F495" s="21" t="s">
        <v>2923</v>
      </c>
      <c r="G495" s="165"/>
      <c r="H495" s="63" t="s">
        <v>7379</v>
      </c>
    </row>
    <row r="496" ht="15.75" customHeight="1">
      <c r="A496" s="73" t="s">
        <v>2535</v>
      </c>
      <c r="B496" s="825">
        <v>443.0</v>
      </c>
      <c r="C496" s="130">
        <v>44085.0</v>
      </c>
      <c r="D496" s="21" t="s">
        <v>2703</v>
      </c>
      <c r="E496" s="69"/>
      <c r="F496" s="21" t="s">
        <v>6594</v>
      </c>
      <c r="G496" s="165"/>
      <c r="H496" s="63" t="s">
        <v>7365</v>
      </c>
    </row>
    <row r="497" ht="15.75" customHeight="1">
      <c r="A497" s="73" t="s">
        <v>2535</v>
      </c>
      <c r="B497" s="824">
        <v>444.0</v>
      </c>
      <c r="C497" s="130">
        <v>44085.0</v>
      </c>
      <c r="D497" s="21" t="s">
        <v>3213</v>
      </c>
      <c r="E497" s="69"/>
      <c r="F497" s="21" t="s">
        <v>994</v>
      </c>
      <c r="G497" s="165" t="s">
        <v>7370</v>
      </c>
      <c r="H497" s="63" t="s">
        <v>7373</v>
      </c>
    </row>
    <row r="498" ht="15.75" customHeight="1">
      <c r="A498" s="73" t="s">
        <v>2535</v>
      </c>
      <c r="B498" s="824">
        <v>445.0</v>
      </c>
      <c r="C498" s="130">
        <v>44085.0</v>
      </c>
      <c r="D498" s="21" t="s">
        <v>7369</v>
      </c>
      <c r="E498" s="69"/>
      <c r="F498" s="21" t="s">
        <v>994</v>
      </c>
      <c r="G498" s="165" t="s">
        <v>7370</v>
      </c>
      <c r="H498" s="63" t="s">
        <v>7371</v>
      </c>
    </row>
    <row r="499" ht="15.75" customHeight="1">
      <c r="A499" s="73"/>
      <c r="B499" s="784">
        <v>446.0</v>
      </c>
      <c r="C499" s="130">
        <v>44092.0</v>
      </c>
      <c r="D499" s="21" t="s">
        <v>7435</v>
      </c>
      <c r="E499" s="221"/>
      <c r="F499" s="21"/>
      <c r="G499" s="165"/>
      <c r="H499" s="63" t="s">
        <v>7436</v>
      </c>
    </row>
    <row r="500" ht="15.75" customHeight="1">
      <c r="A500" s="73"/>
      <c r="B500" s="871">
        <v>447.0</v>
      </c>
      <c r="C500" s="130">
        <v>44092.0</v>
      </c>
      <c r="D500" s="21" t="s">
        <v>3006</v>
      </c>
      <c r="E500" s="221"/>
      <c r="F500" s="21" t="s">
        <v>7335</v>
      </c>
      <c r="G500" s="198">
        <v>44099.0</v>
      </c>
      <c r="H500" s="63" t="s">
        <v>7417</v>
      </c>
    </row>
    <row r="501" ht="15.75" customHeight="1">
      <c r="A501" s="73"/>
      <c r="B501" s="871">
        <v>448.0</v>
      </c>
      <c r="C501" s="130">
        <v>44092.0</v>
      </c>
      <c r="D501" s="21" t="s">
        <v>3160</v>
      </c>
      <c r="E501" s="221"/>
      <c r="F501" s="21" t="s">
        <v>7335</v>
      </c>
      <c r="G501" s="198">
        <v>44099.0</v>
      </c>
      <c r="H501" s="63" t="s">
        <v>7441</v>
      </c>
    </row>
    <row r="502" ht="15.75" customHeight="1">
      <c r="A502" s="73"/>
      <c r="B502" s="784">
        <v>449.0</v>
      </c>
      <c r="C502" s="130">
        <v>44092.0</v>
      </c>
      <c r="D502" s="21" t="s">
        <v>2850</v>
      </c>
      <c r="E502" s="221"/>
      <c r="F502" s="21" t="s">
        <v>7335</v>
      </c>
      <c r="G502" s="198">
        <v>44099.0</v>
      </c>
      <c r="H502" s="63" t="s">
        <v>7437</v>
      </c>
    </row>
    <row r="503" ht="15.75" customHeight="1">
      <c r="A503" s="73" t="s">
        <v>2535</v>
      </c>
      <c r="B503" s="895">
        <v>450.0</v>
      </c>
      <c r="C503" s="130">
        <v>44092.0</v>
      </c>
      <c r="D503" s="73" t="s">
        <v>7382</v>
      </c>
      <c r="E503" s="130" t="s">
        <v>7383</v>
      </c>
      <c r="F503" s="73" t="s">
        <v>7291</v>
      </c>
      <c r="G503" s="165" t="s">
        <v>7384</v>
      </c>
      <c r="H503" s="63" t="s">
        <v>7385</v>
      </c>
    </row>
    <row r="504" ht="15.75" customHeight="1">
      <c r="A504" s="73" t="s">
        <v>2535</v>
      </c>
      <c r="B504" s="895">
        <v>451.0</v>
      </c>
      <c r="C504" s="130">
        <v>44092.0</v>
      </c>
      <c r="D504" s="73" t="s">
        <v>7412</v>
      </c>
      <c r="E504" s="130" t="s">
        <v>7413</v>
      </c>
      <c r="F504" s="73" t="s">
        <v>7291</v>
      </c>
      <c r="G504" s="165" t="s">
        <v>7384</v>
      </c>
      <c r="H504" s="63" t="s">
        <v>7414</v>
      </c>
    </row>
    <row r="505" ht="15.75" customHeight="1">
      <c r="A505" s="73" t="s">
        <v>2535</v>
      </c>
      <c r="B505" s="896">
        <v>452.0</v>
      </c>
      <c r="C505" s="130">
        <v>44092.0</v>
      </c>
      <c r="D505" s="21" t="s">
        <v>6821</v>
      </c>
      <c r="E505" s="130" t="s">
        <v>7405</v>
      </c>
      <c r="F505" s="21" t="s">
        <v>2923</v>
      </c>
      <c r="G505" s="165"/>
      <c r="H505" s="63" t="s">
        <v>7406</v>
      </c>
    </row>
    <row r="506" ht="15.75" customHeight="1">
      <c r="A506" s="73" t="s">
        <v>2535</v>
      </c>
      <c r="B506" s="895">
        <v>453.0</v>
      </c>
      <c r="C506" s="130">
        <v>44092.0</v>
      </c>
      <c r="D506" s="219" t="s">
        <v>7035</v>
      </c>
      <c r="E506" s="130" t="s">
        <v>7418</v>
      </c>
      <c r="F506" s="21" t="s">
        <v>3844</v>
      </c>
      <c r="G506" s="165"/>
      <c r="H506" s="63" t="s">
        <v>7419</v>
      </c>
    </row>
    <row r="507" ht="15.75" customHeight="1">
      <c r="A507" s="289" t="s">
        <v>2535</v>
      </c>
      <c r="B507" s="895">
        <v>454.0</v>
      </c>
      <c r="C507" s="130">
        <v>44092.0</v>
      </c>
      <c r="D507" s="897" t="s">
        <v>6793</v>
      </c>
      <c r="E507" s="290" t="s">
        <v>7415</v>
      </c>
      <c r="F507" s="297" t="s">
        <v>7200</v>
      </c>
      <c r="G507" s="884"/>
      <c r="H507" s="66" t="s">
        <v>7416</v>
      </c>
    </row>
    <row r="508" ht="15.75" customHeight="1">
      <c r="A508" s="73" t="s">
        <v>2535</v>
      </c>
      <c r="B508" s="896">
        <v>455.0</v>
      </c>
      <c r="C508" s="130">
        <v>44092.0</v>
      </c>
      <c r="D508" s="21" t="s">
        <v>7438</v>
      </c>
      <c r="E508" s="130" t="s">
        <v>7439</v>
      </c>
      <c r="F508" s="21" t="s">
        <v>761</v>
      </c>
      <c r="G508" s="165" t="s">
        <v>7214</v>
      </c>
      <c r="H508" s="63" t="s">
        <v>7440</v>
      </c>
    </row>
    <row r="509" ht="15.75" customHeight="1">
      <c r="A509" s="73" t="s">
        <v>2535</v>
      </c>
      <c r="B509" s="895">
        <v>456.0</v>
      </c>
      <c r="C509" s="130">
        <v>44092.0</v>
      </c>
      <c r="D509" s="219" t="s">
        <v>4887</v>
      </c>
      <c r="E509" s="130" t="s">
        <v>7433</v>
      </c>
      <c r="F509" s="21" t="s">
        <v>7200</v>
      </c>
      <c r="G509" s="165"/>
      <c r="H509" s="63" t="s">
        <v>7434</v>
      </c>
    </row>
    <row r="510" ht="15.75" customHeight="1">
      <c r="A510" s="73" t="s">
        <v>2535</v>
      </c>
      <c r="B510" s="895">
        <v>457.0</v>
      </c>
      <c r="C510" s="130">
        <v>44092.0</v>
      </c>
      <c r="D510" s="21" t="s">
        <v>7395</v>
      </c>
      <c r="E510" s="130" t="s">
        <v>7396</v>
      </c>
      <c r="F510" s="21" t="s">
        <v>761</v>
      </c>
      <c r="G510" s="165" t="s">
        <v>7397</v>
      </c>
      <c r="H510" s="63" t="s">
        <v>7398</v>
      </c>
    </row>
    <row r="511" ht="15.75" customHeight="1">
      <c r="A511" s="73"/>
      <c r="B511" s="784">
        <v>458.0</v>
      </c>
      <c r="C511" s="130"/>
      <c r="D511" s="21"/>
      <c r="E511" s="130"/>
      <c r="F511" s="21"/>
      <c r="G511" s="165"/>
      <c r="H511" s="63"/>
    </row>
    <row r="512" ht="15.75" customHeight="1">
      <c r="A512" s="73" t="s">
        <v>2535</v>
      </c>
      <c r="B512" s="871">
        <v>459.0</v>
      </c>
      <c r="C512" s="130">
        <v>44092.0</v>
      </c>
      <c r="D512" s="146" t="s">
        <v>7430</v>
      </c>
      <c r="E512" s="178" t="s">
        <v>7431</v>
      </c>
      <c r="F512" s="21" t="s">
        <v>3844</v>
      </c>
      <c r="G512" s="165"/>
      <c r="H512" s="63" t="s">
        <v>7432</v>
      </c>
    </row>
    <row r="513" ht="15.75" customHeight="1">
      <c r="A513" s="73" t="s">
        <v>2535</v>
      </c>
      <c r="B513" s="895">
        <v>460.0</v>
      </c>
      <c r="C513" s="130">
        <v>44092.0</v>
      </c>
      <c r="D513" s="219" t="s">
        <v>7340</v>
      </c>
      <c r="E513" s="130" t="s">
        <v>7341</v>
      </c>
      <c r="F513" s="21" t="s">
        <v>3844</v>
      </c>
      <c r="G513" s="165"/>
      <c r="H513" s="63" t="s">
        <v>7381</v>
      </c>
    </row>
    <row r="514" ht="15.75" customHeight="1">
      <c r="A514" s="73" t="s">
        <v>2535</v>
      </c>
      <c r="B514" s="896">
        <v>461.0</v>
      </c>
      <c r="C514" s="130">
        <v>44092.0</v>
      </c>
      <c r="D514" s="219" t="s">
        <v>7195</v>
      </c>
      <c r="E514" s="130" t="s">
        <v>7390</v>
      </c>
      <c r="F514" s="21" t="s">
        <v>3844</v>
      </c>
      <c r="G514" s="165"/>
      <c r="H514" s="63" t="s">
        <v>7391</v>
      </c>
    </row>
    <row r="515" ht="15.75" customHeight="1">
      <c r="A515" s="73" t="s">
        <v>2535</v>
      </c>
      <c r="B515" s="895">
        <v>462.0</v>
      </c>
      <c r="C515" s="130">
        <v>44092.0</v>
      </c>
      <c r="D515" s="73" t="s">
        <v>7399</v>
      </c>
      <c r="E515" s="130" t="s">
        <v>7400</v>
      </c>
      <c r="F515" s="73" t="s">
        <v>994</v>
      </c>
      <c r="G515" s="165" t="s">
        <v>7370</v>
      </c>
      <c r="H515" s="63" t="s">
        <v>7401</v>
      </c>
    </row>
    <row r="516" ht="15.75" customHeight="1">
      <c r="A516" s="73" t="s">
        <v>2535</v>
      </c>
      <c r="B516" s="895">
        <v>463.0</v>
      </c>
      <c r="C516" s="130">
        <v>44092.0</v>
      </c>
      <c r="D516" s="73" t="s">
        <v>7423</v>
      </c>
      <c r="E516" s="130" t="s">
        <v>7424</v>
      </c>
      <c r="F516" s="73" t="s">
        <v>994</v>
      </c>
      <c r="G516" s="165" t="s">
        <v>7370</v>
      </c>
      <c r="H516" s="63" t="s">
        <v>7425</v>
      </c>
    </row>
    <row r="517" ht="15.75" customHeight="1">
      <c r="A517" s="73" t="s">
        <v>2535</v>
      </c>
      <c r="B517" s="896">
        <v>464.0</v>
      </c>
      <c r="C517" s="130">
        <v>44092.0</v>
      </c>
      <c r="D517" s="73" t="s">
        <v>7420</v>
      </c>
      <c r="E517" s="130" t="s">
        <v>7421</v>
      </c>
      <c r="F517" s="73" t="s">
        <v>994</v>
      </c>
      <c r="G517" s="165" t="s">
        <v>7370</v>
      </c>
      <c r="H517" s="63" t="s">
        <v>7422</v>
      </c>
    </row>
    <row r="518" ht="15.75" customHeight="1">
      <c r="A518" s="73"/>
      <c r="B518" s="871">
        <v>465.0</v>
      </c>
      <c r="C518" s="130"/>
      <c r="D518" s="21"/>
      <c r="E518" s="130"/>
      <c r="F518" s="21"/>
      <c r="G518" s="165"/>
      <c r="H518" s="63"/>
    </row>
    <row r="519" ht="15.75" customHeight="1">
      <c r="A519" s="73" t="s">
        <v>2535</v>
      </c>
      <c r="B519" s="895">
        <v>466.0</v>
      </c>
      <c r="C519" s="130">
        <v>44092.0</v>
      </c>
      <c r="D519" s="73" t="s">
        <v>7409</v>
      </c>
      <c r="E519" s="130" t="s">
        <v>7410</v>
      </c>
      <c r="F519" s="73" t="s">
        <v>994</v>
      </c>
      <c r="G519" s="165" t="s">
        <v>7384</v>
      </c>
      <c r="H519" s="63" t="s">
        <v>7411</v>
      </c>
    </row>
    <row r="520" ht="15.75" customHeight="1">
      <c r="A520" s="73" t="s">
        <v>2535</v>
      </c>
      <c r="B520" s="896">
        <v>467.0</v>
      </c>
      <c r="C520" s="130">
        <v>44092.0</v>
      </c>
      <c r="D520" s="21" t="s">
        <v>2486</v>
      </c>
      <c r="E520" s="130" t="s">
        <v>7393</v>
      </c>
      <c r="F520" s="21" t="s">
        <v>6594</v>
      </c>
      <c r="G520" s="165"/>
      <c r="H520" s="63" t="s">
        <v>7394</v>
      </c>
    </row>
    <row r="521" ht="15.75" customHeight="1">
      <c r="A521" s="73" t="s">
        <v>2535</v>
      </c>
      <c r="B521" s="895">
        <v>468.0</v>
      </c>
      <c r="C521" s="130">
        <v>44092.0</v>
      </c>
      <c r="D521" s="21" t="s">
        <v>2435</v>
      </c>
      <c r="E521" s="130" t="s">
        <v>2436</v>
      </c>
      <c r="F521" s="21" t="s">
        <v>6594</v>
      </c>
      <c r="G521" s="165"/>
      <c r="H521" s="63" t="s">
        <v>7388</v>
      </c>
    </row>
    <row r="522" ht="15.75" customHeight="1">
      <c r="A522" s="73" t="s">
        <v>2535</v>
      </c>
      <c r="B522" s="895">
        <v>469.0</v>
      </c>
      <c r="C522" s="130">
        <v>44092.0</v>
      </c>
      <c r="D522" s="21" t="s">
        <v>2438</v>
      </c>
      <c r="E522" s="130" t="s">
        <v>2439</v>
      </c>
      <c r="F522" s="21" t="s">
        <v>6594</v>
      </c>
      <c r="G522" s="165"/>
      <c r="H522" s="63" t="s">
        <v>7389</v>
      </c>
    </row>
    <row r="523" ht="15.75" customHeight="1">
      <c r="A523" s="73" t="s">
        <v>2535</v>
      </c>
      <c r="B523" s="896">
        <v>470.0</v>
      </c>
      <c r="C523" s="130">
        <v>44092.0</v>
      </c>
      <c r="D523" s="21" t="s">
        <v>2433</v>
      </c>
      <c r="E523" s="130" t="s">
        <v>7386</v>
      </c>
      <c r="F523" s="21" t="s">
        <v>6594</v>
      </c>
      <c r="G523" s="165"/>
      <c r="H523" s="63" t="s">
        <v>7387</v>
      </c>
    </row>
    <row r="524" ht="15.75" customHeight="1">
      <c r="A524" s="73"/>
      <c r="B524" s="871">
        <v>471.0</v>
      </c>
      <c r="C524" s="130">
        <v>44092.0</v>
      </c>
      <c r="D524" s="21" t="s">
        <v>4959</v>
      </c>
      <c r="E524" s="190" t="s">
        <v>7402</v>
      </c>
      <c r="F524" s="21" t="s">
        <v>7403</v>
      </c>
      <c r="G524" s="165"/>
      <c r="H524" s="63" t="s">
        <v>7404</v>
      </c>
    </row>
    <row r="525" ht="15.75" customHeight="1">
      <c r="A525" s="73" t="s">
        <v>2535</v>
      </c>
      <c r="B525" s="895">
        <v>472.0</v>
      </c>
      <c r="C525" s="130">
        <v>44092.0</v>
      </c>
      <c r="D525" s="21" t="s">
        <v>6714</v>
      </c>
      <c r="E525" s="130"/>
      <c r="F525" s="21" t="s">
        <v>7407</v>
      </c>
      <c r="G525" s="165"/>
      <c r="H525" s="63" t="s">
        <v>7408</v>
      </c>
    </row>
    <row r="526" ht="15.75" customHeight="1">
      <c r="A526" s="73" t="s">
        <v>2535</v>
      </c>
      <c r="B526" s="784">
        <v>473.0</v>
      </c>
      <c r="C526" s="130">
        <v>44092.0</v>
      </c>
      <c r="D526" s="21" t="s">
        <v>7426</v>
      </c>
      <c r="E526" s="69" t="s">
        <v>7427</v>
      </c>
      <c r="F526" s="21" t="s">
        <v>761</v>
      </c>
      <c r="G526" s="165" t="s">
        <v>7428</v>
      </c>
      <c r="H526" s="63" t="s">
        <v>7429</v>
      </c>
    </row>
    <row r="527" ht="15.75" customHeight="1">
      <c r="A527" s="73" t="s">
        <v>2535</v>
      </c>
      <c r="B527" s="871">
        <v>474.0</v>
      </c>
      <c r="C527" s="130">
        <v>44092.0</v>
      </c>
      <c r="D527" s="21" t="s">
        <v>7195</v>
      </c>
      <c r="E527" s="73" t="s">
        <v>7390</v>
      </c>
      <c r="F527" s="21" t="s">
        <v>761</v>
      </c>
      <c r="G527" s="165" t="s">
        <v>6726</v>
      </c>
      <c r="H527" s="63" t="s">
        <v>7392</v>
      </c>
    </row>
    <row r="528" ht="15.75" customHeight="1">
      <c r="A528" s="73" t="s">
        <v>2535</v>
      </c>
      <c r="B528" s="871">
        <v>475.0</v>
      </c>
      <c r="C528" s="130">
        <v>44099.0</v>
      </c>
      <c r="D528" s="21" t="s">
        <v>7449</v>
      </c>
      <c r="E528" s="69" t="s">
        <v>4734</v>
      </c>
      <c r="F528" s="21" t="s">
        <v>2923</v>
      </c>
      <c r="G528" s="165" t="s">
        <v>7771</v>
      </c>
      <c r="H528" s="63" t="s">
        <v>7450</v>
      </c>
    </row>
    <row r="529" ht="15.75" customHeight="1">
      <c r="A529" s="73" t="s">
        <v>2535</v>
      </c>
      <c r="B529" s="784">
        <v>476.0</v>
      </c>
      <c r="C529" s="130">
        <v>44099.0</v>
      </c>
      <c r="D529" s="219" t="s">
        <v>7442</v>
      </c>
      <c r="E529" s="69" t="s">
        <v>7443</v>
      </c>
      <c r="F529" s="21" t="s">
        <v>3844</v>
      </c>
      <c r="G529" s="165"/>
      <c r="H529" s="63" t="s">
        <v>7444</v>
      </c>
    </row>
    <row r="530" ht="15.75" customHeight="1">
      <c r="A530" s="73" t="s">
        <v>2535</v>
      </c>
      <c r="B530" s="871">
        <v>477.0</v>
      </c>
      <c r="C530" s="130">
        <v>44099.0</v>
      </c>
      <c r="D530" s="219" t="s">
        <v>2092</v>
      </c>
      <c r="E530" s="69" t="s">
        <v>1328</v>
      </c>
      <c r="F530" s="21" t="s">
        <v>131</v>
      </c>
      <c r="G530" s="165"/>
      <c r="H530" s="63" t="s">
        <v>7448</v>
      </c>
    </row>
    <row r="531" ht="15.75" customHeight="1">
      <c r="A531" s="73" t="s">
        <v>2535</v>
      </c>
      <c r="B531" s="871">
        <v>478.0</v>
      </c>
      <c r="C531" s="130">
        <v>44099.0</v>
      </c>
      <c r="D531" s="21" t="s">
        <v>7445</v>
      </c>
      <c r="E531" s="69"/>
      <c r="F531" s="21" t="s">
        <v>7446</v>
      </c>
      <c r="G531" s="165"/>
      <c r="H531" s="63" t="s">
        <v>7447</v>
      </c>
    </row>
    <row r="532" ht="15.75" customHeight="1">
      <c r="A532" s="73" t="s">
        <v>2535</v>
      </c>
      <c r="B532" s="784">
        <v>479.0</v>
      </c>
      <c r="C532" s="130">
        <v>44106.0</v>
      </c>
      <c r="D532" s="21" t="s">
        <v>7491</v>
      </c>
      <c r="E532" s="69" t="s">
        <v>7492</v>
      </c>
      <c r="F532" s="21" t="s">
        <v>761</v>
      </c>
      <c r="G532" s="165" t="s">
        <v>7493</v>
      </c>
      <c r="H532" s="63" t="s">
        <v>7494</v>
      </c>
    </row>
    <row r="533" ht="15.75" customHeight="1">
      <c r="A533" s="73" t="s">
        <v>2535</v>
      </c>
      <c r="B533" s="871">
        <v>480.0</v>
      </c>
      <c r="C533" s="130">
        <v>44106.0</v>
      </c>
      <c r="D533" s="21" t="s">
        <v>7476</v>
      </c>
      <c r="E533" s="69" t="s">
        <v>7477</v>
      </c>
      <c r="F533" s="21" t="s">
        <v>994</v>
      </c>
      <c r="G533" s="165" t="s">
        <v>7384</v>
      </c>
      <c r="H533" s="63" t="s">
        <v>7478</v>
      </c>
      <c r="I533" s="388" t="s">
        <v>7479</v>
      </c>
    </row>
    <row r="534" ht="15.75" customHeight="1">
      <c r="A534" s="73" t="s">
        <v>2535</v>
      </c>
      <c r="B534" s="871">
        <v>481.0</v>
      </c>
      <c r="C534" s="130">
        <v>44106.0</v>
      </c>
      <c r="D534" s="21" t="s">
        <v>7453</v>
      </c>
      <c r="E534" s="69" t="s">
        <v>7454</v>
      </c>
      <c r="F534" s="21" t="s">
        <v>761</v>
      </c>
      <c r="G534" s="165" t="s">
        <v>4511</v>
      </c>
      <c r="H534" s="63" t="s">
        <v>7455</v>
      </c>
    </row>
    <row r="535" ht="15.75" customHeight="1">
      <c r="A535" s="73" t="s">
        <v>2535</v>
      </c>
      <c r="B535" s="784">
        <v>482.0</v>
      </c>
      <c r="C535" s="130">
        <v>44106.0</v>
      </c>
      <c r="D535" s="21" t="s">
        <v>7456</v>
      </c>
      <c r="E535" s="69" t="s">
        <v>7457</v>
      </c>
      <c r="F535" s="21" t="s">
        <v>994</v>
      </c>
      <c r="G535" s="165" t="s">
        <v>4749</v>
      </c>
      <c r="H535" s="63" t="s">
        <v>7458</v>
      </c>
    </row>
    <row r="536" ht="15.75" customHeight="1">
      <c r="A536" s="73" t="s">
        <v>2535</v>
      </c>
      <c r="B536" s="871">
        <v>483.0</v>
      </c>
      <c r="C536" s="130">
        <v>44106.0</v>
      </c>
      <c r="D536" s="21" t="s">
        <v>3196</v>
      </c>
      <c r="E536" s="69" t="s">
        <v>53</v>
      </c>
      <c r="F536" s="21" t="s">
        <v>7469</v>
      </c>
      <c r="G536" s="165"/>
      <c r="H536" s="63" t="s">
        <v>7470</v>
      </c>
    </row>
    <row r="537" ht="15.75" customHeight="1">
      <c r="A537" s="73" t="s">
        <v>2535</v>
      </c>
      <c r="B537" s="871">
        <v>484.0</v>
      </c>
      <c r="C537" s="130">
        <v>44106.0</v>
      </c>
      <c r="D537" s="219" t="s">
        <v>6733</v>
      </c>
      <c r="E537" s="69" t="s">
        <v>7484</v>
      </c>
      <c r="F537" s="21" t="s">
        <v>3844</v>
      </c>
      <c r="G537" s="165"/>
      <c r="H537" s="63" t="s">
        <v>7485</v>
      </c>
    </row>
    <row r="538" ht="15.75" customHeight="1">
      <c r="A538" s="73"/>
      <c r="B538" s="784">
        <v>485.0</v>
      </c>
      <c r="C538" s="130"/>
      <c r="D538" s="21"/>
      <c r="E538" s="69"/>
      <c r="F538" s="21"/>
      <c r="G538" s="165"/>
      <c r="H538" s="63"/>
    </row>
    <row r="539" ht="15.75" customHeight="1">
      <c r="A539" s="73" t="s">
        <v>2535</v>
      </c>
      <c r="B539" s="871">
        <v>486.0</v>
      </c>
      <c r="C539" s="130">
        <v>44106.0</v>
      </c>
      <c r="D539" s="21" t="s">
        <v>7471</v>
      </c>
      <c r="E539" s="69" t="s">
        <v>7472</v>
      </c>
      <c r="F539" s="21" t="s">
        <v>761</v>
      </c>
      <c r="G539" s="165" t="s">
        <v>6489</v>
      </c>
      <c r="H539" s="63" t="s">
        <v>7473</v>
      </c>
    </row>
    <row r="540" ht="15.75" customHeight="1">
      <c r="A540" s="73" t="s">
        <v>2535</v>
      </c>
      <c r="B540" s="871">
        <v>487.0</v>
      </c>
      <c r="C540" s="130">
        <v>44106.0</v>
      </c>
      <c r="D540" s="21" t="s">
        <v>7491</v>
      </c>
      <c r="E540" s="69" t="s">
        <v>7492</v>
      </c>
      <c r="F540" s="21" t="s">
        <v>761</v>
      </c>
      <c r="G540" s="165" t="s">
        <v>7495</v>
      </c>
      <c r="H540" s="63" t="s">
        <v>7496</v>
      </c>
    </row>
    <row r="541" ht="15.75" customHeight="1">
      <c r="A541" s="73" t="s">
        <v>2535</v>
      </c>
      <c r="B541" s="784">
        <v>488.0</v>
      </c>
      <c r="C541" s="130">
        <v>44106.0</v>
      </c>
      <c r="D541" s="21" t="s">
        <v>7480</v>
      </c>
      <c r="E541" s="69" t="s">
        <v>7481</v>
      </c>
      <c r="F541" s="21" t="s">
        <v>761</v>
      </c>
      <c r="G541" s="165" t="s">
        <v>7482</v>
      </c>
      <c r="H541" s="63" t="s">
        <v>7483</v>
      </c>
    </row>
    <row r="542" ht="15.75" customHeight="1">
      <c r="A542" s="73" t="s">
        <v>2535</v>
      </c>
      <c r="B542" s="871">
        <v>489.0</v>
      </c>
      <c r="C542" s="130">
        <v>44106.0</v>
      </c>
      <c r="D542" s="21" t="s">
        <v>7459</v>
      </c>
      <c r="E542" s="69" t="s">
        <v>7460</v>
      </c>
      <c r="F542" s="21" t="s">
        <v>761</v>
      </c>
      <c r="G542" s="165" t="s">
        <v>7461</v>
      </c>
      <c r="H542" s="63" t="s">
        <v>7462</v>
      </c>
    </row>
    <row r="543" ht="15.75" customHeight="1">
      <c r="A543" s="73"/>
      <c r="B543" s="871">
        <v>490.0</v>
      </c>
      <c r="C543" s="221">
        <v>44106.0</v>
      </c>
      <c r="D543" s="219" t="s">
        <v>1915</v>
      </c>
      <c r="E543" s="69" t="s">
        <v>7465</v>
      </c>
      <c r="F543" s="21" t="s">
        <v>7451</v>
      </c>
      <c r="G543" s="165"/>
      <c r="H543" s="63" t="s">
        <v>7466</v>
      </c>
    </row>
    <row r="544" ht="15.75" customHeight="1">
      <c r="A544" s="73" t="s">
        <v>2535</v>
      </c>
      <c r="B544" s="784">
        <v>491.0</v>
      </c>
      <c r="C544" s="130">
        <v>44106.0</v>
      </c>
      <c r="D544" s="219" t="s">
        <v>7313</v>
      </c>
      <c r="E544" s="69" t="s">
        <v>7474</v>
      </c>
      <c r="F544" s="21" t="s">
        <v>7451</v>
      </c>
      <c r="G544" s="165"/>
      <c r="H544" s="63" t="s">
        <v>7475</v>
      </c>
    </row>
    <row r="545" ht="15.75" customHeight="1">
      <c r="A545" s="73" t="s">
        <v>2535</v>
      </c>
      <c r="B545" s="871">
        <v>492.0</v>
      </c>
      <c r="C545" s="130">
        <v>44106.0</v>
      </c>
      <c r="D545" s="219" t="s">
        <v>2613</v>
      </c>
      <c r="E545" s="69" t="s">
        <v>2614</v>
      </c>
      <c r="F545" s="21" t="s">
        <v>7451</v>
      </c>
      <c r="G545" s="165"/>
      <c r="H545" s="63" t="s">
        <v>7452</v>
      </c>
    </row>
    <row r="546" ht="15.75" customHeight="1">
      <c r="A546" s="73" t="s">
        <v>2535</v>
      </c>
      <c r="B546" s="871">
        <v>493.0</v>
      </c>
      <c r="C546" s="130">
        <v>44106.0</v>
      </c>
      <c r="D546" s="21" t="s">
        <v>3664</v>
      </c>
      <c r="E546" s="69" t="s">
        <v>6857</v>
      </c>
      <c r="F546" s="21" t="s">
        <v>2923</v>
      </c>
      <c r="G546" s="165"/>
      <c r="H546" s="63" t="s">
        <v>7497</v>
      </c>
    </row>
    <row r="547" ht="15.75" customHeight="1">
      <c r="A547" s="73" t="s">
        <v>2535</v>
      </c>
      <c r="B547" s="784">
        <v>494.0</v>
      </c>
      <c r="C547" s="130">
        <v>44106.0</v>
      </c>
      <c r="D547" s="21" t="s">
        <v>3213</v>
      </c>
      <c r="E547" s="69" t="s">
        <v>7467</v>
      </c>
      <c r="F547" s="21" t="s">
        <v>1370</v>
      </c>
      <c r="G547" s="165" t="s">
        <v>7370</v>
      </c>
      <c r="H547" s="63" t="s">
        <v>7468</v>
      </c>
    </row>
    <row r="548" ht="15.75" customHeight="1">
      <c r="A548" s="73" t="s">
        <v>2535</v>
      </c>
      <c r="B548" s="871">
        <v>495.0</v>
      </c>
      <c r="C548" s="130">
        <v>44106.0</v>
      </c>
      <c r="D548" s="21" t="s">
        <v>7369</v>
      </c>
      <c r="E548" s="69" t="s">
        <v>7463</v>
      </c>
      <c r="F548" s="21" t="s">
        <v>1370</v>
      </c>
      <c r="G548" s="165" t="s">
        <v>7370</v>
      </c>
      <c r="H548" s="63" t="s">
        <v>7464</v>
      </c>
    </row>
    <row r="549" ht="15.75" customHeight="1">
      <c r="A549" s="73"/>
      <c r="B549" s="871">
        <v>496.0</v>
      </c>
      <c r="C549" s="130">
        <v>44106.0</v>
      </c>
      <c r="D549" s="21" t="s">
        <v>3317</v>
      </c>
      <c r="E549" s="69" t="s">
        <v>969</v>
      </c>
      <c r="F549" s="21" t="s">
        <v>7335</v>
      </c>
      <c r="G549" s="198">
        <v>44113.0</v>
      </c>
      <c r="H549" s="63" t="s">
        <v>7490</v>
      </c>
    </row>
    <row r="550" ht="15.75" customHeight="1">
      <c r="A550" s="73"/>
      <c r="B550" s="784">
        <v>497.0</v>
      </c>
      <c r="C550" s="130">
        <v>44106.0</v>
      </c>
      <c r="D550" s="21" t="s">
        <v>3012</v>
      </c>
      <c r="E550" s="69" t="s">
        <v>7488</v>
      </c>
      <c r="F550" s="21" t="s">
        <v>7335</v>
      </c>
      <c r="G550" s="198">
        <v>44113.0</v>
      </c>
      <c r="H550" s="63" t="s">
        <v>7489</v>
      </c>
    </row>
    <row r="551" ht="15.75" customHeight="1">
      <c r="A551" s="73"/>
      <c r="B551" s="871">
        <v>498.0</v>
      </c>
      <c r="C551" s="130">
        <v>44106.0</v>
      </c>
      <c r="D551" s="21" t="s">
        <v>3222</v>
      </c>
      <c r="E551" s="69" t="s">
        <v>7486</v>
      </c>
      <c r="F551" s="21" t="s">
        <v>7335</v>
      </c>
      <c r="G551" s="198">
        <v>44113.0</v>
      </c>
      <c r="H551" s="63" t="s">
        <v>7487</v>
      </c>
    </row>
    <row r="552" ht="15.75" customHeight="1">
      <c r="A552" s="73" t="s">
        <v>2535</v>
      </c>
      <c r="B552" s="871">
        <v>499.0</v>
      </c>
      <c r="C552" s="130">
        <v>44111.0</v>
      </c>
      <c r="D552" s="21" t="s">
        <v>6779</v>
      </c>
      <c r="E552" s="69" t="s">
        <v>7507</v>
      </c>
      <c r="F552" s="21" t="s">
        <v>2923</v>
      </c>
      <c r="G552" s="165"/>
      <c r="H552" s="63" t="s">
        <v>7508</v>
      </c>
    </row>
    <row r="553" ht="15.75" customHeight="1">
      <c r="A553" s="73" t="s">
        <v>2535</v>
      </c>
      <c r="B553" s="784">
        <v>500.0</v>
      </c>
      <c r="C553" s="130">
        <v>44111.0</v>
      </c>
      <c r="D553" s="21" t="s">
        <v>3179</v>
      </c>
      <c r="E553" s="69" t="s">
        <v>7504</v>
      </c>
      <c r="F553" s="21" t="s">
        <v>2923</v>
      </c>
      <c r="G553" s="165"/>
      <c r="H553" s="63" t="s">
        <v>7505</v>
      </c>
    </row>
    <row r="554" ht="15.75" customHeight="1">
      <c r="A554" s="73" t="s">
        <v>2535</v>
      </c>
      <c r="B554" s="871">
        <v>501.0</v>
      </c>
      <c r="C554" s="130">
        <v>44111.0</v>
      </c>
      <c r="D554" s="219" t="s">
        <v>7491</v>
      </c>
      <c r="E554" s="69" t="s">
        <v>7492</v>
      </c>
      <c r="F554" s="21" t="s">
        <v>7451</v>
      </c>
      <c r="G554" s="165"/>
      <c r="H554" s="63" t="s">
        <v>7509</v>
      </c>
    </row>
    <row r="555" ht="15.75" customHeight="1">
      <c r="A555" s="73" t="s">
        <v>2535</v>
      </c>
      <c r="B555" s="871">
        <v>502.0</v>
      </c>
      <c r="C555" s="130">
        <v>44111.0</v>
      </c>
      <c r="D555" s="219" t="s">
        <v>7308</v>
      </c>
      <c r="E555" s="69" t="s">
        <v>7502</v>
      </c>
      <c r="F555" s="21" t="s">
        <v>7451</v>
      </c>
      <c r="G555" s="165"/>
      <c r="H555" s="63" t="s">
        <v>7503</v>
      </c>
    </row>
    <row r="556" ht="15.75" customHeight="1">
      <c r="A556" s="73" t="s">
        <v>2535</v>
      </c>
      <c r="B556" s="784">
        <v>503.0</v>
      </c>
      <c r="C556" s="130">
        <v>44111.0</v>
      </c>
      <c r="D556" s="21" t="s">
        <v>7499</v>
      </c>
      <c r="E556" s="69" t="s">
        <v>7500</v>
      </c>
      <c r="F556" s="21" t="s">
        <v>761</v>
      </c>
      <c r="G556" s="165" t="s">
        <v>4214</v>
      </c>
      <c r="H556" s="63" t="s">
        <v>7501</v>
      </c>
    </row>
    <row r="557" ht="15.75" customHeight="1">
      <c r="A557" s="73" t="s">
        <v>2535</v>
      </c>
      <c r="B557" s="349">
        <v>504.0</v>
      </c>
      <c r="C557" s="69">
        <v>44124.0</v>
      </c>
      <c r="D557" s="21" t="s">
        <v>2786</v>
      </c>
      <c r="E557" s="69"/>
      <c r="F557" s="21" t="s">
        <v>6388</v>
      </c>
      <c r="G557" s="165"/>
      <c r="H557" s="63" t="s">
        <v>7533</v>
      </c>
      <c r="I557" s="388" t="s">
        <v>2863</v>
      </c>
    </row>
    <row r="558" ht="15.75" customHeight="1">
      <c r="A558" s="73"/>
      <c r="B558" s="349">
        <v>505.0</v>
      </c>
      <c r="C558" s="69">
        <v>44123.0</v>
      </c>
      <c r="D558" s="21" t="s">
        <v>5888</v>
      </c>
      <c r="E558" s="69" t="s">
        <v>6177</v>
      </c>
      <c r="F558" s="21" t="s">
        <v>6388</v>
      </c>
      <c r="G558" s="165"/>
      <c r="H558" s="63"/>
    </row>
    <row r="559" ht="15.75" customHeight="1">
      <c r="A559" s="73" t="s">
        <v>2535</v>
      </c>
      <c r="B559" s="784">
        <v>506.0</v>
      </c>
      <c r="C559" s="130">
        <v>44111.0</v>
      </c>
      <c r="D559" s="21" t="s">
        <v>5502</v>
      </c>
      <c r="E559" s="69" t="s">
        <v>5503</v>
      </c>
      <c r="F559" s="21" t="s">
        <v>2923</v>
      </c>
      <c r="G559" s="165"/>
      <c r="H559" s="63" t="s">
        <v>7498</v>
      </c>
    </row>
    <row r="560" ht="15.75" customHeight="1">
      <c r="A560" s="73" t="s">
        <v>2535</v>
      </c>
      <c r="B560" s="871">
        <v>507.0</v>
      </c>
      <c r="C560" s="130">
        <v>44111.0</v>
      </c>
      <c r="D560" s="21" t="s">
        <v>7423</v>
      </c>
      <c r="E560" s="69" t="s">
        <v>7424</v>
      </c>
      <c r="F560" s="21" t="s">
        <v>1370</v>
      </c>
      <c r="G560" s="165" t="s">
        <v>7370</v>
      </c>
      <c r="H560" s="63" t="s">
        <v>7506</v>
      </c>
    </row>
    <row r="561" ht="15.75" customHeight="1">
      <c r="A561" s="73" t="s">
        <v>2535</v>
      </c>
      <c r="B561" s="349">
        <v>508.0</v>
      </c>
      <c r="C561" s="69">
        <v>44124.0</v>
      </c>
      <c r="D561" s="21" t="s">
        <v>7514</v>
      </c>
      <c r="E561" s="69" t="s">
        <v>7515</v>
      </c>
      <c r="F561" s="21" t="s">
        <v>761</v>
      </c>
      <c r="G561" s="165" t="s">
        <v>4214</v>
      </c>
      <c r="H561" s="63" t="s">
        <v>7516</v>
      </c>
    </row>
    <row r="562" ht="15.75" customHeight="1">
      <c r="A562" s="73" t="s">
        <v>2535</v>
      </c>
      <c r="B562" s="351">
        <v>509.0</v>
      </c>
      <c r="C562" s="69">
        <v>44124.0</v>
      </c>
      <c r="D562" s="21" t="s">
        <v>7518</v>
      </c>
      <c r="E562" s="69" t="s">
        <v>7519</v>
      </c>
      <c r="F562" s="21" t="s">
        <v>761</v>
      </c>
      <c r="G562" s="165" t="s">
        <v>7520</v>
      </c>
      <c r="H562" s="63" t="s">
        <v>7521</v>
      </c>
    </row>
    <row r="563" ht="15.75" customHeight="1">
      <c r="A563" s="73" t="s">
        <v>2535</v>
      </c>
      <c r="B563" s="349">
        <v>510.0</v>
      </c>
      <c r="C563" s="69">
        <v>44124.0</v>
      </c>
      <c r="D563" s="21" t="s">
        <v>7528</v>
      </c>
      <c r="E563" s="69" t="s">
        <v>7529</v>
      </c>
      <c r="F563" s="21" t="s">
        <v>761</v>
      </c>
      <c r="G563" s="165" t="s">
        <v>4214</v>
      </c>
      <c r="H563" s="63" t="s">
        <v>7530</v>
      </c>
    </row>
    <row r="564" ht="15.75" customHeight="1">
      <c r="A564" s="73" t="s">
        <v>2535</v>
      </c>
      <c r="B564" s="349" t="s">
        <v>7531</v>
      </c>
      <c r="C564" s="69">
        <v>44124.0</v>
      </c>
      <c r="D564" s="219" t="s">
        <v>7426</v>
      </c>
      <c r="E564" s="69" t="s">
        <v>7427</v>
      </c>
      <c r="F564" s="21" t="s">
        <v>7451</v>
      </c>
      <c r="G564" s="165"/>
      <c r="H564" s="63" t="s">
        <v>7532</v>
      </c>
    </row>
    <row r="565" ht="15.75" customHeight="1">
      <c r="A565" s="73" t="s">
        <v>2535</v>
      </c>
      <c r="B565" s="351">
        <v>512.0</v>
      </c>
      <c r="C565" s="69">
        <v>44124.0</v>
      </c>
      <c r="D565" s="219" t="s">
        <v>7265</v>
      </c>
      <c r="E565" s="69" t="s">
        <v>7266</v>
      </c>
      <c r="F565" s="21" t="s">
        <v>7451</v>
      </c>
      <c r="G565" s="165"/>
      <c r="H565" s="63" t="s">
        <v>7537</v>
      </c>
    </row>
    <row r="566" ht="15.75" customHeight="1">
      <c r="A566" s="73" t="s">
        <v>2535</v>
      </c>
      <c r="B566" s="349">
        <v>513.0</v>
      </c>
      <c r="C566" s="69">
        <v>44124.0</v>
      </c>
      <c r="D566" s="219" t="s">
        <v>7191</v>
      </c>
      <c r="E566" s="69" t="s">
        <v>7192</v>
      </c>
      <c r="F566" s="21" t="s">
        <v>7451</v>
      </c>
      <c r="G566" s="165"/>
      <c r="H566" s="63" t="s">
        <v>7538</v>
      </c>
    </row>
    <row r="567" ht="15.75" customHeight="1">
      <c r="A567" s="73" t="s">
        <v>2535</v>
      </c>
      <c r="B567" s="349">
        <v>514.0</v>
      </c>
      <c r="C567" s="69">
        <v>44124.0</v>
      </c>
      <c r="D567" s="219" t="s">
        <v>2165</v>
      </c>
      <c r="E567" s="69"/>
      <c r="F567" s="21" t="s">
        <v>7200</v>
      </c>
      <c r="G567" s="165"/>
      <c r="H567" s="63" t="s">
        <v>7527</v>
      </c>
      <c r="I567" s="388" t="s">
        <v>2863</v>
      </c>
    </row>
    <row r="568" ht="15.75" customHeight="1">
      <c r="A568" s="73" t="s">
        <v>2535</v>
      </c>
      <c r="B568" s="351">
        <v>515.0</v>
      </c>
      <c r="C568" s="69">
        <v>44124.0</v>
      </c>
      <c r="D568" s="21" t="s">
        <v>7382</v>
      </c>
      <c r="E568" s="69" t="s">
        <v>7383</v>
      </c>
      <c r="F568" s="21" t="s">
        <v>1370</v>
      </c>
      <c r="G568" s="165" t="s">
        <v>7510</v>
      </c>
      <c r="H568" s="63" t="s">
        <v>7511</v>
      </c>
    </row>
    <row r="569" ht="15.75" customHeight="1">
      <c r="A569" s="73" t="s">
        <v>2535</v>
      </c>
      <c r="B569" s="349">
        <v>516.0</v>
      </c>
      <c r="C569" s="69">
        <v>44124.0</v>
      </c>
      <c r="D569" s="21" t="s">
        <v>7409</v>
      </c>
      <c r="E569" s="69" t="s">
        <v>7410</v>
      </c>
      <c r="F569" s="21" t="s">
        <v>1370</v>
      </c>
      <c r="G569" s="165" t="s">
        <v>7510</v>
      </c>
      <c r="H569" s="63" t="s">
        <v>7517</v>
      </c>
    </row>
    <row r="570" ht="15.75" customHeight="1">
      <c r="A570" s="73" t="s">
        <v>2535</v>
      </c>
      <c r="B570" s="349">
        <v>517.0</v>
      </c>
      <c r="C570" s="69">
        <v>44124.0</v>
      </c>
      <c r="D570" s="21" t="s">
        <v>7412</v>
      </c>
      <c r="E570" s="69" t="s">
        <v>7413</v>
      </c>
      <c r="F570" s="21" t="s">
        <v>1370</v>
      </c>
      <c r="G570" s="165" t="s">
        <v>7510</v>
      </c>
      <c r="H570" s="63" t="s">
        <v>7522</v>
      </c>
    </row>
    <row r="571" ht="15.75" customHeight="1">
      <c r="A571" s="73"/>
      <c r="B571" s="351">
        <v>518.0</v>
      </c>
      <c r="C571" s="69">
        <v>44124.0</v>
      </c>
      <c r="D571" s="21" t="s">
        <v>2114</v>
      </c>
      <c r="E571" s="69" t="s">
        <v>7525</v>
      </c>
      <c r="F571" s="21" t="s">
        <v>7335</v>
      </c>
      <c r="G571" s="198">
        <v>44132.0</v>
      </c>
      <c r="H571" s="63" t="s">
        <v>7526</v>
      </c>
    </row>
    <row r="572" ht="15.75" customHeight="1">
      <c r="A572" s="73"/>
      <c r="B572" s="349">
        <v>519.0</v>
      </c>
      <c r="C572" s="69">
        <v>44124.0</v>
      </c>
      <c r="D572" s="21" t="s">
        <v>4206</v>
      </c>
      <c r="E572" s="69" t="s">
        <v>7512</v>
      </c>
      <c r="F572" s="21" t="s">
        <v>7335</v>
      </c>
      <c r="G572" s="198">
        <v>44132.0</v>
      </c>
      <c r="H572" s="63" t="s">
        <v>7513</v>
      </c>
    </row>
    <row r="573" ht="15.75" customHeight="1">
      <c r="A573" s="73"/>
      <c r="B573" s="349">
        <v>520.0</v>
      </c>
      <c r="C573" s="69">
        <v>44124.0</v>
      </c>
      <c r="D573" s="21" t="s">
        <v>2739</v>
      </c>
      <c r="E573" s="69" t="s">
        <v>7535</v>
      </c>
      <c r="F573" s="21" t="s">
        <v>7335</v>
      </c>
      <c r="G573" s="198">
        <v>44132.0</v>
      </c>
      <c r="H573" s="63" t="s">
        <v>7536</v>
      </c>
    </row>
    <row r="574" ht="15.75" customHeight="1">
      <c r="A574" s="73"/>
      <c r="B574" s="351">
        <v>521.0</v>
      </c>
      <c r="C574" s="69">
        <v>44124.0</v>
      </c>
      <c r="D574" s="21" t="s">
        <v>3317</v>
      </c>
      <c r="E574" s="69" t="s">
        <v>969</v>
      </c>
      <c r="F574" s="21" t="s">
        <v>7335</v>
      </c>
      <c r="G574" s="198">
        <v>44132.0</v>
      </c>
      <c r="H574" s="63" t="s">
        <v>7534</v>
      </c>
    </row>
    <row r="575" ht="15.75" customHeight="1">
      <c r="A575" s="73"/>
      <c r="B575" s="349">
        <v>522.0</v>
      </c>
      <c r="C575" s="69">
        <v>44124.0</v>
      </c>
      <c r="D575" s="21" t="s">
        <v>2765</v>
      </c>
      <c r="E575" s="69" t="s">
        <v>7523</v>
      </c>
      <c r="F575" s="21" t="s">
        <v>7335</v>
      </c>
      <c r="G575" s="198">
        <v>44132.0</v>
      </c>
      <c r="H575" s="63" t="s">
        <v>7524</v>
      </c>
    </row>
    <row r="576" ht="15.75" customHeight="1">
      <c r="A576" s="73"/>
      <c r="B576" s="349">
        <v>523.0</v>
      </c>
      <c r="C576" s="69"/>
      <c r="D576" s="21"/>
      <c r="E576" s="69"/>
      <c r="F576" s="21"/>
      <c r="G576" s="165"/>
      <c r="H576" s="63"/>
    </row>
    <row r="577" ht="15.75" customHeight="1">
      <c r="A577" s="73" t="s">
        <v>2535</v>
      </c>
      <c r="B577" s="351">
        <v>524.0</v>
      </c>
      <c r="C577" s="69">
        <v>44132.0</v>
      </c>
      <c r="D577" s="21" t="s">
        <v>7608</v>
      </c>
      <c r="E577" s="69"/>
      <c r="F577" s="227" t="s">
        <v>7609</v>
      </c>
      <c r="G577" s="165"/>
      <c r="H577" s="63" t="s">
        <v>7610</v>
      </c>
    </row>
    <row r="578" ht="15.75" customHeight="1">
      <c r="A578" s="73" t="s">
        <v>2535</v>
      </c>
      <c r="B578" s="349">
        <v>525.0</v>
      </c>
      <c r="C578" s="69">
        <v>44132.0</v>
      </c>
      <c r="D578" s="21" t="s">
        <v>7608</v>
      </c>
      <c r="E578" s="69"/>
      <c r="F578" s="227" t="s">
        <v>7611</v>
      </c>
      <c r="G578" s="165"/>
      <c r="H578" s="63" t="s">
        <v>7612</v>
      </c>
    </row>
    <row r="579" ht="15.75" customHeight="1">
      <c r="A579" s="73" t="s">
        <v>2535</v>
      </c>
      <c r="B579" s="349">
        <v>526.0</v>
      </c>
      <c r="C579" s="69">
        <v>44132.0</v>
      </c>
      <c r="D579" s="21" t="s">
        <v>7628</v>
      </c>
      <c r="E579" s="69" t="s">
        <v>7629</v>
      </c>
      <c r="F579" s="21" t="s">
        <v>6388</v>
      </c>
      <c r="G579" s="165"/>
      <c r="H579" s="63" t="s">
        <v>7630</v>
      </c>
    </row>
    <row r="580" ht="15.75" customHeight="1">
      <c r="A580" s="73" t="s">
        <v>2535</v>
      </c>
      <c r="B580" s="351">
        <v>527.0</v>
      </c>
      <c r="C580" s="69">
        <v>44132.0</v>
      </c>
      <c r="D580" s="21" t="s">
        <v>2790</v>
      </c>
      <c r="E580" s="69" t="s">
        <v>7625</v>
      </c>
      <c r="F580" s="21" t="s">
        <v>6388</v>
      </c>
      <c r="G580" s="165"/>
      <c r="H580" s="63" t="s">
        <v>7626</v>
      </c>
    </row>
    <row r="581" ht="15.75" customHeight="1">
      <c r="A581" s="73" t="s">
        <v>2535</v>
      </c>
      <c r="B581" s="349">
        <v>528.0</v>
      </c>
      <c r="C581" s="69">
        <v>44132.0</v>
      </c>
      <c r="D581" s="21" t="s">
        <v>2510</v>
      </c>
      <c r="E581" s="69" t="s">
        <v>7614</v>
      </c>
      <c r="F581" s="21" t="s">
        <v>6388</v>
      </c>
      <c r="G581" s="165"/>
      <c r="H581" s="63" t="s">
        <v>7615</v>
      </c>
    </row>
    <row r="582" ht="15.75" customHeight="1">
      <c r="A582" s="73" t="s">
        <v>2535</v>
      </c>
      <c r="B582" s="349">
        <v>529.0</v>
      </c>
      <c r="C582" s="69">
        <v>44132.0</v>
      </c>
      <c r="D582" s="21" t="s">
        <v>2289</v>
      </c>
      <c r="E582" s="69" t="s">
        <v>7582</v>
      </c>
      <c r="F582" s="21" t="s">
        <v>6388</v>
      </c>
      <c r="G582" s="165"/>
      <c r="H582" s="63" t="s">
        <v>7583</v>
      </c>
    </row>
    <row r="583" ht="15.75" customHeight="1">
      <c r="A583" s="73" t="s">
        <v>2535</v>
      </c>
      <c r="B583" s="351">
        <v>530.0</v>
      </c>
      <c r="C583" s="69">
        <v>44132.0</v>
      </c>
      <c r="D583" s="21" t="s">
        <v>7061</v>
      </c>
      <c r="E583" s="69" t="s">
        <v>7564</v>
      </c>
      <c r="F583" s="21" t="s">
        <v>6388</v>
      </c>
      <c r="G583" s="165"/>
      <c r="H583" s="63" t="s">
        <v>7565</v>
      </c>
    </row>
    <row r="584" ht="15.75" customHeight="1">
      <c r="A584" s="73" t="s">
        <v>2535</v>
      </c>
      <c r="B584" s="349">
        <v>531.0</v>
      </c>
      <c r="C584" s="69">
        <v>44132.0</v>
      </c>
      <c r="D584" s="21" t="s">
        <v>2341</v>
      </c>
      <c r="E584" s="69" t="s">
        <v>6787</v>
      </c>
      <c r="F584" s="21" t="s">
        <v>6388</v>
      </c>
      <c r="G584" s="165"/>
      <c r="H584" s="63" t="s">
        <v>7558</v>
      </c>
    </row>
    <row r="585" ht="15.75" customHeight="1">
      <c r="A585" s="73" t="s">
        <v>2535</v>
      </c>
      <c r="B585" s="351">
        <v>532.0</v>
      </c>
      <c r="C585" s="69">
        <v>44132.0</v>
      </c>
      <c r="D585" s="21" t="s">
        <v>5342</v>
      </c>
      <c r="E585" s="69" t="s">
        <v>6789</v>
      </c>
      <c r="F585" s="21" t="s">
        <v>6388</v>
      </c>
      <c r="G585" s="165"/>
      <c r="H585" s="63" t="s">
        <v>7567</v>
      </c>
    </row>
    <row r="586" ht="15.75" customHeight="1">
      <c r="A586" s="73" t="s">
        <v>2535</v>
      </c>
      <c r="B586" s="349">
        <v>533.0</v>
      </c>
      <c r="C586" s="69">
        <v>44132.0</v>
      </c>
      <c r="D586" s="21" t="s">
        <v>5349</v>
      </c>
      <c r="E586" s="69" t="s">
        <v>7568</v>
      </c>
      <c r="F586" s="21" t="s">
        <v>6388</v>
      </c>
      <c r="G586" s="165"/>
      <c r="H586" s="63" t="s">
        <v>7569</v>
      </c>
    </row>
    <row r="587" ht="15.75" customHeight="1">
      <c r="A587" s="73" t="s">
        <v>2535</v>
      </c>
      <c r="B587" s="349">
        <v>534.0</v>
      </c>
      <c r="C587" s="69">
        <v>44132.0</v>
      </c>
      <c r="D587" s="21" t="s">
        <v>7633</v>
      </c>
      <c r="E587" s="69" t="s">
        <v>3452</v>
      </c>
      <c r="F587" s="21" t="s">
        <v>6388</v>
      </c>
      <c r="G587" s="165"/>
      <c r="H587" s="63"/>
    </row>
    <row r="588" ht="15.75" customHeight="1">
      <c r="A588" s="73" t="s">
        <v>2535</v>
      </c>
      <c r="B588" s="351">
        <v>535.0</v>
      </c>
      <c r="C588" s="69">
        <v>44132.0</v>
      </c>
      <c r="D588" s="21" t="s">
        <v>2703</v>
      </c>
      <c r="E588" s="69"/>
      <c r="F588" s="21" t="s">
        <v>6388</v>
      </c>
      <c r="G588" s="165" t="s">
        <v>7551</v>
      </c>
      <c r="H588" s="63" t="s">
        <v>7552</v>
      </c>
    </row>
    <row r="589" ht="15.75" customHeight="1">
      <c r="A589" s="73" t="s">
        <v>2535</v>
      </c>
      <c r="B589" s="349">
        <v>536.0</v>
      </c>
      <c r="C589" s="69">
        <v>44132.0</v>
      </c>
      <c r="D589" s="21" t="s">
        <v>5386</v>
      </c>
      <c r="E589" s="69" t="s">
        <v>7613</v>
      </c>
      <c r="F589" s="21" t="s">
        <v>6388</v>
      </c>
      <c r="G589" s="165"/>
      <c r="H589" s="63"/>
    </row>
    <row r="590" ht="15.75" customHeight="1">
      <c r="A590" s="73" t="s">
        <v>2535</v>
      </c>
      <c r="B590" s="351">
        <v>537.0</v>
      </c>
      <c r="C590" s="69">
        <v>44132.0</v>
      </c>
      <c r="D590" s="21" t="s">
        <v>7544</v>
      </c>
      <c r="E590" s="69" t="s">
        <v>7545</v>
      </c>
      <c r="F590" s="21" t="s">
        <v>6388</v>
      </c>
      <c r="G590" s="165"/>
      <c r="H590" s="63"/>
    </row>
    <row r="591" ht="15.75" customHeight="1">
      <c r="A591" s="73" t="s">
        <v>2535</v>
      </c>
      <c r="B591" s="349">
        <v>538.0</v>
      </c>
      <c r="C591" s="69">
        <v>44132.0</v>
      </c>
      <c r="D591" s="21" t="s">
        <v>6796</v>
      </c>
      <c r="E591" s="69" t="s">
        <v>7590</v>
      </c>
      <c r="F591" s="21" t="s">
        <v>6388</v>
      </c>
      <c r="G591" s="165"/>
      <c r="H591" s="63"/>
    </row>
    <row r="592" ht="15.75" customHeight="1">
      <c r="A592" s="73" t="s">
        <v>2535</v>
      </c>
      <c r="B592" s="349">
        <v>539.0</v>
      </c>
      <c r="C592" s="69">
        <v>44132.0</v>
      </c>
      <c r="D592" s="21" t="s">
        <v>5543</v>
      </c>
      <c r="E592" s="69" t="s">
        <v>6211</v>
      </c>
      <c r="F592" s="21" t="s">
        <v>6388</v>
      </c>
      <c r="G592" s="165"/>
      <c r="H592" s="63"/>
    </row>
    <row r="593" ht="15.75" customHeight="1">
      <c r="A593" s="73" t="s">
        <v>2535</v>
      </c>
      <c r="B593" s="351">
        <v>540.0</v>
      </c>
      <c r="C593" s="69">
        <v>44132.0</v>
      </c>
      <c r="D593" s="21" t="s">
        <v>7573</v>
      </c>
      <c r="E593" s="69" t="s">
        <v>6032</v>
      </c>
      <c r="F593" s="21" t="s">
        <v>2923</v>
      </c>
      <c r="G593" s="165"/>
      <c r="H593" s="63"/>
    </row>
    <row r="594" ht="15.75" customHeight="1">
      <c r="A594" s="73" t="s">
        <v>2535</v>
      </c>
      <c r="B594" s="349">
        <v>541.0</v>
      </c>
      <c r="C594" s="69">
        <v>44132.0</v>
      </c>
      <c r="D594" s="21" t="s">
        <v>7585</v>
      </c>
      <c r="E594" s="69" t="s">
        <v>7586</v>
      </c>
      <c r="F594" s="21" t="s">
        <v>761</v>
      </c>
      <c r="G594" s="165" t="s">
        <v>7587</v>
      </c>
      <c r="H594" s="63"/>
    </row>
    <row r="595" ht="15.75" customHeight="1">
      <c r="A595" s="73" t="s">
        <v>2535</v>
      </c>
      <c r="B595" s="351">
        <v>542.0</v>
      </c>
      <c r="C595" s="69">
        <v>44132.0</v>
      </c>
      <c r="D595" s="21" t="s">
        <v>7602</v>
      </c>
      <c r="E595" s="69" t="s">
        <v>7603</v>
      </c>
      <c r="F595" s="21" t="s">
        <v>761</v>
      </c>
      <c r="G595" s="165" t="s">
        <v>7604</v>
      </c>
      <c r="H595" s="63"/>
    </row>
    <row r="596" ht="15.75" customHeight="1">
      <c r="A596" s="73" t="s">
        <v>2535</v>
      </c>
      <c r="B596" s="349">
        <v>543.0</v>
      </c>
      <c r="C596" s="69">
        <v>44132.0</v>
      </c>
      <c r="D596" s="21" t="s">
        <v>7539</v>
      </c>
      <c r="E596" s="69" t="s">
        <v>7540</v>
      </c>
      <c r="F596" s="21" t="s">
        <v>761</v>
      </c>
      <c r="G596" s="165" t="s">
        <v>396</v>
      </c>
      <c r="H596" s="63"/>
    </row>
    <row r="597" ht="15.75" customHeight="1">
      <c r="A597" s="73" t="s">
        <v>2535</v>
      </c>
      <c r="B597" s="349">
        <v>544.0</v>
      </c>
      <c r="C597" s="69">
        <v>44132.0</v>
      </c>
      <c r="D597" s="21" t="s">
        <v>7561</v>
      </c>
      <c r="E597" s="69" t="s">
        <v>7562</v>
      </c>
      <c r="F597" s="21" t="s">
        <v>761</v>
      </c>
      <c r="G597" s="165" t="s">
        <v>7563</v>
      </c>
      <c r="H597" s="63"/>
    </row>
    <row r="598" ht="15.75" customHeight="1">
      <c r="A598" s="73" t="s">
        <v>2535</v>
      </c>
      <c r="B598" s="351">
        <v>545.0</v>
      </c>
      <c r="C598" s="69">
        <v>44132.0</v>
      </c>
      <c r="D598" s="21" t="s">
        <v>2149</v>
      </c>
      <c r="E598" s="69" t="s">
        <v>7546</v>
      </c>
      <c r="F598" s="21" t="s">
        <v>761</v>
      </c>
      <c r="G598" s="165" t="s">
        <v>7547</v>
      </c>
      <c r="H598" s="63"/>
    </row>
    <row r="599" ht="15.75" customHeight="1">
      <c r="A599" s="73" t="s">
        <v>2535</v>
      </c>
      <c r="B599" s="349">
        <v>546.0</v>
      </c>
      <c r="C599" s="69">
        <v>44132.0</v>
      </c>
      <c r="D599" s="21" t="s">
        <v>7588</v>
      </c>
      <c r="E599" s="69" t="s">
        <v>7589</v>
      </c>
      <c r="F599" s="21" t="s">
        <v>761</v>
      </c>
      <c r="G599" s="165" t="s">
        <v>4572</v>
      </c>
      <c r="H599" s="63"/>
    </row>
    <row r="600" ht="15.75" customHeight="1">
      <c r="A600" s="73" t="s">
        <v>2535</v>
      </c>
      <c r="B600" s="351">
        <v>547.0</v>
      </c>
      <c r="C600" s="69">
        <v>44132.0</v>
      </c>
      <c r="D600" s="21" t="s">
        <v>7575</v>
      </c>
      <c r="E600" s="69" t="s">
        <v>7576</v>
      </c>
      <c r="F600" s="21" t="s">
        <v>761</v>
      </c>
      <c r="G600" s="165" t="s">
        <v>4517</v>
      </c>
      <c r="H600" s="63"/>
    </row>
    <row r="601" ht="15.75" customHeight="1">
      <c r="A601" s="73" t="s">
        <v>2535</v>
      </c>
      <c r="B601" s="349">
        <v>548.0</v>
      </c>
      <c r="C601" s="69">
        <v>44132.0</v>
      </c>
      <c r="D601" s="21" t="s">
        <v>7596</v>
      </c>
      <c r="E601" s="69" t="s">
        <v>7597</v>
      </c>
      <c r="F601" s="21" t="s">
        <v>761</v>
      </c>
      <c r="G601" s="165" t="s">
        <v>7598</v>
      </c>
      <c r="H601" s="63"/>
    </row>
    <row r="602" ht="15.75" customHeight="1">
      <c r="A602" s="73" t="s">
        <v>2535</v>
      </c>
      <c r="B602" s="349">
        <v>549.0</v>
      </c>
      <c r="C602" s="69">
        <v>44132.0</v>
      </c>
      <c r="D602" s="21" t="s">
        <v>7605</v>
      </c>
      <c r="E602" s="69" t="s">
        <v>7606</v>
      </c>
      <c r="F602" s="21" t="s">
        <v>761</v>
      </c>
      <c r="G602" s="165" t="s">
        <v>7598</v>
      </c>
      <c r="H602" s="63" t="s">
        <v>7607</v>
      </c>
    </row>
    <row r="603" ht="15.75" customHeight="1">
      <c r="A603" s="73" t="s">
        <v>2535</v>
      </c>
      <c r="B603" s="351">
        <v>550.0</v>
      </c>
      <c r="C603" s="69">
        <v>44132.0</v>
      </c>
      <c r="D603" s="21" t="s">
        <v>7559</v>
      </c>
      <c r="E603" s="69" t="s">
        <v>7560</v>
      </c>
      <c r="F603" s="21" t="s">
        <v>2923</v>
      </c>
      <c r="G603" s="165"/>
      <c r="H603" s="63"/>
    </row>
    <row r="604" ht="15.75" customHeight="1">
      <c r="A604" s="73" t="s">
        <v>2535</v>
      </c>
      <c r="B604" s="349">
        <v>551.0</v>
      </c>
      <c r="C604" s="69">
        <v>44132.0</v>
      </c>
      <c r="D604" s="21" t="s">
        <v>7195</v>
      </c>
      <c r="E604" s="69" t="s">
        <v>7390</v>
      </c>
      <c r="F604" s="21" t="s">
        <v>2923</v>
      </c>
      <c r="G604" s="165"/>
      <c r="H604" s="63"/>
    </row>
    <row r="605" ht="15.75" customHeight="1">
      <c r="A605" s="73" t="s">
        <v>2535</v>
      </c>
      <c r="B605" s="351">
        <v>552.0</v>
      </c>
      <c r="C605" s="69">
        <v>44132.0</v>
      </c>
      <c r="D605" s="21" t="s">
        <v>7621</v>
      </c>
      <c r="E605" s="69" t="s">
        <v>2894</v>
      </c>
      <c r="F605" s="21" t="s">
        <v>2923</v>
      </c>
      <c r="G605" s="165"/>
      <c r="H605" s="63"/>
    </row>
    <row r="606" ht="15.75" customHeight="1">
      <c r="A606" s="73" t="s">
        <v>2535</v>
      </c>
      <c r="B606" s="349">
        <v>553.0</v>
      </c>
      <c r="C606" s="69">
        <v>44132.0</v>
      </c>
      <c r="D606" s="21" t="s">
        <v>3677</v>
      </c>
      <c r="E606" s="69" t="s">
        <v>7550</v>
      </c>
      <c r="F606" s="21" t="s">
        <v>2923</v>
      </c>
      <c r="G606" s="165"/>
      <c r="H606" s="63"/>
    </row>
    <row r="607" ht="15.75" customHeight="1">
      <c r="A607" s="73" t="s">
        <v>2535</v>
      </c>
      <c r="B607" s="349">
        <v>554.0</v>
      </c>
      <c r="C607" s="69">
        <v>44132.0</v>
      </c>
      <c r="D607" s="21" t="s">
        <v>692</v>
      </c>
      <c r="E607" s="69" t="s">
        <v>6095</v>
      </c>
      <c r="F607" s="21" t="s">
        <v>2923</v>
      </c>
      <c r="G607" s="165"/>
      <c r="H607" s="63"/>
    </row>
    <row r="608" ht="15.75" customHeight="1">
      <c r="A608" s="73" t="s">
        <v>2535</v>
      </c>
      <c r="B608" s="351">
        <v>555.0</v>
      </c>
      <c r="C608" s="69">
        <v>44132.0</v>
      </c>
      <c r="D608" s="21" t="s">
        <v>7480</v>
      </c>
      <c r="E608" s="69" t="s">
        <v>7481</v>
      </c>
      <c r="F608" s="21" t="s">
        <v>7451</v>
      </c>
      <c r="G608" s="165"/>
      <c r="H608" s="63" t="s">
        <v>7601</v>
      </c>
    </row>
    <row r="609" ht="15.75" customHeight="1">
      <c r="A609" s="73" t="s">
        <v>2535</v>
      </c>
      <c r="B609" s="349">
        <v>556.0</v>
      </c>
      <c r="C609" s="69">
        <v>44132.0</v>
      </c>
      <c r="D609" s="21" t="s">
        <v>1948</v>
      </c>
      <c r="E609" s="69" t="s">
        <v>7548</v>
      </c>
      <c r="F609" s="21" t="s">
        <v>7451</v>
      </c>
      <c r="G609" s="165"/>
      <c r="H609" s="63" t="s">
        <v>7549</v>
      </c>
    </row>
    <row r="610" ht="15.75" customHeight="1">
      <c r="A610" s="73" t="s">
        <v>2535</v>
      </c>
      <c r="B610" s="351">
        <v>557.0</v>
      </c>
      <c r="C610" s="69">
        <v>44132.0</v>
      </c>
      <c r="D610" s="21" t="s">
        <v>7459</v>
      </c>
      <c r="E610" s="69" t="s">
        <v>7460</v>
      </c>
      <c r="F610" s="21" t="s">
        <v>7451</v>
      </c>
      <c r="G610" s="165"/>
      <c r="H610" s="63" t="s">
        <v>7543</v>
      </c>
    </row>
    <row r="611" ht="15.75" customHeight="1">
      <c r="A611" s="73"/>
      <c r="B611" s="839">
        <v>558.0</v>
      </c>
      <c r="C611" s="228">
        <v>44132.0</v>
      </c>
      <c r="D611" s="21" t="s">
        <v>7209</v>
      </c>
      <c r="E611" s="228" t="s">
        <v>7732</v>
      </c>
      <c r="F611" s="21" t="s">
        <v>7451</v>
      </c>
      <c r="G611" s="205" t="s">
        <v>7616</v>
      </c>
      <c r="H611" s="63" t="s">
        <v>7617</v>
      </c>
    </row>
    <row r="612" ht="15.75" customHeight="1">
      <c r="A612" s="73" t="s">
        <v>2535</v>
      </c>
      <c r="B612" s="351">
        <v>559.0</v>
      </c>
      <c r="C612" s="69">
        <v>44132.0</v>
      </c>
      <c r="D612" s="21" t="s">
        <v>3311</v>
      </c>
      <c r="E612" s="69" t="s">
        <v>7592</v>
      </c>
      <c r="F612" s="21" t="s">
        <v>7451</v>
      </c>
      <c r="G612" s="165"/>
      <c r="H612" s="63" t="s">
        <v>7593</v>
      </c>
    </row>
    <row r="613" ht="15.75" customHeight="1">
      <c r="A613" s="73" t="s">
        <v>2535</v>
      </c>
      <c r="B613" s="349">
        <v>560.0</v>
      </c>
      <c r="C613" s="69">
        <v>44132.0</v>
      </c>
      <c r="D613" s="21" t="s">
        <v>1383</v>
      </c>
      <c r="E613" s="69" t="s">
        <v>1384</v>
      </c>
      <c r="F613" s="21" t="s">
        <v>7451</v>
      </c>
      <c r="G613" s="165"/>
      <c r="H613" s="63" t="s">
        <v>7574</v>
      </c>
    </row>
    <row r="614" ht="15.75" customHeight="1">
      <c r="A614" s="289" t="s">
        <v>2535</v>
      </c>
      <c r="B614" s="349">
        <v>561.0</v>
      </c>
      <c r="C614" s="69">
        <v>44132.0</v>
      </c>
      <c r="D614" s="297" t="s">
        <v>7438</v>
      </c>
      <c r="E614" s="883" t="s">
        <v>7439</v>
      </c>
      <c r="F614" s="21" t="s">
        <v>7451</v>
      </c>
      <c r="G614" s="884"/>
      <c r="H614" s="66" t="s">
        <v>7627</v>
      </c>
    </row>
    <row r="615" ht="15.75" customHeight="1">
      <c r="A615" s="73" t="s">
        <v>2535</v>
      </c>
      <c r="B615" s="351">
        <v>562.0</v>
      </c>
      <c r="C615" s="69">
        <v>44132.0</v>
      </c>
      <c r="D615" s="21" t="s">
        <v>6148</v>
      </c>
      <c r="E615" s="69" t="s">
        <v>6149</v>
      </c>
      <c r="F615" s="21" t="s">
        <v>2923</v>
      </c>
      <c r="G615" s="165"/>
      <c r="H615" s="63"/>
    </row>
    <row r="616" ht="16.5" customHeight="1">
      <c r="A616" s="73" t="s">
        <v>2535</v>
      </c>
      <c r="B616" s="349">
        <v>563.0</v>
      </c>
      <c r="C616" s="69">
        <v>44132.0</v>
      </c>
      <c r="D616" s="21" t="s">
        <v>7634</v>
      </c>
      <c r="E616" s="69"/>
      <c r="F616" s="21" t="s">
        <v>131</v>
      </c>
      <c r="G616" s="165"/>
      <c r="H616" s="63" t="s">
        <v>7635</v>
      </c>
      <c r="I616" s="388" t="s">
        <v>2863</v>
      </c>
    </row>
    <row r="617" ht="15.75" customHeight="1">
      <c r="A617" s="73" t="s">
        <v>2535</v>
      </c>
      <c r="B617" s="351">
        <v>564.0</v>
      </c>
      <c r="C617" s="69">
        <v>44132.0</v>
      </c>
      <c r="D617" s="21" t="s">
        <v>3767</v>
      </c>
      <c r="E617" s="69" t="s">
        <v>3768</v>
      </c>
      <c r="F617" s="21" t="s">
        <v>7451</v>
      </c>
      <c r="G617" s="165"/>
      <c r="H617" s="63" t="s">
        <v>7620</v>
      </c>
    </row>
    <row r="618" ht="15.75" customHeight="1">
      <c r="A618" s="73" t="s">
        <v>2535</v>
      </c>
      <c r="B618" s="349">
        <v>565.0</v>
      </c>
      <c r="C618" s="69">
        <v>44132.0</v>
      </c>
      <c r="D618" s="21" t="s">
        <v>5422</v>
      </c>
      <c r="E618" s="69" t="s">
        <v>6534</v>
      </c>
      <c r="F618" s="21" t="s">
        <v>131</v>
      </c>
      <c r="G618" s="165"/>
      <c r="H618" s="63" t="s">
        <v>7581</v>
      </c>
    </row>
    <row r="619" ht="15.75" customHeight="1">
      <c r="A619" s="73" t="s">
        <v>2535</v>
      </c>
      <c r="B619" s="351">
        <v>566.0</v>
      </c>
      <c r="C619" s="69">
        <v>44132.0</v>
      </c>
      <c r="D619" s="21" t="s">
        <v>5293</v>
      </c>
      <c r="E619" s="69" t="s">
        <v>5935</v>
      </c>
      <c r="F619" s="21" t="s">
        <v>131</v>
      </c>
      <c r="G619" s="165"/>
      <c r="H619" s="63" t="s">
        <v>7542</v>
      </c>
    </row>
    <row r="620" ht="15.75" customHeight="1">
      <c r="A620" s="73" t="s">
        <v>2535</v>
      </c>
      <c r="B620" s="349">
        <v>567.0</v>
      </c>
      <c r="C620" s="69">
        <v>44132.0</v>
      </c>
      <c r="D620" s="21" t="s">
        <v>3451</v>
      </c>
      <c r="E620" s="69" t="s">
        <v>7599</v>
      </c>
      <c r="F620" s="21" t="s">
        <v>131</v>
      </c>
      <c r="G620" s="165"/>
      <c r="H620" s="63" t="s">
        <v>7600</v>
      </c>
    </row>
    <row r="621" ht="15.75" customHeight="1">
      <c r="A621" s="73" t="s">
        <v>2535</v>
      </c>
      <c r="B621" s="349">
        <v>568.0</v>
      </c>
      <c r="C621" s="69">
        <v>44132.0</v>
      </c>
      <c r="D621" s="21" t="s">
        <v>7628</v>
      </c>
      <c r="E621" s="69" t="s">
        <v>7631</v>
      </c>
      <c r="F621" s="21" t="s">
        <v>131</v>
      </c>
      <c r="G621" s="165"/>
      <c r="H621" s="63" t="s">
        <v>7632</v>
      </c>
    </row>
    <row r="622" ht="15.75" customHeight="1">
      <c r="A622" s="73" t="s">
        <v>2535</v>
      </c>
      <c r="B622" s="351">
        <v>569.0</v>
      </c>
      <c r="C622" s="69">
        <v>44132.0</v>
      </c>
      <c r="D622" s="21" t="s">
        <v>7555</v>
      </c>
      <c r="E622" s="69" t="s">
        <v>7556</v>
      </c>
      <c r="F622" s="21" t="s">
        <v>131</v>
      </c>
      <c r="G622" s="165"/>
      <c r="H622" s="63" t="s">
        <v>7557</v>
      </c>
    </row>
    <row r="623" ht="15.75" customHeight="1">
      <c r="A623" s="73" t="s">
        <v>2535</v>
      </c>
      <c r="B623" s="349">
        <v>570.0</v>
      </c>
      <c r="C623" s="69">
        <v>44132.0</v>
      </c>
      <c r="D623" s="21" t="s">
        <v>2494</v>
      </c>
      <c r="E623" s="69" t="s">
        <v>7204</v>
      </c>
      <c r="F623" s="21" t="s">
        <v>131</v>
      </c>
      <c r="G623" s="165"/>
      <c r="H623" s="63" t="s">
        <v>7580</v>
      </c>
    </row>
    <row r="624" ht="15.75" customHeight="1">
      <c r="A624" s="73" t="s">
        <v>2535</v>
      </c>
      <c r="B624" s="351">
        <v>571.0</v>
      </c>
      <c r="C624" s="69">
        <v>44132.0</v>
      </c>
      <c r="D624" s="21" t="s">
        <v>7577</v>
      </c>
      <c r="E624" s="69" t="s">
        <v>7578</v>
      </c>
      <c r="F624" s="21" t="s">
        <v>131</v>
      </c>
      <c r="G624" s="165"/>
      <c r="H624" s="63" t="s">
        <v>7579</v>
      </c>
    </row>
    <row r="625" ht="15.75" customHeight="1">
      <c r="A625" s="73" t="s">
        <v>2535</v>
      </c>
      <c r="B625" s="349">
        <v>572.0</v>
      </c>
      <c r="C625" s="69">
        <v>44132.0</v>
      </c>
      <c r="D625" s="21" t="s">
        <v>7476</v>
      </c>
      <c r="E625" s="69" t="s">
        <v>7477</v>
      </c>
      <c r="F625" s="21" t="s">
        <v>1370</v>
      </c>
      <c r="G625" s="165" t="s">
        <v>7384</v>
      </c>
      <c r="H625" s="63" t="s">
        <v>7591</v>
      </c>
    </row>
    <row r="626" ht="15.75" customHeight="1">
      <c r="A626" s="73"/>
      <c r="B626" s="351">
        <v>573.0</v>
      </c>
      <c r="C626" s="69">
        <v>44132.0</v>
      </c>
      <c r="D626" s="21" t="s">
        <v>7622</v>
      </c>
      <c r="E626" s="69"/>
      <c r="F626" s="227" t="s">
        <v>7622</v>
      </c>
      <c r="G626" s="165"/>
      <c r="H626" s="63" t="s">
        <v>7623</v>
      </c>
    </row>
    <row r="627" ht="15.75" customHeight="1">
      <c r="A627" s="73" t="s">
        <v>2535</v>
      </c>
      <c r="B627" s="349">
        <v>574.0</v>
      </c>
      <c r="C627" s="69">
        <v>44132.0</v>
      </c>
      <c r="D627" s="21" t="s">
        <v>7453</v>
      </c>
      <c r="E627" s="69" t="s">
        <v>7454</v>
      </c>
      <c r="F627" s="21" t="s">
        <v>7451</v>
      </c>
      <c r="G627" s="165"/>
      <c r="H627" s="63" t="s">
        <v>7541</v>
      </c>
    </row>
    <row r="628" ht="15.75" customHeight="1">
      <c r="A628" s="73" t="s">
        <v>2535</v>
      </c>
      <c r="B628" s="349">
        <v>575.0</v>
      </c>
      <c r="C628" s="69">
        <v>44132.0</v>
      </c>
      <c r="D628" s="21" t="s">
        <v>1412</v>
      </c>
      <c r="E628" s="69" t="s">
        <v>7584</v>
      </c>
      <c r="F628" s="21" t="s">
        <v>6388</v>
      </c>
      <c r="G628" s="165"/>
      <c r="H628" s="63"/>
    </row>
    <row r="629" ht="15.75" customHeight="1">
      <c r="A629" s="73"/>
      <c r="B629" s="351">
        <v>576.0</v>
      </c>
      <c r="C629" s="69">
        <v>44132.0</v>
      </c>
      <c r="D629" s="21" t="s">
        <v>7594</v>
      </c>
      <c r="E629" s="69"/>
      <c r="F629" s="227" t="s">
        <v>7594</v>
      </c>
      <c r="G629" s="165"/>
      <c r="H629" s="63" t="s">
        <v>7595</v>
      </c>
    </row>
    <row r="630" ht="15.75" customHeight="1">
      <c r="A630" s="73" t="s">
        <v>2535</v>
      </c>
      <c r="B630" s="349">
        <v>577.0</v>
      </c>
      <c r="C630" s="69">
        <v>44132.0</v>
      </c>
      <c r="D630" s="21" t="s">
        <v>7570</v>
      </c>
      <c r="E630" s="69" t="s">
        <v>7571</v>
      </c>
      <c r="F630" s="21" t="s">
        <v>761</v>
      </c>
      <c r="G630" s="165" t="s">
        <v>7572</v>
      </c>
      <c r="H630" s="63"/>
    </row>
    <row r="631" ht="15.75" customHeight="1">
      <c r="A631" s="73" t="s">
        <v>2535</v>
      </c>
      <c r="B631" s="351">
        <v>578.0</v>
      </c>
      <c r="C631" s="69">
        <v>44132.0</v>
      </c>
      <c r="D631" s="21" t="s">
        <v>7449</v>
      </c>
      <c r="E631" s="69" t="s">
        <v>7618</v>
      </c>
      <c r="F631" s="21" t="s">
        <v>761</v>
      </c>
      <c r="G631" s="165" t="s">
        <v>6871</v>
      </c>
      <c r="H631" s="135" t="s">
        <v>521</v>
      </c>
    </row>
    <row r="632" ht="15.75" customHeight="1">
      <c r="A632" s="73" t="s">
        <v>2535</v>
      </c>
      <c r="B632" s="349">
        <v>579.0</v>
      </c>
      <c r="C632" s="69">
        <v>44132.0</v>
      </c>
      <c r="D632" s="21" t="s">
        <v>7636</v>
      </c>
      <c r="E632" s="69" t="s">
        <v>7637</v>
      </c>
      <c r="F632" s="21" t="s">
        <v>7451</v>
      </c>
      <c r="G632" s="165"/>
      <c r="H632" s="63" t="s">
        <v>7638</v>
      </c>
    </row>
    <row r="633" ht="15.75" customHeight="1">
      <c r="A633" s="73" t="s">
        <v>2535</v>
      </c>
      <c r="B633" s="351">
        <v>580.0</v>
      </c>
      <c r="C633" s="69">
        <v>44132.0</v>
      </c>
      <c r="D633" s="21" t="s">
        <v>6946</v>
      </c>
      <c r="E633" s="69" t="s">
        <v>6947</v>
      </c>
      <c r="F633" s="21" t="s">
        <v>7451</v>
      </c>
      <c r="G633" s="165"/>
      <c r="H633" s="63" t="s">
        <v>7624</v>
      </c>
    </row>
    <row r="634" ht="15.75" customHeight="1">
      <c r="A634" s="73" t="s">
        <v>2535</v>
      </c>
      <c r="B634" s="349">
        <v>581.0</v>
      </c>
      <c r="C634" s="69">
        <v>44132.0</v>
      </c>
      <c r="D634" s="21" t="s">
        <v>6145</v>
      </c>
      <c r="E634" s="69" t="s">
        <v>6146</v>
      </c>
      <c r="F634" s="21" t="s">
        <v>7451</v>
      </c>
      <c r="G634" s="165"/>
      <c r="H634" s="63" t="s">
        <v>7619</v>
      </c>
    </row>
    <row r="635" ht="15.75" customHeight="1">
      <c r="A635" s="73" t="s">
        <v>2535</v>
      </c>
      <c r="B635" s="349">
        <v>582.0</v>
      </c>
      <c r="C635" s="69">
        <v>44132.0</v>
      </c>
      <c r="D635" s="21" t="s">
        <v>673</v>
      </c>
      <c r="E635" s="69" t="s">
        <v>7566</v>
      </c>
      <c r="F635" s="21" t="s">
        <v>6388</v>
      </c>
      <c r="G635" s="165"/>
      <c r="H635" s="63"/>
    </row>
    <row r="636" ht="15.75" customHeight="1">
      <c r="A636" s="73" t="s">
        <v>2535</v>
      </c>
      <c r="B636" s="351">
        <v>583.0</v>
      </c>
      <c r="C636" s="69">
        <v>44132.0</v>
      </c>
      <c r="D636" s="21" t="s">
        <v>3179</v>
      </c>
      <c r="E636" s="69" t="s">
        <v>7504</v>
      </c>
      <c r="F636" s="21" t="s">
        <v>6388</v>
      </c>
      <c r="G636" s="165"/>
      <c r="H636" s="63"/>
    </row>
    <row r="637" ht="15.75" customHeight="1">
      <c r="A637" s="73" t="s">
        <v>2535</v>
      </c>
      <c r="B637" s="349">
        <v>584.0</v>
      </c>
      <c r="C637" s="69">
        <v>44132.0</v>
      </c>
      <c r="D637" s="21" t="s">
        <v>7553</v>
      </c>
      <c r="E637" s="69" t="s">
        <v>7554</v>
      </c>
      <c r="F637" s="21" t="s">
        <v>6388</v>
      </c>
      <c r="G637" s="165"/>
      <c r="H637" s="63"/>
    </row>
    <row r="638" ht="15.75" customHeight="1">
      <c r="A638" s="73" t="s">
        <v>2535</v>
      </c>
      <c r="B638" s="351">
        <v>585.0</v>
      </c>
      <c r="C638" s="69">
        <v>44141.0</v>
      </c>
      <c r="D638" s="21" t="s">
        <v>1412</v>
      </c>
      <c r="E638" s="69" t="s">
        <v>7662</v>
      </c>
      <c r="F638" s="21" t="s">
        <v>131</v>
      </c>
      <c r="G638" s="165"/>
      <c r="H638" s="63" t="s">
        <v>7663</v>
      </c>
    </row>
    <row r="639" ht="15.75" customHeight="1">
      <c r="A639" s="73" t="s">
        <v>2535</v>
      </c>
      <c r="B639" s="898">
        <v>586.0</v>
      </c>
      <c r="C639" s="230">
        <v>44141.0</v>
      </c>
      <c r="D639" s="231" t="s">
        <v>6928</v>
      </c>
      <c r="E639" s="230" t="s">
        <v>7647</v>
      </c>
      <c r="F639" s="231" t="s">
        <v>131</v>
      </c>
      <c r="G639" s="232" t="s">
        <v>7648</v>
      </c>
      <c r="H639" s="63" t="s">
        <v>7649</v>
      </c>
    </row>
    <row r="640" ht="15.75" customHeight="1">
      <c r="A640" s="73" t="s">
        <v>2535</v>
      </c>
      <c r="B640" s="400">
        <v>587.0</v>
      </c>
      <c r="C640" s="69">
        <v>44141.0</v>
      </c>
      <c r="D640" s="21" t="s">
        <v>7672</v>
      </c>
      <c r="E640" s="69" t="s">
        <v>7625</v>
      </c>
      <c r="F640" s="21" t="s">
        <v>131</v>
      </c>
      <c r="G640" s="165"/>
      <c r="H640" s="63" t="s">
        <v>7673</v>
      </c>
    </row>
    <row r="641" ht="15.75" customHeight="1">
      <c r="A641" s="73" t="s">
        <v>2535</v>
      </c>
      <c r="B641" s="349">
        <v>588.0</v>
      </c>
      <c r="C641" s="69">
        <v>44141.0</v>
      </c>
      <c r="D641" s="21" t="s">
        <v>2512</v>
      </c>
      <c r="E641" s="69" t="s">
        <v>2513</v>
      </c>
      <c r="F641" s="21" t="s">
        <v>6388</v>
      </c>
      <c r="G641" s="165"/>
      <c r="H641" s="63" t="s">
        <v>7671</v>
      </c>
    </row>
    <row r="642" ht="15.75" customHeight="1">
      <c r="A642" s="73" t="s">
        <v>2535</v>
      </c>
      <c r="B642" s="349">
        <v>589.0</v>
      </c>
      <c r="C642" s="69">
        <v>44141.0</v>
      </c>
      <c r="D642" s="21" t="s">
        <v>2078</v>
      </c>
      <c r="E642" s="69" t="s">
        <v>7666</v>
      </c>
      <c r="F642" s="21" t="s">
        <v>6388</v>
      </c>
      <c r="G642" s="165"/>
      <c r="H642" s="63" t="s">
        <v>7667</v>
      </c>
    </row>
    <row r="643" ht="15.75" customHeight="1">
      <c r="A643" s="73" t="s">
        <v>2535</v>
      </c>
      <c r="B643" s="351">
        <v>590.0</v>
      </c>
      <c r="C643" s="69">
        <v>44141.0</v>
      </c>
      <c r="D643" s="21" t="s">
        <v>7176</v>
      </c>
      <c r="E643" s="69" t="s">
        <v>7652</v>
      </c>
      <c r="F643" s="21" t="s">
        <v>2923</v>
      </c>
      <c r="G643" s="165"/>
      <c r="H643" s="63" t="s">
        <v>7653</v>
      </c>
    </row>
    <row r="644" ht="15.75" customHeight="1">
      <c r="A644" s="73" t="s">
        <v>2535</v>
      </c>
      <c r="B644" s="349">
        <v>591.0</v>
      </c>
      <c r="C644" s="69">
        <v>44141.0</v>
      </c>
      <c r="D644" s="21" t="s">
        <v>2810</v>
      </c>
      <c r="E644" s="69" t="s">
        <v>7658</v>
      </c>
      <c r="F644" s="21" t="s">
        <v>761</v>
      </c>
      <c r="G644" s="165" t="s">
        <v>378</v>
      </c>
      <c r="H644" s="63" t="s">
        <v>7659</v>
      </c>
    </row>
    <row r="645" ht="15.75" customHeight="1">
      <c r="A645" s="73" t="s">
        <v>2535</v>
      </c>
      <c r="B645" s="351">
        <v>592.0</v>
      </c>
      <c r="C645" s="69">
        <v>44141.0</v>
      </c>
      <c r="D645" s="21" t="s">
        <v>7456</v>
      </c>
      <c r="E645" s="69" t="s">
        <v>7457</v>
      </c>
      <c r="F645" s="21" t="s">
        <v>1370</v>
      </c>
      <c r="G645" s="165" t="s">
        <v>7639</v>
      </c>
      <c r="H645" s="63" t="s">
        <v>7640</v>
      </c>
    </row>
    <row r="646" ht="15.75" customHeight="1">
      <c r="A646" s="73"/>
      <c r="B646" s="899">
        <v>593.0</v>
      </c>
      <c r="C646" s="69">
        <v>44141.0</v>
      </c>
      <c r="D646" s="21" t="s">
        <v>7222</v>
      </c>
      <c r="E646" s="69"/>
      <c r="F646" s="21" t="s">
        <v>7668</v>
      </c>
      <c r="G646" s="165"/>
      <c r="H646" s="63" t="s">
        <v>7669</v>
      </c>
    </row>
    <row r="647" ht="15.75" customHeight="1">
      <c r="A647" s="73" t="s">
        <v>2535</v>
      </c>
      <c r="B647" s="351">
        <v>594.0</v>
      </c>
      <c r="C647" s="69">
        <v>44141.0</v>
      </c>
      <c r="D647" s="21" t="s">
        <v>673</v>
      </c>
      <c r="E647" s="69" t="s">
        <v>7566</v>
      </c>
      <c r="F647" s="21" t="s">
        <v>131</v>
      </c>
      <c r="G647" s="165"/>
      <c r="H647" s="63" t="s">
        <v>7654</v>
      </c>
    </row>
    <row r="648" ht="15.75" customHeight="1">
      <c r="A648" s="73" t="s">
        <v>2535</v>
      </c>
      <c r="B648" s="349">
        <v>595.0</v>
      </c>
      <c r="C648" s="69">
        <v>44141.0</v>
      </c>
      <c r="D648" s="21" t="s">
        <v>2289</v>
      </c>
      <c r="E648" s="69" t="s">
        <v>7660</v>
      </c>
      <c r="F648" s="21" t="s">
        <v>131</v>
      </c>
      <c r="G648" s="165"/>
      <c r="H648" s="63" t="s">
        <v>7661</v>
      </c>
    </row>
    <row r="649" ht="15.75" customHeight="1">
      <c r="A649" s="73" t="s">
        <v>2535</v>
      </c>
      <c r="B649" s="349">
        <v>596.0</v>
      </c>
      <c r="C649" s="69">
        <v>44141.0</v>
      </c>
      <c r="D649" s="21" t="s">
        <v>6796</v>
      </c>
      <c r="E649" s="69" t="s">
        <v>7664</v>
      </c>
      <c r="F649" s="21" t="s">
        <v>131</v>
      </c>
      <c r="G649" s="165"/>
      <c r="H649" s="63" t="s">
        <v>7665</v>
      </c>
    </row>
    <row r="650" ht="15.75" customHeight="1">
      <c r="A650" s="73" t="s">
        <v>2535</v>
      </c>
      <c r="B650" s="351">
        <v>597.0</v>
      </c>
      <c r="C650" s="69">
        <v>44141.0</v>
      </c>
      <c r="D650" s="21" t="s">
        <v>7655</v>
      </c>
      <c r="E650" s="69" t="s">
        <v>7656</v>
      </c>
      <c r="F650" s="21" t="s">
        <v>131</v>
      </c>
      <c r="G650" s="165"/>
      <c r="H650" s="63" t="s">
        <v>7657</v>
      </c>
    </row>
    <row r="651" ht="15.75" customHeight="1">
      <c r="A651" s="73" t="s">
        <v>2535</v>
      </c>
      <c r="B651" s="349">
        <v>598.0</v>
      </c>
      <c r="C651" s="69">
        <v>44141.0</v>
      </c>
      <c r="D651" s="21" t="s">
        <v>3384</v>
      </c>
      <c r="E651" s="69" t="s">
        <v>7650</v>
      </c>
      <c r="F651" s="21" t="s">
        <v>131</v>
      </c>
      <c r="G651" s="165"/>
      <c r="H651" s="63" t="s">
        <v>7651</v>
      </c>
    </row>
    <row r="652" ht="15.75" customHeight="1">
      <c r="A652" s="73" t="s">
        <v>2535</v>
      </c>
      <c r="B652" s="351">
        <v>599.0</v>
      </c>
      <c r="C652" s="69">
        <v>44141.0</v>
      </c>
      <c r="D652" s="21" t="s">
        <v>7641</v>
      </c>
      <c r="E652" s="69" t="s">
        <v>7642</v>
      </c>
      <c r="F652" s="21" t="s">
        <v>761</v>
      </c>
      <c r="G652" s="165" t="s">
        <v>7643</v>
      </c>
      <c r="H652" s="63" t="s">
        <v>7644</v>
      </c>
    </row>
    <row r="653" ht="15.75" customHeight="1">
      <c r="A653" s="73" t="s">
        <v>2535</v>
      </c>
      <c r="B653" s="349">
        <v>600.0</v>
      </c>
      <c r="C653" s="69">
        <v>44141.0</v>
      </c>
      <c r="D653" s="21" t="s">
        <v>1754</v>
      </c>
      <c r="E653" s="69" t="s">
        <v>1755</v>
      </c>
      <c r="F653" s="21" t="s">
        <v>761</v>
      </c>
      <c r="G653" s="165" t="s">
        <v>776</v>
      </c>
      <c r="H653" s="63" t="s">
        <v>7645</v>
      </c>
    </row>
    <row r="654" ht="15.75" customHeight="1">
      <c r="A654" s="73" t="s">
        <v>2535</v>
      </c>
      <c r="B654" s="351">
        <v>601.0</v>
      </c>
      <c r="C654" s="69">
        <v>44141.0</v>
      </c>
      <c r="D654" s="21" t="s">
        <v>3677</v>
      </c>
      <c r="E654" s="69" t="s">
        <v>7550</v>
      </c>
      <c r="F654" s="21" t="s">
        <v>6388</v>
      </c>
      <c r="G654" s="165"/>
      <c r="H654" s="63" t="s">
        <v>7646</v>
      </c>
    </row>
    <row r="655" ht="15.75" customHeight="1">
      <c r="A655" s="73"/>
      <c r="B655" s="349">
        <v>602.0</v>
      </c>
      <c r="C655" s="69">
        <v>44144.0</v>
      </c>
      <c r="D655" s="21" t="s">
        <v>4484</v>
      </c>
      <c r="E655" s="69" t="s">
        <v>7674</v>
      </c>
      <c r="F655" s="21" t="s">
        <v>7451</v>
      </c>
      <c r="G655" s="165"/>
      <c r="H655" s="63" t="s">
        <v>7675</v>
      </c>
    </row>
    <row r="656" ht="15.75" customHeight="1">
      <c r="A656" s="73"/>
      <c r="B656" s="349">
        <v>603.0</v>
      </c>
      <c r="C656" s="69"/>
      <c r="D656" s="21"/>
      <c r="E656" s="69"/>
      <c r="F656" s="21"/>
      <c r="G656" s="165"/>
      <c r="H656" s="63"/>
    </row>
    <row r="657" ht="15.75" customHeight="1">
      <c r="A657" s="73"/>
      <c r="B657" s="351">
        <v>604.0</v>
      </c>
      <c r="C657" s="69"/>
      <c r="D657" s="21"/>
      <c r="E657" s="69"/>
      <c r="F657" s="21"/>
      <c r="G657" s="165"/>
      <c r="H657" s="63"/>
    </row>
    <row r="658" ht="15.75" customHeight="1">
      <c r="A658" s="73"/>
      <c r="B658" s="349">
        <v>605.0</v>
      </c>
      <c r="C658" s="69"/>
      <c r="D658" s="21"/>
      <c r="E658" s="69"/>
      <c r="F658" s="21"/>
      <c r="G658" s="165"/>
      <c r="H658" s="63"/>
    </row>
    <row r="659" ht="15.75" customHeight="1">
      <c r="A659" s="73"/>
      <c r="B659" s="351">
        <v>606.0</v>
      </c>
      <c r="C659" s="130">
        <v>44056.0</v>
      </c>
      <c r="D659" s="73" t="s">
        <v>7230</v>
      </c>
      <c r="E659" s="130"/>
      <c r="F659" s="73" t="s">
        <v>7231</v>
      </c>
      <c r="G659" s="169"/>
      <c r="H659" s="186" t="s">
        <v>7232</v>
      </c>
    </row>
    <row r="660" ht="15.75" customHeight="1">
      <c r="A660" s="73" t="s">
        <v>2535</v>
      </c>
      <c r="B660" s="349">
        <v>607.0</v>
      </c>
      <c r="C660" s="69">
        <v>44151.0</v>
      </c>
      <c r="D660" s="21" t="s">
        <v>7722</v>
      </c>
      <c r="E660" s="69" t="s">
        <v>7723</v>
      </c>
      <c r="F660" s="21" t="s">
        <v>761</v>
      </c>
      <c r="G660" s="165" t="s">
        <v>7724</v>
      </c>
      <c r="H660" s="63" t="s">
        <v>7725</v>
      </c>
    </row>
    <row r="661" ht="15.75" customHeight="1">
      <c r="A661" s="73" t="s">
        <v>2535</v>
      </c>
      <c r="B661" s="349">
        <v>608.0</v>
      </c>
      <c r="C661" s="69">
        <v>44151.0</v>
      </c>
      <c r="D661" s="21" t="s">
        <v>7676</v>
      </c>
      <c r="E661" s="69" t="s">
        <v>7677</v>
      </c>
      <c r="F661" s="21" t="s">
        <v>761</v>
      </c>
      <c r="G661" s="165" t="s">
        <v>7678</v>
      </c>
      <c r="H661" s="63" t="s">
        <v>7679</v>
      </c>
    </row>
    <row r="662" ht="15.75" customHeight="1">
      <c r="A662" s="73" t="s">
        <v>2535</v>
      </c>
      <c r="B662" s="351">
        <v>609.0</v>
      </c>
      <c r="C662" s="69">
        <v>44151.0</v>
      </c>
      <c r="D662" s="21" t="s">
        <v>7692</v>
      </c>
      <c r="E662" s="69" t="s">
        <v>7693</v>
      </c>
      <c r="F662" s="21" t="s">
        <v>761</v>
      </c>
      <c r="G662" s="165" t="s">
        <v>7694</v>
      </c>
      <c r="H662" s="63" t="s">
        <v>7695</v>
      </c>
    </row>
    <row r="663" ht="15.75" customHeight="1">
      <c r="A663" s="73" t="s">
        <v>2535</v>
      </c>
      <c r="B663" s="349">
        <v>610.0</v>
      </c>
      <c r="C663" s="69">
        <v>44151.0</v>
      </c>
      <c r="D663" s="21" t="s">
        <v>7706</v>
      </c>
      <c r="E663" s="69" t="s">
        <v>7707</v>
      </c>
      <c r="F663" s="21" t="s">
        <v>761</v>
      </c>
      <c r="G663" s="165" t="s">
        <v>7708</v>
      </c>
      <c r="H663" s="63" t="s">
        <v>7709</v>
      </c>
    </row>
    <row r="664" ht="15.75" customHeight="1">
      <c r="A664" s="73" t="s">
        <v>2535</v>
      </c>
      <c r="B664" s="351">
        <v>611.0</v>
      </c>
      <c r="C664" s="69">
        <v>44151.0</v>
      </c>
      <c r="D664" s="21" t="s">
        <v>7698</v>
      </c>
      <c r="E664" s="69" t="s">
        <v>7699</v>
      </c>
      <c r="F664" s="21" t="s">
        <v>761</v>
      </c>
      <c r="G664" s="165" t="s">
        <v>6726</v>
      </c>
      <c r="H664" s="63" t="s">
        <v>7700</v>
      </c>
    </row>
    <row r="665" ht="15.75" customHeight="1">
      <c r="A665" s="73" t="s">
        <v>2535</v>
      </c>
      <c r="B665" s="349">
        <v>612.0</v>
      </c>
      <c r="C665" s="69">
        <v>44151.0</v>
      </c>
      <c r="D665" s="21" t="s">
        <v>7688</v>
      </c>
      <c r="E665" s="69" t="s">
        <v>7689</v>
      </c>
      <c r="F665" s="21" t="s">
        <v>761</v>
      </c>
      <c r="G665" s="165" t="s">
        <v>7690</v>
      </c>
      <c r="H665" s="63" t="s">
        <v>7691</v>
      </c>
    </row>
    <row r="666" ht="15.75" customHeight="1">
      <c r="A666" s="73" t="s">
        <v>2535</v>
      </c>
      <c r="B666" s="349">
        <v>613.0</v>
      </c>
      <c r="C666" s="69">
        <v>44151.0</v>
      </c>
      <c r="D666" s="21" t="s">
        <v>7703</v>
      </c>
      <c r="E666" s="69" t="s">
        <v>7704</v>
      </c>
      <c r="F666" s="21" t="s">
        <v>761</v>
      </c>
      <c r="G666" s="165" t="s">
        <v>6858</v>
      </c>
      <c r="H666" s="63" t="s">
        <v>7705</v>
      </c>
    </row>
    <row r="667" ht="15.75" customHeight="1">
      <c r="A667" s="73" t="s">
        <v>2535</v>
      </c>
      <c r="B667" s="351">
        <v>614.0</v>
      </c>
      <c r="C667" s="69">
        <v>44151.0</v>
      </c>
      <c r="D667" s="21" t="s">
        <v>4959</v>
      </c>
      <c r="E667" s="69" t="s">
        <v>7683</v>
      </c>
      <c r="F667" s="21" t="s">
        <v>2923</v>
      </c>
      <c r="G667" s="165"/>
      <c r="H667" s="63" t="s">
        <v>7684</v>
      </c>
    </row>
    <row r="668" ht="15.75" customHeight="1">
      <c r="A668" s="73" t="s">
        <v>2535</v>
      </c>
      <c r="B668" s="349">
        <v>615.0</v>
      </c>
      <c r="C668" s="69">
        <v>44151.0</v>
      </c>
      <c r="D668" s="21" t="s">
        <v>7191</v>
      </c>
      <c r="E668" s="69" t="s">
        <v>7192</v>
      </c>
      <c r="F668" s="21" t="s">
        <v>2923</v>
      </c>
      <c r="G668" s="165"/>
      <c r="H668" s="63" t="s">
        <v>7718</v>
      </c>
    </row>
    <row r="669" ht="15.75" customHeight="1">
      <c r="A669" s="73" t="s">
        <v>2535</v>
      </c>
      <c r="B669" s="351">
        <v>616.0</v>
      </c>
      <c r="C669" s="69">
        <v>44151.0</v>
      </c>
      <c r="D669" s="21" t="s">
        <v>1876</v>
      </c>
      <c r="E669" s="69" t="s">
        <v>5992</v>
      </c>
      <c r="F669" s="21" t="s">
        <v>2923</v>
      </c>
      <c r="G669" s="165"/>
      <c r="H669" s="63" t="s">
        <v>7714</v>
      </c>
    </row>
    <row r="670" ht="15.75" customHeight="1">
      <c r="A670" s="73" t="s">
        <v>2535</v>
      </c>
      <c r="B670" s="349">
        <v>617.0</v>
      </c>
      <c r="C670" s="69">
        <v>44151.0</v>
      </c>
      <c r="D670" s="21" t="s">
        <v>7449</v>
      </c>
      <c r="E670" s="69" t="s">
        <v>7618</v>
      </c>
      <c r="F670" s="21" t="s">
        <v>7451</v>
      </c>
      <c r="G670" s="165" t="s">
        <v>521</v>
      </c>
      <c r="H670" s="63" t="s">
        <v>7717</v>
      </c>
    </row>
    <row r="671" ht="15.75" customHeight="1">
      <c r="A671" s="73" t="s">
        <v>2535</v>
      </c>
      <c r="B671" s="349">
        <v>618.0</v>
      </c>
      <c r="C671" s="69">
        <v>44151.0</v>
      </c>
      <c r="D671" s="21" t="s">
        <v>7585</v>
      </c>
      <c r="E671" s="69" t="s">
        <v>7586</v>
      </c>
      <c r="F671" s="21" t="s">
        <v>7451</v>
      </c>
      <c r="G671" s="165"/>
      <c r="H671" s="63" t="s">
        <v>7712</v>
      </c>
    </row>
    <row r="672" ht="15.75" customHeight="1">
      <c r="A672" s="73" t="s">
        <v>2535</v>
      </c>
      <c r="B672" s="351">
        <v>619.0</v>
      </c>
      <c r="C672" s="69">
        <v>44151.0</v>
      </c>
      <c r="D672" s="21" t="s">
        <v>4289</v>
      </c>
      <c r="E672" s="69" t="s">
        <v>4290</v>
      </c>
      <c r="F672" s="21" t="s">
        <v>2923</v>
      </c>
      <c r="G672" s="165"/>
      <c r="H672" s="63" t="s">
        <v>7680</v>
      </c>
    </row>
    <row r="673" ht="15.75" customHeight="1">
      <c r="A673" s="73" t="s">
        <v>2535</v>
      </c>
      <c r="B673" s="349">
        <v>620.0</v>
      </c>
      <c r="C673" s="69">
        <v>44151.0</v>
      </c>
      <c r="D673" s="21" t="s">
        <v>5701</v>
      </c>
      <c r="E673" s="69" t="s">
        <v>6040</v>
      </c>
      <c r="F673" s="21" t="s">
        <v>6388</v>
      </c>
      <c r="G673" s="165"/>
      <c r="H673" s="63" t="s">
        <v>7711</v>
      </c>
    </row>
    <row r="674" ht="15.75" customHeight="1">
      <c r="A674" s="73" t="s">
        <v>2535</v>
      </c>
      <c r="B674" s="351">
        <v>621.0</v>
      </c>
      <c r="C674" s="69">
        <v>44151.0</v>
      </c>
      <c r="D674" s="21" t="s">
        <v>6480</v>
      </c>
      <c r="E674" s="69" t="s">
        <v>7715</v>
      </c>
      <c r="F674" s="21" t="s">
        <v>6388</v>
      </c>
      <c r="G674" s="165"/>
      <c r="H674" s="63" t="s">
        <v>7716</v>
      </c>
    </row>
    <row r="675" ht="15.75" customHeight="1">
      <c r="A675" s="73" t="s">
        <v>2535</v>
      </c>
      <c r="B675" s="349">
        <v>622.0</v>
      </c>
      <c r="C675" s="69">
        <v>44151.0</v>
      </c>
      <c r="D675" s="21" t="s">
        <v>4909</v>
      </c>
      <c r="E675" s="69" t="s">
        <v>7560</v>
      </c>
      <c r="F675" s="21" t="s">
        <v>6388</v>
      </c>
      <c r="G675" s="165"/>
      <c r="H675" s="63" t="s">
        <v>7685</v>
      </c>
    </row>
    <row r="676" ht="15.75" customHeight="1">
      <c r="A676" s="73" t="s">
        <v>2535</v>
      </c>
      <c r="B676" s="349">
        <v>623.0</v>
      </c>
      <c r="C676" s="69">
        <v>44151.0</v>
      </c>
      <c r="D676" s="21" t="s">
        <v>7719</v>
      </c>
      <c r="E676" s="69" t="s">
        <v>7720</v>
      </c>
      <c r="F676" s="21" t="s">
        <v>6388</v>
      </c>
      <c r="G676" s="165"/>
      <c r="H676" s="63" t="s">
        <v>7721</v>
      </c>
    </row>
    <row r="677" ht="15.75" customHeight="1">
      <c r="A677" s="73" t="s">
        <v>2535</v>
      </c>
      <c r="B677" s="351">
        <v>624.0</v>
      </c>
      <c r="C677" s="69">
        <v>44151.0</v>
      </c>
      <c r="D677" s="21" t="s">
        <v>7696</v>
      </c>
      <c r="E677" s="69" t="s">
        <v>6211</v>
      </c>
      <c r="F677" s="21" t="s">
        <v>7200</v>
      </c>
      <c r="G677" s="165"/>
      <c r="H677" s="63" t="s">
        <v>7697</v>
      </c>
    </row>
    <row r="678" ht="15.75" customHeight="1">
      <c r="A678" s="73" t="s">
        <v>2535</v>
      </c>
      <c r="B678" s="349">
        <v>625.0</v>
      </c>
      <c r="C678" s="69">
        <v>44151.0</v>
      </c>
      <c r="D678" s="21" t="s">
        <v>6774</v>
      </c>
      <c r="E678" s="69" t="s">
        <v>7550</v>
      </c>
      <c r="F678" s="21" t="s">
        <v>7200</v>
      </c>
      <c r="G678" s="165"/>
      <c r="H678" s="63" t="s">
        <v>7681</v>
      </c>
    </row>
    <row r="679" ht="15.75" customHeight="1">
      <c r="A679" s="73" t="s">
        <v>2535</v>
      </c>
      <c r="B679" s="351">
        <v>626.0</v>
      </c>
      <c r="C679" s="69">
        <v>44151.0</v>
      </c>
      <c r="D679" s="21" t="s">
        <v>2703</v>
      </c>
      <c r="E679" s="69"/>
      <c r="F679" s="21" t="s">
        <v>7200</v>
      </c>
      <c r="G679" s="165" t="s">
        <v>7551</v>
      </c>
      <c r="H679" s="63" t="s">
        <v>7682</v>
      </c>
    </row>
    <row r="680" ht="15.75" customHeight="1">
      <c r="A680" s="73" t="s">
        <v>2535</v>
      </c>
      <c r="B680" s="349">
        <v>627.0</v>
      </c>
      <c r="C680" s="69">
        <v>44151.0</v>
      </c>
      <c r="D680" s="21" t="s">
        <v>7726</v>
      </c>
      <c r="E680" s="69" t="s">
        <v>7727</v>
      </c>
      <c r="F680" s="21" t="s">
        <v>2374</v>
      </c>
      <c r="G680" s="165"/>
      <c r="H680" s="63" t="s">
        <v>7728</v>
      </c>
    </row>
    <row r="681" ht="15.75" customHeight="1">
      <c r="A681" s="73" t="s">
        <v>2535</v>
      </c>
      <c r="B681" s="349">
        <v>628.0</v>
      </c>
      <c r="C681" s="69">
        <v>44151.0</v>
      </c>
      <c r="D681" s="21" t="s">
        <v>7731</v>
      </c>
      <c r="E681" s="69" t="s">
        <v>7732</v>
      </c>
      <c r="F681" s="21" t="s">
        <v>2374</v>
      </c>
      <c r="G681" s="165"/>
      <c r="H681" s="63" t="s">
        <v>7733</v>
      </c>
    </row>
    <row r="682" ht="15.75" customHeight="1">
      <c r="A682" s="73" t="s">
        <v>2535</v>
      </c>
      <c r="B682" s="351">
        <v>629.0</v>
      </c>
      <c r="C682" s="69">
        <v>44151.0</v>
      </c>
      <c r="D682" s="21" t="s">
        <v>1827</v>
      </c>
      <c r="E682" s="69" t="s">
        <v>7701</v>
      </c>
      <c r="F682" s="21" t="s">
        <v>761</v>
      </c>
      <c r="G682" s="165" t="s">
        <v>1734</v>
      </c>
      <c r="H682" s="63" t="s">
        <v>7702</v>
      </c>
    </row>
    <row r="683" ht="15.75" customHeight="1">
      <c r="A683" s="289"/>
      <c r="B683" s="900">
        <v>630.0</v>
      </c>
      <c r="C683" s="69">
        <v>44151.0</v>
      </c>
      <c r="D683" s="297" t="s">
        <v>2678</v>
      </c>
      <c r="E683" s="883" t="s">
        <v>6170</v>
      </c>
      <c r="F683" s="297" t="s">
        <v>7335</v>
      </c>
      <c r="G683" s="901">
        <v>44160.0</v>
      </c>
      <c r="H683" s="66" t="s">
        <v>7713</v>
      </c>
    </row>
    <row r="684" ht="15.75" customHeight="1">
      <c r="A684" s="73"/>
      <c r="B684" s="900">
        <v>631.0</v>
      </c>
      <c r="C684" s="69">
        <v>44151.0</v>
      </c>
      <c r="D684" s="21" t="s">
        <v>1763</v>
      </c>
      <c r="E684" s="69" t="s">
        <v>7686</v>
      </c>
      <c r="F684" s="21" t="s">
        <v>7335</v>
      </c>
      <c r="G684" s="901">
        <v>44160.0</v>
      </c>
      <c r="H684" s="63" t="s">
        <v>7687</v>
      </c>
    </row>
    <row r="685" ht="15.75" customHeight="1">
      <c r="A685" s="73"/>
      <c r="B685" s="902">
        <v>632.0</v>
      </c>
      <c r="C685" s="69">
        <v>44151.0</v>
      </c>
      <c r="D685" s="21" t="s">
        <v>7729</v>
      </c>
      <c r="E685" s="69" t="s">
        <v>7415</v>
      </c>
      <c r="F685" s="21" t="s">
        <v>7335</v>
      </c>
      <c r="G685" s="901">
        <v>44160.0</v>
      </c>
      <c r="H685" s="63" t="s">
        <v>7730</v>
      </c>
    </row>
    <row r="686" ht="15.75" customHeight="1">
      <c r="A686" s="73"/>
      <c r="B686" s="895">
        <v>633.0</v>
      </c>
      <c r="C686" s="69">
        <v>44153.0</v>
      </c>
      <c r="D686" s="21" t="s">
        <v>7755</v>
      </c>
      <c r="E686" s="69"/>
      <c r="F686" s="21" t="s">
        <v>7756</v>
      </c>
      <c r="G686" s="165"/>
      <c r="H686" s="63" t="s">
        <v>7757</v>
      </c>
    </row>
    <row r="687" ht="15.75" customHeight="1">
      <c r="A687" s="73" t="s">
        <v>2535</v>
      </c>
      <c r="B687" s="351">
        <v>634.0</v>
      </c>
      <c r="C687" s="69">
        <v>44153.0</v>
      </c>
      <c r="D687" s="21" t="s">
        <v>7743</v>
      </c>
      <c r="E687" s="69" t="s">
        <v>7744</v>
      </c>
      <c r="F687" s="21" t="s">
        <v>761</v>
      </c>
      <c r="G687" s="165" t="s">
        <v>6726</v>
      </c>
      <c r="H687" s="63"/>
    </row>
    <row r="688" ht="15.75" customHeight="1">
      <c r="A688" s="73" t="s">
        <v>2535</v>
      </c>
      <c r="B688" s="903">
        <v>635.0</v>
      </c>
      <c r="C688" s="237">
        <v>44153.0</v>
      </c>
      <c r="D688" s="157" t="s">
        <v>7426</v>
      </c>
      <c r="E688" s="237" t="s">
        <v>7427</v>
      </c>
      <c r="F688" s="157" t="s">
        <v>761</v>
      </c>
      <c r="G688" s="205" t="s">
        <v>7428</v>
      </c>
      <c r="H688" s="238" t="s">
        <v>7746</v>
      </c>
    </row>
    <row r="689" ht="15.75" customHeight="1">
      <c r="A689" s="73" t="s">
        <v>2535</v>
      </c>
      <c r="B689" s="349">
        <v>636.0</v>
      </c>
      <c r="C689" s="69">
        <v>44153.0</v>
      </c>
      <c r="D689" s="21" t="s">
        <v>7748</v>
      </c>
      <c r="E689" s="69" t="s">
        <v>7749</v>
      </c>
      <c r="F689" s="21" t="s">
        <v>761</v>
      </c>
      <c r="G689" s="165" t="s">
        <v>7690</v>
      </c>
      <c r="H689" s="63"/>
    </row>
    <row r="690" ht="15.75" customHeight="1">
      <c r="A690" s="73" t="s">
        <v>2535</v>
      </c>
      <c r="B690" s="351">
        <v>637.0</v>
      </c>
      <c r="C690" s="69">
        <v>44153.0</v>
      </c>
      <c r="D690" s="21" t="s">
        <v>7758</v>
      </c>
      <c r="E690" s="69" t="s">
        <v>7759</v>
      </c>
      <c r="F690" s="21" t="s">
        <v>761</v>
      </c>
      <c r="G690" s="165" t="s">
        <v>7760</v>
      </c>
      <c r="H690" s="63"/>
    </row>
    <row r="691" ht="15.75" customHeight="1">
      <c r="A691" s="73" t="s">
        <v>2535</v>
      </c>
      <c r="B691" s="349">
        <v>638.0</v>
      </c>
      <c r="C691" s="69">
        <v>44153.0</v>
      </c>
      <c r="D691" s="21" t="s">
        <v>7740</v>
      </c>
      <c r="E691" s="69" t="s">
        <v>7741</v>
      </c>
      <c r="F691" s="21" t="s">
        <v>761</v>
      </c>
      <c r="G691" s="165" t="s">
        <v>6726</v>
      </c>
      <c r="H691" s="63"/>
    </row>
    <row r="692" ht="15.75" customHeight="1">
      <c r="A692" s="73" t="s">
        <v>2535</v>
      </c>
      <c r="B692" s="349">
        <v>639.0</v>
      </c>
      <c r="C692" s="69">
        <v>44153.0</v>
      </c>
      <c r="D692" s="21" t="s">
        <v>7449</v>
      </c>
      <c r="E692" s="69" t="s">
        <v>4734</v>
      </c>
      <c r="F692" s="21" t="s">
        <v>2923</v>
      </c>
      <c r="G692" s="165" t="s">
        <v>7771</v>
      </c>
      <c r="H692" s="63"/>
    </row>
    <row r="693" ht="15.75" customHeight="1">
      <c r="A693" s="73" t="s">
        <v>2535</v>
      </c>
      <c r="B693" s="351">
        <v>640.0</v>
      </c>
      <c r="C693" s="69">
        <v>44153.0</v>
      </c>
      <c r="D693" s="21" t="s">
        <v>7308</v>
      </c>
      <c r="E693" s="69" t="s">
        <v>7502</v>
      </c>
      <c r="F693" s="21" t="s">
        <v>2923</v>
      </c>
      <c r="G693" s="165"/>
      <c r="H693" s="63"/>
    </row>
    <row r="694" ht="15.75" customHeight="1">
      <c r="A694" s="73" t="s">
        <v>2535</v>
      </c>
      <c r="B694" s="349">
        <v>641.0</v>
      </c>
      <c r="C694" s="69">
        <v>44153.0</v>
      </c>
      <c r="D694" s="21" t="s">
        <v>7761</v>
      </c>
      <c r="E694" s="69" t="s">
        <v>7762</v>
      </c>
      <c r="F694" s="21" t="s">
        <v>2923</v>
      </c>
      <c r="G694" s="165"/>
      <c r="H694" s="63"/>
    </row>
    <row r="695" ht="15.75" customHeight="1">
      <c r="A695" s="73" t="s">
        <v>2535</v>
      </c>
      <c r="B695" s="349">
        <v>642.0</v>
      </c>
      <c r="C695" s="69">
        <v>44153.0</v>
      </c>
      <c r="D695" s="21" t="s">
        <v>5336</v>
      </c>
      <c r="E695" s="69" t="s">
        <v>6032</v>
      </c>
      <c r="F695" s="21" t="s">
        <v>6388</v>
      </c>
      <c r="G695" s="165"/>
      <c r="H695" s="63"/>
    </row>
    <row r="696" ht="15.75" customHeight="1">
      <c r="A696" s="73" t="s">
        <v>2535</v>
      </c>
      <c r="B696" s="351">
        <v>643.0</v>
      </c>
      <c r="C696" s="69">
        <v>44153.0</v>
      </c>
      <c r="D696" s="21" t="s">
        <v>6242</v>
      </c>
      <c r="E696" s="69" t="s">
        <v>7189</v>
      </c>
      <c r="F696" s="21" t="s">
        <v>6388</v>
      </c>
      <c r="G696" s="165"/>
      <c r="H696" s="63"/>
    </row>
    <row r="697" ht="15.75" customHeight="1">
      <c r="A697" s="73" t="s">
        <v>2535</v>
      </c>
      <c r="B697" s="349">
        <v>644.0</v>
      </c>
      <c r="C697" s="69">
        <v>44153.0</v>
      </c>
      <c r="D697" s="21" t="s">
        <v>7152</v>
      </c>
      <c r="E697" s="69" t="s">
        <v>7443</v>
      </c>
      <c r="F697" s="21" t="s">
        <v>7451</v>
      </c>
      <c r="G697" s="165"/>
      <c r="H697" s="63"/>
    </row>
    <row r="698" ht="15.75" customHeight="1">
      <c r="A698" s="73" t="s">
        <v>2535</v>
      </c>
      <c r="B698" s="349">
        <v>645.0</v>
      </c>
      <c r="C698" s="69">
        <v>44153.0</v>
      </c>
      <c r="D698" s="21" t="s">
        <v>5395</v>
      </c>
      <c r="E698" s="69" t="s">
        <v>5396</v>
      </c>
      <c r="F698" s="21" t="s">
        <v>7451</v>
      </c>
      <c r="G698" s="165"/>
      <c r="H698" s="63"/>
      <c r="K698" s="275" t="s">
        <v>7753</v>
      </c>
    </row>
    <row r="699" ht="16.5" customHeight="1">
      <c r="A699" s="73" t="s">
        <v>2535</v>
      </c>
      <c r="B699" s="351">
        <v>646.0</v>
      </c>
      <c r="C699" s="69">
        <v>44153.0</v>
      </c>
      <c r="D699" s="21" t="s">
        <v>4873</v>
      </c>
      <c r="E699" s="69" t="s">
        <v>7745</v>
      </c>
      <c r="F699" s="21" t="s">
        <v>6388</v>
      </c>
      <c r="G699" s="165"/>
      <c r="H699" s="63"/>
    </row>
    <row r="700" ht="15.75" customHeight="1">
      <c r="A700" s="73"/>
      <c r="B700" s="895">
        <v>647.0</v>
      </c>
      <c r="C700" s="69">
        <v>44153.0</v>
      </c>
      <c r="D700" s="146" t="s">
        <v>681</v>
      </c>
      <c r="E700" s="69" t="s">
        <v>7738</v>
      </c>
      <c r="F700" s="21" t="s">
        <v>2253</v>
      </c>
      <c r="G700" s="165" t="s">
        <v>7739</v>
      </c>
      <c r="H700" s="63"/>
    </row>
    <row r="701" ht="15.75" customHeight="1">
      <c r="A701" s="73"/>
      <c r="B701" s="895">
        <v>648.0</v>
      </c>
      <c r="C701" s="69">
        <v>44153.0</v>
      </c>
      <c r="D701" s="146" t="s">
        <v>2850</v>
      </c>
      <c r="E701" s="69" t="s">
        <v>7750</v>
      </c>
      <c r="F701" s="21" t="s">
        <v>2253</v>
      </c>
      <c r="G701" s="165" t="s">
        <v>6893</v>
      </c>
      <c r="H701" s="63"/>
    </row>
    <row r="702" ht="15.75" customHeight="1">
      <c r="A702" s="73"/>
      <c r="B702" s="896">
        <v>649.0</v>
      </c>
      <c r="C702" s="69">
        <v>44153.0</v>
      </c>
      <c r="D702" s="146" t="s">
        <v>2124</v>
      </c>
      <c r="E702" s="69" t="s">
        <v>7736</v>
      </c>
      <c r="F702" s="21" t="s">
        <v>2253</v>
      </c>
      <c r="G702" s="165" t="s">
        <v>6893</v>
      </c>
      <c r="H702" s="63"/>
    </row>
    <row r="703" ht="15.75" customHeight="1">
      <c r="A703" s="73"/>
      <c r="B703" s="895">
        <v>650.0</v>
      </c>
      <c r="C703" s="69">
        <v>44153.0</v>
      </c>
      <c r="D703" s="80" t="s">
        <v>2935</v>
      </c>
      <c r="E703" s="69" t="s">
        <v>7751</v>
      </c>
      <c r="F703" s="21" t="s">
        <v>2253</v>
      </c>
      <c r="G703" s="165" t="s">
        <v>7752</v>
      </c>
      <c r="H703" s="63"/>
    </row>
    <row r="704" ht="15.75" customHeight="1">
      <c r="A704" s="73"/>
      <c r="B704" s="895">
        <v>651.0</v>
      </c>
      <c r="C704" s="69">
        <v>44153.0</v>
      </c>
      <c r="D704" s="146" t="s">
        <v>7136</v>
      </c>
      <c r="E704" s="69" t="s">
        <v>7737</v>
      </c>
      <c r="F704" s="21" t="s">
        <v>2253</v>
      </c>
      <c r="G704" s="165" t="s">
        <v>2824</v>
      </c>
      <c r="H704" s="63"/>
    </row>
    <row r="705" ht="15.75" customHeight="1">
      <c r="A705" s="73"/>
      <c r="B705" s="896">
        <v>652.0</v>
      </c>
      <c r="C705" s="69">
        <v>44153.0</v>
      </c>
      <c r="D705" s="146" t="s">
        <v>3093</v>
      </c>
      <c r="E705" s="69" t="s">
        <v>6172</v>
      </c>
      <c r="F705" s="21" t="s">
        <v>2253</v>
      </c>
      <c r="G705" s="165" t="s">
        <v>90</v>
      </c>
      <c r="H705" s="63"/>
    </row>
    <row r="706" ht="15.75" customHeight="1">
      <c r="A706" s="73"/>
      <c r="B706" s="895">
        <v>653.0</v>
      </c>
      <c r="C706" s="69">
        <v>44153.0</v>
      </c>
      <c r="D706" s="80" t="s">
        <v>3603</v>
      </c>
      <c r="E706" s="69" t="s">
        <v>7742</v>
      </c>
      <c r="F706" s="21" t="s">
        <v>2253</v>
      </c>
      <c r="G706" s="165" t="s">
        <v>6893</v>
      </c>
      <c r="H706" s="63"/>
    </row>
    <row r="707" ht="15.75" customHeight="1">
      <c r="A707" s="73"/>
      <c r="B707" s="904">
        <v>654.0</v>
      </c>
      <c r="C707" s="69">
        <v>44153.0</v>
      </c>
      <c r="D707" s="21" t="s">
        <v>2818</v>
      </c>
      <c r="E707" s="69"/>
      <c r="F707" s="21" t="s">
        <v>2253</v>
      </c>
      <c r="G707" s="165" t="s">
        <v>2824</v>
      </c>
      <c r="H707" s="63" t="s">
        <v>7754</v>
      </c>
    </row>
    <row r="708" ht="15.75" customHeight="1">
      <c r="A708" s="73"/>
      <c r="B708" s="896">
        <v>655.0</v>
      </c>
      <c r="C708" s="69">
        <v>44153.0</v>
      </c>
      <c r="D708" s="21" t="s">
        <v>2759</v>
      </c>
      <c r="E708" s="69"/>
      <c r="F708" s="21" t="s">
        <v>2253</v>
      </c>
      <c r="G708" s="165" t="s">
        <v>6768</v>
      </c>
      <c r="H708" s="63" t="s">
        <v>7747</v>
      </c>
    </row>
    <row r="709" ht="15.75" customHeight="1">
      <c r="A709" s="73"/>
      <c r="B709" s="895">
        <v>656.0</v>
      </c>
      <c r="C709" s="69">
        <v>44153.0</v>
      </c>
      <c r="D709" s="146" t="s">
        <v>2441</v>
      </c>
      <c r="E709" s="69" t="s">
        <v>7734</v>
      </c>
      <c r="F709" s="21" t="s">
        <v>2253</v>
      </c>
      <c r="G709" s="165" t="s">
        <v>3513</v>
      </c>
      <c r="H709" s="63" t="s">
        <v>7735</v>
      </c>
    </row>
    <row r="710" ht="15.75" customHeight="1">
      <c r="A710" s="73" t="s">
        <v>2535</v>
      </c>
      <c r="B710" s="349">
        <v>657.0</v>
      </c>
      <c r="C710" s="69">
        <v>44154.0</v>
      </c>
      <c r="D710" s="21" t="s">
        <v>7782</v>
      </c>
      <c r="E710" s="69" t="s">
        <v>7783</v>
      </c>
      <c r="F710" s="21" t="s">
        <v>761</v>
      </c>
      <c r="G710" s="165" t="s">
        <v>304</v>
      </c>
      <c r="H710" s="63" t="s">
        <v>7784</v>
      </c>
    </row>
    <row r="711" ht="15.75" customHeight="1">
      <c r="A711" s="73" t="s">
        <v>2535</v>
      </c>
      <c r="B711" s="351">
        <v>658.0</v>
      </c>
      <c r="C711" s="69">
        <v>44154.0</v>
      </c>
      <c r="D711" s="21" t="s">
        <v>7767</v>
      </c>
      <c r="E711" s="69" t="s">
        <v>7768</v>
      </c>
      <c r="F711" s="21" t="s">
        <v>761</v>
      </c>
      <c r="G711" s="165" t="s">
        <v>304</v>
      </c>
      <c r="H711" s="63" t="s">
        <v>7769</v>
      </c>
    </row>
    <row r="712" ht="15.75" customHeight="1">
      <c r="A712" s="73" t="s">
        <v>2535</v>
      </c>
      <c r="B712" s="349">
        <v>659.0</v>
      </c>
      <c r="C712" s="69">
        <v>44154.0</v>
      </c>
      <c r="D712" s="21" t="s">
        <v>1457</v>
      </c>
      <c r="E712" s="69" t="s">
        <v>7765</v>
      </c>
      <c r="F712" s="21" t="s">
        <v>761</v>
      </c>
      <c r="G712" s="165" t="s">
        <v>304</v>
      </c>
      <c r="H712" s="63" t="s">
        <v>7766</v>
      </c>
    </row>
    <row r="713" ht="15.75" customHeight="1">
      <c r="A713" s="73" t="s">
        <v>2535</v>
      </c>
      <c r="B713" s="349">
        <v>660.0</v>
      </c>
      <c r="C713" s="69">
        <v>44154.0</v>
      </c>
      <c r="D713" s="21" t="s">
        <v>7776</v>
      </c>
      <c r="E713" s="69" t="s">
        <v>7777</v>
      </c>
      <c r="F713" s="21" t="s">
        <v>761</v>
      </c>
      <c r="G713" s="165" t="s">
        <v>7778</v>
      </c>
      <c r="H713" s="63" t="s">
        <v>7779</v>
      </c>
    </row>
    <row r="714" ht="15.75" customHeight="1">
      <c r="A714" s="73"/>
      <c r="B714" s="905">
        <v>661.0</v>
      </c>
      <c r="C714" s="69">
        <v>44154.0</v>
      </c>
      <c r="D714" s="21" t="s">
        <v>5340</v>
      </c>
      <c r="E714" s="69" t="s">
        <v>7763</v>
      </c>
      <c r="F714" s="21" t="s">
        <v>2253</v>
      </c>
      <c r="G714" s="165" t="s">
        <v>521</v>
      </c>
      <c r="H714" s="63" t="s">
        <v>7764</v>
      </c>
    </row>
    <row r="715" ht="15.75" customHeight="1">
      <c r="A715" s="73"/>
      <c r="B715" s="904">
        <v>662.0</v>
      </c>
      <c r="C715" s="69">
        <v>44154.0</v>
      </c>
      <c r="D715" s="21" t="s">
        <v>3839</v>
      </c>
      <c r="E715" s="69" t="s">
        <v>7770</v>
      </c>
      <c r="F715" s="21" t="s">
        <v>2253</v>
      </c>
      <c r="G715" s="165" t="s">
        <v>7771</v>
      </c>
      <c r="H715" s="63" t="s">
        <v>7772</v>
      </c>
    </row>
    <row r="716" ht="15.75" customHeight="1">
      <c r="A716" s="73"/>
      <c r="B716" s="349">
        <v>663.0</v>
      </c>
      <c r="C716" s="69">
        <v>44154.0</v>
      </c>
      <c r="D716" s="21" t="s">
        <v>4369</v>
      </c>
      <c r="E716" s="69" t="s">
        <v>7780</v>
      </c>
      <c r="F716" s="21" t="s">
        <v>7335</v>
      </c>
      <c r="G716" s="198">
        <v>44167.0</v>
      </c>
      <c r="H716" s="63" t="s">
        <v>7781</v>
      </c>
    </row>
    <row r="717" ht="15.75" customHeight="1">
      <c r="A717" s="73"/>
      <c r="B717" s="349">
        <v>664.0</v>
      </c>
      <c r="C717" s="69">
        <v>44154.0</v>
      </c>
      <c r="D717" s="21" t="s">
        <v>3620</v>
      </c>
      <c r="E717" s="69" t="s">
        <v>7785</v>
      </c>
      <c r="F717" s="21" t="s">
        <v>7335</v>
      </c>
      <c r="G717" s="198">
        <v>44167.0</v>
      </c>
      <c r="H717" s="63" t="s">
        <v>7786</v>
      </c>
    </row>
    <row r="718" ht="15.75" customHeight="1">
      <c r="A718" s="289" t="s">
        <v>2535</v>
      </c>
      <c r="B718" s="351">
        <v>665.0</v>
      </c>
      <c r="C718" s="69">
        <v>44154.0</v>
      </c>
      <c r="D718" s="297" t="s">
        <v>6725</v>
      </c>
      <c r="E718" s="883" t="s">
        <v>7773</v>
      </c>
      <c r="F718" s="297" t="s">
        <v>7774</v>
      </c>
      <c r="G718" s="884"/>
      <c r="H718" s="66" t="s">
        <v>7775</v>
      </c>
    </row>
    <row r="719" ht="15.75" customHeight="1">
      <c r="A719" s="73" t="s">
        <v>2535</v>
      </c>
      <c r="B719" s="349">
        <v>666.0</v>
      </c>
      <c r="C719" s="69">
        <v>44160.0</v>
      </c>
      <c r="D719" s="21" t="s">
        <v>6267</v>
      </c>
      <c r="E719" s="69" t="s">
        <v>7805</v>
      </c>
      <c r="F719" s="21" t="s">
        <v>761</v>
      </c>
      <c r="G719" s="165" t="s">
        <v>7806</v>
      </c>
      <c r="H719" s="63" t="s">
        <v>7807</v>
      </c>
    </row>
    <row r="720" ht="15.75" customHeight="1">
      <c r="A720" s="73" t="s">
        <v>2535</v>
      </c>
      <c r="B720" s="351">
        <v>667.0</v>
      </c>
      <c r="C720" s="69">
        <v>44160.0</v>
      </c>
      <c r="D720" s="21" t="s">
        <v>2819</v>
      </c>
      <c r="E720" s="69" t="s">
        <v>7813</v>
      </c>
      <c r="F720" s="21" t="s">
        <v>6388</v>
      </c>
      <c r="G720" s="165"/>
      <c r="H720" s="63" t="s">
        <v>7814</v>
      </c>
    </row>
    <row r="721" ht="15.75" customHeight="1">
      <c r="A721" s="73"/>
      <c r="B721" s="351">
        <v>668.0</v>
      </c>
      <c r="C721" s="69">
        <v>44160.0</v>
      </c>
      <c r="D721" s="21" t="s">
        <v>7809</v>
      </c>
      <c r="E721" s="69"/>
      <c r="F721" s="21" t="s">
        <v>14653</v>
      </c>
      <c r="G721" s="165"/>
      <c r="H721" s="63" t="s">
        <v>7810</v>
      </c>
    </row>
    <row r="722" ht="15.75" customHeight="1">
      <c r="A722" s="73" t="s">
        <v>2535</v>
      </c>
      <c r="B722" s="349">
        <v>669.0</v>
      </c>
      <c r="C722" s="69">
        <v>44160.0</v>
      </c>
      <c r="D722" s="21" t="s">
        <v>7793</v>
      </c>
      <c r="E722" s="69" t="s">
        <v>7794</v>
      </c>
      <c r="F722" s="21" t="s">
        <v>761</v>
      </c>
      <c r="G722" s="165" t="s">
        <v>7795</v>
      </c>
      <c r="H722" s="63" t="s">
        <v>7796</v>
      </c>
    </row>
    <row r="723" ht="15.75" customHeight="1">
      <c r="A723" s="73" t="s">
        <v>2535</v>
      </c>
      <c r="B723" s="351">
        <v>670.0</v>
      </c>
      <c r="C723" s="69">
        <v>44160.0</v>
      </c>
      <c r="D723" s="21" t="s">
        <v>6710</v>
      </c>
      <c r="E723" s="69" t="s">
        <v>7788</v>
      </c>
      <c r="F723" s="21" t="s">
        <v>2923</v>
      </c>
      <c r="G723" s="165"/>
      <c r="H723" s="63" t="s">
        <v>7789</v>
      </c>
    </row>
    <row r="724" ht="15.75" customHeight="1">
      <c r="A724" s="73" t="s">
        <v>2535</v>
      </c>
      <c r="B724" s="351">
        <v>671.0</v>
      </c>
      <c r="C724" s="69">
        <v>44160.0</v>
      </c>
      <c r="D724" s="21" t="s">
        <v>1637</v>
      </c>
      <c r="E724" s="69" t="s">
        <v>1638</v>
      </c>
      <c r="F724" s="21" t="s">
        <v>2923</v>
      </c>
      <c r="G724" s="165"/>
      <c r="H724" s="63" t="s">
        <v>7790</v>
      </c>
    </row>
    <row r="725" ht="15.75" customHeight="1">
      <c r="A725" s="73"/>
      <c r="B725" s="906">
        <v>672.0</v>
      </c>
      <c r="C725" s="69">
        <v>44160.0</v>
      </c>
      <c r="D725" s="21" t="s">
        <v>2839</v>
      </c>
      <c r="E725" s="69" t="s">
        <v>7800</v>
      </c>
      <c r="F725" s="157" t="s">
        <v>2253</v>
      </c>
      <c r="G725" s="165" t="s">
        <v>2824</v>
      </c>
      <c r="H725" s="63" t="s">
        <v>7801</v>
      </c>
    </row>
    <row r="726" ht="15.75" customHeight="1">
      <c r="A726" s="73"/>
      <c r="B726" s="907">
        <v>673.0</v>
      </c>
      <c r="C726" s="69">
        <v>44160.0</v>
      </c>
      <c r="D726" s="21" t="s">
        <v>1357</v>
      </c>
      <c r="E726" s="69" t="s">
        <v>7797</v>
      </c>
      <c r="F726" s="157" t="s">
        <v>2253</v>
      </c>
      <c r="G726" s="165" t="s">
        <v>7798</v>
      </c>
      <c r="H726" s="63" t="s">
        <v>7799</v>
      </c>
    </row>
    <row r="727" ht="15.75" customHeight="1">
      <c r="A727" s="73" t="s">
        <v>2535</v>
      </c>
      <c r="B727" s="351">
        <v>674.0</v>
      </c>
      <c r="C727" s="69">
        <v>44160.0</v>
      </c>
      <c r="D727" s="21" t="s">
        <v>4909</v>
      </c>
      <c r="E727" s="69" t="s">
        <v>7560</v>
      </c>
      <c r="F727" s="21" t="s">
        <v>7200</v>
      </c>
      <c r="G727" s="165"/>
      <c r="H727" s="63" t="s">
        <v>7791</v>
      </c>
    </row>
    <row r="728" ht="15.75" customHeight="1">
      <c r="A728" s="73" t="s">
        <v>2535</v>
      </c>
      <c r="B728" s="349">
        <v>675.0</v>
      </c>
      <c r="C728" s="69">
        <v>44160.0</v>
      </c>
      <c r="D728" s="21" t="s">
        <v>5378</v>
      </c>
      <c r="E728" s="69" t="s">
        <v>7803</v>
      </c>
      <c r="F728" s="21" t="s">
        <v>7200</v>
      </c>
      <c r="G728" s="165"/>
      <c r="H728" s="63" t="s">
        <v>7804</v>
      </c>
    </row>
    <row r="729" ht="15.75" customHeight="1">
      <c r="A729" s="73" t="s">
        <v>2535</v>
      </c>
      <c r="B729" s="351">
        <v>676.0</v>
      </c>
      <c r="C729" s="69">
        <v>44160.0</v>
      </c>
      <c r="D729" s="21" t="s">
        <v>5507</v>
      </c>
      <c r="E729" s="69" t="s">
        <v>6154</v>
      </c>
      <c r="F729" s="21" t="s">
        <v>7200</v>
      </c>
      <c r="G729" s="165"/>
      <c r="H729" s="63" t="s">
        <v>7787</v>
      </c>
    </row>
    <row r="730" ht="15.75" customHeight="1">
      <c r="A730" s="73" t="s">
        <v>2535</v>
      </c>
      <c r="B730" s="351">
        <v>677.0</v>
      </c>
      <c r="C730" s="69">
        <v>44160.0</v>
      </c>
      <c r="D730" s="21" t="s">
        <v>5066</v>
      </c>
      <c r="E730" s="69" t="s">
        <v>5957</v>
      </c>
      <c r="F730" s="21" t="s">
        <v>6388</v>
      </c>
      <c r="G730" s="165"/>
      <c r="H730" s="63" t="s">
        <v>7792</v>
      </c>
    </row>
    <row r="731" ht="15.75" customHeight="1">
      <c r="A731" s="73"/>
      <c r="B731" s="906">
        <v>678.0</v>
      </c>
      <c r="C731" s="69">
        <v>44160.0</v>
      </c>
      <c r="D731" s="21" t="s">
        <v>1412</v>
      </c>
      <c r="E731" s="69" t="s">
        <v>7662</v>
      </c>
      <c r="F731" s="21" t="s">
        <v>7335</v>
      </c>
      <c r="G731" s="198">
        <v>44174.0</v>
      </c>
      <c r="H731" s="63" t="s">
        <v>7802</v>
      </c>
    </row>
    <row r="732" ht="15.75" customHeight="1">
      <c r="A732" s="73"/>
      <c r="B732" s="351">
        <v>679.0</v>
      </c>
      <c r="C732" s="69">
        <v>44160.0</v>
      </c>
      <c r="D732" s="21"/>
      <c r="E732" s="69"/>
      <c r="F732" s="21"/>
      <c r="G732" s="165"/>
      <c r="H732" s="63"/>
    </row>
    <row r="733" ht="15.75" customHeight="1">
      <c r="A733" s="73"/>
      <c r="B733" s="351">
        <v>680.0</v>
      </c>
      <c r="C733" s="69">
        <v>44160.0</v>
      </c>
      <c r="D733" s="21"/>
      <c r="E733" s="69"/>
      <c r="F733" s="21"/>
      <c r="G733" s="165"/>
      <c r="H733" s="63"/>
    </row>
    <row r="734" ht="15.75" customHeight="1">
      <c r="A734" s="73"/>
      <c r="B734" s="349">
        <v>681.0</v>
      </c>
      <c r="C734" s="69">
        <v>44160.0</v>
      </c>
      <c r="D734" s="21" t="s">
        <v>7811</v>
      </c>
      <c r="E734" s="69"/>
      <c r="F734" s="21"/>
      <c r="G734" s="165"/>
      <c r="H734" s="63" t="s">
        <v>7812</v>
      </c>
    </row>
    <row r="735" ht="15.75" customHeight="1">
      <c r="A735" s="73"/>
      <c r="B735" s="784">
        <v>682.0</v>
      </c>
      <c r="C735" s="69"/>
      <c r="D735" s="21"/>
      <c r="E735" s="69"/>
      <c r="F735" s="21"/>
      <c r="G735" s="165"/>
      <c r="H735" s="63"/>
    </row>
    <row r="736" ht="15.75" customHeight="1">
      <c r="A736" s="73"/>
      <c r="B736" s="351">
        <v>683.0</v>
      </c>
      <c r="C736" s="69"/>
      <c r="D736" s="21"/>
      <c r="E736" s="69"/>
      <c r="F736" s="21"/>
      <c r="G736" s="165"/>
      <c r="H736" s="63"/>
    </row>
    <row r="737" ht="15.75" customHeight="1">
      <c r="A737" s="73"/>
      <c r="B737" s="871">
        <v>684.0</v>
      </c>
      <c r="C737" s="181">
        <v>44172.0</v>
      </c>
      <c r="D737" s="21" t="s">
        <v>7815</v>
      </c>
      <c r="E737" s="69" t="s">
        <v>7841</v>
      </c>
      <c r="F737" s="21" t="s">
        <v>761</v>
      </c>
      <c r="G737" s="165" t="s">
        <v>7816</v>
      </c>
      <c r="H737" s="63"/>
    </row>
    <row r="738" ht="15.75" customHeight="1">
      <c r="A738" s="73"/>
      <c r="B738" s="784">
        <v>685.0</v>
      </c>
      <c r="C738" s="181">
        <v>44172.0</v>
      </c>
      <c r="D738" s="21" t="s">
        <v>7824</v>
      </c>
      <c r="E738" s="69"/>
      <c r="F738" s="21" t="s">
        <v>761</v>
      </c>
      <c r="G738" s="165" t="s">
        <v>6858</v>
      </c>
      <c r="H738" s="63"/>
    </row>
    <row r="739" ht="15.75" customHeight="1">
      <c r="A739" s="73"/>
      <c r="B739" s="351">
        <v>686.0</v>
      </c>
      <c r="C739" s="181">
        <v>44172.0</v>
      </c>
      <c r="D739" s="21" t="s">
        <v>1754</v>
      </c>
      <c r="E739" s="69" t="s">
        <v>1755</v>
      </c>
      <c r="F739" s="21" t="s">
        <v>7451</v>
      </c>
      <c r="G739" s="165"/>
      <c r="H739" s="63"/>
    </row>
    <row r="740" ht="15.75" customHeight="1">
      <c r="A740" s="73"/>
      <c r="B740" s="871">
        <v>687.0</v>
      </c>
      <c r="C740" s="181">
        <v>44172.0</v>
      </c>
      <c r="D740" s="21" t="s">
        <v>7706</v>
      </c>
      <c r="E740" s="69" t="s">
        <v>7707</v>
      </c>
      <c r="F740" s="21" t="s">
        <v>7451</v>
      </c>
      <c r="G740" s="165"/>
      <c r="H740" s="63"/>
    </row>
    <row r="741" ht="15.75" customHeight="1">
      <c r="A741" s="73"/>
      <c r="B741" s="784">
        <v>688.0</v>
      </c>
      <c r="C741" s="181">
        <v>44172.0</v>
      </c>
      <c r="D741" s="21" t="s">
        <v>7822</v>
      </c>
      <c r="E741" s="69" t="s">
        <v>7823</v>
      </c>
      <c r="F741" s="21" t="s">
        <v>7451</v>
      </c>
      <c r="G741" s="165"/>
      <c r="H741" s="63"/>
    </row>
    <row r="742" ht="15.75" customHeight="1">
      <c r="A742" s="73"/>
      <c r="B742" s="351">
        <v>689.0</v>
      </c>
      <c r="C742" s="181">
        <v>44172.0</v>
      </c>
      <c r="D742" s="21" t="s">
        <v>7817</v>
      </c>
      <c r="E742" s="69" t="s">
        <v>7765</v>
      </c>
      <c r="F742" s="21" t="s">
        <v>7451</v>
      </c>
      <c r="G742" s="165"/>
      <c r="H742" s="63"/>
    </row>
    <row r="743" ht="15.75" customHeight="1">
      <c r="A743" s="73"/>
      <c r="B743" s="871">
        <v>690.0</v>
      </c>
      <c r="C743" s="181">
        <v>44172.0</v>
      </c>
      <c r="D743" s="21" t="s">
        <v>3105</v>
      </c>
      <c r="E743" s="69"/>
      <c r="F743" s="21" t="s">
        <v>2923</v>
      </c>
      <c r="G743" s="165"/>
      <c r="H743" s="63"/>
    </row>
    <row r="744" ht="15.75" customHeight="1">
      <c r="A744" s="289"/>
      <c r="B744" s="784">
        <v>691.0</v>
      </c>
      <c r="C744" s="181">
        <v>44172.0</v>
      </c>
      <c r="D744" s="297" t="s">
        <v>1376</v>
      </c>
      <c r="E744" s="883"/>
      <c r="F744" s="297" t="s">
        <v>2923</v>
      </c>
      <c r="G744" s="884"/>
      <c r="H744" s="66"/>
    </row>
    <row r="745" ht="15.75" customHeight="1">
      <c r="A745" s="73"/>
      <c r="B745" s="351">
        <v>692.0</v>
      </c>
      <c r="C745" s="181">
        <v>44172.0</v>
      </c>
      <c r="D745" s="80" t="s">
        <v>1946</v>
      </c>
      <c r="E745" s="69"/>
      <c r="F745" s="21" t="s">
        <v>2253</v>
      </c>
      <c r="G745" s="165" t="s">
        <v>1352</v>
      </c>
      <c r="H745" s="63"/>
    </row>
    <row r="746" ht="15.75" customHeight="1">
      <c r="A746" s="73"/>
      <c r="B746" s="871">
        <v>693.0</v>
      </c>
      <c r="C746" s="181">
        <v>44172.0</v>
      </c>
      <c r="D746" s="21" t="s">
        <v>2846</v>
      </c>
      <c r="E746" s="69" t="s">
        <v>7821</v>
      </c>
      <c r="F746" s="21" t="s">
        <v>2253</v>
      </c>
      <c r="G746" s="165" t="s">
        <v>90</v>
      </c>
      <c r="H746" s="63"/>
    </row>
    <row r="747" ht="15.75" customHeight="1">
      <c r="A747" s="73"/>
      <c r="B747" s="784">
        <v>694.0</v>
      </c>
      <c r="C747" s="181">
        <v>44172.0</v>
      </c>
      <c r="D747" s="80" t="s">
        <v>3375</v>
      </c>
      <c r="E747" s="69" t="s">
        <v>7819</v>
      </c>
      <c r="F747" s="21" t="s">
        <v>2253</v>
      </c>
      <c r="G747" s="165" t="s">
        <v>5269</v>
      </c>
      <c r="H747" s="63"/>
    </row>
    <row r="748" ht="15.75" customHeight="1">
      <c r="A748" s="73"/>
      <c r="B748" s="351">
        <v>695.0</v>
      </c>
      <c r="C748" s="181">
        <v>44172.0</v>
      </c>
      <c r="D748" s="21" t="s">
        <v>1798</v>
      </c>
      <c r="E748" s="69"/>
      <c r="F748" s="21" t="s">
        <v>2253</v>
      </c>
      <c r="G748" s="165" t="s">
        <v>90</v>
      </c>
      <c r="H748" s="63"/>
    </row>
    <row r="749" ht="15.75" customHeight="1">
      <c r="A749" s="73"/>
      <c r="B749" s="871">
        <v>696.0</v>
      </c>
      <c r="C749" s="181">
        <v>44172.0</v>
      </c>
      <c r="D749" s="80" t="s">
        <v>7825</v>
      </c>
      <c r="E749" s="69"/>
      <c r="F749" s="21" t="s">
        <v>2253</v>
      </c>
      <c r="G749" s="165" t="s">
        <v>7826</v>
      </c>
      <c r="H749" s="63"/>
    </row>
    <row r="750" ht="15.75" customHeight="1">
      <c r="A750" s="73"/>
      <c r="B750" s="784">
        <v>697.0</v>
      </c>
      <c r="C750" s="181">
        <v>44172.0</v>
      </c>
      <c r="D750" s="21" t="s">
        <v>5701</v>
      </c>
      <c r="E750" s="69" t="s">
        <v>7820</v>
      </c>
      <c r="F750" s="21" t="s">
        <v>131</v>
      </c>
      <c r="G750" s="165"/>
      <c r="H750" s="63"/>
    </row>
    <row r="751" ht="15.75" customHeight="1">
      <c r="A751" s="73"/>
      <c r="B751" s="351">
        <v>698.0</v>
      </c>
      <c r="C751" s="181">
        <v>44172.0</v>
      </c>
      <c r="D751" s="21" t="s">
        <v>4873</v>
      </c>
      <c r="E751" s="69" t="s">
        <v>7745</v>
      </c>
      <c r="F751" s="21" t="s">
        <v>131</v>
      </c>
      <c r="G751" s="165"/>
      <c r="H751" s="63"/>
      <c r="J751" s="275" t="s">
        <v>7818</v>
      </c>
      <c r="K751" s="275" t="s">
        <v>7604</v>
      </c>
    </row>
    <row r="752" ht="15.75" customHeight="1">
      <c r="A752" s="73"/>
      <c r="B752" s="871">
        <v>699.0</v>
      </c>
      <c r="C752" s="181">
        <v>44172.0</v>
      </c>
      <c r="D752" s="21" t="s">
        <v>5318</v>
      </c>
      <c r="E752" s="69" t="s">
        <v>14651</v>
      </c>
      <c r="F752" s="21" t="s">
        <v>8629</v>
      </c>
      <c r="G752" s="165"/>
      <c r="H752" s="63"/>
    </row>
    <row r="753" ht="15.75" customHeight="1">
      <c r="A753" s="73" t="s">
        <v>2535</v>
      </c>
      <c r="B753" s="784">
        <v>700.0</v>
      </c>
      <c r="C753" s="181">
        <v>44172.0</v>
      </c>
      <c r="D753" s="21"/>
      <c r="E753" s="69" t="s">
        <v>7827</v>
      </c>
      <c r="F753" s="21"/>
      <c r="G753" s="165"/>
      <c r="H753" s="63"/>
    </row>
    <row r="754" ht="15.75" customHeight="1">
      <c r="A754" s="73"/>
      <c r="B754" s="351">
        <v>701.0</v>
      </c>
      <c r="C754" s="69"/>
      <c r="D754" s="21"/>
      <c r="E754" s="69"/>
      <c r="F754" s="21"/>
      <c r="G754" s="165"/>
      <c r="H754" s="63"/>
    </row>
    <row r="755" ht="15.75" customHeight="1">
      <c r="A755" s="73"/>
      <c r="B755" s="871">
        <v>702.0</v>
      </c>
      <c r="C755" s="69"/>
      <c r="D755" s="21"/>
      <c r="E755" s="69"/>
      <c r="F755" s="21"/>
      <c r="G755" s="165"/>
      <c r="H755" s="63"/>
    </row>
    <row r="756" ht="15.75" customHeight="1">
      <c r="A756" s="73"/>
      <c r="B756" s="784">
        <v>703.0</v>
      </c>
      <c r="C756" s="69"/>
      <c r="D756" s="21"/>
      <c r="E756" s="69"/>
      <c r="F756" s="21"/>
      <c r="G756" s="165"/>
      <c r="H756" s="63"/>
    </row>
    <row r="757" ht="15.75" customHeight="1">
      <c r="A757" s="73"/>
      <c r="B757" s="351">
        <v>704.0</v>
      </c>
      <c r="C757" s="69"/>
      <c r="D757" s="21" t="s">
        <v>2575</v>
      </c>
      <c r="E757" s="69" t="s">
        <v>14632</v>
      </c>
      <c r="F757" s="21" t="s">
        <v>7335</v>
      </c>
      <c r="G757" s="165"/>
      <c r="H757" s="63"/>
    </row>
    <row r="758" ht="15.75" customHeight="1">
      <c r="A758" s="73"/>
      <c r="B758" s="351">
        <v>705.0</v>
      </c>
      <c r="C758" s="69"/>
      <c r="D758" s="21"/>
      <c r="E758" s="69"/>
      <c r="F758" s="21"/>
      <c r="G758" s="165"/>
      <c r="H758" s="63"/>
    </row>
    <row r="759" ht="15.75" customHeight="1">
      <c r="A759" s="73"/>
      <c r="B759" s="871">
        <v>706.0</v>
      </c>
      <c r="C759" s="69"/>
      <c r="D759" s="21"/>
      <c r="E759" s="69"/>
      <c r="F759" s="21"/>
      <c r="G759" s="165"/>
      <c r="H759" s="63"/>
    </row>
    <row r="760" ht="15.75" customHeight="1">
      <c r="A760" s="73"/>
      <c r="B760" s="784">
        <v>707.0</v>
      </c>
      <c r="C760" s="69"/>
      <c r="D760" s="21"/>
      <c r="E760" s="69"/>
      <c r="F760" s="21"/>
      <c r="G760" s="165"/>
      <c r="H760" s="63"/>
    </row>
    <row r="761" ht="15.75" customHeight="1">
      <c r="A761" s="73"/>
      <c r="B761" s="351">
        <v>708.0</v>
      </c>
      <c r="C761" s="69"/>
      <c r="D761" s="21" t="s">
        <v>1371</v>
      </c>
      <c r="E761" s="69"/>
      <c r="F761" s="21" t="s">
        <v>7335</v>
      </c>
      <c r="G761" s="165"/>
      <c r="H761" s="63"/>
    </row>
    <row r="762" ht="15.75" customHeight="1">
      <c r="A762" s="73"/>
      <c r="B762" s="351">
        <v>709.0</v>
      </c>
      <c r="C762" s="69"/>
      <c r="D762" s="146" t="s">
        <v>10398</v>
      </c>
      <c r="E762" s="69"/>
      <c r="F762" s="21" t="s">
        <v>7335</v>
      </c>
      <c r="G762" s="165"/>
      <c r="H762" s="63"/>
    </row>
    <row r="763" ht="15.75" customHeight="1">
      <c r="A763" s="73"/>
      <c r="B763" s="871">
        <v>710.0</v>
      </c>
      <c r="C763" s="69"/>
      <c r="D763" s="21"/>
      <c r="E763" s="69"/>
      <c r="F763" s="21"/>
      <c r="G763" s="165"/>
      <c r="H763" s="63"/>
    </row>
    <row r="764" ht="15.75" customHeight="1">
      <c r="A764" s="73"/>
      <c r="B764" s="784">
        <v>711.0</v>
      </c>
      <c r="C764" s="69">
        <v>44179.0</v>
      </c>
      <c r="D764" s="21" t="s">
        <v>3012</v>
      </c>
      <c r="E764" s="69" t="s">
        <v>7488</v>
      </c>
      <c r="F764" s="21" t="s">
        <v>2253</v>
      </c>
      <c r="G764" s="165" t="s">
        <v>1030</v>
      </c>
      <c r="H764" s="63"/>
    </row>
    <row r="765" ht="15.75" customHeight="1">
      <c r="A765" s="73"/>
      <c r="B765" s="351">
        <v>712.0</v>
      </c>
      <c r="C765" s="69">
        <v>44179.0</v>
      </c>
      <c r="D765" s="21" t="s">
        <v>3048</v>
      </c>
      <c r="E765" s="69"/>
      <c r="F765" s="21" t="s">
        <v>2253</v>
      </c>
      <c r="G765" s="165" t="s">
        <v>90</v>
      </c>
      <c r="H765" s="63"/>
    </row>
    <row r="766" ht="15.75" customHeight="1">
      <c r="A766" s="289"/>
      <c r="B766" s="351">
        <v>713.0</v>
      </c>
      <c r="C766" s="883">
        <v>44179.0</v>
      </c>
      <c r="D766" s="297" t="s">
        <v>3421</v>
      </c>
      <c r="E766" s="883"/>
      <c r="F766" s="21" t="s">
        <v>2253</v>
      </c>
      <c r="G766" s="884" t="s">
        <v>7831</v>
      </c>
      <c r="H766" s="66"/>
    </row>
    <row r="767" ht="15.75" customHeight="1">
      <c r="A767" s="73"/>
      <c r="B767" s="871">
        <v>714.0</v>
      </c>
      <c r="C767" s="69">
        <v>44179.0</v>
      </c>
      <c r="D767" s="21" t="s">
        <v>5384</v>
      </c>
      <c r="E767" s="69"/>
      <c r="F767" s="21" t="s">
        <v>2253</v>
      </c>
      <c r="G767" s="165" t="s">
        <v>1352</v>
      </c>
      <c r="H767" s="63"/>
    </row>
    <row r="768" ht="15.75" customHeight="1">
      <c r="A768" s="73"/>
      <c r="B768" s="784">
        <v>715.0</v>
      </c>
      <c r="C768" s="69">
        <v>44179.0</v>
      </c>
      <c r="D768" s="21"/>
      <c r="E768" s="69"/>
      <c r="F768" s="21"/>
      <c r="G768" s="165"/>
      <c r="H768" s="63"/>
    </row>
    <row r="769" ht="15.75" customHeight="1">
      <c r="A769" s="73"/>
      <c r="B769" s="351">
        <v>716.0</v>
      </c>
      <c r="C769" s="69">
        <v>44179.0</v>
      </c>
      <c r="D769" s="21"/>
      <c r="E769" s="69"/>
      <c r="F769" s="21"/>
      <c r="G769" s="165"/>
      <c r="H769" s="63"/>
    </row>
    <row r="770" ht="15.75" customHeight="1">
      <c r="A770" s="73"/>
      <c r="B770" s="351">
        <v>717.0</v>
      </c>
      <c r="C770" s="69">
        <v>44179.0</v>
      </c>
      <c r="D770" s="21"/>
      <c r="E770" s="69"/>
      <c r="F770" s="21"/>
      <c r="G770" s="165"/>
      <c r="H770" s="63"/>
    </row>
    <row r="771" ht="15.75" customHeight="1">
      <c r="A771" s="73"/>
      <c r="B771" s="871">
        <v>718.0</v>
      </c>
      <c r="C771" s="69">
        <v>44179.0</v>
      </c>
      <c r="D771" s="21"/>
      <c r="E771" s="69"/>
      <c r="F771" s="21"/>
      <c r="G771" s="165"/>
      <c r="H771" s="63"/>
    </row>
    <row r="772" ht="15.75" customHeight="1">
      <c r="A772" s="73"/>
      <c r="B772" s="784">
        <v>719.0</v>
      </c>
      <c r="C772" s="69">
        <v>44179.0</v>
      </c>
      <c r="D772" s="21" t="s">
        <v>7209</v>
      </c>
      <c r="E772" s="69"/>
      <c r="F772" s="21" t="s">
        <v>2923</v>
      </c>
      <c r="G772" s="165"/>
      <c r="H772" s="63"/>
    </row>
    <row r="773" ht="15.75" customHeight="1">
      <c r="A773" s="73"/>
      <c r="B773" s="351">
        <v>720.0</v>
      </c>
      <c r="C773" s="69">
        <v>44179.0</v>
      </c>
      <c r="D773" s="21"/>
      <c r="E773" s="69"/>
      <c r="F773" s="21"/>
      <c r="G773" s="165"/>
      <c r="H773" s="63"/>
    </row>
    <row r="774" ht="15.75" customHeight="1">
      <c r="A774" s="73"/>
      <c r="B774" s="351">
        <v>721.0</v>
      </c>
      <c r="C774" s="69">
        <v>44179.0</v>
      </c>
      <c r="D774" s="21" t="s">
        <v>10002</v>
      </c>
      <c r="E774" s="69" t="s">
        <v>10026</v>
      </c>
      <c r="F774" s="21" t="s">
        <v>2923</v>
      </c>
      <c r="G774" s="165"/>
      <c r="H774" s="63"/>
    </row>
    <row r="775" ht="15.75" customHeight="1">
      <c r="A775" s="73"/>
      <c r="B775" s="871">
        <v>722.0</v>
      </c>
      <c r="C775" s="69">
        <v>44179.0</v>
      </c>
      <c r="D775" s="21" t="s">
        <v>7588</v>
      </c>
      <c r="E775" s="69" t="s">
        <v>7589</v>
      </c>
      <c r="F775" s="21" t="s">
        <v>6597</v>
      </c>
      <c r="G775" s="165"/>
      <c r="H775" s="63"/>
    </row>
    <row r="776" ht="15.75" customHeight="1">
      <c r="A776" s="73"/>
      <c r="B776" s="784">
        <v>723.0</v>
      </c>
      <c r="C776" s="69">
        <v>44179.0</v>
      </c>
      <c r="D776" s="21" t="s">
        <v>2774</v>
      </c>
      <c r="E776" s="69" t="s">
        <v>7828</v>
      </c>
      <c r="F776" s="21" t="s">
        <v>6597</v>
      </c>
      <c r="G776" s="165"/>
      <c r="H776" s="63"/>
    </row>
    <row r="777" ht="15.75" customHeight="1">
      <c r="A777" s="73"/>
      <c r="B777" s="351">
        <v>724.0</v>
      </c>
      <c r="C777" s="69">
        <v>44179.0</v>
      </c>
      <c r="D777" s="21" t="s">
        <v>7833</v>
      </c>
      <c r="E777" s="69" t="s">
        <v>7834</v>
      </c>
      <c r="F777" s="21" t="s">
        <v>6597</v>
      </c>
      <c r="G777" s="165"/>
      <c r="H777" s="63"/>
    </row>
    <row r="778" ht="15.75" customHeight="1">
      <c r="A778" s="73"/>
      <c r="B778" s="351">
        <v>725.0</v>
      </c>
      <c r="C778" s="69"/>
      <c r="D778" s="21" t="s">
        <v>2510</v>
      </c>
      <c r="E778" s="69"/>
      <c r="F778" s="21"/>
      <c r="G778" s="165"/>
      <c r="H778" s="63"/>
    </row>
    <row r="779" ht="15.75" customHeight="1">
      <c r="A779" s="73"/>
      <c r="B779" s="871">
        <v>726.0</v>
      </c>
      <c r="C779" s="69"/>
      <c r="D779" s="21"/>
      <c r="E779" s="69"/>
      <c r="F779" s="21"/>
      <c r="G779" s="165"/>
      <c r="H779" s="63"/>
    </row>
    <row r="780" ht="15.75" customHeight="1">
      <c r="A780" s="73"/>
      <c r="B780" s="784">
        <v>727.0</v>
      </c>
      <c r="C780" s="69"/>
      <c r="D780" s="21" t="s">
        <v>6148</v>
      </c>
      <c r="E780" s="69" t="s">
        <v>6149</v>
      </c>
      <c r="F780" s="21" t="s">
        <v>8629</v>
      </c>
      <c r="G780" s="165"/>
      <c r="H780" s="63"/>
    </row>
    <row r="781" ht="15.75" customHeight="1">
      <c r="A781" s="73" t="s">
        <v>2535</v>
      </c>
      <c r="B781" s="361">
        <v>728.0</v>
      </c>
      <c r="C781" s="242">
        <v>44179.0</v>
      </c>
      <c r="D781" s="908" t="s">
        <v>4540</v>
      </c>
      <c r="E781" s="215" t="s">
        <v>7835</v>
      </c>
      <c r="F781" s="909" t="s">
        <v>3390</v>
      </c>
      <c r="G781" s="165"/>
      <c r="H781" s="63"/>
    </row>
    <row r="782" ht="15.75" customHeight="1">
      <c r="A782" s="73" t="s">
        <v>2535</v>
      </c>
      <c r="B782" s="910">
        <v>729.0</v>
      </c>
      <c r="C782" s="242">
        <v>44179.0</v>
      </c>
      <c r="D782" s="243" t="s">
        <v>5263</v>
      </c>
      <c r="E782" s="244" t="s">
        <v>7829</v>
      </c>
      <c r="F782" s="911" t="s">
        <v>7830</v>
      </c>
      <c r="G782" s="165"/>
      <c r="H782" s="63"/>
    </row>
    <row r="783" ht="15.75" customHeight="1">
      <c r="A783" s="73" t="s">
        <v>2535</v>
      </c>
      <c r="B783" s="912">
        <v>730.0</v>
      </c>
      <c r="C783" s="242">
        <v>44179.0</v>
      </c>
      <c r="D783" s="913" t="s">
        <v>7423</v>
      </c>
      <c r="E783" s="215" t="s">
        <v>7832</v>
      </c>
      <c r="F783" s="911" t="s">
        <v>7830</v>
      </c>
      <c r="G783" s="165"/>
      <c r="H783" s="63"/>
    </row>
    <row r="784" ht="15.75" customHeight="1">
      <c r="A784" s="73"/>
      <c r="B784" s="784">
        <v>731.0</v>
      </c>
      <c r="C784" s="69">
        <v>44181.0</v>
      </c>
      <c r="D784" s="21" t="s">
        <v>7809</v>
      </c>
      <c r="E784" s="69"/>
      <c r="F784" s="73" t="s">
        <v>14654</v>
      </c>
      <c r="G784" s="165"/>
      <c r="H784" s="63"/>
    </row>
    <row r="785" ht="15.75" customHeight="1">
      <c r="A785" s="73" t="s">
        <v>2535</v>
      </c>
      <c r="B785" s="914">
        <v>732.0</v>
      </c>
      <c r="C785" s="248">
        <v>44181.0</v>
      </c>
      <c r="D785" s="915" t="s">
        <v>7399</v>
      </c>
      <c r="E785" s="158" t="s">
        <v>7400</v>
      </c>
      <c r="F785" s="909" t="s">
        <v>3390</v>
      </c>
      <c r="G785" s="165"/>
      <c r="H785" s="63"/>
    </row>
    <row r="786" ht="15.75" customHeight="1">
      <c r="A786" s="73"/>
      <c r="B786" s="351">
        <v>733.0</v>
      </c>
      <c r="C786" s="69"/>
      <c r="D786" s="21"/>
      <c r="E786" s="69"/>
      <c r="F786" s="21"/>
      <c r="G786" s="165"/>
      <c r="H786" s="63"/>
    </row>
    <row r="787" ht="15.75" customHeight="1">
      <c r="A787" s="73"/>
      <c r="B787" s="871">
        <v>734.0</v>
      </c>
      <c r="C787" s="69"/>
      <c r="D787" s="21"/>
      <c r="E787" s="69"/>
      <c r="F787" s="21"/>
      <c r="G787" s="165"/>
      <c r="H787" s="63"/>
    </row>
    <row r="788" ht="15.75" customHeight="1">
      <c r="A788" s="73" t="s">
        <v>2535</v>
      </c>
      <c r="B788" s="910">
        <v>735.0</v>
      </c>
      <c r="C788" s="248">
        <v>44181.0</v>
      </c>
      <c r="D788" s="243" t="s">
        <v>2462</v>
      </c>
      <c r="E788" s="244" t="s">
        <v>7844</v>
      </c>
      <c r="F788" s="909" t="s">
        <v>3390</v>
      </c>
      <c r="G788" s="165"/>
      <c r="H788" s="63"/>
    </row>
    <row r="789" ht="15.75" customHeight="1">
      <c r="A789" s="73"/>
      <c r="B789" s="351">
        <v>736.0</v>
      </c>
      <c r="C789" s="69"/>
      <c r="D789" s="21"/>
      <c r="E789" s="69"/>
      <c r="F789" s="21"/>
      <c r="G789" s="165"/>
      <c r="H789" s="63"/>
    </row>
    <row r="790" ht="15.75" customHeight="1">
      <c r="A790" s="73"/>
      <c r="B790" s="351">
        <v>737.0</v>
      </c>
      <c r="C790" s="69"/>
      <c r="D790" s="21"/>
      <c r="E790" s="69"/>
      <c r="F790" s="21"/>
      <c r="G790" s="165"/>
      <c r="H790" s="63"/>
    </row>
    <row r="791" ht="15.75" customHeight="1">
      <c r="A791" s="73"/>
      <c r="B791" s="871">
        <v>738.0</v>
      </c>
      <c r="C791" s="69"/>
      <c r="D791" s="21"/>
      <c r="E791" s="69"/>
      <c r="F791" s="21"/>
      <c r="G791" s="165"/>
      <c r="H791" s="63"/>
    </row>
    <row r="792" ht="15.75" customHeight="1">
      <c r="A792" s="73"/>
      <c r="B792" s="784">
        <v>739.0</v>
      </c>
      <c r="C792" s="69">
        <v>44181.0</v>
      </c>
      <c r="D792" s="21" t="s">
        <v>2613</v>
      </c>
      <c r="E792" s="69" t="s">
        <v>14655</v>
      </c>
      <c r="F792" s="21" t="s">
        <v>2923</v>
      </c>
      <c r="G792" s="165"/>
      <c r="H792" s="63"/>
    </row>
    <row r="793" ht="15.75" customHeight="1">
      <c r="A793" s="73"/>
      <c r="B793" s="351">
        <v>740.0</v>
      </c>
      <c r="C793" s="69">
        <v>44181.0</v>
      </c>
      <c r="D793" s="21" t="s">
        <v>1652</v>
      </c>
      <c r="E793" s="69"/>
      <c r="F793" s="21" t="s">
        <v>2923</v>
      </c>
      <c r="G793" s="165"/>
      <c r="H793" s="63"/>
    </row>
    <row r="794" ht="15.75" customHeight="1">
      <c r="A794" s="73" t="s">
        <v>2535</v>
      </c>
      <c r="B794" s="351">
        <v>741.0</v>
      </c>
      <c r="C794" s="69">
        <v>44181.0</v>
      </c>
      <c r="D794" s="21" t="s">
        <v>7837</v>
      </c>
      <c r="E794" s="69" t="s">
        <v>7838</v>
      </c>
      <c r="F794" s="21" t="s">
        <v>2923</v>
      </c>
      <c r="G794" s="165"/>
      <c r="H794" s="63"/>
    </row>
    <row r="795" ht="15.75" customHeight="1">
      <c r="A795" s="73"/>
      <c r="B795" s="871">
        <v>742.0</v>
      </c>
      <c r="C795" s="69">
        <v>44181.0</v>
      </c>
      <c r="D795" s="21" t="s">
        <v>7840</v>
      </c>
      <c r="E795" s="69" t="s">
        <v>7841</v>
      </c>
      <c r="F795" s="21" t="s">
        <v>6597</v>
      </c>
      <c r="G795" s="165"/>
      <c r="H795" s="63"/>
    </row>
    <row r="796" ht="15.75" customHeight="1">
      <c r="A796" s="73"/>
      <c r="B796" s="784">
        <v>743.0</v>
      </c>
      <c r="C796" s="69">
        <v>44181.0</v>
      </c>
      <c r="D796" s="21" t="s">
        <v>3331</v>
      </c>
      <c r="E796" s="69" t="s">
        <v>3558</v>
      </c>
      <c r="F796" s="21" t="s">
        <v>1725</v>
      </c>
      <c r="G796" s="165"/>
      <c r="H796" s="63" t="s">
        <v>7836</v>
      </c>
    </row>
    <row r="797" ht="15.75" customHeight="1">
      <c r="A797" s="73"/>
      <c r="B797" s="351">
        <v>744.0</v>
      </c>
      <c r="C797" s="69">
        <v>44181.0</v>
      </c>
      <c r="D797" s="21" t="s">
        <v>5066</v>
      </c>
      <c r="E797" s="69" t="s">
        <v>5957</v>
      </c>
      <c r="F797" s="21" t="s">
        <v>131</v>
      </c>
      <c r="G797" s="165"/>
      <c r="H797" s="63"/>
      <c r="J797" s="916" t="s">
        <v>7839</v>
      </c>
    </row>
    <row r="798" ht="16.5" customHeight="1">
      <c r="A798" s="73"/>
      <c r="B798" s="351">
        <v>745.0</v>
      </c>
      <c r="C798" s="69"/>
      <c r="D798" s="21" t="s">
        <v>5342</v>
      </c>
      <c r="E798" s="69" t="s">
        <v>10384</v>
      </c>
      <c r="F798" s="21" t="s">
        <v>131</v>
      </c>
      <c r="G798" s="165"/>
      <c r="H798" s="63"/>
    </row>
    <row r="799" ht="15.75" customHeight="1">
      <c r="A799" s="73"/>
      <c r="B799" s="871">
        <v>746.0</v>
      </c>
      <c r="C799" s="69"/>
      <c r="D799" s="21"/>
      <c r="E799" s="69"/>
      <c r="F799" s="21"/>
      <c r="G799" s="165"/>
      <c r="H799" s="63"/>
    </row>
    <row r="800" ht="15.75" customHeight="1">
      <c r="A800" s="73"/>
      <c r="B800" s="784">
        <v>747.0</v>
      </c>
      <c r="C800" s="69">
        <v>44182.0</v>
      </c>
      <c r="D800" s="21" t="s">
        <v>4787</v>
      </c>
      <c r="E800" s="69"/>
      <c r="F800" s="21" t="s">
        <v>2923</v>
      </c>
      <c r="G800" s="165"/>
      <c r="H800" s="63"/>
    </row>
    <row r="801" ht="15.75" customHeight="1">
      <c r="A801" s="73"/>
      <c r="B801" s="351">
        <v>748.0</v>
      </c>
      <c r="C801" s="69"/>
      <c r="D801" s="21"/>
      <c r="E801" s="69"/>
      <c r="F801" s="21"/>
      <c r="G801" s="165"/>
      <c r="H801" s="63"/>
    </row>
    <row r="802" ht="15.75" customHeight="1">
      <c r="A802" s="73"/>
      <c r="B802" s="351">
        <v>749.0</v>
      </c>
      <c r="C802" s="69"/>
      <c r="D802" s="73" t="s">
        <v>9567</v>
      </c>
      <c r="E802" s="130" t="s">
        <v>7994</v>
      </c>
      <c r="F802" s="21" t="s">
        <v>761</v>
      </c>
      <c r="G802" s="165"/>
      <c r="H802" s="63"/>
    </row>
    <row r="803" ht="15.75" customHeight="1">
      <c r="A803" s="73" t="s">
        <v>2535</v>
      </c>
      <c r="B803" s="784">
        <v>750.0</v>
      </c>
      <c r="C803" s="248">
        <v>44181.0</v>
      </c>
      <c r="D803" s="915" t="s">
        <v>7842</v>
      </c>
      <c r="E803" s="158" t="s">
        <v>7843</v>
      </c>
      <c r="F803" s="909" t="s">
        <v>7830</v>
      </c>
      <c r="G803" s="165"/>
      <c r="H803" s="63"/>
    </row>
    <row r="804" ht="15.75" customHeight="1">
      <c r="A804" s="73"/>
      <c r="B804" s="784">
        <v>751.0</v>
      </c>
      <c r="C804" s="69">
        <v>44182.0</v>
      </c>
      <c r="D804" s="21" t="s">
        <v>5336</v>
      </c>
      <c r="E804" s="69"/>
      <c r="F804" s="21" t="s">
        <v>131</v>
      </c>
      <c r="G804" s="165"/>
      <c r="H804" s="63"/>
    </row>
    <row r="805" ht="15.75" customHeight="1">
      <c r="A805" s="73"/>
      <c r="B805" s="351">
        <v>752.0</v>
      </c>
      <c r="C805" s="69"/>
      <c r="D805" s="21"/>
      <c r="E805" s="69"/>
      <c r="F805" s="21"/>
      <c r="G805" s="165"/>
      <c r="H805" s="63"/>
    </row>
    <row r="806" ht="15.75" customHeight="1">
      <c r="A806" s="73"/>
      <c r="B806" s="351">
        <v>753.0</v>
      </c>
      <c r="C806" s="69"/>
      <c r="D806" s="21" t="s">
        <v>3461</v>
      </c>
      <c r="E806" s="69" t="s">
        <v>7092</v>
      </c>
      <c r="F806" s="21" t="s">
        <v>7335</v>
      </c>
      <c r="G806" s="165"/>
      <c r="H806" s="63"/>
    </row>
    <row r="807" ht="15.75" customHeight="1">
      <c r="A807" s="73" t="s">
        <v>2535</v>
      </c>
      <c r="B807" s="871">
        <v>754.0</v>
      </c>
      <c r="C807" s="69">
        <v>44193.0</v>
      </c>
      <c r="D807" s="21" t="s">
        <v>7845</v>
      </c>
      <c r="E807" s="69" t="s">
        <v>7846</v>
      </c>
      <c r="F807" s="21" t="s">
        <v>1200</v>
      </c>
      <c r="G807" s="165" t="s">
        <v>7847</v>
      </c>
      <c r="H807" s="63" t="s">
        <v>7848</v>
      </c>
    </row>
    <row r="808" ht="15.75" customHeight="1">
      <c r="A808" s="73" t="s">
        <v>2535</v>
      </c>
      <c r="B808" s="784">
        <v>755.0</v>
      </c>
      <c r="C808" s="69">
        <v>44193.0</v>
      </c>
      <c r="D808" s="21" t="s">
        <v>7382</v>
      </c>
      <c r="E808" s="69" t="s">
        <v>7383</v>
      </c>
      <c r="F808" s="21" t="s">
        <v>3390</v>
      </c>
      <c r="G808" s="165"/>
      <c r="H808" s="63" t="s">
        <v>7849</v>
      </c>
    </row>
    <row r="809" ht="15.75" customHeight="1">
      <c r="A809" s="73" t="s">
        <v>2535</v>
      </c>
      <c r="B809" s="351">
        <v>756.0</v>
      </c>
      <c r="C809" s="69">
        <v>44193.0</v>
      </c>
      <c r="D809" s="21" t="s">
        <v>7256</v>
      </c>
      <c r="E809" s="69" t="s">
        <v>7850</v>
      </c>
      <c r="F809" s="21" t="s">
        <v>7830</v>
      </c>
      <c r="G809" s="165"/>
      <c r="H809" s="63" t="s">
        <v>7851</v>
      </c>
    </row>
    <row r="810" ht="15.75" customHeight="1">
      <c r="A810" s="73"/>
      <c r="B810" s="351">
        <v>757.0</v>
      </c>
      <c r="C810" s="69"/>
      <c r="D810" s="21"/>
      <c r="E810" s="69"/>
      <c r="F810" s="21"/>
      <c r="G810" s="165"/>
      <c r="H810" s="63"/>
    </row>
    <row r="811" ht="15.75" customHeight="1">
      <c r="A811" s="73"/>
      <c r="B811" s="871">
        <v>758.0</v>
      </c>
      <c r="C811" s="69"/>
      <c r="D811" s="21"/>
      <c r="E811" s="69"/>
      <c r="F811" s="21"/>
      <c r="G811" s="165"/>
      <c r="H811" s="63"/>
    </row>
    <row r="812" ht="15.75" customHeight="1">
      <c r="A812" s="73"/>
      <c r="B812" s="784">
        <v>759.0</v>
      </c>
      <c r="C812" s="69"/>
      <c r="D812" s="21"/>
      <c r="E812" s="69"/>
      <c r="F812" s="21"/>
      <c r="G812" s="165"/>
      <c r="H812" s="63"/>
    </row>
    <row r="813" ht="15.75" customHeight="1">
      <c r="A813" s="73"/>
      <c r="B813" s="351">
        <v>760.0</v>
      </c>
      <c r="C813" s="69"/>
      <c r="D813" s="21"/>
      <c r="E813" s="69"/>
      <c r="F813" s="21"/>
      <c r="G813" s="165"/>
      <c r="H813" s="63"/>
    </row>
    <row r="814" ht="15.75" customHeight="1">
      <c r="A814" s="289"/>
      <c r="B814" s="869"/>
      <c r="C814" s="883"/>
      <c r="D814" s="297"/>
      <c r="E814" s="883"/>
      <c r="F814" s="297"/>
      <c r="G814" s="884"/>
      <c r="H814" s="66"/>
    </row>
    <row r="815" ht="15.75" customHeight="1">
      <c r="A815" s="73"/>
      <c r="B815" s="784"/>
      <c r="C815" s="69"/>
      <c r="D815" s="21" t="s">
        <v>690</v>
      </c>
      <c r="E815" s="69" t="s">
        <v>10388</v>
      </c>
      <c r="F815" s="21" t="s">
        <v>2253</v>
      </c>
      <c r="G815" s="165" t="s">
        <v>612</v>
      </c>
      <c r="H815" s="63"/>
    </row>
    <row r="816" ht="15.75" customHeight="1">
      <c r="A816" s="73"/>
      <c r="B816" s="784">
        <v>737.0</v>
      </c>
      <c r="C816" s="69"/>
      <c r="D816" s="21" t="s">
        <v>4394</v>
      </c>
      <c r="E816" s="69" t="s">
        <v>10390</v>
      </c>
      <c r="F816" s="21" t="s">
        <v>2253</v>
      </c>
      <c r="G816" s="165" t="s">
        <v>10391</v>
      </c>
      <c r="H816" s="63"/>
    </row>
    <row r="817" ht="15.75" customHeight="1">
      <c r="A817" s="73"/>
      <c r="B817" s="784">
        <v>736.0</v>
      </c>
      <c r="C817" s="69"/>
      <c r="D817" s="21" t="s">
        <v>1412</v>
      </c>
      <c r="E817" s="69" t="s">
        <v>7662</v>
      </c>
      <c r="F817" s="21" t="s">
        <v>2253</v>
      </c>
      <c r="G817" s="165" t="s">
        <v>8322</v>
      </c>
      <c r="H817" s="63"/>
    </row>
    <row r="818" ht="15.75" customHeight="1">
      <c r="A818" s="73"/>
      <c r="B818" s="784">
        <v>746.0</v>
      </c>
      <c r="C818" s="69"/>
      <c r="D818" s="21" t="s">
        <v>4187</v>
      </c>
      <c r="E818" s="69" t="s">
        <v>6960</v>
      </c>
      <c r="F818" s="21" t="s">
        <v>2253</v>
      </c>
      <c r="G818" s="165" t="s">
        <v>574</v>
      </c>
      <c r="H818" s="63"/>
    </row>
    <row r="819" ht="15.75" customHeight="1">
      <c r="A819" s="73"/>
      <c r="B819" s="784">
        <v>738.0</v>
      </c>
      <c r="C819" s="69">
        <v>44181.0</v>
      </c>
      <c r="D819" s="80" t="s">
        <v>2114</v>
      </c>
      <c r="E819" s="69" t="s">
        <v>7525</v>
      </c>
      <c r="F819" s="21" t="s">
        <v>2253</v>
      </c>
      <c r="G819" s="165" t="s">
        <v>578</v>
      </c>
      <c r="H819" s="63"/>
    </row>
    <row r="820" ht="15.75" customHeight="1">
      <c r="A820" s="73"/>
      <c r="B820" s="784"/>
      <c r="C820" s="69"/>
      <c r="D820" s="21"/>
      <c r="E820" s="69"/>
      <c r="F820" s="21"/>
      <c r="G820" s="165"/>
      <c r="H820" s="63"/>
    </row>
    <row r="821" ht="15.75" customHeight="1">
      <c r="A821" s="73"/>
      <c r="B821" s="784"/>
      <c r="C821" s="69"/>
      <c r="D821" s="21"/>
      <c r="E821" s="69"/>
      <c r="F821" s="21"/>
      <c r="G821" s="165"/>
      <c r="H821" s="63"/>
    </row>
    <row r="822" ht="15.75" customHeight="1">
      <c r="A822" s="289"/>
      <c r="B822" s="869"/>
      <c r="C822" s="883"/>
      <c r="D822" s="21"/>
      <c r="E822" s="883"/>
      <c r="F822" s="21"/>
      <c r="G822" s="884"/>
      <c r="H822" s="66"/>
    </row>
    <row r="823" ht="15.75" customHeight="1">
      <c r="A823" s="73"/>
      <c r="B823" s="784"/>
      <c r="C823" s="69"/>
      <c r="D823" s="21"/>
      <c r="E823" s="69"/>
      <c r="F823" s="21"/>
      <c r="G823" s="165"/>
      <c r="H823" s="63"/>
    </row>
    <row r="824" ht="15.75" customHeight="1">
      <c r="A824" s="73"/>
      <c r="B824" s="784"/>
      <c r="C824" s="69"/>
      <c r="D824" s="21"/>
      <c r="E824" s="69"/>
      <c r="F824" s="21"/>
      <c r="G824" s="165"/>
      <c r="H824" s="63"/>
    </row>
    <row r="825" ht="15.75" customHeight="1">
      <c r="A825" s="73"/>
      <c r="B825" s="784"/>
      <c r="C825" s="69"/>
      <c r="D825" s="21"/>
      <c r="E825" s="21"/>
      <c r="F825" s="21"/>
      <c r="G825" s="165"/>
      <c r="H825" s="63"/>
    </row>
    <row r="826" ht="15.75" customHeight="1">
      <c r="A826" s="73"/>
      <c r="B826" s="784"/>
      <c r="C826" s="69"/>
      <c r="D826" s="21"/>
      <c r="E826" s="21"/>
      <c r="F826" s="21"/>
      <c r="G826" s="165"/>
      <c r="H826" s="63"/>
    </row>
    <row r="827" ht="15.75" customHeight="1">
      <c r="A827" s="289"/>
      <c r="B827" s="869"/>
      <c r="C827" s="883"/>
      <c r="D827" s="297"/>
      <c r="E827" s="297"/>
      <c r="F827" s="297"/>
      <c r="G827" s="884"/>
      <c r="H827" s="66"/>
    </row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>
      <c r="D837" s="275">
        <v>0.0</v>
      </c>
    </row>
  </sheetData>
  <customSheetViews>
    <customSheetView guid="{FBA32412-FF48-45C3-B3FA-641FB6CC7769}" filter="1" showAutoFilter="1">
      <autoFilter ref="$A$2:$I$827"/>
      <extLst>
        <ext uri="GoogleSheetsCustomDataVersion1">
          <go:sheetsCustomData xmlns:go="http://customooxmlschemas.google.com/" filterViewId="953851526"/>
        </ext>
      </extLst>
    </customSheetView>
  </customSheetViews>
  <mergeCells count="2">
    <mergeCell ref="A1:H1"/>
    <mergeCell ref="J1:N1"/>
  </mergeCells>
  <conditionalFormatting sqref="A1:A101">
    <cfRule type="cellIs" dxfId="5" priority="1" operator="equal">
      <formula>"ENVIADO"</formula>
    </cfRule>
  </conditionalFormatting>
  <hyperlinks>
    <hyperlink r:id="rId1" ref="H5"/>
    <hyperlink r:id="rId2" ref="J5"/>
    <hyperlink r:id="rId3" ref="K5"/>
    <hyperlink r:id="rId4" ref="H6"/>
    <hyperlink r:id="rId5" ref="J6"/>
    <hyperlink r:id="rId6" ref="K6"/>
    <hyperlink r:id="rId7" ref="J33"/>
    <hyperlink r:id="rId8" ref="L33"/>
    <hyperlink r:id="rId9" ref="K34"/>
    <hyperlink r:id="rId10" ref="J42"/>
    <hyperlink r:id="rId11" ref="K42"/>
    <hyperlink r:id="rId12" ref="H51"/>
    <hyperlink r:id="rId13" ref="K51"/>
    <hyperlink r:id="rId14" ref="H52"/>
    <hyperlink r:id="rId15" ref="J52"/>
    <hyperlink r:id="rId16" ref="H53"/>
    <hyperlink r:id="rId17" ref="J53"/>
    <hyperlink r:id="rId18" ref="K53"/>
    <hyperlink r:id="rId19" ref="H54"/>
    <hyperlink r:id="rId20" ref="J54"/>
    <hyperlink r:id="rId21" ref="K54"/>
    <hyperlink r:id="rId22" ref="H55"/>
    <hyperlink r:id="rId23" ref="J55"/>
    <hyperlink r:id="rId24" ref="K55"/>
    <hyperlink r:id="rId25" ref="H56"/>
    <hyperlink r:id="rId26" ref="J56"/>
    <hyperlink r:id="rId27" ref="H57"/>
    <hyperlink r:id="rId28" ref="J57"/>
    <hyperlink r:id="rId29" ref="K57"/>
    <hyperlink r:id="rId30" ref="H58"/>
    <hyperlink r:id="rId31" ref="J58"/>
    <hyperlink r:id="rId32" ref="K58"/>
    <hyperlink r:id="rId33" ref="H59"/>
    <hyperlink r:id="rId34" ref="J59"/>
    <hyperlink r:id="rId35" ref="K59"/>
    <hyperlink r:id="rId36" ref="H60"/>
    <hyperlink r:id="rId37" ref="J60"/>
    <hyperlink r:id="rId38" ref="K60"/>
    <hyperlink r:id="rId39" ref="H63"/>
    <hyperlink r:id="rId40" ref="H64"/>
    <hyperlink r:id="rId41" ref="H65"/>
    <hyperlink r:id="rId42" ref="H66"/>
    <hyperlink r:id="rId43" ref="H67"/>
    <hyperlink r:id="rId44" ref="H68"/>
    <hyperlink r:id="rId45" ref="H69"/>
    <hyperlink r:id="rId46" ref="H70"/>
    <hyperlink r:id="rId47" ref="H71"/>
    <hyperlink r:id="rId48" ref="H72"/>
    <hyperlink r:id="rId49" ref="H73"/>
    <hyperlink r:id="rId50" ref="H74"/>
    <hyperlink r:id="rId51" ref="H75"/>
    <hyperlink r:id="rId52" ref="H76"/>
    <hyperlink r:id="rId53" ref="H77"/>
    <hyperlink r:id="rId54" ref="H80"/>
    <hyperlink r:id="rId55" ref="H81"/>
    <hyperlink r:id="rId56" ref="H82"/>
    <hyperlink r:id="rId57" ref="H84"/>
    <hyperlink r:id="rId58" ref="J84"/>
    <hyperlink r:id="rId59" ref="K84"/>
    <hyperlink r:id="rId60" ref="M84"/>
    <hyperlink r:id="rId61" ref="N84"/>
    <hyperlink r:id="rId62" ref="H85"/>
    <hyperlink r:id="rId63" ref="K85"/>
    <hyperlink r:id="rId64" ref="L85"/>
    <hyperlink r:id="rId65" ref="M85"/>
    <hyperlink r:id="rId66" ref="H86"/>
    <hyperlink r:id="rId67" ref="J86"/>
    <hyperlink r:id="rId68" ref="K86"/>
    <hyperlink r:id="rId69" ref="H87"/>
    <hyperlink r:id="rId70" ref="K87"/>
    <hyperlink r:id="rId71" ref="L87"/>
    <hyperlink r:id="rId72" ref="M87"/>
    <hyperlink r:id="rId73" ref="N87"/>
    <hyperlink r:id="rId74" ref="H88"/>
    <hyperlink r:id="rId75" ref="H89"/>
    <hyperlink r:id="rId76" ref="H90"/>
    <hyperlink r:id="rId77" ref="H91"/>
    <hyperlink r:id="rId78" ref="H92"/>
    <hyperlink r:id="rId79" ref="K92"/>
    <hyperlink r:id="rId80" ref="L92"/>
    <hyperlink r:id="rId81" ref="M92"/>
    <hyperlink r:id="rId82" ref="N92"/>
    <hyperlink r:id="rId83" ref="H93"/>
    <hyperlink r:id="rId84" ref="H94"/>
    <hyperlink r:id="rId85" ref="H95"/>
    <hyperlink r:id="rId86" ref="H96"/>
    <hyperlink r:id="rId87" ref="H97"/>
    <hyperlink r:id="rId88" ref="H98"/>
    <hyperlink r:id="rId89" ref="H99"/>
    <hyperlink r:id="rId90" ref="J99"/>
    <hyperlink r:id="rId91" ref="K99"/>
    <hyperlink r:id="rId92" ref="H100"/>
    <hyperlink r:id="rId93" ref="J100"/>
    <hyperlink r:id="rId94" ref="K100"/>
    <hyperlink r:id="rId95" ref="H101"/>
    <hyperlink r:id="rId96" ref="J101"/>
    <hyperlink r:id="rId97" ref="K101"/>
    <hyperlink r:id="rId98" ref="H102"/>
    <hyperlink r:id="rId99" ref="H103"/>
    <hyperlink r:id="rId100" ref="H105"/>
    <hyperlink r:id="rId101" ref="H106"/>
    <hyperlink r:id="rId102" ref="H108"/>
    <hyperlink r:id="rId103" ref="H109"/>
    <hyperlink r:id="rId104" ref="H110"/>
    <hyperlink r:id="rId105" ref="H112"/>
    <hyperlink r:id="rId106" ref="H113"/>
    <hyperlink r:id="rId107" ref="H114"/>
    <hyperlink r:id="rId108" ref="H117"/>
    <hyperlink r:id="rId109" ref="H120"/>
    <hyperlink r:id="rId110" ref="H121"/>
    <hyperlink r:id="rId111" ref="H122"/>
    <hyperlink r:id="rId112" ref="H123"/>
    <hyperlink r:id="rId113" ref="H124"/>
    <hyperlink r:id="rId114" ref="H125"/>
    <hyperlink r:id="rId115" ref="H126"/>
    <hyperlink r:id="rId116" ref="H127"/>
    <hyperlink r:id="rId117" ref="H128"/>
    <hyperlink r:id="rId118" ref="H129"/>
    <hyperlink r:id="rId119" ref="H130"/>
    <hyperlink r:id="rId120" ref="H131"/>
    <hyperlink r:id="rId121" ref="H132"/>
    <hyperlink r:id="rId122" ref="H133"/>
    <hyperlink r:id="rId123" ref="H134"/>
    <hyperlink r:id="rId124" ref="H135"/>
    <hyperlink r:id="rId125" ref="H136"/>
    <hyperlink r:id="rId126" ref="H137"/>
    <hyperlink r:id="rId127" ref="H138"/>
    <hyperlink r:id="rId128" ref="H139"/>
    <hyperlink r:id="rId129" ref="J139"/>
    <hyperlink r:id="rId130" ref="K139"/>
    <hyperlink r:id="rId131" ref="H140"/>
    <hyperlink r:id="rId132" ref="H142"/>
    <hyperlink r:id="rId133" ref="H143"/>
    <hyperlink r:id="rId134" ref="J143"/>
    <hyperlink r:id="rId135" ref="K143"/>
    <hyperlink r:id="rId136" ref="H145"/>
    <hyperlink r:id="rId137" ref="H146"/>
    <hyperlink r:id="rId138" ref="H149"/>
    <hyperlink r:id="rId139" ref="K149"/>
    <hyperlink r:id="rId140" ref="L149"/>
    <hyperlink r:id="rId141" ref="M149"/>
    <hyperlink r:id="rId142" ref="N149"/>
    <hyperlink r:id="rId143" ref="H150"/>
    <hyperlink r:id="rId144" ref="H151"/>
    <hyperlink r:id="rId145" ref="H152"/>
    <hyperlink r:id="rId146" ref="J152"/>
    <hyperlink r:id="rId147" ref="K152"/>
    <hyperlink r:id="rId148" ref="H153"/>
    <hyperlink r:id="rId149" ref="J153"/>
    <hyperlink r:id="rId150" ref="H156"/>
    <hyperlink r:id="rId151" ref="H157"/>
    <hyperlink r:id="rId152" ref="H158"/>
    <hyperlink r:id="rId153" ref="H161"/>
    <hyperlink r:id="rId154" ref="H163"/>
    <hyperlink r:id="rId155" ref="H164"/>
    <hyperlink r:id="rId156" ref="H166"/>
    <hyperlink r:id="rId157" ref="J166"/>
    <hyperlink r:id="rId158" ref="H168"/>
    <hyperlink r:id="rId159" ref="K168"/>
    <hyperlink r:id="rId160" ref="H170"/>
    <hyperlink r:id="rId161" ref="K170"/>
    <hyperlink r:id="rId162" ref="M170"/>
    <hyperlink r:id="rId163" ref="N170"/>
    <hyperlink r:id="rId164" ref="H171"/>
    <hyperlink r:id="rId165" ref="K171"/>
    <hyperlink r:id="rId166" ref="L171"/>
    <hyperlink r:id="rId167" ref="M171"/>
    <hyperlink r:id="rId168" ref="N171"/>
    <hyperlink r:id="rId169" ref="O171"/>
    <hyperlink r:id="rId170" ref="H172"/>
    <hyperlink r:id="rId171" ref="K172"/>
    <hyperlink r:id="rId172" ref="L172"/>
    <hyperlink r:id="rId173" ref="M172"/>
    <hyperlink r:id="rId174" ref="N172"/>
    <hyperlink r:id="rId175" ref="H174"/>
    <hyperlink r:id="rId176" ref="J174"/>
    <hyperlink r:id="rId177" ref="K174"/>
    <hyperlink r:id="rId178" ref="L174"/>
    <hyperlink r:id="rId179" ref="M174"/>
    <hyperlink r:id="rId180" ref="N174"/>
    <hyperlink r:id="rId181" ref="H175"/>
    <hyperlink r:id="rId182" ref="J175"/>
    <hyperlink r:id="rId183" ref="K175"/>
    <hyperlink r:id="rId184" ref="L175"/>
    <hyperlink r:id="rId185" ref="M175"/>
    <hyperlink r:id="rId186" ref="N175"/>
    <hyperlink r:id="rId187" ref="H176"/>
    <hyperlink r:id="rId188" ref="H177"/>
    <hyperlink r:id="rId189" ref="H178"/>
    <hyperlink r:id="rId190" ref="H180"/>
    <hyperlink r:id="rId191" ref="J180"/>
    <hyperlink r:id="rId192" ref="K180"/>
    <hyperlink r:id="rId193" ref="H182"/>
    <hyperlink r:id="rId194" ref="H183"/>
    <hyperlink r:id="rId195" ref="H184"/>
    <hyperlink r:id="rId196" ref="H185"/>
    <hyperlink r:id="rId197" ref="H186"/>
    <hyperlink r:id="rId198" ref="H187"/>
    <hyperlink r:id="rId199" ref="H188"/>
    <hyperlink r:id="rId200" ref="H189"/>
    <hyperlink r:id="rId201" ref="H190"/>
    <hyperlink r:id="rId202" ref="H191"/>
    <hyperlink r:id="rId203" ref="H192"/>
    <hyperlink r:id="rId204" ref="H193"/>
    <hyperlink r:id="rId205" ref="H194"/>
    <hyperlink r:id="rId206" ref="M194"/>
    <hyperlink r:id="rId207" ref="N194"/>
    <hyperlink r:id="rId208" ref="H195"/>
    <hyperlink r:id="rId209" ref="L195"/>
    <hyperlink r:id="rId210" ref="M195"/>
    <hyperlink r:id="rId211" ref="N195"/>
    <hyperlink r:id="rId212" ref="H196"/>
    <hyperlink r:id="rId213" ref="K196"/>
    <hyperlink r:id="rId214" ref="L196"/>
    <hyperlink r:id="rId215" ref="M196"/>
    <hyperlink r:id="rId216" ref="N196"/>
    <hyperlink r:id="rId217" ref="H197"/>
    <hyperlink r:id="rId218" ref="K197"/>
    <hyperlink r:id="rId219" ref="M197"/>
    <hyperlink r:id="rId220" ref="N197"/>
    <hyperlink r:id="rId221" ref="H198"/>
    <hyperlink r:id="rId222" ref="H199"/>
    <hyperlink r:id="rId223" ref="H201"/>
    <hyperlink r:id="rId224" ref="H202"/>
    <hyperlink r:id="rId225" ref="H203"/>
    <hyperlink r:id="rId226" ref="H206"/>
    <hyperlink r:id="rId227" ref="H217"/>
    <hyperlink r:id="rId228" ref="H218"/>
    <hyperlink r:id="rId229" ref="H219"/>
    <hyperlink r:id="rId230" ref="H220"/>
    <hyperlink r:id="rId231" ref="H221"/>
    <hyperlink r:id="rId232" ref="H222"/>
    <hyperlink r:id="rId233" ref="H223"/>
    <hyperlink r:id="rId234" ref="H224"/>
    <hyperlink r:id="rId235" ref="H225"/>
    <hyperlink r:id="rId236" ref="H226"/>
    <hyperlink r:id="rId237" ref="H227"/>
    <hyperlink r:id="rId238" ref="H228"/>
    <hyperlink r:id="rId239" ref="H229"/>
    <hyperlink r:id="rId240" ref="H230"/>
    <hyperlink r:id="rId241" ref="H231"/>
    <hyperlink r:id="rId242" ref="H232"/>
    <hyperlink r:id="rId243" ref="H233"/>
    <hyperlink r:id="rId244" ref="H234"/>
    <hyperlink r:id="rId245" ref="H235"/>
    <hyperlink r:id="rId246" ref="H236"/>
    <hyperlink r:id="rId247" ref="H237"/>
    <hyperlink r:id="rId248" ref="H238"/>
    <hyperlink r:id="rId249" ref="H240"/>
    <hyperlink r:id="rId250" ref="H241"/>
    <hyperlink r:id="rId251" ref="H242"/>
    <hyperlink r:id="rId252" ref="H243"/>
    <hyperlink r:id="rId253" ref="H244"/>
    <hyperlink r:id="rId254" ref="H246"/>
    <hyperlink r:id="rId255" ref="H247"/>
    <hyperlink r:id="rId256" ref="H248"/>
    <hyperlink r:id="rId257" ref="H249"/>
    <hyperlink r:id="rId258" ref="H250"/>
    <hyperlink r:id="rId259" ref="H251"/>
    <hyperlink r:id="rId260" ref="H252"/>
    <hyperlink r:id="rId261" ref="H253"/>
    <hyperlink r:id="rId262" ref="H254"/>
    <hyperlink r:id="rId263" ref="H255"/>
    <hyperlink r:id="rId264" ref="H256"/>
    <hyperlink r:id="rId265" ref="H257"/>
    <hyperlink r:id="rId266" ref="H258"/>
    <hyperlink r:id="rId267" ref="H260"/>
    <hyperlink r:id="rId268" ref="H261"/>
    <hyperlink r:id="rId269" ref="H265"/>
    <hyperlink r:id="rId270" ref="H266"/>
    <hyperlink r:id="rId271" ref="H267"/>
    <hyperlink r:id="rId272" ref="H268"/>
    <hyperlink r:id="rId273" ref="H269"/>
    <hyperlink r:id="rId274" ref="H270"/>
    <hyperlink r:id="rId275" ref="H271"/>
    <hyperlink r:id="rId276" ref="H273"/>
    <hyperlink r:id="rId277" ref="H274"/>
    <hyperlink r:id="rId278" ref="H275"/>
    <hyperlink r:id="rId279" ref="H276"/>
    <hyperlink r:id="rId280" ref="H277"/>
    <hyperlink r:id="rId281" ref="H278"/>
    <hyperlink r:id="rId282" ref="H279"/>
    <hyperlink r:id="rId283" ref="H280"/>
    <hyperlink r:id="rId284" ref="H281"/>
    <hyperlink r:id="rId285" ref="H282"/>
    <hyperlink r:id="rId286" ref="H283"/>
    <hyperlink r:id="rId287" ref="H284"/>
    <hyperlink r:id="rId288" ref="H285"/>
    <hyperlink r:id="rId289" ref="H286"/>
    <hyperlink r:id="rId290" ref="H287"/>
    <hyperlink r:id="rId291" ref="H288"/>
    <hyperlink r:id="rId292" ref="H289"/>
    <hyperlink r:id="rId293" ref="H290"/>
    <hyperlink r:id="rId294" ref="H291"/>
    <hyperlink r:id="rId295" ref="H292"/>
    <hyperlink r:id="rId296" ref="H293"/>
    <hyperlink r:id="rId297" ref="H294"/>
    <hyperlink r:id="rId298" ref="H295"/>
    <hyperlink r:id="rId299" ref="H296"/>
    <hyperlink r:id="rId300" ref="H297"/>
    <hyperlink r:id="rId301" ref="H298"/>
    <hyperlink r:id="rId302" ref="H299"/>
    <hyperlink r:id="rId303" ref="H300"/>
    <hyperlink r:id="rId304" ref="H301"/>
    <hyperlink r:id="rId305" ref="H302"/>
    <hyperlink r:id="rId306" ref="H303"/>
    <hyperlink r:id="rId307" ref="H304"/>
    <hyperlink r:id="rId308" ref="H305"/>
    <hyperlink r:id="rId309" ref="H306"/>
    <hyperlink r:id="rId310" ref="H307"/>
    <hyperlink r:id="rId311" ref="H308"/>
    <hyperlink r:id="rId312" ref="H309"/>
    <hyperlink r:id="rId313" ref="H310"/>
    <hyperlink r:id="rId314" ref="H311"/>
    <hyperlink r:id="rId315" ref="H312"/>
    <hyperlink r:id="rId316" ref="H313"/>
    <hyperlink r:id="rId317" ref="H314"/>
    <hyperlink r:id="rId318" ref="H315"/>
    <hyperlink r:id="rId319" ref="H316"/>
    <hyperlink r:id="rId320" ref="H317"/>
    <hyperlink r:id="rId321" ref="H318"/>
    <hyperlink r:id="rId322" ref="H319"/>
    <hyperlink r:id="rId323" ref="H320"/>
    <hyperlink r:id="rId324" ref="H321"/>
    <hyperlink r:id="rId325" ref="H322"/>
    <hyperlink r:id="rId326" ref="H323"/>
    <hyperlink r:id="rId327" ref="H324"/>
    <hyperlink r:id="rId328" ref="H325"/>
    <hyperlink r:id="rId329" ref="H326"/>
    <hyperlink r:id="rId330" ref="H327"/>
    <hyperlink r:id="rId331" ref="H328"/>
    <hyperlink r:id="rId332" ref="H329"/>
    <hyperlink r:id="rId333" ref="H331"/>
    <hyperlink r:id="rId334" ref="H332"/>
    <hyperlink r:id="rId335" ref="H333"/>
    <hyperlink r:id="rId336" ref="H334"/>
    <hyperlink r:id="rId337" ref="H335"/>
    <hyperlink r:id="rId338" ref="H336"/>
    <hyperlink r:id="rId339" ref="H337"/>
    <hyperlink r:id="rId340" ref="H338"/>
    <hyperlink r:id="rId341" ref="H340"/>
    <hyperlink r:id="rId342" ref="H341"/>
    <hyperlink r:id="rId343" ref="H342"/>
    <hyperlink r:id="rId344" ref="H343"/>
    <hyperlink r:id="rId345" ref="H344"/>
    <hyperlink r:id="rId346" ref="H345"/>
    <hyperlink r:id="rId347" ref="H346"/>
    <hyperlink r:id="rId348" ref="H347"/>
    <hyperlink r:id="rId349" ref="H348"/>
    <hyperlink r:id="rId350" ref="H349"/>
    <hyperlink r:id="rId351" ref="H350"/>
    <hyperlink r:id="rId352" ref="H351"/>
    <hyperlink r:id="rId353" ref="H352"/>
    <hyperlink r:id="rId354" ref="H353"/>
    <hyperlink r:id="rId355" ref="H354"/>
    <hyperlink r:id="rId356" ref="H355"/>
    <hyperlink r:id="rId357" ref="H356"/>
    <hyperlink r:id="rId358" ref="H364"/>
    <hyperlink r:id="rId359" ref="H369"/>
    <hyperlink r:id="rId360" ref="H379"/>
    <hyperlink r:id="rId361" ref="H397"/>
    <hyperlink r:id="rId362" ref="H398"/>
    <hyperlink r:id="rId363" ref="H399"/>
    <hyperlink r:id="rId364" ref="H400"/>
    <hyperlink r:id="rId365" ref="H401"/>
    <hyperlink r:id="rId366" ref="H402"/>
    <hyperlink r:id="rId367" ref="H403"/>
    <hyperlink r:id="rId368" ref="H404"/>
    <hyperlink r:id="rId369" ref="H405"/>
    <hyperlink r:id="rId370" ref="H406"/>
    <hyperlink r:id="rId371" ref="H407"/>
    <hyperlink r:id="rId372" ref="H408"/>
    <hyperlink r:id="rId373" ref="H409"/>
    <hyperlink r:id="rId374" ref="H410"/>
    <hyperlink r:id="rId375" ref="H412"/>
    <hyperlink r:id="rId376" ref="H413"/>
    <hyperlink r:id="rId377" ref="H415"/>
    <hyperlink r:id="rId378" ref="H416"/>
    <hyperlink r:id="rId379" ref="H417"/>
    <hyperlink r:id="rId380" ref="H418"/>
    <hyperlink r:id="rId381" ref="H419"/>
    <hyperlink r:id="rId382" ref="H420"/>
    <hyperlink r:id="rId383" ref="H421"/>
    <hyperlink r:id="rId384" ref="H422"/>
    <hyperlink r:id="rId385" ref="H423"/>
    <hyperlink r:id="rId386" ref="H424"/>
    <hyperlink r:id="rId387" ref="H425"/>
    <hyperlink r:id="rId388" ref="H426"/>
    <hyperlink r:id="rId389" ref="H427"/>
    <hyperlink r:id="rId390" ref="H428"/>
    <hyperlink r:id="rId391" ref="H429"/>
    <hyperlink r:id="rId392" ref="H430"/>
    <hyperlink r:id="rId393" ref="H431"/>
    <hyperlink r:id="rId394" ref="H432"/>
    <hyperlink r:id="rId395" ref="H433"/>
    <hyperlink r:id="rId396" ref="H434"/>
    <hyperlink r:id="rId397" ref="H435"/>
    <hyperlink r:id="rId398" ref="H436"/>
    <hyperlink r:id="rId399" ref="H437"/>
    <hyperlink r:id="rId400" ref="H438"/>
    <hyperlink r:id="rId401" ref="H439"/>
    <hyperlink r:id="rId402" ref="H440"/>
    <hyperlink r:id="rId403" ref="H441"/>
    <hyperlink r:id="rId404" ref="H442"/>
    <hyperlink r:id="rId405" ref="H443"/>
    <hyperlink r:id="rId406" ref="H444"/>
    <hyperlink r:id="rId407" ref="H445"/>
    <hyperlink r:id="rId408" ref="H446"/>
    <hyperlink r:id="rId409" ref="H447"/>
    <hyperlink r:id="rId410" ref="H448"/>
    <hyperlink r:id="rId411" ref="H449"/>
    <hyperlink r:id="rId412" ref="H450"/>
    <hyperlink r:id="rId413" ref="H451"/>
    <hyperlink r:id="rId414" ref="H452"/>
    <hyperlink r:id="rId415" ref="H453"/>
    <hyperlink r:id="rId416" ref="H454"/>
    <hyperlink r:id="rId417" ref="H455"/>
    <hyperlink r:id="rId418" ref="H456"/>
    <hyperlink r:id="rId419" ref="H457"/>
    <hyperlink r:id="rId420" ref="H458"/>
    <hyperlink r:id="rId421" ref="H459"/>
    <hyperlink r:id="rId422" ref="H460"/>
    <hyperlink r:id="rId423" ref="H461"/>
    <hyperlink r:id="rId424" ref="H462"/>
    <hyperlink r:id="rId425" ref="H463"/>
    <hyperlink r:id="rId426" ref="H464"/>
    <hyperlink r:id="rId427" ref="H465"/>
    <hyperlink r:id="rId428" ref="H466"/>
    <hyperlink r:id="rId429" ref="H467"/>
    <hyperlink r:id="rId430" ref="H468"/>
    <hyperlink r:id="rId431" ref="H469"/>
    <hyperlink r:id="rId432" ref="H470"/>
    <hyperlink r:id="rId433" ref="H471"/>
    <hyperlink r:id="rId434" ref="H472"/>
    <hyperlink r:id="rId435" ref="H473"/>
    <hyperlink r:id="rId436" ref="H474"/>
    <hyperlink r:id="rId437" ref="H475"/>
    <hyperlink r:id="rId438" ref="H476"/>
    <hyperlink r:id="rId439" ref="H477"/>
    <hyperlink r:id="rId440" ref="H478"/>
    <hyperlink r:id="rId441" ref="H479"/>
    <hyperlink r:id="rId442" ref="H480"/>
    <hyperlink r:id="rId443" ref="H482"/>
    <hyperlink r:id="rId444" ref="H483"/>
    <hyperlink r:id="rId445" ref="H484"/>
    <hyperlink r:id="rId446" ref="H485"/>
    <hyperlink r:id="rId447" ref="H486"/>
    <hyperlink r:id="rId448" ref="H487"/>
    <hyperlink r:id="rId449" ref="H488"/>
    <hyperlink r:id="rId450" ref="H489"/>
    <hyperlink r:id="rId451" ref="H490"/>
    <hyperlink r:id="rId452" ref="H491"/>
    <hyperlink r:id="rId453" ref="H492"/>
    <hyperlink r:id="rId454" ref="H493"/>
    <hyperlink r:id="rId455" ref="H494"/>
    <hyperlink r:id="rId456" ref="H495"/>
    <hyperlink r:id="rId457" ref="H496"/>
    <hyperlink r:id="rId458" ref="H497"/>
    <hyperlink r:id="rId459" ref="H498"/>
    <hyperlink r:id="rId460" ref="H499"/>
    <hyperlink r:id="rId461" ref="H500"/>
    <hyperlink r:id="rId462" ref="H501"/>
    <hyperlink r:id="rId463" ref="H502"/>
    <hyperlink r:id="rId464" ref="H503"/>
    <hyperlink r:id="rId465" ref="H504"/>
    <hyperlink r:id="rId466" ref="H505"/>
    <hyperlink r:id="rId467" ref="H506"/>
    <hyperlink r:id="rId468" ref="H507"/>
    <hyperlink r:id="rId469" ref="H508"/>
    <hyperlink r:id="rId470" ref="H509"/>
    <hyperlink r:id="rId471" ref="H510"/>
    <hyperlink r:id="rId472" ref="H512"/>
    <hyperlink r:id="rId473" ref="H513"/>
    <hyperlink r:id="rId474" ref="H514"/>
    <hyperlink r:id="rId475" ref="H515"/>
    <hyperlink r:id="rId476" ref="H516"/>
    <hyperlink r:id="rId477" ref="H517"/>
    <hyperlink r:id="rId478" ref="H519"/>
    <hyperlink r:id="rId479" ref="H520"/>
    <hyperlink r:id="rId480" ref="H521"/>
    <hyperlink r:id="rId481" ref="H522"/>
    <hyperlink r:id="rId482" ref="H523"/>
    <hyperlink r:id="rId483" ref="H524"/>
    <hyperlink r:id="rId484" ref="H525"/>
    <hyperlink r:id="rId485" ref="H526"/>
    <hyperlink r:id="rId486" ref="H527"/>
    <hyperlink r:id="rId487" ref="H528"/>
    <hyperlink r:id="rId488" ref="H529"/>
    <hyperlink r:id="rId489" ref="H530"/>
    <hyperlink r:id="rId490" ref="H531"/>
    <hyperlink r:id="rId491" ref="H532"/>
    <hyperlink r:id="rId492" ref="H533"/>
    <hyperlink r:id="rId493" ref="H534"/>
    <hyperlink r:id="rId494" ref="H535"/>
    <hyperlink r:id="rId495" ref="H536"/>
    <hyperlink r:id="rId496" ref="H537"/>
    <hyperlink r:id="rId497" ref="H539"/>
    <hyperlink r:id="rId498" ref="H540"/>
    <hyperlink r:id="rId499" ref="H541"/>
    <hyperlink r:id="rId500" ref="H542"/>
    <hyperlink r:id="rId501" ref="H543"/>
    <hyperlink r:id="rId502" ref="H544"/>
    <hyperlink r:id="rId503" ref="H545"/>
    <hyperlink r:id="rId504" ref="H546"/>
    <hyperlink r:id="rId505" ref="H547"/>
    <hyperlink r:id="rId506" ref="H548"/>
    <hyperlink r:id="rId507" ref="H549"/>
    <hyperlink r:id="rId508" ref="H550"/>
    <hyperlink r:id="rId509" ref="H551"/>
    <hyperlink r:id="rId510" ref="H552"/>
    <hyperlink r:id="rId511" ref="H553"/>
    <hyperlink r:id="rId512" ref="H554"/>
    <hyperlink r:id="rId513" ref="H555"/>
    <hyperlink r:id="rId514" ref="H556"/>
    <hyperlink r:id="rId515" ref="H557"/>
    <hyperlink r:id="rId516" ref="H559"/>
    <hyperlink r:id="rId517" ref="H560"/>
    <hyperlink r:id="rId518" ref="H561"/>
    <hyperlink r:id="rId519" ref="H562"/>
    <hyperlink r:id="rId520" ref="H563"/>
    <hyperlink r:id="rId521" ref="H564"/>
    <hyperlink r:id="rId522" ref="H565"/>
    <hyperlink r:id="rId523" ref="H566"/>
    <hyperlink r:id="rId524" ref="H567"/>
    <hyperlink r:id="rId525" ref="H568"/>
    <hyperlink r:id="rId526" ref="H569"/>
    <hyperlink r:id="rId527" ref="H570"/>
    <hyperlink r:id="rId528" ref="H571"/>
    <hyperlink r:id="rId529" ref="H572"/>
    <hyperlink r:id="rId530" ref="H573"/>
    <hyperlink r:id="rId531" ref="H574"/>
    <hyperlink r:id="rId532" ref="H575"/>
    <hyperlink r:id="rId533" ref="H577"/>
    <hyperlink r:id="rId534" ref="H578"/>
    <hyperlink r:id="rId535" ref="H579"/>
    <hyperlink r:id="rId536" ref="H580"/>
    <hyperlink r:id="rId537" ref="H581"/>
    <hyperlink r:id="rId538" ref="H582"/>
    <hyperlink r:id="rId539" ref="H583"/>
    <hyperlink r:id="rId540" ref="H584"/>
    <hyperlink r:id="rId541" ref="H585"/>
    <hyperlink r:id="rId542" ref="H586"/>
    <hyperlink r:id="rId543" ref="H588"/>
    <hyperlink r:id="rId544" ref="H602"/>
    <hyperlink r:id="rId545" ref="H608"/>
    <hyperlink r:id="rId546" ref="H609"/>
    <hyperlink r:id="rId547" ref="H610"/>
    <hyperlink r:id="rId548" ref="H611"/>
    <hyperlink r:id="rId549" ref="H612"/>
    <hyperlink r:id="rId550" ref="H613"/>
    <hyperlink r:id="rId551" ref="H614"/>
    <hyperlink r:id="rId552" ref="H616"/>
    <hyperlink r:id="rId553" ref="H617"/>
    <hyperlink r:id="rId554" ref="H618"/>
    <hyperlink r:id="rId555" ref="H619"/>
    <hyperlink r:id="rId556" ref="H620"/>
    <hyperlink r:id="rId557" ref="H621"/>
    <hyperlink r:id="rId558" ref="H622"/>
    <hyperlink r:id="rId559" ref="H623"/>
    <hyperlink r:id="rId560" ref="H624"/>
    <hyperlink r:id="rId561" ref="H625"/>
    <hyperlink r:id="rId562" ref="H626"/>
    <hyperlink r:id="rId563" ref="H627"/>
    <hyperlink r:id="rId564" ref="H629"/>
    <hyperlink r:id="rId565" ref="H632"/>
    <hyperlink r:id="rId566" ref="H633"/>
    <hyperlink r:id="rId567" ref="H634"/>
    <hyperlink r:id="rId568" ref="H638"/>
    <hyperlink r:id="rId569" ref="H639"/>
    <hyperlink r:id="rId570" ref="H640"/>
    <hyperlink r:id="rId571" ref="H641"/>
    <hyperlink r:id="rId572" ref="H642"/>
    <hyperlink r:id="rId573" ref="H643"/>
    <hyperlink r:id="rId574" ref="H644"/>
    <hyperlink r:id="rId575" ref="H645"/>
    <hyperlink r:id="rId576" ref="H646"/>
    <hyperlink r:id="rId577" ref="H647"/>
    <hyperlink r:id="rId578" ref="H648"/>
    <hyperlink r:id="rId579" ref="H649"/>
    <hyperlink r:id="rId580" ref="H650"/>
    <hyperlink r:id="rId581" ref="H651"/>
    <hyperlink r:id="rId582" ref="H652"/>
    <hyperlink r:id="rId583" ref="H653"/>
    <hyperlink r:id="rId584" ref="H654"/>
    <hyperlink r:id="rId585" ref="H655"/>
    <hyperlink r:id="rId586" ref="H659"/>
    <hyperlink r:id="rId587" ref="H660"/>
    <hyperlink r:id="rId588" ref="H661"/>
    <hyperlink r:id="rId589" ref="H662"/>
    <hyperlink r:id="rId590" ref="H663"/>
    <hyperlink r:id="rId591" ref="H664"/>
    <hyperlink r:id="rId592" ref="H665"/>
    <hyperlink r:id="rId593" ref="H666"/>
    <hyperlink r:id="rId594" ref="H667"/>
    <hyperlink r:id="rId595" ref="H668"/>
    <hyperlink r:id="rId596" ref="H669"/>
    <hyperlink r:id="rId597" ref="H670"/>
    <hyperlink r:id="rId598" ref="H671"/>
    <hyperlink r:id="rId599" ref="H672"/>
    <hyperlink r:id="rId600" ref="H673"/>
    <hyperlink r:id="rId601" ref="H674"/>
    <hyperlink r:id="rId602" ref="H675"/>
    <hyperlink r:id="rId603" ref="H676"/>
    <hyperlink r:id="rId604" ref="H677"/>
    <hyperlink r:id="rId605" ref="H678"/>
    <hyperlink r:id="rId606" ref="H679"/>
    <hyperlink r:id="rId607" ref="H680"/>
    <hyperlink r:id="rId608" ref="H681"/>
    <hyperlink r:id="rId609" ref="H682"/>
    <hyperlink r:id="rId610" ref="H683"/>
    <hyperlink r:id="rId611" ref="H684"/>
    <hyperlink r:id="rId612" ref="H685"/>
    <hyperlink r:id="rId613" ref="H686"/>
    <hyperlink r:id="rId614" ref="H707"/>
    <hyperlink r:id="rId615" ref="H708"/>
    <hyperlink r:id="rId616" ref="H709"/>
    <hyperlink r:id="rId617" ref="H710"/>
    <hyperlink r:id="rId618" ref="H711"/>
    <hyperlink r:id="rId619" ref="H712"/>
    <hyperlink r:id="rId620" ref="H713"/>
    <hyperlink r:id="rId621" ref="H716"/>
    <hyperlink r:id="rId622" ref="H717"/>
    <hyperlink r:id="rId623" ref="H718"/>
    <hyperlink r:id="rId624" ref="H719"/>
    <hyperlink r:id="rId625" ref="H720"/>
    <hyperlink r:id="rId626" ref="H721"/>
    <hyperlink r:id="rId627" ref="H722"/>
    <hyperlink r:id="rId628" ref="H723"/>
    <hyperlink r:id="rId629" ref="H724"/>
    <hyperlink r:id="rId630" ref="H725"/>
    <hyperlink r:id="rId631" ref="H726"/>
    <hyperlink r:id="rId632" ref="H727"/>
    <hyperlink r:id="rId633" ref="H728"/>
    <hyperlink r:id="rId634" ref="H729"/>
    <hyperlink r:id="rId635" ref="H730"/>
    <hyperlink r:id="rId636" ref="H731"/>
    <hyperlink r:id="rId637" ref="H734"/>
    <hyperlink r:id="rId638" ref="H796"/>
    <hyperlink r:id="rId639" ref="H807"/>
    <hyperlink r:id="rId640" ref="H808"/>
    <hyperlink r:id="rId641" ref="H809"/>
  </hyperlinks>
  <printOptions/>
  <pageMargins bottom="0.75" footer="0.0" header="0.0" left="0.7" right="0.7" top="0.75"/>
  <pageSetup orientation="portrait"/>
  <drawing r:id="rId642"/>
  <tableParts count="1">
    <tablePart r:id="rId64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86"/>
    <col customWidth="1" min="2" max="2" width="13.71"/>
    <col customWidth="1" min="3" max="3" width="17.86"/>
    <col customWidth="1" min="4" max="4" width="40.43"/>
    <col customWidth="1" min="5" max="5" width="15.71"/>
    <col customWidth="1" min="6" max="6" width="35.57"/>
    <col customWidth="1" min="7" max="7" width="36.57"/>
    <col customWidth="1" min="8" max="8" width="33.0"/>
    <col customWidth="1" min="9" max="26" width="11.43"/>
  </cols>
  <sheetData>
    <row r="1">
      <c r="A1" s="1" t="s">
        <v>14656</v>
      </c>
      <c r="B1" s="2"/>
      <c r="C1" s="2"/>
      <c r="D1" s="2"/>
      <c r="E1" s="2"/>
      <c r="F1" s="2"/>
      <c r="G1" s="2"/>
      <c r="H1" s="3"/>
      <c r="J1" s="543" t="s">
        <v>13638</v>
      </c>
      <c r="K1" s="603"/>
      <c r="L1" s="603"/>
      <c r="M1" s="603"/>
      <c r="N1" s="604"/>
    </row>
    <row r="2" ht="25.5" customHeight="1">
      <c r="A2" s="917" t="s">
        <v>2</v>
      </c>
      <c r="B2" s="918" t="s">
        <v>4</v>
      </c>
      <c r="C2" s="919" t="s">
        <v>5</v>
      </c>
      <c r="D2" s="920" t="s">
        <v>6</v>
      </c>
      <c r="E2" s="919" t="s">
        <v>7</v>
      </c>
      <c r="F2" s="921" t="s">
        <v>8</v>
      </c>
      <c r="G2" s="922" t="s">
        <v>9</v>
      </c>
      <c r="H2" s="922" t="s">
        <v>10</v>
      </c>
      <c r="J2" s="923" t="s">
        <v>14618</v>
      </c>
      <c r="K2" s="923" t="s">
        <v>14619</v>
      </c>
      <c r="L2" s="923" t="s">
        <v>13642</v>
      </c>
      <c r="M2" s="923" t="s">
        <v>13643</v>
      </c>
      <c r="N2" s="923" t="s">
        <v>13644</v>
      </c>
    </row>
    <row r="3" ht="16.5" customHeight="1">
      <c r="A3" s="924" t="s">
        <v>2535</v>
      </c>
      <c r="B3" s="925">
        <v>1.0</v>
      </c>
      <c r="C3" s="926">
        <v>43501.0</v>
      </c>
      <c r="D3" s="927" t="s">
        <v>14657</v>
      </c>
      <c r="E3" s="928"/>
      <c r="F3" s="929" t="s">
        <v>994</v>
      </c>
      <c r="G3" s="930"/>
      <c r="H3" s="931" t="s">
        <v>3712</v>
      </c>
      <c r="J3" s="523"/>
      <c r="K3" s="523"/>
      <c r="L3" s="523"/>
      <c r="M3" s="523"/>
      <c r="N3" s="523"/>
    </row>
    <row r="4" ht="16.5" customHeight="1">
      <c r="A4" s="924" t="s">
        <v>2535</v>
      </c>
      <c r="B4" s="932">
        <v>2.0</v>
      </c>
      <c r="C4" s="926">
        <v>43501.0</v>
      </c>
      <c r="D4" s="933" t="s">
        <v>3726</v>
      </c>
      <c r="E4" s="926"/>
      <c r="F4" s="934" t="s">
        <v>994</v>
      </c>
      <c r="G4" s="935"/>
      <c r="H4" s="885" t="s">
        <v>3727</v>
      </c>
      <c r="J4" s="880" t="s">
        <v>3728</v>
      </c>
      <c r="K4" s="523"/>
      <c r="L4" s="523"/>
      <c r="M4" s="523"/>
      <c r="N4" s="523"/>
    </row>
    <row r="5" ht="16.5" customHeight="1">
      <c r="A5" s="924" t="s">
        <v>2535</v>
      </c>
      <c r="B5" s="932">
        <v>3.0</v>
      </c>
      <c r="C5" s="926">
        <v>43501.0</v>
      </c>
      <c r="D5" s="933" t="s">
        <v>3762</v>
      </c>
      <c r="E5" s="926"/>
      <c r="F5" s="934" t="s">
        <v>994</v>
      </c>
      <c r="G5" s="935"/>
      <c r="H5" s="885" t="s">
        <v>3763</v>
      </c>
      <c r="J5" s="880" t="s">
        <v>3764</v>
      </c>
      <c r="K5" s="523"/>
      <c r="L5" s="523"/>
      <c r="M5" s="523"/>
      <c r="N5" s="523"/>
    </row>
    <row r="6" ht="16.5" customHeight="1">
      <c r="A6" s="924" t="s">
        <v>2535</v>
      </c>
      <c r="B6" s="932">
        <v>4.0</v>
      </c>
      <c r="C6" s="926">
        <v>43501.0</v>
      </c>
      <c r="D6" s="933" t="s">
        <v>3707</v>
      </c>
      <c r="E6" s="926"/>
      <c r="F6" s="934" t="s">
        <v>994</v>
      </c>
      <c r="G6" s="935"/>
      <c r="H6" s="885" t="s">
        <v>3708</v>
      </c>
      <c r="J6" s="880" t="s">
        <v>3709</v>
      </c>
      <c r="K6" s="523"/>
      <c r="L6" s="523"/>
      <c r="M6" s="523"/>
      <c r="N6" s="523"/>
    </row>
    <row r="7" ht="16.5" customHeight="1">
      <c r="A7" s="924" t="s">
        <v>2535</v>
      </c>
      <c r="B7" s="932">
        <v>5.0</v>
      </c>
      <c r="C7" s="926">
        <v>43501.0</v>
      </c>
      <c r="D7" s="933" t="s">
        <v>3752</v>
      </c>
      <c r="E7" s="926" t="s">
        <v>3753</v>
      </c>
      <c r="F7" s="934" t="s">
        <v>994</v>
      </c>
      <c r="G7" s="935"/>
      <c r="H7" s="885" t="s">
        <v>3755</v>
      </c>
      <c r="J7" s="880" t="s">
        <v>3756</v>
      </c>
      <c r="K7" s="523"/>
      <c r="L7" s="523"/>
      <c r="M7" s="523"/>
      <c r="N7" s="523"/>
    </row>
    <row r="8" ht="16.5" customHeight="1">
      <c r="A8" s="924" t="s">
        <v>2535</v>
      </c>
      <c r="B8" s="932">
        <v>6.0</v>
      </c>
      <c r="C8" s="926">
        <v>43795.0</v>
      </c>
      <c r="D8" s="933" t="s">
        <v>4193</v>
      </c>
      <c r="E8" s="926"/>
      <c r="F8" s="934" t="s">
        <v>994</v>
      </c>
      <c r="G8" s="935"/>
      <c r="H8" s="885" t="s">
        <v>6109</v>
      </c>
      <c r="J8" s="523"/>
      <c r="K8" s="523"/>
      <c r="L8" s="523"/>
      <c r="M8" s="523"/>
      <c r="N8" s="523"/>
    </row>
    <row r="9" ht="16.5" customHeight="1">
      <c r="A9" s="508"/>
      <c r="B9" s="932">
        <v>7.0</v>
      </c>
      <c r="C9" s="926">
        <v>43570.0</v>
      </c>
      <c r="D9" s="523" t="s">
        <v>3421</v>
      </c>
      <c r="E9" s="926"/>
      <c r="F9" s="508" t="s">
        <v>158</v>
      </c>
      <c r="G9" s="508"/>
      <c r="H9" s="885"/>
      <c r="J9" s="523" t="s">
        <v>1476</v>
      </c>
      <c r="K9" s="523"/>
      <c r="L9" s="523"/>
      <c r="M9" s="523"/>
      <c r="N9" s="523"/>
    </row>
    <row r="10" ht="16.5" customHeight="1">
      <c r="A10" s="924" t="s">
        <v>2535</v>
      </c>
      <c r="B10" s="932">
        <v>7.0</v>
      </c>
      <c r="C10" s="926">
        <v>43501.0</v>
      </c>
      <c r="D10" s="936" t="s">
        <v>3716</v>
      </c>
      <c r="E10" s="926"/>
      <c r="F10" s="937" t="s">
        <v>994</v>
      </c>
      <c r="G10" s="935"/>
      <c r="H10" s="885" t="s">
        <v>3718</v>
      </c>
      <c r="J10" s="508"/>
      <c r="K10" s="508"/>
      <c r="L10" s="508"/>
      <c r="M10" s="508"/>
      <c r="N10" s="508"/>
    </row>
    <row r="11" ht="16.5" customHeight="1">
      <c r="A11" s="924" t="s">
        <v>2535</v>
      </c>
      <c r="B11" s="932">
        <v>8.0</v>
      </c>
      <c r="C11" s="926">
        <v>43501.0</v>
      </c>
      <c r="D11" s="523" t="s">
        <v>3741</v>
      </c>
      <c r="E11" s="926"/>
      <c r="F11" s="508" t="s">
        <v>994</v>
      </c>
      <c r="G11" s="938"/>
      <c r="H11" s="885" t="s">
        <v>3742</v>
      </c>
      <c r="J11" s="508"/>
      <c r="K11" s="508"/>
      <c r="L11" s="508"/>
      <c r="M11" s="508"/>
      <c r="N11" s="508"/>
    </row>
    <row r="12" ht="16.5" customHeight="1">
      <c r="A12" s="924" t="s">
        <v>2535</v>
      </c>
      <c r="B12" s="932">
        <v>9.0</v>
      </c>
      <c r="C12" s="926">
        <v>43501.0</v>
      </c>
      <c r="D12" s="523" t="s">
        <v>3705</v>
      </c>
      <c r="E12" s="926"/>
      <c r="F12" s="508" t="s">
        <v>994</v>
      </c>
      <c r="G12" s="938"/>
      <c r="H12" s="885" t="s">
        <v>3706</v>
      </c>
      <c r="J12" s="508"/>
      <c r="K12" s="508"/>
      <c r="L12" s="508"/>
      <c r="M12" s="508"/>
      <c r="N12" s="508"/>
    </row>
    <row r="13" ht="16.5" customHeight="1">
      <c r="A13" s="924" t="s">
        <v>2535</v>
      </c>
      <c r="B13" s="932">
        <v>10.0</v>
      </c>
      <c r="C13" s="926">
        <v>43501.0</v>
      </c>
      <c r="D13" s="523" t="s">
        <v>2443</v>
      </c>
      <c r="E13" s="926"/>
      <c r="F13" s="508" t="s">
        <v>18</v>
      </c>
      <c r="G13" s="938"/>
      <c r="H13" s="885" t="s">
        <v>3704</v>
      </c>
      <c r="J13" s="508"/>
      <c r="K13" s="508"/>
      <c r="L13" s="508"/>
      <c r="M13" s="508"/>
      <c r="N13" s="508"/>
    </row>
    <row r="14" ht="16.5" customHeight="1">
      <c r="A14" s="924" t="s">
        <v>2535</v>
      </c>
      <c r="B14" s="932">
        <v>11.0</v>
      </c>
      <c r="C14" s="926">
        <v>43501.0</v>
      </c>
      <c r="D14" s="523" t="s">
        <v>3757</v>
      </c>
      <c r="E14" s="926"/>
      <c r="F14" s="508" t="s">
        <v>18</v>
      </c>
      <c r="G14" s="938"/>
      <c r="H14" s="885" t="s">
        <v>3758</v>
      </c>
      <c r="J14" s="508"/>
      <c r="K14" s="508"/>
      <c r="L14" s="508"/>
      <c r="M14" s="508"/>
      <c r="N14" s="508"/>
    </row>
    <row r="15" ht="16.5" customHeight="1">
      <c r="A15" s="508"/>
      <c r="B15" s="932">
        <v>12.0</v>
      </c>
      <c r="C15" s="926">
        <v>43501.0</v>
      </c>
      <c r="D15" s="523" t="s">
        <v>3701</v>
      </c>
      <c r="E15" s="926"/>
      <c r="F15" s="508" t="s">
        <v>18</v>
      </c>
      <c r="G15" s="938"/>
      <c r="H15" s="885" t="s">
        <v>3703</v>
      </c>
      <c r="J15" s="508"/>
      <c r="K15" s="508"/>
      <c r="L15" s="508"/>
      <c r="M15" s="508"/>
      <c r="N15" s="508"/>
    </row>
    <row r="16" ht="16.5" customHeight="1">
      <c r="A16" s="508"/>
      <c r="B16" s="932">
        <v>13.0</v>
      </c>
      <c r="C16" s="926">
        <v>43501.0</v>
      </c>
      <c r="D16" s="523" t="s">
        <v>3759</v>
      </c>
      <c r="E16" s="926"/>
      <c r="F16" s="508" t="s">
        <v>18</v>
      </c>
      <c r="G16" s="938"/>
      <c r="H16" s="885" t="s">
        <v>3760</v>
      </c>
      <c r="J16" s="508"/>
      <c r="K16" s="508"/>
      <c r="L16" s="508"/>
      <c r="M16" s="508"/>
      <c r="N16" s="508"/>
    </row>
    <row r="17" ht="16.5" customHeight="1">
      <c r="A17" s="508"/>
      <c r="B17" s="932">
        <v>14.0</v>
      </c>
      <c r="C17" s="926">
        <v>43501.0</v>
      </c>
      <c r="D17" s="523" t="s">
        <v>3739</v>
      </c>
      <c r="E17" s="926"/>
      <c r="F17" s="508" t="s">
        <v>18</v>
      </c>
      <c r="G17" s="938"/>
      <c r="H17" s="885" t="s">
        <v>3740</v>
      </c>
      <c r="J17" s="508"/>
      <c r="K17" s="508"/>
      <c r="L17" s="508"/>
      <c r="M17" s="508"/>
      <c r="N17" s="508"/>
    </row>
    <row r="18" ht="16.5" customHeight="1">
      <c r="A18" s="924" t="s">
        <v>2535</v>
      </c>
      <c r="B18" s="932">
        <v>15.0</v>
      </c>
      <c r="C18" s="926">
        <v>43501.0</v>
      </c>
      <c r="D18" s="523" t="s">
        <v>2962</v>
      </c>
      <c r="E18" s="926"/>
      <c r="F18" s="508" t="s">
        <v>1593</v>
      </c>
      <c r="G18" s="939">
        <v>43511.0</v>
      </c>
      <c r="H18" s="885" t="s">
        <v>3719</v>
      </c>
      <c r="I18" s="811"/>
      <c r="J18" s="885" t="s">
        <v>3720</v>
      </c>
      <c r="K18" s="885" t="s">
        <v>3721</v>
      </c>
      <c r="L18" s="885" t="s">
        <v>3722</v>
      </c>
      <c r="M18" s="508"/>
      <c r="N18" s="508"/>
      <c r="O18" s="811"/>
      <c r="P18" s="811"/>
      <c r="Q18" s="811"/>
      <c r="R18" s="811"/>
      <c r="S18" s="811"/>
      <c r="T18" s="811"/>
      <c r="U18" s="811"/>
      <c r="V18" s="811"/>
      <c r="W18" s="811"/>
      <c r="X18" s="811"/>
      <c r="Y18" s="811"/>
      <c r="Z18" s="811"/>
    </row>
    <row r="19" ht="16.5" customHeight="1">
      <c r="A19" s="924" t="s">
        <v>2535</v>
      </c>
      <c r="B19" s="932">
        <v>16.0</v>
      </c>
      <c r="C19" s="926">
        <v>43501.0</v>
      </c>
      <c r="D19" s="523" t="s">
        <v>1803</v>
      </c>
      <c r="E19" s="926"/>
      <c r="F19" s="523" t="s">
        <v>1593</v>
      </c>
      <c r="G19" s="940">
        <v>43511.0</v>
      </c>
      <c r="H19" s="880" t="s">
        <v>3735</v>
      </c>
      <c r="J19" s="885" t="s">
        <v>3736</v>
      </c>
      <c r="K19" s="885" t="s">
        <v>3737</v>
      </c>
      <c r="L19" s="885" t="s">
        <v>3738</v>
      </c>
      <c r="M19" s="885" t="s">
        <v>14658</v>
      </c>
      <c r="N19" s="508"/>
    </row>
    <row r="20" ht="16.5" customHeight="1">
      <c r="A20" s="508"/>
      <c r="B20" s="932">
        <v>17.0</v>
      </c>
      <c r="C20" s="926">
        <v>43501.0</v>
      </c>
      <c r="D20" s="523" t="s">
        <v>3769</v>
      </c>
      <c r="E20" s="926"/>
      <c r="F20" s="508" t="s">
        <v>18</v>
      </c>
      <c r="G20" s="508"/>
      <c r="H20" s="885" t="s">
        <v>3771</v>
      </c>
      <c r="J20" s="508"/>
      <c r="K20" s="508"/>
      <c r="L20" s="508"/>
      <c r="M20" s="508"/>
      <c r="N20" s="508"/>
    </row>
    <row r="21" ht="16.5" customHeight="1">
      <c r="A21" s="508"/>
      <c r="B21" s="932">
        <v>18.0</v>
      </c>
      <c r="C21" s="926">
        <v>43501.0</v>
      </c>
      <c r="D21" s="523" t="s">
        <v>3745</v>
      </c>
      <c r="E21" s="926"/>
      <c r="F21" s="508" t="s">
        <v>18</v>
      </c>
      <c r="G21" s="508"/>
      <c r="H21" s="885" t="s">
        <v>3746</v>
      </c>
      <c r="J21" s="508"/>
      <c r="K21" s="508"/>
      <c r="L21" s="508"/>
      <c r="M21" s="508"/>
      <c r="N21" s="508"/>
    </row>
    <row r="22" ht="16.5" customHeight="1">
      <c r="A22" s="508"/>
      <c r="B22" s="932">
        <v>19.0</v>
      </c>
      <c r="C22" s="926">
        <v>43501.0</v>
      </c>
      <c r="D22" s="523" t="s">
        <v>3743</v>
      </c>
      <c r="E22" s="926"/>
      <c r="F22" s="508" t="s">
        <v>18</v>
      </c>
      <c r="G22" s="508"/>
      <c r="H22" s="885" t="s">
        <v>3744</v>
      </c>
      <c r="J22" s="508"/>
      <c r="K22" s="508"/>
      <c r="L22" s="508"/>
      <c r="M22" s="508"/>
      <c r="N22" s="508"/>
    </row>
    <row r="23" ht="16.5" customHeight="1">
      <c r="A23" s="508"/>
      <c r="B23" s="932">
        <v>20.0</v>
      </c>
      <c r="C23" s="926">
        <v>43501.0</v>
      </c>
      <c r="D23" s="523" t="s">
        <v>3714</v>
      </c>
      <c r="E23" s="926"/>
      <c r="F23" s="508" t="s">
        <v>18</v>
      </c>
      <c r="G23" s="508"/>
      <c r="H23" s="885" t="s">
        <v>3715</v>
      </c>
      <c r="J23" s="508"/>
      <c r="K23" s="508"/>
      <c r="L23" s="508"/>
      <c r="M23" s="508"/>
      <c r="N23" s="508"/>
    </row>
    <row r="24" ht="16.5" customHeight="1">
      <c r="A24" s="508"/>
      <c r="B24" s="932">
        <v>21.0</v>
      </c>
      <c r="C24" s="926">
        <v>43501.0</v>
      </c>
      <c r="D24" s="523" t="s">
        <v>3729</v>
      </c>
      <c r="E24" s="926"/>
      <c r="F24" s="508" t="s">
        <v>18</v>
      </c>
      <c r="G24" s="508"/>
      <c r="H24" s="885" t="s">
        <v>3730</v>
      </c>
      <c r="J24" s="508"/>
      <c r="K24" s="508"/>
      <c r="L24" s="508"/>
      <c r="M24" s="508"/>
      <c r="N24" s="508"/>
    </row>
    <row r="25" ht="16.5" customHeight="1">
      <c r="A25" s="508"/>
      <c r="B25" s="932">
        <v>22.0</v>
      </c>
      <c r="C25" s="926">
        <v>43501.0</v>
      </c>
      <c r="D25" s="523" t="s">
        <v>3765</v>
      </c>
      <c r="E25" s="926"/>
      <c r="F25" s="508" t="s">
        <v>18</v>
      </c>
      <c r="G25" s="508"/>
      <c r="H25" s="885" t="s">
        <v>3766</v>
      </c>
      <c r="J25" s="508"/>
      <c r="K25" s="508"/>
      <c r="L25" s="508"/>
      <c r="M25" s="508"/>
      <c r="N25" s="508"/>
    </row>
    <row r="26" ht="16.5" customHeight="1">
      <c r="A26" s="508"/>
      <c r="B26" s="932">
        <v>23.0</v>
      </c>
      <c r="C26" s="926">
        <v>43501.0</v>
      </c>
      <c r="D26" s="523" t="s">
        <v>3401</v>
      </c>
      <c r="E26" s="926"/>
      <c r="F26" s="508" t="s">
        <v>18</v>
      </c>
      <c r="G26" s="508"/>
      <c r="H26" s="885" t="s">
        <v>3710</v>
      </c>
      <c r="J26" s="508"/>
      <c r="K26" s="508"/>
      <c r="L26" s="508"/>
      <c r="M26" s="508"/>
      <c r="N26" s="508"/>
    </row>
    <row r="27" ht="16.5" customHeight="1">
      <c r="A27" s="508"/>
      <c r="B27" s="932">
        <v>24.0</v>
      </c>
      <c r="C27" s="926">
        <v>43501.0</v>
      </c>
      <c r="D27" s="523" t="s">
        <v>3393</v>
      </c>
      <c r="E27" s="926"/>
      <c r="F27" s="508" t="s">
        <v>18</v>
      </c>
      <c r="G27" s="508" t="s">
        <v>3724</v>
      </c>
      <c r="H27" s="885" t="s">
        <v>3761</v>
      </c>
      <c r="J27" s="508"/>
      <c r="K27" s="508"/>
      <c r="L27" s="508"/>
      <c r="M27" s="508"/>
      <c r="N27" s="508"/>
    </row>
    <row r="28" ht="16.5" customHeight="1">
      <c r="A28" s="508"/>
      <c r="B28" s="932">
        <v>25.0</v>
      </c>
      <c r="C28" s="926">
        <v>43501.0</v>
      </c>
      <c r="D28" s="523" t="s">
        <v>3750</v>
      </c>
      <c r="E28" s="926"/>
      <c r="F28" s="508" t="s">
        <v>18</v>
      </c>
      <c r="G28" s="508" t="s">
        <v>3724</v>
      </c>
      <c r="H28" s="885" t="s">
        <v>3751</v>
      </c>
      <c r="J28" s="508"/>
      <c r="K28" s="508"/>
      <c r="L28" s="508"/>
      <c r="M28" s="508"/>
      <c r="N28" s="508"/>
    </row>
    <row r="29" ht="16.5" customHeight="1">
      <c r="A29" s="508"/>
      <c r="B29" s="932">
        <v>26.0</v>
      </c>
      <c r="C29" s="926">
        <v>43501.0</v>
      </c>
      <c r="D29" s="523" t="s">
        <v>3747</v>
      </c>
      <c r="E29" s="926"/>
      <c r="F29" s="508" t="s">
        <v>18</v>
      </c>
      <c r="G29" s="508"/>
      <c r="H29" s="885" t="s">
        <v>3748</v>
      </c>
      <c r="J29" s="508"/>
      <c r="K29" s="508"/>
      <c r="L29" s="508"/>
      <c r="M29" s="508"/>
      <c r="N29" s="508"/>
    </row>
    <row r="30" ht="16.5" customHeight="1">
      <c r="A30" s="508"/>
      <c r="B30" s="932">
        <v>27.0</v>
      </c>
      <c r="C30" s="926">
        <v>43501.0</v>
      </c>
      <c r="D30" s="523" t="s">
        <v>3723</v>
      </c>
      <c r="E30" s="926"/>
      <c r="F30" s="508" t="s">
        <v>18</v>
      </c>
      <c r="G30" s="508" t="s">
        <v>3724</v>
      </c>
      <c r="H30" s="885" t="s">
        <v>3725</v>
      </c>
      <c r="J30" s="508"/>
      <c r="K30" s="508"/>
      <c r="L30" s="508"/>
      <c r="M30" s="508"/>
      <c r="N30" s="508"/>
    </row>
    <row r="31" ht="16.5" customHeight="1">
      <c r="A31" s="508"/>
      <c r="B31" s="932">
        <v>28.0</v>
      </c>
      <c r="C31" s="926">
        <v>43501.0</v>
      </c>
      <c r="D31" s="523" t="s">
        <v>3375</v>
      </c>
      <c r="E31" s="926"/>
      <c r="F31" s="508" t="s">
        <v>50</v>
      </c>
      <c r="G31" s="508"/>
      <c r="H31" s="885" t="s">
        <v>3749</v>
      </c>
      <c r="J31" s="508"/>
      <c r="K31" s="508"/>
      <c r="L31" s="508"/>
      <c r="M31" s="508"/>
      <c r="N31" s="508"/>
    </row>
    <row r="32" ht="16.5" customHeight="1">
      <c r="A32" s="508"/>
      <c r="B32" s="932">
        <v>29.0</v>
      </c>
      <c r="C32" s="926">
        <v>43501.0</v>
      </c>
      <c r="D32" s="523" t="s">
        <v>3731</v>
      </c>
      <c r="E32" s="926"/>
      <c r="F32" s="508" t="s">
        <v>18</v>
      </c>
      <c r="G32" s="508"/>
      <c r="H32" s="885" t="s">
        <v>3732</v>
      </c>
      <c r="J32" s="508"/>
      <c r="K32" s="508"/>
      <c r="L32" s="508"/>
      <c r="M32" s="508"/>
      <c r="N32" s="508"/>
    </row>
    <row r="33" ht="16.5" customHeight="1">
      <c r="A33" s="508"/>
      <c r="B33" s="932">
        <v>30.0</v>
      </c>
      <c r="C33" s="926">
        <v>43501.0</v>
      </c>
      <c r="D33" s="523" t="s">
        <v>3767</v>
      </c>
      <c r="E33" s="926"/>
      <c r="F33" s="508" t="s">
        <v>18</v>
      </c>
      <c r="G33" s="508"/>
      <c r="H33" s="885" t="s">
        <v>3732</v>
      </c>
      <c r="J33" s="508"/>
      <c r="K33" s="508"/>
      <c r="L33" s="508"/>
      <c r="M33" s="508"/>
      <c r="N33" s="508"/>
    </row>
    <row r="34" ht="16.5" customHeight="1">
      <c r="A34" s="508"/>
      <c r="B34" s="932">
        <v>31.0</v>
      </c>
      <c r="C34" s="926">
        <v>43501.0</v>
      </c>
      <c r="D34" s="523" t="s">
        <v>3733</v>
      </c>
      <c r="E34" s="926"/>
      <c r="F34" s="508" t="s">
        <v>18</v>
      </c>
      <c r="G34" s="508"/>
      <c r="H34" s="885" t="s">
        <v>3734</v>
      </c>
      <c r="J34" s="508"/>
      <c r="K34" s="508"/>
      <c r="L34" s="508"/>
      <c r="M34" s="508"/>
      <c r="N34" s="508"/>
    </row>
    <row r="35" ht="16.5" customHeight="1">
      <c r="A35" s="508"/>
      <c r="B35" s="932">
        <v>32.0</v>
      </c>
      <c r="C35" s="926">
        <v>43501.0</v>
      </c>
      <c r="D35" s="523" t="s">
        <v>3385</v>
      </c>
      <c r="E35" s="926" t="s">
        <v>5953</v>
      </c>
      <c r="F35" s="508" t="s">
        <v>18</v>
      </c>
      <c r="G35" s="508"/>
      <c r="H35" s="885" t="s">
        <v>3713</v>
      </c>
      <c r="J35" s="508"/>
      <c r="K35" s="508"/>
      <c r="L35" s="508"/>
      <c r="M35" s="508"/>
      <c r="N35" s="508"/>
    </row>
    <row r="36" ht="16.5" customHeight="1">
      <c r="A36" s="508"/>
      <c r="B36" s="932">
        <v>33.0</v>
      </c>
      <c r="C36" s="926">
        <v>43502.0</v>
      </c>
      <c r="D36" s="523" t="s">
        <v>3396</v>
      </c>
      <c r="E36" s="926"/>
      <c r="F36" s="508" t="s">
        <v>18</v>
      </c>
      <c r="G36" s="508" t="s">
        <v>3724</v>
      </c>
      <c r="H36" s="885" t="s">
        <v>3774</v>
      </c>
      <c r="J36" s="508"/>
      <c r="K36" s="508"/>
      <c r="L36" s="508"/>
      <c r="M36" s="508"/>
      <c r="N36" s="508"/>
    </row>
    <row r="37" ht="16.5" customHeight="1">
      <c r="A37" s="508"/>
      <c r="B37" s="932">
        <v>34.0</v>
      </c>
      <c r="C37" s="926">
        <v>43502.0</v>
      </c>
      <c r="D37" s="523" t="s">
        <v>3262</v>
      </c>
      <c r="E37" s="926"/>
      <c r="F37" s="508" t="s">
        <v>50</v>
      </c>
      <c r="G37" s="508"/>
      <c r="H37" s="885" t="s">
        <v>3789</v>
      </c>
      <c r="J37" s="508"/>
      <c r="K37" s="508"/>
      <c r="L37" s="508"/>
      <c r="M37" s="508"/>
      <c r="N37" s="508"/>
    </row>
    <row r="38" ht="16.5" customHeight="1">
      <c r="A38" s="508"/>
      <c r="B38" s="932">
        <v>35.0</v>
      </c>
      <c r="C38" s="926">
        <v>43502.0</v>
      </c>
      <c r="D38" s="523" t="s">
        <v>3779</v>
      </c>
      <c r="E38" s="926"/>
      <c r="F38" s="508" t="s">
        <v>18</v>
      </c>
      <c r="G38" s="508"/>
      <c r="H38" s="885" t="s">
        <v>3780</v>
      </c>
      <c r="J38" s="508"/>
      <c r="K38" s="508"/>
      <c r="L38" s="508"/>
      <c r="M38" s="508"/>
      <c r="N38" s="508"/>
    </row>
    <row r="39" ht="16.5" customHeight="1">
      <c r="A39" s="508"/>
      <c r="B39" s="932">
        <v>36.0</v>
      </c>
      <c r="C39" s="926">
        <v>43502.0</v>
      </c>
      <c r="D39" s="523" t="s">
        <v>3783</v>
      </c>
      <c r="E39" s="926"/>
      <c r="F39" s="508" t="s">
        <v>18</v>
      </c>
      <c r="G39" s="508"/>
      <c r="H39" s="885" t="s">
        <v>3785</v>
      </c>
      <c r="J39" s="508"/>
      <c r="K39" s="508"/>
      <c r="L39" s="508"/>
      <c r="M39" s="508"/>
      <c r="N39" s="508"/>
    </row>
    <row r="40" ht="16.5" customHeight="1">
      <c r="A40" s="508"/>
      <c r="B40" s="932">
        <v>37.0</v>
      </c>
      <c r="C40" s="926">
        <v>43502.0</v>
      </c>
      <c r="D40" s="523" t="s">
        <v>3790</v>
      </c>
      <c r="E40" s="926"/>
      <c r="F40" s="508" t="s">
        <v>18</v>
      </c>
      <c r="G40" s="508"/>
      <c r="H40" s="885" t="s">
        <v>3791</v>
      </c>
      <c r="J40" s="508"/>
      <c r="K40" s="508"/>
      <c r="L40" s="508"/>
      <c r="M40" s="508"/>
      <c r="N40" s="508"/>
    </row>
    <row r="41" ht="16.5" customHeight="1">
      <c r="A41" s="508"/>
      <c r="B41" s="932">
        <v>38.0</v>
      </c>
      <c r="C41" s="926">
        <v>43502.0</v>
      </c>
      <c r="D41" s="523" t="s">
        <v>2758</v>
      </c>
      <c r="E41" s="926"/>
      <c r="F41" s="508" t="s">
        <v>50</v>
      </c>
      <c r="G41" s="508"/>
      <c r="H41" s="885" t="s">
        <v>3788</v>
      </c>
      <c r="J41" s="508"/>
      <c r="K41" s="508"/>
      <c r="L41" s="508"/>
      <c r="M41" s="508"/>
      <c r="N41" s="508"/>
    </row>
    <row r="42" ht="16.5" customHeight="1">
      <c r="A42" s="508"/>
      <c r="B42" s="932">
        <v>39.0</v>
      </c>
      <c r="C42" s="926">
        <v>43502.0</v>
      </c>
      <c r="D42" s="523" t="s">
        <v>14659</v>
      </c>
      <c r="E42" s="926"/>
      <c r="F42" s="508" t="s">
        <v>50</v>
      </c>
      <c r="G42" s="508"/>
      <c r="H42" s="885" t="s">
        <v>3796</v>
      </c>
      <c r="J42" s="508"/>
      <c r="K42" s="508"/>
      <c r="L42" s="508"/>
      <c r="M42" s="508"/>
      <c r="N42" s="508"/>
    </row>
    <row r="43" ht="16.5" customHeight="1">
      <c r="A43" s="508"/>
      <c r="B43" s="932">
        <v>40.0</v>
      </c>
      <c r="C43" s="926">
        <v>43502.0</v>
      </c>
      <c r="D43" s="523" t="s">
        <v>3772</v>
      </c>
      <c r="E43" s="926"/>
      <c r="F43" s="508" t="s">
        <v>18</v>
      </c>
      <c r="G43" s="508"/>
      <c r="H43" s="885" t="s">
        <v>3773</v>
      </c>
      <c r="J43" s="508"/>
      <c r="K43" s="508"/>
      <c r="L43" s="508"/>
      <c r="M43" s="508"/>
      <c r="N43" s="508"/>
    </row>
    <row r="44" ht="16.5" customHeight="1">
      <c r="A44" s="924" t="s">
        <v>2535</v>
      </c>
      <c r="B44" s="932">
        <v>41.0</v>
      </c>
      <c r="C44" s="926">
        <v>43502.0</v>
      </c>
      <c r="D44" s="523" t="s">
        <v>3059</v>
      </c>
      <c r="E44" s="926"/>
      <c r="F44" s="508" t="s">
        <v>1313</v>
      </c>
      <c r="G44" s="508"/>
      <c r="H44" s="885" t="s">
        <v>3781</v>
      </c>
      <c r="J44" s="885" t="s">
        <v>3782</v>
      </c>
      <c r="K44" s="508"/>
      <c r="L44" s="508"/>
      <c r="M44" s="508"/>
      <c r="N44" s="508"/>
    </row>
    <row r="45" ht="16.5" customHeight="1">
      <c r="A45" s="924" t="s">
        <v>2535</v>
      </c>
      <c r="B45" s="932">
        <v>42.0</v>
      </c>
      <c r="C45" s="926">
        <v>43502.0</v>
      </c>
      <c r="D45" s="523" t="s">
        <v>3434</v>
      </c>
      <c r="E45" s="926"/>
      <c r="F45" s="508" t="s">
        <v>1313</v>
      </c>
      <c r="G45" s="508"/>
      <c r="H45" s="885" t="s">
        <v>3777</v>
      </c>
      <c r="J45" s="885" t="s">
        <v>3778</v>
      </c>
      <c r="K45" s="508"/>
      <c r="L45" s="508"/>
      <c r="M45" s="508"/>
      <c r="N45" s="508"/>
    </row>
    <row r="46" ht="16.5" customHeight="1">
      <c r="A46" s="924" t="s">
        <v>2535</v>
      </c>
      <c r="B46" s="932">
        <v>43.0</v>
      </c>
      <c r="C46" s="926">
        <v>43502.0</v>
      </c>
      <c r="D46" s="523" t="s">
        <v>3775</v>
      </c>
      <c r="E46" s="926"/>
      <c r="F46" s="510" t="s">
        <v>2253</v>
      </c>
      <c r="G46" s="508" t="s">
        <v>3056</v>
      </c>
      <c r="H46" s="885" t="s">
        <v>3776</v>
      </c>
      <c r="J46" s="508"/>
      <c r="K46" s="508"/>
      <c r="L46" s="508"/>
      <c r="M46" s="508"/>
      <c r="N46" s="508"/>
    </row>
    <row r="47" ht="16.5" customHeight="1">
      <c r="A47" s="924"/>
      <c r="B47" s="932">
        <v>44.0</v>
      </c>
      <c r="C47" s="926">
        <v>43502.0</v>
      </c>
      <c r="D47" s="523" t="s">
        <v>2462</v>
      </c>
      <c r="E47" s="926"/>
      <c r="F47" s="508" t="s">
        <v>2253</v>
      </c>
      <c r="G47" s="508" t="s">
        <v>3797</v>
      </c>
      <c r="H47" s="885" t="s">
        <v>3798</v>
      </c>
      <c r="J47" s="508"/>
      <c r="K47" s="508"/>
      <c r="L47" s="508"/>
      <c r="M47" s="508"/>
      <c r="N47" s="508"/>
    </row>
    <row r="48" ht="16.5" customHeight="1">
      <c r="A48" s="924" t="s">
        <v>2535</v>
      </c>
      <c r="B48" s="941">
        <v>45.0</v>
      </c>
      <c r="C48" s="942">
        <v>43502.0</v>
      </c>
      <c r="D48" s="943" t="s">
        <v>2346</v>
      </c>
      <c r="E48" s="942"/>
      <c r="F48" s="944" t="s">
        <v>2253</v>
      </c>
      <c r="G48" s="552" t="s">
        <v>90</v>
      </c>
      <c r="H48" s="945" t="s">
        <v>3786</v>
      </c>
      <c r="J48" s="508"/>
      <c r="K48" s="508"/>
      <c r="L48" s="508"/>
      <c r="M48" s="508"/>
      <c r="N48" s="508"/>
    </row>
    <row r="49" ht="16.5" customHeight="1">
      <c r="A49" s="924" t="s">
        <v>2535</v>
      </c>
      <c r="B49" s="932">
        <v>46.0</v>
      </c>
      <c r="C49" s="926">
        <v>43502.0</v>
      </c>
      <c r="D49" s="523" t="s">
        <v>3792</v>
      </c>
      <c r="E49" s="926"/>
      <c r="F49" s="508" t="s">
        <v>994</v>
      </c>
      <c r="G49" s="508"/>
      <c r="H49" s="885" t="s">
        <v>3793</v>
      </c>
      <c r="J49" s="885" t="s">
        <v>3794</v>
      </c>
      <c r="K49" s="885" t="s">
        <v>3795</v>
      </c>
      <c r="L49" s="508"/>
      <c r="M49" s="508"/>
      <c r="N49" s="508"/>
    </row>
    <row r="50" ht="16.5" customHeight="1">
      <c r="A50" s="924" t="s">
        <v>2535</v>
      </c>
      <c r="B50" s="932">
        <v>47.0</v>
      </c>
      <c r="C50" s="926">
        <v>43507.0</v>
      </c>
      <c r="D50" s="523" t="s">
        <v>3801</v>
      </c>
      <c r="E50" s="926"/>
      <c r="F50" s="508" t="s">
        <v>994</v>
      </c>
      <c r="G50" s="508" t="s">
        <v>3802</v>
      </c>
      <c r="H50" s="885" t="s">
        <v>3803</v>
      </c>
      <c r="J50" s="885" t="s">
        <v>3804</v>
      </c>
      <c r="K50" s="885" t="s">
        <v>3805</v>
      </c>
      <c r="L50" s="508"/>
      <c r="M50" s="508"/>
      <c r="N50" s="508"/>
    </row>
    <row r="51" ht="16.5" customHeight="1">
      <c r="A51" s="508"/>
      <c r="B51" s="932">
        <v>48.0</v>
      </c>
      <c r="C51" s="926">
        <v>43507.0</v>
      </c>
      <c r="D51" s="523" t="s">
        <v>3799</v>
      </c>
      <c r="E51" s="926"/>
      <c r="F51" s="508" t="s">
        <v>18</v>
      </c>
      <c r="G51" s="508"/>
      <c r="H51" s="885" t="s">
        <v>3800</v>
      </c>
      <c r="J51" s="508"/>
      <c r="K51" s="508"/>
      <c r="L51" s="508"/>
      <c r="M51" s="508"/>
      <c r="N51" s="508"/>
    </row>
    <row r="52" ht="16.5" customHeight="1">
      <c r="A52" s="508"/>
      <c r="B52" s="932">
        <v>49.0</v>
      </c>
      <c r="C52" s="926">
        <v>43508.0</v>
      </c>
      <c r="D52" s="946" t="s">
        <v>641</v>
      </c>
      <c r="E52" s="926"/>
      <c r="F52" s="508"/>
      <c r="G52" s="508"/>
      <c r="H52" s="508"/>
      <c r="J52" s="508"/>
      <c r="K52" s="508"/>
      <c r="L52" s="508"/>
      <c r="M52" s="508"/>
      <c r="N52" s="508"/>
    </row>
    <row r="53" ht="16.5" customHeight="1">
      <c r="A53" s="508"/>
      <c r="B53" s="932">
        <v>50.0</v>
      </c>
      <c r="C53" s="926">
        <v>43508.0</v>
      </c>
      <c r="D53" s="523" t="s">
        <v>2892</v>
      </c>
      <c r="E53" s="926"/>
      <c r="F53" s="508" t="s">
        <v>1313</v>
      </c>
      <c r="G53" s="508"/>
      <c r="H53" s="885" t="s">
        <v>3832</v>
      </c>
      <c r="J53" s="508"/>
      <c r="K53" s="508"/>
      <c r="L53" s="508"/>
      <c r="M53" s="508"/>
      <c r="N53" s="508"/>
    </row>
    <row r="54" ht="16.5" customHeight="1">
      <c r="A54" s="508"/>
      <c r="B54" s="932">
        <v>51.0</v>
      </c>
      <c r="C54" s="926">
        <v>43508.0</v>
      </c>
      <c r="D54" s="523" t="s">
        <v>2852</v>
      </c>
      <c r="E54" s="926"/>
      <c r="F54" s="508" t="s">
        <v>50</v>
      </c>
      <c r="G54" s="508"/>
      <c r="H54" s="885" t="s">
        <v>3833</v>
      </c>
      <c r="J54" s="885" t="s">
        <v>3834</v>
      </c>
      <c r="K54" s="508"/>
      <c r="L54" s="508"/>
      <c r="M54" s="508"/>
      <c r="N54" s="508"/>
    </row>
    <row r="55" ht="16.5" customHeight="1">
      <c r="A55" s="508"/>
      <c r="B55" s="932">
        <v>52.0</v>
      </c>
      <c r="C55" s="926">
        <v>43508.0</v>
      </c>
      <c r="D55" s="523" t="s">
        <v>3828</v>
      </c>
      <c r="E55" s="926"/>
      <c r="F55" s="508" t="s">
        <v>18</v>
      </c>
      <c r="G55" s="508"/>
      <c r="H55" s="885" t="s">
        <v>3829</v>
      </c>
      <c r="J55" s="508"/>
      <c r="K55" s="508"/>
      <c r="L55" s="508"/>
      <c r="M55" s="508"/>
      <c r="N55" s="508"/>
    </row>
    <row r="56" ht="16.5" customHeight="1">
      <c r="A56" s="508"/>
      <c r="B56" s="932">
        <v>53.0</v>
      </c>
      <c r="C56" s="926">
        <v>43508.0</v>
      </c>
      <c r="D56" s="523" t="s">
        <v>3806</v>
      </c>
      <c r="E56" s="926"/>
      <c r="F56" s="508" t="s">
        <v>18</v>
      </c>
      <c r="G56" s="508"/>
      <c r="H56" s="885" t="s">
        <v>3808</v>
      </c>
      <c r="J56" s="508"/>
      <c r="K56" s="508"/>
      <c r="L56" s="508"/>
      <c r="M56" s="508"/>
      <c r="N56" s="508"/>
    </row>
    <row r="57" ht="16.5" customHeight="1">
      <c r="A57" s="508"/>
      <c r="B57" s="932">
        <v>54.0</v>
      </c>
      <c r="C57" s="926">
        <v>43508.0</v>
      </c>
      <c r="D57" s="523" t="s">
        <v>3820</v>
      </c>
      <c r="E57" s="926"/>
      <c r="F57" s="508" t="s">
        <v>18</v>
      </c>
      <c r="G57" s="508"/>
      <c r="H57" s="885" t="s">
        <v>3821</v>
      </c>
      <c r="J57" s="508"/>
      <c r="K57" s="508"/>
      <c r="L57" s="508"/>
      <c r="M57" s="508"/>
      <c r="N57" s="508"/>
    </row>
    <row r="58" ht="16.5" customHeight="1">
      <c r="A58" s="508"/>
      <c r="B58" s="932">
        <v>55.0</v>
      </c>
      <c r="C58" s="926">
        <v>43508.0</v>
      </c>
      <c r="D58" s="523" t="s">
        <v>3824</v>
      </c>
      <c r="E58" s="926"/>
      <c r="F58" s="508" t="s">
        <v>18</v>
      </c>
      <c r="G58" s="508"/>
      <c r="H58" s="885" t="s">
        <v>3825</v>
      </c>
      <c r="J58" s="508"/>
      <c r="K58" s="508"/>
      <c r="L58" s="508"/>
      <c r="M58" s="508"/>
      <c r="N58" s="508"/>
    </row>
    <row r="59" ht="16.5" customHeight="1">
      <c r="A59" s="508"/>
      <c r="B59" s="932">
        <v>56.0</v>
      </c>
      <c r="C59" s="926">
        <v>43508.0</v>
      </c>
      <c r="D59" s="523" t="s">
        <v>3822</v>
      </c>
      <c r="E59" s="926"/>
      <c r="F59" s="508" t="s">
        <v>18</v>
      </c>
      <c r="G59" s="508"/>
      <c r="H59" s="885" t="s">
        <v>3823</v>
      </c>
      <c r="J59" s="508"/>
      <c r="K59" s="508"/>
      <c r="L59" s="508"/>
      <c r="M59" s="508"/>
      <c r="N59" s="508"/>
    </row>
    <row r="60" ht="16.5" customHeight="1">
      <c r="A60" s="508"/>
      <c r="B60" s="932">
        <v>57.0</v>
      </c>
      <c r="C60" s="926">
        <v>43508.0</v>
      </c>
      <c r="D60" s="523" t="s">
        <v>3826</v>
      </c>
      <c r="E60" s="926"/>
      <c r="F60" s="508" t="s">
        <v>18</v>
      </c>
      <c r="G60" s="508"/>
      <c r="H60" s="885" t="s">
        <v>3827</v>
      </c>
      <c r="J60" s="508"/>
      <c r="K60" s="508"/>
      <c r="L60" s="508"/>
      <c r="M60" s="508"/>
      <c r="N60" s="508"/>
    </row>
    <row r="61" ht="16.5" customHeight="1">
      <c r="A61" s="508"/>
      <c r="B61" s="932">
        <v>58.0</v>
      </c>
      <c r="C61" s="926">
        <v>43508.0</v>
      </c>
      <c r="D61" s="523" t="s">
        <v>3830</v>
      </c>
      <c r="E61" s="926"/>
      <c r="F61" s="508" t="s">
        <v>18</v>
      </c>
      <c r="G61" s="508"/>
      <c r="H61" s="885" t="s">
        <v>3831</v>
      </c>
      <c r="J61" s="508"/>
      <c r="K61" s="508"/>
      <c r="L61" s="508"/>
      <c r="M61" s="508"/>
      <c r="N61" s="508"/>
    </row>
    <row r="62" ht="16.5" customHeight="1">
      <c r="A62" s="924" t="s">
        <v>2535</v>
      </c>
      <c r="B62" s="932">
        <v>59.0</v>
      </c>
      <c r="C62" s="926">
        <v>43508.0</v>
      </c>
      <c r="D62" s="523" t="s">
        <v>3815</v>
      </c>
      <c r="E62" s="926"/>
      <c r="F62" s="508" t="s">
        <v>994</v>
      </c>
      <c r="G62" s="508" t="s">
        <v>3802</v>
      </c>
      <c r="H62" s="885" t="s">
        <v>3816</v>
      </c>
      <c r="J62" s="885" t="s">
        <v>3817</v>
      </c>
      <c r="K62" s="885" t="s">
        <v>3818</v>
      </c>
      <c r="L62" s="885" t="s">
        <v>3819</v>
      </c>
      <c r="M62" s="508"/>
      <c r="N62" s="508"/>
    </row>
    <row r="63" ht="16.5" customHeight="1">
      <c r="A63" s="508"/>
      <c r="B63" s="932">
        <v>60.0</v>
      </c>
      <c r="C63" s="926">
        <v>43508.0</v>
      </c>
      <c r="D63" s="523" t="s">
        <v>2515</v>
      </c>
      <c r="E63" s="926"/>
      <c r="F63" s="508" t="s">
        <v>3809</v>
      </c>
      <c r="G63" s="508"/>
      <c r="H63" s="885" t="s">
        <v>3810</v>
      </c>
      <c r="J63" s="508"/>
      <c r="K63" s="508"/>
      <c r="L63" s="508"/>
      <c r="M63" s="508"/>
      <c r="N63" s="508"/>
    </row>
    <row r="64" ht="16.5" customHeight="1">
      <c r="A64" s="924" t="s">
        <v>2535</v>
      </c>
      <c r="B64" s="932">
        <v>61.0</v>
      </c>
      <c r="C64" s="926">
        <v>43508.0</v>
      </c>
      <c r="D64" s="523" t="s">
        <v>3811</v>
      </c>
      <c r="E64" s="926"/>
      <c r="F64" s="508" t="s">
        <v>994</v>
      </c>
      <c r="G64" s="508"/>
      <c r="H64" s="885" t="s">
        <v>3812</v>
      </c>
      <c r="J64" s="885" t="s">
        <v>3813</v>
      </c>
      <c r="K64" s="885" t="s">
        <v>3814</v>
      </c>
      <c r="L64" s="508"/>
      <c r="M64" s="508"/>
      <c r="N64" s="508"/>
    </row>
    <row r="65" ht="16.5" customHeight="1">
      <c r="A65" s="924" t="s">
        <v>2535</v>
      </c>
      <c r="B65" s="932">
        <v>62.0</v>
      </c>
      <c r="C65" s="926">
        <v>43508.0</v>
      </c>
      <c r="D65" s="523" t="s">
        <v>10158</v>
      </c>
      <c r="E65" s="926"/>
      <c r="F65" s="508" t="s">
        <v>1200</v>
      </c>
      <c r="G65" s="508"/>
      <c r="H65" s="885" t="s">
        <v>3836</v>
      </c>
      <c r="J65" s="885" t="s">
        <v>14660</v>
      </c>
      <c r="K65" s="508"/>
      <c r="L65" s="508"/>
      <c r="M65" s="508"/>
      <c r="N65" s="508"/>
    </row>
    <row r="66" ht="16.5" customHeight="1">
      <c r="A66" s="508"/>
      <c r="B66" s="932">
        <v>63.0</v>
      </c>
      <c r="C66" s="926">
        <v>43508.0</v>
      </c>
      <c r="D66" s="523" t="s">
        <v>2147</v>
      </c>
      <c r="E66" s="926"/>
      <c r="F66" s="508" t="s">
        <v>3835</v>
      </c>
      <c r="G66" s="508"/>
      <c r="H66" s="885" t="s">
        <v>3836</v>
      </c>
      <c r="J66" s="508"/>
      <c r="K66" s="508"/>
      <c r="L66" s="508"/>
      <c r="M66" s="508"/>
      <c r="N66" s="508"/>
    </row>
    <row r="67" ht="16.5" customHeight="1">
      <c r="A67" s="508"/>
      <c r="B67" s="932">
        <v>64.0</v>
      </c>
      <c r="C67" s="926">
        <v>43510.0</v>
      </c>
      <c r="D67" s="523" t="s">
        <v>3839</v>
      </c>
      <c r="E67" s="926"/>
      <c r="F67" s="508" t="s">
        <v>577</v>
      </c>
      <c r="G67" s="508"/>
      <c r="H67" s="885" t="s">
        <v>3840</v>
      </c>
      <c r="J67" s="508"/>
      <c r="K67" s="508"/>
      <c r="L67" s="508"/>
      <c r="M67" s="508"/>
      <c r="N67" s="508"/>
    </row>
    <row r="68" ht="16.5" customHeight="1">
      <c r="A68" s="508"/>
      <c r="B68" s="932">
        <v>65.0</v>
      </c>
      <c r="C68" s="926">
        <v>43510.0</v>
      </c>
      <c r="D68" s="523" t="s">
        <v>693</v>
      </c>
      <c r="E68" s="926"/>
      <c r="F68" s="508" t="s">
        <v>3851</v>
      </c>
      <c r="G68" s="508"/>
      <c r="H68" s="885" t="s">
        <v>3852</v>
      </c>
      <c r="J68" s="885" t="s">
        <v>3853</v>
      </c>
      <c r="K68" s="508"/>
      <c r="L68" s="508"/>
      <c r="M68" s="508"/>
      <c r="N68" s="508"/>
    </row>
    <row r="69" ht="16.5" customHeight="1">
      <c r="A69" s="508"/>
      <c r="B69" s="932">
        <v>66.0</v>
      </c>
      <c r="C69" s="926">
        <v>43502.0</v>
      </c>
      <c r="D69" s="523" t="s">
        <v>2839</v>
      </c>
      <c r="E69" s="926"/>
      <c r="F69" s="508" t="s">
        <v>50</v>
      </c>
      <c r="G69" s="508"/>
      <c r="H69" s="885" t="s">
        <v>3787</v>
      </c>
      <c r="J69" s="508"/>
      <c r="K69" s="508"/>
      <c r="L69" s="508"/>
      <c r="M69" s="508"/>
      <c r="N69" s="508"/>
    </row>
    <row r="70" ht="16.5" customHeight="1">
      <c r="A70" s="508"/>
      <c r="B70" s="932">
        <v>67.0</v>
      </c>
      <c r="C70" s="926">
        <v>43510.0</v>
      </c>
      <c r="D70" s="523" t="s">
        <v>2196</v>
      </c>
      <c r="E70" s="926"/>
      <c r="F70" s="508" t="s">
        <v>3841</v>
      </c>
      <c r="G70" s="508"/>
      <c r="H70" s="885" t="s">
        <v>3842</v>
      </c>
      <c r="J70" s="508"/>
      <c r="K70" s="508"/>
      <c r="L70" s="508"/>
      <c r="M70" s="508"/>
      <c r="N70" s="508"/>
    </row>
    <row r="71" ht="16.5" customHeight="1">
      <c r="A71" s="508"/>
      <c r="B71" s="932">
        <v>68.0</v>
      </c>
      <c r="C71" s="926">
        <v>43510.0</v>
      </c>
      <c r="D71" s="523" t="s">
        <v>3854</v>
      </c>
      <c r="E71" s="926"/>
      <c r="F71" s="508" t="s">
        <v>18</v>
      </c>
      <c r="G71" s="508" t="s">
        <v>3855</v>
      </c>
      <c r="H71" s="885" t="s">
        <v>3856</v>
      </c>
      <c r="J71" s="508"/>
      <c r="K71" s="508"/>
      <c r="L71" s="508"/>
      <c r="M71" s="508"/>
      <c r="N71" s="508"/>
    </row>
    <row r="72" ht="16.5" customHeight="1">
      <c r="A72" s="508"/>
      <c r="B72" s="932">
        <v>69.0</v>
      </c>
      <c r="C72" s="926">
        <v>43510.0</v>
      </c>
      <c r="D72" s="523" t="s">
        <v>3837</v>
      </c>
      <c r="E72" s="926"/>
      <c r="F72" s="508" t="s">
        <v>18</v>
      </c>
      <c r="G72" s="508"/>
      <c r="H72" s="885" t="s">
        <v>3838</v>
      </c>
      <c r="J72" s="508"/>
      <c r="K72" s="508"/>
      <c r="L72" s="508"/>
      <c r="M72" s="508"/>
      <c r="N72" s="508"/>
    </row>
    <row r="73" ht="16.5" customHeight="1">
      <c r="A73" s="924" t="s">
        <v>2535</v>
      </c>
      <c r="B73" s="932">
        <v>70.0</v>
      </c>
      <c r="C73" s="926">
        <v>43510.0</v>
      </c>
      <c r="D73" s="523" t="s">
        <v>3160</v>
      </c>
      <c r="E73" s="926"/>
      <c r="F73" s="508" t="s">
        <v>3844</v>
      </c>
      <c r="G73" s="508"/>
      <c r="H73" s="885" t="s">
        <v>3857</v>
      </c>
      <c r="J73" s="885" t="s">
        <v>3858</v>
      </c>
      <c r="K73" s="885" t="s">
        <v>3859</v>
      </c>
      <c r="L73" s="508"/>
      <c r="M73" s="508"/>
      <c r="N73" s="508"/>
    </row>
    <row r="74" ht="16.5" customHeight="1">
      <c r="A74" s="924" t="s">
        <v>2535</v>
      </c>
      <c r="B74" s="932">
        <v>71.0</v>
      </c>
      <c r="C74" s="926">
        <v>43510.0</v>
      </c>
      <c r="D74" s="523" t="s">
        <v>3012</v>
      </c>
      <c r="E74" s="926"/>
      <c r="F74" s="508" t="s">
        <v>3844</v>
      </c>
      <c r="G74" s="508"/>
      <c r="H74" s="885" t="s">
        <v>3848</v>
      </c>
      <c r="J74" s="885" t="s">
        <v>3849</v>
      </c>
      <c r="K74" s="885" t="s">
        <v>3850</v>
      </c>
      <c r="L74" s="508"/>
      <c r="M74" s="508"/>
      <c r="N74" s="508"/>
    </row>
    <row r="75" ht="16.5" customHeight="1">
      <c r="A75" s="924" t="s">
        <v>2535</v>
      </c>
      <c r="B75" s="932">
        <v>72.0</v>
      </c>
      <c r="C75" s="926">
        <v>43510.0</v>
      </c>
      <c r="D75" s="523" t="s">
        <v>1476</v>
      </c>
      <c r="E75" s="926"/>
      <c r="F75" s="508" t="s">
        <v>3844</v>
      </c>
      <c r="G75" s="508"/>
      <c r="H75" s="885" t="s">
        <v>3863</v>
      </c>
      <c r="J75" s="885" t="s">
        <v>3864</v>
      </c>
      <c r="K75" s="885" t="s">
        <v>3865</v>
      </c>
      <c r="L75" s="508"/>
      <c r="M75" s="508"/>
      <c r="N75" s="508"/>
    </row>
    <row r="76" ht="16.5" customHeight="1">
      <c r="A76" s="924" t="s">
        <v>2535</v>
      </c>
      <c r="B76" s="932">
        <v>73.0</v>
      </c>
      <c r="C76" s="926">
        <v>43510.0</v>
      </c>
      <c r="D76" s="523" t="s">
        <v>3843</v>
      </c>
      <c r="E76" s="926"/>
      <c r="F76" s="508" t="s">
        <v>3844</v>
      </c>
      <c r="G76" s="508"/>
      <c r="H76" s="885" t="s">
        <v>3845</v>
      </c>
      <c r="J76" s="885" t="s">
        <v>3846</v>
      </c>
      <c r="K76" s="885" t="s">
        <v>3847</v>
      </c>
      <c r="L76" s="508"/>
      <c r="M76" s="508"/>
      <c r="N76" s="508"/>
    </row>
    <row r="77" ht="16.5" customHeight="1">
      <c r="A77" s="508"/>
      <c r="B77" s="932">
        <v>74.0</v>
      </c>
      <c r="C77" s="926">
        <v>43510.0</v>
      </c>
      <c r="D77" s="523" t="s">
        <v>3860</v>
      </c>
      <c r="E77" s="926"/>
      <c r="F77" s="508" t="s">
        <v>3861</v>
      </c>
      <c r="G77" s="508"/>
      <c r="H77" s="885" t="s">
        <v>3862</v>
      </c>
      <c r="J77" s="508"/>
      <c r="K77" s="508"/>
      <c r="L77" s="508"/>
      <c r="M77" s="508"/>
      <c r="N77" s="508"/>
    </row>
    <row r="78" ht="16.5" customHeight="1">
      <c r="A78" s="508"/>
      <c r="B78" s="932">
        <v>75.0</v>
      </c>
      <c r="C78" s="926">
        <v>43511.0</v>
      </c>
      <c r="D78" s="523" t="s">
        <v>3876</v>
      </c>
      <c r="E78" s="926"/>
      <c r="F78" s="508" t="s">
        <v>18</v>
      </c>
      <c r="G78" s="508"/>
      <c r="H78" s="885" t="s">
        <v>3877</v>
      </c>
      <c r="J78" s="508"/>
      <c r="K78" s="508"/>
      <c r="L78" s="508"/>
      <c r="M78" s="508"/>
      <c r="N78" s="508"/>
    </row>
    <row r="79" ht="16.5" customHeight="1">
      <c r="A79" s="508"/>
      <c r="B79" s="932">
        <v>76.0</v>
      </c>
      <c r="C79" s="926">
        <v>43511.0</v>
      </c>
      <c r="D79" s="523" t="s">
        <v>3866</v>
      </c>
      <c r="E79" s="926"/>
      <c r="F79" s="508" t="s">
        <v>18</v>
      </c>
      <c r="G79" s="508"/>
      <c r="H79" s="885" t="s">
        <v>3867</v>
      </c>
      <c r="J79" s="885" t="s">
        <v>3868</v>
      </c>
      <c r="K79" s="508"/>
      <c r="L79" s="508"/>
      <c r="M79" s="508"/>
      <c r="N79" s="508"/>
    </row>
    <row r="80" ht="16.5" customHeight="1">
      <c r="A80" s="508"/>
      <c r="B80" s="932">
        <v>77.0</v>
      </c>
      <c r="C80" s="926">
        <v>43511.0</v>
      </c>
      <c r="D80" s="523" t="s">
        <v>2054</v>
      </c>
      <c r="E80" s="926"/>
      <c r="F80" s="508" t="s">
        <v>3695</v>
      </c>
      <c r="G80" s="508"/>
      <c r="H80" s="885" t="s">
        <v>3874</v>
      </c>
      <c r="J80" s="508"/>
      <c r="K80" s="508"/>
      <c r="L80" s="885" t="s">
        <v>3875</v>
      </c>
      <c r="M80" s="508"/>
      <c r="N80" s="508"/>
    </row>
    <row r="81" ht="16.5" customHeight="1">
      <c r="A81" s="924" t="s">
        <v>2535</v>
      </c>
      <c r="B81" s="932">
        <v>78.0</v>
      </c>
      <c r="C81" s="926">
        <v>43511.0</v>
      </c>
      <c r="D81" s="946" t="s">
        <v>2848</v>
      </c>
      <c r="E81" s="926"/>
      <c r="F81" s="508" t="s">
        <v>994</v>
      </c>
      <c r="G81" s="508"/>
      <c r="H81" s="885" t="s">
        <v>3871</v>
      </c>
      <c r="J81" s="885" t="s">
        <v>3872</v>
      </c>
      <c r="K81" s="885" t="s">
        <v>3873</v>
      </c>
      <c r="L81" s="508"/>
      <c r="M81" s="508"/>
      <c r="N81" s="508"/>
    </row>
    <row r="82" ht="16.5" customHeight="1">
      <c r="A82" s="508"/>
      <c r="B82" s="932">
        <v>79.0</v>
      </c>
      <c r="C82" s="926">
        <v>43511.0</v>
      </c>
      <c r="D82" s="523" t="s">
        <v>2660</v>
      </c>
      <c r="E82" s="926"/>
      <c r="F82" s="508" t="s">
        <v>2253</v>
      </c>
      <c r="G82" s="508" t="s">
        <v>3869</v>
      </c>
      <c r="H82" s="885" t="s">
        <v>3870</v>
      </c>
      <c r="J82" s="508"/>
      <c r="K82" s="508"/>
      <c r="L82" s="508"/>
      <c r="M82" s="508"/>
      <c r="N82" s="508"/>
    </row>
    <row r="83" ht="15.75" customHeight="1">
      <c r="A83" s="924" t="s">
        <v>2535</v>
      </c>
      <c r="B83" s="932">
        <v>80.0</v>
      </c>
      <c r="C83" s="926">
        <v>43514.0</v>
      </c>
      <c r="D83" s="523" t="s">
        <v>1803</v>
      </c>
      <c r="E83" s="926"/>
      <c r="F83" s="508" t="s">
        <v>1593</v>
      </c>
      <c r="G83" s="947">
        <v>43522.0</v>
      </c>
      <c r="H83" s="885" t="s">
        <v>3889</v>
      </c>
      <c r="J83" s="885" t="s">
        <v>3890</v>
      </c>
      <c r="K83" s="885" t="s">
        <v>3891</v>
      </c>
      <c r="L83" s="885" t="s">
        <v>3892</v>
      </c>
      <c r="M83" s="885" t="s">
        <v>14661</v>
      </c>
      <c r="N83" s="885" t="s">
        <v>14662</v>
      </c>
    </row>
    <row r="84" ht="15.75" customHeight="1">
      <c r="A84" s="924" t="s">
        <v>2535</v>
      </c>
      <c r="B84" s="932">
        <v>81.0</v>
      </c>
      <c r="C84" s="926">
        <v>43514.0</v>
      </c>
      <c r="D84" s="523" t="s">
        <v>2665</v>
      </c>
      <c r="E84" s="926"/>
      <c r="F84" s="508" t="s">
        <v>1593</v>
      </c>
      <c r="G84" s="947">
        <v>43532.0</v>
      </c>
      <c r="H84" s="885" t="s">
        <v>3893</v>
      </c>
      <c r="J84" s="885" t="s">
        <v>3894</v>
      </c>
      <c r="K84" s="885" t="s">
        <v>3895</v>
      </c>
      <c r="L84" s="885" t="s">
        <v>3896</v>
      </c>
      <c r="M84" s="885" t="s">
        <v>14663</v>
      </c>
      <c r="N84" s="885" t="s">
        <v>14664</v>
      </c>
    </row>
    <row r="85" ht="15.75" customHeight="1">
      <c r="A85" s="924" t="s">
        <v>2535</v>
      </c>
      <c r="B85" s="932">
        <v>82.0</v>
      </c>
      <c r="C85" s="926">
        <v>43514.0</v>
      </c>
      <c r="D85" s="523" t="s">
        <v>1925</v>
      </c>
      <c r="E85" s="926"/>
      <c r="F85" s="508" t="s">
        <v>1593</v>
      </c>
      <c r="G85" s="947">
        <v>43532.0</v>
      </c>
      <c r="H85" s="885" t="s">
        <v>3885</v>
      </c>
      <c r="J85" s="885" t="s">
        <v>3886</v>
      </c>
      <c r="K85" s="885" t="s">
        <v>3887</v>
      </c>
      <c r="L85" s="885" t="s">
        <v>3888</v>
      </c>
      <c r="M85" s="885" t="s">
        <v>14665</v>
      </c>
      <c r="N85" s="508"/>
    </row>
    <row r="86" ht="15.75" customHeight="1">
      <c r="A86" s="508"/>
      <c r="B86" s="932">
        <v>83.0</v>
      </c>
      <c r="C86" s="926">
        <v>43514.0</v>
      </c>
      <c r="D86" s="523" t="s">
        <v>3878</v>
      </c>
      <c r="E86" s="926"/>
      <c r="F86" s="508" t="s">
        <v>3879</v>
      </c>
      <c r="G86" s="508"/>
      <c r="H86" s="885" t="s">
        <v>3880</v>
      </c>
      <c r="J86" s="508"/>
      <c r="K86" s="508"/>
      <c r="L86" s="508"/>
      <c r="M86" s="508"/>
      <c r="N86" s="508"/>
      <c r="O86" s="948" t="s">
        <v>14666</v>
      </c>
    </row>
    <row r="87" ht="15.75" customHeight="1">
      <c r="A87" s="924" t="s">
        <v>2535</v>
      </c>
      <c r="B87" s="932">
        <v>84.0</v>
      </c>
      <c r="C87" s="926">
        <v>43514.0</v>
      </c>
      <c r="D87" s="523" t="s">
        <v>3878</v>
      </c>
      <c r="E87" s="926"/>
      <c r="F87" s="508" t="s">
        <v>3844</v>
      </c>
      <c r="G87" s="508"/>
      <c r="H87" s="885" t="s">
        <v>3881</v>
      </c>
      <c r="J87" s="885" t="s">
        <v>3882</v>
      </c>
      <c r="K87" s="885" t="s">
        <v>3883</v>
      </c>
      <c r="L87" s="885" t="s">
        <v>3884</v>
      </c>
      <c r="M87" s="508"/>
      <c r="N87" s="508"/>
    </row>
    <row r="88" ht="15.75" customHeight="1">
      <c r="A88" s="924" t="s">
        <v>2535</v>
      </c>
      <c r="B88" s="932">
        <v>85.0</v>
      </c>
      <c r="C88" s="926">
        <v>43515.0</v>
      </c>
      <c r="D88" s="523" t="s">
        <v>3897</v>
      </c>
      <c r="E88" s="926"/>
      <c r="F88" s="508" t="s">
        <v>1593</v>
      </c>
      <c r="G88" s="508"/>
      <c r="H88" s="885" t="s">
        <v>3898</v>
      </c>
      <c r="J88" s="885" t="s">
        <v>3899</v>
      </c>
      <c r="K88" s="885" t="s">
        <v>3900</v>
      </c>
      <c r="L88" s="885" t="s">
        <v>3901</v>
      </c>
      <c r="M88" s="885" t="s">
        <v>14667</v>
      </c>
      <c r="N88" s="508"/>
    </row>
    <row r="89" ht="15.75" customHeight="1">
      <c r="A89" s="508"/>
      <c r="B89" s="932">
        <v>86.0</v>
      </c>
      <c r="C89" s="926">
        <v>43515.0</v>
      </c>
      <c r="D89" s="523" t="s">
        <v>1627</v>
      </c>
      <c r="E89" s="926"/>
      <c r="F89" s="508" t="s">
        <v>1593</v>
      </c>
      <c r="G89" s="508"/>
      <c r="H89" s="885" t="s">
        <v>3902</v>
      </c>
      <c r="J89" s="508"/>
      <c r="K89" s="508"/>
      <c r="L89" s="508"/>
      <c r="M89" s="508"/>
      <c r="N89" s="508"/>
    </row>
    <row r="90" ht="15.75" customHeight="1">
      <c r="A90" s="508"/>
      <c r="B90" s="932">
        <v>87.0</v>
      </c>
      <c r="C90" s="949"/>
      <c r="D90" s="523"/>
      <c r="E90" s="949"/>
      <c r="F90" s="508"/>
      <c r="G90" s="508"/>
      <c r="H90" s="508"/>
      <c r="J90" s="508"/>
      <c r="K90" s="508"/>
      <c r="L90" s="508"/>
      <c r="M90" s="508"/>
      <c r="N90" s="508"/>
    </row>
    <row r="91" ht="15.75" customHeight="1">
      <c r="A91" s="508"/>
      <c r="B91" s="932">
        <v>88.0</v>
      </c>
      <c r="C91" s="949"/>
      <c r="D91" s="523"/>
      <c r="E91" s="949"/>
      <c r="F91" s="508"/>
      <c r="G91" s="508"/>
      <c r="H91" s="508"/>
      <c r="J91" s="508"/>
      <c r="K91" s="508"/>
      <c r="L91" s="508"/>
      <c r="M91" s="508"/>
      <c r="N91" s="508"/>
    </row>
    <row r="92" ht="15.75" customHeight="1">
      <c r="A92" s="508"/>
      <c r="B92" s="932">
        <v>89.0</v>
      </c>
      <c r="C92" s="926">
        <v>43518.0</v>
      </c>
      <c r="D92" s="950" t="s">
        <v>3907</v>
      </c>
      <c r="E92" s="926"/>
      <c r="F92" s="508" t="s">
        <v>18</v>
      </c>
      <c r="G92" s="508"/>
      <c r="H92" s="885" t="s">
        <v>3908</v>
      </c>
      <c r="J92" s="508"/>
      <c r="K92" s="508"/>
      <c r="L92" s="508"/>
      <c r="M92" s="508"/>
      <c r="N92" s="508"/>
    </row>
    <row r="93" ht="15.75" customHeight="1">
      <c r="A93" s="924" t="s">
        <v>2535</v>
      </c>
      <c r="B93" s="932">
        <v>90.0</v>
      </c>
      <c r="C93" s="926">
        <v>43518.0</v>
      </c>
      <c r="D93" s="523" t="s">
        <v>2147</v>
      </c>
      <c r="E93" s="926"/>
      <c r="F93" s="508" t="s">
        <v>1593</v>
      </c>
      <c r="G93" s="947">
        <v>43523.0</v>
      </c>
      <c r="H93" s="885" t="s">
        <v>3909</v>
      </c>
      <c r="J93" s="885" t="s">
        <v>3910</v>
      </c>
      <c r="K93" s="885" t="s">
        <v>3911</v>
      </c>
      <c r="L93" s="885" t="s">
        <v>3912</v>
      </c>
      <c r="M93" s="885" t="s">
        <v>14668</v>
      </c>
      <c r="N93" s="508"/>
    </row>
    <row r="94" ht="15.75" customHeight="1">
      <c r="A94" s="924" t="s">
        <v>2535</v>
      </c>
      <c r="B94" s="932">
        <v>91.0</v>
      </c>
      <c r="C94" s="926">
        <v>43519.0</v>
      </c>
      <c r="D94" s="523" t="s">
        <v>3922</v>
      </c>
      <c r="E94" s="926"/>
      <c r="F94" s="508" t="s">
        <v>994</v>
      </c>
      <c r="G94" s="508"/>
      <c r="H94" s="885" t="s">
        <v>3923</v>
      </c>
      <c r="J94" s="885" t="s">
        <v>3924</v>
      </c>
      <c r="K94" s="885" t="s">
        <v>3925</v>
      </c>
      <c r="L94" s="508"/>
      <c r="M94" s="508"/>
      <c r="N94" s="508"/>
    </row>
    <row r="95" ht="15.75" customHeight="1">
      <c r="A95" s="924" t="s">
        <v>2535</v>
      </c>
      <c r="B95" s="932">
        <v>92.0</v>
      </c>
      <c r="C95" s="926">
        <v>43519.0</v>
      </c>
      <c r="D95" s="523" t="s">
        <v>3915</v>
      </c>
      <c r="E95" s="926"/>
      <c r="F95" s="508" t="s">
        <v>994</v>
      </c>
      <c r="G95" s="508"/>
      <c r="H95" s="885" t="s">
        <v>3916</v>
      </c>
      <c r="J95" s="885" t="s">
        <v>3917</v>
      </c>
      <c r="K95" s="885" t="s">
        <v>3918</v>
      </c>
      <c r="L95" s="508"/>
      <c r="M95" s="508"/>
      <c r="N95" s="508"/>
    </row>
    <row r="96" ht="15.75" customHeight="1">
      <c r="A96" s="508"/>
      <c r="B96" s="932">
        <v>93.0</v>
      </c>
      <c r="C96" s="926">
        <v>43519.0</v>
      </c>
      <c r="D96" s="523" t="s">
        <v>3919</v>
      </c>
      <c r="E96" s="926"/>
      <c r="F96" s="508" t="s">
        <v>3920</v>
      </c>
      <c r="G96" s="508"/>
      <c r="H96" s="885" t="s">
        <v>3921</v>
      </c>
      <c r="J96" s="508"/>
      <c r="K96" s="508"/>
      <c r="L96" s="508"/>
      <c r="M96" s="508"/>
      <c r="N96" s="508"/>
    </row>
    <row r="97" ht="15.75" customHeight="1">
      <c r="A97" s="508"/>
      <c r="B97" s="932">
        <v>94.0</v>
      </c>
      <c r="C97" s="926">
        <v>43519.0</v>
      </c>
      <c r="D97" s="523" t="s">
        <v>3913</v>
      </c>
      <c r="E97" s="926"/>
      <c r="F97" s="944" t="s">
        <v>18</v>
      </c>
      <c r="G97" s="508"/>
      <c r="H97" s="885" t="s">
        <v>3914</v>
      </c>
      <c r="J97" s="508"/>
      <c r="K97" s="508"/>
      <c r="L97" s="508"/>
      <c r="M97" s="508"/>
      <c r="N97" s="508"/>
    </row>
    <row r="98" ht="15.75" customHeight="1">
      <c r="A98" s="508"/>
      <c r="B98" s="932">
        <v>95.0</v>
      </c>
      <c r="C98" s="926">
        <v>43519.0</v>
      </c>
      <c r="D98" s="523" t="s">
        <v>3926</v>
      </c>
      <c r="E98" s="926"/>
      <c r="F98" s="508" t="s">
        <v>18</v>
      </c>
      <c r="G98" s="508"/>
      <c r="H98" s="885" t="s">
        <v>3927</v>
      </c>
      <c r="J98" s="885" t="s">
        <v>3928</v>
      </c>
      <c r="K98" s="508"/>
      <c r="L98" s="508"/>
      <c r="M98" s="508"/>
      <c r="N98" s="508"/>
    </row>
    <row r="99" ht="15.75" customHeight="1">
      <c r="A99" s="508"/>
      <c r="B99" s="932">
        <v>96.0</v>
      </c>
      <c r="C99" s="926">
        <v>43521.0</v>
      </c>
      <c r="D99" s="523" t="s">
        <v>3931</v>
      </c>
      <c r="E99" s="926"/>
      <c r="F99" s="523" t="s">
        <v>184</v>
      </c>
      <c r="G99" s="508"/>
      <c r="H99" s="885" t="s">
        <v>3933</v>
      </c>
      <c r="J99" s="508"/>
      <c r="K99" s="508"/>
      <c r="L99" s="508"/>
      <c r="M99" s="508"/>
      <c r="N99" s="508"/>
    </row>
    <row r="100" ht="15.75" customHeight="1">
      <c r="A100" s="508"/>
      <c r="B100" s="932">
        <v>97.0</v>
      </c>
      <c r="C100" s="926">
        <v>43521.0</v>
      </c>
      <c r="D100" s="523" t="s">
        <v>3929</v>
      </c>
      <c r="E100" s="926"/>
      <c r="F100" s="508" t="s">
        <v>18</v>
      </c>
      <c r="G100" s="508"/>
      <c r="H100" s="885" t="s">
        <v>3930</v>
      </c>
      <c r="J100" s="508"/>
      <c r="K100" s="508"/>
      <c r="L100" s="508"/>
      <c r="M100" s="508"/>
      <c r="N100" s="508"/>
    </row>
    <row r="101" ht="15.75" customHeight="1">
      <c r="A101" s="552"/>
      <c r="B101" s="941">
        <v>98.0</v>
      </c>
      <c r="C101" s="942">
        <v>43521.0</v>
      </c>
      <c r="D101" s="943" t="s">
        <v>2490</v>
      </c>
      <c r="E101" s="942"/>
      <c r="F101" s="552" t="s">
        <v>577</v>
      </c>
      <c r="G101" s="552"/>
      <c r="H101" s="945" t="s">
        <v>3934</v>
      </c>
      <c r="J101" s="552"/>
      <c r="K101" s="552"/>
      <c r="L101" s="552"/>
      <c r="M101" s="552"/>
      <c r="N101" s="552"/>
    </row>
    <row r="102" ht="15.75" customHeight="1">
      <c r="A102" s="508"/>
      <c r="B102" s="932">
        <v>99.0</v>
      </c>
      <c r="C102" s="949"/>
      <c r="D102" s="523"/>
      <c r="E102" s="949"/>
      <c r="F102" s="508"/>
      <c r="G102" s="508"/>
      <c r="H102" s="508"/>
      <c r="I102" s="508"/>
      <c r="J102" s="508"/>
      <c r="K102" s="508"/>
      <c r="L102" s="508"/>
      <c r="M102" s="508"/>
      <c r="N102" s="508"/>
      <c r="O102" s="508"/>
      <c r="P102" s="508"/>
      <c r="Q102" s="508"/>
      <c r="R102" s="508"/>
      <c r="S102" s="508"/>
      <c r="T102" s="508"/>
      <c r="U102" s="508"/>
      <c r="V102" s="508"/>
      <c r="W102" s="508"/>
      <c r="X102" s="508"/>
      <c r="Y102" s="508"/>
      <c r="Z102" s="508"/>
    </row>
    <row r="103" ht="15.75" customHeight="1">
      <c r="A103" s="508"/>
      <c r="B103" s="932">
        <v>100.0</v>
      </c>
      <c r="C103" s="926">
        <v>43524.0</v>
      </c>
      <c r="D103" s="523" t="s">
        <v>3958</v>
      </c>
      <c r="E103" s="926"/>
      <c r="F103" s="523" t="s">
        <v>3959</v>
      </c>
      <c r="G103" s="508"/>
      <c r="H103" s="885" t="s">
        <v>3960</v>
      </c>
      <c r="I103" s="508"/>
      <c r="J103" s="508"/>
      <c r="K103" s="508"/>
      <c r="L103" s="508"/>
      <c r="M103" s="508"/>
      <c r="N103" s="508"/>
      <c r="O103" s="508"/>
      <c r="P103" s="508"/>
      <c r="Q103" s="508"/>
      <c r="R103" s="508"/>
      <c r="S103" s="508"/>
      <c r="T103" s="508"/>
      <c r="U103" s="508"/>
      <c r="V103" s="508"/>
      <c r="W103" s="508"/>
      <c r="X103" s="508"/>
      <c r="Y103" s="508"/>
      <c r="Z103" s="508"/>
    </row>
    <row r="104" ht="15.75" customHeight="1">
      <c r="A104" s="508"/>
      <c r="B104" s="932">
        <v>101.0</v>
      </c>
      <c r="C104" s="926">
        <v>43524.0</v>
      </c>
      <c r="D104" s="523" t="s">
        <v>3958</v>
      </c>
      <c r="E104" s="926"/>
      <c r="F104" s="508" t="s">
        <v>3961</v>
      </c>
      <c r="G104" s="508"/>
      <c r="H104" s="885" t="s">
        <v>3962</v>
      </c>
      <c r="I104" s="508"/>
      <c r="J104" s="508"/>
      <c r="K104" s="508"/>
      <c r="L104" s="508"/>
      <c r="M104" s="508"/>
      <c r="N104" s="508"/>
      <c r="O104" s="508"/>
      <c r="P104" s="508"/>
      <c r="Q104" s="508"/>
      <c r="R104" s="508"/>
      <c r="S104" s="508"/>
      <c r="T104" s="508"/>
      <c r="U104" s="508"/>
      <c r="V104" s="508"/>
      <c r="W104" s="508"/>
      <c r="X104" s="508"/>
      <c r="Y104" s="508"/>
      <c r="Z104" s="508"/>
    </row>
    <row r="105" ht="15.75" customHeight="1">
      <c r="A105" s="547"/>
      <c r="B105" s="925">
        <v>102.0</v>
      </c>
      <c r="C105" s="928">
        <v>43524.0</v>
      </c>
      <c r="D105" s="580" t="s">
        <v>3945</v>
      </c>
      <c r="E105" s="928"/>
      <c r="F105" s="547" t="s">
        <v>18</v>
      </c>
      <c r="G105" s="547"/>
      <c r="H105" s="931" t="s">
        <v>3946</v>
      </c>
      <c r="J105" s="547"/>
      <c r="K105" s="547"/>
      <c r="L105" s="547"/>
      <c r="M105" s="547"/>
      <c r="N105" s="547"/>
    </row>
    <row r="106" ht="15.75" customHeight="1">
      <c r="A106" s="508"/>
      <c r="B106" s="932">
        <v>103.0</v>
      </c>
      <c r="C106" s="926">
        <v>43524.0</v>
      </c>
      <c r="D106" s="523" t="s">
        <v>3952</v>
      </c>
      <c r="E106" s="926"/>
      <c r="F106" s="508" t="s">
        <v>18</v>
      </c>
      <c r="G106" s="508"/>
      <c r="H106" s="885" t="s">
        <v>3953</v>
      </c>
      <c r="J106" s="508"/>
      <c r="K106" s="508"/>
      <c r="L106" s="508"/>
      <c r="M106" s="508"/>
      <c r="N106" s="508"/>
    </row>
    <row r="107" ht="15.75" customHeight="1">
      <c r="A107" s="508"/>
      <c r="B107" s="932">
        <v>104.0</v>
      </c>
      <c r="C107" s="926">
        <v>43524.0</v>
      </c>
      <c r="D107" s="523" t="s">
        <v>3954</v>
      </c>
      <c r="E107" s="926"/>
      <c r="F107" s="508" t="s">
        <v>18</v>
      </c>
      <c r="G107" s="508"/>
      <c r="H107" s="885" t="s">
        <v>3955</v>
      </c>
      <c r="J107" s="508"/>
      <c r="K107" s="508"/>
      <c r="L107" s="508"/>
      <c r="M107" s="508"/>
      <c r="N107" s="508"/>
    </row>
    <row r="108" ht="15.75" customHeight="1">
      <c r="A108" s="508"/>
      <c r="B108" s="932">
        <v>105.0</v>
      </c>
      <c r="C108" s="926">
        <v>43524.0</v>
      </c>
      <c r="D108" s="523" t="s">
        <v>3938</v>
      </c>
      <c r="E108" s="926"/>
      <c r="F108" s="508" t="s">
        <v>18</v>
      </c>
      <c r="G108" s="508"/>
      <c r="H108" s="885" t="s">
        <v>3940</v>
      </c>
      <c r="J108" s="508"/>
      <c r="K108" s="508"/>
      <c r="L108" s="508"/>
      <c r="M108" s="508"/>
      <c r="N108" s="508"/>
    </row>
    <row r="109" ht="15.75" customHeight="1">
      <c r="A109" s="508"/>
      <c r="B109" s="932">
        <v>106.0</v>
      </c>
      <c r="C109" s="926">
        <v>43524.0</v>
      </c>
      <c r="D109" s="523" t="s">
        <v>3935</v>
      </c>
      <c r="E109" s="926"/>
      <c r="F109" s="508" t="s">
        <v>18</v>
      </c>
      <c r="G109" s="508"/>
      <c r="H109" s="885" t="s">
        <v>3936</v>
      </c>
      <c r="J109" s="885" t="s">
        <v>3937</v>
      </c>
      <c r="K109" s="508"/>
      <c r="L109" s="508"/>
      <c r="M109" s="508"/>
      <c r="N109" s="508"/>
    </row>
    <row r="110" ht="15.75" customHeight="1">
      <c r="A110" s="508"/>
      <c r="B110" s="932">
        <v>107.0</v>
      </c>
      <c r="C110" s="926">
        <v>43524.0</v>
      </c>
      <c r="D110" s="523" t="s">
        <v>3434</v>
      </c>
      <c r="E110" s="926"/>
      <c r="F110" s="508" t="s">
        <v>18</v>
      </c>
      <c r="G110" s="508"/>
      <c r="H110" s="885" t="s">
        <v>3947</v>
      </c>
      <c r="J110" s="508"/>
      <c r="K110" s="508"/>
      <c r="L110" s="508"/>
      <c r="M110" s="508"/>
      <c r="N110" s="508"/>
    </row>
    <row r="111" ht="15.75" customHeight="1">
      <c r="A111" s="508"/>
      <c r="B111" s="932">
        <v>108.0</v>
      </c>
      <c r="C111" s="926">
        <v>43524.0</v>
      </c>
      <c r="D111" s="523" t="s">
        <v>3950</v>
      </c>
      <c r="E111" s="926"/>
      <c r="F111" s="508" t="s">
        <v>18</v>
      </c>
      <c r="G111" s="508"/>
      <c r="H111" s="885" t="s">
        <v>3951</v>
      </c>
      <c r="J111" s="508"/>
      <c r="K111" s="508"/>
      <c r="L111" s="508"/>
      <c r="M111" s="508"/>
      <c r="N111" s="508"/>
    </row>
    <row r="112" ht="15.75" customHeight="1">
      <c r="A112" s="508"/>
      <c r="B112" s="932">
        <v>109.0</v>
      </c>
      <c r="C112" s="926">
        <v>43524.0</v>
      </c>
      <c r="D112" s="523" t="s">
        <v>3963</v>
      </c>
      <c r="E112" s="926"/>
      <c r="F112" s="508" t="s">
        <v>18</v>
      </c>
      <c r="G112" s="508"/>
      <c r="H112" s="885" t="s">
        <v>3964</v>
      </c>
      <c r="J112" s="508"/>
      <c r="K112" s="508"/>
      <c r="L112" s="508"/>
      <c r="M112" s="508"/>
      <c r="N112" s="508"/>
    </row>
    <row r="113" ht="15.75" customHeight="1">
      <c r="A113" s="508"/>
      <c r="B113" s="932">
        <v>110.0</v>
      </c>
      <c r="C113" s="926">
        <v>43524.0</v>
      </c>
      <c r="D113" s="523" t="s">
        <v>3941</v>
      </c>
      <c r="E113" s="926"/>
      <c r="F113" s="508" t="s">
        <v>3942</v>
      </c>
      <c r="G113" s="508" t="s">
        <v>3943</v>
      </c>
      <c r="H113" s="885" t="s">
        <v>3944</v>
      </c>
      <c r="J113" s="508"/>
      <c r="K113" s="508"/>
      <c r="L113" s="508"/>
      <c r="M113" s="508"/>
      <c r="N113" s="508"/>
    </row>
    <row r="114" ht="15.75" customHeight="1">
      <c r="A114" s="508"/>
      <c r="B114" s="932">
        <v>111.0</v>
      </c>
      <c r="C114" s="926">
        <v>43524.0</v>
      </c>
      <c r="D114" s="523" t="s">
        <v>3965</v>
      </c>
      <c r="E114" s="926"/>
      <c r="F114" s="508" t="s">
        <v>18</v>
      </c>
      <c r="G114" s="508"/>
      <c r="H114" s="885" t="s">
        <v>3966</v>
      </c>
      <c r="J114" s="508"/>
      <c r="K114" s="508"/>
      <c r="L114" s="508"/>
      <c r="M114" s="508"/>
      <c r="N114" s="508"/>
    </row>
    <row r="115" ht="15.75" customHeight="1">
      <c r="A115" s="508"/>
      <c r="B115" s="932">
        <v>112.0</v>
      </c>
      <c r="C115" s="926">
        <v>43524.0</v>
      </c>
      <c r="D115" s="523" t="s">
        <v>3956</v>
      </c>
      <c r="E115" s="926"/>
      <c r="F115" s="508" t="s">
        <v>18</v>
      </c>
      <c r="G115" s="508"/>
      <c r="H115" s="885" t="s">
        <v>3957</v>
      </c>
      <c r="J115" s="508"/>
      <c r="K115" s="508"/>
      <c r="L115" s="508"/>
      <c r="M115" s="508"/>
      <c r="N115" s="508"/>
    </row>
    <row r="116" ht="15.75" customHeight="1">
      <c r="A116" s="508"/>
      <c r="B116" s="932">
        <v>113.0</v>
      </c>
      <c r="C116" s="926">
        <v>43524.0</v>
      </c>
      <c r="D116" s="523" t="s">
        <v>3948</v>
      </c>
      <c r="E116" s="926"/>
      <c r="F116" s="508" t="s">
        <v>18</v>
      </c>
      <c r="G116" s="508"/>
      <c r="H116" s="885" t="s">
        <v>3949</v>
      </c>
      <c r="J116" s="508"/>
      <c r="K116" s="508"/>
      <c r="L116" s="508"/>
      <c r="M116" s="508"/>
      <c r="N116" s="508"/>
    </row>
    <row r="117" ht="15.75" customHeight="1">
      <c r="A117" s="508"/>
      <c r="B117" s="932">
        <v>114.0</v>
      </c>
      <c r="C117" s="926">
        <v>43528.0</v>
      </c>
      <c r="D117" s="523" t="s">
        <v>3968</v>
      </c>
      <c r="E117" s="926"/>
      <c r="F117" s="508" t="s">
        <v>18</v>
      </c>
      <c r="G117" s="508"/>
      <c r="H117" s="885" t="s">
        <v>3969</v>
      </c>
      <c r="J117" s="508"/>
      <c r="K117" s="508"/>
      <c r="L117" s="508"/>
      <c r="M117" s="508"/>
      <c r="N117" s="508"/>
    </row>
    <row r="118" ht="15.75" customHeight="1">
      <c r="A118" s="508"/>
      <c r="B118" s="932">
        <v>115.0</v>
      </c>
      <c r="C118" s="926">
        <v>43528.0</v>
      </c>
      <c r="D118" s="523" t="s">
        <v>2765</v>
      </c>
      <c r="E118" s="926"/>
      <c r="F118" s="508" t="s">
        <v>50</v>
      </c>
      <c r="G118" s="508"/>
      <c r="H118" s="885" t="s">
        <v>3967</v>
      </c>
      <c r="J118" s="508"/>
      <c r="K118" s="508"/>
      <c r="L118" s="508"/>
      <c r="M118" s="508"/>
      <c r="N118" s="508"/>
    </row>
    <row r="119" ht="17.25" customHeight="1">
      <c r="A119" s="508"/>
      <c r="B119" s="932">
        <v>116.0</v>
      </c>
      <c r="C119" s="949"/>
      <c r="D119" s="523"/>
      <c r="E119" s="949"/>
      <c r="F119" s="508"/>
      <c r="G119" s="508"/>
      <c r="H119" s="508"/>
      <c r="J119" s="508"/>
      <c r="K119" s="508"/>
      <c r="L119" s="508"/>
      <c r="M119" s="508"/>
      <c r="N119" s="508"/>
    </row>
    <row r="120" ht="14.25" customHeight="1">
      <c r="A120" s="508"/>
      <c r="B120" s="932">
        <v>117.0</v>
      </c>
      <c r="C120" s="926">
        <v>43530.0</v>
      </c>
      <c r="D120" s="523" t="s">
        <v>2680</v>
      </c>
      <c r="E120" s="926"/>
      <c r="F120" s="508" t="s">
        <v>3981</v>
      </c>
      <c r="G120" s="508"/>
      <c r="H120" s="885" t="s">
        <v>3982</v>
      </c>
      <c r="J120" s="885" t="s">
        <v>3983</v>
      </c>
      <c r="K120" s="508"/>
      <c r="L120" s="508"/>
      <c r="M120" s="508"/>
      <c r="N120" s="508"/>
    </row>
    <row r="121" ht="15.75" customHeight="1">
      <c r="A121" s="508"/>
      <c r="B121" s="932">
        <v>118.0</v>
      </c>
      <c r="C121" s="926">
        <v>43530.0</v>
      </c>
      <c r="D121" s="523" t="s">
        <v>3974</v>
      </c>
      <c r="E121" s="926"/>
      <c r="F121" s="508" t="s">
        <v>577</v>
      </c>
      <c r="G121" s="508"/>
      <c r="H121" s="885" t="s">
        <v>3975</v>
      </c>
      <c r="J121" s="508"/>
      <c r="K121" s="508"/>
      <c r="L121" s="508"/>
      <c r="M121" s="508"/>
      <c r="N121" s="508"/>
    </row>
    <row r="122" ht="15.75" customHeight="1">
      <c r="A122" s="508"/>
      <c r="B122" s="932">
        <v>119.0</v>
      </c>
      <c r="C122" s="926">
        <v>43530.0</v>
      </c>
      <c r="D122" s="523" t="s">
        <v>3058</v>
      </c>
      <c r="E122" s="926"/>
      <c r="F122" s="508" t="s">
        <v>577</v>
      </c>
      <c r="G122" s="508"/>
      <c r="H122" s="885" t="s">
        <v>3970</v>
      </c>
      <c r="J122" s="508"/>
      <c r="K122" s="508"/>
      <c r="L122" s="508"/>
      <c r="M122" s="508"/>
      <c r="N122" s="508"/>
    </row>
    <row r="123" ht="15.75" customHeight="1">
      <c r="A123" s="924" t="s">
        <v>2535</v>
      </c>
      <c r="B123" s="932">
        <v>120.0</v>
      </c>
      <c r="C123" s="926">
        <v>43530.0</v>
      </c>
      <c r="D123" s="523" t="s">
        <v>3897</v>
      </c>
      <c r="E123" s="926"/>
      <c r="F123" s="508" t="s">
        <v>1593</v>
      </c>
      <c r="G123" s="951">
        <v>43530.0</v>
      </c>
      <c r="H123" s="885" t="s">
        <v>3971</v>
      </c>
      <c r="J123" s="885" t="s">
        <v>3972</v>
      </c>
      <c r="K123" s="885" t="s">
        <v>3973</v>
      </c>
      <c r="L123" s="508"/>
      <c r="M123" s="508"/>
      <c r="N123" s="885" t="s">
        <v>14669</v>
      </c>
    </row>
    <row r="124" ht="15.75" customHeight="1">
      <c r="A124" s="924" t="s">
        <v>2535</v>
      </c>
      <c r="B124" s="932">
        <v>121.0</v>
      </c>
      <c r="C124" s="926">
        <v>43530.0</v>
      </c>
      <c r="D124" s="523" t="s">
        <v>3976</v>
      </c>
      <c r="E124" s="926"/>
      <c r="F124" s="508" t="s">
        <v>994</v>
      </c>
      <c r="G124" s="508"/>
      <c r="H124" s="885" t="s">
        <v>3977</v>
      </c>
      <c r="J124" s="885" t="s">
        <v>3978</v>
      </c>
      <c r="K124" s="885" t="s">
        <v>3979</v>
      </c>
      <c r="L124" s="885" t="s">
        <v>3980</v>
      </c>
      <c r="M124" s="885" t="s">
        <v>14670</v>
      </c>
      <c r="N124" s="508"/>
    </row>
    <row r="125" ht="15.75" customHeight="1">
      <c r="A125" s="508"/>
      <c r="B125" s="932">
        <v>122.0</v>
      </c>
      <c r="C125" s="926">
        <v>43537.0</v>
      </c>
      <c r="D125" s="523" t="s">
        <v>3172</v>
      </c>
      <c r="E125" s="926"/>
      <c r="F125" s="508" t="s">
        <v>3844</v>
      </c>
      <c r="G125" s="508" t="s">
        <v>3986</v>
      </c>
      <c r="H125" s="885" t="s">
        <v>3987</v>
      </c>
      <c r="J125" s="885" t="s">
        <v>3988</v>
      </c>
      <c r="K125" s="885" t="s">
        <v>3989</v>
      </c>
      <c r="L125" s="885" t="s">
        <v>3990</v>
      </c>
      <c r="M125" s="508"/>
      <c r="N125" s="508"/>
    </row>
    <row r="126" ht="15.75" customHeight="1">
      <c r="A126" s="924" t="s">
        <v>2535</v>
      </c>
      <c r="B126" s="932">
        <v>123.0</v>
      </c>
      <c r="C126" s="926">
        <v>43537.0</v>
      </c>
      <c r="D126" s="523" t="s">
        <v>2540</v>
      </c>
      <c r="E126" s="926"/>
      <c r="F126" s="508" t="s">
        <v>1593</v>
      </c>
      <c r="G126" s="508"/>
      <c r="H126" s="885" t="s">
        <v>4001</v>
      </c>
      <c r="J126" s="885" t="s">
        <v>4002</v>
      </c>
      <c r="K126" s="508"/>
      <c r="L126" s="508"/>
      <c r="M126" s="508"/>
      <c r="N126" s="508"/>
    </row>
    <row r="127" ht="15.75" customHeight="1">
      <c r="A127" s="924" t="s">
        <v>2535</v>
      </c>
      <c r="B127" s="932">
        <v>124.0</v>
      </c>
      <c r="C127" s="926">
        <v>43537.0</v>
      </c>
      <c r="D127" s="523" t="s">
        <v>3991</v>
      </c>
      <c r="E127" s="926"/>
      <c r="F127" s="508" t="s">
        <v>3844</v>
      </c>
      <c r="G127" s="508"/>
      <c r="H127" s="885" t="s">
        <v>3992</v>
      </c>
      <c r="J127" s="885" t="s">
        <v>3993</v>
      </c>
      <c r="K127" s="885" t="s">
        <v>3994</v>
      </c>
      <c r="L127" s="508"/>
      <c r="M127" s="508"/>
      <c r="N127" s="508"/>
    </row>
    <row r="128" ht="15.75" customHeight="1">
      <c r="A128" s="924" t="s">
        <v>2535</v>
      </c>
      <c r="B128" s="932">
        <v>125.0</v>
      </c>
      <c r="C128" s="926">
        <v>43537.0</v>
      </c>
      <c r="D128" s="523" t="s">
        <v>3442</v>
      </c>
      <c r="E128" s="926"/>
      <c r="F128" s="508" t="s">
        <v>3844</v>
      </c>
      <c r="G128" s="508"/>
      <c r="H128" s="885" t="s">
        <v>4007</v>
      </c>
      <c r="J128" s="885" t="s">
        <v>4008</v>
      </c>
      <c r="K128" s="885" t="s">
        <v>4009</v>
      </c>
      <c r="L128" s="508"/>
      <c r="M128" s="508"/>
      <c r="N128" s="508"/>
    </row>
    <row r="129" ht="15.75" customHeight="1">
      <c r="A129" s="924" t="s">
        <v>2535</v>
      </c>
      <c r="B129" s="932">
        <v>126.0</v>
      </c>
      <c r="C129" s="926">
        <v>43537.0</v>
      </c>
      <c r="D129" s="523" t="s">
        <v>14671</v>
      </c>
      <c r="E129" s="926"/>
      <c r="F129" s="508" t="s">
        <v>3844</v>
      </c>
      <c r="G129" s="508"/>
      <c r="H129" s="885" t="s">
        <v>4004</v>
      </c>
      <c r="J129" s="885" t="s">
        <v>4005</v>
      </c>
      <c r="K129" s="885" t="s">
        <v>4006</v>
      </c>
      <c r="L129" s="508"/>
      <c r="M129" s="508"/>
      <c r="N129" s="508"/>
    </row>
    <row r="130" ht="15.75" customHeight="1">
      <c r="A130" s="924" t="s">
        <v>2535</v>
      </c>
      <c r="B130" s="932">
        <v>127.0</v>
      </c>
      <c r="C130" s="926">
        <v>43537.0</v>
      </c>
      <c r="D130" s="523" t="s">
        <v>3779</v>
      </c>
      <c r="E130" s="926"/>
      <c r="F130" s="508" t="s">
        <v>3844</v>
      </c>
      <c r="G130" s="508" t="s">
        <v>3986</v>
      </c>
      <c r="H130" s="885" t="s">
        <v>3998</v>
      </c>
      <c r="J130" s="885" t="s">
        <v>3999</v>
      </c>
      <c r="K130" s="885" t="s">
        <v>4000</v>
      </c>
      <c r="L130" s="885" t="s">
        <v>3990</v>
      </c>
      <c r="M130" s="508"/>
      <c r="N130" s="508"/>
    </row>
    <row r="131" ht="15.75" customHeight="1">
      <c r="A131" s="508"/>
      <c r="B131" s="932">
        <v>128.0</v>
      </c>
      <c r="C131" s="949"/>
      <c r="D131" s="523"/>
      <c r="E131" s="949"/>
      <c r="F131" s="508"/>
      <c r="G131" s="508"/>
      <c r="H131" s="508"/>
      <c r="J131" s="508"/>
      <c r="K131" s="508"/>
      <c r="L131" s="508"/>
      <c r="M131" s="508"/>
      <c r="N131" s="508"/>
    </row>
    <row r="132" ht="15.75" customHeight="1">
      <c r="A132" s="508"/>
      <c r="B132" s="932">
        <v>129.0</v>
      </c>
      <c r="C132" s="926">
        <v>43537.0</v>
      </c>
      <c r="D132" s="523" t="s">
        <v>2515</v>
      </c>
      <c r="E132" s="926"/>
      <c r="F132" s="508" t="s">
        <v>2253</v>
      </c>
      <c r="G132" s="508" t="s">
        <v>2824</v>
      </c>
      <c r="H132" s="885" t="s">
        <v>3984</v>
      </c>
      <c r="J132" s="885" t="s">
        <v>3985</v>
      </c>
      <c r="K132" s="508"/>
      <c r="L132" s="508"/>
      <c r="M132" s="508"/>
      <c r="N132" s="508"/>
    </row>
    <row r="133" ht="15.75" customHeight="1">
      <c r="A133" s="508"/>
      <c r="B133" s="932">
        <v>130.0</v>
      </c>
      <c r="C133" s="926">
        <v>43537.0</v>
      </c>
      <c r="D133" s="523" t="s">
        <v>4010</v>
      </c>
      <c r="E133" s="926"/>
      <c r="F133" s="508" t="s">
        <v>18</v>
      </c>
      <c r="G133" s="508"/>
      <c r="H133" s="885" t="s">
        <v>4011</v>
      </c>
      <c r="J133" s="508"/>
      <c r="K133" s="508"/>
      <c r="L133" s="508"/>
      <c r="M133" s="508"/>
      <c r="N133" s="508"/>
    </row>
    <row r="134" ht="15.75" customHeight="1">
      <c r="A134" s="508"/>
      <c r="B134" s="932">
        <v>131.0</v>
      </c>
      <c r="C134" s="926">
        <v>43537.0</v>
      </c>
      <c r="D134" s="523" t="s">
        <v>1529</v>
      </c>
      <c r="E134" s="926"/>
      <c r="F134" s="508" t="s">
        <v>3995</v>
      </c>
      <c r="G134" s="508"/>
      <c r="H134" s="885" t="s">
        <v>3996</v>
      </c>
      <c r="J134" s="885" t="s">
        <v>3997</v>
      </c>
      <c r="K134" s="508"/>
      <c r="L134" s="508"/>
      <c r="M134" s="508"/>
      <c r="N134" s="508"/>
    </row>
    <row r="135" ht="15.75" customHeight="1">
      <c r="A135" s="508"/>
      <c r="B135" s="932">
        <v>132.0</v>
      </c>
      <c r="C135" s="926">
        <v>43538.0</v>
      </c>
      <c r="D135" s="523" t="s">
        <v>1969</v>
      </c>
      <c r="E135" s="926"/>
      <c r="F135" s="508" t="s">
        <v>1593</v>
      </c>
      <c r="G135" s="508"/>
      <c r="H135" s="885" t="s">
        <v>4012</v>
      </c>
      <c r="J135" s="508"/>
      <c r="K135" s="885" t="s">
        <v>4013</v>
      </c>
      <c r="L135" s="508"/>
      <c r="M135" s="885" t="s">
        <v>14672</v>
      </c>
      <c r="N135" s="885" t="s">
        <v>14673</v>
      </c>
    </row>
    <row r="136" ht="15.75" customHeight="1">
      <c r="A136" s="508"/>
      <c r="B136" s="932">
        <v>133.0</v>
      </c>
      <c r="C136" s="926">
        <v>43539.0</v>
      </c>
      <c r="D136" s="523" t="s">
        <v>2149</v>
      </c>
      <c r="E136" s="926"/>
      <c r="F136" s="508" t="s">
        <v>3695</v>
      </c>
      <c r="G136" s="508"/>
      <c r="H136" s="885" t="s">
        <v>4014</v>
      </c>
      <c r="J136" s="508"/>
      <c r="K136" s="508"/>
      <c r="L136" s="508"/>
      <c r="M136" s="508"/>
      <c r="N136" s="508"/>
    </row>
    <row r="137" ht="15.75" customHeight="1">
      <c r="A137" s="508"/>
      <c r="B137" s="932">
        <v>134.0</v>
      </c>
      <c r="C137" s="926">
        <v>43539.0</v>
      </c>
      <c r="D137" s="523" t="s">
        <v>4015</v>
      </c>
      <c r="E137" s="926"/>
      <c r="F137" s="508" t="s">
        <v>18</v>
      </c>
      <c r="G137" s="508"/>
      <c r="H137" s="885" t="s">
        <v>4017</v>
      </c>
      <c r="J137" s="508"/>
      <c r="K137" s="508"/>
      <c r="L137" s="508"/>
      <c r="M137" s="508"/>
      <c r="N137" s="508"/>
    </row>
    <row r="138" ht="15.75" customHeight="1">
      <c r="A138" s="508"/>
      <c r="B138" s="932">
        <v>135.0</v>
      </c>
      <c r="C138" s="949"/>
      <c r="D138" s="523"/>
      <c r="E138" s="949"/>
      <c r="F138" s="508"/>
      <c r="G138" s="508"/>
      <c r="H138" s="508"/>
      <c r="J138" s="508"/>
      <c r="K138" s="508"/>
      <c r="L138" s="508"/>
      <c r="M138" s="508"/>
      <c r="N138" s="508"/>
    </row>
    <row r="139" ht="15.75" customHeight="1">
      <c r="A139" s="508"/>
      <c r="B139" s="932">
        <v>136.0</v>
      </c>
      <c r="C139" s="926">
        <v>43539.0</v>
      </c>
      <c r="D139" s="523" t="s">
        <v>4020</v>
      </c>
      <c r="E139" s="926"/>
      <c r="F139" s="508" t="s">
        <v>18</v>
      </c>
      <c r="G139" s="508"/>
      <c r="H139" s="885" t="s">
        <v>4021</v>
      </c>
      <c r="J139" s="508"/>
      <c r="K139" s="508"/>
      <c r="L139" s="508"/>
      <c r="M139" s="508"/>
      <c r="N139" s="508"/>
    </row>
    <row r="140" ht="15.75" customHeight="1">
      <c r="A140" s="508"/>
      <c r="B140" s="932">
        <v>137.0</v>
      </c>
      <c r="C140" s="926">
        <v>43539.0</v>
      </c>
      <c r="D140" s="523" t="s">
        <v>2853</v>
      </c>
      <c r="E140" s="926"/>
      <c r="F140" s="508" t="s">
        <v>50</v>
      </c>
      <c r="G140" s="508"/>
      <c r="H140" s="885" t="s">
        <v>4019</v>
      </c>
      <c r="J140" s="508"/>
      <c r="K140" s="508"/>
      <c r="L140" s="508"/>
      <c r="M140" s="508"/>
      <c r="N140" s="508"/>
    </row>
    <row r="141" ht="15.75" customHeight="1">
      <c r="A141" s="508"/>
      <c r="B141" s="932">
        <v>138.0</v>
      </c>
      <c r="C141" s="952">
        <v>43539.0</v>
      </c>
      <c r="D141" s="523" t="s">
        <v>2348</v>
      </c>
      <c r="E141" s="952"/>
      <c r="F141" s="508" t="s">
        <v>18</v>
      </c>
      <c r="G141" s="508"/>
      <c r="H141" s="885" t="s">
        <v>4018</v>
      </c>
      <c r="J141" s="508"/>
      <c r="K141" s="508"/>
      <c r="L141" s="508"/>
      <c r="M141" s="508"/>
      <c r="N141" s="508"/>
    </row>
    <row r="142" ht="15.75" customHeight="1">
      <c r="A142" s="508"/>
      <c r="B142" s="932">
        <v>139.0</v>
      </c>
      <c r="C142" s="926">
        <v>43542.0</v>
      </c>
      <c r="D142" s="523" t="s">
        <v>4030</v>
      </c>
      <c r="E142" s="926"/>
      <c r="F142" s="508" t="s">
        <v>3844</v>
      </c>
      <c r="G142" s="508" t="s">
        <v>3986</v>
      </c>
      <c r="H142" s="885" t="s">
        <v>4031</v>
      </c>
      <c r="J142" s="885" t="s">
        <v>4032</v>
      </c>
      <c r="K142" s="508"/>
      <c r="L142" s="508"/>
      <c r="M142" s="508"/>
      <c r="N142" s="508"/>
    </row>
    <row r="143" ht="15.75" customHeight="1">
      <c r="A143" s="508"/>
      <c r="B143" s="932">
        <v>140.0</v>
      </c>
      <c r="C143" s="926">
        <v>43542.0</v>
      </c>
      <c r="D143" s="523" t="s">
        <v>4047</v>
      </c>
      <c r="E143" s="926"/>
      <c r="F143" s="508" t="s">
        <v>18</v>
      </c>
      <c r="G143" s="508"/>
      <c r="H143" s="885" t="s">
        <v>4048</v>
      </c>
      <c r="J143" s="508"/>
      <c r="K143" s="508"/>
      <c r="L143" s="508"/>
      <c r="M143" s="508"/>
      <c r="N143" s="508"/>
    </row>
    <row r="144" ht="15.75" customHeight="1">
      <c r="A144" s="508"/>
      <c r="B144" s="932">
        <v>141.0</v>
      </c>
      <c r="C144" s="926">
        <v>43542.0</v>
      </c>
      <c r="D144" s="523" t="s">
        <v>4036</v>
      </c>
      <c r="E144" s="926"/>
      <c r="F144" s="508" t="s">
        <v>18</v>
      </c>
      <c r="G144" s="508"/>
      <c r="H144" s="885" t="s">
        <v>4037</v>
      </c>
      <c r="J144" s="508"/>
      <c r="K144" s="508"/>
      <c r="L144" s="508"/>
      <c r="M144" s="508"/>
      <c r="N144" s="508"/>
    </row>
    <row r="145" ht="15.75" customHeight="1">
      <c r="A145" s="508"/>
      <c r="B145" s="932">
        <v>142.0</v>
      </c>
      <c r="C145" s="926">
        <v>43542.0</v>
      </c>
      <c r="D145" s="523" t="s">
        <v>4025</v>
      </c>
      <c r="E145" s="926"/>
      <c r="F145" s="508" t="s">
        <v>18</v>
      </c>
      <c r="G145" s="508"/>
      <c r="H145" s="885" t="s">
        <v>4026</v>
      </c>
      <c r="J145" s="508"/>
      <c r="K145" s="508"/>
      <c r="L145" s="508"/>
      <c r="M145" s="508"/>
      <c r="N145" s="508"/>
    </row>
    <row r="146" ht="15.75" customHeight="1">
      <c r="A146" s="508"/>
      <c r="B146" s="932">
        <v>143.0</v>
      </c>
      <c r="C146" s="926">
        <v>43542.0</v>
      </c>
      <c r="D146" s="523" t="s">
        <v>4044</v>
      </c>
      <c r="E146" s="926"/>
      <c r="F146" s="508" t="s">
        <v>18</v>
      </c>
      <c r="G146" s="508"/>
      <c r="H146" s="885" t="s">
        <v>4045</v>
      </c>
      <c r="J146" s="508"/>
      <c r="K146" s="508"/>
      <c r="L146" s="508"/>
      <c r="M146" s="508"/>
      <c r="N146" s="508"/>
    </row>
    <row r="147" ht="15.75" customHeight="1">
      <c r="A147" s="508"/>
      <c r="B147" s="932">
        <v>144.0</v>
      </c>
      <c r="C147" s="926">
        <v>43542.0</v>
      </c>
      <c r="D147" s="523" t="s">
        <v>4042</v>
      </c>
      <c r="E147" s="926"/>
      <c r="F147" s="508" t="s">
        <v>18</v>
      </c>
      <c r="G147" s="508"/>
      <c r="H147" s="885" t="s">
        <v>4043</v>
      </c>
      <c r="J147" s="508"/>
      <c r="K147" s="508"/>
      <c r="L147" s="508"/>
      <c r="M147" s="508"/>
      <c r="N147" s="508"/>
    </row>
    <row r="148" ht="15.75" customHeight="1">
      <c r="A148" s="508"/>
      <c r="B148" s="932">
        <v>145.0</v>
      </c>
      <c r="C148" s="926">
        <v>43542.0</v>
      </c>
      <c r="D148" s="523" t="s">
        <v>4033</v>
      </c>
      <c r="E148" s="926"/>
      <c r="F148" s="508" t="s">
        <v>18</v>
      </c>
      <c r="G148" s="508"/>
      <c r="H148" s="885" t="s">
        <v>4034</v>
      </c>
      <c r="J148" s="508"/>
      <c r="K148" s="508"/>
      <c r="L148" s="508"/>
      <c r="M148" s="508"/>
      <c r="N148" s="508"/>
    </row>
    <row r="149" ht="15.75" customHeight="1">
      <c r="A149" s="508"/>
      <c r="B149" s="932">
        <v>146.0</v>
      </c>
      <c r="C149" s="926">
        <v>43542.0</v>
      </c>
      <c r="D149" s="523" t="s">
        <v>2526</v>
      </c>
      <c r="E149" s="926"/>
      <c r="F149" s="508" t="s">
        <v>50</v>
      </c>
      <c r="G149" s="508"/>
      <c r="H149" s="885" t="s">
        <v>4046</v>
      </c>
      <c r="J149" s="508"/>
      <c r="K149" s="508"/>
      <c r="L149" s="508"/>
      <c r="M149" s="508"/>
      <c r="N149" s="508"/>
    </row>
    <row r="150" ht="15.75" customHeight="1">
      <c r="A150" s="508"/>
      <c r="B150" s="932">
        <v>147.0</v>
      </c>
      <c r="C150" s="926">
        <v>43542.0</v>
      </c>
      <c r="D150" s="523" t="s">
        <v>2777</v>
      </c>
      <c r="E150" s="926"/>
      <c r="F150" s="508" t="s">
        <v>50</v>
      </c>
      <c r="G150" s="508"/>
      <c r="H150" s="885" t="s">
        <v>4035</v>
      </c>
      <c r="J150" s="508"/>
      <c r="K150" s="508"/>
      <c r="L150" s="508"/>
      <c r="M150" s="508"/>
      <c r="N150" s="508"/>
    </row>
    <row r="151" ht="15.75" customHeight="1">
      <c r="A151" s="508"/>
      <c r="B151" s="932">
        <v>148.0</v>
      </c>
      <c r="C151" s="926">
        <v>43542.0</v>
      </c>
      <c r="D151" s="523" t="s">
        <v>4040</v>
      </c>
      <c r="E151" s="926"/>
      <c r="F151" s="508" t="s">
        <v>18</v>
      </c>
      <c r="G151" s="508"/>
      <c r="H151" s="885" t="s">
        <v>4041</v>
      </c>
      <c r="J151" s="508"/>
      <c r="K151" s="508"/>
      <c r="L151" s="508"/>
      <c r="M151" s="508"/>
      <c r="N151" s="508"/>
    </row>
    <row r="152" ht="15.75" customHeight="1">
      <c r="A152" s="508"/>
      <c r="B152" s="932">
        <v>149.0</v>
      </c>
      <c r="C152" s="926">
        <v>43542.0</v>
      </c>
      <c r="D152" s="523" t="s">
        <v>4038</v>
      </c>
      <c r="E152" s="926"/>
      <c r="F152" s="508" t="s">
        <v>18</v>
      </c>
      <c r="G152" s="508"/>
      <c r="H152" s="885" t="s">
        <v>4039</v>
      </c>
      <c r="J152" s="508"/>
      <c r="K152" s="508"/>
      <c r="L152" s="508"/>
      <c r="M152" s="508"/>
      <c r="N152" s="508"/>
    </row>
    <row r="153" ht="15.75" customHeight="1">
      <c r="A153" s="508"/>
      <c r="B153" s="932">
        <v>150.0</v>
      </c>
      <c r="C153" s="926">
        <v>43542.0</v>
      </c>
      <c r="D153" s="523" t="s">
        <v>3837</v>
      </c>
      <c r="E153" s="926"/>
      <c r="F153" s="508" t="s">
        <v>3844</v>
      </c>
      <c r="G153" s="508"/>
      <c r="H153" s="885" t="s">
        <v>4027</v>
      </c>
      <c r="J153" s="885" t="s">
        <v>4028</v>
      </c>
      <c r="K153" s="885" t="s">
        <v>4029</v>
      </c>
      <c r="L153" s="508"/>
      <c r="M153" s="508"/>
      <c r="N153" s="508"/>
    </row>
    <row r="154" ht="15.75" customHeight="1">
      <c r="A154" s="508"/>
      <c r="B154" s="932">
        <v>151.0</v>
      </c>
      <c r="C154" s="926">
        <v>43542.0</v>
      </c>
      <c r="D154" s="523" t="s">
        <v>3806</v>
      </c>
      <c r="E154" s="926"/>
      <c r="F154" s="508" t="s">
        <v>3844</v>
      </c>
      <c r="G154" s="508"/>
      <c r="H154" s="885" t="s">
        <v>4022</v>
      </c>
      <c r="J154" s="885" t="s">
        <v>4023</v>
      </c>
      <c r="K154" s="885" t="s">
        <v>4024</v>
      </c>
      <c r="L154" s="508"/>
      <c r="M154" s="508"/>
      <c r="N154" s="508"/>
    </row>
    <row r="155" ht="15.75" customHeight="1">
      <c r="A155" s="508"/>
      <c r="B155" s="932">
        <v>152.0</v>
      </c>
      <c r="C155" s="926">
        <v>43543.0</v>
      </c>
      <c r="D155" s="523" t="s">
        <v>4074</v>
      </c>
      <c r="E155" s="926"/>
      <c r="F155" s="508" t="s">
        <v>18</v>
      </c>
      <c r="G155" s="508"/>
      <c r="H155" s="885" t="s">
        <v>4075</v>
      </c>
      <c r="J155" s="508"/>
      <c r="K155" s="508"/>
      <c r="L155" s="508"/>
      <c r="M155" s="508"/>
      <c r="N155" s="508"/>
    </row>
    <row r="156" ht="15.75" customHeight="1">
      <c r="A156" s="508"/>
      <c r="B156" s="932">
        <v>153.0</v>
      </c>
      <c r="C156" s="926">
        <v>43543.0</v>
      </c>
      <c r="D156" s="523" t="s">
        <v>1776</v>
      </c>
      <c r="E156" s="926" t="s">
        <v>4069</v>
      </c>
      <c r="F156" s="508" t="s">
        <v>18</v>
      </c>
      <c r="G156" s="508"/>
      <c r="H156" s="885" t="s">
        <v>4070</v>
      </c>
      <c r="J156" s="508"/>
      <c r="K156" s="508"/>
      <c r="L156" s="508"/>
      <c r="M156" s="508"/>
      <c r="N156" s="508"/>
    </row>
    <row r="157" ht="15.75" customHeight="1">
      <c r="A157" s="508"/>
      <c r="B157" s="932">
        <v>154.0</v>
      </c>
      <c r="C157" s="926">
        <v>43543.0</v>
      </c>
      <c r="D157" s="523" t="s">
        <v>4076</v>
      </c>
      <c r="E157" s="926"/>
      <c r="F157" s="508" t="s">
        <v>18</v>
      </c>
      <c r="G157" s="508"/>
      <c r="H157" s="885" t="s">
        <v>4077</v>
      </c>
      <c r="J157" s="508"/>
      <c r="K157" s="508"/>
      <c r="L157" s="508"/>
      <c r="M157" s="508"/>
      <c r="N157" s="508"/>
    </row>
    <row r="158" ht="15.75" customHeight="1">
      <c r="A158" s="508"/>
      <c r="B158" s="932">
        <v>155.0</v>
      </c>
      <c r="C158" s="926">
        <v>43543.0</v>
      </c>
      <c r="D158" s="523" t="s">
        <v>4052</v>
      </c>
      <c r="E158" s="926"/>
      <c r="F158" s="508" t="s">
        <v>18</v>
      </c>
      <c r="G158" s="508"/>
      <c r="H158" s="885" t="s">
        <v>4053</v>
      </c>
      <c r="J158" s="508"/>
      <c r="K158" s="508"/>
      <c r="L158" s="508"/>
      <c r="M158" s="508"/>
      <c r="N158" s="508"/>
    </row>
    <row r="159" ht="15.75" customHeight="1">
      <c r="A159" s="508"/>
      <c r="B159" s="932">
        <v>156.0</v>
      </c>
      <c r="C159" s="926">
        <v>43543.0</v>
      </c>
      <c r="D159" s="523" t="s">
        <v>4056</v>
      </c>
      <c r="E159" s="926"/>
      <c r="F159" s="508" t="s">
        <v>18</v>
      </c>
      <c r="G159" s="508"/>
      <c r="H159" s="885" t="s">
        <v>4057</v>
      </c>
      <c r="J159" s="508"/>
      <c r="K159" s="508"/>
      <c r="L159" s="508"/>
      <c r="M159" s="508"/>
      <c r="N159" s="508"/>
    </row>
    <row r="160" ht="15.75" customHeight="1">
      <c r="A160" s="508"/>
      <c r="B160" s="932">
        <v>157.0</v>
      </c>
      <c r="C160" s="926">
        <v>43543.0</v>
      </c>
      <c r="D160" s="523" t="s">
        <v>4062</v>
      </c>
      <c r="E160" s="926"/>
      <c r="F160" s="508" t="s">
        <v>4063</v>
      </c>
      <c r="G160" s="508"/>
      <c r="H160" s="885" t="s">
        <v>4064</v>
      </c>
      <c r="J160" s="508"/>
      <c r="K160" s="508"/>
      <c r="L160" s="508"/>
      <c r="M160" s="508"/>
      <c r="N160" s="508"/>
    </row>
    <row r="161" ht="15.75" customHeight="1">
      <c r="A161" s="508"/>
      <c r="B161" s="932">
        <v>158.0</v>
      </c>
      <c r="C161" s="926">
        <v>43543.0</v>
      </c>
      <c r="D161" s="523" t="s">
        <v>4065</v>
      </c>
      <c r="E161" s="926"/>
      <c r="F161" s="508" t="s">
        <v>18</v>
      </c>
      <c r="G161" s="508"/>
      <c r="H161" s="885" t="s">
        <v>4066</v>
      </c>
      <c r="J161" s="508"/>
      <c r="K161" s="508"/>
      <c r="L161" s="508"/>
      <c r="M161" s="508"/>
      <c r="N161" s="508"/>
    </row>
    <row r="162" ht="15.75" customHeight="1">
      <c r="A162" s="508" t="s">
        <v>2535</v>
      </c>
      <c r="B162" s="932">
        <v>159.0</v>
      </c>
      <c r="C162" s="926">
        <v>43543.0</v>
      </c>
      <c r="D162" s="523" t="s">
        <v>2765</v>
      </c>
      <c r="E162" s="926"/>
      <c r="F162" s="508" t="s">
        <v>4067</v>
      </c>
      <c r="G162" s="508"/>
      <c r="H162" s="885" t="s">
        <v>4068</v>
      </c>
      <c r="J162" s="508"/>
      <c r="K162" s="508"/>
      <c r="L162" s="508"/>
      <c r="M162" s="508"/>
      <c r="N162" s="508"/>
    </row>
    <row r="163" ht="15.75" customHeight="1">
      <c r="A163" s="508"/>
      <c r="B163" s="932">
        <v>160.0</v>
      </c>
      <c r="C163" s="926">
        <v>43543.0</v>
      </c>
      <c r="D163" s="523" t="s">
        <v>3806</v>
      </c>
      <c r="E163" s="926"/>
      <c r="F163" s="508" t="s">
        <v>4049</v>
      </c>
      <c r="G163" s="508"/>
      <c r="H163" s="885" t="s">
        <v>4050</v>
      </c>
      <c r="J163" s="508"/>
      <c r="K163" s="885" t="s">
        <v>4051</v>
      </c>
      <c r="L163" s="508"/>
      <c r="M163" s="508"/>
      <c r="N163" s="508"/>
    </row>
    <row r="164" ht="15.75" customHeight="1">
      <c r="A164" s="508"/>
      <c r="B164" s="932">
        <v>161.0</v>
      </c>
      <c r="C164" s="926">
        <v>43543.0</v>
      </c>
      <c r="D164" s="523" t="s">
        <v>1364</v>
      </c>
      <c r="E164" s="926"/>
      <c r="F164" s="508" t="s">
        <v>1593</v>
      </c>
      <c r="G164" s="947">
        <v>43553.0</v>
      </c>
      <c r="H164" s="885" t="s">
        <v>4071</v>
      </c>
      <c r="J164" s="885" t="s">
        <v>4072</v>
      </c>
      <c r="K164" s="885" t="s">
        <v>4073</v>
      </c>
      <c r="L164" s="508"/>
      <c r="M164" s="885" t="s">
        <v>14674</v>
      </c>
      <c r="N164" s="508"/>
    </row>
    <row r="165" ht="15.75" customHeight="1">
      <c r="A165" s="508"/>
      <c r="B165" s="932">
        <v>162.0</v>
      </c>
      <c r="C165" s="926">
        <v>43543.0</v>
      </c>
      <c r="D165" s="523" t="s">
        <v>2149</v>
      </c>
      <c r="E165" s="926"/>
      <c r="F165" s="508" t="s">
        <v>1593</v>
      </c>
      <c r="G165" s="508"/>
      <c r="H165" s="885" t="s">
        <v>4058</v>
      </c>
      <c r="J165" s="885" t="s">
        <v>4059</v>
      </c>
      <c r="K165" s="885" t="s">
        <v>4060</v>
      </c>
      <c r="L165" s="885" t="s">
        <v>4061</v>
      </c>
      <c r="M165" s="885" t="s">
        <v>14675</v>
      </c>
      <c r="N165" s="885" t="s">
        <v>14676</v>
      </c>
    </row>
    <row r="166" ht="15.75" customHeight="1">
      <c r="A166" s="508"/>
      <c r="B166" s="932">
        <v>163.0</v>
      </c>
      <c r="C166" s="926">
        <v>43543.0</v>
      </c>
      <c r="D166" s="523" t="s">
        <v>2515</v>
      </c>
      <c r="E166" s="926"/>
      <c r="F166" s="508" t="s">
        <v>4054</v>
      </c>
      <c r="G166" s="508"/>
      <c r="H166" s="885" t="s">
        <v>4055</v>
      </c>
      <c r="J166" s="508"/>
      <c r="K166" s="508"/>
      <c r="L166" s="508"/>
      <c r="M166" s="508"/>
      <c r="N166" s="508"/>
    </row>
    <row r="167" ht="15.75" customHeight="1">
      <c r="A167" s="508"/>
      <c r="B167" s="932">
        <v>164.0</v>
      </c>
      <c r="C167" s="926">
        <v>43544.0</v>
      </c>
      <c r="D167" s="523" t="s">
        <v>1407</v>
      </c>
      <c r="E167" s="926"/>
      <c r="F167" s="508" t="s">
        <v>577</v>
      </c>
      <c r="G167" s="508"/>
      <c r="H167" s="885" t="s">
        <v>4081</v>
      </c>
      <c r="J167" s="508"/>
      <c r="K167" s="508"/>
      <c r="L167" s="508"/>
      <c r="M167" s="508"/>
      <c r="N167" s="508"/>
    </row>
    <row r="168" ht="15.75" customHeight="1">
      <c r="A168" s="508"/>
      <c r="B168" s="932">
        <v>165.0</v>
      </c>
      <c r="C168" s="926">
        <v>43544.0</v>
      </c>
      <c r="D168" s="523" t="s">
        <v>1419</v>
      </c>
      <c r="E168" s="926"/>
      <c r="F168" s="508" t="s">
        <v>18</v>
      </c>
      <c r="G168" s="508"/>
      <c r="H168" s="885" t="s">
        <v>4078</v>
      </c>
      <c r="J168" s="508"/>
      <c r="K168" s="508"/>
      <c r="L168" s="508"/>
      <c r="M168" s="508"/>
      <c r="N168" s="508"/>
    </row>
    <row r="169" ht="15.75" customHeight="1">
      <c r="A169" s="508"/>
      <c r="B169" s="932">
        <v>166.0</v>
      </c>
      <c r="C169" s="926">
        <v>43544.0</v>
      </c>
      <c r="D169" s="523" t="s">
        <v>4085</v>
      </c>
      <c r="E169" s="926"/>
      <c r="F169" s="508" t="s">
        <v>18</v>
      </c>
      <c r="G169" s="508"/>
      <c r="H169" s="885" t="s">
        <v>4086</v>
      </c>
      <c r="J169" s="508"/>
      <c r="K169" s="508"/>
      <c r="L169" s="508"/>
      <c r="M169" s="508"/>
      <c r="N169" s="508"/>
    </row>
    <row r="170" ht="15.75" customHeight="1">
      <c r="A170" s="508"/>
      <c r="B170" s="932">
        <v>167.0</v>
      </c>
      <c r="C170" s="926">
        <v>43544.0</v>
      </c>
      <c r="D170" s="523" t="s">
        <v>4079</v>
      </c>
      <c r="E170" s="926"/>
      <c r="F170" s="508" t="s">
        <v>18</v>
      </c>
      <c r="G170" s="508"/>
      <c r="H170" s="885" t="s">
        <v>4080</v>
      </c>
      <c r="J170" s="508"/>
      <c r="K170" s="508"/>
      <c r="L170" s="508"/>
      <c r="M170" s="508"/>
      <c r="N170" s="508"/>
    </row>
    <row r="171" ht="15.75" customHeight="1">
      <c r="A171" s="508"/>
      <c r="B171" s="932">
        <v>168.0</v>
      </c>
      <c r="C171" s="926">
        <v>43544.0</v>
      </c>
      <c r="D171" s="523" t="s">
        <v>2502</v>
      </c>
      <c r="E171" s="926"/>
      <c r="F171" s="508" t="s">
        <v>994</v>
      </c>
      <c r="G171" s="508"/>
      <c r="H171" s="885" t="s">
        <v>4082</v>
      </c>
      <c r="J171" s="885" t="s">
        <v>4083</v>
      </c>
      <c r="K171" s="885" t="s">
        <v>4084</v>
      </c>
      <c r="L171" s="508"/>
      <c r="M171" s="508"/>
      <c r="N171" s="508"/>
    </row>
    <row r="172" ht="15.75" customHeight="1">
      <c r="A172" s="508" t="s">
        <v>2535</v>
      </c>
      <c r="B172" s="932">
        <v>169.0</v>
      </c>
      <c r="C172" s="926">
        <v>43546.0</v>
      </c>
      <c r="D172" s="523" t="s">
        <v>2880</v>
      </c>
      <c r="E172" s="926"/>
      <c r="F172" s="508" t="s">
        <v>1313</v>
      </c>
      <c r="G172" s="508"/>
      <c r="H172" s="885" t="s">
        <v>4087</v>
      </c>
      <c r="J172" s="885" t="s">
        <v>4088</v>
      </c>
      <c r="K172" s="508"/>
      <c r="L172" s="508"/>
      <c r="M172" s="508"/>
      <c r="N172" s="508"/>
    </row>
    <row r="173" ht="15.75" customHeight="1">
      <c r="A173" s="508" t="s">
        <v>2535</v>
      </c>
      <c r="B173" s="932">
        <v>170.0</v>
      </c>
      <c r="C173" s="926">
        <v>43546.0</v>
      </c>
      <c r="D173" s="523" t="s">
        <v>4092</v>
      </c>
      <c r="E173" s="926"/>
      <c r="F173" s="508" t="s">
        <v>1200</v>
      </c>
      <c r="G173" s="508"/>
      <c r="H173" s="885" t="s">
        <v>4093</v>
      </c>
      <c r="J173" s="885" t="s">
        <v>4094</v>
      </c>
      <c r="K173" s="508"/>
      <c r="L173" s="508"/>
      <c r="M173" s="508"/>
      <c r="N173" s="508"/>
    </row>
    <row r="174" ht="15.75" customHeight="1">
      <c r="A174" s="508"/>
      <c r="B174" s="932">
        <v>171.0</v>
      </c>
      <c r="C174" s="926">
        <v>43546.0</v>
      </c>
      <c r="D174" s="523" t="s">
        <v>4089</v>
      </c>
      <c r="E174" s="926"/>
      <c r="F174" s="508" t="s">
        <v>4090</v>
      </c>
      <c r="G174" s="508"/>
      <c r="H174" s="508"/>
      <c r="J174" s="885" t="s">
        <v>4091</v>
      </c>
      <c r="K174" s="508"/>
      <c r="L174" s="508"/>
      <c r="M174" s="508"/>
      <c r="N174" s="508"/>
    </row>
    <row r="175" ht="15.75" customHeight="1">
      <c r="A175" s="508"/>
      <c r="B175" s="932">
        <v>172.0</v>
      </c>
      <c r="C175" s="926">
        <v>43549.0</v>
      </c>
      <c r="D175" s="523" t="s">
        <v>1257</v>
      </c>
      <c r="E175" s="926"/>
      <c r="F175" s="508" t="s">
        <v>3844</v>
      </c>
      <c r="G175" s="508"/>
      <c r="H175" s="885" t="s">
        <v>4115</v>
      </c>
      <c r="J175" s="885" t="s">
        <v>4116</v>
      </c>
      <c r="K175" s="508"/>
      <c r="L175" s="508"/>
      <c r="M175" s="508"/>
      <c r="N175" s="508"/>
    </row>
    <row r="176" ht="15.75" customHeight="1">
      <c r="A176" s="508" t="s">
        <v>2535</v>
      </c>
      <c r="B176" s="932">
        <v>173.0</v>
      </c>
      <c r="C176" s="926">
        <v>43518.0</v>
      </c>
      <c r="D176" s="523" t="s">
        <v>3903</v>
      </c>
      <c r="E176" s="926"/>
      <c r="F176" s="508" t="s">
        <v>3844</v>
      </c>
      <c r="G176" s="508"/>
      <c r="H176" s="885" t="s">
        <v>3904</v>
      </c>
      <c r="J176" s="885" t="s">
        <v>3905</v>
      </c>
      <c r="K176" s="885" t="s">
        <v>3906</v>
      </c>
      <c r="L176" s="508"/>
      <c r="M176" s="508"/>
      <c r="N176" s="508"/>
    </row>
    <row r="177" ht="15.75" customHeight="1">
      <c r="A177" s="508"/>
      <c r="B177" s="932">
        <v>174.0</v>
      </c>
      <c r="C177" s="926">
        <v>43549.0</v>
      </c>
      <c r="D177" s="523" t="s">
        <v>2543</v>
      </c>
      <c r="E177" s="926"/>
      <c r="F177" s="508" t="s">
        <v>2253</v>
      </c>
      <c r="G177" s="508" t="s">
        <v>2646</v>
      </c>
      <c r="H177" s="885" t="s">
        <v>4102</v>
      </c>
      <c r="J177" s="508"/>
      <c r="K177" s="508"/>
      <c r="L177" s="508"/>
      <c r="M177" s="508"/>
      <c r="N177" s="508"/>
    </row>
    <row r="178" ht="15.75" customHeight="1">
      <c r="A178" s="508"/>
      <c r="B178" s="932">
        <v>175.0</v>
      </c>
      <c r="C178" s="926">
        <v>43549.0</v>
      </c>
      <c r="D178" s="523" t="s">
        <v>1627</v>
      </c>
      <c r="E178" s="926"/>
      <c r="F178" s="508" t="s">
        <v>1593</v>
      </c>
      <c r="G178" s="508"/>
      <c r="H178" s="885" t="s">
        <v>4103</v>
      </c>
      <c r="J178" s="885" t="s">
        <v>4104</v>
      </c>
      <c r="K178" s="885" t="s">
        <v>4105</v>
      </c>
      <c r="L178" s="885" t="s">
        <v>4106</v>
      </c>
      <c r="M178" s="885" t="s">
        <v>14677</v>
      </c>
      <c r="N178" s="885" t="s">
        <v>14678</v>
      </c>
    </row>
    <row r="179" ht="15.75" customHeight="1">
      <c r="A179" s="508"/>
      <c r="B179" s="932">
        <v>176.0</v>
      </c>
      <c r="C179" s="949"/>
      <c r="D179" s="523"/>
      <c r="E179" s="949"/>
      <c r="F179" s="508"/>
      <c r="G179" s="508"/>
      <c r="H179" s="508"/>
      <c r="J179" s="508"/>
      <c r="K179" s="508"/>
      <c r="L179" s="508"/>
      <c r="M179" s="508"/>
      <c r="N179" s="508"/>
    </row>
    <row r="180" ht="15.75" customHeight="1">
      <c r="A180" s="508"/>
      <c r="B180" s="932">
        <v>177.0</v>
      </c>
      <c r="C180" s="926">
        <v>43549.0</v>
      </c>
      <c r="D180" s="523" t="s">
        <v>2663</v>
      </c>
      <c r="E180" s="926"/>
      <c r="F180" s="508" t="s">
        <v>2253</v>
      </c>
      <c r="G180" s="508" t="s">
        <v>4113</v>
      </c>
      <c r="H180" s="885" t="s">
        <v>4114</v>
      </c>
      <c r="J180" s="508"/>
      <c r="K180" s="508"/>
      <c r="L180" s="508"/>
      <c r="M180" s="508"/>
      <c r="N180" s="508"/>
    </row>
    <row r="181" ht="15.75" customHeight="1">
      <c r="A181" s="508"/>
      <c r="B181" s="932">
        <v>178.0</v>
      </c>
      <c r="C181" s="926">
        <v>43551.0</v>
      </c>
      <c r="D181" s="523" t="s">
        <v>4123</v>
      </c>
      <c r="E181" s="926"/>
      <c r="F181" s="508" t="s">
        <v>18</v>
      </c>
      <c r="G181" s="508"/>
      <c r="H181" s="885" t="s">
        <v>4124</v>
      </c>
      <c r="J181" s="508"/>
      <c r="K181" s="508"/>
      <c r="L181" s="508"/>
      <c r="M181" s="508"/>
      <c r="N181" s="508"/>
    </row>
    <row r="182" ht="15.75" customHeight="1">
      <c r="A182" s="508"/>
      <c r="B182" s="932">
        <v>179.0</v>
      </c>
      <c r="C182" s="926">
        <v>43549.0</v>
      </c>
      <c r="D182" s="523" t="s">
        <v>4107</v>
      </c>
      <c r="E182" s="926"/>
      <c r="F182" s="508" t="s">
        <v>577</v>
      </c>
      <c r="G182" s="508"/>
      <c r="H182" s="885" t="s">
        <v>4108</v>
      </c>
      <c r="J182" s="508"/>
      <c r="K182" s="508"/>
      <c r="L182" s="508"/>
      <c r="M182" s="508"/>
      <c r="N182" s="508"/>
    </row>
    <row r="183" ht="15.75" customHeight="1">
      <c r="A183" s="508"/>
      <c r="B183" s="932">
        <v>180.0</v>
      </c>
      <c r="C183" s="926">
        <v>43549.0</v>
      </c>
      <c r="D183" s="523" t="s">
        <v>4100</v>
      </c>
      <c r="E183" s="926"/>
      <c r="F183" s="508" t="s">
        <v>577</v>
      </c>
      <c r="G183" s="508"/>
      <c r="H183" s="885" t="s">
        <v>4101</v>
      </c>
      <c r="J183" s="508"/>
      <c r="K183" s="508"/>
      <c r="L183" s="508"/>
      <c r="M183" s="508"/>
      <c r="N183" s="508"/>
    </row>
    <row r="184" ht="15.75" customHeight="1">
      <c r="A184" s="508"/>
      <c r="B184" s="932">
        <v>181.0</v>
      </c>
      <c r="C184" s="926">
        <v>43549.0</v>
      </c>
      <c r="D184" s="523" t="s">
        <v>2892</v>
      </c>
      <c r="E184" s="926"/>
      <c r="F184" s="508" t="s">
        <v>4110</v>
      </c>
      <c r="G184" s="508"/>
      <c r="H184" s="885" t="s">
        <v>4111</v>
      </c>
      <c r="J184" s="885" t="s">
        <v>4112</v>
      </c>
      <c r="K184" s="885"/>
      <c r="L184" s="885"/>
      <c r="M184" s="885"/>
      <c r="N184" s="885"/>
    </row>
    <row r="185" ht="15.75" customHeight="1">
      <c r="A185" s="508"/>
      <c r="B185" s="932">
        <v>182.0</v>
      </c>
      <c r="C185" s="926">
        <v>43549.0</v>
      </c>
      <c r="D185" s="523" t="s">
        <v>3164</v>
      </c>
      <c r="E185" s="926"/>
      <c r="F185" s="508" t="s">
        <v>50</v>
      </c>
      <c r="G185" s="508"/>
      <c r="H185" s="885" t="s">
        <v>4096</v>
      </c>
      <c r="J185" s="508"/>
      <c r="K185" s="508"/>
      <c r="L185" s="508"/>
      <c r="M185" s="508"/>
      <c r="N185" s="508"/>
    </row>
    <row r="186" ht="15.75" customHeight="1">
      <c r="A186" s="508"/>
      <c r="B186" s="932">
        <v>183.0</v>
      </c>
      <c r="C186" s="926">
        <v>43549.0</v>
      </c>
      <c r="D186" s="523" t="s">
        <v>4097</v>
      </c>
      <c r="E186" s="926"/>
      <c r="F186" s="508" t="s">
        <v>18</v>
      </c>
      <c r="G186" s="508"/>
      <c r="H186" s="885" t="s">
        <v>4099</v>
      </c>
      <c r="J186" s="508"/>
      <c r="K186" s="508"/>
      <c r="L186" s="508"/>
      <c r="M186" s="508"/>
      <c r="N186" s="508"/>
    </row>
    <row r="187" ht="15.75" customHeight="1">
      <c r="A187" s="508"/>
      <c r="B187" s="932">
        <v>184.0</v>
      </c>
      <c r="C187" s="926">
        <v>43549.0</v>
      </c>
      <c r="D187" s="523" t="s">
        <v>681</v>
      </c>
      <c r="E187" s="926"/>
      <c r="F187" s="508" t="s">
        <v>50</v>
      </c>
      <c r="G187" s="508"/>
      <c r="H187" s="885" t="s">
        <v>4095</v>
      </c>
      <c r="J187" s="508"/>
      <c r="K187" s="508"/>
      <c r="L187" s="508"/>
      <c r="M187" s="508"/>
      <c r="N187" s="508"/>
    </row>
    <row r="188" ht="15.75" customHeight="1">
      <c r="A188" s="508" t="s">
        <v>2535</v>
      </c>
      <c r="B188" s="932">
        <v>185.0</v>
      </c>
      <c r="C188" s="926">
        <v>43549.0</v>
      </c>
      <c r="D188" s="523" t="s">
        <v>2107</v>
      </c>
      <c r="E188" s="926"/>
      <c r="F188" s="508" t="s">
        <v>2253</v>
      </c>
      <c r="G188" s="508" t="s">
        <v>90</v>
      </c>
      <c r="H188" s="885" t="s">
        <v>4109</v>
      </c>
      <c r="J188" s="508"/>
      <c r="K188" s="508"/>
      <c r="L188" s="508"/>
      <c r="M188" s="508"/>
      <c r="N188" s="508"/>
    </row>
    <row r="189" ht="15.75" customHeight="1">
      <c r="A189" s="508"/>
      <c r="B189" s="932">
        <v>186.0</v>
      </c>
      <c r="C189" s="926">
        <v>43551.0</v>
      </c>
      <c r="D189" s="523" t="s">
        <v>3903</v>
      </c>
      <c r="E189" s="926"/>
      <c r="F189" s="508" t="s">
        <v>4121</v>
      </c>
      <c r="G189" s="508"/>
      <c r="H189" s="885" t="s">
        <v>4122</v>
      </c>
      <c r="J189" s="508"/>
      <c r="K189" s="508"/>
      <c r="L189" s="508"/>
      <c r="M189" s="508"/>
      <c r="N189" s="508"/>
    </row>
    <row r="190" ht="15.75" customHeight="1">
      <c r="A190" s="508"/>
      <c r="B190" s="932">
        <v>187.0</v>
      </c>
      <c r="C190" s="926">
        <v>43551.0</v>
      </c>
      <c r="D190" s="523" t="s">
        <v>4127</v>
      </c>
      <c r="E190" s="926"/>
      <c r="F190" s="508" t="s">
        <v>18</v>
      </c>
      <c r="G190" s="508"/>
      <c r="H190" s="885" t="s">
        <v>4128</v>
      </c>
      <c r="J190" s="508"/>
      <c r="K190" s="508"/>
      <c r="L190" s="508"/>
      <c r="M190" s="508"/>
      <c r="N190" s="508"/>
    </row>
    <row r="191" ht="15.75" customHeight="1">
      <c r="A191" s="508"/>
      <c r="B191" s="932">
        <v>188.0</v>
      </c>
      <c r="C191" s="926">
        <v>43551.0</v>
      </c>
      <c r="D191" s="523" t="s">
        <v>3384</v>
      </c>
      <c r="E191" s="926"/>
      <c r="F191" s="508" t="s">
        <v>4119</v>
      </c>
      <c r="G191" s="508"/>
      <c r="H191" s="885" t="s">
        <v>4120</v>
      </c>
      <c r="J191" s="508"/>
      <c r="K191" s="508"/>
      <c r="L191" s="508"/>
      <c r="M191" s="508"/>
      <c r="N191" s="508"/>
    </row>
    <row r="192" ht="15.75" customHeight="1">
      <c r="A192" s="508"/>
      <c r="B192" s="932">
        <v>189.0</v>
      </c>
      <c r="C192" s="926">
        <v>43551.0</v>
      </c>
      <c r="D192" s="523" t="s">
        <v>4129</v>
      </c>
      <c r="E192" s="926"/>
      <c r="F192" s="508" t="s">
        <v>18</v>
      </c>
      <c r="G192" s="508"/>
      <c r="H192" s="885" t="s">
        <v>4122</v>
      </c>
      <c r="J192" s="508"/>
      <c r="K192" s="508"/>
      <c r="L192" s="508"/>
      <c r="M192" s="508"/>
      <c r="N192" s="508"/>
    </row>
    <row r="193" ht="15.75" customHeight="1">
      <c r="A193" s="508"/>
      <c r="B193" s="932">
        <v>190.0</v>
      </c>
      <c r="C193" s="926">
        <v>43551.0</v>
      </c>
      <c r="D193" s="523" t="s">
        <v>1692</v>
      </c>
      <c r="E193" s="926"/>
      <c r="F193" s="508" t="s">
        <v>4063</v>
      </c>
      <c r="G193" s="508"/>
      <c r="H193" s="885" t="s">
        <v>4125</v>
      </c>
      <c r="J193" s="508"/>
      <c r="K193" s="508"/>
      <c r="L193" s="508"/>
      <c r="M193" s="508"/>
      <c r="N193" s="508"/>
    </row>
    <row r="194" ht="15.75" customHeight="1">
      <c r="A194" s="508"/>
      <c r="B194" s="932">
        <v>191.0</v>
      </c>
      <c r="C194" s="926">
        <v>43551.0</v>
      </c>
      <c r="D194" s="523" t="s">
        <v>4117</v>
      </c>
      <c r="E194" s="926"/>
      <c r="F194" s="508" t="s">
        <v>18</v>
      </c>
      <c r="G194" s="508"/>
      <c r="H194" s="885" t="s">
        <v>4118</v>
      </c>
      <c r="J194" s="508"/>
      <c r="K194" s="508"/>
      <c r="L194" s="508"/>
      <c r="M194" s="508"/>
      <c r="N194" s="508"/>
    </row>
    <row r="195" ht="15.75" customHeight="1">
      <c r="B195" s="932">
        <v>192.0</v>
      </c>
      <c r="C195" s="926">
        <v>43551.0</v>
      </c>
      <c r="D195" s="523" t="s">
        <v>3375</v>
      </c>
      <c r="E195" s="926"/>
      <c r="F195" s="508" t="s">
        <v>577</v>
      </c>
      <c r="G195" s="508"/>
      <c r="H195" s="885" t="s">
        <v>4126</v>
      </c>
      <c r="J195" s="508"/>
      <c r="K195" s="508"/>
      <c r="L195" s="508"/>
      <c r="M195" s="508"/>
      <c r="N195" s="508"/>
    </row>
    <row r="196" ht="15.75" customHeight="1">
      <c r="A196" s="508"/>
      <c r="B196" s="932">
        <v>193.0</v>
      </c>
      <c r="C196" s="926">
        <v>43553.0</v>
      </c>
      <c r="D196" s="523" t="s">
        <v>2902</v>
      </c>
      <c r="E196" s="949"/>
      <c r="F196" s="508" t="s">
        <v>1200</v>
      </c>
      <c r="G196" s="508"/>
      <c r="H196" s="885" t="s">
        <v>4137</v>
      </c>
      <c r="J196" s="508"/>
      <c r="K196" s="508"/>
      <c r="L196" s="508"/>
      <c r="M196" s="508"/>
      <c r="N196" s="508"/>
    </row>
    <row r="197" ht="15.75" customHeight="1">
      <c r="A197" s="508"/>
      <c r="B197" s="932">
        <v>194.0</v>
      </c>
      <c r="C197" s="926">
        <v>43553.0</v>
      </c>
      <c r="D197" s="523" t="s">
        <v>4130</v>
      </c>
      <c r="E197" s="926"/>
      <c r="F197" s="508" t="s">
        <v>18</v>
      </c>
      <c r="G197" s="508"/>
      <c r="H197" s="885" t="s">
        <v>4131</v>
      </c>
      <c r="J197" s="885" t="s">
        <v>4132</v>
      </c>
      <c r="K197" s="508"/>
      <c r="L197" s="508"/>
      <c r="M197" s="508"/>
      <c r="N197" s="508"/>
    </row>
    <row r="198" ht="15.75" customHeight="1">
      <c r="A198" s="508"/>
      <c r="B198" s="932">
        <v>195.0</v>
      </c>
      <c r="C198" s="926">
        <v>43553.0</v>
      </c>
      <c r="D198" s="523" t="s">
        <v>2918</v>
      </c>
      <c r="E198" s="926"/>
      <c r="F198" s="508" t="s">
        <v>50</v>
      </c>
      <c r="G198" s="508"/>
      <c r="H198" s="885" t="s">
        <v>4133</v>
      </c>
      <c r="J198" s="508"/>
      <c r="K198" s="508"/>
      <c r="L198" s="508"/>
      <c r="M198" s="508"/>
      <c r="N198" s="508"/>
    </row>
    <row r="199" ht="15.75" customHeight="1">
      <c r="A199" s="508"/>
      <c r="B199" s="932">
        <v>196.0</v>
      </c>
      <c r="C199" s="926">
        <v>43553.0</v>
      </c>
      <c r="D199" s="523" t="s">
        <v>4134</v>
      </c>
      <c r="E199" s="926"/>
      <c r="F199" s="508" t="s">
        <v>18</v>
      </c>
      <c r="G199" s="508"/>
      <c r="H199" s="885" t="s">
        <v>4135</v>
      </c>
      <c r="J199" s="508"/>
      <c r="K199" s="508"/>
      <c r="L199" s="508"/>
      <c r="M199" s="508"/>
      <c r="N199" s="508"/>
    </row>
    <row r="200" ht="15.75" customHeight="1">
      <c r="A200" s="508"/>
      <c r="B200" s="932">
        <v>197.0</v>
      </c>
      <c r="C200" s="926">
        <v>43553.0</v>
      </c>
      <c r="D200" s="523" t="s">
        <v>2934</v>
      </c>
      <c r="E200" s="926"/>
      <c r="F200" s="508" t="s">
        <v>50</v>
      </c>
      <c r="G200" s="508"/>
      <c r="H200" s="885" t="s">
        <v>4136</v>
      </c>
      <c r="J200" s="508"/>
      <c r="K200" s="508"/>
      <c r="L200" s="508"/>
      <c r="M200" s="508"/>
      <c r="N200" s="508"/>
    </row>
    <row r="201" ht="15.75" customHeight="1">
      <c r="A201" s="508"/>
      <c r="B201" s="932">
        <v>198.0</v>
      </c>
      <c r="C201" s="926">
        <v>43584.0</v>
      </c>
      <c r="D201" s="523" t="s">
        <v>2750</v>
      </c>
      <c r="E201" s="926"/>
      <c r="F201" s="508" t="s">
        <v>50</v>
      </c>
      <c r="G201" s="508"/>
      <c r="H201" s="885" t="s">
        <v>4244</v>
      </c>
      <c r="J201" s="508"/>
      <c r="K201" s="508"/>
      <c r="L201" s="508"/>
      <c r="M201" s="508"/>
      <c r="N201" s="508"/>
    </row>
    <row r="202" ht="15.75" customHeight="1">
      <c r="A202" s="508"/>
      <c r="B202" s="932">
        <v>199.0</v>
      </c>
      <c r="C202" s="926">
        <v>43556.0</v>
      </c>
      <c r="D202" s="523" t="s">
        <v>4127</v>
      </c>
      <c r="E202" s="926"/>
      <c r="F202" s="508" t="s">
        <v>3844</v>
      </c>
      <c r="G202" s="508"/>
      <c r="H202" s="885" t="s">
        <v>4142</v>
      </c>
      <c r="J202" s="508"/>
      <c r="K202" s="508"/>
      <c r="L202" s="508"/>
      <c r="M202" s="508"/>
      <c r="N202" s="508"/>
    </row>
    <row r="203" ht="15.75" customHeight="1">
      <c r="A203" s="508"/>
      <c r="B203" s="932">
        <v>200.0</v>
      </c>
      <c r="C203" s="926">
        <v>43556.0</v>
      </c>
      <c r="D203" s="523" t="s">
        <v>2557</v>
      </c>
      <c r="E203" s="926"/>
      <c r="F203" s="508" t="s">
        <v>1593</v>
      </c>
      <c r="G203" s="508"/>
      <c r="H203" s="885" t="s">
        <v>4138</v>
      </c>
      <c r="J203" s="885" t="s">
        <v>4139</v>
      </c>
      <c r="K203" s="885" t="s">
        <v>4140</v>
      </c>
      <c r="L203" s="885" t="s">
        <v>4141</v>
      </c>
      <c r="M203" s="885" t="s">
        <v>14679</v>
      </c>
      <c r="N203" s="885" t="s">
        <v>14680</v>
      </c>
    </row>
    <row r="204" ht="15.75" customHeight="1">
      <c r="A204" s="508"/>
      <c r="B204" s="932">
        <v>201.0</v>
      </c>
      <c r="C204" s="926">
        <v>43558.0</v>
      </c>
      <c r="D204" s="523" t="s">
        <v>14681</v>
      </c>
      <c r="E204" s="926"/>
      <c r="F204" s="508" t="s">
        <v>4149</v>
      </c>
      <c r="G204" s="508"/>
      <c r="H204" s="885" t="s">
        <v>4150</v>
      </c>
      <c r="J204" s="508"/>
      <c r="K204" s="508"/>
      <c r="L204" s="508"/>
      <c r="M204" s="508"/>
      <c r="N204" s="508"/>
    </row>
    <row r="205" ht="15.75" customHeight="1">
      <c r="A205" s="508" t="s">
        <v>2535</v>
      </c>
      <c r="B205" s="932">
        <v>202.0</v>
      </c>
      <c r="C205" s="926">
        <v>43558.0</v>
      </c>
      <c r="D205" s="523" t="s">
        <v>1218</v>
      </c>
      <c r="E205" s="926"/>
      <c r="F205" s="508" t="s">
        <v>2253</v>
      </c>
      <c r="G205" s="508" t="s">
        <v>2623</v>
      </c>
      <c r="H205" s="885" t="s">
        <v>4143</v>
      </c>
      <c r="J205" s="508"/>
      <c r="K205" s="508"/>
      <c r="L205" s="508"/>
      <c r="M205" s="508"/>
      <c r="N205" s="508"/>
    </row>
    <row r="206" ht="15.75" customHeight="1">
      <c r="A206" s="508"/>
      <c r="B206" s="932">
        <v>203.0</v>
      </c>
      <c r="C206" s="926">
        <v>43558.0</v>
      </c>
      <c r="D206" s="523" t="s">
        <v>3281</v>
      </c>
      <c r="E206" s="926"/>
      <c r="F206" s="508" t="s">
        <v>2253</v>
      </c>
      <c r="G206" s="508" t="s">
        <v>3056</v>
      </c>
      <c r="H206" s="885" t="s">
        <v>4145</v>
      </c>
      <c r="J206" s="508"/>
      <c r="K206" s="508"/>
      <c r="L206" s="508"/>
      <c r="M206" s="508"/>
      <c r="N206" s="508"/>
    </row>
    <row r="207" ht="15.75" customHeight="1">
      <c r="A207" s="508"/>
      <c r="B207" s="932">
        <v>204.0</v>
      </c>
      <c r="C207" s="926">
        <v>43558.0</v>
      </c>
      <c r="D207" s="523" t="s">
        <v>1975</v>
      </c>
      <c r="E207" s="926"/>
      <c r="F207" s="508" t="s">
        <v>18</v>
      </c>
      <c r="G207" s="508"/>
      <c r="H207" s="885" t="s">
        <v>4147</v>
      </c>
      <c r="J207" s="508"/>
      <c r="K207" s="508"/>
      <c r="L207" s="508"/>
      <c r="M207" s="508"/>
      <c r="N207" s="508"/>
    </row>
    <row r="208" ht="15.75" customHeight="1">
      <c r="A208" s="508"/>
      <c r="B208" s="932">
        <v>205.0</v>
      </c>
      <c r="C208" s="926">
        <v>43558.0</v>
      </c>
      <c r="D208" s="523" t="s">
        <v>1859</v>
      </c>
      <c r="E208" s="926"/>
      <c r="F208" s="508" t="s">
        <v>1313</v>
      </c>
      <c r="G208" s="508"/>
      <c r="H208" s="885" t="s">
        <v>4148</v>
      </c>
      <c r="J208" s="508"/>
      <c r="K208" s="508"/>
      <c r="L208" s="508"/>
      <c r="M208" s="508"/>
      <c r="N208" s="508"/>
    </row>
    <row r="209" ht="15.75" customHeight="1">
      <c r="A209" s="508"/>
      <c r="B209" s="932">
        <v>206.0</v>
      </c>
      <c r="C209" s="926">
        <v>43558.0</v>
      </c>
      <c r="D209" s="523" t="s">
        <v>1709</v>
      </c>
      <c r="E209" s="926"/>
      <c r="F209" s="508" t="s">
        <v>50</v>
      </c>
      <c r="G209" s="508"/>
      <c r="H209" s="885" t="s">
        <v>4146</v>
      </c>
      <c r="J209" s="508"/>
      <c r="K209" s="508"/>
      <c r="L209" s="508"/>
      <c r="M209" s="508"/>
      <c r="N209" s="508"/>
    </row>
    <row r="210" ht="15.75" customHeight="1">
      <c r="A210" s="508"/>
      <c r="B210" s="932">
        <v>207.0</v>
      </c>
      <c r="C210" s="926">
        <v>43558.0</v>
      </c>
      <c r="D210" s="523" t="s">
        <v>1466</v>
      </c>
      <c r="E210" s="926"/>
      <c r="F210" s="508" t="s">
        <v>3844</v>
      </c>
      <c r="G210" s="508"/>
      <c r="H210" s="885" t="s">
        <v>4144</v>
      </c>
      <c r="J210" s="508"/>
      <c r="K210" s="508"/>
      <c r="L210" s="508"/>
      <c r="M210" s="508"/>
      <c r="N210" s="508"/>
    </row>
    <row r="211" ht="15.75" customHeight="1">
      <c r="A211" s="508" t="s">
        <v>2535</v>
      </c>
      <c r="B211" s="932">
        <v>208.0</v>
      </c>
      <c r="C211" s="926">
        <v>43559.0</v>
      </c>
      <c r="D211" s="523" t="s">
        <v>3769</v>
      </c>
      <c r="E211" s="926"/>
      <c r="F211" s="508" t="s">
        <v>994</v>
      </c>
      <c r="G211" s="508"/>
      <c r="H211" s="885" t="s">
        <v>4163</v>
      </c>
      <c r="J211" s="508"/>
      <c r="K211" s="508"/>
      <c r="L211" s="508"/>
      <c r="M211" s="508"/>
      <c r="N211" s="508"/>
    </row>
    <row r="212" ht="15.75" customHeight="1">
      <c r="A212" s="508"/>
      <c r="B212" s="932">
        <v>209.0</v>
      </c>
      <c r="C212" s="926">
        <v>43559.0</v>
      </c>
      <c r="D212" s="523" t="s">
        <v>4153</v>
      </c>
      <c r="E212" s="926"/>
      <c r="F212" s="508" t="s">
        <v>18</v>
      </c>
      <c r="G212" s="508"/>
      <c r="H212" s="885" t="s">
        <v>4154</v>
      </c>
      <c r="J212" s="508"/>
      <c r="K212" s="508"/>
      <c r="L212" s="508"/>
      <c r="M212" s="508"/>
      <c r="N212" s="508"/>
    </row>
    <row r="213" ht="15.75" customHeight="1">
      <c r="A213" s="508"/>
      <c r="B213" s="932">
        <v>210.0</v>
      </c>
      <c r="C213" s="926">
        <v>43559.0</v>
      </c>
      <c r="D213" s="523" t="s">
        <v>4155</v>
      </c>
      <c r="E213" s="926"/>
      <c r="F213" s="508" t="s">
        <v>18</v>
      </c>
      <c r="G213" s="508"/>
      <c r="H213" s="885" t="s">
        <v>4157</v>
      </c>
      <c r="J213" s="508"/>
      <c r="K213" s="508"/>
      <c r="L213" s="508"/>
      <c r="M213" s="508"/>
      <c r="N213" s="508"/>
    </row>
    <row r="214" ht="15.75" customHeight="1">
      <c r="A214" s="508"/>
      <c r="B214" s="932">
        <v>211.0</v>
      </c>
      <c r="C214" s="926">
        <v>43559.0</v>
      </c>
      <c r="D214" s="523" t="s">
        <v>4151</v>
      </c>
      <c r="E214" s="926"/>
      <c r="F214" s="508" t="s">
        <v>18</v>
      </c>
      <c r="G214" s="508"/>
      <c r="H214" s="885" t="s">
        <v>4152</v>
      </c>
      <c r="J214" s="508"/>
      <c r="K214" s="508"/>
      <c r="L214" s="508"/>
      <c r="M214" s="508"/>
      <c r="N214" s="508"/>
    </row>
    <row r="215" ht="15.75" customHeight="1">
      <c r="A215" s="508"/>
      <c r="B215" s="932">
        <v>212.0</v>
      </c>
      <c r="C215" s="926">
        <v>43559.0</v>
      </c>
      <c r="D215" s="523" t="s">
        <v>4158</v>
      </c>
      <c r="E215" s="926"/>
      <c r="F215" s="508" t="s">
        <v>18</v>
      </c>
      <c r="G215" s="508"/>
      <c r="H215" s="885" t="s">
        <v>4160</v>
      </c>
      <c r="J215" s="508"/>
      <c r="K215" s="508"/>
      <c r="L215" s="508"/>
      <c r="M215" s="508"/>
      <c r="N215" s="508"/>
    </row>
    <row r="216" ht="15.75" customHeight="1">
      <c r="A216" s="508"/>
      <c r="B216" s="932">
        <v>213.0</v>
      </c>
      <c r="C216" s="926">
        <v>43559.0</v>
      </c>
      <c r="D216" s="523" t="s">
        <v>3692</v>
      </c>
      <c r="E216" s="926"/>
      <c r="F216" s="508" t="s">
        <v>4161</v>
      </c>
      <c r="G216" s="508"/>
      <c r="H216" s="885" t="s">
        <v>4162</v>
      </c>
      <c r="J216" s="508"/>
      <c r="K216" s="508"/>
      <c r="L216" s="508"/>
      <c r="M216" s="508"/>
      <c r="N216" s="508"/>
    </row>
    <row r="217" ht="15.75" customHeight="1">
      <c r="A217" s="508"/>
      <c r="B217" s="932">
        <v>214.0</v>
      </c>
      <c r="C217" s="949"/>
      <c r="D217" s="523"/>
      <c r="E217" s="949"/>
      <c r="F217" s="508"/>
      <c r="G217" s="508"/>
      <c r="H217" s="508"/>
      <c r="J217" s="508"/>
      <c r="K217" s="508"/>
      <c r="L217" s="508"/>
      <c r="M217" s="508"/>
      <c r="N217" s="508"/>
    </row>
    <row r="218" ht="15.75" customHeight="1">
      <c r="A218" s="508"/>
      <c r="B218" s="932">
        <v>215.0</v>
      </c>
      <c r="C218" s="926">
        <v>43560.0</v>
      </c>
      <c r="D218" s="523" t="s">
        <v>4167</v>
      </c>
      <c r="E218" s="926"/>
      <c r="F218" s="508" t="s">
        <v>4168</v>
      </c>
      <c r="G218" s="508"/>
      <c r="H218" s="885" t="s">
        <v>4169</v>
      </c>
      <c r="J218" s="508"/>
      <c r="K218" s="508"/>
      <c r="L218" s="508"/>
      <c r="M218" s="508"/>
      <c r="N218" s="508"/>
    </row>
    <row r="219" ht="15.75" customHeight="1">
      <c r="A219" s="508"/>
      <c r="B219" s="932">
        <v>216.0</v>
      </c>
      <c r="C219" s="926">
        <v>43560.0</v>
      </c>
      <c r="D219" s="523" t="s">
        <v>4164</v>
      </c>
      <c r="E219" s="926"/>
      <c r="F219" s="508" t="s">
        <v>18</v>
      </c>
      <c r="G219" s="508"/>
      <c r="H219" s="885" t="s">
        <v>4166</v>
      </c>
      <c r="J219" s="508"/>
      <c r="K219" s="508"/>
      <c r="L219" s="508"/>
      <c r="M219" s="508"/>
      <c r="N219" s="508"/>
    </row>
    <row r="220" ht="15.75" customHeight="1">
      <c r="A220" s="508"/>
      <c r="B220" s="932">
        <v>217.0</v>
      </c>
      <c r="C220" s="926">
        <v>43563.0</v>
      </c>
      <c r="D220" s="523" t="s">
        <v>1387</v>
      </c>
      <c r="E220" s="926"/>
      <c r="F220" s="508" t="s">
        <v>577</v>
      </c>
      <c r="G220" s="508"/>
      <c r="H220" s="885" t="s">
        <v>4176</v>
      </c>
      <c r="J220" s="508"/>
      <c r="K220" s="508"/>
      <c r="L220" s="508"/>
      <c r="M220" s="508"/>
      <c r="N220" s="508"/>
    </row>
    <row r="221" ht="15.75" customHeight="1">
      <c r="A221" s="508"/>
      <c r="B221" s="932">
        <v>218.0</v>
      </c>
      <c r="C221" s="926">
        <v>43563.0</v>
      </c>
      <c r="D221" s="523" t="s">
        <v>4180</v>
      </c>
      <c r="E221" s="926"/>
      <c r="F221" s="508" t="s">
        <v>18</v>
      </c>
      <c r="G221" s="508"/>
      <c r="H221" s="885" t="s">
        <v>4181</v>
      </c>
      <c r="J221" s="508"/>
      <c r="K221" s="508"/>
      <c r="L221" s="508"/>
      <c r="M221" s="508"/>
      <c r="N221" s="508"/>
    </row>
    <row r="222" ht="15.75" customHeight="1">
      <c r="A222" s="508"/>
      <c r="B222" s="932">
        <v>219.0</v>
      </c>
      <c r="C222" s="926">
        <v>43563.0</v>
      </c>
      <c r="D222" s="523" t="s">
        <v>4177</v>
      </c>
      <c r="E222" s="926"/>
      <c r="F222" s="508" t="s">
        <v>4178</v>
      </c>
      <c r="G222" s="508"/>
      <c r="H222" s="885" t="s">
        <v>4179</v>
      </c>
      <c r="J222" s="508"/>
      <c r="K222" s="508"/>
      <c r="L222" s="508"/>
      <c r="M222" s="508"/>
      <c r="N222" s="508"/>
    </row>
    <row r="223" ht="15.75" customHeight="1">
      <c r="A223" s="508"/>
      <c r="B223" s="932">
        <v>220.0</v>
      </c>
      <c r="C223" s="926">
        <v>43563.0</v>
      </c>
      <c r="D223" s="523" t="s">
        <v>4172</v>
      </c>
      <c r="E223" s="926"/>
      <c r="F223" s="508" t="s">
        <v>18</v>
      </c>
      <c r="G223" s="508"/>
      <c r="H223" s="885" t="s">
        <v>4173</v>
      </c>
      <c r="J223" s="508"/>
      <c r="K223" s="508"/>
      <c r="L223" s="508"/>
      <c r="M223" s="508"/>
      <c r="N223" s="508"/>
    </row>
    <row r="224" ht="15.75" customHeight="1">
      <c r="A224" s="508"/>
      <c r="B224" s="932">
        <v>221.0</v>
      </c>
      <c r="C224" s="926">
        <v>43563.0</v>
      </c>
      <c r="D224" s="523" t="s">
        <v>3903</v>
      </c>
      <c r="E224" s="926"/>
      <c r="F224" s="508" t="s">
        <v>4174</v>
      </c>
      <c r="G224" s="508"/>
      <c r="H224" s="885" t="s">
        <v>4175</v>
      </c>
      <c r="J224" s="508"/>
      <c r="K224" s="508"/>
      <c r="L224" s="508"/>
      <c r="M224" s="508"/>
      <c r="N224" s="508"/>
    </row>
    <row r="225" ht="15.75" customHeight="1">
      <c r="A225" s="508"/>
      <c r="B225" s="932">
        <v>222.0</v>
      </c>
      <c r="C225" s="926">
        <v>43563.0</v>
      </c>
      <c r="D225" s="523" t="s">
        <v>3941</v>
      </c>
      <c r="E225" s="926"/>
      <c r="F225" s="508" t="s">
        <v>4170</v>
      </c>
      <c r="G225" s="508"/>
      <c r="H225" s="885" t="s">
        <v>4171</v>
      </c>
      <c r="J225" s="508"/>
      <c r="K225" s="508"/>
      <c r="L225" s="508"/>
      <c r="M225" s="508"/>
      <c r="N225" s="508"/>
    </row>
    <row r="226" ht="15.75" customHeight="1">
      <c r="A226" s="508"/>
      <c r="B226" s="932">
        <v>223.0</v>
      </c>
      <c r="C226" s="926">
        <v>43565.0</v>
      </c>
      <c r="D226" s="523" t="s">
        <v>3941</v>
      </c>
      <c r="E226" s="926"/>
      <c r="F226" s="508" t="s">
        <v>3844</v>
      </c>
      <c r="G226" s="508"/>
      <c r="H226" s="885" t="s">
        <v>4183</v>
      </c>
      <c r="J226" s="508"/>
      <c r="K226" s="508"/>
      <c r="L226" s="508"/>
      <c r="M226" s="508"/>
      <c r="N226" s="508"/>
    </row>
    <row r="227" ht="15.75" customHeight="1">
      <c r="A227" s="508"/>
      <c r="B227" s="932">
        <v>224.0</v>
      </c>
      <c r="C227" s="926">
        <v>43565.0</v>
      </c>
      <c r="D227" s="523" t="s">
        <v>3396</v>
      </c>
      <c r="E227" s="926"/>
      <c r="F227" s="508" t="s">
        <v>3844</v>
      </c>
      <c r="G227" s="508"/>
      <c r="H227" s="885" t="s">
        <v>4182</v>
      </c>
      <c r="J227" s="508"/>
      <c r="K227" s="508"/>
      <c r="L227" s="508"/>
      <c r="M227" s="508"/>
      <c r="N227" s="508"/>
    </row>
    <row r="228" ht="15.75" customHeight="1">
      <c r="A228" s="508"/>
      <c r="B228" s="932">
        <v>225.0</v>
      </c>
      <c r="C228" s="926">
        <v>43565.0</v>
      </c>
      <c r="D228" s="523" t="s">
        <v>3723</v>
      </c>
      <c r="E228" s="926"/>
      <c r="F228" s="508" t="s">
        <v>3844</v>
      </c>
      <c r="G228" s="508"/>
      <c r="H228" s="885" t="s">
        <v>4186</v>
      </c>
      <c r="J228" s="508"/>
      <c r="K228" s="508"/>
      <c r="L228" s="508"/>
      <c r="M228" s="508"/>
      <c r="N228" s="508"/>
    </row>
    <row r="229" ht="15.75" customHeight="1">
      <c r="A229" s="508"/>
      <c r="B229" s="932">
        <v>226.0</v>
      </c>
      <c r="C229" s="926">
        <v>43565.0</v>
      </c>
      <c r="D229" s="523" t="s">
        <v>1692</v>
      </c>
      <c r="E229" s="926"/>
      <c r="F229" s="508" t="s">
        <v>3844</v>
      </c>
      <c r="G229" s="508"/>
      <c r="H229" s="885" t="s">
        <v>4189</v>
      </c>
      <c r="J229" s="508"/>
      <c r="K229" s="508"/>
      <c r="L229" s="508"/>
      <c r="M229" s="508"/>
      <c r="N229" s="508"/>
    </row>
    <row r="230" ht="15.75" customHeight="1">
      <c r="A230" s="508"/>
      <c r="B230" s="932">
        <v>227.0</v>
      </c>
      <c r="C230" s="926">
        <v>43565.0</v>
      </c>
      <c r="D230" s="523" t="s">
        <v>4187</v>
      </c>
      <c r="E230" s="926"/>
      <c r="F230" s="508" t="s">
        <v>3844</v>
      </c>
      <c r="G230" s="508"/>
      <c r="H230" s="885" t="s">
        <v>4188</v>
      </c>
      <c r="J230" s="508"/>
      <c r="K230" s="508"/>
      <c r="L230" s="508"/>
      <c r="M230" s="508"/>
      <c r="N230" s="508"/>
    </row>
    <row r="231" ht="15.75" customHeight="1">
      <c r="A231" s="508"/>
      <c r="B231" s="932">
        <v>228.0</v>
      </c>
      <c r="C231" s="926">
        <v>43565.0</v>
      </c>
      <c r="D231" s="523" t="s">
        <v>3696</v>
      </c>
      <c r="E231" s="926" t="s">
        <v>3697</v>
      </c>
      <c r="F231" s="508" t="s">
        <v>3844</v>
      </c>
      <c r="G231" s="508"/>
      <c r="H231" s="885" t="s">
        <v>4192</v>
      </c>
      <c r="J231" s="508"/>
      <c r="K231" s="508"/>
      <c r="L231" s="508"/>
      <c r="M231" s="508"/>
      <c r="N231" s="508"/>
    </row>
    <row r="232" ht="15.75" customHeight="1">
      <c r="A232" s="508"/>
      <c r="B232" s="932">
        <v>229.0</v>
      </c>
      <c r="C232" s="926">
        <v>43565.0</v>
      </c>
      <c r="D232" s="523" t="s">
        <v>4184</v>
      </c>
      <c r="E232" s="926"/>
      <c r="F232" s="508" t="s">
        <v>3390</v>
      </c>
      <c r="G232" s="508"/>
      <c r="H232" s="885" t="s">
        <v>4185</v>
      </c>
      <c r="J232" s="508"/>
      <c r="K232" s="508"/>
      <c r="L232" s="508"/>
      <c r="M232" s="508"/>
      <c r="N232" s="508"/>
    </row>
    <row r="233" ht="15.75" customHeight="1">
      <c r="A233" s="508"/>
      <c r="B233" s="932">
        <v>230.0</v>
      </c>
      <c r="C233" s="926">
        <v>43565.0</v>
      </c>
      <c r="D233" s="523" t="s">
        <v>4190</v>
      </c>
      <c r="E233" s="926"/>
      <c r="F233" s="508" t="s">
        <v>3390</v>
      </c>
      <c r="G233" s="508"/>
      <c r="H233" s="885" t="s">
        <v>4191</v>
      </c>
      <c r="J233" s="508"/>
      <c r="K233" s="508"/>
      <c r="L233" s="508"/>
      <c r="M233" s="508"/>
      <c r="N233" s="508"/>
    </row>
    <row r="234" ht="15.75" customHeight="1">
      <c r="A234" s="508"/>
      <c r="B234" s="932">
        <v>231.0</v>
      </c>
      <c r="C234" s="926">
        <v>43567.0</v>
      </c>
      <c r="D234" s="523" t="s">
        <v>4193</v>
      </c>
      <c r="E234" s="926"/>
      <c r="F234" s="508" t="s">
        <v>1313</v>
      </c>
      <c r="G234" s="508"/>
      <c r="H234" s="885" t="s">
        <v>4194</v>
      </c>
      <c r="J234" s="508"/>
      <c r="K234" s="508"/>
      <c r="L234" s="508"/>
      <c r="M234" s="508"/>
      <c r="N234" s="508"/>
    </row>
    <row r="235" ht="15.75" customHeight="1">
      <c r="A235" s="508"/>
      <c r="B235" s="932">
        <v>232.0</v>
      </c>
      <c r="C235" s="926">
        <v>43570.0</v>
      </c>
      <c r="D235" s="523" t="s">
        <v>4204</v>
      </c>
      <c r="E235" s="926"/>
      <c r="F235" s="508" t="s">
        <v>1593</v>
      </c>
      <c r="G235" s="508"/>
      <c r="H235" s="885" t="s">
        <v>4205</v>
      </c>
      <c r="J235" s="508"/>
      <c r="K235" s="508"/>
      <c r="L235" s="508"/>
      <c r="M235" s="508"/>
      <c r="N235" s="508"/>
    </row>
    <row r="236" ht="15.75" customHeight="1">
      <c r="A236" s="508"/>
      <c r="B236" s="932">
        <v>233.0</v>
      </c>
      <c r="C236" s="926">
        <v>43570.0</v>
      </c>
      <c r="D236" s="523" t="s">
        <v>1800</v>
      </c>
      <c r="E236" s="926"/>
      <c r="F236" s="508" t="s">
        <v>1593</v>
      </c>
      <c r="G236" s="508"/>
      <c r="H236" s="885" t="s">
        <v>4196</v>
      </c>
      <c r="J236" s="508"/>
      <c r="K236" s="508"/>
      <c r="L236" s="508"/>
      <c r="M236" s="508"/>
      <c r="N236" s="508"/>
    </row>
    <row r="237" ht="15.75" customHeight="1">
      <c r="A237" s="508"/>
      <c r="B237" s="932">
        <v>234.0</v>
      </c>
      <c r="C237" s="926">
        <v>43570.0</v>
      </c>
      <c r="D237" s="523" t="s">
        <v>815</v>
      </c>
      <c r="E237" s="926"/>
      <c r="F237" s="508" t="s">
        <v>577</v>
      </c>
      <c r="G237" s="508"/>
      <c r="H237" s="885" t="s">
        <v>4195</v>
      </c>
      <c r="J237" s="508"/>
      <c r="K237" s="508"/>
      <c r="L237" s="508"/>
      <c r="M237" s="508"/>
      <c r="N237" s="508"/>
    </row>
    <row r="238" ht="15.75" customHeight="1">
      <c r="A238" s="508"/>
      <c r="B238" s="953">
        <v>235.0</v>
      </c>
      <c r="C238" s="954">
        <v>43570.0</v>
      </c>
      <c r="D238" s="955" t="s">
        <v>4197</v>
      </c>
      <c r="E238" s="954"/>
      <c r="F238" s="956" t="s">
        <v>4198</v>
      </c>
      <c r="G238" s="956"/>
      <c r="H238" s="957" t="s">
        <v>4199</v>
      </c>
      <c r="J238" s="508"/>
      <c r="K238" s="508"/>
      <c r="L238" s="508"/>
      <c r="M238" s="508"/>
      <c r="N238" s="508"/>
    </row>
    <row r="239" ht="15.75" customHeight="1">
      <c r="A239" s="508"/>
      <c r="B239" s="932">
        <v>236.0</v>
      </c>
      <c r="C239" s="926">
        <v>43570.0</v>
      </c>
      <c r="D239" s="523" t="s">
        <v>3790</v>
      </c>
      <c r="E239" s="926"/>
      <c r="F239" s="508" t="s">
        <v>4200</v>
      </c>
      <c r="G239" s="508"/>
      <c r="H239" s="885" t="s">
        <v>4201</v>
      </c>
      <c r="J239" s="508"/>
      <c r="K239" s="508"/>
      <c r="L239" s="508"/>
      <c r="M239" s="508"/>
      <c r="N239" s="508"/>
    </row>
    <row r="240" ht="15.75" customHeight="1">
      <c r="A240" s="508"/>
      <c r="B240" s="932">
        <v>237.0</v>
      </c>
      <c r="C240" s="926">
        <v>43570.0</v>
      </c>
      <c r="D240" s="523" t="s">
        <v>3790</v>
      </c>
      <c r="E240" s="926"/>
      <c r="F240" s="508" t="s">
        <v>4202</v>
      </c>
      <c r="G240" s="508"/>
      <c r="H240" s="885" t="s">
        <v>4203</v>
      </c>
      <c r="J240" s="508"/>
      <c r="K240" s="508"/>
      <c r="L240" s="508"/>
      <c r="M240" s="508"/>
      <c r="N240" s="508"/>
    </row>
    <row r="241" ht="15.75" customHeight="1">
      <c r="A241" s="508"/>
      <c r="B241" s="932">
        <v>238.0</v>
      </c>
      <c r="C241" s="926">
        <v>43570.0</v>
      </c>
      <c r="D241" s="958" t="s">
        <v>14681</v>
      </c>
      <c r="E241" s="923"/>
      <c r="F241" s="511" t="s">
        <v>14682</v>
      </c>
      <c r="G241" s="508"/>
      <c r="H241" s="508"/>
      <c r="J241" s="508"/>
      <c r="K241" s="508"/>
      <c r="L241" s="508"/>
      <c r="M241" s="508"/>
      <c r="N241" s="508"/>
    </row>
    <row r="242" ht="15.75" customHeight="1">
      <c r="A242" s="508"/>
      <c r="B242" s="932">
        <v>239.0</v>
      </c>
      <c r="C242" s="926">
        <v>43572.0</v>
      </c>
      <c r="D242" s="523" t="s">
        <v>3617</v>
      </c>
      <c r="E242" s="926" t="s">
        <v>4213</v>
      </c>
      <c r="F242" s="508" t="s">
        <v>18</v>
      </c>
      <c r="G242" s="508"/>
      <c r="H242" s="885" t="s">
        <v>4215</v>
      </c>
      <c r="J242" s="508"/>
      <c r="K242" s="508"/>
      <c r="L242" s="508"/>
      <c r="M242" s="508"/>
      <c r="N242" s="508"/>
    </row>
    <row r="243" ht="15.75" customHeight="1">
      <c r="A243" s="508"/>
      <c r="B243" s="932">
        <v>240.0</v>
      </c>
      <c r="C243" s="926">
        <v>43572.0</v>
      </c>
      <c r="D243" s="523" t="s">
        <v>3716</v>
      </c>
      <c r="E243" s="926"/>
      <c r="F243" s="508" t="s">
        <v>1313</v>
      </c>
      <c r="G243" s="508"/>
      <c r="H243" s="885" t="s">
        <v>4209</v>
      </c>
      <c r="J243" s="508"/>
      <c r="K243" s="508"/>
      <c r="L243" s="508"/>
      <c r="M243" s="508"/>
      <c r="N243" s="508"/>
    </row>
    <row r="244" ht="15.75" customHeight="1">
      <c r="A244" s="508"/>
      <c r="B244" s="932">
        <v>241.0</v>
      </c>
      <c r="C244" s="926">
        <v>43572.0</v>
      </c>
      <c r="D244" s="523" t="s">
        <v>4206</v>
      </c>
      <c r="E244" s="926"/>
      <c r="F244" s="508" t="s">
        <v>3844</v>
      </c>
      <c r="G244" s="508"/>
      <c r="H244" s="885" t="s">
        <v>4207</v>
      </c>
      <c r="J244" s="508"/>
      <c r="K244" s="508"/>
      <c r="L244" s="508"/>
      <c r="M244" s="508"/>
      <c r="N244" s="508"/>
    </row>
    <row r="245" ht="15.75" customHeight="1">
      <c r="A245" s="508"/>
      <c r="B245" s="932">
        <v>242.0</v>
      </c>
      <c r="C245" s="926">
        <v>43572.0</v>
      </c>
      <c r="D245" s="523" t="s">
        <v>3192</v>
      </c>
      <c r="E245" s="926"/>
      <c r="F245" s="508" t="s">
        <v>3844</v>
      </c>
      <c r="G245" s="508"/>
      <c r="H245" s="885" t="s">
        <v>4210</v>
      </c>
      <c r="J245" s="508"/>
      <c r="K245" s="508"/>
      <c r="L245" s="508"/>
      <c r="M245" s="508"/>
      <c r="N245" s="508"/>
    </row>
    <row r="246" ht="15.75" customHeight="1">
      <c r="A246" s="508"/>
      <c r="B246" s="932">
        <v>243.0</v>
      </c>
      <c r="C246" s="926">
        <v>43572.0</v>
      </c>
      <c r="D246" s="523" t="s">
        <v>1407</v>
      </c>
      <c r="E246" s="926"/>
      <c r="F246" s="508" t="s">
        <v>50</v>
      </c>
      <c r="G246" s="508"/>
      <c r="H246" s="885" t="s">
        <v>4212</v>
      </c>
      <c r="J246" s="508"/>
      <c r="K246" s="508"/>
      <c r="L246" s="508"/>
      <c r="M246" s="508"/>
      <c r="N246" s="508"/>
    </row>
    <row r="247" ht="15.75" customHeight="1">
      <c r="A247" s="508"/>
      <c r="B247" s="932">
        <v>244.0</v>
      </c>
      <c r="C247" s="926">
        <v>43572.0</v>
      </c>
      <c r="D247" s="523" t="s">
        <v>2880</v>
      </c>
      <c r="E247" s="926"/>
      <c r="F247" s="508" t="s">
        <v>18</v>
      </c>
      <c r="G247" s="508"/>
      <c r="H247" s="885" t="s">
        <v>4208</v>
      </c>
      <c r="J247" s="508"/>
      <c r="K247" s="508"/>
      <c r="L247" s="508"/>
      <c r="M247" s="508"/>
      <c r="N247" s="508"/>
    </row>
    <row r="248" ht="15.75" customHeight="1">
      <c r="A248" s="508"/>
      <c r="B248" s="932">
        <v>245.0</v>
      </c>
      <c r="C248" s="959">
        <v>43579.0</v>
      </c>
      <c r="D248" s="958" t="s">
        <v>14681</v>
      </c>
      <c r="E248" s="959"/>
      <c r="F248" s="545" t="s">
        <v>4223</v>
      </c>
      <c r="G248" s="508"/>
      <c r="H248" s="885" t="s">
        <v>4224</v>
      </c>
      <c r="J248" s="508"/>
      <c r="K248" s="508"/>
      <c r="L248" s="508"/>
      <c r="M248" s="508"/>
      <c r="N248" s="508"/>
    </row>
    <row r="249" ht="15.75" customHeight="1">
      <c r="A249" s="508"/>
      <c r="B249" s="932">
        <v>246.0</v>
      </c>
      <c r="C249" s="926">
        <v>43579.0</v>
      </c>
      <c r="D249" s="523" t="s">
        <v>4227</v>
      </c>
      <c r="E249" s="926"/>
      <c r="F249" s="508" t="s">
        <v>18</v>
      </c>
      <c r="G249" s="508"/>
      <c r="H249" s="885" t="s">
        <v>4228</v>
      </c>
      <c r="J249" s="508"/>
      <c r="K249" s="508"/>
      <c r="L249" s="508"/>
      <c r="M249" s="508"/>
      <c r="N249" s="508"/>
    </row>
    <row r="250" ht="15.75" customHeight="1">
      <c r="A250" s="508"/>
      <c r="B250" s="932">
        <v>247.0</v>
      </c>
      <c r="C250" s="926">
        <v>43579.0</v>
      </c>
      <c r="D250" s="523" t="s">
        <v>2715</v>
      </c>
      <c r="E250" s="926"/>
      <c r="F250" s="508" t="s">
        <v>18</v>
      </c>
      <c r="G250" s="508"/>
      <c r="H250" s="885" t="s">
        <v>4219</v>
      </c>
      <c r="J250" s="508"/>
      <c r="K250" s="508"/>
      <c r="L250" s="508"/>
      <c r="M250" s="508"/>
      <c r="N250" s="508"/>
    </row>
    <row r="251" ht="15.75" customHeight="1">
      <c r="A251" s="508"/>
      <c r="B251" s="932">
        <v>248.0</v>
      </c>
      <c r="C251" s="926">
        <v>43579.0</v>
      </c>
      <c r="D251" s="523" t="s">
        <v>4217</v>
      </c>
      <c r="E251" s="926"/>
      <c r="F251" s="508" t="s">
        <v>994</v>
      </c>
      <c r="G251" s="508"/>
      <c r="H251" s="885" t="s">
        <v>4218</v>
      </c>
      <c r="J251" s="508"/>
      <c r="K251" s="508"/>
      <c r="L251" s="508"/>
      <c r="M251" s="508"/>
      <c r="N251" s="508"/>
    </row>
    <row r="252" ht="15.75" customHeight="1">
      <c r="A252" s="508"/>
      <c r="B252" s="932">
        <v>249.0</v>
      </c>
      <c r="C252" s="926">
        <v>43579.0</v>
      </c>
      <c r="D252" s="523" t="s">
        <v>4225</v>
      </c>
      <c r="E252" s="926"/>
      <c r="F252" s="508" t="s">
        <v>994</v>
      </c>
      <c r="G252" s="508"/>
      <c r="H252" s="885" t="s">
        <v>4226</v>
      </c>
      <c r="J252" s="508"/>
      <c r="K252" s="508"/>
      <c r="L252" s="508"/>
      <c r="M252" s="508"/>
      <c r="N252" s="508"/>
    </row>
    <row r="253" ht="15.75" customHeight="1">
      <c r="A253" s="508"/>
      <c r="B253" s="932">
        <v>250.0</v>
      </c>
      <c r="C253" s="926">
        <v>43579.0</v>
      </c>
      <c r="D253" s="523" t="s">
        <v>4230</v>
      </c>
      <c r="E253" s="926"/>
      <c r="F253" s="508" t="s">
        <v>3390</v>
      </c>
      <c r="G253" s="508"/>
      <c r="H253" s="885" t="s">
        <v>4231</v>
      </c>
      <c r="J253" s="508"/>
      <c r="K253" s="508"/>
      <c r="L253" s="508"/>
      <c r="M253" s="508"/>
      <c r="N253" s="508"/>
    </row>
    <row r="254" ht="15.75" customHeight="1">
      <c r="A254" s="508"/>
      <c r="B254" s="932">
        <v>251.0</v>
      </c>
      <c r="C254" s="926">
        <v>43579.0</v>
      </c>
      <c r="D254" s="523" t="s">
        <v>4220</v>
      </c>
      <c r="E254" s="926"/>
      <c r="F254" s="508" t="s">
        <v>3390</v>
      </c>
      <c r="G254" s="508"/>
      <c r="H254" s="885" t="s">
        <v>4221</v>
      </c>
      <c r="J254" s="508"/>
      <c r="K254" s="508"/>
      <c r="L254" s="508"/>
      <c r="M254" s="508"/>
      <c r="N254" s="508"/>
    </row>
    <row r="255" ht="15.75" customHeight="1">
      <c r="A255" s="508"/>
      <c r="B255" s="932">
        <v>252.0</v>
      </c>
      <c r="C255" s="926">
        <v>43579.0</v>
      </c>
      <c r="D255" s="523" t="s">
        <v>1529</v>
      </c>
      <c r="E255" s="926"/>
      <c r="F255" s="508" t="s">
        <v>1593</v>
      </c>
      <c r="G255" s="508"/>
      <c r="H255" s="885" t="s">
        <v>4216</v>
      </c>
      <c r="J255" s="508"/>
      <c r="K255" s="508"/>
      <c r="L255" s="508"/>
      <c r="M255" s="508"/>
      <c r="N255" s="508"/>
    </row>
    <row r="256" ht="15.75" customHeight="1">
      <c r="A256" s="508"/>
      <c r="B256" s="932">
        <v>253.0</v>
      </c>
      <c r="C256" s="926">
        <v>43579.0</v>
      </c>
      <c r="D256" s="523" t="s">
        <v>2822</v>
      </c>
      <c r="E256" s="926"/>
      <c r="F256" s="508" t="s">
        <v>1593</v>
      </c>
      <c r="G256" s="508"/>
      <c r="H256" s="885" t="s">
        <v>4232</v>
      </c>
      <c r="J256" s="508"/>
      <c r="K256" s="508"/>
      <c r="L256" s="508"/>
      <c r="M256" s="508"/>
      <c r="N256" s="885" t="s">
        <v>14683</v>
      </c>
    </row>
    <row r="257" ht="15.75" customHeight="1">
      <c r="A257" s="508"/>
      <c r="B257" s="932">
        <v>254.0</v>
      </c>
      <c r="C257" s="926">
        <v>43581.0</v>
      </c>
      <c r="D257" s="523" t="s">
        <v>4233</v>
      </c>
      <c r="E257" s="926"/>
      <c r="F257" s="508" t="s">
        <v>3390</v>
      </c>
      <c r="G257" s="508"/>
      <c r="H257" s="885" t="s">
        <v>4235</v>
      </c>
      <c r="J257" s="508"/>
      <c r="K257" s="508"/>
      <c r="L257" s="508"/>
      <c r="M257" s="508"/>
      <c r="N257" s="508"/>
    </row>
    <row r="258" ht="15.75" customHeight="1">
      <c r="A258" s="508" t="s">
        <v>2535</v>
      </c>
      <c r="B258" s="932">
        <v>255.0</v>
      </c>
      <c r="C258" s="926">
        <v>43579.0</v>
      </c>
      <c r="D258" s="523" t="s">
        <v>3055</v>
      </c>
      <c r="E258" s="926"/>
      <c r="F258" s="508" t="s">
        <v>2253</v>
      </c>
      <c r="G258" s="508" t="s">
        <v>3869</v>
      </c>
      <c r="H258" s="885" t="s">
        <v>4229</v>
      </c>
      <c r="J258" s="508"/>
      <c r="K258" s="508"/>
      <c r="L258" s="508"/>
      <c r="M258" s="508"/>
      <c r="N258" s="508"/>
    </row>
    <row r="259" ht="15.75" customHeight="1">
      <c r="A259" s="508"/>
      <c r="B259" s="932">
        <v>256.0</v>
      </c>
      <c r="C259" s="949"/>
      <c r="D259" s="523"/>
      <c r="E259" s="949"/>
      <c r="F259" s="508"/>
      <c r="G259" s="508"/>
      <c r="H259" s="508"/>
      <c r="J259" s="508"/>
      <c r="K259" s="508"/>
      <c r="L259" s="508"/>
      <c r="M259" s="508"/>
      <c r="N259" s="508"/>
    </row>
    <row r="260" ht="15.75" customHeight="1">
      <c r="A260" s="508"/>
      <c r="B260" s="932">
        <v>257.0</v>
      </c>
      <c r="C260" s="926">
        <v>43581.0</v>
      </c>
      <c r="D260" s="523" t="s">
        <v>4236</v>
      </c>
      <c r="E260" s="926"/>
      <c r="F260" s="508" t="s">
        <v>18</v>
      </c>
      <c r="G260" s="508"/>
      <c r="H260" s="885" t="s">
        <v>4237</v>
      </c>
      <c r="J260" s="508"/>
      <c r="K260" s="508"/>
      <c r="L260" s="508"/>
      <c r="M260" s="508"/>
      <c r="N260" s="508"/>
    </row>
    <row r="261" ht="15.75" customHeight="1">
      <c r="A261" s="508" t="s">
        <v>2535</v>
      </c>
      <c r="B261" s="932">
        <v>258.0</v>
      </c>
      <c r="C261" s="926">
        <v>43581.0</v>
      </c>
      <c r="D261" s="523" t="s">
        <v>2348</v>
      </c>
      <c r="E261" s="926"/>
      <c r="F261" s="508" t="s">
        <v>1410</v>
      </c>
      <c r="G261" s="508"/>
      <c r="H261" s="885" t="s">
        <v>4238</v>
      </c>
      <c r="J261" s="508"/>
      <c r="K261" s="508"/>
      <c r="L261" s="508"/>
      <c r="M261" s="508"/>
      <c r="N261" s="508"/>
    </row>
    <row r="262" ht="15.75" customHeight="1">
      <c r="A262" s="508" t="s">
        <v>2535</v>
      </c>
      <c r="B262" s="932">
        <v>259.0</v>
      </c>
      <c r="C262" s="926">
        <v>43581.0</v>
      </c>
      <c r="D262" s="523" t="s">
        <v>3860</v>
      </c>
      <c r="E262" s="926"/>
      <c r="F262" s="508" t="s">
        <v>3390</v>
      </c>
      <c r="G262" s="508"/>
      <c r="H262" s="885" t="s">
        <v>4239</v>
      </c>
      <c r="J262" s="508"/>
      <c r="K262" s="508"/>
      <c r="L262" s="508"/>
      <c r="M262" s="508"/>
      <c r="N262" s="508"/>
    </row>
    <row r="263" ht="15.75" customHeight="1">
      <c r="A263" s="508" t="s">
        <v>2535</v>
      </c>
      <c r="B263" s="932">
        <v>260.0</v>
      </c>
      <c r="C263" s="926">
        <v>43584.0</v>
      </c>
      <c r="D263" s="523" t="s">
        <v>3741</v>
      </c>
      <c r="E263" s="926"/>
      <c r="F263" s="508" t="s">
        <v>1313</v>
      </c>
      <c r="G263" s="508"/>
      <c r="H263" s="885" t="s">
        <v>4250</v>
      </c>
      <c r="J263" s="508"/>
      <c r="K263" s="508"/>
      <c r="L263" s="508"/>
      <c r="M263" s="508"/>
      <c r="N263" s="508"/>
    </row>
    <row r="264" ht="15.75" customHeight="1">
      <c r="A264" s="508" t="s">
        <v>2535</v>
      </c>
      <c r="B264" s="932">
        <v>261.0</v>
      </c>
      <c r="C264" s="926">
        <v>43584.0</v>
      </c>
      <c r="D264" s="523" t="s">
        <v>3357</v>
      </c>
      <c r="E264" s="926"/>
      <c r="F264" s="508" t="s">
        <v>1313</v>
      </c>
      <c r="G264" s="508"/>
      <c r="H264" s="885" t="s">
        <v>4240</v>
      </c>
      <c r="J264" s="508"/>
      <c r="K264" s="508"/>
      <c r="L264" s="508"/>
      <c r="M264" s="508"/>
      <c r="N264" s="508"/>
    </row>
    <row r="265" ht="15.75" customHeight="1">
      <c r="A265" s="508"/>
      <c r="B265" s="932">
        <v>262.0</v>
      </c>
      <c r="C265" s="926">
        <v>43584.0</v>
      </c>
      <c r="D265" s="523" t="s">
        <v>1975</v>
      </c>
      <c r="E265" s="926"/>
      <c r="F265" s="508" t="s">
        <v>4253</v>
      </c>
      <c r="G265" s="508"/>
      <c r="H265" s="885" t="s">
        <v>4254</v>
      </c>
      <c r="J265" s="508"/>
      <c r="K265" s="508"/>
      <c r="L265" s="508"/>
      <c r="M265" s="508"/>
      <c r="N265" s="508"/>
    </row>
    <row r="266" ht="15.75" customHeight="1">
      <c r="A266" s="508"/>
      <c r="B266" s="932">
        <v>263.0</v>
      </c>
      <c r="C266" s="926">
        <v>43584.0</v>
      </c>
      <c r="D266" s="523" t="s">
        <v>2848</v>
      </c>
      <c r="E266" s="926"/>
      <c r="F266" s="508" t="s">
        <v>1313</v>
      </c>
      <c r="G266" s="508"/>
      <c r="H266" s="885" t="s">
        <v>4255</v>
      </c>
      <c r="J266" s="508"/>
      <c r="K266" s="508"/>
      <c r="L266" s="508"/>
      <c r="M266" s="508"/>
      <c r="N266" s="508"/>
    </row>
    <row r="267" ht="15.75" customHeight="1">
      <c r="A267" s="508"/>
      <c r="B267" s="932">
        <v>264.0</v>
      </c>
      <c r="C267" s="926">
        <v>43584.0</v>
      </c>
      <c r="D267" s="523" t="s">
        <v>2819</v>
      </c>
      <c r="E267" s="926"/>
      <c r="F267" s="508" t="s">
        <v>50</v>
      </c>
      <c r="G267" s="508"/>
      <c r="H267" s="885" t="s">
        <v>4256</v>
      </c>
      <c r="J267" s="508"/>
      <c r="K267" s="508"/>
      <c r="L267" s="508"/>
      <c r="M267" s="508"/>
      <c r="N267" s="508"/>
    </row>
    <row r="268" ht="15.75" customHeight="1">
      <c r="A268" s="508"/>
      <c r="B268" s="932">
        <v>265.0</v>
      </c>
      <c r="C268" s="926">
        <v>43584.0</v>
      </c>
      <c r="D268" s="523" t="s">
        <v>2289</v>
      </c>
      <c r="E268" s="926"/>
      <c r="F268" s="508" t="s">
        <v>4248</v>
      </c>
      <c r="G268" s="508"/>
      <c r="H268" s="885" t="s">
        <v>4249</v>
      </c>
      <c r="J268" s="508"/>
      <c r="K268" s="508"/>
      <c r="L268" s="508"/>
      <c r="M268" s="508"/>
      <c r="N268" s="508"/>
    </row>
    <row r="269" ht="15.75" customHeight="1">
      <c r="A269" s="508"/>
      <c r="B269" s="932">
        <v>266.0</v>
      </c>
      <c r="C269" s="926">
        <v>43584.0</v>
      </c>
      <c r="D269" s="523" t="s">
        <v>4241</v>
      </c>
      <c r="E269" s="926"/>
      <c r="F269" s="508" t="s">
        <v>18</v>
      </c>
      <c r="G269" s="508"/>
      <c r="H269" s="885" t="s">
        <v>4242</v>
      </c>
      <c r="J269" s="508"/>
      <c r="K269" s="508"/>
      <c r="L269" s="508"/>
      <c r="M269" s="508"/>
      <c r="N269" s="508"/>
    </row>
    <row r="270" ht="15.75" customHeight="1">
      <c r="A270" s="508"/>
      <c r="B270" s="932">
        <v>267.0</v>
      </c>
      <c r="C270" s="926">
        <v>43584.0</v>
      </c>
      <c r="D270" s="523" t="s">
        <v>1689</v>
      </c>
      <c r="E270" s="926"/>
      <c r="F270" s="508" t="s">
        <v>1593</v>
      </c>
      <c r="G270" s="508"/>
      <c r="H270" s="885" t="s">
        <v>4247</v>
      </c>
      <c r="J270" s="508"/>
      <c r="K270" s="508"/>
      <c r="L270" s="508"/>
      <c r="M270" s="508"/>
    </row>
    <row r="271" ht="15.75" customHeight="1">
      <c r="A271" s="508"/>
      <c r="B271" s="932">
        <v>268.0</v>
      </c>
      <c r="C271" s="926">
        <v>43584.0</v>
      </c>
      <c r="D271" s="523" t="s">
        <v>1208</v>
      </c>
      <c r="E271" s="926"/>
      <c r="F271" s="508" t="s">
        <v>1593</v>
      </c>
      <c r="G271" s="508"/>
      <c r="H271" s="885" t="s">
        <v>4243</v>
      </c>
      <c r="J271" s="508"/>
      <c r="K271" s="508"/>
      <c r="L271" s="508"/>
      <c r="M271" s="508"/>
      <c r="N271" s="508"/>
    </row>
    <row r="272" ht="15.75" customHeight="1">
      <c r="A272" s="508"/>
      <c r="B272" s="932">
        <v>269.0</v>
      </c>
      <c r="C272" s="926">
        <v>43584.0</v>
      </c>
      <c r="D272" s="523" t="s">
        <v>3860</v>
      </c>
      <c r="E272" s="926"/>
      <c r="F272" s="508" t="s">
        <v>3844</v>
      </c>
      <c r="G272" s="508"/>
      <c r="H272" s="885" t="s">
        <v>4257</v>
      </c>
      <c r="J272" s="508"/>
      <c r="K272" s="508"/>
      <c r="L272" s="508"/>
      <c r="M272" s="508"/>
      <c r="N272" s="508"/>
    </row>
    <row r="273" ht="15.75" customHeight="1">
      <c r="A273" s="508"/>
      <c r="B273" s="932">
        <v>270.0</v>
      </c>
      <c r="C273" s="926">
        <v>43584.0</v>
      </c>
      <c r="D273" s="523" t="s">
        <v>2962</v>
      </c>
      <c r="E273" s="926"/>
      <c r="F273" s="508" t="s">
        <v>2253</v>
      </c>
      <c r="G273" s="508" t="s">
        <v>4245</v>
      </c>
      <c r="H273" s="885" t="s">
        <v>4246</v>
      </c>
      <c r="J273" s="508"/>
      <c r="K273" s="508"/>
      <c r="L273" s="508"/>
      <c r="M273" s="508"/>
      <c r="N273" s="508"/>
    </row>
    <row r="274" ht="15.75" customHeight="1">
      <c r="A274" s="508"/>
      <c r="B274" s="932">
        <v>271.0</v>
      </c>
      <c r="C274" s="926">
        <v>43584.0</v>
      </c>
      <c r="D274" s="523" t="s">
        <v>4190</v>
      </c>
      <c r="E274" s="926"/>
      <c r="F274" s="508" t="s">
        <v>4251</v>
      </c>
      <c r="G274" s="508"/>
      <c r="H274" s="885" t="s">
        <v>4252</v>
      </c>
      <c r="J274" s="508"/>
      <c r="K274" s="508"/>
      <c r="L274" s="508"/>
      <c r="M274" s="508"/>
      <c r="N274" s="508"/>
    </row>
    <row r="275" ht="15.75" customHeight="1">
      <c r="A275" s="508"/>
      <c r="B275" s="932">
        <v>272.0</v>
      </c>
      <c r="C275" s="926">
        <v>43587.0</v>
      </c>
      <c r="D275" s="523" t="s">
        <v>2839</v>
      </c>
      <c r="E275" s="926"/>
      <c r="F275" s="508" t="s">
        <v>577</v>
      </c>
      <c r="G275" s="508"/>
      <c r="H275" s="885" t="s">
        <v>4261</v>
      </c>
      <c r="J275" s="508"/>
      <c r="K275" s="508"/>
      <c r="L275" s="508"/>
      <c r="M275" s="508"/>
      <c r="N275" s="508"/>
    </row>
    <row r="276" ht="15.75" customHeight="1">
      <c r="A276" s="508"/>
      <c r="B276" s="932">
        <v>273.0</v>
      </c>
      <c r="C276" s="949"/>
      <c r="D276" s="523"/>
      <c r="E276" s="949"/>
      <c r="F276" s="508"/>
      <c r="G276" s="508"/>
      <c r="H276" s="508"/>
      <c r="J276" s="508"/>
      <c r="K276" s="508"/>
      <c r="L276" s="508"/>
      <c r="M276" s="508"/>
      <c r="N276" s="508"/>
    </row>
    <row r="277" ht="15.75" customHeight="1">
      <c r="A277" s="508"/>
      <c r="B277" s="932">
        <v>274.0</v>
      </c>
      <c r="C277" s="926">
        <v>43587.0</v>
      </c>
      <c r="D277" s="523" t="s">
        <v>2344</v>
      </c>
      <c r="E277" s="926"/>
      <c r="F277" s="508" t="s">
        <v>577</v>
      </c>
      <c r="G277" s="508"/>
      <c r="H277" s="885" t="s">
        <v>4259</v>
      </c>
      <c r="J277" s="508"/>
      <c r="K277" s="508"/>
      <c r="L277" s="508"/>
      <c r="M277" s="508"/>
      <c r="N277" s="508"/>
    </row>
    <row r="278" ht="15.75" customHeight="1">
      <c r="A278" s="508"/>
      <c r="B278" s="932">
        <v>275.0</v>
      </c>
      <c r="C278" s="926">
        <v>43587.0</v>
      </c>
      <c r="D278" s="523" t="s">
        <v>3262</v>
      </c>
      <c r="E278" s="926"/>
      <c r="F278" s="508" t="s">
        <v>577</v>
      </c>
      <c r="G278" s="508"/>
      <c r="H278" s="885" t="s">
        <v>4262</v>
      </c>
      <c r="J278" s="508"/>
      <c r="K278" s="508"/>
      <c r="L278" s="508"/>
      <c r="M278" s="508"/>
      <c r="N278" s="508"/>
    </row>
    <row r="279" ht="15.75" customHeight="1">
      <c r="A279" s="508"/>
      <c r="B279" s="932">
        <v>276.0</v>
      </c>
      <c r="C279" s="926">
        <v>43587.0</v>
      </c>
      <c r="D279" s="523" t="s">
        <v>3677</v>
      </c>
      <c r="E279" s="926"/>
      <c r="F279" s="508" t="s">
        <v>18</v>
      </c>
      <c r="G279" s="508"/>
      <c r="H279" s="885" t="s">
        <v>4258</v>
      </c>
      <c r="J279" s="508"/>
      <c r="K279" s="508"/>
      <c r="L279" s="508"/>
      <c r="M279" s="508"/>
      <c r="N279" s="508"/>
    </row>
    <row r="280" ht="15.75" customHeight="1">
      <c r="A280" s="508"/>
      <c r="B280" s="932">
        <v>277.0</v>
      </c>
      <c r="C280" s="926">
        <v>43587.0</v>
      </c>
      <c r="D280" s="523" t="s">
        <v>3824</v>
      </c>
      <c r="E280" s="926"/>
      <c r="F280" s="508" t="s">
        <v>3844</v>
      </c>
      <c r="G280" s="508"/>
      <c r="H280" s="885" t="s">
        <v>4260</v>
      </c>
      <c r="J280" s="508"/>
      <c r="K280" s="508"/>
      <c r="L280" s="508"/>
      <c r="M280" s="508"/>
      <c r="N280" s="508"/>
    </row>
    <row r="281" ht="15.75" customHeight="1">
      <c r="A281" s="508"/>
      <c r="B281" s="932">
        <v>278.0</v>
      </c>
      <c r="C281" s="926">
        <v>43587.0</v>
      </c>
      <c r="D281" s="523" t="s">
        <v>3659</v>
      </c>
      <c r="E281" s="926"/>
      <c r="F281" s="508" t="s">
        <v>3844</v>
      </c>
      <c r="G281" s="508"/>
      <c r="H281" s="885" t="s">
        <v>4263</v>
      </c>
      <c r="J281" s="508"/>
      <c r="K281" s="508"/>
      <c r="L281" s="508"/>
      <c r="M281" s="508"/>
      <c r="N281" s="508"/>
    </row>
    <row r="282" ht="15.75" customHeight="1">
      <c r="A282" s="508"/>
      <c r="B282" s="932">
        <v>279.0</v>
      </c>
      <c r="C282" s="926">
        <v>43588.0</v>
      </c>
      <c r="D282" s="523" t="s">
        <v>3518</v>
      </c>
      <c r="E282" s="926"/>
      <c r="F282" s="508" t="s">
        <v>50</v>
      </c>
      <c r="G282" s="508"/>
      <c r="H282" s="885" t="s">
        <v>4264</v>
      </c>
      <c r="J282" s="508"/>
      <c r="K282" s="508"/>
      <c r="L282" s="508"/>
      <c r="M282" s="508"/>
      <c r="N282" s="508"/>
    </row>
    <row r="283" ht="15.75" customHeight="1">
      <c r="A283" s="508"/>
      <c r="B283" s="932">
        <v>280.0</v>
      </c>
      <c r="C283" s="926">
        <v>43588.0</v>
      </c>
      <c r="D283" s="523" t="s">
        <v>4275</v>
      </c>
      <c r="E283" s="926"/>
      <c r="F283" s="508" t="s">
        <v>18</v>
      </c>
      <c r="G283" s="508"/>
      <c r="H283" s="885" t="s">
        <v>4276</v>
      </c>
      <c r="J283" s="508"/>
      <c r="K283" s="508"/>
      <c r="L283" s="508"/>
      <c r="M283" s="508"/>
      <c r="N283" s="508"/>
    </row>
    <row r="284" ht="15.75" customHeight="1">
      <c r="A284" s="508"/>
      <c r="B284" s="932">
        <v>281.0</v>
      </c>
      <c r="C284" s="926">
        <v>43588.0</v>
      </c>
      <c r="D284" s="523" t="s">
        <v>4277</v>
      </c>
      <c r="E284" s="926"/>
      <c r="F284" s="508" t="s">
        <v>18</v>
      </c>
      <c r="G284" s="508"/>
      <c r="H284" s="885" t="s">
        <v>4278</v>
      </c>
      <c r="J284" s="508"/>
      <c r="K284" s="508"/>
      <c r="L284" s="508"/>
      <c r="M284" s="508"/>
      <c r="N284" s="508"/>
    </row>
    <row r="285" ht="15.75" customHeight="1">
      <c r="A285" s="508"/>
      <c r="B285" s="932">
        <v>282.0</v>
      </c>
      <c r="C285" s="926">
        <v>43588.0</v>
      </c>
      <c r="D285" s="523" t="s">
        <v>4265</v>
      </c>
      <c r="E285" s="926"/>
      <c r="F285" s="508" t="s">
        <v>18</v>
      </c>
      <c r="G285" s="508"/>
      <c r="H285" s="885" t="s">
        <v>4267</v>
      </c>
      <c r="J285" s="508"/>
      <c r="K285" s="508"/>
      <c r="L285" s="508"/>
      <c r="M285" s="508"/>
      <c r="N285" s="508"/>
    </row>
    <row r="286" ht="15.75" customHeight="1">
      <c r="A286" s="508"/>
      <c r="B286" s="932">
        <v>283.0</v>
      </c>
      <c r="C286" s="926">
        <v>43588.0</v>
      </c>
      <c r="D286" s="523" t="s">
        <v>4280</v>
      </c>
      <c r="E286" s="926"/>
      <c r="F286" s="508" t="s">
        <v>18</v>
      </c>
      <c r="G286" s="508"/>
      <c r="H286" s="885" t="s">
        <v>4281</v>
      </c>
      <c r="J286" s="508"/>
      <c r="K286" s="508"/>
      <c r="L286" s="508"/>
      <c r="M286" s="508"/>
      <c r="N286" s="508"/>
    </row>
    <row r="287" ht="15.75" customHeight="1">
      <c r="A287" s="508"/>
      <c r="B287" s="932">
        <v>284.0</v>
      </c>
      <c r="C287" s="926">
        <v>43588.0</v>
      </c>
      <c r="D287" s="523" t="s">
        <v>1494</v>
      </c>
      <c r="E287" s="926"/>
      <c r="F287" s="508" t="s">
        <v>18</v>
      </c>
      <c r="G287" s="508"/>
      <c r="H287" s="885" t="s">
        <v>4279</v>
      </c>
      <c r="J287" s="508"/>
      <c r="K287" s="508"/>
      <c r="L287" s="508"/>
      <c r="M287" s="508"/>
      <c r="N287" s="508"/>
    </row>
    <row r="288" ht="15.75" customHeight="1">
      <c r="A288" s="508"/>
      <c r="B288" s="932">
        <v>285.0</v>
      </c>
      <c r="C288" s="926">
        <v>43588.0</v>
      </c>
      <c r="D288" s="523" t="s">
        <v>4270</v>
      </c>
      <c r="E288" s="926"/>
      <c r="F288" s="508" t="s">
        <v>18</v>
      </c>
      <c r="G288" s="508"/>
      <c r="H288" s="885" t="s">
        <v>4271</v>
      </c>
      <c r="J288" s="508"/>
      <c r="K288" s="508"/>
      <c r="L288" s="508"/>
      <c r="M288" s="508"/>
      <c r="N288" s="508"/>
    </row>
    <row r="289" ht="15.75" customHeight="1">
      <c r="A289" s="508"/>
      <c r="B289" s="932">
        <v>286.0</v>
      </c>
      <c r="C289" s="926">
        <v>43588.0</v>
      </c>
      <c r="D289" s="523" t="s">
        <v>4268</v>
      </c>
      <c r="E289" s="926"/>
      <c r="F289" s="508" t="s">
        <v>18</v>
      </c>
      <c r="G289" s="508"/>
      <c r="H289" s="885" t="s">
        <v>4269</v>
      </c>
      <c r="J289" s="508"/>
      <c r="K289" s="508"/>
      <c r="L289" s="508"/>
      <c r="M289" s="508"/>
      <c r="N289" s="508"/>
    </row>
    <row r="290" ht="15.75" customHeight="1">
      <c r="A290" s="508"/>
      <c r="B290" s="932">
        <v>287.0</v>
      </c>
      <c r="C290" s="926">
        <v>43588.0</v>
      </c>
      <c r="D290" s="523" t="s">
        <v>3612</v>
      </c>
      <c r="E290" s="926"/>
      <c r="F290" s="508" t="s">
        <v>18</v>
      </c>
      <c r="G290" s="508"/>
      <c r="H290" s="885" t="s">
        <v>4288</v>
      </c>
      <c r="J290" s="508"/>
      <c r="K290" s="508"/>
      <c r="L290" s="508"/>
      <c r="M290" s="508"/>
      <c r="N290" s="508"/>
    </row>
    <row r="291" ht="15.75" customHeight="1">
      <c r="A291" s="508"/>
      <c r="B291" s="932">
        <v>288.0</v>
      </c>
      <c r="C291" s="926">
        <v>43588.0</v>
      </c>
      <c r="D291" s="523" t="s">
        <v>4286</v>
      </c>
      <c r="E291" s="926"/>
      <c r="F291" s="508" t="s">
        <v>18</v>
      </c>
      <c r="G291" s="508"/>
      <c r="H291" s="885" t="s">
        <v>4287</v>
      </c>
      <c r="J291" s="508"/>
      <c r="K291" s="508"/>
      <c r="L291" s="508"/>
      <c r="M291" s="508"/>
      <c r="N291" s="508"/>
    </row>
    <row r="292" ht="15.75" customHeight="1">
      <c r="A292" s="508"/>
      <c r="B292" s="932">
        <v>289.0</v>
      </c>
      <c r="C292" s="926">
        <v>43588.0</v>
      </c>
      <c r="D292" s="523" t="s">
        <v>4282</v>
      </c>
      <c r="E292" s="926"/>
      <c r="F292" s="508" t="s">
        <v>18</v>
      </c>
      <c r="G292" s="508"/>
      <c r="H292" s="885" t="s">
        <v>4283</v>
      </c>
      <c r="J292" s="508"/>
      <c r="K292" s="508"/>
      <c r="L292" s="508"/>
      <c r="M292" s="508"/>
      <c r="N292" s="508"/>
    </row>
    <row r="293" ht="15.75" customHeight="1">
      <c r="A293" s="508"/>
      <c r="B293" s="932">
        <v>290.0</v>
      </c>
      <c r="C293" s="926">
        <v>43588.0</v>
      </c>
      <c r="D293" s="523" t="s">
        <v>4284</v>
      </c>
      <c r="E293" s="926"/>
      <c r="F293" s="508" t="s">
        <v>18</v>
      </c>
      <c r="G293" s="508"/>
      <c r="H293" s="885" t="s">
        <v>4285</v>
      </c>
      <c r="J293" s="508"/>
      <c r="K293" s="508"/>
      <c r="L293" s="508"/>
      <c r="M293" s="508"/>
      <c r="N293" s="508"/>
    </row>
    <row r="294" ht="15.75" customHeight="1">
      <c r="A294" s="508"/>
      <c r="B294" s="932">
        <v>291.0</v>
      </c>
      <c r="C294" s="926">
        <v>43588.0</v>
      </c>
      <c r="D294" s="523" t="s">
        <v>3606</v>
      </c>
      <c r="E294" s="926"/>
      <c r="F294" s="508" t="s">
        <v>18</v>
      </c>
      <c r="G294" s="508"/>
      <c r="H294" s="885" t="s">
        <v>4272</v>
      </c>
      <c r="J294" s="508"/>
      <c r="K294" s="508"/>
      <c r="L294" s="508"/>
      <c r="M294" s="508"/>
      <c r="N294" s="508"/>
    </row>
    <row r="295" ht="15.75" customHeight="1">
      <c r="A295" s="508"/>
      <c r="B295" s="932">
        <v>292.0</v>
      </c>
      <c r="C295" s="926">
        <v>43588.0</v>
      </c>
      <c r="D295" s="523" t="s">
        <v>4273</v>
      </c>
      <c r="E295" s="926"/>
      <c r="F295" s="508" t="s">
        <v>18</v>
      </c>
      <c r="G295" s="508"/>
      <c r="H295" s="885" t="s">
        <v>4274</v>
      </c>
      <c r="J295" s="508"/>
      <c r="K295" s="508"/>
      <c r="L295" s="508"/>
      <c r="M295" s="508"/>
      <c r="N295" s="508"/>
    </row>
    <row r="296" ht="15.75" customHeight="1">
      <c r="A296" s="508"/>
      <c r="B296" s="932">
        <v>293.0</v>
      </c>
      <c r="C296" s="926">
        <v>43591.0</v>
      </c>
      <c r="D296" s="523" t="s">
        <v>4294</v>
      </c>
      <c r="E296" s="926"/>
      <c r="F296" s="508" t="s">
        <v>18</v>
      </c>
      <c r="G296" s="508"/>
      <c r="H296" s="885" t="s">
        <v>4295</v>
      </c>
      <c r="J296" s="508"/>
      <c r="K296" s="508"/>
      <c r="L296" s="508"/>
      <c r="M296" s="508"/>
      <c r="N296" s="508"/>
    </row>
    <row r="297" ht="15.75" customHeight="1">
      <c r="A297" s="508"/>
      <c r="B297" s="932">
        <v>294.0</v>
      </c>
      <c r="C297" s="926">
        <v>43591.0</v>
      </c>
      <c r="D297" s="523" t="s">
        <v>2124</v>
      </c>
      <c r="E297" s="926"/>
      <c r="F297" s="508" t="s">
        <v>50</v>
      </c>
      <c r="G297" s="508"/>
      <c r="H297" s="885" t="s">
        <v>4293</v>
      </c>
      <c r="J297" s="508"/>
      <c r="K297" s="508"/>
      <c r="L297" s="508"/>
      <c r="M297" s="508"/>
      <c r="N297" s="508"/>
    </row>
    <row r="298" ht="15.75" customHeight="1">
      <c r="A298" s="508"/>
      <c r="B298" s="932">
        <v>295.0</v>
      </c>
      <c r="C298" s="926">
        <v>43591.0</v>
      </c>
      <c r="D298" s="523" t="s">
        <v>4289</v>
      </c>
      <c r="E298" s="926"/>
      <c r="F298" s="508" t="s">
        <v>18</v>
      </c>
      <c r="G298" s="508"/>
      <c r="H298" s="885" t="s">
        <v>4291</v>
      </c>
      <c r="J298" s="885" t="s">
        <v>4292</v>
      </c>
      <c r="K298" s="508"/>
      <c r="L298" s="508"/>
      <c r="M298" s="508"/>
      <c r="N298" s="508"/>
    </row>
    <row r="299" ht="15.75" customHeight="1">
      <c r="A299" s="508">
        <v>36082.0</v>
      </c>
      <c r="B299" s="932">
        <v>595.0</v>
      </c>
      <c r="C299" s="926">
        <v>43703.0</v>
      </c>
      <c r="D299" s="523" t="s">
        <v>4838</v>
      </c>
      <c r="E299" s="926"/>
      <c r="F299" s="508" t="s">
        <v>3844</v>
      </c>
      <c r="G299" s="508"/>
      <c r="H299" s="885" t="s">
        <v>4839</v>
      </c>
      <c r="J299" s="508"/>
      <c r="K299" s="508"/>
      <c r="L299" s="508"/>
      <c r="M299" s="508"/>
      <c r="N299" s="508"/>
    </row>
    <row r="300" ht="15.75" customHeight="1">
      <c r="A300" s="508"/>
      <c r="B300" s="932">
        <v>297.0</v>
      </c>
      <c r="C300" s="926">
        <v>43592.0</v>
      </c>
      <c r="D300" s="523" t="s">
        <v>4304</v>
      </c>
      <c r="E300" s="926"/>
      <c r="F300" s="508" t="s">
        <v>18</v>
      </c>
      <c r="G300" s="508"/>
      <c r="H300" s="885" t="s">
        <v>4305</v>
      </c>
      <c r="J300" s="508"/>
      <c r="K300" s="508"/>
      <c r="L300" s="508"/>
      <c r="M300" s="508"/>
      <c r="N300" s="508"/>
    </row>
    <row r="301" ht="15.75" customHeight="1">
      <c r="A301" s="508"/>
      <c r="B301" s="932">
        <v>298.0</v>
      </c>
      <c r="C301" s="926">
        <v>43592.0</v>
      </c>
      <c r="D301" s="523" t="s">
        <v>3837</v>
      </c>
      <c r="E301" s="926"/>
      <c r="F301" s="508" t="s">
        <v>3390</v>
      </c>
      <c r="G301" s="508"/>
      <c r="H301" s="885" t="s">
        <v>4300</v>
      </c>
      <c r="J301" s="508"/>
      <c r="K301" s="508"/>
      <c r="L301" s="508"/>
      <c r="M301" s="508"/>
      <c r="N301" s="508"/>
    </row>
    <row r="302" ht="15.75" customHeight="1">
      <c r="A302" s="508"/>
      <c r="B302" s="932">
        <v>299.0</v>
      </c>
      <c r="C302" s="926">
        <v>43592.0</v>
      </c>
      <c r="D302" s="523" t="s">
        <v>4306</v>
      </c>
      <c r="E302" s="926"/>
      <c r="F302" s="508" t="s">
        <v>18</v>
      </c>
      <c r="G302" s="508"/>
      <c r="H302" s="885" t="s">
        <v>4307</v>
      </c>
      <c r="J302" s="508"/>
      <c r="K302" s="508"/>
      <c r="L302" s="508"/>
      <c r="M302" s="508"/>
      <c r="N302" s="508"/>
    </row>
    <row r="303" ht="15.75" customHeight="1">
      <c r="A303" s="508"/>
      <c r="B303" s="932">
        <v>300.0</v>
      </c>
      <c r="C303" s="926">
        <v>43592.0</v>
      </c>
      <c r="D303" s="523" t="s">
        <v>4311</v>
      </c>
      <c r="E303" s="926"/>
      <c r="F303" s="508" t="s">
        <v>18</v>
      </c>
      <c r="G303" s="508"/>
      <c r="H303" s="885" t="s">
        <v>4312</v>
      </c>
      <c r="J303" s="508"/>
      <c r="K303" s="508"/>
      <c r="L303" s="508"/>
      <c r="M303" s="508"/>
      <c r="N303" s="508"/>
    </row>
    <row r="304" ht="15.75" customHeight="1">
      <c r="A304" s="508"/>
      <c r="B304" s="932">
        <v>301.0</v>
      </c>
      <c r="C304" s="926">
        <v>43592.0</v>
      </c>
      <c r="D304" s="523" t="s">
        <v>4301</v>
      </c>
      <c r="E304" s="926"/>
      <c r="F304" s="508" t="s">
        <v>18</v>
      </c>
      <c r="G304" s="508"/>
      <c r="H304" s="885" t="s">
        <v>4302</v>
      </c>
      <c r="J304" s="508"/>
      <c r="K304" s="508"/>
      <c r="L304" s="508"/>
      <c r="M304" s="508"/>
      <c r="N304" s="508"/>
    </row>
    <row r="305" ht="15.75" customHeight="1">
      <c r="A305" s="508"/>
      <c r="B305" s="932">
        <v>302.0</v>
      </c>
      <c r="C305" s="926">
        <v>43592.0</v>
      </c>
      <c r="D305" s="523" t="s">
        <v>4313</v>
      </c>
      <c r="E305" s="926"/>
      <c r="F305" s="508" t="s">
        <v>18</v>
      </c>
      <c r="G305" s="508"/>
      <c r="H305" s="885" t="s">
        <v>4314</v>
      </c>
      <c r="J305" s="508"/>
      <c r="K305" s="508"/>
      <c r="L305" s="508"/>
      <c r="M305" s="508"/>
      <c r="N305" s="508"/>
    </row>
    <row r="306" ht="15.75" customHeight="1">
      <c r="A306" s="508"/>
      <c r="B306" s="932">
        <v>303.0</v>
      </c>
      <c r="C306" s="926">
        <v>43592.0</v>
      </c>
      <c r="D306" s="523" t="s">
        <v>2159</v>
      </c>
      <c r="E306" s="926"/>
      <c r="F306" s="508" t="s">
        <v>18</v>
      </c>
      <c r="G306" s="508"/>
      <c r="H306" s="885" t="s">
        <v>4303</v>
      </c>
      <c r="J306" s="508"/>
      <c r="K306" s="508"/>
      <c r="L306" s="508"/>
      <c r="M306" s="508"/>
      <c r="N306" s="508"/>
    </row>
    <row r="307" ht="15.75" customHeight="1">
      <c r="A307" s="508"/>
      <c r="B307" s="932">
        <v>304.0</v>
      </c>
      <c r="C307" s="926">
        <v>43592.0</v>
      </c>
      <c r="D307" s="523" t="s">
        <v>4309</v>
      </c>
      <c r="E307" s="926"/>
      <c r="F307" s="508" t="s">
        <v>18</v>
      </c>
      <c r="G307" s="508"/>
      <c r="H307" s="885" t="s">
        <v>4310</v>
      </c>
      <c r="J307" s="508"/>
      <c r="K307" s="508"/>
      <c r="L307" s="508"/>
      <c r="M307" s="508"/>
      <c r="N307" s="508"/>
    </row>
    <row r="308" ht="15.75" customHeight="1">
      <c r="A308" s="508"/>
      <c r="B308" s="932">
        <v>305.0</v>
      </c>
      <c r="C308" s="926">
        <v>43592.0</v>
      </c>
      <c r="D308" s="523" t="s">
        <v>4298</v>
      </c>
      <c r="E308" s="926"/>
      <c r="F308" s="508" t="s">
        <v>18</v>
      </c>
      <c r="G308" s="508"/>
      <c r="H308" s="885" t="s">
        <v>4299</v>
      </c>
      <c r="J308" s="508"/>
      <c r="K308" s="508"/>
      <c r="L308" s="508"/>
      <c r="M308" s="508"/>
      <c r="N308" s="508"/>
    </row>
    <row r="309" ht="15.75" customHeight="1">
      <c r="A309" s="508"/>
      <c r="B309" s="932">
        <v>306.0</v>
      </c>
      <c r="C309" s="926">
        <v>43592.0</v>
      </c>
      <c r="D309" s="523" t="s">
        <v>3922</v>
      </c>
      <c r="E309" s="926"/>
      <c r="F309" s="508" t="s">
        <v>1313</v>
      </c>
      <c r="G309" s="508"/>
      <c r="H309" s="885" t="s">
        <v>4308</v>
      </c>
      <c r="J309" s="508"/>
      <c r="K309" s="508"/>
      <c r="L309" s="508"/>
      <c r="M309" s="508"/>
      <c r="N309" s="508"/>
    </row>
    <row r="310" ht="15.75" customHeight="1">
      <c r="A310" s="508"/>
      <c r="B310" s="932">
        <v>307.0</v>
      </c>
      <c r="C310" s="926">
        <v>43592.0</v>
      </c>
      <c r="D310" s="523" t="s">
        <v>2611</v>
      </c>
      <c r="E310" s="926"/>
      <c r="F310" s="508" t="s">
        <v>50</v>
      </c>
      <c r="G310" s="508"/>
      <c r="H310" s="885" t="s">
        <v>4315</v>
      </c>
      <c r="J310" s="508"/>
      <c r="K310" s="508"/>
      <c r="L310" s="508"/>
      <c r="M310" s="508"/>
      <c r="N310" s="508"/>
    </row>
    <row r="311" ht="15.75" customHeight="1">
      <c r="A311" s="508"/>
      <c r="B311" s="932">
        <v>308.0</v>
      </c>
      <c r="C311" s="926">
        <v>43594.0</v>
      </c>
      <c r="D311" s="523" t="s">
        <v>2941</v>
      </c>
      <c r="E311" s="926"/>
      <c r="F311" s="508" t="s">
        <v>1593</v>
      </c>
      <c r="G311" s="508"/>
      <c r="H311" s="885" t="s">
        <v>4322</v>
      </c>
      <c r="J311" s="508"/>
      <c r="K311" s="508"/>
      <c r="L311" s="508"/>
      <c r="M311" s="508"/>
      <c r="N311" s="508"/>
    </row>
    <row r="312" ht="15.75" customHeight="1">
      <c r="A312" s="508"/>
      <c r="B312" s="932">
        <v>309.0</v>
      </c>
      <c r="C312" s="926">
        <v>43594.0</v>
      </c>
      <c r="D312" s="523" t="s">
        <v>2869</v>
      </c>
      <c r="E312" s="926"/>
      <c r="F312" s="508" t="s">
        <v>1593</v>
      </c>
      <c r="G312" s="508"/>
      <c r="H312" s="885" t="s">
        <v>4325</v>
      </c>
      <c r="J312" s="508"/>
      <c r="K312" s="508"/>
      <c r="L312" s="508"/>
      <c r="M312" s="508"/>
      <c r="N312" s="508"/>
    </row>
    <row r="313" ht="15.75" customHeight="1">
      <c r="A313" s="508"/>
      <c r="B313" s="932">
        <v>310.0</v>
      </c>
      <c r="C313" s="926">
        <v>43594.0</v>
      </c>
      <c r="D313" s="523" t="s">
        <v>4342</v>
      </c>
      <c r="E313" s="926"/>
      <c r="F313" s="508" t="s">
        <v>1200</v>
      </c>
      <c r="G313" s="508"/>
      <c r="H313" s="885" t="s">
        <v>4343</v>
      </c>
      <c r="J313" s="508"/>
      <c r="K313" s="508"/>
      <c r="L313" s="508"/>
      <c r="M313" s="508"/>
      <c r="N313" s="508"/>
    </row>
    <row r="314" ht="15.75" customHeight="1">
      <c r="A314" s="508"/>
      <c r="B314" s="932">
        <v>311.0</v>
      </c>
      <c r="C314" s="926">
        <v>43594.0</v>
      </c>
      <c r="D314" s="523" t="s">
        <v>2575</v>
      </c>
      <c r="E314" s="926"/>
      <c r="F314" s="508" t="s">
        <v>50</v>
      </c>
      <c r="G314" s="508"/>
      <c r="H314" s="885" t="s">
        <v>4326</v>
      </c>
      <c r="J314" s="508"/>
      <c r="K314" s="508"/>
      <c r="L314" s="508"/>
      <c r="M314" s="508"/>
      <c r="N314" s="508"/>
    </row>
    <row r="315" ht="15.75" customHeight="1">
      <c r="A315" s="508"/>
      <c r="B315" s="932">
        <v>312.0</v>
      </c>
      <c r="C315" s="926">
        <v>43594.0</v>
      </c>
      <c r="D315" s="523" t="s">
        <v>4187</v>
      </c>
      <c r="E315" s="926"/>
      <c r="F315" s="508" t="s">
        <v>4323</v>
      </c>
      <c r="G315" s="508"/>
      <c r="H315" s="885" t="s">
        <v>4324</v>
      </c>
      <c r="J315" s="508"/>
      <c r="K315" s="508"/>
      <c r="L315" s="508"/>
      <c r="M315" s="508"/>
      <c r="N315" s="508"/>
    </row>
    <row r="316" ht="15.75" customHeight="1">
      <c r="A316" s="508"/>
      <c r="B316" s="932">
        <v>313.0</v>
      </c>
      <c r="C316" s="926">
        <v>43594.0</v>
      </c>
      <c r="D316" s="523" t="s">
        <v>3779</v>
      </c>
      <c r="E316" s="926"/>
      <c r="F316" s="508" t="s">
        <v>50</v>
      </c>
      <c r="G316" s="508"/>
      <c r="H316" s="885" t="s">
        <v>4318</v>
      </c>
      <c r="J316" s="508"/>
      <c r="K316" s="508"/>
      <c r="L316" s="508"/>
      <c r="M316" s="508"/>
      <c r="N316" s="508"/>
    </row>
    <row r="317" ht="15.75" customHeight="1">
      <c r="A317" s="508"/>
      <c r="B317" s="932">
        <v>314.0</v>
      </c>
      <c r="C317" s="926">
        <v>43594.0</v>
      </c>
      <c r="D317" s="523" t="s">
        <v>3012</v>
      </c>
      <c r="E317" s="926"/>
      <c r="F317" s="508" t="s">
        <v>50</v>
      </c>
      <c r="G317" s="508"/>
      <c r="H317" s="885" t="s">
        <v>4331</v>
      </c>
      <c r="J317" s="508"/>
      <c r="K317" s="508"/>
      <c r="L317" s="508"/>
      <c r="M317" s="508"/>
      <c r="N317" s="508"/>
    </row>
    <row r="318" ht="15.75" customHeight="1">
      <c r="A318" s="508"/>
      <c r="B318" s="932">
        <v>315.0</v>
      </c>
      <c r="C318" s="926">
        <v>43594.0</v>
      </c>
      <c r="D318" s="523" t="s">
        <v>2935</v>
      </c>
      <c r="E318" s="926"/>
      <c r="F318" s="508" t="s">
        <v>4332</v>
      </c>
      <c r="G318" s="508"/>
      <c r="H318" s="885" t="s">
        <v>4333</v>
      </c>
      <c r="J318" s="508"/>
      <c r="K318" s="508"/>
      <c r="L318" s="508"/>
      <c r="M318" s="508"/>
      <c r="N318" s="508"/>
    </row>
    <row r="319" ht="15.75" customHeight="1">
      <c r="A319" s="508" t="s">
        <v>2535</v>
      </c>
      <c r="B319" s="932">
        <v>316.0</v>
      </c>
      <c r="C319" s="926">
        <v>43594.0</v>
      </c>
      <c r="D319" s="523" t="s">
        <v>4327</v>
      </c>
      <c r="E319" s="926"/>
      <c r="F319" s="508" t="s">
        <v>994</v>
      </c>
      <c r="G319" s="508"/>
      <c r="H319" s="885" t="s">
        <v>4328</v>
      </c>
      <c r="J319" s="508"/>
      <c r="K319" s="508"/>
      <c r="L319" s="508"/>
      <c r="M319" s="508"/>
      <c r="N319" s="508"/>
    </row>
    <row r="320" ht="15.75" customHeight="1">
      <c r="A320" s="508"/>
      <c r="B320" s="932">
        <v>317.0</v>
      </c>
      <c r="C320" s="926">
        <v>43594.0</v>
      </c>
      <c r="D320" s="523" t="s">
        <v>4338</v>
      </c>
      <c r="E320" s="926"/>
      <c r="F320" s="508" t="s">
        <v>994</v>
      </c>
      <c r="G320" s="508"/>
      <c r="H320" s="885" t="s">
        <v>4339</v>
      </c>
      <c r="J320" s="508"/>
      <c r="K320" s="508"/>
      <c r="L320" s="508"/>
      <c r="M320" s="508"/>
      <c r="N320" s="508"/>
    </row>
    <row r="321" ht="15.75" customHeight="1">
      <c r="A321" s="508"/>
      <c r="B321" s="932">
        <v>318.0</v>
      </c>
      <c r="C321" s="926">
        <v>43594.0</v>
      </c>
      <c r="D321" s="523" t="s">
        <v>4329</v>
      </c>
      <c r="E321" s="926"/>
      <c r="F321" s="508" t="s">
        <v>18</v>
      </c>
      <c r="G321" s="508"/>
      <c r="H321" s="885" t="s">
        <v>4330</v>
      </c>
      <c r="J321" s="508"/>
      <c r="K321" s="508"/>
      <c r="L321" s="508"/>
      <c r="M321" s="508"/>
      <c r="N321" s="508"/>
    </row>
    <row r="322" ht="15.75" customHeight="1">
      <c r="A322" s="508"/>
      <c r="B322" s="932">
        <v>319.0</v>
      </c>
      <c r="C322" s="926">
        <v>43594.0</v>
      </c>
      <c r="D322" s="523" t="s">
        <v>4316</v>
      </c>
      <c r="E322" s="926"/>
      <c r="F322" s="508" t="s">
        <v>18</v>
      </c>
      <c r="G322" s="508"/>
      <c r="H322" s="885" t="s">
        <v>4317</v>
      </c>
      <c r="J322" s="508"/>
      <c r="K322" s="508"/>
      <c r="L322" s="508"/>
      <c r="M322" s="508"/>
      <c r="N322" s="508"/>
    </row>
    <row r="323" ht="15.75" customHeight="1">
      <c r="A323" s="508"/>
      <c r="B323" s="932">
        <v>320.0</v>
      </c>
      <c r="C323" s="926">
        <v>43594.0</v>
      </c>
      <c r="D323" s="523" t="s">
        <v>4344</v>
      </c>
      <c r="E323" s="926"/>
      <c r="F323" s="508" t="s">
        <v>18</v>
      </c>
      <c r="G323" s="508"/>
      <c r="H323" s="885" t="s">
        <v>4345</v>
      </c>
      <c r="J323" s="508"/>
      <c r="K323" s="508"/>
      <c r="L323" s="508"/>
      <c r="M323" s="508"/>
      <c r="N323" s="508"/>
    </row>
    <row r="324" ht="15.75" customHeight="1">
      <c r="A324" s="508"/>
      <c r="B324" s="932">
        <v>321.0</v>
      </c>
      <c r="C324" s="926">
        <v>43594.0</v>
      </c>
      <c r="D324" s="523" t="s">
        <v>2935</v>
      </c>
      <c r="E324" s="926"/>
      <c r="F324" s="508" t="s">
        <v>3844</v>
      </c>
      <c r="G324" s="508"/>
      <c r="H324" s="885" t="s">
        <v>4334</v>
      </c>
      <c r="J324" s="508"/>
      <c r="K324" s="508"/>
      <c r="L324" s="508"/>
      <c r="M324" s="508"/>
      <c r="N324" s="508"/>
    </row>
    <row r="325" ht="15.75" customHeight="1">
      <c r="A325" s="508"/>
      <c r="B325" s="932">
        <v>322.0</v>
      </c>
      <c r="C325" s="926">
        <v>43594.0</v>
      </c>
      <c r="D325" s="523" t="s">
        <v>1925</v>
      </c>
      <c r="E325" s="926"/>
      <c r="F325" s="508" t="s">
        <v>2253</v>
      </c>
      <c r="G325" s="508" t="s">
        <v>4245</v>
      </c>
      <c r="H325" s="885" t="s">
        <v>4319</v>
      </c>
      <c r="J325" s="508"/>
      <c r="K325" s="508"/>
      <c r="L325" s="508"/>
      <c r="M325" s="508"/>
      <c r="N325" s="508"/>
    </row>
    <row r="326" ht="15.75" customHeight="1">
      <c r="A326" s="508"/>
      <c r="B326" s="932">
        <v>323.0</v>
      </c>
      <c r="C326" s="926">
        <v>43594.0</v>
      </c>
      <c r="D326" s="523" t="s">
        <v>1969</v>
      </c>
      <c r="E326" s="926"/>
      <c r="F326" s="508" t="s">
        <v>2253</v>
      </c>
      <c r="G326" s="508" t="s">
        <v>4320</v>
      </c>
      <c r="H326" s="885" t="s">
        <v>4321</v>
      </c>
      <c r="J326" s="508"/>
      <c r="K326" s="508"/>
      <c r="L326" s="508"/>
      <c r="M326" s="508"/>
      <c r="N326" s="508"/>
    </row>
    <row r="327" ht="15.75" customHeight="1">
      <c r="A327" s="508"/>
      <c r="B327" s="932">
        <v>324.0</v>
      </c>
      <c r="C327" s="949"/>
      <c r="D327" s="523"/>
      <c r="E327" s="949"/>
      <c r="F327" s="508"/>
      <c r="G327" s="508"/>
      <c r="H327" s="508"/>
      <c r="J327" s="508"/>
      <c r="K327" s="508"/>
      <c r="L327" s="508"/>
      <c r="M327" s="508"/>
      <c r="N327" s="508"/>
    </row>
    <row r="328" ht="15.75" customHeight="1">
      <c r="A328" s="508"/>
      <c r="B328" s="932">
        <v>325.0</v>
      </c>
      <c r="C328" s="926">
        <v>43594.0</v>
      </c>
      <c r="D328" s="523" t="s">
        <v>2665</v>
      </c>
      <c r="E328" s="926"/>
      <c r="F328" s="508" t="s">
        <v>2253</v>
      </c>
      <c r="G328" s="508" t="s">
        <v>90</v>
      </c>
      <c r="H328" s="885" t="s">
        <v>4341</v>
      </c>
      <c r="J328" s="508"/>
      <c r="K328" s="508"/>
      <c r="L328" s="508"/>
      <c r="M328" s="508"/>
      <c r="N328" s="508"/>
    </row>
    <row r="329" ht="15.75" customHeight="1">
      <c r="A329" s="508"/>
      <c r="B329" s="932">
        <v>326.0</v>
      </c>
      <c r="C329" s="926">
        <v>43594.0</v>
      </c>
      <c r="D329" s="523" t="s">
        <v>4335</v>
      </c>
      <c r="E329" s="926" t="s">
        <v>4336</v>
      </c>
      <c r="F329" s="508" t="s">
        <v>50</v>
      </c>
      <c r="G329" s="508"/>
      <c r="H329" s="885" t="s">
        <v>4337</v>
      </c>
      <c r="J329" s="508"/>
      <c r="K329" s="508"/>
      <c r="L329" s="508"/>
      <c r="M329" s="508"/>
      <c r="N329" s="508"/>
    </row>
    <row r="330" ht="15.75" customHeight="1">
      <c r="A330" s="508"/>
      <c r="B330" s="932">
        <v>327.0</v>
      </c>
      <c r="C330" s="926">
        <v>43594.0</v>
      </c>
      <c r="D330" s="523" t="s">
        <v>2902</v>
      </c>
      <c r="E330" s="926"/>
      <c r="F330" s="508" t="s">
        <v>50</v>
      </c>
      <c r="G330" s="508"/>
      <c r="H330" s="885" t="s">
        <v>4340</v>
      </c>
      <c r="J330" s="508"/>
      <c r="K330" s="508"/>
      <c r="L330" s="508"/>
      <c r="M330" s="508"/>
      <c r="N330" s="508"/>
    </row>
    <row r="331" ht="15.75" customHeight="1">
      <c r="A331" s="508"/>
      <c r="B331" s="932">
        <v>328.0</v>
      </c>
      <c r="C331" s="926">
        <v>43595.0</v>
      </c>
      <c r="D331" s="523" t="s">
        <v>4351</v>
      </c>
      <c r="E331" s="926"/>
      <c r="F331" s="508" t="s">
        <v>4352</v>
      </c>
      <c r="G331" s="508"/>
      <c r="H331" s="885" t="s">
        <v>4353</v>
      </c>
      <c r="J331" s="508"/>
      <c r="K331" s="508"/>
      <c r="L331" s="508"/>
      <c r="M331" s="508"/>
      <c r="N331" s="508"/>
    </row>
    <row r="332" ht="15.75" customHeight="1">
      <c r="A332" s="508"/>
      <c r="B332" s="932">
        <v>329.0</v>
      </c>
      <c r="C332" s="926">
        <v>43595.0</v>
      </c>
      <c r="D332" s="523" t="s">
        <v>3747</v>
      </c>
      <c r="E332" s="926"/>
      <c r="F332" s="508" t="s">
        <v>3844</v>
      </c>
      <c r="G332" s="508"/>
      <c r="H332" s="885" t="s">
        <v>4350</v>
      </c>
      <c r="J332" s="508"/>
      <c r="K332" s="508"/>
      <c r="L332" s="508"/>
      <c r="M332" s="508"/>
      <c r="N332" s="508"/>
    </row>
    <row r="333" ht="15.75" customHeight="1">
      <c r="A333" s="508"/>
      <c r="B333" s="932">
        <v>330.0</v>
      </c>
      <c r="C333" s="926">
        <v>43595.0</v>
      </c>
      <c r="D333" s="523" t="s">
        <v>14684</v>
      </c>
      <c r="E333" s="926"/>
      <c r="F333" s="508" t="s">
        <v>3844</v>
      </c>
      <c r="G333" s="508"/>
      <c r="H333" s="885" t="s">
        <v>4356</v>
      </c>
      <c r="J333" s="508"/>
      <c r="K333" s="508"/>
      <c r="L333" s="508"/>
      <c r="M333" s="508"/>
      <c r="N333" s="508"/>
    </row>
    <row r="334" ht="15.75" customHeight="1">
      <c r="A334" s="508"/>
      <c r="B334" s="932">
        <v>331.0</v>
      </c>
      <c r="C334" s="926">
        <v>43595.0</v>
      </c>
      <c r="D334" s="523" t="s">
        <v>2593</v>
      </c>
      <c r="E334" s="926"/>
      <c r="F334" s="508" t="s">
        <v>3844</v>
      </c>
      <c r="G334" s="508"/>
      <c r="H334" s="885" t="s">
        <v>4348</v>
      </c>
      <c r="J334" s="508"/>
      <c r="K334" s="508"/>
      <c r="L334" s="508"/>
      <c r="M334" s="508"/>
      <c r="N334" s="508"/>
    </row>
    <row r="335" ht="15.75" customHeight="1">
      <c r="A335" s="508"/>
      <c r="B335" s="932">
        <v>332.0</v>
      </c>
      <c r="C335" s="926">
        <v>43595.0</v>
      </c>
      <c r="D335" s="523" t="s">
        <v>3386</v>
      </c>
      <c r="E335" s="926"/>
      <c r="F335" s="508" t="s">
        <v>3844</v>
      </c>
      <c r="G335" s="508"/>
      <c r="H335" s="885" t="s">
        <v>4349</v>
      </c>
      <c r="J335" s="508"/>
      <c r="K335" s="508"/>
      <c r="L335" s="508"/>
      <c r="M335" s="508"/>
      <c r="N335" s="508"/>
    </row>
    <row r="336" ht="15.75" customHeight="1">
      <c r="A336" s="508"/>
      <c r="B336" s="932">
        <v>333.0</v>
      </c>
      <c r="C336" s="926">
        <v>43595.0</v>
      </c>
      <c r="D336" s="523" t="s">
        <v>4294</v>
      </c>
      <c r="E336" s="926"/>
      <c r="F336" s="508" t="s">
        <v>3844</v>
      </c>
      <c r="G336" s="508"/>
      <c r="H336" s="885" t="s">
        <v>4354</v>
      </c>
      <c r="J336" s="508"/>
      <c r="K336" s="508"/>
      <c r="L336" s="508"/>
      <c r="M336" s="508"/>
      <c r="N336" s="508"/>
    </row>
    <row r="337" ht="15.75" customHeight="1">
      <c r="A337" s="508"/>
      <c r="B337" s="932">
        <v>334.0</v>
      </c>
      <c r="C337" s="926">
        <v>43595.0</v>
      </c>
      <c r="D337" s="523" t="s">
        <v>2939</v>
      </c>
      <c r="E337" s="926"/>
      <c r="F337" s="508" t="s">
        <v>3844</v>
      </c>
      <c r="G337" s="508"/>
      <c r="H337" s="885" t="s">
        <v>4346</v>
      </c>
      <c r="J337" s="508"/>
      <c r="K337" s="508"/>
      <c r="L337" s="508"/>
      <c r="M337" s="508"/>
      <c r="N337" s="508"/>
    </row>
    <row r="338" ht="15.75" customHeight="1">
      <c r="A338" s="508"/>
      <c r="B338" s="932">
        <v>335.0</v>
      </c>
      <c r="C338" s="926">
        <v>43595.0</v>
      </c>
      <c r="D338" s="523" t="s">
        <v>4289</v>
      </c>
      <c r="E338" s="926"/>
      <c r="F338" s="508" t="s">
        <v>3844</v>
      </c>
      <c r="G338" s="508"/>
      <c r="H338" s="885" t="s">
        <v>4347</v>
      </c>
      <c r="J338" s="508"/>
      <c r="K338" s="508"/>
      <c r="L338" s="508"/>
      <c r="M338" s="508"/>
      <c r="N338" s="508"/>
    </row>
    <row r="339" ht="15.75" customHeight="1">
      <c r="A339" s="508"/>
      <c r="B339" s="932">
        <v>336.0</v>
      </c>
      <c r="C339" s="926">
        <v>43595.0</v>
      </c>
      <c r="D339" s="523" t="s">
        <v>4277</v>
      </c>
      <c r="E339" s="926"/>
      <c r="F339" s="508" t="s">
        <v>3844</v>
      </c>
      <c r="G339" s="508"/>
      <c r="H339" s="885" t="s">
        <v>4355</v>
      </c>
      <c r="J339" s="508"/>
      <c r="K339" s="508"/>
      <c r="L339" s="508"/>
      <c r="M339" s="508"/>
      <c r="N339" s="508"/>
    </row>
    <row r="340" ht="15.75" customHeight="1">
      <c r="A340" s="508"/>
      <c r="B340" s="932">
        <v>337.0</v>
      </c>
      <c r="C340" s="926">
        <v>43595.0</v>
      </c>
      <c r="D340" s="523" t="s">
        <v>1452</v>
      </c>
      <c r="E340" s="926"/>
      <c r="F340" s="508" t="s">
        <v>3844</v>
      </c>
      <c r="G340" s="508"/>
      <c r="H340" s="885" t="s">
        <v>4357</v>
      </c>
      <c r="J340" s="508"/>
      <c r="K340" s="508"/>
      <c r="L340" s="508"/>
      <c r="M340" s="508"/>
      <c r="N340" s="508"/>
    </row>
    <row r="341" ht="15.75" customHeight="1">
      <c r="A341" s="508"/>
      <c r="B341" s="932">
        <v>338.0</v>
      </c>
      <c r="C341" s="926">
        <v>43599.0</v>
      </c>
      <c r="D341" s="523" t="s">
        <v>1975</v>
      </c>
      <c r="E341" s="926"/>
      <c r="F341" s="508" t="s">
        <v>3844</v>
      </c>
      <c r="G341" s="508"/>
      <c r="H341" s="885" t="s">
        <v>4368</v>
      </c>
      <c r="J341" s="508"/>
      <c r="K341" s="508"/>
      <c r="L341" s="508"/>
      <c r="M341" s="508"/>
      <c r="N341" s="508"/>
    </row>
    <row r="342" ht="15.75" customHeight="1">
      <c r="A342" s="508"/>
      <c r="B342" s="932">
        <v>339.0</v>
      </c>
      <c r="C342" s="926">
        <v>43599.0</v>
      </c>
      <c r="D342" s="523" t="s">
        <v>4275</v>
      </c>
      <c r="E342" s="926"/>
      <c r="F342" s="508" t="s">
        <v>3844</v>
      </c>
      <c r="G342" s="508"/>
      <c r="H342" s="885" t="s">
        <v>4360</v>
      </c>
      <c r="J342" s="508"/>
      <c r="K342" s="508"/>
      <c r="L342" s="508"/>
      <c r="M342" s="508"/>
      <c r="N342" s="508"/>
    </row>
    <row r="343" ht="15.75" customHeight="1">
      <c r="A343" s="508"/>
      <c r="B343" s="932">
        <v>340.0</v>
      </c>
      <c r="C343" s="926">
        <v>43599.0</v>
      </c>
      <c r="D343" s="523" t="s">
        <v>3408</v>
      </c>
      <c r="E343" s="926"/>
      <c r="F343" s="508" t="s">
        <v>3844</v>
      </c>
      <c r="G343" s="508"/>
      <c r="H343" s="885" t="s">
        <v>4373</v>
      </c>
      <c r="J343" s="508"/>
      <c r="K343" s="508"/>
      <c r="L343" s="508"/>
      <c r="M343" s="508"/>
      <c r="N343" s="508"/>
    </row>
    <row r="344" ht="15.75" customHeight="1">
      <c r="A344" s="508"/>
      <c r="B344" s="932">
        <v>341.0</v>
      </c>
      <c r="C344" s="926">
        <v>43599.0</v>
      </c>
      <c r="D344" s="523" t="s">
        <v>1681</v>
      </c>
      <c r="E344" s="926"/>
      <c r="F344" s="508" t="s">
        <v>3844</v>
      </c>
      <c r="G344" s="508"/>
      <c r="H344" s="885" t="s">
        <v>4367</v>
      </c>
      <c r="J344" s="508"/>
      <c r="K344" s="508"/>
      <c r="L344" s="508"/>
      <c r="M344" s="508"/>
      <c r="N344" s="508"/>
    </row>
    <row r="345" ht="15.75" customHeight="1">
      <c r="A345" s="508"/>
      <c r="B345" s="932">
        <v>342.0</v>
      </c>
      <c r="C345" s="926">
        <v>43599.0</v>
      </c>
      <c r="D345" s="523" t="s">
        <v>3675</v>
      </c>
      <c r="E345" s="926"/>
      <c r="F345" s="508" t="s">
        <v>3844</v>
      </c>
      <c r="G345" s="508"/>
      <c r="H345" s="885" t="s">
        <v>4358</v>
      </c>
      <c r="J345" s="508"/>
      <c r="K345" s="508"/>
      <c r="L345" s="508"/>
      <c r="M345" s="508"/>
      <c r="N345" s="508"/>
    </row>
    <row r="346" ht="15.75" customHeight="1">
      <c r="A346" s="508"/>
      <c r="B346" s="932">
        <v>343.0</v>
      </c>
      <c r="C346" s="926">
        <v>43599.0</v>
      </c>
      <c r="D346" s="523" t="s">
        <v>3745</v>
      </c>
      <c r="E346" s="926"/>
      <c r="F346" s="508" t="s">
        <v>3844</v>
      </c>
      <c r="G346" s="508"/>
      <c r="H346" s="885" t="s">
        <v>4365</v>
      </c>
      <c r="J346" s="508"/>
      <c r="K346" s="508"/>
      <c r="L346" s="508"/>
      <c r="M346" s="508"/>
      <c r="N346" s="508"/>
    </row>
    <row r="347" ht="15.75" customHeight="1">
      <c r="A347" s="508"/>
      <c r="B347" s="932">
        <v>344.0</v>
      </c>
      <c r="C347" s="926">
        <v>43599.0</v>
      </c>
      <c r="D347" s="523" t="s">
        <v>4361</v>
      </c>
      <c r="E347" s="926"/>
      <c r="F347" s="508" t="s">
        <v>3844</v>
      </c>
      <c r="G347" s="508"/>
      <c r="H347" s="885" t="s">
        <v>4362</v>
      </c>
      <c r="J347" s="508"/>
      <c r="K347" s="508"/>
      <c r="L347" s="508"/>
      <c r="M347" s="508"/>
      <c r="N347" s="508"/>
    </row>
    <row r="348" ht="15.75" customHeight="1">
      <c r="A348" s="508"/>
      <c r="B348" s="932">
        <v>345.0</v>
      </c>
      <c r="C348" s="926">
        <v>43599.0</v>
      </c>
      <c r="D348" s="523" t="s">
        <v>3757</v>
      </c>
      <c r="E348" s="926"/>
      <c r="F348" s="508" t="s">
        <v>3844</v>
      </c>
      <c r="G348" s="508"/>
      <c r="H348" s="885" t="s">
        <v>4371</v>
      </c>
      <c r="J348" s="508"/>
      <c r="K348" s="508"/>
      <c r="L348" s="508"/>
      <c r="M348" s="508"/>
      <c r="N348" s="508"/>
    </row>
    <row r="349" ht="15.75" customHeight="1">
      <c r="A349" s="508"/>
      <c r="B349" s="932">
        <v>346.0</v>
      </c>
      <c r="C349" s="926">
        <v>43599.0</v>
      </c>
      <c r="D349" s="523" t="s">
        <v>4164</v>
      </c>
      <c r="E349" s="926"/>
      <c r="F349" s="508" t="s">
        <v>3844</v>
      </c>
      <c r="G349" s="508"/>
      <c r="H349" s="885" t="s">
        <v>4359</v>
      </c>
      <c r="J349" s="508"/>
      <c r="K349" s="508"/>
      <c r="L349" s="508"/>
      <c r="M349" s="508"/>
      <c r="N349" s="508"/>
    </row>
    <row r="350" ht="15.75" customHeight="1">
      <c r="A350" s="508"/>
      <c r="B350" s="932">
        <v>347.0</v>
      </c>
      <c r="C350" s="926">
        <v>43599.0</v>
      </c>
      <c r="D350" s="523" t="s">
        <v>4369</v>
      </c>
      <c r="E350" s="926"/>
      <c r="F350" s="508" t="s">
        <v>18</v>
      </c>
      <c r="G350" s="508"/>
      <c r="H350" s="885" t="s">
        <v>4370</v>
      </c>
      <c r="J350" s="508"/>
      <c r="K350" s="508"/>
      <c r="L350" s="508"/>
      <c r="M350" s="508"/>
      <c r="N350" s="508"/>
    </row>
    <row r="351" ht="15.75" customHeight="1">
      <c r="A351" s="508"/>
      <c r="B351" s="932">
        <v>348.0</v>
      </c>
      <c r="C351" s="949" t="s">
        <v>14685</v>
      </c>
      <c r="D351" s="523" t="s">
        <v>4374</v>
      </c>
      <c r="E351" s="949"/>
      <c r="F351" s="508" t="s">
        <v>4375</v>
      </c>
      <c r="G351" s="508"/>
      <c r="H351" s="885" t="s">
        <v>4376</v>
      </c>
      <c r="J351" s="508"/>
      <c r="K351" s="508"/>
      <c r="L351" s="508"/>
      <c r="M351" s="508"/>
      <c r="N351" s="508"/>
    </row>
    <row r="352" ht="15.75" customHeight="1">
      <c r="A352" s="508"/>
      <c r="B352" s="932">
        <v>349.0</v>
      </c>
      <c r="C352" s="926">
        <v>43599.0</v>
      </c>
      <c r="D352" s="523" t="s">
        <v>4363</v>
      </c>
      <c r="E352" s="926"/>
      <c r="F352" s="508" t="s">
        <v>18</v>
      </c>
      <c r="G352" s="508"/>
      <c r="H352" s="885" t="s">
        <v>4364</v>
      </c>
      <c r="J352" s="508"/>
      <c r="K352" s="508"/>
      <c r="L352" s="508"/>
      <c r="M352" s="508"/>
      <c r="N352" s="508"/>
    </row>
    <row r="353" ht="15.75" customHeight="1">
      <c r="A353" s="508"/>
      <c r="B353" s="932">
        <v>350.0</v>
      </c>
      <c r="C353" s="926">
        <v>43599.0</v>
      </c>
      <c r="D353" s="523" t="s">
        <v>2739</v>
      </c>
      <c r="E353" s="926"/>
      <c r="F353" s="508" t="s">
        <v>50</v>
      </c>
      <c r="G353" s="508"/>
      <c r="H353" s="885" t="s">
        <v>4372</v>
      </c>
      <c r="J353" s="508"/>
      <c r="K353" s="508"/>
      <c r="L353" s="508"/>
      <c r="M353" s="508"/>
      <c r="N353" s="508"/>
    </row>
    <row r="354" ht="15.75" customHeight="1">
      <c r="A354" s="508" t="s">
        <v>2535</v>
      </c>
      <c r="B354" s="932">
        <v>351.0</v>
      </c>
      <c r="C354" s="926">
        <v>43600.0</v>
      </c>
      <c r="D354" s="523" t="s">
        <v>2443</v>
      </c>
      <c r="E354" s="926"/>
      <c r="F354" s="508" t="s">
        <v>1313</v>
      </c>
      <c r="G354" s="508"/>
      <c r="H354" s="885" t="s">
        <v>4377</v>
      </c>
      <c r="J354" s="508"/>
      <c r="K354" s="508"/>
      <c r="L354" s="508"/>
      <c r="M354" s="508"/>
      <c r="N354" s="508"/>
    </row>
    <row r="355" ht="15.75" customHeight="1">
      <c r="A355" s="508" t="s">
        <v>2535</v>
      </c>
      <c r="B355" s="932">
        <v>352.0</v>
      </c>
      <c r="C355" s="926">
        <v>43600.0</v>
      </c>
      <c r="D355" s="523" t="s">
        <v>4383</v>
      </c>
      <c r="E355" s="926"/>
      <c r="F355" s="508" t="s">
        <v>1313</v>
      </c>
      <c r="G355" s="508"/>
      <c r="H355" s="885" t="s">
        <v>4384</v>
      </c>
      <c r="J355" s="508"/>
      <c r="K355" s="508"/>
      <c r="L355" s="508"/>
      <c r="M355" s="508"/>
      <c r="N355" s="508"/>
    </row>
    <row r="356" ht="15.75" customHeight="1">
      <c r="A356" s="508"/>
      <c r="B356" s="932">
        <v>353.0</v>
      </c>
      <c r="C356" s="926">
        <v>43600.0</v>
      </c>
      <c r="D356" s="523" t="s">
        <v>2692</v>
      </c>
      <c r="E356" s="926"/>
      <c r="F356" s="508" t="s">
        <v>50</v>
      </c>
      <c r="G356" s="508"/>
      <c r="H356" s="885" t="s">
        <v>4382</v>
      </c>
      <c r="J356" s="508"/>
      <c r="K356" s="508"/>
      <c r="L356" s="508"/>
      <c r="M356" s="508"/>
      <c r="N356" s="508"/>
    </row>
    <row r="357" ht="15.75" customHeight="1">
      <c r="A357" s="508"/>
      <c r="B357" s="932">
        <v>354.0</v>
      </c>
      <c r="C357" s="926">
        <v>43600.0</v>
      </c>
      <c r="D357" s="523" t="s">
        <v>3692</v>
      </c>
      <c r="E357" s="926"/>
      <c r="F357" s="508" t="s">
        <v>3844</v>
      </c>
      <c r="G357" s="508"/>
      <c r="H357" s="885" t="s">
        <v>4380</v>
      </c>
      <c r="J357" s="508"/>
      <c r="K357" s="508"/>
      <c r="L357" s="508"/>
      <c r="M357" s="508"/>
      <c r="N357" s="508"/>
    </row>
    <row r="358" ht="15.75" customHeight="1">
      <c r="A358" s="508" t="s">
        <v>2535</v>
      </c>
      <c r="B358" s="932">
        <v>355.0</v>
      </c>
      <c r="C358" s="926">
        <v>43600.0</v>
      </c>
      <c r="D358" s="523" t="s">
        <v>3769</v>
      </c>
      <c r="E358" s="926"/>
      <c r="F358" s="508" t="s">
        <v>1313</v>
      </c>
      <c r="G358" s="508"/>
      <c r="H358" s="885" t="s">
        <v>4381</v>
      </c>
      <c r="J358" s="508"/>
      <c r="K358" s="508"/>
      <c r="L358" s="508"/>
      <c r="M358" s="508"/>
      <c r="N358" s="508"/>
    </row>
    <row r="359" ht="15.75" customHeight="1">
      <c r="A359" s="508" t="s">
        <v>2535</v>
      </c>
      <c r="B359" s="932">
        <v>356.0</v>
      </c>
      <c r="C359" s="926">
        <v>43600.0</v>
      </c>
      <c r="D359" s="523" t="s">
        <v>2808</v>
      </c>
      <c r="E359" s="926"/>
      <c r="F359" s="508" t="s">
        <v>1313</v>
      </c>
      <c r="G359" s="508"/>
      <c r="H359" s="885" t="s">
        <v>4379</v>
      </c>
      <c r="J359" s="508"/>
      <c r="K359" s="508"/>
      <c r="L359" s="508"/>
      <c r="M359" s="508"/>
      <c r="N359" s="508"/>
    </row>
    <row r="360" ht="15.75" customHeight="1">
      <c r="A360" s="508"/>
      <c r="B360" s="932">
        <v>357.0</v>
      </c>
      <c r="C360" s="926">
        <v>43600.0</v>
      </c>
      <c r="D360" s="523" t="s">
        <v>4316</v>
      </c>
      <c r="E360" s="926"/>
      <c r="F360" s="508" t="s">
        <v>3844</v>
      </c>
      <c r="G360" s="508"/>
      <c r="H360" s="885" t="s">
        <v>4378</v>
      </c>
      <c r="J360" s="508"/>
      <c r="K360" s="508"/>
      <c r="L360" s="508"/>
      <c r="M360" s="508"/>
      <c r="N360" s="508"/>
    </row>
    <row r="361" ht="15.75" customHeight="1">
      <c r="A361" s="508"/>
      <c r="B361" s="932">
        <v>358.0</v>
      </c>
      <c r="C361" s="926">
        <v>43602.0</v>
      </c>
      <c r="D361" s="523" t="s">
        <v>3843</v>
      </c>
      <c r="E361" s="926"/>
      <c r="F361" s="508" t="s">
        <v>50</v>
      </c>
      <c r="G361" s="508"/>
      <c r="H361" s="885" t="s">
        <v>4393</v>
      </c>
      <c r="J361" s="508"/>
      <c r="K361" s="508"/>
      <c r="L361" s="508"/>
      <c r="M361" s="508"/>
      <c r="N361" s="508"/>
    </row>
    <row r="362" ht="15.75" customHeight="1">
      <c r="A362" s="508"/>
      <c r="B362" s="932">
        <v>359.0</v>
      </c>
      <c r="C362" s="926">
        <v>43602.0</v>
      </c>
      <c r="D362" s="523" t="s">
        <v>4394</v>
      </c>
      <c r="E362" s="926"/>
      <c r="F362" s="508" t="s">
        <v>3844</v>
      </c>
      <c r="G362" s="508"/>
      <c r="H362" s="885" t="s">
        <v>4395</v>
      </c>
      <c r="J362" s="508"/>
      <c r="K362" s="508"/>
      <c r="L362" s="508"/>
      <c r="M362" s="508"/>
      <c r="N362" s="508"/>
    </row>
    <row r="363" ht="15.75" customHeight="1">
      <c r="A363" s="508"/>
      <c r="B363" s="960">
        <v>360.0</v>
      </c>
      <c r="C363" s="961">
        <v>43602.0</v>
      </c>
      <c r="D363" s="962" t="s">
        <v>2758</v>
      </c>
      <c r="E363" s="961"/>
      <c r="F363" s="859" t="s">
        <v>182</v>
      </c>
      <c r="G363" s="859" t="s">
        <v>4391</v>
      </c>
      <c r="H363" s="885" t="s">
        <v>4392</v>
      </c>
      <c r="J363" s="508"/>
      <c r="K363" s="508"/>
      <c r="L363" s="508"/>
      <c r="M363" s="508"/>
      <c r="N363" s="508"/>
    </row>
    <row r="364" ht="15.75" customHeight="1">
      <c r="A364" s="508"/>
      <c r="B364" s="932">
        <v>361.0</v>
      </c>
      <c r="C364" s="926">
        <v>43602.0</v>
      </c>
      <c r="D364" s="523" t="s">
        <v>1997</v>
      </c>
      <c r="E364" s="926"/>
      <c r="F364" s="508" t="s">
        <v>2253</v>
      </c>
      <c r="G364" s="508" t="s">
        <v>4397</v>
      </c>
      <c r="H364" s="885" t="s">
        <v>4398</v>
      </c>
      <c r="J364" s="508"/>
      <c r="K364" s="508"/>
      <c r="L364" s="508"/>
      <c r="M364" s="508"/>
      <c r="N364" s="508"/>
    </row>
    <row r="365" ht="15.75" customHeight="1">
      <c r="A365" s="508"/>
      <c r="B365" s="932">
        <v>362.0</v>
      </c>
      <c r="C365" s="926">
        <v>43602.0</v>
      </c>
      <c r="D365" s="523" t="s">
        <v>1627</v>
      </c>
      <c r="E365" s="926"/>
      <c r="F365" s="508" t="s">
        <v>2253</v>
      </c>
      <c r="G365" s="508" t="s">
        <v>90</v>
      </c>
      <c r="H365" s="885" t="s">
        <v>4390</v>
      </c>
      <c r="J365" s="508"/>
      <c r="K365" s="508"/>
      <c r="L365" s="508"/>
      <c r="M365" s="508"/>
      <c r="N365" s="508"/>
    </row>
    <row r="366" ht="15.75" customHeight="1">
      <c r="A366" s="508"/>
      <c r="B366" s="932">
        <v>363.0</v>
      </c>
      <c r="C366" s="926">
        <v>43602.0</v>
      </c>
      <c r="D366" s="523" t="s">
        <v>4388</v>
      </c>
      <c r="E366" s="926"/>
      <c r="F366" s="508" t="s">
        <v>577</v>
      </c>
      <c r="G366" s="508"/>
      <c r="H366" s="885" t="s">
        <v>4389</v>
      </c>
      <c r="J366" s="508"/>
      <c r="K366" s="508"/>
      <c r="L366" s="508"/>
      <c r="M366" s="508"/>
      <c r="N366" s="508"/>
    </row>
    <row r="367" ht="15.75" customHeight="1">
      <c r="A367" s="508"/>
      <c r="B367" s="932">
        <v>364.0</v>
      </c>
      <c r="C367" s="926">
        <v>43633.0</v>
      </c>
      <c r="D367" s="523" t="s">
        <v>4477</v>
      </c>
      <c r="E367" s="926"/>
      <c r="F367" s="508" t="s">
        <v>4478</v>
      </c>
      <c r="G367" s="508"/>
      <c r="H367" s="885" t="s">
        <v>4479</v>
      </c>
      <c r="J367" s="508"/>
      <c r="K367" s="508"/>
      <c r="L367" s="508"/>
      <c r="M367" s="508"/>
      <c r="N367" s="508"/>
    </row>
    <row r="368" ht="15.75" customHeight="1">
      <c r="A368" s="508"/>
      <c r="B368" s="932">
        <v>365.0</v>
      </c>
      <c r="C368" s="926">
        <v>43602.0</v>
      </c>
      <c r="D368" s="523" t="s">
        <v>824</v>
      </c>
      <c r="E368" s="926"/>
      <c r="F368" s="508" t="s">
        <v>577</v>
      </c>
      <c r="G368" s="508"/>
      <c r="H368" s="885" t="s">
        <v>4399</v>
      </c>
      <c r="J368" s="508"/>
      <c r="K368" s="508"/>
      <c r="L368" s="508"/>
      <c r="M368" s="508"/>
      <c r="N368" s="508"/>
    </row>
    <row r="369" ht="15.75" customHeight="1">
      <c r="A369" s="508"/>
      <c r="B369" s="932">
        <v>366.0</v>
      </c>
      <c r="C369" s="926">
        <v>43602.0</v>
      </c>
      <c r="D369" s="523" t="s">
        <v>2831</v>
      </c>
      <c r="E369" s="926"/>
      <c r="F369" s="508" t="s">
        <v>18</v>
      </c>
      <c r="G369" s="508"/>
      <c r="H369" s="885" t="s">
        <v>4385</v>
      </c>
      <c r="J369" s="508"/>
      <c r="K369" s="508"/>
      <c r="L369" s="508"/>
      <c r="M369" s="508"/>
      <c r="N369" s="508"/>
    </row>
    <row r="370" ht="15.75" customHeight="1">
      <c r="A370" s="508"/>
      <c r="B370" s="932">
        <v>367.0</v>
      </c>
      <c r="C370" s="926">
        <v>43602.0</v>
      </c>
      <c r="D370" s="523" t="s">
        <v>4386</v>
      </c>
      <c r="E370" s="926"/>
      <c r="F370" s="508" t="s">
        <v>18</v>
      </c>
      <c r="G370" s="508"/>
      <c r="H370" s="885" t="s">
        <v>4387</v>
      </c>
      <c r="J370" s="508"/>
      <c r="K370" s="508"/>
      <c r="L370" s="508"/>
      <c r="M370" s="508"/>
      <c r="N370" s="508"/>
    </row>
    <row r="371" ht="15.75" customHeight="1">
      <c r="A371" s="508"/>
      <c r="B371" s="932">
        <v>368.0</v>
      </c>
      <c r="C371" s="926">
        <v>43602.0</v>
      </c>
      <c r="D371" s="523" t="s">
        <v>3572</v>
      </c>
      <c r="E371" s="926"/>
      <c r="F371" s="508" t="s">
        <v>50</v>
      </c>
      <c r="G371" s="508"/>
      <c r="H371" s="885" t="s">
        <v>4396</v>
      </c>
      <c r="J371" s="508"/>
      <c r="K371" s="508"/>
      <c r="L371" s="508"/>
      <c r="M371" s="508"/>
      <c r="N371" s="508"/>
    </row>
    <row r="372" ht="15.75" customHeight="1">
      <c r="A372" s="508"/>
      <c r="B372" s="932">
        <v>369.0</v>
      </c>
      <c r="C372" s="926">
        <v>43606.0</v>
      </c>
      <c r="D372" s="523" t="s">
        <v>2557</v>
      </c>
      <c r="E372" s="926"/>
      <c r="F372" s="508" t="s">
        <v>2253</v>
      </c>
      <c r="G372" s="508" t="s">
        <v>4400</v>
      </c>
      <c r="H372" s="885" t="s">
        <v>4401</v>
      </c>
      <c r="J372" s="508"/>
      <c r="K372" s="508"/>
      <c r="L372" s="508"/>
      <c r="M372" s="508"/>
      <c r="N372" s="508"/>
    </row>
    <row r="373" ht="15.75" customHeight="1">
      <c r="A373" s="508" t="s">
        <v>2535</v>
      </c>
      <c r="B373" s="932">
        <v>370.0</v>
      </c>
      <c r="C373" s="926">
        <v>43606.0</v>
      </c>
      <c r="D373" s="523" t="s">
        <v>294</v>
      </c>
      <c r="E373" s="926"/>
      <c r="F373" s="508" t="s">
        <v>2253</v>
      </c>
      <c r="G373" s="508" t="s">
        <v>2646</v>
      </c>
      <c r="H373" s="885" t="s">
        <v>4402</v>
      </c>
      <c r="J373" s="508"/>
      <c r="K373" s="508"/>
      <c r="L373" s="508"/>
      <c r="M373" s="508"/>
      <c r="N373" s="508"/>
    </row>
    <row r="374" ht="15.75" customHeight="1">
      <c r="A374" s="508"/>
      <c r="B374" s="932">
        <v>371.0</v>
      </c>
      <c r="C374" s="926">
        <v>43606.0</v>
      </c>
      <c r="D374" s="523" t="s">
        <v>2684</v>
      </c>
      <c r="E374" s="926"/>
      <c r="F374" s="508" t="s">
        <v>1593</v>
      </c>
      <c r="G374" s="508"/>
      <c r="H374" s="885" t="s">
        <v>4403</v>
      </c>
      <c r="J374" s="508"/>
      <c r="K374" s="508"/>
      <c r="L374" s="508"/>
      <c r="M374" s="508"/>
      <c r="N374" s="508"/>
    </row>
    <row r="375" ht="15.75" customHeight="1">
      <c r="A375" s="508"/>
      <c r="B375" s="932">
        <v>372.0</v>
      </c>
      <c r="C375" s="926">
        <v>43606.0</v>
      </c>
      <c r="D375" s="523" t="s">
        <v>2056</v>
      </c>
      <c r="E375" s="926"/>
      <c r="F375" s="508" t="s">
        <v>1593</v>
      </c>
      <c r="G375" s="508"/>
      <c r="H375" s="885" t="s">
        <v>4404</v>
      </c>
      <c r="J375" s="508"/>
      <c r="K375" s="508"/>
      <c r="L375" s="508"/>
      <c r="M375" s="508"/>
      <c r="N375" s="508"/>
    </row>
    <row r="376" ht="15.75" customHeight="1">
      <c r="A376" s="508"/>
      <c r="B376" s="932">
        <v>373.0</v>
      </c>
      <c r="C376" s="926">
        <v>43606.0</v>
      </c>
      <c r="D376" s="523" t="s">
        <v>3620</v>
      </c>
      <c r="E376" s="926"/>
      <c r="F376" s="508" t="s">
        <v>4405</v>
      </c>
      <c r="G376" s="508"/>
      <c r="H376" s="885" t="s">
        <v>4406</v>
      </c>
      <c r="J376" s="508"/>
      <c r="K376" s="508"/>
      <c r="L376" s="508"/>
      <c r="M376" s="508"/>
      <c r="N376" s="508"/>
    </row>
    <row r="377" ht="15.75" customHeight="1">
      <c r="A377" s="508"/>
      <c r="B377" s="932">
        <v>374.0</v>
      </c>
      <c r="C377" s="926">
        <v>43607.0</v>
      </c>
      <c r="D377" s="523" t="s">
        <v>4409</v>
      </c>
      <c r="E377" s="926"/>
      <c r="F377" s="508" t="s">
        <v>18</v>
      </c>
      <c r="G377" s="508"/>
      <c r="H377" s="885" t="s">
        <v>4410</v>
      </c>
      <c r="J377" s="508"/>
      <c r="K377" s="508"/>
      <c r="L377" s="508"/>
      <c r="M377" s="508"/>
      <c r="N377" s="508"/>
    </row>
    <row r="378" ht="15.75" customHeight="1">
      <c r="A378" s="508"/>
      <c r="B378" s="932">
        <v>375.0</v>
      </c>
      <c r="C378" s="926">
        <v>43607.0</v>
      </c>
      <c r="D378" s="523" t="s">
        <v>4416</v>
      </c>
      <c r="E378" s="926"/>
      <c r="F378" s="508" t="s">
        <v>18</v>
      </c>
      <c r="G378" s="508"/>
      <c r="H378" s="885" t="s">
        <v>4417</v>
      </c>
      <c r="J378" s="508"/>
      <c r="K378" s="508"/>
      <c r="L378" s="508"/>
      <c r="M378" s="508"/>
      <c r="N378" s="508"/>
    </row>
    <row r="379" ht="15.75" customHeight="1">
      <c r="A379" s="508" t="s">
        <v>2535</v>
      </c>
      <c r="B379" s="932">
        <v>376.0</v>
      </c>
      <c r="C379" s="926">
        <v>43607.0</v>
      </c>
      <c r="D379" s="523" t="s">
        <v>1224</v>
      </c>
      <c r="E379" s="926"/>
      <c r="F379" s="508" t="s">
        <v>2253</v>
      </c>
      <c r="G379" s="508" t="s">
        <v>4411</v>
      </c>
      <c r="H379" s="885" t="s">
        <v>4412</v>
      </c>
      <c r="J379" s="508"/>
      <c r="K379" s="508"/>
      <c r="L379" s="508"/>
      <c r="M379" s="508"/>
      <c r="N379" s="508"/>
    </row>
    <row r="380" ht="15.75" customHeight="1">
      <c r="A380" s="508" t="s">
        <v>2535</v>
      </c>
      <c r="B380" s="932">
        <v>377.0</v>
      </c>
      <c r="C380" s="926">
        <v>43607.0</v>
      </c>
      <c r="D380" s="523" t="s">
        <v>1529</v>
      </c>
      <c r="E380" s="926"/>
      <c r="F380" s="508" t="s">
        <v>2253</v>
      </c>
      <c r="G380" s="508" t="s">
        <v>2646</v>
      </c>
      <c r="H380" s="885" t="s">
        <v>4408</v>
      </c>
      <c r="J380" s="508"/>
      <c r="K380" s="508"/>
      <c r="L380" s="508"/>
      <c r="M380" s="508"/>
      <c r="N380" s="508"/>
    </row>
    <row r="381" ht="15.75" customHeight="1">
      <c r="A381" s="508"/>
      <c r="B381" s="932">
        <v>378.0</v>
      </c>
      <c r="C381" s="949"/>
      <c r="D381" s="523"/>
      <c r="E381" s="949"/>
      <c r="F381" s="508"/>
      <c r="G381" s="508"/>
      <c r="H381" s="508"/>
      <c r="J381" s="508"/>
      <c r="K381" s="508"/>
      <c r="L381" s="508"/>
      <c r="M381" s="508"/>
      <c r="N381" s="508"/>
    </row>
    <row r="382" ht="15.75" customHeight="1">
      <c r="A382" s="508" t="s">
        <v>2535</v>
      </c>
      <c r="B382" s="932">
        <v>379.0</v>
      </c>
      <c r="C382" s="926">
        <v>43607.0</v>
      </c>
      <c r="D382" s="523" t="s">
        <v>4413</v>
      </c>
      <c r="E382" s="926"/>
      <c r="F382" s="508" t="s">
        <v>3844</v>
      </c>
      <c r="G382" s="508"/>
      <c r="H382" s="885" t="s">
        <v>4414</v>
      </c>
      <c r="J382" s="885" t="s">
        <v>4415</v>
      </c>
      <c r="K382" s="508"/>
      <c r="L382" s="508"/>
      <c r="M382" s="508"/>
      <c r="N382" s="508"/>
    </row>
    <row r="383" ht="15.75" customHeight="1">
      <c r="A383" s="508"/>
      <c r="B383" s="932">
        <v>380.0</v>
      </c>
      <c r="C383" s="926">
        <v>43607.0</v>
      </c>
      <c r="D383" s="523" t="s">
        <v>3677</v>
      </c>
      <c r="E383" s="926"/>
      <c r="F383" s="508" t="s">
        <v>3844</v>
      </c>
      <c r="G383" s="508"/>
      <c r="H383" s="885" t="s">
        <v>4407</v>
      </c>
      <c r="J383" s="508"/>
      <c r="K383" s="508"/>
      <c r="L383" s="508"/>
      <c r="M383" s="508"/>
      <c r="N383" s="508"/>
    </row>
    <row r="384" ht="15.75" customHeight="1">
      <c r="A384" s="508"/>
      <c r="B384" s="932">
        <v>381.0</v>
      </c>
      <c r="C384" s="926">
        <v>43608.0</v>
      </c>
      <c r="D384" s="523" t="s">
        <v>3192</v>
      </c>
      <c r="E384" s="926"/>
      <c r="F384" s="508" t="s">
        <v>50</v>
      </c>
      <c r="G384" s="508"/>
      <c r="H384" s="885" t="s">
        <v>4418</v>
      </c>
      <c r="J384" s="508"/>
      <c r="K384" s="508"/>
      <c r="L384" s="508"/>
      <c r="M384" s="508"/>
      <c r="N384" s="508"/>
    </row>
    <row r="385" ht="15.75" customHeight="1">
      <c r="A385" s="508"/>
      <c r="B385" s="932">
        <v>382.0</v>
      </c>
      <c r="C385" s="926">
        <v>43608.0</v>
      </c>
      <c r="D385" s="523" t="s">
        <v>4361</v>
      </c>
      <c r="E385" s="926"/>
      <c r="F385" s="508" t="s">
        <v>4419</v>
      </c>
      <c r="G385" s="508"/>
      <c r="H385" s="885" t="s">
        <v>4420</v>
      </c>
      <c r="J385" s="508"/>
      <c r="K385" s="508"/>
      <c r="L385" s="508"/>
      <c r="M385" s="508"/>
      <c r="N385" s="508"/>
    </row>
    <row r="386" ht="15.75" customHeight="1">
      <c r="A386" s="508"/>
      <c r="B386" s="932">
        <v>383.0</v>
      </c>
      <c r="C386" s="926">
        <v>43608.0</v>
      </c>
      <c r="D386" s="523" t="s">
        <v>1692</v>
      </c>
      <c r="E386" s="926"/>
      <c r="F386" s="508" t="s">
        <v>4421</v>
      </c>
      <c r="G386" s="508"/>
      <c r="H386" s="885" t="s">
        <v>4422</v>
      </c>
      <c r="J386" s="508"/>
      <c r="K386" s="508"/>
      <c r="L386" s="508"/>
      <c r="M386" s="508"/>
      <c r="N386" s="508"/>
    </row>
    <row r="387" ht="15.75" customHeight="1">
      <c r="A387" s="508"/>
      <c r="B387" s="932">
        <v>384.0</v>
      </c>
      <c r="C387" s="926">
        <v>43608.0</v>
      </c>
      <c r="D387" s="523" t="s">
        <v>101</v>
      </c>
      <c r="E387" s="926"/>
      <c r="F387" s="508" t="s">
        <v>577</v>
      </c>
      <c r="G387" s="508"/>
      <c r="H387" s="885" t="s">
        <v>4424</v>
      </c>
      <c r="J387" s="508"/>
      <c r="K387" s="508"/>
      <c r="L387" s="508"/>
      <c r="M387" s="508"/>
      <c r="N387" s="508"/>
    </row>
    <row r="388" ht="15.75" customHeight="1">
      <c r="A388" s="508"/>
      <c r="B388" s="932">
        <v>385.0</v>
      </c>
      <c r="C388" s="926">
        <v>43608.0</v>
      </c>
      <c r="D388" s="523" t="s">
        <v>2295</v>
      </c>
      <c r="E388" s="926"/>
      <c r="F388" s="508" t="s">
        <v>577</v>
      </c>
      <c r="G388" s="508"/>
      <c r="H388" s="885" t="s">
        <v>4423</v>
      </c>
      <c r="J388" s="508"/>
      <c r="K388" s="508"/>
      <c r="L388" s="508"/>
      <c r="M388" s="508"/>
      <c r="N388" s="508"/>
    </row>
    <row r="389" ht="15.75" customHeight="1">
      <c r="A389" s="508"/>
      <c r="B389" s="932">
        <v>386.0</v>
      </c>
      <c r="C389" s="926">
        <v>43612.0</v>
      </c>
      <c r="D389" s="523" t="s">
        <v>2540</v>
      </c>
      <c r="E389" s="926"/>
      <c r="F389" s="508" t="s">
        <v>2253</v>
      </c>
      <c r="G389" s="508" t="s">
        <v>4428</v>
      </c>
      <c r="H389" s="885" t="s">
        <v>4429</v>
      </c>
      <c r="J389" s="508"/>
      <c r="K389" s="508"/>
      <c r="L389" s="508"/>
      <c r="M389" s="508"/>
      <c r="N389" s="508"/>
    </row>
    <row r="390" ht="15.75" customHeight="1">
      <c r="A390" s="508"/>
      <c r="B390" s="932">
        <v>387.0</v>
      </c>
      <c r="C390" s="926">
        <v>43612.0</v>
      </c>
      <c r="D390" s="523" t="s">
        <v>1715</v>
      </c>
      <c r="E390" s="926"/>
      <c r="F390" s="508" t="s">
        <v>2253</v>
      </c>
      <c r="G390" s="508" t="s">
        <v>90</v>
      </c>
      <c r="H390" s="885" t="s">
        <v>4430</v>
      </c>
      <c r="J390" s="508"/>
      <c r="K390" s="508"/>
      <c r="L390" s="508"/>
      <c r="M390" s="508"/>
      <c r="N390" s="508"/>
    </row>
    <row r="391" ht="15.75" customHeight="1">
      <c r="A391" s="508"/>
      <c r="B391" s="932">
        <v>388.0</v>
      </c>
      <c r="C391" s="926">
        <v>43612.0</v>
      </c>
      <c r="D391" s="523" t="s">
        <v>1466</v>
      </c>
      <c r="E391" s="926"/>
      <c r="F391" s="508" t="s">
        <v>4426</v>
      </c>
      <c r="G391" s="508"/>
      <c r="H391" s="885" t="s">
        <v>4427</v>
      </c>
      <c r="J391" s="508"/>
      <c r="K391" s="508"/>
      <c r="L391" s="508"/>
      <c r="M391" s="508"/>
      <c r="N391" s="508"/>
    </row>
    <row r="392" ht="15.75" customHeight="1">
      <c r="A392" s="508"/>
      <c r="B392" s="932">
        <v>389.0</v>
      </c>
      <c r="C392" s="926">
        <v>43612.0</v>
      </c>
      <c r="D392" s="523" t="s">
        <v>4268</v>
      </c>
      <c r="E392" s="926"/>
      <c r="F392" s="508" t="s">
        <v>3844</v>
      </c>
      <c r="G392" s="508"/>
      <c r="H392" s="885" t="s">
        <v>4425</v>
      </c>
      <c r="J392" s="508"/>
      <c r="K392" s="508"/>
      <c r="L392" s="508"/>
      <c r="M392" s="508"/>
      <c r="N392" s="508"/>
    </row>
    <row r="393" ht="15.75" customHeight="1">
      <c r="A393" s="508"/>
      <c r="B393" s="932">
        <v>390.0</v>
      </c>
      <c r="C393" s="926">
        <v>43615.0</v>
      </c>
      <c r="D393" s="523" t="s">
        <v>1452</v>
      </c>
      <c r="E393" s="926"/>
      <c r="F393" s="508" t="s">
        <v>4435</v>
      </c>
      <c r="G393" s="508"/>
      <c r="H393" s="885" t="s">
        <v>4436</v>
      </c>
      <c r="J393" s="508"/>
      <c r="K393" s="508"/>
      <c r="L393" s="508"/>
      <c r="M393" s="508"/>
      <c r="N393" s="508"/>
    </row>
    <row r="394" ht="15.75" customHeight="1">
      <c r="A394" s="508"/>
      <c r="B394" s="932">
        <v>391.0</v>
      </c>
      <c r="C394" s="926">
        <v>43615.0</v>
      </c>
      <c r="D394" s="523" t="s">
        <v>816</v>
      </c>
      <c r="E394" s="926"/>
      <c r="F394" s="508" t="s">
        <v>50</v>
      </c>
      <c r="G394" s="508"/>
      <c r="H394" s="885" t="s">
        <v>4432</v>
      </c>
      <c r="J394" s="508"/>
      <c r="K394" s="508"/>
      <c r="L394" s="508"/>
      <c r="M394" s="508"/>
      <c r="N394" s="508"/>
    </row>
    <row r="395" ht="15.75" customHeight="1">
      <c r="A395" s="508"/>
      <c r="B395" s="932">
        <v>392.0</v>
      </c>
      <c r="C395" s="926">
        <v>43615.0</v>
      </c>
      <c r="D395" s="523" t="s">
        <v>2056</v>
      </c>
      <c r="E395" s="926"/>
      <c r="F395" s="508" t="s">
        <v>4433</v>
      </c>
      <c r="G395" s="508"/>
      <c r="H395" s="885" t="s">
        <v>4434</v>
      </c>
      <c r="J395" s="508"/>
      <c r="K395" s="508"/>
      <c r="L395" s="508"/>
      <c r="M395" s="508"/>
      <c r="N395" s="508"/>
    </row>
    <row r="396" ht="15.75" customHeight="1">
      <c r="A396" s="508"/>
      <c r="B396" s="932">
        <v>393.0</v>
      </c>
      <c r="C396" s="949"/>
      <c r="D396" s="523"/>
      <c r="E396" s="949"/>
      <c r="F396" s="508"/>
      <c r="G396" s="508"/>
      <c r="H396" s="508"/>
      <c r="J396" s="508"/>
      <c r="K396" s="508"/>
      <c r="L396" s="508"/>
      <c r="M396" s="508"/>
      <c r="N396" s="508"/>
    </row>
    <row r="397" ht="15.75" customHeight="1">
      <c r="A397" s="508" t="s">
        <v>2535</v>
      </c>
      <c r="B397" s="932">
        <v>394.0</v>
      </c>
      <c r="C397" s="926">
        <v>43615.0</v>
      </c>
      <c r="D397" s="523" t="s">
        <v>3815</v>
      </c>
      <c r="E397" s="926"/>
      <c r="F397" s="508" t="s">
        <v>1313</v>
      </c>
      <c r="G397" s="508"/>
      <c r="H397" s="885" t="s">
        <v>4431</v>
      </c>
      <c r="J397" s="508"/>
      <c r="K397" s="508"/>
      <c r="L397" s="508"/>
      <c r="M397" s="508"/>
      <c r="N397" s="508"/>
    </row>
    <row r="398" ht="15.75" customHeight="1">
      <c r="A398" s="508"/>
      <c r="B398" s="932">
        <v>395.0</v>
      </c>
      <c r="C398" s="926">
        <v>43616.0</v>
      </c>
      <c r="D398" s="523" t="s">
        <v>1800</v>
      </c>
      <c r="E398" s="926"/>
      <c r="F398" s="508" t="s">
        <v>2253</v>
      </c>
      <c r="G398" s="508" t="s">
        <v>90</v>
      </c>
      <c r="H398" s="885" t="s">
        <v>4437</v>
      </c>
      <c r="J398" s="508"/>
      <c r="K398" s="508"/>
      <c r="L398" s="508"/>
      <c r="M398" s="508"/>
      <c r="N398" s="508"/>
    </row>
    <row r="399" ht="15.75" customHeight="1">
      <c r="A399" s="508"/>
      <c r="B399" s="932">
        <v>396.0</v>
      </c>
      <c r="C399" s="926">
        <v>43616.0</v>
      </c>
      <c r="D399" s="523" t="s">
        <v>4440</v>
      </c>
      <c r="E399" s="926"/>
      <c r="F399" s="508" t="s">
        <v>577</v>
      </c>
      <c r="G399" s="508"/>
      <c r="H399" s="885" t="s">
        <v>4441</v>
      </c>
      <c r="J399" s="508"/>
      <c r="K399" s="508"/>
      <c r="L399" s="508"/>
      <c r="M399" s="508"/>
      <c r="N399" s="508"/>
    </row>
    <row r="400" ht="15.75" customHeight="1">
      <c r="A400" s="508"/>
      <c r="B400" s="932">
        <v>397.0</v>
      </c>
      <c r="C400" s="926">
        <v>43616.0</v>
      </c>
      <c r="D400" s="523" t="s">
        <v>2054</v>
      </c>
      <c r="E400" s="926"/>
      <c r="F400" s="508" t="s">
        <v>3390</v>
      </c>
      <c r="G400" s="508"/>
      <c r="H400" s="885" t="s">
        <v>4442</v>
      </c>
      <c r="J400" s="508"/>
      <c r="K400" s="508"/>
      <c r="L400" s="508"/>
      <c r="M400" s="508"/>
      <c r="N400" s="508"/>
    </row>
    <row r="401" ht="15.75" customHeight="1">
      <c r="A401" s="508"/>
      <c r="B401" s="932">
        <v>398.0</v>
      </c>
      <c r="C401" s="926">
        <v>43616.0</v>
      </c>
      <c r="D401" s="523" t="s">
        <v>4155</v>
      </c>
      <c r="E401" s="926"/>
      <c r="F401" s="508" t="s">
        <v>3844</v>
      </c>
      <c r="G401" s="508"/>
      <c r="H401" s="885" t="s">
        <v>4439</v>
      </c>
      <c r="J401" s="508"/>
      <c r="K401" s="508"/>
      <c r="L401" s="508"/>
      <c r="M401" s="508"/>
      <c r="N401" s="508"/>
    </row>
    <row r="402" ht="15.75" customHeight="1">
      <c r="A402" s="508"/>
      <c r="B402" s="932">
        <v>399.0</v>
      </c>
      <c r="C402" s="926">
        <v>43616.0</v>
      </c>
      <c r="D402" s="523" t="s">
        <v>1918</v>
      </c>
      <c r="E402" s="926"/>
      <c r="F402" s="508" t="s">
        <v>2253</v>
      </c>
      <c r="G402" s="508" t="s">
        <v>90</v>
      </c>
      <c r="H402" s="885" t="s">
        <v>4438</v>
      </c>
      <c r="J402" s="508"/>
      <c r="K402" s="508"/>
      <c r="L402" s="508"/>
      <c r="M402" s="508"/>
      <c r="N402" s="508"/>
    </row>
    <row r="403" ht="15.75" customHeight="1">
      <c r="A403" s="963"/>
      <c r="B403" s="964">
        <v>400.0</v>
      </c>
      <c r="C403" s="926">
        <v>43619.0</v>
      </c>
      <c r="D403" s="965" t="s">
        <v>1387</v>
      </c>
      <c r="E403" s="926"/>
      <c r="F403" s="963" t="s">
        <v>4444</v>
      </c>
      <c r="G403" s="963"/>
      <c r="H403" s="966" t="s">
        <v>4445</v>
      </c>
      <c r="J403" s="508"/>
      <c r="K403" s="508"/>
      <c r="L403" s="508"/>
      <c r="M403" s="508"/>
      <c r="N403" s="508"/>
    </row>
    <row r="404" ht="15.75" customHeight="1">
      <c r="A404" s="508"/>
      <c r="B404" s="932">
        <v>401.0</v>
      </c>
      <c r="C404" s="926">
        <v>43619.0</v>
      </c>
      <c r="D404" s="523" t="s">
        <v>1683</v>
      </c>
      <c r="E404" s="926"/>
      <c r="F404" s="508" t="s">
        <v>50</v>
      </c>
      <c r="G404" s="508"/>
      <c r="H404" s="885" t="s">
        <v>4443</v>
      </c>
      <c r="J404" s="508"/>
      <c r="K404" s="508"/>
      <c r="L404" s="508"/>
      <c r="M404" s="508"/>
      <c r="N404" s="508"/>
    </row>
    <row r="405" ht="15.75" customHeight="1">
      <c r="A405" s="508"/>
      <c r="B405" s="932">
        <v>402.0</v>
      </c>
      <c r="C405" s="926">
        <v>43619.0</v>
      </c>
      <c r="D405" s="523" t="s">
        <v>4446</v>
      </c>
      <c r="E405" s="926"/>
      <c r="F405" s="508" t="s">
        <v>2253</v>
      </c>
      <c r="G405" s="508" t="s">
        <v>4397</v>
      </c>
      <c r="H405" s="885" t="s">
        <v>4447</v>
      </c>
      <c r="J405" s="508"/>
      <c r="K405" s="508"/>
      <c r="L405" s="508"/>
      <c r="M405" s="508"/>
      <c r="N405" s="508"/>
    </row>
    <row r="406" ht="15.75" customHeight="1">
      <c r="A406" s="508"/>
      <c r="B406" s="932">
        <v>403.0</v>
      </c>
      <c r="C406" s="926">
        <v>43622.0</v>
      </c>
      <c r="D406" s="523" t="s">
        <v>3222</v>
      </c>
      <c r="E406" s="926"/>
      <c r="F406" s="508" t="s">
        <v>577</v>
      </c>
      <c r="G406" s="508"/>
      <c r="H406" s="885" t="s">
        <v>4453</v>
      </c>
      <c r="J406" s="508"/>
      <c r="K406" s="508"/>
      <c r="L406" s="508"/>
      <c r="M406" s="508"/>
      <c r="N406" s="508"/>
    </row>
    <row r="407" ht="15.75" customHeight="1">
      <c r="A407" s="508"/>
      <c r="B407" s="932">
        <v>404.0</v>
      </c>
      <c r="C407" s="949"/>
      <c r="D407" s="523"/>
      <c r="E407" s="949"/>
      <c r="F407" s="508"/>
      <c r="G407" s="508"/>
      <c r="H407" s="508"/>
      <c r="J407" s="508"/>
      <c r="K407" s="508"/>
      <c r="L407" s="508"/>
      <c r="M407" s="508"/>
      <c r="N407" s="508"/>
    </row>
    <row r="408" ht="15.75" customHeight="1">
      <c r="A408" s="508"/>
      <c r="B408" s="932">
        <v>405.0</v>
      </c>
      <c r="C408" s="926">
        <v>43622.0</v>
      </c>
      <c r="D408" s="523" t="s">
        <v>4450</v>
      </c>
      <c r="E408" s="926"/>
      <c r="F408" s="508" t="s">
        <v>577</v>
      </c>
      <c r="G408" s="508"/>
      <c r="H408" s="885" t="s">
        <v>4452</v>
      </c>
      <c r="J408" s="508"/>
      <c r="K408" s="508"/>
      <c r="L408" s="508"/>
      <c r="M408" s="508"/>
      <c r="N408" s="508"/>
    </row>
    <row r="409" ht="15.75" customHeight="1">
      <c r="A409" s="508"/>
      <c r="B409" s="932">
        <v>406.0</v>
      </c>
      <c r="C409" s="926">
        <v>43622.0</v>
      </c>
      <c r="D409" s="523" t="s">
        <v>3707</v>
      </c>
      <c r="E409" s="926"/>
      <c r="F409" s="508" t="s">
        <v>1313</v>
      </c>
      <c r="G409" s="508"/>
      <c r="H409" s="885" t="s">
        <v>4448</v>
      </c>
      <c r="J409" s="508"/>
      <c r="K409" s="508"/>
      <c r="L409" s="508"/>
      <c r="M409" s="508"/>
      <c r="N409" s="508"/>
    </row>
    <row r="410" ht="15.75" customHeight="1">
      <c r="A410" s="508"/>
      <c r="B410" s="932">
        <v>407.0</v>
      </c>
      <c r="C410" s="926">
        <v>43622.0</v>
      </c>
      <c r="D410" s="523" t="s">
        <v>3711</v>
      </c>
      <c r="E410" s="926"/>
      <c r="F410" s="508" t="s">
        <v>1313</v>
      </c>
      <c r="G410" s="508"/>
      <c r="H410" s="885" t="s">
        <v>4449</v>
      </c>
      <c r="J410" s="508"/>
      <c r="K410" s="508"/>
      <c r="L410" s="508"/>
      <c r="M410" s="508"/>
      <c r="N410" s="508"/>
    </row>
    <row r="411" ht="15.75" customHeight="1">
      <c r="A411" s="508"/>
      <c r="B411" s="932">
        <v>408.0</v>
      </c>
      <c r="C411" s="926">
        <v>43622.0</v>
      </c>
      <c r="D411" s="523" t="s">
        <v>3762</v>
      </c>
      <c r="E411" s="926"/>
      <c r="F411" s="508" t="s">
        <v>1313</v>
      </c>
      <c r="G411" s="508"/>
      <c r="H411" s="885" t="s">
        <v>4454</v>
      </c>
      <c r="J411" s="508"/>
      <c r="K411" s="508"/>
      <c r="L411" s="508"/>
      <c r="M411" s="508"/>
      <c r="N411" s="508"/>
    </row>
    <row r="412" ht="15.75" customHeight="1">
      <c r="A412" s="508"/>
      <c r="B412" s="932">
        <v>409.0</v>
      </c>
      <c r="C412" s="926">
        <v>43623.0</v>
      </c>
      <c r="D412" s="523" t="s">
        <v>3688</v>
      </c>
      <c r="E412" s="926"/>
      <c r="F412" s="508" t="s">
        <v>1593</v>
      </c>
      <c r="G412" s="508"/>
      <c r="H412" s="885" t="s">
        <v>4455</v>
      </c>
      <c r="J412" s="508"/>
      <c r="K412" s="508"/>
      <c r="L412" s="508"/>
      <c r="M412" s="508"/>
      <c r="N412" s="508"/>
    </row>
    <row r="413" ht="15.75" customHeight="1">
      <c r="A413" s="508"/>
      <c r="B413" s="932">
        <v>410.0</v>
      </c>
      <c r="C413" s="926">
        <v>43623.0</v>
      </c>
      <c r="D413" s="523" t="s">
        <v>2056</v>
      </c>
      <c r="E413" s="926"/>
      <c r="F413" s="508" t="s">
        <v>1593</v>
      </c>
      <c r="G413" s="508"/>
      <c r="H413" s="885" t="s">
        <v>4456</v>
      </c>
      <c r="J413" s="508"/>
      <c r="K413" s="508"/>
      <c r="L413" s="508"/>
      <c r="M413" s="508"/>
      <c r="N413" s="508"/>
    </row>
    <row r="414" ht="15.75" customHeight="1">
      <c r="A414" s="508"/>
      <c r="B414" s="932">
        <v>411.0</v>
      </c>
      <c r="C414" s="926">
        <v>43626.0</v>
      </c>
      <c r="D414" s="523" t="s">
        <v>4374</v>
      </c>
      <c r="E414" s="926"/>
      <c r="F414" s="508" t="s">
        <v>3844</v>
      </c>
      <c r="G414" s="508"/>
      <c r="H414" s="885" t="s">
        <v>4458</v>
      </c>
      <c r="J414" s="508"/>
      <c r="K414" s="508"/>
      <c r="L414" s="508"/>
      <c r="M414" s="508"/>
      <c r="N414" s="508"/>
    </row>
    <row r="415" ht="15.75" customHeight="1">
      <c r="A415" s="508"/>
      <c r="B415" s="932">
        <v>412.0</v>
      </c>
      <c r="C415" s="926">
        <v>43626.0</v>
      </c>
      <c r="D415" s="523" t="s">
        <v>2124</v>
      </c>
      <c r="E415" s="926"/>
      <c r="F415" s="508" t="s">
        <v>577</v>
      </c>
      <c r="G415" s="508"/>
      <c r="H415" s="885" t="s">
        <v>4457</v>
      </c>
      <c r="J415" s="508"/>
      <c r="K415" s="508"/>
      <c r="L415" s="508"/>
      <c r="M415" s="508"/>
      <c r="N415" s="508"/>
    </row>
    <row r="416" ht="15.75" customHeight="1">
      <c r="A416" s="508"/>
      <c r="B416" s="932">
        <v>413.0</v>
      </c>
      <c r="C416" s="926">
        <v>43626.0</v>
      </c>
      <c r="D416" s="523" t="s">
        <v>1798</v>
      </c>
      <c r="E416" s="926"/>
      <c r="F416" s="508" t="s">
        <v>577</v>
      </c>
      <c r="G416" s="508"/>
      <c r="H416" s="885" t="s">
        <v>4459</v>
      </c>
      <c r="J416" s="508"/>
      <c r="K416" s="508"/>
      <c r="L416" s="508"/>
      <c r="M416" s="508"/>
      <c r="N416" s="508"/>
    </row>
    <row r="417" ht="15.75" customHeight="1">
      <c r="A417" s="508"/>
      <c r="B417" s="932">
        <v>414.0</v>
      </c>
      <c r="C417" s="926">
        <v>43630.0</v>
      </c>
      <c r="D417" s="523" t="s">
        <v>3006</v>
      </c>
      <c r="E417" s="926"/>
      <c r="F417" s="508" t="s">
        <v>577</v>
      </c>
      <c r="G417" s="508"/>
      <c r="H417" s="885" t="s">
        <v>4465</v>
      </c>
      <c r="J417" s="508"/>
      <c r="K417" s="508"/>
      <c r="L417" s="508"/>
      <c r="M417" s="508"/>
      <c r="N417" s="508"/>
    </row>
    <row r="418" ht="15.75" customHeight="1">
      <c r="A418" s="508"/>
      <c r="B418" s="932">
        <v>415.0</v>
      </c>
      <c r="C418" s="926">
        <v>43630.0</v>
      </c>
      <c r="D418" s="523" t="s">
        <v>3572</v>
      </c>
      <c r="E418" s="926"/>
      <c r="F418" s="508" t="s">
        <v>577</v>
      </c>
      <c r="G418" s="508"/>
      <c r="H418" s="885" t="s">
        <v>4466</v>
      </c>
      <c r="J418" s="508"/>
      <c r="K418" s="508"/>
      <c r="L418" s="508"/>
      <c r="M418" s="508"/>
      <c r="N418" s="508"/>
    </row>
    <row r="419" ht="15.75" customHeight="1">
      <c r="A419" s="508"/>
      <c r="B419" s="932">
        <v>416.0</v>
      </c>
      <c r="C419" s="926">
        <v>43630.0</v>
      </c>
      <c r="D419" s="523" t="s">
        <v>1786</v>
      </c>
      <c r="E419" s="926" t="s">
        <v>4468</v>
      </c>
      <c r="F419" s="508" t="s">
        <v>50</v>
      </c>
      <c r="G419" s="508"/>
      <c r="H419" s="885" t="s">
        <v>4469</v>
      </c>
      <c r="J419" s="508"/>
      <c r="K419" s="508"/>
      <c r="L419" s="508"/>
      <c r="M419" s="508"/>
      <c r="N419" s="508"/>
    </row>
    <row r="420" ht="15.75" customHeight="1">
      <c r="A420" s="508"/>
      <c r="B420" s="932">
        <v>417.0</v>
      </c>
      <c r="C420" s="926">
        <v>43630.0</v>
      </c>
      <c r="D420" s="523" t="s">
        <v>1654</v>
      </c>
      <c r="E420" s="926"/>
      <c r="F420" s="508" t="s">
        <v>50</v>
      </c>
      <c r="G420" s="508"/>
      <c r="H420" s="885" t="s">
        <v>4467</v>
      </c>
      <c r="J420" s="508"/>
      <c r="K420" s="508"/>
      <c r="L420" s="508"/>
      <c r="M420" s="508"/>
      <c r="N420" s="508"/>
    </row>
    <row r="421" ht="15.75" customHeight="1">
      <c r="A421" s="508"/>
      <c r="B421" s="932">
        <v>418.0</v>
      </c>
      <c r="C421" s="926">
        <v>43630.0</v>
      </c>
      <c r="D421" s="523" t="s">
        <v>3824</v>
      </c>
      <c r="E421" s="926"/>
      <c r="F421" s="508" t="s">
        <v>50</v>
      </c>
      <c r="G421" s="508"/>
      <c r="H421" s="885" t="s">
        <v>4461</v>
      </c>
      <c r="J421" s="508"/>
      <c r="K421" s="508"/>
      <c r="L421" s="508"/>
      <c r="M421" s="508"/>
      <c r="N421" s="508"/>
    </row>
    <row r="422" ht="15.75" customHeight="1">
      <c r="A422" s="508" t="s">
        <v>2535</v>
      </c>
      <c r="B422" s="932">
        <v>419.0</v>
      </c>
      <c r="C422" s="926">
        <v>43630.0</v>
      </c>
      <c r="D422" s="523" t="s">
        <v>14686</v>
      </c>
      <c r="E422" s="926"/>
      <c r="F422" s="508" t="s">
        <v>994</v>
      </c>
      <c r="G422" s="508" t="s">
        <v>4463</v>
      </c>
      <c r="H422" s="885" t="s">
        <v>4464</v>
      </c>
      <c r="J422" s="508"/>
      <c r="K422" s="508"/>
      <c r="L422" s="508"/>
      <c r="M422" s="508"/>
      <c r="N422" s="508"/>
    </row>
    <row r="423" ht="15.75" customHeight="1">
      <c r="A423" s="508"/>
      <c r="B423" s="932">
        <v>420.0</v>
      </c>
      <c r="C423" s="926">
        <v>43630.0</v>
      </c>
      <c r="D423" s="523" t="s">
        <v>3638</v>
      </c>
      <c r="E423" s="926"/>
      <c r="F423" s="508" t="s">
        <v>1313</v>
      </c>
      <c r="G423" s="508"/>
      <c r="H423" s="885" t="s">
        <v>4460</v>
      </c>
      <c r="J423" s="508"/>
      <c r="K423" s="508"/>
      <c r="L423" s="508"/>
      <c r="M423" s="508"/>
      <c r="N423" s="508"/>
    </row>
    <row r="424" ht="15.75" customHeight="1">
      <c r="A424" s="508"/>
      <c r="B424" s="967">
        <v>421.0</v>
      </c>
      <c r="C424" s="525">
        <v>43633.0</v>
      </c>
      <c r="D424" s="511" t="s">
        <v>4473</v>
      </c>
      <c r="E424" s="525"/>
      <c r="F424" s="817" t="s">
        <v>1593</v>
      </c>
      <c r="G424" s="817"/>
      <c r="H424" s="816" t="s">
        <v>4474</v>
      </c>
      <c r="J424" s="508"/>
      <c r="K424" s="508"/>
      <c r="L424" s="508"/>
      <c r="M424" s="508"/>
      <c r="N424" s="508"/>
    </row>
    <row r="425" ht="15.75" customHeight="1">
      <c r="A425" s="508"/>
      <c r="B425" s="932">
        <v>422.0</v>
      </c>
      <c r="C425" s="926">
        <v>43633.0</v>
      </c>
      <c r="D425" s="523" t="s">
        <v>1805</v>
      </c>
      <c r="E425" s="926"/>
      <c r="F425" s="508" t="s">
        <v>1593</v>
      </c>
      <c r="G425" s="508"/>
      <c r="H425" s="885" t="s">
        <v>4476</v>
      </c>
      <c r="J425" s="508"/>
      <c r="K425" s="508"/>
      <c r="L425" s="508"/>
      <c r="M425" s="508"/>
      <c r="N425" s="508"/>
    </row>
    <row r="426" ht="15.75" customHeight="1">
      <c r="A426" s="508"/>
      <c r="B426" s="932">
        <v>423.0</v>
      </c>
      <c r="C426" s="926">
        <v>43633.0</v>
      </c>
      <c r="D426" s="523" t="s">
        <v>2149</v>
      </c>
      <c r="E426" s="926"/>
      <c r="F426" s="508" t="s">
        <v>2253</v>
      </c>
      <c r="G426" s="508" t="s">
        <v>2646</v>
      </c>
      <c r="H426" s="885" t="s">
        <v>4470</v>
      </c>
      <c r="J426" s="508"/>
      <c r="K426" s="508"/>
      <c r="L426" s="508"/>
      <c r="M426" s="508"/>
      <c r="N426" s="508"/>
    </row>
    <row r="427" ht="15.75" customHeight="1">
      <c r="A427" s="508"/>
      <c r="B427" s="932">
        <v>424.0</v>
      </c>
      <c r="C427" s="926">
        <v>43633.0</v>
      </c>
      <c r="D427" s="523" t="s">
        <v>2869</v>
      </c>
      <c r="E427" s="926"/>
      <c r="F427" s="508" t="s">
        <v>2253</v>
      </c>
      <c r="G427" s="508" t="s">
        <v>90</v>
      </c>
      <c r="H427" s="885" t="s">
        <v>4475</v>
      </c>
      <c r="J427" s="508"/>
      <c r="K427" s="508"/>
      <c r="L427" s="508"/>
      <c r="M427" s="508"/>
      <c r="N427" s="508"/>
    </row>
    <row r="428" ht="15.75" customHeight="1">
      <c r="A428" s="508"/>
      <c r="B428" s="932">
        <v>425.0</v>
      </c>
      <c r="C428" s="926">
        <v>43633.0</v>
      </c>
      <c r="D428" s="523" t="s">
        <v>1761</v>
      </c>
      <c r="E428" s="926"/>
      <c r="F428" s="508" t="s">
        <v>2253</v>
      </c>
      <c r="G428" s="508" t="s">
        <v>90</v>
      </c>
      <c r="H428" s="885" t="s">
        <v>4471</v>
      </c>
      <c r="J428" s="508"/>
      <c r="K428" s="508"/>
      <c r="L428" s="508"/>
      <c r="M428" s="508"/>
      <c r="N428" s="508"/>
    </row>
    <row r="429" ht="15.75" customHeight="1">
      <c r="A429" s="508"/>
      <c r="B429" s="932">
        <v>426.0</v>
      </c>
      <c r="C429" s="926">
        <v>43633.0</v>
      </c>
      <c r="D429" s="523" t="s">
        <v>1689</v>
      </c>
      <c r="E429" s="926"/>
      <c r="F429" s="508" t="s">
        <v>2253</v>
      </c>
      <c r="G429" s="508" t="s">
        <v>90</v>
      </c>
      <c r="H429" s="885" t="s">
        <v>4472</v>
      </c>
      <c r="J429" s="508"/>
      <c r="K429" s="508"/>
      <c r="L429" s="508"/>
      <c r="M429" s="508"/>
      <c r="N429" s="508"/>
    </row>
    <row r="430" ht="15.75" customHeight="1">
      <c r="A430" s="508"/>
      <c r="B430" s="932">
        <v>427.0</v>
      </c>
      <c r="C430" s="926">
        <v>43635.0</v>
      </c>
      <c r="D430" s="523" t="s">
        <v>2705</v>
      </c>
      <c r="E430" s="926"/>
      <c r="F430" s="508" t="s">
        <v>577</v>
      </c>
      <c r="G430" s="508"/>
      <c r="H430" s="885" t="s">
        <v>4480</v>
      </c>
      <c r="J430" s="508"/>
      <c r="K430" s="508"/>
      <c r="L430" s="508"/>
      <c r="M430" s="508"/>
      <c r="N430" s="508"/>
    </row>
    <row r="431" ht="15.75" customHeight="1">
      <c r="A431" s="508"/>
      <c r="B431" s="932">
        <v>428.0</v>
      </c>
      <c r="C431" s="926">
        <v>43635.0</v>
      </c>
      <c r="D431" s="523" t="s">
        <v>2711</v>
      </c>
      <c r="E431" s="926"/>
      <c r="F431" s="508" t="s">
        <v>577</v>
      </c>
      <c r="G431" s="508"/>
      <c r="H431" s="885" t="s">
        <v>4481</v>
      </c>
      <c r="J431" s="508"/>
      <c r="K431" s="508"/>
      <c r="L431" s="508"/>
      <c r="M431" s="508"/>
      <c r="N431" s="508"/>
    </row>
    <row r="432" ht="15.75" customHeight="1">
      <c r="A432" s="508"/>
      <c r="B432" s="932">
        <v>429.0</v>
      </c>
      <c r="C432" s="926">
        <v>43636.0</v>
      </c>
      <c r="D432" s="523" t="s">
        <v>4482</v>
      </c>
      <c r="E432" s="926"/>
      <c r="F432" s="508" t="s">
        <v>3844</v>
      </c>
      <c r="G432" s="508"/>
      <c r="H432" s="885" t="s">
        <v>4483</v>
      </c>
      <c r="J432" s="508"/>
      <c r="K432" s="508"/>
      <c r="L432" s="508"/>
      <c r="M432" s="508"/>
      <c r="N432" s="508"/>
    </row>
    <row r="433" ht="15.75" customHeight="1">
      <c r="A433" s="508"/>
      <c r="B433" s="932">
        <v>430.0</v>
      </c>
      <c r="C433" s="926">
        <v>43641.0</v>
      </c>
      <c r="D433" s="523" t="s">
        <v>3638</v>
      </c>
      <c r="E433" s="926"/>
      <c r="F433" s="508" t="s">
        <v>14687</v>
      </c>
      <c r="G433" s="508"/>
      <c r="H433" s="885" t="s">
        <v>4490</v>
      </c>
      <c r="J433" s="508"/>
      <c r="K433" s="508"/>
      <c r="L433" s="508"/>
      <c r="M433" s="508"/>
      <c r="N433" s="508"/>
    </row>
    <row r="434" ht="15.75" customHeight="1">
      <c r="A434" s="508"/>
      <c r="B434" s="932">
        <v>431.0</v>
      </c>
      <c r="C434" s="926">
        <v>43641.0</v>
      </c>
      <c r="D434" s="523" t="s">
        <v>815</v>
      </c>
      <c r="E434" s="926"/>
      <c r="F434" s="508" t="s">
        <v>4487</v>
      </c>
      <c r="G434" s="508"/>
      <c r="H434" s="885" t="s">
        <v>4488</v>
      </c>
      <c r="J434" s="508"/>
      <c r="K434" s="508"/>
      <c r="L434" s="508"/>
      <c r="M434" s="508"/>
      <c r="N434" s="508"/>
    </row>
    <row r="435" ht="15.75" customHeight="1">
      <c r="A435" s="508"/>
      <c r="B435" s="932">
        <v>432.0</v>
      </c>
      <c r="C435" s="926">
        <v>43641.0</v>
      </c>
      <c r="D435" s="523" t="s">
        <v>2755</v>
      </c>
      <c r="E435" s="926"/>
      <c r="F435" s="508" t="s">
        <v>577</v>
      </c>
      <c r="G435" s="508"/>
      <c r="H435" s="885" t="s">
        <v>4492</v>
      </c>
      <c r="J435" s="508"/>
      <c r="K435" s="508"/>
      <c r="L435" s="508"/>
      <c r="M435" s="508"/>
      <c r="N435" s="508"/>
    </row>
    <row r="436" ht="15.75" customHeight="1">
      <c r="A436" s="508"/>
      <c r="B436" s="932">
        <v>433.0</v>
      </c>
      <c r="C436" s="926">
        <v>43641.0</v>
      </c>
      <c r="D436" s="523" t="s">
        <v>2893</v>
      </c>
      <c r="E436" s="926"/>
      <c r="F436" s="508" t="s">
        <v>4502</v>
      </c>
      <c r="G436" s="508"/>
      <c r="H436" s="885" t="s">
        <v>4503</v>
      </c>
      <c r="J436" s="508"/>
      <c r="K436" s="508"/>
      <c r="L436" s="508"/>
      <c r="M436" s="508"/>
      <c r="N436" s="508"/>
    </row>
    <row r="437" ht="15.75" customHeight="1">
      <c r="A437" s="508"/>
      <c r="B437" s="932">
        <v>434.0</v>
      </c>
      <c r="C437" s="926">
        <v>43641.0</v>
      </c>
      <c r="D437" s="523" t="s">
        <v>3705</v>
      </c>
      <c r="E437" s="926"/>
      <c r="F437" s="508" t="s">
        <v>1313</v>
      </c>
      <c r="G437" s="508"/>
      <c r="H437" s="885" t="s">
        <v>4486</v>
      </c>
      <c r="J437" s="508"/>
      <c r="K437" s="508"/>
      <c r="L437" s="508"/>
      <c r="M437" s="508"/>
      <c r="N437" s="508"/>
    </row>
    <row r="438" ht="15.75" customHeight="1">
      <c r="A438" s="508"/>
      <c r="B438" s="932">
        <v>435.0</v>
      </c>
      <c r="C438" s="926">
        <v>43641.0</v>
      </c>
      <c r="D438" s="523" t="s">
        <v>3222</v>
      </c>
      <c r="E438" s="926"/>
      <c r="F438" s="508" t="s">
        <v>50</v>
      </c>
      <c r="G438" s="508"/>
      <c r="H438" s="885" t="s">
        <v>4500</v>
      </c>
      <c r="J438" s="508"/>
      <c r="K438" s="508"/>
      <c r="L438" s="508"/>
      <c r="M438" s="508"/>
      <c r="N438" s="508"/>
    </row>
    <row r="439" ht="15.75" customHeight="1">
      <c r="A439" s="508"/>
      <c r="B439" s="932">
        <v>436.0</v>
      </c>
      <c r="C439" s="926">
        <v>43641.0</v>
      </c>
      <c r="D439" s="523" t="s">
        <v>4217</v>
      </c>
      <c r="E439" s="926"/>
      <c r="F439" s="508" t="s">
        <v>1313</v>
      </c>
      <c r="G439" s="508"/>
      <c r="H439" s="885" t="s">
        <v>4491</v>
      </c>
      <c r="J439" s="508"/>
      <c r="K439" s="508"/>
      <c r="L439" s="508"/>
      <c r="M439" s="508"/>
      <c r="N439" s="508"/>
    </row>
    <row r="440" ht="15.75" customHeight="1">
      <c r="A440" s="508"/>
      <c r="B440" s="932">
        <v>437.0</v>
      </c>
      <c r="C440" s="926">
        <v>43641.0</v>
      </c>
      <c r="D440" s="523" t="s">
        <v>2502</v>
      </c>
      <c r="E440" s="926"/>
      <c r="F440" s="508" t="s">
        <v>1313</v>
      </c>
      <c r="G440" s="508"/>
      <c r="H440" s="885" t="s">
        <v>4498</v>
      </c>
      <c r="J440" s="508"/>
      <c r="K440" s="508"/>
      <c r="L440" s="508"/>
      <c r="M440" s="508"/>
      <c r="N440" s="508"/>
    </row>
    <row r="441" ht="15.75" customHeight="1">
      <c r="A441" s="508"/>
      <c r="B441" s="932">
        <v>438.0</v>
      </c>
      <c r="C441" s="926">
        <v>43641.0</v>
      </c>
      <c r="D441" s="523" t="s">
        <v>1644</v>
      </c>
      <c r="E441" s="926"/>
      <c r="F441" s="508" t="s">
        <v>2253</v>
      </c>
      <c r="G441" s="508" t="s">
        <v>4493</v>
      </c>
      <c r="H441" s="885" t="s">
        <v>4494</v>
      </c>
      <c r="J441" s="508"/>
      <c r="K441" s="508"/>
      <c r="L441" s="508"/>
      <c r="M441" s="508"/>
      <c r="N441" s="508"/>
    </row>
    <row r="442" ht="15.75" customHeight="1">
      <c r="A442" s="508"/>
      <c r="B442" s="932">
        <v>439.0</v>
      </c>
      <c r="C442" s="926">
        <v>43641.0</v>
      </c>
      <c r="D442" s="523" t="s">
        <v>4220</v>
      </c>
      <c r="E442" s="926"/>
      <c r="F442" s="508" t="s">
        <v>3844</v>
      </c>
      <c r="G442" s="508"/>
      <c r="H442" s="885" t="s">
        <v>4495</v>
      </c>
      <c r="J442" s="508"/>
      <c r="K442" s="508"/>
      <c r="L442" s="508"/>
      <c r="M442" s="508"/>
      <c r="N442" s="508"/>
    </row>
    <row r="443" ht="15.75" customHeight="1">
      <c r="A443" s="508"/>
      <c r="B443" s="932">
        <v>440.0</v>
      </c>
      <c r="C443" s="926">
        <v>43641.0</v>
      </c>
      <c r="D443" s="523" t="s">
        <v>4127</v>
      </c>
      <c r="E443" s="926"/>
      <c r="F443" s="508" t="s">
        <v>50</v>
      </c>
      <c r="G443" s="508"/>
      <c r="H443" s="885" t="s">
        <v>4504</v>
      </c>
      <c r="J443" s="508"/>
      <c r="K443" s="508"/>
      <c r="L443" s="508"/>
      <c r="M443" s="508"/>
      <c r="N443" s="508"/>
    </row>
    <row r="444" ht="15.75" customHeight="1">
      <c r="A444" s="508"/>
      <c r="B444" s="932">
        <v>441.0</v>
      </c>
      <c r="C444" s="926">
        <v>43641.0</v>
      </c>
      <c r="D444" s="523" t="s">
        <v>3077</v>
      </c>
      <c r="E444" s="926"/>
      <c r="F444" s="508" t="s">
        <v>50</v>
      </c>
      <c r="G444" s="508"/>
      <c r="H444" s="885" t="s">
        <v>4501</v>
      </c>
      <c r="J444" s="508"/>
      <c r="K444" s="508"/>
      <c r="L444" s="508"/>
      <c r="M444" s="508"/>
      <c r="N444" s="508"/>
    </row>
    <row r="445" ht="15.75" customHeight="1">
      <c r="A445" s="508"/>
      <c r="B445" s="932">
        <v>442.0</v>
      </c>
      <c r="C445" s="926">
        <v>43641.0</v>
      </c>
      <c r="D445" s="523" t="s">
        <v>4484</v>
      </c>
      <c r="E445" s="926"/>
      <c r="F445" s="508" t="s">
        <v>50</v>
      </c>
      <c r="G445" s="508"/>
      <c r="H445" s="885" t="s">
        <v>4485</v>
      </c>
      <c r="J445" s="508"/>
      <c r="K445" s="508"/>
      <c r="L445" s="508"/>
      <c r="M445" s="508"/>
      <c r="N445" s="508"/>
    </row>
    <row r="446" ht="15.75" customHeight="1">
      <c r="A446" s="508"/>
      <c r="B446" s="932">
        <v>443.0</v>
      </c>
      <c r="C446" s="926">
        <v>43641.0</v>
      </c>
      <c r="D446" s="523" t="s">
        <v>3160</v>
      </c>
      <c r="E446" s="926"/>
      <c r="F446" s="508" t="s">
        <v>50</v>
      </c>
      <c r="G446" s="508"/>
      <c r="H446" s="885" t="s">
        <v>4505</v>
      </c>
      <c r="J446" s="508"/>
      <c r="K446" s="508"/>
      <c r="L446" s="508"/>
      <c r="M446" s="508"/>
      <c r="N446" s="508"/>
    </row>
    <row r="447" ht="15.75" customHeight="1">
      <c r="A447" s="508"/>
      <c r="B447" s="932">
        <v>444.0</v>
      </c>
      <c r="C447" s="926">
        <v>43641.0</v>
      </c>
      <c r="D447" s="523" t="s">
        <v>3236</v>
      </c>
      <c r="E447" s="926"/>
      <c r="F447" s="508" t="s">
        <v>18</v>
      </c>
      <c r="G447" s="508" t="s">
        <v>4496</v>
      </c>
      <c r="H447" s="885" t="s">
        <v>4499</v>
      </c>
      <c r="J447" s="508"/>
      <c r="K447" s="508"/>
      <c r="L447" s="508"/>
      <c r="M447" s="508"/>
      <c r="N447" s="508"/>
    </row>
    <row r="448" ht="15.75" customHeight="1">
      <c r="A448" s="508"/>
      <c r="B448" s="932">
        <v>445.0</v>
      </c>
      <c r="C448" s="926">
        <v>43641.0</v>
      </c>
      <c r="D448" s="523" t="s">
        <v>3311</v>
      </c>
      <c r="E448" s="926"/>
      <c r="F448" s="508" t="s">
        <v>18</v>
      </c>
      <c r="G448" s="508" t="s">
        <v>4496</v>
      </c>
      <c r="H448" s="885" t="s">
        <v>4497</v>
      </c>
      <c r="J448" s="508"/>
      <c r="K448" s="508"/>
      <c r="L448" s="508"/>
      <c r="M448" s="508"/>
      <c r="N448" s="508"/>
    </row>
    <row r="449" ht="15.75" customHeight="1">
      <c r="A449" s="508"/>
      <c r="B449" s="932">
        <v>446.0</v>
      </c>
      <c r="C449" s="926">
        <v>43642.0</v>
      </c>
      <c r="D449" s="523" t="s">
        <v>1640</v>
      </c>
      <c r="E449" s="926"/>
      <c r="F449" s="508" t="s">
        <v>18</v>
      </c>
      <c r="G449" s="508" t="s">
        <v>4514</v>
      </c>
      <c r="H449" s="885" t="s">
        <v>4515</v>
      </c>
      <c r="J449" s="508"/>
      <c r="K449" s="508"/>
      <c r="L449" s="508"/>
      <c r="M449" s="508"/>
      <c r="N449" s="508"/>
    </row>
    <row r="450" ht="15.75" customHeight="1">
      <c r="A450" s="508"/>
      <c r="B450" s="932">
        <v>447.0</v>
      </c>
      <c r="C450" s="949"/>
      <c r="D450" s="523"/>
      <c r="E450" s="949"/>
      <c r="F450" s="508"/>
      <c r="G450" s="508"/>
      <c r="H450" s="508"/>
      <c r="J450" s="508"/>
      <c r="K450" s="508"/>
      <c r="L450" s="508"/>
      <c r="M450" s="508"/>
      <c r="N450" s="508"/>
    </row>
    <row r="451" ht="15.75" customHeight="1">
      <c r="A451" s="508"/>
      <c r="B451" s="932">
        <v>448.0</v>
      </c>
      <c r="C451" s="926">
        <v>43642.0</v>
      </c>
      <c r="D451" s="523" t="s">
        <v>4536</v>
      </c>
      <c r="E451" s="926"/>
      <c r="F451" s="508" t="s">
        <v>18</v>
      </c>
      <c r="G451" s="508" t="s">
        <v>4522</v>
      </c>
      <c r="H451" s="885" t="s">
        <v>4537</v>
      </c>
      <c r="J451" s="508"/>
      <c r="K451" s="508"/>
      <c r="L451" s="508"/>
      <c r="M451" s="508"/>
      <c r="N451" s="508"/>
    </row>
    <row r="452" ht="15.75" customHeight="1">
      <c r="A452" s="508"/>
      <c r="B452" s="932">
        <v>449.0</v>
      </c>
      <c r="C452" s="926">
        <v>43642.0</v>
      </c>
      <c r="D452" s="523" t="s">
        <v>4534</v>
      </c>
      <c r="E452" s="926"/>
      <c r="F452" s="508" t="s">
        <v>18</v>
      </c>
      <c r="G452" s="508" t="s">
        <v>4511</v>
      </c>
      <c r="H452" s="885" t="s">
        <v>4535</v>
      </c>
      <c r="J452" s="508"/>
      <c r="K452" s="508"/>
      <c r="L452" s="508"/>
      <c r="M452" s="508"/>
      <c r="N452" s="508"/>
    </row>
    <row r="453" ht="15.75" customHeight="1">
      <c r="A453" s="508"/>
      <c r="B453" s="932">
        <v>450.0</v>
      </c>
      <c r="C453" s="926">
        <v>43642.0</v>
      </c>
      <c r="D453" s="523" t="s">
        <v>1477</v>
      </c>
      <c r="E453" s="926"/>
      <c r="F453" s="508" t="s">
        <v>18</v>
      </c>
      <c r="G453" s="508" t="s">
        <v>4517</v>
      </c>
      <c r="H453" s="885" t="s">
        <v>4518</v>
      </c>
      <c r="J453" s="508"/>
      <c r="K453" s="508"/>
      <c r="L453" s="508"/>
      <c r="M453" s="508"/>
      <c r="N453" s="508"/>
    </row>
    <row r="454" ht="15.75" customHeight="1">
      <c r="A454" s="508"/>
      <c r="B454" s="932">
        <v>451.0</v>
      </c>
      <c r="C454" s="926">
        <v>43642.0</v>
      </c>
      <c r="D454" s="523" t="s">
        <v>1218</v>
      </c>
      <c r="E454" s="926"/>
      <c r="F454" s="508" t="s">
        <v>18</v>
      </c>
      <c r="G454" s="508" t="s">
        <v>4522</v>
      </c>
      <c r="H454" s="885" t="s">
        <v>4523</v>
      </c>
      <c r="J454" s="508"/>
      <c r="K454" s="508"/>
      <c r="L454" s="508"/>
      <c r="M454" s="508"/>
      <c r="N454" s="508"/>
    </row>
    <row r="455" ht="15.75" customHeight="1">
      <c r="A455" s="508"/>
      <c r="B455" s="932">
        <v>452.0</v>
      </c>
      <c r="C455" s="926">
        <v>43642.0</v>
      </c>
      <c r="D455" s="523" t="s">
        <v>3824</v>
      </c>
      <c r="E455" s="926"/>
      <c r="F455" s="508" t="s">
        <v>577</v>
      </c>
      <c r="G455" s="508"/>
      <c r="H455" s="885" t="s">
        <v>4527</v>
      </c>
      <c r="J455" s="508"/>
      <c r="K455" s="508"/>
      <c r="L455" s="508"/>
      <c r="M455" s="508"/>
      <c r="N455" s="508"/>
    </row>
    <row r="456" ht="15.75" customHeight="1">
      <c r="A456" s="508"/>
      <c r="B456" s="932">
        <v>453.0</v>
      </c>
      <c r="C456" s="926">
        <v>43642.0</v>
      </c>
      <c r="D456" s="523" t="s">
        <v>2930</v>
      </c>
      <c r="E456" s="926"/>
      <c r="F456" s="508" t="s">
        <v>3844</v>
      </c>
      <c r="G456" s="508"/>
      <c r="H456" s="885" t="s">
        <v>4538</v>
      </c>
      <c r="J456" s="508"/>
      <c r="K456" s="508"/>
      <c r="L456" s="508"/>
      <c r="M456" s="508"/>
      <c r="N456" s="508"/>
    </row>
    <row r="457" ht="15.75" customHeight="1">
      <c r="A457" s="508"/>
      <c r="B457" s="932">
        <v>454.0</v>
      </c>
      <c r="C457" s="926">
        <v>43642.0</v>
      </c>
      <c r="D457" s="523" t="s">
        <v>3603</v>
      </c>
      <c r="E457" s="926"/>
      <c r="F457" s="508" t="s">
        <v>50</v>
      </c>
      <c r="G457" s="508"/>
      <c r="H457" s="885" t="s">
        <v>4524</v>
      </c>
      <c r="J457" s="508"/>
      <c r="K457" s="508"/>
      <c r="L457" s="508"/>
      <c r="M457" s="508"/>
      <c r="N457" s="508"/>
    </row>
    <row r="458" ht="15.75" customHeight="1">
      <c r="A458" s="508"/>
      <c r="B458" s="932">
        <v>455.0</v>
      </c>
      <c r="C458" s="926">
        <v>43642.0</v>
      </c>
      <c r="D458" s="523" t="s">
        <v>1798</v>
      </c>
      <c r="E458" s="926"/>
      <c r="F458" s="508" t="s">
        <v>3695</v>
      </c>
      <c r="G458" s="508"/>
      <c r="H458" s="885" t="s">
        <v>4521</v>
      </c>
      <c r="J458" s="508"/>
      <c r="K458" s="508"/>
      <c r="L458" s="508"/>
      <c r="M458" s="508"/>
      <c r="N458" s="508"/>
    </row>
    <row r="459" ht="15.75" customHeight="1">
      <c r="A459" s="508"/>
      <c r="B459" s="932">
        <v>456.0</v>
      </c>
      <c r="C459" s="926">
        <v>43642.0</v>
      </c>
      <c r="D459" s="523" t="s">
        <v>4528</v>
      </c>
      <c r="E459" s="926"/>
      <c r="F459" s="508" t="s">
        <v>18</v>
      </c>
      <c r="G459" s="508" t="s">
        <v>4529</v>
      </c>
      <c r="H459" s="885" t="s">
        <v>4530</v>
      </c>
      <c r="J459" s="508"/>
      <c r="K459" s="508"/>
      <c r="L459" s="508"/>
      <c r="M459" s="508"/>
      <c r="N459" s="508"/>
    </row>
    <row r="460" ht="15.75" customHeight="1">
      <c r="A460" s="508"/>
      <c r="B460" s="932">
        <v>457.0</v>
      </c>
      <c r="C460" s="926">
        <v>43642.0</v>
      </c>
      <c r="D460" s="523" t="s">
        <v>4542</v>
      </c>
      <c r="E460" s="926"/>
      <c r="F460" s="508" t="s">
        <v>18</v>
      </c>
      <c r="G460" s="508" t="s">
        <v>4543</v>
      </c>
      <c r="H460" s="885" t="s">
        <v>4544</v>
      </c>
      <c r="J460" s="508"/>
      <c r="K460" s="508"/>
      <c r="L460" s="508"/>
      <c r="M460" s="508"/>
      <c r="N460" s="508"/>
    </row>
    <row r="461" ht="15.75" customHeight="1">
      <c r="A461" s="508"/>
      <c r="B461" s="932">
        <v>458.0</v>
      </c>
      <c r="C461" s="949"/>
      <c r="D461" s="523"/>
      <c r="E461" s="949"/>
      <c r="F461" s="508"/>
      <c r="G461" s="508"/>
      <c r="H461" s="508"/>
      <c r="J461" s="508"/>
      <c r="K461" s="508"/>
      <c r="L461" s="508"/>
      <c r="M461" s="508"/>
      <c r="N461" s="508"/>
    </row>
    <row r="462" ht="15.75" customHeight="1">
      <c r="A462" s="508"/>
      <c r="B462" s="932">
        <v>459.0</v>
      </c>
      <c r="C462" s="926">
        <v>43642.0</v>
      </c>
      <c r="D462" s="523" t="s">
        <v>4545</v>
      </c>
      <c r="E462" s="926"/>
      <c r="F462" s="508" t="s">
        <v>18</v>
      </c>
      <c r="G462" s="508" t="s">
        <v>4508</v>
      </c>
      <c r="H462" s="885" t="s">
        <v>4546</v>
      </c>
      <c r="J462" s="508"/>
      <c r="K462" s="508"/>
      <c r="L462" s="508"/>
      <c r="M462" s="508"/>
      <c r="N462" s="508"/>
    </row>
    <row r="463" ht="15.75" customHeight="1">
      <c r="A463" s="508"/>
      <c r="B463" s="932">
        <v>460.0</v>
      </c>
      <c r="C463" s="926">
        <v>43642.0</v>
      </c>
      <c r="D463" s="523" t="s">
        <v>4525</v>
      </c>
      <c r="E463" s="926"/>
      <c r="F463" s="508" t="s">
        <v>18</v>
      </c>
      <c r="G463" s="508" t="s">
        <v>4517</v>
      </c>
      <c r="H463" s="885" t="s">
        <v>4526</v>
      </c>
      <c r="J463" s="508"/>
      <c r="K463" s="508"/>
      <c r="L463" s="508"/>
      <c r="M463" s="508"/>
      <c r="N463" s="508"/>
    </row>
    <row r="464" ht="15.75" customHeight="1">
      <c r="A464" s="508"/>
      <c r="B464" s="932">
        <v>461.0</v>
      </c>
      <c r="C464" s="926">
        <v>43642.0</v>
      </c>
      <c r="D464" s="523" t="s">
        <v>4540</v>
      </c>
      <c r="E464" s="926"/>
      <c r="F464" s="508" t="s">
        <v>18</v>
      </c>
      <c r="G464" s="508" t="s">
        <v>4508</v>
      </c>
      <c r="H464" s="885" t="s">
        <v>4541</v>
      </c>
      <c r="J464" s="508"/>
      <c r="K464" s="508"/>
      <c r="L464" s="508"/>
      <c r="M464" s="508"/>
      <c r="N464" s="508"/>
    </row>
    <row r="465" ht="15.75" customHeight="1">
      <c r="A465" s="508"/>
      <c r="B465" s="932">
        <v>462.0</v>
      </c>
      <c r="C465" s="926">
        <v>43642.0</v>
      </c>
      <c r="D465" s="523" t="s">
        <v>4506</v>
      </c>
      <c r="E465" s="926"/>
      <c r="F465" s="508" t="s">
        <v>18</v>
      </c>
      <c r="G465" s="508" t="s">
        <v>4508</v>
      </c>
      <c r="H465" s="885" t="s">
        <v>4509</v>
      </c>
      <c r="J465" s="508"/>
      <c r="K465" s="508"/>
      <c r="L465" s="508"/>
      <c r="M465" s="508"/>
      <c r="N465" s="508"/>
    </row>
    <row r="466" ht="15.75" customHeight="1">
      <c r="A466" s="508"/>
      <c r="B466" s="932">
        <v>463.0</v>
      </c>
      <c r="C466" s="926">
        <v>43642.0</v>
      </c>
      <c r="D466" s="523" t="s">
        <v>4510</v>
      </c>
      <c r="E466" s="926"/>
      <c r="F466" s="508" t="s">
        <v>18</v>
      </c>
      <c r="G466" s="508" t="s">
        <v>4511</v>
      </c>
      <c r="H466" s="885" t="s">
        <v>4512</v>
      </c>
      <c r="J466" s="508"/>
      <c r="K466" s="508"/>
      <c r="L466" s="508"/>
      <c r="M466" s="508"/>
      <c r="N466" s="508"/>
    </row>
    <row r="467" ht="15.75" customHeight="1">
      <c r="A467" s="508"/>
      <c r="B467" s="932">
        <v>464.0</v>
      </c>
      <c r="C467" s="926">
        <v>43642.0</v>
      </c>
      <c r="D467" s="523" t="s">
        <v>1962</v>
      </c>
      <c r="E467" s="926"/>
      <c r="F467" s="508" t="s">
        <v>18</v>
      </c>
      <c r="G467" s="508" t="s">
        <v>4522</v>
      </c>
      <c r="H467" s="885" t="s">
        <v>4539</v>
      </c>
      <c r="J467" s="508"/>
      <c r="K467" s="508"/>
      <c r="L467" s="508"/>
      <c r="M467" s="508"/>
      <c r="N467" s="508"/>
    </row>
    <row r="468" ht="15.75" customHeight="1">
      <c r="A468" s="508"/>
      <c r="B468" s="932">
        <v>465.0</v>
      </c>
      <c r="C468" s="926">
        <v>43642.0</v>
      </c>
      <c r="D468" s="523" t="s">
        <v>4531</v>
      </c>
      <c r="E468" s="926"/>
      <c r="F468" s="508" t="s">
        <v>18</v>
      </c>
      <c r="G468" s="508" t="s">
        <v>4532</v>
      </c>
      <c r="H468" s="885" t="s">
        <v>4533</v>
      </c>
      <c r="J468" s="508"/>
      <c r="K468" s="508"/>
      <c r="L468" s="508"/>
      <c r="M468" s="508"/>
      <c r="N468" s="508"/>
      <c r="O468" s="275" t="s">
        <v>14688</v>
      </c>
    </row>
    <row r="469" ht="15.75" customHeight="1">
      <c r="A469" s="508"/>
      <c r="B469" s="932">
        <v>466.0</v>
      </c>
      <c r="C469" s="926">
        <v>43642.0</v>
      </c>
      <c r="D469" s="523" t="s">
        <v>4519</v>
      </c>
      <c r="E469" s="926"/>
      <c r="F469" s="508" t="s">
        <v>50</v>
      </c>
      <c r="G469" s="508"/>
      <c r="H469" s="885" t="s">
        <v>4520</v>
      </c>
      <c r="J469" s="508"/>
      <c r="K469" s="508"/>
      <c r="L469" s="508"/>
      <c r="M469" s="508"/>
      <c r="N469" s="508"/>
    </row>
    <row r="470" ht="15.75" customHeight="1">
      <c r="A470" s="508"/>
      <c r="B470" s="932">
        <v>467.0</v>
      </c>
      <c r="C470" s="926">
        <v>43643.0</v>
      </c>
      <c r="D470" s="523" t="s">
        <v>2954</v>
      </c>
      <c r="E470" s="926"/>
      <c r="F470" s="508" t="s">
        <v>18</v>
      </c>
      <c r="G470" s="508" t="s">
        <v>4511</v>
      </c>
      <c r="H470" s="885" t="s">
        <v>4579</v>
      </c>
      <c r="J470" s="508"/>
      <c r="K470" s="508"/>
      <c r="L470" s="508"/>
      <c r="M470" s="508"/>
      <c r="N470" s="508"/>
    </row>
    <row r="471" ht="15.75" customHeight="1">
      <c r="A471" s="508"/>
      <c r="B471" s="932">
        <v>468.0</v>
      </c>
      <c r="C471" s="926">
        <v>43643.0</v>
      </c>
      <c r="D471" s="523" t="s">
        <v>1881</v>
      </c>
      <c r="E471" s="926"/>
      <c r="F471" s="508" t="s">
        <v>18</v>
      </c>
      <c r="G471" s="508" t="s">
        <v>4590</v>
      </c>
      <c r="H471" s="885" t="s">
        <v>4591</v>
      </c>
      <c r="J471" s="508"/>
      <c r="K471" s="508"/>
      <c r="L471" s="508"/>
      <c r="M471" s="508"/>
      <c r="N471" s="508"/>
    </row>
    <row r="472" ht="15.75" customHeight="1">
      <c r="A472" s="508"/>
      <c r="B472" s="932">
        <v>469.0</v>
      </c>
      <c r="C472" s="926">
        <v>43643.0</v>
      </c>
      <c r="D472" s="523" t="s">
        <v>1353</v>
      </c>
      <c r="E472" s="926"/>
      <c r="F472" s="508" t="s">
        <v>50</v>
      </c>
      <c r="G472" s="508"/>
      <c r="H472" s="885" t="s">
        <v>4547</v>
      </c>
      <c r="J472" s="508"/>
      <c r="K472" s="508"/>
      <c r="L472" s="508"/>
      <c r="M472" s="508"/>
      <c r="N472" s="508"/>
    </row>
    <row r="473" ht="15.75" customHeight="1">
      <c r="A473" s="508"/>
      <c r="B473" s="932">
        <v>470.0</v>
      </c>
      <c r="C473" s="926">
        <v>43643.0</v>
      </c>
      <c r="D473" s="523" t="s">
        <v>3499</v>
      </c>
      <c r="E473" s="926"/>
      <c r="F473" s="508" t="s">
        <v>3844</v>
      </c>
      <c r="G473" s="508"/>
      <c r="H473" s="885" t="s">
        <v>4574</v>
      </c>
      <c r="J473" s="508"/>
      <c r="K473" s="508"/>
      <c r="L473" s="508"/>
      <c r="M473" s="508"/>
      <c r="N473" s="508"/>
    </row>
    <row r="474" ht="15.75" customHeight="1">
      <c r="A474" s="508"/>
      <c r="B474" s="932">
        <v>471.0</v>
      </c>
      <c r="C474" s="926">
        <v>43643.0</v>
      </c>
      <c r="D474" s="523" t="s">
        <v>4554</v>
      </c>
      <c r="E474" s="926"/>
      <c r="F474" s="508" t="s">
        <v>18</v>
      </c>
      <c r="G474" s="508" t="s">
        <v>3855</v>
      </c>
      <c r="H474" s="885" t="s">
        <v>4555</v>
      </c>
      <c r="J474" s="508"/>
      <c r="K474" s="508"/>
      <c r="L474" s="508"/>
      <c r="M474" s="508"/>
      <c r="N474" s="508"/>
    </row>
    <row r="475" ht="15.75" customHeight="1">
      <c r="A475" s="508"/>
      <c r="B475" s="932">
        <v>472.0</v>
      </c>
      <c r="C475" s="926">
        <v>43643.0</v>
      </c>
      <c r="D475" s="523" t="s">
        <v>4592</v>
      </c>
      <c r="E475" s="926"/>
      <c r="F475" s="508" t="s">
        <v>18</v>
      </c>
      <c r="G475" s="508" t="s">
        <v>4593</v>
      </c>
      <c r="H475" s="885" t="s">
        <v>4594</v>
      </c>
      <c r="J475" s="508"/>
      <c r="K475" s="508"/>
      <c r="L475" s="508"/>
      <c r="M475" s="508"/>
      <c r="N475" s="508"/>
    </row>
    <row r="476" ht="15.75" customHeight="1">
      <c r="A476" s="508"/>
      <c r="B476" s="932">
        <v>473.0</v>
      </c>
      <c r="C476" s="926">
        <v>43643.0</v>
      </c>
      <c r="D476" s="523" t="s">
        <v>4575</v>
      </c>
      <c r="E476" s="926"/>
      <c r="F476" s="508" t="s">
        <v>18</v>
      </c>
      <c r="G476" s="508" t="s">
        <v>304</v>
      </c>
      <c r="H476" s="885" t="s">
        <v>4576</v>
      </c>
      <c r="J476" s="508"/>
      <c r="K476" s="508"/>
      <c r="L476" s="508"/>
      <c r="M476" s="508"/>
      <c r="N476" s="508"/>
    </row>
    <row r="477" ht="15.75" customHeight="1">
      <c r="A477" s="508"/>
      <c r="B477" s="932">
        <v>474.0</v>
      </c>
      <c r="C477" s="926">
        <v>43643.0</v>
      </c>
      <c r="D477" s="523" t="s">
        <v>4571</v>
      </c>
      <c r="E477" s="926"/>
      <c r="F477" s="508" t="s">
        <v>18</v>
      </c>
      <c r="G477" s="508" t="s">
        <v>4572</v>
      </c>
      <c r="H477" s="885" t="s">
        <v>4573</v>
      </c>
      <c r="J477" s="508"/>
      <c r="K477" s="508"/>
      <c r="L477" s="508"/>
      <c r="M477" s="508"/>
      <c r="N477" s="508"/>
    </row>
    <row r="478" ht="15.75" customHeight="1">
      <c r="A478" s="508"/>
      <c r="B478" s="932">
        <v>475.0</v>
      </c>
      <c r="C478" s="926">
        <v>43643.0</v>
      </c>
      <c r="D478" s="523" t="s">
        <v>4551</v>
      </c>
      <c r="E478" s="926"/>
      <c r="F478" s="508" t="s">
        <v>18</v>
      </c>
      <c r="G478" s="508" t="s">
        <v>4552</v>
      </c>
      <c r="H478" s="885" t="s">
        <v>4553</v>
      </c>
      <c r="J478" s="508"/>
      <c r="K478" s="508"/>
      <c r="L478" s="508"/>
      <c r="M478" s="508"/>
      <c r="N478" s="508"/>
    </row>
    <row r="479" ht="15.75" customHeight="1">
      <c r="A479" s="508"/>
      <c r="B479" s="932">
        <v>476.0</v>
      </c>
      <c r="C479" s="926">
        <v>43643.0</v>
      </c>
      <c r="D479" s="523" t="s">
        <v>4580</v>
      </c>
      <c r="E479" s="926"/>
      <c r="F479" s="508" t="s">
        <v>18</v>
      </c>
      <c r="G479" s="508" t="s">
        <v>1071</v>
      </c>
      <c r="H479" s="885" t="s">
        <v>4581</v>
      </c>
      <c r="J479" s="508"/>
      <c r="K479" s="508"/>
      <c r="L479" s="508"/>
      <c r="M479" s="508"/>
      <c r="N479" s="508"/>
    </row>
    <row r="480" ht="15.75" customHeight="1">
      <c r="A480" s="508"/>
      <c r="B480" s="932">
        <v>477.0</v>
      </c>
      <c r="C480" s="926">
        <v>43643.0</v>
      </c>
      <c r="D480" s="523" t="s">
        <v>4585</v>
      </c>
      <c r="E480" s="926"/>
      <c r="F480" s="508" t="s">
        <v>18</v>
      </c>
      <c r="G480" s="508" t="s">
        <v>4586</v>
      </c>
      <c r="H480" s="885" t="s">
        <v>4587</v>
      </c>
      <c r="J480" s="508"/>
      <c r="K480" s="508"/>
      <c r="L480" s="508"/>
      <c r="M480" s="508"/>
      <c r="N480" s="508"/>
    </row>
    <row r="481" ht="15.75" customHeight="1">
      <c r="A481" s="508"/>
      <c r="B481" s="932">
        <v>478.0</v>
      </c>
      <c r="C481" s="926">
        <v>43643.0</v>
      </c>
      <c r="D481" s="523" t="s">
        <v>4588</v>
      </c>
      <c r="E481" s="926"/>
      <c r="F481" s="508" t="s">
        <v>18</v>
      </c>
      <c r="G481" s="508" t="s">
        <v>4586</v>
      </c>
      <c r="H481" s="885" t="s">
        <v>4589</v>
      </c>
      <c r="J481" s="508"/>
      <c r="K481" s="508"/>
      <c r="L481" s="508"/>
      <c r="M481" s="508"/>
      <c r="N481" s="508"/>
    </row>
    <row r="482" ht="15.75" customHeight="1">
      <c r="A482" s="508"/>
      <c r="B482" s="932">
        <v>479.0</v>
      </c>
      <c r="C482" s="926">
        <v>43643.0</v>
      </c>
      <c r="D482" s="523" t="s">
        <v>4560</v>
      </c>
      <c r="E482" s="926"/>
      <c r="F482" s="508" t="s">
        <v>18</v>
      </c>
      <c r="G482" s="508" t="s">
        <v>4561</v>
      </c>
      <c r="H482" s="885" t="s">
        <v>4562</v>
      </c>
      <c r="J482" s="508"/>
      <c r="K482" s="508"/>
      <c r="L482" s="508"/>
      <c r="M482" s="508"/>
      <c r="N482" s="508"/>
    </row>
    <row r="483" ht="15.75" customHeight="1">
      <c r="A483" s="508"/>
      <c r="B483" s="932">
        <v>480.0</v>
      </c>
      <c r="C483" s="926">
        <v>43643.0</v>
      </c>
      <c r="D483" s="523" t="s">
        <v>4549</v>
      </c>
      <c r="E483" s="926"/>
      <c r="F483" s="508" t="s">
        <v>18</v>
      </c>
      <c r="G483" s="508" t="s">
        <v>4511</v>
      </c>
      <c r="H483" s="885" t="s">
        <v>4550</v>
      </c>
      <c r="J483" s="508"/>
      <c r="K483" s="508"/>
      <c r="L483" s="508"/>
      <c r="M483" s="508"/>
      <c r="N483" s="508"/>
    </row>
    <row r="484" ht="15.75" customHeight="1">
      <c r="A484" s="508"/>
      <c r="B484" s="932">
        <v>481.0</v>
      </c>
      <c r="C484" s="926">
        <v>43643.0</v>
      </c>
      <c r="D484" s="523" t="s">
        <v>4577</v>
      </c>
      <c r="E484" s="926"/>
      <c r="F484" s="508" t="s">
        <v>18</v>
      </c>
      <c r="G484" s="508" t="s">
        <v>4561</v>
      </c>
      <c r="H484" s="885" t="s">
        <v>4578</v>
      </c>
      <c r="J484" s="508"/>
      <c r="K484" s="508"/>
      <c r="L484" s="508"/>
      <c r="M484" s="508"/>
      <c r="N484" s="508"/>
    </row>
    <row r="485" ht="15.75" customHeight="1">
      <c r="A485" s="508"/>
      <c r="B485" s="932">
        <v>482.0</v>
      </c>
      <c r="C485" s="926">
        <v>43643.0</v>
      </c>
      <c r="D485" s="523" t="s">
        <v>4556</v>
      </c>
      <c r="E485" s="926"/>
      <c r="F485" s="508" t="s">
        <v>18</v>
      </c>
      <c r="G485" s="508" t="s">
        <v>4557</v>
      </c>
      <c r="H485" s="885" t="s">
        <v>4558</v>
      </c>
      <c r="J485" s="508"/>
      <c r="K485" s="508"/>
      <c r="L485" s="508"/>
      <c r="M485" s="508"/>
      <c r="N485" s="508"/>
    </row>
    <row r="486" ht="15.75" customHeight="1">
      <c r="A486" s="508"/>
      <c r="B486" s="932">
        <v>483.0</v>
      </c>
      <c r="C486" s="926">
        <v>43643.0</v>
      </c>
      <c r="D486" s="523" t="s">
        <v>2869</v>
      </c>
      <c r="E486" s="926"/>
      <c r="F486" s="508" t="s">
        <v>18</v>
      </c>
      <c r="G486" s="508" t="s">
        <v>4532</v>
      </c>
      <c r="H486" s="885" t="s">
        <v>4559</v>
      </c>
      <c r="J486" s="508"/>
      <c r="K486" s="508"/>
      <c r="L486" s="508"/>
      <c r="M486" s="508"/>
      <c r="N486" s="508"/>
    </row>
    <row r="487" ht="15.75" customHeight="1">
      <c r="A487" s="508"/>
      <c r="B487" s="932">
        <v>484.0</v>
      </c>
      <c r="C487" s="926">
        <v>43643.0</v>
      </c>
      <c r="D487" s="523" t="s">
        <v>4565</v>
      </c>
      <c r="E487" s="926"/>
      <c r="F487" s="508" t="s">
        <v>18</v>
      </c>
      <c r="G487" s="508" t="s">
        <v>4566</v>
      </c>
      <c r="H487" s="885" t="s">
        <v>4567</v>
      </c>
      <c r="J487" s="508"/>
      <c r="K487" s="508"/>
      <c r="L487" s="508"/>
      <c r="M487" s="508"/>
      <c r="N487" s="508"/>
    </row>
    <row r="488" ht="15.75" customHeight="1">
      <c r="A488" s="508"/>
      <c r="B488" s="968">
        <v>485.0</v>
      </c>
      <c r="C488" s="969">
        <v>43643.0</v>
      </c>
      <c r="D488" s="970" t="s">
        <v>4563</v>
      </c>
      <c r="E488" s="969"/>
      <c r="F488" s="971" t="s">
        <v>18</v>
      </c>
      <c r="G488" s="971" t="s">
        <v>4511</v>
      </c>
      <c r="H488" s="885" t="s">
        <v>4564</v>
      </c>
      <c r="J488" s="508"/>
      <c r="K488" s="508"/>
      <c r="L488" s="508"/>
      <c r="M488" s="508"/>
      <c r="N488" s="508"/>
    </row>
    <row r="489" ht="15.75" customHeight="1">
      <c r="A489" s="508"/>
      <c r="B489" s="932">
        <v>486.0</v>
      </c>
      <c r="C489" s="926">
        <v>43643.0</v>
      </c>
      <c r="D489" s="523" t="s">
        <v>4582</v>
      </c>
      <c r="E489" s="926"/>
      <c r="F489" s="508" t="s">
        <v>18</v>
      </c>
      <c r="G489" s="508" t="s">
        <v>4583</v>
      </c>
      <c r="H489" s="885" t="s">
        <v>4584</v>
      </c>
      <c r="J489" s="508"/>
      <c r="K489" s="508"/>
      <c r="L489" s="508"/>
      <c r="M489" s="508"/>
      <c r="N489" s="508"/>
    </row>
    <row r="490" ht="15.75" customHeight="1">
      <c r="A490" s="508"/>
      <c r="B490" s="932">
        <v>487.0</v>
      </c>
      <c r="C490" s="926">
        <v>43643.0</v>
      </c>
      <c r="D490" s="523" t="s">
        <v>3612</v>
      </c>
      <c r="E490" s="926"/>
      <c r="F490" s="508" t="s">
        <v>994</v>
      </c>
      <c r="G490" s="508" t="s">
        <v>396</v>
      </c>
      <c r="H490" s="885" t="s">
        <v>4595</v>
      </c>
      <c r="J490" s="885" t="s">
        <v>4596</v>
      </c>
      <c r="K490" s="508"/>
      <c r="L490" s="508"/>
      <c r="M490" s="508"/>
      <c r="N490" s="508"/>
    </row>
    <row r="491" ht="15.75" customHeight="1">
      <c r="A491" s="508"/>
      <c r="B491" s="932">
        <v>488.0</v>
      </c>
      <c r="C491" s="926">
        <v>43643.0</v>
      </c>
      <c r="D491" s="523" t="s">
        <v>2368</v>
      </c>
      <c r="E491" s="926"/>
      <c r="F491" s="545" t="s">
        <v>1200</v>
      </c>
      <c r="G491" s="508"/>
      <c r="H491" s="885" t="s">
        <v>4597</v>
      </c>
      <c r="J491" s="885" t="s">
        <v>4598</v>
      </c>
      <c r="K491" s="885" t="s">
        <v>4599</v>
      </c>
      <c r="L491" s="508"/>
      <c r="M491" s="508"/>
      <c r="N491" s="508"/>
    </row>
    <row r="492" ht="15.75" customHeight="1">
      <c r="A492" s="508"/>
      <c r="B492" s="932">
        <v>489.0</v>
      </c>
      <c r="C492" s="926">
        <v>43643.0</v>
      </c>
      <c r="D492" s="523" t="s">
        <v>2846</v>
      </c>
      <c r="E492" s="926"/>
      <c r="F492" s="508" t="s">
        <v>50</v>
      </c>
      <c r="G492" s="508"/>
      <c r="H492" s="885" t="s">
        <v>4569</v>
      </c>
      <c r="J492" s="508"/>
      <c r="K492" s="508"/>
      <c r="L492" s="508"/>
      <c r="M492" s="508"/>
      <c r="N492" s="508"/>
    </row>
    <row r="493" ht="15.75" customHeight="1">
      <c r="A493" s="508"/>
      <c r="B493" s="932">
        <v>490.0</v>
      </c>
      <c r="C493" s="926">
        <v>43643.0</v>
      </c>
      <c r="D493" s="523" t="s">
        <v>2110</v>
      </c>
      <c r="E493" s="926"/>
      <c r="F493" s="508" t="s">
        <v>50</v>
      </c>
      <c r="G493" s="508"/>
      <c r="H493" s="885" t="s">
        <v>4548</v>
      </c>
      <c r="J493" s="508"/>
      <c r="K493" s="508"/>
      <c r="L493" s="508"/>
      <c r="M493" s="508"/>
      <c r="N493" s="508"/>
    </row>
    <row r="494" ht="15.75" customHeight="1">
      <c r="A494" s="508"/>
      <c r="B494" s="932">
        <v>491.0</v>
      </c>
      <c r="C494" s="926">
        <v>43644.0</v>
      </c>
      <c r="D494" s="523" t="s">
        <v>4610</v>
      </c>
      <c r="E494" s="926"/>
      <c r="F494" s="508" t="s">
        <v>50</v>
      </c>
      <c r="G494" s="508"/>
      <c r="H494" s="885" t="s">
        <v>4611</v>
      </c>
      <c r="J494" s="508"/>
      <c r="K494" s="508"/>
      <c r="L494" s="508"/>
      <c r="M494" s="508"/>
      <c r="N494" s="508"/>
    </row>
    <row r="495" ht="15.75" customHeight="1">
      <c r="A495" s="508"/>
      <c r="B495" s="932">
        <v>492.0</v>
      </c>
      <c r="C495" s="926">
        <v>43644.0</v>
      </c>
      <c r="D495" s="523" t="s">
        <v>3620</v>
      </c>
      <c r="E495" s="926"/>
      <c r="F495" s="508" t="s">
        <v>1313</v>
      </c>
      <c r="G495" s="508"/>
      <c r="H495" s="885" t="s">
        <v>4618</v>
      </c>
      <c r="J495" s="885" t="s">
        <v>4619</v>
      </c>
      <c r="K495" s="508"/>
      <c r="L495" s="508"/>
      <c r="M495" s="508"/>
      <c r="N495" s="508"/>
    </row>
    <row r="496" ht="15.75" customHeight="1">
      <c r="A496" s="508"/>
      <c r="B496" s="932">
        <v>493.0</v>
      </c>
      <c r="C496" s="926">
        <v>43644.0</v>
      </c>
      <c r="D496" s="523" t="s">
        <v>4606</v>
      </c>
      <c r="E496" s="926"/>
      <c r="F496" s="545" t="s">
        <v>1200</v>
      </c>
      <c r="G496" s="508"/>
      <c r="H496" s="885" t="s">
        <v>4607</v>
      </c>
      <c r="J496" s="885" t="s">
        <v>4608</v>
      </c>
      <c r="K496" s="885" t="s">
        <v>4609</v>
      </c>
      <c r="L496" s="508"/>
      <c r="M496" s="508"/>
      <c r="N496" s="508"/>
    </row>
    <row r="497" ht="15.75" customHeight="1">
      <c r="A497" s="508"/>
      <c r="B497" s="932">
        <v>494.0</v>
      </c>
      <c r="C497" s="926">
        <v>43644.0</v>
      </c>
      <c r="D497" s="523" t="s">
        <v>14689</v>
      </c>
      <c r="E497" s="926"/>
      <c r="F497" s="511" t="s">
        <v>4613</v>
      </c>
      <c r="G497" s="508"/>
      <c r="H497" s="885" t="s">
        <v>4615</v>
      </c>
      <c r="J497" s="508"/>
      <c r="K497" s="508"/>
      <c r="L497" s="508"/>
      <c r="M497" s="508"/>
      <c r="N497" s="508"/>
    </row>
    <row r="498" ht="15.75" customHeight="1">
      <c r="A498" s="508"/>
      <c r="B498" s="932">
        <v>495.0</v>
      </c>
      <c r="C498" s="926">
        <v>43644.0</v>
      </c>
      <c r="D498" s="523" t="s">
        <v>4477</v>
      </c>
      <c r="E498" s="926"/>
      <c r="F498" s="508" t="s">
        <v>577</v>
      </c>
      <c r="G498" s="508"/>
      <c r="H498" s="885" t="s">
        <v>4616</v>
      </c>
      <c r="J498" s="508"/>
      <c r="K498" s="508"/>
      <c r="L498" s="508"/>
      <c r="M498" s="508"/>
      <c r="N498" s="508"/>
    </row>
    <row r="499" ht="15.75" customHeight="1">
      <c r="A499" s="508"/>
      <c r="B499" s="932">
        <v>496.0</v>
      </c>
      <c r="C499" s="926">
        <v>43644.0</v>
      </c>
      <c r="D499" s="523" t="s">
        <v>2902</v>
      </c>
      <c r="E499" s="926"/>
      <c r="F499" s="508" t="s">
        <v>577</v>
      </c>
      <c r="G499" s="508"/>
      <c r="H499" s="885" t="s">
        <v>4617</v>
      </c>
      <c r="J499" s="508"/>
      <c r="K499" s="508"/>
      <c r="L499" s="508"/>
      <c r="M499" s="508"/>
      <c r="N499" s="508"/>
    </row>
    <row r="500" ht="15.75" customHeight="1">
      <c r="A500" s="508"/>
      <c r="B500" s="932">
        <v>497.0</v>
      </c>
      <c r="C500" s="926">
        <v>43644.0</v>
      </c>
      <c r="D500" s="523" t="s">
        <v>2758</v>
      </c>
      <c r="E500" s="926"/>
      <c r="F500" s="508" t="s">
        <v>577</v>
      </c>
      <c r="G500" s="508"/>
      <c r="H500" s="885" t="s">
        <v>4612</v>
      </c>
      <c r="J500" s="508"/>
      <c r="K500" s="508"/>
      <c r="L500" s="508"/>
      <c r="M500" s="508"/>
      <c r="N500" s="508"/>
    </row>
    <row r="501" ht="15.75" customHeight="1">
      <c r="A501" s="508"/>
      <c r="B501" s="932">
        <v>498.0</v>
      </c>
      <c r="C501" s="926">
        <v>43643.0</v>
      </c>
      <c r="D501" s="523" t="s">
        <v>4158</v>
      </c>
      <c r="E501" s="926"/>
      <c r="F501" s="508" t="s">
        <v>3844</v>
      </c>
      <c r="G501" s="508"/>
      <c r="H501" s="885" t="s">
        <v>4570</v>
      </c>
      <c r="J501" s="508"/>
      <c r="K501" s="508"/>
      <c r="L501" s="508"/>
      <c r="M501" s="508"/>
      <c r="N501" s="508"/>
    </row>
    <row r="502" ht="15.75" customHeight="1">
      <c r="A502" s="508"/>
      <c r="B502" s="932">
        <v>499.0</v>
      </c>
      <c r="C502" s="926">
        <v>43643.0</v>
      </c>
      <c r="D502" s="523" t="s">
        <v>3156</v>
      </c>
      <c r="E502" s="926"/>
      <c r="F502" s="508" t="s">
        <v>3844</v>
      </c>
      <c r="G502" s="508"/>
      <c r="H502" s="885" t="s">
        <v>4568</v>
      </c>
      <c r="J502" s="508"/>
      <c r="K502" s="508"/>
      <c r="L502" s="508"/>
      <c r="M502" s="508"/>
      <c r="N502" s="508"/>
    </row>
    <row r="503" ht="15.75" customHeight="1">
      <c r="A503" s="508"/>
      <c r="B503" s="932">
        <v>500.0</v>
      </c>
      <c r="C503" s="926">
        <v>43644.0</v>
      </c>
      <c r="D503" s="523" t="s">
        <v>3421</v>
      </c>
      <c r="E503" s="926"/>
      <c r="F503" s="508" t="s">
        <v>3844</v>
      </c>
      <c r="G503" s="508"/>
      <c r="H503" s="885" t="s">
        <v>4603</v>
      </c>
      <c r="J503" s="885" t="s">
        <v>4604</v>
      </c>
      <c r="K503" s="885" t="s">
        <v>4605</v>
      </c>
      <c r="L503" s="508"/>
      <c r="M503" s="508"/>
      <c r="N503" s="508"/>
    </row>
    <row r="504" ht="15.75" customHeight="1">
      <c r="A504" s="508"/>
      <c r="B504" s="932">
        <v>501.0</v>
      </c>
      <c r="C504" s="926">
        <v>43644.0</v>
      </c>
      <c r="D504" s="523" t="s">
        <v>4600</v>
      </c>
      <c r="E504" s="926"/>
      <c r="F504" s="508" t="s">
        <v>18</v>
      </c>
      <c r="G504" s="508" t="s">
        <v>4601</v>
      </c>
      <c r="H504" s="885" t="s">
        <v>4602</v>
      </c>
      <c r="J504" s="508"/>
      <c r="K504" s="508"/>
      <c r="L504" s="508"/>
      <c r="M504" s="508"/>
      <c r="N504" s="508"/>
    </row>
    <row r="505" ht="15.75" customHeight="1">
      <c r="A505" s="508" t="s">
        <v>4627</v>
      </c>
      <c r="B505" s="932">
        <v>502.0</v>
      </c>
      <c r="C505" s="926">
        <v>43679.0</v>
      </c>
      <c r="D505" s="523" t="s">
        <v>1407</v>
      </c>
      <c r="E505" s="926"/>
      <c r="F505" s="508" t="s">
        <v>1593</v>
      </c>
      <c r="G505" s="947">
        <v>43700.0</v>
      </c>
      <c r="H505" s="885" t="s">
        <v>4628</v>
      </c>
      <c r="J505" s="885" t="s">
        <v>4629</v>
      </c>
      <c r="K505" s="885" t="s">
        <v>4630</v>
      </c>
      <c r="L505" s="885" t="s">
        <v>4631</v>
      </c>
      <c r="M505" s="885" t="s">
        <v>14690</v>
      </c>
      <c r="N505" s="508"/>
    </row>
    <row r="506" ht="15.75" customHeight="1">
      <c r="A506" s="508"/>
      <c r="B506" s="932">
        <v>503.0</v>
      </c>
      <c r="C506" s="926">
        <v>43679.0</v>
      </c>
      <c r="D506" s="523" t="s">
        <v>1265</v>
      </c>
      <c r="E506" s="926"/>
      <c r="F506" s="508" t="s">
        <v>577</v>
      </c>
      <c r="G506" s="508"/>
      <c r="H506" s="885" t="s">
        <v>4632</v>
      </c>
      <c r="J506" s="885"/>
      <c r="K506" s="508"/>
      <c r="L506" s="508"/>
      <c r="M506" s="508"/>
      <c r="N506" s="508"/>
    </row>
    <row r="507" ht="15.75" customHeight="1">
      <c r="A507" s="508"/>
      <c r="B507" s="932">
        <v>504.0</v>
      </c>
      <c r="C507" s="926">
        <v>43679.0</v>
      </c>
      <c r="D507" s="523" t="s">
        <v>2587</v>
      </c>
      <c r="E507" s="926"/>
      <c r="F507" s="508" t="s">
        <v>1593</v>
      </c>
      <c r="G507" s="947">
        <v>43693.0</v>
      </c>
      <c r="H507" s="885" t="s">
        <v>4623</v>
      </c>
      <c r="J507" s="885" t="s">
        <v>4624</v>
      </c>
      <c r="K507" s="885" t="s">
        <v>4625</v>
      </c>
      <c r="L507" s="885" t="s">
        <v>4626</v>
      </c>
      <c r="M507" s="508"/>
      <c r="N507" s="508"/>
    </row>
    <row r="508" ht="15.75" customHeight="1">
      <c r="A508" s="508"/>
      <c r="B508" s="932">
        <v>505.0</v>
      </c>
      <c r="C508" s="926">
        <v>43679.0</v>
      </c>
      <c r="D508" s="523" t="s">
        <v>4620</v>
      </c>
      <c r="E508" s="926"/>
      <c r="F508" s="508" t="s">
        <v>18</v>
      </c>
      <c r="G508" s="508" t="s">
        <v>4621</v>
      </c>
      <c r="H508" s="885" t="s">
        <v>4622</v>
      </c>
      <c r="J508" s="508"/>
      <c r="K508" s="508"/>
      <c r="L508" s="508"/>
      <c r="M508" s="508"/>
      <c r="N508" s="508"/>
    </row>
    <row r="509" ht="15.75" customHeight="1">
      <c r="A509" s="508"/>
      <c r="B509" s="932">
        <v>506.0</v>
      </c>
      <c r="C509" s="926">
        <v>43682.0</v>
      </c>
      <c r="D509" s="523" t="s">
        <v>4636</v>
      </c>
      <c r="E509" s="926"/>
      <c r="F509" s="508" t="s">
        <v>994</v>
      </c>
      <c r="G509" s="508" t="s">
        <v>1121</v>
      </c>
      <c r="H509" s="885" t="s">
        <v>4637</v>
      </c>
      <c r="J509" s="885" t="s">
        <v>4638</v>
      </c>
      <c r="K509" s="508"/>
      <c r="L509" s="508"/>
      <c r="M509" s="508"/>
      <c r="N509" s="508"/>
    </row>
    <row r="510" ht="15.75" customHeight="1">
      <c r="A510" s="508"/>
      <c r="B510" s="932">
        <v>507.0</v>
      </c>
      <c r="C510" s="926">
        <v>43682.0</v>
      </c>
      <c r="D510" s="523" t="s">
        <v>3974</v>
      </c>
      <c r="E510" s="926"/>
      <c r="F510" s="508" t="s">
        <v>1593</v>
      </c>
      <c r="G510" s="947">
        <v>43693.0</v>
      </c>
      <c r="H510" s="885" t="s">
        <v>4660</v>
      </c>
      <c r="J510" s="885" t="s">
        <v>4661</v>
      </c>
      <c r="K510" s="885" t="s">
        <v>4662</v>
      </c>
      <c r="L510" s="885" t="s">
        <v>4663</v>
      </c>
      <c r="M510" s="885" t="s">
        <v>14691</v>
      </c>
      <c r="N510" s="508"/>
    </row>
    <row r="511" ht="15.75" customHeight="1">
      <c r="A511" s="508"/>
      <c r="B511" s="932">
        <v>508.0</v>
      </c>
      <c r="C511" s="926">
        <v>43682.0</v>
      </c>
      <c r="D511" s="523" t="s">
        <v>2293</v>
      </c>
      <c r="E511" s="926"/>
      <c r="F511" s="817" t="s">
        <v>1593</v>
      </c>
      <c r="G511" s="947">
        <v>43700.0</v>
      </c>
      <c r="H511" s="885" t="s">
        <v>4679</v>
      </c>
      <c r="J511" s="885" t="s">
        <v>4680</v>
      </c>
      <c r="K511" s="885" t="s">
        <v>4681</v>
      </c>
      <c r="L511" s="885" t="s">
        <v>4682</v>
      </c>
      <c r="M511" s="885" t="s">
        <v>14692</v>
      </c>
      <c r="N511" s="508"/>
    </row>
    <row r="512" ht="15.75" customHeight="1">
      <c r="A512" s="508"/>
      <c r="B512" s="932">
        <v>509.0</v>
      </c>
      <c r="C512" s="926">
        <v>43682.0</v>
      </c>
      <c r="D512" s="523" t="s">
        <v>4187</v>
      </c>
      <c r="E512" s="926"/>
      <c r="F512" s="508" t="s">
        <v>50</v>
      </c>
      <c r="G512" s="508"/>
      <c r="H512" s="885" t="s">
        <v>4670</v>
      </c>
      <c r="J512" s="508"/>
      <c r="K512" s="508"/>
      <c r="L512" s="508"/>
      <c r="M512" s="508"/>
      <c r="N512" s="508"/>
    </row>
    <row r="513" ht="15.75" customHeight="1">
      <c r="A513" s="508"/>
      <c r="B513" s="932">
        <v>510.0</v>
      </c>
      <c r="C513" s="926">
        <v>43682.0</v>
      </c>
      <c r="D513" s="523" t="s">
        <v>4688</v>
      </c>
      <c r="E513" s="926"/>
      <c r="F513" s="508" t="s">
        <v>18</v>
      </c>
      <c r="G513" s="508" t="s">
        <v>4517</v>
      </c>
      <c r="H513" s="885" t="s">
        <v>4689</v>
      </c>
      <c r="J513" s="508"/>
      <c r="K513" s="508"/>
      <c r="L513" s="508"/>
      <c r="M513" s="508"/>
      <c r="N513" s="508"/>
    </row>
    <row r="514" ht="15.75" customHeight="1">
      <c r="A514" s="508"/>
      <c r="B514" s="932">
        <v>511.0</v>
      </c>
      <c r="C514" s="926">
        <v>43682.0</v>
      </c>
      <c r="D514" s="523" t="s">
        <v>4633</v>
      </c>
      <c r="E514" s="926"/>
      <c r="F514" s="817" t="s">
        <v>1313</v>
      </c>
      <c r="G514" s="508" t="s">
        <v>4508</v>
      </c>
      <c r="H514" s="885" t="s">
        <v>4634</v>
      </c>
      <c r="J514" s="885" t="s">
        <v>4635</v>
      </c>
      <c r="K514" s="508"/>
      <c r="L514" s="508"/>
      <c r="M514" s="508"/>
      <c r="N514" s="508"/>
    </row>
    <row r="515" ht="15.75" customHeight="1">
      <c r="A515" s="508"/>
      <c r="B515" s="932">
        <v>512.0</v>
      </c>
      <c r="C515" s="926">
        <v>43682.0</v>
      </c>
      <c r="D515" s="523" t="s">
        <v>4554</v>
      </c>
      <c r="E515" s="926"/>
      <c r="F515" s="817" t="s">
        <v>3390</v>
      </c>
      <c r="G515" s="508"/>
      <c r="H515" s="885" t="s">
        <v>4639</v>
      </c>
      <c r="J515" s="885" t="s">
        <v>4640</v>
      </c>
      <c r="K515" s="508"/>
      <c r="L515" s="508"/>
      <c r="M515" s="508"/>
      <c r="N515" s="508"/>
    </row>
    <row r="516" ht="15.75" customHeight="1">
      <c r="A516" s="508"/>
      <c r="B516" s="932">
        <v>513.0</v>
      </c>
      <c r="C516" s="926">
        <v>43682.0</v>
      </c>
      <c r="D516" s="523" t="s">
        <v>4654</v>
      </c>
      <c r="E516" s="926"/>
      <c r="F516" s="817" t="s">
        <v>994</v>
      </c>
      <c r="G516" s="508" t="s">
        <v>4656</v>
      </c>
      <c r="H516" s="885" t="s">
        <v>4657</v>
      </c>
      <c r="J516" s="885" t="s">
        <v>4658</v>
      </c>
      <c r="K516" s="885" t="s">
        <v>4659</v>
      </c>
      <c r="L516" s="508"/>
      <c r="M516" s="508"/>
      <c r="N516" s="508"/>
    </row>
    <row r="517" ht="15.75" customHeight="1">
      <c r="A517" s="508"/>
      <c r="B517" s="932">
        <v>514.0</v>
      </c>
      <c r="C517" s="926">
        <v>43682.0</v>
      </c>
      <c r="D517" s="523" t="s">
        <v>2547</v>
      </c>
      <c r="E517" s="926"/>
      <c r="F517" s="817" t="s">
        <v>994</v>
      </c>
      <c r="G517" s="508" t="s">
        <v>4656</v>
      </c>
      <c r="H517" s="885" t="s">
        <v>4683</v>
      </c>
      <c r="J517" s="885" t="s">
        <v>4684</v>
      </c>
      <c r="K517" s="885" t="s">
        <v>4685</v>
      </c>
      <c r="L517" s="508"/>
      <c r="M517" s="508"/>
      <c r="N517" s="508"/>
    </row>
    <row r="518" ht="15.75" customHeight="1">
      <c r="A518" s="508"/>
      <c r="B518" s="932">
        <v>515.0</v>
      </c>
      <c r="C518" s="926">
        <v>43682.0</v>
      </c>
      <c r="D518" s="523" t="s">
        <v>4664</v>
      </c>
      <c r="E518" s="926"/>
      <c r="F518" s="817" t="s">
        <v>994</v>
      </c>
      <c r="G518" s="508" t="s">
        <v>4665</v>
      </c>
      <c r="H518" s="885" t="s">
        <v>4666</v>
      </c>
      <c r="J518" s="885" t="s">
        <v>4667</v>
      </c>
      <c r="K518" s="885" t="s">
        <v>4668</v>
      </c>
      <c r="L518" s="885" t="s">
        <v>4669</v>
      </c>
      <c r="M518" s="508"/>
      <c r="N518" s="508"/>
    </row>
    <row r="519" ht="15.75" customHeight="1">
      <c r="A519" s="508"/>
      <c r="B519" s="932">
        <v>516.0</v>
      </c>
      <c r="C519" s="926">
        <v>43682.0</v>
      </c>
      <c r="D519" s="523" t="s">
        <v>4641</v>
      </c>
      <c r="E519" s="926"/>
      <c r="F519" s="817" t="s">
        <v>994</v>
      </c>
      <c r="G519" s="508" t="s">
        <v>4642</v>
      </c>
      <c r="H519" s="885" t="s">
        <v>4643</v>
      </c>
      <c r="J519" s="885" t="s">
        <v>4644</v>
      </c>
      <c r="K519" s="885" t="s">
        <v>4645</v>
      </c>
      <c r="L519" s="508"/>
      <c r="M519" s="508"/>
      <c r="N519" s="508"/>
    </row>
    <row r="520" ht="15.75" customHeight="1">
      <c r="A520" s="508"/>
      <c r="B520" s="932">
        <v>517.0</v>
      </c>
      <c r="C520" s="926">
        <v>43682.0</v>
      </c>
      <c r="D520" s="523" t="s">
        <v>4690</v>
      </c>
      <c r="E520" s="926"/>
      <c r="F520" s="817" t="s">
        <v>994</v>
      </c>
      <c r="G520" s="508" t="s">
        <v>4642</v>
      </c>
      <c r="H520" s="885" t="s">
        <v>4691</v>
      </c>
      <c r="J520" s="885" t="s">
        <v>4692</v>
      </c>
      <c r="K520" s="885" t="s">
        <v>4693</v>
      </c>
      <c r="L520" s="508"/>
      <c r="M520" s="508"/>
      <c r="N520" s="508"/>
    </row>
    <row r="521" ht="15.75" customHeight="1">
      <c r="A521" s="508"/>
      <c r="B521" s="932">
        <v>518.0</v>
      </c>
      <c r="C521" s="926">
        <v>43682.0</v>
      </c>
      <c r="D521" s="523" t="s">
        <v>4673</v>
      </c>
      <c r="E521" s="926"/>
      <c r="F521" s="508" t="s">
        <v>18</v>
      </c>
      <c r="G521" s="508" t="s">
        <v>4647</v>
      </c>
      <c r="H521" s="885" t="s">
        <v>4675</v>
      </c>
      <c r="J521" s="508"/>
      <c r="K521" s="508"/>
      <c r="L521" s="508"/>
      <c r="M521" s="508"/>
      <c r="N521" s="508"/>
    </row>
    <row r="522" ht="15.75" customHeight="1">
      <c r="A522" s="508"/>
      <c r="B522" s="932">
        <v>519.0</v>
      </c>
      <c r="C522" s="926">
        <v>43682.0</v>
      </c>
      <c r="D522" s="523" t="s">
        <v>4686</v>
      </c>
      <c r="E522" s="926"/>
      <c r="F522" s="508" t="s">
        <v>18</v>
      </c>
      <c r="G522" s="508" t="s">
        <v>4652</v>
      </c>
      <c r="H522" s="885" t="s">
        <v>4687</v>
      </c>
      <c r="J522" s="508"/>
      <c r="K522" s="508"/>
      <c r="L522" s="508"/>
      <c r="M522" s="508"/>
      <c r="N522" s="508"/>
    </row>
    <row r="523" ht="15.75" customHeight="1">
      <c r="A523" s="508"/>
      <c r="B523" s="932">
        <v>520.0</v>
      </c>
      <c r="C523" s="926">
        <v>43682.0</v>
      </c>
      <c r="D523" s="523" t="s">
        <v>4650</v>
      </c>
      <c r="E523" s="926"/>
      <c r="F523" s="508" t="s">
        <v>18</v>
      </c>
      <c r="G523" s="508" t="s">
        <v>4652</v>
      </c>
      <c r="H523" s="885" t="s">
        <v>4653</v>
      </c>
      <c r="J523" s="508"/>
      <c r="K523" s="508"/>
      <c r="L523" s="508"/>
      <c r="M523" s="508"/>
      <c r="N523" s="508"/>
    </row>
    <row r="524" ht="15.75" customHeight="1">
      <c r="A524" s="508"/>
      <c r="B524" s="932">
        <v>521.0</v>
      </c>
      <c r="C524" s="926">
        <v>43682.0</v>
      </c>
      <c r="D524" s="523" t="s">
        <v>4671</v>
      </c>
      <c r="E524" s="926"/>
      <c r="F524" s="508" t="s">
        <v>18</v>
      </c>
      <c r="G524" s="508" t="s">
        <v>4652</v>
      </c>
      <c r="H524" s="885" t="s">
        <v>4672</v>
      </c>
      <c r="J524" s="508"/>
      <c r="K524" s="508"/>
      <c r="L524" s="508"/>
      <c r="M524" s="508"/>
      <c r="N524" s="508"/>
    </row>
    <row r="525" ht="15.75" customHeight="1">
      <c r="A525" s="508"/>
      <c r="B525" s="932">
        <v>522.0</v>
      </c>
      <c r="C525" s="926">
        <v>43682.0</v>
      </c>
      <c r="D525" s="523" t="s">
        <v>4646</v>
      </c>
      <c r="E525" s="926"/>
      <c r="F525" s="508" t="s">
        <v>18</v>
      </c>
      <c r="G525" s="508" t="s">
        <v>4647</v>
      </c>
      <c r="H525" s="885" t="s">
        <v>4648</v>
      </c>
      <c r="J525" s="508"/>
      <c r="K525" s="508"/>
      <c r="L525" s="508" t="s">
        <v>4649</v>
      </c>
      <c r="M525" s="508"/>
      <c r="N525" s="508"/>
    </row>
    <row r="526" ht="15.75" customHeight="1">
      <c r="A526" s="508"/>
      <c r="B526" s="932">
        <v>523.0</v>
      </c>
      <c r="C526" s="926">
        <v>43682.0</v>
      </c>
      <c r="D526" s="523" t="s">
        <v>4676</v>
      </c>
      <c r="E526" s="926"/>
      <c r="F526" s="508" t="s">
        <v>18</v>
      </c>
      <c r="G526" s="508" t="s">
        <v>4677</v>
      </c>
      <c r="H526" s="885" t="s">
        <v>4678</v>
      </c>
      <c r="J526" s="508"/>
      <c r="K526" s="508"/>
      <c r="L526" s="508"/>
      <c r="M526" s="508"/>
      <c r="N526" s="508"/>
    </row>
    <row r="527" ht="15.75" customHeight="1">
      <c r="A527" s="508"/>
      <c r="B527" s="932">
        <v>524.0</v>
      </c>
      <c r="C527" s="926">
        <v>43685.0</v>
      </c>
      <c r="D527" s="523" t="s">
        <v>2994</v>
      </c>
      <c r="E527" s="926"/>
      <c r="F527" s="545" t="s">
        <v>3844</v>
      </c>
      <c r="G527" s="508"/>
      <c r="H527" s="885" t="s">
        <v>4694</v>
      </c>
      <c r="J527" s="885" t="s">
        <v>4695</v>
      </c>
      <c r="K527" s="508"/>
      <c r="L527" s="508"/>
      <c r="M527" s="508"/>
      <c r="N527" s="508"/>
    </row>
    <row r="528" ht="15.75" customHeight="1">
      <c r="A528" s="508"/>
      <c r="B528" s="932">
        <v>525.0</v>
      </c>
      <c r="C528" s="926">
        <v>43685.0</v>
      </c>
      <c r="D528" s="523" t="s">
        <v>2468</v>
      </c>
      <c r="E528" s="926"/>
      <c r="F528" s="545" t="s">
        <v>2253</v>
      </c>
      <c r="G528" s="508" t="s">
        <v>2623</v>
      </c>
      <c r="H528" s="885" t="s">
        <v>4697</v>
      </c>
      <c r="J528" s="508"/>
      <c r="K528" s="508"/>
      <c r="L528" s="508"/>
      <c r="M528" s="508"/>
      <c r="N528" s="508"/>
    </row>
    <row r="529" ht="15.75" customHeight="1">
      <c r="A529" s="508"/>
      <c r="B529" s="932">
        <v>526.0</v>
      </c>
      <c r="C529" s="926">
        <v>43685.0</v>
      </c>
      <c r="D529" s="523" t="s">
        <v>1357</v>
      </c>
      <c r="E529" s="926"/>
      <c r="F529" s="508" t="s">
        <v>3695</v>
      </c>
      <c r="G529" s="508"/>
      <c r="H529" s="885" t="s">
        <v>4696</v>
      </c>
      <c r="J529" s="508"/>
      <c r="K529" s="508"/>
      <c r="L529" s="508"/>
      <c r="M529" s="508"/>
      <c r="N529" s="508"/>
    </row>
    <row r="530" ht="15.75" customHeight="1">
      <c r="A530" s="508"/>
      <c r="B530" s="932">
        <v>527.0</v>
      </c>
      <c r="C530" s="926">
        <v>43690.0</v>
      </c>
      <c r="D530" s="523" t="s">
        <v>14689</v>
      </c>
      <c r="E530" s="926"/>
      <c r="F530" s="511" t="s">
        <v>14693</v>
      </c>
      <c r="G530" s="508"/>
      <c r="H530" s="885" t="s">
        <v>4708</v>
      </c>
      <c r="J530" s="885" t="s">
        <v>4709</v>
      </c>
      <c r="K530" s="885" t="s">
        <v>4708</v>
      </c>
      <c r="L530" s="508"/>
      <c r="M530" s="508"/>
      <c r="N530" s="508"/>
    </row>
    <row r="531" ht="15.75" customHeight="1">
      <c r="A531" s="508"/>
      <c r="B531" s="932">
        <v>528.0</v>
      </c>
      <c r="C531" s="926">
        <v>43690.0</v>
      </c>
      <c r="D531" s="523" t="s">
        <v>3529</v>
      </c>
      <c r="E531" s="926"/>
      <c r="F531" s="508" t="s">
        <v>3844</v>
      </c>
      <c r="G531" s="508"/>
      <c r="H531" s="885" t="s">
        <v>4698</v>
      </c>
      <c r="J531" s="885" t="s">
        <v>4699</v>
      </c>
      <c r="K531" s="508"/>
      <c r="L531" s="508"/>
      <c r="M531" s="508"/>
      <c r="N531" s="508"/>
    </row>
    <row r="532" ht="15.75" customHeight="1">
      <c r="A532" s="508"/>
      <c r="B532" s="932">
        <v>529.0</v>
      </c>
      <c r="C532" s="926">
        <v>43690.0</v>
      </c>
      <c r="D532" s="508" t="s">
        <v>3010</v>
      </c>
      <c r="E532" s="926"/>
      <c r="F532" s="508" t="s">
        <v>1313</v>
      </c>
      <c r="G532" s="523" t="s">
        <v>4656</v>
      </c>
      <c r="H532" s="885" t="s">
        <v>4700</v>
      </c>
      <c r="J532" s="885" t="s">
        <v>4701</v>
      </c>
      <c r="K532" s="508"/>
      <c r="L532" s="508"/>
      <c r="M532" s="508"/>
      <c r="N532" s="508"/>
    </row>
    <row r="533" ht="15.75" customHeight="1">
      <c r="A533" s="508"/>
      <c r="B533" s="932">
        <v>530.0</v>
      </c>
      <c r="C533" s="926">
        <v>43690.0</v>
      </c>
      <c r="D533" s="508" t="s">
        <v>3013</v>
      </c>
      <c r="E533" s="926"/>
      <c r="F533" s="508" t="s">
        <v>1313</v>
      </c>
      <c r="G533" s="523" t="s">
        <v>4656</v>
      </c>
      <c r="H533" s="885" t="s">
        <v>4702</v>
      </c>
      <c r="J533" s="885" t="s">
        <v>4703</v>
      </c>
      <c r="K533" s="508"/>
      <c r="L533" s="508"/>
      <c r="M533" s="508"/>
      <c r="N533" s="508"/>
    </row>
    <row r="534" ht="15.75" customHeight="1">
      <c r="A534" s="508"/>
      <c r="B534" s="932">
        <v>531.0</v>
      </c>
      <c r="C534" s="926">
        <v>43690.0</v>
      </c>
      <c r="D534" s="508" t="s">
        <v>4704</v>
      </c>
      <c r="E534" s="926"/>
      <c r="F534" s="508" t="s">
        <v>1313</v>
      </c>
      <c r="G534" s="523" t="s">
        <v>4656</v>
      </c>
      <c r="H534" s="885" t="s">
        <v>4705</v>
      </c>
      <c r="J534" s="885" t="s">
        <v>4706</v>
      </c>
      <c r="K534" s="508"/>
      <c r="L534" s="508"/>
      <c r="M534" s="508"/>
      <c r="N534" s="508"/>
    </row>
    <row r="535" ht="15.75" customHeight="1">
      <c r="A535" s="508"/>
      <c r="B535" s="932">
        <v>532.0</v>
      </c>
      <c r="C535" s="926">
        <v>43693.0</v>
      </c>
      <c r="D535" s="523" t="s">
        <v>3221</v>
      </c>
      <c r="E535" s="926"/>
      <c r="F535" s="508" t="s">
        <v>3844</v>
      </c>
      <c r="G535" s="508"/>
      <c r="H535" s="885" t="s">
        <v>4713</v>
      </c>
      <c r="J535" s="885" t="s">
        <v>4714</v>
      </c>
      <c r="K535" s="885" t="s">
        <v>4715</v>
      </c>
      <c r="L535" s="508"/>
      <c r="M535" s="508"/>
      <c r="N535" s="508"/>
    </row>
    <row r="536" ht="15.75" customHeight="1">
      <c r="A536" s="508"/>
      <c r="B536" s="932">
        <v>533.0</v>
      </c>
      <c r="C536" s="949"/>
      <c r="D536" s="523"/>
      <c r="E536" s="949"/>
      <c r="F536" s="508"/>
      <c r="G536" s="508"/>
      <c r="H536" s="508"/>
      <c r="J536" s="508"/>
      <c r="K536" s="508"/>
      <c r="L536" s="508"/>
      <c r="M536" s="508"/>
      <c r="N536" s="508"/>
    </row>
    <row r="537" ht="15.75" customHeight="1">
      <c r="A537" s="508"/>
      <c r="B537" s="932">
        <v>534.0</v>
      </c>
      <c r="C537" s="926">
        <v>43693.0</v>
      </c>
      <c r="D537" s="523" t="s">
        <v>2468</v>
      </c>
      <c r="E537" s="926"/>
      <c r="F537" s="508" t="s">
        <v>1197</v>
      </c>
      <c r="G537" s="508"/>
      <c r="H537" s="885" t="s">
        <v>4716</v>
      </c>
      <c r="J537" s="508"/>
      <c r="K537" s="508"/>
      <c r="L537" s="508"/>
      <c r="M537" s="508"/>
      <c r="N537" s="508"/>
    </row>
    <row r="538" ht="15.75" customHeight="1">
      <c r="A538" s="508"/>
      <c r="B538" s="932">
        <v>535.0</v>
      </c>
      <c r="C538" s="926">
        <v>43693.0</v>
      </c>
      <c r="D538" s="523" t="s">
        <v>3664</v>
      </c>
      <c r="E538" s="926"/>
      <c r="F538" s="508" t="s">
        <v>3390</v>
      </c>
      <c r="G538" s="508"/>
      <c r="H538" s="885" t="s">
        <v>4717</v>
      </c>
      <c r="J538" s="508"/>
      <c r="K538" s="508"/>
      <c r="L538" s="508"/>
      <c r="M538" s="508"/>
      <c r="N538" s="508"/>
    </row>
    <row r="539" ht="15.75" customHeight="1">
      <c r="A539" s="508"/>
      <c r="B539" s="932">
        <v>536.0</v>
      </c>
      <c r="C539" s="926">
        <v>43693.0</v>
      </c>
      <c r="D539" s="523" t="s">
        <v>3654</v>
      </c>
      <c r="E539" s="926"/>
      <c r="F539" s="508" t="s">
        <v>3390</v>
      </c>
      <c r="G539" s="508"/>
      <c r="H539" s="885" t="s">
        <v>4712</v>
      </c>
      <c r="J539" s="508"/>
      <c r="K539" s="508"/>
      <c r="L539" s="508"/>
      <c r="M539" s="508"/>
      <c r="N539" s="508"/>
    </row>
    <row r="540" ht="15.75" customHeight="1">
      <c r="A540" s="508"/>
      <c r="B540" s="932">
        <v>537.0</v>
      </c>
      <c r="C540" s="926">
        <v>43693.0</v>
      </c>
      <c r="D540" s="523" t="s">
        <v>4710</v>
      </c>
      <c r="E540" s="926"/>
      <c r="F540" s="508" t="s">
        <v>3390</v>
      </c>
      <c r="G540" s="508"/>
      <c r="H540" s="885" t="s">
        <v>4711</v>
      </c>
      <c r="J540" s="508"/>
      <c r="K540" s="508"/>
      <c r="L540" s="508"/>
      <c r="M540" s="508"/>
      <c r="N540" s="508"/>
    </row>
    <row r="541" ht="15.75" customHeight="1">
      <c r="A541" s="508"/>
      <c r="B541" s="932">
        <v>538.0</v>
      </c>
      <c r="C541" s="926">
        <v>43696.0</v>
      </c>
      <c r="D541" s="523" t="s">
        <v>4134</v>
      </c>
      <c r="E541" s="926"/>
      <c r="F541" s="508" t="s">
        <v>3844</v>
      </c>
      <c r="G541" s="508"/>
      <c r="H541" s="885" t="s">
        <v>4727</v>
      </c>
      <c r="J541" s="885" t="s">
        <v>4728</v>
      </c>
      <c r="K541" s="885" t="s">
        <v>4729</v>
      </c>
      <c r="L541" s="508"/>
      <c r="M541" s="508"/>
      <c r="N541" s="508"/>
    </row>
    <row r="542" ht="15.75" customHeight="1">
      <c r="A542" s="555"/>
      <c r="B542" s="932">
        <v>539.0</v>
      </c>
      <c r="C542" s="926">
        <v>43696.0</v>
      </c>
      <c r="D542" s="523" t="s">
        <v>1251</v>
      </c>
      <c r="E542" s="926"/>
      <c r="F542" s="508" t="s">
        <v>50</v>
      </c>
      <c r="G542" s="508"/>
      <c r="H542" s="885" t="s">
        <v>4731</v>
      </c>
      <c r="J542" s="508"/>
      <c r="K542" s="508"/>
      <c r="L542" s="508"/>
      <c r="M542" s="508"/>
      <c r="N542" s="508"/>
    </row>
    <row r="543" ht="15.75" customHeight="1">
      <c r="A543" s="508"/>
      <c r="B543" s="932">
        <v>540.0</v>
      </c>
      <c r="C543" s="926">
        <v>43696.0</v>
      </c>
      <c r="D543" s="523" t="s">
        <v>3066</v>
      </c>
      <c r="E543" s="926"/>
      <c r="F543" s="508" t="s">
        <v>18</v>
      </c>
      <c r="G543" s="508" t="s">
        <v>4735</v>
      </c>
      <c r="H543" s="885" t="s">
        <v>4736</v>
      </c>
      <c r="J543" s="508"/>
      <c r="K543" s="508"/>
      <c r="L543" s="508"/>
      <c r="M543" s="508"/>
      <c r="N543" s="508"/>
    </row>
    <row r="544" ht="15.75" customHeight="1">
      <c r="A544" s="508"/>
      <c r="B544" s="932">
        <v>541.0</v>
      </c>
      <c r="C544" s="926">
        <v>43696.0</v>
      </c>
      <c r="D544" s="523" t="s">
        <v>3012</v>
      </c>
      <c r="E544" s="926"/>
      <c r="F544" s="508" t="s">
        <v>577</v>
      </c>
      <c r="G544" s="508"/>
      <c r="H544" s="885" t="s">
        <v>4730</v>
      </c>
      <c r="J544" s="508"/>
      <c r="K544" s="508"/>
      <c r="L544" s="508"/>
      <c r="M544" s="508"/>
      <c r="N544" s="508"/>
    </row>
    <row r="545" ht="15.75" customHeight="1">
      <c r="A545" s="508"/>
      <c r="B545" s="932">
        <v>542.0</v>
      </c>
      <c r="C545" s="926">
        <v>43696.0</v>
      </c>
      <c r="D545" s="523" t="s">
        <v>3192</v>
      </c>
      <c r="E545" s="926"/>
      <c r="F545" s="508" t="s">
        <v>577</v>
      </c>
      <c r="G545" s="508"/>
      <c r="H545" s="885" t="s">
        <v>4726</v>
      </c>
      <c r="J545" s="508"/>
      <c r="K545" s="508"/>
      <c r="L545" s="508"/>
      <c r="M545" s="508"/>
      <c r="N545" s="508"/>
    </row>
    <row r="546" ht="15.75" customHeight="1">
      <c r="A546" s="508"/>
      <c r="B546" s="932">
        <v>543.0</v>
      </c>
      <c r="C546" s="926">
        <v>43696.0</v>
      </c>
      <c r="D546" s="523" t="s">
        <v>2692</v>
      </c>
      <c r="E546" s="926"/>
      <c r="F546" s="508" t="s">
        <v>577</v>
      </c>
      <c r="G546" s="508"/>
      <c r="H546" s="885" t="s">
        <v>4737</v>
      </c>
      <c r="J546" s="508"/>
      <c r="K546" s="508"/>
      <c r="L546" s="508"/>
      <c r="M546" s="508"/>
      <c r="N546" s="508"/>
    </row>
    <row r="547" ht="15.75" customHeight="1">
      <c r="A547" s="508"/>
      <c r="B547" s="932">
        <v>544.0</v>
      </c>
      <c r="C547" s="926">
        <v>43696.0</v>
      </c>
      <c r="D547" s="523" t="s">
        <v>1763</v>
      </c>
      <c r="E547" s="926" t="s">
        <v>1764</v>
      </c>
      <c r="F547" s="508" t="s">
        <v>577</v>
      </c>
      <c r="G547" s="508"/>
      <c r="H547" s="885" t="s">
        <v>4725</v>
      </c>
      <c r="J547" s="508"/>
      <c r="K547" s="508"/>
      <c r="L547" s="508"/>
      <c r="M547" s="508"/>
      <c r="N547" s="508"/>
    </row>
    <row r="548" ht="15.75" customHeight="1">
      <c r="A548" s="508"/>
      <c r="B548" s="932">
        <v>545.0</v>
      </c>
      <c r="C548" s="926">
        <v>43696.0</v>
      </c>
      <c r="D548" s="523" t="s">
        <v>681</v>
      </c>
      <c r="E548" s="926"/>
      <c r="F548" s="508" t="s">
        <v>577</v>
      </c>
      <c r="G548" s="508"/>
      <c r="H548" s="885" t="s">
        <v>4722</v>
      </c>
      <c r="I548" s="275" t="s">
        <v>1476</v>
      </c>
      <c r="J548" s="508"/>
      <c r="K548" s="508"/>
      <c r="L548" s="508"/>
      <c r="M548" s="508"/>
      <c r="N548" s="508"/>
    </row>
    <row r="549" ht="15.75" customHeight="1">
      <c r="A549" s="508"/>
      <c r="B549" s="932">
        <v>546.0</v>
      </c>
      <c r="C549" s="926">
        <v>43696.0</v>
      </c>
      <c r="D549" s="523" t="s">
        <v>2750</v>
      </c>
      <c r="E549" s="926"/>
      <c r="F549" s="508" t="s">
        <v>577</v>
      </c>
      <c r="G549" s="508"/>
      <c r="H549" s="885" t="s">
        <v>4723</v>
      </c>
      <c r="J549" s="508"/>
      <c r="K549" s="508"/>
      <c r="L549" s="508"/>
      <c r="M549" s="508"/>
      <c r="N549" s="508"/>
    </row>
    <row r="550" ht="15.75" customHeight="1">
      <c r="A550" s="508"/>
      <c r="B550" s="932">
        <v>547.0</v>
      </c>
      <c r="C550" s="926">
        <v>43696.0</v>
      </c>
      <c r="D550" s="523" t="s">
        <v>4743</v>
      </c>
      <c r="E550" s="926"/>
      <c r="F550" s="508" t="s">
        <v>577</v>
      </c>
      <c r="G550" s="508"/>
      <c r="H550" s="885" t="s">
        <v>4744</v>
      </c>
      <c r="J550" s="508"/>
      <c r="K550" s="508"/>
      <c r="L550" s="508"/>
      <c r="M550" s="508"/>
      <c r="N550" s="508"/>
    </row>
    <row r="551" ht="15.75" customHeight="1">
      <c r="A551" s="963" t="s">
        <v>4718</v>
      </c>
      <c r="B551" s="964">
        <v>548.0</v>
      </c>
      <c r="C551" s="972">
        <v>43696.0</v>
      </c>
      <c r="D551" s="965" t="s">
        <v>4172</v>
      </c>
      <c r="E551" s="972"/>
      <c r="F551" s="963" t="s">
        <v>994</v>
      </c>
      <c r="G551" s="963" t="s">
        <v>4665</v>
      </c>
      <c r="H551" s="966" t="s">
        <v>4719</v>
      </c>
      <c r="J551" s="885" t="s">
        <v>4720</v>
      </c>
      <c r="K551" s="885" t="s">
        <v>4721</v>
      </c>
      <c r="L551" s="508"/>
      <c r="M551" s="508"/>
      <c r="N551" s="508"/>
    </row>
    <row r="552" ht="15.75" customHeight="1">
      <c r="A552" s="508"/>
      <c r="B552" s="932">
        <v>549.0</v>
      </c>
      <c r="C552" s="926">
        <v>43696.0</v>
      </c>
      <c r="D552" s="523" t="s">
        <v>1366</v>
      </c>
      <c r="E552" s="926"/>
      <c r="F552" s="508" t="s">
        <v>18</v>
      </c>
      <c r="G552" s="508" t="s">
        <v>4741</v>
      </c>
      <c r="H552" s="885" t="s">
        <v>4742</v>
      </c>
      <c r="J552" s="508"/>
      <c r="K552" s="508"/>
      <c r="L552" s="508"/>
      <c r="M552" s="508"/>
      <c r="N552" s="508"/>
    </row>
    <row r="553" ht="15.75" customHeight="1">
      <c r="A553" s="508"/>
      <c r="B553" s="932">
        <v>550.0</v>
      </c>
      <c r="C553" s="926">
        <v>43696.0</v>
      </c>
      <c r="D553" s="508" t="s">
        <v>2737</v>
      </c>
      <c r="E553" s="926"/>
      <c r="F553" s="508" t="s">
        <v>18</v>
      </c>
      <c r="G553" s="508" t="s">
        <v>4732</v>
      </c>
      <c r="H553" s="885" t="s">
        <v>4733</v>
      </c>
      <c r="J553" s="508"/>
      <c r="K553" s="508"/>
      <c r="L553" s="508"/>
      <c r="M553" s="508"/>
      <c r="N553" s="508"/>
    </row>
    <row r="554" ht="15.75" customHeight="1">
      <c r="A554" s="508"/>
      <c r="B554" s="932">
        <v>551.0</v>
      </c>
      <c r="C554" s="926">
        <v>43696.0</v>
      </c>
      <c r="D554" s="523" t="s">
        <v>1218</v>
      </c>
      <c r="E554" s="926"/>
      <c r="F554" s="508" t="s">
        <v>18</v>
      </c>
      <c r="G554" s="508" t="s">
        <v>4665</v>
      </c>
      <c r="H554" s="885" t="s">
        <v>4724</v>
      </c>
      <c r="J554" s="508"/>
      <c r="K554" s="508"/>
      <c r="L554" s="508"/>
      <c r="M554" s="508"/>
      <c r="N554" s="508"/>
    </row>
    <row r="555" ht="15.75" customHeight="1">
      <c r="A555" s="508"/>
      <c r="B555" s="932">
        <v>552.0</v>
      </c>
      <c r="C555" s="926">
        <v>43696.0</v>
      </c>
      <c r="D555" s="523" t="s">
        <v>1369</v>
      </c>
      <c r="E555" s="926"/>
      <c r="F555" s="508" t="s">
        <v>18</v>
      </c>
      <c r="G555" s="508" t="s">
        <v>4738</v>
      </c>
      <c r="H555" s="885" t="s">
        <v>4739</v>
      </c>
      <c r="J555" s="508"/>
      <c r="K555" s="508"/>
      <c r="L555" s="508"/>
      <c r="M555" s="508"/>
      <c r="N555" s="508"/>
    </row>
    <row r="556" ht="15.75" customHeight="1">
      <c r="A556" s="508"/>
      <c r="B556" s="932">
        <v>553.0</v>
      </c>
      <c r="C556" s="926">
        <v>43697.0</v>
      </c>
      <c r="D556" s="523" t="s">
        <v>2554</v>
      </c>
      <c r="E556" s="926"/>
      <c r="F556" s="508" t="s">
        <v>18</v>
      </c>
      <c r="G556" s="508" t="s">
        <v>3754</v>
      </c>
      <c r="H556" s="885" t="s">
        <v>4761</v>
      </c>
      <c r="J556" s="508"/>
      <c r="K556" s="508"/>
      <c r="L556" s="508"/>
      <c r="M556" s="508"/>
      <c r="N556" s="508"/>
    </row>
    <row r="557" ht="15.75" customHeight="1">
      <c r="A557" s="508"/>
      <c r="B557" s="932">
        <v>554.0</v>
      </c>
      <c r="C557" s="926">
        <v>43697.0</v>
      </c>
      <c r="D557" s="523" t="s">
        <v>3716</v>
      </c>
      <c r="E557" s="926"/>
      <c r="F557" s="508" t="s">
        <v>18</v>
      </c>
      <c r="G557" s="508" t="s">
        <v>4753</v>
      </c>
      <c r="H557" s="885" t="s">
        <v>4754</v>
      </c>
      <c r="J557" s="508"/>
      <c r="K557" s="508"/>
      <c r="L557" s="508"/>
      <c r="M557" s="508"/>
      <c r="N557" s="508"/>
    </row>
    <row r="558" ht="15.75" customHeight="1">
      <c r="A558" s="508"/>
      <c r="B558" s="932">
        <v>555.0</v>
      </c>
      <c r="C558" s="926">
        <v>43697.0</v>
      </c>
      <c r="D558" s="523" t="s">
        <v>4751</v>
      </c>
      <c r="E558" s="926"/>
      <c r="F558" s="508" t="s">
        <v>18</v>
      </c>
      <c r="G558" s="508" t="s">
        <v>3754</v>
      </c>
      <c r="H558" s="885" t="s">
        <v>4752</v>
      </c>
      <c r="J558" s="508"/>
      <c r="K558" s="508"/>
      <c r="L558" s="508"/>
      <c r="M558" s="508"/>
      <c r="N558" s="508"/>
    </row>
    <row r="559" ht="15.75" customHeight="1">
      <c r="A559" s="508"/>
      <c r="B559" s="932">
        <v>556.0</v>
      </c>
      <c r="C559" s="926">
        <v>43697.0</v>
      </c>
      <c r="D559" s="523" t="s">
        <v>4757</v>
      </c>
      <c r="E559" s="926"/>
      <c r="F559" s="508" t="s">
        <v>18</v>
      </c>
      <c r="G559" s="508" t="s">
        <v>4759</v>
      </c>
      <c r="H559" s="885" t="s">
        <v>4760</v>
      </c>
      <c r="J559" s="508"/>
      <c r="K559" s="508"/>
      <c r="L559" s="508"/>
      <c r="M559" s="508"/>
      <c r="N559" s="508"/>
    </row>
    <row r="560" ht="15.75" customHeight="1">
      <c r="A560" s="508"/>
      <c r="B560" s="932">
        <v>557.0</v>
      </c>
      <c r="C560" s="926">
        <v>43697.0</v>
      </c>
      <c r="D560" s="523" t="s">
        <v>2776</v>
      </c>
      <c r="E560" s="926"/>
      <c r="F560" s="508" t="s">
        <v>50</v>
      </c>
      <c r="G560" s="508"/>
      <c r="H560" s="885" t="s">
        <v>4755</v>
      </c>
      <c r="J560" s="508"/>
      <c r="K560" s="508"/>
      <c r="L560" s="508"/>
      <c r="M560" s="508"/>
      <c r="N560" s="508"/>
    </row>
    <row r="561" ht="15.75" customHeight="1">
      <c r="A561" s="508"/>
      <c r="B561" s="932">
        <v>558.0</v>
      </c>
      <c r="C561" s="926">
        <v>43697.0</v>
      </c>
      <c r="D561" s="523" t="s">
        <v>14694</v>
      </c>
      <c r="E561" s="926"/>
      <c r="F561" s="508" t="s">
        <v>18</v>
      </c>
      <c r="G561" s="508" t="s">
        <v>4673</v>
      </c>
      <c r="H561" s="885" t="s">
        <v>4756</v>
      </c>
      <c r="J561" s="508"/>
      <c r="K561" s="508"/>
      <c r="L561" s="508"/>
      <c r="M561" s="508"/>
      <c r="N561" s="508"/>
    </row>
    <row r="562" ht="15.75" customHeight="1">
      <c r="A562" s="508"/>
      <c r="B562" s="932">
        <v>559.0</v>
      </c>
      <c r="C562" s="926">
        <v>43697.0</v>
      </c>
      <c r="D562" s="523" t="s">
        <v>4748</v>
      </c>
      <c r="E562" s="926"/>
      <c r="F562" s="508" t="s">
        <v>18</v>
      </c>
      <c r="G562" s="508" t="s">
        <v>4749</v>
      </c>
      <c r="H562" s="885" t="s">
        <v>4750</v>
      </c>
      <c r="J562" s="508"/>
      <c r="K562" s="508"/>
      <c r="L562" s="508"/>
      <c r="M562" s="508"/>
      <c r="N562" s="508"/>
    </row>
    <row r="563" ht="15.75" customHeight="1">
      <c r="A563" s="508"/>
      <c r="B563" s="932">
        <v>560.0</v>
      </c>
      <c r="C563" s="926">
        <v>43697.0</v>
      </c>
      <c r="D563" s="523" t="s">
        <v>4164</v>
      </c>
      <c r="E563" s="926"/>
      <c r="F563" s="508" t="s">
        <v>994</v>
      </c>
      <c r="G563" s="508" t="s">
        <v>4665</v>
      </c>
      <c r="H563" s="885" t="s">
        <v>4745</v>
      </c>
      <c r="J563" s="885" t="s">
        <v>4746</v>
      </c>
      <c r="K563" s="885" t="s">
        <v>4747</v>
      </c>
      <c r="L563" s="508"/>
      <c r="M563" s="508"/>
      <c r="N563" s="508"/>
    </row>
    <row r="564" ht="15.75" customHeight="1">
      <c r="A564" s="508">
        <v>37234.0</v>
      </c>
      <c r="B564" s="932">
        <v>561.0</v>
      </c>
      <c r="C564" s="926">
        <v>43698.0</v>
      </c>
      <c r="D564" s="523" t="s">
        <v>14695</v>
      </c>
      <c r="E564" s="926"/>
      <c r="F564" s="508" t="s">
        <v>18</v>
      </c>
      <c r="G564" s="508" t="s">
        <v>4749</v>
      </c>
      <c r="H564" s="885" t="s">
        <v>4768</v>
      </c>
      <c r="J564" s="508"/>
      <c r="K564" s="508"/>
      <c r="L564" s="508"/>
      <c r="M564" s="508"/>
      <c r="N564" s="508"/>
    </row>
    <row r="565" ht="15.75" customHeight="1">
      <c r="A565" s="508"/>
      <c r="B565" s="932">
        <v>562.0</v>
      </c>
      <c r="C565" s="926">
        <v>43698.0</v>
      </c>
      <c r="D565" s="523" t="s">
        <v>4316</v>
      </c>
      <c r="E565" s="926"/>
      <c r="F565" s="508" t="s">
        <v>994</v>
      </c>
      <c r="G565" s="508" t="s">
        <v>4665</v>
      </c>
      <c r="H565" s="885" t="s">
        <v>4762</v>
      </c>
      <c r="J565" s="885" t="s">
        <v>4763</v>
      </c>
      <c r="K565" s="885" t="s">
        <v>4764</v>
      </c>
      <c r="L565" s="508"/>
      <c r="M565" s="508"/>
      <c r="N565" s="508"/>
    </row>
    <row r="566" ht="15.75" customHeight="1">
      <c r="A566" s="508"/>
      <c r="B566" s="932">
        <v>563.0</v>
      </c>
      <c r="C566" s="926">
        <v>43698.0</v>
      </c>
      <c r="D566" s="523" t="s">
        <v>1376</v>
      </c>
      <c r="E566" s="926"/>
      <c r="F566" s="508" t="s">
        <v>18</v>
      </c>
      <c r="G566" s="508" t="s">
        <v>4732</v>
      </c>
      <c r="H566" s="885" t="s">
        <v>4769</v>
      </c>
      <c r="J566" s="508"/>
      <c r="K566" s="508"/>
      <c r="L566" s="508"/>
      <c r="M566" s="508"/>
      <c r="N566" s="508"/>
    </row>
    <row r="567" ht="15.75" customHeight="1">
      <c r="A567" s="508"/>
      <c r="B567" s="932">
        <v>564.0</v>
      </c>
      <c r="C567" s="926">
        <v>43698.0</v>
      </c>
      <c r="D567" s="523" t="s">
        <v>4765</v>
      </c>
      <c r="E567" s="926"/>
      <c r="F567" s="508" t="s">
        <v>18</v>
      </c>
      <c r="G567" s="508" t="s">
        <v>3754</v>
      </c>
      <c r="H567" s="885" t="s">
        <v>4766</v>
      </c>
      <c r="J567" s="508"/>
      <c r="K567" s="508"/>
      <c r="L567" s="508"/>
      <c r="M567" s="508"/>
      <c r="N567" s="508"/>
    </row>
    <row r="568" ht="15.75" customHeight="1">
      <c r="A568" s="508"/>
      <c r="B568" s="932">
        <v>565.0</v>
      </c>
      <c r="C568" s="926">
        <v>43699.0</v>
      </c>
      <c r="D568" s="523" t="s">
        <v>4793</v>
      </c>
      <c r="E568" s="926"/>
      <c r="F568" s="508" t="s">
        <v>18</v>
      </c>
      <c r="G568" s="508" t="s">
        <v>2821</v>
      </c>
      <c r="H568" s="885" t="s">
        <v>4794</v>
      </c>
      <c r="J568" s="508"/>
      <c r="K568" s="508"/>
      <c r="L568" s="508"/>
      <c r="M568" s="508"/>
      <c r="N568" s="508"/>
    </row>
    <row r="569" ht="15.75" customHeight="1">
      <c r="A569" s="508"/>
      <c r="B569" s="932">
        <v>566.0</v>
      </c>
      <c r="C569" s="926">
        <v>43699.0</v>
      </c>
      <c r="D569" s="523" t="s">
        <v>1992</v>
      </c>
      <c r="E569" s="926"/>
      <c r="F569" s="508" t="s">
        <v>18</v>
      </c>
      <c r="G569" s="508" t="s">
        <v>4601</v>
      </c>
      <c r="H569" s="885" t="s">
        <v>4770</v>
      </c>
      <c r="J569" s="508"/>
      <c r="K569" s="508"/>
      <c r="L569" s="508"/>
      <c r="M569" s="508"/>
      <c r="N569" s="508"/>
    </row>
    <row r="570" ht="15.75" customHeight="1">
      <c r="A570" s="508"/>
      <c r="B570" s="932">
        <v>567.0</v>
      </c>
      <c r="C570" s="926">
        <v>43699.0</v>
      </c>
      <c r="D570" s="523" t="s">
        <v>4184</v>
      </c>
      <c r="E570" s="926"/>
      <c r="F570" s="508" t="s">
        <v>994</v>
      </c>
      <c r="G570" s="508" t="s">
        <v>4656</v>
      </c>
      <c r="H570" s="885" t="s">
        <v>4776</v>
      </c>
      <c r="J570" s="885" t="s">
        <v>4777</v>
      </c>
      <c r="K570" s="885" t="s">
        <v>4778</v>
      </c>
      <c r="L570" s="885" t="s">
        <v>4779</v>
      </c>
      <c r="M570" s="508"/>
      <c r="N570" s="508"/>
    </row>
    <row r="571" ht="15.75" customHeight="1">
      <c r="A571" s="508"/>
      <c r="B571" s="932">
        <v>568.0</v>
      </c>
      <c r="C571" s="926">
        <v>43699.0</v>
      </c>
      <c r="D571" s="523" t="s">
        <v>4771</v>
      </c>
      <c r="E571" s="926"/>
      <c r="F571" s="508" t="s">
        <v>18</v>
      </c>
      <c r="G571" s="508" t="s">
        <v>4673</v>
      </c>
      <c r="H571" s="885" t="s">
        <v>4773</v>
      </c>
      <c r="J571" s="508"/>
      <c r="K571" s="508"/>
      <c r="L571" s="508"/>
      <c r="M571" s="508"/>
      <c r="N571" s="508"/>
    </row>
    <row r="572" ht="15.75" customHeight="1">
      <c r="A572" s="508">
        <v>38554.0</v>
      </c>
      <c r="B572" s="932">
        <v>569.0</v>
      </c>
      <c r="C572" s="926">
        <v>43699.0</v>
      </c>
      <c r="D572" s="523" t="s">
        <v>4783</v>
      </c>
      <c r="E572" s="926"/>
      <c r="F572" s="508" t="s">
        <v>18</v>
      </c>
      <c r="G572" s="508" t="s">
        <v>4784</v>
      </c>
      <c r="H572" s="885" t="s">
        <v>4785</v>
      </c>
      <c r="J572" s="508"/>
      <c r="K572" s="508"/>
      <c r="L572" s="508"/>
      <c r="M572" s="508"/>
      <c r="N572" s="508"/>
    </row>
    <row r="573" ht="15.75" customHeight="1">
      <c r="A573" s="508"/>
      <c r="B573" s="932">
        <v>570.0</v>
      </c>
      <c r="C573" s="926">
        <v>43699.0</v>
      </c>
      <c r="D573" s="523" t="s">
        <v>4787</v>
      </c>
      <c r="E573" s="926"/>
      <c r="F573" s="508" t="s">
        <v>994</v>
      </c>
      <c r="G573" s="508" t="s">
        <v>4753</v>
      </c>
      <c r="H573" s="885" t="s">
        <v>4788</v>
      </c>
      <c r="J573" s="885" t="s">
        <v>4789</v>
      </c>
      <c r="K573" s="885" t="s">
        <v>4790</v>
      </c>
      <c r="L573" s="508"/>
      <c r="M573" s="508"/>
      <c r="N573" s="508"/>
    </row>
    <row r="574" ht="15.75" customHeight="1">
      <c r="A574" s="508"/>
      <c r="B574" s="932">
        <v>571.0</v>
      </c>
      <c r="C574" s="926">
        <v>43699.0</v>
      </c>
      <c r="D574" s="523" t="s">
        <v>4791</v>
      </c>
      <c r="E574" s="926"/>
      <c r="F574" s="508" t="s">
        <v>18</v>
      </c>
      <c r="G574" s="508" t="s">
        <v>2151</v>
      </c>
      <c r="H574" s="885" t="s">
        <v>4792</v>
      </c>
      <c r="J574" s="508"/>
      <c r="K574" s="508"/>
      <c r="L574" s="508"/>
      <c r="M574" s="508"/>
      <c r="N574" s="508"/>
    </row>
    <row r="575" ht="15.75" customHeight="1">
      <c r="A575" s="508"/>
      <c r="B575" s="932">
        <v>572.0</v>
      </c>
      <c r="C575" s="926">
        <v>43699.0</v>
      </c>
      <c r="D575" s="523" t="s">
        <v>4774</v>
      </c>
      <c r="E575" s="926"/>
      <c r="F575" s="508" t="s">
        <v>18</v>
      </c>
      <c r="G575" s="508" t="s">
        <v>2151</v>
      </c>
      <c r="H575" s="885" t="s">
        <v>4775</v>
      </c>
      <c r="J575" s="508"/>
      <c r="K575" s="508"/>
      <c r="L575" s="508"/>
      <c r="M575" s="508"/>
      <c r="N575" s="508"/>
    </row>
    <row r="576" ht="15.75" customHeight="1">
      <c r="A576" s="508"/>
      <c r="B576" s="932">
        <v>573.0</v>
      </c>
      <c r="C576" s="926">
        <v>43699.0</v>
      </c>
      <c r="D576" s="523" t="s">
        <v>1357</v>
      </c>
      <c r="E576" s="926"/>
      <c r="F576" s="508" t="s">
        <v>18</v>
      </c>
      <c r="G576" s="508" t="s">
        <v>3572</v>
      </c>
      <c r="H576" s="885" t="s">
        <v>4786</v>
      </c>
      <c r="J576" s="508"/>
      <c r="K576" s="508"/>
      <c r="L576" s="508"/>
      <c r="M576" s="508"/>
      <c r="N576" s="508"/>
    </row>
    <row r="577" ht="15.75" customHeight="1">
      <c r="A577" s="508"/>
      <c r="B577" s="932">
        <v>574.0</v>
      </c>
      <c r="C577" s="926">
        <v>43699.0</v>
      </c>
      <c r="D577" s="523" t="s">
        <v>4780</v>
      </c>
      <c r="E577" s="926"/>
      <c r="F577" s="508" t="s">
        <v>18</v>
      </c>
      <c r="G577" s="508" t="s">
        <v>4781</v>
      </c>
      <c r="H577" s="885" t="s">
        <v>4782</v>
      </c>
      <c r="J577" s="508"/>
      <c r="K577" s="508"/>
      <c r="L577" s="508"/>
      <c r="M577" s="508"/>
      <c r="N577" s="508"/>
    </row>
    <row r="578" ht="15.75" customHeight="1">
      <c r="A578" s="508"/>
      <c r="B578" s="932">
        <v>575.0</v>
      </c>
      <c r="C578" s="926">
        <v>43700.0</v>
      </c>
      <c r="D578" s="523" t="s">
        <v>3824</v>
      </c>
      <c r="E578" s="926"/>
      <c r="F578" s="508" t="s">
        <v>3844</v>
      </c>
      <c r="G578" s="508"/>
      <c r="H578" s="885" t="s">
        <v>4807</v>
      </c>
      <c r="J578" s="885" t="s">
        <v>4808</v>
      </c>
      <c r="K578" s="508"/>
      <c r="L578" s="508"/>
      <c r="M578" s="508"/>
      <c r="N578" s="508"/>
    </row>
    <row r="579" ht="15.75" customHeight="1">
      <c r="A579" s="508"/>
      <c r="B579" s="932">
        <v>576.0</v>
      </c>
      <c r="C579" s="926">
        <v>43700.0</v>
      </c>
      <c r="D579" s="523" t="s">
        <v>4817</v>
      </c>
      <c r="E579" s="926"/>
      <c r="F579" s="508" t="s">
        <v>1310</v>
      </c>
      <c r="G579" s="508"/>
      <c r="H579" s="885" t="s">
        <v>4818</v>
      </c>
      <c r="J579" s="885" t="s">
        <v>4819</v>
      </c>
      <c r="K579" s="508"/>
      <c r="L579" s="508"/>
      <c r="M579" s="508"/>
      <c r="N579" s="508"/>
    </row>
    <row r="580" ht="15.75" customHeight="1">
      <c r="A580" s="508"/>
      <c r="B580" s="932">
        <v>577.0</v>
      </c>
      <c r="C580" s="926">
        <v>43700.0</v>
      </c>
      <c r="D580" s="523" t="s">
        <v>4827</v>
      </c>
      <c r="E580" s="926"/>
      <c r="F580" s="508" t="s">
        <v>3390</v>
      </c>
      <c r="G580" s="508"/>
      <c r="H580" s="885" t="s">
        <v>4828</v>
      </c>
      <c r="J580" s="885" t="s">
        <v>4829</v>
      </c>
      <c r="K580" s="508"/>
      <c r="L580" s="508"/>
      <c r="M580" s="508"/>
      <c r="N580" s="508"/>
    </row>
    <row r="581" ht="15.75" customHeight="1">
      <c r="A581" s="508"/>
      <c r="B581" s="932">
        <v>578.0</v>
      </c>
      <c r="C581" s="926">
        <v>43700.0</v>
      </c>
      <c r="D581" s="523" t="s">
        <v>4804</v>
      </c>
      <c r="E581" s="926"/>
      <c r="F581" s="508" t="s">
        <v>3390</v>
      </c>
      <c r="G581" s="508"/>
      <c r="H581" s="885" t="s">
        <v>4805</v>
      </c>
      <c r="J581" s="885" t="s">
        <v>4806</v>
      </c>
      <c r="K581" s="508"/>
      <c r="L581" s="508"/>
      <c r="M581" s="508"/>
      <c r="N581" s="508"/>
    </row>
    <row r="582" ht="15.75" customHeight="1">
      <c r="A582" s="508"/>
      <c r="B582" s="932">
        <v>579.0</v>
      </c>
      <c r="C582" s="926">
        <v>43700.0</v>
      </c>
      <c r="D582" s="523" t="s">
        <v>4798</v>
      </c>
      <c r="E582" s="926"/>
      <c r="F582" s="508" t="s">
        <v>3390</v>
      </c>
      <c r="G582" s="508"/>
      <c r="H582" s="885" t="s">
        <v>4799</v>
      </c>
      <c r="J582" s="885" t="s">
        <v>4800</v>
      </c>
      <c r="K582" s="508"/>
      <c r="L582" s="508"/>
      <c r="M582" s="508"/>
      <c r="N582" s="508"/>
    </row>
    <row r="583" ht="15.75" customHeight="1">
      <c r="A583" s="508"/>
      <c r="B583" s="932">
        <v>580.0</v>
      </c>
      <c r="C583" s="926">
        <v>43700.0</v>
      </c>
      <c r="D583" s="523" t="s">
        <v>2502</v>
      </c>
      <c r="E583" s="926"/>
      <c r="F583" s="508" t="s">
        <v>3390</v>
      </c>
      <c r="G583" s="508"/>
      <c r="H583" s="885" t="s">
        <v>4820</v>
      </c>
      <c r="J583" s="885" t="s">
        <v>4821</v>
      </c>
      <c r="K583" s="508"/>
      <c r="L583" s="508"/>
      <c r="M583" s="508"/>
      <c r="N583" s="508"/>
    </row>
    <row r="584" ht="15.75" customHeight="1">
      <c r="A584" s="508"/>
      <c r="B584" s="932">
        <v>581.0</v>
      </c>
      <c r="C584" s="926">
        <v>43700.0</v>
      </c>
      <c r="D584" s="523" t="s">
        <v>4814</v>
      </c>
      <c r="E584" s="926"/>
      <c r="F584" s="508" t="s">
        <v>3390</v>
      </c>
      <c r="G584" s="508"/>
      <c r="H584" s="885" t="s">
        <v>4815</v>
      </c>
      <c r="J584" s="885" t="s">
        <v>4816</v>
      </c>
      <c r="K584" s="508"/>
      <c r="L584" s="508"/>
      <c r="M584" s="508"/>
      <c r="N584" s="508"/>
    </row>
    <row r="585" ht="15.75" customHeight="1">
      <c r="A585" s="508"/>
      <c r="B585" s="932">
        <v>582.0</v>
      </c>
      <c r="C585" s="926">
        <v>43700.0</v>
      </c>
      <c r="D585" s="523" t="s">
        <v>4801</v>
      </c>
      <c r="E585" s="926"/>
      <c r="F585" s="508" t="s">
        <v>3390</v>
      </c>
      <c r="G585" s="508"/>
      <c r="H585" s="885" t="s">
        <v>4802</v>
      </c>
      <c r="J585" s="885" t="s">
        <v>4803</v>
      </c>
      <c r="K585" s="508"/>
      <c r="L585" s="508"/>
      <c r="M585" s="508"/>
      <c r="N585" s="508"/>
    </row>
    <row r="586" ht="15.75" customHeight="1">
      <c r="A586" s="508"/>
      <c r="B586" s="932">
        <v>583.0</v>
      </c>
      <c r="C586" s="926">
        <v>43700.0</v>
      </c>
      <c r="D586" s="523" t="s">
        <v>2715</v>
      </c>
      <c r="E586" s="926"/>
      <c r="F586" s="508" t="s">
        <v>3390</v>
      </c>
      <c r="G586" s="508"/>
      <c r="H586" s="885" t="s">
        <v>4809</v>
      </c>
      <c r="J586" s="885" t="s">
        <v>4810</v>
      </c>
      <c r="K586" s="508"/>
      <c r="L586" s="508"/>
      <c r="M586" s="508"/>
      <c r="N586" s="508"/>
    </row>
    <row r="587" ht="15.75" customHeight="1">
      <c r="A587" s="508"/>
      <c r="B587" s="932">
        <v>584.0</v>
      </c>
      <c r="C587" s="926">
        <v>43700.0</v>
      </c>
      <c r="D587" s="523" t="s">
        <v>3617</v>
      </c>
      <c r="E587" s="926" t="s">
        <v>4213</v>
      </c>
      <c r="F587" s="508" t="s">
        <v>1200</v>
      </c>
      <c r="G587" s="508"/>
      <c r="H587" s="885" t="s">
        <v>4822</v>
      </c>
      <c r="J587" s="885" t="s">
        <v>4823</v>
      </c>
      <c r="K587" s="508"/>
      <c r="L587" s="508"/>
      <c r="M587" s="508"/>
      <c r="N587" s="508"/>
    </row>
    <row r="588" ht="15.75" customHeight="1">
      <c r="A588" s="508"/>
      <c r="B588" s="932">
        <v>585.0</v>
      </c>
      <c r="C588" s="926">
        <v>43700.0</v>
      </c>
      <c r="D588" s="523" t="s">
        <v>2733</v>
      </c>
      <c r="E588" s="926"/>
      <c r="F588" s="508" t="s">
        <v>182</v>
      </c>
      <c r="G588" s="508"/>
      <c r="H588" s="885" t="s">
        <v>4824</v>
      </c>
      <c r="J588" s="508"/>
      <c r="K588" s="508"/>
      <c r="L588" s="508"/>
      <c r="M588" s="508"/>
      <c r="N588" s="508"/>
    </row>
    <row r="589" ht="15.75" customHeight="1">
      <c r="A589" s="508"/>
      <c r="B589" s="932">
        <v>586.0</v>
      </c>
      <c r="C589" s="926">
        <v>43700.0</v>
      </c>
      <c r="D589" s="523" t="s">
        <v>3790</v>
      </c>
      <c r="E589" s="926"/>
      <c r="F589" s="508" t="s">
        <v>3844</v>
      </c>
      <c r="G589" s="508"/>
      <c r="H589" s="885" t="s">
        <v>4825</v>
      </c>
      <c r="J589" s="885" t="s">
        <v>4826</v>
      </c>
      <c r="K589" s="508"/>
      <c r="L589" s="508"/>
      <c r="M589" s="508"/>
      <c r="N589" s="508"/>
    </row>
    <row r="590" ht="15.75" customHeight="1">
      <c r="A590" s="508"/>
      <c r="B590" s="932">
        <v>587.0</v>
      </c>
      <c r="C590" s="926">
        <v>43700.0</v>
      </c>
      <c r="D590" s="523" t="s">
        <v>2869</v>
      </c>
      <c r="E590" s="926"/>
      <c r="F590" s="508" t="s">
        <v>3844</v>
      </c>
      <c r="G590" s="508"/>
      <c r="H590" s="885" t="s">
        <v>4811</v>
      </c>
      <c r="J590" s="885" t="s">
        <v>4812</v>
      </c>
      <c r="K590" s="885" t="s">
        <v>4813</v>
      </c>
      <c r="L590" s="508"/>
      <c r="M590" s="508"/>
      <c r="N590" s="508"/>
    </row>
    <row r="591" ht="15.75" customHeight="1">
      <c r="A591" s="508"/>
      <c r="B591" s="932">
        <v>588.0</v>
      </c>
      <c r="C591" s="926">
        <v>43700.0</v>
      </c>
      <c r="D591" s="523" t="s">
        <v>3938</v>
      </c>
      <c r="E591" s="926"/>
      <c r="F591" s="508" t="s">
        <v>3844</v>
      </c>
      <c r="G591" s="508"/>
      <c r="H591" s="885" t="s">
        <v>4795</v>
      </c>
      <c r="J591" s="885" t="s">
        <v>4796</v>
      </c>
      <c r="K591" s="885" t="s">
        <v>4797</v>
      </c>
      <c r="L591" s="508"/>
      <c r="M591" s="508"/>
      <c r="N591" s="508"/>
    </row>
    <row r="592" ht="15.75" customHeight="1">
      <c r="A592" s="508"/>
      <c r="B592" s="932">
        <v>589.0</v>
      </c>
      <c r="C592" s="926">
        <v>43703.0</v>
      </c>
      <c r="D592" s="523" t="s">
        <v>4580</v>
      </c>
      <c r="E592" s="926" t="s">
        <v>4836</v>
      </c>
      <c r="F592" s="508" t="s">
        <v>3844</v>
      </c>
      <c r="G592" s="508"/>
      <c r="H592" s="885" t="s">
        <v>4837</v>
      </c>
      <c r="J592" s="508"/>
      <c r="K592" s="508"/>
      <c r="L592" s="508"/>
      <c r="M592" s="508"/>
      <c r="N592" s="508"/>
    </row>
    <row r="593" ht="15.75" customHeight="1">
      <c r="A593" s="508"/>
      <c r="B593" s="932">
        <v>590.0</v>
      </c>
      <c r="C593" s="926">
        <v>43703.0</v>
      </c>
      <c r="D593" s="523" t="s">
        <v>2831</v>
      </c>
      <c r="E593" s="926"/>
      <c r="F593" s="508" t="s">
        <v>3844</v>
      </c>
      <c r="G593" s="508"/>
      <c r="H593" s="885" t="s">
        <v>4830</v>
      </c>
      <c r="J593" s="508"/>
      <c r="K593" s="508"/>
      <c r="L593" s="508"/>
      <c r="M593" s="508"/>
      <c r="N593" s="508"/>
    </row>
    <row r="594" ht="15.75" customHeight="1">
      <c r="A594" s="508"/>
      <c r="B594" s="932">
        <v>591.0</v>
      </c>
      <c r="C594" s="926">
        <v>43703.0</v>
      </c>
      <c r="D594" s="523" t="s">
        <v>4831</v>
      </c>
      <c r="E594" s="926"/>
      <c r="F594" s="508" t="s">
        <v>3844</v>
      </c>
      <c r="G594" s="508"/>
      <c r="H594" s="885" t="s">
        <v>4832</v>
      </c>
      <c r="J594" s="508"/>
      <c r="K594" s="508"/>
      <c r="L594" s="508"/>
      <c r="M594" s="508"/>
      <c r="N594" s="508"/>
    </row>
    <row r="595" ht="15.75" customHeight="1">
      <c r="A595" s="508"/>
      <c r="B595" s="932">
        <v>592.0</v>
      </c>
      <c r="C595" s="926">
        <v>43703.0</v>
      </c>
      <c r="D595" s="523" t="s">
        <v>4528</v>
      </c>
      <c r="E595" s="926"/>
      <c r="F595" s="508" t="s">
        <v>3844</v>
      </c>
      <c r="G595" s="508"/>
      <c r="H595" s="885" t="s">
        <v>4835</v>
      </c>
      <c r="J595" s="508"/>
      <c r="K595" s="508"/>
      <c r="L595" s="508"/>
      <c r="M595" s="508"/>
      <c r="N595" s="508"/>
    </row>
    <row r="596" ht="15.75" customHeight="1">
      <c r="A596" s="508"/>
      <c r="B596" s="932">
        <v>593.0</v>
      </c>
      <c r="C596" s="926">
        <v>43703.0</v>
      </c>
      <c r="D596" s="523" t="s">
        <v>4153</v>
      </c>
      <c r="E596" s="926"/>
      <c r="F596" s="508" t="s">
        <v>3844</v>
      </c>
      <c r="G596" s="508"/>
      <c r="H596" s="885" t="s">
        <v>4833</v>
      </c>
      <c r="J596" s="508"/>
      <c r="K596" s="508"/>
      <c r="L596" s="508"/>
      <c r="M596" s="508"/>
      <c r="N596" s="508"/>
    </row>
    <row r="597" ht="15.75" customHeight="1">
      <c r="A597" s="508"/>
      <c r="B597" s="932">
        <v>594.0</v>
      </c>
      <c r="C597" s="926">
        <v>43703.0</v>
      </c>
      <c r="D597" s="523" t="s">
        <v>3903</v>
      </c>
      <c r="E597" s="926"/>
      <c r="F597" s="508" t="s">
        <v>3844</v>
      </c>
      <c r="G597" s="508"/>
      <c r="H597" s="885" t="s">
        <v>4834</v>
      </c>
      <c r="J597" s="508"/>
      <c r="K597" s="508"/>
      <c r="L597" s="508"/>
      <c r="M597" s="508"/>
      <c r="N597" s="508"/>
    </row>
    <row r="598" ht="15.75" customHeight="1">
      <c r="A598" s="508"/>
      <c r="B598" s="932">
        <v>296.0</v>
      </c>
      <c r="C598" s="926">
        <v>43591.0</v>
      </c>
      <c r="D598" s="523" t="s">
        <v>4296</v>
      </c>
      <c r="E598" s="926"/>
      <c r="F598" s="508" t="s">
        <v>18</v>
      </c>
      <c r="G598" s="508"/>
      <c r="H598" s="885" t="s">
        <v>4297</v>
      </c>
      <c r="J598" s="508"/>
      <c r="K598" s="508"/>
      <c r="L598" s="508"/>
      <c r="M598" s="508"/>
      <c r="N598" s="508"/>
    </row>
    <row r="599" ht="15.75" customHeight="1">
      <c r="A599" s="508"/>
      <c r="B599" s="932">
        <v>596.0</v>
      </c>
      <c r="C599" s="926">
        <v>43704.0</v>
      </c>
      <c r="D599" s="523" t="s">
        <v>3617</v>
      </c>
      <c r="E599" s="926" t="s">
        <v>4213</v>
      </c>
      <c r="F599" s="508" t="s">
        <v>3844</v>
      </c>
      <c r="G599" s="508"/>
      <c r="H599" s="885" t="s">
        <v>4891</v>
      </c>
      <c r="J599" s="508"/>
      <c r="K599" s="508"/>
      <c r="L599" s="508"/>
      <c r="M599" s="508"/>
      <c r="N599" s="508"/>
    </row>
    <row r="600" ht="15.75" customHeight="1">
      <c r="A600" s="508"/>
      <c r="B600" s="932">
        <v>597.0</v>
      </c>
      <c r="C600" s="926">
        <v>43704.0</v>
      </c>
      <c r="D600" s="523" t="s">
        <v>4868</v>
      </c>
      <c r="E600" s="926"/>
      <c r="F600" s="508" t="s">
        <v>3844</v>
      </c>
      <c r="G600" s="508"/>
      <c r="H600" s="885" t="s">
        <v>14696</v>
      </c>
      <c r="J600" s="508"/>
      <c r="K600" s="508"/>
      <c r="L600" s="508"/>
      <c r="M600" s="508"/>
      <c r="N600" s="508"/>
    </row>
    <row r="601" ht="15.75" customHeight="1">
      <c r="A601" s="508"/>
      <c r="B601" s="932">
        <v>598.0</v>
      </c>
      <c r="C601" s="926">
        <v>43704.0</v>
      </c>
      <c r="D601" s="523" t="s">
        <v>4592</v>
      </c>
      <c r="E601" s="926"/>
      <c r="F601" s="508" t="s">
        <v>3844</v>
      </c>
      <c r="G601" s="508"/>
      <c r="H601" s="885" t="s">
        <v>4902</v>
      </c>
      <c r="J601" s="508"/>
      <c r="K601" s="508"/>
      <c r="L601" s="508"/>
      <c r="M601" s="508"/>
      <c r="N601" s="508"/>
    </row>
    <row r="602" ht="15.75" customHeight="1">
      <c r="A602" s="508"/>
      <c r="B602" s="932">
        <v>599.0</v>
      </c>
      <c r="C602" s="926">
        <v>43704.0</v>
      </c>
      <c r="D602" s="523" t="s">
        <v>4294</v>
      </c>
      <c r="E602" s="926"/>
      <c r="F602" s="545" t="s">
        <v>3844</v>
      </c>
      <c r="G602" s="508" t="s">
        <v>2751</v>
      </c>
      <c r="H602" s="885" t="s">
        <v>4875</v>
      </c>
      <c r="J602" s="508"/>
      <c r="K602" s="508"/>
      <c r="L602" s="508"/>
      <c r="M602" s="508"/>
      <c r="N602" s="508"/>
    </row>
    <row r="603" ht="15.75" customHeight="1">
      <c r="A603" s="508"/>
      <c r="B603" s="932">
        <v>600.0</v>
      </c>
      <c r="C603" s="926">
        <v>43704.0</v>
      </c>
      <c r="D603" s="523" t="s">
        <v>4076</v>
      </c>
      <c r="E603" s="926"/>
      <c r="F603" s="508" t="s">
        <v>3844</v>
      </c>
      <c r="G603" s="508"/>
      <c r="H603" s="885" t="s">
        <v>4898</v>
      </c>
      <c r="J603" s="508"/>
      <c r="K603" s="508"/>
      <c r="L603" s="508"/>
      <c r="M603" s="508"/>
      <c r="N603" s="508"/>
    </row>
    <row r="604" ht="15.75" customHeight="1">
      <c r="A604" s="508"/>
      <c r="B604" s="932">
        <v>601.0</v>
      </c>
      <c r="C604" s="926">
        <v>43704.0</v>
      </c>
      <c r="D604" s="523" t="s">
        <v>4047</v>
      </c>
      <c r="E604" s="926"/>
      <c r="F604" s="508" t="s">
        <v>3844</v>
      </c>
      <c r="G604" s="508"/>
      <c r="H604" s="885" t="s">
        <v>4899</v>
      </c>
      <c r="J604" s="508"/>
      <c r="K604" s="508"/>
      <c r="L604" s="508"/>
      <c r="M604" s="508"/>
      <c r="N604" s="508"/>
    </row>
    <row r="605" ht="15.75" customHeight="1">
      <c r="A605" s="508"/>
      <c r="B605" s="932">
        <v>602.0</v>
      </c>
      <c r="C605" s="926">
        <v>43704.0</v>
      </c>
      <c r="D605" s="523" t="s">
        <v>690</v>
      </c>
      <c r="E605" s="926"/>
      <c r="F605" s="508" t="s">
        <v>577</v>
      </c>
      <c r="G605" s="508"/>
      <c r="H605" s="885" t="s">
        <v>4867</v>
      </c>
      <c r="J605" s="508"/>
      <c r="K605" s="508"/>
      <c r="L605" s="508"/>
      <c r="M605" s="508"/>
      <c r="N605" s="508"/>
    </row>
    <row r="606" ht="15.75" customHeight="1">
      <c r="A606" s="508"/>
      <c r="B606" s="932">
        <v>603.0</v>
      </c>
      <c r="C606" s="926">
        <v>43704.0</v>
      </c>
      <c r="D606" s="523" t="s">
        <v>4903</v>
      </c>
      <c r="E606" s="926"/>
      <c r="F606" s="508" t="s">
        <v>994</v>
      </c>
      <c r="G606" s="508" t="s">
        <v>1121</v>
      </c>
      <c r="H606" s="885" t="s">
        <v>4904</v>
      </c>
      <c r="J606" s="508"/>
      <c r="K606" s="508"/>
      <c r="L606" s="508"/>
      <c r="M606" s="508"/>
      <c r="N606" s="508"/>
    </row>
    <row r="607" ht="15.75" customHeight="1">
      <c r="A607" s="508"/>
      <c r="B607" s="932">
        <v>604.0</v>
      </c>
      <c r="C607" s="926">
        <v>43704.0</v>
      </c>
      <c r="D607" s="523" t="s">
        <v>2394</v>
      </c>
      <c r="E607" s="926"/>
      <c r="F607" s="508" t="s">
        <v>577</v>
      </c>
      <c r="G607" s="508"/>
      <c r="H607" s="885" t="s">
        <v>4892</v>
      </c>
      <c r="J607" s="508"/>
      <c r="K607" s="508"/>
      <c r="L607" s="508"/>
      <c r="M607" s="508"/>
      <c r="N607" s="508"/>
    </row>
    <row r="608" ht="15.75" customHeight="1">
      <c r="A608" s="508"/>
      <c r="B608" s="932">
        <v>605.0</v>
      </c>
      <c r="C608" s="926">
        <v>43704.0</v>
      </c>
      <c r="D608" s="523" t="s">
        <v>4840</v>
      </c>
      <c r="E608" s="926"/>
      <c r="F608" s="508" t="s">
        <v>18</v>
      </c>
      <c r="G608" s="508" t="s">
        <v>4841</v>
      </c>
      <c r="H608" s="885" t="s">
        <v>4842</v>
      </c>
      <c r="J608" s="508"/>
      <c r="K608" s="508"/>
      <c r="L608" s="508"/>
      <c r="M608" s="508"/>
      <c r="N608" s="508"/>
    </row>
    <row r="609" ht="15.75" customHeight="1">
      <c r="A609" s="508"/>
      <c r="B609" s="932">
        <v>606.0</v>
      </c>
      <c r="C609" s="926">
        <v>43704.0</v>
      </c>
      <c r="D609" s="523" t="s">
        <v>4887</v>
      </c>
      <c r="E609" s="926"/>
      <c r="F609" s="508" t="s">
        <v>18</v>
      </c>
      <c r="G609" s="508" t="s">
        <v>1407</v>
      </c>
      <c r="H609" s="885" t="s">
        <v>4888</v>
      </c>
      <c r="J609" s="508"/>
      <c r="K609" s="508"/>
      <c r="L609" s="508"/>
      <c r="M609" s="508"/>
      <c r="N609" s="508"/>
    </row>
    <row r="610" ht="15.75" customHeight="1">
      <c r="A610" s="508"/>
      <c r="B610" s="932">
        <v>607.0</v>
      </c>
      <c r="C610" s="926">
        <v>43704.0</v>
      </c>
      <c r="D610" s="523" t="s">
        <v>4864</v>
      </c>
      <c r="E610" s="926"/>
      <c r="F610" s="508" t="s">
        <v>18</v>
      </c>
      <c r="G610" s="508" t="s">
        <v>4865</v>
      </c>
      <c r="H610" s="885" t="s">
        <v>4866</v>
      </c>
      <c r="J610" s="508"/>
      <c r="K610" s="508"/>
      <c r="L610" s="508"/>
      <c r="M610" s="508"/>
      <c r="N610" s="508"/>
    </row>
    <row r="611" ht="15.75" customHeight="1">
      <c r="A611" s="508"/>
      <c r="B611" s="932">
        <v>608.0</v>
      </c>
      <c r="C611" s="926">
        <v>43704.0</v>
      </c>
      <c r="D611" s="523" t="s">
        <v>4861</v>
      </c>
      <c r="E611" s="926"/>
      <c r="F611" s="508" t="s">
        <v>18</v>
      </c>
      <c r="G611" s="508" t="s">
        <v>4862</v>
      </c>
      <c r="H611" s="885" t="s">
        <v>4863</v>
      </c>
      <c r="J611" s="508"/>
      <c r="K611" s="508"/>
      <c r="L611" s="508"/>
      <c r="M611" s="508"/>
      <c r="N611" s="508"/>
    </row>
    <row r="612" ht="15.75" customHeight="1">
      <c r="A612" s="508"/>
      <c r="B612" s="932">
        <v>609.0</v>
      </c>
      <c r="C612" s="926">
        <v>43704.0</v>
      </c>
      <c r="D612" s="523" t="s">
        <v>4848</v>
      </c>
      <c r="E612" s="926"/>
      <c r="F612" s="508" t="s">
        <v>18</v>
      </c>
      <c r="G612" s="508" t="s">
        <v>4849</v>
      </c>
      <c r="H612" s="885" t="s">
        <v>4850</v>
      </c>
      <c r="J612" s="508"/>
      <c r="K612" s="508"/>
      <c r="L612" s="508"/>
      <c r="M612" s="508"/>
      <c r="N612" s="508"/>
    </row>
    <row r="613" ht="15.75" customHeight="1">
      <c r="A613" s="508"/>
      <c r="B613" s="932">
        <v>610.0</v>
      </c>
      <c r="C613" s="926">
        <v>43704.0</v>
      </c>
      <c r="D613" s="523" t="s">
        <v>3461</v>
      </c>
      <c r="E613" s="926"/>
      <c r="F613" s="508" t="s">
        <v>18</v>
      </c>
      <c r="G613" s="508" t="s">
        <v>4876</v>
      </c>
      <c r="H613" s="885" t="s">
        <v>4877</v>
      </c>
      <c r="J613" s="508"/>
      <c r="K613" s="508"/>
      <c r="L613" s="508"/>
      <c r="M613" s="508"/>
      <c r="N613" s="508"/>
    </row>
    <row r="614" ht="15.75" customHeight="1">
      <c r="A614" s="508"/>
      <c r="B614" s="932">
        <v>611.0</v>
      </c>
      <c r="C614" s="926">
        <v>43704.0</v>
      </c>
      <c r="D614" s="523" t="s">
        <v>4889</v>
      </c>
      <c r="E614" s="926"/>
      <c r="F614" s="508" t="s">
        <v>18</v>
      </c>
      <c r="G614" s="508" t="s">
        <v>3754</v>
      </c>
      <c r="H614" s="885" t="s">
        <v>4890</v>
      </c>
      <c r="J614" s="508"/>
      <c r="K614" s="508"/>
      <c r="L614" s="508"/>
      <c r="M614" s="508"/>
      <c r="N614" s="508"/>
    </row>
    <row r="615" ht="15.75" customHeight="1">
      <c r="A615" s="508"/>
      <c r="B615" s="932">
        <v>612.0</v>
      </c>
      <c r="C615" s="926">
        <v>43704.0</v>
      </c>
      <c r="D615" s="523" t="s">
        <v>4895</v>
      </c>
      <c r="E615" s="926"/>
      <c r="F615" s="508" t="s">
        <v>18</v>
      </c>
      <c r="G615" s="508" t="s">
        <v>3754</v>
      </c>
      <c r="H615" s="885" t="s">
        <v>4897</v>
      </c>
      <c r="J615" s="508"/>
      <c r="K615" s="508"/>
      <c r="L615" s="508"/>
      <c r="M615" s="508"/>
      <c r="N615" s="508"/>
    </row>
    <row r="616" ht="15.75" customHeight="1">
      <c r="A616" s="508"/>
      <c r="B616" s="932">
        <v>613.0</v>
      </c>
      <c r="C616" s="926">
        <v>43704.0</v>
      </c>
      <c r="D616" s="523" t="s">
        <v>4885</v>
      </c>
      <c r="E616" s="926"/>
      <c r="F616" s="508" t="s">
        <v>18</v>
      </c>
      <c r="G616" s="508" t="s">
        <v>2151</v>
      </c>
      <c r="H616" s="885" t="s">
        <v>4886</v>
      </c>
      <c r="J616" s="508"/>
      <c r="K616" s="508"/>
      <c r="L616" s="508"/>
      <c r="M616" s="508"/>
      <c r="N616" s="508"/>
    </row>
    <row r="617" ht="15.75" customHeight="1">
      <c r="A617" s="508"/>
      <c r="B617" s="932">
        <v>614.0</v>
      </c>
      <c r="C617" s="926">
        <v>43704.0</v>
      </c>
      <c r="D617" s="523" t="s">
        <v>3790</v>
      </c>
      <c r="E617" s="926"/>
      <c r="F617" s="508" t="s">
        <v>3844</v>
      </c>
      <c r="G617" s="508"/>
      <c r="H617" s="885" t="s">
        <v>4893</v>
      </c>
      <c r="J617" s="508"/>
      <c r="K617" s="508"/>
      <c r="L617" s="508"/>
      <c r="M617" s="508"/>
      <c r="N617" s="508"/>
    </row>
    <row r="618" ht="15.75" customHeight="1">
      <c r="A618" s="508"/>
      <c r="B618" s="932">
        <v>615.0</v>
      </c>
      <c r="C618" s="926">
        <v>43704.0</v>
      </c>
      <c r="D618" s="523" t="s">
        <v>1895</v>
      </c>
      <c r="E618" s="926"/>
      <c r="F618" s="508" t="s">
        <v>3844</v>
      </c>
      <c r="G618" s="508"/>
      <c r="H618" s="885" t="s">
        <v>4881</v>
      </c>
      <c r="J618" s="508"/>
      <c r="K618" s="508"/>
      <c r="L618" s="508"/>
      <c r="M618" s="508"/>
      <c r="N618" s="508"/>
    </row>
    <row r="619" ht="15.75" customHeight="1">
      <c r="A619" s="508"/>
      <c r="B619" s="932">
        <v>616.0</v>
      </c>
      <c r="C619" s="926">
        <v>43704.0</v>
      </c>
      <c r="D619" s="523" t="s">
        <v>3931</v>
      </c>
      <c r="E619" s="926"/>
      <c r="F619" s="508" t="s">
        <v>3844</v>
      </c>
      <c r="G619" s="508"/>
      <c r="H619" s="885" t="s">
        <v>4856</v>
      </c>
      <c r="J619" s="508"/>
      <c r="K619" s="508"/>
      <c r="L619" s="508"/>
      <c r="M619" s="508"/>
      <c r="N619" s="508"/>
    </row>
    <row r="620" ht="15.75" customHeight="1">
      <c r="A620" s="508"/>
      <c r="B620" s="932">
        <v>617.0</v>
      </c>
      <c r="C620" s="926">
        <v>43704.0</v>
      </c>
      <c r="D620" s="523" t="s">
        <v>4843</v>
      </c>
      <c r="E620" s="926"/>
      <c r="F620" s="508" t="s">
        <v>18</v>
      </c>
      <c r="G620" s="508"/>
      <c r="H620" s="885" t="s">
        <v>4845</v>
      </c>
      <c r="J620" s="508"/>
      <c r="K620" s="508"/>
      <c r="L620" s="508"/>
      <c r="M620" s="508"/>
      <c r="N620" s="508"/>
    </row>
    <row r="621" ht="15.75" customHeight="1">
      <c r="A621" s="508"/>
      <c r="B621" s="932">
        <v>618.0</v>
      </c>
      <c r="C621" s="926">
        <v>43704.0</v>
      </c>
      <c r="D621" s="523" t="s">
        <v>4882</v>
      </c>
      <c r="E621" s="926"/>
      <c r="F621" s="508" t="s">
        <v>994</v>
      </c>
      <c r="G621" s="508" t="s">
        <v>4665</v>
      </c>
      <c r="H621" s="885" t="s">
        <v>4883</v>
      </c>
      <c r="J621" s="508"/>
      <c r="K621" s="508"/>
      <c r="L621" s="508"/>
      <c r="M621" s="508"/>
      <c r="N621" s="508"/>
    </row>
    <row r="622" ht="15.75" customHeight="1">
      <c r="A622" s="508"/>
      <c r="B622" s="932">
        <v>619.0</v>
      </c>
      <c r="C622" s="926">
        <v>43704.0</v>
      </c>
      <c r="D622" s="523" t="s">
        <v>4853</v>
      </c>
      <c r="E622" s="926"/>
      <c r="F622" s="508" t="s">
        <v>18</v>
      </c>
      <c r="G622" s="508" t="s">
        <v>4854</v>
      </c>
      <c r="H622" s="885" t="s">
        <v>4855</v>
      </c>
      <c r="J622" s="508"/>
      <c r="K622" s="508"/>
      <c r="L622" s="508"/>
      <c r="M622" s="508"/>
      <c r="N622" s="508"/>
    </row>
    <row r="623" ht="15.75" customHeight="1">
      <c r="A623" s="508"/>
      <c r="B623" s="932">
        <v>620.0</v>
      </c>
      <c r="C623" s="926">
        <v>43704.0</v>
      </c>
      <c r="D623" s="523" t="s">
        <v>4100</v>
      </c>
      <c r="E623" s="926"/>
      <c r="F623" s="508" t="s">
        <v>3844</v>
      </c>
      <c r="G623" s="508"/>
      <c r="H623" s="885" t="s">
        <v>4872</v>
      </c>
      <c r="J623" s="508"/>
      <c r="K623" s="508"/>
      <c r="L623" s="508"/>
      <c r="M623" s="508"/>
      <c r="N623" s="508"/>
    </row>
    <row r="624" ht="15.75" customHeight="1">
      <c r="A624" s="508" t="s">
        <v>2535</v>
      </c>
      <c r="B624" s="932">
        <v>621.0</v>
      </c>
      <c r="C624" s="926">
        <v>43704.0</v>
      </c>
      <c r="D624" s="523" t="s">
        <v>4172</v>
      </c>
      <c r="E624" s="926"/>
      <c r="F624" s="508" t="s">
        <v>994</v>
      </c>
      <c r="G624" s="508" t="s">
        <v>4665</v>
      </c>
      <c r="H624" s="885" t="s">
        <v>4851</v>
      </c>
      <c r="J624" s="885" t="s">
        <v>4852</v>
      </c>
      <c r="K624" s="508"/>
      <c r="L624" s="508"/>
      <c r="M624" s="508"/>
      <c r="N624" s="508"/>
    </row>
    <row r="625" ht="15.75" customHeight="1">
      <c r="A625" s="508"/>
      <c r="B625" s="932">
        <v>622.0</v>
      </c>
      <c r="C625" s="926">
        <v>43704.0</v>
      </c>
      <c r="D625" s="523" t="s">
        <v>4873</v>
      </c>
      <c r="E625" s="926"/>
      <c r="F625" s="508" t="s">
        <v>18</v>
      </c>
      <c r="G625" s="508" t="s">
        <v>4858</v>
      </c>
      <c r="H625" s="885" t="s">
        <v>4874</v>
      </c>
      <c r="J625" s="508"/>
      <c r="K625" s="508"/>
      <c r="L625" s="508"/>
      <c r="M625" s="508"/>
      <c r="N625" s="508"/>
    </row>
    <row r="626" ht="15.75" customHeight="1">
      <c r="A626" s="508"/>
      <c r="B626" s="932">
        <v>623.0</v>
      </c>
      <c r="C626" s="926">
        <v>43704.0</v>
      </c>
      <c r="D626" s="523" t="s">
        <v>4857</v>
      </c>
      <c r="E626" s="926" t="s">
        <v>8914</v>
      </c>
      <c r="F626" s="508" t="s">
        <v>18</v>
      </c>
      <c r="G626" s="508" t="s">
        <v>4858</v>
      </c>
      <c r="H626" s="885" t="s">
        <v>4859</v>
      </c>
      <c r="J626" s="508"/>
      <c r="K626" s="508"/>
      <c r="L626" s="508"/>
      <c r="M626" s="508"/>
      <c r="N626" s="508"/>
    </row>
    <row r="627" ht="15.75" customHeight="1">
      <c r="A627" s="508"/>
      <c r="B627" s="932">
        <v>624.0</v>
      </c>
      <c r="C627" s="926">
        <v>43704.0</v>
      </c>
      <c r="D627" s="523" t="s">
        <v>2935</v>
      </c>
      <c r="E627" s="926"/>
      <c r="F627" s="508" t="s">
        <v>50</v>
      </c>
      <c r="G627" s="508"/>
      <c r="H627" s="885" t="s">
        <v>4894</v>
      </c>
      <c r="J627" s="508"/>
      <c r="K627" s="508"/>
      <c r="L627" s="508"/>
      <c r="M627" s="508"/>
      <c r="N627" s="508"/>
    </row>
    <row r="628" ht="15.75" customHeight="1">
      <c r="A628" s="508"/>
      <c r="B628" s="932">
        <v>625.0</v>
      </c>
      <c r="C628" s="926">
        <v>43704.0</v>
      </c>
      <c r="D628" s="523" t="s">
        <v>1376</v>
      </c>
      <c r="E628" s="926"/>
      <c r="F628" s="508" t="s">
        <v>3844</v>
      </c>
      <c r="G628" s="508"/>
      <c r="H628" s="885" t="s">
        <v>4900</v>
      </c>
      <c r="J628" s="885" t="s">
        <v>4901</v>
      </c>
      <c r="K628" s="508"/>
      <c r="L628" s="508"/>
      <c r="M628" s="508"/>
      <c r="N628" s="508"/>
    </row>
    <row r="629" ht="15.75" customHeight="1">
      <c r="A629" s="508"/>
      <c r="B629" s="932">
        <v>626.0</v>
      </c>
      <c r="C629" s="926">
        <v>43704.0</v>
      </c>
      <c r="D629" s="523" t="s">
        <v>4394</v>
      </c>
      <c r="E629" s="926"/>
      <c r="F629" s="508" t="s">
        <v>50</v>
      </c>
      <c r="G629" s="508"/>
      <c r="H629" s="885" t="s">
        <v>4884</v>
      </c>
      <c r="J629" s="508"/>
      <c r="K629" s="508"/>
      <c r="L629" s="508"/>
      <c r="M629" s="508"/>
      <c r="N629" s="508"/>
    </row>
    <row r="630" ht="15.75" customHeight="1">
      <c r="A630" s="973" t="s">
        <v>2535</v>
      </c>
      <c r="B630" s="932">
        <v>627.0</v>
      </c>
      <c r="C630" s="926">
        <v>43704.0</v>
      </c>
      <c r="D630" s="523" t="s">
        <v>3461</v>
      </c>
      <c r="E630" s="926"/>
      <c r="F630" s="508" t="s">
        <v>994</v>
      </c>
      <c r="G630" s="508" t="s">
        <v>4665</v>
      </c>
      <c r="H630" s="885" t="s">
        <v>4878</v>
      </c>
      <c r="J630" s="885" t="s">
        <v>4879</v>
      </c>
      <c r="K630" s="885" t="s">
        <v>4880</v>
      </c>
      <c r="L630" s="508"/>
      <c r="M630" s="508"/>
      <c r="N630" s="508"/>
    </row>
    <row r="631" ht="15.75" customHeight="1">
      <c r="A631" s="508"/>
      <c r="B631" s="932">
        <v>628.0</v>
      </c>
      <c r="C631" s="926">
        <v>43704.0</v>
      </c>
      <c r="D631" s="523" t="s">
        <v>673</v>
      </c>
      <c r="E631" s="926"/>
      <c r="F631" s="508" t="s">
        <v>18</v>
      </c>
      <c r="G631" s="508" t="s">
        <v>2515</v>
      </c>
      <c r="H631" s="885" t="s">
        <v>4860</v>
      </c>
      <c r="J631" s="508"/>
      <c r="K631" s="508"/>
      <c r="L631" s="508"/>
      <c r="M631" s="508"/>
      <c r="N631" s="508"/>
    </row>
    <row r="632" ht="15.75" customHeight="1">
      <c r="A632" s="508"/>
      <c r="B632" s="932">
        <v>629.0</v>
      </c>
      <c r="C632" s="926">
        <v>43704.0</v>
      </c>
      <c r="D632" s="523" t="s">
        <v>4117</v>
      </c>
      <c r="E632" s="926"/>
      <c r="F632" s="508" t="s">
        <v>994</v>
      </c>
      <c r="G632" s="508" t="s">
        <v>4665</v>
      </c>
      <c r="H632" s="885" t="s">
        <v>4846</v>
      </c>
      <c r="J632" s="885" t="s">
        <v>4847</v>
      </c>
      <c r="K632" s="508"/>
      <c r="L632" s="508"/>
      <c r="M632" s="508"/>
      <c r="N632" s="508"/>
    </row>
    <row r="633" ht="15.75" customHeight="1">
      <c r="A633" s="508"/>
      <c r="B633" s="932">
        <v>630.0</v>
      </c>
      <c r="C633" s="926">
        <v>43705.0</v>
      </c>
      <c r="D633" s="523" t="s">
        <v>4925</v>
      </c>
      <c r="E633" s="926"/>
      <c r="F633" s="508" t="s">
        <v>3390</v>
      </c>
      <c r="G633" s="508"/>
      <c r="H633" s="885" t="s">
        <v>4926</v>
      </c>
      <c r="J633" s="508"/>
      <c r="K633" s="508"/>
      <c r="L633" s="508"/>
      <c r="M633" s="508"/>
      <c r="N633" s="508"/>
    </row>
    <row r="634" ht="15.75" customHeight="1">
      <c r="A634" s="508"/>
      <c r="B634" s="932">
        <v>631.0</v>
      </c>
      <c r="C634" s="926">
        <v>43705.0</v>
      </c>
      <c r="D634" s="523" t="s">
        <v>4914</v>
      </c>
      <c r="E634" s="926"/>
      <c r="F634" s="508" t="s">
        <v>3390</v>
      </c>
      <c r="G634" s="508"/>
      <c r="H634" s="885" t="s">
        <v>4916</v>
      </c>
      <c r="J634" s="508"/>
      <c r="K634" s="508"/>
      <c r="L634" s="508"/>
      <c r="M634" s="508"/>
      <c r="N634" s="508"/>
    </row>
    <row r="635" ht="15.75" customHeight="1">
      <c r="A635" s="508"/>
      <c r="B635" s="932">
        <v>632.0</v>
      </c>
      <c r="C635" s="926">
        <v>43705.0</v>
      </c>
      <c r="D635" s="523" t="s">
        <v>4905</v>
      </c>
      <c r="E635" s="926"/>
      <c r="F635" s="508" t="s">
        <v>3390</v>
      </c>
      <c r="G635" s="508"/>
      <c r="H635" s="885" t="s">
        <v>4906</v>
      </c>
      <c r="J635" s="508"/>
      <c r="K635" s="508"/>
      <c r="L635" s="508"/>
      <c r="M635" s="508"/>
      <c r="N635" s="508"/>
    </row>
    <row r="636" ht="15.75" customHeight="1">
      <c r="A636" s="508"/>
      <c r="B636" s="932">
        <v>633.0</v>
      </c>
      <c r="C636" s="926">
        <v>43705.0</v>
      </c>
      <c r="D636" s="523" t="s">
        <v>2286</v>
      </c>
      <c r="E636" s="926"/>
      <c r="F636" s="508" t="s">
        <v>50</v>
      </c>
      <c r="G636" s="508"/>
      <c r="H636" s="885" t="s">
        <v>4919</v>
      </c>
      <c r="J636" s="508"/>
      <c r="K636" s="508"/>
      <c r="L636" s="508"/>
      <c r="M636" s="508"/>
      <c r="N636" s="508"/>
    </row>
    <row r="637" ht="15.75" customHeight="1">
      <c r="A637" s="508"/>
      <c r="B637" s="932">
        <v>634.0</v>
      </c>
      <c r="C637" s="926">
        <v>43705.0</v>
      </c>
      <c r="D637" s="523" t="s">
        <v>4907</v>
      </c>
      <c r="E637" s="926"/>
      <c r="F637" s="508" t="s">
        <v>18</v>
      </c>
      <c r="G637" s="508" t="s">
        <v>1407</v>
      </c>
      <c r="H637" s="885" t="s">
        <v>4908</v>
      </c>
      <c r="J637" s="508"/>
      <c r="K637" s="508"/>
      <c r="L637" s="508"/>
      <c r="M637" s="508"/>
      <c r="N637" s="508"/>
    </row>
    <row r="638" ht="15.75" customHeight="1">
      <c r="A638" s="508"/>
      <c r="B638" s="932">
        <v>635.0</v>
      </c>
      <c r="C638" s="926">
        <v>43705.0</v>
      </c>
      <c r="D638" s="523" t="s">
        <v>4927</v>
      </c>
      <c r="E638" s="926"/>
      <c r="F638" s="508" t="s">
        <v>18</v>
      </c>
      <c r="G638" s="508" t="s">
        <v>1407</v>
      </c>
      <c r="H638" s="885" t="s">
        <v>4928</v>
      </c>
      <c r="J638" s="508"/>
      <c r="K638" s="508"/>
      <c r="L638" s="508"/>
      <c r="M638" s="508"/>
      <c r="N638" s="508"/>
    </row>
    <row r="639" ht="15.75" customHeight="1">
      <c r="A639" s="508"/>
      <c r="B639" s="932">
        <v>636.0</v>
      </c>
      <c r="C639" s="926">
        <v>43705.0</v>
      </c>
      <c r="D639" s="523" t="s">
        <v>4922</v>
      </c>
      <c r="E639" s="926"/>
      <c r="F639" s="508" t="s">
        <v>18</v>
      </c>
      <c r="G639" s="508" t="s">
        <v>4923</v>
      </c>
      <c r="H639" s="885" t="s">
        <v>4924</v>
      </c>
      <c r="J639" s="508"/>
      <c r="K639" s="508"/>
      <c r="L639" s="508"/>
      <c r="M639" s="508"/>
      <c r="N639" s="508"/>
    </row>
    <row r="640" ht="15.75" customHeight="1">
      <c r="A640" s="508"/>
      <c r="B640" s="932">
        <v>637.0</v>
      </c>
      <c r="C640" s="926">
        <v>43705.0</v>
      </c>
      <c r="D640" s="523" t="s">
        <v>4917</v>
      </c>
      <c r="E640" s="926"/>
      <c r="F640" s="508" t="s">
        <v>18</v>
      </c>
      <c r="G640" s="508" t="s">
        <v>1407</v>
      </c>
      <c r="H640" s="885" t="s">
        <v>4918</v>
      </c>
      <c r="J640" s="508"/>
      <c r="K640" s="508"/>
      <c r="L640" s="508"/>
      <c r="M640" s="508"/>
      <c r="N640" s="508"/>
    </row>
    <row r="641" ht="15.75" customHeight="1">
      <c r="A641" s="508"/>
      <c r="B641" s="932">
        <v>638.0</v>
      </c>
      <c r="C641" s="926">
        <v>43705.0</v>
      </c>
      <c r="D641" s="523" t="s">
        <v>4909</v>
      </c>
      <c r="E641" s="926"/>
      <c r="F641" s="508" t="s">
        <v>18</v>
      </c>
      <c r="G641" s="508" t="s">
        <v>4910</v>
      </c>
      <c r="H641" s="885" t="s">
        <v>4911</v>
      </c>
      <c r="J641" s="508"/>
      <c r="K641" s="508"/>
      <c r="L641" s="508"/>
      <c r="M641" s="508"/>
      <c r="N641" s="508"/>
    </row>
    <row r="642" ht="15.75" customHeight="1">
      <c r="A642" s="508"/>
      <c r="B642" s="932">
        <v>639.0</v>
      </c>
      <c r="C642" s="926">
        <v>43705.0</v>
      </c>
      <c r="D642" s="523" t="s">
        <v>4920</v>
      </c>
      <c r="E642" s="926"/>
      <c r="F642" s="508" t="s">
        <v>3695</v>
      </c>
      <c r="G642" s="508"/>
      <c r="H642" s="885" t="s">
        <v>4921</v>
      </c>
      <c r="J642" s="508"/>
      <c r="K642" s="508"/>
      <c r="L642" s="508"/>
      <c r="M642" s="508"/>
      <c r="N642" s="508"/>
    </row>
    <row r="643" ht="15.75" customHeight="1">
      <c r="A643" s="508"/>
      <c r="B643" s="932">
        <v>640.0</v>
      </c>
      <c r="C643" s="926">
        <v>43705.0</v>
      </c>
      <c r="D643" s="523" t="s">
        <v>4912</v>
      </c>
      <c r="E643" s="926"/>
      <c r="F643" s="508" t="s">
        <v>18</v>
      </c>
      <c r="G643" s="508" t="s">
        <v>4508</v>
      </c>
      <c r="H643" s="885" t="s">
        <v>4913</v>
      </c>
      <c r="J643" s="508"/>
      <c r="K643" s="508"/>
      <c r="L643" s="508"/>
      <c r="M643" s="508"/>
      <c r="N643" s="508"/>
    </row>
    <row r="644" ht="15.75" customHeight="1">
      <c r="A644" s="508"/>
      <c r="B644" s="932">
        <v>641.0</v>
      </c>
      <c r="C644" s="926">
        <v>43710.0</v>
      </c>
      <c r="D644" s="523" t="s">
        <v>816</v>
      </c>
      <c r="E644" s="926"/>
      <c r="F644" s="508" t="s">
        <v>577</v>
      </c>
      <c r="G644" s="508"/>
      <c r="H644" s="885" t="s">
        <v>4940</v>
      </c>
      <c r="J644" s="508"/>
      <c r="K644" s="508"/>
      <c r="L644" s="508"/>
      <c r="M644" s="508"/>
      <c r="N644" s="508"/>
    </row>
    <row r="645" ht="15.75" customHeight="1">
      <c r="A645" s="508"/>
      <c r="B645" s="932">
        <v>642.0</v>
      </c>
      <c r="C645" s="926">
        <v>43710.0</v>
      </c>
      <c r="D645" s="523" t="s">
        <v>4606</v>
      </c>
      <c r="E645" s="926"/>
      <c r="F645" s="508" t="s">
        <v>1197</v>
      </c>
      <c r="G645" s="508"/>
      <c r="H645" s="885" t="s">
        <v>4941</v>
      </c>
      <c r="J645" s="885" t="s">
        <v>4942</v>
      </c>
      <c r="K645" s="885"/>
      <c r="L645" s="508"/>
      <c r="M645" s="508"/>
      <c r="N645" s="508"/>
    </row>
    <row r="646" ht="15.75" customHeight="1">
      <c r="A646" s="508"/>
      <c r="B646" s="932">
        <v>643.0</v>
      </c>
      <c r="C646" s="926">
        <v>43710.0</v>
      </c>
      <c r="D646" s="523" t="s">
        <v>2526</v>
      </c>
      <c r="E646" s="926"/>
      <c r="F646" s="508" t="s">
        <v>577</v>
      </c>
      <c r="G646" s="508"/>
      <c r="H646" s="885" t="s">
        <v>4946</v>
      </c>
      <c r="J646" s="508"/>
      <c r="K646" s="508"/>
      <c r="L646" s="508"/>
      <c r="M646" s="508"/>
      <c r="N646" s="508"/>
    </row>
    <row r="647" ht="15.75" customHeight="1">
      <c r="A647" s="508"/>
      <c r="B647" s="932">
        <v>644.0</v>
      </c>
      <c r="C647" s="926">
        <v>43710.0</v>
      </c>
      <c r="D647" s="523" t="s">
        <v>2533</v>
      </c>
      <c r="E647" s="926"/>
      <c r="F647" s="545" t="s">
        <v>1593</v>
      </c>
      <c r="G647" s="947">
        <v>43721.0</v>
      </c>
      <c r="H647" s="885" t="s">
        <v>4931</v>
      </c>
      <c r="I647" s="275" t="s">
        <v>4932</v>
      </c>
      <c r="J647" s="885" t="s">
        <v>3088</v>
      </c>
      <c r="K647" s="885" t="s">
        <v>4933</v>
      </c>
      <c r="L647" s="885" t="s">
        <v>4934</v>
      </c>
      <c r="M647" s="885" t="s">
        <v>14697</v>
      </c>
      <c r="N647" s="508"/>
    </row>
    <row r="648" ht="15.75" customHeight="1">
      <c r="A648" s="508"/>
      <c r="B648" s="932">
        <v>645.0</v>
      </c>
      <c r="C648" s="926">
        <v>43710.0</v>
      </c>
      <c r="D648" s="523" t="s">
        <v>3058</v>
      </c>
      <c r="E648" s="926"/>
      <c r="F648" s="545" t="s">
        <v>1593</v>
      </c>
      <c r="G648" s="947">
        <v>43721.0</v>
      </c>
      <c r="H648" s="885" t="s">
        <v>4935</v>
      </c>
      <c r="J648" s="885" t="s">
        <v>4936</v>
      </c>
      <c r="K648" s="885" t="s">
        <v>4937</v>
      </c>
      <c r="L648" s="885" t="s">
        <v>4938</v>
      </c>
      <c r="M648" s="508"/>
      <c r="N648" s="508"/>
    </row>
    <row r="649" ht="15.75" customHeight="1">
      <c r="A649" s="508" t="s">
        <v>2535</v>
      </c>
      <c r="B649" s="932">
        <v>646.0</v>
      </c>
      <c r="C649" s="926">
        <v>43710.0</v>
      </c>
      <c r="D649" s="523" t="s">
        <v>4369</v>
      </c>
      <c r="E649" s="926"/>
      <c r="F649" s="508" t="s">
        <v>3844</v>
      </c>
      <c r="G649" s="508"/>
      <c r="H649" s="885" t="s">
        <v>4943</v>
      </c>
      <c r="J649" s="885" t="s">
        <v>4944</v>
      </c>
      <c r="K649" s="885" t="s">
        <v>4945</v>
      </c>
      <c r="L649" s="508"/>
      <c r="M649" s="508"/>
      <c r="N649" s="508"/>
    </row>
    <row r="650" ht="15.75" customHeight="1">
      <c r="A650" s="508"/>
      <c r="B650" s="932">
        <v>647.0</v>
      </c>
      <c r="C650" s="926">
        <v>43710.0</v>
      </c>
      <c r="D650" s="523" t="s">
        <v>1992</v>
      </c>
      <c r="E650" s="926"/>
      <c r="F650" s="508" t="s">
        <v>3844</v>
      </c>
      <c r="G650" s="508"/>
      <c r="H650" s="885" t="s">
        <v>4929</v>
      </c>
      <c r="J650" s="508"/>
      <c r="K650" s="508"/>
      <c r="L650" s="508"/>
      <c r="M650" s="508"/>
      <c r="N650" s="508"/>
    </row>
    <row r="651" ht="15.75" customHeight="1">
      <c r="A651" s="508"/>
      <c r="B651" s="932">
        <v>648.0</v>
      </c>
      <c r="C651" s="926">
        <v>43710.0</v>
      </c>
      <c r="D651" s="523" t="s">
        <v>4506</v>
      </c>
      <c r="E651" s="926"/>
      <c r="F651" s="508" t="s">
        <v>3844</v>
      </c>
      <c r="G651" s="508"/>
      <c r="H651" s="885" t="s">
        <v>4930</v>
      </c>
      <c r="J651" s="508"/>
      <c r="K651" s="508"/>
      <c r="L651" s="508"/>
      <c r="M651" s="508"/>
      <c r="N651" s="508"/>
    </row>
    <row r="652" ht="15.75" customHeight="1">
      <c r="A652" s="508"/>
      <c r="B652" s="932">
        <v>649.0</v>
      </c>
      <c r="C652" s="926">
        <v>43710.0</v>
      </c>
      <c r="D652" s="523" t="s">
        <v>4748</v>
      </c>
      <c r="E652" s="926"/>
      <c r="F652" s="508" t="s">
        <v>3844</v>
      </c>
      <c r="G652" s="508"/>
      <c r="H652" s="885" t="s">
        <v>4939</v>
      </c>
      <c r="J652" s="508"/>
      <c r="K652" s="508"/>
      <c r="L652" s="508"/>
      <c r="M652" s="508"/>
      <c r="N652" s="508"/>
    </row>
    <row r="653" ht="15.75" customHeight="1">
      <c r="A653" s="508"/>
      <c r="B653" s="932">
        <v>650.0</v>
      </c>
      <c r="C653" s="926">
        <v>43711.0</v>
      </c>
      <c r="D653" s="523" t="s">
        <v>2159</v>
      </c>
      <c r="E653" s="926"/>
      <c r="F653" s="508" t="s">
        <v>3844</v>
      </c>
      <c r="G653" s="508"/>
      <c r="H653" s="885" t="s">
        <v>4951</v>
      </c>
      <c r="J653" s="508"/>
      <c r="K653" s="508"/>
      <c r="L653" s="508"/>
      <c r="M653" s="508"/>
      <c r="N653" s="508"/>
    </row>
    <row r="654" ht="15.75" customHeight="1">
      <c r="A654" s="508"/>
      <c r="B654" s="932">
        <v>651.0</v>
      </c>
      <c r="C654" s="926">
        <v>43711.0</v>
      </c>
      <c r="D654" s="523" t="s">
        <v>4952</v>
      </c>
      <c r="E654" s="926"/>
      <c r="F654" s="508" t="s">
        <v>18</v>
      </c>
      <c r="G654" s="508" t="s">
        <v>4910</v>
      </c>
      <c r="H654" s="885" t="s">
        <v>4953</v>
      </c>
      <c r="J654" s="508"/>
      <c r="K654" s="508"/>
      <c r="L654" s="508"/>
      <c r="M654" s="508"/>
      <c r="N654" s="508"/>
    </row>
    <row r="655" ht="15.75" customHeight="1">
      <c r="A655" s="508"/>
      <c r="B655" s="932">
        <v>652.0</v>
      </c>
      <c r="C655" s="949"/>
      <c r="D655" s="523"/>
      <c r="E655" s="949"/>
      <c r="F655" s="508"/>
      <c r="G655" s="508"/>
      <c r="H655" s="508"/>
      <c r="J655" s="508"/>
      <c r="K655" s="508"/>
      <c r="L655" s="508"/>
      <c r="M655" s="508"/>
      <c r="N655" s="508"/>
    </row>
    <row r="656" ht="15.75" customHeight="1">
      <c r="A656" s="508"/>
      <c r="B656" s="932">
        <v>653.0</v>
      </c>
      <c r="C656" s="949"/>
      <c r="D656" s="523"/>
      <c r="E656" s="949"/>
      <c r="F656" s="508"/>
      <c r="G656" s="508"/>
      <c r="H656" s="508"/>
      <c r="J656" s="508"/>
      <c r="K656" s="508"/>
      <c r="L656" s="508"/>
      <c r="M656" s="508"/>
      <c r="N656" s="508"/>
    </row>
    <row r="657" ht="15.75" customHeight="1">
      <c r="A657" s="973" t="s">
        <v>2535</v>
      </c>
      <c r="B657" s="932">
        <v>654.0</v>
      </c>
      <c r="C657" s="926">
        <v>43711.0</v>
      </c>
      <c r="D657" s="523" t="s">
        <v>4954</v>
      </c>
      <c r="E657" s="926"/>
      <c r="F657" s="508" t="s">
        <v>994</v>
      </c>
      <c r="G657" s="508" t="s">
        <v>4656</v>
      </c>
      <c r="H657" s="885" t="s">
        <v>4955</v>
      </c>
      <c r="J657" s="885" t="s">
        <v>4956</v>
      </c>
      <c r="K657" s="885" t="s">
        <v>4957</v>
      </c>
      <c r="L657" s="885" t="s">
        <v>4958</v>
      </c>
      <c r="M657" s="508"/>
      <c r="N657" s="508"/>
    </row>
    <row r="658" ht="15.75" customHeight="1">
      <c r="A658" s="508"/>
      <c r="B658" s="932">
        <v>655.0</v>
      </c>
      <c r="C658" s="926">
        <v>43711.0</v>
      </c>
      <c r="D658" s="523" t="s">
        <v>4947</v>
      </c>
      <c r="E658" s="926"/>
      <c r="F658" s="508" t="s">
        <v>994</v>
      </c>
      <c r="G658" s="508" t="s">
        <v>573</v>
      </c>
      <c r="H658" s="885" t="s">
        <v>4948</v>
      </c>
      <c r="J658" s="885" t="s">
        <v>4949</v>
      </c>
      <c r="K658" s="885" t="s">
        <v>4950</v>
      </c>
      <c r="L658" s="508"/>
      <c r="M658" s="508"/>
      <c r="N658" s="508"/>
    </row>
    <row r="659" ht="15.75" customHeight="1">
      <c r="A659" s="508"/>
      <c r="B659" s="932">
        <v>656.0</v>
      </c>
      <c r="C659" s="926">
        <v>43712.0</v>
      </c>
      <c r="D659" s="523" t="s">
        <v>4959</v>
      </c>
      <c r="E659" s="926"/>
      <c r="F659" s="508" t="s">
        <v>3390</v>
      </c>
      <c r="G659" s="508"/>
      <c r="H659" s="885" t="s">
        <v>4960</v>
      </c>
      <c r="J659" s="885" t="s">
        <v>4961</v>
      </c>
      <c r="K659" s="508"/>
      <c r="L659" s="508"/>
      <c r="M659" s="508"/>
      <c r="N659" s="508"/>
    </row>
    <row r="660" ht="15.75" customHeight="1">
      <c r="A660" s="508"/>
      <c r="B660" s="932">
        <v>657.0</v>
      </c>
      <c r="C660" s="926">
        <v>43712.0</v>
      </c>
      <c r="D660" s="523" t="s">
        <v>4962</v>
      </c>
      <c r="E660" s="926"/>
      <c r="F660" s="508" t="s">
        <v>3390</v>
      </c>
      <c r="G660" s="508"/>
      <c r="H660" s="885" t="s">
        <v>4963</v>
      </c>
      <c r="J660" s="885" t="s">
        <v>4964</v>
      </c>
      <c r="K660" s="508"/>
      <c r="L660" s="508"/>
      <c r="M660" s="508"/>
      <c r="N660" s="508"/>
    </row>
    <row r="661" ht="15.75" customHeight="1">
      <c r="A661" s="508"/>
      <c r="B661" s="932">
        <v>658.0</v>
      </c>
      <c r="C661" s="926">
        <v>43712.0</v>
      </c>
      <c r="D661" s="523" t="s">
        <v>1915</v>
      </c>
      <c r="E661" s="926"/>
      <c r="F661" s="508" t="s">
        <v>577</v>
      </c>
      <c r="G661" s="508"/>
      <c r="H661" s="885" t="s">
        <v>4965</v>
      </c>
      <c r="J661" s="508"/>
      <c r="K661" s="508"/>
      <c r="L661" s="508"/>
      <c r="M661" s="508"/>
      <c r="N661" s="508"/>
    </row>
    <row r="662" ht="15.75" customHeight="1">
      <c r="A662" s="508"/>
      <c r="B662" s="932">
        <v>659.0</v>
      </c>
      <c r="C662" s="926">
        <v>43714.0</v>
      </c>
      <c r="D662" s="523" t="s">
        <v>1992</v>
      </c>
      <c r="E662" s="926"/>
      <c r="F662" s="508" t="s">
        <v>1197</v>
      </c>
      <c r="G662" s="508" t="s">
        <v>4966</v>
      </c>
      <c r="H662" s="885" t="s">
        <v>4967</v>
      </c>
      <c r="J662" s="508"/>
      <c r="K662" s="508"/>
      <c r="L662" s="508"/>
      <c r="M662" s="508"/>
      <c r="N662" s="508"/>
    </row>
    <row r="663" ht="15.75" customHeight="1">
      <c r="A663" s="508"/>
      <c r="B663" s="932">
        <v>660.0</v>
      </c>
      <c r="C663" s="926">
        <v>43714.0</v>
      </c>
      <c r="D663" s="523" t="s">
        <v>1683</v>
      </c>
      <c r="E663" s="926"/>
      <c r="F663" s="508" t="s">
        <v>577</v>
      </c>
      <c r="G663" s="508"/>
      <c r="H663" s="885" t="s">
        <v>4968</v>
      </c>
      <c r="J663" s="508"/>
      <c r="K663" s="508"/>
      <c r="L663" s="508"/>
      <c r="M663" s="508"/>
      <c r="N663" s="508"/>
    </row>
    <row r="664" ht="15.75" customHeight="1">
      <c r="A664" s="508"/>
      <c r="B664" s="932">
        <v>661.0</v>
      </c>
      <c r="C664" s="926">
        <v>43714.0</v>
      </c>
      <c r="D664" s="523" t="s">
        <v>4187</v>
      </c>
      <c r="E664" s="926"/>
      <c r="F664" s="508" t="s">
        <v>577</v>
      </c>
      <c r="G664" s="508"/>
      <c r="H664" s="885" t="s">
        <v>4969</v>
      </c>
      <c r="J664" s="508"/>
      <c r="K664" s="508"/>
      <c r="L664" s="508"/>
      <c r="M664" s="508"/>
      <c r="N664" s="508"/>
    </row>
    <row r="665" ht="15.75" customHeight="1">
      <c r="A665" s="508"/>
      <c r="B665" s="932">
        <v>662.0</v>
      </c>
      <c r="C665" s="926">
        <v>43718.0</v>
      </c>
      <c r="D665" s="523" t="s">
        <v>4977</v>
      </c>
      <c r="E665" s="926"/>
      <c r="F665" s="508" t="s">
        <v>18</v>
      </c>
      <c r="G665" s="508" t="s">
        <v>4978</v>
      </c>
      <c r="H665" s="885" t="s">
        <v>4979</v>
      </c>
      <c r="J665" s="508"/>
      <c r="K665" s="508"/>
      <c r="L665" s="508"/>
      <c r="M665" s="508"/>
      <c r="N665" s="508"/>
    </row>
    <row r="666" ht="15.75" customHeight="1">
      <c r="A666" s="508"/>
      <c r="B666" s="932">
        <v>663.0</v>
      </c>
      <c r="C666" s="926">
        <v>43718.0</v>
      </c>
      <c r="D666" s="523" t="s">
        <v>1024</v>
      </c>
      <c r="E666" s="926"/>
      <c r="F666" s="508" t="s">
        <v>18</v>
      </c>
      <c r="G666" s="508" t="s">
        <v>19</v>
      </c>
      <c r="H666" s="885" t="s">
        <v>4980</v>
      </c>
      <c r="J666" s="508"/>
      <c r="K666" s="508"/>
      <c r="L666" s="508"/>
      <c r="M666" s="508"/>
      <c r="N666" s="508"/>
    </row>
    <row r="667" ht="15.75" customHeight="1">
      <c r="A667" s="508"/>
      <c r="B667" s="932">
        <v>664.0</v>
      </c>
      <c r="C667" s="926">
        <v>43718.0</v>
      </c>
      <c r="D667" s="523" t="s">
        <v>4972</v>
      </c>
      <c r="E667" s="926"/>
      <c r="F667" s="508" t="s">
        <v>18</v>
      </c>
      <c r="G667" s="508" t="s">
        <v>4973</v>
      </c>
      <c r="H667" s="885" t="s">
        <v>4974</v>
      </c>
      <c r="J667" s="508"/>
      <c r="K667" s="508"/>
      <c r="L667" s="508"/>
      <c r="M667" s="508"/>
      <c r="N667" s="508"/>
    </row>
    <row r="668" ht="15.75" customHeight="1">
      <c r="A668" s="508"/>
      <c r="B668" s="932">
        <v>665.0</v>
      </c>
      <c r="C668" s="926">
        <v>43718.0</v>
      </c>
      <c r="D668" s="523" t="s">
        <v>4981</v>
      </c>
      <c r="E668" s="926"/>
      <c r="F668" s="508" t="s">
        <v>18</v>
      </c>
      <c r="G668" s="508" t="s">
        <v>4983</v>
      </c>
      <c r="H668" s="885" t="s">
        <v>4984</v>
      </c>
      <c r="J668" s="508"/>
      <c r="K668" s="508"/>
      <c r="L668" s="508"/>
      <c r="M668" s="508"/>
      <c r="N668" s="508"/>
    </row>
    <row r="669" ht="15.75" customHeight="1">
      <c r="A669" s="508"/>
      <c r="B669" s="932">
        <v>666.0</v>
      </c>
      <c r="C669" s="926">
        <v>43718.0</v>
      </c>
      <c r="D669" s="523" t="s">
        <v>3187</v>
      </c>
      <c r="E669" s="926" t="s">
        <v>14652</v>
      </c>
      <c r="F669" s="508" t="s">
        <v>18</v>
      </c>
      <c r="G669" s="508" t="s">
        <v>399</v>
      </c>
      <c r="H669" s="885" t="s">
        <v>4985</v>
      </c>
      <c r="J669" s="508"/>
      <c r="K669" s="508"/>
      <c r="L669" s="508"/>
      <c r="M669" s="508"/>
      <c r="N669" s="508"/>
    </row>
    <row r="670" ht="15.75" customHeight="1">
      <c r="A670" s="508"/>
      <c r="B670" s="932">
        <v>667.0</v>
      </c>
      <c r="C670" s="926">
        <v>43718.0</v>
      </c>
      <c r="D670" s="523" t="s">
        <v>2344</v>
      </c>
      <c r="E670" s="926"/>
      <c r="F670" s="508" t="s">
        <v>1593</v>
      </c>
      <c r="G670" s="508"/>
      <c r="H670" s="885" t="s">
        <v>4975</v>
      </c>
      <c r="J670" s="508"/>
      <c r="K670" s="508"/>
      <c r="L670" s="508"/>
      <c r="M670" s="508"/>
      <c r="N670" s="508"/>
    </row>
    <row r="671" ht="15.75" customHeight="1">
      <c r="A671" s="508"/>
      <c r="B671" s="932">
        <v>668.0</v>
      </c>
      <c r="C671" s="949"/>
      <c r="D671" s="523"/>
      <c r="E671" s="949"/>
      <c r="F671" s="508"/>
      <c r="G671" s="508"/>
      <c r="H671" s="508"/>
      <c r="J671" s="508"/>
      <c r="K671" s="508"/>
      <c r="L671" s="508"/>
      <c r="M671" s="508"/>
      <c r="N671" s="508"/>
    </row>
    <row r="672" ht="15.75" customHeight="1">
      <c r="A672" s="508"/>
      <c r="B672" s="932">
        <v>669.0</v>
      </c>
      <c r="C672" s="926">
        <v>43718.0</v>
      </c>
      <c r="D672" s="523" t="s">
        <v>2867</v>
      </c>
      <c r="E672" s="926"/>
      <c r="F672" s="508" t="s">
        <v>577</v>
      </c>
      <c r="G672" s="508"/>
      <c r="H672" s="885" t="s">
        <v>4976</v>
      </c>
      <c r="J672" s="508"/>
      <c r="K672" s="508"/>
      <c r="L672" s="508"/>
      <c r="M672" s="508"/>
      <c r="N672" s="508"/>
    </row>
    <row r="673" ht="15.75" customHeight="1">
      <c r="A673" s="508"/>
      <c r="B673" s="932">
        <v>670.0</v>
      </c>
      <c r="C673" s="926">
        <v>43720.0</v>
      </c>
      <c r="D673" s="523" t="s">
        <v>399</v>
      </c>
      <c r="E673" s="926"/>
      <c r="F673" s="508" t="s">
        <v>18</v>
      </c>
      <c r="G673" s="508" t="s">
        <v>5008</v>
      </c>
      <c r="H673" s="885" t="s">
        <v>5009</v>
      </c>
      <c r="J673" s="508"/>
      <c r="K673" s="508"/>
      <c r="L673" s="508"/>
      <c r="M673" s="508"/>
      <c r="N673" s="508"/>
    </row>
    <row r="674" ht="15.75" customHeight="1">
      <c r="A674" s="508"/>
      <c r="B674" s="932">
        <v>671.0</v>
      </c>
      <c r="C674" s="926">
        <v>43720.0</v>
      </c>
      <c r="D674" s="523" t="s">
        <v>4986</v>
      </c>
      <c r="E674" s="926"/>
      <c r="F674" s="508" t="s">
        <v>18</v>
      </c>
      <c r="G674" s="508" t="s">
        <v>4987</v>
      </c>
      <c r="H674" s="885" t="s">
        <v>4988</v>
      </c>
      <c r="J674" s="508"/>
      <c r="K674" s="508"/>
      <c r="L674" s="508"/>
      <c r="M674" s="508"/>
      <c r="N674" s="508"/>
    </row>
    <row r="675" ht="15.75" customHeight="1">
      <c r="A675" s="508"/>
      <c r="B675" s="932">
        <v>672.0</v>
      </c>
      <c r="C675" s="926">
        <v>43720.0</v>
      </c>
      <c r="D675" s="523" t="s">
        <v>4925</v>
      </c>
      <c r="E675" s="926"/>
      <c r="F675" s="508" t="s">
        <v>18</v>
      </c>
      <c r="G675" s="508" t="s">
        <v>5011</v>
      </c>
      <c r="H675" s="885" t="s">
        <v>5012</v>
      </c>
      <c r="J675" s="508"/>
      <c r="K675" s="508"/>
      <c r="L675" s="508"/>
      <c r="M675" s="508"/>
      <c r="N675" s="508"/>
    </row>
    <row r="676" ht="15.75" customHeight="1">
      <c r="A676" s="508"/>
      <c r="B676" s="932">
        <v>673.0</v>
      </c>
      <c r="C676" s="926">
        <v>43720.0</v>
      </c>
      <c r="D676" s="523" t="s">
        <v>4995</v>
      </c>
      <c r="E676" s="926"/>
      <c r="F676" s="508" t="s">
        <v>18</v>
      </c>
      <c r="G676" s="508" t="s">
        <v>4996</v>
      </c>
      <c r="H676" s="885" t="s">
        <v>4997</v>
      </c>
      <c r="J676" s="508"/>
      <c r="K676" s="508"/>
      <c r="L676" s="508"/>
      <c r="M676" s="508"/>
      <c r="N676" s="508"/>
    </row>
    <row r="677" ht="15.75" customHeight="1">
      <c r="A677" s="508"/>
      <c r="B677" s="932">
        <v>674.0</v>
      </c>
      <c r="C677" s="926">
        <v>43720.0</v>
      </c>
      <c r="D677" s="523" t="s">
        <v>5014</v>
      </c>
      <c r="E677" s="926"/>
      <c r="F677" s="508" t="s">
        <v>18</v>
      </c>
      <c r="G677" s="508" t="s">
        <v>5015</v>
      </c>
      <c r="H677" s="885" t="s">
        <v>5016</v>
      </c>
      <c r="J677" s="508"/>
      <c r="K677" s="508"/>
      <c r="L677" s="508"/>
      <c r="M677" s="508"/>
      <c r="N677" s="508"/>
    </row>
    <row r="678" ht="15.75" customHeight="1">
      <c r="A678" s="508"/>
      <c r="B678" s="932">
        <v>675.0</v>
      </c>
      <c r="C678" s="926">
        <v>43720.0</v>
      </c>
      <c r="D678" s="523" t="s">
        <v>5005</v>
      </c>
      <c r="E678" s="926"/>
      <c r="F678" s="508" t="s">
        <v>18</v>
      </c>
      <c r="G678" s="508" t="s">
        <v>4993</v>
      </c>
      <c r="H678" s="885" t="s">
        <v>5006</v>
      </c>
      <c r="J678" s="508"/>
      <c r="K678" s="508"/>
      <c r="L678" s="508"/>
      <c r="M678" s="508"/>
      <c r="N678" s="508"/>
    </row>
    <row r="679" ht="15.75" customHeight="1">
      <c r="A679" s="508"/>
      <c r="B679" s="932">
        <v>676.0</v>
      </c>
      <c r="C679" s="926">
        <v>43720.0</v>
      </c>
      <c r="D679" s="523" t="s">
        <v>4989</v>
      </c>
      <c r="E679" s="926"/>
      <c r="F679" s="508" t="s">
        <v>18</v>
      </c>
      <c r="G679" s="508" t="s">
        <v>4990</v>
      </c>
      <c r="H679" s="885" t="s">
        <v>4991</v>
      </c>
      <c r="J679" s="508"/>
      <c r="K679" s="508"/>
      <c r="L679" s="508"/>
      <c r="M679" s="508"/>
      <c r="N679" s="508"/>
    </row>
    <row r="680" ht="15.75" customHeight="1">
      <c r="A680" s="508"/>
      <c r="B680" s="932">
        <v>677.0</v>
      </c>
      <c r="C680" s="926">
        <v>43720.0</v>
      </c>
      <c r="D680" s="523" t="s">
        <v>4992</v>
      </c>
      <c r="E680" s="926"/>
      <c r="F680" s="508" t="s">
        <v>18</v>
      </c>
      <c r="G680" s="508" t="s">
        <v>4993</v>
      </c>
      <c r="H680" s="885" t="s">
        <v>4994</v>
      </c>
      <c r="J680" s="508"/>
      <c r="K680" s="508"/>
      <c r="L680" s="508"/>
      <c r="M680" s="508"/>
      <c r="N680" s="508"/>
    </row>
    <row r="681" ht="15.75" customHeight="1">
      <c r="A681" s="508"/>
      <c r="B681" s="932">
        <v>678.0</v>
      </c>
      <c r="C681" s="926">
        <v>43720.0</v>
      </c>
      <c r="D681" s="523" t="s">
        <v>1862</v>
      </c>
      <c r="E681" s="926"/>
      <c r="F681" s="508" t="s">
        <v>577</v>
      </c>
      <c r="G681" s="508"/>
      <c r="H681" s="885" t="s">
        <v>5013</v>
      </c>
      <c r="J681" s="508"/>
      <c r="K681" s="508"/>
      <c r="L681" s="508"/>
      <c r="M681" s="508"/>
      <c r="N681" s="508"/>
    </row>
    <row r="682" ht="15.75" customHeight="1">
      <c r="A682" s="508"/>
      <c r="B682" s="932">
        <v>679.0</v>
      </c>
      <c r="C682" s="926">
        <v>43720.0</v>
      </c>
      <c r="D682" s="523" t="s">
        <v>2848</v>
      </c>
      <c r="E682" s="926"/>
      <c r="F682" s="508" t="s">
        <v>50</v>
      </c>
      <c r="G682" s="508"/>
      <c r="H682" s="885" t="s">
        <v>5010</v>
      </c>
      <c r="J682" s="508"/>
      <c r="K682" s="508"/>
      <c r="L682" s="508"/>
      <c r="M682" s="508"/>
      <c r="N682" s="508"/>
    </row>
    <row r="683" ht="15.75" customHeight="1">
      <c r="A683" s="508"/>
      <c r="B683" s="932">
        <v>680.0</v>
      </c>
      <c r="C683" s="926">
        <v>43720.0</v>
      </c>
      <c r="D683" s="523" t="s">
        <v>4998</v>
      </c>
      <c r="E683" s="926"/>
      <c r="F683" s="508" t="s">
        <v>994</v>
      </c>
      <c r="G683" s="508" t="s">
        <v>4517</v>
      </c>
      <c r="H683" s="885" t="s">
        <v>4999</v>
      </c>
      <c r="J683" s="885" t="s">
        <v>5000</v>
      </c>
      <c r="K683" s="885" t="s">
        <v>5001</v>
      </c>
      <c r="L683" s="508"/>
      <c r="M683" s="508"/>
      <c r="N683" s="508"/>
    </row>
    <row r="684" ht="15.75" customHeight="1">
      <c r="A684" s="973" t="s">
        <v>2535</v>
      </c>
      <c r="B684" s="932">
        <v>681.0</v>
      </c>
      <c r="C684" s="926">
        <v>43720.0</v>
      </c>
      <c r="D684" s="523" t="s">
        <v>5002</v>
      </c>
      <c r="E684" s="926"/>
      <c r="F684" s="508" t="s">
        <v>994</v>
      </c>
      <c r="G684" s="508" t="s">
        <v>4511</v>
      </c>
      <c r="H684" s="885" t="s">
        <v>5003</v>
      </c>
      <c r="J684" s="885" t="s">
        <v>5004</v>
      </c>
      <c r="K684" s="508"/>
      <c r="L684" s="508"/>
      <c r="M684" s="508"/>
      <c r="N684" s="508"/>
    </row>
    <row r="685" ht="15.75" customHeight="1">
      <c r="A685" s="508"/>
      <c r="B685" s="932">
        <v>682.0</v>
      </c>
      <c r="C685" s="926">
        <v>43721.0</v>
      </c>
      <c r="D685" s="523" t="s">
        <v>4633</v>
      </c>
      <c r="E685" s="926"/>
      <c r="F685" s="508" t="s">
        <v>1197</v>
      </c>
      <c r="G685" s="508"/>
      <c r="H685" s="885" t="s">
        <v>5022</v>
      </c>
      <c r="J685" s="508"/>
      <c r="K685" s="508"/>
      <c r="L685" s="508"/>
      <c r="M685" s="508"/>
      <c r="N685" s="508"/>
    </row>
    <row r="686" ht="15.75" customHeight="1">
      <c r="A686" s="508"/>
      <c r="B686" s="932">
        <v>683.0</v>
      </c>
      <c r="C686" s="926">
        <v>43721.0</v>
      </c>
      <c r="D686" s="523" t="s">
        <v>3058</v>
      </c>
      <c r="E686" s="926"/>
      <c r="F686" s="508" t="s">
        <v>1593</v>
      </c>
      <c r="G686" s="947">
        <v>43727.0</v>
      </c>
      <c r="H686" s="885" t="s">
        <v>5017</v>
      </c>
      <c r="J686" s="885" t="s">
        <v>5018</v>
      </c>
      <c r="K686" s="508"/>
      <c r="L686" s="508"/>
      <c r="M686" s="508"/>
      <c r="N686" s="508"/>
    </row>
    <row r="687" ht="15.75" customHeight="1">
      <c r="A687" s="508"/>
      <c r="B687" s="932">
        <v>684.0</v>
      </c>
      <c r="C687" s="926">
        <v>43721.0</v>
      </c>
      <c r="D687" s="523" t="s">
        <v>3058</v>
      </c>
      <c r="E687" s="926"/>
      <c r="F687" s="523" t="s">
        <v>5019</v>
      </c>
      <c r="G687" s="508" t="s">
        <v>5020</v>
      </c>
      <c r="H687" s="885" t="s">
        <v>5021</v>
      </c>
      <c r="J687" s="508"/>
      <c r="K687" s="508"/>
      <c r="L687" s="508"/>
      <c r="M687" s="508"/>
      <c r="N687" s="508"/>
    </row>
    <row r="688" ht="15.75" customHeight="1">
      <c r="A688" s="508"/>
      <c r="B688" s="932">
        <v>685.0</v>
      </c>
      <c r="C688" s="926">
        <v>43721.0</v>
      </c>
      <c r="D688" s="523" t="s">
        <v>5028</v>
      </c>
      <c r="E688" s="926"/>
      <c r="F688" s="508" t="s">
        <v>1593</v>
      </c>
      <c r="G688" s="947">
        <v>43742.0</v>
      </c>
      <c r="H688" s="885" t="s">
        <v>5029</v>
      </c>
      <c r="J688" s="885" t="s">
        <v>5030</v>
      </c>
      <c r="K688" s="885" t="s">
        <v>5031</v>
      </c>
      <c r="L688" s="885" t="s">
        <v>5032</v>
      </c>
      <c r="M688" s="885" t="s">
        <v>14698</v>
      </c>
      <c r="N688" s="508"/>
    </row>
    <row r="689" ht="15.75" customHeight="1">
      <c r="A689" s="508"/>
      <c r="B689" s="932">
        <v>686.0</v>
      </c>
      <c r="C689" s="926">
        <v>43721.0</v>
      </c>
      <c r="D689" s="523" t="s">
        <v>5023</v>
      </c>
      <c r="E689" s="926"/>
      <c r="F689" s="508" t="s">
        <v>1593</v>
      </c>
      <c r="G689" s="947">
        <v>43742.0</v>
      </c>
      <c r="H689" s="885" t="s">
        <v>5024</v>
      </c>
      <c r="J689" s="885" t="s">
        <v>5025</v>
      </c>
      <c r="K689" s="885" t="s">
        <v>5026</v>
      </c>
      <c r="L689" s="885" t="s">
        <v>5027</v>
      </c>
      <c r="M689" s="885" t="s">
        <v>14699</v>
      </c>
      <c r="N689" s="508"/>
    </row>
    <row r="690" ht="15.75" customHeight="1">
      <c r="A690" s="508"/>
      <c r="B690" s="932">
        <v>687.0</v>
      </c>
      <c r="C690" s="949"/>
      <c r="D690" s="523"/>
      <c r="E690" s="949"/>
      <c r="F690" s="508"/>
      <c r="G690" s="508"/>
      <c r="H690" s="508"/>
      <c r="J690" s="508"/>
      <c r="K690" s="508"/>
      <c r="L690" s="508"/>
      <c r="M690" s="508"/>
      <c r="N690" s="508"/>
    </row>
    <row r="691" ht="15.75" customHeight="1">
      <c r="A691" s="508"/>
      <c r="B691" s="932">
        <v>688.0</v>
      </c>
      <c r="C691" s="949"/>
      <c r="D691" s="523"/>
      <c r="E691" s="949"/>
      <c r="F691" s="508"/>
      <c r="G691" s="508"/>
      <c r="H691" s="508"/>
      <c r="J691" s="508"/>
      <c r="K691" s="508"/>
      <c r="L691" s="508"/>
      <c r="M691" s="508"/>
      <c r="N691" s="508"/>
    </row>
    <row r="692" ht="15.75" customHeight="1">
      <c r="A692" s="508"/>
      <c r="B692" s="932">
        <v>689.0</v>
      </c>
      <c r="C692" s="926">
        <v>43725.0</v>
      </c>
      <c r="D692" s="523" t="s">
        <v>4010</v>
      </c>
      <c r="E692" s="926"/>
      <c r="F692" s="508" t="s">
        <v>994</v>
      </c>
      <c r="G692" s="508" t="s">
        <v>439</v>
      </c>
      <c r="H692" s="885" t="s">
        <v>5056</v>
      </c>
      <c r="J692" s="885" t="s">
        <v>5057</v>
      </c>
      <c r="K692" s="508"/>
      <c r="L692" s="508"/>
      <c r="M692" s="508"/>
      <c r="N692" s="508"/>
    </row>
    <row r="693" ht="15.75" customHeight="1">
      <c r="A693" s="508"/>
      <c r="B693" s="932">
        <v>690.0</v>
      </c>
      <c r="C693" s="926">
        <v>43725.0</v>
      </c>
      <c r="D693" s="523" t="s">
        <v>4065</v>
      </c>
      <c r="E693" s="926"/>
      <c r="F693" s="508" t="s">
        <v>994</v>
      </c>
      <c r="G693" s="508" t="s">
        <v>439</v>
      </c>
      <c r="H693" s="885" t="s">
        <v>5038</v>
      </c>
      <c r="J693" s="885" t="s">
        <v>5039</v>
      </c>
      <c r="K693" s="508"/>
      <c r="L693" s="508"/>
      <c r="M693" s="508"/>
      <c r="N693" s="508"/>
    </row>
    <row r="694" ht="15.75" customHeight="1">
      <c r="A694" s="508"/>
      <c r="B694" s="932">
        <v>691.0</v>
      </c>
      <c r="C694" s="926">
        <v>43725.0</v>
      </c>
      <c r="D694" s="523" t="s">
        <v>5050</v>
      </c>
      <c r="E694" s="926"/>
      <c r="F694" s="508" t="s">
        <v>994</v>
      </c>
      <c r="G694" s="508" t="s">
        <v>439</v>
      </c>
      <c r="H694" s="885" t="s">
        <v>5051</v>
      </c>
      <c r="J694" s="508"/>
      <c r="K694" s="508"/>
      <c r="L694" s="508"/>
      <c r="M694" s="508"/>
      <c r="N694" s="508"/>
    </row>
    <row r="695" ht="15.75" customHeight="1">
      <c r="A695" s="508"/>
      <c r="B695" s="932">
        <v>692.0</v>
      </c>
      <c r="C695" s="926">
        <v>43725.0</v>
      </c>
      <c r="D695" s="523" t="s">
        <v>5042</v>
      </c>
      <c r="E695" s="926"/>
      <c r="F695" s="508" t="s">
        <v>994</v>
      </c>
      <c r="G695" s="508" t="s">
        <v>439</v>
      </c>
      <c r="H695" s="885" t="s">
        <v>5043</v>
      </c>
      <c r="J695" s="885" t="s">
        <v>5044</v>
      </c>
      <c r="K695" s="508"/>
      <c r="L695" s="508"/>
      <c r="M695" s="508"/>
      <c r="N695" s="508"/>
    </row>
    <row r="696" ht="15.75" customHeight="1">
      <c r="A696" s="508"/>
      <c r="B696" s="932">
        <v>693.0</v>
      </c>
      <c r="C696" s="926">
        <v>43725.0</v>
      </c>
      <c r="D696" s="523" t="s">
        <v>5052</v>
      </c>
      <c r="E696" s="926"/>
      <c r="F696" s="508" t="s">
        <v>1200</v>
      </c>
      <c r="G696" s="508" t="s">
        <v>5034</v>
      </c>
      <c r="H696" s="885" t="s">
        <v>5053</v>
      </c>
      <c r="J696" s="508"/>
      <c r="K696" s="508"/>
      <c r="L696" s="508"/>
      <c r="M696" s="508"/>
      <c r="N696" s="508"/>
    </row>
    <row r="697" ht="15.75" customHeight="1">
      <c r="A697" s="508"/>
      <c r="B697" s="932">
        <v>694.0</v>
      </c>
      <c r="C697" s="926">
        <v>43725.0</v>
      </c>
      <c r="D697" s="523" t="s">
        <v>5040</v>
      </c>
      <c r="E697" s="926"/>
      <c r="F697" s="508" t="s">
        <v>1200</v>
      </c>
      <c r="G697" s="508" t="s">
        <v>5034</v>
      </c>
      <c r="H697" s="885" t="s">
        <v>5041</v>
      </c>
      <c r="J697" s="508"/>
      <c r="K697" s="508"/>
      <c r="L697" s="508"/>
      <c r="M697" s="508"/>
      <c r="N697" s="508"/>
    </row>
    <row r="698" ht="15.75" customHeight="1">
      <c r="A698" s="508"/>
      <c r="B698" s="932">
        <v>695.0</v>
      </c>
      <c r="C698" s="926">
        <v>43725.0</v>
      </c>
      <c r="D698" s="523" t="s">
        <v>5033</v>
      </c>
      <c r="E698" s="926"/>
      <c r="F698" s="508" t="s">
        <v>1200</v>
      </c>
      <c r="G698" s="508" t="s">
        <v>5034</v>
      </c>
      <c r="H698" s="885" t="s">
        <v>5035</v>
      </c>
      <c r="J698" s="508"/>
      <c r="K698" s="508"/>
      <c r="L698" s="508"/>
      <c r="M698" s="508"/>
      <c r="N698" s="508"/>
    </row>
    <row r="699" ht="15.75" customHeight="1">
      <c r="A699" s="508"/>
      <c r="B699" s="932">
        <v>696.0</v>
      </c>
      <c r="C699" s="926">
        <v>43725.0</v>
      </c>
      <c r="D699" s="523" t="s">
        <v>5036</v>
      </c>
      <c r="E699" s="926"/>
      <c r="F699" s="508" t="s">
        <v>1200</v>
      </c>
      <c r="G699" s="508" t="s">
        <v>5034</v>
      </c>
      <c r="H699" s="885" t="s">
        <v>5037</v>
      </c>
      <c r="I699" s="275" t="s">
        <v>1476</v>
      </c>
      <c r="J699" s="508"/>
      <c r="K699" s="508"/>
      <c r="L699" s="508"/>
      <c r="M699" s="508"/>
      <c r="N699" s="508"/>
    </row>
    <row r="700" ht="15.75" customHeight="1">
      <c r="A700" s="508"/>
      <c r="B700" s="932">
        <v>697.0</v>
      </c>
      <c r="C700" s="926">
        <v>43725.0</v>
      </c>
      <c r="D700" s="523" t="s">
        <v>5045</v>
      </c>
      <c r="E700" s="926"/>
      <c r="F700" s="545" t="s">
        <v>1593</v>
      </c>
      <c r="G700" s="947">
        <v>43749.0</v>
      </c>
      <c r="H700" s="885" t="s">
        <v>5046</v>
      </c>
      <c r="J700" s="885" t="s">
        <v>5047</v>
      </c>
      <c r="K700" s="885" t="s">
        <v>5048</v>
      </c>
      <c r="L700" s="885" t="s">
        <v>5049</v>
      </c>
      <c r="M700" s="508"/>
      <c r="N700" s="508"/>
    </row>
    <row r="701" ht="15.75" customHeight="1">
      <c r="A701" s="508"/>
      <c r="B701" s="932">
        <v>698.0</v>
      </c>
      <c r="C701" s="926">
        <v>43725.0</v>
      </c>
      <c r="D701" s="523" t="s">
        <v>2947</v>
      </c>
      <c r="E701" s="926"/>
      <c r="F701" s="508" t="s">
        <v>3844</v>
      </c>
      <c r="G701" s="508"/>
      <c r="H701" s="885" t="s">
        <v>5054</v>
      </c>
      <c r="J701" s="885" t="s">
        <v>5055</v>
      </c>
      <c r="K701" s="508"/>
      <c r="L701" s="508"/>
      <c r="M701" s="508"/>
      <c r="N701" s="508"/>
    </row>
    <row r="702" ht="15.75" customHeight="1">
      <c r="A702" s="508"/>
      <c r="B702" s="932">
        <v>699.0</v>
      </c>
      <c r="C702" s="926">
        <v>43727.0</v>
      </c>
      <c r="D702" s="523" t="s">
        <v>4265</v>
      </c>
      <c r="E702" s="926"/>
      <c r="F702" s="508" t="s">
        <v>3844</v>
      </c>
      <c r="G702" s="508"/>
      <c r="H702" s="885" t="s">
        <v>5058</v>
      </c>
      <c r="J702" s="885" t="s">
        <v>5059</v>
      </c>
      <c r="K702" s="508"/>
      <c r="L702" s="508"/>
      <c r="M702" s="508"/>
      <c r="N702" s="508"/>
    </row>
    <row r="703" ht="15.75" customHeight="1">
      <c r="A703" s="508"/>
      <c r="B703" s="932">
        <v>700.0</v>
      </c>
      <c r="C703" s="926">
        <v>43727.0</v>
      </c>
      <c r="D703" s="523" t="s">
        <v>5074</v>
      </c>
      <c r="E703" s="926"/>
      <c r="F703" s="508" t="s">
        <v>18</v>
      </c>
      <c r="G703" s="508" t="s">
        <v>5075</v>
      </c>
      <c r="H703" s="885" t="s">
        <v>5076</v>
      </c>
      <c r="J703" s="508"/>
      <c r="K703" s="508"/>
      <c r="L703" s="508"/>
      <c r="M703" s="508"/>
      <c r="N703" s="508"/>
    </row>
    <row r="704" ht="15.75" customHeight="1">
      <c r="A704" s="508"/>
      <c r="B704" s="932">
        <v>701.0</v>
      </c>
      <c r="C704" s="926">
        <v>43727.0</v>
      </c>
      <c r="D704" s="523" t="s">
        <v>5068</v>
      </c>
      <c r="E704" s="926"/>
      <c r="F704" s="508" t="s">
        <v>18</v>
      </c>
      <c r="G704" s="508" t="s">
        <v>300</v>
      </c>
      <c r="H704" s="885" t="s">
        <v>5069</v>
      </c>
      <c r="J704" s="508"/>
      <c r="K704" s="508"/>
      <c r="L704" s="508"/>
      <c r="M704" s="508"/>
      <c r="N704" s="508"/>
    </row>
    <row r="705" ht="15.75" customHeight="1">
      <c r="A705" s="508"/>
      <c r="B705" s="932">
        <v>702.0</v>
      </c>
      <c r="C705" s="926">
        <v>43727.0</v>
      </c>
      <c r="D705" s="523" t="s">
        <v>3408</v>
      </c>
      <c r="E705" s="926"/>
      <c r="F705" s="508" t="s">
        <v>50</v>
      </c>
      <c r="G705" s="508"/>
      <c r="H705" s="885" t="s">
        <v>5083</v>
      </c>
      <c r="J705" s="508"/>
      <c r="K705" s="508"/>
      <c r="L705" s="508"/>
      <c r="M705" s="508"/>
      <c r="N705" s="508"/>
    </row>
    <row r="706" ht="15.75" customHeight="1">
      <c r="A706" s="508"/>
      <c r="B706" s="932">
        <v>703.0</v>
      </c>
      <c r="C706" s="926">
        <v>43727.0</v>
      </c>
      <c r="D706" s="523" t="s">
        <v>5078</v>
      </c>
      <c r="E706" s="926"/>
      <c r="F706" s="508" t="s">
        <v>994</v>
      </c>
      <c r="G706" s="508" t="s">
        <v>4517</v>
      </c>
      <c r="H706" s="885" t="s">
        <v>5079</v>
      </c>
      <c r="J706" s="885" t="s">
        <v>5080</v>
      </c>
      <c r="K706" s="885" t="s">
        <v>5081</v>
      </c>
      <c r="L706" s="885" t="s">
        <v>5082</v>
      </c>
      <c r="M706" s="508"/>
      <c r="N706" s="508"/>
    </row>
    <row r="707" ht="15.75" customHeight="1">
      <c r="A707" s="508"/>
      <c r="B707" s="932">
        <v>704.0</v>
      </c>
      <c r="C707" s="926">
        <v>43727.0</v>
      </c>
      <c r="D707" s="523" t="s">
        <v>5084</v>
      </c>
      <c r="E707" s="926"/>
      <c r="F707" s="508" t="s">
        <v>994</v>
      </c>
      <c r="G707" s="508" t="s">
        <v>4517</v>
      </c>
      <c r="H707" s="885" t="s">
        <v>5085</v>
      </c>
      <c r="J707" s="885" t="s">
        <v>5086</v>
      </c>
      <c r="K707" s="885" t="s">
        <v>5087</v>
      </c>
      <c r="L707" s="508"/>
      <c r="M707" s="508"/>
      <c r="N707" s="508"/>
    </row>
    <row r="708" ht="15.75" customHeight="1">
      <c r="A708" s="508"/>
      <c r="B708" s="932">
        <v>705.0</v>
      </c>
      <c r="C708" s="926">
        <v>43727.0</v>
      </c>
      <c r="D708" s="523" t="s">
        <v>5070</v>
      </c>
      <c r="E708" s="926"/>
      <c r="F708" s="508" t="s">
        <v>994</v>
      </c>
      <c r="G708" s="508" t="s">
        <v>4517</v>
      </c>
      <c r="H708" s="885" t="s">
        <v>5071</v>
      </c>
      <c r="J708" s="885" t="s">
        <v>5072</v>
      </c>
      <c r="K708" s="885" t="s">
        <v>5073</v>
      </c>
      <c r="L708" s="508"/>
      <c r="M708" s="508"/>
      <c r="N708" s="508"/>
    </row>
    <row r="709" ht="15.75" customHeight="1">
      <c r="A709" s="508"/>
      <c r="B709" s="932">
        <v>706.0</v>
      </c>
      <c r="C709" s="926">
        <v>43727.0</v>
      </c>
      <c r="D709" s="523" t="s">
        <v>5066</v>
      </c>
      <c r="E709" s="926"/>
      <c r="F709" s="508" t="s">
        <v>18</v>
      </c>
      <c r="G709" s="508" t="s">
        <v>4910</v>
      </c>
      <c r="H709" s="885" t="s">
        <v>5067</v>
      </c>
      <c r="J709" s="508"/>
      <c r="K709" s="508"/>
      <c r="L709" s="508"/>
      <c r="M709" s="508"/>
      <c r="N709" s="508"/>
    </row>
    <row r="710" ht="15.75" customHeight="1">
      <c r="A710" s="508"/>
      <c r="B710" s="932">
        <v>707.0</v>
      </c>
      <c r="C710" s="926">
        <v>43727.0</v>
      </c>
      <c r="D710" s="523" t="s">
        <v>3317</v>
      </c>
      <c r="E710" s="926"/>
      <c r="F710" s="508" t="s">
        <v>50</v>
      </c>
      <c r="G710" s="508"/>
      <c r="H710" s="885" t="s">
        <v>5077</v>
      </c>
      <c r="J710" s="508"/>
      <c r="K710" s="508"/>
      <c r="L710" s="508"/>
      <c r="M710" s="508"/>
      <c r="N710" s="508"/>
    </row>
    <row r="711" ht="15.75" customHeight="1">
      <c r="A711" s="508"/>
      <c r="B711" s="932">
        <v>708.0</v>
      </c>
      <c r="C711" s="926">
        <v>43728.0</v>
      </c>
      <c r="D711" s="523" t="s">
        <v>2755</v>
      </c>
      <c r="E711" s="926"/>
      <c r="F711" s="974" t="s">
        <v>1593</v>
      </c>
      <c r="G711" s="947">
        <v>43755.0</v>
      </c>
      <c r="H711" s="885" t="s">
        <v>5095</v>
      </c>
      <c r="J711" s="885" t="s">
        <v>5096</v>
      </c>
      <c r="K711" s="885" t="s">
        <v>5097</v>
      </c>
      <c r="L711" s="885" t="s">
        <v>5098</v>
      </c>
      <c r="M711" s="885" t="s">
        <v>14700</v>
      </c>
      <c r="N711" s="508"/>
    </row>
    <row r="712" ht="15.75" customHeight="1">
      <c r="A712" s="973" t="s">
        <v>2535</v>
      </c>
      <c r="B712" s="932">
        <v>709.0</v>
      </c>
      <c r="C712" s="926">
        <v>43727.0</v>
      </c>
      <c r="D712" s="523" t="s">
        <v>5060</v>
      </c>
      <c r="E712" s="926"/>
      <c r="F712" s="508" t="s">
        <v>1313</v>
      </c>
      <c r="G712" s="508" t="s">
        <v>5061</v>
      </c>
      <c r="H712" s="885" t="s">
        <v>5062</v>
      </c>
      <c r="J712" s="885" t="s">
        <v>5063</v>
      </c>
      <c r="K712" s="508"/>
      <c r="L712" s="508"/>
      <c r="M712" s="508"/>
      <c r="N712" s="508"/>
    </row>
    <row r="713" ht="15.75" customHeight="1">
      <c r="A713" s="973" t="s">
        <v>2535</v>
      </c>
      <c r="B713" s="932">
        <v>710.0</v>
      </c>
      <c r="C713" s="926">
        <v>43727.0</v>
      </c>
      <c r="D713" s="811" t="s">
        <v>4172</v>
      </c>
      <c r="E713" s="952"/>
      <c r="F713" s="508" t="s">
        <v>1313</v>
      </c>
      <c r="G713" s="508" t="s">
        <v>5061</v>
      </c>
      <c r="H713" s="885" t="s">
        <v>5064</v>
      </c>
      <c r="J713" s="885" t="s">
        <v>5065</v>
      </c>
      <c r="K713" s="508"/>
      <c r="L713" s="508"/>
      <c r="M713" s="508"/>
      <c r="N713" s="508"/>
    </row>
    <row r="714" ht="15.75" customHeight="1">
      <c r="A714" s="508"/>
      <c r="B714" s="932">
        <v>711.0</v>
      </c>
      <c r="C714" s="926">
        <v>43728.0</v>
      </c>
      <c r="D714" s="523" t="s">
        <v>5093</v>
      </c>
      <c r="E714" s="926"/>
      <c r="F714" s="508" t="s">
        <v>18</v>
      </c>
      <c r="G714" s="508" t="s">
        <v>2663</v>
      </c>
      <c r="H714" s="885" t="s">
        <v>5094</v>
      </c>
      <c r="J714" s="508"/>
      <c r="K714" s="508"/>
      <c r="L714" s="508"/>
      <c r="M714" s="508"/>
      <c r="N714" s="508"/>
    </row>
    <row r="715" ht="15.75" customHeight="1">
      <c r="A715" s="508"/>
      <c r="B715" s="932">
        <v>712.0</v>
      </c>
      <c r="C715" s="926">
        <v>43728.0</v>
      </c>
      <c r="D715" s="523" t="s">
        <v>4641</v>
      </c>
      <c r="E715" s="926"/>
      <c r="F715" s="508" t="s">
        <v>1313</v>
      </c>
      <c r="G715" s="508" t="s">
        <v>4642</v>
      </c>
      <c r="H715" s="885" t="s">
        <v>5091</v>
      </c>
      <c r="J715" s="885" t="s">
        <v>5092</v>
      </c>
      <c r="K715" s="508"/>
      <c r="L715" s="508"/>
      <c r="M715" s="508"/>
      <c r="N715" s="508"/>
    </row>
    <row r="716" ht="15.75" customHeight="1">
      <c r="A716" s="508"/>
      <c r="B716" s="932">
        <v>713.0</v>
      </c>
      <c r="C716" s="926">
        <v>43728.0</v>
      </c>
      <c r="D716" s="523" t="s">
        <v>1456</v>
      </c>
      <c r="E716" s="926"/>
      <c r="F716" s="508" t="s">
        <v>3844</v>
      </c>
      <c r="G716" s="508"/>
      <c r="H716" s="885" t="s">
        <v>5088</v>
      </c>
      <c r="J716" s="885" t="s">
        <v>5089</v>
      </c>
      <c r="K716" s="885" t="s">
        <v>5090</v>
      </c>
      <c r="L716" s="508"/>
      <c r="M716" s="508"/>
      <c r="N716" s="508"/>
    </row>
    <row r="717" ht="15.75" customHeight="1">
      <c r="A717" s="508"/>
      <c r="B717" s="932">
        <v>714.0</v>
      </c>
      <c r="C717" s="926">
        <v>43728.0</v>
      </c>
      <c r="D717" s="523" t="s">
        <v>1494</v>
      </c>
      <c r="E717" s="926"/>
      <c r="F717" s="508" t="s">
        <v>3844</v>
      </c>
      <c r="G717" s="508"/>
      <c r="H717" s="885" t="s">
        <v>5099</v>
      </c>
      <c r="J717" s="885" t="s">
        <v>5100</v>
      </c>
      <c r="K717" s="885" t="s">
        <v>5101</v>
      </c>
      <c r="L717" s="508"/>
      <c r="M717" s="508"/>
      <c r="N717" s="508"/>
    </row>
    <row r="718" ht="15.75" customHeight="1">
      <c r="A718" s="508"/>
      <c r="B718" s="932">
        <v>715.0</v>
      </c>
      <c r="C718" s="926"/>
      <c r="D718" s="523"/>
      <c r="E718" s="926"/>
      <c r="F718" s="508"/>
      <c r="G718" s="508"/>
      <c r="H718" s="508"/>
      <c r="J718" s="508"/>
      <c r="K718" s="508"/>
      <c r="L718" s="508"/>
      <c r="M718" s="508"/>
      <c r="N718" s="508"/>
    </row>
    <row r="719" ht="15.75" customHeight="1">
      <c r="A719" s="508"/>
      <c r="B719" s="932">
        <v>716.0</v>
      </c>
      <c r="C719" s="926">
        <v>43732.0</v>
      </c>
      <c r="D719" s="523" t="s">
        <v>3974</v>
      </c>
      <c r="E719" s="926"/>
      <c r="F719" s="508" t="s">
        <v>2253</v>
      </c>
      <c r="G719" s="508" t="s">
        <v>5112</v>
      </c>
      <c r="H719" s="885" t="s">
        <v>5113</v>
      </c>
      <c r="J719" s="508"/>
      <c r="K719" s="508"/>
      <c r="L719" s="508"/>
      <c r="M719" s="508"/>
      <c r="N719" s="508"/>
    </row>
    <row r="720" ht="15.75" customHeight="1">
      <c r="A720" s="508"/>
      <c r="B720" s="932">
        <v>717.0</v>
      </c>
      <c r="C720" s="926">
        <v>43732.0</v>
      </c>
      <c r="D720" s="523" t="s">
        <v>2822</v>
      </c>
      <c r="E720" s="926"/>
      <c r="F720" s="508" t="s">
        <v>2253</v>
      </c>
      <c r="G720" s="508" t="s">
        <v>3678</v>
      </c>
      <c r="H720" s="885" t="s">
        <v>5137</v>
      </c>
      <c r="J720" s="508"/>
      <c r="K720" s="508"/>
      <c r="L720" s="508"/>
      <c r="M720" s="508"/>
      <c r="N720" s="508"/>
    </row>
    <row r="721" ht="15.75" customHeight="1">
      <c r="A721" s="508"/>
      <c r="B721" s="932">
        <v>718.0</v>
      </c>
      <c r="C721" s="926">
        <v>43732.0</v>
      </c>
      <c r="D721" s="523" t="s">
        <v>2587</v>
      </c>
      <c r="E721" s="926"/>
      <c r="F721" s="508" t="s">
        <v>2253</v>
      </c>
      <c r="G721" s="508" t="s">
        <v>3797</v>
      </c>
      <c r="H721" s="885" t="s">
        <v>5115</v>
      </c>
      <c r="J721" s="508"/>
      <c r="K721" s="508"/>
      <c r="L721" s="508"/>
      <c r="M721" s="508"/>
      <c r="N721" s="508"/>
    </row>
    <row r="722" ht="15.75" customHeight="1">
      <c r="A722" s="508"/>
      <c r="B722" s="932">
        <v>719.0</v>
      </c>
      <c r="C722" s="949"/>
      <c r="D722" s="523"/>
      <c r="E722" s="949"/>
      <c r="F722" s="508"/>
      <c r="G722" s="508"/>
      <c r="H722" s="508"/>
      <c r="J722" s="508"/>
      <c r="K722" s="508"/>
      <c r="L722" s="508"/>
      <c r="M722" s="508"/>
      <c r="N722" s="508"/>
    </row>
    <row r="723" ht="15.75" customHeight="1">
      <c r="A723" s="508"/>
      <c r="B723" s="932">
        <v>720.0</v>
      </c>
      <c r="C723" s="926">
        <v>43732.0</v>
      </c>
      <c r="D723" s="523" t="s">
        <v>5102</v>
      </c>
      <c r="E723" s="926"/>
      <c r="F723" s="545" t="s">
        <v>1593</v>
      </c>
      <c r="G723" s="947">
        <v>43749.0</v>
      </c>
      <c r="H723" s="885" t="s">
        <v>5103</v>
      </c>
      <c r="J723" s="885" t="s">
        <v>5104</v>
      </c>
      <c r="K723" s="885" t="s">
        <v>5105</v>
      </c>
      <c r="L723" s="885" t="s">
        <v>5106</v>
      </c>
      <c r="M723" s="885" t="s">
        <v>14701</v>
      </c>
      <c r="N723" s="508"/>
    </row>
    <row r="724" ht="15.75" customHeight="1">
      <c r="A724" s="973" t="s">
        <v>2535</v>
      </c>
      <c r="B724" s="932">
        <v>721.0</v>
      </c>
      <c r="C724" s="926">
        <v>43732.0</v>
      </c>
      <c r="D724" s="523" t="s">
        <v>4690</v>
      </c>
      <c r="E724" s="926"/>
      <c r="F724" s="508" t="s">
        <v>1313</v>
      </c>
      <c r="G724" s="508" t="s">
        <v>4642</v>
      </c>
      <c r="H724" s="885" t="s">
        <v>5135</v>
      </c>
      <c r="J724" s="885" t="s">
        <v>5136</v>
      </c>
      <c r="K724" s="508"/>
      <c r="L724" s="508"/>
      <c r="M724" s="508"/>
      <c r="N724" s="508"/>
    </row>
    <row r="725" ht="15.75" customHeight="1">
      <c r="A725" s="508"/>
      <c r="B725" s="932">
        <v>722.0</v>
      </c>
      <c r="C725" s="926">
        <v>43732.0</v>
      </c>
      <c r="D725" s="523" t="s">
        <v>1713</v>
      </c>
      <c r="E725" s="926"/>
      <c r="F725" s="508" t="s">
        <v>3695</v>
      </c>
      <c r="G725" s="508"/>
      <c r="H725" s="885" t="s">
        <v>5128</v>
      </c>
      <c r="J725" s="508"/>
      <c r="K725" s="508"/>
      <c r="L725" s="508"/>
      <c r="M725" s="508"/>
      <c r="N725" s="508"/>
    </row>
    <row r="726" ht="15.75" customHeight="1">
      <c r="A726" s="508"/>
      <c r="B726" s="932">
        <v>723.0</v>
      </c>
      <c r="C726" s="926">
        <v>43732.0</v>
      </c>
      <c r="D726" s="523" t="s">
        <v>3461</v>
      </c>
      <c r="E726" s="926"/>
      <c r="F726" s="508" t="s">
        <v>50</v>
      </c>
      <c r="G726" s="508"/>
      <c r="H726" s="885" t="s">
        <v>5125</v>
      </c>
      <c r="J726" s="508"/>
      <c r="K726" s="508"/>
      <c r="L726" s="508"/>
      <c r="M726" s="508"/>
      <c r="N726" s="508"/>
    </row>
    <row r="727" ht="15.75" customHeight="1">
      <c r="A727" s="508"/>
      <c r="B727" s="932">
        <v>724.0</v>
      </c>
      <c r="C727" s="926">
        <v>43732.0</v>
      </c>
      <c r="D727" s="523" t="s">
        <v>4338</v>
      </c>
      <c r="E727" s="926"/>
      <c r="F727" s="508" t="s">
        <v>18</v>
      </c>
      <c r="G727" s="508" t="s">
        <v>1407</v>
      </c>
      <c r="H727" s="885" t="s">
        <v>5132</v>
      </c>
      <c r="J727" s="508"/>
      <c r="K727" s="508"/>
      <c r="L727" s="508"/>
      <c r="M727" s="508"/>
      <c r="N727" s="508"/>
    </row>
    <row r="728" ht="15.75" customHeight="1">
      <c r="A728" s="508"/>
      <c r="B728" s="932">
        <v>725.0</v>
      </c>
      <c r="C728" s="926">
        <v>43732.0</v>
      </c>
      <c r="D728" s="523" t="s">
        <v>5123</v>
      </c>
      <c r="E728" s="926"/>
      <c r="F728" s="508" t="s">
        <v>18</v>
      </c>
      <c r="G728" s="508" t="s">
        <v>1407</v>
      </c>
      <c r="H728" s="885" t="s">
        <v>5124</v>
      </c>
      <c r="J728" s="508"/>
      <c r="K728" s="508"/>
      <c r="L728" s="508"/>
      <c r="M728" s="508"/>
      <c r="N728" s="508"/>
    </row>
    <row r="729" ht="15.75" customHeight="1">
      <c r="A729" s="508"/>
      <c r="B729" s="932">
        <v>726.0</v>
      </c>
      <c r="C729" s="926">
        <v>43732.0</v>
      </c>
      <c r="D729" s="523" t="s">
        <v>5133</v>
      </c>
      <c r="E729" s="926"/>
      <c r="F729" s="508" t="s">
        <v>18</v>
      </c>
      <c r="G729" s="508" t="s">
        <v>742</v>
      </c>
      <c r="H729" s="885" t="s">
        <v>5134</v>
      </c>
      <c r="J729" s="508"/>
      <c r="K729" s="508"/>
      <c r="L729" s="508"/>
      <c r="M729" s="508"/>
      <c r="N729" s="508"/>
    </row>
    <row r="730" ht="15.75" customHeight="1">
      <c r="A730" s="508"/>
      <c r="B730" s="932">
        <v>727.0</v>
      </c>
      <c r="C730" s="926">
        <v>43732.0</v>
      </c>
      <c r="D730" s="523" t="s">
        <v>5119</v>
      </c>
      <c r="E730" s="926"/>
      <c r="F730" s="508" t="s">
        <v>18</v>
      </c>
      <c r="G730" s="508" t="s">
        <v>5121</v>
      </c>
      <c r="H730" s="885" t="s">
        <v>5122</v>
      </c>
      <c r="J730" s="508"/>
      <c r="K730" s="508"/>
      <c r="L730" s="508"/>
      <c r="M730" s="508"/>
      <c r="N730" s="508"/>
    </row>
    <row r="731" ht="15.75" customHeight="1">
      <c r="A731" s="508"/>
      <c r="B731" s="932">
        <v>728.0</v>
      </c>
      <c r="C731" s="926">
        <v>43732.0</v>
      </c>
      <c r="D731" s="523" t="s">
        <v>5130</v>
      </c>
      <c r="E731" s="926"/>
      <c r="F731" s="508" t="s">
        <v>18</v>
      </c>
      <c r="G731" s="508" t="s">
        <v>4601</v>
      </c>
      <c r="H731" s="885" t="s">
        <v>5131</v>
      </c>
      <c r="J731" s="508"/>
      <c r="K731" s="508"/>
      <c r="L731" s="508"/>
      <c r="M731" s="508"/>
      <c r="N731" s="508"/>
    </row>
    <row r="732" ht="15.75" customHeight="1">
      <c r="A732" s="508"/>
      <c r="B732" s="932">
        <v>729.0</v>
      </c>
      <c r="C732" s="926">
        <v>43732.0</v>
      </c>
      <c r="D732" s="523" t="s">
        <v>2848</v>
      </c>
      <c r="E732" s="926"/>
      <c r="F732" s="508" t="s">
        <v>577</v>
      </c>
      <c r="G732" s="508"/>
      <c r="H732" s="885" t="s">
        <v>5129</v>
      </c>
      <c r="J732" s="508"/>
      <c r="K732" s="508"/>
      <c r="L732" s="508"/>
      <c r="M732" s="508"/>
      <c r="N732" s="508"/>
    </row>
    <row r="733" ht="15.75" customHeight="1">
      <c r="A733" s="508"/>
      <c r="B733" s="932">
        <v>730.0</v>
      </c>
      <c r="C733" s="926">
        <v>43732.0</v>
      </c>
      <c r="D733" s="523" t="s">
        <v>1357</v>
      </c>
      <c r="E733" s="926"/>
      <c r="F733" s="508" t="s">
        <v>577</v>
      </c>
      <c r="G733" s="508"/>
      <c r="H733" s="885" t="s">
        <v>5116</v>
      </c>
      <c r="J733" s="508"/>
      <c r="K733" s="508"/>
      <c r="L733" s="508"/>
      <c r="M733" s="508"/>
      <c r="N733" s="508"/>
    </row>
    <row r="734" ht="15.75" customHeight="1">
      <c r="A734" s="508"/>
      <c r="B734" s="932">
        <v>731.0</v>
      </c>
      <c r="C734" s="926">
        <v>43732.0</v>
      </c>
      <c r="D734" s="523" t="s">
        <v>5117</v>
      </c>
      <c r="E734" s="926" t="s">
        <v>14702</v>
      </c>
      <c r="F734" s="508" t="s">
        <v>18</v>
      </c>
      <c r="G734" s="508" t="s">
        <v>4966</v>
      </c>
      <c r="H734" s="885" t="s">
        <v>5118</v>
      </c>
      <c r="J734" s="508"/>
      <c r="K734" s="508"/>
      <c r="L734" s="508"/>
      <c r="M734" s="508"/>
      <c r="N734" s="508"/>
    </row>
    <row r="735" ht="15.75" customHeight="1">
      <c r="A735" s="508"/>
      <c r="B735" s="932">
        <v>732.0</v>
      </c>
      <c r="C735" s="926">
        <v>43732.0</v>
      </c>
      <c r="D735" s="523" t="s">
        <v>4650</v>
      </c>
      <c r="E735" s="926"/>
      <c r="F735" s="508" t="s">
        <v>18</v>
      </c>
      <c r="G735" s="508" t="s">
        <v>5110</v>
      </c>
      <c r="H735" s="885" t="s">
        <v>5111</v>
      </c>
      <c r="J735" s="508"/>
      <c r="K735" s="508"/>
      <c r="L735" s="508"/>
      <c r="M735" s="508"/>
      <c r="N735" s="508"/>
    </row>
    <row r="736" ht="15.75" customHeight="1">
      <c r="A736" s="508"/>
      <c r="B736" s="932" t="s">
        <v>5138</v>
      </c>
      <c r="C736" s="926">
        <v>43733.0</v>
      </c>
      <c r="D736" s="523" t="s">
        <v>5139</v>
      </c>
      <c r="E736" s="926"/>
      <c r="F736" s="508" t="s">
        <v>18</v>
      </c>
      <c r="G736" s="508" t="s">
        <v>5140</v>
      </c>
      <c r="H736" s="885" t="s">
        <v>5141</v>
      </c>
      <c r="J736" s="508"/>
      <c r="K736" s="508"/>
      <c r="L736" s="508"/>
      <c r="M736" s="508"/>
      <c r="N736" s="508"/>
    </row>
    <row r="737" ht="15.75" customHeight="1">
      <c r="A737" s="508"/>
      <c r="B737" s="932">
        <v>733.0</v>
      </c>
      <c r="C737" s="926">
        <v>43732.0</v>
      </c>
      <c r="D737" s="523" t="s">
        <v>2941</v>
      </c>
      <c r="E737" s="926"/>
      <c r="F737" s="508" t="s">
        <v>2253</v>
      </c>
      <c r="G737" s="508" t="s">
        <v>2646</v>
      </c>
      <c r="H737" s="885" t="s">
        <v>5114</v>
      </c>
      <c r="J737" s="508"/>
      <c r="K737" s="508"/>
      <c r="L737" s="508"/>
      <c r="M737" s="508"/>
      <c r="N737" s="508"/>
    </row>
    <row r="738" ht="15.75" customHeight="1">
      <c r="A738" s="508"/>
      <c r="B738" s="932">
        <v>734.0</v>
      </c>
      <c r="C738" s="926">
        <v>43732.0</v>
      </c>
      <c r="D738" s="523" t="s">
        <v>1814</v>
      </c>
      <c r="E738" s="926" t="s">
        <v>14703</v>
      </c>
      <c r="F738" s="508" t="s">
        <v>18</v>
      </c>
      <c r="G738" s="508" t="s">
        <v>5126</v>
      </c>
      <c r="H738" s="885" t="s">
        <v>5127</v>
      </c>
      <c r="J738" s="508"/>
      <c r="K738" s="508"/>
      <c r="L738" s="508"/>
      <c r="M738" s="508"/>
      <c r="N738" s="508"/>
    </row>
    <row r="739" ht="15.75" customHeight="1">
      <c r="A739" s="973" t="s">
        <v>2535</v>
      </c>
      <c r="B739" s="932">
        <v>735.0</v>
      </c>
      <c r="C739" s="926">
        <v>43732.0</v>
      </c>
      <c r="D739" s="523" t="s">
        <v>3162</v>
      </c>
      <c r="E739" s="926"/>
      <c r="F739" s="508" t="s">
        <v>3844</v>
      </c>
      <c r="G739" s="508"/>
      <c r="H739" s="885" t="s">
        <v>5107</v>
      </c>
      <c r="J739" s="885" t="s">
        <v>5108</v>
      </c>
      <c r="K739" s="885" t="s">
        <v>5109</v>
      </c>
      <c r="L739" s="508"/>
      <c r="M739" s="508"/>
      <c r="N739" s="508"/>
    </row>
    <row r="740" ht="15.75" customHeight="1">
      <c r="A740" s="508"/>
      <c r="B740" s="932">
        <v>736.0</v>
      </c>
      <c r="C740" s="926">
        <v>43736.0</v>
      </c>
      <c r="D740" s="523" t="s">
        <v>3620</v>
      </c>
      <c r="E740" s="926"/>
      <c r="F740" s="508" t="s">
        <v>50</v>
      </c>
      <c r="G740" s="508"/>
      <c r="H740" s="885" t="s">
        <v>5227</v>
      </c>
      <c r="J740" s="508"/>
      <c r="K740" s="508"/>
      <c r="L740" s="508"/>
      <c r="M740" s="508"/>
      <c r="N740" s="508"/>
    </row>
    <row r="741" ht="15.75" customHeight="1">
      <c r="A741" s="973" t="s">
        <v>2535</v>
      </c>
      <c r="B741" s="932">
        <v>737.0</v>
      </c>
      <c r="C741" s="926">
        <v>43736.0</v>
      </c>
      <c r="D741" s="523" t="s">
        <v>5210</v>
      </c>
      <c r="E741" s="926"/>
      <c r="F741" s="508" t="s">
        <v>994</v>
      </c>
      <c r="G741" s="508" t="s">
        <v>4517</v>
      </c>
      <c r="H741" s="885" t="s">
        <v>5211</v>
      </c>
      <c r="J741" s="885" t="s">
        <v>5212</v>
      </c>
      <c r="K741" s="885" t="s">
        <v>5213</v>
      </c>
      <c r="L741" s="885" t="s">
        <v>5214</v>
      </c>
      <c r="M741" s="508"/>
      <c r="N741" s="508"/>
    </row>
    <row r="742" ht="15.75" customHeight="1">
      <c r="A742" s="508"/>
      <c r="B742" s="932">
        <v>738.0</v>
      </c>
      <c r="C742" s="926">
        <v>43736.0</v>
      </c>
      <c r="D742" s="523" t="s">
        <v>3048</v>
      </c>
      <c r="E742" s="926"/>
      <c r="F742" s="508" t="s">
        <v>577</v>
      </c>
      <c r="G742" s="508"/>
      <c r="H742" s="885" t="s">
        <v>5207</v>
      </c>
      <c r="J742" s="508"/>
      <c r="K742" s="508"/>
      <c r="L742" s="508"/>
      <c r="M742" s="508"/>
      <c r="N742" s="508"/>
    </row>
    <row r="743" ht="15.75" customHeight="1">
      <c r="A743" s="508"/>
      <c r="B743" s="932">
        <v>739.0</v>
      </c>
      <c r="C743" s="926">
        <v>43736.0</v>
      </c>
      <c r="D743" s="523" t="s">
        <v>2617</v>
      </c>
      <c r="E743" s="926"/>
      <c r="F743" s="508" t="s">
        <v>577</v>
      </c>
      <c r="G743" s="508"/>
      <c r="H743" s="885" t="s">
        <v>5179</v>
      </c>
      <c r="J743" s="508"/>
      <c r="K743" s="508"/>
      <c r="L743" s="508"/>
      <c r="M743" s="508"/>
      <c r="N743" s="508"/>
    </row>
    <row r="744" ht="15.75" customHeight="1">
      <c r="A744" s="508"/>
      <c r="B744" s="932">
        <v>740.0</v>
      </c>
      <c r="C744" s="926">
        <v>43736.0</v>
      </c>
      <c r="D744" s="523" t="s">
        <v>5201</v>
      </c>
      <c r="E744" s="926"/>
      <c r="F744" s="508" t="s">
        <v>18</v>
      </c>
      <c r="G744" s="508" t="s">
        <v>4580</v>
      </c>
      <c r="H744" s="885" t="s">
        <v>5202</v>
      </c>
      <c r="J744" s="508"/>
      <c r="K744" s="508"/>
      <c r="L744" s="508"/>
      <c r="M744" s="508"/>
      <c r="N744" s="508"/>
    </row>
    <row r="745" ht="15.75" customHeight="1">
      <c r="A745" s="508"/>
      <c r="B745" s="932">
        <v>741.0</v>
      </c>
      <c r="C745" s="949"/>
      <c r="D745" s="523"/>
      <c r="E745" s="949"/>
      <c r="F745" s="508"/>
      <c r="G745" s="508"/>
      <c r="H745" s="508"/>
      <c r="J745" s="508"/>
      <c r="K745" s="508"/>
      <c r="L745" s="508"/>
      <c r="M745" s="508"/>
      <c r="N745" s="508"/>
    </row>
    <row r="746" ht="15.75" customHeight="1">
      <c r="A746" s="508"/>
      <c r="B746" s="932">
        <v>742.0</v>
      </c>
      <c r="C746" s="926">
        <v>43736.0</v>
      </c>
      <c r="D746" s="523" t="s">
        <v>5149</v>
      </c>
      <c r="E746" s="926"/>
      <c r="F746" s="508" t="s">
        <v>18</v>
      </c>
      <c r="G746" s="508" t="s">
        <v>5150</v>
      </c>
      <c r="H746" s="885" t="s">
        <v>5151</v>
      </c>
      <c r="J746" s="508"/>
      <c r="K746" s="508"/>
      <c r="L746" s="508"/>
      <c r="M746" s="508"/>
      <c r="N746" s="508"/>
    </row>
    <row r="747" ht="15.75" customHeight="1">
      <c r="A747" s="508"/>
      <c r="B747" s="932">
        <v>743.0</v>
      </c>
      <c r="C747" s="926">
        <v>43736.0</v>
      </c>
      <c r="D747" s="523" t="s">
        <v>5192</v>
      </c>
      <c r="E747" s="926"/>
      <c r="F747" s="508" t="s">
        <v>18</v>
      </c>
      <c r="G747" s="508" t="s">
        <v>4753</v>
      </c>
      <c r="H747" s="885" t="s">
        <v>5193</v>
      </c>
      <c r="J747" s="508"/>
      <c r="K747" s="508"/>
      <c r="L747" s="508"/>
      <c r="M747" s="508"/>
      <c r="N747" s="508"/>
    </row>
    <row r="748" ht="15.75" customHeight="1">
      <c r="A748" s="508" t="s">
        <v>2535</v>
      </c>
      <c r="B748" s="932">
        <v>744.0</v>
      </c>
      <c r="C748" s="926">
        <v>43736.0</v>
      </c>
      <c r="D748" s="523" t="s">
        <v>4588</v>
      </c>
      <c r="E748" s="926"/>
      <c r="F748" s="508" t="s">
        <v>3844</v>
      </c>
      <c r="G748" s="508"/>
      <c r="H748" s="885" t="s">
        <v>5221</v>
      </c>
      <c r="J748" s="885" t="s">
        <v>5222</v>
      </c>
      <c r="K748" s="885" t="s">
        <v>5223</v>
      </c>
      <c r="L748" s="885"/>
      <c r="M748" s="885"/>
      <c r="N748" s="508"/>
    </row>
    <row r="749" ht="15.75" customHeight="1">
      <c r="A749" s="508"/>
      <c r="B749" s="932">
        <v>745.0</v>
      </c>
      <c r="C749" s="926">
        <v>43736.0</v>
      </c>
      <c r="D749" s="523" t="s">
        <v>4531</v>
      </c>
      <c r="E749" s="926"/>
      <c r="F749" s="508" t="s">
        <v>3844</v>
      </c>
      <c r="G749" s="508"/>
      <c r="H749" s="885" t="s">
        <v>5180</v>
      </c>
      <c r="J749" s="885" t="s">
        <v>5181</v>
      </c>
      <c r="K749" s="885" t="s">
        <v>5182</v>
      </c>
      <c r="L749" s="508"/>
      <c r="M749" s="508"/>
      <c r="N749" s="508"/>
    </row>
    <row r="750" ht="15.75" customHeight="1">
      <c r="A750" s="508"/>
      <c r="B750" s="932">
        <v>746.0</v>
      </c>
      <c r="C750" s="926">
        <v>43736.0</v>
      </c>
      <c r="D750" s="523" t="s">
        <v>4765</v>
      </c>
      <c r="E750" s="926"/>
      <c r="F750" s="508" t="s">
        <v>3844</v>
      </c>
      <c r="G750" s="508"/>
      <c r="H750" s="885" t="s">
        <v>5203</v>
      </c>
      <c r="J750" s="885" t="s">
        <v>5204</v>
      </c>
      <c r="K750" s="885" t="s">
        <v>5205</v>
      </c>
      <c r="L750" s="885" t="s">
        <v>5206</v>
      </c>
      <c r="M750" s="885" t="s">
        <v>14704</v>
      </c>
      <c r="N750" s="508"/>
    </row>
    <row r="751" ht="15.75" customHeight="1">
      <c r="A751" s="508"/>
      <c r="B751" s="932">
        <v>747.0</v>
      </c>
      <c r="C751" s="926">
        <v>43736.0</v>
      </c>
      <c r="D751" s="523" t="s">
        <v>4585</v>
      </c>
      <c r="E751" s="926"/>
      <c r="F751" s="508" t="s">
        <v>3844</v>
      </c>
      <c r="G751" s="508"/>
      <c r="H751" s="885" t="s">
        <v>5215</v>
      </c>
      <c r="J751" s="885" t="s">
        <v>5216</v>
      </c>
      <c r="K751" s="508"/>
      <c r="L751" s="508"/>
      <c r="M751" s="508"/>
      <c r="N751" s="508"/>
    </row>
    <row r="752" ht="15.75" customHeight="1">
      <c r="A752" s="508"/>
      <c r="B752" s="932">
        <v>748.0</v>
      </c>
      <c r="C752" s="926">
        <v>43736.0</v>
      </c>
      <c r="D752" s="523" t="s">
        <v>4542</v>
      </c>
      <c r="E752" s="926"/>
      <c r="F752" s="508" t="s">
        <v>3844</v>
      </c>
      <c r="G752" s="508"/>
      <c r="H752" s="885" t="s">
        <v>5217</v>
      </c>
      <c r="J752" s="885" t="s">
        <v>5218</v>
      </c>
      <c r="K752" s="885" t="s">
        <v>5219</v>
      </c>
      <c r="L752" s="885" t="s">
        <v>5220</v>
      </c>
      <c r="M752" s="508"/>
      <c r="N752" s="508"/>
    </row>
    <row r="753" ht="15.75" customHeight="1">
      <c r="A753" s="508"/>
      <c r="B753" s="932">
        <v>749.0</v>
      </c>
      <c r="C753" s="926">
        <v>43736.0</v>
      </c>
      <c r="D753" s="523" t="s">
        <v>4273</v>
      </c>
      <c r="E753" s="926"/>
      <c r="F753" s="508" t="s">
        <v>3844</v>
      </c>
      <c r="G753" s="508"/>
      <c r="H753" s="885" t="s">
        <v>5165</v>
      </c>
      <c r="J753" s="885" t="s">
        <v>5166</v>
      </c>
      <c r="K753" s="885" t="s">
        <v>5167</v>
      </c>
      <c r="L753" s="508"/>
      <c r="M753" s="508"/>
      <c r="N753" s="508"/>
    </row>
    <row r="754" ht="15.75" customHeight="1">
      <c r="A754" s="973" t="s">
        <v>2535</v>
      </c>
      <c r="B754" s="932">
        <v>750.0</v>
      </c>
      <c r="C754" s="926">
        <v>43736.0</v>
      </c>
      <c r="D754" s="523" t="s">
        <v>4565</v>
      </c>
      <c r="E754" s="926"/>
      <c r="F754" s="508" t="s">
        <v>3844</v>
      </c>
      <c r="G754" s="508"/>
      <c r="H754" s="885" t="s">
        <v>5198</v>
      </c>
      <c r="J754" s="885" t="s">
        <v>5199</v>
      </c>
      <c r="K754" s="885" t="s">
        <v>5200</v>
      </c>
      <c r="L754" s="508"/>
      <c r="M754" s="508"/>
      <c r="N754" s="508"/>
    </row>
    <row r="755" ht="15.75" customHeight="1">
      <c r="A755" s="508"/>
      <c r="B755" s="932">
        <v>751.0</v>
      </c>
      <c r="C755" s="926">
        <v>43736.0</v>
      </c>
      <c r="D755" s="523" t="s">
        <v>4525</v>
      </c>
      <c r="E755" s="926"/>
      <c r="F755" s="508" t="s">
        <v>3844</v>
      </c>
      <c r="G755" s="508"/>
      <c r="H755" s="885" t="s">
        <v>5173</v>
      </c>
      <c r="J755" s="885" t="s">
        <v>5174</v>
      </c>
      <c r="K755" s="885" t="s">
        <v>5175</v>
      </c>
      <c r="L755" s="508"/>
      <c r="M755" s="508"/>
      <c r="N755" s="508"/>
    </row>
    <row r="756" ht="15.75" customHeight="1">
      <c r="A756" s="508"/>
      <c r="B756" s="932">
        <v>752.0</v>
      </c>
      <c r="C756" s="926">
        <v>43736.0</v>
      </c>
      <c r="D756" s="523" t="s">
        <v>4545</v>
      </c>
      <c r="E756" s="926"/>
      <c r="F756" s="508" t="s">
        <v>3844</v>
      </c>
      <c r="G756" s="508"/>
      <c r="H756" s="885" t="s">
        <v>5224</v>
      </c>
      <c r="J756" s="885" t="s">
        <v>5225</v>
      </c>
      <c r="K756" s="885" t="s">
        <v>5226</v>
      </c>
      <c r="L756" s="508"/>
      <c r="M756" s="508"/>
      <c r="N756" s="508"/>
    </row>
    <row r="757" ht="15.75" customHeight="1">
      <c r="A757" s="508"/>
      <c r="B757" s="932">
        <v>753.0</v>
      </c>
      <c r="C757" s="926">
        <v>43736.0</v>
      </c>
      <c r="D757" s="523" t="s">
        <v>5187</v>
      </c>
      <c r="E757" s="926" t="s">
        <v>5188</v>
      </c>
      <c r="F757" s="508" t="s">
        <v>994</v>
      </c>
      <c r="G757" s="508" t="s">
        <v>573</v>
      </c>
      <c r="H757" s="885" t="s">
        <v>5189</v>
      </c>
      <c r="J757" s="885" t="s">
        <v>5190</v>
      </c>
      <c r="K757" s="885" t="s">
        <v>5191</v>
      </c>
      <c r="L757" s="508"/>
      <c r="M757" s="508"/>
      <c r="N757" s="508"/>
    </row>
    <row r="758" ht="15.75" customHeight="1">
      <c r="A758" s="973" t="s">
        <v>2535</v>
      </c>
      <c r="B758" s="932">
        <v>754.0</v>
      </c>
      <c r="C758" s="926">
        <v>43736.0</v>
      </c>
      <c r="D758" s="523" t="s">
        <v>5158</v>
      </c>
      <c r="E758" s="926"/>
      <c r="F758" s="508" t="s">
        <v>994</v>
      </c>
      <c r="G758" s="508" t="s">
        <v>4656</v>
      </c>
      <c r="H758" s="885" t="s">
        <v>5159</v>
      </c>
      <c r="J758" s="885" t="s">
        <v>5160</v>
      </c>
      <c r="K758" s="885" t="s">
        <v>5161</v>
      </c>
      <c r="L758" s="508"/>
      <c r="M758" s="508"/>
      <c r="N758" s="508"/>
    </row>
    <row r="759" ht="15.75" customHeight="1">
      <c r="A759" s="973" t="s">
        <v>2535</v>
      </c>
      <c r="B759" s="932">
        <v>755.0</v>
      </c>
      <c r="C759" s="926">
        <v>43736.0</v>
      </c>
      <c r="D759" s="523" t="s">
        <v>5194</v>
      </c>
      <c r="E759" s="926"/>
      <c r="F759" s="508" t="s">
        <v>994</v>
      </c>
      <c r="G759" s="508" t="s">
        <v>5143</v>
      </c>
      <c r="H759" s="885" t="s">
        <v>5195</v>
      </c>
      <c r="J759" s="885" t="s">
        <v>5196</v>
      </c>
      <c r="K759" s="885" t="s">
        <v>5197</v>
      </c>
      <c r="L759" s="508"/>
      <c r="M759" s="508"/>
      <c r="N759" s="508"/>
    </row>
    <row r="760" ht="15.75" customHeight="1">
      <c r="A760" s="973" t="s">
        <v>2535</v>
      </c>
      <c r="B760" s="932">
        <v>756.0</v>
      </c>
      <c r="C760" s="926">
        <v>43736.0</v>
      </c>
      <c r="D760" s="523" t="s">
        <v>5142</v>
      </c>
      <c r="E760" s="926"/>
      <c r="F760" s="508" t="s">
        <v>994</v>
      </c>
      <c r="G760" s="508" t="s">
        <v>5143</v>
      </c>
      <c r="H760" s="885" t="s">
        <v>5144</v>
      </c>
      <c r="J760" s="885" t="s">
        <v>5145</v>
      </c>
      <c r="K760" s="885" t="s">
        <v>5146</v>
      </c>
      <c r="L760" s="508"/>
      <c r="M760" s="508"/>
      <c r="N760" s="508"/>
    </row>
    <row r="761" ht="15.75" customHeight="1">
      <c r="A761" s="508"/>
      <c r="B761" s="932">
        <v>757.0</v>
      </c>
      <c r="C761" s="926">
        <v>43736.0</v>
      </c>
      <c r="D761" s="523" t="s">
        <v>5117</v>
      </c>
      <c r="E761" s="926" t="s">
        <v>14702</v>
      </c>
      <c r="F761" s="508" t="s">
        <v>3844</v>
      </c>
      <c r="G761" s="508"/>
      <c r="H761" s="885" t="s">
        <v>5183</v>
      </c>
      <c r="J761" s="885" t="s">
        <v>5184</v>
      </c>
      <c r="K761" s="885" t="s">
        <v>5185</v>
      </c>
      <c r="L761" s="885" t="s">
        <v>5186</v>
      </c>
      <c r="M761" s="885" t="s">
        <v>14705</v>
      </c>
      <c r="N761" s="508"/>
    </row>
    <row r="762" ht="15.75" customHeight="1">
      <c r="A762" s="508"/>
      <c r="B762" s="932">
        <v>758.0</v>
      </c>
      <c r="C762" s="926">
        <v>43736.0</v>
      </c>
      <c r="D762" s="523" t="s">
        <v>4853</v>
      </c>
      <c r="E762" s="926"/>
      <c r="F762" s="508" t="s">
        <v>3844</v>
      </c>
      <c r="G762" s="508"/>
      <c r="H762" s="885" t="s">
        <v>5152</v>
      </c>
      <c r="J762" s="885" t="s">
        <v>5153</v>
      </c>
      <c r="K762" s="885" t="s">
        <v>5154</v>
      </c>
      <c r="L762" s="508"/>
      <c r="M762" s="508"/>
      <c r="N762" s="508"/>
    </row>
    <row r="763" ht="15.75" customHeight="1">
      <c r="A763" s="508"/>
      <c r="B763" s="932">
        <v>759.0</v>
      </c>
      <c r="C763" s="926">
        <v>43736.0</v>
      </c>
      <c r="D763" s="523" t="s">
        <v>5168</v>
      </c>
      <c r="E763" s="926"/>
      <c r="F763" s="508" t="s">
        <v>994</v>
      </c>
      <c r="G763" s="508" t="s">
        <v>573</v>
      </c>
      <c r="H763" s="885" t="s">
        <v>5169</v>
      </c>
      <c r="J763" s="885" t="s">
        <v>5170</v>
      </c>
      <c r="K763" s="885" t="s">
        <v>5171</v>
      </c>
      <c r="L763" s="885" t="s">
        <v>5172</v>
      </c>
      <c r="M763" s="508"/>
      <c r="N763" s="508"/>
    </row>
    <row r="764" ht="15.75" customHeight="1">
      <c r="A764" s="508"/>
      <c r="B764" s="932">
        <v>760.0</v>
      </c>
      <c r="C764" s="926">
        <v>43736.0</v>
      </c>
      <c r="D764" s="523" t="s">
        <v>4482</v>
      </c>
      <c r="E764" s="926"/>
      <c r="F764" s="508" t="s">
        <v>50</v>
      </c>
      <c r="G764" s="508"/>
      <c r="H764" s="885" t="s">
        <v>5164</v>
      </c>
      <c r="J764" s="508"/>
      <c r="K764" s="508"/>
      <c r="L764" s="508"/>
      <c r="M764" s="508"/>
      <c r="N764" s="508"/>
    </row>
    <row r="765" ht="15.75" customHeight="1">
      <c r="A765" s="508"/>
      <c r="B765" s="932">
        <v>761.0</v>
      </c>
      <c r="C765" s="926">
        <v>43736.0</v>
      </c>
      <c r="D765" s="523" t="s">
        <v>5176</v>
      </c>
      <c r="E765" s="926"/>
      <c r="F765" s="508" t="s">
        <v>1313</v>
      </c>
      <c r="G765" s="508" t="s">
        <v>4749</v>
      </c>
      <c r="H765" s="885" t="s">
        <v>5177</v>
      </c>
      <c r="J765" s="885" t="s">
        <v>5178</v>
      </c>
      <c r="K765" s="508"/>
      <c r="L765" s="508"/>
      <c r="M765" s="508"/>
      <c r="N765" s="508"/>
    </row>
    <row r="766" ht="15.75" customHeight="1">
      <c r="A766" s="508"/>
      <c r="B766" s="932">
        <v>762.0</v>
      </c>
      <c r="C766" s="926">
        <v>43736.0</v>
      </c>
      <c r="D766" s="523" t="s">
        <v>4636</v>
      </c>
      <c r="E766" s="926"/>
      <c r="F766" s="508" t="s">
        <v>1313</v>
      </c>
      <c r="G766" s="508" t="s">
        <v>4749</v>
      </c>
      <c r="H766" s="885" t="s">
        <v>5162</v>
      </c>
      <c r="J766" s="885" t="s">
        <v>5163</v>
      </c>
      <c r="K766" s="508"/>
      <c r="L766" s="508"/>
      <c r="M766" s="508"/>
      <c r="N766" s="508"/>
    </row>
    <row r="767" ht="15.75" customHeight="1">
      <c r="A767" s="508"/>
      <c r="B767" s="932">
        <v>763.0</v>
      </c>
      <c r="C767" s="926">
        <v>43736.0</v>
      </c>
      <c r="D767" s="523" t="s">
        <v>5147</v>
      </c>
      <c r="E767" s="926"/>
      <c r="F767" s="508" t="s">
        <v>18</v>
      </c>
      <c r="G767" s="508" t="s">
        <v>4738</v>
      </c>
      <c r="H767" s="885" t="s">
        <v>5148</v>
      </c>
      <c r="J767" s="508"/>
      <c r="K767" s="508"/>
      <c r="L767" s="508"/>
      <c r="M767" s="508"/>
      <c r="N767" s="508"/>
    </row>
    <row r="768" ht="15.75" customHeight="1">
      <c r="A768" s="508"/>
      <c r="B768" s="932">
        <v>764.0</v>
      </c>
      <c r="C768" s="926">
        <v>43736.0</v>
      </c>
      <c r="D768" s="523" t="s">
        <v>5208</v>
      </c>
      <c r="E768" s="926"/>
      <c r="F768" s="508" t="s">
        <v>18</v>
      </c>
      <c r="G768" s="508" t="s">
        <v>4738</v>
      </c>
      <c r="H768" s="885" t="s">
        <v>5209</v>
      </c>
      <c r="J768" s="508"/>
      <c r="K768" s="508"/>
      <c r="L768" s="508"/>
      <c r="M768" s="508"/>
      <c r="N768" s="508"/>
    </row>
    <row r="769" ht="15.75" customHeight="1">
      <c r="A769" s="508"/>
      <c r="B769" s="932">
        <v>765.0</v>
      </c>
      <c r="C769" s="926">
        <v>43736.0</v>
      </c>
      <c r="D769" s="523" t="s">
        <v>2750</v>
      </c>
      <c r="E769" s="926"/>
      <c r="F769" s="508" t="s">
        <v>3844</v>
      </c>
      <c r="G769" s="508"/>
      <c r="H769" s="885" t="s">
        <v>5155</v>
      </c>
      <c r="J769" s="885" t="s">
        <v>5156</v>
      </c>
      <c r="K769" s="885" t="s">
        <v>5157</v>
      </c>
      <c r="L769" s="508"/>
      <c r="M769" s="508"/>
      <c r="N769" s="508"/>
    </row>
    <row r="770" ht="15.75" customHeight="1">
      <c r="A770" s="973" t="s">
        <v>2535</v>
      </c>
      <c r="B770" s="932">
        <v>766.0</v>
      </c>
      <c r="C770" s="926">
        <v>43739.0</v>
      </c>
      <c r="D770" s="523" t="s">
        <v>4540</v>
      </c>
      <c r="E770" s="926"/>
      <c r="F770" s="508" t="s">
        <v>3844</v>
      </c>
      <c r="G770" s="508"/>
      <c r="H770" s="885" t="s">
        <v>5257</v>
      </c>
      <c r="J770" s="885" t="s">
        <v>5258</v>
      </c>
      <c r="K770" s="885" t="s">
        <v>5259</v>
      </c>
      <c r="L770" s="508"/>
      <c r="M770" s="508"/>
      <c r="N770" s="508"/>
    </row>
    <row r="771" ht="15.75" customHeight="1">
      <c r="A771" s="973" t="s">
        <v>5240</v>
      </c>
      <c r="B771" s="932">
        <v>767.0</v>
      </c>
      <c r="C771" s="926">
        <v>43739.0</v>
      </c>
      <c r="D771" s="523" t="s">
        <v>4551</v>
      </c>
      <c r="E771" s="926"/>
      <c r="F771" s="508" t="s">
        <v>3844</v>
      </c>
      <c r="G771" s="508"/>
      <c r="H771" s="885" t="s">
        <v>5241</v>
      </c>
      <c r="J771" s="885" t="s">
        <v>5242</v>
      </c>
      <c r="K771" s="885" t="s">
        <v>5243</v>
      </c>
      <c r="L771" s="508"/>
      <c r="M771" s="508"/>
      <c r="N771" s="508"/>
    </row>
    <row r="772" ht="15.75" customHeight="1">
      <c r="A772" s="973" t="s">
        <v>2535</v>
      </c>
      <c r="B772" s="932">
        <v>768.0</v>
      </c>
      <c r="C772" s="926">
        <v>43739.0</v>
      </c>
      <c r="D772" s="523" t="s">
        <v>4117</v>
      </c>
      <c r="E772" s="926"/>
      <c r="F772" s="508" t="s">
        <v>3844</v>
      </c>
      <c r="G772" s="508"/>
      <c r="H772" s="885" t="s">
        <v>5233</v>
      </c>
      <c r="J772" s="885" t="s">
        <v>5234</v>
      </c>
      <c r="K772" s="885" t="s">
        <v>5235</v>
      </c>
      <c r="L772" s="508"/>
      <c r="M772" s="508"/>
      <c r="N772" s="508"/>
    </row>
    <row r="773" ht="15.75" customHeight="1">
      <c r="A773" s="973" t="s">
        <v>2535</v>
      </c>
      <c r="B773" s="932">
        <v>769.0</v>
      </c>
      <c r="C773" s="926">
        <v>43739.0</v>
      </c>
      <c r="D773" s="523" t="s">
        <v>3066</v>
      </c>
      <c r="E773" s="926" t="s">
        <v>4734</v>
      </c>
      <c r="F773" s="508" t="s">
        <v>3844</v>
      </c>
      <c r="G773" s="508"/>
      <c r="H773" s="885" t="s">
        <v>5260</v>
      </c>
      <c r="J773" s="885" t="s">
        <v>5261</v>
      </c>
      <c r="K773" s="885" t="s">
        <v>5262</v>
      </c>
      <c r="L773" s="508"/>
      <c r="M773" s="508"/>
      <c r="N773" s="508"/>
    </row>
    <row r="774" ht="15.75" customHeight="1">
      <c r="A774" s="973" t="s">
        <v>2535</v>
      </c>
      <c r="B774" s="932">
        <v>770.0</v>
      </c>
      <c r="C774" s="926">
        <v>43739.0</v>
      </c>
      <c r="D774" s="523" t="s">
        <v>5228</v>
      </c>
      <c r="E774" s="926"/>
      <c r="F774" s="508" t="s">
        <v>3844</v>
      </c>
      <c r="G774" s="508"/>
      <c r="H774" s="885" t="s">
        <v>5230</v>
      </c>
      <c r="J774" s="885" t="s">
        <v>5231</v>
      </c>
      <c r="K774" s="885" t="s">
        <v>5232</v>
      </c>
      <c r="L774" s="508"/>
      <c r="M774" s="508"/>
      <c r="N774" s="508"/>
    </row>
    <row r="775" ht="15.75" customHeight="1">
      <c r="A775" s="973" t="s">
        <v>2535</v>
      </c>
      <c r="B775" s="932">
        <v>771.0</v>
      </c>
      <c r="C775" s="926">
        <v>43739.0</v>
      </c>
      <c r="D775" s="523" t="s">
        <v>5236</v>
      </c>
      <c r="E775" s="926"/>
      <c r="F775" s="508" t="s">
        <v>3844</v>
      </c>
      <c r="G775" s="508"/>
      <c r="H775" s="885" t="s">
        <v>5237</v>
      </c>
      <c r="J775" s="885" t="s">
        <v>5238</v>
      </c>
      <c r="K775" s="885" t="s">
        <v>5239</v>
      </c>
      <c r="L775" s="508"/>
      <c r="M775" s="508"/>
      <c r="N775" s="508"/>
    </row>
    <row r="776" ht="15.75" customHeight="1">
      <c r="A776" s="508"/>
      <c r="B776" s="932">
        <v>772.0</v>
      </c>
      <c r="C776" s="926">
        <v>43739.0</v>
      </c>
      <c r="D776" s="523" t="s">
        <v>2490</v>
      </c>
      <c r="E776" s="926"/>
      <c r="F776" s="545" t="s">
        <v>1593</v>
      </c>
      <c r="G776" s="947">
        <v>43755.0</v>
      </c>
      <c r="H776" s="885" t="s">
        <v>5244</v>
      </c>
      <c r="J776" s="508"/>
      <c r="K776" s="885" t="s">
        <v>5245</v>
      </c>
      <c r="L776" s="885" t="s">
        <v>5246</v>
      </c>
      <c r="M776" s="885" t="s">
        <v>14706</v>
      </c>
      <c r="N776" s="885" t="s">
        <v>14707</v>
      </c>
    </row>
    <row r="777" ht="15.75" customHeight="1">
      <c r="A777" s="508"/>
      <c r="B777" s="932">
        <v>773.0</v>
      </c>
      <c r="C777" s="926">
        <v>43739.0</v>
      </c>
      <c r="D777" s="523" t="s">
        <v>14708</v>
      </c>
      <c r="E777" s="949"/>
      <c r="F777" s="508" t="s">
        <v>14709</v>
      </c>
      <c r="G777" s="508"/>
      <c r="H777" s="508"/>
      <c r="J777" s="508"/>
      <c r="K777" s="508"/>
      <c r="L777" s="508"/>
      <c r="M777" s="508"/>
      <c r="N777" s="508"/>
    </row>
    <row r="778" ht="15.75" customHeight="1">
      <c r="A778" s="508"/>
      <c r="B778" s="932">
        <v>774.0</v>
      </c>
      <c r="C778" s="926">
        <v>43739.0</v>
      </c>
      <c r="D778" s="523" t="s">
        <v>14710</v>
      </c>
      <c r="E778" s="949"/>
      <c r="F778" s="508" t="s">
        <v>14709</v>
      </c>
      <c r="G778" s="508"/>
      <c r="H778" s="508"/>
      <c r="J778" s="508"/>
      <c r="K778" s="508"/>
      <c r="L778" s="508"/>
      <c r="M778" s="508"/>
      <c r="N778" s="508"/>
    </row>
    <row r="779" ht="15.75" customHeight="1">
      <c r="A779" s="508"/>
      <c r="B779" s="932">
        <v>775.0</v>
      </c>
      <c r="C779" s="949"/>
      <c r="D779" s="523"/>
      <c r="E779" s="949"/>
      <c r="F779" s="508"/>
      <c r="G779" s="508"/>
      <c r="H779" s="508"/>
      <c r="J779" s="508"/>
      <c r="K779" s="508"/>
      <c r="L779" s="508"/>
      <c r="M779" s="508"/>
      <c r="N779" s="508"/>
    </row>
    <row r="780" ht="15.75" customHeight="1">
      <c r="A780" s="508"/>
      <c r="B780" s="932">
        <v>776.0</v>
      </c>
      <c r="C780" s="949"/>
      <c r="D780" s="523"/>
      <c r="E780" s="949"/>
      <c r="F780" s="508"/>
      <c r="G780" s="508"/>
      <c r="H780" s="508"/>
      <c r="J780" s="508"/>
      <c r="K780" s="508"/>
      <c r="L780" s="508"/>
      <c r="M780" s="508"/>
      <c r="N780" s="508"/>
    </row>
    <row r="781" ht="15.75" customHeight="1">
      <c r="A781" s="508" t="s">
        <v>2535</v>
      </c>
      <c r="B781" s="932">
        <v>777.0</v>
      </c>
      <c r="C781" s="926">
        <v>43739.0</v>
      </c>
      <c r="D781" s="523" t="s">
        <v>2755</v>
      </c>
      <c r="E781" s="926"/>
      <c r="F781" s="545" t="s">
        <v>1593</v>
      </c>
      <c r="G781" s="508" t="s">
        <v>5247</v>
      </c>
      <c r="H781" s="885" t="s">
        <v>5248</v>
      </c>
      <c r="J781" s="885" t="s">
        <v>5249</v>
      </c>
      <c r="K781" s="508"/>
      <c r="L781" s="508"/>
      <c r="M781" s="508"/>
      <c r="N781" s="508"/>
    </row>
    <row r="782" ht="15.75" customHeight="1">
      <c r="A782" s="973"/>
      <c r="B782" s="932">
        <v>778.0</v>
      </c>
      <c r="C782" s="926">
        <v>43739.0</v>
      </c>
      <c r="D782" s="523" t="s">
        <v>4787</v>
      </c>
      <c r="E782" s="926"/>
      <c r="F782" s="508" t="s">
        <v>1313</v>
      </c>
      <c r="G782" s="508" t="s">
        <v>4753</v>
      </c>
      <c r="H782" s="885" t="s">
        <v>5250</v>
      </c>
      <c r="J782" s="885" t="s">
        <v>5251</v>
      </c>
      <c r="K782" s="508"/>
      <c r="L782" s="508"/>
      <c r="M782" s="508"/>
      <c r="N782" s="508"/>
    </row>
    <row r="783" ht="15.75" customHeight="1">
      <c r="A783" s="508"/>
      <c r="B783" s="932">
        <v>779.0</v>
      </c>
      <c r="C783" s="926">
        <v>43739.0</v>
      </c>
      <c r="D783" s="523" t="s">
        <v>1895</v>
      </c>
      <c r="E783" s="926" t="s">
        <v>2809</v>
      </c>
      <c r="F783" s="508" t="s">
        <v>18</v>
      </c>
      <c r="G783" s="508" t="s">
        <v>1997</v>
      </c>
      <c r="H783" s="885" t="s">
        <v>5252</v>
      </c>
      <c r="J783" s="508"/>
      <c r="K783" s="508"/>
      <c r="L783" s="508"/>
      <c r="M783" s="508"/>
      <c r="N783" s="508"/>
    </row>
    <row r="784" ht="15.75" customHeight="1">
      <c r="A784" s="508"/>
      <c r="B784" s="932">
        <v>780.0</v>
      </c>
      <c r="C784" s="926">
        <v>43739.0</v>
      </c>
      <c r="D784" s="523" t="s">
        <v>5253</v>
      </c>
      <c r="E784" s="926"/>
      <c r="F784" s="508" t="s">
        <v>18</v>
      </c>
      <c r="G784" s="508" t="s">
        <v>5255</v>
      </c>
      <c r="H784" s="885" t="s">
        <v>5256</v>
      </c>
      <c r="J784" s="508"/>
      <c r="K784" s="508"/>
      <c r="L784" s="508"/>
      <c r="M784" s="508"/>
      <c r="N784" s="508"/>
    </row>
    <row r="785" ht="15.75" customHeight="1">
      <c r="A785" s="973" t="s">
        <v>2535</v>
      </c>
      <c r="B785" s="932">
        <v>781.0</v>
      </c>
      <c r="C785" s="926">
        <v>43740.0</v>
      </c>
      <c r="D785" s="523" t="s">
        <v>5263</v>
      </c>
      <c r="E785" s="926"/>
      <c r="F785" s="508" t="s">
        <v>994</v>
      </c>
      <c r="G785" s="508" t="s">
        <v>4511</v>
      </c>
      <c r="H785" s="885" t="s">
        <v>5264</v>
      </c>
      <c r="J785" s="885" t="s">
        <v>5265</v>
      </c>
      <c r="K785" s="885" t="s">
        <v>5266</v>
      </c>
      <c r="L785" s="508"/>
      <c r="M785" s="508"/>
      <c r="N785" s="508"/>
    </row>
    <row r="786" ht="15.75" customHeight="1">
      <c r="A786" s="508"/>
      <c r="B786" s="932">
        <v>782.0</v>
      </c>
      <c r="C786" s="926">
        <v>43740.0</v>
      </c>
      <c r="D786" s="523" t="s">
        <v>1681</v>
      </c>
      <c r="E786" s="926"/>
      <c r="F786" s="508" t="s">
        <v>50</v>
      </c>
      <c r="G786" s="508"/>
      <c r="H786" s="885" t="s">
        <v>5271</v>
      </c>
      <c r="J786" s="508"/>
      <c r="K786" s="508"/>
      <c r="L786" s="508"/>
      <c r="M786" s="508"/>
      <c r="N786" s="508"/>
    </row>
    <row r="787" ht="15.75" customHeight="1">
      <c r="A787" s="973" t="s">
        <v>2535</v>
      </c>
      <c r="B787" s="932">
        <v>783.0</v>
      </c>
      <c r="C787" s="926">
        <v>43740.0</v>
      </c>
      <c r="D787" s="523" t="s">
        <v>1407</v>
      </c>
      <c r="E787" s="926"/>
      <c r="F787" s="508" t="s">
        <v>2253</v>
      </c>
      <c r="G787" s="508" t="s">
        <v>5269</v>
      </c>
      <c r="H787" s="885" t="s">
        <v>5270</v>
      </c>
      <c r="J787" s="508"/>
      <c r="K787" s="508"/>
      <c r="L787" s="508"/>
      <c r="M787" s="508"/>
      <c r="N787" s="508"/>
    </row>
    <row r="788" ht="15.75" customHeight="1">
      <c r="A788" s="508"/>
      <c r="B788" s="932">
        <v>784.0</v>
      </c>
      <c r="C788" s="926">
        <v>43740.0</v>
      </c>
      <c r="D788" s="523" t="s">
        <v>5267</v>
      </c>
      <c r="E788" s="926"/>
      <c r="F788" s="508" t="s">
        <v>18</v>
      </c>
      <c r="G788" s="508" t="s">
        <v>4910</v>
      </c>
      <c r="H788" s="885" t="s">
        <v>5268</v>
      </c>
      <c r="J788" s="508"/>
      <c r="K788" s="508"/>
      <c r="L788" s="508"/>
      <c r="M788" s="508"/>
      <c r="N788" s="508"/>
    </row>
    <row r="789" ht="15.75" customHeight="1">
      <c r="A789" s="508"/>
      <c r="B789" s="932">
        <v>785.0</v>
      </c>
      <c r="C789" s="926">
        <v>43740.0</v>
      </c>
      <c r="D789" s="523" t="s">
        <v>5272</v>
      </c>
      <c r="E789" s="926"/>
      <c r="F789" s="508" t="s">
        <v>18</v>
      </c>
      <c r="G789" s="508" t="s">
        <v>4910</v>
      </c>
      <c r="H789" s="885" t="s">
        <v>5273</v>
      </c>
      <c r="J789" s="508"/>
      <c r="K789" s="508"/>
      <c r="L789" s="508"/>
      <c r="M789" s="508"/>
      <c r="N789" s="508"/>
    </row>
    <row r="790" ht="15.75" customHeight="1">
      <c r="A790" s="508"/>
      <c r="B790" s="932">
        <v>786.0</v>
      </c>
      <c r="C790" s="926">
        <v>43741.0</v>
      </c>
      <c r="D790" s="523" t="s">
        <v>4780</v>
      </c>
      <c r="E790" s="926"/>
      <c r="F790" s="508" t="s">
        <v>3844</v>
      </c>
      <c r="G790" s="508"/>
      <c r="H790" s="885" t="s">
        <v>5278</v>
      </c>
      <c r="J790" s="885" t="s">
        <v>5279</v>
      </c>
      <c r="K790" s="508"/>
      <c r="L790" s="508"/>
      <c r="M790" s="508"/>
      <c r="N790" s="508"/>
    </row>
    <row r="791" ht="15.75" customHeight="1">
      <c r="A791" s="963"/>
      <c r="B791" s="964">
        <v>787.0</v>
      </c>
      <c r="C791" s="975" t="s">
        <v>8741</v>
      </c>
      <c r="D791" s="965"/>
      <c r="E791" s="972"/>
      <c r="F791" s="963"/>
      <c r="G791" s="963"/>
      <c r="H791" s="966"/>
      <c r="I791" s="976"/>
      <c r="J791" s="963"/>
      <c r="K791" s="963"/>
      <c r="L791" s="963"/>
      <c r="M791" s="963"/>
      <c r="N791" s="963"/>
      <c r="O791" s="976"/>
      <c r="P791" s="976"/>
      <c r="Q791" s="976"/>
      <c r="R791" s="976"/>
      <c r="S791" s="976"/>
      <c r="T791" s="976"/>
      <c r="U791" s="976"/>
      <c r="V791" s="976"/>
      <c r="W791" s="976"/>
      <c r="X791" s="976"/>
      <c r="Y791" s="976"/>
      <c r="Z791" s="976"/>
    </row>
    <row r="792" ht="15.75" customHeight="1">
      <c r="A792" s="973" t="s">
        <v>2535</v>
      </c>
      <c r="B792" s="932">
        <v>788.0</v>
      </c>
      <c r="C792" s="926">
        <v>43741.0</v>
      </c>
      <c r="D792" s="523" t="s">
        <v>2293</v>
      </c>
      <c r="E792" s="926"/>
      <c r="F792" s="508" t="s">
        <v>2253</v>
      </c>
      <c r="G792" s="508" t="s">
        <v>90</v>
      </c>
      <c r="H792" s="885" t="s">
        <v>5280</v>
      </c>
      <c r="J792" s="508"/>
      <c r="K792" s="508"/>
      <c r="L792" s="508"/>
      <c r="M792" s="508"/>
      <c r="N792" s="508"/>
    </row>
    <row r="793" ht="15.75" customHeight="1">
      <c r="A793" s="508"/>
      <c r="B793" s="932">
        <v>789.0</v>
      </c>
      <c r="C793" s="926">
        <v>43741.0</v>
      </c>
      <c r="D793" s="523" t="s">
        <v>3711</v>
      </c>
      <c r="E793" s="926"/>
      <c r="F793" s="508" t="s">
        <v>18</v>
      </c>
      <c r="G793" s="508" t="s">
        <v>3711</v>
      </c>
      <c r="H793" s="885" t="s">
        <v>5276</v>
      </c>
      <c r="J793" s="508"/>
      <c r="K793" s="508"/>
      <c r="L793" s="508"/>
      <c r="M793" s="508"/>
      <c r="N793" s="508"/>
    </row>
    <row r="794" ht="15.75" customHeight="1">
      <c r="A794" s="508"/>
      <c r="B794" s="932">
        <v>790.0</v>
      </c>
      <c r="C794" s="926">
        <v>43741.0</v>
      </c>
      <c r="D794" s="523" t="s">
        <v>1466</v>
      </c>
      <c r="E794" s="926"/>
      <c r="F794" s="508" t="s">
        <v>50</v>
      </c>
      <c r="G794" s="508"/>
      <c r="H794" s="885" t="s">
        <v>5277</v>
      </c>
      <c r="J794" s="508"/>
      <c r="K794" s="508"/>
      <c r="L794" s="508"/>
      <c r="M794" s="508"/>
      <c r="N794" s="508"/>
    </row>
    <row r="795" ht="15.75" customHeight="1">
      <c r="A795" s="508" t="s">
        <v>2535</v>
      </c>
      <c r="B795" s="932">
        <v>791.0</v>
      </c>
      <c r="C795" s="926">
        <v>43741.0</v>
      </c>
      <c r="D795" s="523" t="s">
        <v>4369</v>
      </c>
      <c r="E795" s="926"/>
      <c r="F795" s="508" t="s">
        <v>3844</v>
      </c>
      <c r="G795" s="508"/>
      <c r="H795" s="885" t="s">
        <v>5283</v>
      </c>
      <c r="J795" s="885" t="s">
        <v>5284</v>
      </c>
      <c r="K795" s="885" t="s">
        <v>5285</v>
      </c>
      <c r="L795" s="508"/>
      <c r="M795" s="508"/>
      <c r="N795" s="508"/>
    </row>
    <row r="796" ht="15.75" customHeight="1">
      <c r="A796" s="508"/>
      <c r="B796" s="932">
        <v>792.0</v>
      </c>
      <c r="C796" s="926">
        <v>43741.0</v>
      </c>
      <c r="D796" s="523" t="s">
        <v>1946</v>
      </c>
      <c r="E796" s="926"/>
      <c r="F796" s="508" t="s">
        <v>577</v>
      </c>
      <c r="G796" s="508"/>
      <c r="H796" s="885" t="s">
        <v>5274</v>
      </c>
      <c r="J796" s="508"/>
      <c r="K796" s="508"/>
      <c r="L796" s="508"/>
      <c r="M796" s="508"/>
      <c r="N796" s="508"/>
    </row>
    <row r="797" ht="15.75" customHeight="1">
      <c r="A797" s="508"/>
      <c r="B797" s="932">
        <v>793.0</v>
      </c>
      <c r="C797" s="926">
        <v>43741.0</v>
      </c>
      <c r="D797" s="523" t="s">
        <v>2918</v>
      </c>
      <c r="E797" s="926"/>
      <c r="F797" s="508" t="s">
        <v>577</v>
      </c>
      <c r="G797" s="508"/>
      <c r="H797" s="885" t="s">
        <v>5275</v>
      </c>
      <c r="J797" s="508"/>
      <c r="K797" s="508"/>
      <c r="L797" s="508"/>
      <c r="M797" s="508"/>
      <c r="N797" s="508"/>
    </row>
    <row r="798" ht="15.75" customHeight="1">
      <c r="A798" s="508"/>
      <c r="B798" s="932">
        <v>794.0</v>
      </c>
      <c r="C798" s="926">
        <v>43741.0</v>
      </c>
      <c r="D798" s="523" t="s">
        <v>2935</v>
      </c>
      <c r="E798" s="926"/>
      <c r="F798" s="508" t="s">
        <v>577</v>
      </c>
      <c r="G798" s="508"/>
      <c r="H798" s="885" t="s">
        <v>5282</v>
      </c>
      <c r="J798" s="508"/>
      <c r="K798" s="508"/>
      <c r="L798" s="508"/>
      <c r="M798" s="508"/>
      <c r="N798" s="508"/>
    </row>
    <row r="799" ht="15.75" customHeight="1">
      <c r="A799" s="508"/>
      <c r="B799" s="932">
        <v>795.0</v>
      </c>
      <c r="C799" s="926">
        <v>43741.0</v>
      </c>
      <c r="D799" s="523" t="s">
        <v>2733</v>
      </c>
      <c r="E799" s="926"/>
      <c r="F799" s="508" t="s">
        <v>577</v>
      </c>
      <c r="G799" s="508"/>
      <c r="H799" s="885" t="s">
        <v>5281</v>
      </c>
      <c r="J799" s="508"/>
      <c r="K799" s="508"/>
      <c r="L799" s="508"/>
      <c r="M799" s="508"/>
      <c r="N799" s="508"/>
    </row>
    <row r="800" ht="15.75" customHeight="1">
      <c r="A800" s="508" t="s">
        <v>2535</v>
      </c>
      <c r="B800" s="932">
        <v>796.0</v>
      </c>
      <c r="C800" s="926">
        <v>43743.0</v>
      </c>
      <c r="D800" s="523" t="s">
        <v>1915</v>
      </c>
      <c r="E800" s="926"/>
      <c r="F800" s="545" t="s">
        <v>1593</v>
      </c>
      <c r="G800" s="947">
        <v>43754.0</v>
      </c>
      <c r="H800" s="885" t="s">
        <v>5286</v>
      </c>
      <c r="J800" s="885" t="s">
        <v>5287</v>
      </c>
      <c r="K800" s="885" t="s">
        <v>5288</v>
      </c>
      <c r="L800" s="885" t="s">
        <v>5289</v>
      </c>
      <c r="M800" s="885" t="s">
        <v>14711</v>
      </c>
      <c r="N800" s="885" t="s">
        <v>14712</v>
      </c>
    </row>
    <row r="801" ht="15.75" customHeight="1">
      <c r="A801" s="508"/>
      <c r="B801" s="932">
        <v>797.0</v>
      </c>
      <c r="C801" s="926">
        <v>43747.0</v>
      </c>
      <c r="D801" s="523" t="s">
        <v>4791</v>
      </c>
      <c r="E801" s="926"/>
      <c r="F801" s="508" t="s">
        <v>3844</v>
      </c>
      <c r="G801" s="508"/>
      <c r="H801" s="885" t="s">
        <v>5388</v>
      </c>
      <c r="J801" s="885" t="s">
        <v>5389</v>
      </c>
      <c r="K801" s="885" t="s">
        <v>5390</v>
      </c>
      <c r="L801" s="508"/>
      <c r="M801" s="508"/>
      <c r="N801" s="508"/>
    </row>
    <row r="802" ht="15.75" customHeight="1">
      <c r="A802" s="508"/>
      <c r="B802" s="932">
        <v>798.0</v>
      </c>
      <c r="C802" s="926">
        <v>43748.0</v>
      </c>
      <c r="D802" s="523" t="s">
        <v>5408</v>
      </c>
      <c r="E802" s="926"/>
      <c r="F802" s="508" t="s">
        <v>3844</v>
      </c>
      <c r="G802" s="508"/>
      <c r="H802" s="885" t="s">
        <v>5409</v>
      </c>
      <c r="J802" s="885" t="s">
        <v>5410</v>
      </c>
      <c r="K802" s="885" t="s">
        <v>5411</v>
      </c>
      <c r="L802" s="508"/>
      <c r="M802" s="508"/>
      <c r="N802" s="508"/>
    </row>
    <row r="803" ht="15.75" customHeight="1">
      <c r="A803" s="508"/>
      <c r="B803" s="932">
        <v>799.0</v>
      </c>
      <c r="C803" s="926">
        <v>43747.0</v>
      </c>
      <c r="D803" s="523" t="s">
        <v>4771</v>
      </c>
      <c r="E803" s="926"/>
      <c r="F803" s="508" t="s">
        <v>3844</v>
      </c>
      <c r="G803" s="508"/>
      <c r="H803" s="885" t="s">
        <v>5296</v>
      </c>
      <c r="J803" s="885" t="s">
        <v>5297</v>
      </c>
      <c r="K803" s="885" t="s">
        <v>5298</v>
      </c>
      <c r="L803" s="508"/>
      <c r="M803" s="508"/>
      <c r="N803" s="508"/>
    </row>
    <row r="804" ht="15.75" customHeight="1">
      <c r="A804" s="508"/>
      <c r="B804" s="932">
        <v>800.0</v>
      </c>
      <c r="C804" s="926">
        <v>43747.0</v>
      </c>
      <c r="D804" s="523" t="s">
        <v>5312</v>
      </c>
      <c r="E804" s="926"/>
      <c r="F804" s="508" t="s">
        <v>18</v>
      </c>
      <c r="G804" s="508" t="s">
        <v>4966</v>
      </c>
      <c r="H804" s="885" t="s">
        <v>5313</v>
      </c>
      <c r="J804" s="508"/>
      <c r="K804" s="508"/>
      <c r="L804" s="508"/>
      <c r="M804" s="508"/>
      <c r="N804" s="508"/>
    </row>
    <row r="805" ht="15.75" customHeight="1">
      <c r="A805" s="508"/>
      <c r="B805" s="932">
        <v>801.0</v>
      </c>
      <c r="C805" s="926">
        <v>43747.0</v>
      </c>
      <c r="D805" s="523" t="s">
        <v>5329</v>
      </c>
      <c r="E805" s="926"/>
      <c r="F805" s="508" t="s">
        <v>18</v>
      </c>
      <c r="G805" s="508" t="s">
        <v>4966</v>
      </c>
      <c r="H805" s="885" t="s">
        <v>5330</v>
      </c>
      <c r="J805" s="508"/>
      <c r="K805" s="508"/>
      <c r="L805" s="508"/>
      <c r="M805" s="508"/>
      <c r="N805" s="508"/>
    </row>
    <row r="806" ht="15.75" customHeight="1">
      <c r="A806" s="508"/>
      <c r="B806" s="932">
        <v>802.0</v>
      </c>
      <c r="C806" s="926">
        <v>43747.0</v>
      </c>
      <c r="D806" s="523" t="s">
        <v>5357</v>
      </c>
      <c r="E806" s="926"/>
      <c r="F806" s="508" t="s">
        <v>18</v>
      </c>
      <c r="G806" s="508" t="s">
        <v>4966</v>
      </c>
      <c r="H806" s="885" t="s">
        <v>5358</v>
      </c>
      <c r="J806" s="508"/>
      <c r="K806" s="508"/>
      <c r="L806" s="508"/>
      <c r="M806" s="508"/>
      <c r="N806" s="508"/>
    </row>
    <row r="807" ht="15.75" customHeight="1">
      <c r="A807" s="508">
        <v>48290.0</v>
      </c>
      <c r="B807" s="932">
        <v>803.0</v>
      </c>
      <c r="C807" s="926">
        <v>43747.0</v>
      </c>
      <c r="D807" s="523" t="s">
        <v>5368</v>
      </c>
      <c r="E807" s="926"/>
      <c r="F807" s="508" t="s">
        <v>18</v>
      </c>
      <c r="G807" s="508" t="s">
        <v>4910</v>
      </c>
      <c r="H807" s="885" t="s">
        <v>5369</v>
      </c>
      <c r="J807" s="508"/>
      <c r="K807" s="508"/>
      <c r="L807" s="508"/>
      <c r="M807" s="508"/>
      <c r="N807" s="508"/>
    </row>
    <row r="808" ht="15.75" customHeight="1">
      <c r="A808" s="508"/>
      <c r="B808" s="932">
        <v>804.0</v>
      </c>
      <c r="C808" s="926">
        <v>43747.0</v>
      </c>
      <c r="D808" s="523" t="s">
        <v>5347</v>
      </c>
      <c r="E808" s="926"/>
      <c r="F808" s="508" t="s">
        <v>18</v>
      </c>
      <c r="G808" s="508" t="s">
        <v>3754</v>
      </c>
      <c r="H808" s="885" t="s">
        <v>5348</v>
      </c>
      <c r="J808" s="508"/>
      <c r="K808" s="508"/>
      <c r="L808" s="508"/>
      <c r="M808" s="508"/>
      <c r="N808" s="508"/>
    </row>
    <row r="809" ht="15.75" customHeight="1">
      <c r="A809" s="508"/>
      <c r="B809" s="932">
        <v>805.0</v>
      </c>
      <c r="C809" s="926">
        <v>43747.0</v>
      </c>
      <c r="D809" s="523" t="s">
        <v>5344</v>
      </c>
      <c r="E809" s="926"/>
      <c r="F809" s="508" t="s">
        <v>18</v>
      </c>
      <c r="G809" s="508" t="s">
        <v>5345</v>
      </c>
      <c r="H809" s="885" t="s">
        <v>5346</v>
      </c>
      <c r="J809" s="508"/>
      <c r="K809" s="508"/>
      <c r="L809" s="508"/>
      <c r="M809" s="508"/>
      <c r="N809" s="508"/>
    </row>
    <row r="810" ht="15.75" customHeight="1">
      <c r="A810" s="508"/>
      <c r="B810" s="932">
        <v>806.0</v>
      </c>
      <c r="C810" s="926">
        <v>43747.0</v>
      </c>
      <c r="D810" s="523" t="s">
        <v>5355</v>
      </c>
      <c r="E810" s="926"/>
      <c r="F810" s="508" t="s">
        <v>18</v>
      </c>
      <c r="G810" s="508" t="s">
        <v>4508</v>
      </c>
      <c r="H810" s="885" t="s">
        <v>5356</v>
      </c>
      <c r="J810" s="508"/>
      <c r="K810" s="508"/>
      <c r="L810" s="508"/>
      <c r="M810" s="508"/>
      <c r="N810" s="508"/>
    </row>
    <row r="811" ht="15.75" customHeight="1">
      <c r="A811" s="508"/>
      <c r="B811" s="932">
        <v>807.0</v>
      </c>
      <c r="C811" s="926">
        <v>43747.0</v>
      </c>
      <c r="D811" s="523" t="s">
        <v>1365</v>
      </c>
      <c r="E811" s="926"/>
      <c r="F811" s="508" t="s">
        <v>50</v>
      </c>
      <c r="G811" s="508"/>
      <c r="H811" s="885" t="s">
        <v>5398</v>
      </c>
      <c r="J811" s="508"/>
      <c r="K811" s="508"/>
      <c r="L811" s="508"/>
      <c r="M811" s="508"/>
      <c r="N811" s="508"/>
    </row>
    <row r="812" ht="15.75" customHeight="1">
      <c r="A812" s="508"/>
      <c r="B812" s="932">
        <v>808.0</v>
      </c>
      <c r="C812" s="926">
        <v>43747.0</v>
      </c>
      <c r="D812" s="523" t="s">
        <v>4265</v>
      </c>
      <c r="E812" s="926"/>
      <c r="F812" s="508" t="s">
        <v>50</v>
      </c>
      <c r="G812" s="508"/>
      <c r="H812" s="885" t="s">
        <v>5295</v>
      </c>
      <c r="J812" s="508"/>
      <c r="K812" s="508"/>
      <c r="L812" s="508"/>
      <c r="M812" s="508"/>
      <c r="N812" s="508"/>
    </row>
    <row r="813" ht="15.75" customHeight="1">
      <c r="A813" s="508"/>
      <c r="B813" s="932">
        <v>809.0</v>
      </c>
      <c r="C813" s="926">
        <v>43747.0</v>
      </c>
      <c r="D813" s="523" t="s">
        <v>4134</v>
      </c>
      <c r="E813" s="926"/>
      <c r="F813" s="508" t="s">
        <v>50</v>
      </c>
      <c r="G813" s="508"/>
      <c r="H813" s="885" t="s">
        <v>5359</v>
      </c>
      <c r="J813" s="508"/>
      <c r="K813" s="508"/>
      <c r="L813" s="508"/>
      <c r="M813" s="508"/>
      <c r="N813" s="508"/>
    </row>
    <row r="814" ht="15.75" customHeight="1">
      <c r="A814" s="508">
        <v>48932.0</v>
      </c>
      <c r="B814" s="932">
        <v>810.0</v>
      </c>
      <c r="C814" s="926">
        <v>43747.0</v>
      </c>
      <c r="D814" s="523" t="s">
        <v>5349</v>
      </c>
      <c r="E814" s="926"/>
      <c r="F814" s="508" t="s">
        <v>3844</v>
      </c>
      <c r="G814" s="508" t="s">
        <v>4966</v>
      </c>
      <c r="H814" s="885" t="s">
        <v>5350</v>
      </c>
      <c r="J814" s="508"/>
      <c r="K814" s="508"/>
      <c r="L814" s="508"/>
      <c r="M814" s="508"/>
      <c r="N814" s="508"/>
    </row>
    <row r="815" ht="15.75" customHeight="1">
      <c r="A815" s="508"/>
      <c r="B815" s="932">
        <v>811.0</v>
      </c>
      <c r="C815" s="926">
        <v>43747.0</v>
      </c>
      <c r="D815" s="523" t="s">
        <v>4757</v>
      </c>
      <c r="E815" s="926"/>
      <c r="F815" s="508" t="s">
        <v>3844</v>
      </c>
      <c r="G815" s="508"/>
      <c r="H815" s="885" t="s">
        <v>5401</v>
      </c>
      <c r="J815" s="885" t="s">
        <v>5402</v>
      </c>
      <c r="K815" s="885" t="s">
        <v>5403</v>
      </c>
      <c r="L815" s="508"/>
      <c r="M815" s="508"/>
      <c r="N815" s="508"/>
    </row>
    <row r="816" ht="15.75" customHeight="1">
      <c r="A816" s="508">
        <v>48933.0</v>
      </c>
      <c r="B816" s="932">
        <v>812.0</v>
      </c>
      <c r="C816" s="926">
        <v>43747.0</v>
      </c>
      <c r="D816" s="523" t="s">
        <v>5342</v>
      </c>
      <c r="E816" s="926"/>
      <c r="F816" s="508" t="s">
        <v>18</v>
      </c>
      <c r="G816" s="508" t="s">
        <v>4966</v>
      </c>
      <c r="H816" s="885" t="s">
        <v>5343</v>
      </c>
      <c r="J816" s="508"/>
      <c r="K816" s="508"/>
      <c r="L816" s="508"/>
      <c r="M816" s="508"/>
      <c r="N816" s="508"/>
    </row>
    <row r="817" ht="15.75" customHeight="1">
      <c r="A817" s="508"/>
      <c r="B817" s="932">
        <v>813.0</v>
      </c>
      <c r="C817" s="926">
        <v>43747.0</v>
      </c>
      <c r="D817" s="523" t="s">
        <v>5384</v>
      </c>
      <c r="E817" s="926"/>
      <c r="F817" s="508" t="s">
        <v>18</v>
      </c>
      <c r="G817" s="508" t="s">
        <v>4966</v>
      </c>
      <c r="H817" s="885" t="s">
        <v>5385</v>
      </c>
      <c r="J817" s="508"/>
      <c r="K817" s="508"/>
      <c r="L817" s="508"/>
      <c r="M817" s="508"/>
      <c r="N817" s="508"/>
    </row>
    <row r="818" ht="15.75" customHeight="1">
      <c r="A818" s="508"/>
      <c r="B818" s="932">
        <v>814.0</v>
      </c>
      <c r="C818" s="926">
        <v>43747.0</v>
      </c>
      <c r="D818" s="523" t="s">
        <v>5378</v>
      </c>
      <c r="E818" s="926"/>
      <c r="F818" s="508" t="s">
        <v>18</v>
      </c>
      <c r="G818" s="508" t="s">
        <v>4966</v>
      </c>
      <c r="H818" s="885" t="s">
        <v>5379</v>
      </c>
      <c r="J818" s="508"/>
      <c r="K818" s="508"/>
      <c r="L818" s="508"/>
      <c r="M818" s="508"/>
      <c r="N818" s="508"/>
    </row>
    <row r="819" ht="15.75" customHeight="1">
      <c r="A819" s="508"/>
      <c r="B819" s="932">
        <v>815.0</v>
      </c>
      <c r="C819" s="926">
        <v>43747.0</v>
      </c>
      <c r="D819" s="523" t="s">
        <v>3093</v>
      </c>
      <c r="E819" s="926"/>
      <c r="F819" s="508" t="s">
        <v>18</v>
      </c>
      <c r="G819" s="508" t="s">
        <v>4966</v>
      </c>
      <c r="H819" s="885" t="s">
        <v>5383</v>
      </c>
      <c r="J819" s="508"/>
      <c r="K819" s="508"/>
      <c r="L819" s="508"/>
      <c r="M819" s="508"/>
      <c r="N819" s="508"/>
    </row>
    <row r="820" ht="15.75" customHeight="1">
      <c r="A820" s="508"/>
      <c r="B820" s="932">
        <v>816.0</v>
      </c>
      <c r="C820" s="926">
        <v>43747.0</v>
      </c>
      <c r="D820" s="523" t="s">
        <v>5331</v>
      </c>
      <c r="E820" s="926"/>
      <c r="F820" s="508" t="s">
        <v>18</v>
      </c>
      <c r="G820" s="508" t="s">
        <v>4749</v>
      </c>
      <c r="H820" s="885" t="s">
        <v>5332</v>
      </c>
      <c r="J820" s="508"/>
      <c r="K820" s="508"/>
      <c r="L820" s="508"/>
      <c r="M820" s="508"/>
      <c r="N820" s="508"/>
    </row>
    <row r="821" ht="15.75" customHeight="1">
      <c r="A821" s="508"/>
      <c r="B821" s="932">
        <v>817.0</v>
      </c>
      <c r="C821" s="926">
        <v>43747.0</v>
      </c>
      <c r="D821" s="523" t="s">
        <v>5340</v>
      </c>
      <c r="E821" s="926"/>
      <c r="F821" s="508" t="s">
        <v>18</v>
      </c>
      <c r="G821" s="508" t="s">
        <v>4749</v>
      </c>
      <c r="H821" s="885" t="s">
        <v>5341</v>
      </c>
      <c r="J821" s="508"/>
      <c r="K821" s="508"/>
      <c r="L821" s="508"/>
      <c r="M821" s="508"/>
      <c r="N821" s="508"/>
    </row>
    <row r="822" ht="15.75" customHeight="1">
      <c r="A822" s="508"/>
      <c r="B822" s="932">
        <v>818.0</v>
      </c>
      <c r="C822" s="926">
        <v>43747.0</v>
      </c>
      <c r="D822" s="523" t="s">
        <v>5406</v>
      </c>
      <c r="E822" s="926" t="s">
        <v>6015</v>
      </c>
      <c r="F822" s="508" t="s">
        <v>18</v>
      </c>
      <c r="G822" s="508" t="s">
        <v>4817</v>
      </c>
      <c r="H822" s="885" t="s">
        <v>5407</v>
      </c>
      <c r="J822" s="508"/>
      <c r="K822" s="508"/>
      <c r="L822" s="508"/>
      <c r="M822" s="508"/>
      <c r="N822" s="508"/>
    </row>
    <row r="823" ht="15.75" customHeight="1">
      <c r="A823" s="508"/>
      <c r="B823" s="932">
        <v>819.0</v>
      </c>
      <c r="C823" s="926">
        <v>43747.0</v>
      </c>
      <c r="D823" s="523" t="s">
        <v>3711</v>
      </c>
      <c r="E823" s="926"/>
      <c r="F823" s="508" t="s">
        <v>3844</v>
      </c>
      <c r="G823" s="508"/>
      <c r="H823" s="885" t="s">
        <v>5326</v>
      </c>
      <c r="J823" s="885" t="s">
        <v>5327</v>
      </c>
      <c r="K823" s="885" t="s">
        <v>5328</v>
      </c>
      <c r="L823" s="508"/>
      <c r="M823" s="508"/>
      <c r="N823" s="508"/>
    </row>
    <row r="824" ht="15.75" customHeight="1">
      <c r="A824" s="508"/>
      <c r="B824" s="932">
        <v>820.0</v>
      </c>
      <c r="C824" s="926">
        <v>43747.0</v>
      </c>
      <c r="D824" s="523" t="s">
        <v>3384</v>
      </c>
      <c r="E824" s="926"/>
      <c r="F824" s="508" t="s">
        <v>3844</v>
      </c>
      <c r="G824" s="508"/>
      <c r="H824" s="885" t="s">
        <v>5308</v>
      </c>
      <c r="J824" s="885" t="s">
        <v>5309</v>
      </c>
      <c r="K824" s="885" t="s">
        <v>5310</v>
      </c>
      <c r="L824" s="508"/>
      <c r="M824" s="508"/>
      <c r="N824" s="508"/>
    </row>
    <row r="825" ht="15.75" customHeight="1">
      <c r="A825" s="508"/>
      <c r="B825" s="932">
        <v>821.0</v>
      </c>
      <c r="C825" s="926">
        <v>43747.0</v>
      </c>
      <c r="D825" s="523" t="s">
        <v>1774</v>
      </c>
      <c r="E825" s="926"/>
      <c r="F825" s="508" t="s">
        <v>18</v>
      </c>
      <c r="G825" s="508" t="s">
        <v>4749</v>
      </c>
      <c r="H825" s="885" t="s">
        <v>5311</v>
      </c>
      <c r="J825" s="508"/>
      <c r="K825" s="508"/>
      <c r="L825" s="508"/>
      <c r="M825" s="508"/>
      <c r="N825" s="508"/>
    </row>
    <row r="826" ht="15.75" customHeight="1">
      <c r="A826" s="508"/>
      <c r="B826" s="932">
        <v>822.0</v>
      </c>
      <c r="C826" s="926">
        <v>43747.0</v>
      </c>
      <c r="D826" s="523" t="s">
        <v>14684</v>
      </c>
      <c r="E826" s="926"/>
      <c r="F826" s="508" t="s">
        <v>50</v>
      </c>
      <c r="G826" s="508"/>
      <c r="H826" s="885" t="s">
        <v>5367</v>
      </c>
      <c r="J826" s="508"/>
      <c r="K826" s="508"/>
      <c r="L826" s="508"/>
      <c r="M826" s="508"/>
      <c r="N826" s="508"/>
    </row>
    <row r="827" ht="15.75" customHeight="1">
      <c r="A827" s="508"/>
      <c r="B827" s="932">
        <v>823.0</v>
      </c>
      <c r="C827" s="926">
        <v>43747.0</v>
      </c>
      <c r="D827" s="523" t="s">
        <v>3421</v>
      </c>
      <c r="E827" s="926"/>
      <c r="F827" s="508" t="s">
        <v>50</v>
      </c>
      <c r="G827" s="508"/>
      <c r="H827" s="885" t="s">
        <v>5333</v>
      </c>
      <c r="J827" s="508"/>
      <c r="K827" s="508"/>
      <c r="L827" s="508"/>
      <c r="M827" s="508"/>
      <c r="N827" s="508"/>
    </row>
    <row r="828" ht="15.75" customHeight="1">
      <c r="A828" s="508"/>
      <c r="B828" s="932">
        <v>824.0</v>
      </c>
      <c r="C828" s="926">
        <v>43747.0</v>
      </c>
      <c r="D828" s="523" t="s">
        <v>5323</v>
      </c>
      <c r="E828" s="926"/>
      <c r="F828" s="508" t="s">
        <v>18</v>
      </c>
      <c r="G828" s="508" t="s">
        <v>5324</v>
      </c>
      <c r="H828" s="885" t="s">
        <v>5325</v>
      </c>
      <c r="J828" s="508"/>
      <c r="K828" s="508"/>
      <c r="L828" s="508"/>
      <c r="M828" s="508"/>
      <c r="N828" s="508"/>
    </row>
    <row r="829" ht="15.75" customHeight="1">
      <c r="A829" s="508"/>
      <c r="B829" s="932">
        <v>825.0</v>
      </c>
      <c r="C829" s="926">
        <v>43747.0</v>
      </c>
      <c r="D829" s="523" t="s">
        <v>5395</v>
      </c>
      <c r="E829" s="926"/>
      <c r="F829" s="508" t="s">
        <v>18</v>
      </c>
      <c r="G829" s="508" t="s">
        <v>3057</v>
      </c>
      <c r="H829" s="885" t="s">
        <v>5397</v>
      </c>
      <c r="J829" s="508"/>
      <c r="K829" s="508"/>
      <c r="L829" s="508"/>
      <c r="M829" s="508"/>
      <c r="N829" s="508"/>
    </row>
    <row r="830" ht="15.75" customHeight="1">
      <c r="A830" s="508"/>
      <c r="B830" s="932">
        <v>826.0</v>
      </c>
      <c r="C830" s="926">
        <v>43747.0</v>
      </c>
      <c r="D830" s="523" t="s">
        <v>5353</v>
      </c>
      <c r="E830" s="926"/>
      <c r="F830" s="508" t="s">
        <v>18</v>
      </c>
      <c r="G830" s="508" t="s">
        <v>4749</v>
      </c>
      <c r="H830" s="885" t="s">
        <v>5354</v>
      </c>
      <c r="J830" s="508"/>
      <c r="K830" s="508"/>
      <c r="L830" s="508"/>
      <c r="M830" s="508"/>
      <c r="N830" s="508"/>
    </row>
    <row r="831" ht="15.75" customHeight="1">
      <c r="A831" s="508"/>
      <c r="B831" s="932">
        <v>827.0</v>
      </c>
      <c r="C831" s="926">
        <v>43747.0</v>
      </c>
      <c r="D831" s="523" t="s">
        <v>5399</v>
      </c>
      <c r="E831" s="926"/>
      <c r="F831" s="508" t="s">
        <v>18</v>
      </c>
      <c r="G831" s="508" t="s">
        <v>4749</v>
      </c>
      <c r="H831" s="885" t="s">
        <v>5400</v>
      </c>
      <c r="J831" s="508"/>
      <c r="K831" s="508"/>
      <c r="L831" s="508"/>
      <c r="M831" s="508"/>
      <c r="N831" s="508"/>
    </row>
    <row r="832" ht="15.75" customHeight="1">
      <c r="A832" s="508"/>
      <c r="B832" s="932">
        <v>828.0</v>
      </c>
      <c r="C832" s="926">
        <v>43747.0</v>
      </c>
      <c r="D832" s="523" t="s">
        <v>5318</v>
      </c>
      <c r="E832" s="926"/>
      <c r="F832" s="508" t="s">
        <v>18</v>
      </c>
      <c r="G832" s="508" t="s">
        <v>4749</v>
      </c>
      <c r="H832" s="885" t="s">
        <v>5320</v>
      </c>
      <c r="J832" s="508"/>
      <c r="K832" s="508"/>
      <c r="L832" s="508"/>
      <c r="M832" s="508"/>
      <c r="N832" s="508"/>
    </row>
    <row r="833" ht="15.75" customHeight="1">
      <c r="A833" s="508">
        <v>49165.0</v>
      </c>
      <c r="B833" s="932">
        <v>829.0</v>
      </c>
      <c r="C833" s="926">
        <v>43747.0</v>
      </c>
      <c r="D833" s="523" t="s">
        <v>5351</v>
      </c>
      <c r="E833" s="926"/>
      <c r="F833" s="508" t="s">
        <v>18</v>
      </c>
      <c r="G833" s="508" t="s">
        <v>4749</v>
      </c>
      <c r="H833" s="885" t="s">
        <v>5352</v>
      </c>
      <c r="J833" s="508"/>
      <c r="K833" s="508"/>
      <c r="L833" s="508"/>
      <c r="M833" s="508"/>
      <c r="N833" s="508"/>
    </row>
    <row r="834" ht="15.75" customHeight="1">
      <c r="A834" s="508">
        <v>49164.0</v>
      </c>
      <c r="B834" s="932">
        <v>830.0</v>
      </c>
      <c r="C834" s="926">
        <v>43747.0</v>
      </c>
      <c r="D834" s="523" t="s">
        <v>5364</v>
      </c>
      <c r="E834" s="926"/>
      <c r="F834" s="508" t="s">
        <v>18</v>
      </c>
      <c r="G834" s="508" t="s">
        <v>4749</v>
      </c>
      <c r="H834" s="885" t="s">
        <v>5366</v>
      </c>
      <c r="J834" s="508"/>
      <c r="K834" s="508"/>
      <c r="L834" s="508"/>
      <c r="M834" s="508"/>
      <c r="N834" s="508"/>
    </row>
    <row r="835" ht="15.75" customHeight="1">
      <c r="A835" s="508"/>
      <c r="B835" s="932">
        <v>831.0</v>
      </c>
      <c r="C835" s="926">
        <v>43747.0</v>
      </c>
      <c r="D835" s="523" t="s">
        <v>5321</v>
      </c>
      <c r="E835" s="926"/>
      <c r="F835" s="508" t="s">
        <v>18</v>
      </c>
      <c r="G835" s="508" t="s">
        <v>4749</v>
      </c>
      <c r="H835" s="885" t="s">
        <v>5322</v>
      </c>
      <c r="J835" s="508"/>
      <c r="K835" s="508"/>
      <c r="L835" s="508"/>
      <c r="M835" s="508"/>
      <c r="N835" s="508"/>
    </row>
    <row r="836" ht="15.75" customHeight="1">
      <c r="A836" s="508"/>
      <c r="B836" s="932">
        <v>832.0</v>
      </c>
      <c r="C836" s="926">
        <v>43747.0</v>
      </c>
      <c r="D836" s="523" t="s">
        <v>5299</v>
      </c>
      <c r="E836" s="926"/>
      <c r="F836" s="508" t="s">
        <v>18</v>
      </c>
      <c r="G836" s="508" t="s">
        <v>4966</v>
      </c>
      <c r="H836" s="885" t="s">
        <v>5300</v>
      </c>
      <c r="J836" s="508"/>
      <c r="K836" s="508"/>
      <c r="L836" s="508"/>
      <c r="M836" s="508"/>
      <c r="N836" s="508"/>
    </row>
    <row r="837" ht="15.75" customHeight="1">
      <c r="A837" s="508"/>
      <c r="B837" s="932">
        <v>833.0</v>
      </c>
      <c r="C837" s="926">
        <v>43747.0</v>
      </c>
      <c r="D837" s="523" t="s">
        <v>5386</v>
      </c>
      <c r="E837" s="926"/>
      <c r="F837" s="508" t="s">
        <v>18</v>
      </c>
      <c r="G837" s="508" t="s">
        <v>4966</v>
      </c>
      <c r="H837" s="885" t="s">
        <v>5387</v>
      </c>
      <c r="J837" s="508"/>
      <c r="K837" s="508"/>
      <c r="L837" s="508"/>
      <c r="M837" s="508"/>
      <c r="N837" s="508"/>
    </row>
    <row r="838" ht="15.75" customHeight="1">
      <c r="A838" s="508"/>
      <c r="B838" s="932">
        <v>834.0</v>
      </c>
      <c r="C838" s="926">
        <v>43747.0</v>
      </c>
      <c r="D838" s="523" t="s">
        <v>5375</v>
      </c>
      <c r="E838" s="926"/>
      <c r="F838" s="508" t="s">
        <v>18</v>
      </c>
      <c r="G838" s="508" t="s">
        <v>4966</v>
      </c>
      <c r="H838" s="885" t="s">
        <v>5377</v>
      </c>
      <c r="J838" s="508"/>
      <c r="K838" s="508"/>
      <c r="L838" s="508"/>
      <c r="M838" s="508"/>
      <c r="N838" s="508"/>
    </row>
    <row r="839" ht="15.75" customHeight="1">
      <c r="A839" s="508"/>
      <c r="B839" s="932">
        <v>835.0</v>
      </c>
      <c r="C839" s="926">
        <v>43747.0</v>
      </c>
      <c r="D839" s="523" t="s">
        <v>5336</v>
      </c>
      <c r="E839" s="926"/>
      <c r="F839" s="508" t="s">
        <v>18</v>
      </c>
      <c r="G839" s="508" t="s">
        <v>4966</v>
      </c>
      <c r="H839" s="885" t="s">
        <v>5337</v>
      </c>
      <c r="J839" s="508"/>
      <c r="K839" s="508"/>
      <c r="L839" s="508"/>
      <c r="M839" s="508"/>
      <c r="N839" s="508"/>
    </row>
    <row r="840" ht="15.75" customHeight="1">
      <c r="A840" s="508"/>
      <c r="B840" s="932">
        <v>836.0</v>
      </c>
      <c r="C840" s="926">
        <v>43747.0</v>
      </c>
      <c r="D840" s="523" t="s">
        <v>5338</v>
      </c>
      <c r="E840" s="926"/>
      <c r="F840" s="508" t="s">
        <v>18</v>
      </c>
      <c r="G840" s="508" t="s">
        <v>4966</v>
      </c>
      <c r="H840" s="885" t="s">
        <v>5339</v>
      </c>
      <c r="J840" s="508"/>
      <c r="K840" s="508"/>
      <c r="L840" s="508"/>
      <c r="M840" s="508"/>
      <c r="N840" s="508"/>
    </row>
    <row r="841" ht="15.75" customHeight="1">
      <c r="A841" s="508"/>
      <c r="B841" s="932">
        <v>837.0</v>
      </c>
      <c r="C841" s="926">
        <v>43747.0</v>
      </c>
      <c r="D841" s="523" t="s">
        <v>5334</v>
      </c>
      <c r="E841" s="926"/>
      <c r="F841" s="508" t="s">
        <v>18</v>
      </c>
      <c r="G841" s="508" t="s">
        <v>4966</v>
      </c>
      <c r="H841" s="885" t="s">
        <v>5335</v>
      </c>
      <c r="J841" s="508"/>
      <c r="K841" s="508"/>
      <c r="L841" s="508"/>
      <c r="M841" s="508"/>
      <c r="N841" s="508"/>
    </row>
    <row r="842" ht="15.75" customHeight="1">
      <c r="A842" s="508"/>
      <c r="B842" s="932">
        <v>838.0</v>
      </c>
      <c r="C842" s="926">
        <v>43747.0</v>
      </c>
      <c r="D842" s="523" t="s">
        <v>5404</v>
      </c>
      <c r="E842" s="926"/>
      <c r="F842" s="508" t="s">
        <v>18</v>
      </c>
      <c r="G842" s="508" t="s">
        <v>4966</v>
      </c>
      <c r="H842" s="885" t="s">
        <v>5405</v>
      </c>
      <c r="J842" s="508"/>
      <c r="K842" s="508"/>
      <c r="L842" s="508"/>
      <c r="M842" s="508"/>
      <c r="N842" s="508"/>
    </row>
    <row r="843" ht="15.75" customHeight="1">
      <c r="A843" s="508"/>
      <c r="B843" s="932">
        <v>839.0</v>
      </c>
      <c r="C843" s="926">
        <v>43747.0</v>
      </c>
      <c r="D843" s="523" t="s">
        <v>5301</v>
      </c>
      <c r="E843" s="926"/>
      <c r="F843" s="508" t="s">
        <v>18</v>
      </c>
      <c r="G843" s="508" t="s">
        <v>4966</v>
      </c>
      <c r="H843" s="885" t="s">
        <v>5303</v>
      </c>
      <c r="J843" s="508"/>
      <c r="K843" s="508"/>
      <c r="L843" s="508"/>
      <c r="M843" s="508"/>
      <c r="N843" s="508"/>
    </row>
    <row r="844" ht="15.75" customHeight="1">
      <c r="A844" s="508"/>
      <c r="B844" s="932">
        <v>840.0</v>
      </c>
      <c r="C844" s="926">
        <v>43747.0</v>
      </c>
      <c r="D844" s="523" t="s">
        <v>2779</v>
      </c>
      <c r="E844" s="926"/>
      <c r="F844" s="508" t="s">
        <v>18</v>
      </c>
      <c r="G844" s="508" t="s">
        <v>4601</v>
      </c>
      <c r="H844" s="885" t="s">
        <v>5360</v>
      </c>
      <c r="J844" s="508"/>
      <c r="K844" s="508"/>
      <c r="L844" s="508"/>
      <c r="M844" s="508"/>
      <c r="N844" s="508"/>
    </row>
    <row r="845" ht="15.75" customHeight="1">
      <c r="A845" s="508">
        <v>49323.0</v>
      </c>
      <c r="B845" s="932">
        <v>841.0</v>
      </c>
      <c r="C845" s="926">
        <v>43747.0</v>
      </c>
      <c r="D845" s="523" t="s">
        <v>5373</v>
      </c>
      <c r="E845" s="926" t="s">
        <v>3452</v>
      </c>
      <c r="F845" s="508" t="s">
        <v>18</v>
      </c>
      <c r="G845" s="508" t="s">
        <v>4601</v>
      </c>
      <c r="H845" s="885" t="s">
        <v>5374</v>
      </c>
      <c r="J845" s="508"/>
      <c r="K845" s="508"/>
      <c r="L845" s="508"/>
      <c r="M845" s="508"/>
      <c r="N845" s="508"/>
    </row>
    <row r="846" ht="15.75" customHeight="1">
      <c r="A846" s="508"/>
      <c r="B846" s="932">
        <v>842.0</v>
      </c>
      <c r="C846" s="926">
        <v>43747.0</v>
      </c>
      <c r="D846" s="523" t="s">
        <v>5370</v>
      </c>
      <c r="E846" s="926"/>
      <c r="F846" s="508" t="s">
        <v>18</v>
      </c>
      <c r="G846" s="508" t="s">
        <v>4601</v>
      </c>
      <c r="H846" s="885" t="s">
        <v>5371</v>
      </c>
      <c r="J846" s="508"/>
      <c r="K846" s="508"/>
      <c r="L846" s="508"/>
      <c r="M846" s="508"/>
      <c r="N846" s="508"/>
    </row>
    <row r="847" ht="15.75" customHeight="1">
      <c r="A847" s="508"/>
      <c r="B847" s="932">
        <v>843.0</v>
      </c>
      <c r="C847" s="926">
        <v>43747.0</v>
      </c>
      <c r="D847" s="523" t="s">
        <v>5293</v>
      </c>
      <c r="E847" s="926"/>
      <c r="F847" s="508" t="s">
        <v>18</v>
      </c>
      <c r="G847" s="508" t="s">
        <v>4601</v>
      </c>
      <c r="H847" s="885" t="s">
        <v>5294</v>
      </c>
      <c r="J847" s="508"/>
      <c r="K847" s="508"/>
      <c r="L847" s="508"/>
      <c r="M847" s="508"/>
      <c r="N847" s="508"/>
    </row>
    <row r="848" ht="15.75" customHeight="1">
      <c r="A848" s="508"/>
      <c r="B848" s="932">
        <v>844.0</v>
      </c>
      <c r="C848" s="926">
        <v>43747.0</v>
      </c>
      <c r="D848" s="523" t="s">
        <v>1621</v>
      </c>
      <c r="E848" s="926"/>
      <c r="F848" s="508" t="s">
        <v>18</v>
      </c>
      <c r="G848" s="508" t="s">
        <v>4601</v>
      </c>
      <c r="H848" s="885" t="s">
        <v>5307</v>
      </c>
      <c r="J848" s="508"/>
      <c r="K848" s="508"/>
      <c r="L848" s="508"/>
      <c r="M848" s="508"/>
      <c r="N848" s="508"/>
    </row>
    <row r="849" ht="15.75" customHeight="1">
      <c r="A849" s="508"/>
      <c r="B849" s="932">
        <v>845.0</v>
      </c>
      <c r="C849" s="926">
        <v>43747.0</v>
      </c>
      <c r="D849" s="523" t="s">
        <v>2678</v>
      </c>
      <c r="E849" s="926"/>
      <c r="F849" s="508" t="s">
        <v>18</v>
      </c>
      <c r="G849" s="508" t="s">
        <v>4601</v>
      </c>
      <c r="H849" s="885" t="s">
        <v>5372</v>
      </c>
      <c r="J849" s="508"/>
      <c r="K849" s="508"/>
      <c r="L849" s="508"/>
      <c r="M849" s="508"/>
      <c r="N849" s="508"/>
    </row>
    <row r="850" ht="15.75" customHeight="1">
      <c r="A850" s="508"/>
      <c r="B850" s="932">
        <v>846.0</v>
      </c>
      <c r="C850" s="926">
        <v>43717.0</v>
      </c>
      <c r="D850" s="523" t="s">
        <v>3386</v>
      </c>
      <c r="E850" s="926"/>
      <c r="F850" s="508" t="s">
        <v>3844</v>
      </c>
      <c r="G850" s="508"/>
      <c r="H850" s="885" t="s">
        <v>4970</v>
      </c>
      <c r="J850" s="885" t="s">
        <v>4971</v>
      </c>
      <c r="K850" s="508"/>
      <c r="L850" s="508"/>
      <c r="M850" s="508"/>
      <c r="N850" s="508"/>
    </row>
    <row r="851" ht="15.75" customHeight="1">
      <c r="A851" s="508"/>
      <c r="B851" s="932">
        <v>847.0</v>
      </c>
      <c r="C851" s="926">
        <v>43747.0</v>
      </c>
      <c r="D851" s="523" t="s">
        <v>5391</v>
      </c>
      <c r="E851" s="926"/>
      <c r="F851" s="508" t="s">
        <v>3844</v>
      </c>
      <c r="G851" s="508"/>
      <c r="H851" s="885" t="s">
        <v>5392</v>
      </c>
      <c r="J851" s="885" t="s">
        <v>5393</v>
      </c>
      <c r="K851" s="885" t="s">
        <v>5394</v>
      </c>
      <c r="L851" s="508"/>
      <c r="M851" s="508"/>
      <c r="N851" s="508"/>
    </row>
    <row r="852" ht="15.75" customHeight="1">
      <c r="A852" s="508"/>
      <c r="B852" s="932">
        <v>848.0</v>
      </c>
      <c r="C852" s="926">
        <v>43747.0</v>
      </c>
      <c r="D852" s="523" t="s">
        <v>2279</v>
      </c>
      <c r="E852" s="926"/>
      <c r="F852" s="508" t="s">
        <v>3844</v>
      </c>
      <c r="G852" s="508"/>
      <c r="H852" s="885" t="s">
        <v>5380</v>
      </c>
      <c r="J852" s="885" t="s">
        <v>5381</v>
      </c>
      <c r="K852" s="885" t="s">
        <v>5382</v>
      </c>
      <c r="L852" s="508"/>
      <c r="M852" s="508"/>
      <c r="N852" s="508"/>
    </row>
    <row r="853" ht="15.75" customHeight="1">
      <c r="A853" s="508">
        <v>49112.0</v>
      </c>
      <c r="B853" s="932">
        <v>849.0</v>
      </c>
      <c r="C853" s="926">
        <v>43747.0</v>
      </c>
      <c r="D853" s="523" t="s">
        <v>4848</v>
      </c>
      <c r="E853" s="926"/>
      <c r="F853" s="508" t="s">
        <v>3844</v>
      </c>
      <c r="G853" s="508"/>
      <c r="H853" s="885" t="s">
        <v>5304</v>
      </c>
      <c r="J853" s="885" t="s">
        <v>5305</v>
      </c>
      <c r="K853" s="885" t="s">
        <v>5306</v>
      </c>
      <c r="L853" s="508"/>
      <c r="M853" s="508"/>
      <c r="N853" s="508"/>
    </row>
    <row r="854" ht="15.75" customHeight="1">
      <c r="A854" s="508"/>
      <c r="B854" s="932">
        <v>850.0</v>
      </c>
      <c r="C854" s="926">
        <v>43747.0</v>
      </c>
      <c r="D854" s="523" t="s">
        <v>4873</v>
      </c>
      <c r="E854" s="926"/>
      <c r="F854" s="508" t="s">
        <v>3844</v>
      </c>
      <c r="G854" s="508"/>
      <c r="H854" s="885" t="s">
        <v>5361</v>
      </c>
      <c r="J854" s="885" t="s">
        <v>5362</v>
      </c>
      <c r="K854" s="885" t="s">
        <v>5363</v>
      </c>
      <c r="L854" s="508"/>
      <c r="M854" s="508"/>
      <c r="N854" s="508"/>
    </row>
    <row r="855" ht="15.75" customHeight="1">
      <c r="A855" s="508"/>
      <c r="B855" s="932">
        <v>851.0</v>
      </c>
      <c r="C855" s="926">
        <v>43747.0</v>
      </c>
      <c r="D855" s="523" t="s">
        <v>4857</v>
      </c>
      <c r="E855" s="926" t="s">
        <v>8914</v>
      </c>
      <c r="F855" s="508" t="s">
        <v>3844</v>
      </c>
      <c r="G855" s="508"/>
      <c r="H855" s="885" t="s">
        <v>5315</v>
      </c>
      <c r="J855" s="885" t="s">
        <v>5316</v>
      </c>
      <c r="K855" s="885" t="s">
        <v>5317</v>
      </c>
      <c r="L855" s="508"/>
      <c r="M855" s="508"/>
      <c r="N855" s="508"/>
    </row>
    <row r="856" ht="15.75" customHeight="1">
      <c r="A856" s="508"/>
      <c r="B856" s="932">
        <v>852.0</v>
      </c>
      <c r="C856" s="926">
        <v>43748.0</v>
      </c>
      <c r="D856" s="523" t="s">
        <v>816</v>
      </c>
      <c r="E856" s="926"/>
      <c r="F856" s="508" t="s">
        <v>1593</v>
      </c>
      <c r="G856" s="947">
        <v>43784.0</v>
      </c>
      <c r="H856" s="885" t="s">
        <v>5424</v>
      </c>
      <c r="J856" s="885" t="s">
        <v>5425</v>
      </c>
      <c r="K856" s="885" t="s">
        <v>5426</v>
      </c>
      <c r="L856" s="885" t="s">
        <v>5427</v>
      </c>
      <c r="M856" s="508"/>
      <c r="N856" s="885" t="s">
        <v>14713</v>
      </c>
    </row>
    <row r="857" ht="15.75" customHeight="1">
      <c r="A857" s="508"/>
      <c r="B857" s="932">
        <v>853.0</v>
      </c>
      <c r="C857" s="926">
        <v>43748.0</v>
      </c>
      <c r="D857" s="523" t="s">
        <v>3824</v>
      </c>
      <c r="E857" s="926"/>
      <c r="F857" s="508" t="s">
        <v>1593</v>
      </c>
      <c r="G857" s="947">
        <v>43784.0</v>
      </c>
      <c r="H857" s="885" t="s">
        <v>5414</v>
      </c>
      <c r="J857" s="885" t="s">
        <v>5415</v>
      </c>
      <c r="K857" s="885" t="s">
        <v>5416</v>
      </c>
      <c r="L857" s="885" t="s">
        <v>5417</v>
      </c>
      <c r="M857" s="885" t="s">
        <v>14714</v>
      </c>
      <c r="N857" s="885" t="s">
        <v>14715</v>
      </c>
    </row>
    <row r="858" ht="15.75" customHeight="1">
      <c r="A858" s="508"/>
      <c r="B858" s="932">
        <v>854.0</v>
      </c>
      <c r="C858" s="926">
        <v>43748.0</v>
      </c>
      <c r="D858" s="523" t="s">
        <v>1994</v>
      </c>
      <c r="E858" s="926"/>
      <c r="F858" s="508" t="s">
        <v>1593</v>
      </c>
      <c r="G858" s="947">
        <v>43763.0</v>
      </c>
      <c r="H858" s="885" t="s">
        <v>5418</v>
      </c>
      <c r="J858" s="885" t="s">
        <v>5419</v>
      </c>
      <c r="K858" s="885" t="s">
        <v>5420</v>
      </c>
      <c r="L858" s="885" t="s">
        <v>5421</v>
      </c>
      <c r="M858" s="885" t="s">
        <v>14716</v>
      </c>
      <c r="N858" s="508"/>
    </row>
    <row r="859" ht="15.75" customHeight="1">
      <c r="A859" s="508"/>
      <c r="B859" s="932">
        <v>855.0</v>
      </c>
      <c r="C859" s="926">
        <v>43748.0</v>
      </c>
      <c r="D859" s="523" t="s">
        <v>2397</v>
      </c>
      <c r="E859" s="926"/>
      <c r="F859" s="545" t="s">
        <v>1593</v>
      </c>
      <c r="G859" s="947">
        <v>43763.0</v>
      </c>
      <c r="H859" s="885" t="s">
        <v>5437</v>
      </c>
      <c r="J859" s="885" t="s">
        <v>5438</v>
      </c>
      <c r="K859" s="885" t="s">
        <v>5439</v>
      </c>
      <c r="L859" s="885" t="s">
        <v>5440</v>
      </c>
      <c r="M859" s="885" t="s">
        <v>14717</v>
      </c>
      <c r="N859" s="885" t="s">
        <v>14718</v>
      </c>
    </row>
    <row r="860" ht="15.75" customHeight="1">
      <c r="A860" s="508"/>
      <c r="B860" s="932">
        <v>856.0</v>
      </c>
      <c r="C860" s="926">
        <v>43748.0</v>
      </c>
      <c r="D860" s="523" t="s">
        <v>3529</v>
      </c>
      <c r="E860" s="926"/>
      <c r="F860" s="508" t="s">
        <v>1593</v>
      </c>
      <c r="G860" s="947">
        <v>43769.0</v>
      </c>
      <c r="H860" s="885" t="s">
        <v>5429</v>
      </c>
      <c r="J860" s="885" t="s">
        <v>5430</v>
      </c>
      <c r="K860" s="885" t="s">
        <v>5431</v>
      </c>
      <c r="L860" s="885" t="s">
        <v>5432</v>
      </c>
      <c r="M860" s="885" t="s">
        <v>14719</v>
      </c>
      <c r="N860" s="508"/>
    </row>
    <row r="861" ht="15.75" customHeight="1">
      <c r="A861" s="508"/>
      <c r="B861" s="932">
        <v>857.0</v>
      </c>
      <c r="C861" s="926">
        <v>43748.0</v>
      </c>
      <c r="D861" s="523" t="s">
        <v>5422</v>
      </c>
      <c r="E861" s="926"/>
      <c r="F861" s="508" t="s">
        <v>18</v>
      </c>
      <c r="G861" s="947" t="s">
        <v>4601</v>
      </c>
      <c r="H861" s="885" t="s">
        <v>5423</v>
      </c>
      <c r="J861" s="508"/>
      <c r="K861" s="508"/>
      <c r="L861" s="508"/>
      <c r="M861" s="508"/>
      <c r="N861" s="508"/>
    </row>
    <row r="862" ht="15.75" customHeight="1">
      <c r="A862" s="508"/>
      <c r="B862" s="932">
        <v>858.0</v>
      </c>
      <c r="C862" s="926">
        <v>43748.0</v>
      </c>
      <c r="D862" s="523" t="s">
        <v>5434</v>
      </c>
      <c r="E862" s="926"/>
      <c r="F862" s="508" t="s">
        <v>18</v>
      </c>
      <c r="G862" s="508" t="s">
        <v>5435</v>
      </c>
      <c r="H862" s="885" t="s">
        <v>5436</v>
      </c>
      <c r="J862" s="508"/>
      <c r="K862" s="508"/>
      <c r="L862" s="508"/>
      <c r="M862" s="508"/>
      <c r="N862" s="508"/>
    </row>
    <row r="863" ht="15.75" customHeight="1">
      <c r="A863" s="508"/>
      <c r="B863" s="932">
        <v>859.0</v>
      </c>
      <c r="C863" s="926">
        <v>43748.0</v>
      </c>
      <c r="D863" s="523" t="s">
        <v>5412</v>
      </c>
      <c r="E863" s="926"/>
      <c r="F863" s="508" t="s">
        <v>18</v>
      </c>
      <c r="G863" s="508" t="s">
        <v>4749</v>
      </c>
      <c r="H863" s="885" t="s">
        <v>5413</v>
      </c>
      <c r="J863" s="508"/>
      <c r="K863" s="508"/>
      <c r="L863" s="508"/>
      <c r="M863" s="508"/>
      <c r="N863" s="508"/>
    </row>
    <row r="864" ht="15.75" customHeight="1">
      <c r="A864" s="508"/>
      <c r="B864" s="932">
        <v>860.0</v>
      </c>
      <c r="C864" s="926">
        <v>43748.0</v>
      </c>
      <c r="D864" s="523" t="s">
        <v>1494</v>
      </c>
      <c r="E864" s="926"/>
      <c r="F864" s="508" t="s">
        <v>50</v>
      </c>
      <c r="G864" s="508"/>
      <c r="H864" s="885" t="s">
        <v>5428</v>
      </c>
      <c r="J864" s="508"/>
      <c r="K864" s="508"/>
      <c r="L864" s="508"/>
      <c r="M864" s="508"/>
      <c r="N864" s="508"/>
    </row>
    <row r="865" ht="15.75" customHeight="1">
      <c r="A865" s="508"/>
      <c r="B865" s="932">
        <v>861.0</v>
      </c>
      <c r="C865" s="926">
        <v>43748.0</v>
      </c>
      <c r="D865" s="523" t="s">
        <v>2846</v>
      </c>
      <c r="E865" s="926"/>
      <c r="F865" s="508" t="s">
        <v>577</v>
      </c>
      <c r="G865" s="508"/>
      <c r="H865" s="885" t="s">
        <v>5433</v>
      </c>
      <c r="J865" s="508"/>
      <c r="K865" s="508"/>
      <c r="L865" s="508"/>
      <c r="M865" s="508"/>
      <c r="N865" s="508"/>
    </row>
    <row r="866" ht="15.75" customHeight="1">
      <c r="A866" s="508" t="s">
        <v>5441</v>
      </c>
      <c r="B866" s="932">
        <v>862.0</v>
      </c>
      <c r="C866" s="926">
        <v>43749.0</v>
      </c>
      <c r="D866" s="523" t="s">
        <v>5442</v>
      </c>
      <c r="E866" s="926"/>
      <c r="F866" s="508" t="s">
        <v>3844</v>
      </c>
      <c r="G866" s="508"/>
      <c r="H866" s="885" t="s">
        <v>5443</v>
      </c>
      <c r="J866" s="885" t="s">
        <v>5444</v>
      </c>
      <c r="K866" s="885" t="s">
        <v>5445</v>
      </c>
      <c r="L866" s="508"/>
      <c r="M866" s="508"/>
      <c r="N866" s="508"/>
    </row>
    <row r="867" ht="15.75" customHeight="1">
      <c r="A867" s="508"/>
      <c r="B867" s="932">
        <v>863.0</v>
      </c>
      <c r="C867" s="926">
        <v>43750.0</v>
      </c>
      <c r="D867" s="523" t="s">
        <v>5446</v>
      </c>
      <c r="E867" s="926"/>
      <c r="F867" s="508" t="s">
        <v>18</v>
      </c>
      <c r="G867" s="508" t="s">
        <v>742</v>
      </c>
      <c r="H867" s="885" t="s">
        <v>5447</v>
      </c>
      <c r="J867" s="508"/>
      <c r="K867" s="508"/>
      <c r="L867" s="508"/>
      <c r="M867" s="508"/>
      <c r="N867" s="508"/>
    </row>
    <row r="868" ht="15.75" customHeight="1">
      <c r="A868" s="508">
        <v>49803.0</v>
      </c>
      <c r="B868" s="932">
        <v>864.0</v>
      </c>
      <c r="C868" s="926">
        <v>43750.0</v>
      </c>
      <c r="D868" s="523" t="s">
        <v>5455</v>
      </c>
      <c r="E868" s="926"/>
      <c r="F868" s="508" t="s">
        <v>18</v>
      </c>
      <c r="G868" s="508" t="s">
        <v>742</v>
      </c>
      <c r="H868" s="885" t="s">
        <v>5456</v>
      </c>
      <c r="J868" s="508"/>
      <c r="K868" s="508"/>
      <c r="L868" s="508"/>
      <c r="M868" s="508"/>
      <c r="N868" s="508"/>
    </row>
    <row r="869" ht="15.75" customHeight="1">
      <c r="A869" s="508"/>
      <c r="B869" s="932">
        <v>865.0</v>
      </c>
      <c r="C869" s="926">
        <v>43750.0</v>
      </c>
      <c r="D869" s="523" t="s">
        <v>5472</v>
      </c>
      <c r="E869" s="926"/>
      <c r="F869" s="508" t="s">
        <v>18</v>
      </c>
      <c r="G869" s="508" t="s">
        <v>5126</v>
      </c>
      <c r="H869" s="885" t="s">
        <v>5473</v>
      </c>
      <c r="J869" s="508"/>
      <c r="K869" s="508"/>
      <c r="L869" s="508"/>
      <c r="M869" s="508"/>
      <c r="N869" s="508"/>
    </row>
    <row r="870" ht="15.75" customHeight="1">
      <c r="A870" s="508"/>
      <c r="B870" s="932">
        <v>866.0</v>
      </c>
      <c r="C870" s="926">
        <v>43750.0</v>
      </c>
      <c r="D870" s="523" t="s">
        <v>5452</v>
      </c>
      <c r="E870" s="926"/>
      <c r="F870" s="508" t="s">
        <v>18</v>
      </c>
      <c r="G870" s="508" t="s">
        <v>5126</v>
      </c>
      <c r="H870" s="885" t="s">
        <v>5453</v>
      </c>
      <c r="J870" s="508"/>
      <c r="K870" s="508"/>
      <c r="L870" s="508"/>
      <c r="M870" s="508"/>
      <c r="N870" s="508"/>
    </row>
    <row r="871" ht="15.75" customHeight="1">
      <c r="A871" s="508"/>
      <c r="B871" s="932">
        <v>867.0</v>
      </c>
      <c r="C871" s="926">
        <v>43750.0</v>
      </c>
      <c r="D871" s="523" t="s">
        <v>5448</v>
      </c>
      <c r="E871" s="926"/>
      <c r="F871" s="508" t="s">
        <v>3844</v>
      </c>
      <c r="G871" s="508"/>
      <c r="H871" s="885" t="s">
        <v>5449</v>
      </c>
      <c r="J871" s="885" t="s">
        <v>5450</v>
      </c>
      <c r="K871" s="885" t="s">
        <v>5451</v>
      </c>
      <c r="L871" s="508"/>
      <c r="M871" s="508"/>
      <c r="N871" s="508"/>
    </row>
    <row r="872" ht="15.75" customHeight="1">
      <c r="A872" s="508"/>
      <c r="B872" s="932">
        <v>868.0</v>
      </c>
      <c r="C872" s="926">
        <v>43750.0</v>
      </c>
      <c r="D872" s="523" t="s">
        <v>5457</v>
      </c>
      <c r="E872" s="926"/>
      <c r="F872" s="508" t="s">
        <v>994</v>
      </c>
      <c r="G872" s="508" t="s">
        <v>5126</v>
      </c>
      <c r="H872" s="885" t="s">
        <v>5458</v>
      </c>
      <c r="J872" s="885" t="s">
        <v>5459</v>
      </c>
      <c r="K872" s="885" t="s">
        <v>5460</v>
      </c>
      <c r="L872" s="508"/>
      <c r="M872" s="508"/>
      <c r="N872" s="508"/>
    </row>
    <row r="873" ht="15.75" customHeight="1">
      <c r="A873" s="508"/>
      <c r="B873" s="932">
        <v>869.0</v>
      </c>
      <c r="C873" s="926">
        <v>43750.0</v>
      </c>
      <c r="D873" s="523" t="s">
        <v>14449</v>
      </c>
      <c r="E873" s="926"/>
      <c r="F873" s="508" t="s">
        <v>994</v>
      </c>
      <c r="G873" s="508" t="s">
        <v>4753</v>
      </c>
      <c r="H873" s="885" t="s">
        <v>5467</v>
      </c>
      <c r="J873" s="885" t="s">
        <v>5468</v>
      </c>
      <c r="K873" s="885" t="s">
        <v>5469</v>
      </c>
      <c r="L873" s="508"/>
      <c r="M873" s="508"/>
      <c r="N873" s="508"/>
    </row>
    <row r="874" ht="15.75" customHeight="1">
      <c r="A874" s="508"/>
      <c r="B874" s="932">
        <v>870.0</v>
      </c>
      <c r="C874" s="926">
        <v>43750.0</v>
      </c>
      <c r="D874" s="523" t="s">
        <v>5461</v>
      </c>
      <c r="E874" s="926"/>
      <c r="F874" s="508" t="s">
        <v>994</v>
      </c>
      <c r="G874" s="508" t="s">
        <v>5462</v>
      </c>
      <c r="H874" s="885" t="s">
        <v>5463</v>
      </c>
      <c r="J874" s="885" t="s">
        <v>5464</v>
      </c>
      <c r="K874" s="885" t="s">
        <v>5465</v>
      </c>
      <c r="L874" s="885" t="s">
        <v>5466</v>
      </c>
      <c r="M874" s="508"/>
      <c r="N874" s="508"/>
    </row>
    <row r="875" ht="15.75" customHeight="1">
      <c r="A875" s="508"/>
      <c r="B875" s="932">
        <v>871.0</v>
      </c>
      <c r="C875" s="926">
        <v>43750.0</v>
      </c>
      <c r="D875" s="523" t="s">
        <v>3574</v>
      </c>
      <c r="E875" s="926"/>
      <c r="F875" s="508" t="s">
        <v>5470</v>
      </c>
      <c r="G875" s="508"/>
      <c r="H875" s="885" t="s">
        <v>5471</v>
      </c>
      <c r="J875" s="508"/>
      <c r="K875" s="508"/>
      <c r="L875" s="508"/>
      <c r="M875" s="508"/>
      <c r="N875" s="508"/>
    </row>
    <row r="876" ht="15.75" customHeight="1">
      <c r="A876" s="508"/>
      <c r="B876" s="932">
        <v>872.0</v>
      </c>
      <c r="C876" s="926">
        <v>43750.0</v>
      </c>
      <c r="D876" s="523" t="s">
        <v>2538</v>
      </c>
      <c r="E876" s="926"/>
      <c r="F876" s="508" t="s">
        <v>1310</v>
      </c>
      <c r="G876" s="508"/>
      <c r="H876" s="885" t="s">
        <v>5454</v>
      </c>
      <c r="J876" s="508"/>
      <c r="K876" s="508"/>
      <c r="L876" s="508"/>
      <c r="M876" s="508"/>
      <c r="N876" s="508"/>
    </row>
    <row r="877" ht="15.75" customHeight="1">
      <c r="A877" s="508"/>
      <c r="B877" s="932">
        <v>873.0</v>
      </c>
      <c r="C877" s="926">
        <v>43744.0</v>
      </c>
      <c r="D877" s="523" t="s">
        <v>5290</v>
      </c>
      <c r="E877" s="926"/>
      <c r="F877" s="508" t="s">
        <v>5291</v>
      </c>
      <c r="G877" s="508"/>
      <c r="H877" s="885" t="s">
        <v>5292</v>
      </c>
      <c r="J877" s="508"/>
      <c r="K877" s="508"/>
      <c r="L877" s="508"/>
      <c r="M877" s="508"/>
      <c r="N877" s="508"/>
    </row>
    <row r="878" ht="15.75" customHeight="1">
      <c r="A878" s="508"/>
      <c r="B878" s="932">
        <v>874.0</v>
      </c>
      <c r="C878" s="926">
        <v>43756.0</v>
      </c>
      <c r="D878" s="523" t="s">
        <v>2533</v>
      </c>
      <c r="E878" s="926"/>
      <c r="F878" s="508" t="s">
        <v>2253</v>
      </c>
      <c r="G878" s="508" t="s">
        <v>5475</v>
      </c>
      <c r="H878" s="885" t="s">
        <v>5476</v>
      </c>
      <c r="J878" s="508"/>
      <c r="K878" s="508"/>
      <c r="L878" s="508"/>
      <c r="M878" s="508"/>
      <c r="N878" s="508"/>
    </row>
    <row r="879" ht="15.75" customHeight="1">
      <c r="A879" s="508"/>
      <c r="B879" s="932">
        <v>875.0</v>
      </c>
      <c r="C879" s="949"/>
      <c r="D879" s="523"/>
      <c r="E879" s="949"/>
      <c r="F879" s="508"/>
      <c r="G879" s="508"/>
      <c r="H879" s="508"/>
      <c r="J879" s="508"/>
      <c r="K879" s="508"/>
      <c r="L879" s="508"/>
      <c r="M879" s="508"/>
      <c r="N879" s="508"/>
    </row>
    <row r="880" ht="15.75" customHeight="1">
      <c r="A880" s="508"/>
      <c r="B880" s="932">
        <v>876.0</v>
      </c>
      <c r="C880" s="949"/>
      <c r="D880" s="523"/>
      <c r="E880" s="949"/>
      <c r="F880" s="508"/>
      <c r="G880" s="508"/>
      <c r="H880" s="508"/>
      <c r="J880" s="508"/>
      <c r="K880" s="508"/>
      <c r="L880" s="508"/>
      <c r="M880" s="508"/>
      <c r="N880" s="508"/>
    </row>
    <row r="881" ht="15.75" customHeight="1">
      <c r="A881" s="508"/>
      <c r="B881" s="932">
        <v>877.0</v>
      </c>
      <c r="C881" s="926">
        <v>43756.0</v>
      </c>
      <c r="D881" s="523" t="s">
        <v>4473</v>
      </c>
      <c r="E881" s="926"/>
      <c r="F881" s="508" t="s">
        <v>2253</v>
      </c>
      <c r="G881" s="508" t="s">
        <v>90</v>
      </c>
      <c r="H881" s="885" t="s">
        <v>5478</v>
      </c>
      <c r="J881" s="508"/>
      <c r="K881" s="508"/>
      <c r="L881" s="508"/>
      <c r="M881" s="508"/>
      <c r="N881" s="508"/>
    </row>
    <row r="882" ht="15.75" customHeight="1">
      <c r="A882" s="508"/>
      <c r="B882" s="932">
        <v>878.0</v>
      </c>
      <c r="C882" s="926">
        <v>43756.0</v>
      </c>
      <c r="D882" s="523" t="s">
        <v>4394</v>
      </c>
      <c r="E882" s="926"/>
      <c r="F882" s="508" t="s">
        <v>577</v>
      </c>
      <c r="G882" s="508"/>
      <c r="H882" s="885" t="s">
        <v>5479</v>
      </c>
      <c r="J882" s="508"/>
      <c r="K882" s="508"/>
      <c r="L882" s="508"/>
      <c r="M882" s="508"/>
      <c r="N882" s="508"/>
    </row>
    <row r="883" ht="15.75" customHeight="1">
      <c r="A883" s="508"/>
      <c r="B883" s="932">
        <v>879.0</v>
      </c>
      <c r="C883" s="926">
        <v>43756.0</v>
      </c>
      <c r="D883" s="523" t="s">
        <v>2054</v>
      </c>
      <c r="E883" s="926"/>
      <c r="F883" s="508" t="s">
        <v>577</v>
      </c>
      <c r="G883" s="508"/>
      <c r="H883" s="885" t="s">
        <v>5483</v>
      </c>
      <c r="J883" s="508"/>
      <c r="K883" s="508"/>
      <c r="L883" s="508"/>
      <c r="M883" s="508"/>
      <c r="N883" s="508"/>
    </row>
    <row r="884" ht="15.75" customHeight="1">
      <c r="A884" s="508"/>
      <c r="B884" s="932">
        <v>880.0</v>
      </c>
      <c r="C884" s="926">
        <v>43756.0</v>
      </c>
      <c r="D884" s="523" t="s">
        <v>5480</v>
      </c>
      <c r="E884" s="926"/>
      <c r="F884" s="508" t="s">
        <v>18</v>
      </c>
      <c r="G884" s="508" t="s">
        <v>5481</v>
      </c>
      <c r="H884" s="885" t="s">
        <v>5482</v>
      </c>
      <c r="J884" s="508"/>
      <c r="K884" s="508"/>
      <c r="L884" s="508"/>
      <c r="M884" s="508"/>
      <c r="N884" s="508"/>
    </row>
    <row r="885" ht="15.75" customHeight="1">
      <c r="A885" s="508"/>
      <c r="B885" s="932">
        <v>881.0</v>
      </c>
      <c r="C885" s="926">
        <v>43756.0</v>
      </c>
      <c r="D885" s="523" t="s">
        <v>3043</v>
      </c>
      <c r="E885" s="926"/>
      <c r="F885" s="508" t="s">
        <v>50</v>
      </c>
      <c r="G885" s="508"/>
      <c r="H885" s="885" t="s">
        <v>5484</v>
      </c>
      <c r="J885" s="508"/>
      <c r="K885" s="508"/>
      <c r="L885" s="508"/>
      <c r="M885" s="508"/>
      <c r="N885" s="508"/>
    </row>
    <row r="886" ht="15.75" customHeight="1">
      <c r="A886" s="508"/>
      <c r="B886" s="932">
        <v>882.0</v>
      </c>
      <c r="C886" s="926">
        <v>43756.0</v>
      </c>
      <c r="D886" s="523" t="s">
        <v>4268</v>
      </c>
      <c r="E886" s="926"/>
      <c r="F886" s="508" t="s">
        <v>50</v>
      </c>
      <c r="G886" s="508"/>
      <c r="H886" s="885" t="s">
        <v>5477</v>
      </c>
      <c r="J886" s="508"/>
      <c r="K886" s="508"/>
      <c r="L886" s="508"/>
      <c r="M886" s="508"/>
      <c r="N886" s="508"/>
    </row>
    <row r="887" ht="15.75" customHeight="1">
      <c r="A887" s="508"/>
      <c r="B887" s="932">
        <v>883.0</v>
      </c>
      <c r="C887" s="926">
        <v>43756.0</v>
      </c>
      <c r="D887" s="523" t="s">
        <v>3396</v>
      </c>
      <c r="E887" s="926"/>
      <c r="F887" s="508" t="s">
        <v>50</v>
      </c>
      <c r="G887" s="508"/>
      <c r="H887" s="885" t="s">
        <v>5474</v>
      </c>
      <c r="J887" s="508"/>
      <c r="K887" s="508"/>
      <c r="L887" s="508"/>
      <c r="M887" s="508"/>
      <c r="N887" s="508"/>
    </row>
    <row r="888" ht="15.75" customHeight="1">
      <c r="A888" s="508"/>
      <c r="B888" s="932">
        <v>884.0</v>
      </c>
      <c r="C888" s="926">
        <v>43757.0</v>
      </c>
      <c r="D888" s="523" t="s">
        <v>5587</v>
      </c>
      <c r="E888" s="926"/>
      <c r="F888" s="508" t="s">
        <v>18</v>
      </c>
      <c r="G888" s="508" t="s">
        <v>4508</v>
      </c>
      <c r="H888" s="885" t="s">
        <v>5589</v>
      </c>
      <c r="J888" s="508"/>
      <c r="K888" s="508"/>
      <c r="L888" s="508"/>
      <c r="M888" s="508"/>
      <c r="N888" s="508"/>
    </row>
    <row r="889" ht="15.75" customHeight="1">
      <c r="A889" s="508"/>
      <c r="B889" s="932">
        <v>885.0</v>
      </c>
      <c r="C889" s="926">
        <v>43757.0</v>
      </c>
      <c r="D889" s="523" t="s">
        <v>5491</v>
      </c>
      <c r="E889" s="926"/>
      <c r="F889" s="508" t="s">
        <v>18</v>
      </c>
      <c r="G889" s="508" t="s">
        <v>5492</v>
      </c>
      <c r="H889" s="885" t="s">
        <v>5493</v>
      </c>
      <c r="J889" s="508"/>
      <c r="K889" s="508"/>
      <c r="L889" s="508"/>
      <c r="M889" s="508"/>
      <c r="N889" s="508"/>
    </row>
    <row r="890" ht="15.75" customHeight="1">
      <c r="A890" s="508"/>
      <c r="B890" s="932">
        <v>886.0</v>
      </c>
      <c r="C890" s="926">
        <v>43757.0</v>
      </c>
      <c r="D890" s="523" t="s">
        <v>5511</v>
      </c>
      <c r="E890" s="926"/>
      <c r="F890" s="508" t="s">
        <v>18</v>
      </c>
      <c r="G890" s="508" t="s">
        <v>4508</v>
      </c>
      <c r="H890" s="885" t="s">
        <v>5512</v>
      </c>
      <c r="J890" s="508"/>
      <c r="K890" s="508"/>
      <c r="L890" s="508"/>
      <c r="M890" s="508"/>
      <c r="N890" s="508"/>
    </row>
    <row r="891" ht="15.75" customHeight="1">
      <c r="A891" s="508"/>
      <c r="B891" s="932">
        <v>887.0</v>
      </c>
      <c r="C891" s="926">
        <v>43757.0</v>
      </c>
      <c r="D891" s="523" t="s">
        <v>5564</v>
      </c>
      <c r="E891" s="926"/>
      <c r="F891" s="508" t="s">
        <v>18</v>
      </c>
      <c r="G891" s="508" t="s">
        <v>1997</v>
      </c>
      <c r="H891" s="885" t="s">
        <v>5566</v>
      </c>
      <c r="J891" s="508"/>
      <c r="K891" s="508"/>
      <c r="L891" s="508"/>
      <c r="M891" s="508"/>
      <c r="N891" s="508"/>
    </row>
    <row r="892" ht="15.75" customHeight="1">
      <c r="A892" s="508" t="s">
        <v>5240</v>
      </c>
      <c r="B892" s="932">
        <v>888.0</v>
      </c>
      <c r="C892" s="926">
        <v>43757.0</v>
      </c>
      <c r="D892" s="523" t="s">
        <v>5516</v>
      </c>
      <c r="E892" s="926"/>
      <c r="F892" s="508" t="s">
        <v>18</v>
      </c>
      <c r="G892" s="508" t="s">
        <v>4601</v>
      </c>
      <c r="H892" s="885" t="s">
        <v>5517</v>
      </c>
      <c r="J892" s="508"/>
      <c r="K892" s="508"/>
      <c r="L892" s="508"/>
      <c r="M892" s="508"/>
      <c r="N892" s="508"/>
    </row>
    <row r="893" ht="15.75" customHeight="1">
      <c r="A893" s="508"/>
      <c r="B893" s="932">
        <v>889.0</v>
      </c>
      <c r="C893" s="926">
        <v>43757.0</v>
      </c>
      <c r="D893" s="523" t="s">
        <v>2494</v>
      </c>
      <c r="E893" s="926"/>
      <c r="F893" s="508" t="s">
        <v>18</v>
      </c>
      <c r="G893" s="508" t="s">
        <v>4601</v>
      </c>
      <c r="H893" s="885" t="s">
        <v>5540</v>
      </c>
      <c r="J893" s="508"/>
      <c r="K893" s="508"/>
      <c r="L893" s="508"/>
      <c r="M893" s="508"/>
      <c r="N893" s="508"/>
    </row>
    <row r="894" ht="15.75" customHeight="1">
      <c r="A894" s="508"/>
      <c r="B894" s="932">
        <v>890.0</v>
      </c>
      <c r="C894" s="926">
        <v>43757.0</v>
      </c>
      <c r="D894" s="523" t="s">
        <v>5509</v>
      </c>
      <c r="E894" s="926"/>
      <c r="F894" s="508" t="s">
        <v>18</v>
      </c>
      <c r="G894" s="508" t="s">
        <v>5324</v>
      </c>
      <c r="H894" s="885" t="s">
        <v>5510</v>
      </c>
      <c r="J894" s="508"/>
      <c r="K894" s="508"/>
      <c r="L894" s="508"/>
      <c r="M894" s="508"/>
      <c r="N894" s="508"/>
    </row>
    <row r="895" ht="15.75" customHeight="1">
      <c r="A895" s="508"/>
      <c r="B895" s="932">
        <v>891.0</v>
      </c>
      <c r="C895" s="926">
        <v>43757.0</v>
      </c>
      <c r="D895" s="523" t="s">
        <v>5595</v>
      </c>
      <c r="E895" s="926"/>
      <c r="F895" s="508" t="s">
        <v>18</v>
      </c>
      <c r="G895" s="508" t="s">
        <v>5324</v>
      </c>
      <c r="H895" s="885" t="s">
        <v>5596</v>
      </c>
      <c r="J895" s="508"/>
      <c r="K895" s="508"/>
      <c r="L895" s="508"/>
      <c r="M895" s="508"/>
      <c r="N895" s="508"/>
    </row>
    <row r="896" ht="15.75" customHeight="1">
      <c r="A896" s="508"/>
      <c r="B896" s="932">
        <v>892.0</v>
      </c>
      <c r="C896" s="926">
        <v>43757.0</v>
      </c>
      <c r="D896" s="508" t="s">
        <v>5496</v>
      </c>
      <c r="E896" s="926"/>
      <c r="F896" s="508" t="s">
        <v>18</v>
      </c>
      <c r="G896" s="523" t="s">
        <v>5497</v>
      </c>
      <c r="H896" s="885" t="s">
        <v>5498</v>
      </c>
      <c r="J896" s="508"/>
      <c r="K896" s="508"/>
      <c r="L896" s="508"/>
      <c r="M896" s="508"/>
      <c r="N896" s="508"/>
    </row>
    <row r="897" ht="15.75" customHeight="1">
      <c r="A897" s="508"/>
      <c r="B897" s="932">
        <v>893.0</v>
      </c>
      <c r="C897" s="926">
        <v>43757.0</v>
      </c>
      <c r="D897" s="523" t="s">
        <v>5541</v>
      </c>
      <c r="E897" s="926"/>
      <c r="F897" s="508" t="s">
        <v>18</v>
      </c>
      <c r="G897" s="508" t="s">
        <v>4601</v>
      </c>
      <c r="H897" s="885" t="s">
        <v>5542</v>
      </c>
      <c r="J897" s="508"/>
      <c r="K897" s="508"/>
      <c r="L897" s="508"/>
      <c r="M897" s="508"/>
      <c r="N897" s="508"/>
    </row>
    <row r="898" ht="15.75" customHeight="1">
      <c r="A898" s="508"/>
      <c r="B898" s="932">
        <v>894.0</v>
      </c>
      <c r="C898" s="926">
        <v>43757.0</v>
      </c>
      <c r="D898" s="523" t="s">
        <v>5573</v>
      </c>
      <c r="E898" s="926"/>
      <c r="F898" s="508" t="s">
        <v>18</v>
      </c>
      <c r="G898" s="508" t="s">
        <v>5574</v>
      </c>
      <c r="H898" s="885" t="s">
        <v>5575</v>
      </c>
      <c r="J898" s="508"/>
      <c r="K898" s="508"/>
      <c r="L898" s="508"/>
      <c r="M898" s="508"/>
      <c r="N898" s="508"/>
    </row>
    <row r="899" ht="15.75" customHeight="1">
      <c r="A899" s="508"/>
      <c r="B899" s="932">
        <v>895.0</v>
      </c>
      <c r="C899" s="926">
        <v>43757.0</v>
      </c>
      <c r="D899" s="523" t="s">
        <v>5584</v>
      </c>
      <c r="E899" s="926"/>
      <c r="F899" s="508" t="s">
        <v>18</v>
      </c>
      <c r="G899" s="508" t="s">
        <v>5585</v>
      </c>
      <c r="H899" s="885" t="s">
        <v>5586</v>
      </c>
      <c r="J899" s="508"/>
      <c r="K899" s="508"/>
      <c r="L899" s="508"/>
      <c r="M899" s="508"/>
      <c r="N899" s="508"/>
    </row>
    <row r="900" ht="15.75" customHeight="1">
      <c r="A900" s="508"/>
      <c r="B900" s="932">
        <v>896.0</v>
      </c>
      <c r="C900" s="926">
        <v>43757.0</v>
      </c>
      <c r="D900" s="523" t="s">
        <v>5494</v>
      </c>
      <c r="E900" s="926"/>
      <c r="F900" s="508" t="s">
        <v>18</v>
      </c>
      <c r="G900" s="508" t="s">
        <v>1997</v>
      </c>
      <c r="H900" s="885" t="s">
        <v>5495</v>
      </c>
      <c r="J900" s="508"/>
      <c r="K900" s="508"/>
      <c r="L900" s="508"/>
      <c r="M900" s="508"/>
      <c r="N900" s="508"/>
    </row>
    <row r="901" ht="15.75" customHeight="1">
      <c r="A901" s="508"/>
      <c r="B901" s="932" t="s">
        <v>5489</v>
      </c>
      <c r="C901" s="926">
        <v>43757.0</v>
      </c>
      <c r="D901" s="523" t="s">
        <v>5490</v>
      </c>
      <c r="E901" s="926"/>
      <c r="F901" s="508" t="s">
        <v>18</v>
      </c>
      <c r="G901" s="508" t="s">
        <v>1997</v>
      </c>
      <c r="H901" s="885"/>
      <c r="J901" s="508"/>
      <c r="K901" s="508"/>
      <c r="L901" s="508"/>
      <c r="M901" s="508"/>
      <c r="N901" s="508"/>
    </row>
    <row r="902" ht="15.75" customHeight="1">
      <c r="A902" s="508"/>
      <c r="B902" s="932">
        <v>897.0</v>
      </c>
      <c r="C902" s="926">
        <v>43757.0</v>
      </c>
      <c r="D902" s="523" t="s">
        <v>5525</v>
      </c>
      <c r="E902" s="926"/>
      <c r="F902" s="508" t="s">
        <v>18</v>
      </c>
      <c r="G902" s="508" t="s">
        <v>4753</v>
      </c>
      <c r="H902" s="885" t="s">
        <v>5526</v>
      </c>
      <c r="J902" s="508"/>
      <c r="K902" s="508"/>
      <c r="L902" s="508"/>
      <c r="M902" s="508"/>
      <c r="N902" s="508"/>
    </row>
    <row r="903" ht="15.75" customHeight="1">
      <c r="A903" s="508"/>
      <c r="B903" s="932">
        <v>898.0</v>
      </c>
      <c r="C903" s="926">
        <v>43757.0</v>
      </c>
      <c r="D903" s="523" t="s">
        <v>5523</v>
      </c>
      <c r="E903" s="926" t="s">
        <v>5953</v>
      </c>
      <c r="F903" s="508" t="s">
        <v>18</v>
      </c>
      <c r="G903" s="508" t="s">
        <v>4966</v>
      </c>
      <c r="H903" s="885" t="s">
        <v>5524</v>
      </c>
      <c r="J903" s="508"/>
      <c r="K903" s="508"/>
      <c r="L903" s="508"/>
      <c r="M903" s="508"/>
      <c r="N903" s="508"/>
    </row>
    <row r="904" ht="15.75" customHeight="1">
      <c r="A904" s="508">
        <v>50345.0</v>
      </c>
      <c r="B904" s="932">
        <v>899.0</v>
      </c>
      <c r="C904" s="926">
        <v>43757.0</v>
      </c>
      <c r="D904" s="523" t="s">
        <v>5527</v>
      </c>
      <c r="E904" s="926"/>
      <c r="F904" s="508" t="s">
        <v>18</v>
      </c>
      <c r="G904" s="508" t="s">
        <v>5529</v>
      </c>
      <c r="H904" s="885" t="s">
        <v>5530</v>
      </c>
      <c r="J904" s="508"/>
      <c r="K904" s="508"/>
      <c r="L904" s="508"/>
      <c r="M904" s="508"/>
      <c r="N904" s="508"/>
    </row>
    <row r="905" ht="15.75" customHeight="1">
      <c r="A905" s="508"/>
      <c r="B905" s="932">
        <v>900.0</v>
      </c>
      <c r="C905" s="926">
        <v>43757.0</v>
      </c>
      <c r="D905" s="523" t="s">
        <v>5557</v>
      </c>
      <c r="E905" s="926"/>
      <c r="F905" s="508" t="s">
        <v>18</v>
      </c>
      <c r="G905" s="508" t="s">
        <v>5558</v>
      </c>
      <c r="H905" s="885" t="s">
        <v>5559</v>
      </c>
      <c r="J905" s="508"/>
      <c r="K905" s="508"/>
      <c r="L905" s="508"/>
      <c r="M905" s="508"/>
      <c r="N905" s="508"/>
    </row>
    <row r="906" ht="15.75" customHeight="1">
      <c r="A906" s="508"/>
      <c r="B906" s="932">
        <v>901.0</v>
      </c>
      <c r="C906" s="926">
        <v>43757.0</v>
      </c>
      <c r="D906" s="523" t="s">
        <v>5560</v>
      </c>
      <c r="E906" s="926"/>
      <c r="F906" s="508" t="s">
        <v>18</v>
      </c>
      <c r="G906" s="508" t="s">
        <v>5562</v>
      </c>
      <c r="H906" s="885" t="s">
        <v>5563</v>
      </c>
      <c r="J906" s="508"/>
      <c r="K906" s="508"/>
      <c r="L906" s="508"/>
      <c r="M906" s="508"/>
      <c r="N906" s="508"/>
    </row>
    <row r="907" ht="15.75" customHeight="1">
      <c r="A907" s="508"/>
      <c r="B907" s="932">
        <v>902.0</v>
      </c>
      <c r="C907" s="926">
        <v>43757.0</v>
      </c>
      <c r="D907" s="523" t="s">
        <v>14720</v>
      </c>
      <c r="E907" s="926"/>
      <c r="F907" s="508" t="s">
        <v>18</v>
      </c>
      <c r="G907" s="508" t="s">
        <v>5487</v>
      </c>
      <c r="H907" s="885" t="s">
        <v>5488</v>
      </c>
      <c r="J907" s="508"/>
      <c r="K907" s="508"/>
      <c r="L907" s="508"/>
      <c r="M907" s="508"/>
      <c r="N907" s="508"/>
    </row>
    <row r="908" ht="15.75" customHeight="1">
      <c r="A908" s="508"/>
      <c r="B908" s="932">
        <v>903.0</v>
      </c>
      <c r="C908" s="926">
        <v>43757.0</v>
      </c>
      <c r="D908" s="523" t="s">
        <v>5597</v>
      </c>
      <c r="E908" s="926"/>
      <c r="F908" s="508" t="s">
        <v>18</v>
      </c>
      <c r="G908" s="508" t="s">
        <v>5598</v>
      </c>
      <c r="H908" s="885" t="s">
        <v>5599</v>
      </c>
      <c r="J908" s="508"/>
      <c r="K908" s="508"/>
      <c r="L908" s="508"/>
      <c r="M908" s="508"/>
      <c r="N908" s="508"/>
    </row>
    <row r="909" ht="15.75" customHeight="1">
      <c r="A909" s="508"/>
      <c r="B909" s="932">
        <v>904.0</v>
      </c>
      <c r="C909" s="926">
        <v>43757.0</v>
      </c>
      <c r="D909" s="523" t="s">
        <v>3053</v>
      </c>
      <c r="E909" s="926"/>
      <c r="F909" s="508" t="s">
        <v>18</v>
      </c>
      <c r="G909" s="508" t="s">
        <v>4601</v>
      </c>
      <c r="H909" s="885" t="s">
        <v>5539</v>
      </c>
      <c r="J909" s="508"/>
      <c r="K909" s="508"/>
      <c r="L909" s="508"/>
      <c r="M909" s="508"/>
      <c r="N909" s="508"/>
    </row>
    <row r="910" ht="15.75" customHeight="1">
      <c r="A910" s="508"/>
      <c r="B910" s="932">
        <v>905.0</v>
      </c>
      <c r="C910" s="926">
        <v>43757.0</v>
      </c>
      <c r="D910" s="523" t="s">
        <v>5548</v>
      </c>
      <c r="E910" s="926"/>
      <c r="F910" s="508" t="s">
        <v>18</v>
      </c>
      <c r="G910" s="508" t="s">
        <v>2075</v>
      </c>
      <c r="H910" s="885" t="s">
        <v>5550</v>
      </c>
      <c r="J910" s="508"/>
      <c r="K910" s="508"/>
      <c r="L910" s="508"/>
      <c r="M910" s="508"/>
      <c r="N910" s="508"/>
    </row>
    <row r="911" ht="15.75" customHeight="1">
      <c r="A911" s="508"/>
      <c r="B911" s="932">
        <v>906.0</v>
      </c>
      <c r="C911" s="926">
        <v>43757.0</v>
      </c>
      <c r="D911" s="523" t="s">
        <v>5545</v>
      </c>
      <c r="E911" s="926"/>
      <c r="F911" s="508" t="s">
        <v>18</v>
      </c>
      <c r="G911" s="508" t="s">
        <v>5546</v>
      </c>
      <c r="H911" s="885" t="s">
        <v>5547</v>
      </c>
      <c r="J911" s="508"/>
      <c r="K911" s="508"/>
      <c r="L911" s="508"/>
      <c r="M911" s="508"/>
      <c r="N911" s="508"/>
    </row>
    <row r="912" ht="15.75" customHeight="1">
      <c r="A912" s="508">
        <v>50066.0</v>
      </c>
      <c r="B912" s="932">
        <v>907.0</v>
      </c>
      <c r="C912" s="926">
        <v>43757.0</v>
      </c>
      <c r="D912" s="523" t="s">
        <v>5543</v>
      </c>
      <c r="E912" s="926"/>
      <c r="F912" s="508" t="s">
        <v>18</v>
      </c>
      <c r="G912" s="508" t="s">
        <v>4601</v>
      </c>
      <c r="H912" s="885" t="s">
        <v>5544</v>
      </c>
      <c r="J912" s="508"/>
      <c r="K912" s="508"/>
      <c r="L912" s="508"/>
      <c r="M912" s="508"/>
      <c r="N912" s="508"/>
    </row>
    <row r="913" ht="15.75" customHeight="1">
      <c r="A913" s="508"/>
      <c r="B913" s="932">
        <v>908.0</v>
      </c>
      <c r="C913" s="926">
        <v>43757.0</v>
      </c>
      <c r="D913" s="523" t="s">
        <v>5513</v>
      </c>
      <c r="E913" s="926" t="s">
        <v>5514</v>
      </c>
      <c r="F913" s="508" t="s">
        <v>18</v>
      </c>
      <c r="G913" s="508" t="s">
        <v>2502</v>
      </c>
      <c r="H913" s="885" t="s">
        <v>5515</v>
      </c>
      <c r="J913" s="508"/>
      <c r="K913" s="508"/>
      <c r="L913" s="508"/>
      <c r="M913" s="508"/>
      <c r="N913" s="508"/>
    </row>
    <row r="914" ht="15.75" customHeight="1">
      <c r="A914" s="508" t="s">
        <v>5441</v>
      </c>
      <c r="B914" s="932">
        <v>909.0</v>
      </c>
      <c r="C914" s="926">
        <v>43757.0</v>
      </c>
      <c r="D914" s="523" t="s">
        <v>5537</v>
      </c>
      <c r="E914" s="926"/>
      <c r="F914" s="508" t="s">
        <v>18</v>
      </c>
      <c r="G914" s="508" t="s">
        <v>4741</v>
      </c>
      <c r="H914" s="885" t="s">
        <v>5538</v>
      </c>
      <c r="J914" s="508"/>
      <c r="K914" s="508"/>
      <c r="L914" s="508"/>
      <c r="M914" s="508"/>
      <c r="N914" s="508"/>
    </row>
    <row r="915" ht="15.75" customHeight="1">
      <c r="A915" s="508"/>
      <c r="B915" s="932">
        <v>910.0</v>
      </c>
      <c r="C915" s="926">
        <v>43757.0</v>
      </c>
      <c r="D915" s="523" t="s">
        <v>2064</v>
      </c>
      <c r="E915" s="926"/>
      <c r="F915" s="508" t="s">
        <v>18</v>
      </c>
      <c r="G915" s="508" t="s">
        <v>4749</v>
      </c>
      <c r="H915" s="885" t="s">
        <v>5553</v>
      </c>
      <c r="J915" s="508"/>
      <c r="K915" s="508"/>
      <c r="L915" s="508"/>
      <c r="M915" s="508"/>
      <c r="N915" s="508"/>
    </row>
    <row r="916" ht="15.75" customHeight="1">
      <c r="A916" s="508"/>
      <c r="B916" s="932">
        <v>911.0</v>
      </c>
      <c r="C916" s="926">
        <v>43757.0</v>
      </c>
      <c r="D916" s="523" t="s">
        <v>5507</v>
      </c>
      <c r="E916" s="926"/>
      <c r="F916" s="508" t="s">
        <v>18</v>
      </c>
      <c r="G916" s="508" t="s">
        <v>4966</v>
      </c>
      <c r="H916" s="885" t="s">
        <v>5508</v>
      </c>
      <c r="J916" s="508"/>
      <c r="K916" s="508"/>
      <c r="L916" s="508"/>
      <c r="M916" s="508"/>
      <c r="N916" s="508"/>
    </row>
    <row r="917" ht="15.75" customHeight="1">
      <c r="A917" s="508"/>
      <c r="B917" s="932">
        <v>912.0</v>
      </c>
      <c r="C917" s="926">
        <v>43757.0</v>
      </c>
      <c r="D917" s="523" t="s">
        <v>5582</v>
      </c>
      <c r="E917" s="926"/>
      <c r="F917" s="508" t="s">
        <v>18</v>
      </c>
      <c r="G917" s="508" t="s">
        <v>4966</v>
      </c>
      <c r="H917" s="885" t="s">
        <v>5583</v>
      </c>
      <c r="J917" s="508"/>
      <c r="K917" s="508"/>
      <c r="L917" s="508"/>
      <c r="M917" s="508"/>
      <c r="N917" s="508"/>
    </row>
    <row r="918" ht="15.75" customHeight="1">
      <c r="A918" s="508"/>
      <c r="B918" s="932">
        <v>913.0</v>
      </c>
      <c r="C918" s="926">
        <v>43757.0</v>
      </c>
      <c r="D918" s="523" t="s">
        <v>5533</v>
      </c>
      <c r="E918" s="926"/>
      <c r="F918" s="508" t="s">
        <v>18</v>
      </c>
      <c r="G918" s="508" t="s">
        <v>5535</v>
      </c>
      <c r="H918" s="885" t="s">
        <v>5536</v>
      </c>
      <c r="J918" s="508"/>
      <c r="K918" s="508"/>
      <c r="L918" s="508"/>
      <c r="M918" s="508"/>
      <c r="N918" s="508"/>
    </row>
    <row r="919" ht="15.75" customHeight="1">
      <c r="A919" s="508"/>
      <c r="B919" s="932">
        <v>914.0</v>
      </c>
      <c r="C919" s="926">
        <v>43757.0</v>
      </c>
      <c r="D919" s="523" t="s">
        <v>5505</v>
      </c>
      <c r="E919" s="926"/>
      <c r="F919" s="508" t="s">
        <v>18</v>
      </c>
      <c r="G919" s="508" t="s">
        <v>1997</v>
      </c>
      <c r="H919" s="885" t="s">
        <v>5506</v>
      </c>
      <c r="J919" s="508"/>
      <c r="K919" s="508"/>
      <c r="L919" s="508"/>
      <c r="M919" s="508"/>
      <c r="N919" s="508"/>
    </row>
    <row r="920" ht="15.75" customHeight="1">
      <c r="A920" s="508"/>
      <c r="B920" s="932">
        <v>915.0</v>
      </c>
      <c r="C920" s="926">
        <v>43757.0</v>
      </c>
      <c r="D920" s="523" t="s">
        <v>3010</v>
      </c>
      <c r="E920" s="926"/>
      <c r="F920" s="508" t="s">
        <v>18</v>
      </c>
      <c r="G920" s="508" t="s">
        <v>4749</v>
      </c>
      <c r="H920" s="885" t="s">
        <v>5576</v>
      </c>
      <c r="J920" s="508"/>
      <c r="K920" s="508"/>
      <c r="L920" s="508"/>
      <c r="M920" s="508"/>
      <c r="N920" s="508"/>
    </row>
    <row r="921" ht="15.75" customHeight="1">
      <c r="A921" s="508"/>
      <c r="B921" s="932">
        <v>916.0</v>
      </c>
      <c r="C921" s="926">
        <v>43757.0</v>
      </c>
      <c r="D921" s="523" t="s">
        <v>5502</v>
      </c>
      <c r="E921" s="926"/>
      <c r="F921" s="508" t="s">
        <v>18</v>
      </c>
      <c r="G921" s="508" t="s">
        <v>3057</v>
      </c>
      <c r="H921" s="885" t="s">
        <v>5504</v>
      </c>
      <c r="J921" s="508"/>
      <c r="K921" s="508"/>
      <c r="L921" s="508"/>
      <c r="M921" s="508"/>
      <c r="N921" s="508"/>
    </row>
    <row r="922" ht="15.75" customHeight="1">
      <c r="A922" s="508"/>
      <c r="B922" s="932">
        <v>917.0</v>
      </c>
      <c r="C922" s="926">
        <v>43757.0</v>
      </c>
      <c r="D922" s="523" t="s">
        <v>5577</v>
      </c>
      <c r="E922" s="926"/>
      <c r="F922" s="508" t="s">
        <v>18</v>
      </c>
      <c r="G922" s="508" t="s">
        <v>4601</v>
      </c>
      <c r="H922" s="885" t="s">
        <v>5578</v>
      </c>
      <c r="J922" s="508"/>
      <c r="K922" s="508"/>
      <c r="L922" s="508"/>
      <c r="M922" s="508"/>
      <c r="N922" s="508"/>
    </row>
    <row r="923" ht="15.75" customHeight="1">
      <c r="A923" s="508"/>
      <c r="B923" s="932">
        <v>918.0</v>
      </c>
      <c r="C923" s="926">
        <v>43757.0</v>
      </c>
      <c r="D923" s="523" t="s">
        <v>5531</v>
      </c>
      <c r="E923" s="926"/>
      <c r="F923" s="508" t="s">
        <v>18</v>
      </c>
      <c r="G923" s="508" t="s">
        <v>4673</v>
      </c>
      <c r="H923" s="885" t="s">
        <v>5532</v>
      </c>
      <c r="J923" s="508"/>
      <c r="K923" s="508"/>
      <c r="L923" s="508"/>
      <c r="M923" s="508"/>
      <c r="N923" s="508"/>
    </row>
    <row r="924" ht="15.75" customHeight="1">
      <c r="A924" s="508"/>
      <c r="B924" s="932">
        <v>919.0</v>
      </c>
      <c r="C924" s="926">
        <v>43757.0</v>
      </c>
      <c r="D924" s="523" t="s">
        <v>2593</v>
      </c>
      <c r="E924" s="926"/>
      <c r="F924" s="508" t="s">
        <v>50</v>
      </c>
      <c r="G924" s="508"/>
      <c r="H924" s="885" t="s">
        <v>5518</v>
      </c>
      <c r="J924" s="508"/>
      <c r="K924" s="508"/>
      <c r="L924" s="508"/>
      <c r="M924" s="508"/>
      <c r="N924" s="508"/>
    </row>
    <row r="925" ht="15.75" customHeight="1">
      <c r="A925" s="508"/>
      <c r="B925" s="932">
        <v>920.0</v>
      </c>
      <c r="C925" s="926">
        <v>43757.0</v>
      </c>
      <c r="D925" s="523" t="s">
        <v>4294</v>
      </c>
      <c r="E925" s="926"/>
      <c r="F925" s="508" t="s">
        <v>50</v>
      </c>
      <c r="G925" s="508"/>
      <c r="H925" s="885" t="s">
        <v>5551</v>
      </c>
      <c r="J925" s="508"/>
      <c r="K925" s="508"/>
      <c r="L925" s="508"/>
      <c r="M925" s="508"/>
      <c r="N925" s="508"/>
    </row>
    <row r="926" ht="15.75" customHeight="1">
      <c r="A926" s="508"/>
      <c r="B926" s="932">
        <v>921.0</v>
      </c>
      <c r="C926" s="926">
        <v>43757.0</v>
      </c>
      <c r="D926" s="523" t="s">
        <v>4843</v>
      </c>
      <c r="E926" s="926"/>
      <c r="F926" s="508" t="s">
        <v>3844</v>
      </c>
      <c r="G926" s="508"/>
      <c r="H926" s="885" t="s">
        <v>5499</v>
      </c>
      <c r="J926" s="885" t="s">
        <v>5500</v>
      </c>
      <c r="K926" s="885" t="s">
        <v>5501</v>
      </c>
      <c r="L926" s="508"/>
      <c r="M926" s="508"/>
      <c r="N926" s="508"/>
    </row>
    <row r="927" ht="15.75" customHeight="1">
      <c r="A927" s="508"/>
      <c r="B927" s="932">
        <v>922.0</v>
      </c>
      <c r="C927" s="926">
        <v>43757.0</v>
      </c>
      <c r="D927" s="523" t="s">
        <v>2064</v>
      </c>
      <c r="E927" s="926"/>
      <c r="F927" s="508" t="s">
        <v>3844</v>
      </c>
      <c r="G927" s="508" t="s">
        <v>5519</v>
      </c>
      <c r="H927" s="885" t="s">
        <v>5554</v>
      </c>
      <c r="J927" s="885" t="s">
        <v>5555</v>
      </c>
      <c r="K927" s="885" t="s">
        <v>5556</v>
      </c>
      <c r="L927" s="508"/>
      <c r="M927" s="508"/>
      <c r="N927" s="508"/>
    </row>
    <row r="928" ht="15.75" customHeight="1">
      <c r="A928" s="508"/>
      <c r="B928" s="932">
        <v>923.0</v>
      </c>
      <c r="C928" s="926">
        <v>43757.0</v>
      </c>
      <c r="D928" s="523" t="s">
        <v>1774</v>
      </c>
      <c r="E928" s="926"/>
      <c r="F928" s="508" t="s">
        <v>3844</v>
      </c>
      <c r="G928" s="508" t="s">
        <v>5519</v>
      </c>
      <c r="H928" s="885" t="s">
        <v>5520</v>
      </c>
      <c r="J928" s="885" t="s">
        <v>5521</v>
      </c>
      <c r="K928" s="885" t="s">
        <v>5522</v>
      </c>
      <c r="L928" s="508"/>
      <c r="M928" s="508"/>
      <c r="N928" s="508"/>
    </row>
    <row r="929" ht="15.75" customHeight="1">
      <c r="A929" s="508"/>
      <c r="B929" s="932">
        <v>924.0</v>
      </c>
      <c r="C929" s="926">
        <v>43757.0</v>
      </c>
      <c r="D929" s="523" t="s">
        <v>2678</v>
      </c>
      <c r="E929" s="926"/>
      <c r="F929" s="508" t="s">
        <v>3844</v>
      </c>
      <c r="G929" s="508" t="s">
        <v>5519</v>
      </c>
      <c r="H929" s="885" t="s">
        <v>5570</v>
      </c>
      <c r="J929" s="885" t="s">
        <v>5571</v>
      </c>
      <c r="K929" s="885" t="s">
        <v>5572</v>
      </c>
      <c r="L929" s="508"/>
      <c r="M929" s="508"/>
      <c r="N929" s="508"/>
    </row>
    <row r="930" ht="15.75" customHeight="1">
      <c r="A930" s="508"/>
      <c r="B930" s="932">
        <v>925.0</v>
      </c>
      <c r="C930" s="926">
        <v>43757.0</v>
      </c>
      <c r="D930" s="523" t="s">
        <v>3093</v>
      </c>
      <c r="E930" s="926"/>
      <c r="F930" s="508" t="s">
        <v>3844</v>
      </c>
      <c r="G930" s="508" t="s">
        <v>5519</v>
      </c>
      <c r="H930" s="885" t="s">
        <v>5579</v>
      </c>
      <c r="J930" s="885" t="s">
        <v>5580</v>
      </c>
      <c r="K930" s="885" t="s">
        <v>5581</v>
      </c>
      <c r="L930" s="508"/>
      <c r="M930" s="508"/>
      <c r="N930" s="508"/>
    </row>
    <row r="931" ht="15.75" customHeight="1">
      <c r="A931" s="508"/>
      <c r="B931" s="932">
        <v>926.0</v>
      </c>
      <c r="C931" s="926">
        <v>43757.0</v>
      </c>
      <c r="D931" s="523" t="s">
        <v>4020</v>
      </c>
      <c r="E931" s="926"/>
      <c r="F931" s="508" t="s">
        <v>5590</v>
      </c>
      <c r="G931" s="508" t="s">
        <v>5591</v>
      </c>
      <c r="H931" s="885" t="s">
        <v>5592</v>
      </c>
      <c r="J931" s="885" t="s">
        <v>5593</v>
      </c>
      <c r="K931" s="885" t="s">
        <v>5594</v>
      </c>
      <c r="L931" s="508"/>
      <c r="M931" s="508"/>
      <c r="N931" s="508"/>
    </row>
    <row r="932" ht="15.75" customHeight="1">
      <c r="A932" s="508"/>
      <c r="B932" s="932">
        <v>927.0</v>
      </c>
      <c r="C932" s="926">
        <v>43757.0</v>
      </c>
      <c r="D932" s="523" t="s">
        <v>2502</v>
      </c>
      <c r="E932" s="926"/>
      <c r="F932" s="508" t="s">
        <v>1313</v>
      </c>
      <c r="G932" s="508" t="s">
        <v>4511</v>
      </c>
      <c r="H932" s="885" t="s">
        <v>5567</v>
      </c>
      <c r="J932" s="885" t="s">
        <v>5568</v>
      </c>
      <c r="K932" s="885" t="s">
        <v>5569</v>
      </c>
      <c r="L932" s="508"/>
      <c r="M932" s="508"/>
      <c r="N932" s="508"/>
    </row>
    <row r="933" ht="15.75" customHeight="1">
      <c r="A933" s="508"/>
      <c r="B933" s="932">
        <v>928.0</v>
      </c>
      <c r="C933" s="926">
        <v>43763.0</v>
      </c>
      <c r="D933" s="523" t="s">
        <v>3017</v>
      </c>
      <c r="E933" s="926"/>
      <c r="F933" s="508" t="s">
        <v>1200</v>
      </c>
      <c r="G933" s="508" t="s">
        <v>5720</v>
      </c>
      <c r="H933" s="885" t="s">
        <v>5721</v>
      </c>
      <c r="J933" s="885" t="s">
        <v>5722</v>
      </c>
      <c r="K933" s="508"/>
      <c r="L933" s="508"/>
      <c r="M933" s="508"/>
      <c r="N933" s="508"/>
    </row>
    <row r="934" ht="15.75" customHeight="1">
      <c r="A934" s="508"/>
      <c r="B934" s="932">
        <v>929.0</v>
      </c>
      <c r="C934" s="926">
        <v>43762.0</v>
      </c>
      <c r="D934" s="523" t="s">
        <v>3572</v>
      </c>
      <c r="E934" s="926"/>
      <c r="F934" s="508" t="s">
        <v>1593</v>
      </c>
      <c r="G934" s="947">
        <v>43776.0</v>
      </c>
      <c r="H934" s="885" t="s">
        <v>5639</v>
      </c>
      <c r="J934" s="885" t="s">
        <v>5640</v>
      </c>
      <c r="K934" s="885" t="s">
        <v>5641</v>
      </c>
      <c r="L934" s="885" t="s">
        <v>5642</v>
      </c>
      <c r="M934" s="885" t="s">
        <v>14721</v>
      </c>
      <c r="N934" s="885" t="s">
        <v>14722</v>
      </c>
    </row>
    <row r="935" ht="15.75" customHeight="1">
      <c r="A935" s="508"/>
      <c r="B935" s="932">
        <v>930.0</v>
      </c>
      <c r="C935" s="926">
        <v>43762.0</v>
      </c>
      <c r="D935" s="523" t="s">
        <v>4440</v>
      </c>
      <c r="E935" s="926"/>
      <c r="F935" s="508" t="s">
        <v>1593</v>
      </c>
      <c r="G935" s="947">
        <v>43790.0</v>
      </c>
      <c r="H935" s="885" t="s">
        <v>5635</v>
      </c>
      <c r="J935" s="885" t="s">
        <v>5636</v>
      </c>
      <c r="K935" s="885" t="s">
        <v>5637</v>
      </c>
      <c r="L935" s="885" t="s">
        <v>5638</v>
      </c>
      <c r="M935" s="885" t="s">
        <v>14723</v>
      </c>
      <c r="N935" s="885" t="s">
        <v>14724</v>
      </c>
      <c r="O935" s="948" t="s">
        <v>14725</v>
      </c>
    </row>
    <row r="936" ht="15.75" customHeight="1">
      <c r="A936" s="508"/>
      <c r="B936" s="932">
        <v>931.0</v>
      </c>
      <c r="C936" s="926">
        <v>43762.0</v>
      </c>
      <c r="D936" s="523" t="s">
        <v>101</v>
      </c>
      <c r="E936" s="926"/>
      <c r="F936" s="508" t="s">
        <v>1593</v>
      </c>
      <c r="G936" s="947">
        <v>43791.0</v>
      </c>
      <c r="H936" s="885" t="s">
        <v>5648</v>
      </c>
      <c r="J936" s="885" t="s">
        <v>5649</v>
      </c>
      <c r="K936" s="885" t="s">
        <v>5650</v>
      </c>
      <c r="L936" s="885" t="s">
        <v>5651</v>
      </c>
      <c r="M936" s="885" t="s">
        <v>5651</v>
      </c>
      <c r="N936" s="508"/>
    </row>
    <row r="937" ht="15.75" customHeight="1">
      <c r="A937" s="508"/>
      <c r="B937" s="932">
        <v>932.0</v>
      </c>
      <c r="C937" s="926">
        <v>43762.0</v>
      </c>
      <c r="D937" s="523" t="s">
        <v>5619</v>
      </c>
      <c r="E937" s="926"/>
      <c r="F937" s="508" t="s">
        <v>1593</v>
      </c>
      <c r="G937" s="947">
        <v>43791.0</v>
      </c>
      <c r="H937" s="885" t="s">
        <v>5620</v>
      </c>
      <c r="J937" s="885" t="s">
        <v>5621</v>
      </c>
      <c r="K937" s="885" t="s">
        <v>5622</v>
      </c>
      <c r="L937" s="885" t="s">
        <v>5623</v>
      </c>
      <c r="M937" s="885" t="s">
        <v>14726</v>
      </c>
      <c r="N937" s="885" t="s">
        <v>14727</v>
      </c>
      <c r="O937" s="948" t="s">
        <v>14728</v>
      </c>
    </row>
    <row r="938" ht="15.75" customHeight="1">
      <c r="A938" s="508"/>
      <c r="B938" s="932">
        <v>933.0</v>
      </c>
      <c r="C938" s="926">
        <v>43762.0</v>
      </c>
      <c r="D938" s="523" t="s">
        <v>2839</v>
      </c>
      <c r="E938" s="926"/>
      <c r="F938" s="508" t="s">
        <v>1593</v>
      </c>
      <c r="G938" s="947">
        <v>43798.0</v>
      </c>
      <c r="H938" s="885" t="s">
        <v>5627</v>
      </c>
      <c r="J938" s="885" t="s">
        <v>5628</v>
      </c>
      <c r="K938" s="885" t="s">
        <v>5629</v>
      </c>
      <c r="L938" s="885" t="s">
        <v>5630</v>
      </c>
      <c r="M938" s="885" t="s">
        <v>14729</v>
      </c>
      <c r="N938" s="508"/>
    </row>
    <row r="939" ht="15.75" customHeight="1">
      <c r="A939" s="508"/>
      <c r="B939" s="932">
        <v>934.0</v>
      </c>
      <c r="C939" s="926">
        <v>43762.0</v>
      </c>
      <c r="D939" s="523" t="s">
        <v>2994</v>
      </c>
      <c r="E939" s="926"/>
      <c r="F939" s="508" t="s">
        <v>1593</v>
      </c>
      <c r="G939" s="947">
        <v>43798.0</v>
      </c>
      <c r="H939" s="885" t="s">
        <v>5610</v>
      </c>
      <c r="J939" s="885" t="s">
        <v>5611</v>
      </c>
      <c r="K939" s="885" t="s">
        <v>5612</v>
      </c>
      <c r="L939" s="885" t="s">
        <v>5613</v>
      </c>
      <c r="M939" s="885" t="s">
        <v>14730</v>
      </c>
      <c r="N939" s="885" t="s">
        <v>14731</v>
      </c>
      <c r="O939" s="948" t="s">
        <v>14732</v>
      </c>
    </row>
    <row r="940" ht="15.75" customHeight="1">
      <c r="A940" s="508"/>
      <c r="B940" s="932">
        <v>935.0</v>
      </c>
      <c r="C940" s="926">
        <v>43762.0</v>
      </c>
      <c r="D940" s="523" t="s">
        <v>1692</v>
      </c>
      <c r="E940" s="926"/>
      <c r="F940" s="508" t="s">
        <v>5624</v>
      </c>
      <c r="G940" s="508"/>
      <c r="H940" s="885" t="s">
        <v>5633</v>
      </c>
      <c r="J940" s="885" t="s">
        <v>5634</v>
      </c>
      <c r="K940" s="885"/>
      <c r="L940" s="508"/>
      <c r="M940" s="508"/>
      <c r="N940" s="508"/>
    </row>
    <row r="941" ht="15.75" customHeight="1">
      <c r="A941" s="508"/>
      <c r="B941" s="932">
        <v>936.0</v>
      </c>
      <c r="C941" s="949" t="s">
        <v>14733</v>
      </c>
      <c r="D941" s="523" t="s">
        <v>1915</v>
      </c>
      <c r="E941" s="949"/>
      <c r="F941" s="508" t="s">
        <v>5659</v>
      </c>
      <c r="G941" s="508"/>
      <c r="H941" s="885" t="s">
        <v>5660</v>
      </c>
      <c r="J941" s="508"/>
      <c r="K941" s="508"/>
      <c r="L941" s="508"/>
      <c r="M941" s="508"/>
      <c r="N941" s="508"/>
    </row>
    <row r="942" ht="15.75" customHeight="1">
      <c r="A942" s="508"/>
      <c r="B942" s="932">
        <v>937.0</v>
      </c>
      <c r="C942" s="926">
        <v>43762.0</v>
      </c>
      <c r="D942" s="523" t="s">
        <v>1357</v>
      </c>
      <c r="E942" s="926"/>
      <c r="F942" s="508" t="s">
        <v>5624</v>
      </c>
      <c r="G942" s="508"/>
      <c r="H942" s="885" t="s">
        <v>5625</v>
      </c>
      <c r="J942" s="885" t="s">
        <v>5626</v>
      </c>
      <c r="K942" s="508"/>
      <c r="L942" s="508"/>
      <c r="M942" s="508"/>
      <c r="N942" s="508"/>
    </row>
    <row r="943" ht="15.75" customHeight="1">
      <c r="A943" s="508"/>
      <c r="B943" s="932">
        <v>938.0</v>
      </c>
      <c r="C943" s="926">
        <v>43762.0</v>
      </c>
      <c r="D943" s="523" t="s">
        <v>4127</v>
      </c>
      <c r="E943" s="926"/>
      <c r="F943" s="508" t="s">
        <v>577</v>
      </c>
      <c r="G943" s="508"/>
      <c r="H943" s="885" t="s">
        <v>5658</v>
      </c>
      <c r="J943" s="508"/>
      <c r="K943" s="508"/>
      <c r="L943" s="508"/>
      <c r="M943" s="508"/>
      <c r="N943" s="508"/>
    </row>
    <row r="944" ht="15.75" customHeight="1">
      <c r="A944" s="508"/>
      <c r="B944" s="932">
        <v>939.0</v>
      </c>
      <c r="C944" s="926">
        <v>43762.0</v>
      </c>
      <c r="D944" s="523" t="s">
        <v>1786</v>
      </c>
      <c r="E944" s="926" t="s">
        <v>4468</v>
      </c>
      <c r="F944" s="508" t="s">
        <v>577</v>
      </c>
      <c r="G944" s="508"/>
      <c r="H944" s="885" t="s">
        <v>5652</v>
      </c>
      <c r="J944" s="508"/>
      <c r="K944" s="508"/>
      <c r="L944" s="508"/>
      <c r="M944" s="508"/>
      <c r="N944" s="508"/>
    </row>
    <row r="945" ht="15.75" customHeight="1">
      <c r="A945" s="508"/>
      <c r="B945" s="932">
        <v>940.0</v>
      </c>
      <c r="C945" s="926">
        <v>43762.0</v>
      </c>
      <c r="D945" s="523" t="s">
        <v>5608</v>
      </c>
      <c r="E945" s="926"/>
      <c r="F945" s="508" t="s">
        <v>18</v>
      </c>
      <c r="G945" s="508" t="s">
        <v>1463</v>
      </c>
      <c r="H945" s="885" t="s">
        <v>5609</v>
      </c>
      <c r="J945" s="508"/>
      <c r="K945" s="508"/>
      <c r="L945" s="508"/>
      <c r="M945" s="508"/>
      <c r="N945" s="508"/>
    </row>
    <row r="946" ht="15.75" customHeight="1">
      <c r="A946" s="508"/>
      <c r="B946" s="932">
        <v>941.0</v>
      </c>
      <c r="C946" s="926">
        <v>43762.0</v>
      </c>
      <c r="D946" s="523" t="s">
        <v>5631</v>
      </c>
      <c r="E946" s="926"/>
      <c r="F946" s="508" t="s">
        <v>18</v>
      </c>
      <c r="G946" s="508" t="s">
        <v>4677</v>
      </c>
      <c r="H946" s="885" t="s">
        <v>5632</v>
      </c>
      <c r="J946" s="508"/>
      <c r="K946" s="508"/>
      <c r="L946" s="508"/>
      <c r="M946" s="508"/>
      <c r="N946" s="508"/>
    </row>
    <row r="947" ht="15.75" customHeight="1">
      <c r="A947" s="508"/>
      <c r="B947" s="932">
        <v>942.0</v>
      </c>
      <c r="C947" s="926">
        <v>43762.0</v>
      </c>
      <c r="D947" s="523" t="s">
        <v>5384</v>
      </c>
      <c r="E947" s="926"/>
      <c r="F947" s="508" t="s">
        <v>3844</v>
      </c>
      <c r="G947" s="508" t="s">
        <v>5519</v>
      </c>
      <c r="H947" s="885" t="s">
        <v>5645</v>
      </c>
      <c r="J947" s="885" t="s">
        <v>5646</v>
      </c>
      <c r="K947" s="885" t="s">
        <v>5647</v>
      </c>
      <c r="L947" s="508"/>
      <c r="M947" s="508"/>
      <c r="N947" s="508"/>
    </row>
    <row r="948" ht="15.75" customHeight="1">
      <c r="A948" s="508"/>
      <c r="B948" s="932">
        <v>943.0</v>
      </c>
      <c r="C948" s="926">
        <v>43762.0</v>
      </c>
      <c r="D948" s="523" t="s">
        <v>5614</v>
      </c>
      <c r="E948" s="926"/>
      <c r="F948" s="508" t="s">
        <v>18</v>
      </c>
      <c r="G948" s="508" t="s">
        <v>5615</v>
      </c>
      <c r="H948" s="885" t="s">
        <v>5616</v>
      </c>
      <c r="J948" s="508"/>
      <c r="K948" s="508"/>
      <c r="L948" s="508"/>
      <c r="M948" s="508"/>
      <c r="N948" s="508"/>
    </row>
    <row r="949" ht="15.75" customHeight="1">
      <c r="A949" s="508"/>
      <c r="B949" s="932">
        <v>944.0</v>
      </c>
      <c r="C949" s="926">
        <v>43762.0</v>
      </c>
      <c r="D949" s="523" t="s">
        <v>5656</v>
      </c>
      <c r="E949" s="926"/>
      <c r="F949" s="508" t="s">
        <v>18</v>
      </c>
      <c r="G949" s="508" t="s">
        <v>4508</v>
      </c>
      <c r="H949" s="885" t="s">
        <v>5657</v>
      </c>
      <c r="J949" s="508"/>
      <c r="K949" s="508"/>
      <c r="L949" s="508"/>
      <c r="M949" s="508"/>
      <c r="N949" s="508"/>
    </row>
    <row r="950" ht="15.75" customHeight="1">
      <c r="A950" s="508"/>
      <c r="B950" s="932">
        <v>945.0</v>
      </c>
      <c r="C950" s="926">
        <v>43762.0</v>
      </c>
      <c r="D950" s="523" t="s">
        <v>5617</v>
      </c>
      <c r="E950" s="926"/>
      <c r="F950" s="508" t="s">
        <v>18</v>
      </c>
      <c r="G950" s="508" t="s">
        <v>4966</v>
      </c>
      <c r="H950" s="885" t="s">
        <v>5618</v>
      </c>
      <c r="J950" s="508"/>
      <c r="K950" s="508"/>
      <c r="L950" s="508"/>
      <c r="M950" s="508"/>
      <c r="N950" s="508"/>
    </row>
    <row r="951" ht="15.75" customHeight="1">
      <c r="A951" s="508" t="s">
        <v>5441</v>
      </c>
      <c r="B951" s="932">
        <v>946.0</v>
      </c>
      <c r="C951" s="926">
        <v>43762.0</v>
      </c>
      <c r="D951" s="523" t="s">
        <v>5643</v>
      </c>
      <c r="E951" s="926"/>
      <c r="F951" s="508" t="s">
        <v>18</v>
      </c>
      <c r="G951" s="508" t="s">
        <v>673</v>
      </c>
      <c r="H951" s="885" t="s">
        <v>5644</v>
      </c>
      <c r="J951" s="508"/>
      <c r="K951" s="508"/>
      <c r="L951" s="508"/>
      <c r="M951" s="508"/>
      <c r="N951" s="508"/>
    </row>
    <row r="952" ht="15.75" customHeight="1">
      <c r="A952" s="508" t="s">
        <v>5441</v>
      </c>
      <c r="B952" s="932">
        <v>947.0</v>
      </c>
      <c r="C952" s="926">
        <v>43762.0</v>
      </c>
      <c r="D952" s="523" t="s">
        <v>12888</v>
      </c>
      <c r="E952" s="926"/>
      <c r="F952" s="508" t="s">
        <v>18</v>
      </c>
      <c r="G952" s="508" t="s">
        <v>3057</v>
      </c>
      <c r="H952" s="885" t="s">
        <v>5607</v>
      </c>
      <c r="J952" s="508"/>
      <c r="K952" s="508"/>
      <c r="L952" s="508"/>
      <c r="M952" s="508"/>
      <c r="N952" s="508"/>
    </row>
    <row r="953" ht="15.75" customHeight="1">
      <c r="A953" s="508"/>
      <c r="B953" s="932">
        <v>948.0</v>
      </c>
      <c r="C953" s="926">
        <v>43762.0</v>
      </c>
      <c r="D953" s="523" t="s">
        <v>5600</v>
      </c>
      <c r="E953" s="926"/>
      <c r="F953" s="508" t="s">
        <v>18</v>
      </c>
      <c r="G953" s="508" t="s">
        <v>5601</v>
      </c>
      <c r="H953" s="885" t="s">
        <v>5602</v>
      </c>
      <c r="J953" s="508"/>
      <c r="K953" s="508"/>
      <c r="L953" s="508"/>
      <c r="M953" s="508"/>
      <c r="N953" s="508"/>
    </row>
    <row r="954" ht="15.75" customHeight="1">
      <c r="A954" s="508"/>
      <c r="B954" s="932">
        <v>949.0</v>
      </c>
      <c r="C954" s="926">
        <v>43762.0</v>
      </c>
      <c r="D954" s="523" t="s">
        <v>5653</v>
      </c>
      <c r="E954" s="926"/>
      <c r="F954" s="508" t="s">
        <v>18</v>
      </c>
      <c r="G954" s="508" t="s">
        <v>5654</v>
      </c>
      <c r="H954" s="885" t="s">
        <v>5655</v>
      </c>
      <c r="J954" s="508"/>
      <c r="K954" s="508"/>
      <c r="L954" s="508"/>
      <c r="M954" s="508"/>
      <c r="N954" s="508"/>
    </row>
    <row r="955" ht="15.75" customHeight="1">
      <c r="A955" s="508"/>
      <c r="B955" s="932">
        <v>950.0</v>
      </c>
      <c r="C955" s="926">
        <v>43762.0</v>
      </c>
      <c r="D955" s="523" t="s">
        <v>5603</v>
      </c>
      <c r="E955" s="926"/>
      <c r="F955" s="508" t="s">
        <v>18</v>
      </c>
      <c r="G955" s="508" t="s">
        <v>1452</v>
      </c>
      <c r="H955" s="885" t="s">
        <v>5604</v>
      </c>
      <c r="J955" s="508"/>
      <c r="K955" s="508"/>
      <c r="L955" s="508"/>
      <c r="M955" s="508"/>
      <c r="N955" s="508"/>
    </row>
    <row r="956" ht="15.75" customHeight="1">
      <c r="A956" s="508" t="s">
        <v>5441</v>
      </c>
      <c r="B956" s="932">
        <v>951.0</v>
      </c>
      <c r="C956" s="926">
        <v>43763.0</v>
      </c>
      <c r="D956" s="523" t="s">
        <v>5643</v>
      </c>
      <c r="E956" s="926"/>
      <c r="F956" s="508" t="s">
        <v>3844</v>
      </c>
      <c r="G956" s="508"/>
      <c r="H956" s="885" t="s">
        <v>5710</v>
      </c>
      <c r="J956" s="885" t="s">
        <v>5711</v>
      </c>
      <c r="K956" s="885" t="s">
        <v>5712</v>
      </c>
      <c r="L956" s="508"/>
      <c r="M956" s="508"/>
      <c r="N956" s="508"/>
    </row>
    <row r="957" ht="15.75" customHeight="1">
      <c r="A957" s="508"/>
      <c r="B957" s="932">
        <v>952.0</v>
      </c>
      <c r="C957" s="926">
        <v>43763.0</v>
      </c>
      <c r="D957" s="523" t="s">
        <v>5378</v>
      </c>
      <c r="E957" s="926"/>
      <c r="F957" s="508" t="s">
        <v>3844</v>
      </c>
      <c r="G957" s="508" t="s">
        <v>5519</v>
      </c>
      <c r="H957" s="885" t="s">
        <v>5705</v>
      </c>
      <c r="J957" s="885" t="s">
        <v>5706</v>
      </c>
      <c r="K957" s="508"/>
      <c r="L957" s="508"/>
      <c r="M957" s="508"/>
      <c r="N957" s="508"/>
    </row>
    <row r="958" ht="15.75" customHeight="1">
      <c r="A958" s="508"/>
      <c r="B958" s="932">
        <v>953.0</v>
      </c>
      <c r="C958" s="926">
        <v>43763.0</v>
      </c>
      <c r="D958" s="523" t="s">
        <v>5340</v>
      </c>
      <c r="E958" s="926"/>
      <c r="F958" s="508" t="s">
        <v>3844</v>
      </c>
      <c r="G958" s="508" t="s">
        <v>5519</v>
      </c>
      <c r="H958" s="885" t="s">
        <v>5684</v>
      </c>
      <c r="J958" s="885" t="s">
        <v>5685</v>
      </c>
      <c r="K958" s="885" t="s">
        <v>5686</v>
      </c>
      <c r="L958" s="508"/>
      <c r="M958" s="508"/>
      <c r="N958" s="508"/>
    </row>
    <row r="959" ht="15.75" customHeight="1">
      <c r="A959" s="508"/>
      <c r="B959" s="932">
        <v>954.0</v>
      </c>
      <c r="C959" s="926">
        <v>43763.0</v>
      </c>
      <c r="D959" s="523" t="s">
        <v>5541</v>
      </c>
      <c r="E959" s="926"/>
      <c r="F959" s="508" t="s">
        <v>3844</v>
      </c>
      <c r="G959" s="508" t="s">
        <v>5519</v>
      </c>
      <c r="H959" s="885" t="s">
        <v>5698</v>
      </c>
      <c r="J959" s="885" t="s">
        <v>5699</v>
      </c>
      <c r="K959" s="885" t="s">
        <v>5700</v>
      </c>
      <c r="L959" s="508"/>
      <c r="M959" s="508"/>
      <c r="N959" s="508"/>
    </row>
    <row r="960" ht="15.75" customHeight="1">
      <c r="A960" s="508"/>
      <c r="B960" s="932">
        <v>955.0</v>
      </c>
      <c r="C960" s="926">
        <v>43763.0</v>
      </c>
      <c r="D960" s="523" t="s">
        <v>2779</v>
      </c>
      <c r="E960" s="926"/>
      <c r="F960" s="508" t="s">
        <v>3844</v>
      </c>
      <c r="G960" s="508" t="s">
        <v>5519</v>
      </c>
      <c r="H960" s="885" t="s">
        <v>5695</v>
      </c>
      <c r="J960" s="885" t="s">
        <v>5696</v>
      </c>
      <c r="K960" s="885" t="s">
        <v>5697</v>
      </c>
      <c r="L960" s="508"/>
      <c r="M960" s="508"/>
      <c r="N960" s="508"/>
    </row>
    <row r="961" ht="15.75" customHeight="1">
      <c r="A961" s="508"/>
      <c r="B961" s="932">
        <v>956.0</v>
      </c>
      <c r="C961" s="926">
        <v>43763.0</v>
      </c>
      <c r="D961" s="523" t="s">
        <v>2341</v>
      </c>
      <c r="E961" s="926"/>
      <c r="F961" s="508" t="s">
        <v>3844</v>
      </c>
      <c r="G961" s="508" t="s">
        <v>5519</v>
      </c>
      <c r="H961" s="885" t="s">
        <v>5664</v>
      </c>
      <c r="J961" s="885" t="s">
        <v>5665</v>
      </c>
      <c r="K961" s="885" t="s">
        <v>5666</v>
      </c>
      <c r="L961" s="508"/>
      <c r="M961" s="508"/>
      <c r="N961" s="508"/>
    </row>
    <row r="962" ht="15.75" customHeight="1">
      <c r="A962" s="508">
        <v>51669.0</v>
      </c>
      <c r="B962" s="932">
        <v>957.0</v>
      </c>
      <c r="C962" s="926">
        <v>43763.0</v>
      </c>
      <c r="D962" s="523" t="s">
        <v>5351</v>
      </c>
      <c r="E962" s="926"/>
      <c r="F962" s="508" t="s">
        <v>3844</v>
      </c>
      <c r="G962" s="508" t="s">
        <v>5519</v>
      </c>
      <c r="H962" s="885" t="s">
        <v>5692</v>
      </c>
      <c r="J962" s="885" t="s">
        <v>5693</v>
      </c>
      <c r="K962" s="885" t="s">
        <v>5694</v>
      </c>
      <c r="L962" s="508"/>
      <c r="M962" s="508"/>
      <c r="N962" s="508"/>
    </row>
    <row r="963" ht="15.75" customHeight="1">
      <c r="A963" s="508">
        <v>52065.0</v>
      </c>
      <c r="B963" s="932">
        <v>958.0</v>
      </c>
      <c r="C963" s="926">
        <v>43763.0</v>
      </c>
      <c r="D963" s="523" t="s">
        <v>5412</v>
      </c>
      <c r="E963" s="926"/>
      <c r="F963" s="508" t="s">
        <v>3844</v>
      </c>
      <c r="G963" s="508" t="s">
        <v>5519</v>
      </c>
      <c r="H963" s="885" t="s">
        <v>5675</v>
      </c>
      <c r="J963" s="885" t="s">
        <v>5676</v>
      </c>
      <c r="K963" s="885" t="s">
        <v>5677</v>
      </c>
      <c r="L963" s="508"/>
      <c r="M963" s="508"/>
      <c r="N963" s="508"/>
    </row>
    <row r="964" ht="15.75" customHeight="1">
      <c r="A964" s="508"/>
      <c r="B964" s="932">
        <v>959.0</v>
      </c>
      <c r="C964" s="926">
        <v>43763.0</v>
      </c>
      <c r="D964" s="523" t="s">
        <v>5716</v>
      </c>
      <c r="E964" s="926"/>
      <c r="F964" s="508" t="s">
        <v>3844</v>
      </c>
      <c r="G964" s="508" t="s">
        <v>5519</v>
      </c>
      <c r="H964" s="885" t="s">
        <v>5717</v>
      </c>
      <c r="J964" s="885" t="s">
        <v>5718</v>
      </c>
      <c r="K964" s="885" t="s">
        <v>5719</v>
      </c>
      <c r="L964" s="508"/>
      <c r="M964" s="508"/>
      <c r="N964" s="508"/>
    </row>
    <row r="965" ht="15.75" customHeight="1">
      <c r="A965" s="508"/>
      <c r="B965" s="932">
        <v>960.0</v>
      </c>
      <c r="C965" s="926">
        <v>43763.0</v>
      </c>
      <c r="D965" s="523" t="s">
        <v>5331</v>
      </c>
      <c r="E965" s="926"/>
      <c r="F965" s="508" t="s">
        <v>3844</v>
      </c>
      <c r="G965" s="508" t="s">
        <v>5519</v>
      </c>
      <c r="H965" s="885" t="s">
        <v>5669</v>
      </c>
      <c r="J965" s="885" t="s">
        <v>5670</v>
      </c>
      <c r="K965" s="885" t="s">
        <v>5671</v>
      </c>
      <c r="L965" s="508"/>
      <c r="M965" s="508"/>
      <c r="N965" s="508"/>
    </row>
    <row r="966" ht="15.75" customHeight="1">
      <c r="A966" s="508">
        <v>51670.0</v>
      </c>
      <c r="B966" s="932">
        <v>961.0</v>
      </c>
      <c r="C966" s="926">
        <v>43763.0</v>
      </c>
      <c r="D966" s="523" t="s">
        <v>4912</v>
      </c>
      <c r="E966" s="926"/>
      <c r="F966" s="508" t="s">
        <v>3844</v>
      </c>
      <c r="G966" s="508"/>
      <c r="H966" s="885" t="s">
        <v>5681</v>
      </c>
      <c r="J966" s="885" t="s">
        <v>5682</v>
      </c>
      <c r="K966" s="885" t="s">
        <v>5683</v>
      </c>
      <c r="L966" s="508"/>
      <c r="M966" s="508"/>
      <c r="N966" s="508"/>
    </row>
    <row r="967" ht="15.75" customHeight="1">
      <c r="A967" s="508"/>
      <c r="B967" s="964">
        <v>962.0</v>
      </c>
      <c r="C967" s="972">
        <v>43763.0</v>
      </c>
      <c r="D967" s="965" t="s">
        <v>2861</v>
      </c>
      <c r="E967" s="972"/>
      <c r="F967" s="963" t="s">
        <v>3844</v>
      </c>
      <c r="G967" s="963" t="s">
        <v>5688</v>
      </c>
      <c r="H967" s="966" t="s">
        <v>5689</v>
      </c>
      <c r="J967" s="885" t="s">
        <v>5690</v>
      </c>
      <c r="K967" s="885" t="s">
        <v>5691</v>
      </c>
      <c r="L967" s="508"/>
      <c r="M967" s="508"/>
      <c r="N967" s="508"/>
    </row>
    <row r="968" ht="15.75" customHeight="1">
      <c r="A968" s="508"/>
      <c r="B968" s="932">
        <v>963.0</v>
      </c>
      <c r="C968" s="926">
        <v>43763.0</v>
      </c>
      <c r="D968" s="523" t="s">
        <v>4282</v>
      </c>
      <c r="E968" s="926"/>
      <c r="F968" s="508" t="s">
        <v>3844</v>
      </c>
      <c r="G968" s="508"/>
      <c r="H968" s="885" t="s">
        <v>5713</v>
      </c>
      <c r="J968" s="885" t="s">
        <v>5714</v>
      </c>
      <c r="K968" s="885" t="s">
        <v>5715</v>
      </c>
      <c r="L968" s="508"/>
      <c r="M968" s="508"/>
      <c r="N968" s="508"/>
    </row>
    <row r="969" ht="15.75" customHeight="1">
      <c r="A969" s="508"/>
      <c r="B969" s="932">
        <v>964.0</v>
      </c>
      <c r="C969" s="926">
        <v>43763.0</v>
      </c>
      <c r="D969" s="523" t="s">
        <v>5678</v>
      </c>
      <c r="E969" s="926"/>
      <c r="F969" s="508" t="s">
        <v>18</v>
      </c>
      <c r="G969" s="508" t="s">
        <v>5679</v>
      </c>
      <c r="H969" s="885" t="s">
        <v>5680</v>
      </c>
      <c r="J969" s="508"/>
      <c r="K969" s="508"/>
      <c r="L969" s="508"/>
      <c r="M969" s="508"/>
      <c r="N969" s="508"/>
    </row>
    <row r="970" ht="15.75" customHeight="1">
      <c r="A970" s="508"/>
      <c r="B970" s="932">
        <v>965.0</v>
      </c>
      <c r="C970" s="926">
        <v>43763.0</v>
      </c>
      <c r="D970" s="523" t="s">
        <v>5724</v>
      </c>
      <c r="E970" s="926"/>
      <c r="F970" s="508" t="s">
        <v>18</v>
      </c>
      <c r="G970" s="508" t="s">
        <v>4508</v>
      </c>
      <c r="H970" s="885" t="s">
        <v>5725</v>
      </c>
      <c r="J970" s="508"/>
      <c r="K970" s="508"/>
      <c r="L970" s="508"/>
      <c r="M970" s="508"/>
      <c r="N970" s="508"/>
    </row>
    <row r="971" ht="15.75" customHeight="1">
      <c r="A971" s="508"/>
      <c r="B971" s="932">
        <v>966.0</v>
      </c>
      <c r="C971" s="926">
        <v>43763.0</v>
      </c>
      <c r="D971" s="523" t="s">
        <v>5661</v>
      </c>
      <c r="E971" s="926"/>
      <c r="F971" s="508" t="s">
        <v>18</v>
      </c>
      <c r="G971" s="508" t="s">
        <v>5662</v>
      </c>
      <c r="H971" s="885" t="s">
        <v>5663</v>
      </c>
      <c r="J971" s="508"/>
      <c r="K971" s="508"/>
      <c r="L971" s="508"/>
      <c r="M971" s="508"/>
      <c r="N971" s="508"/>
    </row>
    <row r="972" ht="15.75" customHeight="1">
      <c r="A972" s="508"/>
      <c r="B972" s="932">
        <v>967.0</v>
      </c>
      <c r="C972" s="926">
        <v>43763.0</v>
      </c>
      <c r="D972" s="523" t="s">
        <v>5672</v>
      </c>
      <c r="E972" s="926"/>
      <c r="F972" s="508" t="s">
        <v>18</v>
      </c>
      <c r="G972" s="508" t="s">
        <v>4910</v>
      </c>
      <c r="H972" s="885" t="s">
        <v>5674</v>
      </c>
      <c r="J972" s="508"/>
      <c r="K972" s="508"/>
      <c r="L972" s="508"/>
      <c r="M972" s="508"/>
      <c r="N972" s="508"/>
    </row>
    <row r="973" ht="15.75" customHeight="1">
      <c r="A973" s="508">
        <v>51742.0</v>
      </c>
      <c r="B973" s="932">
        <v>968.0</v>
      </c>
      <c r="C973" s="926">
        <v>43763.0</v>
      </c>
      <c r="D973" s="523" t="s">
        <v>5701</v>
      </c>
      <c r="E973" s="926"/>
      <c r="F973" s="508" t="s">
        <v>18</v>
      </c>
      <c r="G973" s="508" t="s">
        <v>4966</v>
      </c>
      <c r="H973" s="885" t="s">
        <v>5702</v>
      </c>
      <c r="J973" s="508"/>
      <c r="K973" s="508"/>
      <c r="L973" s="508"/>
      <c r="M973" s="508"/>
      <c r="N973" s="508"/>
    </row>
    <row r="974" ht="15.75" customHeight="1">
      <c r="A974" s="508"/>
      <c r="B974" s="932">
        <v>969.0</v>
      </c>
      <c r="C974" s="926">
        <v>43763.0</v>
      </c>
      <c r="D974" s="523" t="s">
        <v>5707</v>
      </c>
      <c r="E974" s="926"/>
      <c r="F974" s="508" t="s">
        <v>18</v>
      </c>
      <c r="G974" s="508" t="s">
        <v>5708</v>
      </c>
      <c r="H974" s="885" t="s">
        <v>5709</v>
      </c>
      <c r="J974" s="508"/>
      <c r="K974" s="508"/>
      <c r="L974" s="508"/>
      <c r="M974" s="508"/>
      <c r="N974" s="508"/>
    </row>
    <row r="975" ht="15.75" customHeight="1">
      <c r="A975" s="508"/>
      <c r="B975" s="932">
        <v>970.0</v>
      </c>
      <c r="C975" s="926">
        <v>43763.0</v>
      </c>
      <c r="D975" s="523" t="s">
        <v>4383</v>
      </c>
      <c r="E975" s="926"/>
      <c r="F975" s="508" t="s">
        <v>18</v>
      </c>
      <c r="G975" s="508" t="s">
        <v>5708</v>
      </c>
      <c r="H975" s="885" t="s">
        <v>5723</v>
      </c>
      <c r="J975" s="508"/>
      <c r="K975" s="508"/>
      <c r="L975" s="508"/>
      <c r="M975" s="508"/>
      <c r="N975" s="508"/>
    </row>
    <row r="976" ht="15.75" customHeight="1">
      <c r="A976" s="508"/>
      <c r="B976" s="932">
        <v>971.0</v>
      </c>
      <c r="C976" s="926">
        <v>43763.0</v>
      </c>
      <c r="D976" s="523" t="s">
        <v>5667</v>
      </c>
      <c r="E976" s="926"/>
      <c r="F976" s="508" t="s">
        <v>18</v>
      </c>
      <c r="G976" s="508" t="s">
        <v>4647</v>
      </c>
      <c r="H976" s="885" t="s">
        <v>5668</v>
      </c>
      <c r="J976" s="508"/>
      <c r="K976" s="508"/>
      <c r="L976" s="508"/>
      <c r="M976" s="508"/>
      <c r="N976" s="508"/>
    </row>
    <row r="977" ht="15.75" customHeight="1">
      <c r="A977" s="508" t="s">
        <v>5441</v>
      </c>
      <c r="B977" s="932">
        <v>972.0</v>
      </c>
      <c r="C977" s="926">
        <v>43763.0</v>
      </c>
      <c r="D977" s="523" t="s">
        <v>5703</v>
      </c>
      <c r="E977" s="926"/>
      <c r="F977" s="508" t="s">
        <v>18</v>
      </c>
      <c r="G977" s="508" t="s">
        <v>3057</v>
      </c>
      <c r="H977" s="885" t="s">
        <v>5704</v>
      </c>
      <c r="J977" s="508"/>
      <c r="K977" s="508"/>
      <c r="L977" s="508"/>
      <c r="M977" s="508"/>
      <c r="N977" s="508"/>
    </row>
    <row r="978" ht="15.75" customHeight="1">
      <c r="A978" s="508"/>
      <c r="B978" s="932">
        <v>973.0</v>
      </c>
      <c r="C978" s="926">
        <v>43763.0</v>
      </c>
      <c r="D978" s="523" t="s">
        <v>3386</v>
      </c>
      <c r="E978" s="926"/>
      <c r="F978" s="508" t="s">
        <v>50</v>
      </c>
      <c r="G978" s="508"/>
      <c r="H978" s="885" t="s">
        <v>5687</v>
      </c>
      <c r="J978" s="508"/>
      <c r="K978" s="508"/>
      <c r="L978" s="508"/>
      <c r="M978" s="508"/>
      <c r="N978" s="508"/>
    </row>
    <row r="979" ht="15.75" customHeight="1">
      <c r="A979" s="508"/>
      <c r="B979" s="932">
        <v>974.0</v>
      </c>
      <c r="C979" s="926">
        <v>43764.0</v>
      </c>
      <c r="D979" s="523" t="s">
        <v>5740</v>
      </c>
      <c r="E979" s="926"/>
      <c r="F979" s="508" t="s">
        <v>184</v>
      </c>
      <c r="G979" s="508" t="s">
        <v>4749</v>
      </c>
      <c r="H979" s="816" t="s">
        <v>5741</v>
      </c>
      <c r="J979" s="508"/>
      <c r="K979" s="508"/>
      <c r="L979" s="508"/>
      <c r="M979" s="508"/>
      <c r="N979" s="508"/>
    </row>
    <row r="980" ht="15.75" customHeight="1">
      <c r="A980" s="508"/>
      <c r="B980" s="932">
        <v>975.0</v>
      </c>
      <c r="C980" s="949"/>
      <c r="D980" s="523"/>
      <c r="E980" s="949"/>
      <c r="F980" s="508"/>
      <c r="G980" s="508"/>
      <c r="H980" s="817"/>
      <c r="J980" s="508"/>
      <c r="K980" s="508"/>
      <c r="L980" s="508"/>
      <c r="M980" s="508"/>
      <c r="N980" s="508"/>
    </row>
    <row r="981" ht="15.75" customHeight="1">
      <c r="A981" s="508"/>
      <c r="B981" s="932">
        <v>976.0</v>
      </c>
      <c r="C981" s="926">
        <v>43764.0</v>
      </c>
      <c r="D981" s="523" t="s">
        <v>45</v>
      </c>
      <c r="E981" s="926"/>
      <c r="F981" s="508" t="s">
        <v>5728</v>
      </c>
      <c r="G981" s="508"/>
      <c r="H981" s="816" t="s">
        <v>5729</v>
      </c>
      <c r="J981" s="508"/>
      <c r="K981" s="508"/>
      <c r="L981" s="508"/>
      <c r="M981" s="508"/>
      <c r="N981" s="508"/>
    </row>
    <row r="982" ht="15.75" customHeight="1">
      <c r="A982" s="508"/>
      <c r="B982" s="932">
        <v>977.0</v>
      </c>
      <c r="C982" s="926">
        <v>43764.0</v>
      </c>
      <c r="D982" s="523" t="s">
        <v>5730</v>
      </c>
      <c r="E982" s="926"/>
      <c r="F982" s="508" t="s">
        <v>18</v>
      </c>
      <c r="G982" s="508" t="s">
        <v>4511</v>
      </c>
      <c r="H982" s="816" t="s">
        <v>5732</v>
      </c>
      <c r="J982" s="508"/>
      <c r="K982" s="508"/>
      <c r="L982" s="508"/>
      <c r="M982" s="508"/>
      <c r="N982" s="508"/>
    </row>
    <row r="983" ht="15.75" customHeight="1">
      <c r="A983" s="508"/>
      <c r="B983" s="932">
        <v>978.0</v>
      </c>
      <c r="C983" s="926">
        <v>43764.0</v>
      </c>
      <c r="D983" s="523" t="s">
        <v>5733</v>
      </c>
      <c r="E983" s="926"/>
      <c r="F983" s="508" t="s">
        <v>1200</v>
      </c>
      <c r="G983" s="508" t="s">
        <v>5734</v>
      </c>
      <c r="H983" s="816" t="s">
        <v>5735</v>
      </c>
      <c r="J983" s="885" t="s">
        <v>5736</v>
      </c>
      <c r="K983" s="508"/>
      <c r="L983" s="508"/>
      <c r="M983" s="508"/>
      <c r="N983" s="508"/>
    </row>
    <row r="984" ht="15.75" customHeight="1">
      <c r="A984" s="508"/>
      <c r="B984" s="932">
        <v>979.0</v>
      </c>
      <c r="C984" s="926">
        <v>43764.0</v>
      </c>
      <c r="D984" s="523" t="s">
        <v>3014</v>
      </c>
      <c r="E984" s="926"/>
      <c r="F984" s="508" t="s">
        <v>1313</v>
      </c>
      <c r="G984" s="508" t="s">
        <v>5737</v>
      </c>
      <c r="H984" s="816" t="s">
        <v>5738</v>
      </c>
      <c r="J984" s="885" t="s">
        <v>5739</v>
      </c>
      <c r="K984" s="508"/>
      <c r="L984" s="508"/>
      <c r="M984" s="508"/>
      <c r="N984" s="508"/>
    </row>
    <row r="985" ht="15.75" customHeight="1">
      <c r="A985" s="508"/>
      <c r="B985" s="932">
        <v>980.0</v>
      </c>
      <c r="C985" s="926">
        <v>43764.0</v>
      </c>
      <c r="D985" s="523" t="s">
        <v>2797</v>
      </c>
      <c r="E985" s="926"/>
      <c r="F985" s="508" t="s">
        <v>50</v>
      </c>
      <c r="G985" s="508"/>
      <c r="H985" s="816" t="s">
        <v>5726</v>
      </c>
      <c r="J985" s="508"/>
      <c r="K985" s="508"/>
      <c r="L985" s="508"/>
      <c r="M985" s="508"/>
      <c r="N985" s="508"/>
    </row>
    <row r="986" ht="15.75" customHeight="1">
      <c r="A986" s="508">
        <v>52066.0</v>
      </c>
      <c r="B986" s="932">
        <v>981.0</v>
      </c>
      <c r="C986" s="926">
        <v>43764.0</v>
      </c>
      <c r="D986" s="523" t="s">
        <v>2443</v>
      </c>
      <c r="E986" s="926"/>
      <c r="F986" s="508" t="s">
        <v>577</v>
      </c>
      <c r="G986" s="508"/>
      <c r="H986" s="816" t="s">
        <v>5727</v>
      </c>
      <c r="J986" s="508"/>
      <c r="K986" s="508"/>
      <c r="L986" s="508"/>
      <c r="M986" s="508"/>
      <c r="N986" s="508"/>
    </row>
    <row r="987" ht="15.75" customHeight="1">
      <c r="A987" s="508"/>
      <c r="B987" s="932">
        <v>982.0</v>
      </c>
      <c r="C987" s="926">
        <v>43767.0</v>
      </c>
      <c r="D987" s="523" t="s">
        <v>1208</v>
      </c>
      <c r="E987" s="949"/>
      <c r="F987" s="508" t="s">
        <v>2253</v>
      </c>
      <c r="G987" s="508" t="s">
        <v>5758</v>
      </c>
      <c r="H987" s="816" t="s">
        <v>5759</v>
      </c>
      <c r="J987" s="508"/>
      <c r="K987" s="508"/>
      <c r="L987" s="508"/>
      <c r="M987" s="508"/>
      <c r="N987" s="508"/>
    </row>
    <row r="988" ht="15.75" customHeight="1">
      <c r="A988" s="508"/>
      <c r="B988" s="932">
        <v>983.0</v>
      </c>
      <c r="C988" s="926">
        <v>43767.0</v>
      </c>
      <c r="D988" s="523" t="s">
        <v>2344</v>
      </c>
      <c r="E988" s="926"/>
      <c r="F988" s="508" t="s">
        <v>2253</v>
      </c>
      <c r="G988" s="508" t="s">
        <v>3869</v>
      </c>
      <c r="H988" s="816" t="s">
        <v>5779</v>
      </c>
      <c r="J988" s="508"/>
      <c r="K988" s="508"/>
      <c r="L988" s="508"/>
      <c r="M988" s="508"/>
      <c r="N988" s="508"/>
    </row>
    <row r="989" ht="15.75" customHeight="1">
      <c r="A989" s="508"/>
      <c r="B989" s="932">
        <v>984.0</v>
      </c>
      <c r="C989" s="926">
        <v>43767.0</v>
      </c>
      <c r="D989" s="523" t="s">
        <v>3688</v>
      </c>
      <c r="E989" s="926"/>
      <c r="F989" s="508" t="s">
        <v>2253</v>
      </c>
      <c r="G989" s="508" t="s">
        <v>90</v>
      </c>
      <c r="H989" s="816" t="s">
        <v>5793</v>
      </c>
      <c r="J989" s="508"/>
      <c r="K989" s="508"/>
      <c r="L989" s="508"/>
      <c r="M989" s="508"/>
      <c r="N989" s="508"/>
    </row>
    <row r="990" ht="15.75" customHeight="1">
      <c r="A990" s="508"/>
      <c r="B990" s="932">
        <v>985.0</v>
      </c>
      <c r="C990" s="926">
        <v>43767.0</v>
      </c>
      <c r="D990" s="523" t="s">
        <v>5318</v>
      </c>
      <c r="E990" s="949"/>
      <c r="F990" s="508" t="s">
        <v>3844</v>
      </c>
      <c r="G990" s="508"/>
      <c r="H990" s="816" t="s">
        <v>5768</v>
      </c>
      <c r="J990" s="885" t="s">
        <v>5769</v>
      </c>
      <c r="K990" s="885" t="s">
        <v>5770</v>
      </c>
      <c r="L990" s="508"/>
      <c r="M990" s="508"/>
      <c r="N990" s="508"/>
    </row>
    <row r="991" ht="15.75" customHeight="1">
      <c r="A991" s="508" t="s">
        <v>5742</v>
      </c>
      <c r="B991" s="932">
        <v>986.0</v>
      </c>
      <c r="C991" s="926">
        <v>43767.0</v>
      </c>
      <c r="D991" s="523" t="s">
        <v>1621</v>
      </c>
      <c r="E991" s="926"/>
      <c r="F991" s="508" t="s">
        <v>3844</v>
      </c>
      <c r="G991" s="508"/>
      <c r="H991" s="816" t="s">
        <v>5755</v>
      </c>
      <c r="J991" s="885" t="s">
        <v>5756</v>
      </c>
      <c r="K991" s="885" t="s">
        <v>5757</v>
      </c>
      <c r="L991" s="508"/>
      <c r="M991" s="508"/>
      <c r="N991" s="508"/>
    </row>
    <row r="992" ht="15.75" customHeight="1">
      <c r="A992" s="508" t="s">
        <v>5742</v>
      </c>
      <c r="B992" s="932">
        <v>987.0</v>
      </c>
      <c r="C992" s="926">
        <v>43767.0</v>
      </c>
      <c r="D992" s="523" t="s">
        <v>5395</v>
      </c>
      <c r="E992" s="926"/>
      <c r="F992" s="508" t="s">
        <v>3844</v>
      </c>
      <c r="G992" s="508"/>
      <c r="H992" s="816" t="s">
        <v>5811</v>
      </c>
      <c r="J992" s="885" t="s">
        <v>5812</v>
      </c>
      <c r="K992" s="885" t="s">
        <v>5813</v>
      </c>
      <c r="L992" s="508"/>
      <c r="M992" s="508"/>
      <c r="N992" s="508"/>
    </row>
    <row r="993" ht="15.75" customHeight="1">
      <c r="A993" s="508" t="s">
        <v>5742</v>
      </c>
      <c r="B993" s="932">
        <v>988.0</v>
      </c>
      <c r="C993" s="926">
        <v>43767.0</v>
      </c>
      <c r="D993" s="523" t="s">
        <v>5743</v>
      </c>
      <c r="E993" s="926"/>
      <c r="F993" s="508" t="s">
        <v>3844</v>
      </c>
      <c r="G993" s="508"/>
      <c r="H993" s="816" t="s">
        <v>5745</v>
      </c>
      <c r="J993" s="508"/>
      <c r="K993" s="508"/>
      <c r="L993" s="508"/>
      <c r="M993" s="508"/>
      <c r="N993" s="508"/>
    </row>
    <row r="994" ht="15.75" customHeight="1">
      <c r="A994" s="508"/>
      <c r="B994" s="932">
        <v>989.0</v>
      </c>
      <c r="C994" s="952">
        <v>43767.0</v>
      </c>
      <c r="D994" s="950" t="s">
        <v>5353</v>
      </c>
      <c r="E994" s="926"/>
      <c r="F994" s="508" t="s">
        <v>3844</v>
      </c>
      <c r="G994" s="508"/>
      <c r="H994" s="816" t="s">
        <v>5784</v>
      </c>
      <c r="J994" s="885" t="s">
        <v>5785</v>
      </c>
      <c r="K994" s="885" t="s">
        <v>5786</v>
      </c>
      <c r="L994" s="508"/>
      <c r="M994" s="508"/>
      <c r="N994" s="508"/>
    </row>
    <row r="995" ht="15.75" customHeight="1">
      <c r="A995" s="508" t="s">
        <v>5742</v>
      </c>
      <c r="B995" s="932">
        <v>990.0</v>
      </c>
      <c r="C995" s="926">
        <v>43767.0</v>
      </c>
      <c r="D995" s="523" t="s">
        <v>5299</v>
      </c>
      <c r="E995" s="926"/>
      <c r="F995" s="508" t="s">
        <v>3844</v>
      </c>
      <c r="G995" s="508"/>
      <c r="H995" s="816" t="s">
        <v>5749</v>
      </c>
      <c r="J995" s="885" t="s">
        <v>5750</v>
      </c>
      <c r="K995" s="885" t="s">
        <v>5751</v>
      </c>
      <c r="L995" s="508"/>
      <c r="M995" s="508"/>
      <c r="N995" s="508"/>
    </row>
    <row r="996" ht="15.75" customHeight="1">
      <c r="A996" s="508" t="s">
        <v>5742</v>
      </c>
      <c r="B996" s="932">
        <v>991.0</v>
      </c>
      <c r="C996" s="926">
        <v>43767.0</v>
      </c>
      <c r="D996" s="523" t="s">
        <v>5386</v>
      </c>
      <c r="E996" s="926"/>
      <c r="F996" s="508" t="s">
        <v>3844</v>
      </c>
      <c r="G996" s="508"/>
      <c r="H996" s="816" t="s">
        <v>5805</v>
      </c>
      <c r="J996" s="885" t="s">
        <v>5806</v>
      </c>
      <c r="K996" s="885" t="s">
        <v>5807</v>
      </c>
      <c r="L996" s="508"/>
      <c r="M996" s="508"/>
      <c r="N996" s="508"/>
    </row>
    <row r="997" ht="15.75" customHeight="1">
      <c r="A997" s="508"/>
      <c r="B997" s="932">
        <v>992.0</v>
      </c>
      <c r="C997" s="926">
        <v>43767.0</v>
      </c>
      <c r="D997" s="523" t="s">
        <v>3010</v>
      </c>
      <c r="E997" s="949"/>
      <c r="F997" s="508" t="s">
        <v>3844</v>
      </c>
      <c r="G997" s="508"/>
      <c r="H997" s="816" t="s">
        <v>5798</v>
      </c>
      <c r="J997" s="885" t="s">
        <v>5799</v>
      </c>
      <c r="K997" s="885" t="s">
        <v>5800</v>
      </c>
      <c r="L997" s="508"/>
      <c r="M997" s="508"/>
      <c r="N997" s="508"/>
    </row>
    <row r="998" ht="15.75" customHeight="1">
      <c r="A998" s="508" t="s">
        <v>5742</v>
      </c>
      <c r="B998" s="932">
        <v>993.0</v>
      </c>
      <c r="C998" s="926">
        <v>43767.0</v>
      </c>
      <c r="D998" s="523" t="s">
        <v>2669</v>
      </c>
      <c r="E998" s="926"/>
      <c r="F998" s="508" t="s">
        <v>3844</v>
      </c>
      <c r="G998" s="508"/>
      <c r="H998" s="816" t="s">
        <v>5760</v>
      </c>
      <c r="J998" s="885" t="s">
        <v>5761</v>
      </c>
      <c r="K998" s="885" t="s">
        <v>5762</v>
      </c>
      <c r="L998" s="885" t="s">
        <v>5763</v>
      </c>
      <c r="M998" s="508"/>
      <c r="N998" s="508"/>
    </row>
    <row r="999" ht="15.75" customHeight="1">
      <c r="A999" s="508">
        <v>52480.0</v>
      </c>
      <c r="B999" s="932">
        <v>994.0</v>
      </c>
      <c r="C999" s="926">
        <v>43767.0</v>
      </c>
      <c r="D999" s="523" t="s">
        <v>2494</v>
      </c>
      <c r="E999" s="926"/>
      <c r="F999" s="508" t="s">
        <v>3844</v>
      </c>
      <c r="G999" s="508"/>
      <c r="H999" s="816" t="s">
        <v>5787</v>
      </c>
      <c r="J999" s="885" t="s">
        <v>5788</v>
      </c>
      <c r="K999" s="885" t="s">
        <v>5789</v>
      </c>
      <c r="L999" s="508"/>
      <c r="M999" s="508"/>
      <c r="N999" s="508"/>
    </row>
    <row r="1000" ht="15.75" customHeight="1">
      <c r="A1000" s="508"/>
      <c r="B1000" s="932">
        <v>995.0</v>
      </c>
      <c r="C1000" s="926">
        <v>43767.0</v>
      </c>
      <c r="D1000" s="523" t="s">
        <v>5384</v>
      </c>
      <c r="E1000" s="926"/>
      <c r="F1000" s="508" t="s">
        <v>18</v>
      </c>
      <c r="G1000" s="508" t="s">
        <v>4966</v>
      </c>
      <c r="H1000" s="816" t="s">
        <v>5804</v>
      </c>
      <c r="J1000" s="508"/>
      <c r="K1000" s="508"/>
      <c r="L1000" s="508"/>
      <c r="M1000" s="508"/>
      <c r="N1000" s="508"/>
    </row>
    <row r="1001" ht="15.75" customHeight="1">
      <c r="A1001" s="508"/>
      <c r="B1001" s="932">
        <v>996.0</v>
      </c>
      <c r="C1001" s="926">
        <v>43767.0</v>
      </c>
      <c r="D1001" s="523" t="s">
        <v>5808</v>
      </c>
      <c r="E1001" s="926"/>
      <c r="F1001" s="508" t="s">
        <v>18</v>
      </c>
      <c r="G1001" s="508" t="s">
        <v>5809</v>
      </c>
      <c r="H1001" s="816" t="s">
        <v>5810</v>
      </c>
      <c r="J1001" s="508"/>
      <c r="K1001" s="508"/>
      <c r="L1001" s="508"/>
      <c r="M1001" s="508"/>
      <c r="N1001" s="508"/>
    </row>
    <row r="1002" ht="15.75" customHeight="1">
      <c r="A1002" s="508"/>
      <c r="B1002" s="932">
        <v>997.0</v>
      </c>
      <c r="C1002" s="926">
        <v>43767.0</v>
      </c>
      <c r="D1002" s="523" t="s">
        <v>5781</v>
      </c>
      <c r="E1002" s="926"/>
      <c r="F1002" s="508" t="s">
        <v>18</v>
      </c>
      <c r="G1002" s="508" t="s">
        <v>5782</v>
      </c>
      <c r="H1002" s="816" t="s">
        <v>5783</v>
      </c>
      <c r="J1002" s="508"/>
      <c r="K1002" s="508"/>
      <c r="L1002" s="508"/>
      <c r="M1002" s="508"/>
      <c r="N1002" s="508"/>
    </row>
    <row r="1003" ht="15.75" customHeight="1">
      <c r="A1003" s="508"/>
      <c r="B1003" s="932">
        <v>998.0</v>
      </c>
      <c r="C1003" s="926">
        <v>43767.0</v>
      </c>
      <c r="D1003" s="523" t="s">
        <v>5816</v>
      </c>
      <c r="E1003" s="926"/>
      <c r="F1003" s="508" t="s">
        <v>18</v>
      </c>
      <c r="G1003" s="508" t="s">
        <v>4732</v>
      </c>
      <c r="H1003" s="816" t="s">
        <v>5818</v>
      </c>
      <c r="J1003" s="885" t="s">
        <v>5819</v>
      </c>
      <c r="K1003" s="885" t="s">
        <v>5820</v>
      </c>
      <c r="L1003" s="508"/>
      <c r="M1003" s="508"/>
      <c r="N1003" s="508"/>
    </row>
    <row r="1004" ht="16.5" customHeight="1">
      <c r="A1004" s="508"/>
      <c r="B1004" s="932">
        <v>999.0</v>
      </c>
      <c r="C1004" s="926">
        <v>43767.0</v>
      </c>
      <c r="D1004" s="523" t="s">
        <v>5752</v>
      </c>
      <c r="E1004" s="926"/>
      <c r="F1004" s="508" t="s">
        <v>18</v>
      </c>
      <c r="G1004" s="508" t="s">
        <v>3057</v>
      </c>
      <c r="H1004" s="816" t="s">
        <v>5754</v>
      </c>
      <c r="J1004" s="508"/>
      <c r="K1004" s="508"/>
      <c r="L1004" s="508"/>
      <c r="M1004" s="508"/>
      <c r="N1004" s="508"/>
    </row>
    <row r="1005" ht="15.75" customHeight="1">
      <c r="A1005" s="508"/>
      <c r="B1005" s="932">
        <v>1000.0</v>
      </c>
      <c r="C1005" s="926">
        <v>43767.0</v>
      </c>
      <c r="D1005" s="523" t="s">
        <v>5801</v>
      </c>
      <c r="E1005" s="926"/>
      <c r="F1005" s="508" t="s">
        <v>18</v>
      </c>
      <c r="G1005" s="508" t="s">
        <v>3057</v>
      </c>
      <c r="H1005" s="816" t="s">
        <v>5803</v>
      </c>
      <c r="J1005" s="508"/>
      <c r="K1005" s="508"/>
      <c r="L1005" s="508"/>
      <c r="M1005" s="508"/>
      <c r="N1005" s="508"/>
    </row>
    <row r="1006" ht="15.75" customHeight="1">
      <c r="A1006" s="508"/>
      <c r="B1006" s="932">
        <v>1001.0</v>
      </c>
      <c r="C1006" s="926">
        <v>43767.0</v>
      </c>
      <c r="D1006" s="523" t="s">
        <v>5821</v>
      </c>
      <c r="E1006" s="926"/>
      <c r="F1006" s="508" t="s">
        <v>18</v>
      </c>
      <c r="G1006" s="508" t="s">
        <v>5822</v>
      </c>
      <c r="H1006" s="816" t="s">
        <v>5823</v>
      </c>
      <c r="J1006" s="508"/>
      <c r="K1006" s="508"/>
      <c r="L1006" s="508"/>
      <c r="M1006" s="508"/>
      <c r="N1006" s="508"/>
    </row>
    <row r="1007" ht="15.75" customHeight="1">
      <c r="A1007" s="508"/>
      <c r="B1007" s="932">
        <v>1002.0</v>
      </c>
      <c r="C1007" s="926">
        <v>43767.0</v>
      </c>
      <c r="D1007" s="523" t="s">
        <v>5824</v>
      </c>
      <c r="E1007" s="926"/>
      <c r="F1007" s="508" t="s">
        <v>18</v>
      </c>
      <c r="G1007" s="508" t="s">
        <v>4849</v>
      </c>
      <c r="H1007" s="816" t="s">
        <v>5825</v>
      </c>
      <c r="J1007" s="508"/>
      <c r="K1007" s="508"/>
      <c r="L1007" s="508"/>
      <c r="M1007" s="508"/>
      <c r="N1007" s="508"/>
    </row>
    <row r="1008" ht="15.75" customHeight="1">
      <c r="A1008" s="508"/>
      <c r="B1008" s="932">
        <v>1003.0</v>
      </c>
      <c r="C1008" s="926">
        <v>43767.0</v>
      </c>
      <c r="D1008" s="523" t="s">
        <v>5765</v>
      </c>
      <c r="E1008" s="926"/>
      <c r="F1008" s="508" t="s">
        <v>18</v>
      </c>
      <c r="G1008" s="508" t="s">
        <v>4749</v>
      </c>
      <c r="H1008" s="816" t="s">
        <v>5767</v>
      </c>
      <c r="J1008" s="508"/>
      <c r="K1008" s="508"/>
      <c r="L1008" s="508"/>
      <c r="M1008" s="508"/>
      <c r="N1008" s="508"/>
    </row>
    <row r="1009" ht="15.75" customHeight="1">
      <c r="A1009" s="508"/>
      <c r="B1009" s="932">
        <v>1004.0</v>
      </c>
      <c r="C1009" s="926">
        <v>43767.0</v>
      </c>
      <c r="D1009" s="523" t="s">
        <v>5747</v>
      </c>
      <c r="E1009" s="926"/>
      <c r="F1009" s="508" t="s">
        <v>18</v>
      </c>
      <c r="G1009" s="508" t="s">
        <v>4749</v>
      </c>
      <c r="H1009" s="816" t="s">
        <v>5748</v>
      </c>
      <c r="J1009" s="508"/>
      <c r="K1009" s="508"/>
      <c r="L1009" s="508"/>
      <c r="M1009" s="508"/>
      <c r="N1009" s="508"/>
    </row>
    <row r="1010" ht="15.75" customHeight="1">
      <c r="A1010" s="508"/>
      <c r="B1010" s="932">
        <v>1005.0</v>
      </c>
      <c r="C1010" s="926">
        <v>43767.0</v>
      </c>
      <c r="D1010" s="523" t="s">
        <v>5794</v>
      </c>
      <c r="E1010" s="926"/>
      <c r="F1010" s="508" t="s">
        <v>18</v>
      </c>
      <c r="G1010" s="508" t="s">
        <v>4621</v>
      </c>
      <c r="H1010" s="816" t="s">
        <v>5795</v>
      </c>
      <c r="J1010" s="508"/>
      <c r="K1010" s="508"/>
      <c r="L1010" s="508"/>
      <c r="M1010" s="508"/>
      <c r="N1010" s="508"/>
    </row>
    <row r="1011" ht="15.75" customHeight="1">
      <c r="A1011" s="508"/>
      <c r="B1011" s="932">
        <v>1006.0</v>
      </c>
      <c r="C1011" s="926">
        <v>43767.0</v>
      </c>
      <c r="D1011" s="523" t="s">
        <v>2712</v>
      </c>
      <c r="E1011" s="926"/>
      <c r="F1011" s="508" t="s">
        <v>18</v>
      </c>
      <c r="G1011" s="508" t="s">
        <v>4621</v>
      </c>
      <c r="H1011" s="816" t="s">
        <v>5780</v>
      </c>
      <c r="J1011" s="508"/>
      <c r="K1011" s="508"/>
      <c r="L1011" s="508"/>
      <c r="M1011" s="508"/>
      <c r="N1011" s="508"/>
    </row>
    <row r="1012" ht="15.75" customHeight="1">
      <c r="A1012" s="508"/>
      <c r="B1012" s="932">
        <v>1007.0</v>
      </c>
      <c r="C1012" s="926">
        <v>43767.0</v>
      </c>
      <c r="D1012" s="523" t="s">
        <v>5790</v>
      </c>
      <c r="E1012" s="926"/>
      <c r="F1012" s="508" t="s">
        <v>18</v>
      </c>
      <c r="G1012" s="508" t="s">
        <v>5791</v>
      </c>
      <c r="H1012" s="816" t="s">
        <v>5792</v>
      </c>
      <c r="J1012" s="508"/>
      <c r="K1012" s="508"/>
      <c r="L1012" s="508"/>
      <c r="M1012" s="508"/>
      <c r="N1012" s="508"/>
    </row>
    <row r="1013" ht="15.75" customHeight="1">
      <c r="A1013" s="508"/>
      <c r="B1013" s="932">
        <v>1008.0</v>
      </c>
      <c r="C1013" s="926">
        <v>43767.0</v>
      </c>
      <c r="D1013" s="523" t="s">
        <v>5814</v>
      </c>
      <c r="E1013" s="926"/>
      <c r="F1013" s="508" t="s">
        <v>18</v>
      </c>
      <c r="G1013" s="508" t="s">
        <v>1494</v>
      </c>
      <c r="H1013" s="816" t="s">
        <v>5815</v>
      </c>
      <c r="J1013" s="508"/>
      <c r="K1013" s="508"/>
      <c r="L1013" s="508"/>
      <c r="M1013" s="508"/>
      <c r="N1013" s="508"/>
    </row>
    <row r="1014" ht="15.75" customHeight="1">
      <c r="A1014" s="508"/>
      <c r="B1014" s="932">
        <v>1009.0</v>
      </c>
      <c r="C1014" s="926">
        <v>43767.0</v>
      </c>
      <c r="D1014" s="523" t="s">
        <v>5776</v>
      </c>
      <c r="E1014" s="926"/>
      <c r="F1014" s="508" t="s">
        <v>18</v>
      </c>
      <c r="G1014" s="508" t="s">
        <v>4575</v>
      </c>
      <c r="H1014" s="816" t="s">
        <v>5777</v>
      </c>
      <c r="J1014" s="885" t="s">
        <v>5778</v>
      </c>
      <c r="K1014" s="508"/>
      <c r="L1014" s="508"/>
      <c r="M1014" s="508"/>
      <c r="N1014" s="508"/>
    </row>
    <row r="1015" ht="15.75" customHeight="1">
      <c r="A1015" s="508"/>
      <c r="B1015" s="932">
        <v>1010.0</v>
      </c>
      <c r="C1015" s="926">
        <v>43767.0</v>
      </c>
      <c r="D1015" s="523" t="s">
        <v>5774</v>
      </c>
      <c r="E1015" s="926"/>
      <c r="F1015" s="508" t="s">
        <v>18</v>
      </c>
      <c r="G1015" s="508" t="s">
        <v>4575</v>
      </c>
      <c r="H1015" s="816" t="s">
        <v>5775</v>
      </c>
      <c r="J1015" s="508"/>
      <c r="K1015" s="508"/>
      <c r="L1015" s="508"/>
      <c r="M1015" s="508"/>
      <c r="N1015" s="508"/>
    </row>
    <row r="1016" ht="15.75" customHeight="1">
      <c r="A1016" s="508"/>
      <c r="B1016" s="932">
        <v>1011.0</v>
      </c>
      <c r="C1016" s="926">
        <v>43767.0</v>
      </c>
      <c r="D1016" s="523" t="s">
        <v>5771</v>
      </c>
      <c r="E1016" s="926"/>
      <c r="F1016" s="508" t="s">
        <v>18</v>
      </c>
      <c r="G1016" s="508" t="s">
        <v>5772</v>
      </c>
      <c r="H1016" s="816" t="s">
        <v>5773</v>
      </c>
      <c r="J1016" s="508"/>
      <c r="K1016" s="508"/>
      <c r="L1016" s="508"/>
      <c r="M1016" s="508"/>
      <c r="N1016" s="508"/>
    </row>
    <row r="1017" ht="15.75" customHeight="1">
      <c r="A1017" s="508"/>
      <c r="B1017" s="932">
        <v>1012.0</v>
      </c>
      <c r="C1017" s="926">
        <v>43767.0</v>
      </c>
      <c r="D1017" s="523" t="s">
        <v>4052</v>
      </c>
      <c r="E1017" s="926"/>
      <c r="F1017" s="508" t="s">
        <v>50</v>
      </c>
      <c r="G1017" s="508"/>
      <c r="H1017" s="816" t="s">
        <v>5746</v>
      </c>
      <c r="J1017" s="508"/>
      <c r="K1017" s="508"/>
      <c r="L1017" s="508"/>
      <c r="M1017" s="508"/>
      <c r="N1017" s="508"/>
    </row>
    <row r="1018" ht="15.75" customHeight="1">
      <c r="A1018" s="508"/>
      <c r="B1018" s="932">
        <v>1013.0</v>
      </c>
      <c r="C1018" s="926">
        <v>43767.0</v>
      </c>
      <c r="D1018" s="523" t="s">
        <v>3384</v>
      </c>
      <c r="E1018" s="926"/>
      <c r="F1018" s="508" t="s">
        <v>50</v>
      </c>
      <c r="G1018" s="508"/>
      <c r="H1018" s="816" t="s">
        <v>5764</v>
      </c>
      <c r="J1018" s="508"/>
      <c r="K1018" s="508"/>
      <c r="L1018" s="508"/>
      <c r="M1018" s="508"/>
      <c r="N1018" s="508"/>
    </row>
    <row r="1019" ht="15.75" customHeight="1">
      <c r="A1019" s="508"/>
      <c r="B1019" s="932">
        <v>1014.0</v>
      </c>
      <c r="C1019" s="926">
        <v>43767.0</v>
      </c>
      <c r="D1019" s="523" t="s">
        <v>5796</v>
      </c>
      <c r="E1019" s="926"/>
      <c r="F1019" s="508" t="s">
        <v>50</v>
      </c>
      <c r="G1019" s="508"/>
      <c r="H1019" s="816" t="s">
        <v>5797</v>
      </c>
      <c r="J1019" s="508"/>
      <c r="K1019" s="508"/>
      <c r="L1019" s="508"/>
      <c r="M1019" s="508"/>
      <c r="N1019" s="508"/>
    </row>
    <row r="1020" ht="15.75" customHeight="1">
      <c r="A1020" s="508"/>
      <c r="B1020" s="932">
        <v>1015.0</v>
      </c>
      <c r="C1020" s="926">
        <v>43768.0</v>
      </c>
      <c r="D1020" s="523" t="s">
        <v>1623</v>
      </c>
      <c r="E1020" s="926"/>
      <c r="F1020" s="508" t="s">
        <v>5826</v>
      </c>
      <c r="G1020" s="508"/>
      <c r="H1020" s="816" t="s">
        <v>5834</v>
      </c>
      <c r="J1020" s="508"/>
      <c r="K1020" s="508"/>
      <c r="L1020" s="508"/>
      <c r="M1020" s="508"/>
      <c r="N1020" s="508"/>
    </row>
    <row r="1021" ht="15.75" customHeight="1">
      <c r="A1021" s="508"/>
      <c r="B1021" s="932">
        <v>1016.0</v>
      </c>
      <c r="C1021" s="926">
        <v>43768.0</v>
      </c>
      <c r="D1021" s="523" t="s">
        <v>1509</v>
      </c>
      <c r="E1021" s="926"/>
      <c r="F1021" s="508" t="s">
        <v>5826</v>
      </c>
      <c r="G1021" s="508"/>
      <c r="H1021" s="816" t="s">
        <v>5827</v>
      </c>
      <c r="J1021" s="508"/>
      <c r="K1021" s="508"/>
      <c r="L1021" s="508"/>
      <c r="M1021" s="508"/>
      <c r="N1021" s="508"/>
    </row>
    <row r="1022" ht="15.75" customHeight="1">
      <c r="A1022" s="508"/>
      <c r="B1022" s="932">
        <v>1017.0</v>
      </c>
      <c r="C1022" s="926">
        <v>43768.0</v>
      </c>
      <c r="D1022" s="523" t="s">
        <v>5828</v>
      </c>
      <c r="E1022" s="926"/>
      <c r="F1022" s="508" t="s">
        <v>5590</v>
      </c>
      <c r="G1022" s="508" t="s">
        <v>4910</v>
      </c>
      <c r="H1022" s="816" t="s">
        <v>5829</v>
      </c>
      <c r="J1022" s="885" t="s">
        <v>5830</v>
      </c>
      <c r="K1022" s="885" t="s">
        <v>5831</v>
      </c>
      <c r="L1022" s="508"/>
      <c r="M1022" s="508"/>
      <c r="N1022" s="508"/>
    </row>
    <row r="1023" ht="15.75" customHeight="1">
      <c r="A1023" s="508"/>
      <c r="B1023" s="932">
        <v>1018.0</v>
      </c>
      <c r="C1023" s="926">
        <v>43768.0</v>
      </c>
      <c r="D1023" s="523" t="s">
        <v>2861</v>
      </c>
      <c r="E1023" s="926"/>
      <c r="F1023" s="508" t="s">
        <v>5826</v>
      </c>
      <c r="G1023" s="508"/>
      <c r="H1023" s="816" t="s">
        <v>5835</v>
      </c>
      <c r="J1023" s="508"/>
      <c r="K1023" s="508"/>
      <c r="L1023" s="508"/>
      <c r="M1023" s="508"/>
      <c r="N1023" s="508"/>
    </row>
    <row r="1024" ht="15.75" customHeight="1">
      <c r="A1024" s="508"/>
      <c r="B1024" s="932">
        <v>1019.0</v>
      </c>
      <c r="C1024" s="926">
        <v>43768.0</v>
      </c>
      <c r="D1024" s="523" t="s">
        <v>4650</v>
      </c>
      <c r="E1024" s="926"/>
      <c r="F1024" s="508" t="s">
        <v>5624</v>
      </c>
      <c r="G1024" s="508"/>
      <c r="H1024" s="816" t="s">
        <v>5832</v>
      </c>
      <c r="J1024" s="885" t="s">
        <v>5833</v>
      </c>
      <c r="K1024" s="508"/>
      <c r="L1024" s="508"/>
      <c r="M1024" s="508"/>
      <c r="N1024" s="508"/>
    </row>
    <row r="1025" ht="15.75" customHeight="1">
      <c r="A1025" s="508"/>
      <c r="B1025" s="932">
        <v>1020.0</v>
      </c>
      <c r="C1025" s="926">
        <v>43769.0</v>
      </c>
      <c r="D1025" s="523" t="s">
        <v>2765</v>
      </c>
      <c r="E1025" s="949"/>
      <c r="F1025" s="508" t="s">
        <v>577</v>
      </c>
      <c r="G1025" s="508"/>
      <c r="H1025" s="816" t="s">
        <v>5836</v>
      </c>
      <c r="J1025" s="508"/>
      <c r="K1025" s="508"/>
      <c r="L1025" s="508"/>
      <c r="M1025" s="508"/>
      <c r="N1025" s="508"/>
    </row>
    <row r="1026" ht="15.75" customHeight="1">
      <c r="A1026" s="508"/>
      <c r="B1026" s="932">
        <v>1021.0</v>
      </c>
      <c r="C1026" s="949"/>
      <c r="D1026" s="523"/>
      <c r="E1026" s="949"/>
      <c r="F1026" s="508"/>
      <c r="G1026" s="508"/>
      <c r="H1026" s="817"/>
      <c r="J1026" s="508"/>
      <c r="K1026" s="508"/>
      <c r="L1026" s="508"/>
      <c r="M1026" s="508"/>
      <c r="N1026" s="508"/>
    </row>
    <row r="1027" ht="15.75" customHeight="1">
      <c r="A1027" s="508"/>
      <c r="B1027" s="932">
        <v>1022.0</v>
      </c>
      <c r="C1027" s="926">
        <v>43774.0</v>
      </c>
      <c r="D1027" s="523" t="s">
        <v>3014</v>
      </c>
      <c r="E1027" s="949"/>
      <c r="F1027" s="508" t="s">
        <v>5590</v>
      </c>
      <c r="G1027" s="508" t="s">
        <v>5881</v>
      </c>
      <c r="H1027" s="816" t="s">
        <v>5882</v>
      </c>
      <c r="J1027" s="885" t="s">
        <v>5883</v>
      </c>
      <c r="K1027" s="885" t="s">
        <v>5884</v>
      </c>
      <c r="L1027" s="508" t="s">
        <v>5874</v>
      </c>
      <c r="M1027" s="508"/>
      <c r="N1027" s="508"/>
    </row>
    <row r="1028" ht="15.75" customHeight="1">
      <c r="A1028" s="508"/>
      <c r="B1028" s="932">
        <v>1023.0</v>
      </c>
      <c r="C1028" s="926">
        <v>43774.0</v>
      </c>
      <c r="D1028" s="523" t="s">
        <v>692</v>
      </c>
      <c r="E1028" s="949"/>
      <c r="F1028" s="508" t="s">
        <v>18</v>
      </c>
      <c r="G1028" s="508" t="s">
        <v>4966</v>
      </c>
      <c r="H1028" s="816" t="s">
        <v>5885</v>
      </c>
      <c r="J1028" s="508"/>
      <c r="K1028" s="508"/>
      <c r="L1028" s="508"/>
      <c r="M1028" s="508"/>
      <c r="N1028" s="508"/>
    </row>
    <row r="1029" ht="15.75" customHeight="1">
      <c r="A1029" s="508">
        <v>53119.0</v>
      </c>
      <c r="B1029" s="932">
        <v>1024.0</v>
      </c>
      <c r="C1029" s="926">
        <v>43774.0</v>
      </c>
      <c r="D1029" s="523" t="s">
        <v>5847</v>
      </c>
      <c r="E1029" s="949"/>
      <c r="F1029" s="508" t="s">
        <v>18</v>
      </c>
      <c r="G1029" s="508" t="s">
        <v>4601</v>
      </c>
      <c r="H1029" s="816" t="s">
        <v>5848</v>
      </c>
      <c r="J1029" s="508"/>
      <c r="K1029" s="508"/>
      <c r="L1029" s="508"/>
      <c r="M1029" s="508"/>
      <c r="N1029" s="508"/>
    </row>
    <row r="1030" ht="15.75" customHeight="1">
      <c r="A1030" s="508"/>
      <c r="B1030" s="932">
        <v>1025.0</v>
      </c>
      <c r="C1030" s="926">
        <v>43774.0</v>
      </c>
      <c r="D1030" s="523" t="s">
        <v>5855</v>
      </c>
      <c r="E1030" s="949"/>
      <c r="F1030" s="508" t="s">
        <v>18</v>
      </c>
      <c r="G1030" s="508" t="s">
        <v>4966</v>
      </c>
      <c r="H1030" s="816" t="s">
        <v>5857</v>
      </c>
      <c r="J1030" s="508"/>
      <c r="K1030" s="508"/>
      <c r="L1030" s="508"/>
      <c r="M1030" s="508"/>
      <c r="N1030" s="508"/>
    </row>
    <row r="1031" ht="15.75" customHeight="1">
      <c r="A1031" s="508"/>
      <c r="B1031" s="932">
        <v>1026.0</v>
      </c>
      <c r="C1031" s="926">
        <v>43774.0</v>
      </c>
      <c r="D1031" s="523" t="s">
        <v>4369</v>
      </c>
      <c r="E1031" s="949"/>
      <c r="F1031" s="508" t="s">
        <v>1596</v>
      </c>
      <c r="G1031" s="508"/>
      <c r="H1031" s="816" t="s">
        <v>5880</v>
      </c>
      <c r="J1031" s="508"/>
      <c r="K1031" s="508"/>
      <c r="L1031" s="508"/>
      <c r="M1031" s="508"/>
      <c r="N1031" s="508"/>
    </row>
    <row r="1032" ht="15.75" customHeight="1">
      <c r="A1032" s="508"/>
      <c r="B1032" s="932">
        <v>1027.0</v>
      </c>
      <c r="C1032" s="926">
        <v>43774.0</v>
      </c>
      <c r="D1032" s="523" t="s">
        <v>5870</v>
      </c>
      <c r="E1032" s="949"/>
      <c r="F1032" s="508" t="s">
        <v>5590</v>
      </c>
      <c r="G1032" s="508" t="s">
        <v>5871</v>
      </c>
      <c r="H1032" s="816" t="s">
        <v>5872</v>
      </c>
      <c r="J1032" s="885" t="s">
        <v>5873</v>
      </c>
      <c r="K1032" s="508"/>
      <c r="L1032" s="508" t="s">
        <v>5874</v>
      </c>
      <c r="M1032" s="508"/>
      <c r="N1032" s="508"/>
    </row>
    <row r="1033" ht="15.75" customHeight="1">
      <c r="A1033" s="508"/>
      <c r="B1033" s="932">
        <v>1028.0</v>
      </c>
      <c r="C1033" s="926">
        <v>43774.0</v>
      </c>
      <c r="D1033" s="523" t="s">
        <v>5349</v>
      </c>
      <c r="E1033" s="949"/>
      <c r="F1033" s="508" t="s">
        <v>1725</v>
      </c>
      <c r="G1033" s="508"/>
      <c r="H1033" s="816" t="s">
        <v>5852</v>
      </c>
      <c r="J1033" s="885" t="s">
        <v>5853</v>
      </c>
      <c r="K1033" s="885" t="s">
        <v>5854</v>
      </c>
      <c r="L1033" s="508"/>
      <c r="M1033" s="508"/>
      <c r="N1033" s="508"/>
    </row>
    <row r="1034" ht="15.75" customHeight="1">
      <c r="A1034" s="508"/>
      <c r="B1034" s="932">
        <v>1029.0</v>
      </c>
      <c r="C1034" s="926">
        <v>43774.0</v>
      </c>
      <c r="D1034" s="523" t="s">
        <v>5855</v>
      </c>
      <c r="E1034" s="949"/>
      <c r="F1034" s="508" t="s">
        <v>1725</v>
      </c>
      <c r="G1034" s="508"/>
      <c r="H1034" s="816" t="s">
        <v>5858</v>
      </c>
      <c r="J1034" s="885" t="s">
        <v>5859</v>
      </c>
      <c r="K1034" s="885" t="s">
        <v>5860</v>
      </c>
      <c r="L1034" s="508"/>
      <c r="M1034" s="508"/>
      <c r="N1034" s="508"/>
    </row>
    <row r="1035" ht="15.75" customHeight="1">
      <c r="A1035" s="508"/>
      <c r="B1035" s="932">
        <v>1030.0</v>
      </c>
      <c r="C1035" s="926">
        <v>43774.0</v>
      </c>
      <c r="D1035" s="523" t="s">
        <v>5507</v>
      </c>
      <c r="E1035" s="949"/>
      <c r="F1035" s="508" t="s">
        <v>1725</v>
      </c>
      <c r="G1035" s="508"/>
      <c r="H1035" s="816" t="s">
        <v>5840</v>
      </c>
      <c r="J1035" s="885" t="s">
        <v>5841</v>
      </c>
      <c r="K1035" s="885" t="s">
        <v>5842</v>
      </c>
      <c r="L1035" s="508"/>
      <c r="M1035" s="508"/>
      <c r="N1035" s="508"/>
    </row>
    <row r="1036" ht="15.75" customHeight="1">
      <c r="A1036" s="508">
        <v>53248.0</v>
      </c>
      <c r="B1036" s="932">
        <v>1031.0</v>
      </c>
      <c r="C1036" s="926">
        <v>43774.0</v>
      </c>
      <c r="D1036" s="523" t="s">
        <v>5577</v>
      </c>
      <c r="E1036" s="949"/>
      <c r="F1036" s="508" t="s">
        <v>1725</v>
      </c>
      <c r="G1036" s="508"/>
      <c r="H1036" s="816" t="s">
        <v>5877</v>
      </c>
      <c r="J1036" s="885" t="s">
        <v>5878</v>
      </c>
      <c r="K1036" s="885" t="s">
        <v>5879</v>
      </c>
      <c r="L1036" s="508"/>
      <c r="M1036" s="508"/>
      <c r="N1036" s="508"/>
    </row>
    <row r="1037" ht="15.75" customHeight="1">
      <c r="A1037" s="508"/>
      <c r="B1037" s="932">
        <v>1032.0</v>
      </c>
      <c r="C1037" s="926">
        <v>43774.0</v>
      </c>
      <c r="D1037" s="523" t="s">
        <v>5888</v>
      </c>
      <c r="E1037" s="949"/>
      <c r="F1037" s="508" t="s">
        <v>1725</v>
      </c>
      <c r="G1037" s="508"/>
      <c r="H1037" s="816" t="s">
        <v>5889</v>
      </c>
      <c r="J1037" s="885" t="s">
        <v>5890</v>
      </c>
      <c r="K1037" s="885" t="s">
        <v>5891</v>
      </c>
      <c r="L1037" s="508"/>
      <c r="M1037" s="508"/>
      <c r="N1037" s="508"/>
    </row>
    <row r="1038" ht="15.75" customHeight="1">
      <c r="A1038" s="508">
        <v>53315.0</v>
      </c>
      <c r="B1038" s="932">
        <v>1033.0</v>
      </c>
      <c r="C1038" s="926">
        <v>43774.0</v>
      </c>
      <c r="D1038" s="523" t="s">
        <v>5502</v>
      </c>
      <c r="E1038" s="949"/>
      <c r="F1038" s="508" t="s">
        <v>1725</v>
      </c>
      <c r="G1038" s="508"/>
      <c r="H1038" s="816" t="s">
        <v>5837</v>
      </c>
      <c r="J1038" s="885" t="s">
        <v>5838</v>
      </c>
      <c r="K1038" s="885" t="s">
        <v>5839</v>
      </c>
      <c r="L1038" s="508"/>
      <c r="M1038" s="508"/>
      <c r="N1038" s="508"/>
    </row>
    <row r="1039" ht="15.75" customHeight="1">
      <c r="A1039" s="508"/>
      <c r="B1039" s="932">
        <v>1034.0</v>
      </c>
      <c r="C1039" s="926">
        <v>43774.0</v>
      </c>
      <c r="D1039" s="523" t="s">
        <v>5765</v>
      </c>
      <c r="E1039" s="949"/>
      <c r="F1039" s="508" t="s">
        <v>1725</v>
      </c>
      <c r="G1039" s="508"/>
      <c r="H1039" s="816" t="s">
        <v>5843</v>
      </c>
      <c r="J1039" s="885" t="s">
        <v>5844</v>
      </c>
      <c r="K1039" s="508"/>
      <c r="L1039" s="508"/>
      <c r="M1039" s="508"/>
      <c r="N1039" s="508"/>
    </row>
    <row r="1040" ht="15.75" customHeight="1">
      <c r="A1040" s="508"/>
      <c r="B1040" s="932">
        <v>1035.0</v>
      </c>
      <c r="C1040" s="926">
        <v>43774.0</v>
      </c>
      <c r="D1040" s="523" t="s">
        <v>3723</v>
      </c>
      <c r="E1040" s="949"/>
      <c r="F1040" s="508" t="s">
        <v>5624</v>
      </c>
      <c r="G1040" s="508"/>
      <c r="H1040" s="816" t="s">
        <v>5845</v>
      </c>
      <c r="J1040" s="885" t="s">
        <v>5846</v>
      </c>
      <c r="K1040" s="508"/>
      <c r="L1040" s="508"/>
      <c r="M1040" s="508"/>
      <c r="N1040" s="508"/>
    </row>
    <row r="1041" ht="15.75" customHeight="1">
      <c r="A1041" s="508"/>
      <c r="B1041" s="932">
        <v>1036.0</v>
      </c>
      <c r="C1041" s="926">
        <v>43774.0</v>
      </c>
      <c r="D1041" s="523" t="s">
        <v>5886</v>
      </c>
      <c r="E1041" s="949"/>
      <c r="F1041" s="508" t="s">
        <v>18</v>
      </c>
      <c r="G1041" s="508" t="s">
        <v>2151</v>
      </c>
      <c r="H1041" s="816" t="s">
        <v>5887</v>
      </c>
      <c r="J1041" s="508"/>
      <c r="K1041" s="508"/>
      <c r="L1041" s="508"/>
      <c r="M1041" s="508"/>
      <c r="N1041" s="508"/>
    </row>
    <row r="1042" ht="15.75" customHeight="1">
      <c r="A1042" s="508"/>
      <c r="B1042" s="932">
        <v>1037.0</v>
      </c>
      <c r="C1042" s="926">
        <v>43774.0</v>
      </c>
      <c r="D1042" s="523" t="s">
        <v>5864</v>
      </c>
      <c r="E1042" s="949"/>
      <c r="F1042" s="508" t="s">
        <v>18</v>
      </c>
      <c r="G1042" s="508" t="s">
        <v>5865</v>
      </c>
      <c r="H1042" s="816" t="s">
        <v>5866</v>
      </c>
      <c r="J1042" s="508"/>
      <c r="K1042" s="508"/>
      <c r="L1042" s="508"/>
      <c r="M1042" s="508"/>
      <c r="N1042" s="508"/>
    </row>
    <row r="1043" ht="15.75" customHeight="1">
      <c r="A1043" s="508"/>
      <c r="B1043" s="932">
        <v>1038.0</v>
      </c>
      <c r="C1043" s="926">
        <v>43774.0</v>
      </c>
      <c r="D1043" s="523" t="s">
        <v>5557</v>
      </c>
      <c r="E1043" s="949"/>
      <c r="F1043" s="508" t="s">
        <v>1725</v>
      </c>
      <c r="G1043" s="508"/>
      <c r="H1043" s="816" t="s">
        <v>5867</v>
      </c>
      <c r="J1043" s="885" t="s">
        <v>5868</v>
      </c>
      <c r="K1043" s="885" t="s">
        <v>5869</v>
      </c>
      <c r="L1043" s="508"/>
      <c r="M1043" s="508"/>
      <c r="N1043" s="508"/>
    </row>
    <row r="1044" ht="15.75" customHeight="1">
      <c r="A1044" s="508"/>
      <c r="B1044" s="932">
        <v>1039.0</v>
      </c>
      <c r="C1044" s="926">
        <v>43774.0</v>
      </c>
      <c r="D1044" s="523" t="s">
        <v>3053</v>
      </c>
      <c r="E1044" s="949"/>
      <c r="F1044" s="508" t="s">
        <v>1725</v>
      </c>
      <c r="G1044" s="508"/>
      <c r="H1044" s="816" t="s">
        <v>5861</v>
      </c>
      <c r="J1044" s="885" t="s">
        <v>5862</v>
      </c>
      <c r="K1044" s="885" t="s">
        <v>5863</v>
      </c>
      <c r="L1044" s="508"/>
      <c r="M1044" s="508"/>
      <c r="N1044" s="508"/>
    </row>
    <row r="1045" ht="15.75" customHeight="1">
      <c r="A1045" s="508"/>
      <c r="B1045" s="932">
        <v>1040.0</v>
      </c>
      <c r="C1045" s="926">
        <v>43774.0</v>
      </c>
      <c r="D1045" s="523" t="s">
        <v>5342</v>
      </c>
      <c r="E1045" s="949"/>
      <c r="F1045" s="508" t="s">
        <v>1725</v>
      </c>
      <c r="G1045" s="508"/>
      <c r="H1045" s="816" t="s">
        <v>5849</v>
      </c>
      <c r="J1045" s="885" t="s">
        <v>5850</v>
      </c>
      <c r="K1045" s="885" t="s">
        <v>5851</v>
      </c>
      <c r="L1045" s="508"/>
      <c r="M1045" s="508"/>
      <c r="N1045" s="508"/>
    </row>
    <row r="1046" ht="15.75" customHeight="1">
      <c r="A1046" s="508"/>
      <c r="B1046" s="932">
        <v>1041.0</v>
      </c>
      <c r="C1046" s="926">
        <v>43774.0</v>
      </c>
      <c r="D1046" s="523" t="s">
        <v>5892</v>
      </c>
      <c r="E1046" s="949"/>
      <c r="F1046" s="508" t="s">
        <v>1725</v>
      </c>
      <c r="G1046" s="508"/>
      <c r="H1046" s="816" t="s">
        <v>5893</v>
      </c>
      <c r="J1046" s="885" t="s">
        <v>5894</v>
      </c>
      <c r="K1046" s="885" t="s">
        <v>5895</v>
      </c>
      <c r="L1046" s="508"/>
      <c r="M1046" s="508"/>
      <c r="N1046" s="508"/>
    </row>
    <row r="1047" ht="15.75" customHeight="1">
      <c r="A1047" s="508"/>
      <c r="B1047" s="932">
        <v>1042.0</v>
      </c>
      <c r="C1047" s="977">
        <v>43774.0</v>
      </c>
      <c r="D1047" s="881" t="s">
        <v>5875</v>
      </c>
      <c r="E1047" s="949"/>
      <c r="F1047" s="944" t="s">
        <v>18</v>
      </c>
      <c r="G1047" s="508" t="s">
        <v>4601</v>
      </c>
      <c r="H1047" s="816" t="s">
        <v>5876</v>
      </c>
      <c r="J1047" s="508"/>
      <c r="K1047" s="508"/>
      <c r="L1047" s="508"/>
      <c r="M1047" s="508"/>
      <c r="N1047" s="508"/>
    </row>
    <row r="1048" ht="15.75" customHeight="1">
      <c r="A1048" s="508"/>
      <c r="B1048" s="932">
        <v>1043.0</v>
      </c>
      <c r="C1048" s="926">
        <v>43776.0</v>
      </c>
      <c r="D1048" s="523" t="s">
        <v>3747</v>
      </c>
      <c r="E1048" s="949"/>
      <c r="F1048" s="508" t="s">
        <v>50</v>
      </c>
      <c r="G1048" s="508"/>
      <c r="H1048" s="816" t="s">
        <v>5907</v>
      </c>
      <c r="J1048" s="508"/>
      <c r="K1048" s="508"/>
      <c r="L1048" s="508"/>
      <c r="M1048" s="508"/>
      <c r="N1048" s="508"/>
    </row>
    <row r="1049" ht="15.75" customHeight="1">
      <c r="A1049" s="508"/>
      <c r="B1049" s="932">
        <v>1044.0</v>
      </c>
      <c r="C1049" s="926">
        <v>43776.0</v>
      </c>
      <c r="D1049" s="523" t="s">
        <v>5422</v>
      </c>
      <c r="E1049" s="949"/>
      <c r="F1049" s="508" t="s">
        <v>1725</v>
      </c>
      <c r="G1049" s="508"/>
      <c r="H1049" s="816" t="s">
        <v>5902</v>
      </c>
      <c r="J1049" s="885" t="s">
        <v>5903</v>
      </c>
      <c r="K1049" s="885" t="s">
        <v>5904</v>
      </c>
      <c r="L1049" s="508"/>
      <c r="M1049" s="508"/>
      <c r="N1049" s="508"/>
    </row>
    <row r="1050" ht="15.75" customHeight="1">
      <c r="A1050" s="508"/>
      <c r="B1050" s="932">
        <v>1045.0</v>
      </c>
      <c r="C1050" s="926">
        <v>43776.0</v>
      </c>
      <c r="D1050" s="523" t="s">
        <v>3451</v>
      </c>
      <c r="E1050" s="949" t="s">
        <v>3452</v>
      </c>
      <c r="F1050" s="508" t="s">
        <v>1725</v>
      </c>
      <c r="G1050" s="508"/>
      <c r="H1050" s="816" t="s">
        <v>5908</v>
      </c>
      <c r="J1050" s="885" t="s">
        <v>5909</v>
      </c>
      <c r="K1050" s="885" t="s">
        <v>5910</v>
      </c>
      <c r="L1050" s="508"/>
      <c r="M1050" s="508"/>
      <c r="N1050" s="508"/>
    </row>
    <row r="1051" ht="15.75" customHeight="1">
      <c r="A1051" s="508"/>
      <c r="B1051" s="932">
        <v>1046.0</v>
      </c>
      <c r="C1051" s="926">
        <v>43776.0</v>
      </c>
      <c r="D1051" s="523" t="s">
        <v>4335</v>
      </c>
      <c r="E1051" s="949" t="s">
        <v>4336</v>
      </c>
      <c r="F1051" s="508" t="s">
        <v>577</v>
      </c>
      <c r="G1051" s="508"/>
      <c r="H1051" s="816" t="s">
        <v>5913</v>
      </c>
      <c r="J1051" s="508"/>
      <c r="K1051" s="508"/>
      <c r="L1051" s="508"/>
      <c r="M1051" s="508"/>
      <c r="N1051" s="508"/>
    </row>
    <row r="1052" ht="15.75" customHeight="1">
      <c r="A1052" s="508"/>
      <c r="B1052" s="932">
        <v>1047.0</v>
      </c>
      <c r="C1052" s="926">
        <v>43776.0</v>
      </c>
      <c r="D1052" s="523" t="s">
        <v>5896</v>
      </c>
      <c r="E1052" s="949"/>
      <c r="F1052" s="508" t="s">
        <v>577</v>
      </c>
      <c r="G1052" s="508"/>
      <c r="H1052" s="816" t="s">
        <v>5897</v>
      </c>
      <c r="J1052" s="508"/>
      <c r="K1052" s="508"/>
      <c r="L1052" s="508"/>
      <c r="M1052" s="508"/>
      <c r="N1052" s="508"/>
    </row>
    <row r="1053" ht="15.75" customHeight="1">
      <c r="A1053" s="508">
        <v>53103.0</v>
      </c>
      <c r="B1053" s="932">
        <v>1048.0</v>
      </c>
      <c r="C1053" s="926">
        <v>43776.0</v>
      </c>
      <c r="D1053" s="523" t="s">
        <v>3317</v>
      </c>
      <c r="E1053" s="949"/>
      <c r="F1053" s="508" t="s">
        <v>577</v>
      </c>
      <c r="G1053" s="508"/>
      <c r="H1053" s="816" t="s">
        <v>5914</v>
      </c>
      <c r="J1053" s="508"/>
      <c r="K1053" s="508"/>
      <c r="L1053" s="508"/>
      <c r="M1053" s="508"/>
      <c r="N1053" s="508"/>
    </row>
    <row r="1054" ht="15.75" customHeight="1">
      <c r="A1054" s="508">
        <v>53637.0</v>
      </c>
      <c r="B1054" s="932">
        <v>1049.0</v>
      </c>
      <c r="C1054" s="926">
        <v>43776.0</v>
      </c>
      <c r="D1054" s="523" t="s">
        <v>5905</v>
      </c>
      <c r="E1054" s="949"/>
      <c r="F1054" s="508" t="s">
        <v>577</v>
      </c>
      <c r="G1054" s="508"/>
      <c r="H1054" s="816" t="s">
        <v>5906</v>
      </c>
      <c r="J1054" s="508"/>
      <c r="K1054" s="508"/>
      <c r="L1054" s="508"/>
      <c r="M1054" s="508"/>
      <c r="N1054" s="508"/>
    </row>
    <row r="1055" ht="15.75" customHeight="1">
      <c r="A1055" s="508"/>
      <c r="B1055" s="932">
        <v>1050.0</v>
      </c>
      <c r="C1055" s="926">
        <v>43776.0</v>
      </c>
      <c r="D1055" s="523" t="s">
        <v>4206</v>
      </c>
      <c r="E1055" s="949"/>
      <c r="F1055" s="508" t="s">
        <v>577</v>
      </c>
      <c r="G1055" s="508"/>
      <c r="H1055" s="816" t="s">
        <v>5898</v>
      </c>
      <c r="J1055" s="508"/>
      <c r="K1055" s="508"/>
      <c r="L1055" s="508"/>
      <c r="M1055" s="508"/>
      <c r="N1055" s="508"/>
    </row>
    <row r="1056" ht="15.75" customHeight="1">
      <c r="A1056" s="508"/>
      <c r="B1056" s="932">
        <v>1051.0</v>
      </c>
      <c r="C1056" s="926">
        <v>43776.0</v>
      </c>
      <c r="D1056" s="523" t="s">
        <v>3603</v>
      </c>
      <c r="E1056" s="949"/>
      <c r="F1056" s="508" t="s">
        <v>577</v>
      </c>
      <c r="G1056" s="508"/>
      <c r="H1056" s="816" t="s">
        <v>5901</v>
      </c>
      <c r="J1056" s="508"/>
      <c r="K1056" s="508"/>
      <c r="L1056" s="508"/>
      <c r="M1056" s="508"/>
      <c r="N1056" s="508"/>
    </row>
    <row r="1057" ht="15.75" customHeight="1">
      <c r="A1057" s="508"/>
      <c r="B1057" s="932">
        <v>1052.0</v>
      </c>
      <c r="C1057" s="926">
        <v>43776.0</v>
      </c>
      <c r="D1057" s="523" t="s">
        <v>5737</v>
      </c>
      <c r="E1057" s="949"/>
      <c r="F1057" s="508" t="s">
        <v>1370</v>
      </c>
      <c r="G1057" s="508"/>
      <c r="H1057" s="816" t="s">
        <v>5899</v>
      </c>
      <c r="J1057" s="885" t="s">
        <v>5900</v>
      </c>
      <c r="K1057" s="508"/>
      <c r="L1057" s="508"/>
      <c r="M1057" s="508"/>
      <c r="N1057" s="508"/>
    </row>
    <row r="1058" ht="15.75" customHeight="1">
      <c r="A1058" s="508"/>
      <c r="B1058" s="932">
        <v>1053.0</v>
      </c>
      <c r="C1058" s="926">
        <v>43776.0</v>
      </c>
      <c r="D1058" s="523" t="s">
        <v>5915</v>
      </c>
      <c r="E1058" s="949"/>
      <c r="F1058" s="508" t="s">
        <v>5911</v>
      </c>
      <c r="G1058" s="508"/>
      <c r="H1058" s="816" t="s">
        <v>5916</v>
      </c>
      <c r="J1058" s="508"/>
      <c r="K1058" s="508"/>
      <c r="L1058" s="508"/>
      <c r="M1058" s="508"/>
      <c r="N1058" s="508"/>
    </row>
    <row r="1059" ht="15.75" customHeight="1">
      <c r="A1059" s="508"/>
      <c r="B1059" s="932">
        <v>1054.0</v>
      </c>
      <c r="C1059" s="926">
        <v>43776.0</v>
      </c>
      <c r="D1059" s="523" t="s">
        <v>2684</v>
      </c>
      <c r="E1059" s="949"/>
      <c r="F1059" s="508" t="s">
        <v>5911</v>
      </c>
      <c r="G1059" s="508"/>
      <c r="H1059" s="816" t="s">
        <v>5912</v>
      </c>
      <c r="J1059" s="508"/>
      <c r="K1059" s="508"/>
      <c r="L1059" s="508"/>
      <c r="M1059" s="508"/>
      <c r="N1059" s="508"/>
    </row>
    <row r="1060" ht="15.75" customHeight="1">
      <c r="A1060" s="508"/>
      <c r="B1060" s="932">
        <v>1055.0</v>
      </c>
      <c r="C1060" s="926">
        <v>43777.0</v>
      </c>
      <c r="D1060" s="523" t="s">
        <v>2684</v>
      </c>
      <c r="E1060" s="949"/>
      <c r="F1060" s="508" t="s">
        <v>2253</v>
      </c>
      <c r="G1060" s="508" t="s">
        <v>3678</v>
      </c>
      <c r="H1060" s="816" t="s">
        <v>5917</v>
      </c>
      <c r="J1060" s="508"/>
      <c r="K1060" s="508"/>
      <c r="L1060" s="508"/>
      <c r="M1060" s="508"/>
      <c r="N1060" s="508"/>
    </row>
    <row r="1061" ht="15.75" customHeight="1">
      <c r="A1061" s="508"/>
      <c r="B1061" s="932">
        <v>1056.0</v>
      </c>
      <c r="C1061" s="926">
        <v>43781.0</v>
      </c>
      <c r="D1061" s="523" t="s">
        <v>193</v>
      </c>
      <c r="E1061" s="949"/>
      <c r="F1061" s="508" t="s">
        <v>1593</v>
      </c>
      <c r="G1061" s="947">
        <v>43797.0</v>
      </c>
      <c r="H1061" s="816" t="s">
        <v>5923</v>
      </c>
      <c r="J1061" s="885" t="s">
        <v>5924</v>
      </c>
      <c r="K1061" s="885" t="s">
        <v>5925</v>
      </c>
      <c r="L1061" s="885" t="s">
        <v>5926</v>
      </c>
      <c r="M1061" s="508"/>
      <c r="N1061" s="508"/>
    </row>
    <row r="1062" ht="15.75" customHeight="1">
      <c r="A1062" s="508"/>
      <c r="B1062" s="932">
        <v>1057.0</v>
      </c>
      <c r="C1062" s="926">
        <v>43781.0</v>
      </c>
      <c r="D1062" s="523" t="s">
        <v>4316</v>
      </c>
      <c r="E1062" s="949" t="s">
        <v>5918</v>
      </c>
      <c r="F1062" s="508" t="s">
        <v>1370</v>
      </c>
      <c r="G1062" s="508"/>
      <c r="H1062" s="816" t="s">
        <v>5919</v>
      </c>
      <c r="J1062" s="885" t="s">
        <v>5920</v>
      </c>
      <c r="K1062" s="508"/>
      <c r="L1062" s="508"/>
      <c r="M1062" s="508"/>
      <c r="N1062" s="508"/>
    </row>
    <row r="1063" ht="15.75" customHeight="1">
      <c r="A1063" s="508"/>
      <c r="B1063" s="932">
        <v>1058.0</v>
      </c>
      <c r="C1063" s="926">
        <v>43781.0</v>
      </c>
      <c r="D1063" s="523" t="s">
        <v>2271</v>
      </c>
      <c r="E1063" s="949">
        <v>1.6201366E7</v>
      </c>
      <c r="F1063" s="508" t="s">
        <v>184</v>
      </c>
      <c r="G1063" s="508"/>
      <c r="H1063" s="816" t="s">
        <v>5922</v>
      </c>
      <c r="J1063" s="508"/>
      <c r="K1063" s="508"/>
      <c r="L1063" s="508"/>
      <c r="M1063" s="508"/>
      <c r="N1063" s="508"/>
    </row>
    <row r="1064" ht="15.75" customHeight="1">
      <c r="A1064" s="508"/>
      <c r="B1064" s="932">
        <v>1059.0</v>
      </c>
      <c r="C1064" s="926">
        <v>43783.0</v>
      </c>
      <c r="D1064" s="523" t="s">
        <v>5293</v>
      </c>
      <c r="E1064" s="949" t="s">
        <v>5935</v>
      </c>
      <c r="F1064" s="508" t="s">
        <v>1725</v>
      </c>
      <c r="G1064" s="508"/>
      <c r="H1064" s="816" t="s">
        <v>5936</v>
      </c>
      <c r="J1064" s="885" t="s">
        <v>5937</v>
      </c>
      <c r="K1064" s="885" t="s">
        <v>5938</v>
      </c>
      <c r="L1064" s="508"/>
      <c r="M1064" s="508"/>
      <c r="N1064" s="508"/>
    </row>
    <row r="1065" ht="15.75" customHeight="1">
      <c r="A1065" s="508"/>
      <c r="B1065" s="932">
        <v>1060.0</v>
      </c>
      <c r="C1065" s="926">
        <v>43783.0</v>
      </c>
      <c r="D1065" s="523" t="s">
        <v>5981</v>
      </c>
      <c r="E1065" s="949" t="s">
        <v>5982</v>
      </c>
      <c r="F1065" s="508" t="s">
        <v>18</v>
      </c>
      <c r="G1065" s="508"/>
      <c r="H1065" s="816" t="s">
        <v>5983</v>
      </c>
      <c r="J1065" s="508"/>
      <c r="K1065" s="508"/>
      <c r="L1065" s="508"/>
      <c r="M1065" s="508"/>
      <c r="N1065" s="508"/>
    </row>
    <row r="1066" ht="15.75" customHeight="1">
      <c r="A1066" s="508"/>
      <c r="B1066" s="932">
        <v>1061.0</v>
      </c>
      <c r="C1066" s="926">
        <v>43783.0</v>
      </c>
      <c r="D1066" s="523" t="s">
        <v>6010</v>
      </c>
      <c r="E1066" s="949" t="s">
        <v>6011</v>
      </c>
      <c r="F1066" s="508" t="s">
        <v>1725</v>
      </c>
      <c r="G1066" s="508"/>
      <c r="H1066" s="816" t="s">
        <v>6012</v>
      </c>
      <c r="J1066" s="885" t="s">
        <v>6013</v>
      </c>
      <c r="K1066" s="885" t="s">
        <v>6014</v>
      </c>
      <c r="L1066" s="508"/>
      <c r="M1066" s="508"/>
      <c r="N1066" s="508"/>
    </row>
    <row r="1067" ht="15.75" customHeight="1">
      <c r="A1067" s="508"/>
      <c r="B1067" s="932">
        <v>1062.0</v>
      </c>
      <c r="C1067" s="926">
        <v>43783.0</v>
      </c>
      <c r="D1067" s="523" t="s">
        <v>5523</v>
      </c>
      <c r="E1067" s="949" t="s">
        <v>5953</v>
      </c>
      <c r="F1067" s="508" t="s">
        <v>1725</v>
      </c>
      <c r="G1067" s="508"/>
      <c r="H1067" s="816" t="s">
        <v>5954</v>
      </c>
      <c r="J1067" s="885" t="s">
        <v>5955</v>
      </c>
      <c r="K1067" s="885" t="s">
        <v>5956</v>
      </c>
      <c r="L1067" s="508"/>
      <c r="M1067" s="508"/>
      <c r="N1067" s="508"/>
    </row>
    <row r="1068" ht="15.75" customHeight="1">
      <c r="A1068" s="508"/>
      <c r="B1068" s="932">
        <v>1063.0</v>
      </c>
      <c r="C1068" s="926">
        <v>43783.0</v>
      </c>
      <c r="D1068" s="523" t="s">
        <v>3617</v>
      </c>
      <c r="E1068" s="949" t="s">
        <v>4213</v>
      </c>
      <c r="F1068" s="508" t="s">
        <v>108</v>
      </c>
      <c r="G1068" s="508"/>
      <c r="H1068" s="816" t="s">
        <v>5990</v>
      </c>
      <c r="J1068" s="885" t="s">
        <v>5991</v>
      </c>
      <c r="K1068" s="508"/>
      <c r="L1068" s="508"/>
      <c r="M1068" s="508"/>
      <c r="N1068" s="508"/>
    </row>
    <row r="1069" ht="15.75" customHeight="1">
      <c r="A1069" s="508"/>
      <c r="B1069" s="932">
        <v>1064.0</v>
      </c>
      <c r="C1069" s="926">
        <v>43783.0</v>
      </c>
      <c r="D1069" s="523" t="s">
        <v>5597</v>
      </c>
      <c r="E1069" s="949" t="s">
        <v>6006</v>
      </c>
      <c r="F1069" s="508" t="s">
        <v>1725</v>
      </c>
      <c r="G1069" s="508"/>
      <c r="H1069" s="816" t="s">
        <v>6007</v>
      </c>
      <c r="J1069" s="885" t="s">
        <v>6008</v>
      </c>
      <c r="K1069" s="885" t="s">
        <v>6009</v>
      </c>
      <c r="L1069" s="508"/>
      <c r="M1069" s="508"/>
      <c r="N1069" s="508"/>
    </row>
    <row r="1070" ht="15.75" customHeight="1">
      <c r="A1070" s="508"/>
      <c r="B1070" s="932">
        <v>1065.0</v>
      </c>
      <c r="C1070" s="926">
        <v>43783.0</v>
      </c>
      <c r="D1070" s="523" t="s">
        <v>1479</v>
      </c>
      <c r="E1070" s="949" t="s">
        <v>5974</v>
      </c>
      <c r="F1070" s="508" t="s">
        <v>1725</v>
      </c>
      <c r="G1070" s="508"/>
      <c r="H1070" s="816" t="s">
        <v>5975</v>
      </c>
      <c r="J1070" s="885" t="s">
        <v>5976</v>
      </c>
      <c r="K1070" s="885" t="s">
        <v>5977</v>
      </c>
      <c r="L1070" s="508"/>
      <c r="M1070" s="508"/>
      <c r="N1070" s="508"/>
    </row>
    <row r="1071" ht="15.75" customHeight="1">
      <c r="A1071" s="508"/>
      <c r="B1071" s="932">
        <v>1066.0</v>
      </c>
      <c r="C1071" s="926">
        <v>43783.0</v>
      </c>
      <c r="D1071" s="523" t="s">
        <v>5548</v>
      </c>
      <c r="E1071" s="949" t="s">
        <v>5549</v>
      </c>
      <c r="F1071" s="508" t="s">
        <v>1725</v>
      </c>
      <c r="G1071" s="508"/>
      <c r="H1071" s="816" t="s">
        <v>5971</v>
      </c>
      <c r="J1071" s="885" t="s">
        <v>5972</v>
      </c>
      <c r="K1071" s="885" t="s">
        <v>5973</v>
      </c>
      <c r="L1071" s="508"/>
      <c r="M1071" s="508"/>
      <c r="N1071" s="508"/>
    </row>
    <row r="1072" ht="15.75" customHeight="1">
      <c r="A1072" s="508"/>
      <c r="B1072" s="932">
        <v>1067.0</v>
      </c>
      <c r="C1072" s="926">
        <v>43783.0</v>
      </c>
      <c r="D1072" s="523" t="s">
        <v>5066</v>
      </c>
      <c r="E1072" s="949" t="s">
        <v>5957</v>
      </c>
      <c r="F1072" s="508" t="s">
        <v>1725</v>
      </c>
      <c r="G1072" s="508"/>
      <c r="H1072" s="816" t="s">
        <v>5958</v>
      </c>
      <c r="J1072" s="885" t="s">
        <v>5959</v>
      </c>
      <c r="K1072" s="885" t="s">
        <v>5960</v>
      </c>
      <c r="L1072" s="508"/>
      <c r="M1072" s="508"/>
      <c r="N1072" s="508"/>
    </row>
    <row r="1073" ht="15.75" customHeight="1">
      <c r="A1073" s="508"/>
      <c r="B1073" s="932">
        <v>1068.0</v>
      </c>
      <c r="C1073" s="926">
        <v>43783.0</v>
      </c>
      <c r="D1073" s="523" t="s">
        <v>5375</v>
      </c>
      <c r="E1073" s="949" t="s">
        <v>5376</v>
      </c>
      <c r="F1073" s="508" t="s">
        <v>1725</v>
      </c>
      <c r="G1073" s="508"/>
      <c r="H1073" s="816" t="s">
        <v>5987</v>
      </c>
      <c r="J1073" s="885" t="s">
        <v>5988</v>
      </c>
      <c r="K1073" s="885" t="s">
        <v>5989</v>
      </c>
      <c r="L1073" s="508"/>
      <c r="M1073" s="508"/>
      <c r="N1073" s="508"/>
    </row>
    <row r="1074" ht="15.75" customHeight="1">
      <c r="A1074" s="508"/>
      <c r="B1074" s="932">
        <v>1069.0</v>
      </c>
      <c r="C1074" s="926">
        <v>43783.0</v>
      </c>
      <c r="D1074" s="523" t="s">
        <v>5950</v>
      </c>
      <c r="E1074" s="949" t="s">
        <v>5951</v>
      </c>
      <c r="F1074" s="508" t="s">
        <v>18</v>
      </c>
      <c r="G1074" s="508"/>
      <c r="H1074" s="816" t="s">
        <v>5952</v>
      </c>
      <c r="J1074" s="508"/>
      <c r="K1074" s="508"/>
      <c r="L1074" s="508"/>
      <c r="M1074" s="508"/>
      <c r="N1074" s="508"/>
    </row>
    <row r="1075" ht="15.75" customHeight="1">
      <c r="A1075" s="508"/>
      <c r="B1075" s="932">
        <v>1070.0</v>
      </c>
      <c r="C1075" s="926">
        <v>43783.0</v>
      </c>
      <c r="D1075" s="523" t="s">
        <v>5984</v>
      </c>
      <c r="E1075" s="949" t="s">
        <v>5985</v>
      </c>
      <c r="F1075" s="508" t="s">
        <v>18</v>
      </c>
      <c r="G1075" s="508"/>
      <c r="H1075" s="816" t="s">
        <v>5986</v>
      </c>
      <c r="J1075" s="508"/>
      <c r="K1075" s="508"/>
      <c r="L1075" s="508"/>
      <c r="M1075" s="508"/>
      <c r="N1075" s="508"/>
    </row>
    <row r="1076" ht="15.75" customHeight="1">
      <c r="A1076" s="508"/>
      <c r="B1076" s="932">
        <v>1071.0</v>
      </c>
      <c r="C1076" s="926">
        <v>43783.0</v>
      </c>
      <c r="D1076" s="523" t="s">
        <v>1876</v>
      </c>
      <c r="E1076" s="949" t="s">
        <v>5992</v>
      </c>
      <c r="F1076" s="508" t="s">
        <v>18</v>
      </c>
      <c r="G1076" s="508"/>
      <c r="H1076" s="816" t="s">
        <v>5993</v>
      </c>
      <c r="J1076" s="508"/>
      <c r="K1076" s="508"/>
      <c r="L1076" s="508"/>
      <c r="M1076" s="508"/>
      <c r="N1076" s="508"/>
    </row>
    <row r="1077" ht="15.75" customHeight="1">
      <c r="A1077" s="508"/>
      <c r="B1077" s="932">
        <v>1072.0</v>
      </c>
      <c r="C1077" s="926">
        <v>43783.0</v>
      </c>
      <c r="D1077" s="523" t="s">
        <v>5584</v>
      </c>
      <c r="E1077" s="949" t="s">
        <v>5994</v>
      </c>
      <c r="F1077" s="508" t="s">
        <v>1725</v>
      </c>
      <c r="G1077" s="508"/>
      <c r="H1077" s="816" t="s">
        <v>5995</v>
      </c>
      <c r="J1077" s="885" t="s">
        <v>5996</v>
      </c>
      <c r="K1077" s="885" t="s">
        <v>5997</v>
      </c>
      <c r="L1077" s="508"/>
      <c r="M1077" s="508"/>
      <c r="N1077" s="508"/>
    </row>
    <row r="1078" ht="15.75" customHeight="1">
      <c r="A1078" s="508"/>
      <c r="B1078" s="932">
        <v>1073.0</v>
      </c>
      <c r="C1078" s="926">
        <v>43783.0</v>
      </c>
      <c r="D1078" s="523" t="s">
        <v>5595</v>
      </c>
      <c r="E1078" s="949" t="s">
        <v>6002</v>
      </c>
      <c r="F1078" s="508" t="s">
        <v>1725</v>
      </c>
      <c r="G1078" s="508"/>
      <c r="H1078" s="816" t="s">
        <v>6003</v>
      </c>
      <c r="J1078" s="885" t="s">
        <v>6004</v>
      </c>
      <c r="K1078" s="885" t="s">
        <v>6005</v>
      </c>
      <c r="L1078" s="508"/>
      <c r="M1078" s="508"/>
      <c r="N1078" s="508"/>
    </row>
    <row r="1079" ht="15.75" customHeight="1">
      <c r="A1079" s="508"/>
      <c r="B1079" s="932">
        <v>1074.0</v>
      </c>
      <c r="C1079" s="926">
        <v>43783.0</v>
      </c>
      <c r="D1079" s="523" t="s">
        <v>5509</v>
      </c>
      <c r="E1079" s="949" t="s">
        <v>5939</v>
      </c>
      <c r="F1079" s="508" t="s">
        <v>1725</v>
      </c>
      <c r="G1079" s="508"/>
      <c r="H1079" s="816" t="s">
        <v>5940</v>
      </c>
      <c r="J1079" s="885" t="s">
        <v>5941</v>
      </c>
      <c r="K1079" s="885" t="s">
        <v>5942</v>
      </c>
      <c r="L1079" s="508"/>
      <c r="M1079" s="508"/>
      <c r="N1079" s="508"/>
    </row>
    <row r="1080" ht="15.75" customHeight="1">
      <c r="A1080" s="508"/>
      <c r="B1080" s="932">
        <v>1075.0</v>
      </c>
      <c r="C1080" s="926">
        <v>43783.0</v>
      </c>
      <c r="D1080" s="523" t="s">
        <v>5490</v>
      </c>
      <c r="E1080" s="949" t="s">
        <v>5927</v>
      </c>
      <c r="F1080" s="508" t="s">
        <v>1725</v>
      </c>
      <c r="G1080" s="508"/>
      <c r="H1080" s="816" t="s">
        <v>5928</v>
      </c>
      <c r="J1080" s="885" t="s">
        <v>5929</v>
      </c>
      <c r="K1080" s="885" t="s">
        <v>5930</v>
      </c>
      <c r="L1080" s="508"/>
      <c r="M1080" s="508"/>
      <c r="N1080" s="508"/>
    </row>
    <row r="1081" ht="15.75" customHeight="1">
      <c r="A1081" s="508"/>
      <c r="B1081" s="932">
        <v>1076.0</v>
      </c>
      <c r="C1081" s="926">
        <v>43783.0</v>
      </c>
      <c r="D1081" s="523" t="s">
        <v>5323</v>
      </c>
      <c r="E1081" s="949" t="s">
        <v>5946</v>
      </c>
      <c r="F1081" s="508" t="s">
        <v>1725</v>
      </c>
      <c r="G1081" s="508"/>
      <c r="H1081" s="816" t="s">
        <v>5947</v>
      </c>
      <c r="J1081" s="885" t="s">
        <v>5948</v>
      </c>
      <c r="K1081" s="885" t="s">
        <v>5949</v>
      </c>
      <c r="L1081" s="508"/>
      <c r="M1081" s="508"/>
      <c r="N1081" s="508"/>
    </row>
    <row r="1082" ht="15.75" customHeight="1">
      <c r="A1082" s="508"/>
      <c r="B1082" s="932">
        <v>1077.0</v>
      </c>
      <c r="C1082" s="926">
        <v>43783.0</v>
      </c>
      <c r="D1082" s="523" t="s">
        <v>1394</v>
      </c>
      <c r="E1082" s="949" t="s">
        <v>5943</v>
      </c>
      <c r="F1082" s="508" t="s">
        <v>5944</v>
      </c>
      <c r="G1082" s="508"/>
      <c r="H1082" s="816" t="s">
        <v>5945</v>
      </c>
      <c r="J1082" s="508"/>
      <c r="K1082" s="508"/>
      <c r="L1082" s="508"/>
      <c r="M1082" s="508"/>
      <c r="N1082" s="508"/>
    </row>
    <row r="1083" ht="15.75" customHeight="1">
      <c r="A1083" s="508"/>
      <c r="B1083" s="932">
        <v>1078.0</v>
      </c>
      <c r="C1083" s="926">
        <v>43783.0</v>
      </c>
      <c r="D1083" s="523" t="s">
        <v>5978</v>
      </c>
      <c r="E1083" s="949" t="s">
        <v>5979</v>
      </c>
      <c r="F1083" s="508" t="s">
        <v>18</v>
      </c>
      <c r="G1083" s="508"/>
      <c r="H1083" s="816" t="s">
        <v>5980</v>
      </c>
      <c r="J1083" s="508"/>
      <c r="K1083" s="508"/>
      <c r="L1083" s="508"/>
      <c r="M1083" s="508"/>
      <c r="N1083" s="508"/>
    </row>
    <row r="1084" ht="15.75" customHeight="1">
      <c r="A1084" s="508"/>
      <c r="B1084" s="932">
        <v>1079.0</v>
      </c>
      <c r="C1084" s="926">
        <v>43783.0</v>
      </c>
      <c r="D1084" s="523" t="s">
        <v>2763</v>
      </c>
      <c r="E1084" s="949" t="s">
        <v>5961</v>
      </c>
      <c r="F1084" s="508" t="s">
        <v>18</v>
      </c>
      <c r="G1084" s="508"/>
      <c r="H1084" s="816" t="s">
        <v>5962</v>
      </c>
      <c r="J1084" s="508"/>
      <c r="K1084" s="508"/>
      <c r="L1084" s="508"/>
      <c r="M1084" s="508"/>
      <c r="N1084" s="508"/>
    </row>
    <row r="1085" ht="15.75" customHeight="1">
      <c r="A1085" s="508"/>
      <c r="B1085" s="932">
        <v>1080.0</v>
      </c>
      <c r="C1085" s="926">
        <v>43783.0</v>
      </c>
      <c r="D1085" s="523" t="s">
        <v>5963</v>
      </c>
      <c r="E1085" s="949" t="s">
        <v>5964</v>
      </c>
      <c r="F1085" s="508" t="s">
        <v>18</v>
      </c>
      <c r="G1085" s="508"/>
      <c r="H1085" s="816" t="s">
        <v>5965</v>
      </c>
      <c r="J1085" s="508"/>
      <c r="K1085" s="508"/>
      <c r="L1085" s="508"/>
      <c r="M1085" s="508"/>
      <c r="N1085" s="508"/>
    </row>
    <row r="1086" ht="15.75" customHeight="1">
      <c r="A1086" s="508"/>
      <c r="B1086" s="932">
        <v>1081.0</v>
      </c>
      <c r="C1086" s="926">
        <v>43783.0</v>
      </c>
      <c r="D1086" s="523" t="s">
        <v>5564</v>
      </c>
      <c r="E1086" s="949" t="s">
        <v>5998</v>
      </c>
      <c r="F1086" s="508" t="s">
        <v>1725</v>
      </c>
      <c r="G1086" s="508"/>
      <c r="H1086" s="816" t="s">
        <v>5999</v>
      </c>
      <c r="J1086" s="885" t="s">
        <v>6000</v>
      </c>
      <c r="K1086" s="885" t="s">
        <v>6001</v>
      </c>
      <c r="L1086" s="508"/>
      <c r="M1086" s="508"/>
      <c r="N1086" s="508"/>
    </row>
    <row r="1087" ht="15.75" customHeight="1">
      <c r="A1087" s="508"/>
      <c r="B1087" s="932">
        <v>1082.0</v>
      </c>
      <c r="C1087" s="926">
        <v>43783.0</v>
      </c>
      <c r="D1087" s="523" t="s">
        <v>5966</v>
      </c>
      <c r="E1087" s="949" t="s">
        <v>5967</v>
      </c>
      <c r="F1087" s="508" t="s">
        <v>1725</v>
      </c>
      <c r="G1087" s="508"/>
      <c r="H1087" s="816" t="s">
        <v>5968</v>
      </c>
      <c r="J1087" s="885" t="s">
        <v>5969</v>
      </c>
      <c r="K1087" s="885" t="s">
        <v>5970</v>
      </c>
      <c r="L1087" s="508"/>
      <c r="M1087" s="508"/>
      <c r="N1087" s="508"/>
    </row>
    <row r="1088" ht="15.75" customHeight="1">
      <c r="A1088" s="508"/>
      <c r="B1088" s="932">
        <v>1083.0</v>
      </c>
      <c r="C1088" s="926">
        <v>43783.0</v>
      </c>
      <c r="D1088" s="523" t="s">
        <v>5406</v>
      </c>
      <c r="E1088" s="949" t="s">
        <v>6015</v>
      </c>
      <c r="F1088" s="508" t="s">
        <v>1725</v>
      </c>
      <c r="G1088" s="508"/>
      <c r="H1088" s="816" t="s">
        <v>6016</v>
      </c>
      <c r="J1088" s="885" t="s">
        <v>6017</v>
      </c>
      <c r="K1088" s="885" t="s">
        <v>6017</v>
      </c>
      <c r="L1088" s="508"/>
      <c r="M1088" s="508"/>
      <c r="N1088" s="508"/>
    </row>
    <row r="1089" ht="15.75" customHeight="1">
      <c r="A1089" s="508"/>
      <c r="B1089" s="932">
        <v>1084.0</v>
      </c>
      <c r="C1089" s="926">
        <v>43783.0</v>
      </c>
      <c r="D1089" s="523" t="s">
        <v>5491</v>
      </c>
      <c r="E1089" s="949" t="s">
        <v>5931</v>
      </c>
      <c r="F1089" s="508" t="s">
        <v>1725</v>
      </c>
      <c r="G1089" s="508"/>
      <c r="H1089" s="816" t="s">
        <v>5932</v>
      </c>
      <c r="J1089" s="885" t="s">
        <v>5933</v>
      </c>
      <c r="K1089" s="885" t="s">
        <v>5934</v>
      </c>
      <c r="L1089" s="508"/>
      <c r="M1089" s="508"/>
      <c r="N1089" s="508"/>
    </row>
    <row r="1090" ht="15.75" customHeight="1">
      <c r="A1090" s="508"/>
      <c r="B1090" s="932">
        <v>1085.0</v>
      </c>
      <c r="C1090" s="926">
        <v>43784.0</v>
      </c>
      <c r="D1090" s="523" t="s">
        <v>5446</v>
      </c>
      <c r="E1090" s="949">
        <v>1.9200195E7</v>
      </c>
      <c r="F1090" s="508" t="s">
        <v>1725</v>
      </c>
      <c r="G1090" s="508"/>
      <c r="H1090" s="816" t="s">
        <v>6023</v>
      </c>
      <c r="J1090" s="885" t="s">
        <v>6024</v>
      </c>
      <c r="K1090" s="885" t="s">
        <v>6025</v>
      </c>
      <c r="L1090" s="508"/>
      <c r="M1090" s="508"/>
      <c r="N1090" s="508"/>
    </row>
    <row r="1091" ht="15.75" customHeight="1">
      <c r="A1091" s="508"/>
      <c r="B1091" s="932">
        <v>1086.0</v>
      </c>
      <c r="C1091" s="926">
        <v>43784.0</v>
      </c>
      <c r="D1091" s="523" t="s">
        <v>5336</v>
      </c>
      <c r="E1091" s="949" t="s">
        <v>6032</v>
      </c>
      <c r="F1091" s="508" t="s">
        <v>1725</v>
      </c>
      <c r="G1091" s="508"/>
      <c r="H1091" s="816" t="s">
        <v>6033</v>
      </c>
      <c r="J1091" s="885" t="s">
        <v>6034</v>
      </c>
      <c r="K1091" s="885" t="s">
        <v>6035</v>
      </c>
      <c r="L1091" s="508"/>
      <c r="M1091" s="508"/>
      <c r="N1091" s="508"/>
    </row>
    <row r="1092" ht="15.75" customHeight="1">
      <c r="A1092" s="508"/>
      <c r="B1092" s="932">
        <v>1087.0</v>
      </c>
      <c r="C1092" s="926">
        <v>43784.0</v>
      </c>
      <c r="D1092" s="523" t="s">
        <v>6018</v>
      </c>
      <c r="E1092" s="949" t="s">
        <v>6019</v>
      </c>
      <c r="F1092" s="508" t="s">
        <v>1725</v>
      </c>
      <c r="G1092" s="508"/>
      <c r="H1092" s="816" t="s">
        <v>6020</v>
      </c>
      <c r="J1092" s="885" t="s">
        <v>6021</v>
      </c>
      <c r="K1092" s="885" t="s">
        <v>6022</v>
      </c>
      <c r="L1092" s="508"/>
      <c r="M1092" s="508"/>
      <c r="N1092" s="508"/>
    </row>
    <row r="1093" ht="15.75" customHeight="1">
      <c r="A1093" s="508"/>
      <c r="B1093" s="932">
        <v>1088.0</v>
      </c>
      <c r="C1093" s="926">
        <v>43784.0</v>
      </c>
      <c r="D1093" s="523" t="s">
        <v>5701</v>
      </c>
      <c r="E1093" s="949" t="s">
        <v>6040</v>
      </c>
      <c r="F1093" s="508" t="s">
        <v>1725</v>
      </c>
      <c r="G1093" s="508"/>
      <c r="H1093" s="816" t="s">
        <v>6041</v>
      </c>
      <c r="J1093" s="885" t="s">
        <v>6042</v>
      </c>
      <c r="K1093" s="885" t="s">
        <v>6043</v>
      </c>
      <c r="L1093" s="508"/>
      <c r="M1093" s="508"/>
      <c r="N1093" s="508"/>
    </row>
    <row r="1094" ht="15.75" customHeight="1">
      <c r="A1094" s="508"/>
      <c r="B1094" s="932">
        <v>1089.0</v>
      </c>
      <c r="C1094" s="926">
        <v>43784.0</v>
      </c>
      <c r="D1094" s="523" t="s">
        <v>5560</v>
      </c>
      <c r="E1094" s="949" t="s">
        <v>5561</v>
      </c>
      <c r="F1094" s="508" t="s">
        <v>1725</v>
      </c>
      <c r="G1094" s="508"/>
      <c r="H1094" s="816" t="s">
        <v>6044</v>
      </c>
      <c r="J1094" s="885" t="s">
        <v>6045</v>
      </c>
      <c r="K1094" s="885" t="s">
        <v>6046</v>
      </c>
      <c r="L1094" s="508"/>
      <c r="M1094" s="508"/>
      <c r="N1094" s="508"/>
    </row>
    <row r="1095" ht="15.75" customHeight="1">
      <c r="A1095" s="508"/>
      <c r="B1095" s="932">
        <v>1090.0</v>
      </c>
      <c r="C1095" s="926">
        <v>43784.0</v>
      </c>
      <c r="D1095" s="523" t="s">
        <v>5527</v>
      </c>
      <c r="E1095" s="949" t="s">
        <v>5528</v>
      </c>
      <c r="F1095" s="508" t="s">
        <v>2659</v>
      </c>
      <c r="G1095" s="508"/>
      <c r="H1095" s="816" t="s">
        <v>6029</v>
      </c>
      <c r="J1095" s="885" t="s">
        <v>6030</v>
      </c>
      <c r="K1095" s="885" t="s">
        <v>6031</v>
      </c>
      <c r="L1095" s="508"/>
      <c r="M1095" s="508"/>
      <c r="N1095" s="508"/>
    </row>
    <row r="1096" ht="15.75" customHeight="1">
      <c r="A1096" s="508"/>
      <c r="B1096" s="932">
        <v>1091.0</v>
      </c>
      <c r="C1096" s="926">
        <v>43784.0</v>
      </c>
      <c r="D1096" s="523" t="s">
        <v>6026</v>
      </c>
      <c r="E1096" s="949" t="s">
        <v>6027</v>
      </c>
      <c r="F1096" s="508" t="s">
        <v>18</v>
      </c>
      <c r="G1096" s="508"/>
      <c r="H1096" s="816" t="s">
        <v>6028</v>
      </c>
      <c r="J1096" s="508"/>
      <c r="K1096" s="508"/>
      <c r="L1096" s="508"/>
      <c r="M1096" s="508"/>
      <c r="N1096" s="508"/>
    </row>
    <row r="1097" ht="15.75" customHeight="1">
      <c r="A1097" s="508"/>
      <c r="B1097" s="932">
        <v>1092.0</v>
      </c>
      <c r="C1097" s="926">
        <v>43784.0</v>
      </c>
      <c r="D1097" s="523" t="s">
        <v>6051</v>
      </c>
      <c r="E1097" s="949" t="s">
        <v>6052</v>
      </c>
      <c r="F1097" s="508" t="s">
        <v>994</v>
      </c>
      <c r="G1097" s="508" t="s">
        <v>5871</v>
      </c>
      <c r="H1097" s="816" t="s">
        <v>6053</v>
      </c>
      <c r="J1097" s="885" t="s">
        <v>6054</v>
      </c>
      <c r="K1097" s="885" t="s">
        <v>6055</v>
      </c>
      <c r="L1097" s="508" t="s">
        <v>5874</v>
      </c>
      <c r="M1097" s="508"/>
      <c r="N1097" s="508"/>
    </row>
    <row r="1098" ht="15.75" customHeight="1">
      <c r="A1098" s="545" t="s">
        <v>6036</v>
      </c>
      <c r="B1098" s="531">
        <v>1093.0</v>
      </c>
      <c r="C1098" s="961">
        <v>43784.0</v>
      </c>
      <c r="D1098" s="523" t="s">
        <v>1709</v>
      </c>
      <c r="E1098" s="949" t="s">
        <v>6037</v>
      </c>
      <c r="F1098" s="545" t="s">
        <v>577</v>
      </c>
      <c r="G1098" s="545" t="s">
        <v>6038</v>
      </c>
      <c r="H1098" s="816"/>
      <c r="J1098" s="885"/>
      <c r="K1098" s="885"/>
      <c r="L1098" s="508"/>
      <c r="M1098" s="508"/>
      <c r="N1098" s="508"/>
    </row>
    <row r="1099" ht="15.75" customHeight="1">
      <c r="A1099" s="817"/>
      <c r="B1099" s="531">
        <v>1093.0</v>
      </c>
      <c r="C1099" s="525">
        <v>43784.0</v>
      </c>
      <c r="D1099" s="511" t="s">
        <v>2526</v>
      </c>
      <c r="E1099" s="978" t="s">
        <v>6047</v>
      </c>
      <c r="F1099" s="817" t="s">
        <v>1593</v>
      </c>
      <c r="G1099" s="947">
        <v>43804.0</v>
      </c>
      <c r="H1099" s="816" t="s">
        <v>6048</v>
      </c>
      <c r="I1099" s="222"/>
      <c r="J1099" s="816" t="s">
        <v>6049</v>
      </c>
      <c r="K1099" s="816" t="s">
        <v>6049</v>
      </c>
      <c r="L1099" s="816" t="s">
        <v>6050</v>
      </c>
      <c r="M1099" s="816" t="s">
        <v>14734</v>
      </c>
      <c r="N1099" s="816" t="s">
        <v>14735</v>
      </c>
      <c r="O1099" s="979" t="s">
        <v>14736</v>
      </c>
      <c r="P1099" s="222"/>
      <c r="Q1099" s="222"/>
      <c r="R1099" s="222"/>
      <c r="S1099" s="222"/>
      <c r="T1099" s="222"/>
      <c r="U1099" s="222"/>
      <c r="V1099" s="222"/>
      <c r="W1099" s="222"/>
      <c r="X1099" s="222"/>
      <c r="Y1099" s="222"/>
      <c r="Z1099" s="222"/>
    </row>
    <row r="1100" ht="15.75" customHeight="1">
      <c r="A1100" s="508"/>
      <c r="B1100" s="932">
        <v>1094.0</v>
      </c>
      <c r="C1100" s="926">
        <v>43790.0</v>
      </c>
      <c r="D1100" s="523" t="s">
        <v>3421</v>
      </c>
      <c r="E1100" s="949"/>
      <c r="F1100" s="508" t="s">
        <v>1593</v>
      </c>
      <c r="G1100" s="947">
        <v>43804.0</v>
      </c>
      <c r="H1100" s="816" t="s">
        <v>6057</v>
      </c>
      <c r="J1100" s="885" t="s">
        <v>6058</v>
      </c>
      <c r="K1100" s="885" t="s">
        <v>6059</v>
      </c>
      <c r="L1100" s="885" t="s">
        <v>6060</v>
      </c>
      <c r="M1100" s="885" t="s">
        <v>14737</v>
      </c>
      <c r="N1100" s="885" t="s">
        <v>14738</v>
      </c>
      <c r="O1100" s="948" t="s">
        <v>14739</v>
      </c>
    </row>
    <row r="1101" ht="15.75" customHeight="1">
      <c r="A1101" s="508"/>
      <c r="B1101" s="932">
        <v>1095.0</v>
      </c>
      <c r="C1101" s="926">
        <v>43790.0</v>
      </c>
      <c r="D1101" s="523" t="s">
        <v>2861</v>
      </c>
      <c r="E1101" s="949"/>
      <c r="F1101" s="508" t="s">
        <v>1593</v>
      </c>
      <c r="G1101" s="947">
        <v>43805.0</v>
      </c>
      <c r="H1101" s="816" t="s">
        <v>6063</v>
      </c>
      <c r="J1101" s="885" t="s">
        <v>6064</v>
      </c>
      <c r="K1101" s="885" t="s">
        <v>6065</v>
      </c>
      <c r="L1101" s="885" t="s">
        <v>6066</v>
      </c>
      <c r="M1101" s="885" t="s">
        <v>14740</v>
      </c>
      <c r="N1101" s="885" t="s">
        <v>14741</v>
      </c>
    </row>
    <row r="1102" ht="15.75" customHeight="1">
      <c r="A1102" s="508"/>
      <c r="B1102" s="932">
        <v>1096.0</v>
      </c>
      <c r="C1102" s="926">
        <v>43790.0</v>
      </c>
      <c r="D1102" s="523" t="s">
        <v>824</v>
      </c>
      <c r="E1102" s="949"/>
      <c r="F1102" s="508" t="s">
        <v>1593</v>
      </c>
      <c r="G1102" s="947">
        <v>43811.0</v>
      </c>
      <c r="H1102" s="816" t="s">
        <v>6073</v>
      </c>
      <c r="J1102" s="885" t="s">
        <v>6074</v>
      </c>
      <c r="K1102" s="885" t="s">
        <v>6075</v>
      </c>
      <c r="L1102" s="885" t="s">
        <v>6076</v>
      </c>
      <c r="M1102" s="885" t="s">
        <v>14742</v>
      </c>
      <c r="N1102" s="885" t="s">
        <v>14743</v>
      </c>
      <c r="O1102" s="948" t="s">
        <v>14744</v>
      </c>
    </row>
    <row r="1103" ht="15.75" customHeight="1">
      <c r="A1103" s="508"/>
      <c r="B1103" s="932">
        <v>1097.0</v>
      </c>
      <c r="C1103" s="926">
        <v>43790.0</v>
      </c>
      <c r="D1103" s="523" t="s">
        <v>2733</v>
      </c>
      <c r="E1103" s="949"/>
      <c r="F1103" s="508" t="s">
        <v>1593</v>
      </c>
      <c r="G1103" s="947">
        <v>43811.0</v>
      </c>
      <c r="H1103" s="816" t="s">
        <v>6068</v>
      </c>
      <c r="J1103" s="885" t="s">
        <v>6069</v>
      </c>
      <c r="K1103" s="885" t="s">
        <v>6070</v>
      </c>
      <c r="L1103" s="885" t="s">
        <v>6071</v>
      </c>
      <c r="M1103" s="885" t="s">
        <v>14745</v>
      </c>
      <c r="N1103" s="885" t="s">
        <v>14746</v>
      </c>
    </row>
    <row r="1104" ht="15.75" customHeight="1">
      <c r="A1104" s="508"/>
      <c r="B1104" s="932">
        <v>1098.0</v>
      </c>
      <c r="C1104" s="926">
        <v>43790.0</v>
      </c>
      <c r="D1104" s="523" t="s">
        <v>6061</v>
      </c>
      <c r="E1104" s="949"/>
      <c r="F1104" s="508" t="s">
        <v>18</v>
      </c>
      <c r="G1104" s="508"/>
      <c r="H1104" s="816" t="s">
        <v>6062</v>
      </c>
      <c r="J1104" s="508"/>
      <c r="K1104" s="508"/>
      <c r="L1104" s="508"/>
      <c r="M1104" s="508"/>
      <c r="N1104" s="508"/>
    </row>
    <row r="1105" ht="15.75" customHeight="1">
      <c r="A1105" s="508"/>
      <c r="B1105" s="932">
        <v>1099.0</v>
      </c>
      <c r="C1105" s="926">
        <v>43790.0</v>
      </c>
      <c r="D1105" s="523" t="s">
        <v>14684</v>
      </c>
      <c r="E1105" s="949"/>
      <c r="F1105" s="508" t="s">
        <v>577</v>
      </c>
      <c r="G1105" s="508"/>
      <c r="H1105" s="816" t="s">
        <v>6067</v>
      </c>
      <c r="J1105" s="508"/>
      <c r="K1105" s="508"/>
      <c r="L1105" s="508"/>
      <c r="M1105" s="508"/>
      <c r="N1105" s="508"/>
    </row>
    <row r="1106" ht="15.75" customHeight="1">
      <c r="A1106" s="508"/>
      <c r="B1106" s="932">
        <v>1100.0</v>
      </c>
      <c r="C1106" s="926">
        <v>43790.0</v>
      </c>
      <c r="D1106" s="523" t="s">
        <v>4369</v>
      </c>
      <c r="E1106" s="949"/>
      <c r="F1106" s="508" t="s">
        <v>577</v>
      </c>
      <c r="G1106" s="508"/>
      <c r="H1106" s="816" t="s">
        <v>6072</v>
      </c>
      <c r="J1106" s="508"/>
      <c r="K1106" s="508"/>
      <c r="L1106" s="508"/>
      <c r="M1106" s="508"/>
      <c r="N1106" s="508"/>
    </row>
    <row r="1107" ht="15.75" customHeight="1">
      <c r="A1107" s="508"/>
      <c r="B1107" s="932">
        <v>1101.0</v>
      </c>
      <c r="C1107" s="926">
        <v>43790.0</v>
      </c>
      <c r="D1107" s="523" t="s">
        <v>2271</v>
      </c>
      <c r="E1107" s="949"/>
      <c r="F1107" s="508" t="s">
        <v>577</v>
      </c>
      <c r="G1107" s="508"/>
      <c r="H1107" s="816" t="s">
        <v>6056</v>
      </c>
      <c r="J1107" s="508"/>
      <c r="K1107" s="508"/>
      <c r="L1107" s="508"/>
      <c r="M1107" s="508"/>
      <c r="N1107" s="508"/>
    </row>
    <row r="1108" ht="15.75" customHeight="1">
      <c r="A1108" s="508"/>
      <c r="B1108" s="932">
        <v>1102.0</v>
      </c>
      <c r="C1108" s="926">
        <v>43791.0</v>
      </c>
      <c r="D1108" s="523" t="s">
        <v>1803</v>
      </c>
      <c r="E1108" s="949"/>
      <c r="F1108" s="508" t="s">
        <v>2253</v>
      </c>
      <c r="G1108" s="508" t="s">
        <v>90</v>
      </c>
      <c r="H1108" s="816" t="s">
        <v>6077</v>
      </c>
      <c r="J1108" s="508"/>
      <c r="K1108" s="508"/>
      <c r="L1108" s="508"/>
      <c r="M1108" s="508"/>
      <c r="N1108" s="508"/>
    </row>
    <row r="1109" ht="15.75" customHeight="1">
      <c r="A1109" s="508"/>
      <c r="B1109" s="932">
        <v>1103.0</v>
      </c>
      <c r="C1109" s="926">
        <v>43791.0</v>
      </c>
      <c r="D1109" s="523" t="s">
        <v>6079</v>
      </c>
      <c r="E1109" s="949"/>
      <c r="F1109" s="508" t="s">
        <v>2253</v>
      </c>
      <c r="G1109" s="508" t="s">
        <v>90</v>
      </c>
      <c r="H1109" s="816" t="s">
        <v>6080</v>
      </c>
      <c r="J1109" s="508"/>
      <c r="K1109" s="508"/>
      <c r="L1109" s="508"/>
      <c r="M1109" s="508"/>
      <c r="N1109" s="508"/>
    </row>
    <row r="1110" ht="15.75" customHeight="1">
      <c r="A1110" s="508"/>
      <c r="B1110" s="932">
        <v>1104.0</v>
      </c>
      <c r="C1110" s="926">
        <v>43791.0</v>
      </c>
      <c r="D1110" s="523" t="s">
        <v>3572</v>
      </c>
      <c r="E1110" s="949"/>
      <c r="F1110" s="508" t="s">
        <v>2253</v>
      </c>
      <c r="G1110" s="508" t="s">
        <v>5269</v>
      </c>
      <c r="H1110" s="816" t="s">
        <v>6078</v>
      </c>
      <c r="J1110" s="508"/>
      <c r="K1110" s="508"/>
      <c r="L1110" s="508"/>
      <c r="M1110" s="508"/>
      <c r="N1110" s="508"/>
    </row>
    <row r="1111" ht="15.75" customHeight="1">
      <c r="A1111" s="508"/>
      <c r="B1111" s="932">
        <v>1105.0</v>
      </c>
      <c r="C1111" s="926">
        <v>43794.0</v>
      </c>
      <c r="D1111" s="523" t="s">
        <v>3938</v>
      </c>
      <c r="E1111" s="949"/>
      <c r="F1111" s="508" t="s">
        <v>108</v>
      </c>
      <c r="G1111" s="508"/>
      <c r="H1111" s="816" t="s">
        <v>6081</v>
      </c>
      <c r="J1111" s="885" t="s">
        <v>6082</v>
      </c>
      <c r="K1111" s="508"/>
      <c r="L1111" s="508"/>
      <c r="M1111" s="508"/>
      <c r="N1111" s="508"/>
    </row>
    <row r="1112" ht="15.75" customHeight="1">
      <c r="A1112" s="508"/>
      <c r="B1112" s="932">
        <v>1106.0</v>
      </c>
      <c r="C1112" s="926">
        <v>43794.0</v>
      </c>
      <c r="D1112" s="523" t="s">
        <v>1940</v>
      </c>
      <c r="E1112" s="949" t="s">
        <v>6083</v>
      </c>
      <c r="F1112" s="508" t="s">
        <v>1725</v>
      </c>
      <c r="G1112" s="508"/>
      <c r="H1112" s="816" t="s">
        <v>6084</v>
      </c>
      <c r="J1112" s="885" t="s">
        <v>6085</v>
      </c>
      <c r="K1112" s="885" t="s">
        <v>6086</v>
      </c>
      <c r="L1112" s="508"/>
      <c r="M1112" s="508"/>
      <c r="N1112" s="508"/>
    </row>
    <row r="1113" ht="15.75" customHeight="1">
      <c r="A1113" s="508"/>
      <c r="B1113" s="932">
        <v>1107.0</v>
      </c>
      <c r="C1113" s="926">
        <v>43794.0</v>
      </c>
      <c r="D1113" s="523" t="s">
        <v>4565</v>
      </c>
      <c r="E1113" s="949" t="s">
        <v>6087</v>
      </c>
      <c r="F1113" s="508" t="s">
        <v>6088</v>
      </c>
      <c r="G1113" s="508"/>
      <c r="H1113" s="816" t="s">
        <v>6089</v>
      </c>
      <c r="J1113" s="885" t="s">
        <v>6090</v>
      </c>
      <c r="K1113" s="508"/>
      <c r="L1113" s="508"/>
      <c r="M1113" s="508"/>
      <c r="N1113" s="508"/>
    </row>
    <row r="1114" ht="15.75" customHeight="1">
      <c r="A1114" s="508"/>
      <c r="B1114" s="932">
        <v>1108.0</v>
      </c>
      <c r="C1114" s="926">
        <v>43794.0</v>
      </c>
      <c r="D1114" s="523" t="s">
        <v>4286</v>
      </c>
      <c r="E1114" s="949" t="s">
        <v>6091</v>
      </c>
      <c r="F1114" s="508" t="s">
        <v>1725</v>
      </c>
      <c r="G1114" s="508"/>
      <c r="H1114" s="816" t="s">
        <v>6092</v>
      </c>
      <c r="J1114" s="885" t="s">
        <v>6093</v>
      </c>
      <c r="K1114" s="885" t="s">
        <v>6094</v>
      </c>
      <c r="L1114" s="508"/>
      <c r="M1114" s="508"/>
      <c r="N1114" s="508"/>
    </row>
    <row r="1115" ht="15.75" customHeight="1">
      <c r="A1115" s="508"/>
      <c r="B1115" s="932">
        <v>1109.0</v>
      </c>
      <c r="C1115" s="926">
        <v>43794.0</v>
      </c>
      <c r="D1115" s="523" t="s">
        <v>692</v>
      </c>
      <c r="E1115" s="949" t="s">
        <v>6095</v>
      </c>
      <c r="F1115" s="508" t="s">
        <v>1725</v>
      </c>
      <c r="G1115" s="508"/>
      <c r="H1115" s="816" t="s">
        <v>6096</v>
      </c>
      <c r="J1115" s="885" t="s">
        <v>5778</v>
      </c>
      <c r="K1115" s="885" t="s">
        <v>6097</v>
      </c>
      <c r="L1115" s="508"/>
      <c r="M1115" s="508"/>
      <c r="N1115" s="508"/>
    </row>
    <row r="1116" ht="15.75" customHeight="1">
      <c r="A1116" s="508"/>
      <c r="B1116" s="932">
        <v>1110.0</v>
      </c>
      <c r="C1116" s="926">
        <v>43795.0</v>
      </c>
      <c r="D1116" s="523" t="s">
        <v>5434</v>
      </c>
      <c r="E1116" s="949" t="s">
        <v>6133</v>
      </c>
      <c r="F1116" s="508" t="s">
        <v>1725</v>
      </c>
      <c r="G1116" s="508"/>
      <c r="H1116" s="816" t="s">
        <v>6134</v>
      </c>
      <c r="J1116" s="885" t="s">
        <v>6135</v>
      </c>
      <c r="K1116" s="885" t="s">
        <v>6136</v>
      </c>
      <c r="L1116" s="508"/>
      <c r="M1116" s="508"/>
      <c r="N1116" s="508"/>
    </row>
    <row r="1117" ht="15.75" customHeight="1">
      <c r="A1117" s="508"/>
      <c r="B1117" s="932">
        <v>1111.0</v>
      </c>
      <c r="C1117" s="926">
        <v>43795.0</v>
      </c>
      <c r="D1117" s="523" t="s">
        <v>5573</v>
      </c>
      <c r="E1117" s="949" t="s">
        <v>6129</v>
      </c>
      <c r="F1117" s="508" t="s">
        <v>1725</v>
      </c>
      <c r="G1117" s="508"/>
      <c r="H1117" s="816" t="s">
        <v>6130</v>
      </c>
      <c r="J1117" s="885" t="s">
        <v>6131</v>
      </c>
      <c r="K1117" s="885" t="s">
        <v>6132</v>
      </c>
      <c r="L1117" s="508"/>
      <c r="M1117" s="508"/>
      <c r="N1117" s="508"/>
    </row>
    <row r="1118" ht="15.75" customHeight="1">
      <c r="A1118" s="508"/>
      <c r="B1118" s="932">
        <v>1112.0</v>
      </c>
      <c r="C1118" s="926">
        <v>43795.0</v>
      </c>
      <c r="D1118" s="523" t="s">
        <v>5847</v>
      </c>
      <c r="E1118" s="949" t="s">
        <v>6114</v>
      </c>
      <c r="F1118" s="508" t="s">
        <v>1725</v>
      </c>
      <c r="G1118" s="508"/>
      <c r="H1118" s="816" t="s">
        <v>6115</v>
      </c>
      <c r="J1118" s="885" t="s">
        <v>6116</v>
      </c>
      <c r="K1118" s="508"/>
      <c r="L1118" s="508"/>
      <c r="M1118" s="508"/>
      <c r="N1118" s="508"/>
    </row>
    <row r="1119" ht="15.75" customHeight="1">
      <c r="A1119" s="508"/>
      <c r="B1119" s="932">
        <v>1113.0</v>
      </c>
      <c r="C1119" s="926">
        <v>43795.0</v>
      </c>
      <c r="D1119" s="523" t="s">
        <v>5511</v>
      </c>
      <c r="E1119" s="949" t="s">
        <v>6102</v>
      </c>
      <c r="F1119" s="508" t="s">
        <v>1725</v>
      </c>
      <c r="G1119" s="508"/>
      <c r="H1119" s="816" t="s">
        <v>6103</v>
      </c>
      <c r="J1119" s="885" t="s">
        <v>6104</v>
      </c>
      <c r="K1119" s="508"/>
      <c r="L1119" s="508"/>
      <c r="M1119" s="508"/>
      <c r="N1119" s="508"/>
    </row>
    <row r="1120" ht="15.75" customHeight="1">
      <c r="A1120" s="508"/>
      <c r="B1120" s="932">
        <v>1114.0</v>
      </c>
      <c r="C1120" s="926">
        <v>43795.0</v>
      </c>
      <c r="D1120" s="523" t="s">
        <v>5344</v>
      </c>
      <c r="E1120" s="949" t="s">
        <v>6119</v>
      </c>
      <c r="F1120" s="508" t="s">
        <v>1725</v>
      </c>
      <c r="G1120" s="508"/>
      <c r="H1120" s="816" t="s">
        <v>6120</v>
      </c>
      <c r="J1120" s="885" t="s">
        <v>6121</v>
      </c>
      <c r="K1120" s="885" t="s">
        <v>6122</v>
      </c>
      <c r="L1120" s="508"/>
      <c r="M1120" s="508"/>
      <c r="N1120" s="508"/>
    </row>
    <row r="1121" ht="15.75" customHeight="1">
      <c r="A1121" s="508"/>
      <c r="B1121" s="932">
        <v>1115.0</v>
      </c>
      <c r="C1121" s="926">
        <v>43795.0</v>
      </c>
      <c r="D1121" s="523" t="s">
        <v>5516</v>
      </c>
      <c r="E1121" s="949" t="s">
        <v>6110</v>
      </c>
      <c r="F1121" s="508" t="s">
        <v>1725</v>
      </c>
      <c r="G1121" s="508"/>
      <c r="H1121" s="816" t="s">
        <v>6111</v>
      </c>
      <c r="J1121" s="885" t="s">
        <v>6112</v>
      </c>
      <c r="K1121" s="885" t="s">
        <v>6113</v>
      </c>
      <c r="L1121" s="885"/>
      <c r="M1121" s="508"/>
      <c r="N1121" s="508"/>
    </row>
    <row r="1122" ht="15.75" customHeight="1">
      <c r="A1122" s="508"/>
      <c r="B1122" s="932">
        <v>1116.0</v>
      </c>
      <c r="C1122" s="926">
        <v>43795.0</v>
      </c>
      <c r="D1122" s="523" t="s">
        <v>5545</v>
      </c>
      <c r="E1122" s="949" t="s">
        <v>6125</v>
      </c>
      <c r="F1122" s="508" t="s">
        <v>1725</v>
      </c>
      <c r="G1122" s="508"/>
      <c r="H1122" s="816" t="s">
        <v>6126</v>
      </c>
      <c r="J1122" s="885" t="s">
        <v>6127</v>
      </c>
      <c r="K1122" s="885" t="s">
        <v>6128</v>
      </c>
      <c r="L1122" s="508"/>
      <c r="M1122" s="508"/>
      <c r="N1122" s="508"/>
    </row>
    <row r="1123" ht="15.75" customHeight="1">
      <c r="A1123" s="508"/>
      <c r="B1123" s="932">
        <v>1117.0</v>
      </c>
      <c r="C1123" s="926">
        <v>43795.0</v>
      </c>
      <c r="D1123" s="523" t="s">
        <v>5661</v>
      </c>
      <c r="E1123" s="949" t="s">
        <v>6105</v>
      </c>
      <c r="F1123" s="508" t="s">
        <v>1725</v>
      </c>
      <c r="G1123" s="508"/>
      <c r="H1123" s="816" t="s">
        <v>6106</v>
      </c>
      <c r="J1123" s="885" t="s">
        <v>6107</v>
      </c>
      <c r="K1123" s="885" t="s">
        <v>6108</v>
      </c>
      <c r="L1123" s="508"/>
      <c r="M1123" s="508"/>
      <c r="N1123" s="508"/>
    </row>
    <row r="1124" ht="15.75" customHeight="1">
      <c r="A1124" s="508"/>
      <c r="B1124" s="932">
        <v>1118.0</v>
      </c>
      <c r="C1124" s="926">
        <v>43795.0</v>
      </c>
      <c r="D1124" s="523" t="s">
        <v>6152</v>
      </c>
      <c r="E1124" s="949" t="s">
        <v>6153</v>
      </c>
      <c r="F1124" s="508" t="s">
        <v>18</v>
      </c>
      <c r="G1124" s="508" t="s">
        <v>737</v>
      </c>
      <c r="H1124" s="817"/>
      <c r="J1124" s="508"/>
      <c r="K1124" s="508"/>
      <c r="L1124" s="508"/>
      <c r="M1124" s="508"/>
      <c r="N1124" s="508"/>
    </row>
    <row r="1125" ht="15.75" customHeight="1">
      <c r="A1125" s="508"/>
      <c r="B1125" s="932">
        <v>1119.0</v>
      </c>
      <c r="C1125" s="926">
        <v>43795.0</v>
      </c>
      <c r="D1125" s="523" t="s">
        <v>5587</v>
      </c>
      <c r="E1125" s="949" t="s">
        <v>6141</v>
      </c>
      <c r="F1125" s="508" t="s">
        <v>1725</v>
      </c>
      <c r="G1125" s="508"/>
      <c r="H1125" s="816" t="s">
        <v>6142</v>
      </c>
      <c r="J1125" s="885" t="s">
        <v>6143</v>
      </c>
      <c r="K1125" s="885" t="s">
        <v>6144</v>
      </c>
      <c r="L1125" s="508"/>
      <c r="M1125" s="508"/>
      <c r="N1125" s="508"/>
    </row>
    <row r="1126" ht="15.75" customHeight="1">
      <c r="A1126" s="508"/>
      <c r="B1126" s="932">
        <v>1120.0</v>
      </c>
      <c r="C1126" s="926">
        <v>43795.0</v>
      </c>
      <c r="D1126" s="523" t="s">
        <v>6098</v>
      </c>
      <c r="E1126" s="949" t="s">
        <v>6099</v>
      </c>
      <c r="F1126" s="508" t="s">
        <v>18</v>
      </c>
      <c r="G1126" s="508" t="s">
        <v>6100</v>
      </c>
      <c r="H1126" s="816" t="s">
        <v>6101</v>
      </c>
      <c r="J1126" s="508"/>
      <c r="K1126" s="508"/>
      <c r="L1126" s="508"/>
      <c r="M1126" s="508"/>
      <c r="N1126" s="508"/>
    </row>
    <row r="1127" ht="15.75" customHeight="1">
      <c r="A1127" s="508"/>
      <c r="B1127" s="932">
        <v>1121.0</v>
      </c>
      <c r="C1127" s="926">
        <v>43795.0</v>
      </c>
      <c r="D1127" s="523" t="s">
        <v>6137</v>
      </c>
      <c r="E1127" s="949" t="s">
        <v>6138</v>
      </c>
      <c r="F1127" s="508" t="s">
        <v>18</v>
      </c>
      <c r="G1127" s="508" t="s">
        <v>6139</v>
      </c>
      <c r="H1127" s="816" t="s">
        <v>6140</v>
      </c>
      <c r="J1127" s="508"/>
      <c r="K1127" s="508"/>
      <c r="L1127" s="508"/>
      <c r="M1127" s="508"/>
      <c r="N1127" s="508"/>
    </row>
    <row r="1128" ht="15.75" customHeight="1">
      <c r="A1128" s="508"/>
      <c r="B1128" s="932">
        <v>1122.0</v>
      </c>
      <c r="C1128" s="926">
        <v>43795.0</v>
      </c>
      <c r="D1128" s="523" t="s">
        <v>6148</v>
      </c>
      <c r="E1128" s="949" t="s">
        <v>6149</v>
      </c>
      <c r="F1128" s="508" t="s">
        <v>18</v>
      </c>
      <c r="G1128" s="508" t="s">
        <v>6150</v>
      </c>
      <c r="H1128" s="816" t="s">
        <v>6151</v>
      </c>
      <c r="J1128" s="508"/>
      <c r="K1128" s="508"/>
      <c r="L1128" s="508"/>
      <c r="M1128" s="508"/>
      <c r="N1128" s="508"/>
    </row>
    <row r="1129" ht="15.75" customHeight="1">
      <c r="A1129" s="508"/>
      <c r="B1129" s="932">
        <v>1123.0</v>
      </c>
      <c r="C1129" s="926">
        <v>43795.0</v>
      </c>
      <c r="D1129" s="523" t="s">
        <v>6145</v>
      </c>
      <c r="E1129" s="949" t="s">
        <v>6146</v>
      </c>
      <c r="F1129" s="508" t="s">
        <v>18</v>
      </c>
      <c r="G1129" s="508" t="s">
        <v>19</v>
      </c>
      <c r="H1129" s="816" t="s">
        <v>6147</v>
      </c>
      <c r="J1129" s="508"/>
      <c r="K1129" s="508"/>
      <c r="L1129" s="508"/>
      <c r="M1129" s="508"/>
      <c r="N1129" s="508"/>
    </row>
    <row r="1130" ht="15.75" customHeight="1">
      <c r="A1130" s="508"/>
      <c r="B1130" s="932">
        <v>1124.0</v>
      </c>
      <c r="C1130" s="926">
        <v>43795.0</v>
      </c>
      <c r="D1130" s="523" t="s">
        <v>2720</v>
      </c>
      <c r="E1130" s="949" t="s">
        <v>6123</v>
      </c>
      <c r="F1130" s="508" t="s">
        <v>18</v>
      </c>
      <c r="G1130" s="508" t="s">
        <v>4511</v>
      </c>
      <c r="H1130" s="816" t="s">
        <v>6124</v>
      </c>
      <c r="J1130" s="508"/>
      <c r="K1130" s="508"/>
      <c r="L1130" s="508"/>
      <c r="M1130" s="508"/>
      <c r="N1130" s="508"/>
    </row>
    <row r="1131" ht="15.75" customHeight="1">
      <c r="A1131" s="508"/>
      <c r="B1131" s="932">
        <v>1125.0</v>
      </c>
      <c r="C1131" s="926">
        <v>43795.0</v>
      </c>
      <c r="D1131" s="523" t="s">
        <v>2265</v>
      </c>
      <c r="E1131" s="949" t="s">
        <v>6117</v>
      </c>
      <c r="F1131" s="508" t="s">
        <v>18</v>
      </c>
      <c r="G1131" s="508" t="s">
        <v>6118</v>
      </c>
      <c r="H1131" s="816" t="s">
        <v>14747</v>
      </c>
      <c r="J1131" s="508"/>
      <c r="K1131" s="508"/>
      <c r="L1131" s="508"/>
      <c r="M1131" s="508"/>
      <c r="N1131" s="508"/>
    </row>
    <row r="1132" ht="15.75" customHeight="1">
      <c r="A1132" s="508"/>
      <c r="B1132" s="932">
        <v>1126.0</v>
      </c>
      <c r="C1132" s="926">
        <v>43796.0</v>
      </c>
      <c r="D1132" s="523" t="s">
        <v>14748</v>
      </c>
      <c r="E1132" s="949"/>
      <c r="F1132" s="508" t="s">
        <v>6155</v>
      </c>
      <c r="G1132" s="508"/>
      <c r="H1132" s="816" t="s">
        <v>6179</v>
      </c>
      <c r="J1132" s="508"/>
      <c r="K1132" s="508"/>
      <c r="L1132" s="508"/>
      <c r="M1132" s="508"/>
      <c r="N1132" s="508"/>
    </row>
    <row r="1133" ht="15.75" customHeight="1">
      <c r="A1133" s="508"/>
      <c r="B1133" s="932">
        <v>1127.0</v>
      </c>
      <c r="C1133" s="926">
        <v>43796.0</v>
      </c>
      <c r="D1133" s="523" t="s">
        <v>5378</v>
      </c>
      <c r="E1133" s="949"/>
      <c r="F1133" s="508" t="s">
        <v>6155</v>
      </c>
      <c r="G1133" s="508"/>
      <c r="H1133" s="817"/>
      <c r="J1133" s="508"/>
      <c r="K1133" s="508"/>
      <c r="L1133" s="508"/>
      <c r="M1133" s="508"/>
      <c r="N1133" s="508"/>
    </row>
    <row r="1134" ht="15.75" customHeight="1">
      <c r="A1134" s="508"/>
      <c r="B1134" s="932">
        <v>1128.0</v>
      </c>
      <c r="C1134" s="926">
        <v>43796.0</v>
      </c>
      <c r="D1134" s="523" t="s">
        <v>1774</v>
      </c>
      <c r="E1134" s="949"/>
      <c r="F1134" s="508" t="s">
        <v>6155</v>
      </c>
      <c r="G1134" s="508"/>
      <c r="H1134" s="816" t="s">
        <v>6161</v>
      </c>
      <c r="J1134" s="508"/>
      <c r="K1134" s="508"/>
      <c r="L1134" s="508"/>
      <c r="M1134" s="508"/>
      <c r="N1134" s="508"/>
    </row>
    <row r="1135" ht="15.75" customHeight="1">
      <c r="A1135" s="508"/>
      <c r="B1135" s="932">
        <v>1129.0</v>
      </c>
      <c r="C1135" s="926">
        <v>43796.0</v>
      </c>
      <c r="D1135" s="523" t="s">
        <v>3093</v>
      </c>
      <c r="E1135" s="949" t="s">
        <v>6172</v>
      </c>
      <c r="F1135" s="508" t="s">
        <v>6155</v>
      </c>
      <c r="G1135" s="508"/>
      <c r="H1135" s="885" t="s">
        <v>6173</v>
      </c>
      <c r="J1135" s="508"/>
      <c r="K1135" s="508"/>
      <c r="L1135" s="508"/>
      <c r="M1135" s="508"/>
      <c r="N1135" s="508"/>
    </row>
    <row r="1136" ht="15.75" customHeight="1">
      <c r="A1136" s="508"/>
      <c r="B1136" s="932">
        <v>1130.0</v>
      </c>
      <c r="C1136" s="961">
        <v>43796.0</v>
      </c>
      <c r="D1136" s="523" t="s">
        <v>5384</v>
      </c>
      <c r="E1136" s="949"/>
      <c r="F1136" s="508" t="s">
        <v>6155</v>
      </c>
      <c r="G1136" s="508"/>
      <c r="H1136" s="885" t="s">
        <v>6174</v>
      </c>
      <c r="J1136" s="508"/>
      <c r="K1136" s="508"/>
      <c r="L1136" s="508"/>
      <c r="M1136" s="508"/>
      <c r="N1136" s="508"/>
    </row>
    <row r="1137" ht="15.75" customHeight="1">
      <c r="A1137" s="508"/>
      <c r="B1137" s="932">
        <v>1131.0</v>
      </c>
      <c r="C1137" s="926">
        <v>43796.0</v>
      </c>
      <c r="D1137" s="523" t="s">
        <v>5412</v>
      </c>
      <c r="E1137" s="949" t="s">
        <v>6166</v>
      </c>
      <c r="F1137" s="508" t="s">
        <v>6155</v>
      </c>
      <c r="G1137" s="508"/>
      <c r="H1137" s="885" t="s">
        <v>6167</v>
      </c>
      <c r="J1137" s="508"/>
      <c r="K1137" s="508"/>
      <c r="L1137" s="508"/>
      <c r="M1137" s="508"/>
      <c r="N1137" s="508"/>
    </row>
    <row r="1138" ht="15.75" customHeight="1">
      <c r="A1138" s="508"/>
      <c r="B1138" s="932">
        <v>1132.0</v>
      </c>
      <c r="C1138" s="926">
        <v>43796.0</v>
      </c>
      <c r="D1138" s="523" t="s">
        <v>2263</v>
      </c>
      <c r="E1138" s="949" t="s">
        <v>6164</v>
      </c>
      <c r="F1138" s="508" t="s">
        <v>6155</v>
      </c>
      <c r="G1138" s="508"/>
      <c r="H1138" s="885" t="s">
        <v>6165</v>
      </c>
      <c r="J1138" s="508"/>
      <c r="K1138" s="508"/>
      <c r="L1138" s="508"/>
      <c r="M1138" s="508"/>
      <c r="N1138" s="508"/>
    </row>
    <row r="1139" ht="15.75" customHeight="1">
      <c r="A1139" s="508"/>
      <c r="B1139" s="932">
        <v>1133.0</v>
      </c>
      <c r="C1139" s="926">
        <v>43796.0</v>
      </c>
      <c r="D1139" s="523" t="s">
        <v>5507</v>
      </c>
      <c r="E1139" s="949" t="s">
        <v>6154</v>
      </c>
      <c r="F1139" s="508" t="s">
        <v>6155</v>
      </c>
      <c r="G1139" s="508"/>
      <c r="H1139" s="885" t="s">
        <v>6156</v>
      </c>
      <c r="J1139" s="508"/>
      <c r="K1139" s="508"/>
      <c r="L1139" s="508"/>
      <c r="M1139" s="508"/>
      <c r="N1139" s="508"/>
    </row>
    <row r="1140" ht="15.75" customHeight="1">
      <c r="A1140" s="508"/>
      <c r="B1140" s="932">
        <v>1134.0</v>
      </c>
      <c r="C1140" s="926">
        <v>43796.0</v>
      </c>
      <c r="D1140" s="523" t="s">
        <v>5236</v>
      </c>
      <c r="E1140" s="949" t="s">
        <v>6159</v>
      </c>
      <c r="F1140" s="508" t="s">
        <v>6155</v>
      </c>
      <c r="G1140" s="508"/>
      <c r="H1140" s="885" t="s">
        <v>6160</v>
      </c>
      <c r="J1140" s="508"/>
      <c r="K1140" s="508"/>
      <c r="L1140" s="508"/>
      <c r="M1140" s="508"/>
      <c r="N1140" s="508"/>
    </row>
    <row r="1141" ht="15.75" customHeight="1">
      <c r="A1141" s="508"/>
      <c r="B1141" s="932">
        <v>1135.0</v>
      </c>
      <c r="C1141" s="926">
        <v>43796.0</v>
      </c>
      <c r="D1141" s="523" t="s">
        <v>2779</v>
      </c>
      <c r="E1141" s="949" t="s">
        <v>6168</v>
      </c>
      <c r="F1141" s="508" t="s">
        <v>6155</v>
      </c>
      <c r="G1141" s="508"/>
      <c r="H1141" s="885" t="s">
        <v>6169</v>
      </c>
      <c r="J1141" s="508"/>
      <c r="K1141" s="508"/>
      <c r="L1141" s="508"/>
      <c r="M1141" s="508"/>
      <c r="N1141" s="508"/>
    </row>
    <row r="1142" ht="15.75" customHeight="1">
      <c r="A1142" s="508"/>
      <c r="B1142" s="932">
        <v>1136.0</v>
      </c>
      <c r="C1142" s="926">
        <v>43796.0</v>
      </c>
      <c r="D1142" s="523" t="s">
        <v>5299</v>
      </c>
      <c r="E1142" s="949" t="s">
        <v>6157</v>
      </c>
      <c r="F1142" s="508" t="s">
        <v>6155</v>
      </c>
      <c r="G1142" s="508"/>
      <c r="H1142" s="885" t="s">
        <v>6158</v>
      </c>
      <c r="J1142" s="508"/>
      <c r="K1142" s="508"/>
      <c r="L1142" s="508"/>
      <c r="M1142" s="508"/>
      <c r="N1142" s="508"/>
    </row>
    <row r="1143" ht="15.75" customHeight="1">
      <c r="A1143" s="508"/>
      <c r="B1143" s="932">
        <v>1137.0</v>
      </c>
      <c r="C1143" s="926">
        <v>43796.0</v>
      </c>
      <c r="D1143" s="523" t="s">
        <v>5386</v>
      </c>
      <c r="E1143" s="949" t="s">
        <v>6175</v>
      </c>
      <c r="F1143" s="508" t="s">
        <v>6155</v>
      </c>
      <c r="G1143" s="508"/>
      <c r="H1143" s="885" t="s">
        <v>6176</v>
      </c>
      <c r="J1143" s="508"/>
      <c r="K1143" s="508"/>
      <c r="L1143" s="508"/>
      <c r="M1143" s="508"/>
      <c r="N1143" s="508"/>
    </row>
    <row r="1144" ht="15.75" customHeight="1">
      <c r="A1144" s="508"/>
      <c r="B1144" s="932">
        <v>1138.0</v>
      </c>
      <c r="C1144" s="926">
        <v>43796.0</v>
      </c>
      <c r="D1144" s="523" t="s">
        <v>3711</v>
      </c>
      <c r="E1144" s="949" t="s">
        <v>6162</v>
      </c>
      <c r="F1144" s="508" t="s">
        <v>6155</v>
      </c>
      <c r="G1144" s="508"/>
      <c r="H1144" s="885" t="s">
        <v>6163</v>
      </c>
      <c r="J1144" s="508"/>
      <c r="K1144" s="508"/>
      <c r="L1144" s="508"/>
      <c r="M1144" s="508"/>
      <c r="N1144" s="508"/>
    </row>
    <row r="1145" ht="15.75" customHeight="1">
      <c r="A1145" s="508"/>
      <c r="B1145" s="932">
        <v>1139.0</v>
      </c>
      <c r="C1145" s="926">
        <v>43796.0</v>
      </c>
      <c r="D1145" s="523" t="s">
        <v>2678</v>
      </c>
      <c r="E1145" s="949" t="s">
        <v>6170</v>
      </c>
      <c r="F1145" s="508" t="s">
        <v>6155</v>
      </c>
      <c r="G1145" s="508"/>
      <c r="H1145" s="885" t="s">
        <v>6171</v>
      </c>
      <c r="J1145" s="508"/>
      <c r="K1145" s="508"/>
      <c r="L1145" s="508"/>
      <c r="M1145" s="508"/>
      <c r="N1145" s="508"/>
    </row>
    <row r="1146" ht="15.75" customHeight="1">
      <c r="A1146" s="545"/>
      <c r="B1146" s="932">
        <v>1140.0</v>
      </c>
      <c r="C1146" s="961">
        <v>43784.0</v>
      </c>
      <c r="D1146" s="523" t="s">
        <v>1709</v>
      </c>
      <c r="E1146" s="949" t="s">
        <v>6037</v>
      </c>
      <c r="F1146" s="508" t="s">
        <v>577</v>
      </c>
      <c r="G1146" s="508"/>
      <c r="H1146" s="885" t="s">
        <v>6039</v>
      </c>
      <c r="J1146" s="508"/>
      <c r="K1146" s="508"/>
      <c r="L1146" s="508"/>
      <c r="M1146" s="508"/>
      <c r="N1146" s="508"/>
    </row>
    <row r="1147" ht="15.75" customHeight="1">
      <c r="A1147" s="508"/>
      <c r="B1147" s="932">
        <v>1141.0</v>
      </c>
      <c r="C1147" s="926">
        <v>43796.0</v>
      </c>
      <c r="D1147" s="523" t="s">
        <v>5888</v>
      </c>
      <c r="E1147" s="949" t="s">
        <v>6177</v>
      </c>
      <c r="F1147" s="508" t="s">
        <v>6155</v>
      </c>
      <c r="G1147" s="508"/>
      <c r="H1147" s="885" t="s">
        <v>6178</v>
      </c>
      <c r="J1147" s="508"/>
      <c r="K1147" s="508"/>
      <c r="L1147" s="508"/>
      <c r="M1147" s="508"/>
      <c r="N1147" s="508"/>
    </row>
    <row r="1148" ht="15.75" customHeight="1">
      <c r="A1148" s="508"/>
      <c r="B1148" s="932">
        <v>1142.0</v>
      </c>
      <c r="C1148" s="926">
        <v>43797.0</v>
      </c>
      <c r="D1148" s="523" t="s">
        <v>6180</v>
      </c>
      <c r="E1148" s="949" t="s">
        <v>6181</v>
      </c>
      <c r="F1148" s="508" t="s">
        <v>18</v>
      </c>
      <c r="G1148" s="508" t="s">
        <v>98</v>
      </c>
      <c r="H1148" s="885" t="s">
        <v>6182</v>
      </c>
      <c r="J1148" s="508"/>
      <c r="K1148" s="508"/>
      <c r="L1148" s="508"/>
      <c r="M1148" s="508"/>
      <c r="N1148" s="508"/>
    </row>
    <row r="1149" ht="15.75" customHeight="1">
      <c r="A1149" s="508"/>
      <c r="B1149" s="932">
        <v>1143.0</v>
      </c>
      <c r="C1149" s="926">
        <v>43797.0</v>
      </c>
      <c r="D1149" s="523" t="s">
        <v>6228</v>
      </c>
      <c r="E1149" s="949" t="s">
        <v>6229</v>
      </c>
      <c r="F1149" s="508" t="s">
        <v>18</v>
      </c>
      <c r="G1149" s="508" t="s">
        <v>98</v>
      </c>
      <c r="H1149" s="885" t="s">
        <v>6230</v>
      </c>
      <c r="J1149" s="508"/>
      <c r="K1149" s="508"/>
      <c r="L1149" s="508"/>
      <c r="M1149" s="508"/>
      <c r="N1149" s="508"/>
    </row>
    <row r="1150" ht="15.75" customHeight="1">
      <c r="A1150" s="508"/>
      <c r="B1150" s="932">
        <v>1144.0</v>
      </c>
      <c r="C1150" s="926">
        <v>43797.0</v>
      </c>
      <c r="D1150" s="523" t="s">
        <v>6242</v>
      </c>
      <c r="E1150" s="949" t="s">
        <v>6243</v>
      </c>
      <c r="F1150" s="508" t="s">
        <v>18</v>
      </c>
      <c r="G1150" s="508" t="s">
        <v>6185</v>
      </c>
      <c r="H1150" s="885" t="s">
        <v>6244</v>
      </c>
      <c r="J1150" s="508"/>
      <c r="K1150" s="508"/>
      <c r="L1150" s="508"/>
      <c r="M1150" s="508"/>
      <c r="N1150" s="508"/>
    </row>
    <row r="1151" ht="15.75" customHeight="1">
      <c r="A1151" s="508"/>
      <c r="B1151" s="932">
        <v>1145.0</v>
      </c>
      <c r="C1151" s="926">
        <v>43797.0</v>
      </c>
      <c r="D1151" s="523" t="s">
        <v>6208</v>
      </c>
      <c r="E1151" s="949" t="s">
        <v>6209</v>
      </c>
      <c r="F1151" s="508" t="s">
        <v>18</v>
      </c>
      <c r="G1151" s="508" t="s">
        <v>4511</v>
      </c>
      <c r="H1151" s="885" t="s">
        <v>6210</v>
      </c>
      <c r="J1151" s="508"/>
      <c r="K1151" s="508"/>
      <c r="L1151" s="508"/>
      <c r="M1151" s="508"/>
      <c r="N1151" s="508"/>
    </row>
    <row r="1152" ht="15.75" customHeight="1">
      <c r="A1152" s="508"/>
      <c r="B1152" s="932">
        <v>1146.0</v>
      </c>
      <c r="C1152" s="926">
        <v>43797.0</v>
      </c>
      <c r="D1152" s="523" t="s">
        <v>6197</v>
      </c>
      <c r="E1152" s="949" t="s">
        <v>6198</v>
      </c>
      <c r="F1152" s="508" t="s">
        <v>18</v>
      </c>
      <c r="G1152" s="508" t="s">
        <v>6185</v>
      </c>
      <c r="H1152" s="885" t="s">
        <v>6199</v>
      </c>
      <c r="J1152" s="508"/>
      <c r="K1152" s="508"/>
      <c r="L1152" s="508"/>
      <c r="M1152" s="508"/>
      <c r="N1152" s="508"/>
    </row>
    <row r="1153" ht="15.75" customHeight="1">
      <c r="A1153" s="508"/>
      <c r="B1153" s="932">
        <v>1147.0</v>
      </c>
      <c r="C1153" s="926">
        <v>43797.0</v>
      </c>
      <c r="D1153" s="523" t="s">
        <v>2807</v>
      </c>
      <c r="E1153" s="949" t="s">
        <v>6200</v>
      </c>
      <c r="F1153" s="508" t="s">
        <v>18</v>
      </c>
      <c r="G1153" s="508" t="s">
        <v>1323</v>
      </c>
      <c r="H1153" s="885" t="s">
        <v>6201</v>
      </c>
      <c r="J1153" s="508"/>
      <c r="K1153" s="508"/>
      <c r="L1153" s="508"/>
      <c r="M1153" s="508"/>
      <c r="N1153" s="508"/>
    </row>
    <row r="1154" ht="15.75" customHeight="1">
      <c r="A1154" s="508"/>
      <c r="B1154" s="932">
        <v>1148.0</v>
      </c>
      <c r="C1154" s="926">
        <v>43797.0</v>
      </c>
      <c r="D1154" s="523" t="s">
        <v>4787</v>
      </c>
      <c r="E1154" s="949" t="s">
        <v>6218</v>
      </c>
      <c r="F1154" s="508" t="s">
        <v>18</v>
      </c>
      <c r="G1154" s="508" t="s">
        <v>4561</v>
      </c>
      <c r="H1154" s="885" t="s">
        <v>6219</v>
      </c>
      <c r="J1154" s="508"/>
      <c r="K1154" s="508"/>
      <c r="L1154" s="508"/>
      <c r="M1154" s="508"/>
      <c r="N1154" s="508"/>
    </row>
    <row r="1155" ht="15.75" customHeight="1">
      <c r="A1155" s="508"/>
      <c r="B1155" s="932">
        <v>1149.0</v>
      </c>
      <c r="C1155" s="926">
        <v>43797.0</v>
      </c>
      <c r="D1155" s="523" t="s">
        <v>6205</v>
      </c>
      <c r="E1155" s="949" t="s">
        <v>6206</v>
      </c>
      <c r="F1155" s="508" t="s">
        <v>18</v>
      </c>
      <c r="G1155" s="508" t="s">
        <v>98</v>
      </c>
      <c r="H1155" s="885" t="s">
        <v>6207</v>
      </c>
      <c r="J1155" s="508"/>
      <c r="K1155" s="508"/>
      <c r="L1155" s="508"/>
      <c r="M1155" s="508"/>
      <c r="N1155" s="508"/>
    </row>
    <row r="1156" ht="15.75" customHeight="1">
      <c r="A1156" s="508"/>
      <c r="B1156" s="932">
        <v>1150.0</v>
      </c>
      <c r="C1156" s="926">
        <v>43797.0</v>
      </c>
      <c r="D1156" s="523" t="s">
        <v>6245</v>
      </c>
      <c r="E1156" s="949" t="s">
        <v>6246</v>
      </c>
      <c r="F1156" s="508" t="s">
        <v>18</v>
      </c>
      <c r="G1156" s="508" t="s">
        <v>19</v>
      </c>
      <c r="H1156" s="885" t="s">
        <v>6247</v>
      </c>
      <c r="J1156" s="508"/>
      <c r="K1156" s="508"/>
      <c r="L1156" s="508"/>
      <c r="M1156" s="508"/>
      <c r="N1156" s="508"/>
    </row>
    <row r="1157" ht="15.75" customHeight="1">
      <c r="A1157" s="508"/>
      <c r="B1157" s="932">
        <v>1151.0</v>
      </c>
      <c r="C1157" s="926">
        <v>43797.0</v>
      </c>
      <c r="D1157" s="523" t="s">
        <v>6248</v>
      </c>
      <c r="E1157" s="949" t="s">
        <v>6249</v>
      </c>
      <c r="F1157" s="508" t="s">
        <v>18</v>
      </c>
      <c r="G1157" s="508" t="s">
        <v>5446</v>
      </c>
      <c r="H1157" s="885" t="s">
        <v>6250</v>
      </c>
      <c r="J1157" s="508"/>
      <c r="K1157" s="508"/>
      <c r="L1157" s="508"/>
      <c r="M1157" s="508"/>
      <c r="N1157" s="508"/>
    </row>
    <row r="1158" ht="15.75" customHeight="1">
      <c r="A1158" s="508"/>
      <c r="B1158" s="932">
        <v>1152.0</v>
      </c>
      <c r="C1158" s="926">
        <v>43797.0</v>
      </c>
      <c r="D1158" s="523" t="s">
        <v>6183</v>
      </c>
      <c r="E1158" s="949" t="s">
        <v>6184</v>
      </c>
      <c r="F1158" s="508" t="s">
        <v>18</v>
      </c>
      <c r="G1158" s="508" t="s">
        <v>6185</v>
      </c>
      <c r="H1158" s="885" t="s">
        <v>6186</v>
      </c>
      <c r="J1158" s="508"/>
      <c r="K1158" s="508"/>
      <c r="L1158" s="508"/>
      <c r="M1158" s="508"/>
      <c r="N1158" s="508"/>
    </row>
    <row r="1159" ht="15.75" customHeight="1">
      <c r="A1159" s="508"/>
      <c r="B1159" s="932">
        <v>1153.0</v>
      </c>
      <c r="C1159" s="926">
        <v>43797.0</v>
      </c>
      <c r="D1159" s="523" t="s">
        <v>6235</v>
      </c>
      <c r="E1159" s="949" t="s">
        <v>6236</v>
      </c>
      <c r="F1159" s="508" t="s">
        <v>18</v>
      </c>
      <c r="G1159" s="508" t="s">
        <v>19</v>
      </c>
      <c r="H1159" s="885" t="s">
        <v>6237</v>
      </c>
      <c r="J1159" s="508"/>
      <c r="K1159" s="508"/>
      <c r="L1159" s="508"/>
      <c r="M1159" s="508"/>
      <c r="N1159" s="508"/>
    </row>
    <row r="1160" ht="15.75" customHeight="1">
      <c r="A1160" s="508"/>
      <c r="B1160" s="932">
        <v>1154.0</v>
      </c>
      <c r="C1160" s="926">
        <v>43797.0</v>
      </c>
      <c r="D1160" s="523" t="s">
        <v>5399</v>
      </c>
      <c r="E1160" s="949" t="s">
        <v>6231</v>
      </c>
      <c r="F1160" s="508" t="s">
        <v>1725</v>
      </c>
      <c r="G1160" s="508"/>
      <c r="H1160" s="885" t="s">
        <v>6232</v>
      </c>
      <c r="J1160" s="885" t="s">
        <v>6233</v>
      </c>
      <c r="K1160" s="885" t="s">
        <v>6234</v>
      </c>
      <c r="L1160" s="508"/>
      <c r="M1160" s="508"/>
      <c r="N1160" s="508"/>
    </row>
    <row r="1161" ht="15.75" customHeight="1">
      <c r="A1161" s="508"/>
      <c r="B1161" s="932">
        <v>1155.0</v>
      </c>
      <c r="C1161" s="926">
        <v>43797.0</v>
      </c>
      <c r="D1161" s="523" t="s">
        <v>5614</v>
      </c>
      <c r="E1161" s="949" t="s">
        <v>6190</v>
      </c>
      <c r="F1161" s="508" t="s">
        <v>1725</v>
      </c>
      <c r="G1161" s="508"/>
      <c r="H1161" s="885" t="s">
        <v>6191</v>
      </c>
      <c r="J1161" s="885" t="s">
        <v>6192</v>
      </c>
      <c r="K1161" s="885" t="s">
        <v>6193</v>
      </c>
      <c r="L1161" s="508"/>
      <c r="M1161" s="508"/>
      <c r="N1161" s="508"/>
    </row>
    <row r="1162" ht="15.75" customHeight="1">
      <c r="A1162" s="508"/>
      <c r="B1162" s="932">
        <v>1156.0</v>
      </c>
      <c r="C1162" s="926">
        <v>43797.0</v>
      </c>
      <c r="D1162" s="523" t="s">
        <v>3082</v>
      </c>
      <c r="E1162" s="949" t="s">
        <v>6202</v>
      </c>
      <c r="F1162" s="508" t="s">
        <v>1725</v>
      </c>
      <c r="G1162" s="508"/>
      <c r="H1162" s="885" t="s">
        <v>6203</v>
      </c>
      <c r="J1162" s="885" t="s">
        <v>6204</v>
      </c>
      <c r="K1162" s="508"/>
      <c r="L1162" s="508"/>
      <c r="M1162" s="508"/>
      <c r="N1162" s="508"/>
    </row>
    <row r="1163" ht="15.75" customHeight="1">
      <c r="A1163" s="508"/>
      <c r="B1163" s="932">
        <v>1157.0</v>
      </c>
      <c r="C1163" s="926">
        <v>43797.0</v>
      </c>
      <c r="D1163" s="523" t="s">
        <v>5608</v>
      </c>
      <c r="E1163" s="949" t="s">
        <v>6187</v>
      </c>
      <c r="F1163" s="508" t="s">
        <v>1725</v>
      </c>
      <c r="G1163" s="508"/>
      <c r="H1163" s="885" t="s">
        <v>6188</v>
      </c>
      <c r="J1163" s="885" t="s">
        <v>6189</v>
      </c>
      <c r="K1163" s="508"/>
      <c r="L1163" s="508"/>
      <c r="M1163" s="508"/>
      <c r="N1163" s="508"/>
    </row>
    <row r="1164" ht="15.75" customHeight="1">
      <c r="A1164" s="508"/>
      <c r="B1164" s="932">
        <v>1158.0</v>
      </c>
      <c r="C1164" s="926">
        <v>43797.0</v>
      </c>
      <c r="D1164" s="523" t="s">
        <v>5790</v>
      </c>
      <c r="E1164" s="949" t="s">
        <v>6214</v>
      </c>
      <c r="F1164" s="508" t="s">
        <v>1725</v>
      </c>
      <c r="G1164" s="508"/>
      <c r="H1164" s="885" t="s">
        <v>6215</v>
      </c>
      <c r="J1164" s="885" t="s">
        <v>6216</v>
      </c>
      <c r="K1164" s="885" t="s">
        <v>6217</v>
      </c>
      <c r="L1164" s="508"/>
      <c r="M1164" s="508"/>
      <c r="N1164" s="508"/>
    </row>
    <row r="1165" ht="15.75" customHeight="1">
      <c r="A1165" s="508"/>
      <c r="B1165" s="932">
        <v>1159.0</v>
      </c>
      <c r="C1165" s="926">
        <v>43797.0</v>
      </c>
      <c r="D1165" s="523" t="s">
        <v>4885</v>
      </c>
      <c r="E1165" s="949" t="s">
        <v>6220</v>
      </c>
      <c r="F1165" s="508" t="s">
        <v>1725</v>
      </c>
      <c r="G1165" s="508"/>
      <c r="H1165" s="885" t="s">
        <v>6221</v>
      </c>
      <c r="J1165" s="885" t="s">
        <v>6222</v>
      </c>
      <c r="K1165" s="885" t="s">
        <v>6223</v>
      </c>
      <c r="L1165" s="508"/>
      <c r="M1165" s="508"/>
      <c r="N1165" s="508"/>
    </row>
    <row r="1166" ht="15.75" customHeight="1">
      <c r="A1166" s="508"/>
      <c r="B1166" s="932">
        <v>1160.0</v>
      </c>
      <c r="C1166" s="926">
        <v>43797.0</v>
      </c>
      <c r="D1166" s="523" t="s">
        <v>14695</v>
      </c>
      <c r="E1166" s="949" t="s">
        <v>6224</v>
      </c>
      <c r="F1166" s="508" t="s">
        <v>1725</v>
      </c>
      <c r="G1166" s="508"/>
      <c r="H1166" s="885" t="s">
        <v>6225</v>
      </c>
      <c r="J1166" s="885" t="s">
        <v>6226</v>
      </c>
      <c r="K1166" s="885" t="s">
        <v>6227</v>
      </c>
      <c r="L1166" s="508"/>
      <c r="M1166" s="508"/>
      <c r="N1166" s="508"/>
    </row>
    <row r="1167" ht="15.75" customHeight="1">
      <c r="A1167" s="508"/>
      <c r="B1167" s="932">
        <v>1161.0</v>
      </c>
      <c r="C1167" s="926">
        <v>43797.0</v>
      </c>
      <c r="D1167" s="523" t="s">
        <v>5525</v>
      </c>
      <c r="E1167" s="949" t="s">
        <v>6194</v>
      </c>
      <c r="F1167" s="508" t="s">
        <v>1725</v>
      </c>
      <c r="G1167" s="508"/>
      <c r="H1167" s="885" t="s">
        <v>6195</v>
      </c>
      <c r="J1167" s="885" t="s">
        <v>6196</v>
      </c>
      <c r="K1167" s="508"/>
      <c r="L1167" s="508"/>
      <c r="M1167" s="508"/>
      <c r="N1167" s="508"/>
    </row>
    <row r="1168" ht="15.75" customHeight="1">
      <c r="A1168" s="508"/>
      <c r="B1168" s="932">
        <v>1162.0</v>
      </c>
      <c r="C1168" s="926">
        <v>43797.0</v>
      </c>
      <c r="D1168" s="523" t="s">
        <v>5543</v>
      </c>
      <c r="E1168" s="949" t="s">
        <v>6211</v>
      </c>
      <c r="F1168" s="508" t="s">
        <v>1725</v>
      </c>
      <c r="G1168" s="508"/>
      <c r="H1168" s="885" t="s">
        <v>6212</v>
      </c>
      <c r="J1168" s="885" t="s">
        <v>6213</v>
      </c>
      <c r="K1168" s="885" t="s">
        <v>6213</v>
      </c>
      <c r="L1168" s="508"/>
      <c r="M1168" s="508"/>
      <c r="N1168" s="508"/>
    </row>
    <row r="1169" ht="15.75" customHeight="1">
      <c r="A1169" s="508"/>
      <c r="B1169" s="932">
        <v>1163.0</v>
      </c>
      <c r="C1169" s="926">
        <v>43797.0</v>
      </c>
      <c r="D1169" s="523" t="s">
        <v>5740</v>
      </c>
      <c r="E1169" s="949" t="s">
        <v>6238</v>
      </c>
      <c r="F1169" s="508" t="s">
        <v>1725</v>
      </c>
      <c r="G1169" s="508"/>
      <c r="H1169" s="885" t="s">
        <v>6239</v>
      </c>
      <c r="J1169" s="885" t="s">
        <v>6240</v>
      </c>
      <c r="K1169" s="885" t="s">
        <v>6241</v>
      </c>
      <c r="L1169" s="508"/>
      <c r="M1169" s="508"/>
      <c r="N1169" s="508"/>
    </row>
    <row r="1170" ht="15.75" customHeight="1">
      <c r="A1170" s="508"/>
      <c r="B1170" s="932">
        <v>1164.0</v>
      </c>
      <c r="C1170" s="926">
        <v>43798.0</v>
      </c>
      <c r="D1170" s="523" t="s">
        <v>5480</v>
      </c>
      <c r="E1170" s="949" t="s">
        <v>6264</v>
      </c>
      <c r="F1170" s="508" t="s">
        <v>1725</v>
      </c>
      <c r="G1170" s="508"/>
      <c r="H1170" s="885" t="s">
        <v>6265</v>
      </c>
      <c r="J1170" s="885" t="s">
        <v>6266</v>
      </c>
      <c r="K1170" s="885" t="s">
        <v>6266</v>
      </c>
      <c r="L1170" s="508"/>
      <c r="M1170" s="508"/>
      <c r="N1170" s="508"/>
    </row>
    <row r="1171" ht="15.75" customHeight="1">
      <c r="A1171" s="508"/>
      <c r="B1171" s="932">
        <v>1165.0</v>
      </c>
      <c r="C1171" s="926">
        <v>43798.0</v>
      </c>
      <c r="D1171" s="523" t="s">
        <v>5408</v>
      </c>
      <c r="E1171" s="949"/>
      <c r="F1171" s="508" t="s">
        <v>108</v>
      </c>
      <c r="G1171" s="508"/>
      <c r="H1171" s="885" t="s">
        <v>6251</v>
      </c>
      <c r="J1171" s="508"/>
      <c r="K1171" s="508"/>
      <c r="L1171" s="508"/>
      <c r="M1171" s="508"/>
      <c r="N1171" s="508"/>
    </row>
    <row r="1172" ht="15.75" customHeight="1">
      <c r="A1172" s="508"/>
      <c r="B1172" s="932">
        <v>1166.0</v>
      </c>
      <c r="C1172" s="926">
        <v>43798.0</v>
      </c>
      <c r="D1172" s="523" t="s">
        <v>6270</v>
      </c>
      <c r="E1172" s="949" t="s">
        <v>6271</v>
      </c>
      <c r="F1172" s="508" t="s">
        <v>577</v>
      </c>
      <c r="G1172" s="508"/>
      <c r="H1172" s="885" t="s">
        <v>6272</v>
      </c>
      <c r="J1172" s="508"/>
      <c r="K1172" s="508"/>
      <c r="L1172" s="508"/>
      <c r="M1172" s="508"/>
      <c r="N1172" s="508"/>
    </row>
    <row r="1173" ht="15.75" customHeight="1">
      <c r="A1173" s="508"/>
      <c r="B1173" s="932">
        <v>1167.0</v>
      </c>
      <c r="C1173" s="926">
        <v>43798.0</v>
      </c>
      <c r="D1173" s="523" t="s">
        <v>2818</v>
      </c>
      <c r="E1173" s="949" t="s">
        <v>6277</v>
      </c>
      <c r="F1173" s="508" t="s">
        <v>577</v>
      </c>
      <c r="G1173" s="508"/>
      <c r="H1173" s="885" t="s">
        <v>6278</v>
      </c>
      <c r="J1173" s="508"/>
      <c r="K1173" s="508"/>
      <c r="L1173" s="508"/>
      <c r="M1173" s="508"/>
      <c r="N1173" s="508"/>
    </row>
    <row r="1174" ht="15.75" customHeight="1">
      <c r="A1174" s="508"/>
      <c r="B1174" s="932">
        <v>1168.0</v>
      </c>
      <c r="C1174" s="926">
        <v>43798.0</v>
      </c>
      <c r="D1174" s="523" t="s">
        <v>6255</v>
      </c>
      <c r="E1174" s="949"/>
      <c r="F1174" s="508" t="s">
        <v>18</v>
      </c>
      <c r="G1174" s="508" t="s">
        <v>5535</v>
      </c>
      <c r="H1174" s="885" t="s">
        <v>6256</v>
      </c>
      <c r="J1174" s="508"/>
      <c r="K1174" s="508"/>
      <c r="L1174" s="508"/>
      <c r="M1174" s="508"/>
      <c r="N1174" s="508"/>
    </row>
    <row r="1175" ht="15.75" customHeight="1">
      <c r="A1175" s="508"/>
      <c r="B1175" s="932">
        <v>1169.0</v>
      </c>
      <c r="C1175" s="926">
        <v>43798.0</v>
      </c>
      <c r="D1175" s="523" t="s">
        <v>3529</v>
      </c>
      <c r="E1175" s="949" t="s">
        <v>6262</v>
      </c>
      <c r="F1175" s="508" t="s">
        <v>2253</v>
      </c>
      <c r="G1175" s="508" t="s">
        <v>3869</v>
      </c>
      <c r="H1175" s="885" t="s">
        <v>6263</v>
      </c>
      <c r="J1175" s="508"/>
      <c r="K1175" s="508"/>
      <c r="L1175" s="508"/>
      <c r="M1175" s="508"/>
      <c r="N1175" s="508"/>
    </row>
    <row r="1176" ht="15.75" customHeight="1">
      <c r="A1176" s="508"/>
      <c r="B1176" s="932">
        <v>1170.0</v>
      </c>
      <c r="C1176" s="926">
        <v>43798.0</v>
      </c>
      <c r="D1176" s="523" t="s">
        <v>6252</v>
      </c>
      <c r="E1176" s="949"/>
      <c r="F1176" s="508" t="s">
        <v>6253</v>
      </c>
      <c r="G1176" s="508"/>
      <c r="H1176" s="885" t="s">
        <v>6254</v>
      </c>
      <c r="J1176" s="508"/>
      <c r="K1176" s="508"/>
      <c r="L1176" s="508"/>
      <c r="M1176" s="508"/>
      <c r="N1176" s="508"/>
    </row>
    <row r="1177" ht="15.75" customHeight="1">
      <c r="A1177" s="508"/>
      <c r="B1177" s="932">
        <v>1171.0</v>
      </c>
      <c r="C1177" s="926">
        <v>43798.0</v>
      </c>
      <c r="D1177" s="523" t="s">
        <v>6279</v>
      </c>
      <c r="E1177" s="949"/>
      <c r="F1177" s="508" t="s">
        <v>577</v>
      </c>
      <c r="G1177" s="508"/>
      <c r="H1177" s="885" t="s">
        <v>6280</v>
      </c>
      <c r="J1177" s="508"/>
      <c r="K1177" s="508"/>
      <c r="L1177" s="508"/>
      <c r="M1177" s="508"/>
      <c r="N1177" s="508"/>
    </row>
    <row r="1178" ht="15.75" customHeight="1">
      <c r="A1178" s="508"/>
      <c r="B1178" s="932">
        <v>1172.0</v>
      </c>
      <c r="C1178" s="926">
        <v>43798.0</v>
      </c>
      <c r="D1178" s="523" t="s">
        <v>6273</v>
      </c>
      <c r="E1178" s="949" t="s">
        <v>6274</v>
      </c>
      <c r="F1178" s="508" t="s">
        <v>2253</v>
      </c>
      <c r="G1178" s="508" t="s">
        <v>6275</v>
      </c>
      <c r="H1178" s="885" t="s">
        <v>6276</v>
      </c>
      <c r="J1178" s="508"/>
      <c r="K1178" s="508"/>
      <c r="L1178" s="508"/>
      <c r="M1178" s="508"/>
      <c r="N1178" s="508"/>
    </row>
    <row r="1179" ht="15.75" customHeight="1">
      <c r="A1179" s="508"/>
      <c r="B1179" s="932">
        <v>1173.0</v>
      </c>
      <c r="C1179" s="926">
        <v>43798.0</v>
      </c>
      <c r="D1179" s="523" t="s">
        <v>3603</v>
      </c>
      <c r="E1179" s="949"/>
      <c r="F1179" s="508" t="s">
        <v>108</v>
      </c>
      <c r="G1179" s="508"/>
      <c r="H1179" s="885" t="s">
        <v>6261</v>
      </c>
      <c r="J1179" s="508"/>
      <c r="K1179" s="508"/>
      <c r="L1179" s="508"/>
      <c r="M1179" s="508"/>
      <c r="N1179" s="508"/>
    </row>
    <row r="1180" ht="15.75" customHeight="1">
      <c r="A1180" s="508"/>
      <c r="B1180" s="932">
        <v>1174.0</v>
      </c>
      <c r="C1180" s="926">
        <v>43798.0</v>
      </c>
      <c r="D1180" s="523" t="s">
        <v>5158</v>
      </c>
      <c r="E1180" s="949"/>
      <c r="F1180" s="508" t="s">
        <v>6257</v>
      </c>
      <c r="G1180" s="508" t="s">
        <v>6258</v>
      </c>
      <c r="H1180" s="885" t="s">
        <v>6259</v>
      </c>
      <c r="J1180" s="885" t="s">
        <v>6260</v>
      </c>
      <c r="K1180" s="508"/>
      <c r="L1180" s="508"/>
      <c r="M1180" s="508"/>
      <c r="N1180" s="508"/>
    </row>
    <row r="1181" ht="15.75" customHeight="1">
      <c r="A1181" s="508"/>
      <c r="B1181" s="932">
        <v>1175.0</v>
      </c>
      <c r="C1181" s="926">
        <v>43798.0</v>
      </c>
      <c r="D1181" s="523" t="s">
        <v>6267</v>
      </c>
      <c r="E1181" s="949"/>
      <c r="F1181" s="508" t="s">
        <v>18</v>
      </c>
      <c r="G1181" s="508" t="s">
        <v>6268</v>
      </c>
      <c r="H1181" s="885" t="s">
        <v>6269</v>
      </c>
      <c r="J1181" s="508"/>
      <c r="K1181" s="508"/>
      <c r="L1181" s="508"/>
      <c r="M1181" s="508"/>
      <c r="N1181" s="508"/>
    </row>
    <row r="1182" ht="15.75" customHeight="1">
      <c r="A1182" s="508"/>
      <c r="B1182" s="932">
        <v>1176.0</v>
      </c>
      <c r="C1182" s="926">
        <v>43802.0</v>
      </c>
      <c r="D1182" s="523" t="s">
        <v>4710</v>
      </c>
      <c r="E1182" s="949"/>
      <c r="F1182" s="508" t="s">
        <v>18</v>
      </c>
      <c r="G1182" s="508" t="s">
        <v>4732</v>
      </c>
      <c r="H1182" s="885" t="s">
        <v>6288</v>
      </c>
      <c r="J1182" s="508"/>
      <c r="K1182" s="508"/>
      <c r="L1182" s="508"/>
      <c r="M1182" s="508"/>
      <c r="N1182" s="508"/>
    </row>
    <row r="1183" ht="15.75" customHeight="1">
      <c r="A1183" s="508"/>
      <c r="B1183" s="932">
        <v>1177.0</v>
      </c>
      <c r="C1183" s="926">
        <v>43802.0</v>
      </c>
      <c r="D1183" s="523" t="s">
        <v>372</v>
      </c>
      <c r="E1183" s="949"/>
      <c r="F1183" s="508" t="s">
        <v>18</v>
      </c>
      <c r="G1183" s="508" t="s">
        <v>3057</v>
      </c>
      <c r="H1183" s="885" t="s">
        <v>6281</v>
      </c>
      <c r="J1183" s="508"/>
      <c r="K1183" s="508"/>
      <c r="L1183" s="508"/>
      <c r="M1183" s="508"/>
      <c r="N1183" s="508"/>
    </row>
    <row r="1184" ht="15.75" customHeight="1">
      <c r="A1184" s="508"/>
      <c r="B1184" s="932">
        <v>1178.0</v>
      </c>
      <c r="C1184" s="926">
        <v>43802.0</v>
      </c>
      <c r="D1184" s="523" t="s">
        <v>6282</v>
      </c>
      <c r="E1184" s="949"/>
      <c r="F1184" s="508" t="s">
        <v>18</v>
      </c>
      <c r="G1184" s="508" t="s">
        <v>5865</v>
      </c>
      <c r="H1184" s="885" t="s">
        <v>6283</v>
      </c>
      <c r="J1184" s="508"/>
      <c r="K1184" s="508"/>
      <c r="L1184" s="508"/>
      <c r="M1184" s="508"/>
      <c r="N1184" s="508"/>
    </row>
    <row r="1185" ht="15.75" customHeight="1">
      <c r="A1185" s="508"/>
      <c r="B1185" s="932">
        <v>1179.0</v>
      </c>
      <c r="C1185" s="926">
        <v>43802.0</v>
      </c>
      <c r="D1185" s="523" t="s">
        <v>6284</v>
      </c>
      <c r="E1185" s="949" t="s">
        <v>6285</v>
      </c>
      <c r="F1185" s="508" t="s">
        <v>18</v>
      </c>
      <c r="G1185" s="523" t="s">
        <v>6286</v>
      </c>
      <c r="H1185" s="885" t="s">
        <v>6287</v>
      </c>
      <c r="J1185" s="508"/>
      <c r="K1185" s="508"/>
      <c r="L1185" s="508"/>
      <c r="M1185" s="508"/>
      <c r="N1185" s="508"/>
    </row>
    <row r="1186" ht="15.75" customHeight="1">
      <c r="A1186" s="508"/>
      <c r="B1186" s="932">
        <v>1180.0</v>
      </c>
      <c r="C1186" s="926">
        <v>43802.0</v>
      </c>
      <c r="D1186" s="523" t="s">
        <v>6289</v>
      </c>
      <c r="E1186" s="949" t="s">
        <v>6290</v>
      </c>
      <c r="F1186" s="508" t="s">
        <v>18</v>
      </c>
      <c r="G1186" s="508" t="s">
        <v>6291</v>
      </c>
      <c r="H1186" s="885" t="s">
        <v>6292</v>
      </c>
      <c r="J1186" s="508"/>
      <c r="K1186" s="508"/>
      <c r="L1186" s="508"/>
      <c r="M1186" s="508"/>
      <c r="N1186" s="508"/>
    </row>
    <row r="1187" ht="15.75" customHeight="1">
      <c r="A1187" s="508"/>
      <c r="B1187" s="932">
        <v>1181.0</v>
      </c>
      <c r="C1187" s="926">
        <v>43802.0</v>
      </c>
      <c r="D1187" s="523" t="s">
        <v>6293</v>
      </c>
      <c r="E1187" s="949" t="s">
        <v>6294</v>
      </c>
      <c r="F1187" s="508" t="s">
        <v>18</v>
      </c>
      <c r="G1187" s="508" t="s">
        <v>6295</v>
      </c>
      <c r="H1187" s="885" t="s">
        <v>6296</v>
      </c>
      <c r="J1187" s="508"/>
      <c r="K1187" s="508"/>
      <c r="L1187" s="508"/>
      <c r="M1187" s="508"/>
      <c r="N1187" s="508"/>
    </row>
    <row r="1188" ht="15.75" customHeight="1">
      <c r="A1188" s="508"/>
      <c r="B1188" s="932">
        <v>1182.0</v>
      </c>
      <c r="C1188" s="949"/>
      <c r="D1188" s="523"/>
      <c r="E1188" s="949"/>
      <c r="F1188" s="508"/>
      <c r="G1188" s="508"/>
      <c r="H1188" s="508"/>
      <c r="J1188" s="508"/>
      <c r="K1188" s="508"/>
      <c r="L1188" s="508"/>
      <c r="M1188" s="508"/>
      <c r="N1188" s="508"/>
    </row>
    <row r="1189" ht="15.75" customHeight="1">
      <c r="A1189" s="508"/>
      <c r="B1189" s="932">
        <v>1183.0</v>
      </c>
      <c r="C1189" s="926">
        <v>43803.0</v>
      </c>
      <c r="D1189" s="523" t="s">
        <v>6297</v>
      </c>
      <c r="E1189" s="949"/>
      <c r="F1189" s="508" t="s">
        <v>1725</v>
      </c>
      <c r="G1189" s="508"/>
      <c r="H1189" s="885" t="s">
        <v>6298</v>
      </c>
      <c r="J1189" s="885" t="s">
        <v>6017</v>
      </c>
      <c r="K1189" s="885" t="s">
        <v>6299</v>
      </c>
      <c r="L1189" s="508"/>
      <c r="M1189" s="508"/>
      <c r="N1189" s="508"/>
    </row>
    <row r="1190" ht="15.75" customHeight="1">
      <c r="A1190" s="508"/>
      <c r="B1190" s="932">
        <v>1184.0</v>
      </c>
      <c r="C1190" s="926">
        <v>43803.0</v>
      </c>
      <c r="D1190" s="523" t="s">
        <v>4922</v>
      </c>
      <c r="E1190" s="949"/>
      <c r="F1190" s="508" t="s">
        <v>1725</v>
      </c>
      <c r="G1190" s="508"/>
      <c r="H1190" s="885" t="s">
        <v>6300</v>
      </c>
      <c r="J1190" s="885" t="s">
        <v>6301</v>
      </c>
      <c r="K1190" s="885" t="s">
        <v>5934</v>
      </c>
      <c r="L1190" s="508"/>
      <c r="M1190" s="508"/>
      <c r="N1190" s="508"/>
    </row>
    <row r="1191" ht="15.75" customHeight="1">
      <c r="A1191" s="508"/>
      <c r="B1191" s="932">
        <v>1185.0</v>
      </c>
      <c r="C1191" s="926">
        <v>43804.0</v>
      </c>
      <c r="D1191" s="523" t="s">
        <v>5340</v>
      </c>
      <c r="E1191" s="949"/>
      <c r="F1191" s="508" t="s">
        <v>1624</v>
      </c>
      <c r="G1191" s="508"/>
      <c r="H1191" s="885" t="s">
        <v>6302</v>
      </c>
      <c r="J1191" s="508"/>
      <c r="K1191" s="508"/>
      <c r="L1191" s="508"/>
      <c r="M1191" s="508"/>
      <c r="N1191" s="508"/>
    </row>
    <row r="1192" ht="15.75" customHeight="1">
      <c r="A1192" s="508"/>
      <c r="B1192" s="932">
        <v>1186.0</v>
      </c>
      <c r="C1192" s="926">
        <v>43805.0</v>
      </c>
      <c r="D1192" s="523" t="s">
        <v>6307</v>
      </c>
      <c r="E1192" s="949"/>
      <c r="F1192" s="508" t="s">
        <v>18</v>
      </c>
      <c r="G1192" s="508" t="s">
        <v>6308</v>
      </c>
      <c r="H1192" s="885" t="s">
        <v>6309</v>
      </c>
      <c r="J1192" s="508"/>
      <c r="K1192" s="508"/>
      <c r="L1192" s="508"/>
      <c r="M1192" s="508"/>
      <c r="N1192" s="508"/>
    </row>
    <row r="1193" ht="15.75" customHeight="1">
      <c r="A1193" s="508"/>
      <c r="B1193" s="932">
        <v>1187.0</v>
      </c>
      <c r="C1193" s="926">
        <v>43805.0</v>
      </c>
      <c r="D1193" s="523" t="s">
        <v>6304</v>
      </c>
      <c r="E1193" s="949"/>
      <c r="F1193" s="508" t="s">
        <v>1370</v>
      </c>
      <c r="G1193" s="508" t="s">
        <v>5126</v>
      </c>
      <c r="H1193" s="885" t="s">
        <v>6305</v>
      </c>
      <c r="J1193" s="885" t="s">
        <v>6306</v>
      </c>
      <c r="K1193" s="508"/>
      <c r="L1193" s="508"/>
      <c r="M1193" s="508"/>
      <c r="N1193" s="508"/>
    </row>
    <row r="1194" ht="15.75" customHeight="1">
      <c r="A1194" s="508"/>
      <c r="B1194" s="932">
        <v>1188.0</v>
      </c>
      <c r="C1194" s="926">
        <v>43805.0</v>
      </c>
      <c r="D1194" s="523" t="s">
        <v>2295</v>
      </c>
      <c r="E1194" s="949"/>
      <c r="F1194" s="508" t="s">
        <v>2253</v>
      </c>
      <c r="G1194" s="508" t="s">
        <v>90</v>
      </c>
      <c r="H1194" s="885" t="s">
        <v>6310</v>
      </c>
      <c r="J1194" s="508"/>
      <c r="K1194" s="508"/>
      <c r="L1194" s="508"/>
      <c r="M1194" s="508"/>
      <c r="N1194" s="508"/>
    </row>
    <row r="1195" ht="15.75" customHeight="1">
      <c r="A1195" s="508"/>
      <c r="B1195" s="932">
        <v>1189.0</v>
      </c>
      <c r="C1195" s="926">
        <v>43805.0</v>
      </c>
      <c r="D1195" s="523" t="s">
        <v>193</v>
      </c>
      <c r="E1195" s="949"/>
      <c r="F1195" s="508" t="s">
        <v>2253</v>
      </c>
      <c r="G1195" s="508" t="s">
        <v>878</v>
      </c>
      <c r="H1195" s="885" t="s">
        <v>6311</v>
      </c>
      <c r="J1195" s="508"/>
      <c r="K1195" s="508"/>
      <c r="L1195" s="508"/>
      <c r="M1195" s="508"/>
      <c r="N1195" s="508"/>
    </row>
    <row r="1196" ht="15.75" customHeight="1">
      <c r="A1196" s="508"/>
      <c r="B1196" s="932">
        <v>1190.0</v>
      </c>
      <c r="C1196" s="926">
        <v>43805.0</v>
      </c>
      <c r="D1196" s="523" t="s">
        <v>4440</v>
      </c>
      <c r="E1196" s="949"/>
      <c r="F1196" s="508" t="s">
        <v>2253</v>
      </c>
      <c r="G1196" s="508" t="s">
        <v>3056</v>
      </c>
      <c r="H1196" s="885" t="s">
        <v>6303</v>
      </c>
      <c r="J1196" s="508"/>
      <c r="K1196" s="508"/>
      <c r="L1196" s="508"/>
      <c r="M1196" s="508"/>
      <c r="N1196" s="508"/>
    </row>
    <row r="1197" ht="15.75" customHeight="1">
      <c r="A1197" s="508"/>
      <c r="B1197" s="932">
        <v>1191.0</v>
      </c>
      <c r="C1197" s="926">
        <v>43809.0</v>
      </c>
      <c r="D1197" s="523" t="s">
        <v>6322</v>
      </c>
      <c r="E1197" s="949"/>
      <c r="F1197" s="508" t="s">
        <v>18</v>
      </c>
      <c r="G1197" s="508" t="s">
        <v>6323</v>
      </c>
      <c r="H1197" s="885" t="s">
        <v>6324</v>
      </c>
      <c r="J1197" s="508"/>
      <c r="K1197" s="508"/>
      <c r="L1197" s="508"/>
      <c r="M1197" s="508"/>
      <c r="N1197" s="508"/>
    </row>
    <row r="1198" ht="15.75" customHeight="1">
      <c r="A1198" s="508"/>
      <c r="B1198" s="932">
        <v>1192.0</v>
      </c>
      <c r="C1198" s="926">
        <v>43809.0</v>
      </c>
      <c r="D1198" s="523" t="s">
        <v>4954</v>
      </c>
      <c r="E1198" s="949"/>
      <c r="F1198" s="508" t="s">
        <v>1370</v>
      </c>
      <c r="G1198" s="508" t="s">
        <v>6316</v>
      </c>
      <c r="H1198" s="885" t="s">
        <v>6327</v>
      </c>
      <c r="J1198" s="885" t="s">
        <v>6328</v>
      </c>
      <c r="K1198" s="508"/>
      <c r="L1198" s="508"/>
      <c r="M1198" s="508"/>
      <c r="N1198" s="508"/>
    </row>
    <row r="1199" ht="15.75" customHeight="1">
      <c r="A1199" s="508"/>
      <c r="B1199" s="932">
        <v>1193.0</v>
      </c>
      <c r="C1199" s="926">
        <v>43809.0</v>
      </c>
      <c r="D1199" s="523" t="s">
        <v>4184</v>
      </c>
      <c r="E1199" s="949"/>
      <c r="F1199" s="508" t="s">
        <v>1370</v>
      </c>
      <c r="G1199" s="508" t="s">
        <v>6316</v>
      </c>
      <c r="H1199" s="885" t="s">
        <v>6317</v>
      </c>
      <c r="J1199" s="885" t="s">
        <v>6318</v>
      </c>
      <c r="K1199" s="508"/>
      <c r="L1199" s="508"/>
      <c r="M1199" s="508"/>
      <c r="N1199" s="508"/>
    </row>
    <row r="1200" ht="15.75" customHeight="1">
      <c r="A1200" s="508"/>
      <c r="B1200" s="932">
        <v>1194.0</v>
      </c>
      <c r="C1200" s="926">
        <v>43809.0</v>
      </c>
      <c r="D1200" s="523" t="s">
        <v>6312</v>
      </c>
      <c r="E1200" s="949"/>
      <c r="F1200" s="508" t="s">
        <v>18</v>
      </c>
      <c r="G1200" s="508" t="s">
        <v>6185</v>
      </c>
      <c r="H1200" s="885" t="s">
        <v>6313</v>
      </c>
      <c r="J1200" s="508"/>
      <c r="K1200" s="508"/>
      <c r="L1200" s="508"/>
      <c r="M1200" s="508"/>
      <c r="N1200" s="508"/>
    </row>
    <row r="1201" ht="15.75" customHeight="1">
      <c r="A1201" s="508"/>
      <c r="B1201" s="932">
        <v>1195.0</v>
      </c>
      <c r="C1201" s="926">
        <v>43809.0</v>
      </c>
      <c r="D1201" s="523" t="s">
        <v>6329</v>
      </c>
      <c r="E1201" s="949"/>
      <c r="F1201" s="508" t="s">
        <v>6330</v>
      </c>
      <c r="G1201" s="508"/>
      <c r="H1201" s="885" t="s">
        <v>6331</v>
      </c>
      <c r="J1201" s="885" t="s">
        <v>6332</v>
      </c>
      <c r="K1201" s="508"/>
      <c r="L1201" s="508"/>
      <c r="M1201" s="508"/>
      <c r="N1201" s="508"/>
    </row>
    <row r="1202" ht="15.75" customHeight="1">
      <c r="A1202" s="508"/>
      <c r="B1202" s="932">
        <v>1196.0</v>
      </c>
      <c r="C1202" s="926">
        <v>43809.0</v>
      </c>
      <c r="D1202" s="523" t="s">
        <v>4887</v>
      </c>
      <c r="E1202" s="949"/>
      <c r="F1202" s="508" t="s">
        <v>1725</v>
      </c>
      <c r="G1202" s="508"/>
      <c r="H1202" s="885" t="s">
        <v>6325</v>
      </c>
      <c r="J1202" s="885" t="s">
        <v>6326</v>
      </c>
      <c r="K1202" s="508"/>
      <c r="L1202" s="508"/>
      <c r="M1202" s="508"/>
      <c r="N1202" s="508"/>
    </row>
    <row r="1203" ht="15.75" customHeight="1">
      <c r="A1203" s="508"/>
      <c r="B1203" s="932">
        <v>1197.0</v>
      </c>
      <c r="C1203" s="926">
        <v>43809.0</v>
      </c>
      <c r="D1203" s="523" t="s">
        <v>6314</v>
      </c>
      <c r="E1203" s="949"/>
      <c r="F1203" s="508" t="s">
        <v>18</v>
      </c>
      <c r="G1203" s="508" t="s">
        <v>671</v>
      </c>
      <c r="H1203" s="885" t="s">
        <v>6315</v>
      </c>
      <c r="J1203" s="508"/>
      <c r="K1203" s="508"/>
      <c r="L1203" s="508"/>
      <c r="M1203" s="508"/>
      <c r="N1203" s="508"/>
    </row>
    <row r="1204" ht="15.75" customHeight="1">
      <c r="A1204" s="508"/>
      <c r="B1204" s="932">
        <v>1198.0</v>
      </c>
      <c r="C1204" s="926">
        <v>43809.0</v>
      </c>
      <c r="D1204" s="523" t="s">
        <v>5355</v>
      </c>
      <c r="E1204" s="949"/>
      <c r="F1204" s="508" t="s">
        <v>6319</v>
      </c>
      <c r="G1204" s="508"/>
      <c r="H1204" s="885" t="s">
        <v>6320</v>
      </c>
      <c r="J1204" s="885" t="s">
        <v>6321</v>
      </c>
      <c r="K1204" s="508"/>
      <c r="L1204" s="508"/>
      <c r="M1204" s="508"/>
      <c r="N1204" s="508"/>
    </row>
    <row r="1205" ht="15.75" customHeight="1">
      <c r="A1205" s="508"/>
      <c r="B1205" s="932">
        <v>1199.0</v>
      </c>
      <c r="C1205" s="926">
        <v>43810.0</v>
      </c>
      <c r="D1205" s="523" t="s">
        <v>6333</v>
      </c>
      <c r="E1205" s="949"/>
      <c r="F1205" s="508" t="s">
        <v>1725</v>
      </c>
      <c r="G1205" s="508"/>
      <c r="H1205" s="885" t="s">
        <v>6334</v>
      </c>
      <c r="J1205" s="885" t="s">
        <v>6335</v>
      </c>
      <c r="K1205" s="508"/>
      <c r="L1205" s="508"/>
      <c r="M1205" s="508"/>
      <c r="N1205" s="508"/>
    </row>
    <row r="1206" ht="15.75" customHeight="1">
      <c r="A1206" s="508"/>
      <c r="B1206" s="932">
        <v>1200.0</v>
      </c>
      <c r="C1206" s="926">
        <v>43810.0</v>
      </c>
      <c r="D1206" s="523" t="s">
        <v>1895</v>
      </c>
      <c r="E1206" s="949"/>
      <c r="F1206" s="508" t="s">
        <v>1624</v>
      </c>
      <c r="G1206" s="508"/>
      <c r="H1206" s="885" t="s">
        <v>6345</v>
      </c>
      <c r="J1206" s="508"/>
      <c r="K1206" s="508"/>
      <c r="L1206" s="508"/>
      <c r="M1206" s="508"/>
      <c r="N1206" s="508"/>
    </row>
    <row r="1207" ht="15.75" customHeight="1">
      <c r="A1207" s="508"/>
      <c r="B1207" s="932">
        <v>1201.0</v>
      </c>
      <c r="C1207" s="926">
        <v>43810.0</v>
      </c>
      <c r="D1207" s="523" t="s">
        <v>2064</v>
      </c>
      <c r="E1207" s="949"/>
      <c r="F1207" s="508" t="s">
        <v>1624</v>
      </c>
      <c r="G1207" s="508"/>
      <c r="H1207" s="885" t="s">
        <v>6344</v>
      </c>
      <c r="J1207" s="508"/>
      <c r="K1207" s="508"/>
      <c r="L1207" s="508"/>
      <c r="M1207" s="508"/>
      <c r="N1207" s="508"/>
    </row>
    <row r="1208" ht="15.75" customHeight="1">
      <c r="A1208" s="508"/>
      <c r="B1208" s="932">
        <v>1202.0</v>
      </c>
      <c r="C1208" s="926">
        <v>43810.0</v>
      </c>
      <c r="D1208" s="523" t="s">
        <v>6336</v>
      </c>
      <c r="E1208" s="949"/>
      <c r="F1208" s="508" t="s">
        <v>18</v>
      </c>
      <c r="G1208" s="508" t="s">
        <v>6337</v>
      </c>
      <c r="H1208" s="885" t="s">
        <v>6338</v>
      </c>
      <c r="J1208" s="508"/>
      <c r="K1208" s="508"/>
      <c r="L1208" s="508"/>
      <c r="M1208" s="508"/>
      <c r="N1208" s="508"/>
    </row>
    <row r="1209" ht="15.75" customHeight="1">
      <c r="A1209" s="508"/>
      <c r="B1209" s="932">
        <v>1203.0</v>
      </c>
      <c r="C1209" s="926">
        <v>43810.0</v>
      </c>
      <c r="D1209" s="523" t="s">
        <v>4327</v>
      </c>
      <c r="E1209" s="949"/>
      <c r="F1209" s="508" t="s">
        <v>18</v>
      </c>
      <c r="G1209" s="508" t="s">
        <v>1407</v>
      </c>
      <c r="H1209" s="885" t="s">
        <v>6342</v>
      </c>
      <c r="J1209" s="508"/>
      <c r="K1209" s="508"/>
      <c r="L1209" s="508"/>
      <c r="M1209" s="508"/>
      <c r="N1209" s="508"/>
    </row>
    <row r="1210" ht="15.75" customHeight="1">
      <c r="A1210" s="508"/>
      <c r="B1210" s="932">
        <v>1204.0</v>
      </c>
      <c r="C1210" s="926">
        <v>43810.0</v>
      </c>
      <c r="D1210" s="523" t="s">
        <v>6148</v>
      </c>
      <c r="E1210" s="949"/>
      <c r="F1210" s="508" t="s">
        <v>1725</v>
      </c>
      <c r="G1210" s="508"/>
      <c r="H1210" s="885" t="s">
        <v>6356</v>
      </c>
      <c r="J1210" s="885" t="s">
        <v>6357</v>
      </c>
      <c r="K1210" s="885" t="s">
        <v>6358</v>
      </c>
      <c r="L1210" s="508"/>
      <c r="M1210" s="508"/>
      <c r="N1210" s="508"/>
    </row>
    <row r="1211" ht="15.75" customHeight="1">
      <c r="A1211" s="508"/>
      <c r="B1211" s="932">
        <v>1205.0</v>
      </c>
      <c r="C1211" s="926">
        <v>43810.0</v>
      </c>
      <c r="D1211" s="523" t="s">
        <v>6346</v>
      </c>
      <c r="E1211" s="949"/>
      <c r="F1211" s="508" t="s">
        <v>1725</v>
      </c>
      <c r="G1211" s="508"/>
      <c r="H1211" s="885" t="s">
        <v>6347</v>
      </c>
      <c r="J1211" s="885" t="s">
        <v>6348</v>
      </c>
      <c r="K1211" s="885" t="s">
        <v>6349</v>
      </c>
      <c r="L1211" s="508"/>
      <c r="M1211" s="508"/>
      <c r="N1211" s="508"/>
    </row>
    <row r="1212" ht="15.75" customHeight="1">
      <c r="A1212" s="508"/>
      <c r="B1212" s="932">
        <v>1206.0</v>
      </c>
      <c r="C1212" s="926">
        <v>43810.0</v>
      </c>
      <c r="D1212" s="523" t="s">
        <v>300</v>
      </c>
      <c r="E1212" s="949"/>
      <c r="F1212" s="508" t="s">
        <v>1725</v>
      </c>
      <c r="G1212" s="508"/>
      <c r="H1212" s="885" t="s">
        <v>6350</v>
      </c>
      <c r="J1212" s="508"/>
      <c r="K1212" s="508"/>
      <c r="L1212" s="508"/>
      <c r="M1212" s="508"/>
      <c r="N1212" s="508"/>
    </row>
    <row r="1213" ht="15.75" customHeight="1">
      <c r="A1213" s="508"/>
      <c r="B1213" s="932">
        <v>1207.0</v>
      </c>
      <c r="C1213" s="926">
        <v>43810.0</v>
      </c>
      <c r="D1213" s="523"/>
      <c r="E1213" s="949"/>
      <c r="F1213" s="508"/>
      <c r="G1213" s="508"/>
      <c r="H1213" s="508"/>
      <c r="J1213" s="508"/>
      <c r="K1213" s="508"/>
      <c r="L1213" s="508"/>
      <c r="M1213" s="508"/>
      <c r="N1213" s="508"/>
    </row>
    <row r="1214" ht="15.75" customHeight="1">
      <c r="A1214" s="508"/>
      <c r="B1214" s="932">
        <v>1208.0</v>
      </c>
      <c r="C1214" s="926">
        <v>43810.0</v>
      </c>
      <c r="D1214" s="523" t="s">
        <v>6351</v>
      </c>
      <c r="E1214" s="949"/>
      <c r="F1214" s="508" t="s">
        <v>18</v>
      </c>
      <c r="G1214" s="508" t="s">
        <v>6353</v>
      </c>
      <c r="H1214" s="885" t="s">
        <v>6354</v>
      </c>
      <c r="J1214" s="508"/>
      <c r="K1214" s="508"/>
      <c r="L1214" s="508"/>
      <c r="M1214" s="508"/>
      <c r="N1214" s="508"/>
    </row>
    <row r="1215" ht="15.75" customHeight="1">
      <c r="A1215" s="508"/>
      <c r="B1215" s="932">
        <v>1209.0</v>
      </c>
      <c r="C1215" s="926">
        <v>43810.0</v>
      </c>
      <c r="D1215" s="523" t="s">
        <v>1727</v>
      </c>
      <c r="E1215" s="949"/>
      <c r="F1215" s="508" t="s">
        <v>6339</v>
      </c>
      <c r="G1215" s="508"/>
      <c r="H1215" s="885" t="s">
        <v>6340</v>
      </c>
      <c r="J1215" s="508"/>
      <c r="K1215" s="508"/>
      <c r="L1215" s="508"/>
      <c r="M1215" s="508"/>
      <c r="N1215" s="508"/>
    </row>
    <row r="1216" ht="15.75" customHeight="1">
      <c r="A1216" s="508"/>
      <c r="B1216" s="932">
        <v>1210.0</v>
      </c>
      <c r="C1216" s="926">
        <v>43810.0</v>
      </c>
      <c r="D1216" s="523" t="s">
        <v>3053</v>
      </c>
      <c r="E1216" s="949"/>
      <c r="F1216" s="508" t="s">
        <v>1624</v>
      </c>
      <c r="G1216" s="508"/>
      <c r="H1216" s="885" t="s">
        <v>6343</v>
      </c>
      <c r="J1216" s="508"/>
      <c r="K1216" s="508"/>
      <c r="L1216" s="508"/>
      <c r="M1216" s="508"/>
      <c r="N1216" s="508"/>
    </row>
    <row r="1217" ht="15.75" customHeight="1">
      <c r="A1217" s="508"/>
      <c r="B1217" s="932">
        <v>1211.0</v>
      </c>
      <c r="C1217" s="926">
        <v>43810.0</v>
      </c>
      <c r="D1217" s="523" t="s">
        <v>3723</v>
      </c>
      <c r="E1217" s="949"/>
      <c r="F1217" s="508" t="s">
        <v>1624</v>
      </c>
      <c r="G1217" s="508"/>
      <c r="H1217" s="885" t="s">
        <v>6341</v>
      </c>
      <c r="J1217" s="508"/>
      <c r="K1217" s="508"/>
      <c r="L1217" s="508"/>
      <c r="M1217" s="508"/>
      <c r="N1217" s="508"/>
    </row>
    <row r="1218" ht="15.75" customHeight="1">
      <c r="A1218" s="508"/>
      <c r="B1218" s="932">
        <v>1212.0</v>
      </c>
      <c r="C1218" s="926">
        <v>43810.0</v>
      </c>
      <c r="D1218" s="523" t="s">
        <v>5391</v>
      </c>
      <c r="E1218" s="949"/>
      <c r="F1218" s="508" t="s">
        <v>1624</v>
      </c>
      <c r="G1218" s="508"/>
      <c r="H1218" s="885" t="s">
        <v>6355</v>
      </c>
      <c r="J1218" s="508"/>
      <c r="K1218" s="508"/>
      <c r="L1218" s="508"/>
      <c r="M1218" s="508"/>
      <c r="N1218" s="508"/>
    </row>
    <row r="1219" ht="15.75" customHeight="1">
      <c r="A1219" s="508"/>
      <c r="B1219" s="932">
        <v>1213.0</v>
      </c>
      <c r="C1219" s="926">
        <v>43811.0</v>
      </c>
      <c r="D1219" s="523" t="s">
        <v>1786</v>
      </c>
      <c r="E1219" s="949" t="s">
        <v>4468</v>
      </c>
      <c r="F1219" s="545" t="s">
        <v>108</v>
      </c>
      <c r="G1219" s="508"/>
      <c r="H1219" s="885" t="s">
        <v>6359</v>
      </c>
      <c r="J1219" s="508"/>
      <c r="K1219" s="508"/>
      <c r="L1219" s="508"/>
      <c r="M1219" s="508"/>
      <c r="N1219" s="508"/>
    </row>
    <row r="1220" ht="15.75" customHeight="1">
      <c r="A1220" s="508"/>
      <c r="B1220" s="932">
        <v>1214.0</v>
      </c>
      <c r="C1220" s="926">
        <v>43812.0</v>
      </c>
      <c r="D1220" s="523" t="s">
        <v>4127</v>
      </c>
      <c r="E1220" s="949"/>
      <c r="F1220" s="508" t="s">
        <v>1593</v>
      </c>
      <c r="G1220" s="947">
        <v>43819.0</v>
      </c>
      <c r="H1220" s="885" t="s">
        <v>6364</v>
      </c>
      <c r="J1220" s="885" t="s">
        <v>6365</v>
      </c>
      <c r="K1220" s="885" t="s">
        <v>6366</v>
      </c>
      <c r="L1220" s="885" t="s">
        <v>6367</v>
      </c>
      <c r="M1220" s="885" t="s">
        <v>14749</v>
      </c>
      <c r="N1220" s="508"/>
    </row>
    <row r="1221" ht="15.75" customHeight="1">
      <c r="A1221" s="508"/>
      <c r="B1221" s="932">
        <v>1215.0</v>
      </c>
      <c r="C1221" s="926">
        <v>43812.0</v>
      </c>
      <c r="D1221" s="523" t="s">
        <v>2848</v>
      </c>
      <c r="E1221" s="949"/>
      <c r="F1221" s="508" t="s">
        <v>1593</v>
      </c>
      <c r="G1221" s="947">
        <v>43819.0</v>
      </c>
      <c r="H1221" s="885" t="s">
        <v>6360</v>
      </c>
      <c r="J1221" s="885" t="s">
        <v>6361</v>
      </c>
      <c r="K1221" s="885" t="s">
        <v>6362</v>
      </c>
      <c r="L1221" s="885" t="s">
        <v>6363</v>
      </c>
      <c r="M1221" s="885" t="s">
        <v>14749</v>
      </c>
      <c r="N1221" s="508"/>
    </row>
    <row r="1222" ht="15.75" customHeight="1">
      <c r="A1222" s="508"/>
      <c r="B1222" s="932">
        <v>1216.0</v>
      </c>
      <c r="C1222" s="926">
        <v>43815.0</v>
      </c>
      <c r="D1222" s="523" t="s">
        <v>6368</v>
      </c>
      <c r="E1222" s="949"/>
      <c r="F1222" s="508" t="s">
        <v>6369</v>
      </c>
      <c r="G1222" s="508"/>
      <c r="H1222" s="885" t="s">
        <v>6370</v>
      </c>
      <c r="J1222" s="508"/>
      <c r="K1222" s="508"/>
      <c r="L1222" s="508"/>
      <c r="M1222" s="508"/>
      <c r="N1222" s="508"/>
    </row>
    <row r="1223" ht="15.75" customHeight="1">
      <c r="A1223" s="508"/>
      <c r="B1223" s="932">
        <v>1217.0</v>
      </c>
      <c r="C1223" s="926">
        <v>43815.0</v>
      </c>
      <c r="D1223" s="523" t="s">
        <v>6371</v>
      </c>
      <c r="E1223" s="949"/>
      <c r="F1223" s="508" t="s">
        <v>6372</v>
      </c>
      <c r="G1223" s="508"/>
      <c r="H1223" s="885" t="s">
        <v>6373</v>
      </c>
      <c r="J1223" s="508"/>
      <c r="K1223" s="508"/>
      <c r="L1223" s="508"/>
      <c r="M1223" s="508"/>
      <c r="N1223" s="508"/>
    </row>
    <row r="1224" ht="15.75" customHeight="1">
      <c r="A1224" s="508"/>
      <c r="B1224" s="932">
        <v>1218.0</v>
      </c>
      <c r="C1224" s="926">
        <v>43815.0</v>
      </c>
      <c r="D1224" s="523" t="s">
        <v>6371</v>
      </c>
      <c r="E1224" s="949"/>
      <c r="F1224" s="508" t="s">
        <v>6374</v>
      </c>
      <c r="G1224" s="508"/>
      <c r="H1224" s="885" t="s">
        <v>6375</v>
      </c>
      <c r="J1224" s="508"/>
      <c r="K1224" s="508"/>
      <c r="L1224" s="508"/>
      <c r="M1224" s="508"/>
      <c r="N1224" s="508"/>
    </row>
    <row r="1225" ht="15.75" customHeight="1">
      <c r="A1225" s="508"/>
      <c r="B1225" s="932">
        <v>1219.0</v>
      </c>
      <c r="C1225" s="926">
        <v>43816.0</v>
      </c>
      <c r="D1225" s="523" t="s">
        <v>6376</v>
      </c>
      <c r="E1225" s="949"/>
      <c r="F1225" s="511" t="s">
        <v>14750</v>
      </c>
      <c r="G1225" s="508"/>
      <c r="H1225" s="885" t="s">
        <v>6378</v>
      </c>
      <c r="J1225" s="508"/>
      <c r="K1225" s="508"/>
      <c r="L1225" s="508"/>
      <c r="M1225" s="508"/>
      <c r="N1225" s="508"/>
    </row>
    <row r="1226" ht="15.75" customHeight="1">
      <c r="A1226" s="508"/>
      <c r="B1226" s="932">
        <v>1220.0</v>
      </c>
      <c r="C1226" s="926">
        <v>43817.0</v>
      </c>
      <c r="D1226" s="523" t="s">
        <v>6392</v>
      </c>
      <c r="E1226" s="949"/>
      <c r="F1226" s="545" t="s">
        <v>3390</v>
      </c>
      <c r="G1226" s="508"/>
      <c r="H1226" s="885" t="s">
        <v>6393</v>
      </c>
      <c r="J1226" s="885" t="s">
        <v>6394</v>
      </c>
      <c r="K1226" s="508"/>
      <c r="L1226" s="508"/>
      <c r="M1226" s="508"/>
      <c r="N1226" s="508"/>
    </row>
    <row r="1227" ht="15.75" customHeight="1">
      <c r="A1227" s="508"/>
      <c r="B1227" s="932">
        <v>1221.0</v>
      </c>
      <c r="C1227" s="926">
        <v>43817.0</v>
      </c>
      <c r="D1227" s="523" t="s">
        <v>6379</v>
      </c>
      <c r="E1227" s="949"/>
      <c r="F1227" s="545" t="s">
        <v>3390</v>
      </c>
      <c r="G1227" s="508"/>
      <c r="H1227" s="885" t="s">
        <v>6380</v>
      </c>
      <c r="J1227" s="885" t="s">
        <v>6381</v>
      </c>
      <c r="K1227" s="508"/>
      <c r="L1227" s="508"/>
      <c r="M1227" s="508"/>
      <c r="N1227" s="508"/>
    </row>
    <row r="1228" ht="15.75" customHeight="1">
      <c r="A1228" s="508"/>
      <c r="B1228" s="932">
        <v>1222.0</v>
      </c>
      <c r="C1228" s="926">
        <v>43817.0</v>
      </c>
      <c r="D1228" s="523" t="s">
        <v>6385</v>
      </c>
      <c r="E1228" s="949"/>
      <c r="F1228" s="545" t="s">
        <v>3390</v>
      </c>
      <c r="G1228" s="508"/>
      <c r="H1228" s="885" t="s">
        <v>6386</v>
      </c>
      <c r="J1228" s="885" t="s">
        <v>6387</v>
      </c>
      <c r="K1228" s="508"/>
      <c r="L1228" s="508"/>
      <c r="M1228" s="508"/>
      <c r="N1228" s="508"/>
    </row>
    <row r="1229" ht="15.75" customHeight="1">
      <c r="A1229" s="508"/>
      <c r="B1229" s="932">
        <v>1223.0</v>
      </c>
      <c r="C1229" s="926">
        <v>43817.0</v>
      </c>
      <c r="D1229" s="523" t="s">
        <v>2739</v>
      </c>
      <c r="E1229" s="949"/>
      <c r="F1229" s="545" t="s">
        <v>1310</v>
      </c>
      <c r="G1229" s="508"/>
      <c r="H1229" s="885" t="s">
        <v>6390</v>
      </c>
      <c r="J1229" s="885" t="s">
        <v>6391</v>
      </c>
      <c r="K1229" s="508"/>
      <c r="L1229" s="508"/>
      <c r="M1229" s="508"/>
      <c r="N1229" s="508"/>
    </row>
    <row r="1230" ht="15.75" customHeight="1">
      <c r="A1230" s="508"/>
      <c r="B1230" s="932">
        <v>1224.0</v>
      </c>
      <c r="C1230" s="926">
        <v>43817.0</v>
      </c>
      <c r="D1230" s="523" t="s">
        <v>6382</v>
      </c>
      <c r="E1230" s="949"/>
      <c r="F1230" s="545" t="s">
        <v>1310</v>
      </c>
      <c r="G1230" s="508"/>
      <c r="H1230" s="885" t="s">
        <v>6383</v>
      </c>
      <c r="J1230" s="885" t="s">
        <v>6384</v>
      </c>
      <c r="K1230" s="508"/>
      <c r="L1230" s="508"/>
      <c r="M1230" s="508"/>
      <c r="N1230" s="508"/>
    </row>
    <row r="1231" ht="15.75" customHeight="1">
      <c r="A1231" s="508"/>
      <c r="B1231" s="932">
        <v>1225.0</v>
      </c>
      <c r="C1231" s="926">
        <v>43817.0</v>
      </c>
      <c r="D1231" s="523" t="s">
        <v>2845</v>
      </c>
      <c r="E1231" s="949"/>
      <c r="F1231" s="508" t="s">
        <v>6388</v>
      </c>
      <c r="G1231" s="508"/>
      <c r="H1231" s="885" t="s">
        <v>6389</v>
      </c>
      <c r="J1231" s="508"/>
      <c r="K1231" s="508"/>
      <c r="L1231" s="508"/>
      <c r="M1231" s="508"/>
      <c r="N1231" s="508"/>
    </row>
    <row r="1232" ht="15.75" customHeight="1">
      <c r="A1232" s="508"/>
      <c r="B1232" s="932">
        <v>1226.0</v>
      </c>
      <c r="C1232" s="926">
        <v>43818.0</v>
      </c>
      <c r="D1232" s="523" t="s">
        <v>2845</v>
      </c>
      <c r="E1232" s="949"/>
      <c r="F1232" s="508" t="s">
        <v>1593</v>
      </c>
      <c r="G1232" s="947">
        <v>43826.0</v>
      </c>
      <c r="H1232" s="885" t="s">
        <v>6398</v>
      </c>
      <c r="J1232" s="508"/>
      <c r="K1232" s="508"/>
      <c r="L1232" s="508"/>
      <c r="M1232" s="508"/>
      <c r="N1232" s="508"/>
    </row>
    <row r="1233" ht="15.75" customHeight="1">
      <c r="A1233" s="508"/>
      <c r="B1233" s="932">
        <v>1227.0</v>
      </c>
      <c r="C1233" s="926">
        <v>43818.0</v>
      </c>
      <c r="D1233" s="523" t="s">
        <v>2533</v>
      </c>
      <c r="E1233" s="949"/>
      <c r="F1233" s="545" t="s">
        <v>6395</v>
      </c>
      <c r="G1233" s="508"/>
      <c r="H1233" s="885" t="s">
        <v>6396</v>
      </c>
      <c r="J1233" s="885" t="s">
        <v>6397</v>
      </c>
      <c r="K1233" s="508"/>
      <c r="L1233" s="508"/>
      <c r="M1233" s="508"/>
      <c r="N1233" s="508"/>
    </row>
    <row r="1234" ht="15.75" customHeight="1">
      <c r="A1234" s="508"/>
      <c r="B1234" s="932">
        <v>1228.0</v>
      </c>
      <c r="C1234" s="926">
        <v>43818.0</v>
      </c>
      <c r="D1234" s="523" t="s">
        <v>2857</v>
      </c>
      <c r="E1234" s="949"/>
      <c r="F1234" s="545" t="s">
        <v>6395</v>
      </c>
      <c r="G1234" s="508"/>
      <c r="H1234" s="885" t="s">
        <v>6399</v>
      </c>
      <c r="J1234" s="885" t="s">
        <v>6400</v>
      </c>
      <c r="K1234" s="508"/>
      <c r="L1234" s="508"/>
      <c r="M1234" s="508"/>
      <c r="N1234" s="508"/>
    </row>
    <row r="1235" ht="15.75" customHeight="1">
      <c r="A1235" s="508"/>
      <c r="B1235" s="932">
        <v>1229.0</v>
      </c>
      <c r="C1235" s="926">
        <v>43819.0</v>
      </c>
      <c r="D1235" s="523" t="s">
        <v>1387</v>
      </c>
      <c r="E1235" s="949"/>
      <c r="F1235" s="508" t="s">
        <v>2253</v>
      </c>
      <c r="G1235" s="508" t="s">
        <v>3056</v>
      </c>
      <c r="H1235" s="885" t="s">
        <v>6442</v>
      </c>
      <c r="J1235" s="508"/>
      <c r="K1235" s="508"/>
      <c r="L1235" s="508"/>
      <c r="M1235" s="508"/>
      <c r="N1235" s="508"/>
    </row>
    <row r="1236" ht="15.75" customHeight="1">
      <c r="A1236" s="508"/>
      <c r="B1236" s="932">
        <v>1230.0</v>
      </c>
      <c r="C1236" s="926">
        <v>43819.0</v>
      </c>
      <c r="D1236" s="523" t="s">
        <v>2526</v>
      </c>
      <c r="E1236" s="949"/>
      <c r="F1236" s="508" t="s">
        <v>2253</v>
      </c>
      <c r="G1236" s="508" t="s">
        <v>4397</v>
      </c>
      <c r="H1236" s="885" t="s">
        <v>6463</v>
      </c>
      <c r="J1236" s="508"/>
      <c r="K1236" s="508"/>
      <c r="L1236" s="508"/>
      <c r="M1236" s="508"/>
      <c r="N1236" s="508"/>
    </row>
    <row r="1237" ht="15.75" customHeight="1">
      <c r="A1237" s="508"/>
      <c r="B1237" s="932">
        <v>1231.0</v>
      </c>
      <c r="C1237" s="926">
        <v>43819.0</v>
      </c>
      <c r="D1237" s="523" t="s">
        <v>2994</v>
      </c>
      <c r="E1237" s="949"/>
      <c r="F1237" s="508" t="s">
        <v>2253</v>
      </c>
      <c r="G1237" s="508" t="s">
        <v>5269</v>
      </c>
      <c r="H1237" s="885" t="s">
        <v>6405</v>
      </c>
      <c r="J1237" s="508"/>
      <c r="K1237" s="508"/>
      <c r="L1237" s="508"/>
      <c r="M1237" s="508"/>
      <c r="N1237" s="508"/>
    </row>
    <row r="1238" ht="15.75" customHeight="1">
      <c r="A1238" s="508"/>
      <c r="B1238" s="932">
        <v>1232.0</v>
      </c>
      <c r="C1238" s="926">
        <v>43819.0</v>
      </c>
      <c r="D1238" s="523" t="s">
        <v>2733</v>
      </c>
      <c r="E1238" s="949"/>
      <c r="F1238" s="545" t="s">
        <v>2253</v>
      </c>
      <c r="G1238" s="508" t="s">
        <v>90</v>
      </c>
      <c r="H1238" s="885" t="s">
        <v>6456</v>
      </c>
      <c r="J1238" s="508"/>
      <c r="K1238" s="508"/>
      <c r="L1238" s="508"/>
      <c r="M1238" s="508"/>
      <c r="N1238" s="508"/>
    </row>
    <row r="1239" ht="15.75" customHeight="1">
      <c r="A1239" s="508"/>
      <c r="B1239" s="932">
        <v>1233.0</v>
      </c>
      <c r="C1239" s="926">
        <v>43819.0</v>
      </c>
      <c r="D1239" s="523" t="s">
        <v>2078</v>
      </c>
      <c r="E1239" s="949"/>
      <c r="F1239" s="508" t="s">
        <v>18</v>
      </c>
      <c r="G1239" s="508" t="s">
        <v>4511</v>
      </c>
      <c r="H1239" s="885" t="s">
        <v>6457</v>
      </c>
      <c r="J1239" s="508"/>
      <c r="K1239" s="508"/>
      <c r="L1239" s="508"/>
      <c r="M1239" s="508"/>
      <c r="N1239" s="508"/>
    </row>
    <row r="1240" ht="15.75" customHeight="1">
      <c r="A1240" s="508"/>
      <c r="B1240" s="932">
        <v>1234.0</v>
      </c>
      <c r="C1240" s="926">
        <v>43819.0</v>
      </c>
      <c r="D1240" s="523" t="s">
        <v>2078</v>
      </c>
      <c r="E1240" s="949"/>
      <c r="F1240" s="508" t="s">
        <v>1725</v>
      </c>
      <c r="G1240" s="508"/>
      <c r="H1240" s="885" t="s">
        <v>6458</v>
      </c>
      <c r="J1240" s="508"/>
      <c r="K1240" s="885" t="s">
        <v>6459</v>
      </c>
      <c r="L1240" s="508"/>
      <c r="M1240" s="508"/>
      <c r="N1240" s="508"/>
    </row>
    <row r="1241" ht="15.75" customHeight="1">
      <c r="A1241" s="508"/>
      <c r="B1241" s="932">
        <v>1235.0</v>
      </c>
      <c r="C1241" s="926">
        <v>43819.0</v>
      </c>
      <c r="D1241" s="523" t="s">
        <v>5340</v>
      </c>
      <c r="E1241" s="949"/>
      <c r="F1241" s="508" t="s">
        <v>6388</v>
      </c>
      <c r="G1241" s="508"/>
      <c r="H1241" s="885" t="s">
        <v>6416</v>
      </c>
      <c r="J1241" s="508"/>
      <c r="K1241" s="508"/>
      <c r="L1241" s="508"/>
      <c r="M1241" s="508"/>
      <c r="N1241" s="508"/>
    </row>
    <row r="1242" ht="15.75" customHeight="1">
      <c r="A1242" s="508"/>
      <c r="B1242" s="932">
        <v>1236.0</v>
      </c>
      <c r="C1242" s="926">
        <v>43819.0</v>
      </c>
      <c r="D1242" s="523" t="s">
        <v>1937</v>
      </c>
      <c r="E1242" s="949"/>
      <c r="F1242" s="508" t="s">
        <v>6388</v>
      </c>
      <c r="G1242" s="508"/>
      <c r="H1242" s="885" t="s">
        <v>6404</v>
      </c>
      <c r="J1242" s="508"/>
      <c r="K1242" s="508"/>
      <c r="L1242" s="508"/>
      <c r="M1242" s="508"/>
      <c r="N1242" s="508"/>
    </row>
    <row r="1243" ht="15.75" customHeight="1">
      <c r="A1243" s="508"/>
      <c r="B1243" s="932">
        <v>1237.0</v>
      </c>
      <c r="C1243" s="926">
        <v>43819.0</v>
      </c>
      <c r="D1243" s="523" t="s">
        <v>5950</v>
      </c>
      <c r="E1243" s="949"/>
      <c r="F1243" s="508" t="s">
        <v>1725</v>
      </c>
      <c r="G1243" s="508"/>
      <c r="H1243" s="885" t="s">
        <v>6409</v>
      </c>
      <c r="J1243" s="508" t="s">
        <v>6410</v>
      </c>
      <c r="K1243" s="508" t="s">
        <v>6410</v>
      </c>
      <c r="L1243" s="508"/>
      <c r="M1243" s="508"/>
      <c r="N1243" s="508"/>
    </row>
    <row r="1244" ht="15.75" customHeight="1">
      <c r="A1244" s="508"/>
      <c r="B1244" s="932">
        <v>1238.0</v>
      </c>
      <c r="C1244" s="926">
        <v>43819.0</v>
      </c>
      <c r="D1244" s="523" t="s">
        <v>6453</v>
      </c>
      <c r="E1244" s="949"/>
      <c r="F1244" s="508" t="s">
        <v>18</v>
      </c>
      <c r="G1244" s="508" t="s">
        <v>6454</v>
      </c>
      <c r="H1244" s="885" t="s">
        <v>6455</v>
      </c>
      <c r="J1244" s="508"/>
      <c r="K1244" s="508"/>
      <c r="L1244" s="508"/>
      <c r="M1244" s="508"/>
      <c r="N1244" s="508"/>
    </row>
    <row r="1245" ht="15.75" customHeight="1">
      <c r="A1245" s="508"/>
      <c r="B1245" s="932">
        <v>1239.0</v>
      </c>
      <c r="C1245" s="926">
        <v>43819.0</v>
      </c>
      <c r="D1245" s="523" t="s">
        <v>6401</v>
      </c>
      <c r="E1245" s="949"/>
      <c r="F1245" s="508" t="s">
        <v>18</v>
      </c>
      <c r="G1245" s="508" t="s">
        <v>6402</v>
      </c>
      <c r="H1245" s="885" t="s">
        <v>6403</v>
      </c>
      <c r="J1245" s="508"/>
      <c r="K1245" s="508"/>
      <c r="L1245" s="508"/>
      <c r="M1245" s="508"/>
      <c r="N1245" s="508"/>
    </row>
    <row r="1246" ht="15.75" customHeight="1">
      <c r="A1246" s="508"/>
      <c r="B1246" s="932">
        <v>1240.0</v>
      </c>
      <c r="C1246" s="926">
        <v>43819.0</v>
      </c>
      <c r="D1246" s="523" t="s">
        <v>2494</v>
      </c>
      <c r="E1246" s="949"/>
      <c r="F1246" s="508" t="s">
        <v>50</v>
      </c>
      <c r="G1246" s="508"/>
      <c r="H1246" s="885" t="s">
        <v>6434</v>
      </c>
      <c r="J1246" s="508"/>
      <c r="K1246" s="508"/>
      <c r="L1246" s="508"/>
      <c r="M1246" s="508"/>
      <c r="N1246" s="508"/>
    </row>
    <row r="1247" ht="15.75" customHeight="1">
      <c r="A1247" s="508"/>
      <c r="B1247" s="932">
        <v>1241.0</v>
      </c>
      <c r="C1247" s="926">
        <v>43819.0</v>
      </c>
      <c r="D1247" s="523" t="s">
        <v>6465</v>
      </c>
      <c r="E1247" s="949"/>
      <c r="F1247" s="508" t="s">
        <v>994</v>
      </c>
      <c r="G1247" s="980" t="s">
        <v>6423</v>
      </c>
      <c r="H1247" s="885" t="s">
        <v>6466</v>
      </c>
      <c r="J1247" s="508" t="s">
        <v>6425</v>
      </c>
      <c r="K1247" s="508"/>
      <c r="L1247" s="508"/>
      <c r="M1247" s="508"/>
      <c r="N1247" s="508"/>
    </row>
    <row r="1248" ht="15.75" customHeight="1">
      <c r="A1248" s="508"/>
      <c r="B1248" s="932">
        <v>1242.0</v>
      </c>
      <c r="C1248" s="926">
        <v>43819.0</v>
      </c>
      <c r="D1248" s="523" t="s">
        <v>3965</v>
      </c>
      <c r="E1248" s="949"/>
      <c r="F1248" s="508" t="s">
        <v>994</v>
      </c>
      <c r="G1248" s="980" t="s">
        <v>6423</v>
      </c>
      <c r="H1248" s="885" t="s">
        <v>6470</v>
      </c>
      <c r="J1248" s="508" t="s">
        <v>6425</v>
      </c>
      <c r="K1248" s="508"/>
      <c r="L1248" s="508"/>
      <c r="M1248" s="508"/>
      <c r="N1248" s="508"/>
    </row>
    <row r="1249" ht="15.75" customHeight="1">
      <c r="A1249" s="508"/>
      <c r="B1249" s="932">
        <v>1243.0</v>
      </c>
      <c r="C1249" s="926">
        <v>43819.0</v>
      </c>
      <c r="D1249" s="523"/>
      <c r="E1249" s="949"/>
      <c r="F1249" s="508"/>
      <c r="G1249" s="508"/>
      <c r="H1249" s="508"/>
      <c r="J1249" s="508"/>
      <c r="K1249" s="508"/>
      <c r="L1249" s="508"/>
      <c r="M1249" s="508"/>
      <c r="N1249" s="508"/>
    </row>
    <row r="1250" ht="15.75" customHeight="1">
      <c r="A1250" s="508"/>
      <c r="B1250" s="932">
        <v>1244.0</v>
      </c>
      <c r="C1250" s="926">
        <v>43819.0</v>
      </c>
      <c r="D1250" s="523" t="s">
        <v>5050</v>
      </c>
      <c r="E1250" s="949"/>
      <c r="F1250" s="508" t="s">
        <v>994</v>
      </c>
      <c r="G1250" s="980" t="s">
        <v>6423</v>
      </c>
      <c r="H1250" s="885" t="s">
        <v>6426</v>
      </c>
      <c r="J1250" s="508" t="s">
        <v>6425</v>
      </c>
      <c r="K1250" s="508"/>
      <c r="L1250" s="508"/>
      <c r="M1250" s="508"/>
      <c r="N1250" s="508"/>
    </row>
    <row r="1251" ht="15.75" customHeight="1">
      <c r="A1251" s="508"/>
      <c r="B1251" s="932">
        <v>1245.0</v>
      </c>
      <c r="C1251" s="926">
        <v>43819.0</v>
      </c>
      <c r="D1251" s="523" t="s">
        <v>6468</v>
      </c>
      <c r="E1251" s="949"/>
      <c r="F1251" s="508" t="s">
        <v>994</v>
      </c>
      <c r="G1251" s="980" t="s">
        <v>439</v>
      </c>
      <c r="H1251" s="885" t="s">
        <v>6469</v>
      </c>
      <c r="J1251" s="508" t="s">
        <v>6425</v>
      </c>
      <c r="K1251" s="508"/>
      <c r="L1251" s="508"/>
      <c r="M1251" s="508"/>
      <c r="N1251" s="508"/>
    </row>
    <row r="1252" ht="15.75" customHeight="1">
      <c r="A1252" s="508"/>
      <c r="B1252" s="932">
        <v>1246.0</v>
      </c>
      <c r="C1252" s="926">
        <v>43819.0</v>
      </c>
      <c r="D1252" s="523" t="s">
        <v>4047</v>
      </c>
      <c r="E1252" s="949"/>
      <c r="F1252" s="508" t="s">
        <v>994</v>
      </c>
      <c r="G1252" s="980" t="s">
        <v>439</v>
      </c>
      <c r="H1252" s="885" t="s">
        <v>6467</v>
      </c>
      <c r="J1252" s="508" t="s">
        <v>6425</v>
      </c>
      <c r="K1252" s="508"/>
      <c r="L1252" s="508"/>
      <c r="M1252" s="508"/>
      <c r="N1252" s="508"/>
    </row>
    <row r="1253" ht="15.75" customHeight="1">
      <c r="A1253" s="508"/>
      <c r="B1253" s="932">
        <v>1247.0</v>
      </c>
      <c r="C1253" s="926">
        <v>43819.0</v>
      </c>
      <c r="D1253" s="523" t="s">
        <v>4042</v>
      </c>
      <c r="E1253" s="949"/>
      <c r="F1253" s="508" t="s">
        <v>994</v>
      </c>
      <c r="G1253" s="980" t="s">
        <v>439</v>
      </c>
      <c r="H1253" s="885" t="s">
        <v>6461</v>
      </c>
      <c r="J1253" s="508" t="s">
        <v>6425</v>
      </c>
      <c r="K1253" s="508"/>
      <c r="L1253" s="508"/>
      <c r="M1253" s="508"/>
      <c r="N1253" s="508"/>
    </row>
    <row r="1254" ht="15.75" customHeight="1">
      <c r="A1254" s="508"/>
      <c r="B1254" s="932">
        <v>1248.0</v>
      </c>
      <c r="C1254" s="926">
        <v>43819.0</v>
      </c>
      <c r="D1254" s="523" t="s">
        <v>4044</v>
      </c>
      <c r="E1254" s="949"/>
      <c r="F1254" s="508" t="s">
        <v>994</v>
      </c>
      <c r="G1254" s="980" t="s">
        <v>439</v>
      </c>
      <c r="H1254" s="885" t="s">
        <v>6462</v>
      </c>
      <c r="J1254" s="508" t="s">
        <v>6425</v>
      </c>
      <c r="K1254" s="508"/>
      <c r="L1254" s="508"/>
      <c r="M1254" s="508"/>
      <c r="N1254" s="508"/>
    </row>
    <row r="1255" ht="15.75" customHeight="1">
      <c r="A1255" s="508"/>
      <c r="B1255" s="932">
        <v>1249.0</v>
      </c>
      <c r="C1255" s="926">
        <v>43819.0</v>
      </c>
      <c r="D1255" s="523" t="s">
        <v>5042</v>
      </c>
      <c r="E1255" s="949"/>
      <c r="F1255" s="508" t="s">
        <v>994</v>
      </c>
      <c r="G1255" s="980" t="s">
        <v>6423</v>
      </c>
      <c r="H1255" s="885" t="s">
        <v>6424</v>
      </c>
      <c r="J1255" s="508" t="s">
        <v>6425</v>
      </c>
      <c r="K1255" s="508"/>
      <c r="L1255" s="508"/>
      <c r="M1255" s="508"/>
      <c r="N1255" s="508"/>
    </row>
    <row r="1256" ht="15.75" customHeight="1">
      <c r="A1256" s="508"/>
      <c r="B1256" s="932">
        <v>1250.0</v>
      </c>
      <c r="C1256" s="926">
        <v>43819.0</v>
      </c>
      <c r="D1256" s="523" t="s">
        <v>5050</v>
      </c>
      <c r="E1256" s="949"/>
      <c r="F1256" s="508" t="s">
        <v>994</v>
      </c>
      <c r="G1256" s="980" t="s">
        <v>439</v>
      </c>
      <c r="H1256" s="885" t="s">
        <v>6427</v>
      </c>
      <c r="J1256" s="508" t="s">
        <v>6425</v>
      </c>
      <c r="K1256" s="508"/>
      <c r="L1256" s="508"/>
      <c r="M1256" s="508"/>
      <c r="N1256" s="508"/>
    </row>
    <row r="1257" ht="15.75" customHeight="1">
      <c r="A1257" s="508"/>
      <c r="B1257" s="932">
        <v>1251.0</v>
      </c>
      <c r="C1257" s="926">
        <v>43819.0</v>
      </c>
      <c r="D1257" s="523" t="s">
        <v>6152</v>
      </c>
      <c r="E1257" s="949"/>
      <c r="F1257" s="508" t="s">
        <v>1725</v>
      </c>
      <c r="G1257" s="508"/>
      <c r="H1257" s="885" t="s">
        <v>6417</v>
      </c>
      <c r="J1257" s="508" t="s">
        <v>6410</v>
      </c>
      <c r="K1257" s="508"/>
      <c r="L1257" s="508"/>
      <c r="M1257" s="508"/>
      <c r="N1257" s="508"/>
    </row>
    <row r="1258" ht="15.75" customHeight="1">
      <c r="A1258" s="508"/>
      <c r="B1258" s="932">
        <v>1252.0</v>
      </c>
      <c r="C1258" s="926">
        <v>43819.0</v>
      </c>
      <c r="D1258" s="523" t="s">
        <v>5978</v>
      </c>
      <c r="E1258" s="949"/>
      <c r="F1258" s="508" t="s">
        <v>1725</v>
      </c>
      <c r="G1258" s="508"/>
      <c r="H1258" s="885" t="s">
        <v>6445</v>
      </c>
      <c r="J1258" s="508"/>
      <c r="K1258" s="508"/>
      <c r="L1258" s="508"/>
      <c r="M1258" s="508"/>
      <c r="N1258" s="508"/>
    </row>
    <row r="1259" ht="15.75" customHeight="1">
      <c r="A1259" s="508"/>
      <c r="B1259" s="932">
        <v>1253.0</v>
      </c>
      <c r="C1259" s="926">
        <v>43819.0</v>
      </c>
      <c r="D1259" s="523" t="s">
        <v>6418</v>
      </c>
      <c r="E1259" s="949"/>
      <c r="F1259" s="508" t="s">
        <v>18</v>
      </c>
      <c r="G1259" s="508" t="s">
        <v>399</v>
      </c>
      <c r="H1259" s="885" t="s">
        <v>6419</v>
      </c>
      <c r="J1259" s="508"/>
      <c r="K1259" s="508"/>
      <c r="L1259" s="508"/>
      <c r="M1259" s="508"/>
      <c r="N1259" s="508"/>
    </row>
    <row r="1260" ht="15.75" customHeight="1">
      <c r="A1260" s="508"/>
      <c r="B1260" s="932">
        <v>1254.0</v>
      </c>
      <c r="C1260" s="926">
        <v>43819.0</v>
      </c>
      <c r="D1260" s="523" t="s">
        <v>1692</v>
      </c>
      <c r="E1260" s="949"/>
      <c r="F1260" s="508" t="s">
        <v>6438</v>
      </c>
      <c r="G1260" s="508"/>
      <c r="H1260" s="885" t="s">
        <v>6439</v>
      </c>
      <c r="J1260" s="508"/>
      <c r="K1260" s="508"/>
      <c r="L1260" s="508"/>
      <c r="M1260" s="508"/>
      <c r="N1260" s="508"/>
    </row>
    <row r="1261" ht="15.75" customHeight="1">
      <c r="A1261" s="508"/>
      <c r="B1261" s="932">
        <v>1255.0</v>
      </c>
      <c r="C1261" s="926">
        <v>43819.0</v>
      </c>
      <c r="D1261" s="523" t="s">
        <v>6446</v>
      </c>
      <c r="E1261" s="949"/>
      <c r="F1261" s="508" t="s">
        <v>18</v>
      </c>
      <c r="G1261" s="508" t="s">
        <v>6185</v>
      </c>
      <c r="H1261" s="885" t="s">
        <v>6447</v>
      </c>
      <c r="J1261" s="508"/>
      <c r="K1261" s="508"/>
      <c r="L1261" s="508"/>
      <c r="M1261" s="508"/>
      <c r="N1261" s="508"/>
    </row>
    <row r="1262" ht="15.75" customHeight="1">
      <c r="A1262" s="508"/>
      <c r="B1262" s="932">
        <v>1256.0</v>
      </c>
      <c r="C1262" s="926">
        <v>43819.0</v>
      </c>
      <c r="D1262" s="523" t="s">
        <v>6208</v>
      </c>
      <c r="E1262" s="949"/>
      <c r="F1262" s="508" t="s">
        <v>1725</v>
      </c>
      <c r="G1262" s="508"/>
      <c r="H1262" s="885" t="s">
        <v>6430</v>
      </c>
      <c r="J1262" s="508"/>
      <c r="K1262" s="508"/>
      <c r="L1262" s="508"/>
      <c r="M1262" s="508"/>
      <c r="N1262" s="508"/>
    </row>
    <row r="1263" ht="15.75" customHeight="1">
      <c r="A1263" s="508"/>
      <c r="B1263" s="932">
        <v>1257.0</v>
      </c>
      <c r="C1263" s="926">
        <v>43819.0</v>
      </c>
      <c r="D1263" s="523" t="s">
        <v>5119</v>
      </c>
      <c r="E1263" s="949"/>
      <c r="F1263" s="508" t="s">
        <v>1725</v>
      </c>
      <c r="G1263" s="508"/>
      <c r="H1263" s="885" t="s">
        <v>6435</v>
      </c>
      <c r="J1263" s="508"/>
      <c r="K1263" s="508"/>
      <c r="L1263" s="508"/>
      <c r="M1263" s="508"/>
      <c r="N1263" s="508"/>
    </row>
    <row r="1264" ht="15.75" customHeight="1">
      <c r="A1264" s="508"/>
      <c r="B1264" s="932">
        <v>1258.0</v>
      </c>
      <c r="C1264" s="926">
        <v>43819.0</v>
      </c>
      <c r="D1264" s="523" t="s">
        <v>6418</v>
      </c>
      <c r="E1264" s="949"/>
      <c r="F1264" s="508" t="s">
        <v>1725</v>
      </c>
      <c r="G1264" s="508"/>
      <c r="H1264" s="885" t="s">
        <v>6420</v>
      </c>
      <c r="J1264" s="508"/>
      <c r="K1264" s="508"/>
      <c r="L1264" s="508"/>
      <c r="M1264" s="508"/>
      <c r="N1264" s="508"/>
    </row>
    <row r="1265" ht="15.75" customHeight="1">
      <c r="A1265" s="508"/>
      <c r="B1265" s="932">
        <v>1259.0</v>
      </c>
      <c r="C1265" s="926">
        <v>43819.0</v>
      </c>
      <c r="D1265" s="523" t="s">
        <v>3187</v>
      </c>
      <c r="E1265" s="949" t="s">
        <v>14652</v>
      </c>
      <c r="F1265" s="508" t="s">
        <v>1725</v>
      </c>
      <c r="G1265" s="508"/>
      <c r="H1265" s="885" t="s">
        <v>6471</v>
      </c>
      <c r="J1265" s="508"/>
      <c r="K1265" s="508"/>
      <c r="L1265" s="508"/>
      <c r="M1265" s="508"/>
      <c r="N1265" s="508"/>
    </row>
    <row r="1266" ht="15.75" customHeight="1">
      <c r="A1266" s="508"/>
      <c r="B1266" s="932">
        <v>1260.0</v>
      </c>
      <c r="C1266" s="926">
        <v>43819.0</v>
      </c>
      <c r="D1266" s="523" t="s">
        <v>5068</v>
      </c>
      <c r="E1266" s="949"/>
      <c r="F1266" s="508" t="s">
        <v>1725</v>
      </c>
      <c r="G1266" s="508"/>
      <c r="H1266" s="885" t="s">
        <v>6433</v>
      </c>
      <c r="J1266" s="508"/>
      <c r="K1266" s="508"/>
      <c r="L1266" s="508"/>
      <c r="M1266" s="508"/>
      <c r="N1266" s="508"/>
    </row>
    <row r="1267" ht="15.75" customHeight="1">
      <c r="A1267" s="508"/>
      <c r="B1267" s="932">
        <v>1261.0</v>
      </c>
      <c r="C1267" s="926">
        <v>43819.0</v>
      </c>
      <c r="D1267" s="523" t="s">
        <v>6436</v>
      </c>
      <c r="E1267" s="949"/>
      <c r="F1267" s="508" t="s">
        <v>1725</v>
      </c>
      <c r="G1267" s="508"/>
      <c r="H1267" s="885" t="s">
        <v>6437</v>
      </c>
      <c r="J1267" s="508"/>
      <c r="K1267" s="508"/>
      <c r="L1267" s="508"/>
      <c r="M1267" s="508"/>
      <c r="N1267" s="508"/>
    </row>
    <row r="1268" ht="15.75" customHeight="1">
      <c r="A1268" s="508"/>
      <c r="B1268" s="932">
        <v>1262.0</v>
      </c>
      <c r="C1268" s="926">
        <v>43819.0</v>
      </c>
      <c r="D1268" s="523" t="s">
        <v>4889</v>
      </c>
      <c r="E1268" s="949"/>
      <c r="F1268" s="508" t="s">
        <v>1725</v>
      </c>
      <c r="G1268" s="508"/>
      <c r="H1268" s="885" t="s">
        <v>6452</v>
      </c>
      <c r="J1268" s="508"/>
      <c r="K1268" s="508"/>
      <c r="L1268" s="508"/>
      <c r="M1268" s="508"/>
      <c r="N1268" s="508"/>
    </row>
    <row r="1269" ht="15.75" customHeight="1">
      <c r="A1269" s="508"/>
      <c r="B1269" s="932">
        <v>1263.0</v>
      </c>
      <c r="C1269" s="926">
        <v>43819.0</v>
      </c>
      <c r="D1269" s="523"/>
      <c r="E1269" s="949"/>
      <c r="F1269" s="508"/>
      <c r="G1269" s="508"/>
      <c r="H1269" s="885"/>
      <c r="J1269" s="508"/>
      <c r="K1269" s="508"/>
      <c r="L1269" s="508"/>
      <c r="M1269" s="508"/>
      <c r="N1269" s="508"/>
    </row>
    <row r="1270" ht="15.75" customHeight="1">
      <c r="A1270" s="508"/>
      <c r="B1270" s="932">
        <v>1264.0</v>
      </c>
      <c r="C1270" s="926">
        <v>43819.0</v>
      </c>
      <c r="D1270" s="523" t="s">
        <v>5139</v>
      </c>
      <c r="E1270" s="949"/>
      <c r="F1270" s="508" t="s">
        <v>1725</v>
      </c>
      <c r="G1270" s="508"/>
      <c r="H1270" s="885" t="s">
        <v>6464</v>
      </c>
      <c r="J1270" s="508"/>
      <c r="K1270" s="508"/>
      <c r="L1270" s="508"/>
      <c r="M1270" s="508"/>
      <c r="N1270" s="508"/>
    </row>
    <row r="1271" ht="15.75" customHeight="1">
      <c r="A1271" s="508"/>
      <c r="B1271" s="932">
        <v>1265.0</v>
      </c>
      <c r="C1271" s="926">
        <v>43819.0</v>
      </c>
      <c r="D1271" s="523" t="s">
        <v>6443</v>
      </c>
      <c r="E1271" s="949"/>
      <c r="F1271" s="508" t="s">
        <v>18</v>
      </c>
      <c r="G1271" s="508" t="s">
        <v>6185</v>
      </c>
      <c r="H1271" s="885" t="s">
        <v>6444</v>
      </c>
      <c r="J1271" s="508"/>
      <c r="K1271" s="508"/>
      <c r="L1271" s="508"/>
      <c r="M1271" s="508"/>
      <c r="N1271" s="508"/>
    </row>
    <row r="1272" ht="15.75" customHeight="1">
      <c r="A1272" s="508"/>
      <c r="B1272" s="932">
        <v>1266.0</v>
      </c>
      <c r="C1272" s="926">
        <v>43819.0</v>
      </c>
      <c r="D1272" s="523" t="s">
        <v>6421</v>
      </c>
      <c r="E1272" s="949"/>
      <c r="F1272" s="508" t="s">
        <v>18</v>
      </c>
      <c r="G1272" s="508" t="s">
        <v>6185</v>
      </c>
      <c r="H1272" s="885" t="s">
        <v>6422</v>
      </c>
      <c r="J1272" s="508"/>
      <c r="K1272" s="508"/>
      <c r="L1272" s="508"/>
      <c r="M1272" s="508"/>
      <c r="N1272" s="508"/>
    </row>
    <row r="1273" ht="15.75" customHeight="1">
      <c r="A1273" s="508"/>
      <c r="B1273" s="932">
        <v>1267.0</v>
      </c>
      <c r="C1273" s="926">
        <v>43819.0</v>
      </c>
      <c r="D1273" s="523" t="s">
        <v>6428</v>
      </c>
      <c r="E1273" s="949"/>
      <c r="F1273" s="508" t="s">
        <v>18</v>
      </c>
      <c r="G1273" s="508" t="s">
        <v>1275</v>
      </c>
      <c r="H1273" s="885" t="s">
        <v>6429</v>
      </c>
      <c r="J1273" s="508"/>
      <c r="K1273" s="508"/>
      <c r="L1273" s="508"/>
      <c r="M1273" s="508"/>
      <c r="N1273" s="508"/>
    </row>
    <row r="1274" ht="15.75" customHeight="1">
      <c r="A1274" s="508"/>
      <c r="B1274" s="932">
        <v>1268.0</v>
      </c>
      <c r="C1274" s="926">
        <v>43819.0</v>
      </c>
      <c r="D1274" s="523" t="s">
        <v>6440</v>
      </c>
      <c r="E1274" s="949"/>
      <c r="F1274" s="508" t="s">
        <v>18</v>
      </c>
      <c r="G1274" s="508" t="s">
        <v>6185</v>
      </c>
      <c r="H1274" s="885" t="s">
        <v>6441</v>
      </c>
      <c r="J1274" s="508"/>
      <c r="K1274" s="508"/>
      <c r="L1274" s="508"/>
      <c r="M1274" s="508"/>
      <c r="N1274" s="508"/>
    </row>
    <row r="1275" ht="15.75" customHeight="1">
      <c r="A1275" s="508"/>
      <c r="B1275" s="932">
        <v>1269.0</v>
      </c>
      <c r="C1275" s="926">
        <v>43819.0</v>
      </c>
      <c r="D1275" s="523" t="s">
        <v>6448</v>
      </c>
      <c r="E1275" s="949"/>
      <c r="F1275" s="508" t="s">
        <v>18</v>
      </c>
      <c r="G1275" s="508" t="s">
        <v>6449</v>
      </c>
      <c r="H1275" s="885" t="s">
        <v>6450</v>
      </c>
      <c r="J1275" s="508"/>
      <c r="K1275" s="508"/>
      <c r="L1275" s="508"/>
      <c r="M1275" s="508"/>
      <c r="N1275" s="508"/>
    </row>
    <row r="1276" ht="15.75" customHeight="1">
      <c r="A1276" s="508"/>
      <c r="B1276" s="932">
        <v>1270.0</v>
      </c>
      <c r="C1276" s="926">
        <v>43819.0</v>
      </c>
      <c r="D1276" s="523" t="s">
        <v>6406</v>
      </c>
      <c r="E1276" s="949"/>
      <c r="F1276" s="508" t="s">
        <v>18</v>
      </c>
      <c r="G1276" s="508" t="s">
        <v>6407</v>
      </c>
      <c r="H1276" s="885" t="s">
        <v>6408</v>
      </c>
      <c r="J1276" s="508"/>
      <c r="K1276" s="508"/>
      <c r="L1276" s="508"/>
      <c r="M1276" s="508"/>
      <c r="N1276" s="508"/>
    </row>
    <row r="1277" ht="15.75" customHeight="1">
      <c r="A1277" s="508"/>
      <c r="B1277" s="932">
        <v>1271.0</v>
      </c>
      <c r="C1277" s="926">
        <v>43819.0</v>
      </c>
      <c r="D1277" s="523" t="s">
        <v>1876</v>
      </c>
      <c r="E1277" s="949"/>
      <c r="F1277" s="508" t="s">
        <v>1725</v>
      </c>
      <c r="G1277" s="508"/>
      <c r="H1277" s="885" t="s">
        <v>6460</v>
      </c>
      <c r="J1277" s="508"/>
      <c r="K1277" s="508"/>
      <c r="L1277" s="508"/>
      <c r="M1277" s="508"/>
      <c r="N1277" s="508"/>
    </row>
    <row r="1278" ht="15.75" customHeight="1">
      <c r="A1278" s="508"/>
      <c r="B1278" s="932">
        <v>1272.0</v>
      </c>
      <c r="C1278" s="926">
        <v>43819.0</v>
      </c>
      <c r="D1278" s="523" t="s">
        <v>6431</v>
      </c>
      <c r="E1278" s="949"/>
      <c r="F1278" s="508" t="s">
        <v>18</v>
      </c>
      <c r="G1278" s="508" t="s">
        <v>76</v>
      </c>
      <c r="H1278" s="885" t="s">
        <v>6432</v>
      </c>
      <c r="J1278" s="508"/>
      <c r="K1278" s="508"/>
      <c r="L1278" s="508"/>
      <c r="M1278" s="508"/>
      <c r="N1278" s="508"/>
    </row>
    <row r="1279" ht="15.75" customHeight="1">
      <c r="A1279" s="508"/>
      <c r="B1279" s="932">
        <v>1273.0</v>
      </c>
      <c r="C1279" s="926">
        <v>43819.0</v>
      </c>
      <c r="D1279" s="523" t="s">
        <v>2107</v>
      </c>
      <c r="E1279" s="949"/>
      <c r="F1279" s="508" t="s">
        <v>18</v>
      </c>
      <c r="G1279" s="508" t="s">
        <v>742</v>
      </c>
      <c r="H1279" s="885" t="s">
        <v>6451</v>
      </c>
      <c r="J1279" s="508"/>
      <c r="K1279" s="508"/>
      <c r="L1279" s="508"/>
      <c r="M1279" s="508"/>
      <c r="N1279" s="508"/>
    </row>
    <row r="1280" ht="15.75" customHeight="1">
      <c r="A1280" s="508"/>
      <c r="B1280" s="932">
        <v>1274.0</v>
      </c>
      <c r="C1280" s="926">
        <v>43819.0</v>
      </c>
      <c r="D1280" s="523" t="s">
        <v>6412</v>
      </c>
      <c r="E1280" s="949"/>
      <c r="F1280" s="508" t="s">
        <v>18</v>
      </c>
      <c r="G1280" s="508" t="s">
        <v>6414</v>
      </c>
      <c r="H1280" s="885" t="s">
        <v>6415</v>
      </c>
      <c r="J1280" s="508"/>
      <c r="K1280" s="508"/>
      <c r="L1280" s="508"/>
      <c r="M1280" s="508"/>
      <c r="N1280" s="508"/>
    </row>
    <row r="1281" ht="15.75" customHeight="1">
      <c r="A1281" s="508"/>
      <c r="B1281" s="932">
        <v>1275.0</v>
      </c>
      <c r="C1281" s="926">
        <v>43819.0</v>
      </c>
      <c r="D1281" s="523" t="s">
        <v>6289</v>
      </c>
      <c r="E1281" s="949" t="s">
        <v>6290</v>
      </c>
      <c r="F1281" s="508" t="s">
        <v>1725</v>
      </c>
      <c r="G1281" s="508"/>
      <c r="H1281" s="885" t="s">
        <v>6411</v>
      </c>
      <c r="J1281" s="508"/>
      <c r="K1281" s="508"/>
      <c r="L1281" s="508"/>
      <c r="M1281" s="508"/>
      <c r="N1281" s="508"/>
    </row>
    <row r="1282" ht="15.75" customHeight="1">
      <c r="A1282" s="508"/>
      <c r="B1282" s="932">
        <v>1276.0</v>
      </c>
      <c r="C1282" s="926">
        <v>43826.0</v>
      </c>
      <c r="D1282" s="523" t="s">
        <v>1371</v>
      </c>
      <c r="E1282" s="949"/>
      <c r="F1282" s="508" t="s">
        <v>6388</v>
      </c>
      <c r="G1282" s="508"/>
      <c r="H1282" s="885" t="s">
        <v>6485</v>
      </c>
      <c r="J1282" s="508"/>
      <c r="K1282" s="508"/>
      <c r="L1282" s="508"/>
      <c r="M1282" s="508"/>
      <c r="N1282" s="508"/>
    </row>
    <row r="1283" ht="15.75" customHeight="1">
      <c r="A1283" s="508"/>
      <c r="B1283" s="932">
        <v>1277.0</v>
      </c>
      <c r="C1283" s="926">
        <v>43826.0</v>
      </c>
      <c r="D1283" s="523" t="s">
        <v>3603</v>
      </c>
      <c r="E1283" s="949"/>
      <c r="F1283" s="545" t="s">
        <v>108</v>
      </c>
      <c r="G1283" s="508"/>
      <c r="H1283" s="885" t="s">
        <v>6477</v>
      </c>
      <c r="J1283" s="508"/>
      <c r="K1283" s="508"/>
      <c r="L1283" s="508"/>
      <c r="M1283" s="508"/>
      <c r="N1283" s="508"/>
    </row>
    <row r="1284" ht="15.75" customHeight="1">
      <c r="A1284" s="508"/>
      <c r="B1284" s="932">
        <v>1278.0</v>
      </c>
      <c r="C1284" s="926">
        <v>43826.0</v>
      </c>
      <c r="D1284" s="523" t="s">
        <v>6480</v>
      </c>
      <c r="E1284" s="949"/>
      <c r="F1284" s="508" t="s">
        <v>18</v>
      </c>
      <c r="G1284" s="508" t="s">
        <v>6185</v>
      </c>
      <c r="H1284" s="885" t="s">
        <v>6481</v>
      </c>
      <c r="J1284" s="508"/>
      <c r="K1284" s="508"/>
      <c r="L1284" s="508"/>
      <c r="M1284" s="508"/>
      <c r="N1284" s="508"/>
    </row>
    <row r="1285" ht="15.75" customHeight="1">
      <c r="A1285" s="508"/>
      <c r="B1285" s="932">
        <v>1279.0</v>
      </c>
      <c r="C1285" s="926">
        <v>43826.0</v>
      </c>
      <c r="D1285" s="523"/>
      <c r="E1285" s="949"/>
      <c r="F1285" s="508"/>
      <c r="G1285" s="508"/>
      <c r="H1285" s="508"/>
      <c r="J1285" s="508"/>
      <c r="K1285" s="508"/>
      <c r="L1285" s="508"/>
      <c r="M1285" s="508"/>
      <c r="N1285" s="508"/>
    </row>
    <row r="1286" ht="15.75" customHeight="1">
      <c r="A1286" s="508"/>
      <c r="B1286" s="932">
        <v>1280.0</v>
      </c>
      <c r="C1286" s="926">
        <v>43826.0</v>
      </c>
      <c r="D1286" s="523" t="s">
        <v>5733</v>
      </c>
      <c r="E1286" s="949"/>
      <c r="F1286" s="545" t="s">
        <v>1200</v>
      </c>
      <c r="G1286" s="508" t="s">
        <v>6478</v>
      </c>
      <c r="H1286" s="885" t="s">
        <v>6479</v>
      </c>
      <c r="J1286" s="508" t="s">
        <v>6425</v>
      </c>
      <c r="K1286" s="508"/>
      <c r="L1286" s="508"/>
      <c r="M1286" s="508"/>
      <c r="N1286" s="508"/>
    </row>
    <row r="1287" ht="15.75" customHeight="1">
      <c r="A1287" s="508"/>
      <c r="B1287" s="932">
        <v>1281.0</v>
      </c>
      <c r="C1287" s="926">
        <v>43826.0</v>
      </c>
      <c r="D1287" s="523" t="s">
        <v>4311</v>
      </c>
      <c r="E1287" s="949"/>
      <c r="F1287" s="508" t="s">
        <v>994</v>
      </c>
      <c r="G1287" s="980" t="s">
        <v>396</v>
      </c>
      <c r="H1287" s="885" t="s">
        <v>6483</v>
      </c>
      <c r="J1287" s="508" t="s">
        <v>6425</v>
      </c>
      <c r="K1287" s="508" t="s">
        <v>6484</v>
      </c>
      <c r="L1287" s="508"/>
      <c r="M1287" s="508"/>
      <c r="N1287" s="508"/>
    </row>
    <row r="1288" ht="15.75" customHeight="1">
      <c r="A1288" s="508"/>
      <c r="B1288" s="932">
        <v>1282.0</v>
      </c>
      <c r="C1288" s="926">
        <v>43826.0</v>
      </c>
      <c r="D1288" s="523" t="s">
        <v>6474</v>
      </c>
      <c r="E1288" s="949"/>
      <c r="F1288" s="545" t="s">
        <v>1370</v>
      </c>
      <c r="G1288" s="980" t="s">
        <v>6475</v>
      </c>
      <c r="H1288" s="885" t="s">
        <v>6476</v>
      </c>
      <c r="J1288" s="508" t="s">
        <v>6425</v>
      </c>
      <c r="K1288" s="508"/>
      <c r="L1288" s="508"/>
      <c r="M1288" s="508"/>
      <c r="N1288" s="508"/>
    </row>
    <row r="1289" ht="15.75" customHeight="1">
      <c r="A1289" s="508"/>
      <c r="B1289" s="932">
        <v>1283.0</v>
      </c>
      <c r="C1289" s="926">
        <v>43826.0</v>
      </c>
      <c r="D1289" s="523" t="s">
        <v>4748</v>
      </c>
      <c r="E1289" s="949"/>
      <c r="F1289" s="508" t="s">
        <v>6472</v>
      </c>
      <c r="G1289" s="508"/>
      <c r="H1289" s="885" t="s">
        <v>6473</v>
      </c>
      <c r="J1289" s="508"/>
      <c r="K1289" s="508"/>
      <c r="L1289" s="508"/>
      <c r="M1289" s="508"/>
      <c r="N1289" s="508"/>
    </row>
    <row r="1290" ht="15.75" customHeight="1">
      <c r="A1290" s="508"/>
      <c r="B1290" s="932">
        <v>1284.0</v>
      </c>
      <c r="C1290" s="926">
        <v>43826.0</v>
      </c>
      <c r="D1290" s="523" t="s">
        <v>5078</v>
      </c>
      <c r="E1290" s="949"/>
      <c r="F1290" s="545" t="s">
        <v>1370</v>
      </c>
      <c r="G1290" s="508" t="s">
        <v>6475</v>
      </c>
      <c r="H1290" s="885" t="s">
        <v>6482</v>
      </c>
      <c r="J1290" s="508" t="s">
        <v>6425</v>
      </c>
      <c r="K1290" s="508"/>
      <c r="L1290" s="508"/>
      <c r="M1290" s="508"/>
      <c r="N1290" s="508"/>
    </row>
    <row r="1291" ht="15.75" customHeight="1">
      <c r="A1291" s="508"/>
      <c r="B1291" s="932">
        <v>1285.0</v>
      </c>
      <c r="C1291" s="926">
        <v>43829.0</v>
      </c>
      <c r="D1291" s="523" t="s">
        <v>4351</v>
      </c>
      <c r="E1291" s="949"/>
      <c r="F1291" s="508" t="s">
        <v>6438</v>
      </c>
      <c r="G1291" s="508"/>
      <c r="H1291" s="885" t="s">
        <v>6546</v>
      </c>
      <c r="J1291" s="508"/>
      <c r="K1291" s="508"/>
      <c r="L1291" s="508"/>
      <c r="M1291" s="508"/>
      <c r="N1291" s="508"/>
    </row>
    <row r="1292" ht="15.75" customHeight="1">
      <c r="A1292" s="508"/>
      <c r="B1292" s="932">
        <v>1286.0</v>
      </c>
      <c r="C1292" s="926">
        <v>43829.0</v>
      </c>
      <c r="D1292" s="523" t="s">
        <v>6573</v>
      </c>
      <c r="E1292" s="949"/>
      <c r="F1292" s="508" t="s">
        <v>6438</v>
      </c>
      <c r="G1292" s="508"/>
      <c r="H1292" s="885" t="s">
        <v>6574</v>
      </c>
      <c r="J1292" s="508"/>
      <c r="K1292" s="508"/>
      <c r="L1292" s="508"/>
      <c r="M1292" s="508"/>
      <c r="N1292" s="508"/>
    </row>
    <row r="1293" ht="15.75" customHeight="1">
      <c r="A1293" s="508"/>
      <c r="B1293" s="932">
        <v>1287.0</v>
      </c>
      <c r="C1293" s="926">
        <v>43829.0</v>
      </c>
      <c r="D1293" s="523" t="s">
        <v>4158</v>
      </c>
      <c r="E1293" s="949"/>
      <c r="F1293" s="508" t="s">
        <v>6438</v>
      </c>
      <c r="G1293" s="508"/>
      <c r="H1293" s="885" t="s">
        <v>6562</v>
      </c>
      <c r="J1293" s="508"/>
      <c r="K1293" s="508"/>
      <c r="L1293" s="508"/>
      <c r="M1293" s="508"/>
      <c r="N1293" s="508"/>
    </row>
    <row r="1294" ht="15.75" customHeight="1">
      <c r="A1294" s="508"/>
      <c r="B1294" s="932">
        <v>1288.0</v>
      </c>
      <c r="C1294" s="926">
        <v>43829.0</v>
      </c>
      <c r="D1294" s="523" t="s">
        <v>4757</v>
      </c>
      <c r="E1294" s="949"/>
      <c r="F1294" s="508" t="s">
        <v>6438</v>
      </c>
      <c r="G1294" s="508"/>
      <c r="H1294" s="885" t="s">
        <v>6581</v>
      </c>
      <c r="J1294" s="508"/>
      <c r="K1294" s="508"/>
      <c r="L1294" s="508"/>
      <c r="M1294" s="508"/>
      <c r="N1294" s="508"/>
    </row>
    <row r="1295" ht="15.75" customHeight="1">
      <c r="A1295" s="508"/>
      <c r="B1295" s="932">
        <v>1289.0</v>
      </c>
      <c r="C1295" s="926">
        <v>43829.0</v>
      </c>
      <c r="D1295" s="523" t="s">
        <v>6533</v>
      </c>
      <c r="E1295" s="949"/>
      <c r="F1295" s="508" t="s">
        <v>6438</v>
      </c>
      <c r="G1295" s="508"/>
      <c r="H1295" s="885" t="s">
        <v>6535</v>
      </c>
      <c r="J1295" s="508"/>
      <c r="K1295" s="508"/>
      <c r="L1295" s="508"/>
      <c r="M1295" s="508"/>
      <c r="N1295" s="508"/>
    </row>
    <row r="1296" ht="15.75" customHeight="1">
      <c r="A1296" s="508"/>
      <c r="B1296" s="932">
        <v>1290.0</v>
      </c>
      <c r="C1296" s="926">
        <v>43829.0</v>
      </c>
      <c r="D1296" s="523" t="s">
        <v>2760</v>
      </c>
      <c r="E1296" s="949"/>
      <c r="F1296" s="508" t="s">
        <v>6438</v>
      </c>
      <c r="G1296" s="508"/>
      <c r="H1296" s="885" t="s">
        <v>6572</v>
      </c>
      <c r="J1296" s="508"/>
      <c r="K1296" s="508"/>
      <c r="L1296" s="508"/>
      <c r="M1296" s="508"/>
      <c r="N1296" s="508"/>
    </row>
    <row r="1297" ht="15.75" customHeight="1">
      <c r="A1297" s="508"/>
      <c r="B1297" s="932">
        <v>1291.0</v>
      </c>
      <c r="C1297" s="926">
        <v>43829.0</v>
      </c>
      <c r="D1297" s="523" t="s">
        <v>5765</v>
      </c>
      <c r="E1297" s="949"/>
      <c r="F1297" s="508" t="s">
        <v>6438</v>
      </c>
      <c r="G1297" s="508"/>
      <c r="H1297" s="885" t="s">
        <v>6505</v>
      </c>
      <c r="J1297" s="508"/>
      <c r="K1297" s="508"/>
      <c r="L1297" s="508"/>
      <c r="M1297" s="508"/>
      <c r="N1297" s="508"/>
    </row>
    <row r="1298" ht="15.75" customHeight="1">
      <c r="A1298" s="508"/>
      <c r="B1298" s="932">
        <v>1292.0</v>
      </c>
      <c r="C1298" s="926">
        <v>43829.0</v>
      </c>
      <c r="D1298" s="523" t="s">
        <v>6314</v>
      </c>
      <c r="E1298" s="949"/>
      <c r="F1298" s="508" t="s">
        <v>18</v>
      </c>
      <c r="G1298" s="508" t="s">
        <v>6491</v>
      </c>
      <c r="H1298" s="885" t="s">
        <v>6492</v>
      </c>
      <c r="J1298" s="508"/>
      <c r="K1298" s="508"/>
      <c r="L1298" s="508"/>
      <c r="M1298" s="508"/>
      <c r="N1298" s="508"/>
    </row>
    <row r="1299" ht="15.75" customHeight="1">
      <c r="A1299" s="508"/>
      <c r="B1299" s="932">
        <v>1293.0</v>
      </c>
      <c r="C1299" s="926">
        <v>43829.0</v>
      </c>
      <c r="D1299" s="523" t="s">
        <v>6560</v>
      </c>
      <c r="E1299" s="949"/>
      <c r="F1299" s="508" t="s">
        <v>18</v>
      </c>
      <c r="G1299" s="508" t="s">
        <v>304</v>
      </c>
      <c r="H1299" s="885" t="s">
        <v>6561</v>
      </c>
      <c r="J1299" s="508"/>
      <c r="K1299" s="508"/>
      <c r="L1299" s="508"/>
      <c r="M1299" s="508"/>
      <c r="N1299" s="508"/>
    </row>
    <row r="1300" ht="15.75" customHeight="1">
      <c r="A1300" s="508"/>
      <c r="B1300" s="932">
        <v>1294.0</v>
      </c>
      <c r="C1300" s="926">
        <v>43829.0</v>
      </c>
      <c r="D1300" s="523" t="s">
        <v>6498</v>
      </c>
      <c r="E1300" s="949"/>
      <c r="F1300" s="508" t="s">
        <v>18</v>
      </c>
      <c r="G1300" s="508" t="s">
        <v>573</v>
      </c>
      <c r="H1300" s="885" t="s">
        <v>6499</v>
      </c>
      <c r="J1300" s="508"/>
      <c r="K1300" s="508"/>
      <c r="L1300" s="508"/>
      <c r="M1300" s="508"/>
      <c r="N1300" s="508"/>
    </row>
    <row r="1301" ht="15.75" customHeight="1">
      <c r="A1301" s="508"/>
      <c r="B1301" s="932">
        <v>1295.0</v>
      </c>
      <c r="C1301" s="926">
        <v>43829.0</v>
      </c>
      <c r="D1301" s="523" t="s">
        <v>4923</v>
      </c>
      <c r="E1301" s="949"/>
      <c r="F1301" s="508" t="s">
        <v>18</v>
      </c>
      <c r="G1301" s="508" t="s">
        <v>6486</v>
      </c>
      <c r="H1301" s="885" t="s">
        <v>6487</v>
      </c>
      <c r="J1301" s="508"/>
      <c r="K1301" s="508"/>
      <c r="L1301" s="508"/>
      <c r="M1301" s="508"/>
      <c r="N1301" s="508"/>
    </row>
    <row r="1302" ht="15.75" customHeight="1">
      <c r="A1302" s="508"/>
      <c r="B1302" s="932">
        <v>1296.0</v>
      </c>
      <c r="C1302" s="926">
        <v>43829.0</v>
      </c>
      <c r="D1302" s="523" t="s">
        <v>1257</v>
      </c>
      <c r="E1302" s="949"/>
      <c r="F1302" s="508" t="s">
        <v>18</v>
      </c>
      <c r="G1302" s="508" t="s">
        <v>6577</v>
      </c>
      <c r="H1302" s="885" t="s">
        <v>6578</v>
      </c>
      <c r="J1302" s="508"/>
      <c r="K1302" s="508"/>
      <c r="L1302" s="508"/>
      <c r="M1302" s="508"/>
      <c r="N1302" s="508"/>
    </row>
    <row r="1303" ht="15.75" customHeight="1">
      <c r="A1303" s="508"/>
      <c r="B1303" s="932">
        <v>1297.0</v>
      </c>
      <c r="C1303" s="926">
        <v>43829.0</v>
      </c>
      <c r="D1303" s="523"/>
      <c r="E1303" s="949"/>
      <c r="F1303" s="508"/>
      <c r="G1303" s="508"/>
      <c r="H1303" s="508"/>
      <c r="J1303" s="508"/>
      <c r="K1303" s="508"/>
      <c r="L1303" s="508"/>
      <c r="M1303" s="508"/>
      <c r="N1303" s="508"/>
    </row>
    <row r="1304" ht="15.75" customHeight="1">
      <c r="A1304" s="508"/>
      <c r="B1304" s="932">
        <v>1298.0</v>
      </c>
      <c r="C1304" s="926">
        <v>43829.0</v>
      </c>
      <c r="D1304" s="523" t="s">
        <v>6503</v>
      </c>
      <c r="E1304" s="949"/>
      <c r="F1304" s="508" t="s">
        <v>18</v>
      </c>
      <c r="G1304" s="508" t="s">
        <v>6185</v>
      </c>
      <c r="H1304" s="885" t="s">
        <v>6504</v>
      </c>
      <c r="J1304" s="508"/>
      <c r="K1304" s="508"/>
      <c r="L1304" s="508"/>
      <c r="M1304" s="508"/>
      <c r="N1304" s="508"/>
    </row>
    <row r="1305" ht="15.75" customHeight="1">
      <c r="A1305" s="508"/>
      <c r="B1305" s="932">
        <v>1299.0</v>
      </c>
      <c r="C1305" s="926">
        <v>43829.0</v>
      </c>
      <c r="D1305" s="523" t="s">
        <v>4804</v>
      </c>
      <c r="E1305" s="949"/>
      <c r="F1305" s="508" t="s">
        <v>18</v>
      </c>
      <c r="G1305" s="508" t="s">
        <v>6527</v>
      </c>
      <c r="H1305" s="885" t="s">
        <v>6528</v>
      </c>
      <c r="J1305" s="508"/>
      <c r="K1305" s="508"/>
      <c r="L1305" s="508"/>
      <c r="M1305" s="508"/>
      <c r="N1305" s="508"/>
    </row>
    <row r="1306" ht="15.75" customHeight="1">
      <c r="A1306" s="508"/>
      <c r="B1306" s="932">
        <v>1300.0</v>
      </c>
      <c r="C1306" s="926">
        <v>43829.0</v>
      </c>
      <c r="D1306" s="523" t="s">
        <v>6582</v>
      </c>
      <c r="E1306" s="949"/>
      <c r="F1306" s="508" t="s">
        <v>18</v>
      </c>
      <c r="G1306" s="508" t="s">
        <v>742</v>
      </c>
      <c r="H1306" s="885" t="s">
        <v>6583</v>
      </c>
      <c r="J1306" s="508"/>
      <c r="K1306" s="508"/>
      <c r="L1306" s="508"/>
      <c r="M1306" s="508"/>
      <c r="N1306" s="508"/>
    </row>
    <row r="1307" ht="15.75" customHeight="1">
      <c r="A1307" s="508"/>
      <c r="B1307" s="932">
        <v>1301.0</v>
      </c>
      <c r="C1307" s="926">
        <v>43829.0</v>
      </c>
      <c r="D1307" s="523" t="s">
        <v>6500</v>
      </c>
      <c r="E1307" s="949"/>
      <c r="F1307" s="508" t="s">
        <v>18</v>
      </c>
      <c r="G1307" s="508" t="s">
        <v>6501</v>
      </c>
      <c r="H1307" s="885" t="s">
        <v>6502</v>
      </c>
      <c r="J1307" s="508"/>
      <c r="K1307" s="508"/>
      <c r="L1307" s="508"/>
      <c r="M1307" s="508"/>
      <c r="N1307" s="508"/>
    </row>
    <row r="1308" ht="15.75" customHeight="1">
      <c r="A1308" s="508"/>
      <c r="B1308" s="932">
        <v>1302.0</v>
      </c>
      <c r="C1308" s="926">
        <v>43829.0</v>
      </c>
      <c r="D1308" s="523" t="s">
        <v>6549</v>
      </c>
      <c r="E1308" s="949"/>
      <c r="F1308" s="508" t="s">
        <v>18</v>
      </c>
      <c r="G1308" s="508" t="s">
        <v>573</v>
      </c>
      <c r="H1308" s="885" t="s">
        <v>6550</v>
      </c>
      <c r="J1308" s="508"/>
      <c r="K1308" s="508"/>
      <c r="L1308" s="508"/>
      <c r="M1308" s="508"/>
      <c r="N1308" s="508"/>
    </row>
    <row r="1309" ht="15.75" customHeight="1">
      <c r="A1309" s="508"/>
      <c r="B1309" s="932">
        <v>1303.0</v>
      </c>
      <c r="C1309" s="926">
        <v>43829.0</v>
      </c>
      <c r="D1309" s="523" t="s">
        <v>2054</v>
      </c>
      <c r="E1309" s="949"/>
      <c r="F1309" s="508" t="s">
        <v>18</v>
      </c>
      <c r="G1309" s="508" t="s">
        <v>776</v>
      </c>
      <c r="H1309" s="885" t="s">
        <v>6563</v>
      </c>
      <c r="J1309" s="508"/>
      <c r="K1309" s="508"/>
      <c r="L1309" s="508"/>
      <c r="M1309" s="508"/>
      <c r="N1309" s="508"/>
    </row>
    <row r="1310" ht="15.75" customHeight="1">
      <c r="A1310" s="508"/>
      <c r="B1310" s="932">
        <v>1304.0</v>
      </c>
      <c r="C1310" s="926">
        <v>43829.0</v>
      </c>
      <c r="D1310" s="523" t="s">
        <v>6543</v>
      </c>
      <c r="E1310" s="949"/>
      <c r="F1310" s="508" t="s">
        <v>18</v>
      </c>
      <c r="G1310" s="508" t="s">
        <v>573</v>
      </c>
      <c r="H1310" s="885" t="s">
        <v>6544</v>
      </c>
      <c r="J1310" s="508"/>
      <c r="K1310" s="508"/>
      <c r="L1310" s="508"/>
      <c r="M1310" s="508"/>
      <c r="N1310" s="508"/>
    </row>
    <row r="1311" ht="15.75" customHeight="1">
      <c r="A1311" s="508"/>
      <c r="B1311" s="932">
        <v>1305.0</v>
      </c>
      <c r="C1311" s="926">
        <v>43829.0</v>
      </c>
      <c r="D1311" s="523" t="s">
        <v>6495</v>
      </c>
      <c r="E1311" s="949"/>
      <c r="F1311" s="508" t="s">
        <v>18</v>
      </c>
      <c r="G1311" s="508" t="s">
        <v>6496</v>
      </c>
      <c r="H1311" s="885" t="s">
        <v>6497</v>
      </c>
      <c r="J1311" s="508"/>
      <c r="K1311" s="508"/>
      <c r="L1311" s="508"/>
      <c r="M1311" s="508"/>
      <c r="N1311" s="508"/>
    </row>
    <row r="1312" ht="15.75" customHeight="1">
      <c r="A1312" s="508"/>
      <c r="B1312" s="932">
        <v>1306.0</v>
      </c>
      <c r="C1312" s="926">
        <v>43829.0</v>
      </c>
      <c r="D1312" s="523" t="s">
        <v>6575</v>
      </c>
      <c r="E1312" s="949"/>
      <c r="F1312" s="508" t="s">
        <v>18</v>
      </c>
      <c r="G1312" s="508" t="s">
        <v>396</v>
      </c>
      <c r="H1312" s="885" t="s">
        <v>6576</v>
      </c>
      <c r="J1312" s="508"/>
      <c r="K1312" s="508"/>
      <c r="L1312" s="508"/>
      <c r="M1312" s="508"/>
      <c r="N1312" s="508"/>
    </row>
    <row r="1313" ht="15.75" customHeight="1">
      <c r="A1313" s="508"/>
      <c r="B1313" s="932">
        <v>1307.0</v>
      </c>
      <c r="C1313" s="926">
        <v>43829.0</v>
      </c>
      <c r="D1313" s="523" t="s">
        <v>6567</v>
      </c>
      <c r="E1313" s="949"/>
      <c r="F1313" s="508" t="s">
        <v>18</v>
      </c>
      <c r="G1313" s="508" t="s">
        <v>6150</v>
      </c>
      <c r="H1313" s="885" t="s">
        <v>6568</v>
      </c>
      <c r="J1313" s="508"/>
      <c r="K1313" s="508"/>
      <c r="L1313" s="508"/>
      <c r="M1313" s="508"/>
      <c r="N1313" s="508"/>
    </row>
    <row r="1314" ht="15.75" customHeight="1">
      <c r="A1314" s="508"/>
      <c r="B1314" s="932">
        <v>1308.0</v>
      </c>
      <c r="C1314" s="926">
        <v>43829.0</v>
      </c>
      <c r="D1314" s="523" t="s">
        <v>6554</v>
      </c>
      <c r="E1314" s="949"/>
      <c r="F1314" s="508" t="s">
        <v>18</v>
      </c>
      <c r="G1314" s="508" t="s">
        <v>6556</v>
      </c>
      <c r="H1314" s="885" t="s">
        <v>6557</v>
      </c>
      <c r="J1314" s="508"/>
      <c r="K1314" s="508"/>
      <c r="L1314" s="508"/>
      <c r="M1314" s="508"/>
      <c r="N1314" s="508"/>
    </row>
    <row r="1315" ht="15.75" customHeight="1">
      <c r="A1315" s="508"/>
      <c r="B1315" s="932">
        <v>1309.0</v>
      </c>
      <c r="C1315" s="926">
        <v>43829.0</v>
      </c>
      <c r="D1315" s="523" t="s">
        <v>6524</v>
      </c>
      <c r="E1315" s="949"/>
      <c r="F1315" s="508" t="s">
        <v>18</v>
      </c>
      <c r="G1315" s="508" t="s">
        <v>6525</v>
      </c>
      <c r="H1315" s="885" t="s">
        <v>6526</v>
      </c>
      <c r="J1315" s="508"/>
      <c r="K1315" s="508"/>
      <c r="L1315" s="508"/>
      <c r="M1315" s="508"/>
      <c r="N1315" s="508"/>
    </row>
    <row r="1316" ht="15.75" customHeight="1">
      <c r="A1316" s="508"/>
      <c r="B1316" s="932">
        <v>1310.0</v>
      </c>
      <c r="C1316" s="926">
        <v>43829.0</v>
      </c>
      <c r="D1316" s="523" t="s">
        <v>6590</v>
      </c>
      <c r="E1316" s="949"/>
      <c r="F1316" s="508" t="s">
        <v>18</v>
      </c>
      <c r="G1316" s="508" t="s">
        <v>6591</v>
      </c>
      <c r="H1316" s="885" t="s">
        <v>6592</v>
      </c>
      <c r="J1316" s="508"/>
      <c r="K1316" s="508"/>
      <c r="L1316" s="508"/>
      <c r="M1316" s="508"/>
      <c r="N1316" s="508"/>
    </row>
    <row r="1317" ht="15.75" customHeight="1">
      <c r="A1317" s="508"/>
      <c r="B1317" s="932">
        <v>1311.0</v>
      </c>
      <c r="C1317" s="926">
        <v>43829.0</v>
      </c>
      <c r="D1317" s="523" t="s">
        <v>6512</v>
      </c>
      <c r="E1317" s="949"/>
      <c r="F1317" s="508" t="s">
        <v>18</v>
      </c>
      <c r="G1317" s="508" t="s">
        <v>6513</v>
      </c>
      <c r="H1317" s="885" t="s">
        <v>6514</v>
      </c>
      <c r="J1317" s="508"/>
      <c r="K1317" s="508"/>
      <c r="L1317" s="508"/>
      <c r="M1317" s="508"/>
      <c r="N1317" s="508"/>
    </row>
    <row r="1318" ht="15.75" customHeight="1">
      <c r="A1318" s="508"/>
      <c r="B1318" s="932">
        <v>1312.0</v>
      </c>
      <c r="C1318" s="926">
        <v>43829.0</v>
      </c>
      <c r="D1318" s="523"/>
      <c r="E1318" s="949"/>
      <c r="F1318" s="508"/>
      <c r="G1318" s="508"/>
      <c r="H1318" s="508"/>
      <c r="J1318" s="508"/>
      <c r="K1318" s="508"/>
      <c r="L1318" s="508"/>
      <c r="M1318" s="508"/>
      <c r="N1318" s="508"/>
    </row>
    <row r="1319" ht="15.75" customHeight="1">
      <c r="A1319" s="508"/>
      <c r="B1319" s="932">
        <v>1313.0</v>
      </c>
      <c r="C1319" s="926">
        <v>43829.0</v>
      </c>
      <c r="D1319" s="523" t="s">
        <v>6579</v>
      </c>
      <c r="E1319" s="949"/>
      <c r="F1319" s="508" t="s">
        <v>18</v>
      </c>
      <c r="G1319" s="508" t="s">
        <v>960</v>
      </c>
      <c r="H1319" s="885" t="s">
        <v>6580</v>
      </c>
      <c r="J1319" s="508"/>
      <c r="K1319" s="508"/>
      <c r="L1319" s="508"/>
      <c r="M1319" s="508"/>
      <c r="N1319" s="508"/>
    </row>
    <row r="1320" ht="15.75" customHeight="1">
      <c r="A1320" s="508"/>
      <c r="B1320" s="932">
        <v>1314.0</v>
      </c>
      <c r="C1320" s="926">
        <v>43829.0</v>
      </c>
      <c r="D1320" s="523" t="s">
        <v>6515</v>
      </c>
      <c r="E1320" s="949"/>
      <c r="F1320" s="508" t="s">
        <v>18</v>
      </c>
      <c r="G1320" s="508" t="s">
        <v>6516</v>
      </c>
      <c r="H1320" s="885" t="s">
        <v>6517</v>
      </c>
      <c r="J1320" s="508"/>
      <c r="K1320" s="508"/>
      <c r="L1320" s="508"/>
      <c r="M1320" s="508"/>
      <c r="N1320" s="508"/>
    </row>
    <row r="1321" ht="15.75" customHeight="1">
      <c r="A1321" s="508"/>
      <c r="B1321" s="932">
        <v>1315.0</v>
      </c>
      <c r="C1321" s="926">
        <v>43829.0</v>
      </c>
      <c r="D1321" s="523" t="s">
        <v>6521</v>
      </c>
      <c r="E1321" s="949"/>
      <c r="F1321" s="508" t="s">
        <v>18</v>
      </c>
      <c r="G1321" s="508" t="s">
        <v>6522</v>
      </c>
      <c r="H1321" s="885" t="s">
        <v>6523</v>
      </c>
      <c r="J1321" s="508"/>
      <c r="K1321" s="508"/>
      <c r="L1321" s="508"/>
      <c r="M1321" s="508"/>
      <c r="N1321" s="508"/>
    </row>
    <row r="1322" ht="15.75" customHeight="1">
      <c r="A1322" s="508"/>
      <c r="B1322" s="932">
        <v>1316.0</v>
      </c>
      <c r="C1322" s="926">
        <v>43829.0</v>
      </c>
      <c r="D1322" s="523" t="s">
        <v>6565</v>
      </c>
      <c r="E1322" s="949"/>
      <c r="F1322" s="508" t="s">
        <v>18</v>
      </c>
      <c r="G1322" s="508" t="s">
        <v>6516</v>
      </c>
      <c r="H1322" s="885" t="s">
        <v>6566</v>
      </c>
      <c r="J1322" s="508"/>
      <c r="K1322" s="508"/>
      <c r="L1322" s="508"/>
      <c r="M1322" s="508"/>
      <c r="N1322" s="508"/>
    </row>
    <row r="1323" ht="15.75" customHeight="1">
      <c r="A1323" s="508"/>
      <c r="B1323" s="932">
        <v>1317.0</v>
      </c>
      <c r="C1323" s="926">
        <v>43829.0</v>
      </c>
      <c r="D1323" s="523" t="s">
        <v>6551</v>
      </c>
      <c r="E1323" s="949"/>
      <c r="F1323" s="508" t="s">
        <v>18</v>
      </c>
      <c r="G1323" s="508" t="s">
        <v>19</v>
      </c>
      <c r="H1323" s="885" t="s">
        <v>6553</v>
      </c>
      <c r="J1323" s="508"/>
      <c r="K1323" s="508"/>
      <c r="L1323" s="508"/>
      <c r="M1323" s="508"/>
      <c r="N1323" s="508"/>
    </row>
    <row r="1324" ht="15.75" customHeight="1">
      <c r="A1324" s="508"/>
      <c r="B1324" s="932">
        <v>1318.0</v>
      </c>
      <c r="C1324" s="926">
        <v>43829.0</v>
      </c>
      <c r="D1324" s="523" t="s">
        <v>6588</v>
      </c>
      <c r="E1324" s="949"/>
      <c r="F1324" s="508" t="s">
        <v>18</v>
      </c>
      <c r="G1324" s="508" t="s">
        <v>6585</v>
      </c>
      <c r="H1324" s="885" t="s">
        <v>6589</v>
      </c>
      <c r="J1324" s="508"/>
      <c r="K1324" s="508"/>
      <c r="L1324" s="508"/>
      <c r="M1324" s="508"/>
      <c r="N1324" s="508"/>
    </row>
    <row r="1325" ht="15.75" customHeight="1">
      <c r="A1325" s="508"/>
      <c r="B1325" s="932">
        <v>1319.0</v>
      </c>
      <c r="C1325" s="926">
        <v>43829.0</v>
      </c>
      <c r="D1325" s="523" t="s">
        <v>6584</v>
      </c>
      <c r="E1325" s="949"/>
      <c r="F1325" s="508" t="s">
        <v>18</v>
      </c>
      <c r="G1325" s="508" t="s">
        <v>6585</v>
      </c>
      <c r="H1325" s="885" t="s">
        <v>6586</v>
      </c>
      <c r="J1325" s="508"/>
      <c r="K1325" s="508"/>
      <c r="L1325" s="508"/>
      <c r="M1325" s="508"/>
      <c r="N1325" s="508"/>
    </row>
    <row r="1326" ht="15.75" customHeight="1">
      <c r="A1326" s="508"/>
      <c r="B1326" s="932">
        <v>1320.0</v>
      </c>
      <c r="C1326" s="926">
        <v>43829.0</v>
      </c>
      <c r="D1326" s="523" t="s">
        <v>4998</v>
      </c>
      <c r="E1326" s="949"/>
      <c r="F1326" s="508" t="s">
        <v>1370</v>
      </c>
      <c r="G1326" s="508" t="s">
        <v>4517</v>
      </c>
      <c r="H1326" s="885" t="s">
        <v>6508</v>
      </c>
      <c r="J1326" s="508" t="s">
        <v>6425</v>
      </c>
      <c r="K1326" s="508"/>
      <c r="L1326" s="508"/>
      <c r="M1326" s="508"/>
      <c r="N1326" s="508"/>
    </row>
    <row r="1327" ht="15.75" customHeight="1">
      <c r="A1327" s="508"/>
      <c r="B1327" s="932">
        <v>1321.0</v>
      </c>
      <c r="C1327" s="926">
        <v>43829.0</v>
      </c>
      <c r="D1327" s="523" t="s">
        <v>5084</v>
      </c>
      <c r="E1327" s="949"/>
      <c r="F1327" s="508" t="s">
        <v>1370</v>
      </c>
      <c r="G1327" s="508" t="s">
        <v>4517</v>
      </c>
      <c r="H1327" s="885" t="s">
        <v>6587</v>
      </c>
      <c r="J1327" s="508" t="s">
        <v>6425</v>
      </c>
      <c r="K1327" s="508"/>
      <c r="L1327" s="508"/>
      <c r="M1327" s="508"/>
      <c r="N1327" s="508"/>
    </row>
    <row r="1328" ht="15.75" customHeight="1">
      <c r="A1328" s="508"/>
      <c r="B1328" s="932">
        <v>1322.0</v>
      </c>
      <c r="C1328" s="926">
        <v>43829.0</v>
      </c>
      <c r="D1328" s="523" t="s">
        <v>4914</v>
      </c>
      <c r="E1328" s="949"/>
      <c r="F1328" s="508" t="s">
        <v>18</v>
      </c>
      <c r="G1328" s="508" t="s">
        <v>6529</v>
      </c>
      <c r="H1328" s="885" t="s">
        <v>6530</v>
      </c>
      <c r="J1328" s="508"/>
      <c r="K1328" s="508"/>
      <c r="L1328" s="508"/>
      <c r="M1328" s="508"/>
      <c r="N1328" s="508"/>
    </row>
    <row r="1329" ht="15.75" customHeight="1">
      <c r="A1329" s="508"/>
      <c r="B1329" s="932">
        <v>1323.0</v>
      </c>
      <c r="C1329" s="926">
        <v>43829.0</v>
      </c>
      <c r="D1329" s="523" t="s">
        <v>5384</v>
      </c>
      <c r="E1329" s="949"/>
      <c r="F1329" s="508" t="s">
        <v>6388</v>
      </c>
      <c r="G1329" s="508"/>
      <c r="H1329" s="885" t="s">
        <v>6571</v>
      </c>
      <c r="J1329" s="508"/>
      <c r="K1329" s="508"/>
      <c r="L1329" s="508"/>
      <c r="M1329" s="508"/>
      <c r="N1329" s="508"/>
    </row>
    <row r="1330" ht="15.75" customHeight="1">
      <c r="A1330" s="508"/>
      <c r="B1330" s="932">
        <v>1324.0</v>
      </c>
      <c r="C1330" s="926">
        <v>43829.0</v>
      </c>
      <c r="D1330" s="523" t="s">
        <v>1692</v>
      </c>
      <c r="E1330" s="949"/>
      <c r="F1330" s="508" t="s">
        <v>6388</v>
      </c>
      <c r="G1330" s="508"/>
      <c r="H1330" s="885" t="s">
        <v>6545</v>
      </c>
      <c r="J1330" s="508"/>
      <c r="K1330" s="508"/>
      <c r="L1330" s="508"/>
      <c r="M1330" s="508"/>
      <c r="N1330" s="508"/>
    </row>
    <row r="1331" ht="15.75" customHeight="1">
      <c r="A1331" s="508"/>
      <c r="B1331" s="932">
        <v>1325.0</v>
      </c>
      <c r="C1331" s="926">
        <v>43829.0</v>
      </c>
      <c r="D1331" s="523" t="s">
        <v>6531</v>
      </c>
      <c r="E1331" s="949"/>
      <c r="F1331" s="508" t="s">
        <v>6388</v>
      </c>
      <c r="G1331" s="508"/>
      <c r="H1331" s="885" t="s">
        <v>6532</v>
      </c>
      <c r="J1331" s="508"/>
      <c r="K1331" s="508"/>
      <c r="L1331" s="508"/>
      <c r="M1331" s="508"/>
      <c r="N1331" s="508"/>
    </row>
    <row r="1332" ht="15.75" customHeight="1">
      <c r="A1332" s="508"/>
      <c r="B1332" s="932">
        <v>1326.0</v>
      </c>
      <c r="C1332" s="926">
        <v>43829.0</v>
      </c>
      <c r="D1332" s="523" t="s">
        <v>6493</v>
      </c>
      <c r="E1332" s="949"/>
      <c r="F1332" s="508" t="s">
        <v>50</v>
      </c>
      <c r="G1332" s="508"/>
      <c r="H1332" s="885" t="s">
        <v>6494</v>
      </c>
      <c r="J1332" s="508"/>
      <c r="K1332" s="508"/>
      <c r="L1332" s="508"/>
      <c r="M1332" s="508"/>
      <c r="N1332" s="508"/>
    </row>
    <row r="1333" ht="15.75" customHeight="1">
      <c r="A1333" s="508"/>
      <c r="B1333" s="932">
        <v>1327.0</v>
      </c>
      <c r="C1333" s="926">
        <v>43829.0</v>
      </c>
      <c r="D1333" s="523" t="s">
        <v>6506</v>
      </c>
      <c r="E1333" s="949"/>
      <c r="F1333" s="508" t="s">
        <v>18</v>
      </c>
      <c r="G1333" s="508" t="s">
        <v>960</v>
      </c>
      <c r="H1333" s="885" t="s">
        <v>6507</v>
      </c>
      <c r="J1333" s="508"/>
      <c r="K1333" s="508"/>
      <c r="L1333" s="508"/>
      <c r="M1333" s="508"/>
      <c r="N1333" s="508"/>
    </row>
    <row r="1334" ht="15.75" customHeight="1">
      <c r="A1334" s="508"/>
      <c r="B1334" s="932">
        <v>1328.0</v>
      </c>
      <c r="C1334" s="926">
        <v>43829.0</v>
      </c>
      <c r="D1334" s="523" t="s">
        <v>6536</v>
      </c>
      <c r="E1334" s="949"/>
      <c r="F1334" s="508" t="s">
        <v>18</v>
      </c>
      <c r="G1334" s="508" t="s">
        <v>304</v>
      </c>
      <c r="H1334" s="885" t="s">
        <v>6537</v>
      </c>
      <c r="J1334" s="508"/>
      <c r="K1334" s="508"/>
      <c r="L1334" s="508"/>
      <c r="M1334" s="508"/>
      <c r="N1334" s="508"/>
    </row>
    <row r="1335" ht="15.75" customHeight="1">
      <c r="A1335" s="508"/>
      <c r="B1335" s="932">
        <v>1329.0</v>
      </c>
      <c r="C1335" s="926">
        <v>43829.0</v>
      </c>
      <c r="D1335" s="523" t="s">
        <v>6509</v>
      </c>
      <c r="E1335" s="949"/>
      <c r="F1335" s="508" t="s">
        <v>18</v>
      </c>
      <c r="G1335" s="508" t="s">
        <v>6510</v>
      </c>
      <c r="H1335" s="885" t="s">
        <v>6511</v>
      </c>
      <c r="J1335" s="508"/>
      <c r="K1335" s="508"/>
      <c r="L1335" s="508"/>
      <c r="M1335" s="508"/>
      <c r="N1335" s="508"/>
    </row>
    <row r="1336" ht="15.75" customHeight="1">
      <c r="A1336" s="508"/>
      <c r="B1336" s="932">
        <v>1330.0</v>
      </c>
      <c r="C1336" s="926">
        <v>43829.0</v>
      </c>
      <c r="D1336" s="523" t="s">
        <v>6518</v>
      </c>
      <c r="E1336" s="949"/>
      <c r="F1336" s="508" t="s">
        <v>18</v>
      </c>
      <c r="G1336" s="508" t="s">
        <v>6519</v>
      </c>
      <c r="H1336" s="885" t="s">
        <v>6520</v>
      </c>
      <c r="J1336" s="508"/>
      <c r="K1336" s="508"/>
      <c r="L1336" s="508"/>
      <c r="M1336" s="508"/>
      <c r="N1336" s="508"/>
    </row>
    <row r="1337" ht="15.75" customHeight="1">
      <c r="A1337" s="508"/>
      <c r="B1337" s="932">
        <v>1331.0</v>
      </c>
      <c r="C1337" s="926">
        <v>43829.0</v>
      </c>
      <c r="D1337" s="523" t="s">
        <v>6541</v>
      </c>
      <c r="E1337" s="949"/>
      <c r="F1337" s="508" t="s">
        <v>18</v>
      </c>
      <c r="G1337" s="508" t="s">
        <v>396</v>
      </c>
      <c r="H1337" s="885" t="s">
        <v>6542</v>
      </c>
      <c r="J1337" s="508"/>
      <c r="K1337" s="508"/>
      <c r="L1337" s="508"/>
      <c r="M1337" s="508"/>
      <c r="N1337" s="508"/>
    </row>
    <row r="1338" ht="15.75" customHeight="1">
      <c r="A1338" s="508"/>
      <c r="B1338" s="932">
        <v>1332.0</v>
      </c>
      <c r="C1338" s="926">
        <v>43829.0</v>
      </c>
      <c r="D1338" s="523" t="s">
        <v>6569</v>
      </c>
      <c r="E1338" s="949"/>
      <c r="F1338" s="508" t="s">
        <v>18</v>
      </c>
      <c r="G1338" s="508" t="s">
        <v>960</v>
      </c>
      <c r="H1338" s="885" t="s">
        <v>6570</v>
      </c>
      <c r="J1338" s="508"/>
      <c r="K1338" s="508"/>
      <c r="L1338" s="508"/>
      <c r="M1338" s="508"/>
      <c r="N1338" s="508"/>
    </row>
    <row r="1339" ht="15.75" customHeight="1">
      <c r="A1339" s="508"/>
      <c r="B1339" s="932">
        <v>1333.0</v>
      </c>
      <c r="C1339" s="926">
        <v>43829.0</v>
      </c>
      <c r="D1339" s="523" t="s">
        <v>6538</v>
      </c>
      <c r="E1339" s="949"/>
      <c r="F1339" s="508" t="s">
        <v>18</v>
      </c>
      <c r="G1339" s="508" t="s">
        <v>6539</v>
      </c>
      <c r="H1339" s="885" t="s">
        <v>6540</v>
      </c>
      <c r="J1339" s="508"/>
      <c r="K1339" s="508"/>
      <c r="L1339" s="508"/>
      <c r="M1339" s="508"/>
      <c r="N1339" s="508"/>
    </row>
    <row r="1340" ht="15.75" customHeight="1">
      <c r="A1340" s="508"/>
      <c r="B1340" s="932">
        <v>1334.0</v>
      </c>
      <c r="C1340" s="926">
        <v>43829.0</v>
      </c>
      <c r="D1340" s="523" t="s">
        <v>6547</v>
      </c>
      <c r="E1340" s="949"/>
      <c r="F1340" s="508" t="s">
        <v>18</v>
      </c>
      <c r="G1340" s="508" t="s">
        <v>819</v>
      </c>
      <c r="H1340" s="885" t="s">
        <v>6548</v>
      </c>
      <c r="J1340" s="508"/>
      <c r="K1340" s="508"/>
      <c r="L1340" s="508"/>
      <c r="M1340" s="508"/>
      <c r="N1340" s="508"/>
    </row>
    <row r="1341" ht="15.75" customHeight="1">
      <c r="A1341" s="508"/>
      <c r="B1341" s="932">
        <v>1335.0</v>
      </c>
      <c r="C1341" s="926">
        <v>43829.0</v>
      </c>
      <c r="D1341" s="523" t="s">
        <v>1251</v>
      </c>
      <c r="E1341" s="949"/>
      <c r="F1341" s="508" t="s">
        <v>6388</v>
      </c>
      <c r="G1341" s="508"/>
      <c r="H1341" s="885" t="s">
        <v>6564</v>
      </c>
      <c r="J1341" s="508"/>
      <c r="K1341" s="508"/>
      <c r="L1341" s="508"/>
      <c r="M1341" s="508"/>
      <c r="N1341" s="508"/>
    </row>
    <row r="1342" ht="15.75" customHeight="1">
      <c r="A1342" s="508"/>
      <c r="B1342" s="932">
        <v>1336.0</v>
      </c>
      <c r="C1342" s="926">
        <v>43829.0</v>
      </c>
      <c r="D1342" s="523"/>
      <c r="E1342" s="949"/>
      <c r="F1342" s="508"/>
      <c r="G1342" s="508"/>
      <c r="H1342" s="508"/>
      <c r="J1342" s="508"/>
      <c r="K1342" s="508"/>
      <c r="L1342" s="508"/>
      <c r="M1342" s="508"/>
      <c r="N1342" s="508"/>
    </row>
    <row r="1343" ht="15.75" customHeight="1">
      <c r="A1343" s="508"/>
      <c r="B1343" s="932">
        <v>1337.0</v>
      </c>
      <c r="C1343" s="926">
        <v>43829.0</v>
      </c>
      <c r="D1343" s="509" t="s">
        <v>6488</v>
      </c>
      <c r="E1343" s="949"/>
      <c r="F1343" s="508" t="s">
        <v>1370</v>
      </c>
      <c r="G1343" s="508" t="s">
        <v>6489</v>
      </c>
      <c r="H1343" s="885" t="s">
        <v>6490</v>
      </c>
      <c r="J1343" s="508" t="s">
        <v>6425</v>
      </c>
      <c r="K1343" s="508"/>
      <c r="L1343" s="508"/>
      <c r="M1343" s="508"/>
      <c r="N1343" s="508"/>
    </row>
    <row r="1344" ht="15.75" customHeight="1">
      <c r="A1344" s="508"/>
      <c r="B1344" s="932">
        <v>1338.0</v>
      </c>
      <c r="C1344" s="926">
        <v>43829.0</v>
      </c>
      <c r="D1344" s="523" t="s">
        <v>6558</v>
      </c>
      <c r="E1344" s="926"/>
      <c r="F1344" s="508" t="s">
        <v>6559</v>
      </c>
      <c r="G1344" s="508"/>
      <c r="H1344" s="508"/>
      <c r="J1344" s="508"/>
      <c r="K1344" s="508"/>
      <c r="L1344" s="508"/>
      <c r="M1344" s="508"/>
      <c r="N1344" s="508"/>
    </row>
    <row r="1345" ht="15.75" customHeight="1">
      <c r="A1345" s="508"/>
      <c r="B1345" s="932">
        <v>1339.0</v>
      </c>
      <c r="C1345" s="949"/>
      <c r="D1345" s="523"/>
      <c r="E1345" s="949"/>
      <c r="F1345" s="508"/>
      <c r="G1345" s="508"/>
      <c r="H1345" s="508"/>
      <c r="J1345" s="508"/>
      <c r="K1345" s="508"/>
      <c r="L1345" s="508"/>
      <c r="M1345" s="508"/>
      <c r="N1345" s="508"/>
    </row>
    <row r="1346" ht="15.75" customHeight="1">
      <c r="A1346" s="508"/>
      <c r="B1346" s="932">
        <v>1340.0</v>
      </c>
      <c r="C1346" s="949"/>
      <c r="D1346" s="523"/>
      <c r="E1346" s="949"/>
      <c r="F1346" s="508"/>
      <c r="G1346" s="508"/>
      <c r="H1346" s="508"/>
      <c r="J1346" s="508"/>
      <c r="K1346" s="508"/>
      <c r="L1346" s="508"/>
      <c r="M1346" s="508"/>
      <c r="N1346" s="508"/>
    </row>
    <row r="1347" ht="15.75" customHeight="1">
      <c r="A1347" s="508"/>
      <c r="B1347" s="932">
        <v>1341.0</v>
      </c>
      <c r="C1347" s="949"/>
      <c r="D1347" s="523"/>
      <c r="E1347" s="949"/>
      <c r="F1347" s="508"/>
      <c r="G1347" s="508"/>
      <c r="H1347" s="508"/>
      <c r="J1347" s="508"/>
      <c r="K1347" s="508"/>
      <c r="L1347" s="508"/>
      <c r="M1347" s="508"/>
      <c r="N1347" s="508"/>
    </row>
    <row r="1348" ht="15.75" customHeight="1">
      <c r="A1348" s="508"/>
      <c r="B1348" s="932">
        <v>1342.0</v>
      </c>
      <c r="C1348" s="949"/>
      <c r="D1348" s="523"/>
      <c r="E1348" s="949"/>
      <c r="F1348" s="508"/>
      <c r="G1348" s="508"/>
      <c r="H1348" s="508"/>
      <c r="J1348" s="508"/>
      <c r="K1348" s="508"/>
      <c r="L1348" s="508"/>
      <c r="M1348" s="508"/>
      <c r="N1348" s="508"/>
    </row>
    <row r="1349" ht="15.75" customHeight="1">
      <c r="A1349" s="508"/>
      <c r="B1349" s="932">
        <v>1343.0</v>
      </c>
      <c r="C1349" s="949"/>
      <c r="D1349" s="523"/>
      <c r="E1349" s="949"/>
      <c r="F1349" s="508"/>
      <c r="G1349" s="508"/>
      <c r="H1349" s="508"/>
      <c r="J1349" s="508"/>
      <c r="K1349" s="508"/>
      <c r="L1349" s="508"/>
      <c r="M1349" s="508"/>
      <c r="N1349" s="508"/>
    </row>
    <row r="1350" ht="15.75" customHeight="1">
      <c r="A1350" s="508"/>
      <c r="B1350" s="932">
        <v>1344.0</v>
      </c>
      <c r="C1350" s="949"/>
      <c r="D1350" s="523"/>
      <c r="E1350" s="949"/>
      <c r="F1350" s="508"/>
      <c r="G1350" s="508"/>
      <c r="H1350" s="508"/>
      <c r="J1350" s="508"/>
      <c r="K1350" s="508"/>
      <c r="L1350" s="508"/>
      <c r="M1350" s="508"/>
      <c r="N1350" s="508"/>
    </row>
    <row r="1351" ht="15.75" customHeight="1">
      <c r="A1351" s="508"/>
      <c r="B1351" s="932">
        <v>1345.0</v>
      </c>
      <c r="C1351" s="949"/>
      <c r="D1351" s="523"/>
      <c r="E1351" s="949"/>
      <c r="F1351" s="508"/>
      <c r="G1351" s="508"/>
      <c r="H1351" s="508"/>
      <c r="J1351" s="508"/>
      <c r="K1351" s="508"/>
      <c r="L1351" s="508"/>
      <c r="M1351" s="508"/>
      <c r="N1351" s="508"/>
    </row>
    <row r="1352" ht="15.75" customHeight="1">
      <c r="A1352" s="508"/>
      <c r="B1352" s="932">
        <v>1346.0</v>
      </c>
      <c r="C1352" s="949"/>
      <c r="D1352" s="523"/>
      <c r="E1352" s="523"/>
      <c r="F1352" s="508"/>
      <c r="G1352" s="508"/>
      <c r="H1352" s="508"/>
      <c r="J1352" s="508"/>
      <c r="K1352" s="508"/>
      <c r="L1352" s="508"/>
      <c r="M1352" s="508"/>
      <c r="N1352" s="508"/>
    </row>
    <row r="1353" ht="15.75" customHeight="1">
      <c r="A1353" s="508"/>
      <c r="B1353" s="932">
        <v>1347.0</v>
      </c>
      <c r="C1353" s="949"/>
      <c r="D1353" s="523"/>
      <c r="E1353" s="523"/>
      <c r="F1353" s="508"/>
      <c r="G1353" s="508"/>
      <c r="H1353" s="508"/>
      <c r="J1353" s="508"/>
      <c r="K1353" s="508"/>
      <c r="L1353" s="508"/>
      <c r="M1353" s="508"/>
      <c r="N1353" s="508"/>
    </row>
    <row r="1354" ht="15.75" customHeight="1">
      <c r="A1354" s="508"/>
      <c r="B1354" s="932">
        <v>1348.0</v>
      </c>
      <c r="C1354" s="949"/>
      <c r="D1354" s="523"/>
      <c r="E1354" s="523"/>
      <c r="F1354" s="508"/>
      <c r="G1354" s="508"/>
      <c r="H1354" s="508"/>
      <c r="J1354" s="508"/>
      <c r="K1354" s="508"/>
      <c r="L1354" s="508"/>
      <c r="M1354" s="508"/>
      <c r="N1354" s="508"/>
    </row>
    <row r="1355" ht="15.75" customHeight="1">
      <c r="A1355" s="508"/>
      <c r="B1355" s="932">
        <v>1349.0</v>
      </c>
      <c r="C1355" s="949"/>
      <c r="D1355" s="523"/>
      <c r="E1355" s="523"/>
      <c r="F1355" s="508"/>
      <c r="G1355" s="508"/>
      <c r="H1355" s="508"/>
      <c r="J1355" s="508"/>
      <c r="K1355" s="508"/>
      <c r="L1355" s="508"/>
      <c r="M1355" s="508"/>
      <c r="N1355" s="508"/>
    </row>
    <row r="1356" ht="15.75" customHeight="1">
      <c r="A1356" s="508"/>
      <c r="B1356" s="932">
        <v>1350.0</v>
      </c>
      <c r="C1356" s="949"/>
      <c r="D1356" s="523"/>
      <c r="E1356" s="523"/>
      <c r="F1356" s="508"/>
      <c r="G1356" s="508"/>
      <c r="H1356" s="508"/>
      <c r="J1356" s="508"/>
      <c r="K1356" s="508"/>
      <c r="L1356" s="508"/>
      <c r="M1356" s="508"/>
      <c r="N1356" s="508"/>
    </row>
    <row r="1357" ht="15.75" customHeight="1">
      <c r="A1357" s="508"/>
      <c r="B1357" s="932">
        <v>1351.0</v>
      </c>
      <c r="C1357" s="949"/>
      <c r="D1357" s="523"/>
      <c r="E1357" s="523"/>
      <c r="F1357" s="508"/>
      <c r="G1357" s="508"/>
      <c r="H1357" s="508"/>
      <c r="J1357" s="508"/>
      <c r="K1357" s="508"/>
      <c r="L1357" s="508"/>
      <c r="M1357" s="508"/>
      <c r="N1357" s="508"/>
    </row>
    <row r="1358" ht="15.75" customHeight="1">
      <c r="A1358" s="508"/>
      <c r="B1358" s="932"/>
      <c r="C1358" s="949"/>
      <c r="D1358" s="523"/>
      <c r="E1358" s="523"/>
      <c r="F1358" s="508"/>
      <c r="G1358" s="508"/>
      <c r="H1358" s="508"/>
      <c r="J1358" s="508"/>
      <c r="K1358" s="508"/>
      <c r="L1358" s="508"/>
      <c r="M1358" s="508"/>
      <c r="N1358" s="508"/>
    </row>
    <row r="1359" ht="15.75" customHeight="1">
      <c r="A1359" s="508"/>
      <c r="B1359" s="932"/>
      <c r="C1359" s="949"/>
      <c r="D1359" s="523"/>
      <c r="E1359" s="523"/>
      <c r="F1359" s="508"/>
      <c r="G1359" s="508"/>
      <c r="H1359" s="508"/>
      <c r="J1359" s="508"/>
      <c r="K1359" s="508"/>
      <c r="L1359" s="508"/>
      <c r="M1359" s="508"/>
      <c r="N1359" s="508"/>
    </row>
    <row r="1360" ht="15.75" customHeight="1">
      <c r="A1360" s="508"/>
      <c r="B1360" s="932" t="s">
        <v>14751</v>
      </c>
      <c r="C1360" s="926">
        <v>43569.0</v>
      </c>
      <c r="D1360" s="523" t="s">
        <v>2954</v>
      </c>
      <c r="E1360" s="523"/>
      <c r="F1360" s="508" t="s">
        <v>3255</v>
      </c>
      <c r="G1360" s="508"/>
      <c r="H1360" s="885" t="s">
        <v>14752</v>
      </c>
      <c r="J1360" s="508"/>
      <c r="K1360" s="508"/>
      <c r="L1360" s="508"/>
      <c r="M1360" s="508"/>
      <c r="N1360" s="508"/>
    </row>
    <row r="1361" ht="15.75" customHeight="1">
      <c r="A1361" s="508"/>
      <c r="B1361" s="932" t="s">
        <v>158</v>
      </c>
      <c r="C1361" s="926">
        <v>43510.0</v>
      </c>
      <c r="D1361" s="523" t="s">
        <v>693</v>
      </c>
      <c r="E1361" s="523"/>
      <c r="F1361" s="508" t="s">
        <v>158</v>
      </c>
      <c r="G1361" s="508"/>
      <c r="H1361" s="885" t="s">
        <v>14753</v>
      </c>
      <c r="J1361" s="508"/>
      <c r="K1361" s="508"/>
      <c r="L1361" s="508"/>
      <c r="M1361" s="508"/>
      <c r="N1361" s="508"/>
    </row>
    <row r="1362" ht="15.75" customHeight="1">
      <c r="A1362" s="508"/>
      <c r="B1362" s="508" t="s">
        <v>158</v>
      </c>
      <c r="C1362" s="926">
        <v>43550.0</v>
      </c>
      <c r="D1362" s="523" t="s">
        <v>3529</v>
      </c>
      <c r="E1362" s="523"/>
      <c r="F1362" s="508" t="s">
        <v>158</v>
      </c>
      <c r="G1362" s="508"/>
      <c r="H1362" s="885" t="s">
        <v>14754</v>
      </c>
      <c r="J1362" s="508"/>
      <c r="K1362" s="508"/>
      <c r="L1362" s="508"/>
      <c r="M1362" s="508"/>
      <c r="N1362" s="508"/>
    </row>
    <row r="1363" ht="15.75" customHeight="1">
      <c r="A1363" s="508"/>
      <c r="B1363" s="932" t="s">
        <v>158</v>
      </c>
      <c r="C1363" s="926">
        <v>43542.0</v>
      </c>
      <c r="D1363" s="523" t="s">
        <v>3839</v>
      </c>
      <c r="E1363" s="523"/>
      <c r="F1363" s="508" t="s">
        <v>158</v>
      </c>
      <c r="G1363" s="508"/>
      <c r="H1363" s="885" t="s">
        <v>14755</v>
      </c>
      <c r="J1363" s="508"/>
      <c r="K1363" s="508"/>
      <c r="L1363" s="508"/>
      <c r="M1363" s="508"/>
      <c r="N1363" s="508"/>
    </row>
    <row r="1364" ht="15.75" customHeight="1">
      <c r="A1364" s="508"/>
      <c r="B1364" s="932" t="s">
        <v>158</v>
      </c>
      <c r="C1364" s="926">
        <v>43542.0</v>
      </c>
      <c r="D1364" s="523" t="s">
        <v>3839</v>
      </c>
      <c r="E1364" s="523"/>
      <c r="F1364" s="508" t="s">
        <v>158</v>
      </c>
      <c r="G1364" s="508"/>
      <c r="H1364" s="885" t="s">
        <v>14756</v>
      </c>
      <c r="J1364" s="508"/>
      <c r="K1364" s="508"/>
      <c r="L1364" s="508"/>
      <c r="M1364" s="508"/>
      <c r="N1364" s="508"/>
    </row>
    <row r="1365" ht="15.75" customHeight="1">
      <c r="A1365" s="508"/>
      <c r="B1365" s="508" t="s">
        <v>158</v>
      </c>
      <c r="C1365" s="926">
        <v>43550.0</v>
      </c>
      <c r="D1365" s="523" t="s">
        <v>1994</v>
      </c>
      <c r="E1365" s="523"/>
      <c r="F1365" s="508" t="s">
        <v>158</v>
      </c>
      <c r="G1365" s="508"/>
      <c r="H1365" s="885" t="s">
        <v>14757</v>
      </c>
      <c r="J1365" s="508"/>
      <c r="K1365" s="508"/>
      <c r="L1365" s="508"/>
      <c r="M1365" s="508"/>
      <c r="N1365" s="508"/>
    </row>
    <row r="1366" ht="15.75" customHeight="1">
      <c r="A1366" s="508"/>
      <c r="B1366" s="508" t="s">
        <v>158</v>
      </c>
      <c r="C1366" s="926">
        <v>43550.0</v>
      </c>
      <c r="D1366" s="523" t="s">
        <v>1994</v>
      </c>
      <c r="E1366" s="523"/>
      <c r="F1366" s="508" t="s">
        <v>158</v>
      </c>
      <c r="G1366" s="508"/>
      <c r="H1366" s="885" t="s">
        <v>14758</v>
      </c>
      <c r="J1366" s="508"/>
      <c r="K1366" s="508"/>
      <c r="L1366" s="508"/>
      <c r="M1366" s="508"/>
      <c r="N1366" s="508"/>
    </row>
    <row r="1367" ht="15.75" customHeight="1">
      <c r="A1367" s="508"/>
      <c r="B1367" s="508" t="s">
        <v>158</v>
      </c>
      <c r="C1367" s="926">
        <v>43747.0</v>
      </c>
      <c r="D1367" s="523" t="s">
        <v>681</v>
      </c>
      <c r="E1367" s="523"/>
      <c r="F1367" s="508" t="s">
        <v>158</v>
      </c>
      <c r="G1367" s="508"/>
      <c r="H1367" s="885" t="s">
        <v>14759</v>
      </c>
      <c r="J1367" s="508"/>
      <c r="K1367" s="508"/>
      <c r="L1367" s="508"/>
      <c r="M1367" s="508"/>
      <c r="N1367" s="508"/>
    </row>
    <row r="1368" ht="15.75" customHeight="1">
      <c r="A1368" s="508"/>
      <c r="B1368" s="508" t="s">
        <v>158</v>
      </c>
      <c r="C1368" s="926">
        <v>43518.0</v>
      </c>
      <c r="D1368" s="523" t="s">
        <v>3058</v>
      </c>
      <c r="E1368" s="523"/>
      <c r="F1368" s="508" t="s">
        <v>158</v>
      </c>
      <c r="G1368" s="508"/>
      <c r="H1368" s="885" t="s">
        <v>14760</v>
      </c>
      <c r="J1368" s="508"/>
      <c r="K1368" s="508"/>
      <c r="L1368" s="508"/>
      <c r="M1368" s="508"/>
      <c r="N1368" s="508"/>
    </row>
    <row r="1369" ht="15.75" customHeight="1">
      <c r="A1369" s="508"/>
      <c r="B1369" s="932" t="s">
        <v>158</v>
      </c>
      <c r="C1369" s="926">
        <v>43549.0</v>
      </c>
      <c r="D1369" s="523" t="s">
        <v>3058</v>
      </c>
      <c r="E1369" s="523"/>
      <c r="F1369" s="508" t="s">
        <v>158</v>
      </c>
      <c r="G1369" s="508"/>
      <c r="H1369" s="885" t="s">
        <v>4091</v>
      </c>
      <c r="J1369" s="508"/>
      <c r="K1369" s="508"/>
      <c r="L1369" s="508"/>
      <c r="M1369" s="508"/>
      <c r="N1369" s="508"/>
    </row>
    <row r="1370" ht="15.75" customHeight="1">
      <c r="A1370" s="508"/>
      <c r="B1370" s="508" t="s">
        <v>158</v>
      </c>
      <c r="C1370" s="926">
        <v>43550.0</v>
      </c>
      <c r="D1370" s="523" t="s">
        <v>2533</v>
      </c>
      <c r="E1370" s="523"/>
      <c r="F1370" s="508" t="s">
        <v>158</v>
      </c>
      <c r="G1370" s="508"/>
      <c r="H1370" s="885" t="s">
        <v>14761</v>
      </c>
      <c r="J1370" s="508"/>
      <c r="K1370" s="508"/>
      <c r="L1370" s="508"/>
      <c r="M1370" s="508"/>
      <c r="N1370" s="508"/>
    </row>
    <row r="1371" ht="15.75" customHeight="1">
      <c r="A1371" s="508"/>
      <c r="B1371" s="932" t="s">
        <v>158</v>
      </c>
      <c r="C1371" s="926">
        <v>43553.0</v>
      </c>
      <c r="D1371" s="523" t="s">
        <v>14762</v>
      </c>
      <c r="E1371" s="523"/>
      <c r="F1371" s="508" t="s">
        <v>158</v>
      </c>
      <c r="G1371" s="508"/>
      <c r="H1371" s="885" t="s">
        <v>14763</v>
      </c>
      <c r="J1371" s="508"/>
      <c r="K1371" s="508"/>
      <c r="L1371" s="508"/>
      <c r="M1371" s="508"/>
      <c r="N1371" s="508"/>
    </row>
    <row r="1372" ht="15.75" customHeight="1">
      <c r="A1372" s="508"/>
      <c r="B1372" s="508" t="s">
        <v>14764</v>
      </c>
      <c r="C1372" s="926">
        <v>43756.0</v>
      </c>
      <c r="D1372" s="523" t="s">
        <v>1784</v>
      </c>
      <c r="E1372" s="523"/>
      <c r="F1372" s="508" t="s">
        <v>158</v>
      </c>
      <c r="G1372" s="508"/>
      <c r="H1372" s="508"/>
      <c r="J1372" s="508"/>
      <c r="K1372" s="508"/>
      <c r="L1372" s="508"/>
      <c r="M1372" s="508"/>
      <c r="N1372" s="508"/>
    </row>
    <row r="1373" ht="15.75" customHeight="1">
      <c r="A1373" s="508"/>
      <c r="B1373" s="508" t="s">
        <v>14765</v>
      </c>
      <c r="C1373" s="926">
        <v>43747.0</v>
      </c>
      <c r="D1373" s="523" t="s">
        <v>2394</v>
      </c>
      <c r="E1373" s="523"/>
      <c r="F1373" s="508" t="s">
        <v>14765</v>
      </c>
      <c r="G1373" s="508"/>
      <c r="H1373" s="885" t="s">
        <v>14766</v>
      </c>
      <c r="J1373" s="508"/>
      <c r="K1373" s="508"/>
      <c r="L1373" s="508"/>
      <c r="M1373" s="508"/>
      <c r="N1373" s="508"/>
    </row>
    <row r="1374" ht="15.75" customHeight="1">
      <c r="A1374" s="508"/>
      <c r="B1374" s="932"/>
      <c r="C1374" s="926">
        <v>43524.0</v>
      </c>
      <c r="D1374" s="523" t="s">
        <v>693</v>
      </c>
      <c r="E1374" s="523"/>
      <c r="F1374" s="508" t="s">
        <v>158</v>
      </c>
      <c r="G1374" s="508"/>
      <c r="H1374" s="885" t="s">
        <v>14767</v>
      </c>
      <c r="J1374" s="508"/>
      <c r="K1374" s="508"/>
      <c r="L1374" s="508"/>
      <c r="M1374" s="508"/>
      <c r="N1374" s="508"/>
    </row>
    <row r="1375" ht="15.75" customHeight="1">
      <c r="A1375" s="508"/>
      <c r="B1375" s="508"/>
      <c r="C1375" s="926">
        <v>43747.0</v>
      </c>
      <c r="D1375" s="523" t="s">
        <v>1357</v>
      </c>
      <c r="E1375" s="523"/>
      <c r="F1375" s="508" t="s">
        <v>158</v>
      </c>
      <c r="G1375" s="508"/>
      <c r="H1375" s="885" t="s">
        <v>14768</v>
      </c>
      <c r="J1375" s="508"/>
      <c r="K1375" s="508"/>
      <c r="L1375" s="508"/>
      <c r="M1375" s="508"/>
      <c r="N1375" s="508"/>
    </row>
    <row r="1376" ht="15.75" customHeight="1">
      <c r="A1376" s="508"/>
      <c r="B1376" s="932"/>
      <c r="C1376" s="926">
        <v>43514.0</v>
      </c>
      <c r="D1376" s="523" t="s">
        <v>2765</v>
      </c>
      <c r="E1376" s="523"/>
      <c r="F1376" s="508" t="s">
        <v>158</v>
      </c>
      <c r="G1376" s="508"/>
      <c r="H1376" s="885" t="s">
        <v>14769</v>
      </c>
      <c r="J1376" s="885"/>
      <c r="K1376" s="885" t="s">
        <v>14770</v>
      </c>
      <c r="L1376" s="508"/>
      <c r="M1376" s="508"/>
      <c r="N1376" s="508"/>
    </row>
    <row r="1377" ht="15.75" customHeight="1">
      <c r="A1377" s="508"/>
      <c r="B1377" s="932"/>
      <c r="C1377" s="926">
        <v>43559.0</v>
      </c>
      <c r="D1377" s="523" t="s">
        <v>3421</v>
      </c>
      <c r="E1377" s="523"/>
      <c r="F1377" s="508" t="s">
        <v>158</v>
      </c>
      <c r="G1377" s="508"/>
      <c r="H1377" s="885"/>
      <c r="J1377" s="508"/>
      <c r="K1377" s="508"/>
      <c r="L1377" s="508"/>
      <c r="M1377" s="508"/>
      <c r="N1377" s="508"/>
    </row>
    <row r="1378" ht="15.75" customHeight="1">
      <c r="A1378" s="508"/>
      <c r="B1378" s="508"/>
      <c r="C1378" s="926">
        <v>43758.0</v>
      </c>
      <c r="D1378" s="523" t="s">
        <v>2750</v>
      </c>
      <c r="E1378" s="523"/>
      <c r="F1378" s="508" t="s">
        <v>158</v>
      </c>
      <c r="G1378" s="508"/>
      <c r="H1378" s="885" t="s">
        <v>14771</v>
      </c>
      <c r="J1378" s="885" t="s">
        <v>14772</v>
      </c>
      <c r="K1378" s="508"/>
      <c r="L1378" s="508"/>
      <c r="M1378" s="508"/>
      <c r="N1378" s="508"/>
    </row>
    <row r="1379" ht="15.75" customHeight="1">
      <c r="A1379" s="508"/>
      <c r="B1379" s="508" t="s">
        <v>14773</v>
      </c>
      <c r="C1379" s="926">
        <v>43756.0</v>
      </c>
      <c r="D1379" s="523" t="s">
        <v>2617</v>
      </c>
      <c r="E1379" s="523"/>
      <c r="F1379" s="508" t="s">
        <v>158</v>
      </c>
      <c r="G1379" s="508"/>
      <c r="H1379" s="885" t="s">
        <v>14774</v>
      </c>
      <c r="J1379" s="885"/>
      <c r="K1379" s="508"/>
      <c r="L1379" s="508"/>
      <c r="M1379" s="508"/>
      <c r="N1379" s="508"/>
    </row>
    <row r="1380" ht="15.75" customHeight="1">
      <c r="A1380" s="508"/>
      <c r="B1380" s="508" t="s">
        <v>14775</v>
      </c>
      <c r="C1380" s="926">
        <v>43756.0</v>
      </c>
      <c r="D1380" s="523" t="s">
        <v>193</v>
      </c>
      <c r="E1380" s="523"/>
      <c r="F1380" s="508" t="s">
        <v>158</v>
      </c>
      <c r="G1380" s="508"/>
      <c r="H1380" s="885" t="s">
        <v>14776</v>
      </c>
      <c r="J1380" s="885"/>
      <c r="K1380" s="508"/>
      <c r="L1380" s="508"/>
      <c r="M1380" s="508"/>
      <c r="N1380" s="508"/>
    </row>
    <row r="1381" ht="15.75" customHeight="1">
      <c r="A1381" s="508"/>
      <c r="B1381" s="508" t="s">
        <v>14777</v>
      </c>
      <c r="C1381" s="926">
        <v>43756.0</v>
      </c>
      <c r="D1381" s="523" t="s">
        <v>14778</v>
      </c>
      <c r="E1381" s="523"/>
      <c r="F1381" s="508" t="s">
        <v>158</v>
      </c>
      <c r="G1381" s="508"/>
      <c r="H1381" s="885" t="s">
        <v>14779</v>
      </c>
      <c r="J1381" s="508"/>
      <c r="K1381" s="508"/>
      <c r="L1381" s="508"/>
      <c r="M1381" s="508"/>
      <c r="N1381" s="508"/>
    </row>
    <row r="1382" ht="15.75" customHeight="1">
      <c r="A1382" s="508"/>
      <c r="B1382" s="508" t="s">
        <v>14780</v>
      </c>
      <c r="C1382" s="926">
        <v>43756.0</v>
      </c>
      <c r="D1382" s="523" t="s">
        <v>3421</v>
      </c>
      <c r="E1382" s="523"/>
      <c r="F1382" s="508" t="s">
        <v>158</v>
      </c>
      <c r="G1382" s="508"/>
      <c r="H1382" s="885" t="s">
        <v>14781</v>
      </c>
      <c r="J1382" s="508"/>
      <c r="K1382" s="508"/>
      <c r="L1382" s="508"/>
      <c r="M1382" s="508"/>
      <c r="N1382" s="508"/>
    </row>
    <row r="1383" ht="15.75" customHeight="1">
      <c r="A1383" s="508"/>
      <c r="B1383" s="508" t="s">
        <v>14782</v>
      </c>
      <c r="C1383" s="926">
        <v>43767.0</v>
      </c>
      <c r="D1383" s="523" t="s">
        <v>2935</v>
      </c>
      <c r="E1383" s="523"/>
      <c r="F1383" s="508" t="s">
        <v>158</v>
      </c>
      <c r="G1383" s="508"/>
      <c r="H1383" s="885" t="s">
        <v>14783</v>
      </c>
      <c r="J1383" s="508"/>
      <c r="K1383" s="508"/>
      <c r="L1383" s="508"/>
      <c r="M1383" s="508"/>
      <c r="N1383" s="508"/>
    </row>
    <row r="1384" ht="15.75" customHeight="1">
      <c r="A1384" s="508"/>
      <c r="B1384" s="949" t="s">
        <v>14784</v>
      </c>
      <c r="C1384" s="926">
        <v>43783.0</v>
      </c>
      <c r="D1384" s="523" t="s">
        <v>2954</v>
      </c>
      <c r="E1384" s="523"/>
      <c r="F1384" s="508" t="s">
        <v>3255</v>
      </c>
      <c r="G1384" s="508"/>
      <c r="H1384" s="508"/>
      <c r="J1384" s="508"/>
      <c r="K1384" s="508"/>
      <c r="L1384" s="508"/>
      <c r="M1384" s="508"/>
      <c r="N1384" s="508"/>
    </row>
    <row r="1385" ht="15.75" customHeight="1">
      <c r="A1385" s="508"/>
      <c r="B1385" s="508" t="s">
        <v>14785</v>
      </c>
      <c r="C1385" s="949"/>
      <c r="D1385" s="523" t="s">
        <v>11138</v>
      </c>
      <c r="E1385" s="523"/>
      <c r="F1385" s="885" t="s">
        <v>14785</v>
      </c>
      <c r="G1385" s="508"/>
      <c r="H1385" s="885" t="s">
        <v>14786</v>
      </c>
      <c r="J1385" s="508"/>
      <c r="K1385" s="508"/>
      <c r="L1385" s="508"/>
      <c r="M1385" s="508"/>
      <c r="N1385" s="508"/>
    </row>
    <row r="1386" ht="15.75" customHeight="1">
      <c r="A1386" s="508"/>
      <c r="B1386" s="508"/>
      <c r="C1386" s="926">
        <v>43798.0</v>
      </c>
      <c r="D1386" s="523" t="s">
        <v>14787</v>
      </c>
      <c r="E1386" s="523"/>
      <c r="F1386" s="508" t="s">
        <v>14788</v>
      </c>
      <c r="G1386" s="508"/>
      <c r="H1386" s="885" t="s">
        <v>14789</v>
      </c>
      <c r="J1386" s="508"/>
      <c r="K1386" s="508"/>
      <c r="L1386" s="508"/>
      <c r="M1386" s="508"/>
      <c r="N1386" s="508"/>
    </row>
    <row r="1387" ht="15.75" customHeight="1">
      <c r="A1387" s="508"/>
      <c r="B1387" s="508"/>
      <c r="C1387" s="926">
        <v>43798.0</v>
      </c>
      <c r="D1387" s="523" t="s">
        <v>5378</v>
      </c>
      <c r="E1387" s="523"/>
      <c r="F1387" s="508" t="s">
        <v>14790</v>
      </c>
      <c r="G1387" s="508"/>
      <c r="H1387" s="885" t="s">
        <v>14789</v>
      </c>
      <c r="J1387" s="508"/>
      <c r="K1387" s="508"/>
      <c r="L1387" s="508"/>
      <c r="M1387" s="508"/>
      <c r="N1387" s="508"/>
    </row>
    <row r="1388" ht="15.75" customHeight="1">
      <c r="A1388" s="508"/>
      <c r="B1388" s="508" t="s">
        <v>14791</v>
      </c>
      <c r="C1388" s="926">
        <v>43811.0</v>
      </c>
      <c r="D1388" s="523" t="s">
        <v>1786</v>
      </c>
      <c r="E1388" s="523"/>
      <c r="F1388" s="508" t="s">
        <v>158</v>
      </c>
      <c r="G1388" s="508"/>
      <c r="H1388" s="885" t="s">
        <v>14792</v>
      </c>
      <c r="J1388" s="508"/>
      <c r="K1388" s="508"/>
      <c r="L1388" s="508"/>
      <c r="M1388" s="508"/>
      <c r="N1388" s="508"/>
    </row>
    <row r="1389" ht="15.75" customHeight="1">
      <c r="A1389" s="508"/>
      <c r="B1389" s="508" t="s">
        <v>14793</v>
      </c>
      <c r="C1389" s="926">
        <v>43811.0</v>
      </c>
      <c r="D1389" s="523" t="s">
        <v>2443</v>
      </c>
      <c r="E1389" s="523"/>
      <c r="F1389" s="508" t="s">
        <v>158</v>
      </c>
      <c r="G1389" s="508"/>
      <c r="H1389" s="508"/>
      <c r="J1389" s="508"/>
      <c r="K1389" s="508"/>
      <c r="L1389" s="508"/>
      <c r="M1389" s="508"/>
      <c r="N1389" s="508"/>
    </row>
    <row r="1390" ht="15.75" customHeight="1">
      <c r="A1390" s="508"/>
      <c r="B1390" s="508" t="s">
        <v>14794</v>
      </c>
      <c r="C1390" s="926"/>
      <c r="D1390" s="523"/>
      <c r="E1390" s="523"/>
      <c r="F1390" s="508"/>
      <c r="G1390" s="508"/>
      <c r="H1390" s="508"/>
    </row>
    <row r="1391" ht="15.75" customHeight="1">
      <c r="A1391" s="508"/>
      <c r="B1391" s="508" t="s">
        <v>14795</v>
      </c>
      <c r="C1391" s="949"/>
      <c r="D1391" s="523"/>
      <c r="E1391" s="523"/>
      <c r="F1391" s="508"/>
      <c r="G1391" s="508"/>
      <c r="H1391" s="508"/>
    </row>
    <row r="1392" ht="15.75" customHeight="1">
      <c r="A1392" s="508"/>
      <c r="B1392" s="508" t="s">
        <v>14796</v>
      </c>
      <c r="C1392" s="949"/>
      <c r="D1392" s="523"/>
      <c r="E1392" s="523"/>
      <c r="F1392" s="508"/>
      <c r="G1392" s="508"/>
      <c r="H1392" s="508"/>
    </row>
    <row r="1393" ht="15.75" customHeight="1">
      <c r="A1393" s="508"/>
      <c r="B1393" s="508" t="s">
        <v>14797</v>
      </c>
      <c r="C1393" s="949"/>
      <c r="D1393" s="523"/>
      <c r="E1393" s="523"/>
      <c r="F1393" s="508"/>
      <c r="G1393" s="508"/>
      <c r="H1393" s="508"/>
    </row>
    <row r="1394" ht="15.75" customHeight="1">
      <c r="A1394" s="508"/>
      <c r="B1394" s="508" t="s">
        <v>14798</v>
      </c>
      <c r="C1394" s="949"/>
      <c r="D1394" s="523"/>
      <c r="E1394" s="523"/>
      <c r="F1394" s="508"/>
      <c r="G1394" s="508"/>
      <c r="H1394" s="508"/>
    </row>
    <row r="1395" ht="15.75" customHeight="1">
      <c r="A1395" s="508"/>
      <c r="B1395" s="508" t="s">
        <v>14799</v>
      </c>
      <c r="C1395" s="949"/>
      <c r="D1395" s="523"/>
      <c r="E1395" s="523"/>
      <c r="F1395" s="508"/>
      <c r="G1395" s="508"/>
      <c r="H1395" s="508"/>
    </row>
    <row r="1396" ht="15.75" customHeight="1">
      <c r="A1396" s="508"/>
      <c r="B1396" s="508" t="s">
        <v>14800</v>
      </c>
      <c r="C1396" s="949"/>
      <c r="D1396" s="523"/>
      <c r="E1396" s="523"/>
      <c r="F1396" s="508"/>
      <c r="G1396" s="508"/>
      <c r="H1396" s="508"/>
    </row>
    <row r="1397" ht="15.75" customHeight="1">
      <c r="A1397" s="508"/>
      <c r="B1397" s="508" t="s">
        <v>14801</v>
      </c>
      <c r="C1397" s="949"/>
      <c r="D1397" s="523"/>
      <c r="E1397" s="523"/>
      <c r="F1397" s="508"/>
      <c r="G1397" s="508"/>
      <c r="H1397" s="508"/>
    </row>
    <row r="1398" ht="15.75" customHeight="1">
      <c r="A1398" s="508"/>
      <c r="B1398" s="508" t="s">
        <v>14802</v>
      </c>
      <c r="C1398" s="949"/>
      <c r="D1398" s="523"/>
      <c r="E1398" s="523"/>
      <c r="F1398" s="508"/>
      <c r="G1398" s="508"/>
      <c r="H1398" s="508"/>
    </row>
    <row r="1399" ht="15.75" customHeight="1">
      <c r="A1399" s="508"/>
      <c r="B1399" s="508" t="s">
        <v>14803</v>
      </c>
      <c r="C1399" s="949"/>
      <c r="D1399" s="523"/>
      <c r="E1399" s="523"/>
      <c r="F1399" s="508"/>
      <c r="G1399" s="508"/>
      <c r="H1399" s="508"/>
    </row>
    <row r="1400" ht="15.75" customHeight="1">
      <c r="A1400" s="508"/>
      <c r="B1400" s="508" t="s">
        <v>14804</v>
      </c>
      <c r="C1400" s="949"/>
      <c r="D1400" s="523"/>
      <c r="E1400" s="523"/>
      <c r="F1400" s="508"/>
      <c r="G1400" s="508"/>
      <c r="H1400" s="508"/>
    </row>
    <row r="1401" ht="15.75" customHeight="1">
      <c r="A1401" s="508"/>
      <c r="B1401" s="508" t="s">
        <v>14805</v>
      </c>
      <c r="C1401" s="949"/>
      <c r="D1401" s="523"/>
      <c r="E1401" s="523"/>
      <c r="F1401" s="508"/>
      <c r="G1401" s="508"/>
      <c r="H1401" s="508"/>
    </row>
    <row r="1402" ht="15.75" customHeight="1">
      <c r="A1402" s="508"/>
      <c r="B1402" s="508" t="s">
        <v>14806</v>
      </c>
      <c r="C1402" s="949"/>
      <c r="D1402" s="523"/>
      <c r="E1402" s="523"/>
      <c r="F1402" s="508"/>
      <c r="G1402" s="508"/>
      <c r="H1402" s="508"/>
    </row>
    <row r="1403" ht="15.75" customHeight="1">
      <c r="A1403" s="508"/>
      <c r="B1403" s="508" t="s">
        <v>14807</v>
      </c>
      <c r="C1403" s="949"/>
      <c r="D1403" s="523"/>
      <c r="E1403" s="523"/>
      <c r="F1403" s="508"/>
      <c r="G1403" s="508"/>
      <c r="H1403" s="508"/>
    </row>
    <row r="1404" ht="15.75" customHeight="1">
      <c r="A1404" s="508"/>
      <c r="B1404" s="508" t="s">
        <v>14808</v>
      </c>
      <c r="C1404" s="949"/>
      <c r="D1404" s="523"/>
      <c r="E1404" s="523"/>
      <c r="F1404" s="508"/>
      <c r="G1404" s="508"/>
      <c r="H1404" s="508"/>
    </row>
    <row r="1405" ht="15.75" customHeight="1">
      <c r="A1405" s="508"/>
      <c r="B1405" s="508" t="s">
        <v>14809</v>
      </c>
      <c r="C1405" s="949"/>
      <c r="D1405" s="523"/>
      <c r="E1405" s="523"/>
      <c r="F1405" s="508"/>
      <c r="G1405" s="508"/>
      <c r="H1405" s="508"/>
    </row>
    <row r="1406" ht="15.75" customHeight="1">
      <c r="A1406" s="508"/>
      <c r="B1406" s="508" t="s">
        <v>14810</v>
      </c>
      <c r="C1406" s="949"/>
      <c r="D1406" s="523"/>
      <c r="E1406" s="523"/>
      <c r="F1406" s="508"/>
      <c r="G1406" s="508"/>
      <c r="H1406" s="508"/>
    </row>
    <row r="1407" ht="15.75" customHeight="1">
      <c r="A1407" s="508"/>
      <c r="B1407" s="508" t="s">
        <v>14811</v>
      </c>
      <c r="C1407" s="949"/>
      <c r="D1407" s="523"/>
      <c r="E1407" s="523"/>
      <c r="F1407" s="508"/>
      <c r="G1407" s="508"/>
      <c r="H1407" s="508"/>
    </row>
    <row r="1408" ht="15.75" customHeight="1">
      <c r="A1408" s="508"/>
      <c r="B1408" s="508" t="s">
        <v>14812</v>
      </c>
      <c r="C1408" s="949"/>
      <c r="D1408" s="523"/>
      <c r="E1408" s="523"/>
      <c r="F1408" s="508"/>
      <c r="G1408" s="508"/>
      <c r="H1408" s="508"/>
    </row>
    <row r="1409" ht="15.75" customHeight="1">
      <c r="A1409" s="508"/>
      <c r="B1409" s="508" t="s">
        <v>14813</v>
      </c>
      <c r="C1409" s="949"/>
      <c r="D1409" s="523"/>
      <c r="E1409" s="523"/>
      <c r="F1409" s="508"/>
      <c r="G1409" s="508"/>
      <c r="H1409" s="508"/>
    </row>
    <row r="1410" ht="15.75" customHeight="1">
      <c r="A1410" s="508"/>
      <c r="B1410" s="508" t="s">
        <v>14814</v>
      </c>
      <c r="C1410" s="949"/>
      <c r="D1410" s="523"/>
      <c r="E1410" s="523"/>
      <c r="F1410" s="508"/>
      <c r="G1410" s="508"/>
      <c r="H1410" s="508"/>
    </row>
    <row r="1411" ht="14.25" customHeight="1">
      <c r="A1411" s="508"/>
      <c r="B1411" s="508" t="s">
        <v>14815</v>
      </c>
      <c r="C1411" s="949"/>
      <c r="D1411" s="523"/>
      <c r="E1411" s="523"/>
      <c r="F1411" s="508"/>
      <c r="G1411" s="508"/>
      <c r="H1411" s="508"/>
    </row>
    <row r="1412" ht="15.75" customHeight="1">
      <c r="A1412" s="508"/>
      <c r="B1412" s="508"/>
      <c r="C1412" s="949"/>
      <c r="D1412" s="523"/>
      <c r="E1412" s="523"/>
      <c r="F1412" s="508"/>
      <c r="G1412" s="508"/>
      <c r="H1412" s="508"/>
    </row>
    <row r="1413" ht="15.75" customHeight="1">
      <c r="A1413" s="508"/>
      <c r="B1413" s="508"/>
      <c r="C1413" s="949"/>
      <c r="D1413" s="523"/>
      <c r="E1413" s="523"/>
      <c r="F1413" s="508"/>
      <c r="G1413" s="508"/>
      <c r="H1413" s="508"/>
    </row>
    <row r="1414" ht="15.75" customHeight="1">
      <c r="A1414" s="508"/>
      <c r="B1414" s="508"/>
      <c r="C1414" s="949"/>
      <c r="D1414" s="523"/>
      <c r="E1414" s="523"/>
      <c r="F1414" s="508"/>
      <c r="G1414" s="508"/>
      <c r="H1414" s="508"/>
    </row>
    <row r="1415" ht="15.75" customHeight="1">
      <c r="A1415" s="508"/>
      <c r="B1415" s="508"/>
      <c r="C1415" s="949"/>
      <c r="D1415" s="523"/>
      <c r="E1415" s="523"/>
      <c r="F1415" s="508"/>
      <c r="G1415" s="508"/>
      <c r="H1415" s="508"/>
    </row>
    <row r="1416" ht="15.75" customHeight="1">
      <c r="A1416" s="508"/>
      <c r="B1416" s="508"/>
      <c r="C1416" s="949"/>
      <c r="D1416" s="523"/>
      <c r="E1416" s="523"/>
      <c r="F1416" s="508"/>
      <c r="G1416" s="508"/>
      <c r="H1416" s="508"/>
    </row>
    <row r="1417" ht="15.75" customHeight="1">
      <c r="A1417" s="508"/>
      <c r="B1417" s="508"/>
      <c r="C1417" s="949"/>
      <c r="D1417" s="523"/>
      <c r="E1417" s="523"/>
      <c r="F1417" s="508"/>
      <c r="G1417" s="508"/>
      <c r="H1417" s="508"/>
    </row>
    <row r="1418" ht="15.75" customHeight="1">
      <c r="A1418" s="508"/>
      <c r="B1418" s="508"/>
      <c r="C1418" s="949"/>
      <c r="D1418" s="523"/>
      <c r="E1418" s="523"/>
      <c r="F1418" s="508"/>
      <c r="G1418" s="508"/>
      <c r="H1418" s="508"/>
    </row>
    <row r="1419" ht="15.75" customHeight="1">
      <c r="A1419" s="508"/>
      <c r="B1419" s="508"/>
      <c r="C1419" s="949"/>
      <c r="D1419" s="523"/>
      <c r="E1419" s="523"/>
      <c r="F1419" s="508"/>
      <c r="G1419" s="508"/>
      <c r="H1419" s="508"/>
    </row>
    <row r="1420" ht="15.75" customHeight="1">
      <c r="A1420" s="508"/>
      <c r="B1420" s="508"/>
      <c r="C1420" s="949"/>
      <c r="D1420" s="523"/>
      <c r="E1420" s="523"/>
      <c r="F1420" s="508"/>
      <c r="G1420" s="508"/>
      <c r="H1420" s="508"/>
    </row>
    <row r="1421" ht="15.75" customHeight="1">
      <c r="A1421" s="508"/>
      <c r="B1421" s="508"/>
      <c r="C1421" s="949"/>
      <c r="D1421" s="523"/>
      <c r="E1421" s="523"/>
      <c r="F1421" s="508"/>
      <c r="G1421" s="508"/>
      <c r="H1421" s="508"/>
    </row>
    <row r="1422" ht="15.75" customHeight="1">
      <c r="A1422" s="508"/>
      <c r="B1422" s="508"/>
      <c r="C1422" s="949"/>
      <c r="D1422" s="523"/>
      <c r="E1422" s="523"/>
      <c r="F1422" s="508"/>
      <c r="G1422" s="508"/>
      <c r="H1422" s="508"/>
    </row>
    <row r="1423" ht="15.75" customHeight="1">
      <c r="A1423" s="508"/>
      <c r="B1423" s="508"/>
      <c r="C1423" s="949"/>
      <c r="D1423" s="523"/>
      <c r="E1423" s="523"/>
      <c r="F1423" s="508"/>
      <c r="G1423" s="508"/>
      <c r="H1423" s="508"/>
    </row>
    <row r="1424" ht="15.75" customHeight="1">
      <c r="A1424" s="508"/>
      <c r="B1424" s="508"/>
      <c r="C1424" s="949"/>
      <c r="D1424" s="523"/>
      <c r="E1424" s="523"/>
      <c r="F1424" s="508"/>
      <c r="G1424" s="508"/>
      <c r="H1424" s="508"/>
    </row>
    <row r="1425" ht="15.75" customHeight="1">
      <c r="A1425" s="508"/>
      <c r="B1425" s="508"/>
      <c r="C1425" s="949"/>
      <c r="D1425" s="523"/>
      <c r="E1425" s="523"/>
      <c r="F1425" s="508"/>
      <c r="G1425" s="508"/>
      <c r="H1425" s="508"/>
    </row>
    <row r="1426" ht="15.75" customHeight="1">
      <c r="A1426" s="508"/>
      <c r="B1426" s="508"/>
      <c r="C1426" s="949"/>
      <c r="D1426" s="523"/>
      <c r="E1426" s="523"/>
      <c r="F1426" s="508"/>
      <c r="G1426" s="508"/>
      <c r="H1426" s="508"/>
    </row>
    <row r="1427" ht="15.75" customHeight="1">
      <c r="A1427" s="508"/>
      <c r="B1427" s="508"/>
      <c r="C1427" s="949"/>
      <c r="D1427" s="523"/>
      <c r="E1427" s="523"/>
      <c r="F1427" s="508"/>
      <c r="G1427" s="508"/>
      <c r="H1427" s="508"/>
    </row>
    <row r="1428" ht="15.75" customHeight="1">
      <c r="A1428" s="508"/>
      <c r="B1428" s="508"/>
      <c r="C1428" s="949"/>
      <c r="D1428" s="523"/>
      <c r="E1428" s="523"/>
      <c r="F1428" s="508"/>
      <c r="G1428" s="508"/>
      <c r="H1428" s="508"/>
    </row>
    <row r="1429" ht="15.75" customHeight="1">
      <c r="A1429" s="508"/>
      <c r="B1429" s="508"/>
      <c r="C1429" s="949"/>
      <c r="D1429" s="523"/>
      <c r="E1429" s="523"/>
      <c r="F1429" s="508"/>
      <c r="G1429" s="508"/>
      <c r="H1429" s="508"/>
    </row>
    <row r="1430" ht="15.75" customHeight="1">
      <c r="A1430" s="508"/>
      <c r="B1430" s="508"/>
      <c r="C1430" s="949"/>
      <c r="D1430" s="523"/>
      <c r="E1430" s="523"/>
      <c r="F1430" s="508"/>
      <c r="G1430" s="508"/>
      <c r="H1430" s="508"/>
    </row>
    <row r="1431" ht="15.75" customHeight="1">
      <c r="A1431" s="508"/>
      <c r="B1431" s="508"/>
      <c r="C1431" s="949"/>
      <c r="D1431" s="523"/>
      <c r="E1431" s="523"/>
      <c r="F1431" s="508"/>
      <c r="G1431" s="508"/>
      <c r="H1431" s="508"/>
    </row>
    <row r="1432" ht="15.75" customHeight="1">
      <c r="A1432" s="508"/>
      <c r="B1432" s="508"/>
      <c r="C1432" s="949"/>
      <c r="D1432" s="523"/>
      <c r="E1432" s="523"/>
      <c r="F1432" s="508"/>
      <c r="G1432" s="508"/>
      <c r="H1432" s="508"/>
    </row>
    <row r="1433" ht="15.75" customHeight="1">
      <c r="A1433" s="508"/>
      <c r="B1433" s="508"/>
      <c r="C1433" s="949"/>
      <c r="D1433" s="523"/>
      <c r="E1433" s="523"/>
      <c r="F1433" s="508"/>
      <c r="G1433" s="508"/>
      <c r="H1433" s="508"/>
    </row>
    <row r="1434" ht="15.75" customHeight="1">
      <c r="A1434" s="508"/>
      <c r="B1434" s="508"/>
      <c r="C1434" s="949"/>
      <c r="D1434" s="523"/>
      <c r="E1434" s="523"/>
      <c r="F1434" s="508"/>
      <c r="G1434" s="508"/>
      <c r="H1434" s="508"/>
    </row>
    <row r="1435" ht="15.75" customHeight="1">
      <c r="A1435" s="508"/>
      <c r="B1435" s="508"/>
      <c r="C1435" s="949"/>
      <c r="D1435" s="523"/>
      <c r="E1435" s="523"/>
      <c r="F1435" s="508"/>
      <c r="G1435" s="508"/>
      <c r="H1435" s="508"/>
    </row>
    <row r="1436" ht="15.75" customHeight="1">
      <c r="A1436" s="508"/>
      <c r="B1436" s="508"/>
      <c r="C1436" s="949"/>
      <c r="D1436" s="523"/>
      <c r="E1436" s="523"/>
      <c r="F1436" s="508"/>
      <c r="G1436" s="508"/>
      <c r="H1436" s="508"/>
    </row>
    <row r="1437" ht="15.75" customHeight="1">
      <c r="A1437" s="508"/>
      <c r="B1437" s="508"/>
      <c r="C1437" s="949"/>
      <c r="D1437" s="523"/>
      <c r="E1437" s="523"/>
      <c r="F1437" s="508"/>
      <c r="G1437" s="508"/>
      <c r="H1437" s="508"/>
    </row>
    <row r="1438" ht="15.75" customHeight="1">
      <c r="A1438" s="508"/>
      <c r="B1438" s="508"/>
      <c r="C1438" s="949"/>
      <c r="D1438" s="523"/>
      <c r="E1438" s="523"/>
      <c r="F1438" s="508"/>
      <c r="G1438" s="508"/>
      <c r="H1438" s="508"/>
    </row>
    <row r="1439" ht="15.75" customHeight="1">
      <c r="A1439" s="508"/>
      <c r="B1439" s="508"/>
      <c r="C1439" s="949"/>
      <c r="D1439" s="523"/>
      <c r="E1439" s="523"/>
      <c r="F1439" s="508"/>
      <c r="G1439" s="508"/>
      <c r="H1439" s="508"/>
    </row>
    <row r="1440" ht="15.75" customHeight="1">
      <c r="A1440" s="508"/>
      <c r="B1440" s="508"/>
      <c r="C1440" s="949"/>
      <c r="D1440" s="523"/>
      <c r="E1440" s="523"/>
      <c r="F1440" s="508"/>
      <c r="G1440" s="508"/>
      <c r="H1440" s="508"/>
    </row>
    <row r="1441" ht="15.75" customHeight="1">
      <c r="A1441" s="508"/>
      <c r="B1441" s="508"/>
      <c r="C1441" s="949"/>
      <c r="D1441" s="523"/>
      <c r="E1441" s="523"/>
      <c r="F1441" s="508"/>
      <c r="G1441" s="508"/>
      <c r="H1441" s="508"/>
    </row>
    <row r="1442" ht="15.75" customHeight="1">
      <c r="A1442" s="508"/>
      <c r="B1442" s="508"/>
      <c r="C1442" s="949"/>
      <c r="D1442" s="523"/>
      <c r="E1442" s="523"/>
      <c r="F1442" s="508"/>
      <c r="G1442" s="508"/>
      <c r="H1442" s="508"/>
    </row>
  </sheetData>
  <autoFilter ref="$A$2:$H$1411">
    <sortState ref="A2:H1411">
      <sortCondition descending="1" ref="D2:D1411"/>
    </sortState>
  </autoFilter>
  <mergeCells count="2">
    <mergeCell ref="A1:H1"/>
    <mergeCell ref="J1:N1"/>
  </mergeCells>
  <conditionalFormatting sqref="A1:A18">
    <cfRule type="cellIs" dxfId="5" priority="1" operator="equal">
      <formula>"ENVIADO"</formula>
    </cfRule>
  </conditionalFormatting>
  <conditionalFormatting sqref="A43:A49">
    <cfRule type="cellIs" dxfId="5" priority="2" operator="equal">
      <formula>"ENVIADO"</formula>
    </cfRule>
  </conditionalFormatting>
  <conditionalFormatting sqref="A61">
    <cfRule type="cellIs" dxfId="5" priority="3" operator="equal">
      <formula>"ENVIADO"</formula>
    </cfRule>
  </conditionalFormatting>
  <conditionalFormatting sqref="A63:A64">
    <cfRule type="cellIs" dxfId="5" priority="4" operator="equal">
      <formula>"ENVIADO"</formula>
    </cfRule>
  </conditionalFormatting>
  <conditionalFormatting sqref="A74:A77">
    <cfRule type="cellIs" dxfId="5" priority="5" operator="equal">
      <formula>"ENVIADO"</formula>
    </cfRule>
  </conditionalFormatting>
  <conditionalFormatting sqref="A82">
    <cfRule type="cellIs" dxfId="5" priority="6" operator="equal">
      <formula>"ENVIADO"</formula>
    </cfRule>
  </conditionalFormatting>
  <conditionalFormatting sqref="A84:A86">
    <cfRule type="cellIs" dxfId="5" priority="7" operator="equal">
      <formula>"ENVIADO"</formula>
    </cfRule>
  </conditionalFormatting>
  <conditionalFormatting sqref="A88:A89">
    <cfRule type="cellIs" dxfId="5" priority="8" operator="equal">
      <formula>"ENVIADO"</formula>
    </cfRule>
  </conditionalFormatting>
  <conditionalFormatting sqref="A95:A97">
    <cfRule type="cellIs" dxfId="5" priority="9" operator="equal">
      <formula>"ENVIADO"</formula>
    </cfRule>
  </conditionalFormatting>
  <conditionalFormatting sqref="A126:A127">
    <cfRule type="cellIs" dxfId="5" priority="10" operator="equal">
      <formula>"ENVIADO"</formula>
    </cfRule>
  </conditionalFormatting>
  <conditionalFormatting sqref="A130:A133">
    <cfRule type="cellIs" dxfId="5" priority="11" operator="equal">
      <formula>"ENVIADO"</formula>
    </cfRule>
  </conditionalFormatting>
  <hyperlinks>
    <hyperlink r:id="rId1" ref="H3"/>
    <hyperlink r:id="rId2" ref="H4"/>
    <hyperlink r:id="rId3" ref="J4"/>
    <hyperlink r:id="rId4" ref="H5"/>
    <hyperlink r:id="rId5" ref="J5"/>
    <hyperlink r:id="rId6" ref="H6"/>
    <hyperlink r:id="rId7" ref="J6"/>
    <hyperlink r:id="rId8" ref="H7"/>
    <hyperlink r:id="rId9" ref="J7"/>
    <hyperlink r:id="rId10" ref="H8"/>
    <hyperlink r:id="rId11" ref="H10"/>
    <hyperlink r:id="rId12" ref="H11"/>
    <hyperlink r:id="rId13" ref="H12"/>
    <hyperlink r:id="rId14" ref="H13"/>
    <hyperlink r:id="rId15" ref="H14"/>
    <hyperlink r:id="rId16" ref="H15"/>
    <hyperlink r:id="rId17" ref="H16"/>
    <hyperlink r:id="rId18" ref="H17"/>
    <hyperlink r:id="rId19" ref="H18"/>
    <hyperlink r:id="rId20" ref="J18"/>
    <hyperlink r:id="rId21" ref="K18"/>
    <hyperlink r:id="rId22" ref="L18"/>
    <hyperlink r:id="rId23" ref="H19"/>
    <hyperlink r:id="rId24" ref="J19"/>
    <hyperlink r:id="rId25" ref="K19"/>
    <hyperlink r:id="rId26" ref="L19"/>
    <hyperlink r:id="rId27" ref="M19"/>
    <hyperlink r:id="rId28" ref="H20"/>
    <hyperlink r:id="rId29" ref="H21"/>
    <hyperlink r:id="rId30" ref="H22"/>
    <hyperlink r:id="rId31" ref="H23"/>
    <hyperlink r:id="rId32" ref="H24"/>
    <hyperlink r:id="rId33" ref="H25"/>
    <hyperlink r:id="rId34" ref="H26"/>
    <hyperlink r:id="rId35" ref="H27"/>
    <hyperlink r:id="rId36" ref="H28"/>
    <hyperlink r:id="rId37" ref="H29"/>
    <hyperlink r:id="rId38" ref="H30"/>
    <hyperlink r:id="rId39" ref="H31"/>
    <hyperlink r:id="rId40" ref="H32"/>
    <hyperlink r:id="rId41" ref="H33"/>
    <hyperlink r:id="rId42" ref="H34"/>
    <hyperlink r:id="rId43" ref="H35"/>
    <hyperlink r:id="rId44" ref="H36"/>
    <hyperlink r:id="rId45" ref="H37"/>
    <hyperlink r:id="rId46" ref="H38"/>
    <hyperlink r:id="rId47" ref="H39"/>
    <hyperlink r:id="rId48" ref="H40"/>
    <hyperlink r:id="rId49" ref="H41"/>
    <hyperlink r:id="rId50" ref="H42"/>
    <hyperlink r:id="rId51" ref="H43"/>
    <hyperlink r:id="rId52" ref="H44"/>
    <hyperlink r:id="rId53" ref="J44"/>
    <hyperlink r:id="rId54" ref="H45"/>
    <hyperlink r:id="rId55" ref="J45"/>
    <hyperlink r:id="rId56" ref="H46"/>
    <hyperlink r:id="rId57" ref="H47"/>
    <hyperlink r:id="rId58" ref="H48"/>
    <hyperlink r:id="rId59" ref="H49"/>
    <hyperlink r:id="rId60" ref="J49"/>
    <hyperlink r:id="rId61" ref="K49"/>
    <hyperlink r:id="rId62" ref="H50"/>
    <hyperlink r:id="rId63" ref="J50"/>
    <hyperlink r:id="rId64" ref="K50"/>
    <hyperlink r:id="rId65" ref="H51"/>
    <hyperlink r:id="rId66" ref="H53"/>
    <hyperlink r:id="rId67" ref="H54"/>
    <hyperlink r:id="rId68" ref="J54"/>
    <hyperlink r:id="rId69" ref="H55"/>
    <hyperlink r:id="rId70" ref="H56"/>
    <hyperlink r:id="rId71" ref="H57"/>
    <hyperlink r:id="rId72" ref="H58"/>
    <hyperlink r:id="rId73" ref="H59"/>
    <hyperlink r:id="rId74" ref="H60"/>
    <hyperlink r:id="rId75" ref="H61"/>
    <hyperlink r:id="rId76" ref="H62"/>
    <hyperlink r:id="rId77" ref="J62"/>
    <hyperlink r:id="rId78" ref="K62"/>
    <hyperlink r:id="rId79" ref="L62"/>
    <hyperlink r:id="rId80" ref="H63"/>
    <hyperlink r:id="rId81" ref="H64"/>
    <hyperlink r:id="rId82" ref="J64"/>
    <hyperlink r:id="rId83" ref="K64"/>
    <hyperlink r:id="rId84" ref="H65"/>
    <hyperlink r:id="rId85" ref="J65"/>
    <hyperlink r:id="rId86" ref="H66"/>
    <hyperlink r:id="rId87" ref="H67"/>
    <hyperlink r:id="rId88" ref="H68"/>
    <hyperlink r:id="rId89" ref="J68"/>
    <hyperlink r:id="rId90" ref="H69"/>
    <hyperlink r:id="rId91" ref="H70"/>
    <hyperlink r:id="rId92" ref="H71"/>
    <hyperlink r:id="rId93" ref="H72"/>
    <hyperlink r:id="rId94" ref="H73"/>
    <hyperlink r:id="rId95" ref="J73"/>
    <hyperlink r:id="rId96" ref="K73"/>
    <hyperlink r:id="rId97" ref="H74"/>
    <hyperlink r:id="rId98" ref="J74"/>
    <hyperlink r:id="rId99" ref="K74"/>
    <hyperlink r:id="rId100" ref="H75"/>
    <hyperlink r:id="rId101" ref="J75"/>
    <hyperlink r:id="rId102" ref="K75"/>
    <hyperlink r:id="rId103" ref="H76"/>
    <hyperlink r:id="rId104" ref="J76"/>
    <hyperlink r:id="rId105" ref="K76"/>
    <hyperlink r:id="rId106" ref="H77"/>
    <hyperlink r:id="rId107" ref="H78"/>
    <hyperlink r:id="rId108" ref="H79"/>
    <hyperlink r:id="rId109" ref="J79"/>
    <hyperlink r:id="rId110" ref="H80"/>
    <hyperlink r:id="rId111" ref="L80"/>
    <hyperlink r:id="rId112" ref="H81"/>
    <hyperlink r:id="rId113" ref="J81"/>
    <hyperlink r:id="rId114" ref="K81"/>
    <hyperlink r:id="rId115" ref="H82"/>
    <hyperlink r:id="rId116" ref="H83"/>
    <hyperlink r:id="rId117" ref="J83"/>
    <hyperlink r:id="rId118" ref="K83"/>
    <hyperlink r:id="rId119" ref="L83"/>
    <hyperlink r:id="rId120" ref="M83"/>
    <hyperlink r:id="rId121" ref="N83"/>
    <hyperlink r:id="rId122" ref="H84"/>
    <hyperlink r:id="rId123" ref="J84"/>
    <hyperlink r:id="rId124" ref="K84"/>
    <hyperlink r:id="rId125" ref="L84"/>
    <hyperlink r:id="rId126" ref="M84"/>
    <hyperlink r:id="rId127" ref="N84"/>
    <hyperlink r:id="rId128" ref="H85"/>
    <hyperlink r:id="rId129" ref="J85"/>
    <hyperlink r:id="rId130" ref="K85"/>
    <hyperlink r:id="rId131" ref="L85"/>
    <hyperlink r:id="rId132" ref="M85"/>
    <hyperlink r:id="rId133" ref="H86"/>
    <hyperlink r:id="rId134" ref="O86"/>
    <hyperlink r:id="rId135" ref="H87"/>
    <hyperlink r:id="rId136" ref="J87"/>
    <hyperlink r:id="rId137" ref="K87"/>
    <hyperlink r:id="rId138" ref="L87"/>
    <hyperlink r:id="rId139" ref="H88"/>
    <hyperlink r:id="rId140" ref="J88"/>
    <hyperlink r:id="rId141" ref="K88"/>
    <hyperlink r:id="rId142" ref="L88"/>
    <hyperlink r:id="rId143" ref="M88"/>
    <hyperlink r:id="rId144" ref="H89"/>
    <hyperlink r:id="rId145" ref="H92"/>
    <hyperlink r:id="rId146" ref="H93"/>
    <hyperlink r:id="rId147" ref="J93"/>
    <hyperlink r:id="rId148" ref="K93"/>
    <hyperlink r:id="rId149" ref="L93"/>
    <hyperlink r:id="rId150" ref="M93"/>
    <hyperlink r:id="rId151" ref="H94"/>
    <hyperlink r:id="rId152" ref="J94"/>
    <hyperlink r:id="rId153" ref="K94"/>
    <hyperlink r:id="rId154" ref="H95"/>
    <hyperlink r:id="rId155" ref="J95"/>
    <hyperlink r:id="rId156" ref="K95"/>
    <hyperlink r:id="rId157" ref="H96"/>
    <hyperlink r:id="rId158" ref="H97"/>
    <hyperlink r:id="rId159" ref="H98"/>
    <hyperlink r:id="rId160" ref="J98"/>
    <hyperlink r:id="rId161" ref="H99"/>
    <hyperlink r:id="rId162" ref="H100"/>
    <hyperlink r:id="rId163" ref="H101"/>
    <hyperlink r:id="rId164" ref="H103"/>
    <hyperlink r:id="rId165" ref="H104"/>
    <hyperlink r:id="rId166" ref="H105"/>
    <hyperlink r:id="rId167" ref="H106"/>
    <hyperlink r:id="rId168" ref="H107"/>
    <hyperlink r:id="rId169" ref="H108"/>
    <hyperlink r:id="rId170" ref="H109"/>
    <hyperlink r:id="rId171" ref="J109"/>
    <hyperlink r:id="rId172" ref="H110"/>
    <hyperlink r:id="rId173" ref="H111"/>
    <hyperlink r:id="rId174" ref="H112"/>
    <hyperlink r:id="rId175" ref="H113"/>
    <hyperlink r:id="rId176" ref="H114"/>
    <hyperlink r:id="rId177" ref="H115"/>
    <hyperlink r:id="rId178" ref="H116"/>
    <hyperlink r:id="rId179" ref="H117"/>
    <hyperlink r:id="rId180" ref="H118"/>
    <hyperlink r:id="rId181" ref="H120"/>
    <hyperlink r:id="rId182" ref="J120"/>
    <hyperlink r:id="rId183" ref="H121"/>
    <hyperlink r:id="rId184" ref="H122"/>
    <hyperlink r:id="rId185" ref="H123"/>
    <hyperlink r:id="rId186" ref="J123"/>
    <hyperlink r:id="rId187" ref="K123"/>
    <hyperlink r:id="rId188" ref="N123"/>
    <hyperlink r:id="rId189" ref="H124"/>
    <hyperlink r:id="rId190" ref="J124"/>
    <hyperlink r:id="rId191" ref="K124"/>
    <hyperlink r:id="rId192" ref="L124"/>
    <hyperlink r:id="rId193" ref="M124"/>
    <hyperlink r:id="rId194" ref="H125"/>
    <hyperlink r:id="rId195" ref="J125"/>
    <hyperlink r:id="rId196" ref="K125"/>
    <hyperlink r:id="rId197" ref="L125"/>
    <hyperlink r:id="rId198" ref="H126"/>
    <hyperlink r:id="rId199" ref="J126"/>
    <hyperlink r:id="rId200" ref="H127"/>
    <hyperlink r:id="rId201" ref="J127"/>
    <hyperlink r:id="rId202" ref="K127"/>
    <hyperlink r:id="rId203" ref="H128"/>
    <hyperlink r:id="rId204" ref="J128"/>
    <hyperlink r:id="rId205" ref="K128"/>
    <hyperlink r:id="rId206" ref="H129"/>
    <hyperlink r:id="rId207" ref="J129"/>
    <hyperlink r:id="rId208" ref="K129"/>
    <hyperlink r:id="rId209" ref="H130"/>
    <hyperlink r:id="rId210" ref="J130"/>
    <hyperlink r:id="rId211" ref="K130"/>
    <hyperlink r:id="rId212" ref="L130"/>
    <hyperlink r:id="rId213" ref="H132"/>
    <hyperlink r:id="rId214" ref="J132"/>
    <hyperlink r:id="rId215" ref="H133"/>
    <hyperlink r:id="rId216" ref="H134"/>
    <hyperlink r:id="rId217" ref="J134"/>
    <hyperlink r:id="rId218" ref="H135"/>
    <hyperlink r:id="rId219" ref="K135"/>
    <hyperlink r:id="rId220" ref="M135"/>
    <hyperlink r:id="rId221" ref="N135"/>
    <hyperlink r:id="rId222" ref="H136"/>
    <hyperlink r:id="rId223" ref="H137"/>
    <hyperlink r:id="rId224" ref="H139"/>
    <hyperlink r:id="rId225" ref="H140"/>
    <hyperlink r:id="rId226" ref="H141"/>
    <hyperlink r:id="rId227" ref="H142"/>
    <hyperlink r:id="rId228" ref="J142"/>
    <hyperlink r:id="rId229" ref="H143"/>
    <hyperlink r:id="rId230" ref="H144"/>
    <hyperlink r:id="rId231" ref="H145"/>
    <hyperlink r:id="rId232" ref="H146"/>
    <hyperlink r:id="rId233" ref="H147"/>
    <hyperlink r:id="rId234" ref="H148"/>
    <hyperlink r:id="rId235" ref="H149"/>
    <hyperlink r:id="rId236" ref="H150"/>
    <hyperlink r:id="rId237" ref="H151"/>
    <hyperlink r:id="rId238" ref="H152"/>
    <hyperlink r:id="rId239" ref="H153"/>
    <hyperlink r:id="rId240" ref="J153"/>
    <hyperlink r:id="rId241" ref="K153"/>
    <hyperlink r:id="rId242" ref="H154"/>
    <hyperlink r:id="rId243" ref="J154"/>
    <hyperlink r:id="rId244" ref="K154"/>
    <hyperlink r:id="rId245" ref="H155"/>
    <hyperlink r:id="rId246" ref="H156"/>
    <hyperlink r:id="rId247" ref="H157"/>
    <hyperlink r:id="rId248" ref="H158"/>
    <hyperlink r:id="rId249" ref="H159"/>
    <hyperlink r:id="rId250" ref="H160"/>
    <hyperlink r:id="rId251" ref="H161"/>
    <hyperlink r:id="rId252" ref="H162"/>
    <hyperlink r:id="rId253" ref="H163"/>
    <hyperlink r:id="rId254" ref="K163"/>
    <hyperlink r:id="rId255" ref="H164"/>
    <hyperlink r:id="rId256" ref="J164"/>
    <hyperlink r:id="rId257" ref="K164"/>
    <hyperlink r:id="rId258" ref="M164"/>
    <hyperlink r:id="rId259" ref="H165"/>
    <hyperlink r:id="rId260" ref="J165"/>
    <hyperlink r:id="rId261" ref="K165"/>
    <hyperlink r:id="rId262" ref="L165"/>
    <hyperlink r:id="rId263" ref="M165"/>
    <hyperlink r:id="rId264" ref="N165"/>
    <hyperlink r:id="rId265" ref="H166"/>
    <hyperlink r:id="rId266" ref="H167"/>
    <hyperlink r:id="rId267" ref="H168"/>
    <hyperlink r:id="rId268" ref="H169"/>
    <hyperlink r:id="rId269" ref="H170"/>
    <hyperlink r:id="rId270" ref="H171"/>
    <hyperlink r:id="rId271" ref="J171"/>
    <hyperlink r:id="rId272" ref="K171"/>
    <hyperlink r:id="rId273" ref="H172"/>
    <hyperlink r:id="rId274" ref="J172"/>
    <hyperlink r:id="rId275" ref="H173"/>
    <hyperlink r:id="rId276" ref="J173"/>
    <hyperlink r:id="rId277" ref="J174"/>
    <hyperlink r:id="rId278" ref="H175"/>
    <hyperlink r:id="rId279" ref="J175"/>
    <hyperlink r:id="rId280" ref="H176"/>
    <hyperlink r:id="rId281" ref="J176"/>
    <hyperlink r:id="rId282" ref="K176"/>
    <hyperlink r:id="rId283" ref="H177"/>
    <hyperlink r:id="rId284" ref="H178"/>
    <hyperlink r:id="rId285" ref="J178"/>
    <hyperlink r:id="rId286" ref="K178"/>
    <hyperlink r:id="rId287" ref="L178"/>
    <hyperlink r:id="rId288" ref="M178"/>
    <hyperlink r:id="rId289" ref="N178"/>
    <hyperlink r:id="rId290" ref="H180"/>
    <hyperlink r:id="rId291" ref="H181"/>
    <hyperlink r:id="rId292" ref="H182"/>
    <hyperlink r:id="rId293" ref="H183"/>
    <hyperlink r:id="rId294" ref="H184"/>
    <hyperlink r:id="rId295" ref="J184"/>
    <hyperlink r:id="rId296" ref="H185"/>
    <hyperlink r:id="rId297" ref="H186"/>
    <hyperlink r:id="rId298" ref="H187"/>
    <hyperlink r:id="rId299" ref="H188"/>
    <hyperlink r:id="rId300" ref="H189"/>
    <hyperlink r:id="rId301" ref="H190"/>
    <hyperlink r:id="rId302" ref="H191"/>
    <hyperlink r:id="rId303" ref="H192"/>
    <hyperlink r:id="rId304" ref="H193"/>
    <hyperlink r:id="rId305" ref="H194"/>
    <hyperlink r:id="rId306" ref="H195"/>
    <hyperlink r:id="rId307" ref="H196"/>
    <hyperlink r:id="rId308" ref="H197"/>
    <hyperlink r:id="rId309" ref="J197"/>
    <hyperlink r:id="rId310" ref="H198"/>
    <hyperlink r:id="rId311" ref="H199"/>
    <hyperlink r:id="rId312" ref="H200"/>
    <hyperlink r:id="rId313" ref="H201"/>
    <hyperlink r:id="rId314" ref="H202"/>
    <hyperlink r:id="rId315" ref="H203"/>
    <hyperlink r:id="rId316" ref="J203"/>
    <hyperlink r:id="rId317" ref="K203"/>
    <hyperlink r:id="rId318" ref="L203"/>
    <hyperlink r:id="rId319" ref="M203"/>
    <hyperlink r:id="rId320" ref="N203"/>
    <hyperlink r:id="rId321" ref="H204"/>
    <hyperlink r:id="rId322" ref="H205"/>
    <hyperlink r:id="rId323" ref="H206"/>
    <hyperlink r:id="rId324" ref="H207"/>
    <hyperlink r:id="rId325" ref="H208"/>
    <hyperlink r:id="rId326" ref="H209"/>
    <hyperlink r:id="rId327" ref="H210"/>
    <hyperlink r:id="rId328" ref="H211"/>
    <hyperlink r:id="rId329" ref="H212"/>
    <hyperlink r:id="rId330" ref="H213"/>
    <hyperlink r:id="rId331" ref="H214"/>
    <hyperlink r:id="rId332" ref="H215"/>
    <hyperlink r:id="rId333" ref="H216"/>
    <hyperlink r:id="rId334" ref="H218"/>
    <hyperlink r:id="rId335" ref="H219"/>
    <hyperlink r:id="rId336" ref="H220"/>
    <hyperlink r:id="rId337" ref="H221"/>
    <hyperlink r:id="rId338" ref="H222"/>
    <hyperlink r:id="rId339" ref="H223"/>
    <hyperlink r:id="rId340" ref="H224"/>
    <hyperlink r:id="rId341" ref="H225"/>
    <hyperlink r:id="rId342" ref="H226"/>
    <hyperlink r:id="rId343" ref="H227"/>
    <hyperlink r:id="rId344" ref="H228"/>
    <hyperlink r:id="rId345" ref="H229"/>
    <hyperlink r:id="rId346" ref="H230"/>
    <hyperlink r:id="rId347" ref="H231"/>
    <hyperlink r:id="rId348" ref="H232"/>
    <hyperlink r:id="rId349" ref="H233"/>
    <hyperlink r:id="rId350" ref="H234"/>
    <hyperlink r:id="rId351" ref="H235"/>
    <hyperlink r:id="rId352" ref="H236"/>
    <hyperlink r:id="rId353" ref="H237"/>
    <hyperlink r:id="rId354" ref="H238"/>
    <hyperlink r:id="rId355" ref="H239"/>
    <hyperlink r:id="rId356" ref="H240"/>
    <hyperlink r:id="rId357" ref="H242"/>
    <hyperlink r:id="rId358" ref="H243"/>
    <hyperlink r:id="rId359" ref="H244"/>
    <hyperlink r:id="rId360" ref="H245"/>
    <hyperlink r:id="rId361" ref="H246"/>
    <hyperlink r:id="rId362" ref="H247"/>
    <hyperlink r:id="rId363" ref="H248"/>
    <hyperlink r:id="rId364" ref="H249"/>
    <hyperlink r:id="rId365" ref="H250"/>
    <hyperlink r:id="rId366" ref="H251"/>
    <hyperlink r:id="rId367" ref="H252"/>
    <hyperlink r:id="rId368" ref="H253"/>
    <hyperlink r:id="rId369" ref="H254"/>
    <hyperlink r:id="rId370" ref="H255"/>
    <hyperlink r:id="rId371" ref="H256"/>
    <hyperlink r:id="rId372" ref="N256"/>
    <hyperlink r:id="rId373" ref="H257"/>
    <hyperlink r:id="rId374" ref="H258"/>
    <hyperlink r:id="rId375" ref="H260"/>
    <hyperlink r:id="rId376" ref="H261"/>
    <hyperlink r:id="rId377" ref="H262"/>
    <hyperlink r:id="rId378" ref="H263"/>
    <hyperlink r:id="rId379" ref="H264"/>
    <hyperlink r:id="rId380" ref="H265"/>
    <hyperlink r:id="rId381" ref="H266"/>
    <hyperlink r:id="rId382" ref="H267"/>
    <hyperlink r:id="rId383" ref="H268"/>
    <hyperlink r:id="rId384" ref="H269"/>
    <hyperlink r:id="rId385" ref="H270"/>
    <hyperlink r:id="rId386" ref="H271"/>
    <hyperlink r:id="rId387" ref="H272"/>
    <hyperlink r:id="rId388" ref="H273"/>
    <hyperlink r:id="rId389" ref="H274"/>
    <hyperlink r:id="rId390" ref="H275"/>
    <hyperlink r:id="rId391" ref="H277"/>
    <hyperlink r:id="rId392" ref="H278"/>
    <hyperlink r:id="rId393" ref="H279"/>
    <hyperlink r:id="rId394" ref="H280"/>
    <hyperlink r:id="rId395" ref="H281"/>
    <hyperlink r:id="rId396" ref="H282"/>
    <hyperlink r:id="rId397" ref="H283"/>
    <hyperlink r:id="rId398" ref="H284"/>
    <hyperlink r:id="rId399" ref="H285"/>
    <hyperlink r:id="rId400" ref="H286"/>
    <hyperlink r:id="rId401" ref="H287"/>
    <hyperlink r:id="rId402" ref="H288"/>
    <hyperlink r:id="rId403" ref="H289"/>
    <hyperlink r:id="rId404" ref="H290"/>
    <hyperlink r:id="rId405" ref="H291"/>
    <hyperlink r:id="rId406" ref="H292"/>
    <hyperlink r:id="rId407" ref="H293"/>
    <hyperlink r:id="rId408" ref="H294"/>
    <hyperlink r:id="rId409" ref="H295"/>
    <hyperlink r:id="rId410" ref="H296"/>
    <hyperlink r:id="rId411" ref="H297"/>
    <hyperlink r:id="rId412" ref="H298"/>
    <hyperlink r:id="rId413" ref="J298"/>
    <hyperlink r:id="rId414" ref="H299"/>
    <hyperlink r:id="rId415" ref="H300"/>
    <hyperlink r:id="rId416" ref="H301"/>
    <hyperlink r:id="rId417" ref="H302"/>
    <hyperlink r:id="rId418" ref="H303"/>
    <hyperlink r:id="rId419" ref="H304"/>
    <hyperlink r:id="rId420" ref="H305"/>
    <hyperlink r:id="rId421" ref="H306"/>
    <hyperlink r:id="rId422" ref="H307"/>
    <hyperlink r:id="rId423" ref="H308"/>
    <hyperlink r:id="rId424" ref="H309"/>
    <hyperlink r:id="rId425" ref="H310"/>
    <hyperlink r:id="rId426" ref="H311"/>
    <hyperlink r:id="rId427" ref="H312"/>
    <hyperlink r:id="rId428" ref="H313"/>
    <hyperlink r:id="rId429" ref="H314"/>
    <hyperlink r:id="rId430" ref="H315"/>
    <hyperlink r:id="rId431" ref="H316"/>
    <hyperlink r:id="rId432" ref="H317"/>
    <hyperlink r:id="rId433" ref="H318"/>
    <hyperlink r:id="rId434" ref="H319"/>
    <hyperlink r:id="rId435" ref="H320"/>
    <hyperlink r:id="rId436" ref="H321"/>
    <hyperlink r:id="rId437" ref="H322"/>
    <hyperlink r:id="rId438" ref="H323"/>
    <hyperlink r:id="rId439" ref="H324"/>
    <hyperlink r:id="rId440" ref="H325"/>
    <hyperlink r:id="rId441" ref="H326"/>
    <hyperlink r:id="rId442" ref="H328"/>
    <hyperlink r:id="rId443" ref="H329"/>
    <hyperlink r:id="rId444" ref="H330"/>
    <hyperlink r:id="rId445" ref="H331"/>
    <hyperlink r:id="rId446" ref="H332"/>
    <hyperlink r:id="rId447" ref="H333"/>
    <hyperlink r:id="rId448" ref="H334"/>
    <hyperlink r:id="rId449" ref="H335"/>
    <hyperlink r:id="rId450" ref="H336"/>
    <hyperlink r:id="rId451" ref="H337"/>
    <hyperlink r:id="rId452" ref="H338"/>
    <hyperlink r:id="rId453" ref="H339"/>
    <hyperlink r:id="rId454" ref="H340"/>
    <hyperlink r:id="rId455" ref="H341"/>
    <hyperlink r:id="rId456" ref="H342"/>
    <hyperlink r:id="rId457" ref="H343"/>
    <hyperlink r:id="rId458" ref="H344"/>
    <hyperlink r:id="rId459" ref="H345"/>
    <hyperlink r:id="rId460" ref="H346"/>
    <hyperlink r:id="rId461" ref="H347"/>
    <hyperlink r:id="rId462" ref="H348"/>
    <hyperlink r:id="rId463" ref="H349"/>
    <hyperlink r:id="rId464" ref="H350"/>
    <hyperlink r:id="rId465" ref="H351"/>
    <hyperlink r:id="rId466" ref="H352"/>
    <hyperlink r:id="rId467" ref="H353"/>
    <hyperlink r:id="rId468" ref="H354"/>
    <hyperlink r:id="rId469" ref="H355"/>
    <hyperlink r:id="rId470" ref="H356"/>
    <hyperlink r:id="rId471" ref="H357"/>
    <hyperlink r:id="rId472" ref="H358"/>
    <hyperlink r:id="rId473" ref="H359"/>
    <hyperlink r:id="rId474" ref="H360"/>
    <hyperlink r:id="rId475" ref="H361"/>
    <hyperlink r:id="rId476" ref="H362"/>
    <hyperlink r:id="rId477" ref="H363"/>
    <hyperlink r:id="rId478" ref="H364"/>
    <hyperlink r:id="rId479" ref="H365"/>
    <hyperlink r:id="rId480" ref="H366"/>
    <hyperlink r:id="rId481" ref="H367"/>
    <hyperlink r:id="rId482" ref="H368"/>
    <hyperlink r:id="rId483" ref="H369"/>
    <hyperlink r:id="rId484" ref="H370"/>
    <hyperlink r:id="rId485" ref="H371"/>
    <hyperlink r:id="rId486" ref="H372"/>
    <hyperlink r:id="rId487" ref="H373"/>
    <hyperlink r:id="rId488" ref="H374"/>
    <hyperlink r:id="rId489" ref="H375"/>
    <hyperlink r:id="rId490" ref="H376"/>
    <hyperlink r:id="rId491" ref="H377"/>
    <hyperlink r:id="rId492" ref="H378"/>
    <hyperlink r:id="rId493" ref="H379"/>
    <hyperlink r:id="rId494" ref="H380"/>
    <hyperlink r:id="rId495" ref="H382"/>
    <hyperlink r:id="rId496" ref="J382"/>
    <hyperlink r:id="rId497" ref="H383"/>
    <hyperlink r:id="rId498" ref="H384"/>
    <hyperlink r:id="rId499" ref="H385"/>
    <hyperlink r:id="rId500" ref="H386"/>
    <hyperlink r:id="rId501" ref="H387"/>
    <hyperlink r:id="rId502" ref="H388"/>
    <hyperlink r:id="rId503" ref="H389"/>
    <hyperlink r:id="rId504" ref="H390"/>
    <hyperlink r:id="rId505" ref="H391"/>
    <hyperlink r:id="rId506" ref="H392"/>
    <hyperlink r:id="rId507" ref="H393"/>
    <hyperlink r:id="rId508" ref="H394"/>
    <hyperlink r:id="rId509" ref="H395"/>
    <hyperlink r:id="rId510" ref="H397"/>
    <hyperlink r:id="rId511" ref="H398"/>
    <hyperlink r:id="rId512" ref="H399"/>
    <hyperlink r:id="rId513" ref="H400"/>
    <hyperlink r:id="rId514" ref="H401"/>
    <hyperlink r:id="rId515" ref="H402"/>
    <hyperlink r:id="rId516" ref="H403"/>
    <hyperlink r:id="rId517" ref="H404"/>
    <hyperlink r:id="rId518" ref="H405"/>
    <hyperlink r:id="rId519" ref="H406"/>
    <hyperlink r:id="rId520" ref="H408"/>
    <hyperlink r:id="rId521" ref="H409"/>
    <hyperlink r:id="rId522" ref="H410"/>
    <hyperlink r:id="rId523" ref="H411"/>
    <hyperlink r:id="rId524" ref="H412"/>
    <hyperlink r:id="rId525" ref="H413"/>
    <hyperlink r:id="rId526" ref="H414"/>
    <hyperlink r:id="rId527" ref="H415"/>
    <hyperlink r:id="rId528" ref="H416"/>
    <hyperlink r:id="rId529" ref="H417"/>
    <hyperlink r:id="rId530" ref="H418"/>
    <hyperlink r:id="rId531" ref="H419"/>
    <hyperlink r:id="rId532" ref="H420"/>
    <hyperlink r:id="rId533" ref="H421"/>
    <hyperlink r:id="rId534" ref="H422"/>
    <hyperlink r:id="rId535" ref="H423"/>
    <hyperlink r:id="rId536" ref="H424"/>
    <hyperlink r:id="rId537" ref="H425"/>
    <hyperlink r:id="rId538" ref="H426"/>
    <hyperlink r:id="rId539" ref="H427"/>
    <hyperlink r:id="rId540" ref="H428"/>
    <hyperlink r:id="rId541" ref="H429"/>
    <hyperlink r:id="rId542" ref="H430"/>
    <hyperlink r:id="rId543" ref="H431"/>
    <hyperlink r:id="rId544" ref="H432"/>
    <hyperlink r:id="rId545" ref="H433"/>
    <hyperlink r:id="rId546" ref="H434"/>
    <hyperlink r:id="rId547" ref="H435"/>
    <hyperlink r:id="rId548" ref="H436"/>
    <hyperlink r:id="rId549" ref="H437"/>
    <hyperlink r:id="rId550" ref="H438"/>
    <hyperlink r:id="rId551" ref="H439"/>
    <hyperlink r:id="rId552" ref="H440"/>
    <hyperlink r:id="rId553" ref="H441"/>
    <hyperlink r:id="rId554" ref="H442"/>
    <hyperlink r:id="rId555" ref="H443"/>
    <hyperlink r:id="rId556" ref="H444"/>
    <hyperlink r:id="rId557" ref="H445"/>
    <hyperlink r:id="rId558" ref="H446"/>
    <hyperlink r:id="rId559" ref="H447"/>
    <hyperlink r:id="rId560" ref="H448"/>
    <hyperlink r:id="rId561" ref="H449"/>
    <hyperlink r:id="rId562" ref="H451"/>
    <hyperlink r:id="rId563" ref="H452"/>
    <hyperlink r:id="rId564" ref="H453"/>
    <hyperlink r:id="rId565" ref="H454"/>
    <hyperlink r:id="rId566" ref="H455"/>
    <hyperlink r:id="rId567" ref="H456"/>
    <hyperlink r:id="rId568" ref="H457"/>
    <hyperlink r:id="rId569" ref="H458"/>
    <hyperlink r:id="rId570" ref="H459"/>
    <hyperlink r:id="rId571" ref="H460"/>
    <hyperlink r:id="rId572" ref="H462"/>
    <hyperlink r:id="rId573" ref="H463"/>
    <hyperlink r:id="rId574" ref="H464"/>
    <hyperlink r:id="rId575" ref="H465"/>
    <hyperlink r:id="rId576" ref="H466"/>
    <hyperlink r:id="rId577" ref="H467"/>
    <hyperlink r:id="rId578" ref="H468"/>
    <hyperlink r:id="rId579" ref="H469"/>
    <hyperlink r:id="rId580" ref="H470"/>
    <hyperlink r:id="rId581" ref="H471"/>
    <hyperlink r:id="rId582" ref="H472"/>
    <hyperlink r:id="rId583" ref="H473"/>
    <hyperlink r:id="rId584" ref="H474"/>
    <hyperlink r:id="rId585" ref="H475"/>
    <hyperlink r:id="rId586" ref="H476"/>
    <hyperlink r:id="rId587" ref="H477"/>
    <hyperlink r:id="rId588" ref="H478"/>
    <hyperlink r:id="rId589" ref="H479"/>
    <hyperlink r:id="rId590" ref="H480"/>
    <hyperlink r:id="rId591" ref="H481"/>
    <hyperlink r:id="rId592" ref="H482"/>
    <hyperlink r:id="rId593" ref="H483"/>
    <hyperlink r:id="rId594" ref="H484"/>
    <hyperlink r:id="rId595" ref="H485"/>
    <hyperlink r:id="rId596" ref="H486"/>
    <hyperlink r:id="rId597" ref="H487"/>
    <hyperlink r:id="rId598" ref="H488"/>
    <hyperlink r:id="rId599" ref="H489"/>
    <hyperlink r:id="rId600" ref="H490"/>
    <hyperlink r:id="rId601" ref="J490"/>
    <hyperlink r:id="rId602" ref="H491"/>
    <hyperlink r:id="rId603" ref="J491"/>
    <hyperlink r:id="rId604" ref="K491"/>
    <hyperlink r:id="rId605" ref="H492"/>
    <hyperlink r:id="rId606" ref="H493"/>
    <hyperlink r:id="rId607" ref="H494"/>
    <hyperlink r:id="rId608" ref="H495"/>
    <hyperlink r:id="rId609" ref="J495"/>
    <hyperlink r:id="rId610" ref="H496"/>
    <hyperlink r:id="rId611" ref="J496"/>
    <hyperlink r:id="rId612" ref="K496"/>
    <hyperlink r:id="rId613" ref="H497"/>
    <hyperlink r:id="rId614" ref="H498"/>
    <hyperlink r:id="rId615" ref="H499"/>
    <hyperlink r:id="rId616" ref="H500"/>
    <hyperlink r:id="rId617" ref="H501"/>
    <hyperlink r:id="rId618" ref="H502"/>
    <hyperlink r:id="rId619" ref="H503"/>
    <hyperlink r:id="rId620" ref="J503"/>
    <hyperlink r:id="rId621" ref="K503"/>
    <hyperlink r:id="rId622" ref="H504"/>
    <hyperlink r:id="rId623" ref="H505"/>
    <hyperlink r:id="rId624" ref="J505"/>
    <hyperlink r:id="rId625" ref="K505"/>
    <hyperlink r:id="rId626" ref="L505"/>
    <hyperlink r:id="rId627" ref="M505"/>
    <hyperlink r:id="rId628" ref="H506"/>
    <hyperlink r:id="rId629" ref="H507"/>
    <hyperlink r:id="rId630" ref="J507"/>
    <hyperlink r:id="rId631" ref="K507"/>
    <hyperlink r:id="rId632" ref="L507"/>
    <hyperlink r:id="rId633" ref="H508"/>
    <hyperlink r:id="rId634" ref="H509"/>
    <hyperlink r:id="rId635" ref="J509"/>
    <hyperlink r:id="rId636" ref="H510"/>
    <hyperlink r:id="rId637" ref="J510"/>
    <hyperlink r:id="rId638" ref="K510"/>
    <hyperlink r:id="rId639" ref="L510"/>
    <hyperlink r:id="rId640" ref="M510"/>
    <hyperlink r:id="rId641" ref="H511"/>
    <hyperlink r:id="rId642" ref="J511"/>
    <hyperlink r:id="rId643" ref="K511"/>
    <hyperlink r:id="rId644" ref="L511"/>
    <hyperlink r:id="rId645" ref="M511"/>
    <hyperlink r:id="rId646" ref="H512"/>
    <hyperlink r:id="rId647" ref="H513"/>
    <hyperlink r:id="rId648" ref="H514"/>
    <hyperlink r:id="rId649" ref="J514"/>
    <hyperlink r:id="rId650" ref="H515"/>
    <hyperlink r:id="rId651" ref="J515"/>
    <hyperlink r:id="rId652" ref="H516"/>
    <hyperlink r:id="rId653" ref="J516"/>
    <hyperlink r:id="rId654" ref="K516"/>
    <hyperlink r:id="rId655" ref="H517"/>
    <hyperlink r:id="rId656" ref="J517"/>
    <hyperlink r:id="rId657" ref="K517"/>
    <hyperlink r:id="rId658" ref="H518"/>
    <hyperlink r:id="rId659" ref="J518"/>
    <hyperlink r:id="rId660" ref="K518"/>
    <hyperlink r:id="rId661" ref="L518"/>
    <hyperlink r:id="rId662" ref="H519"/>
    <hyperlink r:id="rId663" ref="J519"/>
    <hyperlink r:id="rId664" ref="K519"/>
    <hyperlink r:id="rId665" ref="H520"/>
    <hyperlink r:id="rId666" ref="J520"/>
    <hyperlink r:id="rId667" ref="K520"/>
    <hyperlink r:id="rId668" ref="H521"/>
    <hyperlink r:id="rId669" ref="H522"/>
    <hyperlink r:id="rId670" ref="H523"/>
    <hyperlink r:id="rId671" ref="H524"/>
    <hyperlink r:id="rId672" ref="H525"/>
    <hyperlink r:id="rId673" ref="H526"/>
    <hyperlink r:id="rId674" ref="H527"/>
    <hyperlink r:id="rId675" ref="J527"/>
    <hyperlink r:id="rId676" ref="H528"/>
    <hyperlink r:id="rId677" ref="H529"/>
    <hyperlink r:id="rId678" ref="H530"/>
    <hyperlink r:id="rId679" ref="J530"/>
    <hyperlink r:id="rId680" ref="K530"/>
    <hyperlink r:id="rId681" ref="H531"/>
    <hyperlink r:id="rId682" ref="J531"/>
    <hyperlink r:id="rId683" ref="H532"/>
    <hyperlink r:id="rId684" ref="J532"/>
    <hyperlink r:id="rId685" ref="H533"/>
    <hyperlink r:id="rId686" ref="J533"/>
    <hyperlink r:id="rId687" ref="H534"/>
    <hyperlink r:id="rId688" ref="J534"/>
    <hyperlink r:id="rId689" ref="H535"/>
    <hyperlink r:id="rId690" ref="J535"/>
    <hyperlink r:id="rId691" ref="K535"/>
    <hyperlink r:id="rId692" ref="H537"/>
    <hyperlink r:id="rId693" ref="H538"/>
    <hyperlink r:id="rId694" ref="H539"/>
    <hyperlink r:id="rId695" ref="H540"/>
    <hyperlink r:id="rId696" ref="H541"/>
    <hyperlink r:id="rId697" ref="J541"/>
    <hyperlink r:id="rId698" ref="K541"/>
    <hyperlink r:id="rId699" ref="H542"/>
    <hyperlink r:id="rId700" ref="H543"/>
    <hyperlink r:id="rId701" ref="H544"/>
    <hyperlink r:id="rId702" ref="H545"/>
    <hyperlink r:id="rId703" ref="H546"/>
    <hyperlink r:id="rId704" ref="H547"/>
    <hyperlink r:id="rId705" ref="H548"/>
    <hyperlink r:id="rId706" ref="H549"/>
    <hyperlink r:id="rId707" ref="H550"/>
    <hyperlink r:id="rId708" ref="H551"/>
    <hyperlink r:id="rId709" ref="J551"/>
    <hyperlink r:id="rId710" ref="K551"/>
    <hyperlink r:id="rId711" ref="H552"/>
    <hyperlink r:id="rId712" ref="H553"/>
    <hyperlink r:id="rId713" ref="H554"/>
    <hyperlink r:id="rId714" ref="H555"/>
    <hyperlink r:id="rId715" ref="H556"/>
    <hyperlink r:id="rId716" ref="H557"/>
    <hyperlink r:id="rId717" ref="H558"/>
    <hyperlink r:id="rId718" ref="H559"/>
    <hyperlink r:id="rId719" ref="H560"/>
    <hyperlink r:id="rId720" ref="H561"/>
    <hyperlink r:id="rId721" ref="H562"/>
    <hyperlink r:id="rId722" ref="H563"/>
    <hyperlink r:id="rId723" ref="J563"/>
    <hyperlink r:id="rId724" ref="K563"/>
    <hyperlink r:id="rId725" ref="H564"/>
    <hyperlink r:id="rId726" ref="H565"/>
    <hyperlink r:id="rId727" ref="J565"/>
    <hyperlink r:id="rId728" ref="K565"/>
    <hyperlink r:id="rId729" ref="H566"/>
    <hyperlink r:id="rId730" ref="H567"/>
    <hyperlink r:id="rId731" ref="H568"/>
    <hyperlink r:id="rId732" ref="H569"/>
    <hyperlink r:id="rId733" ref="H570"/>
    <hyperlink r:id="rId734" ref="J570"/>
    <hyperlink r:id="rId735" ref="K570"/>
    <hyperlink r:id="rId736" ref="L570"/>
    <hyperlink r:id="rId737" ref="H571"/>
    <hyperlink r:id="rId738" ref="H572"/>
    <hyperlink r:id="rId739" ref="H573"/>
    <hyperlink r:id="rId740" ref="J573"/>
    <hyperlink r:id="rId741" ref="K573"/>
    <hyperlink r:id="rId742" ref="H574"/>
    <hyperlink r:id="rId743" ref="H575"/>
    <hyperlink r:id="rId744" ref="H576"/>
    <hyperlink r:id="rId745" ref="H577"/>
    <hyperlink r:id="rId746" ref="H578"/>
    <hyperlink r:id="rId747" ref="J578"/>
    <hyperlink r:id="rId748" ref="H579"/>
    <hyperlink r:id="rId749" ref="J579"/>
    <hyperlink r:id="rId750" ref="H580"/>
    <hyperlink r:id="rId751" ref="J580"/>
    <hyperlink r:id="rId752" ref="H581"/>
    <hyperlink r:id="rId753" ref="J581"/>
    <hyperlink r:id="rId754" ref="H582"/>
    <hyperlink r:id="rId755" ref="J582"/>
    <hyperlink r:id="rId756" ref="H583"/>
    <hyperlink r:id="rId757" ref="J583"/>
    <hyperlink r:id="rId758" ref="H584"/>
    <hyperlink r:id="rId759" ref="J584"/>
    <hyperlink r:id="rId760" ref="H585"/>
    <hyperlink r:id="rId761" ref="J585"/>
    <hyperlink r:id="rId762" ref="H586"/>
    <hyperlink r:id="rId763" ref="J586"/>
    <hyperlink r:id="rId764" ref="H587"/>
    <hyperlink r:id="rId765" ref="J587"/>
    <hyperlink r:id="rId766" ref="H588"/>
    <hyperlink r:id="rId767" ref="H589"/>
    <hyperlink r:id="rId768" ref="J589"/>
    <hyperlink r:id="rId769" ref="H590"/>
    <hyperlink r:id="rId770" ref="J590"/>
    <hyperlink r:id="rId771" ref="K590"/>
    <hyperlink r:id="rId772" ref="H591"/>
    <hyperlink r:id="rId773" ref="J591"/>
    <hyperlink r:id="rId774" ref="K591"/>
    <hyperlink r:id="rId775" ref="H592"/>
    <hyperlink r:id="rId776" ref="H593"/>
    <hyperlink r:id="rId777" ref="H594"/>
    <hyperlink r:id="rId778" ref="H595"/>
    <hyperlink r:id="rId779" ref="H596"/>
    <hyperlink r:id="rId780" ref="H597"/>
    <hyperlink r:id="rId781" ref="H598"/>
    <hyperlink r:id="rId782" ref="H599"/>
    <hyperlink r:id="rId783" ref="H600"/>
    <hyperlink r:id="rId784" ref="H601"/>
    <hyperlink r:id="rId785" ref="H602"/>
    <hyperlink r:id="rId786" ref="H603"/>
    <hyperlink r:id="rId787" ref="H604"/>
    <hyperlink r:id="rId788" ref="H605"/>
    <hyperlink r:id="rId789" ref="H606"/>
    <hyperlink r:id="rId790" ref="H607"/>
    <hyperlink r:id="rId791" ref="H608"/>
    <hyperlink r:id="rId792" ref="H609"/>
    <hyperlink r:id="rId793" ref="H610"/>
    <hyperlink r:id="rId794" ref="H611"/>
    <hyperlink r:id="rId795" ref="H612"/>
    <hyperlink r:id="rId796" ref="H613"/>
    <hyperlink r:id="rId797" ref="H614"/>
    <hyperlink r:id="rId798" ref="H615"/>
    <hyperlink r:id="rId799" ref="H616"/>
    <hyperlink r:id="rId800" ref="H617"/>
    <hyperlink r:id="rId801" ref="H618"/>
    <hyperlink r:id="rId802" ref="H619"/>
    <hyperlink r:id="rId803" ref="H620"/>
    <hyperlink r:id="rId804" ref="H621"/>
    <hyperlink r:id="rId805" ref="H622"/>
    <hyperlink r:id="rId806" ref="H623"/>
    <hyperlink r:id="rId807" ref="H624"/>
    <hyperlink r:id="rId808" ref="J624"/>
    <hyperlink r:id="rId809" ref="H625"/>
    <hyperlink r:id="rId810" ref="H626"/>
    <hyperlink r:id="rId811" ref="H627"/>
    <hyperlink r:id="rId812" ref="H628"/>
    <hyperlink r:id="rId813" ref="J628"/>
    <hyperlink r:id="rId814" ref="H629"/>
    <hyperlink r:id="rId815" ref="H630"/>
    <hyperlink r:id="rId816" ref="J630"/>
    <hyperlink r:id="rId817" ref="K630"/>
    <hyperlink r:id="rId818" ref="H631"/>
    <hyperlink r:id="rId819" ref="H632"/>
    <hyperlink r:id="rId820" ref="J632"/>
    <hyperlink r:id="rId821" ref="H633"/>
    <hyperlink r:id="rId822" ref="H634"/>
    <hyperlink r:id="rId823" ref="H635"/>
    <hyperlink r:id="rId824" ref="H636"/>
    <hyperlink r:id="rId825" ref="H637"/>
    <hyperlink r:id="rId826" ref="H638"/>
    <hyperlink r:id="rId827" ref="H639"/>
    <hyperlink r:id="rId828" ref="H640"/>
    <hyperlink r:id="rId829" ref="H641"/>
    <hyperlink r:id="rId830" ref="H642"/>
    <hyperlink r:id="rId831" ref="H643"/>
    <hyperlink r:id="rId832" ref="H644"/>
    <hyperlink r:id="rId833" ref="H645"/>
    <hyperlink r:id="rId834" ref="J645"/>
    <hyperlink r:id="rId835" ref="H646"/>
    <hyperlink r:id="rId836" ref="H647"/>
    <hyperlink r:id="rId837" ref="J647"/>
    <hyperlink r:id="rId838" ref="K647"/>
    <hyperlink r:id="rId839" ref="L647"/>
    <hyperlink r:id="rId840" ref="M647"/>
    <hyperlink r:id="rId841" ref="H648"/>
    <hyperlink r:id="rId842" ref="J648"/>
    <hyperlink r:id="rId843" ref="K648"/>
    <hyperlink r:id="rId844" ref="L648"/>
    <hyperlink r:id="rId845" ref="H649"/>
    <hyperlink r:id="rId846" ref="J649"/>
    <hyperlink r:id="rId847" ref="K649"/>
    <hyperlink r:id="rId848" ref="H650"/>
    <hyperlink r:id="rId849" ref="H651"/>
    <hyperlink r:id="rId850" ref="H652"/>
    <hyperlink r:id="rId851" ref="H653"/>
    <hyperlink r:id="rId852" ref="H654"/>
    <hyperlink r:id="rId853" ref="H657"/>
    <hyperlink r:id="rId854" ref="J657"/>
    <hyperlink r:id="rId855" ref="K657"/>
    <hyperlink r:id="rId856" ref="L657"/>
    <hyperlink r:id="rId857" ref="H658"/>
    <hyperlink r:id="rId858" ref="J658"/>
    <hyperlink r:id="rId859" ref="K658"/>
    <hyperlink r:id="rId860" ref="H659"/>
    <hyperlink r:id="rId861" ref="J659"/>
    <hyperlink r:id="rId862" ref="H660"/>
    <hyperlink r:id="rId863" ref="J660"/>
    <hyperlink r:id="rId864" ref="H661"/>
    <hyperlink r:id="rId865" ref="H662"/>
    <hyperlink r:id="rId866" ref="H663"/>
    <hyperlink r:id="rId867" ref="H664"/>
    <hyperlink r:id="rId868" ref="H665"/>
    <hyperlink r:id="rId869" ref="H666"/>
    <hyperlink r:id="rId870" ref="H667"/>
    <hyperlink r:id="rId871" ref="H668"/>
    <hyperlink r:id="rId872" ref="H669"/>
    <hyperlink r:id="rId873" ref="H670"/>
    <hyperlink r:id="rId874" ref="H672"/>
    <hyperlink r:id="rId875" ref="H673"/>
    <hyperlink r:id="rId876" ref="H674"/>
    <hyperlink r:id="rId877" ref="H675"/>
    <hyperlink r:id="rId878" ref="H676"/>
    <hyperlink r:id="rId879" ref="H677"/>
    <hyperlink r:id="rId880" ref="H678"/>
    <hyperlink r:id="rId881" ref="H679"/>
    <hyperlink r:id="rId882" ref="H680"/>
    <hyperlink r:id="rId883" ref="H681"/>
    <hyperlink r:id="rId884" ref="H682"/>
    <hyperlink r:id="rId885" ref="H683"/>
    <hyperlink r:id="rId886" ref="J683"/>
    <hyperlink r:id="rId887" ref="K683"/>
    <hyperlink r:id="rId888" ref="H684"/>
    <hyperlink r:id="rId889" ref="J684"/>
    <hyperlink r:id="rId890" ref="H685"/>
    <hyperlink r:id="rId891" ref="H686"/>
    <hyperlink r:id="rId892" ref="J686"/>
    <hyperlink r:id="rId893" ref="H687"/>
    <hyperlink r:id="rId894" ref="H688"/>
    <hyperlink r:id="rId895" ref="J688"/>
    <hyperlink r:id="rId896" ref="K688"/>
    <hyperlink r:id="rId897" ref="L688"/>
    <hyperlink r:id="rId898" ref="M688"/>
    <hyperlink r:id="rId899" ref="H689"/>
    <hyperlink r:id="rId900" ref="J689"/>
    <hyperlink r:id="rId901" ref="K689"/>
    <hyperlink r:id="rId902" ref="L689"/>
    <hyperlink r:id="rId903" ref="M689"/>
    <hyperlink r:id="rId904" ref="H692"/>
    <hyperlink r:id="rId905" ref="J692"/>
    <hyperlink r:id="rId906" ref="H693"/>
    <hyperlink r:id="rId907" ref="J693"/>
    <hyperlink r:id="rId908" ref="H694"/>
    <hyperlink r:id="rId909" ref="H695"/>
    <hyperlink r:id="rId910" ref="J695"/>
    <hyperlink r:id="rId911" ref="H696"/>
    <hyperlink r:id="rId912" ref="H697"/>
    <hyperlink r:id="rId913" ref="H698"/>
    <hyperlink r:id="rId914" ref="H699"/>
    <hyperlink r:id="rId915" ref="H700"/>
    <hyperlink r:id="rId916" ref="J700"/>
    <hyperlink r:id="rId917" ref="K700"/>
    <hyperlink r:id="rId918" ref="L700"/>
    <hyperlink r:id="rId919" ref="H701"/>
    <hyperlink r:id="rId920" ref="J701"/>
    <hyperlink r:id="rId921" ref="H702"/>
    <hyperlink r:id="rId922" ref="J702"/>
    <hyperlink r:id="rId923" ref="H703"/>
    <hyperlink r:id="rId924" ref="H704"/>
    <hyperlink r:id="rId925" ref="H705"/>
    <hyperlink r:id="rId926" ref="H706"/>
    <hyperlink r:id="rId927" ref="J706"/>
    <hyperlink r:id="rId928" ref="K706"/>
    <hyperlink r:id="rId929" ref="L706"/>
    <hyperlink r:id="rId930" ref="H707"/>
    <hyperlink r:id="rId931" ref="J707"/>
    <hyperlink r:id="rId932" ref="K707"/>
    <hyperlink r:id="rId933" ref="H708"/>
    <hyperlink r:id="rId934" ref="J708"/>
    <hyperlink r:id="rId935" ref="K708"/>
    <hyperlink r:id="rId936" ref="H709"/>
    <hyperlink r:id="rId937" ref="H710"/>
    <hyperlink r:id="rId938" ref="H711"/>
    <hyperlink r:id="rId939" ref="J711"/>
    <hyperlink r:id="rId940" ref="K711"/>
    <hyperlink r:id="rId941" ref="L711"/>
    <hyperlink r:id="rId942" ref="M711"/>
    <hyperlink r:id="rId943" ref="H712"/>
    <hyperlink r:id="rId944" ref="J712"/>
    <hyperlink r:id="rId945" ref="H713"/>
    <hyperlink r:id="rId946" ref="J713"/>
    <hyperlink r:id="rId947" ref="H714"/>
    <hyperlink r:id="rId948" ref="H715"/>
    <hyperlink r:id="rId949" ref="J715"/>
    <hyperlink r:id="rId950" ref="H716"/>
    <hyperlink r:id="rId951" ref="J716"/>
    <hyperlink r:id="rId952" ref="K716"/>
    <hyperlink r:id="rId953" ref="H717"/>
    <hyperlink r:id="rId954" ref="J717"/>
    <hyperlink r:id="rId955" ref="K717"/>
    <hyperlink r:id="rId956" ref="H719"/>
    <hyperlink r:id="rId957" ref="H720"/>
    <hyperlink r:id="rId958" ref="H721"/>
    <hyperlink r:id="rId959" ref="H723"/>
    <hyperlink r:id="rId960" ref="J723"/>
    <hyperlink r:id="rId961" ref="K723"/>
    <hyperlink r:id="rId962" ref="L723"/>
    <hyperlink r:id="rId963" ref="M723"/>
    <hyperlink r:id="rId964" ref="H724"/>
    <hyperlink r:id="rId965" ref="J724"/>
    <hyperlink r:id="rId966" ref="H725"/>
    <hyperlink r:id="rId967" ref="H726"/>
    <hyperlink r:id="rId968" ref="H727"/>
    <hyperlink r:id="rId969" ref="H728"/>
    <hyperlink r:id="rId970" ref="H729"/>
    <hyperlink r:id="rId971" ref="H730"/>
    <hyperlink r:id="rId972" ref="H731"/>
    <hyperlink r:id="rId973" ref="H732"/>
    <hyperlink r:id="rId974" ref="H733"/>
    <hyperlink r:id="rId975" ref="H734"/>
    <hyperlink r:id="rId976" ref="H735"/>
    <hyperlink r:id="rId977" ref="H736"/>
    <hyperlink r:id="rId978" ref="H737"/>
    <hyperlink r:id="rId979" ref="H738"/>
    <hyperlink r:id="rId980" ref="H739"/>
    <hyperlink r:id="rId981" ref="J739"/>
    <hyperlink r:id="rId982" ref="K739"/>
    <hyperlink r:id="rId983" ref="H740"/>
    <hyperlink r:id="rId984" ref="H741"/>
    <hyperlink r:id="rId985" ref="J741"/>
    <hyperlink r:id="rId986" ref="K741"/>
    <hyperlink r:id="rId987" ref="L741"/>
    <hyperlink r:id="rId988" ref="H742"/>
    <hyperlink r:id="rId989" ref="H743"/>
    <hyperlink r:id="rId990" ref="H744"/>
    <hyperlink r:id="rId991" ref="H746"/>
    <hyperlink r:id="rId992" ref="H747"/>
    <hyperlink r:id="rId993" ref="H748"/>
    <hyperlink r:id="rId994" ref="J748"/>
    <hyperlink r:id="rId995" ref="K748"/>
    <hyperlink r:id="rId996" ref="H749"/>
    <hyperlink r:id="rId997" ref="J749"/>
    <hyperlink r:id="rId998" ref="K749"/>
    <hyperlink r:id="rId999" ref="H750"/>
    <hyperlink r:id="rId1000" ref="J750"/>
    <hyperlink r:id="rId1001" ref="K750"/>
    <hyperlink r:id="rId1002" ref="L750"/>
    <hyperlink r:id="rId1003" ref="M750"/>
    <hyperlink r:id="rId1004" ref="H751"/>
    <hyperlink r:id="rId1005" ref="J751"/>
    <hyperlink r:id="rId1006" ref="H752"/>
    <hyperlink r:id="rId1007" ref="J752"/>
    <hyperlink r:id="rId1008" ref="K752"/>
    <hyperlink r:id="rId1009" ref="L752"/>
    <hyperlink r:id="rId1010" ref="H753"/>
    <hyperlink r:id="rId1011" ref="J753"/>
    <hyperlink r:id="rId1012" ref="K753"/>
    <hyperlink r:id="rId1013" ref="H754"/>
    <hyperlink r:id="rId1014" ref="J754"/>
    <hyperlink r:id="rId1015" ref="K754"/>
    <hyperlink r:id="rId1016" ref="H755"/>
    <hyperlink r:id="rId1017" ref="J755"/>
    <hyperlink r:id="rId1018" ref="K755"/>
    <hyperlink r:id="rId1019" ref="H756"/>
    <hyperlink r:id="rId1020" ref="J756"/>
    <hyperlink r:id="rId1021" ref="K756"/>
    <hyperlink r:id="rId1022" ref="H757"/>
    <hyperlink r:id="rId1023" ref="J757"/>
    <hyperlink r:id="rId1024" ref="K757"/>
    <hyperlink r:id="rId1025" ref="H758"/>
    <hyperlink r:id="rId1026" ref="J758"/>
    <hyperlink r:id="rId1027" ref="K758"/>
    <hyperlink r:id="rId1028" ref="H759"/>
    <hyperlink r:id="rId1029" ref="J759"/>
    <hyperlink r:id="rId1030" ref="K759"/>
    <hyperlink r:id="rId1031" ref="H760"/>
    <hyperlink r:id="rId1032" ref="J760"/>
    <hyperlink r:id="rId1033" ref="K760"/>
    <hyperlink r:id="rId1034" ref="H761"/>
    <hyperlink r:id="rId1035" ref="J761"/>
    <hyperlink r:id="rId1036" ref="K761"/>
    <hyperlink r:id="rId1037" ref="L761"/>
    <hyperlink r:id="rId1038" ref="M761"/>
    <hyperlink r:id="rId1039" ref="H762"/>
    <hyperlink r:id="rId1040" ref="J762"/>
    <hyperlink r:id="rId1041" ref="K762"/>
    <hyperlink r:id="rId1042" ref="H763"/>
    <hyperlink r:id="rId1043" ref="J763"/>
    <hyperlink r:id="rId1044" ref="K763"/>
    <hyperlink r:id="rId1045" ref="L763"/>
    <hyperlink r:id="rId1046" ref="H764"/>
    <hyperlink r:id="rId1047" ref="H765"/>
    <hyperlink r:id="rId1048" ref="J765"/>
    <hyperlink r:id="rId1049" ref="H766"/>
    <hyperlink r:id="rId1050" ref="J766"/>
    <hyperlink r:id="rId1051" ref="H767"/>
    <hyperlink r:id="rId1052" ref="H768"/>
    <hyperlink r:id="rId1053" ref="H769"/>
    <hyperlink r:id="rId1054" ref="J769"/>
    <hyperlink r:id="rId1055" ref="K769"/>
    <hyperlink r:id="rId1056" ref="H770"/>
    <hyperlink r:id="rId1057" ref="J770"/>
    <hyperlink r:id="rId1058" ref="K770"/>
    <hyperlink r:id="rId1059" ref="H771"/>
    <hyperlink r:id="rId1060" ref="J771"/>
    <hyperlink r:id="rId1061" ref="K771"/>
    <hyperlink r:id="rId1062" ref="H772"/>
    <hyperlink r:id="rId1063" ref="J772"/>
    <hyperlink r:id="rId1064" ref="K772"/>
    <hyperlink r:id="rId1065" ref="H773"/>
    <hyperlink r:id="rId1066" ref="J773"/>
    <hyperlink r:id="rId1067" ref="K773"/>
    <hyperlink r:id="rId1068" ref="H774"/>
    <hyperlink r:id="rId1069" ref="J774"/>
    <hyperlink r:id="rId1070" ref="K774"/>
    <hyperlink r:id="rId1071" ref="H775"/>
    <hyperlink r:id="rId1072" ref="J775"/>
    <hyperlink r:id="rId1073" ref="K775"/>
    <hyperlink r:id="rId1074" ref="H776"/>
    <hyperlink r:id="rId1075" ref="K776"/>
    <hyperlink r:id="rId1076" ref="L776"/>
    <hyperlink r:id="rId1077" ref="M776"/>
    <hyperlink r:id="rId1078" ref="N776"/>
    <hyperlink r:id="rId1079" ref="H781"/>
    <hyperlink r:id="rId1080" ref="J781"/>
    <hyperlink r:id="rId1081" ref="H782"/>
    <hyperlink r:id="rId1082" ref="J782"/>
    <hyperlink r:id="rId1083" ref="H783"/>
    <hyperlink r:id="rId1084" ref="H784"/>
    <hyperlink r:id="rId1085" ref="H785"/>
    <hyperlink r:id="rId1086" ref="J785"/>
    <hyperlink r:id="rId1087" ref="K785"/>
    <hyperlink r:id="rId1088" ref="H786"/>
    <hyperlink r:id="rId1089" ref="H787"/>
    <hyperlink r:id="rId1090" ref="H788"/>
    <hyperlink r:id="rId1091" ref="H789"/>
    <hyperlink r:id="rId1092" ref="H790"/>
    <hyperlink r:id="rId1093" ref="J790"/>
    <hyperlink r:id="rId1094" ref="H792"/>
    <hyperlink r:id="rId1095" ref="H793"/>
    <hyperlink r:id="rId1096" ref="H794"/>
    <hyperlink r:id="rId1097" ref="H795"/>
    <hyperlink r:id="rId1098" ref="J795"/>
    <hyperlink r:id="rId1099" ref="K795"/>
    <hyperlink r:id="rId1100" ref="H796"/>
    <hyperlink r:id="rId1101" ref="H797"/>
    <hyperlink r:id="rId1102" ref="H798"/>
    <hyperlink r:id="rId1103" ref="H799"/>
    <hyperlink r:id="rId1104" ref="H800"/>
    <hyperlink r:id="rId1105" ref="J800"/>
    <hyperlink r:id="rId1106" ref="K800"/>
    <hyperlink r:id="rId1107" ref="L800"/>
    <hyperlink r:id="rId1108" ref="M800"/>
    <hyperlink r:id="rId1109" ref="N800"/>
    <hyperlink r:id="rId1110" ref="H801"/>
    <hyperlink r:id="rId1111" ref="J801"/>
    <hyperlink r:id="rId1112" ref="K801"/>
    <hyperlink r:id="rId1113" ref="H802"/>
    <hyperlink r:id="rId1114" ref="J802"/>
    <hyperlink r:id="rId1115" ref="K802"/>
    <hyperlink r:id="rId1116" ref="H803"/>
    <hyperlink r:id="rId1117" ref="J803"/>
    <hyperlink r:id="rId1118" ref="K803"/>
    <hyperlink r:id="rId1119" ref="H804"/>
    <hyperlink r:id="rId1120" ref="H805"/>
    <hyperlink r:id="rId1121" ref="H806"/>
    <hyperlink r:id="rId1122" ref="H807"/>
    <hyperlink r:id="rId1123" ref="H808"/>
    <hyperlink r:id="rId1124" ref="H809"/>
    <hyperlink r:id="rId1125" ref="H810"/>
    <hyperlink r:id="rId1126" ref="H811"/>
    <hyperlink r:id="rId1127" ref="H812"/>
    <hyperlink r:id="rId1128" ref="H813"/>
    <hyperlink r:id="rId1129" ref="H814"/>
    <hyperlink r:id="rId1130" ref="H815"/>
    <hyperlink r:id="rId1131" ref="J815"/>
    <hyperlink r:id="rId1132" ref="K815"/>
    <hyperlink r:id="rId1133" ref="H816"/>
    <hyperlink r:id="rId1134" ref="H817"/>
    <hyperlink r:id="rId1135" ref="H818"/>
    <hyperlink r:id="rId1136" ref="H819"/>
    <hyperlink r:id="rId1137" ref="H820"/>
    <hyperlink r:id="rId1138" ref="H821"/>
    <hyperlink r:id="rId1139" ref="H822"/>
    <hyperlink r:id="rId1140" ref="H823"/>
    <hyperlink r:id="rId1141" ref="J823"/>
    <hyperlink r:id="rId1142" ref="K823"/>
    <hyperlink r:id="rId1143" ref="H824"/>
    <hyperlink r:id="rId1144" ref="J824"/>
    <hyperlink r:id="rId1145" ref="K824"/>
    <hyperlink r:id="rId1146" ref="H825"/>
    <hyperlink r:id="rId1147" ref="H826"/>
    <hyperlink r:id="rId1148" ref="H827"/>
    <hyperlink r:id="rId1149" ref="H828"/>
    <hyperlink r:id="rId1150" ref="H829"/>
    <hyperlink r:id="rId1151" ref="H830"/>
    <hyperlink r:id="rId1152" ref="H831"/>
    <hyperlink r:id="rId1153" ref="H832"/>
    <hyperlink r:id="rId1154" ref="H833"/>
    <hyperlink r:id="rId1155" ref="H834"/>
    <hyperlink r:id="rId1156" ref="H835"/>
    <hyperlink r:id="rId1157" ref="H836"/>
    <hyperlink r:id="rId1158" ref="H837"/>
    <hyperlink r:id="rId1159" ref="H838"/>
    <hyperlink r:id="rId1160" ref="H839"/>
    <hyperlink r:id="rId1161" ref="H840"/>
    <hyperlink r:id="rId1162" ref="H841"/>
    <hyperlink r:id="rId1163" ref="H842"/>
    <hyperlink r:id="rId1164" ref="H843"/>
    <hyperlink r:id="rId1165" ref="H844"/>
    <hyperlink r:id="rId1166" ref="H845"/>
    <hyperlink r:id="rId1167" ref="H846"/>
    <hyperlink r:id="rId1168" ref="H847"/>
    <hyperlink r:id="rId1169" ref="H848"/>
    <hyperlink r:id="rId1170" ref="H849"/>
    <hyperlink r:id="rId1171" ref="H850"/>
    <hyperlink r:id="rId1172" ref="J850"/>
    <hyperlink r:id="rId1173" ref="H851"/>
    <hyperlink r:id="rId1174" ref="J851"/>
    <hyperlink r:id="rId1175" ref="K851"/>
    <hyperlink r:id="rId1176" ref="H852"/>
    <hyperlink r:id="rId1177" ref="J852"/>
    <hyperlink r:id="rId1178" ref="K852"/>
    <hyperlink r:id="rId1179" ref="H853"/>
    <hyperlink r:id="rId1180" ref="J853"/>
    <hyperlink r:id="rId1181" ref="K853"/>
    <hyperlink r:id="rId1182" ref="H854"/>
    <hyperlink r:id="rId1183" ref="J854"/>
    <hyperlink r:id="rId1184" ref="K854"/>
    <hyperlink r:id="rId1185" ref="H855"/>
    <hyperlink r:id="rId1186" ref="J855"/>
    <hyperlink r:id="rId1187" ref="K855"/>
    <hyperlink r:id="rId1188" ref="H856"/>
    <hyperlink r:id="rId1189" ref="J856"/>
    <hyperlink r:id="rId1190" ref="K856"/>
    <hyperlink r:id="rId1191" ref="L856"/>
    <hyperlink r:id="rId1192" ref="N856"/>
    <hyperlink r:id="rId1193" ref="H857"/>
    <hyperlink r:id="rId1194" ref="J857"/>
    <hyperlink r:id="rId1195" ref="K857"/>
    <hyperlink r:id="rId1196" ref="L857"/>
    <hyperlink r:id="rId1197" ref="M857"/>
    <hyperlink r:id="rId1198" ref="N857"/>
    <hyperlink r:id="rId1199" ref="H858"/>
    <hyperlink r:id="rId1200" ref="J858"/>
    <hyperlink r:id="rId1201" ref="K858"/>
    <hyperlink r:id="rId1202" ref="L858"/>
    <hyperlink r:id="rId1203" ref="M858"/>
    <hyperlink r:id="rId1204" ref="H859"/>
    <hyperlink r:id="rId1205" ref="J859"/>
    <hyperlink r:id="rId1206" ref="K859"/>
    <hyperlink r:id="rId1207" ref="L859"/>
    <hyperlink r:id="rId1208" ref="M859"/>
    <hyperlink r:id="rId1209" ref="N859"/>
    <hyperlink r:id="rId1210" ref="H860"/>
    <hyperlink r:id="rId1211" ref="J860"/>
    <hyperlink r:id="rId1212" ref="K860"/>
    <hyperlink r:id="rId1213" ref="L860"/>
    <hyperlink r:id="rId1214" ref="M860"/>
    <hyperlink r:id="rId1215" ref="H861"/>
    <hyperlink r:id="rId1216" ref="H862"/>
    <hyperlink r:id="rId1217" ref="H863"/>
    <hyperlink r:id="rId1218" ref="H864"/>
    <hyperlink r:id="rId1219" ref="H865"/>
    <hyperlink r:id="rId1220" ref="H866"/>
    <hyperlink r:id="rId1221" ref="J866"/>
    <hyperlink r:id="rId1222" ref="K866"/>
    <hyperlink r:id="rId1223" ref="H867"/>
    <hyperlink r:id="rId1224" ref="H868"/>
    <hyperlink r:id="rId1225" ref="H869"/>
    <hyperlink r:id="rId1226" ref="H870"/>
    <hyperlink r:id="rId1227" ref="H871"/>
    <hyperlink r:id="rId1228" ref="J871"/>
    <hyperlink r:id="rId1229" ref="K871"/>
    <hyperlink r:id="rId1230" ref="H872"/>
    <hyperlink r:id="rId1231" ref="J872"/>
    <hyperlink r:id="rId1232" ref="K872"/>
    <hyperlink r:id="rId1233" ref="H873"/>
    <hyperlink r:id="rId1234" ref="J873"/>
    <hyperlink r:id="rId1235" ref="K873"/>
    <hyperlink r:id="rId1236" ref="H874"/>
    <hyperlink r:id="rId1237" ref="J874"/>
    <hyperlink r:id="rId1238" ref="K874"/>
    <hyperlink r:id="rId1239" ref="L874"/>
    <hyperlink r:id="rId1240" ref="H875"/>
    <hyperlink r:id="rId1241" ref="H876"/>
    <hyperlink r:id="rId1242" ref="H877"/>
    <hyperlink r:id="rId1243" ref="H878"/>
    <hyperlink r:id="rId1244" ref="H881"/>
    <hyperlink r:id="rId1245" ref="H882"/>
    <hyperlink r:id="rId1246" ref="H883"/>
    <hyperlink r:id="rId1247" ref="H884"/>
    <hyperlink r:id="rId1248" ref="H885"/>
    <hyperlink r:id="rId1249" ref="H886"/>
    <hyperlink r:id="rId1250" ref="H887"/>
    <hyperlink r:id="rId1251" ref="H888"/>
    <hyperlink r:id="rId1252" ref="H889"/>
    <hyperlink r:id="rId1253" ref="H890"/>
    <hyperlink r:id="rId1254" ref="H891"/>
    <hyperlink r:id="rId1255" ref="H892"/>
    <hyperlink r:id="rId1256" ref="H893"/>
    <hyperlink r:id="rId1257" ref="H894"/>
    <hyperlink r:id="rId1258" ref="H895"/>
    <hyperlink r:id="rId1259" ref="H896"/>
    <hyperlink r:id="rId1260" ref="H897"/>
    <hyperlink r:id="rId1261" ref="H898"/>
    <hyperlink r:id="rId1262" ref="H899"/>
    <hyperlink r:id="rId1263" ref="H900"/>
    <hyperlink r:id="rId1264" ref="H902"/>
    <hyperlink r:id="rId1265" ref="H903"/>
    <hyperlink r:id="rId1266" ref="H904"/>
    <hyperlink r:id="rId1267" ref="H905"/>
    <hyperlink r:id="rId1268" ref="H906"/>
    <hyperlink r:id="rId1269" ref="H907"/>
    <hyperlink r:id="rId1270" ref="H908"/>
    <hyperlink r:id="rId1271" ref="H909"/>
    <hyperlink r:id="rId1272" ref="H910"/>
    <hyperlink r:id="rId1273" ref="H911"/>
    <hyperlink r:id="rId1274" ref="H912"/>
    <hyperlink r:id="rId1275" ref="H913"/>
    <hyperlink r:id="rId1276" ref="H914"/>
    <hyperlink r:id="rId1277" ref="H915"/>
    <hyperlink r:id="rId1278" ref="H916"/>
    <hyperlink r:id="rId1279" ref="H917"/>
    <hyperlink r:id="rId1280" ref="H918"/>
    <hyperlink r:id="rId1281" ref="H919"/>
    <hyperlink r:id="rId1282" ref="H920"/>
    <hyperlink r:id="rId1283" ref="H921"/>
    <hyperlink r:id="rId1284" ref="H922"/>
    <hyperlink r:id="rId1285" ref="H923"/>
    <hyperlink r:id="rId1286" ref="H924"/>
    <hyperlink r:id="rId1287" ref="H925"/>
    <hyperlink r:id="rId1288" ref="H926"/>
    <hyperlink r:id="rId1289" ref="J926"/>
    <hyperlink r:id="rId1290" ref="K926"/>
    <hyperlink r:id="rId1291" ref="H927"/>
    <hyperlink r:id="rId1292" ref="J927"/>
    <hyperlink r:id="rId1293" ref="K927"/>
    <hyperlink r:id="rId1294" ref="H928"/>
    <hyperlink r:id="rId1295" ref="J928"/>
    <hyperlink r:id="rId1296" ref="K928"/>
    <hyperlink r:id="rId1297" ref="H929"/>
    <hyperlink r:id="rId1298" ref="J929"/>
    <hyperlink r:id="rId1299" ref="K929"/>
    <hyperlink r:id="rId1300" ref="H930"/>
    <hyperlink r:id="rId1301" ref="J930"/>
    <hyperlink r:id="rId1302" ref="K930"/>
    <hyperlink r:id="rId1303" ref="H931"/>
    <hyperlink r:id="rId1304" ref="J931"/>
    <hyperlink r:id="rId1305" ref="K931"/>
    <hyperlink r:id="rId1306" ref="H932"/>
    <hyperlink r:id="rId1307" ref="J932"/>
    <hyperlink r:id="rId1308" ref="K932"/>
    <hyperlink r:id="rId1309" ref="H933"/>
    <hyperlink r:id="rId1310" ref="J933"/>
    <hyperlink r:id="rId1311" ref="H934"/>
    <hyperlink r:id="rId1312" ref="J934"/>
    <hyperlink r:id="rId1313" ref="K934"/>
    <hyperlink r:id="rId1314" ref="L934"/>
    <hyperlink r:id="rId1315" ref="M934"/>
    <hyperlink r:id="rId1316" ref="N934"/>
    <hyperlink r:id="rId1317" ref="H935"/>
    <hyperlink r:id="rId1318" ref="J935"/>
    <hyperlink r:id="rId1319" ref="K935"/>
    <hyperlink r:id="rId1320" ref="L935"/>
    <hyperlink r:id="rId1321" ref="M935"/>
    <hyperlink r:id="rId1322" ref="N935"/>
    <hyperlink r:id="rId1323" ref="O935"/>
    <hyperlink r:id="rId1324" ref="H936"/>
    <hyperlink r:id="rId1325" ref="J936"/>
    <hyperlink r:id="rId1326" ref="K936"/>
    <hyperlink r:id="rId1327" ref="L936"/>
    <hyperlink r:id="rId1328" ref="M936"/>
    <hyperlink r:id="rId1329" ref="H937"/>
    <hyperlink r:id="rId1330" ref="J937"/>
    <hyperlink r:id="rId1331" ref="K937"/>
    <hyperlink r:id="rId1332" ref="L937"/>
    <hyperlink r:id="rId1333" ref="M937"/>
    <hyperlink r:id="rId1334" ref="N937"/>
    <hyperlink r:id="rId1335" ref="O937"/>
    <hyperlink r:id="rId1336" ref="H938"/>
    <hyperlink r:id="rId1337" ref="J938"/>
    <hyperlink r:id="rId1338" ref="K938"/>
    <hyperlink r:id="rId1339" ref="L938"/>
    <hyperlink r:id="rId1340" ref="M938"/>
    <hyperlink r:id="rId1341" ref="H939"/>
    <hyperlink r:id="rId1342" ref="J939"/>
    <hyperlink r:id="rId1343" ref="K939"/>
    <hyperlink r:id="rId1344" ref="L939"/>
    <hyperlink r:id="rId1345" ref="M939"/>
    <hyperlink r:id="rId1346" ref="N939"/>
    <hyperlink r:id="rId1347" ref="O939"/>
    <hyperlink r:id="rId1348" ref="H940"/>
    <hyperlink r:id="rId1349" ref="J940"/>
    <hyperlink r:id="rId1350" ref="H941"/>
    <hyperlink r:id="rId1351" ref="H942"/>
    <hyperlink r:id="rId1352" ref="J942"/>
    <hyperlink r:id="rId1353" ref="H943"/>
    <hyperlink r:id="rId1354" ref="H944"/>
    <hyperlink r:id="rId1355" ref="H945"/>
    <hyperlink r:id="rId1356" ref="H946"/>
    <hyperlink r:id="rId1357" ref="H947"/>
    <hyperlink r:id="rId1358" ref="J947"/>
    <hyperlink r:id="rId1359" ref="K947"/>
    <hyperlink r:id="rId1360" ref="H948"/>
    <hyperlink r:id="rId1361" ref="H949"/>
    <hyperlink r:id="rId1362" ref="H950"/>
    <hyperlink r:id="rId1363" ref="H951"/>
    <hyperlink r:id="rId1364" ref="H952"/>
    <hyperlink r:id="rId1365" ref="H953"/>
    <hyperlink r:id="rId1366" ref="H954"/>
    <hyperlink r:id="rId1367" ref="H955"/>
    <hyperlink r:id="rId1368" ref="H956"/>
    <hyperlink r:id="rId1369" ref="J956"/>
    <hyperlink r:id="rId1370" ref="K956"/>
    <hyperlink r:id="rId1371" ref="H957"/>
    <hyperlink r:id="rId1372" ref="J957"/>
    <hyperlink r:id="rId1373" ref="H958"/>
    <hyperlink r:id="rId1374" ref="J958"/>
    <hyperlink r:id="rId1375" ref="K958"/>
    <hyperlink r:id="rId1376" ref="H959"/>
    <hyperlink r:id="rId1377" ref="J959"/>
    <hyperlink r:id="rId1378" ref="K959"/>
    <hyperlink r:id="rId1379" ref="H960"/>
    <hyperlink r:id="rId1380" ref="J960"/>
    <hyperlink r:id="rId1381" ref="K960"/>
    <hyperlink r:id="rId1382" ref="H961"/>
    <hyperlink r:id="rId1383" ref="J961"/>
    <hyperlink r:id="rId1384" ref="K961"/>
    <hyperlink r:id="rId1385" ref="H962"/>
    <hyperlink r:id="rId1386" ref="J962"/>
    <hyperlink r:id="rId1387" ref="K962"/>
    <hyperlink r:id="rId1388" ref="H963"/>
    <hyperlink r:id="rId1389" ref="J963"/>
    <hyperlink r:id="rId1390" ref="K963"/>
    <hyperlink r:id="rId1391" ref="H964"/>
    <hyperlink r:id="rId1392" ref="J964"/>
    <hyperlink r:id="rId1393" ref="K964"/>
    <hyperlink r:id="rId1394" ref="H965"/>
    <hyperlink r:id="rId1395" ref="J965"/>
    <hyperlink r:id="rId1396" ref="K965"/>
    <hyperlink r:id="rId1397" ref="H966"/>
    <hyperlink r:id="rId1398" ref="J966"/>
    <hyperlink r:id="rId1399" ref="K966"/>
    <hyperlink r:id="rId1400" ref="H967"/>
    <hyperlink r:id="rId1401" ref="J967"/>
    <hyperlink r:id="rId1402" ref="K967"/>
    <hyperlink r:id="rId1403" ref="H968"/>
    <hyperlink r:id="rId1404" ref="J968"/>
    <hyperlink r:id="rId1405" ref="K968"/>
    <hyperlink r:id="rId1406" ref="H969"/>
    <hyperlink r:id="rId1407" ref="H970"/>
    <hyperlink r:id="rId1408" ref="H971"/>
    <hyperlink r:id="rId1409" ref="H972"/>
    <hyperlink r:id="rId1410" ref="H973"/>
    <hyperlink r:id="rId1411" ref="H974"/>
    <hyperlink r:id="rId1412" ref="H975"/>
    <hyperlink r:id="rId1413" ref="H976"/>
    <hyperlink r:id="rId1414" ref="H977"/>
    <hyperlink r:id="rId1415" ref="H978"/>
    <hyperlink r:id="rId1416" ref="H979"/>
    <hyperlink r:id="rId1417" ref="H981"/>
    <hyperlink r:id="rId1418" ref="H982"/>
    <hyperlink r:id="rId1419" ref="H983"/>
    <hyperlink r:id="rId1420" ref="J983"/>
    <hyperlink r:id="rId1421" ref="H984"/>
    <hyperlink r:id="rId1422" ref="J984"/>
    <hyperlink r:id="rId1423" ref="H985"/>
    <hyperlink r:id="rId1424" ref="H986"/>
    <hyperlink r:id="rId1425" ref="H987"/>
    <hyperlink r:id="rId1426" ref="H988"/>
    <hyperlink r:id="rId1427" ref="H989"/>
    <hyperlink r:id="rId1428" ref="H990"/>
    <hyperlink r:id="rId1429" ref="J990"/>
    <hyperlink r:id="rId1430" ref="K990"/>
    <hyperlink r:id="rId1431" ref="H991"/>
    <hyperlink r:id="rId1432" ref="J991"/>
    <hyperlink r:id="rId1433" ref="K991"/>
    <hyperlink r:id="rId1434" ref="H992"/>
    <hyperlink r:id="rId1435" ref="J992"/>
    <hyperlink r:id="rId1436" ref="K992"/>
    <hyperlink r:id="rId1437" ref="H993"/>
    <hyperlink r:id="rId1438" ref="H994"/>
    <hyperlink r:id="rId1439" ref="J994"/>
    <hyperlink r:id="rId1440" ref="K994"/>
    <hyperlink r:id="rId1441" ref="H995"/>
    <hyperlink r:id="rId1442" ref="J995"/>
    <hyperlink r:id="rId1443" ref="K995"/>
    <hyperlink r:id="rId1444" ref="H996"/>
    <hyperlink r:id="rId1445" ref="J996"/>
    <hyperlink r:id="rId1446" ref="K996"/>
    <hyperlink r:id="rId1447" ref="H997"/>
    <hyperlink r:id="rId1448" ref="J997"/>
    <hyperlink r:id="rId1449" ref="K997"/>
    <hyperlink r:id="rId1450" ref="H998"/>
    <hyperlink r:id="rId1451" ref="J998"/>
    <hyperlink r:id="rId1452" ref="K998"/>
    <hyperlink r:id="rId1453" ref="L998"/>
    <hyperlink r:id="rId1454" ref="H999"/>
    <hyperlink r:id="rId1455" ref="J999"/>
    <hyperlink r:id="rId1456" ref="K999"/>
    <hyperlink r:id="rId1457" ref="H1000"/>
    <hyperlink r:id="rId1458" ref="H1001"/>
    <hyperlink r:id="rId1459" ref="H1002"/>
    <hyperlink r:id="rId1460" ref="H1003"/>
    <hyperlink r:id="rId1461" ref="J1003"/>
    <hyperlink r:id="rId1462" ref="K1003"/>
    <hyperlink r:id="rId1463" ref="H1004"/>
    <hyperlink r:id="rId1464" ref="H1005"/>
    <hyperlink r:id="rId1465" ref="H1006"/>
    <hyperlink r:id="rId1466" ref="H1007"/>
    <hyperlink r:id="rId1467" ref="H1008"/>
    <hyperlink r:id="rId1468" ref="H1009"/>
    <hyperlink r:id="rId1469" ref="H1010"/>
    <hyperlink r:id="rId1470" ref="H1011"/>
    <hyperlink r:id="rId1471" ref="H1012"/>
    <hyperlink r:id="rId1472" ref="H1013"/>
    <hyperlink r:id="rId1473" ref="H1014"/>
    <hyperlink r:id="rId1474" ref="J1014"/>
    <hyperlink r:id="rId1475" ref="H1015"/>
    <hyperlink r:id="rId1476" ref="H1016"/>
    <hyperlink r:id="rId1477" ref="H1017"/>
    <hyperlink r:id="rId1478" ref="H1018"/>
    <hyperlink r:id="rId1479" ref="H1019"/>
    <hyperlink r:id="rId1480" ref="H1020"/>
    <hyperlink r:id="rId1481" ref="H1021"/>
    <hyperlink r:id="rId1482" ref="H1022"/>
    <hyperlink r:id="rId1483" ref="J1022"/>
    <hyperlink r:id="rId1484" ref="K1022"/>
    <hyperlink r:id="rId1485" ref="H1023"/>
    <hyperlink r:id="rId1486" ref="H1024"/>
    <hyperlink r:id="rId1487" ref="J1024"/>
    <hyperlink r:id="rId1488" ref="H1025"/>
    <hyperlink r:id="rId1489" ref="H1027"/>
    <hyperlink r:id="rId1490" ref="J1027"/>
    <hyperlink r:id="rId1491" ref="K1027"/>
    <hyperlink r:id="rId1492" ref="H1028"/>
    <hyperlink r:id="rId1493" ref="H1029"/>
    <hyperlink r:id="rId1494" ref="H1030"/>
    <hyperlink r:id="rId1495" ref="H1031"/>
    <hyperlink r:id="rId1496" ref="H1032"/>
    <hyperlink r:id="rId1497" ref="J1032"/>
    <hyperlink r:id="rId1498" ref="H1033"/>
    <hyperlink r:id="rId1499" ref="J1033"/>
    <hyperlink r:id="rId1500" ref="K1033"/>
    <hyperlink r:id="rId1501" ref="H1034"/>
    <hyperlink r:id="rId1502" ref="J1034"/>
    <hyperlink r:id="rId1503" ref="K1034"/>
    <hyperlink r:id="rId1504" ref="H1035"/>
    <hyperlink r:id="rId1505" ref="J1035"/>
    <hyperlink r:id="rId1506" ref="K1035"/>
    <hyperlink r:id="rId1507" ref="H1036"/>
    <hyperlink r:id="rId1508" ref="J1036"/>
    <hyperlink r:id="rId1509" ref="K1036"/>
    <hyperlink r:id="rId1510" ref="H1037"/>
    <hyperlink r:id="rId1511" ref="J1037"/>
    <hyperlink r:id="rId1512" ref="K1037"/>
    <hyperlink r:id="rId1513" ref="H1038"/>
    <hyperlink r:id="rId1514" ref="J1038"/>
    <hyperlink r:id="rId1515" ref="K1038"/>
    <hyperlink r:id="rId1516" ref="H1039"/>
    <hyperlink r:id="rId1517" ref="J1039"/>
    <hyperlink r:id="rId1518" ref="H1040"/>
    <hyperlink r:id="rId1519" ref="J1040"/>
    <hyperlink r:id="rId1520" ref="H1041"/>
    <hyperlink r:id="rId1521" ref="H1042"/>
    <hyperlink r:id="rId1522" ref="H1043"/>
    <hyperlink r:id="rId1523" ref="J1043"/>
    <hyperlink r:id="rId1524" ref="K1043"/>
    <hyperlink r:id="rId1525" ref="H1044"/>
    <hyperlink r:id="rId1526" ref="J1044"/>
    <hyperlink r:id="rId1527" ref="K1044"/>
    <hyperlink r:id="rId1528" ref="H1045"/>
    <hyperlink r:id="rId1529" ref="J1045"/>
    <hyperlink r:id="rId1530" ref="K1045"/>
    <hyperlink r:id="rId1531" ref="H1046"/>
    <hyperlink r:id="rId1532" ref="J1046"/>
    <hyperlink r:id="rId1533" ref="K1046"/>
    <hyperlink r:id="rId1534" ref="H1047"/>
    <hyperlink r:id="rId1535" ref="H1048"/>
    <hyperlink r:id="rId1536" ref="H1049"/>
    <hyperlink r:id="rId1537" ref="J1049"/>
    <hyperlink r:id="rId1538" ref="K1049"/>
    <hyperlink r:id="rId1539" ref="H1050"/>
    <hyperlink r:id="rId1540" ref="J1050"/>
    <hyperlink r:id="rId1541" ref="K1050"/>
    <hyperlink r:id="rId1542" ref="H1051"/>
    <hyperlink r:id="rId1543" ref="H1052"/>
    <hyperlink r:id="rId1544" ref="H1053"/>
    <hyperlink r:id="rId1545" ref="H1054"/>
    <hyperlink r:id="rId1546" ref="H1055"/>
    <hyperlink r:id="rId1547" ref="H1056"/>
    <hyperlink r:id="rId1548" ref="H1057"/>
    <hyperlink r:id="rId1549" ref="J1057"/>
    <hyperlink r:id="rId1550" ref="H1058"/>
    <hyperlink r:id="rId1551" ref="H1059"/>
    <hyperlink r:id="rId1552" ref="H1060"/>
    <hyperlink r:id="rId1553" ref="H1061"/>
    <hyperlink r:id="rId1554" ref="J1061"/>
    <hyperlink r:id="rId1555" ref="K1061"/>
    <hyperlink r:id="rId1556" ref="L1061"/>
    <hyperlink r:id="rId1557" ref="H1062"/>
    <hyperlink r:id="rId1558" ref="J1062"/>
    <hyperlink r:id="rId1559" ref="H1063"/>
    <hyperlink r:id="rId1560" ref="H1064"/>
    <hyperlink r:id="rId1561" ref="J1064"/>
    <hyperlink r:id="rId1562" ref="K1064"/>
    <hyperlink r:id="rId1563" ref="H1065"/>
    <hyperlink r:id="rId1564" ref="H1066"/>
    <hyperlink r:id="rId1565" ref="J1066"/>
    <hyperlink r:id="rId1566" ref="K1066"/>
    <hyperlink r:id="rId1567" ref="H1067"/>
    <hyperlink r:id="rId1568" ref="J1067"/>
    <hyperlink r:id="rId1569" ref="K1067"/>
    <hyperlink r:id="rId1570" ref="H1068"/>
    <hyperlink r:id="rId1571" ref="J1068"/>
    <hyperlink r:id="rId1572" ref="H1069"/>
    <hyperlink r:id="rId1573" ref="J1069"/>
    <hyperlink r:id="rId1574" ref="K1069"/>
    <hyperlink r:id="rId1575" ref="H1070"/>
    <hyperlink r:id="rId1576" ref="J1070"/>
    <hyperlink r:id="rId1577" ref="K1070"/>
    <hyperlink r:id="rId1578" ref="H1071"/>
    <hyperlink r:id="rId1579" ref="J1071"/>
    <hyperlink r:id="rId1580" ref="K1071"/>
    <hyperlink r:id="rId1581" ref="H1072"/>
    <hyperlink r:id="rId1582" ref="J1072"/>
    <hyperlink r:id="rId1583" ref="K1072"/>
    <hyperlink r:id="rId1584" ref="H1073"/>
    <hyperlink r:id="rId1585" ref="J1073"/>
    <hyperlink r:id="rId1586" ref="K1073"/>
    <hyperlink r:id="rId1587" ref="H1074"/>
    <hyperlink r:id="rId1588" ref="H1075"/>
    <hyperlink r:id="rId1589" ref="H1076"/>
    <hyperlink r:id="rId1590" ref="H1077"/>
    <hyperlink r:id="rId1591" ref="J1077"/>
    <hyperlink r:id="rId1592" ref="K1077"/>
    <hyperlink r:id="rId1593" ref="H1078"/>
    <hyperlink r:id="rId1594" ref="J1078"/>
    <hyperlink r:id="rId1595" ref="K1078"/>
    <hyperlink r:id="rId1596" ref="H1079"/>
    <hyperlink r:id="rId1597" ref="J1079"/>
    <hyperlink r:id="rId1598" ref="K1079"/>
    <hyperlink r:id="rId1599" ref="H1080"/>
    <hyperlink r:id="rId1600" ref="J1080"/>
    <hyperlink r:id="rId1601" ref="K1080"/>
    <hyperlink r:id="rId1602" ref="H1081"/>
    <hyperlink r:id="rId1603" ref="J1081"/>
    <hyperlink r:id="rId1604" ref="K1081"/>
    <hyperlink r:id="rId1605" ref="H1082"/>
    <hyperlink r:id="rId1606" ref="H1083"/>
    <hyperlink r:id="rId1607" ref="H1084"/>
    <hyperlink r:id="rId1608" ref="H1085"/>
    <hyperlink r:id="rId1609" ref="H1086"/>
    <hyperlink r:id="rId1610" ref="J1086"/>
    <hyperlink r:id="rId1611" ref="K1086"/>
    <hyperlink r:id="rId1612" ref="H1087"/>
    <hyperlink r:id="rId1613" ref="J1087"/>
    <hyperlink r:id="rId1614" ref="K1087"/>
    <hyperlink r:id="rId1615" ref="H1088"/>
    <hyperlink r:id="rId1616" ref="J1088"/>
    <hyperlink r:id="rId1617" ref="K1088"/>
    <hyperlink r:id="rId1618" ref="H1089"/>
    <hyperlink r:id="rId1619" ref="J1089"/>
    <hyperlink r:id="rId1620" ref="K1089"/>
    <hyperlink r:id="rId1621" ref="H1090"/>
    <hyperlink r:id="rId1622" ref="J1090"/>
    <hyperlink r:id="rId1623" ref="K1090"/>
    <hyperlink r:id="rId1624" ref="H1091"/>
    <hyperlink r:id="rId1625" ref="J1091"/>
    <hyperlink r:id="rId1626" ref="K1091"/>
    <hyperlink r:id="rId1627" ref="H1092"/>
    <hyperlink r:id="rId1628" ref="J1092"/>
    <hyperlink r:id="rId1629" ref="K1092"/>
    <hyperlink r:id="rId1630" ref="H1093"/>
    <hyperlink r:id="rId1631" ref="J1093"/>
    <hyperlink r:id="rId1632" ref="K1093"/>
    <hyperlink r:id="rId1633" ref="H1094"/>
    <hyperlink r:id="rId1634" ref="J1094"/>
    <hyperlink r:id="rId1635" ref="K1094"/>
    <hyperlink r:id="rId1636" ref="H1095"/>
    <hyperlink r:id="rId1637" ref="J1095"/>
    <hyperlink r:id="rId1638" ref="K1095"/>
    <hyperlink r:id="rId1639" ref="H1096"/>
    <hyperlink r:id="rId1640" ref="H1097"/>
    <hyperlink r:id="rId1641" ref="J1097"/>
    <hyperlink r:id="rId1642" ref="K1097"/>
    <hyperlink r:id="rId1643" ref="H1099"/>
    <hyperlink r:id="rId1644" ref="J1099"/>
    <hyperlink r:id="rId1645" ref="K1099"/>
    <hyperlink r:id="rId1646" ref="L1099"/>
    <hyperlink r:id="rId1647" ref="M1099"/>
    <hyperlink r:id="rId1648" ref="N1099"/>
    <hyperlink r:id="rId1649" ref="O1099"/>
    <hyperlink r:id="rId1650" ref="H1100"/>
    <hyperlink r:id="rId1651" ref="J1100"/>
    <hyperlink r:id="rId1652" ref="K1100"/>
    <hyperlink r:id="rId1653" ref="L1100"/>
    <hyperlink r:id="rId1654" ref="M1100"/>
    <hyperlink r:id="rId1655" ref="N1100"/>
    <hyperlink r:id="rId1656" ref="O1100"/>
    <hyperlink r:id="rId1657" ref="H1101"/>
    <hyperlink r:id="rId1658" ref="J1101"/>
    <hyperlink r:id="rId1659" ref="K1101"/>
    <hyperlink r:id="rId1660" ref="L1101"/>
    <hyperlink r:id="rId1661" ref="M1101"/>
    <hyperlink r:id="rId1662" ref="N1101"/>
    <hyperlink r:id="rId1663" ref="H1102"/>
    <hyperlink r:id="rId1664" ref="J1102"/>
    <hyperlink r:id="rId1665" ref="K1102"/>
    <hyperlink r:id="rId1666" ref="L1102"/>
    <hyperlink r:id="rId1667" ref="M1102"/>
    <hyperlink r:id="rId1668" ref="N1102"/>
    <hyperlink r:id="rId1669" ref="O1102"/>
    <hyperlink r:id="rId1670" ref="H1103"/>
    <hyperlink r:id="rId1671" ref="J1103"/>
    <hyperlink r:id="rId1672" ref="K1103"/>
    <hyperlink r:id="rId1673" ref="L1103"/>
    <hyperlink r:id="rId1674" ref="M1103"/>
    <hyperlink r:id="rId1675" ref="N1103"/>
    <hyperlink r:id="rId1676" ref="H1104"/>
    <hyperlink r:id="rId1677" ref="H1105"/>
    <hyperlink r:id="rId1678" ref="H1106"/>
    <hyperlink r:id="rId1679" ref="H1107"/>
    <hyperlink r:id="rId1680" ref="H1108"/>
    <hyperlink r:id="rId1681" ref="H1109"/>
    <hyperlink r:id="rId1682" ref="H1110"/>
    <hyperlink r:id="rId1683" ref="H1111"/>
    <hyperlink r:id="rId1684" ref="J1111"/>
    <hyperlink r:id="rId1685" ref="H1112"/>
    <hyperlink r:id="rId1686" ref="J1112"/>
    <hyperlink r:id="rId1687" ref="K1112"/>
    <hyperlink r:id="rId1688" ref="H1113"/>
    <hyperlink r:id="rId1689" ref="J1113"/>
    <hyperlink r:id="rId1690" ref="H1114"/>
    <hyperlink r:id="rId1691" ref="J1114"/>
    <hyperlink r:id="rId1692" ref="K1114"/>
    <hyperlink r:id="rId1693" ref="H1115"/>
    <hyperlink r:id="rId1694" ref="J1115"/>
    <hyperlink r:id="rId1695" ref="K1115"/>
    <hyperlink r:id="rId1696" ref="H1116"/>
    <hyperlink r:id="rId1697" ref="J1116"/>
    <hyperlink r:id="rId1698" ref="K1116"/>
    <hyperlink r:id="rId1699" ref="H1117"/>
    <hyperlink r:id="rId1700" ref="J1117"/>
    <hyperlink r:id="rId1701" ref="K1117"/>
    <hyperlink r:id="rId1702" ref="H1118"/>
    <hyperlink r:id="rId1703" ref="J1118"/>
    <hyperlink r:id="rId1704" ref="H1119"/>
    <hyperlink r:id="rId1705" ref="J1119"/>
    <hyperlink r:id="rId1706" ref="H1120"/>
    <hyperlink r:id="rId1707" ref="J1120"/>
    <hyperlink r:id="rId1708" ref="K1120"/>
    <hyperlink r:id="rId1709" ref="H1121"/>
    <hyperlink r:id="rId1710" ref="J1121"/>
    <hyperlink r:id="rId1711" ref="K1121"/>
    <hyperlink r:id="rId1712" ref="H1122"/>
    <hyperlink r:id="rId1713" ref="J1122"/>
    <hyperlink r:id="rId1714" ref="K1122"/>
    <hyperlink r:id="rId1715" ref="H1123"/>
    <hyperlink r:id="rId1716" ref="J1123"/>
    <hyperlink r:id="rId1717" ref="K1123"/>
    <hyperlink r:id="rId1718" ref="H1125"/>
    <hyperlink r:id="rId1719" ref="J1125"/>
    <hyperlink r:id="rId1720" ref="K1125"/>
    <hyperlink r:id="rId1721" ref="H1126"/>
    <hyperlink r:id="rId1722" ref="H1127"/>
    <hyperlink r:id="rId1723" ref="H1128"/>
    <hyperlink r:id="rId1724" ref="H1129"/>
    <hyperlink r:id="rId1725" ref="H1130"/>
    <hyperlink r:id="rId1726" ref="H1131"/>
    <hyperlink r:id="rId1727" ref="H1132"/>
    <hyperlink r:id="rId1728" ref="H1134"/>
    <hyperlink r:id="rId1729" ref="H1135"/>
    <hyperlink r:id="rId1730" ref="H1136"/>
    <hyperlink r:id="rId1731" ref="H1137"/>
    <hyperlink r:id="rId1732" ref="H1138"/>
    <hyperlink r:id="rId1733" ref="H1139"/>
    <hyperlink r:id="rId1734" ref="H1140"/>
    <hyperlink r:id="rId1735" ref="H1141"/>
    <hyperlink r:id="rId1736" ref="H1142"/>
    <hyperlink r:id="rId1737" ref="H1143"/>
    <hyperlink r:id="rId1738" ref="H1144"/>
    <hyperlink r:id="rId1739" ref="H1145"/>
    <hyperlink r:id="rId1740" ref="H1146"/>
    <hyperlink r:id="rId1741" ref="H1147"/>
    <hyperlink r:id="rId1742" ref="H1148"/>
    <hyperlink r:id="rId1743" ref="H1149"/>
    <hyperlink r:id="rId1744" ref="H1150"/>
    <hyperlink r:id="rId1745" ref="H1151"/>
    <hyperlink r:id="rId1746" ref="H1152"/>
    <hyperlink r:id="rId1747" ref="H1153"/>
    <hyperlink r:id="rId1748" ref="H1154"/>
    <hyperlink r:id="rId1749" ref="H1155"/>
    <hyperlink r:id="rId1750" ref="H1156"/>
    <hyperlink r:id="rId1751" ref="H1157"/>
    <hyperlink r:id="rId1752" ref="H1158"/>
    <hyperlink r:id="rId1753" ref="H1159"/>
    <hyperlink r:id="rId1754" ref="H1160"/>
    <hyperlink r:id="rId1755" ref="J1160"/>
    <hyperlink r:id="rId1756" ref="K1160"/>
    <hyperlink r:id="rId1757" ref="H1161"/>
    <hyperlink r:id="rId1758" ref="J1161"/>
    <hyperlink r:id="rId1759" ref="K1161"/>
    <hyperlink r:id="rId1760" ref="H1162"/>
    <hyperlink r:id="rId1761" ref="J1162"/>
    <hyperlink r:id="rId1762" ref="H1163"/>
    <hyperlink r:id="rId1763" ref="J1163"/>
    <hyperlink r:id="rId1764" ref="H1164"/>
    <hyperlink r:id="rId1765" ref="J1164"/>
    <hyperlink r:id="rId1766" ref="K1164"/>
    <hyperlink r:id="rId1767" ref="H1165"/>
    <hyperlink r:id="rId1768" ref="J1165"/>
    <hyperlink r:id="rId1769" ref="K1165"/>
    <hyperlink r:id="rId1770" ref="H1166"/>
    <hyperlink r:id="rId1771" ref="J1166"/>
    <hyperlink r:id="rId1772" ref="K1166"/>
    <hyperlink r:id="rId1773" ref="H1167"/>
    <hyperlink r:id="rId1774" ref="J1167"/>
    <hyperlink r:id="rId1775" ref="H1168"/>
    <hyperlink r:id="rId1776" ref="J1168"/>
    <hyperlink r:id="rId1777" ref="K1168"/>
    <hyperlink r:id="rId1778" ref="H1169"/>
    <hyperlink r:id="rId1779" ref="J1169"/>
    <hyperlink r:id="rId1780" ref="K1169"/>
    <hyperlink r:id="rId1781" ref="H1170"/>
    <hyperlink r:id="rId1782" ref="J1170"/>
    <hyperlink r:id="rId1783" ref="K1170"/>
    <hyperlink r:id="rId1784" ref="H1171"/>
    <hyperlink r:id="rId1785" ref="H1172"/>
    <hyperlink r:id="rId1786" ref="H1173"/>
    <hyperlink r:id="rId1787" ref="H1174"/>
    <hyperlink r:id="rId1788" ref="H1175"/>
    <hyperlink r:id="rId1789" ref="H1176"/>
    <hyperlink r:id="rId1790" ref="H1177"/>
    <hyperlink r:id="rId1791" ref="H1178"/>
    <hyperlink r:id="rId1792" ref="H1179"/>
    <hyperlink r:id="rId1793" ref="H1180"/>
    <hyperlink r:id="rId1794" ref="J1180"/>
    <hyperlink r:id="rId1795" ref="H1181"/>
    <hyperlink r:id="rId1796" ref="H1182"/>
    <hyperlink r:id="rId1797" ref="H1183"/>
    <hyperlink r:id="rId1798" ref="H1184"/>
    <hyperlink r:id="rId1799" ref="H1185"/>
    <hyperlink r:id="rId1800" ref="H1186"/>
    <hyperlink r:id="rId1801" ref="H1187"/>
    <hyperlink r:id="rId1802" ref="H1189"/>
    <hyperlink r:id="rId1803" ref="J1189"/>
    <hyperlink r:id="rId1804" ref="K1189"/>
    <hyperlink r:id="rId1805" ref="H1190"/>
    <hyperlink r:id="rId1806" ref="J1190"/>
    <hyperlink r:id="rId1807" ref="K1190"/>
    <hyperlink r:id="rId1808" ref="H1191"/>
    <hyperlink r:id="rId1809" ref="H1192"/>
    <hyperlink r:id="rId1810" ref="H1193"/>
    <hyperlink r:id="rId1811" ref="J1193"/>
    <hyperlink r:id="rId1812" ref="H1194"/>
    <hyperlink r:id="rId1813" ref="H1195"/>
    <hyperlink r:id="rId1814" ref="H1196"/>
    <hyperlink r:id="rId1815" ref="H1197"/>
    <hyperlink r:id="rId1816" ref="H1198"/>
    <hyperlink r:id="rId1817" ref="J1198"/>
    <hyperlink r:id="rId1818" ref="H1199"/>
    <hyperlink r:id="rId1819" ref="J1199"/>
    <hyperlink r:id="rId1820" ref="H1200"/>
    <hyperlink r:id="rId1821" ref="H1201"/>
    <hyperlink r:id="rId1822" ref="J1201"/>
    <hyperlink r:id="rId1823" ref="H1202"/>
    <hyperlink r:id="rId1824" ref="J1202"/>
    <hyperlink r:id="rId1825" ref="H1203"/>
    <hyperlink r:id="rId1826" ref="H1204"/>
    <hyperlink r:id="rId1827" ref="J1204"/>
    <hyperlink r:id="rId1828" ref="H1205"/>
    <hyperlink r:id="rId1829" ref="J1205"/>
    <hyperlink r:id="rId1830" ref="H1206"/>
    <hyperlink r:id="rId1831" ref="H1207"/>
    <hyperlink r:id="rId1832" ref="H1208"/>
    <hyperlink r:id="rId1833" ref="H1209"/>
    <hyperlink r:id="rId1834" ref="H1210"/>
    <hyperlink r:id="rId1835" ref="J1210"/>
    <hyperlink r:id="rId1836" ref="K1210"/>
    <hyperlink r:id="rId1837" ref="H1211"/>
    <hyperlink r:id="rId1838" ref="J1211"/>
    <hyperlink r:id="rId1839" ref="K1211"/>
    <hyperlink r:id="rId1840" ref="H1212"/>
    <hyperlink r:id="rId1841" ref="H1214"/>
    <hyperlink r:id="rId1842" ref="H1215"/>
    <hyperlink r:id="rId1843" ref="H1216"/>
    <hyperlink r:id="rId1844" ref="H1217"/>
    <hyperlink r:id="rId1845" ref="H1218"/>
    <hyperlink r:id="rId1846" ref="H1219"/>
    <hyperlink r:id="rId1847" ref="H1220"/>
    <hyperlink r:id="rId1848" ref="J1220"/>
    <hyperlink r:id="rId1849" ref="K1220"/>
    <hyperlink r:id="rId1850" ref="L1220"/>
    <hyperlink r:id="rId1851" ref="M1220"/>
    <hyperlink r:id="rId1852" ref="H1221"/>
    <hyperlink r:id="rId1853" ref="J1221"/>
    <hyperlink r:id="rId1854" ref="K1221"/>
    <hyperlink r:id="rId1855" ref="L1221"/>
    <hyperlink r:id="rId1856" ref="M1221"/>
    <hyperlink r:id="rId1857" ref="H1222"/>
    <hyperlink r:id="rId1858" ref="H1223"/>
    <hyperlink r:id="rId1859" ref="H1224"/>
    <hyperlink r:id="rId1860" ref="H1225"/>
    <hyperlink r:id="rId1861" ref="H1226"/>
    <hyperlink r:id="rId1862" ref="J1226"/>
    <hyperlink r:id="rId1863" ref="H1227"/>
    <hyperlink r:id="rId1864" ref="J1227"/>
    <hyperlink r:id="rId1865" ref="H1228"/>
    <hyperlink r:id="rId1866" ref="J1228"/>
    <hyperlink r:id="rId1867" ref="H1229"/>
    <hyperlink r:id="rId1868" ref="J1229"/>
    <hyperlink r:id="rId1869" ref="H1230"/>
    <hyperlink r:id="rId1870" ref="J1230"/>
    <hyperlink r:id="rId1871" ref="H1231"/>
    <hyperlink r:id="rId1872" ref="H1232"/>
    <hyperlink r:id="rId1873" ref="H1233"/>
    <hyperlink r:id="rId1874" ref="J1233"/>
    <hyperlink r:id="rId1875" ref="H1234"/>
    <hyperlink r:id="rId1876" ref="J1234"/>
    <hyperlink r:id="rId1877" ref="H1235"/>
    <hyperlink r:id="rId1878" ref="H1236"/>
    <hyperlink r:id="rId1879" ref="H1237"/>
    <hyperlink r:id="rId1880" ref="H1238"/>
    <hyperlink r:id="rId1881" ref="H1239"/>
    <hyperlink r:id="rId1882" ref="H1240"/>
    <hyperlink r:id="rId1883" ref="K1240"/>
    <hyperlink r:id="rId1884" ref="H1241"/>
    <hyperlink r:id="rId1885" ref="H1242"/>
    <hyperlink r:id="rId1886" ref="H1243"/>
    <hyperlink r:id="rId1887" ref="H1244"/>
    <hyperlink r:id="rId1888" ref="H1245"/>
    <hyperlink r:id="rId1889" ref="H1246"/>
    <hyperlink r:id="rId1890" ref="H1247"/>
    <hyperlink r:id="rId1891" ref="H1248"/>
    <hyperlink r:id="rId1892" ref="H1250"/>
    <hyperlink r:id="rId1893" ref="H1251"/>
    <hyperlink r:id="rId1894" ref="H1252"/>
    <hyperlink r:id="rId1895" ref="H1253"/>
    <hyperlink r:id="rId1896" ref="H1254"/>
    <hyperlink r:id="rId1897" ref="H1255"/>
    <hyperlink r:id="rId1898" ref="H1256"/>
    <hyperlink r:id="rId1899" ref="H1257"/>
    <hyperlink r:id="rId1900" ref="H1258"/>
    <hyperlink r:id="rId1901" ref="H1259"/>
    <hyperlink r:id="rId1902" ref="H1260"/>
    <hyperlink r:id="rId1903" ref="H1261"/>
    <hyperlink r:id="rId1904" ref="H1262"/>
    <hyperlink r:id="rId1905" ref="H1263"/>
    <hyperlink r:id="rId1906" ref="H1264"/>
    <hyperlink r:id="rId1907" ref="H1265"/>
    <hyperlink r:id="rId1908" ref="H1266"/>
    <hyperlink r:id="rId1909" ref="H1267"/>
    <hyperlink r:id="rId1910" ref="H1268"/>
    <hyperlink r:id="rId1911" ref="H1270"/>
    <hyperlink r:id="rId1912" ref="H1271"/>
    <hyperlink r:id="rId1913" ref="H1272"/>
    <hyperlink r:id="rId1914" ref="H1273"/>
    <hyperlink r:id="rId1915" ref="H1274"/>
    <hyperlink r:id="rId1916" ref="H1275"/>
    <hyperlink r:id="rId1917" ref="H1276"/>
    <hyperlink r:id="rId1918" ref="H1277"/>
    <hyperlink r:id="rId1919" ref="H1278"/>
    <hyperlink r:id="rId1920" ref="H1279"/>
    <hyperlink r:id="rId1921" ref="H1280"/>
    <hyperlink r:id="rId1922" ref="H1281"/>
    <hyperlink r:id="rId1923" ref="H1282"/>
    <hyperlink r:id="rId1924" ref="H1283"/>
    <hyperlink r:id="rId1925" ref="H1284"/>
    <hyperlink r:id="rId1926" ref="H1286"/>
    <hyperlink r:id="rId1927" ref="H1287"/>
    <hyperlink r:id="rId1928" ref="H1288"/>
    <hyperlink r:id="rId1929" ref="H1289"/>
    <hyperlink r:id="rId1930" ref="H1290"/>
    <hyperlink r:id="rId1931" ref="H1291"/>
    <hyperlink r:id="rId1932" ref="H1292"/>
    <hyperlink r:id="rId1933" ref="H1293"/>
    <hyperlink r:id="rId1934" ref="H1294"/>
    <hyperlink r:id="rId1935" ref="H1295"/>
    <hyperlink r:id="rId1936" ref="H1296"/>
    <hyperlink r:id="rId1937" ref="H1297"/>
    <hyperlink r:id="rId1938" ref="H1298"/>
    <hyperlink r:id="rId1939" ref="H1299"/>
    <hyperlink r:id="rId1940" ref="H1300"/>
    <hyperlink r:id="rId1941" ref="H1301"/>
    <hyperlink r:id="rId1942" ref="H1302"/>
    <hyperlink r:id="rId1943" ref="H1304"/>
    <hyperlink r:id="rId1944" ref="H1305"/>
    <hyperlink r:id="rId1945" ref="H1306"/>
    <hyperlink r:id="rId1946" ref="H1307"/>
    <hyperlink r:id="rId1947" ref="H1308"/>
    <hyperlink r:id="rId1948" ref="H1309"/>
    <hyperlink r:id="rId1949" ref="H1310"/>
    <hyperlink r:id="rId1950" ref="H1311"/>
    <hyperlink r:id="rId1951" ref="H1312"/>
    <hyperlink r:id="rId1952" ref="H1313"/>
    <hyperlink r:id="rId1953" ref="H1314"/>
    <hyperlink r:id="rId1954" ref="H1315"/>
    <hyperlink r:id="rId1955" ref="H1316"/>
    <hyperlink r:id="rId1956" ref="H1317"/>
    <hyperlink r:id="rId1957" ref="H1319"/>
    <hyperlink r:id="rId1958" ref="H1320"/>
    <hyperlink r:id="rId1959" ref="H1321"/>
    <hyperlink r:id="rId1960" ref="H1322"/>
    <hyperlink r:id="rId1961" ref="H1323"/>
    <hyperlink r:id="rId1962" ref="H1324"/>
    <hyperlink r:id="rId1963" ref="H1325"/>
    <hyperlink r:id="rId1964" ref="H1326"/>
    <hyperlink r:id="rId1965" ref="H1327"/>
    <hyperlink r:id="rId1966" ref="H1328"/>
    <hyperlink r:id="rId1967" ref="H1329"/>
    <hyperlink r:id="rId1968" ref="H1330"/>
    <hyperlink r:id="rId1969" ref="H1331"/>
    <hyperlink r:id="rId1970" ref="H1332"/>
    <hyperlink r:id="rId1971" ref="H1333"/>
    <hyperlink r:id="rId1972" ref="H1334"/>
    <hyperlink r:id="rId1973" ref="H1335"/>
    <hyperlink r:id="rId1974" ref="H1336"/>
    <hyperlink r:id="rId1975" ref="H1337"/>
    <hyperlink r:id="rId1976" ref="H1338"/>
    <hyperlink r:id="rId1977" ref="H1339"/>
    <hyperlink r:id="rId1978" ref="H1340"/>
    <hyperlink r:id="rId1979" ref="H1341"/>
    <hyperlink r:id="rId1980" ref="H1343"/>
    <hyperlink r:id="rId1981" ref="H1360"/>
    <hyperlink r:id="rId1982" ref="H1361"/>
    <hyperlink r:id="rId1983" ref="H1362"/>
    <hyperlink r:id="rId1984" ref="H1363"/>
    <hyperlink r:id="rId1985" ref="H1364"/>
    <hyperlink r:id="rId1986" ref="H1365"/>
    <hyperlink r:id="rId1987" ref="H1366"/>
    <hyperlink r:id="rId1988" ref="H1367"/>
    <hyperlink r:id="rId1989" ref="H1368"/>
    <hyperlink r:id="rId1990" ref="H1369"/>
    <hyperlink r:id="rId1991" ref="H1370"/>
    <hyperlink r:id="rId1992" ref="H1371"/>
    <hyperlink r:id="rId1993" ref="H1373"/>
    <hyperlink r:id="rId1994" ref="H1374"/>
    <hyperlink r:id="rId1995" ref="H1375"/>
    <hyperlink r:id="rId1996" ref="H1376"/>
    <hyperlink r:id="rId1997" ref="K1376"/>
    <hyperlink r:id="rId1998" ref="H1378"/>
    <hyperlink r:id="rId1999" ref="J1378"/>
    <hyperlink r:id="rId2000" ref="H1379"/>
    <hyperlink r:id="rId2001" ref="H1380"/>
    <hyperlink r:id="rId2002" ref="H1381"/>
    <hyperlink r:id="rId2003" ref="H1382"/>
    <hyperlink r:id="rId2004" ref="H1383"/>
    <hyperlink r:id="rId2005" ref="H1385"/>
    <hyperlink r:id="rId2006" ref="H1386"/>
    <hyperlink r:id="rId2007" ref="H1387"/>
    <hyperlink r:id="rId2008" ref="H1388"/>
  </hyperlinks>
  <printOptions/>
  <pageMargins bottom="0.75" footer="0.0" header="0.0" left="0.7" right="0.7" top="0.75"/>
  <pageSetup orientation="portrait"/>
  <drawing r:id="rId200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71"/>
    <col customWidth="1" min="2" max="2" width="12.0"/>
    <col customWidth="1" min="3" max="3" width="12.43"/>
    <col customWidth="1" min="4" max="4" width="46.43"/>
    <col customWidth="1" min="5" max="5" width="13.0"/>
    <col customWidth="1" min="6" max="6" width="49.29"/>
    <col customWidth="1" min="7" max="7" width="36.14"/>
    <col customWidth="1" min="8" max="8" width="32.57"/>
    <col customWidth="1" min="9" max="9" width="11.14"/>
    <col customWidth="1" min="10" max="14" width="14.43"/>
    <col customWidth="1" min="15" max="26" width="11.43"/>
  </cols>
  <sheetData>
    <row r="1">
      <c r="A1" s="1" t="s">
        <v>14816</v>
      </c>
      <c r="B1" s="2"/>
      <c r="C1" s="2"/>
      <c r="D1" s="2"/>
      <c r="E1" s="2"/>
      <c r="F1" s="2"/>
      <c r="G1" s="2"/>
      <c r="H1" s="3"/>
      <c r="I1" s="916"/>
      <c r="J1" s="543" t="s">
        <v>13638</v>
      </c>
      <c r="K1" s="603"/>
      <c r="L1" s="603"/>
      <c r="M1" s="603"/>
      <c r="N1" s="604"/>
    </row>
    <row r="2">
      <c r="A2" s="981" t="s">
        <v>14817</v>
      </c>
      <c r="B2" s="982" t="s">
        <v>4</v>
      </c>
      <c r="C2" s="983" t="s">
        <v>14818</v>
      </c>
      <c r="D2" s="984" t="s">
        <v>14819</v>
      </c>
      <c r="E2" s="983" t="s">
        <v>14820</v>
      </c>
      <c r="F2" s="985" t="s">
        <v>8</v>
      </c>
      <c r="G2" s="986" t="s">
        <v>13639</v>
      </c>
      <c r="H2" s="987" t="s">
        <v>10</v>
      </c>
      <c r="I2" s="916" t="s">
        <v>14821</v>
      </c>
      <c r="J2" s="949" t="s">
        <v>14618</v>
      </c>
      <c r="K2" s="949" t="s">
        <v>14619</v>
      </c>
      <c r="L2" s="949" t="s">
        <v>13642</v>
      </c>
      <c r="M2" s="949" t="s">
        <v>13643</v>
      </c>
      <c r="N2" s="949" t="s">
        <v>13644</v>
      </c>
    </row>
    <row r="3" ht="16.5" customHeight="1">
      <c r="A3" s="988" t="s">
        <v>2584</v>
      </c>
      <c r="B3" s="871">
        <v>1.0</v>
      </c>
      <c r="C3" s="989">
        <v>43132.0</v>
      </c>
      <c r="D3" s="872" t="s">
        <v>2585</v>
      </c>
      <c r="E3" s="989"/>
      <c r="F3" s="874" t="s">
        <v>18</v>
      </c>
      <c r="G3" s="20" t="s">
        <v>2586</v>
      </c>
      <c r="H3" s="61" t="str">
        <f>HYPERLINK("\\Pc-informes\documentos informes\RESOLUCIONES\RESOLUCIONES 2018 PDF\1.PDF","..\RESOLUCIONES 2018 PDF\1.pdf")</f>
        <v>..\RESOLUCIONES 2018 PDF\1.pdf</v>
      </c>
      <c r="I3" s="990"/>
      <c r="J3" s="523"/>
      <c r="K3" s="523"/>
      <c r="L3" s="523"/>
      <c r="M3" s="523"/>
      <c r="N3" s="523"/>
      <c r="O3" s="811"/>
      <c r="P3" s="811"/>
      <c r="Q3" s="811"/>
      <c r="R3" s="811"/>
      <c r="S3" s="811"/>
      <c r="T3" s="811"/>
      <c r="U3" s="811"/>
      <c r="V3" s="811"/>
      <c r="W3" s="811"/>
      <c r="X3" s="811"/>
      <c r="Y3" s="811"/>
      <c r="Z3" s="811"/>
    </row>
    <row r="4" ht="16.5" customHeight="1">
      <c r="A4" s="991"/>
      <c r="B4" s="784">
        <v>2.0</v>
      </c>
      <c r="C4" s="992">
        <v>43136.0</v>
      </c>
      <c r="D4" s="877" t="s">
        <v>2587</v>
      </c>
      <c r="E4" s="992"/>
      <c r="F4" s="878" t="s">
        <v>50</v>
      </c>
      <c r="G4" s="993"/>
      <c r="H4" s="61" t="str">
        <f>HYPERLINK("\\Pc-informes\documentos informes\RESOLUCIONES\RESOLUCIONES 2018 PDF\2.PDF","..\RESOLUCIONES 2018 PDF\2.pdf")</f>
        <v>..\RESOLUCIONES 2018 PDF\2.pdf</v>
      </c>
      <c r="I4" s="990"/>
      <c r="J4" s="523"/>
      <c r="K4" s="523"/>
      <c r="L4" s="523"/>
      <c r="M4" s="523"/>
      <c r="N4" s="523"/>
      <c r="O4" s="811"/>
      <c r="P4" s="811"/>
      <c r="Q4" s="811"/>
      <c r="R4" s="811"/>
      <c r="S4" s="811"/>
      <c r="T4" s="811"/>
      <c r="U4" s="811"/>
      <c r="V4" s="811"/>
      <c r="W4" s="811"/>
      <c r="X4" s="811"/>
      <c r="Y4" s="811"/>
      <c r="Z4" s="811"/>
    </row>
    <row r="5" ht="16.5" customHeight="1">
      <c r="A5" s="991"/>
      <c r="B5" s="784">
        <v>3.0</v>
      </c>
      <c r="C5" s="992">
        <v>43137.0</v>
      </c>
      <c r="D5" s="877" t="s">
        <v>2591</v>
      </c>
      <c r="E5" s="992"/>
      <c r="F5" s="878" t="s">
        <v>18</v>
      </c>
      <c r="G5" s="993" t="s">
        <v>2592</v>
      </c>
      <c r="H5" s="61" t="str">
        <f>HYPERLINK("\\Pc-informes\documentos informes\RESOLUCIONES\RESOLUCIONES 2018 PDF\3.PDF","..\RESOLUCIONES 2018 PDF\3.pdf")</f>
        <v>..\RESOLUCIONES 2018 PDF\3.pdf</v>
      </c>
      <c r="I5" s="990"/>
      <c r="J5" s="523"/>
      <c r="K5" s="523"/>
      <c r="L5" s="523"/>
      <c r="M5" s="523"/>
      <c r="N5" s="523"/>
      <c r="O5" s="811"/>
      <c r="P5" s="811"/>
      <c r="Q5" s="811"/>
      <c r="R5" s="811"/>
      <c r="S5" s="811"/>
      <c r="T5" s="811"/>
      <c r="U5" s="811"/>
      <c r="V5" s="811"/>
      <c r="W5" s="811"/>
      <c r="X5" s="811"/>
      <c r="Y5" s="811"/>
      <c r="Z5" s="811"/>
    </row>
    <row r="6" ht="16.5" customHeight="1">
      <c r="A6" s="991"/>
      <c r="B6" s="784">
        <v>4.0</v>
      </c>
      <c r="C6" s="992">
        <v>43137.0</v>
      </c>
      <c r="D6" s="877" t="s">
        <v>2589</v>
      </c>
      <c r="E6" s="992"/>
      <c r="F6" s="878" t="s">
        <v>50</v>
      </c>
      <c r="G6" s="993"/>
      <c r="H6" s="61" t="str">
        <f>HYPERLINK("\\Pc-informes\documentos informes\RESOLUCIONES\RESOLUCIONES 2018 PDF\4.PDF","..\RESOLUCIONES 2018 PDF\4.pdf")</f>
        <v>..\RESOLUCIONES 2018 PDF\4.pdf</v>
      </c>
      <c r="I6" s="990"/>
      <c r="J6" s="523"/>
      <c r="K6" s="523"/>
      <c r="L6" s="523"/>
      <c r="M6" s="523"/>
      <c r="N6" s="523"/>
      <c r="O6" s="811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</row>
    <row r="7" ht="27.75" customHeight="1">
      <c r="A7" s="991"/>
      <c r="B7" s="784">
        <v>5.0</v>
      </c>
      <c r="C7" s="22">
        <v>43137.0</v>
      </c>
      <c r="D7" s="877" t="s">
        <v>690</v>
      </c>
      <c r="E7" s="22"/>
      <c r="F7" s="878" t="s">
        <v>18</v>
      </c>
      <c r="G7" s="993" t="s">
        <v>2590</v>
      </c>
      <c r="H7" s="61" t="str">
        <f>HYPERLINK("\\Pc-informes\documentos informes\RESOLUCIONES\RESOLUCIONES 2018 PDF\5.PDF","..\RESOLUCIONES 2018 PDF\5.pdf")</f>
        <v>..\RESOLUCIONES 2018 PDF\5.pdf</v>
      </c>
      <c r="I7" s="990"/>
      <c r="J7" s="523"/>
      <c r="K7" s="523"/>
      <c r="L7" s="523"/>
      <c r="M7" s="523"/>
      <c r="N7" s="523"/>
      <c r="O7" s="811"/>
      <c r="P7" s="811"/>
      <c r="Q7" s="811"/>
      <c r="R7" s="811"/>
      <c r="S7" s="811"/>
      <c r="T7" s="811"/>
      <c r="U7" s="811"/>
      <c r="V7" s="811"/>
      <c r="W7" s="811"/>
      <c r="X7" s="811"/>
      <c r="Y7" s="811"/>
      <c r="Z7" s="811"/>
    </row>
    <row r="8" ht="16.5" customHeight="1">
      <c r="A8" s="991"/>
      <c r="B8" s="871">
        <v>6.0</v>
      </c>
      <c r="C8" s="22">
        <v>43138.0</v>
      </c>
      <c r="D8" s="877" t="s">
        <v>2598</v>
      </c>
      <c r="E8" s="22"/>
      <c r="F8" s="878" t="s">
        <v>18</v>
      </c>
      <c r="G8" s="28" t="s">
        <v>2590</v>
      </c>
      <c r="H8" s="61" t="str">
        <f>HYPERLINK("\\Pc-informes\documentos informes\RESOLUCIONES\RESOLUCIONES 2018 PDF\6.PDF","..\RESOLUCIONES 2018 PDF\6.pdf")</f>
        <v>..\RESOLUCIONES 2018 PDF\6.pdf</v>
      </c>
      <c r="I8" s="990"/>
      <c r="J8" s="523"/>
      <c r="K8" s="523"/>
      <c r="L8" s="523"/>
      <c r="M8" s="523"/>
      <c r="N8" s="523"/>
      <c r="O8" s="811"/>
      <c r="P8" s="811"/>
      <c r="Q8" s="811"/>
      <c r="R8" s="811"/>
      <c r="S8" s="811"/>
      <c r="T8" s="811"/>
      <c r="U8" s="811"/>
      <c r="V8" s="811"/>
      <c r="W8" s="811"/>
      <c r="X8" s="811"/>
      <c r="Y8" s="811"/>
      <c r="Z8" s="811"/>
    </row>
    <row r="9" ht="16.5" customHeight="1">
      <c r="A9" s="991"/>
      <c r="B9" s="784">
        <v>7.0</v>
      </c>
      <c r="C9" s="22">
        <v>43138.0</v>
      </c>
      <c r="D9" s="33" t="s">
        <v>2593</v>
      </c>
      <c r="E9" s="22"/>
      <c r="F9" s="882" t="s">
        <v>18</v>
      </c>
      <c r="G9" s="28" t="s">
        <v>2586</v>
      </c>
      <c r="H9" s="61" t="str">
        <f>HYPERLINK("\\Pc-informes\documentos informes\RESOLUCIONES\RESOLUCIONES 2018 PDF\7.PDF","..\RESOLUCIONES 2018 PDF\7.pdf")</f>
        <v>..\RESOLUCIONES 2018 PDF\7.pdf</v>
      </c>
      <c r="I9" s="990"/>
      <c r="J9" s="523" t="s">
        <v>1476</v>
      </c>
      <c r="K9" s="523"/>
      <c r="L9" s="523"/>
      <c r="M9" s="523"/>
      <c r="N9" s="523"/>
      <c r="O9" s="811"/>
      <c r="P9" s="811"/>
      <c r="Q9" s="811"/>
      <c r="R9" s="811"/>
      <c r="S9" s="811"/>
      <c r="T9" s="811"/>
      <c r="U9" s="811"/>
      <c r="V9" s="811"/>
      <c r="W9" s="811"/>
      <c r="X9" s="811"/>
      <c r="Y9" s="811"/>
      <c r="Z9" s="811"/>
    </row>
    <row r="10" ht="16.5" customHeight="1">
      <c r="A10" s="21"/>
      <c r="B10" s="784">
        <v>8.0</v>
      </c>
      <c r="C10" s="22">
        <v>43138.0</v>
      </c>
      <c r="D10" s="21" t="s">
        <v>2594</v>
      </c>
      <c r="E10" s="22"/>
      <c r="F10" s="21" t="s">
        <v>18</v>
      </c>
      <c r="G10" s="28" t="s">
        <v>2586</v>
      </c>
      <c r="H10" s="61" t="str">
        <f>HYPERLINK("\\Pc-informes\documentos informes\RESOLUCIONES\RESOLUCIONES 2018 PDF\8.PDF","..\RESOLUCIONES 2018 PDF\8.pdf")</f>
        <v>..\RESOLUCIONES 2018 PDF\8.pdf</v>
      </c>
      <c r="I10" s="916"/>
      <c r="J10" s="508"/>
      <c r="K10" s="508"/>
      <c r="L10" s="508"/>
      <c r="M10" s="508"/>
      <c r="N10" s="508"/>
    </row>
    <row r="11" ht="16.5" customHeight="1">
      <c r="A11" s="21"/>
      <c r="B11" s="784">
        <v>9.0</v>
      </c>
      <c r="C11" s="22">
        <v>43138.0</v>
      </c>
      <c r="D11" s="21" t="s">
        <v>2595</v>
      </c>
      <c r="E11" s="22"/>
      <c r="F11" s="21" t="s">
        <v>18</v>
      </c>
      <c r="G11" s="28" t="s">
        <v>2597</v>
      </c>
      <c r="H11" s="61" t="str">
        <f>HYPERLINK("\\Pc-informes\documentos informes\RESOLUCIONES\RESOLUCIONES 2018 PDF\9.PDF","..\RESOLUCIONES 2018 PDF\9.pdf")</f>
        <v>..\RESOLUCIONES 2018 PDF\9.pdf</v>
      </c>
      <c r="I11" s="916"/>
      <c r="J11" s="508"/>
      <c r="K11" s="508"/>
      <c r="L11" s="508"/>
      <c r="M11" s="508"/>
      <c r="N11" s="508"/>
    </row>
    <row r="12" ht="16.5" customHeight="1">
      <c r="A12" s="21"/>
      <c r="B12" s="784">
        <v>10.0</v>
      </c>
      <c r="C12" s="22">
        <v>43139.0</v>
      </c>
      <c r="D12" s="21" t="s">
        <v>2599</v>
      </c>
      <c r="E12" s="22"/>
      <c r="F12" s="21" t="s">
        <v>182</v>
      </c>
      <c r="G12" s="28"/>
      <c r="H12" s="61" t="str">
        <f>HYPERLINK("\\Pc-informes\documentos informes\RESOLUCIONES\RESOLUCIONES 2018 PDF\10.PDF","..\RESOLUCIONES 2018 PDF\10.pdf")</f>
        <v>..\RESOLUCIONES 2018 PDF\10.pdf</v>
      </c>
      <c r="I12" s="916"/>
      <c r="J12" s="508"/>
      <c r="K12" s="508"/>
      <c r="L12" s="508"/>
      <c r="M12" s="508"/>
      <c r="N12" s="508"/>
    </row>
    <row r="13" ht="16.5" customHeight="1">
      <c r="A13" s="21"/>
      <c r="B13" s="871">
        <v>11.0</v>
      </c>
      <c r="C13" s="22"/>
      <c r="D13" s="157" t="s">
        <v>10385</v>
      </c>
      <c r="E13" s="22"/>
      <c r="F13" s="21"/>
      <c r="G13" s="28"/>
      <c r="H13" s="23"/>
      <c r="I13" s="916"/>
      <c r="J13" s="508"/>
      <c r="K13" s="508"/>
      <c r="L13" s="508"/>
      <c r="M13" s="508"/>
      <c r="N13" s="508"/>
    </row>
    <row r="14" ht="16.5" customHeight="1">
      <c r="A14" s="21"/>
      <c r="B14" s="784">
        <v>12.0</v>
      </c>
      <c r="C14" s="22">
        <v>43140.0</v>
      </c>
      <c r="D14" s="21" t="s">
        <v>2610</v>
      </c>
      <c r="E14" s="22"/>
      <c r="F14" s="21" t="s">
        <v>18</v>
      </c>
      <c r="G14" s="28" t="s">
        <v>2597</v>
      </c>
      <c r="H14" s="61" t="str">
        <f>HYPERLINK("\\Pc-informes\documentos informes\RESOLUCIONES\RESOLUCIONES 2018 PDF\12.PDF","..\RESOLUCIONES 2018 PDF\12.pdf")</f>
        <v>..\RESOLUCIONES 2018 PDF\12.pdf</v>
      </c>
      <c r="I14" s="916"/>
      <c r="J14" s="508"/>
      <c r="K14" s="508"/>
      <c r="L14" s="508"/>
      <c r="M14" s="508"/>
      <c r="N14" s="508"/>
    </row>
    <row r="15" ht="16.5" customHeight="1">
      <c r="A15" s="21"/>
      <c r="B15" s="784">
        <v>13.0</v>
      </c>
      <c r="C15" s="22">
        <v>43140.0</v>
      </c>
      <c r="D15" s="21" t="s">
        <v>2606</v>
      </c>
      <c r="E15" s="22"/>
      <c r="F15" s="21" t="s">
        <v>18</v>
      </c>
      <c r="G15" s="28" t="s">
        <v>2597</v>
      </c>
      <c r="H15" s="61" t="str">
        <f>HYPERLINK("\\Pc-informes\documentos informes\RESOLUCIONES\RESOLUCIONES 2018 PDF\13.PDF","..\RESOLUCIONES 2018 PDF\13.pdf")</f>
        <v>..\RESOLUCIONES 2018 PDF\13.pdf</v>
      </c>
      <c r="I15" s="916"/>
      <c r="J15" s="508"/>
      <c r="K15" s="508"/>
      <c r="L15" s="508"/>
      <c r="M15" s="508"/>
      <c r="N15" s="508"/>
    </row>
    <row r="16" ht="16.5" customHeight="1">
      <c r="A16" s="21"/>
      <c r="B16" s="784">
        <v>14.0</v>
      </c>
      <c r="C16" s="22">
        <v>43140.0</v>
      </c>
      <c r="D16" s="21" t="s">
        <v>2601</v>
      </c>
      <c r="E16" s="22"/>
      <c r="F16" s="21" t="s">
        <v>18</v>
      </c>
      <c r="G16" s="28" t="s">
        <v>2586</v>
      </c>
      <c r="H16" s="61" t="str">
        <f>HYPERLINK("\\Pc-informes\documentos informes\RESOLUCIONES\RESOLUCIONES 2018 PDF\14.PDF","..\RESOLUCIONES 2018 PDF\14.pdf")</f>
        <v>..\RESOLUCIONES 2018 PDF\14.pdf</v>
      </c>
      <c r="I16" s="916"/>
      <c r="J16" s="508"/>
      <c r="K16" s="508"/>
      <c r="L16" s="508"/>
      <c r="M16" s="508"/>
      <c r="N16" s="508"/>
    </row>
    <row r="17" ht="16.5" customHeight="1">
      <c r="A17" s="21"/>
      <c r="B17" s="784">
        <v>15.0</v>
      </c>
      <c r="C17" s="22">
        <v>43140.0</v>
      </c>
      <c r="D17" s="21" t="s">
        <v>2607</v>
      </c>
      <c r="E17" s="22"/>
      <c r="F17" s="21" t="s">
        <v>18</v>
      </c>
      <c r="G17" s="28" t="s">
        <v>2608</v>
      </c>
      <c r="H17" s="61" t="str">
        <f>HYPERLINK("\\Pc-informes\documentos informes\RESOLUCIONES\RESOLUCIONES 2018 PDF\15.PDF","..\RESOLUCIONES 2018 PDF\15.pdf")</f>
        <v>..\RESOLUCIONES 2018 PDF\15.pdf</v>
      </c>
      <c r="I17" s="916"/>
      <c r="J17" s="508"/>
      <c r="K17" s="508"/>
      <c r="L17" s="508"/>
      <c r="M17" s="508"/>
      <c r="N17" s="508"/>
    </row>
    <row r="18" ht="16.5" customHeight="1">
      <c r="A18" s="21"/>
      <c r="B18" s="871">
        <v>16.0</v>
      </c>
      <c r="C18" s="22">
        <v>43140.0</v>
      </c>
      <c r="D18" s="21" t="s">
        <v>2602</v>
      </c>
      <c r="E18" s="22"/>
      <c r="F18" s="21" t="s">
        <v>18</v>
      </c>
      <c r="G18" s="135" t="s">
        <v>2603</v>
      </c>
      <c r="H18" s="61" t="str">
        <f>HYPERLINK("\\Pc-informes\documentos informes\RESOLUCIONES\RESOLUCIONES 2018 PDF\16.PDF","..\RESOLUCIONES 2018 PDF\16.pdf")</f>
        <v>..\RESOLUCIONES 2018 PDF\16.pdf</v>
      </c>
      <c r="I18" s="916"/>
      <c r="J18" s="508"/>
      <c r="K18" s="508"/>
      <c r="L18" s="508"/>
      <c r="M18" s="508"/>
      <c r="N18" s="508"/>
    </row>
    <row r="19" ht="16.5" customHeight="1">
      <c r="A19" s="21" t="s">
        <v>2535</v>
      </c>
      <c r="B19" s="784">
        <v>17.0</v>
      </c>
      <c r="C19" s="22">
        <v>43140.0</v>
      </c>
      <c r="D19" s="21" t="s">
        <v>2372</v>
      </c>
      <c r="E19" s="22"/>
      <c r="F19" s="21" t="s">
        <v>1313</v>
      </c>
      <c r="G19" s="135" t="s">
        <v>2600</v>
      </c>
      <c r="H19" s="61" t="str">
        <f>HYPERLINK("\\Pc-informes\documentos informes\RESOLUCIONES\RESOLUCIONES 2018 PDF\17.PDF","..\RESOLUCIONES 2018 PDF\17.pdf")</f>
        <v>..\RESOLUCIONES 2018 PDF\17.pdf</v>
      </c>
      <c r="I19" s="916"/>
      <c r="J19" s="508"/>
      <c r="K19" s="508"/>
      <c r="L19" s="508"/>
      <c r="M19" s="508"/>
      <c r="N19" s="508"/>
    </row>
    <row r="20" ht="16.5" customHeight="1">
      <c r="A20" s="21"/>
      <c r="B20" s="784">
        <v>18.0</v>
      </c>
      <c r="C20" s="22">
        <v>43140.0</v>
      </c>
      <c r="D20" s="21" t="s">
        <v>2604</v>
      </c>
      <c r="E20" s="22"/>
      <c r="F20" s="21" t="s">
        <v>18</v>
      </c>
      <c r="G20" s="135" t="s">
        <v>2605</v>
      </c>
      <c r="H20" s="61" t="str">
        <f>HYPERLINK("\\Pc-informes\documentos informes\RESOLUCIONES\RESOLUCIONES 2018 PDF\18.PDF","..\RESOLUCIONES 2018 PDF\18.pdf")</f>
        <v>..\RESOLUCIONES 2018 PDF\18.pdf</v>
      </c>
      <c r="I20" s="916"/>
      <c r="J20" s="508"/>
      <c r="K20" s="508"/>
      <c r="L20" s="508"/>
      <c r="M20" s="508"/>
      <c r="N20" s="508"/>
    </row>
    <row r="21" ht="16.5" customHeight="1">
      <c r="A21" s="21"/>
      <c r="B21" s="784">
        <v>19.0</v>
      </c>
      <c r="C21" s="22">
        <v>43140.0</v>
      </c>
      <c r="D21" s="21" t="s">
        <v>2611</v>
      </c>
      <c r="E21" s="22"/>
      <c r="F21" s="21" t="s">
        <v>18</v>
      </c>
      <c r="G21" s="135" t="s">
        <v>2586</v>
      </c>
      <c r="H21" s="61" t="str">
        <f>HYPERLINK("\\Pc-informes\documentos informes\RESOLUCIONES\RESOLUCIONES 2018 PDF\19.PDF","..\RESOLUCIONES 2018 PDF\19.pdf")</f>
        <v>..\RESOLUCIONES 2018 PDF\19.pdf</v>
      </c>
      <c r="I21" s="916"/>
      <c r="J21" s="508"/>
      <c r="K21" s="508"/>
      <c r="L21" s="508"/>
      <c r="M21" s="508"/>
      <c r="N21" s="508"/>
    </row>
    <row r="22" ht="16.5" customHeight="1">
      <c r="A22" s="21"/>
      <c r="B22" s="784">
        <v>20.0</v>
      </c>
      <c r="C22" s="22">
        <v>43140.0</v>
      </c>
      <c r="D22" s="21" t="s">
        <v>2609</v>
      </c>
      <c r="E22" s="22"/>
      <c r="F22" s="21" t="s">
        <v>994</v>
      </c>
      <c r="G22" s="135" t="s">
        <v>2008</v>
      </c>
      <c r="H22" s="61" t="str">
        <f>HYPERLINK("\\Pc-informes\documentos informes\RESOLUCIONES\RESOLUCIONES 2018 PDF\20.PDF","..\RESOLUCIONES 2018 PDF\20.pdf")</f>
        <v>..\RESOLUCIONES 2018 PDF\20.pdf</v>
      </c>
      <c r="I22" s="916"/>
      <c r="J22" s="508"/>
      <c r="K22" s="508"/>
      <c r="L22" s="508"/>
      <c r="M22" s="508"/>
      <c r="N22" s="508"/>
    </row>
    <row r="23" ht="16.5" customHeight="1">
      <c r="A23" s="21"/>
      <c r="B23" s="871">
        <v>21.0</v>
      </c>
      <c r="C23" s="22">
        <v>43143.0</v>
      </c>
      <c r="D23" s="21" t="s">
        <v>2616</v>
      </c>
      <c r="E23" s="22"/>
      <c r="F23" s="21" t="s">
        <v>994</v>
      </c>
      <c r="G23" s="135" t="s">
        <v>2008</v>
      </c>
      <c r="H23" s="61" t="str">
        <f>HYPERLINK("\\Pc-informes\documentos informes\RESOLUCIONES\RESOLUCIONES 2018 PDF\21.PDF","..\RESOLUCIONES 2018 PDF\21.pdf")</f>
        <v>..\RESOLUCIONES 2018 PDF\21.pdf</v>
      </c>
      <c r="I23" s="916"/>
      <c r="J23" s="508"/>
      <c r="K23" s="508"/>
      <c r="L23" s="508"/>
      <c r="M23" s="508"/>
      <c r="N23" s="508"/>
    </row>
    <row r="24" ht="16.5" customHeight="1">
      <c r="A24" s="21"/>
      <c r="B24" s="784">
        <v>22.0</v>
      </c>
      <c r="C24" s="22">
        <v>43143.0</v>
      </c>
      <c r="D24" s="21" t="s">
        <v>2613</v>
      </c>
      <c r="E24" s="22"/>
      <c r="F24" s="21" t="s">
        <v>18</v>
      </c>
      <c r="G24" s="135" t="s">
        <v>2615</v>
      </c>
      <c r="H24" s="61" t="str">
        <f>HYPERLINK("\\Pc-informes\documentos informes\RESOLUCIONES\RESOLUCIONES 2018 PDF\22.PDF","..\RESOLUCIONES 2018 PDF\22.pdf")</f>
        <v>..\RESOLUCIONES 2018 PDF\22.pdf</v>
      </c>
      <c r="I24" s="916"/>
      <c r="J24" s="508"/>
      <c r="K24" s="508"/>
      <c r="L24" s="508"/>
      <c r="M24" s="508"/>
      <c r="N24" s="508"/>
    </row>
    <row r="25" ht="16.5" customHeight="1">
      <c r="A25" s="21"/>
      <c r="B25" s="784">
        <v>23.0</v>
      </c>
      <c r="C25" s="22">
        <v>43144.0</v>
      </c>
      <c r="D25" s="21" t="s">
        <v>2617</v>
      </c>
      <c r="E25" s="22"/>
      <c r="F25" s="21" t="s">
        <v>18</v>
      </c>
      <c r="G25" s="135" t="s">
        <v>2618</v>
      </c>
      <c r="H25" s="61" t="str">
        <f>HYPERLINK("\\Pc-informes\documentos informes\RESOLUCIONES\RESOLUCIONES 2018 PDF\23.PDF","..\RESOLUCIONES 2018 PDF\23.pdf")</f>
        <v>..\RESOLUCIONES 2018 PDF\23.pdf</v>
      </c>
      <c r="I25" s="916" t="s">
        <v>2619</v>
      </c>
      <c r="J25" s="508"/>
      <c r="K25" s="508"/>
      <c r="L25" s="508"/>
      <c r="M25" s="508"/>
      <c r="N25" s="508"/>
    </row>
    <row r="26" ht="16.5" customHeight="1">
      <c r="A26" s="21"/>
      <c r="B26" s="784">
        <v>24.0</v>
      </c>
      <c r="C26" s="22">
        <v>43144.0</v>
      </c>
      <c r="D26" s="21" t="s">
        <v>1670</v>
      </c>
      <c r="E26" s="22"/>
      <c r="F26" s="21" t="s">
        <v>108</v>
      </c>
      <c r="G26" s="135"/>
      <c r="H26" s="61" t="str">
        <f>HYPERLINK("\\Pc-informes\documentos informes\RESOLUCIONES\RESOLUCIONES 2018 PDF\24.PDF","..\RESOLUCIONES 2018 PDF\24.pdf")</f>
        <v>..\RESOLUCIONES 2018 PDF\24.pdf</v>
      </c>
      <c r="I26" s="916"/>
      <c r="J26" s="508"/>
      <c r="K26" s="508"/>
      <c r="L26" s="508"/>
      <c r="M26" s="508"/>
      <c r="N26" s="508"/>
    </row>
    <row r="27" ht="16.5" customHeight="1">
      <c r="A27" s="21"/>
      <c r="B27" s="784">
        <v>25.0</v>
      </c>
      <c r="C27" s="22">
        <v>43145.0</v>
      </c>
      <c r="D27" s="21" t="s">
        <v>1227</v>
      </c>
      <c r="E27" s="22"/>
      <c r="F27" s="21" t="s">
        <v>2253</v>
      </c>
      <c r="G27" s="135" t="s">
        <v>90</v>
      </c>
      <c r="H27" s="61" t="str">
        <f>HYPERLINK("\\Pc-informes\documentos informes\RESOLUCIONES\RESOLUCIONES 2018 PDF\25.PDF","..\RESOLUCIONES 2018 PDF\25.pdf")</f>
        <v>..\RESOLUCIONES 2018 PDF\25.pdf</v>
      </c>
      <c r="I27" s="916"/>
      <c r="J27" s="508"/>
      <c r="K27" s="508"/>
      <c r="L27" s="508"/>
      <c r="M27" s="508"/>
      <c r="N27" s="508"/>
    </row>
    <row r="28" ht="16.5" customHeight="1">
      <c r="A28" s="21"/>
      <c r="B28" s="871">
        <v>26.0</v>
      </c>
      <c r="C28" s="22">
        <v>43146.0</v>
      </c>
      <c r="D28" s="21" t="s">
        <v>2620</v>
      </c>
      <c r="E28" s="22"/>
      <c r="F28" s="21" t="s">
        <v>1200</v>
      </c>
      <c r="G28" s="135" t="s">
        <v>2621</v>
      </c>
      <c r="H28" s="61" t="str">
        <f>HYPERLINK("\\Pc-informes\documentos informes\RESOLUCIONES\RESOLUCIONES 2018 PDF\26.PDF","..\RESOLUCIONES 2018 PDF\26.pdf")</f>
        <v>..\RESOLUCIONES 2018 PDF\26.pdf</v>
      </c>
      <c r="I28" s="916"/>
      <c r="J28" s="508"/>
      <c r="K28" s="508"/>
      <c r="L28" s="508"/>
      <c r="M28" s="508"/>
      <c r="N28" s="508"/>
    </row>
    <row r="29" ht="16.5" customHeight="1">
      <c r="A29" s="21"/>
      <c r="B29" s="784">
        <v>27.0</v>
      </c>
      <c r="C29" s="22">
        <v>43147.0</v>
      </c>
      <c r="D29" s="21" t="s">
        <v>2622</v>
      </c>
      <c r="E29" s="22"/>
      <c r="F29" s="21" t="s">
        <v>363</v>
      </c>
      <c r="G29" s="135"/>
      <c r="H29" s="61" t="str">
        <f>HYPERLINK("\\Pc-informes\documentos informes\RESOLUCIONES\RESOLUCIONES 2018 PDF\27.PDF","..\RESOLUCIONES 2018 PDF\27.pdf")</f>
        <v>..\RESOLUCIONES 2018 PDF\27.pdf</v>
      </c>
      <c r="I29" s="916"/>
      <c r="J29" s="508"/>
      <c r="K29" s="508"/>
      <c r="L29" s="508"/>
      <c r="M29" s="508"/>
      <c r="N29" s="508"/>
    </row>
    <row r="30" ht="16.5" customHeight="1">
      <c r="A30" s="21"/>
      <c r="B30" s="784">
        <v>28.0</v>
      </c>
      <c r="C30" s="22">
        <v>43147.0</v>
      </c>
      <c r="D30" s="21" t="s">
        <v>1615</v>
      </c>
      <c r="E30" s="22"/>
      <c r="F30" s="21" t="s">
        <v>18</v>
      </c>
      <c r="G30" s="135" t="s">
        <v>5126</v>
      </c>
      <c r="H30" s="23"/>
      <c r="I30" s="916"/>
      <c r="J30" s="508"/>
      <c r="K30" s="508"/>
      <c r="L30" s="508"/>
      <c r="M30" s="508"/>
      <c r="N30" s="508"/>
    </row>
    <row r="31" ht="16.5" customHeight="1">
      <c r="A31" s="21" t="s">
        <v>2535</v>
      </c>
      <c r="B31" s="784">
        <v>29.0</v>
      </c>
      <c r="C31" s="22">
        <v>43150.0</v>
      </c>
      <c r="D31" s="21" t="s">
        <v>2352</v>
      </c>
      <c r="E31" s="22"/>
      <c r="F31" s="21" t="s">
        <v>2253</v>
      </c>
      <c r="G31" s="135" t="s">
        <v>2624</v>
      </c>
      <c r="H31" s="61" t="str">
        <f>HYPERLINK("\\Pc-informes\documentos informes\RESOLUCIONES\RESOLUCIONES 2018 PDF\29.PDF","..\RESOLUCIONES 2018 PDF\29.pdf")</f>
        <v>..\RESOLUCIONES 2018 PDF\29.pdf</v>
      </c>
      <c r="I31" s="916"/>
      <c r="J31" s="508"/>
      <c r="K31" s="508"/>
      <c r="L31" s="508"/>
      <c r="M31" s="508"/>
      <c r="N31" s="508"/>
    </row>
    <row r="32" ht="16.5" customHeight="1">
      <c r="A32" s="21" t="s">
        <v>2535</v>
      </c>
      <c r="B32" s="784">
        <v>30.0</v>
      </c>
      <c r="C32" s="22">
        <v>43150.0</v>
      </c>
      <c r="D32" s="21" t="s">
        <v>1474</v>
      </c>
      <c r="E32" s="22"/>
      <c r="F32" s="21" t="s">
        <v>2253</v>
      </c>
      <c r="G32" s="135" t="s">
        <v>2623</v>
      </c>
      <c r="H32" s="61" t="str">
        <f>HYPERLINK("\\Pc-informes\documentos informes\RESOLUCIONES\RESOLUCIONES 2018 PDF\30.PDF","..\RESOLUCIONES 2018 PDF\30.pdf")</f>
        <v>..\RESOLUCIONES 2018 PDF\30.pdf</v>
      </c>
      <c r="I32" s="916"/>
      <c r="J32" s="508"/>
      <c r="K32" s="508"/>
      <c r="L32" s="508"/>
      <c r="M32" s="508"/>
      <c r="N32" s="508"/>
    </row>
    <row r="33" ht="16.5" customHeight="1">
      <c r="A33" s="21"/>
      <c r="B33" s="871">
        <v>31.0</v>
      </c>
      <c r="C33" s="22">
        <v>43150.0</v>
      </c>
      <c r="D33" s="21" t="s">
        <v>2625</v>
      </c>
      <c r="E33" s="22"/>
      <c r="F33" s="21" t="s">
        <v>108</v>
      </c>
      <c r="G33" s="135"/>
      <c r="H33" s="61" t="str">
        <f>HYPERLINK("\\Pc-informes\documentos informes\RESOLUCIONES\RESOLUCIONES 2018 PDF\31.PDF","..\RESOLUCIONES 2018 PDF\31.pdf")</f>
        <v>..\RESOLUCIONES 2018 PDF\31.pdf</v>
      </c>
      <c r="I33" s="916"/>
      <c r="J33" s="508"/>
      <c r="K33" s="508"/>
      <c r="L33" s="508"/>
      <c r="M33" s="508"/>
      <c r="N33" s="508"/>
    </row>
    <row r="34" ht="16.5" customHeight="1">
      <c r="A34" s="21"/>
      <c r="B34" s="784">
        <v>32.0</v>
      </c>
      <c r="C34" s="22">
        <v>43151.0</v>
      </c>
      <c r="D34" s="21" t="s">
        <v>1727</v>
      </c>
      <c r="E34" s="22"/>
      <c r="F34" s="21" t="s">
        <v>50</v>
      </c>
      <c r="G34" s="21"/>
      <c r="H34" s="61" t="s">
        <v>2626</v>
      </c>
      <c r="I34" s="916"/>
      <c r="J34" s="508"/>
      <c r="K34" s="508"/>
      <c r="L34" s="508"/>
      <c r="M34" s="508"/>
      <c r="N34" s="508"/>
    </row>
    <row r="35" ht="16.5" customHeight="1">
      <c r="A35" s="21"/>
      <c r="B35" s="784" t="s">
        <v>2627</v>
      </c>
      <c r="C35" s="22">
        <v>43151.0</v>
      </c>
      <c r="D35" s="21" t="s">
        <v>2628</v>
      </c>
      <c r="E35" s="22"/>
      <c r="F35" s="21"/>
      <c r="G35" s="21"/>
      <c r="H35" s="61"/>
      <c r="I35" s="916"/>
      <c r="J35" s="508"/>
      <c r="K35" s="508"/>
      <c r="L35" s="508"/>
      <c r="M35" s="508"/>
      <c r="N35" s="508"/>
    </row>
    <row r="36" ht="16.5" customHeight="1">
      <c r="A36" s="21"/>
      <c r="B36" s="784">
        <v>33.0</v>
      </c>
      <c r="C36" s="22">
        <v>43151.0</v>
      </c>
      <c r="D36" s="21" t="s">
        <v>2075</v>
      </c>
      <c r="E36" s="22"/>
      <c r="F36" s="21" t="s">
        <v>1593</v>
      </c>
      <c r="G36" s="21"/>
      <c r="H36" s="61" t="str">
        <f>HYPERLINK("\\Pc-informes\documentos informes\RESOLUCIONES\RESOLUCIONES 2018 PDF\33.PDF","..\RESOLUCIONES 2018 PDF\33.pdf")</f>
        <v>..\RESOLUCIONES 2018 PDF\33.pdf</v>
      </c>
      <c r="I36" s="916"/>
      <c r="J36" s="508"/>
      <c r="K36" s="508"/>
      <c r="L36" s="508"/>
      <c r="M36" s="508"/>
      <c r="N36" s="508"/>
    </row>
    <row r="37" ht="16.5" customHeight="1">
      <c r="A37" s="21"/>
      <c r="B37" s="784">
        <v>34.0</v>
      </c>
      <c r="C37" s="22">
        <v>43153.0</v>
      </c>
      <c r="D37" s="21" t="s">
        <v>2629</v>
      </c>
      <c r="E37" s="22"/>
      <c r="F37" s="21" t="s">
        <v>994</v>
      </c>
      <c r="G37" s="21" t="s">
        <v>2630</v>
      </c>
      <c r="H37" s="61" t="str">
        <f>HYPERLINK("\\Pc-informes\documentos informes\RESOLUCIONES\RESOLUCIONES 2018 PDF\34.PDF","..\RESOLUCIONES 2018 PDF\34.pdf")</f>
        <v>..\RESOLUCIONES 2018 PDF\34.pdf</v>
      </c>
      <c r="I37" s="916"/>
      <c r="J37" s="508"/>
      <c r="K37" s="508"/>
      <c r="L37" s="508"/>
      <c r="M37" s="508"/>
      <c r="N37" s="508"/>
    </row>
    <row r="38" ht="16.5" customHeight="1">
      <c r="A38" s="21"/>
      <c r="B38" s="784">
        <v>35.0</v>
      </c>
      <c r="C38" s="22"/>
      <c r="D38" s="21"/>
      <c r="E38" s="22"/>
      <c r="F38" s="21"/>
      <c r="G38" s="157" t="s">
        <v>8741</v>
      </c>
      <c r="H38" s="23"/>
      <c r="I38" s="916"/>
      <c r="J38" s="508"/>
      <c r="K38" s="508"/>
      <c r="L38" s="508"/>
      <c r="M38" s="508"/>
      <c r="N38" s="508"/>
    </row>
    <row r="39" ht="16.5" customHeight="1">
      <c r="A39" s="21"/>
      <c r="B39" s="871">
        <v>36.0</v>
      </c>
      <c r="C39" s="22"/>
      <c r="D39" s="21"/>
      <c r="E39" s="22"/>
      <c r="F39" s="21"/>
      <c r="G39" s="157" t="s">
        <v>8741</v>
      </c>
      <c r="H39" s="23"/>
      <c r="I39" s="916"/>
      <c r="J39" s="508"/>
      <c r="K39" s="508"/>
      <c r="L39" s="508"/>
      <c r="M39" s="508"/>
      <c r="N39" s="508"/>
    </row>
    <row r="40" ht="16.5" customHeight="1">
      <c r="A40" s="21"/>
      <c r="B40" s="784">
        <v>37.0</v>
      </c>
      <c r="C40" s="22">
        <v>43157.0</v>
      </c>
      <c r="D40" s="21" t="s">
        <v>2631</v>
      </c>
      <c r="E40" s="22"/>
      <c r="F40" s="21" t="s">
        <v>18</v>
      </c>
      <c r="G40" s="21" t="s">
        <v>2632</v>
      </c>
      <c r="H40" s="61" t="str">
        <f>HYPERLINK("\\Pc-informes\documentos informes\RESOLUCIONES\RESOLUCIONES 2018 PDF\37.PDF","..\RESOLUCIONES 2018 PDF\37.pdf")</f>
        <v>..\RESOLUCIONES 2018 PDF\37.pdf</v>
      </c>
      <c r="I40" s="916"/>
      <c r="J40" s="508"/>
      <c r="K40" s="508"/>
      <c r="L40" s="508"/>
      <c r="M40" s="508"/>
      <c r="N40" s="508"/>
    </row>
    <row r="41" ht="16.5" customHeight="1">
      <c r="A41" s="21"/>
      <c r="B41" s="784">
        <v>38.0</v>
      </c>
      <c r="C41" s="22"/>
      <c r="D41" s="21"/>
      <c r="E41" s="22"/>
      <c r="F41" s="21"/>
      <c r="G41" s="157" t="s">
        <v>8741</v>
      </c>
      <c r="H41" s="23"/>
      <c r="I41" s="916"/>
      <c r="J41" s="508"/>
      <c r="K41" s="508"/>
      <c r="L41" s="508"/>
      <c r="M41" s="508"/>
      <c r="N41" s="508"/>
    </row>
    <row r="42" ht="16.5" customHeight="1">
      <c r="A42" s="21"/>
      <c r="B42" s="784">
        <v>39.0</v>
      </c>
      <c r="C42" s="22"/>
      <c r="D42" s="21"/>
      <c r="E42" s="22"/>
      <c r="F42" s="21"/>
      <c r="G42" s="157" t="s">
        <v>8741</v>
      </c>
      <c r="H42" s="23"/>
      <c r="I42" s="916"/>
      <c r="J42" s="508"/>
      <c r="K42" s="508"/>
      <c r="L42" s="508"/>
      <c r="M42" s="508"/>
      <c r="N42" s="508"/>
    </row>
    <row r="43" ht="16.5" customHeight="1">
      <c r="A43" s="21"/>
      <c r="B43" s="784">
        <v>40.0</v>
      </c>
      <c r="C43" s="22"/>
      <c r="D43" s="21"/>
      <c r="E43" s="22"/>
      <c r="F43" s="21"/>
      <c r="G43" s="157" t="s">
        <v>8741</v>
      </c>
      <c r="H43" s="23"/>
      <c r="I43" s="916"/>
      <c r="J43" s="508"/>
      <c r="K43" s="508"/>
      <c r="L43" s="508"/>
      <c r="M43" s="508"/>
      <c r="N43" s="508"/>
    </row>
    <row r="44" ht="16.5" customHeight="1">
      <c r="A44" s="21"/>
      <c r="B44" s="871">
        <v>41.0</v>
      </c>
      <c r="C44" s="22"/>
      <c r="D44" s="21"/>
      <c r="E44" s="22"/>
      <c r="F44" s="21"/>
      <c r="G44" s="157" t="s">
        <v>8741</v>
      </c>
      <c r="H44" s="23"/>
      <c r="I44" s="916"/>
      <c r="J44" s="508"/>
      <c r="K44" s="508"/>
      <c r="L44" s="508"/>
      <c r="M44" s="508"/>
      <c r="N44" s="508"/>
    </row>
    <row r="45" ht="16.5" customHeight="1">
      <c r="A45" s="21"/>
      <c r="B45" s="784">
        <v>42.0</v>
      </c>
      <c r="C45" s="22"/>
      <c r="D45" s="21"/>
      <c r="E45" s="22"/>
      <c r="F45" s="21"/>
      <c r="G45" s="157" t="s">
        <v>8741</v>
      </c>
      <c r="H45" s="23"/>
      <c r="I45" s="916"/>
      <c r="J45" s="508"/>
      <c r="K45" s="508"/>
      <c r="L45" s="508"/>
      <c r="M45" s="508"/>
      <c r="N45" s="508"/>
    </row>
    <row r="46" ht="16.5" customHeight="1">
      <c r="A46" s="21"/>
      <c r="B46" s="784">
        <v>43.0</v>
      </c>
      <c r="C46" s="22"/>
      <c r="D46" s="21"/>
      <c r="E46" s="22"/>
      <c r="F46" s="21"/>
      <c r="G46" s="157" t="s">
        <v>8741</v>
      </c>
      <c r="H46" s="23"/>
      <c r="I46" s="916"/>
      <c r="J46" s="508"/>
      <c r="K46" s="508"/>
      <c r="L46" s="508"/>
      <c r="M46" s="508"/>
      <c r="N46" s="508"/>
    </row>
    <row r="47" ht="16.5" customHeight="1">
      <c r="A47" s="21"/>
      <c r="B47" s="784">
        <v>44.0</v>
      </c>
      <c r="C47" s="22"/>
      <c r="D47" s="21"/>
      <c r="E47" s="22"/>
      <c r="F47" s="21"/>
      <c r="G47" s="157" t="s">
        <v>8741</v>
      </c>
      <c r="H47" s="23"/>
      <c r="I47" s="916"/>
      <c r="J47" s="508"/>
      <c r="K47" s="508"/>
      <c r="L47" s="508"/>
      <c r="M47" s="508"/>
      <c r="N47" s="508"/>
    </row>
    <row r="48" ht="16.5" customHeight="1">
      <c r="A48" s="21"/>
      <c r="B48" s="784">
        <v>45.0</v>
      </c>
      <c r="C48" s="22"/>
      <c r="D48" s="21"/>
      <c r="E48" s="22"/>
      <c r="F48" s="21"/>
      <c r="G48" s="157" t="s">
        <v>8741</v>
      </c>
      <c r="H48" s="23"/>
      <c r="I48" s="916"/>
      <c r="J48" s="508"/>
      <c r="K48" s="508"/>
      <c r="L48" s="508"/>
      <c r="M48" s="508"/>
      <c r="N48" s="508"/>
    </row>
    <row r="49" ht="16.5" customHeight="1">
      <c r="A49" s="21"/>
      <c r="B49" s="871">
        <v>46.0</v>
      </c>
      <c r="C49" s="22"/>
      <c r="D49" s="21"/>
      <c r="E49" s="22"/>
      <c r="F49" s="21"/>
      <c r="G49" s="157" t="s">
        <v>8741</v>
      </c>
      <c r="H49" s="23"/>
      <c r="I49" s="916"/>
      <c r="J49" s="508"/>
      <c r="K49" s="508"/>
      <c r="L49" s="508"/>
      <c r="M49" s="508"/>
      <c r="N49" s="508"/>
    </row>
    <row r="50" ht="16.5" customHeight="1">
      <c r="A50" s="21"/>
      <c r="B50" s="784">
        <v>47.0</v>
      </c>
      <c r="C50" s="22"/>
      <c r="D50" s="21"/>
      <c r="E50" s="22"/>
      <c r="F50" s="21"/>
      <c r="G50" s="157" t="s">
        <v>8741</v>
      </c>
      <c r="H50" s="23"/>
      <c r="I50" s="916"/>
      <c r="J50" s="508"/>
      <c r="K50" s="508"/>
      <c r="L50" s="508"/>
      <c r="M50" s="508"/>
      <c r="N50" s="508"/>
    </row>
    <row r="51" ht="16.5" customHeight="1">
      <c r="A51" s="21"/>
      <c r="B51" s="784">
        <v>48.0</v>
      </c>
      <c r="C51" s="22">
        <v>43158.0</v>
      </c>
      <c r="D51" s="21" t="s">
        <v>988</v>
      </c>
      <c r="E51" s="22"/>
      <c r="F51" s="21" t="s">
        <v>1593</v>
      </c>
      <c r="G51" s="21"/>
      <c r="H51" s="61" t="s">
        <v>2633</v>
      </c>
      <c r="I51" s="916"/>
      <c r="J51" s="508"/>
      <c r="K51" s="508"/>
      <c r="L51" s="508"/>
      <c r="M51" s="508"/>
      <c r="N51" s="508"/>
    </row>
    <row r="52" ht="16.5" customHeight="1">
      <c r="A52" s="21"/>
      <c r="B52" s="784">
        <v>49.0</v>
      </c>
      <c r="C52" s="22"/>
      <c r="D52" s="21"/>
      <c r="E52" s="22"/>
      <c r="F52" s="21"/>
      <c r="G52" s="157" t="s">
        <v>8741</v>
      </c>
      <c r="H52" s="23"/>
      <c r="I52" s="916"/>
      <c r="J52" s="508"/>
      <c r="K52" s="508"/>
      <c r="L52" s="508"/>
      <c r="M52" s="508"/>
      <c r="N52" s="508"/>
    </row>
    <row r="53" ht="16.5" customHeight="1">
      <c r="A53" s="21"/>
      <c r="B53" s="784">
        <v>50.0</v>
      </c>
      <c r="C53" s="22"/>
      <c r="D53" s="21"/>
      <c r="E53" s="22"/>
      <c r="F53" s="21"/>
      <c r="G53" s="157" t="s">
        <v>8741</v>
      </c>
      <c r="H53" s="23"/>
      <c r="I53" s="916"/>
      <c r="J53" s="508"/>
      <c r="K53" s="508"/>
      <c r="L53" s="508"/>
      <c r="M53" s="508"/>
      <c r="N53" s="508"/>
    </row>
    <row r="54" ht="16.5" customHeight="1">
      <c r="A54" s="21"/>
      <c r="B54" s="871">
        <v>51.0</v>
      </c>
      <c r="C54" s="22"/>
      <c r="D54" s="21"/>
      <c r="E54" s="22"/>
      <c r="F54" s="21"/>
      <c r="G54" s="157" t="s">
        <v>8741</v>
      </c>
      <c r="H54" s="23"/>
      <c r="I54" s="916"/>
      <c r="J54" s="508"/>
      <c r="K54" s="508"/>
      <c r="L54" s="508"/>
      <c r="M54" s="508"/>
      <c r="N54" s="508"/>
    </row>
    <row r="55" ht="16.5" customHeight="1">
      <c r="A55" s="21"/>
      <c r="B55" s="784">
        <v>52.0</v>
      </c>
      <c r="C55" s="22">
        <v>43159.0</v>
      </c>
      <c r="D55" s="21" t="s">
        <v>2634</v>
      </c>
      <c r="E55" s="22"/>
      <c r="F55" s="21" t="s">
        <v>1410</v>
      </c>
      <c r="G55" s="21"/>
      <c r="H55" s="61" t="str">
        <f>HYPERLINK("\\Pc-informes\documentos informes\RESOLUCIONES\RESOLUCIONES 2018 PDF\52.PDF","..\RESOLUCIONES 2018 PDF\52.pdf")</f>
        <v>..\RESOLUCIONES 2018 PDF\52.pdf</v>
      </c>
      <c r="I55" s="916"/>
      <c r="J55" s="508"/>
      <c r="K55" s="508"/>
      <c r="L55" s="508"/>
      <c r="M55" s="508"/>
      <c r="N55" s="508"/>
    </row>
    <row r="56" ht="16.5" customHeight="1">
      <c r="A56" s="21" t="s">
        <v>2535</v>
      </c>
      <c r="B56" s="784">
        <v>53.0</v>
      </c>
      <c r="C56" s="22">
        <v>43160.0</v>
      </c>
      <c r="D56" s="21" t="s">
        <v>2638</v>
      </c>
      <c r="E56" s="22"/>
      <c r="F56" s="21" t="s">
        <v>1313</v>
      </c>
      <c r="G56" s="21" t="s">
        <v>2635</v>
      </c>
      <c r="H56" s="61" t="s">
        <v>2639</v>
      </c>
      <c r="I56" s="916"/>
      <c r="J56" s="508"/>
      <c r="K56" s="508"/>
      <c r="L56" s="508"/>
      <c r="M56" s="508"/>
      <c r="N56" s="508"/>
    </row>
    <row r="57" ht="16.5" customHeight="1">
      <c r="A57" s="21" t="s">
        <v>2535</v>
      </c>
      <c r="B57" s="784">
        <v>54.0</v>
      </c>
      <c r="C57" s="22">
        <v>43160.0</v>
      </c>
      <c r="D57" s="21" t="s">
        <v>2452</v>
      </c>
      <c r="E57" s="22"/>
      <c r="F57" s="21" t="s">
        <v>1313</v>
      </c>
      <c r="G57" s="21" t="s">
        <v>2635</v>
      </c>
      <c r="H57" s="61" t="str">
        <f>HYPERLINK("\\Pc-informes\documentos informes\RESOLUCIONES\RESOLUCIONES 2018 PDF\54.PDF","..\RESOLUCIONES 2018 PDF\54.pdf")</f>
        <v>..\RESOLUCIONES 2018 PDF\54.pdf</v>
      </c>
      <c r="I57" s="916"/>
      <c r="J57" s="508"/>
      <c r="K57" s="508"/>
      <c r="L57" s="508"/>
      <c r="M57" s="508"/>
      <c r="N57" s="508"/>
    </row>
    <row r="58" ht="16.5" customHeight="1">
      <c r="A58" s="21" t="s">
        <v>2535</v>
      </c>
      <c r="B58" s="784">
        <v>55.0</v>
      </c>
      <c r="C58" s="22">
        <v>43160.0</v>
      </c>
      <c r="D58" s="21" t="s">
        <v>2554</v>
      </c>
      <c r="E58" s="22"/>
      <c r="F58" s="21" t="s">
        <v>1313</v>
      </c>
      <c r="G58" s="21" t="s">
        <v>2635</v>
      </c>
      <c r="H58" s="61" t="str">
        <f>HYPERLINK("\\Pc-informes\documentos informes\RESOLUCIONES\RESOLUCIONES 2018 PDF\55.PDF","..\RESOLUCIONES 2018 PDF\55.pdf")</f>
        <v>..\RESOLUCIONES 2018 PDF\55.pdf</v>
      </c>
      <c r="I58" s="916"/>
      <c r="J58" s="508"/>
      <c r="K58" s="508"/>
      <c r="L58" s="508"/>
      <c r="M58" s="508"/>
      <c r="N58" s="508"/>
    </row>
    <row r="59" ht="16.5" customHeight="1">
      <c r="A59" s="21" t="s">
        <v>2636</v>
      </c>
      <c r="B59" s="871">
        <v>56.0</v>
      </c>
      <c r="C59" s="22">
        <v>43160.0</v>
      </c>
      <c r="D59" s="21" t="s">
        <v>1407</v>
      </c>
      <c r="E59" s="22"/>
      <c r="F59" s="21" t="s">
        <v>994</v>
      </c>
      <c r="G59" s="21" t="s">
        <v>2637</v>
      </c>
      <c r="H59" s="61" t="str">
        <f>HYPERLINK("\\Pc-informes\documentos informes\RESOLUCIONES\RESOLUCIONES 2018 PDF\56.PDF","..\RESOLUCIONES 2018 PDF\56.pdf")</f>
        <v>..\RESOLUCIONES 2018 PDF\56.pdf</v>
      </c>
      <c r="I59" s="916"/>
      <c r="J59" s="508"/>
      <c r="K59" s="508"/>
      <c r="L59" s="508"/>
      <c r="M59" s="508"/>
      <c r="N59" s="508"/>
    </row>
    <row r="60" ht="16.5" customHeight="1">
      <c r="A60" s="21"/>
      <c r="B60" s="784">
        <v>57.0</v>
      </c>
      <c r="C60" s="22">
        <v>43161.0</v>
      </c>
      <c r="D60" s="21" t="s">
        <v>2640</v>
      </c>
      <c r="E60" s="22"/>
      <c r="F60" s="21" t="s">
        <v>994</v>
      </c>
      <c r="G60" s="21" t="s">
        <v>2630</v>
      </c>
      <c r="H60" s="61" t="str">
        <f>HYPERLINK("\\Pc-informes\documentos informes\RESOLUCIONES\RESOLUCIONES 2018 PDF\57.PDF","..\RESOLUCIONES 2018 PDF\57.pdf")</f>
        <v>..\RESOLUCIONES 2018 PDF\57.pdf</v>
      </c>
      <c r="I60" s="916"/>
      <c r="J60" s="508"/>
      <c r="K60" s="508"/>
      <c r="L60" s="508"/>
      <c r="M60" s="508"/>
      <c r="N60" s="508"/>
    </row>
    <row r="61" ht="16.5" customHeight="1">
      <c r="A61" s="21"/>
      <c r="B61" s="784">
        <v>58.0</v>
      </c>
      <c r="C61" s="22">
        <v>43161.0</v>
      </c>
      <c r="D61" s="21" t="s">
        <v>2653</v>
      </c>
      <c r="E61" s="22"/>
      <c r="F61" s="21" t="s">
        <v>1410</v>
      </c>
      <c r="G61" s="21" t="s">
        <v>2649</v>
      </c>
      <c r="H61" s="61" t="str">
        <f>HYPERLINK("\\Pc-informes\documentos informes\RESOLUCIONES\RESOLUCIONES 2018 PDF\58.PDF","..\RESOLUCIONES 2018 PDF\58.pdf")</f>
        <v>..\RESOLUCIONES 2018 PDF\58.pdf</v>
      </c>
      <c r="I61" s="916"/>
      <c r="J61" s="508"/>
      <c r="K61" s="508"/>
      <c r="L61" s="508"/>
      <c r="M61" s="508"/>
      <c r="N61" s="508"/>
    </row>
    <row r="62" ht="16.5" customHeight="1">
      <c r="A62" s="21"/>
      <c r="B62" s="784">
        <v>59.0</v>
      </c>
      <c r="C62" s="22">
        <v>43161.0</v>
      </c>
      <c r="D62" s="21" t="s">
        <v>2642</v>
      </c>
      <c r="E62" s="22"/>
      <c r="F62" s="21" t="s">
        <v>994</v>
      </c>
      <c r="G62" s="21" t="s">
        <v>2643</v>
      </c>
      <c r="H62" s="61" t="str">
        <f>HYPERLINK("\\Pc-informes\documentos informes\RESOLUCIONES\RESOLUCIONES 2018 PDF\59.PDF","..\RESOLUCIONES 2018 PDF\59.pdf")</f>
        <v>..\RESOLUCIONES 2018 PDF\59.pdf</v>
      </c>
      <c r="I62" s="916"/>
      <c r="J62" s="508"/>
      <c r="K62" s="508"/>
      <c r="L62" s="508"/>
      <c r="M62" s="508"/>
      <c r="N62" s="508"/>
    </row>
    <row r="63" ht="16.5" customHeight="1">
      <c r="A63" s="21">
        <v>1321.0</v>
      </c>
      <c r="B63" s="784">
        <v>60.0</v>
      </c>
      <c r="C63" s="22">
        <v>43161.0</v>
      </c>
      <c r="D63" s="21" t="s">
        <v>2267</v>
      </c>
      <c r="E63" s="22"/>
      <c r="F63" s="21" t="s">
        <v>994</v>
      </c>
      <c r="G63" s="21" t="s">
        <v>2008</v>
      </c>
      <c r="H63" s="61" t="str">
        <f>HYPERLINK("\\Pc-informes\documentos informes\RESOLUCIONES\RESOLUCIONES 2018 PDF\60.PDF","..\RESOLUCIONES 2018 PDF\60.pdf")</f>
        <v>..\RESOLUCIONES 2018 PDF\60.pdf</v>
      </c>
      <c r="I63" s="916"/>
      <c r="J63" s="508"/>
      <c r="K63" s="508"/>
      <c r="L63" s="508"/>
      <c r="M63" s="508"/>
      <c r="N63" s="508"/>
    </row>
    <row r="64" ht="16.5" customHeight="1">
      <c r="A64" s="21"/>
      <c r="B64" s="871">
        <v>61.0</v>
      </c>
      <c r="C64" s="22">
        <v>43161.0</v>
      </c>
      <c r="D64" s="21" t="s">
        <v>2346</v>
      </c>
      <c r="E64" s="22"/>
      <c r="F64" s="21" t="s">
        <v>363</v>
      </c>
      <c r="G64" s="21"/>
      <c r="H64" s="61" t="str">
        <f>HYPERLINK("\\Pc-informes\documentos informes\RESOLUCIONES\RESOLUCIONES 2018 PDF\61.PDF","..\RESOLUCIONES 2018 PDF\61.pdf")</f>
        <v>..\RESOLUCIONES 2018 PDF\61.pdf</v>
      </c>
      <c r="I64" s="916"/>
      <c r="J64" s="508"/>
      <c r="K64" s="508"/>
      <c r="L64" s="508"/>
      <c r="M64" s="508"/>
      <c r="N64" s="508"/>
    </row>
    <row r="65" ht="16.5" customHeight="1">
      <c r="A65" s="21"/>
      <c r="B65" s="784">
        <v>62.0</v>
      </c>
      <c r="C65" s="22">
        <v>43161.0</v>
      </c>
      <c r="D65" s="21" t="s">
        <v>2641</v>
      </c>
      <c r="E65" s="22"/>
      <c r="F65" s="21" t="s">
        <v>994</v>
      </c>
      <c r="G65" s="21" t="s">
        <v>2008</v>
      </c>
      <c r="H65" s="61" t="str">
        <f>HYPERLINK("\\Pc-informes\documentos informes\RESOLUCIONES\RESOLUCIONES 2018 PDF\62.PDF","..\RESOLUCIONES 2018 PDF\62.pdf")</f>
        <v>..\RESOLUCIONES 2018 PDF\62.pdf</v>
      </c>
      <c r="I65" s="916"/>
      <c r="J65" s="508"/>
      <c r="K65" s="508"/>
      <c r="L65" s="508"/>
      <c r="M65" s="508"/>
      <c r="N65" s="508"/>
    </row>
    <row r="66" ht="16.5" customHeight="1">
      <c r="A66" s="21"/>
      <c r="B66" s="784">
        <v>63.0</v>
      </c>
      <c r="C66" s="22">
        <v>43161.0</v>
      </c>
      <c r="D66" s="21" t="s">
        <v>2647</v>
      </c>
      <c r="E66" s="22"/>
      <c r="F66" s="21" t="s">
        <v>994</v>
      </c>
      <c r="G66" s="21" t="s">
        <v>2008</v>
      </c>
      <c r="H66" s="61" t="str">
        <f>HYPERLINK("\\Pc-informes\documentos informes\RESOLUCIONES\RESOLUCIONES 2018 PDF\63.PDF","..\RESOLUCIONES 2018 PDF\63.pdf")</f>
        <v>..\RESOLUCIONES 2018 PDF\63.pdf</v>
      </c>
      <c r="I66" s="916"/>
      <c r="J66" s="508"/>
      <c r="K66" s="508"/>
      <c r="L66" s="508"/>
      <c r="M66" s="508"/>
      <c r="N66" s="508"/>
    </row>
    <row r="67" ht="16.5" customHeight="1">
      <c r="A67" s="21"/>
      <c r="B67" s="784">
        <v>64.0</v>
      </c>
      <c r="C67" s="22">
        <v>43161.0</v>
      </c>
      <c r="D67" s="21" t="s">
        <v>2648</v>
      </c>
      <c r="E67" s="22"/>
      <c r="F67" s="21" t="s">
        <v>994</v>
      </c>
      <c r="G67" s="21" t="s">
        <v>2649</v>
      </c>
      <c r="H67" s="61" t="str">
        <f>HYPERLINK("\\Pc-informes\documentos informes\RESOLUCIONES\RESOLUCIONES 2018 PDF\64.PDF","..\RESOLUCIONES 2018 PDF\64.pdf")</f>
        <v>..\RESOLUCIONES 2018 PDF\64.pdf</v>
      </c>
      <c r="I67" s="916"/>
      <c r="J67" s="508"/>
      <c r="K67" s="508"/>
      <c r="L67" s="508"/>
      <c r="M67" s="508"/>
      <c r="N67" s="508"/>
    </row>
    <row r="68" ht="16.5" customHeight="1">
      <c r="A68" s="21"/>
      <c r="B68" s="784">
        <v>65.0</v>
      </c>
      <c r="C68" s="22">
        <v>43161.0</v>
      </c>
      <c r="D68" s="21" t="s">
        <v>2644</v>
      </c>
      <c r="E68" s="22"/>
      <c r="F68" s="21" t="s">
        <v>994</v>
      </c>
      <c r="G68" s="21" t="s">
        <v>2645</v>
      </c>
      <c r="H68" s="61" t="str">
        <f>HYPERLINK("\\Pc-informes\documentos informes\RESOLUCIONES\RESOLUCIONES 2018 PDF\65.PDF","..\RESOLUCIONES 2018 PDF\65.pdf")</f>
        <v>..\RESOLUCIONES 2018 PDF\65.pdf</v>
      </c>
      <c r="I68" s="916"/>
      <c r="J68" s="508"/>
      <c r="K68" s="508"/>
      <c r="L68" s="508"/>
      <c r="M68" s="508"/>
      <c r="N68" s="508"/>
    </row>
    <row r="69" ht="16.5" customHeight="1">
      <c r="A69" s="21"/>
      <c r="B69" s="871">
        <v>66.0</v>
      </c>
      <c r="C69" s="22">
        <v>43161.0</v>
      </c>
      <c r="D69" s="21" t="s">
        <v>2651</v>
      </c>
      <c r="E69" s="22"/>
      <c r="F69" s="21" t="s">
        <v>1410</v>
      </c>
      <c r="G69" s="21" t="s">
        <v>2652</v>
      </c>
      <c r="H69" s="61" t="str">
        <f>HYPERLINK("\\Pc-informes\documentos informes\RESOLUCIONES\RESOLUCIONES 2018 PDF\66.PDF","..\RESOLUCIONES 2018 PDF\66.pdf")</f>
        <v>..\RESOLUCIONES 2018 PDF\66.pdf</v>
      </c>
      <c r="I69" s="916"/>
      <c r="J69" s="508"/>
      <c r="K69" s="508"/>
      <c r="L69" s="508"/>
      <c r="M69" s="508"/>
      <c r="N69" s="508"/>
    </row>
    <row r="70" ht="16.5" customHeight="1">
      <c r="A70" s="21"/>
      <c r="B70" s="784">
        <v>67.0</v>
      </c>
      <c r="C70" s="22">
        <v>43161.0</v>
      </c>
      <c r="D70" s="21" t="s">
        <v>2650</v>
      </c>
      <c r="E70" s="22"/>
      <c r="F70" s="21" t="s">
        <v>994</v>
      </c>
      <c r="G70" s="21" t="s">
        <v>2008</v>
      </c>
      <c r="H70" s="61" t="str">
        <f>HYPERLINK("\\Pc-informes\documentos informes\RESOLUCIONES\RESOLUCIONES 2018 PDF\67.PDF","..\RESOLUCIONES 2018 PDF\67.pdf")</f>
        <v>..\RESOLUCIONES 2018 PDF\67.pdf</v>
      </c>
      <c r="I70" s="916"/>
      <c r="J70" s="508"/>
      <c r="K70" s="508"/>
      <c r="L70" s="508"/>
      <c r="M70" s="508"/>
      <c r="N70" s="508"/>
    </row>
    <row r="71" ht="16.5" customHeight="1">
      <c r="A71" s="21"/>
      <c r="B71" s="784">
        <v>68.0</v>
      </c>
      <c r="C71" s="22">
        <v>43161.0</v>
      </c>
      <c r="D71" s="21" t="s">
        <v>376</v>
      </c>
      <c r="E71" s="22"/>
      <c r="F71" s="21" t="s">
        <v>2253</v>
      </c>
      <c r="G71" s="21" t="s">
        <v>2646</v>
      </c>
      <c r="H71" s="61" t="str">
        <f>HYPERLINK("\\Pc-informes\documentos informes\RESOLUCIONES\RESOLUCIONES 2018 PDF\68.PDF","..\RESOLUCIONES 2018 PDF\68.pdf")</f>
        <v>..\RESOLUCIONES 2018 PDF\68.pdf</v>
      </c>
      <c r="I71" s="916"/>
      <c r="J71" s="508"/>
      <c r="K71" s="508"/>
      <c r="L71" s="508"/>
      <c r="M71" s="508"/>
      <c r="N71" s="508"/>
    </row>
    <row r="72" ht="16.5" customHeight="1">
      <c r="A72" s="21"/>
      <c r="B72" s="784">
        <v>69.0</v>
      </c>
      <c r="C72" s="22">
        <v>43164.0</v>
      </c>
      <c r="D72" s="21" t="s">
        <v>2599</v>
      </c>
      <c r="E72" s="22"/>
      <c r="F72" s="21" t="s">
        <v>363</v>
      </c>
      <c r="G72" s="21"/>
      <c r="H72" s="61" t="str">
        <f>HYPERLINK("\\Pc-informes\documentos informes\RESOLUCIONES\RESOLUCIONES 2018 PDF\69.PDF","..\RESOLUCIONES 2018 PDF\69.pdf")</f>
        <v>..\RESOLUCIONES 2018 PDF\69.pdf</v>
      </c>
      <c r="I72" s="916"/>
      <c r="J72" s="508"/>
      <c r="K72" s="508"/>
      <c r="L72" s="508"/>
      <c r="M72" s="508"/>
      <c r="N72" s="508"/>
    </row>
    <row r="73" ht="16.5" customHeight="1">
      <c r="A73" s="21"/>
      <c r="B73" s="784">
        <v>70.0</v>
      </c>
      <c r="C73" s="22">
        <v>43164.0</v>
      </c>
      <c r="D73" s="21" t="s">
        <v>294</v>
      </c>
      <c r="E73" s="22"/>
      <c r="F73" s="21" t="s">
        <v>363</v>
      </c>
      <c r="G73" s="21"/>
      <c r="H73" s="61" t="str">
        <f>HYPERLINK("\\Pc-informes\documentos informes\RESOLUCIONES\RESOLUCIONES 2018 PDF\70.PDF","..\RESOLUCIONES 2018 PDF\70.pdf")</f>
        <v>..\RESOLUCIONES 2018 PDF\70.pdf</v>
      </c>
      <c r="I73" s="916"/>
      <c r="J73" s="508"/>
      <c r="K73" s="508"/>
      <c r="L73" s="508"/>
      <c r="M73" s="508"/>
      <c r="N73" s="508"/>
    </row>
    <row r="74" ht="16.5" customHeight="1">
      <c r="A74" s="21"/>
      <c r="B74" s="871">
        <v>71.0</v>
      </c>
      <c r="C74" s="22">
        <v>43164.0</v>
      </c>
      <c r="D74" s="21" t="s">
        <v>1918</v>
      </c>
      <c r="E74" s="22"/>
      <c r="F74" s="21" t="s">
        <v>363</v>
      </c>
      <c r="G74" s="21"/>
      <c r="H74" s="61" t="str">
        <f>HYPERLINK("\\Pc-informes\documentos informes\RESOLUCIONES\RESOLUCIONES 2018 PDF\71.PDF","..\RESOLUCIONES 2018 PDF\71.pdf")</f>
        <v>..\RESOLUCIONES 2018 PDF\71.pdf</v>
      </c>
      <c r="I74" s="916"/>
      <c r="J74" s="508"/>
      <c r="K74" s="508"/>
      <c r="L74" s="508"/>
      <c r="M74" s="508"/>
      <c r="N74" s="508"/>
    </row>
    <row r="75" ht="16.5" customHeight="1">
      <c r="A75" s="21"/>
      <c r="B75" s="784">
        <v>72.0</v>
      </c>
      <c r="C75" s="22">
        <v>43164.0</v>
      </c>
      <c r="D75" s="21" t="s">
        <v>1394</v>
      </c>
      <c r="E75" s="22"/>
      <c r="F75" s="21" t="s">
        <v>363</v>
      </c>
      <c r="G75" s="21"/>
      <c r="H75" s="61" t="str">
        <f>HYPERLINK("\\Pc-informes\documentos informes\RESOLUCIONES\RESOLUCIONES 2018 PDF\72.PDF","..\RESOLUCIONES 2018 PDF\72.pdf")</f>
        <v>..\RESOLUCIONES 2018 PDF\72.pdf</v>
      </c>
      <c r="I75" s="916"/>
      <c r="J75" s="508"/>
      <c r="K75" s="508"/>
      <c r="L75" s="508"/>
      <c r="M75" s="508"/>
      <c r="N75" s="508"/>
    </row>
    <row r="76" ht="16.5" customHeight="1">
      <c r="A76" s="21"/>
      <c r="B76" s="784">
        <v>73.0</v>
      </c>
      <c r="C76" s="22">
        <v>43164.0</v>
      </c>
      <c r="D76" s="21" t="s">
        <v>2663</v>
      </c>
      <c r="E76" s="22"/>
      <c r="F76" s="21" t="s">
        <v>363</v>
      </c>
      <c r="G76" s="21"/>
      <c r="H76" s="61" t="str">
        <f>HYPERLINK("\\Pc-informes\documentos informes\RESOLUCIONES\RESOLUCIONES 2018 PDF\73.PDF","..\RESOLUCIONES 2018 PDF\73.pdf")</f>
        <v>..\RESOLUCIONES 2018 PDF\73.pdf</v>
      </c>
      <c r="I76" s="916"/>
      <c r="J76" s="508"/>
      <c r="K76" s="508"/>
      <c r="L76" s="508"/>
      <c r="M76" s="508"/>
      <c r="N76" s="508"/>
    </row>
    <row r="77" ht="16.5" customHeight="1">
      <c r="A77" s="21"/>
      <c r="B77" s="784">
        <v>74.0</v>
      </c>
      <c r="C77" s="22">
        <v>43164.0</v>
      </c>
      <c r="D77" s="21" t="s">
        <v>2587</v>
      </c>
      <c r="E77" s="22"/>
      <c r="F77" s="21" t="s">
        <v>363</v>
      </c>
      <c r="G77" s="21"/>
      <c r="H77" s="61" t="str">
        <f>HYPERLINK("\\Pc-informes\documentos informes\RESOLUCIONES\RESOLUCIONES 2018 PDF\74.PDF","..\RESOLUCIONES 2018 PDF\74.pdf")</f>
        <v>..\RESOLUCIONES 2018 PDF\74.pdf</v>
      </c>
      <c r="I77" s="916"/>
      <c r="J77" s="508"/>
      <c r="K77" s="508"/>
      <c r="L77" s="508"/>
      <c r="M77" s="508"/>
      <c r="N77" s="508"/>
    </row>
    <row r="78" ht="16.5" customHeight="1">
      <c r="A78" s="21">
        <v>10067.0</v>
      </c>
      <c r="B78" s="784">
        <v>75.0</v>
      </c>
      <c r="C78" s="22">
        <v>43164.0</v>
      </c>
      <c r="D78" s="21" t="s">
        <v>2543</v>
      </c>
      <c r="E78" s="22"/>
      <c r="F78" s="21" t="s">
        <v>363</v>
      </c>
      <c r="G78" s="21"/>
      <c r="H78" s="61" t="str">
        <f>HYPERLINK("\\Pc-informes\documentos informes\RESOLUCIONES\RESOLUCIONES 2018 PDF\75.PDF","..\RESOLUCIONES 2018 PDF\75.pdf")</f>
        <v>..\RESOLUCIONES 2018 PDF\75.pdf</v>
      </c>
      <c r="I78" s="916"/>
      <c r="J78" s="508"/>
      <c r="K78" s="508"/>
      <c r="L78" s="508"/>
      <c r="M78" s="508"/>
      <c r="N78" s="508"/>
    </row>
    <row r="79" ht="16.5" customHeight="1">
      <c r="A79" s="21">
        <v>9880.0</v>
      </c>
      <c r="B79" s="871">
        <v>76.0</v>
      </c>
      <c r="C79" s="22">
        <v>43164.0</v>
      </c>
      <c r="D79" s="21" t="s">
        <v>2660</v>
      </c>
      <c r="E79" s="22"/>
      <c r="F79" s="21" t="s">
        <v>363</v>
      </c>
      <c r="G79" s="21"/>
      <c r="H79" s="61" t="str">
        <f>HYPERLINK("\\Pc-informes\documentos informes\RESOLUCIONES\RESOLUCIONES 2018 PDF\76.PDF","..\RESOLUCIONES 2018 PDF\76.pdf")</f>
        <v>..\RESOLUCIONES 2018 PDF\76.pdf</v>
      </c>
      <c r="I79" s="916"/>
      <c r="J79" s="508"/>
      <c r="K79" s="508"/>
      <c r="L79" s="508"/>
      <c r="M79" s="508"/>
      <c r="N79" s="508"/>
    </row>
    <row r="80" ht="16.5" customHeight="1">
      <c r="A80" s="21"/>
      <c r="B80" s="784">
        <v>77.0</v>
      </c>
      <c r="C80" s="22">
        <v>43164.0</v>
      </c>
      <c r="D80" s="21" t="s">
        <v>2306</v>
      </c>
      <c r="E80" s="22"/>
      <c r="F80" s="21" t="s">
        <v>363</v>
      </c>
      <c r="G80" s="21"/>
      <c r="H80" s="61" t="str">
        <f>HYPERLINK("\\Pc-informes\documentos informes\RESOLUCIONES\RESOLUCIONES 2018 PDF\77.PDF","..\RESOLUCIONES 2018 PDF\77.pdf")</f>
        <v>..\RESOLUCIONES 2018 PDF\77.pdf</v>
      </c>
      <c r="I80" s="916"/>
      <c r="J80" s="508"/>
      <c r="K80" s="508"/>
      <c r="L80" s="508"/>
      <c r="M80" s="508"/>
      <c r="N80" s="508"/>
    </row>
    <row r="81" ht="16.5" customHeight="1">
      <c r="A81" s="21"/>
      <c r="B81" s="784">
        <v>78.0</v>
      </c>
      <c r="C81" s="22">
        <v>43164.0</v>
      </c>
      <c r="D81" s="21" t="s">
        <v>2350</v>
      </c>
      <c r="E81" s="22"/>
      <c r="F81" s="21" t="s">
        <v>131</v>
      </c>
      <c r="G81" s="21"/>
      <c r="H81" s="61" t="str">
        <f>HYPERLINK("\\Pc-informes\documentos informes\RESOLUCIONES\RESOLUCIONES 2018 PDF\78.PDF","..\RESOLUCIONES 2018 PDF\78.pdf")</f>
        <v>..\RESOLUCIONES 2018 PDF\78.pdf</v>
      </c>
      <c r="I81" s="916"/>
      <c r="J81" s="508"/>
      <c r="K81" s="508"/>
      <c r="L81" s="508"/>
      <c r="M81" s="508"/>
      <c r="N81" s="508"/>
    </row>
    <row r="82" ht="16.5" customHeight="1">
      <c r="A82" s="21"/>
      <c r="B82" s="784">
        <v>79.0</v>
      </c>
      <c r="C82" s="22">
        <v>43164.0</v>
      </c>
      <c r="D82" s="21" t="s">
        <v>2204</v>
      </c>
      <c r="E82" s="22"/>
      <c r="F82" s="21" t="s">
        <v>131</v>
      </c>
      <c r="G82" s="21"/>
      <c r="H82" s="61" t="str">
        <f>HYPERLINK("\\Pc-informes\documentos informes\RESOLUCIONES\RESOLUCIONES 2018 PDF\79.PDF","..\RESOLUCIONES 2018 PDF\79.pdf")</f>
        <v>..\RESOLUCIONES 2018 PDF\79.pdf</v>
      </c>
      <c r="I82" s="916"/>
      <c r="J82" s="508"/>
      <c r="K82" s="508"/>
      <c r="L82" s="508"/>
      <c r="M82" s="508"/>
      <c r="N82" s="508"/>
    </row>
    <row r="83" ht="16.5" customHeight="1">
      <c r="A83" s="21"/>
      <c r="B83" s="784">
        <v>80.0</v>
      </c>
      <c r="C83" s="22">
        <v>43164.0</v>
      </c>
      <c r="D83" s="21" t="s">
        <v>2665</v>
      </c>
      <c r="E83" s="22"/>
      <c r="F83" s="21" t="s">
        <v>131</v>
      </c>
      <c r="G83" s="21"/>
      <c r="H83" s="61" t="str">
        <f>HYPERLINK("\\Pc-informes\documentos informes\RESOLUCIONES\RESOLUCIONES 2018 PDF\80.PDF","..\RESOLUCIONES 2018 PDF\80.pdf")</f>
        <v>..\RESOLUCIONES 2018 PDF\80.pdf</v>
      </c>
      <c r="I83" s="916"/>
      <c r="J83" s="508"/>
      <c r="K83" s="508"/>
      <c r="L83" s="508"/>
      <c r="M83" s="508"/>
      <c r="N83" s="508"/>
    </row>
    <row r="84" ht="16.5" customHeight="1">
      <c r="A84" s="21"/>
      <c r="B84" s="784">
        <v>81.0</v>
      </c>
      <c r="C84" s="22">
        <v>43164.0</v>
      </c>
      <c r="D84" s="21" t="s">
        <v>2295</v>
      </c>
      <c r="E84" s="22"/>
      <c r="F84" s="21" t="s">
        <v>131</v>
      </c>
      <c r="G84" s="21"/>
      <c r="H84" s="61" t="str">
        <f>HYPERLINK("\\Pc-informes\documentos informes\RESOLUCIONES\RESOLUCIONES 2018 PDF\81.PDF","..\RESOLUCIONES 2018 PDF\81.pdf")</f>
        <v>..\RESOLUCIONES 2018 PDF\81.pdf</v>
      </c>
      <c r="I84" s="916"/>
      <c r="J84" s="508"/>
      <c r="K84" s="508"/>
      <c r="L84" s="508"/>
      <c r="M84" s="508"/>
      <c r="N84" s="508"/>
    </row>
    <row r="85" ht="16.5" customHeight="1">
      <c r="A85" s="21"/>
      <c r="B85" s="784">
        <v>82.0</v>
      </c>
      <c r="C85" s="22">
        <v>43164.0</v>
      </c>
      <c r="D85" s="21" t="s">
        <v>2317</v>
      </c>
      <c r="E85" s="22"/>
      <c r="F85" s="21" t="s">
        <v>131</v>
      </c>
      <c r="G85" s="21"/>
      <c r="H85" s="61" t="str">
        <f>HYPERLINK("\\Pc-informes\documentos informes\RESOLUCIONES\RESOLUCIONES 2018 PDF\82.PDF","..\RESOLUCIONES 2018 PDF\82.pdf")</f>
        <v>..\RESOLUCIONES 2018 PDF\82.pdf</v>
      </c>
      <c r="I85" s="916"/>
      <c r="J85" s="508"/>
      <c r="K85" s="508"/>
      <c r="L85" s="508"/>
      <c r="M85" s="508"/>
      <c r="N85" s="508"/>
    </row>
    <row r="86" ht="16.5" customHeight="1">
      <c r="A86" s="21"/>
      <c r="B86" s="784">
        <v>83.0</v>
      </c>
      <c r="C86" s="22">
        <v>43164.0</v>
      </c>
      <c r="D86" s="21" t="s">
        <v>2116</v>
      </c>
      <c r="E86" s="22"/>
      <c r="F86" s="21" t="s">
        <v>131</v>
      </c>
      <c r="G86" s="21"/>
      <c r="H86" s="61" t="str">
        <f>HYPERLINK("\\Pc-informes\documentos informes\RESOLUCIONES\RESOLUCIONES 2018 PDF\83.PDF","..\RESOLUCIONES 2018 PDF\83.pdf")</f>
        <v>..\RESOLUCIONES 2018 PDF\83.pdf</v>
      </c>
      <c r="I86" s="916"/>
      <c r="J86" s="508"/>
      <c r="K86" s="508"/>
      <c r="L86" s="508"/>
      <c r="M86" s="508"/>
      <c r="N86" s="508"/>
    </row>
    <row r="87" ht="16.5" customHeight="1">
      <c r="A87" s="21"/>
      <c r="B87" s="784">
        <v>84.0</v>
      </c>
      <c r="C87" s="22">
        <v>43164.0</v>
      </c>
      <c r="D87" s="21" t="s">
        <v>2655</v>
      </c>
      <c r="E87" s="22"/>
      <c r="F87" s="21" t="s">
        <v>131</v>
      </c>
      <c r="G87" s="21"/>
      <c r="H87" s="61" t="s">
        <v>2656</v>
      </c>
      <c r="I87" s="916"/>
      <c r="J87" s="508"/>
      <c r="K87" s="508"/>
      <c r="L87" s="508"/>
      <c r="M87" s="508"/>
      <c r="N87" s="508"/>
    </row>
    <row r="88" ht="16.5" customHeight="1">
      <c r="A88" s="21"/>
      <c r="B88" s="784">
        <v>85.0</v>
      </c>
      <c r="C88" s="22">
        <v>43164.0</v>
      </c>
      <c r="D88" s="21" t="s">
        <v>2661</v>
      </c>
      <c r="E88" s="22"/>
      <c r="F88" s="21" t="s">
        <v>131</v>
      </c>
      <c r="G88" s="21"/>
      <c r="H88" s="61" t="s">
        <v>2662</v>
      </c>
      <c r="I88" s="916"/>
      <c r="J88" s="508"/>
      <c r="K88" s="508"/>
      <c r="L88" s="508"/>
      <c r="M88" s="508"/>
      <c r="N88" s="508"/>
    </row>
    <row r="89" ht="16.5" customHeight="1">
      <c r="A89" s="21"/>
      <c r="B89" s="784">
        <v>86.0</v>
      </c>
      <c r="C89" s="22">
        <v>43164.0</v>
      </c>
      <c r="D89" s="21" t="s">
        <v>2515</v>
      </c>
      <c r="E89" s="22"/>
      <c r="F89" s="21" t="s">
        <v>131</v>
      </c>
      <c r="G89" s="21"/>
      <c r="H89" s="61" t="str">
        <f>HYPERLINK("\\Pc-informes\documentos informes\RESOLUCIONES\RESOLUCIONES 2018 PDF\86.PDF","..\RESOLUCIONES 2018 PDF\86.pdf")</f>
        <v>..\RESOLUCIONES 2018 PDF\86.pdf</v>
      </c>
      <c r="I89" s="916"/>
      <c r="J89" s="508"/>
      <c r="K89" s="508"/>
      <c r="L89" s="508"/>
      <c r="M89" s="508"/>
      <c r="N89" s="508"/>
    </row>
    <row r="90" ht="16.5" customHeight="1">
      <c r="A90" s="21"/>
      <c r="B90" s="784">
        <v>87.0</v>
      </c>
      <c r="C90" s="22">
        <v>43164.0</v>
      </c>
      <c r="D90" s="21" t="s">
        <v>2657</v>
      </c>
      <c r="E90" s="22" t="s">
        <v>2658</v>
      </c>
      <c r="F90" s="21" t="s">
        <v>2659</v>
      </c>
      <c r="G90" s="21"/>
      <c r="H90" s="61" t="str">
        <f>HYPERLINK("\\Pc-informes\documentos informes\RESOLUCIONES\RESOLUCIONES 2018 PDF\87.PDF","..\RESOLUCIONES 2018 PDF\87.pdf")</f>
        <v>..\RESOLUCIONES 2018 PDF\87.pdf</v>
      </c>
      <c r="I90" s="916"/>
      <c r="J90" s="508"/>
      <c r="K90" s="508"/>
      <c r="L90" s="508"/>
      <c r="M90" s="508"/>
      <c r="N90" s="508"/>
    </row>
    <row r="91" ht="16.5" customHeight="1">
      <c r="A91" s="21"/>
      <c r="B91" s="784">
        <v>88.0</v>
      </c>
      <c r="C91" s="22">
        <v>43164.0</v>
      </c>
      <c r="D91" s="21" t="s">
        <v>2631</v>
      </c>
      <c r="E91" s="22"/>
      <c r="F91" s="21" t="s">
        <v>131</v>
      </c>
      <c r="G91" s="21"/>
      <c r="H91" s="61" t="str">
        <f>HYPERLINK("\\Pc-informes\documentos informes\RESOLUCIONES\RESOLUCIONES 2018 PDF\88.PDF","..\RESOLUCIONES 2018 PDF\88.pdf")</f>
        <v>..\RESOLUCIONES 2018 PDF\88.pdf</v>
      </c>
      <c r="I91" s="916"/>
      <c r="J91" s="508"/>
      <c r="K91" s="508"/>
      <c r="L91" s="508"/>
      <c r="M91" s="508"/>
      <c r="N91" s="508"/>
    </row>
    <row r="92" ht="16.5" customHeight="1">
      <c r="A92" s="21"/>
      <c r="B92" s="784">
        <v>89.0</v>
      </c>
      <c r="C92" s="22">
        <v>43164.0</v>
      </c>
      <c r="D92" s="21" t="s">
        <v>1940</v>
      </c>
      <c r="E92" s="22"/>
      <c r="F92" s="21" t="s">
        <v>131</v>
      </c>
      <c r="G92" s="21"/>
      <c r="H92" s="61" t="str">
        <f>HYPERLINK("\\Pc-informes\documentos informes\RESOLUCIONES\RESOLUCIONES 2018 PDF\89.PDF","..\RESOLUCIONES 2018 PDF\89.pdf")</f>
        <v>..\RESOLUCIONES 2018 PDF\89.pdf</v>
      </c>
      <c r="I92" s="916"/>
      <c r="J92" s="508"/>
      <c r="K92" s="508"/>
      <c r="L92" s="508"/>
      <c r="M92" s="508"/>
      <c r="N92" s="508"/>
    </row>
    <row r="93" ht="16.5" customHeight="1">
      <c r="A93" s="21"/>
      <c r="B93" s="784">
        <v>90.0</v>
      </c>
      <c r="C93" s="22">
        <v>43164.0</v>
      </c>
      <c r="D93" s="21" t="s">
        <v>2654</v>
      </c>
      <c r="E93" s="22"/>
      <c r="F93" s="21" t="s">
        <v>131</v>
      </c>
      <c r="G93" s="21"/>
      <c r="H93" s="61" t="str">
        <f>HYPERLINK("\\Pc-informes\documentos informes\RESOLUCIONES\RESOLUCIONES 2018 PDF\90.PDF","..\RESOLUCIONES 2018 PDF\90.pdf")</f>
        <v>..\RESOLUCIONES 2018 PDF\90.pdf</v>
      </c>
      <c r="I93" s="916"/>
      <c r="J93" s="508"/>
      <c r="K93" s="508"/>
      <c r="L93" s="508"/>
      <c r="M93" s="508"/>
      <c r="N93" s="508"/>
    </row>
    <row r="94" ht="16.5" customHeight="1">
      <c r="A94" s="21"/>
      <c r="B94" s="784">
        <v>91.0</v>
      </c>
      <c r="C94" s="22">
        <v>43164.0</v>
      </c>
      <c r="D94" s="21" t="s">
        <v>2664</v>
      </c>
      <c r="E94" s="22"/>
      <c r="F94" s="21" t="s">
        <v>131</v>
      </c>
      <c r="G94" s="21"/>
      <c r="H94" s="61" t="str">
        <f>HYPERLINK("\\Pc-informes\documentos informes\RESOLUCIONES\RESOLUCIONES 2018 PDF\91.PDF","..\RESOLUCIONES 2018 PDF\91.pdf")</f>
        <v>..\RESOLUCIONES 2018 PDF\91.pdf</v>
      </c>
      <c r="I94" s="916"/>
      <c r="J94" s="508"/>
      <c r="K94" s="508"/>
      <c r="L94" s="508"/>
      <c r="M94" s="508"/>
      <c r="N94" s="508"/>
    </row>
    <row r="95" ht="16.5" customHeight="1">
      <c r="A95" s="21"/>
      <c r="B95" s="784">
        <v>92.0</v>
      </c>
      <c r="C95" s="22">
        <v>43164.0</v>
      </c>
      <c r="D95" s="21" t="s">
        <v>1602</v>
      </c>
      <c r="E95" s="22"/>
      <c r="F95" s="21" t="s">
        <v>131</v>
      </c>
      <c r="G95" s="21"/>
      <c r="H95" s="61" t="str">
        <f>HYPERLINK("\\Pc-informes\documentos informes\RESOLUCIONES\RESOLUCIONES 2018 PDF\92.PDF","..\RESOLUCIONES 2018 PDF\92.pdf")</f>
        <v>..\RESOLUCIONES 2018 PDF\92.pdf</v>
      </c>
      <c r="I95" s="916"/>
      <c r="J95" s="508"/>
      <c r="K95" s="508"/>
      <c r="L95" s="508"/>
      <c r="M95" s="508"/>
      <c r="N95" s="508"/>
    </row>
    <row r="96" ht="16.5" customHeight="1">
      <c r="A96" s="21"/>
      <c r="B96" s="784">
        <v>93.0</v>
      </c>
      <c r="C96" s="22">
        <v>43167.0</v>
      </c>
      <c r="D96" s="21" t="s">
        <v>2666</v>
      </c>
      <c r="E96" s="22"/>
      <c r="F96" s="21" t="s">
        <v>50</v>
      </c>
      <c r="G96" s="21"/>
      <c r="H96" s="61" t="str">
        <f>HYPERLINK("\\Pc-informes\documentos informes\RESOLUCIONES\RESOLUCIONES 2018 PDF\93.PDF","..\RESOLUCIONES 2018 PDF\93.pdf")</f>
        <v>..\RESOLUCIONES 2018 PDF\93.pdf</v>
      </c>
      <c r="I96" s="916"/>
      <c r="J96" s="508"/>
      <c r="K96" s="508"/>
      <c r="L96" s="508"/>
      <c r="M96" s="508"/>
      <c r="N96" s="508"/>
    </row>
    <row r="97" ht="16.5" customHeight="1">
      <c r="A97" s="21">
        <v>9825.0</v>
      </c>
      <c r="B97" s="784">
        <v>94.0</v>
      </c>
      <c r="C97" s="22">
        <v>43167.0</v>
      </c>
      <c r="D97" s="21" t="s">
        <v>2397</v>
      </c>
      <c r="E97" s="22"/>
      <c r="F97" s="21" t="s">
        <v>50</v>
      </c>
      <c r="G97" s="21"/>
      <c r="H97" s="61" t="str">
        <f>HYPERLINK("\\Pc-informes\documentos informes\RESOLUCIONES\RESOLUCIONES 2018 PDF\94.PDF","..\RESOLUCIONES 2018 PDF\94.pdf")</f>
        <v>..\RESOLUCIONES 2018 PDF\94.pdf</v>
      </c>
      <c r="I97" s="916"/>
      <c r="J97" s="508"/>
      <c r="K97" s="508"/>
      <c r="L97" s="508"/>
      <c r="M97" s="508"/>
      <c r="N97" s="508"/>
    </row>
    <row r="98" ht="16.5" customHeight="1">
      <c r="A98" s="21">
        <v>10331.0</v>
      </c>
      <c r="B98" s="784">
        <v>95.0</v>
      </c>
      <c r="C98" s="22">
        <v>43167.0</v>
      </c>
      <c r="D98" s="21" t="s">
        <v>2092</v>
      </c>
      <c r="E98" s="22"/>
      <c r="F98" s="21" t="s">
        <v>50</v>
      </c>
      <c r="G98" s="21"/>
      <c r="H98" s="61" t="str">
        <f>HYPERLINK("\\Pc-informes\documentos informes\RESOLUCIONES\RESOLUCIONES 2018 PDF\95.PDF","..\RESOLUCIONES 2018 PDF\95.pdf")</f>
        <v>..\RESOLUCIONES 2018 PDF\95.pdf</v>
      </c>
      <c r="I98" s="916"/>
      <c r="J98" s="508"/>
      <c r="K98" s="508"/>
      <c r="L98" s="508"/>
      <c r="M98" s="508"/>
      <c r="N98" s="508"/>
    </row>
    <row r="99" ht="16.5" customHeight="1">
      <c r="A99" s="21"/>
      <c r="B99" s="784">
        <v>96.0</v>
      </c>
      <c r="C99" s="22">
        <v>43168.0</v>
      </c>
      <c r="D99" s="21" t="s">
        <v>1999</v>
      </c>
      <c r="E99" s="22"/>
      <c r="F99" s="21" t="s">
        <v>18</v>
      </c>
      <c r="G99" s="21" t="s">
        <v>2649</v>
      </c>
      <c r="H99" s="61" t="str">
        <f>HYPERLINK("\\Pc-informes\documentos informes\RESOLUCIONES\RESOLUCIONES 2018 PDF\96.PDF","..\RESOLUCIONES 2018 PDF\96.pdf")</f>
        <v>..\RESOLUCIONES 2018 PDF\96.pdf</v>
      </c>
      <c r="I99" s="916"/>
      <c r="J99" s="508"/>
      <c r="K99" s="508"/>
      <c r="L99" s="508"/>
      <c r="M99" s="508"/>
      <c r="N99" s="508"/>
    </row>
    <row r="100" ht="16.5" customHeight="1">
      <c r="A100" s="21"/>
      <c r="B100" s="784">
        <v>97.0</v>
      </c>
      <c r="C100" s="22">
        <v>43168.0</v>
      </c>
      <c r="D100" s="21" t="s">
        <v>2684</v>
      </c>
      <c r="E100" s="22"/>
      <c r="F100" s="21" t="s">
        <v>18</v>
      </c>
      <c r="G100" s="21" t="s">
        <v>2635</v>
      </c>
      <c r="H100" s="61" t="s">
        <v>2685</v>
      </c>
      <c r="I100" s="916"/>
      <c r="J100" s="508"/>
      <c r="K100" s="508"/>
      <c r="L100" s="508"/>
      <c r="M100" s="508"/>
      <c r="N100" s="508"/>
    </row>
    <row r="101" ht="16.5" customHeight="1">
      <c r="A101" s="21"/>
      <c r="B101" s="784">
        <v>98.0</v>
      </c>
      <c r="C101" s="22">
        <v>43168.0</v>
      </c>
      <c r="D101" s="21" t="s">
        <v>2691</v>
      </c>
      <c r="E101" s="22"/>
      <c r="F101" s="21" t="s">
        <v>18</v>
      </c>
      <c r="G101" s="21" t="s">
        <v>2681</v>
      </c>
      <c r="H101" s="61" t="str">
        <f>HYPERLINK("\\Pc-informes\documentos informes\RESOLUCIONES\RESOLUCIONES 2018 PDF\98.PDF","..\RESOLUCIONES 2018 PDF\98.pdf")</f>
        <v>..\RESOLUCIONES 2018 PDF\98.pdf</v>
      </c>
      <c r="I101" s="916"/>
      <c r="J101" s="508"/>
      <c r="K101" s="508"/>
      <c r="L101" s="508"/>
      <c r="M101" s="508"/>
      <c r="N101" s="508"/>
    </row>
    <row r="102" ht="16.5" customHeight="1">
      <c r="A102" s="21"/>
      <c r="B102" s="784">
        <v>99.0</v>
      </c>
      <c r="C102" s="22">
        <v>43168.0</v>
      </c>
      <c r="D102" s="21" t="s">
        <v>2678</v>
      </c>
      <c r="E102" s="22"/>
      <c r="F102" s="21" t="s">
        <v>18</v>
      </c>
      <c r="G102" s="21" t="s">
        <v>2679</v>
      </c>
      <c r="H102" s="61" t="str">
        <f>HYPERLINK("\\Pc-informes\documentos informes\RESOLUCIONES\RESOLUCIONES 2018 PDF\99.PDF","..\RESOLUCIONES 2018 PDF\99.pdf")</f>
        <v>..\RESOLUCIONES 2018 PDF\99.pdf</v>
      </c>
      <c r="I102" s="916"/>
      <c r="J102" s="508"/>
      <c r="K102" s="508"/>
      <c r="L102" s="508"/>
      <c r="M102" s="508"/>
      <c r="N102" s="508"/>
    </row>
    <row r="103" ht="16.5" customHeight="1">
      <c r="A103" s="21"/>
      <c r="B103" s="784">
        <v>100.0</v>
      </c>
      <c r="C103" s="22">
        <v>43168.0</v>
      </c>
      <c r="D103" s="21" t="s">
        <v>2667</v>
      </c>
      <c r="E103" s="22"/>
      <c r="F103" s="21" t="s">
        <v>18</v>
      </c>
      <c r="G103" s="21" t="s">
        <v>2668</v>
      </c>
      <c r="H103" s="61" t="str">
        <f>HYPERLINK("\\Pc-informes\documentos informes\RESOLUCIONES\RESOLUCIONES 2018 PDF\100.PDF","..\RESOLUCIONES 2018 PDF\100.pdf")</f>
        <v>..\RESOLUCIONES 2018 PDF\100.pdf</v>
      </c>
      <c r="I103" s="916"/>
      <c r="J103" s="508"/>
      <c r="K103" s="508"/>
      <c r="L103" s="508"/>
      <c r="M103" s="508"/>
      <c r="N103" s="508"/>
    </row>
    <row r="104" ht="16.5" customHeight="1">
      <c r="A104" s="21"/>
      <c r="B104" s="784">
        <v>101.0</v>
      </c>
      <c r="C104" s="22">
        <v>43168.0</v>
      </c>
      <c r="D104" s="21" t="s">
        <v>2671</v>
      </c>
      <c r="E104" s="22"/>
      <c r="F104" s="21" t="s">
        <v>18</v>
      </c>
      <c r="G104" s="21" t="s">
        <v>2672</v>
      </c>
      <c r="H104" s="61" t="str">
        <f>HYPERLINK("\\Pc-informes\documentos informes\RESOLUCIONES\RESOLUCIONES 2018 PDF\101.PDF","..\RESOLUCIONES 2018 PDF\101.pdf")</f>
        <v>..\RESOLUCIONES 2018 PDF\101.pdf</v>
      </c>
      <c r="I104" s="916"/>
      <c r="J104" s="508"/>
      <c r="K104" s="508"/>
      <c r="L104" s="508"/>
      <c r="M104" s="508"/>
      <c r="N104" s="508"/>
    </row>
    <row r="105" ht="16.5" customHeight="1">
      <c r="A105" s="21"/>
      <c r="B105" s="784">
        <v>102.0</v>
      </c>
      <c r="C105" s="22">
        <v>43168.0</v>
      </c>
      <c r="D105" s="21" t="s">
        <v>2687</v>
      </c>
      <c r="E105" s="22"/>
      <c r="F105" s="21" t="s">
        <v>18</v>
      </c>
      <c r="G105" s="21" t="s">
        <v>2672</v>
      </c>
      <c r="H105" s="61" t="str">
        <f>HYPERLINK("\\Pc-informes\documentos informes\RESOLUCIONES\RESOLUCIONES 2018 PDF\102.PDF","..\RESOLUCIONES 2018 PDF\102.pdf")</f>
        <v>..\RESOLUCIONES 2018 PDF\102.pdf</v>
      </c>
      <c r="I105" s="916"/>
      <c r="J105" s="508"/>
      <c r="K105" s="508"/>
      <c r="L105" s="508"/>
      <c r="M105" s="508"/>
      <c r="N105" s="508"/>
    </row>
    <row r="106" ht="16.5" customHeight="1">
      <c r="A106" s="21"/>
      <c r="B106" s="784">
        <v>103.0</v>
      </c>
      <c r="C106" s="22">
        <v>43168.0</v>
      </c>
      <c r="D106" s="21" t="s">
        <v>2694</v>
      </c>
      <c r="E106" s="22"/>
      <c r="F106" s="21" t="s">
        <v>18</v>
      </c>
      <c r="G106" s="21" t="s">
        <v>2681</v>
      </c>
      <c r="H106" s="61" t="str">
        <f>HYPERLINK("\\Pc-informes\documentos informes\RESOLUCIONES\RESOLUCIONES 2018 PDF\103.PDF","..\RESOLUCIONES 2018 PDF\103.pdf")</f>
        <v>..\RESOLUCIONES 2018 PDF\103.pdf</v>
      </c>
      <c r="I106" s="916"/>
      <c r="J106" s="508"/>
      <c r="K106" s="508"/>
      <c r="L106" s="508"/>
      <c r="M106" s="508"/>
      <c r="N106" s="508"/>
    </row>
    <row r="107" ht="16.5" customHeight="1">
      <c r="A107" s="21"/>
      <c r="B107" s="784">
        <v>104.0</v>
      </c>
      <c r="C107" s="22">
        <v>43168.0</v>
      </c>
      <c r="D107" s="21" t="s">
        <v>2669</v>
      </c>
      <c r="E107" s="22"/>
      <c r="F107" s="21" t="s">
        <v>18</v>
      </c>
      <c r="G107" s="21" t="s">
        <v>2670</v>
      </c>
      <c r="H107" s="61" t="str">
        <f>HYPERLINK("\\Pc-informes\documentos informes\RESOLUCIONES\RESOLUCIONES 2018 PDF\104.PDF","..\RESOLUCIONES 2018 PDF\104.pdf")</f>
        <v>..\RESOLUCIONES 2018 PDF\104.pdf</v>
      </c>
      <c r="I107" s="916"/>
      <c r="J107" s="508"/>
      <c r="K107" s="508"/>
      <c r="L107" s="508"/>
      <c r="M107" s="508"/>
      <c r="N107" s="508"/>
    </row>
    <row r="108" ht="16.5" customHeight="1">
      <c r="A108" s="21"/>
      <c r="B108" s="784">
        <v>105.0</v>
      </c>
      <c r="C108" s="22">
        <v>43168.0</v>
      </c>
      <c r="D108" s="21" t="s">
        <v>2692</v>
      </c>
      <c r="E108" s="22"/>
      <c r="F108" s="21" t="s">
        <v>18</v>
      </c>
      <c r="G108" s="21" t="s">
        <v>2670</v>
      </c>
      <c r="H108" s="61" t="str">
        <f>HYPERLINK("\\Pc-informes\documentos informes\RESOLUCIONES\RESOLUCIONES 2018 PDF\105.PDF","..\RESOLUCIONES 2018 PDF\105.pdf")</f>
        <v>..\RESOLUCIONES 2018 PDF\105.pdf</v>
      </c>
      <c r="I108" s="916"/>
      <c r="J108" s="508"/>
      <c r="K108" s="508"/>
      <c r="L108" s="508"/>
      <c r="M108" s="508"/>
      <c r="N108" s="508"/>
    </row>
    <row r="109" ht="16.5" customHeight="1">
      <c r="A109" s="21"/>
      <c r="B109" s="784">
        <v>106.0</v>
      </c>
      <c r="C109" s="22">
        <v>43168.0</v>
      </c>
      <c r="D109" s="21" t="s">
        <v>2680</v>
      </c>
      <c r="E109" s="22"/>
      <c r="F109" s="21" t="s">
        <v>18</v>
      </c>
      <c r="G109" s="21" t="s">
        <v>2681</v>
      </c>
      <c r="H109" s="61" t="str">
        <f>HYPERLINK("\\Pc-informes\documentos informes\RESOLUCIONES\RESOLUCIONES 2018 PDF\106.PDF","..\RESOLUCIONES 2018 PDF\106.pdf")</f>
        <v>..\RESOLUCIONES 2018 PDF\106.pdf</v>
      </c>
      <c r="I109" s="916"/>
      <c r="J109" s="508"/>
      <c r="K109" s="508"/>
      <c r="L109" s="508"/>
      <c r="M109" s="508"/>
      <c r="N109" s="508"/>
    </row>
    <row r="110" ht="16.5" customHeight="1">
      <c r="A110" s="21"/>
      <c r="B110" s="784">
        <v>107.0</v>
      </c>
      <c r="C110" s="22">
        <v>43168.0</v>
      </c>
      <c r="D110" s="21" t="s">
        <v>12417</v>
      </c>
      <c r="E110" s="22"/>
      <c r="F110" s="21" t="s">
        <v>18</v>
      </c>
      <c r="G110" s="21" t="s">
        <v>2690</v>
      </c>
      <c r="H110" s="61" t="str">
        <f>HYPERLINK("\\Pc-informes\documentos informes\RESOLUCIONES\RESOLUCIONES 2018 PDF\107.PDF","..\RESOLUCIONES 2018 PDF\107.pdf")</f>
        <v>..\RESOLUCIONES 2018 PDF\107.pdf</v>
      </c>
      <c r="I110" s="916"/>
      <c r="J110" s="508"/>
      <c r="K110" s="508"/>
      <c r="L110" s="508"/>
      <c r="M110" s="508"/>
      <c r="N110" s="508"/>
    </row>
    <row r="111" ht="16.5" customHeight="1">
      <c r="A111" s="21"/>
      <c r="B111" s="784">
        <v>108.0</v>
      </c>
      <c r="C111" s="22">
        <v>43168.0</v>
      </c>
      <c r="D111" s="21" t="s">
        <v>2673</v>
      </c>
      <c r="E111" s="22"/>
      <c r="F111" s="21" t="s">
        <v>18</v>
      </c>
      <c r="G111" s="21" t="s">
        <v>2670</v>
      </c>
      <c r="H111" s="61" t="str">
        <f>HYPERLINK("\\Pc-informes\documentos informes\RESOLUCIONES\RESOLUCIONES 2018 PDF\108.PDF","..\RESOLUCIONES 2018 PDF\108.pdf")</f>
        <v>..\RESOLUCIONES 2018 PDF\108.pdf</v>
      </c>
      <c r="I111" s="916"/>
      <c r="J111" s="508"/>
      <c r="K111" s="508"/>
      <c r="L111" s="508"/>
      <c r="M111" s="508"/>
      <c r="N111" s="508"/>
    </row>
    <row r="112" ht="16.5" customHeight="1">
      <c r="A112" s="21" t="s">
        <v>2676</v>
      </c>
      <c r="B112" s="784">
        <v>109.0</v>
      </c>
      <c r="C112" s="22">
        <v>43168.0</v>
      </c>
      <c r="D112" s="21" t="s">
        <v>2677</v>
      </c>
      <c r="E112" s="22"/>
      <c r="F112" s="21" t="s">
        <v>18</v>
      </c>
      <c r="G112" s="21" t="s">
        <v>2670</v>
      </c>
      <c r="H112" s="61" t="str">
        <f>HYPERLINK("\\Pc-informes\documentos informes\RESOLUCIONES\RESOLUCIONES 2018 PDF\109.PDF","..\RESOLUCIONES 2018 PDF\109.pdf")</f>
        <v>..\RESOLUCIONES 2018 PDF\109.pdf</v>
      </c>
      <c r="I112" s="916"/>
      <c r="J112" s="508"/>
      <c r="K112" s="508"/>
      <c r="L112" s="508"/>
      <c r="M112" s="508"/>
      <c r="N112" s="508"/>
    </row>
    <row r="113" ht="16.5" customHeight="1">
      <c r="A113" s="21"/>
      <c r="B113" s="784">
        <v>110.0</v>
      </c>
      <c r="C113" s="22">
        <v>43168.0</v>
      </c>
      <c r="D113" s="21" t="s">
        <v>2674</v>
      </c>
      <c r="E113" s="22"/>
      <c r="F113" s="21" t="s">
        <v>18</v>
      </c>
      <c r="G113" s="21" t="s">
        <v>2675</v>
      </c>
      <c r="H113" s="61" t="str">
        <f>HYPERLINK("\\Pc-informes\documentos informes\RESOLUCIONES\RESOLUCIONES 2018 PDF\110.PDF","..\RESOLUCIONES 2018 PDF\110.pdf")</f>
        <v>..\RESOLUCIONES 2018 PDF\110.pdf</v>
      </c>
      <c r="I113" s="916"/>
      <c r="J113" s="508"/>
      <c r="K113" s="508"/>
      <c r="L113" s="508"/>
      <c r="M113" s="508"/>
      <c r="N113" s="508"/>
    </row>
    <row r="114" ht="16.5" customHeight="1">
      <c r="A114" s="21" t="s">
        <v>2676</v>
      </c>
      <c r="B114" s="784">
        <v>111.0</v>
      </c>
      <c r="C114" s="22">
        <v>43168.0</v>
      </c>
      <c r="D114" s="21" t="s">
        <v>2682</v>
      </c>
      <c r="E114" s="22"/>
      <c r="F114" s="21" t="s">
        <v>18</v>
      </c>
      <c r="G114" s="21" t="s">
        <v>2670</v>
      </c>
      <c r="H114" s="61" t="str">
        <f>HYPERLINK("\\Pc-informes\documentos informes\RESOLUCIONES\RESOLUCIONES 2018 PDF\111.PDF","..\RESOLUCIONES 2018 PDF\111.pdf")</f>
        <v>..\RESOLUCIONES 2018 PDF\111.pdf</v>
      </c>
      <c r="I114" s="916"/>
      <c r="J114" s="508"/>
      <c r="K114" s="508"/>
      <c r="L114" s="508"/>
      <c r="M114" s="508"/>
      <c r="N114" s="508"/>
    </row>
    <row r="115" ht="16.5" customHeight="1">
      <c r="A115" s="21"/>
      <c r="B115" s="784">
        <v>112.0</v>
      </c>
      <c r="C115" s="22">
        <v>43168.0</v>
      </c>
      <c r="D115" s="21" t="s">
        <v>2686</v>
      </c>
      <c r="E115" s="22"/>
      <c r="F115" s="21" t="s">
        <v>18</v>
      </c>
      <c r="G115" s="21" t="s">
        <v>2675</v>
      </c>
      <c r="H115" s="61" t="str">
        <f>HYPERLINK("\\Pc-informes\documentos informes\RESOLUCIONES\RESOLUCIONES 2018 PDF\112.PDF","..\RESOLUCIONES 2018 PDF\112.pdf")</f>
        <v>..\RESOLUCIONES 2018 PDF\112.pdf</v>
      </c>
      <c r="I115" s="916"/>
      <c r="J115" s="508"/>
      <c r="K115" s="508"/>
      <c r="L115" s="508"/>
      <c r="M115" s="508"/>
      <c r="N115" s="508"/>
    </row>
    <row r="116" ht="16.5" customHeight="1">
      <c r="A116" s="21"/>
      <c r="B116" s="784">
        <v>113.0</v>
      </c>
      <c r="C116" s="22">
        <v>43171.0</v>
      </c>
      <c r="D116" s="21" t="s">
        <v>2695</v>
      </c>
      <c r="E116" s="22"/>
      <c r="F116" s="21" t="s">
        <v>1593</v>
      </c>
      <c r="G116" s="21"/>
      <c r="H116" s="61" t="str">
        <f>HYPERLINK("\\Pc-informes\documentos informes\RESOLUCIONES\RESOLUCIONES 2018 PDF\113.PDF","..\RESOLUCIONES 2018 PDF\113.pdf")</f>
        <v>..\RESOLUCIONES 2018 PDF\113.pdf</v>
      </c>
      <c r="I116" s="916"/>
      <c r="J116" s="508"/>
      <c r="K116" s="508"/>
      <c r="L116" s="508"/>
      <c r="M116" s="508"/>
      <c r="N116" s="508"/>
    </row>
    <row r="117" ht="16.5" customHeight="1">
      <c r="A117" s="21"/>
      <c r="B117" s="784">
        <v>114.0</v>
      </c>
      <c r="C117" s="22">
        <v>43171.0</v>
      </c>
      <c r="D117" s="21" t="s">
        <v>1933</v>
      </c>
      <c r="E117" s="22"/>
      <c r="F117" s="21" t="s">
        <v>1593</v>
      </c>
      <c r="G117" s="21"/>
      <c r="H117" s="61" t="str">
        <f>HYPERLINK("\\Pc-informes\documentos informes\RESOLUCIONES\RESOLUCIONES 2018 PDF\114.PDF","..\RESOLUCIONES 2018 PDF\114.pdf")</f>
        <v>..\RESOLUCIONES 2018 PDF\114.pdf</v>
      </c>
      <c r="I117" s="916"/>
      <c r="J117" s="508"/>
      <c r="K117" s="508"/>
      <c r="L117" s="508"/>
      <c r="M117" s="508"/>
      <c r="N117" s="508"/>
    </row>
    <row r="118" ht="16.5" customHeight="1">
      <c r="A118" s="21"/>
      <c r="B118" s="784">
        <v>115.0</v>
      </c>
      <c r="C118" s="22">
        <v>43171.0</v>
      </c>
      <c r="D118" s="21" t="s">
        <v>2111</v>
      </c>
      <c r="E118" s="22"/>
      <c r="F118" s="21" t="s">
        <v>1593</v>
      </c>
      <c r="G118" s="21"/>
      <c r="H118" s="61" t="str">
        <f>HYPERLINK("\\Pc-informes\documentos informes\RESOLUCIONES\RESOLUCIONES 2018 PDF\115.PDF","..\RESOLUCIONES 2018 PDF\115.pdf")</f>
        <v>..\RESOLUCIONES 2018 PDF\115.pdf</v>
      </c>
      <c r="I118" s="916"/>
      <c r="J118" s="508"/>
      <c r="K118" s="508"/>
      <c r="L118" s="508"/>
      <c r="M118" s="508"/>
      <c r="N118" s="508"/>
    </row>
    <row r="119" ht="16.5" customHeight="1">
      <c r="A119" s="21"/>
      <c r="B119" s="784">
        <v>116.0</v>
      </c>
      <c r="C119" s="22"/>
      <c r="D119" s="21"/>
      <c r="E119" s="22"/>
      <c r="F119" s="21"/>
      <c r="G119" s="21"/>
      <c r="H119" s="61"/>
      <c r="I119" s="916"/>
      <c r="J119" s="508"/>
      <c r="K119" s="508"/>
      <c r="L119" s="508"/>
      <c r="M119" s="508"/>
      <c r="N119" s="508"/>
    </row>
    <row r="120" ht="16.5" customHeight="1">
      <c r="A120" s="21"/>
      <c r="B120" s="784">
        <v>117.0</v>
      </c>
      <c r="C120" s="22">
        <v>43173.0</v>
      </c>
      <c r="D120" s="21" t="s">
        <v>2710</v>
      </c>
      <c r="E120" s="22"/>
      <c r="F120" s="21" t="s">
        <v>18</v>
      </c>
      <c r="G120" s="21" t="s">
        <v>2637</v>
      </c>
      <c r="H120" s="61" t="str">
        <f>HYPERLINK("\\Pc-informes\documentos informes\RESOLUCIONES\RESOLUCIONES 2018 PDF\117.PDF","..\RESOLUCIONES 2018 PDF\117.pdf")</f>
        <v>..\RESOLUCIONES 2018 PDF\117.pdf</v>
      </c>
      <c r="I120" s="916"/>
      <c r="J120" s="508"/>
      <c r="K120" s="508"/>
      <c r="L120" s="508"/>
      <c r="M120" s="508"/>
      <c r="N120" s="508"/>
    </row>
    <row r="121" ht="16.5" customHeight="1">
      <c r="A121" s="21"/>
      <c r="B121" s="784">
        <v>118.0</v>
      </c>
      <c r="C121" s="22">
        <v>43173.0</v>
      </c>
      <c r="D121" s="21" t="s">
        <v>2721</v>
      </c>
      <c r="E121" s="22"/>
      <c r="F121" s="21" t="s">
        <v>18</v>
      </c>
      <c r="G121" s="21" t="s">
        <v>2637</v>
      </c>
      <c r="H121" s="61" t="str">
        <f>HYPERLINK("\\Pc-informes\documentos informes\RESOLUCIONES\RESOLUCIONES 2018 PDF\118.PDF","..\RESOLUCIONES 2018 PDF\118.pdf")</f>
        <v>..\RESOLUCIONES 2018 PDF\118.pdf</v>
      </c>
      <c r="I121" s="916"/>
      <c r="J121" s="508"/>
      <c r="K121" s="508"/>
      <c r="L121" s="508"/>
      <c r="M121" s="508"/>
      <c r="N121" s="508"/>
    </row>
    <row r="122" ht="16.5" customHeight="1">
      <c r="A122" s="21"/>
      <c r="B122" s="784">
        <v>119.0</v>
      </c>
      <c r="C122" s="22">
        <v>43173.0</v>
      </c>
      <c r="D122" s="21" t="s">
        <v>2714</v>
      </c>
      <c r="E122" s="22"/>
      <c r="F122" s="21" t="s">
        <v>18</v>
      </c>
      <c r="G122" s="21" t="s">
        <v>2637</v>
      </c>
      <c r="H122" s="61" t="str">
        <f>HYPERLINK("\\Pc-informes\documentos informes\RESOLUCIONES\RESOLUCIONES 2018 PDF\119.PDF","..\RESOLUCIONES 2018 PDF\1159.pdf")</f>
        <v>..\RESOLUCIONES 2018 PDF\1159.pdf</v>
      </c>
      <c r="I122" s="994" t="s">
        <v>2698</v>
      </c>
      <c r="J122" s="508"/>
      <c r="K122" s="508"/>
      <c r="L122" s="508"/>
      <c r="M122" s="508"/>
      <c r="N122" s="508"/>
    </row>
    <row r="123" ht="16.5" customHeight="1">
      <c r="A123" s="21"/>
      <c r="B123" s="784">
        <v>120.0</v>
      </c>
      <c r="C123" s="22">
        <v>43173.0</v>
      </c>
      <c r="D123" s="21" t="s">
        <v>2746</v>
      </c>
      <c r="E123" s="22"/>
      <c r="F123" s="21" t="s">
        <v>18</v>
      </c>
      <c r="G123" s="21" t="s">
        <v>2637</v>
      </c>
      <c r="H123" s="61" t="str">
        <f>HYPERLINK("\\Pc-informes\documentos informes\RESOLUCIONES\RESOLUCIONES 2018 PDF\120.PDF","..\RESOLUCIONES 2018 PDF\120.pdf")</f>
        <v>..\RESOLUCIONES 2018 PDF\120.pdf</v>
      </c>
      <c r="I123" s="994" t="s">
        <v>2698</v>
      </c>
      <c r="J123" s="508"/>
      <c r="K123" s="508"/>
      <c r="L123" s="508"/>
      <c r="M123" s="508"/>
      <c r="N123" s="508"/>
    </row>
    <row r="124" ht="16.5" customHeight="1">
      <c r="A124" s="21"/>
      <c r="B124" s="784">
        <v>121.0</v>
      </c>
      <c r="C124" s="22">
        <v>43173.0</v>
      </c>
      <c r="D124" s="21" t="s">
        <v>2745</v>
      </c>
      <c r="E124" s="22"/>
      <c r="F124" s="21" t="s">
        <v>18</v>
      </c>
      <c r="G124" s="21" t="s">
        <v>2649</v>
      </c>
      <c r="H124" s="61" t="str">
        <f>HYPERLINK("\\Pc-informes\documentos informes\RESOLUCIONES\RESOLUCIONES 2018 PDF\121.PDF","..\RESOLUCIONES 2018 PDF\121.pdf")</f>
        <v>..\RESOLUCIONES 2018 PDF\121.pdf</v>
      </c>
      <c r="I124" s="994"/>
      <c r="J124" s="508"/>
      <c r="K124" s="508"/>
      <c r="L124" s="508"/>
      <c r="M124" s="508"/>
      <c r="N124" s="508"/>
    </row>
    <row r="125" ht="16.5" customHeight="1">
      <c r="A125" s="21"/>
      <c r="B125" s="784">
        <v>122.0</v>
      </c>
      <c r="C125" s="22">
        <v>43173.0</v>
      </c>
      <c r="D125" s="21" t="s">
        <v>2711</v>
      </c>
      <c r="E125" s="22"/>
      <c r="F125" s="21" t="s">
        <v>18</v>
      </c>
      <c r="G125" s="21" t="s">
        <v>2649</v>
      </c>
      <c r="H125" s="61" t="str">
        <f>HYPERLINK("\\Pc-informes\documentos informes\RESOLUCIONES\RESOLUCIONES 2018 PDF\122.PDF","..\RESOLUCIONES 2018 PDF\122.pdf")</f>
        <v>..\RESOLUCIONES 2018 PDF\122.pdf</v>
      </c>
      <c r="I125" s="994" t="s">
        <v>2698</v>
      </c>
      <c r="J125" s="508"/>
      <c r="K125" s="508"/>
      <c r="L125" s="508"/>
      <c r="M125" s="508"/>
      <c r="N125" s="508"/>
    </row>
    <row r="126" ht="16.5" customHeight="1">
      <c r="A126" s="21"/>
      <c r="B126" s="784">
        <v>123.0</v>
      </c>
      <c r="C126" s="22">
        <v>43173.0</v>
      </c>
      <c r="D126" s="21" t="s">
        <v>2705</v>
      </c>
      <c r="E126" s="22"/>
      <c r="F126" s="21" t="s">
        <v>18</v>
      </c>
      <c r="G126" s="21" t="s">
        <v>2649</v>
      </c>
      <c r="H126" s="61" t="str">
        <f>HYPERLINK("\\Pc-informes\documentos informes\RESOLUCIONES\RESOLUCIONES 2018 PDF\123.PDF","..\RESOLUCIONES 2018 PDF\123.pdf")</f>
        <v>..\RESOLUCIONES 2018 PDF\123.pdf</v>
      </c>
      <c r="I126" s="994" t="s">
        <v>2698</v>
      </c>
      <c r="J126" s="508"/>
      <c r="K126" s="508"/>
      <c r="L126" s="508"/>
      <c r="M126" s="508"/>
      <c r="N126" s="508"/>
    </row>
    <row r="127" ht="16.5" customHeight="1">
      <c r="A127" s="21"/>
      <c r="B127" s="784">
        <v>124.0</v>
      </c>
      <c r="C127" s="22">
        <v>43173.0</v>
      </c>
      <c r="D127" s="21" t="s">
        <v>2703</v>
      </c>
      <c r="E127" s="22"/>
      <c r="F127" s="21" t="s">
        <v>18</v>
      </c>
      <c r="G127" s="21" t="s">
        <v>2649</v>
      </c>
      <c r="H127" s="61" t="s">
        <v>2704</v>
      </c>
      <c r="I127" s="994" t="s">
        <v>2698</v>
      </c>
      <c r="J127" s="508"/>
      <c r="K127" s="508"/>
      <c r="L127" s="508"/>
      <c r="M127" s="508"/>
      <c r="N127" s="508"/>
    </row>
    <row r="128" ht="16.5" customHeight="1">
      <c r="A128" s="21"/>
      <c r="B128" s="784">
        <v>125.0</v>
      </c>
      <c r="C128" s="22">
        <v>43173.0</v>
      </c>
      <c r="D128" s="21" t="s">
        <v>2726</v>
      </c>
      <c r="E128" s="22"/>
      <c r="F128" s="21" t="s">
        <v>18</v>
      </c>
      <c r="G128" s="21" t="s">
        <v>2637</v>
      </c>
      <c r="H128" s="61"/>
      <c r="I128" s="994" t="s">
        <v>2698</v>
      </c>
      <c r="J128" s="508"/>
      <c r="K128" s="508"/>
      <c r="L128" s="508"/>
      <c r="M128" s="508"/>
      <c r="N128" s="508"/>
    </row>
    <row r="129" ht="16.5" customHeight="1">
      <c r="A129" s="21"/>
      <c r="B129" s="784">
        <v>126.0</v>
      </c>
      <c r="C129" s="22">
        <v>43173.0</v>
      </c>
      <c r="D129" s="21" t="s">
        <v>2716</v>
      </c>
      <c r="E129" s="22"/>
      <c r="F129" s="21" t="s">
        <v>18</v>
      </c>
      <c r="G129" s="21" t="s">
        <v>2718</v>
      </c>
      <c r="H129" s="61"/>
      <c r="I129" s="994"/>
      <c r="J129" s="508"/>
      <c r="K129" s="508"/>
      <c r="L129" s="508"/>
      <c r="M129" s="508"/>
      <c r="N129" s="508"/>
    </row>
    <row r="130" ht="16.5" customHeight="1">
      <c r="A130" s="21"/>
      <c r="B130" s="784">
        <v>127.0</v>
      </c>
      <c r="C130" s="22">
        <v>43173.0</v>
      </c>
      <c r="D130" s="21" t="s">
        <v>1615</v>
      </c>
      <c r="E130" s="22"/>
      <c r="F130" s="21" t="s">
        <v>50</v>
      </c>
      <c r="G130" s="21"/>
      <c r="H130" s="61"/>
      <c r="I130" s="994"/>
      <c r="J130" s="508"/>
      <c r="K130" s="508"/>
      <c r="L130" s="508"/>
      <c r="M130" s="508"/>
      <c r="N130" s="508"/>
    </row>
    <row r="131" ht="16.5" customHeight="1">
      <c r="A131" s="21"/>
      <c r="B131" s="784">
        <v>128.0</v>
      </c>
      <c r="C131" s="22">
        <v>43173.0</v>
      </c>
      <c r="D131" s="21" t="s">
        <v>2722</v>
      </c>
      <c r="E131" s="22"/>
      <c r="F131" s="21" t="s">
        <v>18</v>
      </c>
      <c r="G131" s="21" t="s">
        <v>2723</v>
      </c>
      <c r="H131" s="61"/>
      <c r="I131" s="994"/>
      <c r="J131" s="508"/>
      <c r="K131" s="508"/>
      <c r="L131" s="508"/>
      <c r="M131" s="508"/>
      <c r="N131" s="508"/>
    </row>
    <row r="132" ht="16.5" customHeight="1">
      <c r="A132" s="21">
        <v>10498.0</v>
      </c>
      <c r="B132" s="784">
        <v>129.0</v>
      </c>
      <c r="C132" s="22">
        <v>43173.0</v>
      </c>
      <c r="D132" s="21" t="s">
        <v>2748</v>
      </c>
      <c r="E132" s="22"/>
      <c r="F132" s="21" t="s">
        <v>18</v>
      </c>
      <c r="G132" s="21" t="s">
        <v>2630</v>
      </c>
      <c r="H132" s="61"/>
      <c r="I132" s="994"/>
      <c r="J132" s="508"/>
      <c r="K132" s="508"/>
      <c r="L132" s="508"/>
      <c r="M132" s="508"/>
      <c r="N132" s="508"/>
    </row>
    <row r="133" ht="16.5" customHeight="1">
      <c r="A133" s="21"/>
      <c r="B133" s="784">
        <v>130.0</v>
      </c>
      <c r="C133" s="22">
        <v>43173.0</v>
      </c>
      <c r="D133" s="21" t="s">
        <v>2734</v>
      </c>
      <c r="E133" s="22"/>
      <c r="F133" s="21" t="s">
        <v>18</v>
      </c>
      <c r="G133" s="21" t="s">
        <v>2735</v>
      </c>
      <c r="H133" s="61"/>
      <c r="I133" s="994"/>
      <c r="J133" s="508"/>
      <c r="K133" s="508"/>
      <c r="L133" s="508"/>
      <c r="M133" s="508"/>
      <c r="N133" s="508"/>
    </row>
    <row r="134" ht="16.5" customHeight="1">
      <c r="A134" s="21"/>
      <c r="B134" s="784">
        <v>131.0</v>
      </c>
      <c r="C134" s="22">
        <v>43173.0</v>
      </c>
      <c r="D134" s="21" t="s">
        <v>2736</v>
      </c>
      <c r="E134" s="22"/>
      <c r="F134" s="21" t="s">
        <v>18</v>
      </c>
      <c r="G134" s="21" t="s">
        <v>2630</v>
      </c>
      <c r="H134" s="61"/>
      <c r="I134" s="995" t="s">
        <v>2698</v>
      </c>
      <c r="J134" s="508"/>
      <c r="K134" s="508"/>
      <c r="L134" s="508"/>
      <c r="M134" s="508"/>
      <c r="N134" s="508"/>
    </row>
    <row r="135" ht="16.5" customHeight="1">
      <c r="A135" s="21"/>
      <c r="B135" s="784">
        <v>132.0</v>
      </c>
      <c r="C135" s="22">
        <v>43173.0</v>
      </c>
      <c r="D135" s="21" t="s">
        <v>2747</v>
      </c>
      <c r="E135" s="22"/>
      <c r="F135" s="21" t="s">
        <v>18</v>
      </c>
      <c r="G135" s="21" t="s">
        <v>2621</v>
      </c>
      <c r="H135" s="61"/>
      <c r="I135" s="994"/>
      <c r="J135" s="508"/>
      <c r="K135" s="508"/>
      <c r="L135" s="508"/>
      <c r="M135" s="508"/>
      <c r="N135" s="508"/>
    </row>
    <row r="136" ht="16.5" customHeight="1">
      <c r="A136" s="21"/>
      <c r="B136" s="784">
        <v>133.0</v>
      </c>
      <c r="C136" s="22">
        <v>43173.0</v>
      </c>
      <c r="D136" s="21" t="s">
        <v>2739</v>
      </c>
      <c r="E136" s="22"/>
      <c r="F136" s="21" t="s">
        <v>18</v>
      </c>
      <c r="G136" s="21" t="s">
        <v>2718</v>
      </c>
      <c r="H136" s="61"/>
      <c r="I136" s="994"/>
      <c r="J136" s="508"/>
      <c r="K136" s="508"/>
      <c r="L136" s="508"/>
      <c r="M136" s="508"/>
      <c r="N136" s="508"/>
    </row>
    <row r="137" ht="16.5" customHeight="1">
      <c r="A137" s="21"/>
      <c r="B137" s="784">
        <v>134.0</v>
      </c>
      <c r="C137" s="22">
        <v>43173.0</v>
      </c>
      <c r="D137" s="21" t="s">
        <v>2741</v>
      </c>
      <c r="E137" s="22"/>
      <c r="F137" s="21" t="s">
        <v>18</v>
      </c>
      <c r="G137" s="21" t="s">
        <v>2742</v>
      </c>
      <c r="H137" s="61"/>
      <c r="I137" s="994"/>
      <c r="J137" s="508"/>
      <c r="K137" s="508"/>
      <c r="L137" s="508"/>
      <c r="M137" s="508"/>
      <c r="N137" s="508"/>
    </row>
    <row r="138" ht="16.5" customHeight="1">
      <c r="A138" s="21"/>
      <c r="B138" s="784">
        <v>135.0</v>
      </c>
      <c r="C138" s="22">
        <v>43173.0</v>
      </c>
      <c r="D138" s="21" t="s">
        <v>2731</v>
      </c>
      <c r="E138" s="22"/>
      <c r="F138" s="21" t="s">
        <v>18</v>
      </c>
      <c r="G138" s="21" t="s">
        <v>2732</v>
      </c>
      <c r="H138" s="61"/>
      <c r="I138" s="994"/>
      <c r="J138" s="508"/>
      <c r="K138" s="508"/>
      <c r="L138" s="508"/>
      <c r="M138" s="508"/>
      <c r="N138" s="508"/>
    </row>
    <row r="139" ht="16.5" customHeight="1">
      <c r="A139" s="21"/>
      <c r="B139" s="784">
        <v>136.0</v>
      </c>
      <c r="C139" s="22">
        <v>43173.0</v>
      </c>
      <c r="D139" s="21" t="s">
        <v>2696</v>
      </c>
      <c r="E139" s="22"/>
      <c r="F139" s="21" t="s">
        <v>18</v>
      </c>
      <c r="G139" s="21" t="s">
        <v>2681</v>
      </c>
      <c r="H139" s="61"/>
      <c r="I139" s="994"/>
      <c r="J139" s="508"/>
      <c r="K139" s="508"/>
      <c r="L139" s="508"/>
      <c r="M139" s="508"/>
      <c r="N139" s="508"/>
    </row>
    <row r="140" ht="16.5" customHeight="1">
      <c r="A140" s="21"/>
      <c r="B140" s="784">
        <v>137.0</v>
      </c>
      <c r="C140" s="22">
        <v>43173.0</v>
      </c>
      <c r="D140" s="21" t="s">
        <v>2740</v>
      </c>
      <c r="E140" s="22"/>
      <c r="F140" s="21" t="s">
        <v>18</v>
      </c>
      <c r="G140" s="21" t="s">
        <v>2713</v>
      </c>
      <c r="H140" s="61"/>
      <c r="I140" s="994"/>
      <c r="J140" s="508"/>
      <c r="K140" s="508"/>
      <c r="L140" s="508"/>
      <c r="M140" s="508"/>
      <c r="N140" s="508"/>
    </row>
    <row r="141" ht="16.5" customHeight="1">
      <c r="A141" s="21"/>
      <c r="B141" s="784">
        <v>138.0</v>
      </c>
      <c r="C141" s="22">
        <v>43173.0</v>
      </c>
      <c r="D141" s="21" t="s">
        <v>2700</v>
      </c>
      <c r="E141" s="22"/>
      <c r="F141" s="21" t="s">
        <v>18</v>
      </c>
      <c r="G141" s="21" t="s">
        <v>2621</v>
      </c>
      <c r="H141" s="61"/>
      <c r="I141" s="994"/>
      <c r="J141" s="508"/>
      <c r="K141" s="508"/>
      <c r="L141" s="508"/>
      <c r="M141" s="508"/>
      <c r="N141" s="508"/>
    </row>
    <row r="142" ht="16.5" customHeight="1">
      <c r="A142" s="21"/>
      <c r="B142" s="784">
        <v>139.0</v>
      </c>
      <c r="C142" s="22">
        <v>43173.0</v>
      </c>
      <c r="D142" s="21" t="s">
        <v>2712</v>
      </c>
      <c r="E142" s="22"/>
      <c r="F142" s="21" t="s">
        <v>18</v>
      </c>
      <c r="G142" s="21" t="s">
        <v>2713</v>
      </c>
      <c r="H142" s="61"/>
      <c r="I142" s="994"/>
      <c r="J142" s="508"/>
      <c r="K142" s="508"/>
      <c r="L142" s="508"/>
      <c r="M142" s="508"/>
      <c r="N142" s="508"/>
    </row>
    <row r="143" ht="16.5" customHeight="1">
      <c r="A143" s="21"/>
      <c r="B143" s="784">
        <v>140.0</v>
      </c>
      <c r="C143" s="22">
        <v>43173.0</v>
      </c>
      <c r="D143" s="21" t="s">
        <v>2706</v>
      </c>
      <c r="E143" s="22"/>
      <c r="F143" s="21" t="s">
        <v>18</v>
      </c>
      <c r="G143" s="21" t="s">
        <v>2621</v>
      </c>
      <c r="H143" s="61"/>
      <c r="I143" s="994"/>
      <c r="J143" s="508"/>
      <c r="K143" s="508"/>
      <c r="L143" s="508"/>
      <c r="M143" s="508"/>
      <c r="N143" s="508"/>
    </row>
    <row r="144" ht="16.5" customHeight="1">
      <c r="A144" s="21"/>
      <c r="B144" s="784">
        <v>141.0</v>
      </c>
      <c r="C144" s="22">
        <v>43173.0</v>
      </c>
      <c r="D144" s="21" t="s">
        <v>2737</v>
      </c>
      <c r="E144" s="22"/>
      <c r="F144" s="21" t="s">
        <v>18</v>
      </c>
      <c r="G144" s="21" t="s">
        <v>2621</v>
      </c>
      <c r="H144" s="61"/>
      <c r="I144" s="994"/>
      <c r="J144" s="508"/>
      <c r="K144" s="508"/>
      <c r="L144" s="508"/>
      <c r="M144" s="508"/>
      <c r="N144" s="508"/>
    </row>
    <row r="145" ht="16.5" customHeight="1">
      <c r="A145" s="21"/>
      <c r="B145" s="784">
        <v>142.0</v>
      </c>
      <c r="C145" s="22">
        <v>43173.0</v>
      </c>
      <c r="D145" s="21" t="s">
        <v>2720</v>
      </c>
      <c r="E145" s="22"/>
      <c r="F145" s="21" t="s">
        <v>18</v>
      </c>
      <c r="G145" s="21" t="s">
        <v>1422</v>
      </c>
      <c r="H145" s="61"/>
      <c r="I145" s="994"/>
      <c r="J145" s="508"/>
      <c r="K145" s="508"/>
      <c r="L145" s="508"/>
      <c r="M145" s="508"/>
      <c r="N145" s="508"/>
    </row>
    <row r="146" ht="16.5" customHeight="1">
      <c r="A146" s="21"/>
      <c r="B146" s="784">
        <v>143.0</v>
      </c>
      <c r="C146" s="22">
        <v>43173.0</v>
      </c>
      <c r="D146" s="21" t="s">
        <v>2729</v>
      </c>
      <c r="E146" s="22"/>
      <c r="F146" s="21" t="s">
        <v>18</v>
      </c>
      <c r="G146" s="21" t="s">
        <v>2637</v>
      </c>
      <c r="H146" s="61"/>
      <c r="I146" s="994" t="s">
        <v>2698</v>
      </c>
      <c r="J146" s="508"/>
      <c r="K146" s="508"/>
      <c r="L146" s="508"/>
      <c r="M146" s="508"/>
      <c r="N146" s="508"/>
    </row>
    <row r="147" ht="16.5" customHeight="1">
      <c r="A147" s="21"/>
      <c r="B147" s="784">
        <v>144.0</v>
      </c>
      <c r="C147" s="22">
        <v>43173.0</v>
      </c>
      <c r="D147" s="21" t="s">
        <v>2719</v>
      </c>
      <c r="E147" s="22"/>
      <c r="F147" s="21" t="s">
        <v>18</v>
      </c>
      <c r="G147" s="21" t="s">
        <v>1422</v>
      </c>
      <c r="H147" s="61"/>
      <c r="I147" s="994"/>
      <c r="J147" s="508"/>
      <c r="K147" s="508"/>
      <c r="L147" s="508"/>
      <c r="M147" s="508"/>
      <c r="N147" s="508"/>
    </row>
    <row r="148" ht="16.5" customHeight="1">
      <c r="A148" s="21"/>
      <c r="B148" s="784">
        <v>145.0</v>
      </c>
      <c r="C148" s="22">
        <v>43173.0</v>
      </c>
      <c r="D148" s="21" t="s">
        <v>2724</v>
      </c>
      <c r="E148" s="22"/>
      <c r="F148" s="21" t="s">
        <v>18</v>
      </c>
      <c r="G148" s="21" t="s">
        <v>2725</v>
      </c>
      <c r="H148" s="61"/>
      <c r="I148" s="994"/>
      <c r="J148" s="508"/>
      <c r="K148" s="508"/>
      <c r="L148" s="508"/>
      <c r="M148" s="508"/>
      <c r="N148" s="508"/>
    </row>
    <row r="149" ht="16.5" customHeight="1">
      <c r="A149" s="21"/>
      <c r="B149" s="784">
        <v>146.0</v>
      </c>
      <c r="C149" s="22">
        <v>43173.0</v>
      </c>
      <c r="D149" s="21" t="s">
        <v>2702</v>
      </c>
      <c r="E149" s="22"/>
      <c r="F149" s="21" t="s">
        <v>18</v>
      </c>
      <c r="G149" s="21" t="s">
        <v>2681</v>
      </c>
      <c r="H149" s="61"/>
      <c r="I149" s="994"/>
      <c r="J149" s="508"/>
      <c r="K149" s="508"/>
      <c r="L149" s="508"/>
      <c r="M149" s="508"/>
      <c r="N149" s="508"/>
    </row>
    <row r="150" ht="16.5" customHeight="1">
      <c r="A150" s="21"/>
      <c r="B150" s="784">
        <v>147.0</v>
      </c>
      <c r="C150" s="22">
        <v>43173.0</v>
      </c>
      <c r="D150" s="21" t="s">
        <v>2699</v>
      </c>
      <c r="E150" s="22"/>
      <c r="F150" s="21" t="s">
        <v>18</v>
      </c>
      <c r="G150" s="21" t="s">
        <v>2630</v>
      </c>
      <c r="H150" s="61"/>
      <c r="I150" s="994" t="s">
        <v>2698</v>
      </c>
      <c r="J150" s="508"/>
      <c r="K150" s="508"/>
      <c r="L150" s="508"/>
      <c r="M150" s="508"/>
      <c r="N150" s="508"/>
    </row>
    <row r="151" ht="16.5" customHeight="1">
      <c r="A151" s="21"/>
      <c r="B151" s="784">
        <v>148.0</v>
      </c>
      <c r="C151" s="22">
        <v>43173.0</v>
      </c>
      <c r="D151" s="21" t="s">
        <v>2697</v>
      </c>
      <c r="E151" s="22"/>
      <c r="F151" s="21" t="s">
        <v>18</v>
      </c>
      <c r="G151" s="21" t="s">
        <v>2637</v>
      </c>
      <c r="H151" s="61"/>
      <c r="I151" s="994" t="s">
        <v>2698</v>
      </c>
      <c r="J151" s="508"/>
      <c r="K151" s="508"/>
      <c r="L151" s="508"/>
      <c r="M151" s="508"/>
      <c r="N151" s="508"/>
    </row>
    <row r="152" ht="16.5" customHeight="1">
      <c r="A152" s="21"/>
      <c r="B152" s="784">
        <v>149.0</v>
      </c>
      <c r="C152" s="22">
        <v>43173.0</v>
      </c>
      <c r="D152" s="21" t="s">
        <v>2707</v>
      </c>
      <c r="E152" s="22"/>
      <c r="F152" s="21" t="s">
        <v>18</v>
      </c>
      <c r="G152" s="21" t="s">
        <v>2708</v>
      </c>
      <c r="H152" s="61"/>
      <c r="I152" s="994"/>
      <c r="J152" s="508"/>
      <c r="K152" s="508"/>
      <c r="L152" s="508"/>
      <c r="M152" s="508"/>
      <c r="N152" s="508"/>
    </row>
    <row r="153" ht="16.5" customHeight="1">
      <c r="A153" s="21"/>
      <c r="B153" s="784">
        <v>150.0</v>
      </c>
      <c r="C153" s="22">
        <v>43173.0</v>
      </c>
      <c r="D153" s="21" t="s">
        <v>2733</v>
      </c>
      <c r="E153" s="22"/>
      <c r="F153" s="21" t="s">
        <v>18</v>
      </c>
      <c r="G153" s="21" t="s">
        <v>2637</v>
      </c>
      <c r="H153" s="61"/>
      <c r="I153" s="994"/>
      <c r="J153" s="508"/>
      <c r="K153" s="508"/>
      <c r="L153" s="508"/>
      <c r="M153" s="508"/>
      <c r="N153" s="508"/>
    </row>
    <row r="154" ht="16.5" customHeight="1">
      <c r="A154" s="21"/>
      <c r="B154" s="784">
        <v>151.0</v>
      </c>
      <c r="C154" s="22">
        <v>43173.0</v>
      </c>
      <c r="D154" s="21" t="s">
        <v>2709</v>
      </c>
      <c r="E154" s="22"/>
      <c r="F154" s="21" t="s">
        <v>18</v>
      </c>
      <c r="G154" s="21" t="s">
        <v>2621</v>
      </c>
      <c r="H154" s="61"/>
      <c r="I154" s="994"/>
      <c r="J154" s="508"/>
      <c r="K154" s="508"/>
      <c r="L154" s="508"/>
      <c r="M154" s="508"/>
      <c r="N154" s="508"/>
    </row>
    <row r="155" ht="16.5" customHeight="1">
      <c r="A155" s="21"/>
      <c r="B155" s="784">
        <v>152.0</v>
      </c>
      <c r="C155" s="22">
        <v>43173.0</v>
      </c>
      <c r="D155" s="21" t="s">
        <v>2715</v>
      </c>
      <c r="E155" s="22"/>
      <c r="F155" s="21" t="s">
        <v>18</v>
      </c>
      <c r="G155" s="21" t="s">
        <v>2713</v>
      </c>
      <c r="H155" s="61"/>
      <c r="I155" s="994"/>
      <c r="J155" s="508"/>
      <c r="K155" s="508"/>
      <c r="L155" s="508"/>
      <c r="M155" s="508"/>
      <c r="N155" s="508"/>
    </row>
    <row r="156" ht="16.5" customHeight="1">
      <c r="A156" s="21"/>
      <c r="B156" s="784">
        <v>153.0</v>
      </c>
      <c r="C156" s="22">
        <v>43173.0</v>
      </c>
      <c r="D156" s="21" t="s">
        <v>1644</v>
      </c>
      <c r="E156" s="22"/>
      <c r="F156" s="21" t="s">
        <v>18</v>
      </c>
      <c r="G156" s="21" t="s">
        <v>2630</v>
      </c>
      <c r="H156" s="61"/>
      <c r="I156" s="994"/>
      <c r="J156" s="508"/>
      <c r="K156" s="508"/>
      <c r="L156" s="508"/>
      <c r="M156" s="508"/>
      <c r="N156" s="508"/>
    </row>
    <row r="157" ht="16.5" customHeight="1">
      <c r="A157" s="21"/>
      <c r="B157" s="784">
        <v>154.0</v>
      </c>
      <c r="C157" s="22">
        <v>43173.0</v>
      </c>
      <c r="D157" s="21" t="s">
        <v>2738</v>
      </c>
      <c r="E157" s="22"/>
      <c r="F157" s="21" t="s">
        <v>18</v>
      </c>
      <c r="G157" s="21" t="s">
        <v>2681</v>
      </c>
      <c r="H157" s="61"/>
      <c r="I157" s="994"/>
      <c r="J157" s="508"/>
      <c r="K157" s="508"/>
      <c r="L157" s="508"/>
      <c r="M157" s="508"/>
      <c r="N157" s="508"/>
    </row>
    <row r="158" ht="16.5" customHeight="1">
      <c r="A158" s="21"/>
      <c r="B158" s="784">
        <v>155.0</v>
      </c>
      <c r="C158" s="22">
        <v>43173.0</v>
      </c>
      <c r="D158" s="21" t="s">
        <v>2620</v>
      </c>
      <c r="E158" s="22"/>
      <c r="F158" s="21" t="s">
        <v>18</v>
      </c>
      <c r="G158" s="21" t="s">
        <v>2713</v>
      </c>
      <c r="H158" s="61"/>
      <c r="I158" s="994"/>
      <c r="J158" s="508"/>
      <c r="K158" s="508"/>
      <c r="L158" s="508"/>
      <c r="M158" s="508"/>
      <c r="N158" s="508"/>
    </row>
    <row r="159" ht="16.5" customHeight="1">
      <c r="A159" s="21"/>
      <c r="B159" s="784">
        <v>156.0</v>
      </c>
      <c r="C159" s="22">
        <v>43173.0</v>
      </c>
      <c r="D159" s="21" t="s">
        <v>2727</v>
      </c>
      <c r="E159" s="22"/>
      <c r="F159" s="21" t="s">
        <v>18</v>
      </c>
      <c r="G159" s="21" t="s">
        <v>2630</v>
      </c>
      <c r="H159" s="61"/>
      <c r="I159" s="994"/>
      <c r="J159" s="508"/>
      <c r="K159" s="508"/>
      <c r="L159" s="508"/>
      <c r="M159" s="508"/>
      <c r="N159" s="508"/>
    </row>
    <row r="160" ht="16.5" customHeight="1">
      <c r="A160" s="21"/>
      <c r="B160" s="784">
        <v>157.0</v>
      </c>
      <c r="C160" s="22">
        <v>43173.0</v>
      </c>
      <c r="D160" s="21" t="s">
        <v>2701</v>
      </c>
      <c r="E160" s="22"/>
      <c r="F160" s="21" t="s">
        <v>18</v>
      </c>
      <c r="G160" s="21" t="s">
        <v>2630</v>
      </c>
      <c r="H160" s="61"/>
      <c r="I160" s="994"/>
      <c r="J160" s="508"/>
      <c r="K160" s="508"/>
      <c r="L160" s="508"/>
      <c r="M160" s="508"/>
      <c r="N160" s="508"/>
    </row>
    <row r="161" ht="16.5" customHeight="1">
      <c r="A161" s="21"/>
      <c r="B161" s="784">
        <v>158.0</v>
      </c>
      <c r="C161" s="22">
        <v>43173.0</v>
      </c>
      <c r="D161" s="21" t="s">
        <v>2743</v>
      </c>
      <c r="E161" s="22"/>
      <c r="F161" s="21" t="s">
        <v>18</v>
      </c>
      <c r="G161" s="21" t="s">
        <v>2744</v>
      </c>
      <c r="H161" s="61"/>
      <c r="I161" s="994"/>
      <c r="J161" s="508"/>
      <c r="K161" s="508"/>
      <c r="L161" s="508"/>
      <c r="M161" s="508"/>
      <c r="N161" s="508"/>
    </row>
    <row r="162" ht="16.5" customHeight="1">
      <c r="A162" s="21"/>
      <c r="B162" s="784">
        <v>159.0</v>
      </c>
      <c r="C162" s="22">
        <v>43173.0</v>
      </c>
      <c r="D162" s="21" t="s">
        <v>2730</v>
      </c>
      <c r="E162" s="22"/>
      <c r="F162" s="21" t="s">
        <v>18</v>
      </c>
      <c r="G162" s="21" t="s">
        <v>2637</v>
      </c>
      <c r="H162" s="61"/>
      <c r="I162" s="994" t="s">
        <v>2698</v>
      </c>
      <c r="J162" s="508"/>
      <c r="K162" s="508"/>
      <c r="L162" s="508"/>
      <c r="M162" s="508"/>
      <c r="N162" s="508"/>
    </row>
    <row r="163" ht="16.5" customHeight="1">
      <c r="A163" s="21"/>
      <c r="B163" s="784">
        <v>160.0</v>
      </c>
      <c r="C163" s="22">
        <v>43175.0</v>
      </c>
      <c r="D163" s="21" t="s">
        <v>43</v>
      </c>
      <c r="E163" s="22"/>
      <c r="F163" s="21" t="s">
        <v>18</v>
      </c>
      <c r="G163" s="21" t="s">
        <v>2762</v>
      </c>
      <c r="H163" s="61"/>
      <c r="I163" s="994"/>
      <c r="J163" s="508"/>
      <c r="K163" s="508"/>
      <c r="L163" s="508"/>
      <c r="M163" s="508"/>
      <c r="N163" s="508"/>
    </row>
    <row r="164" ht="16.5" customHeight="1">
      <c r="A164" s="21"/>
      <c r="B164" s="784">
        <v>161.0</v>
      </c>
      <c r="C164" s="22">
        <v>43175.0</v>
      </c>
      <c r="D164" s="21" t="s">
        <v>2756</v>
      </c>
      <c r="E164" s="22"/>
      <c r="F164" s="21" t="s">
        <v>18</v>
      </c>
      <c r="G164" s="21" t="s">
        <v>2630</v>
      </c>
      <c r="H164" s="61"/>
      <c r="I164" s="994"/>
      <c r="J164" s="508"/>
      <c r="K164" s="508"/>
      <c r="L164" s="508"/>
      <c r="M164" s="508"/>
      <c r="N164" s="508"/>
    </row>
    <row r="165" ht="16.5" customHeight="1">
      <c r="A165" s="21"/>
      <c r="B165" s="784">
        <v>162.0</v>
      </c>
      <c r="C165" s="22">
        <v>43175.0</v>
      </c>
      <c r="D165" s="21" t="s">
        <v>2754</v>
      </c>
      <c r="E165" s="22"/>
      <c r="F165" s="21" t="s">
        <v>18</v>
      </c>
      <c r="G165" s="21" t="s">
        <v>2637</v>
      </c>
      <c r="H165" s="61"/>
      <c r="I165" s="994" t="s">
        <v>2698</v>
      </c>
      <c r="J165" s="508"/>
      <c r="K165" s="508"/>
      <c r="L165" s="508"/>
      <c r="M165" s="508"/>
      <c r="N165" s="508"/>
    </row>
    <row r="166" ht="16.5" customHeight="1">
      <c r="A166" s="21"/>
      <c r="B166" s="784">
        <v>163.0</v>
      </c>
      <c r="C166" s="22">
        <v>43175.0</v>
      </c>
      <c r="D166" s="21" t="s">
        <v>2758</v>
      </c>
      <c r="E166" s="22"/>
      <c r="F166" s="21" t="s">
        <v>18</v>
      </c>
      <c r="G166" s="21" t="s">
        <v>2637</v>
      </c>
      <c r="H166" s="61"/>
      <c r="I166" s="994" t="s">
        <v>2698</v>
      </c>
      <c r="J166" s="508"/>
      <c r="K166" s="508"/>
      <c r="L166" s="508"/>
      <c r="M166" s="508"/>
      <c r="N166" s="508"/>
    </row>
    <row r="167" ht="16.5" customHeight="1">
      <c r="A167" s="21"/>
      <c r="B167" s="784">
        <v>164.0</v>
      </c>
      <c r="C167" s="22">
        <v>43175.0</v>
      </c>
      <c r="D167" s="21" t="s">
        <v>2760</v>
      </c>
      <c r="E167" s="22"/>
      <c r="F167" s="21" t="s">
        <v>18</v>
      </c>
      <c r="G167" s="21" t="s">
        <v>1422</v>
      </c>
      <c r="H167" s="61"/>
      <c r="I167" s="994"/>
      <c r="J167" s="508"/>
      <c r="K167" s="508"/>
      <c r="L167" s="508"/>
      <c r="M167" s="508"/>
      <c r="N167" s="508"/>
    </row>
    <row r="168" ht="16.5" customHeight="1">
      <c r="A168" s="21"/>
      <c r="B168" s="784">
        <v>165.0</v>
      </c>
      <c r="C168" s="22">
        <v>43175.0</v>
      </c>
      <c r="D168" s="21" t="s">
        <v>2752</v>
      </c>
      <c r="E168" s="22"/>
      <c r="F168" s="21" t="s">
        <v>18</v>
      </c>
      <c r="G168" s="21" t="s">
        <v>2753</v>
      </c>
      <c r="H168" s="61"/>
      <c r="I168" s="994"/>
      <c r="J168" s="508"/>
      <c r="K168" s="508"/>
      <c r="L168" s="508"/>
      <c r="M168" s="508"/>
      <c r="N168" s="508"/>
    </row>
    <row r="169" ht="16.5" customHeight="1">
      <c r="A169" s="21"/>
      <c r="B169" s="784">
        <v>166.0</v>
      </c>
      <c r="C169" s="22">
        <v>43175.0</v>
      </c>
      <c r="D169" s="21" t="s">
        <v>2757</v>
      </c>
      <c r="E169" s="22"/>
      <c r="F169" s="21" t="s">
        <v>18</v>
      </c>
      <c r="G169" s="21" t="s">
        <v>1422</v>
      </c>
      <c r="H169" s="61"/>
      <c r="I169" s="994"/>
      <c r="J169" s="508"/>
      <c r="K169" s="508"/>
      <c r="L169" s="508"/>
      <c r="M169" s="508"/>
      <c r="N169" s="508"/>
    </row>
    <row r="170" ht="16.5" customHeight="1">
      <c r="A170" s="21"/>
      <c r="B170" s="784">
        <v>167.0</v>
      </c>
      <c r="C170" s="22">
        <v>43175.0</v>
      </c>
      <c r="D170" s="21" t="s">
        <v>2759</v>
      </c>
      <c r="E170" s="22"/>
      <c r="F170" s="21" t="s">
        <v>18</v>
      </c>
      <c r="G170" s="21" t="s">
        <v>1422</v>
      </c>
      <c r="H170" s="61"/>
      <c r="I170" s="994" t="s">
        <v>2698</v>
      </c>
      <c r="J170" s="508"/>
      <c r="K170" s="508"/>
      <c r="L170" s="508"/>
      <c r="M170" s="508"/>
      <c r="N170" s="508"/>
    </row>
    <row r="171" ht="16.5" customHeight="1">
      <c r="A171" s="73">
        <v>8765.0</v>
      </c>
      <c r="B171" s="351">
        <v>168.0</v>
      </c>
      <c r="C171" s="97">
        <v>43175.0</v>
      </c>
      <c r="D171" s="73" t="s">
        <v>2755</v>
      </c>
      <c r="E171" s="97"/>
      <c r="F171" s="73" t="s">
        <v>18</v>
      </c>
      <c r="G171" s="73" t="s">
        <v>2315</v>
      </c>
      <c r="H171" s="61"/>
      <c r="I171" s="996"/>
      <c r="J171" s="508"/>
      <c r="K171" s="508"/>
      <c r="L171" s="508"/>
      <c r="M171" s="508"/>
      <c r="N171" s="508"/>
    </row>
    <row r="172" ht="16.5" customHeight="1">
      <c r="A172" s="21" t="s">
        <v>2535</v>
      </c>
      <c r="B172" s="784">
        <v>169.0</v>
      </c>
      <c r="C172" s="97">
        <v>43175.0</v>
      </c>
      <c r="D172" s="21" t="s">
        <v>2750</v>
      </c>
      <c r="E172" s="97"/>
      <c r="F172" s="21" t="s">
        <v>2751</v>
      </c>
      <c r="G172" s="21"/>
      <c r="H172" s="61"/>
      <c r="I172" s="994"/>
      <c r="J172" s="508"/>
      <c r="K172" s="508"/>
      <c r="L172" s="508"/>
      <c r="M172" s="508"/>
      <c r="N172" s="508"/>
    </row>
    <row r="173" ht="16.5" customHeight="1">
      <c r="A173" s="73" t="s">
        <v>2535</v>
      </c>
      <c r="B173" s="351">
        <v>170.0</v>
      </c>
      <c r="C173" s="97">
        <v>43178.0</v>
      </c>
      <c r="D173" s="73" t="s">
        <v>2763</v>
      </c>
      <c r="E173" s="97"/>
      <c r="F173" s="73" t="s">
        <v>1410</v>
      </c>
      <c r="G173" s="73" t="s">
        <v>2764</v>
      </c>
      <c r="H173" s="61"/>
      <c r="I173" s="994"/>
      <c r="J173" s="508"/>
      <c r="K173" s="508"/>
      <c r="L173" s="508"/>
      <c r="M173" s="508"/>
      <c r="N173" s="508"/>
    </row>
    <row r="174" ht="16.5" customHeight="1">
      <c r="A174" s="73" t="s">
        <v>2535</v>
      </c>
      <c r="B174" s="351">
        <v>171.0</v>
      </c>
      <c r="C174" s="97">
        <v>43180.0</v>
      </c>
      <c r="D174" s="73" t="s">
        <v>2348</v>
      </c>
      <c r="E174" s="97"/>
      <c r="F174" s="73" t="s">
        <v>1313</v>
      </c>
      <c r="G174" s="73" t="s">
        <v>2767</v>
      </c>
      <c r="H174" s="61"/>
      <c r="I174" s="994"/>
      <c r="J174" s="508"/>
      <c r="K174" s="508"/>
      <c r="L174" s="508"/>
      <c r="M174" s="508"/>
      <c r="N174" s="508"/>
    </row>
    <row r="175" ht="16.5" customHeight="1">
      <c r="A175" s="73" t="s">
        <v>2535</v>
      </c>
      <c r="B175" s="351">
        <v>172.0</v>
      </c>
      <c r="C175" s="97">
        <v>43180.0</v>
      </c>
      <c r="D175" s="73" t="s">
        <v>2765</v>
      </c>
      <c r="E175" s="97"/>
      <c r="F175" s="73" t="s">
        <v>1313</v>
      </c>
      <c r="G175" s="73" t="s">
        <v>2457</v>
      </c>
      <c r="H175" s="61"/>
      <c r="I175" s="994"/>
      <c r="J175" s="508"/>
      <c r="K175" s="508"/>
      <c r="L175" s="508"/>
      <c r="M175" s="508"/>
      <c r="N175" s="508"/>
    </row>
    <row r="176" ht="16.5" customHeight="1">
      <c r="A176" s="21" t="s">
        <v>2535</v>
      </c>
      <c r="B176" s="784">
        <v>173.0</v>
      </c>
      <c r="C176" s="22">
        <v>43180.0</v>
      </c>
      <c r="D176" s="21" t="s">
        <v>2647</v>
      </c>
      <c r="E176" s="22"/>
      <c r="F176" s="21" t="s">
        <v>1313</v>
      </c>
      <c r="G176" s="21" t="s">
        <v>2008</v>
      </c>
      <c r="H176" s="61"/>
      <c r="I176" s="994"/>
      <c r="J176" s="508"/>
      <c r="K176" s="508"/>
      <c r="L176" s="508"/>
      <c r="M176" s="508"/>
      <c r="N176" s="508"/>
    </row>
    <row r="177" ht="16.5" customHeight="1">
      <c r="A177" s="141" t="s">
        <v>2535</v>
      </c>
      <c r="B177" s="853">
        <v>174.0</v>
      </c>
      <c r="C177" s="143">
        <v>43180.0</v>
      </c>
      <c r="D177" s="141" t="s">
        <v>2616</v>
      </c>
      <c r="E177" s="143"/>
      <c r="F177" s="141" t="s">
        <v>1313</v>
      </c>
      <c r="G177" s="141" t="s">
        <v>2766</v>
      </c>
      <c r="H177" s="61"/>
      <c r="I177" s="994"/>
      <c r="J177" s="508"/>
      <c r="K177" s="508"/>
      <c r="L177" s="508"/>
      <c r="M177" s="508"/>
      <c r="N177" s="508"/>
    </row>
    <row r="178" ht="16.5" customHeight="1">
      <c r="A178" s="21" t="s">
        <v>2535</v>
      </c>
      <c r="B178" s="784">
        <v>175.0</v>
      </c>
      <c r="C178" s="22">
        <v>43180.0</v>
      </c>
      <c r="D178" s="21" t="s">
        <v>2768</v>
      </c>
      <c r="E178" s="22"/>
      <c r="F178" s="21" t="s">
        <v>1200</v>
      </c>
      <c r="G178" s="21" t="s">
        <v>2769</v>
      </c>
      <c r="H178" s="61"/>
      <c r="I178" s="994"/>
      <c r="J178" s="508"/>
      <c r="K178" s="508"/>
      <c r="L178" s="508"/>
      <c r="M178" s="508"/>
      <c r="N178" s="508"/>
    </row>
    <row r="179" ht="16.5" customHeight="1">
      <c r="A179" s="21" t="s">
        <v>2535</v>
      </c>
      <c r="B179" s="784">
        <v>176.0</v>
      </c>
      <c r="C179" s="22">
        <v>43180.0</v>
      </c>
      <c r="D179" s="21" t="s">
        <v>2641</v>
      </c>
      <c r="E179" s="22"/>
      <c r="F179" s="21" t="s">
        <v>1313</v>
      </c>
      <c r="G179" s="21" t="s">
        <v>2008</v>
      </c>
      <c r="H179" s="61"/>
      <c r="I179" s="994"/>
      <c r="J179" s="508"/>
      <c r="K179" s="508"/>
      <c r="L179" s="508"/>
      <c r="M179" s="508"/>
      <c r="N179" s="508"/>
    </row>
    <row r="180" ht="16.5" customHeight="1">
      <c r="A180" s="21"/>
      <c r="B180" s="786">
        <v>177.0</v>
      </c>
      <c r="C180" s="139">
        <v>43180.0</v>
      </c>
      <c r="D180" s="140" t="s">
        <v>2540</v>
      </c>
      <c r="E180" s="139"/>
      <c r="F180" s="73" t="s">
        <v>363</v>
      </c>
      <c r="G180" s="73"/>
      <c r="H180" s="61"/>
      <c r="I180" s="994"/>
      <c r="J180" s="508"/>
      <c r="K180" s="508"/>
      <c r="L180" s="508"/>
      <c r="M180" s="508"/>
      <c r="N180" s="508"/>
    </row>
    <row r="181" ht="16.5" customHeight="1">
      <c r="A181" s="21"/>
      <c r="B181" s="784">
        <v>178.0</v>
      </c>
      <c r="C181" s="22">
        <v>43182.0</v>
      </c>
      <c r="D181" s="21" t="s">
        <v>2790</v>
      </c>
      <c r="E181" s="22"/>
      <c r="F181" s="21" t="s">
        <v>18</v>
      </c>
      <c r="G181" s="21" t="s">
        <v>2637</v>
      </c>
      <c r="H181" s="61"/>
      <c r="I181" s="994"/>
      <c r="J181" s="508"/>
      <c r="K181" s="508"/>
      <c r="L181" s="508"/>
      <c r="M181" s="508"/>
      <c r="N181" s="508"/>
    </row>
    <row r="182" ht="16.5" customHeight="1">
      <c r="A182" s="21"/>
      <c r="B182" s="784">
        <v>179.0</v>
      </c>
      <c r="C182" s="22">
        <v>43182.0</v>
      </c>
      <c r="D182" s="21" t="s">
        <v>101</v>
      </c>
      <c r="E182" s="22"/>
      <c r="F182" s="21" t="s">
        <v>18</v>
      </c>
      <c r="G182" s="21" t="s">
        <v>2649</v>
      </c>
      <c r="H182" s="61"/>
      <c r="I182" s="916"/>
      <c r="J182" s="508"/>
      <c r="K182" s="508"/>
      <c r="L182" s="508"/>
      <c r="M182" s="508"/>
      <c r="N182" s="508"/>
    </row>
    <row r="183" ht="16.5" customHeight="1">
      <c r="A183" s="21"/>
      <c r="B183" s="784">
        <v>180.0</v>
      </c>
      <c r="C183" s="22">
        <v>43182.0</v>
      </c>
      <c r="D183" s="21" t="s">
        <v>2776</v>
      </c>
      <c r="E183" s="22"/>
      <c r="F183" s="21" t="s">
        <v>18</v>
      </c>
      <c r="G183" s="21" t="s">
        <v>2630</v>
      </c>
      <c r="H183" s="61"/>
      <c r="I183" s="916"/>
      <c r="J183" s="508"/>
      <c r="K183" s="508"/>
      <c r="L183" s="508"/>
      <c r="M183" s="508"/>
      <c r="N183" s="508"/>
    </row>
    <row r="184" ht="16.5" customHeight="1">
      <c r="A184" s="21"/>
      <c r="B184" s="784">
        <v>181.0</v>
      </c>
      <c r="C184" s="22">
        <v>43182.0</v>
      </c>
      <c r="D184" s="21" t="s">
        <v>2774</v>
      </c>
      <c r="E184" s="22"/>
      <c r="F184" s="21" t="s">
        <v>18</v>
      </c>
      <c r="G184" s="21" t="s">
        <v>2690</v>
      </c>
      <c r="H184" s="61"/>
      <c r="I184" s="916"/>
      <c r="J184" s="508"/>
      <c r="K184" s="508"/>
      <c r="L184" s="508"/>
      <c r="M184" s="508"/>
      <c r="N184" s="508"/>
    </row>
    <row r="185" ht="16.5" customHeight="1">
      <c r="A185" s="21"/>
      <c r="B185" s="784">
        <v>182.0</v>
      </c>
      <c r="C185" s="22">
        <v>43182.0</v>
      </c>
      <c r="D185" s="21" t="s">
        <v>2779</v>
      </c>
      <c r="E185" s="22"/>
      <c r="F185" s="21" t="s">
        <v>18</v>
      </c>
      <c r="G185" s="21" t="s">
        <v>2781</v>
      </c>
      <c r="H185" s="61"/>
      <c r="I185" s="916"/>
      <c r="J185" s="508"/>
      <c r="K185" s="508"/>
      <c r="L185" s="508"/>
      <c r="M185" s="508"/>
      <c r="N185" s="508"/>
    </row>
    <row r="186" ht="16.5" customHeight="1">
      <c r="A186" s="21"/>
      <c r="B186" s="784">
        <v>183.0</v>
      </c>
      <c r="C186" s="22">
        <v>43182.0</v>
      </c>
      <c r="D186" s="21" t="s">
        <v>2772</v>
      </c>
      <c r="E186" s="22"/>
      <c r="F186" s="21" t="s">
        <v>18</v>
      </c>
      <c r="G186" s="21" t="s">
        <v>2773</v>
      </c>
      <c r="H186" s="61"/>
      <c r="I186" s="916"/>
      <c r="J186" s="508"/>
      <c r="K186" s="508"/>
      <c r="L186" s="508"/>
      <c r="M186" s="508"/>
      <c r="N186" s="508"/>
    </row>
    <row r="187" ht="16.5" customHeight="1">
      <c r="A187" s="21"/>
      <c r="B187" s="784">
        <v>184.0</v>
      </c>
      <c r="C187" s="22">
        <v>43182.0</v>
      </c>
      <c r="D187" s="21" t="s">
        <v>2775</v>
      </c>
      <c r="E187" s="22"/>
      <c r="F187" s="21" t="s">
        <v>18</v>
      </c>
      <c r="G187" s="21" t="s">
        <v>2649</v>
      </c>
      <c r="H187" s="61"/>
      <c r="I187" s="916" t="s">
        <v>2698</v>
      </c>
      <c r="J187" s="508"/>
      <c r="K187" s="508"/>
      <c r="L187" s="508"/>
      <c r="M187" s="508"/>
      <c r="N187" s="508"/>
    </row>
    <row r="188" ht="16.5" customHeight="1">
      <c r="A188" s="21"/>
      <c r="B188" s="784">
        <v>185.0</v>
      </c>
      <c r="C188" s="22">
        <v>43182.0</v>
      </c>
      <c r="D188" s="21" t="s">
        <v>2784</v>
      </c>
      <c r="E188" s="22"/>
      <c r="F188" s="21" t="s">
        <v>18</v>
      </c>
      <c r="G188" s="21" t="s">
        <v>2785</v>
      </c>
      <c r="H188" s="61"/>
      <c r="I188" s="916"/>
      <c r="J188" s="508"/>
      <c r="K188" s="508"/>
      <c r="L188" s="508"/>
      <c r="M188" s="508"/>
      <c r="N188" s="508"/>
    </row>
    <row r="189" ht="16.5" customHeight="1">
      <c r="A189" s="21"/>
      <c r="B189" s="784">
        <v>186.0</v>
      </c>
      <c r="C189" s="22">
        <v>43182.0</v>
      </c>
      <c r="D189" s="21" t="s">
        <v>2791</v>
      </c>
      <c r="E189" s="22"/>
      <c r="F189" s="21" t="s">
        <v>18</v>
      </c>
      <c r="G189" s="21" t="s">
        <v>2785</v>
      </c>
      <c r="H189" s="61"/>
      <c r="I189" s="916"/>
      <c r="J189" s="508"/>
      <c r="K189" s="508"/>
      <c r="L189" s="508"/>
      <c r="M189" s="508"/>
      <c r="N189" s="508"/>
    </row>
    <row r="190" ht="16.5" customHeight="1">
      <c r="A190" s="21"/>
      <c r="B190" s="784">
        <v>187.0</v>
      </c>
      <c r="C190" s="22">
        <v>43182.0</v>
      </c>
      <c r="D190" s="21" t="s">
        <v>2777</v>
      </c>
      <c r="E190" s="22"/>
      <c r="F190" s="21" t="s">
        <v>18</v>
      </c>
      <c r="G190" s="21" t="s">
        <v>2778</v>
      </c>
      <c r="H190" s="61"/>
      <c r="I190" s="916"/>
      <c r="J190" s="508"/>
      <c r="K190" s="508"/>
      <c r="L190" s="508"/>
      <c r="M190" s="508"/>
      <c r="N190" s="508"/>
    </row>
    <row r="191" ht="16.5" customHeight="1">
      <c r="A191" s="21"/>
      <c r="B191" s="784">
        <v>188.0</v>
      </c>
      <c r="C191" s="22">
        <v>43182.0</v>
      </c>
      <c r="D191" s="21" t="s">
        <v>2782</v>
      </c>
      <c r="E191" s="22"/>
      <c r="F191" s="21" t="s">
        <v>18</v>
      </c>
      <c r="G191" s="21" t="s">
        <v>2783</v>
      </c>
      <c r="H191" s="61"/>
      <c r="I191" s="916"/>
      <c r="J191" s="508"/>
      <c r="K191" s="508"/>
      <c r="L191" s="508"/>
      <c r="M191" s="508"/>
      <c r="N191" s="508"/>
    </row>
    <row r="192" ht="16.5" customHeight="1">
      <c r="A192" s="21"/>
      <c r="B192" s="784">
        <v>189.0</v>
      </c>
      <c r="C192" s="22">
        <v>43182.0</v>
      </c>
      <c r="D192" s="21" t="s">
        <v>2770</v>
      </c>
      <c r="E192" s="22"/>
      <c r="F192" s="21" t="s">
        <v>18</v>
      </c>
      <c r="G192" s="21" t="s">
        <v>2771</v>
      </c>
      <c r="H192" s="61"/>
      <c r="I192" s="916"/>
      <c r="J192" s="508"/>
      <c r="K192" s="508"/>
      <c r="L192" s="508"/>
      <c r="M192" s="508"/>
      <c r="N192" s="508"/>
    </row>
    <row r="193" ht="16.5" customHeight="1">
      <c r="A193" s="21"/>
      <c r="B193" s="784">
        <v>190.0</v>
      </c>
      <c r="C193" s="22">
        <v>43182.0</v>
      </c>
      <c r="D193" s="21" t="s">
        <v>2789</v>
      </c>
      <c r="E193" s="22"/>
      <c r="F193" s="21" t="s">
        <v>18</v>
      </c>
      <c r="G193" s="21" t="s">
        <v>2635</v>
      </c>
      <c r="H193" s="61"/>
      <c r="I193" s="916"/>
      <c r="J193" s="508"/>
      <c r="K193" s="508"/>
      <c r="L193" s="508"/>
      <c r="M193" s="508"/>
      <c r="N193" s="508"/>
    </row>
    <row r="194" ht="16.5" customHeight="1">
      <c r="A194" s="21"/>
      <c r="B194" s="784">
        <v>191.0</v>
      </c>
      <c r="C194" s="22">
        <v>43182.0</v>
      </c>
      <c r="D194" s="21" t="s">
        <v>2786</v>
      </c>
      <c r="E194" s="22"/>
      <c r="F194" s="21" t="s">
        <v>18</v>
      </c>
      <c r="G194" s="21" t="s">
        <v>2787</v>
      </c>
      <c r="H194" s="61" t="s">
        <v>2788</v>
      </c>
      <c r="I194" s="916" t="s">
        <v>2698</v>
      </c>
      <c r="J194" s="508"/>
      <c r="K194" s="508"/>
      <c r="L194" s="508"/>
      <c r="M194" s="508"/>
      <c r="N194" s="508"/>
    </row>
    <row r="195" ht="16.5" customHeight="1">
      <c r="A195" s="21" t="s">
        <v>2535</v>
      </c>
      <c r="B195" s="784">
        <v>192.0</v>
      </c>
      <c r="C195" s="22">
        <v>43185.0</v>
      </c>
      <c r="D195" s="21" t="s">
        <v>1598</v>
      </c>
      <c r="E195" s="22"/>
      <c r="F195" s="21" t="s">
        <v>1593</v>
      </c>
      <c r="G195" s="21" t="s">
        <v>2793</v>
      </c>
      <c r="H195" s="61"/>
      <c r="I195" s="916"/>
      <c r="J195" s="508"/>
      <c r="K195" s="508"/>
      <c r="L195" s="508"/>
      <c r="M195" s="508"/>
      <c r="N195" s="508"/>
    </row>
    <row r="196" ht="16.5" customHeight="1">
      <c r="A196" s="21"/>
      <c r="B196" s="784">
        <v>193.0</v>
      </c>
      <c r="C196" s="145">
        <v>43185.0</v>
      </c>
      <c r="D196" s="146" t="s">
        <v>2372</v>
      </c>
      <c r="E196" s="145"/>
      <c r="F196" s="146" t="s">
        <v>18</v>
      </c>
      <c r="G196" s="146" t="s">
        <v>2637</v>
      </c>
      <c r="H196" s="61"/>
      <c r="I196" s="916"/>
      <c r="J196" s="508"/>
      <c r="K196" s="508"/>
      <c r="L196" s="508"/>
      <c r="M196" s="508"/>
      <c r="N196" s="508"/>
    </row>
    <row r="197" ht="16.5" customHeight="1">
      <c r="A197" s="21"/>
      <c r="B197" s="784">
        <v>194.0</v>
      </c>
      <c r="C197" s="22">
        <v>43185.0</v>
      </c>
      <c r="D197" s="21" t="s">
        <v>2172</v>
      </c>
      <c r="E197" s="22"/>
      <c r="F197" s="21" t="s">
        <v>363</v>
      </c>
      <c r="G197" s="663"/>
      <c r="H197" s="61"/>
      <c r="I197" s="997" t="s">
        <v>2792</v>
      </c>
      <c r="J197" s="508"/>
      <c r="K197" s="508"/>
      <c r="L197" s="508"/>
      <c r="M197" s="508"/>
      <c r="N197" s="508"/>
    </row>
    <row r="198" ht="16.5" customHeight="1">
      <c r="A198" s="21"/>
      <c r="B198" s="784">
        <v>195.0</v>
      </c>
      <c r="C198" s="22"/>
      <c r="D198" s="21"/>
      <c r="E198" s="22"/>
      <c r="F198" s="21"/>
      <c r="G198" s="21"/>
      <c r="H198" s="61"/>
      <c r="I198" s="916"/>
      <c r="J198" s="508"/>
      <c r="K198" s="508"/>
      <c r="L198" s="508"/>
      <c r="M198" s="508"/>
      <c r="N198" s="508"/>
    </row>
    <row r="199" ht="16.5" customHeight="1">
      <c r="A199" s="21"/>
      <c r="B199" s="784">
        <v>196.0</v>
      </c>
      <c r="C199" s="22"/>
      <c r="D199" s="21"/>
      <c r="E199" s="22"/>
      <c r="F199" s="21"/>
      <c r="G199" s="21"/>
      <c r="H199" s="61"/>
      <c r="I199" s="916"/>
      <c r="J199" s="508"/>
      <c r="K199" s="508"/>
      <c r="L199" s="508"/>
      <c r="M199" s="508"/>
      <c r="N199" s="508"/>
    </row>
    <row r="200" ht="16.5" customHeight="1">
      <c r="A200" s="21"/>
      <c r="B200" s="784">
        <v>197.0</v>
      </c>
      <c r="C200" s="22"/>
      <c r="D200" s="21"/>
      <c r="E200" s="22"/>
      <c r="F200" s="21"/>
      <c r="G200" s="21"/>
      <c r="H200" s="61"/>
      <c r="I200" s="916"/>
      <c r="J200" s="508"/>
      <c r="K200" s="508"/>
      <c r="L200" s="508"/>
      <c r="M200" s="508"/>
      <c r="N200" s="508"/>
    </row>
    <row r="201" ht="16.5" customHeight="1">
      <c r="A201" s="21"/>
      <c r="B201" s="784">
        <v>198.0</v>
      </c>
      <c r="C201" s="22"/>
      <c r="D201" s="21"/>
      <c r="E201" s="22"/>
      <c r="F201" s="21"/>
      <c r="G201" s="21"/>
      <c r="H201" s="61"/>
      <c r="I201" s="916"/>
      <c r="J201" s="508"/>
      <c r="K201" s="508"/>
      <c r="L201" s="508"/>
      <c r="M201" s="508"/>
      <c r="N201" s="508"/>
    </row>
    <row r="202" ht="16.5" customHeight="1">
      <c r="A202" s="21"/>
      <c r="B202" s="784">
        <v>199.0</v>
      </c>
      <c r="C202" s="22"/>
      <c r="D202" s="21"/>
      <c r="E202" s="22"/>
      <c r="F202" s="21"/>
      <c r="G202" s="21"/>
      <c r="H202" s="61"/>
      <c r="I202" s="916"/>
      <c r="J202" s="508"/>
      <c r="K202" s="508"/>
      <c r="L202" s="508"/>
      <c r="M202" s="508"/>
      <c r="N202" s="508"/>
    </row>
    <row r="203" ht="16.5" customHeight="1">
      <c r="A203" s="21"/>
      <c r="B203" s="784">
        <v>200.0</v>
      </c>
      <c r="C203" s="22"/>
      <c r="D203" s="21"/>
      <c r="E203" s="22"/>
      <c r="F203" s="21"/>
      <c r="G203" s="21"/>
      <c r="H203" s="61"/>
      <c r="I203" s="916"/>
      <c r="J203" s="508"/>
      <c r="K203" s="508"/>
      <c r="L203" s="508"/>
      <c r="M203" s="508"/>
      <c r="N203" s="508"/>
    </row>
    <row r="204" ht="16.5" customHeight="1">
      <c r="A204" s="21"/>
      <c r="B204" s="784">
        <v>201.0</v>
      </c>
      <c r="C204" s="22"/>
      <c r="D204" s="21"/>
      <c r="E204" s="22"/>
      <c r="F204" s="21"/>
      <c r="G204" s="21"/>
      <c r="H204" s="61"/>
      <c r="I204" s="916"/>
      <c r="J204" s="508"/>
      <c r="K204" s="508"/>
      <c r="L204" s="508"/>
      <c r="M204" s="508"/>
      <c r="N204" s="508"/>
    </row>
    <row r="205" ht="16.5" customHeight="1">
      <c r="A205" s="21"/>
      <c r="B205" s="784">
        <v>202.0</v>
      </c>
      <c r="C205" s="22"/>
      <c r="D205" s="21"/>
      <c r="E205" s="22"/>
      <c r="F205" s="21"/>
      <c r="G205" s="21"/>
      <c r="H205" s="61"/>
      <c r="I205" s="916"/>
      <c r="J205" s="508"/>
      <c r="K205" s="508"/>
      <c r="L205" s="508"/>
      <c r="M205" s="508"/>
      <c r="N205" s="508"/>
    </row>
    <row r="206" ht="16.5" customHeight="1">
      <c r="A206" s="21"/>
      <c r="B206" s="784">
        <v>203.0</v>
      </c>
      <c r="C206" s="22">
        <v>43192.0</v>
      </c>
      <c r="D206" s="21" t="s">
        <v>2794</v>
      </c>
      <c r="E206" s="22"/>
      <c r="F206" s="21" t="s">
        <v>1593</v>
      </c>
      <c r="G206" s="21" t="s">
        <v>2795</v>
      </c>
      <c r="H206" s="61"/>
      <c r="I206" s="997" t="s">
        <v>2796</v>
      </c>
      <c r="J206" s="508"/>
      <c r="K206" s="508"/>
      <c r="L206" s="508"/>
      <c r="M206" s="508"/>
      <c r="N206" s="508"/>
    </row>
    <row r="207" ht="16.5" customHeight="1">
      <c r="A207" s="21"/>
      <c r="B207" s="784">
        <v>204.0</v>
      </c>
      <c r="C207" s="22">
        <v>43192.0</v>
      </c>
      <c r="D207" s="21" t="s">
        <v>2817</v>
      </c>
      <c r="E207" s="22"/>
      <c r="F207" s="21" t="s">
        <v>1593</v>
      </c>
      <c r="G207" s="147">
        <v>43210.0</v>
      </c>
      <c r="H207" s="61"/>
      <c r="I207" s="916"/>
      <c r="J207" s="508"/>
      <c r="K207" s="508"/>
      <c r="L207" s="508"/>
      <c r="M207" s="508"/>
      <c r="N207" s="508"/>
    </row>
    <row r="208" ht="16.5" customHeight="1">
      <c r="A208" s="21"/>
      <c r="B208" s="784">
        <v>205.0</v>
      </c>
      <c r="C208" s="22">
        <v>43192.0</v>
      </c>
      <c r="D208" s="21" t="s">
        <v>2799</v>
      </c>
      <c r="E208" s="22"/>
      <c r="F208" s="21" t="s">
        <v>18</v>
      </c>
      <c r="G208" s="21" t="s">
        <v>2630</v>
      </c>
      <c r="H208" s="61"/>
      <c r="I208" s="916"/>
      <c r="J208" s="508"/>
      <c r="K208" s="508"/>
      <c r="L208" s="508"/>
      <c r="M208" s="508"/>
      <c r="N208" s="508"/>
    </row>
    <row r="209" ht="16.5" customHeight="1">
      <c r="A209" s="21"/>
      <c r="B209" s="784">
        <v>206.0</v>
      </c>
      <c r="C209" s="22">
        <v>43192.0</v>
      </c>
      <c r="D209" s="21" t="s">
        <v>2797</v>
      </c>
      <c r="E209" s="22"/>
      <c r="F209" s="21" t="s">
        <v>18</v>
      </c>
      <c r="G209" s="21" t="s">
        <v>2798</v>
      </c>
      <c r="H209" s="61"/>
      <c r="I209" s="916"/>
      <c r="J209" s="508"/>
      <c r="K209" s="508"/>
      <c r="L209" s="508"/>
      <c r="M209" s="508"/>
      <c r="N209" s="508"/>
    </row>
    <row r="210" ht="16.5" customHeight="1">
      <c r="A210" s="21"/>
      <c r="B210" s="784">
        <v>207.0</v>
      </c>
      <c r="C210" s="22">
        <v>43192.0</v>
      </c>
      <c r="D210" s="21" t="s">
        <v>2812</v>
      </c>
      <c r="E210" s="22"/>
      <c r="F210" s="21" t="s">
        <v>18</v>
      </c>
      <c r="G210" s="21" t="s">
        <v>2637</v>
      </c>
      <c r="H210" s="61"/>
      <c r="I210" s="916"/>
      <c r="J210" s="508"/>
      <c r="K210" s="508"/>
      <c r="L210" s="508"/>
      <c r="M210" s="508"/>
      <c r="N210" s="508"/>
    </row>
    <row r="211" ht="16.5" customHeight="1">
      <c r="A211" s="297"/>
      <c r="B211" s="869">
        <v>208.0</v>
      </c>
      <c r="C211" s="22">
        <v>43192.0</v>
      </c>
      <c r="D211" s="297" t="s">
        <v>2801</v>
      </c>
      <c r="E211" s="799"/>
      <c r="F211" s="297" t="s">
        <v>18</v>
      </c>
      <c r="G211" s="297" t="s">
        <v>2803</v>
      </c>
      <c r="H211" s="61"/>
      <c r="I211" s="916"/>
      <c r="J211" s="508"/>
      <c r="K211" s="508"/>
      <c r="L211" s="508"/>
      <c r="M211" s="508"/>
      <c r="N211" s="508"/>
    </row>
    <row r="212" ht="16.5" customHeight="1">
      <c r="A212" s="21"/>
      <c r="B212" s="784">
        <v>209.0</v>
      </c>
      <c r="C212" s="22">
        <v>43192.0</v>
      </c>
      <c r="D212" s="21" t="s">
        <v>2818</v>
      </c>
      <c r="E212" s="22"/>
      <c r="F212" s="21" t="s">
        <v>18</v>
      </c>
      <c r="G212" s="21" t="s">
        <v>2315</v>
      </c>
      <c r="H212" s="61"/>
      <c r="I212" s="916"/>
      <c r="J212" s="508"/>
      <c r="K212" s="508"/>
      <c r="L212" s="508"/>
      <c r="M212" s="508"/>
      <c r="N212" s="508"/>
    </row>
    <row r="213" ht="16.5" customHeight="1">
      <c r="A213" s="21"/>
      <c r="B213" s="784">
        <v>210.0</v>
      </c>
      <c r="C213" s="22">
        <v>43192.0</v>
      </c>
      <c r="D213" s="21" t="s">
        <v>2822</v>
      </c>
      <c r="E213" s="22"/>
      <c r="F213" s="21" t="s">
        <v>18</v>
      </c>
      <c r="G213" s="21" t="s">
        <v>2821</v>
      </c>
      <c r="H213" s="61"/>
      <c r="I213" s="916"/>
      <c r="J213" s="508"/>
      <c r="K213" s="508"/>
      <c r="L213" s="508"/>
      <c r="M213" s="508"/>
      <c r="N213" s="508"/>
    </row>
    <row r="214" ht="16.5" customHeight="1">
      <c r="A214" s="21"/>
      <c r="B214" s="784">
        <v>211.0</v>
      </c>
      <c r="C214" s="22">
        <v>43192.0</v>
      </c>
      <c r="D214" s="21" t="s">
        <v>2820</v>
      </c>
      <c r="E214" s="22"/>
      <c r="F214" s="21" t="s">
        <v>18</v>
      </c>
      <c r="G214" s="21" t="s">
        <v>2821</v>
      </c>
      <c r="H214" s="61"/>
      <c r="I214" s="916"/>
      <c r="J214" s="508"/>
      <c r="K214" s="508"/>
      <c r="L214" s="508"/>
      <c r="M214" s="508"/>
      <c r="N214" s="508"/>
    </row>
    <row r="215" ht="16.5" customHeight="1">
      <c r="A215" s="21"/>
      <c r="B215" s="784">
        <v>212.0</v>
      </c>
      <c r="C215" s="22">
        <v>43192.0</v>
      </c>
      <c r="D215" s="21" t="s">
        <v>2810</v>
      </c>
      <c r="E215" s="22"/>
      <c r="F215" s="21" t="s">
        <v>18</v>
      </c>
      <c r="G215" s="21" t="s">
        <v>2637</v>
      </c>
      <c r="H215" s="61"/>
      <c r="I215" s="916"/>
      <c r="J215" s="508"/>
      <c r="K215" s="508"/>
      <c r="L215" s="508"/>
      <c r="M215" s="508"/>
      <c r="N215" s="508"/>
    </row>
    <row r="216" ht="16.5" customHeight="1">
      <c r="A216" s="21"/>
      <c r="B216" s="784">
        <v>213.0</v>
      </c>
      <c r="C216" s="22">
        <v>43192.0</v>
      </c>
      <c r="D216" s="21" t="s">
        <v>2800</v>
      </c>
      <c r="E216" s="22"/>
      <c r="F216" s="21" t="s">
        <v>18</v>
      </c>
      <c r="G216" s="21" t="s">
        <v>2637</v>
      </c>
      <c r="H216" s="61"/>
      <c r="I216" s="916"/>
      <c r="J216" s="508"/>
      <c r="K216" s="508"/>
      <c r="L216" s="508"/>
      <c r="M216" s="508"/>
      <c r="N216" s="508"/>
    </row>
    <row r="217" ht="16.5" customHeight="1">
      <c r="A217" s="21"/>
      <c r="B217" s="784">
        <v>214.0</v>
      </c>
      <c r="C217" s="22">
        <v>43192.0</v>
      </c>
      <c r="D217" s="21" t="s">
        <v>2805</v>
      </c>
      <c r="E217" s="22"/>
      <c r="F217" s="21" t="s">
        <v>18</v>
      </c>
      <c r="G217" s="21" t="s">
        <v>2637</v>
      </c>
      <c r="H217" s="61"/>
      <c r="I217" s="916"/>
      <c r="J217" s="508"/>
      <c r="K217" s="508"/>
      <c r="L217" s="508"/>
      <c r="M217" s="508"/>
      <c r="N217" s="508"/>
    </row>
    <row r="218" ht="16.5" customHeight="1">
      <c r="A218" s="21"/>
      <c r="B218" s="784">
        <v>215.0</v>
      </c>
      <c r="C218" s="22">
        <v>43192.0</v>
      </c>
      <c r="D218" s="21" t="s">
        <v>2804</v>
      </c>
      <c r="E218" s="22"/>
      <c r="F218" s="21" t="s">
        <v>18</v>
      </c>
      <c r="G218" s="21" t="s">
        <v>2798</v>
      </c>
      <c r="H218" s="61"/>
      <c r="I218" s="916"/>
      <c r="J218" s="508"/>
      <c r="K218" s="508"/>
      <c r="L218" s="508"/>
      <c r="M218" s="508"/>
      <c r="N218" s="508"/>
    </row>
    <row r="219" ht="16.5" customHeight="1">
      <c r="A219" s="21"/>
      <c r="B219" s="784">
        <v>216.0</v>
      </c>
      <c r="C219" s="22">
        <v>43192.0</v>
      </c>
      <c r="D219" s="21" t="s">
        <v>2806</v>
      </c>
      <c r="E219" s="22"/>
      <c r="F219" s="21" t="s">
        <v>18</v>
      </c>
      <c r="G219" s="21" t="s">
        <v>2637</v>
      </c>
      <c r="H219" s="61"/>
      <c r="I219" s="916"/>
      <c r="J219" s="508"/>
      <c r="K219" s="508"/>
      <c r="L219" s="508"/>
      <c r="M219" s="508"/>
      <c r="N219" s="508"/>
    </row>
    <row r="220" ht="16.5" customHeight="1">
      <c r="A220" s="21"/>
      <c r="B220" s="784">
        <v>217.0</v>
      </c>
      <c r="C220" s="22">
        <v>43192.0</v>
      </c>
      <c r="D220" s="21" t="s">
        <v>2808</v>
      </c>
      <c r="E220" s="22"/>
      <c r="F220" s="21" t="s">
        <v>18</v>
      </c>
      <c r="G220" s="21" t="s">
        <v>2708</v>
      </c>
      <c r="H220" s="61"/>
      <c r="I220" s="916"/>
      <c r="J220" s="508"/>
      <c r="K220" s="508"/>
      <c r="L220" s="508"/>
      <c r="M220" s="508"/>
      <c r="N220" s="508"/>
    </row>
    <row r="221" ht="16.5" customHeight="1">
      <c r="A221" s="21"/>
      <c r="B221" s="784">
        <v>218.0</v>
      </c>
      <c r="C221" s="22">
        <v>43192.0</v>
      </c>
      <c r="D221" s="21" t="s">
        <v>2816</v>
      </c>
      <c r="E221" s="22"/>
      <c r="F221" s="21" t="s">
        <v>18</v>
      </c>
      <c r="G221" s="21" t="s">
        <v>2798</v>
      </c>
      <c r="H221" s="61"/>
      <c r="I221" s="916"/>
      <c r="J221" s="508"/>
      <c r="K221" s="508"/>
      <c r="L221" s="508"/>
      <c r="M221" s="508"/>
      <c r="N221" s="508"/>
    </row>
    <row r="222" ht="16.5" customHeight="1">
      <c r="A222" s="21"/>
      <c r="B222" s="784">
        <v>219.0</v>
      </c>
      <c r="C222" s="22">
        <v>43192.0</v>
      </c>
      <c r="D222" s="21" t="s">
        <v>2054</v>
      </c>
      <c r="E222" s="22"/>
      <c r="F222" s="21" t="s">
        <v>18</v>
      </c>
      <c r="G222" s="21" t="s">
        <v>2798</v>
      </c>
      <c r="H222" s="61"/>
      <c r="I222" s="916" t="s">
        <v>2698</v>
      </c>
      <c r="J222" s="508"/>
      <c r="K222" s="508"/>
      <c r="L222" s="508"/>
      <c r="M222" s="508"/>
      <c r="N222" s="508"/>
    </row>
    <row r="223" ht="16.5" customHeight="1">
      <c r="A223" s="21"/>
      <c r="B223" s="784">
        <v>220.0</v>
      </c>
      <c r="C223" s="22">
        <v>43192.0</v>
      </c>
      <c r="D223" s="21" t="s">
        <v>2819</v>
      </c>
      <c r="E223" s="22"/>
      <c r="F223" s="21" t="s">
        <v>18</v>
      </c>
      <c r="G223" s="21" t="s">
        <v>2637</v>
      </c>
      <c r="H223" s="61"/>
      <c r="I223" s="916"/>
      <c r="J223" s="508"/>
      <c r="K223" s="508"/>
      <c r="L223" s="508"/>
      <c r="M223" s="508"/>
      <c r="N223" s="508"/>
    </row>
    <row r="224" ht="16.5" customHeight="1">
      <c r="A224" s="21"/>
      <c r="B224" s="784">
        <v>221.0</v>
      </c>
      <c r="C224" s="22">
        <v>43192.0</v>
      </c>
      <c r="D224" s="21" t="s">
        <v>2811</v>
      </c>
      <c r="E224" s="22"/>
      <c r="F224" s="21" t="s">
        <v>18</v>
      </c>
      <c r="G224" s="21" t="s">
        <v>2649</v>
      </c>
      <c r="H224" s="61"/>
      <c r="I224" s="916"/>
      <c r="J224" s="508"/>
      <c r="K224" s="508"/>
      <c r="L224" s="508"/>
      <c r="M224" s="508"/>
      <c r="N224" s="508"/>
    </row>
    <row r="225" ht="16.5" customHeight="1">
      <c r="A225" s="21"/>
      <c r="B225" s="784">
        <v>222.0</v>
      </c>
      <c r="C225" s="22">
        <v>43192.0</v>
      </c>
      <c r="D225" s="21" t="s">
        <v>2807</v>
      </c>
      <c r="E225" s="22"/>
      <c r="F225" s="21" t="s">
        <v>18</v>
      </c>
      <c r="G225" s="21" t="s">
        <v>2767</v>
      </c>
      <c r="H225" s="61"/>
      <c r="I225" s="916"/>
      <c r="J225" s="508"/>
      <c r="K225" s="508"/>
      <c r="L225" s="508"/>
      <c r="M225" s="508"/>
      <c r="N225" s="508"/>
    </row>
    <row r="226" ht="16.5" customHeight="1">
      <c r="A226" s="21"/>
      <c r="B226" s="784">
        <v>223.0</v>
      </c>
      <c r="C226" s="22">
        <v>43192.0</v>
      </c>
      <c r="D226" s="21" t="s">
        <v>2813</v>
      </c>
      <c r="E226" s="22"/>
      <c r="F226" s="21" t="s">
        <v>18</v>
      </c>
      <c r="G226" s="21" t="s">
        <v>2814</v>
      </c>
      <c r="H226" s="61"/>
      <c r="I226" s="916"/>
      <c r="J226" s="508"/>
      <c r="K226" s="508"/>
      <c r="L226" s="508"/>
      <c r="M226" s="508"/>
      <c r="N226" s="508"/>
    </row>
    <row r="227" ht="16.5" customHeight="1">
      <c r="A227" s="21"/>
      <c r="B227" s="784">
        <v>224.0</v>
      </c>
      <c r="C227" s="22">
        <v>43192.0</v>
      </c>
      <c r="D227" s="21" t="s">
        <v>1915</v>
      </c>
      <c r="E227" s="22"/>
      <c r="F227" s="21" t="s">
        <v>50</v>
      </c>
      <c r="G227" s="21" t="s">
        <v>2809</v>
      </c>
      <c r="H227" s="61"/>
      <c r="I227" s="916"/>
      <c r="J227" s="508"/>
      <c r="K227" s="508"/>
      <c r="L227" s="508"/>
      <c r="M227" s="508"/>
      <c r="N227" s="508"/>
    </row>
    <row r="228" ht="16.5" customHeight="1">
      <c r="A228" s="21"/>
      <c r="B228" s="784">
        <v>225.0</v>
      </c>
      <c r="C228" s="22">
        <v>43192.0</v>
      </c>
      <c r="D228" s="21" t="s">
        <v>1502</v>
      </c>
      <c r="E228" s="22"/>
      <c r="F228" s="21" t="s">
        <v>184</v>
      </c>
      <c r="G228" s="21" t="s">
        <v>2690</v>
      </c>
      <c r="H228" s="61"/>
      <c r="I228" s="916"/>
      <c r="J228" s="508"/>
      <c r="K228" s="508"/>
      <c r="L228" s="508"/>
      <c r="M228" s="508"/>
      <c r="N228" s="508"/>
    </row>
    <row r="229" ht="16.5" customHeight="1">
      <c r="A229" s="21"/>
      <c r="B229" s="784">
        <v>226.0</v>
      </c>
      <c r="C229" s="22">
        <v>43192.0</v>
      </c>
      <c r="D229" s="21" t="s">
        <v>1994</v>
      </c>
      <c r="E229" s="22"/>
      <c r="F229" s="21" t="s">
        <v>50</v>
      </c>
      <c r="G229" s="21"/>
      <c r="H229" s="61"/>
      <c r="I229" s="916"/>
      <c r="J229" s="508"/>
      <c r="K229" s="508"/>
      <c r="L229" s="508"/>
      <c r="M229" s="508"/>
      <c r="N229" s="508"/>
    </row>
    <row r="230" ht="16.5" customHeight="1">
      <c r="A230" s="21" t="s">
        <v>2535</v>
      </c>
      <c r="B230" s="784">
        <v>227.0</v>
      </c>
      <c r="C230" s="22">
        <v>43194.0</v>
      </c>
      <c r="D230" s="21" t="s">
        <v>1964</v>
      </c>
      <c r="E230" s="22"/>
      <c r="F230" s="21" t="s">
        <v>2253</v>
      </c>
      <c r="G230" s="21" t="s">
        <v>2624</v>
      </c>
      <c r="H230" s="61"/>
      <c r="I230" s="916"/>
      <c r="J230" s="508"/>
      <c r="K230" s="508"/>
      <c r="L230" s="508"/>
      <c r="M230" s="508"/>
      <c r="N230" s="508"/>
    </row>
    <row r="231" ht="16.5" customHeight="1">
      <c r="A231" s="21" t="s">
        <v>2535</v>
      </c>
      <c r="B231" s="784">
        <v>228.0</v>
      </c>
      <c r="C231" s="22">
        <v>43194.0</v>
      </c>
      <c r="D231" s="21" t="s">
        <v>1263</v>
      </c>
      <c r="E231" s="22"/>
      <c r="F231" s="149" t="s">
        <v>2253</v>
      </c>
      <c r="G231" s="21" t="s">
        <v>2646</v>
      </c>
      <c r="H231" s="61"/>
      <c r="I231" s="916"/>
      <c r="J231" s="508"/>
      <c r="K231" s="508"/>
      <c r="L231" s="508"/>
      <c r="M231" s="508"/>
      <c r="N231" s="508"/>
    </row>
    <row r="232" ht="16.5" customHeight="1">
      <c r="A232" s="21" t="s">
        <v>2535</v>
      </c>
      <c r="B232" s="784">
        <v>229.0</v>
      </c>
      <c r="C232" s="22">
        <v>43194.0</v>
      </c>
      <c r="D232" s="21" t="s">
        <v>2829</v>
      </c>
      <c r="E232" s="22"/>
      <c r="F232" s="21" t="s">
        <v>2253</v>
      </c>
      <c r="G232" s="21" t="s">
        <v>90</v>
      </c>
      <c r="H232" s="61"/>
      <c r="I232" s="916"/>
      <c r="J232" s="508"/>
      <c r="K232" s="508"/>
      <c r="L232" s="508"/>
      <c r="M232" s="508"/>
      <c r="N232" s="508"/>
    </row>
    <row r="233" ht="16.5" customHeight="1">
      <c r="A233" s="21" t="s">
        <v>2535</v>
      </c>
      <c r="B233" s="784">
        <v>230.0</v>
      </c>
      <c r="C233" s="22">
        <v>43194.0</v>
      </c>
      <c r="D233" s="21" t="s">
        <v>1967</v>
      </c>
      <c r="E233" s="22"/>
      <c r="F233" s="21" t="s">
        <v>2253</v>
      </c>
      <c r="G233" s="21" t="s">
        <v>2646</v>
      </c>
      <c r="H233" s="61"/>
      <c r="I233" s="916"/>
      <c r="J233" s="508"/>
      <c r="K233" s="508"/>
      <c r="L233" s="508"/>
      <c r="M233" s="508"/>
      <c r="N233" s="508"/>
    </row>
    <row r="234" ht="16.5" customHeight="1">
      <c r="A234" s="21" t="s">
        <v>2535</v>
      </c>
      <c r="B234" s="784">
        <v>231.0</v>
      </c>
      <c r="C234" s="22">
        <v>43194.0</v>
      </c>
      <c r="D234" s="21" t="s">
        <v>1721</v>
      </c>
      <c r="E234" s="22"/>
      <c r="F234" s="73" t="s">
        <v>2253</v>
      </c>
      <c r="G234" s="21" t="s">
        <v>2646</v>
      </c>
      <c r="H234" s="61"/>
      <c r="I234" s="916"/>
      <c r="J234" s="508"/>
      <c r="K234" s="508"/>
      <c r="L234" s="508"/>
      <c r="M234" s="508"/>
      <c r="N234" s="508"/>
    </row>
    <row r="235" ht="16.5" customHeight="1">
      <c r="A235" s="21" t="s">
        <v>2535</v>
      </c>
      <c r="B235" s="784">
        <v>232.0</v>
      </c>
      <c r="C235" s="22">
        <v>43194.0</v>
      </c>
      <c r="D235" s="21" t="s">
        <v>2062</v>
      </c>
      <c r="E235" s="22"/>
      <c r="F235" s="21" t="s">
        <v>2253</v>
      </c>
      <c r="G235" s="21" t="s">
        <v>2623</v>
      </c>
      <c r="H235" s="61"/>
      <c r="I235" s="916"/>
      <c r="J235" s="508"/>
      <c r="K235" s="508"/>
      <c r="L235" s="508"/>
      <c r="M235" s="508"/>
      <c r="N235" s="508"/>
    </row>
    <row r="236" ht="16.5" customHeight="1">
      <c r="A236" s="21" t="s">
        <v>2535</v>
      </c>
      <c r="B236" s="784">
        <v>233.0</v>
      </c>
      <c r="C236" s="22">
        <v>43194.0</v>
      </c>
      <c r="D236" s="21" t="s">
        <v>2075</v>
      </c>
      <c r="E236" s="22"/>
      <c r="F236" s="21" t="s">
        <v>2253</v>
      </c>
      <c r="G236" s="21" t="s">
        <v>2824</v>
      </c>
      <c r="H236" s="61"/>
      <c r="I236" s="916"/>
      <c r="J236" s="508"/>
      <c r="K236" s="508"/>
      <c r="L236" s="508"/>
      <c r="M236" s="508"/>
      <c r="N236" s="508"/>
    </row>
    <row r="237" ht="16.5" customHeight="1">
      <c r="A237" s="21" t="s">
        <v>2535</v>
      </c>
      <c r="B237" s="784">
        <v>234.0</v>
      </c>
      <c r="C237" s="22">
        <v>43194.0</v>
      </c>
      <c r="D237" s="21" t="s">
        <v>988</v>
      </c>
      <c r="E237" s="22"/>
      <c r="F237" s="21" t="s">
        <v>2253</v>
      </c>
      <c r="G237" s="21" t="s">
        <v>90</v>
      </c>
      <c r="H237" s="61"/>
      <c r="I237" s="916"/>
      <c r="J237" s="508"/>
      <c r="K237" s="508"/>
      <c r="L237" s="508"/>
      <c r="M237" s="508"/>
      <c r="N237" s="508"/>
    </row>
    <row r="238" ht="16.5" customHeight="1">
      <c r="A238" s="21" t="s">
        <v>2535</v>
      </c>
      <c r="B238" s="784">
        <v>235.0</v>
      </c>
      <c r="C238" s="22">
        <v>43194.0</v>
      </c>
      <c r="D238" s="21" t="s">
        <v>14822</v>
      </c>
      <c r="E238" s="22"/>
      <c r="F238" s="998" t="s">
        <v>2827</v>
      </c>
      <c r="G238" s="21"/>
      <c r="H238" s="61"/>
      <c r="I238" s="916"/>
      <c r="J238" s="508"/>
      <c r="K238" s="508"/>
      <c r="L238" s="508"/>
      <c r="M238" s="508"/>
      <c r="N238" s="508"/>
    </row>
    <row r="239" ht="16.5" customHeight="1">
      <c r="A239" s="21" t="s">
        <v>2535</v>
      </c>
      <c r="B239" s="784">
        <v>236.0</v>
      </c>
      <c r="C239" s="22">
        <v>43194.0</v>
      </c>
      <c r="D239" s="73" t="s">
        <v>2591</v>
      </c>
      <c r="E239" s="22"/>
      <c r="F239" s="21" t="s">
        <v>2751</v>
      </c>
      <c r="G239" s="21"/>
      <c r="H239" s="61"/>
      <c r="I239" s="916"/>
      <c r="J239" s="508"/>
      <c r="K239" s="508"/>
      <c r="L239" s="508"/>
      <c r="M239" s="508"/>
      <c r="N239" s="508"/>
    </row>
    <row r="240" ht="16.5" customHeight="1">
      <c r="A240" s="21" t="s">
        <v>2535</v>
      </c>
      <c r="B240" s="784">
        <v>237.0</v>
      </c>
      <c r="C240" s="22">
        <v>43194.0</v>
      </c>
      <c r="D240" s="21" t="s">
        <v>2826</v>
      </c>
      <c r="E240" s="22"/>
      <c r="F240" s="21" t="s">
        <v>2751</v>
      </c>
      <c r="G240" s="21"/>
      <c r="H240" s="61"/>
      <c r="I240" s="916"/>
      <c r="J240" s="508"/>
      <c r="K240" s="508"/>
      <c r="L240" s="508"/>
      <c r="M240" s="508"/>
      <c r="N240" s="508"/>
    </row>
    <row r="241" ht="16.5" customHeight="1">
      <c r="A241" s="21" t="s">
        <v>2535</v>
      </c>
      <c r="B241" s="784">
        <v>238.0</v>
      </c>
      <c r="C241" s="22">
        <v>43194.0</v>
      </c>
      <c r="D241" s="21" t="s">
        <v>2825</v>
      </c>
      <c r="E241" s="22"/>
      <c r="F241" s="21" t="s">
        <v>2751</v>
      </c>
      <c r="G241" s="21"/>
      <c r="H241" s="61"/>
      <c r="I241" s="916"/>
      <c r="J241" s="508"/>
      <c r="K241" s="508"/>
      <c r="L241" s="508"/>
      <c r="M241" s="508"/>
      <c r="N241" s="508"/>
    </row>
    <row r="242" ht="16.5" customHeight="1">
      <c r="A242" s="21" t="s">
        <v>2535</v>
      </c>
      <c r="B242" s="784">
        <v>239.0</v>
      </c>
      <c r="C242" s="22">
        <v>43194.0</v>
      </c>
      <c r="D242" s="21" t="s">
        <v>1644</v>
      </c>
      <c r="E242" s="22"/>
      <c r="F242" s="21" t="s">
        <v>2751</v>
      </c>
      <c r="G242" s="21"/>
      <c r="H242" s="61"/>
      <c r="I242" s="916"/>
      <c r="J242" s="508"/>
      <c r="K242" s="508"/>
      <c r="L242" s="508"/>
      <c r="M242" s="508"/>
      <c r="N242" s="508"/>
    </row>
    <row r="243" ht="16.5" customHeight="1">
      <c r="A243" s="21"/>
      <c r="B243" s="784">
        <v>240.0</v>
      </c>
      <c r="C243" s="22">
        <v>43194.0</v>
      </c>
      <c r="D243" s="21" t="s">
        <v>1623</v>
      </c>
      <c r="E243" s="22"/>
      <c r="F243" s="21" t="s">
        <v>363</v>
      </c>
      <c r="G243" s="21" t="s">
        <v>2809</v>
      </c>
      <c r="H243" s="61"/>
      <c r="I243" s="916"/>
      <c r="J243" s="508"/>
      <c r="K243" s="508"/>
      <c r="L243" s="508"/>
      <c r="M243" s="508"/>
      <c r="N243" s="508"/>
    </row>
    <row r="244" ht="16.5" customHeight="1">
      <c r="A244" s="21" t="s">
        <v>2535</v>
      </c>
      <c r="B244" s="784">
        <v>241.0</v>
      </c>
      <c r="C244" s="22">
        <v>43194.0</v>
      </c>
      <c r="D244" s="21" t="s">
        <v>2701</v>
      </c>
      <c r="E244" s="22"/>
      <c r="F244" s="21" t="s">
        <v>2751</v>
      </c>
      <c r="G244" s="21"/>
      <c r="H244" s="61"/>
      <c r="I244" s="916"/>
      <c r="J244" s="508"/>
      <c r="K244" s="508"/>
      <c r="L244" s="508"/>
      <c r="M244" s="508"/>
      <c r="N244" s="508"/>
    </row>
    <row r="245" ht="16.5" customHeight="1">
      <c r="A245" s="21" t="s">
        <v>2535</v>
      </c>
      <c r="B245" s="784">
        <v>242.0</v>
      </c>
      <c r="C245" s="22">
        <v>43194.0</v>
      </c>
      <c r="D245" s="22" t="s">
        <v>2830</v>
      </c>
      <c r="E245" s="22"/>
      <c r="F245" s="21" t="s">
        <v>2751</v>
      </c>
      <c r="G245" s="21"/>
      <c r="H245" s="61"/>
      <c r="I245" s="916"/>
      <c r="J245" s="508"/>
      <c r="K245" s="508"/>
      <c r="L245" s="508"/>
      <c r="M245" s="508"/>
      <c r="N245" s="508"/>
    </row>
    <row r="246" ht="16.5" customHeight="1">
      <c r="A246" s="21" t="s">
        <v>2535</v>
      </c>
      <c r="B246" s="784">
        <v>243.0</v>
      </c>
      <c r="C246" s="22">
        <v>43194.0</v>
      </c>
      <c r="D246" s="21" t="s">
        <v>2736</v>
      </c>
      <c r="E246" s="22"/>
      <c r="F246" s="21" t="s">
        <v>2751</v>
      </c>
      <c r="G246" s="21"/>
      <c r="H246" s="61"/>
      <c r="I246" s="916"/>
      <c r="J246" s="508"/>
      <c r="K246" s="508"/>
      <c r="L246" s="508"/>
      <c r="M246" s="508"/>
      <c r="N246" s="508"/>
    </row>
    <row r="247" ht="16.5" customHeight="1">
      <c r="A247" s="21" t="s">
        <v>2535</v>
      </c>
      <c r="B247" s="784">
        <v>244.0</v>
      </c>
      <c r="C247" s="22">
        <v>43194.0</v>
      </c>
      <c r="D247" s="21" t="s">
        <v>2828</v>
      </c>
      <c r="E247" s="22"/>
      <c r="F247" s="21" t="s">
        <v>2751</v>
      </c>
      <c r="G247" s="21"/>
      <c r="H247" s="61"/>
      <c r="I247" s="916"/>
      <c r="J247" s="508"/>
      <c r="K247" s="508"/>
      <c r="L247" s="508"/>
      <c r="M247" s="508"/>
      <c r="N247" s="508"/>
    </row>
    <row r="248" ht="16.5" customHeight="1">
      <c r="A248" s="21" t="s">
        <v>2535</v>
      </c>
      <c r="B248" s="784">
        <v>245.0</v>
      </c>
      <c r="C248" s="22">
        <v>43194.0</v>
      </c>
      <c r="D248" s="21" t="s">
        <v>2823</v>
      </c>
      <c r="E248" s="22"/>
      <c r="F248" s="21" t="s">
        <v>2751</v>
      </c>
      <c r="G248" s="21"/>
      <c r="H248" s="61"/>
      <c r="I248" s="916"/>
      <c r="J248" s="508"/>
      <c r="K248" s="508"/>
      <c r="L248" s="508"/>
      <c r="M248" s="508"/>
      <c r="N248" s="508"/>
    </row>
    <row r="249" ht="16.5" customHeight="1">
      <c r="A249" s="21" t="s">
        <v>2535</v>
      </c>
      <c r="B249" s="784">
        <v>246.0</v>
      </c>
      <c r="C249" s="22">
        <v>43194.0</v>
      </c>
      <c r="D249" s="21" t="s">
        <v>2727</v>
      </c>
      <c r="E249" s="22"/>
      <c r="F249" s="21" t="s">
        <v>2751</v>
      </c>
      <c r="G249" s="21"/>
      <c r="H249" s="61"/>
      <c r="I249" s="916"/>
      <c r="J249" s="508"/>
      <c r="K249" s="508"/>
      <c r="L249" s="508"/>
      <c r="M249" s="508"/>
      <c r="N249" s="508"/>
    </row>
    <row r="250" ht="16.5" customHeight="1">
      <c r="A250" s="21" t="s">
        <v>2535</v>
      </c>
      <c r="B250" s="784">
        <v>247.0</v>
      </c>
      <c r="C250" s="22">
        <v>43194.0</v>
      </c>
      <c r="D250" s="21" t="s">
        <v>2710</v>
      </c>
      <c r="E250" s="22"/>
      <c r="F250" s="21" t="s">
        <v>2751</v>
      </c>
      <c r="G250" s="21"/>
      <c r="H250" s="61"/>
      <c r="I250" s="916"/>
      <c r="J250" s="508"/>
      <c r="K250" s="508"/>
      <c r="L250" s="508"/>
      <c r="M250" s="508"/>
      <c r="N250" s="508"/>
    </row>
    <row r="251" ht="16.5" customHeight="1">
      <c r="A251" s="21" t="s">
        <v>2535</v>
      </c>
      <c r="B251" s="784">
        <v>248.0</v>
      </c>
      <c r="C251" s="22">
        <v>43194.0</v>
      </c>
      <c r="D251" s="21" t="s">
        <v>2714</v>
      </c>
      <c r="E251" s="22"/>
      <c r="F251" s="21" t="s">
        <v>2751</v>
      </c>
      <c r="G251" s="21"/>
      <c r="H251" s="61"/>
      <c r="I251" s="916"/>
      <c r="J251" s="508"/>
      <c r="K251" s="508"/>
      <c r="L251" s="508"/>
      <c r="M251" s="508"/>
      <c r="N251" s="508"/>
    </row>
    <row r="252" ht="16.5" customHeight="1">
      <c r="A252" s="21" t="s">
        <v>2535</v>
      </c>
      <c r="B252" s="784">
        <v>249.0</v>
      </c>
      <c r="C252" s="22">
        <v>43194.0</v>
      </c>
      <c r="D252" s="21" t="s">
        <v>2756</v>
      </c>
      <c r="E252" s="22"/>
      <c r="F252" s="21" t="s">
        <v>2751</v>
      </c>
      <c r="G252" s="21"/>
      <c r="H252" s="61"/>
      <c r="I252" s="916"/>
      <c r="J252" s="508"/>
      <c r="K252" s="508"/>
      <c r="L252" s="508"/>
      <c r="M252" s="508"/>
      <c r="N252" s="508"/>
    </row>
    <row r="253" ht="16.5" customHeight="1">
      <c r="A253" s="21" t="s">
        <v>2535</v>
      </c>
      <c r="B253" s="784">
        <v>250.0</v>
      </c>
      <c r="C253" s="22">
        <v>43195.0</v>
      </c>
      <c r="D253" s="21" t="s">
        <v>2850</v>
      </c>
      <c r="E253" s="22"/>
      <c r="F253" s="21" t="s">
        <v>2751</v>
      </c>
      <c r="G253" s="21"/>
      <c r="H253" s="61"/>
      <c r="I253" s="916"/>
      <c r="J253" s="508"/>
      <c r="K253" s="508"/>
      <c r="L253" s="508"/>
      <c r="M253" s="508"/>
      <c r="N253" s="508"/>
    </row>
    <row r="254" ht="16.5" customHeight="1">
      <c r="A254" s="21"/>
      <c r="B254" s="784">
        <v>251.0</v>
      </c>
      <c r="C254" s="22">
        <v>43195.0</v>
      </c>
      <c r="D254" s="21" t="s">
        <v>2853</v>
      </c>
      <c r="E254" s="22"/>
      <c r="F254" s="21" t="s">
        <v>18</v>
      </c>
      <c r="G254" s="21" t="s">
        <v>2854</v>
      </c>
      <c r="H254" s="61"/>
      <c r="I254" s="916"/>
      <c r="J254" s="508"/>
      <c r="K254" s="508"/>
      <c r="L254" s="508"/>
      <c r="M254" s="508"/>
      <c r="N254" s="508"/>
    </row>
    <row r="255" ht="16.5" customHeight="1">
      <c r="A255" s="21"/>
      <c r="B255" s="784">
        <v>252.0</v>
      </c>
      <c r="C255" s="22">
        <v>43195.0</v>
      </c>
      <c r="D255" s="21" t="s">
        <v>2855</v>
      </c>
      <c r="E255" s="22"/>
      <c r="F255" s="21" t="s">
        <v>18</v>
      </c>
      <c r="G255" s="21" t="s">
        <v>2798</v>
      </c>
      <c r="H255" s="61"/>
      <c r="I255" s="916" t="s">
        <v>2698</v>
      </c>
      <c r="J255" s="508"/>
      <c r="K255" s="508"/>
      <c r="L255" s="508"/>
      <c r="M255" s="508"/>
      <c r="N255" s="508"/>
    </row>
    <row r="256" ht="16.5" customHeight="1">
      <c r="A256" s="21"/>
      <c r="B256" s="784">
        <v>253.0</v>
      </c>
      <c r="C256" s="22">
        <v>43195.0</v>
      </c>
      <c r="D256" s="21" t="s">
        <v>2856</v>
      </c>
      <c r="E256" s="22"/>
      <c r="F256" s="21" t="s">
        <v>18</v>
      </c>
      <c r="G256" s="21" t="s">
        <v>2849</v>
      </c>
      <c r="H256" s="61"/>
      <c r="I256" s="916"/>
      <c r="J256" s="508"/>
      <c r="K256" s="508"/>
      <c r="L256" s="508"/>
      <c r="M256" s="508"/>
      <c r="N256" s="508"/>
    </row>
    <row r="257" ht="16.5" customHeight="1">
      <c r="A257" s="21"/>
      <c r="B257" s="784">
        <v>254.0</v>
      </c>
      <c r="C257" s="22">
        <v>43195.0</v>
      </c>
      <c r="D257" s="21" t="s">
        <v>2857</v>
      </c>
      <c r="E257" s="22"/>
      <c r="F257" s="21" t="s">
        <v>18</v>
      </c>
      <c r="G257" s="21" t="s">
        <v>2637</v>
      </c>
      <c r="H257" s="61"/>
      <c r="I257" s="916"/>
      <c r="J257" s="508"/>
      <c r="K257" s="508"/>
      <c r="L257" s="508"/>
      <c r="M257" s="508"/>
      <c r="N257" s="508"/>
    </row>
    <row r="258" ht="16.5" customHeight="1">
      <c r="A258" s="21"/>
      <c r="B258" s="784">
        <v>255.0</v>
      </c>
      <c r="C258" s="22">
        <v>43195.0</v>
      </c>
      <c r="D258" s="21" t="s">
        <v>1251</v>
      </c>
      <c r="E258" s="22"/>
      <c r="F258" s="21" t="s">
        <v>18</v>
      </c>
      <c r="G258" s="21" t="s">
        <v>2798</v>
      </c>
      <c r="H258" s="61"/>
      <c r="I258" s="916" t="s">
        <v>2698</v>
      </c>
      <c r="J258" s="508"/>
      <c r="K258" s="508"/>
      <c r="L258" s="508"/>
      <c r="M258" s="508"/>
      <c r="N258" s="508"/>
    </row>
    <row r="259" ht="16.5" customHeight="1">
      <c r="A259" s="21"/>
      <c r="B259" s="784">
        <v>256.0</v>
      </c>
      <c r="C259" s="22">
        <v>43195.0</v>
      </c>
      <c r="D259" s="21" t="s">
        <v>2848</v>
      </c>
      <c r="E259" s="22"/>
      <c r="F259" s="21" t="s">
        <v>18</v>
      </c>
      <c r="G259" s="21" t="s">
        <v>2849</v>
      </c>
      <c r="H259" s="61"/>
      <c r="I259" s="916"/>
      <c r="J259" s="508"/>
      <c r="K259" s="508"/>
      <c r="L259" s="508"/>
      <c r="M259" s="508"/>
      <c r="N259" s="508"/>
    </row>
    <row r="260" ht="16.5" customHeight="1">
      <c r="A260" s="21"/>
      <c r="B260" s="784">
        <v>257.0</v>
      </c>
      <c r="C260" s="22">
        <v>43195.0</v>
      </c>
      <c r="D260" s="21" t="s">
        <v>2833</v>
      </c>
      <c r="E260" s="22"/>
      <c r="F260" s="21" t="s">
        <v>18</v>
      </c>
      <c r="G260" s="21" t="s">
        <v>2637</v>
      </c>
      <c r="H260" s="61"/>
      <c r="I260" s="916"/>
      <c r="J260" s="508"/>
      <c r="K260" s="508"/>
      <c r="L260" s="508"/>
      <c r="M260" s="508"/>
      <c r="N260" s="508"/>
    </row>
    <row r="261" ht="16.5" customHeight="1">
      <c r="A261" s="21"/>
      <c r="B261" s="784">
        <v>258.0</v>
      </c>
      <c r="C261" s="22">
        <v>43195.0</v>
      </c>
      <c r="D261" s="21" t="s">
        <v>2846</v>
      </c>
      <c r="E261" s="22"/>
      <c r="F261" s="21" t="s">
        <v>18</v>
      </c>
      <c r="G261" s="21" t="s">
        <v>2649</v>
      </c>
      <c r="H261" s="61"/>
      <c r="I261" s="916"/>
      <c r="J261" s="508"/>
      <c r="K261" s="508"/>
      <c r="L261" s="508"/>
      <c r="M261" s="508"/>
      <c r="N261" s="508"/>
    </row>
    <row r="262" ht="16.5" customHeight="1">
      <c r="A262" s="21"/>
      <c r="B262" s="784">
        <v>259.0</v>
      </c>
      <c r="C262" s="22">
        <v>43195.0</v>
      </c>
      <c r="D262" s="21" t="s">
        <v>2838</v>
      </c>
      <c r="E262" s="22"/>
      <c r="F262" s="21" t="s">
        <v>18</v>
      </c>
      <c r="G262" s="21" t="s">
        <v>2315</v>
      </c>
      <c r="H262" s="61"/>
      <c r="I262" s="916"/>
      <c r="J262" s="508"/>
      <c r="K262" s="508"/>
      <c r="L262" s="508"/>
      <c r="M262" s="508"/>
      <c r="N262" s="508"/>
    </row>
    <row r="263" ht="16.5" customHeight="1">
      <c r="A263" s="21"/>
      <c r="B263" s="784">
        <v>260.0</v>
      </c>
      <c r="C263" s="22">
        <v>43195.0</v>
      </c>
      <c r="D263" s="21" t="s">
        <v>2831</v>
      </c>
      <c r="E263" s="22"/>
      <c r="F263" s="21" t="s">
        <v>18</v>
      </c>
      <c r="G263" s="21" t="s">
        <v>2315</v>
      </c>
      <c r="H263" s="61"/>
      <c r="I263" s="916"/>
      <c r="J263" s="508"/>
      <c r="K263" s="508"/>
      <c r="L263" s="508"/>
      <c r="M263" s="508"/>
      <c r="N263" s="508"/>
    </row>
    <row r="264" ht="16.5" customHeight="1">
      <c r="A264" s="21"/>
      <c r="B264" s="784">
        <v>261.0</v>
      </c>
      <c r="C264" s="22">
        <v>43195.0</v>
      </c>
      <c r="D264" s="21" t="s">
        <v>2852</v>
      </c>
      <c r="E264" s="22"/>
      <c r="F264" s="21" t="s">
        <v>18</v>
      </c>
      <c r="G264" s="21" t="s">
        <v>2849</v>
      </c>
      <c r="H264" s="61"/>
      <c r="I264" s="916" t="s">
        <v>2809</v>
      </c>
      <c r="J264" s="508"/>
      <c r="K264" s="508"/>
      <c r="L264" s="508"/>
      <c r="M264" s="508"/>
      <c r="N264" s="508"/>
    </row>
    <row r="265" ht="16.5" customHeight="1">
      <c r="A265" s="21"/>
      <c r="B265" s="784">
        <v>262.0</v>
      </c>
      <c r="C265" s="22">
        <v>43195.0</v>
      </c>
      <c r="D265" s="21" t="s">
        <v>2858</v>
      </c>
      <c r="E265" s="22"/>
      <c r="F265" s="21" t="s">
        <v>18</v>
      </c>
      <c r="G265" s="21" t="s">
        <v>2849</v>
      </c>
      <c r="H265" s="61"/>
      <c r="I265" s="916"/>
      <c r="J265" s="508"/>
      <c r="K265" s="508"/>
      <c r="L265" s="508"/>
      <c r="M265" s="508"/>
      <c r="N265" s="508"/>
    </row>
    <row r="266" ht="16.5" customHeight="1">
      <c r="A266" s="21"/>
      <c r="B266" s="784">
        <v>263.0</v>
      </c>
      <c r="C266" s="22">
        <v>43195.0</v>
      </c>
      <c r="D266" s="21" t="s">
        <v>2839</v>
      </c>
      <c r="E266" s="22"/>
      <c r="F266" s="21" t="s">
        <v>18</v>
      </c>
      <c r="G266" s="21" t="s">
        <v>2315</v>
      </c>
      <c r="H266" s="61"/>
      <c r="I266" s="916"/>
      <c r="J266" s="508"/>
      <c r="K266" s="508"/>
      <c r="L266" s="508"/>
      <c r="M266" s="508"/>
      <c r="N266" s="508"/>
    </row>
    <row r="267" ht="16.5" customHeight="1">
      <c r="A267" s="21"/>
      <c r="B267" s="784">
        <v>264.0</v>
      </c>
      <c r="C267" s="22">
        <v>43195.0</v>
      </c>
      <c r="D267" s="21" t="s">
        <v>2851</v>
      </c>
      <c r="E267" s="22"/>
      <c r="F267" s="21" t="s">
        <v>18</v>
      </c>
      <c r="G267" s="21" t="s">
        <v>2637</v>
      </c>
      <c r="H267" s="61"/>
      <c r="I267" s="916"/>
      <c r="J267" s="508"/>
      <c r="K267" s="508"/>
      <c r="L267" s="508"/>
      <c r="M267" s="508"/>
      <c r="N267" s="508"/>
    </row>
    <row r="268" ht="16.5" customHeight="1">
      <c r="A268" s="21"/>
      <c r="B268" s="784">
        <v>265.0</v>
      </c>
      <c r="C268" s="22">
        <v>43195.0</v>
      </c>
      <c r="D268" s="21" t="s">
        <v>2843</v>
      </c>
      <c r="E268" s="22"/>
      <c r="F268" s="21" t="s">
        <v>18</v>
      </c>
      <c r="G268" s="21" t="s">
        <v>2844</v>
      </c>
      <c r="H268" s="61"/>
      <c r="I268" s="916"/>
      <c r="J268" s="508"/>
      <c r="K268" s="508"/>
      <c r="L268" s="508"/>
      <c r="M268" s="508"/>
      <c r="N268" s="508"/>
    </row>
    <row r="269" ht="16.5" customHeight="1">
      <c r="A269" s="21"/>
      <c r="B269" s="784">
        <v>266.0</v>
      </c>
      <c r="C269" s="22">
        <v>43195.0</v>
      </c>
      <c r="D269" s="21" t="s">
        <v>2832</v>
      </c>
      <c r="E269" s="22"/>
      <c r="F269" s="21" t="s">
        <v>18</v>
      </c>
      <c r="G269" s="21" t="s">
        <v>2767</v>
      </c>
      <c r="H269" s="61"/>
      <c r="I269" s="916"/>
      <c r="J269" s="508"/>
      <c r="K269" s="508"/>
      <c r="L269" s="508"/>
      <c r="M269" s="508"/>
      <c r="N269" s="508"/>
    </row>
    <row r="270" ht="16.5" customHeight="1">
      <c r="A270" s="21"/>
      <c r="B270" s="784">
        <v>267.0</v>
      </c>
      <c r="C270" s="22">
        <v>43195.0</v>
      </c>
      <c r="D270" s="21" t="s">
        <v>2845</v>
      </c>
      <c r="E270" s="22"/>
      <c r="F270" s="21" t="s">
        <v>18</v>
      </c>
      <c r="G270" s="21" t="s">
        <v>1422</v>
      </c>
      <c r="H270" s="61"/>
      <c r="I270" s="916" t="s">
        <v>2698</v>
      </c>
      <c r="J270" s="508"/>
      <c r="K270" s="508"/>
      <c r="L270" s="508"/>
      <c r="M270" s="508"/>
      <c r="N270" s="508"/>
    </row>
    <row r="271" ht="16.5" customHeight="1">
      <c r="A271" s="21"/>
      <c r="B271" s="784">
        <v>268.0</v>
      </c>
      <c r="C271" s="22">
        <v>43195.0</v>
      </c>
      <c r="D271" s="21" t="s">
        <v>2859</v>
      </c>
      <c r="E271" s="22"/>
      <c r="F271" s="21" t="s">
        <v>18</v>
      </c>
      <c r="G271" s="21" t="s">
        <v>2649</v>
      </c>
      <c r="H271" s="61"/>
      <c r="I271" s="916"/>
      <c r="J271" s="508"/>
      <c r="K271" s="508"/>
      <c r="L271" s="508"/>
      <c r="M271" s="508"/>
      <c r="N271" s="508"/>
    </row>
    <row r="272" ht="16.5" customHeight="1">
      <c r="A272" s="21"/>
      <c r="B272" s="784">
        <v>269.0</v>
      </c>
      <c r="C272" s="22">
        <v>43195.0</v>
      </c>
      <c r="D272" s="21" t="s">
        <v>2842</v>
      </c>
      <c r="E272" s="22"/>
      <c r="F272" s="21" t="s">
        <v>18</v>
      </c>
      <c r="G272" s="21" t="s">
        <v>2315</v>
      </c>
      <c r="H272" s="61"/>
      <c r="I272" s="916"/>
      <c r="J272" s="508"/>
      <c r="K272" s="508"/>
      <c r="L272" s="508"/>
      <c r="M272" s="508"/>
      <c r="N272" s="508"/>
    </row>
    <row r="273" ht="16.5" customHeight="1">
      <c r="A273" s="21"/>
      <c r="B273" s="784">
        <v>270.0</v>
      </c>
      <c r="C273" s="22">
        <v>43195.0</v>
      </c>
      <c r="D273" s="21" t="s">
        <v>2840</v>
      </c>
      <c r="E273" s="22"/>
      <c r="F273" s="21" t="s">
        <v>18</v>
      </c>
      <c r="G273" s="21" t="s">
        <v>2841</v>
      </c>
      <c r="H273" s="61"/>
      <c r="I273" s="916"/>
      <c r="J273" s="508"/>
      <c r="K273" s="508"/>
      <c r="L273" s="508"/>
      <c r="M273" s="508"/>
      <c r="N273" s="508"/>
    </row>
    <row r="274" ht="16.5" customHeight="1">
      <c r="A274" s="21"/>
      <c r="B274" s="784">
        <v>271.0</v>
      </c>
      <c r="C274" s="22">
        <v>43195.0</v>
      </c>
      <c r="D274" s="21" t="s">
        <v>2837</v>
      </c>
      <c r="E274" s="22"/>
      <c r="F274" s="21" t="s">
        <v>18</v>
      </c>
      <c r="G274" s="21" t="s">
        <v>2315</v>
      </c>
      <c r="H274" s="61"/>
      <c r="I274" s="916"/>
      <c r="J274" s="508"/>
      <c r="K274" s="508"/>
      <c r="L274" s="508"/>
      <c r="M274" s="508"/>
      <c r="N274" s="508"/>
    </row>
    <row r="275" ht="16.5" customHeight="1">
      <c r="A275" s="21"/>
      <c r="B275" s="784">
        <v>272.0</v>
      </c>
      <c r="C275" s="22">
        <v>43195.0</v>
      </c>
      <c r="D275" s="21" t="s">
        <v>2834</v>
      </c>
      <c r="E275" s="22"/>
      <c r="F275" s="21" t="s">
        <v>18</v>
      </c>
      <c r="G275" s="21" t="s">
        <v>2315</v>
      </c>
      <c r="H275" s="61"/>
      <c r="I275" s="916"/>
      <c r="J275" s="508"/>
      <c r="K275" s="508"/>
      <c r="L275" s="508"/>
      <c r="M275" s="508"/>
      <c r="N275" s="508"/>
    </row>
    <row r="276" ht="16.5" customHeight="1">
      <c r="A276" s="21"/>
      <c r="B276" s="784">
        <v>273.0</v>
      </c>
      <c r="C276" s="22">
        <v>43195.0</v>
      </c>
      <c r="D276" s="21" t="s">
        <v>2835</v>
      </c>
      <c r="E276" s="22"/>
      <c r="F276" s="21" t="s">
        <v>18</v>
      </c>
      <c r="G276" s="21" t="s">
        <v>2836</v>
      </c>
      <c r="H276" s="61"/>
      <c r="I276" s="916"/>
      <c r="J276" s="508"/>
      <c r="K276" s="508"/>
      <c r="L276" s="508"/>
      <c r="M276" s="508"/>
      <c r="N276" s="508"/>
    </row>
    <row r="277" ht="16.5" customHeight="1">
      <c r="A277" s="21"/>
      <c r="B277" s="784">
        <v>274.0</v>
      </c>
      <c r="C277" s="22">
        <v>43195.0</v>
      </c>
      <c r="D277" s="21" t="s">
        <v>2847</v>
      </c>
      <c r="E277" s="22"/>
      <c r="F277" s="21" t="s">
        <v>18</v>
      </c>
      <c r="G277" s="21" t="s">
        <v>2315</v>
      </c>
      <c r="H277" s="61"/>
      <c r="I277" s="916"/>
      <c r="J277" s="508"/>
      <c r="K277" s="508"/>
      <c r="L277" s="508"/>
      <c r="M277" s="508"/>
      <c r="N277" s="508"/>
    </row>
    <row r="278" ht="16.5" customHeight="1">
      <c r="A278" s="21"/>
      <c r="B278" s="784">
        <v>275.0</v>
      </c>
      <c r="C278" s="22"/>
      <c r="D278" s="21"/>
      <c r="E278" s="22"/>
      <c r="F278" s="21"/>
      <c r="G278" s="21"/>
      <c r="H278" s="61"/>
      <c r="I278" s="916"/>
      <c r="J278" s="508"/>
      <c r="K278" s="508"/>
      <c r="L278" s="508"/>
      <c r="M278" s="508"/>
      <c r="N278" s="508"/>
    </row>
    <row r="279" ht="16.5" customHeight="1">
      <c r="A279" s="21" t="s">
        <v>2535</v>
      </c>
      <c r="B279" s="784">
        <v>276.0</v>
      </c>
      <c r="C279" s="22">
        <v>43200.0</v>
      </c>
      <c r="D279" s="21" t="s">
        <v>2613</v>
      </c>
      <c r="E279" s="22"/>
      <c r="F279" s="21" t="s">
        <v>2751</v>
      </c>
      <c r="G279" s="21"/>
      <c r="H279" s="61"/>
      <c r="I279" s="916"/>
      <c r="J279" s="508"/>
      <c r="K279" s="508"/>
      <c r="L279" s="508"/>
      <c r="M279" s="508"/>
      <c r="N279" s="508"/>
    </row>
    <row r="280" ht="16.5" customHeight="1">
      <c r="A280" s="21" t="s">
        <v>2535</v>
      </c>
      <c r="B280" s="784">
        <v>277.0</v>
      </c>
      <c r="C280" s="22">
        <v>43200.0</v>
      </c>
      <c r="D280" s="21" t="s">
        <v>2825</v>
      </c>
      <c r="E280" s="22"/>
      <c r="F280" s="146" t="s">
        <v>1313</v>
      </c>
      <c r="G280" s="21" t="s">
        <v>2860</v>
      </c>
      <c r="H280" s="61"/>
      <c r="I280" s="916"/>
      <c r="J280" s="508"/>
      <c r="K280" s="508"/>
      <c r="L280" s="508"/>
      <c r="M280" s="508"/>
      <c r="N280" s="508"/>
    </row>
    <row r="281" ht="16.5" customHeight="1">
      <c r="A281" s="21"/>
      <c r="B281" s="784">
        <v>278.0</v>
      </c>
      <c r="C281" s="22">
        <v>43200.0</v>
      </c>
      <c r="D281" s="21" t="s">
        <v>2861</v>
      </c>
      <c r="E281" s="22"/>
      <c r="F281" s="21" t="s">
        <v>363</v>
      </c>
      <c r="G281" s="21"/>
      <c r="H281" s="61"/>
      <c r="I281" s="916"/>
      <c r="J281" s="508"/>
      <c r="K281" s="508"/>
      <c r="L281" s="508"/>
      <c r="M281" s="508"/>
      <c r="N281" s="508"/>
    </row>
    <row r="282" ht="16.5" customHeight="1">
      <c r="A282" s="21"/>
      <c r="B282" s="784">
        <v>279.0</v>
      </c>
      <c r="C282" s="22">
        <v>43200.0</v>
      </c>
      <c r="D282" s="21" t="s">
        <v>1931</v>
      </c>
      <c r="E282" s="22"/>
      <c r="F282" s="21" t="s">
        <v>363</v>
      </c>
      <c r="G282" s="21"/>
      <c r="H282" s="61"/>
      <c r="I282" s="916"/>
      <c r="J282" s="508"/>
      <c r="K282" s="508"/>
      <c r="L282" s="508"/>
      <c r="M282" s="508"/>
      <c r="N282" s="508"/>
    </row>
    <row r="283" ht="16.5" customHeight="1">
      <c r="A283" s="21"/>
      <c r="B283" s="784">
        <v>280.0</v>
      </c>
      <c r="C283" s="22">
        <v>43202.0</v>
      </c>
      <c r="D283" s="21" t="s">
        <v>2867</v>
      </c>
      <c r="E283" s="22"/>
      <c r="F283" s="21" t="s">
        <v>18</v>
      </c>
      <c r="G283" s="21" t="s">
        <v>2868</v>
      </c>
      <c r="H283" s="61"/>
      <c r="I283" s="916"/>
      <c r="J283" s="508"/>
      <c r="K283" s="508"/>
      <c r="L283" s="508"/>
      <c r="M283" s="508"/>
      <c r="N283" s="508"/>
    </row>
    <row r="284" ht="16.5" customHeight="1">
      <c r="A284" s="21" t="s">
        <v>2535</v>
      </c>
      <c r="B284" s="784">
        <v>281.0</v>
      </c>
      <c r="C284" s="22">
        <v>43202.0</v>
      </c>
      <c r="D284" s="21" t="s">
        <v>2760</v>
      </c>
      <c r="E284" s="22"/>
      <c r="F284" s="21" t="s">
        <v>2751</v>
      </c>
      <c r="G284" s="21"/>
      <c r="H284" s="61"/>
      <c r="I284" s="916"/>
      <c r="J284" s="508"/>
      <c r="K284" s="508"/>
      <c r="L284" s="508"/>
      <c r="M284" s="508"/>
      <c r="N284" s="508"/>
    </row>
    <row r="285" ht="16.5" customHeight="1">
      <c r="A285" s="21" t="s">
        <v>2535</v>
      </c>
      <c r="B285" s="784">
        <v>282.0</v>
      </c>
      <c r="C285" s="22">
        <v>43202.0</v>
      </c>
      <c r="D285" s="21" t="s">
        <v>14822</v>
      </c>
      <c r="E285" s="22"/>
      <c r="F285" s="21" t="s">
        <v>2865</v>
      </c>
      <c r="G285" s="21"/>
      <c r="H285" s="61"/>
      <c r="I285" s="916"/>
      <c r="J285" s="508"/>
      <c r="K285" s="508"/>
      <c r="L285" s="508"/>
      <c r="M285" s="508"/>
      <c r="N285" s="508"/>
    </row>
    <row r="286" ht="16.5" customHeight="1">
      <c r="A286" s="21" t="s">
        <v>2535</v>
      </c>
      <c r="B286" s="784">
        <v>283.0</v>
      </c>
      <c r="C286" s="22">
        <v>43202.0</v>
      </c>
      <c r="D286" s="21" t="s">
        <v>2703</v>
      </c>
      <c r="E286" s="22"/>
      <c r="F286" s="21" t="s">
        <v>2751</v>
      </c>
      <c r="G286" s="21"/>
      <c r="H286" s="61" t="s">
        <v>2862</v>
      </c>
      <c r="I286" s="916" t="s">
        <v>2863</v>
      </c>
      <c r="J286" s="508"/>
      <c r="K286" s="508"/>
      <c r="L286" s="508"/>
      <c r="M286" s="508"/>
      <c r="N286" s="508"/>
    </row>
    <row r="287" ht="16.5" customHeight="1">
      <c r="A287" s="21" t="s">
        <v>2535</v>
      </c>
      <c r="B287" s="784">
        <v>284.0</v>
      </c>
      <c r="C287" s="22">
        <v>43202.0</v>
      </c>
      <c r="D287" s="21" t="s">
        <v>681</v>
      </c>
      <c r="E287" s="22"/>
      <c r="F287" s="21" t="s">
        <v>2751</v>
      </c>
      <c r="G287" s="21"/>
      <c r="H287" s="61"/>
      <c r="I287" s="916"/>
      <c r="J287" s="508"/>
      <c r="K287" s="508"/>
      <c r="L287" s="508"/>
      <c r="M287" s="508"/>
      <c r="N287" s="508"/>
    </row>
    <row r="288" ht="16.5" customHeight="1">
      <c r="A288" s="21" t="s">
        <v>2535</v>
      </c>
      <c r="B288" s="784">
        <v>285.0</v>
      </c>
      <c r="C288" s="22">
        <v>43202.0</v>
      </c>
      <c r="D288" s="21" t="s">
        <v>2776</v>
      </c>
      <c r="E288" s="22"/>
      <c r="F288" s="21" t="s">
        <v>2751</v>
      </c>
      <c r="G288" s="21"/>
      <c r="H288" s="61"/>
      <c r="I288" s="916"/>
      <c r="J288" s="508"/>
      <c r="K288" s="508"/>
      <c r="L288" s="508"/>
      <c r="M288" s="508"/>
      <c r="N288" s="508"/>
    </row>
    <row r="289" ht="16.5" customHeight="1">
      <c r="A289" s="21" t="s">
        <v>2535</v>
      </c>
      <c r="B289" s="784">
        <v>286.0</v>
      </c>
      <c r="C289" s="22">
        <v>43202.0</v>
      </c>
      <c r="D289" s="21" t="s">
        <v>2754</v>
      </c>
      <c r="E289" s="22"/>
      <c r="F289" s="21" t="s">
        <v>2751</v>
      </c>
      <c r="G289" s="21"/>
      <c r="H289" s="61"/>
      <c r="I289" s="916"/>
      <c r="J289" s="508"/>
      <c r="K289" s="508"/>
      <c r="L289" s="508"/>
      <c r="M289" s="508"/>
      <c r="N289" s="508"/>
    </row>
    <row r="290" ht="16.5" customHeight="1">
      <c r="A290" s="21" t="s">
        <v>2535</v>
      </c>
      <c r="B290" s="784">
        <v>287.0</v>
      </c>
      <c r="C290" s="22">
        <v>43202.0</v>
      </c>
      <c r="D290" s="21" t="s">
        <v>1457</v>
      </c>
      <c r="E290" s="22"/>
      <c r="F290" s="21" t="s">
        <v>2751</v>
      </c>
      <c r="G290" s="21"/>
      <c r="H290" s="61" t="s">
        <v>2866</v>
      </c>
      <c r="I290" s="916"/>
      <c r="J290" s="508"/>
      <c r="K290" s="508"/>
      <c r="L290" s="508"/>
      <c r="M290" s="508"/>
      <c r="N290" s="508"/>
    </row>
    <row r="291" ht="16.5" customHeight="1">
      <c r="A291" s="21" t="s">
        <v>2535</v>
      </c>
      <c r="B291" s="784">
        <v>288.0</v>
      </c>
      <c r="C291" s="22">
        <v>43202.0</v>
      </c>
      <c r="D291" s="21" t="s">
        <v>2697</v>
      </c>
      <c r="E291" s="22"/>
      <c r="F291" s="21" t="s">
        <v>2751</v>
      </c>
      <c r="G291" s="21"/>
      <c r="H291" s="61"/>
      <c r="I291" s="916"/>
      <c r="J291" s="508"/>
      <c r="K291" s="508"/>
      <c r="L291" s="508"/>
      <c r="M291" s="508"/>
      <c r="N291" s="508"/>
    </row>
    <row r="292" ht="16.5" customHeight="1">
      <c r="A292" s="21" t="s">
        <v>2535</v>
      </c>
      <c r="B292" s="784">
        <v>289.0</v>
      </c>
      <c r="C292" s="22">
        <v>43202.0</v>
      </c>
      <c r="D292" s="21" t="s">
        <v>2799</v>
      </c>
      <c r="E292" s="22"/>
      <c r="F292" s="21" t="s">
        <v>2751</v>
      </c>
      <c r="G292" s="21"/>
      <c r="H292" s="61"/>
      <c r="I292" s="916"/>
      <c r="J292" s="508"/>
      <c r="K292" s="508"/>
      <c r="L292" s="508"/>
      <c r="M292" s="508"/>
      <c r="N292" s="508"/>
    </row>
    <row r="293" ht="16.5" customHeight="1">
      <c r="A293" s="21" t="s">
        <v>2535</v>
      </c>
      <c r="B293" s="784">
        <v>290.0</v>
      </c>
      <c r="C293" s="22">
        <v>43202.0</v>
      </c>
      <c r="D293" s="21" t="s">
        <v>2807</v>
      </c>
      <c r="E293" s="22"/>
      <c r="F293" s="21" t="s">
        <v>2751</v>
      </c>
      <c r="G293" s="21"/>
      <c r="H293" s="61"/>
      <c r="I293" s="916"/>
      <c r="J293" s="508"/>
      <c r="K293" s="508"/>
      <c r="L293" s="508"/>
      <c r="M293" s="508"/>
      <c r="N293" s="508"/>
    </row>
    <row r="294" ht="16.5" customHeight="1">
      <c r="A294" s="21" t="s">
        <v>2535</v>
      </c>
      <c r="B294" s="784">
        <v>291.0</v>
      </c>
      <c r="C294" s="22">
        <v>43202.0</v>
      </c>
      <c r="D294" s="21" t="s">
        <v>2667</v>
      </c>
      <c r="E294" s="22"/>
      <c r="F294" s="21" t="s">
        <v>2751</v>
      </c>
      <c r="G294" s="21"/>
      <c r="H294" s="61"/>
      <c r="I294" s="916"/>
      <c r="J294" s="508"/>
      <c r="K294" s="508"/>
      <c r="L294" s="508"/>
      <c r="M294" s="508"/>
      <c r="N294" s="508"/>
    </row>
    <row r="295" ht="16.5" customHeight="1">
      <c r="A295" s="21" t="s">
        <v>2535</v>
      </c>
      <c r="B295" s="784">
        <v>292.0</v>
      </c>
      <c r="C295" s="22">
        <v>43202.0</v>
      </c>
      <c r="D295" s="21" t="s">
        <v>2733</v>
      </c>
      <c r="E295" s="22"/>
      <c r="F295" s="21" t="s">
        <v>2751</v>
      </c>
      <c r="G295" s="21"/>
      <c r="H295" s="61"/>
      <c r="I295" s="916"/>
      <c r="J295" s="508"/>
      <c r="K295" s="508"/>
      <c r="L295" s="508"/>
      <c r="M295" s="508"/>
      <c r="N295" s="508"/>
    </row>
    <row r="296" ht="16.5" customHeight="1">
      <c r="A296" s="21" t="s">
        <v>2535</v>
      </c>
      <c r="B296" s="784">
        <v>293.0</v>
      </c>
      <c r="C296" s="22">
        <v>43202.0</v>
      </c>
      <c r="D296" s="21" t="s">
        <v>2755</v>
      </c>
      <c r="E296" s="22"/>
      <c r="F296" s="21" t="s">
        <v>2751</v>
      </c>
      <c r="G296" s="21"/>
      <c r="H296" s="61"/>
      <c r="I296" s="916"/>
      <c r="J296" s="508"/>
      <c r="K296" s="508"/>
      <c r="L296" s="508"/>
      <c r="M296" s="508"/>
      <c r="N296" s="508"/>
    </row>
    <row r="297" ht="16.5" customHeight="1">
      <c r="A297" s="21" t="s">
        <v>2535</v>
      </c>
      <c r="B297" s="784">
        <v>294.0</v>
      </c>
      <c r="C297" s="22">
        <v>43202.0</v>
      </c>
      <c r="D297" s="21" t="s">
        <v>2832</v>
      </c>
      <c r="E297" s="22"/>
      <c r="F297" s="21" t="s">
        <v>2751</v>
      </c>
      <c r="G297" s="21"/>
      <c r="H297" s="61"/>
      <c r="I297" s="916"/>
      <c r="J297" s="508"/>
      <c r="K297" s="508"/>
      <c r="L297" s="508"/>
      <c r="M297" s="508"/>
      <c r="N297" s="508"/>
    </row>
    <row r="298" ht="16.5" customHeight="1">
      <c r="A298" s="21" t="s">
        <v>2535</v>
      </c>
      <c r="B298" s="784">
        <v>295.0</v>
      </c>
      <c r="C298" s="22">
        <v>43202.0</v>
      </c>
      <c r="D298" s="21" t="s">
        <v>101</v>
      </c>
      <c r="E298" s="22"/>
      <c r="F298" s="21" t="s">
        <v>2751</v>
      </c>
      <c r="G298" s="21"/>
      <c r="H298" s="61"/>
      <c r="I298" s="916"/>
      <c r="J298" s="508"/>
      <c r="K298" s="508"/>
      <c r="L298" s="508"/>
      <c r="M298" s="508"/>
      <c r="N298" s="508"/>
    </row>
    <row r="299" ht="16.5" customHeight="1">
      <c r="A299" s="21" t="s">
        <v>2535</v>
      </c>
      <c r="B299" s="784">
        <v>296.0</v>
      </c>
      <c r="C299" s="22">
        <v>43202.0</v>
      </c>
      <c r="D299" s="21" t="s">
        <v>2711</v>
      </c>
      <c r="E299" s="22"/>
      <c r="F299" s="21" t="s">
        <v>2751</v>
      </c>
      <c r="G299" s="21"/>
      <c r="H299" s="61"/>
      <c r="I299" s="916"/>
      <c r="J299" s="508"/>
      <c r="K299" s="508"/>
      <c r="L299" s="508"/>
      <c r="M299" s="508"/>
      <c r="N299" s="508"/>
    </row>
    <row r="300" ht="16.5" customHeight="1">
      <c r="A300" s="21" t="s">
        <v>2535</v>
      </c>
      <c r="B300" s="784">
        <v>297.0</v>
      </c>
      <c r="C300" s="22">
        <v>43202.0</v>
      </c>
      <c r="D300" s="21" t="s">
        <v>2870</v>
      </c>
      <c r="E300" s="22"/>
      <c r="F300" s="21" t="s">
        <v>2751</v>
      </c>
      <c r="G300" s="21"/>
      <c r="H300" s="61"/>
      <c r="I300" s="916"/>
      <c r="J300" s="508"/>
      <c r="K300" s="508"/>
      <c r="L300" s="508"/>
      <c r="M300" s="508"/>
      <c r="N300" s="508"/>
    </row>
    <row r="301" ht="16.5" customHeight="1">
      <c r="A301" s="21" t="s">
        <v>2535</v>
      </c>
      <c r="B301" s="784">
        <v>298.0</v>
      </c>
      <c r="C301" s="22">
        <v>43202.0</v>
      </c>
      <c r="D301" s="21" t="s">
        <v>2705</v>
      </c>
      <c r="E301" s="22"/>
      <c r="F301" s="21" t="s">
        <v>2751</v>
      </c>
      <c r="G301" s="21"/>
      <c r="H301" s="61"/>
      <c r="I301" s="916"/>
      <c r="J301" s="508"/>
      <c r="K301" s="508"/>
      <c r="L301" s="508"/>
      <c r="M301" s="508"/>
      <c r="N301" s="508"/>
    </row>
    <row r="302" ht="16.5" customHeight="1">
      <c r="A302" s="21"/>
      <c r="B302" s="784">
        <v>299.0</v>
      </c>
      <c r="C302" s="22">
        <v>43202.0</v>
      </c>
      <c r="D302" s="21" t="s">
        <v>2869</v>
      </c>
      <c r="E302" s="22"/>
      <c r="F302" s="21" t="s">
        <v>50</v>
      </c>
      <c r="G302" s="21"/>
      <c r="H302" s="61"/>
      <c r="I302" s="916"/>
      <c r="J302" s="508"/>
      <c r="K302" s="508"/>
      <c r="L302" s="508"/>
      <c r="M302" s="508"/>
      <c r="N302" s="508"/>
    </row>
    <row r="303" ht="16.5" customHeight="1">
      <c r="A303" s="21" t="s">
        <v>2676</v>
      </c>
      <c r="B303" s="784">
        <v>300.0</v>
      </c>
      <c r="C303" s="22">
        <v>43202.0</v>
      </c>
      <c r="D303" s="21" t="s">
        <v>2433</v>
      </c>
      <c r="E303" s="22"/>
      <c r="F303" s="21" t="s">
        <v>50</v>
      </c>
      <c r="G303" s="21"/>
      <c r="H303" s="61"/>
      <c r="I303" s="916"/>
      <c r="J303" s="508"/>
      <c r="K303" s="508"/>
      <c r="L303" s="508"/>
      <c r="M303" s="508"/>
      <c r="N303" s="508"/>
    </row>
    <row r="304" ht="16.5" customHeight="1">
      <c r="A304" s="21"/>
      <c r="B304" s="784">
        <v>301.0</v>
      </c>
      <c r="C304" s="22">
        <v>43202.0</v>
      </c>
      <c r="D304" s="21" t="s">
        <v>2165</v>
      </c>
      <c r="E304" s="22"/>
      <c r="F304" s="21" t="s">
        <v>50</v>
      </c>
      <c r="G304" s="21"/>
      <c r="H304" s="61"/>
      <c r="I304" s="916"/>
      <c r="J304" s="508"/>
      <c r="K304" s="508"/>
      <c r="L304" s="508"/>
      <c r="M304" s="508"/>
      <c r="N304" s="508"/>
    </row>
    <row r="305" ht="16.5" customHeight="1">
      <c r="A305" s="21"/>
      <c r="B305" s="784">
        <v>302.0</v>
      </c>
      <c r="C305" s="22">
        <v>43206.0</v>
      </c>
      <c r="D305" s="21" t="s">
        <v>2502</v>
      </c>
      <c r="E305" s="22"/>
      <c r="F305" s="21" t="s">
        <v>50</v>
      </c>
      <c r="G305" s="21"/>
      <c r="H305" s="61"/>
      <c r="I305" s="916"/>
      <c r="J305" s="508"/>
      <c r="K305" s="508"/>
      <c r="L305" s="508"/>
      <c r="M305" s="508"/>
      <c r="N305" s="508"/>
    </row>
    <row r="306" ht="16.5" customHeight="1">
      <c r="A306" s="21"/>
      <c r="B306" s="784">
        <v>303.0</v>
      </c>
      <c r="C306" s="22">
        <v>43206.0</v>
      </c>
      <c r="D306" s="21" t="s">
        <v>2876</v>
      </c>
      <c r="E306" s="22"/>
      <c r="F306" s="21" t="s">
        <v>18</v>
      </c>
      <c r="G306" s="21" t="s">
        <v>2635</v>
      </c>
      <c r="H306" s="61"/>
      <c r="I306" s="916"/>
      <c r="J306" s="508"/>
      <c r="K306" s="508"/>
      <c r="L306" s="508"/>
      <c r="M306" s="508"/>
      <c r="N306" s="508"/>
    </row>
    <row r="307" ht="16.5" customHeight="1">
      <c r="A307" s="21"/>
      <c r="B307" s="784">
        <v>304.0</v>
      </c>
      <c r="C307" s="22">
        <v>43206.0</v>
      </c>
      <c r="D307" s="21" t="s">
        <v>2873</v>
      </c>
      <c r="E307" s="22"/>
      <c r="F307" s="21" t="s">
        <v>18</v>
      </c>
      <c r="G307" s="21" t="s">
        <v>2874</v>
      </c>
      <c r="H307" s="61"/>
      <c r="I307" s="916"/>
      <c r="J307" s="508"/>
      <c r="K307" s="508"/>
      <c r="L307" s="508"/>
      <c r="M307" s="508"/>
      <c r="N307" s="508"/>
    </row>
    <row r="308" ht="16.5" customHeight="1">
      <c r="A308" s="21"/>
      <c r="B308" s="784">
        <v>305.0</v>
      </c>
      <c r="C308" s="22">
        <v>43206.0</v>
      </c>
      <c r="D308" s="21" t="s">
        <v>2875</v>
      </c>
      <c r="E308" s="22"/>
      <c r="F308" s="21" t="s">
        <v>18</v>
      </c>
      <c r="G308" s="21" t="s">
        <v>2637</v>
      </c>
      <c r="H308" s="61"/>
      <c r="I308" s="916"/>
      <c r="J308" s="508"/>
      <c r="K308" s="508"/>
      <c r="L308" s="508"/>
      <c r="M308" s="508"/>
      <c r="N308" s="508"/>
    </row>
    <row r="309" ht="16.5" customHeight="1">
      <c r="A309" s="21"/>
      <c r="B309" s="784">
        <v>306.0</v>
      </c>
      <c r="C309" s="22">
        <v>43206.0</v>
      </c>
      <c r="D309" s="21" t="s">
        <v>2878</v>
      </c>
      <c r="E309" s="22"/>
      <c r="F309" s="21" t="s">
        <v>18</v>
      </c>
      <c r="G309" s="21" t="s">
        <v>2879</v>
      </c>
      <c r="H309" s="61"/>
      <c r="I309" s="916"/>
      <c r="J309" s="508"/>
      <c r="K309" s="508"/>
      <c r="L309" s="508"/>
      <c r="M309" s="508"/>
      <c r="N309" s="508"/>
    </row>
    <row r="310" ht="16.5" customHeight="1">
      <c r="A310" s="21"/>
      <c r="B310" s="784">
        <v>307.0</v>
      </c>
      <c r="C310" s="22">
        <v>43206.0</v>
      </c>
      <c r="D310" s="21" t="s">
        <v>2871</v>
      </c>
      <c r="E310" s="22"/>
      <c r="F310" s="21" t="s">
        <v>18</v>
      </c>
      <c r="G310" s="21" t="s">
        <v>2872</v>
      </c>
      <c r="H310" s="61"/>
      <c r="I310" s="916"/>
      <c r="J310" s="508"/>
      <c r="K310" s="508"/>
      <c r="L310" s="508"/>
      <c r="M310" s="508"/>
      <c r="N310" s="508"/>
    </row>
    <row r="311" ht="16.5" customHeight="1">
      <c r="A311" s="21" t="s">
        <v>2535</v>
      </c>
      <c r="B311" s="784">
        <v>308.0</v>
      </c>
      <c r="C311" s="22">
        <v>43206.0</v>
      </c>
      <c r="D311" s="21" t="s">
        <v>2498</v>
      </c>
      <c r="E311" s="22"/>
      <c r="F311" s="21" t="s">
        <v>994</v>
      </c>
      <c r="G311" s="21" t="s">
        <v>2877</v>
      </c>
      <c r="H311" s="61"/>
      <c r="I311" s="916"/>
      <c r="J311" s="508"/>
      <c r="K311" s="508"/>
      <c r="L311" s="508"/>
      <c r="M311" s="508"/>
      <c r="N311" s="508"/>
    </row>
    <row r="312" ht="16.5" customHeight="1">
      <c r="A312" s="21"/>
      <c r="B312" s="784">
        <v>309.0</v>
      </c>
      <c r="C312" s="22">
        <v>43207.0</v>
      </c>
      <c r="D312" s="21" t="s">
        <v>1208</v>
      </c>
      <c r="E312" s="22"/>
      <c r="F312" s="21" t="s">
        <v>182</v>
      </c>
      <c r="G312" s="21"/>
      <c r="H312" s="61"/>
      <c r="I312" s="916"/>
      <c r="J312" s="508"/>
      <c r="K312" s="508"/>
      <c r="L312" s="508"/>
      <c r="M312" s="508"/>
      <c r="N312" s="508"/>
    </row>
    <row r="313" ht="16.5" customHeight="1">
      <c r="A313" s="21" t="s">
        <v>2535</v>
      </c>
      <c r="B313" s="784">
        <v>310.0</v>
      </c>
      <c r="C313" s="22">
        <v>43207.0</v>
      </c>
      <c r="D313" s="21" t="s">
        <v>1389</v>
      </c>
      <c r="E313" s="22"/>
      <c r="F313" s="21" t="s">
        <v>1593</v>
      </c>
      <c r="G313" s="150">
        <v>43214.0</v>
      </c>
      <c r="H313" s="61"/>
      <c r="I313" s="916"/>
      <c r="J313" s="508"/>
      <c r="K313" s="508"/>
      <c r="L313" s="508"/>
      <c r="M313" s="508"/>
      <c r="N313" s="508"/>
    </row>
    <row r="314" ht="16.5" customHeight="1">
      <c r="A314" s="21"/>
      <c r="B314" s="784">
        <v>311.0</v>
      </c>
      <c r="C314" s="22"/>
      <c r="D314" s="21"/>
      <c r="E314" s="22"/>
      <c r="F314" s="21"/>
      <c r="G314" s="21"/>
      <c r="H314" s="23"/>
      <c r="I314" s="916"/>
      <c r="J314" s="508"/>
      <c r="K314" s="508"/>
      <c r="L314" s="508"/>
      <c r="M314" s="508"/>
      <c r="N314" s="508"/>
    </row>
    <row r="315" ht="16.5" customHeight="1">
      <c r="A315" s="21"/>
      <c r="B315" s="784">
        <v>312.0</v>
      </c>
      <c r="C315" s="22"/>
      <c r="D315" s="21"/>
      <c r="E315" s="22"/>
      <c r="F315" s="21"/>
      <c r="G315" s="21"/>
      <c r="H315" s="23"/>
      <c r="I315" s="916"/>
      <c r="J315" s="508"/>
      <c r="K315" s="508"/>
      <c r="L315" s="508"/>
      <c r="M315" s="508"/>
      <c r="N315" s="508"/>
    </row>
    <row r="316" ht="16.5" customHeight="1">
      <c r="A316" s="21" t="s">
        <v>2535</v>
      </c>
      <c r="B316" s="784">
        <v>313.0</v>
      </c>
      <c r="C316" s="22">
        <v>43207.0</v>
      </c>
      <c r="D316" s="21" t="s">
        <v>2267</v>
      </c>
      <c r="E316" s="22"/>
      <c r="F316" s="21" t="s">
        <v>1313</v>
      </c>
      <c r="G316" s="21" t="s">
        <v>2008</v>
      </c>
      <c r="H316" s="61"/>
      <c r="I316" s="916"/>
      <c r="J316" s="508"/>
      <c r="K316" s="508"/>
      <c r="L316" s="508"/>
      <c r="M316" s="508"/>
      <c r="N316" s="508"/>
    </row>
    <row r="317" ht="16.5" customHeight="1">
      <c r="A317" s="21" t="s">
        <v>2535</v>
      </c>
      <c r="B317" s="784">
        <v>314.0</v>
      </c>
      <c r="C317" s="22">
        <v>43207.0</v>
      </c>
      <c r="D317" s="21" t="s">
        <v>2650</v>
      </c>
      <c r="E317" s="22"/>
      <c r="F317" s="21" t="s">
        <v>1313</v>
      </c>
      <c r="G317" s="21" t="s">
        <v>2008</v>
      </c>
      <c r="H317" s="61"/>
      <c r="I317" s="916"/>
      <c r="J317" s="508"/>
      <c r="K317" s="508"/>
      <c r="L317" s="508"/>
      <c r="M317" s="508"/>
      <c r="N317" s="508"/>
    </row>
    <row r="318" ht="16.5" customHeight="1">
      <c r="A318" s="21" t="s">
        <v>2535</v>
      </c>
      <c r="B318" s="784">
        <v>315.0</v>
      </c>
      <c r="C318" s="22">
        <v>43207.0</v>
      </c>
      <c r="D318" s="21" t="s">
        <v>2609</v>
      </c>
      <c r="E318" s="22"/>
      <c r="F318" s="21" t="s">
        <v>1313</v>
      </c>
      <c r="G318" s="21" t="s">
        <v>2008</v>
      </c>
      <c r="H318" s="61"/>
      <c r="I318" s="916"/>
      <c r="J318" s="508"/>
      <c r="K318" s="508"/>
      <c r="L318" s="508"/>
      <c r="M318" s="508"/>
      <c r="N318" s="508"/>
    </row>
    <row r="319" ht="16.5" customHeight="1">
      <c r="A319" s="21" t="s">
        <v>2535</v>
      </c>
      <c r="B319" s="784">
        <v>316.0</v>
      </c>
      <c r="C319" s="22">
        <v>43207.0</v>
      </c>
      <c r="D319" s="21" t="s">
        <v>2179</v>
      </c>
      <c r="E319" s="22"/>
      <c r="F319" s="21" t="s">
        <v>994</v>
      </c>
      <c r="G319" s="21" t="s">
        <v>2637</v>
      </c>
      <c r="H319" s="61"/>
      <c r="I319" s="916"/>
      <c r="J319" s="508"/>
      <c r="K319" s="508"/>
      <c r="L319" s="508"/>
      <c r="M319" s="508"/>
      <c r="N319" s="508"/>
    </row>
    <row r="320" ht="16.5" customHeight="1">
      <c r="A320" s="21" t="s">
        <v>2535</v>
      </c>
      <c r="B320" s="784">
        <v>317.0</v>
      </c>
      <c r="C320" s="22">
        <v>43207.0</v>
      </c>
      <c r="D320" s="21" t="s">
        <v>2323</v>
      </c>
      <c r="E320" s="22"/>
      <c r="F320" s="21" t="s">
        <v>994</v>
      </c>
      <c r="G320" s="21" t="s">
        <v>2877</v>
      </c>
      <c r="H320" s="61"/>
      <c r="I320" s="916"/>
      <c r="J320" s="508"/>
      <c r="K320" s="508"/>
      <c r="L320" s="508"/>
      <c r="M320" s="508"/>
      <c r="N320" s="508"/>
    </row>
    <row r="321" ht="16.5" customHeight="1">
      <c r="A321" s="21" t="s">
        <v>2535</v>
      </c>
      <c r="B321" s="784">
        <v>318.0</v>
      </c>
      <c r="C321" s="22">
        <v>43207.0</v>
      </c>
      <c r="D321" s="21" t="s">
        <v>2887</v>
      </c>
      <c r="E321" s="22"/>
      <c r="F321" s="21" t="s">
        <v>1410</v>
      </c>
      <c r="G321" s="21" t="s">
        <v>2635</v>
      </c>
      <c r="H321" s="61"/>
      <c r="I321" s="916"/>
      <c r="J321" s="508"/>
      <c r="K321" s="508"/>
      <c r="L321" s="508"/>
      <c r="M321" s="508"/>
      <c r="N321" s="508"/>
    </row>
    <row r="322" ht="16.5" customHeight="1">
      <c r="A322" s="21" t="s">
        <v>2535</v>
      </c>
      <c r="B322" s="784">
        <v>319.0</v>
      </c>
      <c r="C322" s="22">
        <v>43207.0</v>
      </c>
      <c r="D322" s="21" t="s">
        <v>2888</v>
      </c>
      <c r="E322" s="22"/>
      <c r="F322" s="21" t="s">
        <v>994</v>
      </c>
      <c r="G322" s="21" t="s">
        <v>2635</v>
      </c>
      <c r="H322" s="61"/>
      <c r="I322" s="916"/>
      <c r="J322" s="508"/>
      <c r="K322" s="508"/>
      <c r="L322" s="508"/>
      <c r="M322" s="508"/>
      <c r="N322" s="508"/>
    </row>
    <row r="323" ht="16.5" customHeight="1">
      <c r="A323" s="21"/>
      <c r="B323" s="784">
        <v>320.0</v>
      </c>
      <c r="C323" s="22">
        <v>43207.0</v>
      </c>
      <c r="D323" s="21" t="s">
        <v>2883</v>
      </c>
      <c r="E323" s="22"/>
      <c r="F323" s="21" t="s">
        <v>18</v>
      </c>
      <c r="G323" s="21" t="s">
        <v>2884</v>
      </c>
      <c r="H323" s="61"/>
      <c r="I323" s="916"/>
      <c r="J323" s="508"/>
      <c r="K323" s="508"/>
      <c r="L323" s="508"/>
      <c r="M323" s="508"/>
      <c r="N323" s="508"/>
    </row>
    <row r="324" ht="16.5" customHeight="1">
      <c r="A324" s="21"/>
      <c r="B324" s="784">
        <v>321.0</v>
      </c>
      <c r="C324" s="22">
        <v>43207.0</v>
      </c>
      <c r="D324" s="21" t="s">
        <v>2889</v>
      </c>
      <c r="E324" s="22"/>
      <c r="F324" s="21" t="s">
        <v>18</v>
      </c>
      <c r="G324" s="21" t="s">
        <v>2890</v>
      </c>
      <c r="H324" s="61"/>
      <c r="I324" s="916"/>
      <c r="J324" s="508"/>
      <c r="K324" s="508"/>
      <c r="L324" s="508"/>
      <c r="M324" s="508"/>
      <c r="N324" s="508"/>
    </row>
    <row r="325" ht="16.5" customHeight="1">
      <c r="A325" s="21"/>
      <c r="B325" s="784">
        <v>322.0</v>
      </c>
      <c r="C325" s="22">
        <v>43207.0</v>
      </c>
      <c r="D325" s="21" t="s">
        <v>2891</v>
      </c>
      <c r="E325" s="22"/>
      <c r="F325" s="21" t="s">
        <v>18</v>
      </c>
      <c r="G325" s="21" t="s">
        <v>2890</v>
      </c>
      <c r="H325" s="61"/>
      <c r="I325" s="916"/>
      <c r="J325" s="508"/>
      <c r="K325" s="508"/>
      <c r="L325" s="508"/>
      <c r="M325" s="508"/>
      <c r="N325" s="508"/>
    </row>
    <row r="326" ht="16.5" customHeight="1">
      <c r="A326" s="21"/>
      <c r="B326" s="784">
        <v>323.0</v>
      </c>
      <c r="C326" s="22">
        <v>43207.0</v>
      </c>
      <c r="D326" s="21" t="s">
        <v>2893</v>
      </c>
      <c r="E326" s="22"/>
      <c r="F326" s="21" t="s">
        <v>18</v>
      </c>
      <c r="G326" s="21" t="s">
        <v>2315</v>
      </c>
      <c r="H326" s="61"/>
      <c r="I326" s="916"/>
      <c r="J326" s="508"/>
      <c r="K326" s="508"/>
      <c r="L326" s="508"/>
      <c r="M326" s="508"/>
      <c r="N326" s="508"/>
    </row>
    <row r="327" ht="16.5" customHeight="1">
      <c r="A327" s="21"/>
      <c r="B327" s="784">
        <v>324.0</v>
      </c>
      <c r="C327" s="22">
        <v>43207.0</v>
      </c>
      <c r="D327" s="21" t="s">
        <v>2885</v>
      </c>
      <c r="E327" s="22"/>
      <c r="F327" s="21" t="s">
        <v>18</v>
      </c>
      <c r="G327" s="21" t="s">
        <v>2798</v>
      </c>
      <c r="H327" s="61"/>
      <c r="I327" s="916" t="s">
        <v>2698</v>
      </c>
      <c r="J327" s="508"/>
      <c r="K327" s="508"/>
      <c r="L327" s="508"/>
      <c r="M327" s="508"/>
      <c r="N327" s="508"/>
    </row>
    <row r="328" ht="16.5" customHeight="1">
      <c r="A328" s="21"/>
      <c r="B328" s="784">
        <v>325.0</v>
      </c>
      <c r="C328" s="22">
        <v>43207.0</v>
      </c>
      <c r="D328" s="21" t="s">
        <v>2880</v>
      </c>
      <c r="E328" s="22"/>
      <c r="F328" s="21" t="s">
        <v>18</v>
      </c>
      <c r="G328" s="21" t="s">
        <v>2881</v>
      </c>
      <c r="H328" s="61"/>
      <c r="I328" s="916"/>
      <c r="J328" s="508"/>
      <c r="K328" s="508"/>
      <c r="L328" s="508"/>
      <c r="M328" s="508"/>
      <c r="N328" s="508"/>
    </row>
    <row r="329" ht="16.5" customHeight="1">
      <c r="A329" s="21"/>
      <c r="B329" s="784">
        <v>326.0</v>
      </c>
      <c r="C329" s="22">
        <v>43207.0</v>
      </c>
      <c r="D329" s="21" t="s">
        <v>2886</v>
      </c>
      <c r="E329" s="22"/>
      <c r="F329" s="21" t="s">
        <v>18</v>
      </c>
      <c r="G329" s="21" t="s">
        <v>1367</v>
      </c>
      <c r="H329" s="61"/>
      <c r="I329" s="916"/>
      <c r="J329" s="508"/>
      <c r="K329" s="508"/>
      <c r="L329" s="508"/>
      <c r="M329" s="508"/>
      <c r="N329" s="508"/>
    </row>
    <row r="330" ht="16.5" customHeight="1">
      <c r="A330" s="21"/>
      <c r="B330" s="784">
        <v>327.0</v>
      </c>
      <c r="C330" s="22">
        <v>43207.0</v>
      </c>
      <c r="D330" s="21" t="s">
        <v>2271</v>
      </c>
      <c r="E330" s="22"/>
      <c r="F330" s="21" t="s">
        <v>50</v>
      </c>
      <c r="G330" s="21"/>
      <c r="H330" s="61"/>
      <c r="I330" s="916"/>
      <c r="J330" s="508"/>
      <c r="K330" s="508"/>
      <c r="L330" s="508"/>
      <c r="M330" s="508"/>
      <c r="N330" s="508"/>
    </row>
    <row r="331" ht="16.5" customHeight="1">
      <c r="A331" s="21"/>
      <c r="B331" s="784">
        <v>328.0</v>
      </c>
      <c r="C331" s="22">
        <v>43207.0</v>
      </c>
      <c r="D331" s="21" t="s">
        <v>2882</v>
      </c>
      <c r="E331" s="22"/>
      <c r="F331" s="21" t="s">
        <v>18</v>
      </c>
      <c r="G331" s="21" t="s">
        <v>2315</v>
      </c>
      <c r="H331" s="61"/>
      <c r="I331" s="916"/>
      <c r="J331" s="508"/>
      <c r="K331" s="508"/>
      <c r="L331" s="508"/>
      <c r="M331" s="508"/>
      <c r="N331" s="508"/>
    </row>
    <row r="332" ht="16.5" customHeight="1">
      <c r="A332" s="21"/>
      <c r="B332" s="784">
        <v>329.0</v>
      </c>
      <c r="C332" s="22">
        <v>43207.0</v>
      </c>
      <c r="D332" s="21" t="s">
        <v>2892</v>
      </c>
      <c r="E332" s="22"/>
      <c r="F332" s="21" t="s">
        <v>18</v>
      </c>
      <c r="G332" s="21" t="s">
        <v>2814</v>
      </c>
      <c r="H332" s="61"/>
      <c r="I332" s="916"/>
      <c r="J332" s="508"/>
      <c r="K332" s="508"/>
      <c r="L332" s="508"/>
      <c r="M332" s="508"/>
      <c r="N332" s="508"/>
    </row>
    <row r="333" ht="16.5" customHeight="1">
      <c r="A333" s="21"/>
      <c r="B333" s="784">
        <v>330.0</v>
      </c>
      <c r="C333" s="22">
        <v>43208.0</v>
      </c>
      <c r="D333" s="21" t="s">
        <v>2898</v>
      </c>
      <c r="E333" s="22"/>
      <c r="F333" s="21" t="s">
        <v>18</v>
      </c>
      <c r="G333" s="21" t="s">
        <v>2814</v>
      </c>
      <c r="H333" s="61"/>
      <c r="I333" s="916"/>
      <c r="J333" s="508"/>
      <c r="K333" s="508"/>
      <c r="L333" s="508"/>
      <c r="M333" s="508"/>
      <c r="N333" s="508"/>
    </row>
    <row r="334" ht="16.5" customHeight="1">
      <c r="A334" s="21"/>
      <c r="B334" s="784">
        <v>331.0</v>
      </c>
      <c r="C334" s="22">
        <v>43208.0</v>
      </c>
      <c r="D334" s="21" t="s">
        <v>2895</v>
      </c>
      <c r="E334" s="22"/>
      <c r="F334" s="21" t="s">
        <v>184</v>
      </c>
      <c r="G334" s="21" t="s">
        <v>2896</v>
      </c>
      <c r="H334" s="61"/>
      <c r="I334" s="916"/>
      <c r="J334" s="508"/>
      <c r="K334" s="508"/>
      <c r="L334" s="508"/>
      <c r="M334" s="508"/>
      <c r="N334" s="508"/>
    </row>
    <row r="335" ht="16.5" customHeight="1">
      <c r="A335" s="21"/>
      <c r="B335" s="784">
        <v>332.0</v>
      </c>
      <c r="C335" s="22">
        <v>43208.0</v>
      </c>
      <c r="D335" s="21" t="s">
        <v>1387</v>
      </c>
      <c r="E335" s="22"/>
      <c r="F335" s="21" t="s">
        <v>184</v>
      </c>
      <c r="G335" s="21" t="s">
        <v>2764</v>
      </c>
      <c r="H335" s="61"/>
      <c r="I335" s="916"/>
      <c r="J335" s="508"/>
      <c r="K335" s="508"/>
      <c r="L335" s="508"/>
      <c r="M335" s="508"/>
      <c r="N335" s="508"/>
    </row>
    <row r="336" ht="16.5" customHeight="1">
      <c r="A336" s="21"/>
      <c r="B336" s="784">
        <v>333.0</v>
      </c>
      <c r="C336" s="22">
        <v>43208.0</v>
      </c>
      <c r="D336" s="21" t="s">
        <v>2897</v>
      </c>
      <c r="E336" s="22"/>
      <c r="F336" s="21" t="s">
        <v>18</v>
      </c>
      <c r="G336" s="21" t="s">
        <v>2630</v>
      </c>
      <c r="H336" s="61"/>
      <c r="I336" s="916"/>
      <c r="J336" s="508"/>
      <c r="K336" s="508"/>
      <c r="L336" s="508"/>
      <c r="M336" s="508"/>
      <c r="N336" s="508"/>
    </row>
    <row r="337" ht="16.5" customHeight="1">
      <c r="A337" s="21"/>
      <c r="B337" s="784">
        <v>334.0</v>
      </c>
      <c r="C337" s="22">
        <v>43208.0</v>
      </c>
      <c r="D337" s="21" t="s">
        <v>2902</v>
      </c>
      <c r="E337" s="22"/>
      <c r="F337" s="21" t="s">
        <v>18</v>
      </c>
      <c r="G337" s="21" t="s">
        <v>2315</v>
      </c>
      <c r="H337" s="61"/>
      <c r="I337" s="916"/>
      <c r="J337" s="508"/>
      <c r="K337" s="508"/>
      <c r="L337" s="508"/>
      <c r="M337" s="508"/>
      <c r="N337" s="508"/>
    </row>
    <row r="338" ht="16.5" customHeight="1">
      <c r="A338" s="21"/>
      <c r="B338" s="784">
        <v>335.0</v>
      </c>
      <c r="C338" s="22">
        <v>43208.0</v>
      </c>
      <c r="D338" s="21" t="s">
        <v>2899</v>
      </c>
      <c r="E338" s="22"/>
      <c r="F338" s="21" t="s">
        <v>18</v>
      </c>
      <c r="G338" s="21" t="s">
        <v>2901</v>
      </c>
      <c r="H338" s="61"/>
      <c r="I338" s="916"/>
      <c r="J338" s="508"/>
      <c r="K338" s="508"/>
      <c r="L338" s="508"/>
      <c r="M338" s="508"/>
      <c r="N338" s="508"/>
    </row>
    <row r="339" ht="16.5" customHeight="1">
      <c r="A339" s="21" t="s">
        <v>2535</v>
      </c>
      <c r="B339" s="784">
        <v>336.0</v>
      </c>
      <c r="C339" s="22">
        <v>43209.0</v>
      </c>
      <c r="D339" s="21" t="s">
        <v>2907</v>
      </c>
      <c r="E339" s="22"/>
      <c r="F339" s="21" t="s">
        <v>1593</v>
      </c>
      <c r="G339" s="21" t="s">
        <v>2908</v>
      </c>
      <c r="H339" s="61"/>
      <c r="I339" s="916"/>
      <c r="J339" s="508"/>
      <c r="K339" s="508"/>
      <c r="L339" s="508"/>
      <c r="M339" s="508"/>
      <c r="N339" s="508"/>
    </row>
    <row r="340" ht="16.5" customHeight="1">
      <c r="A340" s="21" t="s">
        <v>2535</v>
      </c>
      <c r="B340" s="784">
        <v>337.0</v>
      </c>
      <c r="C340" s="22">
        <v>43209.0</v>
      </c>
      <c r="D340" s="21" t="s">
        <v>1711</v>
      </c>
      <c r="E340" s="22"/>
      <c r="F340" s="21" t="s">
        <v>1593</v>
      </c>
      <c r="G340" s="21" t="s">
        <v>2908</v>
      </c>
      <c r="H340" s="61"/>
      <c r="I340" s="916"/>
      <c r="J340" s="508"/>
      <c r="K340" s="508"/>
      <c r="L340" s="508"/>
      <c r="M340" s="508"/>
      <c r="N340" s="508"/>
    </row>
    <row r="341" ht="16.5" customHeight="1">
      <c r="A341" s="21" t="s">
        <v>2535</v>
      </c>
      <c r="B341" s="784">
        <v>338.0</v>
      </c>
      <c r="C341" s="22">
        <v>43209.0</v>
      </c>
      <c r="D341" s="21" t="s">
        <v>1567</v>
      </c>
      <c r="E341" s="22"/>
      <c r="F341" s="21" t="s">
        <v>1593</v>
      </c>
      <c r="G341" s="21" t="s">
        <v>2913</v>
      </c>
      <c r="H341" s="61"/>
      <c r="I341" s="916"/>
      <c r="J341" s="508"/>
      <c r="K341" s="508"/>
      <c r="L341" s="508"/>
      <c r="M341" s="508"/>
      <c r="N341" s="508"/>
    </row>
    <row r="342" ht="16.5" customHeight="1">
      <c r="A342" s="21"/>
      <c r="B342" s="784">
        <v>339.0</v>
      </c>
      <c r="C342" s="22">
        <v>43209.0</v>
      </c>
      <c r="D342" s="21" t="s">
        <v>1821</v>
      </c>
      <c r="E342" s="22"/>
      <c r="F342" s="21" t="s">
        <v>50</v>
      </c>
      <c r="G342" s="21"/>
      <c r="H342" s="61"/>
      <c r="I342" s="916"/>
      <c r="J342" s="508"/>
      <c r="K342" s="508"/>
      <c r="L342" s="508"/>
      <c r="M342" s="508"/>
      <c r="N342" s="508"/>
    </row>
    <row r="343" ht="16.5" customHeight="1">
      <c r="A343" s="21" t="s">
        <v>2535</v>
      </c>
      <c r="B343" s="784">
        <v>340.0</v>
      </c>
      <c r="C343" s="22">
        <v>43209.0</v>
      </c>
      <c r="D343" s="21" t="s">
        <v>1412</v>
      </c>
      <c r="E343" s="22"/>
      <c r="F343" s="21" t="s">
        <v>50</v>
      </c>
      <c r="G343" s="21"/>
      <c r="H343" s="61"/>
      <c r="I343" s="916"/>
      <c r="J343" s="508"/>
      <c r="K343" s="508"/>
      <c r="L343" s="508"/>
      <c r="M343" s="508"/>
      <c r="N343" s="508"/>
    </row>
    <row r="344" ht="16.5" customHeight="1">
      <c r="A344" s="21"/>
      <c r="B344" s="784">
        <v>341.0</v>
      </c>
      <c r="C344" s="22">
        <v>43209.0</v>
      </c>
      <c r="D344" s="21" t="s">
        <v>2903</v>
      </c>
      <c r="E344" s="22"/>
      <c r="F344" s="21" t="s">
        <v>18</v>
      </c>
      <c r="G344" s="21" t="s">
        <v>2904</v>
      </c>
      <c r="H344" s="61"/>
      <c r="I344" s="916"/>
      <c r="J344" s="508"/>
      <c r="K344" s="508"/>
      <c r="L344" s="508"/>
      <c r="M344" s="508"/>
      <c r="N344" s="508"/>
    </row>
    <row r="345" ht="16.5" customHeight="1">
      <c r="A345" s="21"/>
      <c r="B345" s="784">
        <v>342.0</v>
      </c>
      <c r="C345" s="22">
        <v>43209.0</v>
      </c>
      <c r="D345" s="21" t="s">
        <v>2911</v>
      </c>
      <c r="E345" s="22"/>
      <c r="F345" s="21" t="s">
        <v>18</v>
      </c>
      <c r="G345" s="21" t="s">
        <v>2912</v>
      </c>
      <c r="H345" s="61"/>
      <c r="I345" s="916"/>
      <c r="J345" s="508"/>
      <c r="K345" s="508"/>
      <c r="L345" s="508"/>
      <c r="M345" s="508"/>
      <c r="N345" s="508"/>
    </row>
    <row r="346" ht="16.5" customHeight="1">
      <c r="A346" s="21"/>
      <c r="B346" s="784">
        <v>343.0</v>
      </c>
      <c r="C346" s="22">
        <v>43209.0</v>
      </c>
      <c r="D346" s="21" t="s">
        <v>2905</v>
      </c>
      <c r="E346" s="22"/>
      <c r="F346" s="21" t="s">
        <v>18</v>
      </c>
      <c r="G346" s="21" t="s">
        <v>2906</v>
      </c>
      <c r="H346" s="61"/>
      <c r="I346" s="916"/>
      <c r="J346" s="508"/>
      <c r="K346" s="508"/>
      <c r="L346" s="508"/>
      <c r="M346" s="508"/>
      <c r="N346" s="508"/>
    </row>
    <row r="347" ht="16.5" customHeight="1">
      <c r="A347" s="21"/>
      <c r="B347" s="784">
        <v>344.0</v>
      </c>
      <c r="C347" s="22">
        <v>43209.0</v>
      </c>
      <c r="D347" s="21" t="s">
        <v>2909</v>
      </c>
      <c r="E347" s="22"/>
      <c r="F347" s="21" t="s">
        <v>18</v>
      </c>
      <c r="G347" s="21" t="s">
        <v>2814</v>
      </c>
      <c r="H347" s="61"/>
      <c r="I347" s="916"/>
      <c r="J347" s="508"/>
      <c r="K347" s="508"/>
      <c r="L347" s="508"/>
      <c r="M347" s="508"/>
      <c r="N347" s="508"/>
    </row>
    <row r="348" ht="16.5" customHeight="1">
      <c r="A348" s="21"/>
      <c r="B348" s="784">
        <v>345.0</v>
      </c>
      <c r="C348" s="22">
        <v>43209.0</v>
      </c>
      <c r="D348" s="21" t="s">
        <v>1208</v>
      </c>
      <c r="E348" s="22"/>
      <c r="F348" s="21" t="s">
        <v>363</v>
      </c>
      <c r="G348" s="21"/>
      <c r="H348" s="61"/>
      <c r="I348" s="916"/>
      <c r="J348" s="508"/>
      <c r="K348" s="508"/>
      <c r="L348" s="508"/>
      <c r="M348" s="508"/>
      <c r="N348" s="508"/>
    </row>
    <row r="349" ht="16.5" customHeight="1">
      <c r="A349" s="21" t="s">
        <v>2535</v>
      </c>
      <c r="B349" s="784">
        <v>346.0</v>
      </c>
      <c r="C349" s="22">
        <v>43210.0</v>
      </c>
      <c r="D349" s="21" t="s">
        <v>2914</v>
      </c>
      <c r="E349" s="22"/>
      <c r="F349" s="21" t="s">
        <v>2915</v>
      </c>
      <c r="G349" s="21"/>
      <c r="H349" s="61"/>
      <c r="I349" s="916"/>
      <c r="J349" s="508"/>
      <c r="K349" s="508"/>
      <c r="L349" s="508"/>
      <c r="M349" s="508"/>
      <c r="N349" s="508"/>
    </row>
    <row r="350" ht="16.5" customHeight="1">
      <c r="A350" s="21" t="s">
        <v>2535</v>
      </c>
      <c r="B350" s="784">
        <v>347.0</v>
      </c>
      <c r="C350" s="22">
        <v>43213.0</v>
      </c>
      <c r="D350" s="21" t="s">
        <v>2926</v>
      </c>
      <c r="E350" s="22"/>
      <c r="F350" s="21" t="s">
        <v>2928</v>
      </c>
      <c r="G350" s="21"/>
      <c r="H350" s="61"/>
      <c r="I350" s="916"/>
      <c r="J350" s="508"/>
      <c r="K350" s="508"/>
      <c r="L350" s="508"/>
      <c r="M350" s="508"/>
      <c r="N350" s="508"/>
    </row>
    <row r="351" ht="16.5" customHeight="1">
      <c r="A351" s="21" t="s">
        <v>2535</v>
      </c>
      <c r="B351" s="784">
        <v>348.0</v>
      </c>
      <c r="C351" s="22">
        <v>43213.0</v>
      </c>
      <c r="D351" s="21" t="s">
        <v>2929</v>
      </c>
      <c r="E351" s="22"/>
      <c r="F351" s="21" t="s">
        <v>2928</v>
      </c>
      <c r="G351" s="21"/>
      <c r="H351" s="61"/>
      <c r="I351" s="916"/>
      <c r="J351" s="508"/>
      <c r="K351" s="508"/>
      <c r="L351" s="508"/>
      <c r="M351" s="508"/>
      <c r="N351" s="508"/>
    </row>
    <row r="352" ht="16.5" customHeight="1">
      <c r="A352" s="21"/>
      <c r="B352" s="784">
        <v>349.0</v>
      </c>
      <c r="C352" s="22">
        <v>43213.0</v>
      </c>
      <c r="D352" s="21" t="s">
        <v>2930</v>
      </c>
      <c r="E352" s="22"/>
      <c r="F352" s="21" t="s">
        <v>18</v>
      </c>
      <c r="G352" s="21" t="s">
        <v>2931</v>
      </c>
      <c r="H352" s="61"/>
      <c r="I352" s="916"/>
      <c r="J352" s="508"/>
      <c r="K352" s="508"/>
      <c r="L352" s="508"/>
      <c r="M352" s="508"/>
      <c r="N352" s="508"/>
    </row>
    <row r="353" ht="16.5" customHeight="1">
      <c r="A353" s="21" t="s">
        <v>2535</v>
      </c>
      <c r="B353" s="784">
        <v>350.0</v>
      </c>
      <c r="C353" s="22">
        <v>43213.0</v>
      </c>
      <c r="D353" s="21" t="s">
        <v>2591</v>
      </c>
      <c r="E353" s="22"/>
      <c r="F353" s="21" t="s">
        <v>2933</v>
      </c>
      <c r="G353" s="21"/>
      <c r="H353" s="61"/>
      <c r="I353" s="916"/>
      <c r="J353" s="508"/>
      <c r="K353" s="508"/>
      <c r="L353" s="508"/>
      <c r="M353" s="508"/>
      <c r="N353" s="508"/>
    </row>
    <row r="354" ht="16.5" customHeight="1">
      <c r="A354" s="21"/>
      <c r="B354" s="784">
        <v>351.0</v>
      </c>
      <c r="C354" s="22">
        <v>43213.0</v>
      </c>
      <c r="D354" s="21" t="s">
        <v>2920</v>
      </c>
      <c r="E354" s="22"/>
      <c r="F354" s="21" t="s">
        <v>18</v>
      </c>
      <c r="G354" s="21" t="s">
        <v>2922</v>
      </c>
      <c r="H354" s="61"/>
      <c r="I354" s="916"/>
      <c r="J354" s="508"/>
      <c r="K354" s="508"/>
      <c r="L354" s="508"/>
      <c r="M354" s="508"/>
      <c r="N354" s="508"/>
    </row>
    <row r="355" ht="16.5" customHeight="1">
      <c r="A355" s="21"/>
      <c r="B355" s="784">
        <v>352.0</v>
      </c>
      <c r="C355" s="22">
        <v>43213.0</v>
      </c>
      <c r="D355" s="21" t="s">
        <v>2925</v>
      </c>
      <c r="E355" s="22"/>
      <c r="F355" s="21" t="s">
        <v>18</v>
      </c>
      <c r="G355" s="21" t="s">
        <v>2924</v>
      </c>
      <c r="H355" s="61"/>
      <c r="I355" s="916"/>
      <c r="J355" s="508"/>
      <c r="K355" s="508"/>
      <c r="L355" s="508"/>
      <c r="M355" s="508"/>
      <c r="N355" s="508"/>
    </row>
    <row r="356" ht="16.5" customHeight="1">
      <c r="A356" s="21"/>
      <c r="B356" s="784">
        <v>353.0</v>
      </c>
      <c r="C356" s="22">
        <v>43213.0</v>
      </c>
      <c r="D356" s="21" t="s">
        <v>2413</v>
      </c>
      <c r="E356" s="22"/>
      <c r="F356" s="21" t="s">
        <v>18</v>
      </c>
      <c r="G356" s="21" t="s">
        <v>2924</v>
      </c>
      <c r="H356" s="61"/>
      <c r="I356" s="916"/>
      <c r="J356" s="508"/>
      <c r="K356" s="508"/>
      <c r="L356" s="508"/>
      <c r="M356" s="508"/>
      <c r="N356" s="508"/>
    </row>
    <row r="357" ht="16.5" customHeight="1">
      <c r="A357" s="21"/>
      <c r="B357" s="784">
        <v>354.0</v>
      </c>
      <c r="C357" s="22">
        <v>43213.0</v>
      </c>
      <c r="D357" s="21" t="s">
        <v>2918</v>
      </c>
      <c r="E357" s="22"/>
      <c r="F357" s="21" t="s">
        <v>18</v>
      </c>
      <c r="G357" s="21" t="s">
        <v>2919</v>
      </c>
      <c r="H357" s="61"/>
      <c r="I357" s="916"/>
      <c r="J357" s="508"/>
      <c r="K357" s="508"/>
      <c r="L357" s="508"/>
      <c r="M357" s="508"/>
      <c r="N357" s="508"/>
    </row>
    <row r="358" ht="16.5" customHeight="1">
      <c r="A358" s="21"/>
      <c r="B358" s="784">
        <v>355.0</v>
      </c>
      <c r="C358" s="22">
        <v>43213.0</v>
      </c>
      <c r="D358" s="21" t="s">
        <v>2140</v>
      </c>
      <c r="E358" s="22"/>
      <c r="F358" s="21" t="s">
        <v>18</v>
      </c>
      <c r="G358" s="21" t="s">
        <v>2932</v>
      </c>
      <c r="H358" s="61"/>
      <c r="I358" s="916"/>
      <c r="J358" s="508"/>
      <c r="K358" s="508"/>
      <c r="L358" s="508"/>
      <c r="M358" s="508"/>
      <c r="N358" s="508"/>
    </row>
    <row r="359" ht="16.5" customHeight="1">
      <c r="A359" s="21"/>
      <c r="B359" s="784">
        <v>356.0</v>
      </c>
      <c r="C359" s="22">
        <v>43213.0</v>
      </c>
      <c r="D359" s="21" t="s">
        <v>2937</v>
      </c>
      <c r="E359" s="22"/>
      <c r="F359" s="21" t="s">
        <v>18</v>
      </c>
      <c r="G359" s="21" t="s">
        <v>2938</v>
      </c>
      <c r="H359" s="61"/>
      <c r="I359" s="916"/>
      <c r="J359" s="508"/>
      <c r="K359" s="508"/>
      <c r="L359" s="508"/>
      <c r="M359" s="508"/>
      <c r="N359" s="508"/>
    </row>
    <row r="360" ht="16.5" customHeight="1">
      <c r="A360" s="21"/>
      <c r="B360" s="784">
        <v>357.0</v>
      </c>
      <c r="C360" s="22">
        <v>43213.0</v>
      </c>
      <c r="D360" s="21" t="s">
        <v>2934</v>
      </c>
      <c r="E360" s="22"/>
      <c r="F360" s="21" t="s">
        <v>18</v>
      </c>
      <c r="G360" s="21" t="s">
        <v>2919</v>
      </c>
      <c r="H360" s="61"/>
      <c r="I360" s="916"/>
      <c r="J360" s="508"/>
      <c r="K360" s="508"/>
      <c r="L360" s="508"/>
      <c r="M360" s="508"/>
      <c r="N360" s="508"/>
    </row>
    <row r="361" ht="16.5" customHeight="1">
      <c r="A361" s="21"/>
      <c r="B361" s="784">
        <v>358.0</v>
      </c>
      <c r="C361" s="22">
        <v>43213.0</v>
      </c>
      <c r="D361" s="21" t="s">
        <v>2916</v>
      </c>
      <c r="E361" s="22"/>
      <c r="F361" s="21" t="s">
        <v>18</v>
      </c>
      <c r="G361" s="21" t="s">
        <v>2917</v>
      </c>
      <c r="H361" s="61"/>
      <c r="I361" s="916"/>
      <c r="J361" s="508"/>
      <c r="K361" s="508"/>
      <c r="L361" s="508"/>
      <c r="M361" s="508"/>
      <c r="N361" s="508"/>
    </row>
    <row r="362" ht="16.5" customHeight="1">
      <c r="A362" s="21"/>
      <c r="B362" s="784">
        <v>359.0</v>
      </c>
      <c r="C362" s="22">
        <v>43213.0</v>
      </c>
      <c r="D362" s="21" t="s">
        <v>2935</v>
      </c>
      <c r="E362" s="22"/>
      <c r="F362" s="21" t="s">
        <v>18</v>
      </c>
      <c r="G362" s="21" t="s">
        <v>2919</v>
      </c>
      <c r="H362" s="61"/>
      <c r="I362" s="916"/>
      <c r="J362" s="508"/>
      <c r="K362" s="508"/>
      <c r="L362" s="508"/>
      <c r="M362" s="508"/>
      <c r="N362" s="508"/>
    </row>
    <row r="363" ht="16.5" customHeight="1">
      <c r="A363" s="21"/>
      <c r="B363" s="784">
        <v>360.0</v>
      </c>
      <c r="C363" s="22">
        <v>43213.0</v>
      </c>
      <c r="D363" s="21" t="s">
        <v>2629</v>
      </c>
      <c r="E363" s="22"/>
      <c r="F363" s="21" t="s">
        <v>18</v>
      </c>
      <c r="G363" s="21" t="s">
        <v>2936</v>
      </c>
      <c r="H363" s="61"/>
      <c r="I363" s="916"/>
      <c r="J363" s="508"/>
      <c r="K363" s="508"/>
      <c r="L363" s="508"/>
      <c r="M363" s="508"/>
      <c r="N363" s="508"/>
    </row>
    <row r="364" ht="15.0" customHeight="1">
      <c r="A364" s="21"/>
      <c r="B364" s="999">
        <v>361.0</v>
      </c>
      <c r="C364" s="22">
        <v>43213.0</v>
      </c>
      <c r="D364" s="21" t="s">
        <v>1925</v>
      </c>
      <c r="E364" s="22"/>
      <c r="F364" s="21" t="s">
        <v>2923</v>
      </c>
      <c r="G364" s="21"/>
      <c r="H364" s="61"/>
      <c r="I364" s="1000"/>
      <c r="J364" s="508"/>
      <c r="K364" s="508"/>
      <c r="L364" s="508"/>
      <c r="M364" s="508"/>
      <c r="N364" s="508"/>
      <c r="O364" s="1000"/>
      <c r="P364" s="1000"/>
      <c r="Q364" s="1000"/>
      <c r="R364" s="1000"/>
      <c r="S364" s="1000"/>
      <c r="T364" s="1000"/>
      <c r="U364" s="1000"/>
      <c r="V364" s="1000"/>
      <c r="W364" s="1000"/>
      <c r="X364" s="1000"/>
      <c r="Y364" s="1000"/>
      <c r="Z364" s="1000"/>
    </row>
    <row r="365" ht="16.5" customHeight="1">
      <c r="A365" s="21"/>
      <c r="B365" s="784">
        <v>362.0</v>
      </c>
      <c r="C365" s="22">
        <v>43213.0</v>
      </c>
      <c r="D365" s="21" t="s">
        <v>1364</v>
      </c>
      <c r="E365" s="22"/>
      <c r="F365" s="21" t="s">
        <v>2923</v>
      </c>
      <c r="G365" s="21"/>
      <c r="H365" s="61"/>
      <c r="I365" s="916"/>
      <c r="J365" s="508"/>
      <c r="K365" s="508"/>
      <c r="L365" s="508"/>
      <c r="M365" s="508"/>
      <c r="N365" s="508"/>
    </row>
    <row r="366" ht="16.5" customHeight="1">
      <c r="A366" s="21" t="s">
        <v>2535</v>
      </c>
      <c r="B366" s="784">
        <v>363.0</v>
      </c>
      <c r="C366" s="22">
        <v>43214.0</v>
      </c>
      <c r="D366" s="21" t="s">
        <v>1711</v>
      </c>
      <c r="E366" s="22"/>
      <c r="F366" s="21" t="s">
        <v>1593</v>
      </c>
      <c r="G366" s="21"/>
      <c r="H366" s="61"/>
      <c r="I366" s="916"/>
      <c r="J366" s="508"/>
      <c r="K366" s="508"/>
      <c r="L366" s="508"/>
      <c r="M366" s="508"/>
      <c r="N366" s="508"/>
    </row>
    <row r="367" ht="16.5" customHeight="1">
      <c r="A367" s="21"/>
      <c r="B367" s="784">
        <v>364.0</v>
      </c>
      <c r="C367" s="22">
        <v>43214.0</v>
      </c>
      <c r="D367" s="21" t="s">
        <v>2397</v>
      </c>
      <c r="E367" s="22"/>
      <c r="F367" s="21" t="s">
        <v>363</v>
      </c>
      <c r="G367" s="21"/>
      <c r="H367" s="61"/>
      <c r="I367" s="916"/>
      <c r="J367" s="508"/>
      <c r="K367" s="508"/>
      <c r="L367" s="508"/>
      <c r="M367" s="508"/>
      <c r="N367" s="508"/>
    </row>
    <row r="368" ht="16.5" customHeight="1">
      <c r="A368" s="21"/>
      <c r="B368" s="784">
        <v>365.0</v>
      </c>
      <c r="C368" s="22">
        <v>43214.0</v>
      </c>
      <c r="D368" s="21" t="s">
        <v>2940</v>
      </c>
      <c r="E368" s="22"/>
      <c r="F368" s="21" t="s">
        <v>363</v>
      </c>
      <c r="G368" s="21"/>
      <c r="H368" s="61"/>
      <c r="I368" s="916"/>
      <c r="J368" s="508"/>
      <c r="K368" s="508"/>
      <c r="L368" s="508"/>
      <c r="M368" s="508"/>
      <c r="N368" s="508"/>
    </row>
    <row r="369" ht="16.5" customHeight="1">
      <c r="A369" s="21"/>
      <c r="B369" s="784">
        <v>366.0</v>
      </c>
      <c r="C369" s="22">
        <v>43214.0</v>
      </c>
      <c r="D369" s="21" t="s">
        <v>2056</v>
      </c>
      <c r="E369" s="22"/>
      <c r="F369" s="21" t="s">
        <v>363</v>
      </c>
      <c r="G369" s="21"/>
      <c r="H369" s="61"/>
      <c r="I369" s="916"/>
      <c r="J369" s="508"/>
      <c r="K369" s="508"/>
      <c r="L369" s="508"/>
      <c r="M369" s="508"/>
      <c r="N369" s="508"/>
    </row>
    <row r="370" ht="16.5" customHeight="1">
      <c r="A370" s="21"/>
      <c r="B370" s="784">
        <v>367.0</v>
      </c>
      <c r="C370" s="22">
        <v>43214.0</v>
      </c>
      <c r="D370" s="21" t="s">
        <v>2944</v>
      </c>
      <c r="E370" s="22"/>
      <c r="F370" s="21" t="s">
        <v>363</v>
      </c>
      <c r="G370" s="21"/>
      <c r="H370" s="61"/>
      <c r="I370" s="916"/>
      <c r="J370" s="508"/>
      <c r="K370" s="508"/>
      <c r="L370" s="508"/>
      <c r="M370" s="508"/>
      <c r="N370" s="508"/>
    </row>
    <row r="371" ht="16.5" customHeight="1">
      <c r="A371" s="21"/>
      <c r="B371" s="784">
        <v>368.0</v>
      </c>
      <c r="C371" s="22">
        <v>43214.0</v>
      </c>
      <c r="D371" s="21" t="s">
        <v>1516</v>
      </c>
      <c r="E371" s="22"/>
      <c r="F371" s="21" t="s">
        <v>363</v>
      </c>
      <c r="G371" s="21"/>
      <c r="H371" s="61"/>
      <c r="I371" s="916"/>
      <c r="J371" s="508"/>
      <c r="K371" s="508"/>
      <c r="L371" s="508"/>
      <c r="M371" s="508"/>
      <c r="N371" s="508"/>
    </row>
    <row r="372" ht="16.5" customHeight="1">
      <c r="A372" s="21"/>
      <c r="B372" s="784">
        <v>369.0</v>
      </c>
      <c r="C372" s="22">
        <v>43214.0</v>
      </c>
      <c r="D372" s="21" t="s">
        <v>1715</v>
      </c>
      <c r="E372" s="22"/>
      <c r="F372" s="21" t="s">
        <v>363</v>
      </c>
      <c r="G372" s="21"/>
      <c r="H372" s="61"/>
      <c r="I372" s="916"/>
      <c r="J372" s="508"/>
      <c r="K372" s="508"/>
      <c r="L372" s="508"/>
      <c r="M372" s="508"/>
      <c r="N372" s="508"/>
    </row>
    <row r="373" ht="16.5" customHeight="1">
      <c r="A373" s="21"/>
      <c r="B373" s="784">
        <v>370.0</v>
      </c>
      <c r="C373" s="22">
        <v>43214.0</v>
      </c>
      <c r="D373" s="21" t="s">
        <v>2941</v>
      </c>
      <c r="E373" s="22"/>
      <c r="F373" s="21" t="s">
        <v>363</v>
      </c>
      <c r="G373" s="21"/>
      <c r="H373" s="61"/>
      <c r="I373" s="1001" t="s">
        <v>641</v>
      </c>
      <c r="J373" s="508"/>
      <c r="K373" s="508"/>
      <c r="L373" s="508"/>
      <c r="M373" s="508"/>
      <c r="N373" s="508"/>
    </row>
    <row r="374" ht="16.5" customHeight="1">
      <c r="A374" s="21"/>
      <c r="B374" s="784">
        <v>371.0</v>
      </c>
      <c r="C374" s="22">
        <v>43214.0</v>
      </c>
      <c r="D374" s="21" t="s">
        <v>1814</v>
      </c>
      <c r="E374" s="22"/>
      <c r="F374" s="21" t="s">
        <v>363</v>
      </c>
      <c r="G374" s="21"/>
      <c r="H374" s="61"/>
      <c r="I374" s="916"/>
      <c r="J374" s="508"/>
      <c r="K374" s="508"/>
      <c r="L374" s="508"/>
      <c r="M374" s="508"/>
      <c r="N374" s="508"/>
    </row>
    <row r="375" ht="16.5" customHeight="1">
      <c r="A375" s="21"/>
      <c r="B375" s="784">
        <v>372.0</v>
      </c>
      <c r="C375" s="22">
        <v>43214.0</v>
      </c>
      <c r="D375" s="21" t="s">
        <v>1805</v>
      </c>
      <c r="E375" s="22"/>
      <c r="F375" s="21" t="s">
        <v>363</v>
      </c>
      <c r="G375" s="21"/>
      <c r="H375" s="61"/>
      <c r="I375" s="916"/>
      <c r="J375" s="508"/>
      <c r="K375" s="508"/>
      <c r="L375" s="508"/>
      <c r="M375" s="508"/>
      <c r="N375" s="508"/>
    </row>
    <row r="376" ht="16.5" customHeight="1">
      <c r="A376" s="21"/>
      <c r="B376" s="784">
        <v>373.0</v>
      </c>
      <c r="C376" s="22">
        <v>43214.0</v>
      </c>
      <c r="D376" s="21" t="s">
        <v>14822</v>
      </c>
      <c r="E376" s="22"/>
      <c r="F376" s="21" t="s">
        <v>14823</v>
      </c>
      <c r="G376" s="63"/>
      <c r="H376" s="61"/>
      <c r="I376" s="916"/>
      <c r="J376" s="508"/>
      <c r="K376" s="508"/>
      <c r="L376" s="508"/>
      <c r="M376" s="508"/>
      <c r="N376" s="508"/>
    </row>
    <row r="377" ht="16.5" customHeight="1">
      <c r="A377" s="21" t="s">
        <v>2535</v>
      </c>
      <c r="B377" s="784">
        <v>374.0</v>
      </c>
      <c r="C377" s="22">
        <v>43214.0</v>
      </c>
      <c r="D377" s="21" t="s">
        <v>2939</v>
      </c>
      <c r="E377" s="22"/>
      <c r="F377" s="21" t="s">
        <v>1313</v>
      </c>
      <c r="G377" s="21" t="s">
        <v>2652</v>
      </c>
      <c r="H377" s="61"/>
      <c r="I377" s="916"/>
      <c r="J377" s="508"/>
      <c r="K377" s="508"/>
      <c r="L377" s="508"/>
      <c r="M377" s="508"/>
      <c r="N377" s="508"/>
    </row>
    <row r="378" ht="16.5" customHeight="1">
      <c r="A378" s="21" t="s">
        <v>2535</v>
      </c>
      <c r="B378" s="784">
        <v>375.0</v>
      </c>
      <c r="C378" s="22">
        <v>43214.0</v>
      </c>
      <c r="D378" s="21" t="s">
        <v>2942</v>
      </c>
      <c r="E378" s="22"/>
      <c r="F378" s="21" t="s">
        <v>1313</v>
      </c>
      <c r="G378" s="21" t="s">
        <v>2652</v>
      </c>
      <c r="H378" s="61"/>
      <c r="I378" s="916"/>
      <c r="J378" s="508"/>
      <c r="K378" s="508"/>
      <c r="L378" s="508"/>
      <c r="M378" s="508"/>
      <c r="N378" s="508"/>
    </row>
    <row r="379" ht="16.5" customHeight="1">
      <c r="A379" s="21" t="s">
        <v>2535</v>
      </c>
      <c r="B379" s="784">
        <v>376.0</v>
      </c>
      <c r="C379" s="22">
        <v>43214.0</v>
      </c>
      <c r="D379" s="21" t="s">
        <v>2949</v>
      </c>
      <c r="E379" s="22"/>
      <c r="F379" s="21" t="s">
        <v>1313</v>
      </c>
      <c r="G379" s="21" t="s">
        <v>2652</v>
      </c>
      <c r="H379" s="61"/>
      <c r="I379" s="916"/>
      <c r="J379" s="508"/>
      <c r="K379" s="508"/>
      <c r="L379" s="508"/>
      <c r="M379" s="508"/>
      <c r="N379" s="508"/>
    </row>
    <row r="380" ht="16.5" customHeight="1">
      <c r="A380" s="21" t="s">
        <v>2535</v>
      </c>
      <c r="B380" s="784">
        <v>377.0</v>
      </c>
      <c r="C380" s="22">
        <v>43214.0</v>
      </c>
      <c r="D380" s="21" t="s">
        <v>2943</v>
      </c>
      <c r="E380" s="22"/>
      <c r="F380" s="21" t="s">
        <v>1313</v>
      </c>
      <c r="G380" s="21" t="s">
        <v>2652</v>
      </c>
      <c r="H380" s="61"/>
      <c r="I380" s="916"/>
      <c r="J380" s="508"/>
      <c r="K380" s="508"/>
      <c r="L380" s="508"/>
      <c r="M380" s="508"/>
      <c r="N380" s="508"/>
    </row>
    <row r="381" ht="16.5" customHeight="1">
      <c r="A381" s="21" t="s">
        <v>2535</v>
      </c>
      <c r="B381" s="784">
        <v>378.0</v>
      </c>
      <c r="C381" s="22">
        <v>43214.0</v>
      </c>
      <c r="D381" s="21" t="s">
        <v>2950</v>
      </c>
      <c r="E381" s="22"/>
      <c r="F381" s="21" t="s">
        <v>1313</v>
      </c>
      <c r="G381" s="21" t="s">
        <v>2652</v>
      </c>
      <c r="H381" s="61"/>
      <c r="I381" s="916"/>
      <c r="J381" s="508"/>
      <c r="K381" s="508"/>
      <c r="L381" s="508"/>
      <c r="M381" s="508"/>
      <c r="N381" s="508"/>
    </row>
    <row r="382" ht="16.5" customHeight="1">
      <c r="A382" s="21" t="s">
        <v>2535</v>
      </c>
      <c r="B382" s="784">
        <v>379.0</v>
      </c>
      <c r="C382" s="22">
        <v>43215.0</v>
      </c>
      <c r="D382" s="21" t="s">
        <v>2955</v>
      </c>
      <c r="E382" s="22"/>
      <c r="F382" s="21" t="s">
        <v>1313</v>
      </c>
      <c r="G382" s="21" t="s">
        <v>2652</v>
      </c>
      <c r="H382" s="61"/>
      <c r="I382" s="916"/>
      <c r="J382" s="508"/>
      <c r="K382" s="508"/>
      <c r="L382" s="508"/>
      <c r="M382" s="508"/>
      <c r="N382" s="508"/>
    </row>
    <row r="383" ht="16.5" customHeight="1">
      <c r="A383" s="73" t="s">
        <v>2535</v>
      </c>
      <c r="B383" s="351">
        <v>380.0</v>
      </c>
      <c r="C383" s="97">
        <v>43215.0</v>
      </c>
      <c r="D383" s="73" t="s">
        <v>2953</v>
      </c>
      <c r="E383" s="97"/>
      <c r="F383" s="73" t="s">
        <v>108</v>
      </c>
      <c r="G383" s="73"/>
      <c r="H383" s="61"/>
      <c r="I383" s="1002"/>
      <c r="J383" s="817"/>
      <c r="K383" s="817"/>
      <c r="L383" s="817"/>
      <c r="M383" s="817"/>
      <c r="N383" s="817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</row>
    <row r="384" ht="16.5" customHeight="1">
      <c r="A384" s="21" t="s">
        <v>2535</v>
      </c>
      <c r="B384" s="784">
        <v>381.0</v>
      </c>
      <c r="C384" s="22">
        <v>43214.0</v>
      </c>
      <c r="D384" s="21" t="s">
        <v>2940</v>
      </c>
      <c r="E384" s="22"/>
      <c r="F384" s="21" t="s">
        <v>108</v>
      </c>
      <c r="G384" s="21"/>
      <c r="H384" s="61"/>
      <c r="I384" s="916"/>
      <c r="J384" s="508"/>
      <c r="K384" s="508"/>
      <c r="L384" s="508"/>
      <c r="M384" s="508"/>
      <c r="N384" s="508"/>
    </row>
    <row r="385" ht="16.5" customHeight="1">
      <c r="A385" s="73"/>
      <c r="B385" s="351">
        <v>382.0</v>
      </c>
      <c r="C385" s="97">
        <v>43214.0</v>
      </c>
      <c r="D385" s="73" t="s">
        <v>2947</v>
      </c>
      <c r="E385" s="97"/>
      <c r="F385" s="73" t="s">
        <v>108</v>
      </c>
      <c r="G385" s="73" t="s">
        <v>2948</v>
      </c>
      <c r="H385" s="61"/>
      <c r="I385" s="1002"/>
      <c r="J385" s="817"/>
      <c r="K385" s="817"/>
      <c r="L385" s="817"/>
      <c r="M385" s="817"/>
      <c r="N385" s="817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</row>
    <row r="386" ht="16.5" customHeight="1">
      <c r="A386" s="73" t="s">
        <v>2535</v>
      </c>
      <c r="B386" s="351">
        <v>383.0</v>
      </c>
      <c r="C386" s="97">
        <v>43214.0</v>
      </c>
      <c r="D386" s="73" t="s">
        <v>2107</v>
      </c>
      <c r="E386" s="97"/>
      <c r="F386" s="73" t="s">
        <v>108</v>
      </c>
      <c r="G386" s="73" t="s">
        <v>2946</v>
      </c>
      <c r="H386" s="61"/>
      <c r="I386" s="1002"/>
      <c r="J386" s="817"/>
      <c r="K386" s="817"/>
      <c r="L386" s="817"/>
      <c r="M386" s="817"/>
      <c r="N386" s="817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</row>
    <row r="387" ht="16.5" customHeight="1">
      <c r="A387" s="21" t="s">
        <v>2535</v>
      </c>
      <c r="B387" s="784">
        <v>384.0</v>
      </c>
      <c r="C387" s="22">
        <v>43215.0</v>
      </c>
      <c r="D387" s="21" t="s">
        <v>2775</v>
      </c>
      <c r="E387" s="22"/>
      <c r="F387" s="21" t="s">
        <v>2751</v>
      </c>
      <c r="G387" s="21"/>
      <c r="H387" s="61"/>
      <c r="I387" s="916"/>
      <c r="J387" s="508"/>
      <c r="K387" s="508"/>
      <c r="L387" s="508"/>
      <c r="M387" s="508"/>
      <c r="N387" s="508"/>
    </row>
    <row r="388" ht="16.5" customHeight="1">
      <c r="A388" s="21" t="s">
        <v>2535</v>
      </c>
      <c r="B388" s="784">
        <v>385.0</v>
      </c>
      <c r="C388" s="22">
        <v>43215.0</v>
      </c>
      <c r="D388" s="21" t="s">
        <v>2954</v>
      </c>
      <c r="E388" s="22"/>
      <c r="F388" s="21" t="s">
        <v>2751</v>
      </c>
      <c r="G388" s="21"/>
      <c r="H388" s="61"/>
      <c r="I388" s="916"/>
      <c r="J388" s="508"/>
      <c r="K388" s="508"/>
      <c r="L388" s="508"/>
      <c r="M388" s="508"/>
      <c r="N388" s="508"/>
    </row>
    <row r="389" ht="16.5" customHeight="1">
      <c r="A389" s="21" t="s">
        <v>2535</v>
      </c>
      <c r="B389" s="784">
        <v>386.0</v>
      </c>
      <c r="C389" s="22">
        <v>43215.0</v>
      </c>
      <c r="D389" s="21" t="s">
        <v>2810</v>
      </c>
      <c r="E389" s="22"/>
      <c r="F389" s="21" t="s">
        <v>2751</v>
      </c>
      <c r="G389" s="21"/>
      <c r="H389" s="61"/>
      <c r="I389" s="916"/>
      <c r="J389" s="508"/>
      <c r="K389" s="508"/>
      <c r="L389" s="508"/>
      <c r="M389" s="508"/>
      <c r="N389" s="508"/>
    </row>
    <row r="390" ht="16.5" customHeight="1">
      <c r="A390" s="21" t="s">
        <v>2535</v>
      </c>
      <c r="B390" s="784">
        <v>387.0</v>
      </c>
      <c r="C390" s="22">
        <v>43215.0</v>
      </c>
      <c r="D390" s="21" t="s">
        <v>2800</v>
      </c>
      <c r="E390" s="22"/>
      <c r="F390" s="21" t="s">
        <v>2751</v>
      </c>
      <c r="G390" s="21"/>
      <c r="H390" s="61"/>
      <c r="I390" s="916"/>
      <c r="J390" s="508"/>
      <c r="K390" s="508"/>
      <c r="L390" s="508"/>
      <c r="M390" s="508"/>
      <c r="N390" s="508"/>
    </row>
    <row r="391" ht="16.5" customHeight="1">
      <c r="A391" s="21" t="s">
        <v>2535</v>
      </c>
      <c r="B391" s="784">
        <v>388.0</v>
      </c>
      <c r="C391" s="22">
        <v>43215.0</v>
      </c>
      <c r="D391" s="21" t="s">
        <v>2886</v>
      </c>
      <c r="E391" s="22"/>
      <c r="F391" s="21" t="s">
        <v>2751</v>
      </c>
      <c r="G391" s="21"/>
      <c r="H391" s="61"/>
      <c r="I391" s="916"/>
      <c r="J391" s="508"/>
      <c r="K391" s="508"/>
      <c r="L391" s="508"/>
      <c r="M391" s="508"/>
      <c r="N391" s="508"/>
    </row>
    <row r="392" ht="16.5" customHeight="1">
      <c r="A392" s="21" t="s">
        <v>2535</v>
      </c>
      <c r="B392" s="784">
        <v>389.0</v>
      </c>
      <c r="C392" s="22">
        <v>43215.0</v>
      </c>
      <c r="D392" s="21" t="s">
        <v>2758</v>
      </c>
      <c r="E392" s="22"/>
      <c r="F392" s="21" t="s">
        <v>2751</v>
      </c>
      <c r="G392" s="21"/>
      <c r="H392" s="61"/>
      <c r="I392" s="916"/>
      <c r="J392" s="508"/>
      <c r="K392" s="508"/>
      <c r="L392" s="508"/>
      <c r="M392" s="508"/>
      <c r="N392" s="508"/>
    </row>
    <row r="393" ht="16.5" customHeight="1">
      <c r="A393" s="21" t="s">
        <v>2535</v>
      </c>
      <c r="B393" s="784">
        <v>390.0</v>
      </c>
      <c r="C393" s="22">
        <v>43215.0</v>
      </c>
      <c r="D393" s="21" t="s">
        <v>2739</v>
      </c>
      <c r="E393" s="22"/>
      <c r="F393" s="21" t="s">
        <v>2751</v>
      </c>
      <c r="G393" s="21"/>
      <c r="H393" s="61"/>
      <c r="I393" s="916"/>
      <c r="J393" s="508"/>
      <c r="K393" s="508"/>
      <c r="L393" s="508"/>
      <c r="M393" s="508"/>
      <c r="N393" s="508"/>
    </row>
    <row r="394" ht="16.5" customHeight="1">
      <c r="A394" s="21" t="s">
        <v>2535</v>
      </c>
      <c r="B394" s="784">
        <v>391.0</v>
      </c>
      <c r="C394" s="22">
        <v>43215.0</v>
      </c>
      <c r="D394" s="21" t="s">
        <v>2738</v>
      </c>
      <c r="E394" s="22"/>
      <c r="F394" s="21" t="s">
        <v>2751</v>
      </c>
      <c r="G394" s="21"/>
      <c r="H394" s="61"/>
      <c r="I394" s="916"/>
      <c r="J394" s="508"/>
      <c r="K394" s="508"/>
      <c r="L394" s="508"/>
      <c r="M394" s="508"/>
      <c r="N394" s="508"/>
    </row>
    <row r="395" ht="16.5" customHeight="1">
      <c r="A395" s="21" t="s">
        <v>2535</v>
      </c>
      <c r="B395" s="784">
        <v>392.0</v>
      </c>
      <c r="C395" s="22">
        <v>43215.0</v>
      </c>
      <c r="D395" s="21" t="s">
        <v>2696</v>
      </c>
      <c r="E395" s="22"/>
      <c r="F395" s="21" t="s">
        <v>2751</v>
      </c>
      <c r="G395" s="21"/>
      <c r="H395" s="61"/>
      <c r="I395" s="916"/>
      <c r="J395" s="508"/>
      <c r="K395" s="508"/>
      <c r="L395" s="508"/>
      <c r="M395" s="508"/>
      <c r="N395" s="508"/>
    </row>
    <row r="396" ht="16.5" customHeight="1">
      <c r="A396" s="21" t="s">
        <v>2535</v>
      </c>
      <c r="B396" s="784">
        <v>393.0</v>
      </c>
      <c r="C396" s="22">
        <v>43215.0</v>
      </c>
      <c r="D396" s="21" t="s">
        <v>2883</v>
      </c>
      <c r="E396" s="22"/>
      <c r="F396" s="21" t="s">
        <v>2751</v>
      </c>
      <c r="G396" s="21"/>
      <c r="H396" s="61"/>
      <c r="I396" s="916"/>
      <c r="J396" s="508"/>
      <c r="K396" s="508"/>
      <c r="L396" s="508"/>
      <c r="M396" s="508"/>
      <c r="N396" s="508"/>
    </row>
    <row r="397" ht="16.5" customHeight="1">
      <c r="A397" s="21" t="s">
        <v>2535</v>
      </c>
      <c r="B397" s="784">
        <v>394.0</v>
      </c>
      <c r="C397" s="22">
        <v>43215.0</v>
      </c>
      <c r="D397" s="21" t="s">
        <v>2716</v>
      </c>
      <c r="E397" s="22"/>
      <c r="F397" s="21" t="s">
        <v>2751</v>
      </c>
      <c r="G397" s="21"/>
      <c r="H397" s="61"/>
      <c r="I397" s="916"/>
      <c r="J397" s="508"/>
      <c r="K397" s="508"/>
      <c r="L397" s="508"/>
      <c r="M397" s="508"/>
      <c r="N397" s="508"/>
    </row>
    <row r="398" ht="16.5" customHeight="1">
      <c r="A398" s="21" t="s">
        <v>2535</v>
      </c>
      <c r="B398" s="784">
        <v>395.0</v>
      </c>
      <c r="C398" s="22">
        <v>43215.0</v>
      </c>
      <c r="D398" s="21" t="s">
        <v>2620</v>
      </c>
      <c r="E398" s="22"/>
      <c r="F398" s="21" t="s">
        <v>2751</v>
      </c>
      <c r="G398" s="21"/>
      <c r="H398" s="61"/>
      <c r="I398" s="916"/>
      <c r="J398" s="508"/>
      <c r="K398" s="508"/>
      <c r="L398" s="508"/>
      <c r="M398" s="508"/>
      <c r="N398" s="508"/>
    </row>
    <row r="399" ht="16.5" customHeight="1">
      <c r="A399" s="21" t="s">
        <v>2535</v>
      </c>
      <c r="B399" s="784">
        <v>396.0</v>
      </c>
      <c r="C399" s="22">
        <v>43215.0</v>
      </c>
      <c r="D399" s="21" t="s">
        <v>2702</v>
      </c>
      <c r="E399" s="22"/>
      <c r="F399" s="21" t="s">
        <v>2751</v>
      </c>
      <c r="G399" s="21"/>
      <c r="H399" s="61"/>
      <c r="I399" s="916"/>
      <c r="J399" s="508"/>
      <c r="K399" s="508"/>
      <c r="L399" s="508"/>
      <c r="M399" s="508"/>
      <c r="N399" s="508"/>
    </row>
    <row r="400" ht="16.5" customHeight="1">
      <c r="A400" s="21" t="s">
        <v>2535</v>
      </c>
      <c r="B400" s="784">
        <v>397.0</v>
      </c>
      <c r="C400" s="22">
        <v>43216.0</v>
      </c>
      <c r="D400" s="21" t="s">
        <v>2747</v>
      </c>
      <c r="E400" s="22"/>
      <c r="F400" s="21" t="s">
        <v>2751</v>
      </c>
      <c r="G400" s="21"/>
      <c r="H400" s="61"/>
      <c r="I400" s="916"/>
      <c r="J400" s="508"/>
      <c r="K400" s="508"/>
      <c r="L400" s="508"/>
      <c r="M400" s="508"/>
      <c r="N400" s="508"/>
    </row>
    <row r="401" ht="16.5" customHeight="1">
      <c r="A401" s="21" t="s">
        <v>2535</v>
      </c>
      <c r="B401" s="784">
        <v>398.0</v>
      </c>
      <c r="C401" s="22">
        <v>43216.0</v>
      </c>
      <c r="D401" s="21" t="s">
        <v>2720</v>
      </c>
      <c r="E401" s="22"/>
      <c r="F401" s="21" t="s">
        <v>2751</v>
      </c>
      <c r="G401" s="21"/>
      <c r="H401" s="61"/>
      <c r="I401" s="916"/>
      <c r="J401" s="508"/>
      <c r="K401" s="508"/>
      <c r="L401" s="508"/>
      <c r="M401" s="508"/>
      <c r="N401" s="508"/>
    </row>
    <row r="402" ht="16.5" customHeight="1">
      <c r="A402" s="21" t="s">
        <v>2535</v>
      </c>
      <c r="B402" s="784">
        <v>399.0</v>
      </c>
      <c r="C402" s="22">
        <v>43216.0</v>
      </c>
      <c r="D402" s="21" t="s">
        <v>2897</v>
      </c>
      <c r="E402" s="22"/>
      <c r="F402" s="21" t="s">
        <v>2751</v>
      </c>
      <c r="G402" s="21"/>
      <c r="H402" s="61"/>
      <c r="I402" s="916"/>
      <c r="J402" s="508"/>
      <c r="K402" s="508"/>
      <c r="L402" s="508"/>
      <c r="M402" s="508"/>
      <c r="N402" s="508"/>
    </row>
    <row r="403" ht="16.5" customHeight="1">
      <c r="A403" s="21" t="s">
        <v>2535</v>
      </c>
      <c r="B403" s="784">
        <v>400.0</v>
      </c>
      <c r="C403" s="22">
        <v>43216.0</v>
      </c>
      <c r="D403" s="21" t="s">
        <v>2684</v>
      </c>
      <c r="E403" s="22"/>
      <c r="F403" s="21" t="s">
        <v>2751</v>
      </c>
      <c r="G403" s="21"/>
      <c r="H403" s="61"/>
      <c r="I403" s="916"/>
      <c r="J403" s="508"/>
      <c r="K403" s="508"/>
      <c r="L403" s="508"/>
      <c r="M403" s="508"/>
      <c r="N403" s="508"/>
    </row>
    <row r="404" ht="16.5" customHeight="1">
      <c r="A404" s="21" t="s">
        <v>2535</v>
      </c>
      <c r="B404" s="784">
        <v>401.0</v>
      </c>
      <c r="C404" s="22">
        <v>43216.0</v>
      </c>
      <c r="D404" s="21" t="s">
        <v>2730</v>
      </c>
      <c r="E404" s="22"/>
      <c r="F404" s="21" t="s">
        <v>2751</v>
      </c>
      <c r="G404" s="21"/>
      <c r="H404" s="61"/>
      <c r="I404" s="916"/>
      <c r="J404" s="508"/>
      <c r="K404" s="508"/>
      <c r="L404" s="508"/>
      <c r="M404" s="508"/>
      <c r="N404" s="508"/>
    </row>
    <row r="405" ht="16.5" customHeight="1">
      <c r="A405" s="21" t="s">
        <v>2535</v>
      </c>
      <c r="B405" s="784">
        <v>402.0</v>
      </c>
      <c r="C405" s="22">
        <v>43220.0</v>
      </c>
      <c r="D405" s="21" t="s">
        <v>2837</v>
      </c>
      <c r="E405" s="22"/>
      <c r="F405" s="21" t="s">
        <v>2957</v>
      </c>
      <c r="G405" s="21"/>
      <c r="H405" s="61"/>
      <c r="I405" s="916"/>
      <c r="J405" s="508"/>
      <c r="K405" s="508"/>
      <c r="L405" s="508"/>
      <c r="M405" s="508"/>
      <c r="N405" s="508"/>
    </row>
    <row r="406" ht="16.5" customHeight="1">
      <c r="A406" s="21" t="s">
        <v>2535</v>
      </c>
      <c r="B406" s="784">
        <v>403.0</v>
      </c>
      <c r="C406" s="22">
        <v>43220.0</v>
      </c>
      <c r="D406" s="21" t="s">
        <v>2956</v>
      </c>
      <c r="E406" s="22"/>
      <c r="F406" s="21" t="s">
        <v>2957</v>
      </c>
      <c r="G406" s="21"/>
      <c r="H406" s="61"/>
      <c r="I406" s="916"/>
      <c r="J406" s="508"/>
      <c r="K406" s="508"/>
      <c r="L406" s="508"/>
      <c r="M406" s="508"/>
      <c r="N406" s="508"/>
    </row>
    <row r="407" ht="16.5" customHeight="1">
      <c r="A407" s="21" t="s">
        <v>2535</v>
      </c>
      <c r="B407" s="784">
        <v>404.0</v>
      </c>
      <c r="C407" s="22">
        <v>43222.0</v>
      </c>
      <c r="D407" s="21" t="s">
        <v>2899</v>
      </c>
      <c r="E407" s="22"/>
      <c r="F407" s="21" t="s">
        <v>2751</v>
      </c>
      <c r="G407" s="21"/>
      <c r="H407" s="61"/>
      <c r="I407" s="916"/>
      <c r="J407" s="508"/>
      <c r="K407" s="508"/>
      <c r="L407" s="508"/>
      <c r="M407" s="508"/>
      <c r="N407" s="508"/>
    </row>
    <row r="408" ht="16.5" customHeight="1">
      <c r="A408" s="21" t="s">
        <v>2535</v>
      </c>
      <c r="B408" s="784">
        <v>405.0</v>
      </c>
      <c r="C408" s="22">
        <v>43222.0</v>
      </c>
      <c r="D408" s="21" t="s">
        <v>2878</v>
      </c>
      <c r="E408" s="22"/>
      <c r="F408" s="21" t="s">
        <v>2751</v>
      </c>
      <c r="G408" s="21"/>
      <c r="H408" s="61"/>
      <c r="I408" s="916"/>
      <c r="J408" s="508"/>
      <c r="K408" s="508"/>
      <c r="L408" s="508"/>
      <c r="M408" s="508"/>
      <c r="N408" s="508"/>
    </row>
    <row r="409" ht="16.5" customHeight="1">
      <c r="A409" s="21" t="s">
        <v>2535</v>
      </c>
      <c r="B409" s="784">
        <v>406.0</v>
      </c>
      <c r="C409" s="22">
        <v>43222.0</v>
      </c>
      <c r="D409" s="21" t="s">
        <v>43</v>
      </c>
      <c r="E409" s="22"/>
      <c r="F409" s="21" t="s">
        <v>2751</v>
      </c>
      <c r="G409" s="21"/>
      <c r="H409" s="61"/>
      <c r="I409" s="916"/>
      <c r="J409" s="508"/>
      <c r="K409" s="508"/>
      <c r="L409" s="508"/>
      <c r="M409" s="508"/>
      <c r="N409" s="508"/>
    </row>
    <row r="410" ht="16.5" customHeight="1">
      <c r="A410" s="21" t="s">
        <v>2535</v>
      </c>
      <c r="B410" s="784">
        <v>407.0</v>
      </c>
      <c r="C410" s="22">
        <v>43222.0</v>
      </c>
      <c r="D410" s="21" t="s">
        <v>2791</v>
      </c>
      <c r="E410" s="22"/>
      <c r="F410" s="21" t="s">
        <v>2751</v>
      </c>
      <c r="G410" s="21"/>
      <c r="H410" s="61"/>
      <c r="I410" s="916"/>
      <c r="J410" s="508"/>
      <c r="K410" s="508"/>
      <c r="L410" s="508"/>
      <c r="M410" s="508"/>
      <c r="N410" s="508"/>
    </row>
    <row r="411" ht="16.5" customHeight="1">
      <c r="A411" s="21" t="s">
        <v>2535</v>
      </c>
      <c r="B411" s="784">
        <v>408.0</v>
      </c>
      <c r="C411" s="22">
        <v>43222.0</v>
      </c>
      <c r="D411" s="21" t="s">
        <v>2757</v>
      </c>
      <c r="E411" s="22"/>
      <c r="F411" s="21" t="s">
        <v>2751</v>
      </c>
      <c r="G411" s="21"/>
      <c r="H411" s="61"/>
      <c r="I411" s="916"/>
      <c r="J411" s="508"/>
      <c r="K411" s="508"/>
      <c r="L411" s="508"/>
      <c r="M411" s="508"/>
      <c r="N411" s="508"/>
    </row>
    <row r="412" ht="16.5" customHeight="1">
      <c r="A412" s="21" t="s">
        <v>2535</v>
      </c>
      <c r="B412" s="784">
        <v>409.0</v>
      </c>
      <c r="C412" s="22">
        <v>43222.0</v>
      </c>
      <c r="D412" s="21" t="s">
        <v>2905</v>
      </c>
      <c r="E412" s="22"/>
      <c r="F412" s="21" t="s">
        <v>994</v>
      </c>
      <c r="G412" s="21" t="s">
        <v>2960</v>
      </c>
      <c r="H412" s="61"/>
      <c r="I412" s="916"/>
      <c r="J412" s="508"/>
      <c r="K412" s="508"/>
      <c r="L412" s="508"/>
      <c r="M412" s="508"/>
      <c r="N412" s="508"/>
    </row>
    <row r="413" ht="16.5" customHeight="1">
      <c r="A413" s="21" t="s">
        <v>2535</v>
      </c>
      <c r="B413" s="784">
        <v>410.0</v>
      </c>
      <c r="C413" s="22">
        <v>43222.0</v>
      </c>
      <c r="D413" s="21" t="s">
        <v>1416</v>
      </c>
      <c r="E413" s="22"/>
      <c r="F413" s="21" t="s">
        <v>1593</v>
      </c>
      <c r="G413" s="150">
        <v>43238.0</v>
      </c>
      <c r="H413" s="61"/>
      <c r="I413" s="916"/>
      <c r="J413" s="508"/>
      <c r="K413" s="508"/>
      <c r="L413" s="508"/>
      <c r="M413" s="508"/>
      <c r="N413" s="508"/>
    </row>
    <row r="414" ht="16.5" customHeight="1">
      <c r="A414" s="21" t="s">
        <v>2535</v>
      </c>
      <c r="B414" s="784">
        <v>411.0</v>
      </c>
      <c r="C414" s="22">
        <v>43222.0</v>
      </c>
      <c r="D414" s="21" t="s">
        <v>1479</v>
      </c>
      <c r="E414" s="22"/>
      <c r="F414" s="21" t="s">
        <v>1593</v>
      </c>
      <c r="G414" s="150">
        <v>43245.0</v>
      </c>
      <c r="H414" s="61"/>
      <c r="I414" s="916"/>
      <c r="J414" s="508"/>
      <c r="K414" s="508"/>
      <c r="L414" s="508"/>
      <c r="M414" s="508"/>
      <c r="N414" s="508"/>
    </row>
    <row r="415" ht="16.5" customHeight="1">
      <c r="A415" s="21" t="s">
        <v>2535</v>
      </c>
      <c r="B415" s="784">
        <v>412.0</v>
      </c>
      <c r="C415" s="22">
        <v>43222.0</v>
      </c>
      <c r="D415" s="21" t="s">
        <v>1394</v>
      </c>
      <c r="E415" s="22"/>
      <c r="F415" s="21" t="s">
        <v>1593</v>
      </c>
      <c r="G415" s="150">
        <v>43252.0</v>
      </c>
      <c r="H415" s="61"/>
      <c r="I415" s="916"/>
      <c r="J415" s="508"/>
      <c r="K415" s="508"/>
      <c r="L415" s="508"/>
      <c r="M415" s="508"/>
      <c r="N415" s="508"/>
    </row>
    <row r="416" ht="16.5" customHeight="1">
      <c r="A416" s="21"/>
      <c r="B416" s="1003" t="s">
        <v>2961</v>
      </c>
      <c r="C416" s="22">
        <v>43222.0</v>
      </c>
      <c r="D416" s="21" t="s">
        <v>2962</v>
      </c>
      <c r="E416" s="22"/>
      <c r="F416" s="21" t="s">
        <v>158</v>
      </c>
      <c r="G416" s="21"/>
      <c r="H416" s="61"/>
      <c r="I416" s="916"/>
      <c r="J416" s="508"/>
      <c r="K416" s="508"/>
      <c r="L416" s="508"/>
      <c r="M416" s="508"/>
      <c r="N416" s="508"/>
    </row>
    <row r="417" ht="16.5" customHeight="1">
      <c r="A417" s="21"/>
      <c r="B417" s="1003" t="s">
        <v>2961</v>
      </c>
      <c r="C417" s="22">
        <v>43222.0</v>
      </c>
      <c r="D417" s="21" t="s">
        <v>2155</v>
      </c>
      <c r="E417" s="22"/>
      <c r="F417" s="21" t="s">
        <v>158</v>
      </c>
      <c r="G417" s="21"/>
      <c r="H417" s="61"/>
      <c r="I417" s="916"/>
      <c r="J417" s="508"/>
      <c r="K417" s="508"/>
      <c r="L417" s="508"/>
      <c r="M417" s="508"/>
      <c r="N417" s="508"/>
    </row>
    <row r="418" ht="16.5" customHeight="1">
      <c r="A418" s="21" t="s">
        <v>2535</v>
      </c>
      <c r="B418" s="784">
        <v>413.0</v>
      </c>
      <c r="C418" s="22">
        <v>43222.0</v>
      </c>
      <c r="D418" s="21" t="s">
        <v>2958</v>
      </c>
      <c r="E418" s="22"/>
      <c r="F418" s="21" t="s">
        <v>1593</v>
      </c>
      <c r="G418" s="150">
        <v>43259.0</v>
      </c>
      <c r="H418" s="61"/>
      <c r="I418" s="916"/>
      <c r="J418" s="508"/>
      <c r="K418" s="508"/>
      <c r="L418" s="508"/>
      <c r="M418" s="508"/>
      <c r="N418" s="508"/>
    </row>
    <row r="419" ht="16.5" customHeight="1">
      <c r="A419" s="21" t="s">
        <v>2535</v>
      </c>
      <c r="B419" s="784">
        <v>414.0</v>
      </c>
      <c r="C419" s="22">
        <v>43222.0</v>
      </c>
      <c r="D419" s="21" t="s">
        <v>2963</v>
      </c>
      <c r="E419" s="22"/>
      <c r="F419" s="21" t="s">
        <v>994</v>
      </c>
      <c r="G419" s="21" t="s">
        <v>2960</v>
      </c>
      <c r="H419" s="61"/>
      <c r="I419" s="916"/>
      <c r="J419" s="508"/>
      <c r="K419" s="508"/>
      <c r="L419" s="508"/>
      <c r="M419" s="508"/>
      <c r="N419" s="508"/>
    </row>
    <row r="420" ht="16.5" customHeight="1">
      <c r="A420" s="21" t="s">
        <v>2535</v>
      </c>
      <c r="B420" s="784">
        <v>415.0</v>
      </c>
      <c r="C420" s="22">
        <v>43222.0</v>
      </c>
      <c r="D420" s="21" t="s">
        <v>2959</v>
      </c>
      <c r="E420" s="22"/>
      <c r="F420" s="21" t="s">
        <v>994</v>
      </c>
      <c r="G420" s="21" t="s">
        <v>2637</v>
      </c>
      <c r="H420" s="61"/>
      <c r="I420" s="916"/>
      <c r="J420" s="508"/>
      <c r="K420" s="508"/>
      <c r="L420" s="508"/>
      <c r="M420" s="508"/>
      <c r="N420" s="508"/>
    </row>
    <row r="421" ht="16.5" customHeight="1">
      <c r="A421" s="21" t="s">
        <v>2535</v>
      </c>
      <c r="B421" s="784">
        <v>416.0</v>
      </c>
      <c r="C421" s="22">
        <v>43222.0</v>
      </c>
      <c r="D421" s="21" t="s">
        <v>383</v>
      </c>
      <c r="E421" s="22"/>
      <c r="F421" s="21" t="s">
        <v>2751</v>
      </c>
      <c r="G421" s="21"/>
      <c r="H421" s="61"/>
      <c r="I421" s="916"/>
      <c r="J421" s="508"/>
      <c r="K421" s="508"/>
      <c r="L421" s="508"/>
      <c r="M421" s="508"/>
      <c r="N421" s="508"/>
    </row>
    <row r="422" ht="16.5" customHeight="1">
      <c r="A422" s="21" t="s">
        <v>2535</v>
      </c>
      <c r="B422" s="784">
        <v>417.0</v>
      </c>
      <c r="C422" s="22">
        <v>43222.0</v>
      </c>
      <c r="D422" s="21" t="s">
        <v>2856</v>
      </c>
      <c r="E422" s="22"/>
      <c r="F422" s="21" t="s">
        <v>2751</v>
      </c>
      <c r="G422" s="21"/>
      <c r="H422" s="61"/>
      <c r="I422" s="916"/>
      <c r="J422" s="508"/>
      <c r="K422" s="508"/>
      <c r="L422" s="508"/>
      <c r="M422" s="508"/>
      <c r="N422" s="508"/>
    </row>
    <row r="423" ht="16.5" customHeight="1">
      <c r="A423" s="21" t="s">
        <v>2535</v>
      </c>
      <c r="B423" s="784">
        <v>418.0</v>
      </c>
      <c r="C423" s="22">
        <v>43222.0</v>
      </c>
      <c r="D423" s="21" t="s">
        <v>2678</v>
      </c>
      <c r="E423" s="22"/>
      <c r="F423" s="21" t="s">
        <v>2751</v>
      </c>
      <c r="G423" s="21"/>
      <c r="H423" s="61"/>
      <c r="I423" s="916"/>
      <c r="J423" s="508"/>
      <c r="K423" s="508"/>
      <c r="L423" s="508"/>
      <c r="M423" s="508"/>
      <c r="N423" s="508"/>
    </row>
    <row r="424" ht="16.5" customHeight="1">
      <c r="A424" s="21" t="s">
        <v>2535</v>
      </c>
      <c r="B424" s="784">
        <v>419.0</v>
      </c>
      <c r="C424" s="22">
        <v>43222.0</v>
      </c>
      <c r="D424" s="21" t="s">
        <v>2737</v>
      </c>
      <c r="E424" s="22"/>
      <c r="F424" s="21" t="s">
        <v>2751</v>
      </c>
      <c r="G424" s="21"/>
      <c r="H424" s="61"/>
      <c r="I424" s="916"/>
      <c r="J424" s="508"/>
      <c r="K424" s="508"/>
      <c r="L424" s="508"/>
      <c r="M424" s="508"/>
      <c r="N424" s="508"/>
    </row>
    <row r="425" ht="16.5" customHeight="1">
      <c r="A425" s="21" t="s">
        <v>2535</v>
      </c>
      <c r="B425" s="784">
        <v>420.0</v>
      </c>
      <c r="C425" s="22">
        <v>43222.0</v>
      </c>
      <c r="D425" s="21" t="s">
        <v>2898</v>
      </c>
      <c r="E425" s="22"/>
      <c r="F425" s="21" t="s">
        <v>2751</v>
      </c>
      <c r="G425" s="21"/>
      <c r="H425" s="61"/>
      <c r="I425" s="916"/>
      <c r="J425" s="508"/>
      <c r="K425" s="508"/>
      <c r="L425" s="508"/>
      <c r="M425" s="508"/>
      <c r="N425" s="508"/>
    </row>
    <row r="426" ht="16.5" customHeight="1">
      <c r="A426" s="21" t="s">
        <v>2535</v>
      </c>
      <c r="B426" s="784">
        <v>421.0</v>
      </c>
      <c r="C426" s="22">
        <v>43222.0</v>
      </c>
      <c r="D426" s="21" t="s">
        <v>2835</v>
      </c>
      <c r="E426" s="22"/>
      <c r="F426" s="21" t="s">
        <v>2751</v>
      </c>
      <c r="G426" s="21"/>
      <c r="H426" s="61"/>
      <c r="I426" s="916"/>
      <c r="J426" s="508"/>
      <c r="K426" s="508"/>
      <c r="L426" s="508"/>
      <c r="M426" s="508"/>
      <c r="N426" s="508"/>
    </row>
    <row r="427" ht="16.5" customHeight="1">
      <c r="A427" s="21" t="s">
        <v>2535</v>
      </c>
      <c r="B427" s="784">
        <v>422.0</v>
      </c>
      <c r="C427" s="22">
        <v>43222.0</v>
      </c>
      <c r="D427" s="21" t="s">
        <v>2859</v>
      </c>
      <c r="E427" s="22"/>
      <c r="F427" s="21" t="s">
        <v>2751</v>
      </c>
      <c r="G427" s="21"/>
      <c r="H427" s="61"/>
      <c r="I427" s="916"/>
      <c r="J427" s="508"/>
      <c r="K427" s="508"/>
      <c r="L427" s="508"/>
      <c r="M427" s="508"/>
      <c r="N427" s="508"/>
    </row>
    <row r="428" ht="16.5" customHeight="1">
      <c r="A428" s="21" t="s">
        <v>2535</v>
      </c>
      <c r="B428" s="784">
        <v>423.0</v>
      </c>
      <c r="C428" s="22">
        <v>43222.0</v>
      </c>
      <c r="D428" s="21" t="s">
        <v>2719</v>
      </c>
      <c r="E428" s="22"/>
      <c r="F428" s="21" t="s">
        <v>2751</v>
      </c>
      <c r="G428" s="21"/>
      <c r="H428" s="61"/>
      <c r="I428" s="916"/>
      <c r="J428" s="508"/>
      <c r="K428" s="508"/>
      <c r="L428" s="508"/>
      <c r="M428" s="508"/>
      <c r="N428" s="508"/>
    </row>
    <row r="429" ht="16.5" customHeight="1">
      <c r="A429" s="21" t="s">
        <v>2535</v>
      </c>
      <c r="B429" s="784">
        <v>424.0</v>
      </c>
      <c r="C429" s="22">
        <v>43222.0</v>
      </c>
      <c r="D429" s="21" t="s">
        <v>2893</v>
      </c>
      <c r="E429" s="22"/>
      <c r="F429" s="21" t="s">
        <v>2751</v>
      </c>
      <c r="G429" s="21"/>
      <c r="H429" s="61"/>
      <c r="I429" s="916"/>
      <c r="J429" s="508"/>
      <c r="K429" s="508"/>
      <c r="L429" s="508"/>
      <c r="M429" s="508"/>
      <c r="N429" s="508"/>
    </row>
    <row r="430" ht="16.5" customHeight="1">
      <c r="A430" s="21" t="s">
        <v>2535</v>
      </c>
      <c r="B430" s="784">
        <v>425.0</v>
      </c>
      <c r="C430" s="22">
        <v>43222.0</v>
      </c>
      <c r="D430" s="21" t="s">
        <v>2818</v>
      </c>
      <c r="E430" s="22"/>
      <c r="F430" s="21" t="s">
        <v>2751</v>
      </c>
      <c r="G430" s="21"/>
      <c r="H430" s="61"/>
      <c r="I430" s="916"/>
      <c r="J430" s="508"/>
      <c r="K430" s="508"/>
      <c r="L430" s="508"/>
      <c r="M430" s="508"/>
      <c r="N430" s="508"/>
    </row>
    <row r="431" ht="16.5" customHeight="1">
      <c r="A431" s="21"/>
      <c r="B431" s="784">
        <v>426.0</v>
      </c>
      <c r="C431" s="22">
        <v>43222.0</v>
      </c>
      <c r="D431" s="21" t="s">
        <v>294</v>
      </c>
      <c r="E431" s="22"/>
      <c r="F431" s="21" t="s">
        <v>108</v>
      </c>
      <c r="G431" s="21"/>
      <c r="H431" s="61"/>
      <c r="I431" s="916"/>
      <c r="J431" s="508"/>
      <c r="K431" s="508"/>
      <c r="L431" s="508"/>
      <c r="M431" s="508"/>
      <c r="N431" s="508"/>
    </row>
    <row r="432" ht="16.5" customHeight="1">
      <c r="A432" s="21" t="s">
        <v>2535</v>
      </c>
      <c r="B432" s="784">
        <v>427.0</v>
      </c>
      <c r="C432" s="22">
        <v>43222.0</v>
      </c>
      <c r="D432" s="21" t="s">
        <v>2726</v>
      </c>
      <c r="E432" s="22"/>
      <c r="F432" s="21" t="s">
        <v>2751</v>
      </c>
      <c r="G432" s="21"/>
      <c r="H432" s="61"/>
      <c r="I432" s="916"/>
      <c r="J432" s="508"/>
      <c r="K432" s="508"/>
      <c r="L432" s="508"/>
      <c r="M432" s="508"/>
      <c r="N432" s="508"/>
    </row>
    <row r="433" ht="16.5" customHeight="1">
      <c r="A433" s="21" t="s">
        <v>2535</v>
      </c>
      <c r="B433" s="784">
        <v>428.0</v>
      </c>
      <c r="C433" s="22">
        <v>43222.0</v>
      </c>
      <c r="D433" s="21" t="s">
        <v>2822</v>
      </c>
      <c r="E433" s="22"/>
      <c r="F433" s="21" t="s">
        <v>2751</v>
      </c>
      <c r="G433" s="21"/>
      <c r="H433" s="61"/>
      <c r="I433" s="916"/>
      <c r="J433" s="508"/>
      <c r="K433" s="508"/>
      <c r="L433" s="508"/>
      <c r="M433" s="508"/>
      <c r="N433" s="508"/>
    </row>
    <row r="434" ht="16.5" customHeight="1">
      <c r="A434" s="21" t="s">
        <v>2535</v>
      </c>
      <c r="B434" s="784">
        <v>429.0</v>
      </c>
      <c r="C434" s="22">
        <v>43222.0</v>
      </c>
      <c r="D434" s="21" t="s">
        <v>2964</v>
      </c>
      <c r="E434" s="22"/>
      <c r="F434" s="21" t="s">
        <v>108</v>
      </c>
      <c r="G434" s="21"/>
      <c r="H434" s="61"/>
      <c r="I434" s="916"/>
      <c r="J434" s="508"/>
      <c r="K434" s="508"/>
      <c r="L434" s="508"/>
      <c r="M434" s="508"/>
      <c r="N434" s="508"/>
    </row>
    <row r="435" ht="16.5" customHeight="1">
      <c r="A435" s="21" t="s">
        <v>2535</v>
      </c>
      <c r="B435" s="784">
        <v>430.0</v>
      </c>
      <c r="C435" s="22">
        <v>43222.0</v>
      </c>
      <c r="D435" s="21" t="s">
        <v>2665</v>
      </c>
      <c r="E435" s="22"/>
      <c r="F435" s="21" t="s">
        <v>108</v>
      </c>
      <c r="G435" s="21"/>
      <c r="H435" s="61"/>
      <c r="I435" s="916"/>
      <c r="J435" s="508"/>
      <c r="K435" s="508"/>
      <c r="L435" s="508"/>
      <c r="M435" s="508"/>
      <c r="N435" s="508"/>
    </row>
    <row r="436" ht="16.5" customHeight="1">
      <c r="A436" s="21"/>
      <c r="B436" s="784">
        <v>431.0</v>
      </c>
      <c r="C436" s="22"/>
      <c r="D436" s="21"/>
      <c r="E436" s="22"/>
      <c r="F436" s="21"/>
      <c r="G436" s="21"/>
      <c r="H436" s="23"/>
      <c r="I436" s="916"/>
      <c r="J436" s="508"/>
      <c r="K436" s="508"/>
      <c r="L436" s="508"/>
      <c r="M436" s="508"/>
      <c r="N436" s="508"/>
    </row>
    <row r="437" ht="16.5" customHeight="1">
      <c r="A437" s="21" t="s">
        <v>2535</v>
      </c>
      <c r="B437" s="784">
        <v>432.0</v>
      </c>
      <c r="C437" s="22">
        <v>43224.0</v>
      </c>
      <c r="D437" s="21" t="s">
        <v>2837</v>
      </c>
      <c r="E437" s="22"/>
      <c r="F437" s="21" t="s">
        <v>2957</v>
      </c>
      <c r="G437" s="21"/>
      <c r="H437" s="61"/>
      <c r="I437" s="916"/>
      <c r="J437" s="508"/>
      <c r="K437" s="508"/>
      <c r="L437" s="508"/>
      <c r="M437" s="508"/>
      <c r="N437" s="508"/>
    </row>
    <row r="438" ht="16.5" customHeight="1">
      <c r="A438" s="21"/>
      <c r="B438" s="784">
        <v>433.0</v>
      </c>
      <c r="C438" s="22"/>
      <c r="D438" s="21"/>
      <c r="E438" s="22"/>
      <c r="F438" s="21"/>
      <c r="G438" s="21"/>
      <c r="H438" s="23"/>
      <c r="I438" s="916"/>
      <c r="J438" s="508"/>
      <c r="K438" s="508"/>
      <c r="L438" s="508"/>
      <c r="M438" s="508"/>
      <c r="N438" s="508"/>
    </row>
    <row r="439" ht="16.5" customHeight="1">
      <c r="A439" s="21"/>
      <c r="B439" s="784">
        <v>434.0</v>
      </c>
      <c r="C439" s="22">
        <v>43227.0</v>
      </c>
      <c r="D439" s="21" t="s">
        <v>2976</v>
      </c>
      <c r="E439" s="22"/>
      <c r="F439" s="21" t="s">
        <v>2977</v>
      </c>
      <c r="G439" s="21"/>
      <c r="H439" s="61"/>
      <c r="I439" s="916"/>
      <c r="J439" s="508"/>
      <c r="K439" s="508"/>
      <c r="L439" s="508"/>
      <c r="M439" s="508"/>
      <c r="N439" s="508"/>
    </row>
    <row r="440" ht="16.5" customHeight="1">
      <c r="A440" s="21"/>
      <c r="B440" s="784">
        <v>435.0</v>
      </c>
      <c r="C440" s="22">
        <v>43227.0</v>
      </c>
      <c r="D440" s="21" t="s">
        <v>2966</v>
      </c>
      <c r="E440" s="22"/>
      <c r="F440" s="21" t="s">
        <v>18</v>
      </c>
      <c r="G440" s="21" t="s">
        <v>2967</v>
      </c>
      <c r="H440" s="61"/>
      <c r="I440" s="916"/>
      <c r="J440" s="508"/>
      <c r="K440" s="508"/>
      <c r="L440" s="508"/>
      <c r="M440" s="508"/>
      <c r="N440" s="508"/>
    </row>
    <row r="441" ht="16.5" customHeight="1">
      <c r="A441" s="21"/>
      <c r="B441" s="784">
        <v>436.0</v>
      </c>
      <c r="C441" s="22">
        <v>43227.0</v>
      </c>
      <c r="D441" s="21" t="s">
        <v>2972</v>
      </c>
      <c r="E441" s="22"/>
      <c r="F441" s="21" t="s">
        <v>18</v>
      </c>
      <c r="G441" s="21" t="s">
        <v>2973</v>
      </c>
      <c r="H441" s="61"/>
      <c r="I441" s="916"/>
      <c r="J441" s="508"/>
      <c r="K441" s="508"/>
      <c r="L441" s="508"/>
      <c r="M441" s="508"/>
      <c r="N441" s="508"/>
    </row>
    <row r="442" ht="16.5" customHeight="1">
      <c r="A442" s="21"/>
      <c r="B442" s="784">
        <v>437.0</v>
      </c>
      <c r="C442" s="22">
        <v>43227.0</v>
      </c>
      <c r="D442" s="21" t="s">
        <v>1414</v>
      </c>
      <c r="E442" s="22"/>
      <c r="F442" s="21" t="s">
        <v>18</v>
      </c>
      <c r="G442" s="21" t="s">
        <v>2980</v>
      </c>
      <c r="H442" s="61"/>
      <c r="I442" s="916"/>
      <c r="J442" s="508"/>
      <c r="K442" s="508"/>
      <c r="L442" s="508"/>
      <c r="M442" s="508"/>
      <c r="N442" s="508"/>
    </row>
    <row r="443" ht="16.5" customHeight="1">
      <c r="A443" s="21"/>
      <c r="B443" s="784">
        <v>438.0</v>
      </c>
      <c r="C443" s="22">
        <v>43227.0</v>
      </c>
      <c r="D443" s="21" t="s">
        <v>2435</v>
      </c>
      <c r="E443" s="22"/>
      <c r="F443" s="21" t="s">
        <v>2923</v>
      </c>
      <c r="G443" s="21"/>
      <c r="H443" s="61"/>
      <c r="I443" s="916"/>
      <c r="J443" s="508"/>
      <c r="K443" s="508"/>
      <c r="L443" s="508"/>
      <c r="M443" s="508"/>
      <c r="N443" s="508"/>
    </row>
    <row r="444" ht="16.5" customHeight="1">
      <c r="A444" s="21"/>
      <c r="B444" s="784">
        <v>439.0</v>
      </c>
      <c r="C444" s="22">
        <v>43227.0</v>
      </c>
      <c r="D444" s="21" t="s">
        <v>2438</v>
      </c>
      <c r="E444" s="22"/>
      <c r="F444" s="21" t="s">
        <v>2923</v>
      </c>
      <c r="G444" s="21"/>
      <c r="H444" s="61"/>
      <c r="I444" s="916"/>
      <c r="J444" s="508"/>
      <c r="K444" s="508"/>
      <c r="L444" s="508"/>
      <c r="M444" s="508"/>
      <c r="N444" s="508"/>
    </row>
    <row r="445" ht="16.5" customHeight="1">
      <c r="A445" s="21"/>
      <c r="B445" s="784">
        <v>440.0</v>
      </c>
      <c r="C445" s="22">
        <v>43227.0</v>
      </c>
      <c r="D445" s="21" t="s">
        <v>2956</v>
      </c>
      <c r="E445" s="22"/>
      <c r="F445" s="21" t="s">
        <v>18</v>
      </c>
      <c r="G445" s="21" t="s">
        <v>2868</v>
      </c>
      <c r="H445" s="61"/>
      <c r="I445" s="916"/>
      <c r="J445" s="508"/>
      <c r="K445" s="508"/>
      <c r="L445" s="508"/>
      <c r="M445" s="508"/>
      <c r="N445" s="508"/>
    </row>
    <row r="446" ht="16.5" customHeight="1">
      <c r="A446" s="21"/>
      <c r="B446" s="784">
        <v>441.0</v>
      </c>
      <c r="C446" s="22">
        <v>43227.0</v>
      </c>
      <c r="D446" s="21" t="s">
        <v>2974</v>
      </c>
      <c r="E446" s="22"/>
      <c r="F446" s="21" t="s">
        <v>18</v>
      </c>
      <c r="G446" s="21" t="s">
        <v>2975</v>
      </c>
      <c r="H446" s="61"/>
      <c r="I446" s="916"/>
      <c r="J446" s="508"/>
      <c r="K446" s="508"/>
      <c r="L446" s="508"/>
      <c r="M446" s="508"/>
      <c r="N446" s="508"/>
    </row>
    <row r="447" ht="16.5" customHeight="1">
      <c r="A447" s="21"/>
      <c r="B447" s="784">
        <v>442.0</v>
      </c>
      <c r="C447" s="22">
        <v>43227.0</v>
      </c>
      <c r="D447" s="21" t="s">
        <v>2970</v>
      </c>
      <c r="E447" s="22"/>
      <c r="F447" s="21" t="s">
        <v>184</v>
      </c>
      <c r="G447" s="21" t="s">
        <v>2971</v>
      </c>
      <c r="H447" s="61"/>
      <c r="I447" s="916"/>
      <c r="J447" s="508"/>
      <c r="K447" s="508"/>
      <c r="L447" s="508"/>
      <c r="M447" s="508"/>
      <c r="N447" s="508"/>
    </row>
    <row r="448" ht="16.5" customHeight="1">
      <c r="A448" s="21"/>
      <c r="B448" s="784">
        <v>443.0</v>
      </c>
      <c r="C448" s="22">
        <v>43227.0</v>
      </c>
      <c r="D448" s="21" t="s">
        <v>2978</v>
      </c>
      <c r="E448" s="22"/>
      <c r="F448" s="21" t="s">
        <v>18</v>
      </c>
      <c r="G448" s="21" t="s">
        <v>14824</v>
      </c>
      <c r="H448" s="61"/>
      <c r="I448" s="916"/>
      <c r="J448" s="508"/>
      <c r="K448" s="508"/>
      <c r="L448" s="508"/>
      <c r="M448" s="508"/>
      <c r="N448" s="508"/>
    </row>
    <row r="449" ht="16.5" customHeight="1">
      <c r="A449" s="21" t="s">
        <v>2535</v>
      </c>
      <c r="B449" s="784">
        <v>444.0</v>
      </c>
      <c r="C449" s="22">
        <v>43227.0</v>
      </c>
      <c r="D449" s="21" t="s">
        <v>1407</v>
      </c>
      <c r="E449" s="22"/>
      <c r="F449" s="21" t="s">
        <v>1313</v>
      </c>
      <c r="G449" s="21" t="s">
        <v>2637</v>
      </c>
      <c r="H449" s="61"/>
      <c r="I449" s="916"/>
      <c r="J449" s="508"/>
      <c r="K449" s="508"/>
      <c r="L449" s="508"/>
      <c r="M449" s="508"/>
      <c r="N449" s="508"/>
    </row>
    <row r="450" ht="16.5" customHeight="1">
      <c r="A450" s="21"/>
      <c r="B450" s="784">
        <v>445.0</v>
      </c>
      <c r="C450" s="22">
        <v>43227.0</v>
      </c>
      <c r="D450" s="21" t="s">
        <v>2430</v>
      </c>
      <c r="E450" s="22"/>
      <c r="F450" s="21" t="s">
        <v>18</v>
      </c>
      <c r="G450" s="21" t="s">
        <v>2924</v>
      </c>
      <c r="H450" s="61"/>
      <c r="I450" s="916"/>
      <c r="J450" s="508"/>
      <c r="K450" s="508"/>
      <c r="L450" s="508"/>
      <c r="M450" s="508"/>
      <c r="N450" s="508"/>
    </row>
    <row r="451" ht="16.5" customHeight="1">
      <c r="A451" s="21" t="s">
        <v>2535</v>
      </c>
      <c r="B451" s="784">
        <v>446.0</v>
      </c>
      <c r="C451" s="22">
        <v>43228.0</v>
      </c>
      <c r="D451" s="21" t="s">
        <v>2741</v>
      </c>
      <c r="E451" s="22"/>
      <c r="F451" s="21" t="s">
        <v>108</v>
      </c>
      <c r="G451" s="21"/>
      <c r="H451" s="61"/>
      <c r="I451" s="916"/>
      <c r="J451" s="508"/>
      <c r="K451" s="508"/>
      <c r="L451" s="508"/>
      <c r="M451" s="508"/>
      <c r="N451" s="508"/>
    </row>
    <row r="452" ht="16.5" customHeight="1">
      <c r="A452" s="21" t="s">
        <v>2535</v>
      </c>
      <c r="B452" s="784">
        <v>447.0</v>
      </c>
      <c r="C452" s="22">
        <v>43228.0</v>
      </c>
      <c r="D452" s="21" t="s">
        <v>2505</v>
      </c>
      <c r="E452" s="22"/>
      <c r="F452" s="21" t="s">
        <v>994</v>
      </c>
      <c r="G452" s="21" t="s">
        <v>2877</v>
      </c>
      <c r="H452" s="61"/>
      <c r="I452" s="916"/>
      <c r="J452" s="508"/>
      <c r="K452" s="508"/>
      <c r="L452" s="508"/>
      <c r="M452" s="508"/>
      <c r="N452" s="508"/>
    </row>
    <row r="453" ht="16.5" customHeight="1">
      <c r="A453" s="21" t="s">
        <v>2535</v>
      </c>
      <c r="B453" s="784">
        <v>448.0</v>
      </c>
      <c r="C453" s="22">
        <v>43228.0</v>
      </c>
      <c r="D453" s="21" t="s">
        <v>2991</v>
      </c>
      <c r="E453" s="22"/>
      <c r="F453" s="21" t="s">
        <v>994</v>
      </c>
      <c r="G453" s="21" t="s">
        <v>2960</v>
      </c>
      <c r="H453" s="61"/>
      <c r="I453" s="916"/>
      <c r="J453" s="508"/>
      <c r="K453" s="508"/>
      <c r="L453" s="508"/>
      <c r="M453" s="508"/>
      <c r="N453" s="508"/>
    </row>
    <row r="454" ht="16.5" customHeight="1">
      <c r="A454" s="21" t="s">
        <v>2535</v>
      </c>
      <c r="B454" s="784">
        <v>449.0</v>
      </c>
      <c r="C454" s="22">
        <v>43228.0</v>
      </c>
      <c r="D454" s="21" t="s">
        <v>2937</v>
      </c>
      <c r="E454" s="22"/>
      <c r="F454" s="21" t="s">
        <v>994</v>
      </c>
      <c r="G454" s="21" t="s">
        <v>2960</v>
      </c>
      <c r="H454" s="61"/>
      <c r="I454" s="916"/>
      <c r="J454" s="508"/>
      <c r="K454" s="508"/>
      <c r="L454" s="508"/>
      <c r="M454" s="508"/>
      <c r="N454" s="508"/>
    </row>
    <row r="455" ht="16.5" customHeight="1">
      <c r="A455" s="21" t="s">
        <v>2535</v>
      </c>
      <c r="B455" s="784">
        <v>450.0</v>
      </c>
      <c r="C455" s="22">
        <v>43228.0</v>
      </c>
      <c r="D455" s="21" t="s">
        <v>2930</v>
      </c>
      <c r="E455" s="22"/>
      <c r="F455" s="21" t="s">
        <v>994</v>
      </c>
      <c r="G455" s="21" t="s">
        <v>2960</v>
      </c>
      <c r="H455" s="61"/>
      <c r="I455" s="916"/>
      <c r="J455" s="508"/>
      <c r="K455" s="508"/>
      <c r="L455" s="508"/>
      <c r="M455" s="508"/>
      <c r="N455" s="508"/>
    </row>
    <row r="456" ht="16.5" customHeight="1">
      <c r="A456" s="21" t="s">
        <v>2535</v>
      </c>
      <c r="B456" s="784">
        <v>451.0</v>
      </c>
      <c r="C456" s="22">
        <v>43228.0</v>
      </c>
      <c r="D456" s="21" t="s">
        <v>2903</v>
      </c>
      <c r="E456" s="22"/>
      <c r="F456" s="21" t="s">
        <v>994</v>
      </c>
      <c r="G456" s="21" t="s">
        <v>2960</v>
      </c>
      <c r="H456" s="61"/>
      <c r="I456" s="916"/>
      <c r="J456" s="508"/>
      <c r="K456" s="508"/>
      <c r="L456" s="508"/>
      <c r="M456" s="508"/>
      <c r="N456" s="508"/>
    </row>
    <row r="457" ht="16.5" customHeight="1">
      <c r="A457" s="21"/>
      <c r="B457" s="784">
        <v>452.0</v>
      </c>
      <c r="C457" s="22">
        <v>43228.0</v>
      </c>
      <c r="D457" s="21" t="s">
        <v>2987</v>
      </c>
      <c r="E457" s="22"/>
      <c r="F457" s="21" t="s">
        <v>18</v>
      </c>
      <c r="G457" s="21" t="s">
        <v>2988</v>
      </c>
      <c r="H457" s="61"/>
      <c r="I457" s="916"/>
      <c r="J457" s="508"/>
      <c r="K457" s="508"/>
      <c r="L457" s="508"/>
      <c r="M457" s="508"/>
      <c r="N457" s="508"/>
    </row>
    <row r="458" ht="16.5" customHeight="1">
      <c r="A458" s="21"/>
      <c r="B458" s="784">
        <v>453.0</v>
      </c>
      <c r="C458" s="22">
        <v>43228.0</v>
      </c>
      <c r="D458" s="21" t="s">
        <v>2984</v>
      </c>
      <c r="E458" s="22"/>
      <c r="F458" s="21" t="s">
        <v>18</v>
      </c>
      <c r="G458" s="21" t="s">
        <v>2985</v>
      </c>
      <c r="H458" s="61"/>
      <c r="I458" s="916"/>
      <c r="J458" s="508"/>
      <c r="K458" s="508"/>
      <c r="L458" s="508"/>
      <c r="M458" s="508"/>
      <c r="N458" s="508"/>
    </row>
    <row r="459" ht="16.5" customHeight="1">
      <c r="A459" s="21"/>
      <c r="B459" s="784">
        <v>454.0</v>
      </c>
      <c r="C459" s="22">
        <v>43228.0</v>
      </c>
      <c r="D459" s="21" t="s">
        <v>2515</v>
      </c>
      <c r="E459" s="22"/>
      <c r="F459" s="21" t="s">
        <v>2923</v>
      </c>
      <c r="G459" s="21"/>
      <c r="H459" s="61"/>
      <c r="I459" s="916"/>
      <c r="J459" s="508"/>
      <c r="K459" s="508"/>
      <c r="L459" s="508"/>
      <c r="M459" s="508"/>
      <c r="N459" s="508"/>
    </row>
    <row r="460" ht="16.5" customHeight="1">
      <c r="A460" s="21"/>
      <c r="B460" s="784">
        <v>455.0</v>
      </c>
      <c r="C460" s="22">
        <v>43228.0</v>
      </c>
      <c r="D460" s="21" t="s">
        <v>2981</v>
      </c>
      <c r="E460" s="22"/>
      <c r="F460" s="21" t="s">
        <v>18</v>
      </c>
      <c r="G460" s="21" t="s">
        <v>2924</v>
      </c>
      <c r="H460" s="61"/>
      <c r="I460" s="916"/>
      <c r="J460" s="508"/>
      <c r="K460" s="508"/>
      <c r="L460" s="508"/>
      <c r="M460" s="508"/>
      <c r="N460" s="508"/>
    </row>
    <row r="461" ht="16.5" customHeight="1">
      <c r="A461" s="21"/>
      <c r="B461" s="784">
        <v>456.0</v>
      </c>
      <c r="C461" s="22">
        <v>43228.0</v>
      </c>
      <c r="D461" s="21" t="s">
        <v>2989</v>
      </c>
      <c r="E461" s="22"/>
      <c r="F461" s="21" t="s">
        <v>18</v>
      </c>
      <c r="G461" s="21" t="s">
        <v>2924</v>
      </c>
      <c r="H461" s="61"/>
      <c r="I461" s="916"/>
      <c r="J461" s="508"/>
      <c r="K461" s="508"/>
      <c r="L461" s="508"/>
      <c r="M461" s="508"/>
      <c r="N461" s="508"/>
    </row>
    <row r="462" ht="16.5" customHeight="1">
      <c r="A462" s="21"/>
      <c r="B462" s="784">
        <v>457.0</v>
      </c>
      <c r="C462" s="22">
        <v>43228.0</v>
      </c>
      <c r="D462" s="21" t="s">
        <v>2990</v>
      </c>
      <c r="E462" s="22"/>
      <c r="F462" s="21" t="s">
        <v>18</v>
      </c>
      <c r="G462" s="21" t="s">
        <v>2924</v>
      </c>
      <c r="H462" s="61"/>
      <c r="I462" s="916"/>
      <c r="J462" s="508"/>
      <c r="K462" s="508"/>
      <c r="L462" s="508"/>
      <c r="M462" s="508"/>
      <c r="N462" s="508"/>
    </row>
    <row r="463" ht="16.5" customHeight="1">
      <c r="A463" s="21"/>
      <c r="B463" s="784">
        <v>458.0</v>
      </c>
      <c r="C463" s="22">
        <v>43228.0</v>
      </c>
      <c r="D463" s="21" t="s">
        <v>14825</v>
      </c>
      <c r="E463" s="22"/>
      <c r="F463" s="21" t="s">
        <v>2993</v>
      </c>
      <c r="G463" s="21"/>
      <c r="H463" s="61"/>
      <c r="I463" s="916"/>
      <c r="J463" s="508"/>
      <c r="K463" s="508"/>
      <c r="L463" s="508"/>
      <c r="M463" s="508"/>
      <c r="N463" s="508"/>
    </row>
    <row r="464" ht="16.5" customHeight="1">
      <c r="A464" s="21" t="s">
        <v>2535</v>
      </c>
      <c r="B464" s="784">
        <v>459.0</v>
      </c>
      <c r="C464" s="22">
        <v>43228.0</v>
      </c>
      <c r="D464" s="21" t="s">
        <v>695</v>
      </c>
      <c r="E464" s="22"/>
      <c r="F464" s="21" t="s">
        <v>2253</v>
      </c>
      <c r="G464" s="21" t="s">
        <v>2623</v>
      </c>
      <c r="H464" s="61"/>
      <c r="I464" s="916"/>
      <c r="J464" s="508"/>
      <c r="K464" s="508"/>
      <c r="L464" s="508"/>
      <c r="M464" s="508"/>
      <c r="N464" s="508"/>
    </row>
    <row r="465" ht="16.5" customHeight="1">
      <c r="A465" s="21" t="s">
        <v>2535</v>
      </c>
      <c r="B465" s="784">
        <v>460.0</v>
      </c>
      <c r="C465" s="22">
        <v>43228.0</v>
      </c>
      <c r="D465" s="21" t="s">
        <v>2695</v>
      </c>
      <c r="E465" s="22"/>
      <c r="F465" s="21" t="s">
        <v>2253</v>
      </c>
      <c r="G465" s="21" t="s">
        <v>90</v>
      </c>
      <c r="H465" s="61"/>
      <c r="I465" s="916"/>
      <c r="J465" s="508"/>
      <c r="K465" s="508"/>
      <c r="L465" s="508"/>
      <c r="M465" s="508"/>
      <c r="N465" s="508"/>
    </row>
    <row r="466" ht="16.5" customHeight="1">
      <c r="A466" s="21" t="s">
        <v>2535</v>
      </c>
      <c r="B466" s="784">
        <v>461.0</v>
      </c>
      <c r="C466" s="22">
        <v>43228.0</v>
      </c>
      <c r="D466" s="21" t="s">
        <v>2832</v>
      </c>
      <c r="E466" s="22"/>
      <c r="F466" s="21" t="s">
        <v>108</v>
      </c>
      <c r="G466" s="21"/>
      <c r="H466" s="61"/>
      <c r="I466" s="916"/>
      <c r="J466" s="508"/>
      <c r="K466" s="508"/>
      <c r="L466" s="508"/>
      <c r="M466" s="508"/>
      <c r="N466" s="508"/>
    </row>
    <row r="467" ht="16.5" customHeight="1">
      <c r="A467" s="21" t="s">
        <v>2535</v>
      </c>
      <c r="B467" s="784">
        <v>462.0</v>
      </c>
      <c r="C467" s="22">
        <v>43228.0</v>
      </c>
      <c r="D467" s="21" t="s">
        <v>2631</v>
      </c>
      <c r="E467" s="22"/>
      <c r="F467" s="21" t="s">
        <v>108</v>
      </c>
      <c r="G467" s="21"/>
      <c r="H467" s="61"/>
      <c r="I467" s="916"/>
      <c r="J467" s="508"/>
      <c r="K467" s="508"/>
      <c r="L467" s="508"/>
      <c r="M467" s="508"/>
      <c r="N467" s="508"/>
    </row>
    <row r="468" ht="16.5" customHeight="1">
      <c r="A468" s="21" t="s">
        <v>2535</v>
      </c>
      <c r="B468" s="784">
        <v>463.0</v>
      </c>
      <c r="C468" s="22">
        <v>43228.0</v>
      </c>
      <c r="D468" s="21" t="s">
        <v>2667</v>
      </c>
      <c r="E468" s="22"/>
      <c r="F468" s="21" t="s">
        <v>108</v>
      </c>
      <c r="G468" s="21"/>
      <c r="H468" s="61"/>
      <c r="I468" s="916"/>
      <c r="J468" s="508"/>
      <c r="K468" s="508"/>
      <c r="L468" s="508"/>
      <c r="M468" s="508"/>
      <c r="N468" s="508"/>
    </row>
    <row r="469" ht="16.5" customHeight="1">
      <c r="A469" s="21"/>
      <c r="B469" s="784">
        <v>464.0</v>
      </c>
      <c r="C469" s="22">
        <v>43228.0</v>
      </c>
      <c r="D469" s="21" t="s">
        <v>1925</v>
      </c>
      <c r="E469" s="22"/>
      <c r="F469" s="21" t="s">
        <v>2986</v>
      </c>
      <c r="G469" s="21"/>
      <c r="H469" s="61"/>
      <c r="I469" s="916"/>
      <c r="J469" s="508"/>
      <c r="K469" s="508"/>
      <c r="L469" s="508"/>
      <c r="M469" s="508"/>
      <c r="N469" s="508"/>
    </row>
    <row r="470" ht="16.5" customHeight="1">
      <c r="A470" s="21" t="s">
        <v>2535</v>
      </c>
      <c r="B470" s="784">
        <v>465.0</v>
      </c>
      <c r="C470" s="22">
        <v>43228.0</v>
      </c>
      <c r="D470" s="21" t="s">
        <v>1251</v>
      </c>
      <c r="E470" s="22"/>
      <c r="F470" s="21" t="s">
        <v>2751</v>
      </c>
      <c r="G470" s="21"/>
      <c r="H470" s="61"/>
      <c r="I470" s="916"/>
      <c r="J470" s="508"/>
      <c r="K470" s="508"/>
      <c r="L470" s="508"/>
      <c r="M470" s="508"/>
      <c r="N470" s="508"/>
    </row>
    <row r="471" ht="16.5" customHeight="1">
      <c r="A471" s="21" t="s">
        <v>2535</v>
      </c>
      <c r="B471" s="784">
        <v>466.0</v>
      </c>
      <c r="C471" s="22">
        <v>43228.0</v>
      </c>
      <c r="D471" s="21" t="s">
        <v>2594</v>
      </c>
      <c r="E471" s="22"/>
      <c r="F471" s="21" t="s">
        <v>2751</v>
      </c>
      <c r="G471" s="21"/>
      <c r="H471" s="61"/>
      <c r="I471" s="916"/>
      <c r="J471" s="508"/>
      <c r="K471" s="508"/>
      <c r="L471" s="508"/>
      <c r="M471" s="508"/>
      <c r="N471" s="508"/>
    </row>
    <row r="472" ht="16.5" customHeight="1">
      <c r="A472" s="21" t="s">
        <v>2535</v>
      </c>
      <c r="B472" s="784">
        <v>467.0</v>
      </c>
      <c r="C472" s="22">
        <v>43228.0</v>
      </c>
      <c r="D472" s="21" t="s">
        <v>2831</v>
      </c>
      <c r="E472" s="22"/>
      <c r="F472" s="21" t="s">
        <v>2751</v>
      </c>
      <c r="G472" s="21"/>
      <c r="H472" s="61"/>
      <c r="I472" s="916"/>
      <c r="J472" s="508"/>
      <c r="K472" s="508"/>
      <c r="L472" s="508"/>
      <c r="M472" s="508"/>
      <c r="N472" s="508"/>
    </row>
    <row r="473" ht="16.5" customHeight="1">
      <c r="A473" s="21" t="s">
        <v>2535</v>
      </c>
      <c r="B473" s="784">
        <v>468.0</v>
      </c>
      <c r="C473" s="22">
        <v>43228.0</v>
      </c>
      <c r="D473" s="21" t="s">
        <v>2982</v>
      </c>
      <c r="E473" s="22"/>
      <c r="F473" s="21" t="s">
        <v>2751</v>
      </c>
      <c r="G473" s="21"/>
      <c r="H473" s="61"/>
      <c r="I473" s="916"/>
      <c r="J473" s="508"/>
      <c r="K473" s="508"/>
      <c r="L473" s="508"/>
      <c r="M473" s="508"/>
      <c r="N473" s="508"/>
    </row>
    <row r="474" ht="16.5" customHeight="1">
      <c r="A474" s="21" t="s">
        <v>2535</v>
      </c>
      <c r="B474" s="784">
        <v>469.0</v>
      </c>
      <c r="C474" s="22">
        <v>43228.0</v>
      </c>
      <c r="D474" s="21" t="s">
        <v>2947</v>
      </c>
      <c r="E474" s="22"/>
      <c r="F474" s="21" t="s">
        <v>2751</v>
      </c>
      <c r="G474" s="21"/>
      <c r="H474" s="61"/>
      <c r="I474" s="916"/>
      <c r="J474" s="508"/>
      <c r="K474" s="508"/>
      <c r="L474" s="508"/>
      <c r="M474" s="508"/>
      <c r="N474" s="508"/>
    </row>
    <row r="475" ht="16.5" customHeight="1">
      <c r="A475" s="21"/>
      <c r="B475" s="784">
        <v>470.0</v>
      </c>
      <c r="C475" s="22">
        <v>43230.0</v>
      </c>
      <c r="D475" s="21" t="s">
        <v>673</v>
      </c>
      <c r="E475" s="22"/>
      <c r="F475" s="21" t="s">
        <v>2923</v>
      </c>
      <c r="G475" s="21"/>
      <c r="H475" s="61"/>
      <c r="I475" s="916" t="s">
        <v>2965</v>
      </c>
      <c r="J475" s="508"/>
      <c r="K475" s="508"/>
      <c r="L475" s="508"/>
      <c r="M475" s="508"/>
      <c r="N475" s="508"/>
    </row>
    <row r="476" ht="16.5" customHeight="1">
      <c r="A476" s="21"/>
      <c r="B476" s="784">
        <v>471.0</v>
      </c>
      <c r="C476" s="22"/>
      <c r="D476" s="21"/>
      <c r="E476" s="22"/>
      <c r="F476" s="21"/>
      <c r="G476" s="21"/>
      <c r="H476" s="61"/>
      <c r="I476" s="916"/>
      <c r="J476" s="508"/>
      <c r="K476" s="508"/>
      <c r="L476" s="508"/>
      <c r="M476" s="508"/>
      <c r="N476" s="508"/>
    </row>
    <row r="477" ht="16.5" customHeight="1">
      <c r="A477" s="21" t="s">
        <v>2535</v>
      </c>
      <c r="B477" s="784">
        <v>472.0</v>
      </c>
      <c r="C477" s="22">
        <v>43236.0</v>
      </c>
      <c r="D477" s="21" t="s">
        <v>1416</v>
      </c>
      <c r="E477" s="22"/>
      <c r="F477" s="21" t="s">
        <v>2995</v>
      </c>
      <c r="G477" s="21"/>
      <c r="H477" s="61"/>
      <c r="I477" s="916" t="s">
        <v>2965</v>
      </c>
      <c r="J477" s="508"/>
      <c r="K477" s="508"/>
      <c r="L477" s="508"/>
      <c r="M477" s="508"/>
      <c r="N477" s="508"/>
    </row>
    <row r="478" ht="16.5" customHeight="1">
      <c r="A478" s="21" t="s">
        <v>2535</v>
      </c>
      <c r="B478" s="784">
        <v>473.0</v>
      </c>
      <c r="C478" s="22">
        <v>43236.0</v>
      </c>
      <c r="D478" s="21" t="s">
        <v>3010</v>
      </c>
      <c r="E478" s="22"/>
      <c r="F478" s="21" t="s">
        <v>994</v>
      </c>
      <c r="G478" s="21" t="s">
        <v>2997</v>
      </c>
      <c r="H478" s="61"/>
      <c r="I478" s="916" t="s">
        <v>2965</v>
      </c>
      <c r="J478" s="508"/>
      <c r="K478" s="508"/>
      <c r="L478" s="508"/>
      <c r="M478" s="508"/>
      <c r="N478" s="508"/>
    </row>
    <row r="479" ht="16.5" customHeight="1">
      <c r="A479" s="21" t="s">
        <v>2535</v>
      </c>
      <c r="B479" s="784">
        <v>474.0</v>
      </c>
      <c r="C479" s="22">
        <v>43236.0</v>
      </c>
      <c r="D479" s="21" t="s">
        <v>1416</v>
      </c>
      <c r="E479" s="22"/>
      <c r="F479" s="21" t="s">
        <v>2995</v>
      </c>
      <c r="G479" s="21"/>
      <c r="H479" s="61"/>
      <c r="I479" s="916" t="s">
        <v>2965</v>
      </c>
      <c r="J479" s="508"/>
      <c r="K479" s="508"/>
      <c r="L479" s="508"/>
      <c r="M479" s="508"/>
      <c r="N479" s="508"/>
    </row>
    <row r="480" ht="16.5" customHeight="1">
      <c r="A480" s="21" t="s">
        <v>2535</v>
      </c>
      <c r="B480" s="784">
        <v>475.0</v>
      </c>
      <c r="C480" s="22">
        <v>43236.0</v>
      </c>
      <c r="D480" s="21" t="s">
        <v>3013</v>
      </c>
      <c r="E480" s="22"/>
      <c r="F480" s="21" t="s">
        <v>994</v>
      </c>
      <c r="G480" s="21" t="s">
        <v>2997</v>
      </c>
      <c r="H480" s="61"/>
      <c r="I480" s="916" t="s">
        <v>2965</v>
      </c>
      <c r="J480" s="508"/>
      <c r="K480" s="508"/>
      <c r="L480" s="508"/>
      <c r="M480" s="508"/>
      <c r="N480" s="508"/>
    </row>
    <row r="481" ht="16.5" customHeight="1">
      <c r="A481" s="21" t="s">
        <v>2535</v>
      </c>
      <c r="B481" s="784">
        <v>476.0</v>
      </c>
      <c r="C481" s="22">
        <v>43236.0</v>
      </c>
      <c r="D481" s="21" t="s">
        <v>3014</v>
      </c>
      <c r="E481" s="22"/>
      <c r="F481" s="21" t="s">
        <v>994</v>
      </c>
      <c r="G481" s="21" t="s">
        <v>3015</v>
      </c>
      <c r="H481" s="61"/>
      <c r="I481" s="916" t="s">
        <v>2965</v>
      </c>
      <c r="J481" s="508"/>
      <c r="K481" s="508"/>
      <c r="L481" s="508"/>
      <c r="M481" s="508"/>
      <c r="N481" s="508"/>
    </row>
    <row r="482" ht="16.5" customHeight="1">
      <c r="A482" s="21" t="s">
        <v>2535</v>
      </c>
      <c r="B482" s="784">
        <v>477.0</v>
      </c>
      <c r="C482" s="22">
        <v>43236.0</v>
      </c>
      <c r="D482" s="21" t="s">
        <v>3012</v>
      </c>
      <c r="E482" s="22"/>
      <c r="F482" s="21" t="s">
        <v>994</v>
      </c>
      <c r="G482" s="21" t="s">
        <v>2652</v>
      </c>
      <c r="H482" s="61"/>
      <c r="I482" s="916" t="s">
        <v>2965</v>
      </c>
      <c r="J482" s="508"/>
      <c r="K482" s="508"/>
      <c r="L482" s="508"/>
      <c r="M482" s="508"/>
      <c r="N482" s="508"/>
    </row>
    <row r="483" ht="16.5" customHeight="1">
      <c r="A483" s="21" t="s">
        <v>2535</v>
      </c>
      <c r="B483" s="784">
        <v>478.0</v>
      </c>
      <c r="C483" s="22">
        <v>43236.0</v>
      </c>
      <c r="D483" s="21" t="s">
        <v>2996</v>
      </c>
      <c r="E483" s="22"/>
      <c r="F483" s="21" t="s">
        <v>994</v>
      </c>
      <c r="G483" s="21" t="s">
        <v>2997</v>
      </c>
      <c r="H483" s="61"/>
      <c r="I483" s="916" t="s">
        <v>2965</v>
      </c>
      <c r="J483" s="508"/>
      <c r="K483" s="508"/>
      <c r="L483" s="508"/>
      <c r="M483" s="508"/>
      <c r="N483" s="508"/>
    </row>
    <row r="484" ht="16.5" customHeight="1">
      <c r="A484" s="21" t="s">
        <v>2535</v>
      </c>
      <c r="B484" s="784">
        <v>479.0</v>
      </c>
      <c r="C484" s="22">
        <v>43236.0</v>
      </c>
      <c r="D484" s="21" t="s">
        <v>2998</v>
      </c>
      <c r="E484" s="22"/>
      <c r="F484" s="21" t="s">
        <v>1410</v>
      </c>
      <c r="G484" s="21"/>
      <c r="H484" s="61"/>
      <c r="I484" s="916" t="s">
        <v>2965</v>
      </c>
      <c r="J484" s="508"/>
      <c r="K484" s="508"/>
      <c r="L484" s="508"/>
      <c r="M484" s="508"/>
      <c r="N484" s="508"/>
    </row>
    <row r="485" ht="16.5" customHeight="1">
      <c r="A485" s="21"/>
      <c r="B485" s="784">
        <v>480.0</v>
      </c>
      <c r="C485" s="22">
        <v>43236.0</v>
      </c>
      <c r="D485" s="21" t="s">
        <v>3006</v>
      </c>
      <c r="E485" s="22"/>
      <c r="F485" s="21" t="s">
        <v>2923</v>
      </c>
      <c r="G485" s="21"/>
      <c r="H485" s="61"/>
      <c r="I485" s="916" t="s">
        <v>2965</v>
      </c>
      <c r="J485" s="508"/>
      <c r="K485" s="508"/>
      <c r="L485" s="508"/>
      <c r="M485" s="508"/>
      <c r="N485" s="508"/>
    </row>
    <row r="486" ht="16.5" customHeight="1">
      <c r="A486" s="21"/>
      <c r="B486" s="784">
        <v>481.0</v>
      </c>
      <c r="C486" s="22">
        <v>43236.0</v>
      </c>
      <c r="D486" s="21" t="s">
        <v>2492</v>
      </c>
      <c r="E486" s="22"/>
      <c r="F486" s="21" t="s">
        <v>2923</v>
      </c>
      <c r="G486" s="21"/>
      <c r="H486" s="61"/>
      <c r="I486" s="916" t="s">
        <v>2965</v>
      </c>
      <c r="J486" s="508"/>
      <c r="K486" s="508"/>
      <c r="L486" s="508"/>
      <c r="M486" s="508"/>
      <c r="N486" s="508"/>
    </row>
    <row r="487" ht="16.5" customHeight="1">
      <c r="A487" s="21"/>
      <c r="B487" s="784">
        <v>482.0</v>
      </c>
      <c r="C487" s="22">
        <v>43236.0</v>
      </c>
      <c r="D487" s="21" t="s">
        <v>1946</v>
      </c>
      <c r="E487" s="22"/>
      <c r="F487" s="21" t="s">
        <v>2923</v>
      </c>
      <c r="G487" s="21"/>
      <c r="H487" s="61"/>
      <c r="I487" s="916" t="s">
        <v>2965</v>
      </c>
      <c r="J487" s="508"/>
      <c r="K487" s="508"/>
      <c r="L487" s="508"/>
      <c r="M487" s="508"/>
      <c r="N487" s="508"/>
    </row>
    <row r="488" ht="16.5" customHeight="1">
      <c r="A488" s="21"/>
      <c r="B488" s="784">
        <v>483.0</v>
      </c>
      <c r="C488" s="22">
        <v>43236.0</v>
      </c>
      <c r="D488" s="21" t="s">
        <v>2505</v>
      </c>
      <c r="E488" s="22"/>
      <c r="F488" s="21" t="s">
        <v>2923</v>
      </c>
      <c r="G488" s="21"/>
      <c r="H488" s="61"/>
      <c r="I488" s="916" t="s">
        <v>2965</v>
      </c>
      <c r="J488" s="508"/>
      <c r="K488" s="508"/>
      <c r="L488" s="508"/>
      <c r="M488" s="508"/>
      <c r="N488" s="508"/>
    </row>
    <row r="489" ht="16.5" customHeight="1">
      <c r="A489" s="21"/>
      <c r="B489" s="784">
        <v>484.0</v>
      </c>
      <c r="C489" s="22">
        <v>43236.0</v>
      </c>
      <c r="D489" s="21" t="s">
        <v>2394</v>
      </c>
      <c r="E489" s="22"/>
      <c r="F489" s="21" t="s">
        <v>2923</v>
      </c>
      <c r="G489" s="21"/>
      <c r="H489" s="61"/>
      <c r="I489" s="916" t="s">
        <v>2965</v>
      </c>
      <c r="J489" s="508"/>
      <c r="K489" s="508"/>
      <c r="L489" s="508"/>
      <c r="M489" s="508"/>
      <c r="N489" s="508"/>
    </row>
    <row r="490" ht="16.5" customHeight="1">
      <c r="A490" s="21"/>
      <c r="B490" s="784">
        <v>485.0</v>
      </c>
      <c r="C490" s="22">
        <v>43236.0</v>
      </c>
      <c r="D490" s="21" t="s">
        <v>2617</v>
      </c>
      <c r="E490" s="22"/>
      <c r="F490" s="21" t="s">
        <v>18</v>
      </c>
      <c r="G490" s="21" t="s">
        <v>2922</v>
      </c>
      <c r="H490" s="61"/>
      <c r="I490" s="916" t="s">
        <v>2965</v>
      </c>
      <c r="J490" s="508"/>
      <c r="K490" s="508"/>
      <c r="L490" s="508"/>
      <c r="M490" s="508"/>
      <c r="N490" s="508"/>
    </row>
    <row r="491" ht="16.5" customHeight="1">
      <c r="A491" s="21"/>
      <c r="B491" s="784">
        <v>486.0</v>
      </c>
      <c r="C491" s="22">
        <v>43236.0</v>
      </c>
      <c r="D491" s="21" t="s">
        <v>1786</v>
      </c>
      <c r="E491" s="22"/>
      <c r="F491" s="21" t="s">
        <v>18</v>
      </c>
      <c r="G491" s="21" t="s">
        <v>3016</v>
      </c>
      <c r="H491" s="61"/>
      <c r="I491" s="916" t="s">
        <v>2965</v>
      </c>
      <c r="J491" s="508"/>
      <c r="K491" s="508"/>
      <c r="L491" s="508"/>
      <c r="M491" s="508"/>
      <c r="N491" s="508"/>
    </row>
    <row r="492" ht="16.5" customHeight="1">
      <c r="A492" s="21"/>
      <c r="B492" s="784">
        <v>487.0</v>
      </c>
      <c r="C492" s="22">
        <v>43236.0</v>
      </c>
      <c r="D492" s="21" t="s">
        <v>3017</v>
      </c>
      <c r="E492" s="22"/>
      <c r="F492" s="21" t="s">
        <v>18</v>
      </c>
      <c r="G492" s="21" t="s">
        <v>3018</v>
      </c>
      <c r="H492" s="61"/>
      <c r="I492" s="916" t="s">
        <v>2965</v>
      </c>
      <c r="J492" s="508"/>
      <c r="K492" s="508"/>
      <c r="L492" s="508"/>
      <c r="M492" s="508"/>
      <c r="N492" s="508"/>
    </row>
    <row r="493" ht="16.5" customHeight="1">
      <c r="A493" s="21"/>
      <c r="B493" s="784">
        <v>488.0</v>
      </c>
      <c r="C493" s="22">
        <v>43236.0</v>
      </c>
      <c r="D493" s="21" t="s">
        <v>3000</v>
      </c>
      <c r="E493" s="22"/>
      <c r="F493" s="21" t="s">
        <v>18</v>
      </c>
      <c r="G493" s="21" t="s">
        <v>3002</v>
      </c>
      <c r="H493" s="61"/>
      <c r="I493" s="916" t="s">
        <v>2965</v>
      </c>
      <c r="J493" s="508"/>
      <c r="K493" s="508"/>
      <c r="L493" s="508"/>
      <c r="M493" s="508"/>
      <c r="N493" s="508"/>
    </row>
    <row r="494" ht="16.5" customHeight="1">
      <c r="A494" s="21"/>
      <c r="B494" s="784">
        <v>489.0</v>
      </c>
      <c r="C494" s="22">
        <v>43236.0</v>
      </c>
      <c r="D494" s="21" t="s">
        <v>3007</v>
      </c>
      <c r="E494" s="22"/>
      <c r="F494" s="21" t="s">
        <v>18</v>
      </c>
      <c r="G494" s="21" t="s">
        <v>3004</v>
      </c>
      <c r="H494" s="61"/>
      <c r="I494" s="916" t="s">
        <v>2965</v>
      </c>
      <c r="J494" s="508"/>
      <c r="K494" s="508"/>
      <c r="L494" s="508"/>
      <c r="M494" s="508"/>
      <c r="N494" s="508"/>
    </row>
    <row r="495" ht="16.5" customHeight="1">
      <c r="A495" s="21"/>
      <c r="B495" s="784">
        <v>490.0</v>
      </c>
      <c r="C495" s="22">
        <v>43236.0</v>
      </c>
      <c r="D495" s="21" t="s">
        <v>3003</v>
      </c>
      <c r="E495" s="22"/>
      <c r="F495" s="21" t="s">
        <v>18</v>
      </c>
      <c r="G495" s="21" t="s">
        <v>3004</v>
      </c>
      <c r="H495" s="61"/>
      <c r="I495" s="916" t="s">
        <v>2965</v>
      </c>
      <c r="J495" s="508"/>
      <c r="K495" s="508"/>
      <c r="L495" s="508"/>
      <c r="M495" s="508"/>
      <c r="N495" s="508"/>
    </row>
    <row r="496" ht="16.5" customHeight="1">
      <c r="A496" s="21"/>
      <c r="B496" s="784">
        <v>491.0</v>
      </c>
      <c r="C496" s="22">
        <v>43236.0</v>
      </c>
      <c r="D496" s="21" t="s">
        <v>3008</v>
      </c>
      <c r="E496" s="22"/>
      <c r="F496" s="21" t="s">
        <v>18</v>
      </c>
      <c r="G496" s="21" t="s">
        <v>3009</v>
      </c>
      <c r="H496" s="61"/>
      <c r="I496" s="916" t="s">
        <v>2965</v>
      </c>
      <c r="J496" s="508"/>
      <c r="K496" s="508"/>
      <c r="L496" s="508"/>
      <c r="M496" s="508"/>
      <c r="N496" s="508"/>
    </row>
    <row r="497" ht="16.5" customHeight="1">
      <c r="A497" s="21" t="s">
        <v>2535</v>
      </c>
      <c r="B497" s="784">
        <v>492.0</v>
      </c>
      <c r="C497" s="22">
        <v>43237.0</v>
      </c>
      <c r="D497" s="21" t="s">
        <v>3023</v>
      </c>
      <c r="E497" s="22"/>
      <c r="F497" s="21" t="s">
        <v>2751</v>
      </c>
      <c r="G497" s="21"/>
      <c r="H497" s="61"/>
      <c r="I497" s="916" t="s">
        <v>2965</v>
      </c>
      <c r="J497" s="508"/>
      <c r="K497" s="508"/>
      <c r="L497" s="508"/>
      <c r="M497" s="508"/>
      <c r="N497" s="508"/>
    </row>
    <row r="498" ht="16.5" customHeight="1">
      <c r="A498" s="21" t="s">
        <v>2535</v>
      </c>
      <c r="B498" s="784">
        <v>493.0</v>
      </c>
      <c r="C498" s="22">
        <v>43237.0</v>
      </c>
      <c r="D498" s="21" t="s">
        <v>2326</v>
      </c>
      <c r="E498" s="22"/>
      <c r="F498" s="21" t="s">
        <v>2751</v>
      </c>
      <c r="G498" s="21"/>
      <c r="H498" s="61"/>
      <c r="I498" s="916" t="s">
        <v>2965</v>
      </c>
      <c r="J498" s="508"/>
      <c r="K498" s="508"/>
      <c r="L498" s="508"/>
      <c r="M498" s="508"/>
      <c r="N498" s="508"/>
    </row>
    <row r="499" ht="16.5" customHeight="1">
      <c r="A499" s="21"/>
      <c r="B499" s="784">
        <v>494.0</v>
      </c>
      <c r="C499" s="22">
        <v>43236.0</v>
      </c>
      <c r="D499" s="21" t="s">
        <v>3005</v>
      </c>
      <c r="E499" s="22"/>
      <c r="F499" s="21" t="s">
        <v>2923</v>
      </c>
      <c r="G499" s="21"/>
      <c r="H499" s="61"/>
      <c r="I499" s="916" t="s">
        <v>2965</v>
      </c>
      <c r="J499" s="508"/>
      <c r="K499" s="508"/>
      <c r="L499" s="508"/>
      <c r="M499" s="508"/>
      <c r="N499" s="508"/>
    </row>
    <row r="500" ht="16.5" customHeight="1">
      <c r="A500" s="21" t="s">
        <v>2535</v>
      </c>
      <c r="B500" s="784">
        <v>495.0</v>
      </c>
      <c r="C500" s="22">
        <v>43237.0</v>
      </c>
      <c r="D500" s="21" t="s">
        <v>1529</v>
      </c>
      <c r="E500" s="22"/>
      <c r="F500" s="21" t="s">
        <v>108</v>
      </c>
      <c r="G500" s="21"/>
      <c r="H500" s="61"/>
      <c r="I500" s="916" t="s">
        <v>2965</v>
      </c>
      <c r="J500" s="508"/>
      <c r="K500" s="508"/>
      <c r="L500" s="508"/>
      <c r="M500" s="508"/>
      <c r="N500" s="508"/>
    </row>
    <row r="501" ht="16.5" customHeight="1">
      <c r="A501" s="21"/>
      <c r="B501" s="784">
        <v>496.0</v>
      </c>
      <c r="C501" s="22">
        <v>43237.0</v>
      </c>
      <c r="D501" s="21" t="s">
        <v>1627</v>
      </c>
      <c r="E501" s="22"/>
      <c r="F501" s="21" t="s">
        <v>363</v>
      </c>
      <c r="G501" s="21"/>
      <c r="H501" s="61"/>
      <c r="I501" s="916" t="s">
        <v>2965</v>
      </c>
      <c r="J501" s="508"/>
      <c r="K501" s="508"/>
      <c r="L501" s="508"/>
      <c r="M501" s="508"/>
      <c r="N501" s="508"/>
    </row>
    <row r="502" ht="16.5" customHeight="1">
      <c r="A502" s="21" t="s">
        <v>2535</v>
      </c>
      <c r="B502" s="784">
        <v>497.0</v>
      </c>
      <c r="C502" s="22">
        <v>43237.0</v>
      </c>
      <c r="D502" s="21" t="s">
        <v>3024</v>
      </c>
      <c r="E502" s="22"/>
      <c r="F502" s="21" t="s">
        <v>2751</v>
      </c>
      <c r="G502" s="21"/>
      <c r="H502" s="61"/>
      <c r="I502" s="916" t="s">
        <v>2965</v>
      </c>
      <c r="J502" s="508"/>
      <c r="K502" s="508"/>
      <c r="L502" s="508"/>
      <c r="M502" s="508"/>
      <c r="N502" s="508"/>
    </row>
    <row r="503" ht="16.5" customHeight="1">
      <c r="A503" s="21" t="s">
        <v>2535</v>
      </c>
      <c r="B503" s="784">
        <v>498.0</v>
      </c>
      <c r="C503" s="22">
        <v>43237.0</v>
      </c>
      <c r="D503" s="21" t="s">
        <v>3019</v>
      </c>
      <c r="E503" s="22"/>
      <c r="F503" s="21" t="s">
        <v>2751</v>
      </c>
      <c r="G503" s="21"/>
      <c r="H503" s="61"/>
      <c r="I503" s="916" t="s">
        <v>2965</v>
      </c>
      <c r="J503" s="508"/>
      <c r="K503" s="508"/>
      <c r="L503" s="508"/>
      <c r="M503" s="508"/>
      <c r="N503" s="508"/>
    </row>
    <row r="504" ht="16.5" customHeight="1">
      <c r="A504" s="21" t="s">
        <v>2535</v>
      </c>
      <c r="B504" s="784">
        <v>499.0</v>
      </c>
      <c r="C504" s="22">
        <v>43237.0</v>
      </c>
      <c r="D504" s="21" t="s">
        <v>2712</v>
      </c>
      <c r="E504" s="22"/>
      <c r="F504" s="21" t="s">
        <v>2751</v>
      </c>
      <c r="G504" s="21"/>
      <c r="H504" s="61"/>
      <c r="I504" s="916" t="s">
        <v>2965</v>
      </c>
      <c r="J504" s="508"/>
      <c r="K504" s="508"/>
      <c r="L504" s="508"/>
      <c r="M504" s="508"/>
      <c r="N504" s="508"/>
    </row>
    <row r="505" ht="16.5" customHeight="1">
      <c r="A505" s="21" t="s">
        <v>2535</v>
      </c>
      <c r="B505" s="784">
        <v>500.0</v>
      </c>
      <c r="C505" s="22">
        <v>43237.0</v>
      </c>
      <c r="D505" s="21" t="s">
        <v>3021</v>
      </c>
      <c r="E505" s="22"/>
      <c r="F505" s="21" t="s">
        <v>2751</v>
      </c>
      <c r="G505" s="21"/>
      <c r="H505" s="61"/>
      <c r="I505" s="916" t="s">
        <v>2965</v>
      </c>
      <c r="J505" s="508"/>
      <c r="K505" s="508"/>
      <c r="L505" s="508"/>
      <c r="M505" s="508"/>
      <c r="N505" s="508"/>
    </row>
    <row r="506" ht="16.5" customHeight="1">
      <c r="A506" s="21" t="s">
        <v>2535</v>
      </c>
      <c r="B506" s="784">
        <v>501.0</v>
      </c>
      <c r="C506" s="22">
        <v>43237.0</v>
      </c>
      <c r="D506" s="21" t="s">
        <v>3022</v>
      </c>
      <c r="E506" s="22"/>
      <c r="F506" s="21" t="s">
        <v>2751</v>
      </c>
      <c r="G506" s="21"/>
      <c r="H506" s="61"/>
      <c r="I506" s="916" t="s">
        <v>2965</v>
      </c>
      <c r="J506" s="508"/>
      <c r="K506" s="508"/>
      <c r="L506" s="508"/>
      <c r="M506" s="508"/>
      <c r="N506" s="508"/>
    </row>
    <row r="507" ht="16.5" customHeight="1">
      <c r="A507" s="21" t="s">
        <v>2535</v>
      </c>
      <c r="B507" s="784">
        <v>502.0</v>
      </c>
      <c r="C507" s="22">
        <v>43237.0</v>
      </c>
      <c r="D507" s="21" t="s">
        <v>3025</v>
      </c>
      <c r="E507" s="22"/>
      <c r="F507" s="21" t="s">
        <v>2751</v>
      </c>
      <c r="G507" s="21"/>
      <c r="H507" s="61"/>
      <c r="I507" s="916" t="s">
        <v>2965</v>
      </c>
      <c r="J507" s="508"/>
      <c r="K507" s="508"/>
      <c r="L507" s="508"/>
      <c r="M507" s="508"/>
      <c r="N507" s="508"/>
    </row>
    <row r="508" ht="16.5" customHeight="1">
      <c r="A508" s="21" t="s">
        <v>2535</v>
      </c>
      <c r="B508" s="784">
        <v>503.0</v>
      </c>
      <c r="C508" s="22">
        <v>43237.0</v>
      </c>
      <c r="D508" s="21" t="s">
        <v>2522</v>
      </c>
      <c r="E508" s="22"/>
      <c r="F508" s="21" t="s">
        <v>2751</v>
      </c>
      <c r="G508" s="21"/>
      <c r="H508" s="61"/>
      <c r="I508" s="916" t="s">
        <v>2965</v>
      </c>
      <c r="J508" s="508"/>
      <c r="K508" s="508"/>
      <c r="L508" s="508"/>
      <c r="M508" s="508"/>
      <c r="N508" s="508"/>
    </row>
    <row r="509" ht="16.5" customHeight="1">
      <c r="A509" s="21" t="s">
        <v>2535</v>
      </c>
      <c r="B509" s="784">
        <v>504.0</v>
      </c>
      <c r="C509" s="22">
        <v>43237.0</v>
      </c>
      <c r="D509" s="21" t="s">
        <v>2629</v>
      </c>
      <c r="E509" s="22"/>
      <c r="F509" s="21" t="s">
        <v>2751</v>
      </c>
      <c r="G509" s="21"/>
      <c r="H509" s="61"/>
      <c r="I509" s="916" t="s">
        <v>2965</v>
      </c>
      <c r="J509" s="508"/>
      <c r="K509" s="508"/>
      <c r="L509" s="508"/>
      <c r="M509" s="508"/>
      <c r="N509" s="508"/>
    </row>
    <row r="510" ht="16.5" customHeight="1">
      <c r="A510" s="21" t="s">
        <v>2535</v>
      </c>
      <c r="B510" s="784">
        <v>505.0</v>
      </c>
      <c r="C510" s="22">
        <v>43237.0</v>
      </c>
      <c r="D510" s="21" t="s">
        <v>2402</v>
      </c>
      <c r="E510" s="22"/>
      <c r="F510" s="21" t="s">
        <v>2751</v>
      </c>
      <c r="G510" s="21"/>
      <c r="H510" s="61"/>
      <c r="I510" s="916" t="s">
        <v>2965</v>
      </c>
      <c r="J510" s="508"/>
      <c r="K510" s="508"/>
      <c r="L510" s="508"/>
      <c r="M510" s="508"/>
      <c r="N510" s="508"/>
    </row>
    <row r="511" ht="16.5" customHeight="1">
      <c r="A511" s="21" t="s">
        <v>2535</v>
      </c>
      <c r="B511" s="784">
        <v>506.0</v>
      </c>
      <c r="C511" s="22">
        <v>43237.0</v>
      </c>
      <c r="D511" s="21" t="s">
        <v>3020</v>
      </c>
      <c r="E511" s="22"/>
      <c r="F511" s="21" t="s">
        <v>2751</v>
      </c>
      <c r="G511" s="21"/>
      <c r="H511" s="61"/>
      <c r="I511" s="916" t="s">
        <v>2965</v>
      </c>
      <c r="J511" s="508"/>
      <c r="K511" s="508"/>
      <c r="L511" s="508"/>
      <c r="M511" s="508"/>
      <c r="N511" s="508"/>
    </row>
    <row r="512" ht="16.5" customHeight="1">
      <c r="A512" s="21" t="s">
        <v>2535</v>
      </c>
      <c r="B512" s="784">
        <v>507.0</v>
      </c>
      <c r="C512" s="22">
        <v>43238.0</v>
      </c>
      <c r="D512" s="21" t="s">
        <v>1387</v>
      </c>
      <c r="E512" s="22"/>
      <c r="F512" s="21" t="s">
        <v>2751</v>
      </c>
      <c r="G512" s="21"/>
      <c r="H512" s="61"/>
      <c r="I512" s="916" t="s">
        <v>2965</v>
      </c>
      <c r="J512" s="885" t="s">
        <v>3027</v>
      </c>
      <c r="K512" s="508"/>
      <c r="L512" s="508"/>
      <c r="M512" s="508"/>
      <c r="N512" s="508"/>
    </row>
    <row r="513" ht="16.5" customHeight="1">
      <c r="A513" s="21" t="s">
        <v>2535</v>
      </c>
      <c r="B513" s="784">
        <v>508.0</v>
      </c>
      <c r="C513" s="22">
        <v>43238.0</v>
      </c>
      <c r="D513" s="21" t="s">
        <v>2286</v>
      </c>
      <c r="E513" s="22"/>
      <c r="F513" s="21" t="s">
        <v>2751</v>
      </c>
      <c r="G513" s="21"/>
      <c r="H513" s="61"/>
      <c r="I513" s="916" t="s">
        <v>2965</v>
      </c>
      <c r="J513" s="1004" t="str">
        <f>HYPERLINK("\\Pc-informes\documentos informes\RESOLUCIONES\RESOLUCIONES 2018 PDF\CARGOS 2018\508.PDF","..\RESOLUCIONES 2018 PDF\508.pdf")</f>
        <v>..\RESOLUCIONES 2018 PDF\508.pdf</v>
      </c>
      <c r="K513" s="508"/>
      <c r="L513" s="508"/>
      <c r="M513" s="508"/>
      <c r="N513" s="508"/>
    </row>
    <row r="514" ht="16.5" customHeight="1">
      <c r="A514" s="21" t="s">
        <v>2535</v>
      </c>
      <c r="B514" s="784">
        <v>509.0</v>
      </c>
      <c r="C514" s="22">
        <v>43238.0</v>
      </c>
      <c r="D514" s="21" t="s">
        <v>2430</v>
      </c>
      <c r="E514" s="22"/>
      <c r="F514" s="21" t="s">
        <v>2751</v>
      </c>
      <c r="G514" s="21" t="s">
        <v>3028</v>
      </c>
      <c r="H514" s="61"/>
      <c r="I514" s="916" t="s">
        <v>2965</v>
      </c>
      <c r="J514" s="508"/>
      <c r="K514" s="508"/>
      <c r="L514" s="508"/>
      <c r="M514" s="508"/>
      <c r="N514" s="508"/>
    </row>
    <row r="515" ht="16.5" customHeight="1">
      <c r="A515" s="21" t="s">
        <v>2535</v>
      </c>
      <c r="B515" s="784">
        <v>510.0</v>
      </c>
      <c r="C515" s="22">
        <v>43238.0</v>
      </c>
      <c r="D515" s="21" t="s">
        <v>2813</v>
      </c>
      <c r="E515" s="22"/>
      <c r="F515" s="21" t="s">
        <v>2751</v>
      </c>
      <c r="G515" s="21"/>
      <c r="H515" s="61"/>
      <c r="I515" s="916" t="s">
        <v>2965</v>
      </c>
      <c r="J515" s="508"/>
      <c r="K515" s="508"/>
      <c r="L515" s="508"/>
      <c r="M515" s="508"/>
      <c r="N515" s="508"/>
    </row>
    <row r="516" ht="16.5" customHeight="1">
      <c r="A516" s="21" t="s">
        <v>2535</v>
      </c>
      <c r="B516" s="784">
        <v>511.0</v>
      </c>
      <c r="C516" s="22">
        <v>43238.0</v>
      </c>
      <c r="D516" s="21" t="s">
        <v>2289</v>
      </c>
      <c r="E516" s="22"/>
      <c r="F516" s="21" t="s">
        <v>2751</v>
      </c>
      <c r="G516" s="21"/>
      <c r="H516" s="61"/>
      <c r="I516" s="916" t="s">
        <v>2965</v>
      </c>
      <c r="J516" s="508"/>
      <c r="K516" s="508"/>
      <c r="L516" s="508"/>
      <c r="M516" s="508"/>
      <c r="N516" s="508"/>
    </row>
    <row r="517" ht="16.5" customHeight="1">
      <c r="A517" s="21" t="s">
        <v>2535</v>
      </c>
      <c r="B517" s="784">
        <v>512.0</v>
      </c>
      <c r="C517" s="22">
        <v>43238.0</v>
      </c>
      <c r="D517" s="21" t="s">
        <v>3026</v>
      </c>
      <c r="E517" s="22"/>
      <c r="F517" s="21" t="s">
        <v>2751</v>
      </c>
      <c r="G517" s="21"/>
      <c r="H517" s="61"/>
      <c r="I517" s="916" t="s">
        <v>2965</v>
      </c>
      <c r="J517" s="508"/>
      <c r="K517" s="508"/>
      <c r="L517" s="508"/>
      <c r="M517" s="508"/>
      <c r="N517" s="508"/>
    </row>
    <row r="518" ht="16.5" customHeight="1">
      <c r="A518" s="21" t="s">
        <v>2535</v>
      </c>
      <c r="B518" s="784">
        <v>513.0</v>
      </c>
      <c r="C518" s="22">
        <v>43238.0</v>
      </c>
      <c r="D518" s="21" t="s">
        <v>2984</v>
      </c>
      <c r="E518" s="22"/>
      <c r="F518" s="21" t="s">
        <v>2751</v>
      </c>
      <c r="G518" s="21"/>
      <c r="H518" s="61"/>
      <c r="I518" s="916" t="s">
        <v>2965</v>
      </c>
      <c r="J518" s="508"/>
      <c r="K518" s="508"/>
      <c r="L518" s="508"/>
      <c r="M518" s="508"/>
      <c r="N518" s="508"/>
    </row>
    <row r="519" ht="16.5" customHeight="1">
      <c r="A519" s="21" t="s">
        <v>2535</v>
      </c>
      <c r="B519" s="784">
        <v>514.0</v>
      </c>
      <c r="C519" s="22">
        <v>43238.0</v>
      </c>
      <c r="D519" s="21" t="s">
        <v>3029</v>
      </c>
      <c r="E519" s="22"/>
      <c r="F519" s="21" t="s">
        <v>2751</v>
      </c>
      <c r="G519" s="21"/>
      <c r="H519" s="61"/>
      <c r="I519" s="916" t="s">
        <v>2965</v>
      </c>
      <c r="J519" s="508"/>
      <c r="K519" s="508"/>
      <c r="L519" s="508"/>
      <c r="M519" s="508"/>
      <c r="N519" s="508"/>
    </row>
    <row r="520" ht="16.5" customHeight="1">
      <c r="A520" s="21" t="s">
        <v>2535</v>
      </c>
      <c r="B520" s="784">
        <v>515.0</v>
      </c>
      <c r="C520" s="22">
        <v>43238.0</v>
      </c>
      <c r="D520" s="21" t="s">
        <v>2833</v>
      </c>
      <c r="E520" s="22"/>
      <c r="F520" s="21" t="s">
        <v>2751</v>
      </c>
      <c r="G520" s="21"/>
      <c r="H520" s="61"/>
      <c r="I520" s="916" t="s">
        <v>2965</v>
      </c>
      <c r="J520" s="508"/>
      <c r="K520" s="508"/>
      <c r="L520" s="508"/>
      <c r="M520" s="508"/>
      <c r="N520" s="508"/>
    </row>
    <row r="521" ht="16.5" customHeight="1">
      <c r="A521" s="21" t="s">
        <v>2535</v>
      </c>
      <c r="B521" s="784">
        <v>516.0</v>
      </c>
      <c r="C521" s="22">
        <v>43238.0</v>
      </c>
      <c r="D521" s="21" t="s">
        <v>2871</v>
      </c>
      <c r="E521" s="22"/>
      <c r="F521" s="21" t="s">
        <v>2751</v>
      </c>
      <c r="G521" s="21"/>
      <c r="H521" s="61"/>
      <c r="I521" s="916" t="s">
        <v>2965</v>
      </c>
      <c r="J521" s="508"/>
      <c r="K521" s="508"/>
      <c r="L521" s="508"/>
      <c r="M521" s="508"/>
      <c r="N521" s="508"/>
    </row>
    <row r="522" ht="16.5" customHeight="1">
      <c r="A522" s="21" t="s">
        <v>2535</v>
      </c>
      <c r="B522" s="784">
        <v>517.0</v>
      </c>
      <c r="C522" s="22">
        <v>43241.0</v>
      </c>
      <c r="D522" s="21" t="s">
        <v>2629</v>
      </c>
      <c r="E522" s="22"/>
      <c r="F522" s="21" t="s">
        <v>1313</v>
      </c>
      <c r="G522" s="21" t="s">
        <v>2630</v>
      </c>
      <c r="H522" s="61"/>
      <c r="I522" s="916" t="s">
        <v>2965</v>
      </c>
      <c r="J522" s="508"/>
      <c r="K522" s="508"/>
      <c r="L522" s="508"/>
      <c r="M522" s="508"/>
      <c r="N522" s="508"/>
    </row>
    <row r="523" ht="16.5" customHeight="1">
      <c r="A523" s="21" t="s">
        <v>2535</v>
      </c>
      <c r="B523" s="784">
        <v>518.0</v>
      </c>
      <c r="C523" s="22">
        <v>43241.0</v>
      </c>
      <c r="D523" s="21" t="s">
        <v>2663</v>
      </c>
      <c r="E523" s="22"/>
      <c r="F523" s="21" t="s">
        <v>108</v>
      </c>
      <c r="G523" s="21"/>
      <c r="H523" s="61"/>
      <c r="I523" s="916" t="s">
        <v>2965</v>
      </c>
      <c r="J523" s="508"/>
      <c r="K523" s="508"/>
      <c r="L523" s="508"/>
      <c r="M523" s="508"/>
      <c r="N523" s="508"/>
    </row>
    <row r="524" ht="16.5" customHeight="1">
      <c r="A524" s="21"/>
      <c r="B524" s="784">
        <v>519.0</v>
      </c>
      <c r="C524" s="22">
        <v>43241.0</v>
      </c>
      <c r="D524" s="21" t="s">
        <v>693</v>
      </c>
      <c r="E524" s="22"/>
      <c r="F524" s="21" t="s">
        <v>363</v>
      </c>
      <c r="G524" s="21"/>
      <c r="H524" s="61"/>
      <c r="I524" s="916" t="s">
        <v>2965</v>
      </c>
      <c r="J524" s="508"/>
      <c r="K524" s="508"/>
      <c r="L524" s="508"/>
      <c r="M524" s="508"/>
      <c r="N524" s="508"/>
    </row>
    <row r="525" ht="16.5" customHeight="1">
      <c r="A525" s="21"/>
      <c r="B525" s="784">
        <v>520.0</v>
      </c>
      <c r="C525" s="22">
        <v>43241.0</v>
      </c>
      <c r="D525" s="21" t="s">
        <v>2545</v>
      </c>
      <c r="E525" s="22"/>
      <c r="F525" s="21" t="s">
        <v>363</v>
      </c>
      <c r="G525" s="21"/>
      <c r="H525" s="61"/>
      <c r="I525" s="916" t="s">
        <v>2965</v>
      </c>
      <c r="J525" s="508"/>
      <c r="K525" s="508"/>
      <c r="L525" s="508"/>
      <c r="M525" s="508"/>
      <c r="N525" s="508"/>
    </row>
    <row r="526" ht="16.5" customHeight="1">
      <c r="A526" s="21"/>
      <c r="B526" s="784">
        <v>521.0</v>
      </c>
      <c r="C526" s="22">
        <v>43242.0</v>
      </c>
      <c r="D526" s="21" t="s">
        <v>2962</v>
      </c>
      <c r="E526" s="22"/>
      <c r="F526" s="21" t="s">
        <v>2923</v>
      </c>
      <c r="G526" s="21"/>
      <c r="H526" s="61"/>
      <c r="I526" s="916" t="s">
        <v>2965</v>
      </c>
      <c r="J526" s="508"/>
      <c r="K526" s="508"/>
      <c r="L526" s="508"/>
      <c r="M526" s="508"/>
      <c r="N526" s="508"/>
    </row>
    <row r="527" ht="16.5" customHeight="1">
      <c r="A527" s="21" t="s">
        <v>2535</v>
      </c>
      <c r="B527" s="784">
        <v>522.0</v>
      </c>
      <c r="C527" s="22">
        <v>43242.0</v>
      </c>
      <c r="D527" s="21" t="s">
        <v>2804</v>
      </c>
      <c r="E527" s="22"/>
      <c r="F527" s="21" t="s">
        <v>2751</v>
      </c>
      <c r="G527" s="21"/>
      <c r="H527" s="61"/>
      <c r="I527" s="916" t="s">
        <v>2965</v>
      </c>
      <c r="J527" s="508"/>
      <c r="K527" s="508"/>
      <c r="L527" s="508"/>
      <c r="M527" s="508"/>
      <c r="N527" s="508"/>
    </row>
    <row r="528" ht="16.5" customHeight="1">
      <c r="A528" s="21" t="s">
        <v>2535</v>
      </c>
      <c r="B528" s="784">
        <v>523.0</v>
      </c>
      <c r="C528" s="22">
        <v>43242.0</v>
      </c>
      <c r="D528" s="21" t="s">
        <v>3032</v>
      </c>
      <c r="E528" s="22"/>
      <c r="F528" s="21" t="s">
        <v>2751</v>
      </c>
      <c r="G528" s="21"/>
      <c r="H528" s="61"/>
      <c r="I528" s="916" t="s">
        <v>2965</v>
      </c>
      <c r="J528" s="508"/>
      <c r="K528" s="508"/>
      <c r="L528" s="508"/>
      <c r="M528" s="508"/>
      <c r="N528" s="508"/>
    </row>
    <row r="529" ht="16.5" customHeight="1">
      <c r="A529" s="21" t="s">
        <v>2535</v>
      </c>
      <c r="B529" s="784">
        <v>524.0</v>
      </c>
      <c r="C529" s="22">
        <v>43242.0</v>
      </c>
      <c r="D529" s="21" t="s">
        <v>2916</v>
      </c>
      <c r="E529" s="22"/>
      <c r="F529" s="21" t="s">
        <v>2751</v>
      </c>
      <c r="G529" s="21"/>
      <c r="H529" s="61"/>
      <c r="I529" s="916" t="s">
        <v>2965</v>
      </c>
      <c r="J529" s="1004" t="str">
        <f>HYPERLINK("\\Pc-informes\documentos informes\RESOLUCIONES\RESOLUCIONES 2018 PDF\CARGOS 2018\524.PDF","..\RESOLUCIONES 2018 PDF\524.pdf")</f>
        <v>..\RESOLUCIONES 2018 PDF\524.pdf</v>
      </c>
      <c r="K529" s="508"/>
      <c r="L529" s="508"/>
      <c r="M529" s="508"/>
      <c r="N529" s="508"/>
    </row>
    <row r="530" ht="16.5" customHeight="1">
      <c r="A530" s="21" t="s">
        <v>2535</v>
      </c>
      <c r="B530" s="784">
        <v>525.0</v>
      </c>
      <c r="C530" s="22">
        <v>43242.0</v>
      </c>
      <c r="D530" s="21" t="s">
        <v>2413</v>
      </c>
      <c r="E530" s="22"/>
      <c r="F530" s="21" t="s">
        <v>2751</v>
      </c>
      <c r="G530" s="21"/>
      <c r="H530" s="61"/>
      <c r="I530" s="916" t="s">
        <v>2965</v>
      </c>
      <c r="J530" s="508"/>
      <c r="K530" s="508"/>
      <c r="L530" s="508"/>
      <c r="M530" s="508"/>
      <c r="N530" s="508"/>
    </row>
    <row r="531" ht="16.5" customHeight="1">
      <c r="A531" s="21" t="s">
        <v>2535</v>
      </c>
      <c r="B531" s="784">
        <v>526.0</v>
      </c>
      <c r="C531" s="22">
        <v>43242.0</v>
      </c>
      <c r="D531" s="21" t="s">
        <v>2729</v>
      </c>
      <c r="E531" s="22"/>
      <c r="F531" s="21" t="s">
        <v>2751</v>
      </c>
      <c r="G531" s="21"/>
      <c r="H531" s="61"/>
      <c r="I531" s="916" t="s">
        <v>2965</v>
      </c>
      <c r="J531" s="508"/>
      <c r="K531" s="508"/>
      <c r="L531" s="508"/>
      <c r="M531" s="508"/>
      <c r="N531" s="508"/>
    </row>
    <row r="532" ht="16.5" customHeight="1">
      <c r="A532" s="21" t="s">
        <v>2535</v>
      </c>
      <c r="B532" s="784">
        <v>527.0</v>
      </c>
      <c r="C532" s="22">
        <v>43242.0</v>
      </c>
      <c r="D532" s="21" t="s">
        <v>2925</v>
      </c>
      <c r="E532" s="22"/>
      <c r="F532" s="21" t="s">
        <v>2751</v>
      </c>
      <c r="G532" s="21"/>
      <c r="H532" s="61"/>
      <c r="I532" s="916" t="s">
        <v>2965</v>
      </c>
      <c r="J532" s="508"/>
      <c r="K532" s="508"/>
      <c r="L532" s="508"/>
      <c r="M532" s="508"/>
      <c r="N532" s="508"/>
    </row>
    <row r="533" ht="16.5" customHeight="1">
      <c r="A533" s="21" t="s">
        <v>2535</v>
      </c>
      <c r="B533" s="784">
        <v>528.0</v>
      </c>
      <c r="C533" s="22">
        <v>43242.0</v>
      </c>
      <c r="D533" s="21" t="s">
        <v>2786</v>
      </c>
      <c r="E533" s="22"/>
      <c r="F533" s="21" t="s">
        <v>2751</v>
      </c>
      <c r="G533" s="21"/>
      <c r="H533" s="61" t="s">
        <v>3033</v>
      </c>
      <c r="I533" s="916" t="s">
        <v>2863</v>
      </c>
      <c r="J533" s="508"/>
      <c r="K533" s="508"/>
      <c r="L533" s="508"/>
      <c r="M533" s="508"/>
      <c r="N533" s="508"/>
    </row>
    <row r="534" ht="16.5" customHeight="1">
      <c r="A534" s="21" t="s">
        <v>2535</v>
      </c>
      <c r="B534" s="784">
        <v>529.0</v>
      </c>
      <c r="C534" s="22">
        <v>43242.0</v>
      </c>
      <c r="D534" s="21" t="s">
        <v>2680</v>
      </c>
      <c r="E534" s="22"/>
      <c r="F534" s="21" t="s">
        <v>2751</v>
      </c>
      <c r="G534" s="21"/>
      <c r="H534" s="61"/>
      <c r="I534" s="916" t="s">
        <v>2965</v>
      </c>
      <c r="J534" s="508"/>
      <c r="K534" s="508"/>
      <c r="L534" s="508"/>
      <c r="M534" s="508"/>
      <c r="N534" s="508"/>
    </row>
    <row r="535" ht="16.5" customHeight="1">
      <c r="A535" s="21" t="s">
        <v>2535</v>
      </c>
      <c r="B535" s="784">
        <v>530.0</v>
      </c>
      <c r="C535" s="22">
        <v>43242.0</v>
      </c>
      <c r="D535" s="21" t="s">
        <v>2911</v>
      </c>
      <c r="E535" s="22"/>
      <c r="F535" s="21" t="s">
        <v>2751</v>
      </c>
      <c r="G535" s="21"/>
      <c r="H535" s="61"/>
      <c r="I535" s="916" t="s">
        <v>2965</v>
      </c>
      <c r="J535" s="508"/>
      <c r="K535" s="508"/>
      <c r="L535" s="508"/>
      <c r="M535" s="508"/>
      <c r="N535" s="508"/>
    </row>
    <row r="536" ht="16.5" customHeight="1">
      <c r="A536" s="21" t="s">
        <v>2535</v>
      </c>
      <c r="B536" s="784">
        <v>531.0</v>
      </c>
      <c r="C536" s="22">
        <v>43242.0</v>
      </c>
      <c r="D536" s="21" t="s">
        <v>3035</v>
      </c>
      <c r="E536" s="22"/>
      <c r="F536" s="21" t="s">
        <v>2751</v>
      </c>
      <c r="G536" s="21"/>
      <c r="H536" s="61"/>
      <c r="I536" s="916" t="s">
        <v>2965</v>
      </c>
      <c r="J536" s="508"/>
      <c r="K536" s="508"/>
      <c r="L536" s="508"/>
      <c r="M536" s="508"/>
      <c r="N536" s="508"/>
    </row>
    <row r="537" ht="16.5" customHeight="1">
      <c r="A537" s="21" t="s">
        <v>2535</v>
      </c>
      <c r="B537" s="784">
        <v>532.0</v>
      </c>
      <c r="C537" s="22">
        <v>43242.0</v>
      </c>
      <c r="D537" s="21" t="s">
        <v>2842</v>
      </c>
      <c r="E537" s="22"/>
      <c r="F537" s="21" t="s">
        <v>2751</v>
      </c>
      <c r="G537" s="21"/>
      <c r="H537" s="61"/>
      <c r="I537" s="916" t="s">
        <v>2965</v>
      </c>
      <c r="J537" s="508"/>
      <c r="K537" s="508"/>
      <c r="L537" s="508"/>
      <c r="M537" s="508"/>
      <c r="N537" s="508"/>
    </row>
    <row r="538" ht="16.5" customHeight="1">
      <c r="A538" s="21" t="s">
        <v>2535</v>
      </c>
      <c r="B538" s="784">
        <v>533.0</v>
      </c>
      <c r="C538" s="22">
        <v>43242.0</v>
      </c>
      <c r="D538" s="21" t="s">
        <v>2978</v>
      </c>
      <c r="E538" s="22"/>
      <c r="F538" s="21" t="s">
        <v>2751</v>
      </c>
      <c r="G538" s="21"/>
      <c r="H538" s="61"/>
      <c r="I538" s="916" t="s">
        <v>2965</v>
      </c>
      <c r="J538" s="508"/>
      <c r="K538" s="508"/>
      <c r="L538" s="508"/>
      <c r="M538" s="508"/>
      <c r="N538" s="508"/>
    </row>
    <row r="539" ht="16.5" customHeight="1">
      <c r="A539" s="21" t="s">
        <v>2535</v>
      </c>
      <c r="B539" s="784">
        <v>534.0</v>
      </c>
      <c r="C539" s="22">
        <v>43242.0</v>
      </c>
      <c r="D539" s="21" t="s">
        <v>2838</v>
      </c>
      <c r="E539" s="22"/>
      <c r="F539" s="21" t="s">
        <v>2751</v>
      </c>
      <c r="G539" s="21"/>
      <c r="H539" s="61"/>
      <c r="I539" s="916" t="s">
        <v>2965</v>
      </c>
      <c r="J539" s="508"/>
      <c r="K539" s="508"/>
      <c r="L539" s="508"/>
      <c r="M539" s="508"/>
      <c r="N539" s="508"/>
    </row>
    <row r="540" ht="16.5" customHeight="1">
      <c r="A540" s="21" t="s">
        <v>2535</v>
      </c>
      <c r="B540" s="784">
        <v>535.0</v>
      </c>
      <c r="C540" s="22">
        <v>43242.0</v>
      </c>
      <c r="D540" s="21" t="s">
        <v>3034</v>
      </c>
      <c r="E540" s="22"/>
      <c r="F540" s="21" t="s">
        <v>2751</v>
      </c>
      <c r="G540" s="21"/>
      <c r="H540" s="61"/>
      <c r="I540" s="916" t="s">
        <v>2965</v>
      </c>
      <c r="J540" s="508"/>
      <c r="K540" s="508"/>
      <c r="L540" s="508"/>
      <c r="M540" s="508"/>
      <c r="N540" s="508"/>
    </row>
    <row r="541" ht="16.5" customHeight="1">
      <c r="A541" s="21" t="s">
        <v>2535</v>
      </c>
      <c r="B541" s="784">
        <v>536.0</v>
      </c>
      <c r="C541" s="22">
        <v>43242.0</v>
      </c>
      <c r="D541" s="21" t="s">
        <v>2920</v>
      </c>
      <c r="E541" s="22"/>
      <c r="F541" s="21" t="s">
        <v>2751</v>
      </c>
      <c r="G541" s="21"/>
      <c r="H541" s="61"/>
      <c r="I541" s="916" t="s">
        <v>2965</v>
      </c>
      <c r="J541" s="508"/>
      <c r="K541" s="508"/>
      <c r="L541" s="508"/>
      <c r="M541" s="508"/>
      <c r="N541" s="508"/>
    </row>
    <row r="542" ht="16.5" customHeight="1">
      <c r="A542" s="21" t="s">
        <v>2535</v>
      </c>
      <c r="B542" s="784">
        <v>537.0</v>
      </c>
      <c r="C542" s="22">
        <v>43242.0</v>
      </c>
      <c r="D542" s="21" t="s">
        <v>2054</v>
      </c>
      <c r="E542" s="22"/>
      <c r="F542" s="21" t="s">
        <v>2751</v>
      </c>
      <c r="G542" s="21"/>
      <c r="H542" s="61"/>
      <c r="I542" s="916" t="s">
        <v>2965</v>
      </c>
      <c r="J542" s="508"/>
      <c r="K542" s="508"/>
      <c r="L542" s="508"/>
      <c r="M542" s="508"/>
      <c r="N542" s="508"/>
    </row>
    <row r="543" ht="16.5" customHeight="1">
      <c r="A543" s="21" t="s">
        <v>2535</v>
      </c>
      <c r="B543" s="784">
        <v>538.0</v>
      </c>
      <c r="C543" s="22">
        <v>43242.0</v>
      </c>
      <c r="D543" s="21" t="s">
        <v>2816</v>
      </c>
      <c r="E543" s="22"/>
      <c r="F543" s="21" t="s">
        <v>2751</v>
      </c>
      <c r="G543" s="21"/>
      <c r="H543" s="61"/>
      <c r="I543" s="916" t="s">
        <v>2965</v>
      </c>
      <c r="J543" s="508"/>
      <c r="K543" s="508"/>
      <c r="L543" s="508"/>
      <c r="M543" s="508"/>
      <c r="N543" s="508"/>
    </row>
    <row r="544" ht="16.5" customHeight="1">
      <c r="A544" s="21" t="s">
        <v>2535</v>
      </c>
      <c r="B544" s="784">
        <v>539.0</v>
      </c>
      <c r="C544" s="22">
        <v>43242.0</v>
      </c>
      <c r="D544" s="21" t="s">
        <v>3003</v>
      </c>
      <c r="E544" s="22"/>
      <c r="F544" s="21" t="s">
        <v>2751</v>
      </c>
      <c r="G544" s="21"/>
      <c r="H544" s="61"/>
      <c r="I544" s="916" t="s">
        <v>2965</v>
      </c>
      <c r="J544" s="508"/>
      <c r="K544" s="508"/>
      <c r="L544" s="508"/>
      <c r="M544" s="508"/>
      <c r="N544" s="508"/>
    </row>
    <row r="545" ht="16.5" customHeight="1">
      <c r="A545" s="21" t="s">
        <v>2535</v>
      </c>
      <c r="B545" s="784">
        <v>540.0</v>
      </c>
      <c r="C545" s="22">
        <v>43242.0</v>
      </c>
      <c r="D545" s="21" t="s">
        <v>3007</v>
      </c>
      <c r="E545" s="22"/>
      <c r="F545" s="21" t="s">
        <v>2751</v>
      </c>
      <c r="G545" s="21"/>
      <c r="H545" s="61"/>
      <c r="I545" s="916" t="s">
        <v>2965</v>
      </c>
      <c r="J545" s="508"/>
      <c r="K545" s="508"/>
      <c r="L545" s="508"/>
      <c r="M545" s="508"/>
      <c r="N545" s="508"/>
    </row>
    <row r="546" ht="16.5" customHeight="1">
      <c r="A546" s="21" t="s">
        <v>2535</v>
      </c>
      <c r="B546" s="784">
        <v>541.0</v>
      </c>
      <c r="C546" s="22">
        <v>43242.0</v>
      </c>
      <c r="D546" s="21" t="s">
        <v>3031</v>
      </c>
      <c r="E546" s="22"/>
      <c r="F546" s="21" t="s">
        <v>1313</v>
      </c>
      <c r="G546" s="21" t="s">
        <v>2767</v>
      </c>
      <c r="H546" s="61"/>
      <c r="I546" s="916" t="s">
        <v>2965</v>
      </c>
      <c r="J546" s="508"/>
      <c r="K546" s="508"/>
      <c r="L546" s="508"/>
      <c r="M546" s="508"/>
      <c r="N546" s="508"/>
    </row>
    <row r="547" ht="16.5" customHeight="1">
      <c r="A547" s="21"/>
      <c r="B547" s="784">
        <v>542.0</v>
      </c>
      <c r="C547" s="22">
        <v>43242.0</v>
      </c>
      <c r="D547" s="21" t="s">
        <v>2714</v>
      </c>
      <c r="E547" s="22"/>
      <c r="F547" s="21" t="s">
        <v>2923</v>
      </c>
      <c r="G547" s="21"/>
      <c r="H547" s="61"/>
      <c r="I547" s="916" t="s">
        <v>2965</v>
      </c>
      <c r="J547" s="508"/>
      <c r="K547" s="508"/>
      <c r="L547" s="508"/>
      <c r="M547" s="508"/>
      <c r="N547" s="508"/>
    </row>
    <row r="548" ht="16.5" customHeight="1">
      <c r="A548" s="21" t="s">
        <v>2535</v>
      </c>
      <c r="B548" s="784">
        <v>543.0</v>
      </c>
      <c r="C548" s="22">
        <v>43242.0</v>
      </c>
      <c r="D548" s="21" t="s">
        <v>2640</v>
      </c>
      <c r="E548" s="22"/>
      <c r="F548" s="21" t="s">
        <v>1313</v>
      </c>
      <c r="G548" s="21" t="s">
        <v>2630</v>
      </c>
      <c r="H548" s="61"/>
      <c r="I548" s="916" t="s">
        <v>2965</v>
      </c>
      <c r="J548" s="508"/>
      <c r="K548" s="508"/>
      <c r="L548" s="508"/>
      <c r="M548" s="508"/>
      <c r="N548" s="508"/>
    </row>
    <row r="549" ht="16.5" customHeight="1">
      <c r="A549" s="21"/>
      <c r="B549" s="784">
        <v>544.0</v>
      </c>
      <c r="C549" s="22">
        <v>43242.0</v>
      </c>
      <c r="D549" s="21" t="s">
        <v>2954</v>
      </c>
      <c r="E549" s="22"/>
      <c r="F549" s="21" t="s">
        <v>2923</v>
      </c>
      <c r="G549" s="21"/>
      <c r="H549" s="61"/>
      <c r="I549" s="916" t="s">
        <v>2965</v>
      </c>
      <c r="J549" s="508"/>
      <c r="K549" s="508"/>
      <c r="L549" s="508"/>
      <c r="M549" s="508"/>
      <c r="N549" s="508"/>
    </row>
    <row r="550" ht="16.5" customHeight="1">
      <c r="A550" s="21"/>
      <c r="B550" s="784">
        <v>545.0</v>
      </c>
      <c r="C550" s="22">
        <v>43242.0</v>
      </c>
      <c r="D550" s="21" t="s">
        <v>2622</v>
      </c>
      <c r="E550" s="22"/>
      <c r="F550" s="21" t="s">
        <v>108</v>
      </c>
      <c r="G550" s="21" t="s">
        <v>3030</v>
      </c>
      <c r="H550" s="61"/>
      <c r="I550" s="916" t="s">
        <v>2965</v>
      </c>
      <c r="J550" s="508"/>
      <c r="K550" s="508"/>
      <c r="L550" s="508"/>
      <c r="M550" s="508"/>
      <c r="N550" s="508"/>
    </row>
    <row r="551" ht="16.5" customHeight="1">
      <c r="A551" s="21" t="s">
        <v>2535</v>
      </c>
      <c r="B551" s="784">
        <v>546.0</v>
      </c>
      <c r="C551" s="22">
        <v>43245.0</v>
      </c>
      <c r="D551" s="21" t="s">
        <v>1560</v>
      </c>
      <c r="E551" s="22"/>
      <c r="F551" s="21" t="s">
        <v>1410</v>
      </c>
      <c r="G551" s="21"/>
      <c r="H551" s="61"/>
      <c r="I551" s="916" t="s">
        <v>2965</v>
      </c>
      <c r="J551" s="508"/>
      <c r="K551" s="508"/>
      <c r="L551" s="508"/>
      <c r="M551" s="508"/>
      <c r="N551" s="508"/>
    </row>
    <row r="552" ht="16.5" customHeight="1">
      <c r="A552" s="21"/>
      <c r="B552" s="784">
        <v>547.0</v>
      </c>
      <c r="C552" s="22">
        <v>43245.0</v>
      </c>
      <c r="D552" s="21" t="s">
        <v>1644</v>
      </c>
      <c r="E552" s="22"/>
      <c r="F552" s="21" t="s">
        <v>2923</v>
      </c>
      <c r="G552" s="21"/>
      <c r="H552" s="61"/>
      <c r="I552" s="916" t="s">
        <v>2965</v>
      </c>
      <c r="J552" s="508"/>
      <c r="K552" s="508"/>
      <c r="L552" s="508"/>
      <c r="M552" s="508"/>
      <c r="N552" s="508"/>
    </row>
    <row r="553" ht="16.5" customHeight="1">
      <c r="A553" s="21" t="s">
        <v>2535</v>
      </c>
      <c r="B553" s="784">
        <v>548.0</v>
      </c>
      <c r="C553" s="22">
        <v>43245.0</v>
      </c>
      <c r="D553" s="21" t="s">
        <v>2786</v>
      </c>
      <c r="E553" s="22"/>
      <c r="F553" s="21" t="s">
        <v>108</v>
      </c>
      <c r="G553" s="21"/>
      <c r="H553" s="61" t="s">
        <v>3038</v>
      </c>
      <c r="I553" s="916" t="s">
        <v>2863</v>
      </c>
      <c r="J553" s="508"/>
      <c r="K553" s="508"/>
      <c r="L553" s="508"/>
      <c r="M553" s="508"/>
      <c r="N553" s="508"/>
    </row>
    <row r="554" ht="16.5" customHeight="1">
      <c r="A554" s="21" t="s">
        <v>2535</v>
      </c>
      <c r="B554" s="784">
        <v>549.0</v>
      </c>
      <c r="C554" s="22">
        <v>43245.0</v>
      </c>
      <c r="D554" s="21" t="s">
        <v>2680</v>
      </c>
      <c r="E554" s="22"/>
      <c r="F554" s="21" t="s">
        <v>108</v>
      </c>
      <c r="G554" s="21"/>
      <c r="H554" s="61"/>
      <c r="I554" s="916" t="s">
        <v>2965</v>
      </c>
      <c r="J554" s="508"/>
      <c r="K554" s="508"/>
      <c r="L554" s="508"/>
      <c r="M554" s="508"/>
      <c r="N554" s="508"/>
    </row>
    <row r="555" ht="16.5" customHeight="1">
      <c r="A555" s="21" t="s">
        <v>2535</v>
      </c>
      <c r="B555" s="784">
        <v>550.0</v>
      </c>
      <c r="C555" s="22">
        <v>43245.0</v>
      </c>
      <c r="D555" s="21" t="s">
        <v>2838</v>
      </c>
      <c r="E555" s="22"/>
      <c r="F555" s="21" t="s">
        <v>108</v>
      </c>
      <c r="G555" s="21"/>
      <c r="H555" s="61"/>
      <c r="I555" s="916" t="s">
        <v>2965</v>
      </c>
      <c r="J555" s="508"/>
      <c r="K555" s="508"/>
      <c r="L555" s="508"/>
      <c r="M555" s="508"/>
      <c r="N555" s="508"/>
    </row>
    <row r="556" ht="16.5" customHeight="1">
      <c r="A556" s="21" t="s">
        <v>2535</v>
      </c>
      <c r="B556" s="784">
        <v>551.0</v>
      </c>
      <c r="C556" s="22">
        <v>43245.0</v>
      </c>
      <c r="D556" s="21" t="s">
        <v>3034</v>
      </c>
      <c r="E556" s="22"/>
      <c r="F556" s="21" t="s">
        <v>108</v>
      </c>
      <c r="G556" s="21"/>
      <c r="H556" s="61"/>
      <c r="I556" s="916" t="s">
        <v>2965</v>
      </c>
      <c r="J556" s="508"/>
      <c r="K556" s="508"/>
      <c r="L556" s="508"/>
      <c r="M556" s="508"/>
      <c r="N556" s="508"/>
    </row>
    <row r="557" ht="16.5" customHeight="1">
      <c r="A557" s="21"/>
      <c r="B557" s="784">
        <v>552.0</v>
      </c>
      <c r="C557" s="22">
        <v>43245.0</v>
      </c>
      <c r="D557" s="21" t="s">
        <v>3036</v>
      </c>
      <c r="E557" s="22"/>
      <c r="F557" s="21" t="s">
        <v>18</v>
      </c>
      <c r="G557" s="21" t="s">
        <v>2586</v>
      </c>
      <c r="H557" s="61"/>
      <c r="I557" s="916" t="s">
        <v>2965</v>
      </c>
      <c r="J557" s="508"/>
      <c r="K557" s="508"/>
      <c r="L557" s="508"/>
      <c r="M557" s="508"/>
      <c r="N557" s="508"/>
    </row>
    <row r="558" ht="16.5" customHeight="1">
      <c r="A558" s="21"/>
      <c r="B558" s="784">
        <v>553.0</v>
      </c>
      <c r="C558" s="22">
        <v>43245.0</v>
      </c>
      <c r="D558" s="21" t="s">
        <v>3037</v>
      </c>
      <c r="E558" s="22"/>
      <c r="F558" s="21" t="s">
        <v>18</v>
      </c>
      <c r="G558" s="21" t="s">
        <v>3009</v>
      </c>
      <c r="H558" s="61"/>
      <c r="I558" s="916" t="s">
        <v>2965</v>
      </c>
      <c r="J558" s="508"/>
      <c r="K558" s="508"/>
      <c r="L558" s="508"/>
      <c r="M558" s="508"/>
      <c r="N558" s="508"/>
    </row>
    <row r="559" ht="16.5" customHeight="1">
      <c r="A559" s="21"/>
      <c r="B559" s="784">
        <v>554.0</v>
      </c>
      <c r="C559" s="22">
        <v>43245.0</v>
      </c>
      <c r="D559" s="21" t="s">
        <v>2705</v>
      </c>
      <c r="E559" s="22"/>
      <c r="F559" s="21" t="s">
        <v>2923</v>
      </c>
      <c r="G559" s="21"/>
      <c r="H559" s="61"/>
      <c r="I559" s="916" t="s">
        <v>2965</v>
      </c>
      <c r="J559" s="508"/>
      <c r="K559" s="508"/>
      <c r="L559" s="508"/>
      <c r="M559" s="508"/>
      <c r="N559" s="508"/>
    </row>
    <row r="560" ht="16.5" customHeight="1">
      <c r="A560" s="21"/>
      <c r="B560" s="784">
        <v>555.0</v>
      </c>
      <c r="C560" s="22">
        <v>43245.0</v>
      </c>
      <c r="D560" s="21" t="s">
        <v>2155</v>
      </c>
      <c r="E560" s="22"/>
      <c r="F560" s="21" t="s">
        <v>2968</v>
      </c>
      <c r="G560" s="21"/>
      <c r="H560" s="61"/>
      <c r="I560" s="916" t="s">
        <v>2965</v>
      </c>
      <c r="J560" s="508"/>
      <c r="K560" s="508"/>
      <c r="L560" s="508"/>
      <c r="M560" s="508"/>
      <c r="N560" s="508"/>
    </row>
    <row r="561" ht="16.5" customHeight="1">
      <c r="A561" s="21" t="s">
        <v>2535</v>
      </c>
      <c r="B561" s="784">
        <v>556.0</v>
      </c>
      <c r="C561" s="22">
        <v>43247.0</v>
      </c>
      <c r="D561" s="21" t="s">
        <v>2838</v>
      </c>
      <c r="E561" s="22"/>
      <c r="F561" s="21" t="s">
        <v>3042</v>
      </c>
      <c r="G561" s="21"/>
      <c r="H561" s="61"/>
      <c r="I561" s="916" t="s">
        <v>2965</v>
      </c>
      <c r="J561" s="508"/>
      <c r="K561" s="508"/>
      <c r="L561" s="508"/>
      <c r="M561" s="508"/>
      <c r="N561" s="508"/>
    </row>
    <row r="562" ht="16.5" customHeight="1">
      <c r="A562" s="21" t="s">
        <v>2535</v>
      </c>
      <c r="B562" s="784">
        <v>557.0</v>
      </c>
      <c r="C562" s="22">
        <v>43247.0</v>
      </c>
      <c r="D562" s="21" t="s">
        <v>2886</v>
      </c>
      <c r="E562" s="22"/>
      <c r="F562" s="21" t="s">
        <v>3042</v>
      </c>
      <c r="G562" s="21"/>
      <c r="H562" s="61"/>
      <c r="I562" s="916" t="s">
        <v>2965</v>
      </c>
      <c r="J562" s="508"/>
      <c r="K562" s="508"/>
      <c r="L562" s="508"/>
      <c r="M562" s="508"/>
      <c r="N562" s="508"/>
    </row>
    <row r="563" ht="16.5" customHeight="1">
      <c r="A563" s="21" t="s">
        <v>2535</v>
      </c>
      <c r="B563" s="784">
        <v>558.0</v>
      </c>
      <c r="C563" s="22">
        <v>43247.0</v>
      </c>
      <c r="D563" s="21" t="s">
        <v>2978</v>
      </c>
      <c r="E563" s="22"/>
      <c r="F563" s="21" t="s">
        <v>3042</v>
      </c>
      <c r="G563" s="21"/>
      <c r="H563" s="61"/>
      <c r="I563" s="916" t="s">
        <v>2965</v>
      </c>
      <c r="J563" s="508"/>
      <c r="K563" s="508"/>
      <c r="L563" s="508"/>
      <c r="M563" s="508"/>
      <c r="N563" s="508"/>
    </row>
    <row r="564" ht="16.5" customHeight="1">
      <c r="A564" s="21"/>
      <c r="B564" s="784">
        <v>559.0</v>
      </c>
      <c r="C564" s="22">
        <v>43247.0</v>
      </c>
      <c r="D564" s="21" t="s">
        <v>2755</v>
      </c>
      <c r="E564" s="22"/>
      <c r="F564" s="21" t="s">
        <v>2923</v>
      </c>
      <c r="G564" s="21"/>
      <c r="H564" s="61"/>
      <c r="I564" s="916" t="s">
        <v>2965</v>
      </c>
      <c r="J564" s="508"/>
      <c r="K564" s="508"/>
      <c r="L564" s="508"/>
      <c r="M564" s="508"/>
      <c r="N564" s="508"/>
    </row>
    <row r="565" ht="16.5" customHeight="1">
      <c r="A565" s="21" t="s">
        <v>2535</v>
      </c>
      <c r="B565" s="784">
        <v>560.0</v>
      </c>
      <c r="C565" s="22">
        <v>43247.0</v>
      </c>
      <c r="D565" s="21" t="s">
        <v>2701</v>
      </c>
      <c r="E565" s="22"/>
      <c r="F565" s="21" t="s">
        <v>108</v>
      </c>
      <c r="G565" s="21"/>
      <c r="H565" s="61"/>
      <c r="I565" s="916" t="s">
        <v>2965</v>
      </c>
      <c r="J565" s="508"/>
      <c r="K565" s="508"/>
      <c r="L565" s="508"/>
      <c r="M565" s="508"/>
      <c r="N565" s="508"/>
    </row>
    <row r="566" ht="16.5" customHeight="1">
      <c r="A566" s="21"/>
      <c r="B566" s="784">
        <v>561.0</v>
      </c>
      <c r="C566" s="22">
        <v>43247.0</v>
      </c>
      <c r="D566" s="21" t="s">
        <v>3043</v>
      </c>
      <c r="E566" s="22"/>
      <c r="F566" s="21" t="s">
        <v>18</v>
      </c>
      <c r="G566" s="21" t="s">
        <v>2971</v>
      </c>
      <c r="H566" s="61"/>
      <c r="I566" s="916" t="s">
        <v>2965</v>
      </c>
      <c r="J566" s="508"/>
      <c r="K566" s="508"/>
      <c r="L566" s="508"/>
      <c r="M566" s="508"/>
      <c r="N566" s="508"/>
    </row>
    <row r="567" ht="16.5" customHeight="1">
      <c r="A567" s="21" t="s">
        <v>2535</v>
      </c>
      <c r="B567" s="784">
        <v>562.0</v>
      </c>
      <c r="C567" s="22">
        <v>43247.0</v>
      </c>
      <c r="D567" s="21" t="s">
        <v>3044</v>
      </c>
      <c r="E567" s="22"/>
      <c r="F567" s="21" t="s">
        <v>994</v>
      </c>
      <c r="G567" s="21" t="s">
        <v>2997</v>
      </c>
      <c r="H567" s="61"/>
      <c r="I567" s="916" t="s">
        <v>2965</v>
      </c>
      <c r="J567" s="508"/>
      <c r="K567" s="508"/>
      <c r="L567" s="508"/>
      <c r="M567" s="508"/>
      <c r="N567" s="508"/>
    </row>
    <row r="568" ht="16.5" customHeight="1">
      <c r="A568" s="21" t="s">
        <v>2535</v>
      </c>
      <c r="B568" s="784">
        <v>563.0</v>
      </c>
      <c r="C568" s="22">
        <v>43248.0</v>
      </c>
      <c r="D568" s="21" t="s">
        <v>3046</v>
      </c>
      <c r="E568" s="22"/>
      <c r="F568" s="21" t="s">
        <v>1200</v>
      </c>
      <c r="G568" s="21"/>
      <c r="H568" s="61"/>
      <c r="I568" s="916" t="s">
        <v>2965</v>
      </c>
      <c r="J568" s="508"/>
      <c r="K568" s="508"/>
      <c r="L568" s="508"/>
      <c r="M568" s="508"/>
      <c r="N568" s="508"/>
    </row>
    <row r="569" ht="16.5" customHeight="1">
      <c r="A569" s="21"/>
      <c r="B569" s="784">
        <v>564.0</v>
      </c>
      <c r="C569" s="22">
        <v>43248.0</v>
      </c>
      <c r="D569" s="21" t="s">
        <v>3005</v>
      </c>
      <c r="E569" s="22"/>
      <c r="F569" s="21" t="s">
        <v>184</v>
      </c>
      <c r="G569" s="21" t="s">
        <v>3047</v>
      </c>
      <c r="H569" s="61"/>
      <c r="I569" s="916" t="s">
        <v>2965</v>
      </c>
      <c r="J569" s="508"/>
      <c r="K569" s="508"/>
      <c r="L569" s="508"/>
      <c r="M569" s="508"/>
      <c r="N569" s="508"/>
    </row>
    <row r="570" ht="16.5" customHeight="1">
      <c r="A570" s="21"/>
      <c r="B570" s="784">
        <v>565.0</v>
      </c>
      <c r="C570" s="22">
        <v>43247.0</v>
      </c>
      <c r="D570" s="21" t="s">
        <v>3041</v>
      </c>
      <c r="E570" s="22"/>
      <c r="F570" s="21" t="s">
        <v>18</v>
      </c>
      <c r="G570" s="21" t="s">
        <v>2980</v>
      </c>
      <c r="H570" s="61"/>
      <c r="I570" s="916" t="s">
        <v>2965</v>
      </c>
      <c r="J570" s="508"/>
      <c r="K570" s="508"/>
      <c r="L570" s="508"/>
      <c r="M570" s="508"/>
      <c r="N570" s="508"/>
    </row>
    <row r="571" ht="16.5" customHeight="1">
      <c r="A571" s="21"/>
      <c r="B571" s="784">
        <v>566.0</v>
      </c>
      <c r="C571" s="22">
        <v>43248.0</v>
      </c>
      <c r="D571" s="21" t="s">
        <v>3048</v>
      </c>
      <c r="E571" s="22"/>
      <c r="F571" s="21" t="s">
        <v>18</v>
      </c>
      <c r="G571" s="21" t="s">
        <v>3049</v>
      </c>
      <c r="H571" s="61"/>
      <c r="I571" s="916" t="s">
        <v>2965</v>
      </c>
      <c r="J571" s="508"/>
      <c r="K571" s="508"/>
      <c r="L571" s="508"/>
      <c r="M571" s="508"/>
      <c r="N571" s="508"/>
    </row>
    <row r="572" ht="16.5" customHeight="1">
      <c r="A572" s="21"/>
      <c r="B572" s="784">
        <v>567.0</v>
      </c>
      <c r="C572" s="22">
        <v>43248.0</v>
      </c>
      <c r="D572" s="21" t="s">
        <v>824</v>
      </c>
      <c r="E572" s="22"/>
      <c r="F572" s="21" t="s">
        <v>3050</v>
      </c>
      <c r="G572" s="21"/>
      <c r="H572" s="61"/>
      <c r="I572" s="916" t="s">
        <v>2965</v>
      </c>
      <c r="J572" s="508"/>
      <c r="K572" s="508"/>
      <c r="L572" s="508"/>
      <c r="M572" s="508"/>
      <c r="N572" s="508"/>
    </row>
    <row r="573" ht="16.5" customHeight="1">
      <c r="A573" s="21" t="s">
        <v>2535</v>
      </c>
      <c r="B573" s="784">
        <v>568.0</v>
      </c>
      <c r="C573" s="22">
        <v>43248.0</v>
      </c>
      <c r="D573" s="21" t="s">
        <v>2958</v>
      </c>
      <c r="E573" s="22"/>
      <c r="F573" s="21" t="s">
        <v>1593</v>
      </c>
      <c r="G573" s="21"/>
      <c r="H573" s="61"/>
      <c r="I573" s="916" t="s">
        <v>2965</v>
      </c>
      <c r="J573" s="508"/>
      <c r="K573" s="508"/>
      <c r="L573" s="508"/>
      <c r="M573" s="508"/>
      <c r="N573" s="508"/>
    </row>
    <row r="574" ht="16.5" customHeight="1">
      <c r="A574" s="21" t="s">
        <v>2535</v>
      </c>
      <c r="B574" s="784">
        <v>569.0</v>
      </c>
      <c r="C574" s="22">
        <v>43248.0</v>
      </c>
      <c r="D574" s="21" t="s">
        <v>3031</v>
      </c>
      <c r="E574" s="22"/>
      <c r="F574" s="21" t="s">
        <v>1313</v>
      </c>
      <c r="G574" s="21" t="s">
        <v>2767</v>
      </c>
      <c r="H574" s="61"/>
      <c r="I574" s="916" t="s">
        <v>2965</v>
      </c>
      <c r="J574" s="508"/>
      <c r="K574" s="508"/>
      <c r="L574" s="508"/>
      <c r="M574" s="508"/>
      <c r="N574" s="508"/>
    </row>
    <row r="575" ht="16.5" customHeight="1">
      <c r="A575" s="21" t="s">
        <v>2535</v>
      </c>
      <c r="B575" s="784">
        <v>570.0</v>
      </c>
      <c r="C575" s="22">
        <v>43248.0</v>
      </c>
      <c r="D575" s="21" t="s">
        <v>2737</v>
      </c>
      <c r="E575" s="22"/>
      <c r="F575" s="21" t="s">
        <v>108</v>
      </c>
      <c r="G575" s="21"/>
      <c r="H575" s="61"/>
      <c r="I575" s="916" t="s">
        <v>2965</v>
      </c>
      <c r="J575" s="508"/>
      <c r="K575" s="508"/>
      <c r="L575" s="508"/>
      <c r="M575" s="508"/>
      <c r="N575" s="508"/>
    </row>
    <row r="576" ht="16.5" customHeight="1">
      <c r="A576" s="21"/>
      <c r="B576" s="784">
        <v>571.0</v>
      </c>
      <c r="C576" s="22">
        <v>43256.0</v>
      </c>
      <c r="D576" s="21" t="s">
        <v>3053</v>
      </c>
      <c r="E576" s="22"/>
      <c r="F576" s="21" t="s">
        <v>18</v>
      </c>
      <c r="G576" s="21" t="s">
        <v>3054</v>
      </c>
      <c r="H576" s="61"/>
      <c r="I576" s="916" t="s">
        <v>2965</v>
      </c>
      <c r="J576" s="508"/>
      <c r="K576" s="508"/>
      <c r="L576" s="508"/>
      <c r="M576" s="508"/>
      <c r="N576" s="508"/>
    </row>
    <row r="577" ht="16.5" customHeight="1">
      <c r="A577" s="21" t="s">
        <v>2535</v>
      </c>
      <c r="B577" s="784">
        <v>572.0</v>
      </c>
      <c r="C577" s="22">
        <v>43256.0</v>
      </c>
      <c r="D577" s="21" t="s">
        <v>1754</v>
      </c>
      <c r="E577" s="22"/>
      <c r="F577" s="21" t="s">
        <v>1593</v>
      </c>
      <c r="G577" s="150">
        <v>43266.0</v>
      </c>
      <c r="H577" s="61" t="s">
        <v>3052</v>
      </c>
      <c r="I577" s="916" t="s">
        <v>2965</v>
      </c>
      <c r="J577" s="508"/>
      <c r="K577" s="508"/>
      <c r="L577" s="508"/>
      <c r="M577" s="508"/>
      <c r="N577" s="508"/>
    </row>
    <row r="578" ht="16.5" customHeight="1">
      <c r="A578" s="21" t="s">
        <v>2535</v>
      </c>
      <c r="B578" s="784">
        <v>573.0</v>
      </c>
      <c r="C578" s="22">
        <v>43256.0</v>
      </c>
      <c r="D578" s="21" t="s">
        <v>1211</v>
      </c>
      <c r="E578" s="22"/>
      <c r="F578" s="21" t="s">
        <v>1593</v>
      </c>
      <c r="G578" s="150">
        <v>43273.0</v>
      </c>
      <c r="H578" s="61"/>
      <c r="I578" s="916" t="s">
        <v>2965</v>
      </c>
      <c r="J578" s="508"/>
      <c r="K578" s="508"/>
      <c r="L578" s="508"/>
      <c r="M578" s="508"/>
      <c r="N578" s="508"/>
    </row>
    <row r="579" ht="16.5" customHeight="1">
      <c r="A579" s="21" t="s">
        <v>2535</v>
      </c>
      <c r="B579" s="784">
        <v>574.0</v>
      </c>
      <c r="C579" s="22">
        <v>43256.0</v>
      </c>
      <c r="D579" s="21" t="s">
        <v>3057</v>
      </c>
      <c r="E579" s="22"/>
      <c r="F579" s="21" t="s">
        <v>1593</v>
      </c>
      <c r="G579" s="150">
        <v>43279.0</v>
      </c>
      <c r="H579" s="61"/>
      <c r="I579" s="916" t="s">
        <v>2965</v>
      </c>
      <c r="J579" s="508"/>
      <c r="K579" s="508"/>
      <c r="L579" s="508"/>
      <c r="M579" s="508"/>
      <c r="N579" s="508"/>
    </row>
    <row r="580" ht="16.5" customHeight="1">
      <c r="A580" s="21" t="s">
        <v>2535</v>
      </c>
      <c r="B580" s="784">
        <v>575.0</v>
      </c>
      <c r="C580" s="22">
        <v>43256.0</v>
      </c>
      <c r="D580" s="21" t="s">
        <v>3055</v>
      </c>
      <c r="E580" s="22"/>
      <c r="F580" s="21" t="s">
        <v>1593</v>
      </c>
      <c r="G580" s="150">
        <v>43279.0</v>
      </c>
      <c r="H580" s="61"/>
      <c r="I580" s="916" t="s">
        <v>2965</v>
      </c>
      <c r="J580" s="508"/>
      <c r="K580" s="508"/>
      <c r="L580" s="508"/>
      <c r="M580" s="508"/>
      <c r="N580" s="508"/>
    </row>
    <row r="581" ht="16.5" customHeight="1">
      <c r="A581" s="21" t="s">
        <v>2535</v>
      </c>
      <c r="B581" s="784">
        <v>576.0</v>
      </c>
      <c r="C581" s="22">
        <v>43256.0</v>
      </c>
      <c r="D581" s="21" t="s">
        <v>2855</v>
      </c>
      <c r="E581" s="22"/>
      <c r="F581" s="21" t="s">
        <v>2751</v>
      </c>
      <c r="G581" s="21"/>
      <c r="H581" s="61"/>
      <c r="I581" s="916" t="s">
        <v>2965</v>
      </c>
      <c r="J581" s="508"/>
      <c r="K581" s="508"/>
      <c r="L581" s="508"/>
      <c r="M581" s="508"/>
      <c r="N581" s="508"/>
    </row>
    <row r="582" ht="16.5" customHeight="1">
      <c r="A582" s="21" t="s">
        <v>2535</v>
      </c>
      <c r="B582" s="784">
        <v>577.0</v>
      </c>
      <c r="C582" s="22">
        <v>43256.0</v>
      </c>
      <c r="D582" s="21" t="s">
        <v>3053</v>
      </c>
      <c r="E582" s="22"/>
      <c r="F582" s="21" t="s">
        <v>2751</v>
      </c>
      <c r="G582" s="21"/>
      <c r="H582" s="61"/>
      <c r="I582" s="916" t="s">
        <v>2965</v>
      </c>
      <c r="J582" s="508"/>
      <c r="K582" s="508"/>
      <c r="L582" s="508"/>
      <c r="M582" s="508"/>
      <c r="N582" s="508"/>
    </row>
    <row r="583" ht="16.5" customHeight="1">
      <c r="A583" s="21" t="s">
        <v>2535</v>
      </c>
      <c r="B583" s="784">
        <v>578.0</v>
      </c>
      <c r="C583" s="22">
        <v>43256.0</v>
      </c>
      <c r="D583" s="21" t="s">
        <v>2794</v>
      </c>
      <c r="E583" s="22"/>
      <c r="F583" s="21" t="s">
        <v>2253</v>
      </c>
      <c r="G583" s="21" t="s">
        <v>3051</v>
      </c>
      <c r="H583" s="61"/>
      <c r="I583" s="916" t="s">
        <v>2965</v>
      </c>
      <c r="J583" s="508"/>
      <c r="K583" s="508"/>
      <c r="L583" s="508"/>
      <c r="M583" s="508"/>
      <c r="N583" s="508"/>
    </row>
    <row r="584" ht="16.5" customHeight="1">
      <c r="A584" s="21" t="s">
        <v>2535</v>
      </c>
      <c r="B584" s="784">
        <v>579.0</v>
      </c>
      <c r="C584" s="22">
        <v>43256.0</v>
      </c>
      <c r="D584" s="21" t="s">
        <v>1389</v>
      </c>
      <c r="E584" s="22"/>
      <c r="F584" s="21" t="s">
        <v>2253</v>
      </c>
      <c r="G584" s="21" t="s">
        <v>90</v>
      </c>
      <c r="H584" s="61"/>
      <c r="I584" s="916" t="s">
        <v>2965</v>
      </c>
      <c r="J584" s="508"/>
      <c r="K584" s="508"/>
      <c r="L584" s="508"/>
      <c r="M584" s="508"/>
      <c r="N584" s="508"/>
    </row>
    <row r="585" ht="16.5" customHeight="1">
      <c r="A585" s="21" t="s">
        <v>2535</v>
      </c>
      <c r="B585" s="784">
        <v>580.0</v>
      </c>
      <c r="C585" s="22">
        <v>43256.0</v>
      </c>
      <c r="D585" s="21" t="s">
        <v>2111</v>
      </c>
      <c r="E585" s="22"/>
      <c r="F585" s="21" t="s">
        <v>2253</v>
      </c>
      <c r="G585" s="21" t="s">
        <v>3056</v>
      </c>
      <c r="H585" s="61"/>
      <c r="I585" s="916" t="s">
        <v>2965</v>
      </c>
      <c r="J585" s="508"/>
      <c r="K585" s="508"/>
      <c r="L585" s="508"/>
      <c r="M585" s="508"/>
      <c r="N585" s="508"/>
    </row>
    <row r="586" ht="16.5" customHeight="1">
      <c r="A586" s="21" t="s">
        <v>2535</v>
      </c>
      <c r="B586" s="784">
        <v>581.0</v>
      </c>
      <c r="C586" s="22">
        <v>43256.0</v>
      </c>
      <c r="D586" s="21" t="s">
        <v>1598</v>
      </c>
      <c r="E586" s="22"/>
      <c r="F586" s="21" t="s">
        <v>2253</v>
      </c>
      <c r="G586" s="21" t="s">
        <v>2646</v>
      </c>
      <c r="H586" s="61"/>
      <c r="I586" s="916" t="s">
        <v>2965</v>
      </c>
      <c r="J586" s="508"/>
      <c r="K586" s="508"/>
      <c r="L586" s="508"/>
      <c r="M586" s="508"/>
      <c r="N586" s="508"/>
    </row>
    <row r="587" ht="16.5" customHeight="1">
      <c r="A587" s="21" t="s">
        <v>2535</v>
      </c>
      <c r="B587" s="784">
        <v>582.0</v>
      </c>
      <c r="C587" s="22">
        <v>43227.0</v>
      </c>
      <c r="D587" s="21" t="s">
        <v>2842</v>
      </c>
      <c r="E587" s="22"/>
      <c r="F587" s="21" t="s">
        <v>108</v>
      </c>
      <c r="G587" s="21"/>
      <c r="H587" s="61"/>
      <c r="I587" s="916" t="s">
        <v>2965</v>
      </c>
      <c r="J587" s="508"/>
      <c r="K587" s="508"/>
      <c r="L587" s="508"/>
      <c r="M587" s="508"/>
      <c r="N587" s="508"/>
    </row>
    <row r="588" ht="16.5" customHeight="1">
      <c r="A588" s="21"/>
      <c r="B588" s="784">
        <v>583.0</v>
      </c>
      <c r="C588" s="22">
        <v>43227.0</v>
      </c>
      <c r="D588" s="21" t="s">
        <v>2445</v>
      </c>
      <c r="E588" s="22"/>
      <c r="F588" s="21" t="s">
        <v>2968</v>
      </c>
      <c r="G588" s="21"/>
      <c r="H588" s="61"/>
      <c r="I588" s="916" t="s">
        <v>2965</v>
      </c>
      <c r="J588" s="508"/>
      <c r="K588" s="508"/>
      <c r="L588" s="508"/>
      <c r="M588" s="508"/>
      <c r="N588" s="508"/>
    </row>
    <row r="589" ht="16.5" customHeight="1">
      <c r="A589" s="21" t="s">
        <v>2535</v>
      </c>
      <c r="B589" s="784">
        <v>584.0</v>
      </c>
      <c r="C589" s="22">
        <v>43227.0</v>
      </c>
      <c r="D589" s="21" t="s">
        <v>2797</v>
      </c>
      <c r="E589" s="22"/>
      <c r="F589" s="21" t="s">
        <v>2751</v>
      </c>
      <c r="G589" s="21"/>
      <c r="H589" s="61"/>
      <c r="I589" s="916" t="s">
        <v>2965</v>
      </c>
      <c r="J589" s="508"/>
      <c r="K589" s="508"/>
      <c r="L589" s="508"/>
      <c r="M589" s="508"/>
      <c r="N589" s="508"/>
    </row>
    <row r="590" ht="16.5" customHeight="1">
      <c r="A590" s="21" t="s">
        <v>2535</v>
      </c>
      <c r="B590" s="784">
        <v>585.0</v>
      </c>
      <c r="C590" s="22">
        <v>43227.0</v>
      </c>
      <c r="D590" s="21" t="s">
        <v>2839</v>
      </c>
      <c r="E590" s="22"/>
      <c r="F590" s="21" t="s">
        <v>2751</v>
      </c>
      <c r="G590" s="21"/>
      <c r="H590" s="61"/>
      <c r="I590" s="916" t="s">
        <v>2965</v>
      </c>
      <c r="J590" s="508"/>
      <c r="K590" s="508"/>
      <c r="L590" s="508"/>
      <c r="M590" s="508"/>
      <c r="N590" s="508"/>
    </row>
    <row r="591" ht="16.5" customHeight="1">
      <c r="A591" s="21"/>
      <c r="B591" s="784">
        <v>586.0</v>
      </c>
      <c r="C591" s="22">
        <v>43227.0</v>
      </c>
      <c r="D591" s="21" t="s">
        <v>2807</v>
      </c>
      <c r="E591" s="22"/>
      <c r="F591" s="21" t="s">
        <v>2923</v>
      </c>
      <c r="G591" s="21"/>
      <c r="H591" s="61"/>
      <c r="I591" s="916" t="s">
        <v>2965</v>
      </c>
      <c r="J591" s="508"/>
      <c r="K591" s="508"/>
      <c r="L591" s="508"/>
      <c r="M591" s="508"/>
      <c r="N591" s="508"/>
    </row>
    <row r="592" ht="16.5" customHeight="1">
      <c r="A592" s="21"/>
      <c r="B592" s="784">
        <v>587.0</v>
      </c>
      <c r="C592" s="22">
        <v>43227.0</v>
      </c>
      <c r="D592" s="21" t="s">
        <v>2969</v>
      </c>
      <c r="E592" s="22"/>
      <c r="F592" s="21" t="s">
        <v>2923</v>
      </c>
      <c r="G592" s="21"/>
      <c r="H592" s="61"/>
      <c r="I592" s="916" t="s">
        <v>2965</v>
      </c>
      <c r="J592" s="508"/>
      <c r="K592" s="508"/>
      <c r="L592" s="508"/>
      <c r="M592" s="508"/>
      <c r="N592" s="508"/>
    </row>
    <row r="593" ht="16.5" customHeight="1">
      <c r="A593" s="21"/>
      <c r="B593" s="784">
        <v>588.0</v>
      </c>
      <c r="C593" s="22">
        <v>43259.0</v>
      </c>
      <c r="D593" s="21" t="s">
        <v>2998</v>
      </c>
      <c r="E593" s="22"/>
      <c r="F593" s="21" t="s">
        <v>18</v>
      </c>
      <c r="G593" s="21" t="s">
        <v>3060</v>
      </c>
      <c r="H593" s="61"/>
      <c r="I593" s="916" t="s">
        <v>2965</v>
      </c>
      <c r="J593" s="508"/>
      <c r="K593" s="508"/>
      <c r="L593" s="508"/>
      <c r="M593" s="508"/>
      <c r="N593" s="508"/>
    </row>
    <row r="594" ht="16.5" customHeight="1">
      <c r="A594" s="21"/>
      <c r="B594" s="784"/>
      <c r="C594" s="22">
        <v>43259.0</v>
      </c>
      <c r="D594" s="21" t="s">
        <v>14826</v>
      </c>
      <c r="E594" s="22"/>
      <c r="F594" s="21" t="s">
        <v>158</v>
      </c>
      <c r="G594" s="21"/>
      <c r="H594" s="61"/>
      <c r="I594" s="916"/>
      <c r="J594" s="508"/>
      <c r="K594" s="508"/>
      <c r="L594" s="508"/>
      <c r="M594" s="508"/>
      <c r="N594" s="508"/>
    </row>
    <row r="595" ht="16.5" customHeight="1">
      <c r="A595" s="21"/>
      <c r="B595" s="784">
        <v>589.0</v>
      </c>
      <c r="C595" s="22">
        <v>43259.0</v>
      </c>
      <c r="D595" s="21" t="s">
        <v>14684</v>
      </c>
      <c r="E595" s="22"/>
      <c r="F595" s="21" t="s">
        <v>184</v>
      </c>
      <c r="G595" s="21" t="s">
        <v>3063</v>
      </c>
      <c r="H595" s="61"/>
      <c r="I595" s="916" t="s">
        <v>2965</v>
      </c>
      <c r="J595" s="508"/>
      <c r="K595" s="508"/>
      <c r="L595" s="508"/>
      <c r="M595" s="508"/>
      <c r="N595" s="508"/>
    </row>
    <row r="596" ht="16.5" customHeight="1">
      <c r="A596" s="21"/>
      <c r="B596" s="784">
        <v>590.0</v>
      </c>
      <c r="C596" s="22">
        <v>43259.0</v>
      </c>
      <c r="D596" s="21" t="s">
        <v>3061</v>
      </c>
      <c r="E596" s="22"/>
      <c r="F596" s="21" t="s">
        <v>18</v>
      </c>
      <c r="G596" s="21" t="s">
        <v>2868</v>
      </c>
      <c r="H596" s="61"/>
      <c r="I596" s="916" t="s">
        <v>2965</v>
      </c>
      <c r="J596" s="508"/>
      <c r="K596" s="508"/>
      <c r="L596" s="508"/>
      <c r="M596" s="508"/>
      <c r="N596" s="508"/>
    </row>
    <row r="597" ht="16.5" customHeight="1">
      <c r="A597" s="21"/>
      <c r="B597" s="784">
        <v>591.0</v>
      </c>
      <c r="C597" s="22">
        <v>43259.0</v>
      </c>
      <c r="D597" s="21" t="s">
        <v>2733</v>
      </c>
      <c r="E597" s="22"/>
      <c r="F597" s="21" t="s">
        <v>2923</v>
      </c>
      <c r="G597" s="21"/>
      <c r="H597" s="61"/>
      <c r="I597" s="916" t="s">
        <v>2965</v>
      </c>
      <c r="J597" s="508"/>
      <c r="K597" s="508"/>
      <c r="L597" s="508"/>
      <c r="M597" s="508"/>
      <c r="N597" s="508"/>
    </row>
    <row r="598" ht="16.5" customHeight="1">
      <c r="A598" s="21"/>
      <c r="B598" s="784">
        <v>592.0</v>
      </c>
      <c r="C598" s="22">
        <v>43259.0</v>
      </c>
      <c r="D598" s="21" t="s">
        <v>2648</v>
      </c>
      <c r="E598" s="22"/>
      <c r="F598" s="21" t="s">
        <v>18</v>
      </c>
      <c r="G598" s="21" t="s">
        <v>3064</v>
      </c>
      <c r="H598" s="61"/>
      <c r="I598" s="916" t="s">
        <v>2965</v>
      </c>
      <c r="J598" s="508"/>
      <c r="K598" s="508"/>
      <c r="L598" s="508"/>
      <c r="M598" s="508"/>
      <c r="N598" s="508"/>
    </row>
    <row r="599" ht="16.5" customHeight="1">
      <c r="A599" s="21" t="s">
        <v>2535</v>
      </c>
      <c r="B599" s="784">
        <v>593.0</v>
      </c>
      <c r="C599" s="22">
        <v>43259.0</v>
      </c>
      <c r="D599" s="21" t="s">
        <v>1931</v>
      </c>
      <c r="E599" s="22"/>
      <c r="F599" s="21" t="s">
        <v>108</v>
      </c>
      <c r="G599" s="21"/>
      <c r="H599" s="61"/>
      <c r="I599" s="916" t="s">
        <v>2965</v>
      </c>
      <c r="J599" s="508"/>
      <c r="K599" s="508"/>
      <c r="L599" s="508"/>
      <c r="M599" s="508"/>
      <c r="N599" s="508"/>
    </row>
    <row r="600" ht="16.5" customHeight="1">
      <c r="A600" s="21" t="s">
        <v>2535</v>
      </c>
      <c r="B600" s="784">
        <v>594.0</v>
      </c>
      <c r="C600" s="22">
        <v>43259.0</v>
      </c>
      <c r="D600" s="21" t="s">
        <v>3059</v>
      </c>
      <c r="E600" s="22"/>
      <c r="F600" s="21" t="s">
        <v>994</v>
      </c>
      <c r="G600" s="21" t="s">
        <v>2997</v>
      </c>
      <c r="H600" s="61"/>
      <c r="I600" s="916" t="s">
        <v>2965</v>
      </c>
      <c r="J600" s="508"/>
      <c r="K600" s="508"/>
      <c r="L600" s="508"/>
      <c r="M600" s="508"/>
      <c r="N600" s="508"/>
    </row>
    <row r="601" ht="16.5" customHeight="1">
      <c r="A601" s="21"/>
      <c r="B601" s="784">
        <v>595.0</v>
      </c>
      <c r="C601" s="22">
        <v>43259.0</v>
      </c>
      <c r="D601" s="21" t="s">
        <v>2323</v>
      </c>
      <c r="E601" s="22"/>
      <c r="F601" s="21" t="s">
        <v>2923</v>
      </c>
      <c r="G601" s="21"/>
      <c r="H601" s="61"/>
      <c r="I601" s="916" t="s">
        <v>2965</v>
      </c>
      <c r="J601" s="508"/>
      <c r="K601" s="508"/>
      <c r="L601" s="508"/>
      <c r="M601" s="508"/>
      <c r="N601" s="508"/>
    </row>
    <row r="602" ht="16.5" customHeight="1">
      <c r="A602" s="21" t="s">
        <v>2535</v>
      </c>
      <c r="B602" s="784">
        <v>596.0</v>
      </c>
      <c r="C602" s="22">
        <v>43259.0</v>
      </c>
      <c r="D602" s="21" t="s">
        <v>2905</v>
      </c>
      <c r="E602" s="22"/>
      <c r="F602" s="21" t="s">
        <v>1313</v>
      </c>
      <c r="G602" s="21" t="s">
        <v>2960</v>
      </c>
      <c r="H602" s="61"/>
      <c r="I602" s="916" t="s">
        <v>2965</v>
      </c>
      <c r="J602" s="508"/>
      <c r="K602" s="508"/>
      <c r="L602" s="508"/>
      <c r="M602" s="508"/>
      <c r="N602" s="508"/>
    </row>
    <row r="603" ht="16.5" customHeight="1">
      <c r="A603" s="21" t="s">
        <v>2535</v>
      </c>
      <c r="B603" s="784">
        <v>597.0</v>
      </c>
      <c r="C603" s="22">
        <v>43259.0</v>
      </c>
      <c r="D603" s="21" t="s">
        <v>2963</v>
      </c>
      <c r="E603" s="22"/>
      <c r="F603" s="21" t="s">
        <v>1313</v>
      </c>
      <c r="G603" s="21" t="s">
        <v>2960</v>
      </c>
      <c r="H603" s="61"/>
      <c r="I603" s="916" t="s">
        <v>2965</v>
      </c>
      <c r="J603" s="508"/>
      <c r="K603" s="508"/>
      <c r="L603" s="508"/>
      <c r="M603" s="508"/>
      <c r="N603" s="508"/>
    </row>
    <row r="604" ht="16.5" customHeight="1">
      <c r="A604" s="21" t="s">
        <v>2535</v>
      </c>
      <c r="B604" s="784">
        <v>598.0</v>
      </c>
      <c r="C604" s="22">
        <v>43259.0</v>
      </c>
      <c r="D604" s="21" t="s">
        <v>2991</v>
      </c>
      <c r="E604" s="22"/>
      <c r="F604" s="21" t="s">
        <v>1313</v>
      </c>
      <c r="G604" s="21" t="s">
        <v>2960</v>
      </c>
      <c r="H604" s="61"/>
      <c r="I604" s="916" t="s">
        <v>2965</v>
      </c>
      <c r="J604" s="508"/>
      <c r="K604" s="508"/>
      <c r="L604" s="508"/>
      <c r="M604" s="508"/>
      <c r="N604" s="508"/>
    </row>
    <row r="605" ht="16.5" customHeight="1">
      <c r="A605" s="21" t="s">
        <v>2535</v>
      </c>
      <c r="B605" s="784">
        <v>599.0</v>
      </c>
      <c r="C605" s="22">
        <v>43259.0</v>
      </c>
      <c r="D605" s="21" t="s">
        <v>2937</v>
      </c>
      <c r="E605" s="22"/>
      <c r="F605" s="21" t="s">
        <v>1313</v>
      </c>
      <c r="G605" s="21" t="s">
        <v>2960</v>
      </c>
      <c r="H605" s="61"/>
      <c r="I605" s="916" t="s">
        <v>2965</v>
      </c>
      <c r="J605" s="508"/>
      <c r="K605" s="508"/>
      <c r="L605" s="508"/>
      <c r="M605" s="508"/>
      <c r="N605" s="508"/>
    </row>
    <row r="606" ht="16.5" customHeight="1">
      <c r="A606" s="21" t="s">
        <v>2535</v>
      </c>
      <c r="B606" s="784">
        <v>600.0</v>
      </c>
      <c r="C606" s="22">
        <v>43259.0</v>
      </c>
      <c r="D606" s="21" t="s">
        <v>2930</v>
      </c>
      <c r="E606" s="22"/>
      <c r="F606" s="21" t="s">
        <v>1313</v>
      </c>
      <c r="G606" s="21" t="s">
        <v>2960</v>
      </c>
      <c r="H606" s="61"/>
      <c r="I606" s="916" t="s">
        <v>2965</v>
      </c>
      <c r="J606" s="508"/>
      <c r="K606" s="508"/>
      <c r="L606" s="508"/>
      <c r="M606" s="508"/>
      <c r="N606" s="508"/>
    </row>
    <row r="607" ht="16.5" customHeight="1">
      <c r="A607" s="21" t="s">
        <v>2535</v>
      </c>
      <c r="B607" s="784">
        <v>601.0</v>
      </c>
      <c r="C607" s="22">
        <v>43259.0</v>
      </c>
      <c r="D607" s="21" t="s">
        <v>2903</v>
      </c>
      <c r="E607" s="22"/>
      <c r="F607" s="21" t="s">
        <v>1313</v>
      </c>
      <c r="G607" s="21" t="s">
        <v>2960</v>
      </c>
      <c r="H607" s="61"/>
      <c r="I607" s="916" t="s">
        <v>2965</v>
      </c>
      <c r="J607" s="508"/>
      <c r="K607" s="508"/>
      <c r="L607" s="508"/>
      <c r="M607" s="508"/>
      <c r="N607" s="508"/>
    </row>
    <row r="608" ht="16.5" customHeight="1">
      <c r="A608" s="21"/>
      <c r="B608" s="784">
        <v>602.0</v>
      </c>
      <c r="C608" s="22">
        <v>43262.0</v>
      </c>
      <c r="D608" s="21" t="s">
        <v>1784</v>
      </c>
      <c r="E608" s="22"/>
      <c r="F608" s="21" t="s">
        <v>2923</v>
      </c>
      <c r="G608" s="21"/>
      <c r="H608" s="61"/>
      <c r="I608" s="916" t="s">
        <v>2965</v>
      </c>
      <c r="J608" s="508"/>
      <c r="K608" s="508"/>
      <c r="L608" s="508"/>
      <c r="M608" s="508"/>
      <c r="N608" s="508"/>
    </row>
    <row r="609" ht="16.5" customHeight="1">
      <c r="A609" s="21" t="s">
        <v>2535</v>
      </c>
      <c r="B609" s="784">
        <v>603.0</v>
      </c>
      <c r="C609" s="22">
        <v>43231.0</v>
      </c>
      <c r="D609" s="21" t="s">
        <v>2885</v>
      </c>
      <c r="E609" s="22"/>
      <c r="F609" s="21" t="s">
        <v>2751</v>
      </c>
      <c r="G609" s="21"/>
      <c r="H609" s="61"/>
      <c r="I609" s="916" t="s">
        <v>2965</v>
      </c>
      <c r="J609" s="508"/>
      <c r="K609" s="508"/>
      <c r="L609" s="508"/>
      <c r="M609" s="508"/>
      <c r="N609" s="508"/>
    </row>
    <row r="610" ht="16.5" customHeight="1">
      <c r="A610" s="21" t="s">
        <v>2535</v>
      </c>
      <c r="B610" s="784">
        <v>604.0</v>
      </c>
      <c r="C610" s="22">
        <v>43231.0</v>
      </c>
      <c r="D610" s="21" t="s">
        <v>2959</v>
      </c>
      <c r="E610" s="22"/>
      <c r="F610" s="21" t="s">
        <v>1313</v>
      </c>
      <c r="G610" s="21" t="s">
        <v>2637</v>
      </c>
      <c r="H610" s="61"/>
      <c r="I610" s="916" t="s">
        <v>2965</v>
      </c>
      <c r="J610" s="508"/>
      <c r="K610" s="508"/>
      <c r="L610" s="508"/>
      <c r="M610" s="508"/>
      <c r="N610" s="508"/>
    </row>
    <row r="611" ht="16.5" customHeight="1">
      <c r="A611" s="21"/>
      <c r="B611" s="784">
        <v>605.0</v>
      </c>
      <c r="C611" s="22"/>
      <c r="D611" s="21"/>
      <c r="E611" s="22"/>
      <c r="F611" s="21"/>
      <c r="G611" s="21"/>
      <c r="H611" s="23"/>
      <c r="I611" s="916"/>
      <c r="J611" s="508"/>
      <c r="K611" s="508"/>
      <c r="L611" s="508"/>
      <c r="M611" s="508"/>
      <c r="N611" s="508"/>
    </row>
    <row r="612" ht="16.5" customHeight="1">
      <c r="A612" s="21"/>
      <c r="B612" s="784">
        <v>606.0</v>
      </c>
      <c r="C612" s="22">
        <v>43232.0</v>
      </c>
      <c r="D612" s="21" t="s">
        <v>2962</v>
      </c>
      <c r="E612" s="22"/>
      <c r="F612" s="21" t="s">
        <v>363</v>
      </c>
      <c r="G612" s="21"/>
      <c r="H612" s="61"/>
      <c r="I612" s="916" t="s">
        <v>2965</v>
      </c>
      <c r="J612" s="508"/>
      <c r="K612" s="508"/>
      <c r="L612" s="508"/>
      <c r="M612" s="508"/>
      <c r="N612" s="508"/>
    </row>
    <row r="613" ht="16.5" customHeight="1">
      <c r="A613" s="21" t="s">
        <v>2535</v>
      </c>
      <c r="B613" s="784">
        <v>607.0</v>
      </c>
      <c r="C613" s="22">
        <v>43232.0</v>
      </c>
      <c r="D613" s="21" t="s">
        <v>2805</v>
      </c>
      <c r="E613" s="22"/>
      <c r="F613" s="21" t="s">
        <v>2751</v>
      </c>
      <c r="G613" s="21"/>
      <c r="H613" s="61"/>
      <c r="I613" s="916" t="s">
        <v>2965</v>
      </c>
      <c r="J613" s="508"/>
      <c r="K613" s="508"/>
      <c r="L613" s="508"/>
      <c r="M613" s="508"/>
      <c r="N613" s="508"/>
    </row>
    <row r="614" ht="16.5" customHeight="1">
      <c r="A614" s="21"/>
      <c r="B614" s="784">
        <v>608.0</v>
      </c>
      <c r="C614" s="22">
        <v>43232.0</v>
      </c>
      <c r="D614" s="21" t="s">
        <v>2994</v>
      </c>
      <c r="E614" s="22"/>
      <c r="F614" s="21" t="s">
        <v>363</v>
      </c>
      <c r="G614" s="21"/>
      <c r="H614" s="61"/>
      <c r="I614" s="916" t="s">
        <v>2965</v>
      </c>
      <c r="J614" s="508"/>
      <c r="K614" s="508"/>
      <c r="L614" s="508"/>
      <c r="M614" s="508"/>
      <c r="N614" s="508"/>
    </row>
    <row r="615" ht="16.5" customHeight="1">
      <c r="A615" s="21" t="s">
        <v>2535</v>
      </c>
      <c r="B615" s="784">
        <v>609.0</v>
      </c>
      <c r="C615" s="22">
        <v>43263.0</v>
      </c>
      <c r="D615" s="21" t="s">
        <v>2617</v>
      </c>
      <c r="E615" s="22"/>
      <c r="F615" s="21" t="s">
        <v>2751</v>
      </c>
      <c r="G615" s="21"/>
      <c r="H615" s="61"/>
      <c r="I615" s="916" t="s">
        <v>2965</v>
      </c>
      <c r="J615" s="508"/>
      <c r="K615" s="508"/>
      <c r="L615" s="508"/>
      <c r="M615" s="508"/>
      <c r="N615" s="508"/>
    </row>
    <row r="616" ht="16.5" customHeight="1">
      <c r="A616" s="21"/>
      <c r="B616" s="784">
        <v>610.0</v>
      </c>
      <c r="C616" s="22"/>
      <c r="D616" s="21"/>
      <c r="E616" s="22"/>
      <c r="F616" s="21"/>
      <c r="G616" s="21"/>
      <c r="H616" s="23"/>
      <c r="I616" s="916"/>
      <c r="J616" s="508"/>
      <c r="K616" s="508"/>
      <c r="L616" s="508"/>
      <c r="M616" s="508"/>
      <c r="N616" s="508"/>
    </row>
    <row r="617" ht="16.5" customHeight="1">
      <c r="A617" s="21" t="s">
        <v>2535</v>
      </c>
      <c r="B617" s="784">
        <v>611.0</v>
      </c>
      <c r="C617" s="22">
        <v>43269.0</v>
      </c>
      <c r="D617" s="21" t="s">
        <v>3043</v>
      </c>
      <c r="E617" s="22"/>
      <c r="F617" s="21" t="s">
        <v>2751</v>
      </c>
      <c r="G617" s="21"/>
      <c r="H617" s="61"/>
      <c r="I617" s="916" t="s">
        <v>2965</v>
      </c>
      <c r="J617" s="508"/>
      <c r="K617" s="508"/>
      <c r="L617" s="508"/>
      <c r="M617" s="508"/>
      <c r="N617" s="508"/>
    </row>
    <row r="618" ht="16.5" customHeight="1">
      <c r="A618" s="21" t="s">
        <v>2535</v>
      </c>
      <c r="B618" s="784">
        <v>612.0</v>
      </c>
      <c r="C618" s="22">
        <v>43269.0</v>
      </c>
      <c r="D618" s="21" t="s">
        <v>2682</v>
      </c>
      <c r="E618" s="22"/>
      <c r="F618" s="21" t="s">
        <v>2751</v>
      </c>
      <c r="G618" s="21"/>
      <c r="H618" s="61"/>
      <c r="I618" s="916" t="s">
        <v>2965</v>
      </c>
      <c r="J618" s="508"/>
      <c r="K618" s="508"/>
      <c r="L618" s="508"/>
      <c r="M618" s="508"/>
      <c r="N618" s="508"/>
    </row>
    <row r="619" ht="16.5" customHeight="1">
      <c r="A619" s="21" t="s">
        <v>2535</v>
      </c>
      <c r="B619" s="784">
        <v>613.0</v>
      </c>
      <c r="C619" s="22">
        <v>43269.0</v>
      </c>
      <c r="D619" s="21" t="s">
        <v>3066</v>
      </c>
      <c r="E619" s="22"/>
      <c r="F619" s="21" t="s">
        <v>3067</v>
      </c>
      <c r="G619" s="21"/>
      <c r="H619" s="61"/>
      <c r="I619" s="916" t="s">
        <v>2965</v>
      </c>
      <c r="J619" s="508"/>
      <c r="K619" s="508"/>
      <c r="L619" s="508"/>
      <c r="M619" s="508"/>
      <c r="N619" s="508"/>
    </row>
    <row r="620" ht="16.5" customHeight="1">
      <c r="A620" s="21"/>
      <c r="B620" s="784">
        <v>63.0</v>
      </c>
      <c r="C620" s="22">
        <v>43271.0</v>
      </c>
      <c r="D620" s="21" t="s">
        <v>2056</v>
      </c>
      <c r="E620" s="22"/>
      <c r="F620" s="21" t="s">
        <v>158</v>
      </c>
      <c r="G620" s="21"/>
      <c r="H620" s="61"/>
      <c r="I620" s="916"/>
      <c r="J620" s="508"/>
      <c r="K620" s="508"/>
      <c r="L620" s="508"/>
      <c r="M620" s="508"/>
      <c r="N620" s="508"/>
    </row>
    <row r="621" ht="16.5" customHeight="1">
      <c r="A621" s="21"/>
      <c r="B621" s="784">
        <v>64.0</v>
      </c>
      <c r="C621" s="22">
        <v>43271.0</v>
      </c>
      <c r="D621" s="21" t="s">
        <v>2056</v>
      </c>
      <c r="E621" s="22"/>
      <c r="F621" s="21" t="s">
        <v>158</v>
      </c>
      <c r="G621" s="21"/>
      <c r="H621" s="61"/>
      <c r="I621" s="916"/>
      <c r="J621" s="508"/>
      <c r="K621" s="508"/>
      <c r="L621" s="508"/>
      <c r="M621" s="508"/>
      <c r="N621" s="508"/>
    </row>
    <row r="622" ht="17.25" customHeight="1">
      <c r="A622" s="21"/>
      <c r="B622" s="784">
        <v>614.0</v>
      </c>
      <c r="C622" s="22"/>
      <c r="D622" s="21"/>
      <c r="E622" s="22"/>
      <c r="F622" s="21"/>
      <c r="G622" s="21"/>
      <c r="H622" s="23"/>
      <c r="I622" s="916"/>
      <c r="J622" s="508"/>
      <c r="K622" s="508"/>
      <c r="L622" s="508"/>
      <c r="M622" s="508"/>
      <c r="N622" s="508"/>
    </row>
    <row r="623" ht="17.25" customHeight="1">
      <c r="A623" s="21" t="s">
        <v>2535</v>
      </c>
      <c r="B623" s="784">
        <v>615.0</v>
      </c>
      <c r="C623" s="22">
        <v>43276.0</v>
      </c>
      <c r="D623" s="21" t="s">
        <v>2587</v>
      </c>
      <c r="E623" s="22"/>
      <c r="F623" s="21" t="s">
        <v>1593</v>
      </c>
      <c r="G623" s="150">
        <v>43315.0</v>
      </c>
      <c r="H623" s="61"/>
      <c r="I623" s="916" t="s">
        <v>2965</v>
      </c>
      <c r="J623" s="1004" t="str">
        <f>HYPERLINK("\\Pc-informes\documentos informes\RESOLUCIONES\RESOLUCIONES 2018 PDF\CARGOS 2018\615.PDF","..\RESOLUCIONES 2018 PDF\615.pdf")</f>
        <v>..\RESOLUCIONES 2018 PDF\615.pdf</v>
      </c>
      <c r="K623" s="1004" t="str">
        <f>HYPERLINK("\\Pc-informes\documentos informes\RESOLUCIONES\RESOLUCIONES 2018 PDF\CARGOS 2018\615-2.PDF","..\RESOLUCIONES 2018 PDF\615-2.pdf")</f>
        <v>..\RESOLUCIONES 2018 PDF\615-2.pdf</v>
      </c>
      <c r="L623" s="1004" t="str">
        <f>HYPERLINK("\\Pc-informes\documentos informes\RESOLUCIONES\RESOLUCIONES 2018 PDF\CARGOS 2018\615-3.PDF","..\RESOLUCIONES 2018 PDF\615-3.pdf")</f>
        <v>..\RESOLUCIONES 2018 PDF\615-3.pdf</v>
      </c>
      <c r="M623" s="1004" t="str">
        <f>HYPERLINK("\\Pc-informes\documentos informes\RESOLUCIONES\RESOLUCIONES 2018 PDF\CARGOS 2018\615-4.PDF","..\RESOLUCIONES 2018 PDF\615-4.pdf")</f>
        <v>..\RESOLUCIONES 2018 PDF\615-4.pdf</v>
      </c>
      <c r="N623" s="508"/>
    </row>
    <row r="624" ht="16.5" customHeight="1">
      <c r="A624" s="21" t="s">
        <v>2535</v>
      </c>
      <c r="B624" s="784">
        <v>616.0</v>
      </c>
      <c r="C624" s="22">
        <v>43276.0</v>
      </c>
      <c r="D624" s="21" t="s">
        <v>2692</v>
      </c>
      <c r="E624" s="22"/>
      <c r="F624" s="21" t="s">
        <v>2751</v>
      </c>
      <c r="G624" s="21" t="s">
        <v>3079</v>
      </c>
      <c r="H624" s="61"/>
      <c r="I624" s="916" t="s">
        <v>2965</v>
      </c>
      <c r="J624" s="1004" t="str">
        <f>HYPERLINK("\\Pc-informes\documentos informes\RESOLUCIONES\RESOLUCIONES 2018 PDF\CARGOS 2018\616.PDF","..\RESOLUCIONES 2018 PDF\616.pdf")</f>
        <v>..\RESOLUCIONES 2018 PDF\616.pdf</v>
      </c>
      <c r="K624" s="1004" t="str">
        <f>HYPERLINK("\\Pc-informes\documentos informes\RESOLUCIONES\RESOLUCIONES 2018 PDF\CARGOS 2018\616-2.PDF","..\RESOLUCIONES 2018 PDF\616-2.pdf")</f>
        <v>..\RESOLUCIONES 2018 PDF\616-2.pdf</v>
      </c>
      <c r="L624" s="508"/>
      <c r="M624" s="508"/>
      <c r="N624" s="508"/>
    </row>
    <row r="625" ht="16.5" customHeight="1">
      <c r="A625" s="21" t="s">
        <v>2535</v>
      </c>
      <c r="B625" s="784">
        <v>617.0</v>
      </c>
      <c r="C625" s="22">
        <v>43276.0</v>
      </c>
      <c r="D625" s="21" t="s">
        <v>2677</v>
      </c>
      <c r="E625" s="22"/>
      <c r="F625" s="21" t="s">
        <v>2751</v>
      </c>
      <c r="G625" s="21" t="s">
        <v>3076</v>
      </c>
      <c r="H625" s="61"/>
      <c r="I625" s="916" t="s">
        <v>2965</v>
      </c>
      <c r="J625" s="1004" t="str">
        <f>HYPERLINK("\\Pc-informes\documentos informes\RESOLUCIONES\RESOLUCIONES 2018 PDF\CARGOS 2018\617.PDF","..\RESOLUCIONES 2018 PDF\617.pdf")</f>
        <v>..\RESOLUCIONES 2018 PDF\617.pdf</v>
      </c>
      <c r="K625" s="1004" t="str">
        <f>HYPERLINK("\\Pc-informes\documentos informes\RESOLUCIONES\RESOLUCIONES 2018 PDF\CARGOS 2018\617-2.PDF","..\RESOLUCIONES 2018 PDF\617-2.pdf")</f>
        <v>..\RESOLUCIONES 2018 PDF\617-2.pdf</v>
      </c>
      <c r="L625" s="508"/>
      <c r="M625" s="508"/>
      <c r="N625" s="508"/>
    </row>
    <row r="626" ht="16.5" customHeight="1">
      <c r="A626" s="21" t="s">
        <v>2535</v>
      </c>
      <c r="B626" s="784">
        <v>618.0</v>
      </c>
      <c r="C626" s="22">
        <v>43276.0</v>
      </c>
      <c r="D626" s="21" t="s">
        <v>2669</v>
      </c>
      <c r="E626" s="22"/>
      <c r="F626" s="21" t="s">
        <v>2751</v>
      </c>
      <c r="G626" s="21" t="s">
        <v>3071</v>
      </c>
      <c r="H626" s="61"/>
      <c r="I626" s="916" t="s">
        <v>2965</v>
      </c>
      <c r="J626" s="1004" t="str">
        <f>HYPERLINK("\\Pc-informes\documentos informes\RESOLUCIONES\RESOLUCIONES 2018 PDF\CARGOS 2018\618.PDF","..\RESOLUCIONES 2018 PDF\618.pdf")</f>
        <v>..\RESOLUCIONES 2018 PDF\618.pdf</v>
      </c>
      <c r="K626" s="1004" t="str">
        <f>HYPERLINK("\\Pc-informes\documentos informes\RESOLUCIONES\RESOLUCIONES 2018 PDF\CARGOS 2018\618-2.PDF","..\RESOLUCIONES 2018 PDF\618-2.pdf")</f>
        <v>..\RESOLUCIONES 2018 PDF\618-2.pdf</v>
      </c>
      <c r="L626" s="508"/>
      <c r="M626" s="508"/>
      <c r="N626" s="508"/>
    </row>
    <row r="627" ht="16.5" customHeight="1">
      <c r="A627" s="21" t="s">
        <v>2535</v>
      </c>
      <c r="B627" s="784">
        <v>619.0</v>
      </c>
      <c r="C627" s="22">
        <v>43276.0</v>
      </c>
      <c r="D627" s="21" t="s">
        <v>2282</v>
      </c>
      <c r="E627" s="22"/>
      <c r="F627" s="21" t="s">
        <v>2751</v>
      </c>
      <c r="G627" s="21" t="s">
        <v>3068</v>
      </c>
      <c r="H627" s="61"/>
      <c r="I627" s="916" t="s">
        <v>2965</v>
      </c>
      <c r="J627" s="1004" t="str">
        <f>HYPERLINK("\\Pc-informes\documentos informes\RESOLUCIONES\RESOLUCIONES 2018 PDF\CARGOS 2018\619.PDF","..\RESOLUCIONES 2018 PDF\619.pdf")</f>
        <v>..\RESOLUCIONES 2018 PDF\619.pdf</v>
      </c>
      <c r="K627" s="1004" t="str">
        <f>HYPERLINK("\\Pc-informes\documentos informes\RESOLUCIONES\RESOLUCIONES 2018 PDF\CARGOS 2018\619-2.PDF","..\RESOLUCIONES 2018 PDF\619-2.pdf")</f>
        <v>..\RESOLUCIONES 2018 PDF\619-2.pdf</v>
      </c>
      <c r="L627" s="508"/>
      <c r="M627" s="508"/>
      <c r="N627" s="508"/>
    </row>
    <row r="628" ht="16.5" customHeight="1">
      <c r="A628" s="21" t="s">
        <v>2535</v>
      </c>
      <c r="B628" s="784">
        <v>620.0</v>
      </c>
      <c r="C628" s="22">
        <v>43276.0</v>
      </c>
      <c r="D628" s="21" t="s">
        <v>2895</v>
      </c>
      <c r="E628" s="22"/>
      <c r="F628" s="21" t="s">
        <v>2751</v>
      </c>
      <c r="G628" s="21" t="s">
        <v>3072</v>
      </c>
      <c r="H628" s="61"/>
      <c r="I628" s="916" t="s">
        <v>2965</v>
      </c>
      <c r="J628" s="1004" t="str">
        <f>HYPERLINK("\\Pc-informes\documentos informes\RESOLUCIONES\RESOLUCIONES 2018 PDF\CARGOS 2018\620.PDF","..\RESOLUCIONES 2018 PDF\620.pdf")</f>
        <v>..\RESOLUCIONES 2018 PDF\620.pdf</v>
      </c>
      <c r="K628" s="885" t="s">
        <v>3073</v>
      </c>
      <c r="L628" s="508"/>
      <c r="M628" s="508"/>
      <c r="N628" s="508"/>
    </row>
    <row r="629" ht="15.75" customHeight="1">
      <c r="A629" s="21" t="s">
        <v>2535</v>
      </c>
      <c r="B629" s="784">
        <v>621.0</v>
      </c>
      <c r="C629" s="22">
        <v>43276.0</v>
      </c>
      <c r="D629" s="21" t="s">
        <v>690</v>
      </c>
      <c r="E629" s="22"/>
      <c r="F629" s="21" t="s">
        <v>2751</v>
      </c>
      <c r="G629" s="21" t="s">
        <v>3074</v>
      </c>
      <c r="H629" s="61"/>
      <c r="I629" s="916" t="s">
        <v>2965</v>
      </c>
      <c r="J629" s="1004" t="str">
        <f>HYPERLINK("\\Pc-informes\documentos informes\RESOLUCIONES\RESOLUCIONES 2018 PDF\CARGOS 2018\621.PDF","..\RESOLUCIONES 2018 PDF\621.pdf")</f>
        <v>..\RESOLUCIONES 2018 PDF\621.pdf</v>
      </c>
      <c r="K629" s="508" t="s">
        <v>3075</v>
      </c>
      <c r="L629" s="508"/>
      <c r="M629" s="508"/>
      <c r="N629" s="508"/>
    </row>
    <row r="630" ht="16.5" customHeight="1">
      <c r="A630" s="21" t="s">
        <v>2535</v>
      </c>
      <c r="B630" s="784">
        <v>622.0</v>
      </c>
      <c r="C630" s="22">
        <v>43276.0</v>
      </c>
      <c r="D630" s="21" t="s">
        <v>2554</v>
      </c>
      <c r="E630" s="22"/>
      <c r="F630" s="21" t="s">
        <v>1313</v>
      </c>
      <c r="G630" s="21" t="s">
        <v>3080</v>
      </c>
      <c r="H630" s="61"/>
      <c r="I630" s="916" t="s">
        <v>2965</v>
      </c>
      <c r="J630" s="508"/>
      <c r="K630" s="508"/>
      <c r="L630" s="508"/>
      <c r="M630" s="508"/>
      <c r="N630" s="508"/>
    </row>
    <row r="631" ht="16.5" customHeight="1">
      <c r="A631" s="21"/>
      <c r="B631" s="784">
        <v>623.0</v>
      </c>
      <c r="C631" s="22">
        <v>43276.0</v>
      </c>
      <c r="D631" s="21" t="s">
        <v>3069</v>
      </c>
      <c r="E631" s="22"/>
      <c r="F631" s="21" t="s">
        <v>3070</v>
      </c>
      <c r="G631" s="21"/>
      <c r="H631" s="61"/>
      <c r="I631" s="916" t="s">
        <v>2965</v>
      </c>
      <c r="J631" s="508"/>
      <c r="K631" s="508"/>
      <c r="L631" s="508"/>
      <c r="M631" s="508"/>
      <c r="N631" s="508"/>
    </row>
    <row r="632" ht="16.5" customHeight="1">
      <c r="A632" s="21"/>
      <c r="B632" s="784">
        <v>624.0</v>
      </c>
      <c r="C632" s="22">
        <v>43276.0</v>
      </c>
      <c r="D632" s="21" t="s">
        <v>3077</v>
      </c>
      <c r="E632" s="22"/>
      <c r="F632" s="21" t="s">
        <v>18</v>
      </c>
      <c r="G632" s="21" t="s">
        <v>3078</v>
      </c>
      <c r="H632" s="61"/>
      <c r="I632" s="916" t="s">
        <v>2965</v>
      </c>
      <c r="J632" s="508"/>
      <c r="K632" s="508"/>
      <c r="L632" s="508"/>
      <c r="M632" s="508"/>
      <c r="N632" s="508"/>
    </row>
    <row r="633" ht="16.5" customHeight="1">
      <c r="A633" s="21" t="s">
        <v>2535</v>
      </c>
      <c r="B633" s="784">
        <v>625.0</v>
      </c>
      <c r="C633" s="22">
        <v>43277.0</v>
      </c>
      <c r="D633" s="21" t="s">
        <v>2366</v>
      </c>
      <c r="E633" s="22"/>
      <c r="F633" s="21" t="s">
        <v>2751</v>
      </c>
      <c r="G633" s="21" t="s">
        <v>3087</v>
      </c>
      <c r="H633" s="61"/>
      <c r="I633" s="916" t="s">
        <v>2965</v>
      </c>
      <c r="J633" s="1004" t="str">
        <f>HYPERLINK("\\Pc-informes\documentos informes\RESOLUCIONES\RESOLUCIONES 2018 PDF\CARGOS 2018\625.PDF","..\RESOLUCIONES 2018 PDF\625.pdf")</f>
        <v>..\RESOLUCIONES 2018 PDF\625.pdf</v>
      </c>
      <c r="K633" s="1004" t="str">
        <f>HYPERLINK("\\Pc-informes\documentos informes\RESOLUCIONES\RESOLUCIONES 2018 PDF\CARGOS 2018\625-2.PDF","..\RESOLUCIONES 2018 PDF\625-2.pdf")</f>
        <v>..\RESOLUCIONES 2018 PDF\625-2.pdf</v>
      </c>
      <c r="L633" s="508"/>
      <c r="M633" s="508"/>
      <c r="N633" s="508"/>
    </row>
    <row r="634" ht="16.5" customHeight="1">
      <c r="A634" s="21" t="s">
        <v>2535</v>
      </c>
      <c r="B634" s="784">
        <v>626.0</v>
      </c>
      <c r="C634" s="22">
        <v>43277.0</v>
      </c>
      <c r="D634" s="21" t="s">
        <v>2598</v>
      </c>
      <c r="E634" s="22"/>
      <c r="F634" s="21" t="s">
        <v>2751</v>
      </c>
      <c r="G634" s="21" t="s">
        <v>3086</v>
      </c>
      <c r="H634" s="61"/>
      <c r="I634" s="916" t="s">
        <v>2965</v>
      </c>
      <c r="J634" s="1004" t="str">
        <f>HYPERLINK("\\Pc-informes\documentos informes\RESOLUCIONES\RESOLUCIONES 2018 PDF\CARGOS 2018\626.PDF","..\RESOLUCIONES 2018 PDF\626.pdf")</f>
        <v>..\RESOLUCIONES 2018 PDF\626.pdf</v>
      </c>
      <c r="K634" s="1004" t="str">
        <f>HYPERLINK("\\Pc-informes\documentos informes\RESOLUCIONES\RESOLUCIONES 2018 PDF\CARGOS 2018\626-2.PDF","..\RESOLUCIONES 2018 PDF\626-2.pdf")</f>
        <v>..\RESOLUCIONES 2018 PDF\626-2.pdf</v>
      </c>
      <c r="L634" s="508"/>
      <c r="M634" s="508"/>
      <c r="N634" s="508"/>
    </row>
    <row r="635" ht="16.5" customHeight="1">
      <c r="A635" s="21" t="s">
        <v>2535</v>
      </c>
      <c r="B635" s="784">
        <v>627.0</v>
      </c>
      <c r="C635" s="22">
        <v>43277.0</v>
      </c>
      <c r="D635" s="21" t="s">
        <v>2777</v>
      </c>
      <c r="E635" s="22"/>
      <c r="F635" s="21" t="s">
        <v>2751</v>
      </c>
      <c r="G635" s="21" t="s">
        <v>3084</v>
      </c>
      <c r="H635" s="61"/>
      <c r="I635" s="916" t="s">
        <v>2965</v>
      </c>
      <c r="J635" s="1004" t="str">
        <f>HYPERLINK("\\Pc-informes\documentos informes\RESOLUCIONES\RESOLUCIONES 2018 PDF\CARGOS 2018\627.PDF","..\RESOLUCIONES 2018 PDF\627.pdf")</f>
        <v>..\RESOLUCIONES 2018 PDF\627.pdf</v>
      </c>
      <c r="K635" s="1004" t="str">
        <f>HYPERLINK("\\Pc-informes\documentos informes\RESOLUCIONES\RESOLUCIONES 2018 PDF\CARGOS 2018\627-2.PDF","..\RESOLUCIONES 2018 PDF\627-2.pdf")</f>
        <v>..\RESOLUCIONES 2018 PDF\627-2.pdf</v>
      </c>
      <c r="L635" s="508"/>
      <c r="M635" s="508"/>
      <c r="N635" s="508"/>
    </row>
    <row r="636" ht="16.5" customHeight="1">
      <c r="A636" s="21" t="s">
        <v>2535</v>
      </c>
      <c r="B636" s="784">
        <v>628.0</v>
      </c>
      <c r="C636" s="22">
        <v>43246.0</v>
      </c>
      <c r="D636" s="21" t="s">
        <v>3040</v>
      </c>
      <c r="E636" s="22"/>
      <c r="F636" s="21" t="s">
        <v>2253</v>
      </c>
      <c r="G636" s="21" t="s">
        <v>90</v>
      </c>
      <c r="H636" s="61"/>
      <c r="I636" s="916" t="s">
        <v>2965</v>
      </c>
      <c r="J636" s="1004"/>
      <c r="K636" s="508"/>
      <c r="L636" s="508"/>
      <c r="M636" s="508"/>
      <c r="N636" s="508"/>
    </row>
    <row r="637" ht="16.5" customHeight="1">
      <c r="A637" s="21"/>
      <c r="B637" s="784">
        <v>629.0</v>
      </c>
      <c r="C637" s="22">
        <v>43246.0</v>
      </c>
      <c r="D637" s="21" t="s">
        <v>3039</v>
      </c>
      <c r="E637" s="22"/>
      <c r="F637" s="21" t="s">
        <v>363</v>
      </c>
      <c r="G637" s="21"/>
      <c r="H637" s="61"/>
      <c r="I637" s="916" t="s">
        <v>2965</v>
      </c>
      <c r="J637" s="508"/>
      <c r="K637" s="508"/>
      <c r="L637" s="508"/>
      <c r="M637" s="508"/>
      <c r="N637" s="508"/>
    </row>
    <row r="638" ht="16.5" customHeight="1">
      <c r="A638" s="21"/>
      <c r="B638" s="784">
        <v>630.0</v>
      </c>
      <c r="C638" s="22">
        <v>43277.0</v>
      </c>
      <c r="D638" s="21" t="s">
        <v>2181</v>
      </c>
      <c r="E638" s="22"/>
      <c r="F638" s="21" t="s">
        <v>363</v>
      </c>
      <c r="G638" s="21"/>
      <c r="H638" s="61"/>
      <c r="I638" s="916" t="s">
        <v>2965</v>
      </c>
      <c r="J638" s="508"/>
      <c r="K638" s="508"/>
      <c r="L638" s="508"/>
      <c r="M638" s="508"/>
      <c r="N638" s="508"/>
    </row>
    <row r="639" ht="16.5" customHeight="1">
      <c r="A639" s="21"/>
      <c r="B639" s="784">
        <v>631.0</v>
      </c>
      <c r="C639" s="22">
        <v>43277.0</v>
      </c>
      <c r="D639" s="21" t="s">
        <v>2616</v>
      </c>
      <c r="E639" s="22"/>
      <c r="F639" s="21" t="s">
        <v>18</v>
      </c>
      <c r="G639" s="21" t="s">
        <v>3085</v>
      </c>
      <c r="H639" s="61"/>
      <c r="I639" s="916" t="s">
        <v>2965</v>
      </c>
      <c r="J639" s="508"/>
      <c r="K639" s="508"/>
      <c r="L639" s="508"/>
      <c r="M639" s="508"/>
      <c r="N639" s="508"/>
    </row>
    <row r="640" ht="16.5" customHeight="1">
      <c r="A640" s="21"/>
      <c r="B640" s="784">
        <v>632.0</v>
      </c>
      <c r="C640" s="22">
        <v>43277.0</v>
      </c>
      <c r="D640" s="21" t="s">
        <v>3082</v>
      </c>
      <c r="E640" s="22"/>
      <c r="F640" s="21" t="s">
        <v>18</v>
      </c>
      <c r="G640" s="21" t="s">
        <v>3083</v>
      </c>
      <c r="H640" s="61"/>
      <c r="I640" s="916" t="s">
        <v>2965</v>
      </c>
      <c r="J640" s="508"/>
      <c r="K640" s="508"/>
      <c r="L640" s="508"/>
      <c r="M640" s="508"/>
      <c r="N640" s="508"/>
    </row>
    <row r="641" ht="16.5" customHeight="1">
      <c r="A641" s="21"/>
      <c r="B641" s="784">
        <v>633.0</v>
      </c>
      <c r="C641" s="22">
        <v>43277.0</v>
      </c>
      <c r="D641" s="21" t="s">
        <v>3006</v>
      </c>
      <c r="E641" s="22"/>
      <c r="F641" s="21" t="s">
        <v>2968</v>
      </c>
      <c r="G641" s="21"/>
      <c r="H641" s="61"/>
      <c r="I641" s="916" t="s">
        <v>2965</v>
      </c>
      <c r="J641" s="508"/>
      <c r="K641" s="508"/>
      <c r="L641" s="508"/>
      <c r="M641" s="508"/>
      <c r="N641" s="508"/>
    </row>
    <row r="642" ht="16.5" customHeight="1">
      <c r="A642" s="21"/>
      <c r="B642" s="784">
        <v>634.0</v>
      </c>
      <c r="C642" s="22">
        <v>43277.0</v>
      </c>
      <c r="D642" s="21" t="s">
        <v>3081</v>
      </c>
      <c r="E642" s="22"/>
      <c r="F642" s="21" t="s">
        <v>2923</v>
      </c>
      <c r="G642" s="21"/>
      <c r="H642" s="61"/>
      <c r="I642" s="916" t="s">
        <v>2965</v>
      </c>
      <c r="J642" s="508"/>
      <c r="K642" s="508"/>
      <c r="L642" s="508"/>
      <c r="M642" s="508"/>
      <c r="N642" s="508"/>
    </row>
    <row r="643" ht="16.5" customHeight="1">
      <c r="A643" s="21"/>
      <c r="B643" s="784">
        <v>635.0</v>
      </c>
      <c r="C643" s="22">
        <v>43279.0</v>
      </c>
      <c r="D643" s="21" t="s">
        <v>1257</v>
      </c>
      <c r="E643" s="22"/>
      <c r="F643" s="21" t="s">
        <v>18</v>
      </c>
      <c r="G643" s="21" t="s">
        <v>3083</v>
      </c>
      <c r="H643" s="61"/>
      <c r="I643" s="916" t="s">
        <v>2965</v>
      </c>
      <c r="J643" s="508"/>
      <c r="K643" s="508"/>
      <c r="L643" s="508"/>
      <c r="M643" s="508"/>
      <c r="N643" s="508"/>
    </row>
    <row r="644" ht="16.5" customHeight="1">
      <c r="A644" s="21"/>
      <c r="B644" s="784">
        <v>636.0</v>
      </c>
      <c r="C644" s="22">
        <v>43279.0</v>
      </c>
      <c r="D644" s="21" t="s">
        <v>2729</v>
      </c>
      <c r="E644" s="22"/>
      <c r="F644" s="21" t="s">
        <v>2923</v>
      </c>
      <c r="G644" s="21"/>
      <c r="H644" s="61"/>
      <c r="I644" s="916" t="s">
        <v>2965</v>
      </c>
      <c r="J644" s="508"/>
      <c r="K644" s="508"/>
      <c r="L644" s="508"/>
      <c r="M644" s="508"/>
      <c r="N644" s="508"/>
    </row>
    <row r="645" ht="16.5" customHeight="1">
      <c r="A645" s="21"/>
      <c r="B645" s="784">
        <v>637.0</v>
      </c>
      <c r="C645" s="22">
        <v>43279.0</v>
      </c>
      <c r="D645" s="21" t="s">
        <v>2445</v>
      </c>
      <c r="E645" s="22"/>
      <c r="F645" s="21" t="s">
        <v>2923</v>
      </c>
      <c r="G645" s="21"/>
      <c r="H645" s="61"/>
      <c r="I645" s="916" t="s">
        <v>2965</v>
      </c>
      <c r="J645" s="508"/>
      <c r="K645" s="508"/>
      <c r="L645" s="508"/>
      <c r="M645" s="508"/>
      <c r="N645" s="508"/>
    </row>
    <row r="646" ht="16.5" customHeight="1">
      <c r="A646" s="21" t="s">
        <v>2535</v>
      </c>
      <c r="B646" s="784">
        <v>638.0</v>
      </c>
      <c r="C646" s="22">
        <v>43279.0</v>
      </c>
      <c r="D646" s="21" t="s">
        <v>1947</v>
      </c>
      <c r="E646" s="22"/>
      <c r="F646" s="21" t="s">
        <v>2253</v>
      </c>
      <c r="G646" s="21" t="s">
        <v>2623</v>
      </c>
      <c r="H646" s="61"/>
      <c r="I646" s="916"/>
      <c r="J646" s="508"/>
      <c r="K646" s="508"/>
      <c r="L646" s="508"/>
      <c r="M646" s="508"/>
      <c r="N646" s="508"/>
    </row>
    <row r="647" ht="16.5" customHeight="1">
      <c r="A647" s="21"/>
      <c r="B647" s="784">
        <v>639.0</v>
      </c>
      <c r="C647" s="22">
        <v>43279.0</v>
      </c>
      <c r="D647" s="21" t="s">
        <v>1711</v>
      </c>
      <c r="E647" s="22"/>
      <c r="F647" s="21" t="s">
        <v>2253</v>
      </c>
      <c r="G647" s="21" t="s">
        <v>90</v>
      </c>
      <c r="H647" s="61"/>
      <c r="I647" s="916" t="s">
        <v>2965</v>
      </c>
      <c r="J647" s="508"/>
      <c r="K647" s="508"/>
      <c r="L647" s="508"/>
      <c r="M647" s="508"/>
      <c r="N647" s="508"/>
    </row>
    <row r="648" ht="16.5" customHeight="1">
      <c r="A648" s="21" t="s">
        <v>2535</v>
      </c>
      <c r="B648" s="784">
        <v>640.0</v>
      </c>
      <c r="C648" s="22">
        <v>43279.0</v>
      </c>
      <c r="D648" s="21" t="s">
        <v>1567</v>
      </c>
      <c r="E648" s="22"/>
      <c r="F648" s="21" t="s">
        <v>2253</v>
      </c>
      <c r="G648" s="21" t="s">
        <v>3090</v>
      </c>
      <c r="H648" s="61"/>
      <c r="I648" s="916" t="s">
        <v>2965</v>
      </c>
      <c r="J648" s="508"/>
      <c r="K648" s="508"/>
      <c r="L648" s="508"/>
      <c r="M648" s="508"/>
      <c r="N648" s="508"/>
    </row>
    <row r="649" ht="16.5" customHeight="1">
      <c r="A649" s="21" t="s">
        <v>2535</v>
      </c>
      <c r="B649" s="784">
        <v>641.0</v>
      </c>
      <c r="C649" s="22">
        <v>43279.0</v>
      </c>
      <c r="D649" s="21" t="s">
        <v>1394</v>
      </c>
      <c r="E649" s="22"/>
      <c r="F649" s="21" t="s">
        <v>2253</v>
      </c>
      <c r="G649" s="21" t="s">
        <v>3089</v>
      </c>
      <c r="H649" s="61"/>
      <c r="I649" s="916" t="s">
        <v>2965</v>
      </c>
      <c r="J649" s="545"/>
      <c r="K649" s="508"/>
      <c r="L649" s="508"/>
      <c r="M649" s="508"/>
      <c r="N649" s="508"/>
    </row>
    <row r="650" ht="16.5" customHeight="1">
      <c r="A650" s="21"/>
      <c r="B650" s="784">
        <v>642.0</v>
      </c>
      <c r="C650" s="22">
        <v>43279.0</v>
      </c>
      <c r="D650" s="21" t="s">
        <v>1364</v>
      </c>
      <c r="E650" s="22"/>
      <c r="F650" s="21" t="s">
        <v>363</v>
      </c>
      <c r="G650" s="21"/>
      <c r="H650" s="61"/>
      <c r="I650" s="916" t="s">
        <v>2965</v>
      </c>
      <c r="J650" s="508"/>
      <c r="K650" s="508"/>
      <c r="L650" s="508"/>
      <c r="M650" s="508"/>
      <c r="N650" s="508"/>
    </row>
    <row r="651" ht="16.5" customHeight="1">
      <c r="A651" s="21"/>
      <c r="B651" s="784">
        <v>643.0</v>
      </c>
      <c r="C651" s="22">
        <v>43279.0</v>
      </c>
      <c r="D651" s="21" t="s">
        <v>1689</v>
      </c>
      <c r="E651" s="22"/>
      <c r="F651" s="21" t="s">
        <v>363</v>
      </c>
      <c r="G651" s="21"/>
      <c r="H651" s="61"/>
      <c r="I651" s="916" t="s">
        <v>2965</v>
      </c>
      <c r="J651" s="508"/>
      <c r="K651" s="508"/>
      <c r="L651" s="508"/>
      <c r="M651" s="508"/>
      <c r="N651" s="508"/>
    </row>
    <row r="652" ht="16.5" customHeight="1">
      <c r="A652" s="21"/>
      <c r="B652" s="784">
        <v>644.0</v>
      </c>
      <c r="C652" s="22">
        <v>43279.0</v>
      </c>
      <c r="D652" s="21" t="s">
        <v>2515</v>
      </c>
      <c r="E652" s="22"/>
      <c r="F652" s="21" t="s">
        <v>363</v>
      </c>
      <c r="G652" s="21"/>
      <c r="H652" s="61"/>
      <c r="I652" s="916" t="s">
        <v>2965</v>
      </c>
      <c r="J652" s="885" t="s">
        <v>3088</v>
      </c>
      <c r="K652" s="508"/>
      <c r="L652" s="508"/>
      <c r="M652" s="508"/>
      <c r="N652" s="508"/>
    </row>
    <row r="653" ht="16.5" customHeight="1">
      <c r="A653" s="21"/>
      <c r="B653" s="784">
        <v>645.0</v>
      </c>
      <c r="C653" s="22">
        <v>43279.0</v>
      </c>
      <c r="D653" s="21" t="s">
        <v>2748</v>
      </c>
      <c r="E653" s="22"/>
      <c r="F653" s="21" t="s">
        <v>2923</v>
      </c>
      <c r="G653" s="21"/>
      <c r="H653" s="61"/>
      <c r="I653" s="916" t="s">
        <v>2965</v>
      </c>
      <c r="J653" s="508"/>
      <c r="K653" s="508"/>
      <c r="L653" s="508"/>
      <c r="M653" s="508"/>
      <c r="N653" s="508"/>
    </row>
    <row r="654" ht="16.5" customHeight="1">
      <c r="A654" s="21"/>
      <c r="B654" s="784">
        <v>646.0</v>
      </c>
      <c r="C654" s="22">
        <v>43279.0</v>
      </c>
      <c r="D654" s="21" t="s">
        <v>14827</v>
      </c>
      <c r="E654" s="22"/>
      <c r="F654" s="21" t="s">
        <v>3091</v>
      </c>
      <c r="G654" s="21"/>
      <c r="H654" s="61"/>
      <c r="I654" s="916" t="s">
        <v>2965</v>
      </c>
      <c r="J654" s="508"/>
      <c r="K654" s="508"/>
      <c r="L654" s="508"/>
      <c r="M654" s="508"/>
      <c r="N654" s="508"/>
    </row>
    <row r="655" ht="16.5" customHeight="1">
      <c r="A655" s="21" t="s">
        <v>2535</v>
      </c>
      <c r="B655" s="784">
        <v>647.0</v>
      </c>
      <c r="C655" s="22">
        <v>43279.0</v>
      </c>
      <c r="D655" s="21" t="s">
        <v>3095</v>
      </c>
      <c r="E655" s="22"/>
      <c r="F655" s="21" t="s">
        <v>994</v>
      </c>
      <c r="G655" s="21" t="s">
        <v>3097</v>
      </c>
      <c r="H655" s="61"/>
      <c r="I655" s="916" t="s">
        <v>2965</v>
      </c>
      <c r="J655" s="508" t="s">
        <v>3098</v>
      </c>
      <c r="K655" s="1004" t="str">
        <f>HYPERLINK("\\Pc-informes\documentos informes\RESOLUCIONES\RESOLUCIONES 2018 PDF\CARGOS 2018\647.PDF","..\RESOLUCIONES 2018 PDF\647.pdf")</f>
        <v>..\RESOLUCIONES 2018 PDF\647.pdf</v>
      </c>
      <c r="L655" s="508"/>
      <c r="M655" s="508"/>
      <c r="N655" s="508"/>
    </row>
    <row r="656" ht="16.5" customHeight="1">
      <c r="A656" s="21" t="s">
        <v>2535</v>
      </c>
      <c r="B656" s="784">
        <v>648.0</v>
      </c>
      <c r="C656" s="22">
        <v>43279.0</v>
      </c>
      <c r="D656" s="21" t="s">
        <v>3014</v>
      </c>
      <c r="E656" s="22"/>
      <c r="F656" s="21" t="s">
        <v>1313</v>
      </c>
      <c r="G656" s="21" t="s">
        <v>3094</v>
      </c>
      <c r="H656" s="61"/>
      <c r="I656" s="916" t="s">
        <v>2965</v>
      </c>
      <c r="J656" s="1004" t="str">
        <f>HYPERLINK("\\Pc-informes\documentos informes\RESOLUCIONES\RESOLUCIONES 2018 PDF\CARGOS 2018\648.PDF","..\RESOLUCIONES 2018 PDF\648.pdf")</f>
        <v>..\RESOLUCIONES 2018 PDF\648.pdf</v>
      </c>
      <c r="K656" s="508"/>
      <c r="L656" s="508"/>
      <c r="M656" s="508"/>
      <c r="N656" s="508"/>
    </row>
    <row r="657" ht="16.5" customHeight="1">
      <c r="A657" s="21"/>
      <c r="B657" s="784">
        <v>649.0</v>
      </c>
      <c r="C657" s="22">
        <v>43279.0</v>
      </c>
      <c r="D657" s="21" t="s">
        <v>3093</v>
      </c>
      <c r="E657" s="22"/>
      <c r="F657" s="21" t="s">
        <v>3050</v>
      </c>
      <c r="G657" s="21"/>
      <c r="H657" s="61"/>
      <c r="I657" s="916" t="s">
        <v>2965</v>
      </c>
      <c r="J657" s="508"/>
      <c r="K657" s="508"/>
      <c r="L657" s="508"/>
      <c r="M657" s="508"/>
      <c r="N657" s="508"/>
    </row>
    <row r="658" ht="16.5" customHeight="1">
      <c r="A658" s="21"/>
      <c r="B658" s="784">
        <v>650.0</v>
      </c>
      <c r="C658" s="22">
        <v>43279.0</v>
      </c>
      <c r="D658" s="21" t="s">
        <v>2341</v>
      </c>
      <c r="E658" s="22"/>
      <c r="F658" s="21" t="s">
        <v>2923</v>
      </c>
      <c r="G658" s="21"/>
      <c r="H658" s="61"/>
      <c r="I658" s="916" t="s">
        <v>2965</v>
      </c>
      <c r="J658" s="508"/>
      <c r="K658" s="508"/>
      <c r="L658" s="508"/>
      <c r="M658" s="508"/>
      <c r="N658" s="508"/>
    </row>
    <row r="659" ht="16.5" customHeight="1">
      <c r="A659" s="21"/>
      <c r="B659" s="784">
        <v>651.0</v>
      </c>
      <c r="C659" s="22"/>
      <c r="D659" s="21"/>
      <c r="E659" s="22"/>
      <c r="F659" s="21"/>
      <c r="G659" s="21"/>
      <c r="H659" s="23"/>
      <c r="I659" s="916"/>
      <c r="J659" s="508"/>
      <c r="K659" s="508"/>
      <c r="L659" s="508"/>
      <c r="M659" s="508"/>
      <c r="N659" s="508"/>
    </row>
    <row r="660" ht="16.5" customHeight="1">
      <c r="A660" s="21"/>
      <c r="B660" s="784">
        <v>652.0</v>
      </c>
      <c r="C660" s="22">
        <v>43313.0</v>
      </c>
      <c r="D660" s="21" t="s">
        <v>3105</v>
      </c>
      <c r="E660" s="22"/>
      <c r="F660" s="21" t="s">
        <v>18</v>
      </c>
      <c r="G660" s="21" t="s">
        <v>2973</v>
      </c>
      <c r="H660" s="61"/>
      <c r="I660" s="916" t="s">
        <v>2965</v>
      </c>
      <c r="J660" s="508"/>
      <c r="K660" s="508"/>
      <c r="L660" s="508"/>
      <c r="M660" s="508"/>
      <c r="N660" s="508"/>
    </row>
    <row r="661" ht="16.5" customHeight="1">
      <c r="A661" s="21"/>
      <c r="B661" s="784">
        <v>653.0</v>
      </c>
      <c r="C661" s="22">
        <v>43313.0</v>
      </c>
      <c r="D661" s="21" t="s">
        <v>2822</v>
      </c>
      <c r="E661" s="22"/>
      <c r="F661" s="21" t="s">
        <v>2923</v>
      </c>
      <c r="G661" s="21"/>
      <c r="H661" s="61"/>
      <c r="I661" s="916" t="s">
        <v>2965</v>
      </c>
      <c r="J661" s="508"/>
      <c r="K661" s="508"/>
      <c r="L661" s="508"/>
      <c r="M661" s="508"/>
      <c r="N661" s="508"/>
    </row>
    <row r="662" ht="16.5" customHeight="1">
      <c r="A662" s="21"/>
      <c r="B662" s="784">
        <v>654.0</v>
      </c>
      <c r="C662" s="22">
        <v>43313.0</v>
      </c>
      <c r="D662" s="21" t="s">
        <v>2710</v>
      </c>
      <c r="E662" s="22"/>
      <c r="F662" s="21" t="s">
        <v>2923</v>
      </c>
      <c r="G662" s="21"/>
      <c r="H662" s="61"/>
      <c r="I662" s="916" t="s">
        <v>2965</v>
      </c>
      <c r="J662" s="508"/>
      <c r="K662" s="508"/>
      <c r="L662" s="508"/>
      <c r="M662" s="508"/>
      <c r="N662" s="508"/>
    </row>
    <row r="663" ht="16.5" customHeight="1">
      <c r="A663" s="21"/>
      <c r="B663" s="784">
        <v>655.0</v>
      </c>
      <c r="C663" s="22">
        <v>43313.0</v>
      </c>
      <c r="D663" s="21" t="s">
        <v>3103</v>
      </c>
      <c r="E663" s="22"/>
      <c r="F663" s="21" t="s">
        <v>18</v>
      </c>
      <c r="G663" s="21" t="s">
        <v>3083</v>
      </c>
      <c r="H663" s="61"/>
      <c r="I663" s="916" t="s">
        <v>2965</v>
      </c>
      <c r="J663" s="508"/>
      <c r="K663" s="508"/>
      <c r="L663" s="508"/>
      <c r="M663" s="508"/>
      <c r="N663" s="508"/>
    </row>
    <row r="664" ht="16.5" customHeight="1">
      <c r="A664" s="21"/>
      <c r="B664" s="784">
        <v>656.0</v>
      </c>
      <c r="C664" s="22">
        <v>43313.0</v>
      </c>
      <c r="D664" s="21" t="s">
        <v>3099</v>
      </c>
      <c r="E664" s="22"/>
      <c r="F664" s="21" t="s">
        <v>18</v>
      </c>
      <c r="G664" s="21" t="s">
        <v>3100</v>
      </c>
      <c r="H664" s="61"/>
      <c r="I664" s="916" t="s">
        <v>2965</v>
      </c>
      <c r="J664" s="508"/>
      <c r="K664" s="508"/>
      <c r="L664" s="508"/>
      <c r="M664" s="508"/>
      <c r="N664" s="508"/>
    </row>
    <row r="665" ht="16.5" customHeight="1">
      <c r="A665" s="21"/>
      <c r="B665" s="784">
        <v>657.0</v>
      </c>
      <c r="C665" s="22">
        <v>43313.0</v>
      </c>
      <c r="D665" s="21" t="s">
        <v>2759</v>
      </c>
      <c r="E665" s="22"/>
      <c r="F665" s="21" t="s">
        <v>2923</v>
      </c>
      <c r="G665" s="21"/>
      <c r="H665" s="61"/>
      <c r="I665" s="916" t="s">
        <v>2965</v>
      </c>
      <c r="J665" s="508"/>
      <c r="K665" s="508"/>
      <c r="L665" s="508"/>
      <c r="M665" s="508"/>
      <c r="N665" s="508"/>
    </row>
    <row r="666" ht="16.5" customHeight="1">
      <c r="A666" s="21"/>
      <c r="B666" s="784">
        <v>658.0</v>
      </c>
      <c r="C666" s="22">
        <v>43313.0</v>
      </c>
      <c r="D666" s="21" t="s">
        <v>3107</v>
      </c>
      <c r="E666" s="22"/>
      <c r="F666" s="21" t="s">
        <v>18</v>
      </c>
      <c r="G666" s="21" t="s">
        <v>3109</v>
      </c>
      <c r="H666" s="61"/>
      <c r="I666" s="916" t="s">
        <v>2965</v>
      </c>
      <c r="J666" s="508"/>
      <c r="K666" s="508"/>
      <c r="L666" s="508"/>
      <c r="M666" s="508"/>
      <c r="N666" s="508"/>
    </row>
    <row r="667" ht="16.5" customHeight="1">
      <c r="A667" s="21"/>
      <c r="B667" s="784">
        <v>659.0</v>
      </c>
      <c r="C667" s="22">
        <v>43313.0</v>
      </c>
      <c r="D667" s="21" t="s">
        <v>2897</v>
      </c>
      <c r="E667" s="22"/>
      <c r="F667" s="21" t="s">
        <v>2923</v>
      </c>
      <c r="G667" s="21"/>
      <c r="H667" s="61"/>
      <c r="I667" s="916" t="s">
        <v>2965</v>
      </c>
      <c r="J667" s="508"/>
      <c r="K667" s="508"/>
      <c r="L667" s="508"/>
      <c r="M667" s="508"/>
      <c r="N667" s="508"/>
    </row>
    <row r="668" ht="16.5" customHeight="1">
      <c r="A668" s="21"/>
      <c r="B668" s="784">
        <v>660.0</v>
      </c>
      <c r="C668" s="22">
        <v>43313.0</v>
      </c>
      <c r="D668" s="21" t="s">
        <v>2711</v>
      </c>
      <c r="E668" s="22"/>
      <c r="F668" s="21" t="s">
        <v>2923</v>
      </c>
      <c r="G668" s="21"/>
      <c r="H668" s="61"/>
      <c r="I668" s="916" t="s">
        <v>2965</v>
      </c>
      <c r="J668" s="508"/>
      <c r="K668" s="508"/>
      <c r="L668" s="508"/>
      <c r="M668" s="508"/>
      <c r="N668" s="508"/>
    </row>
    <row r="669" ht="16.5" customHeight="1">
      <c r="A669" s="21"/>
      <c r="B669" s="784">
        <v>661.0</v>
      </c>
      <c r="C669" s="22">
        <v>43313.0</v>
      </c>
      <c r="D669" s="21" t="s">
        <v>3101</v>
      </c>
      <c r="E669" s="22"/>
      <c r="F669" s="21" t="s">
        <v>18</v>
      </c>
      <c r="G669" s="21" t="s">
        <v>3102</v>
      </c>
      <c r="H669" s="61"/>
      <c r="I669" s="916" t="s">
        <v>2965</v>
      </c>
      <c r="J669" s="508"/>
      <c r="K669" s="508"/>
      <c r="L669" s="508"/>
      <c r="M669" s="508"/>
      <c r="N669" s="508"/>
    </row>
    <row r="670" ht="16.5" customHeight="1">
      <c r="A670" s="21"/>
      <c r="B670" s="784">
        <v>662.0</v>
      </c>
      <c r="C670" s="22">
        <v>43313.0</v>
      </c>
      <c r="D670" s="21" t="s">
        <v>101</v>
      </c>
      <c r="E670" s="22"/>
      <c r="F670" s="21" t="s">
        <v>2923</v>
      </c>
      <c r="G670" s="21"/>
      <c r="H670" s="61"/>
      <c r="I670" s="916" t="s">
        <v>2965</v>
      </c>
      <c r="J670" s="508"/>
      <c r="K670" s="508"/>
      <c r="L670" s="508"/>
      <c r="M670" s="508"/>
      <c r="N670" s="508"/>
    </row>
    <row r="671" ht="16.5" customHeight="1">
      <c r="A671" s="21"/>
      <c r="B671" s="784">
        <v>663.0</v>
      </c>
      <c r="C671" s="22">
        <v>43313.0</v>
      </c>
      <c r="D671" s="21" t="s">
        <v>2604</v>
      </c>
      <c r="E671" s="22"/>
      <c r="F671" s="21" t="s">
        <v>18</v>
      </c>
      <c r="G671" s="21" t="s">
        <v>3104</v>
      </c>
      <c r="H671" s="61"/>
      <c r="I671" s="916" t="s">
        <v>2965</v>
      </c>
      <c r="J671" s="508"/>
      <c r="K671" s="508"/>
      <c r="L671" s="508"/>
      <c r="M671" s="508"/>
      <c r="N671" s="508"/>
    </row>
    <row r="672" ht="16.5" customHeight="1">
      <c r="A672" s="21"/>
      <c r="B672" s="784">
        <v>664.0</v>
      </c>
      <c r="C672" s="22">
        <v>43313.0</v>
      </c>
      <c r="D672" s="21" t="s">
        <v>3106</v>
      </c>
      <c r="E672" s="22"/>
      <c r="F672" s="21" t="s">
        <v>18</v>
      </c>
      <c r="G672" s="21" t="s">
        <v>2597</v>
      </c>
      <c r="H672" s="61"/>
      <c r="I672" s="916" t="s">
        <v>2965</v>
      </c>
      <c r="J672" s="508"/>
      <c r="K672" s="508"/>
      <c r="L672" s="508"/>
      <c r="M672" s="508"/>
      <c r="N672" s="508"/>
    </row>
    <row r="673" ht="16.5" customHeight="1">
      <c r="A673" s="21" t="s">
        <v>2535</v>
      </c>
      <c r="B673" s="784">
        <v>665.0</v>
      </c>
      <c r="C673" s="22">
        <v>43314.0</v>
      </c>
      <c r="D673" s="21" t="s">
        <v>2545</v>
      </c>
      <c r="E673" s="22"/>
      <c r="F673" s="21" t="s">
        <v>1593</v>
      </c>
      <c r="G673" s="150">
        <v>43322.0</v>
      </c>
      <c r="H673" s="61"/>
      <c r="I673" s="916" t="s">
        <v>2965</v>
      </c>
      <c r="J673" s="1004" t="str">
        <f>HYPERLINK("\\Pc-informes\documentos informes\RESOLUCIONES\RESOLUCIONES 2018 PDF\CARGOS 2018\665.PDF","..\RESOLUCIONES 2018 PDF\665.pdf")</f>
        <v>..\RESOLUCIONES 2018 PDF\665.pdf</v>
      </c>
      <c r="K673" s="1004" t="str">
        <f>HYPERLINK("\\Pc-informes\documentos informes\RESOLUCIONES\RESOLUCIONES 2018 PDF\CARGOS 2018\665-2.PDF","..\RESOLUCIONES 2018 PDF\665-2.pdf")</f>
        <v>..\RESOLUCIONES 2018 PDF\665-2.pdf</v>
      </c>
      <c r="L673" s="1004" t="str">
        <f>HYPERLINK("\\Pc-informes\documentos informes\RESOLUCIONES\RESOLUCIONES 2018 PDF\CARGOS 2018\665-3.PDF","..\RESOLUCIONES 2018 PDF\665-3.pdf")</f>
        <v>..\RESOLUCIONES 2018 PDF\665-3.pdf</v>
      </c>
      <c r="M673" s="1004" t="str">
        <f>HYPERLINK("\\Pc-informes\documentos informes\RESOLUCIONES\RESOLUCIONES 2018 PDF\CARGOS 2018\665-4.PDF","..\RESOLUCIONES 2018 PDF\665-4.pdf")</f>
        <v>..\RESOLUCIONES 2018 PDF\665-4.pdf</v>
      </c>
      <c r="N673" s="1004" t="str">
        <f>HYPERLINK("\\Pc-informes\documentos informes\RESOLUCIONES\RESOLUCIONES 2018 PDF\CARGOS 2018\665-5.PDF","..\RESOLUCIONES 2018 PDF\665-5.pdf")</f>
        <v>..\RESOLUCIONES 2018 PDF\665-5.pdf</v>
      </c>
    </row>
    <row r="674" ht="16.5" customHeight="1">
      <c r="A674" s="21" t="s">
        <v>2535</v>
      </c>
      <c r="B674" s="784">
        <v>666.0</v>
      </c>
      <c r="C674" s="22">
        <v>43314.0</v>
      </c>
      <c r="D674" s="21" t="s">
        <v>300</v>
      </c>
      <c r="E674" s="22"/>
      <c r="F674" s="21" t="s">
        <v>1593</v>
      </c>
      <c r="G674" s="150">
        <v>43335.0</v>
      </c>
      <c r="H674" s="61"/>
      <c r="I674" s="916" t="s">
        <v>2965</v>
      </c>
      <c r="J674" s="1005" t="s">
        <v>3110</v>
      </c>
      <c r="K674" s="1005" t="s">
        <v>3111</v>
      </c>
      <c r="L674" s="1005" t="s">
        <v>3112</v>
      </c>
      <c r="M674" s="1005" t="s">
        <v>14828</v>
      </c>
      <c r="N674" s="885" t="s">
        <v>14829</v>
      </c>
    </row>
    <row r="675" ht="16.5" customHeight="1">
      <c r="A675" s="21"/>
      <c r="B675" s="784">
        <v>667.0</v>
      </c>
      <c r="C675" s="22"/>
      <c r="D675" s="21"/>
      <c r="E675" s="22"/>
      <c r="F675" s="21"/>
      <c r="G675" s="21"/>
      <c r="H675" s="23"/>
      <c r="I675" s="916"/>
      <c r="J675" s="508"/>
      <c r="K675" s="508"/>
      <c r="L675" s="508"/>
      <c r="M675" s="508"/>
      <c r="N675" s="508"/>
    </row>
    <row r="676" ht="16.5" customHeight="1">
      <c r="A676" s="21"/>
      <c r="B676" s="784">
        <v>668.0</v>
      </c>
      <c r="C676" s="22"/>
      <c r="D676" s="21"/>
      <c r="E676" s="22"/>
      <c r="F676" s="21"/>
      <c r="G676" s="21"/>
      <c r="H676" s="23"/>
      <c r="I676" s="916"/>
      <c r="J676" s="508"/>
      <c r="K676" s="508"/>
      <c r="L676" s="508"/>
      <c r="M676" s="508"/>
      <c r="N676" s="508"/>
    </row>
    <row r="677" ht="16.5" customHeight="1">
      <c r="A677" s="21"/>
      <c r="B677" s="784">
        <v>669.0</v>
      </c>
      <c r="C677" s="22"/>
      <c r="D677" s="21"/>
      <c r="E677" s="22"/>
      <c r="F677" s="21"/>
      <c r="G677" s="21"/>
      <c r="H677" s="23"/>
      <c r="I677" s="916"/>
      <c r="J677" s="508"/>
      <c r="K677" s="508"/>
      <c r="L677" s="508"/>
      <c r="M677" s="508"/>
      <c r="N677" s="508"/>
    </row>
    <row r="678" ht="16.5" customHeight="1">
      <c r="A678" s="21"/>
      <c r="B678" s="784">
        <v>670.0</v>
      </c>
      <c r="C678" s="22"/>
      <c r="D678" s="21"/>
      <c r="E678" s="22"/>
      <c r="F678" s="21"/>
      <c r="G678" s="21"/>
      <c r="H678" s="23"/>
      <c r="I678" s="916"/>
      <c r="J678" s="508"/>
      <c r="K678" s="508"/>
      <c r="L678" s="508"/>
      <c r="M678" s="508"/>
      <c r="N678" s="508"/>
    </row>
    <row r="679" ht="16.5" customHeight="1">
      <c r="A679" s="21" t="s">
        <v>2535</v>
      </c>
      <c r="B679" s="784">
        <v>671.0</v>
      </c>
      <c r="C679" s="22">
        <v>43315.0</v>
      </c>
      <c r="D679" s="21" t="s">
        <v>690</v>
      </c>
      <c r="E679" s="22"/>
      <c r="F679" s="21" t="s">
        <v>3042</v>
      </c>
      <c r="G679" s="21"/>
      <c r="H679" s="61"/>
      <c r="I679" s="916" t="s">
        <v>2965</v>
      </c>
      <c r="J679" s="1004" t="str">
        <f>HYPERLINK("\\Pc-informes\documentos informes\RESOLUCIONES\RESOLUCIONES 2018 PDF\CARGOS 2018\671.PDF","..\RESOLUCIONES 2018 PDF\671.pdf")</f>
        <v>..\RESOLUCIONES 2018 PDF\671.pdf</v>
      </c>
      <c r="K679" s="508"/>
      <c r="L679" s="508"/>
      <c r="M679" s="508"/>
      <c r="N679" s="508"/>
    </row>
    <row r="680" ht="16.5" customHeight="1">
      <c r="A680" s="21"/>
      <c r="B680" s="784">
        <v>672.0</v>
      </c>
      <c r="C680" s="22">
        <v>43315.0</v>
      </c>
      <c r="D680" s="21" t="s">
        <v>1387</v>
      </c>
      <c r="E680" s="22"/>
      <c r="F680" s="21" t="s">
        <v>2923</v>
      </c>
      <c r="G680" s="21"/>
      <c r="H680" s="61"/>
      <c r="I680" s="916" t="s">
        <v>2965</v>
      </c>
      <c r="J680" s="508"/>
      <c r="K680" s="508"/>
      <c r="L680" s="508"/>
      <c r="M680" s="508"/>
      <c r="N680" s="508"/>
    </row>
    <row r="681" ht="16.5" customHeight="1">
      <c r="A681" s="21"/>
      <c r="B681" s="1006">
        <v>673.0</v>
      </c>
      <c r="C681" s="22">
        <v>43315.0</v>
      </c>
      <c r="D681" s="21" t="s">
        <v>2776</v>
      </c>
      <c r="E681" s="22"/>
      <c r="F681" s="21" t="s">
        <v>3113</v>
      </c>
      <c r="G681" s="21"/>
      <c r="H681" s="61"/>
      <c r="I681" s="916" t="s">
        <v>2965</v>
      </c>
      <c r="J681" s="885" t="s">
        <v>3114</v>
      </c>
      <c r="K681" s="508"/>
      <c r="L681" s="508"/>
      <c r="M681" s="508"/>
      <c r="N681" s="508"/>
    </row>
    <row r="682" ht="16.5" customHeight="1">
      <c r="A682" s="21" t="s">
        <v>2535</v>
      </c>
      <c r="B682" s="784">
        <v>674.0</v>
      </c>
      <c r="C682" s="22">
        <v>43318.0</v>
      </c>
      <c r="D682" s="21" t="s">
        <v>2981</v>
      </c>
      <c r="E682" s="22"/>
      <c r="F682" s="21" t="s">
        <v>2751</v>
      </c>
      <c r="G682" s="21"/>
      <c r="H682" s="61"/>
      <c r="I682" s="916" t="s">
        <v>2965</v>
      </c>
      <c r="J682" s="1005" t="s">
        <v>3117</v>
      </c>
      <c r="K682" s="508"/>
      <c r="L682" s="508"/>
      <c r="M682" s="508"/>
      <c r="N682" s="508"/>
    </row>
    <row r="683" ht="16.5" customHeight="1">
      <c r="A683" s="21" t="s">
        <v>2535</v>
      </c>
      <c r="B683" s="784">
        <v>675.0</v>
      </c>
      <c r="C683" s="22">
        <v>43318.0</v>
      </c>
      <c r="D683" s="21" t="s">
        <v>2790</v>
      </c>
      <c r="E683" s="22"/>
      <c r="F683" s="21" t="s">
        <v>2751</v>
      </c>
      <c r="G683" s="21"/>
      <c r="H683" s="61"/>
      <c r="I683" s="916" t="s">
        <v>2965</v>
      </c>
      <c r="J683" s="1005" t="s">
        <v>3133</v>
      </c>
      <c r="K683" s="1005" t="s">
        <v>3134</v>
      </c>
      <c r="L683" s="508"/>
      <c r="M683" s="508"/>
      <c r="N683" s="508"/>
    </row>
    <row r="684" ht="16.5" customHeight="1">
      <c r="A684" s="21" t="s">
        <v>2535</v>
      </c>
      <c r="B684" s="784">
        <v>676.0</v>
      </c>
      <c r="C684" s="22">
        <v>43318.0</v>
      </c>
      <c r="D684" s="21" t="s">
        <v>3105</v>
      </c>
      <c r="E684" s="22"/>
      <c r="F684" s="21" t="s">
        <v>2751</v>
      </c>
      <c r="G684" s="21"/>
      <c r="H684" s="61"/>
      <c r="I684" s="916" t="s">
        <v>2965</v>
      </c>
      <c r="J684" s="1005" t="s">
        <v>3129</v>
      </c>
      <c r="K684" s="1005" t="s">
        <v>3130</v>
      </c>
      <c r="L684" s="508"/>
      <c r="M684" s="508"/>
      <c r="N684" s="508"/>
    </row>
    <row r="685" ht="16.5" customHeight="1">
      <c r="A685" s="21" t="s">
        <v>2535</v>
      </c>
      <c r="B685" s="784">
        <v>677.0</v>
      </c>
      <c r="C685" s="22">
        <v>43318.0</v>
      </c>
      <c r="D685" s="21" t="s">
        <v>2372</v>
      </c>
      <c r="E685" s="22"/>
      <c r="F685" s="21" t="s">
        <v>2751</v>
      </c>
      <c r="G685" s="21"/>
      <c r="H685" s="61"/>
      <c r="I685" s="916" t="s">
        <v>2965</v>
      </c>
      <c r="J685" s="1005" t="s">
        <v>3115</v>
      </c>
      <c r="K685" s="1005" t="s">
        <v>3116</v>
      </c>
      <c r="L685" s="508"/>
      <c r="M685" s="508"/>
      <c r="N685" s="508"/>
    </row>
    <row r="686" ht="16.5" customHeight="1">
      <c r="A686" s="21" t="s">
        <v>2535</v>
      </c>
      <c r="B686" s="784">
        <v>678.0</v>
      </c>
      <c r="C686" s="22">
        <v>43318.0</v>
      </c>
      <c r="D686" s="21" t="s">
        <v>2867</v>
      </c>
      <c r="E686" s="22"/>
      <c r="F686" s="21" t="s">
        <v>2751</v>
      </c>
      <c r="G686" s="21"/>
      <c r="H686" s="61"/>
      <c r="I686" s="916" t="s">
        <v>2965</v>
      </c>
      <c r="J686" s="1005" t="s">
        <v>3125</v>
      </c>
      <c r="K686" s="1005" t="s">
        <v>3126</v>
      </c>
      <c r="L686" s="508"/>
      <c r="M686" s="508"/>
      <c r="N686" s="508"/>
    </row>
    <row r="687" ht="16.5" customHeight="1">
      <c r="A687" s="21" t="s">
        <v>2535</v>
      </c>
      <c r="B687" s="784">
        <v>679.0</v>
      </c>
      <c r="C687" s="22">
        <v>43318.0</v>
      </c>
      <c r="D687" s="21" t="s">
        <v>2595</v>
      </c>
      <c r="E687" s="22"/>
      <c r="F687" s="21" t="s">
        <v>2751</v>
      </c>
      <c r="G687" s="21"/>
      <c r="H687" s="61"/>
      <c r="I687" s="916" t="s">
        <v>2965</v>
      </c>
      <c r="J687" s="1005" t="s">
        <v>3127</v>
      </c>
      <c r="K687" s="1005" t="s">
        <v>3128</v>
      </c>
      <c r="L687" s="508"/>
      <c r="M687" s="508"/>
      <c r="N687" s="508"/>
    </row>
    <row r="688" ht="16.5" customHeight="1">
      <c r="A688" s="21" t="s">
        <v>2535</v>
      </c>
      <c r="B688" s="784">
        <v>680.0</v>
      </c>
      <c r="C688" s="22">
        <v>43318.0</v>
      </c>
      <c r="D688" s="21" t="s">
        <v>2606</v>
      </c>
      <c r="E688" s="22"/>
      <c r="F688" s="21" t="s">
        <v>2751</v>
      </c>
      <c r="G688" s="21"/>
      <c r="H688" s="61"/>
      <c r="I688" s="916" t="s">
        <v>2965</v>
      </c>
      <c r="J688" s="1005" t="s">
        <v>3120</v>
      </c>
      <c r="K688" s="1005" t="s">
        <v>3121</v>
      </c>
      <c r="L688" s="508"/>
      <c r="M688" s="508"/>
      <c r="N688" s="508"/>
    </row>
    <row r="689" ht="16.5" customHeight="1">
      <c r="A689" s="21" t="s">
        <v>2535</v>
      </c>
      <c r="B689" s="784">
        <v>681.0</v>
      </c>
      <c r="C689" s="22">
        <v>43318.0</v>
      </c>
      <c r="D689" s="21" t="s">
        <v>2526</v>
      </c>
      <c r="E689" s="22"/>
      <c r="F689" s="21" t="s">
        <v>2751</v>
      </c>
      <c r="G689" s="21"/>
      <c r="H689" s="61"/>
      <c r="I689" s="916" t="s">
        <v>2965</v>
      </c>
      <c r="J689" s="1005" t="s">
        <v>3131</v>
      </c>
      <c r="K689" s="1005" t="s">
        <v>3132</v>
      </c>
      <c r="L689" s="508"/>
      <c r="M689" s="508"/>
      <c r="N689" s="508"/>
    </row>
    <row r="690" ht="16.5" customHeight="1">
      <c r="A690" s="21" t="s">
        <v>2535</v>
      </c>
      <c r="B690" s="784">
        <v>682.0</v>
      </c>
      <c r="C690" s="22">
        <v>43318.0</v>
      </c>
      <c r="D690" s="21" t="s">
        <v>3061</v>
      </c>
      <c r="E690" s="22"/>
      <c r="F690" s="21" t="s">
        <v>2751</v>
      </c>
      <c r="G690" s="21"/>
      <c r="H690" s="61"/>
      <c r="I690" s="916" t="s">
        <v>2965</v>
      </c>
      <c r="J690" s="1005" t="s">
        <v>3118</v>
      </c>
      <c r="K690" s="885" t="s">
        <v>3119</v>
      </c>
      <c r="L690" s="508"/>
      <c r="M690" s="508"/>
      <c r="N690" s="508"/>
    </row>
    <row r="691" ht="16.5" customHeight="1">
      <c r="A691" s="21" t="s">
        <v>2535</v>
      </c>
      <c r="B691" s="784">
        <v>683.0</v>
      </c>
      <c r="C691" s="22">
        <v>43318.0</v>
      </c>
      <c r="D691" s="21" t="s">
        <v>2585</v>
      </c>
      <c r="E691" s="22"/>
      <c r="F691" s="21" t="s">
        <v>2751</v>
      </c>
      <c r="G691" s="157" t="s">
        <v>3122</v>
      </c>
      <c r="H691" s="61"/>
      <c r="I691" s="916" t="s">
        <v>2965</v>
      </c>
      <c r="J691" s="1005" t="s">
        <v>3123</v>
      </c>
      <c r="K691" s="885" t="s">
        <v>3124</v>
      </c>
      <c r="L691" s="508"/>
      <c r="M691" s="508"/>
      <c r="N691" s="508"/>
    </row>
    <row r="692" ht="16.5" customHeight="1">
      <c r="A692" s="21" t="s">
        <v>2535</v>
      </c>
      <c r="B692" s="784">
        <v>684.0</v>
      </c>
      <c r="C692" s="22">
        <v>43319.0</v>
      </c>
      <c r="D692" s="21" t="s">
        <v>2575</v>
      </c>
      <c r="E692" s="22"/>
      <c r="F692" s="21" t="s">
        <v>2751</v>
      </c>
      <c r="G692" s="21"/>
      <c r="H692" s="61"/>
      <c r="I692" s="916" t="s">
        <v>2965</v>
      </c>
      <c r="J692" s="1005" t="s">
        <v>3139</v>
      </c>
      <c r="K692" s="1005" t="s">
        <v>3140</v>
      </c>
      <c r="L692" s="508"/>
      <c r="M692" s="508"/>
      <c r="N692" s="508"/>
    </row>
    <row r="693" ht="16.5" customHeight="1">
      <c r="A693" s="21" t="s">
        <v>2535</v>
      </c>
      <c r="B693" s="784">
        <v>685.0</v>
      </c>
      <c r="C693" s="22">
        <v>43319.0</v>
      </c>
      <c r="D693" s="21" t="s">
        <v>2853</v>
      </c>
      <c r="E693" s="22"/>
      <c r="F693" s="21" t="s">
        <v>2751</v>
      </c>
      <c r="G693" s="21"/>
      <c r="H693" s="61"/>
      <c r="I693" s="916" t="s">
        <v>2965</v>
      </c>
      <c r="J693" s="1005" t="s">
        <v>3151</v>
      </c>
      <c r="K693" s="1005" t="s">
        <v>3152</v>
      </c>
      <c r="L693" s="508"/>
      <c r="M693" s="508"/>
      <c r="N693" s="508"/>
    </row>
    <row r="694" ht="16.5" customHeight="1">
      <c r="A694" s="21" t="s">
        <v>2535</v>
      </c>
      <c r="B694" s="784">
        <v>686.0</v>
      </c>
      <c r="C694" s="22">
        <v>43319.0</v>
      </c>
      <c r="D694" s="21" t="s">
        <v>3106</v>
      </c>
      <c r="E694" s="22"/>
      <c r="F694" s="21" t="s">
        <v>2751</v>
      </c>
      <c r="G694" s="21"/>
      <c r="H694" s="61"/>
      <c r="I694" s="916" t="s">
        <v>2965</v>
      </c>
      <c r="J694" s="1005" t="s">
        <v>3149</v>
      </c>
      <c r="K694" s="1005" t="s">
        <v>3150</v>
      </c>
      <c r="L694" s="508"/>
      <c r="M694" s="508"/>
      <c r="N694" s="508"/>
    </row>
    <row r="695" ht="16.5" customHeight="1">
      <c r="A695" s="21" t="s">
        <v>2535</v>
      </c>
      <c r="B695" s="784">
        <v>687.0</v>
      </c>
      <c r="C695" s="22">
        <v>43319.0</v>
      </c>
      <c r="D695" s="21" t="s">
        <v>2610</v>
      </c>
      <c r="E695" s="22"/>
      <c r="F695" s="21" t="s">
        <v>2751</v>
      </c>
      <c r="G695" s="21"/>
      <c r="H695" s="61"/>
      <c r="I695" s="916" t="s">
        <v>2965</v>
      </c>
      <c r="J695" s="1005" t="s">
        <v>3141</v>
      </c>
      <c r="K695" s="1005" t="s">
        <v>3142</v>
      </c>
      <c r="L695" s="508"/>
      <c r="M695" s="508"/>
      <c r="N695" s="508"/>
    </row>
    <row r="696" ht="16.5" customHeight="1">
      <c r="A696" s="21" t="s">
        <v>2535</v>
      </c>
      <c r="B696" s="784">
        <v>688.0</v>
      </c>
      <c r="C696" s="22">
        <v>43319.0</v>
      </c>
      <c r="D696" s="21" t="s">
        <v>2607</v>
      </c>
      <c r="E696" s="22"/>
      <c r="F696" s="21" t="s">
        <v>2751</v>
      </c>
      <c r="G696" s="21"/>
      <c r="H696" s="61"/>
      <c r="I696" s="916" t="s">
        <v>2965</v>
      </c>
      <c r="J696" s="1005" t="s">
        <v>3137</v>
      </c>
      <c r="K696" s="1005" t="s">
        <v>3138</v>
      </c>
      <c r="L696" s="508"/>
      <c r="M696" s="508"/>
      <c r="N696" s="508"/>
    </row>
    <row r="697" ht="16.5" customHeight="1">
      <c r="A697" s="21" t="s">
        <v>2535</v>
      </c>
      <c r="B697" s="784">
        <v>689.0</v>
      </c>
      <c r="C697" s="22">
        <v>43319.0</v>
      </c>
      <c r="D697" s="21" t="s">
        <v>2918</v>
      </c>
      <c r="E697" s="22"/>
      <c r="F697" s="21" t="s">
        <v>2751</v>
      </c>
      <c r="G697" s="21"/>
      <c r="H697" s="61"/>
      <c r="I697" s="916" t="s">
        <v>2965</v>
      </c>
      <c r="J697" s="1005" t="s">
        <v>3135</v>
      </c>
      <c r="K697" s="1005" t="s">
        <v>3136</v>
      </c>
      <c r="L697" s="508"/>
      <c r="M697" s="508"/>
      <c r="N697" s="508"/>
    </row>
    <row r="698" ht="16.5" customHeight="1">
      <c r="A698" s="21" t="s">
        <v>2535</v>
      </c>
      <c r="B698" s="784">
        <v>690.0</v>
      </c>
      <c r="C698" s="22">
        <v>43319.0</v>
      </c>
      <c r="D698" s="21" t="s">
        <v>2934</v>
      </c>
      <c r="E698" s="22"/>
      <c r="F698" s="21" t="s">
        <v>2751</v>
      </c>
      <c r="G698" s="21"/>
      <c r="H698" s="61"/>
      <c r="I698" s="916" t="s">
        <v>2965</v>
      </c>
      <c r="J698" s="1005" t="s">
        <v>3145</v>
      </c>
      <c r="K698" s="1005" t="s">
        <v>3146</v>
      </c>
      <c r="L698" s="508"/>
      <c r="M698" s="508"/>
      <c r="N698" s="508"/>
    </row>
    <row r="699" ht="16.5" customHeight="1">
      <c r="A699" s="21" t="s">
        <v>2535</v>
      </c>
      <c r="B699" s="784">
        <v>691.0</v>
      </c>
      <c r="C699" s="22">
        <v>43319.0</v>
      </c>
      <c r="D699" s="21" t="s">
        <v>2935</v>
      </c>
      <c r="E699" s="22"/>
      <c r="F699" s="21" t="s">
        <v>2751</v>
      </c>
      <c r="G699" s="21"/>
      <c r="H699" s="61"/>
      <c r="I699" s="916" t="s">
        <v>2965</v>
      </c>
      <c r="J699" s="1005" t="s">
        <v>3147</v>
      </c>
      <c r="K699" s="1005" t="s">
        <v>3148</v>
      </c>
      <c r="L699" s="508"/>
      <c r="M699" s="508"/>
      <c r="N699" s="508"/>
    </row>
    <row r="700" ht="16.5" customHeight="1">
      <c r="A700" s="21" t="s">
        <v>2535</v>
      </c>
      <c r="B700" s="784">
        <v>692.0</v>
      </c>
      <c r="C700" s="22">
        <v>43319.0</v>
      </c>
      <c r="D700" s="21" t="s">
        <v>2846</v>
      </c>
      <c r="E700" s="22"/>
      <c r="F700" s="21" t="s">
        <v>2751</v>
      </c>
      <c r="G700" s="21"/>
      <c r="H700" s="61"/>
      <c r="I700" s="916" t="s">
        <v>2965</v>
      </c>
      <c r="J700" s="1005" t="s">
        <v>3143</v>
      </c>
      <c r="K700" s="1005" t="s">
        <v>3144</v>
      </c>
      <c r="L700" s="508"/>
      <c r="M700" s="508"/>
      <c r="N700" s="508"/>
    </row>
    <row r="701" ht="16.5" customHeight="1">
      <c r="A701" s="21"/>
      <c r="B701" s="784">
        <v>693.0</v>
      </c>
      <c r="C701" s="22">
        <v>43320.0</v>
      </c>
      <c r="D701" s="21" t="s">
        <v>3156</v>
      </c>
      <c r="E701" s="22"/>
      <c r="F701" s="21" t="s">
        <v>18</v>
      </c>
      <c r="G701" s="21" t="s">
        <v>3157</v>
      </c>
      <c r="H701" s="61"/>
      <c r="I701" s="916" t="s">
        <v>2965</v>
      </c>
      <c r="J701" s="508"/>
      <c r="K701" s="508"/>
      <c r="L701" s="508"/>
      <c r="M701" s="508"/>
      <c r="N701" s="508"/>
    </row>
    <row r="702" ht="16.5" customHeight="1">
      <c r="A702" s="21"/>
      <c r="B702" s="784">
        <v>694.0</v>
      </c>
      <c r="C702" s="22"/>
      <c r="D702" s="21"/>
      <c r="E702" s="22"/>
      <c r="F702" s="21"/>
      <c r="G702" s="21"/>
      <c r="H702" s="23"/>
      <c r="I702" s="916"/>
      <c r="J702" s="508"/>
      <c r="K702" s="508"/>
      <c r="L702" s="508"/>
      <c r="M702" s="508"/>
      <c r="N702" s="508"/>
    </row>
    <row r="703" ht="16.5" customHeight="1">
      <c r="A703" s="21"/>
      <c r="B703" s="784">
        <v>695.0</v>
      </c>
      <c r="C703" s="22"/>
      <c r="D703" s="21"/>
      <c r="E703" s="22"/>
      <c r="F703" s="21"/>
      <c r="G703" s="21"/>
      <c r="H703" s="23"/>
      <c r="I703" s="916"/>
      <c r="J703" s="508"/>
      <c r="K703" s="508"/>
      <c r="L703" s="508"/>
      <c r="M703" s="508"/>
      <c r="N703" s="508"/>
    </row>
    <row r="704" ht="16.5" customHeight="1">
      <c r="A704" s="21"/>
      <c r="B704" s="784">
        <v>696.0</v>
      </c>
      <c r="C704" s="22"/>
      <c r="D704" s="21"/>
      <c r="E704" s="22"/>
      <c r="F704" s="21"/>
      <c r="G704" s="21"/>
      <c r="H704" s="23"/>
      <c r="I704" s="916"/>
      <c r="J704" s="508"/>
      <c r="K704" s="508"/>
      <c r="L704" s="508"/>
      <c r="M704" s="508"/>
      <c r="N704" s="508"/>
    </row>
    <row r="705" ht="16.5" customHeight="1">
      <c r="A705" s="21"/>
      <c r="B705" s="784">
        <v>697.0</v>
      </c>
      <c r="C705" s="22"/>
      <c r="D705" s="21"/>
      <c r="E705" s="22"/>
      <c r="F705" s="21"/>
      <c r="G705" s="21"/>
      <c r="H705" s="23"/>
      <c r="I705" s="916"/>
      <c r="J705" s="508"/>
      <c r="K705" s="508"/>
      <c r="L705" s="508"/>
      <c r="M705" s="508"/>
      <c r="N705" s="508"/>
    </row>
    <row r="706" ht="16.5" customHeight="1">
      <c r="A706" s="21"/>
      <c r="B706" s="784">
        <v>698.0</v>
      </c>
      <c r="C706" s="22">
        <v>43320.0</v>
      </c>
      <c r="D706" s="21" t="s">
        <v>3155</v>
      </c>
      <c r="E706" s="22"/>
      <c r="F706" s="21" t="s">
        <v>18</v>
      </c>
      <c r="G706" s="21" t="s">
        <v>2932</v>
      </c>
      <c r="H706" s="61"/>
      <c r="I706" s="916" t="s">
        <v>2965</v>
      </c>
      <c r="J706" s="508"/>
      <c r="K706" s="508"/>
      <c r="L706" s="508"/>
      <c r="M706" s="508"/>
      <c r="N706" s="508"/>
    </row>
    <row r="707" ht="16.5" customHeight="1">
      <c r="A707" s="21"/>
      <c r="B707" s="784">
        <v>699.0</v>
      </c>
      <c r="C707" s="22">
        <v>43320.0</v>
      </c>
      <c r="D707" s="21" t="s">
        <v>2850</v>
      </c>
      <c r="E707" s="22"/>
      <c r="F707" s="21" t="s">
        <v>2923</v>
      </c>
      <c r="G707" s="21"/>
      <c r="H707" s="61"/>
      <c r="I707" s="916" t="s">
        <v>2965</v>
      </c>
      <c r="J707" s="508"/>
      <c r="K707" s="508"/>
      <c r="L707" s="508"/>
      <c r="M707" s="508"/>
      <c r="N707" s="508"/>
    </row>
    <row r="708" ht="16.5" customHeight="1">
      <c r="A708" s="21"/>
      <c r="B708" s="784">
        <v>700.0</v>
      </c>
      <c r="C708" s="22">
        <v>43320.0</v>
      </c>
      <c r="D708" s="21" t="s">
        <v>3154</v>
      </c>
      <c r="E708" s="22"/>
      <c r="F708" s="21" t="s">
        <v>18</v>
      </c>
      <c r="G708" s="21" t="s">
        <v>2967</v>
      </c>
      <c r="H708" s="61"/>
      <c r="I708" s="916" t="s">
        <v>2965</v>
      </c>
      <c r="J708" s="508"/>
      <c r="K708" s="508"/>
      <c r="L708" s="508"/>
      <c r="M708" s="508"/>
      <c r="N708" s="508"/>
    </row>
    <row r="709" ht="16.5" customHeight="1">
      <c r="A709" s="21"/>
      <c r="B709" s="784">
        <v>701.0</v>
      </c>
      <c r="C709" s="22">
        <v>43320.0</v>
      </c>
      <c r="D709" s="21" t="s">
        <v>2843</v>
      </c>
      <c r="E709" s="22"/>
      <c r="F709" s="21" t="s">
        <v>18</v>
      </c>
      <c r="G709" s="21" t="s">
        <v>3158</v>
      </c>
      <c r="H709" s="61"/>
      <c r="I709" s="916" t="s">
        <v>2965</v>
      </c>
      <c r="J709" s="508"/>
      <c r="K709" s="508"/>
      <c r="L709" s="508"/>
      <c r="M709" s="508"/>
      <c r="N709" s="508"/>
    </row>
    <row r="710" ht="16.5" customHeight="1">
      <c r="A710" s="21"/>
      <c r="B710" s="784">
        <v>702.0</v>
      </c>
      <c r="C710" s="22">
        <v>43320.0</v>
      </c>
      <c r="D710" s="21" t="s">
        <v>2251</v>
      </c>
      <c r="E710" s="22"/>
      <c r="F710" s="21" t="s">
        <v>3153</v>
      </c>
      <c r="G710" s="21"/>
      <c r="H710" s="61"/>
      <c r="I710" s="916" t="s">
        <v>2965</v>
      </c>
      <c r="J710" s="508"/>
      <c r="K710" s="508"/>
      <c r="L710" s="508"/>
      <c r="M710" s="508"/>
      <c r="N710" s="508"/>
    </row>
    <row r="711" ht="16.5" customHeight="1">
      <c r="A711" s="21"/>
      <c r="B711" s="784">
        <v>703.0</v>
      </c>
      <c r="C711" s="22">
        <v>43321.0</v>
      </c>
      <c r="D711" s="21" t="s">
        <v>3160</v>
      </c>
      <c r="E711" s="22"/>
      <c r="F711" s="21" t="s">
        <v>18</v>
      </c>
      <c r="G711" s="21" t="s">
        <v>2586</v>
      </c>
      <c r="H711" s="61"/>
      <c r="I711" s="916" t="s">
        <v>2965</v>
      </c>
      <c r="J711" s="508"/>
      <c r="K711" s="508"/>
      <c r="L711" s="508"/>
      <c r="M711" s="508"/>
      <c r="N711" s="508"/>
    </row>
    <row r="712" ht="16.5" customHeight="1">
      <c r="A712" s="21"/>
      <c r="B712" s="784">
        <v>704.0</v>
      </c>
      <c r="C712" s="22">
        <v>43321.0</v>
      </c>
      <c r="D712" s="21" t="s">
        <v>3159</v>
      </c>
      <c r="E712" s="22"/>
      <c r="F712" s="21" t="s">
        <v>18</v>
      </c>
      <c r="G712" s="21" t="s">
        <v>3060</v>
      </c>
      <c r="H712" s="61"/>
      <c r="I712" s="916" t="s">
        <v>2965</v>
      </c>
      <c r="J712" s="508"/>
      <c r="K712" s="508"/>
      <c r="L712" s="508"/>
      <c r="M712" s="508"/>
      <c r="N712" s="508"/>
    </row>
    <row r="713" ht="16.5" customHeight="1">
      <c r="A713" s="21"/>
      <c r="B713" s="784">
        <v>705.0</v>
      </c>
      <c r="C713" s="22">
        <v>43322.0</v>
      </c>
      <c r="D713" s="21" t="s">
        <v>2486</v>
      </c>
      <c r="E713" s="22"/>
      <c r="F713" s="21" t="s">
        <v>2923</v>
      </c>
      <c r="G713" s="21"/>
      <c r="H713" s="61" t="s">
        <v>3163</v>
      </c>
      <c r="I713" s="916" t="s">
        <v>2965</v>
      </c>
      <c r="J713" s="508"/>
      <c r="K713" s="508"/>
      <c r="L713" s="508"/>
      <c r="M713" s="508"/>
      <c r="N713" s="508"/>
    </row>
    <row r="714" ht="16.5" customHeight="1">
      <c r="A714" s="21"/>
      <c r="B714" s="784">
        <v>706.0</v>
      </c>
      <c r="C714" s="22">
        <v>43322.0</v>
      </c>
      <c r="D714" s="21" t="s">
        <v>3164</v>
      </c>
      <c r="E714" s="22"/>
      <c r="F714" s="21" t="s">
        <v>18</v>
      </c>
      <c r="G714" s="21" t="s">
        <v>2586</v>
      </c>
      <c r="H714" s="61"/>
      <c r="I714" s="916" t="s">
        <v>2965</v>
      </c>
      <c r="J714" s="508"/>
      <c r="K714" s="508"/>
      <c r="L714" s="508"/>
      <c r="M714" s="508"/>
      <c r="N714" s="508"/>
    </row>
    <row r="715" ht="16.5" customHeight="1">
      <c r="A715" s="21"/>
      <c r="B715" s="784">
        <v>707.0</v>
      </c>
      <c r="C715" s="22">
        <v>43322.0</v>
      </c>
      <c r="D715" s="21" t="s">
        <v>3162</v>
      </c>
      <c r="E715" s="22"/>
      <c r="F715" s="21" t="s">
        <v>18</v>
      </c>
      <c r="G715" s="21" t="s">
        <v>2586</v>
      </c>
      <c r="H715" s="61"/>
      <c r="I715" s="916" t="s">
        <v>2965</v>
      </c>
      <c r="J715" s="508"/>
      <c r="K715" s="508"/>
      <c r="L715" s="508"/>
      <c r="M715" s="508"/>
      <c r="N715" s="508"/>
    </row>
    <row r="716" ht="16.5" customHeight="1">
      <c r="A716" s="21"/>
      <c r="B716" s="784">
        <v>708.0</v>
      </c>
      <c r="C716" s="22">
        <v>43326.0</v>
      </c>
      <c r="D716" s="21" t="s">
        <v>1496</v>
      </c>
      <c r="E716" s="22"/>
      <c r="F716" s="21" t="s">
        <v>3171</v>
      </c>
      <c r="G716" s="21"/>
      <c r="H716" s="61"/>
      <c r="I716" s="916" t="s">
        <v>2965</v>
      </c>
      <c r="J716" s="508"/>
      <c r="K716" s="508"/>
      <c r="L716" s="508"/>
      <c r="M716" s="508"/>
      <c r="N716" s="508"/>
    </row>
    <row r="717" ht="16.5" customHeight="1">
      <c r="A717" s="21" t="s">
        <v>2535</v>
      </c>
      <c r="B717" s="784">
        <v>709.0</v>
      </c>
      <c r="C717" s="22">
        <v>43327.0</v>
      </c>
      <c r="D717" s="21" t="s">
        <v>1496</v>
      </c>
      <c r="E717" s="22"/>
      <c r="F717" s="21" t="s">
        <v>1593</v>
      </c>
      <c r="G717" s="150">
        <v>43336.0</v>
      </c>
      <c r="H717" s="61"/>
      <c r="I717" s="916" t="s">
        <v>2965</v>
      </c>
      <c r="J717" s="1005" t="s">
        <v>3182</v>
      </c>
      <c r="K717" s="1005" t="s">
        <v>3183</v>
      </c>
      <c r="L717" s="1005" t="s">
        <v>3184</v>
      </c>
      <c r="M717" s="1005" t="s">
        <v>14830</v>
      </c>
      <c r="N717" s="508"/>
    </row>
    <row r="718" ht="16.5" customHeight="1">
      <c r="A718" s="21" t="s">
        <v>2535</v>
      </c>
      <c r="B718" s="784">
        <v>710.0</v>
      </c>
      <c r="C718" s="22">
        <v>43327.0</v>
      </c>
      <c r="D718" s="21" t="s">
        <v>14827</v>
      </c>
      <c r="E718" s="22"/>
      <c r="F718" s="21" t="s">
        <v>3177</v>
      </c>
      <c r="G718" s="21"/>
      <c r="H718" s="61"/>
      <c r="I718" s="916" t="s">
        <v>2965</v>
      </c>
      <c r="J718" s="508"/>
      <c r="K718" s="508"/>
      <c r="L718" s="508"/>
      <c r="M718" s="508"/>
      <c r="N718" s="508"/>
    </row>
    <row r="719" ht="16.5" customHeight="1">
      <c r="A719" s="21"/>
      <c r="B719" s="784">
        <v>711.0</v>
      </c>
      <c r="C719" s="22">
        <v>43327.0</v>
      </c>
      <c r="D719" s="21" t="s">
        <v>3173</v>
      </c>
      <c r="E719" s="22"/>
      <c r="F719" s="21" t="s">
        <v>184</v>
      </c>
      <c r="G719" s="21" t="s">
        <v>3174</v>
      </c>
      <c r="H719" s="61"/>
      <c r="I719" s="916" t="s">
        <v>2965</v>
      </c>
      <c r="J719" s="508"/>
      <c r="K719" s="508"/>
      <c r="L719" s="508"/>
      <c r="M719" s="508"/>
      <c r="N719" s="508"/>
    </row>
    <row r="720" ht="16.5" customHeight="1">
      <c r="A720" s="21"/>
      <c r="B720" s="784">
        <v>712.0</v>
      </c>
      <c r="C720" s="22">
        <v>43327.0</v>
      </c>
      <c r="D720" s="21" t="s">
        <v>3179</v>
      </c>
      <c r="E720" s="22"/>
      <c r="F720" s="21" t="s">
        <v>184</v>
      </c>
      <c r="G720" s="21" t="s">
        <v>3180</v>
      </c>
      <c r="H720" s="61"/>
      <c r="I720" s="916" t="s">
        <v>2965</v>
      </c>
      <c r="J720" s="508"/>
      <c r="K720" s="508"/>
      <c r="L720" s="508"/>
      <c r="M720" s="508"/>
      <c r="N720" s="508"/>
    </row>
    <row r="721" ht="16.5" customHeight="1">
      <c r="A721" s="21"/>
      <c r="B721" s="784">
        <v>713.0</v>
      </c>
      <c r="C721" s="22">
        <v>43327.0</v>
      </c>
      <c r="D721" s="21" t="s">
        <v>2665</v>
      </c>
      <c r="E721" s="22"/>
      <c r="F721" s="21" t="s">
        <v>2923</v>
      </c>
      <c r="G721" s="21"/>
      <c r="H721" s="61"/>
      <c r="I721" s="916" t="s">
        <v>2965</v>
      </c>
      <c r="J721" s="508"/>
      <c r="K721" s="508"/>
      <c r="L721" s="508"/>
      <c r="M721" s="508"/>
      <c r="N721" s="508"/>
    </row>
    <row r="722" ht="16.5" customHeight="1">
      <c r="A722" s="21"/>
      <c r="B722" s="784">
        <v>714.0</v>
      </c>
      <c r="C722" s="22">
        <v>43327.0</v>
      </c>
      <c r="D722" s="21" t="s">
        <v>3172</v>
      </c>
      <c r="E722" s="22"/>
      <c r="F722" s="21" t="s">
        <v>18</v>
      </c>
      <c r="G722" s="21" t="s">
        <v>2988</v>
      </c>
      <c r="H722" s="61"/>
      <c r="I722" s="916" t="s">
        <v>2965</v>
      </c>
      <c r="J722" s="508"/>
      <c r="K722" s="508"/>
      <c r="L722" s="508"/>
      <c r="M722" s="508"/>
      <c r="N722" s="508"/>
    </row>
    <row r="723" ht="16.5" customHeight="1">
      <c r="A723" s="21"/>
      <c r="B723" s="784">
        <v>715.0</v>
      </c>
      <c r="C723" s="22">
        <v>43327.0</v>
      </c>
      <c r="D723" s="21" t="s">
        <v>3181</v>
      </c>
      <c r="E723" s="22"/>
      <c r="F723" s="21" t="s">
        <v>18</v>
      </c>
      <c r="G723" s="21" t="s">
        <v>2980</v>
      </c>
      <c r="H723" s="61"/>
      <c r="I723" s="916" t="s">
        <v>2965</v>
      </c>
      <c r="J723" s="508"/>
      <c r="K723" s="508"/>
      <c r="L723" s="508"/>
      <c r="M723" s="508"/>
      <c r="N723" s="508"/>
    </row>
    <row r="724" ht="16.5" customHeight="1">
      <c r="A724" s="21" t="s">
        <v>2535</v>
      </c>
      <c r="B724" s="1006">
        <v>716.0</v>
      </c>
      <c r="C724" s="22">
        <v>43327.0</v>
      </c>
      <c r="D724" s="21" t="s">
        <v>2598</v>
      </c>
      <c r="E724" s="22"/>
      <c r="F724" s="21" t="s">
        <v>3185</v>
      </c>
      <c r="G724" s="21"/>
      <c r="H724" s="61"/>
      <c r="I724" s="916" t="s">
        <v>2965</v>
      </c>
      <c r="J724" s="885" t="s">
        <v>3186</v>
      </c>
      <c r="K724" s="508"/>
      <c r="L724" s="508"/>
      <c r="M724" s="508"/>
      <c r="N724" s="508"/>
    </row>
    <row r="725" ht="16.5" customHeight="1">
      <c r="A725" s="21"/>
      <c r="B725" s="784">
        <v>717.0</v>
      </c>
      <c r="C725" s="22">
        <v>43327.0</v>
      </c>
      <c r="D725" s="21" t="s">
        <v>3175</v>
      </c>
      <c r="E725" s="22"/>
      <c r="F725" s="21" t="s">
        <v>18</v>
      </c>
      <c r="G725" s="21" t="s">
        <v>3176</v>
      </c>
      <c r="H725" s="61"/>
      <c r="I725" s="916" t="s">
        <v>2965</v>
      </c>
      <c r="J725" s="508"/>
      <c r="K725" s="508"/>
      <c r="L725" s="508"/>
      <c r="M725" s="508"/>
      <c r="N725" s="508"/>
    </row>
    <row r="726" ht="16.5" customHeight="1">
      <c r="A726" s="21" t="s">
        <v>2535</v>
      </c>
      <c r="B726" s="784">
        <v>718.0</v>
      </c>
      <c r="C726" s="22">
        <v>43329.0</v>
      </c>
      <c r="D726" s="21" t="s">
        <v>2172</v>
      </c>
      <c r="E726" s="22"/>
      <c r="F726" s="21" t="s">
        <v>1593</v>
      </c>
      <c r="G726" s="150">
        <v>43350.0</v>
      </c>
      <c r="H726" s="61"/>
      <c r="I726" s="916" t="s">
        <v>2965</v>
      </c>
      <c r="J726" s="1005" t="s">
        <v>3188</v>
      </c>
      <c r="K726" s="885" t="s">
        <v>3189</v>
      </c>
      <c r="L726" s="885" t="s">
        <v>3190</v>
      </c>
      <c r="M726" s="885" t="s">
        <v>14831</v>
      </c>
      <c r="N726" s="885" t="s">
        <v>14832</v>
      </c>
    </row>
    <row r="727" ht="16.5" customHeight="1">
      <c r="A727" s="21" t="s">
        <v>2535</v>
      </c>
      <c r="B727" s="784">
        <v>719.0</v>
      </c>
      <c r="C727" s="22">
        <v>43329.0</v>
      </c>
      <c r="D727" s="21" t="s">
        <v>1355</v>
      </c>
      <c r="E727" s="22"/>
      <c r="F727" s="21" t="s">
        <v>1593</v>
      </c>
      <c r="G727" s="150">
        <v>43350.0</v>
      </c>
      <c r="H727" s="61"/>
      <c r="I727" s="916" t="s">
        <v>2965</v>
      </c>
      <c r="J727" s="1005" t="s">
        <v>3203</v>
      </c>
      <c r="K727" s="885" t="s">
        <v>3204</v>
      </c>
      <c r="L727" s="885" t="s">
        <v>3205</v>
      </c>
      <c r="M727" s="885" t="s">
        <v>14833</v>
      </c>
    </row>
    <row r="728" ht="16.5" customHeight="1">
      <c r="A728" s="21"/>
      <c r="B728" s="784">
        <v>720.0</v>
      </c>
      <c r="C728" s="22">
        <v>43329.0</v>
      </c>
      <c r="D728" s="21" t="s">
        <v>3199</v>
      </c>
      <c r="E728" s="22"/>
      <c r="F728" s="21" t="s">
        <v>3070</v>
      </c>
      <c r="G728" s="21"/>
      <c r="H728" s="61"/>
      <c r="I728" s="916" t="s">
        <v>2965</v>
      </c>
      <c r="J728" s="508"/>
      <c r="K728" s="508"/>
      <c r="L728" s="508"/>
      <c r="M728" s="508"/>
      <c r="N728" s="508"/>
    </row>
    <row r="729" ht="16.5" customHeight="1">
      <c r="A729" s="21"/>
      <c r="B729" s="784">
        <v>721.0</v>
      </c>
      <c r="C729" s="22"/>
      <c r="D729" s="21"/>
      <c r="E729" s="22"/>
      <c r="F729" s="21"/>
      <c r="G729" s="21"/>
      <c r="H729" s="23"/>
      <c r="I729" s="916"/>
      <c r="J729" s="508"/>
      <c r="K729" s="508"/>
      <c r="L729" s="508"/>
      <c r="M729" s="508"/>
      <c r="N729" s="508"/>
    </row>
    <row r="730" ht="16.5" customHeight="1">
      <c r="A730" s="21" t="s">
        <v>2535</v>
      </c>
      <c r="B730" s="784">
        <v>722.0</v>
      </c>
      <c r="C730" s="22">
        <v>43329.0</v>
      </c>
      <c r="D730" s="21" t="s">
        <v>2323</v>
      </c>
      <c r="E730" s="22"/>
      <c r="F730" s="21" t="s">
        <v>1313</v>
      </c>
      <c r="G730" s="21" t="s">
        <v>3200</v>
      </c>
      <c r="H730" s="61"/>
      <c r="I730" s="916" t="s">
        <v>2965</v>
      </c>
      <c r="J730" s="508"/>
      <c r="K730" s="508"/>
      <c r="L730" s="508"/>
      <c r="M730" s="508"/>
      <c r="N730" s="508"/>
    </row>
    <row r="731" ht="16.5" customHeight="1">
      <c r="A731" s="21"/>
      <c r="B731" s="784">
        <v>723.0</v>
      </c>
      <c r="C731" s="22">
        <v>43329.0</v>
      </c>
      <c r="D731" s="21" t="s">
        <v>2498</v>
      </c>
      <c r="E731" s="22"/>
      <c r="F731" s="21" t="s">
        <v>1313</v>
      </c>
      <c r="G731" s="21" t="s">
        <v>3200</v>
      </c>
      <c r="H731" s="61"/>
      <c r="I731" s="916" t="s">
        <v>2965</v>
      </c>
      <c r="J731" s="885" t="s">
        <v>3201</v>
      </c>
      <c r="K731" s="508"/>
      <c r="L731" s="508"/>
      <c r="M731" s="508"/>
      <c r="N731" s="508"/>
    </row>
    <row r="732" ht="16.5" customHeight="1">
      <c r="A732" s="21"/>
      <c r="B732" s="784">
        <v>724.0</v>
      </c>
      <c r="C732" s="22">
        <v>43329.0</v>
      </c>
      <c r="D732" s="21" t="s">
        <v>2505</v>
      </c>
      <c r="E732" s="22"/>
      <c r="F732" s="21" t="s">
        <v>1313</v>
      </c>
      <c r="G732" s="21" t="s">
        <v>3200</v>
      </c>
      <c r="H732" s="61"/>
      <c r="I732" s="916" t="s">
        <v>2965</v>
      </c>
      <c r="J732" s="885" t="s">
        <v>3202</v>
      </c>
      <c r="K732" s="508"/>
      <c r="L732" s="508"/>
      <c r="M732" s="508"/>
      <c r="N732" s="508"/>
    </row>
    <row r="733" ht="16.5" customHeight="1">
      <c r="A733" s="21"/>
      <c r="B733" s="784">
        <v>725.0</v>
      </c>
      <c r="C733" s="22">
        <v>43329.0</v>
      </c>
      <c r="D733" s="21" t="s">
        <v>3196</v>
      </c>
      <c r="E733" s="22"/>
      <c r="F733" s="21" t="s">
        <v>2923</v>
      </c>
      <c r="G733" s="21"/>
      <c r="H733" s="61" t="s">
        <v>3197</v>
      </c>
      <c r="I733" s="916" t="s">
        <v>2965</v>
      </c>
      <c r="J733" s="508"/>
      <c r="K733" s="508"/>
      <c r="L733" s="508"/>
      <c r="M733" s="508"/>
      <c r="N733" s="508"/>
    </row>
    <row r="734" ht="16.5" customHeight="1">
      <c r="A734" s="21"/>
      <c r="B734" s="784">
        <v>726.0</v>
      </c>
      <c r="C734" s="22">
        <v>43329.0</v>
      </c>
      <c r="D734" s="21" t="s">
        <v>3103</v>
      </c>
      <c r="E734" s="22"/>
      <c r="F734" s="21" t="s">
        <v>18</v>
      </c>
      <c r="G734" s="21" t="s">
        <v>3083</v>
      </c>
      <c r="H734" s="61"/>
      <c r="I734" s="916" t="s">
        <v>2965</v>
      </c>
      <c r="J734" s="508"/>
      <c r="K734" s="508"/>
      <c r="L734" s="508"/>
      <c r="M734" s="508"/>
      <c r="N734" s="508"/>
    </row>
    <row r="735" ht="16.5" customHeight="1">
      <c r="A735" s="21"/>
      <c r="B735" s="784">
        <v>727.0</v>
      </c>
      <c r="C735" s="22">
        <v>43329.0</v>
      </c>
      <c r="D735" s="21" t="s">
        <v>3198</v>
      </c>
      <c r="E735" s="22"/>
      <c r="F735" s="21" t="s">
        <v>2923</v>
      </c>
      <c r="G735" s="21"/>
      <c r="H735" s="61"/>
      <c r="I735" s="916" t="s">
        <v>2965</v>
      </c>
      <c r="J735" s="508"/>
      <c r="K735" s="508"/>
      <c r="L735" s="508"/>
      <c r="M735" s="508"/>
      <c r="N735" s="508"/>
    </row>
    <row r="736" ht="16.5" customHeight="1">
      <c r="A736" s="21" t="s">
        <v>2535</v>
      </c>
      <c r="B736" s="784">
        <v>728.0</v>
      </c>
      <c r="C736" s="22">
        <v>43329.0</v>
      </c>
      <c r="D736" s="21" t="s">
        <v>3192</v>
      </c>
      <c r="E736" s="22"/>
      <c r="F736" s="21" t="s">
        <v>994</v>
      </c>
      <c r="G736" s="21"/>
      <c r="H736" s="61"/>
      <c r="I736" s="916" t="s">
        <v>2965</v>
      </c>
      <c r="J736" s="885" t="s">
        <v>3194</v>
      </c>
      <c r="K736" s="885" t="s">
        <v>3195</v>
      </c>
      <c r="L736" s="508"/>
      <c r="M736" s="508"/>
      <c r="N736" s="508"/>
    </row>
    <row r="737" ht="16.5" customHeight="1">
      <c r="A737" s="21"/>
      <c r="B737" s="784"/>
      <c r="C737" s="22">
        <v>43327.0</v>
      </c>
      <c r="D737" s="21" t="s">
        <v>3187</v>
      </c>
      <c r="E737" s="22"/>
      <c r="F737" s="21" t="s">
        <v>158</v>
      </c>
      <c r="G737" s="1007">
        <v>42.0</v>
      </c>
      <c r="H737" s="61"/>
      <c r="I737" s="916"/>
      <c r="J737" s="508"/>
      <c r="K737" s="508"/>
      <c r="L737" s="508"/>
      <c r="M737" s="508"/>
      <c r="N737" s="508"/>
    </row>
    <row r="738" ht="16.5" customHeight="1">
      <c r="A738" s="21" t="s">
        <v>2535</v>
      </c>
      <c r="B738" s="784">
        <v>729.0</v>
      </c>
      <c r="C738" s="22">
        <v>43329.0</v>
      </c>
      <c r="D738" s="21" t="s">
        <v>2959</v>
      </c>
      <c r="E738" s="22"/>
      <c r="F738" s="21" t="s">
        <v>3042</v>
      </c>
      <c r="G738" s="21"/>
      <c r="H738" s="61"/>
      <c r="I738" s="916" t="s">
        <v>2965</v>
      </c>
      <c r="J738" s="885" t="s">
        <v>3191</v>
      </c>
      <c r="K738" s="508"/>
      <c r="L738" s="508"/>
      <c r="M738" s="508"/>
      <c r="N738" s="508"/>
    </row>
    <row r="739" ht="16.5" customHeight="1">
      <c r="A739" s="21"/>
      <c r="B739" s="784">
        <v>730.0</v>
      </c>
      <c r="C739" s="22">
        <v>43332.0</v>
      </c>
      <c r="D739" s="21" t="s">
        <v>3225</v>
      </c>
      <c r="E739" s="22"/>
      <c r="F739" s="21" t="s">
        <v>18</v>
      </c>
      <c r="G739" s="21" t="s">
        <v>3226</v>
      </c>
      <c r="H739" s="61"/>
      <c r="I739" s="916" t="s">
        <v>2965</v>
      </c>
      <c r="J739" s="508"/>
      <c r="K739" s="508"/>
      <c r="L739" s="508"/>
      <c r="M739" s="508"/>
      <c r="N739" s="508"/>
    </row>
    <row r="740" ht="16.5" customHeight="1">
      <c r="A740" s="21"/>
      <c r="B740" s="784">
        <v>731.0</v>
      </c>
      <c r="C740" s="22">
        <v>43332.0</v>
      </c>
      <c r="D740" s="21" t="s">
        <v>3206</v>
      </c>
      <c r="E740" s="22"/>
      <c r="F740" s="21" t="s">
        <v>18</v>
      </c>
      <c r="G740" s="21" t="s">
        <v>2586</v>
      </c>
      <c r="H740" s="61"/>
      <c r="I740" s="916" t="s">
        <v>2965</v>
      </c>
      <c r="J740" s="508"/>
      <c r="K740" s="508"/>
      <c r="L740" s="508"/>
      <c r="M740" s="508"/>
      <c r="N740" s="508"/>
    </row>
    <row r="741" ht="16.5" customHeight="1">
      <c r="A741" s="21"/>
      <c r="B741" s="784">
        <v>732.0</v>
      </c>
      <c r="C741" s="22">
        <v>43332.0</v>
      </c>
      <c r="D741" s="21" t="s">
        <v>3216</v>
      </c>
      <c r="E741" s="22"/>
      <c r="F741" s="21" t="s">
        <v>18</v>
      </c>
      <c r="G741" s="21" t="s">
        <v>2586</v>
      </c>
      <c r="H741" s="61"/>
      <c r="I741" s="916" t="s">
        <v>2965</v>
      </c>
      <c r="J741" s="508"/>
      <c r="K741" s="508"/>
      <c r="L741" s="508"/>
      <c r="M741" s="508"/>
      <c r="N741" s="508"/>
    </row>
    <row r="742" ht="16.5" customHeight="1">
      <c r="A742" s="21"/>
      <c r="B742" s="784">
        <v>733.0</v>
      </c>
      <c r="C742" s="22">
        <v>43332.0</v>
      </c>
      <c r="D742" s="21" t="s">
        <v>3207</v>
      </c>
      <c r="E742" s="22"/>
      <c r="F742" s="21" t="s">
        <v>18</v>
      </c>
      <c r="G742" s="21" t="s">
        <v>3209</v>
      </c>
      <c r="H742" s="61"/>
      <c r="I742" s="916" t="s">
        <v>2965</v>
      </c>
      <c r="J742" s="508"/>
      <c r="K742" s="508"/>
      <c r="L742" s="508"/>
      <c r="M742" s="508"/>
      <c r="N742" s="508"/>
    </row>
    <row r="743" ht="16.5" customHeight="1">
      <c r="A743" s="21"/>
      <c r="B743" s="784">
        <v>734.0</v>
      </c>
      <c r="C743" s="22">
        <v>43332.0</v>
      </c>
      <c r="D743" s="21" t="s">
        <v>3217</v>
      </c>
      <c r="E743" s="22"/>
      <c r="F743" s="21" t="s">
        <v>18</v>
      </c>
      <c r="G743" s="21" t="s">
        <v>2586</v>
      </c>
      <c r="H743" s="61"/>
      <c r="I743" s="916" t="s">
        <v>2965</v>
      </c>
      <c r="J743" s="508"/>
      <c r="K743" s="508"/>
      <c r="L743" s="508"/>
      <c r="M743" s="508"/>
      <c r="N743" s="508"/>
    </row>
    <row r="744" ht="16.5" customHeight="1">
      <c r="A744" s="21"/>
      <c r="B744" s="784">
        <v>735.0</v>
      </c>
      <c r="C744" s="22">
        <v>43332.0</v>
      </c>
      <c r="D744" s="21" t="s">
        <v>14834</v>
      </c>
      <c r="E744" s="22"/>
      <c r="F744" s="21" t="s">
        <v>18</v>
      </c>
      <c r="G744" s="21" t="s">
        <v>3220</v>
      </c>
      <c r="H744" s="61"/>
      <c r="I744" s="916" t="s">
        <v>2965</v>
      </c>
      <c r="J744" s="508"/>
      <c r="K744" s="508"/>
      <c r="L744" s="508"/>
      <c r="M744" s="508"/>
      <c r="N744" s="508"/>
    </row>
    <row r="745" ht="16.5" customHeight="1">
      <c r="A745" s="21"/>
      <c r="B745" s="784">
        <v>736.0</v>
      </c>
      <c r="C745" s="22">
        <v>43332.0</v>
      </c>
      <c r="D745" s="21" t="s">
        <v>3211</v>
      </c>
      <c r="E745" s="22"/>
      <c r="F745" s="21" t="s">
        <v>18</v>
      </c>
      <c r="G745" s="21" t="s">
        <v>3212</v>
      </c>
      <c r="H745" s="61"/>
      <c r="I745" s="916" t="s">
        <v>2965</v>
      </c>
      <c r="J745" s="508"/>
      <c r="K745" s="508"/>
      <c r="L745" s="508"/>
      <c r="M745" s="508"/>
      <c r="N745" s="508"/>
    </row>
    <row r="746" ht="16.5" customHeight="1">
      <c r="A746" s="21"/>
      <c r="B746" s="784">
        <v>737.0</v>
      </c>
      <c r="C746" s="22">
        <v>43332.0</v>
      </c>
      <c r="D746" s="21" t="s">
        <v>3223</v>
      </c>
      <c r="E746" s="22"/>
      <c r="F746" s="21" t="s">
        <v>18</v>
      </c>
      <c r="G746" s="21" t="s">
        <v>3224</v>
      </c>
      <c r="H746" s="61"/>
      <c r="I746" s="916" t="s">
        <v>2965</v>
      </c>
      <c r="J746" s="508"/>
      <c r="K746" s="508"/>
      <c r="L746" s="508"/>
      <c r="M746" s="508"/>
      <c r="N746" s="508"/>
    </row>
    <row r="747" ht="16.5" customHeight="1">
      <c r="A747" s="21"/>
      <c r="B747" s="784">
        <v>738.0</v>
      </c>
      <c r="C747" s="22">
        <v>43332.0</v>
      </c>
      <c r="D747" s="21" t="s">
        <v>3213</v>
      </c>
      <c r="E747" s="22"/>
      <c r="F747" s="21" t="s">
        <v>18</v>
      </c>
      <c r="G747" s="21" t="s">
        <v>2586</v>
      </c>
      <c r="H747" s="61"/>
      <c r="I747" s="916" t="s">
        <v>2965</v>
      </c>
      <c r="J747" s="508"/>
      <c r="K747" s="508"/>
      <c r="L747" s="508"/>
      <c r="M747" s="508"/>
      <c r="N747" s="508"/>
    </row>
    <row r="748" ht="16.5" customHeight="1">
      <c r="A748" s="21"/>
      <c r="B748" s="784">
        <v>739.0</v>
      </c>
      <c r="C748" s="22">
        <v>43332.0</v>
      </c>
      <c r="D748" s="21" t="s">
        <v>3214</v>
      </c>
      <c r="E748" s="22"/>
      <c r="F748" s="21" t="s">
        <v>18</v>
      </c>
      <c r="G748" s="21" t="s">
        <v>2988</v>
      </c>
      <c r="H748" s="61"/>
      <c r="I748" s="916" t="s">
        <v>2965</v>
      </c>
      <c r="J748" s="508"/>
      <c r="K748" s="508"/>
      <c r="L748" s="508"/>
      <c r="M748" s="508"/>
      <c r="N748" s="508"/>
    </row>
    <row r="749" ht="16.5" customHeight="1">
      <c r="A749" s="21"/>
      <c r="B749" s="784">
        <v>740.0</v>
      </c>
      <c r="C749" s="22">
        <v>43332.0</v>
      </c>
      <c r="D749" s="21" t="s">
        <v>3210</v>
      </c>
      <c r="E749" s="22"/>
      <c r="F749" s="21" t="s">
        <v>18</v>
      </c>
      <c r="G749" s="21" t="s">
        <v>2932</v>
      </c>
      <c r="H749" s="61"/>
      <c r="I749" s="916" t="s">
        <v>2965</v>
      </c>
      <c r="J749" s="508"/>
      <c r="K749" s="508"/>
      <c r="L749" s="508"/>
      <c r="M749" s="508"/>
      <c r="N749" s="508"/>
    </row>
    <row r="750" ht="16.5" customHeight="1">
      <c r="A750" s="21"/>
      <c r="B750" s="784">
        <v>741.0</v>
      </c>
      <c r="C750" s="22">
        <v>43332.0</v>
      </c>
      <c r="D750" s="21" t="s">
        <v>3222</v>
      </c>
      <c r="E750" s="22"/>
      <c r="F750" s="21" t="s">
        <v>18</v>
      </c>
      <c r="G750" s="21" t="s">
        <v>2586</v>
      </c>
      <c r="H750" s="61"/>
      <c r="I750" s="916" t="s">
        <v>2965</v>
      </c>
      <c r="J750" s="508"/>
      <c r="K750" s="508"/>
      <c r="L750" s="508"/>
      <c r="M750" s="508"/>
      <c r="N750" s="508"/>
    </row>
    <row r="751" ht="16.5" customHeight="1">
      <c r="A751" s="21"/>
      <c r="B751" s="784">
        <v>742.0</v>
      </c>
      <c r="C751" s="22">
        <v>43332.0</v>
      </c>
      <c r="D751" s="21" t="s">
        <v>2765</v>
      </c>
      <c r="E751" s="22"/>
      <c r="F751" s="21" t="s">
        <v>18</v>
      </c>
      <c r="G751" s="21" t="s">
        <v>2932</v>
      </c>
      <c r="H751" s="61"/>
      <c r="I751" s="916" t="s">
        <v>2965</v>
      </c>
      <c r="J751" s="508"/>
      <c r="K751" s="508"/>
      <c r="L751" s="508"/>
      <c r="M751" s="508"/>
      <c r="N751" s="508"/>
    </row>
    <row r="752" ht="16.5" customHeight="1">
      <c r="A752" s="21"/>
      <c r="B752" s="784">
        <v>743.0</v>
      </c>
      <c r="C752" s="22">
        <v>43332.0</v>
      </c>
      <c r="D752" s="21" t="s">
        <v>3215</v>
      </c>
      <c r="E752" s="22"/>
      <c r="F752" s="21" t="s">
        <v>18</v>
      </c>
      <c r="G752" s="21" t="s">
        <v>2586</v>
      </c>
      <c r="H752" s="61"/>
      <c r="I752" s="916" t="s">
        <v>2965</v>
      </c>
      <c r="J752" s="508"/>
      <c r="K752" s="508"/>
      <c r="L752" s="508"/>
      <c r="M752" s="508"/>
      <c r="N752" s="508"/>
    </row>
    <row r="753" ht="16.5" customHeight="1">
      <c r="A753" s="21"/>
      <c r="B753" s="784">
        <v>744.0</v>
      </c>
      <c r="C753" s="22">
        <v>43332.0</v>
      </c>
      <c r="D753" s="21" t="s">
        <v>3221</v>
      </c>
      <c r="E753" s="22"/>
      <c r="F753" s="21" t="s">
        <v>18</v>
      </c>
      <c r="G753" s="21" t="s">
        <v>2586</v>
      </c>
      <c r="H753" s="61"/>
      <c r="I753" s="916" t="s">
        <v>2965</v>
      </c>
      <c r="J753" s="508"/>
      <c r="K753" s="508"/>
      <c r="L753" s="508"/>
      <c r="M753" s="508"/>
      <c r="N753" s="508"/>
    </row>
    <row r="754" ht="16.5" customHeight="1">
      <c r="A754" s="21"/>
      <c r="B754" s="784">
        <v>745.0</v>
      </c>
      <c r="C754" s="22">
        <v>43332.0</v>
      </c>
      <c r="D754" s="21" t="s">
        <v>2754</v>
      </c>
      <c r="E754" s="22"/>
      <c r="F754" s="21" t="s">
        <v>2923</v>
      </c>
      <c r="G754" s="21"/>
      <c r="H754" s="61"/>
      <c r="I754" s="916" t="s">
        <v>2965</v>
      </c>
      <c r="J754" s="508"/>
      <c r="K754" s="508"/>
      <c r="L754" s="508"/>
      <c r="M754" s="508"/>
      <c r="N754" s="508"/>
    </row>
    <row r="755" ht="16.5" customHeight="1">
      <c r="A755" s="21"/>
      <c r="B755" s="784"/>
      <c r="C755" s="22">
        <v>43329.0</v>
      </c>
      <c r="D755" s="21" t="s">
        <v>2407</v>
      </c>
      <c r="E755" s="22"/>
      <c r="F755" s="21" t="s">
        <v>158</v>
      </c>
      <c r="G755" s="30" t="s">
        <v>1476</v>
      </c>
      <c r="H755" s="61"/>
      <c r="I755" s="916" t="s">
        <v>2965</v>
      </c>
      <c r="J755" s="508"/>
      <c r="K755" s="508"/>
      <c r="L755" s="508"/>
      <c r="M755" s="508"/>
      <c r="N755" s="508"/>
    </row>
    <row r="756" ht="16.5" customHeight="1">
      <c r="A756" s="21"/>
      <c r="B756" s="784">
        <v>746.0</v>
      </c>
      <c r="C756" s="22">
        <v>43336.0</v>
      </c>
      <c r="D756" s="21" t="s">
        <v>2964</v>
      </c>
      <c r="E756" s="22"/>
      <c r="F756" s="21" t="s">
        <v>2923</v>
      </c>
      <c r="G756" s="21"/>
      <c r="H756" s="61"/>
      <c r="I756" s="916" t="s">
        <v>2965</v>
      </c>
      <c r="J756" s="508"/>
      <c r="K756" s="508"/>
      <c r="L756" s="508"/>
      <c r="M756" s="508"/>
      <c r="N756" s="508"/>
    </row>
    <row r="757" ht="16.5" customHeight="1">
      <c r="A757" s="21"/>
      <c r="B757" s="784">
        <v>747.0</v>
      </c>
      <c r="C757" s="22">
        <v>43336.0</v>
      </c>
      <c r="D757" s="21" t="s">
        <v>1644</v>
      </c>
      <c r="E757" s="22"/>
      <c r="F757" s="21" t="s">
        <v>363</v>
      </c>
      <c r="G757" s="21"/>
      <c r="H757" s="61"/>
      <c r="I757" s="916" t="s">
        <v>2965</v>
      </c>
      <c r="J757" s="508"/>
      <c r="K757" s="508"/>
      <c r="L757" s="508"/>
      <c r="M757" s="508"/>
      <c r="N757" s="508"/>
    </row>
    <row r="758" ht="16.5" customHeight="1">
      <c r="A758" s="21"/>
      <c r="B758" s="784">
        <v>748.0</v>
      </c>
      <c r="C758" s="22">
        <v>43336.0</v>
      </c>
      <c r="D758" s="21" t="s">
        <v>2665</v>
      </c>
      <c r="E758" s="22"/>
      <c r="F758" s="21" t="s">
        <v>363</v>
      </c>
      <c r="G758" s="21"/>
      <c r="H758" s="61"/>
      <c r="I758" s="916" t="s">
        <v>2965</v>
      </c>
      <c r="J758" s="508"/>
      <c r="K758" s="508"/>
      <c r="L758" s="508"/>
      <c r="M758" s="508"/>
      <c r="N758" s="508"/>
    </row>
    <row r="759" ht="16.5" customHeight="1">
      <c r="A759" s="21" t="s">
        <v>2535</v>
      </c>
      <c r="B759" s="784">
        <v>749.0</v>
      </c>
      <c r="C759" s="22">
        <v>43336.0</v>
      </c>
      <c r="D759" s="21" t="s">
        <v>1522</v>
      </c>
      <c r="E759" s="22"/>
      <c r="F759" s="21" t="s">
        <v>1593</v>
      </c>
      <c r="G759" s="150">
        <v>43357.0</v>
      </c>
      <c r="H759" s="61"/>
      <c r="I759" s="916" t="s">
        <v>2965</v>
      </c>
      <c r="J759" s="885" t="s">
        <v>3228</v>
      </c>
      <c r="K759" s="885" t="s">
        <v>3229</v>
      </c>
      <c r="L759" s="885" t="s">
        <v>3230</v>
      </c>
      <c r="M759" s="885" t="s">
        <v>14835</v>
      </c>
      <c r="N759" s="885" t="s">
        <v>14836</v>
      </c>
    </row>
    <row r="760" ht="16.5" customHeight="1">
      <c r="A760" s="21"/>
      <c r="B760" s="784">
        <v>750.0</v>
      </c>
      <c r="C760" s="22">
        <v>43336.0</v>
      </c>
      <c r="D760" s="21" t="s">
        <v>2660</v>
      </c>
      <c r="E760" s="22"/>
      <c r="F760" s="21" t="s">
        <v>1593</v>
      </c>
      <c r="G760" s="159" t="s">
        <v>3227</v>
      </c>
      <c r="H760" s="61"/>
      <c r="I760" s="916" t="s">
        <v>2965</v>
      </c>
      <c r="J760" s="508"/>
      <c r="K760" s="508"/>
      <c r="L760" s="508"/>
      <c r="M760" s="508"/>
      <c r="N760" s="508"/>
    </row>
    <row r="761" ht="16.5" customHeight="1">
      <c r="A761" s="21"/>
      <c r="B761" s="784"/>
      <c r="C761" s="22">
        <v>43339.0</v>
      </c>
      <c r="D761" s="21" t="s">
        <v>1862</v>
      </c>
      <c r="E761" s="22"/>
      <c r="F761" s="21" t="s">
        <v>158</v>
      </c>
      <c r="G761" s="1007">
        <v>45.0</v>
      </c>
      <c r="H761" s="61"/>
      <c r="I761" s="916" t="s">
        <v>2965</v>
      </c>
      <c r="J761" s="508"/>
      <c r="K761" s="508"/>
      <c r="L761" s="508"/>
      <c r="M761" s="508"/>
      <c r="N761" s="508"/>
    </row>
    <row r="762" ht="16.5" customHeight="1">
      <c r="A762" s="21"/>
      <c r="B762" s="784"/>
      <c r="C762" s="22">
        <v>43327.0</v>
      </c>
      <c r="D762" s="21" t="s">
        <v>3187</v>
      </c>
      <c r="E762" s="22"/>
      <c r="F762" s="21" t="s">
        <v>158</v>
      </c>
      <c r="G762" s="1007">
        <v>42.0</v>
      </c>
      <c r="H762" s="61"/>
      <c r="I762" s="916" t="s">
        <v>2965</v>
      </c>
      <c r="J762" s="508"/>
      <c r="K762" s="508"/>
      <c r="L762" s="508"/>
      <c r="M762" s="508"/>
      <c r="N762" s="508"/>
    </row>
    <row r="763" ht="16.5" customHeight="1">
      <c r="A763" s="21" t="s">
        <v>2535</v>
      </c>
      <c r="B763" s="784">
        <v>751.0</v>
      </c>
      <c r="C763" s="22">
        <v>43339.0</v>
      </c>
      <c r="D763" s="21" t="s">
        <v>3244</v>
      </c>
      <c r="E763" s="22"/>
      <c r="F763" s="21" t="s">
        <v>994</v>
      </c>
      <c r="G763" s="21"/>
      <c r="H763" s="61"/>
      <c r="I763" s="916" t="s">
        <v>2965</v>
      </c>
      <c r="J763" s="885" t="s">
        <v>3245</v>
      </c>
      <c r="K763" s="885" t="s">
        <v>3246</v>
      </c>
      <c r="L763" s="508"/>
      <c r="M763" s="508"/>
      <c r="N763" s="508"/>
    </row>
    <row r="764" ht="16.5" customHeight="1">
      <c r="A764" s="21" t="s">
        <v>2535</v>
      </c>
      <c r="B764" s="784">
        <v>752.0</v>
      </c>
      <c r="C764" s="22">
        <v>43339.0</v>
      </c>
      <c r="D764" s="21" t="s">
        <v>3236</v>
      </c>
      <c r="E764" s="22"/>
      <c r="F764" s="21" t="s">
        <v>994</v>
      </c>
      <c r="G764" s="21"/>
      <c r="H764" s="61"/>
      <c r="I764" s="916" t="s">
        <v>2965</v>
      </c>
      <c r="J764" s="885" t="s">
        <v>3237</v>
      </c>
      <c r="K764" s="885" t="s">
        <v>3238</v>
      </c>
      <c r="L764" s="508"/>
      <c r="M764" s="508"/>
      <c r="N764" s="508"/>
    </row>
    <row r="765" ht="16.5" customHeight="1">
      <c r="A765" s="21" t="s">
        <v>2535</v>
      </c>
      <c r="B765" s="784">
        <v>753.0</v>
      </c>
      <c r="C765" s="22">
        <v>43339.0</v>
      </c>
      <c r="D765" s="21" t="s">
        <v>3240</v>
      </c>
      <c r="E765" s="22"/>
      <c r="F765" s="21" t="s">
        <v>994</v>
      </c>
      <c r="G765" s="21"/>
      <c r="H765" s="61"/>
      <c r="I765" s="916" t="s">
        <v>2965</v>
      </c>
      <c r="J765" s="885" t="s">
        <v>3241</v>
      </c>
      <c r="K765" s="885" t="s">
        <v>3242</v>
      </c>
      <c r="L765" s="508"/>
      <c r="M765" s="508"/>
      <c r="N765" s="508"/>
    </row>
    <row r="766" ht="16.5" customHeight="1">
      <c r="A766" s="21"/>
      <c r="B766" s="784">
        <v>754.0</v>
      </c>
      <c r="C766" s="22">
        <v>43339.0</v>
      </c>
      <c r="D766" s="21" t="s">
        <v>2703</v>
      </c>
      <c r="E766" s="22"/>
      <c r="F766" s="21" t="s">
        <v>2923</v>
      </c>
      <c r="G766" s="21"/>
      <c r="H766" s="61" t="s">
        <v>3232</v>
      </c>
      <c r="I766" s="916" t="s">
        <v>2863</v>
      </c>
      <c r="J766" s="508"/>
      <c r="K766" s="508"/>
      <c r="L766" s="508"/>
      <c r="M766" s="508"/>
      <c r="N766" s="508"/>
    </row>
    <row r="767" ht="16.5" customHeight="1">
      <c r="A767" s="21" t="s">
        <v>2535</v>
      </c>
      <c r="B767" s="784">
        <v>755.0</v>
      </c>
      <c r="C767" s="22">
        <v>43339.0</v>
      </c>
      <c r="D767" s="21" t="s">
        <v>2684</v>
      </c>
      <c r="E767" s="22"/>
      <c r="F767" s="21" t="s">
        <v>108</v>
      </c>
      <c r="G767" s="157"/>
      <c r="H767" s="61"/>
      <c r="I767" s="916" t="s">
        <v>2965</v>
      </c>
      <c r="J767" s="885" t="s">
        <v>3239</v>
      </c>
      <c r="K767" s="508"/>
      <c r="L767" s="508"/>
      <c r="M767" s="508"/>
      <c r="N767" s="508"/>
    </row>
    <row r="768" ht="16.5" customHeight="1">
      <c r="A768" s="21"/>
      <c r="B768" s="784">
        <v>756.0</v>
      </c>
      <c r="C768" s="22">
        <v>43339.0</v>
      </c>
      <c r="D768" s="21" t="s">
        <v>2954</v>
      </c>
      <c r="E768" s="22"/>
      <c r="F768" s="21" t="s">
        <v>866</v>
      </c>
      <c r="G768" s="21" t="s">
        <v>3243</v>
      </c>
      <c r="H768" s="61"/>
      <c r="I768" s="916" t="s">
        <v>2965</v>
      </c>
      <c r="J768" s="508"/>
      <c r="K768" s="508"/>
      <c r="L768" s="508"/>
      <c r="M768" s="508"/>
      <c r="N768" s="508"/>
    </row>
    <row r="769" ht="16.5" customHeight="1">
      <c r="A769" s="21"/>
      <c r="B769" s="784">
        <v>757.0</v>
      </c>
      <c r="C769" s="22">
        <v>43339.0</v>
      </c>
      <c r="D769" s="21" t="s">
        <v>1611</v>
      </c>
      <c r="E769" s="22"/>
      <c r="F769" s="21" t="s">
        <v>2923</v>
      </c>
      <c r="G769" s="21"/>
      <c r="H769" s="61"/>
      <c r="I769" s="916" t="s">
        <v>2965</v>
      </c>
      <c r="J769" s="508"/>
      <c r="K769" s="508"/>
      <c r="L769" s="508"/>
      <c r="M769" s="508"/>
      <c r="N769" s="508"/>
    </row>
    <row r="770" ht="16.5" customHeight="1">
      <c r="A770" s="21"/>
      <c r="B770" s="784">
        <v>758.0</v>
      </c>
      <c r="C770" s="22">
        <v>43339.0</v>
      </c>
      <c r="D770" s="21" t="s">
        <v>3235</v>
      </c>
      <c r="E770" s="22"/>
      <c r="F770" s="21" t="s">
        <v>2923</v>
      </c>
      <c r="G770" s="21"/>
      <c r="H770" s="61"/>
      <c r="I770" s="916" t="s">
        <v>2965</v>
      </c>
      <c r="J770" s="508"/>
      <c r="K770" s="508"/>
      <c r="L770" s="508"/>
      <c r="M770" s="508"/>
      <c r="N770" s="508"/>
    </row>
    <row r="771" ht="16.5" customHeight="1">
      <c r="A771" s="21"/>
      <c r="B771" s="784">
        <v>759.0</v>
      </c>
      <c r="C771" s="22">
        <v>43339.0</v>
      </c>
      <c r="D771" s="21" t="s">
        <v>979</v>
      </c>
      <c r="E771" s="22"/>
      <c r="F771" s="21" t="s">
        <v>2923</v>
      </c>
      <c r="G771" s="21"/>
      <c r="H771" s="61"/>
      <c r="I771" s="916" t="s">
        <v>2965</v>
      </c>
      <c r="J771" s="508"/>
      <c r="K771" s="508"/>
      <c r="L771" s="508"/>
      <c r="M771" s="508"/>
      <c r="N771" s="508"/>
    </row>
    <row r="772" ht="16.5" customHeight="1">
      <c r="A772" s="21"/>
      <c r="B772" s="784">
        <v>760.0</v>
      </c>
      <c r="C772" s="22">
        <v>43339.0</v>
      </c>
      <c r="D772" s="21" t="s">
        <v>2295</v>
      </c>
      <c r="E772" s="22"/>
      <c r="F772" s="21" t="s">
        <v>2923</v>
      </c>
      <c r="G772" s="21"/>
      <c r="H772" s="61"/>
      <c r="I772" s="916" t="s">
        <v>2965</v>
      </c>
      <c r="J772" s="508"/>
      <c r="K772" s="508"/>
      <c r="L772" s="508"/>
      <c r="M772" s="508"/>
      <c r="N772" s="508"/>
    </row>
    <row r="773" ht="16.5" customHeight="1">
      <c r="A773" s="21" t="s">
        <v>2535</v>
      </c>
      <c r="B773" s="784">
        <v>761.0</v>
      </c>
      <c r="C773" s="22">
        <v>43339.0</v>
      </c>
      <c r="D773" s="21" t="s">
        <v>2443</v>
      </c>
      <c r="E773" s="22"/>
      <c r="F773" s="21" t="s">
        <v>108</v>
      </c>
      <c r="G773" s="157"/>
      <c r="H773" s="61"/>
      <c r="I773" s="916" t="s">
        <v>2965</v>
      </c>
      <c r="J773" s="885" t="s">
        <v>3231</v>
      </c>
      <c r="K773" s="508"/>
      <c r="L773" s="508"/>
      <c r="M773" s="508"/>
      <c r="N773" s="508"/>
    </row>
    <row r="774" ht="16.5" customHeight="1">
      <c r="A774" s="21" t="s">
        <v>2535</v>
      </c>
      <c r="B774" s="784">
        <v>762.0</v>
      </c>
      <c r="C774" s="22">
        <v>43339.0</v>
      </c>
      <c r="D774" s="21" t="s">
        <v>2286</v>
      </c>
      <c r="E774" s="22"/>
      <c r="F774" s="21" t="s">
        <v>108</v>
      </c>
      <c r="G774" s="157"/>
      <c r="H774" s="61"/>
      <c r="I774" s="916" t="s">
        <v>2965</v>
      </c>
      <c r="J774" s="885" t="s">
        <v>3233</v>
      </c>
      <c r="K774" s="885" t="s">
        <v>3234</v>
      </c>
      <c r="L774" s="508"/>
      <c r="M774" s="508"/>
      <c r="N774" s="508"/>
    </row>
    <row r="775" ht="16.5" customHeight="1">
      <c r="A775" s="21"/>
      <c r="B775" s="784">
        <v>763.0</v>
      </c>
      <c r="C775" s="22">
        <v>43339.0</v>
      </c>
      <c r="D775" s="21" t="s">
        <v>2335</v>
      </c>
      <c r="E775" s="22"/>
      <c r="F775" s="21" t="s">
        <v>2923</v>
      </c>
      <c r="G775" s="21"/>
      <c r="H775" s="61"/>
      <c r="I775" s="916" t="s">
        <v>2965</v>
      </c>
      <c r="J775" s="508"/>
      <c r="K775" s="508"/>
      <c r="L775" s="508"/>
      <c r="M775" s="508"/>
      <c r="N775" s="508"/>
    </row>
    <row r="776" ht="16.5" customHeight="1">
      <c r="A776" s="21"/>
      <c r="B776" s="784"/>
      <c r="C776" s="22">
        <v>43322.0</v>
      </c>
      <c r="D776" s="21" t="s">
        <v>3161</v>
      </c>
      <c r="E776" s="22"/>
      <c r="F776" s="21" t="s">
        <v>158</v>
      </c>
      <c r="G776" s="1007">
        <v>69.0</v>
      </c>
      <c r="H776" s="61"/>
      <c r="I776" s="916" t="s">
        <v>2965</v>
      </c>
      <c r="J776" s="508"/>
      <c r="K776" s="508"/>
      <c r="L776" s="508"/>
      <c r="M776" s="508"/>
      <c r="N776" s="508"/>
    </row>
    <row r="777" ht="16.5" customHeight="1">
      <c r="A777" s="21"/>
      <c r="B777" s="784"/>
      <c r="C777" s="22">
        <v>43339.0</v>
      </c>
      <c r="D777" s="21" t="s">
        <v>2805</v>
      </c>
      <c r="E777" s="22"/>
      <c r="F777" s="21" t="s">
        <v>158</v>
      </c>
      <c r="G777" s="1007">
        <v>44.0</v>
      </c>
      <c r="H777" s="61"/>
      <c r="I777" s="916" t="s">
        <v>2965</v>
      </c>
      <c r="J777" s="508"/>
      <c r="K777" s="508"/>
      <c r="L777" s="508"/>
      <c r="M777" s="508"/>
      <c r="N777" s="508"/>
    </row>
    <row r="778" ht="16.5" customHeight="1">
      <c r="A778" s="21"/>
      <c r="B778" s="784"/>
      <c r="C778" s="22">
        <v>43341.0</v>
      </c>
      <c r="D778" s="21" t="s">
        <v>3214</v>
      </c>
      <c r="E778" s="22"/>
      <c r="F778" s="21" t="s">
        <v>158</v>
      </c>
      <c r="G778" s="1007">
        <v>51.0</v>
      </c>
      <c r="H778" s="61"/>
      <c r="I778" s="916" t="s">
        <v>2965</v>
      </c>
      <c r="J778" s="508"/>
      <c r="K778" s="508"/>
      <c r="L778" s="508"/>
      <c r="M778" s="508"/>
      <c r="N778" s="508"/>
    </row>
    <row r="779" ht="16.5" customHeight="1">
      <c r="A779" s="21"/>
      <c r="B779" s="784">
        <v>764.0</v>
      </c>
      <c r="C779" s="22">
        <v>43339.0</v>
      </c>
      <c r="D779" s="21" t="s">
        <v>14826</v>
      </c>
      <c r="E779" s="22"/>
      <c r="F779" s="21" t="s">
        <v>182</v>
      </c>
      <c r="G779" s="21"/>
      <c r="H779" s="61"/>
      <c r="I779" s="916"/>
      <c r="J779" s="508"/>
      <c r="K779" s="508"/>
      <c r="L779" s="508"/>
      <c r="M779" s="508"/>
      <c r="N779" s="508"/>
    </row>
    <row r="780" ht="16.5" customHeight="1">
      <c r="A780" s="21"/>
      <c r="B780" s="784">
        <v>765.0</v>
      </c>
      <c r="C780" s="22">
        <v>43339.0</v>
      </c>
      <c r="D780" s="21" t="s">
        <v>1416</v>
      </c>
      <c r="E780" s="22"/>
      <c r="F780" s="21" t="s">
        <v>2253</v>
      </c>
      <c r="G780" s="21" t="s">
        <v>3056</v>
      </c>
      <c r="H780" s="61"/>
      <c r="I780" s="916" t="s">
        <v>2965</v>
      </c>
      <c r="J780" s="508"/>
      <c r="K780" s="508"/>
      <c r="L780" s="508"/>
      <c r="M780" s="508"/>
      <c r="N780" s="508"/>
    </row>
    <row r="781" ht="16.5" customHeight="1">
      <c r="A781" s="21" t="s">
        <v>2535</v>
      </c>
      <c r="B781" s="784">
        <v>766.0</v>
      </c>
      <c r="C781" s="22">
        <v>43340.0</v>
      </c>
      <c r="D781" s="21" t="s">
        <v>3061</v>
      </c>
      <c r="E781" s="22"/>
      <c r="F781" s="21" t="s">
        <v>3249</v>
      </c>
      <c r="G781" s="157"/>
      <c r="H781" s="61"/>
      <c r="I781" s="916" t="s">
        <v>2965</v>
      </c>
      <c r="J781" s="885" t="s">
        <v>3250</v>
      </c>
      <c r="K781" s="508"/>
      <c r="L781" s="508"/>
      <c r="M781" s="508"/>
      <c r="N781" s="508"/>
    </row>
    <row r="782" ht="16.5" customHeight="1">
      <c r="A782" s="21" t="s">
        <v>2535</v>
      </c>
      <c r="B782" s="784">
        <v>767.0</v>
      </c>
      <c r="C782" s="22">
        <v>43340.0</v>
      </c>
      <c r="D782" s="21" t="s">
        <v>690</v>
      </c>
      <c r="E782" s="22"/>
      <c r="F782" s="21" t="s">
        <v>108</v>
      </c>
      <c r="G782" s="21"/>
      <c r="H782" s="61"/>
      <c r="I782" s="916" t="s">
        <v>2965</v>
      </c>
      <c r="J782" s="885" t="s">
        <v>3251</v>
      </c>
      <c r="K782" s="885" t="s">
        <v>3252</v>
      </c>
      <c r="L782" s="508"/>
      <c r="M782" s="508"/>
      <c r="N782" s="508"/>
    </row>
    <row r="783" ht="16.5" customHeight="1">
      <c r="A783" s="21"/>
      <c r="B783" s="784">
        <v>768.0</v>
      </c>
      <c r="C783" s="22"/>
      <c r="D783" s="21"/>
      <c r="E783" s="22"/>
      <c r="F783" s="21"/>
      <c r="G783" s="21"/>
      <c r="H783" s="61"/>
      <c r="I783" s="916"/>
      <c r="J783" s="508"/>
      <c r="K783" s="508"/>
      <c r="L783" s="508"/>
      <c r="M783" s="508"/>
      <c r="N783" s="508"/>
    </row>
    <row r="784" ht="16.5" customHeight="1">
      <c r="A784" s="21" t="s">
        <v>2535</v>
      </c>
      <c r="B784" s="784">
        <v>769.0</v>
      </c>
      <c r="C784" s="22">
        <v>43340.0</v>
      </c>
      <c r="D784" s="21" t="s">
        <v>1479</v>
      </c>
      <c r="E784" s="22"/>
      <c r="F784" s="21" t="s">
        <v>2253</v>
      </c>
      <c r="G784" s="21" t="s">
        <v>2646</v>
      </c>
      <c r="H784" s="61"/>
      <c r="I784" s="916" t="s">
        <v>2965</v>
      </c>
      <c r="J784" s="508"/>
      <c r="K784" s="508"/>
      <c r="L784" s="508"/>
      <c r="M784" s="508"/>
      <c r="N784" s="508"/>
    </row>
    <row r="785" ht="16.5" customHeight="1">
      <c r="A785" s="21"/>
      <c r="B785" s="784">
        <v>770.0</v>
      </c>
      <c r="C785" s="22"/>
      <c r="D785" s="21"/>
      <c r="E785" s="22"/>
      <c r="F785" s="21"/>
      <c r="G785" s="21"/>
      <c r="H785" s="23"/>
      <c r="I785" s="916"/>
      <c r="J785" s="508"/>
      <c r="K785" s="508"/>
      <c r="L785" s="508"/>
      <c r="M785" s="508"/>
      <c r="N785" s="508"/>
    </row>
    <row r="786" ht="16.5" customHeight="1">
      <c r="A786" s="21" t="s">
        <v>2535</v>
      </c>
      <c r="B786" s="784">
        <v>771.0</v>
      </c>
      <c r="C786" s="22">
        <v>43340.0</v>
      </c>
      <c r="D786" s="21" t="s">
        <v>2750</v>
      </c>
      <c r="E786" s="22"/>
      <c r="F786" s="21" t="s">
        <v>108</v>
      </c>
      <c r="G786" s="157"/>
      <c r="H786" s="61"/>
      <c r="I786" s="916" t="s">
        <v>2965</v>
      </c>
      <c r="J786" s="885" t="s">
        <v>3247</v>
      </c>
      <c r="K786" s="885" t="s">
        <v>3248</v>
      </c>
      <c r="L786" s="508"/>
      <c r="M786" s="508"/>
      <c r="N786" s="508"/>
    </row>
    <row r="787" ht="16.5" customHeight="1">
      <c r="A787" s="21" t="s">
        <v>2535</v>
      </c>
      <c r="B787" s="784">
        <v>772.0</v>
      </c>
      <c r="C787" s="22">
        <v>43346.0</v>
      </c>
      <c r="D787" s="21" t="s">
        <v>3057</v>
      </c>
      <c r="E787" s="22"/>
      <c r="F787" s="21" t="s">
        <v>2253</v>
      </c>
      <c r="G787" s="21" t="s">
        <v>2624</v>
      </c>
      <c r="H787" s="61"/>
      <c r="I787" s="916" t="s">
        <v>2965</v>
      </c>
      <c r="J787" s="508"/>
      <c r="K787" s="508"/>
      <c r="L787" s="508"/>
      <c r="M787" s="508"/>
      <c r="N787" s="508"/>
    </row>
    <row r="788" ht="16.5" customHeight="1">
      <c r="A788" s="21" t="s">
        <v>2535</v>
      </c>
      <c r="B788" s="784">
        <v>773.0</v>
      </c>
      <c r="C788" s="22">
        <v>43346.0</v>
      </c>
      <c r="D788" s="21" t="s">
        <v>1211</v>
      </c>
      <c r="E788" s="22"/>
      <c r="F788" s="21" t="s">
        <v>2253</v>
      </c>
      <c r="G788" s="21" t="s">
        <v>90</v>
      </c>
      <c r="H788" s="61"/>
      <c r="I788" s="916" t="s">
        <v>2965</v>
      </c>
      <c r="J788" s="508"/>
      <c r="K788" s="508"/>
      <c r="L788" s="508"/>
      <c r="M788" s="508"/>
      <c r="N788" s="508"/>
    </row>
    <row r="789" ht="16.5" customHeight="1">
      <c r="A789" s="21" t="s">
        <v>2535</v>
      </c>
      <c r="B789" s="784">
        <v>774.0</v>
      </c>
      <c r="C789" s="22">
        <v>43346.0</v>
      </c>
      <c r="D789" s="21" t="s">
        <v>2819</v>
      </c>
      <c r="E789" s="22"/>
      <c r="F789" s="21" t="s">
        <v>2751</v>
      </c>
      <c r="G789" s="157"/>
      <c r="H789" s="61"/>
      <c r="I789" s="916" t="s">
        <v>2965</v>
      </c>
      <c r="J789" s="885" t="s">
        <v>3269</v>
      </c>
      <c r="K789" s="885" t="s">
        <v>3270</v>
      </c>
      <c r="L789" s="508"/>
      <c r="M789" s="508"/>
      <c r="N789" s="508"/>
    </row>
    <row r="790" ht="16.5" customHeight="1">
      <c r="A790" s="21" t="s">
        <v>2535</v>
      </c>
      <c r="B790" s="784">
        <v>775.0</v>
      </c>
      <c r="C790" s="22">
        <v>43346.0</v>
      </c>
      <c r="D790" s="21" t="s">
        <v>3262</v>
      </c>
      <c r="E790" s="22"/>
      <c r="F790" s="21" t="s">
        <v>2751</v>
      </c>
      <c r="G790" s="157"/>
      <c r="H790" s="61"/>
      <c r="I790" s="916" t="s">
        <v>2965</v>
      </c>
      <c r="J790" s="885" t="s">
        <v>3263</v>
      </c>
      <c r="K790" s="885" t="s">
        <v>3264</v>
      </c>
      <c r="L790" s="508"/>
      <c r="M790" s="508"/>
      <c r="N790" s="508"/>
    </row>
    <row r="791" ht="16.5" customHeight="1">
      <c r="A791" s="21" t="s">
        <v>2535</v>
      </c>
      <c r="B791" s="784">
        <v>776.0</v>
      </c>
      <c r="C791" s="22">
        <v>43346.0</v>
      </c>
      <c r="D791" s="21" t="s">
        <v>2784</v>
      </c>
      <c r="E791" s="22"/>
      <c r="F791" s="21" t="s">
        <v>2751</v>
      </c>
      <c r="G791" s="157"/>
      <c r="H791" s="61"/>
      <c r="I791" s="916" t="s">
        <v>2965</v>
      </c>
      <c r="J791" s="885" t="s">
        <v>3267</v>
      </c>
      <c r="K791" s="885" t="s">
        <v>3268</v>
      </c>
      <c r="L791" s="508"/>
      <c r="M791" s="508"/>
      <c r="N791" s="508"/>
    </row>
    <row r="792" ht="16.5" customHeight="1">
      <c r="A792" s="21" t="s">
        <v>2535</v>
      </c>
      <c r="B792" s="784">
        <v>777.0</v>
      </c>
      <c r="C792" s="22">
        <v>43346.0</v>
      </c>
      <c r="D792" s="21" t="s">
        <v>3000</v>
      </c>
      <c r="E792" s="22"/>
      <c r="F792" s="21" t="s">
        <v>2751</v>
      </c>
      <c r="G792" s="157"/>
      <c r="H792" s="61"/>
      <c r="I792" s="916" t="s">
        <v>2965</v>
      </c>
      <c r="J792" s="885" t="s">
        <v>3260</v>
      </c>
      <c r="K792" s="885" t="s">
        <v>3261</v>
      </c>
      <c r="L792" s="508"/>
      <c r="M792" s="508"/>
      <c r="N792" s="508"/>
    </row>
    <row r="793" ht="16.5" customHeight="1">
      <c r="A793" s="21" t="s">
        <v>2535</v>
      </c>
      <c r="B793" s="784">
        <v>778.0</v>
      </c>
      <c r="C793" s="22">
        <v>43346.0</v>
      </c>
      <c r="D793" s="21" t="s">
        <v>2770</v>
      </c>
      <c r="E793" s="22"/>
      <c r="F793" s="21" t="s">
        <v>2751</v>
      </c>
      <c r="G793" s="157"/>
      <c r="H793" s="61"/>
      <c r="I793" s="916" t="s">
        <v>2965</v>
      </c>
      <c r="J793" s="885" t="s">
        <v>3253</v>
      </c>
      <c r="K793" s="885" t="s">
        <v>3254</v>
      </c>
      <c r="L793" s="508"/>
      <c r="M793" s="508"/>
      <c r="N793" s="508"/>
    </row>
    <row r="794" ht="16.5" customHeight="1">
      <c r="A794" s="21" t="s">
        <v>2535</v>
      </c>
      <c r="B794" s="784">
        <v>779.0</v>
      </c>
      <c r="C794" s="22">
        <v>43346.0</v>
      </c>
      <c r="D794" s="21" t="s">
        <v>2604</v>
      </c>
      <c r="E794" s="22"/>
      <c r="F794" s="21" t="s">
        <v>994</v>
      </c>
      <c r="G794" s="21"/>
      <c r="H794" s="61"/>
      <c r="I794" s="916" t="s">
        <v>2965</v>
      </c>
      <c r="J794" s="885" t="s">
        <v>3259</v>
      </c>
      <c r="K794" s="508"/>
      <c r="L794" s="508"/>
      <c r="M794" s="508"/>
      <c r="N794" s="508"/>
    </row>
    <row r="795" ht="16.5" customHeight="1">
      <c r="A795" s="21"/>
      <c r="B795" s="784"/>
      <c r="C795" s="22">
        <v>43346.0</v>
      </c>
      <c r="D795" s="21" t="s">
        <v>2533</v>
      </c>
      <c r="E795" s="22"/>
      <c r="F795" s="21" t="s">
        <v>3255</v>
      </c>
      <c r="G795" s="157"/>
      <c r="H795" s="61"/>
      <c r="I795" s="916" t="s">
        <v>2965</v>
      </c>
      <c r="J795" s="508"/>
      <c r="K795" s="508"/>
      <c r="L795" s="508"/>
      <c r="M795" s="508"/>
      <c r="N795" s="508"/>
    </row>
    <row r="796" ht="16.5" customHeight="1">
      <c r="A796" s="21" t="s">
        <v>2535</v>
      </c>
      <c r="B796" s="784">
        <v>780.0</v>
      </c>
      <c r="C796" s="22">
        <v>43346.0</v>
      </c>
      <c r="D796" s="21" t="s">
        <v>2843</v>
      </c>
      <c r="E796" s="22"/>
      <c r="F796" s="21" t="s">
        <v>2751</v>
      </c>
      <c r="G796" s="157"/>
      <c r="H796" s="61"/>
      <c r="I796" s="916" t="s">
        <v>2965</v>
      </c>
      <c r="J796" s="885" t="s">
        <v>3265</v>
      </c>
      <c r="K796" s="885" t="s">
        <v>3266</v>
      </c>
      <c r="L796" s="508"/>
      <c r="M796" s="508"/>
      <c r="N796" s="508"/>
    </row>
    <row r="797" ht="16.5" customHeight="1">
      <c r="A797" s="21" t="s">
        <v>2535</v>
      </c>
      <c r="B797" s="784">
        <v>781.0</v>
      </c>
      <c r="C797" s="22">
        <v>43346.0</v>
      </c>
      <c r="D797" s="21" t="s">
        <v>3256</v>
      </c>
      <c r="E797" s="22"/>
      <c r="F797" s="21" t="s">
        <v>2751</v>
      </c>
      <c r="G797" s="157"/>
      <c r="H797" s="61"/>
      <c r="I797" s="916" t="s">
        <v>2965</v>
      </c>
      <c r="J797" s="885" t="s">
        <v>3257</v>
      </c>
      <c r="K797" s="885" t="s">
        <v>3258</v>
      </c>
      <c r="L797" s="508"/>
      <c r="M797" s="508"/>
      <c r="N797" s="508"/>
    </row>
    <row r="798" ht="16.5" customHeight="1">
      <c r="A798" s="21"/>
      <c r="B798" s="784">
        <v>782.0</v>
      </c>
      <c r="C798" s="22">
        <v>43350.0</v>
      </c>
      <c r="D798" s="21" t="s">
        <v>2350</v>
      </c>
      <c r="E798" s="22"/>
      <c r="F798" s="21" t="s">
        <v>2923</v>
      </c>
      <c r="G798" s="21"/>
      <c r="H798" s="61"/>
      <c r="I798" s="916" t="s">
        <v>2965</v>
      </c>
      <c r="J798" s="508"/>
      <c r="K798" s="508"/>
      <c r="L798" s="508"/>
      <c r="M798" s="508"/>
      <c r="N798" s="508"/>
    </row>
    <row r="799" ht="16.5" customHeight="1">
      <c r="A799" s="21" t="s">
        <v>2535</v>
      </c>
      <c r="B799" s="784">
        <v>783.0</v>
      </c>
      <c r="C799" s="22">
        <v>43350.0</v>
      </c>
      <c r="D799" s="21" t="s">
        <v>2845</v>
      </c>
      <c r="E799" s="22"/>
      <c r="F799" s="21" t="s">
        <v>2751</v>
      </c>
      <c r="G799" s="157"/>
      <c r="H799" s="61"/>
      <c r="I799" s="916" t="s">
        <v>2965</v>
      </c>
      <c r="J799" s="885" t="s">
        <v>3287</v>
      </c>
      <c r="K799" s="885" t="s">
        <v>3288</v>
      </c>
      <c r="L799" s="508"/>
      <c r="M799" s="508"/>
      <c r="N799" s="508"/>
    </row>
    <row r="800" ht="16.5" customHeight="1">
      <c r="A800" s="21" t="s">
        <v>2535</v>
      </c>
      <c r="B800" s="784">
        <v>784.0</v>
      </c>
      <c r="C800" s="22">
        <v>43350.0</v>
      </c>
      <c r="D800" s="21" t="s">
        <v>3281</v>
      </c>
      <c r="E800" s="22"/>
      <c r="F800" s="21" t="s">
        <v>1593</v>
      </c>
      <c r="G800" s="150">
        <v>43364.0</v>
      </c>
      <c r="H800" s="61"/>
      <c r="I800" s="916" t="s">
        <v>2965</v>
      </c>
      <c r="J800" s="885" t="s">
        <v>3282</v>
      </c>
      <c r="K800" s="885" t="s">
        <v>3283</v>
      </c>
      <c r="L800" s="885" t="s">
        <v>3284</v>
      </c>
      <c r="M800" s="885" t="s">
        <v>14837</v>
      </c>
      <c r="N800" s="885" t="s">
        <v>14838</v>
      </c>
    </row>
    <row r="801" ht="16.5" customHeight="1">
      <c r="A801" s="21" t="s">
        <v>2535</v>
      </c>
      <c r="B801" s="784">
        <v>785.0</v>
      </c>
      <c r="C801" s="22">
        <v>43350.0</v>
      </c>
      <c r="D801" s="21" t="s">
        <v>2251</v>
      </c>
      <c r="E801" s="22"/>
      <c r="F801" s="21" t="s">
        <v>1593</v>
      </c>
      <c r="G801" s="150">
        <v>43364.0</v>
      </c>
      <c r="H801" s="61"/>
      <c r="I801" s="916" t="s">
        <v>2965</v>
      </c>
      <c r="J801" s="885" t="s">
        <v>3271</v>
      </c>
      <c r="K801" s="885" t="s">
        <v>3272</v>
      </c>
      <c r="L801" s="885" t="s">
        <v>3273</v>
      </c>
      <c r="M801" s="885" t="s">
        <v>14839</v>
      </c>
      <c r="N801" s="508"/>
    </row>
    <row r="802" ht="16.5" customHeight="1">
      <c r="A802" s="21" t="s">
        <v>2535</v>
      </c>
      <c r="B802" s="784">
        <v>786.0</v>
      </c>
      <c r="C802" s="22">
        <v>43350.0</v>
      </c>
      <c r="D802" s="21" t="s">
        <v>3277</v>
      </c>
      <c r="E802" s="22"/>
      <c r="F802" s="21" t="s">
        <v>2751</v>
      </c>
      <c r="G802" s="157"/>
      <c r="H802" s="61"/>
      <c r="I802" s="916" t="s">
        <v>2965</v>
      </c>
      <c r="J802" s="885" t="s">
        <v>3279</v>
      </c>
      <c r="K802" s="885" t="s">
        <v>3280</v>
      </c>
      <c r="L802" s="508"/>
      <c r="M802" s="508"/>
      <c r="N802" s="508"/>
    </row>
    <row r="803" ht="16.5" customHeight="1">
      <c r="A803" s="21"/>
      <c r="B803" s="784">
        <v>787.0</v>
      </c>
      <c r="C803" s="22">
        <v>43350.0</v>
      </c>
      <c r="D803" s="21" t="s">
        <v>2888</v>
      </c>
      <c r="E803" s="22"/>
      <c r="F803" s="21" t="s">
        <v>1313</v>
      </c>
      <c r="G803" s="21" t="s">
        <v>2821</v>
      </c>
      <c r="H803" s="61"/>
      <c r="I803" s="916" t="s">
        <v>2965</v>
      </c>
      <c r="J803" s="885" t="s">
        <v>3286</v>
      </c>
      <c r="K803" s="508"/>
      <c r="L803" s="508"/>
      <c r="M803" s="508"/>
      <c r="N803" s="508"/>
    </row>
    <row r="804" ht="16.5" customHeight="1">
      <c r="A804" s="21"/>
      <c r="B804" s="784">
        <v>788.0</v>
      </c>
      <c r="C804" s="22">
        <v>43350.0</v>
      </c>
      <c r="D804" s="21" t="s">
        <v>2964</v>
      </c>
      <c r="E804" s="22"/>
      <c r="F804" s="21" t="s">
        <v>184</v>
      </c>
      <c r="G804" s="157" t="s">
        <v>3063</v>
      </c>
      <c r="H804" s="61"/>
      <c r="I804" s="916" t="s">
        <v>2965</v>
      </c>
      <c r="J804" s="508"/>
      <c r="K804" s="508"/>
      <c r="L804" s="508"/>
      <c r="M804" s="508"/>
      <c r="N804" s="508"/>
    </row>
    <row r="805" ht="16.5" customHeight="1">
      <c r="A805" s="21" t="s">
        <v>2535</v>
      </c>
      <c r="B805" s="784">
        <v>789.0</v>
      </c>
      <c r="C805" s="22">
        <v>43350.0</v>
      </c>
      <c r="D805" s="21" t="s">
        <v>1814</v>
      </c>
      <c r="E805" s="22"/>
      <c r="F805" s="21" t="s">
        <v>108</v>
      </c>
      <c r="G805" s="157" t="s">
        <v>3285</v>
      </c>
      <c r="H805" s="61"/>
      <c r="I805" s="916" t="s">
        <v>2965</v>
      </c>
      <c r="J805" s="508"/>
      <c r="K805" s="508"/>
      <c r="L805" s="508"/>
      <c r="M805" s="508"/>
      <c r="N805" s="508"/>
    </row>
    <row r="806" ht="16.5" customHeight="1">
      <c r="A806" s="21"/>
      <c r="B806" s="784">
        <v>790.0</v>
      </c>
      <c r="C806" s="22">
        <v>43350.0</v>
      </c>
      <c r="D806" s="21" t="s">
        <v>3095</v>
      </c>
      <c r="E806" s="22"/>
      <c r="F806" s="21" t="s">
        <v>1313</v>
      </c>
      <c r="G806" s="21" t="s">
        <v>3291</v>
      </c>
      <c r="H806" s="61"/>
      <c r="I806" s="916" t="s">
        <v>2965</v>
      </c>
      <c r="J806" s="885" t="s">
        <v>3292</v>
      </c>
      <c r="K806" s="508"/>
      <c r="L806" s="508"/>
      <c r="M806" s="508"/>
      <c r="N806" s="508"/>
    </row>
    <row r="807" ht="16.5" customHeight="1">
      <c r="A807" s="21" t="s">
        <v>2535</v>
      </c>
      <c r="B807" s="784">
        <v>791.0</v>
      </c>
      <c r="C807" s="22">
        <v>43350.0</v>
      </c>
      <c r="D807" s="21" t="s">
        <v>3274</v>
      </c>
      <c r="E807" s="22"/>
      <c r="F807" s="21" t="s">
        <v>2751</v>
      </c>
      <c r="G807" s="157"/>
      <c r="H807" s="61"/>
      <c r="I807" s="916" t="s">
        <v>2965</v>
      </c>
      <c r="J807" s="885" t="s">
        <v>3275</v>
      </c>
      <c r="K807" s="885" t="s">
        <v>3276</v>
      </c>
      <c r="L807" s="508"/>
      <c r="M807" s="508"/>
      <c r="N807" s="508"/>
    </row>
    <row r="808" ht="16.5" customHeight="1">
      <c r="A808" s="21" t="s">
        <v>2535</v>
      </c>
      <c r="B808" s="784">
        <v>792.0</v>
      </c>
      <c r="C808" s="22">
        <v>43350.0</v>
      </c>
      <c r="D808" s="21" t="s">
        <v>3077</v>
      </c>
      <c r="E808" s="22"/>
      <c r="F808" s="21" t="s">
        <v>2751</v>
      </c>
      <c r="G808" s="157"/>
      <c r="H808" s="61"/>
      <c r="I808" s="916" t="s">
        <v>2965</v>
      </c>
      <c r="J808" s="885" t="s">
        <v>3289</v>
      </c>
      <c r="K808" s="885" t="s">
        <v>3290</v>
      </c>
      <c r="L808" s="508"/>
      <c r="M808" s="508"/>
      <c r="N808" s="508"/>
    </row>
    <row r="809" ht="16.5" customHeight="1">
      <c r="A809" s="21" t="s">
        <v>2535</v>
      </c>
      <c r="B809" s="784">
        <v>793.0</v>
      </c>
      <c r="C809" s="22">
        <v>43354.0</v>
      </c>
      <c r="D809" s="21" t="s">
        <v>3297</v>
      </c>
      <c r="E809" s="22"/>
      <c r="F809" s="21" t="s">
        <v>108</v>
      </c>
      <c r="G809" s="157"/>
      <c r="H809" s="61"/>
      <c r="I809" s="916" t="s">
        <v>2965</v>
      </c>
      <c r="J809" s="885" t="s">
        <v>3298</v>
      </c>
      <c r="K809" s="885" t="s">
        <v>3299</v>
      </c>
      <c r="L809" s="508"/>
      <c r="M809" s="508"/>
      <c r="N809" s="508"/>
    </row>
    <row r="810" ht="16.5" customHeight="1">
      <c r="A810" s="21"/>
      <c r="B810" s="784"/>
      <c r="C810" s="22">
        <v>43350.0</v>
      </c>
      <c r="D810" s="21" t="s">
        <v>1627</v>
      </c>
      <c r="E810" s="22"/>
      <c r="F810" s="21" t="s">
        <v>158</v>
      </c>
      <c r="G810" s="1007">
        <v>74.0</v>
      </c>
      <c r="H810" s="61"/>
      <c r="I810" s="916" t="s">
        <v>2965</v>
      </c>
      <c r="J810" s="508"/>
      <c r="K810" s="508"/>
      <c r="L810" s="508"/>
      <c r="M810" s="508"/>
      <c r="N810" s="508"/>
    </row>
    <row r="811" ht="16.5" customHeight="1">
      <c r="A811" s="21"/>
      <c r="B811" s="784"/>
      <c r="C811" s="22">
        <v>43346.0</v>
      </c>
      <c r="D811" s="21" t="s">
        <v>1689</v>
      </c>
      <c r="E811" s="22"/>
      <c r="F811" s="21" t="s">
        <v>158</v>
      </c>
      <c r="G811" s="1007">
        <v>72.0</v>
      </c>
      <c r="H811" s="61"/>
      <c r="I811" s="916" t="s">
        <v>2965</v>
      </c>
      <c r="J811" s="508"/>
      <c r="K811" s="508"/>
      <c r="L811" s="508"/>
      <c r="M811" s="508"/>
      <c r="N811" s="508"/>
    </row>
    <row r="812" ht="16.5" customHeight="1">
      <c r="A812" s="21"/>
      <c r="B812" s="784"/>
      <c r="C812" s="22">
        <v>43347.0</v>
      </c>
      <c r="D812" s="21" t="s">
        <v>1689</v>
      </c>
      <c r="E812" s="22"/>
      <c r="F812" s="21" t="s">
        <v>158</v>
      </c>
      <c r="G812" s="1007">
        <v>71.0</v>
      </c>
      <c r="H812" s="61"/>
      <c r="I812" s="916" t="s">
        <v>2965</v>
      </c>
      <c r="J812" s="508"/>
      <c r="K812" s="508"/>
      <c r="L812" s="508"/>
      <c r="M812" s="508"/>
      <c r="N812" s="508"/>
    </row>
    <row r="813" ht="16.5" customHeight="1">
      <c r="A813" s="21" t="s">
        <v>2535</v>
      </c>
      <c r="B813" s="784">
        <v>794.0</v>
      </c>
      <c r="C813" s="22">
        <v>43354.0</v>
      </c>
      <c r="D813" s="21" t="s">
        <v>2970</v>
      </c>
      <c r="E813" s="22"/>
      <c r="F813" s="21" t="s">
        <v>2751</v>
      </c>
      <c r="G813" s="157"/>
      <c r="H813" s="61"/>
      <c r="I813" s="916" t="s">
        <v>2965</v>
      </c>
      <c r="J813" s="885" t="s">
        <v>3303</v>
      </c>
      <c r="K813" s="885" t="s">
        <v>3304</v>
      </c>
      <c r="L813" s="508"/>
      <c r="M813" s="508"/>
      <c r="N813" s="508"/>
    </row>
    <row r="814" ht="16.5" customHeight="1">
      <c r="A814" s="21" t="s">
        <v>2535</v>
      </c>
      <c r="B814" s="784">
        <v>795.0</v>
      </c>
      <c r="C814" s="22">
        <v>43354.0</v>
      </c>
      <c r="D814" s="21" t="s">
        <v>3293</v>
      </c>
      <c r="E814" s="22"/>
      <c r="F814" s="21" t="s">
        <v>2751</v>
      </c>
      <c r="G814" s="157"/>
      <c r="H814" s="61"/>
      <c r="I814" s="916" t="s">
        <v>2965</v>
      </c>
      <c r="J814" s="885" t="s">
        <v>3295</v>
      </c>
      <c r="K814" s="885" t="s">
        <v>3296</v>
      </c>
      <c r="L814" s="508"/>
      <c r="M814" s="508"/>
      <c r="N814" s="508"/>
    </row>
    <row r="815" ht="16.5" customHeight="1">
      <c r="A815" s="21" t="s">
        <v>2535</v>
      </c>
      <c r="B815" s="784">
        <v>796.0</v>
      </c>
      <c r="C815" s="22">
        <v>43354.0</v>
      </c>
      <c r="D815" s="21" t="s">
        <v>3314</v>
      </c>
      <c r="E815" s="22"/>
      <c r="F815" s="21" t="s">
        <v>2751</v>
      </c>
      <c r="G815" s="157"/>
      <c r="H815" s="61"/>
      <c r="I815" s="916" t="s">
        <v>2965</v>
      </c>
      <c r="J815" s="885" t="s">
        <v>3315</v>
      </c>
      <c r="K815" s="885" t="s">
        <v>3316</v>
      </c>
      <c r="L815" s="508"/>
      <c r="M815" s="508"/>
      <c r="N815" s="508"/>
    </row>
    <row r="816" ht="16.5" customHeight="1">
      <c r="A816" s="21" t="s">
        <v>2535</v>
      </c>
      <c r="B816" s="784">
        <v>797.0</v>
      </c>
      <c r="C816" s="22">
        <v>43354.0</v>
      </c>
      <c r="D816" s="21" t="s">
        <v>2354</v>
      </c>
      <c r="E816" s="22"/>
      <c r="F816" s="21" t="s">
        <v>2751</v>
      </c>
      <c r="G816" s="157"/>
      <c r="H816" s="61"/>
      <c r="I816" s="916" t="s">
        <v>2965</v>
      </c>
      <c r="J816" s="885" t="s">
        <v>3305</v>
      </c>
      <c r="K816" s="885" t="s">
        <v>3306</v>
      </c>
      <c r="L816" s="508"/>
      <c r="M816" s="508"/>
      <c r="N816" s="508"/>
    </row>
    <row r="817" ht="16.5" customHeight="1">
      <c r="A817" s="21" t="s">
        <v>2535</v>
      </c>
      <c r="B817" s="784">
        <v>798.0</v>
      </c>
      <c r="C817" s="22">
        <v>43354.0</v>
      </c>
      <c r="D817" s="21" t="s">
        <v>3317</v>
      </c>
      <c r="E817" s="22"/>
      <c r="F817" s="21" t="s">
        <v>2751</v>
      </c>
      <c r="G817" s="157"/>
      <c r="H817" s="61"/>
      <c r="I817" s="916" t="s">
        <v>2965</v>
      </c>
      <c r="J817" s="885" t="s">
        <v>3318</v>
      </c>
      <c r="K817" s="885" t="s">
        <v>3319</v>
      </c>
      <c r="L817" s="508"/>
      <c r="M817" s="508"/>
      <c r="N817" s="508"/>
    </row>
    <row r="818" ht="16.5" customHeight="1">
      <c r="A818" s="21"/>
      <c r="B818" s="784">
        <v>799.0</v>
      </c>
      <c r="C818" s="22">
        <v>43354.0</v>
      </c>
      <c r="D818" s="21" t="s">
        <v>2557</v>
      </c>
      <c r="E818" s="22"/>
      <c r="F818" s="21" t="s">
        <v>363</v>
      </c>
      <c r="G818" s="21"/>
      <c r="H818" s="61"/>
      <c r="I818" s="916" t="s">
        <v>2965</v>
      </c>
      <c r="J818" s="508"/>
      <c r="K818" s="508"/>
      <c r="L818" s="508"/>
      <c r="M818" s="508"/>
      <c r="N818" s="508"/>
    </row>
    <row r="819" ht="16.5" customHeight="1">
      <c r="A819" s="21"/>
      <c r="B819" s="784">
        <v>800.0</v>
      </c>
      <c r="C819" s="22">
        <v>43354.0</v>
      </c>
      <c r="D819" s="21" t="s">
        <v>3310</v>
      </c>
      <c r="E819" s="22"/>
      <c r="F819" s="21" t="s">
        <v>3070</v>
      </c>
      <c r="G819" s="21"/>
      <c r="H819" s="61"/>
      <c r="I819" s="916" t="s">
        <v>2965</v>
      </c>
      <c r="J819" s="508"/>
      <c r="K819" s="508"/>
      <c r="L819" s="508"/>
      <c r="M819" s="508"/>
      <c r="N819" s="508"/>
    </row>
    <row r="820" ht="16.5" customHeight="1">
      <c r="A820" s="21" t="s">
        <v>2535</v>
      </c>
      <c r="B820" s="784">
        <v>801.0</v>
      </c>
      <c r="C820" s="22">
        <v>43354.0</v>
      </c>
      <c r="D820" s="21" t="s">
        <v>3300</v>
      </c>
      <c r="E820" s="22"/>
      <c r="F820" s="21" t="s">
        <v>994</v>
      </c>
      <c r="G820" s="157"/>
      <c r="H820" s="61"/>
      <c r="I820" s="916" t="s">
        <v>2965</v>
      </c>
      <c r="J820" s="885" t="s">
        <v>3301</v>
      </c>
      <c r="K820" s="885" t="s">
        <v>3302</v>
      </c>
      <c r="L820" s="508"/>
      <c r="M820" s="508"/>
      <c r="N820" s="508"/>
    </row>
    <row r="821" ht="16.5" customHeight="1">
      <c r="A821" s="21" t="s">
        <v>2535</v>
      </c>
      <c r="B821" s="784">
        <v>802.0</v>
      </c>
      <c r="C821" s="22">
        <v>43354.0</v>
      </c>
      <c r="D821" s="21" t="s">
        <v>3307</v>
      </c>
      <c r="E821" s="22"/>
      <c r="F821" s="21" t="s">
        <v>994</v>
      </c>
      <c r="G821" s="157"/>
      <c r="H821" s="61"/>
      <c r="I821" s="916" t="s">
        <v>2965</v>
      </c>
      <c r="J821" s="885" t="s">
        <v>3308</v>
      </c>
      <c r="K821" s="885" t="s">
        <v>3309</v>
      </c>
      <c r="L821" s="508"/>
      <c r="M821" s="508"/>
      <c r="N821" s="508"/>
    </row>
    <row r="822" ht="16.5" customHeight="1">
      <c r="A822" s="21" t="s">
        <v>2535</v>
      </c>
      <c r="B822" s="784">
        <v>803.0</v>
      </c>
      <c r="C822" s="22">
        <v>43354.0</v>
      </c>
      <c r="D822" s="21" t="s">
        <v>3320</v>
      </c>
      <c r="E822" s="22"/>
      <c r="F822" s="21" t="s">
        <v>994</v>
      </c>
      <c r="G822" s="157"/>
      <c r="H822" s="61"/>
      <c r="I822" s="916" t="s">
        <v>2965</v>
      </c>
      <c r="J822" s="885" t="s">
        <v>3321</v>
      </c>
      <c r="K822" s="885" t="s">
        <v>3322</v>
      </c>
      <c r="L822" s="508"/>
      <c r="M822" s="508"/>
      <c r="N822" s="508"/>
    </row>
    <row r="823" ht="16.5" customHeight="1">
      <c r="A823" s="21" t="s">
        <v>2535</v>
      </c>
      <c r="B823" s="784">
        <v>804.0</v>
      </c>
      <c r="C823" s="22">
        <v>43354.0</v>
      </c>
      <c r="D823" s="21" t="s">
        <v>3323</v>
      </c>
      <c r="E823" s="22"/>
      <c r="F823" s="21" t="s">
        <v>994</v>
      </c>
      <c r="G823" s="157"/>
      <c r="H823" s="61"/>
      <c r="I823" s="916" t="s">
        <v>2965</v>
      </c>
      <c r="J823" s="885" t="s">
        <v>3324</v>
      </c>
      <c r="K823" s="885" t="s">
        <v>3325</v>
      </c>
      <c r="L823" s="508"/>
      <c r="M823" s="508"/>
      <c r="N823" s="508"/>
    </row>
    <row r="824" ht="16.5" customHeight="1">
      <c r="A824" s="21" t="s">
        <v>2535</v>
      </c>
      <c r="B824" s="784">
        <v>805.0</v>
      </c>
      <c r="C824" s="22">
        <v>43354.0</v>
      </c>
      <c r="D824" s="21" t="s">
        <v>3311</v>
      </c>
      <c r="E824" s="22"/>
      <c r="F824" s="21" t="s">
        <v>994</v>
      </c>
      <c r="G824" s="157"/>
      <c r="H824" s="61"/>
      <c r="I824" s="916" t="s">
        <v>2965</v>
      </c>
      <c r="J824" s="885" t="s">
        <v>3312</v>
      </c>
      <c r="K824" s="885" t="s">
        <v>3313</v>
      </c>
      <c r="L824" s="508"/>
      <c r="M824" s="508"/>
      <c r="N824" s="508"/>
    </row>
    <row r="825" ht="16.5" customHeight="1">
      <c r="A825" s="21"/>
      <c r="B825" s="784">
        <v>806.0</v>
      </c>
      <c r="C825" s="22">
        <v>43355.0</v>
      </c>
      <c r="D825" s="21" t="s">
        <v>1424</v>
      </c>
      <c r="E825" s="22"/>
      <c r="F825" s="21" t="s">
        <v>18</v>
      </c>
      <c r="G825" s="21" t="s">
        <v>3326</v>
      </c>
      <c r="H825" s="61"/>
      <c r="I825" s="916" t="s">
        <v>2965</v>
      </c>
      <c r="J825" s="508"/>
      <c r="K825" s="508"/>
      <c r="L825" s="508"/>
      <c r="M825" s="508"/>
      <c r="N825" s="508"/>
    </row>
    <row r="826" ht="16.5" customHeight="1">
      <c r="A826" s="21" t="s">
        <v>2535</v>
      </c>
      <c r="B826" s="784">
        <v>807.0</v>
      </c>
      <c r="C826" s="22">
        <v>43355.0</v>
      </c>
      <c r="D826" s="21" t="s">
        <v>2907</v>
      </c>
      <c r="E826" s="22"/>
      <c r="F826" s="21" t="s">
        <v>2253</v>
      </c>
      <c r="G826" s="21" t="s">
        <v>3051</v>
      </c>
      <c r="H826" s="61"/>
      <c r="I826" s="916" t="s">
        <v>2965</v>
      </c>
      <c r="J826" s="508"/>
      <c r="K826" s="508"/>
      <c r="L826" s="508"/>
      <c r="M826" s="508"/>
      <c r="N826" s="508"/>
    </row>
    <row r="827" ht="16.5" customHeight="1">
      <c r="A827" s="21" t="s">
        <v>2535</v>
      </c>
      <c r="B827" s="784">
        <v>808.0</v>
      </c>
      <c r="C827" s="22">
        <v>43324.0</v>
      </c>
      <c r="D827" s="21" t="s">
        <v>3165</v>
      </c>
      <c r="E827" s="22"/>
      <c r="F827" s="21" t="s">
        <v>1593</v>
      </c>
      <c r="G827" s="150">
        <v>43371.0</v>
      </c>
      <c r="H827" s="61"/>
      <c r="I827" s="916" t="s">
        <v>2965</v>
      </c>
      <c r="J827" s="885" t="s">
        <v>3166</v>
      </c>
      <c r="K827" s="885" t="s">
        <v>3167</v>
      </c>
      <c r="L827" s="885" t="s">
        <v>3168</v>
      </c>
      <c r="M827" s="885" t="s">
        <v>14840</v>
      </c>
      <c r="N827" s="885" t="s">
        <v>14841</v>
      </c>
    </row>
    <row r="828" ht="16.5" customHeight="1">
      <c r="A828" s="21" t="s">
        <v>2535</v>
      </c>
      <c r="B828" s="784">
        <v>809.0</v>
      </c>
      <c r="C828" s="22">
        <v>43355.0</v>
      </c>
      <c r="D828" s="21" t="s">
        <v>1931</v>
      </c>
      <c r="E828" s="22"/>
      <c r="F828" s="21" t="s">
        <v>1593</v>
      </c>
      <c r="G828" s="150">
        <v>43371.0</v>
      </c>
      <c r="H828" s="61"/>
      <c r="I828" s="916" t="s">
        <v>2965</v>
      </c>
      <c r="J828" s="885" t="s">
        <v>3327</v>
      </c>
      <c r="K828" s="885" t="s">
        <v>3328</v>
      </c>
      <c r="L828" s="885" t="s">
        <v>3329</v>
      </c>
      <c r="M828" s="885" t="s">
        <v>14842</v>
      </c>
      <c r="N828" s="885" t="s">
        <v>14843</v>
      </c>
    </row>
    <row r="829" ht="16.5" customHeight="1">
      <c r="A829" s="21"/>
      <c r="B829" s="784">
        <v>810.0</v>
      </c>
      <c r="C829" s="22">
        <v>43326.0</v>
      </c>
      <c r="D829" s="21" t="s">
        <v>3169</v>
      </c>
      <c r="E829" s="22"/>
      <c r="F829" s="21" t="s">
        <v>18</v>
      </c>
      <c r="G829" s="21" t="s">
        <v>3170</v>
      </c>
      <c r="H829" s="61"/>
      <c r="I829" s="916" t="s">
        <v>2965</v>
      </c>
      <c r="J829" s="508"/>
      <c r="K829" s="508"/>
      <c r="L829" s="508"/>
      <c r="M829" s="508"/>
      <c r="N829" s="508"/>
    </row>
    <row r="830" ht="16.5" customHeight="1">
      <c r="A830" s="21"/>
      <c r="B830" s="784">
        <v>811.0</v>
      </c>
      <c r="C830" s="22">
        <v>43357.0</v>
      </c>
      <c r="D830" s="21" t="s">
        <v>3032</v>
      </c>
      <c r="E830" s="22"/>
      <c r="F830" s="21" t="s">
        <v>2923</v>
      </c>
      <c r="G830" s="21"/>
      <c r="H830" s="61"/>
      <c r="I830" s="916" t="s">
        <v>2965</v>
      </c>
      <c r="J830" s="508"/>
      <c r="K830" s="508"/>
      <c r="L830" s="508"/>
      <c r="M830" s="508"/>
      <c r="N830" s="508"/>
    </row>
    <row r="831" ht="16.5" customHeight="1">
      <c r="A831" s="21"/>
      <c r="B831" s="784">
        <v>812.0</v>
      </c>
      <c r="C831" s="22">
        <v>43357.0</v>
      </c>
      <c r="D831" s="21" t="s">
        <v>1763</v>
      </c>
      <c r="E831" s="22"/>
      <c r="F831" s="21" t="s">
        <v>2923</v>
      </c>
      <c r="G831" s="21"/>
      <c r="H831" s="61" t="s">
        <v>3330</v>
      </c>
      <c r="I831" s="916" t="s">
        <v>2965</v>
      </c>
      <c r="J831" s="508"/>
      <c r="K831" s="508"/>
      <c r="L831" s="508"/>
      <c r="M831" s="508"/>
      <c r="N831" s="508"/>
    </row>
    <row r="832" ht="16.5" customHeight="1">
      <c r="A832" s="21" t="s">
        <v>2535</v>
      </c>
      <c r="B832" s="784">
        <v>813.0</v>
      </c>
      <c r="C832" s="22">
        <v>43357.0</v>
      </c>
      <c r="D832" s="21" t="s">
        <v>2545</v>
      </c>
      <c r="E832" s="22"/>
      <c r="F832" s="21" t="s">
        <v>2253</v>
      </c>
      <c r="G832" s="21" t="s">
        <v>2824</v>
      </c>
      <c r="H832" s="61"/>
      <c r="I832" s="916" t="s">
        <v>2965</v>
      </c>
      <c r="J832" s="508"/>
      <c r="K832" s="508"/>
      <c r="L832" s="508"/>
      <c r="M832" s="508"/>
      <c r="N832" s="508"/>
    </row>
    <row r="833" ht="16.5" customHeight="1">
      <c r="A833" s="21"/>
      <c r="B833" s="784">
        <v>814.0</v>
      </c>
      <c r="C833" s="22">
        <v>43357.0</v>
      </c>
      <c r="D833" s="21" t="s">
        <v>2822</v>
      </c>
      <c r="E833" s="22"/>
      <c r="F833" s="21" t="s">
        <v>363</v>
      </c>
      <c r="G833" s="21"/>
      <c r="H833" s="61"/>
      <c r="I833" s="916" t="s">
        <v>2965</v>
      </c>
      <c r="J833" s="508"/>
      <c r="K833" s="508"/>
      <c r="L833" s="508"/>
      <c r="M833" s="508"/>
      <c r="N833" s="508"/>
    </row>
    <row r="834" ht="16.5" customHeight="1">
      <c r="A834" s="21"/>
      <c r="B834" s="784">
        <v>815.0</v>
      </c>
      <c r="C834" s="22">
        <v>43357.0</v>
      </c>
      <c r="D834" s="21" t="s">
        <v>1224</v>
      </c>
      <c r="E834" s="22"/>
      <c r="F834" s="21" t="s">
        <v>363</v>
      </c>
      <c r="G834" s="21"/>
      <c r="H834" s="61"/>
      <c r="I834" s="916" t="s">
        <v>2965</v>
      </c>
      <c r="J834" s="508"/>
      <c r="K834" s="508"/>
      <c r="L834" s="508"/>
      <c r="M834" s="508"/>
      <c r="N834" s="508"/>
    </row>
    <row r="835" ht="16.5" customHeight="1">
      <c r="A835" s="21"/>
      <c r="B835" s="784">
        <v>816.0</v>
      </c>
      <c r="C835" s="22">
        <v>43357.0</v>
      </c>
      <c r="D835" s="21" t="s">
        <v>1611</v>
      </c>
      <c r="E835" s="22"/>
      <c r="F835" s="21" t="s">
        <v>363</v>
      </c>
      <c r="G835" s="21"/>
      <c r="H835" s="61"/>
      <c r="I835" s="916" t="s">
        <v>2965</v>
      </c>
      <c r="J835" s="508"/>
      <c r="K835" s="508"/>
      <c r="L835" s="508"/>
      <c r="M835" s="508"/>
      <c r="N835" s="508"/>
    </row>
    <row r="836" ht="16.5" customHeight="1">
      <c r="A836" s="21" t="s">
        <v>2535</v>
      </c>
      <c r="B836" s="784">
        <v>817.0</v>
      </c>
      <c r="C836" s="22">
        <v>43360.0</v>
      </c>
      <c r="D836" s="21" t="s">
        <v>2265</v>
      </c>
      <c r="E836" s="22"/>
      <c r="F836" s="21" t="s">
        <v>994</v>
      </c>
      <c r="G836" s="21"/>
      <c r="H836" s="61"/>
      <c r="I836" s="916" t="s">
        <v>2965</v>
      </c>
      <c r="J836" s="885" t="s">
        <v>3341</v>
      </c>
      <c r="K836" s="885" t="s">
        <v>3342</v>
      </c>
      <c r="L836" s="508"/>
      <c r="M836" s="508"/>
      <c r="N836" s="508"/>
    </row>
    <row r="837" ht="16.5" customHeight="1">
      <c r="A837" s="21" t="s">
        <v>2535</v>
      </c>
      <c r="B837" s="784">
        <v>818.0</v>
      </c>
      <c r="C837" s="22">
        <v>43360.0</v>
      </c>
      <c r="D837" s="21" t="s">
        <v>3354</v>
      </c>
      <c r="E837" s="22"/>
      <c r="F837" s="21" t="s">
        <v>994</v>
      </c>
      <c r="G837" s="21"/>
      <c r="H837" s="61"/>
      <c r="I837" s="916" t="s">
        <v>2965</v>
      </c>
      <c r="J837" s="885" t="s">
        <v>3355</v>
      </c>
      <c r="K837" s="885" t="s">
        <v>3356</v>
      </c>
      <c r="L837" s="508"/>
      <c r="M837" s="508"/>
      <c r="N837" s="508"/>
    </row>
    <row r="838" ht="16.5" customHeight="1">
      <c r="A838" s="21" t="s">
        <v>2535</v>
      </c>
      <c r="B838" s="784">
        <v>819.0</v>
      </c>
      <c r="C838" s="22">
        <v>43360.0</v>
      </c>
      <c r="D838" s="21" t="s">
        <v>3348</v>
      </c>
      <c r="E838" s="22"/>
      <c r="F838" s="21" t="s">
        <v>994</v>
      </c>
      <c r="G838" s="21"/>
      <c r="H838" s="61"/>
      <c r="I838" s="916" t="s">
        <v>2965</v>
      </c>
      <c r="J838" s="885" t="s">
        <v>3349</v>
      </c>
      <c r="K838" s="885" t="s">
        <v>3350</v>
      </c>
      <c r="L838" s="508"/>
      <c r="M838" s="508"/>
      <c r="N838" s="508"/>
    </row>
    <row r="839" ht="16.5" customHeight="1">
      <c r="A839" s="21" t="s">
        <v>2535</v>
      </c>
      <c r="B839" s="784">
        <v>820.0</v>
      </c>
      <c r="C839" s="22">
        <v>43360.0</v>
      </c>
      <c r="D839" s="21" t="s">
        <v>3192</v>
      </c>
      <c r="E839" s="22"/>
      <c r="F839" s="21" t="s">
        <v>1313</v>
      </c>
      <c r="G839" s="21"/>
      <c r="H839" s="61"/>
      <c r="I839" s="916"/>
      <c r="J839" s="885" t="s">
        <v>3340</v>
      </c>
      <c r="K839" s="508"/>
      <c r="L839" s="508"/>
      <c r="M839" s="508"/>
      <c r="N839" s="508"/>
    </row>
    <row r="840" ht="16.5" customHeight="1">
      <c r="A840" s="21" t="s">
        <v>2535</v>
      </c>
      <c r="B840" s="784">
        <v>821.0</v>
      </c>
      <c r="C840" s="22">
        <v>43360.0</v>
      </c>
      <c r="D840" s="21" t="s">
        <v>3345</v>
      </c>
      <c r="E840" s="22"/>
      <c r="F840" s="21" t="s">
        <v>994</v>
      </c>
      <c r="G840" s="21"/>
      <c r="H840" s="61"/>
      <c r="I840" s="916" t="s">
        <v>2965</v>
      </c>
      <c r="J840" s="885" t="s">
        <v>3346</v>
      </c>
      <c r="K840" s="885" t="s">
        <v>3347</v>
      </c>
      <c r="L840" s="508"/>
      <c r="M840" s="508"/>
      <c r="N840" s="508"/>
    </row>
    <row r="841" ht="16.5" customHeight="1">
      <c r="A841" s="21" t="s">
        <v>2535</v>
      </c>
      <c r="B841" s="784">
        <v>822.0</v>
      </c>
      <c r="C841" s="22">
        <v>43360.0</v>
      </c>
      <c r="D841" s="21" t="s">
        <v>3331</v>
      </c>
      <c r="E841" s="22"/>
      <c r="F841" s="21" t="s">
        <v>994</v>
      </c>
      <c r="G841" s="21"/>
      <c r="H841" s="61"/>
      <c r="I841" s="916" t="s">
        <v>2965</v>
      </c>
      <c r="J841" s="885" t="s">
        <v>3332</v>
      </c>
      <c r="K841" s="885" t="s">
        <v>3333</v>
      </c>
      <c r="L841" s="508"/>
      <c r="M841" s="508"/>
      <c r="N841" s="508"/>
    </row>
    <row r="842" ht="16.5" customHeight="1">
      <c r="A842" s="21" t="s">
        <v>2535</v>
      </c>
      <c r="B842" s="784">
        <v>823.0</v>
      </c>
      <c r="C842" s="22">
        <v>43360.0</v>
      </c>
      <c r="D842" s="21" t="s">
        <v>3351</v>
      </c>
      <c r="E842" s="22"/>
      <c r="F842" s="21" t="s">
        <v>994</v>
      </c>
      <c r="G842" s="21"/>
      <c r="H842" s="61"/>
      <c r="I842" s="916" t="s">
        <v>2965</v>
      </c>
      <c r="J842" s="885" t="s">
        <v>3352</v>
      </c>
      <c r="K842" s="885" t="s">
        <v>3353</v>
      </c>
      <c r="L842" s="508"/>
      <c r="M842" s="508"/>
      <c r="N842" s="508"/>
    </row>
    <row r="843" ht="16.5" customHeight="1">
      <c r="A843" s="21" t="s">
        <v>2535</v>
      </c>
      <c r="B843" s="784">
        <v>824.0</v>
      </c>
      <c r="C843" s="22">
        <v>43360.0</v>
      </c>
      <c r="D843" s="21" t="s">
        <v>1457</v>
      </c>
      <c r="E843" s="22"/>
      <c r="F843" s="21" t="s">
        <v>994</v>
      </c>
      <c r="G843" s="21"/>
      <c r="H843" s="61"/>
      <c r="I843" s="916" t="s">
        <v>2965</v>
      </c>
      <c r="J843" s="885" t="s">
        <v>3343</v>
      </c>
      <c r="K843" s="885" t="s">
        <v>3344</v>
      </c>
      <c r="L843" s="508"/>
      <c r="M843" s="508"/>
      <c r="N843" s="508"/>
    </row>
    <row r="844" ht="16.5" customHeight="1">
      <c r="A844" s="21" t="s">
        <v>2535</v>
      </c>
      <c r="B844" s="784">
        <v>825.0</v>
      </c>
      <c r="C844" s="22">
        <v>43360.0</v>
      </c>
      <c r="D844" s="21" t="s">
        <v>2007</v>
      </c>
      <c r="E844" s="22"/>
      <c r="F844" s="21" t="s">
        <v>994</v>
      </c>
      <c r="G844" s="21"/>
      <c r="H844" s="61"/>
      <c r="I844" s="916" t="s">
        <v>2965</v>
      </c>
      <c r="J844" s="885" t="s">
        <v>3338</v>
      </c>
      <c r="K844" s="885" t="s">
        <v>3339</v>
      </c>
      <c r="L844" s="508"/>
      <c r="M844" s="508"/>
      <c r="N844" s="508"/>
    </row>
    <row r="845" ht="16.5" customHeight="1">
      <c r="A845" s="21" t="s">
        <v>2535</v>
      </c>
      <c r="B845" s="784">
        <v>826.0</v>
      </c>
      <c r="C845" s="22">
        <v>43360.0</v>
      </c>
      <c r="D845" s="21" t="s">
        <v>3334</v>
      </c>
      <c r="E845" s="22"/>
      <c r="F845" s="21" t="s">
        <v>994</v>
      </c>
      <c r="G845" s="21"/>
      <c r="H845" s="61"/>
      <c r="I845" s="916" t="s">
        <v>2965</v>
      </c>
      <c r="J845" s="885" t="s">
        <v>3336</v>
      </c>
      <c r="K845" s="885" t="s">
        <v>3337</v>
      </c>
      <c r="L845" s="508"/>
      <c r="M845" s="508"/>
      <c r="N845" s="508"/>
    </row>
    <row r="846" ht="16.5" customHeight="1">
      <c r="A846" s="21"/>
      <c r="B846" s="784">
        <v>827.0</v>
      </c>
      <c r="C846" s="22">
        <v>43364.0</v>
      </c>
      <c r="D846" s="21" t="s">
        <v>816</v>
      </c>
      <c r="E846" s="22"/>
      <c r="F846" s="21" t="s">
        <v>2751</v>
      </c>
      <c r="G846" s="21"/>
      <c r="H846" s="61"/>
      <c r="I846" s="916" t="s">
        <v>2965</v>
      </c>
      <c r="J846" s="508"/>
      <c r="K846" s="508"/>
      <c r="L846" s="508"/>
      <c r="M846" s="508"/>
      <c r="N846" s="508"/>
    </row>
    <row r="847" ht="16.5" customHeight="1">
      <c r="A847" s="21"/>
      <c r="B847" s="784">
        <v>828.0</v>
      </c>
      <c r="C847" s="22">
        <v>43364.0</v>
      </c>
      <c r="D847" s="21" t="s">
        <v>2818</v>
      </c>
      <c r="E847" s="22"/>
      <c r="F847" s="21" t="s">
        <v>2923</v>
      </c>
      <c r="G847" s="21"/>
      <c r="H847" s="61"/>
      <c r="I847" s="916" t="s">
        <v>2965</v>
      </c>
      <c r="J847" s="508"/>
      <c r="K847" s="508"/>
      <c r="L847" s="508"/>
      <c r="M847" s="508"/>
      <c r="N847" s="508"/>
    </row>
    <row r="848" ht="16.5" customHeight="1">
      <c r="A848" s="21"/>
      <c r="B848" s="784">
        <v>829.0</v>
      </c>
      <c r="C848" s="22">
        <v>43364.0</v>
      </c>
      <c r="D848" s="21" t="s">
        <v>1709</v>
      </c>
      <c r="E848" s="22"/>
      <c r="F848" s="21" t="s">
        <v>108</v>
      </c>
      <c r="G848" s="157"/>
      <c r="H848" s="61"/>
      <c r="I848" s="916" t="s">
        <v>2965</v>
      </c>
      <c r="J848" s="885" t="s">
        <v>3377</v>
      </c>
      <c r="K848" s="508"/>
      <c r="L848" s="508"/>
      <c r="M848" s="508"/>
      <c r="N848" s="508"/>
    </row>
    <row r="849" ht="15.75" customHeight="1">
      <c r="A849" s="21"/>
      <c r="B849" s="784">
        <v>830.0</v>
      </c>
      <c r="C849" s="22">
        <v>43364.0</v>
      </c>
      <c r="D849" s="21" t="s">
        <v>2663</v>
      </c>
      <c r="E849" s="22"/>
      <c r="F849" s="21" t="s">
        <v>3378</v>
      </c>
      <c r="G849" s="21"/>
      <c r="H849" s="61"/>
      <c r="I849" s="916" t="s">
        <v>2965</v>
      </c>
    </row>
    <row r="850" ht="15.75" customHeight="1">
      <c r="A850" s="21" t="s">
        <v>2535</v>
      </c>
      <c r="B850" s="784">
        <v>831.0</v>
      </c>
      <c r="C850" s="22">
        <v>43364.0</v>
      </c>
      <c r="D850" s="21" t="s">
        <v>3367</v>
      </c>
      <c r="E850" s="22"/>
      <c r="F850" s="21" t="s">
        <v>994</v>
      </c>
      <c r="G850" s="21"/>
      <c r="H850" s="61"/>
      <c r="I850" s="916" t="s">
        <v>2965</v>
      </c>
      <c r="J850" s="948" t="s">
        <v>3368</v>
      </c>
      <c r="K850" s="948" t="s">
        <v>3369</v>
      </c>
    </row>
    <row r="851" ht="15.75" customHeight="1">
      <c r="A851" s="21" t="s">
        <v>2535</v>
      </c>
      <c r="B851" s="784">
        <v>832.0</v>
      </c>
      <c r="C851" s="22">
        <v>43364.0</v>
      </c>
      <c r="D851" s="21" t="s">
        <v>2880</v>
      </c>
      <c r="E851" s="22"/>
      <c r="F851" s="21" t="s">
        <v>994</v>
      </c>
      <c r="G851" s="21"/>
      <c r="H851" s="61"/>
      <c r="I851" s="916" t="s">
        <v>2965</v>
      </c>
      <c r="J851" s="948" t="s">
        <v>3359</v>
      </c>
      <c r="K851" s="948" t="s">
        <v>3360</v>
      </c>
    </row>
    <row r="852" ht="15.75" customHeight="1">
      <c r="A852" s="21"/>
      <c r="B852" s="784">
        <v>833.0</v>
      </c>
      <c r="C852" s="22">
        <v>43364.0</v>
      </c>
      <c r="D852" s="21" t="s">
        <v>1800</v>
      </c>
      <c r="E852" s="22"/>
      <c r="F852" s="21" t="s">
        <v>2923</v>
      </c>
      <c r="G852" s="21"/>
      <c r="H852" s="61"/>
      <c r="I852" s="916" t="s">
        <v>2965</v>
      </c>
    </row>
    <row r="853" ht="15.75" customHeight="1">
      <c r="A853" s="21"/>
      <c r="B853" s="784">
        <v>834.0</v>
      </c>
      <c r="C853" s="22"/>
      <c r="D853" s="21"/>
      <c r="E853" s="22"/>
      <c r="F853" s="21"/>
      <c r="G853" s="21"/>
      <c r="H853" s="23"/>
      <c r="I853" s="916"/>
    </row>
    <row r="854" ht="15.75" customHeight="1">
      <c r="A854" s="21"/>
      <c r="B854" s="784">
        <v>835.0</v>
      </c>
      <c r="C854" s="22">
        <v>43364.0</v>
      </c>
      <c r="D854" s="21" t="s">
        <v>3375</v>
      </c>
      <c r="E854" s="22"/>
      <c r="F854" s="21" t="s">
        <v>18</v>
      </c>
      <c r="G854" s="21" t="s">
        <v>3376</v>
      </c>
      <c r="H854" s="61"/>
      <c r="I854" s="916" t="s">
        <v>2965</v>
      </c>
    </row>
    <row r="855" ht="15.75" customHeight="1">
      <c r="A855" s="21" t="s">
        <v>2535</v>
      </c>
      <c r="B855" s="784">
        <v>836.0</v>
      </c>
      <c r="C855" s="22">
        <v>43364.0</v>
      </c>
      <c r="D855" s="21" t="s">
        <v>3372</v>
      </c>
      <c r="E855" s="22"/>
      <c r="F855" s="21" t="s">
        <v>994</v>
      </c>
      <c r="G855" s="21"/>
      <c r="H855" s="61"/>
      <c r="I855" s="916" t="s">
        <v>2965</v>
      </c>
      <c r="J855" s="948" t="s">
        <v>3373</v>
      </c>
      <c r="K855" s="948" t="s">
        <v>3374</v>
      </c>
    </row>
    <row r="856" ht="15.75" customHeight="1">
      <c r="A856" s="21" t="s">
        <v>2535</v>
      </c>
      <c r="B856" s="784">
        <v>837.0</v>
      </c>
      <c r="C856" s="22">
        <v>43364.0</v>
      </c>
      <c r="D856" s="21" t="s">
        <v>2462</v>
      </c>
      <c r="E856" s="22"/>
      <c r="F856" s="21" t="s">
        <v>1593</v>
      </c>
      <c r="G856" s="150">
        <v>43378.0</v>
      </c>
      <c r="H856" s="61"/>
      <c r="I856" s="916" t="s">
        <v>2965</v>
      </c>
      <c r="J856" s="948" t="s">
        <v>3380</v>
      </c>
      <c r="K856" s="948" t="s">
        <v>3381</v>
      </c>
      <c r="L856" s="948" t="s">
        <v>3382</v>
      </c>
      <c r="M856" s="948" t="s">
        <v>14844</v>
      </c>
    </row>
    <row r="857" ht="15.75" customHeight="1">
      <c r="A857" s="21"/>
      <c r="B857" s="784">
        <v>838.0</v>
      </c>
      <c r="C857" s="22">
        <v>43364.0</v>
      </c>
      <c r="D857" s="21" t="s">
        <v>1925</v>
      </c>
      <c r="E857" s="22"/>
      <c r="F857" s="21" t="s">
        <v>363</v>
      </c>
      <c r="G857" s="21"/>
      <c r="H857" s="61"/>
      <c r="I857" s="916" t="s">
        <v>2965</v>
      </c>
    </row>
    <row r="858" ht="15.75" customHeight="1">
      <c r="A858" s="21" t="s">
        <v>2535</v>
      </c>
      <c r="B858" s="869">
        <v>839.0</v>
      </c>
      <c r="C858" s="22">
        <v>43364.0</v>
      </c>
      <c r="D858" s="297" t="s">
        <v>1218</v>
      </c>
      <c r="E858" s="799"/>
      <c r="F858" s="297" t="s">
        <v>1593</v>
      </c>
      <c r="G858" s="1008">
        <v>43378.0</v>
      </c>
      <c r="H858" s="1009"/>
      <c r="I858" s="916" t="s">
        <v>2965</v>
      </c>
      <c r="J858" s="948" t="s">
        <v>3362</v>
      </c>
      <c r="K858" s="948" t="s">
        <v>3363</v>
      </c>
      <c r="L858" s="948" t="s">
        <v>3364</v>
      </c>
      <c r="M858" s="948" t="s">
        <v>14845</v>
      </c>
    </row>
    <row r="859" ht="15.75" customHeight="1">
      <c r="A859" s="21"/>
      <c r="B859" s="784">
        <v>840.0</v>
      </c>
      <c r="C859" s="22">
        <v>43364.0</v>
      </c>
      <c r="D859" s="21" t="s">
        <v>3358</v>
      </c>
      <c r="E859" s="22"/>
      <c r="F859" s="21" t="s">
        <v>2923</v>
      </c>
      <c r="G859" s="21"/>
      <c r="H859" s="61"/>
      <c r="I859" s="916"/>
    </row>
    <row r="860" ht="15.75" customHeight="1">
      <c r="A860" s="21"/>
      <c r="B860" s="784">
        <v>841.0</v>
      </c>
      <c r="C860" s="22">
        <v>43364.0</v>
      </c>
      <c r="D860" s="21" t="s">
        <v>3379</v>
      </c>
      <c r="E860" s="22"/>
      <c r="F860" s="21" t="s">
        <v>2923</v>
      </c>
      <c r="G860" s="21"/>
      <c r="H860" s="61"/>
      <c r="I860" s="916" t="s">
        <v>2965</v>
      </c>
    </row>
    <row r="861" ht="15.75" customHeight="1">
      <c r="A861" s="21"/>
      <c r="B861" s="869">
        <v>842.0</v>
      </c>
      <c r="C861" s="22">
        <v>43364.0</v>
      </c>
      <c r="D861" s="21" t="s">
        <v>3365</v>
      </c>
      <c r="E861" s="22"/>
      <c r="F861" s="21" t="s">
        <v>18</v>
      </c>
      <c r="G861" s="21" t="s">
        <v>3366</v>
      </c>
      <c r="H861" s="61"/>
      <c r="I861" s="916" t="s">
        <v>2965</v>
      </c>
    </row>
    <row r="862" ht="15.75" customHeight="1">
      <c r="A862" s="21"/>
      <c r="B862" s="784">
        <v>843.0</v>
      </c>
      <c r="C862" s="22">
        <v>43364.0</v>
      </c>
      <c r="D862" s="21" t="s">
        <v>3371</v>
      </c>
      <c r="E862" s="22"/>
      <c r="F862" s="21" t="s">
        <v>18</v>
      </c>
      <c r="G862" s="21" t="s">
        <v>2932</v>
      </c>
      <c r="H862" s="61"/>
      <c r="I862" s="916" t="s">
        <v>2965</v>
      </c>
    </row>
    <row r="863" ht="15.75" customHeight="1">
      <c r="A863" s="21"/>
      <c r="B863" s="784">
        <v>844.0</v>
      </c>
      <c r="C863" s="22">
        <v>43364.0</v>
      </c>
      <c r="D863" s="21" t="s">
        <v>3014</v>
      </c>
      <c r="E863" s="22"/>
      <c r="F863" s="21" t="s">
        <v>18</v>
      </c>
      <c r="G863" s="21" t="s">
        <v>2985</v>
      </c>
      <c r="H863" s="61"/>
      <c r="I863" s="916" t="s">
        <v>2965</v>
      </c>
    </row>
    <row r="864" ht="15.75" customHeight="1">
      <c r="A864" s="21"/>
      <c r="B864" s="869">
        <v>845.0</v>
      </c>
      <c r="C864" s="22">
        <v>43364.0</v>
      </c>
      <c r="D864" s="21" t="s">
        <v>3357</v>
      </c>
      <c r="E864" s="22"/>
      <c r="F864" s="21" t="s">
        <v>18</v>
      </c>
      <c r="G864" s="21" t="s">
        <v>2985</v>
      </c>
      <c r="H864" s="61"/>
      <c r="I864" s="916" t="s">
        <v>2965</v>
      </c>
    </row>
    <row r="865" ht="15.75" customHeight="1">
      <c r="A865" s="21"/>
      <c r="B865" s="784">
        <v>846.0</v>
      </c>
      <c r="C865" s="22">
        <v>43364.0</v>
      </c>
      <c r="D865" s="21" t="s">
        <v>3361</v>
      </c>
      <c r="E865" s="22"/>
      <c r="F865" s="21" t="s">
        <v>18</v>
      </c>
      <c r="G865" s="21" t="s">
        <v>2985</v>
      </c>
      <c r="H865" s="61"/>
      <c r="I865" s="916" t="s">
        <v>2965</v>
      </c>
    </row>
    <row r="866" ht="15.75" customHeight="1">
      <c r="A866" s="21" t="s">
        <v>2535</v>
      </c>
      <c r="B866" s="784">
        <v>847.0</v>
      </c>
      <c r="C866" s="22">
        <v>43364.0</v>
      </c>
      <c r="D866" s="21" t="s">
        <v>2920</v>
      </c>
      <c r="E866" s="22"/>
      <c r="F866" s="21" t="s">
        <v>184</v>
      </c>
      <c r="G866" s="21" t="s">
        <v>3370</v>
      </c>
      <c r="H866" s="61"/>
      <c r="I866" s="916" t="s">
        <v>2965</v>
      </c>
    </row>
    <row r="867" ht="16.5" customHeight="1">
      <c r="A867" s="21"/>
      <c r="B867" s="869">
        <v>848.0</v>
      </c>
      <c r="C867" s="22">
        <v>43367.0</v>
      </c>
      <c r="D867" s="21" t="s">
        <v>2845</v>
      </c>
      <c r="E867" s="22"/>
      <c r="F867" s="21" t="s">
        <v>3390</v>
      </c>
      <c r="G867" s="21" t="s">
        <v>3391</v>
      </c>
      <c r="H867" s="61"/>
      <c r="I867" s="916" t="s">
        <v>2965</v>
      </c>
    </row>
    <row r="868" ht="15.75" customHeight="1">
      <c r="A868" s="21"/>
      <c r="B868" s="784">
        <v>849.0</v>
      </c>
      <c r="C868" s="22">
        <v>43367.0</v>
      </c>
      <c r="D868" s="21" t="s">
        <v>3386</v>
      </c>
      <c r="E868" s="22"/>
      <c r="F868" s="21" t="s">
        <v>18</v>
      </c>
      <c r="G868" s="21" t="s">
        <v>2922</v>
      </c>
      <c r="H868" s="61"/>
      <c r="I868" s="916" t="s">
        <v>2965</v>
      </c>
    </row>
    <row r="869" ht="15.75" customHeight="1">
      <c r="A869" s="21"/>
      <c r="B869" s="784">
        <v>850.0</v>
      </c>
      <c r="C869" s="22">
        <v>43367.0</v>
      </c>
      <c r="D869" s="21" t="s">
        <v>3394</v>
      </c>
      <c r="E869" s="22"/>
      <c r="F869" s="21" t="s">
        <v>18</v>
      </c>
      <c r="G869" s="21" t="s">
        <v>3395</v>
      </c>
      <c r="H869" s="61"/>
      <c r="I869" s="916" t="s">
        <v>2965</v>
      </c>
    </row>
    <row r="870" ht="15.75" customHeight="1">
      <c r="A870" s="21"/>
      <c r="B870" s="869">
        <v>851.0</v>
      </c>
      <c r="C870" s="22"/>
      <c r="D870" s="21"/>
      <c r="E870" s="22"/>
      <c r="F870" s="21"/>
      <c r="G870" s="21"/>
      <c r="H870" s="23"/>
      <c r="I870" s="916"/>
    </row>
    <row r="871" ht="15.75" customHeight="1">
      <c r="A871" s="21"/>
      <c r="B871" s="784">
        <v>852.0</v>
      </c>
      <c r="C871" s="22">
        <v>43367.0</v>
      </c>
      <c r="D871" s="21" t="s">
        <v>3385</v>
      </c>
      <c r="E871" s="22"/>
      <c r="F871" s="21" t="s">
        <v>18</v>
      </c>
      <c r="G871" s="21" t="s">
        <v>3083</v>
      </c>
      <c r="H871" s="61"/>
      <c r="I871" s="916" t="s">
        <v>2965</v>
      </c>
    </row>
    <row r="872" ht="15.75" customHeight="1">
      <c r="A872" s="21"/>
      <c r="B872" s="784">
        <v>853.0</v>
      </c>
      <c r="C872" s="22">
        <v>43367.0</v>
      </c>
      <c r="D872" s="21" t="s">
        <v>3388</v>
      </c>
      <c r="E872" s="22"/>
      <c r="F872" s="21" t="s">
        <v>18</v>
      </c>
      <c r="G872" s="21" t="s">
        <v>3220</v>
      </c>
      <c r="H872" s="61"/>
      <c r="I872" s="916" t="s">
        <v>2965</v>
      </c>
    </row>
    <row r="873" ht="15.75" customHeight="1">
      <c r="A873" s="21"/>
      <c r="B873" s="784"/>
      <c r="C873" s="22">
        <v>43350.0</v>
      </c>
      <c r="D873" s="21" t="s">
        <v>1627</v>
      </c>
      <c r="E873" s="22"/>
      <c r="F873" s="21" t="s">
        <v>158</v>
      </c>
      <c r="G873" s="30">
        <v>73.0</v>
      </c>
      <c r="H873" s="61"/>
      <c r="I873" s="916" t="s">
        <v>2965</v>
      </c>
    </row>
    <row r="874" ht="15.75" customHeight="1">
      <c r="A874" s="21"/>
      <c r="B874" s="869">
        <v>854.0</v>
      </c>
      <c r="C874" s="22">
        <v>43367.0</v>
      </c>
      <c r="D874" s="21" t="s">
        <v>3393</v>
      </c>
      <c r="E874" s="22"/>
      <c r="F874" s="21" t="s">
        <v>18</v>
      </c>
      <c r="G874" s="21" t="s">
        <v>3083</v>
      </c>
      <c r="H874" s="61"/>
      <c r="I874" s="916" t="s">
        <v>2965</v>
      </c>
    </row>
    <row r="875" ht="15.75" customHeight="1">
      <c r="A875" s="21"/>
      <c r="B875" s="784">
        <v>855.0</v>
      </c>
      <c r="C875" s="22">
        <v>43367.0</v>
      </c>
      <c r="D875" s="21" t="s">
        <v>3383</v>
      </c>
      <c r="E875" s="22"/>
      <c r="F875" s="21" t="s">
        <v>18</v>
      </c>
      <c r="G875" s="21" t="s">
        <v>2586</v>
      </c>
      <c r="H875" s="61"/>
      <c r="I875" s="916" t="s">
        <v>2965</v>
      </c>
    </row>
    <row r="876" ht="15.75" customHeight="1">
      <c r="A876" s="21"/>
      <c r="B876" s="784">
        <v>856.0</v>
      </c>
      <c r="C876" s="22">
        <v>43367.0</v>
      </c>
      <c r="D876" s="21" t="s">
        <v>3384</v>
      </c>
      <c r="E876" s="22"/>
      <c r="F876" s="21" t="s">
        <v>18</v>
      </c>
      <c r="G876" s="21" t="s">
        <v>2967</v>
      </c>
      <c r="H876" s="61"/>
      <c r="I876" s="916" t="s">
        <v>2965</v>
      </c>
    </row>
    <row r="877" ht="15.75" customHeight="1">
      <c r="A877" s="21"/>
      <c r="B877" s="869">
        <v>857.0</v>
      </c>
      <c r="C877" s="22">
        <v>43367.0</v>
      </c>
      <c r="D877" s="21" t="s">
        <v>3392</v>
      </c>
      <c r="E877" s="22"/>
      <c r="F877" s="21" t="s">
        <v>18</v>
      </c>
      <c r="G877" s="21" t="s">
        <v>2967</v>
      </c>
      <c r="H877" s="61"/>
      <c r="I877" s="916" t="s">
        <v>2965</v>
      </c>
    </row>
    <row r="878" ht="15.75" customHeight="1">
      <c r="A878" s="21" t="s">
        <v>2535</v>
      </c>
      <c r="B878" s="784">
        <v>858.0</v>
      </c>
      <c r="C878" s="22">
        <v>43370.0</v>
      </c>
      <c r="D878" s="21" t="s">
        <v>3408</v>
      </c>
      <c r="E878" s="22"/>
      <c r="F878" s="21" t="s">
        <v>994</v>
      </c>
      <c r="G878" s="21"/>
      <c r="H878" s="61"/>
      <c r="I878" s="916" t="s">
        <v>2965</v>
      </c>
      <c r="J878" s="948" t="s">
        <v>3410</v>
      </c>
    </row>
    <row r="879" ht="15.75" customHeight="1">
      <c r="A879" s="21"/>
      <c r="B879" s="784">
        <v>859.0</v>
      </c>
      <c r="C879" s="22">
        <v>43370.0</v>
      </c>
      <c r="D879" s="21" t="s">
        <v>3012</v>
      </c>
      <c r="E879" s="22"/>
      <c r="F879" s="21" t="s">
        <v>18</v>
      </c>
      <c r="G879" s="21" t="s">
        <v>2967</v>
      </c>
      <c r="H879" s="61"/>
      <c r="I879" s="916" t="s">
        <v>2965</v>
      </c>
    </row>
    <row r="880" ht="15.75" customHeight="1">
      <c r="A880" s="21"/>
      <c r="B880" s="869">
        <v>860.0</v>
      </c>
      <c r="C880" s="22">
        <v>43370.0</v>
      </c>
      <c r="D880" s="21" t="s">
        <v>3095</v>
      </c>
      <c r="E880" s="22"/>
      <c r="F880" s="21" t="s">
        <v>18</v>
      </c>
      <c r="G880" s="21" t="s">
        <v>3416</v>
      </c>
      <c r="H880" s="61"/>
      <c r="I880" s="916" t="s">
        <v>2965</v>
      </c>
    </row>
    <row r="881" ht="15.75" customHeight="1">
      <c r="A881" s="21"/>
      <c r="B881" s="784">
        <v>861.0</v>
      </c>
      <c r="C881" s="22">
        <v>43370.0</v>
      </c>
      <c r="D881" s="21" t="s">
        <v>3411</v>
      </c>
      <c r="E881" s="22"/>
      <c r="F881" s="21" t="s">
        <v>18</v>
      </c>
      <c r="G881" s="21" t="s">
        <v>2932</v>
      </c>
      <c r="H881" s="61"/>
      <c r="I881" s="916" t="s">
        <v>2965</v>
      </c>
    </row>
    <row r="882" ht="15.75" customHeight="1">
      <c r="A882" s="21"/>
      <c r="B882" s="784">
        <v>862.0</v>
      </c>
      <c r="C882" s="22">
        <v>43370.0</v>
      </c>
      <c r="D882" s="21" t="s">
        <v>3402</v>
      </c>
      <c r="E882" s="22"/>
      <c r="F882" s="21" t="s">
        <v>3067</v>
      </c>
      <c r="G882" s="21"/>
      <c r="H882" s="61"/>
      <c r="I882" s="916" t="s">
        <v>2965</v>
      </c>
    </row>
    <row r="883" ht="15.75" customHeight="1">
      <c r="A883" s="21"/>
      <c r="B883" s="869">
        <v>863.0</v>
      </c>
      <c r="C883" s="22">
        <v>43370.0</v>
      </c>
      <c r="D883" s="21" t="s">
        <v>3396</v>
      </c>
      <c r="E883" s="22"/>
      <c r="F883" s="21" t="s">
        <v>18</v>
      </c>
      <c r="G883" s="21" t="s">
        <v>3397</v>
      </c>
      <c r="H883" s="61"/>
      <c r="I883" s="916" t="s">
        <v>2965</v>
      </c>
    </row>
    <row r="884" ht="15.75" customHeight="1">
      <c r="A884" s="21"/>
      <c r="B884" s="784">
        <v>864.0</v>
      </c>
      <c r="C884" s="22">
        <v>43370.0</v>
      </c>
      <c r="D884" s="21" t="s">
        <v>3403</v>
      </c>
      <c r="E884" s="22"/>
      <c r="F884" s="21" t="s">
        <v>18</v>
      </c>
      <c r="G884" s="21" t="s">
        <v>3397</v>
      </c>
      <c r="H884" s="61"/>
      <c r="I884" s="916" t="s">
        <v>2965</v>
      </c>
    </row>
    <row r="885" ht="15.75" customHeight="1">
      <c r="A885" s="21"/>
      <c r="B885" s="784">
        <v>865.0</v>
      </c>
      <c r="C885" s="22">
        <v>43370.0</v>
      </c>
      <c r="D885" s="21" t="s">
        <v>3401</v>
      </c>
      <c r="E885" s="22"/>
      <c r="F885" s="21" t="s">
        <v>18</v>
      </c>
      <c r="G885" s="21" t="s">
        <v>3397</v>
      </c>
      <c r="H885" s="61"/>
      <c r="I885" s="916" t="s">
        <v>2965</v>
      </c>
    </row>
    <row r="886" ht="15.75" customHeight="1">
      <c r="A886" s="21"/>
      <c r="B886" s="869">
        <v>866.0</v>
      </c>
      <c r="C886" s="22">
        <v>43370.0</v>
      </c>
      <c r="D886" s="21" t="s">
        <v>3413</v>
      </c>
      <c r="E886" s="22"/>
      <c r="F886" s="21" t="s">
        <v>18</v>
      </c>
      <c r="G886" s="21" t="s">
        <v>3397</v>
      </c>
      <c r="H886" s="61"/>
      <c r="I886" s="916" t="s">
        <v>2965</v>
      </c>
    </row>
    <row r="887" ht="15.75" customHeight="1">
      <c r="A887" s="21" t="s">
        <v>2535</v>
      </c>
      <c r="B887" s="784">
        <v>867.0</v>
      </c>
      <c r="C887" s="22">
        <v>43370.0</v>
      </c>
      <c r="D887" s="21" t="s">
        <v>3012</v>
      </c>
      <c r="E887" s="22"/>
      <c r="F887" s="21" t="s">
        <v>1313</v>
      </c>
      <c r="G887" s="21"/>
      <c r="H887" s="61"/>
      <c r="I887" s="916" t="s">
        <v>2965</v>
      </c>
      <c r="J887" s="948" t="s">
        <v>3407</v>
      </c>
    </row>
    <row r="888" ht="15.75" customHeight="1">
      <c r="A888" s="21"/>
      <c r="B888" s="784">
        <v>868.0</v>
      </c>
      <c r="C888" s="22">
        <v>43370.0</v>
      </c>
      <c r="D888" s="21" t="s">
        <v>2759</v>
      </c>
      <c r="E888" s="22"/>
      <c r="F888" s="21" t="s">
        <v>3390</v>
      </c>
      <c r="G888" s="21"/>
      <c r="H888" s="61"/>
      <c r="I888" s="916" t="s">
        <v>2965</v>
      </c>
    </row>
    <row r="889" ht="15.75" customHeight="1">
      <c r="A889" s="21" t="s">
        <v>2535</v>
      </c>
      <c r="B889" s="869">
        <v>869.0</v>
      </c>
      <c r="C889" s="22">
        <v>43370.0</v>
      </c>
      <c r="D889" s="21" t="s">
        <v>1841</v>
      </c>
      <c r="E889" s="22"/>
      <c r="F889" s="21" t="s">
        <v>1593</v>
      </c>
      <c r="G889" s="150">
        <v>43385.0</v>
      </c>
      <c r="H889" s="61"/>
      <c r="I889" s="916" t="s">
        <v>2965</v>
      </c>
      <c r="J889" s="948" t="s">
        <v>3398</v>
      </c>
      <c r="K889" s="948" t="s">
        <v>3399</v>
      </c>
      <c r="L889" s="948" t="s">
        <v>3400</v>
      </c>
    </row>
    <row r="890" ht="15.75" customHeight="1">
      <c r="A890" s="21" t="s">
        <v>2535</v>
      </c>
      <c r="B890" s="784">
        <v>870.0</v>
      </c>
      <c r="C890" s="22">
        <v>43370.0</v>
      </c>
      <c r="D890" s="21" t="s">
        <v>1786</v>
      </c>
      <c r="E890" s="22"/>
      <c r="F890" s="21" t="s">
        <v>2751</v>
      </c>
      <c r="G890" s="150"/>
      <c r="H890" s="61"/>
      <c r="I890" s="916" t="s">
        <v>2965</v>
      </c>
      <c r="J890" s="948" t="s">
        <v>3414</v>
      </c>
      <c r="K890" s="948" t="s">
        <v>3415</v>
      </c>
    </row>
    <row r="891" ht="15.75" customHeight="1">
      <c r="A891" s="21" t="s">
        <v>2535</v>
      </c>
      <c r="B891" s="784">
        <v>871.0</v>
      </c>
      <c r="C891" s="22">
        <v>43370.0</v>
      </c>
      <c r="D891" s="21" t="s">
        <v>2107</v>
      </c>
      <c r="E891" s="22"/>
      <c r="F891" s="21" t="s">
        <v>1593</v>
      </c>
      <c r="G891" s="150">
        <v>43385.0</v>
      </c>
      <c r="H891" s="61"/>
      <c r="I891" s="916" t="s">
        <v>2965</v>
      </c>
      <c r="J891" s="948" t="s">
        <v>3404</v>
      </c>
      <c r="K891" s="948" t="s">
        <v>3405</v>
      </c>
      <c r="L891" s="948" t="s">
        <v>3406</v>
      </c>
    </row>
    <row r="892" ht="15.75" customHeight="1">
      <c r="A892" s="21"/>
      <c r="B892" s="784">
        <v>52.0</v>
      </c>
      <c r="C892" s="22">
        <v>43371.0</v>
      </c>
      <c r="D892" s="21" t="s">
        <v>3421</v>
      </c>
      <c r="E892" s="22"/>
      <c r="F892" s="21" t="s">
        <v>158</v>
      </c>
      <c r="G892" s="150"/>
      <c r="H892" s="61"/>
      <c r="I892" s="916"/>
      <c r="J892" s="948"/>
      <c r="K892" s="948"/>
      <c r="L892" s="948"/>
    </row>
    <row r="893" ht="15.75" customHeight="1">
      <c r="A893" s="21" t="s">
        <v>2535</v>
      </c>
      <c r="B893" s="869">
        <v>872.0</v>
      </c>
      <c r="C893" s="22">
        <v>43371.0</v>
      </c>
      <c r="D893" s="21" t="s">
        <v>2848</v>
      </c>
      <c r="E893" s="22"/>
      <c r="F893" s="21" t="s">
        <v>2751</v>
      </c>
      <c r="G893" s="157"/>
      <c r="H893" s="61"/>
      <c r="I893" s="916" t="s">
        <v>2965</v>
      </c>
      <c r="J893" s="948" t="s">
        <v>3423</v>
      </c>
      <c r="K893" s="948" t="s">
        <v>3424</v>
      </c>
    </row>
    <row r="894" ht="15.75" customHeight="1">
      <c r="A894" s="21" t="s">
        <v>2535</v>
      </c>
      <c r="B894" s="784">
        <v>873.0</v>
      </c>
      <c r="C894" s="22">
        <v>43371.0</v>
      </c>
      <c r="D894" s="21" t="s">
        <v>2801</v>
      </c>
      <c r="E894" s="22"/>
      <c r="F894" s="21" t="s">
        <v>2751</v>
      </c>
      <c r="G894" s="21"/>
      <c r="H894" s="61"/>
      <c r="I894" s="916" t="s">
        <v>2965</v>
      </c>
      <c r="J894" s="948" t="s">
        <v>3417</v>
      </c>
      <c r="K894" s="948" t="s">
        <v>3418</v>
      </c>
    </row>
    <row r="895" ht="15.75" customHeight="1">
      <c r="A895" s="21" t="s">
        <v>2535</v>
      </c>
      <c r="B895" s="784">
        <v>874.0</v>
      </c>
      <c r="C895" s="22">
        <v>43371.0</v>
      </c>
      <c r="D895" s="21" t="s">
        <v>2752</v>
      </c>
      <c r="E895" s="22"/>
      <c r="F895" s="21" t="s">
        <v>2751</v>
      </c>
      <c r="G895" s="21"/>
      <c r="H895" s="61"/>
      <c r="I895" s="916" t="s">
        <v>2965</v>
      </c>
      <c r="J895" s="948" t="s">
        <v>3419</v>
      </c>
      <c r="K895" s="948" t="s">
        <v>3420</v>
      </c>
    </row>
    <row r="896" ht="15.75" customHeight="1">
      <c r="A896" s="21" t="s">
        <v>2535</v>
      </c>
      <c r="B896" s="869">
        <v>875.0</v>
      </c>
      <c r="C896" s="22">
        <v>43371.0</v>
      </c>
      <c r="D896" s="21" t="s">
        <v>2782</v>
      </c>
      <c r="E896" s="22"/>
      <c r="F896" s="21" t="s">
        <v>2751</v>
      </c>
      <c r="G896" s="21"/>
      <c r="H896" s="61"/>
      <c r="I896" s="916" t="s">
        <v>2965</v>
      </c>
      <c r="J896" s="948" t="s">
        <v>3422</v>
      </c>
      <c r="K896" s="948" t="s">
        <v>3422</v>
      </c>
    </row>
    <row r="897" ht="15.75" customHeight="1">
      <c r="A897" s="21" t="s">
        <v>2535</v>
      </c>
      <c r="B897" s="784">
        <v>876.0</v>
      </c>
      <c r="C897" s="22">
        <v>43371.0</v>
      </c>
      <c r="D897" s="21" t="s">
        <v>3429</v>
      </c>
      <c r="E897" s="22"/>
      <c r="F897" s="21" t="s">
        <v>2751</v>
      </c>
      <c r="G897" s="21"/>
      <c r="H897" s="61"/>
      <c r="I897" s="916" t="s">
        <v>2965</v>
      </c>
      <c r="J897" s="948" t="s">
        <v>3430</v>
      </c>
      <c r="K897" s="948" t="s">
        <v>3431</v>
      </c>
    </row>
    <row r="898" ht="15.75" customHeight="1">
      <c r="A898" s="21" t="s">
        <v>2535</v>
      </c>
      <c r="B898" s="784">
        <v>877.0</v>
      </c>
      <c r="C898" s="22">
        <v>43371.0</v>
      </c>
      <c r="D898" s="21" t="s">
        <v>3048</v>
      </c>
      <c r="E898" s="22"/>
      <c r="F898" s="21" t="s">
        <v>2751</v>
      </c>
      <c r="G898" s="21"/>
      <c r="H898" s="61"/>
      <c r="I898" s="916" t="s">
        <v>2965</v>
      </c>
      <c r="J898" s="948" t="s">
        <v>3425</v>
      </c>
      <c r="K898" s="948" t="s">
        <v>3426</v>
      </c>
    </row>
    <row r="899" ht="15.75" customHeight="1">
      <c r="A899" s="21" t="s">
        <v>2535</v>
      </c>
      <c r="B899" s="869">
        <v>878.0</v>
      </c>
      <c r="C899" s="22">
        <v>43371.0</v>
      </c>
      <c r="D899" s="21" t="s">
        <v>3411</v>
      </c>
      <c r="E899" s="22"/>
      <c r="F899" s="21" t="s">
        <v>2751</v>
      </c>
      <c r="G899" s="21"/>
      <c r="H899" s="61"/>
      <c r="I899" s="916" t="s">
        <v>2965</v>
      </c>
      <c r="J899" s="948" t="s">
        <v>3427</v>
      </c>
      <c r="K899" s="948" t="s">
        <v>3428</v>
      </c>
    </row>
    <row r="900" ht="15.75" customHeight="1">
      <c r="A900" s="21" t="s">
        <v>2535</v>
      </c>
      <c r="B900" s="784">
        <v>879.0</v>
      </c>
      <c r="C900" s="22">
        <v>43374.0</v>
      </c>
      <c r="D900" s="21" t="s">
        <v>3059</v>
      </c>
      <c r="E900" s="22"/>
      <c r="F900" s="21" t="s">
        <v>994</v>
      </c>
      <c r="G900" s="21"/>
      <c r="H900" s="61"/>
      <c r="I900" s="916" t="s">
        <v>2965</v>
      </c>
      <c r="J900" s="948" t="s">
        <v>3437</v>
      </c>
      <c r="K900" s="948" t="s">
        <v>3438</v>
      </c>
    </row>
    <row r="901" ht="15.75" customHeight="1">
      <c r="A901" s="21" t="s">
        <v>2535</v>
      </c>
      <c r="B901" s="784">
        <v>880.0</v>
      </c>
      <c r="C901" s="22">
        <v>43374.0</v>
      </c>
      <c r="D901" s="21" t="s">
        <v>2857</v>
      </c>
      <c r="E901" s="22"/>
      <c r="F901" s="21" t="s">
        <v>994</v>
      </c>
      <c r="G901" s="21"/>
      <c r="H901" s="61"/>
      <c r="I901" s="916" t="s">
        <v>2965</v>
      </c>
      <c r="J901" s="948" t="s">
        <v>3444</v>
      </c>
      <c r="K901" s="948" t="s">
        <v>3445</v>
      </c>
    </row>
    <row r="902" ht="15.75" customHeight="1">
      <c r="A902" s="21" t="s">
        <v>2535</v>
      </c>
      <c r="B902" s="869">
        <v>881.0</v>
      </c>
      <c r="C902" s="22">
        <v>43374.0</v>
      </c>
      <c r="D902" s="21" t="s">
        <v>3434</v>
      </c>
      <c r="E902" s="22"/>
      <c r="F902" s="21" t="s">
        <v>994</v>
      </c>
      <c r="G902" s="21"/>
      <c r="H902" s="61"/>
      <c r="I902" s="916" t="s">
        <v>2965</v>
      </c>
      <c r="J902" s="948" t="s">
        <v>3435</v>
      </c>
      <c r="K902" s="948" t="s">
        <v>3436</v>
      </c>
    </row>
    <row r="903" ht="15.75" customHeight="1">
      <c r="A903" s="21"/>
      <c r="B903" s="784">
        <v>882.0</v>
      </c>
      <c r="C903" s="22">
        <v>43374.0</v>
      </c>
      <c r="D903" s="21" t="s">
        <v>3440</v>
      </c>
      <c r="E903" s="22"/>
      <c r="F903" s="21" t="s">
        <v>18</v>
      </c>
      <c r="G903" s="21" t="s">
        <v>3441</v>
      </c>
      <c r="H903" s="61"/>
      <c r="I903" s="916" t="s">
        <v>2965</v>
      </c>
    </row>
    <row r="904" ht="15.75" customHeight="1">
      <c r="A904" s="21"/>
      <c r="B904" s="784">
        <v>883.0</v>
      </c>
      <c r="C904" s="22">
        <v>43374.0</v>
      </c>
      <c r="D904" s="21" t="s">
        <v>1683</v>
      </c>
      <c r="E904" s="22"/>
      <c r="F904" s="21" t="s">
        <v>18</v>
      </c>
      <c r="G904" s="21" t="s">
        <v>3432</v>
      </c>
      <c r="H904" s="61"/>
      <c r="I904" s="916" t="s">
        <v>2965</v>
      </c>
    </row>
    <row r="905" ht="15.75" customHeight="1">
      <c r="A905" s="21"/>
      <c r="B905" s="869">
        <v>884.0</v>
      </c>
      <c r="C905" s="22"/>
      <c r="D905" s="21"/>
      <c r="E905" s="22"/>
      <c r="F905" s="21"/>
      <c r="G905" s="21"/>
      <c r="H905" s="23"/>
      <c r="I905" s="916"/>
    </row>
    <row r="906" ht="15.75" customHeight="1">
      <c r="A906" s="21"/>
      <c r="B906" s="784">
        <v>885.0</v>
      </c>
      <c r="C906" s="22">
        <v>43374.0</v>
      </c>
      <c r="D906" s="21" t="s">
        <v>2765</v>
      </c>
      <c r="E906" s="22"/>
      <c r="F906" s="21" t="s">
        <v>184</v>
      </c>
      <c r="G906" s="21" t="s">
        <v>3439</v>
      </c>
      <c r="H906" s="61"/>
      <c r="I906" s="916" t="s">
        <v>2965</v>
      </c>
    </row>
    <row r="907" ht="15.75" customHeight="1">
      <c r="A907" s="21"/>
      <c r="B907" s="784">
        <v>886.0</v>
      </c>
      <c r="C907" s="22">
        <v>43374.0</v>
      </c>
      <c r="D907" s="21" t="s">
        <v>3442</v>
      </c>
      <c r="E907" s="22"/>
      <c r="F907" s="21" t="s">
        <v>18</v>
      </c>
      <c r="G907" s="21" t="s">
        <v>2967</v>
      </c>
      <c r="H907" s="61"/>
      <c r="I907" s="916" t="s">
        <v>2965</v>
      </c>
    </row>
    <row r="908" ht="15.75" customHeight="1">
      <c r="A908" s="21"/>
      <c r="B908" s="869">
        <v>887.0</v>
      </c>
      <c r="C908" s="22">
        <v>43374.0</v>
      </c>
      <c r="D908" s="21" t="s">
        <v>3433</v>
      </c>
      <c r="E908" s="22"/>
      <c r="F908" s="21" t="s">
        <v>18</v>
      </c>
      <c r="G908" s="21" t="s">
        <v>2971</v>
      </c>
      <c r="H908" s="61"/>
      <c r="I908" s="916" t="s">
        <v>2965</v>
      </c>
    </row>
    <row r="909" ht="15.75" customHeight="1">
      <c r="A909" s="21" t="s">
        <v>2535</v>
      </c>
      <c r="B909" s="784">
        <v>888.0</v>
      </c>
      <c r="C909" s="22">
        <v>43374.0</v>
      </c>
      <c r="D909" s="21" t="s">
        <v>2859</v>
      </c>
      <c r="E909" s="22"/>
      <c r="F909" s="21" t="s">
        <v>182</v>
      </c>
      <c r="G909" s="21"/>
      <c r="H909" s="61"/>
      <c r="I909" s="916" t="s">
        <v>2965</v>
      </c>
      <c r="J909" s="948" t="s">
        <v>3446</v>
      </c>
    </row>
    <row r="910" ht="15.75" customHeight="1">
      <c r="A910" s="21"/>
      <c r="B910" s="784">
        <v>889.0</v>
      </c>
      <c r="C910" s="22">
        <v>43374.0</v>
      </c>
      <c r="D910" s="21" t="s">
        <v>2533</v>
      </c>
      <c r="E910" s="22"/>
      <c r="F910" s="21" t="s">
        <v>182</v>
      </c>
      <c r="G910" s="21"/>
      <c r="H910" s="61"/>
      <c r="I910" s="916" t="s">
        <v>2965</v>
      </c>
    </row>
    <row r="911" ht="15.75" customHeight="1">
      <c r="A911" s="21"/>
      <c r="B911" s="869">
        <v>890.0</v>
      </c>
      <c r="C911" s="22"/>
      <c r="D911" s="21"/>
      <c r="E911" s="22"/>
      <c r="F911" s="21"/>
      <c r="G911" s="21"/>
      <c r="H911" s="23"/>
      <c r="I911" s="916"/>
    </row>
    <row r="912" ht="15.75" customHeight="1">
      <c r="A912" s="21"/>
      <c r="B912" s="784">
        <v>891.0</v>
      </c>
      <c r="C912" s="22">
        <v>43377.0</v>
      </c>
      <c r="D912" s="21" t="s">
        <v>3451</v>
      </c>
      <c r="E912" s="22"/>
      <c r="F912" s="21" t="s">
        <v>18</v>
      </c>
      <c r="G912" s="21" t="s">
        <v>3209</v>
      </c>
      <c r="H912" s="61"/>
      <c r="I912" s="916" t="s">
        <v>2965</v>
      </c>
      <c r="J912" s="948" t="s">
        <v>3453</v>
      </c>
    </row>
    <row r="913" ht="15.75" customHeight="1">
      <c r="A913" s="21" t="s">
        <v>2535</v>
      </c>
      <c r="B913" s="784">
        <v>892.0</v>
      </c>
      <c r="C913" s="22">
        <v>43377.0</v>
      </c>
      <c r="D913" s="21" t="s">
        <v>1522</v>
      </c>
      <c r="E913" s="22"/>
      <c r="F913" s="21" t="s">
        <v>2253</v>
      </c>
      <c r="G913" s="21" t="s">
        <v>3450</v>
      </c>
      <c r="H913" s="61"/>
      <c r="I913" s="916" t="s">
        <v>2965</v>
      </c>
    </row>
    <row r="914" ht="15.75" customHeight="1">
      <c r="A914" s="21" t="s">
        <v>2535</v>
      </c>
      <c r="B914" s="869">
        <v>893.0</v>
      </c>
      <c r="C914" s="22">
        <v>43377.0</v>
      </c>
      <c r="D914" s="21" t="s">
        <v>2617</v>
      </c>
      <c r="E914" s="22"/>
      <c r="F914" s="21" t="s">
        <v>108</v>
      </c>
      <c r="G914" s="21"/>
      <c r="H914" s="61"/>
      <c r="I914" s="916" t="s">
        <v>2965</v>
      </c>
      <c r="J914" s="948" t="s">
        <v>3449</v>
      </c>
    </row>
    <row r="915" ht="15.75" customHeight="1">
      <c r="A915" s="21"/>
      <c r="B915" s="784">
        <v>894.0</v>
      </c>
      <c r="C915" s="22">
        <v>43377.0</v>
      </c>
      <c r="D915" s="21" t="s">
        <v>1397</v>
      </c>
      <c r="E915" s="22"/>
      <c r="F915" s="21" t="s">
        <v>108</v>
      </c>
      <c r="G915" s="21" t="s">
        <v>3447</v>
      </c>
      <c r="H915" s="61"/>
      <c r="I915" s="916" t="s">
        <v>2965</v>
      </c>
      <c r="J915" s="948" t="s">
        <v>3448</v>
      </c>
    </row>
    <row r="916" ht="15.75" customHeight="1">
      <c r="A916" s="21"/>
      <c r="B916" s="784">
        <v>895.0</v>
      </c>
      <c r="C916" s="22">
        <v>43377.0</v>
      </c>
      <c r="D916" s="21" t="s">
        <v>2859</v>
      </c>
      <c r="E916" s="22"/>
      <c r="F916" s="21" t="s">
        <v>2923</v>
      </c>
      <c r="G916" s="21"/>
      <c r="H916" s="61"/>
      <c r="I916" s="916" t="s">
        <v>2965</v>
      </c>
    </row>
    <row r="917" ht="15.75" customHeight="1">
      <c r="A917" s="21"/>
      <c r="B917" s="869">
        <v>896.0</v>
      </c>
      <c r="C917" s="22">
        <v>43382.0</v>
      </c>
      <c r="D917" s="21" t="s">
        <v>2684</v>
      </c>
      <c r="E917" s="22"/>
      <c r="F917" s="21" t="s">
        <v>2923</v>
      </c>
      <c r="G917" s="21"/>
      <c r="H917" s="61"/>
      <c r="I917" s="916" t="s">
        <v>2965</v>
      </c>
    </row>
    <row r="918" ht="15.75" customHeight="1">
      <c r="A918" s="21" t="s">
        <v>2535</v>
      </c>
      <c r="B918" s="784">
        <v>897.0</v>
      </c>
      <c r="C918" s="22">
        <v>43382.0</v>
      </c>
      <c r="D918" s="21" t="s">
        <v>3281</v>
      </c>
      <c r="E918" s="22"/>
      <c r="F918" s="21" t="s">
        <v>1593</v>
      </c>
      <c r="G918" s="150">
        <v>43392.0</v>
      </c>
      <c r="H918" s="61"/>
      <c r="I918" s="916" t="s">
        <v>2965</v>
      </c>
      <c r="J918" s="948" t="s">
        <v>3456</v>
      </c>
      <c r="K918" s="948" t="s">
        <v>3457</v>
      </c>
      <c r="L918" s="948" t="s">
        <v>3458</v>
      </c>
      <c r="M918" s="948" t="s">
        <v>14846</v>
      </c>
    </row>
    <row r="919" ht="15.75" customHeight="1">
      <c r="A919" s="21" t="s">
        <v>2535</v>
      </c>
      <c r="B919" s="784">
        <v>898.0</v>
      </c>
      <c r="C919" s="22">
        <v>43383.0</v>
      </c>
      <c r="D919" s="21" t="s">
        <v>2660</v>
      </c>
      <c r="E919" s="22"/>
      <c r="F919" s="21" t="s">
        <v>1593</v>
      </c>
      <c r="G919" s="150">
        <v>43392.0</v>
      </c>
      <c r="H919" s="61"/>
      <c r="I919" s="916" t="s">
        <v>2965</v>
      </c>
      <c r="J919" s="948" t="s">
        <v>3464</v>
      </c>
      <c r="K919" s="948" t="s">
        <v>3465</v>
      </c>
      <c r="L919" s="948" t="s">
        <v>3466</v>
      </c>
      <c r="M919" s="948" t="s">
        <v>14847</v>
      </c>
    </row>
    <row r="920" ht="15.75" customHeight="1">
      <c r="A920" s="21"/>
      <c r="B920" s="869">
        <v>899.0</v>
      </c>
      <c r="C920" s="22">
        <v>43377.0</v>
      </c>
      <c r="D920" s="21" t="s">
        <v>3454</v>
      </c>
      <c r="E920" s="22"/>
      <c r="F920" s="21" t="s">
        <v>2923</v>
      </c>
      <c r="G920" s="21"/>
      <c r="H920" s="61"/>
      <c r="I920" s="916" t="s">
        <v>2965</v>
      </c>
    </row>
    <row r="921" ht="15.75" customHeight="1">
      <c r="A921" s="21" t="s">
        <v>2535</v>
      </c>
      <c r="B921" s="784">
        <v>900.0</v>
      </c>
      <c r="C921" s="22">
        <v>43383.0</v>
      </c>
      <c r="D921" s="21" t="s">
        <v>2852</v>
      </c>
      <c r="E921" s="22"/>
      <c r="F921" s="21" t="s">
        <v>2751</v>
      </c>
      <c r="G921" s="21"/>
      <c r="H921" s="61"/>
      <c r="I921" s="916" t="s">
        <v>2965</v>
      </c>
      <c r="J921" s="948" t="s">
        <v>3469</v>
      </c>
      <c r="K921" s="948" t="s">
        <v>3470</v>
      </c>
    </row>
    <row r="922" ht="15.75" customHeight="1">
      <c r="A922" s="21" t="s">
        <v>2535</v>
      </c>
      <c r="B922" s="784">
        <v>901.0</v>
      </c>
      <c r="C922" s="22">
        <v>43383.0</v>
      </c>
      <c r="D922" s="21" t="s">
        <v>14834</v>
      </c>
      <c r="E922" s="22"/>
      <c r="F922" s="21" t="s">
        <v>2751</v>
      </c>
      <c r="G922" s="21"/>
      <c r="H922" s="61"/>
      <c r="I922" s="916" t="s">
        <v>2965</v>
      </c>
      <c r="J922" s="948" t="s">
        <v>3467</v>
      </c>
      <c r="K922" s="948" t="s">
        <v>3468</v>
      </c>
    </row>
    <row r="923" ht="15.75" customHeight="1">
      <c r="A923" s="21" t="s">
        <v>2535</v>
      </c>
      <c r="B923" s="869">
        <v>902.0</v>
      </c>
      <c r="C923" s="22">
        <v>43383.0</v>
      </c>
      <c r="D923" s="21" t="s">
        <v>3461</v>
      </c>
      <c r="E923" s="22"/>
      <c r="F923" s="21" t="s">
        <v>2751</v>
      </c>
      <c r="G923" s="21"/>
      <c r="H923" s="61"/>
      <c r="I923" s="916" t="s">
        <v>2965</v>
      </c>
      <c r="J923" s="948" t="s">
        <v>3462</v>
      </c>
      <c r="K923" s="948" t="s">
        <v>3463</v>
      </c>
    </row>
    <row r="924" ht="15.75" customHeight="1">
      <c r="A924" s="21" t="s">
        <v>2535</v>
      </c>
      <c r="B924" s="784">
        <v>903.0</v>
      </c>
      <c r="C924" s="22">
        <v>43383.0</v>
      </c>
      <c r="D924" s="21" t="s">
        <v>3375</v>
      </c>
      <c r="E924" s="22"/>
      <c r="F924" s="21" t="s">
        <v>2751</v>
      </c>
      <c r="G924" s="21"/>
      <c r="H924" s="61"/>
      <c r="I924" s="916" t="s">
        <v>2965</v>
      </c>
      <c r="J924" s="948" t="s">
        <v>3459</v>
      </c>
      <c r="K924" s="948" t="s">
        <v>3460</v>
      </c>
    </row>
    <row r="925" ht="15.75" customHeight="1">
      <c r="A925" s="21" t="s">
        <v>2535</v>
      </c>
      <c r="B925" s="784">
        <v>904.0</v>
      </c>
      <c r="C925" s="22">
        <v>43383.0</v>
      </c>
      <c r="D925" s="21" t="s">
        <v>2958</v>
      </c>
      <c r="E925" s="22"/>
      <c r="F925" s="21" t="s">
        <v>2253</v>
      </c>
      <c r="G925" s="21" t="s">
        <v>90</v>
      </c>
      <c r="H925" s="61"/>
      <c r="I925" s="916" t="s">
        <v>2965</v>
      </c>
    </row>
    <row r="926" ht="15.75" customHeight="1">
      <c r="A926" s="21"/>
      <c r="B926" s="869">
        <v>905.0</v>
      </c>
      <c r="C926" s="22">
        <v>43389.0</v>
      </c>
      <c r="D926" s="21" t="s">
        <v>2660</v>
      </c>
      <c r="E926" s="22"/>
      <c r="F926" s="21" t="s">
        <v>1593</v>
      </c>
      <c r="G926" s="21" t="s">
        <v>3473</v>
      </c>
      <c r="H926" s="61"/>
      <c r="I926" s="916" t="s">
        <v>2965</v>
      </c>
    </row>
    <row r="927" ht="15.75" customHeight="1">
      <c r="A927" s="21"/>
      <c r="B927" s="784">
        <v>906.0</v>
      </c>
      <c r="C927" s="22">
        <v>43389.0</v>
      </c>
      <c r="D927" s="21" t="s">
        <v>1933</v>
      </c>
      <c r="E927" s="22"/>
      <c r="F927" s="21" t="s">
        <v>2253</v>
      </c>
      <c r="G927" s="21" t="s">
        <v>2824</v>
      </c>
      <c r="H927" s="61"/>
      <c r="I927" s="916"/>
    </row>
    <row r="928" ht="15.75" customHeight="1">
      <c r="A928" s="21"/>
      <c r="B928" s="784">
        <v>907.0</v>
      </c>
      <c r="C928" s="22"/>
      <c r="D928" s="21"/>
      <c r="E928" s="22"/>
      <c r="F928" s="21"/>
      <c r="G928" s="21"/>
      <c r="H928" s="23"/>
      <c r="I928" s="916"/>
    </row>
    <row r="929" ht="15.75" customHeight="1">
      <c r="A929" s="21"/>
      <c r="B929" s="869">
        <v>908.0</v>
      </c>
      <c r="C929" s="22"/>
      <c r="D929" s="21"/>
      <c r="E929" s="22"/>
      <c r="F929" s="21"/>
      <c r="G929" s="21"/>
      <c r="H929" s="23"/>
      <c r="I929" s="916"/>
    </row>
    <row r="930" ht="15.75" customHeight="1">
      <c r="A930" s="21"/>
      <c r="B930" s="784">
        <v>909.0</v>
      </c>
      <c r="C930" s="22"/>
      <c r="D930" s="21"/>
      <c r="E930" s="22"/>
      <c r="F930" s="21"/>
      <c r="G930" s="21"/>
      <c r="H930" s="23"/>
      <c r="I930" s="916"/>
    </row>
    <row r="931" ht="15.75" customHeight="1">
      <c r="A931" s="21" t="s">
        <v>2535</v>
      </c>
      <c r="B931" s="784">
        <v>910.0</v>
      </c>
      <c r="C931" s="22">
        <v>43389.0</v>
      </c>
      <c r="D931" s="21" t="s">
        <v>3471</v>
      </c>
      <c r="E931" s="22"/>
      <c r="F931" s="21" t="s">
        <v>1313</v>
      </c>
      <c r="G931" s="21"/>
      <c r="H931" s="61"/>
      <c r="I931" s="916" t="s">
        <v>2965</v>
      </c>
      <c r="J931" s="948" t="s">
        <v>3472</v>
      </c>
    </row>
    <row r="932" ht="15.75" customHeight="1">
      <c r="A932" s="21" t="s">
        <v>2535</v>
      </c>
      <c r="B932" s="869">
        <v>911.0</v>
      </c>
      <c r="C932" s="22">
        <v>43390.0</v>
      </c>
      <c r="D932" s="21" t="s">
        <v>2759</v>
      </c>
      <c r="E932" s="22"/>
      <c r="F932" s="21" t="s">
        <v>3390</v>
      </c>
      <c r="G932" s="21"/>
      <c r="H932" s="61"/>
      <c r="I932" s="916" t="s">
        <v>2965</v>
      </c>
      <c r="J932" s="948" t="s">
        <v>3480</v>
      </c>
      <c r="K932" s="948" t="s">
        <v>3481</v>
      </c>
    </row>
    <row r="933" ht="15.75" customHeight="1">
      <c r="A933" s="21" t="s">
        <v>2535</v>
      </c>
      <c r="B933" s="784">
        <v>912.0</v>
      </c>
      <c r="C933" s="22">
        <v>43390.0</v>
      </c>
      <c r="D933" s="21" t="s">
        <v>2845</v>
      </c>
      <c r="E933" s="22"/>
      <c r="F933" s="21" t="s">
        <v>3390</v>
      </c>
      <c r="G933" s="21"/>
      <c r="H933" s="61"/>
      <c r="I933" s="916" t="s">
        <v>2965</v>
      </c>
      <c r="J933" s="948" t="s">
        <v>3482</v>
      </c>
      <c r="K933" s="948" t="s">
        <v>3483</v>
      </c>
    </row>
    <row r="934" ht="15.75" customHeight="1">
      <c r="A934" s="21" t="s">
        <v>2535</v>
      </c>
      <c r="B934" s="784">
        <v>913.0</v>
      </c>
      <c r="C934" s="22">
        <v>43390.0</v>
      </c>
      <c r="D934" s="21" t="s">
        <v>3486</v>
      </c>
      <c r="E934" s="22"/>
      <c r="F934" s="21" t="s">
        <v>2751</v>
      </c>
      <c r="G934" s="21"/>
      <c r="H934" s="61"/>
      <c r="I934" s="916" t="s">
        <v>2965</v>
      </c>
      <c r="J934" s="948" t="s">
        <v>3487</v>
      </c>
      <c r="K934" s="948" t="s">
        <v>3488</v>
      </c>
    </row>
    <row r="935" ht="15.75" customHeight="1">
      <c r="A935" s="21"/>
      <c r="B935" s="869">
        <v>914.0</v>
      </c>
      <c r="C935" s="22">
        <v>43390.0</v>
      </c>
      <c r="D935" s="21" t="s">
        <v>1224</v>
      </c>
      <c r="E935" s="22"/>
      <c r="F935" s="21" t="s">
        <v>108</v>
      </c>
      <c r="G935" s="21" t="s">
        <v>3478</v>
      </c>
      <c r="H935" s="61"/>
      <c r="I935" s="916"/>
    </row>
    <row r="936" ht="15.75" customHeight="1">
      <c r="A936" s="21" t="s">
        <v>2535</v>
      </c>
      <c r="B936" s="784">
        <v>915.0</v>
      </c>
      <c r="C936" s="22">
        <v>43390.0</v>
      </c>
      <c r="D936" s="21" t="s">
        <v>2940</v>
      </c>
      <c r="E936" s="22"/>
      <c r="F936" s="21" t="s">
        <v>1593</v>
      </c>
      <c r="G936" s="22">
        <v>43413.0</v>
      </c>
      <c r="H936" s="61"/>
      <c r="I936" s="916"/>
      <c r="J936" s="948" t="s">
        <v>3474</v>
      </c>
      <c r="K936" s="948" t="s">
        <v>3475</v>
      </c>
      <c r="L936" s="948" t="s">
        <v>3476</v>
      </c>
      <c r="M936" s="948" t="s">
        <v>14848</v>
      </c>
    </row>
    <row r="937" ht="15.75" customHeight="1">
      <c r="A937" s="21"/>
      <c r="B937" s="784">
        <v>916.0</v>
      </c>
      <c r="C937" s="22">
        <v>43390.0</v>
      </c>
      <c r="D937" s="21" t="s">
        <v>3479</v>
      </c>
      <c r="E937" s="22"/>
      <c r="F937" s="21" t="s">
        <v>18</v>
      </c>
      <c r="G937" s="21"/>
      <c r="H937" s="61"/>
      <c r="I937" s="916"/>
    </row>
    <row r="938" ht="15.75" customHeight="1">
      <c r="A938" s="21" t="s">
        <v>2535</v>
      </c>
      <c r="B938" s="869">
        <v>917.0</v>
      </c>
      <c r="C938" s="22">
        <v>43390.0</v>
      </c>
      <c r="D938" s="21" t="s">
        <v>3077</v>
      </c>
      <c r="E938" s="22"/>
      <c r="F938" s="21" t="s">
        <v>108</v>
      </c>
      <c r="G938" s="21" t="s">
        <v>3484</v>
      </c>
      <c r="H938" s="61"/>
      <c r="I938" s="916"/>
      <c r="J938" s="948" t="s">
        <v>3485</v>
      </c>
    </row>
    <row r="939" ht="15.75" customHeight="1">
      <c r="A939" s="21"/>
      <c r="B939" s="784">
        <v>918.0</v>
      </c>
      <c r="C939" s="22">
        <v>43390.0</v>
      </c>
      <c r="D939" s="21" t="s">
        <v>3477</v>
      </c>
      <c r="E939" s="22"/>
      <c r="F939" s="21" t="s">
        <v>18</v>
      </c>
      <c r="G939" s="21"/>
      <c r="H939" s="61"/>
      <c r="I939" s="916"/>
    </row>
    <row r="940" ht="15.75" customHeight="1">
      <c r="A940" s="21" t="s">
        <v>2535</v>
      </c>
      <c r="B940" s="784">
        <v>919.0</v>
      </c>
      <c r="C940" s="22">
        <v>43392.0</v>
      </c>
      <c r="D940" s="21" t="s">
        <v>2172</v>
      </c>
      <c r="E940" s="22"/>
      <c r="F940" s="21" t="s">
        <v>2253</v>
      </c>
      <c r="G940" s="21" t="s">
        <v>2624</v>
      </c>
      <c r="H940" s="61"/>
      <c r="I940" s="916"/>
    </row>
    <row r="941" ht="15.75" customHeight="1">
      <c r="A941" s="21" t="s">
        <v>2535</v>
      </c>
      <c r="B941" s="869">
        <v>920.0</v>
      </c>
      <c r="C941" s="22">
        <v>43392.0</v>
      </c>
      <c r="D941" s="21" t="s">
        <v>2538</v>
      </c>
      <c r="E941" s="22"/>
      <c r="F941" s="21" t="s">
        <v>3489</v>
      </c>
      <c r="G941" s="21"/>
      <c r="H941" s="61"/>
      <c r="I941" s="916"/>
      <c r="J941" s="948" t="s">
        <v>3490</v>
      </c>
      <c r="K941" s="948" t="s">
        <v>3491</v>
      </c>
      <c r="L941" s="948" t="s">
        <v>3492</v>
      </c>
    </row>
    <row r="942" ht="15.75" customHeight="1">
      <c r="A942" s="21"/>
      <c r="B942" s="784">
        <v>921.0</v>
      </c>
      <c r="C942" s="22">
        <v>43392.0</v>
      </c>
      <c r="D942" s="21" t="s">
        <v>2705</v>
      </c>
      <c r="E942" s="22"/>
      <c r="F942" s="21" t="s">
        <v>182</v>
      </c>
      <c r="G942" s="21"/>
      <c r="H942" s="61"/>
      <c r="I942" s="916"/>
    </row>
    <row r="943" ht="15.75" customHeight="1">
      <c r="A943" s="21"/>
      <c r="B943" s="784">
        <v>922.0</v>
      </c>
      <c r="C943" s="22">
        <v>43392.0</v>
      </c>
      <c r="D943" s="21" t="s">
        <v>2711</v>
      </c>
      <c r="E943" s="22"/>
      <c r="F943" s="21" t="s">
        <v>182</v>
      </c>
      <c r="G943" s="21"/>
      <c r="H943" s="61"/>
      <c r="I943" s="916"/>
    </row>
    <row r="944" ht="15.75" customHeight="1">
      <c r="A944" s="21" t="s">
        <v>2535</v>
      </c>
      <c r="B944" s="869">
        <v>923.0</v>
      </c>
      <c r="C944" s="22">
        <v>43399.0</v>
      </c>
      <c r="D944" s="21" t="s">
        <v>2332</v>
      </c>
      <c r="E944" s="22"/>
      <c r="F944" s="21" t="s">
        <v>3390</v>
      </c>
      <c r="G944" s="21"/>
      <c r="H944" s="61"/>
      <c r="I944" s="916"/>
      <c r="J944" s="948" t="s">
        <v>3501</v>
      </c>
    </row>
    <row r="945" ht="15.75" customHeight="1">
      <c r="A945" s="21" t="s">
        <v>2535</v>
      </c>
      <c r="B945" s="784">
        <v>924.0</v>
      </c>
      <c r="C945" s="22">
        <v>43399.0</v>
      </c>
      <c r="D945" s="21" t="s">
        <v>2335</v>
      </c>
      <c r="E945" s="22"/>
      <c r="F945" s="21" t="s">
        <v>3390</v>
      </c>
      <c r="G945" s="21"/>
      <c r="H945" s="61"/>
      <c r="I945" s="916"/>
      <c r="J945" s="948" t="s">
        <v>3507</v>
      </c>
    </row>
    <row r="946" ht="15.75" customHeight="1">
      <c r="A946" s="21" t="s">
        <v>2535</v>
      </c>
      <c r="B946" s="784">
        <v>925.0</v>
      </c>
      <c r="C946" s="22">
        <v>43399.0</v>
      </c>
      <c r="D946" s="21" t="s">
        <v>3367</v>
      </c>
      <c r="E946" s="22"/>
      <c r="F946" s="21" t="s">
        <v>3390</v>
      </c>
      <c r="G946" s="21"/>
      <c r="H946" s="61"/>
      <c r="I946" s="916"/>
      <c r="J946" s="948" t="s">
        <v>3497</v>
      </c>
    </row>
    <row r="947" ht="15.75" customHeight="1">
      <c r="A947" s="21" t="s">
        <v>2535</v>
      </c>
      <c r="B947" s="869">
        <v>926.0</v>
      </c>
      <c r="C947" s="22">
        <v>43399.0</v>
      </c>
      <c r="D947" s="21" t="s">
        <v>3495</v>
      </c>
      <c r="E947" s="22"/>
      <c r="F947" s="21" t="s">
        <v>3390</v>
      </c>
      <c r="G947" s="21"/>
      <c r="H947" s="61"/>
      <c r="I947" s="916"/>
      <c r="J947" s="948" t="s">
        <v>3496</v>
      </c>
    </row>
    <row r="948" ht="15.75" customHeight="1">
      <c r="A948" s="21"/>
      <c r="B948" s="784"/>
      <c r="C948" s="22">
        <v>43383.0</v>
      </c>
      <c r="D948" s="21" t="s">
        <v>3187</v>
      </c>
      <c r="E948" s="22"/>
      <c r="F948" s="21" t="s">
        <v>158</v>
      </c>
      <c r="G948" s="21">
        <v>53.0</v>
      </c>
      <c r="H948" s="61"/>
      <c r="I948" s="916"/>
    </row>
    <row r="949" ht="15.75" customHeight="1">
      <c r="A949" s="21" t="s">
        <v>2535</v>
      </c>
      <c r="B949" s="784">
        <v>927.0</v>
      </c>
      <c r="C949" s="22">
        <v>43399.0</v>
      </c>
      <c r="D949" s="21" t="s">
        <v>3502</v>
      </c>
      <c r="E949" s="22"/>
      <c r="F949" s="21" t="s">
        <v>3503</v>
      </c>
      <c r="G949" s="21"/>
      <c r="H949" s="61"/>
      <c r="I949" s="916"/>
      <c r="J949" s="948" t="s">
        <v>3504</v>
      </c>
      <c r="K949" s="948" t="s">
        <v>3505</v>
      </c>
    </row>
    <row r="950" ht="15.75" customHeight="1">
      <c r="A950" s="21" t="s">
        <v>2535</v>
      </c>
      <c r="B950" s="784">
        <v>928.0</v>
      </c>
      <c r="C950" s="22">
        <v>43399.0</v>
      </c>
      <c r="D950" s="21" t="s">
        <v>2007</v>
      </c>
      <c r="E950" s="22"/>
      <c r="F950" s="21" t="s">
        <v>994</v>
      </c>
      <c r="G950" s="21"/>
      <c r="H950" s="61"/>
      <c r="I950" s="916"/>
      <c r="J950" s="948" t="s">
        <v>3493</v>
      </c>
      <c r="K950" s="948" t="s">
        <v>3494</v>
      </c>
    </row>
    <row r="951" ht="15.75" customHeight="1">
      <c r="A951" s="21" t="s">
        <v>2535</v>
      </c>
      <c r="B951" s="869">
        <v>929.0</v>
      </c>
      <c r="C951" s="22">
        <v>43399.0</v>
      </c>
      <c r="D951" s="21" t="s">
        <v>3367</v>
      </c>
      <c r="E951" s="22"/>
      <c r="F951" s="21" t="s">
        <v>1313</v>
      </c>
      <c r="G951" s="21"/>
      <c r="H951" s="61"/>
      <c r="I951" s="916"/>
      <c r="J951" s="948" t="s">
        <v>3498</v>
      </c>
    </row>
    <row r="952" ht="15.75" customHeight="1">
      <c r="A952" s="21"/>
      <c r="B952" s="784">
        <v>930.0</v>
      </c>
      <c r="C952" s="22">
        <v>43399.0</v>
      </c>
      <c r="D952" s="21" t="s">
        <v>1878</v>
      </c>
      <c r="E952" s="22"/>
      <c r="F952" s="21" t="s">
        <v>18</v>
      </c>
      <c r="G952" s="21" t="s">
        <v>3506</v>
      </c>
      <c r="H952" s="61"/>
      <c r="I952" s="916"/>
    </row>
    <row r="953" ht="15.75" customHeight="1">
      <c r="A953" s="21"/>
      <c r="B953" s="784">
        <v>931.0</v>
      </c>
      <c r="C953" s="22">
        <v>43399.0</v>
      </c>
      <c r="D953" s="21" t="s">
        <v>2791</v>
      </c>
      <c r="E953" s="22"/>
      <c r="F953" s="21" t="s">
        <v>2968</v>
      </c>
      <c r="G953" s="21"/>
      <c r="H953" s="61"/>
      <c r="I953" s="916"/>
    </row>
    <row r="954" ht="15.75" customHeight="1">
      <c r="A954" s="21"/>
      <c r="B954" s="869">
        <v>932.0</v>
      </c>
      <c r="C954" s="22">
        <v>43399.0</v>
      </c>
      <c r="D954" s="21" t="s">
        <v>3499</v>
      </c>
      <c r="E954" s="22"/>
      <c r="F954" s="21" t="s">
        <v>18</v>
      </c>
      <c r="G954" s="21" t="s">
        <v>3500</v>
      </c>
      <c r="H954" s="61"/>
      <c r="I954" s="916"/>
    </row>
    <row r="955" ht="15.75" customHeight="1">
      <c r="A955" s="21"/>
      <c r="B955" s="784">
        <v>933.0</v>
      </c>
      <c r="C955" s="22">
        <v>43399.0</v>
      </c>
      <c r="D955" s="21" t="s">
        <v>1800</v>
      </c>
      <c r="E955" s="22"/>
      <c r="F955" s="21" t="s">
        <v>363</v>
      </c>
      <c r="G955" s="21"/>
      <c r="H955" s="61"/>
      <c r="I955" s="916"/>
    </row>
    <row r="956" ht="15.75" customHeight="1">
      <c r="A956" s="21"/>
      <c r="B956" s="784">
        <v>934.0</v>
      </c>
      <c r="C956" s="22">
        <v>43399.0</v>
      </c>
      <c r="D956" s="21" t="s">
        <v>1821</v>
      </c>
      <c r="E956" s="22"/>
      <c r="F956" s="21" t="s">
        <v>363</v>
      </c>
      <c r="G956" s="21"/>
      <c r="H956" s="61"/>
      <c r="I956" s="916"/>
    </row>
    <row r="957" ht="15.75" customHeight="1">
      <c r="A957" s="21" t="s">
        <v>2535</v>
      </c>
      <c r="B957" s="869">
        <v>935.0</v>
      </c>
      <c r="C957" s="22">
        <v>43402.0</v>
      </c>
      <c r="D957" s="21" t="s">
        <v>2852</v>
      </c>
      <c r="E957" s="22"/>
      <c r="F957" s="21" t="s">
        <v>108</v>
      </c>
      <c r="G957" s="157"/>
      <c r="H957" s="61"/>
      <c r="I957" s="916"/>
      <c r="J957" s="948" t="s">
        <v>3514</v>
      </c>
      <c r="K957" s="948" t="s">
        <v>3515</v>
      </c>
    </row>
    <row r="958" ht="15.75" customHeight="1">
      <c r="A958" s="21" t="s">
        <v>2535</v>
      </c>
      <c r="B958" s="784">
        <v>936.0</v>
      </c>
      <c r="C958" s="22">
        <v>43402.0</v>
      </c>
      <c r="D958" s="21" t="s">
        <v>2346</v>
      </c>
      <c r="E958" s="22"/>
      <c r="F958" s="21" t="s">
        <v>1593</v>
      </c>
      <c r="G958" s="150">
        <v>43427.0</v>
      </c>
      <c r="H958" s="61"/>
      <c r="I958" s="916"/>
      <c r="J958" s="948" t="s">
        <v>3508</v>
      </c>
      <c r="K958" s="948" t="s">
        <v>3509</v>
      </c>
      <c r="L958" s="948" t="s">
        <v>3510</v>
      </c>
      <c r="M958" s="948" t="s">
        <v>14849</v>
      </c>
    </row>
    <row r="959" ht="15.75" customHeight="1">
      <c r="A959" s="21"/>
      <c r="B959" s="784">
        <v>937.0</v>
      </c>
      <c r="C959" s="22">
        <v>43402.0</v>
      </c>
      <c r="D959" s="21" t="s">
        <v>3511</v>
      </c>
      <c r="E959" s="22"/>
      <c r="F959" s="21" t="s">
        <v>18</v>
      </c>
      <c r="G959" s="21"/>
      <c r="H959" s="61"/>
      <c r="I959" s="916"/>
    </row>
    <row r="960" ht="15.75" customHeight="1">
      <c r="A960" s="21"/>
      <c r="B960" s="869">
        <v>938.0</v>
      </c>
      <c r="C960" s="22">
        <v>43402.0</v>
      </c>
      <c r="D960" s="21" t="s">
        <v>1859</v>
      </c>
      <c r="E960" s="22"/>
      <c r="F960" s="21" t="s">
        <v>2923</v>
      </c>
      <c r="G960" s="21"/>
      <c r="H960" s="61"/>
      <c r="I960" s="916"/>
    </row>
    <row r="961" ht="15.75" customHeight="1">
      <c r="A961" s="21" t="s">
        <v>2535</v>
      </c>
      <c r="B961" s="784">
        <v>939.0</v>
      </c>
      <c r="C961" s="22">
        <v>43402.0</v>
      </c>
      <c r="D961" s="21" t="s">
        <v>3461</v>
      </c>
      <c r="E961" s="22"/>
      <c r="F961" s="21" t="s">
        <v>108</v>
      </c>
      <c r="G961" s="21"/>
      <c r="H961" s="61"/>
      <c r="I961" s="916"/>
      <c r="J961" s="948" t="s">
        <v>3512</v>
      </c>
    </row>
    <row r="962" ht="15.75" customHeight="1">
      <c r="A962" s="21"/>
      <c r="B962" s="784">
        <v>940.0</v>
      </c>
      <c r="C962" s="22">
        <v>43404.0</v>
      </c>
      <c r="D962" s="21" t="s">
        <v>2568</v>
      </c>
      <c r="E962" s="22"/>
      <c r="F962" s="21" t="s">
        <v>1593</v>
      </c>
      <c r="G962" s="150">
        <v>43420.0</v>
      </c>
      <c r="H962" s="61"/>
      <c r="I962" s="916" t="s">
        <v>3540</v>
      </c>
    </row>
    <row r="963" ht="15.75" customHeight="1">
      <c r="A963" s="21" t="s">
        <v>2535</v>
      </c>
      <c r="B963" s="869">
        <v>941.0</v>
      </c>
      <c r="C963" s="22">
        <v>43404.0</v>
      </c>
      <c r="D963" s="21" t="s">
        <v>2691</v>
      </c>
      <c r="E963" s="22"/>
      <c r="F963" s="21" t="s">
        <v>2751</v>
      </c>
      <c r="G963" s="21"/>
      <c r="H963" s="61"/>
      <c r="I963" s="916"/>
      <c r="J963" s="948" t="s">
        <v>3538</v>
      </c>
      <c r="K963" s="948" t="s">
        <v>3539</v>
      </c>
    </row>
    <row r="964" ht="15.75" customHeight="1">
      <c r="A964" s="21" t="s">
        <v>2535</v>
      </c>
      <c r="B964" s="784">
        <v>942.0</v>
      </c>
      <c r="C964" s="22">
        <v>43404.0</v>
      </c>
      <c r="D964" s="21" t="s">
        <v>3222</v>
      </c>
      <c r="E964" s="22"/>
      <c r="F964" s="21" t="s">
        <v>2751</v>
      </c>
      <c r="G964" s="21"/>
      <c r="H964" s="61"/>
      <c r="I964" s="916"/>
      <c r="J964" s="948" t="s">
        <v>3533</v>
      </c>
    </row>
    <row r="965" ht="15.75" customHeight="1">
      <c r="A965" s="21" t="s">
        <v>2535</v>
      </c>
      <c r="B965" s="784">
        <v>943.0</v>
      </c>
      <c r="C965" s="22">
        <v>43404.0</v>
      </c>
      <c r="D965" s="21" t="s">
        <v>2686</v>
      </c>
      <c r="E965" s="22"/>
      <c r="F965" s="21" t="s">
        <v>2751</v>
      </c>
      <c r="G965" s="21"/>
      <c r="H965" s="61"/>
      <c r="I965" s="916"/>
      <c r="J965" s="948" t="s">
        <v>3534</v>
      </c>
      <c r="K965" s="948" t="s">
        <v>3535</v>
      </c>
    </row>
    <row r="966" ht="15.75" customHeight="1">
      <c r="A966" s="21" t="s">
        <v>2535</v>
      </c>
      <c r="B966" s="869">
        <v>944.0</v>
      </c>
      <c r="C966" s="22">
        <v>43404.0</v>
      </c>
      <c r="D966" s="21" t="s">
        <v>2687</v>
      </c>
      <c r="E966" s="22"/>
      <c r="F966" s="21" t="s">
        <v>2751</v>
      </c>
      <c r="G966" s="21"/>
      <c r="H966" s="61"/>
      <c r="I966" s="916"/>
      <c r="J966" s="948" t="s">
        <v>3536</v>
      </c>
      <c r="K966" s="948" t="s">
        <v>3537</v>
      </c>
    </row>
    <row r="967" ht="15.75" customHeight="1">
      <c r="A967" s="21" t="s">
        <v>2535</v>
      </c>
      <c r="B967" s="784">
        <v>945.0</v>
      </c>
      <c r="C967" s="22">
        <v>43404.0</v>
      </c>
      <c r="D967" s="21" t="s">
        <v>2674</v>
      </c>
      <c r="E967" s="22"/>
      <c r="F967" s="21" t="s">
        <v>2751</v>
      </c>
      <c r="G967" s="21"/>
      <c r="H967" s="61"/>
      <c r="I967" s="916"/>
      <c r="J967" s="948" t="s">
        <v>3525</v>
      </c>
      <c r="K967" s="948" t="s">
        <v>3526</v>
      </c>
    </row>
    <row r="968" ht="15.75" customHeight="1">
      <c r="A968" s="21" t="s">
        <v>2535</v>
      </c>
      <c r="B968" s="784">
        <v>946.0</v>
      </c>
      <c r="C968" s="22">
        <v>43404.0</v>
      </c>
      <c r="D968" s="21" t="s">
        <v>3518</v>
      </c>
      <c r="E968" s="22"/>
      <c r="F968" s="21" t="s">
        <v>2751</v>
      </c>
      <c r="G968" s="21"/>
      <c r="H968" s="61"/>
      <c r="I968" s="916"/>
      <c r="J968" s="948" t="s">
        <v>3519</v>
      </c>
    </row>
    <row r="969" ht="15.75" customHeight="1">
      <c r="A969" s="21" t="s">
        <v>2535</v>
      </c>
      <c r="B969" s="869">
        <v>947.0</v>
      </c>
      <c r="C969" s="22">
        <v>43404.0</v>
      </c>
      <c r="D969" s="21" t="s">
        <v>2989</v>
      </c>
      <c r="E969" s="22"/>
      <c r="F969" s="21" t="s">
        <v>2751</v>
      </c>
      <c r="G969" s="21"/>
      <c r="H969" s="61"/>
      <c r="I969" s="916"/>
      <c r="J969" s="948" t="s">
        <v>3531</v>
      </c>
      <c r="K969" s="948" t="s">
        <v>3532</v>
      </c>
    </row>
    <row r="970" ht="15.75" customHeight="1">
      <c r="A970" s="21" t="s">
        <v>2535</v>
      </c>
      <c r="B970" s="784">
        <v>948.0</v>
      </c>
      <c r="C970" s="22">
        <v>43404.0</v>
      </c>
      <c r="D970" s="21" t="s">
        <v>3037</v>
      </c>
      <c r="E970" s="22"/>
      <c r="F970" s="21" t="s">
        <v>2751</v>
      </c>
      <c r="G970" s="21"/>
      <c r="H970" s="61"/>
      <c r="I970" s="916"/>
      <c r="J970" s="948" t="s">
        <v>3527</v>
      </c>
      <c r="K970" s="948" t="s">
        <v>3528</v>
      </c>
    </row>
    <row r="971" ht="15.75" customHeight="1">
      <c r="A971" s="21" t="s">
        <v>2535</v>
      </c>
      <c r="B971" s="784">
        <v>949.0</v>
      </c>
      <c r="C971" s="22">
        <v>43404.0</v>
      </c>
      <c r="D971" s="21" t="s">
        <v>2694</v>
      </c>
      <c r="E971" s="22"/>
      <c r="F971" s="21" t="s">
        <v>2751</v>
      </c>
      <c r="G971" s="21"/>
      <c r="H971" s="61"/>
      <c r="I971" s="916"/>
      <c r="J971" s="948" t="s">
        <v>3541</v>
      </c>
      <c r="K971" s="948" t="s">
        <v>3542</v>
      </c>
    </row>
    <row r="972" ht="15.75" customHeight="1">
      <c r="A972" s="21"/>
      <c r="B972" s="862">
        <v>950.0</v>
      </c>
      <c r="C972" s="164">
        <v>43404.0</v>
      </c>
      <c r="D972" s="157" t="s">
        <v>3529</v>
      </c>
      <c r="E972" s="164"/>
      <c r="F972" s="21" t="s">
        <v>363</v>
      </c>
      <c r="G972" s="21"/>
      <c r="H972" s="61"/>
      <c r="I972" s="916"/>
      <c r="J972" s="948"/>
      <c r="K972" s="948"/>
    </row>
    <row r="973" ht="15.75" customHeight="1">
      <c r="A973" s="21" t="s">
        <v>2535</v>
      </c>
      <c r="B973" s="869">
        <v>950.0</v>
      </c>
      <c r="C973" s="22">
        <v>43404.0</v>
      </c>
      <c r="D973" s="21" t="s">
        <v>3274</v>
      </c>
      <c r="E973" s="22"/>
      <c r="F973" s="21" t="s">
        <v>2751</v>
      </c>
      <c r="G973" s="21"/>
      <c r="H973" s="61"/>
      <c r="I973" s="916"/>
      <c r="J973" s="948" t="s">
        <v>3530</v>
      </c>
    </row>
    <row r="974" ht="15.75" customHeight="1">
      <c r="A974" s="21" t="s">
        <v>2535</v>
      </c>
      <c r="B974" s="784">
        <v>951.0</v>
      </c>
      <c r="C974" s="22">
        <v>43404.0</v>
      </c>
      <c r="D974" s="21" t="s">
        <v>1683</v>
      </c>
      <c r="E974" s="22"/>
      <c r="F974" s="21" t="s">
        <v>2751</v>
      </c>
      <c r="G974" s="21"/>
      <c r="H974" s="61"/>
      <c r="I974" s="916"/>
      <c r="J974" s="948" t="s">
        <v>3516</v>
      </c>
      <c r="K974" s="948" t="s">
        <v>3517</v>
      </c>
    </row>
    <row r="975" ht="15.75" customHeight="1">
      <c r="A975" s="21" t="s">
        <v>2535</v>
      </c>
      <c r="B975" s="784">
        <v>952.0</v>
      </c>
      <c r="C975" s="22">
        <v>43404.0</v>
      </c>
      <c r="D975" s="21" t="s">
        <v>2671</v>
      </c>
      <c r="E975" s="22"/>
      <c r="F975" s="21" t="s">
        <v>2751</v>
      </c>
      <c r="G975" s="21"/>
      <c r="H975" s="61"/>
      <c r="I975" s="916"/>
      <c r="J975" s="948" t="s">
        <v>3520</v>
      </c>
      <c r="K975" s="948" t="s">
        <v>3521</v>
      </c>
      <c r="L975" s="948" t="s">
        <v>3522</v>
      </c>
    </row>
    <row r="976" ht="15.75" customHeight="1">
      <c r="A976" s="21" t="s">
        <v>2535</v>
      </c>
      <c r="B976" s="869">
        <v>953.0</v>
      </c>
      <c r="C976" s="22">
        <v>43404.0</v>
      </c>
      <c r="D976" s="21" t="s">
        <v>2772</v>
      </c>
      <c r="E976" s="22"/>
      <c r="F976" s="21" t="s">
        <v>2751</v>
      </c>
      <c r="G976" s="21"/>
      <c r="H976" s="61"/>
      <c r="I976" s="916"/>
      <c r="J976" s="948" t="s">
        <v>3523</v>
      </c>
      <c r="K976" s="948" t="s">
        <v>3524</v>
      </c>
    </row>
    <row r="977" ht="15.75" customHeight="1">
      <c r="A977" s="21" t="s">
        <v>2535</v>
      </c>
      <c r="B977" s="784">
        <v>954.0</v>
      </c>
      <c r="C977" s="22">
        <v>43411.0</v>
      </c>
      <c r="D977" s="21" t="s">
        <v>2515</v>
      </c>
      <c r="E977" s="22"/>
      <c r="F977" s="21" t="s">
        <v>1593</v>
      </c>
      <c r="G977" s="150">
        <v>43427.0</v>
      </c>
      <c r="H977" s="61"/>
      <c r="I977" s="916"/>
      <c r="J977" s="948" t="s">
        <v>3543</v>
      </c>
      <c r="K977" s="948" t="s">
        <v>3544</v>
      </c>
      <c r="L977" s="948" t="s">
        <v>3545</v>
      </c>
      <c r="M977" s="948" t="s">
        <v>14850</v>
      </c>
    </row>
    <row r="978" ht="15.75" customHeight="1">
      <c r="A978" s="21" t="s">
        <v>2535</v>
      </c>
      <c r="B978" s="784">
        <v>955.0</v>
      </c>
      <c r="C978" s="22">
        <v>43411.0</v>
      </c>
      <c r="D978" s="21" t="s">
        <v>2543</v>
      </c>
      <c r="E978" s="22"/>
      <c r="F978" s="21" t="s">
        <v>3546</v>
      </c>
      <c r="G978" s="150">
        <v>43434.0</v>
      </c>
      <c r="H978" s="61"/>
      <c r="I978" s="916"/>
      <c r="J978" s="948" t="s">
        <v>3547</v>
      </c>
      <c r="K978" s="948" t="s">
        <v>3548</v>
      </c>
    </row>
    <row r="979" ht="15.75" customHeight="1">
      <c r="A979" s="21" t="s">
        <v>2535</v>
      </c>
      <c r="B979" s="869">
        <v>956.0</v>
      </c>
      <c r="C979" s="22">
        <v>43411.0</v>
      </c>
      <c r="D979" s="21" t="s">
        <v>2663</v>
      </c>
      <c r="E979" s="22"/>
      <c r="F979" s="21" t="s">
        <v>1593</v>
      </c>
      <c r="G979" s="150">
        <v>43441.0</v>
      </c>
      <c r="H979" s="61"/>
      <c r="I979" s="916"/>
      <c r="J979" s="948" t="s">
        <v>3549</v>
      </c>
      <c r="K979" s="948" t="s">
        <v>3550</v>
      </c>
      <c r="L979" s="948" t="s">
        <v>3551</v>
      </c>
      <c r="M979" s="948" t="s">
        <v>14851</v>
      </c>
    </row>
    <row r="980" ht="15.75" customHeight="1">
      <c r="A980" s="21"/>
      <c r="B980" s="784">
        <v>957.0</v>
      </c>
      <c r="C980" s="22">
        <v>43411.0</v>
      </c>
      <c r="D980" s="21" t="s">
        <v>1251</v>
      </c>
      <c r="E980" s="22"/>
      <c r="F980" s="21" t="s">
        <v>2968</v>
      </c>
      <c r="G980" s="21"/>
      <c r="H980" s="61"/>
      <c r="I980" s="916"/>
    </row>
    <row r="981" ht="15.75" customHeight="1">
      <c r="A981" s="21"/>
      <c r="B981" s="784">
        <v>958.0</v>
      </c>
      <c r="C981" s="22">
        <v>43416.0</v>
      </c>
      <c r="D981" s="21" t="s">
        <v>3552</v>
      </c>
      <c r="E981" s="22"/>
      <c r="F981" s="21" t="s">
        <v>3070</v>
      </c>
      <c r="G981" s="21"/>
      <c r="H981" s="61"/>
      <c r="I981" s="916"/>
    </row>
    <row r="982" ht="15.75" customHeight="1">
      <c r="A982" s="21" t="s">
        <v>2535</v>
      </c>
      <c r="B982" s="869">
        <v>959.0</v>
      </c>
      <c r="C982" s="22">
        <v>43416.0</v>
      </c>
      <c r="D982" s="21" t="s">
        <v>3354</v>
      </c>
      <c r="E982" s="22"/>
      <c r="F982" s="21" t="s">
        <v>1313</v>
      </c>
      <c r="G982" s="21"/>
      <c r="H982" s="61"/>
      <c r="I982" s="916"/>
      <c r="J982" s="948" t="s">
        <v>3555</v>
      </c>
    </row>
    <row r="983" ht="15.75" customHeight="1">
      <c r="A983" s="21"/>
      <c r="B983" s="784"/>
      <c r="C983" s="22">
        <v>43416.0</v>
      </c>
      <c r="D983" s="21" t="s">
        <v>3022</v>
      </c>
      <c r="E983" s="22"/>
      <c r="F983" s="21" t="s">
        <v>158</v>
      </c>
      <c r="G983" s="21">
        <v>55.0</v>
      </c>
      <c r="H983" s="61"/>
      <c r="I983" s="916"/>
    </row>
    <row r="984" ht="15.75" customHeight="1">
      <c r="A984" s="21" t="s">
        <v>2535</v>
      </c>
      <c r="B984" s="784">
        <v>960.0</v>
      </c>
      <c r="C984" s="22">
        <v>43416.0</v>
      </c>
      <c r="D984" s="21" t="s">
        <v>2694</v>
      </c>
      <c r="E984" s="22"/>
      <c r="F984" s="21" t="s">
        <v>108</v>
      </c>
      <c r="G984" s="21" t="s">
        <v>3553</v>
      </c>
      <c r="H984" s="61"/>
      <c r="I984" s="916"/>
      <c r="J984" s="948" t="s">
        <v>3554</v>
      </c>
    </row>
    <row r="985" ht="15.75" customHeight="1">
      <c r="A985" s="21" t="s">
        <v>2535</v>
      </c>
      <c r="B985" s="784">
        <v>961.0</v>
      </c>
      <c r="C985" s="22">
        <v>43423.0</v>
      </c>
      <c r="D985" s="21" t="s">
        <v>2871</v>
      </c>
      <c r="E985" s="22"/>
      <c r="F985" s="21" t="s">
        <v>1200</v>
      </c>
      <c r="G985" s="21"/>
      <c r="H985" s="61"/>
      <c r="I985" s="916"/>
      <c r="J985" s="948" t="s">
        <v>3556</v>
      </c>
    </row>
    <row r="986" ht="15.75" customHeight="1">
      <c r="A986" s="21" t="s">
        <v>2535</v>
      </c>
      <c r="B986" s="869">
        <v>962.0</v>
      </c>
      <c r="C986" s="22">
        <v>43423.0</v>
      </c>
      <c r="D986" s="21" t="s">
        <v>2604</v>
      </c>
      <c r="E986" s="22"/>
      <c r="F986" s="21" t="s">
        <v>1313</v>
      </c>
      <c r="G986" s="21"/>
      <c r="H986" s="61"/>
      <c r="I986" s="916"/>
      <c r="J986" s="948" t="s">
        <v>3561</v>
      </c>
    </row>
    <row r="987" ht="15.75" customHeight="1">
      <c r="A987" s="21"/>
      <c r="B987" s="784">
        <v>963.0</v>
      </c>
      <c r="C987" s="22">
        <v>43423.0</v>
      </c>
      <c r="D987" s="21" t="s">
        <v>2265</v>
      </c>
      <c r="E987" s="22"/>
      <c r="F987" s="21" t="s">
        <v>2923</v>
      </c>
      <c r="G987" s="21"/>
      <c r="H987" s="61"/>
      <c r="I987" s="916"/>
    </row>
    <row r="988" ht="15.75" customHeight="1">
      <c r="A988" s="21" t="s">
        <v>2535</v>
      </c>
      <c r="B988" s="784">
        <v>964.0</v>
      </c>
      <c r="C988" s="22">
        <v>43423.0</v>
      </c>
      <c r="D988" s="21" t="s">
        <v>3566</v>
      </c>
      <c r="E988" s="22"/>
      <c r="F988" s="21" t="s">
        <v>2751</v>
      </c>
      <c r="G988" s="21"/>
      <c r="H988" s="61"/>
      <c r="I988" s="916"/>
      <c r="J988" s="948" t="s">
        <v>3567</v>
      </c>
      <c r="K988" s="948" t="s">
        <v>3568</v>
      </c>
    </row>
    <row r="989" ht="15.75" customHeight="1">
      <c r="A989" s="21"/>
      <c r="B989" s="869">
        <v>965.0</v>
      </c>
      <c r="C989" s="22">
        <v>43423.0</v>
      </c>
      <c r="D989" s="21" t="s">
        <v>2869</v>
      </c>
      <c r="E989" s="22"/>
      <c r="F989" s="21" t="s">
        <v>363</v>
      </c>
      <c r="G989" s="21"/>
      <c r="H989" s="61"/>
      <c r="I989" s="916"/>
    </row>
    <row r="990" ht="15.75" customHeight="1">
      <c r="A990" s="21"/>
      <c r="B990" s="784">
        <v>966.0</v>
      </c>
      <c r="C990" s="22">
        <v>43423.0</v>
      </c>
      <c r="D990" s="21" t="s">
        <v>3408</v>
      </c>
      <c r="E990" s="22"/>
      <c r="F990" s="21" t="s">
        <v>18</v>
      </c>
      <c r="G990" s="21" t="s">
        <v>3575</v>
      </c>
      <c r="H990" s="61"/>
      <c r="I990" s="916"/>
    </row>
    <row r="991" ht="15.75" customHeight="1">
      <c r="A991" s="21"/>
      <c r="B991" s="784">
        <v>967.0</v>
      </c>
      <c r="C991" s="22">
        <v>43423.0</v>
      </c>
      <c r="D991" s="21" t="s">
        <v>2366</v>
      </c>
      <c r="E991" s="22"/>
      <c r="F991" s="21" t="s">
        <v>2923</v>
      </c>
      <c r="G991" s="21"/>
      <c r="H991" s="61"/>
      <c r="I991" s="916"/>
    </row>
    <row r="992" ht="15.75" customHeight="1">
      <c r="A992" s="21"/>
      <c r="B992" s="869">
        <v>968.0</v>
      </c>
      <c r="C992" s="22">
        <v>43423.0</v>
      </c>
      <c r="D992" s="21" t="s">
        <v>3572</v>
      </c>
      <c r="E992" s="22"/>
      <c r="F992" s="21" t="s">
        <v>18</v>
      </c>
      <c r="G992" s="21" t="s">
        <v>3573</v>
      </c>
      <c r="H992" s="61"/>
      <c r="I992" s="916"/>
    </row>
    <row r="993" ht="15.75" customHeight="1">
      <c r="A993" s="21"/>
      <c r="B993" s="784">
        <v>969.0</v>
      </c>
      <c r="C993" s="22">
        <v>43423.0</v>
      </c>
      <c r="D993" s="21" t="s">
        <v>3569</v>
      </c>
      <c r="E993" s="22"/>
      <c r="F993" s="21" t="s">
        <v>18</v>
      </c>
      <c r="G993" s="21" t="s">
        <v>3570</v>
      </c>
      <c r="H993" s="61"/>
      <c r="I993" s="916"/>
    </row>
    <row r="994" ht="15.75" customHeight="1">
      <c r="A994" s="21"/>
      <c r="B994" s="784">
        <v>970.0</v>
      </c>
      <c r="C994" s="22">
        <v>43423.0</v>
      </c>
      <c r="D994" s="21" t="s">
        <v>2797</v>
      </c>
      <c r="E994" s="22"/>
      <c r="F994" s="21" t="s">
        <v>184</v>
      </c>
      <c r="G994" s="21" t="s">
        <v>3557</v>
      </c>
      <c r="H994" s="61"/>
      <c r="I994" s="916"/>
    </row>
    <row r="995" ht="15.75" customHeight="1">
      <c r="A995" s="21"/>
      <c r="B995" s="869">
        <v>971.0</v>
      </c>
      <c r="C995" s="22">
        <v>43423.0</v>
      </c>
      <c r="D995" s="21" t="s">
        <v>2494</v>
      </c>
      <c r="E995" s="22"/>
      <c r="F995" s="21" t="s">
        <v>18</v>
      </c>
      <c r="G995" s="21" t="s">
        <v>3565</v>
      </c>
      <c r="H995" s="61"/>
      <c r="I995" s="916"/>
    </row>
    <row r="996" ht="15.75" customHeight="1">
      <c r="A996" s="21"/>
      <c r="B996" s="784">
        <v>972.0</v>
      </c>
      <c r="C996" s="22">
        <v>43423.0</v>
      </c>
      <c r="D996" s="21" t="s">
        <v>3576</v>
      </c>
      <c r="E996" s="22"/>
      <c r="F996" s="21" t="s">
        <v>18</v>
      </c>
      <c r="G996" s="21" t="s">
        <v>2980</v>
      </c>
      <c r="H996" s="61"/>
      <c r="I996" s="916"/>
    </row>
    <row r="997" ht="15.75" customHeight="1">
      <c r="A997" s="21"/>
      <c r="B997" s="784">
        <v>973.0</v>
      </c>
      <c r="C997" s="22">
        <v>43423.0</v>
      </c>
      <c r="D997" s="21" t="s">
        <v>14852</v>
      </c>
      <c r="E997" s="22"/>
      <c r="F997" s="21" t="s">
        <v>2923</v>
      </c>
      <c r="G997" s="146"/>
      <c r="H997" s="61"/>
      <c r="I997" s="916"/>
    </row>
    <row r="998" ht="15.75" customHeight="1">
      <c r="A998" s="21"/>
      <c r="B998" s="869">
        <v>974.0</v>
      </c>
      <c r="C998" s="22">
        <v>43423.0</v>
      </c>
      <c r="D998" s="21" t="s">
        <v>3331</v>
      </c>
      <c r="E998" s="22"/>
      <c r="F998" s="21" t="s">
        <v>18</v>
      </c>
      <c r="G998" s="21" t="s">
        <v>2967</v>
      </c>
      <c r="H998" s="61"/>
      <c r="I998" s="916"/>
    </row>
    <row r="999" ht="15.75" customHeight="1">
      <c r="A999" s="21"/>
      <c r="B999" s="784">
        <v>975.0</v>
      </c>
      <c r="C999" s="22">
        <v>43423.0</v>
      </c>
      <c r="D999" s="21" t="s">
        <v>3274</v>
      </c>
      <c r="E999" s="22"/>
      <c r="F999" s="21" t="s">
        <v>2923</v>
      </c>
      <c r="G999" s="21"/>
      <c r="H999" s="61"/>
      <c r="I999" s="916"/>
    </row>
    <row r="1000" ht="15.75" customHeight="1">
      <c r="A1000" s="21"/>
      <c r="B1000" s="784"/>
      <c r="C1000" s="22">
        <v>43423.0</v>
      </c>
      <c r="D1000" s="21" t="s">
        <v>2348</v>
      </c>
      <c r="E1000" s="22"/>
      <c r="F1000" s="21" t="s">
        <v>158</v>
      </c>
      <c r="G1000" s="21" t="s">
        <v>3571</v>
      </c>
      <c r="H1000" s="61"/>
      <c r="I1000" s="916"/>
    </row>
    <row r="1001" ht="15.75" customHeight="1">
      <c r="A1001" s="21"/>
      <c r="B1001" s="784"/>
      <c r="C1001" s="22">
        <v>43432.0</v>
      </c>
      <c r="D1001" s="21" t="s">
        <v>3587</v>
      </c>
      <c r="E1001" s="22"/>
      <c r="F1001" s="21" t="s">
        <v>3255</v>
      </c>
      <c r="G1001" s="21">
        <v>3.0</v>
      </c>
      <c r="H1001" s="61"/>
      <c r="I1001" s="916"/>
    </row>
    <row r="1002" ht="15.75" customHeight="1">
      <c r="A1002" s="21"/>
      <c r="B1002" s="784">
        <v>976.0</v>
      </c>
      <c r="C1002" s="22">
        <v>43423.0</v>
      </c>
      <c r="D1002" s="21" t="s">
        <v>2538</v>
      </c>
      <c r="E1002" s="22"/>
      <c r="F1002" s="21" t="s">
        <v>3559</v>
      </c>
      <c r="G1002" s="21"/>
      <c r="H1002" s="61"/>
      <c r="I1002" s="916"/>
      <c r="J1002" s="948" t="s">
        <v>3560</v>
      </c>
    </row>
    <row r="1003" ht="15.75" customHeight="1">
      <c r="A1003" s="21" t="s">
        <v>2535</v>
      </c>
      <c r="B1003" s="869">
        <v>977.0</v>
      </c>
      <c r="C1003" s="22">
        <v>43423.0</v>
      </c>
      <c r="D1003" s="21" t="s">
        <v>2611</v>
      </c>
      <c r="E1003" s="22"/>
      <c r="F1003" s="21" t="s">
        <v>2751</v>
      </c>
      <c r="G1003" s="21"/>
      <c r="H1003" s="61"/>
      <c r="I1003" s="916"/>
      <c r="J1003" s="948" t="s">
        <v>3577</v>
      </c>
      <c r="K1003" s="948" t="s">
        <v>3578</v>
      </c>
    </row>
    <row r="1004" ht="15.75" customHeight="1">
      <c r="A1004" s="21" t="s">
        <v>2535</v>
      </c>
      <c r="B1004" s="784">
        <v>978.0</v>
      </c>
      <c r="C1004" s="22">
        <v>43423.0</v>
      </c>
      <c r="D1004" s="21" t="s">
        <v>2765</v>
      </c>
      <c r="E1004" s="22"/>
      <c r="F1004" s="21" t="s">
        <v>2751</v>
      </c>
      <c r="G1004" s="146"/>
      <c r="H1004" s="61"/>
      <c r="I1004" s="916"/>
      <c r="J1004" s="948" t="s">
        <v>3563</v>
      </c>
      <c r="K1004" s="948" t="s">
        <v>3564</v>
      </c>
    </row>
    <row r="1005" ht="15.75" customHeight="1">
      <c r="A1005" s="21"/>
      <c r="B1005" s="784">
        <v>979.0</v>
      </c>
      <c r="C1005" s="22">
        <v>43426.0</v>
      </c>
      <c r="D1005" s="21" t="s">
        <v>2867</v>
      </c>
      <c r="E1005" s="22"/>
      <c r="F1005" s="21" t="s">
        <v>2923</v>
      </c>
      <c r="G1005" s="21"/>
      <c r="H1005" s="61"/>
      <c r="I1005" s="916"/>
    </row>
    <row r="1006" ht="15.75" customHeight="1">
      <c r="A1006" s="21" t="s">
        <v>3580</v>
      </c>
      <c r="B1006" s="869">
        <v>980.0</v>
      </c>
      <c r="C1006" s="22">
        <v>43426.0</v>
      </c>
      <c r="D1006" s="21" t="s">
        <v>1931</v>
      </c>
      <c r="E1006" s="22"/>
      <c r="F1006" s="21" t="s">
        <v>2253</v>
      </c>
      <c r="G1006" s="21" t="s">
        <v>90</v>
      </c>
      <c r="H1006" s="61"/>
      <c r="I1006" s="916"/>
    </row>
    <row r="1007" ht="15.75" customHeight="1">
      <c r="A1007" s="21"/>
      <c r="B1007" s="784">
        <v>981.0</v>
      </c>
      <c r="C1007" s="22">
        <v>43426.0</v>
      </c>
      <c r="D1007" s="21" t="s">
        <v>3579</v>
      </c>
      <c r="E1007" s="22"/>
      <c r="F1007" s="21" t="s">
        <v>3070</v>
      </c>
      <c r="G1007" s="21"/>
      <c r="H1007" s="61"/>
      <c r="I1007" s="916"/>
    </row>
    <row r="1008" ht="15.75" customHeight="1">
      <c r="A1008" s="21" t="s">
        <v>2535</v>
      </c>
      <c r="B1008" s="784">
        <v>982.0</v>
      </c>
      <c r="C1008" s="22">
        <v>43426.0</v>
      </c>
      <c r="D1008" s="21" t="s">
        <v>300</v>
      </c>
      <c r="E1008" s="22"/>
      <c r="F1008" s="21" t="s">
        <v>2253</v>
      </c>
      <c r="G1008" s="150" t="s">
        <v>2624</v>
      </c>
      <c r="H1008" s="61"/>
      <c r="I1008" s="916"/>
    </row>
    <row r="1009" ht="15.75" customHeight="1">
      <c r="A1009" s="21" t="s">
        <v>2535</v>
      </c>
      <c r="B1009" s="869">
        <v>983.0</v>
      </c>
      <c r="C1009" s="22">
        <v>43426.0</v>
      </c>
      <c r="D1009" s="21" t="s">
        <v>2251</v>
      </c>
      <c r="E1009" s="22"/>
      <c r="F1009" s="21" t="s">
        <v>2253</v>
      </c>
      <c r="G1009" s="21" t="s">
        <v>3450</v>
      </c>
      <c r="H1009" s="61"/>
      <c r="I1009" s="916"/>
    </row>
    <row r="1010" ht="15.75" customHeight="1">
      <c r="A1010" s="21" t="s">
        <v>2535</v>
      </c>
      <c r="B1010" s="784">
        <v>984.0</v>
      </c>
      <c r="C1010" s="22">
        <v>43426.0</v>
      </c>
      <c r="D1010" s="21" t="s">
        <v>1355</v>
      </c>
      <c r="E1010" s="22"/>
      <c r="F1010" s="21" t="s">
        <v>2253</v>
      </c>
      <c r="G1010" s="21" t="s">
        <v>3056</v>
      </c>
      <c r="H1010" s="61"/>
      <c r="I1010" s="916"/>
    </row>
    <row r="1011" ht="15.75" customHeight="1">
      <c r="A1011" s="21" t="s">
        <v>2535</v>
      </c>
      <c r="B1011" s="784">
        <v>985.0</v>
      </c>
      <c r="C1011" s="22">
        <v>43426.0</v>
      </c>
      <c r="D1011" s="21" t="s">
        <v>1496</v>
      </c>
      <c r="E1011" s="22"/>
      <c r="F1011" s="21" t="s">
        <v>2253</v>
      </c>
      <c r="G1011" s="21" t="s">
        <v>90</v>
      </c>
      <c r="H1011" s="61"/>
      <c r="I1011" s="916"/>
    </row>
    <row r="1012" ht="15.75" customHeight="1">
      <c r="A1012" s="21" t="s">
        <v>2535</v>
      </c>
      <c r="B1012" s="869">
        <v>986.0</v>
      </c>
      <c r="C1012" s="22">
        <v>43426.0</v>
      </c>
      <c r="D1012" s="21" t="s">
        <v>3165</v>
      </c>
      <c r="E1012" s="22"/>
      <c r="F1012" s="21" t="s">
        <v>2253</v>
      </c>
      <c r="G1012" s="21" t="s">
        <v>90</v>
      </c>
      <c r="H1012" s="61"/>
      <c r="I1012" s="916"/>
    </row>
    <row r="1013" ht="15.75" customHeight="1">
      <c r="A1013" s="21" t="s">
        <v>2535</v>
      </c>
      <c r="B1013" s="784">
        <v>987.0</v>
      </c>
      <c r="C1013" s="22">
        <v>43432.0</v>
      </c>
      <c r="D1013" s="21" t="s">
        <v>1918</v>
      </c>
      <c r="E1013" s="22"/>
      <c r="F1013" s="21" t="s">
        <v>1593</v>
      </c>
      <c r="G1013" s="150">
        <v>43448.0</v>
      </c>
      <c r="H1013" s="61"/>
      <c r="I1013" s="916"/>
      <c r="J1013" s="948" t="s">
        <v>3581</v>
      </c>
      <c r="K1013" s="948" t="s">
        <v>3582</v>
      </c>
      <c r="L1013" s="948" t="s">
        <v>3583</v>
      </c>
      <c r="M1013" s="948" t="s">
        <v>14853</v>
      </c>
    </row>
    <row r="1014" ht="15.75" customHeight="1">
      <c r="A1014" s="21"/>
      <c r="B1014" s="784">
        <v>988.0</v>
      </c>
      <c r="C1014" s="22">
        <v>43432.0</v>
      </c>
      <c r="D1014" s="21" t="s">
        <v>1529</v>
      </c>
      <c r="E1014" s="22"/>
      <c r="F1014" s="21" t="s">
        <v>2968</v>
      </c>
      <c r="G1014" s="21"/>
      <c r="H1014" s="61"/>
      <c r="I1014" s="916"/>
    </row>
    <row r="1015" ht="15.75" customHeight="1">
      <c r="A1015" s="21"/>
      <c r="B1015" s="869">
        <v>989.0</v>
      </c>
      <c r="C1015" s="22">
        <v>43432.0</v>
      </c>
      <c r="D1015" s="21" t="s">
        <v>2941</v>
      </c>
      <c r="E1015" s="22"/>
      <c r="F1015" s="21" t="s">
        <v>363</v>
      </c>
      <c r="G1015" s="21"/>
      <c r="H1015" s="61"/>
      <c r="I1015" s="916"/>
    </row>
    <row r="1016" ht="15.75" customHeight="1">
      <c r="A1016" s="21"/>
      <c r="B1016" s="784"/>
      <c r="C1016" s="22">
        <v>43434.0</v>
      </c>
      <c r="D1016" s="21" t="s">
        <v>2845</v>
      </c>
      <c r="E1016" s="22"/>
      <c r="F1016" s="21" t="s">
        <v>3255</v>
      </c>
      <c r="G1016" s="21">
        <v>2.0</v>
      </c>
      <c r="H1016" s="61"/>
      <c r="I1016" s="916"/>
    </row>
    <row r="1017" ht="15.75" customHeight="1">
      <c r="A1017" s="21" t="s">
        <v>2535</v>
      </c>
      <c r="B1017" s="784">
        <v>990.0</v>
      </c>
      <c r="C1017" s="22">
        <v>43432.0</v>
      </c>
      <c r="D1017" s="21" t="s">
        <v>1715</v>
      </c>
      <c r="E1017" s="22"/>
      <c r="F1017" s="21" t="s">
        <v>1593</v>
      </c>
      <c r="G1017" s="150">
        <v>43455.0</v>
      </c>
      <c r="H1017" s="61"/>
      <c r="I1017" s="916"/>
      <c r="J1017" s="948" t="s">
        <v>3584</v>
      </c>
      <c r="K1017" s="948" t="s">
        <v>3585</v>
      </c>
      <c r="L1017" s="948" t="s">
        <v>3586</v>
      </c>
      <c r="M1017" s="948" t="s">
        <v>14854</v>
      </c>
    </row>
    <row r="1018" ht="15.75" customHeight="1">
      <c r="A1018" s="21" t="s">
        <v>2535</v>
      </c>
      <c r="B1018" s="784">
        <v>991.0</v>
      </c>
      <c r="C1018" s="22">
        <v>43432.0</v>
      </c>
      <c r="D1018" s="21" t="s">
        <v>3502</v>
      </c>
      <c r="E1018" s="22"/>
      <c r="F1018" s="21" t="s">
        <v>3588</v>
      </c>
      <c r="G1018" s="21" t="s">
        <v>3589</v>
      </c>
      <c r="H1018" s="61"/>
      <c r="I1018" s="916"/>
      <c r="J1018" s="948" t="s">
        <v>3590</v>
      </c>
    </row>
    <row r="1019" ht="15.75" customHeight="1">
      <c r="A1019" s="21" t="s">
        <v>2535</v>
      </c>
      <c r="B1019" s="869">
        <v>992.0</v>
      </c>
      <c r="C1019" s="22">
        <v>43434.0</v>
      </c>
      <c r="D1019" s="21" t="s">
        <v>1224</v>
      </c>
      <c r="E1019" s="22"/>
      <c r="F1019" s="21" t="s">
        <v>1593</v>
      </c>
      <c r="G1019" s="150">
        <v>43455.0</v>
      </c>
      <c r="H1019" s="61"/>
      <c r="I1019" s="916"/>
      <c r="J1019" s="948" t="s">
        <v>3591</v>
      </c>
      <c r="K1019" s="948" t="s">
        <v>3592</v>
      </c>
      <c r="L1019" s="948" t="s">
        <v>3593</v>
      </c>
      <c r="M1019" s="948" t="s">
        <v>14855</v>
      </c>
    </row>
    <row r="1020" ht="15.75" customHeight="1">
      <c r="A1020" s="21"/>
      <c r="B1020" s="784">
        <v>993.0</v>
      </c>
      <c r="C1020" s="22">
        <v>43437.0</v>
      </c>
      <c r="D1020" s="21" t="s">
        <v>2845</v>
      </c>
      <c r="E1020" s="22"/>
      <c r="F1020" s="21" t="s">
        <v>182</v>
      </c>
      <c r="G1020" s="21"/>
      <c r="H1020" s="61"/>
      <c r="I1020" s="916"/>
      <c r="J1020" s="948"/>
    </row>
    <row r="1021" ht="15.75" customHeight="1">
      <c r="A1021" s="21"/>
      <c r="B1021" s="784">
        <v>994.0</v>
      </c>
      <c r="C1021" s="22">
        <v>43437.0</v>
      </c>
      <c r="D1021" s="21" t="s">
        <v>2759</v>
      </c>
      <c r="E1021" s="22"/>
      <c r="F1021" s="21" t="s">
        <v>182</v>
      </c>
      <c r="G1021" s="21"/>
      <c r="H1021" s="61" t="s">
        <v>3596</v>
      </c>
      <c r="I1021" s="916"/>
      <c r="J1021" s="948"/>
    </row>
    <row r="1022" ht="15.75" customHeight="1">
      <c r="A1022" s="21" t="s">
        <v>2535</v>
      </c>
      <c r="B1022" s="869">
        <v>995.0</v>
      </c>
      <c r="C1022" s="22">
        <v>43437.0</v>
      </c>
      <c r="D1022" s="21" t="s">
        <v>3594</v>
      </c>
      <c r="E1022" s="22"/>
      <c r="F1022" s="21" t="s">
        <v>994</v>
      </c>
      <c r="G1022" s="21"/>
      <c r="H1022" s="61"/>
      <c r="I1022" s="916"/>
      <c r="J1022" s="948" t="s">
        <v>3595</v>
      </c>
    </row>
    <row r="1023" ht="15.75" customHeight="1">
      <c r="A1023" s="21"/>
      <c r="B1023" s="784">
        <v>996.0</v>
      </c>
      <c r="C1023" s="22">
        <v>43437.0</v>
      </c>
      <c r="D1023" s="21" t="s">
        <v>2598</v>
      </c>
      <c r="E1023" s="22"/>
      <c r="F1023" s="21" t="s">
        <v>2923</v>
      </c>
      <c r="G1023" s="21"/>
      <c r="H1023" s="61"/>
      <c r="I1023" s="916"/>
    </row>
    <row r="1024" ht="15.75" customHeight="1">
      <c r="A1024" s="21"/>
      <c r="B1024" s="784"/>
      <c r="C1024" s="22"/>
      <c r="D1024" s="21" t="s">
        <v>2719</v>
      </c>
      <c r="E1024" s="22"/>
      <c r="F1024" s="21" t="s">
        <v>158</v>
      </c>
      <c r="G1024" s="21">
        <v>60.0</v>
      </c>
      <c r="H1024" s="61"/>
      <c r="I1024" s="916"/>
    </row>
    <row r="1025" ht="15.75" customHeight="1">
      <c r="A1025" s="21"/>
      <c r="B1025" s="784"/>
      <c r="C1025" s="22"/>
      <c r="D1025" s="21" t="s">
        <v>3155</v>
      </c>
      <c r="E1025" s="22"/>
      <c r="F1025" s="21" t="s">
        <v>158</v>
      </c>
      <c r="G1025" s="21">
        <v>59.0</v>
      </c>
      <c r="H1025" s="61"/>
      <c r="I1025" s="916"/>
    </row>
    <row r="1026" ht="15.75" customHeight="1">
      <c r="A1026" s="21"/>
      <c r="B1026" s="784"/>
      <c r="C1026" s="22"/>
      <c r="D1026" s="21" t="s">
        <v>2765</v>
      </c>
      <c r="E1026" s="22"/>
      <c r="F1026" s="21" t="s">
        <v>158</v>
      </c>
      <c r="G1026" s="21">
        <v>58.0</v>
      </c>
      <c r="H1026" s="61"/>
      <c r="I1026" s="916"/>
    </row>
    <row r="1027" ht="15.75" customHeight="1">
      <c r="A1027" s="21"/>
      <c r="B1027" s="784">
        <v>997.0</v>
      </c>
      <c r="C1027" s="22">
        <v>43437.0</v>
      </c>
      <c r="D1027" s="21" t="s">
        <v>690</v>
      </c>
      <c r="E1027" s="22"/>
      <c r="F1027" s="21" t="s">
        <v>2923</v>
      </c>
      <c r="G1027" s="21"/>
      <c r="H1027" s="61"/>
      <c r="I1027" s="916"/>
    </row>
    <row r="1028" ht="15.75" customHeight="1">
      <c r="A1028" s="21"/>
      <c r="B1028" s="869">
        <v>998.0</v>
      </c>
      <c r="C1028" s="22">
        <v>43437.0</v>
      </c>
      <c r="D1028" s="21" t="s">
        <v>2701</v>
      </c>
      <c r="E1028" s="22"/>
      <c r="F1028" s="21" t="s">
        <v>2923</v>
      </c>
      <c r="G1028" s="21"/>
      <c r="H1028" s="61"/>
      <c r="I1028" s="916"/>
    </row>
    <row r="1029" ht="15.75" customHeight="1">
      <c r="A1029" s="21" t="s">
        <v>2535</v>
      </c>
      <c r="B1029" s="784">
        <v>999.0</v>
      </c>
      <c r="C1029" s="22">
        <v>43437.0</v>
      </c>
      <c r="D1029" s="21" t="s">
        <v>3649</v>
      </c>
      <c r="E1029" s="22"/>
      <c r="F1029" s="21" t="s">
        <v>3597</v>
      </c>
      <c r="G1029" s="21"/>
      <c r="H1029" s="61"/>
      <c r="I1029" s="916"/>
      <c r="J1029" s="948" t="s">
        <v>3598</v>
      </c>
      <c r="K1029" s="948" t="s">
        <v>3599</v>
      </c>
    </row>
    <row r="1030" ht="15.75" customHeight="1">
      <c r="A1030" s="21"/>
      <c r="B1030" s="784">
        <v>1000.0</v>
      </c>
      <c r="C1030" s="22">
        <v>43437.0</v>
      </c>
      <c r="D1030" s="21" t="s">
        <v>2684</v>
      </c>
      <c r="E1030" s="22"/>
      <c r="F1030" s="21" t="s">
        <v>363</v>
      </c>
      <c r="G1030" s="21"/>
      <c r="H1030" s="61"/>
      <c r="I1030" s="916"/>
    </row>
    <row r="1031" ht="15.75" customHeight="1">
      <c r="A1031" s="21" t="s">
        <v>2535</v>
      </c>
      <c r="B1031" s="869">
        <v>1001.0</v>
      </c>
      <c r="C1031" s="22">
        <v>43437.0</v>
      </c>
      <c r="D1031" s="21" t="s">
        <v>2934</v>
      </c>
      <c r="E1031" s="22"/>
      <c r="F1031" s="21" t="s">
        <v>108</v>
      </c>
      <c r="G1031" s="21" t="s">
        <v>2932</v>
      </c>
      <c r="H1031" s="61"/>
      <c r="I1031" s="916"/>
      <c r="J1031" s="948" t="s">
        <v>3600</v>
      </c>
    </row>
    <row r="1032" ht="15.75" customHeight="1">
      <c r="A1032" s="21" t="s">
        <v>2535</v>
      </c>
      <c r="B1032" s="784">
        <v>1002.0</v>
      </c>
      <c r="C1032" s="22">
        <v>43439.0</v>
      </c>
      <c r="D1032" s="21" t="s">
        <v>2007</v>
      </c>
      <c r="E1032" s="22"/>
      <c r="F1032" s="21" t="s">
        <v>1313</v>
      </c>
      <c r="G1032" s="21"/>
      <c r="H1032" s="61"/>
      <c r="I1032" s="916"/>
      <c r="J1032" s="948" t="s">
        <v>3601</v>
      </c>
    </row>
    <row r="1033" ht="15.75" customHeight="1">
      <c r="A1033" s="21"/>
      <c r="B1033" s="784">
        <v>1003.0</v>
      </c>
      <c r="C1033" s="22">
        <v>43439.0</v>
      </c>
      <c r="D1033" s="21" t="s">
        <v>2805</v>
      </c>
      <c r="E1033" s="22"/>
      <c r="F1033" s="21" t="s">
        <v>2923</v>
      </c>
      <c r="G1033" s="21"/>
      <c r="H1033" s="61"/>
      <c r="I1033" s="916"/>
    </row>
    <row r="1034" ht="15.75" customHeight="1">
      <c r="A1034" s="21"/>
      <c r="B1034" s="869">
        <v>1004.0</v>
      </c>
      <c r="C1034" s="22">
        <v>43439.0</v>
      </c>
      <c r="D1034" s="21" t="s">
        <v>3603</v>
      </c>
      <c r="E1034" s="22"/>
      <c r="F1034" s="21" t="s">
        <v>18</v>
      </c>
      <c r="G1034" s="21"/>
      <c r="H1034" s="61"/>
      <c r="I1034" s="916"/>
    </row>
    <row r="1035" ht="15.75" customHeight="1">
      <c r="A1035" s="21"/>
      <c r="B1035" s="784">
        <v>1005.0</v>
      </c>
      <c r="C1035" s="22">
        <v>43439.0</v>
      </c>
      <c r="D1035" s="21" t="s">
        <v>2443</v>
      </c>
      <c r="E1035" s="22"/>
      <c r="F1035" s="21" t="s">
        <v>2923</v>
      </c>
      <c r="G1035" s="21"/>
      <c r="H1035" s="61"/>
      <c r="I1035" s="916"/>
    </row>
    <row r="1036" ht="15.75" customHeight="1">
      <c r="A1036" s="21"/>
      <c r="B1036" s="784">
        <v>1006.0</v>
      </c>
      <c r="C1036" s="22">
        <v>43439.0</v>
      </c>
      <c r="D1036" s="21" t="s">
        <v>3048</v>
      </c>
      <c r="E1036" s="22"/>
      <c r="F1036" s="21" t="s">
        <v>2923</v>
      </c>
      <c r="G1036" s="21"/>
      <c r="H1036" s="61"/>
      <c r="I1036" s="916"/>
    </row>
    <row r="1037" ht="15.75" customHeight="1">
      <c r="A1037" s="21" t="s">
        <v>2535</v>
      </c>
      <c r="B1037" s="869">
        <v>1007.0</v>
      </c>
      <c r="C1037" s="22">
        <v>43439.0</v>
      </c>
      <c r="D1037" s="21" t="s">
        <v>2007</v>
      </c>
      <c r="E1037" s="22"/>
      <c r="F1037" s="21" t="s">
        <v>1313</v>
      </c>
      <c r="G1037" s="21"/>
      <c r="H1037" s="61"/>
      <c r="I1037" s="916"/>
      <c r="J1037" s="948" t="s">
        <v>3602</v>
      </c>
    </row>
    <row r="1038" ht="15.75" customHeight="1">
      <c r="A1038" s="21"/>
      <c r="B1038" s="784">
        <v>66.0</v>
      </c>
      <c r="C1038" s="22">
        <v>43441.0</v>
      </c>
      <c r="D1038" s="21" t="s">
        <v>3421</v>
      </c>
      <c r="E1038" s="22"/>
      <c r="F1038" s="21" t="s">
        <v>158</v>
      </c>
      <c r="G1038" s="21"/>
      <c r="H1038" s="61"/>
      <c r="I1038" s="916"/>
      <c r="J1038" s="948"/>
    </row>
    <row r="1039" ht="15.75" customHeight="1">
      <c r="A1039" s="21"/>
      <c r="B1039" s="784">
        <v>1008.0</v>
      </c>
      <c r="C1039" s="22">
        <v>43441.0</v>
      </c>
      <c r="D1039" s="21" t="s">
        <v>1784</v>
      </c>
      <c r="E1039" s="22"/>
      <c r="F1039" s="21" t="s">
        <v>363</v>
      </c>
      <c r="G1039" s="21"/>
      <c r="H1039" s="61"/>
      <c r="I1039" s="916"/>
    </row>
    <row r="1040" ht="15.75" customHeight="1">
      <c r="A1040" s="21" t="s">
        <v>2535</v>
      </c>
      <c r="B1040" s="784">
        <v>1009.0</v>
      </c>
      <c r="C1040" s="22">
        <v>43445.0</v>
      </c>
      <c r="D1040" s="21" t="s">
        <v>2716</v>
      </c>
      <c r="E1040" s="22"/>
      <c r="F1040" s="21" t="s">
        <v>994</v>
      </c>
      <c r="G1040" s="21"/>
      <c r="H1040" s="61"/>
      <c r="I1040" s="916"/>
      <c r="J1040" s="948" t="s">
        <v>3611</v>
      </c>
    </row>
    <row r="1041" ht="15.75" customHeight="1">
      <c r="A1041" s="21" t="s">
        <v>2535</v>
      </c>
      <c r="B1041" s="869">
        <v>1010.0</v>
      </c>
      <c r="C1041" s="22">
        <v>43445.0</v>
      </c>
      <c r="D1041" s="21" t="s">
        <v>3612</v>
      </c>
      <c r="E1041" s="22"/>
      <c r="F1041" s="21" t="s">
        <v>1200</v>
      </c>
      <c r="G1041" s="150">
        <v>43460.0</v>
      </c>
      <c r="H1041" s="61"/>
      <c r="I1041" s="916"/>
      <c r="J1041" s="948" t="s">
        <v>3614</v>
      </c>
    </row>
    <row r="1042" ht="15.75" customHeight="1">
      <c r="A1042" s="21" t="s">
        <v>2535</v>
      </c>
      <c r="B1042" s="784">
        <v>1011.0</v>
      </c>
      <c r="C1042" s="22">
        <v>43445.0</v>
      </c>
      <c r="D1042" s="21" t="s">
        <v>3606</v>
      </c>
      <c r="E1042" s="22"/>
      <c r="F1042" s="21" t="s">
        <v>1200</v>
      </c>
      <c r="G1042" s="150">
        <v>43460.0</v>
      </c>
      <c r="H1042" s="61"/>
      <c r="I1042" s="916"/>
      <c r="J1042" s="948" t="s">
        <v>3608</v>
      </c>
    </row>
    <row r="1043" ht="15.75" customHeight="1">
      <c r="A1043" s="21" t="s">
        <v>2535</v>
      </c>
      <c r="B1043" s="784">
        <v>1012.0</v>
      </c>
      <c r="C1043" s="22">
        <v>43445.0</v>
      </c>
      <c r="D1043" s="21" t="s">
        <v>3609</v>
      </c>
      <c r="E1043" s="22"/>
      <c r="F1043" s="21" t="s">
        <v>1200</v>
      </c>
      <c r="G1043" s="150">
        <v>43460.0</v>
      </c>
      <c r="H1043" s="61"/>
      <c r="I1043" s="916"/>
      <c r="J1043" s="948" t="s">
        <v>3610</v>
      </c>
    </row>
    <row r="1044" ht="15.75" customHeight="1">
      <c r="A1044" s="21" t="s">
        <v>2535</v>
      </c>
      <c r="B1044" s="869">
        <v>1013.0</v>
      </c>
      <c r="C1044" s="22">
        <v>43445.0</v>
      </c>
      <c r="D1044" s="21" t="s">
        <v>3604</v>
      </c>
      <c r="E1044" s="22"/>
      <c r="F1044" s="21" t="s">
        <v>1200</v>
      </c>
      <c r="G1044" s="150">
        <v>43460.0</v>
      </c>
      <c r="H1044" s="61"/>
      <c r="I1044" s="916"/>
      <c r="J1044" s="948" t="s">
        <v>3605</v>
      </c>
    </row>
    <row r="1045" ht="15.75" customHeight="1">
      <c r="A1045" s="21" t="s">
        <v>2535</v>
      </c>
      <c r="B1045" s="784">
        <v>1014.0</v>
      </c>
      <c r="C1045" s="22">
        <v>43446.0</v>
      </c>
      <c r="D1045" s="21" t="s">
        <v>1800</v>
      </c>
      <c r="E1045" s="22"/>
      <c r="F1045" s="21" t="s">
        <v>108</v>
      </c>
      <c r="G1045" s="21"/>
      <c r="H1045" s="61"/>
      <c r="I1045" s="916"/>
      <c r="J1045" s="948" t="s">
        <v>3615</v>
      </c>
    </row>
    <row r="1046" ht="15.75" customHeight="1">
      <c r="A1046" s="21" t="s">
        <v>2535</v>
      </c>
      <c r="B1046" s="1006">
        <v>1015.0</v>
      </c>
      <c r="C1046" s="22">
        <v>43446.0</v>
      </c>
      <c r="D1046" s="21" t="s">
        <v>3617</v>
      </c>
      <c r="E1046" s="22"/>
      <c r="F1046" s="21" t="s">
        <v>3618</v>
      </c>
      <c r="G1046" s="150">
        <v>43460.0</v>
      </c>
      <c r="H1046" s="61"/>
      <c r="I1046" s="916"/>
      <c r="J1046" s="948" t="s">
        <v>3619</v>
      </c>
    </row>
    <row r="1047" ht="15.75" customHeight="1">
      <c r="A1047" s="21" t="s">
        <v>2535</v>
      </c>
      <c r="B1047" s="1010">
        <v>1016.0</v>
      </c>
      <c r="C1047" s="22">
        <v>43446.0</v>
      </c>
      <c r="D1047" s="21" t="s">
        <v>1859</v>
      </c>
      <c r="E1047" s="22"/>
      <c r="F1047" s="21" t="s">
        <v>994</v>
      </c>
      <c r="G1047" s="150">
        <v>43460.0</v>
      </c>
      <c r="H1047" s="61"/>
      <c r="I1047" s="916"/>
      <c r="J1047" s="948" t="s">
        <v>3616</v>
      </c>
    </row>
    <row r="1048" ht="15.75" customHeight="1">
      <c r="A1048" s="21" t="s">
        <v>2535</v>
      </c>
      <c r="B1048" s="1006">
        <v>1017.0</v>
      </c>
      <c r="C1048" s="22">
        <v>43446.0</v>
      </c>
      <c r="D1048" s="21" t="s">
        <v>3620</v>
      </c>
      <c r="E1048" s="22"/>
      <c r="F1048" s="21" t="s">
        <v>994</v>
      </c>
      <c r="G1048" s="150">
        <v>43460.0</v>
      </c>
      <c r="H1048" s="61"/>
      <c r="I1048" s="916"/>
      <c r="J1048" s="948" t="s">
        <v>3621</v>
      </c>
    </row>
    <row r="1049" ht="15.75" customHeight="1">
      <c r="A1049" s="21"/>
      <c r="B1049" s="784">
        <v>1018.0</v>
      </c>
      <c r="C1049" s="22"/>
      <c r="D1049" s="21"/>
      <c r="E1049" s="22"/>
      <c r="F1049" s="21"/>
      <c r="G1049" s="21"/>
      <c r="H1049" s="23"/>
      <c r="I1049" s="916"/>
    </row>
    <row r="1050" ht="15.75" customHeight="1">
      <c r="A1050" s="21" t="s">
        <v>2535</v>
      </c>
      <c r="B1050" s="869">
        <v>1019.0</v>
      </c>
      <c r="C1050" s="22">
        <v>43452.0</v>
      </c>
      <c r="D1050" s="21" t="s">
        <v>2716</v>
      </c>
      <c r="E1050" s="22"/>
      <c r="F1050" s="21" t="s">
        <v>3390</v>
      </c>
      <c r="G1050" s="21"/>
      <c r="H1050" s="61"/>
      <c r="I1050" s="916"/>
      <c r="J1050" s="948" t="s">
        <v>3625</v>
      </c>
    </row>
    <row r="1051" ht="15.75" customHeight="1">
      <c r="A1051" s="21" t="s">
        <v>2535</v>
      </c>
      <c r="B1051" s="784">
        <v>1020.0</v>
      </c>
      <c r="C1051" s="22">
        <v>43452.0</v>
      </c>
      <c r="D1051" s="21" t="s">
        <v>3214</v>
      </c>
      <c r="E1051" s="22"/>
      <c r="F1051" s="21" t="s">
        <v>2751</v>
      </c>
      <c r="G1051" s="21"/>
      <c r="H1051" s="61"/>
      <c r="I1051" s="916"/>
      <c r="J1051" s="948" t="s">
        <v>3630</v>
      </c>
      <c r="K1051" s="948" t="s">
        <v>3631</v>
      </c>
    </row>
    <row r="1052" ht="15.75" customHeight="1">
      <c r="A1052" s="21" t="s">
        <v>2535</v>
      </c>
      <c r="B1052" s="784">
        <v>1021.0</v>
      </c>
      <c r="C1052" s="22">
        <v>43452.0</v>
      </c>
      <c r="D1052" s="21" t="s">
        <v>2909</v>
      </c>
      <c r="E1052" s="22"/>
      <c r="F1052" s="21" t="s">
        <v>2751</v>
      </c>
      <c r="G1052" s="21"/>
      <c r="H1052" s="61"/>
      <c r="I1052" s="916"/>
      <c r="J1052" s="948" t="s">
        <v>3626</v>
      </c>
      <c r="K1052" s="948" t="s">
        <v>3627</v>
      </c>
    </row>
    <row r="1053" ht="15.75" customHeight="1">
      <c r="A1053" s="21"/>
      <c r="B1053" s="1011">
        <v>1022.0</v>
      </c>
      <c r="C1053" s="22">
        <v>43452.0</v>
      </c>
      <c r="D1053" s="157" t="s">
        <v>3624</v>
      </c>
      <c r="E1053" s="22"/>
      <c r="F1053" s="21" t="s">
        <v>2751</v>
      </c>
      <c r="G1053" s="21" t="s">
        <v>3622</v>
      </c>
      <c r="H1053" s="61"/>
      <c r="I1053" s="916"/>
    </row>
    <row r="1054" ht="15.75" customHeight="1">
      <c r="A1054" s="21" t="s">
        <v>2535</v>
      </c>
      <c r="B1054" s="784">
        <v>1023.0</v>
      </c>
      <c r="C1054" s="22">
        <v>43452.0</v>
      </c>
      <c r="D1054" s="21" t="s">
        <v>1895</v>
      </c>
      <c r="E1054" s="22"/>
      <c r="F1054" s="21" t="s">
        <v>2751</v>
      </c>
      <c r="G1054" s="21"/>
      <c r="H1054" s="61"/>
      <c r="I1054" s="916"/>
      <c r="J1054" s="948" t="s">
        <v>3632</v>
      </c>
      <c r="K1054" s="948" t="s">
        <v>3633</v>
      </c>
    </row>
    <row r="1055" ht="15.75" customHeight="1">
      <c r="A1055" s="21" t="s">
        <v>2535</v>
      </c>
      <c r="B1055" s="862">
        <v>1024.0</v>
      </c>
      <c r="C1055" s="22">
        <v>43452.0</v>
      </c>
      <c r="D1055" s="157" t="s">
        <v>3433</v>
      </c>
      <c r="E1055" s="22"/>
      <c r="F1055" s="21" t="s">
        <v>2751</v>
      </c>
      <c r="G1055" s="21" t="s">
        <v>3622</v>
      </c>
      <c r="H1055" s="61"/>
      <c r="I1055" s="916"/>
      <c r="K1055" s="948" t="s">
        <v>3623</v>
      </c>
    </row>
    <row r="1056" ht="15.75" customHeight="1">
      <c r="A1056" s="21" t="s">
        <v>2535</v>
      </c>
      <c r="B1056" s="869">
        <v>1025.0</v>
      </c>
      <c r="C1056" s="22">
        <v>43452.0</v>
      </c>
      <c r="D1056" s="21" t="s">
        <v>1407</v>
      </c>
      <c r="E1056" s="22"/>
      <c r="F1056" s="21" t="s">
        <v>2751</v>
      </c>
      <c r="G1056" s="21"/>
      <c r="H1056" s="61"/>
      <c r="I1056" s="916"/>
      <c r="J1056" s="948" t="s">
        <v>3628</v>
      </c>
      <c r="K1056" s="948" t="s">
        <v>3629</v>
      </c>
    </row>
    <row r="1057" ht="15.75" customHeight="1">
      <c r="A1057" s="21" t="s">
        <v>2535</v>
      </c>
      <c r="B1057" s="784">
        <v>1026.0</v>
      </c>
      <c r="C1057" s="22">
        <v>43454.0</v>
      </c>
      <c r="D1057" s="21" t="s">
        <v>2526</v>
      </c>
      <c r="E1057" s="22"/>
      <c r="F1057" s="21" t="s">
        <v>108</v>
      </c>
      <c r="G1057" s="21"/>
      <c r="H1057" s="61"/>
      <c r="I1057" s="916"/>
      <c r="J1057" s="948" t="s">
        <v>3661</v>
      </c>
    </row>
    <row r="1058" ht="15.75" customHeight="1">
      <c r="A1058" s="21" t="s">
        <v>2535</v>
      </c>
      <c r="B1058" s="862">
        <v>1027.0</v>
      </c>
      <c r="C1058" s="22">
        <v>43454.0</v>
      </c>
      <c r="D1058" s="21" t="s">
        <v>2926</v>
      </c>
      <c r="E1058" s="22"/>
      <c r="F1058" s="21" t="s">
        <v>3390</v>
      </c>
      <c r="G1058" s="150">
        <v>43460.0</v>
      </c>
      <c r="H1058" s="61"/>
      <c r="I1058" s="916"/>
      <c r="J1058" s="948" t="s">
        <v>3650</v>
      </c>
    </row>
    <row r="1059" ht="15.75" customHeight="1">
      <c r="A1059" s="21" t="s">
        <v>2535</v>
      </c>
      <c r="B1059" s="1010">
        <v>1028.0</v>
      </c>
      <c r="C1059" s="22">
        <v>43454.0</v>
      </c>
      <c r="D1059" s="21" t="s">
        <v>3638</v>
      </c>
      <c r="E1059" s="22"/>
      <c r="F1059" s="21" t="s">
        <v>3390</v>
      </c>
      <c r="G1059" s="150">
        <v>43460.0</v>
      </c>
      <c r="H1059" s="61"/>
      <c r="I1059" s="916"/>
      <c r="J1059" s="948" t="s">
        <v>3639</v>
      </c>
    </row>
    <row r="1060" ht="15.75" customHeight="1">
      <c r="A1060" s="21" t="s">
        <v>2535</v>
      </c>
      <c r="B1060" s="784">
        <v>1029.0</v>
      </c>
      <c r="C1060" s="22">
        <v>43454.0</v>
      </c>
      <c r="D1060" s="21" t="s">
        <v>3649</v>
      </c>
      <c r="E1060" s="22"/>
      <c r="F1060" s="21" t="s">
        <v>3648</v>
      </c>
      <c r="G1060" s="21"/>
      <c r="H1060" s="61"/>
      <c r="I1060" s="916"/>
    </row>
    <row r="1061" ht="15.75" customHeight="1">
      <c r="A1061" s="21" t="s">
        <v>2535</v>
      </c>
      <c r="B1061" s="1006">
        <v>1030.0</v>
      </c>
      <c r="C1061" s="22">
        <v>43454.0</v>
      </c>
      <c r="D1061" s="21" t="s">
        <v>3634</v>
      </c>
      <c r="E1061" s="22"/>
      <c r="F1061" s="21" t="s">
        <v>3390</v>
      </c>
      <c r="G1061" s="150">
        <v>43460.0</v>
      </c>
      <c r="H1061" s="61"/>
      <c r="I1061" s="916"/>
      <c r="J1061" s="948" t="s">
        <v>3635</v>
      </c>
    </row>
    <row r="1062" ht="15.75" customHeight="1">
      <c r="A1062" s="21" t="s">
        <v>2535</v>
      </c>
      <c r="B1062" s="1010">
        <v>1031.0</v>
      </c>
      <c r="C1062" s="22">
        <v>43454.0</v>
      </c>
      <c r="D1062" s="21" t="s">
        <v>3636</v>
      </c>
      <c r="E1062" s="22"/>
      <c r="F1062" s="21" t="s">
        <v>3390</v>
      </c>
      <c r="G1062" s="150">
        <v>43460.0</v>
      </c>
      <c r="H1062" s="61"/>
      <c r="I1062" s="916"/>
      <c r="J1062" s="948" t="s">
        <v>3637</v>
      </c>
    </row>
    <row r="1063" ht="15.75" customHeight="1">
      <c r="A1063" s="21" t="s">
        <v>2535</v>
      </c>
      <c r="B1063" s="1006">
        <v>1032.0</v>
      </c>
      <c r="C1063" s="22">
        <v>43454.0</v>
      </c>
      <c r="D1063" s="21" t="s">
        <v>3642</v>
      </c>
      <c r="E1063" s="22"/>
      <c r="F1063" s="21" t="s">
        <v>3390</v>
      </c>
      <c r="G1063" s="150">
        <v>43460.0</v>
      </c>
      <c r="H1063" s="61"/>
      <c r="I1063" s="916" t="s">
        <v>3643</v>
      </c>
      <c r="J1063" s="948" t="s">
        <v>3644</v>
      </c>
    </row>
    <row r="1064" ht="15.75" customHeight="1">
      <c r="A1064" s="21" t="s">
        <v>2535</v>
      </c>
      <c r="B1064" s="784">
        <v>1033.0</v>
      </c>
      <c r="C1064" s="22">
        <v>43454.0</v>
      </c>
      <c r="D1064" s="21" t="s">
        <v>3317</v>
      </c>
      <c r="E1064" s="22"/>
      <c r="F1064" s="21" t="s">
        <v>108</v>
      </c>
      <c r="G1064" s="21" t="s">
        <v>3657</v>
      </c>
      <c r="H1064" s="61"/>
      <c r="I1064" s="916"/>
      <c r="K1064" s="948" t="s">
        <v>3658</v>
      </c>
    </row>
    <row r="1065" ht="15.75" customHeight="1">
      <c r="A1065" s="21" t="s">
        <v>2535</v>
      </c>
      <c r="B1065" s="869">
        <v>1034.0</v>
      </c>
      <c r="C1065" s="22">
        <v>43454.0</v>
      </c>
      <c r="D1065" s="21" t="s">
        <v>2902</v>
      </c>
      <c r="E1065" s="22"/>
      <c r="F1065" s="21" t="s">
        <v>2751</v>
      </c>
      <c r="G1065" s="21" t="s">
        <v>3657</v>
      </c>
      <c r="H1065" s="61"/>
      <c r="I1065" s="916"/>
      <c r="J1065" s="948" t="s">
        <v>3662</v>
      </c>
      <c r="K1065" s="948" t="s">
        <v>3663</v>
      </c>
    </row>
    <row r="1066" ht="15.75" customHeight="1">
      <c r="A1066" s="21"/>
      <c r="B1066" s="784"/>
      <c r="C1066" s="22">
        <v>43446.0</v>
      </c>
      <c r="D1066" s="21" t="s">
        <v>3620</v>
      </c>
      <c r="E1066" s="22"/>
      <c r="F1066" s="21" t="s">
        <v>158</v>
      </c>
      <c r="G1066" s="21">
        <v>61.0</v>
      </c>
      <c r="H1066" s="61"/>
      <c r="I1066" s="916"/>
    </row>
    <row r="1067" ht="15.75" customHeight="1">
      <c r="A1067" s="21"/>
      <c r="B1067" s="784"/>
      <c r="C1067" s="22">
        <v>43454.0</v>
      </c>
      <c r="D1067" s="21" t="s">
        <v>3654</v>
      </c>
      <c r="E1067" s="22"/>
      <c r="F1067" s="21" t="s">
        <v>158</v>
      </c>
      <c r="G1067" s="21">
        <v>62.0</v>
      </c>
      <c r="H1067" s="61"/>
      <c r="I1067" s="916"/>
    </row>
    <row r="1068" ht="15.75" customHeight="1">
      <c r="A1068" s="21" t="s">
        <v>2535</v>
      </c>
      <c r="B1068" s="1006">
        <v>1035.0</v>
      </c>
      <c r="C1068" s="22">
        <v>43454.0</v>
      </c>
      <c r="D1068" s="21" t="s">
        <v>2806</v>
      </c>
      <c r="E1068" s="22"/>
      <c r="F1068" s="21" t="s">
        <v>2751</v>
      </c>
      <c r="G1068" s="150">
        <v>43460.0</v>
      </c>
      <c r="H1068" s="61"/>
      <c r="I1068" s="916"/>
      <c r="J1068" s="948" t="s">
        <v>3640</v>
      </c>
      <c r="K1068" s="948" t="s">
        <v>3641</v>
      </c>
    </row>
    <row r="1069" ht="15.75" customHeight="1">
      <c r="A1069" s="21" t="s">
        <v>2535</v>
      </c>
      <c r="B1069" s="1006">
        <v>1036.0</v>
      </c>
      <c r="C1069" s="22">
        <v>43454.0</v>
      </c>
      <c r="D1069" s="21" t="s">
        <v>3668</v>
      </c>
      <c r="E1069" s="22"/>
      <c r="F1069" s="21" t="s">
        <v>3390</v>
      </c>
      <c r="G1069" s="150">
        <v>43460.0</v>
      </c>
      <c r="H1069" s="61"/>
      <c r="I1069" s="916"/>
      <c r="J1069" s="948" t="s">
        <v>3669</v>
      </c>
    </row>
    <row r="1070" ht="15.75" customHeight="1">
      <c r="A1070" s="21" t="s">
        <v>2535</v>
      </c>
      <c r="B1070" s="1010">
        <v>1037.0</v>
      </c>
      <c r="C1070" s="22">
        <v>43454.0</v>
      </c>
      <c r="D1070" s="21" t="s">
        <v>3651</v>
      </c>
      <c r="E1070" s="22"/>
      <c r="F1070" s="21" t="s">
        <v>2751</v>
      </c>
      <c r="G1070" s="150">
        <v>43460.0</v>
      </c>
      <c r="H1070" s="61"/>
      <c r="I1070" s="916"/>
      <c r="J1070" s="948" t="s">
        <v>3652</v>
      </c>
      <c r="K1070" s="948" t="s">
        <v>3653</v>
      </c>
    </row>
    <row r="1071" ht="15.75" customHeight="1">
      <c r="A1071" s="21" t="s">
        <v>2535</v>
      </c>
      <c r="B1071" s="1006">
        <v>1038.0</v>
      </c>
      <c r="C1071" s="22">
        <v>43454.0</v>
      </c>
      <c r="D1071" s="21" t="s">
        <v>3164</v>
      </c>
      <c r="E1071" s="22"/>
      <c r="F1071" s="21" t="s">
        <v>2751</v>
      </c>
      <c r="G1071" s="150">
        <v>43460.0</v>
      </c>
      <c r="H1071" s="61"/>
      <c r="I1071" s="916"/>
      <c r="J1071" s="948" t="s">
        <v>3645</v>
      </c>
      <c r="K1071" s="948" t="s">
        <v>3646</v>
      </c>
    </row>
    <row r="1072" ht="15.75" customHeight="1">
      <c r="A1072" s="21" t="s">
        <v>2535</v>
      </c>
      <c r="B1072" s="1006">
        <v>1039.0</v>
      </c>
      <c r="C1072" s="22">
        <v>43455.0</v>
      </c>
      <c r="D1072" s="21" t="s">
        <v>3572</v>
      </c>
      <c r="E1072" s="22"/>
      <c r="F1072" s="21" t="s">
        <v>2751</v>
      </c>
      <c r="G1072" s="21"/>
      <c r="H1072" s="61"/>
      <c r="I1072" s="916"/>
      <c r="J1072" s="948" t="s">
        <v>3670</v>
      </c>
      <c r="K1072" s="948" t="s">
        <v>3671</v>
      </c>
    </row>
    <row r="1073" ht="15.75" customHeight="1">
      <c r="A1073" s="21" t="s">
        <v>2535</v>
      </c>
      <c r="B1073" s="869">
        <v>1040.0</v>
      </c>
      <c r="C1073" s="22">
        <v>43455.0</v>
      </c>
      <c r="D1073" s="21" t="s">
        <v>2538</v>
      </c>
      <c r="E1073" s="22"/>
      <c r="F1073" s="21" t="s">
        <v>738</v>
      </c>
      <c r="G1073" s="21"/>
      <c r="H1073" s="61"/>
      <c r="I1073" s="916"/>
    </row>
    <row r="1074" ht="15.75" customHeight="1">
      <c r="A1074" s="21"/>
      <c r="B1074" s="784">
        <v>1041.0</v>
      </c>
      <c r="C1074" s="22">
        <v>43454.0</v>
      </c>
      <c r="D1074" s="21" t="s">
        <v>2289</v>
      </c>
      <c r="E1074" s="22"/>
      <c r="F1074" s="21" t="s">
        <v>2923</v>
      </c>
      <c r="G1074" s="21"/>
      <c r="H1074" s="61"/>
      <c r="I1074" s="916"/>
    </row>
    <row r="1075" ht="15.75" customHeight="1">
      <c r="A1075" s="21"/>
      <c r="B1075" s="784">
        <v>1042.0</v>
      </c>
      <c r="C1075" s="22">
        <v>43454.0</v>
      </c>
      <c r="D1075" s="21" t="s">
        <v>3647</v>
      </c>
      <c r="E1075" s="22"/>
      <c r="F1075" s="21" t="s">
        <v>18</v>
      </c>
      <c r="G1075" s="21"/>
      <c r="H1075" s="61"/>
      <c r="I1075" s="916"/>
    </row>
    <row r="1076" ht="15.75" customHeight="1">
      <c r="A1076" s="21"/>
      <c r="B1076" s="869">
        <v>1043.0</v>
      </c>
      <c r="C1076" s="22">
        <v>43454.0</v>
      </c>
      <c r="D1076" s="21" t="s">
        <v>2835</v>
      </c>
      <c r="E1076" s="22"/>
      <c r="F1076" s="21" t="s">
        <v>2923</v>
      </c>
      <c r="G1076" s="21"/>
      <c r="H1076" s="61"/>
      <c r="I1076" s="916"/>
    </row>
    <row r="1077" ht="15.75" customHeight="1">
      <c r="A1077" s="21"/>
      <c r="B1077" s="784">
        <v>1044.0</v>
      </c>
      <c r="C1077" s="22">
        <v>43454.0</v>
      </c>
      <c r="D1077" s="21" t="s">
        <v>1862</v>
      </c>
      <c r="E1077" s="22"/>
      <c r="F1077" s="21" t="s">
        <v>2923</v>
      </c>
      <c r="G1077" s="21"/>
      <c r="H1077" s="61"/>
      <c r="I1077" s="916"/>
    </row>
    <row r="1078" ht="15.75" customHeight="1">
      <c r="A1078" s="21" t="s">
        <v>2535</v>
      </c>
      <c r="B1078" s="862">
        <v>1045.0</v>
      </c>
      <c r="C1078" s="22">
        <v>43454.0</v>
      </c>
      <c r="D1078" s="21" t="s">
        <v>3408</v>
      </c>
      <c r="E1078" s="22"/>
      <c r="F1078" s="21" t="s">
        <v>1313</v>
      </c>
      <c r="G1078" s="21"/>
      <c r="H1078" s="61"/>
      <c r="I1078" s="916"/>
      <c r="J1078" s="948" t="s">
        <v>3660</v>
      </c>
    </row>
    <row r="1079" ht="15.75" customHeight="1">
      <c r="A1079" s="21" t="s">
        <v>2535</v>
      </c>
      <c r="B1079" s="1011">
        <v>1046.0</v>
      </c>
      <c r="C1079" s="22">
        <v>43454.0</v>
      </c>
      <c r="D1079" s="21" t="s">
        <v>2642</v>
      </c>
      <c r="E1079" s="22"/>
      <c r="F1079" s="21" t="s">
        <v>1313</v>
      </c>
      <c r="G1079" s="21"/>
      <c r="H1079" s="61"/>
      <c r="I1079" s="916"/>
    </row>
    <row r="1080" ht="15.75" customHeight="1">
      <c r="A1080" s="21" t="s">
        <v>2535</v>
      </c>
      <c r="B1080" s="862">
        <v>1047.0</v>
      </c>
      <c r="C1080" s="22">
        <v>43454.0</v>
      </c>
      <c r="D1080" s="21" t="s">
        <v>2265</v>
      </c>
      <c r="E1080" s="22"/>
      <c r="F1080" s="21" t="s">
        <v>1313</v>
      </c>
      <c r="G1080" s="21"/>
      <c r="H1080" s="61"/>
      <c r="I1080" s="916"/>
    </row>
    <row r="1081" ht="15.75" customHeight="1">
      <c r="A1081" s="21" t="s">
        <v>2535</v>
      </c>
      <c r="B1081" s="862">
        <v>1048.0</v>
      </c>
      <c r="C1081" s="22">
        <v>43454.0</v>
      </c>
      <c r="D1081" s="21" t="s">
        <v>3323</v>
      </c>
      <c r="E1081" s="22"/>
      <c r="F1081" s="21" t="s">
        <v>1313</v>
      </c>
      <c r="G1081" s="21"/>
      <c r="H1081" s="61"/>
      <c r="I1081" s="916"/>
    </row>
    <row r="1082" ht="15.75" customHeight="1">
      <c r="A1082" s="21" t="s">
        <v>2535</v>
      </c>
      <c r="B1082" s="1011">
        <v>1049.0</v>
      </c>
      <c r="C1082" s="22">
        <v>43454.0</v>
      </c>
      <c r="D1082" s="21" t="s">
        <v>3351</v>
      </c>
      <c r="E1082" s="22"/>
      <c r="F1082" s="21" t="s">
        <v>1313</v>
      </c>
      <c r="G1082" s="21"/>
      <c r="H1082" s="61"/>
      <c r="I1082" s="916"/>
    </row>
    <row r="1083" ht="15.75" customHeight="1">
      <c r="A1083" s="21" t="s">
        <v>2535</v>
      </c>
      <c r="B1083" s="1006">
        <v>1050.0</v>
      </c>
      <c r="C1083" s="22">
        <v>43454.0</v>
      </c>
      <c r="D1083" s="21" t="s">
        <v>3664</v>
      </c>
      <c r="E1083" s="22"/>
      <c r="F1083" s="21" t="s">
        <v>3665</v>
      </c>
      <c r="G1083" s="21"/>
      <c r="H1083" s="61"/>
      <c r="I1083" s="916" t="s">
        <v>3666</v>
      </c>
    </row>
    <row r="1084" ht="15.75" customHeight="1">
      <c r="A1084" s="21" t="s">
        <v>2535</v>
      </c>
      <c r="B1084" s="862">
        <v>1051.0</v>
      </c>
      <c r="C1084" s="22">
        <v>43454.0</v>
      </c>
      <c r="D1084" s="21" t="s">
        <v>3667</v>
      </c>
      <c r="E1084" s="22"/>
      <c r="F1084" s="21" t="s">
        <v>1313</v>
      </c>
      <c r="G1084" s="21"/>
      <c r="H1084" s="61"/>
      <c r="I1084" s="916"/>
    </row>
    <row r="1085" ht="15.75" customHeight="1">
      <c r="A1085" s="21" t="s">
        <v>2535</v>
      </c>
      <c r="B1085" s="1011">
        <v>1052.0</v>
      </c>
      <c r="C1085" s="22">
        <v>43454.0</v>
      </c>
      <c r="D1085" s="21" t="s">
        <v>3244</v>
      </c>
      <c r="E1085" s="22"/>
      <c r="F1085" s="21" t="s">
        <v>1313</v>
      </c>
      <c r="G1085" s="21"/>
      <c r="H1085" s="61"/>
      <c r="I1085" s="916"/>
    </row>
    <row r="1086" ht="15.75" customHeight="1">
      <c r="A1086" s="21" t="s">
        <v>2535</v>
      </c>
      <c r="B1086" s="862">
        <v>1053.0</v>
      </c>
      <c r="C1086" s="22">
        <v>43454.0</v>
      </c>
      <c r="D1086" s="21" t="s">
        <v>3240</v>
      </c>
      <c r="E1086" s="22"/>
      <c r="F1086" s="21" t="s">
        <v>1313</v>
      </c>
      <c r="G1086" s="21"/>
      <c r="H1086" s="61"/>
      <c r="I1086" s="916"/>
    </row>
    <row r="1087" ht="15.75" customHeight="1">
      <c r="A1087" s="21" t="s">
        <v>2535</v>
      </c>
      <c r="B1087" s="862">
        <v>1054.0</v>
      </c>
      <c r="C1087" s="22">
        <v>43454.0</v>
      </c>
      <c r="D1087" s="21" t="s">
        <v>3236</v>
      </c>
      <c r="E1087" s="22"/>
      <c r="F1087" s="21" t="s">
        <v>1313</v>
      </c>
      <c r="G1087" s="21"/>
      <c r="H1087" s="61"/>
      <c r="I1087" s="916"/>
    </row>
    <row r="1088" ht="15.75" customHeight="1">
      <c r="A1088" s="21" t="s">
        <v>2535</v>
      </c>
      <c r="B1088" s="1011">
        <v>1055.0</v>
      </c>
      <c r="C1088" s="22">
        <v>43454.0</v>
      </c>
      <c r="D1088" s="21" t="s">
        <v>3311</v>
      </c>
      <c r="E1088" s="22"/>
      <c r="F1088" s="21" t="s">
        <v>1313</v>
      </c>
      <c r="G1088" s="21"/>
      <c r="H1088" s="61"/>
      <c r="I1088" s="916"/>
    </row>
    <row r="1089" ht="15.75" customHeight="1">
      <c r="A1089" s="21" t="s">
        <v>2535</v>
      </c>
      <c r="B1089" s="862">
        <v>1056.0</v>
      </c>
      <c r="C1089" s="22">
        <v>43454.0</v>
      </c>
      <c r="D1089" s="21" t="s">
        <v>3372</v>
      </c>
      <c r="E1089" s="22"/>
      <c r="F1089" s="21" t="s">
        <v>1313</v>
      </c>
      <c r="G1089" s="21"/>
      <c r="H1089" s="61"/>
      <c r="I1089" s="916"/>
    </row>
    <row r="1090" ht="15.75" customHeight="1">
      <c r="A1090" s="21" t="s">
        <v>2535</v>
      </c>
      <c r="B1090" s="862">
        <v>1057.0</v>
      </c>
      <c r="C1090" s="22">
        <v>43454.0</v>
      </c>
      <c r="D1090" s="21" t="s">
        <v>3307</v>
      </c>
      <c r="E1090" s="22"/>
      <c r="F1090" s="21" t="s">
        <v>1313</v>
      </c>
      <c r="G1090" s="21"/>
      <c r="H1090" s="61"/>
      <c r="I1090" s="916"/>
    </row>
    <row r="1091" ht="15.75" customHeight="1">
      <c r="A1091" s="21" t="s">
        <v>2535</v>
      </c>
      <c r="B1091" s="1011">
        <v>1058.0</v>
      </c>
      <c r="C1091" s="22">
        <v>43454.0</v>
      </c>
      <c r="D1091" s="21" t="s">
        <v>1457</v>
      </c>
      <c r="E1091" s="22"/>
      <c r="F1091" s="21" t="s">
        <v>1313</v>
      </c>
      <c r="G1091" s="21"/>
      <c r="H1091" s="61"/>
      <c r="I1091" s="916"/>
    </row>
    <row r="1092" ht="15.75" customHeight="1">
      <c r="A1092" s="21" t="s">
        <v>2535</v>
      </c>
      <c r="B1092" s="862">
        <v>1059.0</v>
      </c>
      <c r="C1092" s="22">
        <v>43454.0</v>
      </c>
      <c r="D1092" s="21" t="s">
        <v>3300</v>
      </c>
      <c r="E1092" s="22"/>
      <c r="F1092" s="21" t="s">
        <v>1313</v>
      </c>
      <c r="G1092" s="21"/>
      <c r="H1092" s="61"/>
      <c r="I1092" s="916"/>
    </row>
    <row r="1093" ht="15.75" customHeight="1">
      <c r="A1093" s="21" t="s">
        <v>2535</v>
      </c>
      <c r="B1093" s="862">
        <v>1060.0</v>
      </c>
      <c r="C1093" s="22">
        <v>43454.0</v>
      </c>
      <c r="D1093" s="21" t="s">
        <v>3331</v>
      </c>
      <c r="E1093" s="22"/>
      <c r="F1093" s="21" t="s">
        <v>1313</v>
      </c>
      <c r="G1093" s="21"/>
      <c r="H1093" s="61"/>
      <c r="I1093" s="916"/>
    </row>
    <row r="1094" ht="15.75" customHeight="1">
      <c r="A1094" s="21"/>
      <c r="B1094" s="869">
        <v>1061.0</v>
      </c>
      <c r="C1094" s="22">
        <v>43454.0</v>
      </c>
      <c r="D1094" s="21" t="s">
        <v>2791</v>
      </c>
      <c r="E1094" s="22"/>
      <c r="F1094" s="21" t="s">
        <v>2923</v>
      </c>
      <c r="G1094" s="21"/>
      <c r="H1094" s="61"/>
      <c r="I1094" s="916"/>
    </row>
    <row r="1095" ht="15.75" customHeight="1">
      <c r="A1095" s="21"/>
      <c r="B1095" s="784">
        <v>1062.0</v>
      </c>
      <c r="C1095" s="22">
        <v>43454.0</v>
      </c>
      <c r="D1095" s="21" t="s">
        <v>3659</v>
      </c>
      <c r="E1095" s="22"/>
      <c r="F1095" s="21" t="s">
        <v>18</v>
      </c>
      <c r="G1095" s="21"/>
      <c r="H1095" s="61"/>
      <c r="I1095" s="916"/>
    </row>
    <row r="1096" ht="15.75" customHeight="1">
      <c r="A1096" s="21"/>
      <c r="B1096" s="784">
        <v>1063.0</v>
      </c>
      <c r="C1096" s="22">
        <v>43454.0</v>
      </c>
      <c r="D1096" s="21" t="s">
        <v>3656</v>
      </c>
      <c r="E1096" s="22"/>
      <c r="F1096" s="21" t="s">
        <v>18</v>
      </c>
      <c r="G1096" s="21"/>
      <c r="H1096" s="61"/>
      <c r="I1096" s="916"/>
    </row>
    <row r="1097" ht="15.75" customHeight="1">
      <c r="A1097" s="21"/>
      <c r="B1097" s="869">
        <v>1064.0</v>
      </c>
      <c r="C1097" s="22">
        <v>43454.0</v>
      </c>
      <c r="D1097" s="21" t="s">
        <v>3638</v>
      </c>
      <c r="E1097" s="22"/>
      <c r="F1097" s="21" t="s">
        <v>18</v>
      </c>
      <c r="G1097" s="21"/>
      <c r="H1097" s="61"/>
      <c r="I1097" s="916"/>
    </row>
    <row r="1098" ht="15.75" customHeight="1">
      <c r="A1098" s="21" t="s">
        <v>2535</v>
      </c>
      <c r="B1098" s="1006">
        <v>1065.0</v>
      </c>
      <c r="C1098" s="22">
        <v>43460.0</v>
      </c>
      <c r="D1098" s="21" t="s">
        <v>3672</v>
      </c>
      <c r="E1098" s="22"/>
      <c r="F1098" s="21" t="s">
        <v>3665</v>
      </c>
      <c r="G1098" s="21"/>
      <c r="H1098" s="61"/>
      <c r="I1098" s="916" t="s">
        <v>3666</v>
      </c>
      <c r="J1098" s="948" t="s">
        <v>3673</v>
      </c>
    </row>
    <row r="1099" ht="15.75" customHeight="1">
      <c r="A1099" s="21"/>
      <c r="B1099" s="784"/>
      <c r="C1099" s="22"/>
      <c r="D1099" s="21" t="s">
        <v>2806</v>
      </c>
      <c r="E1099" s="22"/>
      <c r="F1099" s="21" t="s">
        <v>10383</v>
      </c>
      <c r="G1099" s="21"/>
      <c r="H1099" s="61"/>
      <c r="I1099" s="916"/>
    </row>
    <row r="1100" ht="15.75" customHeight="1">
      <c r="A1100" s="21"/>
      <c r="B1100" s="784">
        <v>1066.0</v>
      </c>
      <c r="C1100" s="22">
        <v>43460.0</v>
      </c>
      <c r="D1100" s="21" t="s">
        <v>14834</v>
      </c>
      <c r="E1100" s="22"/>
      <c r="F1100" s="21" t="s">
        <v>2923</v>
      </c>
      <c r="G1100" s="21"/>
      <c r="H1100" s="61"/>
      <c r="I1100" s="916"/>
    </row>
    <row r="1101" ht="15.75" customHeight="1">
      <c r="A1101" s="21" t="s">
        <v>2535</v>
      </c>
      <c r="B1101" s="1010">
        <v>1067.0</v>
      </c>
      <c r="C1101" s="22">
        <v>43461.0</v>
      </c>
      <c r="D1101" s="21" t="s">
        <v>3014</v>
      </c>
      <c r="E1101" s="22"/>
      <c r="F1101" s="21" t="s">
        <v>994</v>
      </c>
      <c r="G1101" s="21"/>
      <c r="H1101" s="61"/>
      <c r="I1101" s="916" t="s">
        <v>3666</v>
      </c>
      <c r="J1101" s="948" t="s">
        <v>3690</v>
      </c>
    </row>
    <row r="1102" ht="15.75" customHeight="1">
      <c r="A1102" s="21" t="s">
        <v>2535</v>
      </c>
      <c r="B1102" s="1006">
        <v>1068.0</v>
      </c>
      <c r="C1102" s="22">
        <v>43461.0</v>
      </c>
      <c r="D1102" s="21" t="s">
        <v>3357</v>
      </c>
      <c r="E1102" s="22"/>
      <c r="F1102" s="21" t="s">
        <v>994</v>
      </c>
      <c r="G1102" s="21"/>
      <c r="H1102" s="61"/>
      <c r="I1102" s="916" t="s">
        <v>3666</v>
      </c>
      <c r="J1102" s="948" t="s">
        <v>3674</v>
      </c>
    </row>
    <row r="1103" ht="15.75" customHeight="1">
      <c r="A1103" s="21" t="s">
        <v>2535</v>
      </c>
      <c r="B1103" s="1006">
        <v>1069.0</v>
      </c>
      <c r="C1103" s="22">
        <v>43461.0</v>
      </c>
      <c r="D1103" s="21" t="s">
        <v>3689</v>
      </c>
      <c r="E1103" s="22"/>
      <c r="F1103" s="21" t="s">
        <v>994</v>
      </c>
      <c r="G1103" s="21"/>
      <c r="H1103" s="61"/>
      <c r="I1103" s="916" t="s">
        <v>3666</v>
      </c>
    </row>
    <row r="1104" ht="15.75" customHeight="1">
      <c r="A1104" s="21"/>
      <c r="B1104" s="869">
        <v>1070.0</v>
      </c>
      <c r="C1104" s="22">
        <v>43461.0</v>
      </c>
      <c r="D1104" s="21" t="s">
        <v>3677</v>
      </c>
      <c r="E1104" s="22"/>
      <c r="F1104" s="21" t="s">
        <v>18</v>
      </c>
      <c r="G1104" s="21"/>
      <c r="H1104" s="61"/>
      <c r="I1104" s="916"/>
    </row>
    <row r="1105" ht="15.75" customHeight="1">
      <c r="A1105" s="21"/>
      <c r="B1105" s="784">
        <v>1071.0</v>
      </c>
      <c r="C1105" s="22">
        <v>43461.0</v>
      </c>
      <c r="D1105" s="21" t="s">
        <v>3685</v>
      </c>
      <c r="E1105" s="22"/>
      <c r="F1105" s="21" t="s">
        <v>18</v>
      </c>
      <c r="G1105" s="21"/>
      <c r="H1105" s="61"/>
      <c r="I1105" s="916"/>
    </row>
    <row r="1106" ht="15.75" customHeight="1">
      <c r="A1106" s="21"/>
      <c r="B1106" s="784">
        <v>1072.0</v>
      </c>
      <c r="C1106" s="22">
        <v>43461.0</v>
      </c>
      <c r="D1106" s="21" t="s">
        <v>3692</v>
      </c>
      <c r="E1106" s="22"/>
      <c r="F1106" s="21" t="s">
        <v>18</v>
      </c>
      <c r="G1106" s="21"/>
      <c r="H1106" s="61"/>
      <c r="I1106" s="916"/>
    </row>
    <row r="1107" ht="15.75" customHeight="1">
      <c r="A1107" s="21"/>
      <c r="B1107" s="869">
        <v>1073.0</v>
      </c>
      <c r="C1107" s="22">
        <v>43461.0</v>
      </c>
      <c r="D1107" s="21" t="s">
        <v>3620</v>
      </c>
      <c r="E1107" s="22"/>
      <c r="F1107" s="21" t="s">
        <v>18</v>
      </c>
      <c r="G1107" s="21"/>
      <c r="H1107" s="61"/>
      <c r="I1107" s="916"/>
    </row>
    <row r="1108" ht="15.75" customHeight="1">
      <c r="A1108" s="21"/>
      <c r="B1108" s="784">
        <v>1074.0</v>
      </c>
      <c r="C1108" s="22">
        <v>43461.0</v>
      </c>
      <c r="D1108" s="21" t="s">
        <v>3683</v>
      </c>
      <c r="E1108" s="22"/>
      <c r="F1108" s="21" t="s">
        <v>18</v>
      </c>
      <c r="G1108" s="21"/>
      <c r="H1108" s="61"/>
      <c r="I1108" s="916"/>
    </row>
    <row r="1109" ht="15.75" customHeight="1">
      <c r="A1109" s="21"/>
      <c r="B1109" s="784">
        <v>1075.0</v>
      </c>
      <c r="C1109" s="22">
        <v>43461.0</v>
      </c>
      <c r="D1109" s="21" t="s">
        <v>3603</v>
      </c>
      <c r="E1109" s="22"/>
      <c r="F1109" s="21" t="s">
        <v>2751</v>
      </c>
      <c r="G1109" s="21"/>
      <c r="H1109" s="61"/>
      <c r="I1109" s="916"/>
      <c r="J1109" s="948" t="s">
        <v>3679</v>
      </c>
      <c r="K1109" s="948" t="s">
        <v>3680</v>
      </c>
    </row>
    <row r="1110" ht="15.75" customHeight="1">
      <c r="A1110" s="21"/>
      <c r="B1110" s="869">
        <v>1076.0</v>
      </c>
      <c r="C1110" s="22">
        <v>43461.0</v>
      </c>
      <c r="D1110" s="21" t="s">
        <v>3569</v>
      </c>
      <c r="E1110" s="22"/>
      <c r="F1110" s="21" t="s">
        <v>2751</v>
      </c>
      <c r="G1110" s="21"/>
      <c r="H1110" s="61"/>
      <c r="I1110" s="916"/>
      <c r="J1110" s="948" t="s">
        <v>3686</v>
      </c>
      <c r="K1110" s="948" t="s">
        <v>3687</v>
      </c>
    </row>
    <row r="1111" ht="15.75" customHeight="1">
      <c r="A1111" s="21"/>
      <c r="B1111" s="784">
        <v>1077.0</v>
      </c>
      <c r="C1111" s="22">
        <v>43461.0</v>
      </c>
      <c r="D1111" s="21" t="s">
        <v>2617</v>
      </c>
      <c r="E1111" s="22"/>
      <c r="F1111" s="21" t="s">
        <v>2923</v>
      </c>
      <c r="G1111" s="21"/>
      <c r="H1111" s="61"/>
      <c r="I1111" s="916"/>
    </row>
    <row r="1112" ht="15.75" customHeight="1">
      <c r="A1112" s="21"/>
      <c r="B1112" s="784"/>
      <c r="C1112" s="22">
        <v>43462.0</v>
      </c>
      <c r="D1112" s="21" t="s">
        <v>3698</v>
      </c>
      <c r="E1112" s="22"/>
      <c r="F1112" s="21" t="s">
        <v>3255</v>
      </c>
      <c r="G1112" s="21"/>
      <c r="H1112" s="61"/>
      <c r="I1112" s="916"/>
    </row>
    <row r="1113" ht="15.75" customHeight="1">
      <c r="A1113" s="21"/>
      <c r="B1113" s="784">
        <v>1078.0</v>
      </c>
      <c r="C1113" s="22">
        <v>43461.0</v>
      </c>
      <c r="D1113" s="21" t="s">
        <v>2533</v>
      </c>
      <c r="E1113" s="22"/>
      <c r="F1113" s="21" t="s">
        <v>363</v>
      </c>
      <c r="G1113" s="21"/>
      <c r="H1113" s="61"/>
      <c r="I1113" s="916"/>
    </row>
    <row r="1114" ht="15.75" customHeight="1">
      <c r="A1114" s="21"/>
      <c r="B1114" s="869">
        <v>1079.0</v>
      </c>
      <c r="C1114" s="22">
        <v>43461.0</v>
      </c>
      <c r="D1114" s="21" t="s">
        <v>2293</v>
      </c>
      <c r="E1114" s="22"/>
      <c r="F1114" s="21" t="s">
        <v>363</v>
      </c>
      <c r="G1114" s="21"/>
      <c r="H1114" s="61"/>
      <c r="I1114" s="916"/>
    </row>
    <row r="1115" ht="15.75" customHeight="1">
      <c r="A1115" s="21"/>
      <c r="B1115" s="784">
        <v>1080.0</v>
      </c>
      <c r="C1115" s="22">
        <v>43461.0</v>
      </c>
      <c r="D1115" s="21" t="s">
        <v>3682</v>
      </c>
      <c r="E1115" s="22"/>
      <c r="F1115" s="21" t="s">
        <v>363</v>
      </c>
      <c r="G1115" s="21"/>
      <c r="H1115" s="23"/>
      <c r="I1115" s="916"/>
    </row>
    <row r="1116" ht="15.75" customHeight="1">
      <c r="A1116" s="21"/>
      <c r="B1116" s="784">
        <v>1081.0</v>
      </c>
      <c r="C1116" s="22">
        <v>43461.0</v>
      </c>
      <c r="D1116" s="21" t="s">
        <v>2366</v>
      </c>
      <c r="E1116" s="22"/>
      <c r="F1116" s="21" t="s">
        <v>363</v>
      </c>
      <c r="G1116" s="21"/>
      <c r="H1116" s="61"/>
      <c r="I1116" s="916"/>
    </row>
    <row r="1117" ht="15.75" customHeight="1">
      <c r="A1117" s="21"/>
      <c r="B1117" s="869">
        <v>1082.0</v>
      </c>
      <c r="C1117" s="22">
        <v>43461.0</v>
      </c>
      <c r="D1117" s="21" t="s">
        <v>3688</v>
      </c>
      <c r="E1117" s="22"/>
      <c r="F1117" s="21" t="s">
        <v>363</v>
      </c>
      <c r="G1117" s="21"/>
      <c r="H1117" s="61"/>
      <c r="I1117" s="916"/>
    </row>
    <row r="1118" ht="15.75" customHeight="1">
      <c r="A1118" s="21"/>
      <c r="B1118" s="784">
        <v>1083.0</v>
      </c>
      <c r="C1118" s="22"/>
      <c r="D1118" s="21"/>
      <c r="E1118" s="22"/>
      <c r="F1118" s="21"/>
      <c r="G1118" s="21"/>
      <c r="H1118" s="23"/>
      <c r="I1118" s="916"/>
    </row>
    <row r="1119" ht="15.75" customHeight="1">
      <c r="A1119" s="21"/>
      <c r="B1119" s="784">
        <v>1084.0</v>
      </c>
      <c r="C1119" s="22"/>
      <c r="D1119" s="21"/>
      <c r="E1119" s="22"/>
      <c r="F1119" s="21"/>
      <c r="G1119" s="21"/>
      <c r="H1119" s="23"/>
      <c r="I1119" s="916"/>
    </row>
    <row r="1120" ht="15.75" customHeight="1">
      <c r="A1120" s="21"/>
      <c r="B1120" s="869">
        <v>1085.0</v>
      </c>
      <c r="C1120" s="22">
        <v>43461.0</v>
      </c>
      <c r="D1120" s="157" t="s">
        <v>2568</v>
      </c>
      <c r="E1120" s="22"/>
      <c r="F1120" s="21" t="s">
        <v>2253</v>
      </c>
      <c r="G1120" s="21" t="s">
        <v>3694</v>
      </c>
      <c r="H1120" s="61"/>
      <c r="I1120" s="916"/>
    </row>
    <row r="1121" ht="15.75" customHeight="1">
      <c r="A1121" s="21"/>
      <c r="B1121" s="784">
        <v>1086.0</v>
      </c>
      <c r="C1121" s="22">
        <v>43461.0</v>
      </c>
      <c r="D1121" s="157" t="s">
        <v>2940</v>
      </c>
      <c r="E1121" s="22"/>
      <c r="F1121" s="21" t="s">
        <v>2253</v>
      </c>
      <c r="G1121" s="21" t="s">
        <v>3678</v>
      </c>
      <c r="H1121" s="61"/>
      <c r="I1121" s="916"/>
    </row>
    <row r="1122" ht="15.75" customHeight="1">
      <c r="A1122" s="21"/>
      <c r="B1122" s="784"/>
      <c r="C1122" s="22">
        <v>43461.0</v>
      </c>
      <c r="D1122" s="21" t="s">
        <v>2295</v>
      </c>
      <c r="E1122" s="22"/>
      <c r="F1122" s="21" t="s">
        <v>3691</v>
      </c>
      <c r="G1122" s="21"/>
      <c r="H1122" s="61"/>
      <c r="I1122" s="916"/>
    </row>
    <row r="1123" ht="15.75" customHeight="1">
      <c r="A1123" s="21"/>
      <c r="B1123" s="784">
        <v>1087.0</v>
      </c>
      <c r="C1123" s="22">
        <v>43461.0</v>
      </c>
      <c r="D1123" s="21" t="s">
        <v>2748</v>
      </c>
      <c r="E1123" s="22"/>
      <c r="F1123" s="21" t="s">
        <v>363</v>
      </c>
      <c r="G1123" s="21"/>
      <c r="H1123" s="23"/>
      <c r="I1123" s="916"/>
    </row>
    <row r="1124" ht="15.75" customHeight="1">
      <c r="A1124" s="21"/>
      <c r="B1124" s="869">
        <v>1088.0</v>
      </c>
      <c r="C1124" s="22"/>
      <c r="D1124" s="21"/>
      <c r="E1124" s="22"/>
      <c r="F1124" s="21"/>
      <c r="G1124" s="21"/>
      <c r="H1124" s="23"/>
      <c r="I1124" s="916"/>
    </row>
    <row r="1125" ht="15.75" customHeight="1">
      <c r="A1125" s="21"/>
      <c r="B1125" s="784">
        <v>1089.0</v>
      </c>
      <c r="C1125" s="22">
        <v>43461.0</v>
      </c>
      <c r="D1125" s="21" t="s">
        <v>3192</v>
      </c>
      <c r="E1125" s="22"/>
      <c r="F1125" s="21" t="s">
        <v>18</v>
      </c>
      <c r="G1125" s="21"/>
      <c r="H1125" s="23"/>
      <c r="I1125" s="916"/>
    </row>
    <row r="1126" ht="15.75" customHeight="1">
      <c r="A1126" s="21"/>
      <c r="B1126" s="784">
        <v>1090.0</v>
      </c>
      <c r="C1126" s="22">
        <v>43461.0</v>
      </c>
      <c r="D1126" s="21" t="s">
        <v>3675</v>
      </c>
      <c r="E1126" s="22"/>
      <c r="F1126" s="21" t="s">
        <v>18</v>
      </c>
      <c r="G1126" s="21"/>
      <c r="H1126" s="23"/>
      <c r="I1126" s="916"/>
    </row>
    <row r="1127" ht="15.75" customHeight="1">
      <c r="A1127" s="21"/>
      <c r="B1127" s="869">
        <v>1091.0</v>
      </c>
      <c r="C1127" s="22">
        <v>43461.0</v>
      </c>
      <c r="D1127" s="21" t="s">
        <v>1371</v>
      </c>
      <c r="E1127" s="22"/>
      <c r="F1127" s="21" t="s">
        <v>3695</v>
      </c>
      <c r="G1127" s="21"/>
      <c r="H1127" s="23"/>
      <c r="I1127" s="916"/>
    </row>
    <row r="1128" ht="15.75" customHeight="1">
      <c r="A1128" s="21"/>
      <c r="B1128" s="784">
        <v>1092.0</v>
      </c>
      <c r="C1128" s="22">
        <v>43461.0</v>
      </c>
      <c r="D1128" s="21" t="s">
        <v>3000</v>
      </c>
      <c r="E1128" s="22"/>
      <c r="F1128" s="21" t="s">
        <v>2923</v>
      </c>
      <c r="G1128" s="21"/>
      <c r="H1128" s="23"/>
      <c r="I1128" s="916"/>
    </row>
    <row r="1129" ht="15.75" customHeight="1">
      <c r="A1129" s="21"/>
      <c r="B1129" s="784">
        <v>1093.0</v>
      </c>
      <c r="C1129" s="22">
        <v>43461.0</v>
      </c>
      <c r="D1129" s="21" t="s">
        <v>3696</v>
      </c>
      <c r="E1129" s="22" t="s">
        <v>3697</v>
      </c>
      <c r="F1129" s="21" t="s">
        <v>18</v>
      </c>
      <c r="G1129" s="21"/>
      <c r="H1129" s="23"/>
      <c r="I1129" s="916"/>
    </row>
    <row r="1130" ht="15.75" customHeight="1">
      <c r="A1130" s="21"/>
      <c r="B1130" s="869">
        <v>1094.0</v>
      </c>
      <c r="C1130" s="22">
        <v>43461.0</v>
      </c>
      <c r="D1130" s="21" t="s">
        <v>3684</v>
      </c>
      <c r="E1130" s="22"/>
      <c r="F1130" s="21" t="s">
        <v>18</v>
      </c>
      <c r="G1130" s="21"/>
      <c r="H1130" s="23"/>
      <c r="I1130" s="916"/>
    </row>
    <row r="1131" ht="15.75" customHeight="1">
      <c r="A1131" s="21"/>
      <c r="B1131" s="784">
        <v>1095.0</v>
      </c>
      <c r="C1131" s="22">
        <v>43461.0</v>
      </c>
      <c r="D1131" s="21" t="s">
        <v>3681</v>
      </c>
      <c r="E1131" s="22"/>
      <c r="F1131" s="21" t="s">
        <v>18</v>
      </c>
      <c r="G1131" s="21"/>
      <c r="H1131" s="23"/>
      <c r="I1131" s="916"/>
    </row>
    <row r="1132" ht="15.75" customHeight="1">
      <c r="A1132" s="21"/>
      <c r="B1132" s="784">
        <v>1096.0</v>
      </c>
      <c r="C1132" s="22"/>
      <c r="D1132" s="21"/>
      <c r="E1132" s="22"/>
      <c r="F1132" s="21"/>
      <c r="G1132" s="21"/>
      <c r="H1132" s="23"/>
      <c r="I1132" s="916"/>
    </row>
    <row r="1133" ht="15.75" customHeight="1">
      <c r="A1133" s="21"/>
      <c r="B1133" s="869">
        <v>1097.0</v>
      </c>
      <c r="C1133" s="22">
        <v>43461.0</v>
      </c>
      <c r="D1133" s="21" t="s">
        <v>2286</v>
      </c>
      <c r="E1133" s="22"/>
      <c r="F1133" s="21" t="s">
        <v>108</v>
      </c>
      <c r="G1133" s="21"/>
      <c r="H1133" s="61"/>
      <c r="I1133" s="916"/>
    </row>
    <row r="1134" ht="15.75" customHeight="1">
      <c r="A1134" s="21" t="s">
        <v>2535</v>
      </c>
      <c r="B1134" s="784">
        <v>1098.0</v>
      </c>
      <c r="C1134" s="22">
        <v>43465.0</v>
      </c>
      <c r="D1134" s="21" t="s">
        <v>2716</v>
      </c>
      <c r="E1134" s="22"/>
      <c r="F1134" s="21" t="s">
        <v>1313</v>
      </c>
      <c r="G1134" s="21"/>
      <c r="H1134" s="61"/>
      <c r="I1134" s="916"/>
    </row>
    <row r="1135" ht="15.75" customHeight="1">
      <c r="A1135" s="21"/>
      <c r="B1135" s="784">
        <v>1099.0</v>
      </c>
      <c r="C1135" s="22"/>
      <c r="D1135" s="21"/>
      <c r="E1135" s="22"/>
      <c r="F1135" s="21"/>
      <c r="G1135" s="21"/>
      <c r="H1135" s="23"/>
      <c r="I1135" s="916"/>
    </row>
    <row r="1136" ht="15.75" customHeight="1">
      <c r="A1136" s="21"/>
      <c r="B1136" s="869">
        <v>1100.0</v>
      </c>
      <c r="C1136" s="22"/>
      <c r="D1136" s="21"/>
      <c r="E1136" s="22"/>
      <c r="F1136" s="21"/>
      <c r="G1136" s="21"/>
      <c r="H1136" s="23"/>
      <c r="I1136" s="916"/>
    </row>
    <row r="1137" ht="15.75" customHeight="1">
      <c r="A1137" s="21"/>
      <c r="B1137" s="784"/>
      <c r="C1137" s="22"/>
      <c r="D1137" s="21"/>
      <c r="E1137" s="22"/>
      <c r="F1137" s="21"/>
      <c r="G1137" s="21"/>
      <c r="H1137" s="23"/>
      <c r="I1137" s="916"/>
    </row>
    <row r="1138" ht="15.75" customHeight="1">
      <c r="A1138" s="21"/>
      <c r="B1138" s="784"/>
      <c r="C1138" s="22"/>
      <c r="D1138" s="21"/>
      <c r="E1138" s="22"/>
      <c r="F1138" s="21"/>
      <c r="G1138" s="21"/>
      <c r="H1138" s="23"/>
      <c r="I1138" s="916"/>
    </row>
    <row r="1139" ht="15.75" customHeight="1">
      <c r="A1139" s="21"/>
      <c r="B1139" s="784"/>
      <c r="C1139" s="22"/>
      <c r="D1139" s="21"/>
      <c r="E1139" s="22"/>
      <c r="F1139" s="21"/>
      <c r="G1139" s="21"/>
      <c r="H1139" s="23"/>
      <c r="I1139" s="916"/>
    </row>
    <row r="1140" ht="15.75" customHeight="1">
      <c r="A1140" s="21"/>
      <c r="B1140" s="784"/>
      <c r="C1140" s="22"/>
      <c r="D1140" s="21"/>
      <c r="E1140" s="22"/>
      <c r="F1140" s="21"/>
      <c r="G1140" s="21"/>
      <c r="H1140" s="23"/>
      <c r="I1140" s="916"/>
    </row>
    <row r="1141" ht="15.75" customHeight="1">
      <c r="A1141" s="21"/>
      <c r="B1141" s="784"/>
      <c r="C1141" s="22"/>
      <c r="D1141" s="21"/>
      <c r="E1141" s="22"/>
      <c r="F1141" s="21"/>
      <c r="G1141" s="21"/>
      <c r="H1141" s="23"/>
      <c r="I1141" s="916"/>
    </row>
    <row r="1142" ht="15.75" customHeight="1">
      <c r="A1142" s="21"/>
      <c r="B1142" s="784"/>
      <c r="C1142" s="22"/>
      <c r="D1142" s="21"/>
      <c r="E1142" s="22"/>
      <c r="F1142" s="21"/>
      <c r="G1142" s="21"/>
      <c r="H1142" s="23"/>
      <c r="I1142" s="916"/>
    </row>
    <row r="1143" ht="15.75" customHeight="1">
      <c r="A1143" s="21"/>
      <c r="B1143" s="784"/>
      <c r="C1143" s="22"/>
      <c r="D1143" s="21"/>
      <c r="E1143" s="21"/>
      <c r="F1143" s="21"/>
      <c r="G1143" s="21"/>
      <c r="H1143" s="23"/>
      <c r="I1143" s="916"/>
    </row>
    <row r="1144" ht="15.75" customHeight="1">
      <c r="A1144" s="21"/>
      <c r="B1144" s="784"/>
      <c r="C1144" s="22"/>
      <c r="D1144" s="21"/>
      <c r="E1144" s="21"/>
      <c r="F1144" s="21"/>
      <c r="G1144" s="21"/>
      <c r="H1144" s="23"/>
      <c r="I1144" s="916"/>
    </row>
    <row r="1145" ht="15.75" customHeight="1">
      <c r="A1145" s="21"/>
      <c r="B1145" s="784"/>
      <c r="C1145" s="22"/>
      <c r="D1145" s="21"/>
      <c r="E1145" s="21"/>
      <c r="F1145" s="21"/>
      <c r="G1145" s="21"/>
      <c r="H1145" s="23"/>
      <c r="I1145" s="916"/>
    </row>
    <row r="1146" ht="15.75" customHeight="1">
      <c r="A1146" s="21"/>
      <c r="B1146" s="784"/>
      <c r="C1146" s="22"/>
      <c r="D1146" s="21"/>
      <c r="E1146" s="21"/>
      <c r="F1146" s="21"/>
      <c r="G1146" s="21"/>
      <c r="H1146" s="23"/>
      <c r="I1146" s="916"/>
    </row>
    <row r="1147" ht="15.75" customHeight="1">
      <c r="A1147" s="21"/>
      <c r="B1147" s="784"/>
      <c r="C1147" s="22"/>
      <c r="D1147" s="21"/>
      <c r="E1147" s="21"/>
      <c r="F1147" s="21"/>
      <c r="G1147" s="21"/>
      <c r="H1147" s="23"/>
      <c r="I1147" s="916"/>
    </row>
    <row r="1148" ht="15.75" customHeight="1">
      <c r="A1148" s="297"/>
      <c r="B1148" s="869"/>
      <c r="C1148" s="799"/>
      <c r="D1148" s="297"/>
      <c r="E1148" s="297"/>
      <c r="F1148" s="297"/>
      <c r="G1148" s="297"/>
      <c r="H1148" s="54"/>
      <c r="I1148" s="916"/>
    </row>
  </sheetData>
  <customSheetViews>
    <customSheetView guid="{6CF7F934-7F47-4536-8401-06296CCC24FA}" filter="1" showAutoFilter="1">
      <autoFilter ref="$A$2:$H$1148"/>
      <extLst>
        <ext uri="GoogleSheetsCustomDataVersion1">
          <go:sheetsCustomData xmlns:go="http://customooxmlschemas.google.com/" filterViewId="670354117"/>
        </ext>
      </extLst>
    </customSheetView>
  </customSheetViews>
  <mergeCells count="2">
    <mergeCell ref="A1:H1"/>
    <mergeCell ref="J1:N1"/>
  </mergeCells>
  <conditionalFormatting sqref="A1:A1148">
    <cfRule type="cellIs" dxfId="5" priority="1" operator="equal">
      <formula>"ENVIADO"</formula>
    </cfRule>
  </conditionalFormatting>
  <hyperlinks>
    <hyperlink r:id="rId1" ref="H34"/>
    <hyperlink r:id="rId2" ref="H51"/>
    <hyperlink r:id="rId3" ref="H56"/>
    <hyperlink r:id="rId4" ref="H87"/>
    <hyperlink r:id="rId5" ref="H88"/>
    <hyperlink r:id="rId6" ref="H100"/>
    <hyperlink r:id="rId7" ref="H127"/>
    <hyperlink r:id="rId8" ref="H194"/>
    <hyperlink r:id="rId9" ref="H286"/>
    <hyperlink r:id="rId10" ref="H290"/>
    <hyperlink r:id="rId11" ref="J512"/>
    <hyperlink r:id="rId12" ref="H533"/>
    <hyperlink r:id="rId13" ref="H553"/>
    <hyperlink r:id="rId14" ref="H577"/>
    <hyperlink r:id="rId15" ref="K628"/>
    <hyperlink r:id="rId16" ref="J652"/>
    <hyperlink r:id="rId17" ref="N674"/>
    <hyperlink r:id="rId18" ref="J681"/>
    <hyperlink r:id="rId19" ref="K690"/>
    <hyperlink r:id="rId20" ref="K691"/>
    <hyperlink r:id="rId21" ref="H713"/>
    <hyperlink r:id="rId22" ref="J724"/>
    <hyperlink r:id="rId23" ref="K726"/>
    <hyperlink r:id="rId24" ref="L726"/>
    <hyperlink r:id="rId25" ref="M726"/>
    <hyperlink r:id="rId26" ref="N726"/>
    <hyperlink r:id="rId27" ref="K727"/>
    <hyperlink r:id="rId28" ref="L727"/>
    <hyperlink r:id="rId29" ref="M727"/>
    <hyperlink r:id="rId30" ref="J731"/>
    <hyperlink r:id="rId31" ref="J732"/>
    <hyperlink r:id="rId32" ref="H733"/>
    <hyperlink r:id="rId33" ref="J736"/>
    <hyperlink r:id="rId34" ref="K736"/>
    <hyperlink r:id="rId35" ref="J738"/>
    <hyperlink r:id="rId36" ref="J759"/>
    <hyperlink r:id="rId37" ref="K759"/>
    <hyperlink r:id="rId38" ref="L759"/>
    <hyperlink r:id="rId39" ref="M759"/>
    <hyperlink r:id="rId40" ref="N759"/>
    <hyperlink r:id="rId41" ref="J763"/>
    <hyperlink r:id="rId42" ref="K763"/>
    <hyperlink r:id="rId43" ref="J764"/>
    <hyperlink r:id="rId44" ref="K764"/>
    <hyperlink r:id="rId45" ref="J765"/>
    <hyperlink r:id="rId46" ref="K765"/>
    <hyperlink r:id="rId47" ref="H766"/>
    <hyperlink r:id="rId48" ref="J767"/>
    <hyperlink r:id="rId49" ref="J773"/>
    <hyperlink r:id="rId50" ref="J774"/>
    <hyperlink r:id="rId51" ref="K774"/>
    <hyperlink r:id="rId52" ref="J781"/>
    <hyperlink r:id="rId53" ref="J782"/>
    <hyperlink r:id="rId54" ref="K782"/>
    <hyperlink r:id="rId55" ref="J786"/>
    <hyperlink r:id="rId56" ref="K786"/>
    <hyperlink r:id="rId57" ref="J789"/>
    <hyperlink r:id="rId58" ref="K789"/>
    <hyperlink r:id="rId59" ref="J790"/>
    <hyperlink r:id="rId60" ref="K790"/>
    <hyperlink r:id="rId61" ref="J791"/>
    <hyperlink r:id="rId62" ref="K791"/>
    <hyperlink r:id="rId63" ref="J792"/>
    <hyperlink r:id="rId64" ref="K792"/>
    <hyperlink r:id="rId65" ref="J793"/>
    <hyperlink r:id="rId66" ref="K793"/>
    <hyperlink r:id="rId67" ref="J794"/>
    <hyperlink r:id="rId68" ref="J796"/>
    <hyperlink r:id="rId69" ref="K796"/>
    <hyperlink r:id="rId70" ref="J797"/>
    <hyperlink r:id="rId71" ref="K797"/>
    <hyperlink r:id="rId72" ref="J799"/>
    <hyperlink r:id="rId73" ref="K799"/>
    <hyperlink r:id="rId74" ref="J800"/>
    <hyperlink r:id="rId75" ref="K800"/>
    <hyperlink r:id="rId76" ref="L800"/>
    <hyperlink r:id="rId77" ref="M800"/>
    <hyperlink r:id="rId78" ref="N800"/>
    <hyperlink r:id="rId79" ref="J801"/>
    <hyperlink r:id="rId80" ref="K801"/>
    <hyperlink r:id="rId81" ref="L801"/>
    <hyperlink r:id="rId82" ref="M801"/>
    <hyperlink r:id="rId83" ref="J802"/>
    <hyperlink r:id="rId84" ref="K802"/>
    <hyperlink r:id="rId85" ref="J803"/>
    <hyperlink r:id="rId86" ref="J806"/>
    <hyperlink r:id="rId87" ref="J807"/>
    <hyperlink r:id="rId88" ref="K807"/>
    <hyperlink r:id="rId89" ref="J808"/>
    <hyperlink r:id="rId90" ref="K808"/>
    <hyperlink r:id="rId91" ref="J809"/>
    <hyperlink r:id="rId92" ref="K809"/>
    <hyperlink r:id="rId93" ref="J813"/>
    <hyperlink r:id="rId94" ref="K813"/>
    <hyperlink r:id="rId95" ref="J814"/>
    <hyperlink r:id="rId96" ref="K814"/>
    <hyperlink r:id="rId97" ref="J815"/>
    <hyperlink r:id="rId98" ref="K815"/>
    <hyperlink r:id="rId99" ref="J816"/>
    <hyperlink r:id="rId100" ref="K816"/>
    <hyperlink r:id="rId101" ref="J817"/>
    <hyperlink r:id="rId102" ref="K817"/>
    <hyperlink r:id="rId103" ref="J820"/>
    <hyperlink r:id="rId104" ref="K820"/>
    <hyperlink r:id="rId105" ref="J821"/>
    <hyperlink r:id="rId106" ref="K821"/>
    <hyperlink r:id="rId107" ref="J822"/>
    <hyperlink r:id="rId108" ref="K822"/>
    <hyperlink r:id="rId109" ref="J823"/>
    <hyperlink r:id="rId110" ref="K823"/>
    <hyperlink r:id="rId111" ref="J824"/>
    <hyperlink r:id="rId112" ref="K824"/>
    <hyperlink r:id="rId113" ref="J827"/>
    <hyperlink r:id="rId114" ref="K827"/>
    <hyperlink r:id="rId115" ref="L827"/>
    <hyperlink r:id="rId116" ref="M827"/>
    <hyperlink r:id="rId117" ref="N827"/>
    <hyperlink r:id="rId118" ref="J828"/>
    <hyperlink r:id="rId119" ref="K828"/>
    <hyperlink r:id="rId120" ref="L828"/>
    <hyperlink r:id="rId121" ref="M828"/>
    <hyperlink r:id="rId122" ref="N828"/>
    <hyperlink r:id="rId123" ref="H831"/>
    <hyperlink r:id="rId124" ref="J836"/>
    <hyperlink r:id="rId125" ref="K836"/>
    <hyperlink r:id="rId126" ref="J837"/>
    <hyperlink r:id="rId127" ref="K837"/>
    <hyperlink r:id="rId128" ref="J838"/>
    <hyperlink r:id="rId129" ref="K838"/>
    <hyperlink r:id="rId130" ref="J839"/>
    <hyperlink r:id="rId131" ref="J840"/>
    <hyperlink r:id="rId132" ref="K840"/>
    <hyperlink r:id="rId133" ref="J841"/>
    <hyperlink r:id="rId134" ref="K841"/>
    <hyperlink r:id="rId135" ref="J842"/>
    <hyperlink r:id="rId136" ref="K842"/>
    <hyperlink r:id="rId137" ref="J843"/>
    <hyperlink r:id="rId138" ref="K843"/>
    <hyperlink r:id="rId139" ref="J844"/>
    <hyperlink r:id="rId140" ref="K844"/>
    <hyperlink r:id="rId141" ref="J845"/>
    <hyperlink r:id="rId142" ref="K845"/>
    <hyperlink r:id="rId143" ref="J848"/>
    <hyperlink r:id="rId144" ref="J850"/>
    <hyperlink r:id="rId145" ref="K850"/>
    <hyperlink r:id="rId146" ref="J851"/>
    <hyperlink r:id="rId147" ref="K851"/>
    <hyperlink r:id="rId148" ref="J855"/>
    <hyperlink r:id="rId149" ref="K855"/>
    <hyperlink r:id="rId150" ref="J856"/>
    <hyperlink r:id="rId151" ref="K856"/>
    <hyperlink r:id="rId152" ref="L856"/>
    <hyperlink r:id="rId153" ref="M856"/>
    <hyperlink r:id="rId154" ref="J858"/>
    <hyperlink r:id="rId155" ref="K858"/>
    <hyperlink r:id="rId156" ref="L858"/>
    <hyperlink r:id="rId157" ref="M858"/>
    <hyperlink r:id="rId158" ref="J878"/>
    <hyperlink r:id="rId159" ref="J887"/>
    <hyperlink r:id="rId160" ref="J889"/>
    <hyperlink r:id="rId161" ref="K889"/>
    <hyperlink r:id="rId162" ref="L889"/>
    <hyperlink r:id="rId163" ref="J890"/>
    <hyperlink r:id="rId164" ref="K890"/>
    <hyperlink r:id="rId165" ref="J891"/>
    <hyperlink r:id="rId166" ref="K891"/>
    <hyperlink r:id="rId167" ref="L891"/>
    <hyperlink r:id="rId168" ref="J893"/>
    <hyperlink r:id="rId169" ref="K893"/>
    <hyperlink r:id="rId170" ref="J894"/>
    <hyperlink r:id="rId171" ref="K894"/>
    <hyperlink r:id="rId172" ref="J895"/>
    <hyperlink r:id="rId173" ref="K895"/>
    <hyperlink r:id="rId174" ref="J896"/>
    <hyperlink r:id="rId175" ref="K896"/>
    <hyperlink r:id="rId176" ref="J897"/>
    <hyperlink r:id="rId177" ref="K897"/>
    <hyperlink r:id="rId178" ref="J898"/>
    <hyperlink r:id="rId179" ref="K898"/>
    <hyperlink r:id="rId180" ref="J899"/>
    <hyperlink r:id="rId181" ref="K899"/>
    <hyperlink r:id="rId182" ref="J900"/>
    <hyperlink r:id="rId183" ref="K900"/>
    <hyperlink r:id="rId184" ref="J901"/>
    <hyperlink r:id="rId185" ref="K901"/>
    <hyperlink r:id="rId186" ref="J902"/>
    <hyperlink r:id="rId187" ref="K902"/>
    <hyperlink r:id="rId188" ref="J909"/>
    <hyperlink r:id="rId189" ref="J912"/>
    <hyperlink r:id="rId190" ref="J914"/>
    <hyperlink r:id="rId191" ref="J915"/>
    <hyperlink r:id="rId192" ref="J918"/>
    <hyperlink r:id="rId193" ref="K918"/>
    <hyperlink r:id="rId194" ref="L918"/>
    <hyperlink r:id="rId195" ref="M918"/>
    <hyperlink r:id="rId196" ref="J919"/>
    <hyperlink r:id="rId197" ref="K919"/>
    <hyperlink r:id="rId198" ref="L919"/>
    <hyperlink r:id="rId199" ref="M919"/>
    <hyperlink r:id="rId200" ref="J921"/>
    <hyperlink r:id="rId201" ref="K921"/>
    <hyperlink r:id="rId202" ref="J922"/>
    <hyperlink r:id="rId203" ref="K922"/>
    <hyperlink r:id="rId204" ref="J923"/>
    <hyperlink r:id="rId205" ref="K923"/>
    <hyperlink r:id="rId206" ref="J924"/>
    <hyperlink r:id="rId207" ref="K924"/>
    <hyperlink r:id="rId208" ref="J931"/>
    <hyperlink r:id="rId209" ref="J932"/>
    <hyperlink r:id="rId210" ref="K932"/>
    <hyperlink r:id="rId211" ref="J933"/>
    <hyperlink r:id="rId212" ref="K933"/>
    <hyperlink r:id="rId213" ref="J934"/>
    <hyperlink r:id="rId214" ref="K934"/>
    <hyperlink r:id="rId215" ref="J936"/>
    <hyperlink r:id="rId216" ref="K936"/>
    <hyperlink r:id="rId217" ref="L936"/>
    <hyperlink r:id="rId218" ref="M936"/>
    <hyperlink r:id="rId219" ref="J938"/>
    <hyperlink r:id="rId220" ref="J941"/>
    <hyperlink r:id="rId221" ref="K941"/>
    <hyperlink r:id="rId222" ref="L941"/>
    <hyperlink r:id="rId223" ref="J944"/>
    <hyperlink r:id="rId224" ref="J945"/>
    <hyperlink r:id="rId225" ref="J946"/>
    <hyperlink r:id="rId226" ref="J947"/>
    <hyperlink r:id="rId227" ref="J949"/>
    <hyperlink r:id="rId228" ref="K949"/>
    <hyperlink r:id="rId229" ref="J950"/>
    <hyperlink r:id="rId230" ref="K950"/>
    <hyperlink r:id="rId231" ref="J951"/>
    <hyperlink r:id="rId232" ref="J957"/>
    <hyperlink r:id="rId233" ref="K957"/>
    <hyperlink r:id="rId234" ref="J958"/>
    <hyperlink r:id="rId235" ref="K958"/>
    <hyperlink r:id="rId236" ref="L958"/>
    <hyperlink r:id="rId237" ref="M958"/>
    <hyperlink r:id="rId238" ref="J961"/>
    <hyperlink r:id="rId239" ref="J963"/>
    <hyperlink r:id="rId240" ref="K963"/>
    <hyperlink r:id="rId241" ref="J964"/>
    <hyperlink r:id="rId242" ref="J965"/>
    <hyperlink r:id="rId243" ref="K965"/>
    <hyperlink r:id="rId244" ref="J966"/>
    <hyperlink r:id="rId245" ref="K966"/>
    <hyperlink r:id="rId246" ref="J967"/>
    <hyperlink r:id="rId247" ref="K967"/>
    <hyperlink r:id="rId248" ref="J968"/>
    <hyperlink r:id="rId249" ref="J969"/>
    <hyperlink r:id="rId250" ref="K969"/>
    <hyperlink r:id="rId251" ref="J970"/>
    <hyperlink r:id="rId252" ref="K970"/>
    <hyperlink r:id="rId253" ref="J971"/>
    <hyperlink r:id="rId254" ref="K971"/>
    <hyperlink r:id="rId255" ref="J973"/>
    <hyperlink r:id="rId256" ref="J974"/>
    <hyperlink r:id="rId257" ref="K974"/>
    <hyperlink r:id="rId258" ref="J975"/>
    <hyperlink r:id="rId259" ref="K975"/>
    <hyperlink r:id="rId260" ref="L975"/>
    <hyperlink r:id="rId261" ref="J976"/>
    <hyperlink r:id="rId262" ref="K976"/>
    <hyperlink r:id="rId263" ref="J977"/>
    <hyperlink r:id="rId264" ref="K977"/>
    <hyperlink r:id="rId265" ref="L977"/>
    <hyperlink r:id="rId266" ref="M977"/>
    <hyperlink r:id="rId267" ref="J978"/>
    <hyperlink r:id="rId268" ref="K978"/>
    <hyperlink r:id="rId269" ref="J979"/>
    <hyperlink r:id="rId270" ref="K979"/>
    <hyperlink r:id="rId271" ref="L979"/>
    <hyperlink r:id="rId272" ref="M979"/>
    <hyperlink r:id="rId273" ref="J982"/>
    <hyperlink r:id="rId274" ref="J984"/>
    <hyperlink r:id="rId275" ref="J985"/>
    <hyperlink r:id="rId276" ref="J986"/>
    <hyperlink r:id="rId277" ref="J988"/>
    <hyperlink r:id="rId278" ref="K988"/>
    <hyperlink r:id="rId279" ref="J1002"/>
    <hyperlink r:id="rId280" ref="J1003"/>
    <hyperlink r:id="rId281" ref="K1003"/>
    <hyperlink r:id="rId282" ref="J1004"/>
    <hyperlink r:id="rId283" ref="K1004"/>
    <hyperlink r:id="rId284" ref="J1013"/>
    <hyperlink r:id="rId285" ref="K1013"/>
    <hyperlink r:id="rId286" ref="L1013"/>
    <hyperlink r:id="rId287" ref="M1013"/>
    <hyperlink r:id="rId288" ref="J1017"/>
    <hyperlink r:id="rId289" ref="K1017"/>
    <hyperlink r:id="rId290" ref="L1017"/>
    <hyperlink r:id="rId291" ref="M1017"/>
    <hyperlink r:id="rId292" ref="J1018"/>
    <hyperlink r:id="rId293" ref="J1019"/>
    <hyperlink r:id="rId294" ref="K1019"/>
    <hyperlink r:id="rId295" ref="L1019"/>
    <hyperlink r:id="rId296" ref="M1019"/>
    <hyperlink r:id="rId297" ref="H1021"/>
    <hyperlink r:id="rId298" ref="J1022"/>
    <hyperlink r:id="rId299" ref="J1029"/>
    <hyperlink r:id="rId300" ref="K1029"/>
    <hyperlink r:id="rId301" ref="J1031"/>
    <hyperlink r:id="rId302" ref="J1032"/>
    <hyperlink r:id="rId303" ref="J1037"/>
    <hyperlink r:id="rId304" ref="J1040"/>
    <hyperlink r:id="rId305" ref="J1041"/>
    <hyperlink r:id="rId306" ref="J1042"/>
    <hyperlink r:id="rId307" ref="J1043"/>
    <hyperlink r:id="rId308" ref="J1044"/>
    <hyperlink r:id="rId309" ref="J1045"/>
    <hyperlink r:id="rId310" ref="J1046"/>
    <hyperlink r:id="rId311" ref="J1047"/>
    <hyperlink r:id="rId312" ref="J1048"/>
    <hyperlink r:id="rId313" ref="J1050"/>
    <hyperlink r:id="rId314" ref="J1051"/>
    <hyperlink r:id="rId315" ref="K1051"/>
    <hyperlink r:id="rId316" ref="J1052"/>
    <hyperlink r:id="rId317" ref="K1052"/>
    <hyperlink r:id="rId318" ref="J1054"/>
    <hyperlink r:id="rId319" ref="K1054"/>
    <hyperlink r:id="rId320" ref="K1055"/>
    <hyperlink r:id="rId321" ref="J1056"/>
    <hyperlink r:id="rId322" ref="K1056"/>
    <hyperlink r:id="rId323" ref="J1057"/>
    <hyperlink r:id="rId324" ref="J1058"/>
    <hyperlink r:id="rId325" ref="J1059"/>
    <hyperlink r:id="rId326" ref="J1061"/>
    <hyperlink r:id="rId327" ref="J1062"/>
    <hyperlink r:id="rId328" ref="J1063"/>
    <hyperlink r:id="rId329" ref="K1064"/>
    <hyperlink r:id="rId330" ref="J1065"/>
    <hyperlink r:id="rId331" ref="K1065"/>
    <hyperlink r:id="rId332" ref="J1068"/>
    <hyperlink r:id="rId333" ref="K1068"/>
    <hyperlink r:id="rId334" ref="J1069"/>
    <hyperlink r:id="rId335" ref="J1070"/>
    <hyperlink r:id="rId336" ref="K1070"/>
    <hyperlink r:id="rId337" ref="J1071"/>
    <hyperlink r:id="rId338" ref="K1071"/>
    <hyperlink r:id="rId339" ref="J1072"/>
    <hyperlink r:id="rId340" ref="K1072"/>
    <hyperlink r:id="rId341" ref="J1078"/>
    <hyperlink r:id="rId342" ref="J1098"/>
    <hyperlink r:id="rId343" ref="J1101"/>
    <hyperlink r:id="rId344" ref="J1102"/>
    <hyperlink r:id="rId345" ref="J1109"/>
    <hyperlink r:id="rId346" ref="K1109"/>
    <hyperlink r:id="rId347" ref="J1110"/>
    <hyperlink r:id="rId348" ref="K1110"/>
  </hyperlinks>
  <printOptions/>
  <pageMargins bottom="0.75" footer="0.0" header="0.0" left="0.7" right="0.7" top="0.75"/>
  <pageSetup fitToHeight="0" orientation="portrait"/>
  <drawing r:id="rId349"/>
  <tableParts count="1">
    <tablePart r:id="rId35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43"/>
    <col customWidth="1" min="2" max="2" width="12.29"/>
    <col customWidth="1" min="3" max="3" width="15.14"/>
    <col customWidth="1" min="4" max="4" width="39.86"/>
    <col customWidth="1" min="5" max="5" width="16.43"/>
    <col customWidth="1" min="6" max="6" width="42.71"/>
    <col customWidth="1" min="7" max="7" width="22.71"/>
    <col customWidth="1" min="8" max="8" width="43.86"/>
    <col customWidth="1" min="9" max="9" width="16.29"/>
    <col customWidth="1" min="10" max="26" width="11.43"/>
  </cols>
  <sheetData>
    <row r="1" ht="17.25" customHeight="1">
      <c r="A1" s="1012"/>
      <c r="B1" s="1013"/>
      <c r="C1" s="1013"/>
      <c r="D1" s="1014"/>
      <c r="E1" s="1015"/>
      <c r="F1" s="1016"/>
      <c r="G1" s="1017"/>
    </row>
    <row r="2" ht="16.5" customHeight="1">
      <c r="A2" s="1" t="s">
        <v>14856</v>
      </c>
      <c r="B2" s="2"/>
      <c r="C2" s="2"/>
      <c r="D2" s="2"/>
      <c r="E2" s="2"/>
      <c r="F2" s="2"/>
      <c r="G2" s="1018"/>
      <c r="H2" s="1019"/>
    </row>
    <row r="3" ht="16.5" customHeight="1">
      <c r="A3" s="981" t="s">
        <v>14817</v>
      </c>
      <c r="B3" s="982" t="s">
        <v>4</v>
      </c>
      <c r="C3" s="1020" t="s">
        <v>14818</v>
      </c>
      <c r="D3" s="985" t="s">
        <v>14819</v>
      </c>
      <c r="E3" s="1020" t="s">
        <v>7</v>
      </c>
      <c r="F3" s="985" t="s">
        <v>757</v>
      </c>
      <c r="G3" s="1021" t="s">
        <v>13639</v>
      </c>
      <c r="H3" s="985" t="s">
        <v>10</v>
      </c>
      <c r="I3" s="985" t="s">
        <v>11</v>
      </c>
    </row>
    <row r="4" ht="16.5" customHeight="1">
      <c r="A4" s="988"/>
      <c r="B4" s="871">
        <v>1.0</v>
      </c>
      <c r="C4" s="1022">
        <v>42767.0</v>
      </c>
      <c r="D4" s="872" t="s">
        <v>1727</v>
      </c>
      <c r="E4" s="1022"/>
      <c r="F4" s="872" t="s">
        <v>1593</v>
      </c>
      <c r="G4" s="1023"/>
      <c r="H4" s="876" t="s">
        <v>1958</v>
      </c>
    </row>
    <row r="5" ht="16.5" customHeight="1">
      <c r="A5" s="991"/>
      <c r="B5" s="784">
        <v>2.0</v>
      </c>
      <c r="C5" s="1024">
        <v>42767.0</v>
      </c>
      <c r="D5" s="877" t="s">
        <v>1962</v>
      </c>
      <c r="E5" s="1024"/>
      <c r="F5" s="877" t="s">
        <v>1593</v>
      </c>
      <c r="G5" s="1025"/>
      <c r="H5" s="63" t="s">
        <v>1963</v>
      </c>
    </row>
    <row r="6" ht="21.75" customHeight="1">
      <c r="A6" s="991"/>
      <c r="B6" s="784">
        <v>3.0</v>
      </c>
      <c r="C6" s="1024">
        <v>42767.0</v>
      </c>
      <c r="D6" s="877" t="s">
        <v>1959</v>
      </c>
      <c r="E6" s="1024"/>
      <c r="F6" s="877" t="s">
        <v>1593</v>
      </c>
      <c r="G6" s="1025"/>
      <c r="H6" s="63" t="s">
        <v>1960</v>
      </c>
      <c r="I6" s="663"/>
      <c r="J6" s="811"/>
      <c r="K6" s="811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</row>
    <row r="7" ht="15.0" customHeight="1">
      <c r="A7" s="991"/>
      <c r="B7" s="784">
        <v>4.0</v>
      </c>
      <c r="C7" s="1024">
        <v>42767.0</v>
      </c>
      <c r="D7" s="877" t="s">
        <v>1442</v>
      </c>
      <c r="E7" s="1024"/>
      <c r="F7" s="877" t="s">
        <v>1593</v>
      </c>
      <c r="G7" s="1025"/>
      <c r="H7" s="63" t="s">
        <v>1961</v>
      </c>
    </row>
    <row r="8" ht="16.5" customHeight="1">
      <c r="A8" s="991"/>
      <c r="B8" s="784">
        <v>5.0</v>
      </c>
      <c r="C8" s="1024">
        <v>42767.0</v>
      </c>
      <c r="D8" s="877" t="s">
        <v>1956</v>
      </c>
      <c r="E8" s="1024"/>
      <c r="F8" s="877" t="s">
        <v>1593</v>
      </c>
      <c r="G8" s="1025"/>
      <c r="H8" s="63" t="s">
        <v>1957</v>
      </c>
    </row>
    <row r="9" ht="16.5" customHeight="1">
      <c r="A9" s="991"/>
      <c r="B9" s="784">
        <v>6.0</v>
      </c>
      <c r="C9" s="1024">
        <v>42768.0</v>
      </c>
      <c r="D9" s="877" t="s">
        <v>971</v>
      </c>
      <c r="E9" s="1024"/>
      <c r="F9" s="877" t="s">
        <v>1971</v>
      </c>
      <c r="G9" s="1025"/>
      <c r="H9" s="63" t="s">
        <v>1972</v>
      </c>
    </row>
    <row r="10" ht="16.5" customHeight="1">
      <c r="A10" s="991"/>
      <c r="B10" s="784">
        <v>7.0</v>
      </c>
      <c r="C10" s="1024">
        <v>42768.0</v>
      </c>
      <c r="D10" s="33" t="s">
        <v>1975</v>
      </c>
      <c r="E10" s="1024"/>
      <c r="F10" s="1026" t="s">
        <v>1971</v>
      </c>
      <c r="G10" s="1025"/>
      <c r="H10" s="63"/>
    </row>
    <row r="11" ht="16.5" customHeight="1">
      <c r="A11" s="991"/>
      <c r="B11" s="784">
        <v>8.0</v>
      </c>
      <c r="C11" s="1024">
        <v>42768.0</v>
      </c>
      <c r="D11" s="877" t="s">
        <v>1915</v>
      </c>
      <c r="E11" s="1024"/>
      <c r="F11" s="877" t="s">
        <v>50</v>
      </c>
      <c r="G11" s="1025"/>
      <c r="H11" s="63"/>
    </row>
    <row r="12" ht="16.5" customHeight="1">
      <c r="A12" s="991"/>
      <c r="B12" s="784">
        <v>9.0</v>
      </c>
      <c r="C12" s="1024">
        <v>42768.0</v>
      </c>
      <c r="D12" s="877" t="s">
        <v>1964</v>
      </c>
      <c r="E12" s="1024"/>
      <c r="F12" s="877" t="s">
        <v>50</v>
      </c>
      <c r="G12" s="1025"/>
      <c r="H12" s="63"/>
    </row>
    <row r="13" ht="16.5" customHeight="1">
      <c r="A13" s="991"/>
      <c r="B13" s="784">
        <v>10.0</v>
      </c>
      <c r="C13" s="1024">
        <v>42768.0</v>
      </c>
      <c r="D13" s="877" t="s">
        <v>1969</v>
      </c>
      <c r="E13" s="1024"/>
      <c r="F13" s="877" t="s">
        <v>1497</v>
      </c>
      <c r="G13" s="1025"/>
      <c r="H13" s="63" t="s">
        <v>1970</v>
      </c>
    </row>
    <row r="14" ht="18.0" customHeight="1">
      <c r="A14" s="991"/>
      <c r="B14" s="784">
        <v>11.0</v>
      </c>
      <c r="C14" s="1024">
        <v>42768.0</v>
      </c>
      <c r="D14" s="877" t="s">
        <v>1965</v>
      </c>
      <c r="E14" s="1024"/>
      <c r="F14" s="877" t="s">
        <v>1497</v>
      </c>
      <c r="G14" s="1025"/>
      <c r="H14" s="63" t="s">
        <v>1966</v>
      </c>
    </row>
    <row r="15" ht="18.0" customHeight="1">
      <c r="A15" s="991"/>
      <c r="B15" s="784">
        <v>12.0</v>
      </c>
      <c r="C15" s="1024">
        <v>42768.0</v>
      </c>
      <c r="D15" s="877" t="s">
        <v>1976</v>
      </c>
      <c r="E15" s="1024"/>
      <c r="F15" s="877" t="s">
        <v>1497</v>
      </c>
      <c r="G15" s="1025"/>
      <c r="H15" s="63" t="s">
        <v>1977</v>
      </c>
    </row>
    <row r="16" ht="16.5" customHeight="1">
      <c r="A16" s="991"/>
      <c r="B16" s="784">
        <v>13.0</v>
      </c>
      <c r="C16" s="1024">
        <v>42768.0</v>
      </c>
      <c r="D16" s="877" t="s">
        <v>1973</v>
      </c>
      <c r="E16" s="1024"/>
      <c r="F16" s="877" t="s">
        <v>1497</v>
      </c>
      <c r="G16" s="1025"/>
      <c r="H16" s="63" t="s">
        <v>1974</v>
      </c>
    </row>
    <row r="17" ht="16.5" customHeight="1">
      <c r="A17" s="991"/>
      <c r="B17" s="784">
        <v>14.0</v>
      </c>
      <c r="C17" s="1024">
        <v>42768.0</v>
      </c>
      <c r="D17" s="877" t="s">
        <v>1967</v>
      </c>
      <c r="E17" s="1024"/>
      <c r="F17" s="877" t="s">
        <v>1497</v>
      </c>
      <c r="G17" s="1025"/>
      <c r="H17" s="63" t="s">
        <v>1968</v>
      </c>
    </row>
    <row r="18" ht="16.5" customHeight="1">
      <c r="A18" s="991"/>
      <c r="B18" s="784">
        <v>15.0</v>
      </c>
      <c r="C18" s="1024">
        <v>42769.0</v>
      </c>
      <c r="D18" s="877" t="s">
        <v>1711</v>
      </c>
      <c r="E18" s="1024"/>
      <c r="F18" s="877" t="s">
        <v>1497</v>
      </c>
      <c r="G18" s="1025"/>
      <c r="H18" s="63" t="s">
        <v>1986</v>
      </c>
    </row>
    <row r="19" ht="16.5" customHeight="1">
      <c r="A19" s="991"/>
      <c r="B19" s="784">
        <v>16.0</v>
      </c>
      <c r="C19" s="1024">
        <v>42769.0</v>
      </c>
      <c r="D19" s="877" t="s">
        <v>1362</v>
      </c>
      <c r="E19" s="1024"/>
      <c r="F19" s="877" t="s">
        <v>1593</v>
      </c>
      <c r="G19" s="1025"/>
      <c r="H19" s="63" t="s">
        <v>1990</v>
      </c>
    </row>
    <row r="20" ht="16.5" customHeight="1">
      <c r="A20" s="991"/>
      <c r="B20" s="784">
        <v>17.0</v>
      </c>
      <c r="C20" s="1024">
        <v>42769.0</v>
      </c>
      <c r="D20" s="877" t="s">
        <v>1536</v>
      </c>
      <c r="E20" s="1024"/>
      <c r="F20" s="877" t="s">
        <v>1593</v>
      </c>
      <c r="G20" s="1025"/>
      <c r="H20" s="63" t="s">
        <v>1988</v>
      </c>
    </row>
    <row r="21" ht="16.5" customHeight="1">
      <c r="A21" s="991"/>
      <c r="B21" s="784">
        <v>18.0</v>
      </c>
      <c r="C21" s="1024">
        <v>42769.0</v>
      </c>
      <c r="D21" s="877" t="s">
        <v>1463</v>
      </c>
      <c r="E21" s="1024"/>
      <c r="F21" s="877" t="s">
        <v>1593</v>
      </c>
      <c r="G21" s="1025" t="s">
        <v>1983</v>
      </c>
      <c r="H21" s="63" t="s">
        <v>1984</v>
      </c>
    </row>
    <row r="22" ht="16.5" customHeight="1">
      <c r="A22" s="991"/>
      <c r="B22" s="784">
        <v>19.0</v>
      </c>
      <c r="C22" s="1024">
        <v>42769.0</v>
      </c>
      <c r="D22" s="877" t="s">
        <v>1703</v>
      </c>
      <c r="E22" s="1024"/>
      <c r="F22" s="877" t="s">
        <v>1497</v>
      </c>
      <c r="G22" s="1025"/>
      <c r="H22" s="63" t="s">
        <v>1980</v>
      </c>
    </row>
    <row r="23" ht="22.5" customHeight="1">
      <c r="A23" s="991"/>
      <c r="B23" s="784">
        <v>20.0</v>
      </c>
      <c r="C23" s="1024">
        <v>42769.0</v>
      </c>
      <c r="D23" s="877" t="s">
        <v>1701</v>
      </c>
      <c r="E23" s="1024"/>
      <c r="F23" s="877" t="s">
        <v>1497</v>
      </c>
      <c r="G23" s="1025"/>
      <c r="H23" s="63" t="s">
        <v>1978</v>
      </c>
    </row>
    <row r="24" ht="16.5" customHeight="1">
      <c r="A24" s="991"/>
      <c r="B24" s="784">
        <v>21.0</v>
      </c>
      <c r="C24" s="1024">
        <v>42769.0</v>
      </c>
      <c r="D24" s="877" t="s">
        <v>1717</v>
      </c>
      <c r="E24" s="1024"/>
      <c r="F24" s="877" t="s">
        <v>1497</v>
      </c>
      <c r="G24" s="1025"/>
      <c r="H24" s="63" t="s">
        <v>1989</v>
      </c>
    </row>
    <row r="25" ht="16.5" customHeight="1">
      <c r="A25" s="991"/>
      <c r="B25" s="784">
        <v>22.0</v>
      </c>
      <c r="C25" s="1024">
        <v>42769.0</v>
      </c>
      <c r="D25" s="33" t="s">
        <v>1707</v>
      </c>
      <c r="E25" s="1024"/>
      <c r="F25" s="877" t="s">
        <v>1497</v>
      </c>
      <c r="G25" s="1025"/>
      <c r="H25" s="63" t="s">
        <v>1982</v>
      </c>
    </row>
    <row r="26" ht="18.75" customHeight="1">
      <c r="A26" s="991"/>
      <c r="B26" s="784">
        <v>23.0</v>
      </c>
      <c r="C26" s="1024">
        <v>42769.0</v>
      </c>
      <c r="D26" s="877" t="s">
        <v>1715</v>
      </c>
      <c r="E26" s="1024"/>
      <c r="F26" s="877" t="s">
        <v>1497</v>
      </c>
      <c r="G26" s="1025"/>
      <c r="H26" s="63" t="s">
        <v>1987</v>
      </c>
    </row>
    <row r="27" ht="16.5" customHeight="1">
      <c r="A27" s="991"/>
      <c r="B27" s="784">
        <v>24.0</v>
      </c>
      <c r="C27" s="1024">
        <v>42769.0</v>
      </c>
      <c r="D27" s="877" t="s">
        <v>1800</v>
      </c>
      <c r="E27" s="1024"/>
      <c r="F27" s="877" t="s">
        <v>1497</v>
      </c>
      <c r="G27" s="1025"/>
      <c r="H27" s="63" t="s">
        <v>1981</v>
      </c>
    </row>
    <row r="28" ht="16.5" customHeight="1">
      <c r="A28" s="991"/>
      <c r="B28" s="784">
        <v>25.0</v>
      </c>
      <c r="C28" s="1024">
        <v>42769.0</v>
      </c>
      <c r="D28" s="877" t="s">
        <v>1814</v>
      </c>
      <c r="E28" s="1024"/>
      <c r="F28" s="877" t="s">
        <v>1497</v>
      </c>
      <c r="G28" s="1025"/>
      <c r="H28" s="63" t="s">
        <v>1985</v>
      </c>
    </row>
    <row r="29" ht="16.5" customHeight="1">
      <c r="A29" s="991"/>
      <c r="B29" s="784">
        <v>26.0</v>
      </c>
      <c r="C29" s="1024">
        <v>42769.0</v>
      </c>
      <c r="D29" s="877" t="s">
        <v>1689</v>
      </c>
      <c r="E29" s="1024"/>
      <c r="F29" s="877" t="s">
        <v>1497</v>
      </c>
      <c r="G29" s="1025"/>
      <c r="H29" s="63" t="s">
        <v>1979</v>
      </c>
    </row>
    <row r="30" ht="16.5" customHeight="1">
      <c r="A30" s="991"/>
      <c r="B30" s="784"/>
      <c r="C30" s="1024">
        <v>42769.0</v>
      </c>
      <c r="D30" s="877" t="s">
        <v>1134</v>
      </c>
      <c r="E30" s="1024"/>
      <c r="F30" s="1027" t="s">
        <v>1991</v>
      </c>
      <c r="G30" s="1025"/>
      <c r="H30" s="63"/>
    </row>
    <row r="31" ht="16.5" customHeight="1">
      <c r="A31" s="991"/>
      <c r="B31" s="784">
        <v>27.0</v>
      </c>
      <c r="C31" s="1024">
        <v>42772.0</v>
      </c>
      <c r="D31" s="877" t="s">
        <v>1997</v>
      </c>
      <c r="E31" s="1024"/>
      <c r="F31" s="877" t="s">
        <v>1497</v>
      </c>
      <c r="G31" s="1025"/>
      <c r="H31" s="63" t="s">
        <v>1998</v>
      </c>
    </row>
    <row r="32" ht="17.25" customHeight="1">
      <c r="A32" s="991"/>
      <c r="B32" s="784">
        <v>28.0</v>
      </c>
      <c r="C32" s="1024">
        <v>42772.0</v>
      </c>
      <c r="D32" s="877" t="s">
        <v>1994</v>
      </c>
      <c r="E32" s="1024"/>
      <c r="F32" s="1028" t="s">
        <v>994</v>
      </c>
      <c r="G32" s="1025"/>
      <c r="H32" s="63" t="s">
        <v>1995</v>
      </c>
      <c r="I32" s="663"/>
      <c r="J32" s="811"/>
      <c r="K32" s="811"/>
      <c r="L32" s="811"/>
      <c r="M32" s="811"/>
      <c r="N32" s="811"/>
      <c r="O32" s="811"/>
      <c r="P32" s="811"/>
      <c r="Q32" s="811"/>
      <c r="R32" s="811"/>
      <c r="S32" s="811"/>
      <c r="T32" s="811"/>
      <c r="U32" s="811"/>
      <c r="V32" s="811"/>
      <c r="W32" s="811"/>
      <c r="X32" s="811"/>
      <c r="Y32" s="811"/>
      <c r="Z32" s="811"/>
    </row>
    <row r="33" ht="16.5" customHeight="1">
      <c r="A33" s="991"/>
      <c r="B33" s="784">
        <v>29.0</v>
      </c>
      <c r="C33" s="1024">
        <v>42772.0</v>
      </c>
      <c r="D33" s="877" t="s">
        <v>1810</v>
      </c>
      <c r="E33" s="1024"/>
      <c r="F33" s="877" t="s">
        <v>1497</v>
      </c>
      <c r="G33" s="1025"/>
      <c r="H33" s="63" t="s">
        <v>1996</v>
      </c>
    </row>
    <row r="34" ht="16.5" customHeight="1">
      <c r="A34" s="991"/>
      <c r="B34" s="784">
        <v>30.0</v>
      </c>
      <c r="C34" s="1024">
        <v>42772.0</v>
      </c>
      <c r="D34" s="877" t="s">
        <v>1992</v>
      </c>
      <c r="E34" s="1024"/>
      <c r="F34" s="877" t="s">
        <v>1497</v>
      </c>
      <c r="G34" s="1025"/>
      <c r="H34" s="63" t="s">
        <v>1993</v>
      </c>
    </row>
    <row r="35" ht="16.5" customHeight="1">
      <c r="A35" s="991"/>
      <c r="B35" s="784">
        <v>31.0</v>
      </c>
      <c r="C35" s="1024">
        <v>42773.0</v>
      </c>
      <c r="D35" s="877" t="s">
        <v>2001</v>
      </c>
      <c r="E35" s="1024"/>
      <c r="F35" s="1028" t="s">
        <v>994</v>
      </c>
      <c r="G35" s="1025"/>
      <c r="H35" s="63" t="s">
        <v>2002</v>
      </c>
    </row>
    <row r="36" ht="16.5" customHeight="1">
      <c r="A36" s="991"/>
      <c r="B36" s="784">
        <v>32.0</v>
      </c>
      <c r="C36" s="1024">
        <v>42773.0</v>
      </c>
      <c r="D36" s="877" t="s">
        <v>2003</v>
      </c>
      <c r="E36" s="1024"/>
      <c r="F36" s="105" t="s">
        <v>994</v>
      </c>
      <c r="G36" s="1025"/>
      <c r="H36" s="63" t="s">
        <v>2004</v>
      </c>
      <c r="I36" s="663"/>
      <c r="J36" s="811"/>
      <c r="K36" s="811"/>
      <c r="L36" s="811"/>
      <c r="M36" s="811"/>
      <c r="N36" s="811"/>
      <c r="O36" s="811"/>
      <c r="P36" s="811"/>
      <c r="Q36" s="811"/>
      <c r="R36" s="811"/>
      <c r="S36" s="811"/>
      <c r="T36" s="811"/>
      <c r="U36" s="811"/>
      <c r="V36" s="811"/>
      <c r="W36" s="811"/>
      <c r="X36" s="811"/>
      <c r="Y36" s="811"/>
      <c r="Z36" s="811"/>
    </row>
    <row r="37" ht="16.5" customHeight="1">
      <c r="A37" s="991"/>
      <c r="B37" s="784">
        <v>33.0</v>
      </c>
      <c r="C37" s="1024">
        <v>42773.0</v>
      </c>
      <c r="D37" s="877" t="s">
        <v>2012</v>
      </c>
      <c r="E37" s="1024"/>
      <c r="F37" s="1028" t="s">
        <v>994</v>
      </c>
      <c r="G37" s="1025" t="s">
        <v>1367</v>
      </c>
      <c r="H37" s="63" t="s">
        <v>2013</v>
      </c>
    </row>
    <row r="38" ht="16.5" customHeight="1">
      <c r="A38" s="991"/>
      <c r="B38" s="784">
        <v>34.0</v>
      </c>
      <c r="C38" s="1024">
        <v>42773.0</v>
      </c>
      <c r="D38" s="877" t="s">
        <v>2010</v>
      </c>
      <c r="E38" s="1024"/>
      <c r="F38" s="1028" t="s">
        <v>994</v>
      </c>
      <c r="G38" s="1025" t="s">
        <v>2008</v>
      </c>
      <c r="H38" s="63" t="s">
        <v>2011</v>
      </c>
    </row>
    <row r="39" ht="16.5" customHeight="1">
      <c r="A39" s="991"/>
      <c r="B39" s="784">
        <v>35.0</v>
      </c>
      <c r="C39" s="1024">
        <v>42773.0</v>
      </c>
      <c r="D39" s="877" t="s">
        <v>2007</v>
      </c>
      <c r="E39" s="1024"/>
      <c r="F39" s="1028" t="s">
        <v>994</v>
      </c>
      <c r="G39" s="1025" t="s">
        <v>2008</v>
      </c>
      <c r="H39" s="63" t="s">
        <v>2009</v>
      </c>
    </row>
    <row r="40" ht="16.5" customHeight="1">
      <c r="A40" s="991"/>
      <c r="B40" s="784">
        <v>36.0</v>
      </c>
      <c r="C40" s="1024">
        <v>42773.0</v>
      </c>
      <c r="D40" s="877" t="s">
        <v>1999</v>
      </c>
      <c r="E40" s="1024"/>
      <c r="F40" s="1028" t="s">
        <v>994</v>
      </c>
      <c r="G40" s="1025" t="s">
        <v>1468</v>
      </c>
      <c r="H40" s="63" t="s">
        <v>2000</v>
      </c>
    </row>
    <row r="41" ht="16.5" customHeight="1">
      <c r="A41" s="991"/>
      <c r="B41" s="784">
        <v>37.0</v>
      </c>
      <c r="C41" s="1024">
        <v>42773.0</v>
      </c>
      <c r="D41" s="877" t="s">
        <v>1948</v>
      </c>
      <c r="E41" s="1024"/>
      <c r="F41" s="1029" t="s">
        <v>1313</v>
      </c>
      <c r="G41" s="1025" t="s">
        <v>1367</v>
      </c>
      <c r="H41" s="63" t="s">
        <v>2005</v>
      </c>
    </row>
    <row r="42" ht="16.5" customHeight="1">
      <c r="A42" s="991"/>
      <c r="B42" s="784">
        <v>38.0</v>
      </c>
      <c r="C42" s="1024">
        <v>42773.0</v>
      </c>
      <c r="D42" s="877" t="s">
        <v>1937</v>
      </c>
      <c r="E42" s="1024"/>
      <c r="F42" s="1029" t="s">
        <v>1313</v>
      </c>
      <c r="G42" s="1025" t="s">
        <v>1367</v>
      </c>
      <c r="H42" s="63" t="s">
        <v>2006</v>
      </c>
    </row>
    <row r="43" ht="16.5" customHeight="1">
      <c r="A43" s="991"/>
      <c r="B43" s="784">
        <v>39.0</v>
      </c>
      <c r="C43" s="1024">
        <v>42773.0</v>
      </c>
      <c r="D43" s="877" t="s">
        <v>1940</v>
      </c>
      <c r="E43" s="1024"/>
      <c r="F43" s="1029" t="s">
        <v>1313</v>
      </c>
      <c r="G43" s="27" t="s">
        <v>1367</v>
      </c>
      <c r="H43" s="63" t="s">
        <v>2014</v>
      </c>
    </row>
    <row r="44" ht="18.0" customHeight="1">
      <c r="A44" s="991"/>
      <c r="B44" s="784">
        <v>40.0</v>
      </c>
      <c r="C44" s="1024">
        <v>42773.0</v>
      </c>
      <c r="D44" s="877" t="s">
        <v>1895</v>
      </c>
      <c r="E44" s="1024"/>
      <c r="F44" s="1029" t="s">
        <v>1313</v>
      </c>
      <c r="G44" s="1025" t="s">
        <v>2008</v>
      </c>
      <c r="H44" s="63" t="s">
        <v>2015</v>
      </c>
    </row>
    <row r="45" ht="16.5" customHeight="1">
      <c r="A45" s="991"/>
      <c r="B45" s="784">
        <v>41.0</v>
      </c>
      <c r="C45" s="1024">
        <v>42774.0</v>
      </c>
      <c r="D45" s="877" t="s">
        <v>2018</v>
      </c>
      <c r="E45" s="1024"/>
      <c r="F45" s="1028" t="s">
        <v>994</v>
      </c>
      <c r="G45" s="1025" t="s">
        <v>2019</v>
      </c>
      <c r="H45" s="63" t="s">
        <v>2020</v>
      </c>
    </row>
    <row r="46" ht="16.5" customHeight="1">
      <c r="A46" s="991"/>
      <c r="B46" s="784">
        <v>42.0</v>
      </c>
      <c r="C46" s="1024">
        <v>42774.0</v>
      </c>
      <c r="D46" s="877" t="s">
        <v>2016</v>
      </c>
      <c r="E46" s="1024"/>
      <c r="F46" s="1030" t="s">
        <v>1200</v>
      </c>
      <c r="G46" s="1025" t="s">
        <v>2008</v>
      </c>
      <c r="H46" s="63" t="s">
        <v>2017</v>
      </c>
    </row>
    <row r="47" ht="16.5" customHeight="1">
      <c r="A47" s="991"/>
      <c r="B47" s="784">
        <v>43.0</v>
      </c>
      <c r="C47" s="1024">
        <v>42775.0</v>
      </c>
      <c r="D47" s="1031" t="s">
        <v>1727</v>
      </c>
      <c r="E47" s="1024"/>
      <c r="F47" s="877" t="s">
        <v>2021</v>
      </c>
      <c r="G47" s="1025"/>
      <c r="H47" s="63" t="s">
        <v>2022</v>
      </c>
    </row>
    <row r="48" ht="16.5" customHeight="1">
      <c r="A48" s="991"/>
      <c r="B48" s="784">
        <v>44.0</v>
      </c>
      <c r="C48" s="1024">
        <v>42775.0</v>
      </c>
      <c r="D48" s="877" t="s">
        <v>2027</v>
      </c>
      <c r="E48" s="1024"/>
      <c r="F48" s="1032" t="s">
        <v>2024</v>
      </c>
      <c r="G48" s="1025" t="s">
        <v>1430</v>
      </c>
      <c r="H48" s="63" t="s">
        <v>2028</v>
      </c>
    </row>
    <row r="49" ht="14.25" customHeight="1">
      <c r="A49" s="991"/>
      <c r="B49" s="784">
        <v>45.0</v>
      </c>
      <c r="C49" s="1024">
        <v>42775.0</v>
      </c>
      <c r="D49" s="877" t="s">
        <v>2023</v>
      </c>
      <c r="E49" s="1024"/>
      <c r="F49" s="1032" t="s">
        <v>2024</v>
      </c>
      <c r="G49" s="1025" t="s">
        <v>2025</v>
      </c>
      <c r="H49" s="63" t="s">
        <v>2026</v>
      </c>
    </row>
    <row r="50" ht="16.5" customHeight="1">
      <c r="A50" s="991"/>
      <c r="B50" s="784">
        <v>46.0</v>
      </c>
      <c r="C50" s="1024">
        <v>42776.0</v>
      </c>
      <c r="D50" s="877" t="s">
        <v>2031</v>
      </c>
      <c r="E50" s="1024"/>
      <c r="F50" s="877" t="s">
        <v>1497</v>
      </c>
      <c r="G50" s="1025"/>
      <c r="H50" s="63" t="s">
        <v>2032</v>
      </c>
    </row>
    <row r="51" ht="16.5" customHeight="1">
      <c r="A51" s="991"/>
      <c r="B51" s="784">
        <v>47.0</v>
      </c>
      <c r="C51" s="1024">
        <v>42776.0</v>
      </c>
      <c r="D51" s="877" t="s">
        <v>1793</v>
      </c>
      <c r="E51" s="1024"/>
      <c r="F51" s="877" t="s">
        <v>1497</v>
      </c>
      <c r="G51" s="1025"/>
      <c r="H51" s="63" t="s">
        <v>2029</v>
      </c>
    </row>
    <row r="52" ht="16.5" customHeight="1">
      <c r="A52" s="991"/>
      <c r="B52" s="784">
        <v>48.0</v>
      </c>
      <c r="C52" s="1024">
        <v>42776.0</v>
      </c>
      <c r="D52" s="877" t="s">
        <v>1713</v>
      </c>
      <c r="E52" s="1024"/>
      <c r="F52" s="877" t="s">
        <v>1497</v>
      </c>
      <c r="G52" s="1025"/>
      <c r="H52" s="63" t="s">
        <v>2033</v>
      </c>
    </row>
    <row r="53" ht="16.5" customHeight="1">
      <c r="A53" s="991"/>
      <c r="B53" s="784">
        <v>49.0</v>
      </c>
      <c r="C53" s="1024">
        <v>42776.0</v>
      </c>
      <c r="D53" s="1033" t="s">
        <v>1705</v>
      </c>
      <c r="E53" s="1024"/>
      <c r="F53" s="877" t="s">
        <v>1497</v>
      </c>
      <c r="G53" s="1025"/>
      <c r="H53" s="63" t="s">
        <v>2030</v>
      </c>
    </row>
    <row r="54" ht="19.5" customHeight="1">
      <c r="A54" s="991"/>
      <c r="B54" s="784">
        <v>50.0</v>
      </c>
      <c r="C54" s="1024">
        <v>42776.0</v>
      </c>
      <c r="D54" s="877" t="s">
        <v>1682</v>
      </c>
      <c r="E54" s="1024"/>
      <c r="F54" s="1028" t="s">
        <v>994</v>
      </c>
      <c r="G54" s="1025" t="s">
        <v>2008</v>
      </c>
      <c r="H54" s="63" t="s">
        <v>2034</v>
      </c>
    </row>
    <row r="55" ht="16.5" customHeight="1">
      <c r="A55" s="991"/>
      <c r="B55" s="784">
        <v>51.0</v>
      </c>
      <c r="C55" s="1024">
        <v>42777.0</v>
      </c>
      <c r="D55" s="877" t="s">
        <v>2040</v>
      </c>
      <c r="E55" s="1024"/>
      <c r="F55" s="877" t="s">
        <v>1497</v>
      </c>
      <c r="G55" s="1025"/>
      <c r="H55" s="63" t="s">
        <v>2041</v>
      </c>
    </row>
    <row r="56" ht="16.5" customHeight="1">
      <c r="A56" s="991"/>
      <c r="B56" s="784">
        <v>52.0</v>
      </c>
      <c r="C56" s="1024">
        <v>42777.0</v>
      </c>
      <c r="D56" s="877" t="s">
        <v>1791</v>
      </c>
      <c r="E56" s="1024"/>
      <c r="F56" s="877" t="s">
        <v>1497</v>
      </c>
      <c r="G56" s="1025"/>
      <c r="H56" s="63" t="s">
        <v>2035</v>
      </c>
    </row>
    <row r="57" ht="16.5" customHeight="1">
      <c r="A57" s="991"/>
      <c r="B57" s="784">
        <v>53.0</v>
      </c>
      <c r="C57" s="1024">
        <v>42777.0</v>
      </c>
      <c r="D57" s="877" t="s">
        <v>1368</v>
      </c>
      <c r="E57" s="1024"/>
      <c r="F57" s="877" t="s">
        <v>1971</v>
      </c>
      <c r="G57" s="1025"/>
      <c r="H57" s="63" t="s">
        <v>2038</v>
      </c>
    </row>
    <row r="58" ht="16.5" customHeight="1">
      <c r="A58" s="991"/>
      <c r="B58" s="784">
        <v>54.0</v>
      </c>
      <c r="C58" s="1024">
        <v>42777.0</v>
      </c>
      <c r="D58" s="1033" t="s">
        <v>1411</v>
      </c>
      <c r="E58" s="1024"/>
      <c r="F58" s="877" t="s">
        <v>1497</v>
      </c>
      <c r="G58" s="1025"/>
      <c r="H58" s="63" t="s">
        <v>2039</v>
      </c>
    </row>
    <row r="59" ht="16.5" customHeight="1">
      <c r="A59" s="991"/>
      <c r="B59" s="784">
        <v>55.0</v>
      </c>
      <c r="C59" s="1024">
        <v>42777.0</v>
      </c>
      <c r="D59" s="877" t="s">
        <v>1959</v>
      </c>
      <c r="E59" s="1024"/>
      <c r="F59" s="877" t="s">
        <v>2036</v>
      </c>
      <c r="G59" s="1025"/>
      <c r="H59" s="63" t="s">
        <v>2037</v>
      </c>
    </row>
    <row r="60" ht="16.5" customHeight="1">
      <c r="A60" s="991"/>
      <c r="B60" s="784">
        <v>56.0</v>
      </c>
      <c r="C60" s="1024">
        <v>42779.0</v>
      </c>
      <c r="D60" s="877" t="s">
        <v>2048</v>
      </c>
      <c r="E60" s="1024"/>
      <c r="F60" s="877" t="s">
        <v>2049</v>
      </c>
      <c r="G60" s="1025"/>
      <c r="H60" s="63" t="s">
        <v>2050</v>
      </c>
    </row>
    <row r="61" ht="16.5" customHeight="1">
      <c r="A61" s="991"/>
      <c r="B61" s="784">
        <v>57.0</v>
      </c>
      <c r="C61" s="1024">
        <v>42779.0</v>
      </c>
      <c r="D61" s="877" t="s">
        <v>1943</v>
      </c>
      <c r="E61" s="1024"/>
      <c r="F61" s="1029" t="s">
        <v>1313</v>
      </c>
      <c r="G61" s="1025" t="s">
        <v>2051</v>
      </c>
      <c r="H61" s="63" t="s">
        <v>2052</v>
      </c>
    </row>
    <row r="62" ht="16.5" customHeight="1">
      <c r="A62" s="991"/>
      <c r="B62" s="784">
        <v>58.0</v>
      </c>
      <c r="C62" s="1024">
        <v>42779.0</v>
      </c>
      <c r="D62" s="877" t="s">
        <v>1723</v>
      </c>
      <c r="E62" s="1024"/>
      <c r="F62" s="1029" t="s">
        <v>1313</v>
      </c>
      <c r="G62" s="1025" t="s">
        <v>2051</v>
      </c>
      <c r="H62" s="63" t="s">
        <v>2058</v>
      </c>
    </row>
    <row r="63" ht="16.5" customHeight="1">
      <c r="A63" s="991"/>
      <c r="B63" s="784">
        <v>59.0</v>
      </c>
      <c r="C63" s="1024">
        <v>42779.0</v>
      </c>
      <c r="D63" s="877" t="s">
        <v>1941</v>
      </c>
      <c r="E63" s="1024"/>
      <c r="F63" s="1029" t="s">
        <v>1313</v>
      </c>
      <c r="G63" s="1025" t="s">
        <v>1367</v>
      </c>
      <c r="H63" s="63" t="s">
        <v>2047</v>
      </c>
    </row>
    <row r="64" ht="16.5" customHeight="1">
      <c r="A64" s="991"/>
      <c r="B64" s="784">
        <v>60.0</v>
      </c>
      <c r="C64" s="1024">
        <v>42779.0</v>
      </c>
      <c r="D64" s="877" t="s">
        <v>1944</v>
      </c>
      <c r="E64" s="1024"/>
      <c r="F64" s="1029" t="s">
        <v>1313</v>
      </c>
      <c r="G64" s="1025" t="s">
        <v>1367</v>
      </c>
      <c r="H64" s="63" t="s">
        <v>2053</v>
      </c>
    </row>
    <row r="65" ht="16.5" customHeight="1">
      <c r="A65" s="991"/>
      <c r="B65" s="784">
        <v>61.0</v>
      </c>
      <c r="C65" s="1024">
        <v>42779.0</v>
      </c>
      <c r="D65" s="877" t="s">
        <v>2042</v>
      </c>
      <c r="E65" s="1024"/>
      <c r="F65" s="1029" t="s">
        <v>1313</v>
      </c>
      <c r="G65" s="1025" t="s">
        <v>1430</v>
      </c>
      <c r="H65" s="63" t="s">
        <v>2043</v>
      </c>
    </row>
    <row r="66" ht="16.5" customHeight="1">
      <c r="A66" s="991"/>
      <c r="B66" s="784">
        <v>62.0</v>
      </c>
      <c r="C66" s="1024">
        <v>42779.0</v>
      </c>
      <c r="D66" s="877" t="s">
        <v>2045</v>
      </c>
      <c r="E66" s="1024"/>
      <c r="F66" s="1029" t="s">
        <v>1313</v>
      </c>
      <c r="G66" s="1025" t="s">
        <v>1367</v>
      </c>
      <c r="H66" s="63" t="s">
        <v>2046</v>
      </c>
    </row>
    <row r="67" ht="16.5" customHeight="1">
      <c r="A67" s="991"/>
      <c r="B67" s="784">
        <v>63.0</v>
      </c>
      <c r="C67" s="1024">
        <v>42779.0</v>
      </c>
      <c r="D67" s="877" t="s">
        <v>2059</v>
      </c>
      <c r="E67" s="1024"/>
      <c r="F67" s="877" t="s">
        <v>50</v>
      </c>
      <c r="G67" s="1025"/>
      <c r="H67" s="63" t="s">
        <v>2060</v>
      </c>
    </row>
    <row r="68" ht="16.5" customHeight="1">
      <c r="A68" s="991"/>
      <c r="B68" s="784">
        <v>64.0</v>
      </c>
      <c r="C68" s="1024">
        <v>42779.0</v>
      </c>
      <c r="D68" s="877" t="s">
        <v>2054</v>
      </c>
      <c r="E68" s="1024"/>
      <c r="F68" s="877" t="s">
        <v>50</v>
      </c>
      <c r="G68" s="1025"/>
      <c r="H68" s="63" t="s">
        <v>2055</v>
      </c>
    </row>
    <row r="69" ht="16.5" customHeight="1">
      <c r="A69" s="991"/>
      <c r="B69" s="784">
        <v>65.0</v>
      </c>
      <c r="C69" s="1024">
        <v>42779.0</v>
      </c>
      <c r="D69" s="877" t="s">
        <v>2056</v>
      </c>
      <c r="E69" s="1024"/>
      <c r="F69" s="877" t="s">
        <v>50</v>
      </c>
      <c r="G69" s="1025"/>
      <c r="H69" s="63" t="s">
        <v>2057</v>
      </c>
    </row>
    <row r="70" ht="17.25" customHeight="1">
      <c r="A70" s="991"/>
      <c r="B70" s="784">
        <v>66.0</v>
      </c>
      <c r="C70" s="1024">
        <v>42779.0</v>
      </c>
      <c r="D70" s="877" t="s">
        <v>1416</v>
      </c>
      <c r="E70" s="1024"/>
      <c r="F70" s="877" t="s">
        <v>50</v>
      </c>
      <c r="G70" s="1025"/>
      <c r="H70" s="63" t="s">
        <v>2044</v>
      </c>
    </row>
    <row r="71" ht="16.5" customHeight="1">
      <c r="A71" s="991"/>
      <c r="B71" s="784">
        <v>67.0</v>
      </c>
      <c r="C71" s="1024">
        <v>42780.0</v>
      </c>
      <c r="D71" s="877" t="s">
        <v>2062</v>
      </c>
      <c r="E71" s="1024"/>
      <c r="F71" s="877" t="s">
        <v>184</v>
      </c>
      <c r="G71" s="1025"/>
      <c r="H71" s="63" t="s">
        <v>2063</v>
      </c>
    </row>
    <row r="72" ht="16.5" customHeight="1">
      <c r="A72" s="991"/>
      <c r="B72" s="784">
        <v>68.0</v>
      </c>
      <c r="C72" s="1024">
        <v>42780.0</v>
      </c>
      <c r="D72" s="877" t="s">
        <v>1885</v>
      </c>
      <c r="E72" s="1024"/>
      <c r="F72" s="877" t="s">
        <v>363</v>
      </c>
      <c r="G72" s="1025"/>
      <c r="H72" s="63" t="s">
        <v>2061</v>
      </c>
    </row>
    <row r="73" ht="16.5" customHeight="1">
      <c r="A73" s="991"/>
      <c r="B73" s="784">
        <v>69.0</v>
      </c>
      <c r="C73" s="1024">
        <v>42780.0</v>
      </c>
      <c r="D73" s="877" t="s">
        <v>2064</v>
      </c>
      <c r="E73" s="1024"/>
      <c r="F73" s="877" t="s">
        <v>363</v>
      </c>
      <c r="G73" s="1025"/>
      <c r="H73" s="63" t="s">
        <v>2065</v>
      </c>
    </row>
    <row r="74" ht="16.5" customHeight="1">
      <c r="A74" s="991"/>
      <c r="B74" s="784">
        <v>70.0</v>
      </c>
      <c r="C74" s="1024">
        <v>42780.0</v>
      </c>
      <c r="D74" s="877" t="s">
        <v>2066</v>
      </c>
      <c r="E74" s="1024"/>
      <c r="F74" s="877" t="s">
        <v>363</v>
      </c>
      <c r="G74" s="1025"/>
      <c r="H74" s="63" t="s">
        <v>2067</v>
      </c>
    </row>
    <row r="75" ht="16.5" customHeight="1">
      <c r="A75" s="991"/>
      <c r="B75" s="784">
        <v>71.0</v>
      </c>
      <c r="C75" s="1024">
        <v>42780.0</v>
      </c>
      <c r="D75" s="877" t="s">
        <v>1721</v>
      </c>
      <c r="E75" s="1024"/>
      <c r="F75" s="877" t="s">
        <v>363</v>
      </c>
      <c r="G75" s="1025"/>
      <c r="H75" s="63" t="s">
        <v>2068</v>
      </c>
    </row>
    <row r="76" ht="16.5" customHeight="1">
      <c r="A76" s="991"/>
      <c r="B76" s="784">
        <v>72.0</v>
      </c>
      <c r="C76" s="1024">
        <v>42780.0</v>
      </c>
      <c r="D76" s="877" t="s">
        <v>1658</v>
      </c>
      <c r="E76" s="1024"/>
      <c r="F76" s="877" t="s">
        <v>182</v>
      </c>
      <c r="G76" s="1025"/>
      <c r="H76" s="63" t="s">
        <v>2069</v>
      </c>
    </row>
    <row r="77" ht="16.5" customHeight="1">
      <c r="A77" s="991"/>
      <c r="B77" s="784">
        <v>73.0</v>
      </c>
      <c r="C77" s="1024">
        <v>42780.0</v>
      </c>
      <c r="D77" s="877" t="s">
        <v>1658</v>
      </c>
      <c r="E77" s="1024"/>
      <c r="F77" s="877" t="s">
        <v>363</v>
      </c>
      <c r="G77" s="1025"/>
      <c r="H77" s="63" t="s">
        <v>2070</v>
      </c>
    </row>
    <row r="78" ht="16.5" customHeight="1">
      <c r="A78" s="991"/>
      <c r="B78" s="784">
        <v>74.0</v>
      </c>
      <c r="C78" s="992">
        <v>42781.0</v>
      </c>
      <c r="D78" s="1033" t="s">
        <v>2073</v>
      </c>
      <c r="E78" s="992"/>
      <c r="F78" s="877" t="s">
        <v>50</v>
      </c>
      <c r="G78" s="1025"/>
      <c r="H78" s="63" t="s">
        <v>2074</v>
      </c>
    </row>
    <row r="79" ht="16.5" customHeight="1">
      <c r="A79" s="991"/>
      <c r="B79" s="784">
        <v>75.0</v>
      </c>
      <c r="C79" s="992">
        <v>42781.0</v>
      </c>
      <c r="D79" s="877" t="s">
        <v>1922</v>
      </c>
      <c r="E79" s="992"/>
      <c r="F79" s="877" t="s">
        <v>1497</v>
      </c>
      <c r="G79" s="1025"/>
      <c r="H79" s="63" t="s">
        <v>2071</v>
      </c>
    </row>
    <row r="80" ht="16.5" customHeight="1">
      <c r="A80" s="991"/>
      <c r="B80" s="784">
        <v>76.0</v>
      </c>
      <c r="C80" s="992">
        <v>42781.0</v>
      </c>
      <c r="D80" s="877" t="s">
        <v>1554</v>
      </c>
      <c r="E80" s="992"/>
      <c r="F80" s="877" t="s">
        <v>131</v>
      </c>
      <c r="G80" s="1025"/>
      <c r="H80" s="63" t="s">
        <v>2072</v>
      </c>
    </row>
    <row r="81" ht="16.5" customHeight="1">
      <c r="A81" s="991"/>
      <c r="B81" s="784">
        <v>77.0</v>
      </c>
      <c r="C81" s="992">
        <v>42782.0</v>
      </c>
      <c r="D81" s="877" t="s">
        <v>2078</v>
      </c>
      <c r="E81" s="992"/>
      <c r="F81" s="877" t="s">
        <v>184</v>
      </c>
      <c r="G81" s="1025"/>
      <c r="H81" s="63" t="s">
        <v>2079</v>
      </c>
    </row>
    <row r="82" ht="16.5" customHeight="1">
      <c r="A82" s="991"/>
      <c r="B82" s="784">
        <v>78.0</v>
      </c>
      <c r="C82" s="992">
        <v>42782.0</v>
      </c>
      <c r="D82" s="877" t="s">
        <v>2078</v>
      </c>
      <c r="E82" s="992"/>
      <c r="F82" s="877" t="s">
        <v>1497</v>
      </c>
      <c r="G82" s="1025"/>
      <c r="H82" s="63" t="s">
        <v>2080</v>
      </c>
    </row>
    <row r="83" ht="16.5" customHeight="1">
      <c r="A83" s="991"/>
      <c r="B83" s="784">
        <v>79.0</v>
      </c>
      <c r="C83" s="992">
        <v>42782.0</v>
      </c>
      <c r="D83" s="877" t="s">
        <v>2075</v>
      </c>
      <c r="E83" s="992"/>
      <c r="F83" s="877" t="s">
        <v>184</v>
      </c>
      <c r="G83" s="1025"/>
      <c r="H83" s="63" t="s">
        <v>2076</v>
      </c>
    </row>
    <row r="84" ht="16.5" customHeight="1">
      <c r="A84" s="991"/>
      <c r="B84" s="784">
        <v>80.0</v>
      </c>
      <c r="C84" s="992">
        <v>42782.0</v>
      </c>
      <c r="D84" s="877" t="s">
        <v>2075</v>
      </c>
      <c r="E84" s="992"/>
      <c r="F84" s="877" t="s">
        <v>1497</v>
      </c>
      <c r="G84" s="1025"/>
      <c r="H84" s="63" t="s">
        <v>2077</v>
      </c>
    </row>
    <row r="85" ht="16.5" customHeight="1">
      <c r="A85" s="991"/>
      <c r="B85" s="784">
        <v>81.0</v>
      </c>
      <c r="C85" s="992">
        <v>42783.0</v>
      </c>
      <c r="D85" s="877" t="s">
        <v>1956</v>
      </c>
      <c r="E85" s="992"/>
      <c r="F85" s="877" t="s">
        <v>1593</v>
      </c>
      <c r="G85" s="1025"/>
      <c r="H85" s="63" t="s">
        <v>2082</v>
      </c>
    </row>
    <row r="86" ht="16.5" customHeight="1">
      <c r="A86" s="991"/>
      <c r="B86" s="784">
        <v>82.0</v>
      </c>
      <c r="C86" s="992">
        <v>42783.0</v>
      </c>
      <c r="D86" s="877" t="s">
        <v>1260</v>
      </c>
      <c r="E86" s="992"/>
      <c r="F86" s="877" t="s">
        <v>1149</v>
      </c>
      <c r="G86" s="1025"/>
      <c r="H86" s="63" t="s">
        <v>2087</v>
      </c>
    </row>
    <row r="87" ht="16.5" customHeight="1">
      <c r="A87" s="991"/>
      <c r="B87" s="1034"/>
      <c r="C87" s="992">
        <v>42783.0</v>
      </c>
      <c r="D87" s="877" t="s">
        <v>1353</v>
      </c>
      <c r="E87" s="992"/>
      <c r="F87" s="1035" t="s">
        <v>158</v>
      </c>
      <c r="G87" s="1025"/>
      <c r="H87" s="28"/>
    </row>
    <row r="88" ht="16.5" customHeight="1">
      <c r="A88" s="991"/>
      <c r="B88" s="784">
        <v>83.0</v>
      </c>
      <c r="C88" s="992">
        <v>42783.0</v>
      </c>
      <c r="D88" s="877" t="s">
        <v>2066</v>
      </c>
      <c r="E88" s="992"/>
      <c r="F88" s="877" t="s">
        <v>1149</v>
      </c>
      <c r="G88" s="1025"/>
      <c r="H88" s="63" t="s">
        <v>2085</v>
      </c>
    </row>
    <row r="89" ht="16.5" customHeight="1">
      <c r="A89" s="991"/>
      <c r="B89" s="784">
        <v>84.0</v>
      </c>
      <c r="C89" s="992">
        <v>42783.0</v>
      </c>
      <c r="D89" s="877" t="s">
        <v>1949</v>
      </c>
      <c r="E89" s="992"/>
      <c r="F89" s="877" t="s">
        <v>363</v>
      </c>
      <c r="G89" s="1025"/>
      <c r="H89" s="63" t="s">
        <v>2083</v>
      </c>
    </row>
    <row r="90" ht="16.5" customHeight="1">
      <c r="A90" s="991"/>
      <c r="B90" s="784">
        <v>85.0</v>
      </c>
      <c r="C90" s="992">
        <v>42783.0</v>
      </c>
      <c r="D90" s="877" t="s">
        <v>1604</v>
      </c>
      <c r="E90" s="992"/>
      <c r="F90" s="877" t="s">
        <v>1497</v>
      </c>
      <c r="G90" s="1025"/>
      <c r="H90" s="63" t="s">
        <v>2088</v>
      </c>
    </row>
    <row r="91" ht="16.5" customHeight="1">
      <c r="A91" s="991"/>
      <c r="B91" s="784">
        <v>86.0</v>
      </c>
      <c r="C91" s="992">
        <v>42783.0</v>
      </c>
      <c r="D91" s="877" t="s">
        <v>1507</v>
      </c>
      <c r="E91" s="992"/>
      <c r="F91" s="877" t="s">
        <v>1497</v>
      </c>
      <c r="G91" s="1025"/>
      <c r="H91" s="63" t="s">
        <v>2081</v>
      </c>
    </row>
    <row r="92" ht="16.5" customHeight="1">
      <c r="A92" s="991"/>
      <c r="B92" s="784">
        <v>87.0</v>
      </c>
      <c r="C92" s="992">
        <v>42783.0</v>
      </c>
      <c r="D92" s="877" t="s">
        <v>1569</v>
      </c>
      <c r="E92" s="992"/>
      <c r="F92" s="877" t="s">
        <v>1497</v>
      </c>
      <c r="G92" s="1025"/>
      <c r="H92" s="63" t="s">
        <v>2086</v>
      </c>
    </row>
    <row r="93" ht="16.5" customHeight="1">
      <c r="A93" s="991"/>
      <c r="B93" s="784">
        <v>88.0</v>
      </c>
      <c r="C93" s="992">
        <v>42783.0</v>
      </c>
      <c r="D93" s="877" t="s">
        <v>1738</v>
      </c>
      <c r="E93" s="992"/>
      <c r="F93" s="877" t="s">
        <v>1497</v>
      </c>
      <c r="G93" s="1025"/>
      <c r="H93" s="63" t="s">
        <v>2084</v>
      </c>
    </row>
    <row r="94" ht="16.5" customHeight="1">
      <c r="A94" s="991"/>
      <c r="B94" s="784">
        <v>89.0</v>
      </c>
      <c r="C94" s="992">
        <v>42787.0</v>
      </c>
      <c r="D94" s="877" t="s">
        <v>2095</v>
      </c>
      <c r="E94" s="992"/>
      <c r="F94" s="877" t="s">
        <v>1497</v>
      </c>
      <c r="G94" s="1025"/>
      <c r="H94" s="63" t="s">
        <v>2096</v>
      </c>
    </row>
    <row r="95" ht="16.5" customHeight="1">
      <c r="A95" s="991"/>
      <c r="B95" s="784">
        <v>90.0</v>
      </c>
      <c r="C95" s="992">
        <v>42787.0</v>
      </c>
      <c r="D95" s="877" t="s">
        <v>1862</v>
      </c>
      <c r="E95" s="992"/>
      <c r="F95" s="877" t="s">
        <v>1497</v>
      </c>
      <c r="G95" s="1025"/>
      <c r="H95" s="63" t="s">
        <v>2094</v>
      </c>
    </row>
    <row r="96" ht="16.5" customHeight="1">
      <c r="A96" s="991"/>
      <c r="B96" s="784">
        <v>91.0</v>
      </c>
      <c r="C96" s="992">
        <v>42787.0</v>
      </c>
      <c r="D96" s="877" t="s">
        <v>14857</v>
      </c>
      <c r="E96" s="992"/>
      <c r="F96" s="877" t="s">
        <v>1497</v>
      </c>
      <c r="G96" s="1025"/>
      <c r="H96" s="63" t="s">
        <v>2093</v>
      </c>
    </row>
    <row r="97" ht="18.0" customHeight="1">
      <c r="A97" s="991"/>
      <c r="B97" s="784">
        <v>92.0</v>
      </c>
      <c r="C97" s="992">
        <v>42787.0</v>
      </c>
      <c r="D97" s="877" t="s">
        <v>1611</v>
      </c>
      <c r="E97" s="992"/>
      <c r="F97" s="877" t="s">
        <v>1497</v>
      </c>
      <c r="G97" s="1025"/>
      <c r="H97" s="63" t="s">
        <v>2091</v>
      </c>
    </row>
    <row r="98" ht="16.5" customHeight="1">
      <c r="A98" s="991"/>
      <c r="B98" s="784">
        <v>93.0</v>
      </c>
      <c r="C98" s="992">
        <v>42787.0</v>
      </c>
      <c r="D98" s="1036" t="s">
        <v>1211</v>
      </c>
      <c r="E98" s="992"/>
      <c r="F98" s="877" t="s">
        <v>50</v>
      </c>
      <c r="G98" s="1025"/>
      <c r="H98" s="63" t="s">
        <v>2089</v>
      </c>
    </row>
    <row r="99" ht="16.5" customHeight="1">
      <c r="A99" s="991"/>
      <c r="B99" s="784">
        <v>94.0</v>
      </c>
      <c r="C99" s="992">
        <v>42787.0</v>
      </c>
      <c r="D99" s="877" t="s">
        <v>1598</v>
      </c>
      <c r="E99" s="992"/>
      <c r="F99" s="877" t="s">
        <v>50</v>
      </c>
      <c r="G99" s="1025"/>
      <c r="H99" s="63" t="s">
        <v>2090</v>
      </c>
    </row>
    <row r="100" ht="16.5" customHeight="1">
      <c r="A100" s="991"/>
      <c r="B100" s="784">
        <v>95.0</v>
      </c>
      <c r="C100" s="992">
        <v>42422.0</v>
      </c>
      <c r="D100" s="877" t="s">
        <v>979</v>
      </c>
      <c r="E100" s="992"/>
      <c r="F100" s="877" t="s">
        <v>18</v>
      </c>
      <c r="G100" s="1025" t="s">
        <v>980</v>
      </c>
      <c r="H100" s="63" t="s">
        <v>981</v>
      </c>
    </row>
    <row r="101" ht="16.5" customHeight="1">
      <c r="A101" s="991"/>
      <c r="B101" s="784">
        <v>96.0</v>
      </c>
      <c r="C101" s="992">
        <v>42422.0</v>
      </c>
      <c r="D101" s="877" t="s">
        <v>982</v>
      </c>
      <c r="E101" s="992"/>
      <c r="F101" s="877" t="s">
        <v>18</v>
      </c>
      <c r="G101" s="1025" t="s">
        <v>983</v>
      </c>
      <c r="H101" s="63" t="s">
        <v>984</v>
      </c>
    </row>
    <row r="102" ht="16.5" customHeight="1">
      <c r="A102" s="991"/>
      <c r="B102" s="784">
        <v>97.0</v>
      </c>
      <c r="C102" s="992">
        <v>42422.0</v>
      </c>
      <c r="D102" s="877" t="s">
        <v>985</v>
      </c>
      <c r="E102" s="992"/>
      <c r="F102" s="877" t="s">
        <v>18</v>
      </c>
      <c r="G102" s="1025"/>
      <c r="H102" s="63" t="s">
        <v>987</v>
      </c>
    </row>
    <row r="103" ht="16.5" customHeight="1">
      <c r="A103" s="991"/>
      <c r="B103" s="784">
        <v>98.0</v>
      </c>
      <c r="C103" s="992">
        <v>42422.0</v>
      </c>
      <c r="D103" s="877" t="s">
        <v>977</v>
      </c>
      <c r="E103" s="992"/>
      <c r="F103" s="877" t="s">
        <v>18</v>
      </c>
      <c r="G103" s="1025"/>
      <c r="H103" s="63" t="s">
        <v>978</v>
      </c>
    </row>
    <row r="104" ht="16.5" customHeight="1">
      <c r="A104" s="991"/>
      <c r="B104" s="784">
        <v>99.0</v>
      </c>
      <c r="C104" s="992">
        <v>42422.0</v>
      </c>
      <c r="D104" s="877" t="s">
        <v>974</v>
      </c>
      <c r="E104" s="992"/>
      <c r="F104" s="877" t="s">
        <v>975</v>
      </c>
      <c r="G104" s="1025"/>
      <c r="H104" s="63" t="s">
        <v>976</v>
      </c>
    </row>
    <row r="105" ht="16.5" customHeight="1">
      <c r="A105" s="991"/>
      <c r="B105" s="784">
        <v>100.0</v>
      </c>
      <c r="C105" s="992">
        <v>42422.0</v>
      </c>
      <c r="D105" s="877" t="s">
        <v>988</v>
      </c>
      <c r="E105" s="992"/>
      <c r="F105" s="877" t="s">
        <v>18</v>
      </c>
      <c r="G105" s="1025"/>
      <c r="H105" s="63" t="s">
        <v>989</v>
      </c>
    </row>
    <row r="106" ht="16.5" customHeight="1">
      <c r="A106" s="991"/>
      <c r="B106" s="784">
        <v>101.0</v>
      </c>
      <c r="C106" s="992">
        <v>42789.0</v>
      </c>
      <c r="D106" s="877" t="s">
        <v>2099</v>
      </c>
      <c r="E106" s="992"/>
      <c r="F106" s="877" t="s">
        <v>50</v>
      </c>
      <c r="G106" s="1025"/>
      <c r="H106" s="63" t="s">
        <v>2100</v>
      </c>
    </row>
    <row r="107" ht="16.5" customHeight="1">
      <c r="A107" s="991"/>
      <c r="B107" s="784">
        <v>102.0</v>
      </c>
      <c r="C107" s="992">
        <v>42789.0</v>
      </c>
      <c r="D107" s="1037" t="s">
        <v>2062</v>
      </c>
      <c r="E107" s="992"/>
      <c r="F107" s="877" t="s">
        <v>50</v>
      </c>
      <c r="G107" s="1025" t="s">
        <v>2102</v>
      </c>
      <c r="H107" s="63" t="s">
        <v>2103</v>
      </c>
    </row>
    <row r="108" ht="16.5" customHeight="1">
      <c r="A108" s="991"/>
      <c r="B108" s="784">
        <v>103.0</v>
      </c>
      <c r="C108" s="992">
        <v>42789.0</v>
      </c>
      <c r="D108" s="877" t="s">
        <v>2107</v>
      </c>
      <c r="E108" s="992"/>
      <c r="F108" s="877" t="s">
        <v>50</v>
      </c>
      <c r="G108" s="1025"/>
      <c r="H108" s="63" t="s">
        <v>2108</v>
      </c>
    </row>
    <row r="109" ht="16.5" customHeight="1">
      <c r="A109" s="991"/>
      <c r="B109" s="784">
        <v>104.0</v>
      </c>
      <c r="C109" s="992">
        <v>42789.0</v>
      </c>
      <c r="D109" s="877" t="s">
        <v>1407</v>
      </c>
      <c r="E109" s="992"/>
      <c r="F109" s="877" t="s">
        <v>50</v>
      </c>
      <c r="G109" s="1025"/>
      <c r="H109" s="63" t="s">
        <v>2101</v>
      </c>
    </row>
    <row r="110" ht="16.5" customHeight="1">
      <c r="A110" s="991"/>
      <c r="B110" s="784">
        <v>105.0</v>
      </c>
      <c r="C110" s="992">
        <v>42789.0</v>
      </c>
      <c r="D110" s="1033" t="s">
        <v>1265</v>
      </c>
      <c r="E110" s="992"/>
      <c r="F110" s="877" t="s">
        <v>50</v>
      </c>
      <c r="G110" s="1025"/>
      <c r="H110" s="63" t="s">
        <v>2109</v>
      </c>
    </row>
    <row r="111" ht="16.5" customHeight="1">
      <c r="A111" s="991"/>
      <c r="B111" s="784">
        <v>106.0</v>
      </c>
      <c r="C111" s="992">
        <v>42789.0</v>
      </c>
      <c r="D111" s="1031" t="s">
        <v>2104</v>
      </c>
      <c r="E111" s="992"/>
      <c r="F111" s="1031" t="s">
        <v>18</v>
      </c>
      <c r="G111" s="1025"/>
      <c r="H111" s="63" t="s">
        <v>2105</v>
      </c>
    </row>
    <row r="112" ht="16.5" customHeight="1">
      <c r="A112" s="991"/>
      <c r="B112" s="784">
        <v>107.0</v>
      </c>
      <c r="C112" s="992">
        <v>42789.0</v>
      </c>
      <c r="D112" s="1033" t="s">
        <v>1623</v>
      </c>
      <c r="E112" s="992"/>
      <c r="F112" s="877" t="s">
        <v>18</v>
      </c>
      <c r="G112" s="1025" t="s">
        <v>2097</v>
      </c>
      <c r="H112" s="63" t="s">
        <v>2098</v>
      </c>
    </row>
    <row r="113" ht="16.5" customHeight="1">
      <c r="A113" s="991"/>
      <c r="B113" s="784">
        <v>108.0</v>
      </c>
      <c r="C113" s="992">
        <v>42789.0</v>
      </c>
      <c r="D113" s="877" t="s">
        <v>2104</v>
      </c>
      <c r="E113" s="992"/>
      <c r="F113" s="877" t="s">
        <v>1497</v>
      </c>
      <c r="G113" s="1025"/>
      <c r="H113" s="63" t="s">
        <v>2106</v>
      </c>
    </row>
    <row r="114" ht="16.5" customHeight="1">
      <c r="A114" s="991"/>
      <c r="B114" s="784">
        <v>109.0</v>
      </c>
      <c r="C114" s="992">
        <v>42790.0</v>
      </c>
      <c r="D114" s="877" t="s">
        <v>2111</v>
      </c>
      <c r="E114" s="992"/>
      <c r="F114" s="877" t="s">
        <v>18</v>
      </c>
      <c r="G114" s="1025"/>
      <c r="H114" s="63" t="s">
        <v>2112</v>
      </c>
    </row>
    <row r="115" ht="16.5" customHeight="1">
      <c r="A115" s="991"/>
      <c r="B115" s="784">
        <v>110.0</v>
      </c>
      <c r="C115" s="992">
        <v>42790.0</v>
      </c>
      <c r="D115" s="877" t="s">
        <v>2110</v>
      </c>
      <c r="E115" s="992"/>
      <c r="F115" s="877" t="s">
        <v>18</v>
      </c>
      <c r="G115" s="1025"/>
      <c r="H115" s="63" t="s">
        <v>989</v>
      </c>
    </row>
    <row r="116" ht="16.5" customHeight="1">
      <c r="A116" s="991"/>
      <c r="B116" s="784">
        <v>111.0</v>
      </c>
      <c r="C116" s="992">
        <v>42791.0</v>
      </c>
      <c r="D116" s="877" t="s">
        <v>2116</v>
      </c>
      <c r="E116" s="992"/>
      <c r="F116" s="877" t="s">
        <v>18</v>
      </c>
      <c r="G116" s="1025"/>
      <c r="H116" s="63" t="s">
        <v>2117</v>
      </c>
    </row>
    <row r="117" ht="16.5" customHeight="1">
      <c r="A117" s="991"/>
      <c r="B117" s="784">
        <v>112.0</v>
      </c>
      <c r="C117" s="992">
        <v>42791.0</v>
      </c>
      <c r="D117" s="877" t="s">
        <v>2114</v>
      </c>
      <c r="E117" s="992"/>
      <c r="F117" s="877" t="s">
        <v>18</v>
      </c>
      <c r="G117" s="1025"/>
      <c r="H117" s="63" t="s">
        <v>2115</v>
      </c>
    </row>
    <row r="118" ht="16.5" customHeight="1">
      <c r="A118" s="991"/>
      <c r="B118" s="784">
        <v>113.0</v>
      </c>
      <c r="C118" s="992">
        <v>42791.0</v>
      </c>
      <c r="D118" s="877" t="s">
        <v>1407</v>
      </c>
      <c r="E118" s="992"/>
      <c r="F118" s="877" t="s">
        <v>18</v>
      </c>
      <c r="G118" s="1025"/>
      <c r="H118" s="63" t="s">
        <v>2118</v>
      </c>
    </row>
    <row r="119" ht="16.5" customHeight="1">
      <c r="A119" s="991"/>
      <c r="B119" s="784">
        <v>114.0</v>
      </c>
      <c r="C119" s="992">
        <v>42791.0</v>
      </c>
      <c r="D119" s="877" t="s">
        <v>1598</v>
      </c>
      <c r="E119" s="992"/>
      <c r="F119" s="877" t="s">
        <v>18</v>
      </c>
      <c r="G119" s="1025"/>
      <c r="H119" s="63" t="s">
        <v>2113</v>
      </c>
    </row>
    <row r="120" ht="16.5" customHeight="1">
      <c r="A120" s="991"/>
      <c r="B120" s="784">
        <v>115.0</v>
      </c>
      <c r="C120" s="992">
        <v>42791.0</v>
      </c>
      <c r="D120" s="877" t="s">
        <v>1387</v>
      </c>
      <c r="E120" s="992"/>
      <c r="F120" s="877" t="s">
        <v>18</v>
      </c>
      <c r="G120" s="1025"/>
      <c r="H120" s="63" t="s">
        <v>2119</v>
      </c>
    </row>
    <row r="121" ht="16.5" customHeight="1">
      <c r="A121" s="991"/>
      <c r="B121" s="784">
        <v>116.0</v>
      </c>
      <c r="C121" s="992">
        <v>42791.0</v>
      </c>
      <c r="D121" s="1033" t="s">
        <v>1496</v>
      </c>
      <c r="E121" s="992"/>
      <c r="F121" s="877" t="s">
        <v>18</v>
      </c>
      <c r="G121" s="1025"/>
      <c r="H121" s="63" t="s">
        <v>2120</v>
      </c>
    </row>
    <row r="122" ht="16.5" customHeight="1">
      <c r="A122" s="991"/>
      <c r="B122" s="784">
        <v>117.0</v>
      </c>
      <c r="C122" s="992">
        <v>42793.0</v>
      </c>
      <c r="D122" s="877" t="s">
        <v>2140</v>
      </c>
      <c r="E122" s="992"/>
      <c r="F122" s="877" t="s">
        <v>18</v>
      </c>
      <c r="G122" s="1025"/>
      <c r="H122" s="63" t="s">
        <v>2141</v>
      </c>
    </row>
    <row r="123" ht="16.5" customHeight="1">
      <c r="A123" s="991"/>
      <c r="B123" s="784">
        <v>118.0</v>
      </c>
      <c r="C123" s="992">
        <v>42793.0</v>
      </c>
      <c r="D123" s="877" t="s">
        <v>2142</v>
      </c>
      <c r="E123" s="992"/>
      <c r="F123" s="877" t="s">
        <v>18</v>
      </c>
      <c r="G123" s="1025"/>
      <c r="H123" s="63" t="s">
        <v>2143</v>
      </c>
    </row>
    <row r="124" ht="16.5" customHeight="1">
      <c r="A124" s="991"/>
      <c r="B124" s="784">
        <v>119.0</v>
      </c>
      <c r="C124" s="992">
        <v>42793.0</v>
      </c>
      <c r="D124" s="877" t="s">
        <v>2132</v>
      </c>
      <c r="E124" s="992"/>
      <c r="F124" s="877" t="s">
        <v>18</v>
      </c>
      <c r="G124" s="1025"/>
      <c r="H124" s="63" t="s">
        <v>2133</v>
      </c>
    </row>
    <row r="125" ht="16.5" customHeight="1">
      <c r="A125" s="991"/>
      <c r="B125" s="784">
        <v>120.0</v>
      </c>
      <c r="C125" s="992">
        <v>42793.0</v>
      </c>
      <c r="D125" s="1033" t="s">
        <v>2124</v>
      </c>
      <c r="E125" s="992"/>
      <c r="F125" s="877" t="s">
        <v>18</v>
      </c>
      <c r="G125" s="1025"/>
      <c r="H125" s="63" t="s">
        <v>2125</v>
      </c>
    </row>
    <row r="126" ht="16.5" customHeight="1">
      <c r="A126" s="991"/>
      <c r="B126" s="784">
        <v>121.0</v>
      </c>
      <c r="C126" s="992">
        <v>42793.0</v>
      </c>
      <c r="D126" s="877" t="s">
        <v>1992</v>
      </c>
      <c r="E126" s="992"/>
      <c r="F126" s="1031" t="s">
        <v>18</v>
      </c>
      <c r="G126" s="1025"/>
      <c r="H126" s="63" t="s">
        <v>2121</v>
      </c>
    </row>
    <row r="127" ht="16.5" customHeight="1">
      <c r="A127" s="991"/>
      <c r="B127" s="784">
        <v>122.0</v>
      </c>
      <c r="C127" s="992">
        <v>42793.0</v>
      </c>
      <c r="D127" s="877" t="s">
        <v>2122</v>
      </c>
      <c r="E127" s="992"/>
      <c r="F127" s="877" t="s">
        <v>18</v>
      </c>
      <c r="G127" s="1025"/>
      <c r="H127" s="63" t="s">
        <v>2123</v>
      </c>
    </row>
    <row r="128" ht="16.5" customHeight="1">
      <c r="A128" s="991"/>
      <c r="B128" s="784">
        <v>123.0</v>
      </c>
      <c r="C128" s="992">
        <v>42793.0</v>
      </c>
      <c r="D128" s="877" t="s">
        <v>2144</v>
      </c>
      <c r="E128" s="992"/>
      <c r="F128" s="877" t="s">
        <v>18</v>
      </c>
      <c r="G128" s="1025"/>
      <c r="H128" s="63" t="s">
        <v>2145</v>
      </c>
    </row>
    <row r="129" ht="16.5" customHeight="1">
      <c r="A129" s="991"/>
      <c r="B129" s="784">
        <v>124.0</v>
      </c>
      <c r="C129" s="992">
        <v>42793.0</v>
      </c>
      <c r="D129" s="877" t="s">
        <v>2128</v>
      </c>
      <c r="E129" s="992"/>
      <c r="F129" s="877" t="s">
        <v>18</v>
      </c>
      <c r="G129" s="1025"/>
      <c r="H129" s="63" t="s">
        <v>2129</v>
      </c>
    </row>
    <row r="130" ht="16.5" customHeight="1">
      <c r="A130" s="991"/>
      <c r="B130" s="784">
        <v>125.0</v>
      </c>
      <c r="C130" s="992">
        <v>42793.0</v>
      </c>
      <c r="D130" s="877" t="s">
        <v>2137</v>
      </c>
      <c r="E130" s="992"/>
      <c r="F130" s="877" t="s">
        <v>18</v>
      </c>
      <c r="G130" s="1025"/>
      <c r="H130" s="63" t="s">
        <v>2138</v>
      </c>
    </row>
    <row r="131" ht="16.5" customHeight="1">
      <c r="A131" s="991"/>
      <c r="B131" s="784">
        <v>126.0</v>
      </c>
      <c r="C131" s="992">
        <v>42793.0</v>
      </c>
      <c r="D131" s="877" t="s">
        <v>2130</v>
      </c>
      <c r="E131" s="992"/>
      <c r="F131" s="877" t="s">
        <v>18</v>
      </c>
      <c r="G131" s="1025"/>
      <c r="H131" s="63" t="s">
        <v>2131</v>
      </c>
    </row>
    <row r="132" ht="16.5" customHeight="1">
      <c r="A132" s="991"/>
      <c r="B132" s="784">
        <v>127.0</v>
      </c>
      <c r="C132" s="992">
        <v>42793.0</v>
      </c>
      <c r="D132" s="877" t="s">
        <v>2126</v>
      </c>
      <c r="E132" s="992"/>
      <c r="F132" s="877" t="s">
        <v>18</v>
      </c>
      <c r="G132" s="1025"/>
      <c r="H132" s="63" t="s">
        <v>2127</v>
      </c>
    </row>
    <row r="133" ht="16.5" customHeight="1">
      <c r="A133" s="991"/>
      <c r="B133" s="784">
        <v>128.0</v>
      </c>
      <c r="C133" s="992">
        <v>42793.0</v>
      </c>
      <c r="D133" s="877" t="s">
        <v>399</v>
      </c>
      <c r="E133" s="992"/>
      <c r="F133" s="877" t="s">
        <v>18</v>
      </c>
      <c r="G133" s="1025"/>
      <c r="H133" s="63" t="s">
        <v>2139</v>
      </c>
    </row>
    <row r="134" ht="16.5" customHeight="1">
      <c r="A134" s="991"/>
      <c r="B134" s="784">
        <v>129.0</v>
      </c>
      <c r="C134" s="992">
        <v>42793.0</v>
      </c>
      <c r="D134" s="1033" t="s">
        <v>1915</v>
      </c>
      <c r="E134" s="992"/>
      <c r="F134" s="877" t="s">
        <v>18</v>
      </c>
      <c r="G134" s="1025"/>
      <c r="H134" s="63" t="s">
        <v>2135</v>
      </c>
    </row>
    <row r="135" ht="16.5" customHeight="1">
      <c r="A135" s="991"/>
      <c r="B135" s="784">
        <v>130.0</v>
      </c>
      <c r="C135" s="992">
        <v>42793.0</v>
      </c>
      <c r="D135" s="877" t="s">
        <v>1687</v>
      </c>
      <c r="E135" s="992"/>
      <c r="F135" s="877" t="s">
        <v>18</v>
      </c>
      <c r="G135" s="1025"/>
      <c r="H135" s="63" t="s">
        <v>2134</v>
      </c>
    </row>
    <row r="136" ht="16.5" customHeight="1">
      <c r="A136" s="991"/>
      <c r="B136" s="784">
        <v>131.0</v>
      </c>
      <c r="C136" s="992">
        <v>42793.0</v>
      </c>
      <c r="D136" s="877" t="s">
        <v>2147</v>
      </c>
      <c r="E136" s="992"/>
      <c r="F136" s="877" t="s">
        <v>18</v>
      </c>
      <c r="G136" s="1025"/>
      <c r="H136" s="63" t="s">
        <v>2148</v>
      </c>
    </row>
    <row r="137" ht="16.5" customHeight="1">
      <c r="A137" s="991"/>
      <c r="B137" s="784">
        <v>132.0</v>
      </c>
      <c r="C137" s="992">
        <v>42793.0</v>
      </c>
      <c r="D137" s="1033" t="s">
        <v>1547</v>
      </c>
      <c r="E137" s="992"/>
      <c r="F137" s="877" t="s">
        <v>18</v>
      </c>
      <c r="G137" s="1025" t="s">
        <v>1307</v>
      </c>
      <c r="H137" s="63" t="s">
        <v>2146</v>
      </c>
    </row>
    <row r="138" ht="16.5" customHeight="1">
      <c r="A138" s="1038"/>
      <c r="B138" s="784">
        <v>133.0</v>
      </c>
      <c r="C138" s="992">
        <v>42793.0</v>
      </c>
      <c r="D138" s="1033" t="s">
        <v>1942</v>
      </c>
      <c r="E138" s="992"/>
      <c r="F138" s="877" t="s">
        <v>18</v>
      </c>
      <c r="G138" s="1025"/>
      <c r="H138" s="63" t="s">
        <v>2136</v>
      </c>
    </row>
    <row r="139" ht="16.5" customHeight="1">
      <c r="A139" s="991"/>
      <c r="B139" s="784">
        <v>134.0</v>
      </c>
      <c r="C139" s="992">
        <v>42794.0</v>
      </c>
      <c r="D139" s="877" t="s">
        <v>2155</v>
      </c>
      <c r="E139" s="992"/>
      <c r="F139" s="877" t="s">
        <v>18</v>
      </c>
      <c r="G139" s="1025"/>
      <c r="H139" s="63" t="s">
        <v>2156</v>
      </c>
    </row>
    <row r="140" ht="16.5" customHeight="1">
      <c r="A140" s="991"/>
      <c r="B140" s="784">
        <v>135.0</v>
      </c>
      <c r="C140" s="992">
        <v>42794.0</v>
      </c>
      <c r="D140" s="877" t="s">
        <v>2167</v>
      </c>
      <c r="E140" s="992"/>
      <c r="F140" s="877" t="s">
        <v>18</v>
      </c>
      <c r="G140" s="1025"/>
      <c r="H140" s="63" t="s">
        <v>2168</v>
      </c>
    </row>
    <row r="141" ht="16.5" customHeight="1">
      <c r="A141" s="991"/>
      <c r="B141" s="784">
        <v>136.0</v>
      </c>
      <c r="C141" s="992">
        <v>42794.0</v>
      </c>
      <c r="D141" s="1030" t="s">
        <v>2165</v>
      </c>
      <c r="E141" s="992"/>
      <c r="F141" s="1030" t="s">
        <v>18</v>
      </c>
      <c r="G141" s="1025"/>
      <c r="H141" s="63" t="s">
        <v>2166</v>
      </c>
    </row>
    <row r="142" ht="16.5" customHeight="1">
      <c r="A142" s="991"/>
      <c r="B142" s="784">
        <v>137.0</v>
      </c>
      <c r="C142" s="992">
        <v>42794.0</v>
      </c>
      <c r="D142" s="877" t="s">
        <v>2157</v>
      </c>
      <c r="E142" s="992"/>
      <c r="F142" s="877" t="s">
        <v>18</v>
      </c>
      <c r="G142" s="1025"/>
      <c r="H142" s="63" t="s">
        <v>2158</v>
      </c>
    </row>
    <row r="143" ht="16.5" customHeight="1">
      <c r="A143" s="991"/>
      <c r="B143" s="784">
        <v>138.0</v>
      </c>
      <c r="C143" s="992">
        <v>42794.0</v>
      </c>
      <c r="D143" s="877" t="s">
        <v>2159</v>
      </c>
      <c r="E143" s="992"/>
      <c r="F143" s="1028" t="s">
        <v>994</v>
      </c>
      <c r="G143" s="1025"/>
      <c r="H143" s="63" t="s">
        <v>2160</v>
      </c>
    </row>
    <row r="144" ht="16.5" customHeight="1">
      <c r="A144" s="1038"/>
      <c r="B144" s="784">
        <v>139.0</v>
      </c>
      <c r="C144" s="992">
        <v>42794.0</v>
      </c>
      <c r="D144" s="877" t="s">
        <v>1918</v>
      </c>
      <c r="E144" s="992"/>
      <c r="F144" s="1029" t="s">
        <v>1370</v>
      </c>
      <c r="G144" s="1025" t="s">
        <v>2163</v>
      </c>
      <c r="H144" s="63" t="s">
        <v>2164</v>
      </c>
    </row>
    <row r="145" ht="16.5" customHeight="1">
      <c r="A145" s="115"/>
      <c r="B145" s="784">
        <v>140.0</v>
      </c>
      <c r="C145" s="992">
        <v>42794.0</v>
      </c>
      <c r="D145" s="877" t="s">
        <v>1358</v>
      </c>
      <c r="E145" s="992"/>
      <c r="F145" s="1039" t="s">
        <v>2161</v>
      </c>
      <c r="G145" s="1025"/>
      <c r="H145" s="63" t="s">
        <v>2162</v>
      </c>
    </row>
    <row r="146" ht="16.5" customHeight="1">
      <c r="A146" s="115"/>
      <c r="B146" s="784">
        <v>141.0</v>
      </c>
      <c r="C146" s="992">
        <v>42794.0</v>
      </c>
      <c r="D146" s="1033" t="s">
        <v>1734</v>
      </c>
      <c r="E146" s="992"/>
      <c r="F146" s="1039" t="s">
        <v>1149</v>
      </c>
      <c r="G146" s="1025"/>
      <c r="H146" s="63" t="s">
        <v>2154</v>
      </c>
    </row>
    <row r="147" ht="16.5" customHeight="1">
      <c r="A147" s="115"/>
      <c r="B147" s="784">
        <v>142.0</v>
      </c>
      <c r="C147" s="992">
        <v>42794.0</v>
      </c>
      <c r="D147" s="877" t="s">
        <v>1263</v>
      </c>
      <c r="E147" s="992"/>
      <c r="F147" s="1039" t="s">
        <v>182</v>
      </c>
      <c r="G147" s="1025"/>
      <c r="H147" s="63" t="s">
        <v>2169</v>
      </c>
    </row>
    <row r="148" ht="16.5" customHeight="1">
      <c r="A148" s="115"/>
      <c r="B148" s="784">
        <v>143.0</v>
      </c>
      <c r="C148" s="992">
        <v>42794.0</v>
      </c>
      <c r="D148" s="877" t="s">
        <v>2147</v>
      </c>
      <c r="E148" s="992"/>
      <c r="F148" s="1039" t="s">
        <v>182</v>
      </c>
      <c r="G148" s="1025"/>
      <c r="H148" s="63" t="s">
        <v>2171</v>
      </c>
    </row>
    <row r="149" ht="16.5" customHeight="1">
      <c r="A149" s="115"/>
      <c r="B149" s="784">
        <v>144.0</v>
      </c>
      <c r="C149" s="992">
        <v>42794.0</v>
      </c>
      <c r="D149" s="33" t="s">
        <v>2149</v>
      </c>
      <c r="E149" s="992"/>
      <c r="F149" s="877" t="s">
        <v>18</v>
      </c>
      <c r="G149" s="1025"/>
      <c r="H149" s="63" t="s">
        <v>2150</v>
      </c>
    </row>
    <row r="150" ht="16.5" customHeight="1">
      <c r="A150" s="115"/>
      <c r="B150" s="784">
        <v>145.0</v>
      </c>
      <c r="C150" s="992">
        <v>42794.0</v>
      </c>
      <c r="D150" s="43" t="s">
        <v>1263</v>
      </c>
      <c r="E150" s="992"/>
      <c r="F150" s="877" t="s">
        <v>363</v>
      </c>
      <c r="G150" s="1025"/>
      <c r="H150" s="63" t="s">
        <v>2170</v>
      </c>
    </row>
    <row r="151" ht="16.5" customHeight="1">
      <c r="A151" s="115"/>
      <c r="B151" s="784">
        <v>146.0</v>
      </c>
      <c r="C151" s="992">
        <v>42794.0</v>
      </c>
      <c r="D151" s="43" t="s">
        <v>2151</v>
      </c>
      <c r="E151" s="992"/>
      <c r="F151" s="877" t="s">
        <v>363</v>
      </c>
      <c r="G151" s="1025"/>
      <c r="H151" s="63" t="s">
        <v>2152</v>
      </c>
    </row>
    <row r="152" ht="16.5" customHeight="1">
      <c r="A152" s="115"/>
      <c r="B152" s="784">
        <v>147.0</v>
      </c>
      <c r="C152" s="992">
        <v>42794.0</v>
      </c>
      <c r="D152" s="43" t="s">
        <v>2151</v>
      </c>
      <c r="E152" s="992"/>
      <c r="F152" s="877" t="s">
        <v>1149</v>
      </c>
      <c r="G152" s="1025"/>
      <c r="H152" s="63" t="s">
        <v>2153</v>
      </c>
    </row>
    <row r="153" ht="16.5" customHeight="1">
      <c r="A153" s="115"/>
      <c r="B153" s="784">
        <v>148.0</v>
      </c>
      <c r="C153" s="992">
        <v>42796.0</v>
      </c>
      <c r="D153" s="33" t="s">
        <v>2179</v>
      </c>
      <c r="E153" s="992"/>
      <c r="F153" s="877" t="s">
        <v>18</v>
      </c>
      <c r="G153" s="1025"/>
      <c r="H153" s="63" t="s">
        <v>2180</v>
      </c>
    </row>
    <row r="154" ht="16.5" customHeight="1">
      <c r="A154" s="115"/>
      <c r="B154" s="784">
        <v>149.0</v>
      </c>
      <c r="C154" s="992">
        <v>42796.0</v>
      </c>
      <c r="D154" s="33" t="s">
        <v>2172</v>
      </c>
      <c r="E154" s="992"/>
      <c r="F154" s="877" t="s">
        <v>18</v>
      </c>
      <c r="G154" s="1025"/>
      <c r="H154" s="63" t="s">
        <v>2173</v>
      </c>
    </row>
    <row r="155" ht="16.5" customHeight="1">
      <c r="A155" s="115"/>
      <c r="B155" s="784">
        <v>150.0</v>
      </c>
      <c r="C155" s="992">
        <v>42796.0</v>
      </c>
      <c r="D155" s="117" t="s">
        <v>2165</v>
      </c>
      <c r="E155" s="992"/>
      <c r="F155" s="1030" t="s">
        <v>18</v>
      </c>
      <c r="G155" s="1025"/>
      <c r="H155" s="63" t="s">
        <v>2184</v>
      </c>
    </row>
    <row r="156" ht="16.5" customHeight="1">
      <c r="A156" s="115"/>
      <c r="B156" s="784">
        <v>151.0</v>
      </c>
      <c r="C156" s="992">
        <v>42796.0</v>
      </c>
      <c r="D156" s="33" t="s">
        <v>1353</v>
      </c>
      <c r="E156" s="992"/>
      <c r="F156" s="1032" t="s">
        <v>2024</v>
      </c>
      <c r="G156" s="1025" t="s">
        <v>2175</v>
      </c>
      <c r="H156" s="63" t="s">
        <v>2176</v>
      </c>
    </row>
    <row r="157" ht="16.5" customHeight="1">
      <c r="A157" s="115"/>
      <c r="B157" s="784">
        <v>152.0</v>
      </c>
      <c r="C157" s="992">
        <v>42796.0</v>
      </c>
      <c r="D157" s="43" t="s">
        <v>1885</v>
      </c>
      <c r="E157" s="992"/>
      <c r="F157" s="877" t="s">
        <v>1149</v>
      </c>
      <c r="G157" s="1025"/>
      <c r="H157" s="63" t="s">
        <v>2174</v>
      </c>
    </row>
    <row r="158" ht="16.5" customHeight="1">
      <c r="A158" s="115"/>
      <c r="B158" s="784"/>
      <c r="C158" s="992"/>
      <c r="D158" s="327" t="s">
        <v>10400</v>
      </c>
      <c r="E158" s="992"/>
      <c r="F158" s="1040" t="s">
        <v>10401</v>
      </c>
      <c r="G158" s="1025"/>
      <c r="H158" s="28"/>
    </row>
    <row r="159" ht="16.5" customHeight="1">
      <c r="A159" s="115"/>
      <c r="B159" s="784">
        <v>153.0</v>
      </c>
      <c r="C159" s="992">
        <v>42796.0</v>
      </c>
      <c r="D159" s="43" t="s">
        <v>2064</v>
      </c>
      <c r="E159" s="992"/>
      <c r="F159" s="877" t="s">
        <v>1593</v>
      </c>
      <c r="G159" s="1025"/>
      <c r="H159" s="63" t="s">
        <v>2185</v>
      </c>
    </row>
    <row r="160" ht="16.5" customHeight="1">
      <c r="A160" s="115"/>
      <c r="B160" s="784">
        <v>154.0</v>
      </c>
      <c r="C160" s="992">
        <v>42796.0</v>
      </c>
      <c r="D160" s="33" t="s">
        <v>2181</v>
      </c>
      <c r="E160" s="992"/>
      <c r="F160" s="877" t="s">
        <v>18</v>
      </c>
      <c r="G160" s="1025" t="s">
        <v>1779</v>
      </c>
      <c r="H160" s="63" t="s">
        <v>2183</v>
      </c>
    </row>
    <row r="161" ht="16.5" customHeight="1">
      <c r="A161" s="115"/>
      <c r="B161" s="784">
        <v>155.0</v>
      </c>
      <c r="C161" s="992">
        <v>42796.0</v>
      </c>
      <c r="D161" s="43" t="s">
        <v>2155</v>
      </c>
      <c r="E161" s="992"/>
      <c r="F161" s="877" t="s">
        <v>50</v>
      </c>
      <c r="G161" s="1025"/>
      <c r="H161" s="28"/>
    </row>
    <row r="162" ht="16.5" customHeight="1">
      <c r="A162" s="115"/>
      <c r="B162" s="784">
        <v>156.0</v>
      </c>
      <c r="C162" s="992">
        <v>42796.0</v>
      </c>
      <c r="D162" s="33" t="s">
        <v>1798</v>
      </c>
      <c r="E162" s="992"/>
      <c r="F162" s="877" t="s">
        <v>1497</v>
      </c>
      <c r="G162" s="1025"/>
      <c r="H162" s="28"/>
    </row>
    <row r="163" ht="16.5" customHeight="1">
      <c r="A163" s="115"/>
      <c r="B163" s="784">
        <v>157.0</v>
      </c>
      <c r="C163" s="992">
        <v>42796.0</v>
      </c>
      <c r="D163" s="33" t="s">
        <v>1818</v>
      </c>
      <c r="E163" s="992"/>
      <c r="F163" s="877" t="s">
        <v>1497</v>
      </c>
      <c r="G163" s="1025"/>
      <c r="H163" s="28"/>
    </row>
    <row r="164" ht="16.5" customHeight="1">
      <c r="A164" s="115"/>
      <c r="B164" s="784">
        <v>158.0</v>
      </c>
      <c r="C164" s="992">
        <v>42796.0</v>
      </c>
      <c r="D164" s="33" t="s">
        <v>2190</v>
      </c>
      <c r="E164" s="992"/>
      <c r="F164" s="877" t="s">
        <v>1497</v>
      </c>
      <c r="G164" s="1025"/>
      <c r="H164" s="28"/>
    </row>
    <row r="165" ht="16.5" customHeight="1">
      <c r="A165" s="115"/>
      <c r="B165" s="784">
        <v>159.0</v>
      </c>
      <c r="C165" s="992">
        <v>42796.0</v>
      </c>
      <c r="D165" s="33" t="s">
        <v>2188</v>
      </c>
      <c r="E165" s="992"/>
      <c r="F165" s="1041" t="s">
        <v>2188</v>
      </c>
      <c r="G165" s="1025"/>
      <c r="H165" s="63" t="s">
        <v>2189</v>
      </c>
    </row>
    <row r="166" ht="16.5" customHeight="1">
      <c r="A166" s="115"/>
      <c r="B166" s="784">
        <v>160.0</v>
      </c>
      <c r="C166" s="992">
        <v>42796.0</v>
      </c>
      <c r="D166" s="33" t="s">
        <v>2177</v>
      </c>
      <c r="E166" s="992"/>
      <c r="F166" s="1041" t="s">
        <v>2178</v>
      </c>
      <c r="G166" s="1025"/>
      <c r="H166" s="28"/>
    </row>
    <row r="167" ht="16.5" customHeight="1">
      <c r="A167" s="115"/>
      <c r="B167" s="784">
        <v>161.0</v>
      </c>
      <c r="C167" s="992">
        <v>42796.0</v>
      </c>
      <c r="D167" s="33" t="s">
        <v>2186</v>
      </c>
      <c r="E167" s="992"/>
      <c r="F167" s="1041" t="s">
        <v>2187</v>
      </c>
      <c r="G167" s="1025"/>
      <c r="H167" s="28"/>
    </row>
    <row r="168" ht="16.5" customHeight="1">
      <c r="A168" s="115"/>
      <c r="B168" s="784">
        <v>162.0</v>
      </c>
      <c r="C168" s="992">
        <v>42800.0</v>
      </c>
      <c r="D168" s="33" t="s">
        <v>1682</v>
      </c>
      <c r="E168" s="992"/>
      <c r="F168" s="1029" t="s">
        <v>1370</v>
      </c>
      <c r="G168" s="1025" t="s">
        <v>2008</v>
      </c>
      <c r="H168" s="28"/>
    </row>
    <row r="169" ht="15.0" customHeight="1">
      <c r="A169" s="115"/>
      <c r="B169" s="784">
        <v>163.0</v>
      </c>
      <c r="C169" s="992">
        <v>42800.0</v>
      </c>
      <c r="D169" s="33" t="s">
        <v>1682</v>
      </c>
      <c r="E169" s="992"/>
      <c r="F169" s="1029" t="s">
        <v>1370</v>
      </c>
      <c r="G169" s="1025" t="s">
        <v>2008</v>
      </c>
      <c r="H169" s="28"/>
    </row>
    <row r="170" ht="18.0" customHeight="1">
      <c r="A170" s="115"/>
      <c r="B170" s="784">
        <v>164.0</v>
      </c>
      <c r="C170" s="1042">
        <v>42797.0</v>
      </c>
      <c r="D170" s="43" t="s">
        <v>1496</v>
      </c>
      <c r="E170" s="1042"/>
      <c r="F170" s="1039" t="s">
        <v>50</v>
      </c>
      <c r="G170" s="1025"/>
      <c r="H170" s="63" t="s">
        <v>2191</v>
      </c>
    </row>
    <row r="171" ht="16.5" customHeight="1">
      <c r="A171" s="115"/>
      <c r="B171" s="784">
        <v>165.0</v>
      </c>
      <c r="C171" s="992">
        <v>42800.0</v>
      </c>
      <c r="D171" s="33" t="s">
        <v>2196</v>
      </c>
      <c r="E171" s="992"/>
      <c r="F171" s="1039" t="s">
        <v>18</v>
      </c>
      <c r="G171" s="1025" t="s">
        <v>1779</v>
      </c>
      <c r="H171" s="63" t="s">
        <v>2197</v>
      </c>
    </row>
    <row r="172" ht="16.5" customHeight="1">
      <c r="A172" s="115"/>
      <c r="B172" s="784">
        <v>166.0</v>
      </c>
      <c r="C172" s="992">
        <v>42800.0</v>
      </c>
      <c r="D172" s="43" t="s">
        <v>1770</v>
      </c>
      <c r="E172" s="992"/>
      <c r="F172" s="1039" t="s">
        <v>18</v>
      </c>
      <c r="G172" s="1025" t="s">
        <v>1779</v>
      </c>
      <c r="H172" s="63" t="s">
        <v>2203</v>
      </c>
    </row>
    <row r="173" ht="16.5" customHeight="1">
      <c r="A173" s="115"/>
      <c r="B173" s="784">
        <v>167.0</v>
      </c>
      <c r="C173" s="992">
        <v>42800.0</v>
      </c>
      <c r="D173" s="33" t="s">
        <v>2200</v>
      </c>
      <c r="E173" s="992"/>
      <c r="F173" s="1039" t="s">
        <v>18</v>
      </c>
      <c r="G173" s="1025"/>
      <c r="H173" s="63" t="s">
        <v>2201</v>
      </c>
    </row>
    <row r="174" ht="16.5" customHeight="1">
      <c r="A174" s="115"/>
      <c r="B174" s="784">
        <v>168.0</v>
      </c>
      <c r="C174" s="992">
        <v>42800.0</v>
      </c>
      <c r="D174" s="33" t="s">
        <v>1763</v>
      </c>
      <c r="E174" s="992" t="s">
        <v>1764</v>
      </c>
      <c r="F174" s="877" t="s">
        <v>1497</v>
      </c>
      <c r="G174" s="1025"/>
      <c r="H174" s="63" t="s">
        <v>2192</v>
      </c>
    </row>
    <row r="175" ht="16.5" customHeight="1">
      <c r="A175" s="115"/>
      <c r="B175" s="784">
        <v>169.0</v>
      </c>
      <c r="C175" s="992">
        <v>42800.0</v>
      </c>
      <c r="D175" s="33" t="s">
        <v>1803</v>
      </c>
      <c r="E175" s="992"/>
      <c r="F175" s="877" t="s">
        <v>1497</v>
      </c>
      <c r="G175" s="1025"/>
      <c r="H175" s="63" t="s">
        <v>2195</v>
      </c>
    </row>
    <row r="176" ht="16.5" customHeight="1">
      <c r="A176" s="115"/>
      <c r="B176" s="784">
        <v>170.0</v>
      </c>
      <c r="C176" s="992">
        <v>42800.0</v>
      </c>
      <c r="D176" s="33" t="s">
        <v>2204</v>
      </c>
      <c r="E176" s="992"/>
      <c r="F176" s="877" t="s">
        <v>18</v>
      </c>
      <c r="G176" s="1025"/>
      <c r="H176" s="63" t="s">
        <v>2205</v>
      </c>
    </row>
    <row r="177" ht="16.5" customHeight="1">
      <c r="A177" s="115"/>
      <c r="B177" s="784">
        <v>171.0</v>
      </c>
      <c r="C177" s="992">
        <v>42800.0</v>
      </c>
      <c r="D177" s="43" t="s">
        <v>1364</v>
      </c>
      <c r="E177" s="992"/>
      <c r="F177" s="877" t="s">
        <v>18</v>
      </c>
      <c r="G177" s="1025" t="s">
        <v>1779</v>
      </c>
      <c r="H177" s="63" t="s">
        <v>2202</v>
      </c>
    </row>
    <row r="178" ht="16.5" customHeight="1">
      <c r="A178" s="115"/>
      <c r="B178" s="784">
        <v>172.0</v>
      </c>
      <c r="C178" s="992">
        <v>42800.0</v>
      </c>
      <c r="D178" s="117" t="s">
        <v>2165</v>
      </c>
      <c r="E178" s="992"/>
      <c r="F178" s="1043" t="s">
        <v>18</v>
      </c>
      <c r="G178" s="1025" t="s">
        <v>2193</v>
      </c>
      <c r="H178" s="63" t="s">
        <v>2194</v>
      </c>
    </row>
    <row r="179" ht="16.5" customHeight="1">
      <c r="A179" s="115"/>
      <c r="B179" s="784">
        <v>173.0</v>
      </c>
      <c r="C179" s="992">
        <v>42800.0</v>
      </c>
      <c r="D179" s="33" t="s">
        <v>2198</v>
      </c>
      <c r="E179" s="992"/>
      <c r="F179" s="1039" t="s">
        <v>18</v>
      </c>
      <c r="G179" s="1025" t="s">
        <v>1779</v>
      </c>
      <c r="H179" s="63" t="s">
        <v>2199</v>
      </c>
    </row>
    <row r="180" ht="16.5" customHeight="1">
      <c r="A180" s="115"/>
      <c r="B180" s="784">
        <v>174.0</v>
      </c>
      <c r="C180" s="992">
        <v>42800.0</v>
      </c>
      <c r="D180" s="33" t="s">
        <v>2611</v>
      </c>
      <c r="E180" s="992"/>
      <c r="F180" s="1039" t="s">
        <v>182</v>
      </c>
      <c r="G180" s="1025"/>
      <c r="H180" s="63" t="s">
        <v>14858</v>
      </c>
    </row>
    <row r="181" ht="16.5" customHeight="1">
      <c r="A181" s="115"/>
      <c r="B181" s="784">
        <v>175.0</v>
      </c>
      <c r="C181" s="992">
        <v>42801.0</v>
      </c>
      <c r="D181" s="33" t="s">
        <v>2611</v>
      </c>
      <c r="E181" s="992"/>
      <c r="F181" s="1039" t="s">
        <v>363</v>
      </c>
      <c r="G181" s="1025"/>
      <c r="H181" s="63" t="s">
        <v>14859</v>
      </c>
    </row>
    <row r="182" ht="16.5" customHeight="1">
      <c r="A182" s="115"/>
      <c r="B182" s="784">
        <v>176.0</v>
      </c>
      <c r="C182" s="992">
        <v>42801.0</v>
      </c>
      <c r="D182" s="33" t="s">
        <v>2147</v>
      </c>
      <c r="E182" s="992"/>
      <c r="F182" s="877" t="s">
        <v>363</v>
      </c>
      <c r="G182" s="1025"/>
      <c r="H182" s="63" t="s">
        <v>14860</v>
      </c>
    </row>
    <row r="183" ht="16.5" customHeight="1">
      <c r="A183" s="115"/>
      <c r="B183" s="784">
        <v>177.0</v>
      </c>
      <c r="C183" s="992">
        <v>42801.0</v>
      </c>
      <c r="D183" s="33" t="s">
        <v>2147</v>
      </c>
      <c r="E183" s="992"/>
      <c r="F183" s="1039" t="s">
        <v>131</v>
      </c>
      <c r="G183" s="1025"/>
      <c r="H183" s="63" t="s">
        <v>14861</v>
      </c>
    </row>
    <row r="184" ht="16.5" customHeight="1">
      <c r="A184" s="115"/>
      <c r="B184" s="784">
        <v>178.0</v>
      </c>
      <c r="C184" s="992">
        <v>42801.0</v>
      </c>
      <c r="D184" s="33" t="s">
        <v>1915</v>
      </c>
      <c r="E184" s="992"/>
      <c r="F184" s="1039" t="s">
        <v>363</v>
      </c>
      <c r="G184" s="1025"/>
      <c r="H184" s="63" t="s">
        <v>14862</v>
      </c>
    </row>
    <row r="185" ht="16.5" customHeight="1">
      <c r="A185" s="115"/>
      <c r="B185" s="784">
        <v>179.0</v>
      </c>
      <c r="C185" s="992">
        <v>42801.0</v>
      </c>
      <c r="D185" s="33" t="s">
        <v>1623</v>
      </c>
      <c r="E185" s="992"/>
      <c r="F185" s="1039" t="s">
        <v>363</v>
      </c>
      <c r="G185" s="1025" t="s">
        <v>1083</v>
      </c>
      <c r="H185" s="63" t="s">
        <v>14863</v>
      </c>
    </row>
    <row r="186" ht="16.5" customHeight="1">
      <c r="A186" s="115"/>
      <c r="B186" s="784">
        <v>180.0</v>
      </c>
      <c r="C186" s="992">
        <v>42801.0</v>
      </c>
      <c r="D186" s="33" t="s">
        <v>1623</v>
      </c>
      <c r="E186" s="992"/>
      <c r="F186" s="877" t="s">
        <v>1497</v>
      </c>
      <c r="G186" s="1025" t="s">
        <v>2097</v>
      </c>
      <c r="H186" s="63" t="s">
        <v>14864</v>
      </c>
    </row>
    <row r="187" ht="16.5" customHeight="1">
      <c r="A187" s="115"/>
      <c r="B187" s="784">
        <v>181.0</v>
      </c>
      <c r="C187" s="992">
        <v>42801.0</v>
      </c>
      <c r="D187" s="33" t="s">
        <v>1967</v>
      </c>
      <c r="E187" s="992"/>
      <c r="F187" s="877" t="s">
        <v>1497</v>
      </c>
      <c r="G187" s="1025"/>
      <c r="H187" s="63" t="s">
        <v>14865</v>
      </c>
    </row>
    <row r="188" ht="16.5" customHeight="1">
      <c r="A188" s="115"/>
      <c r="B188" s="784">
        <v>182.0</v>
      </c>
      <c r="C188" s="992">
        <v>42801.0</v>
      </c>
      <c r="D188" s="33" t="s">
        <v>1915</v>
      </c>
      <c r="E188" s="992"/>
      <c r="F188" s="877" t="s">
        <v>1149</v>
      </c>
      <c r="G188" s="1025"/>
      <c r="H188" s="63" t="s">
        <v>14866</v>
      </c>
    </row>
    <row r="189" ht="16.5" customHeight="1">
      <c r="A189" s="115"/>
      <c r="B189" s="784">
        <v>183.0</v>
      </c>
      <c r="C189" s="992">
        <v>42801.0</v>
      </c>
      <c r="D189" s="33" t="s">
        <v>2568</v>
      </c>
      <c r="E189" s="992"/>
      <c r="F189" s="1039" t="s">
        <v>18</v>
      </c>
      <c r="G189" s="1025"/>
      <c r="H189" s="63" t="s">
        <v>14867</v>
      </c>
    </row>
    <row r="190" ht="16.5" customHeight="1">
      <c r="A190" s="115"/>
      <c r="B190" s="784">
        <v>184.0</v>
      </c>
      <c r="C190" s="992">
        <v>42801.0</v>
      </c>
      <c r="D190" s="33" t="s">
        <v>2568</v>
      </c>
      <c r="E190" s="992"/>
      <c r="F190" s="877" t="s">
        <v>1497</v>
      </c>
      <c r="G190" s="1025"/>
      <c r="H190" s="63" t="s">
        <v>14868</v>
      </c>
    </row>
    <row r="191" ht="16.5" customHeight="1">
      <c r="A191" s="115"/>
      <c r="B191" s="784">
        <v>185.0</v>
      </c>
      <c r="C191" s="992">
        <v>42801.0</v>
      </c>
      <c r="D191" s="33" t="s">
        <v>14869</v>
      </c>
      <c r="E191" s="992"/>
      <c r="F191" s="877" t="s">
        <v>1497</v>
      </c>
      <c r="G191" s="1025"/>
      <c r="H191" s="63" t="s">
        <v>14870</v>
      </c>
    </row>
    <row r="192" ht="16.5" customHeight="1">
      <c r="A192" s="115"/>
      <c r="B192" s="784">
        <v>186.0</v>
      </c>
      <c r="C192" s="992">
        <v>42803.0</v>
      </c>
      <c r="D192" s="33" t="s">
        <v>14871</v>
      </c>
      <c r="E192" s="992"/>
      <c r="F192" s="1039" t="s">
        <v>18</v>
      </c>
      <c r="G192" s="1025"/>
      <c r="H192" s="63" t="s">
        <v>14872</v>
      </c>
    </row>
    <row r="193" ht="16.5" customHeight="1">
      <c r="A193" s="115"/>
      <c r="B193" s="784">
        <v>187.0</v>
      </c>
      <c r="C193" s="992">
        <v>42803.0</v>
      </c>
      <c r="D193" s="33" t="s">
        <v>3461</v>
      </c>
      <c r="E193" s="992"/>
      <c r="F193" s="1039" t="s">
        <v>1497</v>
      </c>
      <c r="G193" s="1025"/>
      <c r="H193" s="63" t="s">
        <v>14873</v>
      </c>
    </row>
    <row r="194" ht="16.5" customHeight="1">
      <c r="A194" s="115"/>
      <c r="B194" s="784">
        <v>188.0</v>
      </c>
      <c r="C194" s="992">
        <v>42803.0</v>
      </c>
      <c r="D194" s="81" t="s">
        <v>8035</v>
      </c>
      <c r="E194" s="992"/>
      <c r="F194" s="1039" t="s">
        <v>1497</v>
      </c>
      <c r="G194" s="1025"/>
      <c r="H194" s="63" t="s">
        <v>14874</v>
      </c>
    </row>
    <row r="195" ht="16.5" customHeight="1">
      <c r="A195" s="115"/>
      <c r="B195" s="784">
        <v>189.0</v>
      </c>
      <c r="C195" s="992">
        <v>42803.0</v>
      </c>
      <c r="D195" s="33" t="s">
        <v>14875</v>
      </c>
      <c r="E195" s="992"/>
      <c r="F195" s="1039" t="s">
        <v>18</v>
      </c>
      <c r="G195" s="1025"/>
      <c r="H195" s="63" t="s">
        <v>14876</v>
      </c>
    </row>
    <row r="196" ht="16.5" customHeight="1">
      <c r="A196" s="115"/>
      <c r="B196" s="784">
        <v>190.0</v>
      </c>
      <c r="C196" s="992">
        <v>42803.0</v>
      </c>
      <c r="D196" s="33" t="s">
        <v>14875</v>
      </c>
      <c r="E196" s="992"/>
      <c r="F196" s="1039" t="s">
        <v>1497</v>
      </c>
      <c r="G196" s="1025"/>
      <c r="H196" s="63" t="s">
        <v>14877</v>
      </c>
    </row>
    <row r="197" ht="16.5" customHeight="1">
      <c r="A197" s="115"/>
      <c r="B197" s="784">
        <v>191.0</v>
      </c>
      <c r="C197" s="992">
        <v>42803.0</v>
      </c>
      <c r="D197" s="33" t="s">
        <v>2661</v>
      </c>
      <c r="E197" s="992"/>
      <c r="F197" s="877" t="s">
        <v>18</v>
      </c>
      <c r="G197" s="1025"/>
      <c r="H197" s="63" t="s">
        <v>14878</v>
      </c>
    </row>
    <row r="198" ht="16.5" customHeight="1">
      <c r="A198" s="115"/>
      <c r="B198" s="784">
        <v>192.0</v>
      </c>
      <c r="C198" s="992">
        <v>42803.0</v>
      </c>
      <c r="D198" s="33" t="s">
        <v>2056</v>
      </c>
      <c r="E198" s="992"/>
      <c r="F198" s="1039" t="s">
        <v>18</v>
      </c>
      <c r="G198" s="1025" t="s">
        <v>1779</v>
      </c>
      <c r="H198" s="63" t="s">
        <v>14879</v>
      </c>
    </row>
    <row r="199" ht="16.5" customHeight="1">
      <c r="A199" s="115"/>
      <c r="B199" s="784"/>
      <c r="C199" s="35">
        <v>42805.0</v>
      </c>
      <c r="D199" s="33" t="s">
        <v>4268</v>
      </c>
      <c r="E199" s="35"/>
      <c r="F199" s="1039" t="s">
        <v>158</v>
      </c>
      <c r="G199" s="1025"/>
      <c r="H199" s="63"/>
    </row>
    <row r="200" ht="16.5" customHeight="1">
      <c r="A200" s="115"/>
      <c r="B200" s="784">
        <v>193.0</v>
      </c>
      <c r="C200" s="35">
        <v>42805.0</v>
      </c>
      <c r="D200" s="33" t="s">
        <v>14880</v>
      </c>
      <c r="E200" s="35"/>
      <c r="F200" s="1027" t="s">
        <v>1200</v>
      </c>
      <c r="G200" s="1025"/>
      <c r="H200" s="63" t="s">
        <v>14881</v>
      </c>
    </row>
    <row r="201" ht="16.5" customHeight="1">
      <c r="A201" s="115"/>
      <c r="B201" s="784">
        <v>194.0</v>
      </c>
      <c r="C201" s="35">
        <v>42807.0</v>
      </c>
      <c r="D201" s="33" t="s">
        <v>9469</v>
      </c>
      <c r="E201" s="35"/>
      <c r="F201" s="1039" t="s">
        <v>1497</v>
      </c>
      <c r="G201" s="1025"/>
      <c r="H201" s="63" t="s">
        <v>14882</v>
      </c>
    </row>
    <row r="202" ht="16.5" customHeight="1">
      <c r="A202" s="115"/>
      <c r="B202" s="784">
        <v>195.0</v>
      </c>
      <c r="C202" s="35">
        <v>42807.0</v>
      </c>
      <c r="D202" s="33" t="s">
        <v>14883</v>
      </c>
      <c r="E202" s="35"/>
      <c r="F202" s="1028" t="s">
        <v>994</v>
      </c>
      <c r="G202" s="1025"/>
      <c r="H202" s="63" t="s">
        <v>14884</v>
      </c>
    </row>
    <row r="203" ht="16.5" customHeight="1">
      <c r="A203" s="115"/>
      <c r="B203" s="784">
        <v>196.0</v>
      </c>
      <c r="C203" s="35">
        <v>42807.0</v>
      </c>
      <c r="D203" s="33" t="s">
        <v>1368</v>
      </c>
      <c r="E203" s="35"/>
      <c r="F203" s="1039" t="s">
        <v>1593</v>
      </c>
      <c r="G203" s="1025"/>
      <c r="H203" s="63" t="s">
        <v>14885</v>
      </c>
    </row>
    <row r="204" ht="16.5" customHeight="1">
      <c r="A204" s="115"/>
      <c r="B204" s="784">
        <v>197.0</v>
      </c>
      <c r="C204" s="35">
        <v>42808.0</v>
      </c>
      <c r="D204" s="33" t="s">
        <v>193</v>
      </c>
      <c r="E204" s="35"/>
      <c r="F204" s="1039" t="s">
        <v>18</v>
      </c>
      <c r="G204" s="1025" t="s">
        <v>1779</v>
      </c>
      <c r="H204" s="28"/>
    </row>
    <row r="205" ht="16.5" customHeight="1">
      <c r="A205" s="115"/>
      <c r="B205" s="784">
        <v>198.0</v>
      </c>
      <c r="C205" s="35">
        <v>42808.0</v>
      </c>
      <c r="D205" s="33" t="s">
        <v>14886</v>
      </c>
      <c r="E205" s="35"/>
      <c r="F205" s="877" t="s">
        <v>18</v>
      </c>
      <c r="G205" s="1025" t="s">
        <v>1779</v>
      </c>
      <c r="H205" s="28"/>
    </row>
    <row r="206" ht="16.5" customHeight="1">
      <c r="A206" s="115"/>
      <c r="B206" s="784">
        <v>199.0</v>
      </c>
      <c r="C206" s="35">
        <v>42808.0</v>
      </c>
      <c r="D206" s="33" t="s">
        <v>1473</v>
      </c>
      <c r="E206" s="35"/>
      <c r="F206" s="877" t="s">
        <v>18</v>
      </c>
      <c r="G206" s="1025" t="s">
        <v>1779</v>
      </c>
      <c r="H206" s="28"/>
    </row>
    <row r="207" ht="16.5" customHeight="1">
      <c r="A207" s="115"/>
      <c r="B207" s="784">
        <v>200.0</v>
      </c>
      <c r="C207" s="35">
        <v>42808.0</v>
      </c>
      <c r="D207" s="33" t="s">
        <v>1406</v>
      </c>
      <c r="E207" s="35"/>
      <c r="F207" s="877" t="s">
        <v>18</v>
      </c>
      <c r="G207" s="1025" t="s">
        <v>1779</v>
      </c>
      <c r="H207" s="28"/>
    </row>
    <row r="208" ht="16.5" customHeight="1">
      <c r="A208" s="115"/>
      <c r="B208" s="784">
        <v>201.0</v>
      </c>
      <c r="C208" s="35">
        <v>42808.0</v>
      </c>
      <c r="D208" s="33" t="s">
        <v>1379</v>
      </c>
      <c r="E208" s="35"/>
      <c r="F208" s="1039" t="s">
        <v>18</v>
      </c>
      <c r="G208" s="1025" t="s">
        <v>1779</v>
      </c>
      <c r="H208" s="28"/>
    </row>
    <row r="209" ht="16.5" customHeight="1">
      <c r="A209" s="115"/>
      <c r="B209" s="784">
        <v>202.0</v>
      </c>
      <c r="C209" s="35">
        <v>42808.0</v>
      </c>
      <c r="D209" s="33" t="s">
        <v>385</v>
      </c>
      <c r="E209" s="35"/>
      <c r="F209" s="877" t="s">
        <v>18</v>
      </c>
      <c r="G209" s="1025" t="s">
        <v>1779</v>
      </c>
      <c r="H209" s="28"/>
    </row>
    <row r="210" ht="16.5" customHeight="1">
      <c r="A210" s="115"/>
      <c r="B210" s="784">
        <v>203.0</v>
      </c>
      <c r="C210" s="35">
        <v>42808.0</v>
      </c>
      <c r="D210" s="33" t="s">
        <v>3057</v>
      </c>
      <c r="E210" s="35"/>
      <c r="F210" s="877" t="s">
        <v>18</v>
      </c>
      <c r="G210" s="1025" t="s">
        <v>1779</v>
      </c>
      <c r="H210" s="28"/>
    </row>
    <row r="211" ht="16.5" customHeight="1">
      <c r="A211" s="115"/>
      <c r="B211" s="784">
        <v>204.0</v>
      </c>
      <c r="C211" s="35">
        <v>42808.0</v>
      </c>
      <c r="D211" s="33" t="s">
        <v>1611</v>
      </c>
      <c r="E211" s="35"/>
      <c r="F211" s="877" t="s">
        <v>2378</v>
      </c>
      <c r="G211" s="1044" t="s">
        <v>14887</v>
      </c>
      <c r="H211" s="63" t="s">
        <v>14888</v>
      </c>
    </row>
    <row r="212" ht="16.5" customHeight="1">
      <c r="A212" s="115"/>
      <c r="B212" s="784">
        <v>205.0</v>
      </c>
      <c r="C212" s="35">
        <v>42808.0</v>
      </c>
      <c r="D212" s="33" t="s">
        <v>14889</v>
      </c>
      <c r="E212" s="35"/>
      <c r="F212" s="1039" t="s">
        <v>1497</v>
      </c>
      <c r="G212" s="1025"/>
      <c r="H212" s="63" t="s">
        <v>14890</v>
      </c>
    </row>
    <row r="213" ht="16.5" customHeight="1">
      <c r="A213" s="115"/>
      <c r="B213" s="784">
        <v>206.0</v>
      </c>
      <c r="C213" s="35">
        <v>42808.0</v>
      </c>
      <c r="D213" s="33" t="s">
        <v>14093</v>
      </c>
      <c r="E213" s="35"/>
      <c r="F213" s="1039" t="s">
        <v>1497</v>
      </c>
      <c r="G213" s="1044"/>
      <c r="H213" s="63" t="s">
        <v>14891</v>
      </c>
    </row>
    <row r="214" ht="16.5" customHeight="1">
      <c r="A214" s="115"/>
      <c r="B214" s="784">
        <v>207.0</v>
      </c>
      <c r="C214" s="35">
        <v>42808.0</v>
      </c>
      <c r="D214" s="43" t="s">
        <v>2140</v>
      </c>
      <c r="E214" s="35"/>
      <c r="F214" s="1039" t="s">
        <v>1497</v>
      </c>
      <c r="G214" s="1025"/>
      <c r="H214" s="63" t="s">
        <v>14892</v>
      </c>
    </row>
    <row r="215" ht="16.5" customHeight="1">
      <c r="A215" s="115"/>
      <c r="B215" s="784">
        <v>208.0</v>
      </c>
      <c r="C215" s="35">
        <v>42808.0</v>
      </c>
      <c r="D215" s="33" t="s">
        <v>14893</v>
      </c>
      <c r="E215" s="35"/>
      <c r="F215" s="1039" t="s">
        <v>1497</v>
      </c>
      <c r="G215" s="1044"/>
      <c r="H215" s="63" t="s">
        <v>14894</v>
      </c>
    </row>
    <row r="216" ht="16.5" customHeight="1">
      <c r="A216" s="115"/>
      <c r="B216" s="784">
        <v>209.0</v>
      </c>
      <c r="C216" s="35">
        <v>42808.0</v>
      </c>
      <c r="D216" s="33" t="s">
        <v>7692</v>
      </c>
      <c r="E216" s="35"/>
      <c r="F216" s="1039" t="s">
        <v>1497</v>
      </c>
      <c r="G216" s="1025"/>
      <c r="H216" s="63" t="s">
        <v>14895</v>
      </c>
    </row>
    <row r="217" ht="16.5" customHeight="1">
      <c r="A217" s="115"/>
      <c r="B217" s="784">
        <v>210.0</v>
      </c>
      <c r="C217" s="35">
        <v>42810.0</v>
      </c>
      <c r="D217" s="33" t="s">
        <v>1934</v>
      </c>
      <c r="E217" s="35"/>
      <c r="F217" s="1039" t="s">
        <v>182</v>
      </c>
      <c r="G217" s="1044"/>
      <c r="H217" s="63" t="s">
        <v>14896</v>
      </c>
    </row>
    <row r="218" ht="16.5" customHeight="1">
      <c r="A218" s="115"/>
      <c r="B218" s="784">
        <v>211.0</v>
      </c>
      <c r="C218" s="35">
        <v>42810.0</v>
      </c>
      <c r="D218" s="33" t="s">
        <v>1934</v>
      </c>
      <c r="E218" s="35"/>
      <c r="F218" s="1039" t="s">
        <v>363</v>
      </c>
      <c r="G218" s="1025"/>
      <c r="H218" s="63" t="s">
        <v>14897</v>
      </c>
    </row>
    <row r="219" ht="16.5" customHeight="1">
      <c r="A219" s="115"/>
      <c r="B219" s="784">
        <v>212.0</v>
      </c>
      <c r="C219" s="35">
        <v>42810.0</v>
      </c>
      <c r="D219" s="33" t="s">
        <v>1407</v>
      </c>
      <c r="E219" s="35"/>
      <c r="F219" s="877" t="s">
        <v>2253</v>
      </c>
      <c r="G219" s="1045" t="s">
        <v>3678</v>
      </c>
      <c r="H219" s="63" t="s">
        <v>14898</v>
      </c>
    </row>
    <row r="220" ht="16.5" customHeight="1">
      <c r="A220" s="115"/>
      <c r="B220" s="784">
        <v>213.0</v>
      </c>
      <c r="C220" s="35">
        <v>42810.0</v>
      </c>
      <c r="D220" s="43" t="s">
        <v>14899</v>
      </c>
      <c r="E220" s="35"/>
      <c r="F220" s="1039" t="s">
        <v>1497</v>
      </c>
      <c r="G220" s="1025"/>
      <c r="H220" s="63" t="s">
        <v>14900</v>
      </c>
    </row>
    <row r="221" ht="16.5" customHeight="1">
      <c r="A221" s="115"/>
      <c r="B221" s="784">
        <v>214.0</v>
      </c>
      <c r="C221" s="35">
        <v>42810.0</v>
      </c>
      <c r="D221" s="43" t="s">
        <v>14901</v>
      </c>
      <c r="E221" s="35"/>
      <c r="F221" s="1039" t="s">
        <v>1497</v>
      </c>
      <c r="G221" s="1044"/>
      <c r="H221" s="63" t="s">
        <v>14902</v>
      </c>
    </row>
    <row r="222" ht="16.5" customHeight="1">
      <c r="A222" s="115"/>
      <c r="B222" s="784">
        <v>215.0</v>
      </c>
      <c r="C222" s="35">
        <v>42810.0</v>
      </c>
      <c r="D222" s="33" t="s">
        <v>4531</v>
      </c>
      <c r="E222" s="35"/>
      <c r="F222" s="1039" t="s">
        <v>1497</v>
      </c>
      <c r="G222" s="1025"/>
      <c r="H222" s="63" t="s">
        <v>14903</v>
      </c>
    </row>
    <row r="223" ht="16.5" customHeight="1">
      <c r="A223" s="115"/>
      <c r="B223" s="784">
        <v>216.0</v>
      </c>
      <c r="C223" s="35">
        <v>42810.0</v>
      </c>
      <c r="D223" s="33" t="s">
        <v>1772</v>
      </c>
      <c r="E223" s="35"/>
      <c r="F223" s="877" t="s">
        <v>1497</v>
      </c>
      <c r="G223" s="1044"/>
      <c r="H223" s="63" t="s">
        <v>14904</v>
      </c>
    </row>
    <row r="224" ht="16.5" customHeight="1">
      <c r="A224" s="115"/>
      <c r="B224" s="784">
        <v>217.0</v>
      </c>
      <c r="C224" s="35">
        <v>42810.0</v>
      </c>
      <c r="D224" s="33" t="s">
        <v>1360</v>
      </c>
      <c r="E224" s="35"/>
      <c r="F224" s="1039" t="s">
        <v>2253</v>
      </c>
      <c r="G224" s="1025" t="s">
        <v>1083</v>
      </c>
      <c r="H224" s="63" t="s">
        <v>14905</v>
      </c>
    </row>
    <row r="225" ht="16.5" customHeight="1">
      <c r="A225" s="115"/>
      <c r="B225" s="784">
        <v>218.0</v>
      </c>
      <c r="C225" s="35">
        <v>42810.0</v>
      </c>
      <c r="D225" s="33" t="s">
        <v>4450</v>
      </c>
      <c r="E225" s="35"/>
      <c r="F225" s="1039" t="s">
        <v>18</v>
      </c>
      <c r="G225" s="1044"/>
      <c r="H225" s="63" t="s">
        <v>14906</v>
      </c>
    </row>
    <row r="226" ht="16.5" customHeight="1">
      <c r="A226" s="115"/>
      <c r="B226" s="784">
        <v>219.0</v>
      </c>
      <c r="C226" s="35">
        <v>42810.0</v>
      </c>
      <c r="D226" s="33" t="s">
        <v>1975</v>
      </c>
      <c r="E226" s="35"/>
      <c r="F226" s="1039" t="s">
        <v>131</v>
      </c>
      <c r="G226" s="1025"/>
      <c r="H226" s="63" t="s">
        <v>14907</v>
      </c>
    </row>
    <row r="227" ht="16.5" customHeight="1">
      <c r="A227" s="115"/>
      <c r="B227" s="784">
        <v>220.0</v>
      </c>
      <c r="C227" s="35">
        <v>42814.0</v>
      </c>
      <c r="D227" s="33" t="s">
        <v>2579</v>
      </c>
      <c r="E227" s="35"/>
      <c r="F227" s="1039" t="s">
        <v>18</v>
      </c>
      <c r="G227" s="1044"/>
      <c r="H227" s="63" t="s">
        <v>14908</v>
      </c>
    </row>
    <row r="228" ht="16.5" customHeight="1">
      <c r="A228" s="115"/>
      <c r="B228" s="784">
        <v>221.0</v>
      </c>
      <c r="C228" s="35">
        <v>42814.0</v>
      </c>
      <c r="D228" s="33" t="s">
        <v>2484</v>
      </c>
      <c r="E228" s="35"/>
      <c r="F228" s="1039" t="s">
        <v>18</v>
      </c>
      <c r="G228" s="1025"/>
      <c r="H228" s="63" t="s">
        <v>14909</v>
      </c>
    </row>
    <row r="229" ht="16.5" customHeight="1">
      <c r="A229" s="115"/>
      <c r="B229" s="784">
        <v>222.0</v>
      </c>
      <c r="C229" s="35">
        <v>42814.0</v>
      </c>
      <c r="D229" s="33" t="s">
        <v>2962</v>
      </c>
      <c r="E229" s="35"/>
      <c r="F229" s="1039" t="s">
        <v>18</v>
      </c>
      <c r="G229" s="1044"/>
      <c r="H229" s="63" t="s">
        <v>14910</v>
      </c>
    </row>
    <row r="230" ht="16.5" customHeight="1">
      <c r="A230" s="115"/>
      <c r="B230" s="784">
        <v>223.0</v>
      </c>
      <c r="C230" s="35">
        <v>42814.0</v>
      </c>
      <c r="D230" s="33" t="s">
        <v>1918</v>
      </c>
      <c r="E230" s="35"/>
      <c r="F230" s="1039" t="s">
        <v>18</v>
      </c>
      <c r="G230" s="1025"/>
      <c r="H230" s="63" t="s">
        <v>14911</v>
      </c>
    </row>
    <row r="231" ht="16.5" customHeight="1">
      <c r="A231" s="115"/>
      <c r="B231" s="784">
        <v>224.0</v>
      </c>
      <c r="C231" s="35">
        <v>42814.0</v>
      </c>
      <c r="D231" s="33" t="s">
        <v>3379</v>
      </c>
      <c r="E231" s="35"/>
      <c r="F231" s="1039" t="s">
        <v>18</v>
      </c>
      <c r="G231" s="1044"/>
      <c r="H231" s="63" t="s">
        <v>14912</v>
      </c>
    </row>
    <row r="232" ht="16.5" customHeight="1">
      <c r="A232" s="115"/>
      <c r="B232" s="784">
        <v>225.0</v>
      </c>
      <c r="C232" s="35">
        <v>42814.0</v>
      </c>
      <c r="D232" s="33" t="s">
        <v>5743</v>
      </c>
      <c r="E232" s="35"/>
      <c r="F232" s="1039" t="s">
        <v>18</v>
      </c>
      <c r="G232" s="1025"/>
      <c r="H232" s="63" t="s">
        <v>14913</v>
      </c>
    </row>
    <row r="233" ht="16.5" customHeight="1">
      <c r="A233" s="115"/>
      <c r="B233" s="784">
        <v>226.0</v>
      </c>
      <c r="C233" s="35">
        <v>42814.0</v>
      </c>
      <c r="D233" s="33" t="s">
        <v>2518</v>
      </c>
      <c r="E233" s="35"/>
      <c r="F233" s="1039" t="s">
        <v>18</v>
      </c>
      <c r="G233" s="1044"/>
      <c r="H233" s="63" t="s">
        <v>14914</v>
      </c>
    </row>
    <row r="234" ht="17.25" customHeight="1">
      <c r="A234" s="115"/>
      <c r="B234" s="784">
        <v>227.0</v>
      </c>
      <c r="C234" s="35">
        <v>42814.0</v>
      </c>
      <c r="D234" s="33" t="s">
        <v>3529</v>
      </c>
      <c r="E234" s="35"/>
      <c r="F234" s="1039" t="s">
        <v>18</v>
      </c>
      <c r="G234" s="1025" t="s">
        <v>1779</v>
      </c>
      <c r="H234" s="63" t="s">
        <v>14915</v>
      </c>
    </row>
    <row r="235" ht="20.25" customHeight="1">
      <c r="A235" s="115"/>
      <c r="B235" s="784">
        <v>228.0</v>
      </c>
      <c r="C235" s="35">
        <v>42814.0</v>
      </c>
      <c r="D235" s="33" t="s">
        <v>2549</v>
      </c>
      <c r="E235" s="35"/>
      <c r="F235" s="1039" t="s">
        <v>18</v>
      </c>
      <c r="G235" s="1044" t="s">
        <v>1779</v>
      </c>
      <c r="H235" s="63" t="s">
        <v>14916</v>
      </c>
    </row>
    <row r="236" ht="16.5" customHeight="1">
      <c r="A236" s="115"/>
      <c r="B236" s="784">
        <v>229.0</v>
      </c>
      <c r="C236" s="35">
        <v>42814.0</v>
      </c>
      <c r="D236" s="33" t="s">
        <v>2066</v>
      </c>
      <c r="E236" s="35"/>
      <c r="F236" s="877" t="s">
        <v>1593</v>
      </c>
      <c r="G236" s="1025"/>
      <c r="H236" s="63" t="s">
        <v>14917</v>
      </c>
    </row>
    <row r="237" ht="16.5" customHeight="1">
      <c r="A237" s="115"/>
      <c r="B237" s="784">
        <v>230.0</v>
      </c>
      <c r="C237" s="35">
        <v>42814.0</v>
      </c>
      <c r="D237" s="33" t="s">
        <v>2031</v>
      </c>
      <c r="E237" s="35"/>
      <c r="F237" s="1039" t="s">
        <v>50</v>
      </c>
      <c r="G237" s="1044"/>
      <c r="H237" s="63" t="s">
        <v>14918</v>
      </c>
    </row>
    <row r="238" ht="16.5" customHeight="1">
      <c r="A238" s="115"/>
      <c r="B238" s="784">
        <v>231.0</v>
      </c>
      <c r="C238" s="35">
        <v>42814.0</v>
      </c>
      <c r="D238" s="33" t="s">
        <v>1494</v>
      </c>
      <c r="E238" s="35"/>
      <c r="F238" s="1039" t="s">
        <v>50</v>
      </c>
      <c r="G238" s="1025"/>
      <c r="H238" s="63" t="s">
        <v>14919</v>
      </c>
    </row>
    <row r="239" ht="16.5" customHeight="1">
      <c r="A239" s="115"/>
      <c r="B239" s="784">
        <v>232.0</v>
      </c>
      <c r="C239" s="35">
        <v>42814.0</v>
      </c>
      <c r="D239" s="33" t="s">
        <v>2012</v>
      </c>
      <c r="E239" s="35"/>
      <c r="F239" s="1029" t="s">
        <v>1313</v>
      </c>
      <c r="G239" s="1044" t="s">
        <v>2175</v>
      </c>
      <c r="H239" s="63" t="s">
        <v>14920</v>
      </c>
    </row>
    <row r="240" ht="16.5" customHeight="1">
      <c r="A240" s="115"/>
      <c r="B240" s="784">
        <v>233.0</v>
      </c>
      <c r="C240" s="35">
        <v>42814.0</v>
      </c>
      <c r="D240" s="33" t="s">
        <v>1623</v>
      </c>
      <c r="E240" s="35"/>
      <c r="F240" s="1039" t="s">
        <v>1497</v>
      </c>
      <c r="G240" s="1025" t="s">
        <v>1083</v>
      </c>
      <c r="H240" s="63" t="s">
        <v>14921</v>
      </c>
    </row>
    <row r="241" ht="17.25" customHeight="1">
      <c r="A241" s="115"/>
      <c r="B241" s="784">
        <v>234.0</v>
      </c>
      <c r="C241" s="35">
        <v>42814.0</v>
      </c>
      <c r="D241" s="33" t="s">
        <v>14922</v>
      </c>
      <c r="E241" s="35"/>
      <c r="F241" s="1039" t="s">
        <v>1497</v>
      </c>
      <c r="G241" s="1044"/>
      <c r="H241" s="63" t="s">
        <v>14923</v>
      </c>
    </row>
    <row r="242" ht="16.5" customHeight="1">
      <c r="A242" s="115"/>
      <c r="B242" s="784">
        <v>235.0</v>
      </c>
      <c r="C242" s="35">
        <v>42814.0</v>
      </c>
      <c r="D242" s="33" t="s">
        <v>14924</v>
      </c>
      <c r="E242" s="35"/>
      <c r="F242" s="1039" t="s">
        <v>1497</v>
      </c>
      <c r="G242" s="1025"/>
      <c r="H242" s="63" t="s">
        <v>14925</v>
      </c>
    </row>
    <row r="243" ht="16.5" customHeight="1">
      <c r="A243" s="115"/>
      <c r="B243" s="784">
        <v>236.0</v>
      </c>
      <c r="C243" s="35">
        <v>42814.0</v>
      </c>
      <c r="D243" s="43" t="s">
        <v>14926</v>
      </c>
      <c r="E243" s="35"/>
      <c r="F243" s="1039" t="s">
        <v>1497</v>
      </c>
      <c r="G243" s="1044"/>
      <c r="H243" s="63" t="s">
        <v>14927</v>
      </c>
    </row>
    <row r="244" ht="16.5" customHeight="1">
      <c r="A244" s="115"/>
      <c r="B244" s="784">
        <v>237.0</v>
      </c>
      <c r="C244" s="35">
        <v>42814.0</v>
      </c>
      <c r="D244" s="43" t="s">
        <v>13432</v>
      </c>
      <c r="E244" s="35"/>
      <c r="F244" s="1039" t="s">
        <v>1497</v>
      </c>
      <c r="G244" s="1025"/>
      <c r="H244" s="63" t="s">
        <v>14928</v>
      </c>
    </row>
    <row r="245" ht="16.5" customHeight="1">
      <c r="A245" s="115"/>
      <c r="B245" s="784">
        <v>238.0</v>
      </c>
      <c r="C245" s="35">
        <v>42814.0</v>
      </c>
      <c r="D245" s="33" t="s">
        <v>4335</v>
      </c>
      <c r="E245" s="35"/>
      <c r="F245" s="1039" t="s">
        <v>1497</v>
      </c>
      <c r="G245" s="1044"/>
      <c r="H245" s="63" t="s">
        <v>14929</v>
      </c>
    </row>
    <row r="246" ht="16.5" customHeight="1">
      <c r="A246" s="115"/>
      <c r="B246" s="784">
        <v>239.0</v>
      </c>
      <c r="C246" s="35">
        <v>42815.0</v>
      </c>
      <c r="D246" s="33" t="s">
        <v>2130</v>
      </c>
      <c r="E246" s="35"/>
      <c r="F246" s="1039" t="s">
        <v>1497</v>
      </c>
      <c r="G246" s="1025"/>
      <c r="H246" s="63" t="s">
        <v>14930</v>
      </c>
    </row>
    <row r="247" ht="16.5" customHeight="1">
      <c r="A247" s="115"/>
      <c r="B247" s="784">
        <v>240.0</v>
      </c>
      <c r="C247" s="35">
        <v>42815.0</v>
      </c>
      <c r="D247" s="33" t="s">
        <v>2126</v>
      </c>
      <c r="E247" s="35"/>
      <c r="F247" s="1039" t="s">
        <v>1497</v>
      </c>
      <c r="G247" s="1044"/>
      <c r="H247" s="63" t="s">
        <v>14931</v>
      </c>
    </row>
    <row r="248" ht="16.5" customHeight="1">
      <c r="A248" s="115"/>
      <c r="B248" s="784">
        <v>241.0</v>
      </c>
      <c r="C248" s="35">
        <v>42815.0</v>
      </c>
      <c r="D248" s="43" t="s">
        <v>14932</v>
      </c>
      <c r="E248" s="35"/>
      <c r="F248" s="1039" t="s">
        <v>1497</v>
      </c>
      <c r="G248" s="1025"/>
      <c r="H248" s="63" t="s">
        <v>14933</v>
      </c>
    </row>
    <row r="249" ht="16.5" customHeight="1">
      <c r="A249" s="115"/>
      <c r="B249" s="784">
        <v>242.0</v>
      </c>
      <c r="C249" s="35">
        <v>42815.0</v>
      </c>
      <c r="D249" s="33" t="s">
        <v>14934</v>
      </c>
      <c r="E249" s="35"/>
      <c r="F249" s="1039" t="s">
        <v>1497</v>
      </c>
      <c r="G249" s="1044"/>
      <c r="H249" s="63" t="s">
        <v>14935</v>
      </c>
    </row>
    <row r="250" ht="16.5" customHeight="1">
      <c r="A250" s="115"/>
      <c r="B250" s="784">
        <v>243.0</v>
      </c>
      <c r="C250" s="35">
        <v>42815.0</v>
      </c>
      <c r="D250" s="33" t="s">
        <v>2137</v>
      </c>
      <c r="E250" s="35"/>
      <c r="F250" s="1039" t="s">
        <v>1497</v>
      </c>
      <c r="G250" s="1025"/>
      <c r="H250" s="63" t="s">
        <v>14936</v>
      </c>
    </row>
    <row r="251" ht="16.5" customHeight="1">
      <c r="A251" s="115"/>
      <c r="B251" s="32" t="s">
        <v>14937</v>
      </c>
      <c r="C251" s="35">
        <v>42815.0</v>
      </c>
      <c r="D251" s="33" t="s">
        <v>1307</v>
      </c>
      <c r="E251" s="35"/>
      <c r="F251" s="1039" t="s">
        <v>14938</v>
      </c>
      <c r="G251" s="1025"/>
      <c r="H251" s="63" t="s">
        <v>14939</v>
      </c>
    </row>
    <row r="252" ht="16.5" customHeight="1">
      <c r="A252" s="115"/>
      <c r="B252" s="784">
        <v>244.0</v>
      </c>
      <c r="C252" s="35">
        <v>42815.0</v>
      </c>
      <c r="D252" s="33" t="s">
        <v>1477</v>
      </c>
      <c r="E252" s="35"/>
      <c r="F252" s="1039" t="s">
        <v>131</v>
      </c>
      <c r="G252" s="1044"/>
      <c r="H252" s="63" t="s">
        <v>14940</v>
      </c>
    </row>
    <row r="253" ht="16.5" customHeight="1">
      <c r="A253" s="115"/>
      <c r="B253" s="32"/>
      <c r="C253" s="35"/>
      <c r="D253" s="33"/>
      <c r="E253" s="35"/>
      <c r="F253" s="1039"/>
      <c r="G253" s="1025"/>
      <c r="H253" s="63"/>
    </row>
    <row r="254" ht="16.5" customHeight="1">
      <c r="A254" s="115"/>
      <c r="B254" s="32" t="s">
        <v>14941</v>
      </c>
      <c r="C254" s="35">
        <v>42815.0</v>
      </c>
      <c r="D254" s="33" t="s">
        <v>14942</v>
      </c>
      <c r="E254" s="35"/>
      <c r="F254" s="1039" t="s">
        <v>666</v>
      </c>
      <c r="G254" s="1025"/>
      <c r="H254" s="63" t="s">
        <v>14943</v>
      </c>
    </row>
    <row r="255" ht="16.5" customHeight="1">
      <c r="A255" s="115"/>
      <c r="B255" s="32" t="s">
        <v>14944</v>
      </c>
      <c r="C255" s="35">
        <v>42815.0</v>
      </c>
      <c r="D255" s="33" t="s">
        <v>14945</v>
      </c>
      <c r="E255" s="35"/>
      <c r="F255" s="1039" t="s">
        <v>666</v>
      </c>
      <c r="G255" s="1025"/>
      <c r="H255" s="63" t="s">
        <v>14946</v>
      </c>
    </row>
    <row r="256" ht="16.5" customHeight="1">
      <c r="A256" s="115"/>
      <c r="B256" s="32" t="s">
        <v>14947</v>
      </c>
      <c r="C256" s="35">
        <v>42815.0</v>
      </c>
      <c r="D256" s="33" t="s">
        <v>14948</v>
      </c>
      <c r="E256" s="35"/>
      <c r="F256" s="1039" t="s">
        <v>666</v>
      </c>
      <c r="G256" s="1025"/>
      <c r="H256" s="63" t="s">
        <v>14949</v>
      </c>
    </row>
    <row r="257" ht="16.5" customHeight="1">
      <c r="A257" s="115"/>
      <c r="B257" s="32" t="s">
        <v>14950</v>
      </c>
      <c r="C257" s="35">
        <v>42815.0</v>
      </c>
      <c r="D257" s="33" t="s">
        <v>14951</v>
      </c>
      <c r="E257" s="35"/>
      <c r="F257" s="1039" t="s">
        <v>666</v>
      </c>
      <c r="G257" s="1025"/>
      <c r="H257" s="63" t="s">
        <v>14952</v>
      </c>
    </row>
    <row r="258" ht="16.5" customHeight="1">
      <c r="A258" s="115"/>
      <c r="B258" s="32" t="s">
        <v>14953</v>
      </c>
      <c r="C258" s="35">
        <v>42815.0</v>
      </c>
      <c r="D258" s="33" t="s">
        <v>14954</v>
      </c>
      <c r="E258" s="35"/>
      <c r="F258" s="1039" t="s">
        <v>666</v>
      </c>
      <c r="G258" s="1025"/>
      <c r="H258" s="63" t="s">
        <v>14955</v>
      </c>
    </row>
    <row r="259" ht="16.5" customHeight="1">
      <c r="A259" s="115"/>
      <c r="B259" s="32" t="s">
        <v>14956</v>
      </c>
      <c r="C259" s="35">
        <v>42815.0</v>
      </c>
      <c r="D259" s="33" t="s">
        <v>2376</v>
      </c>
      <c r="E259" s="35"/>
      <c r="F259" s="1039" t="s">
        <v>666</v>
      </c>
      <c r="G259" s="1025"/>
      <c r="H259" s="63" t="s">
        <v>14957</v>
      </c>
    </row>
    <row r="260" ht="16.5" customHeight="1">
      <c r="A260" s="115"/>
      <c r="B260" s="32" t="s">
        <v>14958</v>
      </c>
      <c r="C260" s="35">
        <v>42815.0</v>
      </c>
      <c r="D260" s="33" t="s">
        <v>9378</v>
      </c>
      <c r="E260" s="35"/>
      <c r="F260" s="1039" t="s">
        <v>666</v>
      </c>
      <c r="G260" s="1025"/>
      <c r="H260" s="63" t="s">
        <v>14959</v>
      </c>
    </row>
    <row r="261" ht="16.5" customHeight="1">
      <c r="A261" s="115"/>
      <c r="B261" s="32" t="s">
        <v>14960</v>
      </c>
      <c r="C261" s="35">
        <v>42815.0</v>
      </c>
      <c r="D261" s="33" t="s">
        <v>14961</v>
      </c>
      <c r="E261" s="35"/>
      <c r="F261" s="1039" t="s">
        <v>666</v>
      </c>
      <c r="G261" s="1025"/>
      <c r="H261" s="63" t="s">
        <v>14962</v>
      </c>
    </row>
    <row r="262" ht="16.5" customHeight="1">
      <c r="A262" s="115"/>
      <c r="B262" s="32" t="s">
        <v>14963</v>
      </c>
      <c r="C262" s="35">
        <v>42815.0</v>
      </c>
      <c r="D262" s="33" t="s">
        <v>14964</v>
      </c>
      <c r="E262" s="35"/>
      <c r="F262" s="1039" t="s">
        <v>666</v>
      </c>
      <c r="G262" s="1025"/>
      <c r="H262" s="63" t="s">
        <v>14965</v>
      </c>
    </row>
    <row r="263" ht="16.5" customHeight="1">
      <c r="A263" s="115"/>
      <c r="B263" s="32" t="s">
        <v>14966</v>
      </c>
      <c r="C263" s="35">
        <v>42815.0</v>
      </c>
      <c r="D263" s="33" t="s">
        <v>2538</v>
      </c>
      <c r="E263" s="35"/>
      <c r="F263" s="1039" t="s">
        <v>666</v>
      </c>
      <c r="G263" s="1025"/>
      <c r="H263" s="63" t="s">
        <v>14967</v>
      </c>
    </row>
    <row r="264" ht="16.5" customHeight="1">
      <c r="A264" s="115"/>
      <c r="B264" s="32" t="s">
        <v>14968</v>
      </c>
      <c r="C264" s="35">
        <v>42815.0</v>
      </c>
      <c r="D264" s="33" t="s">
        <v>2969</v>
      </c>
      <c r="E264" s="35"/>
      <c r="F264" s="1039" t="s">
        <v>666</v>
      </c>
      <c r="G264" s="1025"/>
      <c r="H264" s="63" t="s">
        <v>14969</v>
      </c>
    </row>
    <row r="265" ht="16.5" customHeight="1">
      <c r="A265" s="115"/>
      <c r="B265" s="32" t="s">
        <v>14970</v>
      </c>
      <c r="C265" s="35">
        <v>42815.0</v>
      </c>
      <c r="D265" s="33" t="s">
        <v>3058</v>
      </c>
      <c r="E265" s="35"/>
      <c r="F265" s="1039" t="s">
        <v>666</v>
      </c>
      <c r="G265" s="1025"/>
      <c r="H265" s="63" t="s">
        <v>14971</v>
      </c>
    </row>
    <row r="266" ht="16.5" customHeight="1">
      <c r="A266" s="115"/>
      <c r="B266" s="32" t="s">
        <v>14972</v>
      </c>
      <c r="C266" s="35">
        <v>42815.0</v>
      </c>
      <c r="D266" s="33" t="s">
        <v>2533</v>
      </c>
      <c r="E266" s="35"/>
      <c r="F266" s="1039" t="s">
        <v>666</v>
      </c>
      <c r="G266" s="1025"/>
      <c r="H266" s="63" t="s">
        <v>14973</v>
      </c>
    </row>
    <row r="267" ht="16.5" customHeight="1">
      <c r="A267" s="115"/>
      <c r="B267" s="784">
        <v>245.0</v>
      </c>
      <c r="C267" s="35">
        <v>42815.0</v>
      </c>
      <c r="D267" s="33" t="s">
        <v>2128</v>
      </c>
      <c r="E267" s="35"/>
      <c r="F267" s="1039" t="s">
        <v>1497</v>
      </c>
      <c r="G267" s="1025"/>
      <c r="H267" s="63" t="s">
        <v>14974</v>
      </c>
    </row>
    <row r="268" ht="16.5" customHeight="1">
      <c r="A268" s="115"/>
      <c r="B268" s="784">
        <v>246.0</v>
      </c>
      <c r="C268" s="35">
        <v>42816.0</v>
      </c>
      <c r="D268" s="33" t="s">
        <v>1448</v>
      </c>
      <c r="E268" s="35"/>
      <c r="F268" s="877" t="s">
        <v>2253</v>
      </c>
      <c r="G268" s="1044" t="s">
        <v>1083</v>
      </c>
      <c r="H268" s="63" t="s">
        <v>14975</v>
      </c>
    </row>
    <row r="269" ht="16.5" customHeight="1">
      <c r="A269" s="115"/>
      <c r="B269" s="784">
        <v>247.0</v>
      </c>
      <c r="C269" s="35">
        <v>42816.0</v>
      </c>
      <c r="D269" s="33" t="s">
        <v>1859</v>
      </c>
      <c r="E269" s="35"/>
      <c r="F269" s="1039" t="s">
        <v>2253</v>
      </c>
      <c r="G269" s="1025" t="s">
        <v>1083</v>
      </c>
      <c r="H269" s="63" t="s">
        <v>14976</v>
      </c>
    </row>
    <row r="270" ht="16.5" customHeight="1">
      <c r="A270" s="115"/>
      <c r="B270" s="784">
        <v>248.0</v>
      </c>
      <c r="C270" s="35">
        <v>42816.0</v>
      </c>
      <c r="D270" s="43" t="s">
        <v>1518</v>
      </c>
      <c r="E270" s="35"/>
      <c r="F270" s="1039" t="s">
        <v>2253</v>
      </c>
      <c r="G270" s="1044" t="s">
        <v>1083</v>
      </c>
      <c r="H270" s="63" t="s">
        <v>14977</v>
      </c>
    </row>
    <row r="271" ht="16.5" customHeight="1">
      <c r="A271" s="115"/>
      <c r="B271" s="784">
        <v>249.0</v>
      </c>
      <c r="C271" s="35">
        <v>42816.0</v>
      </c>
      <c r="D271" s="33" t="s">
        <v>1412</v>
      </c>
      <c r="E271" s="35"/>
      <c r="F271" s="1039" t="s">
        <v>2253</v>
      </c>
      <c r="G271" s="1025" t="s">
        <v>1083</v>
      </c>
      <c r="H271" s="63" t="s">
        <v>14978</v>
      </c>
    </row>
    <row r="272" ht="16.5" customHeight="1">
      <c r="A272" s="115"/>
      <c r="B272" s="784">
        <v>250.0</v>
      </c>
      <c r="C272" s="35">
        <v>42817.0</v>
      </c>
      <c r="D272" s="33" t="s">
        <v>2151</v>
      </c>
      <c r="E272" s="35"/>
      <c r="F272" s="1039" t="s">
        <v>1593</v>
      </c>
      <c r="G272" s="1044"/>
      <c r="H272" s="63" t="s">
        <v>14979</v>
      </c>
    </row>
    <row r="273" ht="16.5" customHeight="1">
      <c r="A273" s="115"/>
      <c r="B273" s="784">
        <v>251.0</v>
      </c>
      <c r="C273" s="35">
        <v>42817.0</v>
      </c>
      <c r="D273" s="33" t="s">
        <v>1631</v>
      </c>
      <c r="E273" s="35"/>
      <c r="F273" s="1039" t="s">
        <v>1593</v>
      </c>
      <c r="G273" s="1025"/>
      <c r="H273" s="63" t="s">
        <v>14980</v>
      </c>
    </row>
    <row r="274" ht="16.5" customHeight="1">
      <c r="A274" s="115"/>
      <c r="B274" s="784">
        <v>252.0</v>
      </c>
      <c r="C274" s="35">
        <v>42817.0</v>
      </c>
      <c r="D274" s="43" t="s">
        <v>1934</v>
      </c>
      <c r="E274" s="35"/>
      <c r="F274" s="1039" t="s">
        <v>1149</v>
      </c>
      <c r="G274" s="1044"/>
      <c r="H274" s="63" t="s">
        <v>14981</v>
      </c>
    </row>
    <row r="275" ht="16.5" customHeight="1">
      <c r="A275" s="115"/>
      <c r="B275" s="784">
        <v>253.0</v>
      </c>
      <c r="C275" s="35">
        <v>42817.0</v>
      </c>
      <c r="D275" s="33" t="s">
        <v>2611</v>
      </c>
      <c r="E275" s="35"/>
      <c r="F275" s="1039" t="s">
        <v>1149</v>
      </c>
      <c r="G275" s="1025"/>
      <c r="H275" s="63" t="s">
        <v>14982</v>
      </c>
    </row>
    <row r="276" ht="16.5" customHeight="1">
      <c r="A276" s="115"/>
      <c r="B276" s="784">
        <v>254.0</v>
      </c>
      <c r="C276" s="35">
        <v>42817.0</v>
      </c>
      <c r="D276" s="33" t="s">
        <v>1407</v>
      </c>
      <c r="E276" s="35"/>
      <c r="F276" s="1039" t="s">
        <v>1497</v>
      </c>
      <c r="G276" s="1044"/>
      <c r="H276" s="63" t="s">
        <v>14983</v>
      </c>
    </row>
    <row r="277" ht="16.5" customHeight="1">
      <c r="A277" s="115"/>
      <c r="B277" s="784">
        <v>255.0</v>
      </c>
      <c r="C277" s="35">
        <v>42817.0</v>
      </c>
      <c r="D277" s="33" t="s">
        <v>1709</v>
      </c>
      <c r="E277" s="35"/>
      <c r="F277" s="1039" t="s">
        <v>1497</v>
      </c>
      <c r="G277" s="1025"/>
      <c r="H277" s="63" t="s">
        <v>14984</v>
      </c>
    </row>
    <row r="278" ht="16.5" customHeight="1">
      <c r="A278" s="115"/>
      <c r="B278" s="784">
        <v>256.0</v>
      </c>
      <c r="C278" s="35">
        <v>42817.0</v>
      </c>
      <c r="D278" s="33" t="s">
        <v>1394</v>
      </c>
      <c r="E278" s="35"/>
      <c r="F278" s="1039" t="s">
        <v>1497</v>
      </c>
      <c r="G278" s="1044"/>
      <c r="H278" s="63" t="s">
        <v>14985</v>
      </c>
    </row>
    <row r="279" ht="16.5" customHeight="1">
      <c r="A279" s="115"/>
      <c r="B279" s="784">
        <v>257.0</v>
      </c>
      <c r="C279" s="35">
        <v>42817.0</v>
      </c>
      <c r="D279" s="33" t="s">
        <v>1633</v>
      </c>
      <c r="E279" s="35"/>
      <c r="F279" s="1039" t="s">
        <v>1497</v>
      </c>
      <c r="G279" s="1025"/>
      <c r="H279" s="63" t="s">
        <v>14986</v>
      </c>
    </row>
    <row r="280" ht="16.5" customHeight="1">
      <c r="A280" s="115"/>
      <c r="B280" s="784">
        <v>258.0</v>
      </c>
      <c r="C280" s="41">
        <v>42815.0</v>
      </c>
      <c r="D280" s="43" t="s">
        <v>14987</v>
      </c>
      <c r="E280" s="41"/>
      <c r="F280" s="1039" t="s">
        <v>1497</v>
      </c>
      <c r="G280" s="1044"/>
      <c r="H280" s="63" t="s">
        <v>14988</v>
      </c>
    </row>
    <row r="281" ht="16.5" customHeight="1">
      <c r="A281" s="115"/>
      <c r="B281" s="784">
        <v>259.0</v>
      </c>
      <c r="C281" s="35">
        <v>42818.0</v>
      </c>
      <c r="D281" s="33" t="s">
        <v>1477</v>
      </c>
      <c r="E281" s="35"/>
      <c r="F281" s="1039" t="s">
        <v>14989</v>
      </c>
      <c r="G281" s="1025"/>
      <c r="H281" s="63" t="s">
        <v>14990</v>
      </c>
    </row>
    <row r="282" ht="16.5" customHeight="1">
      <c r="A282" s="115"/>
      <c r="B282" s="784">
        <v>260.0</v>
      </c>
      <c r="C282" s="35">
        <v>42819.0</v>
      </c>
      <c r="D282" s="33" t="s">
        <v>2589</v>
      </c>
      <c r="E282" s="35"/>
      <c r="F282" s="1039" t="s">
        <v>18</v>
      </c>
      <c r="G282" s="1044"/>
      <c r="H282" s="63" t="s">
        <v>14991</v>
      </c>
    </row>
    <row r="283" ht="16.5" customHeight="1">
      <c r="A283" s="115"/>
      <c r="B283" s="784">
        <v>261.0</v>
      </c>
      <c r="C283" s="35">
        <v>42819.0</v>
      </c>
      <c r="D283" s="33" t="s">
        <v>10871</v>
      </c>
      <c r="E283" s="35"/>
      <c r="F283" s="877" t="s">
        <v>18</v>
      </c>
      <c r="G283" s="1025"/>
      <c r="H283" s="63" t="s">
        <v>14992</v>
      </c>
    </row>
    <row r="284" ht="16.5" customHeight="1">
      <c r="A284" s="115"/>
      <c r="B284" s="784">
        <v>262.0</v>
      </c>
      <c r="C284" s="35">
        <v>42819.0</v>
      </c>
      <c r="D284" s="33" t="s">
        <v>3931</v>
      </c>
      <c r="E284" s="35"/>
      <c r="F284" s="1039" t="s">
        <v>18</v>
      </c>
      <c r="G284" s="1044"/>
      <c r="H284" s="63" t="s">
        <v>14993</v>
      </c>
    </row>
    <row r="285" ht="16.5" customHeight="1">
      <c r="A285" s="115"/>
      <c r="B285" s="784">
        <v>263.0</v>
      </c>
      <c r="C285" s="35">
        <v>42819.0</v>
      </c>
      <c r="D285" s="33" t="s">
        <v>2571</v>
      </c>
      <c r="E285" s="35"/>
      <c r="F285" s="1039" t="s">
        <v>18</v>
      </c>
      <c r="G285" s="1025"/>
      <c r="H285" s="63" t="s">
        <v>14994</v>
      </c>
    </row>
    <row r="286" ht="16.5" customHeight="1">
      <c r="A286" s="115"/>
      <c r="B286" s="784">
        <v>264.0</v>
      </c>
      <c r="C286" s="35">
        <v>42819.0</v>
      </c>
      <c r="D286" s="33" t="s">
        <v>13845</v>
      </c>
      <c r="E286" s="35"/>
      <c r="F286" s="1039" t="s">
        <v>18</v>
      </c>
      <c r="G286" s="1044"/>
      <c r="H286" s="63" t="s">
        <v>14995</v>
      </c>
    </row>
    <row r="287" ht="16.5" customHeight="1">
      <c r="A287" s="115"/>
      <c r="B287" s="784">
        <v>265.0</v>
      </c>
      <c r="C287" s="35">
        <v>42819.0</v>
      </c>
      <c r="D287" s="33" t="s">
        <v>2507</v>
      </c>
      <c r="E287" s="35"/>
      <c r="F287" s="877" t="s">
        <v>18</v>
      </c>
      <c r="G287" s="1025"/>
      <c r="H287" s="63" t="s">
        <v>14996</v>
      </c>
    </row>
    <row r="288" ht="16.5" customHeight="1">
      <c r="A288" s="115"/>
      <c r="B288" s="784">
        <v>266.0</v>
      </c>
      <c r="C288" s="35">
        <v>42819.0</v>
      </c>
      <c r="D288" s="33" t="s">
        <v>13655</v>
      </c>
      <c r="E288" s="35"/>
      <c r="F288" s="1039" t="s">
        <v>18</v>
      </c>
      <c r="G288" s="1044"/>
      <c r="H288" s="63" t="s">
        <v>14997</v>
      </c>
    </row>
    <row r="289" ht="16.5" customHeight="1">
      <c r="A289" s="115"/>
      <c r="B289" s="784">
        <v>267.0</v>
      </c>
      <c r="C289" s="35">
        <v>42819.0</v>
      </c>
      <c r="D289" s="33" t="s">
        <v>2654</v>
      </c>
      <c r="E289" s="35"/>
      <c r="F289" s="1039" t="s">
        <v>18</v>
      </c>
      <c r="G289" s="1025"/>
      <c r="H289" s="63" t="s">
        <v>14998</v>
      </c>
    </row>
    <row r="290" ht="16.5" customHeight="1">
      <c r="A290" s="115"/>
      <c r="B290" s="784">
        <v>268.0</v>
      </c>
      <c r="C290" s="35">
        <v>42819.0</v>
      </c>
      <c r="D290" s="33" t="s">
        <v>14999</v>
      </c>
      <c r="E290" s="35"/>
      <c r="F290" s="1039" t="s">
        <v>18</v>
      </c>
      <c r="G290" s="1044"/>
      <c r="H290" s="63" t="s">
        <v>15000</v>
      </c>
    </row>
    <row r="291" ht="16.5" customHeight="1">
      <c r="A291" s="115"/>
      <c r="B291" s="784">
        <v>269.0</v>
      </c>
      <c r="C291" s="35">
        <v>42819.0</v>
      </c>
      <c r="D291" s="33" t="s">
        <v>15001</v>
      </c>
      <c r="E291" s="35"/>
      <c r="F291" s="877" t="s">
        <v>18</v>
      </c>
      <c r="G291" s="1025"/>
      <c r="H291" s="63" t="s">
        <v>15002</v>
      </c>
    </row>
    <row r="292" ht="16.5" customHeight="1">
      <c r="A292" s="115"/>
      <c r="B292" s="784">
        <v>270.0</v>
      </c>
      <c r="C292" s="35">
        <v>42819.0</v>
      </c>
      <c r="D292" s="43" t="s">
        <v>2344</v>
      </c>
      <c r="E292" s="35"/>
      <c r="F292" s="1039" t="s">
        <v>18</v>
      </c>
      <c r="G292" s="1044" t="s">
        <v>1779</v>
      </c>
      <c r="H292" s="63" t="s">
        <v>15003</v>
      </c>
    </row>
    <row r="293" ht="16.5" customHeight="1">
      <c r="A293" s="115"/>
      <c r="B293" s="784">
        <v>271.0</v>
      </c>
      <c r="C293" s="35">
        <v>42819.0</v>
      </c>
      <c r="D293" s="33" t="s">
        <v>2167</v>
      </c>
      <c r="E293" s="35"/>
      <c r="F293" s="1039" t="s">
        <v>18</v>
      </c>
      <c r="G293" s="1025" t="s">
        <v>1779</v>
      </c>
      <c r="H293" s="63" t="s">
        <v>15004</v>
      </c>
    </row>
    <row r="294" ht="16.5" customHeight="1">
      <c r="A294" s="115"/>
      <c r="B294" s="784">
        <v>272.0</v>
      </c>
      <c r="C294" s="35">
        <v>42821.0</v>
      </c>
      <c r="D294" s="33" t="s">
        <v>14893</v>
      </c>
      <c r="E294" s="35"/>
      <c r="F294" s="1039" t="s">
        <v>1497</v>
      </c>
      <c r="G294" s="1044"/>
      <c r="H294" s="63" t="s">
        <v>15005</v>
      </c>
    </row>
    <row r="295" ht="16.5" customHeight="1">
      <c r="A295" s="115"/>
      <c r="B295" s="784">
        <v>273.0</v>
      </c>
      <c r="C295" s="35">
        <v>42821.0</v>
      </c>
      <c r="D295" s="33" t="s">
        <v>1415</v>
      </c>
      <c r="E295" s="35"/>
      <c r="F295" s="877" t="s">
        <v>1593</v>
      </c>
      <c r="G295" s="1025"/>
      <c r="H295" s="63" t="s">
        <v>15006</v>
      </c>
    </row>
    <row r="296" ht="16.5" customHeight="1">
      <c r="A296" s="115"/>
      <c r="B296" s="784">
        <v>274.0</v>
      </c>
      <c r="C296" s="35">
        <v>42821.0</v>
      </c>
      <c r="D296" s="33" t="s">
        <v>294</v>
      </c>
      <c r="E296" s="35"/>
      <c r="F296" s="877" t="s">
        <v>50</v>
      </c>
      <c r="G296" s="1044"/>
      <c r="H296" s="63" t="s">
        <v>15007</v>
      </c>
    </row>
    <row r="297" ht="16.5" customHeight="1">
      <c r="A297" s="115"/>
      <c r="B297" s="784">
        <v>275.0</v>
      </c>
      <c r="C297" s="35">
        <v>42821.0</v>
      </c>
      <c r="D297" s="33" t="s">
        <v>2861</v>
      </c>
      <c r="E297" s="35"/>
      <c r="F297" s="877" t="s">
        <v>50</v>
      </c>
      <c r="G297" s="1025"/>
      <c r="H297" s="63" t="s">
        <v>15008</v>
      </c>
    </row>
    <row r="298" ht="16.5" customHeight="1">
      <c r="A298" s="115"/>
      <c r="B298" s="784">
        <v>276.0</v>
      </c>
      <c r="C298" s="35">
        <v>42821.0</v>
      </c>
      <c r="D298" s="33" t="s">
        <v>2907</v>
      </c>
      <c r="E298" s="35"/>
      <c r="F298" s="1039" t="s">
        <v>50</v>
      </c>
      <c r="G298" s="1044"/>
      <c r="H298" s="63" t="s">
        <v>15009</v>
      </c>
    </row>
    <row r="299" ht="16.5" customHeight="1">
      <c r="A299" s="115"/>
      <c r="B299" s="784">
        <v>277.0</v>
      </c>
      <c r="C299" s="35">
        <v>42821.0</v>
      </c>
      <c r="D299" s="33" t="s">
        <v>1925</v>
      </c>
      <c r="E299" s="35"/>
      <c r="F299" s="1039" t="s">
        <v>18</v>
      </c>
      <c r="G299" s="1025"/>
      <c r="H299" s="63" t="s">
        <v>15010</v>
      </c>
    </row>
    <row r="300" ht="16.5" customHeight="1">
      <c r="A300" s="115"/>
      <c r="B300" s="784">
        <v>278.0</v>
      </c>
      <c r="C300" s="35">
        <v>42821.0</v>
      </c>
      <c r="D300" s="33" t="s">
        <v>1925</v>
      </c>
      <c r="E300" s="35"/>
      <c r="F300" s="1039" t="s">
        <v>15011</v>
      </c>
      <c r="G300" s="1044"/>
      <c r="H300" s="63" t="s">
        <v>15012</v>
      </c>
    </row>
    <row r="301" ht="16.5" customHeight="1">
      <c r="A301" s="115"/>
      <c r="B301" s="784">
        <v>279.0</v>
      </c>
      <c r="C301" s="35">
        <v>42822.0</v>
      </c>
      <c r="D301" s="33" t="s">
        <v>1732</v>
      </c>
      <c r="E301" s="35"/>
      <c r="F301" s="1039" t="s">
        <v>15011</v>
      </c>
      <c r="G301" s="1025"/>
      <c r="H301" s="63" t="s">
        <v>15013</v>
      </c>
    </row>
    <row r="302" ht="16.5" customHeight="1">
      <c r="A302" s="115"/>
      <c r="B302" s="784">
        <v>280.0</v>
      </c>
      <c r="C302" s="35">
        <v>42822.0</v>
      </c>
      <c r="D302" s="33" t="s">
        <v>988</v>
      </c>
      <c r="E302" s="35"/>
      <c r="F302" s="1039" t="s">
        <v>15011</v>
      </c>
      <c r="G302" s="1025"/>
      <c r="H302" s="63" t="s">
        <v>15014</v>
      </c>
    </row>
    <row r="303" ht="16.5" customHeight="1">
      <c r="A303" s="115"/>
      <c r="B303" s="784">
        <v>281.0</v>
      </c>
      <c r="C303" s="35">
        <v>42822.0</v>
      </c>
      <c r="D303" s="33" t="s">
        <v>1355</v>
      </c>
      <c r="E303" s="35"/>
      <c r="F303" s="1039" t="s">
        <v>15011</v>
      </c>
      <c r="G303" s="1025"/>
      <c r="H303" s="63" t="s">
        <v>15015</v>
      </c>
    </row>
    <row r="304" ht="16.5" customHeight="1">
      <c r="A304" s="115"/>
      <c r="B304" s="784">
        <v>282.0</v>
      </c>
      <c r="C304" s="35">
        <v>42822.0</v>
      </c>
      <c r="D304" s="33" t="s">
        <v>9968</v>
      </c>
      <c r="E304" s="35"/>
      <c r="F304" s="1039" t="s">
        <v>18</v>
      </c>
      <c r="G304" s="1025"/>
      <c r="H304" s="63" t="s">
        <v>15016</v>
      </c>
    </row>
    <row r="305" ht="16.5" customHeight="1">
      <c r="A305" s="115"/>
      <c r="B305" s="784">
        <v>283.0</v>
      </c>
      <c r="C305" s="35">
        <v>42822.0</v>
      </c>
      <c r="D305" s="33" t="s">
        <v>2941</v>
      </c>
      <c r="E305" s="35"/>
      <c r="F305" s="1039" t="s">
        <v>18</v>
      </c>
      <c r="G305" s="1025" t="s">
        <v>1779</v>
      </c>
      <c r="H305" s="63" t="s">
        <v>15017</v>
      </c>
    </row>
    <row r="306" ht="16.5" customHeight="1">
      <c r="A306" s="115"/>
      <c r="B306" s="784">
        <v>284.0</v>
      </c>
      <c r="C306" s="35">
        <v>42822.0</v>
      </c>
      <c r="D306" s="33" t="s">
        <v>15018</v>
      </c>
      <c r="E306" s="35"/>
      <c r="F306" s="1039" t="s">
        <v>2253</v>
      </c>
      <c r="G306" s="1025" t="s">
        <v>2269</v>
      </c>
      <c r="H306" s="63" t="s">
        <v>15019</v>
      </c>
    </row>
    <row r="307" ht="16.5" customHeight="1">
      <c r="A307" s="115"/>
      <c r="B307" s="784">
        <v>285.0</v>
      </c>
      <c r="C307" s="35">
        <v>42822.0</v>
      </c>
      <c r="D307" s="33" t="s">
        <v>1452</v>
      </c>
      <c r="E307" s="35"/>
      <c r="F307" s="1039" t="s">
        <v>2253</v>
      </c>
      <c r="G307" s="1025" t="s">
        <v>1083</v>
      </c>
      <c r="H307" s="63" t="s">
        <v>15020</v>
      </c>
    </row>
    <row r="308" ht="16.5" customHeight="1">
      <c r="A308" s="115"/>
      <c r="B308" s="784">
        <v>286.0</v>
      </c>
      <c r="C308" s="35">
        <v>42823.0</v>
      </c>
      <c r="D308" s="33" t="s">
        <v>2468</v>
      </c>
      <c r="E308" s="35"/>
      <c r="F308" s="1039" t="s">
        <v>363</v>
      </c>
      <c r="G308" s="1025"/>
      <c r="H308" s="63" t="s">
        <v>15021</v>
      </c>
    </row>
    <row r="309" ht="16.5" customHeight="1">
      <c r="A309" s="115"/>
      <c r="B309" s="784">
        <v>287.0</v>
      </c>
      <c r="C309" s="35">
        <v>42823.0</v>
      </c>
      <c r="D309" s="33" t="s">
        <v>2099</v>
      </c>
      <c r="E309" s="35"/>
      <c r="F309" s="1039" t="s">
        <v>363</v>
      </c>
      <c r="G309" s="1025"/>
      <c r="H309" s="63" t="s">
        <v>15022</v>
      </c>
    </row>
    <row r="310" ht="16.5" customHeight="1">
      <c r="A310" s="115"/>
      <c r="B310" s="784">
        <v>288.0</v>
      </c>
      <c r="C310" s="35">
        <v>42823.0</v>
      </c>
      <c r="D310" s="43" t="s">
        <v>1774</v>
      </c>
      <c r="E310" s="35"/>
      <c r="F310" s="1039" t="s">
        <v>363</v>
      </c>
      <c r="G310" s="1025"/>
      <c r="H310" s="63" t="s">
        <v>15023</v>
      </c>
    </row>
    <row r="311" ht="16.5" customHeight="1">
      <c r="A311" s="115"/>
      <c r="B311" s="784">
        <v>289.0</v>
      </c>
      <c r="C311" s="35">
        <v>42823.0</v>
      </c>
      <c r="D311" s="43" t="s">
        <v>15024</v>
      </c>
      <c r="E311" s="35"/>
      <c r="F311" s="1039" t="s">
        <v>363</v>
      </c>
      <c r="G311" s="1025"/>
      <c r="H311" s="63" t="s">
        <v>15025</v>
      </c>
    </row>
    <row r="312" ht="16.5" customHeight="1">
      <c r="A312" s="115"/>
      <c r="B312" s="784">
        <v>290.0</v>
      </c>
      <c r="C312" s="35">
        <v>42824.0</v>
      </c>
      <c r="D312" s="33" t="s">
        <v>2940</v>
      </c>
      <c r="E312" s="35"/>
      <c r="F312" s="1039" t="s">
        <v>50</v>
      </c>
      <c r="G312" s="1025"/>
      <c r="H312" s="63" t="s">
        <v>15026</v>
      </c>
    </row>
    <row r="313" ht="16.5" customHeight="1">
      <c r="A313" s="115"/>
      <c r="B313" s="784">
        <v>291.0</v>
      </c>
      <c r="C313" s="35">
        <v>42824.0</v>
      </c>
      <c r="D313" s="33" t="s">
        <v>1915</v>
      </c>
      <c r="E313" s="35"/>
      <c r="F313" s="1039" t="s">
        <v>1593</v>
      </c>
      <c r="G313" s="1025"/>
      <c r="H313" s="63" t="s">
        <v>15027</v>
      </c>
    </row>
    <row r="314" ht="16.5" customHeight="1">
      <c r="A314" s="115"/>
      <c r="B314" s="784">
        <v>292.0</v>
      </c>
      <c r="C314" s="35">
        <v>42824.0</v>
      </c>
      <c r="D314" s="33" t="s">
        <v>1473</v>
      </c>
      <c r="E314" s="35"/>
      <c r="F314" s="1039" t="s">
        <v>15011</v>
      </c>
      <c r="G314" s="1025"/>
      <c r="H314" s="63" t="s">
        <v>15028</v>
      </c>
    </row>
    <row r="315" ht="16.5" customHeight="1">
      <c r="A315" s="115"/>
      <c r="B315" s="784">
        <v>293.0</v>
      </c>
      <c r="C315" s="35">
        <v>42824.0</v>
      </c>
      <c r="D315" s="43" t="s">
        <v>15029</v>
      </c>
      <c r="E315" s="35"/>
      <c r="F315" s="1039" t="s">
        <v>18</v>
      </c>
      <c r="G315" s="1025"/>
      <c r="H315" s="63" t="s">
        <v>15030</v>
      </c>
    </row>
    <row r="316" ht="16.5" customHeight="1">
      <c r="A316" s="115"/>
      <c r="B316" s="784">
        <v>294.0</v>
      </c>
      <c r="C316" s="35">
        <v>42824.0</v>
      </c>
      <c r="D316" s="33" t="s">
        <v>15031</v>
      </c>
      <c r="E316" s="35"/>
      <c r="F316" s="1039" t="s">
        <v>18</v>
      </c>
      <c r="G316" s="1025"/>
      <c r="H316" s="63" t="s">
        <v>15032</v>
      </c>
    </row>
    <row r="317" ht="16.5" customHeight="1">
      <c r="A317" s="115"/>
      <c r="B317" s="784">
        <v>295.0</v>
      </c>
      <c r="C317" s="35">
        <v>42824.0</v>
      </c>
      <c r="D317" s="33" t="s">
        <v>2490</v>
      </c>
      <c r="E317" s="35"/>
      <c r="F317" s="1039" t="s">
        <v>18</v>
      </c>
      <c r="G317" s="1025"/>
      <c r="H317" s="63"/>
    </row>
    <row r="318" ht="16.5" customHeight="1">
      <c r="A318" s="115"/>
      <c r="B318" s="784">
        <v>296.0</v>
      </c>
      <c r="C318" s="35">
        <v>42824.0</v>
      </c>
      <c r="D318" s="33" t="s">
        <v>10444</v>
      </c>
      <c r="E318" s="35"/>
      <c r="F318" s="1039" t="s">
        <v>18</v>
      </c>
      <c r="G318" s="1025"/>
      <c r="H318" s="63" t="s">
        <v>15033</v>
      </c>
    </row>
    <row r="319" ht="16.5" customHeight="1">
      <c r="A319" s="115"/>
      <c r="B319" s="784">
        <v>297.0</v>
      </c>
      <c r="C319" s="35">
        <v>42824.0</v>
      </c>
      <c r="D319" s="33" t="s">
        <v>10431</v>
      </c>
      <c r="E319" s="35"/>
      <c r="F319" s="1039" t="s">
        <v>18</v>
      </c>
      <c r="G319" s="1025"/>
      <c r="H319" s="63" t="s">
        <v>15034</v>
      </c>
    </row>
    <row r="320" ht="16.5" customHeight="1">
      <c r="A320" s="115"/>
      <c r="B320" s="785">
        <v>298.0</v>
      </c>
      <c r="C320" s="1046">
        <v>42824.0</v>
      </c>
      <c r="D320" s="117" t="s">
        <v>1627</v>
      </c>
      <c r="E320" s="1046"/>
      <c r="F320" s="1043" t="s">
        <v>50</v>
      </c>
      <c r="G320" s="1047"/>
      <c r="H320" s="63" t="s">
        <v>15035</v>
      </c>
    </row>
    <row r="321" ht="16.5" customHeight="1">
      <c r="A321" s="115"/>
      <c r="B321" s="784">
        <v>299.0</v>
      </c>
      <c r="C321" s="35">
        <v>42824.0</v>
      </c>
      <c r="D321" s="33" t="s">
        <v>3529</v>
      </c>
      <c r="E321" s="35"/>
      <c r="F321" s="1039" t="s">
        <v>50</v>
      </c>
      <c r="G321" s="1025"/>
      <c r="H321" s="63" t="s">
        <v>15036</v>
      </c>
    </row>
    <row r="322" ht="16.5" customHeight="1">
      <c r="A322" s="115"/>
      <c r="B322" s="784">
        <v>300.0</v>
      </c>
      <c r="C322" s="35">
        <v>42824.0</v>
      </c>
      <c r="D322" s="33" t="s">
        <v>45</v>
      </c>
      <c r="E322" s="35"/>
      <c r="F322" s="1039" t="s">
        <v>50</v>
      </c>
      <c r="G322" s="1025"/>
      <c r="H322" s="63" t="s">
        <v>15037</v>
      </c>
    </row>
    <row r="323" ht="16.5" customHeight="1">
      <c r="A323" s="115"/>
      <c r="B323" s="784">
        <v>301.0</v>
      </c>
      <c r="C323" s="35">
        <v>42824.0</v>
      </c>
      <c r="D323" s="33" t="s">
        <v>1263</v>
      </c>
      <c r="E323" s="35"/>
      <c r="F323" s="1039" t="s">
        <v>131</v>
      </c>
      <c r="G323" s="1025"/>
      <c r="H323" s="63" t="s">
        <v>15038</v>
      </c>
    </row>
    <row r="324" ht="16.5" customHeight="1">
      <c r="A324" s="115"/>
      <c r="B324" s="784">
        <v>302.0</v>
      </c>
      <c r="C324" s="35">
        <v>42828.0</v>
      </c>
      <c r="D324" s="33" t="s">
        <v>4519</v>
      </c>
      <c r="E324" s="35"/>
      <c r="F324" s="1039" t="s">
        <v>18</v>
      </c>
      <c r="G324" s="1025"/>
      <c r="H324" s="63" t="s">
        <v>15039</v>
      </c>
    </row>
    <row r="325" ht="16.5" customHeight="1">
      <c r="A325" s="115"/>
      <c r="B325" s="784">
        <v>303.0</v>
      </c>
      <c r="C325" s="35">
        <v>42828.0</v>
      </c>
      <c r="D325" s="43" t="s">
        <v>11609</v>
      </c>
      <c r="E325" s="35"/>
      <c r="F325" s="1039" t="s">
        <v>18</v>
      </c>
      <c r="G325" s="1025"/>
      <c r="H325" s="63" t="s">
        <v>15040</v>
      </c>
    </row>
    <row r="326" ht="16.5" customHeight="1">
      <c r="A326" s="115"/>
      <c r="B326" s="784">
        <v>304.0</v>
      </c>
      <c r="C326" s="35">
        <v>42828.0</v>
      </c>
      <c r="D326" s="43" t="s">
        <v>8035</v>
      </c>
      <c r="E326" s="35"/>
      <c r="F326" s="1039" t="s">
        <v>18</v>
      </c>
      <c r="G326" s="1025"/>
      <c r="H326" s="63" t="s">
        <v>15041</v>
      </c>
    </row>
    <row r="327" ht="16.5" customHeight="1">
      <c r="A327" s="115"/>
      <c r="B327" s="784">
        <v>305.0</v>
      </c>
      <c r="C327" s="35">
        <v>42828.0</v>
      </c>
      <c r="D327" s="33" t="s">
        <v>2111</v>
      </c>
      <c r="E327" s="35"/>
      <c r="F327" s="1039" t="s">
        <v>15011</v>
      </c>
      <c r="G327" s="1025"/>
      <c r="H327" s="63" t="s">
        <v>15042</v>
      </c>
    </row>
    <row r="328" ht="16.5" customHeight="1">
      <c r="A328" s="115"/>
      <c r="B328" s="784">
        <v>306.0</v>
      </c>
      <c r="C328" s="35">
        <v>42828.0</v>
      </c>
      <c r="D328" s="33" t="s">
        <v>2124</v>
      </c>
      <c r="E328" s="35"/>
      <c r="F328" s="1039" t="s">
        <v>15011</v>
      </c>
      <c r="G328" s="1025"/>
      <c r="H328" s="63" t="s">
        <v>15043</v>
      </c>
    </row>
    <row r="329" ht="16.5" customHeight="1">
      <c r="A329" s="115"/>
      <c r="B329" s="784">
        <v>307.0</v>
      </c>
      <c r="C329" s="35">
        <v>42828.0</v>
      </c>
      <c r="D329" s="33" t="s">
        <v>2941</v>
      </c>
      <c r="E329" s="35"/>
      <c r="F329" s="1039" t="s">
        <v>15011</v>
      </c>
      <c r="G329" s="1025"/>
      <c r="H329" s="63" t="s">
        <v>15044</v>
      </c>
    </row>
    <row r="330" ht="16.5" customHeight="1">
      <c r="A330" s="115"/>
      <c r="B330" s="784">
        <v>308.0</v>
      </c>
      <c r="C330" s="35">
        <v>42828.0</v>
      </c>
      <c r="D330" s="43" t="s">
        <v>4484</v>
      </c>
      <c r="E330" s="35"/>
      <c r="F330" s="1039" t="s">
        <v>15011</v>
      </c>
      <c r="G330" s="1025"/>
      <c r="H330" s="63" t="s">
        <v>15045</v>
      </c>
    </row>
    <row r="331" ht="16.5" customHeight="1">
      <c r="A331" s="115"/>
      <c r="B331" s="784">
        <v>309.0</v>
      </c>
      <c r="C331" s="35">
        <v>42828.0</v>
      </c>
      <c r="D331" s="33" t="s">
        <v>2557</v>
      </c>
      <c r="E331" s="35"/>
      <c r="F331" s="1039" t="s">
        <v>15011</v>
      </c>
      <c r="G331" s="1025"/>
      <c r="H331" s="63" t="s">
        <v>15046</v>
      </c>
    </row>
    <row r="332" ht="16.5" customHeight="1">
      <c r="A332" s="115"/>
      <c r="B332" s="784">
        <v>310.0</v>
      </c>
      <c r="C332" s="35">
        <v>42829.0</v>
      </c>
      <c r="D332" s="33" t="s">
        <v>2159</v>
      </c>
      <c r="E332" s="35"/>
      <c r="F332" s="1029" t="s">
        <v>1313</v>
      </c>
      <c r="G332" s="1025" t="s">
        <v>1367</v>
      </c>
      <c r="H332" s="63" t="s">
        <v>15047</v>
      </c>
    </row>
    <row r="333" ht="16.5" customHeight="1">
      <c r="A333" s="115"/>
      <c r="B333" s="784">
        <v>311.0</v>
      </c>
      <c r="C333" s="35">
        <v>42829.0</v>
      </c>
      <c r="D333" s="33" t="s">
        <v>1994</v>
      </c>
      <c r="E333" s="35"/>
      <c r="F333" s="1029" t="s">
        <v>1313</v>
      </c>
      <c r="G333" s="1025" t="s">
        <v>1367</v>
      </c>
      <c r="H333" s="63" t="s">
        <v>15048</v>
      </c>
    </row>
    <row r="334" ht="16.5" customHeight="1">
      <c r="A334" s="115"/>
      <c r="B334" s="784">
        <v>312.0</v>
      </c>
      <c r="C334" s="35">
        <v>42829.0</v>
      </c>
      <c r="D334" s="33" t="s">
        <v>2018</v>
      </c>
      <c r="E334" s="35"/>
      <c r="F334" s="1029" t="s">
        <v>1313</v>
      </c>
      <c r="G334" s="1025" t="s">
        <v>2019</v>
      </c>
      <c r="H334" s="63" t="s">
        <v>15049</v>
      </c>
    </row>
    <row r="335" ht="16.5" customHeight="1">
      <c r="A335" s="115"/>
      <c r="B335" s="784">
        <v>313.0</v>
      </c>
      <c r="C335" s="35">
        <v>42829.0</v>
      </c>
      <c r="D335" s="33" t="s">
        <v>1652</v>
      </c>
      <c r="E335" s="35"/>
      <c r="F335" s="1039" t="s">
        <v>2253</v>
      </c>
      <c r="G335" s="1025" t="s">
        <v>15050</v>
      </c>
      <c r="H335" s="63" t="s">
        <v>15051</v>
      </c>
    </row>
    <row r="336" ht="16.5" customHeight="1">
      <c r="A336" s="115"/>
      <c r="B336" s="784">
        <v>314.0</v>
      </c>
      <c r="C336" s="35">
        <v>42829.0</v>
      </c>
      <c r="D336" s="33" t="s">
        <v>2062</v>
      </c>
      <c r="E336" s="35"/>
      <c r="F336" s="1039" t="s">
        <v>8301</v>
      </c>
      <c r="G336" s="1025"/>
      <c r="H336" s="63" t="s">
        <v>15052</v>
      </c>
    </row>
    <row r="337" ht="16.5" customHeight="1">
      <c r="A337" s="115"/>
      <c r="B337" s="784">
        <v>315.0</v>
      </c>
      <c r="C337" s="35">
        <v>42829.0</v>
      </c>
      <c r="D337" s="33" t="s">
        <v>15053</v>
      </c>
      <c r="E337" s="35"/>
      <c r="F337" s="1039" t="s">
        <v>15054</v>
      </c>
      <c r="G337" s="1025"/>
      <c r="H337" s="63" t="s">
        <v>15055</v>
      </c>
    </row>
    <row r="338" ht="16.5" customHeight="1">
      <c r="A338" s="115"/>
      <c r="B338" s="784">
        <v>316.0</v>
      </c>
      <c r="C338" s="35">
        <v>42829.0</v>
      </c>
      <c r="D338" s="33" t="s">
        <v>1918</v>
      </c>
      <c r="E338" s="35"/>
      <c r="F338" s="1039" t="s">
        <v>15011</v>
      </c>
      <c r="G338" s="1025"/>
      <c r="H338" s="63" t="s">
        <v>15056</v>
      </c>
    </row>
    <row r="339" ht="16.5" customHeight="1">
      <c r="A339" s="115"/>
      <c r="B339" s="784">
        <v>317.0</v>
      </c>
      <c r="C339" s="35">
        <v>42829.0</v>
      </c>
      <c r="D339" s="33" t="s">
        <v>2666</v>
      </c>
      <c r="E339" s="35"/>
      <c r="F339" s="1039" t="s">
        <v>15011</v>
      </c>
      <c r="G339" s="1025"/>
      <c r="H339" s="63" t="s">
        <v>15057</v>
      </c>
    </row>
    <row r="340" ht="16.5" customHeight="1">
      <c r="A340" s="115"/>
      <c r="B340" s="784">
        <v>318.0</v>
      </c>
      <c r="C340" s="35">
        <v>42829.0</v>
      </c>
      <c r="D340" s="43" t="s">
        <v>15031</v>
      </c>
      <c r="E340" s="35"/>
      <c r="F340" s="1039" t="s">
        <v>15011</v>
      </c>
      <c r="G340" s="1025"/>
      <c r="H340" s="63" t="s">
        <v>15058</v>
      </c>
    </row>
    <row r="341" ht="16.5" customHeight="1">
      <c r="A341" s="115"/>
      <c r="B341" s="784">
        <v>319.0</v>
      </c>
      <c r="C341" s="35">
        <v>42829.0</v>
      </c>
      <c r="D341" s="33" t="s">
        <v>2490</v>
      </c>
      <c r="E341" s="35"/>
      <c r="F341" s="1039" t="s">
        <v>15011</v>
      </c>
      <c r="G341" s="1025"/>
      <c r="H341" s="63" t="s">
        <v>15059</v>
      </c>
    </row>
    <row r="342" ht="16.5" customHeight="1">
      <c r="A342" s="115"/>
      <c r="B342" s="784">
        <v>320.0</v>
      </c>
      <c r="C342" s="35">
        <v>42831.0</v>
      </c>
      <c r="D342" s="33" t="s">
        <v>7480</v>
      </c>
      <c r="E342" s="35"/>
      <c r="F342" s="1039" t="s">
        <v>15011</v>
      </c>
      <c r="G342" s="1025"/>
      <c r="H342" s="63" t="s">
        <v>15060</v>
      </c>
    </row>
    <row r="343" ht="16.5" customHeight="1">
      <c r="A343" s="115"/>
      <c r="B343" s="784">
        <v>321.0</v>
      </c>
      <c r="C343" s="35">
        <v>42831.0</v>
      </c>
      <c r="D343" s="33" t="s">
        <v>2110</v>
      </c>
      <c r="E343" s="35"/>
      <c r="F343" s="1039" t="s">
        <v>15011</v>
      </c>
      <c r="G343" s="1025"/>
      <c r="H343" s="63" t="s">
        <v>15061</v>
      </c>
    </row>
    <row r="344" ht="16.5" customHeight="1">
      <c r="A344" s="115"/>
      <c r="B344" s="784">
        <v>322.0</v>
      </c>
      <c r="C344" s="35">
        <v>42831.0</v>
      </c>
      <c r="D344" s="33" t="s">
        <v>2478</v>
      </c>
      <c r="E344" s="35"/>
      <c r="F344" s="1039" t="s">
        <v>363</v>
      </c>
      <c r="G344" s="1025"/>
      <c r="H344" s="63" t="s">
        <v>15062</v>
      </c>
    </row>
    <row r="345" ht="16.5" customHeight="1">
      <c r="A345" s="115"/>
      <c r="B345" s="784">
        <v>323.0</v>
      </c>
      <c r="C345" s="35">
        <v>42832.0</v>
      </c>
      <c r="D345" s="33" t="s">
        <v>1956</v>
      </c>
      <c r="E345" s="35"/>
      <c r="F345" s="1039" t="s">
        <v>2253</v>
      </c>
      <c r="G345" s="27" t="s">
        <v>3797</v>
      </c>
      <c r="H345" s="63" t="s">
        <v>15063</v>
      </c>
    </row>
    <row r="346" ht="16.5" customHeight="1">
      <c r="A346" s="115"/>
      <c r="B346" s="784">
        <v>324.0</v>
      </c>
      <c r="C346" s="35">
        <v>42832.0</v>
      </c>
      <c r="D346" s="33" t="s">
        <v>1362</v>
      </c>
      <c r="E346" s="35"/>
      <c r="F346" s="1039" t="s">
        <v>2253</v>
      </c>
      <c r="G346" s="1025" t="s">
        <v>1083</v>
      </c>
      <c r="H346" s="63" t="s">
        <v>15064</v>
      </c>
    </row>
    <row r="347" ht="16.5" customHeight="1">
      <c r="A347" s="115"/>
      <c r="B347" s="784">
        <v>325.0</v>
      </c>
      <c r="C347" s="35">
        <v>42833.0</v>
      </c>
      <c r="D347" s="33" t="s">
        <v>15065</v>
      </c>
      <c r="E347" s="35"/>
      <c r="F347" s="1039" t="s">
        <v>18</v>
      </c>
      <c r="G347" s="1025" t="s">
        <v>1779</v>
      </c>
      <c r="H347" s="63" t="s">
        <v>15066</v>
      </c>
    </row>
    <row r="348" ht="16.5" customHeight="1">
      <c r="A348" s="115"/>
      <c r="B348" s="784">
        <v>326.0</v>
      </c>
      <c r="C348" s="35">
        <v>42833.0</v>
      </c>
      <c r="D348" s="33" t="s">
        <v>1397</v>
      </c>
      <c r="E348" s="35"/>
      <c r="F348" s="1039" t="s">
        <v>18</v>
      </c>
      <c r="G348" s="1025" t="s">
        <v>1779</v>
      </c>
      <c r="H348" s="63" t="s">
        <v>15067</v>
      </c>
    </row>
    <row r="349" ht="16.5" customHeight="1">
      <c r="A349" s="115"/>
      <c r="B349" s="784">
        <v>327.0</v>
      </c>
      <c r="C349" s="35">
        <v>42833.0</v>
      </c>
      <c r="D349" s="33" t="s">
        <v>2095</v>
      </c>
      <c r="E349" s="35"/>
      <c r="F349" s="1039" t="s">
        <v>18</v>
      </c>
      <c r="G349" s="1025" t="s">
        <v>1779</v>
      </c>
      <c r="H349" s="63" t="s">
        <v>15068</v>
      </c>
    </row>
    <row r="350" ht="16.5" customHeight="1">
      <c r="A350" s="115"/>
      <c r="B350" s="784">
        <v>328.0</v>
      </c>
      <c r="C350" s="35">
        <v>42833.0</v>
      </c>
      <c r="D350" s="33" t="s">
        <v>824</v>
      </c>
      <c r="E350" s="35"/>
      <c r="F350" s="1039" t="s">
        <v>18</v>
      </c>
      <c r="G350" s="1025" t="s">
        <v>1779</v>
      </c>
      <c r="H350" s="63" t="s">
        <v>15069</v>
      </c>
    </row>
    <row r="351" ht="16.5" customHeight="1">
      <c r="A351" s="115"/>
      <c r="B351" s="784">
        <v>329.0</v>
      </c>
      <c r="C351" s="35">
        <v>42833.0</v>
      </c>
      <c r="D351" s="33" t="s">
        <v>15065</v>
      </c>
      <c r="E351" s="35"/>
      <c r="F351" s="1039" t="s">
        <v>15011</v>
      </c>
      <c r="G351" s="1025"/>
      <c r="H351" s="63" t="s">
        <v>15070</v>
      </c>
    </row>
    <row r="352" ht="16.5" customHeight="1">
      <c r="A352" s="115"/>
      <c r="B352" s="784">
        <v>330.0</v>
      </c>
      <c r="C352" s="35">
        <v>42835.0</v>
      </c>
      <c r="D352" s="33" t="s">
        <v>2064</v>
      </c>
      <c r="E352" s="35"/>
      <c r="F352" s="1039" t="s">
        <v>2253</v>
      </c>
      <c r="G352" s="1025" t="s">
        <v>1083</v>
      </c>
      <c r="H352" s="63" t="s">
        <v>15071</v>
      </c>
    </row>
    <row r="353" ht="16.5" customHeight="1">
      <c r="A353" s="115"/>
      <c r="B353" s="784">
        <v>331.0</v>
      </c>
      <c r="C353" s="35">
        <v>42835.0</v>
      </c>
      <c r="D353" s="33" t="s">
        <v>1460</v>
      </c>
      <c r="E353" s="35"/>
      <c r="F353" s="1039" t="s">
        <v>2253</v>
      </c>
      <c r="G353" s="1025" t="s">
        <v>1083</v>
      </c>
      <c r="H353" s="63" t="s">
        <v>15072</v>
      </c>
    </row>
    <row r="354" ht="16.5" customHeight="1">
      <c r="A354" s="115"/>
      <c r="B354" s="784">
        <v>332.0</v>
      </c>
      <c r="C354" s="35">
        <v>42835.0</v>
      </c>
      <c r="D354" s="33" t="s">
        <v>1463</v>
      </c>
      <c r="E354" s="35"/>
      <c r="F354" s="1039" t="s">
        <v>2253</v>
      </c>
      <c r="G354" s="1025" t="s">
        <v>15073</v>
      </c>
      <c r="H354" s="63" t="s">
        <v>15074</v>
      </c>
    </row>
    <row r="355" ht="16.5" customHeight="1">
      <c r="A355" s="115"/>
      <c r="B355" s="784">
        <v>333.0</v>
      </c>
      <c r="C355" s="35">
        <v>42836.0</v>
      </c>
      <c r="D355" s="117" t="s">
        <v>9440</v>
      </c>
      <c r="E355" s="35"/>
      <c r="F355" s="1039" t="s">
        <v>18</v>
      </c>
      <c r="G355" s="1025"/>
      <c r="H355" s="63" t="s">
        <v>15075</v>
      </c>
    </row>
    <row r="356" ht="16.5" customHeight="1">
      <c r="A356" s="115"/>
      <c r="B356" s="784">
        <v>334.0</v>
      </c>
      <c r="C356" s="35">
        <v>42837.0</v>
      </c>
      <c r="D356" s="33" t="s">
        <v>1774</v>
      </c>
      <c r="E356" s="35"/>
      <c r="F356" s="1039" t="s">
        <v>131</v>
      </c>
      <c r="G356" s="1025"/>
      <c r="H356" s="63" t="s">
        <v>15076</v>
      </c>
    </row>
    <row r="357" ht="16.5" customHeight="1">
      <c r="A357" s="115"/>
      <c r="B357" s="784">
        <v>335.0</v>
      </c>
      <c r="C357" s="35">
        <v>42842.0</v>
      </c>
      <c r="D357" s="33" t="s">
        <v>1623</v>
      </c>
      <c r="E357" s="35"/>
      <c r="F357" s="1039" t="s">
        <v>50</v>
      </c>
      <c r="G357" s="1025" t="s">
        <v>2097</v>
      </c>
      <c r="H357" s="63" t="s">
        <v>15077</v>
      </c>
    </row>
    <row r="358" ht="16.5" customHeight="1">
      <c r="A358" s="115"/>
      <c r="B358" s="784">
        <v>336.0</v>
      </c>
      <c r="C358" s="35">
        <v>42842.0</v>
      </c>
      <c r="D358" s="33" t="s">
        <v>1997</v>
      </c>
      <c r="E358" s="35"/>
      <c r="F358" s="1039" t="s">
        <v>50</v>
      </c>
      <c r="G358" s="1025"/>
      <c r="H358" s="63" t="s">
        <v>15078</v>
      </c>
    </row>
    <row r="359" ht="16.5" customHeight="1">
      <c r="A359" s="115"/>
      <c r="B359" s="784">
        <v>337.0</v>
      </c>
      <c r="C359" s="35">
        <v>42842.0</v>
      </c>
      <c r="D359" s="43" t="s">
        <v>15079</v>
      </c>
      <c r="E359" s="35"/>
      <c r="F359" s="1039" t="s">
        <v>18</v>
      </c>
      <c r="G359" s="1025"/>
      <c r="H359" s="63" t="s">
        <v>15080</v>
      </c>
    </row>
    <row r="360" ht="16.5" customHeight="1">
      <c r="A360" s="115"/>
      <c r="B360" s="784">
        <v>338.0</v>
      </c>
      <c r="C360" s="35">
        <v>42842.0</v>
      </c>
      <c r="D360" s="33" t="s">
        <v>2376</v>
      </c>
      <c r="E360" s="35"/>
      <c r="F360" s="1039" t="s">
        <v>18</v>
      </c>
      <c r="G360" s="1025"/>
      <c r="H360" s="63" t="s">
        <v>15081</v>
      </c>
    </row>
    <row r="361" ht="16.5" customHeight="1">
      <c r="A361" s="115"/>
      <c r="B361" s="784">
        <v>339.0</v>
      </c>
      <c r="C361" s="35">
        <v>42842.0</v>
      </c>
      <c r="D361" s="33" t="s">
        <v>1973</v>
      </c>
      <c r="E361" s="35"/>
      <c r="F361" s="1039" t="s">
        <v>18</v>
      </c>
      <c r="G361" s="1025"/>
      <c r="H361" s="63" t="s">
        <v>15082</v>
      </c>
    </row>
    <row r="362" ht="16.5" customHeight="1">
      <c r="A362" s="115"/>
      <c r="B362" s="784">
        <v>340.0</v>
      </c>
      <c r="C362" s="35">
        <v>42842.0</v>
      </c>
      <c r="D362" s="33" t="s">
        <v>15083</v>
      </c>
      <c r="E362" s="35"/>
      <c r="F362" s="1039" t="s">
        <v>18</v>
      </c>
      <c r="G362" s="1025"/>
      <c r="H362" s="63" t="s">
        <v>15084</v>
      </c>
    </row>
    <row r="363" ht="16.5" customHeight="1">
      <c r="A363" s="115"/>
      <c r="B363" s="784">
        <v>341.0</v>
      </c>
      <c r="C363" s="35">
        <v>42842.0</v>
      </c>
      <c r="D363" s="43" t="s">
        <v>8700</v>
      </c>
      <c r="E363" s="35"/>
      <c r="F363" s="1039" t="s">
        <v>18</v>
      </c>
      <c r="G363" s="1025"/>
      <c r="H363" s="63" t="s">
        <v>15085</v>
      </c>
    </row>
    <row r="364" ht="16.5" customHeight="1">
      <c r="A364" s="115"/>
      <c r="B364" s="784">
        <v>342.0</v>
      </c>
      <c r="C364" s="35">
        <v>42842.0</v>
      </c>
      <c r="D364" s="33" t="s">
        <v>2066</v>
      </c>
      <c r="E364" s="35"/>
      <c r="F364" s="1039" t="s">
        <v>2253</v>
      </c>
      <c r="G364" s="1025" t="s">
        <v>1083</v>
      </c>
      <c r="H364" s="63" t="s">
        <v>15086</v>
      </c>
    </row>
    <row r="365" ht="16.5" customHeight="1">
      <c r="A365" s="115"/>
      <c r="B365" s="784">
        <v>343.0</v>
      </c>
      <c r="C365" s="35">
        <v>42842.0</v>
      </c>
      <c r="D365" s="33" t="s">
        <v>1554</v>
      </c>
      <c r="E365" s="35"/>
      <c r="F365" s="1039" t="s">
        <v>1593</v>
      </c>
      <c r="G365" s="1025"/>
      <c r="H365" s="63" t="s">
        <v>15087</v>
      </c>
    </row>
    <row r="366" ht="16.5" customHeight="1">
      <c r="A366" s="115"/>
      <c r="B366" s="784">
        <v>344.0</v>
      </c>
      <c r="C366" s="35">
        <v>42842.0</v>
      </c>
      <c r="D366" s="33" t="s">
        <v>45</v>
      </c>
      <c r="E366" s="35"/>
      <c r="F366" s="1039" t="s">
        <v>18</v>
      </c>
      <c r="G366" s="1025" t="s">
        <v>1779</v>
      </c>
      <c r="H366" s="63" t="s">
        <v>15088</v>
      </c>
    </row>
    <row r="367" ht="16.5" customHeight="1">
      <c r="A367" s="115"/>
      <c r="B367" s="784">
        <v>345.0</v>
      </c>
      <c r="C367" s="35">
        <v>42842.0</v>
      </c>
      <c r="D367" s="33" t="s">
        <v>9718</v>
      </c>
      <c r="E367" s="35"/>
      <c r="F367" s="1039" t="s">
        <v>15011</v>
      </c>
      <c r="G367" s="1025"/>
      <c r="H367" s="63" t="s">
        <v>15089</v>
      </c>
    </row>
    <row r="368" ht="16.5" customHeight="1">
      <c r="A368" s="115"/>
      <c r="B368" s="784">
        <v>346.0</v>
      </c>
      <c r="C368" s="35">
        <v>42842.0</v>
      </c>
      <c r="D368" s="43" t="s">
        <v>2099</v>
      </c>
      <c r="E368" s="35"/>
      <c r="F368" s="1039" t="s">
        <v>131</v>
      </c>
      <c r="G368" s="1025"/>
      <c r="H368" s="63" t="s">
        <v>15090</v>
      </c>
    </row>
    <row r="369" ht="16.5" customHeight="1">
      <c r="A369" s="115"/>
      <c r="B369" s="784">
        <v>347.0</v>
      </c>
      <c r="C369" s="35">
        <v>42843.0</v>
      </c>
      <c r="D369" s="33" t="s">
        <v>15091</v>
      </c>
      <c r="E369" s="35"/>
      <c r="F369" s="1039" t="s">
        <v>15092</v>
      </c>
      <c r="G369" s="1025"/>
      <c r="H369" s="63" t="s">
        <v>15093</v>
      </c>
    </row>
    <row r="370" ht="18.75" customHeight="1">
      <c r="A370" s="115"/>
      <c r="B370" s="784">
        <v>348.0</v>
      </c>
      <c r="C370" s="35">
        <v>42843.0</v>
      </c>
      <c r="D370" s="33" t="s">
        <v>1732</v>
      </c>
      <c r="E370" s="35"/>
      <c r="F370" s="1039" t="s">
        <v>15094</v>
      </c>
      <c r="G370" s="1025"/>
      <c r="H370" s="63" t="s">
        <v>15095</v>
      </c>
    </row>
    <row r="371" ht="16.5" customHeight="1">
      <c r="A371" s="115"/>
      <c r="B371" s="784">
        <v>349.0</v>
      </c>
      <c r="C371" s="35">
        <v>42843.0</v>
      </c>
      <c r="D371" s="33" t="s">
        <v>9968</v>
      </c>
      <c r="E371" s="35"/>
      <c r="F371" s="1039" t="s">
        <v>15011</v>
      </c>
      <c r="G371" s="1025"/>
      <c r="H371" s="63" t="s">
        <v>15096</v>
      </c>
    </row>
    <row r="372" ht="16.5" customHeight="1">
      <c r="A372" s="115"/>
      <c r="B372" s="784">
        <v>350.0</v>
      </c>
      <c r="C372" s="35">
        <v>42843.0</v>
      </c>
      <c r="D372" s="43" t="s">
        <v>2579</v>
      </c>
      <c r="E372" s="35"/>
      <c r="F372" s="1039" t="s">
        <v>15011</v>
      </c>
      <c r="G372" s="1025"/>
      <c r="H372" s="63" t="s">
        <v>15097</v>
      </c>
    </row>
    <row r="373" ht="16.5" customHeight="1">
      <c r="A373" s="115"/>
      <c r="B373" s="784">
        <v>351.0</v>
      </c>
      <c r="C373" s="35">
        <v>42843.0</v>
      </c>
      <c r="D373" s="43" t="s">
        <v>15098</v>
      </c>
      <c r="E373" s="35"/>
      <c r="F373" s="1039" t="s">
        <v>18</v>
      </c>
      <c r="G373" s="1025"/>
      <c r="H373" s="63" t="s">
        <v>15099</v>
      </c>
    </row>
    <row r="374" ht="16.5" customHeight="1">
      <c r="A374" s="115"/>
      <c r="B374" s="784">
        <v>352.0</v>
      </c>
      <c r="C374" s="35">
        <v>42843.0</v>
      </c>
      <c r="D374" s="33" t="s">
        <v>1774</v>
      </c>
      <c r="E374" s="35"/>
      <c r="F374" s="1039" t="s">
        <v>1593</v>
      </c>
      <c r="G374" s="1025"/>
      <c r="H374" s="63" t="s">
        <v>15100</v>
      </c>
    </row>
    <row r="375" ht="16.5" customHeight="1">
      <c r="A375" s="115"/>
      <c r="B375" s="784">
        <v>353.0</v>
      </c>
      <c r="C375" s="35">
        <v>42843.0</v>
      </c>
      <c r="D375" s="33" t="s">
        <v>15091</v>
      </c>
      <c r="E375" s="35"/>
      <c r="F375" s="1039" t="s">
        <v>15092</v>
      </c>
      <c r="G375" s="1025"/>
      <c r="H375" s="63" t="s">
        <v>15101</v>
      </c>
    </row>
    <row r="376" ht="16.5" customHeight="1">
      <c r="A376" s="115"/>
      <c r="B376" s="784">
        <v>354.0</v>
      </c>
      <c r="C376" s="35">
        <v>42845.0</v>
      </c>
      <c r="D376" s="43" t="s">
        <v>2829</v>
      </c>
      <c r="E376" s="35"/>
      <c r="F376" s="1039" t="s">
        <v>363</v>
      </c>
      <c r="G376" s="1025"/>
      <c r="H376" s="21"/>
    </row>
    <row r="377" ht="16.5" customHeight="1">
      <c r="A377" s="115"/>
      <c r="B377" s="784">
        <v>355.0</v>
      </c>
      <c r="C377" s="35">
        <v>42845.0</v>
      </c>
      <c r="D377" s="33" t="s">
        <v>1529</v>
      </c>
      <c r="E377" s="35"/>
      <c r="F377" s="1039" t="s">
        <v>363</v>
      </c>
      <c r="G377" s="1025"/>
      <c r="H377" s="63" t="s">
        <v>15102</v>
      </c>
    </row>
    <row r="378" ht="16.5" customHeight="1">
      <c r="A378" s="115"/>
      <c r="B378" s="784">
        <v>356.0</v>
      </c>
      <c r="C378" s="35">
        <v>42849.0</v>
      </c>
      <c r="D378" s="43" t="s">
        <v>15103</v>
      </c>
      <c r="E378" s="35"/>
      <c r="F378" s="1048" t="s">
        <v>15104</v>
      </c>
      <c r="G378" s="1025"/>
      <c r="H378" s="63" t="s">
        <v>15105</v>
      </c>
    </row>
    <row r="379" ht="16.5" customHeight="1">
      <c r="A379" s="115"/>
      <c r="B379" s="784">
        <v>357.0</v>
      </c>
      <c r="C379" s="35">
        <v>42849.0</v>
      </c>
      <c r="D379" s="33" t="s">
        <v>15106</v>
      </c>
      <c r="E379" s="35"/>
      <c r="F379" s="1048" t="s">
        <v>15107</v>
      </c>
      <c r="G379" s="1025"/>
      <c r="H379" s="63" t="s">
        <v>15108</v>
      </c>
    </row>
    <row r="380" ht="16.5" customHeight="1">
      <c r="A380" s="115"/>
      <c r="B380" s="784">
        <v>358.0</v>
      </c>
      <c r="C380" s="35">
        <v>42850.0</v>
      </c>
      <c r="D380" s="33" t="s">
        <v>15109</v>
      </c>
      <c r="E380" s="35"/>
      <c r="F380" s="1039" t="s">
        <v>18</v>
      </c>
      <c r="G380" s="1025"/>
      <c r="H380" s="63" t="s">
        <v>15110</v>
      </c>
    </row>
    <row r="381" ht="16.5" customHeight="1">
      <c r="A381" s="115"/>
      <c r="B381" s="784">
        <v>359.0</v>
      </c>
      <c r="C381" s="35">
        <v>42850.0</v>
      </c>
      <c r="D381" s="33" t="s">
        <v>1477</v>
      </c>
      <c r="E381" s="35"/>
      <c r="F381" s="1039" t="s">
        <v>1593</v>
      </c>
      <c r="G381" s="1025"/>
      <c r="H381" s="63" t="s">
        <v>15111</v>
      </c>
    </row>
    <row r="382" ht="16.5" customHeight="1">
      <c r="A382" s="115"/>
      <c r="B382" s="784">
        <v>360.0</v>
      </c>
      <c r="C382" s="35">
        <v>42850.0</v>
      </c>
      <c r="D382" s="43" t="s">
        <v>13432</v>
      </c>
      <c r="E382" s="35"/>
      <c r="F382" s="1048" t="s">
        <v>15104</v>
      </c>
      <c r="G382" s="1025"/>
      <c r="H382" s="63" t="s">
        <v>15112</v>
      </c>
    </row>
    <row r="383" ht="16.5" customHeight="1">
      <c r="A383" s="115"/>
      <c r="B383" s="784">
        <v>361.0</v>
      </c>
      <c r="C383" s="35">
        <v>42850.0</v>
      </c>
      <c r="D383" s="43" t="s">
        <v>1525</v>
      </c>
      <c r="E383" s="35"/>
      <c r="F383" s="1039" t="s">
        <v>15113</v>
      </c>
      <c r="G383" s="1025"/>
      <c r="H383" s="63" t="s">
        <v>15114</v>
      </c>
    </row>
    <row r="384" ht="16.5" customHeight="1">
      <c r="A384" s="115"/>
      <c r="B384" s="784">
        <v>362.0</v>
      </c>
      <c r="C384" s="35">
        <v>42850.0</v>
      </c>
      <c r="D384" s="33" t="s">
        <v>2319</v>
      </c>
      <c r="E384" s="35"/>
      <c r="F384" s="1048" t="s">
        <v>15104</v>
      </c>
      <c r="G384" s="1025"/>
      <c r="H384" s="63" t="s">
        <v>15115</v>
      </c>
    </row>
    <row r="385" ht="16.5" customHeight="1">
      <c r="A385" s="115"/>
      <c r="B385" s="784">
        <v>363.0</v>
      </c>
      <c r="C385" s="35">
        <v>42850.0</v>
      </c>
      <c r="D385" s="33" t="s">
        <v>13398</v>
      </c>
      <c r="E385" s="35"/>
      <c r="F385" s="1039" t="s">
        <v>15011</v>
      </c>
      <c r="G385" s="1025"/>
      <c r="H385" s="63" t="s">
        <v>15116</v>
      </c>
    </row>
    <row r="386" ht="16.5" customHeight="1">
      <c r="A386" s="115"/>
      <c r="B386" s="784">
        <v>364.0</v>
      </c>
      <c r="C386" s="35">
        <v>42852.0</v>
      </c>
      <c r="D386" s="33" t="s">
        <v>15117</v>
      </c>
      <c r="E386" s="35"/>
      <c r="F386" s="1049" t="s">
        <v>994</v>
      </c>
      <c r="G386" s="1025"/>
      <c r="H386" s="63" t="s">
        <v>15118</v>
      </c>
    </row>
    <row r="387" ht="16.5" customHeight="1">
      <c r="A387" s="115"/>
      <c r="B387" s="784">
        <v>365.0</v>
      </c>
      <c r="C387" s="35">
        <v>42852.0</v>
      </c>
      <c r="D387" s="43" t="s">
        <v>9473</v>
      </c>
      <c r="E387" s="35"/>
      <c r="F387" s="1049" t="s">
        <v>994</v>
      </c>
      <c r="G387" s="1025"/>
      <c r="H387" s="63" t="s">
        <v>15119</v>
      </c>
    </row>
    <row r="388" ht="16.5" customHeight="1">
      <c r="A388" s="115"/>
      <c r="B388" s="784">
        <v>366.0</v>
      </c>
      <c r="C388" s="35">
        <v>42852.0</v>
      </c>
      <c r="D388" s="33" t="s">
        <v>2664</v>
      </c>
      <c r="E388" s="35"/>
      <c r="F388" s="1039" t="s">
        <v>18</v>
      </c>
      <c r="G388" s="1025"/>
      <c r="H388" s="63" t="s">
        <v>15120</v>
      </c>
    </row>
    <row r="389" ht="16.5" customHeight="1">
      <c r="A389" s="115"/>
      <c r="B389" s="784">
        <v>367.0</v>
      </c>
      <c r="C389" s="35">
        <v>42852.0</v>
      </c>
      <c r="D389" s="43" t="s">
        <v>1529</v>
      </c>
      <c r="E389" s="35"/>
      <c r="F389" s="1039" t="s">
        <v>18</v>
      </c>
      <c r="G389" s="1025"/>
      <c r="H389" s="63" t="s">
        <v>15121</v>
      </c>
    </row>
    <row r="390" ht="16.5" customHeight="1">
      <c r="A390" s="115"/>
      <c r="B390" s="784">
        <v>368.0</v>
      </c>
      <c r="C390" s="35">
        <v>42852.0</v>
      </c>
      <c r="D390" s="33" t="s">
        <v>2410</v>
      </c>
      <c r="E390" s="35"/>
      <c r="F390" s="1039" t="s">
        <v>18</v>
      </c>
      <c r="G390" s="1025"/>
      <c r="H390" s="63" t="s">
        <v>15122</v>
      </c>
    </row>
    <row r="391" ht="16.5" customHeight="1">
      <c r="A391" s="115"/>
      <c r="B391" s="784">
        <v>369.0</v>
      </c>
      <c r="C391" s="35">
        <v>42852.0</v>
      </c>
      <c r="D391" s="43" t="s">
        <v>2750</v>
      </c>
      <c r="E391" s="35"/>
      <c r="F391" s="1039" t="s">
        <v>18</v>
      </c>
      <c r="G391" s="1025"/>
      <c r="H391" s="63" t="s">
        <v>15123</v>
      </c>
    </row>
    <row r="392" ht="16.5" customHeight="1">
      <c r="A392" s="115"/>
      <c r="B392" s="784">
        <v>370.0</v>
      </c>
      <c r="C392" s="35">
        <v>42852.0</v>
      </c>
      <c r="D392" s="33" t="s">
        <v>3839</v>
      </c>
      <c r="E392" s="35"/>
      <c r="F392" s="1039" t="s">
        <v>18</v>
      </c>
      <c r="G392" s="1025"/>
      <c r="H392" s="63" t="s">
        <v>15124</v>
      </c>
    </row>
    <row r="393" ht="16.5" customHeight="1">
      <c r="A393" s="115"/>
      <c r="B393" s="784">
        <v>371.0</v>
      </c>
      <c r="C393" s="35">
        <v>42852.0</v>
      </c>
      <c r="D393" s="33" t="s">
        <v>8680</v>
      </c>
      <c r="E393" s="35"/>
      <c r="F393" s="1039" t="s">
        <v>18</v>
      </c>
      <c r="G393" s="1025"/>
      <c r="H393" s="63" t="s">
        <v>15125</v>
      </c>
    </row>
    <row r="394" ht="16.5" customHeight="1">
      <c r="A394" s="115"/>
      <c r="B394" s="784">
        <v>372.0</v>
      </c>
      <c r="C394" s="35">
        <v>42852.0</v>
      </c>
      <c r="D394" s="33" t="s">
        <v>9461</v>
      </c>
      <c r="E394" s="35"/>
      <c r="F394" s="1039" t="s">
        <v>18</v>
      </c>
      <c r="G394" s="1025"/>
      <c r="H394" s="63" t="s">
        <v>15126</v>
      </c>
    </row>
    <row r="395" ht="16.5" customHeight="1">
      <c r="A395" s="115"/>
      <c r="B395" s="784">
        <v>373.0</v>
      </c>
      <c r="C395" s="35">
        <v>42852.0</v>
      </c>
      <c r="D395" s="33" t="s">
        <v>15127</v>
      </c>
      <c r="E395" s="35"/>
      <c r="F395" s="1039" t="s">
        <v>18</v>
      </c>
      <c r="G395" s="1025"/>
      <c r="H395" s="63" t="s">
        <v>15128</v>
      </c>
    </row>
    <row r="396" ht="16.5" customHeight="1">
      <c r="A396" s="115"/>
      <c r="B396" s="784">
        <v>374.0</v>
      </c>
      <c r="C396" s="35">
        <v>42852.0</v>
      </c>
      <c r="D396" s="43" t="s">
        <v>8938</v>
      </c>
      <c r="E396" s="35"/>
      <c r="F396" s="1039" t="s">
        <v>18</v>
      </c>
      <c r="G396" s="1025"/>
      <c r="H396" s="63" t="s">
        <v>15129</v>
      </c>
    </row>
    <row r="397" ht="16.5" customHeight="1">
      <c r="A397" s="115"/>
      <c r="B397" s="784">
        <v>375.0</v>
      </c>
      <c r="C397" s="35">
        <v>42852.0</v>
      </c>
      <c r="D397" s="33" t="s">
        <v>14948</v>
      </c>
      <c r="E397" s="35"/>
      <c r="F397" s="1039" t="s">
        <v>18</v>
      </c>
      <c r="G397" s="1025"/>
      <c r="H397" s="63" t="s">
        <v>15130</v>
      </c>
    </row>
    <row r="398" ht="16.5" customHeight="1">
      <c r="A398" s="115"/>
      <c r="B398" s="784">
        <v>376.0</v>
      </c>
      <c r="C398" s="35">
        <v>42852.0</v>
      </c>
      <c r="D398" s="33" t="s">
        <v>15131</v>
      </c>
      <c r="E398" s="35"/>
      <c r="F398" s="1039" t="s">
        <v>18</v>
      </c>
      <c r="G398" s="1025"/>
      <c r="H398" s="63" t="s">
        <v>15132</v>
      </c>
    </row>
    <row r="399" ht="16.5" customHeight="1">
      <c r="A399" s="115"/>
      <c r="B399" s="784">
        <v>377.0</v>
      </c>
      <c r="C399" s="35">
        <v>42852.0</v>
      </c>
      <c r="D399" s="33" t="s">
        <v>3165</v>
      </c>
      <c r="E399" s="35"/>
      <c r="F399" s="1039" t="s">
        <v>18</v>
      </c>
      <c r="G399" s="1025"/>
      <c r="H399" s="63" t="s">
        <v>15133</v>
      </c>
    </row>
    <row r="400" ht="16.5" customHeight="1">
      <c r="A400" s="115"/>
      <c r="B400" s="784">
        <v>378.0</v>
      </c>
      <c r="C400" s="35">
        <v>42852.0</v>
      </c>
      <c r="D400" s="33" t="s">
        <v>1944</v>
      </c>
      <c r="E400" s="35"/>
      <c r="F400" s="1049" t="s">
        <v>994</v>
      </c>
      <c r="G400" s="1025"/>
      <c r="H400" s="63" t="s">
        <v>15134</v>
      </c>
    </row>
    <row r="401" ht="16.5" customHeight="1">
      <c r="A401" s="115"/>
      <c r="B401" s="784">
        <v>379.0</v>
      </c>
      <c r="C401" s="35">
        <v>42853.0</v>
      </c>
      <c r="D401" s="33" t="s">
        <v>15135</v>
      </c>
      <c r="E401" s="35"/>
      <c r="F401" s="1048" t="s">
        <v>15136</v>
      </c>
      <c r="G401" s="1025"/>
      <c r="H401" s="63" t="s">
        <v>15137</v>
      </c>
    </row>
    <row r="402" ht="16.5" customHeight="1">
      <c r="A402" s="115"/>
      <c r="B402" s="784">
        <v>380.0</v>
      </c>
      <c r="C402" s="35">
        <v>42853.0</v>
      </c>
      <c r="D402" s="33" t="s">
        <v>15138</v>
      </c>
      <c r="E402" s="35"/>
      <c r="F402" s="79" t="s">
        <v>15136</v>
      </c>
      <c r="G402" s="1025"/>
      <c r="H402" s="63" t="s">
        <v>15139</v>
      </c>
    </row>
    <row r="403" ht="16.5" customHeight="1">
      <c r="A403" s="1050"/>
      <c r="B403" s="786">
        <v>381.0</v>
      </c>
      <c r="C403" s="1051">
        <v>42857.0</v>
      </c>
      <c r="D403" s="33" t="s">
        <v>1923</v>
      </c>
      <c r="E403" s="1051"/>
      <c r="F403" s="1039" t="s">
        <v>182</v>
      </c>
      <c r="G403" s="1025"/>
      <c r="H403" s="63" t="s">
        <v>15140</v>
      </c>
    </row>
    <row r="404" ht="16.5" customHeight="1">
      <c r="A404" s="115"/>
      <c r="B404" s="784">
        <v>382.0</v>
      </c>
      <c r="C404" s="35">
        <v>42857.0</v>
      </c>
      <c r="D404" s="33" t="s">
        <v>1923</v>
      </c>
      <c r="E404" s="35"/>
      <c r="F404" s="1039" t="s">
        <v>363</v>
      </c>
      <c r="G404" s="1025"/>
      <c r="H404" s="63" t="s">
        <v>15141</v>
      </c>
    </row>
    <row r="405" ht="16.5" customHeight="1">
      <c r="A405" s="115"/>
      <c r="B405" s="784">
        <v>383.0</v>
      </c>
      <c r="C405" s="35">
        <v>42857.0</v>
      </c>
      <c r="D405" s="33" t="s">
        <v>14889</v>
      </c>
      <c r="E405" s="35"/>
      <c r="F405" s="1052" t="s">
        <v>7830</v>
      </c>
      <c r="G405" s="1025"/>
      <c r="H405" s="63" t="s">
        <v>15142</v>
      </c>
    </row>
    <row r="406" ht="16.5" customHeight="1">
      <c r="A406" s="115"/>
      <c r="B406" s="784">
        <v>384.0</v>
      </c>
      <c r="C406" s="35">
        <v>42857.0</v>
      </c>
      <c r="D406" s="33" t="s">
        <v>15143</v>
      </c>
      <c r="E406" s="35"/>
      <c r="F406" s="1052" t="s">
        <v>7830</v>
      </c>
      <c r="G406" s="1025"/>
      <c r="H406" s="21"/>
    </row>
    <row r="407" ht="16.5" customHeight="1">
      <c r="A407" s="115"/>
      <c r="B407" s="784">
        <v>385.0</v>
      </c>
      <c r="C407" s="35">
        <v>42857.0</v>
      </c>
      <c r="D407" s="33" t="s">
        <v>15144</v>
      </c>
      <c r="E407" s="35"/>
      <c r="F407" s="1052" t="s">
        <v>7830</v>
      </c>
      <c r="G407" s="1025"/>
      <c r="H407" s="21"/>
    </row>
    <row r="408" ht="16.5" customHeight="1">
      <c r="A408" s="115"/>
      <c r="B408" s="784">
        <v>386.0</v>
      </c>
      <c r="C408" s="35">
        <v>42857.0</v>
      </c>
      <c r="D408" s="43" t="s">
        <v>1705</v>
      </c>
      <c r="E408" s="35"/>
      <c r="F408" s="1049" t="s">
        <v>7830</v>
      </c>
      <c r="G408" s="1025"/>
      <c r="H408" s="21"/>
    </row>
    <row r="409" ht="16.5" customHeight="1">
      <c r="A409" s="115"/>
      <c r="B409" s="784">
        <v>387.0</v>
      </c>
      <c r="C409" s="35">
        <v>42858.0</v>
      </c>
      <c r="D409" s="33" t="s">
        <v>2200</v>
      </c>
      <c r="E409" s="35"/>
      <c r="F409" s="1049" t="s">
        <v>823</v>
      </c>
      <c r="G409" s="1025" t="s">
        <v>2019</v>
      </c>
      <c r="H409" s="63" t="s">
        <v>15145</v>
      </c>
    </row>
    <row r="410" ht="16.5" customHeight="1">
      <c r="A410" s="115"/>
      <c r="B410" s="784">
        <v>388.0</v>
      </c>
      <c r="C410" s="35">
        <v>42858.0</v>
      </c>
      <c r="D410" s="33" t="s">
        <v>2549</v>
      </c>
      <c r="E410" s="35"/>
      <c r="F410" s="1049" t="s">
        <v>15146</v>
      </c>
      <c r="G410" s="1025" t="s">
        <v>15147</v>
      </c>
      <c r="H410" s="63" t="s">
        <v>15148</v>
      </c>
    </row>
    <row r="411" ht="16.5" customHeight="1">
      <c r="A411" s="115"/>
      <c r="B411" s="784">
        <v>389.0</v>
      </c>
      <c r="C411" s="35">
        <v>42858.0</v>
      </c>
      <c r="D411" s="33" t="s">
        <v>1940</v>
      </c>
      <c r="E411" s="35"/>
      <c r="F411" s="1049" t="s">
        <v>823</v>
      </c>
      <c r="G411" s="1025" t="s">
        <v>4990</v>
      </c>
      <c r="H411" s="63" t="s">
        <v>15149</v>
      </c>
    </row>
    <row r="412" ht="16.5" customHeight="1">
      <c r="A412" s="115"/>
      <c r="B412" s="784">
        <v>390.0</v>
      </c>
      <c r="C412" s="35">
        <v>42859.0</v>
      </c>
      <c r="D412" s="33" t="s">
        <v>15150</v>
      </c>
      <c r="E412" s="35"/>
      <c r="F412" s="1039" t="s">
        <v>18</v>
      </c>
      <c r="G412" s="1025" t="s">
        <v>1779</v>
      </c>
      <c r="H412" s="21"/>
    </row>
    <row r="413" ht="16.5" customHeight="1">
      <c r="A413" s="115"/>
      <c r="B413" s="784">
        <v>391.0</v>
      </c>
      <c r="C413" s="35">
        <v>42859.0</v>
      </c>
      <c r="D413" s="33" t="s">
        <v>15151</v>
      </c>
      <c r="E413" s="35"/>
      <c r="F413" s="1039" t="s">
        <v>18</v>
      </c>
      <c r="G413" s="1025" t="s">
        <v>1779</v>
      </c>
      <c r="H413" s="63" t="s">
        <v>15152</v>
      </c>
    </row>
    <row r="414" ht="16.5" customHeight="1">
      <c r="A414" s="115"/>
      <c r="B414" s="784">
        <v>392.0</v>
      </c>
      <c r="C414" s="35">
        <v>42859.0</v>
      </c>
      <c r="D414" s="33" t="s">
        <v>15153</v>
      </c>
      <c r="E414" s="35"/>
      <c r="F414" s="1039" t="s">
        <v>18</v>
      </c>
      <c r="G414" s="1025" t="s">
        <v>1779</v>
      </c>
      <c r="H414" s="63" t="s">
        <v>15154</v>
      </c>
    </row>
    <row r="415" ht="16.5" customHeight="1">
      <c r="A415" s="115"/>
      <c r="B415" s="784">
        <v>393.0</v>
      </c>
      <c r="C415" s="35">
        <v>42859.0</v>
      </c>
      <c r="D415" s="33" t="s">
        <v>15155</v>
      </c>
      <c r="E415" s="35"/>
      <c r="F415" s="1049" t="s">
        <v>823</v>
      </c>
      <c r="G415" s="1053" t="s">
        <v>15156</v>
      </c>
      <c r="H415" s="63" t="s">
        <v>15157</v>
      </c>
    </row>
    <row r="416" ht="16.5" customHeight="1">
      <c r="A416" s="115"/>
      <c r="B416" s="784">
        <v>394.0</v>
      </c>
      <c r="C416" s="35">
        <v>42859.0</v>
      </c>
      <c r="D416" s="33" t="s">
        <v>1687</v>
      </c>
      <c r="E416" s="35"/>
      <c r="F416" s="1049" t="s">
        <v>823</v>
      </c>
      <c r="G416" s="1025" t="s">
        <v>15158</v>
      </c>
      <c r="H416" s="63" t="s">
        <v>15159</v>
      </c>
    </row>
    <row r="417" ht="16.5" customHeight="1">
      <c r="A417" s="115"/>
      <c r="B417" s="784">
        <v>395.0</v>
      </c>
      <c r="C417" s="35">
        <v>42859.0</v>
      </c>
      <c r="D417" s="33" t="s">
        <v>3461</v>
      </c>
      <c r="E417" s="35"/>
      <c r="F417" s="1049" t="s">
        <v>823</v>
      </c>
      <c r="G417" s="1025" t="s">
        <v>15158</v>
      </c>
      <c r="H417" s="63" t="s">
        <v>15160</v>
      </c>
    </row>
    <row r="418" ht="16.5" customHeight="1">
      <c r="A418" s="115"/>
      <c r="B418" s="784">
        <v>396.0</v>
      </c>
      <c r="C418" s="35">
        <v>42859.0</v>
      </c>
      <c r="D418" s="43" t="s">
        <v>8840</v>
      </c>
      <c r="E418" s="35"/>
      <c r="F418" s="1049" t="s">
        <v>823</v>
      </c>
      <c r="G418" s="1025"/>
      <c r="H418" s="63" t="s">
        <v>15161</v>
      </c>
    </row>
    <row r="419" ht="16.5" customHeight="1">
      <c r="A419" s="115"/>
      <c r="B419" s="784">
        <v>397.0</v>
      </c>
      <c r="C419" s="35">
        <v>42859.0</v>
      </c>
      <c r="D419" s="33" t="s">
        <v>7426</v>
      </c>
      <c r="E419" s="35"/>
      <c r="F419" s="1054" t="s">
        <v>7259</v>
      </c>
      <c r="G419" s="1025"/>
      <c r="H419" s="63" t="s">
        <v>15162</v>
      </c>
    </row>
    <row r="420" ht="16.5" customHeight="1">
      <c r="A420" s="115"/>
      <c r="B420" s="784">
        <v>398.0</v>
      </c>
      <c r="C420" s="35">
        <v>42859.0</v>
      </c>
      <c r="D420" s="33" t="s">
        <v>15163</v>
      </c>
      <c r="E420" s="35"/>
      <c r="F420" s="1039" t="s">
        <v>18</v>
      </c>
      <c r="G420" s="1025" t="s">
        <v>1779</v>
      </c>
      <c r="H420" s="21"/>
    </row>
    <row r="421" ht="16.5" customHeight="1">
      <c r="A421" s="115"/>
      <c r="B421" s="784">
        <v>399.0</v>
      </c>
      <c r="C421" s="35">
        <v>42859.0</v>
      </c>
      <c r="D421" s="43" t="s">
        <v>294</v>
      </c>
      <c r="E421" s="35"/>
      <c r="F421" s="1039" t="s">
        <v>18</v>
      </c>
      <c r="G421" s="1025" t="s">
        <v>1779</v>
      </c>
      <c r="H421" s="21"/>
    </row>
    <row r="422" ht="16.5" customHeight="1">
      <c r="A422" s="115"/>
      <c r="B422" s="784">
        <v>400.0</v>
      </c>
      <c r="C422" s="35">
        <v>42859.0</v>
      </c>
      <c r="D422" s="43" t="s">
        <v>1754</v>
      </c>
      <c r="E422" s="35"/>
      <c r="F422" s="1039" t="s">
        <v>18</v>
      </c>
      <c r="G422" s="1025" t="s">
        <v>1779</v>
      </c>
      <c r="H422" s="21"/>
    </row>
    <row r="423" ht="16.5" customHeight="1">
      <c r="A423" s="115"/>
      <c r="B423" s="784">
        <v>401.0</v>
      </c>
      <c r="C423" s="35">
        <v>42861.0</v>
      </c>
      <c r="D423" s="43" t="s">
        <v>15164</v>
      </c>
      <c r="E423" s="35"/>
      <c r="F423" s="1048" t="s">
        <v>15104</v>
      </c>
      <c r="G423" s="1025"/>
      <c r="H423" s="63" t="s">
        <v>15165</v>
      </c>
    </row>
    <row r="424" ht="16.5" customHeight="1">
      <c r="A424" s="115"/>
      <c r="B424" s="784">
        <v>402.0</v>
      </c>
      <c r="C424" s="35">
        <v>42861.0</v>
      </c>
      <c r="D424" s="33" t="s">
        <v>1383</v>
      </c>
      <c r="E424" s="35"/>
      <c r="F424" s="1039" t="s">
        <v>18</v>
      </c>
      <c r="G424" s="1025" t="s">
        <v>15147</v>
      </c>
      <c r="H424" s="63" t="s">
        <v>15166</v>
      </c>
    </row>
    <row r="425" ht="16.5" customHeight="1">
      <c r="A425" s="115"/>
      <c r="B425" s="784">
        <v>403.0</v>
      </c>
      <c r="C425" s="35">
        <v>42861.0</v>
      </c>
      <c r="D425" s="43" t="s">
        <v>15167</v>
      </c>
      <c r="E425" s="35"/>
      <c r="F425" s="1039" t="s">
        <v>18</v>
      </c>
      <c r="G425" s="1025"/>
      <c r="H425" s="63" t="s">
        <v>15168</v>
      </c>
    </row>
    <row r="426" ht="16.5" customHeight="1">
      <c r="A426" s="115"/>
      <c r="B426" s="784">
        <v>404.0</v>
      </c>
      <c r="C426" s="35">
        <v>42861.0</v>
      </c>
      <c r="D426" s="33" t="s">
        <v>2568</v>
      </c>
      <c r="E426" s="35"/>
      <c r="F426" s="1039" t="s">
        <v>50</v>
      </c>
      <c r="G426" s="1025"/>
      <c r="H426" s="63" t="s">
        <v>15169</v>
      </c>
    </row>
    <row r="427" ht="16.5" customHeight="1">
      <c r="A427" s="115"/>
      <c r="B427" s="784">
        <v>405.0</v>
      </c>
      <c r="C427" s="35">
        <v>42861.0</v>
      </c>
      <c r="D427" s="43" t="s">
        <v>4484</v>
      </c>
      <c r="E427" s="35"/>
      <c r="F427" s="1039" t="s">
        <v>50</v>
      </c>
      <c r="G427" s="1025"/>
      <c r="H427" s="63" t="s">
        <v>15170</v>
      </c>
    </row>
    <row r="428" ht="16.5" customHeight="1">
      <c r="A428" s="115"/>
      <c r="B428" s="784">
        <v>406.0</v>
      </c>
      <c r="C428" s="35">
        <v>42861.0</v>
      </c>
      <c r="D428" s="33" t="s">
        <v>1946</v>
      </c>
      <c r="E428" s="35"/>
      <c r="F428" s="1039" t="s">
        <v>15011</v>
      </c>
      <c r="G428" s="1025"/>
      <c r="H428" s="63" t="s">
        <v>15171</v>
      </c>
    </row>
    <row r="429" ht="16.5" customHeight="1">
      <c r="A429" s="115"/>
      <c r="B429" s="784">
        <v>407.0</v>
      </c>
      <c r="C429" s="35">
        <v>42861.0</v>
      </c>
      <c r="D429" s="33" t="s">
        <v>1658</v>
      </c>
      <c r="E429" s="35"/>
      <c r="F429" s="1039" t="s">
        <v>131</v>
      </c>
      <c r="G429" s="1025"/>
      <c r="H429" s="63" t="s">
        <v>15172</v>
      </c>
    </row>
    <row r="430" ht="16.5" customHeight="1">
      <c r="A430" s="115"/>
      <c r="B430" s="784">
        <v>408.0</v>
      </c>
      <c r="C430" s="35">
        <v>42861.0</v>
      </c>
      <c r="D430" s="33" t="s">
        <v>2794</v>
      </c>
      <c r="E430" s="35"/>
      <c r="F430" s="1039" t="s">
        <v>131</v>
      </c>
      <c r="G430" s="1025"/>
      <c r="H430" s="63" t="s">
        <v>15173</v>
      </c>
    </row>
    <row r="431" ht="16.5" customHeight="1">
      <c r="A431" s="115"/>
      <c r="B431" s="784">
        <v>409.0</v>
      </c>
      <c r="C431" s="35">
        <v>42863.0</v>
      </c>
      <c r="D431" s="33" t="s">
        <v>2010</v>
      </c>
      <c r="E431" s="35"/>
      <c r="F431" s="1048" t="s">
        <v>1313</v>
      </c>
      <c r="G431" s="1025" t="s">
        <v>15174</v>
      </c>
      <c r="H431" s="63" t="s">
        <v>15175</v>
      </c>
    </row>
    <row r="432" ht="16.5" customHeight="1">
      <c r="A432" s="115"/>
      <c r="B432" s="784">
        <v>410.0</v>
      </c>
      <c r="C432" s="35">
        <v>42863.0</v>
      </c>
      <c r="D432" s="33" t="s">
        <v>2001</v>
      </c>
      <c r="E432" s="35"/>
      <c r="F432" s="1048" t="s">
        <v>1313</v>
      </c>
      <c r="G432" s="1025" t="s">
        <v>1422</v>
      </c>
      <c r="H432" s="63" t="s">
        <v>15176</v>
      </c>
    </row>
    <row r="433" ht="16.5" customHeight="1">
      <c r="A433" s="115"/>
      <c r="B433" s="784">
        <v>411.0</v>
      </c>
      <c r="C433" s="35">
        <v>42863.0</v>
      </c>
      <c r="D433" s="33" t="s">
        <v>2003</v>
      </c>
      <c r="E433" s="35"/>
      <c r="F433" s="1048" t="s">
        <v>1313</v>
      </c>
      <c r="G433" s="1025" t="s">
        <v>1422</v>
      </c>
      <c r="H433" s="63" t="s">
        <v>15177</v>
      </c>
    </row>
    <row r="434" ht="16.5" customHeight="1">
      <c r="A434" s="115"/>
      <c r="B434" s="784">
        <v>412.0</v>
      </c>
      <c r="C434" s="35">
        <v>42863.0</v>
      </c>
      <c r="D434" s="33" t="s">
        <v>1407</v>
      </c>
      <c r="E434" s="35"/>
      <c r="F434" s="1039" t="s">
        <v>363</v>
      </c>
      <c r="G434" s="1025"/>
      <c r="H434" s="63" t="s">
        <v>15178</v>
      </c>
    </row>
    <row r="435" ht="16.5" customHeight="1">
      <c r="A435" s="115"/>
      <c r="B435" s="784">
        <v>413.0</v>
      </c>
      <c r="C435" s="35">
        <v>42863.0</v>
      </c>
      <c r="D435" s="33" t="s">
        <v>2376</v>
      </c>
      <c r="E435" s="35"/>
      <c r="F435" s="1039" t="s">
        <v>15011</v>
      </c>
      <c r="G435" s="1025"/>
      <c r="H435" s="63" t="s">
        <v>15179</v>
      </c>
    </row>
    <row r="436" ht="16.5" customHeight="1">
      <c r="A436" s="115"/>
      <c r="B436" s="784">
        <v>414.0</v>
      </c>
      <c r="C436" s="35">
        <v>42863.0</v>
      </c>
      <c r="D436" s="33" t="s">
        <v>2944</v>
      </c>
      <c r="E436" s="35"/>
      <c r="F436" s="1039" t="s">
        <v>15011</v>
      </c>
      <c r="G436" s="1025"/>
      <c r="H436" s="63" t="s">
        <v>15180</v>
      </c>
    </row>
    <row r="437" ht="16.5" customHeight="1">
      <c r="A437" s="115"/>
      <c r="B437" s="784">
        <v>415.0</v>
      </c>
      <c r="C437" s="35">
        <v>42863.0</v>
      </c>
      <c r="D437" s="33" t="s">
        <v>1805</v>
      </c>
      <c r="E437" s="35"/>
      <c r="F437" s="1039" t="s">
        <v>15011</v>
      </c>
      <c r="G437" s="1025"/>
      <c r="H437" s="63" t="s">
        <v>15181</v>
      </c>
    </row>
    <row r="438" ht="16.5" customHeight="1">
      <c r="A438" s="115"/>
      <c r="B438" s="784">
        <v>416.0</v>
      </c>
      <c r="C438" s="35">
        <v>42863.0</v>
      </c>
      <c r="D438" s="33" t="s">
        <v>1368</v>
      </c>
      <c r="E438" s="35"/>
      <c r="F438" s="1039" t="s">
        <v>2253</v>
      </c>
      <c r="G438" s="27" t="s">
        <v>2479</v>
      </c>
      <c r="H438" s="63" t="s">
        <v>15182</v>
      </c>
    </row>
    <row r="439" ht="16.5" customHeight="1">
      <c r="A439" s="115"/>
      <c r="B439" s="784">
        <v>417.0</v>
      </c>
      <c r="C439" s="35">
        <v>42864.0</v>
      </c>
      <c r="D439" s="33" t="s">
        <v>2151</v>
      </c>
      <c r="E439" s="35"/>
      <c r="F439" s="1039" t="s">
        <v>2253</v>
      </c>
      <c r="G439" s="1025" t="s">
        <v>9330</v>
      </c>
      <c r="H439" s="63" t="s">
        <v>15183</v>
      </c>
    </row>
    <row r="440" ht="16.5" customHeight="1">
      <c r="A440" s="115"/>
      <c r="B440" s="784">
        <v>418.0</v>
      </c>
      <c r="C440" s="35">
        <v>42864.0</v>
      </c>
      <c r="D440" s="33" t="s">
        <v>2545</v>
      </c>
      <c r="E440" s="35"/>
      <c r="F440" s="1039" t="s">
        <v>15011</v>
      </c>
      <c r="G440" s="1025"/>
      <c r="H440" s="63" t="s">
        <v>15184</v>
      </c>
    </row>
    <row r="441" ht="16.5" customHeight="1">
      <c r="A441" s="115"/>
      <c r="B441" s="784">
        <v>419.0</v>
      </c>
      <c r="C441" s="35">
        <v>42864.0</v>
      </c>
      <c r="D441" s="33" t="s">
        <v>9440</v>
      </c>
      <c r="E441" s="35"/>
      <c r="F441" s="1039" t="s">
        <v>15011</v>
      </c>
      <c r="G441" s="1025"/>
      <c r="H441" s="63" t="s">
        <v>15185</v>
      </c>
    </row>
    <row r="442" ht="16.5" customHeight="1">
      <c r="A442" s="115"/>
      <c r="B442" s="784">
        <v>420.0</v>
      </c>
      <c r="C442" s="35">
        <v>42864.0</v>
      </c>
      <c r="D442" s="33" t="s">
        <v>1945</v>
      </c>
      <c r="E442" s="35"/>
      <c r="F442" s="1039" t="s">
        <v>15011</v>
      </c>
      <c r="G442" s="1025"/>
      <c r="H442" s="63" t="s">
        <v>15186</v>
      </c>
    </row>
    <row r="443" ht="16.5" customHeight="1">
      <c r="A443" s="115"/>
      <c r="B443" s="784">
        <v>421.0</v>
      </c>
      <c r="C443" s="35">
        <v>42864.0</v>
      </c>
      <c r="D443" s="43" t="s">
        <v>1933</v>
      </c>
      <c r="E443" s="35"/>
      <c r="F443" s="1039" t="s">
        <v>15011</v>
      </c>
      <c r="G443" s="1025"/>
      <c r="H443" s="63" t="s">
        <v>15187</v>
      </c>
    </row>
    <row r="444" ht="16.5" customHeight="1">
      <c r="A444" s="115"/>
      <c r="B444" s="784">
        <v>422.0</v>
      </c>
      <c r="C444" s="35">
        <v>42864.0</v>
      </c>
      <c r="D444" s="33" t="s">
        <v>1407</v>
      </c>
      <c r="E444" s="35"/>
      <c r="F444" s="1039" t="s">
        <v>131</v>
      </c>
      <c r="G444" s="1025"/>
      <c r="H444" s="63" t="s">
        <v>15188</v>
      </c>
    </row>
    <row r="445" ht="16.5" customHeight="1">
      <c r="A445" s="115"/>
      <c r="B445" s="784">
        <v>423.0</v>
      </c>
      <c r="C445" s="35">
        <v>42864.0</v>
      </c>
      <c r="D445" s="33" t="s">
        <v>15131</v>
      </c>
      <c r="E445" s="35"/>
      <c r="F445" s="1039" t="s">
        <v>15011</v>
      </c>
      <c r="G445" s="1025"/>
      <c r="H445" s="63" t="s">
        <v>15189</v>
      </c>
    </row>
    <row r="446" ht="16.5" customHeight="1">
      <c r="A446" s="115"/>
      <c r="B446" s="784">
        <v>424.0</v>
      </c>
      <c r="C446" s="35">
        <v>42864.0</v>
      </c>
      <c r="D446" s="33" t="s">
        <v>14948</v>
      </c>
      <c r="E446" s="35"/>
      <c r="F446" s="1039" t="s">
        <v>15011</v>
      </c>
      <c r="G446" s="1025"/>
      <c r="H446" s="63" t="s">
        <v>15190</v>
      </c>
    </row>
    <row r="447" ht="16.5" customHeight="1">
      <c r="A447" s="115"/>
      <c r="B447" s="784">
        <v>425.0</v>
      </c>
      <c r="C447" s="35">
        <v>42864.0</v>
      </c>
      <c r="D447" s="33" t="s">
        <v>1931</v>
      </c>
      <c r="E447" s="35"/>
      <c r="F447" s="1039" t="s">
        <v>15011</v>
      </c>
      <c r="G447" s="1025"/>
      <c r="H447" s="63" t="s">
        <v>15191</v>
      </c>
    </row>
    <row r="448" ht="16.5" customHeight="1">
      <c r="A448" s="115"/>
      <c r="B448" s="784">
        <v>426.0</v>
      </c>
      <c r="C448" s="35">
        <v>42864.0</v>
      </c>
      <c r="D448" s="33" t="s">
        <v>1208</v>
      </c>
      <c r="E448" s="35"/>
      <c r="F448" s="1039" t="s">
        <v>50</v>
      </c>
      <c r="G448" s="1025"/>
      <c r="H448" s="63" t="s">
        <v>15192</v>
      </c>
    </row>
    <row r="449" ht="16.5" customHeight="1">
      <c r="A449" s="115"/>
      <c r="B449" s="784">
        <v>427.0</v>
      </c>
      <c r="C449" s="35">
        <v>42865.0</v>
      </c>
      <c r="D449" s="43" t="s">
        <v>15150</v>
      </c>
      <c r="E449" s="35"/>
      <c r="F449" s="1039" t="s">
        <v>1725</v>
      </c>
      <c r="G449" s="1025"/>
      <c r="H449" s="63" t="s">
        <v>15193</v>
      </c>
    </row>
    <row r="450" ht="16.5" customHeight="1">
      <c r="A450" s="115"/>
      <c r="B450" s="784">
        <v>428.0</v>
      </c>
      <c r="C450" s="35">
        <v>42866.0</v>
      </c>
      <c r="D450" s="43" t="s">
        <v>15167</v>
      </c>
      <c r="E450" s="35"/>
      <c r="F450" s="1039" t="s">
        <v>1725</v>
      </c>
      <c r="G450" s="1025"/>
      <c r="H450" s="63" t="s">
        <v>15194</v>
      </c>
    </row>
    <row r="451" ht="16.5" customHeight="1">
      <c r="A451" s="115"/>
      <c r="B451" s="784">
        <v>429.0</v>
      </c>
      <c r="C451" s="35">
        <v>42866.0</v>
      </c>
      <c r="D451" s="33" t="s">
        <v>4450</v>
      </c>
      <c r="E451" s="35"/>
      <c r="F451" s="1039" t="s">
        <v>1725</v>
      </c>
      <c r="G451" s="1025"/>
      <c r="H451" s="63" t="s">
        <v>15195</v>
      </c>
    </row>
    <row r="452" ht="16.5" customHeight="1">
      <c r="A452" s="115"/>
      <c r="B452" s="784">
        <v>430.0</v>
      </c>
      <c r="C452" s="35">
        <v>42866.0</v>
      </c>
      <c r="D452" s="43" t="s">
        <v>10399</v>
      </c>
      <c r="E452" s="35"/>
      <c r="F452" s="1039" t="s">
        <v>1593</v>
      </c>
      <c r="G452" s="1025"/>
      <c r="H452" s="63" t="s">
        <v>15196</v>
      </c>
    </row>
    <row r="453" ht="16.5" customHeight="1">
      <c r="A453" s="115"/>
      <c r="B453" s="784">
        <v>431.0</v>
      </c>
      <c r="C453" s="35">
        <v>42866.0</v>
      </c>
      <c r="D453" s="33" t="s">
        <v>2611</v>
      </c>
      <c r="E453" s="35"/>
      <c r="F453" s="1039" t="s">
        <v>1593</v>
      </c>
      <c r="G453" s="1025"/>
      <c r="H453" s="63" t="s">
        <v>15197</v>
      </c>
    </row>
    <row r="454" ht="16.5" customHeight="1">
      <c r="A454" s="115"/>
      <c r="B454" s="784">
        <v>432.0</v>
      </c>
      <c r="C454" s="35">
        <v>42866.0</v>
      </c>
      <c r="D454" s="43" t="s">
        <v>3165</v>
      </c>
      <c r="E454" s="35"/>
      <c r="F454" s="1039" t="s">
        <v>1725</v>
      </c>
      <c r="G454" s="1025"/>
      <c r="H454" s="63" t="s">
        <v>15198</v>
      </c>
    </row>
    <row r="455" ht="16.5" customHeight="1">
      <c r="A455" s="115"/>
      <c r="B455" s="784">
        <v>433.0</v>
      </c>
      <c r="C455" s="35">
        <v>42866.0</v>
      </c>
      <c r="D455" s="33" t="s">
        <v>2634</v>
      </c>
      <c r="E455" s="35"/>
      <c r="F455" s="1039" t="s">
        <v>18</v>
      </c>
      <c r="G455" s="1025"/>
      <c r="H455" s="63" t="s">
        <v>15199</v>
      </c>
    </row>
    <row r="456" ht="16.5" customHeight="1">
      <c r="A456" s="115"/>
      <c r="B456" s="784">
        <v>434.0</v>
      </c>
      <c r="C456" s="35">
        <v>42866.0</v>
      </c>
      <c r="D456" s="33" t="s">
        <v>15200</v>
      </c>
      <c r="E456" s="35"/>
      <c r="F456" s="1039" t="s">
        <v>18</v>
      </c>
      <c r="G456" s="1025"/>
      <c r="H456" s="63" t="s">
        <v>15201</v>
      </c>
    </row>
    <row r="457" ht="16.5" customHeight="1">
      <c r="A457" s="115"/>
      <c r="B457" s="784">
        <v>435.0</v>
      </c>
      <c r="C457" s="35">
        <v>42866.0</v>
      </c>
      <c r="D457" s="33" t="s">
        <v>2538</v>
      </c>
      <c r="E457" s="35"/>
      <c r="F457" s="1039" t="s">
        <v>18</v>
      </c>
      <c r="G457" s="1025"/>
      <c r="H457" s="63" t="s">
        <v>15202</v>
      </c>
    </row>
    <row r="458" ht="16.5" customHeight="1">
      <c r="A458" s="115"/>
      <c r="B458" s="784">
        <v>436.0</v>
      </c>
      <c r="C458" s="35">
        <v>42866.0</v>
      </c>
      <c r="D458" s="33" t="s">
        <v>1692</v>
      </c>
      <c r="E458" s="35"/>
      <c r="F458" s="1039" t="s">
        <v>18</v>
      </c>
      <c r="G458" s="1025"/>
      <c r="H458" s="63" t="s">
        <v>15078</v>
      </c>
    </row>
    <row r="459" ht="16.5" customHeight="1">
      <c r="A459" s="115"/>
      <c r="B459" s="784">
        <v>437.0</v>
      </c>
      <c r="C459" s="35">
        <v>42866.0</v>
      </c>
      <c r="D459" s="33" t="s">
        <v>1656</v>
      </c>
      <c r="E459" s="35"/>
      <c r="F459" s="1039" t="s">
        <v>18</v>
      </c>
      <c r="G459" s="1025"/>
      <c r="H459" s="63" t="s">
        <v>15203</v>
      </c>
    </row>
    <row r="460" ht="16.5" customHeight="1">
      <c r="A460" s="115"/>
      <c r="B460" s="784">
        <v>438.0</v>
      </c>
      <c r="C460" s="35">
        <v>42866.0</v>
      </c>
      <c r="D460" s="33" t="s">
        <v>2543</v>
      </c>
      <c r="E460" s="35"/>
      <c r="F460" s="1039" t="s">
        <v>18</v>
      </c>
      <c r="G460" s="1025"/>
      <c r="H460" s="63" t="s">
        <v>15204</v>
      </c>
    </row>
    <row r="461" ht="16.5" customHeight="1">
      <c r="A461" s="115"/>
      <c r="B461" s="784">
        <v>439.0</v>
      </c>
      <c r="C461" s="35">
        <v>42866.0</v>
      </c>
      <c r="D461" s="33" t="s">
        <v>6637</v>
      </c>
      <c r="E461" s="35"/>
      <c r="F461" s="1039" t="s">
        <v>18</v>
      </c>
      <c r="G461" s="1025"/>
      <c r="H461" s="63" t="s">
        <v>15205</v>
      </c>
    </row>
    <row r="462" ht="16.5" customHeight="1">
      <c r="A462" s="115"/>
      <c r="B462" s="784">
        <v>440.0</v>
      </c>
      <c r="C462" s="35">
        <v>42866.0</v>
      </c>
      <c r="D462" s="43" t="s">
        <v>15206</v>
      </c>
      <c r="E462" s="35"/>
      <c r="F462" s="1039" t="s">
        <v>18</v>
      </c>
      <c r="G462" s="1025"/>
      <c r="H462" s="63" t="s">
        <v>15207</v>
      </c>
    </row>
    <row r="463" ht="16.5" customHeight="1">
      <c r="A463" s="115"/>
      <c r="B463" s="784">
        <v>441.0</v>
      </c>
      <c r="C463" s="35">
        <v>42866.0</v>
      </c>
      <c r="D463" s="33" t="s">
        <v>2571</v>
      </c>
      <c r="E463" s="35"/>
      <c r="F463" s="1039" t="s">
        <v>18</v>
      </c>
      <c r="G463" s="1025"/>
      <c r="H463" s="63" t="s">
        <v>15208</v>
      </c>
    </row>
    <row r="464" ht="16.5" customHeight="1">
      <c r="A464" s="115"/>
      <c r="B464" s="784">
        <v>442.0</v>
      </c>
      <c r="C464" s="35">
        <v>42866.0</v>
      </c>
      <c r="D464" s="43" t="s">
        <v>2776</v>
      </c>
      <c r="E464" s="35"/>
      <c r="F464" s="1039" t="s">
        <v>18</v>
      </c>
      <c r="G464" s="1025"/>
      <c r="H464" s="63" t="s">
        <v>15209</v>
      </c>
    </row>
    <row r="465" ht="16.5" customHeight="1">
      <c r="A465" s="115"/>
      <c r="B465" s="784">
        <v>443.0</v>
      </c>
      <c r="C465" s="35">
        <v>42866.0</v>
      </c>
      <c r="D465" s="33" t="s">
        <v>15210</v>
      </c>
      <c r="E465" s="35"/>
      <c r="F465" s="1039" t="s">
        <v>18</v>
      </c>
      <c r="G465" s="1025"/>
      <c r="H465" s="63" t="s">
        <v>15211</v>
      </c>
    </row>
    <row r="466" ht="16.5" customHeight="1">
      <c r="A466" s="115"/>
      <c r="B466" s="784">
        <v>444.0</v>
      </c>
      <c r="C466" s="35">
        <v>42867.0</v>
      </c>
      <c r="D466" s="33" t="s">
        <v>1717</v>
      </c>
      <c r="E466" s="35"/>
      <c r="F466" s="1039" t="s">
        <v>50</v>
      </c>
      <c r="G466" s="1025"/>
      <c r="H466" s="63" t="s">
        <v>15212</v>
      </c>
    </row>
    <row r="467" ht="16.5" customHeight="1">
      <c r="A467" s="115"/>
      <c r="B467" s="784">
        <v>445.0</v>
      </c>
      <c r="C467" s="35">
        <v>42867.0</v>
      </c>
      <c r="D467" s="33" t="s">
        <v>2958</v>
      </c>
      <c r="E467" s="35"/>
      <c r="F467" s="1039" t="s">
        <v>363</v>
      </c>
      <c r="G467" s="1025"/>
      <c r="H467" s="63" t="s">
        <v>15213</v>
      </c>
    </row>
    <row r="468" ht="16.5" customHeight="1">
      <c r="A468" s="1050"/>
      <c r="B468" s="786">
        <v>446.0</v>
      </c>
      <c r="C468" s="35">
        <v>42867.0</v>
      </c>
      <c r="D468" s="33" t="s">
        <v>6558</v>
      </c>
      <c r="E468" s="35"/>
      <c r="F468" s="1039" t="s">
        <v>15214</v>
      </c>
      <c r="G468" s="1025"/>
      <c r="H468" s="63" t="s">
        <v>15215</v>
      </c>
    </row>
    <row r="469" ht="16.5" customHeight="1">
      <c r="A469" s="1050"/>
      <c r="B469" s="786">
        <v>447.0</v>
      </c>
      <c r="C469" s="35">
        <v>42867.0</v>
      </c>
      <c r="D469" s="33" t="s">
        <v>15216</v>
      </c>
      <c r="E469" s="35"/>
      <c r="F469" s="1039" t="s">
        <v>18</v>
      </c>
      <c r="G469" s="1025"/>
      <c r="H469" s="63" t="s">
        <v>15217</v>
      </c>
    </row>
    <row r="470" ht="16.5" customHeight="1">
      <c r="A470" s="115"/>
      <c r="B470" s="784">
        <v>448.0</v>
      </c>
      <c r="C470" s="35">
        <v>42867.0</v>
      </c>
      <c r="D470" s="33" t="s">
        <v>1838</v>
      </c>
      <c r="E470" s="35"/>
      <c r="F470" s="1049" t="s">
        <v>15146</v>
      </c>
      <c r="G470" s="1025" t="s">
        <v>15218</v>
      </c>
      <c r="H470" s="63" t="s">
        <v>15219</v>
      </c>
    </row>
    <row r="471" ht="16.5" customHeight="1">
      <c r="A471" s="115"/>
      <c r="B471" s="869">
        <v>449.0</v>
      </c>
      <c r="C471" s="35">
        <v>42867.0</v>
      </c>
      <c r="D471" s="33" t="s">
        <v>15220</v>
      </c>
      <c r="E471" s="35"/>
      <c r="F471" s="1048" t="s">
        <v>1200</v>
      </c>
      <c r="G471" s="1025"/>
      <c r="H471" s="63" t="s">
        <v>15221</v>
      </c>
    </row>
    <row r="472" ht="16.5" customHeight="1">
      <c r="A472" s="115"/>
      <c r="B472" s="1055"/>
      <c r="C472" s="35">
        <v>42867.0</v>
      </c>
      <c r="D472" s="33" t="s">
        <v>10386</v>
      </c>
      <c r="E472" s="35"/>
      <c r="F472" s="1048" t="s">
        <v>1200</v>
      </c>
      <c r="G472" s="1025"/>
      <c r="H472" s="63" t="s">
        <v>15221</v>
      </c>
    </row>
    <row r="473" ht="16.5" customHeight="1">
      <c r="A473" s="115"/>
      <c r="B473" s="871"/>
      <c r="C473" s="35">
        <v>42867.0</v>
      </c>
      <c r="D473" s="33" t="s">
        <v>10392</v>
      </c>
      <c r="E473" s="35"/>
      <c r="F473" s="1048" t="s">
        <v>1200</v>
      </c>
      <c r="G473" s="1025"/>
      <c r="H473" s="63" t="s">
        <v>15221</v>
      </c>
    </row>
    <row r="474" ht="16.5" customHeight="1">
      <c r="A474" s="115"/>
      <c r="B474" s="784">
        <v>450.0</v>
      </c>
      <c r="C474" s="35">
        <v>42870.0</v>
      </c>
      <c r="D474" s="33" t="s">
        <v>6887</v>
      </c>
      <c r="E474" s="35"/>
      <c r="F474" s="1049" t="s">
        <v>15146</v>
      </c>
      <c r="G474" s="1025" t="s">
        <v>4990</v>
      </c>
      <c r="H474" s="63" t="s">
        <v>15222</v>
      </c>
    </row>
    <row r="475" ht="16.5" customHeight="1">
      <c r="A475" s="115"/>
      <c r="B475" s="784">
        <v>451.0</v>
      </c>
      <c r="C475" s="35">
        <v>42870.0</v>
      </c>
      <c r="D475" s="33" t="s">
        <v>2571</v>
      </c>
      <c r="E475" s="35"/>
      <c r="F475" s="1039" t="s">
        <v>1725</v>
      </c>
      <c r="G475" s="1025"/>
      <c r="H475" s="63" t="s">
        <v>15223</v>
      </c>
    </row>
    <row r="476" ht="16.5" customHeight="1">
      <c r="A476" s="115"/>
      <c r="B476" s="784">
        <v>452.0</v>
      </c>
      <c r="C476" s="35">
        <v>42870.0</v>
      </c>
      <c r="D476" s="33" t="s">
        <v>15224</v>
      </c>
      <c r="E476" s="35"/>
      <c r="F476" s="1039" t="s">
        <v>18</v>
      </c>
      <c r="G476" s="1025"/>
      <c r="H476" s="63" t="s">
        <v>15225</v>
      </c>
    </row>
    <row r="477" ht="16.5" customHeight="1">
      <c r="A477" s="115"/>
      <c r="B477" s="784">
        <v>453.0</v>
      </c>
      <c r="C477" s="35">
        <v>42870.0</v>
      </c>
      <c r="D477" s="33" t="s">
        <v>15224</v>
      </c>
      <c r="E477" s="35"/>
      <c r="F477" s="1039" t="s">
        <v>1725</v>
      </c>
      <c r="G477" s="1025"/>
      <c r="H477" s="63"/>
    </row>
    <row r="478" ht="16.5" customHeight="1">
      <c r="A478" s="1050"/>
      <c r="B478" s="786">
        <v>454.0</v>
      </c>
      <c r="C478" s="35">
        <v>42870.0</v>
      </c>
      <c r="D478" s="33" t="s">
        <v>1461</v>
      </c>
      <c r="E478" s="35"/>
      <c r="F478" s="1039" t="s">
        <v>2253</v>
      </c>
      <c r="G478" s="1025" t="s">
        <v>5475</v>
      </c>
      <c r="H478" s="63" t="s">
        <v>15226</v>
      </c>
    </row>
    <row r="479" ht="16.5" customHeight="1">
      <c r="A479" s="1050"/>
      <c r="B479" s="786">
        <v>455.0</v>
      </c>
      <c r="C479" s="35">
        <v>42870.0</v>
      </c>
      <c r="D479" s="33" t="s">
        <v>1631</v>
      </c>
      <c r="E479" s="35"/>
      <c r="F479" s="1039" t="s">
        <v>2253</v>
      </c>
      <c r="G479" s="27" t="s">
        <v>2824</v>
      </c>
      <c r="H479" s="63" t="s">
        <v>15227</v>
      </c>
    </row>
    <row r="480" ht="16.5" customHeight="1">
      <c r="A480" s="1050"/>
      <c r="B480" s="786">
        <v>456.0</v>
      </c>
      <c r="C480" s="35">
        <v>42870.0</v>
      </c>
      <c r="D480" s="33" t="s">
        <v>1475</v>
      </c>
      <c r="E480" s="35"/>
      <c r="F480" s="1039" t="s">
        <v>2253</v>
      </c>
      <c r="G480" s="1025" t="s">
        <v>5475</v>
      </c>
      <c r="H480" s="63" t="s">
        <v>15228</v>
      </c>
    </row>
    <row r="481" ht="16.5" customHeight="1">
      <c r="A481" s="115"/>
      <c r="B481" s="784">
        <v>457.0</v>
      </c>
      <c r="C481" s="35">
        <v>42871.0</v>
      </c>
      <c r="D481" s="33" t="s">
        <v>15229</v>
      </c>
      <c r="E481" s="35"/>
      <c r="F481" s="1049" t="s">
        <v>2024</v>
      </c>
      <c r="G481" s="1025"/>
      <c r="H481" s="63" t="s">
        <v>15230</v>
      </c>
    </row>
    <row r="482" ht="16.5" customHeight="1">
      <c r="A482" s="1050"/>
      <c r="B482" s="786">
        <v>458.0</v>
      </c>
      <c r="C482" s="35">
        <v>42871.0</v>
      </c>
      <c r="D482" s="43" t="s">
        <v>10431</v>
      </c>
      <c r="E482" s="35"/>
      <c r="F482" s="1049" t="s">
        <v>2024</v>
      </c>
      <c r="G482" s="27" t="s">
        <v>1375</v>
      </c>
      <c r="H482" s="63" t="s">
        <v>15231</v>
      </c>
    </row>
    <row r="483" ht="16.5" customHeight="1">
      <c r="A483" s="115"/>
      <c r="B483" s="784">
        <v>459.0</v>
      </c>
      <c r="C483" s="35">
        <v>42871.0</v>
      </c>
      <c r="D483" s="33" t="s">
        <v>1944</v>
      </c>
      <c r="E483" s="35"/>
      <c r="F483" s="1048" t="s">
        <v>1313</v>
      </c>
      <c r="G483" s="1025" t="s">
        <v>1367</v>
      </c>
      <c r="H483" s="63" t="s">
        <v>15232</v>
      </c>
    </row>
    <row r="484" ht="16.5" customHeight="1">
      <c r="A484" s="115"/>
      <c r="B484" s="784">
        <v>460.0</v>
      </c>
      <c r="C484" s="35">
        <v>42871.0</v>
      </c>
      <c r="D484" s="33" t="s">
        <v>1999</v>
      </c>
      <c r="E484" s="35"/>
      <c r="F484" s="1048" t="s">
        <v>1313</v>
      </c>
      <c r="G484" s="1025" t="s">
        <v>15233</v>
      </c>
      <c r="H484" s="63" t="s">
        <v>15234</v>
      </c>
    </row>
    <row r="485" ht="16.5" customHeight="1">
      <c r="A485" s="115"/>
      <c r="B485" s="784">
        <v>461.0</v>
      </c>
      <c r="C485" s="35">
        <v>42871.0</v>
      </c>
      <c r="D485" s="33" t="s">
        <v>14883</v>
      </c>
      <c r="E485" s="35"/>
      <c r="F485" s="1048" t="s">
        <v>1313</v>
      </c>
      <c r="G485" s="1025" t="s">
        <v>15233</v>
      </c>
      <c r="H485" s="63"/>
    </row>
    <row r="486" ht="16.5" customHeight="1">
      <c r="A486" s="1050"/>
      <c r="B486" s="786">
        <v>462.0</v>
      </c>
      <c r="C486" s="35">
        <v>42871.0</v>
      </c>
      <c r="D486" s="33" t="s">
        <v>9473</v>
      </c>
      <c r="E486" s="35"/>
      <c r="F486" s="1039" t="s">
        <v>1313</v>
      </c>
      <c r="G486" s="1025" t="s">
        <v>2019</v>
      </c>
      <c r="H486" s="63" t="s">
        <v>15235</v>
      </c>
    </row>
    <row r="487" ht="16.5" customHeight="1">
      <c r="A487" s="1050"/>
      <c r="B487" s="786">
        <v>463.0</v>
      </c>
      <c r="C487" s="35">
        <v>42871.0</v>
      </c>
      <c r="D487" s="33" t="s">
        <v>15236</v>
      </c>
      <c r="E487" s="35"/>
      <c r="F487" s="1048" t="s">
        <v>2024</v>
      </c>
      <c r="G487" s="1025"/>
      <c r="H487" s="63" t="s">
        <v>15237</v>
      </c>
    </row>
    <row r="488" ht="16.5" customHeight="1">
      <c r="A488" s="1050"/>
      <c r="B488" s="786">
        <v>464.0</v>
      </c>
      <c r="C488" s="35">
        <v>42871.0</v>
      </c>
      <c r="D488" s="33" t="s">
        <v>2829</v>
      </c>
      <c r="E488" s="35"/>
      <c r="F488" s="1039" t="s">
        <v>131</v>
      </c>
      <c r="G488" s="1025"/>
      <c r="H488" s="63" t="s">
        <v>15238</v>
      </c>
    </row>
    <row r="489" ht="16.5" customHeight="1">
      <c r="A489" s="1050"/>
      <c r="B489" s="786">
        <v>465.0</v>
      </c>
      <c r="C489" s="35">
        <v>42873.0</v>
      </c>
      <c r="D489" s="33" t="s">
        <v>3281</v>
      </c>
      <c r="E489" s="35"/>
      <c r="F489" s="1039" t="s">
        <v>50</v>
      </c>
      <c r="G489" s="1025"/>
      <c r="H489" s="63" t="s">
        <v>15239</v>
      </c>
    </row>
    <row r="490" ht="16.5" customHeight="1">
      <c r="A490" s="1050"/>
      <c r="B490" s="786">
        <v>466.0</v>
      </c>
      <c r="C490" s="35">
        <v>42873.0</v>
      </c>
      <c r="D490" s="43" t="s">
        <v>1703</v>
      </c>
      <c r="E490" s="35"/>
      <c r="F490" s="1039" t="s">
        <v>50</v>
      </c>
      <c r="G490" s="1025"/>
      <c r="H490" s="63" t="s">
        <v>15240</v>
      </c>
    </row>
    <row r="491" ht="16.5" customHeight="1">
      <c r="A491" s="1050"/>
      <c r="B491" s="786">
        <v>467.0</v>
      </c>
      <c r="C491" s="35">
        <v>42873.0</v>
      </c>
      <c r="D491" s="33" t="s">
        <v>15127</v>
      </c>
      <c r="E491" s="35"/>
      <c r="F491" s="1039" t="s">
        <v>1725</v>
      </c>
      <c r="G491" s="1025" t="s">
        <v>15241</v>
      </c>
      <c r="H491" s="63" t="s">
        <v>15242</v>
      </c>
    </row>
    <row r="492" ht="16.5" customHeight="1">
      <c r="A492" s="1050"/>
      <c r="B492" s="786">
        <v>468.0</v>
      </c>
      <c r="C492" s="35">
        <v>42873.0</v>
      </c>
      <c r="D492" s="33" t="s">
        <v>1454</v>
      </c>
      <c r="E492" s="35"/>
      <c r="F492" s="1039" t="s">
        <v>1593</v>
      </c>
      <c r="G492" s="1056">
        <v>42894.0</v>
      </c>
      <c r="H492" s="63" t="s">
        <v>15243</v>
      </c>
    </row>
    <row r="493" ht="33.0" customHeight="1">
      <c r="A493" s="1050"/>
      <c r="B493" s="786">
        <v>469.0</v>
      </c>
      <c r="C493" s="35">
        <v>42873.0</v>
      </c>
      <c r="D493" s="43" t="s">
        <v>1260</v>
      </c>
      <c r="E493" s="35"/>
      <c r="F493" s="1039" t="s">
        <v>1593</v>
      </c>
      <c r="G493" s="1056">
        <v>42916.0</v>
      </c>
      <c r="H493" s="63" t="s">
        <v>15244</v>
      </c>
    </row>
    <row r="494" ht="16.5" customHeight="1">
      <c r="A494" s="115"/>
      <c r="B494" s="784">
        <v>470.0</v>
      </c>
      <c r="C494" s="35">
        <v>42873.0</v>
      </c>
      <c r="D494" s="33" t="s">
        <v>1915</v>
      </c>
      <c r="E494" s="35"/>
      <c r="F494" s="1039" t="s">
        <v>2253</v>
      </c>
      <c r="G494" s="1025" t="s">
        <v>3056</v>
      </c>
      <c r="H494" s="63" t="s">
        <v>15245</v>
      </c>
    </row>
    <row r="495" ht="16.5" customHeight="1">
      <c r="A495" s="115"/>
      <c r="B495" s="784">
        <v>471.0</v>
      </c>
      <c r="C495" s="35">
        <v>42874.0</v>
      </c>
      <c r="D495" s="33" t="s">
        <v>1442</v>
      </c>
      <c r="E495" s="35"/>
      <c r="F495" s="1039" t="s">
        <v>2253</v>
      </c>
      <c r="G495" s="1025" t="s">
        <v>1083</v>
      </c>
      <c r="H495" s="63" t="s">
        <v>15246</v>
      </c>
    </row>
    <row r="496" ht="16.5" customHeight="1">
      <c r="A496" s="115"/>
      <c r="B496" s="784">
        <v>472.0</v>
      </c>
      <c r="C496" s="35">
        <v>42874.0</v>
      </c>
      <c r="D496" s="33" t="s">
        <v>4268</v>
      </c>
      <c r="E496" s="35"/>
      <c r="F496" s="1049" t="s">
        <v>1410</v>
      </c>
      <c r="G496" s="1025" t="s">
        <v>15147</v>
      </c>
      <c r="H496" s="63" t="s">
        <v>15247</v>
      </c>
    </row>
    <row r="497" ht="16.5" customHeight="1">
      <c r="A497" s="115"/>
      <c r="B497" s="784">
        <v>473.0</v>
      </c>
      <c r="C497" s="35">
        <v>42874.0</v>
      </c>
      <c r="D497" s="33" t="s">
        <v>1407</v>
      </c>
      <c r="E497" s="35"/>
      <c r="F497" s="1048" t="s">
        <v>1310</v>
      </c>
      <c r="G497" s="1025"/>
      <c r="H497" s="63" t="s">
        <v>15248</v>
      </c>
    </row>
    <row r="498" ht="16.5" customHeight="1">
      <c r="A498" s="115"/>
      <c r="B498" s="784">
        <v>474.0</v>
      </c>
      <c r="C498" s="35">
        <v>42875.0</v>
      </c>
      <c r="D498" s="33" t="s">
        <v>15249</v>
      </c>
      <c r="E498" s="35"/>
      <c r="F498" s="1049" t="s">
        <v>1410</v>
      </c>
      <c r="G498" s="1025" t="s">
        <v>4990</v>
      </c>
      <c r="H498" s="63" t="s">
        <v>15250</v>
      </c>
    </row>
    <row r="499" ht="16.5" customHeight="1">
      <c r="A499" s="115"/>
      <c r="B499" s="784">
        <v>475.0</v>
      </c>
      <c r="C499" s="35">
        <v>42875.0</v>
      </c>
      <c r="D499" s="33" t="s">
        <v>13442</v>
      </c>
      <c r="E499" s="35"/>
      <c r="F499" s="1049" t="s">
        <v>994</v>
      </c>
      <c r="G499" s="1025" t="s">
        <v>2175</v>
      </c>
      <c r="H499" s="63" t="s">
        <v>15251</v>
      </c>
    </row>
    <row r="500" ht="16.5" customHeight="1">
      <c r="A500" s="115"/>
      <c r="B500" s="784">
        <v>476.0</v>
      </c>
      <c r="C500" s="35">
        <v>42875.0</v>
      </c>
      <c r="D500" s="33" t="s">
        <v>10624</v>
      </c>
      <c r="E500" s="35"/>
      <c r="F500" s="1049" t="s">
        <v>994</v>
      </c>
      <c r="G500" s="1025" t="s">
        <v>1367</v>
      </c>
      <c r="H500" s="63" t="s">
        <v>15252</v>
      </c>
    </row>
    <row r="501" ht="16.5" customHeight="1">
      <c r="A501" s="115"/>
      <c r="B501" s="784">
        <v>477.0</v>
      </c>
      <c r="C501" s="35">
        <v>42875.0</v>
      </c>
      <c r="D501" s="33" t="s">
        <v>2490</v>
      </c>
      <c r="E501" s="35"/>
      <c r="F501" s="1039" t="s">
        <v>50</v>
      </c>
      <c r="G501" s="1025"/>
      <c r="H501" s="63" t="s">
        <v>15253</v>
      </c>
    </row>
    <row r="502" ht="16.5" customHeight="1">
      <c r="A502" s="115"/>
      <c r="B502" s="784">
        <v>478.0</v>
      </c>
      <c r="C502" s="35">
        <v>42875.0</v>
      </c>
      <c r="D502" s="43" t="s">
        <v>1711</v>
      </c>
      <c r="E502" s="35"/>
      <c r="F502" s="1039" t="s">
        <v>50</v>
      </c>
      <c r="G502" s="1025"/>
      <c r="H502" s="63" t="s">
        <v>15254</v>
      </c>
    </row>
    <row r="503" ht="16.5" customHeight="1">
      <c r="A503" s="115"/>
      <c r="B503" s="784">
        <v>479.0</v>
      </c>
      <c r="C503" s="35">
        <v>42875.0</v>
      </c>
      <c r="D503" s="33" t="s">
        <v>15255</v>
      </c>
      <c r="E503" s="35"/>
      <c r="F503" s="1039" t="s">
        <v>50</v>
      </c>
      <c r="G503" s="1025"/>
      <c r="H503" s="63" t="s">
        <v>15256</v>
      </c>
    </row>
    <row r="504" ht="16.5" customHeight="1">
      <c r="A504" s="115"/>
      <c r="B504" s="784">
        <v>480.0</v>
      </c>
      <c r="C504" s="41">
        <v>42880.0</v>
      </c>
      <c r="D504" s="33" t="s">
        <v>15257</v>
      </c>
      <c r="E504" s="41"/>
      <c r="F504" s="1039" t="s">
        <v>18</v>
      </c>
      <c r="G504" s="1025"/>
      <c r="H504" s="63" t="s">
        <v>15258</v>
      </c>
    </row>
    <row r="505" ht="16.5" customHeight="1">
      <c r="A505" s="115"/>
      <c r="B505" s="784">
        <v>481.0</v>
      </c>
      <c r="C505" s="35">
        <v>42879.0</v>
      </c>
      <c r="D505" s="33" t="s">
        <v>9576</v>
      </c>
      <c r="E505" s="35"/>
      <c r="F505" s="1039" t="s">
        <v>18</v>
      </c>
      <c r="G505" s="1025"/>
      <c r="H505" s="63" t="s">
        <v>15259</v>
      </c>
    </row>
    <row r="506" ht="16.5" customHeight="1">
      <c r="A506" s="115"/>
      <c r="B506" s="784">
        <v>482.0</v>
      </c>
      <c r="C506" s="35">
        <v>42879.0</v>
      </c>
      <c r="D506" s="33" t="s">
        <v>15260</v>
      </c>
      <c r="E506" s="35"/>
      <c r="F506" s="1039" t="s">
        <v>18</v>
      </c>
      <c r="G506" s="1025"/>
      <c r="H506" s="63" t="s">
        <v>15261</v>
      </c>
    </row>
    <row r="507" ht="16.5" customHeight="1">
      <c r="A507" s="115" t="s">
        <v>675</v>
      </c>
      <c r="B507" s="784">
        <v>483.0</v>
      </c>
      <c r="C507" s="35">
        <v>42879.0</v>
      </c>
      <c r="D507" s="43" t="s">
        <v>15262</v>
      </c>
      <c r="E507" s="35"/>
      <c r="F507" s="1039" t="s">
        <v>18</v>
      </c>
      <c r="G507" s="1025" t="s">
        <v>15218</v>
      </c>
      <c r="H507" s="63" t="s">
        <v>15263</v>
      </c>
    </row>
    <row r="508" ht="16.5" customHeight="1">
      <c r="A508" s="115"/>
      <c r="B508" s="784">
        <v>484.0</v>
      </c>
      <c r="C508" s="35">
        <v>42879.0</v>
      </c>
      <c r="D508" s="33" t="s">
        <v>15264</v>
      </c>
      <c r="E508" s="35"/>
      <c r="F508" s="1039" t="s">
        <v>18</v>
      </c>
      <c r="G508" s="1025"/>
      <c r="H508" s="63" t="s">
        <v>15265</v>
      </c>
    </row>
    <row r="509" ht="16.5" customHeight="1">
      <c r="A509" s="115"/>
      <c r="B509" s="784">
        <v>485.0</v>
      </c>
      <c r="C509" s="35">
        <v>42879.0</v>
      </c>
      <c r="D509" s="33" t="s">
        <v>15266</v>
      </c>
      <c r="E509" s="35"/>
      <c r="F509" s="1039" t="s">
        <v>18</v>
      </c>
      <c r="G509" s="1025"/>
      <c r="H509" s="63" t="s">
        <v>15267</v>
      </c>
    </row>
    <row r="510" ht="16.5" customHeight="1">
      <c r="A510" s="115"/>
      <c r="B510" s="784">
        <v>486.0</v>
      </c>
      <c r="C510" s="35">
        <v>42879.0</v>
      </c>
      <c r="D510" s="33" t="s">
        <v>15268</v>
      </c>
      <c r="E510" s="35"/>
      <c r="F510" s="1039" t="s">
        <v>18</v>
      </c>
      <c r="G510" s="1025"/>
      <c r="H510" s="63" t="s">
        <v>15269</v>
      </c>
    </row>
    <row r="511" ht="16.5" customHeight="1">
      <c r="A511" s="115" t="s">
        <v>675</v>
      </c>
      <c r="B511" s="784">
        <v>487.0</v>
      </c>
      <c r="C511" s="35">
        <v>42879.0</v>
      </c>
      <c r="D511" s="43" t="s">
        <v>2897</v>
      </c>
      <c r="E511" s="35"/>
      <c r="F511" s="1039" t="s">
        <v>18</v>
      </c>
      <c r="G511" s="1025"/>
      <c r="H511" s="63" t="s">
        <v>15270</v>
      </c>
    </row>
    <row r="512" ht="16.5" customHeight="1">
      <c r="A512" s="115"/>
      <c r="B512" s="784">
        <v>488.0</v>
      </c>
      <c r="C512" s="35">
        <v>42880.0</v>
      </c>
      <c r="D512" s="33" t="s">
        <v>15271</v>
      </c>
      <c r="E512" s="35"/>
      <c r="F512" s="1048" t="s">
        <v>15272</v>
      </c>
      <c r="G512" s="1025"/>
      <c r="H512" s="63" t="s">
        <v>15273</v>
      </c>
    </row>
    <row r="513" ht="16.5" customHeight="1">
      <c r="A513" s="115"/>
      <c r="B513" s="784">
        <v>489.0</v>
      </c>
      <c r="C513" s="35">
        <v>42884.0</v>
      </c>
      <c r="D513" s="33" t="s">
        <v>2478</v>
      </c>
      <c r="E513" s="35"/>
      <c r="F513" s="1039" t="s">
        <v>131</v>
      </c>
      <c r="G513" s="1025"/>
      <c r="H513" s="21"/>
    </row>
    <row r="514" ht="16.5" customHeight="1">
      <c r="A514" s="115"/>
      <c r="B514" s="784">
        <v>490.0</v>
      </c>
      <c r="C514" s="35">
        <v>42884.0</v>
      </c>
      <c r="D514" s="33" t="s">
        <v>15117</v>
      </c>
      <c r="E514" s="35"/>
      <c r="F514" s="1048" t="s">
        <v>1313</v>
      </c>
      <c r="G514" s="1025" t="s">
        <v>2315</v>
      </c>
      <c r="H514" s="63" t="s">
        <v>15274</v>
      </c>
    </row>
    <row r="515" ht="16.5" customHeight="1">
      <c r="A515" s="115"/>
      <c r="B515" s="784">
        <v>491.0</v>
      </c>
      <c r="C515" s="35">
        <v>42884.0</v>
      </c>
      <c r="D515" s="33" t="s">
        <v>1964</v>
      </c>
      <c r="E515" s="35"/>
      <c r="F515" s="1039" t="s">
        <v>15275</v>
      </c>
      <c r="G515" s="1025"/>
      <c r="H515" s="63" t="s">
        <v>15276</v>
      </c>
    </row>
    <row r="516" ht="16.5" customHeight="1">
      <c r="A516" s="115"/>
      <c r="B516" s="784">
        <v>492.0</v>
      </c>
      <c r="C516" s="35">
        <v>42884.0</v>
      </c>
      <c r="D516" s="33" t="s">
        <v>2776</v>
      </c>
      <c r="E516" s="35"/>
      <c r="F516" s="1039" t="s">
        <v>1725</v>
      </c>
      <c r="G516" s="1025"/>
      <c r="H516" s="63" t="s">
        <v>15277</v>
      </c>
    </row>
    <row r="517" ht="16.5" customHeight="1">
      <c r="A517" s="115"/>
      <c r="B517" s="784">
        <v>493.0</v>
      </c>
      <c r="C517" s="35">
        <v>42884.0</v>
      </c>
      <c r="D517" s="33" t="s">
        <v>2059</v>
      </c>
      <c r="E517" s="35"/>
      <c r="F517" s="1039" t="s">
        <v>363</v>
      </c>
      <c r="G517" s="1025"/>
      <c r="H517" s="63" t="s">
        <v>15278</v>
      </c>
    </row>
    <row r="518" ht="16.5" customHeight="1">
      <c r="A518" s="115"/>
      <c r="B518" s="784">
        <v>494.0</v>
      </c>
      <c r="C518" s="35">
        <v>42884.0</v>
      </c>
      <c r="D518" s="33" t="s">
        <v>2165</v>
      </c>
      <c r="E518" s="35"/>
      <c r="F518" s="1039" t="s">
        <v>1725</v>
      </c>
      <c r="G518" s="1025"/>
      <c r="H518" s="63" t="s">
        <v>15279</v>
      </c>
    </row>
    <row r="519" ht="16.5" customHeight="1">
      <c r="A519" s="115"/>
      <c r="B519" s="784">
        <v>495.0</v>
      </c>
      <c r="C519" s="35">
        <v>42884.0</v>
      </c>
      <c r="D519" s="33" t="s">
        <v>1727</v>
      </c>
      <c r="E519" s="35"/>
      <c r="F519" s="1039" t="s">
        <v>2253</v>
      </c>
      <c r="G519" s="1025" t="s">
        <v>1083</v>
      </c>
      <c r="H519" s="63" t="s">
        <v>15280</v>
      </c>
    </row>
    <row r="520" ht="16.5" customHeight="1">
      <c r="A520" s="115"/>
      <c r="B520" s="784">
        <v>496.0</v>
      </c>
      <c r="C520" s="35">
        <v>42884.0</v>
      </c>
      <c r="D520" s="33" t="s">
        <v>15281</v>
      </c>
      <c r="E520" s="35"/>
      <c r="F520" s="1039" t="s">
        <v>18</v>
      </c>
      <c r="G520" s="1025"/>
      <c r="H520" s="63" t="s">
        <v>15282</v>
      </c>
    </row>
    <row r="521" ht="16.5" customHeight="1">
      <c r="A521" s="115"/>
      <c r="B521" s="784">
        <v>497.0</v>
      </c>
      <c r="C521" s="35">
        <v>42884.0</v>
      </c>
      <c r="D521" s="33" t="s">
        <v>1774</v>
      </c>
      <c r="E521" s="35"/>
      <c r="F521" s="1039" t="s">
        <v>2253</v>
      </c>
      <c r="G521" s="1025" t="s">
        <v>1083</v>
      </c>
      <c r="H521" s="63" t="s">
        <v>15283</v>
      </c>
    </row>
    <row r="522" ht="16.5" customHeight="1">
      <c r="A522" s="115"/>
      <c r="B522" s="784">
        <v>498.0</v>
      </c>
      <c r="C522" s="35">
        <v>42884.0</v>
      </c>
      <c r="D522" s="33" t="s">
        <v>14889</v>
      </c>
      <c r="E522" s="35"/>
      <c r="F522" s="1049" t="s">
        <v>15146</v>
      </c>
      <c r="G522" s="1025" t="s">
        <v>601</v>
      </c>
      <c r="H522" s="63" t="s">
        <v>15284</v>
      </c>
    </row>
    <row r="523" ht="16.5" customHeight="1">
      <c r="A523" s="115"/>
      <c r="B523" s="784">
        <v>499.0</v>
      </c>
      <c r="C523" s="35">
        <v>42884.0</v>
      </c>
      <c r="D523" s="33" t="s">
        <v>1525</v>
      </c>
      <c r="E523" s="35"/>
      <c r="F523" s="1039" t="s">
        <v>131</v>
      </c>
      <c r="G523" s="1025"/>
      <c r="H523" s="63" t="s">
        <v>15285</v>
      </c>
    </row>
    <row r="524" ht="16.5" customHeight="1">
      <c r="A524" s="115" t="s">
        <v>675</v>
      </c>
      <c r="B524" s="784">
        <v>500.0</v>
      </c>
      <c r="C524" s="35">
        <v>42887.0</v>
      </c>
      <c r="D524" s="33" t="s">
        <v>2293</v>
      </c>
      <c r="E524" s="35"/>
      <c r="F524" s="1039" t="s">
        <v>18</v>
      </c>
      <c r="G524" s="1025"/>
      <c r="H524" s="63" t="s">
        <v>15286</v>
      </c>
    </row>
    <row r="525" ht="16.5" customHeight="1">
      <c r="A525" s="115" t="s">
        <v>675</v>
      </c>
      <c r="B525" s="784">
        <v>501.0</v>
      </c>
      <c r="C525" s="35">
        <v>42887.0</v>
      </c>
      <c r="D525" s="43" t="s">
        <v>2897</v>
      </c>
      <c r="E525" s="35"/>
      <c r="F525" s="1039" t="s">
        <v>1725</v>
      </c>
      <c r="G525" s="1025"/>
      <c r="H525" s="63" t="s">
        <v>15287</v>
      </c>
    </row>
    <row r="526" ht="16.5" customHeight="1">
      <c r="A526" s="115"/>
      <c r="B526" s="784">
        <v>502.0</v>
      </c>
      <c r="C526" s="35">
        <v>42887.0</v>
      </c>
      <c r="D526" s="33" t="s">
        <v>15281</v>
      </c>
      <c r="E526" s="35"/>
      <c r="F526" s="1039" t="s">
        <v>1725</v>
      </c>
      <c r="G526" s="1025"/>
      <c r="H526" s="63" t="s">
        <v>15288</v>
      </c>
    </row>
    <row r="527" ht="16.5" customHeight="1">
      <c r="A527" s="115" t="s">
        <v>675</v>
      </c>
      <c r="B527" s="784">
        <v>503.0</v>
      </c>
      <c r="C527" s="35">
        <v>42887.0</v>
      </c>
      <c r="D527" s="43" t="s">
        <v>15206</v>
      </c>
      <c r="E527" s="35"/>
      <c r="F527" s="1039" t="s">
        <v>1725</v>
      </c>
      <c r="G527" s="1025"/>
      <c r="H527" s="63" t="s">
        <v>15289</v>
      </c>
    </row>
    <row r="528" ht="16.5" customHeight="1">
      <c r="A528" s="115"/>
      <c r="B528" s="784">
        <v>504.0</v>
      </c>
      <c r="C528" s="35">
        <v>42887.0</v>
      </c>
      <c r="D528" s="33" t="s">
        <v>3839</v>
      </c>
      <c r="E528" s="35"/>
      <c r="F528" s="1039" t="s">
        <v>1725</v>
      </c>
      <c r="G528" s="1025"/>
      <c r="H528" s="63" t="s">
        <v>15290</v>
      </c>
    </row>
    <row r="529" ht="16.5" customHeight="1">
      <c r="A529" s="115"/>
      <c r="B529" s="784">
        <v>505.0</v>
      </c>
      <c r="C529" s="35">
        <v>42887.0</v>
      </c>
      <c r="D529" s="33" t="s">
        <v>1808</v>
      </c>
      <c r="E529" s="35"/>
      <c r="F529" s="1039" t="s">
        <v>1725</v>
      </c>
      <c r="G529" s="1025"/>
      <c r="H529" s="63" t="s">
        <v>15291</v>
      </c>
    </row>
    <row r="530" ht="16.5" customHeight="1">
      <c r="A530" s="115"/>
      <c r="B530" s="784">
        <v>506.0</v>
      </c>
      <c r="C530" s="35">
        <v>42887.0</v>
      </c>
      <c r="D530" s="33" t="s">
        <v>15268</v>
      </c>
      <c r="E530" s="35"/>
      <c r="F530" s="1039" t="s">
        <v>1725</v>
      </c>
      <c r="G530" s="1025"/>
      <c r="H530" s="63" t="s">
        <v>15292</v>
      </c>
    </row>
    <row r="531" ht="16.5" customHeight="1">
      <c r="A531" s="115"/>
      <c r="B531" s="784">
        <v>507.0</v>
      </c>
      <c r="C531" s="35">
        <v>42887.0</v>
      </c>
      <c r="D531" s="33" t="s">
        <v>15216</v>
      </c>
      <c r="E531" s="35"/>
      <c r="F531" s="1039" t="s">
        <v>1725</v>
      </c>
      <c r="G531" s="1025"/>
      <c r="H531" s="63" t="s">
        <v>15293</v>
      </c>
    </row>
    <row r="532" ht="16.5" customHeight="1">
      <c r="A532" s="115" t="s">
        <v>675</v>
      </c>
      <c r="B532" s="784">
        <v>508.0</v>
      </c>
      <c r="C532" s="35">
        <v>42887.0</v>
      </c>
      <c r="D532" s="43" t="s">
        <v>15210</v>
      </c>
      <c r="E532" s="35"/>
      <c r="F532" s="1039" t="s">
        <v>1725</v>
      </c>
      <c r="G532" s="1025"/>
      <c r="H532" s="63" t="s">
        <v>15294</v>
      </c>
    </row>
    <row r="533" ht="16.5" customHeight="1">
      <c r="A533" s="115" t="s">
        <v>675</v>
      </c>
      <c r="B533" s="784">
        <v>509.0</v>
      </c>
      <c r="C533" s="35">
        <v>42887.0</v>
      </c>
      <c r="D533" s="43" t="s">
        <v>15295</v>
      </c>
      <c r="E533" s="35"/>
      <c r="F533" s="1039" t="s">
        <v>1725</v>
      </c>
      <c r="G533" s="1025"/>
      <c r="H533" s="63" t="s">
        <v>15296</v>
      </c>
    </row>
    <row r="534" ht="16.5" customHeight="1">
      <c r="A534" s="115" t="s">
        <v>675</v>
      </c>
      <c r="B534" s="784">
        <v>510.0</v>
      </c>
      <c r="C534" s="35">
        <v>42887.0</v>
      </c>
      <c r="D534" s="33" t="s">
        <v>2293</v>
      </c>
      <c r="E534" s="35"/>
      <c r="F534" s="1039" t="s">
        <v>1725</v>
      </c>
      <c r="G534" s="1025"/>
      <c r="H534" s="63" t="s">
        <v>15297</v>
      </c>
    </row>
    <row r="535" ht="16.5" customHeight="1">
      <c r="A535" s="115"/>
      <c r="B535" s="784">
        <v>511.0</v>
      </c>
      <c r="C535" s="35">
        <v>42887.0</v>
      </c>
      <c r="D535" s="33" t="s">
        <v>15298</v>
      </c>
      <c r="E535" s="35"/>
      <c r="F535" s="1049" t="s">
        <v>1410</v>
      </c>
      <c r="G535" s="1025" t="s">
        <v>2019</v>
      </c>
      <c r="H535" s="63" t="s">
        <v>15299</v>
      </c>
    </row>
    <row r="536" ht="16.5" customHeight="1">
      <c r="A536" s="115" t="s">
        <v>675</v>
      </c>
      <c r="B536" s="784">
        <v>512.0</v>
      </c>
      <c r="C536" s="35">
        <v>42887.0</v>
      </c>
      <c r="D536" s="43" t="s">
        <v>11156</v>
      </c>
      <c r="E536" s="35"/>
      <c r="F536" s="1049" t="s">
        <v>1410</v>
      </c>
      <c r="G536" s="1025" t="s">
        <v>1367</v>
      </c>
      <c r="H536" s="63" t="s">
        <v>15300</v>
      </c>
    </row>
    <row r="537" ht="16.5" customHeight="1">
      <c r="A537" s="115"/>
      <c r="B537" s="784">
        <v>513.0</v>
      </c>
      <c r="C537" s="35">
        <v>42887.0</v>
      </c>
      <c r="D537" s="33" t="s">
        <v>1529</v>
      </c>
      <c r="E537" s="35"/>
      <c r="F537" s="1039" t="s">
        <v>131</v>
      </c>
      <c r="G537" s="1025"/>
      <c r="H537" s="63" t="s">
        <v>15301</v>
      </c>
    </row>
    <row r="538" ht="16.5" customHeight="1">
      <c r="A538" s="115"/>
      <c r="B538" s="784">
        <v>514.0</v>
      </c>
      <c r="C538" s="35">
        <v>42887.0</v>
      </c>
      <c r="D538" s="33" t="s">
        <v>2577</v>
      </c>
      <c r="E538" s="35"/>
      <c r="F538" s="1039" t="s">
        <v>363</v>
      </c>
      <c r="G538" s="1025"/>
      <c r="H538" s="63" t="s">
        <v>15302</v>
      </c>
    </row>
    <row r="539" ht="16.5" customHeight="1">
      <c r="A539" s="115"/>
      <c r="B539" s="784">
        <v>515.0</v>
      </c>
      <c r="C539" s="35">
        <v>42887.0</v>
      </c>
      <c r="D539" s="33" t="s">
        <v>1915</v>
      </c>
      <c r="E539" s="35"/>
      <c r="F539" s="1039" t="s">
        <v>15303</v>
      </c>
      <c r="G539" s="1025" t="s">
        <v>1430</v>
      </c>
      <c r="H539" s="63" t="s">
        <v>15304</v>
      </c>
    </row>
    <row r="540" ht="16.5" customHeight="1">
      <c r="A540" s="115"/>
      <c r="B540" s="784">
        <v>516.0</v>
      </c>
      <c r="C540" s="35">
        <v>42887.0</v>
      </c>
      <c r="D540" s="33" t="s">
        <v>14093</v>
      </c>
      <c r="E540" s="35"/>
      <c r="F540" s="1039" t="s">
        <v>18</v>
      </c>
      <c r="G540" s="1025"/>
      <c r="H540" s="63" t="s">
        <v>15305</v>
      </c>
    </row>
    <row r="541" ht="16.5" customHeight="1">
      <c r="A541" s="115"/>
      <c r="B541" s="784">
        <v>517.0</v>
      </c>
      <c r="C541" s="35">
        <v>42887.0</v>
      </c>
      <c r="D541" s="33" t="s">
        <v>15306</v>
      </c>
      <c r="E541" s="35"/>
      <c r="F541" s="1039" t="s">
        <v>18</v>
      </c>
      <c r="G541" s="1025"/>
      <c r="H541" s="63" t="s">
        <v>15307</v>
      </c>
    </row>
    <row r="542" ht="16.5" customHeight="1">
      <c r="A542" s="115"/>
      <c r="B542" s="784">
        <v>518.0</v>
      </c>
      <c r="C542" s="35">
        <v>42887.0</v>
      </c>
      <c r="D542" s="33" t="s">
        <v>1602</v>
      </c>
      <c r="E542" s="35"/>
      <c r="F542" s="1039" t="s">
        <v>18</v>
      </c>
      <c r="G542" s="1025"/>
      <c r="H542" s="63" t="s">
        <v>15308</v>
      </c>
    </row>
    <row r="543" ht="16.5" customHeight="1">
      <c r="A543" s="115"/>
      <c r="B543" s="784">
        <v>519.0</v>
      </c>
      <c r="C543" s="35">
        <v>42887.0</v>
      </c>
      <c r="D543" s="33" t="s">
        <v>15309</v>
      </c>
      <c r="E543" s="35"/>
      <c r="F543" s="1039" t="s">
        <v>18</v>
      </c>
      <c r="G543" s="1025"/>
      <c r="H543" s="63" t="s">
        <v>15310</v>
      </c>
    </row>
    <row r="544" ht="16.5" customHeight="1">
      <c r="A544" s="115"/>
      <c r="B544" s="784">
        <v>520.0</v>
      </c>
      <c r="C544" s="35">
        <v>42887.0</v>
      </c>
      <c r="D544" s="33" t="s">
        <v>14880</v>
      </c>
      <c r="E544" s="35"/>
      <c r="F544" s="1039" t="s">
        <v>18</v>
      </c>
      <c r="G544" s="1025"/>
      <c r="H544" s="63" t="s">
        <v>15311</v>
      </c>
    </row>
    <row r="545" ht="16.5" customHeight="1">
      <c r="A545" s="115"/>
      <c r="B545" s="784">
        <v>521.0</v>
      </c>
      <c r="C545" s="35">
        <v>42887.0</v>
      </c>
      <c r="D545" s="33" t="s">
        <v>1415</v>
      </c>
      <c r="E545" s="35"/>
      <c r="F545" s="1039" t="s">
        <v>2253</v>
      </c>
      <c r="G545" s="27" t="s">
        <v>2479</v>
      </c>
      <c r="H545" s="63" t="s">
        <v>15312</v>
      </c>
    </row>
    <row r="546" ht="16.5" customHeight="1">
      <c r="A546" s="115"/>
      <c r="B546" s="784">
        <v>522.0</v>
      </c>
      <c r="C546" s="35">
        <v>42891.0</v>
      </c>
      <c r="D546" s="33" t="s">
        <v>2075</v>
      </c>
      <c r="E546" s="35"/>
      <c r="F546" s="1039" t="s">
        <v>50</v>
      </c>
      <c r="G546" s="1025"/>
      <c r="H546" s="63" t="s">
        <v>15313</v>
      </c>
    </row>
    <row r="547" ht="16.5" customHeight="1">
      <c r="A547" s="115"/>
      <c r="B547" s="784">
        <v>523.0</v>
      </c>
      <c r="C547" s="35">
        <v>42891.0</v>
      </c>
      <c r="D547" s="33" t="s">
        <v>4440</v>
      </c>
      <c r="E547" s="35"/>
      <c r="F547" s="1039" t="s">
        <v>50</v>
      </c>
      <c r="G547" s="1025"/>
      <c r="H547" s="63" t="s">
        <v>15314</v>
      </c>
    </row>
    <row r="548" ht="16.5" customHeight="1">
      <c r="A548" s="115" t="s">
        <v>675</v>
      </c>
      <c r="B548" s="784">
        <v>524.0</v>
      </c>
      <c r="C548" s="35">
        <v>42891.0</v>
      </c>
      <c r="D548" s="33" t="s">
        <v>10431</v>
      </c>
      <c r="E548" s="35"/>
      <c r="F548" s="1039" t="s">
        <v>2751</v>
      </c>
      <c r="G548" s="1025"/>
      <c r="H548" s="63" t="s">
        <v>15315</v>
      </c>
    </row>
    <row r="549" ht="16.5" customHeight="1">
      <c r="A549" s="115" t="s">
        <v>675</v>
      </c>
      <c r="B549" s="784">
        <v>525.0</v>
      </c>
      <c r="C549" s="35">
        <v>42891.0</v>
      </c>
      <c r="D549" s="33" t="s">
        <v>2181</v>
      </c>
      <c r="E549" s="35"/>
      <c r="F549" s="1039" t="s">
        <v>2751</v>
      </c>
      <c r="G549" s="1025"/>
      <c r="H549" s="63" t="s">
        <v>15316</v>
      </c>
    </row>
    <row r="550" ht="16.5" customHeight="1">
      <c r="A550" s="115" t="s">
        <v>675</v>
      </c>
      <c r="B550" s="784">
        <v>526.0</v>
      </c>
      <c r="C550" s="35">
        <v>42891.0</v>
      </c>
      <c r="D550" s="43" t="s">
        <v>1254</v>
      </c>
      <c r="E550" s="35"/>
      <c r="F550" s="1039" t="s">
        <v>363</v>
      </c>
      <c r="G550" s="1025"/>
      <c r="H550" s="63" t="s">
        <v>15317</v>
      </c>
    </row>
    <row r="551" ht="16.5" customHeight="1">
      <c r="A551" s="115"/>
      <c r="B551" s="784">
        <v>527.0</v>
      </c>
      <c r="C551" s="35">
        <v>42891.0</v>
      </c>
      <c r="D551" s="33" t="s">
        <v>1947</v>
      </c>
      <c r="E551" s="35"/>
      <c r="F551" s="1039" t="s">
        <v>363</v>
      </c>
      <c r="G551" s="1025"/>
      <c r="H551" s="63" t="s">
        <v>15318</v>
      </c>
    </row>
    <row r="552" ht="16.5" customHeight="1">
      <c r="A552" s="115"/>
      <c r="B552" s="784">
        <v>528.0</v>
      </c>
      <c r="C552" s="35">
        <v>42892.0</v>
      </c>
      <c r="D552" s="33" t="s">
        <v>1975</v>
      </c>
      <c r="E552" s="35"/>
      <c r="F552" s="1039" t="s">
        <v>1593</v>
      </c>
      <c r="G552" s="1056">
        <v>42899.0</v>
      </c>
      <c r="H552" s="63" t="s">
        <v>15319</v>
      </c>
    </row>
    <row r="553" ht="16.5" customHeight="1">
      <c r="A553" s="115"/>
      <c r="B553" s="784">
        <v>529.0</v>
      </c>
      <c r="C553" s="35">
        <v>42892.0</v>
      </c>
      <c r="D553" s="33" t="s">
        <v>1623</v>
      </c>
      <c r="E553" s="35"/>
      <c r="F553" s="1039" t="s">
        <v>1593</v>
      </c>
      <c r="G553" s="1056" t="s">
        <v>15320</v>
      </c>
      <c r="H553" s="63" t="s">
        <v>15321</v>
      </c>
    </row>
    <row r="554" ht="16.5" customHeight="1">
      <c r="A554" s="115"/>
      <c r="B554" s="784"/>
      <c r="C554" s="35">
        <v>42892.0</v>
      </c>
      <c r="D554" s="33" t="s">
        <v>15322</v>
      </c>
      <c r="E554" s="35"/>
      <c r="F554" s="1057" t="s">
        <v>15323</v>
      </c>
      <c r="G554" s="1025"/>
      <c r="H554" s="63"/>
    </row>
    <row r="555" ht="16.5" customHeight="1">
      <c r="A555" s="115"/>
      <c r="B555" s="784">
        <v>530.0</v>
      </c>
      <c r="C555" s="35">
        <v>42892.0</v>
      </c>
      <c r="D555" s="33" t="s">
        <v>1947</v>
      </c>
      <c r="E555" s="35"/>
      <c r="F555" s="1039" t="s">
        <v>131</v>
      </c>
      <c r="G555" s="1025"/>
      <c r="H555" s="63" t="s">
        <v>15324</v>
      </c>
    </row>
    <row r="556" ht="16.5" customHeight="1">
      <c r="A556" s="115"/>
      <c r="B556" s="784">
        <v>531.0</v>
      </c>
      <c r="C556" s="35">
        <v>42893.0</v>
      </c>
      <c r="D556" s="33" t="s">
        <v>2462</v>
      </c>
      <c r="E556" s="35"/>
      <c r="F556" s="1039" t="s">
        <v>50</v>
      </c>
      <c r="G556" s="1025"/>
      <c r="H556" s="63" t="s">
        <v>15325</v>
      </c>
    </row>
    <row r="557" ht="16.5" customHeight="1">
      <c r="A557" s="115"/>
      <c r="B557" s="784">
        <v>532.0</v>
      </c>
      <c r="C557" s="35">
        <v>42893.0</v>
      </c>
      <c r="D557" s="33" t="s">
        <v>2385</v>
      </c>
      <c r="E557" s="35"/>
      <c r="F557" s="1039" t="s">
        <v>1725</v>
      </c>
      <c r="G557" s="1025"/>
      <c r="H557" s="63" t="s">
        <v>15326</v>
      </c>
    </row>
    <row r="558" ht="16.5" customHeight="1">
      <c r="A558" s="115"/>
      <c r="B558" s="784">
        <v>533.0</v>
      </c>
      <c r="C558" s="35">
        <v>42893.0</v>
      </c>
      <c r="D558" s="33" t="s">
        <v>1923</v>
      </c>
      <c r="E558" s="35"/>
      <c r="F558" s="1039" t="s">
        <v>131</v>
      </c>
      <c r="G558" s="1025"/>
      <c r="H558" s="63" t="s">
        <v>15327</v>
      </c>
    </row>
    <row r="559" ht="16.5" customHeight="1">
      <c r="A559" s="115"/>
      <c r="B559" s="784">
        <v>534.0</v>
      </c>
      <c r="C559" s="35">
        <v>42894.0</v>
      </c>
      <c r="D559" s="33" t="s">
        <v>1479</v>
      </c>
      <c r="E559" s="35"/>
      <c r="F559" s="1039" t="s">
        <v>1725</v>
      </c>
      <c r="G559" s="1025"/>
      <c r="H559" s="63" t="s">
        <v>15328</v>
      </c>
    </row>
    <row r="560" ht="16.5" customHeight="1">
      <c r="A560" s="115" t="s">
        <v>675</v>
      </c>
      <c r="B560" s="784">
        <v>535.0</v>
      </c>
      <c r="C560" s="35">
        <v>42894.0</v>
      </c>
      <c r="D560" s="43" t="s">
        <v>1227</v>
      </c>
      <c r="E560" s="35"/>
      <c r="F560" s="1039" t="s">
        <v>363</v>
      </c>
      <c r="G560" s="1025"/>
      <c r="H560" s="63" t="s">
        <v>15329</v>
      </c>
    </row>
    <row r="561" ht="16.5" customHeight="1">
      <c r="A561" s="115" t="s">
        <v>675</v>
      </c>
      <c r="B561" s="784">
        <v>536.0</v>
      </c>
      <c r="C561" s="35">
        <v>42894.0</v>
      </c>
      <c r="D561" s="33" t="s">
        <v>2962</v>
      </c>
      <c r="E561" s="35"/>
      <c r="F561" s="1039" t="s">
        <v>1725</v>
      </c>
      <c r="G561" s="1025"/>
      <c r="H561" s="63" t="s">
        <v>15330</v>
      </c>
    </row>
    <row r="562" ht="16.5" customHeight="1">
      <c r="A562" s="115"/>
      <c r="B562" s="784">
        <v>537.0</v>
      </c>
      <c r="C562" s="35">
        <v>42894.0</v>
      </c>
      <c r="D562" s="33" t="s">
        <v>15331</v>
      </c>
      <c r="E562" s="35"/>
      <c r="F562" s="1049" t="s">
        <v>1410</v>
      </c>
      <c r="G562" s="1025" t="s">
        <v>15332</v>
      </c>
      <c r="H562" s="63" t="s">
        <v>15333</v>
      </c>
    </row>
    <row r="563" ht="16.5" customHeight="1">
      <c r="A563" s="115"/>
      <c r="B563" s="784">
        <v>538.0</v>
      </c>
      <c r="C563" s="35">
        <v>42894.0</v>
      </c>
      <c r="D563" s="33" t="s">
        <v>15334</v>
      </c>
      <c r="E563" s="35"/>
      <c r="F563" s="1049" t="s">
        <v>994</v>
      </c>
      <c r="G563" s="1025"/>
      <c r="H563" s="63" t="s">
        <v>15335</v>
      </c>
    </row>
    <row r="564" ht="16.5" customHeight="1">
      <c r="A564" s="115"/>
      <c r="B564" s="784">
        <v>539.0</v>
      </c>
      <c r="C564" s="35">
        <v>42898.0</v>
      </c>
      <c r="D564" s="33" t="s">
        <v>1732</v>
      </c>
      <c r="E564" s="35"/>
      <c r="F564" s="1039" t="s">
        <v>1593</v>
      </c>
      <c r="G564" s="1056">
        <v>42914.0</v>
      </c>
      <c r="H564" s="63" t="s">
        <v>15336</v>
      </c>
    </row>
    <row r="565" ht="16.5" customHeight="1">
      <c r="A565" s="115"/>
      <c r="B565" s="784">
        <v>540.0</v>
      </c>
      <c r="C565" s="35">
        <v>42898.0</v>
      </c>
      <c r="D565" s="33" t="s">
        <v>1474</v>
      </c>
      <c r="E565" s="35"/>
      <c r="F565" s="1039" t="s">
        <v>1593</v>
      </c>
      <c r="G565" s="1056">
        <v>42908.0</v>
      </c>
      <c r="H565" s="63" t="s">
        <v>15337</v>
      </c>
    </row>
    <row r="566" ht="16.5" customHeight="1">
      <c r="A566" s="115"/>
      <c r="B566" s="784">
        <v>541.0</v>
      </c>
      <c r="C566" s="35">
        <v>42898.0</v>
      </c>
      <c r="D566" s="33" t="s">
        <v>1947</v>
      </c>
      <c r="E566" s="35"/>
      <c r="F566" s="1039" t="s">
        <v>18</v>
      </c>
      <c r="G566" s="1025" t="s">
        <v>1779</v>
      </c>
      <c r="H566" s="63" t="s">
        <v>15338</v>
      </c>
    </row>
    <row r="567" ht="16.5" customHeight="1">
      <c r="A567" s="115"/>
      <c r="B567" s="784">
        <v>542.0</v>
      </c>
      <c r="C567" s="35">
        <v>42898.0</v>
      </c>
      <c r="D567" s="33" t="s">
        <v>2346</v>
      </c>
      <c r="E567" s="35"/>
      <c r="F567" s="1039" t="s">
        <v>18</v>
      </c>
      <c r="G567" s="1025"/>
      <c r="H567" s="63" t="s">
        <v>15339</v>
      </c>
    </row>
    <row r="568" ht="16.5" customHeight="1">
      <c r="A568" s="115"/>
      <c r="B568" s="784">
        <v>543.0</v>
      </c>
      <c r="C568" s="35">
        <v>42899.0</v>
      </c>
      <c r="D568" s="33" t="s">
        <v>2099</v>
      </c>
      <c r="E568" s="35"/>
      <c r="F568" s="1039" t="s">
        <v>1593</v>
      </c>
      <c r="G568" s="1056">
        <v>42913.0</v>
      </c>
      <c r="H568" s="63" t="s">
        <v>15340</v>
      </c>
    </row>
    <row r="569" ht="16.5" customHeight="1">
      <c r="A569" s="115"/>
      <c r="B569" s="784">
        <v>544.0</v>
      </c>
      <c r="C569" s="35">
        <v>42899.0</v>
      </c>
      <c r="D569" s="33" t="s">
        <v>1734</v>
      </c>
      <c r="E569" s="35"/>
      <c r="F569" s="1039" t="s">
        <v>1593</v>
      </c>
      <c r="G569" s="1056">
        <v>42914.0</v>
      </c>
      <c r="H569" s="63" t="s">
        <v>15341</v>
      </c>
    </row>
    <row r="570" ht="16.5" customHeight="1">
      <c r="A570" s="115"/>
      <c r="B570" s="784">
        <v>545.0</v>
      </c>
      <c r="C570" s="35">
        <v>42899.0</v>
      </c>
      <c r="D570" s="33" t="s">
        <v>1260</v>
      </c>
      <c r="E570" s="35"/>
      <c r="F570" s="1039" t="s">
        <v>1593</v>
      </c>
      <c r="G570" s="1056">
        <v>42912.0</v>
      </c>
      <c r="H570" s="63" t="s">
        <v>15342</v>
      </c>
    </row>
    <row r="571" ht="16.5" customHeight="1">
      <c r="A571" s="1058"/>
      <c r="B571" s="869">
        <v>546.0</v>
      </c>
      <c r="C571" s="49">
        <v>42899.0</v>
      </c>
      <c r="D571" s="48" t="s">
        <v>15220</v>
      </c>
      <c r="E571" s="49"/>
      <c r="F571" s="1059" t="s">
        <v>1197</v>
      </c>
      <c r="G571" s="1056"/>
      <c r="H571" s="63" t="s">
        <v>10387</v>
      </c>
    </row>
    <row r="572" ht="16.5" customHeight="1">
      <c r="A572" s="115"/>
      <c r="B572" s="784"/>
      <c r="C572" s="35"/>
      <c r="D572" s="33" t="s">
        <v>10386</v>
      </c>
      <c r="E572" s="35"/>
      <c r="F572" s="1039" t="s">
        <v>1197</v>
      </c>
      <c r="G572" s="1056"/>
      <c r="H572" s="63" t="s">
        <v>10387</v>
      </c>
    </row>
    <row r="573" ht="16.5" customHeight="1">
      <c r="A573" s="115"/>
      <c r="B573" s="784"/>
      <c r="C573" s="35"/>
      <c r="D573" s="33" t="s">
        <v>10392</v>
      </c>
      <c r="E573" s="35"/>
      <c r="F573" s="1039" t="s">
        <v>1197</v>
      </c>
      <c r="G573" s="1025"/>
      <c r="H573" s="63" t="s">
        <v>10387</v>
      </c>
    </row>
    <row r="574" ht="16.5" customHeight="1">
      <c r="A574" s="115"/>
      <c r="B574" s="784">
        <v>547.0</v>
      </c>
      <c r="C574" s="35">
        <v>42900.0</v>
      </c>
      <c r="D574" s="33" t="s">
        <v>2346</v>
      </c>
      <c r="E574" s="35"/>
      <c r="F574" s="1039" t="s">
        <v>1725</v>
      </c>
      <c r="G574" s="1025"/>
      <c r="H574" s="63" t="s">
        <v>15343</v>
      </c>
    </row>
    <row r="575" ht="16.5" customHeight="1">
      <c r="A575" s="115"/>
      <c r="B575" s="784">
        <v>548.0</v>
      </c>
      <c r="C575" s="35">
        <v>42900.0</v>
      </c>
      <c r="D575" s="33" t="s">
        <v>1923</v>
      </c>
      <c r="E575" s="35"/>
      <c r="F575" s="1039" t="s">
        <v>1593</v>
      </c>
      <c r="G575" s="1056">
        <v>42906.0</v>
      </c>
      <c r="H575" s="63" t="s">
        <v>15344</v>
      </c>
    </row>
    <row r="576" ht="16.5" customHeight="1">
      <c r="A576" s="115"/>
      <c r="B576" s="784">
        <v>549.0</v>
      </c>
      <c r="C576" s="35">
        <v>42902.0</v>
      </c>
      <c r="D576" s="33" t="s">
        <v>1427</v>
      </c>
      <c r="E576" s="35"/>
      <c r="F576" s="1049" t="s">
        <v>1410</v>
      </c>
      <c r="G576" s="1025" t="s">
        <v>15147</v>
      </c>
      <c r="H576" s="63" t="s">
        <v>15345</v>
      </c>
    </row>
    <row r="577" ht="16.5" customHeight="1">
      <c r="A577" s="115" t="s">
        <v>675</v>
      </c>
      <c r="B577" s="784">
        <v>550.0</v>
      </c>
      <c r="C577" s="35">
        <v>42902.0</v>
      </c>
      <c r="D577" s="33" t="s">
        <v>3058</v>
      </c>
      <c r="E577" s="35"/>
      <c r="F577" s="1039" t="s">
        <v>18</v>
      </c>
      <c r="G577" s="1025" t="s">
        <v>2698</v>
      </c>
      <c r="H577" s="63" t="s">
        <v>15346</v>
      </c>
    </row>
    <row r="578" ht="16.5" customHeight="1">
      <c r="A578" s="115"/>
      <c r="B578" s="784">
        <v>551.0</v>
      </c>
      <c r="C578" s="35">
        <v>42902.0</v>
      </c>
      <c r="D578" s="33" t="s">
        <v>2695</v>
      </c>
      <c r="E578" s="35"/>
      <c r="F578" s="1039" t="s">
        <v>18</v>
      </c>
      <c r="G578" s="1025"/>
      <c r="H578" s="63" t="s">
        <v>15347</v>
      </c>
    </row>
    <row r="579" ht="16.5" customHeight="1">
      <c r="A579" s="115"/>
      <c r="B579" s="784">
        <v>552.0</v>
      </c>
      <c r="C579" s="35">
        <v>42903.0</v>
      </c>
      <c r="D579" s="33" t="s">
        <v>1738</v>
      </c>
      <c r="E579" s="35"/>
      <c r="F579" s="1039" t="s">
        <v>50</v>
      </c>
      <c r="G579" s="1025"/>
      <c r="H579" s="63" t="s">
        <v>15348</v>
      </c>
    </row>
    <row r="580" ht="16.5" customHeight="1">
      <c r="A580" s="115"/>
      <c r="B580" s="784">
        <v>553.0</v>
      </c>
      <c r="C580" s="35">
        <v>42903.0</v>
      </c>
      <c r="D580" s="33" t="s">
        <v>14886</v>
      </c>
      <c r="E580" s="35"/>
      <c r="F580" s="1039" t="s">
        <v>50</v>
      </c>
      <c r="G580" s="1025"/>
      <c r="H580" s="63" t="s">
        <v>15349</v>
      </c>
    </row>
    <row r="581" ht="16.5" customHeight="1">
      <c r="A581" s="115" t="s">
        <v>675</v>
      </c>
      <c r="B581" s="784">
        <v>554.0</v>
      </c>
      <c r="C581" s="35">
        <v>42903.0</v>
      </c>
      <c r="D581" s="33" t="s">
        <v>3040</v>
      </c>
      <c r="E581" s="35"/>
      <c r="F581" s="1039" t="s">
        <v>50</v>
      </c>
      <c r="G581" s="1025"/>
      <c r="H581" s="63" t="s">
        <v>15350</v>
      </c>
    </row>
    <row r="582" ht="16.5" customHeight="1">
      <c r="A582" s="115"/>
      <c r="B582" s="784">
        <v>555.0</v>
      </c>
      <c r="C582" s="35">
        <v>42903.0</v>
      </c>
      <c r="D582" s="33" t="s">
        <v>2794</v>
      </c>
      <c r="E582" s="35"/>
      <c r="F582" s="1039" t="s">
        <v>50</v>
      </c>
      <c r="G582" s="1025"/>
      <c r="H582" s="63" t="s">
        <v>15351</v>
      </c>
    </row>
    <row r="583" ht="16.5" customHeight="1">
      <c r="A583" s="115"/>
      <c r="B583" s="784">
        <v>556.0</v>
      </c>
      <c r="C583" s="35">
        <v>42903.0</v>
      </c>
      <c r="D583" s="33" t="s">
        <v>1798</v>
      </c>
      <c r="E583" s="35"/>
      <c r="F583" s="1039" t="s">
        <v>50</v>
      </c>
      <c r="G583" s="1025"/>
      <c r="H583" s="63" t="s">
        <v>15352</v>
      </c>
    </row>
    <row r="584" ht="16.5" customHeight="1">
      <c r="A584" s="115"/>
      <c r="B584" s="32"/>
      <c r="C584" s="35"/>
      <c r="D584" s="33"/>
      <c r="E584" s="35"/>
      <c r="F584" s="1039"/>
      <c r="G584" s="1025"/>
      <c r="H584" s="63"/>
    </row>
    <row r="585" ht="16.5" customHeight="1">
      <c r="A585" s="115"/>
      <c r="B585" s="32"/>
      <c r="C585" s="35"/>
      <c r="D585" s="33"/>
      <c r="E585" s="35"/>
      <c r="F585" s="1039"/>
      <c r="G585" s="1025"/>
      <c r="H585" s="63"/>
    </row>
    <row r="586" ht="16.5" customHeight="1">
      <c r="A586" s="115"/>
      <c r="B586" s="32"/>
      <c r="C586" s="35"/>
      <c r="D586" s="33"/>
      <c r="E586" s="35"/>
      <c r="F586" s="1039"/>
      <c r="G586" s="1025"/>
      <c r="H586" s="63"/>
    </row>
    <row r="587" ht="16.5" customHeight="1">
      <c r="A587" s="115"/>
      <c r="B587" s="32"/>
      <c r="C587" s="35"/>
      <c r="D587" s="33"/>
      <c r="E587" s="35"/>
      <c r="F587" s="1039"/>
      <c r="G587" s="1025"/>
      <c r="H587" s="63"/>
    </row>
    <row r="588" ht="16.5" customHeight="1">
      <c r="A588" s="115"/>
      <c r="B588" s="784">
        <v>557.0</v>
      </c>
      <c r="C588" s="35">
        <v>42906.0</v>
      </c>
      <c r="D588" s="33" t="s">
        <v>2969</v>
      </c>
      <c r="E588" s="35"/>
      <c r="F588" s="1039" t="s">
        <v>18</v>
      </c>
      <c r="G588" s="1025"/>
      <c r="H588" s="63" t="s">
        <v>15353</v>
      </c>
    </row>
    <row r="589" ht="16.5" customHeight="1">
      <c r="A589" s="115"/>
      <c r="B589" s="784">
        <v>558.0</v>
      </c>
      <c r="C589" s="35">
        <v>42906.0</v>
      </c>
      <c r="D589" s="33" t="s">
        <v>14880</v>
      </c>
      <c r="E589" s="35"/>
      <c r="F589" s="1039" t="s">
        <v>1725</v>
      </c>
      <c r="G589" s="1025"/>
      <c r="H589" s="63" t="s">
        <v>15354</v>
      </c>
    </row>
    <row r="590" ht="16.5" customHeight="1">
      <c r="A590" s="115"/>
      <c r="B590" s="784">
        <v>559.0</v>
      </c>
      <c r="C590" s="35">
        <v>42906.0</v>
      </c>
      <c r="D590" s="33" t="s">
        <v>2695</v>
      </c>
      <c r="E590" s="35"/>
      <c r="F590" s="1039" t="s">
        <v>1725</v>
      </c>
      <c r="G590" s="1025"/>
      <c r="H590" s="63" t="s">
        <v>15355</v>
      </c>
    </row>
    <row r="591" ht="16.5" customHeight="1">
      <c r="A591" s="115"/>
      <c r="B591" s="784">
        <v>560.0</v>
      </c>
      <c r="C591" s="35">
        <v>42906.0</v>
      </c>
      <c r="D591" s="33" t="s">
        <v>2306</v>
      </c>
      <c r="E591" s="35"/>
      <c r="F591" s="1039" t="s">
        <v>1725</v>
      </c>
      <c r="G591" s="1025"/>
      <c r="H591" s="63" t="s">
        <v>15356</v>
      </c>
    </row>
    <row r="592" ht="16.5" customHeight="1">
      <c r="A592" s="115" t="s">
        <v>675</v>
      </c>
      <c r="B592" s="784">
        <v>561.0</v>
      </c>
      <c r="C592" s="35">
        <v>42906.0</v>
      </c>
      <c r="D592" s="33" t="s">
        <v>2142</v>
      </c>
      <c r="E592" s="35"/>
      <c r="F592" s="1039" t="s">
        <v>1725</v>
      </c>
      <c r="G592" s="1025"/>
      <c r="H592" s="63" t="s">
        <v>15357</v>
      </c>
    </row>
    <row r="593" ht="16.5" customHeight="1">
      <c r="A593" s="115"/>
      <c r="B593" s="784">
        <v>562.0</v>
      </c>
      <c r="C593" s="35">
        <v>42906.0</v>
      </c>
      <c r="D593" s="33"/>
      <c r="E593" s="35"/>
      <c r="F593" s="1039"/>
      <c r="G593" s="1025"/>
      <c r="H593" s="21"/>
    </row>
    <row r="594" ht="16.5" customHeight="1">
      <c r="A594" s="115"/>
      <c r="B594" s="784">
        <v>563.0</v>
      </c>
      <c r="C594" s="35">
        <v>42906.0</v>
      </c>
      <c r="D594" s="33" t="s">
        <v>2969</v>
      </c>
      <c r="E594" s="35"/>
      <c r="F594" s="1039" t="s">
        <v>1725</v>
      </c>
      <c r="G594" s="1025"/>
      <c r="H594" s="63" t="s">
        <v>15358</v>
      </c>
    </row>
    <row r="595" ht="16.5" customHeight="1">
      <c r="A595" s="115"/>
      <c r="B595" s="784">
        <v>564.0</v>
      </c>
      <c r="C595" s="35">
        <v>42908.0</v>
      </c>
      <c r="D595" s="33" t="s">
        <v>1377</v>
      </c>
      <c r="E595" s="35"/>
      <c r="F595" s="1039" t="s">
        <v>182</v>
      </c>
      <c r="G595" s="1025"/>
      <c r="H595" s="63" t="s">
        <v>15359</v>
      </c>
    </row>
    <row r="596" ht="16.5" customHeight="1">
      <c r="A596" s="115"/>
      <c r="B596" s="784">
        <v>565.0</v>
      </c>
      <c r="C596" s="35">
        <v>42908.0</v>
      </c>
      <c r="D596" s="33" t="s">
        <v>1377</v>
      </c>
      <c r="E596" s="35"/>
      <c r="F596" s="1039" t="s">
        <v>363</v>
      </c>
      <c r="G596" s="1025"/>
      <c r="H596" s="63" t="s">
        <v>15360</v>
      </c>
    </row>
    <row r="597" ht="16.5" customHeight="1">
      <c r="A597" s="115"/>
      <c r="B597" s="784">
        <v>566.0</v>
      </c>
      <c r="C597" s="35">
        <v>42908.0</v>
      </c>
      <c r="D597" s="33" t="s">
        <v>1947</v>
      </c>
      <c r="E597" s="35"/>
      <c r="F597" s="1039" t="s">
        <v>15361</v>
      </c>
      <c r="G597" s="1025"/>
      <c r="H597" s="63" t="s">
        <v>15362</v>
      </c>
    </row>
    <row r="598" ht="16.5" customHeight="1">
      <c r="A598" s="115"/>
      <c r="B598" s="784">
        <v>567.0</v>
      </c>
      <c r="C598" s="35">
        <v>42908.0</v>
      </c>
      <c r="D598" s="33" t="s">
        <v>1727</v>
      </c>
      <c r="E598" s="35"/>
      <c r="F598" s="1039" t="s">
        <v>18</v>
      </c>
      <c r="G598" s="1025"/>
      <c r="H598" s="63" t="s">
        <v>15363</v>
      </c>
    </row>
    <row r="599" ht="16.5" customHeight="1">
      <c r="A599" s="115" t="s">
        <v>675</v>
      </c>
      <c r="B599" s="784">
        <v>568.0</v>
      </c>
      <c r="C599" s="35">
        <v>42908.0</v>
      </c>
      <c r="D599" s="33" t="s">
        <v>1412</v>
      </c>
      <c r="E599" s="35"/>
      <c r="F599" s="1039" t="s">
        <v>18</v>
      </c>
      <c r="G599" s="1025"/>
      <c r="H599" s="63" t="s">
        <v>15364</v>
      </c>
    </row>
    <row r="600" ht="16.5" customHeight="1">
      <c r="A600" s="115"/>
      <c r="B600" s="784">
        <v>569.0</v>
      </c>
      <c r="C600" s="35">
        <v>42908.0</v>
      </c>
      <c r="D600" s="33" t="s">
        <v>2059</v>
      </c>
      <c r="E600" s="35"/>
      <c r="F600" s="1039" t="s">
        <v>131</v>
      </c>
      <c r="G600" s="1025"/>
      <c r="H600" s="63" t="s">
        <v>15365</v>
      </c>
    </row>
    <row r="601" ht="16.5" customHeight="1">
      <c r="A601" s="115"/>
      <c r="B601" s="784">
        <v>570.0</v>
      </c>
      <c r="C601" s="35">
        <v>42909.0</v>
      </c>
      <c r="D601" s="33" t="s">
        <v>2062</v>
      </c>
      <c r="E601" s="35"/>
      <c r="F601" s="1039" t="s">
        <v>182</v>
      </c>
      <c r="G601" s="1025"/>
      <c r="H601" s="63" t="s">
        <v>15366</v>
      </c>
    </row>
    <row r="602" ht="16.5" customHeight="1">
      <c r="A602" s="115"/>
      <c r="B602" s="784">
        <v>571.0</v>
      </c>
      <c r="C602" s="35">
        <v>42909.0</v>
      </c>
      <c r="D602" s="33" t="s">
        <v>2062</v>
      </c>
      <c r="E602" s="35"/>
      <c r="F602" s="1039" t="s">
        <v>363</v>
      </c>
      <c r="G602" s="1025"/>
      <c r="H602" s="63" t="s">
        <v>15367</v>
      </c>
    </row>
    <row r="603" ht="16.5" customHeight="1">
      <c r="A603" s="115" t="s">
        <v>675</v>
      </c>
      <c r="B603" s="784">
        <v>572.0</v>
      </c>
      <c r="C603" s="35">
        <v>42909.0</v>
      </c>
      <c r="D603" s="33" t="s">
        <v>1494</v>
      </c>
      <c r="E603" s="35"/>
      <c r="F603" s="1039" t="s">
        <v>363</v>
      </c>
      <c r="G603" s="1025"/>
      <c r="H603" s="63" t="s">
        <v>15368</v>
      </c>
    </row>
    <row r="604" ht="16.5" customHeight="1">
      <c r="A604" s="115"/>
      <c r="B604" s="784">
        <v>573.0</v>
      </c>
      <c r="C604" s="35">
        <v>42909.0</v>
      </c>
      <c r="D604" s="33" t="s">
        <v>1377</v>
      </c>
      <c r="E604" s="35"/>
      <c r="F604" s="1039" t="s">
        <v>131</v>
      </c>
      <c r="G604" s="1025"/>
      <c r="H604" s="63" t="s">
        <v>15369</v>
      </c>
    </row>
    <row r="605" ht="16.5" customHeight="1">
      <c r="A605" s="115"/>
      <c r="B605" s="784">
        <v>574.0</v>
      </c>
      <c r="C605" s="35">
        <v>42909.0</v>
      </c>
      <c r="D605" s="33" t="s">
        <v>1494</v>
      </c>
      <c r="E605" s="35"/>
      <c r="F605" s="1039" t="s">
        <v>131</v>
      </c>
      <c r="G605" s="1025"/>
      <c r="H605" s="63" t="s">
        <v>15370</v>
      </c>
    </row>
    <row r="606" ht="16.5" customHeight="1">
      <c r="A606" s="115"/>
      <c r="B606" s="784">
        <v>575.0</v>
      </c>
      <c r="C606" s="35">
        <v>42909.0</v>
      </c>
      <c r="D606" s="33" t="s">
        <v>1727</v>
      </c>
      <c r="E606" s="35"/>
      <c r="F606" s="1039" t="s">
        <v>1725</v>
      </c>
      <c r="G606" s="1025"/>
      <c r="H606" s="63" t="s">
        <v>15371</v>
      </c>
    </row>
    <row r="607" ht="16.5" customHeight="1">
      <c r="A607" s="115"/>
      <c r="B607" s="784">
        <v>576.0</v>
      </c>
      <c r="C607" s="35">
        <v>42909.0</v>
      </c>
      <c r="D607" s="33" t="s">
        <v>2538</v>
      </c>
      <c r="E607" s="35"/>
      <c r="F607" s="1039" t="s">
        <v>1725</v>
      </c>
      <c r="G607" s="1025"/>
      <c r="H607" s="63" t="s">
        <v>15372</v>
      </c>
    </row>
    <row r="608" ht="16.5" customHeight="1">
      <c r="A608" s="115" t="s">
        <v>675</v>
      </c>
      <c r="B608" s="784">
        <v>577.0</v>
      </c>
      <c r="C608" s="35">
        <v>42909.0</v>
      </c>
      <c r="D608" s="33" t="s">
        <v>10399</v>
      </c>
      <c r="E608" s="35"/>
      <c r="F608" s="1039" t="s">
        <v>1197</v>
      </c>
      <c r="G608" s="1025"/>
      <c r="H608" s="63" t="s">
        <v>15373</v>
      </c>
    </row>
    <row r="609" ht="16.5" customHeight="1">
      <c r="A609" s="115"/>
      <c r="B609" s="784">
        <v>578.0</v>
      </c>
      <c r="C609" s="35">
        <v>42913.0</v>
      </c>
      <c r="D609" s="33" t="s">
        <v>15106</v>
      </c>
      <c r="E609" s="35"/>
      <c r="F609" s="1039" t="s">
        <v>15374</v>
      </c>
      <c r="G609" s="1025"/>
      <c r="H609" s="63" t="s">
        <v>15375</v>
      </c>
    </row>
    <row r="610" ht="16.5" customHeight="1">
      <c r="A610" s="115"/>
      <c r="B610" s="784">
        <v>579.0</v>
      </c>
      <c r="C610" s="35">
        <v>42913.0</v>
      </c>
      <c r="D610" s="33" t="s">
        <v>15376</v>
      </c>
      <c r="E610" s="35"/>
      <c r="F610" s="1039" t="s">
        <v>3070</v>
      </c>
      <c r="G610" s="1025"/>
      <c r="H610" s="63" t="s">
        <v>15377</v>
      </c>
    </row>
    <row r="611" ht="16.5" customHeight="1">
      <c r="A611" s="115"/>
      <c r="B611" s="784">
        <v>580.0</v>
      </c>
      <c r="C611" s="35">
        <v>42913.0</v>
      </c>
      <c r="D611" s="33" t="s">
        <v>15378</v>
      </c>
      <c r="E611" s="35"/>
      <c r="F611" s="1039" t="s">
        <v>3070</v>
      </c>
      <c r="G611" s="1025"/>
      <c r="H611" s="63" t="s">
        <v>15379</v>
      </c>
    </row>
    <row r="612" ht="16.5" customHeight="1">
      <c r="A612" s="115"/>
      <c r="B612" s="784">
        <v>581.0</v>
      </c>
      <c r="C612" s="35">
        <v>42913.0</v>
      </c>
      <c r="D612" s="33" t="s">
        <v>9544</v>
      </c>
      <c r="E612" s="35"/>
      <c r="F612" s="1039" t="s">
        <v>3070</v>
      </c>
      <c r="G612" s="1025"/>
      <c r="H612" s="63" t="s">
        <v>15380</v>
      </c>
    </row>
    <row r="613" ht="16.5" customHeight="1">
      <c r="A613" s="115"/>
      <c r="B613" s="784">
        <v>582.0</v>
      </c>
      <c r="C613" s="35">
        <v>42913.0</v>
      </c>
      <c r="D613" s="33" t="s">
        <v>6353</v>
      </c>
      <c r="E613" s="35"/>
      <c r="F613" s="1039" t="s">
        <v>3070</v>
      </c>
      <c r="G613" s="1025"/>
      <c r="H613" s="63" t="s">
        <v>15381</v>
      </c>
    </row>
    <row r="614" ht="16.5" customHeight="1">
      <c r="A614" s="115"/>
      <c r="B614" s="784">
        <v>583.0</v>
      </c>
      <c r="C614" s="35">
        <v>42913.0</v>
      </c>
      <c r="D614" s="33" t="s">
        <v>9284</v>
      </c>
      <c r="E614" s="35"/>
      <c r="F614" s="1039" t="s">
        <v>3070</v>
      </c>
      <c r="G614" s="1025"/>
      <c r="H614" s="156" t="s">
        <v>15382</v>
      </c>
    </row>
    <row r="615" ht="16.5" customHeight="1">
      <c r="A615" s="115"/>
      <c r="B615" s="784">
        <v>584.0</v>
      </c>
      <c r="C615" s="35">
        <v>42913.0</v>
      </c>
      <c r="D615" s="33" t="s">
        <v>1763</v>
      </c>
      <c r="E615" s="35" t="s">
        <v>1764</v>
      </c>
      <c r="F615" s="1049" t="s">
        <v>994</v>
      </c>
      <c r="G615" s="1025"/>
      <c r="H615" s="63" t="s">
        <v>15383</v>
      </c>
    </row>
    <row r="616" ht="16.5" customHeight="1">
      <c r="A616" s="115"/>
      <c r="B616" s="784">
        <v>585.0</v>
      </c>
      <c r="C616" s="35">
        <v>42913.0</v>
      </c>
      <c r="D616" s="33" t="s">
        <v>2329</v>
      </c>
      <c r="E616" s="35"/>
      <c r="F616" s="1049" t="s">
        <v>994</v>
      </c>
      <c r="G616" s="1025"/>
      <c r="H616" s="63" t="s">
        <v>15384</v>
      </c>
    </row>
    <row r="617" ht="16.5" customHeight="1">
      <c r="A617" s="115"/>
      <c r="B617" s="784">
        <v>586.0</v>
      </c>
      <c r="C617" s="35">
        <v>42913.0</v>
      </c>
      <c r="D617" s="33" t="s">
        <v>10462</v>
      </c>
      <c r="E617" s="35"/>
      <c r="F617" s="1049" t="s">
        <v>1410</v>
      </c>
      <c r="G617" s="1025" t="s">
        <v>601</v>
      </c>
      <c r="H617" s="63" t="s">
        <v>15385</v>
      </c>
    </row>
    <row r="618" ht="16.5" customHeight="1">
      <c r="A618" s="115"/>
      <c r="B618" s="784">
        <v>587.0</v>
      </c>
      <c r="C618" s="35">
        <v>42913.0</v>
      </c>
      <c r="D618" s="33" t="s">
        <v>13442</v>
      </c>
      <c r="E618" s="35"/>
      <c r="F618" s="1039" t="s">
        <v>1313</v>
      </c>
      <c r="G618" s="1025" t="s">
        <v>2051</v>
      </c>
      <c r="H618" s="63" t="s">
        <v>15386</v>
      </c>
    </row>
    <row r="619" ht="16.5" customHeight="1">
      <c r="A619" s="115"/>
      <c r="B619" s="784">
        <v>588.0</v>
      </c>
      <c r="C619" s="35">
        <v>42913.0</v>
      </c>
      <c r="D619" s="33" t="s">
        <v>10624</v>
      </c>
      <c r="E619" s="35"/>
      <c r="F619" s="1039" t="s">
        <v>1313</v>
      </c>
      <c r="G619" s="1025" t="s">
        <v>2051</v>
      </c>
      <c r="H619" s="63" t="s">
        <v>15387</v>
      </c>
    </row>
    <row r="620" ht="16.5" customHeight="1">
      <c r="A620" s="115" t="s">
        <v>675</v>
      </c>
      <c r="B620" s="784">
        <v>589.0</v>
      </c>
      <c r="C620" s="35">
        <v>42913.0</v>
      </c>
      <c r="D620" s="33" t="s">
        <v>2533</v>
      </c>
      <c r="E620" s="35"/>
      <c r="F620" s="1039" t="s">
        <v>18</v>
      </c>
      <c r="G620" s="1025" t="s">
        <v>2315</v>
      </c>
      <c r="H620" s="63" t="s">
        <v>15388</v>
      </c>
    </row>
    <row r="621" ht="16.5" customHeight="1">
      <c r="A621" s="115"/>
      <c r="B621" s="784">
        <v>590.0</v>
      </c>
      <c r="C621" s="35">
        <v>42913.0</v>
      </c>
      <c r="D621" s="33" t="s">
        <v>1457</v>
      </c>
      <c r="E621" s="35"/>
      <c r="F621" s="1039" t="s">
        <v>18</v>
      </c>
      <c r="G621" s="27" t="s">
        <v>15389</v>
      </c>
      <c r="H621" s="63" t="s">
        <v>15390</v>
      </c>
      <c r="I621" s="663"/>
      <c r="J621" s="811"/>
      <c r="K621" s="811"/>
      <c r="L621" s="811"/>
      <c r="M621" s="811"/>
      <c r="N621" s="811"/>
      <c r="O621" s="811"/>
      <c r="P621" s="811"/>
      <c r="Q621" s="811"/>
      <c r="R621" s="811"/>
      <c r="S621" s="811"/>
      <c r="T621" s="811"/>
      <c r="U621" s="811"/>
      <c r="V621" s="811"/>
      <c r="W621" s="811"/>
      <c r="X621" s="811"/>
      <c r="Y621" s="811"/>
      <c r="Z621" s="811"/>
    </row>
    <row r="622" ht="16.5" customHeight="1">
      <c r="A622" s="115"/>
      <c r="B622" s="784">
        <v>591.0</v>
      </c>
      <c r="C622" s="35">
        <v>42913.0</v>
      </c>
      <c r="D622" s="33" t="s">
        <v>1525</v>
      </c>
      <c r="E622" s="35"/>
      <c r="F622" s="1039" t="s">
        <v>18</v>
      </c>
      <c r="G622" s="1025" t="s">
        <v>1436</v>
      </c>
      <c r="H622" s="63" t="s">
        <v>15391</v>
      </c>
      <c r="I622" s="663"/>
      <c r="J622" s="811"/>
      <c r="K622" s="811"/>
      <c r="L622" s="811"/>
      <c r="M622" s="811"/>
      <c r="N622" s="811"/>
      <c r="O622" s="811"/>
      <c r="P622" s="811"/>
      <c r="Q622" s="811"/>
      <c r="R622" s="811"/>
      <c r="S622" s="811"/>
      <c r="T622" s="811"/>
      <c r="U622" s="811"/>
      <c r="V622" s="811"/>
      <c r="W622" s="811"/>
      <c r="X622" s="811"/>
      <c r="Y622" s="811"/>
      <c r="Z622" s="811"/>
    </row>
    <row r="623" ht="16.5" customHeight="1">
      <c r="A623" s="115"/>
      <c r="B623" s="784">
        <v>592.0</v>
      </c>
      <c r="C623" s="35">
        <v>42913.0</v>
      </c>
      <c r="D623" s="33" t="s">
        <v>15392</v>
      </c>
      <c r="E623" s="35"/>
      <c r="F623" s="1039" t="s">
        <v>18</v>
      </c>
      <c r="G623" s="1025" t="s">
        <v>601</v>
      </c>
      <c r="H623" s="63" t="s">
        <v>15393</v>
      </c>
    </row>
    <row r="624" ht="16.5" customHeight="1">
      <c r="A624" s="115"/>
      <c r="B624" s="784">
        <v>593.0</v>
      </c>
      <c r="C624" s="35">
        <v>42913.0</v>
      </c>
      <c r="D624" s="33" t="s">
        <v>2433</v>
      </c>
      <c r="E624" s="35"/>
      <c r="F624" s="1039" t="s">
        <v>18</v>
      </c>
      <c r="G624" s="1025" t="s">
        <v>15394</v>
      </c>
      <c r="H624" s="63" t="s">
        <v>15395</v>
      </c>
    </row>
    <row r="625" ht="16.5" customHeight="1">
      <c r="A625" s="115"/>
      <c r="B625" s="784">
        <v>594.0</v>
      </c>
      <c r="C625" s="35">
        <v>42913.0</v>
      </c>
      <c r="D625" s="33" t="s">
        <v>2505</v>
      </c>
      <c r="E625" s="35"/>
      <c r="F625" s="1039" t="s">
        <v>18</v>
      </c>
      <c r="G625" s="1025" t="s">
        <v>15396</v>
      </c>
      <c r="H625" s="63" t="s">
        <v>15397</v>
      </c>
      <c r="I625" s="663"/>
      <c r="J625" s="811"/>
      <c r="K625" s="811"/>
      <c r="L625" s="811"/>
      <c r="M625" s="811"/>
      <c r="N625" s="811"/>
      <c r="O625" s="811"/>
      <c r="P625" s="811"/>
      <c r="Q625" s="811"/>
      <c r="R625" s="811"/>
      <c r="S625" s="811"/>
      <c r="T625" s="811"/>
      <c r="U625" s="811"/>
      <c r="V625" s="811"/>
      <c r="W625" s="811"/>
      <c r="X625" s="811"/>
      <c r="Y625" s="811"/>
      <c r="Z625" s="811"/>
    </row>
    <row r="626" ht="16.5" customHeight="1">
      <c r="A626" s="115"/>
      <c r="B626" s="784">
        <v>595.0</v>
      </c>
      <c r="C626" s="35">
        <v>42913.0</v>
      </c>
      <c r="D626" s="33" t="s">
        <v>3617</v>
      </c>
      <c r="E626" s="35"/>
      <c r="F626" s="1039" t="s">
        <v>18</v>
      </c>
      <c r="G626" s="1025" t="s">
        <v>15394</v>
      </c>
      <c r="H626" s="63" t="s">
        <v>15398</v>
      </c>
    </row>
    <row r="627" ht="16.5" customHeight="1">
      <c r="A627" s="115"/>
      <c r="B627" s="784">
        <v>596.0</v>
      </c>
      <c r="C627" s="35">
        <v>42913.0</v>
      </c>
      <c r="D627" s="33" t="s">
        <v>2498</v>
      </c>
      <c r="E627" s="35"/>
      <c r="F627" s="1039" t="s">
        <v>18</v>
      </c>
      <c r="G627" s="1025" t="s">
        <v>2315</v>
      </c>
      <c r="H627" s="63" t="s">
        <v>15399</v>
      </c>
    </row>
    <row r="628" ht="16.5" customHeight="1">
      <c r="A628" s="115"/>
      <c r="B628" s="784">
        <v>597.0</v>
      </c>
      <c r="C628" s="35">
        <v>42913.0</v>
      </c>
      <c r="D628" s="33" t="s">
        <v>2869</v>
      </c>
      <c r="E628" s="35"/>
      <c r="F628" s="1039" t="s">
        <v>18</v>
      </c>
      <c r="G628" s="27" t="s">
        <v>15389</v>
      </c>
      <c r="H628" s="63" t="s">
        <v>15400</v>
      </c>
      <c r="I628" s="663"/>
      <c r="J628" s="811"/>
      <c r="K628" s="811"/>
      <c r="L628" s="811"/>
      <c r="M628" s="811"/>
      <c r="N628" s="811"/>
      <c r="O628" s="811"/>
      <c r="P628" s="811"/>
      <c r="Q628" s="811"/>
      <c r="R628" s="811"/>
      <c r="S628" s="811"/>
      <c r="T628" s="811"/>
      <c r="U628" s="811"/>
      <c r="V628" s="811"/>
      <c r="W628" s="811"/>
      <c r="X628" s="811"/>
      <c r="Y628" s="811"/>
      <c r="Z628" s="811"/>
    </row>
    <row r="629" ht="16.5" customHeight="1">
      <c r="A629" s="115"/>
      <c r="B629" s="784">
        <v>598.0</v>
      </c>
      <c r="C629" s="35">
        <v>42913.0</v>
      </c>
      <c r="D629" s="33" t="s">
        <v>673</v>
      </c>
      <c r="E629" s="35"/>
      <c r="F629" s="1039" t="s">
        <v>18</v>
      </c>
      <c r="G629" s="27" t="s">
        <v>15401</v>
      </c>
      <c r="H629" s="63" t="s">
        <v>15402</v>
      </c>
      <c r="I629" s="663"/>
      <c r="J629" s="811"/>
      <c r="K629" s="811"/>
      <c r="L629" s="811"/>
      <c r="M629" s="811"/>
      <c r="N629" s="811"/>
      <c r="O629" s="811"/>
      <c r="P629" s="811"/>
      <c r="Q629" s="811"/>
      <c r="R629" s="811"/>
      <c r="S629" s="811"/>
      <c r="T629" s="811"/>
      <c r="U629" s="811"/>
      <c r="V629" s="811"/>
      <c r="W629" s="811"/>
      <c r="X629" s="811"/>
      <c r="Y629" s="811"/>
      <c r="Z629" s="811"/>
    </row>
    <row r="630" ht="16.5" customHeight="1">
      <c r="A630" s="115"/>
      <c r="B630" s="784">
        <v>599.0</v>
      </c>
      <c r="C630" s="35">
        <v>42913.0</v>
      </c>
      <c r="D630" s="33" t="s">
        <v>2763</v>
      </c>
      <c r="E630" s="35"/>
      <c r="F630" s="1039" t="s">
        <v>18</v>
      </c>
      <c r="G630" s="1025" t="s">
        <v>15403</v>
      </c>
      <c r="H630" s="63" t="s">
        <v>15404</v>
      </c>
    </row>
    <row r="631" ht="16.5" customHeight="1">
      <c r="A631" s="115"/>
      <c r="B631" s="784">
        <v>600.0</v>
      </c>
      <c r="C631" s="35">
        <v>42913.0</v>
      </c>
      <c r="D631" s="33" t="s">
        <v>15405</v>
      </c>
      <c r="E631" s="35"/>
      <c r="F631" s="1039" t="s">
        <v>18</v>
      </c>
      <c r="G631" s="1025" t="s">
        <v>15406</v>
      </c>
      <c r="H631" s="63" t="s">
        <v>15407</v>
      </c>
    </row>
    <row r="632" ht="16.5" customHeight="1">
      <c r="A632" s="115"/>
      <c r="B632" s="784">
        <v>601.0</v>
      </c>
      <c r="C632" s="35">
        <v>42913.0</v>
      </c>
      <c r="D632" s="33" t="s">
        <v>1859</v>
      </c>
      <c r="E632" s="35"/>
      <c r="F632" s="1039" t="s">
        <v>18</v>
      </c>
      <c r="G632" s="1025" t="s">
        <v>15408</v>
      </c>
      <c r="H632" s="63" t="s">
        <v>15409</v>
      </c>
    </row>
    <row r="633" ht="16.5" customHeight="1">
      <c r="A633" s="115"/>
      <c r="B633" s="784">
        <v>602.0</v>
      </c>
      <c r="C633" s="35">
        <v>42913.0</v>
      </c>
      <c r="D633" s="33" t="s">
        <v>2492</v>
      </c>
      <c r="E633" s="35"/>
      <c r="F633" s="1039" t="s">
        <v>18</v>
      </c>
      <c r="G633" s="1025" t="s">
        <v>15396</v>
      </c>
      <c r="H633" s="63" t="s">
        <v>15410</v>
      </c>
    </row>
    <row r="634" ht="16.5" customHeight="1">
      <c r="A634" s="115"/>
      <c r="B634" s="784">
        <v>603.0</v>
      </c>
      <c r="C634" s="35">
        <v>42916.0</v>
      </c>
      <c r="D634" s="33" t="s">
        <v>1754</v>
      </c>
      <c r="E634" s="35"/>
      <c r="F634" s="1039" t="s">
        <v>363</v>
      </c>
      <c r="G634" s="1025"/>
      <c r="H634" s="63" t="s">
        <v>15411</v>
      </c>
    </row>
    <row r="635" ht="16.5" customHeight="1">
      <c r="A635" s="115"/>
      <c r="B635" s="784">
        <v>604.0</v>
      </c>
      <c r="C635" s="35">
        <v>42916.0</v>
      </c>
      <c r="D635" s="33" t="s">
        <v>3281</v>
      </c>
      <c r="E635" s="35"/>
      <c r="F635" s="1039" t="s">
        <v>363</v>
      </c>
      <c r="G635" s="1025"/>
      <c r="H635" s="63" t="s">
        <v>15412</v>
      </c>
    </row>
    <row r="636" ht="16.5" customHeight="1">
      <c r="A636" s="115"/>
      <c r="B636" s="784">
        <v>605.0</v>
      </c>
      <c r="C636" s="35">
        <v>42916.0</v>
      </c>
      <c r="D636" s="33" t="s">
        <v>2031</v>
      </c>
      <c r="E636" s="35"/>
      <c r="F636" s="1039" t="s">
        <v>363</v>
      </c>
      <c r="G636" s="1025"/>
      <c r="H636" s="63" t="s">
        <v>15413</v>
      </c>
    </row>
    <row r="637" ht="16.5" customHeight="1">
      <c r="A637" s="115"/>
      <c r="B637" s="784">
        <v>606.0</v>
      </c>
      <c r="C637" s="35">
        <v>42916.0</v>
      </c>
      <c r="D637" s="33" t="s">
        <v>2107</v>
      </c>
      <c r="E637" s="35"/>
      <c r="F637" s="1039" t="s">
        <v>363</v>
      </c>
      <c r="G637" s="1025"/>
      <c r="H637" s="63" t="s">
        <v>15414</v>
      </c>
    </row>
    <row r="638" ht="16.5" customHeight="1">
      <c r="A638" s="115"/>
      <c r="B638" s="784">
        <v>607.0</v>
      </c>
      <c r="C638" s="35">
        <v>42916.0</v>
      </c>
      <c r="D638" s="33" t="s">
        <v>1598</v>
      </c>
      <c r="E638" s="35"/>
      <c r="F638" s="1039" t="s">
        <v>363</v>
      </c>
      <c r="G638" s="1025"/>
      <c r="H638" s="63" t="s">
        <v>15415</v>
      </c>
    </row>
    <row r="639" ht="16.5" customHeight="1">
      <c r="A639" s="115"/>
      <c r="B639" s="784">
        <v>608.0</v>
      </c>
      <c r="C639" s="35">
        <v>42916.0</v>
      </c>
      <c r="D639" s="33" t="s">
        <v>1567</v>
      </c>
      <c r="E639" s="35"/>
      <c r="F639" s="1039" t="s">
        <v>50</v>
      </c>
      <c r="G639" s="1025"/>
      <c r="H639" s="63" t="s">
        <v>15416</v>
      </c>
    </row>
    <row r="640" ht="16.5" customHeight="1">
      <c r="A640" s="115"/>
      <c r="B640" s="784">
        <v>609.0</v>
      </c>
      <c r="C640" s="35">
        <v>42916.0</v>
      </c>
      <c r="D640" s="33" t="s">
        <v>1969</v>
      </c>
      <c r="E640" s="35"/>
      <c r="F640" s="1039" t="s">
        <v>50</v>
      </c>
      <c r="G640" s="1025"/>
      <c r="H640" s="63" t="s">
        <v>15417</v>
      </c>
    </row>
    <row r="641" ht="16.5" customHeight="1">
      <c r="A641" s="115"/>
      <c r="B641" s="784">
        <v>610.0</v>
      </c>
      <c r="C641" s="35">
        <v>42916.0</v>
      </c>
      <c r="D641" s="33" t="s">
        <v>1389</v>
      </c>
      <c r="E641" s="35"/>
      <c r="F641" s="1039" t="s">
        <v>50</v>
      </c>
      <c r="G641" s="1025"/>
      <c r="H641" s="63" t="s">
        <v>15418</v>
      </c>
    </row>
    <row r="642" ht="16.5" customHeight="1">
      <c r="A642" s="115"/>
      <c r="B642" s="784">
        <v>611.0</v>
      </c>
      <c r="C642" s="35">
        <v>42916.0</v>
      </c>
      <c r="D642" s="33" t="s">
        <v>13398</v>
      </c>
      <c r="E642" s="35"/>
      <c r="F642" s="1039" t="s">
        <v>50</v>
      </c>
      <c r="G642" s="1025"/>
      <c r="H642" s="63" t="s">
        <v>15419</v>
      </c>
    </row>
    <row r="643" ht="16.5" customHeight="1">
      <c r="A643" s="115"/>
      <c r="B643" s="784">
        <v>612.0</v>
      </c>
      <c r="C643" s="35">
        <v>42916.0</v>
      </c>
      <c r="D643" s="33" t="s">
        <v>1931</v>
      </c>
      <c r="E643" s="35"/>
      <c r="F643" s="1039" t="s">
        <v>50</v>
      </c>
      <c r="G643" s="1025"/>
      <c r="H643" s="63" t="s">
        <v>15420</v>
      </c>
    </row>
    <row r="644" ht="16.5" customHeight="1">
      <c r="A644" s="115"/>
      <c r="B644" s="784">
        <v>613.0</v>
      </c>
      <c r="C644" s="35">
        <v>42916.0</v>
      </c>
      <c r="D644" s="33" t="s">
        <v>2861</v>
      </c>
      <c r="E644" s="35"/>
      <c r="F644" s="1039" t="s">
        <v>18</v>
      </c>
      <c r="G644" s="27" t="s">
        <v>15421</v>
      </c>
      <c r="H644" s="63" t="s">
        <v>15422</v>
      </c>
      <c r="I644" s="663"/>
      <c r="J644" s="811"/>
      <c r="K644" s="811"/>
      <c r="L644" s="811"/>
      <c r="M644" s="811"/>
      <c r="N644" s="811"/>
      <c r="O644" s="811"/>
      <c r="P644" s="811"/>
      <c r="Q644" s="811"/>
      <c r="R644" s="811"/>
      <c r="S644" s="811"/>
      <c r="T644" s="811"/>
      <c r="U644" s="811"/>
      <c r="V644" s="811"/>
      <c r="W644" s="811"/>
      <c r="X644" s="811"/>
      <c r="Y644" s="811"/>
      <c r="Z644" s="811"/>
    </row>
    <row r="645" ht="16.5" customHeight="1">
      <c r="A645" s="115"/>
      <c r="B645" s="784"/>
      <c r="C645" s="35">
        <v>42916.0</v>
      </c>
      <c r="D645" s="33" t="s">
        <v>2994</v>
      </c>
      <c r="E645" s="35"/>
      <c r="F645" s="1039" t="s">
        <v>15423</v>
      </c>
      <c r="G645" s="27"/>
      <c r="H645" s="63"/>
      <c r="I645" s="663"/>
      <c r="J645" s="811"/>
      <c r="K645" s="811"/>
      <c r="L645" s="811"/>
      <c r="M645" s="811"/>
      <c r="N645" s="811"/>
      <c r="O645" s="811"/>
      <c r="P645" s="811"/>
      <c r="Q645" s="811"/>
      <c r="R645" s="811"/>
      <c r="S645" s="811"/>
      <c r="T645" s="811"/>
      <c r="U645" s="811"/>
      <c r="V645" s="811"/>
      <c r="W645" s="811"/>
      <c r="X645" s="811"/>
      <c r="Y645" s="811"/>
      <c r="Z645" s="811"/>
    </row>
    <row r="646" ht="16.5" customHeight="1">
      <c r="A646" s="115"/>
      <c r="B646" s="784">
        <v>614.0</v>
      </c>
      <c r="C646" s="35">
        <v>42948.0</v>
      </c>
      <c r="D646" s="33" t="s">
        <v>1923</v>
      </c>
      <c r="E646" s="35"/>
      <c r="F646" s="1039" t="s">
        <v>2253</v>
      </c>
      <c r="G646" s="1025" t="s">
        <v>9330</v>
      </c>
      <c r="H646" s="63" t="s">
        <v>15424</v>
      </c>
    </row>
    <row r="647" ht="16.5" customHeight="1">
      <c r="A647" s="115"/>
      <c r="B647" s="784">
        <v>615.0</v>
      </c>
      <c r="C647" s="35">
        <v>42948.0</v>
      </c>
      <c r="D647" s="33" t="s">
        <v>4117</v>
      </c>
      <c r="E647" s="35"/>
      <c r="F647" s="1039" t="s">
        <v>18</v>
      </c>
      <c r="G647" s="1025"/>
      <c r="H647" s="63" t="s">
        <v>15425</v>
      </c>
    </row>
    <row r="648" ht="16.5" customHeight="1">
      <c r="A648" s="115"/>
      <c r="B648" s="784">
        <v>616.0</v>
      </c>
      <c r="C648" s="35">
        <v>42948.0</v>
      </c>
      <c r="D648" s="33" t="s">
        <v>15106</v>
      </c>
      <c r="E648" s="35"/>
      <c r="F648" s="1039" t="s">
        <v>15426</v>
      </c>
      <c r="G648" s="1025"/>
      <c r="H648" s="63" t="s">
        <v>15427</v>
      </c>
    </row>
    <row r="649" ht="16.5" customHeight="1">
      <c r="A649" s="115"/>
      <c r="B649" s="784">
        <v>617.0</v>
      </c>
      <c r="C649" s="35">
        <v>42948.0</v>
      </c>
      <c r="D649" s="33" t="s">
        <v>1407</v>
      </c>
      <c r="E649" s="35"/>
      <c r="F649" s="1039" t="s">
        <v>50</v>
      </c>
      <c r="G649" s="1025"/>
      <c r="H649" s="63" t="s">
        <v>15428</v>
      </c>
    </row>
    <row r="650" ht="16.5" customHeight="1">
      <c r="A650" s="115"/>
      <c r="B650" s="784">
        <v>618.0</v>
      </c>
      <c r="C650" s="35">
        <v>42948.0</v>
      </c>
      <c r="D650" s="33" t="s">
        <v>1945</v>
      </c>
      <c r="E650" s="35"/>
      <c r="F650" s="1039" t="s">
        <v>50</v>
      </c>
      <c r="G650" s="1025"/>
      <c r="H650" s="63" t="s">
        <v>15429</v>
      </c>
    </row>
    <row r="651" ht="16.5" customHeight="1">
      <c r="A651" s="115"/>
      <c r="B651" s="784">
        <v>619.0</v>
      </c>
      <c r="C651" s="35">
        <v>42948.0</v>
      </c>
      <c r="D651" s="33" t="s">
        <v>3055</v>
      </c>
      <c r="E651" s="35"/>
      <c r="F651" s="1039" t="s">
        <v>50</v>
      </c>
      <c r="G651" s="1025"/>
      <c r="H651" s="63" t="s">
        <v>15430</v>
      </c>
    </row>
    <row r="652" ht="16.5" customHeight="1">
      <c r="A652" s="115"/>
      <c r="B652" s="784">
        <v>620.0</v>
      </c>
      <c r="C652" s="35">
        <v>42948.0</v>
      </c>
      <c r="D652" s="33" t="s">
        <v>3165</v>
      </c>
      <c r="E652" s="35"/>
      <c r="F652" s="1039" t="s">
        <v>50</v>
      </c>
      <c r="G652" s="1025"/>
      <c r="H652" s="63" t="s">
        <v>15431</v>
      </c>
    </row>
    <row r="653" ht="16.5" customHeight="1">
      <c r="A653" s="115"/>
      <c r="B653" s="784">
        <v>621.0</v>
      </c>
      <c r="C653" s="35">
        <v>42948.0</v>
      </c>
      <c r="D653" s="33" t="s">
        <v>15306</v>
      </c>
      <c r="E653" s="35"/>
      <c r="F653" s="1039" t="s">
        <v>1725</v>
      </c>
      <c r="G653" s="1025"/>
      <c r="H653" s="63" t="s">
        <v>15432</v>
      </c>
    </row>
    <row r="654" ht="16.5" customHeight="1">
      <c r="A654" s="115"/>
      <c r="B654" s="784">
        <v>622.0</v>
      </c>
      <c r="C654" s="35">
        <v>42948.0</v>
      </c>
      <c r="D654" s="33" t="s">
        <v>2869</v>
      </c>
      <c r="E654" s="35"/>
      <c r="F654" s="1039" t="s">
        <v>1725</v>
      </c>
      <c r="G654" s="1025"/>
      <c r="H654" s="63" t="s">
        <v>15433</v>
      </c>
    </row>
    <row r="655" ht="16.5" customHeight="1">
      <c r="A655" s="115"/>
      <c r="B655" s="784">
        <v>623.0</v>
      </c>
      <c r="C655" s="35">
        <v>42948.0</v>
      </c>
      <c r="D655" s="33" t="s">
        <v>8700</v>
      </c>
      <c r="E655" s="35"/>
      <c r="F655" s="1039" t="s">
        <v>1725</v>
      </c>
      <c r="G655" s="1025"/>
      <c r="H655" s="63" t="s">
        <v>15434</v>
      </c>
    </row>
    <row r="656" ht="16.5" customHeight="1">
      <c r="A656" s="115"/>
      <c r="B656" s="784">
        <v>624.0</v>
      </c>
      <c r="C656" s="35">
        <v>42948.0</v>
      </c>
      <c r="D656" s="33" t="s">
        <v>15257</v>
      </c>
      <c r="E656" s="35"/>
      <c r="F656" s="1039" t="s">
        <v>1725</v>
      </c>
      <c r="G656" s="1025"/>
      <c r="H656" s="63" t="s">
        <v>15435</v>
      </c>
    </row>
    <row r="657" ht="16.5" customHeight="1">
      <c r="A657" s="115" t="s">
        <v>675</v>
      </c>
      <c r="B657" s="784">
        <v>625.0</v>
      </c>
      <c r="C657" s="35">
        <v>42948.0</v>
      </c>
      <c r="D657" s="33" t="s">
        <v>2533</v>
      </c>
      <c r="E657" s="35"/>
      <c r="F657" s="1039" t="s">
        <v>1725</v>
      </c>
      <c r="G657" s="1025"/>
      <c r="H657" s="63" t="s">
        <v>15436</v>
      </c>
    </row>
    <row r="658" ht="16.5" customHeight="1">
      <c r="A658" s="115"/>
      <c r="B658" s="784">
        <v>626.0</v>
      </c>
      <c r="C658" s="35">
        <v>42951.0</v>
      </c>
      <c r="D658" s="33" t="s">
        <v>4117</v>
      </c>
      <c r="E658" s="35"/>
      <c r="F658" s="1039" t="s">
        <v>1725</v>
      </c>
      <c r="G658" s="1025"/>
      <c r="H658" s="63" t="s">
        <v>15437</v>
      </c>
    </row>
    <row r="659" ht="16.5" customHeight="1">
      <c r="A659" s="115"/>
      <c r="B659" s="784">
        <v>627.0</v>
      </c>
      <c r="C659" s="35">
        <v>42951.0</v>
      </c>
      <c r="D659" s="33" t="s">
        <v>2543</v>
      </c>
      <c r="E659" s="35"/>
      <c r="F659" s="1039" t="s">
        <v>1725</v>
      </c>
      <c r="G659" s="1025"/>
      <c r="H659" s="63" t="s">
        <v>15438</v>
      </c>
    </row>
    <row r="660" ht="16.5" customHeight="1">
      <c r="A660" s="115"/>
      <c r="B660" s="784">
        <v>628.0</v>
      </c>
      <c r="C660" s="35">
        <v>42951.0</v>
      </c>
      <c r="D660" s="33" t="s">
        <v>3688</v>
      </c>
      <c r="E660" s="35"/>
      <c r="F660" s="1039" t="s">
        <v>1725</v>
      </c>
      <c r="G660" s="1025"/>
      <c r="H660" s="63" t="s">
        <v>15439</v>
      </c>
    </row>
    <row r="661" ht="16.5" customHeight="1">
      <c r="A661" s="115"/>
      <c r="B661" s="784">
        <v>629.0</v>
      </c>
      <c r="C661" s="35">
        <v>42951.0</v>
      </c>
      <c r="D661" s="33" t="s">
        <v>2031</v>
      </c>
      <c r="E661" s="35"/>
      <c r="F661" s="1039" t="s">
        <v>131</v>
      </c>
      <c r="G661" s="1025"/>
      <c r="H661" s="63" t="s">
        <v>15440</v>
      </c>
    </row>
    <row r="662" ht="16.5" customHeight="1">
      <c r="A662" s="115"/>
      <c r="B662" s="784">
        <v>630.0</v>
      </c>
      <c r="C662" s="35">
        <v>42951.0</v>
      </c>
      <c r="D662" s="33" t="s">
        <v>4519</v>
      </c>
      <c r="E662" s="35"/>
      <c r="F662" s="1039" t="s">
        <v>1725</v>
      </c>
      <c r="G662" s="1025"/>
      <c r="H662" s="63" t="s">
        <v>15441</v>
      </c>
    </row>
    <row r="663" ht="16.5" customHeight="1">
      <c r="A663" s="115"/>
      <c r="B663" s="784">
        <v>631.0</v>
      </c>
      <c r="C663" s="35">
        <v>42951.0</v>
      </c>
      <c r="D663" s="33" t="s">
        <v>3379</v>
      </c>
      <c r="E663" s="35"/>
      <c r="F663" s="1039" t="s">
        <v>1725</v>
      </c>
      <c r="G663" s="1025"/>
      <c r="H663" s="63" t="s">
        <v>15442</v>
      </c>
    </row>
    <row r="664" ht="16.5" customHeight="1">
      <c r="A664" s="115"/>
      <c r="B664" s="784">
        <v>632.0</v>
      </c>
      <c r="C664" s="35">
        <v>42951.0</v>
      </c>
      <c r="D664" s="33" t="s">
        <v>5743</v>
      </c>
      <c r="E664" s="35"/>
      <c r="F664" s="1039" t="s">
        <v>1725</v>
      </c>
      <c r="G664" s="1025"/>
      <c r="H664" s="63" t="s">
        <v>15443</v>
      </c>
    </row>
    <row r="665" ht="16.5" customHeight="1">
      <c r="A665" s="115"/>
      <c r="B665" s="784">
        <v>633.0</v>
      </c>
      <c r="C665" s="41">
        <v>42952.0</v>
      </c>
      <c r="D665" s="33" t="s">
        <v>2577</v>
      </c>
      <c r="E665" s="41"/>
      <c r="F665" s="1039" t="s">
        <v>131</v>
      </c>
      <c r="G665" s="1025"/>
      <c r="H665" s="63" t="s">
        <v>15444</v>
      </c>
    </row>
    <row r="666" ht="16.5" customHeight="1">
      <c r="A666" s="115"/>
      <c r="B666" s="784">
        <v>634.0</v>
      </c>
      <c r="C666" s="41">
        <v>42951.0</v>
      </c>
      <c r="D666" s="33" t="s">
        <v>1227</v>
      </c>
      <c r="E666" s="41"/>
      <c r="F666" s="1039" t="s">
        <v>131</v>
      </c>
      <c r="G666" s="1025"/>
      <c r="H666" s="63" t="s">
        <v>15445</v>
      </c>
    </row>
    <row r="667" ht="16.5" customHeight="1">
      <c r="A667" s="115"/>
      <c r="B667" s="784">
        <v>635.0</v>
      </c>
      <c r="C667" s="35">
        <v>42952.0</v>
      </c>
      <c r="D667" s="42" t="s">
        <v>2062</v>
      </c>
      <c r="E667" s="35"/>
      <c r="F667" s="1039" t="s">
        <v>131</v>
      </c>
      <c r="G667" s="1025"/>
      <c r="H667" s="63" t="s">
        <v>15446</v>
      </c>
    </row>
    <row r="668" ht="16.5" customHeight="1">
      <c r="A668" s="115"/>
      <c r="B668" s="784">
        <v>636.0</v>
      </c>
      <c r="C668" s="35">
        <v>42952.0</v>
      </c>
      <c r="D668" s="33" t="s">
        <v>2352</v>
      </c>
      <c r="E668" s="35"/>
      <c r="F668" s="1039" t="s">
        <v>363</v>
      </c>
      <c r="G668" s="1025"/>
      <c r="H668" s="63" t="s">
        <v>15447</v>
      </c>
    </row>
    <row r="669" ht="16.5" customHeight="1">
      <c r="A669" s="115"/>
      <c r="B669" s="784">
        <v>637.0</v>
      </c>
      <c r="C669" s="35">
        <v>42952.0</v>
      </c>
      <c r="D669" s="33" t="s">
        <v>2066</v>
      </c>
      <c r="E669" s="35"/>
      <c r="F669" s="1039" t="s">
        <v>2253</v>
      </c>
      <c r="G669" s="1025" t="s">
        <v>1083</v>
      </c>
      <c r="H669" s="63" t="s">
        <v>15448</v>
      </c>
    </row>
    <row r="670" ht="16.5" customHeight="1">
      <c r="A670" s="115"/>
      <c r="B670" s="784">
        <v>638.0</v>
      </c>
      <c r="C670" s="35">
        <v>42952.0</v>
      </c>
      <c r="D670" s="33" t="s">
        <v>1713</v>
      </c>
      <c r="E670" s="35"/>
      <c r="F670" s="1039" t="s">
        <v>50</v>
      </c>
      <c r="G670" s="1025"/>
      <c r="H670" s="63" t="s">
        <v>15449</v>
      </c>
    </row>
    <row r="671" ht="16.5" customHeight="1">
      <c r="A671" s="115"/>
      <c r="B671" s="784">
        <v>639.0</v>
      </c>
      <c r="C671" s="35">
        <v>42952.0</v>
      </c>
      <c r="D671" s="33" t="s">
        <v>1805</v>
      </c>
      <c r="E671" s="35"/>
      <c r="F671" s="1039" t="s">
        <v>50</v>
      </c>
      <c r="G671" s="1025"/>
      <c r="H671" s="63" t="s">
        <v>15450</v>
      </c>
    </row>
    <row r="672" ht="16.5" customHeight="1">
      <c r="A672" s="115"/>
      <c r="B672" s="784">
        <v>640.0</v>
      </c>
      <c r="C672" s="35">
        <v>42952.0</v>
      </c>
      <c r="D672" s="33" t="s">
        <v>1715</v>
      </c>
      <c r="E672" s="35"/>
      <c r="F672" s="1039" t="s">
        <v>50</v>
      </c>
      <c r="G672" s="1025"/>
      <c r="H672" s="63" t="s">
        <v>15451</v>
      </c>
    </row>
    <row r="673" ht="16.5" customHeight="1">
      <c r="A673" s="115"/>
      <c r="B673" s="784">
        <v>641.0</v>
      </c>
      <c r="C673" s="35">
        <v>42952.0</v>
      </c>
      <c r="D673" s="33" t="s">
        <v>1808</v>
      </c>
      <c r="E673" s="35"/>
      <c r="F673" s="1039" t="s">
        <v>50</v>
      </c>
      <c r="G673" s="1025"/>
      <c r="H673" s="63" t="s">
        <v>15452</v>
      </c>
    </row>
    <row r="674" ht="16.5" customHeight="1">
      <c r="A674" s="115"/>
      <c r="B674" s="784">
        <v>642.0</v>
      </c>
      <c r="C674" s="35">
        <v>42952.0</v>
      </c>
      <c r="D674" s="33" t="s">
        <v>1357</v>
      </c>
      <c r="E674" s="35"/>
      <c r="F674" s="1039" t="s">
        <v>50</v>
      </c>
      <c r="G674" s="1025"/>
      <c r="H674" s="63" t="s">
        <v>15453</v>
      </c>
    </row>
    <row r="675" ht="16.5" customHeight="1">
      <c r="A675" s="115"/>
      <c r="B675" s="784">
        <v>643.0</v>
      </c>
      <c r="C675" s="35">
        <v>42952.0</v>
      </c>
      <c r="D675" s="33" t="s">
        <v>2941</v>
      </c>
      <c r="E675" s="35"/>
      <c r="F675" s="1039" t="s">
        <v>50</v>
      </c>
      <c r="G675" s="1025"/>
      <c r="H675" s="63" t="s">
        <v>15454</v>
      </c>
    </row>
    <row r="676" ht="16.5" customHeight="1">
      <c r="A676" s="115"/>
      <c r="B676" s="784">
        <v>644.0</v>
      </c>
      <c r="C676" s="35">
        <v>42952.0</v>
      </c>
      <c r="D676" s="33" t="s">
        <v>2695</v>
      </c>
      <c r="E676" s="35"/>
      <c r="F676" s="1039" t="s">
        <v>50</v>
      </c>
      <c r="G676" s="1025"/>
      <c r="H676" s="63" t="s">
        <v>15455</v>
      </c>
    </row>
    <row r="677" ht="16.5" customHeight="1">
      <c r="A677" s="115"/>
      <c r="B677" s="784">
        <v>645.0</v>
      </c>
      <c r="C677" s="35">
        <v>42952.0</v>
      </c>
      <c r="D677" s="33" t="s">
        <v>1967</v>
      </c>
      <c r="E677" s="35"/>
      <c r="F677" s="1039" t="s">
        <v>50</v>
      </c>
      <c r="G677" s="1025"/>
      <c r="H677" s="63" t="s">
        <v>15456</v>
      </c>
    </row>
    <row r="678" ht="16.5" customHeight="1">
      <c r="A678" s="115"/>
      <c r="B678" s="784">
        <v>646.0</v>
      </c>
      <c r="C678" s="35">
        <v>42955.0</v>
      </c>
      <c r="D678" s="33" t="s">
        <v>2259</v>
      </c>
      <c r="E678" s="35"/>
      <c r="F678" s="1039" t="s">
        <v>363</v>
      </c>
      <c r="G678" s="1025"/>
      <c r="H678" s="63" t="s">
        <v>15457</v>
      </c>
    </row>
    <row r="679" ht="16.5" customHeight="1">
      <c r="A679" s="115"/>
      <c r="B679" s="784">
        <v>647.0</v>
      </c>
      <c r="C679" s="35">
        <v>42955.0</v>
      </c>
      <c r="D679" s="33" t="s">
        <v>1964</v>
      </c>
      <c r="E679" s="35"/>
      <c r="F679" s="1039" t="s">
        <v>363</v>
      </c>
      <c r="G679" s="1025"/>
      <c r="H679" s="63" t="s">
        <v>15458</v>
      </c>
    </row>
    <row r="680" ht="16.5" customHeight="1">
      <c r="A680" s="115"/>
      <c r="B680" s="784">
        <v>648.0</v>
      </c>
      <c r="C680" s="35">
        <v>42955.0</v>
      </c>
      <c r="D680" s="33" t="s">
        <v>15459</v>
      </c>
      <c r="E680" s="35"/>
      <c r="F680" s="1039" t="s">
        <v>18</v>
      </c>
      <c r="G680" s="1025"/>
      <c r="H680" s="63" t="s">
        <v>15460</v>
      </c>
    </row>
    <row r="681" ht="16.5" customHeight="1">
      <c r="A681" s="115"/>
      <c r="B681" s="784">
        <v>649.0</v>
      </c>
      <c r="C681" s="35">
        <v>42955.0</v>
      </c>
      <c r="D681" s="33" t="s">
        <v>5406</v>
      </c>
      <c r="E681" s="35"/>
      <c r="F681" s="1039" t="s">
        <v>18</v>
      </c>
      <c r="G681" s="1025"/>
      <c r="H681" s="63" t="s">
        <v>15461</v>
      </c>
    </row>
    <row r="682" ht="16.5" customHeight="1">
      <c r="A682" s="115"/>
      <c r="B682" s="784">
        <v>650.0</v>
      </c>
      <c r="C682" s="35">
        <v>42955.0</v>
      </c>
      <c r="D682" s="33" t="s">
        <v>10270</v>
      </c>
      <c r="E682" s="35"/>
      <c r="F682" s="1039" t="s">
        <v>18</v>
      </c>
      <c r="G682" s="1025"/>
      <c r="H682" s="63" t="s">
        <v>15462</v>
      </c>
    </row>
    <row r="683" ht="16.5" customHeight="1">
      <c r="A683" s="115"/>
      <c r="B683" s="784">
        <v>651.0</v>
      </c>
      <c r="C683" s="35">
        <v>42955.0</v>
      </c>
      <c r="D683" s="33" t="s">
        <v>15463</v>
      </c>
      <c r="E683" s="35"/>
      <c r="F683" s="1039" t="s">
        <v>18</v>
      </c>
      <c r="G683" s="1025"/>
      <c r="H683" s="63" t="s">
        <v>15464</v>
      </c>
    </row>
    <row r="684" ht="16.5" customHeight="1">
      <c r="A684" s="115"/>
      <c r="B684" s="784">
        <v>652.0</v>
      </c>
      <c r="C684" s="35">
        <v>42955.0</v>
      </c>
      <c r="D684" s="33" t="s">
        <v>15465</v>
      </c>
      <c r="E684" s="35"/>
      <c r="F684" s="1039" t="s">
        <v>18</v>
      </c>
      <c r="G684" s="1025"/>
      <c r="H684" s="63" t="s">
        <v>15466</v>
      </c>
    </row>
    <row r="685" ht="16.5" customHeight="1">
      <c r="A685" s="115"/>
      <c r="B685" s="784">
        <v>653.0</v>
      </c>
      <c r="C685" s="35">
        <v>42955.0</v>
      </c>
      <c r="D685" s="33" t="s">
        <v>15467</v>
      </c>
      <c r="E685" s="35"/>
      <c r="F685" s="1039" t="s">
        <v>18</v>
      </c>
      <c r="G685" s="1025"/>
      <c r="H685" s="63" t="s">
        <v>15468</v>
      </c>
    </row>
    <row r="686" ht="16.5" customHeight="1">
      <c r="A686" s="115"/>
      <c r="B686" s="784">
        <v>654.0</v>
      </c>
      <c r="C686" s="35">
        <v>42955.0</v>
      </c>
      <c r="D686" s="33" t="s">
        <v>1827</v>
      </c>
      <c r="E686" s="35"/>
      <c r="F686" s="1039" t="s">
        <v>18</v>
      </c>
      <c r="G686" s="1025" t="s">
        <v>1779</v>
      </c>
      <c r="H686" s="63" t="s">
        <v>15469</v>
      </c>
    </row>
    <row r="687" ht="16.5" customHeight="1">
      <c r="A687" s="115"/>
      <c r="B687" s="784">
        <v>655.0</v>
      </c>
      <c r="C687" s="35">
        <v>42955.0</v>
      </c>
      <c r="D687" s="33" t="s">
        <v>1766</v>
      </c>
      <c r="E687" s="35"/>
      <c r="F687" s="1039" t="s">
        <v>18</v>
      </c>
      <c r="G687" s="1025" t="s">
        <v>1779</v>
      </c>
      <c r="H687" s="63" t="s">
        <v>15470</v>
      </c>
    </row>
    <row r="688" ht="16.5" customHeight="1">
      <c r="A688" s="115"/>
      <c r="B688" s="784">
        <v>656.0</v>
      </c>
      <c r="C688" s="35">
        <v>42955.0</v>
      </c>
      <c r="D688" s="33" t="s">
        <v>1994</v>
      </c>
      <c r="E688" s="35"/>
      <c r="F688" s="1039" t="s">
        <v>18</v>
      </c>
      <c r="G688" s="1025"/>
      <c r="H688" s="63" t="s">
        <v>15471</v>
      </c>
    </row>
    <row r="689" ht="16.5" customHeight="1">
      <c r="A689" s="115"/>
      <c r="B689" s="784">
        <v>657.0</v>
      </c>
      <c r="C689" s="35">
        <v>42955.0</v>
      </c>
      <c r="D689" s="33" t="s">
        <v>193</v>
      </c>
      <c r="E689" s="35"/>
      <c r="F689" s="1039" t="s">
        <v>2374</v>
      </c>
      <c r="G689" s="1025"/>
      <c r="H689" s="63" t="s">
        <v>15472</v>
      </c>
    </row>
    <row r="690" ht="16.5" customHeight="1">
      <c r="A690" s="115"/>
      <c r="B690" s="784">
        <v>658.0</v>
      </c>
      <c r="C690" s="35">
        <v>42955.0</v>
      </c>
      <c r="D690" s="33" t="s">
        <v>1477</v>
      </c>
      <c r="E690" s="35"/>
      <c r="F690" s="1039" t="s">
        <v>2253</v>
      </c>
      <c r="G690" s="1025" t="s">
        <v>2269</v>
      </c>
      <c r="H690" s="63" t="s">
        <v>15473</v>
      </c>
    </row>
    <row r="691" ht="16.5" customHeight="1">
      <c r="A691" s="115"/>
      <c r="B691" s="784">
        <v>659.0</v>
      </c>
      <c r="C691" s="35">
        <v>42948.0</v>
      </c>
      <c r="D691" s="33" t="s">
        <v>15106</v>
      </c>
      <c r="E691" s="35"/>
      <c r="F691" s="1039" t="s">
        <v>15474</v>
      </c>
      <c r="G691" s="1025"/>
      <c r="H691" s="63" t="s">
        <v>15475</v>
      </c>
    </row>
    <row r="692" ht="16.5" customHeight="1">
      <c r="A692" s="115"/>
      <c r="B692" s="784">
        <v>660.0</v>
      </c>
      <c r="C692" s="35">
        <v>42958.0</v>
      </c>
      <c r="D692" s="33" t="s">
        <v>1701</v>
      </c>
      <c r="E692" s="35"/>
      <c r="F692" s="1060" t="s">
        <v>994</v>
      </c>
      <c r="G692" s="27" t="s">
        <v>1375</v>
      </c>
      <c r="H692" s="63" t="s">
        <v>15476</v>
      </c>
    </row>
    <row r="693" ht="16.5" customHeight="1">
      <c r="A693" s="115"/>
      <c r="B693" s="784">
        <v>661.0</v>
      </c>
      <c r="C693" s="35">
        <v>42958.0</v>
      </c>
      <c r="D693" s="33" t="s">
        <v>15210</v>
      </c>
      <c r="E693" s="35"/>
      <c r="F693" s="1060" t="s">
        <v>994</v>
      </c>
      <c r="G693" s="1025" t="s">
        <v>1422</v>
      </c>
      <c r="H693" s="63" t="s">
        <v>15477</v>
      </c>
    </row>
    <row r="694" ht="16.5" customHeight="1">
      <c r="A694" s="115"/>
      <c r="B694" s="784">
        <v>662.0</v>
      </c>
      <c r="C694" s="35">
        <v>42958.0</v>
      </c>
      <c r="D694" s="33" t="s">
        <v>15478</v>
      </c>
      <c r="E694" s="35"/>
      <c r="F694" s="1060" t="s">
        <v>994</v>
      </c>
      <c r="G694" s="1025" t="s">
        <v>15174</v>
      </c>
      <c r="H694" s="63" t="s">
        <v>15479</v>
      </c>
    </row>
    <row r="695" ht="16.5" customHeight="1">
      <c r="A695" s="115"/>
      <c r="B695" s="784">
        <v>663.0</v>
      </c>
      <c r="C695" s="35">
        <v>42958.0</v>
      </c>
      <c r="D695" s="33" t="s">
        <v>15480</v>
      </c>
      <c r="E695" s="35"/>
      <c r="F695" s="1060" t="s">
        <v>994</v>
      </c>
      <c r="G695" s="1025" t="s">
        <v>15174</v>
      </c>
      <c r="H695" s="63" t="s">
        <v>15481</v>
      </c>
    </row>
    <row r="696" ht="16.5" customHeight="1">
      <c r="A696" s="115"/>
      <c r="B696" s="784">
        <v>664.0</v>
      </c>
      <c r="C696" s="35">
        <v>42958.0</v>
      </c>
      <c r="D696" s="33" t="s">
        <v>2452</v>
      </c>
      <c r="E696" s="35"/>
      <c r="F696" s="1060" t="s">
        <v>994</v>
      </c>
      <c r="G696" s="1025" t="s">
        <v>2453</v>
      </c>
      <c r="H696" s="63" t="s">
        <v>15482</v>
      </c>
    </row>
    <row r="697" ht="16.5" customHeight="1">
      <c r="A697" s="115"/>
      <c r="B697" s="784">
        <v>665.0</v>
      </c>
      <c r="C697" s="35">
        <v>42958.0</v>
      </c>
      <c r="D697" s="33" t="s">
        <v>1407</v>
      </c>
      <c r="E697" s="35"/>
      <c r="F697" s="1039" t="s">
        <v>1593</v>
      </c>
      <c r="G697" s="1025" t="s">
        <v>15483</v>
      </c>
      <c r="H697" s="63" t="s">
        <v>15484</v>
      </c>
    </row>
    <row r="698" ht="16.5" customHeight="1">
      <c r="A698" s="115"/>
      <c r="B698" s="784">
        <v>666.0</v>
      </c>
      <c r="C698" s="35">
        <v>42958.0</v>
      </c>
      <c r="D698" s="33" t="s">
        <v>1885</v>
      </c>
      <c r="E698" s="35"/>
      <c r="F698" s="1039" t="s">
        <v>1593</v>
      </c>
      <c r="G698" s="1025" t="s">
        <v>15483</v>
      </c>
      <c r="H698" s="63" t="s">
        <v>15485</v>
      </c>
    </row>
    <row r="699" ht="16.5" customHeight="1">
      <c r="A699" s="115"/>
      <c r="B699" s="784">
        <v>667.0</v>
      </c>
      <c r="C699" s="35">
        <v>42961.0</v>
      </c>
      <c r="D699" s="33" t="s">
        <v>1474</v>
      </c>
      <c r="E699" s="35"/>
      <c r="F699" s="1039" t="s">
        <v>15486</v>
      </c>
      <c r="G699" s="1025"/>
      <c r="H699" s="63" t="s">
        <v>15487</v>
      </c>
    </row>
    <row r="700" ht="16.5" customHeight="1">
      <c r="A700" s="115"/>
      <c r="B700" s="784">
        <v>668.0</v>
      </c>
      <c r="C700" s="35">
        <v>42962.0</v>
      </c>
      <c r="D700" s="33" t="s">
        <v>2059</v>
      </c>
      <c r="E700" s="35"/>
      <c r="F700" s="1039" t="s">
        <v>1593</v>
      </c>
      <c r="G700" s="1025"/>
      <c r="H700" s="63" t="s">
        <v>15488</v>
      </c>
    </row>
    <row r="701" ht="16.5" customHeight="1">
      <c r="A701" s="115"/>
      <c r="B701" s="784">
        <v>669.0</v>
      </c>
      <c r="C701" s="37">
        <v>42964.0</v>
      </c>
      <c r="D701" s="43" t="s">
        <v>3031</v>
      </c>
      <c r="E701" s="37"/>
      <c r="F701" s="1060" t="s">
        <v>994</v>
      </c>
      <c r="G701" s="1025" t="s">
        <v>1468</v>
      </c>
      <c r="H701" s="63" t="s">
        <v>15489</v>
      </c>
    </row>
    <row r="702" ht="16.5" customHeight="1">
      <c r="A702" s="115"/>
      <c r="B702" s="784">
        <v>670.0</v>
      </c>
      <c r="C702" s="35">
        <v>42964.0</v>
      </c>
      <c r="D702" s="33" t="s">
        <v>6637</v>
      </c>
      <c r="E702" s="35"/>
      <c r="F702" s="1060" t="s">
        <v>994</v>
      </c>
      <c r="G702" s="1025" t="s">
        <v>601</v>
      </c>
      <c r="H702" s="63" t="s">
        <v>15490</v>
      </c>
    </row>
    <row r="703" ht="16.5" customHeight="1">
      <c r="A703" s="115"/>
      <c r="B703" s="784">
        <v>671.0</v>
      </c>
      <c r="C703" s="35">
        <v>42964.0</v>
      </c>
      <c r="D703" s="33" t="s">
        <v>15491</v>
      </c>
      <c r="E703" s="35"/>
      <c r="F703" s="1060" t="s">
        <v>994</v>
      </c>
      <c r="G703" s="1025" t="s">
        <v>2008</v>
      </c>
      <c r="H703" s="63" t="s">
        <v>15492</v>
      </c>
    </row>
    <row r="704" ht="16.5" customHeight="1">
      <c r="A704" s="115"/>
      <c r="B704" s="784">
        <v>672.0</v>
      </c>
      <c r="C704" s="35">
        <v>42964.0</v>
      </c>
      <c r="D704" s="33" t="s">
        <v>15493</v>
      </c>
      <c r="E704" s="35"/>
      <c r="F704" s="1060" t="s">
        <v>994</v>
      </c>
      <c r="G704" s="1025" t="s">
        <v>2008</v>
      </c>
      <c r="H704" s="63" t="s">
        <v>15494</v>
      </c>
    </row>
    <row r="705" ht="16.5" customHeight="1">
      <c r="A705" s="115"/>
      <c r="B705" s="784">
        <v>673.0</v>
      </c>
      <c r="C705" s="35">
        <v>42964.0</v>
      </c>
      <c r="D705" s="33" t="s">
        <v>15495</v>
      </c>
      <c r="E705" s="35"/>
      <c r="F705" s="1060" t="s">
        <v>994</v>
      </c>
      <c r="G705" s="1025" t="s">
        <v>2008</v>
      </c>
      <c r="H705" s="63" t="s">
        <v>15496</v>
      </c>
    </row>
    <row r="706" ht="16.5" customHeight="1">
      <c r="A706" s="115"/>
      <c r="B706" s="784">
        <v>674.0</v>
      </c>
      <c r="C706" s="35">
        <v>42964.0</v>
      </c>
      <c r="D706" s="33" t="s">
        <v>15497</v>
      </c>
      <c r="E706" s="35"/>
      <c r="F706" s="1060" t="s">
        <v>994</v>
      </c>
      <c r="G706" s="1025" t="s">
        <v>2008</v>
      </c>
      <c r="H706" s="63" t="s">
        <v>15498</v>
      </c>
    </row>
    <row r="707" ht="16.5" customHeight="1">
      <c r="A707" s="115"/>
      <c r="B707" s="784">
        <v>675.0</v>
      </c>
      <c r="C707" s="35">
        <v>42964.0</v>
      </c>
      <c r="D707" s="33" t="s">
        <v>15499</v>
      </c>
      <c r="E707" s="35"/>
      <c r="F707" s="1060" t="s">
        <v>994</v>
      </c>
      <c r="G707" s="1025" t="s">
        <v>2008</v>
      </c>
      <c r="H707" s="63" t="s">
        <v>15500</v>
      </c>
    </row>
    <row r="708" ht="16.5" customHeight="1">
      <c r="A708" s="115"/>
      <c r="B708" s="351">
        <v>676.0</v>
      </c>
      <c r="C708" s="56">
        <v>42964.0</v>
      </c>
      <c r="D708" s="55" t="s">
        <v>1934</v>
      </c>
      <c r="E708" s="56"/>
      <c r="F708" s="1061" t="s">
        <v>1593</v>
      </c>
      <c r="G708" s="1062" t="s">
        <v>15501</v>
      </c>
      <c r="H708" s="63" t="s">
        <v>15502</v>
      </c>
    </row>
    <row r="709" ht="16.5" customHeight="1">
      <c r="A709" s="115"/>
      <c r="B709" s="784">
        <v>677.0</v>
      </c>
      <c r="C709" s="35">
        <v>42965.0</v>
      </c>
      <c r="D709" s="33" t="s">
        <v>1554</v>
      </c>
      <c r="E709" s="35"/>
      <c r="F709" s="1039" t="s">
        <v>2253</v>
      </c>
      <c r="G709" s="1025" t="s">
        <v>3694</v>
      </c>
      <c r="H709" s="63" t="s">
        <v>15503</v>
      </c>
    </row>
    <row r="710" ht="16.5" customHeight="1">
      <c r="A710" s="115"/>
      <c r="B710" s="785">
        <v>678.0</v>
      </c>
      <c r="C710" s="1046">
        <v>42965.0</v>
      </c>
      <c r="D710" s="117" t="s">
        <v>2075</v>
      </c>
      <c r="E710" s="1046"/>
      <c r="F710" s="1043" t="s">
        <v>182</v>
      </c>
      <c r="G710" s="1047"/>
      <c r="H710" s="184" t="s">
        <v>15504</v>
      </c>
      <c r="I710" s="388" t="s">
        <v>15505</v>
      </c>
    </row>
    <row r="711" ht="16.5" customHeight="1">
      <c r="A711" s="115"/>
      <c r="B711" s="784">
        <v>679.0</v>
      </c>
      <c r="C711" s="35">
        <v>42965.0</v>
      </c>
      <c r="D711" s="33" t="s">
        <v>2075</v>
      </c>
      <c r="E711" s="35"/>
      <c r="F711" s="1039" t="s">
        <v>363</v>
      </c>
      <c r="G711" s="1025"/>
      <c r="H711" s="63" t="s">
        <v>15506</v>
      </c>
    </row>
    <row r="712" ht="16.5" customHeight="1">
      <c r="A712" s="115"/>
      <c r="B712" s="784">
        <v>680.0</v>
      </c>
      <c r="C712" s="35">
        <v>42965.0</v>
      </c>
      <c r="D712" s="33" t="s">
        <v>4473</v>
      </c>
      <c r="E712" s="35"/>
      <c r="F712" s="1039" t="s">
        <v>18</v>
      </c>
      <c r="G712" s="1025" t="s">
        <v>1779</v>
      </c>
      <c r="H712" s="63" t="s">
        <v>15507</v>
      </c>
    </row>
    <row r="713" ht="16.5" customHeight="1">
      <c r="A713" s="115"/>
      <c r="B713" s="784"/>
      <c r="C713" s="35">
        <v>42965.0</v>
      </c>
      <c r="D713" s="33" t="s">
        <v>2755</v>
      </c>
      <c r="E713" s="35"/>
      <c r="F713" s="1039" t="s">
        <v>15508</v>
      </c>
      <c r="G713" s="1025"/>
      <c r="H713" s="63" t="s">
        <v>15509</v>
      </c>
    </row>
    <row r="714" ht="16.5" customHeight="1">
      <c r="A714" s="115"/>
      <c r="B714" s="784"/>
      <c r="C714" s="35">
        <v>42965.0</v>
      </c>
      <c r="D714" s="33" t="s">
        <v>15510</v>
      </c>
      <c r="E714" s="35"/>
      <c r="F714" s="1039" t="s">
        <v>15511</v>
      </c>
      <c r="G714" s="1025"/>
      <c r="H714" s="63" t="s">
        <v>15512</v>
      </c>
    </row>
    <row r="715" ht="16.5" customHeight="1">
      <c r="A715" s="115"/>
      <c r="B715" s="784">
        <v>681.0</v>
      </c>
      <c r="C715" s="35">
        <v>42965.0</v>
      </c>
      <c r="D715" s="33" t="s">
        <v>15513</v>
      </c>
      <c r="E715" s="35"/>
      <c r="F715" s="1057" t="s">
        <v>15514</v>
      </c>
      <c r="G715" s="1025"/>
      <c r="H715" s="63" t="s">
        <v>15515</v>
      </c>
    </row>
    <row r="716" ht="16.5" customHeight="1">
      <c r="A716" s="115"/>
      <c r="B716" s="784">
        <v>682.0</v>
      </c>
      <c r="C716" s="35">
        <v>42968.0</v>
      </c>
      <c r="D716" s="33" t="s">
        <v>1658</v>
      </c>
      <c r="E716" s="35"/>
      <c r="F716" s="1039" t="s">
        <v>1593</v>
      </c>
      <c r="G716" s="1025"/>
      <c r="H716" s="63" t="s">
        <v>15516</v>
      </c>
    </row>
    <row r="717" ht="16.5" customHeight="1">
      <c r="A717" s="115"/>
      <c r="B717" s="784">
        <v>683.0</v>
      </c>
      <c r="C717" s="35">
        <v>42968.0</v>
      </c>
      <c r="D717" s="33" t="s">
        <v>1377</v>
      </c>
      <c r="E717" s="35"/>
      <c r="F717" s="1039" t="s">
        <v>1593</v>
      </c>
      <c r="G717" s="1025"/>
      <c r="H717" s="63" t="s">
        <v>15517</v>
      </c>
    </row>
    <row r="718" ht="16.5" customHeight="1">
      <c r="A718" s="115"/>
      <c r="B718" s="784">
        <v>684.0</v>
      </c>
      <c r="C718" s="35">
        <v>42968.0</v>
      </c>
      <c r="D718" s="33" t="s">
        <v>1579</v>
      </c>
      <c r="E718" s="35"/>
      <c r="F718" s="1039" t="s">
        <v>2374</v>
      </c>
      <c r="G718" s="1025"/>
      <c r="H718" s="63" t="s">
        <v>15518</v>
      </c>
    </row>
    <row r="719" ht="16.5" customHeight="1">
      <c r="A719" s="115"/>
      <c r="B719" s="784">
        <v>685.0</v>
      </c>
      <c r="C719" s="35">
        <v>42969.0</v>
      </c>
      <c r="D719" s="33" t="s">
        <v>1964</v>
      </c>
      <c r="E719" s="35"/>
      <c r="F719" s="1039" t="s">
        <v>131</v>
      </c>
      <c r="G719" s="1025"/>
      <c r="H719" s="63" t="s">
        <v>15519</v>
      </c>
    </row>
    <row r="720" ht="16.5" customHeight="1">
      <c r="A720" s="115"/>
      <c r="B720" s="784">
        <v>686.0</v>
      </c>
      <c r="C720" s="35">
        <v>42969.0</v>
      </c>
      <c r="D720" s="33" t="s">
        <v>2267</v>
      </c>
      <c r="E720" s="35"/>
      <c r="F720" s="1060" t="s">
        <v>994</v>
      </c>
      <c r="G720" s="1025"/>
      <c r="H720" s="63" t="s">
        <v>15520</v>
      </c>
    </row>
    <row r="721" ht="16.5" customHeight="1">
      <c r="A721" s="115"/>
      <c r="B721" s="784">
        <v>687.0</v>
      </c>
      <c r="C721" s="35">
        <v>42969.0</v>
      </c>
      <c r="D721" s="33" t="s">
        <v>2114</v>
      </c>
      <c r="E721" s="35"/>
      <c r="F721" s="1039" t="s">
        <v>1725</v>
      </c>
      <c r="G721" s="1025"/>
      <c r="H721" s="63" t="s">
        <v>15521</v>
      </c>
    </row>
    <row r="722" ht="16.5" customHeight="1">
      <c r="A722" s="115"/>
      <c r="B722" s="784">
        <v>688.0</v>
      </c>
      <c r="C722" s="35">
        <v>42969.0</v>
      </c>
      <c r="D722" s="33" t="s">
        <v>2319</v>
      </c>
      <c r="E722" s="35"/>
      <c r="F722" s="1060" t="s">
        <v>994</v>
      </c>
      <c r="G722" s="1025"/>
      <c r="H722" s="21"/>
    </row>
    <row r="723" ht="16.5" customHeight="1">
      <c r="A723" s="115"/>
      <c r="B723" s="784">
        <v>689.0</v>
      </c>
      <c r="C723" s="35">
        <v>42969.0</v>
      </c>
      <c r="D723" s="33" t="s">
        <v>15522</v>
      </c>
      <c r="E723" s="35"/>
      <c r="F723" s="1039" t="s">
        <v>1083</v>
      </c>
      <c r="G723" s="1025"/>
      <c r="H723" s="63" t="s">
        <v>15523</v>
      </c>
    </row>
    <row r="724" ht="16.5" customHeight="1">
      <c r="A724" s="115"/>
      <c r="B724" s="784">
        <v>690.0</v>
      </c>
      <c r="C724" s="35">
        <v>42976.0</v>
      </c>
      <c r="D724" s="33" t="s">
        <v>15524</v>
      </c>
      <c r="E724" s="35"/>
      <c r="F724" s="1039" t="s">
        <v>15525</v>
      </c>
      <c r="G724" s="1025"/>
      <c r="H724" s="63" t="s">
        <v>15526</v>
      </c>
    </row>
    <row r="725" ht="16.5" customHeight="1">
      <c r="A725" s="115"/>
      <c r="B725" s="784">
        <v>691.0</v>
      </c>
      <c r="C725" s="35">
        <v>42976.0</v>
      </c>
      <c r="D725" s="33" t="s">
        <v>15527</v>
      </c>
      <c r="E725" s="35"/>
      <c r="F725" s="1057" t="s">
        <v>15514</v>
      </c>
      <c r="G725" s="1025"/>
      <c r="H725" s="63" t="s">
        <v>15528</v>
      </c>
    </row>
    <row r="726" ht="16.5" customHeight="1">
      <c r="A726" s="115"/>
      <c r="B726" s="784">
        <v>692.0</v>
      </c>
      <c r="C726" s="35">
        <v>42976.0</v>
      </c>
      <c r="D726" s="33" t="s">
        <v>2755</v>
      </c>
      <c r="E726" s="35"/>
      <c r="F726" s="1057" t="s">
        <v>15514</v>
      </c>
      <c r="G726" s="1025"/>
      <c r="H726" s="63" t="s">
        <v>15529</v>
      </c>
    </row>
    <row r="727" ht="16.5" customHeight="1">
      <c r="A727" s="115"/>
      <c r="B727" s="784">
        <v>693.0</v>
      </c>
      <c r="C727" s="35">
        <v>42978.0</v>
      </c>
      <c r="D727" s="33" t="s">
        <v>3066</v>
      </c>
      <c r="E727" s="35"/>
      <c r="F727" s="1039" t="s">
        <v>15514</v>
      </c>
      <c r="G727" s="1025"/>
      <c r="H727" s="63" t="s">
        <v>15530</v>
      </c>
    </row>
    <row r="728" ht="16.5" customHeight="1">
      <c r="A728" s="115"/>
      <c r="B728" s="784">
        <v>694.0</v>
      </c>
      <c r="C728" s="35">
        <v>42978.0</v>
      </c>
      <c r="D728" s="33" t="s">
        <v>15510</v>
      </c>
      <c r="E728" s="35"/>
      <c r="F728" s="1039" t="s">
        <v>15514</v>
      </c>
      <c r="G728" s="1025"/>
      <c r="H728" s="63" t="s">
        <v>15531</v>
      </c>
    </row>
    <row r="729" ht="16.5" customHeight="1">
      <c r="A729" s="115"/>
      <c r="B729" s="784">
        <v>695.0</v>
      </c>
      <c r="C729" s="35">
        <v>42978.0</v>
      </c>
      <c r="D729" s="33" t="s">
        <v>15532</v>
      </c>
      <c r="E729" s="35"/>
      <c r="F729" s="1039" t="s">
        <v>15514</v>
      </c>
      <c r="G729" s="1025"/>
      <c r="H729" s="63" t="s">
        <v>15533</v>
      </c>
    </row>
    <row r="730" ht="16.5" customHeight="1">
      <c r="A730" s="115"/>
      <c r="B730" s="784">
        <v>696.0</v>
      </c>
      <c r="C730" s="35">
        <v>42978.0</v>
      </c>
      <c r="D730" s="33" t="s">
        <v>9456</v>
      </c>
      <c r="E730" s="35"/>
      <c r="F730" s="1039" t="s">
        <v>15514</v>
      </c>
      <c r="G730" s="1025"/>
      <c r="H730" s="63" t="s">
        <v>15534</v>
      </c>
    </row>
    <row r="731" ht="16.5" customHeight="1">
      <c r="A731" s="115"/>
      <c r="B731" s="784">
        <v>697.0</v>
      </c>
      <c r="C731" s="35">
        <v>42978.0</v>
      </c>
      <c r="D731" s="33" t="s">
        <v>15535</v>
      </c>
      <c r="E731" s="35"/>
      <c r="F731" s="1039" t="s">
        <v>15514</v>
      </c>
      <c r="G731" s="1025"/>
      <c r="H731" s="63" t="s">
        <v>15536</v>
      </c>
    </row>
    <row r="732" ht="16.5" customHeight="1">
      <c r="A732" s="115"/>
      <c r="B732" s="784">
        <v>698.0</v>
      </c>
      <c r="C732" s="35">
        <v>42978.0</v>
      </c>
      <c r="D732" s="33" t="s">
        <v>15537</v>
      </c>
      <c r="E732" s="35"/>
      <c r="F732" s="1039" t="s">
        <v>15514</v>
      </c>
      <c r="G732" s="1025"/>
      <c r="H732" s="63" t="s">
        <v>15538</v>
      </c>
    </row>
    <row r="733" ht="16.5" customHeight="1">
      <c r="A733" s="115"/>
      <c r="B733" s="784">
        <v>699.0</v>
      </c>
      <c r="C733" s="35">
        <v>42978.0</v>
      </c>
      <c r="D733" s="33" t="s">
        <v>2520</v>
      </c>
      <c r="E733" s="35"/>
      <c r="F733" s="1039" t="s">
        <v>15514</v>
      </c>
      <c r="G733" s="1025"/>
      <c r="H733" s="63" t="s">
        <v>15539</v>
      </c>
    </row>
    <row r="734" ht="16.5" customHeight="1">
      <c r="A734" s="115"/>
      <c r="B734" s="784">
        <v>700.0</v>
      </c>
      <c r="C734" s="35">
        <v>42978.0</v>
      </c>
      <c r="D734" s="33" t="s">
        <v>11122</v>
      </c>
      <c r="E734" s="35"/>
      <c r="F734" s="1039" t="s">
        <v>15514</v>
      </c>
      <c r="G734" s="1025"/>
      <c r="H734" s="63" t="s">
        <v>15540</v>
      </c>
    </row>
    <row r="735" ht="16.5" customHeight="1">
      <c r="A735" s="115"/>
      <c r="B735" s="784">
        <v>701.0</v>
      </c>
      <c r="C735" s="35">
        <v>42978.0</v>
      </c>
      <c r="D735" s="33" t="s">
        <v>15541</v>
      </c>
      <c r="E735" s="35"/>
      <c r="F735" s="1039" t="s">
        <v>15514</v>
      </c>
      <c r="G735" s="1025"/>
      <c r="H735" s="63" t="s">
        <v>15542</v>
      </c>
    </row>
    <row r="736" ht="16.5" customHeight="1">
      <c r="A736" s="115"/>
      <c r="B736" s="784">
        <v>702.0</v>
      </c>
      <c r="C736" s="35">
        <v>42978.0</v>
      </c>
      <c r="D736" s="33" t="s">
        <v>13892</v>
      </c>
      <c r="E736" s="35"/>
      <c r="F736" s="1039" t="s">
        <v>15514</v>
      </c>
      <c r="G736" s="1025"/>
      <c r="H736" s="63" t="s">
        <v>15543</v>
      </c>
    </row>
    <row r="737" ht="16.5" customHeight="1">
      <c r="A737" s="115"/>
      <c r="B737" s="784">
        <v>703.0</v>
      </c>
      <c r="C737" s="35">
        <v>42978.0</v>
      </c>
      <c r="D737" s="33" t="s">
        <v>2319</v>
      </c>
      <c r="E737" s="35"/>
      <c r="F737" s="1039" t="s">
        <v>15514</v>
      </c>
      <c r="G737" s="1025"/>
      <c r="H737" s="63" t="s">
        <v>15544</v>
      </c>
    </row>
    <row r="738" ht="16.5" customHeight="1">
      <c r="A738" s="115"/>
      <c r="B738" s="784">
        <v>704.0</v>
      </c>
      <c r="C738" s="35">
        <v>42979.0</v>
      </c>
      <c r="D738" s="33" t="s">
        <v>1586</v>
      </c>
      <c r="E738" s="35"/>
      <c r="F738" s="1039" t="s">
        <v>15514</v>
      </c>
      <c r="G738" s="1025"/>
      <c r="H738" s="63" t="s">
        <v>15545</v>
      </c>
    </row>
    <row r="739" ht="16.5" customHeight="1">
      <c r="A739" s="115"/>
      <c r="B739" s="784">
        <v>705.0</v>
      </c>
      <c r="C739" s="35">
        <v>42979.0</v>
      </c>
      <c r="D739" s="33" t="s">
        <v>15546</v>
      </c>
      <c r="E739" s="35"/>
      <c r="F739" s="1039" t="s">
        <v>1410</v>
      </c>
      <c r="G739" s="1025" t="s">
        <v>601</v>
      </c>
      <c r="H739" s="63" t="s">
        <v>15547</v>
      </c>
    </row>
    <row r="740" ht="16.5" customHeight="1">
      <c r="A740" s="115" t="s">
        <v>675</v>
      </c>
      <c r="B740" s="784">
        <v>706.0</v>
      </c>
      <c r="C740" s="35">
        <v>42979.0</v>
      </c>
      <c r="D740" s="33" t="s">
        <v>1577</v>
      </c>
      <c r="E740" s="35"/>
      <c r="F740" s="1039" t="s">
        <v>15514</v>
      </c>
      <c r="G740" s="1025"/>
      <c r="H740" s="63" t="s">
        <v>15548</v>
      </c>
    </row>
    <row r="741" ht="16.5" customHeight="1">
      <c r="A741" s="115"/>
      <c r="B741" s="784">
        <v>707.0</v>
      </c>
      <c r="C741" s="35">
        <v>42980.0</v>
      </c>
      <c r="D741" s="33" t="s">
        <v>15549</v>
      </c>
      <c r="E741" s="35"/>
      <c r="F741" s="1039" t="s">
        <v>15514</v>
      </c>
      <c r="G741" s="1025"/>
      <c r="H741" s="63" t="s">
        <v>15550</v>
      </c>
    </row>
    <row r="742" ht="16.5" customHeight="1">
      <c r="A742" s="115"/>
      <c r="B742" s="784">
        <v>708.0</v>
      </c>
      <c r="C742" s="35">
        <v>42980.0</v>
      </c>
      <c r="D742" s="33" t="s">
        <v>15551</v>
      </c>
      <c r="E742" s="35"/>
      <c r="F742" s="1039" t="s">
        <v>15514</v>
      </c>
      <c r="G742" s="1025"/>
      <c r="H742" s="63" t="s">
        <v>15552</v>
      </c>
    </row>
    <row r="743" ht="16.5" customHeight="1">
      <c r="A743" s="115"/>
      <c r="B743" s="784">
        <v>709.0</v>
      </c>
      <c r="C743" s="35">
        <v>42980.0</v>
      </c>
      <c r="D743" s="33" t="s">
        <v>15553</v>
      </c>
      <c r="E743" s="35"/>
      <c r="F743" s="1039" t="s">
        <v>15514</v>
      </c>
      <c r="G743" s="1025"/>
      <c r="H743" s="63" t="s">
        <v>15554</v>
      </c>
    </row>
    <row r="744" ht="16.5" customHeight="1">
      <c r="A744" s="115"/>
      <c r="B744" s="784">
        <v>710.0</v>
      </c>
      <c r="C744" s="35">
        <v>42980.0</v>
      </c>
      <c r="D744" s="33" t="s">
        <v>2348</v>
      </c>
      <c r="E744" s="35"/>
      <c r="F744" s="1039" t="s">
        <v>994</v>
      </c>
      <c r="G744" s="1025"/>
      <c r="H744" s="63" t="s">
        <v>15555</v>
      </c>
    </row>
    <row r="745" ht="16.5" customHeight="1">
      <c r="A745" s="115"/>
      <c r="B745" s="784">
        <v>711.0</v>
      </c>
      <c r="C745" s="35">
        <v>42980.0</v>
      </c>
      <c r="D745" s="33" t="s">
        <v>10468</v>
      </c>
      <c r="E745" s="35"/>
      <c r="F745" s="1039" t="s">
        <v>15514</v>
      </c>
      <c r="G745" s="1025"/>
      <c r="H745" s="63" t="s">
        <v>15556</v>
      </c>
    </row>
    <row r="746" ht="16.5" customHeight="1">
      <c r="A746" s="115"/>
      <c r="B746" s="784">
        <v>712.0</v>
      </c>
      <c r="C746" s="35">
        <v>42982.0</v>
      </c>
      <c r="D746" s="33" t="s">
        <v>1929</v>
      </c>
      <c r="E746" s="35"/>
      <c r="F746" s="1039" t="s">
        <v>1725</v>
      </c>
      <c r="G746" s="1025"/>
      <c r="H746" s="63" t="s">
        <v>15557</v>
      </c>
    </row>
    <row r="747" ht="16.5" customHeight="1">
      <c r="A747" s="115" t="s">
        <v>675</v>
      </c>
      <c r="B747" s="784">
        <v>713.0</v>
      </c>
      <c r="C747" s="35">
        <v>42982.0</v>
      </c>
      <c r="D747" s="33" t="s">
        <v>11782</v>
      </c>
      <c r="E747" s="35"/>
      <c r="F747" s="1039" t="s">
        <v>18</v>
      </c>
      <c r="G747" s="1025"/>
      <c r="H747" s="63" t="s">
        <v>15558</v>
      </c>
    </row>
    <row r="748" ht="16.5" customHeight="1">
      <c r="A748" s="115" t="s">
        <v>675</v>
      </c>
      <c r="B748" s="784">
        <v>714.0</v>
      </c>
      <c r="C748" s="35">
        <v>42982.0</v>
      </c>
      <c r="D748" s="33" t="s">
        <v>6882</v>
      </c>
      <c r="E748" s="35"/>
      <c r="F748" s="1039" t="s">
        <v>18</v>
      </c>
      <c r="G748" s="1025"/>
      <c r="H748" s="63" t="s">
        <v>15559</v>
      </c>
    </row>
    <row r="749" ht="16.5" customHeight="1">
      <c r="A749" s="115" t="s">
        <v>675</v>
      </c>
      <c r="B749" s="784">
        <v>715.0</v>
      </c>
      <c r="C749" s="35">
        <v>42982.0</v>
      </c>
      <c r="D749" s="33" t="s">
        <v>2441</v>
      </c>
      <c r="E749" s="35"/>
      <c r="F749" s="1039" t="s">
        <v>18</v>
      </c>
      <c r="G749" s="1025"/>
      <c r="H749" s="63" t="s">
        <v>15560</v>
      </c>
    </row>
    <row r="750" ht="16.5" customHeight="1">
      <c r="A750" s="115"/>
      <c r="B750" s="784">
        <v>716.0</v>
      </c>
      <c r="C750" s="35">
        <v>42982.0</v>
      </c>
      <c r="D750" s="33" t="s">
        <v>2449</v>
      </c>
      <c r="E750" s="35"/>
      <c r="F750" s="1039" t="s">
        <v>18</v>
      </c>
      <c r="G750" s="1025"/>
      <c r="H750" s="63" t="s">
        <v>15561</v>
      </c>
    </row>
    <row r="751" ht="16.5" customHeight="1">
      <c r="A751" s="115"/>
      <c r="B751" s="784">
        <v>717.0</v>
      </c>
      <c r="C751" s="35">
        <v>42982.0</v>
      </c>
      <c r="D751" s="33" t="s">
        <v>14942</v>
      </c>
      <c r="E751" s="35"/>
      <c r="F751" s="1039" t="s">
        <v>18</v>
      </c>
      <c r="G751" s="1025"/>
      <c r="H751" s="63" t="s">
        <v>15562</v>
      </c>
    </row>
    <row r="752" ht="16.5" customHeight="1">
      <c r="A752" s="115"/>
      <c r="B752" s="784">
        <v>718.0</v>
      </c>
      <c r="C752" s="35">
        <v>42982.0</v>
      </c>
      <c r="D752" s="33" t="s">
        <v>2510</v>
      </c>
      <c r="E752" s="35"/>
      <c r="F752" s="1039" t="s">
        <v>18</v>
      </c>
      <c r="G752" s="1025"/>
      <c r="H752" s="63" t="s">
        <v>15563</v>
      </c>
    </row>
    <row r="753" ht="16.5" customHeight="1">
      <c r="A753" s="115"/>
      <c r="B753" s="784">
        <v>719.0</v>
      </c>
      <c r="C753" s="35">
        <v>42982.0</v>
      </c>
      <c r="D753" s="33" t="s">
        <v>2486</v>
      </c>
      <c r="E753" s="35"/>
      <c r="F753" s="1039" t="s">
        <v>18</v>
      </c>
      <c r="G753" s="1025"/>
      <c r="H753" s="63" t="s">
        <v>15564</v>
      </c>
    </row>
    <row r="754" ht="16.5" customHeight="1">
      <c r="A754" s="115"/>
      <c r="B754" s="784">
        <v>720.0</v>
      </c>
      <c r="C754" s="35">
        <v>42982.0</v>
      </c>
      <c r="D754" s="33" t="s">
        <v>15565</v>
      </c>
      <c r="E754" s="35"/>
      <c r="F754" s="1039" t="s">
        <v>18</v>
      </c>
      <c r="G754" s="1025"/>
      <c r="H754" s="63" t="s">
        <v>15566</v>
      </c>
    </row>
    <row r="755" ht="16.5" customHeight="1">
      <c r="A755" s="115"/>
      <c r="B755" s="784">
        <v>721.0</v>
      </c>
      <c r="C755" s="35">
        <v>42982.0</v>
      </c>
      <c r="D755" s="33" t="s">
        <v>2445</v>
      </c>
      <c r="E755" s="35"/>
      <c r="F755" s="1039" t="s">
        <v>18</v>
      </c>
      <c r="G755" s="1025"/>
      <c r="H755" s="63" t="s">
        <v>15567</v>
      </c>
    </row>
    <row r="756" ht="16.5" customHeight="1">
      <c r="A756" s="115"/>
      <c r="B756" s="784">
        <v>722.0</v>
      </c>
      <c r="C756" s="35">
        <v>42983.0</v>
      </c>
      <c r="D756" s="33" t="s">
        <v>15568</v>
      </c>
      <c r="E756" s="35"/>
      <c r="F756" s="1039" t="s">
        <v>1197</v>
      </c>
      <c r="G756" s="1025"/>
      <c r="H756" s="63" t="s">
        <v>15569</v>
      </c>
    </row>
    <row r="757" ht="16.5" customHeight="1">
      <c r="A757" s="115"/>
      <c r="B757" s="784">
        <v>723.0</v>
      </c>
      <c r="C757" s="35">
        <v>42983.0</v>
      </c>
      <c r="D757" s="33" t="s">
        <v>13686</v>
      </c>
      <c r="E757" s="35"/>
      <c r="F757" s="1039" t="s">
        <v>1410</v>
      </c>
      <c r="G757" s="1025" t="s">
        <v>15218</v>
      </c>
      <c r="H757" s="63" t="s">
        <v>15570</v>
      </c>
    </row>
    <row r="758" ht="16.5" customHeight="1">
      <c r="A758" s="115"/>
      <c r="B758" s="784">
        <v>724.0</v>
      </c>
      <c r="C758" s="35">
        <v>42983.0</v>
      </c>
      <c r="D758" s="33" t="s">
        <v>15571</v>
      </c>
      <c r="E758" s="35"/>
      <c r="F758" s="1039" t="s">
        <v>962</v>
      </c>
      <c r="G758" s="1025"/>
      <c r="H758" s="63" t="s">
        <v>15572</v>
      </c>
    </row>
    <row r="759" ht="16.5" customHeight="1">
      <c r="A759" s="115"/>
      <c r="B759" s="784">
        <v>725.0</v>
      </c>
      <c r="C759" s="35">
        <v>42983.0</v>
      </c>
      <c r="D759" s="33" t="s">
        <v>15573</v>
      </c>
      <c r="E759" s="35"/>
      <c r="F759" s="1039" t="s">
        <v>962</v>
      </c>
      <c r="G759" s="1025"/>
      <c r="H759" s="63" t="s">
        <v>15574</v>
      </c>
    </row>
    <row r="760" ht="16.5" customHeight="1">
      <c r="A760" s="115"/>
      <c r="B760" s="784">
        <v>726.0</v>
      </c>
      <c r="C760" s="35">
        <v>42983.0</v>
      </c>
      <c r="D760" s="33" t="s">
        <v>15575</v>
      </c>
      <c r="E760" s="35"/>
      <c r="F760" s="1039" t="s">
        <v>962</v>
      </c>
      <c r="G760" s="1025"/>
      <c r="H760" s="63" t="s">
        <v>15576</v>
      </c>
    </row>
    <row r="761" ht="16.5" customHeight="1">
      <c r="A761" s="115"/>
      <c r="B761" s="784">
        <v>727.0</v>
      </c>
      <c r="C761" s="35">
        <v>42983.0</v>
      </c>
      <c r="D761" s="33" t="s">
        <v>4885</v>
      </c>
      <c r="E761" s="35"/>
      <c r="F761" s="1039" t="s">
        <v>962</v>
      </c>
      <c r="G761" s="1025"/>
      <c r="H761" s="63" t="s">
        <v>15577</v>
      </c>
    </row>
    <row r="762" ht="16.5" customHeight="1">
      <c r="A762" s="115"/>
      <c r="B762" s="784">
        <v>728.0</v>
      </c>
      <c r="C762" s="35">
        <v>42983.0</v>
      </c>
      <c r="D762" s="33" t="s">
        <v>15578</v>
      </c>
      <c r="E762" s="35"/>
      <c r="F762" s="1039" t="s">
        <v>962</v>
      </c>
      <c r="G762" s="1025"/>
      <c r="H762" s="63" t="s">
        <v>15579</v>
      </c>
    </row>
    <row r="763" ht="16.5" customHeight="1">
      <c r="A763" s="115"/>
      <c r="B763" s="784">
        <v>729.0</v>
      </c>
      <c r="C763" s="35">
        <v>42983.0</v>
      </c>
      <c r="D763" s="33" t="s">
        <v>1975</v>
      </c>
      <c r="E763" s="35"/>
      <c r="F763" s="1039" t="s">
        <v>2253</v>
      </c>
      <c r="G763" s="1025" t="s">
        <v>1083</v>
      </c>
      <c r="H763" s="63" t="s">
        <v>15580</v>
      </c>
    </row>
    <row r="764" ht="16.5" customHeight="1">
      <c r="A764" s="115"/>
      <c r="B764" s="784">
        <v>730.0</v>
      </c>
      <c r="C764" s="35">
        <v>42983.0</v>
      </c>
      <c r="D764" s="33" t="s">
        <v>15581</v>
      </c>
      <c r="E764" s="35"/>
      <c r="F764" s="1039" t="s">
        <v>50</v>
      </c>
      <c r="G764" s="1025"/>
      <c r="H764" s="63" t="s">
        <v>15582</v>
      </c>
    </row>
    <row r="765" ht="16.5" customHeight="1">
      <c r="A765" s="115"/>
      <c r="B765" s="784">
        <v>731.0</v>
      </c>
      <c r="C765" s="35">
        <v>42983.0</v>
      </c>
      <c r="D765" s="33" t="s">
        <v>1701</v>
      </c>
      <c r="E765" s="35"/>
      <c r="F765" s="1039" t="s">
        <v>50</v>
      </c>
      <c r="G765" s="1025"/>
      <c r="H765" s="63" t="s">
        <v>15583</v>
      </c>
    </row>
    <row r="766" ht="16.5" customHeight="1">
      <c r="A766" s="115" t="s">
        <v>675</v>
      </c>
      <c r="B766" s="784">
        <v>732.0</v>
      </c>
      <c r="C766" s="35">
        <v>42983.0</v>
      </c>
      <c r="D766" s="33" t="s">
        <v>1933</v>
      </c>
      <c r="E766" s="35"/>
      <c r="F766" s="1039" t="s">
        <v>50</v>
      </c>
      <c r="G766" s="1025"/>
      <c r="H766" s="63" t="s">
        <v>15584</v>
      </c>
    </row>
    <row r="767" ht="16.5" customHeight="1">
      <c r="A767" s="115" t="s">
        <v>675</v>
      </c>
      <c r="B767" s="784">
        <v>733.0</v>
      </c>
      <c r="C767" s="35">
        <v>42983.0</v>
      </c>
      <c r="D767" s="33" t="s">
        <v>1509</v>
      </c>
      <c r="E767" s="35"/>
      <c r="F767" s="1039" t="s">
        <v>50</v>
      </c>
      <c r="G767" s="1025"/>
      <c r="H767" s="63" t="s">
        <v>15585</v>
      </c>
    </row>
    <row r="768" ht="16.5" customHeight="1">
      <c r="A768" s="115"/>
      <c r="B768" s="784">
        <v>734.0</v>
      </c>
      <c r="C768" s="35">
        <v>42983.0</v>
      </c>
      <c r="D768" s="33" t="s">
        <v>3839</v>
      </c>
      <c r="E768" s="35"/>
      <c r="F768" s="1039" t="s">
        <v>50</v>
      </c>
      <c r="G768" s="1025"/>
      <c r="H768" s="63" t="s">
        <v>15586</v>
      </c>
    </row>
    <row r="769" ht="16.5" customHeight="1">
      <c r="A769" s="115"/>
      <c r="B769" s="784">
        <v>735.0</v>
      </c>
      <c r="C769" s="35">
        <v>42983.0</v>
      </c>
      <c r="D769" s="33" t="s">
        <v>3974</v>
      </c>
      <c r="E769" s="35"/>
      <c r="F769" s="1039" t="s">
        <v>50</v>
      </c>
      <c r="G769" s="1025"/>
      <c r="H769" s="63" t="s">
        <v>15587</v>
      </c>
    </row>
    <row r="770" ht="16.5" customHeight="1">
      <c r="A770" s="115"/>
      <c r="B770" s="784">
        <v>736.0</v>
      </c>
      <c r="C770" s="35">
        <v>42984.0</v>
      </c>
      <c r="D770" s="33" t="s">
        <v>2944</v>
      </c>
      <c r="E770" s="35"/>
      <c r="F770" s="1039" t="s">
        <v>50</v>
      </c>
      <c r="G770" s="1025"/>
      <c r="H770" s="63" t="s">
        <v>15588</v>
      </c>
    </row>
    <row r="771" ht="16.5" customHeight="1">
      <c r="A771" s="115" t="s">
        <v>675</v>
      </c>
      <c r="B771" s="784">
        <v>737.0</v>
      </c>
      <c r="C771" s="35">
        <v>42984.0</v>
      </c>
      <c r="D771" s="33" t="s">
        <v>1841</v>
      </c>
      <c r="E771" s="35"/>
      <c r="F771" s="1039" t="s">
        <v>50</v>
      </c>
      <c r="G771" s="1025"/>
      <c r="H771" s="63" t="s">
        <v>15589</v>
      </c>
    </row>
    <row r="772" ht="16.5" customHeight="1">
      <c r="A772" s="115"/>
      <c r="B772" s="784">
        <v>738.0</v>
      </c>
      <c r="C772" s="35">
        <v>42985.0</v>
      </c>
      <c r="D772" s="33" t="s">
        <v>2279</v>
      </c>
      <c r="E772" s="35"/>
      <c r="F772" s="1039" t="s">
        <v>18</v>
      </c>
      <c r="G772" s="1025"/>
      <c r="H772" s="63" t="s">
        <v>15590</v>
      </c>
    </row>
    <row r="773" ht="16.5" customHeight="1">
      <c r="A773" s="115" t="s">
        <v>675</v>
      </c>
      <c r="B773" s="784">
        <v>739.0</v>
      </c>
      <c r="C773" s="35">
        <v>42985.0</v>
      </c>
      <c r="D773" s="33" t="s">
        <v>15591</v>
      </c>
      <c r="E773" s="35"/>
      <c r="F773" s="1039" t="s">
        <v>18</v>
      </c>
      <c r="G773" s="1025"/>
      <c r="H773" s="63" t="s">
        <v>15592</v>
      </c>
    </row>
    <row r="774" ht="16.5" customHeight="1">
      <c r="A774" s="115"/>
      <c r="B774" s="784">
        <v>740.0</v>
      </c>
      <c r="C774" s="35">
        <v>42985.0</v>
      </c>
      <c r="D774" s="33" t="s">
        <v>15593</v>
      </c>
      <c r="E774" s="35"/>
      <c r="F774" s="1039" t="s">
        <v>18</v>
      </c>
      <c r="G774" s="1025"/>
      <c r="H774" s="63" t="s">
        <v>15594</v>
      </c>
    </row>
    <row r="775" ht="16.5" customHeight="1">
      <c r="A775" s="115"/>
      <c r="B775" s="784">
        <v>741.0</v>
      </c>
      <c r="C775" s="35">
        <v>42985.0</v>
      </c>
      <c r="D775" s="33" t="s">
        <v>2655</v>
      </c>
      <c r="E775" s="35"/>
      <c r="F775" s="1039" t="s">
        <v>18</v>
      </c>
      <c r="G775" s="1025"/>
      <c r="H775" s="63" t="s">
        <v>15595</v>
      </c>
    </row>
    <row r="776" ht="16.5" customHeight="1">
      <c r="A776" s="115"/>
      <c r="B776" s="784">
        <v>742.0</v>
      </c>
      <c r="C776" s="35">
        <v>42985.0</v>
      </c>
      <c r="D776" s="33" t="s">
        <v>10476</v>
      </c>
      <c r="E776" s="35"/>
      <c r="F776" s="1039" t="s">
        <v>18</v>
      </c>
      <c r="G776" s="1025"/>
      <c r="H776" s="63" t="s">
        <v>15596</v>
      </c>
    </row>
    <row r="777" ht="16.5" customHeight="1">
      <c r="A777" s="115"/>
      <c r="B777" s="784">
        <v>743.0</v>
      </c>
      <c r="C777" s="35">
        <v>42985.0</v>
      </c>
      <c r="D777" s="33" t="s">
        <v>2443</v>
      </c>
      <c r="E777" s="35"/>
      <c r="F777" s="1039" t="s">
        <v>18</v>
      </c>
      <c r="G777" s="1025"/>
      <c r="H777" s="63" t="s">
        <v>15597</v>
      </c>
    </row>
    <row r="778" ht="16.5" customHeight="1">
      <c r="A778" s="115"/>
      <c r="B778" s="784">
        <v>744.0</v>
      </c>
      <c r="C778" s="35">
        <v>42985.0</v>
      </c>
      <c r="D778" s="33" t="s">
        <v>15598</v>
      </c>
      <c r="E778" s="35"/>
      <c r="F778" s="1039" t="s">
        <v>18</v>
      </c>
      <c r="G778" s="1025"/>
      <c r="H778" s="63" t="s">
        <v>15599</v>
      </c>
    </row>
    <row r="779" ht="16.5" customHeight="1">
      <c r="A779" s="115"/>
      <c r="B779" s="784">
        <v>745.0</v>
      </c>
      <c r="C779" s="35">
        <v>42985.0</v>
      </c>
      <c r="D779" s="33" t="s">
        <v>3196</v>
      </c>
      <c r="E779" s="35"/>
      <c r="F779" s="1039" t="s">
        <v>18</v>
      </c>
      <c r="G779" s="1025"/>
      <c r="H779" s="63" t="s">
        <v>15600</v>
      </c>
    </row>
    <row r="780" ht="16.5" customHeight="1">
      <c r="A780" s="115"/>
      <c r="B780" s="784">
        <v>746.0</v>
      </c>
      <c r="C780" s="35">
        <v>42985.0</v>
      </c>
      <c r="D780" s="33" t="s">
        <v>10229</v>
      </c>
      <c r="E780" s="35"/>
      <c r="F780" s="1039" t="s">
        <v>18</v>
      </c>
      <c r="G780" s="1025"/>
      <c r="H780" s="63" t="s">
        <v>15601</v>
      </c>
    </row>
    <row r="781" ht="16.5" customHeight="1">
      <c r="A781" s="115"/>
      <c r="B781" s="784">
        <v>747.0</v>
      </c>
      <c r="C781" s="35">
        <v>42985.0</v>
      </c>
      <c r="D781" s="33" t="s">
        <v>3235</v>
      </c>
      <c r="E781" s="35"/>
      <c r="F781" s="1039" t="s">
        <v>18</v>
      </c>
      <c r="G781" s="1025" t="s">
        <v>2559</v>
      </c>
      <c r="H781" s="63" t="s">
        <v>15602</v>
      </c>
    </row>
    <row r="782" ht="16.5" customHeight="1">
      <c r="A782" s="115"/>
      <c r="B782" s="784">
        <v>748.0</v>
      </c>
      <c r="C782" s="35">
        <v>42985.0</v>
      </c>
      <c r="D782" s="33" t="s">
        <v>3518</v>
      </c>
      <c r="E782" s="35"/>
      <c r="F782" s="1039" t="s">
        <v>18</v>
      </c>
      <c r="G782" s="1025"/>
      <c r="H782" s="63" t="s">
        <v>15603</v>
      </c>
    </row>
    <row r="783" ht="16.5" customHeight="1">
      <c r="A783" s="115"/>
      <c r="B783" s="784">
        <v>749.0</v>
      </c>
      <c r="C783" s="35">
        <v>42985.0</v>
      </c>
      <c r="D783" s="33" t="s">
        <v>15604</v>
      </c>
      <c r="E783" s="35"/>
      <c r="F783" s="1039" t="s">
        <v>18</v>
      </c>
      <c r="G783" s="1025" t="s">
        <v>2559</v>
      </c>
      <c r="H783" s="63" t="s">
        <v>15605</v>
      </c>
    </row>
    <row r="784" ht="16.5" customHeight="1">
      <c r="A784" s="115" t="s">
        <v>675</v>
      </c>
      <c r="B784" s="784">
        <v>750.0</v>
      </c>
      <c r="C784" s="35">
        <v>42985.0</v>
      </c>
      <c r="D784" s="33" t="s">
        <v>2438</v>
      </c>
      <c r="E784" s="35"/>
      <c r="F784" s="1039" t="s">
        <v>18</v>
      </c>
      <c r="G784" s="1025"/>
      <c r="H784" s="63" t="s">
        <v>15606</v>
      </c>
    </row>
    <row r="785" ht="16.5" customHeight="1">
      <c r="A785" s="115" t="s">
        <v>675</v>
      </c>
      <c r="B785" s="784">
        <v>751.0</v>
      </c>
      <c r="C785" s="35">
        <v>42985.0</v>
      </c>
      <c r="D785" s="33" t="s">
        <v>2435</v>
      </c>
      <c r="E785" s="35"/>
      <c r="F785" s="1039" t="s">
        <v>18</v>
      </c>
      <c r="G785" s="1025"/>
      <c r="H785" s="63" t="s">
        <v>15607</v>
      </c>
    </row>
    <row r="786" ht="16.5" customHeight="1">
      <c r="A786" s="115"/>
      <c r="B786" s="784">
        <v>752.0</v>
      </c>
      <c r="C786" s="35">
        <v>42985.0</v>
      </c>
      <c r="D786" s="33" t="s">
        <v>1471</v>
      </c>
      <c r="E786" s="35"/>
      <c r="F786" s="1060" t="s">
        <v>15514</v>
      </c>
      <c r="G786" s="27" t="s">
        <v>1425</v>
      </c>
      <c r="H786" s="63" t="s">
        <v>15608</v>
      </c>
    </row>
    <row r="787" ht="16.5" customHeight="1">
      <c r="A787" s="115"/>
      <c r="B787" s="784">
        <v>753.0</v>
      </c>
      <c r="C787" s="35">
        <v>42985.0</v>
      </c>
      <c r="D787" s="33" t="s">
        <v>1470</v>
      </c>
      <c r="E787" s="35"/>
      <c r="F787" s="1060" t="s">
        <v>15514</v>
      </c>
      <c r="G787" s="27" t="s">
        <v>1425</v>
      </c>
      <c r="H787" s="63" t="s">
        <v>15609</v>
      </c>
    </row>
    <row r="788" ht="16.5" customHeight="1">
      <c r="A788" s="115"/>
      <c r="B788" s="784">
        <v>754.0</v>
      </c>
      <c r="C788" s="35">
        <v>42985.0</v>
      </c>
      <c r="D788" s="33" t="s">
        <v>4885</v>
      </c>
      <c r="E788" s="35"/>
      <c r="F788" s="1060" t="s">
        <v>15514</v>
      </c>
      <c r="G788" s="27" t="s">
        <v>15610</v>
      </c>
      <c r="H788" s="63" t="s">
        <v>15611</v>
      </c>
    </row>
    <row r="789" ht="16.5" customHeight="1">
      <c r="A789" s="115"/>
      <c r="B789" s="784">
        <v>755.0</v>
      </c>
      <c r="C789" s="35">
        <v>42985.0</v>
      </c>
      <c r="D789" s="33" t="s">
        <v>15612</v>
      </c>
      <c r="E789" s="35"/>
      <c r="F789" s="1063" t="s">
        <v>1200</v>
      </c>
      <c r="G789" s="27" t="s">
        <v>15613</v>
      </c>
      <c r="H789" s="63" t="s">
        <v>15614</v>
      </c>
    </row>
    <row r="790" ht="16.5" customHeight="1">
      <c r="A790" s="115"/>
      <c r="B790" s="784">
        <v>756.0</v>
      </c>
      <c r="C790" s="35">
        <v>42989.0</v>
      </c>
      <c r="D790" s="33" t="s">
        <v>15478</v>
      </c>
      <c r="E790" s="35"/>
      <c r="F790" s="1039" t="s">
        <v>1313</v>
      </c>
      <c r="G790" s="27" t="s">
        <v>1425</v>
      </c>
      <c r="H790" s="63" t="s">
        <v>15615</v>
      </c>
    </row>
    <row r="791" ht="16.5" customHeight="1">
      <c r="A791" s="115" t="s">
        <v>15616</v>
      </c>
      <c r="B791" s="784">
        <v>757.0</v>
      </c>
      <c r="C791" s="35">
        <v>42989.0</v>
      </c>
      <c r="D791" s="33" t="s">
        <v>15480</v>
      </c>
      <c r="E791" s="35"/>
      <c r="F791" s="1039" t="s">
        <v>1313</v>
      </c>
      <c r="G791" s="27" t="s">
        <v>1425</v>
      </c>
      <c r="H791" s="63" t="s">
        <v>15617</v>
      </c>
    </row>
    <row r="792" ht="16.5" customHeight="1">
      <c r="A792" s="115"/>
      <c r="B792" s="784">
        <v>758.0</v>
      </c>
      <c r="C792" s="35">
        <v>42989.0</v>
      </c>
      <c r="D792" s="33" t="s">
        <v>2329</v>
      </c>
      <c r="E792" s="35"/>
      <c r="F792" s="1039" t="s">
        <v>1313</v>
      </c>
      <c r="G792" s="27" t="s">
        <v>1425</v>
      </c>
      <c r="H792" s="63" t="s">
        <v>15618</v>
      </c>
    </row>
    <row r="793" ht="16.5" customHeight="1">
      <c r="A793" s="115"/>
      <c r="B793" s="784">
        <v>759.0</v>
      </c>
      <c r="C793" s="35">
        <v>42989.0</v>
      </c>
      <c r="D793" s="33" t="s">
        <v>1618</v>
      </c>
      <c r="E793" s="35"/>
      <c r="F793" s="1039" t="s">
        <v>2253</v>
      </c>
      <c r="G793" s="27" t="s">
        <v>9330</v>
      </c>
      <c r="H793" s="63" t="s">
        <v>15619</v>
      </c>
    </row>
    <row r="794" ht="16.5" customHeight="1">
      <c r="A794" s="115"/>
      <c r="B794" s="784">
        <v>760.0</v>
      </c>
      <c r="C794" s="35">
        <v>42989.0</v>
      </c>
      <c r="D794" s="33" t="s">
        <v>15491</v>
      </c>
      <c r="E794" s="35"/>
      <c r="F794" s="1039" t="s">
        <v>1313</v>
      </c>
      <c r="G794" s="27" t="s">
        <v>1425</v>
      </c>
      <c r="H794" s="63" t="s">
        <v>15476</v>
      </c>
    </row>
    <row r="795" ht="16.5" customHeight="1">
      <c r="A795" s="115"/>
      <c r="B795" s="784">
        <v>761.0</v>
      </c>
      <c r="C795" s="35">
        <v>42989.0</v>
      </c>
      <c r="D795" s="33" t="s">
        <v>15493</v>
      </c>
      <c r="E795" s="35"/>
      <c r="F795" s="1039" t="s">
        <v>1313</v>
      </c>
      <c r="G795" s="27" t="s">
        <v>1425</v>
      </c>
      <c r="H795" s="63" t="s">
        <v>15620</v>
      </c>
    </row>
    <row r="796" ht="16.5" customHeight="1">
      <c r="A796" s="115"/>
      <c r="B796" s="784">
        <v>762.0</v>
      </c>
      <c r="C796" s="35">
        <v>42989.0</v>
      </c>
      <c r="D796" s="33" t="s">
        <v>2319</v>
      </c>
      <c r="E796" s="35"/>
      <c r="F796" s="1039" t="s">
        <v>1313</v>
      </c>
      <c r="G796" s="27" t="s">
        <v>1425</v>
      </c>
      <c r="H796" s="63" t="s">
        <v>15621</v>
      </c>
    </row>
    <row r="797" ht="16.5" customHeight="1">
      <c r="A797" s="115"/>
      <c r="B797" s="784">
        <v>763.0</v>
      </c>
      <c r="C797" s="35">
        <v>42989.0</v>
      </c>
      <c r="D797" s="33" t="s">
        <v>1761</v>
      </c>
      <c r="E797" s="35"/>
      <c r="F797" s="1039" t="s">
        <v>1593</v>
      </c>
      <c r="G797" s="1025" t="s">
        <v>15622</v>
      </c>
      <c r="H797" s="63" t="s">
        <v>15623</v>
      </c>
    </row>
    <row r="798" ht="16.5" customHeight="1">
      <c r="A798" s="115"/>
      <c r="B798" s="784">
        <v>764.0</v>
      </c>
      <c r="C798" s="35">
        <v>42990.0</v>
      </c>
      <c r="D798" s="33" t="s">
        <v>1623</v>
      </c>
      <c r="E798" s="35"/>
      <c r="F798" s="1039" t="s">
        <v>2253</v>
      </c>
      <c r="G798" s="1025" t="s">
        <v>15320</v>
      </c>
      <c r="H798" s="63" t="s">
        <v>15624</v>
      </c>
    </row>
    <row r="799" ht="16.5" customHeight="1">
      <c r="A799" s="115"/>
      <c r="B799" s="784">
        <v>765.0</v>
      </c>
      <c r="C799" s="35">
        <v>42990.0</v>
      </c>
      <c r="D799" s="33" t="s">
        <v>1994</v>
      </c>
      <c r="E799" s="35"/>
      <c r="F799" s="1039" t="s">
        <v>1725</v>
      </c>
      <c r="G799" s="1025"/>
      <c r="H799" s="63" t="s">
        <v>15625</v>
      </c>
    </row>
    <row r="800" ht="16.5" customHeight="1">
      <c r="A800" s="115"/>
      <c r="B800" s="784">
        <v>766.0</v>
      </c>
      <c r="C800" s="35">
        <v>42990.0</v>
      </c>
      <c r="D800" s="33" t="s">
        <v>3058</v>
      </c>
      <c r="E800" s="35"/>
      <c r="F800" s="1039" t="s">
        <v>1725</v>
      </c>
      <c r="G800" s="1025"/>
      <c r="H800" s="63" t="s">
        <v>15626</v>
      </c>
    </row>
    <row r="801" ht="16.5" customHeight="1">
      <c r="A801" s="115"/>
      <c r="B801" s="784">
        <v>767.0</v>
      </c>
      <c r="C801" s="35">
        <v>42990.0</v>
      </c>
      <c r="D801" s="33" t="s">
        <v>985</v>
      </c>
      <c r="E801" s="35"/>
      <c r="F801" s="1039" t="s">
        <v>1725</v>
      </c>
      <c r="G801" s="1025"/>
      <c r="H801" s="63" t="s">
        <v>15627</v>
      </c>
    </row>
    <row r="802" ht="16.5" customHeight="1">
      <c r="A802" s="115" t="s">
        <v>675</v>
      </c>
      <c r="B802" s="784">
        <v>768.0</v>
      </c>
      <c r="C802" s="35">
        <v>42990.0</v>
      </c>
      <c r="D802" s="33" t="s">
        <v>977</v>
      </c>
      <c r="E802" s="35"/>
      <c r="F802" s="1039" t="s">
        <v>1725</v>
      </c>
      <c r="G802" s="1025"/>
      <c r="H802" s="63" t="s">
        <v>15628</v>
      </c>
    </row>
    <row r="803" ht="16.5" customHeight="1">
      <c r="A803" s="115"/>
      <c r="B803" s="784">
        <v>769.0</v>
      </c>
      <c r="C803" s="35">
        <v>42990.0</v>
      </c>
      <c r="D803" s="33" t="s">
        <v>5406</v>
      </c>
      <c r="E803" s="35"/>
      <c r="F803" s="1039" t="s">
        <v>1725</v>
      </c>
      <c r="G803" s="1025"/>
      <c r="H803" s="63" t="s">
        <v>15629</v>
      </c>
    </row>
    <row r="804" ht="16.5" customHeight="1">
      <c r="A804" s="115" t="s">
        <v>675</v>
      </c>
      <c r="B804" s="784">
        <v>770.0</v>
      </c>
      <c r="C804" s="35">
        <v>42990.0</v>
      </c>
      <c r="D804" s="33" t="s">
        <v>14942</v>
      </c>
      <c r="E804" s="35"/>
      <c r="F804" s="1039" t="s">
        <v>1725</v>
      </c>
      <c r="G804" s="1025"/>
      <c r="H804" s="63" t="s">
        <v>15630</v>
      </c>
    </row>
    <row r="805" ht="16.5" customHeight="1">
      <c r="A805" s="115" t="s">
        <v>675</v>
      </c>
      <c r="B805" s="784">
        <v>771.0</v>
      </c>
      <c r="C805" s="35">
        <v>42990.0</v>
      </c>
      <c r="D805" s="33" t="s">
        <v>1656</v>
      </c>
      <c r="E805" s="35"/>
      <c r="F805" s="1039" t="s">
        <v>1725</v>
      </c>
      <c r="G805" s="1025"/>
      <c r="H805" s="63" t="s">
        <v>15631</v>
      </c>
    </row>
    <row r="806" ht="16.5" customHeight="1">
      <c r="A806" s="115"/>
      <c r="B806" s="784">
        <v>772.0</v>
      </c>
      <c r="C806" s="35">
        <v>42990.0</v>
      </c>
      <c r="D806" s="33" t="s">
        <v>1536</v>
      </c>
      <c r="E806" s="35"/>
      <c r="F806" s="1039" t="s">
        <v>2253</v>
      </c>
      <c r="G806" s="27" t="s">
        <v>15632</v>
      </c>
      <c r="H806" s="63" t="s">
        <v>15633</v>
      </c>
    </row>
    <row r="807" ht="16.5" customHeight="1">
      <c r="A807" s="115"/>
      <c r="B807" s="784">
        <v>773.0</v>
      </c>
      <c r="C807" s="35">
        <v>42990.0</v>
      </c>
      <c r="D807" s="33" t="s">
        <v>15634</v>
      </c>
      <c r="E807" s="35"/>
      <c r="F807" s="1039" t="s">
        <v>15635</v>
      </c>
      <c r="G807" s="1025"/>
      <c r="H807" s="63" t="s">
        <v>15636</v>
      </c>
    </row>
    <row r="808" ht="16.5" customHeight="1">
      <c r="A808" s="115" t="s">
        <v>675</v>
      </c>
      <c r="B808" s="784">
        <v>774.0</v>
      </c>
      <c r="C808" s="35">
        <v>42990.0</v>
      </c>
      <c r="D808" s="33" t="s">
        <v>15568</v>
      </c>
      <c r="E808" s="35"/>
      <c r="F808" s="1039" t="s">
        <v>1410</v>
      </c>
      <c r="G808" s="27" t="s">
        <v>15637</v>
      </c>
      <c r="H808" s="63" t="s">
        <v>15638</v>
      </c>
    </row>
    <row r="809" ht="16.5" customHeight="1">
      <c r="A809" s="115"/>
      <c r="B809" s="784"/>
      <c r="C809" s="35">
        <v>42991.0</v>
      </c>
      <c r="D809" s="33" t="s">
        <v>15639</v>
      </c>
      <c r="E809" s="35"/>
      <c r="F809" s="1039" t="s">
        <v>15640</v>
      </c>
      <c r="G809" s="27"/>
      <c r="H809" s="63" t="s">
        <v>15641</v>
      </c>
    </row>
    <row r="810" ht="16.5" customHeight="1">
      <c r="A810" s="115"/>
      <c r="B810" s="784">
        <v>775.0</v>
      </c>
      <c r="C810" s="35">
        <v>42994.0</v>
      </c>
      <c r="D810" s="33" t="s">
        <v>1623</v>
      </c>
      <c r="E810" s="35"/>
      <c r="F810" s="1039" t="s">
        <v>1410</v>
      </c>
      <c r="G810" s="1025" t="s">
        <v>1367</v>
      </c>
      <c r="H810" s="63" t="s">
        <v>15642</v>
      </c>
    </row>
    <row r="811" ht="16.5" customHeight="1">
      <c r="A811" s="115"/>
      <c r="B811" s="784">
        <v>776.0</v>
      </c>
      <c r="C811" s="35">
        <v>42994.0</v>
      </c>
      <c r="D811" s="33" t="s">
        <v>3055</v>
      </c>
      <c r="E811" s="35"/>
      <c r="F811" s="1039" t="s">
        <v>363</v>
      </c>
      <c r="G811" s="1025"/>
      <c r="H811" s="63" t="s">
        <v>15643</v>
      </c>
    </row>
    <row r="812" ht="16.5" customHeight="1">
      <c r="A812" s="115"/>
      <c r="B812" s="784">
        <v>777.0</v>
      </c>
      <c r="C812" s="35">
        <v>42994.0</v>
      </c>
      <c r="D812" s="33" t="s">
        <v>2907</v>
      </c>
      <c r="E812" s="35"/>
      <c r="F812" s="1039" t="s">
        <v>363</v>
      </c>
      <c r="G812" s="1025"/>
      <c r="H812" s="63" t="s">
        <v>15644</v>
      </c>
    </row>
    <row r="813" ht="16.5" customHeight="1">
      <c r="A813" s="115"/>
      <c r="B813" s="784">
        <v>778.0</v>
      </c>
      <c r="C813" s="35">
        <v>42994.0</v>
      </c>
      <c r="D813" s="33" t="s">
        <v>2794</v>
      </c>
      <c r="E813" s="35"/>
      <c r="F813" s="1039" t="s">
        <v>363</v>
      </c>
      <c r="G813" s="1025"/>
      <c r="H813" s="63" t="s">
        <v>15645</v>
      </c>
    </row>
    <row r="814" ht="16.5" customHeight="1">
      <c r="A814" s="115"/>
      <c r="B814" s="784">
        <v>779.0</v>
      </c>
      <c r="C814" s="35">
        <v>42994.0</v>
      </c>
      <c r="D814" s="33" t="s">
        <v>695</v>
      </c>
      <c r="E814" s="35"/>
      <c r="F814" s="1039" t="s">
        <v>363</v>
      </c>
      <c r="G814" s="1025"/>
      <c r="H814" s="63" t="s">
        <v>15646</v>
      </c>
    </row>
    <row r="815" ht="16.5" customHeight="1">
      <c r="A815" s="115" t="s">
        <v>675</v>
      </c>
      <c r="B815" s="784">
        <v>780.0</v>
      </c>
      <c r="C815" s="35">
        <v>42994.0</v>
      </c>
      <c r="D815" s="33" t="s">
        <v>1567</v>
      </c>
      <c r="E815" s="35"/>
      <c r="F815" s="1039" t="s">
        <v>363</v>
      </c>
      <c r="G815" s="1025"/>
      <c r="H815" s="63" t="s">
        <v>15647</v>
      </c>
    </row>
    <row r="816" ht="16.5" customHeight="1">
      <c r="A816" s="115"/>
      <c r="B816" s="784">
        <v>781.0</v>
      </c>
      <c r="C816" s="35">
        <v>42994.0</v>
      </c>
      <c r="D816" s="33" t="s">
        <v>1969</v>
      </c>
      <c r="E816" s="35"/>
      <c r="F816" s="1039" t="s">
        <v>363</v>
      </c>
      <c r="G816" s="1025"/>
      <c r="H816" s="63" t="s">
        <v>15648</v>
      </c>
    </row>
    <row r="817" ht="16.5" customHeight="1">
      <c r="A817" s="115"/>
      <c r="B817" s="784">
        <v>782.0</v>
      </c>
      <c r="C817" s="35">
        <v>42996.0</v>
      </c>
      <c r="D817" s="33" t="s">
        <v>1494</v>
      </c>
      <c r="E817" s="35"/>
      <c r="F817" s="1063" t="s">
        <v>1593</v>
      </c>
      <c r="G817" s="1025"/>
      <c r="H817" s="63" t="s">
        <v>15649</v>
      </c>
    </row>
    <row r="818" ht="16.5" customHeight="1">
      <c r="A818" s="115"/>
      <c r="B818" s="784">
        <v>783.0</v>
      </c>
      <c r="C818" s="35">
        <v>42996.0</v>
      </c>
      <c r="D818" s="33" t="s">
        <v>2478</v>
      </c>
      <c r="E818" s="35"/>
      <c r="F818" s="1063" t="s">
        <v>1593</v>
      </c>
      <c r="G818" s="1025"/>
      <c r="H818" s="63" t="s">
        <v>15650</v>
      </c>
    </row>
    <row r="819" ht="16.5" customHeight="1">
      <c r="A819" s="115"/>
      <c r="B819" s="784">
        <v>784.0</v>
      </c>
      <c r="C819" s="35">
        <v>42997.0</v>
      </c>
      <c r="D819" s="33" t="s">
        <v>988</v>
      </c>
      <c r="E819" s="35"/>
      <c r="F819" s="1039" t="s">
        <v>50</v>
      </c>
      <c r="G819" s="1025"/>
      <c r="H819" s="63" t="s">
        <v>15651</v>
      </c>
    </row>
    <row r="820" ht="16.5" customHeight="1">
      <c r="A820" s="115"/>
      <c r="B820" s="784">
        <v>785.0</v>
      </c>
      <c r="C820" s="35">
        <v>42997.0</v>
      </c>
      <c r="D820" s="33" t="s">
        <v>2611</v>
      </c>
      <c r="E820" s="35"/>
      <c r="F820" s="1039" t="s">
        <v>2253</v>
      </c>
      <c r="G820" s="1025" t="s">
        <v>1083</v>
      </c>
      <c r="H820" s="63" t="s">
        <v>15652</v>
      </c>
    </row>
    <row r="821" ht="16.5" customHeight="1">
      <c r="A821" s="115"/>
      <c r="B821" s="784">
        <v>786.0</v>
      </c>
      <c r="C821" s="35">
        <v>42997.0</v>
      </c>
      <c r="D821" s="33" t="s">
        <v>988</v>
      </c>
      <c r="E821" s="35"/>
      <c r="F821" s="1039" t="s">
        <v>363</v>
      </c>
      <c r="G821" s="1025"/>
      <c r="H821" s="63" t="s">
        <v>15653</v>
      </c>
    </row>
    <row r="822" ht="16.5" customHeight="1">
      <c r="A822" s="115"/>
      <c r="B822" s="784">
        <v>787.0</v>
      </c>
      <c r="C822" s="35">
        <v>42997.0</v>
      </c>
      <c r="D822" s="33" t="s">
        <v>15499</v>
      </c>
      <c r="E822" s="35"/>
      <c r="F822" s="1064" t="s">
        <v>6257</v>
      </c>
      <c r="G822" s="1025" t="s">
        <v>2304</v>
      </c>
      <c r="H822" s="63" t="s">
        <v>15654</v>
      </c>
    </row>
    <row r="823" ht="16.5" customHeight="1">
      <c r="A823" s="115"/>
      <c r="B823" s="784">
        <v>788.0</v>
      </c>
      <c r="C823" s="35">
        <v>42997.0</v>
      </c>
      <c r="D823" s="33" t="s">
        <v>15495</v>
      </c>
      <c r="E823" s="35"/>
      <c r="F823" s="1064" t="s">
        <v>6257</v>
      </c>
      <c r="G823" s="1025" t="s">
        <v>2304</v>
      </c>
      <c r="H823" s="63" t="s">
        <v>15655</v>
      </c>
    </row>
    <row r="824" ht="16.5" customHeight="1">
      <c r="A824" s="115"/>
      <c r="B824" s="784">
        <v>789.0</v>
      </c>
      <c r="C824" s="35">
        <v>42997.0</v>
      </c>
      <c r="D824" s="33" t="s">
        <v>15497</v>
      </c>
      <c r="E824" s="35"/>
      <c r="F824" s="1064" t="s">
        <v>6257</v>
      </c>
      <c r="G824" s="1025" t="s">
        <v>2304</v>
      </c>
      <c r="H824" s="63" t="s">
        <v>15656</v>
      </c>
    </row>
    <row r="825" ht="16.5" customHeight="1">
      <c r="A825" s="115"/>
      <c r="B825" s="784">
        <v>790.0</v>
      </c>
      <c r="C825" s="35">
        <v>42997.0</v>
      </c>
      <c r="D825" s="33" t="s">
        <v>1922</v>
      </c>
      <c r="E825" s="35"/>
      <c r="F825" s="1039" t="s">
        <v>50</v>
      </c>
      <c r="G825" s="1025"/>
      <c r="H825" s="63" t="s">
        <v>15657</v>
      </c>
    </row>
    <row r="826" ht="16.5" customHeight="1">
      <c r="A826" s="115"/>
      <c r="B826" s="784">
        <v>791.0</v>
      </c>
      <c r="C826" s="35">
        <v>42997.0</v>
      </c>
      <c r="D826" s="33" t="s">
        <v>1766</v>
      </c>
      <c r="E826" s="35"/>
      <c r="F826" s="1039" t="s">
        <v>1725</v>
      </c>
      <c r="G826" s="1025"/>
      <c r="H826" s="63" t="s">
        <v>15658</v>
      </c>
    </row>
    <row r="827" ht="16.5" customHeight="1">
      <c r="A827" s="115" t="s">
        <v>675</v>
      </c>
      <c r="B827" s="784">
        <v>792.0</v>
      </c>
      <c r="C827" s="35">
        <v>42997.0</v>
      </c>
      <c r="D827" s="33" t="s">
        <v>2589</v>
      </c>
      <c r="E827" s="35"/>
      <c r="F827" s="1039" t="s">
        <v>1725</v>
      </c>
      <c r="G827" s="1025"/>
      <c r="H827" s="63" t="s">
        <v>15659</v>
      </c>
    </row>
    <row r="828" ht="16.5" customHeight="1">
      <c r="A828" s="115"/>
      <c r="B828" s="784">
        <v>793.0</v>
      </c>
      <c r="C828" s="35">
        <v>42997.0</v>
      </c>
      <c r="D828" s="33" t="s">
        <v>2092</v>
      </c>
      <c r="E828" s="35"/>
      <c r="F828" s="1039" t="s">
        <v>1725</v>
      </c>
      <c r="G828" s="1025"/>
      <c r="H828" s="63" t="s">
        <v>15660</v>
      </c>
    </row>
    <row r="829" ht="16.5" customHeight="1">
      <c r="A829" s="115"/>
      <c r="B829" s="784">
        <v>794.0</v>
      </c>
      <c r="C829" s="35">
        <v>42998.0</v>
      </c>
      <c r="D829" s="33" t="s">
        <v>15661</v>
      </c>
      <c r="E829" s="35"/>
      <c r="F829" s="1039" t="s">
        <v>18</v>
      </c>
      <c r="G829" s="1025"/>
      <c r="H829" s="63" t="s">
        <v>15662</v>
      </c>
    </row>
    <row r="830" ht="16.5" customHeight="1">
      <c r="A830" s="115"/>
      <c r="B830" s="784">
        <v>795.0</v>
      </c>
      <c r="C830" s="35">
        <v>42998.0</v>
      </c>
      <c r="D830" s="33" t="s">
        <v>6882</v>
      </c>
      <c r="E830" s="35"/>
      <c r="F830" s="1039" t="s">
        <v>1197</v>
      </c>
      <c r="G830" s="1025"/>
      <c r="H830" s="63" t="s">
        <v>15663</v>
      </c>
    </row>
    <row r="831" ht="16.5" customHeight="1">
      <c r="A831" s="115"/>
      <c r="B831" s="784">
        <v>796.0</v>
      </c>
      <c r="C831" s="35">
        <v>42998.0</v>
      </c>
      <c r="D831" s="33" t="s">
        <v>2634</v>
      </c>
      <c r="E831" s="35"/>
      <c r="F831" s="1039" t="s">
        <v>1725</v>
      </c>
      <c r="G831" s="1025"/>
      <c r="H831" s="63" t="s">
        <v>15664</v>
      </c>
    </row>
    <row r="832" ht="16.5" customHeight="1">
      <c r="A832" s="115"/>
      <c r="B832" s="784">
        <v>797.0</v>
      </c>
      <c r="C832" s="35">
        <v>42998.0</v>
      </c>
      <c r="D832" s="33" t="s">
        <v>15665</v>
      </c>
      <c r="E832" s="35"/>
      <c r="F832" s="1039" t="s">
        <v>15666</v>
      </c>
      <c r="G832" s="27" t="s">
        <v>15667</v>
      </c>
      <c r="H832" s="63" t="s">
        <v>15668</v>
      </c>
    </row>
    <row r="833" ht="16.5" customHeight="1">
      <c r="A833" s="115"/>
      <c r="B833" s="784">
        <v>798.0</v>
      </c>
      <c r="C833" s="35">
        <v>42998.0</v>
      </c>
      <c r="D833" s="33" t="s">
        <v>15669</v>
      </c>
      <c r="E833" s="35"/>
      <c r="F833" s="1039" t="s">
        <v>1410</v>
      </c>
      <c r="G833" s="27" t="s">
        <v>15670</v>
      </c>
      <c r="H833" s="63" t="s">
        <v>15671</v>
      </c>
    </row>
    <row r="834" ht="16.5" customHeight="1">
      <c r="A834" s="115"/>
      <c r="B834" s="784">
        <v>799.0</v>
      </c>
      <c r="C834" s="35">
        <v>42999.0</v>
      </c>
      <c r="D834" s="33" t="s">
        <v>15672</v>
      </c>
      <c r="E834" s="35"/>
      <c r="F834" s="1039" t="s">
        <v>18</v>
      </c>
      <c r="G834" s="1025"/>
      <c r="H834" s="63" t="s">
        <v>15673</v>
      </c>
    </row>
    <row r="835" ht="16.5" customHeight="1">
      <c r="A835" s="115" t="s">
        <v>675</v>
      </c>
      <c r="B835" s="784">
        <v>800.0</v>
      </c>
      <c r="C835" s="35">
        <v>42999.0</v>
      </c>
      <c r="D835" s="33" t="s">
        <v>1358</v>
      </c>
      <c r="E835" s="35"/>
      <c r="F835" s="1039" t="s">
        <v>2374</v>
      </c>
      <c r="G835" s="1025"/>
      <c r="H835" s="63" t="s">
        <v>15674</v>
      </c>
    </row>
    <row r="836" ht="16.5" customHeight="1">
      <c r="A836" s="115"/>
      <c r="B836" s="784">
        <v>801.0</v>
      </c>
      <c r="C836" s="35">
        <v>43000.0</v>
      </c>
      <c r="D836" s="33" t="s">
        <v>2587</v>
      </c>
      <c r="E836" s="35"/>
      <c r="F836" s="1039" t="s">
        <v>18</v>
      </c>
      <c r="G836" s="1025"/>
      <c r="H836" s="63" t="s">
        <v>15675</v>
      </c>
    </row>
    <row r="837" ht="16.5" customHeight="1">
      <c r="A837" s="115" t="s">
        <v>675</v>
      </c>
      <c r="B837" s="784">
        <v>802.0</v>
      </c>
      <c r="C837" s="35">
        <v>43000.0</v>
      </c>
      <c r="D837" s="33" t="s">
        <v>2943</v>
      </c>
      <c r="E837" s="35"/>
      <c r="F837" s="1039" t="s">
        <v>18</v>
      </c>
      <c r="G837" s="1025"/>
      <c r="H837" s="63" t="s">
        <v>15676</v>
      </c>
    </row>
    <row r="838" ht="16.5" customHeight="1">
      <c r="A838" s="115" t="s">
        <v>675</v>
      </c>
      <c r="B838" s="784">
        <v>803.0</v>
      </c>
      <c r="C838" s="35">
        <v>43000.0</v>
      </c>
      <c r="D838" s="33" t="s">
        <v>2942</v>
      </c>
      <c r="E838" s="35"/>
      <c r="F838" s="1039" t="s">
        <v>18</v>
      </c>
      <c r="G838" s="1025"/>
      <c r="H838" s="63" t="s">
        <v>15677</v>
      </c>
    </row>
    <row r="839" ht="16.5" customHeight="1">
      <c r="A839" s="115"/>
      <c r="B839" s="784">
        <v>804.0</v>
      </c>
      <c r="C839" s="35">
        <v>43000.0</v>
      </c>
      <c r="D839" s="33" t="s">
        <v>2265</v>
      </c>
      <c r="E839" s="35"/>
      <c r="F839" s="1039" t="s">
        <v>18</v>
      </c>
      <c r="G839" s="1025"/>
      <c r="H839" s="63" t="s">
        <v>15678</v>
      </c>
    </row>
    <row r="840" ht="16.5" customHeight="1">
      <c r="A840" s="115"/>
      <c r="B840" s="784">
        <v>805.0</v>
      </c>
      <c r="C840" s="35">
        <v>43000.0</v>
      </c>
      <c r="D840" s="33" t="s">
        <v>45</v>
      </c>
      <c r="E840" s="35"/>
      <c r="F840" s="1039" t="s">
        <v>18</v>
      </c>
      <c r="G840" s="1025"/>
      <c r="H840" s="63" t="s">
        <v>15679</v>
      </c>
    </row>
    <row r="841" ht="16.5" customHeight="1">
      <c r="A841" s="115" t="s">
        <v>675</v>
      </c>
      <c r="B841" s="784">
        <v>806.0</v>
      </c>
      <c r="C841" s="35">
        <v>43000.0</v>
      </c>
      <c r="D841" s="33" t="s">
        <v>3179</v>
      </c>
      <c r="E841" s="35"/>
      <c r="F841" s="1039" t="s">
        <v>18</v>
      </c>
      <c r="G841" s="1025"/>
      <c r="H841" s="63" t="s">
        <v>15680</v>
      </c>
    </row>
    <row r="842" ht="16.5" customHeight="1">
      <c r="A842" s="115" t="s">
        <v>675</v>
      </c>
      <c r="B842" s="784">
        <v>807.0</v>
      </c>
      <c r="C842" s="35">
        <v>43000.0</v>
      </c>
      <c r="D842" s="33" t="s">
        <v>15681</v>
      </c>
      <c r="E842" s="35"/>
      <c r="F842" s="1039" t="s">
        <v>18</v>
      </c>
      <c r="G842" s="1025"/>
      <c r="H842" s="63" t="s">
        <v>15682</v>
      </c>
    </row>
    <row r="843" ht="16.5" customHeight="1">
      <c r="A843" s="115"/>
      <c r="B843" s="784">
        <v>808.0</v>
      </c>
      <c r="C843" s="35">
        <v>43000.0</v>
      </c>
      <c r="D843" s="33" t="s">
        <v>15683</v>
      </c>
      <c r="E843" s="35"/>
      <c r="F843" s="1039" t="s">
        <v>18</v>
      </c>
      <c r="G843" s="1025"/>
      <c r="H843" s="63" t="s">
        <v>15684</v>
      </c>
    </row>
    <row r="844" ht="16.5" customHeight="1">
      <c r="A844" s="115" t="s">
        <v>675</v>
      </c>
      <c r="B844" s="784">
        <v>809.0</v>
      </c>
      <c r="C844" s="35">
        <v>43000.0</v>
      </c>
      <c r="D844" s="33" t="s">
        <v>15685</v>
      </c>
      <c r="E844" s="35"/>
      <c r="F844" s="1039" t="s">
        <v>18</v>
      </c>
      <c r="G844" s="1025"/>
      <c r="H844" s="63" t="s">
        <v>15686</v>
      </c>
    </row>
    <row r="845" ht="16.5" customHeight="1">
      <c r="A845" s="115"/>
      <c r="B845" s="784">
        <v>810.0</v>
      </c>
      <c r="C845" s="35">
        <v>43000.0</v>
      </c>
      <c r="D845" s="33" t="s">
        <v>2394</v>
      </c>
      <c r="E845" s="35"/>
      <c r="F845" s="1039" t="s">
        <v>18</v>
      </c>
      <c r="G845" s="1025"/>
      <c r="H845" s="63" t="s">
        <v>15687</v>
      </c>
    </row>
    <row r="846" ht="16.5" customHeight="1">
      <c r="A846" s="115" t="s">
        <v>675</v>
      </c>
      <c r="B846" s="784">
        <v>811.0</v>
      </c>
      <c r="C846" s="35">
        <v>43000.0</v>
      </c>
      <c r="D846" s="33" t="s">
        <v>4220</v>
      </c>
      <c r="E846" s="35"/>
      <c r="F846" s="1039" t="s">
        <v>18</v>
      </c>
      <c r="G846" s="1025"/>
      <c r="H846" s="63" t="s">
        <v>15688</v>
      </c>
    </row>
    <row r="847" ht="16.5" customHeight="1">
      <c r="A847" s="115"/>
      <c r="B847" s="784">
        <v>812.0</v>
      </c>
      <c r="C847" s="35">
        <v>43000.0</v>
      </c>
      <c r="D847" s="33" t="s">
        <v>15689</v>
      </c>
      <c r="E847" s="35"/>
      <c r="F847" s="1039" t="s">
        <v>18</v>
      </c>
      <c r="G847" s="1025"/>
      <c r="H847" s="63" t="s">
        <v>15690</v>
      </c>
    </row>
    <row r="848" ht="16.5" customHeight="1">
      <c r="A848" s="115"/>
      <c r="B848" s="784">
        <v>813.0</v>
      </c>
      <c r="C848" s="35">
        <v>43000.0</v>
      </c>
      <c r="D848" s="33" t="s">
        <v>15634</v>
      </c>
      <c r="E848" s="35"/>
      <c r="F848" s="1039" t="s">
        <v>18</v>
      </c>
      <c r="G848" s="1025"/>
      <c r="H848" s="63" t="s">
        <v>15691</v>
      </c>
    </row>
    <row r="849" ht="16.5" customHeight="1">
      <c r="A849" s="115"/>
      <c r="B849" s="784">
        <v>814.0</v>
      </c>
      <c r="C849" s="35">
        <v>43000.0</v>
      </c>
      <c r="D849" s="33" t="s">
        <v>2970</v>
      </c>
      <c r="E849" s="35"/>
      <c r="F849" s="1039" t="s">
        <v>18</v>
      </c>
      <c r="G849" s="1025"/>
      <c r="H849" s="63" t="s">
        <v>15692</v>
      </c>
    </row>
    <row r="850" ht="16.5" customHeight="1">
      <c r="A850" s="115"/>
      <c r="B850" s="784">
        <v>815.0</v>
      </c>
      <c r="C850" s="35">
        <v>43000.0</v>
      </c>
      <c r="D850" s="33" t="s">
        <v>3486</v>
      </c>
      <c r="E850" s="35"/>
      <c r="F850" s="1039" t="s">
        <v>18</v>
      </c>
      <c r="G850" s="1025"/>
      <c r="H850" s="63" t="s">
        <v>15693</v>
      </c>
    </row>
    <row r="851" ht="16.5" customHeight="1">
      <c r="A851" s="115"/>
      <c r="B851" s="784">
        <v>816.0</v>
      </c>
      <c r="C851" s="35">
        <v>43000.0</v>
      </c>
      <c r="D851" s="33" t="s">
        <v>2263</v>
      </c>
      <c r="E851" s="35"/>
      <c r="F851" s="1039" t="s">
        <v>18</v>
      </c>
      <c r="G851" s="1025"/>
      <c r="H851" s="63" t="s">
        <v>15694</v>
      </c>
    </row>
    <row r="852" ht="16.5" customHeight="1">
      <c r="A852" s="115"/>
      <c r="B852" s="784">
        <v>817.0</v>
      </c>
      <c r="C852" s="35">
        <v>43000.0</v>
      </c>
      <c r="D852" s="33" t="s">
        <v>5408</v>
      </c>
      <c r="E852" s="35"/>
      <c r="F852" s="1039" t="s">
        <v>18</v>
      </c>
      <c r="G852" s="1025"/>
      <c r="H852" s="63" t="s">
        <v>15695</v>
      </c>
    </row>
    <row r="853" ht="16.5" customHeight="1">
      <c r="A853" s="115"/>
      <c r="B853" s="784">
        <v>818.0</v>
      </c>
      <c r="C853" s="35">
        <v>43000.0</v>
      </c>
      <c r="D853" s="33" t="s">
        <v>3293</v>
      </c>
      <c r="E853" s="35"/>
      <c r="F853" s="1039" t="s">
        <v>18</v>
      </c>
      <c r="G853" s="1025"/>
      <c r="H853" s="63" t="s">
        <v>15696</v>
      </c>
    </row>
    <row r="854" ht="16.5" customHeight="1">
      <c r="A854" s="115"/>
      <c r="B854" s="784">
        <v>819.0</v>
      </c>
      <c r="C854" s="35">
        <v>43000.0</v>
      </c>
      <c r="D854" s="33" t="s">
        <v>3314</v>
      </c>
      <c r="E854" s="35"/>
      <c r="F854" s="1039" t="s">
        <v>18</v>
      </c>
      <c r="G854" s="27"/>
      <c r="H854" s="63" t="s">
        <v>15697</v>
      </c>
    </row>
    <row r="855" ht="16.5" customHeight="1">
      <c r="A855" s="115"/>
      <c r="B855" s="784">
        <v>820.0</v>
      </c>
      <c r="C855" s="35">
        <v>43000.0</v>
      </c>
      <c r="D855" s="33" t="s">
        <v>2563</v>
      </c>
      <c r="E855" s="35"/>
      <c r="F855" s="1039" t="s">
        <v>18</v>
      </c>
      <c r="G855" s="27"/>
      <c r="H855" s="63" t="s">
        <v>15698</v>
      </c>
    </row>
    <row r="856" ht="16.5" customHeight="1">
      <c r="A856" s="115"/>
      <c r="B856" s="784">
        <v>821.0</v>
      </c>
      <c r="C856" s="35">
        <v>43003.0</v>
      </c>
      <c r="D856" s="33" t="s">
        <v>1366</v>
      </c>
      <c r="E856" s="35"/>
      <c r="F856" s="1039" t="s">
        <v>50</v>
      </c>
      <c r="G856" s="27"/>
      <c r="H856" s="63" t="s">
        <v>15699</v>
      </c>
    </row>
    <row r="857" ht="16.5" customHeight="1">
      <c r="A857" s="115" t="s">
        <v>675</v>
      </c>
      <c r="B857" s="784">
        <v>822.0</v>
      </c>
      <c r="C857" s="35">
        <v>43004.0</v>
      </c>
      <c r="D857" s="33" t="s">
        <v>1721</v>
      </c>
      <c r="E857" s="35"/>
      <c r="F857" s="1039" t="s">
        <v>18</v>
      </c>
      <c r="G857" s="27" t="s">
        <v>2559</v>
      </c>
      <c r="H857" s="63" t="s">
        <v>15700</v>
      </c>
    </row>
    <row r="858" ht="16.5" customHeight="1">
      <c r="A858" s="115"/>
      <c r="B858" s="784">
        <v>823.0</v>
      </c>
      <c r="C858" s="35">
        <v>43004.0</v>
      </c>
      <c r="D858" s="33" t="s">
        <v>6637</v>
      </c>
      <c r="E858" s="35"/>
      <c r="F858" s="1057" t="s">
        <v>1313</v>
      </c>
      <c r="G858" s="27" t="s">
        <v>601</v>
      </c>
      <c r="H858" s="63" t="s">
        <v>15701</v>
      </c>
    </row>
    <row r="859" ht="16.5" customHeight="1">
      <c r="A859" s="115"/>
      <c r="B859" s="784">
        <v>824.0</v>
      </c>
      <c r="C859" s="35">
        <v>43004.0</v>
      </c>
      <c r="D859" s="33" t="s">
        <v>15210</v>
      </c>
      <c r="E859" s="35"/>
      <c r="F859" s="1057" t="s">
        <v>1313</v>
      </c>
      <c r="G859" s="27" t="s">
        <v>601</v>
      </c>
      <c r="H859" s="63" t="s">
        <v>15702</v>
      </c>
    </row>
    <row r="860" ht="16.5" customHeight="1">
      <c r="A860" s="115"/>
      <c r="B860" s="784">
        <v>825.0</v>
      </c>
      <c r="C860" s="35">
        <v>43004.0</v>
      </c>
      <c r="D860" s="33" t="s">
        <v>10468</v>
      </c>
      <c r="E860" s="35"/>
      <c r="F860" s="1057" t="s">
        <v>1313</v>
      </c>
      <c r="G860" s="27" t="s">
        <v>2304</v>
      </c>
      <c r="H860" s="63" t="s">
        <v>15703</v>
      </c>
    </row>
    <row r="861" ht="16.5" customHeight="1">
      <c r="A861" s="115"/>
      <c r="B861" s="784">
        <v>826.0</v>
      </c>
      <c r="C861" s="35">
        <v>43004.0</v>
      </c>
      <c r="D861" s="33" t="s">
        <v>695</v>
      </c>
      <c r="E861" s="35"/>
      <c r="F861" s="1065" t="s">
        <v>131</v>
      </c>
      <c r="G861" s="27"/>
      <c r="H861" s="63" t="s">
        <v>15704</v>
      </c>
    </row>
    <row r="862" ht="16.5" customHeight="1">
      <c r="A862" s="115"/>
      <c r="B862" s="784">
        <v>827.0</v>
      </c>
      <c r="C862" s="35">
        <v>43004.0</v>
      </c>
      <c r="D862" s="33" t="s">
        <v>3281</v>
      </c>
      <c r="E862" s="35"/>
      <c r="F862" s="1065" t="s">
        <v>131</v>
      </c>
      <c r="G862" s="27"/>
      <c r="H862" s="63" t="s">
        <v>15705</v>
      </c>
    </row>
    <row r="863" ht="16.5" customHeight="1">
      <c r="A863" s="115"/>
      <c r="B863" s="784">
        <v>828.0</v>
      </c>
      <c r="C863" s="35">
        <v>43004.0</v>
      </c>
      <c r="D863" s="33"/>
      <c r="E863" s="35"/>
      <c r="F863" s="1039"/>
      <c r="G863" s="27"/>
      <c r="H863" s="21"/>
    </row>
    <row r="864" ht="16.5" customHeight="1">
      <c r="A864" s="115"/>
      <c r="B864" s="784">
        <v>829.0</v>
      </c>
      <c r="C864" s="35">
        <v>43004.0</v>
      </c>
      <c r="D864" s="33" t="s">
        <v>2059</v>
      </c>
      <c r="E864" s="35"/>
      <c r="F864" s="1039" t="s">
        <v>2253</v>
      </c>
      <c r="G864" s="27" t="s">
        <v>2479</v>
      </c>
      <c r="H864" s="63" t="s">
        <v>15706</v>
      </c>
    </row>
    <row r="865" ht="16.5" customHeight="1">
      <c r="A865" s="115"/>
      <c r="B865" s="784">
        <v>830.0</v>
      </c>
      <c r="C865" s="35">
        <v>43004.0</v>
      </c>
      <c r="D865" s="33" t="s">
        <v>1407</v>
      </c>
      <c r="E865" s="35"/>
      <c r="F865" s="1039" t="s">
        <v>2253</v>
      </c>
      <c r="G865" s="27" t="s">
        <v>1083</v>
      </c>
      <c r="H865" s="63" t="s">
        <v>15707</v>
      </c>
    </row>
    <row r="866" ht="16.5" customHeight="1">
      <c r="A866" s="115" t="s">
        <v>675</v>
      </c>
      <c r="B866" s="784">
        <v>831.0</v>
      </c>
      <c r="C866" s="35">
        <v>43004.0</v>
      </c>
      <c r="D866" s="33" t="s">
        <v>2329</v>
      </c>
      <c r="E866" s="35"/>
      <c r="F866" s="1057" t="s">
        <v>994</v>
      </c>
      <c r="G866" s="27" t="s">
        <v>1425</v>
      </c>
      <c r="H866" s="63" t="s">
        <v>15708</v>
      </c>
    </row>
    <row r="867" ht="16.5" customHeight="1">
      <c r="A867" s="115"/>
      <c r="B867" s="784">
        <v>832.0</v>
      </c>
      <c r="C867" s="32"/>
      <c r="D867" s="33"/>
      <c r="E867" s="32"/>
      <c r="F867" s="1039"/>
      <c r="G867" s="27"/>
      <c r="H867" s="21"/>
    </row>
    <row r="868" ht="16.5" customHeight="1">
      <c r="A868" s="115"/>
      <c r="B868" s="784">
        <v>833.0</v>
      </c>
      <c r="C868" s="35">
        <v>43006.0</v>
      </c>
      <c r="D868" s="33" t="s">
        <v>15079</v>
      </c>
      <c r="E868" s="35"/>
      <c r="F868" s="1039" t="s">
        <v>1725</v>
      </c>
      <c r="G868" s="27"/>
      <c r="H868" s="63" t="s">
        <v>15709</v>
      </c>
    </row>
    <row r="869" ht="16.5" customHeight="1">
      <c r="A869" s="115"/>
      <c r="B869" s="784">
        <v>834.0</v>
      </c>
      <c r="C869" s="35">
        <v>43006.0</v>
      </c>
      <c r="D869" s="33" t="s">
        <v>15001</v>
      </c>
      <c r="E869" s="35"/>
      <c r="F869" s="1039" t="s">
        <v>1725</v>
      </c>
      <c r="G869" s="27"/>
      <c r="H869" s="63" t="s">
        <v>15710</v>
      </c>
      <c r="J869" s="1066"/>
    </row>
    <row r="870" ht="16.5" customHeight="1">
      <c r="A870" s="115"/>
      <c r="B870" s="784">
        <v>835.0</v>
      </c>
      <c r="C870" s="35">
        <v>43006.0</v>
      </c>
      <c r="D870" s="33" t="s">
        <v>6637</v>
      </c>
      <c r="E870" s="35"/>
      <c r="F870" s="1039" t="s">
        <v>1725</v>
      </c>
      <c r="G870" s="27"/>
      <c r="H870" s="63" t="s">
        <v>15711</v>
      </c>
    </row>
    <row r="871" ht="16.5" customHeight="1">
      <c r="A871" s="115"/>
      <c r="B871" s="784">
        <v>836.0</v>
      </c>
      <c r="C871" s="35">
        <v>43006.0</v>
      </c>
      <c r="D871" s="33" t="s">
        <v>8680</v>
      </c>
      <c r="E871" s="35"/>
      <c r="F871" s="1039" t="s">
        <v>1725</v>
      </c>
      <c r="G871" s="27"/>
      <c r="H871" s="63" t="s">
        <v>15712</v>
      </c>
    </row>
    <row r="872" ht="16.5" customHeight="1">
      <c r="A872" s="115"/>
      <c r="B872" s="784">
        <v>837.0</v>
      </c>
      <c r="C872" s="35">
        <v>43006.0</v>
      </c>
      <c r="D872" s="33" t="s">
        <v>13655</v>
      </c>
      <c r="E872" s="35"/>
      <c r="F872" s="1039" t="s">
        <v>1725</v>
      </c>
      <c r="G872" s="27"/>
      <c r="H872" s="63" t="s">
        <v>15713</v>
      </c>
    </row>
    <row r="873" ht="16.5" customHeight="1">
      <c r="A873" s="115"/>
      <c r="B873" s="784">
        <v>838.0</v>
      </c>
      <c r="C873" s="35">
        <v>43006.0</v>
      </c>
      <c r="D873" s="33" t="s">
        <v>15661</v>
      </c>
      <c r="E873" s="35"/>
      <c r="F873" s="1039" t="s">
        <v>1725</v>
      </c>
      <c r="G873" s="27"/>
      <c r="H873" s="63" t="s">
        <v>15714</v>
      </c>
    </row>
    <row r="874" ht="16.5" customHeight="1">
      <c r="A874" s="115"/>
      <c r="B874" s="784">
        <v>839.0</v>
      </c>
      <c r="C874" s="35">
        <v>43006.0</v>
      </c>
      <c r="D874" s="33" t="s">
        <v>1921</v>
      </c>
      <c r="E874" s="35"/>
      <c r="F874" s="1039" t="s">
        <v>18</v>
      </c>
      <c r="G874" s="27" t="s">
        <v>1779</v>
      </c>
      <c r="H874" s="63" t="s">
        <v>15715</v>
      </c>
    </row>
    <row r="875" ht="16.5" customHeight="1">
      <c r="A875" s="115"/>
      <c r="B875" s="784">
        <v>840.0</v>
      </c>
      <c r="C875" s="35">
        <v>43006.0</v>
      </c>
      <c r="D875" s="33" t="s">
        <v>2953</v>
      </c>
      <c r="E875" s="35"/>
      <c r="F875" s="1039" t="s">
        <v>18</v>
      </c>
      <c r="G875" s="27"/>
      <c r="H875" s="63" t="s">
        <v>15716</v>
      </c>
    </row>
    <row r="876" ht="16.5" customHeight="1">
      <c r="A876" s="115"/>
      <c r="B876" s="784">
        <v>841.0</v>
      </c>
      <c r="C876" s="35">
        <v>43006.0</v>
      </c>
      <c r="D876" s="33" t="s">
        <v>11244</v>
      </c>
      <c r="E876" s="35"/>
      <c r="F876" s="1039" t="s">
        <v>18</v>
      </c>
      <c r="G876" s="1025"/>
      <c r="H876" s="63" t="s">
        <v>15717</v>
      </c>
    </row>
    <row r="877" ht="16.5" customHeight="1">
      <c r="A877" s="115"/>
      <c r="B877" s="784">
        <v>842.0</v>
      </c>
      <c r="C877" s="35">
        <v>43006.0</v>
      </c>
      <c r="D877" s="33" t="s">
        <v>7692</v>
      </c>
      <c r="E877" s="35"/>
      <c r="F877" s="1039" t="s">
        <v>18</v>
      </c>
      <c r="G877" s="1025"/>
      <c r="H877" s="63" t="s">
        <v>15718</v>
      </c>
    </row>
    <row r="878" ht="16.5" customHeight="1">
      <c r="A878" s="115"/>
      <c r="B878" s="784">
        <v>843.0</v>
      </c>
      <c r="C878" s="35">
        <v>43006.0</v>
      </c>
      <c r="D878" s="33" t="s">
        <v>15719</v>
      </c>
      <c r="E878" s="35"/>
      <c r="F878" s="1039" t="s">
        <v>18</v>
      </c>
      <c r="G878" s="1025"/>
      <c r="H878" s="63" t="s">
        <v>15720</v>
      </c>
    </row>
    <row r="879" ht="16.5" customHeight="1">
      <c r="A879" s="115"/>
      <c r="B879" s="784">
        <v>844.0</v>
      </c>
      <c r="C879" s="35">
        <v>43006.0</v>
      </c>
      <c r="D879" s="33" t="s">
        <v>15721</v>
      </c>
      <c r="E879" s="35"/>
      <c r="F879" s="1039" t="s">
        <v>18</v>
      </c>
      <c r="G879" s="1025"/>
      <c r="H879" s="63" t="s">
        <v>15722</v>
      </c>
    </row>
    <row r="880" ht="16.5" customHeight="1">
      <c r="A880" s="115"/>
      <c r="B880" s="784">
        <v>845.0</v>
      </c>
      <c r="C880" s="35">
        <v>43006.0</v>
      </c>
      <c r="D880" s="33" t="s">
        <v>15723</v>
      </c>
      <c r="E880" s="35"/>
      <c r="F880" s="1039" t="s">
        <v>18</v>
      </c>
      <c r="G880" s="27"/>
      <c r="H880" s="63" t="s">
        <v>15724</v>
      </c>
    </row>
    <row r="881" ht="16.5" customHeight="1">
      <c r="A881" s="115"/>
      <c r="B881" s="784">
        <v>846.0</v>
      </c>
      <c r="C881" s="35">
        <v>43006.0</v>
      </c>
      <c r="D881" s="33" t="s">
        <v>15725</v>
      </c>
      <c r="E881" s="35"/>
      <c r="F881" s="1039" t="s">
        <v>18</v>
      </c>
      <c r="G881" s="27"/>
      <c r="H881" s="63" t="s">
        <v>15726</v>
      </c>
    </row>
    <row r="882" ht="16.5" customHeight="1">
      <c r="A882" s="115"/>
      <c r="B882" s="784">
        <v>847.0</v>
      </c>
      <c r="C882" s="35">
        <v>43006.0</v>
      </c>
      <c r="D882" s="33" t="s">
        <v>2031</v>
      </c>
      <c r="E882" s="35"/>
      <c r="F882" s="1063" t="s">
        <v>1593</v>
      </c>
      <c r="G882" s="27" t="s">
        <v>15727</v>
      </c>
      <c r="H882" s="63" t="s">
        <v>15728</v>
      </c>
    </row>
    <row r="883" ht="16.5" customHeight="1">
      <c r="A883" s="115"/>
      <c r="B883" s="784">
        <v>848.0</v>
      </c>
      <c r="C883" s="35">
        <v>43006.0</v>
      </c>
      <c r="D883" s="33" t="s">
        <v>2953</v>
      </c>
      <c r="E883" s="35"/>
      <c r="F883" s="1060" t="s">
        <v>994</v>
      </c>
      <c r="G883" s="1067" t="s">
        <v>2860</v>
      </c>
      <c r="H883" s="63" t="s">
        <v>15729</v>
      </c>
    </row>
    <row r="884" ht="16.5" customHeight="1">
      <c r="A884" s="115"/>
      <c r="B884" s="784">
        <v>849.0</v>
      </c>
      <c r="C884" s="35">
        <v>43006.0</v>
      </c>
      <c r="D884" s="33" t="s">
        <v>1416</v>
      </c>
      <c r="E884" s="35"/>
      <c r="F884" s="1039" t="s">
        <v>363</v>
      </c>
      <c r="G884" s="27"/>
      <c r="H884" s="63" t="s">
        <v>15730</v>
      </c>
    </row>
    <row r="885" ht="16.5" customHeight="1">
      <c r="A885" s="115"/>
      <c r="B885" s="784"/>
      <c r="C885" s="35">
        <v>43007.0</v>
      </c>
      <c r="D885" s="33" t="s">
        <v>3367</v>
      </c>
      <c r="E885" s="35"/>
      <c r="F885" s="1057" t="s">
        <v>15731</v>
      </c>
      <c r="G885" s="27"/>
      <c r="H885" s="63" t="s">
        <v>15732</v>
      </c>
    </row>
    <row r="886" ht="16.5" customHeight="1">
      <c r="A886" s="115"/>
      <c r="B886" s="784"/>
      <c r="C886" s="35">
        <v>43007.0</v>
      </c>
      <c r="D886" s="33" t="s">
        <v>2634</v>
      </c>
      <c r="E886" s="35"/>
      <c r="F886" s="1057" t="s">
        <v>15733</v>
      </c>
      <c r="G886" s="27"/>
      <c r="H886" s="63" t="s">
        <v>15734</v>
      </c>
    </row>
    <row r="887" ht="16.5" customHeight="1">
      <c r="A887" s="115"/>
      <c r="B887" s="32">
        <v>850.0</v>
      </c>
      <c r="C887" s="35">
        <v>43010.0</v>
      </c>
      <c r="D887" s="33" t="s">
        <v>2579</v>
      </c>
      <c r="E887" s="35"/>
      <c r="F887" s="1039" t="s">
        <v>50</v>
      </c>
      <c r="G887" s="27"/>
      <c r="H887" s="63" t="s">
        <v>15735</v>
      </c>
    </row>
    <row r="888" ht="16.5" customHeight="1">
      <c r="A888" s="115"/>
      <c r="B888" s="32">
        <v>851.0</v>
      </c>
      <c r="C888" s="35">
        <v>43010.0</v>
      </c>
      <c r="D888" s="33" t="s">
        <v>193</v>
      </c>
      <c r="E888" s="35"/>
      <c r="F888" s="1039" t="s">
        <v>50</v>
      </c>
      <c r="G888" s="27"/>
      <c r="H888" s="63" t="s">
        <v>15736</v>
      </c>
    </row>
    <row r="889" ht="16.5" customHeight="1">
      <c r="A889" s="115" t="s">
        <v>675</v>
      </c>
      <c r="B889" s="32">
        <v>852.0</v>
      </c>
      <c r="C889" s="35">
        <v>43010.0</v>
      </c>
      <c r="D889" s="33" t="s">
        <v>4473</v>
      </c>
      <c r="E889" s="35"/>
      <c r="F889" s="1039" t="s">
        <v>50</v>
      </c>
      <c r="G889" s="27"/>
      <c r="H889" s="63" t="s">
        <v>15737</v>
      </c>
    </row>
    <row r="890" ht="16.5" customHeight="1">
      <c r="A890" s="115"/>
      <c r="B890" s="32">
        <v>853.0</v>
      </c>
      <c r="C890" s="35">
        <v>43011.0</v>
      </c>
      <c r="D890" s="33" t="s">
        <v>14578</v>
      </c>
      <c r="E890" s="35"/>
      <c r="F890" s="1039" t="s">
        <v>18</v>
      </c>
      <c r="G890" s="27"/>
      <c r="H890" s="63" t="s">
        <v>15738</v>
      </c>
    </row>
    <row r="891" ht="16.5" customHeight="1">
      <c r="A891" s="115" t="s">
        <v>675</v>
      </c>
      <c r="B891" s="32">
        <v>854.0</v>
      </c>
      <c r="C891" s="35">
        <v>43011.0</v>
      </c>
      <c r="D891" s="33" t="s">
        <v>1407</v>
      </c>
      <c r="E891" s="35"/>
      <c r="F891" s="1039" t="s">
        <v>18</v>
      </c>
      <c r="G891" s="1025" t="s">
        <v>1033</v>
      </c>
      <c r="H891" s="63" t="s">
        <v>15739</v>
      </c>
    </row>
    <row r="892" ht="16.5" customHeight="1">
      <c r="A892" s="115"/>
      <c r="B892" s="32">
        <v>855.0</v>
      </c>
      <c r="C892" s="35">
        <v>43011.0</v>
      </c>
      <c r="D892" s="33" t="s">
        <v>2939</v>
      </c>
      <c r="E892" s="35"/>
      <c r="F892" s="1039" t="s">
        <v>18</v>
      </c>
      <c r="G892" s="1025"/>
      <c r="H892" s="63" t="s">
        <v>15740</v>
      </c>
    </row>
    <row r="893" ht="16.5" customHeight="1">
      <c r="A893" s="115" t="s">
        <v>675</v>
      </c>
      <c r="B893" s="32">
        <v>856.0</v>
      </c>
      <c r="C893" s="35">
        <v>43011.0</v>
      </c>
      <c r="D893" s="33" t="s">
        <v>2494</v>
      </c>
      <c r="E893" s="35"/>
      <c r="F893" s="1039" t="s">
        <v>18</v>
      </c>
      <c r="G893" s="1025"/>
      <c r="H893" s="63" t="s">
        <v>15741</v>
      </c>
    </row>
    <row r="894" ht="16.5" customHeight="1">
      <c r="A894" s="115"/>
      <c r="B894" s="32">
        <v>857.0</v>
      </c>
      <c r="C894" s="35">
        <v>43011.0</v>
      </c>
      <c r="D894" s="33" t="s">
        <v>3256</v>
      </c>
      <c r="E894" s="35"/>
      <c r="F894" s="1039" t="s">
        <v>18</v>
      </c>
      <c r="G894" s="27"/>
      <c r="H894" s="63" t="s">
        <v>15742</v>
      </c>
    </row>
    <row r="895" ht="16.5" customHeight="1">
      <c r="A895" s="115"/>
      <c r="B895" s="32">
        <v>858.0</v>
      </c>
      <c r="C895" s="35">
        <v>43011.0</v>
      </c>
      <c r="D895" s="33" t="s">
        <v>3277</v>
      </c>
      <c r="E895" s="35"/>
      <c r="F895" s="1039" t="s">
        <v>18</v>
      </c>
      <c r="G895" s="27"/>
      <c r="H895" s="63" t="s">
        <v>15743</v>
      </c>
    </row>
    <row r="896" ht="16.5" customHeight="1">
      <c r="A896" s="115" t="s">
        <v>675</v>
      </c>
      <c r="B896" s="32">
        <v>859.0</v>
      </c>
      <c r="C896" s="35">
        <v>43011.0</v>
      </c>
      <c r="D896" s="33" t="s">
        <v>15744</v>
      </c>
      <c r="E896" s="35"/>
      <c r="F896" s="1039" t="s">
        <v>18</v>
      </c>
      <c r="G896" s="27"/>
      <c r="H896" s="63" t="s">
        <v>15745</v>
      </c>
    </row>
    <row r="897" ht="16.5" customHeight="1">
      <c r="A897" s="115" t="s">
        <v>675</v>
      </c>
      <c r="B897" s="32">
        <v>860.0</v>
      </c>
      <c r="C897" s="35">
        <v>43011.0</v>
      </c>
      <c r="D897" s="33" t="s">
        <v>15746</v>
      </c>
      <c r="E897" s="35"/>
      <c r="F897" s="1060" t="s">
        <v>994</v>
      </c>
      <c r="G897" s="1067" t="s">
        <v>2860</v>
      </c>
      <c r="H897" s="63" t="s">
        <v>15747</v>
      </c>
    </row>
    <row r="898" ht="16.5" customHeight="1">
      <c r="A898" s="115" t="s">
        <v>675</v>
      </c>
      <c r="B898" s="32">
        <v>861.0</v>
      </c>
      <c r="C898" s="35">
        <v>43013.0</v>
      </c>
      <c r="D898" s="33" t="s">
        <v>1509</v>
      </c>
      <c r="E898" s="35"/>
      <c r="F898" s="1039" t="s">
        <v>363</v>
      </c>
      <c r="G898" s="27"/>
      <c r="H898" s="63" t="s">
        <v>15748</v>
      </c>
    </row>
    <row r="899" ht="16.5" customHeight="1">
      <c r="A899" s="115" t="s">
        <v>675</v>
      </c>
      <c r="B899" s="32">
        <v>862.0</v>
      </c>
      <c r="C899" s="35">
        <v>43013.0</v>
      </c>
      <c r="D899" s="33" t="s">
        <v>2149</v>
      </c>
      <c r="E899" s="35"/>
      <c r="F899" s="1039" t="s">
        <v>363</v>
      </c>
      <c r="G899" s="27"/>
      <c r="H899" s="63" t="s">
        <v>15749</v>
      </c>
    </row>
    <row r="900" ht="16.5" customHeight="1">
      <c r="A900" s="115" t="s">
        <v>675</v>
      </c>
      <c r="B900" s="32">
        <v>863.0</v>
      </c>
      <c r="C900" s="35">
        <v>43013.0</v>
      </c>
      <c r="D900" s="33" t="s">
        <v>3040</v>
      </c>
      <c r="E900" s="35"/>
      <c r="F900" s="1039" t="s">
        <v>363</v>
      </c>
      <c r="G900" s="27"/>
      <c r="H900" s="63" t="s">
        <v>15750</v>
      </c>
    </row>
    <row r="901" ht="16.5" customHeight="1">
      <c r="A901" s="115"/>
      <c r="B901" s="32">
        <v>864.0</v>
      </c>
      <c r="C901" s="35">
        <v>43013.0</v>
      </c>
      <c r="D901" s="33" t="s">
        <v>1763</v>
      </c>
      <c r="E901" s="35" t="s">
        <v>1764</v>
      </c>
      <c r="F901" s="1064" t="s">
        <v>1313</v>
      </c>
      <c r="G901" s="27"/>
      <c r="H901" s="63" t="s">
        <v>15751</v>
      </c>
    </row>
    <row r="902" ht="16.5" customHeight="1">
      <c r="A902" s="115"/>
      <c r="B902" s="32">
        <v>865.0</v>
      </c>
      <c r="C902" s="35">
        <v>43013.0</v>
      </c>
      <c r="D902" s="33" t="s">
        <v>1701</v>
      </c>
      <c r="E902" s="35"/>
      <c r="F902" s="1064" t="s">
        <v>1313</v>
      </c>
      <c r="G902" s="27"/>
      <c r="H902" s="63" t="s">
        <v>15752</v>
      </c>
    </row>
    <row r="903" ht="16.5" customHeight="1">
      <c r="A903" s="115"/>
      <c r="B903" s="32">
        <v>866.0</v>
      </c>
      <c r="C903" s="35">
        <v>43013.0</v>
      </c>
      <c r="D903" s="33" t="s">
        <v>1525</v>
      </c>
      <c r="E903" s="35"/>
      <c r="F903" s="1063" t="s">
        <v>1593</v>
      </c>
      <c r="G903" s="27" t="s">
        <v>15753</v>
      </c>
      <c r="H903" s="63" t="s">
        <v>15754</v>
      </c>
    </row>
    <row r="904" ht="16.5" customHeight="1">
      <c r="A904" s="115" t="s">
        <v>675</v>
      </c>
      <c r="B904" s="32">
        <v>867.0</v>
      </c>
      <c r="C904" s="35">
        <v>43013.0</v>
      </c>
      <c r="D904" s="33" t="s">
        <v>3057</v>
      </c>
      <c r="E904" s="35"/>
      <c r="F904" s="1039" t="s">
        <v>50</v>
      </c>
      <c r="G904" s="27"/>
      <c r="H904" s="63" t="s">
        <v>15755</v>
      </c>
    </row>
    <row r="905" ht="16.5" customHeight="1">
      <c r="A905" s="115"/>
      <c r="B905" s="32">
        <v>868.0</v>
      </c>
      <c r="C905" s="35">
        <v>43013.0</v>
      </c>
      <c r="D905" s="33" t="s">
        <v>2111</v>
      </c>
      <c r="E905" s="35"/>
      <c r="F905" s="1039" t="s">
        <v>50</v>
      </c>
      <c r="G905" s="27"/>
      <c r="H905" s="63" t="s">
        <v>15756</v>
      </c>
    </row>
    <row r="906" ht="16.5" customHeight="1">
      <c r="A906" s="115"/>
      <c r="B906" s="32">
        <v>869.0</v>
      </c>
      <c r="C906" s="35">
        <v>43014.0</v>
      </c>
      <c r="D906" s="33" t="s">
        <v>15334</v>
      </c>
      <c r="E906" s="35"/>
      <c r="F906" s="1064" t="s">
        <v>1313</v>
      </c>
      <c r="G906" s="27" t="s">
        <v>2304</v>
      </c>
      <c r="H906" s="63" t="s">
        <v>15757</v>
      </c>
    </row>
    <row r="907" ht="16.5" customHeight="1">
      <c r="A907" s="115"/>
      <c r="B907" s="32">
        <v>870.0</v>
      </c>
      <c r="C907" s="35">
        <v>43018.0</v>
      </c>
      <c r="D907" s="33" t="s">
        <v>3688</v>
      </c>
      <c r="E907" s="35"/>
      <c r="F907" s="1039" t="s">
        <v>50</v>
      </c>
      <c r="G907" s="27"/>
      <c r="H907" s="63" t="s">
        <v>15758</v>
      </c>
    </row>
    <row r="908" ht="16.5" customHeight="1">
      <c r="A908" s="115"/>
      <c r="B908" s="32">
        <v>871.0</v>
      </c>
      <c r="C908" s="35">
        <v>43018.0</v>
      </c>
      <c r="D908" s="33" t="s">
        <v>3058</v>
      </c>
      <c r="E908" s="35"/>
      <c r="F908" s="1039" t="s">
        <v>50</v>
      </c>
      <c r="G908" s="27"/>
      <c r="H908" s="63" t="s">
        <v>15759</v>
      </c>
    </row>
    <row r="909" ht="16.5" customHeight="1">
      <c r="A909" s="115"/>
      <c r="B909" s="32">
        <v>872.0</v>
      </c>
      <c r="C909" s="35">
        <v>43018.0</v>
      </c>
      <c r="D909" s="33" t="s">
        <v>2490</v>
      </c>
      <c r="E909" s="35"/>
      <c r="F909" s="1039" t="s">
        <v>18</v>
      </c>
      <c r="G909" s="27"/>
      <c r="H909" s="63" t="s">
        <v>15760</v>
      </c>
    </row>
    <row r="910" ht="16.5" customHeight="1">
      <c r="A910" s="115"/>
      <c r="B910" s="32">
        <v>873.0</v>
      </c>
      <c r="C910" s="35">
        <v>43018.0</v>
      </c>
      <c r="D910" s="33" t="s">
        <v>2496</v>
      </c>
      <c r="E910" s="35"/>
      <c r="F910" s="1039" t="s">
        <v>18</v>
      </c>
      <c r="G910" s="27"/>
      <c r="H910" s="63" t="s">
        <v>15761</v>
      </c>
    </row>
    <row r="911" ht="16.5" customHeight="1">
      <c r="A911" s="115"/>
      <c r="B911" s="32">
        <v>874.0</v>
      </c>
      <c r="C911" s="35">
        <v>43018.0</v>
      </c>
      <c r="D911" s="33" t="s">
        <v>1925</v>
      </c>
      <c r="E911" s="35"/>
      <c r="F911" s="1039" t="s">
        <v>18</v>
      </c>
      <c r="G911" s="27"/>
      <c r="H911" s="63" t="s">
        <v>15762</v>
      </c>
    </row>
    <row r="912" ht="16.5" customHeight="1">
      <c r="A912" s="115"/>
      <c r="B912" s="32">
        <v>875.0</v>
      </c>
      <c r="C912" s="35">
        <v>43018.0</v>
      </c>
      <c r="D912" s="33" t="s">
        <v>15763</v>
      </c>
      <c r="E912" s="35"/>
      <c r="F912" s="1039" t="s">
        <v>18</v>
      </c>
      <c r="G912" s="27"/>
      <c r="H912" s="63" t="s">
        <v>15764</v>
      </c>
    </row>
    <row r="913" ht="16.5" customHeight="1">
      <c r="A913" s="115"/>
      <c r="B913" s="32">
        <v>876.0</v>
      </c>
      <c r="C913" s="35">
        <v>43018.0</v>
      </c>
      <c r="D913" s="33" t="s">
        <v>3081</v>
      </c>
      <c r="E913" s="35"/>
      <c r="F913" s="1039" t="s">
        <v>18</v>
      </c>
      <c r="G913" s="27"/>
      <c r="H913" s="63" t="s">
        <v>15765</v>
      </c>
    </row>
    <row r="914" ht="16.5" customHeight="1">
      <c r="A914" s="115"/>
      <c r="B914" s="32">
        <v>877.0</v>
      </c>
      <c r="C914" s="35">
        <v>43018.0</v>
      </c>
      <c r="D914" s="33" t="s">
        <v>1803</v>
      </c>
      <c r="E914" s="35"/>
      <c r="F914" s="1039" t="s">
        <v>50</v>
      </c>
      <c r="G914" s="27"/>
      <c r="H914" s="63" t="s">
        <v>15766</v>
      </c>
    </row>
    <row r="915" ht="16.5" customHeight="1">
      <c r="A915" s="115"/>
      <c r="B915" s="32">
        <v>878.0</v>
      </c>
      <c r="C915" s="35">
        <v>43018.0</v>
      </c>
      <c r="D915" s="33" t="s">
        <v>1389</v>
      </c>
      <c r="E915" s="35"/>
      <c r="F915" s="1039" t="s">
        <v>363</v>
      </c>
      <c r="G915" s="27"/>
      <c r="H915" s="63" t="s">
        <v>15767</v>
      </c>
    </row>
    <row r="916" ht="16.5" customHeight="1">
      <c r="A916" s="115"/>
      <c r="B916" s="32">
        <v>879.0</v>
      </c>
      <c r="C916" s="35">
        <v>43018.0</v>
      </c>
      <c r="D916" s="33" t="s">
        <v>1967</v>
      </c>
      <c r="E916" s="35"/>
      <c r="F916" s="1039" t="s">
        <v>363</v>
      </c>
      <c r="G916" s="27"/>
      <c r="H916" s="63" t="s">
        <v>15768</v>
      </c>
    </row>
    <row r="917" ht="16.5" customHeight="1">
      <c r="A917" s="115"/>
      <c r="B917" s="32">
        <v>880.0</v>
      </c>
      <c r="C917" s="35">
        <v>43018.0</v>
      </c>
      <c r="D917" s="33" t="s">
        <v>376</v>
      </c>
      <c r="E917" s="35"/>
      <c r="F917" s="1063" t="s">
        <v>1593</v>
      </c>
      <c r="G917" s="27" t="s">
        <v>15769</v>
      </c>
      <c r="H917" s="63" t="s">
        <v>15770</v>
      </c>
    </row>
    <row r="918" ht="16.5" customHeight="1">
      <c r="A918" s="115"/>
      <c r="B918" s="32">
        <v>881.0</v>
      </c>
      <c r="C918" s="35">
        <v>43018.0</v>
      </c>
      <c r="D918" s="33" t="s">
        <v>1885</v>
      </c>
      <c r="E918" s="35"/>
      <c r="F918" s="1039" t="s">
        <v>2253</v>
      </c>
      <c r="G918" s="27" t="s">
        <v>1083</v>
      </c>
      <c r="H918" s="63" t="s">
        <v>15771</v>
      </c>
    </row>
    <row r="919" ht="16.5" customHeight="1">
      <c r="A919" s="115"/>
      <c r="B919" s="32">
        <v>882.0</v>
      </c>
      <c r="C919" s="35">
        <v>43018.0</v>
      </c>
      <c r="D919" s="33" t="s">
        <v>1494</v>
      </c>
      <c r="E919" s="35"/>
      <c r="F919" s="1039" t="s">
        <v>2253</v>
      </c>
      <c r="G919" s="1025" t="s">
        <v>1083</v>
      </c>
      <c r="H919" s="63" t="s">
        <v>15772</v>
      </c>
    </row>
    <row r="920" ht="16.5" customHeight="1">
      <c r="A920" s="115"/>
      <c r="B920" s="32">
        <v>883.0</v>
      </c>
      <c r="C920" s="35">
        <v>43020.0</v>
      </c>
      <c r="D920" s="33" t="s">
        <v>2251</v>
      </c>
      <c r="E920" s="35"/>
      <c r="F920" s="1039" t="s">
        <v>182</v>
      </c>
      <c r="G920" s="1025"/>
      <c r="H920" s="63" t="s">
        <v>15773</v>
      </c>
    </row>
    <row r="921" ht="16.5" customHeight="1">
      <c r="A921" s="115"/>
      <c r="B921" s="32">
        <v>884.0</v>
      </c>
      <c r="C921" s="35">
        <v>43020.0</v>
      </c>
      <c r="D921" s="33" t="s">
        <v>2251</v>
      </c>
      <c r="E921" s="35"/>
      <c r="F921" s="1039" t="s">
        <v>363</v>
      </c>
      <c r="G921" s="1025"/>
      <c r="H921" s="63" t="s">
        <v>15774</v>
      </c>
    </row>
    <row r="922" ht="16.5" customHeight="1">
      <c r="A922" s="115"/>
      <c r="B922" s="32">
        <v>885.0</v>
      </c>
      <c r="C922" s="35">
        <v>43021.0</v>
      </c>
      <c r="D922" s="33" t="s">
        <v>1377</v>
      </c>
      <c r="E922" s="35"/>
      <c r="F922" s="1039" t="s">
        <v>2253</v>
      </c>
      <c r="G922" s="27" t="s">
        <v>2269</v>
      </c>
      <c r="H922" s="63" t="s">
        <v>15775</v>
      </c>
    </row>
    <row r="923" ht="16.5" customHeight="1">
      <c r="A923" s="115"/>
      <c r="B923" s="32">
        <v>886.0</v>
      </c>
      <c r="C923" s="35">
        <v>43021.0</v>
      </c>
      <c r="D923" s="33" t="s">
        <v>10229</v>
      </c>
      <c r="E923" s="35"/>
      <c r="F923" s="1039" t="s">
        <v>1725</v>
      </c>
      <c r="G923" s="27"/>
      <c r="H923" s="63" t="s">
        <v>15776</v>
      </c>
    </row>
    <row r="924" ht="16.5" customHeight="1">
      <c r="A924" s="115"/>
      <c r="B924" s="32">
        <v>887.0</v>
      </c>
      <c r="C924" s="35">
        <v>43021.0</v>
      </c>
      <c r="D924" s="33" t="s">
        <v>3235</v>
      </c>
      <c r="E924" s="35"/>
      <c r="F924" s="1039" t="s">
        <v>1725</v>
      </c>
      <c r="G924" s="27"/>
      <c r="H924" s="63" t="s">
        <v>15777</v>
      </c>
    </row>
    <row r="925" ht="16.5" customHeight="1">
      <c r="A925" s="115" t="s">
        <v>675</v>
      </c>
      <c r="B925" s="32">
        <v>888.0</v>
      </c>
      <c r="C925" s="35">
        <v>43021.0</v>
      </c>
      <c r="D925" s="33" t="s">
        <v>15778</v>
      </c>
      <c r="E925" s="35"/>
      <c r="F925" s="1064" t="s">
        <v>994</v>
      </c>
      <c r="G925" s="1067" t="s">
        <v>15779</v>
      </c>
      <c r="H925" s="63" t="s">
        <v>15780</v>
      </c>
    </row>
    <row r="926" ht="16.5" customHeight="1">
      <c r="A926" s="115"/>
      <c r="B926" s="32">
        <v>889.0</v>
      </c>
      <c r="C926" s="35">
        <v>43021.0</v>
      </c>
      <c r="D926" s="33" t="s">
        <v>2549</v>
      </c>
      <c r="E926" s="35"/>
      <c r="F926" s="1039" t="s">
        <v>1725</v>
      </c>
      <c r="G926" s="27"/>
      <c r="H926" s="63" t="s">
        <v>15781</v>
      </c>
    </row>
    <row r="927" ht="16.5" customHeight="1">
      <c r="A927" s="115" t="s">
        <v>675</v>
      </c>
      <c r="B927" s="32">
        <v>890.0</v>
      </c>
      <c r="C927" s="35">
        <v>43021.0</v>
      </c>
      <c r="D927" s="33" t="s">
        <v>3196</v>
      </c>
      <c r="E927" s="35"/>
      <c r="F927" s="1039" t="s">
        <v>1725</v>
      </c>
      <c r="G927" s="27"/>
      <c r="H927" s="63" t="s">
        <v>15782</v>
      </c>
    </row>
    <row r="928" ht="16.5" customHeight="1">
      <c r="A928" s="115"/>
      <c r="B928" s="32">
        <v>891.0</v>
      </c>
      <c r="C928" s="35">
        <v>43021.0</v>
      </c>
      <c r="D928" s="33" t="s">
        <v>13845</v>
      </c>
      <c r="E928" s="35"/>
      <c r="F928" s="1039" t="s">
        <v>1725</v>
      </c>
      <c r="G928" s="27"/>
      <c r="H928" s="63" t="s">
        <v>15783</v>
      </c>
    </row>
    <row r="929" ht="16.5" customHeight="1">
      <c r="A929" s="115"/>
      <c r="B929" s="32">
        <v>892.0</v>
      </c>
      <c r="C929" s="35">
        <v>43021.0</v>
      </c>
      <c r="D929" s="33" t="s">
        <v>2587</v>
      </c>
      <c r="E929" s="35"/>
      <c r="F929" s="1039" t="s">
        <v>1725</v>
      </c>
      <c r="G929" s="27"/>
      <c r="H929" s="63" t="s">
        <v>15784</v>
      </c>
    </row>
    <row r="930" ht="16.5" customHeight="1">
      <c r="A930" s="115"/>
      <c r="B930" s="32">
        <v>893.0</v>
      </c>
      <c r="C930" s="35">
        <v>43021.0</v>
      </c>
      <c r="D930" s="33" t="s">
        <v>15604</v>
      </c>
      <c r="E930" s="35"/>
      <c r="F930" s="1039" t="s">
        <v>1725</v>
      </c>
      <c r="G930" s="27"/>
      <c r="H930" s="63" t="s">
        <v>15785</v>
      </c>
    </row>
    <row r="931" ht="16.5" customHeight="1">
      <c r="A931" s="115"/>
      <c r="B931" s="32">
        <v>894.0</v>
      </c>
      <c r="C931" s="35">
        <v>43021.0</v>
      </c>
      <c r="D931" s="33" t="s">
        <v>15598</v>
      </c>
      <c r="E931" s="35"/>
      <c r="F931" s="1039" t="s">
        <v>1725</v>
      </c>
      <c r="G931" s="27"/>
      <c r="H931" s="63" t="s">
        <v>15786</v>
      </c>
    </row>
    <row r="932" ht="16.5" customHeight="1">
      <c r="A932" s="115"/>
      <c r="B932" s="32">
        <v>895.0</v>
      </c>
      <c r="C932" s="35">
        <v>43021.0</v>
      </c>
      <c r="D932" s="33" t="s">
        <v>2159</v>
      </c>
      <c r="E932" s="35"/>
      <c r="F932" s="1064" t="s">
        <v>1410</v>
      </c>
      <c r="G932" s="1067" t="s">
        <v>2333</v>
      </c>
      <c r="H932" s="63" t="s">
        <v>15787</v>
      </c>
    </row>
    <row r="933" ht="16.5" customHeight="1">
      <c r="A933" s="115"/>
      <c r="B933" s="32">
        <v>896.0</v>
      </c>
      <c r="C933" s="35">
        <v>43021.0</v>
      </c>
      <c r="D933" s="33" t="s">
        <v>2267</v>
      </c>
      <c r="E933" s="35"/>
      <c r="F933" s="1064" t="s">
        <v>994</v>
      </c>
      <c r="G933" s="1067" t="s">
        <v>2008</v>
      </c>
      <c r="H933" s="63" t="s">
        <v>15788</v>
      </c>
    </row>
    <row r="934" ht="16.5" customHeight="1">
      <c r="A934" s="115"/>
      <c r="B934" s="32">
        <v>897.0</v>
      </c>
      <c r="C934" s="35">
        <v>43021.0</v>
      </c>
      <c r="D934" s="33" t="s">
        <v>15789</v>
      </c>
      <c r="E934" s="35"/>
      <c r="F934" s="1039" t="s">
        <v>50</v>
      </c>
      <c r="G934" s="27"/>
      <c r="H934" s="63" t="s">
        <v>15790</v>
      </c>
    </row>
    <row r="935" ht="16.5" customHeight="1">
      <c r="A935" s="115"/>
      <c r="B935" s="32">
        <v>898.0</v>
      </c>
      <c r="C935" s="35">
        <v>43025.0</v>
      </c>
      <c r="D935" s="33" t="s">
        <v>15155</v>
      </c>
      <c r="E935" s="35"/>
      <c r="F935" s="1064" t="s">
        <v>1410</v>
      </c>
      <c r="G935" s="1067" t="s">
        <v>2175</v>
      </c>
      <c r="H935" s="63" t="s">
        <v>15791</v>
      </c>
    </row>
    <row r="936" ht="16.5" customHeight="1">
      <c r="A936" s="115"/>
      <c r="B936" s="32">
        <v>899.0</v>
      </c>
      <c r="C936" s="35">
        <v>43025.0</v>
      </c>
      <c r="D936" s="33" t="s">
        <v>2275</v>
      </c>
      <c r="E936" s="35"/>
      <c r="F936" s="1064" t="s">
        <v>994</v>
      </c>
      <c r="G936" s="1067" t="s">
        <v>15158</v>
      </c>
      <c r="H936" s="63" t="s">
        <v>15792</v>
      </c>
    </row>
    <row r="937" ht="16.5" customHeight="1">
      <c r="A937" s="115"/>
      <c r="B937" s="32">
        <v>900.0</v>
      </c>
      <c r="C937" s="35">
        <v>43025.0</v>
      </c>
      <c r="D937" s="33" t="s">
        <v>2099</v>
      </c>
      <c r="E937" s="35"/>
      <c r="F937" s="1039" t="s">
        <v>2253</v>
      </c>
      <c r="G937" s="27" t="s">
        <v>2479</v>
      </c>
      <c r="H937" s="63" t="s">
        <v>15793</v>
      </c>
    </row>
    <row r="938" ht="16.5" customHeight="1">
      <c r="A938" s="115"/>
      <c r="B938" s="32">
        <v>901.0</v>
      </c>
      <c r="C938" s="35">
        <v>43025.0</v>
      </c>
      <c r="D938" s="33" t="s">
        <v>10399</v>
      </c>
      <c r="E938" s="35"/>
      <c r="F938" s="1039" t="s">
        <v>2253</v>
      </c>
      <c r="G938" s="27" t="s">
        <v>4320</v>
      </c>
      <c r="H938" s="63" t="s">
        <v>15794</v>
      </c>
    </row>
    <row r="939" ht="16.5" customHeight="1">
      <c r="A939" s="115"/>
      <c r="B939" s="32">
        <v>902.0</v>
      </c>
      <c r="C939" s="35">
        <v>43025.0</v>
      </c>
      <c r="D939" s="33" t="s">
        <v>2474</v>
      </c>
      <c r="E939" s="35"/>
      <c r="F939" s="1039" t="s">
        <v>1725</v>
      </c>
      <c r="G939" s="27"/>
      <c r="H939" s="63" t="s">
        <v>15795</v>
      </c>
    </row>
    <row r="940" ht="16.5" customHeight="1">
      <c r="A940" s="115" t="s">
        <v>675</v>
      </c>
      <c r="B940" s="32"/>
      <c r="C940" s="35">
        <v>43025.0</v>
      </c>
      <c r="D940" s="33" t="s">
        <v>1768</v>
      </c>
      <c r="E940" s="35"/>
      <c r="F940" s="1057" t="s">
        <v>6620</v>
      </c>
      <c r="G940" s="27"/>
      <c r="H940" s="63" t="s">
        <v>15796</v>
      </c>
    </row>
    <row r="941" ht="16.5" customHeight="1">
      <c r="A941" s="115"/>
      <c r="B941" s="32">
        <v>903.0</v>
      </c>
      <c r="C941" s="35">
        <v>43025.0</v>
      </c>
      <c r="D941" s="33" t="s">
        <v>1525</v>
      </c>
      <c r="E941" s="35"/>
      <c r="F941" s="1039" t="s">
        <v>15486</v>
      </c>
      <c r="G941" s="27"/>
      <c r="H941" s="63" t="s">
        <v>15797</v>
      </c>
    </row>
    <row r="942" ht="16.5" customHeight="1">
      <c r="A942" s="115"/>
      <c r="B942" s="32">
        <v>904.0</v>
      </c>
      <c r="C942" s="35">
        <v>43027.0</v>
      </c>
      <c r="D942" s="33" t="s">
        <v>3317</v>
      </c>
      <c r="E942" s="35"/>
      <c r="F942" s="1039" t="s">
        <v>18</v>
      </c>
      <c r="G942" s="27"/>
      <c r="H942" s="63" t="s">
        <v>15798</v>
      </c>
    </row>
    <row r="943" ht="16.5" customHeight="1">
      <c r="A943" s="115"/>
      <c r="B943" s="32">
        <v>905.0</v>
      </c>
      <c r="C943" s="35">
        <v>43027.0</v>
      </c>
      <c r="D943" s="33" t="s">
        <v>1353</v>
      </c>
      <c r="E943" s="35"/>
      <c r="F943" s="1039" t="s">
        <v>18</v>
      </c>
      <c r="G943" s="27"/>
      <c r="H943" s="63" t="s">
        <v>15799</v>
      </c>
    </row>
    <row r="944" ht="16.5" customHeight="1">
      <c r="A944" s="115"/>
      <c r="B944" s="32">
        <v>906.0</v>
      </c>
      <c r="C944" s="35">
        <v>43027.0</v>
      </c>
      <c r="D944" s="33" t="s">
        <v>1640</v>
      </c>
      <c r="E944" s="35"/>
      <c r="F944" s="1039" t="s">
        <v>18</v>
      </c>
      <c r="G944" s="27"/>
      <c r="H944" s="63" t="s">
        <v>15800</v>
      </c>
    </row>
    <row r="945" ht="16.5" customHeight="1">
      <c r="A945" s="115"/>
      <c r="B945" s="32">
        <v>907.0</v>
      </c>
      <c r="C945" s="35">
        <v>43027.0</v>
      </c>
      <c r="D945" s="33" t="s">
        <v>2452</v>
      </c>
      <c r="E945" s="35"/>
      <c r="F945" s="1064" t="s">
        <v>994</v>
      </c>
      <c r="G945" s="1067" t="s">
        <v>15779</v>
      </c>
      <c r="H945" s="63" t="s">
        <v>15801</v>
      </c>
    </row>
    <row r="946" ht="16.5" customHeight="1">
      <c r="A946" s="115"/>
      <c r="B946" s="32">
        <v>908.0</v>
      </c>
      <c r="C946" s="35">
        <v>43027.0</v>
      </c>
      <c r="D946" s="33" t="s">
        <v>2554</v>
      </c>
      <c r="E946" s="35"/>
      <c r="F946" s="1064" t="s">
        <v>994</v>
      </c>
      <c r="G946" s="1067" t="s">
        <v>15779</v>
      </c>
      <c r="H946" s="63" t="s">
        <v>15802</v>
      </c>
    </row>
    <row r="947" ht="16.5" customHeight="1">
      <c r="A947" s="115"/>
      <c r="B947" s="32">
        <v>909.0</v>
      </c>
      <c r="C947" s="35">
        <v>43027.0</v>
      </c>
      <c r="D947" s="33" t="s">
        <v>2950</v>
      </c>
      <c r="E947" s="35"/>
      <c r="F947" s="1064" t="s">
        <v>994</v>
      </c>
      <c r="G947" s="1067" t="s">
        <v>2333</v>
      </c>
      <c r="H947" s="63" t="s">
        <v>15803</v>
      </c>
    </row>
    <row r="948" ht="16.5" customHeight="1">
      <c r="A948" s="115" t="s">
        <v>675</v>
      </c>
      <c r="B948" s="32">
        <v>910.0</v>
      </c>
      <c r="C948" s="35">
        <v>43027.0</v>
      </c>
      <c r="D948" s="33" t="s">
        <v>2942</v>
      </c>
      <c r="E948" s="35"/>
      <c r="F948" s="1064" t="s">
        <v>994</v>
      </c>
      <c r="G948" s="1067" t="s">
        <v>2333</v>
      </c>
      <c r="H948" s="63" t="s">
        <v>15804</v>
      </c>
    </row>
    <row r="949" ht="16.5" customHeight="1">
      <c r="A949" s="115" t="s">
        <v>675</v>
      </c>
      <c r="B949" s="32">
        <v>911.0</v>
      </c>
      <c r="C949" s="35">
        <v>43027.0</v>
      </c>
      <c r="D949" s="33" t="s">
        <v>2943</v>
      </c>
      <c r="E949" s="35"/>
      <c r="F949" s="1064" t="s">
        <v>994</v>
      </c>
      <c r="G949" s="1067" t="s">
        <v>2333</v>
      </c>
      <c r="H949" s="63" t="s">
        <v>15805</v>
      </c>
    </row>
    <row r="950" ht="16.5" customHeight="1">
      <c r="A950" s="115"/>
      <c r="B950" s="32">
        <v>912.0</v>
      </c>
      <c r="C950" s="35">
        <v>43027.0</v>
      </c>
      <c r="D950" s="33" t="s">
        <v>2955</v>
      </c>
      <c r="E950" s="35"/>
      <c r="F950" s="1064" t="s">
        <v>994</v>
      </c>
      <c r="G950" s="1067" t="s">
        <v>2333</v>
      </c>
      <c r="H950" s="63" t="s">
        <v>15806</v>
      </c>
    </row>
    <row r="951" ht="16.5" customHeight="1">
      <c r="A951" s="115"/>
      <c r="B951" s="32">
        <v>913.0</v>
      </c>
      <c r="C951" s="35">
        <v>43027.0</v>
      </c>
      <c r="D951" s="33" t="s">
        <v>2939</v>
      </c>
      <c r="E951" s="35"/>
      <c r="F951" s="1064" t="s">
        <v>994</v>
      </c>
      <c r="G951" s="1067" t="s">
        <v>2333</v>
      </c>
      <c r="H951" s="63" t="s">
        <v>15807</v>
      </c>
    </row>
    <row r="952" ht="16.5" customHeight="1">
      <c r="A952" s="115"/>
      <c r="B952" s="32">
        <v>914.0</v>
      </c>
      <c r="C952" s="35">
        <v>43027.0</v>
      </c>
      <c r="D952" s="33" t="s">
        <v>15808</v>
      </c>
      <c r="E952" s="35"/>
      <c r="F952" s="1039" t="s">
        <v>108</v>
      </c>
      <c r="G952" s="27"/>
      <c r="H952" s="63" t="s">
        <v>15809</v>
      </c>
    </row>
    <row r="953" ht="16.5" customHeight="1">
      <c r="A953" s="115"/>
      <c r="B953" s="32">
        <v>915.0</v>
      </c>
      <c r="C953" s="35">
        <v>43031.0</v>
      </c>
      <c r="D953" s="33" t="s">
        <v>2949</v>
      </c>
      <c r="E953" s="35"/>
      <c r="F953" s="1064" t="s">
        <v>994</v>
      </c>
      <c r="G953" s="1067" t="s">
        <v>2333</v>
      </c>
      <c r="H953" s="63" t="s">
        <v>15810</v>
      </c>
    </row>
    <row r="954" ht="16.5" customHeight="1">
      <c r="A954" s="115"/>
      <c r="B954" s="32">
        <v>916.0</v>
      </c>
      <c r="C954" s="35">
        <v>43031.0</v>
      </c>
      <c r="D954" s="33" t="s">
        <v>2638</v>
      </c>
      <c r="E954" s="35"/>
      <c r="F954" s="1064" t="s">
        <v>994</v>
      </c>
      <c r="G954" s="1067" t="s">
        <v>15779</v>
      </c>
      <c r="H954" s="63" t="s">
        <v>15811</v>
      </c>
    </row>
    <row r="955" ht="16.5" customHeight="1">
      <c r="A955" s="115" t="s">
        <v>675</v>
      </c>
      <c r="B955" s="32">
        <v>917.0</v>
      </c>
      <c r="C955" s="35">
        <v>43031.0</v>
      </c>
      <c r="D955" s="33" t="s">
        <v>2277</v>
      </c>
      <c r="E955" s="35"/>
      <c r="F955" s="1064" t="s">
        <v>994</v>
      </c>
      <c r="G955" s="1067" t="s">
        <v>15812</v>
      </c>
      <c r="H955" s="63" t="s">
        <v>15813</v>
      </c>
    </row>
    <row r="956" ht="16.5" customHeight="1">
      <c r="A956" s="115"/>
      <c r="B956" s="32">
        <v>918.0</v>
      </c>
      <c r="C956" s="35">
        <v>43032.0</v>
      </c>
      <c r="D956" s="33" t="s">
        <v>1947</v>
      </c>
      <c r="E956" s="35"/>
      <c r="F956" s="1039" t="s">
        <v>1593</v>
      </c>
      <c r="G956" s="1068">
        <v>43039.0</v>
      </c>
      <c r="H956" s="63" t="s">
        <v>15814</v>
      </c>
    </row>
    <row r="957" ht="16.5" customHeight="1">
      <c r="A957" s="115"/>
      <c r="B957" s="32">
        <v>919.0</v>
      </c>
      <c r="C957" s="35">
        <v>43034.0</v>
      </c>
      <c r="D957" s="33" t="s">
        <v>1227</v>
      </c>
      <c r="E957" s="35"/>
      <c r="F957" s="1039" t="s">
        <v>15815</v>
      </c>
      <c r="G957" s="27"/>
      <c r="H957" s="63" t="s">
        <v>15816</v>
      </c>
    </row>
    <row r="958" ht="16.5" customHeight="1">
      <c r="A958" s="115" t="s">
        <v>675</v>
      </c>
      <c r="B958" s="32">
        <v>920.0</v>
      </c>
      <c r="C958" s="35">
        <v>43034.0</v>
      </c>
      <c r="D958" s="33" t="s">
        <v>1227</v>
      </c>
      <c r="E958" s="35"/>
      <c r="F958" s="1039" t="s">
        <v>1593</v>
      </c>
      <c r="G958" s="1068">
        <v>43042.0</v>
      </c>
      <c r="H958" s="63" t="s">
        <v>15817</v>
      </c>
    </row>
    <row r="959" ht="16.5" customHeight="1">
      <c r="A959" s="115"/>
      <c r="B959" s="32">
        <v>921.0</v>
      </c>
      <c r="C959" s="35">
        <v>43034.0</v>
      </c>
      <c r="D959" s="33" t="s">
        <v>2577</v>
      </c>
      <c r="E959" s="35"/>
      <c r="F959" s="1039" t="s">
        <v>1593</v>
      </c>
      <c r="G959" s="1068">
        <v>43049.0</v>
      </c>
      <c r="H959" s="63" t="s">
        <v>15818</v>
      </c>
    </row>
    <row r="960" ht="16.5" customHeight="1">
      <c r="A960" s="115"/>
      <c r="B960" s="32">
        <v>922.0</v>
      </c>
      <c r="C960" s="35">
        <v>43034.0</v>
      </c>
      <c r="D960" s="33" t="s">
        <v>1689</v>
      </c>
      <c r="E960" s="35"/>
      <c r="F960" s="1039" t="s">
        <v>50</v>
      </c>
      <c r="G960" s="27"/>
      <c r="H960" s="63" t="s">
        <v>15819</v>
      </c>
    </row>
    <row r="961" ht="16.5" customHeight="1">
      <c r="A961" s="115"/>
      <c r="B961" s="32">
        <v>923.0</v>
      </c>
      <c r="C961" s="35">
        <v>43034.0</v>
      </c>
      <c r="D961" s="33" t="s">
        <v>1579</v>
      </c>
      <c r="E961" s="35"/>
      <c r="F961" s="1039" t="s">
        <v>50</v>
      </c>
      <c r="G961" s="27"/>
      <c r="H961" s="63" t="s">
        <v>15820</v>
      </c>
    </row>
    <row r="962" ht="16.5" customHeight="1">
      <c r="A962" s="115"/>
      <c r="B962" s="32">
        <v>924.0</v>
      </c>
      <c r="C962" s="35">
        <v>43034.0</v>
      </c>
      <c r="D962" s="33" t="s">
        <v>2695</v>
      </c>
      <c r="E962" s="35"/>
      <c r="F962" s="1039" t="s">
        <v>363</v>
      </c>
      <c r="G962" s="27"/>
      <c r="H962" s="63" t="s">
        <v>15821</v>
      </c>
    </row>
    <row r="963" ht="16.5" customHeight="1">
      <c r="A963" s="115"/>
      <c r="B963" s="32">
        <v>925.0</v>
      </c>
      <c r="C963" s="35">
        <v>43038.0</v>
      </c>
      <c r="D963" s="33" t="s">
        <v>2502</v>
      </c>
      <c r="E963" s="35"/>
      <c r="F963" s="1039" t="s">
        <v>18</v>
      </c>
      <c r="G963" s="27" t="s">
        <v>15408</v>
      </c>
      <c r="H963" s="63" t="s">
        <v>15822</v>
      </c>
    </row>
    <row r="964" ht="16.5" customHeight="1">
      <c r="A964" s="115"/>
      <c r="B964" s="32">
        <v>926.0</v>
      </c>
      <c r="C964" s="35">
        <v>43038.0</v>
      </c>
      <c r="D964" s="33" t="s">
        <v>2397</v>
      </c>
      <c r="E964" s="35"/>
      <c r="F964" s="1039" t="s">
        <v>18</v>
      </c>
      <c r="G964" s="27" t="s">
        <v>4990</v>
      </c>
      <c r="H964" s="63" t="s">
        <v>15823</v>
      </c>
    </row>
    <row r="965" ht="16.5" customHeight="1">
      <c r="A965" s="115"/>
      <c r="B965" s="32">
        <v>927.0</v>
      </c>
      <c r="C965" s="35">
        <v>43038.0</v>
      </c>
      <c r="D965" s="33" t="s">
        <v>2665</v>
      </c>
      <c r="E965" s="35"/>
      <c r="F965" s="1039" t="s">
        <v>18</v>
      </c>
      <c r="G965" s="27" t="s">
        <v>15824</v>
      </c>
      <c r="H965" s="63" t="s">
        <v>15825</v>
      </c>
    </row>
    <row r="966" ht="16.5" customHeight="1">
      <c r="A966" s="115"/>
      <c r="B966" s="32">
        <v>928.0</v>
      </c>
      <c r="C966" s="35">
        <v>43038.0</v>
      </c>
      <c r="D966" s="33" t="s">
        <v>15826</v>
      </c>
      <c r="E966" s="35"/>
      <c r="F966" s="1039" t="s">
        <v>18</v>
      </c>
      <c r="G966" s="27" t="s">
        <v>2327</v>
      </c>
      <c r="H966" s="63" t="s">
        <v>15827</v>
      </c>
    </row>
    <row r="967" ht="16.5" customHeight="1">
      <c r="A967" s="115"/>
      <c r="B967" s="32">
        <v>929.0</v>
      </c>
      <c r="C967" s="35">
        <v>43038.0</v>
      </c>
      <c r="D967" s="33" t="s">
        <v>3024</v>
      </c>
      <c r="E967" s="35"/>
      <c r="F967" s="1039" t="s">
        <v>18</v>
      </c>
      <c r="G967" s="27" t="s">
        <v>2327</v>
      </c>
      <c r="H967" s="63" t="s">
        <v>15828</v>
      </c>
    </row>
    <row r="968" ht="16.5" customHeight="1">
      <c r="A968" s="115"/>
      <c r="B968" s="32">
        <v>930.0</v>
      </c>
      <c r="C968" s="35">
        <v>43038.0</v>
      </c>
      <c r="D968" s="33" t="s">
        <v>3034</v>
      </c>
      <c r="E968" s="35"/>
      <c r="F968" s="1039" t="s">
        <v>18</v>
      </c>
      <c r="G968" s="27" t="s">
        <v>15829</v>
      </c>
      <c r="H968" s="63" t="s">
        <v>15830</v>
      </c>
    </row>
    <row r="969" ht="16.5" customHeight="1">
      <c r="A969" s="115"/>
      <c r="B969" s="32">
        <v>931.0</v>
      </c>
      <c r="C969" s="35">
        <v>43038.0</v>
      </c>
      <c r="D969" s="33" t="s">
        <v>2982</v>
      </c>
      <c r="E969" s="35"/>
      <c r="F969" s="1039" t="s">
        <v>18</v>
      </c>
      <c r="G969" s="27" t="s">
        <v>15831</v>
      </c>
      <c r="H969" s="63" t="s">
        <v>15832</v>
      </c>
    </row>
    <row r="970" ht="16.5" customHeight="1">
      <c r="A970" s="115"/>
      <c r="B970" s="32">
        <v>932.0</v>
      </c>
      <c r="C970" s="35">
        <v>43038.0</v>
      </c>
      <c r="D970" s="33" t="s">
        <v>3019</v>
      </c>
      <c r="E970" s="35"/>
      <c r="F970" s="1039" t="s">
        <v>18</v>
      </c>
      <c r="G970" s="27" t="s">
        <v>15833</v>
      </c>
      <c r="H970" s="63" t="s">
        <v>15834</v>
      </c>
    </row>
    <row r="971" ht="16.5" customHeight="1">
      <c r="A971" s="115"/>
      <c r="B971" s="32">
        <v>933.0</v>
      </c>
      <c r="C971" s="35">
        <v>43038.0</v>
      </c>
      <c r="D971" s="33" t="s">
        <v>3023</v>
      </c>
      <c r="E971" s="35"/>
      <c r="F971" s="1039" t="s">
        <v>18</v>
      </c>
      <c r="G971" s="27" t="s">
        <v>15835</v>
      </c>
      <c r="H971" s="63" t="s">
        <v>15836</v>
      </c>
    </row>
    <row r="972" ht="16.5" customHeight="1">
      <c r="A972" s="115"/>
      <c r="B972" s="32">
        <v>934.0</v>
      </c>
      <c r="C972" s="35">
        <v>43038.0</v>
      </c>
      <c r="D972" s="33" t="s">
        <v>3025</v>
      </c>
      <c r="E972" s="35"/>
      <c r="F972" s="1039" t="s">
        <v>18</v>
      </c>
      <c r="G972" s="27" t="s">
        <v>15835</v>
      </c>
      <c r="H972" s="63" t="s">
        <v>15837</v>
      </c>
    </row>
    <row r="973" ht="16.5" customHeight="1">
      <c r="A973" s="115"/>
      <c r="B973" s="32">
        <v>935.0</v>
      </c>
      <c r="C973" s="35">
        <v>43038.0</v>
      </c>
      <c r="D973" s="33" t="s">
        <v>3035</v>
      </c>
      <c r="E973" s="35"/>
      <c r="F973" s="1039" t="s">
        <v>18</v>
      </c>
      <c r="G973" s="27" t="s">
        <v>15838</v>
      </c>
      <c r="H973" s="63" t="s">
        <v>15839</v>
      </c>
    </row>
    <row r="974" ht="16.5" customHeight="1">
      <c r="A974" s="115"/>
      <c r="B974" s="32">
        <v>936.0</v>
      </c>
      <c r="C974" s="35">
        <v>43039.0</v>
      </c>
      <c r="D974" s="33" t="s">
        <v>1529</v>
      </c>
      <c r="E974" s="35"/>
      <c r="F974" s="1039" t="s">
        <v>108</v>
      </c>
      <c r="G974" s="27"/>
      <c r="H974" s="63" t="s">
        <v>15840</v>
      </c>
    </row>
    <row r="975" ht="16.5" customHeight="1">
      <c r="A975" s="115"/>
      <c r="B975" s="32">
        <v>937.0</v>
      </c>
      <c r="C975" s="35">
        <v>43039.0</v>
      </c>
      <c r="D975" s="33" t="s">
        <v>5299</v>
      </c>
      <c r="E975" s="35"/>
      <c r="F975" s="1039" t="s">
        <v>15841</v>
      </c>
      <c r="G975" s="27"/>
      <c r="H975" s="63" t="s">
        <v>15842</v>
      </c>
    </row>
    <row r="976" ht="16.5" customHeight="1">
      <c r="A976" s="115"/>
      <c r="B976" s="32">
        <v>938.0</v>
      </c>
      <c r="C976" s="35">
        <v>43042.0</v>
      </c>
      <c r="D976" s="33" t="s">
        <v>2907</v>
      </c>
      <c r="E976" s="35"/>
      <c r="F976" s="1039" t="s">
        <v>108</v>
      </c>
      <c r="G976" s="27"/>
      <c r="H976" s="63" t="s">
        <v>15843</v>
      </c>
    </row>
    <row r="977" ht="16.5" customHeight="1">
      <c r="A977" s="115"/>
      <c r="B977" s="209">
        <v>939.0</v>
      </c>
      <c r="C977" s="1046">
        <v>43046.0</v>
      </c>
      <c r="D977" s="117" t="s">
        <v>1821</v>
      </c>
      <c r="E977" s="1046"/>
      <c r="F977" s="1043" t="s">
        <v>1725</v>
      </c>
      <c r="G977" s="91" t="s">
        <v>10942</v>
      </c>
      <c r="H977" s="63" t="s">
        <v>15844</v>
      </c>
    </row>
    <row r="978" ht="16.5" customHeight="1">
      <c r="A978" s="115"/>
      <c r="B978" s="32">
        <v>940.0</v>
      </c>
      <c r="C978" s="35">
        <v>43046.0</v>
      </c>
      <c r="D978" s="33" t="s">
        <v>1364</v>
      </c>
      <c r="E978" s="35"/>
      <c r="F978" s="1039" t="s">
        <v>1725</v>
      </c>
      <c r="G978" s="27"/>
      <c r="H978" s="63" t="s">
        <v>15845</v>
      </c>
    </row>
    <row r="979" ht="16.5" customHeight="1">
      <c r="A979" s="115"/>
      <c r="B979" s="32">
        <v>941.0</v>
      </c>
      <c r="C979" s="35">
        <v>43046.0</v>
      </c>
      <c r="D979" s="33" t="s">
        <v>3081</v>
      </c>
      <c r="E979" s="35"/>
      <c r="F979" s="1039" t="s">
        <v>1725</v>
      </c>
      <c r="G979" s="27"/>
      <c r="H979" s="63" t="s">
        <v>15846</v>
      </c>
    </row>
    <row r="980" ht="16.5" customHeight="1">
      <c r="A980" s="115"/>
      <c r="B980" s="32">
        <v>942.0</v>
      </c>
      <c r="C980" s="35">
        <v>43046.0</v>
      </c>
      <c r="D980" s="33" t="s">
        <v>2660</v>
      </c>
      <c r="E980" s="35"/>
      <c r="F980" s="1039" t="s">
        <v>50</v>
      </c>
      <c r="G980" s="27"/>
      <c r="H980" s="63" t="s">
        <v>15847</v>
      </c>
    </row>
    <row r="981" ht="16.5" customHeight="1">
      <c r="A981" s="115"/>
      <c r="B981" s="32">
        <v>943.0</v>
      </c>
      <c r="C981" s="35">
        <v>43046.0</v>
      </c>
      <c r="D981" s="33" t="s">
        <v>2265</v>
      </c>
      <c r="E981" s="35"/>
      <c r="F981" s="1039" t="s">
        <v>184</v>
      </c>
      <c r="G981" s="27" t="s">
        <v>15848</v>
      </c>
      <c r="H981" s="63" t="s">
        <v>15849</v>
      </c>
    </row>
    <row r="982" ht="16.5" customHeight="1">
      <c r="A982" s="115"/>
      <c r="B982" s="32">
        <v>944.0</v>
      </c>
      <c r="C982" s="35">
        <v>43046.0</v>
      </c>
      <c r="D982" s="33" t="s">
        <v>3057</v>
      </c>
      <c r="E982" s="35"/>
      <c r="F982" s="1039" t="s">
        <v>363</v>
      </c>
      <c r="G982" s="27"/>
      <c r="H982" s="63" t="s">
        <v>15850</v>
      </c>
    </row>
    <row r="983" ht="16.5" customHeight="1">
      <c r="A983" s="115"/>
      <c r="B983" s="32">
        <v>945.0</v>
      </c>
      <c r="C983" s="35">
        <v>43046.0</v>
      </c>
      <c r="D983" s="33" t="s">
        <v>3165</v>
      </c>
      <c r="E983" s="35"/>
      <c r="F983" s="1039" t="s">
        <v>363</v>
      </c>
      <c r="G983" s="27"/>
      <c r="H983" s="63" t="s">
        <v>15851</v>
      </c>
    </row>
    <row r="984" ht="16.5" customHeight="1">
      <c r="A984" s="115"/>
      <c r="B984" s="32">
        <v>946.0</v>
      </c>
      <c r="C984" s="35">
        <v>43046.0</v>
      </c>
      <c r="D984" s="33" t="s">
        <v>1934</v>
      </c>
      <c r="E984" s="35"/>
      <c r="F984" s="1039" t="s">
        <v>2253</v>
      </c>
      <c r="G984" s="27" t="s">
        <v>1083</v>
      </c>
      <c r="H984" s="63" t="s">
        <v>15852</v>
      </c>
    </row>
    <row r="985" ht="16.5" customHeight="1">
      <c r="A985" s="115"/>
      <c r="B985" s="32">
        <v>947.0</v>
      </c>
      <c r="C985" s="35">
        <v>43046.0</v>
      </c>
      <c r="D985" s="33" t="s">
        <v>2829</v>
      </c>
      <c r="E985" s="35"/>
      <c r="F985" s="1039" t="s">
        <v>1593</v>
      </c>
      <c r="G985" s="1069">
        <v>43056.0</v>
      </c>
      <c r="H985" s="63" t="s">
        <v>15853</v>
      </c>
    </row>
    <row r="986" ht="16.5" customHeight="1">
      <c r="A986" s="115"/>
      <c r="B986" s="32">
        <v>948.0</v>
      </c>
      <c r="C986" s="35">
        <v>43049.0</v>
      </c>
      <c r="D986" s="33" t="s">
        <v>3022</v>
      </c>
      <c r="E986" s="35"/>
      <c r="F986" s="1039" t="s">
        <v>18</v>
      </c>
      <c r="G986" s="27" t="s">
        <v>15854</v>
      </c>
      <c r="H986" s="63" t="s">
        <v>15855</v>
      </c>
    </row>
    <row r="987" ht="16.5" customHeight="1">
      <c r="A987" s="115"/>
      <c r="B987" s="32">
        <v>949.0</v>
      </c>
      <c r="C987" s="35">
        <v>43049.0</v>
      </c>
      <c r="D987" s="33" t="s">
        <v>3020</v>
      </c>
      <c r="E987" s="35"/>
      <c r="F987" s="1039" t="s">
        <v>18</v>
      </c>
      <c r="G987" s="27" t="s">
        <v>15856</v>
      </c>
      <c r="H987" s="63" t="s">
        <v>15857</v>
      </c>
    </row>
    <row r="988" ht="16.5" customHeight="1">
      <c r="A988" s="115"/>
      <c r="B988" s="32">
        <v>950.0</v>
      </c>
      <c r="C988" s="35">
        <v>43049.0</v>
      </c>
      <c r="D988" s="33" t="s">
        <v>15858</v>
      </c>
      <c r="E988" s="35"/>
      <c r="F988" s="1039" t="s">
        <v>18</v>
      </c>
      <c r="G988" s="27" t="s">
        <v>15859</v>
      </c>
      <c r="H988" s="63" t="s">
        <v>15860</v>
      </c>
    </row>
    <row r="989" ht="16.5" customHeight="1">
      <c r="A989" s="115"/>
      <c r="B989" s="32">
        <v>951.0</v>
      </c>
      <c r="C989" s="56">
        <v>43052.0</v>
      </c>
      <c r="D989" s="33" t="s">
        <v>1496</v>
      </c>
      <c r="E989" s="56"/>
      <c r="F989" s="1039" t="s">
        <v>363</v>
      </c>
      <c r="G989" s="27"/>
      <c r="H989" s="63" t="s">
        <v>15861</v>
      </c>
    </row>
    <row r="990" ht="16.5" customHeight="1">
      <c r="A990" s="115"/>
      <c r="B990" s="32">
        <v>952.0</v>
      </c>
      <c r="C990" s="56">
        <v>43052.0</v>
      </c>
      <c r="D990" s="123" t="s">
        <v>2248</v>
      </c>
      <c r="E990" s="56"/>
      <c r="F990" s="1065" t="s">
        <v>2249</v>
      </c>
      <c r="G990" s="27"/>
      <c r="H990" s="63" t="s">
        <v>2250</v>
      </c>
    </row>
    <row r="991" ht="16.5" customHeight="1">
      <c r="A991" s="115" t="s">
        <v>675</v>
      </c>
      <c r="B991" s="32">
        <v>953.0</v>
      </c>
      <c r="C991" s="56">
        <v>43052.0</v>
      </c>
      <c r="D991" s="33" t="s">
        <v>2533</v>
      </c>
      <c r="E991" s="56"/>
      <c r="F991" s="1039" t="s">
        <v>50</v>
      </c>
      <c r="G991" s="27"/>
      <c r="H991" s="63" t="s">
        <v>15862</v>
      </c>
    </row>
    <row r="992" ht="16.5" customHeight="1">
      <c r="A992" s="115"/>
      <c r="B992" s="32">
        <v>954.0</v>
      </c>
      <c r="C992" s="56">
        <v>43052.0</v>
      </c>
      <c r="D992" s="33" t="s">
        <v>1516</v>
      </c>
      <c r="E992" s="56"/>
      <c r="F992" s="1039" t="s">
        <v>50</v>
      </c>
      <c r="G992" s="27"/>
      <c r="H992" s="63" t="s">
        <v>15863</v>
      </c>
    </row>
    <row r="993" ht="16.5" customHeight="1">
      <c r="A993" s="115"/>
      <c r="B993" s="32">
        <v>955.0</v>
      </c>
      <c r="C993" s="56">
        <v>43053.0</v>
      </c>
      <c r="D993" s="33" t="s">
        <v>693</v>
      </c>
      <c r="E993" s="56"/>
      <c r="F993" s="1039" t="s">
        <v>50</v>
      </c>
      <c r="G993" s="27"/>
      <c r="H993" s="63" t="s">
        <v>2255</v>
      </c>
    </row>
    <row r="994" ht="16.5" customHeight="1">
      <c r="A994" s="115"/>
      <c r="B994" s="32">
        <v>956.0</v>
      </c>
      <c r="C994" s="56">
        <v>43053.0</v>
      </c>
      <c r="D994" s="33" t="s">
        <v>2031</v>
      </c>
      <c r="E994" s="56"/>
      <c r="F994" s="1039" t="s">
        <v>2253</v>
      </c>
      <c r="G994" s="27" t="s">
        <v>1083</v>
      </c>
      <c r="H994" s="63" t="s">
        <v>2254</v>
      </c>
    </row>
    <row r="995" ht="16.5" customHeight="1">
      <c r="A995" s="115"/>
      <c r="B995" s="32">
        <v>957.0</v>
      </c>
      <c r="C995" s="56">
        <v>43053.0</v>
      </c>
      <c r="D995" s="33" t="s">
        <v>1934</v>
      </c>
      <c r="E995" s="56"/>
      <c r="F995" s="1039" t="s">
        <v>2253</v>
      </c>
      <c r="G995" s="27" t="s">
        <v>1083</v>
      </c>
      <c r="H995" s="63" t="s">
        <v>2258</v>
      </c>
    </row>
    <row r="996" ht="16.5" customHeight="1">
      <c r="A996" s="115"/>
      <c r="B996" s="32">
        <v>958.0</v>
      </c>
      <c r="C996" s="56">
        <v>43053.0</v>
      </c>
      <c r="D996" s="33" t="s">
        <v>2256</v>
      </c>
      <c r="E996" s="56"/>
      <c r="F996" s="1039" t="s">
        <v>1197</v>
      </c>
      <c r="G996" s="27"/>
      <c r="H996" s="63" t="s">
        <v>2257</v>
      </c>
    </row>
    <row r="997" ht="16.5" customHeight="1">
      <c r="A997" s="115"/>
      <c r="B997" s="32">
        <v>959.0</v>
      </c>
      <c r="C997" s="56">
        <v>43053.0</v>
      </c>
      <c r="D997" s="33" t="s">
        <v>2251</v>
      </c>
      <c r="E997" s="56"/>
      <c r="F997" s="1039" t="s">
        <v>1593</v>
      </c>
      <c r="G997" s="124">
        <v>43063.0</v>
      </c>
      <c r="H997" s="63" t="s">
        <v>2252</v>
      </c>
    </row>
    <row r="998" ht="16.5" customHeight="1">
      <c r="A998" s="115"/>
      <c r="B998" s="32">
        <v>960.0</v>
      </c>
      <c r="C998" s="56">
        <v>43053.0</v>
      </c>
      <c r="D998" s="33" t="s">
        <v>2259</v>
      </c>
      <c r="E998" s="56"/>
      <c r="F998" s="1039" t="s">
        <v>1593</v>
      </c>
      <c r="G998" s="124">
        <v>43063.0</v>
      </c>
      <c r="H998" s="63" t="s">
        <v>2260</v>
      </c>
    </row>
    <row r="999" ht="16.5" customHeight="1">
      <c r="A999" s="115"/>
      <c r="B999" s="32">
        <v>961.0</v>
      </c>
      <c r="C999" s="56">
        <v>43054.0</v>
      </c>
      <c r="D999" s="33" t="s">
        <v>979</v>
      </c>
      <c r="E999" s="56"/>
      <c r="F999" s="1039" t="s">
        <v>1725</v>
      </c>
      <c r="G999" s="27"/>
      <c r="H999" s="63" t="s">
        <v>2266</v>
      </c>
    </row>
    <row r="1000" ht="16.5" customHeight="1">
      <c r="A1000" s="115"/>
      <c r="B1000" s="32">
        <v>962.0</v>
      </c>
      <c r="C1000" s="56">
        <v>43054.0</v>
      </c>
      <c r="D1000" s="33" t="s">
        <v>2263</v>
      </c>
      <c r="E1000" s="56"/>
      <c r="F1000" s="1039" t="s">
        <v>1725</v>
      </c>
      <c r="G1000" s="27"/>
      <c r="H1000" s="63" t="s">
        <v>2264</v>
      </c>
    </row>
    <row r="1001" ht="16.5" customHeight="1">
      <c r="A1001" s="115"/>
      <c r="B1001" s="32">
        <v>963.0</v>
      </c>
      <c r="C1001" s="56">
        <v>43054.0</v>
      </c>
      <c r="D1001" s="33" t="s">
        <v>2265</v>
      </c>
      <c r="E1001" s="56"/>
      <c r="F1001" s="1039" t="s">
        <v>1725</v>
      </c>
      <c r="G1001" s="27"/>
      <c r="H1001" s="63" t="s">
        <v>15864</v>
      </c>
    </row>
    <row r="1002" ht="16.5" customHeight="1">
      <c r="A1002" s="115"/>
      <c r="B1002" s="32">
        <v>964.0</v>
      </c>
      <c r="C1002" s="56">
        <v>43054.0</v>
      </c>
      <c r="D1002" s="33" t="s">
        <v>1640</v>
      </c>
      <c r="E1002" s="56"/>
      <c r="F1002" s="1039" t="s">
        <v>1725</v>
      </c>
      <c r="G1002" s="27"/>
      <c r="H1002" s="63" t="s">
        <v>2262</v>
      </c>
    </row>
    <row r="1003" ht="16.5" customHeight="1">
      <c r="A1003" s="115"/>
      <c r="B1003" s="32">
        <v>965.0</v>
      </c>
      <c r="C1003" s="56">
        <v>43055.0</v>
      </c>
      <c r="D1003" s="33" t="s">
        <v>1734</v>
      </c>
      <c r="E1003" s="56"/>
      <c r="F1003" s="1039" t="s">
        <v>2253</v>
      </c>
      <c r="G1003" s="27" t="s">
        <v>1087</v>
      </c>
      <c r="H1003" s="63" t="s">
        <v>2274</v>
      </c>
    </row>
    <row r="1004" ht="16.5" customHeight="1">
      <c r="A1004" s="115"/>
      <c r="B1004" s="32">
        <v>966.0</v>
      </c>
      <c r="C1004" s="56">
        <v>43055.0</v>
      </c>
      <c r="D1004" s="33" t="s">
        <v>1454</v>
      </c>
      <c r="E1004" s="56"/>
      <c r="F1004" s="1039" t="s">
        <v>2253</v>
      </c>
      <c r="G1004" s="27" t="s">
        <v>2269</v>
      </c>
      <c r="H1004" s="63" t="s">
        <v>2270</v>
      </c>
    </row>
    <row r="1005" ht="16.5" customHeight="1">
      <c r="A1005" s="115"/>
      <c r="B1005" s="32">
        <v>967.0</v>
      </c>
      <c r="C1005" s="56">
        <v>43055.0</v>
      </c>
      <c r="D1005" s="33" t="s">
        <v>2277</v>
      </c>
      <c r="E1005" s="56"/>
      <c r="F1005" s="1039" t="s">
        <v>1313</v>
      </c>
      <c r="G1005" s="27"/>
      <c r="H1005" s="63" t="s">
        <v>2278</v>
      </c>
    </row>
    <row r="1006" ht="16.5" customHeight="1">
      <c r="A1006" s="115"/>
      <c r="B1006" s="32">
        <v>968.0</v>
      </c>
      <c r="C1006" s="56">
        <v>43055.0</v>
      </c>
      <c r="D1006" s="33" t="s">
        <v>2275</v>
      </c>
      <c r="E1006" s="56"/>
      <c r="F1006" s="1039" t="s">
        <v>1313</v>
      </c>
      <c r="G1006" s="27"/>
      <c r="H1006" s="63" t="s">
        <v>2276</v>
      </c>
    </row>
    <row r="1007" ht="16.5" customHeight="1">
      <c r="A1007" s="115"/>
      <c r="B1007" s="32">
        <v>969.0</v>
      </c>
      <c r="C1007" s="56">
        <v>43055.0</v>
      </c>
      <c r="D1007" s="33" t="s">
        <v>2267</v>
      </c>
      <c r="E1007" s="56"/>
      <c r="F1007" s="1039" t="s">
        <v>1313</v>
      </c>
      <c r="G1007" s="27"/>
      <c r="H1007" s="63" t="s">
        <v>2268</v>
      </c>
    </row>
    <row r="1008" ht="16.5" customHeight="1">
      <c r="A1008" s="115"/>
      <c r="B1008" s="32">
        <v>970.0</v>
      </c>
      <c r="C1008" s="56">
        <v>43055.0</v>
      </c>
      <c r="D1008" s="42"/>
      <c r="E1008" s="56"/>
      <c r="F1008" s="1057"/>
      <c r="G1008" s="68"/>
      <c r="H1008" s="63"/>
    </row>
    <row r="1009" ht="16.5" customHeight="1">
      <c r="A1009" s="115" t="s">
        <v>675</v>
      </c>
      <c r="B1009" s="32">
        <v>971.0</v>
      </c>
      <c r="C1009" s="56">
        <v>43055.0</v>
      </c>
      <c r="D1009" s="33" t="s">
        <v>2271</v>
      </c>
      <c r="E1009" s="56"/>
      <c r="F1009" s="1039" t="s">
        <v>18</v>
      </c>
      <c r="G1009" s="27" t="s">
        <v>1468</v>
      </c>
      <c r="H1009" s="63" t="s">
        <v>2273</v>
      </c>
    </row>
    <row r="1010" ht="16.5" customHeight="1">
      <c r="A1010" s="115"/>
      <c r="B1010" s="32">
        <v>972.0</v>
      </c>
      <c r="C1010" s="56">
        <v>43055.0</v>
      </c>
      <c r="D1010" s="33" t="s">
        <v>2279</v>
      </c>
      <c r="E1010" s="56"/>
      <c r="F1010" s="1039" t="s">
        <v>1725</v>
      </c>
      <c r="G1010" s="27"/>
      <c r="H1010" s="63" t="s">
        <v>2280</v>
      </c>
    </row>
    <row r="1011" ht="16.5" customHeight="1">
      <c r="A1011" s="115"/>
      <c r="B1011" s="32">
        <v>973.0</v>
      </c>
      <c r="C1011" s="56">
        <v>43055.0</v>
      </c>
      <c r="D1011" s="126" t="s">
        <v>1658</v>
      </c>
      <c r="E1011" s="56"/>
      <c r="F1011" s="1063" t="s">
        <v>2253</v>
      </c>
      <c r="G1011" s="127" t="s">
        <v>1083</v>
      </c>
      <c r="H1011" s="128" t="s">
        <v>2281</v>
      </c>
    </row>
    <row r="1012" ht="16.5" customHeight="1">
      <c r="A1012" s="115" t="s">
        <v>675</v>
      </c>
      <c r="B1012" s="32">
        <v>974.0</v>
      </c>
      <c r="C1012" s="35">
        <v>43056.0</v>
      </c>
      <c r="D1012" s="33" t="s">
        <v>2271</v>
      </c>
      <c r="E1012" s="35"/>
      <c r="F1012" s="1039" t="s">
        <v>1725</v>
      </c>
      <c r="G1012" s="27"/>
      <c r="H1012" s="63" t="s">
        <v>2285</v>
      </c>
    </row>
    <row r="1013" ht="16.5" customHeight="1">
      <c r="A1013" s="115"/>
      <c r="B1013" s="32">
        <v>975.0</v>
      </c>
      <c r="C1013" s="35">
        <v>43056.0</v>
      </c>
      <c r="D1013" s="33" t="s">
        <v>1895</v>
      </c>
      <c r="E1013" s="35"/>
      <c r="F1013" s="1039" t="s">
        <v>18</v>
      </c>
      <c r="G1013" s="27" t="s">
        <v>2008</v>
      </c>
      <c r="H1013" s="63" t="s">
        <v>2291</v>
      </c>
    </row>
    <row r="1014" ht="16.5" customHeight="1">
      <c r="A1014" s="115"/>
      <c r="B1014" s="32">
        <v>976.0</v>
      </c>
      <c r="C1014" s="35">
        <v>43056.0</v>
      </c>
      <c r="D1014" s="33" t="s">
        <v>2295</v>
      </c>
      <c r="E1014" s="35"/>
      <c r="F1014" s="1039" t="s">
        <v>18</v>
      </c>
      <c r="G1014" s="27" t="s">
        <v>1375</v>
      </c>
      <c r="H1014" s="63" t="s">
        <v>2296</v>
      </c>
    </row>
    <row r="1015" ht="16.5" customHeight="1">
      <c r="A1015" s="115"/>
      <c r="B1015" s="32">
        <v>977.0</v>
      </c>
      <c r="C1015" s="35">
        <v>43056.0</v>
      </c>
      <c r="D1015" s="33" t="s">
        <v>2282</v>
      </c>
      <c r="E1015" s="35"/>
      <c r="F1015" s="1039" t="s">
        <v>18</v>
      </c>
      <c r="G1015" s="27" t="s">
        <v>2283</v>
      </c>
      <c r="H1015" s="63" t="s">
        <v>2284</v>
      </c>
    </row>
    <row r="1016" ht="16.5" customHeight="1">
      <c r="A1016" s="115"/>
      <c r="B1016" s="32">
        <v>978.0</v>
      </c>
      <c r="C1016" s="35">
        <v>43056.0</v>
      </c>
      <c r="D1016" s="33" t="s">
        <v>1814</v>
      </c>
      <c r="E1016" s="35"/>
      <c r="F1016" s="1039" t="s">
        <v>50</v>
      </c>
      <c r="G1016" s="27"/>
      <c r="H1016" s="63" t="s">
        <v>2292</v>
      </c>
    </row>
    <row r="1017" ht="16.5" customHeight="1">
      <c r="A1017" s="115"/>
      <c r="B1017" s="32">
        <v>979.0</v>
      </c>
      <c r="C1017" s="35">
        <v>43056.0</v>
      </c>
      <c r="D1017" s="33" t="s">
        <v>2293</v>
      </c>
      <c r="E1017" s="35"/>
      <c r="F1017" s="1039" t="s">
        <v>50</v>
      </c>
      <c r="G1017" s="27"/>
      <c r="H1017" s="63" t="s">
        <v>2294</v>
      </c>
    </row>
    <row r="1018" ht="16.5" customHeight="1">
      <c r="A1018" s="115"/>
      <c r="B1018" s="32">
        <v>980.0</v>
      </c>
      <c r="C1018" s="35">
        <v>43056.0</v>
      </c>
      <c r="D1018" s="33" t="s">
        <v>2289</v>
      </c>
      <c r="E1018" s="35"/>
      <c r="F1018" s="1039" t="s">
        <v>18</v>
      </c>
      <c r="G1018" s="27" t="s">
        <v>2287</v>
      </c>
      <c r="H1018" s="63" t="s">
        <v>2290</v>
      </c>
    </row>
    <row r="1019" ht="16.5" customHeight="1">
      <c r="A1019" s="115"/>
      <c r="B1019" s="32">
        <v>981.0</v>
      </c>
      <c r="C1019" s="35">
        <v>43056.0</v>
      </c>
      <c r="D1019" s="33" t="s">
        <v>2286</v>
      </c>
      <c r="E1019" s="35"/>
      <c r="F1019" s="1039" t="s">
        <v>18</v>
      </c>
      <c r="G1019" s="27" t="s">
        <v>2287</v>
      </c>
      <c r="H1019" s="63" t="s">
        <v>2288</v>
      </c>
    </row>
    <row r="1020" ht="16.5" customHeight="1">
      <c r="A1020" s="115"/>
      <c r="B1020" s="32">
        <v>982.0</v>
      </c>
      <c r="C1020" s="35">
        <v>43056.0</v>
      </c>
      <c r="D1020" s="33" t="s">
        <v>2297</v>
      </c>
      <c r="E1020" s="35"/>
      <c r="F1020" s="1039" t="s">
        <v>18</v>
      </c>
      <c r="G1020" s="27" t="s">
        <v>2287</v>
      </c>
      <c r="H1020" s="63" t="s">
        <v>2298</v>
      </c>
    </row>
    <row r="1021" ht="16.5" customHeight="1">
      <c r="A1021" s="115"/>
      <c r="B1021" s="32">
        <v>983.0</v>
      </c>
      <c r="C1021" s="35">
        <v>43059.0</v>
      </c>
      <c r="D1021" s="33" t="s">
        <v>1529</v>
      </c>
      <c r="E1021" s="35"/>
      <c r="F1021" s="1039" t="s">
        <v>108</v>
      </c>
      <c r="G1021" s="27"/>
      <c r="H1021" s="63" t="s">
        <v>2299</v>
      </c>
    </row>
    <row r="1022" ht="16.5" customHeight="1">
      <c r="A1022" s="115"/>
      <c r="B1022" s="32">
        <v>984.0</v>
      </c>
      <c r="C1022" s="35">
        <v>43060.0</v>
      </c>
      <c r="D1022" s="33" t="s">
        <v>1964</v>
      </c>
      <c r="E1022" s="35"/>
      <c r="F1022" s="1039" t="s">
        <v>1593</v>
      </c>
      <c r="G1022" s="124">
        <v>43070.0</v>
      </c>
      <c r="H1022" s="63" t="s">
        <v>2300</v>
      </c>
    </row>
    <row r="1023" ht="16.5" customHeight="1">
      <c r="A1023" s="115"/>
      <c r="B1023" s="32">
        <v>985.0</v>
      </c>
      <c r="C1023" s="35">
        <v>43060.0</v>
      </c>
      <c r="D1023" s="33" t="s">
        <v>2302</v>
      </c>
      <c r="E1023" s="35"/>
      <c r="F1023" s="1039" t="s">
        <v>18</v>
      </c>
      <c r="G1023" s="27"/>
      <c r="H1023" s="63" t="s">
        <v>2303</v>
      </c>
    </row>
    <row r="1024" ht="16.5" customHeight="1">
      <c r="A1024" s="115"/>
      <c r="B1024" s="32">
        <v>986.0</v>
      </c>
      <c r="C1024" s="35">
        <v>43060.0</v>
      </c>
      <c r="D1024" s="33" t="s">
        <v>1711</v>
      </c>
      <c r="E1024" s="35"/>
      <c r="F1024" s="1039" t="s">
        <v>363</v>
      </c>
      <c r="G1024" s="27"/>
      <c r="H1024" s="63" t="s">
        <v>2301</v>
      </c>
    </row>
    <row r="1025" ht="16.5" customHeight="1">
      <c r="A1025" s="115"/>
      <c r="B1025" s="32">
        <v>987.0</v>
      </c>
      <c r="C1025" s="35">
        <v>43062.0</v>
      </c>
      <c r="D1025" s="33" t="s">
        <v>1821</v>
      </c>
      <c r="E1025" s="35"/>
      <c r="F1025" s="1039" t="s">
        <v>1197</v>
      </c>
      <c r="G1025" s="27"/>
      <c r="H1025" s="63" t="s">
        <v>2308</v>
      </c>
    </row>
    <row r="1026" ht="16.5" customHeight="1">
      <c r="A1026" s="115"/>
      <c r="B1026" s="32">
        <v>988.0</v>
      </c>
      <c r="C1026" s="35">
        <v>43062.0</v>
      </c>
      <c r="D1026" s="33" t="s">
        <v>1703</v>
      </c>
      <c r="E1026" s="35"/>
      <c r="F1026" s="1039" t="s">
        <v>363</v>
      </c>
      <c r="G1026" s="27"/>
      <c r="H1026" s="63" t="s">
        <v>2310</v>
      </c>
    </row>
    <row r="1027" ht="16.5" customHeight="1">
      <c r="A1027" s="115"/>
      <c r="B1027" s="32">
        <v>989.0</v>
      </c>
      <c r="C1027" s="35">
        <v>43062.0</v>
      </c>
      <c r="D1027" s="33" t="s">
        <v>2326</v>
      </c>
      <c r="E1027" s="35"/>
      <c r="F1027" s="1039" t="s">
        <v>18</v>
      </c>
      <c r="G1027" s="27" t="s">
        <v>2327</v>
      </c>
      <c r="H1027" s="63" t="s">
        <v>2328</v>
      </c>
    </row>
    <row r="1028" ht="16.5" customHeight="1">
      <c r="A1028" s="115"/>
      <c r="B1028" s="32">
        <v>990.0</v>
      </c>
      <c r="C1028" s="35">
        <v>43062.0</v>
      </c>
      <c r="D1028" s="33" t="s">
        <v>2317</v>
      </c>
      <c r="E1028" s="35"/>
      <c r="F1028" s="1039" t="s">
        <v>18</v>
      </c>
      <c r="G1028" s="27" t="s">
        <v>601</v>
      </c>
      <c r="H1028" s="63" t="s">
        <v>2318</v>
      </c>
    </row>
    <row r="1029" ht="16.5" customHeight="1">
      <c r="A1029" s="115"/>
      <c r="B1029" s="32">
        <v>991.0</v>
      </c>
      <c r="C1029" s="35">
        <v>43062.0</v>
      </c>
      <c r="D1029" s="33" t="s">
        <v>2313</v>
      </c>
      <c r="E1029" s="35"/>
      <c r="F1029" s="1039" t="s">
        <v>18</v>
      </c>
      <c r="G1029" s="27" t="s">
        <v>2315</v>
      </c>
      <c r="H1029" s="63" t="s">
        <v>2316</v>
      </c>
    </row>
    <row r="1030" ht="16.5" customHeight="1">
      <c r="A1030" s="115"/>
      <c r="B1030" s="32">
        <v>11.0</v>
      </c>
      <c r="C1030" s="35">
        <v>43062.0</v>
      </c>
      <c r="D1030" s="33" t="s">
        <v>1355</v>
      </c>
      <c r="E1030" s="35"/>
      <c r="F1030" s="36" t="s">
        <v>158</v>
      </c>
      <c r="G1030" s="27" t="s">
        <v>2321</v>
      </c>
      <c r="H1030" s="63" t="s">
        <v>2322</v>
      </c>
    </row>
    <row r="1031" ht="16.5" customHeight="1">
      <c r="A1031" s="115"/>
      <c r="B1031" s="32">
        <v>992.0</v>
      </c>
      <c r="C1031" s="35">
        <v>43062.0</v>
      </c>
      <c r="D1031" s="33" t="s">
        <v>2319</v>
      </c>
      <c r="E1031" s="35"/>
      <c r="F1031" s="1039" t="s">
        <v>18</v>
      </c>
      <c r="G1031" s="27" t="s">
        <v>1425</v>
      </c>
      <c r="H1031" s="63" t="s">
        <v>2320</v>
      </c>
    </row>
    <row r="1032" ht="16.5" customHeight="1">
      <c r="A1032" s="115"/>
      <c r="B1032" s="32">
        <v>993.0</v>
      </c>
      <c r="C1032" s="35">
        <v>43062.0</v>
      </c>
      <c r="D1032" s="33" t="s">
        <v>2323</v>
      </c>
      <c r="E1032" s="35"/>
      <c r="F1032" s="1039" t="s">
        <v>18</v>
      </c>
      <c r="G1032" s="27" t="s">
        <v>2324</v>
      </c>
      <c r="H1032" s="63" t="s">
        <v>2325</v>
      </c>
    </row>
    <row r="1033" ht="16.5" customHeight="1">
      <c r="A1033" s="115"/>
      <c r="B1033" s="32">
        <v>994.0</v>
      </c>
      <c r="C1033" s="35">
        <v>43062.0</v>
      </c>
      <c r="D1033" s="33" t="s">
        <v>2306</v>
      </c>
      <c r="E1033" s="35"/>
      <c r="F1033" s="1039" t="s">
        <v>50</v>
      </c>
      <c r="G1033" s="27"/>
      <c r="H1033" s="63" t="s">
        <v>2307</v>
      </c>
    </row>
    <row r="1034" ht="16.5" customHeight="1">
      <c r="A1034" s="115"/>
      <c r="B1034" s="32">
        <v>995.0</v>
      </c>
      <c r="C1034" s="35">
        <v>43062.0</v>
      </c>
      <c r="D1034" s="33" t="s">
        <v>1394</v>
      </c>
      <c r="E1034" s="35"/>
      <c r="F1034" s="1039" t="s">
        <v>50</v>
      </c>
      <c r="G1034" s="27"/>
      <c r="H1034" s="63" t="s">
        <v>2309</v>
      </c>
    </row>
    <row r="1035" ht="16.5" customHeight="1">
      <c r="A1035" s="115"/>
      <c r="B1035" s="32">
        <v>996.0</v>
      </c>
      <c r="C1035" s="35">
        <v>43062.0</v>
      </c>
      <c r="D1035" s="33" t="s">
        <v>2181</v>
      </c>
      <c r="E1035" s="35"/>
      <c r="F1035" s="1039" t="s">
        <v>50</v>
      </c>
      <c r="G1035" s="27"/>
      <c r="H1035" s="63" t="s">
        <v>2312</v>
      </c>
    </row>
    <row r="1036" ht="16.5" customHeight="1">
      <c r="A1036" s="115"/>
      <c r="B1036" s="32">
        <v>997.0</v>
      </c>
      <c r="C1036" s="35">
        <v>43062.0</v>
      </c>
      <c r="D1036" s="33" t="s">
        <v>1918</v>
      </c>
      <c r="E1036" s="35"/>
      <c r="F1036" s="1039" t="s">
        <v>50</v>
      </c>
      <c r="G1036" s="27"/>
      <c r="H1036" s="63" t="s">
        <v>2311</v>
      </c>
    </row>
    <row r="1037" ht="16.5" customHeight="1">
      <c r="A1037" s="115"/>
      <c r="B1037" s="32">
        <v>998.0</v>
      </c>
      <c r="C1037" s="35">
        <v>43062.0</v>
      </c>
      <c r="D1037" s="33" t="s">
        <v>2267</v>
      </c>
      <c r="E1037" s="35"/>
      <c r="F1037" s="1039" t="s">
        <v>1313</v>
      </c>
      <c r="G1037" s="27" t="s">
        <v>2304</v>
      </c>
      <c r="H1037" s="63" t="s">
        <v>2305</v>
      </c>
    </row>
    <row r="1038" ht="16.5" customHeight="1">
      <c r="A1038" s="115"/>
      <c r="B1038" s="32">
        <v>999.0</v>
      </c>
      <c r="C1038" s="35">
        <v>43067.0</v>
      </c>
      <c r="D1038" s="33" t="s">
        <v>2329</v>
      </c>
      <c r="E1038" s="35"/>
      <c r="F1038" s="1039" t="s">
        <v>1313</v>
      </c>
      <c r="G1038" s="27" t="s">
        <v>2304</v>
      </c>
      <c r="H1038" s="63" t="s">
        <v>2330</v>
      </c>
    </row>
    <row r="1039" ht="16.5" customHeight="1">
      <c r="A1039" s="115"/>
      <c r="B1039" s="32">
        <v>1000.0</v>
      </c>
      <c r="C1039" s="35">
        <v>43067.0</v>
      </c>
      <c r="D1039" s="33" t="s">
        <v>1721</v>
      </c>
      <c r="E1039" s="35"/>
      <c r="F1039" s="1039" t="s">
        <v>1593</v>
      </c>
      <c r="G1039" s="124">
        <v>43074.0</v>
      </c>
      <c r="H1039" s="63" t="s">
        <v>2338</v>
      </c>
    </row>
    <row r="1040" ht="16.5" customHeight="1">
      <c r="A1040" s="115"/>
      <c r="B1040" s="32">
        <v>1001.0</v>
      </c>
      <c r="C1040" s="35">
        <v>43067.0</v>
      </c>
      <c r="D1040" s="33" t="s">
        <v>2062</v>
      </c>
      <c r="E1040" s="35"/>
      <c r="F1040" s="1039" t="s">
        <v>1593</v>
      </c>
      <c r="G1040" s="124">
        <v>43084.0</v>
      </c>
      <c r="H1040" s="63" t="s">
        <v>2331</v>
      </c>
    </row>
    <row r="1041" ht="16.5" customHeight="1">
      <c r="A1041" s="115"/>
      <c r="B1041" s="32">
        <v>1002.0</v>
      </c>
      <c r="C1041" s="35">
        <v>43067.0</v>
      </c>
      <c r="D1041" s="33" t="s">
        <v>695</v>
      </c>
      <c r="E1041" s="35"/>
      <c r="F1041" s="1039" t="s">
        <v>1593</v>
      </c>
      <c r="G1041" s="124">
        <v>43084.0</v>
      </c>
      <c r="H1041" s="63" t="s">
        <v>2337</v>
      </c>
    </row>
    <row r="1042" ht="16.5" customHeight="1">
      <c r="A1042" s="115" t="s">
        <v>675</v>
      </c>
      <c r="B1042" s="32">
        <v>1003.0</v>
      </c>
      <c r="C1042" s="35">
        <v>43067.0</v>
      </c>
      <c r="D1042" s="33" t="s">
        <v>2332</v>
      </c>
      <c r="E1042" s="35"/>
      <c r="F1042" s="1039" t="s">
        <v>18</v>
      </c>
      <c r="G1042" s="27" t="s">
        <v>2333</v>
      </c>
      <c r="H1042" s="63" t="s">
        <v>2334</v>
      </c>
    </row>
    <row r="1043" ht="16.5" customHeight="1">
      <c r="A1043" s="115" t="s">
        <v>675</v>
      </c>
      <c r="B1043" s="32">
        <v>1004.0</v>
      </c>
      <c r="C1043" s="35">
        <v>43067.0</v>
      </c>
      <c r="D1043" s="33" t="s">
        <v>2335</v>
      </c>
      <c r="E1043" s="35"/>
      <c r="F1043" s="1039" t="s">
        <v>18</v>
      </c>
      <c r="G1043" s="27" t="s">
        <v>2333</v>
      </c>
      <c r="H1043" s="63" t="s">
        <v>2336</v>
      </c>
    </row>
    <row r="1044" ht="16.5" customHeight="1">
      <c r="A1044" s="115"/>
      <c r="B1044" s="32">
        <v>1005.0</v>
      </c>
      <c r="C1044" s="35">
        <v>43067.0</v>
      </c>
      <c r="D1044" s="33" t="s">
        <v>2339</v>
      </c>
      <c r="E1044" s="35"/>
      <c r="F1044" s="1039" t="s">
        <v>18</v>
      </c>
      <c r="G1044" s="27"/>
      <c r="H1044" s="63" t="s">
        <v>2340</v>
      </c>
    </row>
    <row r="1045" ht="16.5" customHeight="1">
      <c r="A1045" s="115"/>
      <c r="B1045" s="32">
        <v>1006.0</v>
      </c>
      <c r="C1045" s="35">
        <v>43069.0</v>
      </c>
      <c r="D1045" s="33" t="s">
        <v>2341</v>
      </c>
      <c r="E1045" s="35"/>
      <c r="F1045" s="1039" t="s">
        <v>18</v>
      </c>
      <c r="G1045" s="27" t="s">
        <v>2342</v>
      </c>
      <c r="H1045" s="63" t="s">
        <v>2343</v>
      </c>
    </row>
    <row r="1046" ht="16.5" customHeight="1">
      <c r="A1046" s="115"/>
      <c r="B1046" s="32">
        <v>1007.0</v>
      </c>
      <c r="C1046" s="78">
        <v>43073.0</v>
      </c>
      <c r="D1046" s="33" t="s">
        <v>2348</v>
      </c>
      <c r="E1046" s="78"/>
      <c r="F1046" s="1039" t="s">
        <v>994</v>
      </c>
      <c r="G1046" s="27"/>
      <c r="H1046" s="63" t="s">
        <v>2349</v>
      </c>
    </row>
    <row r="1047" ht="16.5" customHeight="1">
      <c r="A1047" s="115"/>
      <c r="B1047" s="32">
        <v>1008.0</v>
      </c>
      <c r="C1047" s="35">
        <v>43073.0</v>
      </c>
      <c r="D1047" s="33" t="s">
        <v>2346</v>
      </c>
      <c r="E1047" s="35"/>
      <c r="F1047" s="1039" t="s">
        <v>50</v>
      </c>
      <c r="G1047" s="27"/>
      <c r="H1047" s="63" t="s">
        <v>2347</v>
      </c>
    </row>
    <row r="1048" ht="16.5" customHeight="1">
      <c r="A1048" s="115"/>
      <c r="B1048" s="32">
        <v>1009.0</v>
      </c>
      <c r="C1048" s="35">
        <v>43073.0</v>
      </c>
      <c r="D1048" s="33" t="s">
        <v>2344</v>
      </c>
      <c r="E1048" s="35"/>
      <c r="F1048" s="1039" t="s">
        <v>50</v>
      </c>
      <c r="G1048" s="27"/>
      <c r="H1048" s="63" t="s">
        <v>2345</v>
      </c>
    </row>
    <row r="1049" ht="16.5" customHeight="1">
      <c r="A1049" s="115"/>
      <c r="B1049" s="32">
        <v>1010.0</v>
      </c>
      <c r="C1049" s="35">
        <v>43074.0</v>
      </c>
      <c r="D1049" s="33" t="s">
        <v>1355</v>
      </c>
      <c r="E1049" s="35"/>
      <c r="F1049" s="1039" t="s">
        <v>50</v>
      </c>
      <c r="G1049" s="27"/>
      <c r="H1049" s="63" t="s">
        <v>2363</v>
      </c>
    </row>
    <row r="1050" ht="16.5" customHeight="1">
      <c r="A1050" s="115"/>
      <c r="B1050" s="32">
        <v>1011.0</v>
      </c>
      <c r="C1050" s="35">
        <v>43074.0</v>
      </c>
      <c r="D1050" s="33" t="s">
        <v>1479</v>
      </c>
      <c r="E1050" s="35"/>
      <c r="F1050" s="1039" t="s">
        <v>50</v>
      </c>
      <c r="G1050" s="27"/>
      <c r="H1050" s="63" t="s">
        <v>2359</v>
      </c>
    </row>
    <row r="1051" ht="16.5" customHeight="1">
      <c r="A1051" s="115"/>
      <c r="B1051" s="32">
        <v>1012.0</v>
      </c>
      <c r="C1051" s="35">
        <v>43074.0</v>
      </c>
      <c r="D1051" s="33" t="s">
        <v>2350</v>
      </c>
      <c r="E1051" s="35"/>
      <c r="F1051" s="1039" t="s">
        <v>18</v>
      </c>
      <c r="G1051" s="27"/>
      <c r="H1051" s="63" t="s">
        <v>2351</v>
      </c>
    </row>
    <row r="1052" ht="16.5" customHeight="1">
      <c r="A1052" s="115"/>
      <c r="B1052" s="32">
        <v>1013.0</v>
      </c>
      <c r="C1052" s="35">
        <v>43074.0</v>
      </c>
      <c r="D1052" s="33" t="s">
        <v>2357</v>
      </c>
      <c r="E1052" s="35"/>
      <c r="F1052" s="1039" t="s">
        <v>18</v>
      </c>
      <c r="G1052" s="27"/>
      <c r="H1052" s="63" t="s">
        <v>2358</v>
      </c>
    </row>
    <row r="1053" ht="16.5" customHeight="1">
      <c r="A1053" s="115"/>
      <c r="B1053" s="32">
        <v>1014.0</v>
      </c>
      <c r="C1053" s="35">
        <v>43074.0</v>
      </c>
      <c r="D1053" s="33" t="s">
        <v>2360</v>
      </c>
      <c r="E1053" s="35"/>
      <c r="F1053" s="1039" t="s">
        <v>18</v>
      </c>
      <c r="G1053" s="27"/>
      <c r="H1053" s="63" t="s">
        <v>2361</v>
      </c>
    </row>
    <row r="1054" ht="16.5" customHeight="1">
      <c r="A1054" s="115"/>
      <c r="B1054" s="32">
        <v>1015.0</v>
      </c>
      <c r="C1054" s="35">
        <v>43074.0</v>
      </c>
      <c r="D1054" s="33" t="s">
        <v>2366</v>
      </c>
      <c r="E1054" s="35"/>
      <c r="F1054" s="1039" t="s">
        <v>18</v>
      </c>
      <c r="G1054" s="27"/>
      <c r="H1054" s="63" t="s">
        <v>2367</v>
      </c>
    </row>
    <row r="1055" ht="16.5" customHeight="1">
      <c r="A1055" s="115"/>
      <c r="B1055" s="32">
        <v>1016.0</v>
      </c>
      <c r="C1055" s="35">
        <v>43074.0</v>
      </c>
      <c r="D1055" s="33" t="s">
        <v>2362</v>
      </c>
      <c r="E1055" s="35"/>
      <c r="F1055" s="1039" t="s">
        <v>18</v>
      </c>
      <c r="G1055" s="27"/>
      <c r="H1055" s="63" t="s">
        <v>2353</v>
      </c>
    </row>
    <row r="1056" ht="16.5" customHeight="1">
      <c r="A1056" s="115"/>
      <c r="B1056" s="32">
        <v>1017.0</v>
      </c>
      <c r="C1056" s="35">
        <v>43074.0</v>
      </c>
      <c r="D1056" s="33" t="s">
        <v>2352</v>
      </c>
      <c r="E1056" s="35"/>
      <c r="F1056" s="1039" t="s">
        <v>1593</v>
      </c>
      <c r="G1056" s="124">
        <v>43084.0</v>
      </c>
      <c r="H1056" s="63" t="s">
        <v>2353</v>
      </c>
    </row>
    <row r="1057" ht="16.5" customHeight="1">
      <c r="A1057" s="115"/>
      <c r="B1057" s="32">
        <v>1018.0</v>
      </c>
      <c r="C1057" s="35">
        <v>43074.0</v>
      </c>
      <c r="D1057" s="33" t="s">
        <v>383</v>
      </c>
      <c r="E1057" s="35"/>
      <c r="F1057" s="1039" t="s">
        <v>18</v>
      </c>
      <c r="G1057" s="27"/>
      <c r="H1057" s="63" t="s">
        <v>2364</v>
      </c>
    </row>
    <row r="1058" ht="16.5" customHeight="1">
      <c r="A1058" s="115"/>
      <c r="B1058" s="32">
        <v>1019.0</v>
      </c>
      <c r="C1058" s="35">
        <v>43074.0</v>
      </c>
      <c r="D1058" s="33" t="s">
        <v>2354</v>
      </c>
      <c r="E1058" s="35"/>
      <c r="F1058" s="1039" t="s">
        <v>18</v>
      </c>
      <c r="G1058" s="27"/>
      <c r="H1058" s="63" t="s">
        <v>2356</v>
      </c>
    </row>
    <row r="1059" ht="16.5" customHeight="1">
      <c r="A1059" s="115"/>
      <c r="B1059" s="32">
        <v>1020.0</v>
      </c>
      <c r="C1059" s="35">
        <v>43074.0</v>
      </c>
      <c r="D1059" s="33" t="s">
        <v>2368</v>
      </c>
      <c r="E1059" s="35"/>
      <c r="F1059" s="1039" t="s">
        <v>18</v>
      </c>
      <c r="G1059" s="27"/>
      <c r="H1059" s="63" t="s">
        <v>2370</v>
      </c>
    </row>
    <row r="1060" ht="16.5" customHeight="1">
      <c r="A1060" s="115"/>
      <c r="B1060" s="32">
        <v>1021.0</v>
      </c>
      <c r="C1060" s="35">
        <v>43074.0</v>
      </c>
      <c r="D1060" s="33" t="s">
        <v>2111</v>
      </c>
      <c r="E1060" s="35"/>
      <c r="F1060" s="1039" t="s">
        <v>363</v>
      </c>
      <c r="G1060" s="27"/>
      <c r="H1060" s="63" t="s">
        <v>2365</v>
      </c>
    </row>
    <row r="1061" ht="16.5" customHeight="1">
      <c r="A1061" s="115"/>
      <c r="B1061" s="32">
        <v>1022.0</v>
      </c>
      <c r="C1061" s="35">
        <v>43076.0</v>
      </c>
      <c r="D1061" s="33" t="s">
        <v>1841</v>
      </c>
      <c r="E1061" s="35"/>
      <c r="F1061" s="1039" t="s">
        <v>363</v>
      </c>
      <c r="G1061" s="27"/>
      <c r="H1061" s="63" t="s">
        <v>2371</v>
      </c>
    </row>
    <row r="1062" ht="16.5" customHeight="1">
      <c r="A1062" s="115"/>
      <c r="B1062" s="32">
        <v>1023.0</v>
      </c>
      <c r="C1062" s="78">
        <v>43076.0</v>
      </c>
      <c r="D1062" s="33" t="s">
        <v>2372</v>
      </c>
      <c r="E1062" s="78"/>
      <c r="F1062" s="1057" t="s">
        <v>994</v>
      </c>
      <c r="G1062" s="27"/>
      <c r="H1062" s="63" t="s">
        <v>2373</v>
      </c>
    </row>
    <row r="1063" ht="16.5" customHeight="1">
      <c r="A1063" s="115"/>
      <c r="B1063" s="32">
        <v>1024.0</v>
      </c>
      <c r="C1063" s="35">
        <v>43076.0</v>
      </c>
      <c r="D1063" s="33" t="s">
        <v>1766</v>
      </c>
      <c r="E1063" s="35"/>
      <c r="F1063" s="1039" t="s">
        <v>2374</v>
      </c>
      <c r="G1063" s="27"/>
      <c r="H1063" s="63" t="s">
        <v>2375</v>
      </c>
    </row>
    <row r="1064" ht="16.5" customHeight="1">
      <c r="A1064" s="115"/>
      <c r="B1064" s="32">
        <v>1025.0</v>
      </c>
      <c r="C1064" s="35">
        <v>43076.0</v>
      </c>
      <c r="D1064" s="33" t="s">
        <v>2376</v>
      </c>
      <c r="E1064" s="35"/>
      <c r="F1064" s="1039" t="s">
        <v>50</v>
      </c>
      <c r="G1064" s="27"/>
      <c r="H1064" s="63" t="s">
        <v>2377</v>
      </c>
    </row>
    <row r="1065" ht="16.5" customHeight="1">
      <c r="A1065" s="115"/>
      <c r="B1065" s="32">
        <v>1026.0</v>
      </c>
      <c r="C1065" s="35">
        <v>43076.0</v>
      </c>
      <c r="D1065" s="33" t="s">
        <v>1611</v>
      </c>
      <c r="E1065" s="35"/>
      <c r="F1065" s="1039" t="s">
        <v>2378</v>
      </c>
      <c r="G1065" s="27" t="s">
        <v>2379</v>
      </c>
      <c r="H1065" s="63" t="s">
        <v>2380</v>
      </c>
    </row>
    <row r="1066" ht="16.5" customHeight="1">
      <c r="A1066" s="115"/>
      <c r="B1066" s="32">
        <v>1027.0</v>
      </c>
      <c r="C1066" s="35">
        <v>43078.0</v>
      </c>
      <c r="D1066" s="33" t="s">
        <v>1353</v>
      </c>
      <c r="E1066" s="35"/>
      <c r="F1066" s="1039" t="s">
        <v>1725</v>
      </c>
      <c r="G1066" s="27"/>
      <c r="H1066" s="63" t="s">
        <v>2381</v>
      </c>
    </row>
    <row r="1067" ht="16.5" customHeight="1">
      <c r="A1067" s="115"/>
      <c r="B1067" s="32">
        <v>1028.0</v>
      </c>
      <c r="C1067" s="35">
        <v>43078.0</v>
      </c>
      <c r="D1067" s="33" t="s">
        <v>2397</v>
      </c>
      <c r="E1067" s="35"/>
      <c r="F1067" s="1039" t="s">
        <v>1725</v>
      </c>
      <c r="G1067" s="27"/>
      <c r="H1067" s="63" t="s">
        <v>2398</v>
      </c>
    </row>
    <row r="1068" ht="16.5" customHeight="1">
      <c r="A1068" s="115"/>
      <c r="B1068" s="32">
        <v>1029.0</v>
      </c>
      <c r="C1068" s="35">
        <v>43078.0</v>
      </c>
      <c r="D1068" s="33" t="s">
        <v>45</v>
      </c>
      <c r="E1068" s="35"/>
      <c r="F1068" s="1039" t="s">
        <v>1725</v>
      </c>
      <c r="G1068" s="27" t="s">
        <v>2382</v>
      </c>
      <c r="H1068" s="63" t="s">
        <v>2383</v>
      </c>
    </row>
    <row r="1069" ht="16.5" customHeight="1">
      <c r="A1069" s="115"/>
      <c r="B1069" s="32">
        <v>1030.0</v>
      </c>
      <c r="C1069" s="35">
        <v>43078.0</v>
      </c>
      <c r="D1069" s="33" t="s">
        <v>2394</v>
      </c>
      <c r="E1069" s="35"/>
      <c r="F1069" s="1039" t="s">
        <v>1725</v>
      </c>
      <c r="G1069" s="27"/>
      <c r="H1069" s="63" t="s">
        <v>2395</v>
      </c>
    </row>
    <row r="1070" ht="16.5" customHeight="1">
      <c r="A1070" s="115"/>
      <c r="B1070" s="32">
        <v>1031.0</v>
      </c>
      <c r="C1070" s="35">
        <v>43078.0</v>
      </c>
      <c r="D1070" s="33" t="s">
        <v>1827</v>
      </c>
      <c r="E1070" s="35"/>
      <c r="F1070" s="1039" t="s">
        <v>1725</v>
      </c>
      <c r="G1070" s="27"/>
      <c r="H1070" s="63" t="s">
        <v>2391</v>
      </c>
    </row>
    <row r="1071" ht="16.5" customHeight="1">
      <c r="A1071" s="115"/>
      <c r="B1071" s="32">
        <v>1032.0</v>
      </c>
      <c r="C1071" s="35">
        <v>43078.0</v>
      </c>
      <c r="D1071" s="33" t="s">
        <v>1412</v>
      </c>
      <c r="E1071" s="35"/>
      <c r="F1071" s="1039" t="s">
        <v>1725</v>
      </c>
      <c r="G1071" s="27" t="s">
        <v>2392</v>
      </c>
      <c r="H1071" s="63" t="s">
        <v>2393</v>
      </c>
    </row>
    <row r="1072" ht="16.5" customHeight="1">
      <c r="A1072" s="115"/>
      <c r="B1072" s="32">
        <v>1033.0</v>
      </c>
      <c r="C1072" s="35">
        <v>43078.0</v>
      </c>
      <c r="D1072" s="33" t="s">
        <v>2389</v>
      </c>
      <c r="E1072" s="35"/>
      <c r="F1072" s="1039" t="s">
        <v>1725</v>
      </c>
      <c r="G1072" s="27"/>
      <c r="H1072" s="63" t="s">
        <v>2390</v>
      </c>
    </row>
    <row r="1073" ht="16.5" customHeight="1">
      <c r="A1073" s="115"/>
      <c r="B1073" s="32">
        <v>1034.0</v>
      </c>
      <c r="C1073" s="35">
        <v>43078.0</v>
      </c>
      <c r="D1073" s="33" t="s">
        <v>2357</v>
      </c>
      <c r="E1073" s="35"/>
      <c r="F1073" s="1039" t="s">
        <v>1725</v>
      </c>
      <c r="G1073" s="27"/>
      <c r="H1073" s="63" t="s">
        <v>2388</v>
      </c>
    </row>
    <row r="1074" ht="16.5" customHeight="1">
      <c r="A1074" s="115"/>
      <c r="B1074" s="32">
        <v>1035.0</v>
      </c>
      <c r="C1074" s="35">
        <v>43078.0</v>
      </c>
      <c r="D1074" s="33" t="s">
        <v>2335</v>
      </c>
      <c r="E1074" s="35"/>
      <c r="F1074" s="1039" t="s">
        <v>1725</v>
      </c>
      <c r="G1074" s="27"/>
      <c r="H1074" s="63" t="s">
        <v>2396</v>
      </c>
    </row>
    <row r="1075" ht="16.5" customHeight="1">
      <c r="A1075" s="115"/>
      <c r="B1075" s="32">
        <v>1036.0</v>
      </c>
      <c r="C1075" s="35">
        <v>43078.0</v>
      </c>
      <c r="D1075" s="33" t="s">
        <v>15865</v>
      </c>
      <c r="E1075" s="35"/>
      <c r="F1075" s="1039" t="s">
        <v>50</v>
      </c>
      <c r="G1075" s="1025"/>
      <c r="H1075" s="63" t="s">
        <v>2384</v>
      </c>
    </row>
    <row r="1076" ht="16.5" customHeight="1">
      <c r="A1076" s="115"/>
      <c r="B1076" s="32">
        <v>1037.0</v>
      </c>
      <c r="C1076" s="35">
        <v>43078.0</v>
      </c>
      <c r="D1076" s="33" t="s">
        <v>2385</v>
      </c>
      <c r="E1076" s="35"/>
      <c r="F1076" s="1039" t="s">
        <v>50</v>
      </c>
      <c r="G1076" s="1025"/>
      <c r="H1076" s="63" t="s">
        <v>2387</v>
      </c>
    </row>
    <row r="1077" ht="16.5" customHeight="1">
      <c r="A1077" s="115"/>
      <c r="B1077" s="32">
        <v>1038.0</v>
      </c>
      <c r="C1077" s="35">
        <v>43081.0</v>
      </c>
      <c r="D1077" s="33" t="s">
        <v>2435</v>
      </c>
      <c r="E1077" s="35"/>
      <c r="F1077" s="1039" t="s">
        <v>1725</v>
      </c>
      <c r="G1077" s="1025"/>
      <c r="H1077" s="63" t="s">
        <v>2437</v>
      </c>
    </row>
    <row r="1078" ht="16.5" customHeight="1">
      <c r="A1078" s="115"/>
      <c r="B1078" s="32">
        <v>1039.0</v>
      </c>
      <c r="C1078" s="35">
        <v>43081.0</v>
      </c>
      <c r="D1078" s="33" t="s">
        <v>2341</v>
      </c>
      <c r="E1078" s="35"/>
      <c r="F1078" s="1039" t="s">
        <v>1725</v>
      </c>
      <c r="G1078" s="1025"/>
      <c r="H1078" s="63" t="s">
        <v>2448</v>
      </c>
    </row>
    <row r="1079" ht="16.5" customHeight="1">
      <c r="A1079" s="115"/>
      <c r="B1079" s="129" t="s">
        <v>158</v>
      </c>
      <c r="C1079" s="35">
        <v>43079.0</v>
      </c>
      <c r="D1079" s="33" t="s">
        <v>2416</v>
      </c>
      <c r="E1079" s="35"/>
      <c r="F1079" s="1057" t="s">
        <v>2417</v>
      </c>
      <c r="G1079" s="1025"/>
      <c r="H1079" s="63" t="s">
        <v>2418</v>
      </c>
    </row>
    <row r="1080" ht="16.5" customHeight="1">
      <c r="A1080" s="115"/>
      <c r="B1080" s="129" t="s">
        <v>158</v>
      </c>
      <c r="C1080" s="35">
        <v>43079.0</v>
      </c>
      <c r="D1080" s="33" t="s">
        <v>1770</v>
      </c>
      <c r="E1080" s="35"/>
      <c r="F1080" s="1057" t="s">
        <v>2426</v>
      </c>
      <c r="G1080" s="1025"/>
      <c r="H1080" s="63" t="s">
        <v>2427</v>
      </c>
    </row>
    <row r="1081" ht="16.5" customHeight="1">
      <c r="A1081" s="115"/>
      <c r="B1081" s="129" t="s">
        <v>158</v>
      </c>
      <c r="C1081" s="35">
        <v>43079.0</v>
      </c>
      <c r="D1081" s="33" t="s">
        <v>2140</v>
      </c>
      <c r="E1081" s="35"/>
      <c r="F1081" s="1057" t="s">
        <v>2419</v>
      </c>
      <c r="G1081" s="1025"/>
      <c r="H1081" s="63" t="s">
        <v>2420</v>
      </c>
    </row>
    <row r="1082" ht="16.5" customHeight="1">
      <c r="A1082" s="115"/>
      <c r="B1082" s="129" t="s">
        <v>158</v>
      </c>
      <c r="C1082" s="35">
        <v>43079.0</v>
      </c>
      <c r="D1082" s="33" t="s">
        <v>2410</v>
      </c>
      <c r="E1082" s="35"/>
      <c r="F1082" s="1057" t="s">
        <v>2411</v>
      </c>
      <c r="G1082" s="1025"/>
      <c r="H1082" s="63" t="s">
        <v>2412</v>
      </c>
    </row>
    <row r="1083" ht="16.5" customHeight="1">
      <c r="A1083" s="115"/>
      <c r="B1083" s="129" t="s">
        <v>158</v>
      </c>
      <c r="C1083" s="35">
        <v>43079.0</v>
      </c>
      <c r="D1083" s="33" t="s">
        <v>2107</v>
      </c>
      <c r="E1083" s="35"/>
      <c r="F1083" s="1057" t="s">
        <v>2421</v>
      </c>
      <c r="G1083" s="1025"/>
      <c r="H1083" s="63" t="s">
        <v>2422</v>
      </c>
    </row>
    <row r="1084" ht="16.5" customHeight="1">
      <c r="A1084" s="115"/>
      <c r="B1084" s="129" t="s">
        <v>158</v>
      </c>
      <c r="C1084" s="35">
        <v>43079.0</v>
      </c>
      <c r="D1084" s="33" t="s">
        <v>2423</v>
      </c>
      <c r="E1084" s="35"/>
      <c r="F1084" s="1057" t="s">
        <v>2424</v>
      </c>
      <c r="G1084" s="1025"/>
      <c r="H1084" s="63" t="s">
        <v>2425</v>
      </c>
    </row>
    <row r="1085" ht="16.5" customHeight="1">
      <c r="A1085" s="115"/>
      <c r="B1085" s="129" t="s">
        <v>158</v>
      </c>
      <c r="C1085" s="35">
        <v>43079.0</v>
      </c>
      <c r="D1085" s="33" t="s">
        <v>2413</v>
      </c>
      <c r="E1085" s="35"/>
      <c r="F1085" s="1057" t="s">
        <v>2414</v>
      </c>
      <c r="G1085" s="1025"/>
      <c r="H1085" s="63" t="s">
        <v>2415</v>
      </c>
    </row>
    <row r="1086" ht="16.5" customHeight="1">
      <c r="A1086" s="115"/>
      <c r="B1086" s="129" t="s">
        <v>158</v>
      </c>
      <c r="C1086" s="35">
        <v>43079.0</v>
      </c>
      <c r="D1086" s="33" t="s">
        <v>2326</v>
      </c>
      <c r="E1086" s="35"/>
      <c r="F1086" s="1057" t="s">
        <v>2428</v>
      </c>
      <c r="G1086" s="1025"/>
      <c r="H1086" s="63" t="s">
        <v>2429</v>
      </c>
    </row>
    <row r="1087" ht="16.5" customHeight="1">
      <c r="A1087" s="115"/>
      <c r="B1087" s="129" t="s">
        <v>158</v>
      </c>
      <c r="C1087" s="35">
        <v>43079.0</v>
      </c>
      <c r="D1087" s="33" t="s">
        <v>2407</v>
      </c>
      <c r="E1087" s="35"/>
      <c r="F1087" s="1057" t="s">
        <v>2408</v>
      </c>
      <c r="G1087" s="1025"/>
      <c r="H1087" s="63" t="s">
        <v>2409</v>
      </c>
    </row>
    <row r="1088" ht="16.5" customHeight="1">
      <c r="A1088" s="115"/>
      <c r="B1088" s="129" t="s">
        <v>158</v>
      </c>
      <c r="C1088" s="35">
        <v>43079.0</v>
      </c>
      <c r="D1088" s="33" t="s">
        <v>2430</v>
      </c>
      <c r="E1088" s="35"/>
      <c r="F1088" s="1057" t="s">
        <v>2431</v>
      </c>
      <c r="G1088" s="1025"/>
      <c r="H1088" s="63" t="s">
        <v>2432</v>
      </c>
    </row>
    <row r="1089" ht="16.5" customHeight="1">
      <c r="A1089" s="115"/>
      <c r="B1089" s="129" t="s">
        <v>158</v>
      </c>
      <c r="C1089" s="35">
        <v>43079.0</v>
      </c>
      <c r="D1089" s="33" t="s">
        <v>2402</v>
      </c>
      <c r="E1089" s="35"/>
      <c r="F1089" s="1057" t="s">
        <v>2403</v>
      </c>
      <c r="G1089" s="1025"/>
      <c r="H1089" s="63" t="s">
        <v>2404</v>
      </c>
    </row>
    <row r="1090" ht="16.5" customHeight="1">
      <c r="A1090" s="115"/>
      <c r="B1090" s="129" t="s">
        <v>158</v>
      </c>
      <c r="C1090" s="35">
        <v>43079.0</v>
      </c>
      <c r="D1090" s="33" t="s">
        <v>1434</v>
      </c>
      <c r="E1090" s="35"/>
      <c r="F1090" s="1057" t="s">
        <v>2405</v>
      </c>
      <c r="G1090" s="1025"/>
      <c r="H1090" s="63" t="s">
        <v>2406</v>
      </c>
    </row>
    <row r="1091" ht="16.5" customHeight="1">
      <c r="A1091" s="115"/>
      <c r="B1091" s="129" t="s">
        <v>158</v>
      </c>
      <c r="C1091" s="35">
        <v>43079.0</v>
      </c>
      <c r="D1091" s="33" t="s">
        <v>2399</v>
      </c>
      <c r="E1091" s="35"/>
      <c r="F1091" s="1057" t="s">
        <v>2400</v>
      </c>
      <c r="G1091" s="27"/>
      <c r="H1091" s="63" t="s">
        <v>2401</v>
      </c>
    </row>
    <row r="1092" ht="16.5" customHeight="1">
      <c r="A1092" s="115"/>
      <c r="B1092" s="32">
        <v>1040.0</v>
      </c>
      <c r="C1092" s="35">
        <v>43081.0</v>
      </c>
      <c r="D1092" s="33" t="s">
        <v>2332</v>
      </c>
      <c r="E1092" s="35"/>
      <c r="F1092" s="1039" t="s">
        <v>1725</v>
      </c>
      <c r="G1092" s="27"/>
      <c r="H1092" s="63" t="s">
        <v>2461</v>
      </c>
    </row>
    <row r="1093" ht="16.5" customHeight="1">
      <c r="A1093" s="115"/>
      <c r="B1093" s="32">
        <v>1041.0</v>
      </c>
      <c r="C1093" s="35">
        <v>43081.0</v>
      </c>
      <c r="D1093" s="33" t="s">
        <v>1859</v>
      </c>
      <c r="E1093" s="35"/>
      <c r="F1093" s="1039" t="s">
        <v>1725</v>
      </c>
      <c r="G1093" s="27"/>
      <c r="H1093" s="63" t="s">
        <v>2460</v>
      </c>
    </row>
    <row r="1094" ht="16.5" customHeight="1">
      <c r="A1094" s="115"/>
      <c r="B1094" s="32">
        <v>1042.0</v>
      </c>
      <c r="C1094" s="35">
        <v>43081.0</v>
      </c>
      <c r="D1094" s="33" t="s">
        <v>2443</v>
      </c>
      <c r="E1094" s="35"/>
      <c r="F1094" s="1039" t="s">
        <v>1725</v>
      </c>
      <c r="G1094" s="27"/>
      <c r="H1094" s="63" t="s">
        <v>2444</v>
      </c>
    </row>
    <row r="1095" ht="16.5" customHeight="1">
      <c r="A1095" s="115"/>
      <c r="B1095" s="32">
        <v>1043.0</v>
      </c>
      <c r="C1095" s="35">
        <v>43081.0</v>
      </c>
      <c r="D1095" s="33" t="s">
        <v>2445</v>
      </c>
      <c r="E1095" s="35"/>
      <c r="F1095" s="1039" t="s">
        <v>1725</v>
      </c>
      <c r="G1095" s="27"/>
      <c r="H1095" s="63" t="s">
        <v>2447</v>
      </c>
    </row>
    <row r="1096" ht="16.5" customHeight="1">
      <c r="A1096" s="115"/>
      <c r="B1096" s="32">
        <v>1044.0</v>
      </c>
      <c r="C1096" s="35">
        <v>43081.0</v>
      </c>
      <c r="D1096" s="33" t="s">
        <v>673</v>
      </c>
      <c r="E1096" s="35"/>
      <c r="F1096" s="1039" t="s">
        <v>1725</v>
      </c>
      <c r="G1096" s="27"/>
      <c r="H1096" s="63" t="s">
        <v>2451</v>
      </c>
    </row>
    <row r="1097" ht="16.5" customHeight="1">
      <c r="A1097" s="115"/>
      <c r="B1097" s="32">
        <v>1045.0</v>
      </c>
      <c r="C1097" s="35">
        <v>43081.0</v>
      </c>
      <c r="D1097" s="33" t="s">
        <v>1915</v>
      </c>
      <c r="E1097" s="35"/>
      <c r="F1097" s="1039" t="s">
        <v>1725</v>
      </c>
      <c r="G1097" s="27" t="s">
        <v>2392</v>
      </c>
      <c r="H1097" s="63" t="s">
        <v>2455</v>
      </c>
    </row>
    <row r="1098" ht="16.5" customHeight="1">
      <c r="A1098" s="115"/>
      <c r="B1098" s="32">
        <v>1046.0</v>
      </c>
      <c r="C1098" s="35">
        <v>43081.0</v>
      </c>
      <c r="D1098" s="33" t="s">
        <v>2433</v>
      </c>
      <c r="E1098" s="35"/>
      <c r="F1098" s="1039" t="s">
        <v>1725</v>
      </c>
      <c r="G1098" s="27"/>
      <c r="H1098" s="63" t="s">
        <v>2434</v>
      </c>
    </row>
    <row r="1099" ht="16.5" customHeight="1">
      <c r="A1099" s="115"/>
      <c r="B1099" s="32">
        <v>1047.0</v>
      </c>
      <c r="C1099" s="35">
        <v>43081.0</v>
      </c>
      <c r="D1099" s="33" t="s">
        <v>2438</v>
      </c>
      <c r="E1099" s="35"/>
      <c r="F1099" s="1039" t="s">
        <v>1725</v>
      </c>
      <c r="G1099" s="27"/>
      <c r="H1099" s="63" t="s">
        <v>2440</v>
      </c>
    </row>
    <row r="1100" ht="16.5" customHeight="1">
      <c r="A1100" s="115"/>
      <c r="B1100" s="32">
        <v>1048.0</v>
      </c>
      <c r="C1100" s="35">
        <v>43081.0</v>
      </c>
      <c r="D1100" s="33" t="s">
        <v>2449</v>
      </c>
      <c r="E1100" s="35"/>
      <c r="F1100" s="1039" t="s">
        <v>1725</v>
      </c>
      <c r="G1100" s="27"/>
      <c r="H1100" s="63" t="s">
        <v>2450</v>
      </c>
    </row>
    <row r="1101" ht="16.5" customHeight="1">
      <c r="A1101" s="115"/>
      <c r="B1101" s="32">
        <v>1049.0</v>
      </c>
      <c r="C1101" s="35">
        <v>43081.0</v>
      </c>
      <c r="D1101" s="33" t="s">
        <v>2441</v>
      </c>
      <c r="E1101" s="35"/>
      <c r="F1101" s="1039" t="s">
        <v>1725</v>
      </c>
      <c r="G1101" s="27"/>
      <c r="H1101" s="63" t="s">
        <v>2442</v>
      </c>
    </row>
    <row r="1102" ht="16.5" customHeight="1">
      <c r="A1102" s="115"/>
      <c r="B1102" s="32">
        <v>1050.0</v>
      </c>
      <c r="C1102" s="35">
        <v>43081.0</v>
      </c>
      <c r="D1102" s="33" t="s">
        <v>2452</v>
      </c>
      <c r="E1102" s="35"/>
      <c r="F1102" s="1039" t="s">
        <v>1313</v>
      </c>
      <c r="G1102" s="27" t="s">
        <v>2453</v>
      </c>
      <c r="H1102" s="63" t="s">
        <v>2454</v>
      </c>
    </row>
    <row r="1103" ht="16.5" customHeight="1">
      <c r="A1103" s="115"/>
      <c r="B1103" s="32">
        <v>1051.0</v>
      </c>
      <c r="C1103" s="78">
        <v>43081.0</v>
      </c>
      <c r="D1103" s="33" t="s">
        <v>2456</v>
      </c>
      <c r="E1103" s="78"/>
      <c r="F1103" s="1057" t="s">
        <v>994</v>
      </c>
      <c r="G1103" s="27" t="s">
        <v>2457</v>
      </c>
      <c r="H1103" s="63" t="s">
        <v>2458</v>
      </c>
    </row>
    <row r="1104" ht="16.5" customHeight="1">
      <c r="A1104" s="115"/>
      <c r="B1104" s="32">
        <v>1052.0</v>
      </c>
      <c r="C1104" s="35">
        <v>43081.0</v>
      </c>
      <c r="D1104" s="33" t="s">
        <v>2462</v>
      </c>
      <c r="E1104" s="35"/>
      <c r="F1104" s="1039" t="s">
        <v>363</v>
      </c>
      <c r="G1104" s="27"/>
      <c r="H1104" s="63" t="s">
        <v>2463</v>
      </c>
    </row>
    <row r="1105" ht="16.5" customHeight="1">
      <c r="A1105" s="115"/>
      <c r="B1105" s="32">
        <v>1053.0</v>
      </c>
      <c r="C1105" s="35">
        <v>43081.0</v>
      </c>
      <c r="D1105" s="33" t="s">
        <v>2464</v>
      </c>
      <c r="E1105" s="35"/>
      <c r="F1105" s="1039" t="s">
        <v>2465</v>
      </c>
      <c r="G1105" s="27"/>
      <c r="H1105" s="63" t="s">
        <v>2466</v>
      </c>
    </row>
    <row r="1106" ht="16.5" customHeight="1">
      <c r="A1106" s="115"/>
      <c r="B1106" s="32">
        <v>1054.0</v>
      </c>
      <c r="C1106" s="35">
        <v>43083.0</v>
      </c>
      <c r="D1106" s="33" t="s">
        <v>2468</v>
      </c>
      <c r="E1106" s="35"/>
      <c r="F1106" s="1039" t="s">
        <v>1593</v>
      </c>
      <c r="G1106" s="131">
        <v>43091.0</v>
      </c>
      <c r="H1106" s="63" t="s">
        <v>2469</v>
      </c>
    </row>
    <row r="1107" ht="16.5" customHeight="1">
      <c r="A1107" s="115"/>
      <c r="B1107" s="32">
        <v>1055.0</v>
      </c>
      <c r="C1107" s="35">
        <v>43083.0</v>
      </c>
      <c r="D1107" s="117" t="s">
        <v>1263</v>
      </c>
      <c r="E1107" s="35"/>
      <c r="F1107" s="1039" t="s">
        <v>1593</v>
      </c>
      <c r="G1107" s="131">
        <v>43091.0</v>
      </c>
      <c r="H1107" s="63" t="s">
        <v>2470</v>
      </c>
    </row>
    <row r="1108" ht="16.5" customHeight="1">
      <c r="A1108" s="115"/>
      <c r="B1108" s="32">
        <v>1056.0</v>
      </c>
      <c r="C1108" s="35">
        <v>43083.0</v>
      </c>
      <c r="D1108" s="33" t="s">
        <v>1967</v>
      </c>
      <c r="E1108" s="35"/>
      <c r="F1108" s="1039" t="s">
        <v>1593</v>
      </c>
      <c r="G1108" s="131">
        <v>43097.0</v>
      </c>
      <c r="H1108" s="63" t="s">
        <v>2467</v>
      </c>
    </row>
    <row r="1109" ht="16.5" customHeight="1">
      <c r="A1109" s="115"/>
      <c r="B1109" s="32">
        <v>1057.0</v>
      </c>
      <c r="C1109" s="35">
        <v>43087.0</v>
      </c>
      <c r="D1109" s="33" t="s">
        <v>193</v>
      </c>
      <c r="E1109" s="35"/>
      <c r="F1109" s="1039" t="s">
        <v>182</v>
      </c>
      <c r="G1109" s="1025"/>
      <c r="H1109" s="63" t="s">
        <v>2473</v>
      </c>
    </row>
    <row r="1110" ht="16.5" customHeight="1">
      <c r="A1110" s="115"/>
      <c r="B1110" s="32">
        <v>1058.0</v>
      </c>
      <c r="C1110" s="35">
        <v>43087.0</v>
      </c>
      <c r="D1110" s="33" t="s">
        <v>294</v>
      </c>
      <c r="E1110" s="35"/>
      <c r="F1110" s="1039" t="s">
        <v>182</v>
      </c>
      <c r="G1110" s="1025"/>
      <c r="H1110" s="63" t="s">
        <v>2472</v>
      </c>
    </row>
    <row r="1111" ht="16.5" customHeight="1">
      <c r="A1111" s="115"/>
      <c r="B1111" s="32">
        <v>1059.0</v>
      </c>
      <c r="C1111" s="35">
        <v>43087.0</v>
      </c>
      <c r="D1111" s="33" t="s">
        <v>1211</v>
      </c>
      <c r="E1111" s="35"/>
      <c r="F1111" s="1039" t="s">
        <v>182</v>
      </c>
      <c r="G1111" s="1025"/>
      <c r="H1111" s="63" t="s">
        <v>2471</v>
      </c>
    </row>
    <row r="1112" ht="16.5" customHeight="1">
      <c r="A1112" s="115"/>
      <c r="B1112" s="32">
        <v>1060.0</v>
      </c>
      <c r="C1112" s="35">
        <v>43088.0</v>
      </c>
      <c r="D1112" s="33" t="s">
        <v>1784</v>
      </c>
      <c r="E1112" s="35"/>
      <c r="F1112" s="1039" t="s">
        <v>1022</v>
      </c>
      <c r="G1112" s="1025"/>
      <c r="H1112" s="63" t="s">
        <v>2476</v>
      </c>
    </row>
    <row r="1113" ht="16.5" customHeight="1">
      <c r="A1113" s="115"/>
      <c r="B1113" s="32">
        <v>1061.0</v>
      </c>
      <c r="C1113" s="78">
        <v>43088.0</v>
      </c>
      <c r="D1113" s="33" t="s">
        <v>2478</v>
      </c>
      <c r="E1113" s="78"/>
      <c r="F1113" s="1039" t="s">
        <v>2253</v>
      </c>
      <c r="G1113" s="27" t="s">
        <v>2479</v>
      </c>
      <c r="H1113" s="63" t="s">
        <v>2480</v>
      </c>
    </row>
    <row r="1114" ht="16.5" customHeight="1">
      <c r="A1114" s="115"/>
      <c r="B1114" s="32">
        <v>1062.0</v>
      </c>
      <c r="C1114" s="78">
        <v>43088.0</v>
      </c>
      <c r="D1114" s="33" t="s">
        <v>1260</v>
      </c>
      <c r="E1114" s="78"/>
      <c r="F1114" s="1039" t="s">
        <v>2253</v>
      </c>
      <c r="G1114" s="1025" t="s">
        <v>1083</v>
      </c>
      <c r="H1114" s="63" t="s">
        <v>2477</v>
      </c>
    </row>
    <row r="1115" ht="16.5" customHeight="1">
      <c r="A1115" s="115"/>
      <c r="B1115" s="32">
        <v>1063.0</v>
      </c>
      <c r="C1115" s="35">
        <v>43088.0</v>
      </c>
      <c r="D1115" s="33" t="s">
        <v>2474</v>
      </c>
      <c r="E1115" s="35"/>
      <c r="F1115" s="1039" t="s">
        <v>50</v>
      </c>
      <c r="G1115" s="1025"/>
      <c r="H1115" s="63" t="s">
        <v>2475</v>
      </c>
    </row>
    <row r="1116" ht="16.5" customHeight="1">
      <c r="A1116" s="115"/>
      <c r="B1116" s="32">
        <v>1064.0</v>
      </c>
      <c r="C1116" s="35">
        <v>43088.0</v>
      </c>
      <c r="D1116" s="33" t="s">
        <v>1933</v>
      </c>
      <c r="E1116" s="35"/>
      <c r="F1116" s="1039" t="s">
        <v>363</v>
      </c>
      <c r="G1116" s="1025"/>
      <c r="H1116" s="63" t="s">
        <v>2481</v>
      </c>
    </row>
    <row r="1117" ht="16.5" customHeight="1">
      <c r="A1117" s="115"/>
      <c r="B1117" s="32">
        <v>1065.0</v>
      </c>
      <c r="C1117" s="35">
        <v>43088.0</v>
      </c>
      <c r="D1117" s="33" t="s">
        <v>2464</v>
      </c>
      <c r="E1117" s="35"/>
      <c r="F1117" s="1039" t="s">
        <v>2482</v>
      </c>
      <c r="G1117" s="1025"/>
      <c r="H1117" s="63" t="s">
        <v>2483</v>
      </c>
    </row>
    <row r="1118" ht="16.5" customHeight="1">
      <c r="A1118" s="115"/>
      <c r="B1118" s="32">
        <v>1066.0</v>
      </c>
      <c r="C1118" s="35">
        <v>43090.0</v>
      </c>
      <c r="D1118" s="33" t="s">
        <v>2510</v>
      </c>
      <c r="E1118" s="35"/>
      <c r="F1118" s="1039" t="s">
        <v>1725</v>
      </c>
      <c r="G1118" s="1025"/>
      <c r="H1118" s="63" t="s">
        <v>2511</v>
      </c>
    </row>
    <row r="1119" ht="16.5" customHeight="1">
      <c r="A1119" s="115"/>
      <c r="B1119" s="32">
        <v>1067.0</v>
      </c>
      <c r="C1119" s="35">
        <v>43090.0</v>
      </c>
      <c r="D1119" s="33" t="s">
        <v>2362</v>
      </c>
      <c r="E1119" s="35"/>
      <c r="F1119" s="1039" t="s">
        <v>1725</v>
      </c>
      <c r="G1119" s="1025"/>
      <c r="H1119" s="63" t="s">
        <v>2504</v>
      </c>
    </row>
    <row r="1120" ht="16.5" customHeight="1">
      <c r="A1120" s="115"/>
      <c r="B1120" s="32">
        <v>1068.0</v>
      </c>
      <c r="C1120" s="35">
        <v>43090.0</v>
      </c>
      <c r="D1120" s="33" t="s">
        <v>2498</v>
      </c>
      <c r="E1120" s="35"/>
      <c r="F1120" s="1039" t="s">
        <v>1725</v>
      </c>
      <c r="G1120" s="1025"/>
      <c r="H1120" s="63" t="s">
        <v>2499</v>
      </c>
    </row>
    <row r="1121" ht="16.5" customHeight="1">
      <c r="A1121" s="115"/>
      <c r="B1121" s="32">
        <v>1069.0</v>
      </c>
      <c r="C1121" s="35">
        <v>43090.0</v>
      </c>
      <c r="D1121" s="33" t="s">
        <v>2360</v>
      </c>
      <c r="E1121" s="35"/>
      <c r="F1121" s="1039" t="s">
        <v>1725</v>
      </c>
      <c r="G1121" s="1025"/>
      <c r="H1121" s="63" t="s">
        <v>2501</v>
      </c>
    </row>
    <row r="1122" ht="16.5" customHeight="1">
      <c r="A1122" s="115"/>
      <c r="B1122" s="32">
        <v>1070.0</v>
      </c>
      <c r="C1122" s="35">
        <v>43090.0</v>
      </c>
      <c r="D1122" s="33" t="s">
        <v>2486</v>
      </c>
      <c r="E1122" s="35"/>
      <c r="F1122" s="1039" t="s">
        <v>1725</v>
      </c>
      <c r="G1122" s="1025"/>
      <c r="H1122" s="63" t="s">
        <v>2487</v>
      </c>
    </row>
    <row r="1123" ht="16.5" customHeight="1">
      <c r="A1123" s="115"/>
      <c r="B1123" s="32">
        <v>1071.0</v>
      </c>
      <c r="C1123" s="35">
        <v>43090.0</v>
      </c>
      <c r="D1123" s="33" t="s">
        <v>2494</v>
      </c>
      <c r="E1123" s="35"/>
      <c r="F1123" s="1039" t="s">
        <v>1725</v>
      </c>
      <c r="G1123" s="1025"/>
      <c r="H1123" s="63" t="s">
        <v>2495</v>
      </c>
    </row>
    <row r="1124" ht="16.5" customHeight="1">
      <c r="A1124" s="115"/>
      <c r="B1124" s="32">
        <v>1072.0</v>
      </c>
      <c r="C1124" s="35">
        <v>43090.0</v>
      </c>
      <c r="D1124" s="33" t="s">
        <v>2492</v>
      </c>
      <c r="E1124" s="35"/>
      <c r="F1124" s="1039" t="s">
        <v>1725</v>
      </c>
      <c r="G1124" s="1025"/>
      <c r="H1124" s="63" t="s">
        <v>2493</v>
      </c>
    </row>
    <row r="1125" ht="16.5" customHeight="1">
      <c r="A1125" s="115"/>
      <c r="B1125" s="32">
        <v>1073.0</v>
      </c>
      <c r="C1125" s="35">
        <v>43090.0</v>
      </c>
      <c r="D1125" s="33" t="s">
        <v>2505</v>
      </c>
      <c r="E1125" s="35"/>
      <c r="F1125" s="1039" t="s">
        <v>1725</v>
      </c>
      <c r="G1125" s="1025"/>
      <c r="H1125" s="63" t="s">
        <v>2506</v>
      </c>
    </row>
    <row r="1126" ht="16.5" customHeight="1">
      <c r="A1126" s="115"/>
      <c r="B1126" s="32">
        <v>1074.0</v>
      </c>
      <c r="C1126" s="35">
        <v>43090.0</v>
      </c>
      <c r="D1126" s="33" t="s">
        <v>2490</v>
      </c>
      <c r="E1126" s="35"/>
      <c r="F1126" s="1039" t="s">
        <v>1725</v>
      </c>
      <c r="G1126" s="1025"/>
      <c r="H1126" s="63" t="s">
        <v>2491</v>
      </c>
    </row>
    <row r="1127" ht="16.5" customHeight="1">
      <c r="A1127" s="115"/>
      <c r="B1127" s="32">
        <v>1075.0</v>
      </c>
      <c r="C1127" s="35">
        <v>43090.0</v>
      </c>
      <c r="D1127" s="33" t="s">
        <v>2488</v>
      </c>
      <c r="E1127" s="35"/>
      <c r="F1127" s="1039" t="s">
        <v>1725</v>
      </c>
      <c r="G1127" s="1025"/>
      <c r="H1127" s="63" t="s">
        <v>2489</v>
      </c>
    </row>
    <row r="1128" ht="16.5" customHeight="1">
      <c r="A1128" s="115"/>
      <c r="B1128" s="32">
        <v>1076.0</v>
      </c>
      <c r="C1128" s="35">
        <v>43090.0</v>
      </c>
      <c r="D1128" s="33" t="s">
        <v>2496</v>
      </c>
      <c r="E1128" s="35"/>
      <c r="F1128" s="1039" t="s">
        <v>1725</v>
      </c>
      <c r="G1128" s="1025"/>
      <c r="H1128" s="63" t="s">
        <v>2497</v>
      </c>
    </row>
    <row r="1129" ht="16.5" customHeight="1">
      <c r="A1129" s="115" t="s">
        <v>675</v>
      </c>
      <c r="B1129" s="32">
        <v>1077.0</v>
      </c>
      <c r="C1129" s="35">
        <v>43090.0</v>
      </c>
      <c r="D1129" s="33" t="s">
        <v>2313</v>
      </c>
      <c r="E1129" s="35"/>
      <c r="F1129" s="1039" t="s">
        <v>1725</v>
      </c>
      <c r="G1129" s="1025"/>
      <c r="H1129" s="63" t="s">
        <v>2500</v>
      </c>
    </row>
    <row r="1130" ht="16.5" customHeight="1">
      <c r="A1130" s="115"/>
      <c r="B1130" s="32">
        <v>1078.0</v>
      </c>
      <c r="C1130" s="35">
        <v>43090.0</v>
      </c>
      <c r="D1130" s="33" t="s">
        <v>2502</v>
      </c>
      <c r="E1130" s="35"/>
      <c r="F1130" s="1039" t="s">
        <v>1725</v>
      </c>
      <c r="G1130" s="1025"/>
      <c r="H1130" s="63" t="s">
        <v>2503</v>
      </c>
    </row>
    <row r="1131" ht="16.5" customHeight="1">
      <c r="A1131" s="115"/>
      <c r="B1131" s="32">
        <v>1079.0</v>
      </c>
      <c r="C1131" s="35">
        <v>43090.0</v>
      </c>
      <c r="D1131" s="33" t="s">
        <v>2323</v>
      </c>
      <c r="E1131" s="35"/>
      <c r="F1131" s="1039" t="s">
        <v>1725</v>
      </c>
      <c r="G1131" s="1025"/>
      <c r="H1131" s="63" t="s">
        <v>2509</v>
      </c>
    </row>
    <row r="1132" ht="16.5" customHeight="1">
      <c r="A1132" s="115"/>
      <c r="B1132" s="32">
        <v>1080.0</v>
      </c>
      <c r="C1132" s="35">
        <v>43090.0</v>
      </c>
      <c r="D1132" s="33" t="s">
        <v>14578</v>
      </c>
      <c r="E1132" s="35"/>
      <c r="F1132" s="1039" t="s">
        <v>1725</v>
      </c>
      <c r="G1132" s="1025"/>
      <c r="H1132" s="63" t="s">
        <v>2514</v>
      </c>
    </row>
    <row r="1133" ht="16.5" customHeight="1">
      <c r="A1133" s="115"/>
      <c r="B1133" s="32">
        <v>1081.0</v>
      </c>
      <c r="C1133" s="35">
        <v>43090.0</v>
      </c>
      <c r="D1133" s="33" t="s">
        <v>2484</v>
      </c>
      <c r="E1133" s="35"/>
      <c r="F1133" s="1039" t="s">
        <v>1725</v>
      </c>
      <c r="G1133" s="1025"/>
      <c r="H1133" s="63" t="s">
        <v>2485</v>
      </c>
    </row>
    <row r="1134" ht="16.5" customHeight="1">
      <c r="A1134" s="115"/>
      <c r="B1134" s="32">
        <v>1082.0</v>
      </c>
      <c r="C1134" s="35">
        <v>43090.0</v>
      </c>
      <c r="D1134" s="33" t="s">
        <v>2507</v>
      </c>
      <c r="E1134" s="35"/>
      <c r="F1134" s="1039" t="s">
        <v>18</v>
      </c>
      <c r="G1134" s="1025" t="s">
        <v>184</v>
      </c>
      <c r="H1134" s="63" t="s">
        <v>2508</v>
      </c>
    </row>
    <row r="1135" ht="16.5" customHeight="1">
      <c r="A1135" s="115"/>
      <c r="B1135" s="32">
        <v>1083.0</v>
      </c>
      <c r="C1135" s="32"/>
      <c r="D1135" s="33"/>
      <c r="E1135" s="32"/>
      <c r="F1135" s="1039"/>
      <c r="G1135" s="1025"/>
      <c r="H1135" s="21"/>
    </row>
    <row r="1136" ht="16.5" customHeight="1">
      <c r="A1136" s="115"/>
      <c r="B1136" s="32">
        <v>1084.0</v>
      </c>
      <c r="C1136" s="35">
        <v>43091.0</v>
      </c>
      <c r="D1136" s="33" t="s">
        <v>2507</v>
      </c>
      <c r="E1136" s="35"/>
      <c r="F1136" s="1039" t="s">
        <v>1725</v>
      </c>
      <c r="G1136" s="1025"/>
      <c r="H1136" s="63" t="s">
        <v>2524</v>
      </c>
    </row>
    <row r="1137" ht="16.5" customHeight="1">
      <c r="A1137" s="115"/>
      <c r="B1137" s="32">
        <v>1085.0</v>
      </c>
      <c r="C1137" s="35">
        <v>43091.0</v>
      </c>
      <c r="D1137" s="33" t="s">
        <v>2520</v>
      </c>
      <c r="E1137" s="35"/>
      <c r="F1137" s="1039" t="s">
        <v>18</v>
      </c>
      <c r="G1137" s="1025"/>
      <c r="H1137" s="63" t="s">
        <v>2521</v>
      </c>
    </row>
    <row r="1138" ht="16.5" customHeight="1">
      <c r="A1138" s="115"/>
      <c r="B1138" s="32">
        <v>1086.0</v>
      </c>
      <c r="C1138" s="35">
        <v>43091.0</v>
      </c>
      <c r="D1138" s="33" t="s">
        <v>2518</v>
      </c>
      <c r="E1138" s="35"/>
      <c r="F1138" s="1039" t="s">
        <v>18</v>
      </c>
      <c r="G1138" s="1025"/>
      <c r="H1138" s="63" t="s">
        <v>2519</v>
      </c>
    </row>
    <row r="1139" ht="16.5" customHeight="1">
      <c r="A1139" s="115"/>
      <c r="B1139" s="32">
        <v>1087.0</v>
      </c>
      <c r="C1139" s="35">
        <v>43091.0</v>
      </c>
      <c r="D1139" s="33" t="s">
        <v>2515</v>
      </c>
      <c r="E1139" s="35"/>
      <c r="F1139" s="1039" t="s">
        <v>18</v>
      </c>
      <c r="G1139" s="1025"/>
      <c r="H1139" s="63" t="s">
        <v>2516</v>
      </c>
    </row>
    <row r="1140" ht="16.5" customHeight="1">
      <c r="A1140" s="115"/>
      <c r="B1140" s="32">
        <v>1088.0</v>
      </c>
      <c r="C1140" s="35">
        <v>43091.0</v>
      </c>
      <c r="D1140" s="33" t="s">
        <v>2522</v>
      </c>
      <c r="E1140" s="35"/>
      <c r="F1140" s="1039" t="s">
        <v>18</v>
      </c>
      <c r="G1140" s="1025"/>
      <c r="H1140" s="63" t="s">
        <v>2523</v>
      </c>
    </row>
    <row r="1141" ht="16.5" customHeight="1">
      <c r="A1141" s="115"/>
      <c r="B1141" s="32">
        <v>1089.0</v>
      </c>
      <c r="C1141" s="35">
        <v>43091.0</v>
      </c>
      <c r="D1141" s="33" t="s">
        <v>2526</v>
      </c>
      <c r="E1141" s="35"/>
      <c r="F1141" s="1039" t="s">
        <v>18</v>
      </c>
      <c r="G1141" s="1025"/>
      <c r="H1141" s="63" t="s">
        <v>2527</v>
      </c>
    </row>
    <row r="1142" ht="16.5" customHeight="1">
      <c r="A1142" s="115"/>
      <c r="B1142" s="32">
        <v>1090.0</v>
      </c>
      <c r="C1142" s="35">
        <v>43091.0</v>
      </c>
      <c r="D1142" s="33" t="s">
        <v>2528</v>
      </c>
      <c r="E1142" s="35"/>
      <c r="F1142" s="1039" t="s">
        <v>18</v>
      </c>
      <c r="G1142" s="1025"/>
      <c r="H1142" s="63" t="s">
        <v>2529</v>
      </c>
    </row>
    <row r="1143" ht="16.5" customHeight="1">
      <c r="A1143" s="115"/>
      <c r="B1143" s="32">
        <v>1091.0</v>
      </c>
      <c r="C1143" s="35">
        <v>43091.0</v>
      </c>
      <c r="D1143" s="33" t="s">
        <v>1719</v>
      </c>
      <c r="E1143" s="35"/>
      <c r="F1143" s="1039" t="s">
        <v>18</v>
      </c>
      <c r="G1143" s="1025"/>
      <c r="H1143" s="63" t="s">
        <v>2525</v>
      </c>
    </row>
    <row r="1144" ht="16.5" customHeight="1">
      <c r="A1144" s="115"/>
      <c r="B1144" s="32">
        <v>1092.0</v>
      </c>
      <c r="C1144" s="35">
        <v>43091.0</v>
      </c>
      <c r="D1144" s="33" t="s">
        <v>193</v>
      </c>
      <c r="E1144" s="35"/>
      <c r="F1144" s="1039" t="s">
        <v>363</v>
      </c>
      <c r="G1144" s="1025"/>
      <c r="H1144" s="63" t="s">
        <v>2530</v>
      </c>
    </row>
    <row r="1145" ht="16.5" customHeight="1">
      <c r="A1145" s="115"/>
      <c r="B1145" s="32">
        <v>1093.0</v>
      </c>
      <c r="C1145" s="35">
        <v>43091.0</v>
      </c>
      <c r="D1145" s="33" t="s">
        <v>1211</v>
      </c>
      <c r="E1145" s="35"/>
      <c r="F1145" s="1039" t="s">
        <v>363</v>
      </c>
      <c r="G1145" s="1025"/>
      <c r="H1145" s="63" t="s">
        <v>2517</v>
      </c>
    </row>
    <row r="1146" ht="16.5" customHeight="1">
      <c r="A1146" s="115"/>
      <c r="B1146" s="32"/>
      <c r="C1146" s="35">
        <v>43463.0</v>
      </c>
      <c r="D1146" s="33" t="s">
        <v>2631</v>
      </c>
      <c r="E1146" s="35"/>
      <c r="F1146" s="1039" t="s">
        <v>3699</v>
      </c>
      <c r="G1146" s="1025"/>
      <c r="H1146" s="21"/>
    </row>
    <row r="1147" ht="16.5" customHeight="1">
      <c r="A1147" s="115"/>
      <c r="B1147" s="32"/>
      <c r="C1147" s="35">
        <v>43463.0</v>
      </c>
      <c r="D1147" s="33" t="s">
        <v>1274</v>
      </c>
      <c r="E1147" s="35"/>
      <c r="F1147" s="1039" t="s">
        <v>3700</v>
      </c>
      <c r="G1147" s="1025"/>
      <c r="H1147" s="21"/>
    </row>
    <row r="1148" ht="16.5" customHeight="1">
      <c r="A1148" s="115"/>
      <c r="B1148" s="32">
        <v>1094.0</v>
      </c>
      <c r="C1148" s="35">
        <v>43095.0</v>
      </c>
      <c r="D1148" s="33" t="s">
        <v>1364</v>
      </c>
      <c r="E1148" s="35"/>
      <c r="F1148" s="1039" t="s">
        <v>108</v>
      </c>
      <c r="G1148" s="1025"/>
      <c r="H1148" s="63" t="s">
        <v>2532</v>
      </c>
    </row>
    <row r="1149" ht="16.5" customHeight="1">
      <c r="A1149" s="115"/>
      <c r="B1149" s="32">
        <v>1095.0</v>
      </c>
      <c r="C1149" s="35">
        <v>43095.0</v>
      </c>
      <c r="D1149" s="33" t="s">
        <v>1355</v>
      </c>
      <c r="E1149" s="35"/>
      <c r="F1149" s="1039" t="s">
        <v>363</v>
      </c>
      <c r="G1149" s="27"/>
      <c r="H1149" s="63" t="s">
        <v>2531</v>
      </c>
    </row>
    <row r="1150" ht="16.5" customHeight="1">
      <c r="A1150" s="115"/>
      <c r="B1150" s="32">
        <v>1096.0</v>
      </c>
      <c r="C1150" s="35">
        <v>43096.0</v>
      </c>
      <c r="D1150" s="33" t="s">
        <v>680</v>
      </c>
      <c r="E1150" s="35"/>
      <c r="F1150" s="1039" t="s">
        <v>2541</v>
      </c>
      <c r="G1150" s="27"/>
      <c r="H1150" s="63" t="s">
        <v>2553</v>
      </c>
    </row>
    <row r="1151" ht="16.5" customHeight="1">
      <c r="A1151" s="115"/>
      <c r="B1151" s="32">
        <v>1097.0</v>
      </c>
      <c r="C1151" s="35">
        <v>43096.0</v>
      </c>
      <c r="D1151" s="33" t="s">
        <v>2549</v>
      </c>
      <c r="E1151" s="35"/>
      <c r="F1151" s="1065" t="s">
        <v>1410</v>
      </c>
      <c r="G1151" s="133" t="s">
        <v>2535</v>
      </c>
      <c r="H1151" s="63" t="s">
        <v>2550</v>
      </c>
    </row>
    <row r="1152" ht="16.5" customHeight="1">
      <c r="A1152" s="115"/>
      <c r="B1152" s="32">
        <v>1098.0</v>
      </c>
      <c r="C1152" s="35">
        <v>43096.0</v>
      </c>
      <c r="D1152" s="33" t="s">
        <v>2547</v>
      </c>
      <c r="E1152" s="35"/>
      <c r="F1152" s="1065" t="s">
        <v>994</v>
      </c>
      <c r="G1152" s="133" t="s">
        <v>2535</v>
      </c>
      <c r="H1152" s="63" t="s">
        <v>2548</v>
      </c>
    </row>
    <row r="1153" ht="16.5" customHeight="1">
      <c r="A1153" s="115"/>
      <c r="B1153" s="32">
        <v>1099.0</v>
      </c>
      <c r="C1153" s="35">
        <v>43096.0</v>
      </c>
      <c r="D1153" s="33" t="s">
        <v>2540</v>
      </c>
      <c r="E1153" s="35"/>
      <c r="F1153" s="1039" t="s">
        <v>2541</v>
      </c>
      <c r="G1153" s="27"/>
      <c r="H1153" s="63" t="s">
        <v>2542</v>
      </c>
    </row>
    <row r="1154" ht="16.5" customHeight="1">
      <c r="A1154" s="115"/>
      <c r="B1154" s="32">
        <v>1100.0</v>
      </c>
      <c r="C1154" s="35">
        <v>43096.0</v>
      </c>
      <c r="D1154" s="33" t="s">
        <v>1394</v>
      </c>
      <c r="E1154" s="35"/>
      <c r="F1154" s="1039" t="s">
        <v>50</v>
      </c>
      <c r="G1154" s="27"/>
      <c r="H1154" s="63" t="s">
        <v>2537</v>
      </c>
    </row>
    <row r="1155" ht="16.5" customHeight="1">
      <c r="A1155" s="115"/>
      <c r="B1155" s="32">
        <v>1101.0</v>
      </c>
      <c r="C1155" s="35">
        <v>43096.0</v>
      </c>
      <c r="D1155" s="33" t="s">
        <v>2543</v>
      </c>
      <c r="E1155" s="35"/>
      <c r="F1155" s="1039" t="s">
        <v>50</v>
      </c>
      <c r="G1155" s="27"/>
      <c r="H1155" s="63" t="s">
        <v>2544</v>
      </c>
    </row>
    <row r="1156" ht="16.5" customHeight="1">
      <c r="A1156" s="115"/>
      <c r="B1156" s="32">
        <v>1102.0</v>
      </c>
      <c r="C1156" s="35">
        <v>43096.0</v>
      </c>
      <c r="D1156" s="33" t="s">
        <v>2538</v>
      </c>
      <c r="E1156" s="35"/>
      <c r="F1156" s="1039" t="s">
        <v>50</v>
      </c>
      <c r="G1156" s="27"/>
      <c r="H1156" s="63" t="s">
        <v>2539</v>
      </c>
    </row>
    <row r="1157" ht="16.5" customHeight="1">
      <c r="A1157" s="115"/>
      <c r="B1157" s="32">
        <v>1103.0</v>
      </c>
      <c r="C1157" s="35">
        <v>43096.0</v>
      </c>
      <c r="D1157" s="33" t="s">
        <v>2545</v>
      </c>
      <c r="E1157" s="35"/>
      <c r="F1157" s="1039" t="s">
        <v>50</v>
      </c>
      <c r="G1157" s="27"/>
      <c r="H1157" s="63" t="s">
        <v>2546</v>
      </c>
    </row>
    <row r="1158" ht="16.5" customHeight="1">
      <c r="A1158" s="115"/>
      <c r="B1158" s="32">
        <v>1104.0</v>
      </c>
      <c r="C1158" s="35">
        <v>43096.0</v>
      </c>
      <c r="D1158" s="33" t="s">
        <v>2554</v>
      </c>
      <c r="E1158" s="35"/>
      <c r="F1158" s="1065" t="s">
        <v>1066</v>
      </c>
      <c r="G1158" s="133" t="s">
        <v>2555</v>
      </c>
      <c r="H1158" s="63" t="s">
        <v>2556</v>
      </c>
    </row>
    <row r="1159" ht="16.5" customHeight="1">
      <c r="A1159" s="115"/>
      <c r="B1159" s="32">
        <v>1105.0</v>
      </c>
      <c r="C1159" s="35">
        <v>43096.0</v>
      </c>
      <c r="D1159" s="33" t="s">
        <v>14578</v>
      </c>
      <c r="E1159" s="35"/>
      <c r="F1159" s="1065" t="s">
        <v>2551</v>
      </c>
      <c r="G1159" s="133" t="s">
        <v>2535</v>
      </c>
      <c r="H1159" s="63" t="s">
        <v>2552</v>
      </c>
    </row>
    <row r="1160" ht="16.5" customHeight="1">
      <c r="A1160" s="115"/>
      <c r="B1160" s="32">
        <v>1106.0</v>
      </c>
      <c r="C1160" s="35">
        <v>43096.0</v>
      </c>
      <c r="D1160" s="33" t="s">
        <v>2533</v>
      </c>
      <c r="E1160" s="35"/>
      <c r="F1160" s="1065" t="s">
        <v>2534</v>
      </c>
      <c r="G1160" s="133" t="s">
        <v>2535</v>
      </c>
      <c r="H1160" s="63" t="s">
        <v>2536</v>
      </c>
    </row>
    <row r="1161" ht="16.5" customHeight="1">
      <c r="A1161" s="115"/>
      <c r="B1161" s="32">
        <v>1107.0</v>
      </c>
      <c r="C1161" s="35">
        <v>43097.0</v>
      </c>
      <c r="D1161" s="33" t="s">
        <v>2557</v>
      </c>
      <c r="E1161" s="35"/>
      <c r="F1161" s="1039" t="s">
        <v>50</v>
      </c>
      <c r="G1161" s="27"/>
      <c r="H1161" s="63" t="s">
        <v>2558</v>
      </c>
    </row>
    <row r="1162" ht="16.5" customHeight="1">
      <c r="A1162" s="115"/>
      <c r="B1162" s="32">
        <v>1108.0</v>
      </c>
      <c r="C1162" s="35">
        <v>43097.0</v>
      </c>
      <c r="D1162" s="33" t="s">
        <v>1758</v>
      </c>
      <c r="E1162" s="35"/>
      <c r="F1162" s="1065" t="s">
        <v>18</v>
      </c>
      <c r="G1162" s="133" t="s">
        <v>2559</v>
      </c>
      <c r="H1162" s="63" t="s">
        <v>2560</v>
      </c>
    </row>
    <row r="1163" ht="16.5" customHeight="1">
      <c r="A1163" s="115"/>
      <c r="B1163" s="32">
        <v>1109.0</v>
      </c>
      <c r="C1163" s="35">
        <v>43097.0</v>
      </c>
      <c r="D1163" s="33" t="s">
        <v>2563</v>
      </c>
      <c r="E1163" s="35"/>
      <c r="F1163" s="1065" t="s">
        <v>18</v>
      </c>
      <c r="G1163" s="133" t="s">
        <v>2559</v>
      </c>
      <c r="H1163" s="63" t="s">
        <v>2565</v>
      </c>
    </row>
    <row r="1164" ht="16.5" customHeight="1">
      <c r="A1164" s="115"/>
      <c r="B1164" s="32">
        <v>1110.0</v>
      </c>
      <c r="C1164" s="35">
        <v>43097.0</v>
      </c>
      <c r="D1164" s="33" t="s">
        <v>1940</v>
      </c>
      <c r="E1164" s="35"/>
      <c r="F1164" s="1039" t="s">
        <v>18</v>
      </c>
      <c r="G1164" s="27"/>
      <c r="H1164" s="63" t="s">
        <v>2561</v>
      </c>
    </row>
    <row r="1165" ht="16.5" customHeight="1">
      <c r="A1165" s="115" t="s">
        <v>2566</v>
      </c>
      <c r="B1165" s="32">
        <v>1111.0</v>
      </c>
      <c r="C1165" s="35">
        <v>43097.0</v>
      </c>
      <c r="D1165" s="33" t="s">
        <v>300</v>
      </c>
      <c r="E1165" s="35"/>
      <c r="F1165" s="1039" t="s">
        <v>363</v>
      </c>
      <c r="G1165" s="27"/>
      <c r="H1165" s="63" t="s">
        <v>2567</v>
      </c>
    </row>
    <row r="1166" ht="16.5" customHeight="1">
      <c r="A1166" s="115"/>
      <c r="B1166" s="32">
        <v>1112.0</v>
      </c>
      <c r="C1166" s="35">
        <v>43097.0</v>
      </c>
      <c r="D1166" s="33" t="s">
        <v>1803</v>
      </c>
      <c r="E1166" s="35"/>
      <c r="F1166" s="1039" t="s">
        <v>363</v>
      </c>
      <c r="G1166" s="27"/>
      <c r="H1166" s="63" t="s">
        <v>2562</v>
      </c>
    </row>
    <row r="1167" ht="16.5" customHeight="1">
      <c r="A1167" s="115"/>
      <c r="B1167" s="32">
        <v>1113.0</v>
      </c>
      <c r="C1167" s="35">
        <v>43097.0</v>
      </c>
      <c r="D1167" s="33" t="s">
        <v>2568</v>
      </c>
      <c r="E1167" s="35"/>
      <c r="F1167" s="1039" t="s">
        <v>363</v>
      </c>
      <c r="G1167" s="27"/>
      <c r="H1167" s="63" t="s">
        <v>2569</v>
      </c>
    </row>
    <row r="1168" ht="16.5" customHeight="1">
      <c r="A1168" s="115"/>
      <c r="B1168" s="32">
        <v>1114.0</v>
      </c>
      <c r="C1168" s="35">
        <v>43097.0</v>
      </c>
      <c r="D1168" s="33" t="s">
        <v>1479</v>
      </c>
      <c r="E1168" s="35"/>
      <c r="F1168" s="1039" t="s">
        <v>363</v>
      </c>
      <c r="G1168" s="27"/>
      <c r="H1168" s="63" t="s">
        <v>2113</v>
      </c>
    </row>
    <row r="1169" ht="16.5" customHeight="1">
      <c r="A1169" s="115"/>
      <c r="B1169" s="32">
        <v>1115.0</v>
      </c>
      <c r="C1169" s="35">
        <v>43098.0</v>
      </c>
      <c r="D1169" s="33" t="s">
        <v>2571</v>
      </c>
      <c r="E1169" s="35"/>
      <c r="F1169" s="1039" t="s">
        <v>50</v>
      </c>
      <c r="G1169" s="27"/>
      <c r="H1169" s="63" t="s">
        <v>2572</v>
      </c>
    </row>
    <row r="1170" ht="16.5" customHeight="1">
      <c r="A1170" s="115"/>
      <c r="B1170" s="32">
        <v>1116.0</v>
      </c>
      <c r="C1170" s="35">
        <v>43098.0</v>
      </c>
      <c r="D1170" s="33" t="s">
        <v>2575</v>
      </c>
      <c r="E1170" s="35"/>
      <c r="F1170" s="1039" t="s">
        <v>18</v>
      </c>
      <c r="G1170" s="1025"/>
      <c r="H1170" s="63" t="s">
        <v>2576</v>
      </c>
    </row>
    <row r="1171" ht="16.5" customHeight="1">
      <c r="A1171" s="115"/>
      <c r="B1171" s="32">
        <v>1117.0</v>
      </c>
      <c r="C1171" s="35">
        <v>43098.0</v>
      </c>
      <c r="D1171" s="33" t="s">
        <v>2259</v>
      </c>
      <c r="E1171" s="35"/>
      <c r="F1171" s="1039" t="s">
        <v>2253</v>
      </c>
      <c r="G1171" s="1025" t="s">
        <v>2582</v>
      </c>
      <c r="H1171" s="63" t="s">
        <v>2583</v>
      </c>
    </row>
    <row r="1172" ht="16.5" customHeight="1">
      <c r="A1172" s="115"/>
      <c r="B1172" s="32">
        <v>1118.0</v>
      </c>
      <c r="C1172" s="35">
        <v>43098.0</v>
      </c>
      <c r="D1172" s="33" t="s">
        <v>2577</v>
      </c>
      <c r="E1172" s="35"/>
      <c r="F1172" s="1039" t="s">
        <v>2253</v>
      </c>
      <c r="G1172" s="1025" t="s">
        <v>2269</v>
      </c>
      <c r="H1172" s="63" t="s">
        <v>2578</v>
      </c>
    </row>
    <row r="1173" ht="16.5" customHeight="1">
      <c r="A1173" s="115"/>
      <c r="B1173" s="32">
        <v>1119.0</v>
      </c>
      <c r="C1173" s="35">
        <v>43098.0</v>
      </c>
      <c r="D1173" s="33" t="s">
        <v>1525</v>
      </c>
      <c r="E1173" s="35"/>
      <c r="F1173" s="1039" t="s">
        <v>2253</v>
      </c>
      <c r="G1173" s="1025" t="s">
        <v>1083</v>
      </c>
      <c r="H1173" s="63" t="s">
        <v>2133</v>
      </c>
    </row>
    <row r="1174" ht="16.5" customHeight="1">
      <c r="A1174" s="115"/>
      <c r="B1174" s="32">
        <v>1120.0</v>
      </c>
      <c r="C1174" s="35">
        <v>43098.0</v>
      </c>
      <c r="D1174" s="33" t="s">
        <v>2579</v>
      </c>
      <c r="E1174" s="35"/>
      <c r="F1174" s="1039" t="s">
        <v>2580</v>
      </c>
      <c r="G1174" s="1025"/>
      <c r="H1174" s="63" t="s">
        <v>2581</v>
      </c>
    </row>
    <row r="1175" ht="16.5" customHeight="1">
      <c r="A1175" s="115"/>
      <c r="B1175" s="32">
        <v>1121.0</v>
      </c>
      <c r="C1175" s="35">
        <v>43098.0</v>
      </c>
      <c r="D1175" s="33" t="s">
        <v>2410</v>
      </c>
      <c r="E1175" s="35"/>
      <c r="F1175" s="1065" t="s">
        <v>2573</v>
      </c>
      <c r="G1175" s="1070" t="s">
        <v>2535</v>
      </c>
      <c r="H1175" s="63" t="s">
        <v>2574</v>
      </c>
    </row>
    <row r="1176" ht="16.5" customHeight="1">
      <c r="A1176" s="1071"/>
      <c r="B1176" s="1072"/>
      <c r="C1176" s="1072"/>
      <c r="D1176" s="1073"/>
      <c r="E1176" s="1072"/>
      <c r="F1176" s="1026"/>
      <c r="G1176" s="1074"/>
      <c r="H1176" s="21"/>
    </row>
    <row r="1177" ht="16.5" customHeight="1">
      <c r="A1177" s="115"/>
      <c r="B1177" s="32"/>
      <c r="C1177" s="35"/>
      <c r="D1177" s="33"/>
      <c r="E1177" s="35"/>
      <c r="F1177" s="1039"/>
      <c r="G1177" s="1025"/>
      <c r="H1177" s="21"/>
    </row>
    <row r="1178" ht="16.5" customHeight="1">
      <c r="A1178" s="115"/>
      <c r="B1178" s="32"/>
      <c r="C1178" s="35"/>
      <c r="D1178" s="33"/>
      <c r="E1178" s="35"/>
      <c r="F1178" s="1039"/>
      <c r="G1178" s="1025"/>
      <c r="H1178" s="21"/>
    </row>
    <row r="1179" ht="16.5" customHeight="1">
      <c r="A1179" s="115"/>
      <c r="B1179" s="32"/>
      <c r="C1179" s="35"/>
      <c r="D1179" s="33"/>
      <c r="E1179" s="35"/>
      <c r="F1179" s="1039"/>
      <c r="G1179" s="1025"/>
      <c r="H1179" s="63"/>
    </row>
    <row r="1180" ht="16.5" customHeight="1">
      <c r="A1180" s="115"/>
      <c r="B1180" s="32"/>
      <c r="C1180" s="35"/>
      <c r="D1180" s="33"/>
      <c r="E1180" s="35"/>
      <c r="F1180" s="1039"/>
      <c r="G1180" s="1025"/>
      <c r="H1180" s="63"/>
    </row>
    <row r="1181" ht="16.5" customHeight="1">
      <c r="A1181" s="115"/>
      <c r="B1181" s="32"/>
      <c r="C1181" s="35"/>
      <c r="D1181" s="33"/>
      <c r="E1181" s="35"/>
      <c r="F1181" s="1039"/>
      <c r="G1181" s="1025"/>
      <c r="H1181" s="63"/>
    </row>
    <row r="1182" ht="16.5" customHeight="1">
      <c r="A1182" s="1058"/>
      <c r="B1182" s="75"/>
      <c r="C1182" s="49"/>
      <c r="D1182" s="48"/>
      <c r="E1182" s="48"/>
      <c r="F1182" s="1059"/>
      <c r="G1182" s="1075"/>
      <c r="H1182" s="66"/>
    </row>
    <row r="1183" ht="16.5" customHeight="1">
      <c r="A1183" s="115"/>
      <c r="B1183" s="32"/>
      <c r="C1183" s="35"/>
      <c r="D1183" s="33"/>
      <c r="E1183" s="33"/>
      <c r="F1183" s="1039"/>
      <c r="G1183" s="1025"/>
      <c r="H1183" s="63"/>
    </row>
    <row r="1184" ht="16.5" customHeight="1">
      <c r="A1184" s="115"/>
      <c r="B1184" s="32"/>
      <c r="C1184" s="35"/>
      <c r="D1184" s="33"/>
      <c r="E1184" s="33"/>
      <c r="F1184" s="1039"/>
      <c r="G1184" s="1025"/>
      <c r="H1184" s="63"/>
    </row>
    <row r="1185" ht="16.5" customHeight="1">
      <c r="A1185" s="115"/>
      <c r="B1185" s="32"/>
      <c r="C1185" s="35"/>
      <c r="D1185" s="33"/>
      <c r="E1185" s="33"/>
      <c r="F1185" s="1039"/>
      <c r="G1185" s="1025"/>
      <c r="H1185" s="63"/>
    </row>
    <row r="1186" ht="16.5" customHeight="1">
      <c r="A1186" s="115"/>
      <c r="B1186" s="32"/>
      <c r="C1186" s="35"/>
      <c r="D1186" s="33"/>
      <c r="E1186" s="33"/>
      <c r="F1186" s="1039"/>
      <c r="G1186" s="1025"/>
      <c r="H1186" s="63"/>
    </row>
    <row r="1187" ht="16.5" customHeight="1">
      <c r="A1187" s="115"/>
      <c r="B1187" s="32"/>
      <c r="C1187" s="35"/>
      <c r="D1187" s="33"/>
      <c r="E1187" s="33"/>
      <c r="F1187" s="1039"/>
      <c r="G1187" s="1025"/>
      <c r="H1187" s="63"/>
    </row>
    <row r="1188" ht="16.5" customHeight="1">
      <c r="A1188" s="115"/>
      <c r="B1188" s="32"/>
      <c r="C1188" s="35"/>
      <c r="D1188" s="33"/>
      <c r="E1188" s="33"/>
      <c r="F1188" s="1039"/>
      <c r="G1188" s="1025"/>
      <c r="H1188" s="63"/>
    </row>
    <row r="1189" ht="16.5" customHeight="1">
      <c r="A1189" s="115"/>
      <c r="B1189" s="32"/>
      <c r="C1189" s="35"/>
      <c r="D1189" s="33"/>
      <c r="E1189" s="33"/>
      <c r="F1189" s="1039"/>
      <c r="G1189" s="1025"/>
      <c r="H1189" s="63"/>
    </row>
    <row r="1190" ht="16.5" customHeight="1">
      <c r="A1190" s="115"/>
      <c r="B1190" s="32"/>
      <c r="C1190" s="35"/>
      <c r="D1190" s="33"/>
      <c r="E1190" s="33"/>
      <c r="F1190" s="1039"/>
      <c r="G1190" s="1025"/>
      <c r="H1190" s="63"/>
    </row>
    <row r="1191" ht="16.5" customHeight="1">
      <c r="A1191" s="1058"/>
      <c r="B1191" s="75"/>
      <c r="C1191" s="49"/>
      <c r="D1191" s="48"/>
      <c r="E1191" s="48"/>
      <c r="F1191" s="1059"/>
      <c r="G1191" s="1075"/>
      <c r="H1191" s="66"/>
    </row>
  </sheetData>
  <customSheetViews>
    <customSheetView guid="{800CD4BA-C583-498F-BAE1-BDD8A32B8D28}" filter="1" showAutoFilter="1">
      <autoFilter ref="$A$3:$I$1191">
        <filterColumn colId="5">
          <filters>
            <filter val="FIJAR FECHA Y HORA"/>
            <filter val="FIJAR NUEVA FECHA Y HORA"/>
          </filters>
        </filterColumn>
      </autoFilter>
      <extLst>
        <ext uri="GoogleSheetsCustomDataVersion1">
          <go:sheetsCustomData xmlns:go="http://customooxmlschemas.google.com/" filterViewId="887565322"/>
        </ext>
      </extLst>
    </customSheetView>
  </customSheetViews>
  <mergeCells count="1">
    <mergeCell ref="A2:F2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3"/>
    <hyperlink r:id="rId8" ref="H14"/>
    <hyperlink r:id="rId9" ref="H15"/>
    <hyperlink r:id="rId10" ref="H16"/>
    <hyperlink r:id="rId11" ref="H17"/>
    <hyperlink r:id="rId12" ref="H18"/>
    <hyperlink r:id="rId13" ref="H19"/>
    <hyperlink r:id="rId14" ref="H20"/>
    <hyperlink r:id="rId15" ref="H21"/>
    <hyperlink r:id="rId16" ref="H22"/>
    <hyperlink r:id="rId17" ref="H23"/>
    <hyperlink r:id="rId18" ref="H24"/>
    <hyperlink r:id="rId19" ref="H25"/>
    <hyperlink r:id="rId20" ref="H26"/>
    <hyperlink r:id="rId21" ref="H27"/>
    <hyperlink r:id="rId22" ref="H28"/>
    <hyperlink r:id="rId23" ref="H29"/>
    <hyperlink r:id="rId24" ref="H31"/>
    <hyperlink r:id="rId25" ref="H32"/>
    <hyperlink r:id="rId26" ref="H33"/>
    <hyperlink r:id="rId27" ref="H34"/>
    <hyperlink r:id="rId28" ref="H35"/>
    <hyperlink r:id="rId29" ref="H36"/>
    <hyperlink r:id="rId30" ref="H37"/>
    <hyperlink r:id="rId31" ref="H38"/>
    <hyperlink r:id="rId32" ref="H39"/>
    <hyperlink r:id="rId33" ref="H40"/>
    <hyperlink r:id="rId34" ref="H41"/>
    <hyperlink r:id="rId35" ref="H42"/>
    <hyperlink r:id="rId36" ref="H43"/>
    <hyperlink r:id="rId37" ref="H44"/>
    <hyperlink r:id="rId38" ref="H45"/>
    <hyperlink r:id="rId39" ref="H46"/>
    <hyperlink r:id="rId40" ref="H47"/>
    <hyperlink r:id="rId41" ref="H48"/>
    <hyperlink r:id="rId42" ref="H49"/>
    <hyperlink r:id="rId43" ref="H50"/>
    <hyperlink r:id="rId44" ref="H51"/>
    <hyperlink r:id="rId45" ref="H52"/>
    <hyperlink r:id="rId46" ref="H53"/>
    <hyperlink r:id="rId47" ref="H54"/>
    <hyperlink r:id="rId48" ref="H55"/>
    <hyperlink r:id="rId49" ref="H56"/>
    <hyperlink r:id="rId50" ref="H57"/>
    <hyperlink r:id="rId51" ref="H58"/>
    <hyperlink r:id="rId52" ref="H59"/>
    <hyperlink r:id="rId53" ref="H60"/>
    <hyperlink r:id="rId54" ref="H61"/>
    <hyperlink r:id="rId55" ref="H62"/>
    <hyperlink r:id="rId56" ref="H63"/>
    <hyperlink r:id="rId57" ref="H64"/>
    <hyperlink r:id="rId58" ref="H65"/>
    <hyperlink r:id="rId59" ref="H66"/>
    <hyperlink r:id="rId60" ref="H67"/>
    <hyperlink r:id="rId61" ref="H68"/>
    <hyperlink r:id="rId62" ref="H69"/>
    <hyperlink r:id="rId63" ref="H70"/>
    <hyperlink r:id="rId64" ref="H71"/>
    <hyperlink r:id="rId65" ref="H72"/>
    <hyperlink r:id="rId66" ref="H73"/>
    <hyperlink r:id="rId67" ref="H74"/>
    <hyperlink r:id="rId68" ref="H75"/>
    <hyperlink r:id="rId69" ref="H76"/>
    <hyperlink r:id="rId70" ref="H77"/>
    <hyperlink r:id="rId71" ref="H78"/>
    <hyperlink r:id="rId72" ref="H79"/>
    <hyperlink r:id="rId73" ref="H80"/>
    <hyperlink r:id="rId74" ref="H81"/>
    <hyperlink r:id="rId75" ref="H82"/>
    <hyperlink r:id="rId76" ref="H83"/>
    <hyperlink r:id="rId77" ref="H84"/>
    <hyperlink r:id="rId78" ref="H85"/>
    <hyperlink r:id="rId79" ref="H86"/>
    <hyperlink r:id="rId80" ref="H88"/>
    <hyperlink r:id="rId81" ref="H89"/>
    <hyperlink r:id="rId82" ref="H90"/>
    <hyperlink r:id="rId83" ref="H91"/>
    <hyperlink r:id="rId84" ref="H92"/>
    <hyperlink r:id="rId85" ref="H93"/>
    <hyperlink r:id="rId86" ref="H94"/>
    <hyperlink r:id="rId87" ref="H95"/>
    <hyperlink r:id="rId88" ref="H96"/>
    <hyperlink r:id="rId89" ref="H97"/>
    <hyperlink r:id="rId90" ref="H98"/>
    <hyperlink r:id="rId91" ref="H99"/>
    <hyperlink r:id="rId92" ref="H100"/>
    <hyperlink r:id="rId93" ref="H101"/>
    <hyperlink r:id="rId94" ref="H102"/>
    <hyperlink r:id="rId95" ref="H103"/>
    <hyperlink r:id="rId96" ref="H104"/>
    <hyperlink r:id="rId97" ref="H105"/>
    <hyperlink r:id="rId98" ref="H106"/>
    <hyperlink r:id="rId99" ref="H107"/>
    <hyperlink r:id="rId100" ref="H108"/>
    <hyperlink r:id="rId101" ref="H109"/>
    <hyperlink r:id="rId102" ref="H110"/>
    <hyperlink r:id="rId103" ref="H111"/>
    <hyperlink r:id="rId104" ref="H112"/>
    <hyperlink r:id="rId105" ref="H113"/>
    <hyperlink r:id="rId106" ref="H114"/>
    <hyperlink r:id="rId107" ref="H115"/>
    <hyperlink r:id="rId108" ref="H116"/>
    <hyperlink r:id="rId109" ref="H117"/>
    <hyperlink r:id="rId110" ref="H118"/>
    <hyperlink r:id="rId111" ref="H119"/>
    <hyperlink r:id="rId112" ref="H120"/>
    <hyperlink r:id="rId113" ref="H121"/>
    <hyperlink r:id="rId114" ref="H122"/>
    <hyperlink r:id="rId115" ref="H123"/>
    <hyperlink r:id="rId116" ref="H124"/>
    <hyperlink r:id="rId117" ref="H125"/>
    <hyperlink r:id="rId118" ref="H126"/>
    <hyperlink r:id="rId119" ref="H127"/>
    <hyperlink r:id="rId120" ref="H128"/>
    <hyperlink r:id="rId121" ref="H129"/>
    <hyperlink r:id="rId122" ref="H130"/>
    <hyperlink r:id="rId123" ref="H131"/>
    <hyperlink r:id="rId124" ref="H132"/>
    <hyperlink r:id="rId125" ref="H133"/>
    <hyperlink r:id="rId126" ref="H134"/>
    <hyperlink r:id="rId127" ref="H135"/>
    <hyperlink r:id="rId128" ref="H136"/>
    <hyperlink r:id="rId129" ref="H137"/>
    <hyperlink r:id="rId130" ref="H138"/>
    <hyperlink r:id="rId131" ref="H139"/>
    <hyperlink r:id="rId132" ref="H140"/>
    <hyperlink r:id="rId133" ref="H141"/>
    <hyperlink r:id="rId134" ref="H142"/>
    <hyperlink r:id="rId135" ref="H143"/>
    <hyperlink r:id="rId136" ref="H144"/>
    <hyperlink r:id="rId137" ref="H145"/>
    <hyperlink r:id="rId138" ref="H146"/>
    <hyperlink r:id="rId139" ref="H147"/>
    <hyperlink r:id="rId140" ref="H148"/>
    <hyperlink r:id="rId141" ref="H149"/>
    <hyperlink r:id="rId142" ref="H150"/>
    <hyperlink r:id="rId143" ref="H151"/>
    <hyperlink r:id="rId144" ref="H152"/>
    <hyperlink r:id="rId145" ref="H153"/>
    <hyperlink r:id="rId146" ref="H154"/>
    <hyperlink r:id="rId147" ref="H155"/>
    <hyperlink r:id="rId148" ref="H156"/>
    <hyperlink r:id="rId149" ref="H157"/>
    <hyperlink r:id="rId150" ref="H159"/>
    <hyperlink r:id="rId151" ref="H160"/>
    <hyperlink r:id="rId152" ref="H165"/>
    <hyperlink r:id="rId153" ref="H170"/>
    <hyperlink r:id="rId154" ref="H171"/>
    <hyperlink r:id="rId155" ref="H172"/>
    <hyperlink r:id="rId156" ref="H173"/>
    <hyperlink r:id="rId157" ref="H174"/>
    <hyperlink r:id="rId158" ref="H175"/>
    <hyperlink r:id="rId159" ref="H176"/>
    <hyperlink r:id="rId160" ref="H177"/>
    <hyperlink r:id="rId161" ref="H178"/>
    <hyperlink r:id="rId162" ref="H179"/>
    <hyperlink r:id="rId163" ref="H180"/>
    <hyperlink r:id="rId164" ref="H181"/>
    <hyperlink r:id="rId165" ref="H182"/>
    <hyperlink r:id="rId166" ref="H183"/>
    <hyperlink r:id="rId167" ref="H184"/>
    <hyperlink r:id="rId168" ref="H185"/>
    <hyperlink r:id="rId169" ref="H186"/>
    <hyperlink r:id="rId170" ref="H187"/>
    <hyperlink r:id="rId171" ref="H188"/>
    <hyperlink r:id="rId172" ref="H189"/>
    <hyperlink r:id="rId173" ref="H190"/>
    <hyperlink r:id="rId174" ref="H191"/>
    <hyperlink r:id="rId175" ref="H192"/>
    <hyperlink r:id="rId176" ref="H193"/>
    <hyperlink r:id="rId177" ref="H194"/>
    <hyperlink r:id="rId178" ref="H195"/>
    <hyperlink r:id="rId179" ref="H196"/>
    <hyperlink r:id="rId180" ref="H197"/>
    <hyperlink r:id="rId181" ref="H198"/>
    <hyperlink r:id="rId182" ref="H200"/>
    <hyperlink r:id="rId183" ref="H201"/>
    <hyperlink r:id="rId184" ref="H202"/>
    <hyperlink r:id="rId185" ref="H203"/>
    <hyperlink r:id="rId186" ref="H211"/>
    <hyperlink r:id="rId187" ref="H212"/>
    <hyperlink r:id="rId188" ref="H213"/>
    <hyperlink r:id="rId189" ref="H214"/>
    <hyperlink r:id="rId190" ref="H215"/>
    <hyperlink r:id="rId191" ref="H216"/>
    <hyperlink r:id="rId192" ref="H217"/>
    <hyperlink r:id="rId193" ref="H218"/>
    <hyperlink r:id="rId194" ref="H219"/>
    <hyperlink r:id="rId195" ref="H220"/>
    <hyperlink r:id="rId196" ref="H221"/>
    <hyperlink r:id="rId197" ref="H222"/>
    <hyperlink r:id="rId198" ref="H223"/>
    <hyperlink r:id="rId199" ref="H224"/>
    <hyperlink r:id="rId200" ref="H225"/>
    <hyperlink r:id="rId201" ref="H226"/>
    <hyperlink r:id="rId202" ref="H227"/>
    <hyperlink r:id="rId203" ref="H228"/>
    <hyperlink r:id="rId204" ref="H229"/>
    <hyperlink r:id="rId205" ref="H230"/>
    <hyperlink r:id="rId206" ref="H231"/>
    <hyperlink r:id="rId207" ref="H232"/>
    <hyperlink r:id="rId208" ref="H233"/>
    <hyperlink r:id="rId209" ref="H234"/>
    <hyperlink r:id="rId210" ref="H235"/>
    <hyperlink r:id="rId211" ref="H236"/>
    <hyperlink r:id="rId212" ref="H237"/>
    <hyperlink r:id="rId213" ref="H238"/>
    <hyperlink r:id="rId214" ref="H239"/>
    <hyperlink r:id="rId215" ref="H240"/>
    <hyperlink r:id="rId216" ref="H241"/>
    <hyperlink r:id="rId217" ref="H242"/>
    <hyperlink r:id="rId218" ref="H243"/>
    <hyperlink r:id="rId219" ref="H244"/>
    <hyperlink r:id="rId220" ref="H245"/>
    <hyperlink r:id="rId221" ref="H246"/>
    <hyperlink r:id="rId222" ref="H247"/>
    <hyperlink r:id="rId223" ref="H248"/>
    <hyperlink r:id="rId224" ref="H249"/>
    <hyperlink r:id="rId225" ref="H250"/>
    <hyperlink r:id="rId226" ref="H251"/>
    <hyperlink r:id="rId227" ref="H252"/>
    <hyperlink r:id="rId228" ref="H254"/>
    <hyperlink r:id="rId229" ref="H255"/>
    <hyperlink r:id="rId230" ref="H256"/>
    <hyperlink r:id="rId231" ref="H257"/>
    <hyperlink r:id="rId232" ref="H258"/>
    <hyperlink r:id="rId233" ref="H259"/>
    <hyperlink r:id="rId234" ref="H260"/>
    <hyperlink r:id="rId235" ref="H261"/>
    <hyperlink r:id="rId236" ref="H262"/>
    <hyperlink r:id="rId237" ref="H263"/>
    <hyperlink r:id="rId238" ref="H264"/>
    <hyperlink r:id="rId239" ref="H265"/>
    <hyperlink r:id="rId240" ref="H266"/>
    <hyperlink r:id="rId241" ref="H267"/>
    <hyperlink r:id="rId242" ref="H268"/>
    <hyperlink r:id="rId243" ref="H269"/>
    <hyperlink r:id="rId244" ref="H270"/>
    <hyperlink r:id="rId245" ref="H271"/>
    <hyperlink r:id="rId246" ref="H272"/>
    <hyperlink r:id="rId247" ref="H273"/>
    <hyperlink r:id="rId248" ref="H274"/>
    <hyperlink r:id="rId249" ref="H275"/>
    <hyperlink r:id="rId250" ref="H276"/>
    <hyperlink r:id="rId251" ref="H277"/>
    <hyperlink r:id="rId252" ref="H278"/>
    <hyperlink r:id="rId253" ref="H279"/>
    <hyperlink r:id="rId254" ref="H280"/>
    <hyperlink r:id="rId255" ref="H281"/>
    <hyperlink r:id="rId256" ref="H282"/>
    <hyperlink r:id="rId257" ref="H283"/>
    <hyperlink r:id="rId258" ref="H284"/>
    <hyperlink r:id="rId259" ref="H285"/>
    <hyperlink r:id="rId260" ref="H286"/>
    <hyperlink r:id="rId261" ref="H287"/>
    <hyperlink r:id="rId262" ref="H288"/>
    <hyperlink r:id="rId263" ref="H289"/>
    <hyperlink r:id="rId264" ref="H290"/>
    <hyperlink r:id="rId265" ref="H291"/>
    <hyperlink r:id="rId266" ref="H292"/>
    <hyperlink r:id="rId267" ref="H293"/>
    <hyperlink r:id="rId268" ref="H294"/>
    <hyperlink r:id="rId269" ref="H295"/>
    <hyperlink r:id="rId270" ref="H296"/>
    <hyperlink r:id="rId271" ref="H297"/>
    <hyperlink r:id="rId272" ref="H298"/>
    <hyperlink r:id="rId273" ref="H299"/>
    <hyperlink r:id="rId274" ref="H300"/>
    <hyperlink r:id="rId275" ref="H301"/>
    <hyperlink r:id="rId276" ref="H302"/>
    <hyperlink r:id="rId277" ref="H303"/>
    <hyperlink r:id="rId278" ref="H304"/>
    <hyperlink r:id="rId279" ref="H305"/>
    <hyperlink r:id="rId280" ref="H306"/>
    <hyperlink r:id="rId281" ref="H307"/>
    <hyperlink r:id="rId282" ref="H308"/>
    <hyperlink r:id="rId283" ref="H309"/>
    <hyperlink r:id="rId284" ref="H310"/>
    <hyperlink r:id="rId285" ref="H311"/>
    <hyperlink r:id="rId286" ref="H312"/>
    <hyperlink r:id="rId287" ref="H313"/>
    <hyperlink r:id="rId288" ref="H314"/>
    <hyperlink r:id="rId289" ref="H315"/>
    <hyperlink r:id="rId290" ref="H316"/>
    <hyperlink r:id="rId291" ref="H318"/>
    <hyperlink r:id="rId292" ref="H319"/>
    <hyperlink r:id="rId293" ref="H320"/>
    <hyperlink r:id="rId294" ref="H321"/>
    <hyperlink r:id="rId295" ref="H322"/>
    <hyperlink r:id="rId296" ref="H323"/>
    <hyperlink r:id="rId297" ref="H324"/>
    <hyperlink r:id="rId298" ref="H325"/>
    <hyperlink r:id="rId299" ref="H326"/>
    <hyperlink r:id="rId300" ref="H327"/>
    <hyperlink r:id="rId301" ref="H328"/>
    <hyperlink r:id="rId302" ref="H329"/>
    <hyperlink r:id="rId303" ref="H330"/>
    <hyperlink r:id="rId304" ref="H331"/>
    <hyperlink r:id="rId305" ref="H332"/>
    <hyperlink r:id="rId306" ref="H333"/>
    <hyperlink r:id="rId307" ref="H334"/>
    <hyperlink r:id="rId308" ref="H335"/>
    <hyperlink r:id="rId309" ref="H336"/>
    <hyperlink r:id="rId310" ref="H337"/>
    <hyperlink r:id="rId311" ref="H338"/>
    <hyperlink r:id="rId312" ref="H339"/>
    <hyperlink r:id="rId313" ref="H340"/>
    <hyperlink r:id="rId314" ref="H341"/>
    <hyperlink r:id="rId315" ref="H342"/>
    <hyperlink r:id="rId316" ref="H343"/>
    <hyperlink r:id="rId317" ref="H344"/>
    <hyperlink r:id="rId318" ref="H345"/>
    <hyperlink r:id="rId319" ref="H346"/>
    <hyperlink r:id="rId320" ref="H347"/>
    <hyperlink r:id="rId321" ref="H348"/>
    <hyperlink r:id="rId322" ref="H349"/>
    <hyperlink r:id="rId323" ref="H350"/>
    <hyperlink r:id="rId324" ref="H351"/>
    <hyperlink r:id="rId325" ref="H352"/>
    <hyperlink r:id="rId326" ref="H353"/>
    <hyperlink r:id="rId327" ref="H354"/>
    <hyperlink r:id="rId328" ref="H355"/>
    <hyperlink r:id="rId329" ref="H356"/>
    <hyperlink r:id="rId330" ref="H357"/>
    <hyperlink r:id="rId331" ref="H358"/>
    <hyperlink r:id="rId332" ref="H359"/>
    <hyperlink r:id="rId333" ref="H360"/>
    <hyperlink r:id="rId334" ref="H361"/>
    <hyperlink r:id="rId335" ref="H362"/>
    <hyperlink r:id="rId336" ref="H363"/>
    <hyperlink r:id="rId337" ref="H364"/>
    <hyperlink r:id="rId338" ref="H365"/>
    <hyperlink r:id="rId339" ref="H366"/>
    <hyperlink r:id="rId340" ref="H367"/>
    <hyperlink r:id="rId341" ref="H368"/>
    <hyperlink r:id="rId342" ref="H369"/>
    <hyperlink r:id="rId343" ref="H370"/>
    <hyperlink r:id="rId344" ref="H371"/>
    <hyperlink r:id="rId345" ref="H372"/>
    <hyperlink r:id="rId346" ref="H373"/>
    <hyperlink r:id="rId347" ref="H374"/>
    <hyperlink r:id="rId348" ref="H375"/>
    <hyperlink r:id="rId349" ref="H377"/>
    <hyperlink r:id="rId350" ref="H378"/>
    <hyperlink r:id="rId351" ref="H379"/>
    <hyperlink r:id="rId352" ref="H380"/>
    <hyperlink r:id="rId353" ref="H381"/>
    <hyperlink r:id="rId354" ref="H382"/>
    <hyperlink r:id="rId355" ref="H383"/>
    <hyperlink r:id="rId356" ref="H384"/>
    <hyperlink r:id="rId357" ref="H385"/>
    <hyperlink r:id="rId358" ref="H386"/>
    <hyperlink r:id="rId359" ref="H387"/>
    <hyperlink r:id="rId360" ref="H388"/>
    <hyperlink r:id="rId361" ref="H389"/>
    <hyperlink r:id="rId362" ref="H390"/>
    <hyperlink r:id="rId363" ref="H391"/>
    <hyperlink r:id="rId364" ref="H392"/>
    <hyperlink r:id="rId365" ref="H393"/>
    <hyperlink r:id="rId366" ref="H394"/>
    <hyperlink r:id="rId367" ref="H395"/>
    <hyperlink r:id="rId368" ref="H396"/>
    <hyperlink r:id="rId369" ref="H397"/>
    <hyperlink r:id="rId370" ref="H398"/>
    <hyperlink r:id="rId371" ref="H399"/>
    <hyperlink r:id="rId372" ref="H400"/>
    <hyperlink r:id="rId373" ref="H401"/>
    <hyperlink r:id="rId374" ref="H402"/>
    <hyperlink r:id="rId375" ref="H403"/>
    <hyperlink r:id="rId376" ref="H404"/>
    <hyperlink r:id="rId377" ref="H405"/>
    <hyperlink r:id="rId378" ref="H409"/>
    <hyperlink r:id="rId379" ref="H410"/>
    <hyperlink r:id="rId380" ref="H411"/>
    <hyperlink r:id="rId381" ref="H413"/>
    <hyperlink r:id="rId382" ref="H414"/>
    <hyperlink r:id="rId383" ref="H415"/>
    <hyperlink r:id="rId384" ref="H416"/>
    <hyperlink r:id="rId385" ref="H417"/>
    <hyperlink r:id="rId386" ref="H418"/>
    <hyperlink r:id="rId387" ref="H419"/>
    <hyperlink r:id="rId388" ref="H423"/>
    <hyperlink r:id="rId389" ref="H424"/>
    <hyperlink r:id="rId390" ref="H425"/>
    <hyperlink r:id="rId391" ref="H426"/>
    <hyperlink r:id="rId392" ref="H427"/>
    <hyperlink r:id="rId393" ref="H428"/>
    <hyperlink r:id="rId394" ref="H429"/>
    <hyperlink r:id="rId395" ref="H430"/>
    <hyperlink r:id="rId396" ref="H431"/>
    <hyperlink r:id="rId397" ref="H432"/>
    <hyperlink r:id="rId398" ref="H433"/>
    <hyperlink r:id="rId399" ref="H434"/>
    <hyperlink r:id="rId400" ref="H435"/>
    <hyperlink r:id="rId401" ref="H436"/>
    <hyperlink r:id="rId402" ref="H437"/>
    <hyperlink r:id="rId403" ref="H438"/>
    <hyperlink r:id="rId404" ref="H439"/>
    <hyperlink r:id="rId405" ref="H440"/>
    <hyperlink r:id="rId406" ref="H441"/>
    <hyperlink r:id="rId407" ref="H442"/>
    <hyperlink r:id="rId408" ref="H443"/>
    <hyperlink r:id="rId409" ref="H444"/>
    <hyperlink r:id="rId410" ref="H445"/>
    <hyperlink r:id="rId411" ref="H446"/>
    <hyperlink r:id="rId412" ref="H447"/>
    <hyperlink r:id="rId413" ref="H448"/>
    <hyperlink r:id="rId414" ref="H449"/>
    <hyperlink r:id="rId415" ref="H450"/>
    <hyperlink r:id="rId416" ref="H451"/>
    <hyperlink r:id="rId417" ref="H452"/>
    <hyperlink r:id="rId418" ref="H453"/>
    <hyperlink r:id="rId419" ref="H454"/>
    <hyperlink r:id="rId420" ref="H455"/>
    <hyperlink r:id="rId421" ref="H456"/>
    <hyperlink r:id="rId422" ref="H457"/>
    <hyperlink r:id="rId423" ref="H458"/>
    <hyperlink r:id="rId424" ref="H459"/>
    <hyperlink r:id="rId425" ref="H460"/>
    <hyperlink r:id="rId426" ref="H461"/>
    <hyperlink r:id="rId427" ref="H462"/>
    <hyperlink r:id="rId428" ref="H463"/>
    <hyperlink r:id="rId429" ref="H464"/>
    <hyperlink r:id="rId430" ref="H465"/>
    <hyperlink r:id="rId431" ref="H466"/>
    <hyperlink r:id="rId432" ref="H467"/>
    <hyperlink r:id="rId433" ref="H468"/>
    <hyperlink r:id="rId434" ref="H469"/>
    <hyperlink r:id="rId435" ref="H470"/>
    <hyperlink r:id="rId436" ref="H471"/>
    <hyperlink r:id="rId437" ref="H472"/>
    <hyperlink r:id="rId438" ref="H473"/>
    <hyperlink r:id="rId439" ref="H474"/>
    <hyperlink r:id="rId440" ref="H475"/>
    <hyperlink r:id="rId441" ref="H476"/>
    <hyperlink r:id="rId442" ref="H478"/>
    <hyperlink r:id="rId443" ref="H479"/>
    <hyperlink r:id="rId444" ref="H480"/>
    <hyperlink r:id="rId445" ref="H481"/>
    <hyperlink r:id="rId446" ref="H482"/>
    <hyperlink r:id="rId447" ref="H483"/>
    <hyperlink r:id="rId448" ref="H484"/>
    <hyperlink r:id="rId449" ref="H486"/>
    <hyperlink r:id="rId450" ref="H487"/>
    <hyperlink r:id="rId451" ref="H488"/>
    <hyperlink r:id="rId452" ref="H489"/>
    <hyperlink r:id="rId453" ref="H490"/>
    <hyperlink r:id="rId454" ref="H491"/>
    <hyperlink r:id="rId455" ref="H492"/>
    <hyperlink r:id="rId456" ref="H493"/>
    <hyperlink r:id="rId457" ref="H494"/>
    <hyperlink r:id="rId458" ref="H495"/>
    <hyperlink r:id="rId459" ref="H496"/>
    <hyperlink r:id="rId460" ref="H497"/>
    <hyperlink r:id="rId461" ref="H498"/>
    <hyperlink r:id="rId462" ref="H499"/>
    <hyperlink r:id="rId463" ref="H500"/>
    <hyperlink r:id="rId464" ref="H501"/>
    <hyperlink r:id="rId465" ref="H502"/>
    <hyperlink r:id="rId466" ref="H503"/>
    <hyperlink r:id="rId467" ref="H504"/>
    <hyperlink r:id="rId468" ref="H505"/>
    <hyperlink r:id="rId469" ref="H506"/>
    <hyperlink r:id="rId470" ref="H507"/>
    <hyperlink r:id="rId471" ref="H508"/>
    <hyperlink r:id="rId472" ref="H509"/>
    <hyperlink r:id="rId473" ref="H510"/>
    <hyperlink r:id="rId474" ref="H511"/>
    <hyperlink r:id="rId475" ref="H512"/>
    <hyperlink r:id="rId476" ref="H514"/>
    <hyperlink r:id="rId477" ref="H515"/>
    <hyperlink r:id="rId478" ref="H516"/>
    <hyperlink r:id="rId479" ref="H517"/>
    <hyperlink r:id="rId480" ref="H518"/>
    <hyperlink r:id="rId481" ref="H519"/>
    <hyperlink r:id="rId482" ref="H520"/>
    <hyperlink r:id="rId483" ref="H521"/>
    <hyperlink r:id="rId484" ref="H522"/>
    <hyperlink r:id="rId485" ref="H523"/>
    <hyperlink r:id="rId486" ref="H524"/>
    <hyperlink r:id="rId487" ref="H525"/>
    <hyperlink r:id="rId488" ref="H526"/>
    <hyperlink r:id="rId489" ref="H527"/>
    <hyperlink r:id="rId490" ref="H528"/>
    <hyperlink r:id="rId491" ref="H529"/>
    <hyperlink r:id="rId492" ref="H530"/>
    <hyperlink r:id="rId493" ref="H531"/>
    <hyperlink r:id="rId494" ref="H532"/>
    <hyperlink r:id="rId495" ref="H533"/>
    <hyperlink r:id="rId496" ref="H534"/>
    <hyperlink r:id="rId497" ref="H535"/>
    <hyperlink r:id="rId498" ref="H536"/>
    <hyperlink r:id="rId499" ref="H537"/>
    <hyperlink r:id="rId500" ref="H538"/>
    <hyperlink r:id="rId501" ref="H539"/>
    <hyperlink r:id="rId502" ref="H540"/>
    <hyperlink r:id="rId503" ref="H541"/>
    <hyperlink r:id="rId504" ref="H542"/>
    <hyperlink r:id="rId505" ref="H543"/>
    <hyperlink r:id="rId506" ref="H544"/>
    <hyperlink r:id="rId507" ref="H545"/>
    <hyperlink r:id="rId508" ref="H546"/>
    <hyperlink r:id="rId509" ref="H547"/>
    <hyperlink r:id="rId510" ref="H548"/>
    <hyperlink r:id="rId511" ref="H549"/>
    <hyperlink r:id="rId512" ref="H550"/>
    <hyperlink r:id="rId513" ref="H551"/>
    <hyperlink r:id="rId514" ref="H552"/>
    <hyperlink r:id="rId515" ref="H553"/>
    <hyperlink r:id="rId516" ref="H555"/>
    <hyperlink r:id="rId517" ref="H556"/>
    <hyperlink r:id="rId518" ref="H557"/>
    <hyperlink r:id="rId519" ref="H558"/>
    <hyperlink r:id="rId520" ref="H559"/>
    <hyperlink r:id="rId521" ref="H560"/>
    <hyperlink r:id="rId522" ref="H561"/>
    <hyperlink r:id="rId523" ref="H562"/>
    <hyperlink r:id="rId524" ref="H563"/>
    <hyperlink r:id="rId525" ref="H564"/>
    <hyperlink r:id="rId526" ref="H565"/>
    <hyperlink r:id="rId527" ref="H566"/>
    <hyperlink r:id="rId528" ref="H567"/>
    <hyperlink r:id="rId529" ref="H568"/>
    <hyperlink r:id="rId530" ref="H569"/>
    <hyperlink r:id="rId531" ref="H570"/>
    <hyperlink r:id="rId532" ref="H571"/>
    <hyperlink r:id="rId533" ref="H574"/>
    <hyperlink r:id="rId534" ref="H575"/>
    <hyperlink r:id="rId535" ref="H576"/>
    <hyperlink r:id="rId536" ref="H577"/>
    <hyperlink r:id="rId537" ref="H578"/>
    <hyperlink r:id="rId538" ref="H579"/>
    <hyperlink r:id="rId539" ref="H580"/>
    <hyperlink r:id="rId540" ref="H581"/>
    <hyperlink r:id="rId541" ref="H582"/>
    <hyperlink r:id="rId542" ref="H583"/>
    <hyperlink r:id="rId543" ref="H588"/>
    <hyperlink r:id="rId544" ref="H589"/>
    <hyperlink r:id="rId545" ref="H590"/>
    <hyperlink r:id="rId546" ref="H591"/>
    <hyperlink r:id="rId547" ref="H592"/>
    <hyperlink r:id="rId548" ref="H594"/>
    <hyperlink r:id="rId549" ref="H595"/>
    <hyperlink r:id="rId550" ref="H596"/>
    <hyperlink r:id="rId551" ref="H597"/>
    <hyperlink r:id="rId552" ref="H598"/>
    <hyperlink r:id="rId553" ref="H599"/>
    <hyperlink r:id="rId554" ref="H600"/>
    <hyperlink r:id="rId555" ref="H601"/>
    <hyperlink r:id="rId556" ref="H602"/>
    <hyperlink r:id="rId557" ref="H603"/>
    <hyperlink r:id="rId558" ref="H604"/>
    <hyperlink r:id="rId559" ref="H605"/>
    <hyperlink r:id="rId560" ref="H606"/>
    <hyperlink r:id="rId561" ref="H607"/>
    <hyperlink r:id="rId562" ref="H608"/>
    <hyperlink r:id="rId563" ref="H609"/>
    <hyperlink r:id="rId564" ref="H610"/>
    <hyperlink r:id="rId565" ref="H611"/>
    <hyperlink r:id="rId566" ref="H612"/>
    <hyperlink r:id="rId567" ref="H613"/>
    <hyperlink r:id="rId568" ref="H615"/>
    <hyperlink r:id="rId569" ref="H616"/>
    <hyperlink r:id="rId570" ref="H617"/>
    <hyperlink r:id="rId571" ref="H618"/>
    <hyperlink r:id="rId572" ref="H619"/>
    <hyperlink r:id="rId573" ref="H620"/>
    <hyperlink r:id="rId574" ref="H621"/>
    <hyperlink r:id="rId575" ref="H622"/>
    <hyperlink r:id="rId576" ref="H623"/>
    <hyperlink r:id="rId577" ref="H624"/>
    <hyperlink r:id="rId578" ref="H625"/>
    <hyperlink r:id="rId579" ref="H626"/>
    <hyperlink r:id="rId580" ref="H627"/>
    <hyperlink r:id="rId581" ref="H628"/>
    <hyperlink r:id="rId582" ref="H629"/>
    <hyperlink r:id="rId583" ref="H630"/>
    <hyperlink r:id="rId584" ref="H631"/>
    <hyperlink r:id="rId585" ref="H632"/>
    <hyperlink r:id="rId586" ref="H633"/>
    <hyperlink r:id="rId587" ref="H634"/>
    <hyperlink r:id="rId588" ref="H635"/>
    <hyperlink r:id="rId589" ref="H636"/>
    <hyperlink r:id="rId590" ref="H637"/>
    <hyperlink r:id="rId591" ref="H638"/>
    <hyperlink r:id="rId592" ref="H639"/>
    <hyperlink r:id="rId593" ref="H640"/>
    <hyperlink r:id="rId594" ref="H641"/>
    <hyperlink r:id="rId595" ref="H642"/>
    <hyperlink r:id="rId596" ref="H643"/>
    <hyperlink r:id="rId597" ref="H644"/>
    <hyperlink r:id="rId598" ref="H646"/>
    <hyperlink r:id="rId599" ref="H647"/>
    <hyperlink r:id="rId600" ref="H648"/>
    <hyperlink r:id="rId601" ref="H649"/>
    <hyperlink r:id="rId602" ref="H650"/>
    <hyperlink r:id="rId603" ref="H651"/>
    <hyperlink r:id="rId604" ref="H652"/>
    <hyperlink r:id="rId605" ref="H653"/>
    <hyperlink r:id="rId606" ref="H654"/>
    <hyperlink r:id="rId607" ref="H655"/>
    <hyperlink r:id="rId608" ref="H656"/>
    <hyperlink r:id="rId609" ref="H657"/>
    <hyperlink r:id="rId610" ref="H658"/>
    <hyperlink r:id="rId611" ref="H659"/>
    <hyperlink r:id="rId612" ref="H660"/>
    <hyperlink r:id="rId613" ref="H661"/>
    <hyperlink r:id="rId614" ref="H662"/>
    <hyperlink r:id="rId615" ref="H663"/>
    <hyperlink r:id="rId616" ref="H664"/>
    <hyperlink r:id="rId617" ref="H665"/>
    <hyperlink r:id="rId618" ref="H666"/>
    <hyperlink r:id="rId619" ref="H667"/>
    <hyperlink r:id="rId620" ref="H668"/>
    <hyperlink r:id="rId621" ref="H669"/>
    <hyperlink r:id="rId622" ref="H670"/>
    <hyperlink r:id="rId623" ref="H671"/>
    <hyperlink r:id="rId624" ref="H672"/>
    <hyperlink r:id="rId625" ref="H673"/>
    <hyperlink r:id="rId626" ref="H674"/>
    <hyperlink r:id="rId627" ref="H675"/>
    <hyperlink r:id="rId628" ref="H676"/>
    <hyperlink r:id="rId629" ref="H677"/>
    <hyperlink r:id="rId630" ref="H678"/>
    <hyperlink r:id="rId631" ref="H679"/>
    <hyperlink r:id="rId632" ref="H680"/>
    <hyperlink r:id="rId633" ref="H681"/>
    <hyperlink r:id="rId634" ref="H682"/>
    <hyperlink r:id="rId635" ref="H683"/>
    <hyperlink r:id="rId636" ref="H684"/>
    <hyperlink r:id="rId637" ref="H685"/>
    <hyperlink r:id="rId638" ref="H686"/>
    <hyperlink r:id="rId639" ref="H687"/>
    <hyperlink r:id="rId640" ref="H688"/>
    <hyperlink r:id="rId641" ref="H689"/>
    <hyperlink r:id="rId642" ref="H690"/>
    <hyperlink r:id="rId643" ref="H691"/>
    <hyperlink r:id="rId644" ref="H692"/>
    <hyperlink r:id="rId645" ref="H693"/>
    <hyperlink r:id="rId646" ref="H694"/>
    <hyperlink r:id="rId647" ref="H695"/>
    <hyperlink r:id="rId648" ref="H696"/>
    <hyperlink r:id="rId649" ref="H697"/>
    <hyperlink r:id="rId650" ref="H698"/>
    <hyperlink r:id="rId651" ref="H699"/>
    <hyperlink r:id="rId652" ref="H700"/>
    <hyperlink r:id="rId653" ref="H701"/>
    <hyperlink r:id="rId654" ref="H702"/>
    <hyperlink r:id="rId655" ref="H703"/>
    <hyperlink r:id="rId656" ref="H704"/>
    <hyperlink r:id="rId657" ref="H705"/>
    <hyperlink r:id="rId658" ref="H706"/>
    <hyperlink r:id="rId659" ref="H707"/>
    <hyperlink r:id="rId660" ref="H708"/>
    <hyperlink r:id="rId661" ref="H709"/>
    <hyperlink r:id="rId662" ref="H710"/>
    <hyperlink r:id="rId663" ref="H711"/>
    <hyperlink r:id="rId664" ref="H712"/>
    <hyperlink r:id="rId665" ref="H713"/>
    <hyperlink r:id="rId666" ref="H714"/>
    <hyperlink r:id="rId667" ref="H715"/>
    <hyperlink r:id="rId668" ref="H716"/>
    <hyperlink r:id="rId669" ref="H717"/>
    <hyperlink r:id="rId670" ref="H718"/>
    <hyperlink r:id="rId671" ref="H719"/>
    <hyperlink r:id="rId672" ref="H720"/>
    <hyperlink r:id="rId673" ref="H721"/>
    <hyperlink r:id="rId674" ref="H723"/>
    <hyperlink r:id="rId675" ref="H724"/>
    <hyperlink r:id="rId676" ref="H725"/>
    <hyperlink r:id="rId677" ref="H726"/>
    <hyperlink r:id="rId678" ref="H727"/>
    <hyperlink r:id="rId679" ref="H728"/>
    <hyperlink r:id="rId680" ref="H729"/>
    <hyperlink r:id="rId681" ref="H730"/>
    <hyperlink r:id="rId682" ref="H731"/>
    <hyperlink r:id="rId683" ref="H732"/>
    <hyperlink r:id="rId684" ref="H733"/>
    <hyperlink r:id="rId685" ref="H734"/>
    <hyperlink r:id="rId686" ref="H735"/>
    <hyperlink r:id="rId687" ref="H736"/>
    <hyperlink r:id="rId688" ref="H737"/>
    <hyperlink r:id="rId689" ref="H738"/>
    <hyperlink r:id="rId690" ref="H739"/>
    <hyperlink r:id="rId691" ref="H740"/>
    <hyperlink r:id="rId692" ref="H741"/>
    <hyperlink r:id="rId693" ref="H742"/>
    <hyperlink r:id="rId694" ref="H743"/>
    <hyperlink r:id="rId695" ref="H744"/>
    <hyperlink r:id="rId696" ref="H745"/>
    <hyperlink r:id="rId697" ref="H746"/>
    <hyperlink r:id="rId698" ref="H747"/>
    <hyperlink r:id="rId699" ref="H748"/>
    <hyperlink r:id="rId700" ref="H749"/>
    <hyperlink r:id="rId701" ref="H750"/>
    <hyperlink r:id="rId702" ref="H751"/>
    <hyperlink r:id="rId703" ref="H752"/>
    <hyperlink r:id="rId704" ref="H753"/>
    <hyperlink r:id="rId705" ref="H754"/>
    <hyperlink r:id="rId706" ref="H755"/>
    <hyperlink r:id="rId707" ref="H756"/>
    <hyperlink r:id="rId708" ref="H757"/>
    <hyperlink r:id="rId709" ref="H758"/>
    <hyperlink r:id="rId710" ref="H759"/>
    <hyperlink r:id="rId711" ref="H760"/>
    <hyperlink r:id="rId712" ref="H761"/>
    <hyperlink r:id="rId713" ref="H762"/>
    <hyperlink r:id="rId714" ref="H763"/>
    <hyperlink r:id="rId715" ref="H764"/>
    <hyperlink r:id="rId716" ref="H765"/>
    <hyperlink r:id="rId717" ref="H766"/>
    <hyperlink r:id="rId718" ref="H767"/>
    <hyperlink r:id="rId719" ref="H768"/>
    <hyperlink r:id="rId720" ref="H769"/>
    <hyperlink r:id="rId721" ref="H770"/>
    <hyperlink r:id="rId722" ref="H771"/>
    <hyperlink r:id="rId723" ref="H772"/>
    <hyperlink r:id="rId724" ref="H773"/>
    <hyperlink r:id="rId725" ref="H774"/>
    <hyperlink r:id="rId726" ref="H775"/>
    <hyperlink r:id="rId727" ref="H776"/>
    <hyperlink r:id="rId728" ref="H777"/>
    <hyperlink r:id="rId729" ref="H778"/>
    <hyperlink r:id="rId730" ref="H779"/>
    <hyperlink r:id="rId731" ref="H780"/>
    <hyperlink r:id="rId732" ref="H781"/>
    <hyperlink r:id="rId733" ref="H782"/>
    <hyperlink r:id="rId734" ref="H783"/>
    <hyperlink r:id="rId735" ref="H784"/>
    <hyperlink r:id="rId736" ref="H785"/>
    <hyperlink r:id="rId737" ref="H786"/>
    <hyperlink r:id="rId738" ref="H787"/>
    <hyperlink r:id="rId739" ref="H788"/>
    <hyperlink r:id="rId740" ref="H789"/>
    <hyperlink r:id="rId741" ref="H790"/>
    <hyperlink r:id="rId742" ref="H791"/>
    <hyperlink r:id="rId743" ref="H792"/>
    <hyperlink r:id="rId744" ref="H793"/>
    <hyperlink r:id="rId745" ref="H794"/>
    <hyperlink r:id="rId746" ref="H795"/>
    <hyperlink r:id="rId747" ref="H796"/>
    <hyperlink r:id="rId748" ref="H797"/>
    <hyperlink r:id="rId749" ref="H798"/>
    <hyperlink r:id="rId750" ref="H799"/>
    <hyperlink r:id="rId751" ref="H800"/>
    <hyperlink r:id="rId752" ref="H801"/>
    <hyperlink r:id="rId753" ref="H802"/>
    <hyperlink r:id="rId754" ref="H803"/>
    <hyperlink r:id="rId755" ref="H804"/>
    <hyperlink r:id="rId756" ref="H805"/>
    <hyperlink r:id="rId757" ref="H806"/>
    <hyperlink r:id="rId758" ref="H807"/>
    <hyperlink r:id="rId759" ref="H808"/>
    <hyperlink r:id="rId760" ref="H809"/>
    <hyperlink r:id="rId761" ref="H810"/>
    <hyperlink r:id="rId762" ref="H811"/>
    <hyperlink r:id="rId763" ref="H812"/>
    <hyperlink r:id="rId764" ref="H813"/>
    <hyperlink r:id="rId765" ref="H814"/>
    <hyperlink r:id="rId766" ref="H815"/>
    <hyperlink r:id="rId767" ref="H816"/>
    <hyperlink r:id="rId768" ref="H817"/>
    <hyperlink r:id="rId769" ref="H818"/>
    <hyperlink r:id="rId770" ref="H819"/>
    <hyperlink r:id="rId771" ref="H820"/>
    <hyperlink r:id="rId772" ref="H821"/>
    <hyperlink r:id="rId773" ref="H822"/>
    <hyperlink r:id="rId774" ref="H823"/>
    <hyperlink r:id="rId775" ref="H824"/>
    <hyperlink r:id="rId776" ref="H825"/>
    <hyperlink r:id="rId777" ref="H826"/>
    <hyperlink r:id="rId778" ref="H827"/>
    <hyperlink r:id="rId779" ref="H828"/>
    <hyperlink r:id="rId780" ref="H829"/>
    <hyperlink r:id="rId781" ref="H830"/>
    <hyperlink r:id="rId782" ref="H831"/>
    <hyperlink r:id="rId783" ref="H832"/>
    <hyperlink r:id="rId784" ref="H833"/>
    <hyperlink r:id="rId785" ref="H834"/>
    <hyperlink r:id="rId786" ref="H835"/>
    <hyperlink r:id="rId787" ref="H836"/>
    <hyperlink r:id="rId788" ref="H837"/>
    <hyperlink r:id="rId789" ref="H838"/>
    <hyperlink r:id="rId790" ref="H839"/>
    <hyperlink r:id="rId791" ref="H840"/>
    <hyperlink r:id="rId792" ref="H841"/>
    <hyperlink r:id="rId793" ref="H842"/>
    <hyperlink r:id="rId794" ref="H843"/>
    <hyperlink r:id="rId795" ref="H844"/>
    <hyperlink r:id="rId796" ref="H845"/>
    <hyperlink r:id="rId797" ref="H846"/>
    <hyperlink r:id="rId798" ref="H847"/>
    <hyperlink r:id="rId799" ref="H848"/>
    <hyperlink r:id="rId800" ref="H849"/>
    <hyperlink r:id="rId801" ref="H850"/>
    <hyperlink r:id="rId802" ref="H851"/>
    <hyperlink r:id="rId803" ref="H852"/>
    <hyperlink r:id="rId804" ref="H853"/>
    <hyperlink r:id="rId805" ref="H854"/>
    <hyperlink r:id="rId806" ref="H855"/>
    <hyperlink r:id="rId807" ref="H856"/>
    <hyperlink r:id="rId808" ref="H857"/>
    <hyperlink r:id="rId809" ref="H858"/>
    <hyperlink r:id="rId810" ref="H859"/>
    <hyperlink r:id="rId811" ref="H860"/>
    <hyperlink r:id="rId812" ref="H861"/>
    <hyperlink r:id="rId813" ref="H862"/>
    <hyperlink r:id="rId814" ref="H864"/>
    <hyperlink r:id="rId815" ref="H865"/>
    <hyperlink r:id="rId816" ref="H866"/>
    <hyperlink r:id="rId817" ref="H868"/>
    <hyperlink r:id="rId818" ref="H869"/>
    <hyperlink r:id="rId819" ref="H870"/>
    <hyperlink r:id="rId820" ref="H871"/>
    <hyperlink r:id="rId821" ref="H872"/>
    <hyperlink r:id="rId822" ref="H873"/>
    <hyperlink r:id="rId823" ref="H874"/>
    <hyperlink r:id="rId824" ref="H875"/>
    <hyperlink r:id="rId825" ref="H876"/>
    <hyperlink r:id="rId826" ref="H877"/>
    <hyperlink r:id="rId827" ref="H878"/>
    <hyperlink r:id="rId828" ref="H879"/>
    <hyperlink r:id="rId829" ref="H880"/>
    <hyperlink r:id="rId830" ref="H881"/>
    <hyperlink r:id="rId831" ref="H882"/>
    <hyperlink r:id="rId832" ref="H883"/>
    <hyperlink r:id="rId833" ref="H884"/>
    <hyperlink r:id="rId834" ref="H885"/>
    <hyperlink r:id="rId835" ref="H886"/>
    <hyperlink r:id="rId836" ref="H887"/>
    <hyperlink r:id="rId837" ref="H888"/>
    <hyperlink r:id="rId838" ref="H889"/>
    <hyperlink r:id="rId839" ref="H890"/>
    <hyperlink r:id="rId840" ref="H891"/>
    <hyperlink r:id="rId841" ref="H892"/>
    <hyperlink r:id="rId842" ref="H893"/>
    <hyperlink r:id="rId843" ref="H894"/>
    <hyperlink r:id="rId844" ref="H895"/>
    <hyperlink r:id="rId845" ref="H896"/>
    <hyperlink r:id="rId846" ref="H897"/>
    <hyperlink r:id="rId847" ref="H898"/>
    <hyperlink r:id="rId848" ref="H899"/>
    <hyperlink r:id="rId849" ref="H900"/>
    <hyperlink r:id="rId850" ref="H901"/>
    <hyperlink r:id="rId851" ref="H902"/>
    <hyperlink r:id="rId852" ref="H903"/>
    <hyperlink r:id="rId853" ref="H904"/>
    <hyperlink r:id="rId854" ref="H905"/>
    <hyperlink r:id="rId855" ref="H906"/>
    <hyperlink r:id="rId856" ref="H907"/>
    <hyperlink r:id="rId857" ref="H908"/>
    <hyperlink r:id="rId858" ref="H909"/>
    <hyperlink r:id="rId859" ref="H910"/>
    <hyperlink r:id="rId860" ref="H911"/>
    <hyperlink r:id="rId861" ref="H912"/>
    <hyperlink r:id="rId862" ref="H913"/>
    <hyperlink r:id="rId863" ref="H914"/>
    <hyperlink r:id="rId864" ref="H915"/>
    <hyperlink r:id="rId865" ref="H916"/>
    <hyperlink r:id="rId866" ref="H917"/>
    <hyperlink r:id="rId867" ref="H918"/>
    <hyperlink r:id="rId868" ref="H919"/>
    <hyperlink r:id="rId869" ref="H920"/>
    <hyperlink r:id="rId870" ref="H921"/>
    <hyperlink r:id="rId871" ref="H922"/>
    <hyperlink r:id="rId872" ref="H923"/>
    <hyperlink r:id="rId873" ref="H924"/>
    <hyperlink r:id="rId874" ref="H925"/>
    <hyperlink r:id="rId875" ref="H926"/>
    <hyperlink r:id="rId876" ref="H927"/>
    <hyperlink r:id="rId877" ref="H928"/>
    <hyperlink r:id="rId878" ref="H929"/>
    <hyperlink r:id="rId879" ref="H930"/>
    <hyperlink r:id="rId880" ref="H931"/>
    <hyperlink r:id="rId881" ref="H932"/>
    <hyperlink r:id="rId882" ref="H933"/>
    <hyperlink r:id="rId883" ref="H934"/>
    <hyperlink r:id="rId884" ref="H935"/>
    <hyperlink r:id="rId885" ref="H936"/>
    <hyperlink r:id="rId886" ref="H937"/>
    <hyperlink r:id="rId887" ref="H938"/>
    <hyperlink r:id="rId888" ref="H939"/>
    <hyperlink r:id="rId889" ref="H940"/>
    <hyperlink r:id="rId890" ref="H941"/>
    <hyperlink r:id="rId891" ref="H942"/>
    <hyperlink r:id="rId892" ref="H943"/>
    <hyperlink r:id="rId893" ref="H944"/>
    <hyperlink r:id="rId894" ref="H945"/>
    <hyperlink r:id="rId895" ref="H946"/>
    <hyperlink r:id="rId896" ref="H947"/>
    <hyperlink r:id="rId897" ref="H948"/>
    <hyperlink r:id="rId898" ref="H949"/>
    <hyperlink r:id="rId899" ref="H950"/>
    <hyperlink r:id="rId900" ref="H951"/>
    <hyperlink r:id="rId901" ref="H952"/>
    <hyperlink r:id="rId902" ref="H953"/>
    <hyperlink r:id="rId903" ref="H954"/>
    <hyperlink r:id="rId904" ref="H955"/>
    <hyperlink r:id="rId905" ref="H956"/>
    <hyperlink r:id="rId906" ref="H957"/>
    <hyperlink r:id="rId907" ref="H958"/>
    <hyperlink r:id="rId908" ref="H959"/>
    <hyperlink r:id="rId909" ref="H960"/>
    <hyperlink r:id="rId910" ref="H961"/>
    <hyperlink r:id="rId911" ref="H962"/>
    <hyperlink r:id="rId912" ref="H963"/>
    <hyperlink r:id="rId913" ref="H964"/>
    <hyperlink r:id="rId914" ref="H965"/>
    <hyperlink r:id="rId915" ref="H966"/>
    <hyperlink r:id="rId916" ref="H967"/>
    <hyperlink r:id="rId917" ref="H968"/>
    <hyperlink r:id="rId918" ref="H969"/>
    <hyperlink r:id="rId919" ref="H970"/>
    <hyperlink r:id="rId920" ref="H971"/>
    <hyperlink r:id="rId921" ref="H972"/>
    <hyperlink r:id="rId922" ref="H973"/>
    <hyperlink r:id="rId923" ref="H974"/>
    <hyperlink r:id="rId924" ref="H975"/>
    <hyperlink r:id="rId925" ref="H976"/>
    <hyperlink r:id="rId926" ref="H977"/>
    <hyperlink r:id="rId927" ref="H978"/>
    <hyperlink r:id="rId928" ref="H979"/>
    <hyperlink r:id="rId929" ref="H980"/>
    <hyperlink r:id="rId930" ref="H981"/>
    <hyperlink r:id="rId931" ref="H982"/>
    <hyperlink r:id="rId932" ref="H983"/>
    <hyperlink r:id="rId933" ref="H984"/>
    <hyperlink r:id="rId934" ref="H985"/>
    <hyperlink r:id="rId935" ref="H986"/>
    <hyperlink r:id="rId936" ref="H987"/>
    <hyperlink r:id="rId937" ref="H988"/>
    <hyperlink r:id="rId938" ref="H989"/>
    <hyperlink r:id="rId939" ref="H990"/>
    <hyperlink r:id="rId940" ref="H991"/>
    <hyperlink r:id="rId941" ref="H992"/>
    <hyperlink r:id="rId942" ref="H993"/>
    <hyperlink r:id="rId943" ref="H994"/>
    <hyperlink r:id="rId944" ref="H995"/>
    <hyperlink r:id="rId945" ref="H996"/>
    <hyperlink r:id="rId946" ref="H997"/>
    <hyperlink r:id="rId947" ref="H998"/>
    <hyperlink r:id="rId948" ref="H999"/>
    <hyperlink r:id="rId949" ref="H1000"/>
    <hyperlink r:id="rId950" ref="H1001"/>
    <hyperlink r:id="rId951" ref="H1002"/>
    <hyperlink r:id="rId952" ref="H1003"/>
    <hyperlink r:id="rId953" ref="H1004"/>
    <hyperlink r:id="rId954" ref="H1005"/>
    <hyperlink r:id="rId955" ref="H1006"/>
    <hyperlink r:id="rId956" ref="H1007"/>
    <hyperlink r:id="rId957" ref="H1009"/>
    <hyperlink r:id="rId958" ref="H1010"/>
    <hyperlink r:id="rId959" ref="H1011"/>
    <hyperlink r:id="rId960" ref="H1012"/>
    <hyperlink r:id="rId961" ref="H1013"/>
    <hyperlink r:id="rId962" ref="H1014"/>
    <hyperlink r:id="rId963" ref="H1015"/>
    <hyperlink r:id="rId964" ref="H1016"/>
    <hyperlink r:id="rId965" ref="H1017"/>
    <hyperlink r:id="rId966" ref="H1018"/>
    <hyperlink r:id="rId967" ref="H1019"/>
    <hyperlink r:id="rId968" ref="H1020"/>
    <hyperlink r:id="rId969" ref="H1021"/>
    <hyperlink r:id="rId970" ref="H1022"/>
    <hyperlink r:id="rId971" ref="H1023"/>
    <hyperlink r:id="rId972" ref="H1024"/>
    <hyperlink r:id="rId973" ref="H1025"/>
    <hyperlink r:id="rId974" ref="H1026"/>
    <hyperlink r:id="rId975" ref="H1027"/>
    <hyperlink r:id="rId976" ref="H1028"/>
    <hyperlink r:id="rId977" ref="H1029"/>
    <hyperlink r:id="rId978" ref="H1030"/>
    <hyperlink r:id="rId979" ref="H1031"/>
    <hyperlink r:id="rId980" ref="H1032"/>
    <hyperlink r:id="rId981" ref="H1033"/>
    <hyperlink r:id="rId982" ref="H1034"/>
    <hyperlink r:id="rId983" ref="H1035"/>
    <hyperlink r:id="rId984" ref="H1036"/>
    <hyperlink r:id="rId985" ref="H1037"/>
    <hyperlink r:id="rId986" ref="H1038"/>
    <hyperlink r:id="rId987" ref="H1039"/>
    <hyperlink r:id="rId988" ref="H1040"/>
    <hyperlink r:id="rId989" ref="H1041"/>
    <hyperlink r:id="rId990" ref="H1042"/>
    <hyperlink r:id="rId991" ref="H1043"/>
    <hyperlink r:id="rId992" ref="H1044"/>
    <hyperlink r:id="rId993" ref="H1045"/>
    <hyperlink r:id="rId994" ref="H1046"/>
    <hyperlink r:id="rId995" ref="H1047"/>
    <hyperlink r:id="rId996" ref="H1048"/>
    <hyperlink r:id="rId997" ref="H1049"/>
    <hyperlink r:id="rId998" ref="H1050"/>
    <hyperlink r:id="rId999" ref="H1051"/>
    <hyperlink r:id="rId1000" ref="H1052"/>
    <hyperlink r:id="rId1001" ref="H1053"/>
    <hyperlink r:id="rId1002" ref="H1054"/>
    <hyperlink r:id="rId1003" ref="H1055"/>
    <hyperlink r:id="rId1004" ref="H1056"/>
    <hyperlink r:id="rId1005" ref="H1057"/>
    <hyperlink r:id="rId1006" ref="H1058"/>
    <hyperlink r:id="rId1007" ref="H1059"/>
    <hyperlink r:id="rId1008" ref="H1060"/>
    <hyperlink r:id="rId1009" ref="H1061"/>
    <hyperlink r:id="rId1010" ref="H1062"/>
    <hyperlink r:id="rId1011" ref="H1063"/>
    <hyperlink r:id="rId1012" ref="H1064"/>
    <hyperlink r:id="rId1013" ref="H1065"/>
    <hyperlink r:id="rId1014" ref="H1066"/>
    <hyperlink r:id="rId1015" ref="H1067"/>
    <hyperlink r:id="rId1016" ref="H1068"/>
    <hyperlink r:id="rId1017" ref="H1069"/>
    <hyperlink r:id="rId1018" ref="H1070"/>
    <hyperlink r:id="rId1019" ref="H1071"/>
    <hyperlink r:id="rId1020" ref="H1072"/>
    <hyperlink r:id="rId1021" ref="H1073"/>
    <hyperlink r:id="rId1022" ref="H1074"/>
    <hyperlink r:id="rId1023" ref="H1075"/>
    <hyperlink r:id="rId1024" ref="H1076"/>
    <hyperlink r:id="rId1025" ref="H1077"/>
    <hyperlink r:id="rId1026" ref="H1078"/>
    <hyperlink r:id="rId1027" ref="H1079"/>
    <hyperlink r:id="rId1028" ref="H1080"/>
    <hyperlink r:id="rId1029" ref="H1081"/>
    <hyperlink r:id="rId1030" ref="H1082"/>
    <hyperlink r:id="rId1031" ref="H1083"/>
    <hyperlink r:id="rId1032" ref="H1084"/>
    <hyperlink r:id="rId1033" ref="H1085"/>
    <hyperlink r:id="rId1034" ref="H1086"/>
    <hyperlink r:id="rId1035" ref="H1087"/>
    <hyperlink r:id="rId1036" ref="H1088"/>
    <hyperlink r:id="rId1037" ref="H1089"/>
    <hyperlink r:id="rId1038" ref="H1090"/>
    <hyperlink r:id="rId1039" ref="H1091"/>
    <hyperlink r:id="rId1040" ref="H1092"/>
    <hyperlink r:id="rId1041" ref="H1093"/>
    <hyperlink r:id="rId1042" ref="H1094"/>
    <hyperlink r:id="rId1043" ref="H1095"/>
    <hyperlink r:id="rId1044" ref="H1096"/>
    <hyperlink r:id="rId1045" ref="H1097"/>
    <hyperlink r:id="rId1046" ref="H1098"/>
    <hyperlink r:id="rId1047" ref="H1099"/>
    <hyperlink r:id="rId1048" ref="H1100"/>
    <hyperlink r:id="rId1049" ref="H1101"/>
    <hyperlink r:id="rId1050" ref="H1102"/>
    <hyperlink r:id="rId1051" ref="H1103"/>
    <hyperlink r:id="rId1052" ref="H1104"/>
    <hyperlink r:id="rId1053" ref="H1105"/>
    <hyperlink r:id="rId1054" ref="H1106"/>
    <hyperlink r:id="rId1055" ref="H1107"/>
    <hyperlink r:id="rId1056" ref="H1108"/>
    <hyperlink r:id="rId1057" ref="H1109"/>
    <hyperlink r:id="rId1058" ref="H1110"/>
    <hyperlink r:id="rId1059" ref="H1111"/>
    <hyperlink r:id="rId1060" ref="H1112"/>
    <hyperlink r:id="rId1061" ref="H1113"/>
    <hyperlink r:id="rId1062" ref="H1114"/>
    <hyperlink r:id="rId1063" ref="H1115"/>
    <hyperlink r:id="rId1064" ref="H1116"/>
    <hyperlink r:id="rId1065" ref="H1117"/>
    <hyperlink r:id="rId1066" ref="H1118"/>
    <hyperlink r:id="rId1067" ref="H1119"/>
    <hyperlink r:id="rId1068" ref="H1120"/>
    <hyperlink r:id="rId1069" ref="H1121"/>
    <hyperlink r:id="rId1070" ref="H1122"/>
    <hyperlink r:id="rId1071" ref="H1123"/>
    <hyperlink r:id="rId1072" ref="H1124"/>
    <hyperlink r:id="rId1073" ref="H1125"/>
    <hyperlink r:id="rId1074" ref="H1126"/>
    <hyperlink r:id="rId1075" ref="H1127"/>
    <hyperlink r:id="rId1076" ref="H1128"/>
    <hyperlink r:id="rId1077" ref="H1129"/>
    <hyperlink r:id="rId1078" ref="H1130"/>
    <hyperlink r:id="rId1079" ref="H1131"/>
    <hyperlink r:id="rId1080" ref="H1132"/>
    <hyperlink r:id="rId1081" ref="H1133"/>
    <hyperlink r:id="rId1082" ref="H1134"/>
    <hyperlink r:id="rId1083" ref="H1136"/>
    <hyperlink r:id="rId1084" ref="H1137"/>
    <hyperlink r:id="rId1085" ref="H1138"/>
    <hyperlink r:id="rId1086" ref="H1139"/>
    <hyperlink r:id="rId1087" ref="H1140"/>
    <hyperlink r:id="rId1088" ref="H1141"/>
    <hyperlink r:id="rId1089" ref="H1142"/>
    <hyperlink r:id="rId1090" ref="H1143"/>
    <hyperlink r:id="rId1091" ref="H1144"/>
    <hyperlink r:id="rId1092" ref="H1145"/>
    <hyperlink r:id="rId1093" ref="H1148"/>
    <hyperlink r:id="rId1094" ref="H1149"/>
    <hyperlink r:id="rId1095" ref="H1150"/>
    <hyperlink r:id="rId1096" ref="H1151"/>
    <hyperlink r:id="rId1097" ref="H1152"/>
    <hyperlink r:id="rId1098" ref="H1153"/>
    <hyperlink r:id="rId1099" ref="H1154"/>
    <hyperlink r:id="rId1100" ref="H1155"/>
    <hyperlink r:id="rId1101" ref="H1156"/>
    <hyperlink r:id="rId1102" ref="H1157"/>
    <hyperlink r:id="rId1103" ref="H1158"/>
    <hyperlink r:id="rId1104" ref="H1159"/>
    <hyperlink r:id="rId1105" ref="H1160"/>
    <hyperlink r:id="rId1106" ref="H1161"/>
    <hyperlink r:id="rId1107" ref="H1162"/>
    <hyperlink r:id="rId1108" ref="H1163"/>
    <hyperlink r:id="rId1109" ref="H1164"/>
    <hyperlink r:id="rId1110" ref="H1165"/>
    <hyperlink r:id="rId1111" ref="H1166"/>
    <hyperlink r:id="rId1112" ref="H1167"/>
    <hyperlink r:id="rId1113" ref="H1168"/>
    <hyperlink r:id="rId1114" ref="H1169"/>
    <hyperlink r:id="rId1115" ref="H1170"/>
    <hyperlink r:id="rId1116" ref="H1171"/>
    <hyperlink r:id="rId1117" ref="H1172"/>
    <hyperlink r:id="rId1118" ref="H1173"/>
    <hyperlink r:id="rId1119" ref="H1174"/>
    <hyperlink r:id="rId1120" ref="H1175"/>
  </hyperlinks>
  <printOptions/>
  <pageMargins bottom="0.7480314960629921" footer="0.0" header="0.0" left="0.7086614173228347" right="0.7086614173228347" top="0.7480314960629921"/>
  <pageSetup fitToHeight="0" paperSize="9" orientation="portrait"/>
  <drawing r:id="rId1121"/>
  <tableParts count="1">
    <tablePart r:id="rId112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2.29"/>
    <col customWidth="1" min="3" max="3" width="11.43"/>
    <col customWidth="1" min="4" max="4" width="42.0"/>
    <col customWidth="1" min="5" max="5" width="15.14"/>
    <col customWidth="1" min="6" max="6" width="44.29"/>
    <col customWidth="1" min="7" max="7" width="29.57"/>
    <col customWidth="1" min="8" max="8" width="47.43"/>
    <col customWidth="1" min="9" max="26" width="11.43"/>
  </cols>
  <sheetData>
    <row r="1">
      <c r="A1" s="1076"/>
      <c r="B1" s="1013"/>
      <c r="C1" s="1013"/>
      <c r="D1" s="1014" t="s">
        <v>15866</v>
      </c>
      <c r="E1" s="1015"/>
      <c r="F1" s="1077"/>
      <c r="G1" s="1078"/>
      <c r="H1" s="811"/>
      <c r="I1" s="811"/>
    </row>
    <row r="2">
      <c r="A2" s="1079" t="s">
        <v>15867</v>
      </c>
      <c r="B2" s="1080"/>
      <c r="C2" s="1080"/>
      <c r="D2" s="1080"/>
      <c r="E2" s="1080"/>
      <c r="F2" s="1080"/>
      <c r="G2" s="1081"/>
      <c r="H2" s="1082"/>
      <c r="I2" s="811"/>
    </row>
    <row r="3">
      <c r="A3" s="1083" t="s">
        <v>14817</v>
      </c>
      <c r="B3" s="1084" t="s">
        <v>4</v>
      </c>
      <c r="C3" s="1084" t="s">
        <v>14818</v>
      </c>
      <c r="D3" s="1084" t="s">
        <v>14819</v>
      </c>
      <c r="E3" s="1084" t="s">
        <v>7</v>
      </c>
      <c r="F3" s="1084" t="s">
        <v>15868</v>
      </c>
      <c r="G3" s="1085" t="s">
        <v>13639</v>
      </c>
      <c r="H3" s="1086" t="s">
        <v>15869</v>
      </c>
      <c r="I3" s="811"/>
    </row>
    <row r="4">
      <c r="A4" s="784"/>
      <c r="B4" s="784">
        <v>1.0</v>
      </c>
      <c r="C4" s="1024">
        <v>42373.0</v>
      </c>
      <c r="D4" s="877" t="s">
        <v>715</v>
      </c>
      <c r="E4" s="877"/>
      <c r="F4" s="877" t="s">
        <v>825</v>
      </c>
      <c r="G4" s="1025"/>
      <c r="H4" s="63" t="s">
        <v>826</v>
      </c>
      <c r="I4" s="811"/>
    </row>
    <row r="5">
      <c r="A5" s="784"/>
      <c r="B5" s="784">
        <v>2.0</v>
      </c>
      <c r="C5" s="1024">
        <v>42373.0</v>
      </c>
      <c r="D5" s="877" t="s">
        <v>211</v>
      </c>
      <c r="E5" s="877"/>
      <c r="F5" s="877" t="s">
        <v>827</v>
      </c>
      <c r="G5" s="1025"/>
      <c r="H5" s="63" t="s">
        <v>828</v>
      </c>
      <c r="I5" s="811"/>
    </row>
    <row r="6">
      <c r="A6" s="784"/>
      <c r="B6" s="784">
        <v>3.0</v>
      </c>
      <c r="C6" s="1024">
        <v>42373.0</v>
      </c>
      <c r="D6" s="877" t="s">
        <v>83</v>
      </c>
      <c r="E6" s="877"/>
      <c r="F6" s="877" t="s">
        <v>21</v>
      </c>
      <c r="G6" s="1025"/>
      <c r="H6" s="63" t="s">
        <v>829</v>
      </c>
      <c r="I6" s="811"/>
    </row>
    <row r="7">
      <c r="A7" s="784"/>
      <c r="B7" s="784">
        <v>4.0</v>
      </c>
      <c r="C7" s="1024">
        <v>42374.0</v>
      </c>
      <c r="D7" s="877" t="s">
        <v>425</v>
      </c>
      <c r="E7" s="877"/>
      <c r="F7" s="877" t="s">
        <v>825</v>
      </c>
      <c r="G7" s="1025"/>
      <c r="H7" s="63" t="s">
        <v>830</v>
      </c>
      <c r="I7" s="811"/>
    </row>
    <row r="8">
      <c r="A8" s="784"/>
      <c r="B8" s="784">
        <v>5.0</v>
      </c>
      <c r="C8" s="1024">
        <v>42376.0</v>
      </c>
      <c r="D8" s="877" t="s">
        <v>396</v>
      </c>
      <c r="E8" s="877"/>
      <c r="F8" s="877" t="s">
        <v>577</v>
      </c>
      <c r="G8" s="1025"/>
      <c r="H8" s="63" t="s">
        <v>838</v>
      </c>
      <c r="I8" s="811"/>
    </row>
    <row r="9">
      <c r="A9" s="784"/>
      <c r="B9" s="784">
        <v>6.0</v>
      </c>
      <c r="C9" s="1024">
        <v>42376.0</v>
      </c>
      <c r="D9" s="877" t="s">
        <v>737</v>
      </c>
      <c r="E9" s="877"/>
      <c r="F9" s="877" t="s">
        <v>836</v>
      </c>
      <c r="G9" s="1025"/>
      <c r="H9" s="63" t="s">
        <v>837</v>
      </c>
      <c r="I9" s="811"/>
    </row>
    <row r="10">
      <c r="A10" s="784"/>
      <c r="B10" s="784">
        <v>7.0</v>
      </c>
      <c r="C10" s="1024">
        <v>42376.0</v>
      </c>
      <c r="D10" s="33" t="s">
        <v>842</v>
      </c>
      <c r="E10" s="1073"/>
      <c r="F10" s="1026" t="s">
        <v>843</v>
      </c>
      <c r="G10" s="1025"/>
      <c r="H10" s="63" t="s">
        <v>844</v>
      </c>
      <c r="I10" s="811"/>
    </row>
    <row r="11">
      <c r="A11" s="784"/>
      <c r="B11" s="784">
        <v>8.0</v>
      </c>
      <c r="C11" s="1024">
        <v>42376.0</v>
      </c>
      <c r="D11" s="877" t="s">
        <v>831</v>
      </c>
      <c r="E11" s="877"/>
      <c r="F11" s="877" t="s">
        <v>833</v>
      </c>
      <c r="G11" s="1025"/>
      <c r="H11" s="63" t="s">
        <v>835</v>
      </c>
      <c r="I11" s="811"/>
    </row>
    <row r="12">
      <c r="A12" s="784"/>
      <c r="B12" s="784">
        <v>9.0</v>
      </c>
      <c r="C12" s="1024">
        <v>42376.0</v>
      </c>
      <c r="D12" s="877" t="s">
        <v>839</v>
      </c>
      <c r="E12" s="877"/>
      <c r="F12" s="877" t="s">
        <v>825</v>
      </c>
      <c r="G12" s="1025"/>
      <c r="H12" s="63" t="s">
        <v>840</v>
      </c>
      <c r="I12" s="811"/>
    </row>
    <row r="13">
      <c r="A13" s="784"/>
      <c r="B13" s="784">
        <v>10.0</v>
      </c>
      <c r="C13" s="1024">
        <v>42376.0</v>
      </c>
      <c r="D13" s="877" t="s">
        <v>776</v>
      </c>
      <c r="E13" s="877"/>
      <c r="F13" s="877" t="s">
        <v>788</v>
      </c>
      <c r="G13" s="1025"/>
      <c r="H13" s="63" t="s">
        <v>841</v>
      </c>
      <c r="I13" s="811"/>
    </row>
    <row r="14">
      <c r="A14" s="784"/>
      <c r="B14" s="784">
        <v>11.0</v>
      </c>
      <c r="C14" s="1024">
        <v>42377.0</v>
      </c>
      <c r="D14" s="877" t="s">
        <v>208</v>
      </c>
      <c r="E14" s="877"/>
      <c r="F14" s="877" t="s">
        <v>845</v>
      </c>
      <c r="G14" s="1025"/>
      <c r="H14" s="63" t="s">
        <v>846</v>
      </c>
      <c r="I14" s="811"/>
    </row>
    <row r="15">
      <c r="A15" s="784"/>
      <c r="B15" s="784">
        <v>12.0</v>
      </c>
      <c r="C15" s="1024">
        <v>42383.0</v>
      </c>
      <c r="D15" s="877" t="s">
        <v>94</v>
      </c>
      <c r="E15" s="877"/>
      <c r="F15" s="26" t="s">
        <v>851</v>
      </c>
      <c r="G15" s="1025"/>
      <c r="H15" s="63" t="s">
        <v>852</v>
      </c>
      <c r="I15" s="811"/>
    </row>
    <row r="16">
      <c r="A16" s="784"/>
      <c r="B16" s="784">
        <v>13.0</v>
      </c>
      <c r="C16" s="1024">
        <v>42383.0</v>
      </c>
      <c r="D16" s="877" t="s">
        <v>856</v>
      </c>
      <c r="E16" s="877"/>
      <c r="F16" s="877" t="s">
        <v>825</v>
      </c>
      <c r="G16" s="1025"/>
      <c r="H16" s="63" t="s">
        <v>857</v>
      </c>
      <c r="I16" s="811"/>
    </row>
    <row r="17">
      <c r="A17" s="784"/>
      <c r="B17" s="784">
        <v>14.0</v>
      </c>
      <c r="C17" s="1024">
        <v>42383.0</v>
      </c>
      <c r="D17" s="877" t="s">
        <v>847</v>
      </c>
      <c r="E17" s="877"/>
      <c r="F17" s="877" t="s">
        <v>848</v>
      </c>
      <c r="G17" s="1025" t="s">
        <v>849</v>
      </c>
      <c r="H17" s="63" t="s">
        <v>850</v>
      </c>
      <c r="I17" s="811"/>
    </row>
    <row r="18">
      <c r="A18" s="784"/>
      <c r="B18" s="784">
        <v>15.0</v>
      </c>
      <c r="C18" s="1024">
        <v>42383.0</v>
      </c>
      <c r="D18" s="877" t="s">
        <v>27</v>
      </c>
      <c r="E18" s="877"/>
      <c r="F18" s="877" t="s">
        <v>853</v>
      </c>
      <c r="G18" s="1025" t="s">
        <v>854</v>
      </c>
      <c r="H18" s="63" t="s">
        <v>855</v>
      </c>
      <c r="I18" s="811"/>
    </row>
    <row r="19">
      <c r="A19" s="784"/>
      <c r="B19" s="784">
        <v>16.0</v>
      </c>
      <c r="C19" s="1024">
        <v>42384.0</v>
      </c>
      <c r="D19" s="877" t="s">
        <v>396</v>
      </c>
      <c r="E19" s="877"/>
      <c r="F19" s="877" t="s">
        <v>858</v>
      </c>
      <c r="G19" s="1025"/>
      <c r="H19" s="63" t="s">
        <v>859</v>
      </c>
      <c r="I19" s="811"/>
    </row>
    <row r="20">
      <c r="A20" s="784"/>
      <c r="B20" s="784">
        <v>17.0</v>
      </c>
      <c r="C20" s="1024">
        <v>42384.0</v>
      </c>
      <c r="D20" s="877" t="s">
        <v>331</v>
      </c>
      <c r="E20" s="877"/>
      <c r="F20" s="877" t="s">
        <v>21</v>
      </c>
      <c r="G20" s="1025"/>
      <c r="H20" s="63" t="s">
        <v>860</v>
      </c>
      <c r="I20" s="811"/>
    </row>
    <row r="21" ht="15.75" customHeight="1">
      <c r="A21" s="784"/>
      <c r="B21" s="784">
        <v>18.0</v>
      </c>
      <c r="C21" s="1024">
        <v>42384.0</v>
      </c>
      <c r="D21" s="877" t="s">
        <v>861</v>
      </c>
      <c r="E21" s="877"/>
      <c r="F21" s="877" t="s">
        <v>862</v>
      </c>
      <c r="G21" s="1025"/>
      <c r="H21" s="63" t="s">
        <v>863</v>
      </c>
      <c r="I21" s="811"/>
    </row>
    <row r="22" ht="15.75" customHeight="1">
      <c r="A22" s="784"/>
      <c r="B22" s="784">
        <v>19.0</v>
      </c>
      <c r="C22" s="1024">
        <v>42387.0</v>
      </c>
      <c r="D22" s="877" t="s">
        <v>304</v>
      </c>
      <c r="E22" s="877"/>
      <c r="F22" s="877" t="s">
        <v>866</v>
      </c>
      <c r="G22" s="1025"/>
      <c r="H22" s="63" t="s">
        <v>867</v>
      </c>
      <c r="I22" s="811"/>
    </row>
    <row r="23" ht="15.75" customHeight="1">
      <c r="A23" s="784"/>
      <c r="B23" s="784">
        <v>20.0</v>
      </c>
      <c r="C23" s="1024">
        <v>42387.0</v>
      </c>
      <c r="D23" s="877" t="s">
        <v>396</v>
      </c>
      <c r="E23" s="877"/>
      <c r="F23" s="877" t="s">
        <v>845</v>
      </c>
      <c r="G23" s="1025"/>
      <c r="H23" s="63" t="s">
        <v>864</v>
      </c>
      <c r="I23" s="811"/>
    </row>
    <row r="24" ht="15.75" customHeight="1">
      <c r="A24" s="784"/>
      <c r="B24" s="784">
        <v>21.0</v>
      </c>
      <c r="C24" s="1024">
        <v>42388.0</v>
      </c>
      <c r="D24" s="877" t="s">
        <v>722</v>
      </c>
      <c r="E24" s="877"/>
      <c r="F24" s="877" t="s">
        <v>868</v>
      </c>
      <c r="G24" s="1025"/>
      <c r="H24" s="63" t="s">
        <v>869</v>
      </c>
      <c r="I24" s="811"/>
    </row>
    <row r="25" ht="15.75" customHeight="1">
      <c r="A25" s="784"/>
      <c r="B25" s="784">
        <v>22.0</v>
      </c>
      <c r="C25" s="1024">
        <v>42389.0</v>
      </c>
      <c r="D25" s="33" t="s">
        <v>870</v>
      </c>
      <c r="E25" s="33"/>
      <c r="F25" s="1039" t="s">
        <v>871</v>
      </c>
      <c r="G25" s="1025"/>
      <c r="H25" s="63" t="s">
        <v>872</v>
      </c>
      <c r="I25" s="811"/>
    </row>
    <row r="26" ht="15.75" customHeight="1">
      <c r="A26" s="784"/>
      <c r="B26" s="784">
        <v>23.0</v>
      </c>
      <c r="C26" s="1024">
        <v>42390.0</v>
      </c>
      <c r="D26" s="877" t="s">
        <v>94</v>
      </c>
      <c r="E26" s="877"/>
      <c r="F26" s="877" t="s">
        <v>845</v>
      </c>
      <c r="G26" s="1025"/>
      <c r="H26" s="63" t="s">
        <v>873</v>
      </c>
      <c r="I26" s="811"/>
    </row>
    <row r="27" ht="15.75" customHeight="1">
      <c r="A27" s="784"/>
      <c r="B27" s="784">
        <v>24.0</v>
      </c>
      <c r="C27" s="1024">
        <v>42391.0</v>
      </c>
      <c r="D27" s="877" t="s">
        <v>378</v>
      </c>
      <c r="E27" s="877"/>
      <c r="F27" s="877" t="s">
        <v>363</v>
      </c>
      <c r="G27" s="1025"/>
      <c r="H27" s="63" t="s">
        <v>885</v>
      </c>
      <c r="I27" s="811"/>
    </row>
    <row r="28" ht="15.75" customHeight="1">
      <c r="A28" s="784"/>
      <c r="B28" s="784">
        <v>25.0</v>
      </c>
      <c r="C28" s="1024">
        <v>42391.0</v>
      </c>
      <c r="D28" s="877" t="s">
        <v>874</v>
      </c>
      <c r="E28" s="877"/>
      <c r="F28" s="877" t="s">
        <v>871</v>
      </c>
      <c r="G28" s="1025"/>
      <c r="H28" s="63" t="s">
        <v>875</v>
      </c>
      <c r="I28" s="811"/>
    </row>
    <row r="29" ht="15.75" customHeight="1">
      <c r="A29" s="784"/>
      <c r="B29" s="784">
        <v>26.0</v>
      </c>
      <c r="C29" s="1024">
        <v>42391.0</v>
      </c>
      <c r="D29" s="877" t="s">
        <v>880</v>
      </c>
      <c r="E29" s="877"/>
      <c r="F29" s="877" t="s">
        <v>871</v>
      </c>
      <c r="G29" s="1025"/>
      <c r="H29" s="63" t="s">
        <v>881</v>
      </c>
      <c r="I29" s="811"/>
    </row>
    <row r="30" ht="15.75" customHeight="1">
      <c r="A30" s="784"/>
      <c r="B30" s="784">
        <v>27.0</v>
      </c>
      <c r="C30" s="1024">
        <v>42391.0</v>
      </c>
      <c r="D30" s="877" t="s">
        <v>52</v>
      </c>
      <c r="E30" s="877"/>
      <c r="F30" s="877" t="s">
        <v>363</v>
      </c>
      <c r="G30" s="1025"/>
      <c r="H30" s="63" t="s">
        <v>882</v>
      </c>
      <c r="I30" s="811"/>
    </row>
    <row r="31" ht="15.75" customHeight="1">
      <c r="A31" s="784"/>
      <c r="B31" s="784">
        <v>28.0</v>
      </c>
      <c r="C31" s="1024">
        <v>42391.0</v>
      </c>
      <c r="D31" s="877" t="s">
        <v>331</v>
      </c>
      <c r="E31" s="877"/>
      <c r="F31" s="877" t="s">
        <v>845</v>
      </c>
      <c r="G31" s="1025"/>
      <c r="H31" s="63" t="s">
        <v>886</v>
      </c>
      <c r="I31" s="811"/>
    </row>
    <row r="32" ht="15.75" customHeight="1">
      <c r="A32" s="784"/>
      <c r="B32" s="784">
        <v>29.0</v>
      </c>
      <c r="C32" s="1024">
        <v>42391.0</v>
      </c>
      <c r="D32" s="877" t="s">
        <v>304</v>
      </c>
      <c r="E32" s="877"/>
      <c r="F32" s="877" t="s">
        <v>887</v>
      </c>
      <c r="G32" s="1025"/>
      <c r="H32" s="63" t="s">
        <v>888</v>
      </c>
      <c r="I32" s="811"/>
    </row>
    <row r="33" ht="15.75" customHeight="1">
      <c r="A33" s="784"/>
      <c r="B33" s="784">
        <v>30.0</v>
      </c>
      <c r="C33" s="1024">
        <v>42391.0</v>
      </c>
      <c r="D33" s="877" t="s">
        <v>283</v>
      </c>
      <c r="E33" s="877"/>
      <c r="F33" s="877" t="s">
        <v>877</v>
      </c>
      <c r="G33" s="1025" t="s">
        <v>878</v>
      </c>
      <c r="H33" s="63" t="s">
        <v>879</v>
      </c>
      <c r="I33" s="811"/>
    </row>
    <row r="34" ht="15.75" customHeight="1">
      <c r="A34" s="784"/>
      <c r="B34" s="784">
        <v>31.0</v>
      </c>
      <c r="C34" s="1024">
        <v>42391.0</v>
      </c>
      <c r="D34" s="877" t="s">
        <v>883</v>
      </c>
      <c r="E34" s="877"/>
      <c r="F34" s="877" t="s">
        <v>871</v>
      </c>
      <c r="G34" s="1025"/>
      <c r="H34" s="63" t="s">
        <v>884</v>
      </c>
      <c r="I34" s="811"/>
    </row>
    <row r="35" ht="15.75" customHeight="1">
      <c r="A35" s="784"/>
      <c r="B35" s="784">
        <v>32.0</v>
      </c>
      <c r="C35" s="1024">
        <v>42391.0</v>
      </c>
      <c r="D35" s="877" t="s">
        <v>759</v>
      </c>
      <c r="E35" s="877"/>
      <c r="F35" s="26" t="s">
        <v>851</v>
      </c>
      <c r="G35" s="1025"/>
      <c r="H35" s="63" t="s">
        <v>876</v>
      </c>
      <c r="I35" s="811"/>
    </row>
    <row r="36" ht="15.75" customHeight="1">
      <c r="A36" s="784"/>
      <c r="B36" s="784">
        <v>33.0</v>
      </c>
      <c r="C36" s="1024">
        <v>42394.0</v>
      </c>
      <c r="D36" s="877" t="s">
        <v>842</v>
      </c>
      <c r="E36" s="877"/>
      <c r="F36" s="877" t="s">
        <v>843</v>
      </c>
      <c r="G36" s="1025"/>
      <c r="H36" s="63" t="s">
        <v>889</v>
      </c>
      <c r="I36" s="811"/>
    </row>
    <row r="37" ht="15.75" customHeight="1">
      <c r="A37" s="784"/>
      <c r="B37" s="784">
        <v>34.0</v>
      </c>
      <c r="C37" s="1024">
        <v>42395.0</v>
      </c>
      <c r="D37" s="877" t="s">
        <v>52</v>
      </c>
      <c r="E37" s="877"/>
      <c r="F37" s="877" t="s">
        <v>890</v>
      </c>
      <c r="G37" s="1025"/>
      <c r="H37" s="63" t="s">
        <v>891</v>
      </c>
      <c r="I37" s="811"/>
    </row>
    <row r="38" ht="15.75" customHeight="1">
      <c r="A38" s="784"/>
      <c r="B38" s="784">
        <v>35.0</v>
      </c>
      <c r="C38" s="1024">
        <v>42395.0</v>
      </c>
      <c r="D38" s="877" t="s">
        <v>656</v>
      </c>
      <c r="E38" s="877"/>
      <c r="F38" s="877" t="s">
        <v>890</v>
      </c>
      <c r="G38" s="1025"/>
      <c r="H38" s="63" t="s">
        <v>893</v>
      </c>
      <c r="I38" s="811"/>
    </row>
    <row r="39" ht="15.75" customHeight="1">
      <c r="A39" s="784"/>
      <c r="B39" s="784">
        <v>36.0</v>
      </c>
      <c r="C39" s="1024">
        <v>42395.0</v>
      </c>
      <c r="D39" s="877" t="s">
        <v>378</v>
      </c>
      <c r="E39" s="877"/>
      <c r="F39" s="877" t="s">
        <v>890</v>
      </c>
      <c r="G39" s="1025"/>
      <c r="H39" s="63" t="s">
        <v>892</v>
      </c>
      <c r="I39" s="811"/>
    </row>
    <row r="40" ht="15.75" customHeight="1">
      <c r="A40" s="784"/>
      <c r="B40" s="784">
        <v>37.0</v>
      </c>
      <c r="C40" s="1024">
        <v>42396.0</v>
      </c>
      <c r="D40" s="877" t="s">
        <v>896</v>
      </c>
      <c r="E40" s="877"/>
      <c r="F40" s="877" t="s">
        <v>862</v>
      </c>
      <c r="G40" s="1025"/>
      <c r="H40" s="63" t="s">
        <v>897</v>
      </c>
      <c r="I40" s="811"/>
    </row>
    <row r="41" ht="15.75" customHeight="1">
      <c r="A41" s="784"/>
      <c r="B41" s="784">
        <v>38.0</v>
      </c>
      <c r="C41" s="1024">
        <v>42396.0</v>
      </c>
      <c r="D41" s="877" t="s">
        <v>902</v>
      </c>
      <c r="E41" s="877"/>
      <c r="F41" s="877" t="s">
        <v>890</v>
      </c>
      <c r="G41" s="1025"/>
      <c r="H41" s="63" t="s">
        <v>903</v>
      </c>
      <c r="I41" s="811"/>
    </row>
    <row r="42" ht="15.75" customHeight="1">
      <c r="A42" s="784"/>
      <c r="B42" s="784">
        <v>39.0</v>
      </c>
      <c r="C42" s="1024">
        <v>42396.0</v>
      </c>
      <c r="D42" s="877" t="s">
        <v>787</v>
      </c>
      <c r="E42" s="877"/>
      <c r="F42" s="877" t="s">
        <v>890</v>
      </c>
      <c r="G42" s="1025"/>
      <c r="H42" s="63" t="s">
        <v>901</v>
      </c>
      <c r="I42" s="811"/>
    </row>
    <row r="43" ht="15.75" customHeight="1">
      <c r="A43" s="784"/>
      <c r="B43" s="784">
        <v>40.0</v>
      </c>
      <c r="C43" s="1024">
        <v>42396.0</v>
      </c>
      <c r="D43" s="877" t="s">
        <v>904</v>
      </c>
      <c r="E43" s="877"/>
      <c r="F43" s="877" t="s">
        <v>890</v>
      </c>
      <c r="G43" s="1025"/>
      <c r="H43" s="63" t="s">
        <v>905</v>
      </c>
      <c r="I43" s="811"/>
    </row>
    <row r="44" ht="15.75" customHeight="1">
      <c r="A44" s="784"/>
      <c r="B44" s="784">
        <v>41.0</v>
      </c>
      <c r="C44" s="1024">
        <v>42396.0</v>
      </c>
      <c r="D44" s="877" t="s">
        <v>324</v>
      </c>
      <c r="E44" s="877"/>
      <c r="F44" s="877" t="s">
        <v>887</v>
      </c>
      <c r="G44" s="1025"/>
      <c r="H44" s="63" t="s">
        <v>898</v>
      </c>
      <c r="I44" s="811"/>
    </row>
    <row r="45" ht="15.75" customHeight="1">
      <c r="A45" s="784"/>
      <c r="B45" s="784">
        <v>42.0</v>
      </c>
      <c r="C45" s="1024">
        <v>42396.0</v>
      </c>
      <c r="D45" s="877" t="s">
        <v>899</v>
      </c>
      <c r="E45" s="877"/>
      <c r="F45" s="877" t="s">
        <v>890</v>
      </c>
      <c r="G45" s="1025"/>
      <c r="H45" s="63" t="s">
        <v>900</v>
      </c>
      <c r="I45" s="811"/>
    </row>
    <row r="46" ht="15.75" customHeight="1">
      <c r="A46" s="784"/>
      <c r="B46" s="784">
        <v>43.0</v>
      </c>
      <c r="C46" s="1024">
        <v>42396.0</v>
      </c>
      <c r="D46" s="1087" t="s">
        <v>894</v>
      </c>
      <c r="E46" s="1087"/>
      <c r="F46" s="877" t="s">
        <v>890</v>
      </c>
      <c r="G46" s="1025"/>
      <c r="H46" s="63" t="s">
        <v>895</v>
      </c>
      <c r="I46" s="811"/>
    </row>
    <row r="47" ht="15.75" customHeight="1">
      <c r="A47" s="784"/>
      <c r="B47" s="784">
        <v>44.0</v>
      </c>
      <c r="C47" s="1024">
        <v>42397.0</v>
      </c>
      <c r="D47" s="877" t="s">
        <v>910</v>
      </c>
      <c r="E47" s="877"/>
      <c r="F47" s="877" t="s">
        <v>890</v>
      </c>
      <c r="G47" s="1025"/>
      <c r="H47" s="63" t="s">
        <v>911</v>
      </c>
      <c r="I47" s="811"/>
    </row>
    <row r="48" ht="15.75" customHeight="1">
      <c r="A48" s="784"/>
      <c r="B48" s="784">
        <v>45.0</v>
      </c>
      <c r="C48" s="1024">
        <v>42397.0</v>
      </c>
      <c r="D48" s="877" t="s">
        <v>912</v>
      </c>
      <c r="E48" s="877"/>
      <c r="F48" s="877" t="s">
        <v>890</v>
      </c>
      <c r="G48" s="1025"/>
      <c r="H48" s="63" t="s">
        <v>913</v>
      </c>
      <c r="I48" s="811"/>
    </row>
    <row r="49" ht="15.75" customHeight="1">
      <c r="A49" s="784"/>
      <c r="B49" s="784">
        <v>46.0</v>
      </c>
      <c r="C49" s="1024">
        <v>42397.0</v>
      </c>
      <c r="D49" s="877" t="s">
        <v>907</v>
      </c>
      <c r="E49" s="877"/>
      <c r="F49" s="877" t="s">
        <v>890</v>
      </c>
      <c r="G49" s="1025"/>
      <c r="H49" s="63" t="s">
        <v>908</v>
      </c>
      <c r="I49" s="811"/>
    </row>
    <row r="50" ht="15.75" customHeight="1">
      <c r="A50" s="784"/>
      <c r="B50" s="784">
        <v>47.0</v>
      </c>
      <c r="C50" s="1024">
        <v>42397.0</v>
      </c>
      <c r="D50" s="877" t="s">
        <v>439</v>
      </c>
      <c r="E50" s="877"/>
      <c r="F50" s="877" t="s">
        <v>825</v>
      </c>
      <c r="G50" s="1025"/>
      <c r="H50" s="63" t="s">
        <v>909</v>
      </c>
      <c r="I50" s="811"/>
    </row>
    <row r="51" ht="15.75" customHeight="1">
      <c r="A51" s="784"/>
      <c r="B51" s="784">
        <v>48.0</v>
      </c>
      <c r="C51" s="1024">
        <v>42397.0</v>
      </c>
      <c r="D51" s="877" t="s">
        <v>304</v>
      </c>
      <c r="E51" s="877"/>
      <c r="F51" s="877" t="s">
        <v>825</v>
      </c>
      <c r="G51" s="1025"/>
      <c r="H51" s="63" t="s">
        <v>914</v>
      </c>
      <c r="I51" s="811"/>
    </row>
    <row r="52" ht="15.75" customHeight="1">
      <c r="A52" s="784"/>
      <c r="B52" s="784">
        <v>49.0</v>
      </c>
      <c r="C52" s="1024">
        <v>42397.0</v>
      </c>
      <c r="D52" s="877" t="s">
        <v>784</v>
      </c>
      <c r="E52" s="877"/>
      <c r="F52" s="877" t="s">
        <v>50</v>
      </c>
      <c r="G52" s="1025"/>
      <c r="H52" s="63" t="s">
        <v>906</v>
      </c>
      <c r="I52" s="811"/>
    </row>
    <row r="53" ht="15.75" customHeight="1">
      <c r="A53" s="784"/>
      <c r="B53" s="784">
        <v>50.0</v>
      </c>
      <c r="C53" s="1024">
        <v>42398.0</v>
      </c>
      <c r="D53" s="877" t="s">
        <v>759</v>
      </c>
      <c r="E53" s="877"/>
      <c r="F53" s="877" t="s">
        <v>845</v>
      </c>
      <c r="G53" s="1025"/>
      <c r="H53" s="63" t="s">
        <v>918</v>
      </c>
      <c r="I53" s="811"/>
    </row>
    <row r="54" ht="15.75" customHeight="1">
      <c r="A54" s="784"/>
      <c r="B54" s="784">
        <v>51.0</v>
      </c>
      <c r="C54" s="1024">
        <v>42398.0</v>
      </c>
      <c r="D54" s="877" t="s">
        <v>915</v>
      </c>
      <c r="E54" s="877"/>
      <c r="F54" s="877" t="s">
        <v>916</v>
      </c>
      <c r="G54" s="1025"/>
      <c r="H54" s="63" t="s">
        <v>917</v>
      </c>
      <c r="I54" s="811"/>
    </row>
    <row r="55" ht="15.75" customHeight="1">
      <c r="A55" s="784"/>
      <c r="B55" s="784">
        <v>52.0</v>
      </c>
      <c r="C55" s="1024">
        <v>42398.0</v>
      </c>
      <c r="D55" s="877" t="s">
        <v>919</v>
      </c>
      <c r="E55" s="877"/>
      <c r="F55" s="877" t="s">
        <v>887</v>
      </c>
      <c r="G55" s="1025"/>
      <c r="H55" s="63" t="s">
        <v>920</v>
      </c>
      <c r="I55" s="811"/>
    </row>
    <row r="56" ht="15.75" customHeight="1">
      <c r="A56" s="784"/>
      <c r="B56" s="784">
        <v>53.0</v>
      </c>
      <c r="C56" s="1024">
        <v>42401.0</v>
      </c>
      <c r="D56" s="877" t="s">
        <v>921</v>
      </c>
      <c r="E56" s="877"/>
      <c r="F56" s="877" t="s">
        <v>887</v>
      </c>
      <c r="G56" s="1025"/>
      <c r="H56" s="63" t="s">
        <v>922</v>
      </c>
      <c r="I56" s="811"/>
    </row>
    <row r="57" ht="15.75" customHeight="1">
      <c r="A57" s="784"/>
      <c r="B57" s="784">
        <v>54.0</v>
      </c>
      <c r="C57" s="1024">
        <v>42402.0</v>
      </c>
      <c r="D57" s="877" t="s">
        <v>923</v>
      </c>
      <c r="E57" s="877"/>
      <c r="F57" s="877" t="s">
        <v>887</v>
      </c>
      <c r="G57" s="1025"/>
      <c r="H57" s="63" t="s">
        <v>924</v>
      </c>
      <c r="I57" s="811"/>
    </row>
    <row r="58" ht="15.75" customHeight="1">
      <c r="A58" s="784"/>
      <c r="B58" s="784">
        <v>55.0</v>
      </c>
      <c r="C58" s="1024">
        <v>42402.0</v>
      </c>
      <c r="D58" s="877" t="s">
        <v>927</v>
      </c>
      <c r="E58" s="877"/>
      <c r="F58" s="877" t="s">
        <v>887</v>
      </c>
      <c r="G58" s="1025"/>
      <c r="H58" s="63" t="s">
        <v>928</v>
      </c>
      <c r="I58" s="811"/>
    </row>
    <row r="59" ht="15.75" customHeight="1">
      <c r="A59" s="784"/>
      <c r="B59" s="784">
        <v>56.0</v>
      </c>
      <c r="C59" s="1024">
        <v>42402.0</v>
      </c>
      <c r="D59" s="877" t="s">
        <v>929</v>
      </c>
      <c r="E59" s="877"/>
      <c r="F59" s="877" t="s">
        <v>887</v>
      </c>
      <c r="G59" s="1025"/>
      <c r="H59" s="63" t="s">
        <v>930</v>
      </c>
      <c r="I59" s="811"/>
    </row>
    <row r="60" ht="15.75" customHeight="1">
      <c r="A60" s="784"/>
      <c r="B60" s="784">
        <v>57.0</v>
      </c>
      <c r="C60" s="1024">
        <v>42402.0</v>
      </c>
      <c r="D60" s="877" t="s">
        <v>925</v>
      </c>
      <c r="E60" s="877"/>
      <c r="F60" s="877" t="s">
        <v>887</v>
      </c>
      <c r="G60" s="1025"/>
      <c r="H60" s="63" t="s">
        <v>926</v>
      </c>
      <c r="I60" s="811"/>
    </row>
    <row r="61" ht="15.75" customHeight="1">
      <c r="A61" s="784"/>
      <c r="B61" s="784">
        <v>58.0</v>
      </c>
      <c r="C61" s="1024">
        <v>42404.0</v>
      </c>
      <c r="D61" s="877" t="s">
        <v>925</v>
      </c>
      <c r="E61" s="877"/>
      <c r="F61" s="877" t="s">
        <v>825</v>
      </c>
      <c r="G61" s="1025"/>
      <c r="H61" s="63" t="s">
        <v>934</v>
      </c>
      <c r="I61" s="811"/>
    </row>
    <row r="62" ht="15.75" customHeight="1">
      <c r="A62" s="784"/>
      <c r="B62" s="784">
        <v>59.0</v>
      </c>
      <c r="C62" s="1024">
        <v>42404.0</v>
      </c>
      <c r="D62" s="877" t="s">
        <v>931</v>
      </c>
      <c r="E62" s="877"/>
      <c r="F62" s="877" t="s">
        <v>887</v>
      </c>
      <c r="G62" s="1025"/>
      <c r="H62" s="63" t="s">
        <v>932</v>
      </c>
      <c r="I62" s="811"/>
    </row>
    <row r="63" ht="15.75" customHeight="1">
      <c r="A63" s="784"/>
      <c r="B63" s="784">
        <v>60.0</v>
      </c>
      <c r="C63" s="1024">
        <v>42404.0</v>
      </c>
      <c r="D63" s="877" t="s">
        <v>931</v>
      </c>
      <c r="E63" s="877"/>
      <c r="F63" s="877" t="s">
        <v>825</v>
      </c>
      <c r="G63" s="1025"/>
      <c r="H63" s="63" t="s">
        <v>933</v>
      </c>
      <c r="I63" s="811"/>
    </row>
    <row r="64" ht="15.75" customHeight="1">
      <c r="A64" s="784"/>
      <c r="B64" s="784">
        <v>61.0</v>
      </c>
      <c r="C64" s="1024">
        <v>42405.0</v>
      </c>
      <c r="D64" s="877" t="s">
        <v>784</v>
      </c>
      <c r="E64" s="877"/>
      <c r="F64" s="877" t="s">
        <v>363</v>
      </c>
      <c r="G64" s="1025"/>
      <c r="H64" s="63" t="s">
        <v>939</v>
      </c>
      <c r="I64" s="811"/>
    </row>
    <row r="65" ht="15.75" customHeight="1">
      <c r="A65" s="784"/>
      <c r="B65" s="784">
        <v>62.0</v>
      </c>
      <c r="C65" s="1024">
        <v>42405.0</v>
      </c>
      <c r="D65" s="877" t="s">
        <v>940</v>
      </c>
      <c r="E65" s="877"/>
      <c r="F65" s="877" t="s">
        <v>363</v>
      </c>
      <c r="G65" s="1025"/>
      <c r="H65" s="63" t="s">
        <v>941</v>
      </c>
      <c r="I65" s="811"/>
    </row>
    <row r="66" ht="15.75" customHeight="1">
      <c r="A66" s="784"/>
      <c r="B66" s="784">
        <v>63.0</v>
      </c>
      <c r="C66" s="1024">
        <v>42405.0</v>
      </c>
      <c r="D66" s="877" t="s">
        <v>935</v>
      </c>
      <c r="E66" s="877"/>
      <c r="F66" s="877" t="s">
        <v>916</v>
      </c>
      <c r="G66" s="1025"/>
      <c r="H66" s="63" t="s">
        <v>936</v>
      </c>
      <c r="I66" s="811"/>
    </row>
    <row r="67" ht="15.75" customHeight="1">
      <c r="A67" s="784"/>
      <c r="B67" s="784">
        <v>64.0</v>
      </c>
      <c r="C67" s="1024">
        <v>42405.0</v>
      </c>
      <c r="D67" s="877" t="s">
        <v>937</v>
      </c>
      <c r="E67" s="877"/>
      <c r="F67" s="877" t="s">
        <v>797</v>
      </c>
      <c r="G67" s="1025"/>
      <c r="H67" s="63" t="s">
        <v>938</v>
      </c>
      <c r="I67" s="811"/>
    </row>
    <row r="68" ht="15.75" customHeight="1">
      <c r="A68" s="784"/>
      <c r="B68" s="784">
        <v>65.0</v>
      </c>
      <c r="C68" s="1024">
        <v>42408.0</v>
      </c>
      <c r="D68" s="877" t="s">
        <v>811</v>
      </c>
      <c r="E68" s="877"/>
      <c r="F68" s="877" t="s">
        <v>916</v>
      </c>
      <c r="G68" s="1025"/>
      <c r="H68" s="63" t="s">
        <v>946</v>
      </c>
      <c r="I68" s="811"/>
    </row>
    <row r="69" ht="15.75" customHeight="1">
      <c r="A69" s="784"/>
      <c r="B69" s="784">
        <v>66.0</v>
      </c>
      <c r="C69" s="1024">
        <v>42408.0</v>
      </c>
      <c r="D69" s="877" t="s">
        <v>942</v>
      </c>
      <c r="E69" s="877"/>
      <c r="F69" s="877" t="s">
        <v>943</v>
      </c>
      <c r="G69" s="1025"/>
      <c r="H69" s="63" t="s">
        <v>944</v>
      </c>
      <c r="I69" s="811"/>
    </row>
    <row r="70" ht="15.75" customHeight="1">
      <c r="A70" s="784"/>
      <c r="B70" s="784">
        <v>67.0</v>
      </c>
      <c r="C70" s="1024">
        <v>42408.0</v>
      </c>
      <c r="D70" s="877" t="s">
        <v>653</v>
      </c>
      <c r="E70" s="877"/>
      <c r="F70" s="877" t="s">
        <v>89</v>
      </c>
      <c r="G70" s="1025" t="s">
        <v>947</v>
      </c>
      <c r="H70" s="63" t="s">
        <v>948</v>
      </c>
      <c r="I70" s="811"/>
    </row>
    <row r="71" ht="15.75" customHeight="1">
      <c r="A71" s="784"/>
      <c r="B71" s="784">
        <v>68.0</v>
      </c>
      <c r="C71" s="1024">
        <v>42408.0</v>
      </c>
      <c r="D71" s="877" t="s">
        <v>350</v>
      </c>
      <c r="E71" s="877"/>
      <c r="F71" s="877" t="s">
        <v>887</v>
      </c>
      <c r="G71" s="1025"/>
      <c r="H71" s="63" t="s">
        <v>945</v>
      </c>
      <c r="I71" s="811"/>
    </row>
    <row r="72" ht="15.75" customHeight="1">
      <c r="A72" s="784"/>
      <c r="B72" s="784">
        <v>69.0</v>
      </c>
      <c r="C72" s="1024">
        <v>42409.0</v>
      </c>
      <c r="D72" s="877" t="s">
        <v>949</v>
      </c>
      <c r="E72" s="877"/>
      <c r="F72" s="877" t="s">
        <v>887</v>
      </c>
      <c r="G72" s="1025"/>
      <c r="H72" s="63" t="s">
        <v>950</v>
      </c>
      <c r="I72" s="811"/>
    </row>
    <row r="73" ht="15.75" customHeight="1">
      <c r="A73" s="784"/>
      <c r="B73" s="784">
        <v>70.0</v>
      </c>
      <c r="C73" s="1024">
        <v>42409.0</v>
      </c>
      <c r="D73" s="877" t="s">
        <v>952</v>
      </c>
      <c r="E73" s="877"/>
      <c r="F73" s="877" t="s">
        <v>887</v>
      </c>
      <c r="G73" s="1025"/>
      <c r="H73" s="63" t="s">
        <v>953</v>
      </c>
      <c r="I73" s="811"/>
    </row>
    <row r="74" ht="15.75" customHeight="1">
      <c r="A74" s="784"/>
      <c r="B74" s="784">
        <v>71.0</v>
      </c>
      <c r="C74" s="1024">
        <v>42409.0</v>
      </c>
      <c r="D74" s="877" t="s">
        <v>378</v>
      </c>
      <c r="E74" s="877"/>
      <c r="F74" s="877" t="s">
        <v>21</v>
      </c>
      <c r="G74" s="1025"/>
      <c r="H74" s="63" t="s">
        <v>951</v>
      </c>
      <c r="I74" s="811"/>
    </row>
    <row r="75" ht="15.75" customHeight="1">
      <c r="A75" s="784"/>
      <c r="B75" s="784">
        <v>72.0</v>
      </c>
      <c r="C75" s="1024">
        <v>42410.0</v>
      </c>
      <c r="D75" s="877" t="s">
        <v>940</v>
      </c>
      <c r="E75" s="877"/>
      <c r="F75" s="877" t="s">
        <v>788</v>
      </c>
      <c r="G75" s="1025"/>
      <c r="H75" s="63" t="s">
        <v>954</v>
      </c>
      <c r="I75" s="811"/>
    </row>
    <row r="76" ht="15.75" customHeight="1">
      <c r="A76" s="784"/>
      <c r="B76" s="784">
        <v>73.0</v>
      </c>
      <c r="C76" s="1024">
        <v>42411.0</v>
      </c>
      <c r="D76" s="877" t="s">
        <v>955</v>
      </c>
      <c r="E76" s="877"/>
      <c r="F76" s="877" t="s">
        <v>363</v>
      </c>
      <c r="G76" s="1025"/>
      <c r="H76" s="28"/>
      <c r="I76" s="811"/>
    </row>
    <row r="77" ht="15.75" customHeight="1">
      <c r="A77" s="784"/>
      <c r="B77" s="784">
        <v>74.0</v>
      </c>
      <c r="C77" s="992">
        <v>42411.0</v>
      </c>
      <c r="D77" s="877" t="s">
        <v>385</v>
      </c>
      <c r="E77" s="877"/>
      <c r="F77" s="877" t="s">
        <v>825</v>
      </c>
      <c r="G77" s="1025"/>
      <c r="H77" s="28"/>
      <c r="I77" s="811"/>
    </row>
    <row r="78" ht="15.75" customHeight="1">
      <c r="A78" s="784"/>
      <c r="B78" s="784">
        <v>75.0</v>
      </c>
      <c r="C78" s="992">
        <v>42411.0</v>
      </c>
      <c r="D78" s="877" t="s">
        <v>52</v>
      </c>
      <c r="E78" s="877"/>
      <c r="F78" s="877" t="s">
        <v>21</v>
      </c>
      <c r="G78" s="1025"/>
      <c r="H78" s="28"/>
      <c r="I78" s="811"/>
    </row>
    <row r="79" ht="15.75" customHeight="1">
      <c r="A79" s="784"/>
      <c r="B79" s="784">
        <v>76.0</v>
      </c>
      <c r="C79" s="992">
        <v>42411.0</v>
      </c>
      <c r="D79" s="877" t="s">
        <v>52</v>
      </c>
      <c r="E79" s="877"/>
      <c r="F79" s="877" t="s">
        <v>845</v>
      </c>
      <c r="G79" s="1025"/>
      <c r="H79" s="28"/>
      <c r="I79" s="811"/>
    </row>
    <row r="80" ht="15.75" customHeight="1">
      <c r="A80" s="784"/>
      <c r="B80" s="784">
        <v>77.0</v>
      </c>
      <c r="C80" s="992">
        <v>42412.0</v>
      </c>
      <c r="D80" s="877" t="s">
        <v>957</v>
      </c>
      <c r="E80" s="877"/>
      <c r="F80" s="877" t="s">
        <v>887</v>
      </c>
      <c r="G80" s="1025"/>
      <c r="H80" s="28"/>
      <c r="I80" s="811"/>
    </row>
    <row r="81" ht="15.75" customHeight="1">
      <c r="A81" s="784"/>
      <c r="B81" s="784">
        <v>78.0</v>
      </c>
      <c r="C81" s="992">
        <v>42412.0</v>
      </c>
      <c r="D81" s="877" t="s">
        <v>956</v>
      </c>
      <c r="E81" s="877"/>
      <c r="F81" s="877" t="s">
        <v>887</v>
      </c>
      <c r="G81" s="1025"/>
      <c r="H81" s="28"/>
      <c r="I81" s="811"/>
    </row>
    <row r="82" ht="15.75" customHeight="1">
      <c r="A82" s="784"/>
      <c r="B82" s="784">
        <v>79.0</v>
      </c>
      <c r="C82" s="992">
        <v>42412.0</v>
      </c>
      <c r="D82" s="877" t="s">
        <v>959</v>
      </c>
      <c r="E82" s="877"/>
      <c r="F82" s="877" t="s">
        <v>887</v>
      </c>
      <c r="G82" s="1025"/>
      <c r="H82" s="28"/>
      <c r="I82" s="811"/>
    </row>
    <row r="83" ht="15.75" customHeight="1">
      <c r="A83" s="784"/>
      <c r="B83" s="784">
        <v>80.0</v>
      </c>
      <c r="C83" s="992">
        <v>42412.0</v>
      </c>
      <c r="D83" s="877" t="s">
        <v>958</v>
      </c>
      <c r="E83" s="877"/>
      <c r="F83" s="877" t="s">
        <v>50</v>
      </c>
      <c r="G83" s="1025"/>
      <c r="H83" s="28"/>
      <c r="I83" s="811"/>
    </row>
    <row r="84" ht="15.75" customHeight="1">
      <c r="A84" s="784"/>
      <c r="B84" s="784">
        <v>81.0</v>
      </c>
      <c r="C84" s="992">
        <v>42412.0</v>
      </c>
      <c r="D84" s="877" t="s">
        <v>576</v>
      </c>
      <c r="E84" s="877"/>
      <c r="F84" s="877" t="s">
        <v>21</v>
      </c>
      <c r="G84" s="1025"/>
      <c r="H84" s="28"/>
      <c r="I84" s="811"/>
    </row>
    <row r="85" ht="15.75" customHeight="1">
      <c r="A85" s="784"/>
      <c r="B85" s="784">
        <v>82.0</v>
      </c>
      <c r="C85" s="992">
        <v>42412.0</v>
      </c>
      <c r="D85" s="877" t="s">
        <v>378</v>
      </c>
      <c r="E85" s="877"/>
      <c r="F85" s="877" t="s">
        <v>845</v>
      </c>
      <c r="G85" s="1025"/>
      <c r="H85" s="28"/>
      <c r="I85" s="811"/>
    </row>
    <row r="86" ht="15.75" customHeight="1">
      <c r="A86" s="784"/>
      <c r="B86" s="784">
        <v>83.0</v>
      </c>
      <c r="C86" s="992">
        <v>42412.0</v>
      </c>
      <c r="D86" s="877" t="s">
        <v>784</v>
      </c>
      <c r="E86" s="877"/>
      <c r="F86" s="877" t="s">
        <v>788</v>
      </c>
      <c r="G86" s="1025"/>
      <c r="H86" s="28"/>
      <c r="I86" s="811"/>
    </row>
    <row r="87" ht="15.75" customHeight="1">
      <c r="A87" s="784"/>
      <c r="B87" s="784">
        <v>84.0</v>
      </c>
      <c r="C87" s="992">
        <v>42412.0</v>
      </c>
      <c r="D87" s="877" t="s">
        <v>208</v>
      </c>
      <c r="E87" s="877"/>
      <c r="F87" s="877" t="s">
        <v>89</v>
      </c>
      <c r="G87" s="1025" t="s">
        <v>849</v>
      </c>
      <c r="H87" s="28"/>
      <c r="I87" s="811"/>
    </row>
    <row r="88" ht="15.75" customHeight="1">
      <c r="A88" s="784"/>
      <c r="B88" s="784">
        <v>85.0</v>
      </c>
      <c r="C88" s="992">
        <v>42412.0</v>
      </c>
      <c r="D88" s="877" t="s">
        <v>420</v>
      </c>
      <c r="E88" s="877"/>
      <c r="F88" s="877" t="s">
        <v>89</v>
      </c>
      <c r="G88" s="1025" t="s">
        <v>849</v>
      </c>
      <c r="H88" s="28"/>
      <c r="I88" s="811"/>
    </row>
    <row r="89" ht="15.75" customHeight="1">
      <c r="A89" s="784"/>
      <c r="B89" s="784">
        <v>86.0</v>
      </c>
      <c r="C89" s="992">
        <v>42415.0</v>
      </c>
      <c r="D89" s="877" t="s">
        <v>19</v>
      </c>
      <c r="E89" s="877"/>
      <c r="F89" s="877" t="s">
        <v>184</v>
      </c>
      <c r="G89" s="1025"/>
      <c r="H89" s="28"/>
      <c r="I89" s="811"/>
    </row>
    <row r="90" ht="15.75" customHeight="1">
      <c r="A90" s="784"/>
      <c r="B90" s="784">
        <v>87.0</v>
      </c>
      <c r="C90" s="992">
        <v>42415.0</v>
      </c>
      <c r="D90" s="877" t="s">
        <v>460</v>
      </c>
      <c r="E90" s="877"/>
      <c r="F90" s="877" t="s">
        <v>50</v>
      </c>
      <c r="G90" s="1025"/>
      <c r="H90" s="28"/>
      <c r="I90" s="811"/>
    </row>
    <row r="91" ht="15.75" customHeight="1">
      <c r="A91" s="784"/>
      <c r="B91" s="784">
        <v>88.0</v>
      </c>
      <c r="C91" s="992">
        <v>42415.0</v>
      </c>
      <c r="D91" s="877" t="s">
        <v>17</v>
      </c>
      <c r="E91" s="877"/>
      <c r="F91" s="877" t="s">
        <v>50</v>
      </c>
      <c r="G91" s="1025"/>
      <c r="H91" s="28"/>
      <c r="I91" s="811"/>
    </row>
    <row r="92" ht="15.75" customHeight="1">
      <c r="A92" s="784"/>
      <c r="B92" s="784">
        <v>89.0</v>
      </c>
      <c r="C92" s="992">
        <v>42415.0</v>
      </c>
      <c r="D92" s="877" t="s">
        <v>960</v>
      </c>
      <c r="E92" s="877"/>
      <c r="F92" s="877" t="s">
        <v>50</v>
      </c>
      <c r="G92" s="1025"/>
      <c r="H92" s="28"/>
      <c r="I92" s="811"/>
    </row>
    <row r="93" ht="15.75" customHeight="1">
      <c r="A93" s="784"/>
      <c r="B93" s="784">
        <v>90.0</v>
      </c>
      <c r="C93" s="992">
        <v>42416.0</v>
      </c>
      <c r="D93" s="877" t="s">
        <v>961</v>
      </c>
      <c r="E93" s="877"/>
      <c r="F93" s="877" t="s">
        <v>962</v>
      </c>
      <c r="G93" s="1025"/>
      <c r="H93" s="28"/>
      <c r="I93" s="811"/>
    </row>
    <row r="94" ht="15.75" customHeight="1">
      <c r="A94" s="784"/>
      <c r="B94" s="784">
        <v>91.0</v>
      </c>
      <c r="C94" s="992">
        <v>42416.0</v>
      </c>
      <c r="D94" s="877" t="s">
        <v>331</v>
      </c>
      <c r="E94" s="877"/>
      <c r="F94" s="877" t="s">
        <v>963</v>
      </c>
      <c r="G94" s="1025"/>
      <c r="H94" s="28"/>
      <c r="I94" s="811"/>
    </row>
    <row r="95" ht="15.75" customHeight="1">
      <c r="A95" s="784"/>
      <c r="B95" s="784">
        <v>92.0</v>
      </c>
      <c r="C95" s="992">
        <v>42417.0</v>
      </c>
      <c r="D95" s="877" t="s">
        <v>940</v>
      </c>
      <c r="E95" s="877"/>
      <c r="F95" s="877" t="s">
        <v>851</v>
      </c>
      <c r="G95" s="1025"/>
      <c r="H95" s="28"/>
      <c r="I95" s="811"/>
    </row>
    <row r="96" ht="15.75" customHeight="1">
      <c r="A96" s="784"/>
      <c r="B96" s="784">
        <v>93.0</v>
      </c>
      <c r="C96" s="992">
        <v>42417.0</v>
      </c>
      <c r="D96" s="992" t="s">
        <v>940</v>
      </c>
      <c r="E96" s="992"/>
      <c r="F96" s="877" t="s">
        <v>845</v>
      </c>
      <c r="G96" s="1025"/>
      <c r="H96" s="28"/>
      <c r="I96" s="811"/>
    </row>
    <row r="97" ht="15.75" customHeight="1">
      <c r="A97" s="784"/>
      <c r="B97" s="784">
        <v>94.0</v>
      </c>
      <c r="C97" s="992">
        <v>42417.0</v>
      </c>
      <c r="D97" s="877" t="s">
        <v>576</v>
      </c>
      <c r="E97" s="877"/>
      <c r="F97" s="877" t="s">
        <v>845</v>
      </c>
      <c r="G97" s="1025"/>
      <c r="H97" s="28"/>
      <c r="I97" s="811"/>
    </row>
    <row r="98" ht="15.75" customHeight="1">
      <c r="A98" s="784"/>
      <c r="B98" s="784">
        <v>95.0</v>
      </c>
      <c r="C98" s="992">
        <v>42417.0</v>
      </c>
      <c r="D98" s="877" t="s">
        <v>955</v>
      </c>
      <c r="E98" s="877"/>
      <c r="F98" s="877" t="s">
        <v>788</v>
      </c>
      <c r="G98" s="1025"/>
      <c r="H98" s="28"/>
      <c r="I98" s="811"/>
    </row>
    <row r="99" ht="15.75" customHeight="1">
      <c r="A99" s="784"/>
      <c r="B99" s="784">
        <v>96.0</v>
      </c>
      <c r="C99" s="992">
        <v>42417.0</v>
      </c>
      <c r="D99" s="877" t="s">
        <v>970</v>
      </c>
      <c r="E99" s="877"/>
      <c r="F99" s="877" t="s">
        <v>887</v>
      </c>
      <c r="G99" s="1025"/>
      <c r="H99" s="28"/>
      <c r="I99" s="811"/>
    </row>
    <row r="100" ht="15.75" customHeight="1">
      <c r="A100" s="784"/>
      <c r="B100" s="784">
        <v>97.0</v>
      </c>
      <c r="C100" s="992">
        <v>42417.0</v>
      </c>
      <c r="D100" s="877" t="s">
        <v>964</v>
      </c>
      <c r="E100" s="877"/>
      <c r="F100" s="877" t="s">
        <v>887</v>
      </c>
      <c r="G100" s="1025"/>
      <c r="H100" s="28"/>
      <c r="I100" s="811"/>
    </row>
    <row r="101" ht="15.75" customHeight="1">
      <c r="A101" s="784"/>
      <c r="B101" s="784">
        <v>98.0</v>
      </c>
      <c r="C101" s="992">
        <v>42417.0</v>
      </c>
      <c r="D101" s="877" t="s">
        <v>968</v>
      </c>
      <c r="E101" s="877"/>
      <c r="F101" s="877" t="s">
        <v>887</v>
      </c>
      <c r="G101" s="1025"/>
      <c r="H101" s="28"/>
      <c r="I101" s="811"/>
    </row>
    <row r="102" ht="39.0" customHeight="1">
      <c r="A102" s="784"/>
      <c r="B102" s="784">
        <v>99.0</v>
      </c>
      <c r="C102" s="992">
        <v>42417.0</v>
      </c>
      <c r="D102" s="877" t="s">
        <v>238</v>
      </c>
      <c r="E102" s="877"/>
      <c r="F102" s="877" t="s">
        <v>887</v>
      </c>
      <c r="G102" s="1088" t="s">
        <v>966</v>
      </c>
      <c r="H102" s="28"/>
      <c r="I102" s="811"/>
    </row>
    <row r="103" ht="15.75" customHeight="1">
      <c r="A103" s="784"/>
      <c r="B103" s="784">
        <v>100.0</v>
      </c>
      <c r="C103" s="992">
        <v>42417.0</v>
      </c>
      <c r="D103" s="877" t="s">
        <v>965</v>
      </c>
      <c r="E103" s="877"/>
      <c r="F103" s="877" t="s">
        <v>887</v>
      </c>
      <c r="G103" s="1025"/>
      <c r="H103" s="28"/>
      <c r="I103" s="811"/>
    </row>
    <row r="104" ht="15.75" customHeight="1">
      <c r="A104" s="784"/>
      <c r="B104" s="784">
        <v>101.0</v>
      </c>
      <c r="C104" s="992">
        <v>42417.0</v>
      </c>
      <c r="D104" s="877" t="s">
        <v>967</v>
      </c>
      <c r="E104" s="877"/>
      <c r="F104" s="877" t="s">
        <v>887</v>
      </c>
      <c r="G104" s="1025"/>
      <c r="H104" s="28"/>
      <c r="I104" s="811"/>
    </row>
    <row r="105" ht="15.75" customHeight="1">
      <c r="A105" s="784"/>
      <c r="B105" s="784">
        <v>102.0</v>
      </c>
      <c r="C105" s="992">
        <v>42417.0</v>
      </c>
      <c r="D105" s="877" t="s">
        <v>232</v>
      </c>
      <c r="E105" s="877"/>
      <c r="F105" s="877" t="s">
        <v>887</v>
      </c>
      <c r="G105" s="1025"/>
      <c r="H105" s="28"/>
      <c r="I105" s="811"/>
    </row>
    <row r="106" ht="15.75" customHeight="1">
      <c r="A106" s="784"/>
      <c r="B106" s="784">
        <v>103.0</v>
      </c>
      <c r="C106" s="992">
        <v>42418.0</v>
      </c>
      <c r="D106" s="877" t="s">
        <v>971</v>
      </c>
      <c r="E106" s="877"/>
      <c r="F106" s="877" t="s">
        <v>50</v>
      </c>
      <c r="G106" s="1025"/>
      <c r="H106" s="28"/>
      <c r="I106" s="811"/>
    </row>
    <row r="107" ht="15.75" customHeight="1">
      <c r="A107" s="784"/>
      <c r="B107" s="784">
        <v>104.0</v>
      </c>
      <c r="C107" s="992">
        <v>42419.0</v>
      </c>
      <c r="D107" s="877" t="s">
        <v>973</v>
      </c>
      <c r="E107" s="877"/>
      <c r="F107" s="877" t="s">
        <v>887</v>
      </c>
      <c r="G107" s="1025"/>
      <c r="H107" s="28"/>
      <c r="I107" s="811"/>
    </row>
    <row r="108" ht="15.75" customHeight="1">
      <c r="A108" s="784"/>
      <c r="B108" s="784">
        <v>105.0</v>
      </c>
      <c r="C108" s="992">
        <v>42419.0</v>
      </c>
      <c r="D108" s="877" t="s">
        <v>972</v>
      </c>
      <c r="E108" s="877"/>
      <c r="F108" s="877" t="s">
        <v>887</v>
      </c>
      <c r="G108" s="1025"/>
      <c r="H108" s="28"/>
      <c r="I108" s="811"/>
    </row>
    <row r="109" ht="15.75" customHeight="1">
      <c r="A109" s="784"/>
      <c r="B109" s="784">
        <v>106.0</v>
      </c>
      <c r="C109" s="992">
        <v>42419.0</v>
      </c>
      <c r="D109" s="1031" t="s">
        <v>784</v>
      </c>
      <c r="E109" s="1031"/>
      <c r="F109" s="1031" t="s">
        <v>21</v>
      </c>
      <c r="G109" s="1025"/>
      <c r="H109" s="28"/>
      <c r="I109" s="811"/>
    </row>
    <row r="110" ht="15.75" customHeight="1">
      <c r="A110" s="784"/>
      <c r="B110" s="784">
        <v>107.0</v>
      </c>
      <c r="C110" s="992">
        <v>42419.0</v>
      </c>
      <c r="D110" s="877" t="s">
        <v>784</v>
      </c>
      <c r="E110" s="877"/>
      <c r="F110" s="877" t="s">
        <v>845</v>
      </c>
      <c r="G110" s="1025"/>
      <c r="H110" s="28"/>
      <c r="I110" s="811"/>
    </row>
    <row r="111" ht="15.75" customHeight="1">
      <c r="A111" s="784"/>
      <c r="B111" s="784">
        <v>108.0</v>
      </c>
      <c r="C111" s="992">
        <v>42423.0</v>
      </c>
      <c r="D111" s="877" t="s">
        <v>992</v>
      </c>
      <c r="E111" s="877"/>
      <c r="F111" s="877" t="s">
        <v>887</v>
      </c>
      <c r="G111" s="1025"/>
      <c r="H111" s="28"/>
      <c r="I111" s="811"/>
    </row>
    <row r="112" ht="15.75" customHeight="1">
      <c r="A112" s="784"/>
      <c r="B112" s="784">
        <v>109.0</v>
      </c>
      <c r="C112" s="992">
        <v>42423.0</v>
      </c>
      <c r="D112" s="877" t="s">
        <v>990</v>
      </c>
      <c r="E112" s="877"/>
      <c r="F112" s="877" t="s">
        <v>991</v>
      </c>
      <c r="G112" s="1025"/>
      <c r="H112" s="28"/>
      <c r="I112" s="811"/>
    </row>
    <row r="113" ht="15.75" customHeight="1">
      <c r="A113" s="784"/>
      <c r="B113" s="784">
        <v>110.0</v>
      </c>
      <c r="C113" s="992">
        <v>42424.0</v>
      </c>
      <c r="D113" s="877" t="s">
        <v>925</v>
      </c>
      <c r="E113" s="877"/>
      <c r="F113" s="877" t="s">
        <v>998</v>
      </c>
      <c r="G113" s="1025"/>
      <c r="H113" s="28"/>
      <c r="I113" s="811"/>
    </row>
    <row r="114" ht="15.75" customHeight="1">
      <c r="A114" s="784"/>
      <c r="B114" s="784">
        <v>111.0</v>
      </c>
      <c r="C114" s="992">
        <v>42424.0</v>
      </c>
      <c r="D114" s="877" t="s">
        <v>999</v>
      </c>
      <c r="E114" s="877"/>
      <c r="F114" s="877" t="s">
        <v>887</v>
      </c>
      <c r="G114" s="1025"/>
      <c r="H114" s="28"/>
      <c r="I114" s="811"/>
    </row>
    <row r="115" ht="15.75" customHeight="1">
      <c r="A115" s="784"/>
      <c r="B115" s="784">
        <v>112.0</v>
      </c>
      <c r="C115" s="992">
        <v>42424.0</v>
      </c>
      <c r="D115" s="877" t="s">
        <v>995</v>
      </c>
      <c r="E115" s="877"/>
      <c r="F115" s="877" t="s">
        <v>887</v>
      </c>
      <c r="G115" s="1025"/>
      <c r="H115" s="28"/>
      <c r="I115" s="811"/>
    </row>
    <row r="116" ht="15.75" customHeight="1">
      <c r="A116" s="784"/>
      <c r="B116" s="784">
        <v>113.0</v>
      </c>
      <c r="C116" s="992">
        <v>42424.0</v>
      </c>
      <c r="D116" s="877" t="s">
        <v>993</v>
      </c>
      <c r="E116" s="877"/>
      <c r="F116" s="877" t="s">
        <v>994</v>
      </c>
      <c r="G116" s="1025"/>
      <c r="H116" s="28"/>
      <c r="I116" s="811"/>
    </row>
    <row r="117" ht="15.75" customHeight="1">
      <c r="A117" s="784"/>
      <c r="B117" s="784">
        <v>114.0</v>
      </c>
      <c r="C117" s="992">
        <v>42424.0</v>
      </c>
      <c r="D117" s="877" t="s">
        <v>331</v>
      </c>
      <c r="E117" s="877"/>
      <c r="F117" s="877" t="s">
        <v>89</v>
      </c>
      <c r="G117" s="1025" t="s">
        <v>849</v>
      </c>
      <c r="H117" s="28"/>
      <c r="I117" s="811"/>
    </row>
    <row r="118" ht="15.75" customHeight="1">
      <c r="A118" s="784"/>
      <c r="B118" s="784">
        <v>115.0</v>
      </c>
      <c r="C118" s="992">
        <v>42424.0</v>
      </c>
      <c r="D118" s="877" t="s">
        <v>996</v>
      </c>
      <c r="E118" s="877"/>
      <c r="F118" s="877" t="s">
        <v>887</v>
      </c>
      <c r="G118" s="1025"/>
      <c r="H118" s="28"/>
      <c r="I118" s="811"/>
    </row>
    <row r="119" ht="15.75" customHeight="1">
      <c r="A119" s="784"/>
      <c r="B119" s="784">
        <v>116.0</v>
      </c>
      <c r="C119" s="992">
        <v>42424.0</v>
      </c>
      <c r="D119" s="877" t="s">
        <v>997</v>
      </c>
      <c r="E119" s="877"/>
      <c r="F119" s="877" t="s">
        <v>887</v>
      </c>
      <c r="G119" s="1025"/>
      <c r="H119" s="28"/>
      <c r="I119" s="811"/>
    </row>
    <row r="120" ht="15.75" customHeight="1">
      <c r="A120" s="784"/>
      <c r="B120" s="784">
        <v>117.0</v>
      </c>
      <c r="C120" s="992">
        <v>42424.0</v>
      </c>
      <c r="D120" s="877" t="s">
        <v>1000</v>
      </c>
      <c r="E120" s="877"/>
      <c r="F120" s="877" t="s">
        <v>1001</v>
      </c>
      <c r="G120" s="1025"/>
      <c r="H120" s="28"/>
      <c r="I120" s="811"/>
    </row>
    <row r="121" ht="15.75" customHeight="1">
      <c r="A121" s="784"/>
      <c r="B121" s="784">
        <v>118.0</v>
      </c>
      <c r="C121" s="992">
        <v>42426.0</v>
      </c>
      <c r="D121" s="877" t="s">
        <v>1004</v>
      </c>
      <c r="E121" s="877"/>
      <c r="F121" s="877" t="s">
        <v>887</v>
      </c>
      <c r="G121" s="1025"/>
      <c r="H121" s="63" t="s">
        <v>1005</v>
      </c>
      <c r="I121" s="811"/>
    </row>
    <row r="122" ht="15.75" customHeight="1">
      <c r="A122" s="784"/>
      <c r="B122" s="784">
        <v>119.0</v>
      </c>
      <c r="C122" s="992">
        <v>42426.0</v>
      </c>
      <c r="D122" s="877" t="s">
        <v>1009</v>
      </c>
      <c r="E122" s="877"/>
      <c r="F122" s="877" t="s">
        <v>887</v>
      </c>
      <c r="G122" s="1025"/>
      <c r="H122" s="63" t="s">
        <v>1010</v>
      </c>
      <c r="I122" s="811"/>
    </row>
    <row r="123" ht="15.75" customHeight="1">
      <c r="A123" s="784"/>
      <c r="B123" s="784">
        <v>120.0</v>
      </c>
      <c r="C123" s="992">
        <v>42426.0</v>
      </c>
      <c r="D123" s="877" t="s">
        <v>1006</v>
      </c>
      <c r="E123" s="877"/>
      <c r="F123" s="877" t="s">
        <v>994</v>
      </c>
      <c r="G123" s="1025"/>
      <c r="H123" s="63" t="s">
        <v>1008</v>
      </c>
      <c r="I123" s="811"/>
    </row>
    <row r="124" ht="15.75" customHeight="1">
      <c r="A124" s="784"/>
      <c r="B124" s="784">
        <v>121.0</v>
      </c>
      <c r="C124" s="992">
        <v>42426.0</v>
      </c>
      <c r="D124" s="877" t="s">
        <v>1002</v>
      </c>
      <c r="E124" s="877"/>
      <c r="F124" s="877" t="s">
        <v>994</v>
      </c>
      <c r="G124" s="1025"/>
      <c r="H124" s="63" t="s">
        <v>1003</v>
      </c>
      <c r="I124" s="811"/>
    </row>
    <row r="125" ht="15.75" customHeight="1">
      <c r="A125" s="784"/>
      <c r="B125" s="784">
        <v>122.0</v>
      </c>
      <c r="C125" s="992">
        <v>42429.0</v>
      </c>
      <c r="D125" s="877" t="s">
        <v>17</v>
      </c>
      <c r="E125" s="877"/>
      <c r="F125" s="877" t="s">
        <v>1012</v>
      </c>
      <c r="G125" s="1025"/>
      <c r="H125" s="63" t="s">
        <v>1013</v>
      </c>
      <c r="I125" s="811"/>
    </row>
    <row r="126" ht="15.75" customHeight="1">
      <c r="A126" s="784"/>
      <c r="B126" s="784">
        <v>123.0</v>
      </c>
      <c r="C126" s="992">
        <v>42429.0</v>
      </c>
      <c r="D126" s="877" t="s">
        <v>1018</v>
      </c>
      <c r="E126" s="877"/>
      <c r="F126" s="877" t="s">
        <v>887</v>
      </c>
      <c r="G126" s="1025"/>
      <c r="H126" s="63" t="s">
        <v>1019</v>
      </c>
      <c r="I126" s="811"/>
    </row>
    <row r="127" ht="15.75" customHeight="1">
      <c r="A127" s="784"/>
      <c r="B127" s="784">
        <v>124.0</v>
      </c>
      <c r="C127" s="992">
        <v>42429.0</v>
      </c>
      <c r="D127" s="877" t="s">
        <v>915</v>
      </c>
      <c r="E127" s="877"/>
      <c r="F127" s="877" t="s">
        <v>887</v>
      </c>
      <c r="G127" s="1025"/>
      <c r="H127" s="63" t="s">
        <v>1011</v>
      </c>
      <c r="I127" s="811"/>
    </row>
    <row r="128" ht="15.75" customHeight="1">
      <c r="A128" s="784"/>
      <c r="B128" s="784">
        <v>125.0</v>
      </c>
      <c r="C128" s="992">
        <v>42429.0</v>
      </c>
      <c r="D128" s="877" t="s">
        <v>1014</v>
      </c>
      <c r="E128" s="877"/>
      <c r="F128" s="877" t="s">
        <v>887</v>
      </c>
      <c r="G128" s="1025"/>
      <c r="H128" s="63" t="s">
        <v>1015</v>
      </c>
      <c r="I128" s="811"/>
    </row>
    <row r="129" ht="15.75" customHeight="1">
      <c r="A129" s="784"/>
      <c r="B129" s="784">
        <v>126.0</v>
      </c>
      <c r="C129" s="992">
        <v>42429.0</v>
      </c>
      <c r="D129" s="877" t="s">
        <v>1016</v>
      </c>
      <c r="E129" s="877"/>
      <c r="F129" s="877" t="s">
        <v>887</v>
      </c>
      <c r="G129" s="1025"/>
      <c r="H129" s="63" t="s">
        <v>1017</v>
      </c>
      <c r="I129" s="811"/>
    </row>
    <row r="130" ht="15.75" customHeight="1">
      <c r="A130" s="784"/>
      <c r="B130" s="784">
        <v>127.0</v>
      </c>
      <c r="C130" s="992">
        <v>42461.0</v>
      </c>
      <c r="D130" s="877" t="s">
        <v>322</v>
      </c>
      <c r="E130" s="877"/>
      <c r="F130" s="877" t="s">
        <v>1020</v>
      </c>
      <c r="G130" s="1025"/>
      <c r="H130" s="28"/>
      <c r="I130" s="811"/>
    </row>
    <row r="131" ht="15.75" customHeight="1">
      <c r="A131" s="784"/>
      <c r="B131" s="784">
        <v>128.0</v>
      </c>
      <c r="C131" s="992">
        <v>42461.0</v>
      </c>
      <c r="D131" s="877" t="s">
        <v>1021</v>
      </c>
      <c r="E131" s="877"/>
      <c r="F131" s="877" t="s">
        <v>1022</v>
      </c>
      <c r="G131" s="1025"/>
      <c r="H131" s="28"/>
      <c r="I131" s="811"/>
    </row>
    <row r="132" ht="15.75" customHeight="1">
      <c r="A132" s="784"/>
      <c r="B132" s="784">
        <v>129.0</v>
      </c>
      <c r="C132" s="992">
        <v>42461.0</v>
      </c>
      <c r="D132" s="877" t="s">
        <v>454</v>
      </c>
      <c r="E132" s="877"/>
      <c r="F132" s="877" t="s">
        <v>1020</v>
      </c>
      <c r="G132" s="1025"/>
      <c r="H132" s="28"/>
      <c r="I132" s="811"/>
    </row>
    <row r="133" ht="15.75" customHeight="1">
      <c r="A133" s="784"/>
      <c r="B133" s="784">
        <v>130.0</v>
      </c>
      <c r="C133" s="992">
        <v>42461.0</v>
      </c>
      <c r="D133" s="877" t="s">
        <v>919</v>
      </c>
      <c r="E133" s="877"/>
      <c r="F133" s="877" t="s">
        <v>1020</v>
      </c>
      <c r="G133" s="1025"/>
      <c r="H133" s="28"/>
      <c r="I133" s="811"/>
    </row>
    <row r="134" ht="15.75" customHeight="1">
      <c r="A134" s="784"/>
      <c r="B134" s="784">
        <v>131.0</v>
      </c>
      <c r="C134" s="992">
        <v>42461.0</v>
      </c>
      <c r="D134" s="877" t="s">
        <v>973</v>
      </c>
      <c r="E134" s="877"/>
      <c r="F134" s="877" t="s">
        <v>1020</v>
      </c>
      <c r="G134" s="1025"/>
      <c r="H134" s="28"/>
      <c r="I134" s="811"/>
    </row>
    <row r="135" ht="15.75" customHeight="1">
      <c r="A135" s="784"/>
      <c r="B135" s="784">
        <v>132.0</v>
      </c>
      <c r="C135" s="992">
        <v>42461.0</v>
      </c>
      <c r="D135" s="877" t="s">
        <v>807</v>
      </c>
      <c r="E135" s="877"/>
      <c r="F135" s="877" t="s">
        <v>577</v>
      </c>
      <c r="G135" s="1025"/>
      <c r="H135" s="28"/>
      <c r="I135" s="811"/>
    </row>
    <row r="136" ht="15.75" customHeight="1">
      <c r="A136" s="1006"/>
      <c r="B136" s="784">
        <v>133.0</v>
      </c>
      <c r="C136" s="992">
        <v>42461.0</v>
      </c>
      <c r="D136" s="1039" t="s">
        <v>1023</v>
      </c>
      <c r="E136" s="1039"/>
      <c r="F136" s="877" t="s">
        <v>887</v>
      </c>
      <c r="G136" s="1025"/>
      <c r="H136" s="28"/>
      <c r="I136" s="811"/>
    </row>
    <row r="137" ht="15.75" customHeight="1">
      <c r="A137" s="784"/>
      <c r="B137" s="784">
        <v>134.0</v>
      </c>
      <c r="C137" s="992">
        <v>42461.0</v>
      </c>
      <c r="D137" s="877" t="s">
        <v>1023</v>
      </c>
      <c r="E137" s="877"/>
      <c r="F137" s="877" t="s">
        <v>1020</v>
      </c>
      <c r="G137" s="1025"/>
      <c r="H137" s="28"/>
      <c r="I137" s="811"/>
    </row>
    <row r="138" ht="15.75" customHeight="1">
      <c r="A138" s="784"/>
      <c r="B138" s="784">
        <v>135.0</v>
      </c>
      <c r="C138" s="992">
        <v>42462.0</v>
      </c>
      <c r="D138" s="877" t="s">
        <v>912</v>
      </c>
      <c r="E138" s="877"/>
      <c r="F138" s="877" t="s">
        <v>1020</v>
      </c>
      <c r="G138" s="1025"/>
      <c r="H138" s="28"/>
      <c r="I138" s="811"/>
    </row>
    <row r="139" ht="15.75" customHeight="1">
      <c r="A139" s="784"/>
      <c r="B139" s="784">
        <v>136.0</v>
      </c>
      <c r="C139" s="992">
        <v>42462.0</v>
      </c>
      <c r="D139" s="877" t="s">
        <v>1024</v>
      </c>
      <c r="E139" s="877"/>
      <c r="F139" s="877" t="s">
        <v>1020</v>
      </c>
      <c r="G139" s="1025"/>
      <c r="H139" s="28"/>
      <c r="I139" s="811"/>
    </row>
    <row r="140" ht="15.75" customHeight="1">
      <c r="A140" s="784"/>
      <c r="B140" s="784">
        <v>137.0</v>
      </c>
      <c r="C140" s="992">
        <v>42465.0</v>
      </c>
      <c r="D140" s="877" t="s">
        <v>1026</v>
      </c>
      <c r="E140" s="877"/>
      <c r="F140" s="877" t="s">
        <v>1027</v>
      </c>
      <c r="G140" s="1025"/>
      <c r="H140" s="28"/>
      <c r="I140" s="811"/>
    </row>
    <row r="141" ht="15.75" customHeight="1">
      <c r="A141" s="784"/>
      <c r="B141" s="784">
        <v>138.0</v>
      </c>
      <c r="C141" s="992">
        <v>42465.0</v>
      </c>
      <c r="D141" s="877" t="s">
        <v>1026</v>
      </c>
      <c r="E141" s="877"/>
      <c r="F141" s="877" t="s">
        <v>1028</v>
      </c>
      <c r="G141" s="1025"/>
      <c r="H141" s="28"/>
      <c r="I141" s="811"/>
    </row>
    <row r="142" ht="15.75" customHeight="1">
      <c r="A142" s="1006"/>
      <c r="B142" s="784">
        <v>139.0</v>
      </c>
      <c r="C142" s="992">
        <v>42465.0</v>
      </c>
      <c r="D142" s="877" t="s">
        <v>1026</v>
      </c>
      <c r="E142" s="877"/>
      <c r="F142" s="877" t="s">
        <v>1029</v>
      </c>
      <c r="G142" s="1025"/>
      <c r="H142" s="28"/>
      <c r="I142" s="811"/>
    </row>
    <row r="143" ht="15.75" customHeight="1">
      <c r="A143" s="34"/>
      <c r="B143" s="784">
        <v>140.0</v>
      </c>
      <c r="C143" s="992">
        <v>42465.0</v>
      </c>
      <c r="D143" s="877" t="s">
        <v>1026</v>
      </c>
      <c r="E143" s="877"/>
      <c r="F143" s="1039" t="s">
        <v>1030</v>
      </c>
      <c r="G143" s="1025"/>
      <c r="H143" s="28"/>
      <c r="I143" s="811"/>
    </row>
    <row r="144" ht="15.75" customHeight="1">
      <c r="A144" s="34"/>
      <c r="B144" s="784">
        <v>141.0</v>
      </c>
      <c r="C144" s="992">
        <v>42465.0</v>
      </c>
      <c r="D144" s="877" t="s">
        <v>1026</v>
      </c>
      <c r="E144" s="877"/>
      <c r="F144" s="1039" t="s">
        <v>1031</v>
      </c>
      <c r="G144" s="1025"/>
      <c r="H144" s="28"/>
      <c r="I144" s="811"/>
    </row>
    <row r="145" ht="15.75" customHeight="1">
      <c r="A145" s="34"/>
      <c r="B145" s="784">
        <v>142.0</v>
      </c>
      <c r="C145" s="992">
        <v>42465.0</v>
      </c>
      <c r="D145" s="877" t="s">
        <v>1026</v>
      </c>
      <c r="E145" s="877"/>
      <c r="F145" s="1039" t="s">
        <v>1032</v>
      </c>
      <c r="G145" s="1025"/>
      <c r="H145" s="28"/>
      <c r="I145" s="811"/>
    </row>
    <row r="146" ht="15.75" customHeight="1">
      <c r="A146" s="34"/>
      <c r="B146" s="784">
        <v>143.0</v>
      </c>
      <c r="C146" s="992">
        <v>42465.0</v>
      </c>
      <c r="D146" s="877" t="s">
        <v>1026</v>
      </c>
      <c r="E146" s="877"/>
      <c r="F146" s="1039" t="s">
        <v>1033</v>
      </c>
      <c r="G146" s="1025"/>
      <c r="H146" s="28"/>
      <c r="I146" s="811"/>
    </row>
    <row r="147" ht="15.75" customHeight="1">
      <c r="A147" s="34"/>
      <c r="B147" s="784">
        <v>144.0</v>
      </c>
      <c r="C147" s="992">
        <v>42468.0</v>
      </c>
      <c r="D147" s="33" t="s">
        <v>1035</v>
      </c>
      <c r="E147" s="33"/>
      <c r="F147" s="877" t="s">
        <v>887</v>
      </c>
      <c r="G147" s="1025"/>
      <c r="H147" s="28"/>
      <c r="I147" s="811"/>
    </row>
    <row r="148" ht="15.75" customHeight="1">
      <c r="A148" s="34"/>
      <c r="B148" s="784">
        <v>145.0</v>
      </c>
      <c r="C148" s="992">
        <v>42468.0</v>
      </c>
      <c r="D148" s="33" t="s">
        <v>1038</v>
      </c>
      <c r="E148" s="33"/>
      <c r="F148" s="877" t="s">
        <v>887</v>
      </c>
      <c r="G148" s="1025"/>
      <c r="H148" s="28"/>
      <c r="I148" s="811"/>
    </row>
    <row r="149" ht="15.75" customHeight="1">
      <c r="A149" s="34"/>
      <c r="B149" s="784">
        <v>146.0</v>
      </c>
      <c r="C149" s="992">
        <v>42468.0</v>
      </c>
      <c r="D149" s="33" t="s">
        <v>1040</v>
      </c>
      <c r="E149" s="33"/>
      <c r="F149" s="877" t="s">
        <v>887</v>
      </c>
      <c r="G149" s="1025"/>
      <c r="H149" s="28"/>
      <c r="I149" s="811"/>
    </row>
    <row r="150" ht="15.75" customHeight="1">
      <c r="A150" s="34"/>
      <c r="B150" s="784">
        <v>147.0</v>
      </c>
      <c r="C150" s="992">
        <v>42468.0</v>
      </c>
      <c r="D150" s="33" t="s">
        <v>1041</v>
      </c>
      <c r="E150" s="33"/>
      <c r="F150" s="877" t="s">
        <v>887</v>
      </c>
      <c r="G150" s="1025"/>
      <c r="H150" s="28"/>
      <c r="I150" s="811"/>
    </row>
    <row r="151" ht="15.75" customHeight="1">
      <c r="A151" s="34"/>
      <c r="B151" s="784">
        <v>148.0</v>
      </c>
      <c r="C151" s="992">
        <v>42468.0</v>
      </c>
      <c r="D151" s="33" t="s">
        <v>1042</v>
      </c>
      <c r="E151" s="33"/>
      <c r="F151" s="877" t="s">
        <v>887</v>
      </c>
      <c r="G151" s="1025"/>
      <c r="H151" s="28"/>
      <c r="I151" s="811"/>
    </row>
    <row r="152" ht="15.75" customHeight="1">
      <c r="A152" s="34"/>
      <c r="B152" s="784">
        <v>149.0</v>
      </c>
      <c r="C152" s="992">
        <v>42468.0</v>
      </c>
      <c r="D152" s="33" t="s">
        <v>1037</v>
      </c>
      <c r="E152" s="33"/>
      <c r="F152" s="877" t="s">
        <v>887</v>
      </c>
      <c r="G152" s="1025"/>
      <c r="H152" s="28"/>
      <c r="I152" s="811"/>
    </row>
    <row r="153" ht="15.75" customHeight="1">
      <c r="A153" s="34"/>
      <c r="B153" s="784">
        <v>150.0</v>
      </c>
      <c r="C153" s="992">
        <v>42468.0</v>
      </c>
      <c r="D153" s="43" t="s">
        <v>1043</v>
      </c>
      <c r="E153" s="43"/>
      <c r="F153" s="877" t="s">
        <v>887</v>
      </c>
      <c r="G153" s="1025"/>
      <c r="H153" s="28"/>
      <c r="I153" s="811"/>
    </row>
    <row r="154" ht="15.75" customHeight="1">
      <c r="A154" s="34"/>
      <c r="B154" s="784">
        <v>151.0</v>
      </c>
      <c r="C154" s="992">
        <v>42468.0</v>
      </c>
      <c r="D154" s="33" t="s">
        <v>1036</v>
      </c>
      <c r="E154" s="33"/>
      <c r="F154" s="877" t="s">
        <v>887</v>
      </c>
      <c r="G154" s="1025"/>
      <c r="H154" s="28"/>
      <c r="I154" s="811"/>
    </row>
    <row r="155" ht="15.75" customHeight="1">
      <c r="A155" s="34"/>
      <c r="B155" s="784">
        <v>152.0</v>
      </c>
      <c r="C155" s="992">
        <v>42468.0</v>
      </c>
      <c r="D155" s="33" t="s">
        <v>1034</v>
      </c>
      <c r="E155" s="33"/>
      <c r="F155" s="877" t="s">
        <v>887</v>
      </c>
      <c r="G155" s="1025"/>
      <c r="H155" s="28"/>
      <c r="I155" s="811"/>
    </row>
    <row r="156" ht="15.75" customHeight="1">
      <c r="A156" s="34"/>
      <c r="B156" s="784">
        <v>153.0</v>
      </c>
      <c r="C156" s="35">
        <v>42472.0</v>
      </c>
      <c r="D156" s="33" t="s">
        <v>870</v>
      </c>
      <c r="E156" s="33"/>
      <c r="F156" s="877" t="s">
        <v>1020</v>
      </c>
      <c r="G156" s="1025"/>
      <c r="H156" s="28"/>
      <c r="I156" s="811"/>
    </row>
    <row r="157" ht="15.75" customHeight="1">
      <c r="A157" s="34"/>
      <c r="B157" s="784">
        <v>154.0</v>
      </c>
      <c r="C157" s="35">
        <v>42472.0</v>
      </c>
      <c r="D157" s="33" t="s">
        <v>1045</v>
      </c>
      <c r="E157" s="33"/>
      <c r="F157" s="877" t="s">
        <v>1020</v>
      </c>
      <c r="G157" s="1025"/>
      <c r="H157" s="28"/>
      <c r="I157" s="811"/>
    </row>
    <row r="158" ht="15.75" customHeight="1">
      <c r="A158" s="34"/>
      <c r="B158" s="784">
        <v>155.0</v>
      </c>
      <c r="C158" s="35">
        <v>42472.0</v>
      </c>
      <c r="D158" s="33" t="s">
        <v>1038</v>
      </c>
      <c r="E158" s="33"/>
      <c r="F158" s="877" t="s">
        <v>1020</v>
      </c>
      <c r="G158" s="1025"/>
      <c r="H158" s="28"/>
      <c r="I158" s="811"/>
    </row>
    <row r="159" ht="15.75" customHeight="1">
      <c r="A159" s="34"/>
      <c r="B159" s="784">
        <v>156.0</v>
      </c>
      <c r="C159" s="35">
        <v>42472.0</v>
      </c>
      <c r="D159" s="33" t="s">
        <v>972</v>
      </c>
      <c r="E159" s="33"/>
      <c r="F159" s="877" t="s">
        <v>1020</v>
      </c>
      <c r="G159" s="1025"/>
      <c r="H159" s="28"/>
      <c r="I159" s="811"/>
    </row>
    <row r="160" ht="15.75" customHeight="1">
      <c r="A160" s="34"/>
      <c r="B160" s="784">
        <v>157.0</v>
      </c>
      <c r="C160" s="35">
        <v>42472.0</v>
      </c>
      <c r="D160" s="33" t="s">
        <v>798</v>
      </c>
      <c r="E160" s="33"/>
      <c r="F160" s="877" t="s">
        <v>1020</v>
      </c>
      <c r="G160" s="1025"/>
      <c r="H160" s="28"/>
      <c r="I160" s="811"/>
    </row>
    <row r="161" ht="15.75" customHeight="1">
      <c r="A161" s="34"/>
      <c r="B161" s="784">
        <v>158.0</v>
      </c>
      <c r="C161" s="35">
        <v>42472.0</v>
      </c>
      <c r="D161" s="33" t="s">
        <v>907</v>
      </c>
      <c r="E161" s="33"/>
      <c r="F161" s="877" t="s">
        <v>1020</v>
      </c>
      <c r="G161" s="1025"/>
      <c r="H161" s="28"/>
      <c r="I161" s="811"/>
    </row>
    <row r="162" ht="15.75" customHeight="1">
      <c r="A162" s="34"/>
      <c r="B162" s="784">
        <v>159.0</v>
      </c>
      <c r="C162" s="35">
        <v>42472.0</v>
      </c>
      <c r="D162" s="33" t="s">
        <v>1044</v>
      </c>
      <c r="E162" s="33"/>
      <c r="F162" s="877" t="s">
        <v>1020</v>
      </c>
      <c r="G162" s="1025"/>
      <c r="H162" s="28"/>
      <c r="I162" s="811"/>
    </row>
    <row r="163" ht="15.75" customHeight="1">
      <c r="A163" s="34"/>
      <c r="B163" s="784">
        <v>160.0</v>
      </c>
      <c r="C163" s="35">
        <v>42472.0</v>
      </c>
      <c r="D163" s="33" t="s">
        <v>732</v>
      </c>
      <c r="E163" s="33"/>
      <c r="F163" s="877" t="s">
        <v>1020</v>
      </c>
      <c r="G163" s="1025"/>
      <c r="H163" s="28"/>
      <c r="I163" s="811"/>
    </row>
    <row r="164" ht="15.75" customHeight="1">
      <c r="A164" s="34"/>
      <c r="B164" s="784">
        <v>161.0</v>
      </c>
      <c r="C164" s="35">
        <v>42472.0</v>
      </c>
      <c r="D164" s="33" t="s">
        <v>964</v>
      </c>
      <c r="E164" s="33"/>
      <c r="F164" s="877" t="s">
        <v>1020</v>
      </c>
      <c r="G164" s="1025"/>
      <c r="H164" s="28"/>
      <c r="I164" s="811"/>
    </row>
    <row r="165" ht="15.75" customHeight="1">
      <c r="A165" s="34"/>
      <c r="B165" s="784">
        <v>162.0</v>
      </c>
      <c r="C165" s="35">
        <v>42472.0</v>
      </c>
      <c r="D165" s="33" t="s">
        <v>700</v>
      </c>
      <c r="E165" s="33"/>
      <c r="F165" s="1039" t="s">
        <v>89</v>
      </c>
      <c r="G165" s="1025" t="s">
        <v>947</v>
      </c>
      <c r="H165" s="28"/>
      <c r="I165" s="811"/>
    </row>
    <row r="166" ht="15.75" customHeight="1">
      <c r="A166" s="34"/>
      <c r="B166" s="784">
        <v>163.0</v>
      </c>
      <c r="C166" s="35">
        <v>42472.0</v>
      </c>
      <c r="D166" s="33" t="s">
        <v>595</v>
      </c>
      <c r="E166" s="33"/>
      <c r="F166" s="877" t="s">
        <v>363</v>
      </c>
      <c r="G166" s="1025"/>
      <c r="H166" s="28"/>
      <c r="I166" s="811"/>
    </row>
    <row r="167" ht="15.75" customHeight="1">
      <c r="A167" s="34"/>
      <c r="B167" s="784">
        <v>164.0</v>
      </c>
      <c r="C167" s="35">
        <v>42472.0</v>
      </c>
      <c r="D167" s="33" t="s">
        <v>776</v>
      </c>
      <c r="E167" s="33"/>
      <c r="F167" s="1039" t="s">
        <v>851</v>
      </c>
      <c r="G167" s="1025"/>
      <c r="H167" s="28"/>
      <c r="I167" s="811"/>
    </row>
    <row r="168" ht="15.75" customHeight="1">
      <c r="A168" s="34"/>
      <c r="B168" s="784">
        <v>165.0</v>
      </c>
      <c r="C168" s="35">
        <v>42472.0</v>
      </c>
      <c r="D168" s="33" t="s">
        <v>912</v>
      </c>
      <c r="E168" s="33"/>
      <c r="F168" s="1039" t="s">
        <v>1046</v>
      </c>
      <c r="G168" s="1025"/>
      <c r="H168" s="28"/>
      <c r="I168" s="811"/>
    </row>
    <row r="169" ht="15.75" customHeight="1">
      <c r="A169" s="34"/>
      <c r="B169" s="784">
        <v>166.0</v>
      </c>
      <c r="C169" s="35">
        <v>42475.0</v>
      </c>
      <c r="D169" s="33" t="s">
        <v>401</v>
      </c>
      <c r="E169" s="33"/>
      <c r="F169" s="1039" t="s">
        <v>1048</v>
      </c>
      <c r="G169" s="1025"/>
      <c r="H169" s="28"/>
      <c r="I169" s="811"/>
    </row>
    <row r="170" ht="15.75" customHeight="1">
      <c r="A170" s="34"/>
      <c r="B170" s="784">
        <v>167.0</v>
      </c>
      <c r="C170" s="35">
        <v>42475.0</v>
      </c>
      <c r="D170" s="33" t="s">
        <v>1047</v>
      </c>
      <c r="E170" s="33"/>
      <c r="F170" s="1039" t="s">
        <v>887</v>
      </c>
      <c r="G170" s="1025"/>
      <c r="H170" s="28"/>
      <c r="I170" s="811"/>
    </row>
    <row r="171" ht="15.75" customHeight="1">
      <c r="A171" s="34"/>
      <c r="B171" s="784">
        <v>168.0</v>
      </c>
      <c r="C171" s="35">
        <v>42475.0</v>
      </c>
      <c r="D171" s="33" t="s">
        <v>874</v>
      </c>
      <c r="E171" s="33"/>
      <c r="F171" s="877" t="s">
        <v>1020</v>
      </c>
      <c r="G171" s="1025"/>
      <c r="H171" s="28"/>
      <c r="I171" s="811"/>
    </row>
    <row r="172" ht="15.75" customHeight="1">
      <c r="A172" s="34"/>
      <c r="B172" s="784">
        <v>169.0</v>
      </c>
      <c r="C172" s="35">
        <v>42475.0</v>
      </c>
      <c r="D172" s="33" t="s">
        <v>883</v>
      </c>
      <c r="E172" s="33"/>
      <c r="F172" s="877" t="s">
        <v>1020</v>
      </c>
      <c r="G172" s="1025"/>
      <c r="H172" s="28"/>
      <c r="I172" s="811"/>
    </row>
    <row r="173" ht="15.75" customHeight="1">
      <c r="A173" s="34"/>
      <c r="B173" s="784">
        <v>170.0</v>
      </c>
      <c r="C173" s="35">
        <v>42475.0</v>
      </c>
      <c r="D173" s="33" t="s">
        <v>760</v>
      </c>
      <c r="E173" s="33"/>
      <c r="F173" s="877" t="s">
        <v>1020</v>
      </c>
      <c r="G173" s="1025"/>
      <c r="H173" s="28"/>
      <c r="I173" s="811"/>
    </row>
    <row r="174" ht="15.75" customHeight="1">
      <c r="A174" s="34"/>
      <c r="B174" s="784">
        <v>171.0</v>
      </c>
      <c r="C174" s="35">
        <v>42479.0</v>
      </c>
      <c r="D174" s="33" t="s">
        <v>203</v>
      </c>
      <c r="E174" s="33"/>
      <c r="F174" s="877" t="s">
        <v>1020</v>
      </c>
      <c r="G174" s="1025"/>
      <c r="H174" s="28"/>
      <c r="I174" s="811"/>
    </row>
    <row r="175" ht="15.75" customHeight="1">
      <c r="A175" s="34"/>
      <c r="B175" s="784">
        <v>172.0</v>
      </c>
      <c r="C175" s="35">
        <v>42479.0</v>
      </c>
      <c r="D175" s="33" t="s">
        <v>83</v>
      </c>
      <c r="E175" s="33"/>
      <c r="F175" s="1039" t="s">
        <v>845</v>
      </c>
      <c r="G175" s="1025"/>
      <c r="H175" s="28"/>
      <c r="I175" s="811"/>
    </row>
    <row r="176" ht="15.75" customHeight="1">
      <c r="A176" s="34"/>
      <c r="B176" s="784">
        <v>173.0</v>
      </c>
      <c r="C176" s="35">
        <v>42479.0</v>
      </c>
      <c r="D176" s="33" t="s">
        <v>1053</v>
      </c>
      <c r="E176" s="33"/>
      <c r="F176" s="1039" t="s">
        <v>887</v>
      </c>
      <c r="G176" s="1025"/>
      <c r="H176" s="28"/>
      <c r="I176" s="811"/>
    </row>
    <row r="177" ht="15.75" customHeight="1">
      <c r="A177" s="34"/>
      <c r="B177" s="784">
        <v>174.0</v>
      </c>
      <c r="C177" s="35">
        <v>42479.0</v>
      </c>
      <c r="D177" s="33" t="s">
        <v>1050</v>
      </c>
      <c r="E177" s="33"/>
      <c r="F177" s="1039" t="s">
        <v>887</v>
      </c>
      <c r="G177" s="1025"/>
      <c r="H177" s="28"/>
      <c r="I177" s="811"/>
    </row>
    <row r="178" ht="15.75" customHeight="1">
      <c r="A178" s="34"/>
      <c r="B178" s="784">
        <v>175.0</v>
      </c>
      <c r="C178" s="35">
        <v>42479.0</v>
      </c>
      <c r="D178" s="33" t="s">
        <v>1049</v>
      </c>
      <c r="E178" s="33"/>
      <c r="F178" s="1039" t="s">
        <v>887</v>
      </c>
      <c r="G178" s="1025"/>
      <c r="H178" s="28"/>
      <c r="I178" s="811"/>
    </row>
    <row r="179" ht="15.75" customHeight="1">
      <c r="A179" s="34"/>
      <c r="B179" s="784">
        <v>176.0</v>
      </c>
      <c r="C179" s="35">
        <v>42479.0</v>
      </c>
      <c r="D179" s="33" t="s">
        <v>737</v>
      </c>
      <c r="E179" s="33"/>
      <c r="F179" s="877" t="s">
        <v>1020</v>
      </c>
      <c r="G179" s="1025"/>
      <c r="H179" s="28"/>
      <c r="I179" s="811"/>
    </row>
    <row r="180" ht="15.75" customHeight="1">
      <c r="A180" s="34"/>
      <c r="B180" s="784">
        <v>177.0</v>
      </c>
      <c r="C180" s="35">
        <v>42479.0</v>
      </c>
      <c r="D180" s="33" t="s">
        <v>1051</v>
      </c>
      <c r="E180" s="33"/>
      <c r="F180" s="1039" t="s">
        <v>887</v>
      </c>
      <c r="G180" s="1025"/>
      <c r="H180" s="28"/>
      <c r="I180" s="811"/>
    </row>
    <row r="181" ht="15.75" customHeight="1">
      <c r="A181" s="34"/>
      <c r="B181" s="784">
        <v>178.0</v>
      </c>
      <c r="C181" s="35">
        <v>42479.0</v>
      </c>
      <c r="D181" s="33" t="s">
        <v>1052</v>
      </c>
      <c r="E181" s="33"/>
      <c r="F181" s="1039" t="s">
        <v>887</v>
      </c>
      <c r="G181" s="1025"/>
      <c r="H181" s="28"/>
      <c r="I181" s="811"/>
    </row>
    <row r="182" ht="15.75" customHeight="1">
      <c r="A182" s="34"/>
      <c r="B182" s="784">
        <v>179.0</v>
      </c>
      <c r="C182" s="35">
        <v>42480.0</v>
      </c>
      <c r="D182" s="33" t="s">
        <v>1057</v>
      </c>
      <c r="E182" s="33"/>
      <c r="F182" s="1039" t="s">
        <v>887</v>
      </c>
      <c r="G182" s="1025"/>
      <c r="H182" s="28"/>
      <c r="I182" s="811"/>
    </row>
    <row r="183" ht="15.75" customHeight="1">
      <c r="A183" s="34"/>
      <c r="B183" s="784">
        <v>180.0</v>
      </c>
      <c r="C183" s="35">
        <v>42480.0</v>
      </c>
      <c r="D183" s="33" t="s">
        <v>623</v>
      </c>
      <c r="E183" s="33"/>
      <c r="F183" s="877" t="s">
        <v>1020</v>
      </c>
      <c r="G183" s="1025"/>
      <c r="H183" s="28"/>
      <c r="I183" s="811"/>
    </row>
    <row r="184" ht="15.75" customHeight="1">
      <c r="A184" s="34"/>
      <c r="B184" s="784">
        <v>181.0</v>
      </c>
      <c r="C184" s="35">
        <v>42480.0</v>
      </c>
      <c r="D184" s="33" t="s">
        <v>1055</v>
      </c>
      <c r="E184" s="33"/>
      <c r="F184" s="877" t="s">
        <v>1020</v>
      </c>
      <c r="G184" s="1025"/>
      <c r="H184" s="28"/>
      <c r="I184" s="811"/>
    </row>
    <row r="185" ht="15.75" customHeight="1">
      <c r="A185" s="34"/>
      <c r="B185" s="784">
        <v>182.0</v>
      </c>
      <c r="C185" s="35">
        <v>42480.0</v>
      </c>
      <c r="D185" s="33" t="s">
        <v>201</v>
      </c>
      <c r="E185" s="33"/>
      <c r="F185" s="877" t="s">
        <v>1020</v>
      </c>
      <c r="G185" s="1025"/>
      <c r="H185" s="28"/>
      <c r="I185" s="811"/>
    </row>
    <row r="186" ht="15.75" customHeight="1">
      <c r="A186" s="34"/>
      <c r="B186" s="784">
        <v>183.0</v>
      </c>
      <c r="C186" s="35">
        <v>42480.0</v>
      </c>
      <c r="D186" s="33" t="s">
        <v>1056</v>
      </c>
      <c r="E186" s="33"/>
      <c r="F186" s="1039" t="s">
        <v>887</v>
      </c>
      <c r="G186" s="1025"/>
      <c r="H186" s="28"/>
      <c r="I186" s="811"/>
    </row>
    <row r="187" ht="15.75" customHeight="1">
      <c r="A187" s="34"/>
      <c r="B187" s="784">
        <v>184.0</v>
      </c>
      <c r="C187" s="35">
        <v>42480.0</v>
      </c>
      <c r="D187" s="33" t="s">
        <v>1059</v>
      </c>
      <c r="E187" s="33"/>
      <c r="F187" s="1039" t="s">
        <v>887</v>
      </c>
      <c r="G187" s="1025"/>
      <c r="H187" s="28"/>
      <c r="I187" s="811"/>
    </row>
    <row r="188" ht="15.75" customHeight="1">
      <c r="A188" s="34"/>
      <c r="B188" s="784">
        <v>185.0</v>
      </c>
      <c r="C188" s="35">
        <v>42480.0</v>
      </c>
      <c r="D188" s="33" t="s">
        <v>1054</v>
      </c>
      <c r="E188" s="33"/>
      <c r="F188" s="1039" t="s">
        <v>887</v>
      </c>
      <c r="G188" s="1025"/>
      <c r="H188" s="28"/>
      <c r="I188" s="811"/>
    </row>
    <row r="189" ht="15.75" customHeight="1">
      <c r="A189" s="34"/>
      <c r="B189" s="784">
        <v>186.0</v>
      </c>
      <c r="C189" s="35">
        <v>42480.0</v>
      </c>
      <c r="D189" s="33" t="s">
        <v>1058</v>
      </c>
      <c r="E189" s="33"/>
      <c r="F189" s="1039" t="s">
        <v>887</v>
      </c>
      <c r="G189" s="1025"/>
      <c r="H189" s="28"/>
      <c r="I189" s="811"/>
    </row>
    <row r="190" ht="15.75" customHeight="1">
      <c r="A190" s="34"/>
      <c r="B190" s="784">
        <v>187.0</v>
      </c>
      <c r="C190" s="35">
        <v>42481.0</v>
      </c>
      <c r="D190" s="33" t="s">
        <v>176</v>
      </c>
      <c r="E190" s="33"/>
      <c r="F190" s="1039" t="s">
        <v>1064</v>
      </c>
      <c r="G190" s="1025"/>
      <c r="H190" s="28"/>
      <c r="I190" s="811"/>
    </row>
    <row r="191" ht="15.75" customHeight="1">
      <c r="A191" s="34"/>
      <c r="B191" s="784">
        <v>188.0</v>
      </c>
      <c r="C191" s="35">
        <v>42481.0</v>
      </c>
      <c r="D191" s="33" t="s">
        <v>52</v>
      </c>
      <c r="E191" s="33"/>
      <c r="F191" s="1039" t="s">
        <v>89</v>
      </c>
      <c r="G191" s="1025" t="s">
        <v>1061</v>
      </c>
      <c r="H191" s="28"/>
      <c r="I191" s="811"/>
    </row>
    <row r="192" ht="15.75" customHeight="1">
      <c r="A192" s="34"/>
      <c r="B192" s="784">
        <v>189.0</v>
      </c>
      <c r="C192" s="35">
        <v>42481.0</v>
      </c>
      <c r="D192" s="33" t="s">
        <v>176</v>
      </c>
      <c r="E192" s="33"/>
      <c r="F192" s="1039" t="s">
        <v>363</v>
      </c>
      <c r="G192" s="1025"/>
      <c r="H192" s="28"/>
      <c r="I192" s="811"/>
    </row>
    <row r="193" ht="15.75" customHeight="1">
      <c r="A193" s="34"/>
      <c r="B193" s="784">
        <v>190.0</v>
      </c>
      <c r="C193" s="35">
        <v>42481.0</v>
      </c>
      <c r="D193" s="33" t="s">
        <v>478</v>
      </c>
      <c r="E193" s="33"/>
      <c r="F193" s="1039" t="s">
        <v>363</v>
      </c>
      <c r="G193" s="1025"/>
      <c r="H193" s="28"/>
      <c r="I193" s="811"/>
    </row>
    <row r="194" ht="15.75" customHeight="1">
      <c r="A194" s="34"/>
      <c r="B194" s="784">
        <v>191.0</v>
      </c>
      <c r="C194" s="35">
        <v>42481.0</v>
      </c>
      <c r="D194" s="33" t="s">
        <v>949</v>
      </c>
      <c r="E194" s="33"/>
      <c r="F194" s="877" t="s">
        <v>1020</v>
      </c>
      <c r="G194" s="1025"/>
      <c r="H194" s="28"/>
      <c r="I194" s="811"/>
    </row>
    <row r="195" ht="15.75" customHeight="1">
      <c r="A195" s="34"/>
      <c r="B195" s="784">
        <v>192.0</v>
      </c>
      <c r="C195" s="35">
        <v>42481.0</v>
      </c>
      <c r="D195" s="33" t="s">
        <v>776</v>
      </c>
      <c r="E195" s="33"/>
      <c r="F195" s="1039" t="s">
        <v>845</v>
      </c>
      <c r="G195" s="1025"/>
      <c r="H195" s="28"/>
      <c r="I195" s="811"/>
    </row>
    <row r="196" ht="15.75" customHeight="1">
      <c r="A196" s="34"/>
      <c r="B196" s="784">
        <v>193.0</v>
      </c>
      <c r="C196" s="35">
        <v>42481.0</v>
      </c>
      <c r="D196" s="33" t="s">
        <v>929</v>
      </c>
      <c r="E196" s="33"/>
      <c r="F196" s="877" t="s">
        <v>1020</v>
      </c>
      <c r="G196" s="1025"/>
      <c r="H196" s="28"/>
      <c r="I196" s="811"/>
    </row>
    <row r="197" ht="15.75" customHeight="1">
      <c r="A197" s="34"/>
      <c r="B197" s="784">
        <v>194.0</v>
      </c>
      <c r="C197" s="35">
        <v>42481.0</v>
      </c>
      <c r="D197" s="33" t="s">
        <v>632</v>
      </c>
      <c r="E197" s="33"/>
      <c r="F197" s="1039" t="s">
        <v>887</v>
      </c>
      <c r="G197" s="1025"/>
      <c r="H197" s="28"/>
      <c r="I197" s="811"/>
    </row>
    <row r="198" ht="15.75" customHeight="1">
      <c r="A198" s="34"/>
      <c r="B198" s="784">
        <v>195.0</v>
      </c>
      <c r="C198" s="35">
        <v>42481.0</v>
      </c>
      <c r="D198" s="33" t="s">
        <v>786</v>
      </c>
      <c r="E198" s="33"/>
      <c r="F198" s="877" t="s">
        <v>1020</v>
      </c>
      <c r="G198" s="1025"/>
      <c r="H198" s="28"/>
      <c r="I198" s="811"/>
    </row>
    <row r="199" ht="15.75" customHeight="1">
      <c r="A199" s="34"/>
      <c r="B199" s="784">
        <v>196.0</v>
      </c>
      <c r="C199" s="35">
        <v>42481.0</v>
      </c>
      <c r="D199" s="33" t="s">
        <v>1060</v>
      </c>
      <c r="E199" s="33"/>
      <c r="F199" s="1039" t="s">
        <v>887</v>
      </c>
      <c r="G199" s="1025"/>
      <c r="H199" s="28"/>
      <c r="I199" s="811"/>
    </row>
    <row r="200" ht="15.75" customHeight="1">
      <c r="A200" s="34"/>
      <c r="B200" s="784">
        <v>197.0</v>
      </c>
      <c r="C200" s="35">
        <v>42481.0</v>
      </c>
      <c r="D200" s="33" t="s">
        <v>1062</v>
      </c>
      <c r="E200" s="33"/>
      <c r="F200" s="1039" t="s">
        <v>887</v>
      </c>
      <c r="G200" s="1025"/>
      <c r="H200" s="28"/>
      <c r="I200" s="811"/>
    </row>
    <row r="201" ht="15.75" customHeight="1">
      <c r="A201" s="34"/>
      <c r="B201" s="784">
        <v>198.0</v>
      </c>
      <c r="C201" s="35">
        <v>42481.0</v>
      </c>
      <c r="D201" s="33" t="s">
        <v>1063</v>
      </c>
      <c r="E201" s="33"/>
      <c r="F201" s="877" t="s">
        <v>1020</v>
      </c>
      <c r="G201" s="1025"/>
      <c r="H201" s="28"/>
      <c r="I201" s="811"/>
    </row>
    <row r="202" ht="15.75" customHeight="1">
      <c r="A202" s="34"/>
      <c r="B202" s="784">
        <v>199.0</v>
      </c>
      <c r="C202" s="35">
        <v>42481.0</v>
      </c>
      <c r="D202" s="33" t="s">
        <v>956</v>
      </c>
      <c r="E202" s="33"/>
      <c r="F202" s="877" t="s">
        <v>1020</v>
      </c>
      <c r="G202" s="1025"/>
      <c r="H202" s="28"/>
      <c r="I202" s="811"/>
    </row>
    <row r="203" ht="15.75" customHeight="1">
      <c r="A203" s="34"/>
      <c r="B203" s="784">
        <v>200.0</v>
      </c>
      <c r="C203" s="35">
        <v>42482.0</v>
      </c>
      <c r="D203" s="33" t="s">
        <v>967</v>
      </c>
      <c r="E203" s="33"/>
      <c r="F203" s="877" t="s">
        <v>1020</v>
      </c>
      <c r="G203" s="1025"/>
      <c r="H203" s="28"/>
      <c r="I203" s="811"/>
    </row>
    <row r="204" ht="15.75" customHeight="1">
      <c r="A204" s="34"/>
      <c r="B204" s="784">
        <v>201.0</v>
      </c>
      <c r="C204" s="35">
        <v>42482.0</v>
      </c>
      <c r="D204" s="33" t="s">
        <v>478</v>
      </c>
      <c r="E204" s="33"/>
      <c r="F204" s="1039" t="s">
        <v>1064</v>
      </c>
      <c r="G204" s="1025"/>
      <c r="H204" s="28"/>
      <c r="I204" s="811"/>
    </row>
    <row r="205" ht="15.75" customHeight="1">
      <c r="A205" s="34"/>
      <c r="B205" s="784">
        <v>202.0</v>
      </c>
      <c r="C205" s="35">
        <v>42482.0</v>
      </c>
      <c r="D205" s="33" t="s">
        <v>783</v>
      </c>
      <c r="E205" s="33"/>
      <c r="F205" s="877" t="s">
        <v>1020</v>
      </c>
      <c r="G205" s="1025"/>
      <c r="H205" s="28"/>
      <c r="I205" s="811"/>
    </row>
    <row r="206" ht="15.75" customHeight="1">
      <c r="A206" s="34"/>
      <c r="B206" s="784">
        <v>203.0</v>
      </c>
      <c r="C206" s="35">
        <v>42482.0</v>
      </c>
      <c r="D206" s="33" t="s">
        <v>1071</v>
      </c>
      <c r="E206" s="33"/>
      <c r="F206" s="877" t="s">
        <v>1020</v>
      </c>
      <c r="G206" s="1025"/>
      <c r="H206" s="28"/>
      <c r="I206" s="811"/>
    </row>
    <row r="207" ht="15.75" customHeight="1">
      <c r="A207" s="34"/>
      <c r="B207" s="784">
        <v>204.0</v>
      </c>
      <c r="C207" s="35">
        <v>42482.0</v>
      </c>
      <c r="D207" s="33" t="s">
        <v>324</v>
      </c>
      <c r="E207" s="33"/>
      <c r="F207" s="877" t="s">
        <v>1020</v>
      </c>
      <c r="G207" s="1044"/>
      <c r="H207" s="28"/>
      <c r="I207" s="811"/>
    </row>
    <row r="208" ht="15.75" customHeight="1">
      <c r="A208" s="34"/>
      <c r="B208" s="784">
        <v>205.0</v>
      </c>
      <c r="C208" s="35">
        <v>42482.0</v>
      </c>
      <c r="D208" s="33" t="s">
        <v>1068</v>
      </c>
      <c r="E208" s="33"/>
      <c r="F208" s="1039" t="s">
        <v>1066</v>
      </c>
      <c r="G208" s="1025"/>
      <c r="H208" s="28"/>
      <c r="I208" s="811"/>
    </row>
    <row r="209" ht="15.75" customHeight="1">
      <c r="A209" s="34"/>
      <c r="B209" s="784">
        <v>206.0</v>
      </c>
      <c r="C209" s="35">
        <v>42482.0</v>
      </c>
      <c r="D209" s="33" t="s">
        <v>1072</v>
      </c>
      <c r="E209" s="33"/>
      <c r="F209" s="1039" t="s">
        <v>1066</v>
      </c>
      <c r="G209" s="1044"/>
      <c r="H209" s="28"/>
      <c r="I209" s="811"/>
    </row>
    <row r="210" ht="15.75" customHeight="1">
      <c r="A210" s="34"/>
      <c r="B210" s="784">
        <v>207.0</v>
      </c>
      <c r="C210" s="35">
        <v>42482.0</v>
      </c>
      <c r="D210" s="33" t="s">
        <v>1069</v>
      </c>
      <c r="E210" s="33"/>
      <c r="F210" s="1039" t="s">
        <v>1066</v>
      </c>
      <c r="G210" s="1025"/>
      <c r="H210" s="28"/>
      <c r="I210" s="811"/>
    </row>
    <row r="211" ht="15.75" customHeight="1">
      <c r="A211" s="34"/>
      <c r="B211" s="784">
        <v>208.0</v>
      </c>
      <c r="C211" s="35">
        <v>42482.0</v>
      </c>
      <c r="D211" s="33" t="s">
        <v>1065</v>
      </c>
      <c r="E211" s="33"/>
      <c r="F211" s="1039" t="s">
        <v>1066</v>
      </c>
      <c r="G211" s="1044"/>
      <c r="H211" s="28"/>
      <c r="I211" s="811"/>
    </row>
    <row r="212" ht="15.75" customHeight="1">
      <c r="A212" s="34"/>
      <c r="B212" s="784">
        <v>209.0</v>
      </c>
      <c r="C212" s="35">
        <v>42482.0</v>
      </c>
      <c r="D212" s="33" t="s">
        <v>1072</v>
      </c>
      <c r="E212" s="33"/>
      <c r="F212" s="1039" t="s">
        <v>1066</v>
      </c>
      <c r="G212" s="1025"/>
      <c r="H212" s="28"/>
      <c r="I212" s="811"/>
    </row>
    <row r="213" ht="15.75" customHeight="1">
      <c r="A213" s="34"/>
      <c r="B213" s="784">
        <v>210.0</v>
      </c>
      <c r="C213" s="35">
        <v>42482.0</v>
      </c>
      <c r="D213" s="33" t="s">
        <v>1070</v>
      </c>
      <c r="E213" s="33"/>
      <c r="F213" s="1039" t="s">
        <v>1066</v>
      </c>
      <c r="G213" s="1044"/>
      <c r="H213" s="28"/>
      <c r="I213" s="811"/>
    </row>
    <row r="214" ht="15.75" customHeight="1">
      <c r="A214" s="34"/>
      <c r="B214" s="784">
        <v>211.0</v>
      </c>
      <c r="C214" s="35">
        <v>42482.0</v>
      </c>
      <c r="D214" s="33" t="s">
        <v>1070</v>
      </c>
      <c r="E214" s="33"/>
      <c r="F214" s="1039" t="s">
        <v>887</v>
      </c>
      <c r="G214" s="1025"/>
      <c r="H214" s="28"/>
      <c r="I214" s="811"/>
    </row>
    <row r="215" ht="15.75" customHeight="1">
      <c r="A215" s="34"/>
      <c r="B215" s="784">
        <v>212.0</v>
      </c>
      <c r="C215" s="35">
        <v>42482.0</v>
      </c>
      <c r="D215" s="33" t="s">
        <v>952</v>
      </c>
      <c r="E215" s="33"/>
      <c r="F215" s="877" t="s">
        <v>1020</v>
      </c>
      <c r="G215" s="1044"/>
      <c r="H215" s="28"/>
      <c r="I215" s="811"/>
    </row>
    <row r="216" ht="15.75" customHeight="1">
      <c r="A216" s="34"/>
      <c r="B216" s="784">
        <v>213.0</v>
      </c>
      <c r="C216" s="35">
        <v>42482.0</v>
      </c>
      <c r="D216" s="33" t="s">
        <v>1067</v>
      </c>
      <c r="E216" s="33"/>
      <c r="F216" s="1039" t="s">
        <v>887</v>
      </c>
      <c r="G216" s="1025"/>
      <c r="H216" s="28"/>
      <c r="I216" s="811"/>
    </row>
    <row r="217" ht="15.75" customHeight="1">
      <c r="A217" s="34"/>
      <c r="B217" s="784">
        <v>214.0</v>
      </c>
      <c r="C217" s="35">
        <v>42482.0</v>
      </c>
      <c r="D217" s="33" t="s">
        <v>965</v>
      </c>
      <c r="E217" s="33"/>
      <c r="F217" s="877" t="s">
        <v>1020</v>
      </c>
      <c r="G217" s="1044"/>
      <c r="H217" s="28"/>
      <c r="I217" s="811"/>
    </row>
    <row r="218" ht="15.75" customHeight="1">
      <c r="A218" s="34"/>
      <c r="B218" s="784">
        <v>215.0</v>
      </c>
      <c r="C218" s="35">
        <v>42482.0</v>
      </c>
      <c r="D218" s="33" t="s">
        <v>759</v>
      </c>
      <c r="E218" s="33"/>
      <c r="F218" s="1039" t="s">
        <v>89</v>
      </c>
      <c r="G218" s="1025" t="s">
        <v>849</v>
      </c>
      <c r="H218" s="28"/>
      <c r="I218" s="811"/>
    </row>
    <row r="219" ht="15.75" customHeight="1">
      <c r="A219" s="34"/>
      <c r="B219" s="784">
        <v>216.0</v>
      </c>
      <c r="C219" s="35">
        <v>42483.0</v>
      </c>
      <c r="D219" s="33" t="s">
        <v>1073</v>
      </c>
      <c r="E219" s="33"/>
      <c r="F219" s="877" t="s">
        <v>1020</v>
      </c>
      <c r="G219" s="1044"/>
      <c r="H219" s="28"/>
      <c r="I219" s="811"/>
    </row>
    <row r="220" ht="15.75" customHeight="1">
      <c r="A220" s="34"/>
      <c r="B220" s="784">
        <v>217.0</v>
      </c>
      <c r="C220" s="35">
        <v>42486.0</v>
      </c>
      <c r="D220" s="33" t="s">
        <v>1082</v>
      </c>
      <c r="E220" s="33"/>
      <c r="F220" s="1039" t="s">
        <v>1083</v>
      </c>
      <c r="G220" s="1025"/>
      <c r="H220" s="28"/>
      <c r="I220" s="811"/>
    </row>
    <row r="221" ht="15.75" customHeight="1">
      <c r="A221" s="34"/>
      <c r="B221" s="784">
        <v>218.0</v>
      </c>
      <c r="C221" s="35">
        <v>42486.0</v>
      </c>
      <c r="D221" s="33" t="s">
        <v>1081</v>
      </c>
      <c r="E221" s="33"/>
      <c r="F221" s="1039" t="s">
        <v>887</v>
      </c>
      <c r="G221" s="1044"/>
      <c r="H221" s="28"/>
      <c r="I221" s="811"/>
    </row>
    <row r="222" ht="15.75" customHeight="1">
      <c r="A222" s="34"/>
      <c r="B222" s="784">
        <v>219.0</v>
      </c>
      <c r="C222" s="35">
        <v>42486.0</v>
      </c>
      <c r="D222" s="33" t="s">
        <v>811</v>
      </c>
      <c r="E222" s="33"/>
      <c r="F222" s="1039" t="s">
        <v>887</v>
      </c>
      <c r="G222" s="1025"/>
      <c r="H222" s="28"/>
      <c r="I222" s="811"/>
    </row>
    <row r="223" ht="15.75" customHeight="1">
      <c r="A223" s="34"/>
      <c r="B223" s="784">
        <v>220.0</v>
      </c>
      <c r="C223" s="35">
        <v>42486.0</v>
      </c>
      <c r="D223" s="33" t="s">
        <v>523</v>
      </c>
      <c r="E223" s="33"/>
      <c r="F223" s="1039"/>
      <c r="G223" s="1044"/>
      <c r="H223" s="28"/>
      <c r="I223" s="811"/>
    </row>
    <row r="224" ht="15.75" customHeight="1">
      <c r="A224" s="34"/>
      <c r="B224" s="784">
        <v>221.0</v>
      </c>
      <c r="C224" s="35">
        <v>42486.0</v>
      </c>
      <c r="D224" s="33" t="s">
        <v>706</v>
      </c>
      <c r="E224" s="33"/>
      <c r="F224" s="1039" t="s">
        <v>994</v>
      </c>
      <c r="G224" s="1025"/>
      <c r="H224" s="28"/>
      <c r="I224" s="811"/>
    </row>
    <row r="225" ht="15.75" customHeight="1">
      <c r="A225" s="34"/>
      <c r="B225" s="784">
        <v>222.0</v>
      </c>
      <c r="C225" s="35">
        <v>42486.0</v>
      </c>
      <c r="D225" s="33" t="s">
        <v>861</v>
      </c>
      <c r="E225" s="33"/>
      <c r="F225" s="1039" t="s">
        <v>994</v>
      </c>
      <c r="G225" s="1044"/>
      <c r="H225" s="28"/>
      <c r="I225" s="811"/>
    </row>
    <row r="226" ht="15.75" customHeight="1">
      <c r="A226" s="34"/>
      <c r="B226" s="784">
        <v>223.0</v>
      </c>
      <c r="C226" s="35">
        <v>42486.0</v>
      </c>
      <c r="D226" s="33" t="s">
        <v>659</v>
      </c>
      <c r="E226" s="33"/>
      <c r="F226" s="1039" t="s">
        <v>994</v>
      </c>
      <c r="G226" s="1025"/>
      <c r="H226" s="28"/>
      <c r="I226" s="811"/>
    </row>
    <row r="227" ht="15.75" customHeight="1">
      <c r="A227" s="34"/>
      <c r="B227" s="784">
        <v>224.0</v>
      </c>
      <c r="C227" s="35">
        <v>42486.0</v>
      </c>
      <c r="D227" s="33" t="s">
        <v>870</v>
      </c>
      <c r="E227" s="33"/>
      <c r="F227" s="1039" t="s">
        <v>994</v>
      </c>
      <c r="G227" s="1044"/>
      <c r="H227" s="28"/>
      <c r="I227" s="811"/>
    </row>
    <row r="228" ht="15.75" customHeight="1">
      <c r="A228" s="34"/>
      <c r="B228" s="784">
        <v>225.0</v>
      </c>
      <c r="C228" s="35">
        <v>42486.0</v>
      </c>
      <c r="D228" s="33" t="s">
        <v>915</v>
      </c>
      <c r="E228" s="33"/>
      <c r="F228" s="1039" t="s">
        <v>994</v>
      </c>
      <c r="G228" s="1025"/>
      <c r="H228" s="28"/>
      <c r="I228" s="811"/>
    </row>
    <row r="229" ht="15.75" customHeight="1">
      <c r="A229" s="34"/>
      <c r="B229" s="784">
        <v>226.0</v>
      </c>
      <c r="C229" s="35">
        <v>42486.0</v>
      </c>
      <c r="D229" s="33" t="s">
        <v>807</v>
      </c>
      <c r="E229" s="33"/>
      <c r="F229" s="1039" t="s">
        <v>1076</v>
      </c>
      <c r="G229" s="1044"/>
      <c r="H229" s="28"/>
      <c r="I229" s="811"/>
    </row>
    <row r="230" ht="15.75" customHeight="1">
      <c r="A230" s="34"/>
      <c r="B230" s="784">
        <v>227.0</v>
      </c>
      <c r="C230" s="35">
        <v>42486.0</v>
      </c>
      <c r="D230" s="33" t="s">
        <v>1006</v>
      </c>
      <c r="E230" s="33"/>
      <c r="F230" s="1039" t="s">
        <v>1078</v>
      </c>
      <c r="G230" s="1025"/>
      <c r="H230" s="28"/>
      <c r="I230" s="811"/>
    </row>
    <row r="231" ht="15.75" customHeight="1">
      <c r="A231" s="34"/>
      <c r="B231" s="784">
        <v>228.0</v>
      </c>
      <c r="C231" s="35">
        <v>42486.0</v>
      </c>
      <c r="D231" s="33" t="s">
        <v>1002</v>
      </c>
      <c r="E231" s="33"/>
      <c r="F231" s="1039" t="s">
        <v>1074</v>
      </c>
      <c r="G231" s="1044"/>
      <c r="H231" s="63" t="s">
        <v>1075</v>
      </c>
      <c r="I231" s="811"/>
    </row>
    <row r="232" ht="15.75" customHeight="1">
      <c r="A232" s="34"/>
      <c r="B232" s="784">
        <v>229.0</v>
      </c>
      <c r="C232" s="35">
        <v>42486.0</v>
      </c>
      <c r="D232" s="33" t="s">
        <v>723</v>
      </c>
      <c r="E232" s="33"/>
      <c r="F232" s="877" t="s">
        <v>1020</v>
      </c>
      <c r="G232" s="1025"/>
      <c r="H232" s="28"/>
      <c r="I232" s="811"/>
    </row>
    <row r="233" ht="15.75" customHeight="1">
      <c r="A233" s="34"/>
      <c r="B233" s="784">
        <v>230.0</v>
      </c>
      <c r="C233" s="35">
        <v>42486.0</v>
      </c>
      <c r="D233" s="33" t="s">
        <v>1080</v>
      </c>
      <c r="E233" s="33"/>
      <c r="F233" s="1039" t="s">
        <v>887</v>
      </c>
      <c r="G233" s="1044"/>
      <c r="H233" s="28"/>
      <c r="I233" s="811"/>
    </row>
    <row r="234" ht="15.75" customHeight="1">
      <c r="A234" s="34"/>
      <c r="B234" s="784">
        <v>231.0</v>
      </c>
      <c r="C234" s="35">
        <v>42486.0</v>
      </c>
      <c r="D234" s="33" t="s">
        <v>1077</v>
      </c>
      <c r="E234" s="33"/>
      <c r="F234" s="1039" t="s">
        <v>887</v>
      </c>
      <c r="G234" s="1025"/>
      <c r="H234" s="28"/>
      <c r="I234" s="811"/>
    </row>
    <row r="235" ht="15.75" customHeight="1">
      <c r="A235" s="34"/>
      <c r="B235" s="784">
        <v>232.0</v>
      </c>
      <c r="C235" s="35">
        <v>42486.0</v>
      </c>
      <c r="D235" s="33" t="s">
        <v>1079</v>
      </c>
      <c r="E235" s="33"/>
      <c r="F235" s="1039" t="s">
        <v>887</v>
      </c>
      <c r="G235" s="1044"/>
      <c r="H235" s="28"/>
      <c r="I235" s="811"/>
    </row>
    <row r="236" ht="15.75" customHeight="1">
      <c r="A236" s="34"/>
      <c r="B236" s="784">
        <v>233.0</v>
      </c>
      <c r="C236" s="35">
        <v>42489.0</v>
      </c>
      <c r="D236" s="33" t="s">
        <v>1009</v>
      </c>
      <c r="E236" s="33"/>
      <c r="F236" s="877" t="s">
        <v>1020</v>
      </c>
      <c r="G236" s="1025"/>
      <c r="H236" s="28"/>
      <c r="I236" s="811"/>
    </row>
    <row r="237" ht="15.75" customHeight="1">
      <c r="A237" s="34"/>
      <c r="B237" s="784">
        <v>234.0</v>
      </c>
      <c r="C237" s="35">
        <v>42493.0</v>
      </c>
      <c r="D237" s="33" t="s">
        <v>1102</v>
      </c>
      <c r="E237" s="33"/>
      <c r="F237" s="1039" t="s">
        <v>1103</v>
      </c>
      <c r="G237" s="1044"/>
      <c r="H237" s="28"/>
      <c r="I237" s="811"/>
    </row>
    <row r="238" ht="15.75" customHeight="1">
      <c r="A238" s="34"/>
      <c r="B238" s="784">
        <v>235.0</v>
      </c>
      <c r="C238" s="35">
        <v>42493.0</v>
      </c>
      <c r="D238" s="33" t="s">
        <v>1101</v>
      </c>
      <c r="E238" s="33"/>
      <c r="F238" s="1039" t="s">
        <v>887</v>
      </c>
      <c r="G238" s="1025"/>
      <c r="H238" s="28"/>
      <c r="I238" s="811"/>
    </row>
    <row r="239" ht="15.75" customHeight="1">
      <c r="A239" s="34"/>
      <c r="B239" s="784">
        <v>236.0</v>
      </c>
      <c r="C239" s="35">
        <v>42493.0</v>
      </c>
      <c r="D239" s="43" t="s">
        <v>1098</v>
      </c>
      <c r="E239" s="43"/>
      <c r="F239" s="1039" t="s">
        <v>887</v>
      </c>
      <c r="G239" s="1044"/>
      <c r="H239" s="28"/>
      <c r="I239" s="811"/>
    </row>
    <row r="240" ht="15.75" customHeight="1">
      <c r="A240" s="34"/>
      <c r="B240" s="784">
        <v>237.0</v>
      </c>
      <c r="C240" s="35">
        <v>42493.0</v>
      </c>
      <c r="D240" s="43" t="s">
        <v>1090</v>
      </c>
      <c r="E240" s="43"/>
      <c r="F240" s="1039" t="s">
        <v>887</v>
      </c>
      <c r="G240" s="1025"/>
      <c r="H240" s="28"/>
      <c r="I240" s="811"/>
    </row>
    <row r="241" ht="15.75" customHeight="1">
      <c r="A241" s="34"/>
      <c r="B241" s="784">
        <v>238.0</v>
      </c>
      <c r="C241" s="35">
        <v>42493.0</v>
      </c>
      <c r="D241" s="43" t="s">
        <v>1106</v>
      </c>
      <c r="E241" s="43"/>
      <c r="F241" s="1039" t="s">
        <v>887</v>
      </c>
      <c r="G241" s="1044"/>
      <c r="H241" s="28"/>
      <c r="I241" s="811"/>
    </row>
    <row r="242" ht="15.75" customHeight="1">
      <c r="A242" s="34"/>
      <c r="B242" s="784">
        <v>239.0</v>
      </c>
      <c r="C242" s="35">
        <v>42493.0</v>
      </c>
      <c r="D242" s="33" t="s">
        <v>1100</v>
      </c>
      <c r="E242" s="33"/>
      <c r="F242" s="1039" t="s">
        <v>887</v>
      </c>
      <c r="G242" s="1025"/>
      <c r="H242" s="28"/>
      <c r="I242" s="811"/>
    </row>
    <row r="243" ht="15.75" customHeight="1">
      <c r="A243" s="34"/>
      <c r="B243" s="784">
        <v>240.0</v>
      </c>
      <c r="C243" s="35">
        <v>42493.0</v>
      </c>
      <c r="D243" s="33" t="s">
        <v>1107</v>
      </c>
      <c r="E243" s="33"/>
      <c r="F243" s="1039" t="s">
        <v>887</v>
      </c>
      <c r="G243" s="1044"/>
      <c r="H243" s="28"/>
      <c r="I243" s="811"/>
    </row>
    <row r="244" ht="15.75" customHeight="1">
      <c r="A244" s="34"/>
      <c r="B244" s="784">
        <v>241.0</v>
      </c>
      <c r="C244" s="35">
        <v>42493.0</v>
      </c>
      <c r="D244" s="33" t="s">
        <v>1088</v>
      </c>
      <c r="E244" s="33"/>
      <c r="F244" s="1039" t="s">
        <v>887</v>
      </c>
      <c r="G244" s="1025"/>
      <c r="H244" s="28"/>
      <c r="I244" s="811"/>
    </row>
    <row r="245" ht="15.75" customHeight="1">
      <c r="A245" s="34"/>
      <c r="B245" s="784">
        <v>242.0</v>
      </c>
      <c r="C245" s="35">
        <v>42493.0</v>
      </c>
      <c r="D245" s="33" t="s">
        <v>1105</v>
      </c>
      <c r="E245" s="33"/>
      <c r="F245" s="1039" t="s">
        <v>887</v>
      </c>
      <c r="G245" s="1044"/>
      <c r="H245" s="28"/>
      <c r="I245" s="811"/>
    </row>
    <row r="246" ht="15.75" customHeight="1">
      <c r="A246" s="34"/>
      <c r="B246" s="784">
        <v>243.0</v>
      </c>
      <c r="C246" s="35">
        <v>42493.0</v>
      </c>
      <c r="D246" s="33" t="s">
        <v>1097</v>
      </c>
      <c r="E246" s="33"/>
      <c r="F246" s="1039" t="s">
        <v>887</v>
      </c>
      <c r="G246" s="1025"/>
      <c r="H246" s="28"/>
      <c r="I246" s="811"/>
    </row>
    <row r="247" ht="15.75" customHeight="1">
      <c r="A247" s="34"/>
      <c r="B247" s="784">
        <v>244.0</v>
      </c>
      <c r="C247" s="35">
        <v>42493.0</v>
      </c>
      <c r="D247" s="43" t="s">
        <v>1091</v>
      </c>
      <c r="E247" s="43"/>
      <c r="F247" s="1039" t="s">
        <v>887</v>
      </c>
      <c r="G247" s="1044"/>
      <c r="H247" s="28"/>
      <c r="I247" s="811"/>
    </row>
    <row r="248" ht="15.75" customHeight="1">
      <c r="A248" s="34"/>
      <c r="B248" s="784">
        <v>245.0</v>
      </c>
      <c r="C248" s="35">
        <v>42493.0</v>
      </c>
      <c r="D248" s="33" t="s">
        <v>1094</v>
      </c>
      <c r="E248" s="33"/>
      <c r="F248" s="1039" t="s">
        <v>887</v>
      </c>
      <c r="G248" s="1025"/>
      <c r="H248" s="28"/>
      <c r="I248" s="811"/>
    </row>
    <row r="249" ht="15.75" customHeight="1">
      <c r="A249" s="34"/>
      <c r="B249" s="784">
        <v>246.0</v>
      </c>
      <c r="C249" s="35">
        <v>42493.0</v>
      </c>
      <c r="D249" s="33" t="s">
        <v>1094</v>
      </c>
      <c r="E249" s="33"/>
      <c r="F249" s="877" t="s">
        <v>1020</v>
      </c>
      <c r="G249" s="1044"/>
      <c r="H249" s="28"/>
      <c r="I249" s="811"/>
    </row>
    <row r="250" ht="15.75" customHeight="1">
      <c r="A250" s="34"/>
      <c r="B250" s="784">
        <v>247.0</v>
      </c>
      <c r="C250" s="35">
        <v>42493.0</v>
      </c>
      <c r="D250" s="33" t="s">
        <v>1096</v>
      </c>
      <c r="E250" s="33"/>
      <c r="F250" s="1039" t="s">
        <v>887</v>
      </c>
      <c r="G250" s="1025"/>
      <c r="H250" s="28"/>
      <c r="I250" s="811"/>
    </row>
    <row r="251" ht="15.75" customHeight="1">
      <c r="A251" s="34"/>
      <c r="B251" s="784">
        <v>248.0</v>
      </c>
      <c r="C251" s="35">
        <v>42493.0</v>
      </c>
      <c r="D251" s="33" t="s">
        <v>1099</v>
      </c>
      <c r="E251" s="33"/>
      <c r="F251" s="1039" t="s">
        <v>887</v>
      </c>
      <c r="G251" s="1044"/>
      <c r="H251" s="28"/>
      <c r="I251" s="811"/>
    </row>
    <row r="252" ht="15.75" customHeight="1">
      <c r="A252" s="34"/>
      <c r="B252" s="784">
        <v>249.0</v>
      </c>
      <c r="C252" s="35">
        <v>42493.0</v>
      </c>
      <c r="D252" s="43" t="s">
        <v>1093</v>
      </c>
      <c r="E252" s="43"/>
      <c r="F252" s="1039" t="s">
        <v>887</v>
      </c>
      <c r="G252" s="1025"/>
      <c r="H252" s="28"/>
      <c r="I252" s="811"/>
    </row>
    <row r="253" ht="15.75" customHeight="1">
      <c r="A253" s="34"/>
      <c r="B253" s="784">
        <v>250.0</v>
      </c>
      <c r="C253" s="35">
        <v>42493.0</v>
      </c>
      <c r="D253" s="33" t="s">
        <v>1089</v>
      </c>
      <c r="E253" s="33"/>
      <c r="F253" s="1039" t="s">
        <v>887</v>
      </c>
      <c r="G253" s="1044"/>
      <c r="H253" s="28"/>
      <c r="I253" s="811"/>
    </row>
    <row r="254" ht="15.75" customHeight="1">
      <c r="A254" s="34"/>
      <c r="B254" s="784">
        <v>251.0</v>
      </c>
      <c r="C254" s="35">
        <v>42493.0</v>
      </c>
      <c r="D254" s="33" t="s">
        <v>1104</v>
      </c>
      <c r="E254" s="33"/>
      <c r="F254" s="1039" t="s">
        <v>887</v>
      </c>
      <c r="G254" s="1025"/>
      <c r="H254" s="28"/>
      <c r="I254" s="811"/>
    </row>
    <row r="255" ht="15.75" customHeight="1">
      <c r="A255" s="34"/>
      <c r="B255" s="784">
        <v>252.0</v>
      </c>
      <c r="C255" s="35">
        <v>42493.0</v>
      </c>
      <c r="D255" s="33" t="s">
        <v>1085</v>
      </c>
      <c r="E255" s="33"/>
      <c r="F255" s="1039" t="s">
        <v>1086</v>
      </c>
      <c r="G255" s="1044"/>
      <c r="H255" s="28"/>
      <c r="I255" s="811"/>
    </row>
    <row r="256" ht="15.75" customHeight="1">
      <c r="A256" s="34"/>
      <c r="B256" s="784">
        <v>253.0</v>
      </c>
      <c r="C256" s="35">
        <v>42493.0</v>
      </c>
      <c r="D256" s="33" t="s">
        <v>576</v>
      </c>
      <c r="E256" s="33"/>
      <c r="F256" s="1039" t="s">
        <v>89</v>
      </c>
      <c r="G256" s="1025" t="s">
        <v>1087</v>
      </c>
      <c r="H256" s="28"/>
      <c r="I256" s="811"/>
    </row>
    <row r="257" ht="15.75" customHeight="1">
      <c r="A257" s="34"/>
      <c r="B257" s="784">
        <v>254.0</v>
      </c>
      <c r="C257" s="35">
        <v>42493.0</v>
      </c>
      <c r="D257" s="33" t="s">
        <v>444</v>
      </c>
      <c r="E257" s="33"/>
      <c r="F257" s="877" t="s">
        <v>1020</v>
      </c>
      <c r="G257" s="1044"/>
      <c r="H257" s="28"/>
      <c r="I257" s="811"/>
    </row>
    <row r="258" ht="15.75" customHeight="1">
      <c r="A258" s="34"/>
      <c r="B258" s="784">
        <v>255.0</v>
      </c>
      <c r="C258" s="35">
        <v>42493.0</v>
      </c>
      <c r="D258" s="33" t="s">
        <v>238</v>
      </c>
      <c r="E258" s="33"/>
      <c r="F258" s="877" t="s">
        <v>1020</v>
      </c>
      <c r="G258" s="1088" t="s">
        <v>966</v>
      </c>
      <c r="H258" s="28"/>
      <c r="I258" s="811"/>
    </row>
    <row r="259" ht="34.5" customHeight="1">
      <c r="A259" s="34"/>
      <c r="B259" s="784">
        <v>256.0</v>
      </c>
      <c r="C259" s="35">
        <v>42493.0</v>
      </c>
      <c r="D259" s="33" t="s">
        <v>1095</v>
      </c>
      <c r="E259" s="33"/>
      <c r="F259" s="1039" t="s">
        <v>1086</v>
      </c>
      <c r="G259" s="1044"/>
      <c r="H259" s="28"/>
      <c r="I259" s="811"/>
    </row>
    <row r="260" ht="15.75" customHeight="1">
      <c r="A260" s="34"/>
      <c r="B260" s="784">
        <v>257.0</v>
      </c>
      <c r="C260" s="35">
        <v>42493.0</v>
      </c>
      <c r="D260" s="33" t="s">
        <v>1092</v>
      </c>
      <c r="E260" s="33"/>
      <c r="F260" s="1039" t="s">
        <v>1086</v>
      </c>
      <c r="G260" s="1025"/>
      <c r="H260" s="28"/>
      <c r="I260" s="811"/>
    </row>
    <row r="261" ht="15.75" customHeight="1">
      <c r="A261" s="34"/>
      <c r="B261" s="784">
        <v>258.0</v>
      </c>
      <c r="C261" s="35">
        <v>42493.0</v>
      </c>
      <c r="D261" s="33" t="s">
        <v>462</v>
      </c>
      <c r="E261" s="33"/>
      <c r="F261" s="1039" t="s">
        <v>1086</v>
      </c>
      <c r="G261" s="1044"/>
      <c r="H261" s="28"/>
      <c r="I261" s="811"/>
    </row>
    <row r="262" ht="15.75" customHeight="1">
      <c r="A262" s="34"/>
      <c r="B262" s="784">
        <v>259.0</v>
      </c>
      <c r="C262" s="35">
        <v>42493.0</v>
      </c>
      <c r="D262" s="33" t="s">
        <v>494</v>
      </c>
      <c r="E262" s="33"/>
      <c r="F262" s="1039" t="s">
        <v>50</v>
      </c>
      <c r="G262" s="1025"/>
      <c r="H262" s="28"/>
      <c r="I262" s="811"/>
    </row>
    <row r="263" ht="15.75" customHeight="1">
      <c r="A263" s="34"/>
      <c r="B263" s="784">
        <v>260.0</v>
      </c>
      <c r="C263" s="35">
        <v>42493.0</v>
      </c>
      <c r="D263" s="33" t="s">
        <v>1084</v>
      </c>
      <c r="E263" s="33"/>
      <c r="F263" s="1039" t="s">
        <v>887</v>
      </c>
      <c r="G263" s="1044"/>
      <c r="H263" s="28"/>
      <c r="I263" s="811"/>
    </row>
    <row r="264" ht="15.75" customHeight="1">
      <c r="A264" s="34"/>
      <c r="B264" s="784">
        <v>261.0</v>
      </c>
      <c r="C264" s="35">
        <v>42495.0</v>
      </c>
      <c r="D264" s="33" t="s">
        <v>434</v>
      </c>
      <c r="E264" s="33"/>
      <c r="F264" s="877" t="s">
        <v>1020</v>
      </c>
      <c r="G264" s="1025"/>
      <c r="H264" s="28"/>
      <c r="I264" s="811"/>
    </row>
    <row r="265" ht="15.75" customHeight="1">
      <c r="A265" s="34"/>
      <c r="B265" s="784">
        <v>262.0</v>
      </c>
      <c r="C265" s="35">
        <v>42495.0</v>
      </c>
      <c r="D265" s="33" t="s">
        <v>1108</v>
      </c>
      <c r="E265" s="33"/>
      <c r="F265" s="1039" t="s">
        <v>1109</v>
      </c>
      <c r="G265" s="1044"/>
      <c r="H265" s="28"/>
      <c r="I265" s="811"/>
    </row>
    <row r="266" ht="15.75" customHeight="1">
      <c r="A266" s="34"/>
      <c r="B266" s="784">
        <v>263.0</v>
      </c>
      <c r="C266" s="35">
        <v>42495.0</v>
      </c>
      <c r="D266" s="33" t="s">
        <v>1110</v>
      </c>
      <c r="E266" s="33"/>
      <c r="F266" s="1039" t="s">
        <v>887</v>
      </c>
      <c r="G266" s="1025"/>
      <c r="H266" s="28"/>
      <c r="I266" s="811"/>
    </row>
    <row r="267" ht="15.75" customHeight="1">
      <c r="A267" s="34"/>
      <c r="B267" s="784">
        <v>264.0</v>
      </c>
      <c r="C267" s="35">
        <v>42495.0</v>
      </c>
      <c r="D267" s="33" t="s">
        <v>1111</v>
      </c>
      <c r="E267" s="33"/>
      <c r="F267" s="1039" t="s">
        <v>887</v>
      </c>
      <c r="G267" s="1044"/>
      <c r="H267" s="28"/>
      <c r="I267" s="811"/>
    </row>
    <row r="268" ht="15.75" customHeight="1">
      <c r="A268" s="34"/>
      <c r="B268" s="784">
        <v>265.0</v>
      </c>
      <c r="C268" s="35">
        <v>42495.0</v>
      </c>
      <c r="D268" s="33" t="s">
        <v>1079</v>
      </c>
      <c r="E268" s="33"/>
      <c r="F268" s="877" t="s">
        <v>1020</v>
      </c>
      <c r="G268" s="1025"/>
      <c r="H268" s="28"/>
      <c r="I268" s="811"/>
    </row>
    <row r="269" ht="15.75" customHeight="1">
      <c r="A269" s="34"/>
      <c r="B269" s="784">
        <v>266.0</v>
      </c>
      <c r="C269" s="35">
        <v>42499.0</v>
      </c>
      <c r="D269" s="33" t="s">
        <v>176</v>
      </c>
      <c r="E269" s="33"/>
      <c r="F269" s="1039" t="s">
        <v>1117</v>
      </c>
      <c r="G269" s="1044"/>
      <c r="H269" s="28"/>
      <c r="I269" s="811"/>
    </row>
    <row r="270" ht="15.75" customHeight="1">
      <c r="A270" s="34"/>
      <c r="B270" s="784">
        <v>267.0</v>
      </c>
      <c r="C270" s="35">
        <v>42499.0</v>
      </c>
      <c r="D270" s="33" t="s">
        <v>176</v>
      </c>
      <c r="E270" s="33"/>
      <c r="F270" s="1039" t="s">
        <v>845</v>
      </c>
      <c r="G270" s="1025"/>
      <c r="H270" s="28"/>
      <c r="I270" s="811"/>
    </row>
    <row r="271" ht="15.75" customHeight="1">
      <c r="A271" s="34"/>
      <c r="B271" s="784">
        <v>268.0</v>
      </c>
      <c r="C271" s="35">
        <v>42499.0</v>
      </c>
      <c r="D271" s="33" t="s">
        <v>1113</v>
      </c>
      <c r="E271" s="33"/>
      <c r="F271" s="1039" t="s">
        <v>887</v>
      </c>
      <c r="G271" s="1044"/>
      <c r="H271" s="28"/>
      <c r="I271" s="811"/>
    </row>
    <row r="272" ht="15.75" customHeight="1">
      <c r="A272" s="34"/>
      <c r="B272" s="784">
        <v>269.0</v>
      </c>
      <c r="C272" s="35">
        <v>42499.0</v>
      </c>
      <c r="D272" s="33" t="s">
        <v>1116</v>
      </c>
      <c r="E272" s="33"/>
      <c r="F272" s="877" t="s">
        <v>1020</v>
      </c>
      <c r="G272" s="1025"/>
      <c r="H272" s="28"/>
      <c r="I272" s="811"/>
    </row>
    <row r="273" ht="15.75" customHeight="1">
      <c r="A273" s="34"/>
      <c r="B273" s="784">
        <v>270.0</v>
      </c>
      <c r="C273" s="35">
        <v>42499.0</v>
      </c>
      <c r="D273" s="33" t="s">
        <v>1112</v>
      </c>
      <c r="E273" s="33"/>
      <c r="F273" s="1039" t="s">
        <v>994</v>
      </c>
      <c r="G273" s="1044"/>
      <c r="H273" s="28"/>
      <c r="I273" s="811"/>
    </row>
    <row r="274" ht="15.75" customHeight="1">
      <c r="A274" s="34"/>
      <c r="B274" s="784">
        <v>271.0</v>
      </c>
      <c r="C274" s="35">
        <v>42499.0</v>
      </c>
      <c r="D274" s="33" t="s">
        <v>1114</v>
      </c>
      <c r="E274" s="33"/>
      <c r="F274" s="1039" t="s">
        <v>887</v>
      </c>
      <c r="G274" s="1025"/>
      <c r="H274" s="28"/>
      <c r="I274" s="811"/>
    </row>
    <row r="275" ht="15.75" customHeight="1">
      <c r="A275" s="34"/>
      <c r="B275" s="784">
        <v>272.0</v>
      </c>
      <c r="C275" s="35">
        <v>42499.0</v>
      </c>
      <c r="D275" s="33" t="s">
        <v>1115</v>
      </c>
      <c r="E275" s="33"/>
      <c r="F275" s="1039" t="s">
        <v>887</v>
      </c>
      <c r="G275" s="1044"/>
      <c r="H275" s="28"/>
      <c r="I275" s="811"/>
    </row>
    <row r="276" ht="15.75" customHeight="1">
      <c r="A276" s="34"/>
      <c r="B276" s="784">
        <v>273.0</v>
      </c>
      <c r="C276" s="35">
        <v>42499.0</v>
      </c>
      <c r="D276" s="33" t="s">
        <v>1067</v>
      </c>
      <c r="E276" s="33"/>
      <c r="F276" s="877" t="s">
        <v>1020</v>
      </c>
      <c r="G276" s="1025"/>
      <c r="H276" s="28"/>
      <c r="I276" s="811"/>
    </row>
    <row r="277" ht="15.75" customHeight="1">
      <c r="A277" s="34"/>
      <c r="B277" s="784">
        <v>274.0</v>
      </c>
      <c r="C277" s="35">
        <v>42499.0</v>
      </c>
      <c r="D277" s="33" t="s">
        <v>1042</v>
      </c>
      <c r="E277" s="33"/>
      <c r="F277" s="877" t="s">
        <v>1020</v>
      </c>
      <c r="G277" s="1044"/>
      <c r="H277" s="28"/>
      <c r="I277" s="811"/>
    </row>
    <row r="278" ht="15.75" customHeight="1">
      <c r="A278" s="34"/>
      <c r="B278" s="784">
        <v>275.0</v>
      </c>
      <c r="C278" s="35">
        <v>42500.0</v>
      </c>
      <c r="D278" s="33" t="s">
        <v>17</v>
      </c>
      <c r="E278" s="33"/>
      <c r="F278" s="877" t="s">
        <v>777</v>
      </c>
      <c r="G278" s="1025"/>
      <c r="H278" s="28"/>
      <c r="I278" s="811"/>
    </row>
    <row r="279" ht="15.75" customHeight="1">
      <c r="A279" s="34"/>
      <c r="B279" s="784">
        <v>276.0</v>
      </c>
      <c r="C279" s="35">
        <v>42500.0</v>
      </c>
      <c r="D279" s="33" t="s">
        <v>1118</v>
      </c>
      <c r="E279" s="33"/>
      <c r="F279" s="1039" t="s">
        <v>887</v>
      </c>
      <c r="G279" s="1044"/>
      <c r="H279" s="28"/>
      <c r="I279" s="811"/>
    </row>
    <row r="280" ht="15.75" customHeight="1">
      <c r="A280" s="34"/>
      <c r="B280" s="784">
        <v>277.0</v>
      </c>
      <c r="C280" s="35">
        <v>42500.0</v>
      </c>
      <c r="D280" s="33" t="s">
        <v>1119</v>
      </c>
      <c r="E280" s="33"/>
      <c r="F280" s="1039" t="s">
        <v>994</v>
      </c>
      <c r="G280" s="1025"/>
      <c r="H280" s="28"/>
      <c r="I280" s="811"/>
    </row>
    <row r="281" ht="15.75" customHeight="1">
      <c r="A281" s="34"/>
      <c r="B281" s="784">
        <v>278.0</v>
      </c>
      <c r="C281" s="35">
        <v>42500.0</v>
      </c>
      <c r="D281" s="33" t="s">
        <v>1119</v>
      </c>
      <c r="E281" s="33"/>
      <c r="F281" s="1039" t="s">
        <v>994</v>
      </c>
      <c r="G281" s="1044"/>
      <c r="H281" s="28"/>
      <c r="I281" s="811"/>
    </row>
    <row r="282" ht="15.75" customHeight="1">
      <c r="A282" s="34"/>
      <c r="B282" s="784">
        <v>279.0</v>
      </c>
      <c r="C282" s="35">
        <v>42500.0</v>
      </c>
      <c r="D282" s="33" t="s">
        <v>1120</v>
      </c>
      <c r="E282" s="33"/>
      <c r="F282" s="1039" t="s">
        <v>994</v>
      </c>
      <c r="G282" s="1025"/>
      <c r="H282" s="28"/>
      <c r="I282" s="811"/>
    </row>
    <row r="283" ht="15.75" customHeight="1">
      <c r="A283" s="34"/>
      <c r="B283" s="784">
        <v>280.0</v>
      </c>
      <c r="C283" s="35">
        <v>42500.0</v>
      </c>
      <c r="D283" s="33" t="s">
        <v>174</v>
      </c>
      <c r="E283" s="33"/>
      <c r="F283" s="1039" t="s">
        <v>994</v>
      </c>
      <c r="G283" s="1044"/>
      <c r="H283" s="28"/>
      <c r="I283" s="811"/>
    </row>
    <row r="284" ht="15.75" customHeight="1">
      <c r="A284" s="34"/>
      <c r="B284" s="784">
        <v>281.0</v>
      </c>
      <c r="C284" s="35">
        <v>42502.0</v>
      </c>
      <c r="D284" s="33" t="s">
        <v>807</v>
      </c>
      <c r="E284" s="33"/>
      <c r="F284" s="1039" t="s">
        <v>845</v>
      </c>
      <c r="G284" s="1025"/>
      <c r="H284" s="28"/>
      <c r="I284" s="811"/>
    </row>
    <row r="285" ht="15.75" customHeight="1">
      <c r="A285" s="34"/>
      <c r="B285" s="784">
        <v>282.0</v>
      </c>
      <c r="C285" s="35">
        <v>42502.0</v>
      </c>
      <c r="D285" s="33" t="s">
        <v>1121</v>
      </c>
      <c r="E285" s="33"/>
      <c r="F285" s="1039" t="s">
        <v>1122</v>
      </c>
      <c r="G285" s="1044"/>
      <c r="H285" s="28"/>
      <c r="I285" s="811"/>
    </row>
    <row r="286" ht="15.75" customHeight="1">
      <c r="A286" s="34"/>
      <c r="B286" s="784">
        <v>283.0</v>
      </c>
      <c r="C286" s="35">
        <v>42502.0</v>
      </c>
      <c r="D286" s="33" t="s">
        <v>1123</v>
      </c>
      <c r="E286" s="33"/>
      <c r="F286" s="1039" t="s">
        <v>1124</v>
      </c>
      <c r="G286" s="1025"/>
      <c r="H286" s="28"/>
      <c r="I286" s="811"/>
    </row>
    <row r="287" ht="15.75" customHeight="1">
      <c r="A287" s="34"/>
      <c r="B287" s="784">
        <v>284.0</v>
      </c>
      <c r="C287" s="35">
        <v>42507.0</v>
      </c>
      <c r="D287" s="33" t="s">
        <v>607</v>
      </c>
      <c r="E287" s="33"/>
      <c r="F287" s="1039" t="s">
        <v>1127</v>
      </c>
      <c r="G287" s="1044"/>
      <c r="H287" s="28"/>
      <c r="I287" s="811"/>
    </row>
    <row r="288" ht="15.75" customHeight="1">
      <c r="A288" s="34"/>
      <c r="B288" s="784">
        <v>285.0</v>
      </c>
      <c r="C288" s="35">
        <v>42507.0</v>
      </c>
      <c r="D288" s="33" t="s">
        <v>83</v>
      </c>
      <c r="E288" s="33"/>
      <c r="F288" s="1039" t="s">
        <v>89</v>
      </c>
      <c r="G288" s="1025" t="s">
        <v>878</v>
      </c>
      <c r="H288" s="28"/>
      <c r="I288" s="811"/>
    </row>
    <row r="289" ht="15.75" customHeight="1">
      <c r="A289" s="34"/>
      <c r="B289" s="784">
        <v>286.0</v>
      </c>
      <c r="C289" s="35">
        <v>42507.0</v>
      </c>
      <c r="D289" s="33" t="s">
        <v>1128</v>
      </c>
      <c r="E289" s="33"/>
      <c r="F289" s="1039" t="s">
        <v>887</v>
      </c>
      <c r="G289" s="1025" t="s">
        <v>1129</v>
      </c>
      <c r="H289" s="28"/>
      <c r="I289" s="811"/>
    </row>
    <row r="290" ht="15.75" customHeight="1">
      <c r="A290" s="34"/>
      <c r="B290" s="784">
        <v>287.0</v>
      </c>
      <c r="C290" s="78">
        <v>42507.0</v>
      </c>
      <c r="D290" s="79"/>
      <c r="E290" s="79"/>
      <c r="F290" s="1048"/>
      <c r="G290" s="1025"/>
      <c r="H290" s="28"/>
      <c r="I290" s="811"/>
    </row>
    <row r="291" ht="15.75" customHeight="1">
      <c r="A291" s="34"/>
      <c r="B291" s="784">
        <v>288.0</v>
      </c>
      <c r="C291" s="35">
        <v>42507.0</v>
      </c>
      <c r="D291" s="33" t="s">
        <v>787</v>
      </c>
      <c r="E291" s="33"/>
      <c r="F291" s="1039" t="s">
        <v>1130</v>
      </c>
      <c r="G291" s="1025"/>
      <c r="H291" s="28"/>
      <c r="I291" s="811"/>
    </row>
    <row r="292" ht="38.25" customHeight="1">
      <c r="A292" s="34"/>
      <c r="B292" s="784">
        <v>289.0</v>
      </c>
      <c r="C292" s="35">
        <v>42507.0</v>
      </c>
      <c r="D292" s="33" t="s">
        <v>1125</v>
      </c>
      <c r="E292" s="33"/>
      <c r="F292" s="1039" t="s">
        <v>994</v>
      </c>
      <c r="G292" s="1025" t="s">
        <v>1126</v>
      </c>
      <c r="H292" s="28"/>
      <c r="I292" s="811"/>
    </row>
    <row r="293" ht="15.75" customHeight="1">
      <c r="A293" s="34"/>
      <c r="B293" s="784">
        <v>290.0</v>
      </c>
      <c r="C293" s="56">
        <v>42507.0</v>
      </c>
      <c r="D293" s="33" t="s">
        <v>1134</v>
      </c>
      <c r="E293" s="33"/>
      <c r="F293" s="1039" t="s">
        <v>1086</v>
      </c>
      <c r="G293" s="1025"/>
      <c r="H293" s="28"/>
      <c r="I293" s="811"/>
    </row>
    <row r="294" ht="15.75" customHeight="1">
      <c r="A294" s="34"/>
      <c r="B294" s="784">
        <v>291.0</v>
      </c>
      <c r="C294" s="35">
        <v>42507.0</v>
      </c>
      <c r="D294" s="33" t="s">
        <v>1040</v>
      </c>
      <c r="E294" s="33"/>
      <c r="F294" s="877" t="s">
        <v>1020</v>
      </c>
      <c r="G294" s="1025"/>
      <c r="H294" s="28"/>
      <c r="I294" s="811"/>
    </row>
    <row r="295" ht="15.75" customHeight="1">
      <c r="A295" s="34"/>
      <c r="B295" s="784">
        <v>292.0</v>
      </c>
      <c r="C295" s="35">
        <v>42507.0</v>
      </c>
      <c r="D295" s="33" t="s">
        <v>1131</v>
      </c>
      <c r="E295" s="33"/>
      <c r="F295" s="1039" t="s">
        <v>887</v>
      </c>
      <c r="G295" s="1025" t="s">
        <v>1132</v>
      </c>
      <c r="H295" s="28"/>
      <c r="I295" s="811"/>
    </row>
    <row r="296" ht="15.75" customHeight="1">
      <c r="A296" s="34"/>
      <c r="B296" s="784">
        <v>293.0</v>
      </c>
      <c r="C296" s="35">
        <v>42507.0</v>
      </c>
      <c r="D296" s="33" t="s">
        <v>894</v>
      </c>
      <c r="E296" s="33"/>
      <c r="F296" s="877" t="s">
        <v>1020</v>
      </c>
      <c r="G296" s="1025"/>
      <c r="H296" s="28"/>
      <c r="I296" s="811"/>
    </row>
    <row r="297" ht="15.75" customHeight="1">
      <c r="A297" s="34"/>
      <c r="B297" s="784">
        <v>294.0</v>
      </c>
      <c r="C297" s="35">
        <v>42507.0</v>
      </c>
      <c r="D297" s="33" t="s">
        <v>1133</v>
      </c>
      <c r="E297" s="33"/>
      <c r="F297" s="1039" t="s">
        <v>1124</v>
      </c>
      <c r="G297" s="1025"/>
      <c r="H297" s="28"/>
      <c r="I297" s="811"/>
    </row>
    <row r="298" ht="15.75" customHeight="1">
      <c r="A298" s="34"/>
      <c r="B298" s="784">
        <v>295.0</v>
      </c>
      <c r="C298" s="35">
        <v>42507.0</v>
      </c>
      <c r="D298" s="33" t="s">
        <v>896</v>
      </c>
      <c r="E298" s="33"/>
      <c r="F298" s="877" t="s">
        <v>1020</v>
      </c>
      <c r="G298" s="1025"/>
      <c r="H298" s="28"/>
      <c r="I298" s="811"/>
    </row>
    <row r="299" ht="15.75" customHeight="1">
      <c r="A299" s="34"/>
      <c r="B299" s="784">
        <v>296.0</v>
      </c>
      <c r="C299" s="35">
        <v>42507.0</v>
      </c>
      <c r="D299" s="33" t="s">
        <v>776</v>
      </c>
      <c r="E299" s="33"/>
      <c r="F299" s="1039" t="s">
        <v>89</v>
      </c>
      <c r="G299" s="1025" t="s">
        <v>854</v>
      </c>
      <c r="H299" s="28"/>
      <c r="I299" s="811"/>
    </row>
    <row r="300" ht="15.75" customHeight="1">
      <c r="A300" s="34"/>
      <c r="B300" s="784">
        <v>297.0</v>
      </c>
      <c r="C300" s="35">
        <v>42508.0</v>
      </c>
      <c r="D300" s="33" t="s">
        <v>1135</v>
      </c>
      <c r="E300" s="33"/>
      <c r="F300" s="1039" t="s">
        <v>887</v>
      </c>
      <c r="G300" s="1025" t="s">
        <v>601</v>
      </c>
      <c r="H300" s="63" t="s">
        <v>1136</v>
      </c>
      <c r="I300" s="811"/>
    </row>
    <row r="301" ht="15.75" customHeight="1">
      <c r="A301" s="34"/>
      <c r="B301" s="784">
        <v>298.0</v>
      </c>
      <c r="C301" s="35">
        <v>42508.0</v>
      </c>
      <c r="D301" s="33" t="s">
        <v>1050</v>
      </c>
      <c r="E301" s="33"/>
      <c r="F301" s="877" t="s">
        <v>1020</v>
      </c>
      <c r="G301" s="1025"/>
      <c r="H301" s="28"/>
      <c r="I301" s="811"/>
    </row>
    <row r="302" ht="15.75" customHeight="1">
      <c r="A302" s="34"/>
      <c r="B302" s="784">
        <v>299.0</v>
      </c>
      <c r="C302" s="35">
        <v>42510.0</v>
      </c>
      <c r="D302" s="33" t="s">
        <v>94</v>
      </c>
      <c r="E302" s="33"/>
      <c r="F302" s="1039" t="s">
        <v>845</v>
      </c>
      <c r="G302" s="1025"/>
      <c r="H302" s="28"/>
      <c r="I302" s="811"/>
    </row>
    <row r="303" ht="15.75" customHeight="1">
      <c r="A303" s="34"/>
      <c r="B303" s="784">
        <v>300.0</v>
      </c>
      <c r="C303" s="35">
        <v>42510.0</v>
      </c>
      <c r="D303" s="33" t="s">
        <v>1135</v>
      </c>
      <c r="E303" s="33"/>
      <c r="F303" s="877" t="s">
        <v>1020</v>
      </c>
      <c r="G303" s="1025"/>
      <c r="H303" s="63" t="s">
        <v>1141</v>
      </c>
      <c r="I303" s="811"/>
    </row>
    <row r="304" ht="15.75" customHeight="1">
      <c r="A304" s="34"/>
      <c r="B304" s="784">
        <v>301.0</v>
      </c>
      <c r="C304" s="35">
        <v>42510.0</v>
      </c>
      <c r="D304" s="33" t="s">
        <v>497</v>
      </c>
      <c r="E304" s="33"/>
      <c r="F304" s="877" t="s">
        <v>1020</v>
      </c>
      <c r="G304" s="1025"/>
      <c r="H304" s="63" t="s">
        <v>1144</v>
      </c>
      <c r="I304" s="811"/>
    </row>
    <row r="305" ht="15.75" customHeight="1">
      <c r="A305" s="34"/>
      <c r="B305" s="784">
        <v>302.0</v>
      </c>
      <c r="C305" s="35">
        <v>42510.0</v>
      </c>
      <c r="D305" s="33" t="s">
        <v>1142</v>
      </c>
      <c r="E305" s="33"/>
      <c r="F305" s="877" t="s">
        <v>1020</v>
      </c>
      <c r="G305" s="1025"/>
      <c r="H305" s="63" t="s">
        <v>1143</v>
      </c>
      <c r="I305" s="811"/>
    </row>
    <row r="306" ht="15.75" customHeight="1">
      <c r="A306" s="34"/>
      <c r="B306" s="784">
        <v>303.0</v>
      </c>
      <c r="C306" s="35">
        <v>42510.0</v>
      </c>
      <c r="D306" s="33" t="s">
        <v>997</v>
      </c>
      <c r="E306" s="33"/>
      <c r="F306" s="877" t="s">
        <v>1020</v>
      </c>
      <c r="G306" s="1025"/>
      <c r="H306" s="63" t="s">
        <v>1140</v>
      </c>
      <c r="I306" s="811"/>
    </row>
    <row r="307" ht="15.75" customHeight="1">
      <c r="A307" s="34"/>
      <c r="B307" s="784">
        <v>304.0</v>
      </c>
      <c r="C307" s="35">
        <v>42510.0</v>
      </c>
      <c r="D307" s="33" t="s">
        <v>1016</v>
      </c>
      <c r="E307" s="33"/>
      <c r="F307" s="877" t="s">
        <v>1020</v>
      </c>
      <c r="G307" s="1025"/>
      <c r="H307" s="63" t="s">
        <v>1139</v>
      </c>
      <c r="I307" s="811"/>
    </row>
    <row r="308" ht="15.75" customHeight="1">
      <c r="A308" s="34"/>
      <c r="B308" s="784">
        <v>305.0</v>
      </c>
      <c r="C308" s="35">
        <v>42510.0</v>
      </c>
      <c r="D308" s="33" t="s">
        <v>600</v>
      </c>
      <c r="E308" s="33"/>
      <c r="F308" s="877" t="s">
        <v>1020</v>
      </c>
      <c r="G308" s="1025"/>
      <c r="H308" s="63" t="s">
        <v>1138</v>
      </c>
      <c r="I308" s="811"/>
    </row>
    <row r="309" ht="15.75" customHeight="1">
      <c r="A309" s="34"/>
      <c r="B309" s="784">
        <v>306.0</v>
      </c>
      <c r="C309" s="35">
        <v>42510.0</v>
      </c>
      <c r="D309" s="33" t="s">
        <v>586</v>
      </c>
      <c r="E309" s="33"/>
      <c r="F309" s="877" t="s">
        <v>1020</v>
      </c>
      <c r="G309" s="1025"/>
      <c r="H309" s="63" t="s">
        <v>1137</v>
      </c>
      <c r="I309" s="811"/>
    </row>
    <row r="310" ht="15.75" customHeight="1">
      <c r="A310" s="34"/>
      <c r="B310" s="784">
        <v>307.0</v>
      </c>
      <c r="C310" s="35">
        <v>42510.0</v>
      </c>
      <c r="D310" s="33" t="s">
        <v>568</v>
      </c>
      <c r="E310" s="33"/>
      <c r="F310" s="877" t="s">
        <v>1020</v>
      </c>
      <c r="G310" s="1025"/>
      <c r="H310" s="28"/>
      <c r="I310" s="811"/>
    </row>
    <row r="311" ht="15.75" customHeight="1">
      <c r="A311" s="34"/>
      <c r="B311" s="784">
        <v>308.0</v>
      </c>
      <c r="C311" s="35">
        <v>42514.0</v>
      </c>
      <c r="D311" s="33" t="s">
        <v>1145</v>
      </c>
      <c r="E311" s="33"/>
      <c r="F311" s="1039" t="s">
        <v>994</v>
      </c>
      <c r="G311" s="1025" t="s">
        <v>1146</v>
      </c>
      <c r="H311" s="28"/>
      <c r="I311" s="811"/>
    </row>
    <row r="312" ht="15.75" customHeight="1">
      <c r="A312" s="34"/>
      <c r="B312" s="784">
        <v>309.0</v>
      </c>
      <c r="C312" s="35">
        <v>42514.0</v>
      </c>
      <c r="D312" s="33" t="s">
        <v>80</v>
      </c>
      <c r="E312" s="33"/>
      <c r="F312" s="1039" t="s">
        <v>1148</v>
      </c>
      <c r="G312" s="1025"/>
      <c r="H312" s="28"/>
      <c r="I312" s="811"/>
    </row>
    <row r="313" ht="15.75" customHeight="1">
      <c r="A313" s="34"/>
      <c r="B313" s="784">
        <v>310.0</v>
      </c>
      <c r="C313" s="35">
        <v>42514.0</v>
      </c>
      <c r="D313" s="33" t="s">
        <v>80</v>
      </c>
      <c r="E313" s="33"/>
      <c r="F313" s="1039" t="s">
        <v>363</v>
      </c>
      <c r="G313" s="1025"/>
      <c r="H313" s="28"/>
      <c r="I313" s="811"/>
    </row>
    <row r="314" ht="15.75" customHeight="1">
      <c r="A314" s="34"/>
      <c r="B314" s="784">
        <v>311.0</v>
      </c>
      <c r="C314" s="35">
        <v>42514.0</v>
      </c>
      <c r="D314" s="33" t="s">
        <v>80</v>
      </c>
      <c r="E314" s="33"/>
      <c r="F314" s="1039" t="s">
        <v>1149</v>
      </c>
      <c r="G314" s="1025"/>
      <c r="H314" s="28"/>
      <c r="I314" s="811"/>
    </row>
    <row r="315" ht="15.75" customHeight="1">
      <c r="A315" s="34"/>
      <c r="B315" s="784">
        <v>312.0</v>
      </c>
      <c r="C315" s="35">
        <v>42514.0</v>
      </c>
      <c r="D315" s="33" t="s">
        <v>1123</v>
      </c>
      <c r="E315" s="33"/>
      <c r="F315" s="1039" t="s">
        <v>1147</v>
      </c>
      <c r="G315" s="1025"/>
      <c r="H315" s="28"/>
      <c r="I315" s="811"/>
    </row>
    <row r="316" ht="15.75" customHeight="1">
      <c r="A316" s="34"/>
      <c r="B316" s="784">
        <v>313.0</v>
      </c>
      <c r="C316" s="35">
        <v>42515.0</v>
      </c>
      <c r="D316" s="33" t="s">
        <v>1150</v>
      </c>
      <c r="E316" s="33"/>
      <c r="F316" s="1039" t="s">
        <v>1151</v>
      </c>
      <c r="G316" s="1025"/>
      <c r="H316" s="63" t="s">
        <v>1152</v>
      </c>
      <c r="I316" s="811"/>
    </row>
    <row r="317" ht="15.75" customHeight="1">
      <c r="A317" s="34"/>
      <c r="B317" s="784">
        <v>314.0</v>
      </c>
      <c r="C317" s="35">
        <v>42517.0</v>
      </c>
      <c r="D317" s="33" t="s">
        <v>441</v>
      </c>
      <c r="E317" s="33"/>
      <c r="F317" s="877" t="s">
        <v>1020</v>
      </c>
      <c r="G317" s="1025"/>
      <c r="H317" s="28"/>
      <c r="I317" s="811"/>
    </row>
    <row r="318" ht="15.75" customHeight="1">
      <c r="A318" s="34"/>
      <c r="B318" s="784">
        <v>315.0</v>
      </c>
      <c r="C318" s="35">
        <v>42517.0</v>
      </c>
      <c r="D318" s="33" t="s">
        <v>241</v>
      </c>
      <c r="E318" s="33"/>
      <c r="F318" s="1039" t="s">
        <v>887</v>
      </c>
      <c r="G318" s="1025"/>
      <c r="H318" s="28"/>
      <c r="I318" s="811"/>
    </row>
    <row r="319" ht="15.75" customHeight="1">
      <c r="A319" s="34"/>
      <c r="B319" s="784">
        <v>316.0</v>
      </c>
      <c r="C319" s="35">
        <v>42517.0</v>
      </c>
      <c r="D319" s="33" t="s">
        <v>627</v>
      </c>
      <c r="E319" s="33"/>
      <c r="F319" s="877" t="s">
        <v>1020</v>
      </c>
      <c r="G319" s="1025"/>
      <c r="H319" s="28"/>
      <c r="I319" s="811"/>
    </row>
    <row r="320" ht="15.75" customHeight="1">
      <c r="A320" s="34"/>
      <c r="B320" s="784">
        <v>317.0</v>
      </c>
      <c r="C320" s="35">
        <v>42517.0</v>
      </c>
      <c r="D320" s="33" t="s">
        <v>972</v>
      </c>
      <c r="E320" s="33"/>
      <c r="F320" s="1039" t="s">
        <v>1127</v>
      </c>
      <c r="G320" s="1025"/>
      <c r="H320" s="28"/>
      <c r="I320" s="811"/>
    </row>
    <row r="321" ht="15.75" customHeight="1">
      <c r="A321" s="34"/>
      <c r="B321" s="784">
        <v>318.0</v>
      </c>
      <c r="C321" s="35">
        <v>42517.0</v>
      </c>
      <c r="D321" s="33" t="s">
        <v>1153</v>
      </c>
      <c r="E321" s="33"/>
      <c r="F321" s="1039" t="s">
        <v>887</v>
      </c>
      <c r="G321" s="1025"/>
      <c r="H321" s="28"/>
      <c r="I321" s="811"/>
    </row>
    <row r="322" ht="15.75" customHeight="1">
      <c r="A322" s="34"/>
      <c r="B322" s="784">
        <v>319.0</v>
      </c>
      <c r="C322" s="35">
        <v>42517.0</v>
      </c>
      <c r="D322" s="33" t="s">
        <v>1154</v>
      </c>
      <c r="E322" s="33"/>
      <c r="F322" s="1039" t="s">
        <v>887</v>
      </c>
      <c r="G322" s="1025" t="s">
        <v>1155</v>
      </c>
      <c r="H322" s="28"/>
      <c r="I322" s="811"/>
    </row>
    <row r="323" ht="15.75" customHeight="1">
      <c r="A323" s="34"/>
      <c r="B323" s="784">
        <v>320.0</v>
      </c>
      <c r="C323" s="35">
        <v>42521.0</v>
      </c>
      <c r="D323" s="33" t="s">
        <v>735</v>
      </c>
      <c r="E323" s="33"/>
      <c r="F323" s="877" t="s">
        <v>1020</v>
      </c>
      <c r="G323" s="1025"/>
      <c r="H323" s="28"/>
      <c r="I323" s="811"/>
    </row>
    <row r="324" ht="15.75" customHeight="1">
      <c r="A324" s="34"/>
      <c r="B324" s="784">
        <v>321.0</v>
      </c>
      <c r="C324" s="35">
        <v>42521.0</v>
      </c>
      <c r="D324" s="33" t="s">
        <v>1161</v>
      </c>
      <c r="E324" s="33"/>
      <c r="F324" s="1039" t="s">
        <v>994</v>
      </c>
      <c r="G324" s="1025" t="s">
        <v>1163</v>
      </c>
      <c r="H324" s="28"/>
      <c r="I324" s="811"/>
    </row>
    <row r="325" ht="15.75" customHeight="1">
      <c r="A325" s="34"/>
      <c r="B325" s="784">
        <v>322.0</v>
      </c>
      <c r="C325" s="35">
        <v>42521.0</v>
      </c>
      <c r="D325" s="33" t="s">
        <v>1158</v>
      </c>
      <c r="E325" s="33"/>
      <c r="F325" s="1039" t="s">
        <v>994</v>
      </c>
      <c r="G325" s="1025" t="s">
        <v>1159</v>
      </c>
      <c r="H325" s="28"/>
      <c r="I325" s="811"/>
    </row>
    <row r="326" ht="15.75" customHeight="1">
      <c r="A326" s="34"/>
      <c r="B326" s="784">
        <v>323.0</v>
      </c>
      <c r="C326" s="35">
        <v>42521.0</v>
      </c>
      <c r="D326" s="33" t="s">
        <v>1156</v>
      </c>
      <c r="E326" s="33"/>
      <c r="F326" s="1039" t="s">
        <v>994</v>
      </c>
      <c r="G326" s="1025" t="s">
        <v>1157</v>
      </c>
      <c r="H326" s="28"/>
      <c r="I326" s="811"/>
    </row>
    <row r="327" ht="15.75" customHeight="1">
      <c r="A327" s="34"/>
      <c r="B327" s="784">
        <v>324.0</v>
      </c>
      <c r="C327" s="35">
        <v>42521.0</v>
      </c>
      <c r="D327" s="33" t="s">
        <v>423</v>
      </c>
      <c r="E327" s="33"/>
      <c r="F327" s="1039" t="s">
        <v>1127</v>
      </c>
      <c r="G327" s="1025"/>
      <c r="H327" s="28"/>
      <c r="I327" s="811"/>
    </row>
    <row r="328" ht="15.75" customHeight="1">
      <c r="A328" s="34"/>
      <c r="B328" s="784">
        <v>325.0</v>
      </c>
      <c r="C328" s="35">
        <v>42521.0</v>
      </c>
      <c r="D328" s="33" t="s">
        <v>1150</v>
      </c>
      <c r="E328" s="33"/>
      <c r="F328" s="1039" t="s">
        <v>1046</v>
      </c>
      <c r="G328" s="1025"/>
      <c r="H328" s="63" t="s">
        <v>1160</v>
      </c>
      <c r="I328" s="811"/>
    </row>
    <row r="329" ht="15.75" customHeight="1">
      <c r="A329" s="34"/>
      <c r="B329" s="784">
        <v>326.0</v>
      </c>
      <c r="C329" s="35">
        <v>42521.0</v>
      </c>
      <c r="D329" s="33" t="s">
        <v>401</v>
      </c>
      <c r="E329" s="33"/>
      <c r="F329" s="1039" t="s">
        <v>1127</v>
      </c>
      <c r="G329" s="1025"/>
      <c r="H329" s="28"/>
      <c r="I329" s="811"/>
    </row>
    <row r="330" ht="15.75" customHeight="1">
      <c r="A330" s="34"/>
      <c r="B330" s="784">
        <v>327.0</v>
      </c>
      <c r="C330" s="35">
        <v>42521.0</v>
      </c>
      <c r="D330" s="33" t="s">
        <v>603</v>
      </c>
      <c r="E330" s="33"/>
      <c r="F330" s="877" t="s">
        <v>1020</v>
      </c>
      <c r="G330" s="1025"/>
      <c r="H330" s="28"/>
      <c r="I330" s="811"/>
    </row>
    <row r="331" ht="15.75" customHeight="1">
      <c r="A331" s="34"/>
      <c r="B331" s="784">
        <v>328.0</v>
      </c>
      <c r="C331" s="35">
        <v>42521.0</v>
      </c>
      <c r="D331" s="33" t="s">
        <v>324</v>
      </c>
      <c r="E331" s="33"/>
      <c r="F331" s="1039" t="s">
        <v>1127</v>
      </c>
      <c r="G331" s="1025"/>
      <c r="H331" s="28"/>
      <c r="I331" s="811"/>
    </row>
    <row r="332" ht="15.75" customHeight="1">
      <c r="A332" s="34"/>
      <c r="B332" s="784">
        <v>329.0</v>
      </c>
      <c r="C332" s="41">
        <v>42496.0</v>
      </c>
      <c r="D332" s="33" t="s">
        <v>176</v>
      </c>
      <c r="E332" s="33"/>
      <c r="F332" s="1039" t="s">
        <v>89</v>
      </c>
      <c r="G332" s="1025" t="s">
        <v>854</v>
      </c>
      <c r="H332" s="28"/>
      <c r="I332" s="811"/>
    </row>
    <row r="333" ht="15.75" customHeight="1">
      <c r="A333" s="34"/>
      <c r="B333" s="784">
        <v>330.0</v>
      </c>
      <c r="C333" s="35">
        <v>42528.0</v>
      </c>
      <c r="D333" s="33" t="s">
        <v>1164</v>
      </c>
      <c r="E333" s="33"/>
      <c r="F333" s="1039" t="s">
        <v>1086</v>
      </c>
      <c r="G333" s="1025"/>
      <c r="H333" s="63" t="s">
        <v>1165</v>
      </c>
      <c r="I333" s="811"/>
    </row>
    <row r="334" ht="15.75" customHeight="1">
      <c r="A334" s="34"/>
      <c r="B334" s="784">
        <v>331.0</v>
      </c>
      <c r="C334" s="35">
        <v>42528.0</v>
      </c>
      <c r="D334" s="33" t="s">
        <v>787</v>
      </c>
      <c r="E334" s="33"/>
      <c r="F334" s="1039" t="s">
        <v>851</v>
      </c>
      <c r="G334" s="1025"/>
      <c r="H334" s="28"/>
      <c r="I334" s="811"/>
    </row>
    <row r="335" ht="15.75" customHeight="1">
      <c r="A335" s="34"/>
      <c r="B335" s="784">
        <v>332.0</v>
      </c>
      <c r="C335" s="35">
        <v>42530.0</v>
      </c>
      <c r="D335" s="33" t="s">
        <v>1170</v>
      </c>
      <c r="E335" s="33"/>
      <c r="F335" s="1039" t="s">
        <v>1168</v>
      </c>
      <c r="G335" s="1025"/>
      <c r="H335" s="63" t="s">
        <v>1171</v>
      </c>
      <c r="I335" s="811"/>
    </row>
    <row r="336" ht="15.75" customHeight="1">
      <c r="A336" s="34"/>
      <c r="B336" s="784">
        <v>333.0</v>
      </c>
      <c r="C336" s="35">
        <v>42530.0</v>
      </c>
      <c r="D336" s="33" t="s">
        <v>1125</v>
      </c>
      <c r="E336" s="33"/>
      <c r="F336" s="1039" t="s">
        <v>1166</v>
      </c>
      <c r="G336" s="1025"/>
      <c r="H336" s="63" t="s">
        <v>1167</v>
      </c>
      <c r="I336" s="811"/>
    </row>
    <row r="337" ht="15.75" customHeight="1">
      <c r="A337" s="34"/>
      <c r="B337" s="784">
        <v>334.0</v>
      </c>
      <c r="C337" s="35">
        <v>42530.0</v>
      </c>
      <c r="D337" s="33" t="s">
        <v>1172</v>
      </c>
      <c r="E337" s="33"/>
      <c r="F337" s="1039" t="s">
        <v>1168</v>
      </c>
      <c r="G337" s="1025"/>
      <c r="H337" s="63" t="s">
        <v>1174</v>
      </c>
      <c r="I337" s="811"/>
    </row>
    <row r="338" ht="15.75" customHeight="1">
      <c r="A338" s="34"/>
      <c r="B338" s="784">
        <v>335.0</v>
      </c>
      <c r="C338" s="35">
        <v>42530.0</v>
      </c>
      <c r="D338" s="33" t="s">
        <v>1182</v>
      </c>
      <c r="E338" s="33"/>
      <c r="F338" s="1039" t="s">
        <v>1183</v>
      </c>
      <c r="G338" s="1025"/>
      <c r="H338" s="63" t="s">
        <v>1184</v>
      </c>
      <c r="I338" s="811"/>
    </row>
    <row r="339" ht="15.75" customHeight="1">
      <c r="A339" s="34"/>
      <c r="B339" s="784">
        <v>336.0</v>
      </c>
      <c r="C339" s="35">
        <v>42530.0</v>
      </c>
      <c r="D339" s="33" t="s">
        <v>1125</v>
      </c>
      <c r="E339" s="33"/>
      <c r="F339" s="1039" t="s">
        <v>1168</v>
      </c>
      <c r="G339" s="1025"/>
      <c r="H339" s="63" t="s">
        <v>1169</v>
      </c>
      <c r="I339" s="811"/>
    </row>
    <row r="340" ht="15.75" customHeight="1">
      <c r="A340" s="34"/>
      <c r="B340" s="784">
        <v>337.0</v>
      </c>
      <c r="C340" s="35">
        <v>42530.0</v>
      </c>
      <c r="D340" s="33" t="s">
        <v>1180</v>
      </c>
      <c r="E340" s="33"/>
      <c r="F340" s="1039" t="s">
        <v>1168</v>
      </c>
      <c r="G340" s="1025"/>
      <c r="H340" s="63" t="s">
        <v>1181</v>
      </c>
      <c r="I340" s="811"/>
    </row>
    <row r="341" ht="15.75" customHeight="1">
      <c r="A341" s="34"/>
      <c r="B341" s="784">
        <v>338.0</v>
      </c>
      <c r="C341" s="35">
        <v>42530.0</v>
      </c>
      <c r="D341" s="33" t="s">
        <v>1175</v>
      </c>
      <c r="E341" s="33"/>
      <c r="F341" s="1039" t="s">
        <v>1176</v>
      </c>
      <c r="G341" s="1025"/>
      <c r="H341" s="63" t="s">
        <v>1177</v>
      </c>
      <c r="I341" s="811"/>
    </row>
    <row r="342" ht="15.75" customHeight="1">
      <c r="A342" s="34"/>
      <c r="B342" s="784">
        <v>339.0</v>
      </c>
      <c r="C342" s="35">
        <v>42530.0</v>
      </c>
      <c r="D342" s="33" t="s">
        <v>1178</v>
      </c>
      <c r="E342" s="33"/>
      <c r="F342" s="1039" t="s">
        <v>1176</v>
      </c>
      <c r="G342" s="1025"/>
      <c r="H342" s="63" t="s">
        <v>1179</v>
      </c>
      <c r="I342" s="811"/>
    </row>
    <row r="343" ht="15.75" customHeight="1">
      <c r="A343" s="34"/>
      <c r="B343" s="784">
        <v>340.0</v>
      </c>
      <c r="C343" s="35">
        <v>42531.0</v>
      </c>
      <c r="D343" s="33" t="s">
        <v>238</v>
      </c>
      <c r="E343" s="33"/>
      <c r="F343" s="1039" t="s">
        <v>1127</v>
      </c>
      <c r="G343" s="1025"/>
      <c r="H343" s="63" t="s">
        <v>1185</v>
      </c>
      <c r="I343" s="811"/>
    </row>
    <row r="344" ht="15.75" customHeight="1">
      <c r="A344" s="34"/>
      <c r="B344" s="784">
        <v>341.0</v>
      </c>
      <c r="C344" s="35">
        <v>42531.0</v>
      </c>
      <c r="D344" s="33" t="s">
        <v>957</v>
      </c>
      <c r="E344" s="33"/>
      <c r="F344" s="877" t="s">
        <v>1020</v>
      </c>
      <c r="G344" s="1025"/>
      <c r="H344" s="28"/>
      <c r="I344" s="811"/>
    </row>
    <row r="345" ht="15.75" customHeight="1">
      <c r="A345" s="34"/>
      <c r="B345" s="784">
        <v>342.0</v>
      </c>
      <c r="C345" s="35">
        <v>42531.0</v>
      </c>
      <c r="D345" s="43" t="s">
        <v>322</v>
      </c>
      <c r="E345" s="43"/>
      <c r="F345" s="1039" t="s">
        <v>1127</v>
      </c>
      <c r="G345" s="1025"/>
      <c r="H345" s="28"/>
      <c r="I345" s="811"/>
    </row>
    <row r="346" ht="15.75" customHeight="1">
      <c r="A346" s="34"/>
      <c r="B346" s="784">
        <v>343.0</v>
      </c>
      <c r="C346" s="35">
        <v>42531.0</v>
      </c>
      <c r="D346" s="33" t="s">
        <v>1037</v>
      </c>
      <c r="E346" s="33"/>
      <c r="F346" s="877" t="s">
        <v>1020</v>
      </c>
      <c r="G346" s="1025"/>
      <c r="H346" s="28"/>
      <c r="I346" s="811"/>
    </row>
    <row r="347" ht="15.75" customHeight="1">
      <c r="A347" s="34"/>
      <c r="B347" s="784">
        <v>344.0</v>
      </c>
      <c r="C347" s="35">
        <v>42531.0</v>
      </c>
      <c r="D347" s="33" t="s">
        <v>1186</v>
      </c>
      <c r="E347" s="33"/>
      <c r="F347" s="1039" t="s">
        <v>1187</v>
      </c>
      <c r="G347" s="1025"/>
      <c r="H347" s="28"/>
      <c r="I347" s="811"/>
    </row>
    <row r="348" ht="15.75" customHeight="1">
      <c r="A348" s="34"/>
      <c r="B348" s="784">
        <v>345.0</v>
      </c>
      <c r="C348" s="35">
        <v>42531.0</v>
      </c>
      <c r="D348" s="33" t="s">
        <v>1188</v>
      </c>
      <c r="E348" s="33"/>
      <c r="F348" s="1039" t="s">
        <v>1189</v>
      </c>
      <c r="G348" s="1025"/>
      <c r="H348" s="28"/>
      <c r="I348" s="811"/>
    </row>
    <row r="349" ht="15.75" customHeight="1">
      <c r="A349" s="34"/>
      <c r="B349" s="784">
        <v>346.0</v>
      </c>
      <c r="C349" s="35">
        <v>42531.0</v>
      </c>
      <c r="D349" s="33" t="s">
        <v>1188</v>
      </c>
      <c r="E349" s="33"/>
      <c r="F349" s="1039" t="s">
        <v>1190</v>
      </c>
      <c r="G349" s="1025"/>
      <c r="H349" s="28"/>
      <c r="I349" s="811"/>
    </row>
    <row r="350" ht="15.75" customHeight="1">
      <c r="A350" s="34"/>
      <c r="B350" s="784">
        <v>347.0</v>
      </c>
      <c r="C350" s="35">
        <v>42531.0</v>
      </c>
      <c r="D350" s="33" t="s">
        <v>1085</v>
      </c>
      <c r="E350" s="33"/>
      <c r="F350" s="1039" t="s">
        <v>1086</v>
      </c>
      <c r="G350" s="1025"/>
      <c r="H350" s="28"/>
      <c r="I350" s="811"/>
    </row>
    <row r="351" ht="15.75" customHeight="1">
      <c r="A351" s="34"/>
      <c r="B351" s="784">
        <v>348.0</v>
      </c>
      <c r="C351" s="35">
        <v>42534.0</v>
      </c>
      <c r="D351" s="33" t="s">
        <v>1042</v>
      </c>
      <c r="E351" s="33"/>
      <c r="F351" s="1039" t="s">
        <v>50</v>
      </c>
      <c r="G351" s="1025"/>
      <c r="H351" s="28"/>
      <c r="I351" s="811"/>
    </row>
    <row r="352" ht="15.75" customHeight="1">
      <c r="A352" s="34"/>
      <c r="B352" s="784">
        <v>349.0</v>
      </c>
      <c r="C352" s="35">
        <v>42534.0</v>
      </c>
      <c r="D352" s="33" t="s">
        <v>1196</v>
      </c>
      <c r="E352" s="33"/>
      <c r="F352" s="1039" t="s">
        <v>994</v>
      </c>
      <c r="G352" s="1025" t="s">
        <v>1157</v>
      </c>
      <c r="H352" s="28"/>
      <c r="I352" s="811"/>
    </row>
    <row r="353" ht="15.75" customHeight="1">
      <c r="A353" s="34"/>
      <c r="B353" s="784">
        <v>350.0</v>
      </c>
      <c r="C353" s="35">
        <v>42534.0</v>
      </c>
      <c r="D353" s="33" t="s">
        <v>304</v>
      </c>
      <c r="E353" s="33"/>
      <c r="F353" s="1039" t="s">
        <v>50</v>
      </c>
      <c r="G353" s="1025"/>
      <c r="H353" s="28"/>
      <c r="I353" s="811"/>
    </row>
    <row r="354" ht="15.75" customHeight="1">
      <c r="A354" s="34"/>
      <c r="B354" s="784">
        <v>351.0</v>
      </c>
      <c r="C354" s="35">
        <v>42534.0</v>
      </c>
      <c r="D354" s="33" t="s">
        <v>1047</v>
      </c>
      <c r="E354" s="33"/>
      <c r="F354" s="1039" t="s">
        <v>994</v>
      </c>
      <c r="G354" s="1025" t="s">
        <v>1159</v>
      </c>
      <c r="H354" s="28"/>
      <c r="I354" s="811"/>
    </row>
    <row r="355" ht="15.75" customHeight="1">
      <c r="A355" s="34"/>
      <c r="B355" s="784">
        <v>352.0</v>
      </c>
      <c r="C355" s="35">
        <v>42534.0</v>
      </c>
      <c r="D355" s="33" t="s">
        <v>1191</v>
      </c>
      <c r="E355" s="33"/>
      <c r="F355" s="1039" t="s">
        <v>994</v>
      </c>
      <c r="G355" s="1025" t="s">
        <v>1157</v>
      </c>
      <c r="H355" s="28"/>
      <c r="I355" s="811"/>
    </row>
    <row r="356" ht="15.75" customHeight="1">
      <c r="A356" s="34"/>
      <c r="B356" s="784">
        <v>353.0</v>
      </c>
      <c r="C356" s="35">
        <v>42534.0</v>
      </c>
      <c r="D356" s="33" t="s">
        <v>1191</v>
      </c>
      <c r="E356" s="33"/>
      <c r="F356" s="1039" t="s">
        <v>797</v>
      </c>
      <c r="G356" s="1025" t="s">
        <v>1157</v>
      </c>
      <c r="H356" s="28"/>
      <c r="I356" s="811"/>
    </row>
    <row r="357" ht="15.75" customHeight="1">
      <c r="A357" s="34"/>
      <c r="B357" s="784">
        <v>354.0</v>
      </c>
      <c r="C357" s="35">
        <v>42534.0</v>
      </c>
      <c r="D357" s="33" t="s">
        <v>1193</v>
      </c>
      <c r="E357" s="33"/>
      <c r="F357" s="877" t="s">
        <v>1020</v>
      </c>
      <c r="G357" s="1025"/>
      <c r="H357" s="28"/>
      <c r="I357" s="811"/>
    </row>
    <row r="358" ht="15.75" customHeight="1">
      <c r="A358" s="34"/>
      <c r="B358" s="784">
        <v>355.0</v>
      </c>
      <c r="C358" s="35">
        <v>42534.0</v>
      </c>
      <c r="D358" s="33" t="s">
        <v>378</v>
      </c>
      <c r="E358" s="33"/>
      <c r="F358" s="1039" t="s">
        <v>89</v>
      </c>
      <c r="G358" s="1025" t="s">
        <v>849</v>
      </c>
      <c r="H358" s="28"/>
      <c r="I358" s="811"/>
    </row>
    <row r="359" ht="15.75" customHeight="1">
      <c r="A359" s="34"/>
      <c r="B359" s="784">
        <v>356.0</v>
      </c>
      <c r="C359" s="35">
        <v>42534.0</v>
      </c>
      <c r="D359" s="33" t="s">
        <v>997</v>
      </c>
      <c r="E359" s="33"/>
      <c r="F359" s="1039" t="s">
        <v>1192</v>
      </c>
      <c r="G359" s="1025"/>
      <c r="H359" s="28"/>
      <c r="I359" s="811"/>
    </row>
    <row r="360" ht="15.75" customHeight="1">
      <c r="A360" s="34"/>
      <c r="B360" s="784">
        <v>357.0</v>
      </c>
      <c r="C360" s="35">
        <v>42534.0</v>
      </c>
      <c r="D360" s="81" t="s">
        <v>1194</v>
      </c>
      <c r="E360" s="81"/>
      <c r="F360" s="1039" t="s">
        <v>1195</v>
      </c>
      <c r="G360" s="1025"/>
      <c r="H360" s="28"/>
      <c r="I360" s="811"/>
    </row>
    <row r="361" ht="15.75" customHeight="1">
      <c r="A361" s="34"/>
      <c r="B361" s="784">
        <v>358.0</v>
      </c>
      <c r="C361" s="35">
        <v>42535.0</v>
      </c>
      <c r="D361" s="55" t="s">
        <v>17</v>
      </c>
      <c r="E361" s="55"/>
      <c r="F361" s="1039" t="s">
        <v>1197</v>
      </c>
      <c r="G361" s="1025"/>
      <c r="H361" s="28"/>
      <c r="I361" s="811"/>
    </row>
    <row r="362" ht="15.75" customHeight="1">
      <c r="A362" s="34"/>
      <c r="B362" s="784">
        <v>359.0</v>
      </c>
      <c r="C362" s="35">
        <v>42538.0</v>
      </c>
      <c r="D362" s="55" t="s">
        <v>378</v>
      </c>
      <c r="E362" s="55"/>
      <c r="F362" s="877" t="s">
        <v>1020</v>
      </c>
      <c r="G362" s="1025"/>
      <c r="H362" s="28"/>
      <c r="I362" s="811"/>
    </row>
    <row r="363" ht="15.75" customHeight="1">
      <c r="A363" s="34"/>
      <c r="B363" s="784">
        <v>360.0</v>
      </c>
      <c r="C363" s="35">
        <v>42538.0</v>
      </c>
      <c r="D363" s="55" t="s">
        <v>388</v>
      </c>
      <c r="E363" s="55"/>
      <c r="F363" s="1039" t="s">
        <v>1127</v>
      </c>
      <c r="G363" s="1025"/>
      <c r="H363" s="28"/>
      <c r="I363" s="811"/>
    </row>
    <row r="364" ht="15.75" customHeight="1">
      <c r="A364" s="34"/>
      <c r="B364" s="784">
        <v>361.0</v>
      </c>
      <c r="C364" s="35">
        <v>42538.0</v>
      </c>
      <c r="D364" s="55" t="s">
        <v>1201</v>
      </c>
      <c r="E364" s="55"/>
      <c r="F364" s="1039" t="s">
        <v>887</v>
      </c>
      <c r="G364" s="1025"/>
      <c r="H364" s="21"/>
      <c r="I364" s="811"/>
    </row>
    <row r="365" ht="15.75" customHeight="1">
      <c r="A365" s="34"/>
      <c r="B365" s="784">
        <v>362.0</v>
      </c>
      <c r="C365" s="35">
        <v>42538.0</v>
      </c>
      <c r="D365" s="55" t="s">
        <v>1198</v>
      </c>
      <c r="E365" s="55"/>
      <c r="F365" s="1039" t="s">
        <v>887</v>
      </c>
      <c r="G365" s="1025"/>
      <c r="H365" s="21"/>
      <c r="I365" s="811"/>
    </row>
    <row r="366" ht="15.75" customHeight="1">
      <c r="A366" s="34"/>
      <c r="B366" s="784">
        <v>363.0</v>
      </c>
      <c r="C366" s="35">
        <v>42538.0</v>
      </c>
      <c r="D366" s="55" t="s">
        <v>762</v>
      </c>
      <c r="E366" s="55"/>
      <c r="F366" s="1039" t="s">
        <v>1183</v>
      </c>
      <c r="G366" s="1025"/>
      <c r="H366" s="21"/>
      <c r="I366" s="811"/>
    </row>
    <row r="367" ht="15.75" customHeight="1">
      <c r="A367" s="34"/>
      <c r="B367" s="784">
        <v>364.0</v>
      </c>
      <c r="C367" s="35">
        <v>42538.0</v>
      </c>
      <c r="D367" s="33" t="s">
        <v>1199</v>
      </c>
      <c r="E367" s="33"/>
      <c r="F367" s="1057" t="s">
        <v>1200</v>
      </c>
      <c r="G367" s="1025"/>
      <c r="H367" s="21"/>
      <c r="I367" s="811"/>
    </row>
    <row r="368" ht="15.75" customHeight="1">
      <c r="A368" s="34"/>
      <c r="B368" s="784">
        <v>365.0</v>
      </c>
      <c r="C368" s="35">
        <v>42538.0</v>
      </c>
      <c r="D368" s="55" t="s">
        <v>1202</v>
      </c>
      <c r="E368" s="55"/>
      <c r="F368" s="877" t="s">
        <v>1020</v>
      </c>
      <c r="G368" s="1025"/>
      <c r="H368" s="21"/>
      <c r="I368" s="811"/>
    </row>
    <row r="369" ht="15.75" customHeight="1">
      <c r="A369" s="34"/>
      <c r="B369" s="784">
        <v>366.0</v>
      </c>
      <c r="C369" s="35">
        <v>42541.0</v>
      </c>
      <c r="D369" s="33" t="s">
        <v>1110</v>
      </c>
      <c r="E369" s="33"/>
      <c r="F369" s="1039" t="s">
        <v>1086</v>
      </c>
      <c r="G369" s="1025"/>
      <c r="H369" s="21"/>
      <c r="I369" s="811"/>
    </row>
    <row r="370" ht="15.75" customHeight="1">
      <c r="A370" s="34"/>
      <c r="B370" s="1089" t="s">
        <v>1273</v>
      </c>
      <c r="C370" s="35">
        <v>42541.0</v>
      </c>
      <c r="D370" s="33" t="s">
        <v>1274</v>
      </c>
      <c r="E370" s="33" t="s">
        <v>15870</v>
      </c>
      <c r="F370" s="1039" t="s">
        <v>182</v>
      </c>
      <c r="G370" s="1025"/>
      <c r="H370" s="21"/>
      <c r="I370" s="811"/>
    </row>
    <row r="371" ht="15.75" customHeight="1">
      <c r="A371" s="34"/>
      <c r="B371" s="1089" t="s">
        <v>1270</v>
      </c>
      <c r="C371" s="35">
        <v>42541.0</v>
      </c>
      <c r="D371" s="33" t="s">
        <v>1271</v>
      </c>
      <c r="E371" s="33" t="s">
        <v>1272</v>
      </c>
      <c r="F371" s="1039" t="s">
        <v>182</v>
      </c>
      <c r="G371" s="1025"/>
      <c r="H371" s="21"/>
      <c r="I371" s="811"/>
    </row>
    <row r="372" ht="15.75" customHeight="1">
      <c r="A372" s="34"/>
      <c r="B372" s="1089" t="s">
        <v>1267</v>
      </c>
      <c r="C372" s="35">
        <v>42541.0</v>
      </c>
      <c r="D372" s="33" t="s">
        <v>1268</v>
      </c>
      <c r="E372" s="33" t="s">
        <v>1269</v>
      </c>
      <c r="F372" s="1039" t="s">
        <v>182</v>
      </c>
      <c r="G372" s="1025"/>
      <c r="H372" s="21"/>
      <c r="I372" s="811"/>
    </row>
    <row r="373" ht="15.75" customHeight="1">
      <c r="A373" s="34"/>
      <c r="B373" s="1090" t="s">
        <v>1223</v>
      </c>
      <c r="C373" s="35">
        <v>42541.0</v>
      </c>
      <c r="D373" s="33" t="s">
        <v>1265</v>
      </c>
      <c r="E373" s="33" t="s">
        <v>1266</v>
      </c>
      <c r="F373" s="1039" t="s">
        <v>182</v>
      </c>
      <c r="G373" s="1025"/>
      <c r="H373" s="21"/>
      <c r="I373" s="811"/>
    </row>
    <row r="374" ht="15.75" customHeight="1">
      <c r="A374" s="34"/>
      <c r="B374" s="1089" t="s">
        <v>1262</v>
      </c>
      <c r="C374" s="35">
        <v>42541.0</v>
      </c>
      <c r="D374" s="33" t="s">
        <v>1263</v>
      </c>
      <c r="E374" s="33" t="s">
        <v>1264</v>
      </c>
      <c r="F374" s="1039" t="s">
        <v>182</v>
      </c>
      <c r="G374" s="1025"/>
      <c r="H374" s="21"/>
      <c r="I374" s="811"/>
    </row>
    <row r="375" ht="15.75" customHeight="1">
      <c r="A375" s="34"/>
      <c r="B375" s="1089" t="s">
        <v>1259</v>
      </c>
      <c r="C375" s="35">
        <v>42541.0</v>
      </c>
      <c r="D375" s="33" t="s">
        <v>1260</v>
      </c>
      <c r="E375" s="33" t="s">
        <v>1261</v>
      </c>
      <c r="F375" s="1039" t="s">
        <v>182</v>
      </c>
      <c r="G375" s="1025"/>
      <c r="H375" s="21"/>
      <c r="I375" s="811"/>
    </row>
    <row r="376" ht="15.75" customHeight="1">
      <c r="A376" s="34"/>
      <c r="B376" s="1089" t="s">
        <v>1253</v>
      </c>
      <c r="C376" s="35">
        <v>42541.0</v>
      </c>
      <c r="D376" s="33" t="s">
        <v>1254</v>
      </c>
      <c r="E376" s="33" t="s">
        <v>1255</v>
      </c>
      <c r="F376" s="1039" t="s">
        <v>182</v>
      </c>
      <c r="G376" s="1025"/>
      <c r="H376" s="21"/>
      <c r="I376" s="811"/>
    </row>
    <row r="377" ht="15.75" customHeight="1">
      <c r="A377" s="34"/>
      <c r="B377" s="1089" t="s">
        <v>1232</v>
      </c>
      <c r="C377" s="35">
        <v>42541.0</v>
      </c>
      <c r="D377" s="33" t="s">
        <v>1233</v>
      </c>
      <c r="E377" s="33" t="s">
        <v>1234</v>
      </c>
      <c r="F377" s="1039" t="s">
        <v>182</v>
      </c>
      <c r="G377" s="1025"/>
      <c r="H377" s="21"/>
      <c r="I377" s="811"/>
    </row>
    <row r="378" ht="15.75" customHeight="1">
      <c r="A378" s="34"/>
      <c r="B378" s="1089" t="s">
        <v>1207</v>
      </c>
      <c r="C378" s="35">
        <v>42541.0</v>
      </c>
      <c r="D378" s="33" t="s">
        <v>1208</v>
      </c>
      <c r="E378" s="33" t="s">
        <v>1209</v>
      </c>
      <c r="F378" s="1039" t="s">
        <v>182</v>
      </c>
      <c r="G378" s="1025"/>
      <c r="H378" s="21"/>
      <c r="I378" s="811"/>
    </row>
    <row r="379" ht="15.75" customHeight="1">
      <c r="A379" s="34"/>
      <c r="B379" s="1089" t="s">
        <v>1250</v>
      </c>
      <c r="C379" s="35">
        <v>42541.0</v>
      </c>
      <c r="D379" s="33" t="s">
        <v>1251</v>
      </c>
      <c r="E379" s="33" t="s">
        <v>1252</v>
      </c>
      <c r="F379" s="1039" t="s">
        <v>182</v>
      </c>
      <c r="G379" s="1025"/>
      <c r="H379" s="21"/>
      <c r="I379" s="811"/>
    </row>
    <row r="380" ht="15.75" customHeight="1">
      <c r="A380" s="34"/>
      <c r="B380" s="1089" t="s">
        <v>1226</v>
      </c>
      <c r="C380" s="35">
        <v>42541.0</v>
      </c>
      <c r="D380" s="33" t="s">
        <v>1227</v>
      </c>
      <c r="E380" s="33" t="s">
        <v>1228</v>
      </c>
      <c r="F380" s="1039" t="s">
        <v>182</v>
      </c>
      <c r="G380" s="1025"/>
      <c r="H380" s="21"/>
      <c r="I380" s="811"/>
    </row>
    <row r="381" ht="15.75" customHeight="1">
      <c r="A381" s="34"/>
      <c r="B381" s="1089" t="s">
        <v>1223</v>
      </c>
      <c r="C381" s="35">
        <v>42541.0</v>
      </c>
      <c r="D381" s="33" t="s">
        <v>1224</v>
      </c>
      <c r="E381" s="33" t="s">
        <v>1225</v>
      </c>
      <c r="F381" s="1039" t="s">
        <v>182</v>
      </c>
      <c r="G381" s="1025"/>
      <c r="H381" s="21"/>
      <c r="I381" s="811"/>
    </row>
    <row r="382" ht="15.75" customHeight="1">
      <c r="A382" s="34"/>
      <c r="B382" s="1089" t="s">
        <v>1217</v>
      </c>
      <c r="C382" s="35">
        <v>42541.0</v>
      </c>
      <c r="D382" s="33" t="s">
        <v>1218</v>
      </c>
      <c r="E382" s="33" t="s">
        <v>1219</v>
      </c>
      <c r="F382" s="1039" t="s">
        <v>182</v>
      </c>
      <c r="G382" s="1025"/>
      <c r="H382" s="21"/>
      <c r="I382" s="811"/>
    </row>
    <row r="383" ht="15.75" customHeight="1">
      <c r="A383" s="34"/>
      <c r="B383" s="1089" t="s">
        <v>1210</v>
      </c>
      <c r="C383" s="35">
        <v>42541.0</v>
      </c>
      <c r="D383" s="33" t="s">
        <v>1211</v>
      </c>
      <c r="E383" s="33" t="s">
        <v>1212</v>
      </c>
      <c r="F383" s="1039" t="s">
        <v>182</v>
      </c>
      <c r="G383" s="1025"/>
      <c r="H383" s="21"/>
      <c r="I383" s="811"/>
    </row>
    <row r="384" ht="15.75" customHeight="1">
      <c r="A384" s="34"/>
      <c r="B384" s="1089" t="s">
        <v>1203</v>
      </c>
      <c r="C384" s="35">
        <v>42541.0</v>
      </c>
      <c r="D384" s="33" t="s">
        <v>1204</v>
      </c>
      <c r="E384" s="33" t="s">
        <v>1205</v>
      </c>
      <c r="F384" s="1039" t="s">
        <v>182</v>
      </c>
      <c r="G384" s="1025"/>
      <c r="H384" s="21"/>
      <c r="I384" s="811"/>
    </row>
    <row r="385" ht="15.75" customHeight="1">
      <c r="A385" s="34"/>
      <c r="B385" s="1089" t="s">
        <v>1256</v>
      </c>
      <c r="C385" s="35">
        <v>42541.0</v>
      </c>
      <c r="D385" s="33" t="s">
        <v>1257</v>
      </c>
      <c r="E385" s="33" t="s">
        <v>1258</v>
      </c>
      <c r="F385" s="1039" t="s">
        <v>182</v>
      </c>
      <c r="G385" s="1025"/>
      <c r="H385" s="21"/>
      <c r="I385" s="811"/>
    </row>
    <row r="386" ht="15.75" customHeight="1">
      <c r="A386" s="34"/>
      <c r="B386" s="1089" t="s">
        <v>1247</v>
      </c>
      <c r="C386" s="35">
        <v>42541.0</v>
      </c>
      <c r="D386" s="33" t="s">
        <v>1248</v>
      </c>
      <c r="E386" s="33" t="s">
        <v>1249</v>
      </c>
      <c r="F386" s="1039" t="s">
        <v>182</v>
      </c>
      <c r="G386" s="1025"/>
      <c r="H386" s="21"/>
      <c r="I386" s="811"/>
    </row>
    <row r="387" ht="15.75" customHeight="1">
      <c r="A387" s="34"/>
      <c r="B387" s="1089" t="s">
        <v>1244</v>
      </c>
      <c r="C387" s="35">
        <v>42541.0</v>
      </c>
      <c r="D387" s="33" t="s">
        <v>1245</v>
      </c>
      <c r="E387" s="33" t="s">
        <v>1246</v>
      </c>
      <c r="F387" s="1039" t="s">
        <v>182</v>
      </c>
      <c r="G387" s="1025"/>
      <c r="H387" s="21"/>
      <c r="I387" s="811"/>
    </row>
    <row r="388" ht="15.75" customHeight="1">
      <c r="A388" s="34"/>
      <c r="B388" s="1089" t="s">
        <v>1238</v>
      </c>
      <c r="C388" s="35">
        <v>42541.0</v>
      </c>
      <c r="D388" s="33" t="s">
        <v>1242</v>
      </c>
      <c r="E388" s="33" t="s">
        <v>1243</v>
      </c>
      <c r="F388" s="1039" t="s">
        <v>182</v>
      </c>
      <c r="G388" s="1025"/>
      <c r="H388" s="21"/>
      <c r="I388" s="811"/>
    </row>
    <row r="389" ht="15.75" customHeight="1">
      <c r="A389" s="34"/>
      <c r="B389" s="1089" t="s">
        <v>15871</v>
      </c>
      <c r="C389" s="35">
        <v>42541.0</v>
      </c>
      <c r="D389" s="33" t="s">
        <v>1239</v>
      </c>
      <c r="E389" s="33" t="s">
        <v>1240</v>
      </c>
      <c r="F389" s="1039" t="s">
        <v>182</v>
      </c>
      <c r="G389" s="1025"/>
      <c r="H389" s="21"/>
      <c r="I389" s="811"/>
    </row>
    <row r="390" ht="15.75" customHeight="1">
      <c r="A390" s="34"/>
      <c r="B390" s="1089" t="s">
        <v>1235</v>
      </c>
      <c r="C390" s="35">
        <v>42541.0</v>
      </c>
      <c r="D390" s="33" t="s">
        <v>1236</v>
      </c>
      <c r="E390" s="33" t="s">
        <v>1237</v>
      </c>
      <c r="F390" s="1039" t="s">
        <v>182</v>
      </c>
      <c r="G390" s="1025"/>
      <c r="H390" s="21"/>
      <c r="I390" s="811"/>
    </row>
    <row r="391" ht="15.75" customHeight="1">
      <c r="A391" s="34"/>
      <c r="B391" s="1089" t="s">
        <v>1229</v>
      </c>
      <c r="C391" s="35">
        <v>42541.0</v>
      </c>
      <c r="D391" s="33" t="s">
        <v>1230</v>
      </c>
      <c r="E391" s="33" t="s">
        <v>1231</v>
      </c>
      <c r="F391" s="1039" t="s">
        <v>182</v>
      </c>
      <c r="G391" s="1025"/>
      <c r="H391" s="21"/>
      <c r="I391" s="811"/>
    </row>
    <row r="392" ht="15.75" customHeight="1">
      <c r="A392" s="34"/>
      <c r="B392" s="1089" t="s">
        <v>1220</v>
      </c>
      <c r="C392" s="35">
        <v>42541.0</v>
      </c>
      <c r="D392" s="33" t="s">
        <v>1221</v>
      </c>
      <c r="E392" s="33" t="s">
        <v>1222</v>
      </c>
      <c r="F392" s="1039" t="s">
        <v>182</v>
      </c>
      <c r="G392" s="1025"/>
      <c r="H392" s="21"/>
      <c r="I392" s="811"/>
    </row>
    <row r="393" ht="15.75" customHeight="1">
      <c r="A393" s="34"/>
      <c r="B393" s="1089" t="s">
        <v>1213</v>
      </c>
      <c r="C393" s="35">
        <v>42541.0</v>
      </c>
      <c r="D393" s="33" t="s">
        <v>1214</v>
      </c>
      <c r="E393" s="33" t="s">
        <v>1215</v>
      </c>
      <c r="F393" s="1039" t="s">
        <v>182</v>
      </c>
      <c r="G393" s="1025"/>
      <c r="H393" s="21"/>
      <c r="I393" s="811"/>
    </row>
    <row r="394" ht="15.75" customHeight="1">
      <c r="A394" s="34"/>
      <c r="B394" s="784">
        <v>367.0</v>
      </c>
      <c r="C394" s="35">
        <v>42541.0</v>
      </c>
      <c r="D394" s="33" t="s">
        <v>1206</v>
      </c>
      <c r="E394" s="33"/>
      <c r="F394" s="1039" t="s">
        <v>887</v>
      </c>
      <c r="G394" s="1025"/>
      <c r="H394" s="21"/>
      <c r="I394" s="811"/>
    </row>
    <row r="395" ht="15.75" customHeight="1">
      <c r="A395" s="34"/>
      <c r="B395" s="784">
        <v>368.0</v>
      </c>
      <c r="C395" s="35">
        <v>42541.0</v>
      </c>
      <c r="D395" s="43" t="s">
        <v>72</v>
      </c>
      <c r="E395" s="43"/>
      <c r="F395" s="1039" t="s">
        <v>50</v>
      </c>
      <c r="G395" s="1025"/>
      <c r="H395" s="21"/>
      <c r="I395" s="811"/>
    </row>
    <row r="396" ht="15.75" customHeight="1">
      <c r="A396" s="34"/>
      <c r="B396" s="784">
        <v>369.0</v>
      </c>
      <c r="C396" s="35">
        <v>42541.0</v>
      </c>
      <c r="D396" s="33" t="s">
        <v>1216</v>
      </c>
      <c r="E396" s="33"/>
      <c r="F396" s="1039" t="s">
        <v>887</v>
      </c>
      <c r="G396" s="1025"/>
      <c r="H396" s="21"/>
      <c r="I396" s="811"/>
    </row>
    <row r="397" ht="15.75" customHeight="1">
      <c r="A397" s="34"/>
      <c r="B397" s="784">
        <v>370.0</v>
      </c>
      <c r="C397" s="35">
        <v>42541.0</v>
      </c>
      <c r="D397" s="33" t="s">
        <v>766</v>
      </c>
      <c r="E397" s="33"/>
      <c r="F397" s="877" t="s">
        <v>1020</v>
      </c>
      <c r="G397" s="1025"/>
      <c r="H397" s="21"/>
      <c r="I397" s="811"/>
    </row>
    <row r="398" ht="15.75" customHeight="1">
      <c r="A398" s="34"/>
      <c r="B398" s="784">
        <v>371.0</v>
      </c>
      <c r="C398" s="35">
        <v>42541.0</v>
      </c>
      <c r="D398" s="43" t="s">
        <v>1043</v>
      </c>
      <c r="E398" s="43"/>
      <c r="F398" s="1057" t="s">
        <v>1241</v>
      </c>
      <c r="G398" s="1025"/>
      <c r="H398" s="21"/>
      <c r="I398" s="811"/>
    </row>
    <row r="399" ht="15.75" customHeight="1">
      <c r="A399" s="34"/>
      <c r="B399" s="784">
        <v>372.0</v>
      </c>
      <c r="C399" s="35">
        <v>42542.0</v>
      </c>
      <c r="D399" s="33" t="s">
        <v>787</v>
      </c>
      <c r="E399" s="33"/>
      <c r="F399" s="1039" t="s">
        <v>845</v>
      </c>
      <c r="G399" s="1025"/>
      <c r="H399" s="21"/>
      <c r="I399" s="811"/>
    </row>
    <row r="400" ht="24.0" customHeight="1">
      <c r="A400" s="34"/>
      <c r="B400" s="784">
        <v>373.0</v>
      </c>
      <c r="C400" s="35">
        <v>42542.0</v>
      </c>
      <c r="D400" s="33" t="s">
        <v>1277</v>
      </c>
      <c r="E400" s="33"/>
      <c r="F400" s="1057" t="s">
        <v>1066</v>
      </c>
      <c r="G400" s="1025" t="s">
        <v>1278</v>
      </c>
      <c r="H400" s="21"/>
      <c r="I400" s="811"/>
    </row>
    <row r="401" ht="15.75" customHeight="1">
      <c r="A401" s="34"/>
      <c r="B401" s="784">
        <v>374.0</v>
      </c>
      <c r="C401" s="35">
        <v>42542.0</v>
      </c>
      <c r="D401" s="33" t="s">
        <v>1275</v>
      </c>
      <c r="E401" s="33"/>
      <c r="F401" s="1039" t="s">
        <v>887</v>
      </c>
      <c r="G401" s="1025"/>
      <c r="H401" s="21"/>
      <c r="I401" s="811"/>
    </row>
    <row r="402" ht="15.75" customHeight="1">
      <c r="A402" s="34"/>
      <c r="B402" s="784">
        <v>375.0</v>
      </c>
      <c r="C402" s="35">
        <v>42542.0</v>
      </c>
      <c r="D402" s="33" t="s">
        <v>1279</v>
      </c>
      <c r="E402" s="33"/>
      <c r="F402" s="877" t="s">
        <v>1020</v>
      </c>
      <c r="G402" s="1025"/>
      <c r="H402" s="21"/>
      <c r="I402" s="811"/>
    </row>
    <row r="403" ht="15.75" customHeight="1">
      <c r="A403" s="34"/>
      <c r="B403" s="784">
        <v>376.0</v>
      </c>
      <c r="C403" s="35">
        <v>42542.0</v>
      </c>
      <c r="D403" s="33" t="s">
        <v>1004</v>
      </c>
      <c r="E403" s="33"/>
      <c r="F403" s="877" t="s">
        <v>1020</v>
      </c>
      <c r="G403" s="1025"/>
      <c r="H403" s="21"/>
      <c r="I403" s="811"/>
    </row>
    <row r="404" ht="15.75" customHeight="1">
      <c r="A404" s="34"/>
      <c r="B404" s="784">
        <v>377.0</v>
      </c>
      <c r="C404" s="35">
        <v>42542.0</v>
      </c>
      <c r="D404" s="43" t="s">
        <v>1280</v>
      </c>
      <c r="E404" s="43"/>
      <c r="F404" s="1039" t="s">
        <v>887</v>
      </c>
      <c r="G404" s="1025"/>
      <c r="H404" s="21"/>
      <c r="I404" s="811"/>
    </row>
    <row r="405" ht="15.75" customHeight="1">
      <c r="A405" s="34"/>
      <c r="B405" s="784">
        <v>378.0</v>
      </c>
      <c r="C405" s="56">
        <v>42544.0</v>
      </c>
      <c r="D405" s="55" t="s">
        <v>940</v>
      </c>
      <c r="E405" s="55"/>
      <c r="F405" s="1039" t="s">
        <v>89</v>
      </c>
      <c r="G405" s="42" t="s">
        <v>1295</v>
      </c>
      <c r="H405" s="1057" t="s">
        <v>1200</v>
      </c>
      <c r="I405" s="811"/>
    </row>
    <row r="406" ht="15.75" customHeight="1">
      <c r="A406" s="34"/>
      <c r="B406" s="784">
        <v>379.0</v>
      </c>
      <c r="C406" s="35">
        <v>42544.0</v>
      </c>
      <c r="D406" s="33" t="s">
        <v>1297</v>
      </c>
      <c r="E406" s="33"/>
      <c r="F406" s="1039" t="s">
        <v>887</v>
      </c>
      <c r="G406" s="1025"/>
      <c r="H406" s="21"/>
      <c r="I406" s="811"/>
    </row>
    <row r="407" ht="15.75" customHeight="1">
      <c r="A407" s="34"/>
      <c r="B407" s="784">
        <v>380.0</v>
      </c>
      <c r="C407" s="35">
        <v>42544.0</v>
      </c>
      <c r="D407" s="33" t="s">
        <v>1290</v>
      </c>
      <c r="E407" s="33"/>
      <c r="F407" s="1039" t="s">
        <v>887</v>
      </c>
      <c r="G407" s="1025"/>
      <c r="H407" s="21"/>
      <c r="I407" s="811"/>
    </row>
    <row r="408" ht="15.75" customHeight="1">
      <c r="A408" s="34"/>
      <c r="B408" s="784">
        <v>381.0</v>
      </c>
      <c r="C408" s="35">
        <v>42544.0</v>
      </c>
      <c r="D408" s="33" t="s">
        <v>1283</v>
      </c>
      <c r="E408" s="33"/>
      <c r="F408" s="1039" t="s">
        <v>1127</v>
      </c>
      <c r="G408" s="1025"/>
      <c r="H408" s="21"/>
      <c r="I408" s="811"/>
    </row>
    <row r="409" ht="15.75" customHeight="1">
      <c r="A409" s="34"/>
      <c r="B409" s="784">
        <v>382.0</v>
      </c>
      <c r="C409" s="35">
        <v>42544.0</v>
      </c>
      <c r="D409" s="33" t="s">
        <v>1282</v>
      </c>
      <c r="E409" s="33"/>
      <c r="F409" s="1039" t="s">
        <v>887</v>
      </c>
      <c r="G409" s="1025"/>
      <c r="H409" s="21"/>
      <c r="I409" s="811"/>
    </row>
    <row r="410" ht="15.75" customHeight="1">
      <c r="A410" s="34"/>
      <c r="B410" s="784">
        <v>383.0</v>
      </c>
      <c r="C410" s="35">
        <v>42544.0</v>
      </c>
      <c r="D410" s="33" t="s">
        <v>795</v>
      </c>
      <c r="E410" s="33"/>
      <c r="F410" s="1057" t="s">
        <v>994</v>
      </c>
      <c r="G410" s="1025" t="s">
        <v>1287</v>
      </c>
      <c r="H410" s="21"/>
      <c r="I410" s="811"/>
    </row>
    <row r="411" ht="15.75" customHeight="1">
      <c r="A411" s="34"/>
      <c r="B411" s="784">
        <v>384.0</v>
      </c>
      <c r="C411" s="35">
        <v>42544.0</v>
      </c>
      <c r="D411" s="33" t="s">
        <v>1296</v>
      </c>
      <c r="E411" s="33"/>
      <c r="F411" s="1039" t="s">
        <v>887</v>
      </c>
      <c r="G411" s="1025"/>
      <c r="H411" s="21"/>
      <c r="I411" s="811"/>
    </row>
    <row r="412" ht="15.75" customHeight="1">
      <c r="A412" s="34"/>
      <c r="B412" s="784">
        <v>385.0</v>
      </c>
      <c r="C412" s="56">
        <v>42544.0</v>
      </c>
      <c r="D412" s="55" t="s">
        <v>1293</v>
      </c>
      <c r="E412" s="55"/>
      <c r="F412" s="1039" t="s">
        <v>887</v>
      </c>
      <c r="G412" s="1025"/>
      <c r="H412" s="21"/>
      <c r="I412" s="811"/>
    </row>
    <row r="413" ht="15.75" customHeight="1">
      <c r="A413" s="34"/>
      <c r="B413" s="784">
        <v>386.0</v>
      </c>
      <c r="C413" s="35">
        <v>42544.0</v>
      </c>
      <c r="D413" s="43" t="s">
        <v>1288</v>
      </c>
      <c r="E413" s="43"/>
      <c r="F413" s="1039" t="s">
        <v>887</v>
      </c>
      <c r="G413" s="1025"/>
      <c r="H413" s="21"/>
      <c r="I413" s="811"/>
    </row>
    <row r="414" ht="15.75" customHeight="1">
      <c r="A414" s="34"/>
      <c r="B414" s="784">
        <v>387.0</v>
      </c>
      <c r="C414" s="35">
        <v>42544.0</v>
      </c>
      <c r="D414" s="33" t="s">
        <v>1289</v>
      </c>
      <c r="E414" s="33"/>
      <c r="F414" s="1039" t="s">
        <v>887</v>
      </c>
      <c r="G414" s="1025"/>
      <c r="H414" s="21"/>
      <c r="I414" s="811"/>
    </row>
    <row r="415" ht="15.75" customHeight="1">
      <c r="A415" s="34"/>
      <c r="B415" s="784">
        <v>388.0</v>
      </c>
      <c r="C415" s="35">
        <v>42544.0</v>
      </c>
      <c r="D415" s="43" t="s">
        <v>1294</v>
      </c>
      <c r="E415" s="43"/>
      <c r="F415" s="1039" t="s">
        <v>887</v>
      </c>
      <c r="G415" s="1025"/>
      <c r="H415" s="21"/>
      <c r="I415" s="811"/>
    </row>
    <row r="416" ht="15.75" customHeight="1">
      <c r="A416" s="34"/>
      <c r="B416" s="784">
        <v>389.0</v>
      </c>
      <c r="C416" s="35">
        <v>42544.0</v>
      </c>
      <c r="D416" s="43" t="s">
        <v>1292</v>
      </c>
      <c r="E416" s="43"/>
      <c r="F416" s="1039" t="s">
        <v>887</v>
      </c>
      <c r="G416" s="1025"/>
      <c r="H416" s="21"/>
      <c r="I416" s="811"/>
    </row>
    <row r="417" ht="15.75" customHeight="1">
      <c r="A417" s="34"/>
      <c r="B417" s="784">
        <v>390.0</v>
      </c>
      <c r="C417" s="35">
        <v>42544.0</v>
      </c>
      <c r="D417" s="43" t="s">
        <v>1281</v>
      </c>
      <c r="E417" s="43"/>
      <c r="F417" s="1039" t="s">
        <v>887</v>
      </c>
      <c r="G417" s="1025"/>
      <c r="H417" s="21"/>
      <c r="I417" s="811"/>
    </row>
    <row r="418" ht="15.75" customHeight="1">
      <c r="A418" s="34"/>
      <c r="B418" s="784">
        <v>391.0</v>
      </c>
      <c r="C418" s="35">
        <v>42544.0</v>
      </c>
      <c r="D418" s="81" t="s">
        <v>1291</v>
      </c>
      <c r="E418" s="81"/>
      <c r="F418" s="1039" t="s">
        <v>887</v>
      </c>
      <c r="G418" s="1025"/>
      <c r="H418" s="21"/>
      <c r="I418" s="811"/>
    </row>
    <row r="419" ht="15.75" customHeight="1">
      <c r="A419" s="34"/>
      <c r="B419" s="784">
        <v>392.0</v>
      </c>
      <c r="C419" s="35">
        <v>42544.0</v>
      </c>
      <c r="D419" s="33" t="s">
        <v>1284</v>
      </c>
      <c r="E419" s="33"/>
      <c r="F419" s="1091" t="s">
        <v>994</v>
      </c>
      <c r="G419" s="1025" t="s">
        <v>1286</v>
      </c>
      <c r="H419" s="21"/>
      <c r="I419" s="811"/>
    </row>
    <row r="420" ht="15.75" customHeight="1">
      <c r="A420" s="34"/>
      <c r="B420" s="784">
        <v>393.0</v>
      </c>
      <c r="C420" s="35">
        <v>42548.0</v>
      </c>
      <c r="D420" s="33" t="s">
        <v>1303</v>
      </c>
      <c r="E420" s="33"/>
      <c r="F420" s="1039" t="s">
        <v>887</v>
      </c>
      <c r="G420" s="1025"/>
      <c r="H420" s="21"/>
      <c r="I420" s="811"/>
    </row>
    <row r="421" ht="15.75" customHeight="1">
      <c r="A421" s="34"/>
      <c r="B421" s="784">
        <v>394.0</v>
      </c>
      <c r="C421" s="35">
        <v>42548.0</v>
      </c>
      <c r="D421" s="33" t="s">
        <v>1293</v>
      </c>
      <c r="E421" s="33"/>
      <c r="F421" s="42" t="s">
        <v>1197</v>
      </c>
      <c r="G421" s="1025"/>
      <c r="H421" s="21"/>
      <c r="I421" s="811"/>
    </row>
    <row r="422" ht="15.75" customHeight="1">
      <c r="A422" s="34"/>
      <c r="B422" s="784">
        <v>395.0</v>
      </c>
      <c r="C422" s="35">
        <v>42548.0</v>
      </c>
      <c r="D422" s="33" t="s">
        <v>211</v>
      </c>
      <c r="E422" s="33"/>
      <c r="F422" s="1039" t="s">
        <v>50</v>
      </c>
      <c r="G422" s="1025"/>
      <c r="H422" s="21"/>
      <c r="I422" s="811"/>
    </row>
    <row r="423" ht="15.75" customHeight="1">
      <c r="A423" s="34"/>
      <c r="B423" s="784">
        <v>396.0</v>
      </c>
      <c r="C423" s="35">
        <v>42548.0</v>
      </c>
      <c r="D423" s="33" t="s">
        <v>1275</v>
      </c>
      <c r="E423" s="33"/>
      <c r="F423" s="877" t="s">
        <v>1020</v>
      </c>
      <c r="G423" s="1025"/>
      <c r="H423" s="21"/>
      <c r="I423" s="811"/>
    </row>
    <row r="424" ht="15.75" customHeight="1">
      <c r="A424" s="34"/>
      <c r="B424" s="784">
        <v>397.0</v>
      </c>
      <c r="C424" s="35">
        <v>42548.0</v>
      </c>
      <c r="D424" s="33" t="s">
        <v>241</v>
      </c>
      <c r="E424" s="33"/>
      <c r="F424" s="877" t="s">
        <v>1020</v>
      </c>
      <c r="G424" s="1025"/>
      <c r="H424" s="21"/>
      <c r="I424" s="811"/>
    </row>
    <row r="425" ht="15.75" customHeight="1">
      <c r="A425" s="34"/>
      <c r="B425" s="784">
        <v>398.0</v>
      </c>
      <c r="C425" s="35">
        <v>42548.0</v>
      </c>
      <c r="D425" s="33" t="s">
        <v>1304</v>
      </c>
      <c r="E425" s="33"/>
      <c r="F425" s="1039" t="s">
        <v>887</v>
      </c>
      <c r="G425" s="1025"/>
      <c r="H425" s="21"/>
      <c r="I425" s="811"/>
    </row>
    <row r="426" ht="15.75" customHeight="1">
      <c r="A426" s="86" t="s">
        <v>1305</v>
      </c>
      <c r="B426" s="784">
        <v>399.0</v>
      </c>
      <c r="C426" s="35">
        <v>42548.0</v>
      </c>
      <c r="D426" s="33" t="s">
        <v>1306</v>
      </c>
      <c r="E426" s="33"/>
      <c r="F426" s="1039" t="s">
        <v>887</v>
      </c>
      <c r="G426" s="1025" t="s">
        <v>1307</v>
      </c>
      <c r="H426" s="21"/>
      <c r="I426" s="811"/>
    </row>
    <row r="427" ht="15.75" customHeight="1">
      <c r="A427" s="34"/>
      <c r="B427" s="784">
        <v>400.0</v>
      </c>
      <c r="C427" s="35">
        <v>42548.0</v>
      </c>
      <c r="D427" s="33" t="s">
        <v>874</v>
      </c>
      <c r="E427" s="33"/>
      <c r="F427" s="1039" t="s">
        <v>50</v>
      </c>
      <c r="G427" s="1025"/>
      <c r="H427" s="21"/>
      <c r="I427" s="811"/>
    </row>
    <row r="428" ht="15.75" customHeight="1">
      <c r="A428" s="34"/>
      <c r="B428" s="784">
        <v>401.0</v>
      </c>
      <c r="C428" s="35">
        <v>42548.0</v>
      </c>
      <c r="D428" s="33" t="s">
        <v>786</v>
      </c>
      <c r="E428" s="33"/>
      <c r="F428" s="1039" t="s">
        <v>50</v>
      </c>
      <c r="G428" s="1025"/>
      <c r="H428" s="21"/>
      <c r="I428" s="811"/>
    </row>
    <row r="429" ht="15.75" customHeight="1">
      <c r="A429" s="34"/>
      <c r="B429" s="784">
        <v>402.0</v>
      </c>
      <c r="C429" s="35">
        <v>42548.0</v>
      </c>
      <c r="D429" s="33" t="s">
        <v>94</v>
      </c>
      <c r="E429" s="33"/>
      <c r="F429" s="1039" t="s">
        <v>89</v>
      </c>
      <c r="G429" s="1025" t="s">
        <v>854</v>
      </c>
      <c r="H429" s="21"/>
      <c r="I429" s="811"/>
    </row>
    <row r="430" ht="15.75" customHeight="1">
      <c r="A430" s="34"/>
      <c r="B430" s="784">
        <v>403.0</v>
      </c>
      <c r="C430" s="35">
        <v>42548.0</v>
      </c>
      <c r="D430" s="33" t="s">
        <v>1302</v>
      </c>
      <c r="E430" s="33"/>
      <c r="F430" s="1039" t="s">
        <v>1299</v>
      </c>
      <c r="G430" s="1025"/>
      <c r="H430" s="21"/>
      <c r="I430" s="811"/>
    </row>
    <row r="431" ht="15.75" customHeight="1">
      <c r="A431" s="34"/>
      <c r="B431" s="784">
        <v>404.0</v>
      </c>
      <c r="C431" s="35">
        <v>42548.0</v>
      </c>
      <c r="D431" s="33" t="s">
        <v>1298</v>
      </c>
      <c r="E431" s="33"/>
      <c r="F431" s="1039" t="s">
        <v>1299</v>
      </c>
      <c r="G431" s="1025"/>
      <c r="H431" s="21"/>
      <c r="I431" s="811"/>
    </row>
    <row r="432" ht="15.75" customHeight="1">
      <c r="A432" s="34"/>
      <c r="B432" s="784">
        <v>405.0</v>
      </c>
      <c r="C432" s="35">
        <v>42548.0</v>
      </c>
      <c r="D432" s="79" t="s">
        <v>1300</v>
      </c>
      <c r="E432" s="79"/>
      <c r="F432" s="1048"/>
      <c r="G432" s="1025"/>
      <c r="H432" s="21"/>
      <c r="I432" s="811"/>
    </row>
    <row r="433" ht="15.75" customHeight="1">
      <c r="A433" s="34" t="s">
        <v>15872</v>
      </c>
      <c r="B433" s="784">
        <v>406.0</v>
      </c>
      <c r="C433" s="35">
        <v>42548.0</v>
      </c>
      <c r="D433" s="33" t="s">
        <v>1301</v>
      </c>
      <c r="E433" s="33"/>
      <c r="F433" s="1039" t="s">
        <v>1299</v>
      </c>
      <c r="G433" s="1025"/>
      <c r="H433" s="21"/>
      <c r="I433" s="811"/>
    </row>
    <row r="434" ht="15.75" customHeight="1">
      <c r="A434" s="34" t="s">
        <v>15873</v>
      </c>
      <c r="B434" s="784">
        <v>407.0</v>
      </c>
      <c r="C434" s="35">
        <v>42556.0</v>
      </c>
      <c r="D434" s="33" t="s">
        <v>285</v>
      </c>
      <c r="E434" s="33"/>
      <c r="F434" s="1039" t="s">
        <v>1308</v>
      </c>
      <c r="G434" s="1025"/>
      <c r="H434" s="21"/>
      <c r="I434" s="811"/>
    </row>
    <row r="435" ht="15.75" customHeight="1">
      <c r="A435" s="34"/>
      <c r="B435" s="784">
        <v>408.0</v>
      </c>
      <c r="C435" s="35">
        <v>42556.0</v>
      </c>
      <c r="D435" s="33" t="s">
        <v>285</v>
      </c>
      <c r="E435" s="33"/>
      <c r="F435" s="1039" t="s">
        <v>887</v>
      </c>
      <c r="G435" s="1025"/>
      <c r="H435" s="21"/>
      <c r="I435" s="811"/>
    </row>
    <row r="436" ht="15.75" customHeight="1">
      <c r="A436" s="34"/>
      <c r="B436" s="784">
        <v>409.0</v>
      </c>
      <c r="C436" s="35">
        <v>42556.0</v>
      </c>
      <c r="D436" s="33" t="s">
        <v>1309</v>
      </c>
      <c r="E436" s="33"/>
      <c r="F436" s="1039" t="s">
        <v>1310</v>
      </c>
      <c r="G436" s="1025"/>
      <c r="H436" s="21"/>
      <c r="I436" s="811"/>
    </row>
    <row r="437" ht="15.75" customHeight="1">
      <c r="A437" s="34"/>
      <c r="B437" s="784">
        <v>410.0</v>
      </c>
      <c r="C437" s="35">
        <v>42558.0</v>
      </c>
      <c r="D437" s="33" t="s">
        <v>1311</v>
      </c>
      <c r="E437" s="33"/>
      <c r="F437" s="1039" t="s">
        <v>363</v>
      </c>
      <c r="G437" s="1025"/>
      <c r="H437" s="21"/>
      <c r="I437" s="811"/>
    </row>
    <row r="438" ht="15.75" customHeight="1">
      <c r="A438" s="34"/>
      <c r="B438" s="784">
        <v>411.0</v>
      </c>
      <c r="C438" s="35">
        <v>42558.0</v>
      </c>
      <c r="D438" s="33" t="s">
        <v>870</v>
      </c>
      <c r="E438" s="33"/>
      <c r="F438" s="1057" t="s">
        <v>1313</v>
      </c>
      <c r="G438" s="1025"/>
      <c r="H438" s="21"/>
      <c r="I438" s="811"/>
    </row>
    <row r="439" ht="15.75" customHeight="1">
      <c r="A439" s="34"/>
      <c r="B439" s="784">
        <v>412.0</v>
      </c>
      <c r="C439" s="35">
        <v>42558.0</v>
      </c>
      <c r="D439" s="33" t="s">
        <v>19</v>
      </c>
      <c r="E439" s="33"/>
      <c r="F439" s="1039" t="s">
        <v>50</v>
      </c>
      <c r="G439" s="1025"/>
      <c r="H439" s="21"/>
      <c r="I439" s="811"/>
    </row>
    <row r="440" ht="15.75" customHeight="1">
      <c r="A440" s="34"/>
      <c r="B440" s="784">
        <v>413.0</v>
      </c>
      <c r="C440" s="35">
        <v>42558.0</v>
      </c>
      <c r="D440" s="33" t="s">
        <v>1312</v>
      </c>
      <c r="E440" s="33"/>
      <c r="F440" s="1039" t="s">
        <v>887</v>
      </c>
      <c r="G440" s="1025"/>
      <c r="H440" s="21"/>
      <c r="I440" s="811"/>
    </row>
    <row r="441" ht="15.75" customHeight="1">
      <c r="A441" s="34"/>
      <c r="B441" s="784">
        <v>414.0</v>
      </c>
      <c r="C441" s="35">
        <v>42558.0</v>
      </c>
      <c r="D441" s="33" t="s">
        <v>1314</v>
      </c>
      <c r="E441" s="33"/>
      <c r="F441" s="1039" t="s">
        <v>1183</v>
      </c>
      <c r="G441" s="1025"/>
      <c r="H441" s="21"/>
      <c r="I441" s="811"/>
    </row>
    <row r="442" ht="15.75" customHeight="1">
      <c r="A442" s="34"/>
      <c r="B442" s="784">
        <v>415.0</v>
      </c>
      <c r="C442" s="35">
        <v>42559.0</v>
      </c>
      <c r="D442" s="43" t="s">
        <v>1315</v>
      </c>
      <c r="E442" s="43"/>
      <c r="F442" s="1039" t="s">
        <v>887</v>
      </c>
      <c r="G442" s="1025"/>
      <c r="H442" s="21"/>
      <c r="I442" s="811"/>
    </row>
    <row r="443" ht="15.75" customHeight="1">
      <c r="A443" s="34"/>
      <c r="B443" s="784">
        <v>416.0</v>
      </c>
      <c r="C443" s="35">
        <v>42559.0</v>
      </c>
      <c r="D443" s="33" t="s">
        <v>894</v>
      </c>
      <c r="E443" s="33"/>
      <c r="F443" s="1039" t="s">
        <v>1127</v>
      </c>
      <c r="G443" s="1025"/>
      <c r="H443" s="21"/>
      <c r="I443" s="811"/>
    </row>
    <row r="444" ht="15.75" customHeight="1">
      <c r="A444" s="34"/>
      <c r="B444" s="784">
        <v>417.0</v>
      </c>
      <c r="C444" s="35">
        <v>42559.0</v>
      </c>
      <c r="D444" s="33" t="s">
        <v>1316</v>
      </c>
      <c r="E444" s="33"/>
      <c r="F444" s="1039" t="s">
        <v>962</v>
      </c>
      <c r="G444" s="1025"/>
      <c r="H444" s="21"/>
      <c r="I444" s="811"/>
    </row>
    <row r="445" ht="15.75" customHeight="1">
      <c r="A445" s="34"/>
      <c r="B445" s="784">
        <v>418.0</v>
      </c>
      <c r="C445" s="35">
        <v>42559.0</v>
      </c>
      <c r="D445" s="33" t="s">
        <v>380</v>
      </c>
      <c r="E445" s="33"/>
      <c r="F445" s="1039" t="s">
        <v>363</v>
      </c>
      <c r="G445" s="1025"/>
      <c r="H445" s="21"/>
      <c r="I445" s="811"/>
    </row>
    <row r="446" ht="15.75" customHeight="1">
      <c r="A446" s="34"/>
      <c r="B446" s="784">
        <v>419.0</v>
      </c>
      <c r="C446" s="35">
        <v>42559.0</v>
      </c>
      <c r="D446" s="33" t="s">
        <v>726</v>
      </c>
      <c r="E446" s="33"/>
      <c r="F446" s="1039" t="s">
        <v>800</v>
      </c>
      <c r="G446" s="1025"/>
      <c r="H446" s="21"/>
      <c r="I446" s="811"/>
    </row>
    <row r="447" ht="15.75" customHeight="1">
      <c r="A447" s="34"/>
      <c r="B447" s="784">
        <v>420.0</v>
      </c>
      <c r="C447" s="35">
        <v>42559.0</v>
      </c>
      <c r="D447" s="33" t="s">
        <v>30</v>
      </c>
      <c r="E447" s="33"/>
      <c r="F447" s="1039" t="s">
        <v>363</v>
      </c>
      <c r="G447" s="1025"/>
      <c r="H447" s="21"/>
      <c r="I447" s="811"/>
    </row>
    <row r="448" ht="15.75" customHeight="1">
      <c r="A448" s="34"/>
      <c r="B448" s="784">
        <v>421.0</v>
      </c>
      <c r="C448" s="35">
        <v>42559.0</v>
      </c>
      <c r="D448" s="33" t="s">
        <v>1317</v>
      </c>
      <c r="E448" s="33"/>
      <c r="F448" s="1039" t="s">
        <v>1318</v>
      </c>
      <c r="G448" s="1025"/>
      <c r="H448" s="21"/>
      <c r="I448" s="811"/>
    </row>
    <row r="449" ht="15.75" customHeight="1">
      <c r="A449" s="34"/>
      <c r="B449" s="784">
        <v>422.0</v>
      </c>
      <c r="C449" s="35">
        <v>42559.0</v>
      </c>
      <c r="D449" s="33" t="s">
        <v>1319</v>
      </c>
      <c r="E449" s="33"/>
      <c r="F449" s="877" t="s">
        <v>1020</v>
      </c>
      <c r="G449" s="1025"/>
      <c r="H449" s="21"/>
      <c r="I449" s="811"/>
    </row>
    <row r="450" ht="15.75" customHeight="1">
      <c r="A450" s="34"/>
      <c r="B450" s="784">
        <v>423.0</v>
      </c>
      <c r="C450" s="35">
        <v>42559.0</v>
      </c>
      <c r="D450" s="33" t="s">
        <v>1196</v>
      </c>
      <c r="E450" s="33"/>
      <c r="F450" s="1057" t="s">
        <v>1320</v>
      </c>
      <c r="G450" s="1025"/>
      <c r="H450" s="21"/>
      <c r="I450" s="811"/>
    </row>
    <row r="451" ht="15.75" customHeight="1">
      <c r="A451" s="34"/>
      <c r="B451" s="784">
        <v>424.0</v>
      </c>
      <c r="C451" s="35">
        <v>42559.0</v>
      </c>
      <c r="D451" s="33" t="s">
        <v>1191</v>
      </c>
      <c r="E451" s="33"/>
      <c r="F451" s="1057" t="s">
        <v>1313</v>
      </c>
      <c r="G451" s="1025"/>
      <c r="H451" s="21"/>
      <c r="I451" s="811"/>
    </row>
    <row r="452" ht="15.75" customHeight="1">
      <c r="A452" s="34"/>
      <c r="B452" s="784">
        <v>425.0</v>
      </c>
      <c r="C452" s="35">
        <v>42559.0</v>
      </c>
      <c r="D452" s="33" t="s">
        <v>1145</v>
      </c>
      <c r="E452" s="33"/>
      <c r="F452" s="1057" t="s">
        <v>1313</v>
      </c>
      <c r="G452" s="1025"/>
      <c r="H452" s="21"/>
      <c r="I452" s="811"/>
    </row>
    <row r="453" ht="15.75" customHeight="1">
      <c r="A453" s="34"/>
      <c r="B453" s="784">
        <v>426.0</v>
      </c>
      <c r="C453" s="35">
        <v>42563.0</v>
      </c>
      <c r="D453" s="33" t="s">
        <v>30</v>
      </c>
      <c r="E453" s="33"/>
      <c r="F453" s="1039" t="s">
        <v>131</v>
      </c>
      <c r="G453" s="1025"/>
      <c r="H453" s="21"/>
      <c r="I453" s="811"/>
    </row>
    <row r="454" ht="15.75" customHeight="1">
      <c r="A454" s="34"/>
      <c r="B454" s="784">
        <v>427.0</v>
      </c>
      <c r="C454" s="35">
        <v>42563.0</v>
      </c>
      <c r="D454" s="33" t="s">
        <v>1321</v>
      </c>
      <c r="E454" s="33"/>
      <c r="F454" s="1039" t="s">
        <v>887</v>
      </c>
      <c r="G454" s="1025"/>
      <c r="H454" s="21"/>
      <c r="I454" s="811"/>
    </row>
    <row r="455" ht="15.75" customHeight="1">
      <c r="A455" s="34"/>
      <c r="B455" s="784">
        <v>428.0</v>
      </c>
      <c r="C455" s="35">
        <v>42563.0</v>
      </c>
      <c r="D455" s="43" t="s">
        <v>1322</v>
      </c>
      <c r="E455" s="43"/>
      <c r="F455" s="1039" t="s">
        <v>887</v>
      </c>
      <c r="G455" s="1025"/>
      <c r="H455" s="21"/>
      <c r="I455" s="811"/>
    </row>
    <row r="456" ht="15.75" customHeight="1">
      <c r="A456" s="34"/>
      <c r="B456" s="784">
        <v>429.0</v>
      </c>
      <c r="C456" s="35">
        <v>42563.0</v>
      </c>
      <c r="D456" s="81" t="s">
        <v>1080</v>
      </c>
      <c r="E456" s="81"/>
      <c r="F456" s="877" t="s">
        <v>1020</v>
      </c>
      <c r="G456" s="1025"/>
      <c r="H456" s="21"/>
      <c r="I456" s="811"/>
    </row>
    <row r="457" ht="15.75" customHeight="1">
      <c r="A457" s="34"/>
      <c r="B457" s="784">
        <v>430.0</v>
      </c>
      <c r="C457" s="35">
        <v>42565.0</v>
      </c>
      <c r="D457" s="33" t="s">
        <v>1175</v>
      </c>
      <c r="E457" s="33"/>
      <c r="F457" s="1039" t="s">
        <v>887</v>
      </c>
      <c r="G457" s="1025"/>
      <c r="H457" s="21"/>
      <c r="I457" s="811"/>
    </row>
    <row r="458" ht="15.75" customHeight="1">
      <c r="A458" s="34"/>
      <c r="B458" s="784">
        <v>431.0</v>
      </c>
      <c r="C458" s="35">
        <v>42565.0</v>
      </c>
      <c r="D458" s="43" t="s">
        <v>1175</v>
      </c>
      <c r="E458" s="43"/>
      <c r="F458" s="877" t="s">
        <v>1020</v>
      </c>
      <c r="G458" s="1025"/>
      <c r="H458" s="21"/>
      <c r="I458" s="811"/>
    </row>
    <row r="459" ht="15.75" customHeight="1">
      <c r="A459" s="34"/>
      <c r="B459" s="784">
        <v>432.0</v>
      </c>
      <c r="C459" s="35">
        <v>42565.0</v>
      </c>
      <c r="D459" s="87" t="s">
        <v>1326</v>
      </c>
      <c r="E459" s="87"/>
      <c r="F459" s="1061" t="s">
        <v>363</v>
      </c>
      <c r="G459" s="1025"/>
      <c r="H459" s="21"/>
      <c r="I459" s="811"/>
    </row>
    <row r="460" ht="15.75" customHeight="1">
      <c r="A460" s="34"/>
      <c r="B460" s="784">
        <v>433.0</v>
      </c>
      <c r="C460" s="35">
        <v>42565.0</v>
      </c>
      <c r="D460" s="33" t="s">
        <v>1323</v>
      </c>
      <c r="E460" s="33"/>
      <c r="F460" s="1039" t="s">
        <v>887</v>
      </c>
      <c r="G460" s="1025"/>
      <c r="H460" s="21"/>
      <c r="I460" s="811"/>
    </row>
    <row r="461" ht="15.75" customHeight="1">
      <c r="A461" s="34"/>
      <c r="B461" s="784">
        <v>434.0</v>
      </c>
      <c r="C461" s="35">
        <v>42565.0</v>
      </c>
      <c r="D461" s="33" t="s">
        <v>1323</v>
      </c>
      <c r="E461" s="33"/>
      <c r="F461" s="877" t="s">
        <v>1020</v>
      </c>
      <c r="G461" s="1025"/>
      <c r="H461" s="21"/>
      <c r="I461" s="811"/>
    </row>
    <row r="462" ht="15.75" customHeight="1">
      <c r="A462" s="34"/>
      <c r="B462" s="784">
        <v>435.0</v>
      </c>
      <c r="C462" s="35">
        <v>42565.0</v>
      </c>
      <c r="D462" s="33" t="s">
        <v>1324</v>
      </c>
      <c r="E462" s="33"/>
      <c r="F462" s="1039" t="s">
        <v>887</v>
      </c>
      <c r="G462" s="1025"/>
      <c r="H462" s="21"/>
      <c r="I462" s="811"/>
    </row>
    <row r="463" ht="15.75" customHeight="1">
      <c r="A463" s="34"/>
      <c r="B463" s="784">
        <v>436.0</v>
      </c>
      <c r="C463" s="35">
        <v>42565.0</v>
      </c>
      <c r="D463" s="33" t="s">
        <v>787</v>
      </c>
      <c r="E463" s="33"/>
      <c r="F463" s="1039" t="s">
        <v>89</v>
      </c>
      <c r="G463" s="1025" t="s">
        <v>1087</v>
      </c>
      <c r="H463" s="21"/>
      <c r="I463" s="811"/>
    </row>
    <row r="464" ht="15.75" customHeight="1">
      <c r="A464" s="34"/>
      <c r="B464" s="784">
        <v>437.0</v>
      </c>
      <c r="C464" s="35">
        <v>42565.0</v>
      </c>
      <c r="D464" s="33" t="s">
        <v>396</v>
      </c>
      <c r="E464" s="33"/>
      <c r="F464" s="1039" t="s">
        <v>89</v>
      </c>
      <c r="G464" s="1025" t="s">
        <v>1325</v>
      </c>
      <c r="H464" s="21"/>
      <c r="I464" s="811"/>
    </row>
    <row r="465" ht="15.75" customHeight="1">
      <c r="A465" s="34"/>
      <c r="B465" s="784">
        <v>438.0</v>
      </c>
      <c r="C465" s="35">
        <v>42565.0</v>
      </c>
      <c r="D465" s="87" t="s">
        <v>1326</v>
      </c>
      <c r="E465" s="87"/>
      <c r="F465" s="877" t="s">
        <v>788</v>
      </c>
      <c r="G465" s="1025"/>
      <c r="H465" s="21"/>
      <c r="I465" s="811"/>
    </row>
    <row r="466" ht="15.75" customHeight="1">
      <c r="A466" s="34"/>
      <c r="B466" s="784">
        <v>439.0</v>
      </c>
      <c r="C466" s="35">
        <v>42570.0</v>
      </c>
      <c r="D466" s="33" t="s">
        <v>1324</v>
      </c>
      <c r="E466" s="33"/>
      <c r="F466" s="877" t="s">
        <v>1020</v>
      </c>
      <c r="G466" s="1025"/>
      <c r="H466" s="21"/>
      <c r="I466" s="811"/>
    </row>
    <row r="467" ht="15.75" customHeight="1">
      <c r="A467" s="34"/>
      <c r="B467" s="784">
        <v>440.0</v>
      </c>
      <c r="C467" s="35">
        <v>42570.0</v>
      </c>
      <c r="D467" s="33" t="s">
        <v>1186</v>
      </c>
      <c r="E467" s="33"/>
      <c r="F467" s="877" t="s">
        <v>1020</v>
      </c>
      <c r="G467" s="1025"/>
      <c r="H467" s="21"/>
      <c r="I467" s="811"/>
    </row>
    <row r="468" ht="15.75" customHeight="1">
      <c r="A468" s="34"/>
      <c r="B468" s="784">
        <v>441.0</v>
      </c>
      <c r="C468" s="35">
        <v>42570.0</v>
      </c>
      <c r="D468" s="81" t="s">
        <v>85</v>
      </c>
      <c r="E468" s="81"/>
      <c r="F468" s="1039" t="s">
        <v>50</v>
      </c>
      <c r="G468" s="1025"/>
      <c r="H468" s="21"/>
      <c r="I468" s="811"/>
    </row>
    <row r="469" ht="15.75" customHeight="1">
      <c r="A469" s="34"/>
      <c r="B469" s="784">
        <v>442.0</v>
      </c>
      <c r="C469" s="35">
        <v>42570.0</v>
      </c>
      <c r="D469" s="33" t="s">
        <v>1332</v>
      </c>
      <c r="E469" s="33"/>
      <c r="F469" s="1087" t="s">
        <v>1200</v>
      </c>
      <c r="G469" s="1025" t="s">
        <v>1333</v>
      </c>
      <c r="H469" s="21"/>
      <c r="I469" s="811"/>
    </row>
    <row r="470" ht="15.75" customHeight="1">
      <c r="A470" s="34"/>
      <c r="B470" s="784">
        <v>443.0</v>
      </c>
      <c r="C470" s="35">
        <v>42570.0</v>
      </c>
      <c r="D470" s="33" t="s">
        <v>1277</v>
      </c>
      <c r="E470" s="33"/>
      <c r="F470" s="1039" t="s">
        <v>887</v>
      </c>
      <c r="G470" s="1025"/>
      <c r="H470" s="21"/>
      <c r="I470" s="811"/>
    </row>
    <row r="471" ht="15.75" customHeight="1">
      <c r="A471" s="34"/>
      <c r="B471" s="784">
        <v>444.0</v>
      </c>
      <c r="C471" s="35">
        <v>42570.0</v>
      </c>
      <c r="D471" s="33" t="s">
        <v>1164</v>
      </c>
      <c r="E471" s="33"/>
      <c r="F471" s="1039" t="s">
        <v>887</v>
      </c>
      <c r="G471" s="1025"/>
      <c r="H471" s="21"/>
      <c r="I471" s="811"/>
    </row>
    <row r="472" ht="15.75" customHeight="1">
      <c r="A472" s="34"/>
      <c r="B472" s="784">
        <v>445.0</v>
      </c>
      <c r="C472" s="35">
        <v>42570.0</v>
      </c>
      <c r="D472" s="33" t="s">
        <v>1327</v>
      </c>
      <c r="E472" s="33"/>
      <c r="F472" s="1039" t="s">
        <v>887</v>
      </c>
      <c r="G472" s="1025"/>
      <c r="H472" s="21"/>
      <c r="I472" s="811"/>
    </row>
    <row r="473" ht="15.75" customHeight="1">
      <c r="A473" s="34"/>
      <c r="B473" s="784">
        <v>446.0</v>
      </c>
      <c r="C473" s="35">
        <v>42570.0</v>
      </c>
      <c r="D473" s="33" t="s">
        <v>973</v>
      </c>
      <c r="E473" s="33"/>
      <c r="F473" s="1039" t="s">
        <v>1331</v>
      </c>
      <c r="G473" s="1025"/>
      <c r="H473" s="21"/>
      <c r="I473" s="811"/>
    </row>
    <row r="474" ht="15.75" customHeight="1">
      <c r="A474" s="34"/>
      <c r="B474" s="784">
        <v>447.0</v>
      </c>
      <c r="C474" s="35">
        <v>42570.0</v>
      </c>
      <c r="D474" s="33" t="s">
        <v>562</v>
      </c>
      <c r="E474" s="33"/>
      <c r="F474" s="1039" t="s">
        <v>1334</v>
      </c>
      <c r="G474" s="1025"/>
      <c r="H474" s="21"/>
      <c r="I474" s="811"/>
    </row>
    <row r="475" ht="15.75" customHeight="1">
      <c r="A475" s="34"/>
      <c r="B475" s="784">
        <v>448.0</v>
      </c>
      <c r="C475" s="35">
        <v>42570.0</v>
      </c>
      <c r="D475" s="33" t="s">
        <v>1303</v>
      </c>
      <c r="E475" s="33"/>
      <c r="F475" s="877" t="s">
        <v>1020</v>
      </c>
      <c r="G475" s="1025"/>
      <c r="H475" s="21"/>
      <c r="I475" s="811"/>
    </row>
    <row r="476" ht="15.75" customHeight="1">
      <c r="A476" s="34"/>
      <c r="B476" s="784">
        <v>449.0</v>
      </c>
      <c r="C476" s="35">
        <v>42570.0</v>
      </c>
      <c r="D476" s="33" t="s">
        <v>1329</v>
      </c>
      <c r="E476" s="33"/>
      <c r="F476" s="1039" t="s">
        <v>1330</v>
      </c>
      <c r="G476" s="1025"/>
      <c r="H476" s="21"/>
      <c r="I476" s="811"/>
    </row>
    <row r="477" ht="15.75" customHeight="1">
      <c r="A477" s="34"/>
      <c r="B477" s="784">
        <v>450.0</v>
      </c>
      <c r="C477" s="35">
        <v>42570.0</v>
      </c>
      <c r="D477" s="33" t="s">
        <v>784</v>
      </c>
      <c r="E477" s="33"/>
      <c r="F477" s="1039" t="s">
        <v>89</v>
      </c>
      <c r="G477" s="1025" t="s">
        <v>1087</v>
      </c>
      <c r="H477" s="21"/>
      <c r="I477" s="811"/>
    </row>
    <row r="478" ht="15.75" customHeight="1">
      <c r="A478" s="34"/>
      <c r="B478" s="784">
        <v>451.0</v>
      </c>
      <c r="C478" s="35">
        <v>42572.0</v>
      </c>
      <c r="D478" s="33" t="s">
        <v>1156</v>
      </c>
      <c r="E478" s="33"/>
      <c r="F478" s="1057" t="s">
        <v>1335</v>
      </c>
      <c r="G478" s="1025" t="s">
        <v>1336</v>
      </c>
      <c r="H478" s="21"/>
      <c r="I478" s="811"/>
    </row>
    <row r="479" ht="15.75" customHeight="1">
      <c r="A479" s="34"/>
      <c r="B479" s="784">
        <v>452.0</v>
      </c>
      <c r="C479" s="35">
        <v>42572.0</v>
      </c>
      <c r="D479" s="33" t="s">
        <v>181</v>
      </c>
      <c r="E479" s="33"/>
      <c r="F479" s="1039" t="s">
        <v>363</v>
      </c>
      <c r="G479" s="1025"/>
      <c r="H479" s="21"/>
      <c r="I479" s="811"/>
    </row>
    <row r="480" ht="15.75" customHeight="1">
      <c r="A480" s="34"/>
      <c r="B480" s="784">
        <v>453.0</v>
      </c>
      <c r="C480" s="35">
        <v>42572.0</v>
      </c>
      <c r="D480" s="33" t="s">
        <v>910</v>
      </c>
      <c r="E480" s="33"/>
      <c r="F480" s="1039" t="s">
        <v>1020</v>
      </c>
      <c r="G480" s="1025"/>
      <c r="H480" s="21"/>
      <c r="I480" s="811"/>
    </row>
    <row r="481" ht="15.75" customHeight="1">
      <c r="A481" s="34"/>
      <c r="B481" s="784">
        <v>454.0</v>
      </c>
      <c r="C481" s="35">
        <v>42572.0</v>
      </c>
      <c r="D481" s="33" t="s">
        <v>1071</v>
      </c>
      <c r="E481" s="33"/>
      <c r="F481" s="1039" t="s">
        <v>50</v>
      </c>
      <c r="G481" s="1025"/>
      <c r="H481" s="21"/>
      <c r="I481" s="811"/>
    </row>
    <row r="482" ht="15.75" customHeight="1">
      <c r="A482" s="34"/>
      <c r="B482" s="784">
        <v>455.0</v>
      </c>
      <c r="C482" s="35">
        <v>42572.0</v>
      </c>
      <c r="D482" s="33" t="s">
        <v>1338</v>
      </c>
      <c r="E482" s="33"/>
      <c r="F482" s="1039" t="s">
        <v>1339</v>
      </c>
      <c r="G482" s="1025" t="s">
        <v>1340</v>
      </c>
      <c r="H482" s="21"/>
      <c r="I482" s="811"/>
    </row>
    <row r="483" ht="15.75" customHeight="1">
      <c r="A483" s="34" t="s">
        <v>1337</v>
      </c>
      <c r="B483" s="784">
        <v>456.0</v>
      </c>
      <c r="C483" s="35">
        <v>42572.0</v>
      </c>
      <c r="D483" s="43" t="s">
        <v>1067</v>
      </c>
      <c r="E483" s="43"/>
      <c r="F483" s="1039" t="s">
        <v>50</v>
      </c>
      <c r="G483" s="1025"/>
      <c r="H483" s="21"/>
      <c r="I483" s="811"/>
    </row>
    <row r="484" ht="15.75" customHeight="1">
      <c r="A484" s="34"/>
      <c r="B484" s="784">
        <v>457.0</v>
      </c>
      <c r="C484" s="35">
        <v>42576.0</v>
      </c>
      <c r="D484" s="33" t="s">
        <v>1198</v>
      </c>
      <c r="E484" s="33"/>
      <c r="F484" s="1057" t="s">
        <v>1341</v>
      </c>
      <c r="G484" s="88" t="s">
        <v>1342</v>
      </c>
      <c r="H484" s="21"/>
      <c r="I484" s="811"/>
    </row>
    <row r="485" ht="15.75" customHeight="1">
      <c r="A485" s="34"/>
      <c r="B485" s="784">
        <v>458.0</v>
      </c>
      <c r="C485" s="35">
        <v>42576.0</v>
      </c>
      <c r="D485" s="33" t="s">
        <v>731</v>
      </c>
      <c r="E485" s="33"/>
      <c r="F485" s="1039" t="s">
        <v>1348</v>
      </c>
      <c r="G485" s="1025"/>
      <c r="H485" s="21"/>
      <c r="I485" s="811"/>
    </row>
    <row r="486" ht="15.75" customHeight="1">
      <c r="A486" s="34"/>
      <c r="B486" s="784">
        <v>459.0</v>
      </c>
      <c r="C486" s="35">
        <v>42576.0</v>
      </c>
      <c r="D486" s="33" t="s">
        <v>1346</v>
      </c>
      <c r="E486" s="33"/>
      <c r="F486" s="1039" t="s">
        <v>1347</v>
      </c>
      <c r="G486" s="1025"/>
      <c r="H486" s="21"/>
      <c r="I486" s="811"/>
    </row>
    <row r="487" ht="15.75" customHeight="1">
      <c r="A487" s="34"/>
      <c r="B487" s="784">
        <v>460.0</v>
      </c>
      <c r="C487" s="35">
        <v>42576.0</v>
      </c>
      <c r="D487" s="33" t="s">
        <v>1343</v>
      </c>
      <c r="E487" s="33"/>
      <c r="F487" s="1057" t="s">
        <v>994</v>
      </c>
      <c r="G487" s="1025" t="s">
        <v>1345</v>
      </c>
      <c r="H487" s="21"/>
      <c r="I487" s="811"/>
    </row>
    <row r="488" ht="15.75" customHeight="1">
      <c r="A488" s="34"/>
      <c r="B488" s="784">
        <v>461.0</v>
      </c>
      <c r="C488" s="35">
        <v>42577.0</v>
      </c>
      <c r="D488" s="33" t="s">
        <v>1349</v>
      </c>
      <c r="E488" s="33"/>
      <c r="F488" s="1039" t="s">
        <v>887</v>
      </c>
      <c r="G488" s="1025"/>
      <c r="H488" s="21"/>
      <c r="I488" s="811"/>
    </row>
    <row r="489" ht="15.75" customHeight="1">
      <c r="A489" s="34"/>
      <c r="B489" s="784">
        <v>462.0</v>
      </c>
      <c r="C489" s="35">
        <v>42577.0</v>
      </c>
      <c r="D489" s="33" t="s">
        <v>324</v>
      </c>
      <c r="E489" s="33"/>
      <c r="F489" s="1039" t="s">
        <v>363</v>
      </c>
      <c r="G489" s="1025"/>
      <c r="H489" s="21"/>
      <c r="I489" s="811"/>
    </row>
    <row r="490" ht="15.75" customHeight="1">
      <c r="A490" s="34"/>
      <c r="B490" s="784">
        <v>463.0</v>
      </c>
      <c r="C490" s="35">
        <v>42597.0</v>
      </c>
      <c r="D490" s="33" t="s">
        <v>1350</v>
      </c>
      <c r="E490" s="33"/>
      <c r="F490" s="1039" t="s">
        <v>1351</v>
      </c>
      <c r="G490" s="1025"/>
      <c r="H490" s="21"/>
      <c r="I490" s="811"/>
    </row>
    <row r="491" ht="15.75" customHeight="1">
      <c r="A491" s="34"/>
      <c r="B491" s="784">
        <v>464.0</v>
      </c>
      <c r="C491" s="35">
        <v>42597.0</v>
      </c>
      <c r="D491" s="33" t="s">
        <v>1350</v>
      </c>
      <c r="E491" s="33"/>
      <c r="F491" s="1039" t="s">
        <v>1083</v>
      </c>
      <c r="G491" s="1025"/>
      <c r="H491" s="21"/>
      <c r="I491" s="811"/>
    </row>
    <row r="492" ht="15.75" customHeight="1">
      <c r="A492" s="34"/>
      <c r="B492" s="784">
        <v>465.0</v>
      </c>
      <c r="C492" s="35">
        <v>42597.0</v>
      </c>
      <c r="D492" s="33" t="s">
        <v>1350</v>
      </c>
      <c r="E492" s="33"/>
      <c r="F492" s="1039" t="s">
        <v>1352</v>
      </c>
      <c r="G492" s="1025"/>
      <c r="H492" s="21"/>
      <c r="I492" s="811"/>
    </row>
    <row r="493" ht="15.75" customHeight="1">
      <c r="A493" s="34"/>
      <c r="B493" s="784">
        <v>466.0</v>
      </c>
      <c r="C493" s="35">
        <v>42600.0</v>
      </c>
      <c r="D493" s="33" t="s">
        <v>1355</v>
      </c>
      <c r="E493" s="33"/>
      <c r="F493" s="1057" t="s">
        <v>1354</v>
      </c>
      <c r="G493" s="1025"/>
      <c r="H493" s="21"/>
      <c r="I493" s="811"/>
    </row>
    <row r="494" ht="15.75" customHeight="1">
      <c r="A494" s="34"/>
      <c r="B494" s="784">
        <v>467.0</v>
      </c>
      <c r="C494" s="35">
        <v>42600.0</v>
      </c>
      <c r="D494" s="33" t="s">
        <v>1353</v>
      </c>
      <c r="E494" s="33"/>
      <c r="F494" s="1057" t="s">
        <v>1354</v>
      </c>
      <c r="G494" s="1025"/>
      <c r="H494" s="21"/>
      <c r="I494" s="811"/>
    </row>
    <row r="495" ht="15.75" customHeight="1">
      <c r="A495" s="34"/>
      <c r="B495" s="784">
        <v>468.0</v>
      </c>
      <c r="C495" s="35">
        <v>42613.0</v>
      </c>
      <c r="D495" s="33" t="s">
        <v>1199</v>
      </c>
      <c r="E495" s="33"/>
      <c r="F495" s="1039" t="s">
        <v>1356</v>
      </c>
      <c r="G495" s="1025"/>
      <c r="H495" s="21"/>
      <c r="I495" s="811"/>
    </row>
    <row r="496" ht="15.75" customHeight="1">
      <c r="A496" s="34"/>
      <c r="B496" s="784">
        <v>469.0</v>
      </c>
      <c r="C496" s="35">
        <v>42618.0</v>
      </c>
      <c r="D496" s="89" t="s">
        <v>1362</v>
      </c>
      <c r="E496" s="89"/>
      <c r="F496" s="1064" t="s">
        <v>1363</v>
      </c>
      <c r="G496" s="1025"/>
      <c r="H496" s="21"/>
      <c r="I496" s="811"/>
    </row>
    <row r="497" ht="15.75" customHeight="1">
      <c r="A497" s="34"/>
      <c r="B497" s="784">
        <v>470.0</v>
      </c>
      <c r="C497" s="35">
        <v>42618.0</v>
      </c>
      <c r="D497" s="33" t="s">
        <v>1357</v>
      </c>
      <c r="E497" s="33"/>
      <c r="F497" s="1039" t="s">
        <v>887</v>
      </c>
      <c r="G497" s="1025"/>
      <c r="H497" s="21"/>
      <c r="I497" s="811"/>
    </row>
    <row r="498" ht="15.75" customHeight="1">
      <c r="A498" s="34"/>
      <c r="B498" s="784">
        <v>471.0</v>
      </c>
      <c r="C498" s="35">
        <v>42618.0</v>
      </c>
      <c r="D498" s="33" t="s">
        <v>1265</v>
      </c>
      <c r="E498" s="33"/>
      <c r="F498" s="1039" t="s">
        <v>887</v>
      </c>
      <c r="G498" s="1025" t="s">
        <v>1307</v>
      </c>
      <c r="H498" s="21"/>
      <c r="I498" s="811"/>
    </row>
    <row r="499" ht="15.75" customHeight="1">
      <c r="A499" s="34"/>
      <c r="B499" s="784">
        <v>472.0</v>
      </c>
      <c r="C499" s="35">
        <v>42618.0</v>
      </c>
      <c r="D499" s="33" t="s">
        <v>692</v>
      </c>
      <c r="E499" s="33"/>
      <c r="F499" s="1039" t="s">
        <v>887</v>
      </c>
      <c r="G499" s="1025"/>
      <c r="H499" s="21"/>
      <c r="I499" s="811"/>
    </row>
    <row r="500" ht="15.75" customHeight="1">
      <c r="A500" s="34"/>
      <c r="B500" s="345">
        <v>473.0</v>
      </c>
      <c r="C500" s="41">
        <v>42618.0</v>
      </c>
      <c r="D500" s="42" t="s">
        <v>692</v>
      </c>
      <c r="E500" s="42"/>
      <c r="F500" s="1057" t="s">
        <v>887</v>
      </c>
      <c r="G500" s="1025"/>
      <c r="H500" s="21"/>
      <c r="I500" s="811"/>
    </row>
    <row r="501" ht="15.75" customHeight="1">
      <c r="A501" s="34"/>
      <c r="B501" s="784">
        <v>474.0</v>
      </c>
      <c r="C501" s="56">
        <v>42618.0</v>
      </c>
      <c r="D501" s="33" t="s">
        <v>1260</v>
      </c>
      <c r="E501" s="33"/>
      <c r="F501" s="877" t="s">
        <v>1020</v>
      </c>
      <c r="G501" s="1025"/>
      <c r="H501" s="21"/>
      <c r="I501" s="811"/>
    </row>
    <row r="502" ht="15.75" customHeight="1">
      <c r="A502" s="34"/>
      <c r="B502" s="784">
        <v>475.0</v>
      </c>
      <c r="C502" s="56">
        <v>42618.0</v>
      </c>
      <c r="D502" s="33" t="s">
        <v>1365</v>
      </c>
      <c r="E502" s="33"/>
      <c r="F502" s="877" t="s">
        <v>1020</v>
      </c>
      <c r="G502" s="1025"/>
      <c r="H502" s="21"/>
      <c r="I502" s="811"/>
    </row>
    <row r="503" ht="15.75" customHeight="1">
      <c r="A503" s="34"/>
      <c r="B503" s="784">
        <v>476.0</v>
      </c>
      <c r="C503" s="35">
        <v>42618.0</v>
      </c>
      <c r="D503" s="33" t="s">
        <v>1211</v>
      </c>
      <c r="E503" s="33"/>
      <c r="F503" s="1039" t="s">
        <v>887</v>
      </c>
      <c r="G503" s="1025" t="s">
        <v>1307</v>
      </c>
      <c r="H503" s="21"/>
      <c r="I503" s="811"/>
    </row>
    <row r="504" ht="15.75" customHeight="1">
      <c r="A504" s="34"/>
      <c r="B504" s="784">
        <v>477.0</v>
      </c>
      <c r="C504" s="35">
        <v>42618.0</v>
      </c>
      <c r="D504" s="33" t="s">
        <v>1214</v>
      </c>
      <c r="E504" s="33"/>
      <c r="F504" s="1039" t="s">
        <v>887</v>
      </c>
      <c r="G504" s="1025" t="s">
        <v>1307</v>
      </c>
      <c r="H504" s="21"/>
      <c r="I504" s="811"/>
    </row>
    <row r="505" ht="15.75" customHeight="1">
      <c r="A505" s="34"/>
      <c r="B505" s="784">
        <v>478.0</v>
      </c>
      <c r="C505" s="35">
        <v>42618.0</v>
      </c>
      <c r="D505" s="33" t="s">
        <v>1218</v>
      </c>
      <c r="E505" s="33"/>
      <c r="F505" s="1039" t="s">
        <v>887</v>
      </c>
      <c r="G505" s="1025" t="s">
        <v>1307</v>
      </c>
      <c r="H505" s="21"/>
      <c r="I505" s="811"/>
    </row>
    <row r="506" ht="15.75" customHeight="1">
      <c r="A506" s="34"/>
      <c r="B506" s="784">
        <v>479.0</v>
      </c>
      <c r="C506" s="56">
        <v>42618.0</v>
      </c>
      <c r="D506" s="33" t="s">
        <v>1218</v>
      </c>
      <c r="E506" s="33"/>
      <c r="F506" s="877" t="s">
        <v>1020</v>
      </c>
      <c r="G506" s="1025"/>
      <c r="H506" s="21"/>
      <c r="I506" s="811"/>
    </row>
    <row r="507" ht="15.75" customHeight="1">
      <c r="A507" s="34"/>
      <c r="B507" s="784">
        <v>480.0</v>
      </c>
      <c r="C507" s="35">
        <v>42618.0</v>
      </c>
      <c r="D507" s="43" t="s">
        <v>1227</v>
      </c>
      <c r="E507" s="43"/>
      <c r="F507" s="1039" t="s">
        <v>887</v>
      </c>
      <c r="G507" s="1025" t="s">
        <v>1307</v>
      </c>
      <c r="H507" s="21"/>
      <c r="I507" s="811"/>
    </row>
    <row r="508" ht="15.75" customHeight="1">
      <c r="A508" s="86" t="s">
        <v>1359</v>
      </c>
      <c r="B508" s="784">
        <v>481.0</v>
      </c>
      <c r="C508" s="35">
        <v>42618.0</v>
      </c>
      <c r="D508" s="33" t="s">
        <v>1251</v>
      </c>
      <c r="E508" s="33"/>
      <c r="F508" s="1039" t="s">
        <v>887</v>
      </c>
      <c r="G508" s="1025" t="s">
        <v>1307</v>
      </c>
      <c r="H508" s="21"/>
      <c r="I508" s="811"/>
    </row>
    <row r="509" ht="15.75" customHeight="1">
      <c r="A509" s="34"/>
      <c r="B509" s="784">
        <v>482.0</v>
      </c>
      <c r="C509" s="35">
        <v>42618.0</v>
      </c>
      <c r="D509" s="43" t="s">
        <v>1361</v>
      </c>
      <c r="E509" s="43"/>
      <c r="F509" s="1039" t="s">
        <v>887</v>
      </c>
      <c r="G509" s="1025" t="s">
        <v>1307</v>
      </c>
      <c r="H509" s="21"/>
      <c r="I509" s="811"/>
    </row>
    <row r="510" ht="15.75" customHeight="1">
      <c r="A510" s="34"/>
      <c r="B510" s="784">
        <v>483.0</v>
      </c>
      <c r="C510" s="35">
        <v>42618.0</v>
      </c>
      <c r="D510" s="33" t="s">
        <v>1263</v>
      </c>
      <c r="E510" s="33"/>
      <c r="F510" s="1039" t="s">
        <v>887</v>
      </c>
      <c r="G510" s="1025" t="s">
        <v>1307</v>
      </c>
      <c r="H510" s="21"/>
      <c r="I510" s="811"/>
    </row>
    <row r="511" ht="15.75" customHeight="1">
      <c r="A511" s="34"/>
      <c r="B511" s="784">
        <v>484.0</v>
      </c>
      <c r="C511" s="35">
        <v>42618.0</v>
      </c>
      <c r="D511" s="43" t="s">
        <v>1227</v>
      </c>
      <c r="E511" s="43"/>
      <c r="F511" s="877" t="s">
        <v>1020</v>
      </c>
      <c r="G511" s="1025"/>
      <c r="H511" s="21"/>
      <c r="I511" s="811"/>
    </row>
    <row r="512" ht="15.75" customHeight="1">
      <c r="A512" s="34"/>
      <c r="B512" s="784">
        <v>485.0</v>
      </c>
      <c r="C512" s="35">
        <v>42618.0</v>
      </c>
      <c r="D512" s="33" t="s">
        <v>1254</v>
      </c>
      <c r="E512" s="33"/>
      <c r="F512" s="1039" t="s">
        <v>887</v>
      </c>
      <c r="G512" s="1025" t="s">
        <v>1307</v>
      </c>
      <c r="H512" s="21"/>
      <c r="I512" s="811"/>
    </row>
    <row r="513" ht="15.75" customHeight="1">
      <c r="A513" s="86" t="s">
        <v>1359</v>
      </c>
      <c r="B513" s="784">
        <v>486.0</v>
      </c>
      <c r="C513" s="35">
        <v>42618.0</v>
      </c>
      <c r="D513" s="33" t="s">
        <v>1360</v>
      </c>
      <c r="E513" s="33"/>
      <c r="F513" s="1039" t="s">
        <v>887</v>
      </c>
      <c r="G513" s="1025" t="s">
        <v>1307</v>
      </c>
      <c r="H513" s="21"/>
      <c r="I513" s="811"/>
    </row>
    <row r="514" ht="15.75" customHeight="1">
      <c r="A514" s="34"/>
      <c r="B514" s="784">
        <v>487.0</v>
      </c>
      <c r="C514" s="35">
        <v>42618.0</v>
      </c>
      <c r="D514" s="33" t="s">
        <v>1211</v>
      </c>
      <c r="E514" s="33"/>
      <c r="F514" s="877" t="s">
        <v>1020</v>
      </c>
      <c r="G514" s="1025"/>
      <c r="H514" s="21"/>
      <c r="I514" s="811"/>
    </row>
    <row r="515" ht="15.75" customHeight="1">
      <c r="A515" s="34"/>
      <c r="B515" s="784">
        <v>488.0</v>
      </c>
      <c r="C515" s="35">
        <v>42618.0</v>
      </c>
      <c r="D515" s="43" t="s">
        <v>1358</v>
      </c>
      <c r="E515" s="43"/>
      <c r="F515" s="1039" t="s">
        <v>887</v>
      </c>
      <c r="G515" s="1025" t="s">
        <v>1307</v>
      </c>
      <c r="H515" s="21"/>
      <c r="I515" s="811"/>
    </row>
    <row r="516" ht="15.75" customHeight="1">
      <c r="A516" s="34"/>
      <c r="B516" s="784">
        <v>489.0</v>
      </c>
      <c r="C516" s="35">
        <v>42618.0</v>
      </c>
      <c r="D516" s="33" t="s">
        <v>1364</v>
      </c>
      <c r="E516" s="33"/>
      <c r="F516" s="1039" t="s">
        <v>887</v>
      </c>
      <c r="G516" s="1025"/>
      <c r="H516" s="21"/>
      <c r="I516" s="811"/>
    </row>
    <row r="517" ht="15.75" customHeight="1">
      <c r="A517" s="34"/>
      <c r="B517" s="784">
        <v>490.0</v>
      </c>
      <c r="C517" s="35">
        <v>42618.0</v>
      </c>
      <c r="D517" s="33" t="s">
        <v>1366</v>
      </c>
      <c r="E517" s="33"/>
      <c r="F517" s="1039" t="s">
        <v>887</v>
      </c>
      <c r="G517" s="27" t="s">
        <v>1307</v>
      </c>
      <c r="H517" s="21"/>
      <c r="I517" s="811"/>
    </row>
    <row r="518" ht="15.75" customHeight="1">
      <c r="A518" s="34"/>
      <c r="B518" s="784">
        <v>491.0</v>
      </c>
      <c r="C518" s="35">
        <v>42620.0</v>
      </c>
      <c r="D518" s="33" t="s">
        <v>1317</v>
      </c>
      <c r="E518" s="33"/>
      <c r="F518" s="1057" t="s">
        <v>1066</v>
      </c>
      <c r="G518" s="27" t="s">
        <v>1367</v>
      </c>
      <c r="H518" s="21"/>
      <c r="I518" s="811"/>
    </row>
    <row r="519" ht="15.75" customHeight="1">
      <c r="A519" s="34"/>
      <c r="B519" s="784">
        <v>492.0</v>
      </c>
      <c r="C519" s="35">
        <v>42621.0</v>
      </c>
      <c r="D519" s="33" t="s">
        <v>1368</v>
      </c>
      <c r="E519" s="33"/>
      <c r="F519" s="1039" t="s">
        <v>50</v>
      </c>
      <c r="G519" s="1025"/>
      <c r="H519" s="21"/>
      <c r="I519" s="811"/>
    </row>
    <row r="520" ht="15.75" customHeight="1">
      <c r="A520" s="34"/>
      <c r="B520" s="784">
        <v>493.0</v>
      </c>
      <c r="C520" s="35">
        <v>42621.0</v>
      </c>
      <c r="D520" s="33" t="s">
        <v>1369</v>
      </c>
      <c r="E520" s="33"/>
      <c r="F520" s="1057" t="s">
        <v>1370</v>
      </c>
      <c r="G520" s="27" t="s">
        <v>1371</v>
      </c>
      <c r="H520" s="21"/>
      <c r="I520" s="811"/>
    </row>
    <row r="521" ht="15.75" customHeight="1">
      <c r="A521" s="34"/>
      <c r="B521" s="784">
        <v>494.0</v>
      </c>
      <c r="C521" s="35">
        <v>42622.0</v>
      </c>
      <c r="D521" s="43" t="s">
        <v>1254</v>
      </c>
      <c r="E521" s="43"/>
      <c r="F521" s="877" t="s">
        <v>1020</v>
      </c>
      <c r="G521" s="1025"/>
      <c r="H521" s="21"/>
      <c r="I521" s="811"/>
    </row>
    <row r="522" ht="15.75" customHeight="1">
      <c r="A522" s="34"/>
      <c r="B522" s="784">
        <v>495.0</v>
      </c>
      <c r="C522" s="35">
        <v>42622.0</v>
      </c>
      <c r="D522" s="33" t="s">
        <v>1214</v>
      </c>
      <c r="E522" s="33"/>
      <c r="F522" s="877" t="s">
        <v>1020</v>
      </c>
      <c r="G522" s="1025"/>
      <c r="H522" s="21"/>
      <c r="I522" s="811"/>
    </row>
    <row r="523" ht="15.75" customHeight="1">
      <c r="A523" s="34"/>
      <c r="B523" s="784">
        <v>496.0</v>
      </c>
      <c r="C523" s="35">
        <v>42622.0</v>
      </c>
      <c r="D523" s="33" t="s">
        <v>1372</v>
      </c>
      <c r="E523" s="33"/>
      <c r="F523" s="1057" t="s">
        <v>1313</v>
      </c>
      <c r="G523" s="1025" t="s">
        <v>1371</v>
      </c>
      <c r="H523" s="21"/>
      <c r="I523" s="811"/>
    </row>
    <row r="524" ht="15.75" customHeight="1">
      <c r="A524" s="34"/>
      <c r="B524" s="784">
        <v>497.0</v>
      </c>
      <c r="C524" s="35">
        <v>42622.0</v>
      </c>
      <c r="D524" s="33" t="s">
        <v>1376</v>
      </c>
      <c r="E524" s="33"/>
      <c r="F524" s="1057" t="s">
        <v>1313</v>
      </c>
      <c r="G524" s="1025" t="s">
        <v>1371</v>
      </c>
      <c r="H524" s="21"/>
      <c r="I524" s="811"/>
    </row>
    <row r="525" ht="15.75" customHeight="1">
      <c r="A525" s="34"/>
      <c r="B525" s="784">
        <v>498.0</v>
      </c>
      <c r="C525" s="35">
        <v>42622.0</v>
      </c>
      <c r="D525" s="33" t="s">
        <v>1374</v>
      </c>
      <c r="E525" s="33"/>
      <c r="F525" s="1057" t="s">
        <v>1313</v>
      </c>
      <c r="G525" s="1025" t="s">
        <v>1375</v>
      </c>
      <c r="H525" s="21"/>
      <c r="I525" s="811"/>
    </row>
    <row r="526" ht="15.75" customHeight="1">
      <c r="A526" s="34"/>
      <c r="B526" s="784">
        <v>499.0</v>
      </c>
      <c r="C526" s="56">
        <v>42622.0</v>
      </c>
      <c r="D526" s="33" t="s">
        <v>1373</v>
      </c>
      <c r="E526" s="33"/>
      <c r="F526" s="1057" t="s">
        <v>1313</v>
      </c>
      <c r="G526" s="1025" t="s">
        <v>628</v>
      </c>
      <c r="H526" s="21"/>
      <c r="I526" s="811"/>
    </row>
    <row r="527" ht="15.75" customHeight="1">
      <c r="A527" s="34"/>
      <c r="B527" s="784">
        <v>500.0</v>
      </c>
      <c r="C527" s="35">
        <v>42625.0</v>
      </c>
      <c r="D527" s="33" t="s">
        <v>1379</v>
      </c>
      <c r="E527" s="33"/>
      <c r="F527" s="877" t="s">
        <v>1020</v>
      </c>
      <c r="G527" s="1025"/>
      <c r="H527" s="63" t="s">
        <v>1380</v>
      </c>
      <c r="I527" s="811"/>
    </row>
    <row r="528" ht="15.75" customHeight="1">
      <c r="A528" s="34"/>
      <c r="B528" s="784">
        <v>501.0</v>
      </c>
      <c r="C528" s="35">
        <v>42625.0</v>
      </c>
      <c r="D528" s="33" t="s">
        <v>1383</v>
      </c>
      <c r="E528" s="33"/>
      <c r="F528" s="1057" t="s">
        <v>994</v>
      </c>
      <c r="G528" s="1025" t="s">
        <v>1385</v>
      </c>
      <c r="H528" s="63" t="s">
        <v>1386</v>
      </c>
      <c r="I528" s="811"/>
    </row>
    <row r="529" ht="15.75" customHeight="1">
      <c r="A529" s="34"/>
      <c r="B529" s="784">
        <v>502.0</v>
      </c>
      <c r="C529" s="35">
        <v>42625.0</v>
      </c>
      <c r="D529" s="33" t="s">
        <v>1265</v>
      </c>
      <c r="E529" s="33"/>
      <c r="F529" s="877" t="s">
        <v>1020</v>
      </c>
      <c r="G529" s="1025"/>
      <c r="H529" s="63" t="s">
        <v>1393</v>
      </c>
      <c r="I529" s="811"/>
    </row>
    <row r="530" ht="15.75" customHeight="1">
      <c r="A530" s="34"/>
      <c r="B530" s="784">
        <v>503.0</v>
      </c>
      <c r="C530" s="35">
        <v>42625.0</v>
      </c>
      <c r="D530" s="90" t="s">
        <v>1362</v>
      </c>
      <c r="E530" s="90"/>
      <c r="F530" s="1064" t="s">
        <v>363</v>
      </c>
      <c r="G530" s="1047"/>
      <c r="H530" s="63" t="s">
        <v>1392</v>
      </c>
      <c r="I530" s="811"/>
    </row>
    <row r="531" ht="15.75" customHeight="1">
      <c r="A531" s="34"/>
      <c r="B531" s="784">
        <v>504.0</v>
      </c>
      <c r="C531" s="35">
        <v>42625.0</v>
      </c>
      <c r="D531" s="33" t="s">
        <v>1360</v>
      </c>
      <c r="E531" s="33"/>
      <c r="F531" s="877" t="s">
        <v>1020</v>
      </c>
      <c r="G531" s="1025"/>
      <c r="H531" s="63" t="s">
        <v>1391</v>
      </c>
      <c r="I531" s="811"/>
    </row>
    <row r="532" ht="15.75" customHeight="1">
      <c r="A532" s="34"/>
      <c r="B532" s="784">
        <v>505.0</v>
      </c>
      <c r="C532" s="35">
        <v>42625.0</v>
      </c>
      <c r="D532" s="33" t="s">
        <v>1389</v>
      </c>
      <c r="E532" s="33"/>
      <c r="F532" s="877" t="s">
        <v>1020</v>
      </c>
      <c r="G532" s="1025"/>
      <c r="H532" s="63" t="s">
        <v>1390</v>
      </c>
      <c r="I532" s="811"/>
    </row>
    <row r="533" ht="15.75" customHeight="1">
      <c r="A533" s="34"/>
      <c r="B533" s="784">
        <v>506.0</v>
      </c>
      <c r="C533" s="35">
        <v>42625.0</v>
      </c>
      <c r="D533" s="33" t="s">
        <v>1233</v>
      </c>
      <c r="E533" s="33"/>
      <c r="F533" s="1039" t="s">
        <v>862</v>
      </c>
      <c r="G533" s="1025"/>
      <c r="H533" s="63" t="s">
        <v>1381</v>
      </c>
      <c r="I533" s="811"/>
    </row>
    <row r="534" ht="15.75" customHeight="1">
      <c r="A534" s="34"/>
      <c r="B534" s="784">
        <v>507.0</v>
      </c>
      <c r="C534" s="35">
        <v>42625.0</v>
      </c>
      <c r="D534" s="33" t="s">
        <v>1233</v>
      </c>
      <c r="E534" s="33"/>
      <c r="F534" s="877" t="s">
        <v>1020</v>
      </c>
      <c r="G534" s="1025"/>
      <c r="H534" s="63" t="s">
        <v>1382</v>
      </c>
      <c r="I534" s="811"/>
    </row>
    <row r="535" ht="15.75" customHeight="1">
      <c r="A535" s="34"/>
      <c r="B535" s="784">
        <v>508.0</v>
      </c>
      <c r="C535" s="35">
        <v>42625.0</v>
      </c>
      <c r="D535" s="33" t="s">
        <v>1377</v>
      </c>
      <c r="E535" s="33"/>
      <c r="F535" s="1039" t="s">
        <v>50</v>
      </c>
      <c r="G535" s="1025"/>
      <c r="H535" s="63" t="s">
        <v>1378</v>
      </c>
      <c r="I535" s="811"/>
    </row>
    <row r="536" ht="15.75" customHeight="1">
      <c r="A536" s="34"/>
      <c r="B536" s="784">
        <v>509.0</v>
      </c>
      <c r="C536" s="35">
        <v>42625.0</v>
      </c>
      <c r="D536" s="33" t="s">
        <v>1387</v>
      </c>
      <c r="E536" s="33"/>
      <c r="F536" s="877" t="s">
        <v>1020</v>
      </c>
      <c r="G536" s="1025"/>
      <c r="H536" s="63" t="s">
        <v>1388</v>
      </c>
      <c r="I536" s="811"/>
    </row>
    <row r="537" ht="15.75" customHeight="1">
      <c r="A537" s="34"/>
      <c r="B537" s="784">
        <v>510.0</v>
      </c>
      <c r="C537" s="35">
        <v>42626.0</v>
      </c>
      <c r="D537" s="33" t="s">
        <v>193</v>
      </c>
      <c r="E537" s="33"/>
      <c r="F537" s="877" t="s">
        <v>1020</v>
      </c>
      <c r="G537" s="1025"/>
      <c r="H537" s="21"/>
      <c r="I537" s="811"/>
    </row>
    <row r="538" ht="15.75" customHeight="1">
      <c r="A538" s="34"/>
      <c r="B538" s="784">
        <v>511.0</v>
      </c>
      <c r="C538" s="35">
        <v>42627.0</v>
      </c>
      <c r="D538" s="33" t="s">
        <v>1208</v>
      </c>
      <c r="E538" s="33"/>
      <c r="F538" s="877" t="s">
        <v>1020</v>
      </c>
      <c r="G538" s="1025"/>
      <c r="H538" s="63" t="s">
        <v>1396</v>
      </c>
      <c r="I538" s="811"/>
    </row>
    <row r="539" ht="15.75" customHeight="1">
      <c r="A539" s="34"/>
      <c r="B539" s="784">
        <v>512.0</v>
      </c>
      <c r="C539" s="35">
        <v>42627.0</v>
      </c>
      <c r="D539" s="43" t="s">
        <v>1394</v>
      </c>
      <c r="E539" s="43"/>
      <c r="F539" s="877" t="s">
        <v>1020</v>
      </c>
      <c r="G539" s="1025"/>
      <c r="H539" s="63" t="s">
        <v>1395</v>
      </c>
      <c r="I539" s="811"/>
    </row>
    <row r="540" ht="15.75" customHeight="1">
      <c r="A540" s="34"/>
      <c r="B540" s="784">
        <v>513.0</v>
      </c>
      <c r="C540" s="35">
        <v>42627.0</v>
      </c>
      <c r="D540" s="33" t="s">
        <v>1397</v>
      </c>
      <c r="E540" s="33"/>
      <c r="F540" s="877" t="s">
        <v>1020</v>
      </c>
      <c r="G540" s="1025"/>
      <c r="H540" s="63" t="s">
        <v>1398</v>
      </c>
      <c r="I540" s="811"/>
    </row>
    <row r="541" ht="15.75" customHeight="1">
      <c r="A541" s="34"/>
      <c r="B541" s="784">
        <v>514.0</v>
      </c>
      <c r="C541" s="35">
        <v>42629.0</v>
      </c>
      <c r="D541" s="33" t="s">
        <v>1401</v>
      </c>
      <c r="E541" s="33"/>
      <c r="F541" s="1057" t="s">
        <v>994</v>
      </c>
      <c r="G541" s="1025"/>
      <c r="H541" s="63" t="s">
        <v>1402</v>
      </c>
      <c r="I541" s="811"/>
    </row>
    <row r="542" ht="15.75" customHeight="1">
      <c r="A542" s="34"/>
      <c r="B542" s="784">
        <v>515.0</v>
      </c>
      <c r="C542" s="35">
        <v>42629.0</v>
      </c>
      <c r="D542" s="33" t="s">
        <v>1399</v>
      </c>
      <c r="E542" s="33"/>
      <c r="F542" s="1057" t="s">
        <v>994</v>
      </c>
      <c r="G542" s="1025"/>
      <c r="H542" s="63" t="s">
        <v>1400</v>
      </c>
      <c r="I542" s="811"/>
    </row>
    <row r="543" ht="15.75" customHeight="1">
      <c r="A543" s="34"/>
      <c r="B543" s="784">
        <v>516.0</v>
      </c>
      <c r="C543" s="35">
        <v>42630.0</v>
      </c>
      <c r="D543" s="33" t="s">
        <v>1403</v>
      </c>
      <c r="E543" s="33"/>
      <c r="F543" s="877" t="s">
        <v>131</v>
      </c>
      <c r="G543" s="1025"/>
      <c r="H543" s="21"/>
      <c r="I543" s="811"/>
    </row>
    <row r="544" ht="15.75" customHeight="1">
      <c r="A544" s="34"/>
      <c r="B544" s="784">
        <v>517.0</v>
      </c>
      <c r="C544" s="35">
        <v>42630.0</v>
      </c>
      <c r="D544" s="33" t="s">
        <v>1366</v>
      </c>
      <c r="E544" s="33"/>
      <c r="F544" s="877" t="s">
        <v>1020</v>
      </c>
      <c r="G544" s="1025"/>
      <c r="H544" s="21"/>
      <c r="I544" s="811"/>
    </row>
    <row r="545" ht="15.75" customHeight="1">
      <c r="A545" s="34"/>
      <c r="B545" s="784">
        <v>518.0</v>
      </c>
      <c r="C545" s="35">
        <v>42632.0</v>
      </c>
      <c r="D545" s="33" t="s">
        <v>1404</v>
      </c>
      <c r="E545" s="33"/>
      <c r="F545" s="1039" t="s">
        <v>1405</v>
      </c>
      <c r="G545" s="1025"/>
      <c r="H545" s="21"/>
      <c r="I545" s="811"/>
    </row>
    <row r="546" ht="15.75" customHeight="1">
      <c r="A546" s="34"/>
      <c r="B546" s="784">
        <v>519.0</v>
      </c>
      <c r="C546" s="35">
        <v>42632.0</v>
      </c>
      <c r="D546" s="43" t="s">
        <v>1406</v>
      </c>
      <c r="E546" s="43"/>
      <c r="F546" s="1057" t="s">
        <v>994</v>
      </c>
      <c r="G546" s="1025"/>
      <c r="H546" s="21"/>
      <c r="I546" s="811"/>
    </row>
    <row r="547" ht="15.75" customHeight="1">
      <c r="A547" s="34"/>
      <c r="B547" s="784">
        <v>520.0</v>
      </c>
      <c r="C547" s="35">
        <v>42632.0</v>
      </c>
      <c r="D547" s="43" t="s">
        <v>1407</v>
      </c>
      <c r="E547" s="43"/>
      <c r="F547" s="1039" t="s">
        <v>862</v>
      </c>
      <c r="G547" s="1025"/>
      <c r="H547" s="21"/>
      <c r="I547" s="811"/>
    </row>
    <row r="548" ht="15.75" customHeight="1">
      <c r="A548" s="34"/>
      <c r="B548" s="784">
        <v>521.0</v>
      </c>
      <c r="C548" s="35">
        <v>42632.0</v>
      </c>
      <c r="D548" s="33" t="s">
        <v>1408</v>
      </c>
      <c r="E548" s="33"/>
      <c r="F548" s="1039" t="s">
        <v>50</v>
      </c>
      <c r="G548" s="1025"/>
      <c r="H548" s="21"/>
      <c r="I548" s="811"/>
    </row>
    <row r="549" ht="15.75" customHeight="1">
      <c r="A549" s="34"/>
      <c r="B549" s="784">
        <v>522.0</v>
      </c>
      <c r="C549" s="35">
        <v>42632.0</v>
      </c>
      <c r="D549" s="43" t="s">
        <v>1357</v>
      </c>
      <c r="E549" s="43"/>
      <c r="F549" s="877" t="s">
        <v>1020</v>
      </c>
      <c r="G549" s="1025"/>
      <c r="H549" s="21"/>
      <c r="I549" s="811"/>
    </row>
    <row r="550" ht="15.75" customHeight="1">
      <c r="A550" s="34"/>
      <c r="B550" s="784">
        <v>523.0</v>
      </c>
      <c r="C550" s="35">
        <v>42635.0</v>
      </c>
      <c r="D550" s="33" t="s">
        <v>1412</v>
      </c>
      <c r="E550" s="33"/>
      <c r="F550" s="1039" t="s">
        <v>50</v>
      </c>
      <c r="G550" s="1025"/>
      <c r="H550" s="63" t="s">
        <v>1413</v>
      </c>
      <c r="I550" s="811"/>
    </row>
    <row r="551" ht="15.75" customHeight="1">
      <c r="A551" s="34"/>
      <c r="B551" s="784">
        <v>524.0</v>
      </c>
      <c r="C551" s="35">
        <v>42635.0</v>
      </c>
      <c r="D551" s="33" t="s">
        <v>1411</v>
      </c>
      <c r="E551" s="33"/>
      <c r="F551" s="1057" t="s">
        <v>994</v>
      </c>
      <c r="G551" s="1025" t="s">
        <v>1385</v>
      </c>
      <c r="H551" s="21"/>
      <c r="I551" s="811"/>
    </row>
    <row r="552" ht="15.75" customHeight="1">
      <c r="A552" s="34"/>
      <c r="B552" s="784">
        <v>525.0</v>
      </c>
      <c r="C552" s="35">
        <v>42635.0</v>
      </c>
      <c r="D552" s="43" t="s">
        <v>1409</v>
      </c>
      <c r="E552" s="43"/>
      <c r="F552" s="1057" t="s">
        <v>1410</v>
      </c>
      <c r="G552" s="1025" t="s">
        <v>1157</v>
      </c>
      <c r="H552" s="21"/>
      <c r="I552" s="811"/>
    </row>
    <row r="553" ht="15.75" customHeight="1">
      <c r="A553" s="34"/>
      <c r="B553" s="784">
        <v>526.0</v>
      </c>
      <c r="C553" s="35">
        <v>42635.0</v>
      </c>
      <c r="D553" s="33" t="s">
        <v>1414</v>
      </c>
      <c r="E553" s="33"/>
      <c r="F553" s="1057" t="s">
        <v>1410</v>
      </c>
      <c r="G553" s="1025" t="s">
        <v>1375</v>
      </c>
      <c r="H553" s="21"/>
      <c r="I553" s="811"/>
    </row>
    <row r="554" ht="15.75" customHeight="1">
      <c r="A554" s="34"/>
      <c r="B554" s="784">
        <v>527.0</v>
      </c>
      <c r="C554" s="35">
        <v>42640.0</v>
      </c>
      <c r="D554" s="43" t="s">
        <v>1416</v>
      </c>
      <c r="E554" s="43"/>
      <c r="F554" s="877" t="s">
        <v>1020</v>
      </c>
      <c r="G554" s="1025"/>
      <c r="H554" s="21"/>
      <c r="I554" s="811"/>
    </row>
    <row r="555" ht="15.75" customHeight="1">
      <c r="A555" s="34"/>
      <c r="B555" s="784">
        <v>528.0</v>
      </c>
      <c r="C555" s="35">
        <v>42640.0</v>
      </c>
      <c r="D555" s="33" t="s">
        <v>1415</v>
      </c>
      <c r="E555" s="33"/>
      <c r="F555" s="1039" t="s">
        <v>887</v>
      </c>
      <c r="G555" s="1025"/>
      <c r="H555" s="21"/>
      <c r="I555" s="811"/>
    </row>
    <row r="556" ht="15.75" customHeight="1">
      <c r="A556" s="34"/>
      <c r="B556" s="784">
        <v>529.0</v>
      </c>
      <c r="C556" s="35">
        <v>42640.0</v>
      </c>
      <c r="D556" s="43" t="s">
        <v>1407</v>
      </c>
      <c r="E556" s="43"/>
      <c r="F556" s="1039" t="s">
        <v>363</v>
      </c>
      <c r="G556" s="1025"/>
      <c r="H556" s="21"/>
      <c r="I556" s="811"/>
    </row>
    <row r="557" ht="15.75" customHeight="1">
      <c r="A557" s="34"/>
      <c r="B557" s="784">
        <v>530.0</v>
      </c>
      <c r="C557" s="35">
        <v>42640.0</v>
      </c>
      <c r="D557" s="43" t="s">
        <v>1407</v>
      </c>
      <c r="E557" s="43"/>
      <c r="F557" s="1039" t="s">
        <v>788</v>
      </c>
      <c r="G557" s="1025"/>
      <c r="H557" s="21"/>
      <c r="I557" s="811"/>
    </row>
    <row r="558" ht="15.75" customHeight="1">
      <c r="A558" s="34"/>
      <c r="B558" s="784">
        <v>531.0</v>
      </c>
      <c r="C558" s="35">
        <v>42640.0</v>
      </c>
      <c r="D558" s="43" t="s">
        <v>1419</v>
      </c>
      <c r="E558" s="43"/>
      <c r="F558" s="1057" t="s">
        <v>994</v>
      </c>
      <c r="G558" s="1025" t="s">
        <v>1157</v>
      </c>
      <c r="H558" s="63" t="s">
        <v>1420</v>
      </c>
      <c r="I558" s="811"/>
    </row>
    <row r="559" ht="15.75" customHeight="1">
      <c r="A559" s="34"/>
      <c r="B559" s="784">
        <v>532.0</v>
      </c>
      <c r="C559" s="35">
        <v>42640.0</v>
      </c>
      <c r="D559" s="43" t="s">
        <v>1417</v>
      </c>
      <c r="E559" s="43"/>
      <c r="F559" s="1039" t="s">
        <v>363</v>
      </c>
      <c r="G559" s="1025"/>
      <c r="H559" s="63" t="s">
        <v>1418</v>
      </c>
      <c r="I559" s="811"/>
    </row>
    <row r="560" ht="15.75" customHeight="1">
      <c r="A560" s="34"/>
      <c r="B560" s="784">
        <v>533.0</v>
      </c>
      <c r="C560" s="35">
        <v>42642.0</v>
      </c>
      <c r="D560" s="33" t="s">
        <v>1427</v>
      </c>
      <c r="E560" s="33"/>
      <c r="F560" s="1057" t="s">
        <v>994</v>
      </c>
      <c r="G560" s="1025" t="s">
        <v>1428</v>
      </c>
      <c r="H560" s="63" t="s">
        <v>1429</v>
      </c>
      <c r="I560" s="811"/>
    </row>
    <row r="561" ht="15.75" customHeight="1">
      <c r="A561" s="34"/>
      <c r="B561" s="784">
        <v>534.0</v>
      </c>
      <c r="C561" s="35">
        <v>42642.0</v>
      </c>
      <c r="D561" s="33" t="s">
        <v>1427</v>
      </c>
      <c r="E561" s="33"/>
      <c r="F561" s="1057" t="s">
        <v>994</v>
      </c>
      <c r="G561" s="1025" t="s">
        <v>1430</v>
      </c>
      <c r="H561" s="63" t="s">
        <v>1431</v>
      </c>
      <c r="I561" s="811"/>
    </row>
    <row r="562" ht="15.75" customHeight="1">
      <c r="A562" s="34"/>
      <c r="B562" s="784">
        <v>535.0</v>
      </c>
      <c r="C562" s="35">
        <v>42642.0</v>
      </c>
      <c r="D562" s="33" t="s">
        <v>1421</v>
      </c>
      <c r="E562" s="33"/>
      <c r="F562" s="1057" t="s">
        <v>994</v>
      </c>
      <c r="G562" s="1025" t="s">
        <v>1422</v>
      </c>
      <c r="H562" s="63" t="s">
        <v>1423</v>
      </c>
      <c r="I562" s="811"/>
    </row>
    <row r="563" ht="15.75" customHeight="1">
      <c r="A563" s="34"/>
      <c r="B563" s="784">
        <v>536.0</v>
      </c>
      <c r="C563" s="35">
        <v>42642.0</v>
      </c>
      <c r="D563" s="33" t="s">
        <v>1424</v>
      </c>
      <c r="E563" s="33"/>
      <c r="F563" s="1057" t="s">
        <v>994</v>
      </c>
      <c r="G563" s="1025" t="s">
        <v>1425</v>
      </c>
      <c r="H563" s="63" t="s">
        <v>1426</v>
      </c>
      <c r="I563" s="811"/>
    </row>
    <row r="564" ht="15.75" customHeight="1">
      <c r="A564" s="34"/>
      <c r="B564" s="784">
        <v>537.0</v>
      </c>
      <c r="C564" s="35">
        <v>42643.0</v>
      </c>
      <c r="D564" s="33" t="s">
        <v>1434</v>
      </c>
      <c r="E564" s="33"/>
      <c r="F564" s="877" t="s">
        <v>1020</v>
      </c>
      <c r="G564" s="1025"/>
      <c r="H564" s="63" t="s">
        <v>1435</v>
      </c>
      <c r="I564" s="811"/>
    </row>
    <row r="565" ht="15.75" customHeight="1">
      <c r="A565" s="34"/>
      <c r="B565" s="784">
        <v>538.0</v>
      </c>
      <c r="C565" s="35">
        <v>42643.0</v>
      </c>
      <c r="D565" s="33" t="s">
        <v>1432</v>
      </c>
      <c r="E565" s="33"/>
      <c r="F565" s="877" t="s">
        <v>1020</v>
      </c>
      <c r="G565" s="1025"/>
      <c r="H565" s="63" t="s">
        <v>1433</v>
      </c>
      <c r="I565" s="811"/>
    </row>
    <row r="566" ht="15.75" customHeight="1">
      <c r="A566" s="34"/>
      <c r="B566" s="784">
        <v>539.0</v>
      </c>
      <c r="C566" s="35">
        <v>42643.0</v>
      </c>
      <c r="D566" s="33" t="s">
        <v>1436</v>
      </c>
      <c r="E566" s="33"/>
      <c r="F566" s="1039" t="s">
        <v>1437</v>
      </c>
      <c r="G566" s="1025"/>
      <c r="H566" s="63" t="s">
        <v>1438</v>
      </c>
      <c r="I566" s="811"/>
    </row>
    <row r="567" ht="15.75" customHeight="1">
      <c r="A567" s="34"/>
      <c r="B567" s="784">
        <v>540.0</v>
      </c>
      <c r="C567" s="35">
        <v>42644.0</v>
      </c>
      <c r="D567" s="43" t="s">
        <v>1440</v>
      </c>
      <c r="E567" s="43"/>
      <c r="F567" s="1039" t="s">
        <v>887</v>
      </c>
      <c r="G567" s="1025"/>
      <c r="H567" s="63" t="s">
        <v>1185</v>
      </c>
      <c r="I567" s="811"/>
    </row>
    <row r="568" ht="15.75" customHeight="1">
      <c r="A568" s="34"/>
      <c r="B568" s="784">
        <v>541.0</v>
      </c>
      <c r="C568" s="35">
        <v>42644.0</v>
      </c>
      <c r="D568" s="55" t="s">
        <v>1404</v>
      </c>
      <c r="E568" s="55"/>
      <c r="F568" s="1031" t="s">
        <v>788</v>
      </c>
      <c r="G568" s="1025"/>
      <c r="H568" s="63" t="s">
        <v>1439</v>
      </c>
      <c r="I568" s="811"/>
    </row>
    <row r="569" ht="15.75" customHeight="1">
      <c r="A569" s="34"/>
      <c r="B569" s="784">
        <v>542.0</v>
      </c>
      <c r="C569" s="35">
        <v>42646.0</v>
      </c>
      <c r="D569" s="33" t="s">
        <v>1263</v>
      </c>
      <c r="E569" s="33"/>
      <c r="F569" s="877" t="s">
        <v>1020</v>
      </c>
      <c r="G569" s="1025"/>
      <c r="H569" s="63" t="s">
        <v>1451</v>
      </c>
      <c r="I569" s="811"/>
    </row>
    <row r="570" ht="15.75" customHeight="1">
      <c r="A570" s="34"/>
      <c r="B570" s="784">
        <v>543.0</v>
      </c>
      <c r="C570" s="35">
        <v>42646.0</v>
      </c>
      <c r="D570" s="33" t="s">
        <v>1452</v>
      </c>
      <c r="E570" s="33"/>
      <c r="F570" s="877" t="s">
        <v>788</v>
      </c>
      <c r="G570" s="1025"/>
      <c r="H570" s="63" t="s">
        <v>1453</v>
      </c>
      <c r="I570" s="811"/>
    </row>
    <row r="571" ht="15.75" customHeight="1">
      <c r="A571" s="34"/>
      <c r="B571" s="784">
        <v>544.0</v>
      </c>
      <c r="C571" s="35">
        <v>42646.0</v>
      </c>
      <c r="D571" s="43" t="s">
        <v>1444</v>
      </c>
      <c r="E571" s="43"/>
      <c r="F571" s="877" t="s">
        <v>1020</v>
      </c>
      <c r="G571" s="1025"/>
      <c r="H571" s="63" t="s">
        <v>1445</v>
      </c>
      <c r="I571" s="811"/>
    </row>
    <row r="572" ht="15.75" customHeight="1">
      <c r="A572" s="34"/>
      <c r="B572" s="784">
        <v>545.0</v>
      </c>
      <c r="C572" s="35">
        <v>42646.0</v>
      </c>
      <c r="D572" s="43" t="s">
        <v>1442</v>
      </c>
      <c r="E572" s="43"/>
      <c r="F572" s="1039" t="s">
        <v>363</v>
      </c>
      <c r="G572" s="1025"/>
      <c r="H572" s="63" t="s">
        <v>1443</v>
      </c>
      <c r="I572" s="811"/>
    </row>
    <row r="573" ht="15.75" customHeight="1">
      <c r="A573" s="34"/>
      <c r="B573" s="784">
        <v>546.0</v>
      </c>
      <c r="C573" s="35">
        <v>42646.0</v>
      </c>
      <c r="D573" s="33" t="s">
        <v>1446</v>
      </c>
      <c r="E573" s="33"/>
      <c r="F573" s="1039" t="s">
        <v>887</v>
      </c>
      <c r="G573" s="1025"/>
      <c r="H573" s="63" t="s">
        <v>1447</v>
      </c>
      <c r="I573" s="811"/>
    </row>
    <row r="574" ht="15.75" customHeight="1">
      <c r="A574" s="34"/>
      <c r="B574" s="784">
        <v>547.0</v>
      </c>
      <c r="C574" s="35">
        <v>42646.0</v>
      </c>
      <c r="D574" s="33" t="s">
        <v>1448</v>
      </c>
      <c r="E574" s="33"/>
      <c r="F574" s="1039" t="s">
        <v>1449</v>
      </c>
      <c r="G574" s="1025"/>
      <c r="H574" s="63" t="s">
        <v>1450</v>
      </c>
      <c r="I574" s="811"/>
    </row>
    <row r="575" ht="15.75" customHeight="1">
      <c r="A575" s="34"/>
      <c r="B575" s="784">
        <v>548.0</v>
      </c>
      <c r="C575" s="35">
        <v>42647.0</v>
      </c>
      <c r="D575" s="33" t="s">
        <v>1457</v>
      </c>
      <c r="E575" s="33"/>
      <c r="F575" s="877" t="s">
        <v>1197</v>
      </c>
      <c r="G575" s="1025"/>
      <c r="H575" s="63" t="s">
        <v>1458</v>
      </c>
      <c r="I575" s="811"/>
    </row>
    <row r="576" ht="15.75" customHeight="1">
      <c r="A576" s="34"/>
      <c r="B576" s="784">
        <v>549.0</v>
      </c>
      <c r="C576" s="35">
        <v>42647.0</v>
      </c>
      <c r="D576" s="42" t="s">
        <v>1455</v>
      </c>
      <c r="E576" s="42"/>
      <c r="F576" s="1057" t="s">
        <v>994</v>
      </c>
      <c r="G576" s="1025" t="s">
        <v>1430</v>
      </c>
      <c r="H576" s="21"/>
      <c r="I576" s="811"/>
    </row>
    <row r="577" ht="15.75" customHeight="1">
      <c r="A577" s="34"/>
      <c r="B577" s="784">
        <v>550.0</v>
      </c>
      <c r="C577" s="35">
        <v>42647.0</v>
      </c>
      <c r="D577" s="89" t="s">
        <v>1456</v>
      </c>
      <c r="E577" s="89"/>
      <c r="F577" s="1064" t="s">
        <v>887</v>
      </c>
      <c r="G577" s="1025"/>
      <c r="H577" s="21"/>
      <c r="I577" s="811"/>
    </row>
    <row r="578" ht="15.75" customHeight="1">
      <c r="A578" s="34"/>
      <c r="B578" s="784">
        <v>551.0</v>
      </c>
      <c r="C578" s="35">
        <v>42647.0</v>
      </c>
      <c r="D578" s="90" t="s">
        <v>1454</v>
      </c>
      <c r="E578" s="90"/>
      <c r="F578" s="1064" t="s">
        <v>108</v>
      </c>
      <c r="G578" s="1025"/>
      <c r="H578" s="21"/>
      <c r="I578" s="811"/>
    </row>
    <row r="579" ht="15.75" customHeight="1">
      <c r="A579" s="34"/>
      <c r="B579" s="784">
        <v>552.0</v>
      </c>
      <c r="C579" s="35">
        <v>42649.0</v>
      </c>
      <c r="D579" s="85" t="s">
        <v>1462</v>
      </c>
      <c r="E579" s="85"/>
      <c r="F579" s="1057" t="s">
        <v>994</v>
      </c>
      <c r="G579" s="1025" t="s">
        <v>601</v>
      </c>
      <c r="H579" s="21"/>
      <c r="I579" s="811"/>
    </row>
    <row r="580" ht="15.75" customHeight="1">
      <c r="A580" s="34"/>
      <c r="B580" s="784">
        <v>553.0</v>
      </c>
      <c r="C580" s="35">
        <v>42649.0</v>
      </c>
      <c r="D580" s="33" t="s">
        <v>1448</v>
      </c>
      <c r="E580" s="33"/>
      <c r="F580" s="1039" t="s">
        <v>363</v>
      </c>
      <c r="G580" s="1025"/>
      <c r="H580" s="21"/>
      <c r="I580" s="811"/>
    </row>
    <row r="581" ht="15.75" customHeight="1">
      <c r="A581" s="34"/>
      <c r="B581" s="784">
        <v>554.0</v>
      </c>
      <c r="C581" s="35">
        <v>42649.0</v>
      </c>
      <c r="D581" s="33" t="s">
        <v>1463</v>
      </c>
      <c r="E581" s="33"/>
      <c r="F581" s="1039" t="s">
        <v>363</v>
      </c>
      <c r="G581" s="1025"/>
      <c r="H581" s="21"/>
      <c r="I581" s="811"/>
    </row>
    <row r="582" ht="15.75" customHeight="1">
      <c r="A582" s="34"/>
      <c r="B582" s="784">
        <v>555.0</v>
      </c>
      <c r="C582" s="35">
        <v>42649.0</v>
      </c>
      <c r="D582" s="42" t="s">
        <v>1459</v>
      </c>
      <c r="E582" s="42"/>
      <c r="F582" s="1057" t="s">
        <v>994</v>
      </c>
      <c r="G582" s="1025" t="s">
        <v>1430</v>
      </c>
      <c r="H582" s="21"/>
      <c r="I582" s="811"/>
    </row>
    <row r="583" ht="15.75" customHeight="1">
      <c r="A583" s="34"/>
      <c r="B583" s="784">
        <v>556.0</v>
      </c>
      <c r="C583" s="35">
        <v>42649.0</v>
      </c>
      <c r="D583" s="33" t="s">
        <v>1461</v>
      </c>
      <c r="E583" s="33"/>
      <c r="F583" s="1039" t="s">
        <v>50</v>
      </c>
      <c r="G583" s="1025"/>
      <c r="H583" s="21"/>
      <c r="I583" s="811"/>
    </row>
    <row r="584" ht="15.75" customHeight="1">
      <c r="A584" s="34"/>
      <c r="B584" s="784">
        <v>557.0</v>
      </c>
      <c r="C584" s="35">
        <v>42649.0</v>
      </c>
      <c r="D584" s="33" t="s">
        <v>1460</v>
      </c>
      <c r="E584" s="33"/>
      <c r="F584" s="1039" t="s">
        <v>182</v>
      </c>
      <c r="G584" s="1025"/>
      <c r="H584" s="21"/>
      <c r="I584" s="811"/>
    </row>
    <row r="585" ht="15.75" customHeight="1">
      <c r="A585" s="34"/>
      <c r="B585" s="784">
        <v>558.0</v>
      </c>
      <c r="C585" s="35">
        <v>42649.0</v>
      </c>
      <c r="D585" s="43" t="s">
        <v>1268</v>
      </c>
      <c r="E585" s="43"/>
      <c r="F585" s="877" t="s">
        <v>1020</v>
      </c>
      <c r="G585" s="1025"/>
      <c r="H585" s="21"/>
      <c r="I585" s="811"/>
    </row>
    <row r="586" ht="15.75" customHeight="1">
      <c r="A586" s="34"/>
      <c r="B586" s="784">
        <v>559.0</v>
      </c>
      <c r="C586" s="35">
        <v>42650.0</v>
      </c>
      <c r="D586" s="43" t="s">
        <v>1466</v>
      </c>
      <c r="E586" s="43"/>
      <c r="F586" s="1039" t="s">
        <v>887</v>
      </c>
      <c r="G586" s="1025"/>
      <c r="H586" s="21"/>
      <c r="I586" s="811"/>
    </row>
    <row r="587" ht="15.75" customHeight="1">
      <c r="A587" s="34"/>
      <c r="B587" s="424">
        <v>560.0</v>
      </c>
      <c r="C587" s="93">
        <v>42650.0</v>
      </c>
      <c r="D587" s="33" t="s">
        <v>1460</v>
      </c>
      <c r="E587" s="33"/>
      <c r="F587" s="1039" t="s">
        <v>363</v>
      </c>
      <c r="G587" s="1025" t="s">
        <v>1464</v>
      </c>
      <c r="H587" s="63" t="s">
        <v>1465</v>
      </c>
      <c r="I587" s="811"/>
    </row>
    <row r="588" ht="15.75" customHeight="1">
      <c r="A588" s="34"/>
      <c r="B588" s="784">
        <v>561.0</v>
      </c>
      <c r="C588" s="35">
        <v>42650.0</v>
      </c>
      <c r="D588" s="43" t="s">
        <v>1470</v>
      </c>
      <c r="E588" s="43"/>
      <c r="F588" s="1039" t="s">
        <v>887</v>
      </c>
      <c r="G588" s="1025"/>
      <c r="H588" s="21"/>
      <c r="I588" s="811"/>
    </row>
    <row r="589" ht="15.75" customHeight="1">
      <c r="A589" s="34"/>
      <c r="B589" s="784">
        <v>562.0</v>
      </c>
      <c r="C589" s="35">
        <v>42650.0</v>
      </c>
      <c r="D589" s="43" t="s">
        <v>1471</v>
      </c>
      <c r="E589" s="43"/>
      <c r="F589" s="1039" t="s">
        <v>887</v>
      </c>
      <c r="G589" s="1025"/>
      <c r="H589" s="21"/>
      <c r="I589" s="811"/>
    </row>
    <row r="590" ht="15.75" customHeight="1">
      <c r="A590" s="34"/>
      <c r="B590" s="784">
        <v>563.0</v>
      </c>
      <c r="C590" s="35">
        <v>42650.0</v>
      </c>
      <c r="D590" s="43" t="s">
        <v>1469</v>
      </c>
      <c r="E590" s="43"/>
      <c r="F590" s="1039" t="s">
        <v>887</v>
      </c>
      <c r="G590" s="1025"/>
      <c r="H590" s="21"/>
      <c r="I590" s="811"/>
    </row>
    <row r="591" ht="15.75" customHeight="1">
      <c r="A591" s="34"/>
      <c r="B591" s="784">
        <v>564.0</v>
      </c>
      <c r="C591" s="35">
        <v>42650.0</v>
      </c>
      <c r="D591" s="43" t="s">
        <v>1472</v>
      </c>
      <c r="E591" s="43"/>
      <c r="F591" s="1039" t="s">
        <v>887</v>
      </c>
      <c r="G591" s="1025"/>
      <c r="H591" s="21"/>
      <c r="I591" s="811"/>
    </row>
    <row r="592" ht="15.75" customHeight="1">
      <c r="A592" s="34"/>
      <c r="B592" s="784">
        <v>565.0</v>
      </c>
      <c r="C592" s="35">
        <v>42650.0</v>
      </c>
      <c r="D592" s="33" t="s">
        <v>1467</v>
      </c>
      <c r="E592" s="33"/>
      <c r="F592" s="1057" t="s">
        <v>1313</v>
      </c>
      <c r="G592" s="1025" t="s">
        <v>1468</v>
      </c>
      <c r="H592" s="21"/>
      <c r="I592" s="811"/>
    </row>
    <row r="593" ht="15.75" customHeight="1">
      <c r="A593" s="34"/>
      <c r="B593" s="784">
        <v>566.0</v>
      </c>
      <c r="C593" s="35">
        <v>42650.0</v>
      </c>
      <c r="D593" s="55" t="s">
        <v>1473</v>
      </c>
      <c r="E593" s="55"/>
      <c r="F593" s="1057" t="s">
        <v>1313</v>
      </c>
      <c r="G593" s="1025" t="s">
        <v>1385</v>
      </c>
      <c r="H593" s="21"/>
      <c r="I593" s="811"/>
    </row>
    <row r="594" ht="15.75" customHeight="1">
      <c r="A594" s="34"/>
      <c r="B594" s="784">
        <v>567.0</v>
      </c>
      <c r="C594" s="35">
        <v>42653.0</v>
      </c>
      <c r="D594" s="33" t="s">
        <v>1475</v>
      </c>
      <c r="E594" s="33"/>
      <c r="F594" s="1039" t="s">
        <v>50</v>
      </c>
      <c r="G594" s="1025"/>
      <c r="H594" s="21"/>
      <c r="I594" s="811"/>
    </row>
    <row r="595" ht="15.75" customHeight="1">
      <c r="A595" s="34"/>
      <c r="B595" s="784">
        <v>568.0</v>
      </c>
      <c r="C595" s="35">
        <v>42653.0</v>
      </c>
      <c r="D595" s="33" t="s">
        <v>1368</v>
      </c>
      <c r="E595" s="33"/>
      <c r="F595" s="1039" t="s">
        <v>182</v>
      </c>
      <c r="G595" s="1025"/>
      <c r="H595" s="21"/>
      <c r="I595" s="811"/>
    </row>
    <row r="596" ht="15.75" customHeight="1">
      <c r="A596" s="34"/>
      <c r="B596" s="784">
        <v>569.0</v>
      </c>
      <c r="C596" s="35">
        <v>42653.0</v>
      </c>
      <c r="D596" s="33" t="s">
        <v>1368</v>
      </c>
      <c r="E596" s="33"/>
      <c r="F596" s="1039" t="s">
        <v>363</v>
      </c>
      <c r="G596" s="1025" t="s">
        <v>1476</v>
      </c>
      <c r="H596" s="21"/>
      <c r="I596" s="811"/>
    </row>
    <row r="597" ht="15.75" customHeight="1">
      <c r="A597" s="34"/>
      <c r="B597" s="784">
        <v>570.0</v>
      </c>
      <c r="C597" s="35">
        <v>42653.0</v>
      </c>
      <c r="D597" s="33" t="s">
        <v>1474</v>
      </c>
      <c r="E597" s="33"/>
      <c r="F597" s="1039" t="s">
        <v>184</v>
      </c>
      <c r="G597" s="1025"/>
      <c r="H597" s="21"/>
      <c r="I597" s="811"/>
    </row>
    <row r="598" ht="15.75" customHeight="1">
      <c r="A598" s="34"/>
      <c r="B598" s="784">
        <v>571.0</v>
      </c>
      <c r="C598" s="35">
        <v>42653.0</v>
      </c>
      <c r="D598" s="33" t="s">
        <v>1463</v>
      </c>
      <c r="E598" s="33"/>
      <c r="F598" s="877" t="s">
        <v>788</v>
      </c>
      <c r="G598" s="1025"/>
      <c r="H598" s="21"/>
      <c r="I598" s="811"/>
    </row>
    <row r="599" ht="15.75" customHeight="1">
      <c r="A599" s="34"/>
      <c r="B599" s="784">
        <v>572.0</v>
      </c>
      <c r="C599" s="35">
        <v>42654.0</v>
      </c>
      <c r="D599" s="33" t="s">
        <v>1477</v>
      </c>
      <c r="E599" s="33"/>
      <c r="F599" s="1039" t="s">
        <v>50</v>
      </c>
      <c r="G599" s="1025"/>
      <c r="H599" s="63" t="s">
        <v>1478</v>
      </c>
      <c r="I599" s="811"/>
    </row>
    <row r="600" ht="15.75" customHeight="1">
      <c r="A600" s="34"/>
      <c r="B600" s="784">
        <v>573.0</v>
      </c>
      <c r="C600" s="35">
        <v>42654.0</v>
      </c>
      <c r="D600" s="43" t="s">
        <v>1479</v>
      </c>
      <c r="E600" s="43"/>
      <c r="F600" s="1039" t="s">
        <v>887</v>
      </c>
      <c r="G600" s="1025"/>
      <c r="H600" s="63" t="s">
        <v>1480</v>
      </c>
      <c r="I600" s="811"/>
    </row>
    <row r="601" ht="15.75" customHeight="1">
      <c r="A601" s="34"/>
      <c r="B601" s="784">
        <v>574.0</v>
      </c>
      <c r="C601" s="35">
        <v>42654.0</v>
      </c>
      <c r="D601" s="43" t="s">
        <v>1408</v>
      </c>
      <c r="E601" s="43"/>
      <c r="F601" s="1039" t="s">
        <v>363</v>
      </c>
      <c r="G601" s="1025"/>
      <c r="H601" s="63" t="s">
        <v>1481</v>
      </c>
      <c r="I601" s="811"/>
    </row>
    <row r="602" ht="15.75" customHeight="1">
      <c r="A602" s="34"/>
      <c r="B602" s="784">
        <v>575.0</v>
      </c>
      <c r="C602" s="35">
        <v>42656.0</v>
      </c>
      <c r="D602" s="33" t="s">
        <v>1224</v>
      </c>
      <c r="E602" s="33"/>
      <c r="F602" s="1039" t="s">
        <v>50</v>
      </c>
      <c r="G602" s="1025"/>
      <c r="H602" s="63" t="s">
        <v>1482</v>
      </c>
      <c r="I602" s="811"/>
    </row>
    <row r="603" ht="15.75" customHeight="1">
      <c r="A603" s="34"/>
      <c r="B603" s="784">
        <v>576.0</v>
      </c>
      <c r="C603" s="35">
        <v>42656.0</v>
      </c>
      <c r="D603" s="43" t="s">
        <v>1483</v>
      </c>
      <c r="E603" s="43"/>
      <c r="F603" s="1057" t="s">
        <v>994</v>
      </c>
      <c r="G603" s="1025" t="s">
        <v>601</v>
      </c>
      <c r="H603" s="63" t="s">
        <v>1484</v>
      </c>
      <c r="I603" s="811"/>
    </row>
    <row r="604" ht="15.75" customHeight="1">
      <c r="A604" s="34"/>
      <c r="B604" s="784">
        <v>577.0</v>
      </c>
      <c r="C604" s="35">
        <v>42660.0</v>
      </c>
      <c r="D604" s="33" t="s">
        <v>1362</v>
      </c>
      <c r="E604" s="33"/>
      <c r="F604" s="877" t="s">
        <v>788</v>
      </c>
      <c r="G604" s="1025"/>
      <c r="H604" s="63" t="s">
        <v>1501</v>
      </c>
      <c r="I604" s="811"/>
    </row>
    <row r="605" ht="15.75" customHeight="1">
      <c r="A605" s="34"/>
      <c r="B605" s="784">
        <v>578.0</v>
      </c>
      <c r="C605" s="35">
        <v>42660.0</v>
      </c>
      <c r="D605" s="33" t="s">
        <v>1485</v>
      </c>
      <c r="E605" s="33"/>
      <c r="F605" s="1039" t="s">
        <v>1200</v>
      </c>
      <c r="G605" s="1025" t="s">
        <v>601</v>
      </c>
      <c r="H605" s="63" t="s">
        <v>1486</v>
      </c>
      <c r="I605" s="811"/>
    </row>
    <row r="606" ht="15.75" customHeight="1">
      <c r="A606" s="34"/>
      <c r="B606" s="784">
        <v>579.0</v>
      </c>
      <c r="C606" s="35">
        <v>42660.0</v>
      </c>
      <c r="D606" s="33" t="s">
        <v>1198</v>
      </c>
      <c r="E606" s="33"/>
      <c r="F606" s="1039" t="s">
        <v>1487</v>
      </c>
      <c r="G606" s="1025"/>
      <c r="H606" s="63" t="s">
        <v>1488</v>
      </c>
      <c r="I606" s="811"/>
    </row>
    <row r="607" ht="15.75" customHeight="1">
      <c r="A607" s="34"/>
      <c r="B607" s="784">
        <v>580.0</v>
      </c>
      <c r="C607" s="35">
        <v>42660.0</v>
      </c>
      <c r="D607" s="33" t="s">
        <v>1489</v>
      </c>
      <c r="E607" s="33"/>
      <c r="F607" s="1039" t="s">
        <v>887</v>
      </c>
      <c r="G607" s="1025" t="s">
        <v>1490</v>
      </c>
      <c r="H607" s="63" t="s">
        <v>1491</v>
      </c>
      <c r="I607" s="811"/>
    </row>
    <row r="608" ht="15.75" customHeight="1">
      <c r="A608" s="34"/>
      <c r="B608" s="784">
        <v>581.0</v>
      </c>
      <c r="C608" s="35">
        <v>42660.0</v>
      </c>
      <c r="D608" s="43" t="s">
        <v>1499</v>
      </c>
      <c r="E608" s="43"/>
      <c r="F608" s="1039" t="s">
        <v>887</v>
      </c>
      <c r="G608" s="1025"/>
      <c r="H608" s="63" t="s">
        <v>1500</v>
      </c>
      <c r="I608" s="811"/>
    </row>
    <row r="609" ht="15.75" customHeight="1">
      <c r="A609" s="34"/>
      <c r="B609" s="784">
        <v>582.0</v>
      </c>
      <c r="C609" s="35">
        <v>42660.0</v>
      </c>
      <c r="D609" s="33" t="s">
        <v>1494</v>
      </c>
      <c r="E609" s="33"/>
      <c r="F609" s="1039" t="s">
        <v>887</v>
      </c>
      <c r="G609" s="1025"/>
      <c r="H609" s="63" t="s">
        <v>1495</v>
      </c>
      <c r="I609" s="811"/>
    </row>
    <row r="610" ht="15.75" customHeight="1">
      <c r="A610" s="34"/>
      <c r="B610" s="784">
        <v>583.0</v>
      </c>
      <c r="C610" s="35">
        <v>42660.0</v>
      </c>
      <c r="D610" s="33" t="s">
        <v>1492</v>
      </c>
      <c r="E610" s="33"/>
      <c r="F610" s="1039" t="s">
        <v>887</v>
      </c>
      <c r="G610" s="1025"/>
      <c r="H610" s="63" t="s">
        <v>1493</v>
      </c>
      <c r="I610" s="811"/>
    </row>
    <row r="611" ht="15.75" customHeight="1">
      <c r="A611" s="34"/>
      <c r="B611" s="784">
        <v>584.0</v>
      </c>
      <c r="C611" s="35">
        <v>42660.0</v>
      </c>
      <c r="D611" s="33" t="s">
        <v>1496</v>
      </c>
      <c r="E611" s="33"/>
      <c r="F611" s="1039" t="s">
        <v>1497</v>
      </c>
      <c r="G611" s="1025"/>
      <c r="H611" s="63" t="s">
        <v>1498</v>
      </c>
      <c r="I611" s="811"/>
    </row>
    <row r="612" ht="15.75" customHeight="1">
      <c r="A612" s="34"/>
      <c r="B612" s="784">
        <v>585.0</v>
      </c>
      <c r="C612" s="35">
        <v>42661.0</v>
      </c>
      <c r="D612" s="33" t="s">
        <v>1518</v>
      </c>
      <c r="E612" s="33"/>
      <c r="F612" s="1039" t="s">
        <v>845</v>
      </c>
      <c r="G612" s="1025"/>
      <c r="H612" s="63" t="s">
        <v>1519</v>
      </c>
      <c r="I612" s="811"/>
    </row>
    <row r="613" ht="15.75" customHeight="1">
      <c r="A613" s="34"/>
      <c r="B613" s="784">
        <v>586.0</v>
      </c>
      <c r="C613" s="35">
        <v>42661.0</v>
      </c>
      <c r="D613" s="33" t="s">
        <v>1522</v>
      </c>
      <c r="E613" s="33"/>
      <c r="F613" s="1039" t="s">
        <v>363</v>
      </c>
      <c r="G613" s="1025"/>
      <c r="H613" s="63" t="s">
        <v>1523</v>
      </c>
      <c r="I613" s="811"/>
    </row>
    <row r="614" ht="15.75" customHeight="1">
      <c r="A614" s="34"/>
      <c r="B614" s="784">
        <v>587.0</v>
      </c>
      <c r="C614" s="35">
        <v>42661.0</v>
      </c>
      <c r="D614" s="43" t="s">
        <v>1522</v>
      </c>
      <c r="E614" s="43"/>
      <c r="F614" s="1039" t="s">
        <v>1149</v>
      </c>
      <c r="G614" s="1025"/>
      <c r="H614" s="63" t="s">
        <v>1524</v>
      </c>
      <c r="I614" s="811"/>
    </row>
    <row r="615" ht="15.75" customHeight="1">
      <c r="A615" s="34"/>
      <c r="B615" s="784">
        <v>588.0</v>
      </c>
      <c r="C615" s="35">
        <v>42661.0</v>
      </c>
      <c r="D615" s="33" t="s">
        <v>1512</v>
      </c>
      <c r="E615" s="33"/>
      <c r="F615" s="1039" t="s">
        <v>887</v>
      </c>
      <c r="G615" s="1025"/>
      <c r="H615" s="63" t="s">
        <v>1513</v>
      </c>
      <c r="I615" s="811"/>
    </row>
    <row r="616" ht="15.75" customHeight="1">
      <c r="A616" s="34"/>
      <c r="B616" s="784">
        <v>589.0</v>
      </c>
      <c r="C616" s="35">
        <v>42661.0</v>
      </c>
      <c r="D616" s="33" t="s">
        <v>1502</v>
      </c>
      <c r="E616" s="33"/>
      <c r="F616" s="1039" t="s">
        <v>887</v>
      </c>
      <c r="G616" s="1025"/>
      <c r="H616" s="63" t="s">
        <v>1503</v>
      </c>
      <c r="I616" s="811"/>
    </row>
    <row r="617" ht="15.75" customHeight="1">
      <c r="A617" s="34"/>
      <c r="B617" s="784">
        <v>590.0</v>
      </c>
      <c r="C617" s="35">
        <v>42661.0</v>
      </c>
      <c r="D617" s="33" t="s">
        <v>15874</v>
      </c>
      <c r="E617" s="33"/>
      <c r="F617" s="1039" t="s">
        <v>887</v>
      </c>
      <c r="G617" s="1025"/>
      <c r="H617" s="63" t="s">
        <v>1517</v>
      </c>
      <c r="I617" s="811"/>
    </row>
    <row r="618" ht="15.75" customHeight="1">
      <c r="A618" s="34"/>
      <c r="B618" s="784">
        <v>591.0</v>
      </c>
      <c r="C618" s="35">
        <v>42661.0</v>
      </c>
      <c r="D618" s="43" t="s">
        <v>1509</v>
      </c>
      <c r="E618" s="43"/>
      <c r="F618" s="1039" t="s">
        <v>887</v>
      </c>
      <c r="G618" s="1025"/>
      <c r="H618" s="63" t="s">
        <v>1511</v>
      </c>
      <c r="I618" s="811"/>
    </row>
    <row r="619" ht="15.75" customHeight="1">
      <c r="A619" s="34"/>
      <c r="B619" s="784">
        <v>592.0</v>
      </c>
      <c r="C619" s="35">
        <v>42661.0</v>
      </c>
      <c r="D619" s="33" t="s">
        <v>1507</v>
      </c>
      <c r="E619" s="33"/>
      <c r="F619" s="1039" t="s">
        <v>887</v>
      </c>
      <c r="G619" s="1025"/>
      <c r="H619" s="63" t="s">
        <v>1508</v>
      </c>
      <c r="I619" s="811"/>
    </row>
    <row r="620" ht="15.75" customHeight="1">
      <c r="A620" s="34"/>
      <c r="B620" s="784">
        <v>593.0</v>
      </c>
      <c r="C620" s="35">
        <v>42661.0</v>
      </c>
      <c r="D620" s="33" t="s">
        <v>1514</v>
      </c>
      <c r="E620" s="33"/>
      <c r="F620" s="1039" t="s">
        <v>887</v>
      </c>
      <c r="G620" s="1025"/>
      <c r="H620" s="63" t="s">
        <v>1515</v>
      </c>
      <c r="I620" s="811"/>
    </row>
    <row r="621" ht="15.75" customHeight="1">
      <c r="A621" s="34"/>
      <c r="B621" s="784">
        <v>594.0</v>
      </c>
      <c r="C621" s="35">
        <v>42661.0</v>
      </c>
      <c r="D621" s="33" t="s">
        <v>1520</v>
      </c>
      <c r="E621" s="33"/>
      <c r="F621" s="1039" t="s">
        <v>887</v>
      </c>
      <c r="G621" s="1025"/>
      <c r="H621" s="63" t="s">
        <v>1521</v>
      </c>
      <c r="I621" s="811"/>
    </row>
    <row r="622" ht="15.75" customHeight="1">
      <c r="A622" s="34"/>
      <c r="B622" s="784">
        <v>595.0</v>
      </c>
      <c r="C622" s="35">
        <v>42661.0</v>
      </c>
      <c r="D622" s="43" t="s">
        <v>1415</v>
      </c>
      <c r="E622" s="43"/>
      <c r="F622" s="1039" t="s">
        <v>1504</v>
      </c>
      <c r="G622" s="1025"/>
      <c r="H622" s="63" t="s">
        <v>1505</v>
      </c>
      <c r="I622" s="811"/>
    </row>
    <row r="623" ht="15.75" customHeight="1">
      <c r="A623" s="34"/>
      <c r="B623" s="784">
        <v>596.0</v>
      </c>
      <c r="C623" s="35">
        <v>42661.0</v>
      </c>
      <c r="D623" s="43" t="s">
        <v>1415</v>
      </c>
      <c r="E623" s="43"/>
      <c r="F623" s="1039" t="s">
        <v>1149</v>
      </c>
      <c r="G623" s="1025"/>
      <c r="H623" s="63" t="s">
        <v>1506</v>
      </c>
      <c r="I623" s="811"/>
    </row>
    <row r="624" ht="15.75" customHeight="1">
      <c r="A624" s="34"/>
      <c r="B624" s="784">
        <v>597.0</v>
      </c>
      <c r="C624" s="35">
        <v>42663.0</v>
      </c>
      <c r="D624" s="33" t="s">
        <v>1533</v>
      </c>
      <c r="E624" s="33"/>
      <c r="F624" s="1057" t="s">
        <v>994</v>
      </c>
      <c r="G624" s="1025" t="s">
        <v>1333</v>
      </c>
      <c r="H624" s="63" t="s">
        <v>1534</v>
      </c>
      <c r="I624" s="811"/>
    </row>
    <row r="625" ht="15.75" customHeight="1">
      <c r="A625" s="34"/>
      <c r="B625" s="784">
        <v>598.0</v>
      </c>
      <c r="C625" s="35">
        <v>42663.0</v>
      </c>
      <c r="D625" s="33" t="s">
        <v>1536</v>
      </c>
      <c r="E625" s="33"/>
      <c r="F625" s="1039" t="s">
        <v>50</v>
      </c>
      <c r="G625" s="1025"/>
      <c r="H625" s="63" t="s">
        <v>1537</v>
      </c>
      <c r="I625" s="811"/>
    </row>
    <row r="626" ht="15.75" customHeight="1">
      <c r="A626" s="34"/>
      <c r="B626" s="784">
        <v>599.0</v>
      </c>
      <c r="C626" s="35">
        <v>42663.0</v>
      </c>
      <c r="D626" s="33" t="s">
        <v>1407</v>
      </c>
      <c r="E626" s="33"/>
      <c r="F626" s="1039" t="s">
        <v>1497</v>
      </c>
      <c r="G626" s="1025"/>
      <c r="H626" s="63" t="s">
        <v>1535</v>
      </c>
      <c r="I626" s="811"/>
    </row>
    <row r="627" ht="15.75" customHeight="1">
      <c r="A627" s="34"/>
      <c r="B627" s="784">
        <v>600.0</v>
      </c>
      <c r="C627" s="35">
        <v>42663.0</v>
      </c>
      <c r="D627" s="33" t="s">
        <v>1547</v>
      </c>
      <c r="E627" s="33"/>
      <c r="F627" s="1039" t="s">
        <v>1497</v>
      </c>
      <c r="G627" s="1025"/>
      <c r="H627" s="63" t="s">
        <v>1548</v>
      </c>
      <c r="I627" s="811"/>
    </row>
    <row r="628" ht="15.75" customHeight="1">
      <c r="A628" s="34"/>
      <c r="B628" s="784">
        <v>601.0</v>
      </c>
      <c r="C628" s="35">
        <v>42663.0</v>
      </c>
      <c r="D628" s="43" t="s">
        <v>1529</v>
      </c>
      <c r="E628" s="43"/>
      <c r="F628" s="1039" t="s">
        <v>50</v>
      </c>
      <c r="G628" s="1025"/>
      <c r="H628" s="63" t="s">
        <v>1530</v>
      </c>
      <c r="I628" s="811"/>
    </row>
    <row r="629" ht="15.75" customHeight="1">
      <c r="A629" s="34"/>
      <c r="B629" s="784">
        <v>602.0</v>
      </c>
      <c r="C629" s="35">
        <v>42663.0</v>
      </c>
      <c r="D629" s="33" t="s">
        <v>1525</v>
      </c>
      <c r="E629" s="33"/>
      <c r="F629" s="1039" t="s">
        <v>363</v>
      </c>
      <c r="G629" s="1025"/>
      <c r="H629" s="63" t="s">
        <v>1526</v>
      </c>
      <c r="I629" s="811"/>
    </row>
    <row r="630" ht="15.75" customHeight="1">
      <c r="A630" s="34"/>
      <c r="B630" s="784">
        <v>603.0</v>
      </c>
      <c r="C630" s="35">
        <v>42663.0</v>
      </c>
      <c r="D630" s="33" t="s">
        <v>1424</v>
      </c>
      <c r="E630" s="33"/>
      <c r="F630" s="1057" t="s">
        <v>1313</v>
      </c>
      <c r="G630" s="1025" t="s">
        <v>1527</v>
      </c>
      <c r="H630" s="63" t="s">
        <v>1528</v>
      </c>
      <c r="I630" s="811"/>
    </row>
    <row r="631" ht="15.75" customHeight="1">
      <c r="A631" s="34"/>
      <c r="B631" s="784">
        <v>604.0</v>
      </c>
      <c r="C631" s="35">
        <v>42663.0</v>
      </c>
      <c r="D631" s="33" t="s">
        <v>1544</v>
      </c>
      <c r="E631" s="33"/>
      <c r="F631" s="1039" t="s">
        <v>1545</v>
      </c>
      <c r="G631" s="1025"/>
      <c r="H631" s="63" t="s">
        <v>1546</v>
      </c>
      <c r="I631" s="811"/>
    </row>
    <row r="632" ht="15.75" customHeight="1">
      <c r="A632" s="34"/>
      <c r="B632" s="784">
        <v>605.0</v>
      </c>
      <c r="C632" s="35">
        <v>42663.0</v>
      </c>
      <c r="D632" s="33" t="s">
        <v>1538</v>
      </c>
      <c r="E632" s="33"/>
      <c r="F632" s="1039" t="s">
        <v>1539</v>
      </c>
      <c r="G632" s="1025"/>
      <c r="H632" s="63" t="s">
        <v>1540</v>
      </c>
      <c r="I632" s="811"/>
    </row>
    <row r="633" ht="15.75" customHeight="1">
      <c r="A633" s="34"/>
      <c r="B633" s="351">
        <v>606.0</v>
      </c>
      <c r="C633" s="35">
        <v>42663.0</v>
      </c>
      <c r="D633" s="33" t="s">
        <v>1518</v>
      </c>
      <c r="E633" s="33"/>
      <c r="F633" s="1039" t="s">
        <v>1531</v>
      </c>
      <c r="G633" s="1025"/>
      <c r="H633" s="63" t="s">
        <v>1532</v>
      </c>
      <c r="I633" s="811"/>
    </row>
    <row r="634" ht="15.75" customHeight="1">
      <c r="A634" s="34"/>
      <c r="B634" s="351">
        <v>607.0</v>
      </c>
      <c r="C634" s="35">
        <v>42663.0</v>
      </c>
      <c r="D634" s="33" t="s">
        <v>1541</v>
      </c>
      <c r="E634" s="33"/>
      <c r="F634" s="1061" t="s">
        <v>1542</v>
      </c>
      <c r="G634" s="1025"/>
      <c r="H634" s="63" t="s">
        <v>1543</v>
      </c>
      <c r="I634" s="811"/>
    </row>
    <row r="635" ht="15.75" customHeight="1">
      <c r="A635" s="34"/>
      <c r="B635" s="351">
        <v>608.0</v>
      </c>
      <c r="C635" s="35">
        <v>42667.0</v>
      </c>
      <c r="D635" s="43" t="s">
        <v>1417</v>
      </c>
      <c r="E635" s="43"/>
      <c r="F635" s="1039" t="s">
        <v>131</v>
      </c>
      <c r="G635" s="1025"/>
      <c r="H635" s="63" t="s">
        <v>1551</v>
      </c>
      <c r="I635" s="811"/>
    </row>
    <row r="636" ht="15.75" customHeight="1">
      <c r="A636" s="34"/>
      <c r="B636" s="351">
        <v>609.0</v>
      </c>
      <c r="C636" s="35">
        <v>42667.0</v>
      </c>
      <c r="D636" s="33" t="s">
        <v>1552</v>
      </c>
      <c r="E636" s="33"/>
      <c r="F636" s="1039" t="s">
        <v>887</v>
      </c>
      <c r="G636" s="1025"/>
      <c r="H636" s="63" t="s">
        <v>1553</v>
      </c>
      <c r="I636" s="811"/>
    </row>
    <row r="637" ht="15.75" customHeight="1">
      <c r="A637" s="34"/>
      <c r="B637" s="351">
        <v>610.0</v>
      </c>
      <c r="C637" s="35">
        <v>42667.0</v>
      </c>
      <c r="D637" s="33" t="s">
        <v>1569</v>
      </c>
      <c r="E637" s="33"/>
      <c r="F637" s="1039" t="s">
        <v>887</v>
      </c>
      <c r="G637" s="1025"/>
      <c r="H637" s="63" t="s">
        <v>1570</v>
      </c>
      <c r="I637" s="811"/>
    </row>
    <row r="638" ht="15.75" customHeight="1">
      <c r="A638" s="34"/>
      <c r="B638" s="351">
        <v>611.0</v>
      </c>
      <c r="C638" s="35">
        <v>42667.0</v>
      </c>
      <c r="D638" s="33" t="s">
        <v>1567</v>
      </c>
      <c r="E638" s="33"/>
      <c r="F638" s="1039" t="s">
        <v>887</v>
      </c>
      <c r="G638" s="1025"/>
      <c r="H638" s="63" t="s">
        <v>1568</v>
      </c>
      <c r="I638" s="811"/>
    </row>
    <row r="639" ht="15.75" customHeight="1">
      <c r="A639" s="34"/>
      <c r="B639" s="351">
        <v>612.0</v>
      </c>
      <c r="C639" s="35">
        <v>42667.0</v>
      </c>
      <c r="D639" s="33" t="s">
        <v>1558</v>
      </c>
      <c r="E639" s="33"/>
      <c r="F639" s="1039" t="s">
        <v>887</v>
      </c>
      <c r="G639" s="1025"/>
      <c r="H639" s="63" t="s">
        <v>1559</v>
      </c>
      <c r="I639" s="811"/>
    </row>
    <row r="640" ht="15.75" customHeight="1">
      <c r="A640" s="34"/>
      <c r="B640" s="424">
        <v>613.0</v>
      </c>
      <c r="C640" s="93">
        <v>42667.0</v>
      </c>
      <c r="D640" s="43" t="s">
        <v>1560</v>
      </c>
      <c r="E640" s="43"/>
      <c r="F640" s="1039" t="s">
        <v>887</v>
      </c>
      <c r="G640" s="1025" t="s">
        <v>1561</v>
      </c>
      <c r="H640" s="63" t="s">
        <v>1562</v>
      </c>
      <c r="I640" s="811"/>
    </row>
    <row r="641" ht="15.75" customHeight="1">
      <c r="A641" s="34"/>
      <c r="B641" s="351">
        <v>614.0</v>
      </c>
      <c r="C641" s="35">
        <v>42667.0</v>
      </c>
      <c r="D641" s="33" t="s">
        <v>1448</v>
      </c>
      <c r="E641" s="33"/>
      <c r="F641" s="1039" t="s">
        <v>802</v>
      </c>
      <c r="G641" s="1025"/>
      <c r="H641" s="63" t="s">
        <v>1566</v>
      </c>
      <c r="I641" s="811"/>
    </row>
    <row r="642" ht="15.75" customHeight="1">
      <c r="A642" s="34"/>
      <c r="B642" s="351">
        <v>615.0</v>
      </c>
      <c r="C642" s="35">
        <v>42667.0</v>
      </c>
      <c r="D642" s="43" t="s">
        <v>1556</v>
      </c>
      <c r="E642" s="43"/>
      <c r="F642" s="1039" t="s">
        <v>1497</v>
      </c>
      <c r="G642" s="1025"/>
      <c r="H642" s="63" t="s">
        <v>1557</v>
      </c>
      <c r="I642" s="811"/>
    </row>
    <row r="643" ht="15.75" customHeight="1">
      <c r="A643" s="34"/>
      <c r="B643" s="351">
        <v>616.0</v>
      </c>
      <c r="C643" s="35">
        <v>42667.0</v>
      </c>
      <c r="D643" s="33" t="s">
        <v>1563</v>
      </c>
      <c r="E643" s="33"/>
      <c r="F643" s="1057" t="s">
        <v>1410</v>
      </c>
      <c r="G643" s="1025" t="s">
        <v>1564</v>
      </c>
      <c r="H643" s="63" t="s">
        <v>1565</v>
      </c>
      <c r="I643" s="811"/>
    </row>
    <row r="644" ht="15.75" customHeight="1">
      <c r="A644" s="34"/>
      <c r="B644" s="351">
        <v>617.0</v>
      </c>
      <c r="C644" s="35">
        <v>42667.0</v>
      </c>
      <c r="D644" s="33" t="s">
        <v>1549</v>
      </c>
      <c r="E644" s="33"/>
      <c r="F644" s="1057" t="s">
        <v>1410</v>
      </c>
      <c r="G644" s="1025" t="s">
        <v>1333</v>
      </c>
      <c r="H644" s="63" t="s">
        <v>1550</v>
      </c>
      <c r="I644" s="811"/>
    </row>
    <row r="645" ht="15.75" customHeight="1">
      <c r="A645" s="34"/>
      <c r="B645" s="351">
        <v>618.0</v>
      </c>
      <c r="C645" s="35">
        <v>42667.0</v>
      </c>
      <c r="D645" s="33" t="s">
        <v>1554</v>
      </c>
      <c r="E645" s="33"/>
      <c r="F645" s="1039" t="s">
        <v>50</v>
      </c>
      <c r="G645" s="1025"/>
      <c r="H645" s="63" t="s">
        <v>1555</v>
      </c>
      <c r="I645" s="811"/>
    </row>
    <row r="646" ht="15.75" customHeight="1">
      <c r="A646" s="34"/>
      <c r="B646" s="351">
        <v>619.0</v>
      </c>
      <c r="C646" s="35">
        <v>42668.0</v>
      </c>
      <c r="D646" s="33" t="s">
        <v>1541</v>
      </c>
      <c r="E646" s="33"/>
      <c r="F646" s="1039" t="s">
        <v>1581</v>
      </c>
      <c r="G646" s="1025"/>
      <c r="H646" s="63" t="s">
        <v>1582</v>
      </c>
      <c r="I646" s="811"/>
    </row>
    <row r="647" ht="15.75" customHeight="1">
      <c r="A647" s="34"/>
      <c r="B647" s="351">
        <v>620.0</v>
      </c>
      <c r="C647" s="35">
        <v>42668.0</v>
      </c>
      <c r="D647" s="33" t="s">
        <v>1586</v>
      </c>
      <c r="E647" s="33"/>
      <c r="F647" s="1039" t="s">
        <v>887</v>
      </c>
      <c r="G647" s="1025"/>
      <c r="H647" s="63" t="s">
        <v>1587</v>
      </c>
      <c r="I647" s="811"/>
    </row>
    <row r="648" ht="15.75" customHeight="1">
      <c r="A648" s="34"/>
      <c r="B648" s="351">
        <v>621.0</v>
      </c>
      <c r="C648" s="35">
        <v>42668.0</v>
      </c>
      <c r="D648" s="33" t="s">
        <v>1579</v>
      </c>
      <c r="E648" s="33"/>
      <c r="F648" s="1039" t="s">
        <v>887</v>
      </c>
      <c r="G648" s="1025"/>
      <c r="H648" s="63" t="s">
        <v>1580</v>
      </c>
      <c r="I648" s="811"/>
    </row>
    <row r="649" ht="15.75" customHeight="1">
      <c r="A649" s="34"/>
      <c r="B649" s="351">
        <v>622.0</v>
      </c>
      <c r="C649" s="35">
        <v>42668.0</v>
      </c>
      <c r="D649" s="33" t="s">
        <v>1577</v>
      </c>
      <c r="E649" s="33"/>
      <c r="F649" s="1039" t="s">
        <v>887</v>
      </c>
      <c r="G649" s="1025"/>
      <c r="H649" s="63" t="s">
        <v>1578</v>
      </c>
      <c r="I649" s="811"/>
    </row>
    <row r="650" ht="15.75" customHeight="1">
      <c r="A650" s="34"/>
      <c r="B650" s="351">
        <v>623.0</v>
      </c>
      <c r="C650" s="56">
        <v>42668.0</v>
      </c>
      <c r="D650" s="55" t="s">
        <v>1590</v>
      </c>
      <c r="E650" s="55"/>
      <c r="F650" s="1061"/>
      <c r="G650" s="1092"/>
      <c r="H650" s="63" t="s">
        <v>1591</v>
      </c>
      <c r="I650" s="811"/>
    </row>
    <row r="651" ht="15.75" customHeight="1">
      <c r="A651" s="34"/>
      <c r="B651" s="351">
        <v>624.0</v>
      </c>
      <c r="C651" s="35">
        <v>42668.0</v>
      </c>
      <c r="D651" s="43" t="s">
        <v>1571</v>
      </c>
      <c r="E651" s="43"/>
      <c r="F651" s="1039" t="s">
        <v>887</v>
      </c>
      <c r="G651" s="1025"/>
      <c r="H651" s="63" t="s">
        <v>1572</v>
      </c>
      <c r="I651" s="811"/>
    </row>
    <row r="652" ht="15.75" customHeight="1">
      <c r="A652" s="34"/>
      <c r="B652" s="351">
        <v>625.0</v>
      </c>
      <c r="C652" s="35">
        <v>42668.0</v>
      </c>
      <c r="D652" s="43" t="s">
        <v>1460</v>
      </c>
      <c r="E652" s="43"/>
      <c r="F652" s="1039" t="s">
        <v>131</v>
      </c>
      <c r="G652" s="1025"/>
      <c r="H652" s="63" t="s">
        <v>1573</v>
      </c>
      <c r="I652" s="811"/>
    </row>
    <row r="653" ht="15.75" customHeight="1">
      <c r="A653" s="34"/>
      <c r="B653" s="784">
        <v>626.0</v>
      </c>
      <c r="C653" s="35">
        <v>42668.0</v>
      </c>
      <c r="D653" s="33" t="s">
        <v>1268</v>
      </c>
      <c r="E653" s="33"/>
      <c r="F653" s="1039" t="s">
        <v>887</v>
      </c>
      <c r="G653" s="1025" t="s">
        <v>1588</v>
      </c>
      <c r="H653" s="63" t="s">
        <v>1589</v>
      </c>
      <c r="I653" s="811"/>
    </row>
    <row r="654" ht="15.75" customHeight="1">
      <c r="A654" s="34"/>
      <c r="B654" s="784">
        <v>627.0</v>
      </c>
      <c r="C654" s="35">
        <v>42668.0</v>
      </c>
      <c r="D654" s="33" t="s">
        <v>1574</v>
      </c>
      <c r="E654" s="33"/>
      <c r="F654" s="1039" t="s">
        <v>1575</v>
      </c>
      <c r="G654" s="1025"/>
      <c r="H654" s="63" t="s">
        <v>1576</v>
      </c>
      <c r="I654" s="811"/>
    </row>
    <row r="655" ht="15.75" customHeight="1">
      <c r="A655" s="34"/>
      <c r="B655" s="784">
        <v>628.0</v>
      </c>
      <c r="C655" s="35">
        <v>42668.0</v>
      </c>
      <c r="D655" s="33" t="s">
        <v>1583</v>
      </c>
      <c r="E655" s="33"/>
      <c r="F655" s="1039" t="s">
        <v>1584</v>
      </c>
      <c r="G655" s="1025"/>
      <c r="H655" s="63" t="s">
        <v>1585</v>
      </c>
      <c r="I655" s="811"/>
    </row>
    <row r="656" ht="15.75" customHeight="1">
      <c r="A656" s="34"/>
      <c r="B656" s="784">
        <v>629.0</v>
      </c>
      <c r="C656" s="35">
        <v>42671.0</v>
      </c>
      <c r="D656" s="43" t="s">
        <v>1360</v>
      </c>
      <c r="E656" s="43"/>
      <c r="F656" s="1039" t="s">
        <v>1596</v>
      </c>
      <c r="G656" s="1025"/>
      <c r="H656" s="63" t="s">
        <v>1597</v>
      </c>
      <c r="I656" s="811"/>
    </row>
    <row r="657" ht="15.75" customHeight="1">
      <c r="A657" s="34"/>
      <c r="B657" s="784">
        <v>630.0</v>
      </c>
      <c r="C657" s="35">
        <v>42671.0</v>
      </c>
      <c r="D657" s="33" t="s">
        <v>1592</v>
      </c>
      <c r="E657" s="33"/>
      <c r="F657" s="1039" t="s">
        <v>1593</v>
      </c>
      <c r="G657" s="1025"/>
      <c r="H657" s="63" t="s">
        <v>1594</v>
      </c>
      <c r="I657" s="811"/>
    </row>
    <row r="658" ht="15.75" customHeight="1">
      <c r="A658" s="34"/>
      <c r="B658" s="784">
        <v>631.0</v>
      </c>
      <c r="C658" s="35">
        <v>42671.0</v>
      </c>
      <c r="D658" s="33" t="s">
        <v>1358</v>
      </c>
      <c r="E658" s="33"/>
      <c r="F658" s="1039" t="s">
        <v>1497</v>
      </c>
      <c r="G658" s="1025"/>
      <c r="H658" s="63" t="s">
        <v>1595</v>
      </c>
      <c r="I658" s="811"/>
    </row>
    <row r="659" ht="15.75" customHeight="1">
      <c r="A659" s="34"/>
      <c r="B659" s="784">
        <v>632.0</v>
      </c>
      <c r="C659" s="35">
        <v>42672.0</v>
      </c>
      <c r="D659" s="43" t="s">
        <v>1598</v>
      </c>
      <c r="E659" s="43"/>
      <c r="F659" s="1039" t="s">
        <v>1497</v>
      </c>
      <c r="G659" s="1025"/>
      <c r="H659" s="63" t="s">
        <v>1599</v>
      </c>
      <c r="I659" s="811"/>
    </row>
    <row r="660" ht="15.75" customHeight="1">
      <c r="A660" s="34"/>
      <c r="B660" s="784">
        <v>633.0</v>
      </c>
      <c r="C660" s="35">
        <v>42672.0</v>
      </c>
      <c r="D660" s="33" t="s">
        <v>1604</v>
      </c>
      <c r="E660" s="33"/>
      <c r="F660" s="1039" t="s">
        <v>887</v>
      </c>
      <c r="G660" s="1025"/>
      <c r="H660" s="63" t="s">
        <v>1605</v>
      </c>
      <c r="I660" s="811"/>
    </row>
    <row r="661" ht="15.75" customHeight="1">
      <c r="A661" s="34"/>
      <c r="B661" s="784">
        <v>634.0</v>
      </c>
      <c r="C661" s="35">
        <v>42672.0</v>
      </c>
      <c r="D661" s="33" t="s">
        <v>1600</v>
      </c>
      <c r="E661" s="33"/>
      <c r="F661" s="1039" t="s">
        <v>887</v>
      </c>
      <c r="G661" s="1025"/>
      <c r="H661" s="63" t="s">
        <v>1601</v>
      </c>
      <c r="I661" s="811"/>
    </row>
    <row r="662" ht="15.75" customHeight="1">
      <c r="A662" s="34"/>
      <c r="B662" s="784">
        <v>635.0</v>
      </c>
      <c r="C662" s="35">
        <v>42672.0</v>
      </c>
      <c r="D662" s="33" t="s">
        <v>1602</v>
      </c>
      <c r="E662" s="33"/>
      <c r="F662" s="1039" t="s">
        <v>887</v>
      </c>
      <c r="G662" s="1025"/>
      <c r="H662" s="63" t="s">
        <v>1603</v>
      </c>
      <c r="I662" s="811"/>
    </row>
    <row r="663" ht="15.75" customHeight="1">
      <c r="A663" s="34"/>
      <c r="B663" s="784">
        <v>636.0</v>
      </c>
      <c r="C663" s="35">
        <v>42677.0</v>
      </c>
      <c r="D663" s="43" t="s">
        <v>1613</v>
      </c>
      <c r="E663" s="43"/>
      <c r="F663" s="1039" t="s">
        <v>887</v>
      </c>
      <c r="G663" s="1025"/>
      <c r="H663" s="63" t="s">
        <v>1614</v>
      </c>
      <c r="I663" s="811"/>
    </row>
    <row r="664" ht="15.75" customHeight="1">
      <c r="A664" s="34"/>
      <c r="B664" s="784">
        <v>637.0</v>
      </c>
      <c r="C664" s="35">
        <v>42677.0</v>
      </c>
      <c r="D664" s="43" t="s">
        <v>1609</v>
      </c>
      <c r="E664" s="43"/>
      <c r="F664" s="1039" t="s">
        <v>887</v>
      </c>
      <c r="G664" s="1025"/>
      <c r="H664" s="63" t="s">
        <v>1610</v>
      </c>
      <c r="I664" s="811"/>
    </row>
    <row r="665" ht="15.75" customHeight="1">
      <c r="A665" s="34"/>
      <c r="B665" s="784">
        <v>638.0</v>
      </c>
      <c r="C665" s="35">
        <v>42677.0</v>
      </c>
      <c r="D665" s="43" t="s">
        <v>1611</v>
      </c>
      <c r="E665" s="43"/>
      <c r="F665" s="1039" t="s">
        <v>887</v>
      </c>
      <c r="G665" s="1025"/>
      <c r="H665" s="63" t="s">
        <v>1612</v>
      </c>
      <c r="I665" s="811"/>
    </row>
    <row r="666" ht="15.75" customHeight="1">
      <c r="A666" s="34"/>
      <c r="B666" s="784">
        <v>639.0</v>
      </c>
      <c r="C666" s="35">
        <v>42677.0</v>
      </c>
      <c r="D666" s="33" t="s">
        <v>1606</v>
      </c>
      <c r="E666" s="33"/>
      <c r="F666" s="1093" t="s">
        <v>1607</v>
      </c>
      <c r="G666" s="1025"/>
      <c r="H666" s="63" t="s">
        <v>1608</v>
      </c>
      <c r="I666" s="811"/>
    </row>
    <row r="667" ht="15.75" customHeight="1">
      <c r="A667" s="34"/>
      <c r="B667" s="784">
        <v>640.0</v>
      </c>
      <c r="C667" s="35">
        <v>42677.0</v>
      </c>
      <c r="D667" s="33" t="s">
        <v>1615</v>
      </c>
      <c r="E667" s="33"/>
      <c r="F667" s="1039" t="s">
        <v>1616</v>
      </c>
      <c r="G667" s="1025"/>
      <c r="H667" s="63" t="s">
        <v>1617</v>
      </c>
      <c r="I667" s="811"/>
    </row>
    <row r="668" ht="15.75" customHeight="1">
      <c r="A668" s="34"/>
      <c r="B668" s="784">
        <v>641.0</v>
      </c>
      <c r="C668" s="35">
        <v>42678.0</v>
      </c>
      <c r="D668" s="33" t="s">
        <v>1618</v>
      </c>
      <c r="E668" s="33"/>
      <c r="F668" s="1039" t="s">
        <v>1619</v>
      </c>
      <c r="G668" s="1025"/>
      <c r="H668" s="63" t="s">
        <v>1620</v>
      </c>
      <c r="I668" s="811"/>
    </row>
    <row r="669" ht="15.75" customHeight="1">
      <c r="A669" s="34"/>
      <c r="B669" s="784">
        <v>642.0</v>
      </c>
      <c r="C669" s="35">
        <v>42681.0</v>
      </c>
      <c r="D669" s="43" t="s">
        <v>1631</v>
      </c>
      <c r="E669" s="43"/>
      <c r="F669" s="1039" t="s">
        <v>1149</v>
      </c>
      <c r="G669" s="1025"/>
      <c r="H669" s="63" t="s">
        <v>1632</v>
      </c>
      <c r="I669" s="811"/>
    </row>
    <row r="670" ht="15.75" customHeight="1">
      <c r="A670" s="34"/>
      <c r="B670" s="784">
        <v>643.0</v>
      </c>
      <c r="C670" s="35">
        <v>42681.0</v>
      </c>
      <c r="D670" s="33" t="s">
        <v>1401</v>
      </c>
      <c r="E670" s="33"/>
      <c r="F670" s="1039" t="s">
        <v>1370</v>
      </c>
      <c r="G670" s="1025" t="s">
        <v>601</v>
      </c>
      <c r="H670" s="63" t="s">
        <v>1626</v>
      </c>
      <c r="I670" s="811"/>
    </row>
    <row r="671" ht="15.75" customHeight="1">
      <c r="A671" s="34"/>
      <c r="B671" s="784">
        <v>644.0</v>
      </c>
      <c r="C671" s="35">
        <v>42681.0</v>
      </c>
      <c r="D671" s="43" t="s">
        <v>1629</v>
      </c>
      <c r="E671" s="43"/>
      <c r="F671" s="1039" t="s">
        <v>1624</v>
      </c>
      <c r="G671" s="1025"/>
      <c r="H671" s="63" t="s">
        <v>1630</v>
      </c>
      <c r="I671" s="811"/>
    </row>
    <row r="672" ht="15.75" customHeight="1">
      <c r="A672" s="34"/>
      <c r="B672" s="784">
        <v>645.0</v>
      </c>
      <c r="C672" s="35">
        <v>42681.0</v>
      </c>
      <c r="D672" s="33" t="s">
        <v>1623</v>
      </c>
      <c r="E672" s="33"/>
      <c r="F672" s="1039" t="s">
        <v>1624</v>
      </c>
      <c r="G672" s="1025"/>
      <c r="H672" s="63" t="s">
        <v>1625</v>
      </c>
      <c r="I672" s="811"/>
    </row>
    <row r="673" ht="15.75" customHeight="1">
      <c r="A673" s="34"/>
      <c r="B673" s="784">
        <v>646.0</v>
      </c>
      <c r="C673" s="35">
        <v>42681.0</v>
      </c>
      <c r="D673" s="33" t="s">
        <v>1633</v>
      </c>
      <c r="E673" s="33"/>
      <c r="F673" s="1039" t="s">
        <v>887</v>
      </c>
      <c r="G673" s="1025"/>
      <c r="H673" s="63" t="s">
        <v>1634</v>
      </c>
      <c r="I673" s="811"/>
    </row>
    <row r="674" ht="15.75" customHeight="1">
      <c r="A674" s="34"/>
      <c r="B674" s="784">
        <v>647.0</v>
      </c>
      <c r="C674" s="35">
        <v>42681.0</v>
      </c>
      <c r="D674" s="33" t="s">
        <v>1627</v>
      </c>
      <c r="E674" s="33"/>
      <c r="F674" s="1039" t="s">
        <v>887</v>
      </c>
      <c r="G674" s="1025"/>
      <c r="H674" s="63" t="s">
        <v>1628</v>
      </c>
      <c r="I674" s="811"/>
    </row>
    <row r="675" ht="15.75" customHeight="1">
      <c r="A675" s="34"/>
      <c r="B675" s="784">
        <v>648.0</v>
      </c>
      <c r="C675" s="35">
        <v>42681.0</v>
      </c>
      <c r="D675" s="33" t="s">
        <v>1635</v>
      </c>
      <c r="E675" s="33"/>
      <c r="F675" s="1039" t="s">
        <v>887</v>
      </c>
      <c r="G675" s="1025"/>
      <c r="H675" s="63" t="s">
        <v>1636</v>
      </c>
      <c r="I675" s="811"/>
    </row>
    <row r="676" ht="15.75" customHeight="1">
      <c r="A676" s="34"/>
      <c r="B676" s="784">
        <v>649.0</v>
      </c>
      <c r="C676" s="35">
        <v>42681.0</v>
      </c>
      <c r="D676" s="33" t="s">
        <v>1621</v>
      </c>
      <c r="E676" s="33"/>
      <c r="F676" s="1039" t="s">
        <v>887</v>
      </c>
      <c r="G676" s="1025"/>
      <c r="H676" s="63" t="s">
        <v>1622</v>
      </c>
      <c r="I676" s="811"/>
    </row>
    <row r="677" ht="15.75" customHeight="1">
      <c r="A677" s="34"/>
      <c r="B677" s="784">
        <v>650.0</v>
      </c>
      <c r="C677" s="35">
        <v>42682.0</v>
      </c>
      <c r="D677" s="33" t="s">
        <v>1658</v>
      </c>
      <c r="E677" s="33"/>
      <c r="F677" s="1039" t="s">
        <v>1624</v>
      </c>
      <c r="G677" s="1025"/>
      <c r="H677" s="63" t="s">
        <v>1659</v>
      </c>
      <c r="I677" s="811"/>
    </row>
    <row r="678" ht="15.75" customHeight="1">
      <c r="A678" s="34"/>
      <c r="B678" s="784">
        <v>651.0</v>
      </c>
      <c r="C678" s="35">
        <v>42682.0</v>
      </c>
      <c r="D678" s="33" t="s">
        <v>1652</v>
      </c>
      <c r="E678" s="33"/>
      <c r="F678" s="1039" t="s">
        <v>1593</v>
      </c>
      <c r="G678" s="1025"/>
      <c r="H678" s="63" t="s">
        <v>1653</v>
      </c>
      <c r="I678" s="811"/>
    </row>
    <row r="679" ht="15.75" customHeight="1">
      <c r="A679" s="34"/>
      <c r="B679" s="784">
        <v>652.0</v>
      </c>
      <c r="C679" s="35">
        <v>42682.0</v>
      </c>
      <c r="D679" s="33" t="s">
        <v>1642</v>
      </c>
      <c r="E679" s="33"/>
      <c r="F679" s="1039" t="s">
        <v>1593</v>
      </c>
      <c r="G679" s="1025"/>
      <c r="H679" s="63" t="s">
        <v>1643</v>
      </c>
      <c r="I679" s="811"/>
    </row>
    <row r="680" ht="15.75" customHeight="1">
      <c r="A680" s="34"/>
      <c r="B680" s="784">
        <v>653.0</v>
      </c>
      <c r="C680" s="35">
        <v>42682.0</v>
      </c>
      <c r="D680" s="43" t="s">
        <v>1644</v>
      </c>
      <c r="E680" s="43"/>
      <c r="F680" s="1057" t="s">
        <v>994</v>
      </c>
      <c r="G680" s="1025" t="s">
        <v>1645</v>
      </c>
      <c r="H680" s="63" t="s">
        <v>1646</v>
      </c>
      <c r="I680" s="811"/>
    </row>
    <row r="681" ht="15.75" customHeight="1">
      <c r="A681" s="34"/>
      <c r="B681" s="784">
        <v>654.0</v>
      </c>
      <c r="C681" s="35">
        <v>42682.0</v>
      </c>
      <c r="D681" s="33" t="s">
        <v>1640</v>
      </c>
      <c r="E681" s="33"/>
      <c r="F681" s="1057" t="s">
        <v>994</v>
      </c>
      <c r="G681" s="1025" t="s">
        <v>1430</v>
      </c>
      <c r="H681" s="63" t="s">
        <v>1641</v>
      </c>
      <c r="I681" s="811"/>
    </row>
    <row r="682" ht="15.75" customHeight="1">
      <c r="A682" s="34"/>
      <c r="B682" s="784">
        <v>655.0</v>
      </c>
      <c r="C682" s="35">
        <v>42682.0</v>
      </c>
      <c r="D682" s="43" t="s">
        <v>1419</v>
      </c>
      <c r="E682" s="43"/>
      <c r="F682" s="1057" t="s">
        <v>1370</v>
      </c>
      <c r="G682" s="1025" t="s">
        <v>1645</v>
      </c>
      <c r="H682" s="63" t="s">
        <v>1647</v>
      </c>
      <c r="I682" s="811"/>
    </row>
    <row r="683" ht="15.75" customHeight="1">
      <c r="A683" s="34"/>
      <c r="B683" s="784">
        <v>656.0</v>
      </c>
      <c r="C683" s="35">
        <v>42682.0</v>
      </c>
      <c r="D683" s="33" t="s">
        <v>1648</v>
      </c>
      <c r="E683" s="33"/>
      <c r="F683" s="1039" t="s">
        <v>887</v>
      </c>
      <c r="G683" s="1025"/>
      <c r="H683" s="63" t="s">
        <v>1649</v>
      </c>
      <c r="I683" s="811"/>
    </row>
    <row r="684" ht="15.75" customHeight="1">
      <c r="A684" s="34"/>
      <c r="B684" s="784">
        <v>657.0</v>
      </c>
      <c r="C684" s="35">
        <v>42682.0</v>
      </c>
      <c r="D684" s="33" t="s">
        <v>1656</v>
      </c>
      <c r="E684" s="33"/>
      <c r="F684" s="1039" t="s">
        <v>887</v>
      </c>
      <c r="G684" s="1025"/>
      <c r="H684" s="63" t="s">
        <v>1657</v>
      </c>
      <c r="I684" s="811"/>
    </row>
    <row r="685" ht="15.75" customHeight="1">
      <c r="A685" s="34"/>
      <c r="B685" s="784">
        <v>658.0</v>
      </c>
      <c r="C685" s="35">
        <v>42682.0</v>
      </c>
      <c r="D685" s="43" t="s">
        <v>1637</v>
      </c>
      <c r="E685" s="43"/>
      <c r="F685" s="1039" t="s">
        <v>887</v>
      </c>
      <c r="G685" s="1025"/>
      <c r="H685" s="63" t="s">
        <v>1639</v>
      </c>
      <c r="I685" s="811"/>
    </row>
    <row r="686" ht="15.75" customHeight="1">
      <c r="A686" s="34"/>
      <c r="B686" s="784">
        <v>659.0</v>
      </c>
      <c r="C686" s="35">
        <v>42682.0</v>
      </c>
      <c r="D686" s="33" t="s">
        <v>1654</v>
      </c>
      <c r="E686" s="33"/>
      <c r="F686" s="1039" t="s">
        <v>1497</v>
      </c>
      <c r="G686" s="1025"/>
      <c r="H686" s="63" t="s">
        <v>1655</v>
      </c>
      <c r="I686" s="811"/>
    </row>
    <row r="687" ht="15.75" customHeight="1">
      <c r="A687" s="34"/>
      <c r="B687" s="784">
        <v>660.0</v>
      </c>
      <c r="C687" s="35">
        <v>42682.0</v>
      </c>
      <c r="D687" s="33" t="s">
        <v>1660</v>
      </c>
      <c r="E687" s="33"/>
      <c r="F687" s="1039"/>
      <c r="G687" s="1025"/>
      <c r="H687" s="63" t="s">
        <v>1661</v>
      </c>
      <c r="I687" s="811"/>
    </row>
    <row r="688" ht="15.75" customHeight="1">
      <c r="A688" s="34"/>
      <c r="B688" s="784"/>
      <c r="C688" s="35"/>
      <c r="D688" s="21" t="s">
        <v>10399</v>
      </c>
      <c r="E688" s="21"/>
      <c r="F688" s="1060" t="s">
        <v>158</v>
      </c>
      <c r="G688" s="1025"/>
      <c r="H688" s="63"/>
      <c r="I688" s="811"/>
    </row>
    <row r="689" ht="15.75" customHeight="1">
      <c r="A689" s="34"/>
      <c r="B689" s="784">
        <v>661.0</v>
      </c>
      <c r="C689" s="35">
        <v>42682.0</v>
      </c>
      <c r="D689" s="33" t="s">
        <v>1650</v>
      </c>
      <c r="E689" s="33"/>
      <c r="F689" s="1039" t="s">
        <v>131</v>
      </c>
      <c r="G689" s="1025"/>
      <c r="H689" s="63" t="s">
        <v>1651</v>
      </c>
      <c r="I689" s="811"/>
    </row>
    <row r="690" ht="15.75" customHeight="1">
      <c r="A690" s="34"/>
      <c r="B690" s="784">
        <v>662.0</v>
      </c>
      <c r="C690" s="35">
        <v>42683.0</v>
      </c>
      <c r="D690" s="33" t="s">
        <v>1474</v>
      </c>
      <c r="E690" s="33"/>
      <c r="F690" s="1039" t="s">
        <v>131</v>
      </c>
      <c r="G690" s="1025"/>
      <c r="H690" s="63" t="s">
        <v>1662</v>
      </c>
      <c r="I690" s="811"/>
    </row>
    <row r="691" ht="15.75" customHeight="1">
      <c r="A691" s="34"/>
      <c r="B691" s="784">
        <v>663.0</v>
      </c>
      <c r="C691" s="35">
        <v>42683.0</v>
      </c>
      <c r="D691" s="33" t="s">
        <v>1507</v>
      </c>
      <c r="E691" s="33"/>
      <c r="F691" s="1039" t="s">
        <v>1497</v>
      </c>
      <c r="G691" s="1025"/>
      <c r="H691" s="63" t="s">
        <v>1663</v>
      </c>
      <c r="I691" s="811"/>
    </row>
    <row r="692" ht="15.75" customHeight="1">
      <c r="A692" s="34"/>
      <c r="B692" s="784">
        <v>664.0</v>
      </c>
      <c r="C692" s="35">
        <v>42683.0</v>
      </c>
      <c r="D692" s="43" t="s">
        <v>1558</v>
      </c>
      <c r="E692" s="43"/>
      <c r="F692" s="1039" t="s">
        <v>1497</v>
      </c>
      <c r="G692" s="1025"/>
      <c r="H692" s="63" t="s">
        <v>1664</v>
      </c>
      <c r="I692" s="811"/>
    </row>
    <row r="693" ht="15.75" customHeight="1">
      <c r="A693" s="34"/>
      <c r="B693" s="784">
        <v>665.0</v>
      </c>
      <c r="C693" s="35">
        <v>42683.0</v>
      </c>
      <c r="D693" s="43" t="s">
        <v>1514</v>
      </c>
      <c r="E693" s="43"/>
      <c r="F693" s="1039" t="s">
        <v>1497</v>
      </c>
      <c r="G693" s="1025"/>
      <c r="H693" s="63" t="s">
        <v>1647</v>
      </c>
      <c r="I693" s="811"/>
    </row>
    <row r="694" ht="15.75" customHeight="1">
      <c r="A694" s="34"/>
      <c r="B694" s="784">
        <v>666.0</v>
      </c>
      <c r="C694" s="35">
        <v>42683.0</v>
      </c>
      <c r="D694" s="43" t="s">
        <v>1670</v>
      </c>
      <c r="E694" s="43"/>
      <c r="F694" s="1039" t="s">
        <v>887</v>
      </c>
      <c r="G694" s="1025"/>
      <c r="H694" s="63" t="s">
        <v>1671</v>
      </c>
      <c r="I694" s="811"/>
    </row>
    <row r="695" ht="15.75" customHeight="1">
      <c r="A695" s="34"/>
      <c r="B695" s="784">
        <v>667.0</v>
      </c>
      <c r="C695" s="35">
        <v>42683.0</v>
      </c>
      <c r="D695" s="33" t="s">
        <v>1665</v>
      </c>
      <c r="E695" s="33"/>
      <c r="F695" s="1039" t="s">
        <v>887</v>
      </c>
      <c r="G695" s="1025"/>
      <c r="H695" s="63" t="s">
        <v>1666</v>
      </c>
      <c r="I695" s="811"/>
    </row>
    <row r="696" ht="15.75" customHeight="1">
      <c r="A696" s="34"/>
      <c r="B696" s="784">
        <v>668.0</v>
      </c>
      <c r="C696" s="35">
        <v>42683.0</v>
      </c>
      <c r="D696" s="33" t="s">
        <v>1672</v>
      </c>
      <c r="E696" s="33"/>
      <c r="F696" s="1039" t="s">
        <v>1673</v>
      </c>
      <c r="G696" s="1025"/>
      <c r="H696" s="63" t="s">
        <v>1674</v>
      </c>
      <c r="I696" s="811"/>
    </row>
    <row r="697" ht="15.75" customHeight="1">
      <c r="A697" s="34"/>
      <c r="B697" s="784">
        <v>669.0</v>
      </c>
      <c r="C697" s="35">
        <v>42683.0</v>
      </c>
      <c r="D697" s="33" t="s">
        <v>1675</v>
      </c>
      <c r="E697" s="33"/>
      <c r="F697" s="1039"/>
      <c r="G697" s="1025"/>
      <c r="H697" s="63" t="s">
        <v>1676</v>
      </c>
      <c r="I697" s="811"/>
    </row>
    <row r="698" ht="15.75" customHeight="1">
      <c r="A698" s="34"/>
      <c r="B698" s="784">
        <v>670.0</v>
      </c>
      <c r="C698" s="35">
        <v>42683.0</v>
      </c>
      <c r="D698" s="33" t="s">
        <v>1667</v>
      </c>
      <c r="E698" s="33"/>
      <c r="F698" s="1039" t="s">
        <v>887</v>
      </c>
      <c r="G698" s="1025" t="s">
        <v>1668</v>
      </c>
      <c r="H698" s="63" t="s">
        <v>1669</v>
      </c>
      <c r="I698" s="811"/>
    </row>
    <row r="699" ht="15.75" customHeight="1">
      <c r="A699" s="34"/>
      <c r="B699" s="784">
        <v>671.0</v>
      </c>
      <c r="C699" s="35">
        <v>42684.0</v>
      </c>
      <c r="D699" s="33"/>
      <c r="E699" s="33"/>
      <c r="F699" s="1039"/>
      <c r="G699" s="1025"/>
      <c r="H699" s="21"/>
      <c r="I699" s="811"/>
    </row>
    <row r="700" ht="15.75" customHeight="1">
      <c r="A700" s="34"/>
      <c r="B700" s="784">
        <v>672.0</v>
      </c>
      <c r="C700" s="35">
        <v>42684.0</v>
      </c>
      <c r="D700" s="33" t="s">
        <v>1454</v>
      </c>
      <c r="E700" s="33"/>
      <c r="F700" s="1039" t="s">
        <v>666</v>
      </c>
      <c r="G700" s="1025"/>
      <c r="H700" s="63" t="s">
        <v>1677</v>
      </c>
      <c r="I700" s="811"/>
    </row>
    <row r="701" ht="15.75" customHeight="1">
      <c r="A701" s="34"/>
      <c r="B701" s="784">
        <v>673.0</v>
      </c>
      <c r="C701" s="35">
        <v>42684.0</v>
      </c>
      <c r="D701" s="33" t="s">
        <v>1461</v>
      </c>
      <c r="E701" s="33"/>
      <c r="F701" s="1039" t="s">
        <v>666</v>
      </c>
      <c r="G701" s="1025"/>
      <c r="H701" s="63" t="s">
        <v>1680</v>
      </c>
      <c r="I701" s="811"/>
    </row>
    <row r="702" ht="15.75" customHeight="1">
      <c r="A702" s="34"/>
      <c r="B702" s="784">
        <v>674.0</v>
      </c>
      <c r="C702" s="35">
        <v>42684.0</v>
      </c>
      <c r="D702" s="33" t="s">
        <v>1475</v>
      </c>
      <c r="E702" s="33"/>
      <c r="F702" s="1039" t="s">
        <v>666</v>
      </c>
      <c r="G702" s="1025"/>
      <c r="H702" s="63" t="s">
        <v>1679</v>
      </c>
      <c r="I702" s="811"/>
    </row>
    <row r="703" ht="15.75" customHeight="1">
      <c r="A703" s="34"/>
      <c r="B703" s="784">
        <v>675.0</v>
      </c>
      <c r="C703" s="35">
        <v>42684.0</v>
      </c>
      <c r="D703" s="33" t="s">
        <v>1442</v>
      </c>
      <c r="E703" s="33"/>
      <c r="F703" s="1039" t="s">
        <v>131</v>
      </c>
      <c r="G703" s="1025"/>
      <c r="H703" s="63" t="s">
        <v>1678</v>
      </c>
      <c r="I703" s="811"/>
    </row>
    <row r="704" ht="15.75" customHeight="1">
      <c r="A704" s="34"/>
      <c r="B704" s="784"/>
      <c r="C704" s="35">
        <v>42685.0</v>
      </c>
      <c r="D704" s="21" t="s">
        <v>1681</v>
      </c>
      <c r="E704" s="21"/>
      <c r="F704" s="1060" t="s">
        <v>158</v>
      </c>
      <c r="G704" s="1025"/>
      <c r="H704" s="63"/>
      <c r="I704" s="811"/>
    </row>
    <row r="705" ht="15.75" customHeight="1">
      <c r="A705" s="34"/>
      <c r="B705" s="784"/>
      <c r="C705" s="35">
        <v>42685.0</v>
      </c>
      <c r="D705" s="21" t="s">
        <v>1682</v>
      </c>
      <c r="E705" s="21"/>
      <c r="F705" s="1060" t="s">
        <v>158</v>
      </c>
      <c r="G705" s="1025"/>
      <c r="H705" s="63"/>
      <c r="I705" s="811"/>
    </row>
    <row r="706" ht="15.75" customHeight="1">
      <c r="A706" s="34"/>
      <c r="B706" s="784">
        <v>676.0</v>
      </c>
      <c r="C706" s="35">
        <v>42688.0</v>
      </c>
      <c r="D706" s="43" t="s">
        <v>1683</v>
      </c>
      <c r="E706" s="43"/>
      <c r="F706" s="1039" t="s">
        <v>887</v>
      </c>
      <c r="G706" s="1025"/>
      <c r="H706" s="63" t="s">
        <v>1684</v>
      </c>
      <c r="I706" s="811"/>
    </row>
    <row r="707" ht="15.75" customHeight="1">
      <c r="A707" s="34"/>
      <c r="B707" s="784">
        <v>677.0</v>
      </c>
      <c r="C707" s="35">
        <v>42688.0</v>
      </c>
      <c r="D707" s="33" t="s">
        <v>1454</v>
      </c>
      <c r="E707" s="33"/>
      <c r="F707" s="1039" t="s">
        <v>363</v>
      </c>
      <c r="G707" s="1025"/>
      <c r="H707" s="63" t="s">
        <v>1685</v>
      </c>
      <c r="I707" s="811"/>
    </row>
    <row r="708" ht="15.75" customHeight="1">
      <c r="A708" s="34"/>
      <c r="B708" s="784">
        <v>678.0</v>
      </c>
      <c r="C708" s="35">
        <v>42688.0</v>
      </c>
      <c r="D708" s="33" t="s">
        <v>1461</v>
      </c>
      <c r="E708" s="33"/>
      <c r="F708" s="1039" t="s">
        <v>363</v>
      </c>
      <c r="G708" s="1025"/>
      <c r="H708" s="63" t="s">
        <v>1691</v>
      </c>
      <c r="I708" s="811"/>
    </row>
    <row r="709" ht="15.75" customHeight="1">
      <c r="A709" s="34"/>
      <c r="B709" s="784">
        <v>679.0</v>
      </c>
      <c r="C709" s="35">
        <v>42688.0</v>
      </c>
      <c r="D709" s="33" t="s">
        <v>1494</v>
      </c>
      <c r="E709" s="33"/>
      <c r="F709" s="1039" t="s">
        <v>1497</v>
      </c>
      <c r="G709" s="1025"/>
      <c r="H709" s="63" t="s">
        <v>1695</v>
      </c>
      <c r="I709" s="811"/>
    </row>
    <row r="710" ht="15.75" customHeight="1">
      <c r="A710" s="34"/>
      <c r="B710" s="784">
        <v>680.0</v>
      </c>
      <c r="C710" s="35">
        <v>42688.0</v>
      </c>
      <c r="D710" s="33" t="s">
        <v>1697</v>
      </c>
      <c r="E710" s="33"/>
      <c r="F710" s="1039"/>
      <c r="G710" s="1025"/>
      <c r="H710" s="63" t="s">
        <v>1698</v>
      </c>
      <c r="I710" s="811"/>
    </row>
    <row r="711" ht="15.75" customHeight="1">
      <c r="A711" s="34"/>
      <c r="B711" s="784">
        <v>681.0</v>
      </c>
      <c r="C711" s="35">
        <v>42688.0</v>
      </c>
      <c r="D711" s="33" t="s">
        <v>681</v>
      </c>
      <c r="E711" s="33"/>
      <c r="F711" s="1039" t="s">
        <v>887</v>
      </c>
      <c r="G711" s="1025"/>
      <c r="H711" s="63" t="s">
        <v>1686</v>
      </c>
      <c r="I711" s="811"/>
    </row>
    <row r="712" ht="15.75" customHeight="1">
      <c r="A712" s="34"/>
      <c r="B712" s="784">
        <v>682.0</v>
      </c>
      <c r="C712" s="35">
        <v>42688.0</v>
      </c>
      <c r="D712" s="33" t="s">
        <v>1692</v>
      </c>
      <c r="E712" s="33"/>
      <c r="F712" s="1039" t="s">
        <v>887</v>
      </c>
      <c r="G712" s="1025"/>
      <c r="H712" s="63" t="s">
        <v>1693</v>
      </c>
      <c r="I712" s="811"/>
    </row>
    <row r="713" ht="15.75" customHeight="1">
      <c r="A713" s="34"/>
      <c r="B713" s="784">
        <v>683.0</v>
      </c>
      <c r="C713" s="35">
        <v>42688.0</v>
      </c>
      <c r="D713" s="33" t="s">
        <v>1687</v>
      </c>
      <c r="E713" s="33"/>
      <c r="F713" s="1039" t="s">
        <v>887</v>
      </c>
      <c r="G713" s="1025"/>
      <c r="H713" s="63" t="s">
        <v>1688</v>
      </c>
      <c r="I713" s="811"/>
    </row>
    <row r="714" ht="15.75" customHeight="1">
      <c r="A714" s="34"/>
      <c r="B714" s="784">
        <v>684.0</v>
      </c>
      <c r="C714" s="35">
        <v>42688.0</v>
      </c>
      <c r="D714" s="33" t="s">
        <v>1689</v>
      </c>
      <c r="E714" s="33"/>
      <c r="F714" s="1039" t="s">
        <v>887</v>
      </c>
      <c r="G714" s="1025"/>
      <c r="H714" s="63" t="s">
        <v>1690</v>
      </c>
      <c r="I714" s="811"/>
    </row>
    <row r="715" ht="15.75" customHeight="1">
      <c r="A715" s="34"/>
      <c r="B715" s="784">
        <v>685.0</v>
      </c>
      <c r="C715" s="35">
        <v>42688.0</v>
      </c>
      <c r="D715" s="33" t="s">
        <v>1520</v>
      </c>
      <c r="E715" s="33"/>
      <c r="F715" s="1039" t="s">
        <v>1497</v>
      </c>
      <c r="G715" s="1025"/>
      <c r="H715" s="63" t="s">
        <v>1696</v>
      </c>
      <c r="I715" s="811"/>
    </row>
    <row r="716" ht="15.75" customHeight="1">
      <c r="A716" s="34"/>
      <c r="B716" s="784">
        <v>686.0</v>
      </c>
      <c r="C716" s="35">
        <v>42688.0</v>
      </c>
      <c r="D716" s="43" t="s">
        <v>1579</v>
      </c>
      <c r="E716" s="43"/>
      <c r="F716" s="1039" t="s">
        <v>1497</v>
      </c>
      <c r="G716" s="1025"/>
      <c r="H716" s="63" t="s">
        <v>1694</v>
      </c>
      <c r="I716" s="811"/>
    </row>
    <row r="717" ht="15.75" customHeight="1">
      <c r="A717" s="34"/>
      <c r="B717" s="784">
        <v>687.0</v>
      </c>
      <c r="C717" s="35">
        <v>42689.0</v>
      </c>
      <c r="D717" s="33" t="s">
        <v>1719</v>
      </c>
      <c r="E717" s="33"/>
      <c r="F717" s="1057" t="s">
        <v>994</v>
      </c>
      <c r="G717" s="1025" t="s">
        <v>1425</v>
      </c>
      <c r="H717" s="63" t="s">
        <v>1720</v>
      </c>
      <c r="I717" s="811"/>
    </row>
    <row r="718" ht="15.75" customHeight="1">
      <c r="A718" s="34"/>
      <c r="B718" s="784">
        <v>688.0</v>
      </c>
      <c r="C718" s="35">
        <v>42689.0</v>
      </c>
      <c r="D718" s="33" t="s">
        <v>1723</v>
      </c>
      <c r="E718" s="33"/>
      <c r="F718" s="1057" t="s">
        <v>994</v>
      </c>
      <c r="G718" s="1025" t="s">
        <v>1645</v>
      </c>
      <c r="H718" s="63" t="s">
        <v>1724</v>
      </c>
      <c r="I718" s="811"/>
    </row>
    <row r="719" ht="15.75" customHeight="1">
      <c r="A719" s="34"/>
      <c r="B719" s="784">
        <v>689.0</v>
      </c>
      <c r="C719" s="35">
        <v>42689.0</v>
      </c>
      <c r="D719" s="33" t="s">
        <v>1721</v>
      </c>
      <c r="E719" s="33"/>
      <c r="F719" s="1039" t="s">
        <v>50</v>
      </c>
      <c r="G719" s="1025"/>
      <c r="H719" s="63" t="s">
        <v>1722</v>
      </c>
      <c r="I719" s="811"/>
    </row>
    <row r="720" ht="15.75" customHeight="1">
      <c r="A720" s="34"/>
      <c r="B720" s="784">
        <v>690.0</v>
      </c>
      <c r="C720" s="35">
        <v>42689.0</v>
      </c>
      <c r="D720" s="33" t="s">
        <v>1715</v>
      </c>
      <c r="E720" s="33"/>
      <c r="F720" s="1039" t="s">
        <v>887</v>
      </c>
      <c r="G720" s="1025"/>
      <c r="H720" s="63" t="s">
        <v>1716</v>
      </c>
      <c r="I720" s="811"/>
    </row>
    <row r="721" ht="15.75" customHeight="1">
      <c r="A721" s="34"/>
      <c r="B721" s="784">
        <v>691.0</v>
      </c>
      <c r="C721" s="35">
        <v>42689.0</v>
      </c>
      <c r="D721" s="33" t="s">
        <v>1717</v>
      </c>
      <c r="E721" s="33"/>
      <c r="F721" s="1039" t="s">
        <v>887</v>
      </c>
      <c r="G721" s="1025"/>
      <c r="H721" s="63" t="s">
        <v>1718</v>
      </c>
      <c r="I721" s="811"/>
    </row>
    <row r="722" ht="15.75" customHeight="1">
      <c r="A722" s="34"/>
      <c r="B722" s="784">
        <v>692.0</v>
      </c>
      <c r="C722" s="35">
        <v>42689.0</v>
      </c>
      <c r="D722" s="33" t="s">
        <v>1709</v>
      </c>
      <c r="E722" s="33"/>
      <c r="F722" s="1039" t="s">
        <v>887</v>
      </c>
      <c r="G722" s="1025"/>
      <c r="H722" s="63" t="s">
        <v>1710</v>
      </c>
      <c r="I722" s="811"/>
    </row>
    <row r="723" ht="15.75" customHeight="1">
      <c r="A723" s="34"/>
      <c r="B723" s="784">
        <v>693.0</v>
      </c>
      <c r="C723" s="35">
        <v>42689.0</v>
      </c>
      <c r="D723" s="33" t="s">
        <v>1699</v>
      </c>
      <c r="E723" s="33"/>
      <c r="F723" s="1039" t="s">
        <v>887</v>
      </c>
      <c r="G723" s="1025"/>
      <c r="H723" s="63" t="s">
        <v>1700</v>
      </c>
      <c r="I723" s="811"/>
    </row>
    <row r="724" ht="15.75" customHeight="1">
      <c r="A724" s="34"/>
      <c r="B724" s="784">
        <v>694.0</v>
      </c>
      <c r="C724" s="35">
        <v>42689.0</v>
      </c>
      <c r="D724" s="33" t="s">
        <v>1703</v>
      </c>
      <c r="E724" s="33"/>
      <c r="F724" s="1039" t="s">
        <v>887</v>
      </c>
      <c r="G724" s="1025"/>
      <c r="H724" s="63" t="s">
        <v>1704</v>
      </c>
      <c r="I724" s="811"/>
    </row>
    <row r="725" ht="15.75" customHeight="1">
      <c r="A725" s="34"/>
      <c r="B725" s="784">
        <v>695.0</v>
      </c>
      <c r="C725" s="35">
        <v>42689.0</v>
      </c>
      <c r="D725" s="33" t="s">
        <v>1701</v>
      </c>
      <c r="E725" s="33"/>
      <c r="F725" s="1039" t="s">
        <v>887</v>
      </c>
      <c r="G725" s="1025"/>
      <c r="H725" s="63" t="s">
        <v>1702</v>
      </c>
      <c r="I725" s="811"/>
    </row>
    <row r="726" ht="15.75" customHeight="1">
      <c r="A726" s="34"/>
      <c r="B726" s="784">
        <v>696.0</v>
      </c>
      <c r="C726" s="35">
        <v>42689.0</v>
      </c>
      <c r="D726" s="33" t="s">
        <v>1705</v>
      </c>
      <c r="E726" s="33"/>
      <c r="F726" s="1039" t="s">
        <v>887</v>
      </c>
      <c r="G726" s="1025"/>
      <c r="H726" s="63" t="s">
        <v>1706</v>
      </c>
      <c r="I726" s="811"/>
    </row>
    <row r="727" ht="15.75" customHeight="1">
      <c r="A727" s="34"/>
      <c r="B727" s="784">
        <v>697.0</v>
      </c>
      <c r="C727" s="35">
        <v>42689.0</v>
      </c>
      <c r="D727" s="33" t="s">
        <v>1707</v>
      </c>
      <c r="E727" s="33"/>
      <c r="F727" s="1039" t="s">
        <v>887</v>
      </c>
      <c r="G727" s="1025"/>
      <c r="H727" s="63" t="s">
        <v>1708</v>
      </c>
      <c r="I727" s="811"/>
    </row>
    <row r="728" ht="15.75" customHeight="1">
      <c r="A728" s="34"/>
      <c r="B728" s="784">
        <v>698.0</v>
      </c>
      <c r="C728" s="35">
        <v>42689.0</v>
      </c>
      <c r="D728" s="33" t="s">
        <v>1713</v>
      </c>
      <c r="E728" s="33"/>
      <c r="F728" s="1039" t="s">
        <v>887</v>
      </c>
      <c r="G728" s="1025"/>
      <c r="H728" s="63" t="s">
        <v>1714</v>
      </c>
      <c r="I728" s="811"/>
    </row>
    <row r="729" ht="15.75" customHeight="1">
      <c r="A729" s="34"/>
      <c r="B729" s="784">
        <v>699.0</v>
      </c>
      <c r="C729" s="35">
        <v>42689.0</v>
      </c>
      <c r="D729" s="33" t="s">
        <v>1711</v>
      </c>
      <c r="E729" s="33"/>
      <c r="F729" s="1039" t="s">
        <v>887</v>
      </c>
      <c r="G729" s="1025"/>
      <c r="H729" s="63" t="s">
        <v>1712</v>
      </c>
      <c r="I729" s="811"/>
    </row>
    <row r="730" ht="15.75" customHeight="1">
      <c r="A730" s="34"/>
      <c r="B730" s="784">
        <v>700.0</v>
      </c>
      <c r="C730" s="35">
        <v>42691.0</v>
      </c>
      <c r="D730" s="33" t="s">
        <v>1461</v>
      </c>
      <c r="E730" s="33"/>
      <c r="F730" s="1039" t="s">
        <v>131</v>
      </c>
      <c r="G730" s="1025"/>
      <c r="H730" s="63" t="s">
        <v>1729</v>
      </c>
      <c r="I730" s="811"/>
    </row>
    <row r="731" ht="15.75" customHeight="1">
      <c r="A731" s="34"/>
      <c r="B731" s="784">
        <v>701.0</v>
      </c>
      <c r="C731" s="35">
        <v>42691.0</v>
      </c>
      <c r="D731" s="33" t="s">
        <v>1635</v>
      </c>
      <c r="E731" s="33"/>
      <c r="F731" s="1039" t="s">
        <v>1725</v>
      </c>
      <c r="G731" s="1025"/>
      <c r="H731" s="63" t="s">
        <v>1730</v>
      </c>
      <c r="I731" s="811"/>
    </row>
    <row r="732" ht="15.75" customHeight="1">
      <c r="A732" s="34"/>
      <c r="B732" s="784">
        <v>702.0</v>
      </c>
      <c r="C732" s="35">
        <v>42691.0</v>
      </c>
      <c r="D732" s="33" t="s">
        <v>294</v>
      </c>
      <c r="E732" s="33"/>
      <c r="F732" s="1039" t="s">
        <v>1725</v>
      </c>
      <c r="G732" s="1025"/>
      <c r="H732" s="63" t="s">
        <v>1726</v>
      </c>
      <c r="I732" s="811"/>
    </row>
    <row r="733" ht="15.75" customHeight="1">
      <c r="A733" s="34"/>
      <c r="B733" s="784">
        <v>703.0</v>
      </c>
      <c r="C733" s="35">
        <v>42691.0</v>
      </c>
      <c r="D733" s="33" t="s">
        <v>1727</v>
      </c>
      <c r="E733" s="33"/>
      <c r="F733" s="1039" t="s">
        <v>131</v>
      </c>
      <c r="G733" s="1025"/>
      <c r="H733" s="63" t="s">
        <v>1728</v>
      </c>
      <c r="I733" s="811"/>
    </row>
    <row r="734" ht="15.75" customHeight="1">
      <c r="A734" s="34"/>
      <c r="B734" s="784">
        <v>704.0</v>
      </c>
      <c r="C734" s="35">
        <v>42695.0</v>
      </c>
      <c r="D734" s="33" t="s">
        <v>1732</v>
      </c>
      <c r="E734" s="33"/>
      <c r="F734" s="1039" t="s">
        <v>182</v>
      </c>
      <c r="G734" s="1025"/>
      <c r="H734" s="63" t="s">
        <v>1733</v>
      </c>
      <c r="I734" s="811"/>
    </row>
    <row r="735" ht="15.75" customHeight="1">
      <c r="A735" s="34"/>
      <c r="B735" s="784">
        <v>705.0</v>
      </c>
      <c r="C735" s="35">
        <v>42695.0</v>
      </c>
      <c r="D735" s="33" t="s">
        <v>1360</v>
      </c>
      <c r="E735" s="33"/>
      <c r="F735" s="1039" t="s">
        <v>363</v>
      </c>
      <c r="G735" s="1025"/>
      <c r="H735" s="63" t="s">
        <v>1740</v>
      </c>
      <c r="I735" s="811"/>
    </row>
    <row r="736" ht="15.75" customHeight="1">
      <c r="A736" s="34"/>
      <c r="B736" s="784">
        <v>706.0</v>
      </c>
      <c r="C736" s="35">
        <v>42695.0</v>
      </c>
      <c r="D736" s="43" t="s">
        <v>1734</v>
      </c>
      <c r="E736" s="43"/>
      <c r="F736" s="1039" t="s">
        <v>363</v>
      </c>
      <c r="G736" s="1025"/>
      <c r="H736" s="63" t="s">
        <v>1735</v>
      </c>
      <c r="I736" s="811"/>
    </row>
    <row r="737" ht="15.75" customHeight="1">
      <c r="A737" s="34"/>
      <c r="B737" s="784">
        <v>707.0</v>
      </c>
      <c r="C737" s="35">
        <v>42695.0</v>
      </c>
      <c r="D737" s="33" t="s">
        <v>1736</v>
      </c>
      <c r="E737" s="33"/>
      <c r="F737" s="1039" t="s">
        <v>887</v>
      </c>
      <c r="G737" s="1025"/>
      <c r="H737" s="63" t="s">
        <v>1737</v>
      </c>
      <c r="I737" s="811"/>
    </row>
    <row r="738" ht="15.75" customHeight="1">
      <c r="A738" s="34"/>
      <c r="B738" s="784">
        <v>708.0</v>
      </c>
      <c r="C738" s="35">
        <v>42695.0</v>
      </c>
      <c r="D738" s="33" t="s">
        <v>1741</v>
      </c>
      <c r="E738" s="33"/>
      <c r="F738" s="1039" t="s">
        <v>887</v>
      </c>
      <c r="G738" s="1025"/>
      <c r="H738" s="63" t="s">
        <v>1742</v>
      </c>
      <c r="I738" s="811"/>
    </row>
    <row r="739" ht="15.75" customHeight="1">
      <c r="A739" s="34"/>
      <c r="B739" s="784">
        <v>709.0</v>
      </c>
      <c r="C739" s="35">
        <v>42695.0</v>
      </c>
      <c r="D739" s="33" t="s">
        <v>1738</v>
      </c>
      <c r="E739" s="33"/>
      <c r="F739" s="1039" t="s">
        <v>887</v>
      </c>
      <c r="G739" s="1025"/>
      <c r="H739" s="63" t="s">
        <v>1739</v>
      </c>
      <c r="I739" s="811"/>
    </row>
    <row r="740" ht="15.75" customHeight="1">
      <c r="A740" s="34"/>
      <c r="B740" s="784">
        <v>710.0</v>
      </c>
      <c r="C740" s="35">
        <v>42695.0</v>
      </c>
      <c r="D740" s="33" t="s">
        <v>1454</v>
      </c>
      <c r="E740" s="33"/>
      <c r="F740" s="1039" t="s">
        <v>131</v>
      </c>
      <c r="G740" s="1025"/>
      <c r="H740" s="63" t="s">
        <v>1731</v>
      </c>
      <c r="I740" s="811"/>
    </row>
    <row r="741" ht="15.75" customHeight="1">
      <c r="A741" s="34"/>
      <c r="B741" s="784">
        <v>711.0</v>
      </c>
      <c r="C741" s="35">
        <v>42695.0</v>
      </c>
      <c r="D741" s="33" t="s">
        <v>1569</v>
      </c>
      <c r="E741" s="33"/>
      <c r="F741" s="1039" t="s">
        <v>1725</v>
      </c>
      <c r="G741" s="1025"/>
      <c r="H741" s="63" t="s">
        <v>1743</v>
      </c>
      <c r="I741" s="811"/>
    </row>
    <row r="742" ht="15.75" customHeight="1">
      <c r="A742" s="34"/>
      <c r="B742" s="784">
        <v>712.0</v>
      </c>
      <c r="C742" s="35">
        <v>42696.0</v>
      </c>
      <c r="D742" s="33" t="s">
        <v>1648</v>
      </c>
      <c r="E742" s="33"/>
      <c r="F742" s="1039" t="s">
        <v>1725</v>
      </c>
      <c r="G742" s="1025"/>
      <c r="H742" s="63" t="s">
        <v>1744</v>
      </c>
      <c r="I742" s="811"/>
    </row>
    <row r="743" ht="15.75" customHeight="1">
      <c r="A743" s="34"/>
      <c r="B743" s="784">
        <v>713.0</v>
      </c>
      <c r="C743" s="35">
        <v>42696.0</v>
      </c>
      <c r="D743" s="33" t="s">
        <v>1670</v>
      </c>
      <c r="E743" s="33"/>
      <c r="F743" s="1039" t="s">
        <v>1725</v>
      </c>
      <c r="G743" s="1025"/>
      <c r="H743" s="63" t="s">
        <v>1745</v>
      </c>
      <c r="I743" s="811"/>
    </row>
    <row r="744" ht="15.75" customHeight="1">
      <c r="A744" s="34"/>
      <c r="B744" s="784">
        <v>714.0</v>
      </c>
      <c r="C744" s="35">
        <v>42696.0</v>
      </c>
      <c r="D744" s="43" t="s">
        <v>1260</v>
      </c>
      <c r="E744" s="43"/>
      <c r="F744" s="1039" t="s">
        <v>50</v>
      </c>
      <c r="G744" s="1025"/>
      <c r="H744" s="63" t="s">
        <v>1746</v>
      </c>
      <c r="I744" s="811"/>
    </row>
    <row r="745" ht="15.75" customHeight="1">
      <c r="A745" s="34"/>
      <c r="B745" s="784">
        <v>715.0</v>
      </c>
      <c r="C745" s="35">
        <v>42696.0</v>
      </c>
      <c r="D745" s="43" t="s">
        <v>1263</v>
      </c>
      <c r="E745" s="43"/>
      <c r="F745" s="1039" t="s">
        <v>50</v>
      </c>
      <c r="G745" s="1025"/>
      <c r="H745" s="63" t="s">
        <v>1747</v>
      </c>
      <c r="I745" s="811"/>
    </row>
    <row r="746" ht="15.75" customHeight="1">
      <c r="A746" s="34"/>
      <c r="B746" s="784">
        <v>716.0</v>
      </c>
      <c r="C746" s="35">
        <v>42697.0</v>
      </c>
      <c r="D746" s="43" t="s">
        <v>45</v>
      </c>
      <c r="E746" s="43"/>
      <c r="F746" s="1039" t="s">
        <v>1725</v>
      </c>
      <c r="G746" s="1025"/>
      <c r="H746" s="63" t="s">
        <v>1748</v>
      </c>
      <c r="I746" s="811"/>
    </row>
    <row r="747" ht="15.75" customHeight="1">
      <c r="A747" s="34"/>
      <c r="B747" s="784">
        <v>717.0</v>
      </c>
      <c r="C747" s="35">
        <v>42697.0</v>
      </c>
      <c r="D747" s="33" t="s">
        <v>1475</v>
      </c>
      <c r="E747" s="33"/>
      <c r="F747" s="1039" t="s">
        <v>363</v>
      </c>
      <c r="G747" s="1025"/>
      <c r="H747" s="63" t="s">
        <v>1749</v>
      </c>
      <c r="I747" s="811"/>
    </row>
    <row r="748" ht="15.75" customHeight="1">
      <c r="A748" s="34"/>
      <c r="B748" s="784">
        <v>718.0</v>
      </c>
      <c r="C748" s="35">
        <v>42697.0</v>
      </c>
      <c r="D748" s="33" t="s">
        <v>1452</v>
      </c>
      <c r="E748" s="33"/>
      <c r="F748" s="1039" t="s">
        <v>1593</v>
      </c>
      <c r="G748" s="1025"/>
      <c r="H748" s="63" t="s">
        <v>1751</v>
      </c>
      <c r="I748" s="811"/>
    </row>
    <row r="749" ht="15.75" customHeight="1">
      <c r="A749" s="34"/>
      <c r="B749" s="784">
        <v>719.0</v>
      </c>
      <c r="C749" s="35">
        <v>42697.0</v>
      </c>
      <c r="D749" s="33" t="s">
        <v>1448</v>
      </c>
      <c r="E749" s="33"/>
      <c r="F749" s="1039" t="s">
        <v>1593</v>
      </c>
      <c r="G749" s="1025"/>
      <c r="H749" s="63" t="s">
        <v>1750</v>
      </c>
      <c r="I749" s="811"/>
    </row>
    <row r="750" ht="15.75" customHeight="1">
      <c r="A750" s="34"/>
      <c r="B750" s="784">
        <v>720.0</v>
      </c>
      <c r="C750" s="35">
        <v>42698.0</v>
      </c>
      <c r="D750" s="43" t="s">
        <v>1732</v>
      </c>
      <c r="E750" s="43"/>
      <c r="F750" s="1039" t="s">
        <v>363</v>
      </c>
      <c r="G750" s="1025"/>
      <c r="H750" s="63" t="s">
        <v>1757</v>
      </c>
      <c r="I750" s="811"/>
    </row>
    <row r="751" ht="15.75" customHeight="1">
      <c r="A751" s="34"/>
      <c r="B751" s="784">
        <v>721.0</v>
      </c>
      <c r="C751" s="35">
        <v>42698.0</v>
      </c>
      <c r="D751" s="33" t="s">
        <v>1770</v>
      </c>
      <c r="E751" s="33"/>
      <c r="F751" s="1039" t="s">
        <v>1725</v>
      </c>
      <c r="G751" s="1025"/>
      <c r="H751" s="63" t="s">
        <v>1771</v>
      </c>
      <c r="I751" s="811"/>
    </row>
    <row r="752" ht="15.75" customHeight="1">
      <c r="A752" s="34"/>
      <c r="B752" s="784">
        <v>722.0</v>
      </c>
      <c r="C752" s="35">
        <v>42698.0</v>
      </c>
      <c r="D752" s="43" t="s">
        <v>1754</v>
      </c>
      <c r="E752" s="43"/>
      <c r="F752" s="1039" t="s">
        <v>50</v>
      </c>
      <c r="G752" s="1025"/>
      <c r="H752" s="63" t="s">
        <v>1756</v>
      </c>
      <c r="I752" s="811"/>
    </row>
    <row r="753" ht="15.75" customHeight="1">
      <c r="A753" s="34"/>
      <c r="B753" s="784">
        <v>723.0</v>
      </c>
      <c r="C753" s="35">
        <v>42698.0</v>
      </c>
      <c r="D753" s="33" t="s">
        <v>1761</v>
      </c>
      <c r="E753" s="33"/>
      <c r="F753" s="1039" t="s">
        <v>50</v>
      </c>
      <c r="G753" s="1025"/>
      <c r="H753" s="63" t="s">
        <v>1762</v>
      </c>
      <c r="I753" s="811"/>
    </row>
    <row r="754" ht="15.75" customHeight="1">
      <c r="A754" s="34"/>
      <c r="B754" s="784">
        <v>724.0</v>
      </c>
      <c r="C754" s="35">
        <v>42698.0</v>
      </c>
      <c r="D754" s="33" t="s">
        <v>1763</v>
      </c>
      <c r="E754" s="33" t="s">
        <v>1764</v>
      </c>
      <c r="F754" s="1039" t="s">
        <v>887</v>
      </c>
      <c r="G754" s="1025"/>
      <c r="H754" s="63" t="s">
        <v>1765</v>
      </c>
      <c r="I754" s="811"/>
    </row>
    <row r="755" ht="15.75" customHeight="1">
      <c r="A755" s="34"/>
      <c r="B755" s="784">
        <v>725.0</v>
      </c>
      <c r="C755" s="35">
        <v>42698.0</v>
      </c>
      <c r="D755" s="43" t="s">
        <v>1772</v>
      </c>
      <c r="E755" s="43"/>
      <c r="F755" s="1039" t="s">
        <v>887</v>
      </c>
      <c r="G755" s="1025"/>
      <c r="H755" s="63" t="s">
        <v>1773</v>
      </c>
      <c r="I755" s="811"/>
    </row>
    <row r="756" ht="15.75" customHeight="1">
      <c r="A756" s="34"/>
      <c r="B756" s="784">
        <v>726.0</v>
      </c>
      <c r="C756" s="35">
        <v>42698.0</v>
      </c>
      <c r="D756" s="33" t="s">
        <v>1758</v>
      </c>
      <c r="E756" s="33"/>
      <c r="F756" s="1039" t="s">
        <v>887</v>
      </c>
      <c r="G756" s="1025"/>
      <c r="H756" s="63" t="s">
        <v>1760</v>
      </c>
      <c r="I756" s="811"/>
    </row>
    <row r="757" ht="15.75" customHeight="1">
      <c r="A757" s="34"/>
      <c r="B757" s="784">
        <v>727.0</v>
      </c>
      <c r="C757" s="35">
        <v>42698.0</v>
      </c>
      <c r="D757" s="33" t="s">
        <v>1766</v>
      </c>
      <c r="E757" s="33"/>
      <c r="F757" s="1039" t="s">
        <v>887</v>
      </c>
      <c r="G757" s="1025"/>
      <c r="H757" s="63" t="s">
        <v>1767</v>
      </c>
      <c r="I757" s="811"/>
    </row>
    <row r="758" ht="15.75" customHeight="1">
      <c r="A758" s="34"/>
      <c r="B758" s="784">
        <v>728.0</v>
      </c>
      <c r="C758" s="35">
        <v>42698.0</v>
      </c>
      <c r="D758" s="33" t="s">
        <v>1768</v>
      </c>
      <c r="E758" s="33"/>
      <c r="F758" s="1039" t="s">
        <v>887</v>
      </c>
      <c r="G758" s="1025"/>
      <c r="H758" s="63" t="s">
        <v>1769</v>
      </c>
      <c r="I758" s="811"/>
    </row>
    <row r="759" ht="15.75" customHeight="1">
      <c r="A759" s="34"/>
      <c r="B759" s="784">
        <v>729.0</v>
      </c>
      <c r="C759" s="35">
        <v>42698.0</v>
      </c>
      <c r="D759" s="33" t="s">
        <v>1752</v>
      </c>
      <c r="E759" s="33"/>
      <c r="F759" s="1039" t="s">
        <v>887</v>
      </c>
      <c r="G759" s="1025"/>
      <c r="H759" s="63" t="s">
        <v>1753</v>
      </c>
      <c r="I759" s="811"/>
    </row>
    <row r="760" ht="15.75" customHeight="1">
      <c r="A760" s="1094"/>
      <c r="B760" s="1095"/>
      <c r="C760" s="35">
        <v>42700.0</v>
      </c>
      <c r="D760" s="33" t="s">
        <v>1774</v>
      </c>
      <c r="E760" s="33"/>
      <c r="F760" s="1060" t="s">
        <v>158</v>
      </c>
      <c r="G760" s="1025"/>
      <c r="H760" s="63"/>
      <c r="I760" s="811"/>
    </row>
    <row r="761" ht="15.75" customHeight="1">
      <c r="A761" s="1094" t="s">
        <v>1775</v>
      </c>
      <c r="B761" s="1095"/>
      <c r="C761" s="35">
        <v>42700.0</v>
      </c>
      <c r="D761" s="33" t="s">
        <v>1776</v>
      </c>
      <c r="E761" s="33"/>
      <c r="F761" s="1060" t="s">
        <v>158</v>
      </c>
      <c r="G761" s="1025"/>
      <c r="H761" s="63"/>
      <c r="I761" s="811"/>
    </row>
    <row r="762" ht="15.75" customHeight="1">
      <c r="A762" s="1094"/>
      <c r="B762" s="1095">
        <v>730.0</v>
      </c>
      <c r="C762" s="35">
        <v>42702.0</v>
      </c>
      <c r="D762" s="33" t="s">
        <v>1604</v>
      </c>
      <c r="E762" s="33"/>
      <c r="F762" s="1039" t="s">
        <v>1725</v>
      </c>
      <c r="G762" s="1025"/>
      <c r="H762" s="63" t="s">
        <v>1788</v>
      </c>
      <c r="I762" s="811"/>
    </row>
    <row r="763" ht="15.75" customHeight="1">
      <c r="A763" s="1094"/>
      <c r="B763" s="1096">
        <v>731.0</v>
      </c>
      <c r="C763" s="35">
        <v>42702.0</v>
      </c>
      <c r="D763" s="33" t="s">
        <v>1567</v>
      </c>
      <c r="E763" s="33"/>
      <c r="F763" s="1039" t="s">
        <v>1725</v>
      </c>
      <c r="G763" s="1025"/>
      <c r="H763" s="63" t="s">
        <v>1782</v>
      </c>
      <c r="I763" s="811"/>
    </row>
    <row r="764" ht="15.75" customHeight="1">
      <c r="A764" s="1094"/>
      <c r="B764" s="1096">
        <v>732.0</v>
      </c>
      <c r="C764" s="35">
        <v>42702.0</v>
      </c>
      <c r="D764" s="33" t="s">
        <v>1509</v>
      </c>
      <c r="E764" s="33"/>
      <c r="F764" s="1039" t="s">
        <v>1725</v>
      </c>
      <c r="G764" s="1025"/>
      <c r="H764" s="63" t="s">
        <v>1777</v>
      </c>
      <c r="I764" s="811"/>
    </row>
    <row r="765" ht="15.75" customHeight="1">
      <c r="A765" s="1094"/>
      <c r="B765" s="1096">
        <v>733.0</v>
      </c>
      <c r="C765" s="35">
        <v>42702.0</v>
      </c>
      <c r="D765" s="33" t="s">
        <v>1516</v>
      </c>
      <c r="E765" s="33"/>
      <c r="F765" s="1039" t="s">
        <v>1725</v>
      </c>
      <c r="G765" s="1025"/>
      <c r="H765" s="63" t="s">
        <v>1781</v>
      </c>
      <c r="I765" s="811"/>
    </row>
    <row r="766" ht="15.75" customHeight="1">
      <c r="A766" s="1094"/>
      <c r="B766" s="1095">
        <v>734.0</v>
      </c>
      <c r="C766" s="35">
        <v>42702.0</v>
      </c>
      <c r="D766" s="33" t="s">
        <v>1786</v>
      </c>
      <c r="E766" s="33"/>
      <c r="F766" s="1039" t="s">
        <v>887</v>
      </c>
      <c r="G766" s="1025"/>
      <c r="H766" s="63" t="s">
        <v>1787</v>
      </c>
      <c r="I766" s="811"/>
    </row>
    <row r="767" ht="15.75" customHeight="1">
      <c r="A767" s="1094"/>
      <c r="B767" s="784">
        <v>735.0</v>
      </c>
      <c r="C767" s="35">
        <v>42702.0</v>
      </c>
      <c r="D767" s="33" t="s">
        <v>1637</v>
      </c>
      <c r="E767" s="33"/>
      <c r="F767" s="1039" t="s">
        <v>1725</v>
      </c>
      <c r="G767" s="1025"/>
      <c r="H767" s="63" t="s">
        <v>1778</v>
      </c>
      <c r="I767" s="811"/>
    </row>
    <row r="768" ht="15.75" customHeight="1">
      <c r="A768" s="1094"/>
      <c r="B768" s="1096">
        <v>736.0</v>
      </c>
      <c r="C768" s="35">
        <v>42702.0</v>
      </c>
      <c r="D768" s="33" t="s">
        <v>1499</v>
      </c>
      <c r="E768" s="33"/>
      <c r="F768" s="1039" t="s">
        <v>1725</v>
      </c>
      <c r="G768" s="1025"/>
      <c r="H768" s="63" t="s">
        <v>1783</v>
      </c>
      <c r="I768" s="811"/>
    </row>
    <row r="769" ht="15.75" customHeight="1">
      <c r="A769" s="1094"/>
      <c r="B769" s="1095">
        <v>737.0</v>
      </c>
      <c r="C769" s="35">
        <v>42702.0</v>
      </c>
      <c r="D769" s="33" t="s">
        <v>1784</v>
      </c>
      <c r="E769" s="33"/>
      <c r="F769" s="1039" t="s">
        <v>1725</v>
      </c>
      <c r="G769" s="1025"/>
      <c r="H769" s="63" t="s">
        <v>1785</v>
      </c>
      <c r="I769" s="811"/>
    </row>
    <row r="770" ht="15.75" customHeight="1">
      <c r="A770" s="1094"/>
      <c r="B770" s="1096">
        <v>738.0</v>
      </c>
      <c r="C770" s="35">
        <v>42702.0</v>
      </c>
      <c r="D770" s="33" t="s">
        <v>1394</v>
      </c>
      <c r="E770" s="33"/>
      <c r="F770" s="1039" t="s">
        <v>1779</v>
      </c>
      <c r="G770" s="1025"/>
      <c r="H770" s="63" t="s">
        <v>1780</v>
      </c>
      <c r="I770" s="811"/>
    </row>
    <row r="771" ht="15.75" customHeight="1">
      <c r="A771" s="1094"/>
      <c r="B771" s="1096">
        <v>739.0</v>
      </c>
      <c r="C771" s="35">
        <v>42703.0</v>
      </c>
      <c r="D771" s="33" t="s">
        <v>1412</v>
      </c>
      <c r="E771" s="33"/>
      <c r="F771" s="1039" t="s">
        <v>131</v>
      </c>
      <c r="G771" s="1025"/>
      <c r="H771" s="63" t="s">
        <v>1813</v>
      </c>
      <c r="I771" s="811"/>
    </row>
    <row r="772" ht="15.75" customHeight="1">
      <c r="A772" s="1094"/>
      <c r="B772" s="1096">
        <v>740.0</v>
      </c>
      <c r="C772" s="35">
        <v>42703.0</v>
      </c>
      <c r="D772" s="33" t="s">
        <v>1463</v>
      </c>
      <c r="E772" s="33"/>
      <c r="F772" s="1039" t="s">
        <v>131</v>
      </c>
      <c r="G772" s="1025"/>
      <c r="H772" s="63" t="s">
        <v>1812</v>
      </c>
      <c r="I772" s="811"/>
    </row>
    <row r="773" ht="15.75" customHeight="1">
      <c r="A773" s="1094"/>
      <c r="B773" s="1095">
        <v>741.0</v>
      </c>
      <c r="C773" s="35">
        <v>42703.0</v>
      </c>
      <c r="D773" s="33" t="s">
        <v>1485</v>
      </c>
      <c r="E773" s="33"/>
      <c r="F773" s="1057" t="s">
        <v>994</v>
      </c>
      <c r="G773" s="1025"/>
      <c r="H773" s="63" t="s">
        <v>1795</v>
      </c>
      <c r="I773" s="811"/>
    </row>
    <row r="774" ht="15.75" customHeight="1">
      <c r="A774" s="1094"/>
      <c r="B774" s="1096">
        <v>742.0</v>
      </c>
      <c r="C774" s="35">
        <v>42703.0</v>
      </c>
      <c r="D774" s="33" t="s">
        <v>1268</v>
      </c>
      <c r="E774" s="33"/>
      <c r="F774" s="1039" t="s">
        <v>50</v>
      </c>
      <c r="G774" s="1025"/>
      <c r="H774" s="63" t="s">
        <v>1820</v>
      </c>
      <c r="I774" s="811"/>
    </row>
    <row r="775" ht="15.75" customHeight="1">
      <c r="A775" s="1094"/>
      <c r="B775" s="1096">
        <v>743.0</v>
      </c>
      <c r="C775" s="35">
        <v>42703.0</v>
      </c>
      <c r="D775" s="33" t="s">
        <v>1254</v>
      </c>
      <c r="E775" s="33"/>
      <c r="F775" s="1039" t="s">
        <v>50</v>
      </c>
      <c r="G775" s="1025"/>
      <c r="H775" s="63" t="s">
        <v>1817</v>
      </c>
      <c r="I775" s="811"/>
    </row>
    <row r="776" ht="15.75" customHeight="1">
      <c r="A776" s="1094"/>
      <c r="B776" s="1095">
        <v>744.0</v>
      </c>
      <c r="C776" s="35">
        <v>42703.0</v>
      </c>
      <c r="D776" s="33" t="s">
        <v>1618</v>
      </c>
      <c r="E776" s="33"/>
      <c r="F776" s="1039" t="s">
        <v>1149</v>
      </c>
      <c r="G776" s="1025"/>
      <c r="H776" s="63" t="s">
        <v>1816</v>
      </c>
      <c r="I776" s="811"/>
    </row>
    <row r="777" ht="15.75" customHeight="1">
      <c r="A777" s="1094"/>
      <c r="B777" s="1096">
        <v>745.0</v>
      </c>
      <c r="C777" s="35">
        <v>42703.0</v>
      </c>
      <c r="D777" s="33" t="s">
        <v>1818</v>
      </c>
      <c r="E777" s="33"/>
      <c r="F777" s="1039" t="s">
        <v>887</v>
      </c>
      <c r="G777" s="1025"/>
      <c r="H777" s="63" t="s">
        <v>1819</v>
      </c>
      <c r="I777" s="811"/>
    </row>
    <row r="778" ht="15.75" customHeight="1">
      <c r="A778" s="1094"/>
      <c r="B778" s="1096">
        <v>746.0</v>
      </c>
      <c r="C778" s="35">
        <v>42703.0</v>
      </c>
      <c r="D778" s="33" t="s">
        <v>1796</v>
      </c>
      <c r="E778" s="33"/>
      <c r="F778" s="1039" t="s">
        <v>887</v>
      </c>
      <c r="G778" s="1025"/>
      <c r="H778" s="63" t="s">
        <v>1797</v>
      </c>
      <c r="I778" s="811"/>
    </row>
    <row r="779" ht="15.75" customHeight="1">
      <c r="A779" s="1094"/>
      <c r="B779" s="1096">
        <v>747.0</v>
      </c>
      <c r="C779" s="35">
        <v>42703.0</v>
      </c>
      <c r="D779" s="33" t="s">
        <v>1800</v>
      </c>
      <c r="E779" s="33"/>
      <c r="F779" s="1039" t="s">
        <v>887</v>
      </c>
      <c r="G779" s="1025"/>
      <c r="H779" s="63" t="s">
        <v>1802</v>
      </c>
      <c r="I779" s="811"/>
    </row>
    <row r="780" ht="15.75" customHeight="1">
      <c r="A780" s="1094"/>
      <c r="B780" s="1095">
        <v>748.0</v>
      </c>
      <c r="C780" s="35">
        <v>42703.0</v>
      </c>
      <c r="D780" s="33" t="s">
        <v>1805</v>
      </c>
      <c r="E780" s="33"/>
      <c r="F780" s="1039" t="s">
        <v>887</v>
      </c>
      <c r="G780" s="1025"/>
      <c r="H780" s="63" t="s">
        <v>1807</v>
      </c>
      <c r="I780" s="811"/>
    </row>
    <row r="781" ht="15.75" customHeight="1">
      <c r="A781" s="1094"/>
      <c r="B781" s="1096">
        <v>749.0</v>
      </c>
      <c r="C781" s="35">
        <v>42703.0</v>
      </c>
      <c r="D781" s="33" t="s">
        <v>1808</v>
      </c>
      <c r="E781" s="33"/>
      <c r="F781" s="1039" t="s">
        <v>887</v>
      </c>
      <c r="G781" s="1025"/>
      <c r="H781" s="63" t="s">
        <v>1809</v>
      </c>
      <c r="I781" s="811"/>
    </row>
    <row r="782" ht="15.75" customHeight="1">
      <c r="A782" s="1094"/>
      <c r="B782" s="1096">
        <v>750.0</v>
      </c>
      <c r="C782" s="35">
        <v>42703.0</v>
      </c>
      <c r="D782" s="33" t="s">
        <v>1789</v>
      </c>
      <c r="E782" s="33"/>
      <c r="F782" s="1039" t="s">
        <v>887</v>
      </c>
      <c r="G782" s="1025"/>
      <c r="H782" s="63" t="s">
        <v>1790</v>
      </c>
      <c r="I782" s="811"/>
    </row>
    <row r="783" ht="15.75" customHeight="1">
      <c r="A783" s="1094"/>
      <c r="B783" s="1095">
        <v>751.0</v>
      </c>
      <c r="C783" s="35">
        <v>42703.0</v>
      </c>
      <c r="D783" s="33" t="s">
        <v>1793</v>
      </c>
      <c r="E783" s="33"/>
      <c r="F783" s="1039" t="s">
        <v>887</v>
      </c>
      <c r="G783" s="1025"/>
      <c r="H783" s="63" t="s">
        <v>1794</v>
      </c>
      <c r="I783" s="811"/>
    </row>
    <row r="784" ht="15.75" customHeight="1">
      <c r="A784" s="1094"/>
      <c r="B784" s="1096">
        <v>752.0</v>
      </c>
      <c r="C784" s="35">
        <v>42703.0</v>
      </c>
      <c r="D784" s="33" t="s">
        <v>1791</v>
      </c>
      <c r="E784" s="33"/>
      <c r="F784" s="1039" t="s">
        <v>887</v>
      </c>
      <c r="G784" s="1025"/>
      <c r="H784" s="63" t="s">
        <v>1792</v>
      </c>
      <c r="I784" s="811"/>
    </row>
    <row r="785" ht="15.75" customHeight="1">
      <c r="A785" s="1094"/>
      <c r="B785" s="1096">
        <v>753.0</v>
      </c>
      <c r="C785" s="35">
        <v>42703.0</v>
      </c>
      <c r="D785" s="43" t="s">
        <v>1810</v>
      </c>
      <c r="E785" s="43"/>
      <c r="F785" s="1039" t="s">
        <v>887</v>
      </c>
      <c r="G785" s="1025"/>
      <c r="H785" s="63" t="s">
        <v>1811</v>
      </c>
      <c r="I785" s="811"/>
    </row>
    <row r="786" ht="15.75" customHeight="1">
      <c r="A786" s="1094"/>
      <c r="B786" s="1096">
        <v>754.0</v>
      </c>
      <c r="C786" s="35">
        <v>42703.0</v>
      </c>
      <c r="D786" s="33" t="s">
        <v>1803</v>
      </c>
      <c r="E786" s="33"/>
      <c r="F786" s="1039" t="s">
        <v>887</v>
      </c>
      <c r="G786" s="1025"/>
      <c r="H786" s="63" t="s">
        <v>1804</v>
      </c>
      <c r="I786" s="811"/>
    </row>
    <row r="787" ht="15.75" customHeight="1">
      <c r="A787" s="1094"/>
      <c r="B787" s="1095">
        <v>755.0</v>
      </c>
      <c r="C787" s="35">
        <v>42703.0</v>
      </c>
      <c r="D787" s="33" t="s">
        <v>1798</v>
      </c>
      <c r="E787" s="33"/>
      <c r="F787" s="1039" t="s">
        <v>887</v>
      </c>
      <c r="G787" s="1025"/>
      <c r="H787" s="63" t="s">
        <v>1799</v>
      </c>
      <c r="I787" s="811"/>
    </row>
    <row r="788" ht="15.75" customHeight="1">
      <c r="A788" s="1094"/>
      <c r="B788" s="1096">
        <v>756.0</v>
      </c>
      <c r="C788" s="35">
        <v>42703.0</v>
      </c>
      <c r="D788" s="33" t="s">
        <v>1814</v>
      </c>
      <c r="E788" s="33"/>
      <c r="F788" s="1039" t="s">
        <v>887</v>
      </c>
      <c r="G788" s="1025"/>
      <c r="H788" s="63" t="s">
        <v>1815</v>
      </c>
      <c r="I788" s="811"/>
    </row>
    <row r="789" ht="15.75" customHeight="1">
      <c r="A789" s="1094"/>
      <c r="B789" s="1096">
        <v>757.0</v>
      </c>
      <c r="C789" s="35">
        <v>42704.0</v>
      </c>
      <c r="D789" s="33" t="s">
        <v>1825</v>
      </c>
      <c r="E789" s="33"/>
      <c r="F789" s="1039" t="s">
        <v>887</v>
      </c>
      <c r="G789" s="1025"/>
      <c r="H789" s="63" t="s">
        <v>1826</v>
      </c>
      <c r="I789" s="811"/>
    </row>
    <row r="790" ht="15.75" customHeight="1">
      <c r="A790" s="1094"/>
      <c r="B790" s="1095">
        <v>758.0</v>
      </c>
      <c r="C790" s="35">
        <v>42704.0</v>
      </c>
      <c r="D790" s="33" t="s">
        <v>1821</v>
      </c>
      <c r="E790" s="33"/>
      <c r="F790" s="1039" t="s">
        <v>887</v>
      </c>
      <c r="G790" s="1025"/>
      <c r="H790" s="63" t="s">
        <v>1822</v>
      </c>
      <c r="I790" s="811"/>
    </row>
    <row r="791" ht="15.75" customHeight="1">
      <c r="A791" s="1094"/>
      <c r="B791" s="1096">
        <v>759.0</v>
      </c>
      <c r="C791" s="35">
        <v>42704.0</v>
      </c>
      <c r="D791" s="33" t="s">
        <v>1830</v>
      </c>
      <c r="E791" s="33"/>
      <c r="F791" s="1039" t="s">
        <v>887</v>
      </c>
      <c r="G791" s="1025"/>
      <c r="H791" s="63" t="s">
        <v>1832</v>
      </c>
      <c r="I791" s="811"/>
    </row>
    <row r="792" ht="15.75" customHeight="1">
      <c r="A792" s="1094"/>
      <c r="B792" s="1096">
        <v>760.0</v>
      </c>
      <c r="C792" s="35">
        <v>42704.0</v>
      </c>
      <c r="D792" s="33" t="s">
        <v>1833</v>
      </c>
      <c r="E792" s="33"/>
      <c r="F792" s="1039" t="s">
        <v>887</v>
      </c>
      <c r="G792" s="1025"/>
      <c r="H792" s="63" t="s">
        <v>1834</v>
      </c>
      <c r="I792" s="811"/>
    </row>
    <row r="793" ht="15.75" customHeight="1">
      <c r="A793" s="1094"/>
      <c r="B793" s="1096">
        <v>761.0</v>
      </c>
      <c r="C793" s="35">
        <v>42704.0</v>
      </c>
      <c r="D793" s="33" t="s">
        <v>1827</v>
      </c>
      <c r="E793" s="33"/>
      <c r="F793" s="1039" t="s">
        <v>887</v>
      </c>
      <c r="G793" s="1025"/>
      <c r="H793" s="63" t="s">
        <v>1829</v>
      </c>
      <c r="I793" s="811"/>
    </row>
    <row r="794" ht="15.75" customHeight="1">
      <c r="A794" s="1094"/>
      <c r="B794" s="1095">
        <v>762.0</v>
      </c>
      <c r="C794" s="35">
        <v>42704.0</v>
      </c>
      <c r="D794" s="33" t="s">
        <v>1823</v>
      </c>
      <c r="E794" s="33"/>
      <c r="F794" s="1039" t="s">
        <v>887</v>
      </c>
      <c r="G794" s="1025"/>
      <c r="H794" s="63" t="s">
        <v>1824</v>
      </c>
      <c r="I794" s="811"/>
    </row>
    <row r="795" ht="15.75" customHeight="1">
      <c r="A795" s="1094"/>
      <c r="B795" s="1096">
        <v>763.0</v>
      </c>
      <c r="C795" s="35">
        <v>42705.0</v>
      </c>
      <c r="D795" s="33" t="s">
        <v>1461</v>
      </c>
      <c r="E795" s="33"/>
      <c r="F795" s="1039" t="s">
        <v>1593</v>
      </c>
      <c r="G795" s="1025"/>
      <c r="H795" s="63" t="s">
        <v>1836</v>
      </c>
      <c r="I795" s="811"/>
    </row>
    <row r="796" ht="15.75" customHeight="1">
      <c r="A796" s="1094"/>
      <c r="B796" s="1096">
        <v>764.0</v>
      </c>
      <c r="C796" s="35">
        <v>42705.0</v>
      </c>
      <c r="D796" s="33" t="s">
        <v>1460</v>
      </c>
      <c r="E796" s="33"/>
      <c r="F796" s="1039" t="s">
        <v>1593</v>
      </c>
      <c r="G796" s="1025"/>
      <c r="H796" s="63" t="s">
        <v>1835</v>
      </c>
      <c r="I796" s="811"/>
    </row>
    <row r="797" ht="15.75" customHeight="1">
      <c r="A797" s="1094"/>
      <c r="B797" s="1095">
        <v>765.0</v>
      </c>
      <c r="C797" s="35">
        <v>42705.0</v>
      </c>
      <c r="D797" s="33" t="s">
        <v>1407</v>
      </c>
      <c r="E797" s="33"/>
      <c r="F797" s="1039" t="s">
        <v>1593</v>
      </c>
      <c r="G797" s="1025"/>
      <c r="H797" s="63" t="s">
        <v>1837</v>
      </c>
      <c r="I797" s="811"/>
    </row>
    <row r="798" ht="15.75" customHeight="1">
      <c r="A798" s="1094"/>
      <c r="B798" s="1096">
        <v>766.0</v>
      </c>
      <c r="C798" s="35">
        <v>42705.0</v>
      </c>
      <c r="D798" s="33" t="s">
        <v>1838</v>
      </c>
      <c r="E798" s="33"/>
      <c r="F798" s="1057" t="s">
        <v>738</v>
      </c>
      <c r="G798" s="1025"/>
      <c r="H798" s="63" t="s">
        <v>1839</v>
      </c>
      <c r="I798" s="811"/>
    </row>
    <row r="799" ht="15.75" customHeight="1">
      <c r="A799" s="1094"/>
      <c r="B799" s="1096">
        <v>767.0</v>
      </c>
      <c r="C799" s="35"/>
      <c r="D799" s="33"/>
      <c r="E799" s="33"/>
      <c r="F799" s="1039"/>
      <c r="G799" s="1025"/>
      <c r="H799" s="21"/>
      <c r="I799" s="811"/>
    </row>
    <row r="800" ht="15.75" customHeight="1">
      <c r="A800" s="1094"/>
      <c r="B800" s="1096">
        <v>768.0</v>
      </c>
      <c r="C800" s="35">
        <v>42706.0</v>
      </c>
      <c r="D800" s="33" t="s">
        <v>1403</v>
      </c>
      <c r="E800" s="33"/>
      <c r="F800" s="1039" t="s">
        <v>89</v>
      </c>
      <c r="G800" s="1025" t="s">
        <v>849</v>
      </c>
      <c r="H800" s="63" t="s">
        <v>1840</v>
      </c>
      <c r="I800" s="811"/>
    </row>
    <row r="801" ht="15.75" customHeight="1">
      <c r="A801" s="1094"/>
      <c r="B801" s="1095">
        <v>769.0</v>
      </c>
      <c r="C801" s="35">
        <v>42709.0</v>
      </c>
      <c r="D801" s="33" t="s">
        <v>1536</v>
      </c>
      <c r="E801" s="33"/>
      <c r="F801" s="1039" t="s">
        <v>1363</v>
      </c>
      <c r="G801" s="1025"/>
      <c r="H801" s="63" t="s">
        <v>1850</v>
      </c>
      <c r="I801" s="811"/>
    </row>
    <row r="802" ht="15.75" customHeight="1">
      <c r="A802" s="1094"/>
      <c r="B802" s="1096">
        <v>770.0</v>
      </c>
      <c r="C802" s="35">
        <v>42709.0</v>
      </c>
      <c r="D802" s="55" t="s">
        <v>1845</v>
      </c>
      <c r="E802" s="55"/>
      <c r="F802" s="1061" t="s">
        <v>887</v>
      </c>
      <c r="G802" s="1025"/>
      <c r="H802" s="63" t="s">
        <v>1846</v>
      </c>
      <c r="I802" s="811"/>
    </row>
    <row r="803" ht="15.75" customHeight="1">
      <c r="A803" s="1094"/>
      <c r="B803" s="1096">
        <v>771.0</v>
      </c>
      <c r="C803" s="35">
        <v>42709.0</v>
      </c>
      <c r="D803" s="33" t="s">
        <v>1360</v>
      </c>
      <c r="E803" s="33"/>
      <c r="F803" s="1039" t="s">
        <v>131</v>
      </c>
      <c r="G803" s="1025"/>
      <c r="H803" s="63" t="s">
        <v>1849</v>
      </c>
      <c r="I803" s="811"/>
    </row>
    <row r="804" ht="15.75" customHeight="1">
      <c r="A804" s="1094"/>
      <c r="B804" s="1095">
        <v>772.0</v>
      </c>
      <c r="C804" s="35">
        <v>42709.0</v>
      </c>
      <c r="D804" s="33" t="s">
        <v>1623</v>
      </c>
      <c r="E804" s="33"/>
      <c r="F804" s="1039" t="s">
        <v>1725</v>
      </c>
      <c r="G804" s="1025"/>
      <c r="H804" s="63" t="s">
        <v>1843</v>
      </c>
      <c r="I804" s="811"/>
    </row>
    <row r="805" ht="15.75" customHeight="1">
      <c r="A805" s="1094"/>
      <c r="B805" s="1096">
        <v>773.0</v>
      </c>
      <c r="C805" s="35">
        <v>42709.0</v>
      </c>
      <c r="D805" s="33" t="s">
        <v>1851</v>
      </c>
      <c r="E805" s="33"/>
      <c r="F805" s="1039" t="s">
        <v>1725</v>
      </c>
      <c r="G805" s="1025"/>
      <c r="H805" s="63" t="s">
        <v>1852</v>
      </c>
      <c r="I805" s="811"/>
    </row>
    <row r="806" ht="15.75" customHeight="1">
      <c r="A806" s="1094"/>
      <c r="B806" s="1096">
        <v>774.0</v>
      </c>
      <c r="C806" s="35">
        <v>42709.0</v>
      </c>
      <c r="D806" s="33" t="s">
        <v>1841</v>
      </c>
      <c r="E806" s="33"/>
      <c r="F806" s="1039" t="s">
        <v>1725</v>
      </c>
      <c r="G806" s="1025"/>
      <c r="H806" s="63" t="s">
        <v>1842</v>
      </c>
      <c r="I806" s="811"/>
    </row>
    <row r="807" ht="15.75" customHeight="1">
      <c r="A807" s="1094"/>
      <c r="B807" s="1096">
        <v>775.0</v>
      </c>
      <c r="C807" s="35">
        <v>42709.0</v>
      </c>
      <c r="D807" s="33" t="s">
        <v>376</v>
      </c>
      <c r="E807" s="33"/>
      <c r="F807" s="1039" t="s">
        <v>131</v>
      </c>
      <c r="G807" s="1025"/>
      <c r="H807" s="63" t="s">
        <v>1848</v>
      </c>
      <c r="I807" s="811"/>
    </row>
    <row r="808" ht="15.75" customHeight="1">
      <c r="A808" s="1094"/>
      <c r="B808" s="1095">
        <v>776.0</v>
      </c>
      <c r="C808" s="35">
        <v>42709.0</v>
      </c>
      <c r="D808" s="33" t="s">
        <v>1805</v>
      </c>
      <c r="E808" s="33"/>
      <c r="F808" s="1039" t="s">
        <v>1725</v>
      </c>
      <c r="G808" s="1025"/>
      <c r="H808" s="63" t="s">
        <v>1844</v>
      </c>
      <c r="I808" s="811"/>
    </row>
    <row r="809" ht="15.75" customHeight="1">
      <c r="A809" s="1094"/>
      <c r="B809" s="1096">
        <v>777.0</v>
      </c>
      <c r="C809" s="35">
        <v>42709.0</v>
      </c>
      <c r="D809" s="33" t="s">
        <v>1627</v>
      </c>
      <c r="E809" s="33"/>
      <c r="F809" s="1039" t="s">
        <v>1725</v>
      </c>
      <c r="G809" s="1025"/>
      <c r="H809" s="63" t="s">
        <v>1847</v>
      </c>
      <c r="I809" s="811"/>
    </row>
    <row r="810" ht="15.75" customHeight="1">
      <c r="A810" s="1094"/>
      <c r="B810" s="1096">
        <v>778.0</v>
      </c>
      <c r="C810" s="35">
        <v>42710.0</v>
      </c>
      <c r="D810" s="33" t="s">
        <v>1857</v>
      </c>
      <c r="E810" s="33"/>
      <c r="F810" s="1057" t="s">
        <v>994</v>
      </c>
      <c r="G810" s="1025"/>
      <c r="H810" s="63" t="s">
        <v>1858</v>
      </c>
      <c r="I810" s="811"/>
    </row>
    <row r="811" ht="15.75" customHeight="1">
      <c r="A811" s="1094"/>
      <c r="B811" s="1095">
        <v>779.0</v>
      </c>
      <c r="C811" s="35">
        <v>42710.0</v>
      </c>
      <c r="D811" s="33" t="s">
        <v>1862</v>
      </c>
      <c r="E811" s="33"/>
      <c r="F811" s="1057" t="s">
        <v>1854</v>
      </c>
      <c r="G811" s="1025"/>
      <c r="H811" s="63" t="s">
        <v>1863</v>
      </c>
      <c r="I811" s="811"/>
    </row>
    <row r="812" ht="15.75" customHeight="1">
      <c r="A812" s="1094"/>
      <c r="B812" s="1096">
        <v>780.0</v>
      </c>
      <c r="C812" s="35">
        <v>42710.0</v>
      </c>
      <c r="D812" s="33" t="s">
        <v>1719</v>
      </c>
      <c r="E812" s="33"/>
      <c r="F812" s="1057" t="s">
        <v>1854</v>
      </c>
      <c r="G812" s="1025"/>
      <c r="H812" s="63" t="s">
        <v>1861</v>
      </c>
      <c r="I812" s="811"/>
    </row>
    <row r="813" ht="15.75" customHeight="1">
      <c r="A813" s="1094"/>
      <c r="B813" s="1096">
        <v>781.0</v>
      </c>
      <c r="C813" s="35">
        <v>42710.0</v>
      </c>
      <c r="D813" s="33" t="s">
        <v>1411</v>
      </c>
      <c r="E813" s="33"/>
      <c r="F813" s="1057" t="s">
        <v>1854</v>
      </c>
      <c r="G813" s="1025"/>
      <c r="H813" s="63" t="s">
        <v>1856</v>
      </c>
      <c r="I813" s="811"/>
    </row>
    <row r="814" ht="15.75" customHeight="1">
      <c r="A814" s="1094"/>
      <c r="B814" s="1096">
        <v>782.0</v>
      </c>
      <c r="C814" s="35">
        <v>42710.0</v>
      </c>
      <c r="D814" s="33" t="s">
        <v>1853</v>
      </c>
      <c r="E814" s="33"/>
      <c r="F814" s="1057" t="s">
        <v>1854</v>
      </c>
      <c r="G814" s="1025"/>
      <c r="H814" s="63" t="s">
        <v>1855</v>
      </c>
      <c r="I814" s="811"/>
    </row>
    <row r="815" ht="15.75" customHeight="1">
      <c r="A815" s="1094"/>
      <c r="B815" s="1095">
        <v>783.0</v>
      </c>
      <c r="C815" s="35">
        <v>42710.0</v>
      </c>
      <c r="D815" s="33" t="s">
        <v>1859</v>
      </c>
      <c r="E815" s="33"/>
      <c r="F815" s="1039" t="s">
        <v>1593</v>
      </c>
      <c r="G815" s="1025"/>
      <c r="H815" s="63" t="s">
        <v>1860</v>
      </c>
      <c r="I815" s="811"/>
    </row>
    <row r="816" ht="15.75" customHeight="1">
      <c r="A816" s="1094"/>
      <c r="B816" s="1096">
        <v>784.0</v>
      </c>
      <c r="C816" s="35">
        <v>42711.0</v>
      </c>
      <c r="D816" s="33" t="s">
        <v>1412</v>
      </c>
      <c r="E816" s="33"/>
      <c r="F816" s="1039" t="s">
        <v>363</v>
      </c>
      <c r="G816" s="1025"/>
      <c r="H816" s="63" t="s">
        <v>1865</v>
      </c>
      <c r="I816" s="811"/>
    </row>
    <row r="817" ht="15.75" customHeight="1">
      <c r="A817" s="1094"/>
      <c r="B817" s="1096">
        <v>785.0</v>
      </c>
      <c r="C817" s="35">
        <v>42711.0</v>
      </c>
      <c r="D817" s="33" t="s">
        <v>1412</v>
      </c>
      <c r="E817" s="33"/>
      <c r="F817" s="1039" t="s">
        <v>845</v>
      </c>
      <c r="G817" s="1025"/>
      <c r="H817" s="63" t="s">
        <v>1866</v>
      </c>
      <c r="I817" s="811"/>
    </row>
    <row r="818" ht="15.75" customHeight="1">
      <c r="A818" s="1094"/>
      <c r="B818" s="1095">
        <v>786.0</v>
      </c>
      <c r="C818" s="35">
        <v>42711.0</v>
      </c>
      <c r="D818" s="33" t="s">
        <v>1475</v>
      </c>
      <c r="E818" s="33"/>
      <c r="F818" s="1039" t="s">
        <v>131</v>
      </c>
      <c r="G818" s="1025"/>
      <c r="H818" s="63" t="s">
        <v>1864</v>
      </c>
      <c r="I818" s="811"/>
    </row>
    <row r="819" ht="15.75" customHeight="1">
      <c r="A819" s="1094"/>
      <c r="B819" s="1096">
        <v>787.0</v>
      </c>
      <c r="C819" s="35">
        <v>42711.0</v>
      </c>
      <c r="D819" s="43" t="s">
        <v>1867</v>
      </c>
      <c r="E819" s="43"/>
      <c r="F819" s="1057" t="s">
        <v>994</v>
      </c>
      <c r="G819" s="1025"/>
      <c r="H819" s="63" t="s">
        <v>1868</v>
      </c>
      <c r="I819" s="811"/>
    </row>
    <row r="820" ht="15.75" customHeight="1">
      <c r="A820" s="1094"/>
      <c r="B820" s="1096">
        <v>788.0</v>
      </c>
      <c r="C820" s="35">
        <v>42711.0</v>
      </c>
      <c r="D820" s="33" t="s">
        <v>1536</v>
      </c>
      <c r="E820" s="33"/>
      <c r="F820" s="1039" t="s">
        <v>363</v>
      </c>
      <c r="G820" s="1025"/>
      <c r="H820" s="21"/>
      <c r="I820" s="811"/>
    </row>
    <row r="821" ht="15.75" customHeight="1">
      <c r="A821" s="1094"/>
      <c r="B821" s="1096">
        <v>789.0</v>
      </c>
      <c r="C821" s="35">
        <v>42714.0</v>
      </c>
      <c r="D821" s="33" t="s">
        <v>1871</v>
      </c>
      <c r="E821" s="33"/>
      <c r="F821" s="1039" t="s">
        <v>887</v>
      </c>
      <c r="G821" s="1025"/>
      <c r="H821" s="63" t="s">
        <v>1873</v>
      </c>
      <c r="I821" s="811"/>
    </row>
    <row r="822" ht="15.75" customHeight="1">
      <c r="A822" s="1094"/>
      <c r="B822" s="1095">
        <v>790.0</v>
      </c>
      <c r="C822" s="35">
        <v>42714.0</v>
      </c>
      <c r="D822" s="33" t="s">
        <v>1838</v>
      </c>
      <c r="E822" s="33"/>
      <c r="F822" s="1039" t="s">
        <v>887</v>
      </c>
      <c r="G822" s="1025"/>
      <c r="H822" s="63" t="s">
        <v>1880</v>
      </c>
      <c r="I822" s="811"/>
    </row>
    <row r="823" ht="15.75" customHeight="1">
      <c r="A823" s="1094"/>
      <c r="B823" s="1096">
        <v>791.0</v>
      </c>
      <c r="C823" s="35">
        <v>42714.0</v>
      </c>
      <c r="D823" s="33" t="s">
        <v>1881</v>
      </c>
      <c r="E823" s="33"/>
      <c r="F823" s="1039" t="s">
        <v>887</v>
      </c>
      <c r="G823" s="1025"/>
      <c r="H823" s="63" t="s">
        <v>1883</v>
      </c>
      <c r="I823" s="811"/>
    </row>
    <row r="824" ht="15.75" customHeight="1">
      <c r="A824" s="1094"/>
      <c r="B824" s="1096">
        <v>792.0</v>
      </c>
      <c r="C824" s="35">
        <v>42714.0</v>
      </c>
      <c r="D824" s="33" t="s">
        <v>1874</v>
      </c>
      <c r="E824" s="33"/>
      <c r="F824" s="1039" t="s">
        <v>887</v>
      </c>
      <c r="G824" s="1025"/>
      <c r="H824" s="63" t="s">
        <v>1875</v>
      </c>
      <c r="I824" s="811"/>
    </row>
    <row r="825" ht="15.75" customHeight="1">
      <c r="A825" s="1094"/>
      <c r="B825" s="1095">
        <v>793.0</v>
      </c>
      <c r="C825" s="35">
        <v>42714.0</v>
      </c>
      <c r="D825" s="33" t="s">
        <v>1878</v>
      </c>
      <c r="E825" s="33"/>
      <c r="F825" s="1039" t="s">
        <v>887</v>
      </c>
      <c r="G825" s="1025"/>
      <c r="H825" s="63" t="s">
        <v>1879</v>
      </c>
      <c r="I825" s="811"/>
    </row>
    <row r="826" ht="15.75" customHeight="1">
      <c r="A826" s="1094"/>
      <c r="B826" s="1096">
        <v>794.0</v>
      </c>
      <c r="C826" s="35">
        <v>42714.0</v>
      </c>
      <c r="D826" s="33" t="s">
        <v>1876</v>
      </c>
      <c r="E826" s="33"/>
      <c r="F826" s="1039" t="s">
        <v>887</v>
      </c>
      <c r="G826" s="1025"/>
      <c r="H826" s="63" t="s">
        <v>1877</v>
      </c>
      <c r="I826" s="811"/>
    </row>
    <row r="827" ht="15.75" customHeight="1">
      <c r="A827" s="1094"/>
      <c r="B827" s="1096">
        <v>795.0</v>
      </c>
      <c r="C827" s="35">
        <v>42714.0</v>
      </c>
      <c r="D827" s="33" t="s">
        <v>1869</v>
      </c>
      <c r="E827" s="33"/>
      <c r="F827" s="1039" t="s">
        <v>887</v>
      </c>
      <c r="G827" s="1025"/>
      <c r="H827" s="63" t="s">
        <v>1870</v>
      </c>
      <c r="I827" s="811"/>
    </row>
    <row r="828" ht="15.75" customHeight="1">
      <c r="A828" s="1094"/>
      <c r="B828" s="1096">
        <v>796.0</v>
      </c>
      <c r="C828" s="35">
        <v>42716.0</v>
      </c>
      <c r="D828" s="33" t="s">
        <v>1761</v>
      </c>
      <c r="E828" s="33"/>
      <c r="F828" s="1039" t="s">
        <v>363</v>
      </c>
      <c r="G828" s="1025"/>
      <c r="H828" s="63" t="s">
        <v>1888</v>
      </c>
      <c r="I828" s="811"/>
    </row>
    <row r="829" ht="15.75" customHeight="1">
      <c r="A829" s="1094"/>
      <c r="B829" s="1095">
        <v>797.0</v>
      </c>
      <c r="C829" s="35">
        <v>42716.0</v>
      </c>
      <c r="D829" s="33" t="s">
        <v>1761</v>
      </c>
      <c r="E829" s="33"/>
      <c r="F829" s="1039" t="s">
        <v>1149</v>
      </c>
      <c r="G829" s="1025"/>
      <c r="H829" s="63" t="s">
        <v>1889</v>
      </c>
      <c r="I829" s="811"/>
    </row>
    <row r="830" ht="15.75" customHeight="1">
      <c r="A830" s="1094"/>
      <c r="B830" s="1096">
        <v>798.0</v>
      </c>
      <c r="C830" s="35">
        <v>42716.0</v>
      </c>
      <c r="D830" s="33" t="s">
        <v>1885</v>
      </c>
      <c r="E830" s="33"/>
      <c r="F830" s="1039" t="s">
        <v>50</v>
      </c>
      <c r="G830" s="1025"/>
      <c r="H830" s="63" t="s">
        <v>1886</v>
      </c>
      <c r="I830" s="811"/>
    </row>
    <row r="831" ht="15.75" customHeight="1">
      <c r="A831" s="1094"/>
      <c r="B831" s="1096">
        <v>799.0</v>
      </c>
      <c r="C831" s="35">
        <v>42716.0</v>
      </c>
      <c r="D831" s="33" t="s">
        <v>815</v>
      </c>
      <c r="E831" s="33"/>
      <c r="F831" s="1039" t="s">
        <v>50</v>
      </c>
      <c r="G831" s="1025"/>
      <c r="H831" s="63" t="s">
        <v>1890</v>
      </c>
      <c r="I831" s="811"/>
    </row>
    <row r="832" ht="15.75" customHeight="1">
      <c r="A832" s="1094"/>
      <c r="B832" s="1095">
        <v>800.0</v>
      </c>
      <c r="C832" s="35">
        <v>42716.0</v>
      </c>
      <c r="D832" s="33" t="s">
        <v>1455</v>
      </c>
      <c r="E832" s="33"/>
      <c r="F832" s="1057" t="s">
        <v>1313</v>
      </c>
      <c r="G832" s="1025" t="s">
        <v>1333</v>
      </c>
      <c r="H832" s="63" t="s">
        <v>1887</v>
      </c>
      <c r="I832" s="811"/>
    </row>
    <row r="833" ht="15.75" customHeight="1">
      <c r="A833" s="1094"/>
      <c r="B833" s="1096">
        <v>801.0</v>
      </c>
      <c r="C833" s="35">
        <v>42716.0</v>
      </c>
      <c r="D833" s="33" t="s">
        <v>1533</v>
      </c>
      <c r="E833" s="33"/>
      <c r="F833" s="1057" t="s">
        <v>1313</v>
      </c>
      <c r="G833" s="1025" t="s">
        <v>1333</v>
      </c>
      <c r="H833" s="63" t="s">
        <v>1891</v>
      </c>
      <c r="I833" s="811"/>
    </row>
    <row r="834" ht="15.75" customHeight="1">
      <c r="A834" s="1094"/>
      <c r="B834" s="1096">
        <v>802.0</v>
      </c>
      <c r="C834" s="35">
        <v>42716.0</v>
      </c>
      <c r="D834" s="33" t="s">
        <v>1640</v>
      </c>
      <c r="E834" s="33"/>
      <c r="F834" s="1057" t="s">
        <v>1313</v>
      </c>
      <c r="G834" s="1025" t="s">
        <v>1333</v>
      </c>
      <c r="H834" s="63" t="s">
        <v>1884</v>
      </c>
      <c r="I834" s="811"/>
    </row>
    <row r="835" ht="15.75" customHeight="1">
      <c r="A835" s="1094"/>
      <c r="B835" s="1096">
        <v>803.0</v>
      </c>
      <c r="C835" s="35">
        <v>42716.0</v>
      </c>
      <c r="D835" s="33" t="s">
        <v>1383</v>
      </c>
      <c r="E835" s="33"/>
      <c r="F835" s="1057" t="s">
        <v>1313</v>
      </c>
      <c r="G835" s="1025" t="s">
        <v>1385</v>
      </c>
      <c r="H835" s="63" t="s">
        <v>1892</v>
      </c>
      <c r="I835" s="811"/>
    </row>
    <row r="836" ht="15.75" customHeight="1">
      <c r="A836" s="1094"/>
      <c r="B836" s="1095">
        <v>804.0</v>
      </c>
      <c r="C836" s="35">
        <v>42717.0</v>
      </c>
      <c r="D836" s="33" t="s">
        <v>1536</v>
      </c>
      <c r="E836" s="33"/>
      <c r="F836" s="1039" t="s">
        <v>131</v>
      </c>
      <c r="G836" s="1025"/>
      <c r="H836" s="63" t="s">
        <v>1897</v>
      </c>
      <c r="I836" s="811"/>
    </row>
    <row r="837" ht="15.75" customHeight="1">
      <c r="A837" s="1094"/>
      <c r="B837" s="1096">
        <v>805.0</v>
      </c>
      <c r="C837" s="35">
        <v>42717.0</v>
      </c>
      <c r="D837" s="33" t="s">
        <v>1362</v>
      </c>
      <c r="E837" s="33"/>
      <c r="F837" s="1039" t="s">
        <v>1898</v>
      </c>
      <c r="G837" s="1025"/>
      <c r="H837" s="63" t="s">
        <v>1899</v>
      </c>
      <c r="I837" s="811"/>
    </row>
    <row r="838" ht="15.75" customHeight="1">
      <c r="A838" s="1094"/>
      <c r="B838" s="1096">
        <v>806.0</v>
      </c>
      <c r="C838" s="35">
        <v>42717.0</v>
      </c>
      <c r="D838" s="42" t="s">
        <v>1727</v>
      </c>
      <c r="E838" s="42"/>
      <c r="F838" s="1057" t="s">
        <v>363</v>
      </c>
      <c r="G838" s="1025"/>
      <c r="H838" s="63" t="s">
        <v>1893</v>
      </c>
      <c r="I838" s="811"/>
    </row>
    <row r="839" ht="15.75" customHeight="1">
      <c r="A839" s="1094"/>
      <c r="B839" s="1095">
        <v>807.0</v>
      </c>
      <c r="C839" s="35">
        <v>42717.0</v>
      </c>
      <c r="D839" s="33" t="s">
        <v>376</v>
      </c>
      <c r="E839" s="33"/>
      <c r="F839" s="1039" t="s">
        <v>363</v>
      </c>
      <c r="G839" s="1025"/>
      <c r="H839" s="63" t="s">
        <v>1894</v>
      </c>
      <c r="I839" s="811"/>
    </row>
    <row r="840" ht="15.75" customHeight="1">
      <c r="A840" s="1094"/>
      <c r="B840" s="1096">
        <v>808.0</v>
      </c>
      <c r="C840" s="35">
        <v>42717.0</v>
      </c>
      <c r="D840" s="33" t="s">
        <v>1895</v>
      </c>
      <c r="E840" s="33"/>
      <c r="F840" s="1057" t="s">
        <v>994</v>
      </c>
      <c r="G840" s="1025" t="s">
        <v>1425</v>
      </c>
      <c r="H840" s="63" t="s">
        <v>1896</v>
      </c>
      <c r="I840" s="811"/>
    </row>
    <row r="841" ht="15.75" customHeight="1">
      <c r="A841" s="1094"/>
      <c r="B841" s="1096">
        <v>809.0</v>
      </c>
      <c r="C841" s="35">
        <v>42719.0</v>
      </c>
      <c r="D841" s="33" t="s">
        <v>1654</v>
      </c>
      <c r="E841" s="33"/>
      <c r="F841" s="1057" t="s">
        <v>1410</v>
      </c>
      <c r="G841" s="1025" t="s">
        <v>1333</v>
      </c>
      <c r="H841" s="63" t="s">
        <v>1904</v>
      </c>
      <c r="I841" s="811"/>
    </row>
    <row r="842" ht="15.75" customHeight="1">
      <c r="A842" s="1094"/>
      <c r="B842" s="1096">
        <v>810.0</v>
      </c>
      <c r="C842" s="35">
        <v>42719.0</v>
      </c>
      <c r="D842" s="33" t="s">
        <v>1618</v>
      </c>
      <c r="E842" s="33"/>
      <c r="F842" s="1039" t="s">
        <v>1901</v>
      </c>
      <c r="G842" s="1025"/>
      <c r="H842" s="63" t="s">
        <v>1902</v>
      </c>
      <c r="I842" s="811"/>
    </row>
    <row r="843" ht="15.75" customHeight="1">
      <c r="A843" s="1094"/>
      <c r="B843" s="1095">
        <v>811.0</v>
      </c>
      <c r="C843" s="35">
        <v>42719.0</v>
      </c>
      <c r="D843" s="33" t="s">
        <v>1365</v>
      </c>
      <c r="E843" s="33"/>
      <c r="F843" s="1039" t="s">
        <v>1905</v>
      </c>
      <c r="G843" s="1025"/>
      <c r="H843" s="63" t="s">
        <v>1906</v>
      </c>
      <c r="I843" s="811"/>
    </row>
    <row r="844" ht="15.75" customHeight="1">
      <c r="A844" s="1094"/>
      <c r="B844" s="1096">
        <v>812.0</v>
      </c>
      <c r="C844" s="35">
        <v>42719.0</v>
      </c>
      <c r="D844" s="33" t="s">
        <v>1475</v>
      </c>
      <c r="E844" s="33"/>
      <c r="F844" s="1039" t="s">
        <v>1593</v>
      </c>
      <c r="G844" s="1025"/>
      <c r="H844" s="63" t="s">
        <v>1900</v>
      </c>
      <c r="I844" s="811"/>
    </row>
    <row r="845" ht="15.75" customHeight="1">
      <c r="A845" s="1094"/>
      <c r="B845" s="1096">
        <v>813.0</v>
      </c>
      <c r="C845" s="35">
        <v>42719.0</v>
      </c>
      <c r="D845" s="33" t="s">
        <v>1682</v>
      </c>
      <c r="E845" s="33"/>
      <c r="F845" s="1057" t="s">
        <v>994</v>
      </c>
      <c r="G845" s="1025" t="s">
        <v>1425</v>
      </c>
      <c r="H845" s="63" t="s">
        <v>1907</v>
      </c>
      <c r="I845" s="811"/>
    </row>
    <row r="846" ht="15.75" customHeight="1">
      <c r="A846" s="1094"/>
      <c r="B846" s="1095"/>
      <c r="C846" s="35">
        <v>42719.0</v>
      </c>
      <c r="D846" s="55" t="s">
        <v>1682</v>
      </c>
      <c r="E846" s="55"/>
      <c r="F846" s="1060" t="s">
        <v>158</v>
      </c>
      <c r="G846" s="1025"/>
      <c r="H846" s="63"/>
      <c r="I846" s="811"/>
    </row>
    <row r="847" ht="15.75" customHeight="1">
      <c r="A847" s="1094"/>
      <c r="B847" s="1095">
        <v>814.0</v>
      </c>
      <c r="C847" s="35">
        <v>42719.0</v>
      </c>
      <c r="D847" s="33" t="s">
        <v>1618</v>
      </c>
      <c r="E847" s="33"/>
      <c r="F847" s="1039" t="s">
        <v>1593</v>
      </c>
      <c r="G847" s="1025"/>
      <c r="H847" s="63" t="s">
        <v>1903</v>
      </c>
      <c r="I847" s="811"/>
    </row>
    <row r="848" ht="15.75" customHeight="1">
      <c r="A848" s="1094"/>
      <c r="B848" s="1096">
        <v>815.0</v>
      </c>
      <c r="C848" s="35">
        <v>42723.0</v>
      </c>
      <c r="D848" s="33" t="s">
        <v>1908</v>
      </c>
      <c r="E848" s="33"/>
      <c r="F848" s="1057" t="s">
        <v>1909</v>
      </c>
      <c r="G848" s="1025"/>
      <c r="H848" s="63" t="s">
        <v>1910</v>
      </c>
      <c r="I848" s="811"/>
    </row>
    <row r="849" ht="15.75" customHeight="1">
      <c r="A849" s="1094"/>
      <c r="B849" s="1096">
        <v>816.0</v>
      </c>
      <c r="C849" s="35">
        <v>42723.0</v>
      </c>
      <c r="D849" s="33" t="s">
        <v>1353</v>
      </c>
      <c r="E849" s="33"/>
      <c r="F849" s="1057" t="s">
        <v>1911</v>
      </c>
      <c r="G849" s="1025" t="s">
        <v>1912</v>
      </c>
      <c r="H849" s="63" t="s">
        <v>1913</v>
      </c>
      <c r="I849" s="811"/>
    </row>
    <row r="850" ht="15.75" customHeight="1">
      <c r="A850" s="1094"/>
      <c r="B850" s="1096">
        <v>817.0</v>
      </c>
      <c r="C850" s="35">
        <v>42723.0</v>
      </c>
      <c r="D850" s="33" t="s">
        <v>1485</v>
      </c>
      <c r="E850" s="33"/>
      <c r="F850" s="1057" t="s">
        <v>1911</v>
      </c>
      <c r="G850" s="1025" t="s">
        <v>1367</v>
      </c>
      <c r="H850" s="63" t="s">
        <v>1914</v>
      </c>
      <c r="I850" s="811"/>
    </row>
    <row r="851" ht="15.75" customHeight="1">
      <c r="A851" s="1094"/>
      <c r="B851" s="1095">
        <v>818.0</v>
      </c>
      <c r="C851" s="35">
        <v>42723.0</v>
      </c>
      <c r="D851" s="33" t="s">
        <v>1644</v>
      </c>
      <c r="E851" s="33"/>
      <c r="F851" s="1057" t="s">
        <v>1911</v>
      </c>
      <c r="G851" s="1025" t="s">
        <v>1367</v>
      </c>
      <c r="H851" s="63" t="s">
        <v>1917</v>
      </c>
      <c r="I851" s="811"/>
    </row>
    <row r="852" ht="15.75" customHeight="1">
      <c r="A852" s="1094"/>
      <c r="B852" s="1096">
        <v>819.0</v>
      </c>
      <c r="C852" s="35">
        <v>42723.0</v>
      </c>
      <c r="D852" s="33" t="s">
        <v>1918</v>
      </c>
      <c r="E852" s="33"/>
      <c r="F852" s="1039" t="s">
        <v>994</v>
      </c>
      <c r="G852" s="1097" t="s">
        <v>1919</v>
      </c>
      <c r="H852" s="63" t="s">
        <v>1920</v>
      </c>
      <c r="I852" s="811"/>
    </row>
    <row r="853" ht="15.75" customHeight="1">
      <c r="A853" s="1094"/>
      <c r="B853" s="1096">
        <v>820.0</v>
      </c>
      <c r="C853" s="35">
        <v>42723.0</v>
      </c>
      <c r="D853" s="33" t="s">
        <v>1915</v>
      </c>
      <c r="E853" s="33"/>
      <c r="F853" s="1039" t="s">
        <v>1725</v>
      </c>
      <c r="G853" s="1025"/>
      <c r="H853" s="63" t="s">
        <v>1916</v>
      </c>
      <c r="I853" s="811"/>
    </row>
    <row r="854" ht="15.75" customHeight="1">
      <c r="A854" s="1094"/>
      <c r="B854" s="1095">
        <v>821.0</v>
      </c>
      <c r="C854" s="35">
        <v>42724.0</v>
      </c>
      <c r="D854" s="33" t="s">
        <v>1922</v>
      </c>
      <c r="E854" s="33"/>
      <c r="F854" s="1039" t="s">
        <v>18</v>
      </c>
      <c r="G854" s="1025"/>
      <c r="H854" s="21"/>
      <c r="I854" s="811"/>
    </row>
    <row r="855" ht="15.75" customHeight="1">
      <c r="A855" s="1094"/>
      <c r="B855" s="1096">
        <v>822.0</v>
      </c>
      <c r="C855" s="35">
        <v>42724.0</v>
      </c>
      <c r="D855" s="33" t="s">
        <v>1932</v>
      </c>
      <c r="E855" s="33"/>
      <c r="F855" s="1039" t="s">
        <v>18</v>
      </c>
      <c r="G855" s="1025"/>
      <c r="H855" s="21"/>
      <c r="I855" s="811"/>
    </row>
    <row r="856" ht="15.75" customHeight="1">
      <c r="A856" s="1094"/>
      <c r="B856" s="1096">
        <v>823.0</v>
      </c>
      <c r="C856" s="35">
        <v>42724.0</v>
      </c>
      <c r="D856" s="33" t="s">
        <v>1934</v>
      </c>
      <c r="E856" s="33"/>
      <c r="F856" s="1039" t="s">
        <v>1924</v>
      </c>
      <c r="G856" s="1025"/>
      <c r="H856" s="21"/>
      <c r="I856" s="811"/>
    </row>
    <row r="857" ht="15.75" customHeight="1">
      <c r="A857" s="1094"/>
      <c r="B857" s="1096">
        <v>824.0</v>
      </c>
      <c r="C857" s="35">
        <v>42724.0</v>
      </c>
      <c r="D857" s="33" t="s">
        <v>1930</v>
      </c>
      <c r="E857" s="33"/>
      <c r="F857" s="1039" t="s">
        <v>18</v>
      </c>
      <c r="G857" s="1025"/>
      <c r="H857" s="21"/>
      <c r="I857" s="811"/>
    </row>
    <row r="858" ht="15.75" customHeight="1">
      <c r="A858" s="1094"/>
      <c r="B858" s="1095">
        <v>825.0</v>
      </c>
      <c r="C858" s="35">
        <v>42724.0</v>
      </c>
      <c r="D858" s="33" t="s">
        <v>1926</v>
      </c>
      <c r="E858" s="33"/>
      <c r="F858" s="1039" t="s">
        <v>18</v>
      </c>
      <c r="G858" s="1025"/>
      <c r="H858" s="21"/>
      <c r="I858" s="811"/>
    </row>
    <row r="859" ht="15.75" customHeight="1">
      <c r="A859" s="1094"/>
      <c r="B859" s="1096">
        <v>826.0</v>
      </c>
      <c r="C859" s="35">
        <v>42724.0</v>
      </c>
      <c r="D859" s="55" t="s">
        <v>1921</v>
      </c>
      <c r="E859" s="55"/>
      <c r="F859" s="1061" t="s">
        <v>18</v>
      </c>
      <c r="G859" s="1025"/>
      <c r="H859" s="21"/>
      <c r="I859" s="811"/>
    </row>
    <row r="860" ht="15.75" customHeight="1">
      <c r="A860" s="1094"/>
      <c r="B860" s="1096">
        <v>827.0</v>
      </c>
      <c r="C860" s="35">
        <v>42724.0</v>
      </c>
      <c r="D860" s="33" t="s">
        <v>1925</v>
      </c>
      <c r="E860" s="33"/>
      <c r="F860" s="1039" t="s">
        <v>18</v>
      </c>
      <c r="G860" s="1025"/>
      <c r="H860" s="21"/>
      <c r="I860" s="811"/>
    </row>
    <row r="861" ht="15.75" customHeight="1">
      <c r="A861" s="1094"/>
      <c r="B861" s="1095">
        <v>828.0</v>
      </c>
      <c r="C861" s="35">
        <v>42724.0</v>
      </c>
      <c r="D861" s="33" t="s">
        <v>1473</v>
      </c>
      <c r="E861" s="33"/>
      <c r="F861" s="1039" t="s">
        <v>18</v>
      </c>
      <c r="G861" s="1025"/>
      <c r="H861" s="21"/>
      <c r="I861" s="811"/>
    </row>
    <row r="862" ht="15.75" customHeight="1">
      <c r="A862" s="1094"/>
      <c r="B862" s="1096">
        <v>829.0</v>
      </c>
      <c r="C862" s="35">
        <v>42724.0</v>
      </c>
      <c r="D862" s="33" t="s">
        <v>1935</v>
      </c>
      <c r="E862" s="33"/>
      <c r="F862" s="1039" t="s">
        <v>18</v>
      </c>
      <c r="G862" s="1025"/>
      <c r="H862" s="21"/>
      <c r="I862" s="811"/>
    </row>
    <row r="863" ht="15.75" customHeight="1">
      <c r="A863" s="1094"/>
      <c r="B863" s="1096">
        <v>830.0</v>
      </c>
      <c r="C863" s="35">
        <v>42724.0</v>
      </c>
      <c r="D863" s="33" t="s">
        <v>1923</v>
      </c>
      <c r="E863" s="33"/>
      <c r="F863" s="1039" t="s">
        <v>1924</v>
      </c>
      <c r="G863" s="1025"/>
      <c r="H863" s="21"/>
      <c r="I863" s="811"/>
    </row>
    <row r="864" ht="15.75" customHeight="1">
      <c r="A864" s="1094"/>
      <c r="B864" s="1096">
        <v>831.0</v>
      </c>
      <c r="C864" s="35">
        <v>42724.0</v>
      </c>
      <c r="D864" s="33" t="s">
        <v>1931</v>
      </c>
      <c r="E864" s="33"/>
      <c r="F864" s="1039" t="s">
        <v>18</v>
      </c>
      <c r="G864" s="1025"/>
      <c r="H864" s="21"/>
      <c r="I864" s="811"/>
    </row>
    <row r="865" ht="15.75" customHeight="1">
      <c r="A865" s="1094"/>
      <c r="B865" s="1095">
        <v>832.0</v>
      </c>
      <c r="C865" s="35">
        <v>42724.0</v>
      </c>
      <c r="D865" s="33" t="s">
        <v>1929</v>
      </c>
      <c r="E865" s="33"/>
      <c r="F865" s="1039" t="s">
        <v>18</v>
      </c>
      <c r="G865" s="1025"/>
      <c r="H865" s="21"/>
      <c r="I865" s="811"/>
    </row>
    <row r="866" ht="15.75" customHeight="1">
      <c r="A866" s="1094"/>
      <c r="B866" s="1096">
        <v>833.0</v>
      </c>
      <c r="C866" s="35">
        <v>42724.0</v>
      </c>
      <c r="D866" s="33" t="s">
        <v>1933</v>
      </c>
      <c r="E866" s="33"/>
      <c r="F866" s="1039" t="s">
        <v>18</v>
      </c>
      <c r="G866" s="1025"/>
      <c r="H866" s="21"/>
      <c r="I866" s="811"/>
    </row>
    <row r="867" ht="15.75" customHeight="1">
      <c r="A867" s="1094"/>
      <c r="B867" s="1096">
        <v>834.0</v>
      </c>
      <c r="C867" s="35">
        <v>42724.0</v>
      </c>
      <c r="D867" s="33" t="s">
        <v>1927</v>
      </c>
      <c r="E867" s="33"/>
      <c r="F867" s="1039" t="s">
        <v>89</v>
      </c>
      <c r="G867" s="1025" t="s">
        <v>1928</v>
      </c>
      <c r="H867" s="21"/>
      <c r="I867" s="811"/>
    </row>
    <row r="868" ht="15.75" customHeight="1">
      <c r="A868" s="1094"/>
      <c r="B868" s="1095">
        <v>835.0</v>
      </c>
      <c r="C868" s="35">
        <v>42724.0</v>
      </c>
      <c r="D868" s="33" t="s">
        <v>1642</v>
      </c>
      <c r="E868" s="33"/>
      <c r="F868" s="1039" t="s">
        <v>89</v>
      </c>
      <c r="G868" s="1025" t="s">
        <v>878</v>
      </c>
      <c r="H868" s="21"/>
      <c r="I868" s="811"/>
    </row>
    <row r="869" ht="15.75" customHeight="1">
      <c r="A869" s="1094"/>
      <c r="B869" s="1096">
        <v>836.0</v>
      </c>
      <c r="C869" s="35">
        <v>42731.0</v>
      </c>
      <c r="D869" s="33" t="s">
        <v>1938</v>
      </c>
      <c r="E869" s="33"/>
      <c r="F869" s="1039" t="s">
        <v>18</v>
      </c>
      <c r="G869" s="1025"/>
      <c r="H869" s="21"/>
      <c r="I869" s="811"/>
    </row>
    <row r="870" ht="15.75" customHeight="1">
      <c r="A870" s="1094"/>
      <c r="B870" s="1096">
        <v>837.0</v>
      </c>
      <c r="C870" s="35">
        <v>42731.0</v>
      </c>
      <c r="D870" s="43" t="s">
        <v>1945</v>
      </c>
      <c r="E870" s="43"/>
      <c r="F870" s="1039" t="s">
        <v>18</v>
      </c>
      <c r="G870" s="1025"/>
      <c r="H870" s="21"/>
      <c r="I870" s="811"/>
    </row>
    <row r="871" ht="15.75" customHeight="1">
      <c r="A871" s="1094"/>
      <c r="B871" s="1095">
        <v>838.0</v>
      </c>
      <c r="C871" s="35">
        <v>42731.0</v>
      </c>
      <c r="D871" s="33" t="s">
        <v>1654</v>
      </c>
      <c r="E871" s="33"/>
      <c r="F871" s="1057" t="s">
        <v>994</v>
      </c>
      <c r="G871" s="1025" t="s">
        <v>1375</v>
      </c>
      <c r="H871" s="21"/>
      <c r="I871" s="811"/>
    </row>
    <row r="872" ht="15.75" customHeight="1">
      <c r="A872" s="1094"/>
      <c r="B872" s="1096">
        <v>839.0</v>
      </c>
      <c r="C872" s="35">
        <v>42731.0</v>
      </c>
      <c r="D872" s="43" t="s">
        <v>1937</v>
      </c>
      <c r="E872" s="43"/>
      <c r="F872" s="1057" t="s">
        <v>994</v>
      </c>
      <c r="G872" s="1025" t="s">
        <v>1645</v>
      </c>
      <c r="H872" s="21"/>
      <c r="I872" s="811"/>
    </row>
    <row r="873" ht="15.75" customHeight="1">
      <c r="A873" s="1094"/>
      <c r="B873" s="1096">
        <v>840.0</v>
      </c>
      <c r="C873" s="35">
        <v>42731.0</v>
      </c>
      <c r="D873" s="33" t="s">
        <v>1940</v>
      </c>
      <c r="E873" s="33"/>
      <c r="F873" s="1057" t="s">
        <v>994</v>
      </c>
      <c r="G873" s="1025" t="s">
        <v>1645</v>
      </c>
      <c r="H873" s="21"/>
      <c r="I873" s="811"/>
    </row>
    <row r="874" ht="15.75" customHeight="1">
      <c r="A874" s="1094"/>
      <c r="B874" s="1095">
        <v>841.0</v>
      </c>
      <c r="C874" s="35">
        <v>42731.0</v>
      </c>
      <c r="D874" s="33" t="s">
        <v>1941</v>
      </c>
      <c r="E874" s="33"/>
      <c r="F874" s="1057" t="s">
        <v>994</v>
      </c>
      <c r="G874" s="1025" t="s">
        <v>1645</v>
      </c>
      <c r="H874" s="21"/>
      <c r="I874" s="811"/>
    </row>
    <row r="875" ht="15.75" customHeight="1">
      <c r="A875" s="1094"/>
      <c r="B875" s="1096">
        <v>842.0</v>
      </c>
      <c r="C875" s="35">
        <v>42731.0</v>
      </c>
      <c r="D875" s="33" t="s">
        <v>1936</v>
      </c>
      <c r="E875" s="33"/>
      <c r="F875" s="1057" t="s">
        <v>994</v>
      </c>
      <c r="G875" s="1025" t="s">
        <v>1645</v>
      </c>
      <c r="H875" s="21"/>
      <c r="I875" s="811"/>
    </row>
    <row r="876" ht="15.75" customHeight="1">
      <c r="A876" s="1094"/>
      <c r="B876" s="1096">
        <v>843.0</v>
      </c>
      <c r="C876" s="35">
        <v>42731.0</v>
      </c>
      <c r="D876" s="33" t="s">
        <v>1943</v>
      </c>
      <c r="E876" s="33"/>
      <c r="F876" s="1057" t="s">
        <v>994</v>
      </c>
      <c r="G876" s="1025" t="s">
        <v>1645</v>
      </c>
      <c r="H876" s="21"/>
      <c r="I876" s="811"/>
    </row>
    <row r="877" ht="15.75" customHeight="1">
      <c r="A877" s="1094"/>
      <c r="B877" s="1095">
        <v>844.0</v>
      </c>
      <c r="C877" s="35">
        <v>42731.0</v>
      </c>
      <c r="D877" s="33" t="s">
        <v>1944</v>
      </c>
      <c r="E877" s="33"/>
      <c r="F877" s="1057" t="s">
        <v>994</v>
      </c>
      <c r="G877" s="1025" t="s">
        <v>1645</v>
      </c>
      <c r="H877" s="21"/>
      <c r="I877" s="811"/>
    </row>
    <row r="878" ht="15.75" customHeight="1">
      <c r="A878" s="1094"/>
      <c r="B878" s="1095">
        <v>845.0</v>
      </c>
      <c r="C878" s="35">
        <v>42731.0</v>
      </c>
      <c r="D878" s="33" t="s">
        <v>1233</v>
      </c>
      <c r="E878" s="33"/>
      <c r="F878" s="1039" t="s">
        <v>1924</v>
      </c>
      <c r="G878" s="1025"/>
      <c r="H878" s="21"/>
      <c r="I878" s="811"/>
    </row>
    <row r="879" ht="15.75" customHeight="1">
      <c r="A879" s="1094"/>
      <c r="B879" s="1096">
        <v>846.0</v>
      </c>
      <c r="C879" s="35">
        <v>42731.0</v>
      </c>
      <c r="D879" s="33" t="s">
        <v>1942</v>
      </c>
      <c r="E879" s="33"/>
      <c r="F879" s="1039" t="s">
        <v>1924</v>
      </c>
      <c r="G879" s="1025"/>
      <c r="H879" s="21"/>
      <c r="I879" s="811"/>
    </row>
    <row r="880" ht="15.75" customHeight="1">
      <c r="A880" s="1094"/>
      <c r="B880" s="1096">
        <v>847.0</v>
      </c>
      <c r="C880" s="35">
        <v>42731.0</v>
      </c>
      <c r="D880" s="33" t="s">
        <v>1939</v>
      </c>
      <c r="E880" s="33"/>
      <c r="F880" s="1039" t="s">
        <v>1924</v>
      </c>
      <c r="G880" s="1025"/>
      <c r="H880" s="21"/>
      <c r="I880" s="811"/>
    </row>
    <row r="881" ht="15.75" customHeight="1">
      <c r="A881" s="1094"/>
      <c r="B881" s="1095">
        <v>848.0</v>
      </c>
      <c r="C881" s="35">
        <v>42731.0</v>
      </c>
      <c r="D881" s="33" t="s">
        <v>1371</v>
      </c>
      <c r="E881" s="33"/>
      <c r="F881" s="1039" t="s">
        <v>1924</v>
      </c>
      <c r="G881" s="1025"/>
      <c r="H881" s="21"/>
      <c r="I881" s="811"/>
    </row>
    <row r="882" ht="15.75" customHeight="1">
      <c r="A882" s="1094"/>
      <c r="B882" s="1096">
        <v>849.0</v>
      </c>
      <c r="C882" s="35">
        <v>42733.0</v>
      </c>
      <c r="D882" s="33" t="s">
        <v>1948</v>
      </c>
      <c r="E882" s="33"/>
      <c r="F882" s="1057" t="s">
        <v>994</v>
      </c>
      <c r="G882" s="1025" t="s">
        <v>1645</v>
      </c>
      <c r="H882" s="21"/>
      <c r="I882" s="811"/>
    </row>
    <row r="883" ht="15.75" customHeight="1">
      <c r="A883" s="1094"/>
      <c r="B883" s="1096">
        <v>850.0</v>
      </c>
      <c r="C883" s="35">
        <v>42733.0</v>
      </c>
      <c r="D883" s="33" t="s">
        <v>1946</v>
      </c>
      <c r="E883" s="33"/>
      <c r="F883" s="1039" t="s">
        <v>18</v>
      </c>
      <c r="G883" s="1025"/>
      <c r="H883" s="21"/>
      <c r="I883" s="811"/>
    </row>
    <row r="884" ht="15.75" customHeight="1">
      <c r="A884" s="1094"/>
      <c r="B884" s="1095"/>
      <c r="C884" s="35">
        <v>42733.0</v>
      </c>
      <c r="D884" s="33" t="s">
        <v>1953</v>
      </c>
      <c r="E884" s="33"/>
      <c r="F884" s="1039" t="s">
        <v>1954</v>
      </c>
      <c r="G884" s="1074"/>
      <c r="H884" s="21"/>
      <c r="I884" s="811"/>
    </row>
    <row r="885" ht="15.75" customHeight="1">
      <c r="A885" s="1094"/>
      <c r="B885" s="1095"/>
      <c r="C885" s="35">
        <v>42733.0</v>
      </c>
      <c r="D885" s="33" t="s">
        <v>1353</v>
      </c>
      <c r="E885" s="33"/>
      <c r="F885" s="1039" t="s">
        <v>1950</v>
      </c>
      <c r="G885" s="1025"/>
      <c r="H885" s="21"/>
      <c r="I885" s="811"/>
    </row>
    <row r="886" ht="15.75" customHeight="1">
      <c r="A886" s="1094"/>
      <c r="B886" s="1095">
        <v>851.0</v>
      </c>
      <c r="C886" s="35">
        <v>42733.0</v>
      </c>
      <c r="D886" s="33"/>
      <c r="E886" s="33"/>
      <c r="F886" s="1039"/>
      <c r="G886" s="1025"/>
      <c r="H886" s="21"/>
      <c r="I886" s="811"/>
    </row>
    <row r="887" ht="15.75" customHeight="1">
      <c r="A887" s="1094"/>
      <c r="B887" s="1096">
        <v>852.0</v>
      </c>
      <c r="C887" s="35">
        <v>42733.0</v>
      </c>
      <c r="D887" s="33"/>
      <c r="E887" s="33"/>
      <c r="F887" s="1039"/>
      <c r="G887" s="1025"/>
      <c r="H887" s="21"/>
      <c r="I887" s="811"/>
    </row>
    <row r="888" ht="15.75" customHeight="1">
      <c r="A888" s="1094"/>
      <c r="B888" s="1096">
        <v>853.0</v>
      </c>
      <c r="C888" s="35">
        <v>42733.0</v>
      </c>
      <c r="D888" s="33" t="s">
        <v>1951</v>
      </c>
      <c r="E888" s="33"/>
      <c r="F888" s="1039" t="s">
        <v>1952</v>
      </c>
      <c r="G888" s="1025"/>
      <c r="H888" s="21"/>
      <c r="I888" s="811"/>
    </row>
    <row r="889" ht="15.75" customHeight="1">
      <c r="A889" s="1094"/>
      <c r="B889" s="1095">
        <v>854.0</v>
      </c>
      <c r="C889" s="35">
        <v>42733.0</v>
      </c>
      <c r="D889" s="33" t="s">
        <v>1951</v>
      </c>
      <c r="E889" s="33"/>
      <c r="F889" s="1039" t="s">
        <v>363</v>
      </c>
      <c r="G889" s="1025"/>
      <c r="H889" s="21"/>
      <c r="I889" s="811"/>
    </row>
    <row r="890" ht="15.75" customHeight="1">
      <c r="A890" s="1094"/>
      <c r="B890" s="1095">
        <v>855.0</v>
      </c>
      <c r="C890" s="35">
        <v>42733.0</v>
      </c>
      <c r="D890" s="33" t="s">
        <v>1260</v>
      </c>
      <c r="E890" s="33"/>
      <c r="F890" s="1039" t="s">
        <v>182</v>
      </c>
      <c r="G890" s="1025"/>
      <c r="H890" s="21"/>
      <c r="I890" s="811"/>
    </row>
    <row r="891" ht="15.75" customHeight="1">
      <c r="A891" s="1094"/>
      <c r="B891" s="1096">
        <v>856.0</v>
      </c>
      <c r="C891" s="35">
        <v>42733.0</v>
      </c>
      <c r="D891" s="33" t="s">
        <v>1949</v>
      </c>
      <c r="E891" s="33"/>
      <c r="F891" s="1039" t="s">
        <v>182</v>
      </c>
      <c r="G891" s="1025"/>
      <c r="H891" s="21"/>
      <c r="I891" s="811"/>
    </row>
    <row r="892" ht="15.75" customHeight="1">
      <c r="A892" s="1094"/>
      <c r="B892" s="1096">
        <v>857.0</v>
      </c>
      <c r="C892" s="35">
        <v>42733.0</v>
      </c>
      <c r="D892" s="33" t="s">
        <v>1947</v>
      </c>
      <c r="E892" s="33"/>
      <c r="F892" s="1039" t="s">
        <v>182</v>
      </c>
      <c r="G892" s="1025"/>
      <c r="H892" s="21"/>
      <c r="I892" s="811"/>
    </row>
    <row r="893" ht="15.75" customHeight="1">
      <c r="A893" s="1094"/>
      <c r="B893" s="1095">
        <v>858.0</v>
      </c>
      <c r="C893" s="35">
        <v>42733.0</v>
      </c>
      <c r="D893" s="33" t="s">
        <v>1254</v>
      </c>
      <c r="E893" s="33"/>
      <c r="F893" s="1039" t="s">
        <v>182</v>
      </c>
      <c r="G893" s="1025"/>
      <c r="H893" s="21"/>
      <c r="I893" s="811"/>
    </row>
    <row r="894" ht="17.25" customHeight="1">
      <c r="A894" s="1094"/>
      <c r="B894" s="1096">
        <v>859.0</v>
      </c>
      <c r="C894" s="35">
        <v>42734.0</v>
      </c>
      <c r="D894" s="33" t="s">
        <v>1399</v>
      </c>
      <c r="E894" s="33"/>
      <c r="F894" s="1057" t="s">
        <v>1911</v>
      </c>
      <c r="G894" s="27" t="s">
        <v>601</v>
      </c>
      <c r="H894" s="21"/>
      <c r="I894" s="811"/>
    </row>
    <row r="895" ht="16.5" customHeight="1">
      <c r="A895" s="1094"/>
      <c r="B895" s="1096">
        <v>860.0</v>
      </c>
      <c r="C895" s="35">
        <v>42734.0</v>
      </c>
      <c r="D895" s="33" t="s">
        <v>1421</v>
      </c>
      <c r="E895" s="33"/>
      <c r="F895" s="1057" t="s">
        <v>1911</v>
      </c>
      <c r="G895" s="27" t="s">
        <v>601</v>
      </c>
      <c r="H895" s="21"/>
      <c r="I895" s="811"/>
    </row>
    <row r="896" ht="24.0" customHeight="1">
      <c r="A896" s="1094"/>
      <c r="B896" s="1095">
        <v>861.0</v>
      </c>
      <c r="C896" s="35">
        <v>42734.0</v>
      </c>
      <c r="D896" s="33" t="s">
        <v>1867</v>
      </c>
      <c r="E896" s="33"/>
      <c r="F896" s="1057" t="s">
        <v>1911</v>
      </c>
      <c r="G896" s="27" t="s">
        <v>1955</v>
      </c>
      <c r="H896" s="21"/>
      <c r="I896" s="811"/>
    </row>
    <row r="897" ht="12.75" customHeight="1">
      <c r="A897" s="1094"/>
      <c r="B897" s="1096">
        <v>862.0</v>
      </c>
      <c r="C897" s="35">
        <v>42734.0</v>
      </c>
      <c r="D897" s="33" t="s">
        <v>1483</v>
      </c>
      <c r="E897" s="1073"/>
      <c r="F897" s="1098" t="s">
        <v>1911</v>
      </c>
      <c r="G897" s="1025" t="s">
        <v>601</v>
      </c>
      <c r="H897" s="21"/>
      <c r="I897" s="1099"/>
    </row>
    <row r="898" ht="15.75" customHeight="1">
      <c r="A898" s="1094"/>
      <c r="B898" s="1096">
        <v>863.0</v>
      </c>
      <c r="C898" s="35">
        <v>42734.0</v>
      </c>
      <c r="D898" s="33" t="s">
        <v>1260</v>
      </c>
      <c r="E898" s="33"/>
      <c r="F898" s="1039" t="s">
        <v>363</v>
      </c>
      <c r="G898" s="1025"/>
      <c r="H898" s="21"/>
      <c r="I898" s="811"/>
    </row>
    <row r="899" ht="15.75" customHeight="1">
      <c r="A899" s="1094"/>
      <c r="B899" s="1095">
        <v>864.0</v>
      </c>
      <c r="C899" s="35">
        <v>42734.0</v>
      </c>
      <c r="D899" s="33" t="s">
        <v>1554</v>
      </c>
      <c r="E899" s="33"/>
      <c r="F899" s="1039" t="s">
        <v>363</v>
      </c>
      <c r="G899" s="1025"/>
      <c r="H899" s="21"/>
      <c r="I899" s="811"/>
    </row>
    <row r="900" ht="15.75" customHeight="1">
      <c r="A900" s="1094"/>
      <c r="B900" s="1095">
        <v>865.0</v>
      </c>
      <c r="C900" s="35"/>
      <c r="D900" s="33"/>
      <c r="E900" s="33"/>
      <c r="F900" s="1039"/>
      <c r="G900" s="1025"/>
      <c r="H900" s="21"/>
      <c r="I900" s="811"/>
    </row>
    <row r="901" ht="15.75" customHeight="1">
      <c r="A901" s="1094"/>
      <c r="B901" s="1096">
        <v>866.0</v>
      </c>
      <c r="C901" s="35"/>
      <c r="D901" s="33"/>
      <c r="E901" s="33"/>
      <c r="F901" s="1039"/>
      <c r="G901" s="1025"/>
      <c r="H901" s="21"/>
      <c r="I901" s="811"/>
    </row>
    <row r="902" ht="15.75" customHeight="1">
      <c r="A902" s="1094"/>
      <c r="B902" s="1096">
        <v>867.0</v>
      </c>
      <c r="C902" s="35"/>
      <c r="D902" s="33"/>
      <c r="E902" s="33"/>
      <c r="F902" s="1039"/>
      <c r="G902" s="1025"/>
      <c r="H902" s="21"/>
      <c r="I902" s="811"/>
    </row>
    <row r="903" ht="15.75" customHeight="1">
      <c r="A903" s="1094"/>
      <c r="B903" s="1095">
        <v>868.0</v>
      </c>
      <c r="C903" s="35"/>
      <c r="D903" s="33"/>
      <c r="E903" s="33"/>
      <c r="F903" s="1039"/>
      <c r="G903" s="1025"/>
      <c r="H903" s="21"/>
      <c r="I903" s="811"/>
    </row>
    <row r="904" ht="15.75" customHeight="1">
      <c r="A904" s="1094"/>
      <c r="B904" s="1096">
        <v>869.0</v>
      </c>
      <c r="C904" s="35"/>
      <c r="D904" s="33"/>
      <c r="E904" s="33"/>
      <c r="F904" s="1039"/>
      <c r="G904" s="1025"/>
      <c r="H904" s="21"/>
      <c r="I904" s="811"/>
    </row>
    <row r="905" ht="15.75" customHeight="1">
      <c r="A905" s="1094"/>
      <c r="B905" s="1096"/>
      <c r="C905" s="35"/>
      <c r="D905" s="33"/>
      <c r="E905" s="33"/>
      <c r="F905" s="1039"/>
      <c r="G905" s="1025"/>
      <c r="H905" s="663"/>
      <c r="I905" s="811"/>
    </row>
    <row r="906" ht="15.75" customHeight="1">
      <c r="A906" s="1076"/>
      <c r="B906" s="1013"/>
      <c r="C906" s="1013"/>
      <c r="D906" s="1100"/>
      <c r="E906" s="1100"/>
      <c r="F906" s="1077"/>
      <c r="G906" s="1078"/>
      <c r="H906" s="811"/>
      <c r="I906" s="811"/>
    </row>
    <row r="907" ht="15.75" customHeight="1">
      <c r="A907" s="1076"/>
      <c r="B907" s="1013"/>
      <c r="C907" s="1013"/>
      <c r="D907" s="1100"/>
      <c r="E907" s="1100"/>
      <c r="F907" s="1077"/>
      <c r="G907" s="1078"/>
      <c r="H907" s="811"/>
      <c r="I907" s="811"/>
    </row>
    <row r="908" ht="15.75" customHeight="1">
      <c r="A908" s="1076"/>
      <c r="B908" s="1013"/>
      <c r="C908" s="1013"/>
      <c r="D908" s="1100"/>
      <c r="E908" s="1100"/>
      <c r="F908" s="1077"/>
      <c r="G908" s="1078"/>
      <c r="H908" s="811"/>
      <c r="I908" s="811"/>
    </row>
    <row r="909" ht="15.75" customHeight="1">
      <c r="A909" s="1076"/>
      <c r="B909" s="1013"/>
      <c r="C909" s="1013"/>
      <c r="D909" s="1100"/>
      <c r="E909" s="1100"/>
      <c r="F909" s="1077"/>
      <c r="G909" s="1078"/>
      <c r="H909" s="811"/>
      <c r="I909" s="811"/>
    </row>
    <row r="910" ht="15.75" customHeight="1">
      <c r="A910" s="1076"/>
      <c r="B910" s="1013"/>
      <c r="C910" s="1013"/>
      <c r="D910" s="1100"/>
      <c r="E910" s="1100"/>
      <c r="F910" s="1077"/>
      <c r="G910" s="1078"/>
      <c r="H910" s="811"/>
      <c r="I910" s="811"/>
    </row>
    <row r="911" ht="15.75" customHeight="1">
      <c r="A911" s="1076"/>
      <c r="B911" s="1013"/>
      <c r="C911" s="1013"/>
      <c r="D911" s="1100"/>
      <c r="E911" s="1100"/>
      <c r="F911" s="1077"/>
      <c r="G911" s="1078"/>
      <c r="H911" s="811"/>
      <c r="I911" s="811"/>
    </row>
    <row r="912" ht="15.75" customHeight="1">
      <c r="A912" s="1076"/>
      <c r="B912" s="1013"/>
      <c r="C912" s="1013"/>
      <c r="D912" s="1100"/>
      <c r="E912" s="1100"/>
      <c r="F912" s="1077"/>
      <c r="G912" s="1078"/>
      <c r="H912" s="811"/>
      <c r="I912" s="811"/>
    </row>
    <row r="913" ht="15.75" customHeight="1">
      <c r="A913" s="1076"/>
      <c r="B913" s="1013"/>
      <c r="C913" s="1013"/>
      <c r="D913" s="1100"/>
      <c r="E913" s="1100"/>
      <c r="F913" s="1077"/>
      <c r="G913" s="1078"/>
      <c r="H913" s="811"/>
      <c r="I913" s="811"/>
    </row>
    <row r="914" ht="15.75" customHeight="1">
      <c r="A914" s="1076"/>
      <c r="B914" s="1013"/>
      <c r="C914" s="1013"/>
      <c r="D914" s="1100"/>
      <c r="E914" s="1100"/>
      <c r="F914" s="1077"/>
      <c r="G914" s="1078"/>
      <c r="H914" s="811"/>
      <c r="I914" s="811"/>
    </row>
    <row r="915" ht="15.75" customHeight="1">
      <c r="A915" s="1076"/>
      <c r="B915" s="1013"/>
      <c r="C915" s="1013"/>
      <c r="D915" s="1100"/>
      <c r="E915" s="1100"/>
      <c r="F915" s="1077"/>
      <c r="G915" s="1078"/>
      <c r="H915" s="811"/>
      <c r="I915" s="81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BE93935-6825-4EBA-A8DB-3FFF68979F91}" filter="1" showAutoFilter="1">
      <autoFilter ref="$A$3:$H$905"/>
      <extLst>
        <ext uri="GoogleSheetsCustomDataVersion1">
          <go:sheetsCustomData xmlns:go="http://customooxmlschemas.google.com/" filterViewId="1853436133"/>
        </ext>
      </extLst>
    </customSheetView>
  </customSheetViews>
  <mergeCells count="1">
    <mergeCell ref="A2:F2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19"/>
    <hyperlink r:id="rId17" ref="H20"/>
    <hyperlink r:id="rId18" ref="H21"/>
    <hyperlink r:id="rId19" ref="H22"/>
    <hyperlink r:id="rId20" ref="H23"/>
    <hyperlink r:id="rId21" ref="H24"/>
    <hyperlink r:id="rId22" ref="H25"/>
    <hyperlink r:id="rId23" ref="H26"/>
    <hyperlink r:id="rId24" ref="H27"/>
    <hyperlink r:id="rId25" ref="H28"/>
    <hyperlink r:id="rId26" ref="H29"/>
    <hyperlink r:id="rId27" ref="H30"/>
    <hyperlink r:id="rId28" ref="H31"/>
    <hyperlink r:id="rId29" ref="H32"/>
    <hyperlink r:id="rId30" ref="H33"/>
    <hyperlink r:id="rId31" ref="H34"/>
    <hyperlink r:id="rId32" ref="H35"/>
    <hyperlink r:id="rId33" ref="H36"/>
    <hyperlink r:id="rId34" ref="H37"/>
    <hyperlink r:id="rId35" ref="H38"/>
    <hyperlink r:id="rId36" ref="H39"/>
    <hyperlink r:id="rId37" ref="H40"/>
    <hyperlink r:id="rId38" ref="H41"/>
    <hyperlink r:id="rId39" ref="H42"/>
    <hyperlink r:id="rId40" ref="H43"/>
    <hyperlink r:id="rId41" ref="H44"/>
    <hyperlink r:id="rId42" ref="H45"/>
    <hyperlink r:id="rId43" ref="H46"/>
    <hyperlink r:id="rId44" ref="H47"/>
    <hyperlink r:id="rId45" ref="H48"/>
    <hyperlink r:id="rId46" ref="H49"/>
    <hyperlink r:id="rId47" ref="H50"/>
    <hyperlink r:id="rId48" ref="H51"/>
    <hyperlink r:id="rId49" ref="H52"/>
    <hyperlink r:id="rId50" ref="H53"/>
    <hyperlink r:id="rId51" ref="H54"/>
    <hyperlink r:id="rId52" ref="H55"/>
    <hyperlink r:id="rId53" ref="H56"/>
    <hyperlink r:id="rId54" ref="H57"/>
    <hyperlink r:id="rId55" ref="H58"/>
    <hyperlink r:id="rId56" ref="H59"/>
    <hyperlink r:id="rId57" ref="H60"/>
    <hyperlink r:id="rId58" ref="H61"/>
    <hyperlink r:id="rId59" ref="H62"/>
    <hyperlink r:id="rId60" ref="H63"/>
    <hyperlink r:id="rId61" ref="H64"/>
    <hyperlink r:id="rId62" ref="H65"/>
    <hyperlink r:id="rId63" ref="H66"/>
    <hyperlink r:id="rId64" ref="H67"/>
    <hyperlink r:id="rId65" ref="H68"/>
    <hyperlink r:id="rId66" ref="H69"/>
    <hyperlink r:id="rId67" ref="H70"/>
    <hyperlink r:id="rId68" ref="H71"/>
    <hyperlink r:id="rId69" ref="H72"/>
    <hyperlink r:id="rId70" ref="H73"/>
    <hyperlink r:id="rId71" ref="H74"/>
    <hyperlink r:id="rId72" ref="H75"/>
    <hyperlink r:id="rId73" ref="H121"/>
    <hyperlink r:id="rId74" ref="H122"/>
    <hyperlink r:id="rId75" ref="H123"/>
    <hyperlink r:id="rId76" ref="H124"/>
    <hyperlink r:id="rId77" ref="H125"/>
    <hyperlink r:id="rId78" ref="H126"/>
    <hyperlink r:id="rId79" ref="H127"/>
    <hyperlink r:id="rId80" ref="H128"/>
    <hyperlink r:id="rId81" ref="H129"/>
    <hyperlink r:id="rId82" ref="H231"/>
    <hyperlink r:id="rId83" ref="H300"/>
    <hyperlink r:id="rId84" ref="H303"/>
    <hyperlink r:id="rId85" ref="H304"/>
    <hyperlink r:id="rId86" ref="H305"/>
    <hyperlink r:id="rId87" ref="H306"/>
    <hyperlink r:id="rId88" ref="H307"/>
    <hyperlink r:id="rId89" ref="H308"/>
    <hyperlink r:id="rId90" ref="H309"/>
    <hyperlink r:id="rId91" ref="H316"/>
    <hyperlink r:id="rId92" ref="H328"/>
    <hyperlink r:id="rId93" ref="H333"/>
    <hyperlink r:id="rId94" ref="H335"/>
    <hyperlink r:id="rId95" ref="H336"/>
    <hyperlink r:id="rId96" ref="H337"/>
    <hyperlink r:id="rId97" ref="H338"/>
    <hyperlink r:id="rId98" ref="H339"/>
    <hyperlink r:id="rId99" ref="H340"/>
    <hyperlink r:id="rId100" ref="H341"/>
    <hyperlink r:id="rId101" ref="H342"/>
    <hyperlink r:id="rId102" ref="H343"/>
    <hyperlink r:id="rId103" ref="H527"/>
    <hyperlink r:id="rId104" ref="H528"/>
    <hyperlink r:id="rId105" ref="H529"/>
    <hyperlink r:id="rId106" ref="H530"/>
    <hyperlink r:id="rId107" ref="H531"/>
    <hyperlink r:id="rId108" ref="H532"/>
    <hyperlink r:id="rId109" ref="H533"/>
    <hyperlink r:id="rId110" ref="H534"/>
    <hyperlink r:id="rId111" ref="H535"/>
    <hyperlink r:id="rId112" ref="H536"/>
    <hyperlink r:id="rId113" ref="H538"/>
    <hyperlink r:id="rId114" ref="H539"/>
    <hyperlink r:id="rId115" ref="H540"/>
    <hyperlink r:id="rId116" ref="H541"/>
    <hyperlink r:id="rId117" ref="H542"/>
    <hyperlink r:id="rId118" ref="H550"/>
    <hyperlink r:id="rId119" ref="H558"/>
    <hyperlink r:id="rId120" ref="H559"/>
    <hyperlink r:id="rId121" ref="H560"/>
    <hyperlink r:id="rId122" ref="H561"/>
    <hyperlink r:id="rId123" ref="H562"/>
    <hyperlink r:id="rId124" ref="H563"/>
    <hyperlink r:id="rId125" ref="H564"/>
    <hyperlink r:id="rId126" ref="H565"/>
    <hyperlink r:id="rId127" ref="H566"/>
    <hyperlink r:id="rId128" ref="H567"/>
    <hyperlink r:id="rId129" ref="H568"/>
    <hyperlink r:id="rId130" ref="H569"/>
    <hyperlink r:id="rId131" ref="H570"/>
    <hyperlink r:id="rId132" ref="H571"/>
    <hyperlink r:id="rId133" ref="H572"/>
    <hyperlink r:id="rId134" ref="H573"/>
    <hyperlink r:id="rId135" ref="H574"/>
    <hyperlink r:id="rId136" ref="H575"/>
    <hyperlink r:id="rId137" ref="H587"/>
    <hyperlink r:id="rId138" ref="H599"/>
    <hyperlink r:id="rId139" ref="H600"/>
    <hyperlink r:id="rId140" ref="H601"/>
    <hyperlink r:id="rId141" ref="H602"/>
    <hyperlink r:id="rId142" ref="H603"/>
    <hyperlink r:id="rId143" ref="H604"/>
    <hyperlink r:id="rId144" ref="H605"/>
    <hyperlink r:id="rId145" ref="H606"/>
    <hyperlink r:id="rId146" ref="H607"/>
    <hyperlink r:id="rId147" ref="H608"/>
    <hyperlink r:id="rId148" ref="H609"/>
    <hyperlink r:id="rId149" ref="H610"/>
    <hyperlink r:id="rId150" ref="H611"/>
    <hyperlink r:id="rId151" ref="H612"/>
    <hyperlink r:id="rId152" ref="H613"/>
    <hyperlink r:id="rId153" ref="H614"/>
    <hyperlink r:id="rId154" ref="H615"/>
    <hyperlink r:id="rId155" ref="H616"/>
    <hyperlink r:id="rId156" ref="H617"/>
    <hyperlink r:id="rId157" ref="H618"/>
    <hyperlink r:id="rId158" ref="H619"/>
    <hyperlink r:id="rId159" ref="H620"/>
    <hyperlink r:id="rId160" ref="H621"/>
    <hyperlink r:id="rId161" ref="H622"/>
    <hyperlink r:id="rId162" ref="H623"/>
    <hyperlink r:id="rId163" ref="H624"/>
    <hyperlink r:id="rId164" ref="H625"/>
    <hyperlink r:id="rId165" ref="H626"/>
    <hyperlink r:id="rId166" ref="H627"/>
    <hyperlink r:id="rId167" ref="H628"/>
    <hyperlink r:id="rId168" ref="H629"/>
    <hyperlink r:id="rId169" ref="H630"/>
    <hyperlink r:id="rId170" ref="H631"/>
    <hyperlink r:id="rId171" ref="H632"/>
    <hyperlink r:id="rId172" ref="H633"/>
    <hyperlink r:id="rId173" ref="H634"/>
    <hyperlink r:id="rId174" ref="H635"/>
    <hyperlink r:id="rId175" ref="H636"/>
    <hyperlink r:id="rId176" ref="H637"/>
    <hyperlink r:id="rId177" ref="H638"/>
    <hyperlink r:id="rId178" ref="H639"/>
    <hyperlink r:id="rId179" ref="H640"/>
    <hyperlink r:id="rId180" ref="H641"/>
    <hyperlink r:id="rId181" ref="H642"/>
    <hyperlink r:id="rId182" ref="H643"/>
    <hyperlink r:id="rId183" ref="H644"/>
    <hyperlink r:id="rId184" ref="H645"/>
    <hyperlink r:id="rId185" ref="H646"/>
    <hyperlink r:id="rId186" ref="H647"/>
    <hyperlink r:id="rId187" ref="H648"/>
    <hyperlink r:id="rId188" ref="H649"/>
    <hyperlink r:id="rId189" ref="H650"/>
    <hyperlink r:id="rId190" ref="H651"/>
    <hyperlink r:id="rId191" ref="H652"/>
    <hyperlink r:id="rId192" ref="H653"/>
    <hyperlink r:id="rId193" ref="H654"/>
    <hyperlink r:id="rId194" ref="H655"/>
    <hyperlink r:id="rId195" ref="H656"/>
    <hyperlink r:id="rId196" ref="H657"/>
    <hyperlink r:id="rId197" ref="H658"/>
    <hyperlink r:id="rId198" ref="H659"/>
    <hyperlink r:id="rId199" ref="H660"/>
    <hyperlink r:id="rId200" ref="H661"/>
    <hyperlink r:id="rId201" ref="H662"/>
    <hyperlink r:id="rId202" ref="H663"/>
    <hyperlink r:id="rId203" ref="H664"/>
    <hyperlink r:id="rId204" ref="H665"/>
    <hyperlink r:id="rId205" ref="H666"/>
    <hyperlink r:id="rId206" ref="H667"/>
    <hyperlink r:id="rId207" ref="H668"/>
    <hyperlink r:id="rId208" ref="H669"/>
    <hyperlink r:id="rId209" ref="H670"/>
    <hyperlink r:id="rId210" ref="H671"/>
    <hyperlink r:id="rId211" ref="H672"/>
    <hyperlink r:id="rId212" ref="H673"/>
    <hyperlink r:id="rId213" ref="H674"/>
    <hyperlink r:id="rId214" ref="H675"/>
    <hyperlink r:id="rId215" ref="H676"/>
    <hyperlink r:id="rId216" ref="H677"/>
    <hyperlink r:id="rId217" ref="H678"/>
    <hyperlink r:id="rId218" ref="H679"/>
    <hyperlink r:id="rId219" ref="H680"/>
    <hyperlink r:id="rId220" ref="H681"/>
    <hyperlink r:id="rId221" ref="H682"/>
    <hyperlink r:id="rId222" ref="H683"/>
    <hyperlink r:id="rId223" ref="H684"/>
    <hyperlink r:id="rId224" ref="H685"/>
    <hyperlink r:id="rId225" ref="H686"/>
    <hyperlink r:id="rId226" ref="H687"/>
    <hyperlink r:id="rId227" ref="H689"/>
    <hyperlink r:id="rId228" ref="H690"/>
    <hyperlink r:id="rId229" ref="H691"/>
    <hyperlink r:id="rId230" ref="H692"/>
    <hyperlink r:id="rId231" ref="H693"/>
    <hyperlink r:id="rId232" ref="H694"/>
    <hyperlink r:id="rId233" ref="H695"/>
    <hyperlink r:id="rId234" ref="H696"/>
    <hyperlink r:id="rId235" ref="H697"/>
    <hyperlink r:id="rId236" ref="H698"/>
    <hyperlink r:id="rId237" ref="H700"/>
    <hyperlink r:id="rId238" ref="H701"/>
    <hyperlink r:id="rId239" ref="H702"/>
    <hyperlink r:id="rId240" ref="H703"/>
    <hyperlink r:id="rId241" ref="H706"/>
    <hyperlink r:id="rId242" ref="H707"/>
    <hyperlink r:id="rId243" ref="H708"/>
    <hyperlink r:id="rId244" ref="H709"/>
    <hyperlink r:id="rId245" ref="H710"/>
    <hyperlink r:id="rId246" ref="H711"/>
    <hyperlink r:id="rId247" ref="H712"/>
    <hyperlink r:id="rId248" ref="H713"/>
    <hyperlink r:id="rId249" ref="H714"/>
    <hyperlink r:id="rId250" ref="H715"/>
    <hyperlink r:id="rId251" ref="H716"/>
    <hyperlink r:id="rId252" ref="H717"/>
    <hyperlink r:id="rId253" ref="H718"/>
    <hyperlink r:id="rId254" ref="H719"/>
    <hyperlink r:id="rId255" ref="H720"/>
    <hyperlink r:id="rId256" ref="H721"/>
    <hyperlink r:id="rId257" ref="H722"/>
    <hyperlink r:id="rId258" ref="H723"/>
    <hyperlink r:id="rId259" ref="H724"/>
    <hyperlink r:id="rId260" ref="H725"/>
    <hyperlink r:id="rId261" ref="H726"/>
    <hyperlink r:id="rId262" ref="H727"/>
    <hyperlink r:id="rId263" ref="H728"/>
    <hyperlink r:id="rId264" ref="H729"/>
    <hyperlink r:id="rId265" ref="H730"/>
    <hyperlink r:id="rId266" ref="H731"/>
    <hyperlink r:id="rId267" ref="H732"/>
    <hyperlink r:id="rId268" ref="H733"/>
    <hyperlink r:id="rId269" ref="H734"/>
    <hyperlink r:id="rId270" ref="H735"/>
    <hyperlink r:id="rId271" ref="H736"/>
    <hyperlink r:id="rId272" ref="H737"/>
    <hyperlink r:id="rId273" ref="H738"/>
    <hyperlink r:id="rId274" ref="H739"/>
    <hyperlink r:id="rId275" ref="H740"/>
    <hyperlink r:id="rId276" ref="H741"/>
    <hyperlink r:id="rId277" ref="H742"/>
    <hyperlink r:id="rId278" ref="H743"/>
    <hyperlink r:id="rId279" ref="H744"/>
    <hyperlink r:id="rId280" ref="H745"/>
    <hyperlink r:id="rId281" ref="H746"/>
    <hyperlink r:id="rId282" ref="H747"/>
    <hyperlink r:id="rId283" ref="H748"/>
    <hyperlink r:id="rId284" ref="H749"/>
    <hyperlink r:id="rId285" ref="H750"/>
    <hyperlink r:id="rId286" ref="H751"/>
    <hyperlink r:id="rId287" ref="H752"/>
    <hyperlink r:id="rId288" ref="H753"/>
    <hyperlink r:id="rId289" ref="H754"/>
    <hyperlink r:id="rId290" ref="H755"/>
    <hyperlink r:id="rId291" ref="H756"/>
    <hyperlink r:id="rId292" ref="H757"/>
    <hyperlink r:id="rId293" ref="H758"/>
    <hyperlink r:id="rId294" ref="H759"/>
    <hyperlink r:id="rId295" ref="H762"/>
    <hyperlink r:id="rId296" ref="H763"/>
    <hyperlink r:id="rId297" ref="H764"/>
    <hyperlink r:id="rId298" ref="H765"/>
    <hyperlink r:id="rId299" ref="H766"/>
    <hyperlink r:id="rId300" ref="H767"/>
    <hyperlink r:id="rId301" ref="H768"/>
    <hyperlink r:id="rId302" ref="H769"/>
    <hyperlink r:id="rId303" ref="H770"/>
    <hyperlink r:id="rId304" ref="H771"/>
    <hyperlink r:id="rId305" ref="H772"/>
    <hyperlink r:id="rId306" ref="H773"/>
    <hyperlink r:id="rId307" ref="H774"/>
    <hyperlink r:id="rId308" ref="H775"/>
    <hyperlink r:id="rId309" ref="H776"/>
    <hyperlink r:id="rId310" ref="H777"/>
    <hyperlink r:id="rId311" ref="H778"/>
    <hyperlink r:id="rId312" ref="H779"/>
    <hyperlink r:id="rId313" ref="H780"/>
    <hyperlink r:id="rId314" ref="H781"/>
    <hyperlink r:id="rId315" ref="H782"/>
    <hyperlink r:id="rId316" ref="H783"/>
    <hyperlink r:id="rId317" ref="H784"/>
    <hyperlink r:id="rId318" ref="H785"/>
    <hyperlink r:id="rId319" ref="H786"/>
    <hyperlink r:id="rId320" ref="H787"/>
    <hyperlink r:id="rId321" ref="H788"/>
    <hyperlink r:id="rId322" ref="H789"/>
    <hyperlink r:id="rId323" ref="H790"/>
    <hyperlink r:id="rId324" ref="H791"/>
    <hyperlink r:id="rId325" ref="H792"/>
    <hyperlink r:id="rId326" ref="H793"/>
    <hyperlink r:id="rId327" ref="H794"/>
    <hyperlink r:id="rId328" ref="H795"/>
    <hyperlink r:id="rId329" ref="H796"/>
    <hyperlink r:id="rId330" ref="H797"/>
    <hyperlink r:id="rId331" ref="H798"/>
    <hyperlink r:id="rId332" ref="H800"/>
    <hyperlink r:id="rId333" ref="H801"/>
    <hyperlink r:id="rId334" ref="H802"/>
    <hyperlink r:id="rId335" ref="H803"/>
    <hyperlink r:id="rId336" ref="H804"/>
    <hyperlink r:id="rId337" ref="H805"/>
    <hyperlink r:id="rId338" ref="H806"/>
    <hyperlink r:id="rId339" ref="H807"/>
    <hyperlink r:id="rId340" ref="H808"/>
    <hyperlink r:id="rId341" ref="H809"/>
    <hyperlink r:id="rId342" ref="H810"/>
    <hyperlink r:id="rId343" ref="H811"/>
    <hyperlink r:id="rId344" ref="H812"/>
    <hyperlink r:id="rId345" ref="H813"/>
    <hyperlink r:id="rId346" ref="H814"/>
    <hyperlink r:id="rId347" ref="H815"/>
    <hyperlink r:id="rId348" ref="H816"/>
    <hyperlink r:id="rId349" ref="H817"/>
    <hyperlink r:id="rId350" ref="H818"/>
    <hyperlink r:id="rId351" ref="H819"/>
    <hyperlink r:id="rId352" ref="H821"/>
    <hyperlink r:id="rId353" ref="H822"/>
    <hyperlink r:id="rId354" ref="H823"/>
    <hyperlink r:id="rId355" ref="H824"/>
    <hyperlink r:id="rId356" ref="H825"/>
    <hyperlink r:id="rId357" ref="H826"/>
    <hyperlink r:id="rId358" ref="H827"/>
    <hyperlink r:id="rId359" ref="H828"/>
    <hyperlink r:id="rId360" ref="H829"/>
    <hyperlink r:id="rId361" ref="H830"/>
    <hyperlink r:id="rId362" ref="H831"/>
    <hyperlink r:id="rId363" ref="H832"/>
    <hyperlink r:id="rId364" ref="H833"/>
    <hyperlink r:id="rId365" ref="H834"/>
    <hyperlink r:id="rId366" ref="H835"/>
    <hyperlink r:id="rId367" ref="H836"/>
    <hyperlink r:id="rId368" ref="H837"/>
    <hyperlink r:id="rId369" ref="H838"/>
    <hyperlink r:id="rId370" ref="H839"/>
    <hyperlink r:id="rId371" ref="H840"/>
    <hyperlink r:id="rId372" ref="H841"/>
    <hyperlink r:id="rId373" ref="H842"/>
    <hyperlink r:id="rId374" ref="H843"/>
    <hyperlink r:id="rId375" ref="H844"/>
    <hyperlink r:id="rId376" ref="H845"/>
    <hyperlink r:id="rId377" ref="H847"/>
    <hyperlink r:id="rId378" ref="H848"/>
    <hyperlink r:id="rId379" ref="H849"/>
    <hyperlink r:id="rId380" ref="H850"/>
    <hyperlink r:id="rId381" ref="H851"/>
    <hyperlink r:id="rId382" ref="H852"/>
    <hyperlink r:id="rId383" ref="H853"/>
  </hyperlinks>
  <printOptions/>
  <pageMargins bottom="0.75" footer="0.0" header="0.0" left="0.7" right="0.7" top="0.75"/>
  <pageSetup orientation="portrait"/>
  <drawing r:id="rId384"/>
  <tableParts count="1">
    <tablePart r:id="rId38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57"/>
    <col customWidth="1" min="3" max="3" width="11.43"/>
    <col customWidth="1" min="4" max="4" width="36.29"/>
    <col customWidth="1" min="5" max="5" width="21.29"/>
    <col customWidth="1" min="6" max="26" width="11.43"/>
  </cols>
  <sheetData>
    <row r="1">
      <c r="A1" s="1101" t="s">
        <v>15875</v>
      </c>
      <c r="B1" s="1102"/>
      <c r="C1" s="1102"/>
      <c r="D1" s="1102"/>
      <c r="E1" s="1102"/>
    </row>
    <row r="2">
      <c r="A2" s="1103" t="s">
        <v>14817</v>
      </c>
      <c r="B2" s="1104" t="s">
        <v>15876</v>
      </c>
      <c r="C2" s="1104" t="s">
        <v>14818</v>
      </c>
      <c r="D2" s="1104" t="s">
        <v>15877</v>
      </c>
      <c r="E2" s="1104" t="s">
        <v>158</v>
      </c>
    </row>
    <row r="3">
      <c r="A3" s="932">
        <v>23449.0</v>
      </c>
      <c r="B3" s="932">
        <v>12.0</v>
      </c>
      <c r="C3" s="1105">
        <v>42558.0</v>
      </c>
      <c r="D3" s="933" t="s">
        <v>15878</v>
      </c>
      <c r="E3" s="933"/>
      <c r="G3" s="545" t="s">
        <v>14338</v>
      </c>
    </row>
    <row r="4">
      <c r="A4" s="932">
        <v>28691.0</v>
      </c>
      <c r="B4" s="932">
        <v>13.0</v>
      </c>
      <c r="C4" s="1105">
        <v>42563.0</v>
      </c>
      <c r="D4" s="933" t="s">
        <v>15879</v>
      </c>
      <c r="E4" s="1106" t="s">
        <v>15880</v>
      </c>
    </row>
    <row r="5">
      <c r="A5" s="932">
        <v>29269.0</v>
      </c>
      <c r="B5" s="932">
        <v>14.0</v>
      </c>
      <c r="C5" s="1105">
        <v>42570.0</v>
      </c>
      <c r="D5" s="933" t="s">
        <v>15881</v>
      </c>
      <c r="E5" s="1106" t="s">
        <v>15880</v>
      </c>
    </row>
    <row r="6">
      <c r="A6" s="932">
        <v>29216.0</v>
      </c>
      <c r="B6" s="932">
        <v>15.0</v>
      </c>
      <c r="C6" s="1105">
        <v>42570.0</v>
      </c>
      <c r="D6" s="933" t="s">
        <v>811</v>
      </c>
      <c r="E6" s="1106" t="s">
        <v>15880</v>
      </c>
    </row>
    <row r="7">
      <c r="A7" s="932">
        <v>29215.0</v>
      </c>
      <c r="B7" s="932">
        <v>16.0</v>
      </c>
      <c r="C7" s="1105">
        <v>42570.0</v>
      </c>
      <c r="D7" s="1107" t="s">
        <v>803</v>
      </c>
      <c r="E7" s="1106" t="s">
        <v>15880</v>
      </c>
    </row>
    <row r="8">
      <c r="A8" s="932">
        <v>29754.0</v>
      </c>
      <c r="B8" s="932">
        <v>17.0</v>
      </c>
      <c r="C8" s="1105">
        <v>42570.0</v>
      </c>
      <c r="D8" s="933" t="s">
        <v>1104</v>
      </c>
      <c r="E8" s="1106" t="s">
        <v>15880</v>
      </c>
    </row>
    <row r="9">
      <c r="A9" s="932"/>
      <c r="B9" s="932">
        <v>18.0</v>
      </c>
      <c r="C9" s="1105"/>
      <c r="D9" s="933"/>
      <c r="E9" s="1106"/>
    </row>
    <row r="10">
      <c r="A10" s="932">
        <v>29793.0</v>
      </c>
      <c r="B10" s="932">
        <v>19.0</v>
      </c>
      <c r="C10" s="1105">
        <v>42572.0</v>
      </c>
      <c r="D10" s="933" t="s">
        <v>14875</v>
      </c>
      <c r="E10" s="1106" t="s">
        <v>15880</v>
      </c>
    </row>
    <row r="11">
      <c r="A11" s="949"/>
      <c r="B11" s="932">
        <v>20.0</v>
      </c>
      <c r="C11" s="949"/>
      <c r="D11" s="523"/>
      <c r="E11" s="1108"/>
    </row>
    <row r="12">
      <c r="A12" s="949">
        <v>30875.0</v>
      </c>
      <c r="B12" s="932">
        <v>21.0</v>
      </c>
      <c r="C12" s="1105">
        <v>42572.0</v>
      </c>
      <c r="D12" s="523" t="s">
        <v>1411</v>
      </c>
      <c r="E12" s="1108" t="s">
        <v>916</v>
      </c>
    </row>
    <row r="13">
      <c r="A13" s="949">
        <v>30465.0</v>
      </c>
      <c r="B13" s="932">
        <v>22.0</v>
      </c>
      <c r="C13" s="926">
        <v>42576.0</v>
      </c>
      <c r="D13" s="523" t="s">
        <v>1411</v>
      </c>
      <c r="E13" s="1109" t="s">
        <v>15880</v>
      </c>
    </row>
    <row r="14">
      <c r="A14" s="949">
        <v>30779.0</v>
      </c>
      <c r="B14" s="932">
        <v>23.0</v>
      </c>
      <c r="C14" s="926">
        <v>42576.0</v>
      </c>
      <c r="D14" s="523" t="s">
        <v>15882</v>
      </c>
      <c r="E14" s="1108" t="s">
        <v>15883</v>
      </c>
    </row>
    <row r="15">
      <c r="A15" s="949">
        <v>40758.0</v>
      </c>
      <c r="B15" s="932">
        <v>24.0</v>
      </c>
      <c r="C15" s="926">
        <v>42653.0</v>
      </c>
      <c r="D15" s="523" t="s">
        <v>15249</v>
      </c>
      <c r="E15" s="1108" t="s">
        <v>15884</v>
      </c>
    </row>
    <row r="16">
      <c r="A16" s="949">
        <v>39613.0</v>
      </c>
      <c r="B16" s="932">
        <v>25.0</v>
      </c>
      <c r="C16" s="926">
        <v>42653.0</v>
      </c>
      <c r="D16" s="523" t="s">
        <v>15885</v>
      </c>
      <c r="E16" s="1108" t="s">
        <v>15884</v>
      </c>
    </row>
    <row r="17">
      <c r="A17" s="949"/>
      <c r="B17" s="932">
        <v>26.0</v>
      </c>
      <c r="C17" s="949"/>
      <c r="D17" s="523"/>
      <c r="E17" s="1108"/>
    </row>
    <row r="18">
      <c r="A18" s="949">
        <v>46792.0</v>
      </c>
      <c r="B18" s="949">
        <v>27.0</v>
      </c>
      <c r="C18" s="926">
        <v>42682.0</v>
      </c>
      <c r="D18" s="523" t="s">
        <v>10399</v>
      </c>
      <c r="E18" s="1108" t="s">
        <v>15886</v>
      </c>
    </row>
    <row r="19">
      <c r="A19" s="949">
        <v>3803.0</v>
      </c>
      <c r="B19" s="949">
        <v>28.0</v>
      </c>
      <c r="C19" s="926">
        <v>42685.0</v>
      </c>
      <c r="D19" s="523" t="s">
        <v>1681</v>
      </c>
      <c r="E19" s="1108" t="s">
        <v>15887</v>
      </c>
    </row>
    <row r="20">
      <c r="A20" s="949">
        <v>47290.0</v>
      </c>
      <c r="B20" s="949">
        <v>29.0</v>
      </c>
      <c r="C20" s="926">
        <v>42685.0</v>
      </c>
      <c r="D20" s="523" t="s">
        <v>1682</v>
      </c>
      <c r="E20" s="1108" t="s">
        <v>15887</v>
      </c>
    </row>
    <row r="21" ht="15.75" customHeight="1">
      <c r="A21" s="949"/>
      <c r="B21" s="949"/>
      <c r="C21" s="926"/>
      <c r="D21" s="523"/>
      <c r="E21" s="1108"/>
    </row>
    <row r="22" ht="15.75" customHeight="1">
      <c r="A22" s="949">
        <v>35478.0</v>
      </c>
      <c r="B22" s="949">
        <v>179.0</v>
      </c>
      <c r="C22" s="949"/>
      <c r="D22" s="523" t="s">
        <v>15888</v>
      </c>
      <c r="E22" s="1108" t="s">
        <v>15889</v>
      </c>
    </row>
    <row r="23" ht="15.75" customHeight="1">
      <c r="A23" s="949"/>
      <c r="B23" s="949">
        <v>34.0</v>
      </c>
      <c r="C23" s="926">
        <v>42719.0</v>
      </c>
      <c r="D23" s="1110" t="s">
        <v>1682</v>
      </c>
      <c r="E23" s="1108" t="s">
        <v>15889</v>
      </c>
    </row>
    <row r="24" ht="15.75" customHeight="1">
      <c r="A24" s="949"/>
      <c r="B24" s="523"/>
      <c r="C24" s="949"/>
      <c r="D24" s="523"/>
      <c r="E24" s="523"/>
    </row>
    <row r="25" ht="15.75" customHeight="1">
      <c r="A25" s="508"/>
      <c r="B25" s="508"/>
      <c r="C25" s="554"/>
      <c r="D25" s="508"/>
      <c r="E25" s="50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2"/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12.57"/>
    <col customWidth="1" min="3" max="3" width="13.86"/>
    <col customWidth="1" min="4" max="4" width="40.71"/>
    <col customWidth="1" min="5" max="5" width="16.14"/>
    <col customWidth="1" min="6" max="6" width="44.29"/>
    <col customWidth="1" min="7" max="7" width="33.86"/>
    <col customWidth="1" min="8" max="8" width="16.86"/>
    <col customWidth="1" min="9" max="26" width="11.43"/>
  </cols>
  <sheetData>
    <row r="1">
      <c r="A1" s="1101" t="s">
        <v>15890</v>
      </c>
      <c r="B1" s="1102"/>
      <c r="C1" s="1102"/>
      <c r="D1" s="1102"/>
      <c r="E1" s="1102"/>
      <c r="F1" s="1102"/>
      <c r="G1" s="1078"/>
      <c r="H1" s="811"/>
    </row>
    <row r="2" ht="29.25" customHeight="1">
      <c r="A2" s="1111" t="s">
        <v>14817</v>
      </c>
      <c r="B2" s="1084" t="s">
        <v>4</v>
      </c>
      <c r="C2" s="1084" t="s">
        <v>14818</v>
      </c>
      <c r="D2" s="1084" t="s">
        <v>15877</v>
      </c>
      <c r="E2" s="1084" t="s">
        <v>7</v>
      </c>
      <c r="F2" s="1084" t="s">
        <v>15868</v>
      </c>
      <c r="G2" s="1112" t="s">
        <v>15891</v>
      </c>
      <c r="H2" s="1083" t="s">
        <v>15892</v>
      </c>
    </row>
    <row r="3">
      <c r="A3" s="1113">
        <v>42296.0</v>
      </c>
      <c r="B3" s="784">
        <v>1.0</v>
      </c>
      <c r="C3" s="1024">
        <v>42044.0</v>
      </c>
      <c r="D3" s="877" t="s">
        <v>25</v>
      </c>
      <c r="E3" s="1024"/>
      <c r="F3" s="877" t="s">
        <v>26</v>
      </c>
      <c r="G3" s="1025"/>
      <c r="H3" s="28"/>
    </row>
    <row r="4">
      <c r="A4" s="1113">
        <v>41516.0</v>
      </c>
      <c r="B4" s="784">
        <v>2.0</v>
      </c>
      <c r="C4" s="1024">
        <v>42044.0</v>
      </c>
      <c r="D4" s="877" t="s">
        <v>36</v>
      </c>
      <c r="E4" s="1024"/>
      <c r="F4" s="877" t="s">
        <v>37</v>
      </c>
      <c r="G4" s="1025"/>
      <c r="H4" s="28"/>
    </row>
    <row r="5">
      <c r="A5" s="1113">
        <v>34309.0</v>
      </c>
      <c r="B5" s="784">
        <v>3.0</v>
      </c>
      <c r="C5" s="1024">
        <v>42044.0</v>
      </c>
      <c r="D5" s="877" t="s">
        <v>20</v>
      </c>
      <c r="E5" s="1024"/>
      <c r="F5" s="877" t="s">
        <v>21</v>
      </c>
      <c r="G5" s="1025"/>
      <c r="H5" s="28"/>
    </row>
    <row r="6">
      <c r="A6" s="1113">
        <v>44228.0</v>
      </c>
      <c r="B6" s="784">
        <v>4.0</v>
      </c>
      <c r="C6" s="1024">
        <v>42044.0</v>
      </c>
      <c r="D6" s="877" t="s">
        <v>27</v>
      </c>
      <c r="E6" s="1024"/>
      <c r="F6" s="877" t="s">
        <v>28</v>
      </c>
      <c r="G6" s="1025"/>
      <c r="H6" s="28"/>
    </row>
    <row r="7">
      <c r="A7" s="1113">
        <v>43489.0</v>
      </c>
      <c r="B7" s="784">
        <v>5.0</v>
      </c>
      <c r="C7" s="1024">
        <v>42044.0</v>
      </c>
      <c r="D7" s="877" t="s">
        <v>30</v>
      </c>
      <c r="E7" s="1024"/>
      <c r="F7" s="877" t="s">
        <v>28</v>
      </c>
      <c r="G7" s="1025"/>
      <c r="H7" s="28"/>
    </row>
    <row r="8" ht="16.5" customHeight="1">
      <c r="A8" s="1113">
        <v>44016.0</v>
      </c>
      <c r="B8" s="784">
        <v>6.0</v>
      </c>
      <c r="C8" s="784"/>
      <c r="D8" s="877" t="s">
        <v>485</v>
      </c>
      <c r="E8" s="784"/>
      <c r="F8" s="877" t="s">
        <v>28</v>
      </c>
      <c r="G8" s="1025"/>
      <c r="H8" s="28"/>
    </row>
    <row r="9">
      <c r="A9" s="1113">
        <v>44613.0</v>
      </c>
      <c r="B9" s="784">
        <v>7.0</v>
      </c>
      <c r="C9" s="1024">
        <v>42044.0</v>
      </c>
      <c r="D9" s="877" t="s">
        <v>17</v>
      </c>
      <c r="E9" s="1024"/>
      <c r="F9" s="877" t="s">
        <v>18</v>
      </c>
      <c r="G9" s="1025"/>
      <c r="H9" s="28"/>
    </row>
    <row r="10">
      <c r="A10" s="1113">
        <v>41942.0</v>
      </c>
      <c r="B10" s="784">
        <v>8.0</v>
      </c>
      <c r="C10" s="1024">
        <v>42044.0</v>
      </c>
      <c r="D10" s="877" t="s">
        <v>35</v>
      </c>
      <c r="E10" s="1024"/>
      <c r="F10" s="877" t="s">
        <v>28</v>
      </c>
      <c r="G10" s="1025"/>
      <c r="H10" s="28"/>
    </row>
    <row r="11">
      <c r="A11" s="1113">
        <v>27237.0</v>
      </c>
      <c r="B11" s="784">
        <v>9.0</v>
      </c>
      <c r="C11" s="1024">
        <v>42044.0</v>
      </c>
      <c r="D11" s="877" t="s">
        <v>22</v>
      </c>
      <c r="E11" s="1024"/>
      <c r="F11" s="877" t="s">
        <v>23</v>
      </c>
      <c r="G11" s="1025"/>
      <c r="H11" s="28"/>
    </row>
    <row r="12">
      <c r="A12" s="1113">
        <v>44733.0</v>
      </c>
      <c r="B12" s="784">
        <v>10.0</v>
      </c>
      <c r="C12" s="1024">
        <v>42044.0</v>
      </c>
      <c r="D12" s="877" t="s">
        <v>31</v>
      </c>
      <c r="E12" s="1024"/>
      <c r="F12" s="877" t="s">
        <v>18</v>
      </c>
      <c r="G12" s="1025"/>
      <c r="H12" s="28"/>
    </row>
    <row r="13">
      <c r="A13" s="1113">
        <v>44374.0</v>
      </c>
      <c r="B13" s="784">
        <v>11.0</v>
      </c>
      <c r="C13" s="1024">
        <v>42044.0</v>
      </c>
      <c r="D13" s="877" t="s">
        <v>31</v>
      </c>
      <c r="E13" s="1024"/>
      <c r="F13" s="877" t="s">
        <v>28</v>
      </c>
      <c r="G13" s="1025"/>
      <c r="H13" s="28"/>
    </row>
    <row r="14">
      <c r="A14" s="1113">
        <v>44794.0</v>
      </c>
      <c r="B14" s="784">
        <v>12.0</v>
      </c>
      <c r="C14" s="1024">
        <v>42044.0</v>
      </c>
      <c r="D14" s="877" t="s">
        <v>34</v>
      </c>
      <c r="E14" s="1024"/>
      <c r="F14" s="877" t="s">
        <v>28</v>
      </c>
      <c r="G14" s="1025"/>
      <c r="H14" s="28"/>
    </row>
    <row r="15">
      <c r="A15" s="1113">
        <v>44346.0</v>
      </c>
      <c r="B15" s="784">
        <v>13.0</v>
      </c>
      <c r="C15" s="1024">
        <v>42044.0</v>
      </c>
      <c r="D15" s="877" t="s">
        <v>38</v>
      </c>
      <c r="E15" s="1024"/>
      <c r="F15" s="877" t="s">
        <v>28</v>
      </c>
      <c r="G15" s="1025"/>
      <c r="H15" s="28"/>
    </row>
    <row r="16">
      <c r="A16" s="1113">
        <v>44345.0</v>
      </c>
      <c r="B16" s="784">
        <v>14.0</v>
      </c>
      <c r="C16" s="1024">
        <v>42044.0</v>
      </c>
      <c r="D16" s="877" t="s">
        <v>29</v>
      </c>
      <c r="E16" s="1024"/>
      <c r="F16" s="877" t="s">
        <v>28</v>
      </c>
      <c r="G16" s="1025"/>
      <c r="H16" s="28"/>
    </row>
    <row r="17">
      <c r="A17" s="1113">
        <v>44823.0</v>
      </c>
      <c r="B17" s="784">
        <v>15.0</v>
      </c>
      <c r="C17" s="1024">
        <v>42044.0</v>
      </c>
      <c r="D17" s="877" t="s">
        <v>32</v>
      </c>
      <c r="E17" s="1024"/>
      <c r="F17" s="877" t="s">
        <v>18</v>
      </c>
      <c r="G17" s="1025"/>
      <c r="H17" s="28"/>
    </row>
    <row r="18">
      <c r="A18" s="1113">
        <v>44850.0</v>
      </c>
      <c r="B18" s="784">
        <v>16.0</v>
      </c>
      <c r="C18" s="1024">
        <v>42044.0</v>
      </c>
      <c r="D18" s="877" t="s">
        <v>24</v>
      </c>
      <c r="E18" s="1024"/>
      <c r="F18" s="877" t="s">
        <v>18</v>
      </c>
      <c r="G18" s="1025"/>
      <c r="H18" s="28"/>
    </row>
    <row r="19">
      <c r="A19" s="1113">
        <v>44739.0</v>
      </c>
      <c r="B19" s="784">
        <v>17.0</v>
      </c>
      <c r="C19" s="1024">
        <v>42044.0</v>
      </c>
      <c r="D19" s="877" t="s">
        <v>33</v>
      </c>
      <c r="E19" s="1024"/>
      <c r="F19" s="877" t="s">
        <v>18</v>
      </c>
      <c r="G19" s="1025"/>
      <c r="H19" s="28"/>
    </row>
    <row r="20">
      <c r="A20" s="1113">
        <v>1603.0</v>
      </c>
      <c r="B20" s="784">
        <v>18.0</v>
      </c>
      <c r="C20" s="1024">
        <v>42044.0</v>
      </c>
      <c r="D20" s="877" t="s">
        <v>19</v>
      </c>
      <c r="E20" s="1024"/>
      <c r="F20" s="877" t="s">
        <v>18</v>
      </c>
      <c r="G20" s="1025"/>
      <c r="H20" s="28"/>
    </row>
    <row r="21" ht="15.75" customHeight="1">
      <c r="A21" s="1113">
        <v>3470.0</v>
      </c>
      <c r="B21" s="784">
        <v>19.0</v>
      </c>
      <c r="C21" s="1024">
        <v>42046.0</v>
      </c>
      <c r="D21" s="877" t="s">
        <v>39</v>
      </c>
      <c r="E21" s="1024"/>
      <c r="F21" s="877" t="s">
        <v>28</v>
      </c>
      <c r="G21" s="1025"/>
      <c r="H21" s="28"/>
    </row>
    <row r="22" ht="15.75" customHeight="1">
      <c r="A22" s="1113">
        <v>1509.0</v>
      </c>
      <c r="B22" s="784">
        <v>20.0</v>
      </c>
      <c r="C22" s="1024">
        <v>42046.0</v>
      </c>
      <c r="D22" s="877" t="s">
        <v>41</v>
      </c>
      <c r="E22" s="1024"/>
      <c r="F22" s="877" t="s">
        <v>42</v>
      </c>
      <c r="G22" s="1025"/>
      <c r="H22" s="28"/>
    </row>
    <row r="23" ht="15.75" customHeight="1">
      <c r="A23" s="1113">
        <v>686.0</v>
      </c>
      <c r="B23" s="784">
        <v>21.0</v>
      </c>
      <c r="C23" s="1024">
        <v>42046.0</v>
      </c>
      <c r="D23" s="877" t="s">
        <v>43</v>
      </c>
      <c r="E23" s="1024"/>
      <c r="F23" s="877" t="s">
        <v>42</v>
      </c>
      <c r="G23" s="1025"/>
      <c r="H23" s="28"/>
    </row>
    <row r="24" ht="15.75" customHeight="1">
      <c r="A24" s="1113">
        <v>3307.0</v>
      </c>
      <c r="B24" s="784">
        <v>22.0</v>
      </c>
      <c r="C24" s="1024">
        <v>42046.0</v>
      </c>
      <c r="D24" s="877" t="s">
        <v>40</v>
      </c>
      <c r="E24" s="1024"/>
      <c r="F24" s="877" t="s">
        <v>18</v>
      </c>
      <c r="G24" s="1025"/>
      <c r="H24" s="28"/>
    </row>
    <row r="25" ht="15.75" customHeight="1">
      <c r="A25" s="1113">
        <v>38421.0</v>
      </c>
      <c r="B25" s="784">
        <v>23.0</v>
      </c>
      <c r="C25" s="1024">
        <v>42047.0</v>
      </c>
      <c r="D25" s="877" t="s">
        <v>45</v>
      </c>
      <c r="E25" s="1024"/>
      <c r="F25" s="877" t="s">
        <v>42</v>
      </c>
      <c r="G25" s="1025"/>
      <c r="H25" s="28"/>
    </row>
    <row r="26" ht="15.75" customHeight="1">
      <c r="A26" s="1113">
        <v>3307.0</v>
      </c>
      <c r="B26" s="784">
        <v>24.0</v>
      </c>
      <c r="C26" s="1024">
        <v>42046.0</v>
      </c>
      <c r="D26" s="877" t="s">
        <v>40</v>
      </c>
      <c r="E26" s="1024"/>
      <c r="F26" s="877" t="s">
        <v>18</v>
      </c>
      <c r="G26" s="1025"/>
      <c r="H26" s="28"/>
    </row>
    <row r="27" ht="15.75" customHeight="1">
      <c r="A27" s="1113">
        <v>3001.0</v>
      </c>
      <c r="B27" s="784">
        <v>25.0</v>
      </c>
      <c r="C27" s="1024">
        <v>42046.0</v>
      </c>
      <c r="D27" s="877" t="s">
        <v>44</v>
      </c>
      <c r="E27" s="1024"/>
      <c r="F27" s="877" t="s">
        <v>18</v>
      </c>
      <c r="G27" s="1025"/>
      <c r="H27" s="28"/>
    </row>
    <row r="28" ht="15.75" customHeight="1">
      <c r="A28" s="1113">
        <v>4202.0</v>
      </c>
      <c r="B28" s="784">
        <v>26.0</v>
      </c>
      <c r="C28" s="1024">
        <v>42047.0</v>
      </c>
      <c r="D28" s="877" t="s">
        <v>51</v>
      </c>
      <c r="E28" s="1024"/>
      <c r="F28" s="877" t="s">
        <v>28</v>
      </c>
      <c r="G28" s="1025"/>
      <c r="H28" s="28"/>
    </row>
    <row r="29" ht="15.75" customHeight="1">
      <c r="A29" s="1113">
        <v>27782.0</v>
      </c>
      <c r="B29" s="784">
        <v>27.0</v>
      </c>
      <c r="C29" s="1024">
        <v>42047.0</v>
      </c>
      <c r="D29" s="877" t="s">
        <v>49</v>
      </c>
      <c r="E29" s="1024"/>
      <c r="F29" s="877" t="s">
        <v>50</v>
      </c>
      <c r="G29" s="1025"/>
      <c r="H29" s="28"/>
    </row>
    <row r="30" ht="15.75" customHeight="1">
      <c r="A30" s="1113"/>
      <c r="B30" s="784">
        <v>28.0</v>
      </c>
      <c r="C30" s="1024">
        <v>42047.0</v>
      </c>
      <c r="D30" s="877" t="s">
        <v>47</v>
      </c>
      <c r="E30" s="1024"/>
      <c r="F30" s="877" t="s">
        <v>48</v>
      </c>
      <c r="G30" s="1025"/>
      <c r="H30" s="28"/>
    </row>
    <row r="31" ht="15.75" customHeight="1">
      <c r="A31" s="1113">
        <v>3007.0</v>
      </c>
      <c r="B31" s="784">
        <v>29.0</v>
      </c>
      <c r="C31" s="1024">
        <v>42047.0</v>
      </c>
      <c r="D31" s="877" t="s">
        <v>15893</v>
      </c>
      <c r="E31" s="1024"/>
      <c r="F31" s="877" t="s">
        <v>28</v>
      </c>
      <c r="G31" s="1025"/>
      <c r="H31" s="28"/>
    </row>
    <row r="32" ht="15.75" customHeight="1">
      <c r="A32" s="1113">
        <v>27782.0</v>
      </c>
      <c r="B32" s="784">
        <v>30.0</v>
      </c>
      <c r="C32" s="1024">
        <v>42052.0</v>
      </c>
      <c r="D32" s="877" t="s">
        <v>54</v>
      </c>
      <c r="E32" s="1024"/>
      <c r="F32" s="877" t="s">
        <v>28</v>
      </c>
      <c r="G32" s="1025"/>
      <c r="H32" s="28"/>
    </row>
    <row r="33" ht="15.75" customHeight="1">
      <c r="A33" s="1113">
        <v>44824.0</v>
      </c>
      <c r="B33" s="784">
        <v>31.0</v>
      </c>
      <c r="C33" s="1024">
        <v>42048.0</v>
      </c>
      <c r="D33" s="877" t="s">
        <v>52</v>
      </c>
      <c r="E33" s="1024"/>
      <c r="F33" s="877" t="s">
        <v>28</v>
      </c>
      <c r="G33" s="1025"/>
      <c r="H33" s="28"/>
    </row>
    <row r="34" ht="15.75" customHeight="1">
      <c r="A34" s="1113">
        <v>36884.0</v>
      </c>
      <c r="B34" s="784">
        <v>32.0</v>
      </c>
      <c r="C34" s="1024">
        <v>42052.0</v>
      </c>
      <c r="D34" s="877" t="s">
        <v>55</v>
      </c>
      <c r="E34" s="1024"/>
      <c r="F34" s="877" t="s">
        <v>56</v>
      </c>
      <c r="G34" s="1025"/>
      <c r="H34" s="28"/>
    </row>
    <row r="35" ht="15.75" customHeight="1">
      <c r="A35" s="1113">
        <v>3671.0</v>
      </c>
      <c r="B35" s="784">
        <v>33.0</v>
      </c>
      <c r="C35" s="1024">
        <v>42053.0</v>
      </c>
      <c r="D35" s="877" t="s">
        <v>58</v>
      </c>
      <c r="E35" s="1024"/>
      <c r="F35" s="877" t="s">
        <v>59</v>
      </c>
      <c r="G35" s="1025"/>
      <c r="H35" s="28"/>
    </row>
    <row r="36" ht="15.75" customHeight="1">
      <c r="A36" s="1113">
        <v>3854.0</v>
      </c>
      <c r="B36" s="784">
        <v>34.0</v>
      </c>
      <c r="C36" s="1024">
        <v>42053.0</v>
      </c>
      <c r="D36" s="877" t="s">
        <v>24</v>
      </c>
      <c r="E36" s="1024"/>
      <c r="F36" s="877" t="s">
        <v>28</v>
      </c>
      <c r="G36" s="1025"/>
      <c r="H36" s="28"/>
    </row>
    <row r="37" ht="15.75" customHeight="1">
      <c r="A37" s="1113">
        <v>5328.0</v>
      </c>
      <c r="B37" s="784">
        <v>35.0</v>
      </c>
      <c r="C37" s="1024">
        <v>42053.0</v>
      </c>
      <c r="D37" s="877" t="s">
        <v>57</v>
      </c>
      <c r="E37" s="1024"/>
      <c r="F37" s="877" t="s">
        <v>28</v>
      </c>
      <c r="G37" s="1025"/>
      <c r="H37" s="28"/>
    </row>
    <row r="38" ht="15.75" customHeight="1">
      <c r="A38" s="1113"/>
      <c r="B38" s="784">
        <v>36.0</v>
      </c>
      <c r="C38" s="1024">
        <v>42059.0</v>
      </c>
      <c r="D38" s="877" t="s">
        <v>60</v>
      </c>
      <c r="E38" s="1024"/>
      <c r="F38" s="877" t="s">
        <v>61</v>
      </c>
      <c r="G38" s="1025"/>
      <c r="H38" s="28"/>
    </row>
    <row r="39" ht="15.75" customHeight="1">
      <c r="A39" s="1113"/>
      <c r="B39" s="784">
        <v>37.0</v>
      </c>
      <c r="C39" s="1024">
        <v>42059.0</v>
      </c>
      <c r="D39" s="877" t="s">
        <v>60</v>
      </c>
      <c r="E39" s="1024"/>
      <c r="F39" s="877" t="s">
        <v>62</v>
      </c>
      <c r="G39" s="1025"/>
      <c r="H39" s="28"/>
    </row>
    <row r="40" ht="15.75" customHeight="1">
      <c r="A40" s="1113"/>
      <c r="B40" s="784">
        <v>38.0</v>
      </c>
      <c r="C40" s="1024">
        <v>42059.0</v>
      </c>
      <c r="D40" s="877" t="s">
        <v>60</v>
      </c>
      <c r="E40" s="1024"/>
      <c r="F40" s="877" t="s">
        <v>63</v>
      </c>
      <c r="G40" s="1025"/>
      <c r="H40" s="28"/>
    </row>
    <row r="41" ht="15.75" customHeight="1">
      <c r="A41" s="1113"/>
      <c r="B41" s="784">
        <v>39.0</v>
      </c>
      <c r="C41" s="1024">
        <v>42059.0</v>
      </c>
      <c r="D41" s="877" t="s">
        <v>60</v>
      </c>
      <c r="E41" s="1024"/>
      <c r="F41" s="877" t="s">
        <v>64</v>
      </c>
      <c r="G41" s="1025"/>
      <c r="H41" s="28"/>
    </row>
    <row r="42" ht="15.75" customHeight="1">
      <c r="A42" s="1113"/>
      <c r="B42" s="784">
        <v>40.0</v>
      </c>
      <c r="C42" s="1024">
        <v>42059.0</v>
      </c>
      <c r="D42" s="877" t="s">
        <v>60</v>
      </c>
      <c r="E42" s="1024"/>
      <c r="F42" s="877" t="s">
        <v>65</v>
      </c>
      <c r="G42" s="1025"/>
      <c r="H42" s="28"/>
    </row>
    <row r="43" ht="15.75" customHeight="1">
      <c r="A43" s="1113">
        <v>4737.0</v>
      </c>
      <c r="B43" s="784">
        <v>41.0</v>
      </c>
      <c r="C43" s="1024">
        <v>42061.0</v>
      </c>
      <c r="D43" s="877" t="s">
        <v>78</v>
      </c>
      <c r="E43" s="1024"/>
      <c r="F43" s="877" t="s">
        <v>28</v>
      </c>
      <c r="G43" s="1025"/>
      <c r="H43" s="28"/>
    </row>
    <row r="44" ht="15.75" customHeight="1">
      <c r="A44" s="1113">
        <v>4714.0</v>
      </c>
      <c r="B44" s="784">
        <v>42.0</v>
      </c>
      <c r="C44" s="1024">
        <v>42061.0</v>
      </c>
      <c r="D44" s="877" t="s">
        <v>72</v>
      </c>
      <c r="E44" s="1024"/>
      <c r="F44" s="877" t="s">
        <v>18</v>
      </c>
      <c r="G44" s="1025"/>
      <c r="H44" s="28"/>
    </row>
    <row r="45" ht="15.75" customHeight="1">
      <c r="A45" s="1113">
        <v>5474.0</v>
      </c>
      <c r="B45" s="784">
        <v>43.0</v>
      </c>
      <c r="C45" s="1024">
        <v>42061.0</v>
      </c>
      <c r="D45" s="877" t="s">
        <v>71</v>
      </c>
      <c r="E45" s="1024"/>
      <c r="F45" s="877" t="s">
        <v>18</v>
      </c>
      <c r="G45" s="1025"/>
      <c r="H45" s="28"/>
    </row>
    <row r="46" ht="15.75" customHeight="1">
      <c r="A46" s="1113">
        <v>5821.0</v>
      </c>
      <c r="B46" s="784">
        <v>44.0</v>
      </c>
      <c r="C46" s="1024">
        <v>42061.0</v>
      </c>
      <c r="D46" s="877" t="s">
        <v>73</v>
      </c>
      <c r="E46" s="1024"/>
      <c r="F46" s="877" t="s">
        <v>18</v>
      </c>
      <c r="G46" s="1025"/>
      <c r="H46" s="28"/>
    </row>
    <row r="47" ht="15.75" customHeight="1">
      <c r="A47" s="1113">
        <v>6621.0</v>
      </c>
      <c r="B47" s="784">
        <v>45.0</v>
      </c>
      <c r="C47" s="1024">
        <v>42061.0</v>
      </c>
      <c r="D47" s="877" t="s">
        <v>80</v>
      </c>
      <c r="E47" s="1024"/>
      <c r="F47" s="877" t="s">
        <v>18</v>
      </c>
      <c r="G47" s="1025"/>
      <c r="H47" s="28"/>
    </row>
    <row r="48" ht="15.75" customHeight="1">
      <c r="A48" s="1113">
        <v>6532.0</v>
      </c>
      <c r="B48" s="784">
        <v>46.0</v>
      </c>
      <c r="C48" s="1024">
        <v>42061.0</v>
      </c>
      <c r="D48" s="877" t="s">
        <v>67</v>
      </c>
      <c r="E48" s="1024"/>
      <c r="F48" s="877" t="s">
        <v>18</v>
      </c>
      <c r="G48" s="1025"/>
      <c r="H48" s="28"/>
    </row>
    <row r="49" ht="15.75" customHeight="1">
      <c r="A49" s="1113">
        <v>6663.0</v>
      </c>
      <c r="B49" s="784">
        <v>47.0</v>
      </c>
      <c r="C49" s="1024">
        <v>42061.0</v>
      </c>
      <c r="D49" s="877" t="s">
        <v>66</v>
      </c>
      <c r="E49" s="1024"/>
      <c r="F49" s="877" t="s">
        <v>28</v>
      </c>
      <c r="G49" s="1025"/>
      <c r="H49" s="28"/>
    </row>
    <row r="50" ht="15.75" customHeight="1">
      <c r="A50" s="1113">
        <v>6407.0</v>
      </c>
      <c r="B50" s="784">
        <v>48.0</v>
      </c>
      <c r="C50" s="1024">
        <v>42061.0</v>
      </c>
      <c r="D50" s="877" t="s">
        <v>81</v>
      </c>
      <c r="E50" s="1024"/>
      <c r="F50" s="877" t="s">
        <v>28</v>
      </c>
      <c r="G50" s="1025"/>
      <c r="H50" s="28"/>
    </row>
    <row r="51" ht="15.75" customHeight="1">
      <c r="A51" s="1113">
        <v>6033.0</v>
      </c>
      <c r="B51" s="784">
        <v>49.0</v>
      </c>
      <c r="C51" s="1024">
        <v>42061.0</v>
      </c>
      <c r="D51" s="877" t="s">
        <v>76</v>
      </c>
      <c r="E51" s="1024"/>
      <c r="F51" s="877" t="s">
        <v>18</v>
      </c>
      <c r="G51" s="1025"/>
      <c r="H51" s="28"/>
    </row>
    <row r="52" ht="15.75" customHeight="1">
      <c r="A52" s="1113">
        <v>7226.0</v>
      </c>
      <c r="B52" s="784">
        <v>50.0</v>
      </c>
      <c r="C52" s="1024">
        <v>42061.0</v>
      </c>
      <c r="D52" s="877" t="s">
        <v>17</v>
      </c>
      <c r="E52" s="1024"/>
      <c r="F52" s="877" t="s">
        <v>28</v>
      </c>
      <c r="G52" s="1025"/>
      <c r="H52" s="28"/>
    </row>
    <row r="53" ht="15.75" customHeight="1">
      <c r="A53" s="1113">
        <v>7076.0</v>
      </c>
      <c r="B53" s="784">
        <v>51.0</v>
      </c>
      <c r="C53" s="1024">
        <v>42061.0</v>
      </c>
      <c r="D53" s="877" t="s">
        <v>83</v>
      </c>
      <c r="E53" s="1024"/>
      <c r="F53" s="877" t="s">
        <v>28</v>
      </c>
      <c r="G53" s="1025"/>
      <c r="H53" s="28"/>
    </row>
    <row r="54" ht="15.75" customHeight="1">
      <c r="A54" s="1113">
        <v>26053.0</v>
      </c>
      <c r="B54" s="784">
        <v>52.0</v>
      </c>
      <c r="C54" s="1024">
        <v>42061.0</v>
      </c>
      <c r="D54" s="877" t="s">
        <v>69</v>
      </c>
      <c r="E54" s="1024"/>
      <c r="F54" s="877" t="s">
        <v>70</v>
      </c>
      <c r="G54" s="1025"/>
      <c r="H54" s="28"/>
    </row>
    <row r="55" ht="15.75" customHeight="1">
      <c r="A55" s="1113">
        <v>225799.0</v>
      </c>
      <c r="B55" s="784">
        <v>53.0</v>
      </c>
      <c r="C55" s="1024">
        <v>42061.0</v>
      </c>
      <c r="D55" s="877" t="s">
        <v>74</v>
      </c>
      <c r="E55" s="1024"/>
      <c r="F55" s="877" t="s">
        <v>42</v>
      </c>
      <c r="G55" s="1025"/>
      <c r="H55" s="28"/>
    </row>
    <row r="56" ht="15.75" customHeight="1">
      <c r="A56" s="1113">
        <v>40286.0</v>
      </c>
      <c r="B56" s="784">
        <v>54.0</v>
      </c>
      <c r="C56" s="1024">
        <v>42061.0</v>
      </c>
      <c r="D56" s="877" t="s">
        <v>82</v>
      </c>
      <c r="E56" s="1024"/>
      <c r="F56" s="877" t="s">
        <v>42</v>
      </c>
      <c r="G56" s="1025"/>
      <c r="H56" s="28"/>
    </row>
    <row r="57" ht="15.75" customHeight="1">
      <c r="A57" s="1113">
        <v>42378.0</v>
      </c>
      <c r="B57" s="784">
        <v>55.0</v>
      </c>
      <c r="C57" s="1024">
        <v>42061.0</v>
      </c>
      <c r="D57" s="877" t="s">
        <v>75</v>
      </c>
      <c r="E57" s="1024"/>
      <c r="F57" s="877" t="s">
        <v>42</v>
      </c>
      <c r="G57" s="1025"/>
      <c r="H57" s="28"/>
    </row>
    <row r="58" ht="15.75" customHeight="1">
      <c r="A58" s="1113">
        <v>21015.0</v>
      </c>
      <c r="B58" s="784">
        <v>56.0</v>
      </c>
      <c r="C58" s="1024">
        <v>42061.0</v>
      </c>
      <c r="D58" s="877" t="s">
        <v>77</v>
      </c>
      <c r="E58" s="1024"/>
      <c r="F58" s="877" t="s">
        <v>18</v>
      </c>
      <c r="G58" s="1025"/>
      <c r="H58" s="28"/>
    </row>
    <row r="59" ht="15.75" customHeight="1">
      <c r="A59" s="1113">
        <v>4153.0</v>
      </c>
      <c r="B59" s="784">
        <v>57.0</v>
      </c>
      <c r="C59" s="1024">
        <v>42061.0</v>
      </c>
      <c r="D59" s="877" t="s">
        <v>20</v>
      </c>
      <c r="E59" s="1024"/>
      <c r="F59" s="877" t="s">
        <v>68</v>
      </c>
      <c r="G59" s="1025"/>
      <c r="H59" s="28"/>
    </row>
    <row r="60" ht="15.75" customHeight="1">
      <c r="A60" s="1113">
        <v>4380.0</v>
      </c>
      <c r="B60" s="784">
        <v>58.0</v>
      </c>
      <c r="C60" s="1024">
        <v>42061.0</v>
      </c>
      <c r="D60" s="877" t="s">
        <v>79</v>
      </c>
      <c r="E60" s="1024"/>
      <c r="F60" s="877" t="s">
        <v>28</v>
      </c>
      <c r="G60" s="1025"/>
      <c r="H60" s="28"/>
    </row>
    <row r="61" ht="15.75" customHeight="1">
      <c r="A61" s="1113">
        <v>6622.0</v>
      </c>
      <c r="B61" s="784">
        <v>59.0</v>
      </c>
      <c r="C61" s="1024">
        <v>42068.0</v>
      </c>
      <c r="D61" s="877" t="s">
        <v>80</v>
      </c>
      <c r="E61" s="1024"/>
      <c r="F61" s="877" t="s">
        <v>28</v>
      </c>
      <c r="G61" s="1025"/>
      <c r="H61" s="28"/>
    </row>
    <row r="62" ht="15.75" customHeight="1">
      <c r="A62" s="1113">
        <v>6747.0</v>
      </c>
      <c r="B62" s="784">
        <v>60.0</v>
      </c>
      <c r="C62" s="1024">
        <v>42068.0</v>
      </c>
      <c r="D62" s="877" t="s">
        <v>67</v>
      </c>
      <c r="E62" s="1024"/>
      <c r="F62" s="877" t="s">
        <v>28</v>
      </c>
      <c r="G62" s="1025"/>
      <c r="H62" s="28"/>
    </row>
    <row r="63" ht="15.75" customHeight="1">
      <c r="A63" s="1113">
        <v>7684.0</v>
      </c>
      <c r="B63" s="784">
        <v>61.0</v>
      </c>
      <c r="C63" s="1024">
        <v>42068.0</v>
      </c>
      <c r="D63" s="877" t="s">
        <v>85</v>
      </c>
      <c r="E63" s="1024"/>
      <c r="F63" s="877" t="s">
        <v>18</v>
      </c>
      <c r="G63" s="1025"/>
      <c r="H63" s="28"/>
    </row>
    <row r="64" ht="15.75" customHeight="1">
      <c r="A64" s="1113">
        <v>7520.0</v>
      </c>
      <c r="B64" s="784">
        <v>62.0</v>
      </c>
      <c r="C64" s="1024">
        <v>42072.0</v>
      </c>
      <c r="D64" s="877" t="s">
        <v>88</v>
      </c>
      <c r="E64" s="1024"/>
      <c r="F64" s="877" t="s">
        <v>89</v>
      </c>
      <c r="G64" s="1025" t="s">
        <v>90</v>
      </c>
      <c r="H64" s="28"/>
    </row>
    <row r="65" ht="15.75" customHeight="1">
      <c r="A65" s="1113"/>
      <c r="B65" s="784">
        <v>63.0</v>
      </c>
      <c r="C65" s="1024">
        <v>42072.0</v>
      </c>
      <c r="D65" s="877" t="s">
        <v>60</v>
      </c>
      <c r="E65" s="1024"/>
      <c r="F65" s="877" t="s">
        <v>87</v>
      </c>
      <c r="G65" s="1025"/>
      <c r="H65" s="28"/>
    </row>
    <row r="66" ht="15.75" customHeight="1">
      <c r="A66" s="1113"/>
      <c r="B66" s="784">
        <v>64.0</v>
      </c>
      <c r="C66" s="1024">
        <v>42066.0</v>
      </c>
      <c r="D66" s="877"/>
      <c r="E66" s="1024"/>
      <c r="F66" s="877" t="s">
        <v>84</v>
      </c>
      <c r="G66" s="1025"/>
      <c r="H66" s="28"/>
    </row>
    <row r="67" ht="15.75" customHeight="1">
      <c r="A67" s="1113">
        <v>8732.0</v>
      </c>
      <c r="B67" s="784">
        <v>65.0</v>
      </c>
      <c r="C67" s="1024">
        <v>42076.0</v>
      </c>
      <c r="D67" s="877" t="s">
        <v>15894</v>
      </c>
      <c r="E67" s="1024"/>
      <c r="F67" s="877" t="s">
        <v>18</v>
      </c>
      <c r="G67" s="1025"/>
      <c r="H67" s="28"/>
    </row>
    <row r="68" ht="15.75" customHeight="1">
      <c r="A68" s="1113">
        <v>7943.0</v>
      </c>
      <c r="B68" s="784">
        <v>66.0</v>
      </c>
      <c r="C68" s="1024">
        <v>42076.0</v>
      </c>
      <c r="D68" s="877" t="s">
        <v>95</v>
      </c>
      <c r="E68" s="1024"/>
      <c r="F68" s="877" t="s">
        <v>18</v>
      </c>
      <c r="G68" s="1025"/>
      <c r="H68" s="28"/>
    </row>
    <row r="69" ht="15.75" customHeight="1">
      <c r="A69" s="1113">
        <v>7851.0</v>
      </c>
      <c r="B69" s="784">
        <v>67.0</v>
      </c>
      <c r="C69" s="1024">
        <v>42076.0</v>
      </c>
      <c r="D69" s="877" t="s">
        <v>97</v>
      </c>
      <c r="E69" s="1024"/>
      <c r="F69" s="877" t="s">
        <v>18</v>
      </c>
      <c r="G69" s="1025"/>
      <c r="H69" s="28"/>
    </row>
    <row r="70" ht="15.75" customHeight="1">
      <c r="A70" s="1113">
        <v>8346.0</v>
      </c>
      <c r="B70" s="784">
        <v>68.0</v>
      </c>
      <c r="C70" s="1024">
        <v>42076.0</v>
      </c>
      <c r="D70" s="877" t="s">
        <v>98</v>
      </c>
      <c r="E70" s="1024"/>
      <c r="F70" s="877" t="s">
        <v>89</v>
      </c>
      <c r="G70" s="1025" t="s">
        <v>90</v>
      </c>
      <c r="H70" s="28"/>
    </row>
    <row r="71" ht="15.75" customHeight="1">
      <c r="A71" s="1113">
        <v>8283.0</v>
      </c>
      <c r="B71" s="784">
        <v>69.0</v>
      </c>
      <c r="C71" s="1024">
        <v>42076.0</v>
      </c>
      <c r="D71" s="877" t="s">
        <v>100</v>
      </c>
      <c r="E71" s="1024"/>
      <c r="F71" s="877" t="s">
        <v>28</v>
      </c>
      <c r="G71" s="1025"/>
      <c r="H71" s="28"/>
    </row>
    <row r="72" ht="15.75" customHeight="1">
      <c r="A72" s="1113">
        <v>8653.0</v>
      </c>
      <c r="B72" s="784">
        <v>70.0</v>
      </c>
      <c r="C72" s="1024">
        <v>42076.0</v>
      </c>
      <c r="D72" s="877" t="s">
        <v>15895</v>
      </c>
      <c r="E72" s="1024"/>
      <c r="F72" s="877" t="s">
        <v>28</v>
      </c>
      <c r="G72" s="1025"/>
      <c r="H72" s="28"/>
    </row>
    <row r="73" ht="15.75" customHeight="1">
      <c r="A73" s="1113">
        <v>43574.0</v>
      </c>
      <c r="B73" s="784">
        <v>71.0</v>
      </c>
      <c r="C73" s="1024">
        <v>42076.0</v>
      </c>
      <c r="D73" s="877" t="s">
        <v>94</v>
      </c>
      <c r="E73" s="1024"/>
      <c r="F73" s="877" t="s">
        <v>50</v>
      </c>
      <c r="G73" s="1025"/>
      <c r="H73" s="28"/>
    </row>
    <row r="74" ht="15.75" customHeight="1">
      <c r="A74" s="1113">
        <v>31702.0</v>
      </c>
      <c r="B74" s="784">
        <v>72.0</v>
      </c>
      <c r="C74" s="1024">
        <v>42076.0</v>
      </c>
      <c r="D74" s="877" t="s">
        <v>91</v>
      </c>
      <c r="E74" s="1024"/>
      <c r="F74" s="877" t="s">
        <v>50</v>
      </c>
      <c r="G74" s="1025"/>
      <c r="H74" s="28"/>
    </row>
    <row r="75" ht="15.75" customHeight="1">
      <c r="A75" s="1113">
        <v>5160.0</v>
      </c>
      <c r="B75" s="784">
        <v>73.0</v>
      </c>
      <c r="C75" s="1024">
        <v>42080.0</v>
      </c>
      <c r="D75" s="877" t="s">
        <v>101</v>
      </c>
      <c r="E75" s="1024"/>
      <c r="F75" s="877" t="s">
        <v>42</v>
      </c>
      <c r="G75" s="1025"/>
      <c r="H75" s="28"/>
    </row>
    <row r="76" ht="15.75" customHeight="1">
      <c r="A76" s="1113">
        <v>9127.0</v>
      </c>
      <c r="B76" s="784">
        <v>74.0</v>
      </c>
      <c r="C76" s="1024">
        <v>42080.0</v>
      </c>
      <c r="D76" s="877" t="s">
        <v>44</v>
      </c>
      <c r="E76" s="1024"/>
      <c r="F76" s="877" t="s">
        <v>28</v>
      </c>
      <c r="G76" s="1025"/>
      <c r="H76" s="28"/>
    </row>
    <row r="77" ht="15.75" customHeight="1">
      <c r="A77" s="1113">
        <v>247.0</v>
      </c>
      <c r="B77" s="784">
        <v>75.0</v>
      </c>
      <c r="C77" s="1024">
        <v>42080.0</v>
      </c>
      <c r="D77" s="877" t="s">
        <v>102</v>
      </c>
      <c r="E77" s="1024"/>
      <c r="F77" s="877" t="s">
        <v>103</v>
      </c>
      <c r="G77" s="1025"/>
      <c r="H77" s="28"/>
    </row>
    <row r="78" ht="15.75" customHeight="1">
      <c r="A78" s="1113">
        <v>34239.0</v>
      </c>
      <c r="B78" s="784">
        <v>76.0</v>
      </c>
      <c r="C78" s="992">
        <v>42081.0</v>
      </c>
      <c r="D78" s="877" t="s">
        <v>109</v>
      </c>
      <c r="E78" s="992"/>
      <c r="F78" s="877" t="s">
        <v>110</v>
      </c>
      <c r="G78" s="1025"/>
      <c r="H78" s="28"/>
    </row>
    <row r="79" ht="15.75" customHeight="1">
      <c r="A79" s="1113">
        <v>9774.0</v>
      </c>
      <c r="B79" s="784">
        <v>77.0</v>
      </c>
      <c r="C79" s="992">
        <v>42081.0</v>
      </c>
      <c r="D79" s="877" t="s">
        <v>111</v>
      </c>
      <c r="E79" s="992"/>
      <c r="F79" s="877" t="s">
        <v>18</v>
      </c>
      <c r="G79" s="1025"/>
      <c r="H79" s="28"/>
    </row>
    <row r="80" ht="15.75" customHeight="1">
      <c r="A80" s="1113">
        <v>9714.0</v>
      </c>
      <c r="B80" s="784">
        <v>78.0</v>
      </c>
      <c r="C80" s="992">
        <v>42081.0</v>
      </c>
      <c r="D80" s="877" t="s">
        <v>112</v>
      </c>
      <c r="E80" s="992"/>
      <c r="F80" s="877" t="s">
        <v>18</v>
      </c>
      <c r="G80" s="1025"/>
      <c r="H80" s="28"/>
    </row>
    <row r="81" ht="15.75" customHeight="1">
      <c r="A81" s="1113">
        <v>9622.0</v>
      </c>
      <c r="B81" s="784">
        <v>79.0</v>
      </c>
      <c r="C81" s="992">
        <v>42081.0</v>
      </c>
      <c r="D81" s="877" t="s">
        <v>113</v>
      </c>
      <c r="E81" s="992"/>
      <c r="F81" s="877" t="s">
        <v>18</v>
      </c>
      <c r="G81" s="1025"/>
      <c r="H81" s="28"/>
    </row>
    <row r="82" ht="15.75" customHeight="1">
      <c r="A82" s="1113">
        <v>10390.0</v>
      </c>
      <c r="B82" s="784">
        <v>80.0</v>
      </c>
      <c r="C82" s="992">
        <v>42087.0</v>
      </c>
      <c r="D82" s="877" t="s">
        <v>121</v>
      </c>
      <c r="E82" s="992"/>
      <c r="F82" s="877" t="s">
        <v>122</v>
      </c>
      <c r="G82" s="1025"/>
      <c r="H82" s="28"/>
    </row>
    <row r="83" ht="15.75" customHeight="1">
      <c r="A83" s="1113">
        <v>9534.0</v>
      </c>
      <c r="B83" s="784">
        <v>81.0</v>
      </c>
      <c r="C83" s="992">
        <v>42081.0</v>
      </c>
      <c r="D83" s="877" t="s">
        <v>104</v>
      </c>
      <c r="E83" s="992"/>
      <c r="F83" s="877" t="s">
        <v>105</v>
      </c>
      <c r="G83" s="1025"/>
      <c r="H83" s="28"/>
    </row>
    <row r="84" ht="15.75" customHeight="1">
      <c r="A84" s="1113">
        <v>9779.0</v>
      </c>
      <c r="B84" s="784">
        <v>82.0</v>
      </c>
      <c r="C84" s="992">
        <v>42081.0</v>
      </c>
      <c r="D84" s="877" t="s">
        <v>106</v>
      </c>
      <c r="E84" s="992"/>
      <c r="F84" s="877" t="s">
        <v>28</v>
      </c>
      <c r="G84" s="1025"/>
      <c r="H84" s="28"/>
    </row>
    <row r="85" ht="15.75" customHeight="1">
      <c r="A85" s="1113">
        <v>9622.0</v>
      </c>
      <c r="B85" s="784">
        <v>83.0</v>
      </c>
      <c r="C85" s="992">
        <v>42081.0</v>
      </c>
      <c r="D85" s="877" t="s">
        <v>113</v>
      </c>
      <c r="E85" s="992"/>
      <c r="F85" s="877" t="s">
        <v>28</v>
      </c>
      <c r="G85" s="1025"/>
      <c r="H85" s="28"/>
    </row>
    <row r="86" ht="15.75" customHeight="1">
      <c r="A86" s="1113">
        <v>44016.0</v>
      </c>
      <c r="B86" s="784">
        <v>84.0</v>
      </c>
      <c r="C86" s="992">
        <v>42081.0</v>
      </c>
      <c r="D86" s="877" t="s">
        <v>107</v>
      </c>
      <c r="E86" s="992"/>
      <c r="F86" s="877" t="s">
        <v>108</v>
      </c>
      <c r="G86" s="1025"/>
      <c r="H86" s="28"/>
    </row>
    <row r="87" ht="15.75" customHeight="1">
      <c r="A87" s="1113">
        <v>9952.0</v>
      </c>
      <c r="B87" s="784">
        <v>85.0</v>
      </c>
      <c r="C87" s="992">
        <v>42087.0</v>
      </c>
      <c r="D87" s="877" t="s">
        <v>114</v>
      </c>
      <c r="E87" s="992"/>
      <c r="F87" s="877" t="s">
        <v>28</v>
      </c>
      <c r="G87" s="1025"/>
      <c r="H87" s="28"/>
    </row>
    <row r="88" ht="15.75" customHeight="1">
      <c r="A88" s="1113">
        <v>8283.0</v>
      </c>
      <c r="B88" s="784">
        <v>86.0</v>
      </c>
      <c r="C88" s="992">
        <v>42087.0</v>
      </c>
      <c r="D88" s="877" t="s">
        <v>116</v>
      </c>
      <c r="E88" s="992"/>
      <c r="F88" s="877" t="s">
        <v>108</v>
      </c>
      <c r="G88" s="1025"/>
      <c r="H88" s="28"/>
    </row>
    <row r="89" ht="15.75" customHeight="1">
      <c r="A89" s="1113">
        <v>10727.0</v>
      </c>
      <c r="B89" s="784">
        <v>87.0</v>
      </c>
      <c r="C89" s="992">
        <v>42087.0</v>
      </c>
      <c r="D89" s="877" t="s">
        <v>117</v>
      </c>
      <c r="E89" s="992"/>
      <c r="F89" s="877" t="s">
        <v>118</v>
      </c>
      <c r="G89" s="1025"/>
      <c r="H89" s="28"/>
    </row>
    <row r="90" ht="15.75" customHeight="1">
      <c r="A90" s="1113">
        <v>10637.0</v>
      </c>
      <c r="B90" s="784">
        <v>88.0</v>
      </c>
      <c r="C90" s="992">
        <v>42087.0</v>
      </c>
      <c r="D90" s="877" t="s">
        <v>115</v>
      </c>
      <c r="E90" s="992"/>
      <c r="F90" s="877" t="s">
        <v>28</v>
      </c>
      <c r="G90" s="1025"/>
      <c r="H90" s="28"/>
    </row>
    <row r="91" ht="15.75" customHeight="1">
      <c r="A91" s="1113">
        <v>10386.0</v>
      </c>
      <c r="B91" s="784">
        <v>89.0</v>
      </c>
      <c r="C91" s="992">
        <v>42087.0</v>
      </c>
      <c r="D91" s="877" t="s">
        <v>119</v>
      </c>
      <c r="E91" s="992"/>
      <c r="F91" s="877" t="s">
        <v>120</v>
      </c>
      <c r="G91" s="1025"/>
      <c r="H91" s="28"/>
    </row>
    <row r="92" ht="15.75" customHeight="1">
      <c r="A92" s="1113">
        <v>6407.0</v>
      </c>
      <c r="B92" s="784">
        <v>90.0</v>
      </c>
      <c r="C92" s="992">
        <v>42089.0</v>
      </c>
      <c r="D92" s="877" t="s">
        <v>123</v>
      </c>
      <c r="E92" s="992"/>
      <c r="F92" s="877" t="s">
        <v>108</v>
      </c>
      <c r="G92" s="1025"/>
      <c r="H92" s="28"/>
    </row>
    <row r="93" ht="15.75" customHeight="1">
      <c r="A93" s="1113">
        <v>10439.0</v>
      </c>
      <c r="B93" s="784">
        <v>91.0</v>
      </c>
      <c r="C93" s="992">
        <v>42089.0</v>
      </c>
      <c r="D93" s="877" t="s">
        <v>15896</v>
      </c>
      <c r="E93" s="992"/>
      <c r="F93" s="877" t="s">
        <v>28</v>
      </c>
      <c r="G93" s="1025"/>
      <c r="H93" s="28"/>
    </row>
    <row r="94" ht="15.75" customHeight="1">
      <c r="A94" s="1113">
        <v>7076.0</v>
      </c>
      <c r="B94" s="784">
        <v>92.0</v>
      </c>
      <c r="C94" s="992">
        <v>42089.0</v>
      </c>
      <c r="D94" s="877" t="s">
        <v>125</v>
      </c>
      <c r="E94" s="992"/>
      <c r="F94" s="877" t="s">
        <v>126</v>
      </c>
      <c r="G94" s="1025"/>
      <c r="H94" s="28"/>
    </row>
    <row r="95" ht="15.75" customHeight="1">
      <c r="A95" s="1113">
        <v>41942.0</v>
      </c>
      <c r="B95" s="784">
        <v>93.0</v>
      </c>
      <c r="C95" s="992">
        <v>42090.0</v>
      </c>
      <c r="D95" s="877" t="s">
        <v>127</v>
      </c>
      <c r="E95" s="992"/>
      <c r="F95" s="877" t="s">
        <v>128</v>
      </c>
      <c r="G95" s="1025"/>
      <c r="H95" s="28"/>
    </row>
    <row r="96" ht="15.75" customHeight="1">
      <c r="A96" s="1113">
        <v>11183.0</v>
      </c>
      <c r="B96" s="784">
        <v>94.0</v>
      </c>
      <c r="C96" s="992">
        <v>42090.0</v>
      </c>
      <c r="D96" s="877" t="s">
        <v>130</v>
      </c>
      <c r="E96" s="992"/>
      <c r="F96" s="877" t="s">
        <v>131</v>
      </c>
      <c r="G96" s="1025"/>
      <c r="H96" s="28"/>
    </row>
    <row r="97" ht="15.75" customHeight="1">
      <c r="A97" s="1113">
        <v>11028.0</v>
      </c>
      <c r="B97" s="784">
        <v>95.0</v>
      </c>
      <c r="C97" s="992">
        <v>42090.0</v>
      </c>
      <c r="D97" s="877" t="s">
        <v>132</v>
      </c>
      <c r="E97" s="992"/>
      <c r="F97" s="877" t="s">
        <v>28</v>
      </c>
      <c r="G97" s="1025"/>
      <c r="H97" s="28"/>
    </row>
    <row r="98" ht="15.75" customHeight="1">
      <c r="A98" s="1113">
        <v>34239.0</v>
      </c>
      <c r="B98" s="784">
        <v>96.0</v>
      </c>
      <c r="C98" s="992">
        <v>42090.0</v>
      </c>
      <c r="D98" s="877" t="s">
        <v>109</v>
      </c>
      <c r="E98" s="992"/>
      <c r="F98" s="877" t="s">
        <v>129</v>
      </c>
      <c r="G98" s="1025"/>
      <c r="H98" s="28"/>
    </row>
    <row r="99" ht="15.75" customHeight="1">
      <c r="A99" s="1113">
        <v>5678.0</v>
      </c>
      <c r="B99" s="784">
        <v>97.0</v>
      </c>
      <c r="C99" s="992">
        <v>42095.0</v>
      </c>
      <c r="D99" s="877" t="s">
        <v>135</v>
      </c>
      <c r="E99" s="992"/>
      <c r="F99" s="877" t="s">
        <v>50</v>
      </c>
      <c r="G99" s="1025"/>
      <c r="H99" s="28"/>
    </row>
    <row r="100" ht="15.75" customHeight="1">
      <c r="A100" s="1113">
        <v>11300.0</v>
      </c>
      <c r="B100" s="784">
        <v>98.0</v>
      </c>
      <c r="C100" s="992">
        <v>42095.0</v>
      </c>
      <c r="D100" s="877" t="s">
        <v>134</v>
      </c>
      <c r="E100" s="992"/>
      <c r="F100" s="877" t="s">
        <v>28</v>
      </c>
      <c r="G100" s="1025"/>
      <c r="H100" s="28"/>
    </row>
    <row r="101" ht="15.75" customHeight="1">
      <c r="A101" s="1113">
        <v>11520.0</v>
      </c>
      <c r="B101" s="784">
        <v>99.0</v>
      </c>
      <c r="C101" s="992">
        <v>42095.0</v>
      </c>
      <c r="D101" s="877" t="s">
        <v>138</v>
      </c>
      <c r="E101" s="992"/>
      <c r="F101" s="877" t="s">
        <v>131</v>
      </c>
      <c r="G101" s="1025"/>
      <c r="H101" s="28"/>
    </row>
    <row r="102" ht="15.75" customHeight="1">
      <c r="A102" s="1113">
        <v>11381.0</v>
      </c>
      <c r="B102" s="784">
        <v>100.0</v>
      </c>
      <c r="C102" s="992">
        <v>42095.0</v>
      </c>
      <c r="D102" s="877" t="s">
        <v>139</v>
      </c>
      <c r="E102" s="992"/>
      <c r="F102" s="877" t="s">
        <v>137</v>
      </c>
      <c r="G102" s="1025"/>
      <c r="H102" s="28"/>
    </row>
    <row r="103" ht="15.75" customHeight="1">
      <c r="A103" s="1113">
        <v>11474.0</v>
      </c>
      <c r="B103" s="784">
        <v>101.0</v>
      </c>
      <c r="C103" s="992">
        <v>42095.0</v>
      </c>
      <c r="D103" s="877" t="s">
        <v>136</v>
      </c>
      <c r="E103" s="992"/>
      <c r="F103" s="877" t="s">
        <v>137</v>
      </c>
      <c r="G103" s="1025"/>
      <c r="H103" s="28"/>
    </row>
    <row r="104" ht="15.75" customHeight="1">
      <c r="A104" s="1113">
        <v>10695.0</v>
      </c>
      <c r="B104" s="784">
        <v>102.0</v>
      </c>
      <c r="C104" s="992">
        <v>42095.0</v>
      </c>
      <c r="D104" s="877" t="s">
        <v>117</v>
      </c>
      <c r="E104" s="992"/>
      <c r="F104" s="877" t="s">
        <v>110</v>
      </c>
      <c r="G104" s="1025"/>
      <c r="H104" s="28"/>
    </row>
    <row r="105" ht="15.75" customHeight="1">
      <c r="A105" s="1113">
        <v>11675.0</v>
      </c>
      <c r="B105" s="784">
        <v>103.0</v>
      </c>
      <c r="C105" s="992">
        <v>42095.0</v>
      </c>
      <c r="D105" s="877" t="s">
        <v>140</v>
      </c>
      <c r="E105" s="992"/>
      <c r="F105" s="877" t="s">
        <v>28</v>
      </c>
      <c r="G105" s="1025"/>
      <c r="H105" s="28"/>
    </row>
    <row r="106" ht="15.75" customHeight="1">
      <c r="A106" s="1113">
        <v>11677.0</v>
      </c>
      <c r="B106" s="784">
        <v>104.0</v>
      </c>
      <c r="C106" s="992">
        <v>42095.0</v>
      </c>
      <c r="D106" s="877" t="s">
        <v>133</v>
      </c>
      <c r="E106" s="992"/>
      <c r="F106" s="877" t="s">
        <v>28</v>
      </c>
      <c r="G106" s="1025"/>
      <c r="H106" s="28"/>
    </row>
    <row r="107" ht="15.75" customHeight="1">
      <c r="A107" s="1113">
        <v>12068.0</v>
      </c>
      <c r="B107" s="784">
        <v>105.0</v>
      </c>
      <c r="C107" s="992">
        <v>42102.0</v>
      </c>
      <c r="D107" s="877" t="s">
        <v>141</v>
      </c>
      <c r="E107" s="992"/>
      <c r="F107" s="877" t="s">
        <v>18</v>
      </c>
      <c r="G107" s="1025"/>
      <c r="H107" s="28"/>
    </row>
    <row r="108" ht="15.75" customHeight="1">
      <c r="A108" s="1113">
        <v>12242.0</v>
      </c>
      <c r="B108" s="784">
        <v>106.0</v>
      </c>
      <c r="C108" s="992">
        <v>42104.0</v>
      </c>
      <c r="D108" s="877" t="s">
        <v>143</v>
      </c>
      <c r="E108" s="992"/>
      <c r="F108" s="877" t="s">
        <v>28</v>
      </c>
      <c r="G108" s="1025"/>
      <c r="H108" s="28"/>
    </row>
    <row r="109" ht="15.75" customHeight="1">
      <c r="A109" s="1113">
        <v>12412.0</v>
      </c>
      <c r="B109" s="784">
        <v>107.0</v>
      </c>
      <c r="C109" s="992">
        <v>42104.0</v>
      </c>
      <c r="D109" s="877" t="s">
        <v>142</v>
      </c>
      <c r="E109" s="992"/>
      <c r="F109" s="877" t="s">
        <v>18</v>
      </c>
      <c r="G109" s="1025"/>
      <c r="H109" s="28"/>
    </row>
    <row r="110" ht="15.75" customHeight="1">
      <c r="A110" s="1113">
        <v>12904.0</v>
      </c>
      <c r="B110" s="784">
        <v>108.0</v>
      </c>
      <c r="C110" s="992">
        <v>42109.0</v>
      </c>
      <c r="D110" s="877" t="s">
        <v>144</v>
      </c>
      <c r="E110" s="992"/>
      <c r="F110" s="877" t="s">
        <v>18</v>
      </c>
      <c r="G110" s="1025"/>
      <c r="H110" s="28"/>
    </row>
    <row r="111" ht="15.75" customHeight="1">
      <c r="A111" s="1113">
        <v>12068.0</v>
      </c>
      <c r="B111" s="784">
        <v>109.0</v>
      </c>
      <c r="C111" s="992">
        <v>42109.0</v>
      </c>
      <c r="D111" s="877" t="s">
        <v>141</v>
      </c>
      <c r="E111" s="992"/>
      <c r="F111" s="877" t="s">
        <v>18</v>
      </c>
      <c r="G111" s="1025"/>
      <c r="H111" s="28"/>
    </row>
    <row r="112" ht="15.75" customHeight="1">
      <c r="A112" s="1113">
        <v>12951.0</v>
      </c>
      <c r="B112" s="784">
        <v>110.0</v>
      </c>
      <c r="C112" s="992">
        <v>42109.0</v>
      </c>
      <c r="D112" s="877" t="s">
        <v>145</v>
      </c>
      <c r="E112" s="992"/>
      <c r="F112" s="877" t="s">
        <v>18</v>
      </c>
      <c r="G112" s="1025"/>
      <c r="H112" s="28"/>
    </row>
    <row r="113" ht="15.75" customHeight="1">
      <c r="A113" s="1113" t="s">
        <v>146</v>
      </c>
      <c r="B113" s="784">
        <v>111.0</v>
      </c>
      <c r="C113" s="992">
        <v>42111.0</v>
      </c>
      <c r="D113" s="877" t="s">
        <v>147</v>
      </c>
      <c r="E113" s="992"/>
      <c r="F113" s="1025" t="s">
        <v>148</v>
      </c>
      <c r="G113" s="1025"/>
      <c r="H113" s="28"/>
    </row>
    <row r="114" ht="15.75" customHeight="1">
      <c r="A114" s="1113" t="s">
        <v>146</v>
      </c>
      <c r="B114" s="784">
        <v>112.0</v>
      </c>
      <c r="C114" s="992">
        <v>42111.0</v>
      </c>
      <c r="D114" s="877" t="s">
        <v>147</v>
      </c>
      <c r="E114" s="992"/>
      <c r="F114" s="877" t="s">
        <v>149</v>
      </c>
      <c r="G114" s="1025"/>
      <c r="H114" s="28"/>
    </row>
    <row r="115" ht="15.75" customHeight="1">
      <c r="A115" s="1113" t="s">
        <v>146</v>
      </c>
      <c r="B115" s="784">
        <v>113.0</v>
      </c>
      <c r="C115" s="992">
        <v>42111.0</v>
      </c>
      <c r="D115" s="877" t="s">
        <v>147</v>
      </c>
      <c r="E115" s="992"/>
      <c r="F115" s="877" t="s">
        <v>150</v>
      </c>
      <c r="G115" s="1025"/>
      <c r="H115" s="28"/>
    </row>
    <row r="116" ht="15.75" customHeight="1">
      <c r="A116" s="1113" t="s">
        <v>146</v>
      </c>
      <c r="B116" s="784">
        <v>114.0</v>
      </c>
      <c r="C116" s="992">
        <v>42111.0</v>
      </c>
      <c r="D116" s="877" t="s">
        <v>147</v>
      </c>
      <c r="E116" s="992"/>
      <c r="F116" s="877" t="s">
        <v>151</v>
      </c>
      <c r="G116" s="1025"/>
      <c r="H116" s="28"/>
    </row>
    <row r="117" ht="15.75" customHeight="1">
      <c r="A117" s="1113" t="s">
        <v>146</v>
      </c>
      <c r="B117" s="784">
        <v>115.0</v>
      </c>
      <c r="C117" s="992">
        <v>42111.0</v>
      </c>
      <c r="D117" s="877" t="s">
        <v>147</v>
      </c>
      <c r="E117" s="992"/>
      <c r="F117" s="877" t="s">
        <v>152</v>
      </c>
      <c r="G117" s="1025"/>
      <c r="H117" s="28"/>
    </row>
    <row r="118" ht="15.75" customHeight="1">
      <c r="A118" s="1113">
        <v>13239.0</v>
      </c>
      <c r="B118" s="784">
        <v>116.0</v>
      </c>
      <c r="C118" s="992">
        <v>42116.0</v>
      </c>
      <c r="D118" s="877" t="s">
        <v>154</v>
      </c>
      <c r="E118" s="992"/>
      <c r="F118" s="877" t="s">
        <v>18</v>
      </c>
      <c r="G118" s="1025"/>
      <c r="H118" s="28"/>
    </row>
    <row r="119" ht="15.75" customHeight="1">
      <c r="A119" s="1113">
        <v>236.0</v>
      </c>
      <c r="B119" s="784">
        <v>117.0</v>
      </c>
      <c r="C119" s="992">
        <v>42116.0</v>
      </c>
      <c r="D119" s="877" t="s">
        <v>155</v>
      </c>
      <c r="E119" s="992"/>
      <c r="F119" s="877" t="s">
        <v>156</v>
      </c>
      <c r="G119" s="1025"/>
      <c r="H119" s="28"/>
    </row>
    <row r="120" ht="15.75" customHeight="1">
      <c r="A120" s="1113">
        <v>12558.0</v>
      </c>
      <c r="B120" s="784">
        <v>118.0</v>
      </c>
      <c r="C120" s="992">
        <v>42116.0</v>
      </c>
      <c r="D120" s="877" t="s">
        <v>153</v>
      </c>
      <c r="E120" s="992"/>
      <c r="F120" s="877" t="s">
        <v>28</v>
      </c>
      <c r="G120" s="1025"/>
      <c r="H120" s="28"/>
    </row>
    <row r="121" ht="15.75" customHeight="1">
      <c r="A121" s="1113">
        <v>13128.0</v>
      </c>
      <c r="B121" s="784">
        <v>119.0</v>
      </c>
      <c r="C121" s="992">
        <v>42116.0</v>
      </c>
      <c r="D121" s="877" t="s">
        <v>157</v>
      </c>
      <c r="E121" s="992"/>
      <c r="F121" s="877" t="s">
        <v>131</v>
      </c>
      <c r="G121" s="1025"/>
      <c r="H121" s="28"/>
    </row>
    <row r="122" ht="15.75" customHeight="1">
      <c r="A122" s="1113" t="s">
        <v>158</v>
      </c>
      <c r="B122" s="784">
        <v>120.0</v>
      </c>
      <c r="C122" s="992">
        <v>42116.0</v>
      </c>
      <c r="D122" s="877" t="s">
        <v>15897</v>
      </c>
      <c r="E122" s="992"/>
      <c r="F122" s="877" t="s">
        <v>160</v>
      </c>
      <c r="G122" s="1025"/>
      <c r="H122" s="28"/>
    </row>
    <row r="123" ht="15.75" customHeight="1">
      <c r="A123" s="1113"/>
      <c r="B123" s="784"/>
      <c r="C123" s="784"/>
      <c r="D123" s="877" t="s">
        <v>10393</v>
      </c>
      <c r="E123" s="784"/>
      <c r="F123" s="877"/>
      <c r="G123" s="1025"/>
      <c r="H123" s="28"/>
    </row>
    <row r="124" ht="15.75" customHeight="1">
      <c r="A124" s="1113">
        <v>3007.0</v>
      </c>
      <c r="B124" s="784">
        <v>121.0</v>
      </c>
      <c r="C124" s="992">
        <v>42118.0</v>
      </c>
      <c r="D124" s="877" t="s">
        <v>168</v>
      </c>
      <c r="E124" s="992"/>
      <c r="F124" s="877" t="s">
        <v>169</v>
      </c>
      <c r="G124" s="1025"/>
      <c r="H124" s="28"/>
    </row>
    <row r="125" ht="15.75" customHeight="1">
      <c r="A125" s="1113">
        <v>13255.0</v>
      </c>
      <c r="B125" s="784">
        <v>122.0</v>
      </c>
      <c r="C125" s="992">
        <v>42118.0</v>
      </c>
      <c r="D125" s="877" t="s">
        <v>163</v>
      </c>
      <c r="E125" s="992"/>
      <c r="F125" s="877" t="s">
        <v>164</v>
      </c>
      <c r="G125" s="1025"/>
      <c r="H125" s="28"/>
    </row>
    <row r="126" ht="15.75" customHeight="1">
      <c r="A126" s="1113">
        <v>12843.0</v>
      </c>
      <c r="B126" s="784" t="s">
        <v>146</v>
      </c>
      <c r="C126" s="992">
        <v>42118.0</v>
      </c>
      <c r="D126" s="877" t="s">
        <v>161</v>
      </c>
      <c r="E126" s="992"/>
      <c r="F126" s="877" t="s">
        <v>162</v>
      </c>
      <c r="G126" s="1025"/>
      <c r="H126" s="28"/>
    </row>
    <row r="127" ht="15.75" customHeight="1">
      <c r="A127" s="1113">
        <v>11871.0</v>
      </c>
      <c r="B127" s="784">
        <v>123.0</v>
      </c>
      <c r="C127" s="992">
        <v>42118.0</v>
      </c>
      <c r="D127" s="877" t="s">
        <v>167</v>
      </c>
      <c r="E127" s="992"/>
      <c r="F127" s="877" t="s">
        <v>164</v>
      </c>
      <c r="G127" s="1025"/>
      <c r="H127" s="28"/>
    </row>
    <row r="128" ht="15.75" customHeight="1">
      <c r="A128" s="1113">
        <v>659.0</v>
      </c>
      <c r="B128" s="784">
        <v>124.0</v>
      </c>
      <c r="C128" s="992">
        <v>42118.0</v>
      </c>
      <c r="D128" s="877" t="s">
        <v>165</v>
      </c>
      <c r="E128" s="992"/>
      <c r="F128" s="877" t="s">
        <v>166</v>
      </c>
      <c r="G128" s="1025"/>
      <c r="H128" s="28"/>
    </row>
    <row r="129" ht="15.75" customHeight="1">
      <c r="A129" s="1113"/>
      <c r="B129" s="784"/>
      <c r="C129" s="784"/>
      <c r="D129" s="877" t="s">
        <v>10393</v>
      </c>
      <c r="E129" s="784"/>
      <c r="F129" s="877"/>
      <c r="G129" s="1025"/>
      <c r="H129" s="28"/>
    </row>
    <row r="130" ht="15.75" customHeight="1">
      <c r="A130" s="1113">
        <v>13402.0</v>
      </c>
      <c r="B130" s="784">
        <v>125.0</v>
      </c>
      <c r="C130" s="992">
        <v>42122.0</v>
      </c>
      <c r="D130" s="877" t="s">
        <v>175</v>
      </c>
      <c r="E130" s="992"/>
      <c r="F130" s="877" t="s">
        <v>28</v>
      </c>
      <c r="G130" s="1025"/>
      <c r="H130" s="28"/>
    </row>
    <row r="131" ht="15.75" customHeight="1">
      <c r="A131" s="1113">
        <v>13425.0</v>
      </c>
      <c r="B131" s="784">
        <v>126.0</v>
      </c>
      <c r="C131" s="992">
        <v>42122.0</v>
      </c>
      <c r="D131" s="877" t="s">
        <v>171</v>
      </c>
      <c r="E131" s="992"/>
      <c r="F131" s="877" t="s">
        <v>28</v>
      </c>
      <c r="G131" s="1025"/>
      <c r="H131" s="28"/>
    </row>
    <row r="132" ht="15.75" customHeight="1">
      <c r="A132" s="1113">
        <v>13718.0</v>
      </c>
      <c r="B132" s="784">
        <v>127.0</v>
      </c>
      <c r="C132" s="992">
        <v>42122.0</v>
      </c>
      <c r="D132" s="877" t="s">
        <v>19</v>
      </c>
      <c r="E132" s="992"/>
      <c r="F132" s="877" t="s">
        <v>28</v>
      </c>
      <c r="G132" s="1025"/>
      <c r="H132" s="28"/>
    </row>
    <row r="133" ht="15.75" customHeight="1">
      <c r="A133" s="1113">
        <v>13906.0</v>
      </c>
      <c r="B133" s="784">
        <v>128.0</v>
      </c>
      <c r="C133" s="992">
        <v>42122.0</v>
      </c>
      <c r="D133" s="877" t="s">
        <v>176</v>
      </c>
      <c r="E133" s="992"/>
      <c r="F133" s="877" t="s">
        <v>18</v>
      </c>
      <c r="G133" s="1025"/>
      <c r="H133" s="28"/>
    </row>
    <row r="134" ht="15.75" customHeight="1">
      <c r="A134" s="1113">
        <v>13904.0</v>
      </c>
      <c r="B134" s="784">
        <v>129.0</v>
      </c>
      <c r="C134" s="992">
        <v>42122.0</v>
      </c>
      <c r="D134" s="877" t="s">
        <v>176</v>
      </c>
      <c r="E134" s="992"/>
      <c r="F134" s="877" t="s">
        <v>28</v>
      </c>
      <c r="G134" s="1025"/>
      <c r="H134" s="28"/>
    </row>
    <row r="135" ht="15.75" customHeight="1">
      <c r="A135" s="1114">
        <v>13197.0</v>
      </c>
      <c r="B135" s="784">
        <v>130.0</v>
      </c>
      <c r="C135" s="992">
        <v>42122.0</v>
      </c>
      <c r="D135" s="1039" t="s">
        <v>178</v>
      </c>
      <c r="E135" s="992"/>
      <c r="F135" s="1039" t="s">
        <v>179</v>
      </c>
      <c r="G135" s="1025"/>
      <c r="H135" s="28"/>
    </row>
    <row r="136" ht="15.75" customHeight="1">
      <c r="A136" s="1113">
        <v>15135.0</v>
      </c>
      <c r="B136" s="784">
        <v>131.0</v>
      </c>
      <c r="C136" s="992">
        <v>42122.0</v>
      </c>
      <c r="D136" s="877" t="s">
        <v>170</v>
      </c>
      <c r="E136" s="992"/>
      <c r="F136" s="877" t="s">
        <v>18</v>
      </c>
      <c r="G136" s="1025"/>
      <c r="H136" s="28"/>
    </row>
    <row r="137" ht="15.75" customHeight="1">
      <c r="A137" s="1113">
        <v>13589.0</v>
      </c>
      <c r="B137" s="784">
        <v>132.0</v>
      </c>
      <c r="C137" s="992">
        <v>42122.0</v>
      </c>
      <c r="D137" s="877" t="s">
        <v>174</v>
      </c>
      <c r="E137" s="992"/>
      <c r="F137" s="877" t="s">
        <v>18</v>
      </c>
      <c r="G137" s="1025"/>
      <c r="H137" s="28"/>
    </row>
    <row r="138" ht="15.75" customHeight="1">
      <c r="A138" s="1113">
        <v>13799.0</v>
      </c>
      <c r="B138" s="784">
        <v>133.0</v>
      </c>
      <c r="C138" s="992">
        <v>42122.0</v>
      </c>
      <c r="D138" s="877" t="s">
        <v>172</v>
      </c>
      <c r="E138" s="992"/>
      <c r="F138" s="877" t="s">
        <v>173</v>
      </c>
      <c r="G138" s="1025"/>
      <c r="H138" s="28"/>
    </row>
    <row r="139" ht="15.75" customHeight="1">
      <c r="A139" s="1113">
        <v>8283.0</v>
      </c>
      <c r="B139" s="784">
        <v>134.0</v>
      </c>
      <c r="C139" s="992">
        <v>42122.0</v>
      </c>
      <c r="D139" s="877" t="s">
        <v>177</v>
      </c>
      <c r="E139" s="992"/>
      <c r="F139" s="877" t="s">
        <v>169</v>
      </c>
      <c r="G139" s="1025"/>
      <c r="H139" s="28"/>
    </row>
    <row r="140" ht="15.75" customHeight="1">
      <c r="A140" s="1113">
        <v>13398.0</v>
      </c>
      <c r="B140" s="784">
        <v>135.0</v>
      </c>
      <c r="C140" s="992">
        <v>42123.0</v>
      </c>
      <c r="D140" s="877" t="s">
        <v>183</v>
      </c>
      <c r="E140" s="992"/>
      <c r="F140" s="877" t="s">
        <v>184</v>
      </c>
      <c r="G140" s="1025"/>
      <c r="H140" s="28"/>
    </row>
    <row r="141" ht="15.75" customHeight="1">
      <c r="A141" s="1114" t="s">
        <v>189</v>
      </c>
      <c r="B141" s="784">
        <v>136.0</v>
      </c>
      <c r="C141" s="992">
        <v>42123.0</v>
      </c>
      <c r="D141" s="1039" t="s">
        <v>190</v>
      </c>
      <c r="E141" s="992"/>
      <c r="F141" s="877" t="s">
        <v>182</v>
      </c>
      <c r="G141" s="1025"/>
      <c r="H141" s="28"/>
    </row>
    <row r="142" ht="15.75" customHeight="1">
      <c r="A142" s="1114" t="s">
        <v>185</v>
      </c>
      <c r="B142" s="784">
        <v>137.0</v>
      </c>
      <c r="C142" s="992">
        <v>42123.0</v>
      </c>
      <c r="D142" s="1039" t="s">
        <v>186</v>
      </c>
      <c r="E142" s="992"/>
      <c r="F142" s="877" t="s">
        <v>182</v>
      </c>
      <c r="G142" s="1025"/>
      <c r="H142" s="28"/>
    </row>
    <row r="143" ht="15.75" customHeight="1">
      <c r="A143" s="1114" t="s">
        <v>191</v>
      </c>
      <c r="B143" s="784">
        <v>138.0</v>
      </c>
      <c r="C143" s="992">
        <v>42123.0</v>
      </c>
      <c r="D143" s="1039" t="s">
        <v>79</v>
      </c>
      <c r="E143" s="992"/>
      <c r="F143" s="877" t="s">
        <v>182</v>
      </c>
      <c r="G143" s="1025"/>
      <c r="H143" s="28"/>
    </row>
    <row r="144" ht="15.75" customHeight="1">
      <c r="A144" s="1114" t="s">
        <v>180</v>
      </c>
      <c r="B144" s="784">
        <v>139.0</v>
      </c>
      <c r="C144" s="992">
        <v>42123.0</v>
      </c>
      <c r="D144" s="1039" t="s">
        <v>181</v>
      </c>
      <c r="E144" s="992"/>
      <c r="F144" s="877" t="s">
        <v>182</v>
      </c>
      <c r="G144" s="1025"/>
      <c r="H144" s="28"/>
    </row>
    <row r="145" ht="15.75" customHeight="1">
      <c r="A145" s="1114" t="s">
        <v>187</v>
      </c>
      <c r="B145" s="784">
        <v>140.0</v>
      </c>
      <c r="C145" s="992">
        <v>42123.0</v>
      </c>
      <c r="D145" s="1039" t="s">
        <v>188</v>
      </c>
      <c r="E145" s="992"/>
      <c r="F145" s="877" t="s">
        <v>182</v>
      </c>
      <c r="G145" s="1025"/>
      <c r="H145" s="28"/>
    </row>
    <row r="146" ht="15.75" customHeight="1">
      <c r="A146" s="1115"/>
      <c r="B146" s="32" t="s">
        <v>192</v>
      </c>
      <c r="C146" s="35">
        <v>42130.0</v>
      </c>
      <c r="D146" s="33" t="s">
        <v>193</v>
      </c>
      <c r="E146" s="35"/>
      <c r="F146" s="877" t="s">
        <v>182</v>
      </c>
      <c r="G146" s="1025"/>
      <c r="H146" s="28"/>
    </row>
    <row r="147" ht="15.75" customHeight="1">
      <c r="A147" s="1115"/>
      <c r="B147" s="32"/>
      <c r="C147" s="35"/>
      <c r="D147" s="33"/>
      <c r="E147" s="35"/>
      <c r="F147" s="1039"/>
      <c r="G147" s="1025"/>
      <c r="H147" s="28"/>
    </row>
    <row r="148" ht="15.75" customHeight="1">
      <c r="A148" s="1115"/>
      <c r="B148" s="32"/>
      <c r="C148" s="35"/>
      <c r="D148" s="33"/>
      <c r="E148" s="35"/>
      <c r="F148" s="1039"/>
      <c r="G148" s="1025"/>
      <c r="H148" s="28"/>
    </row>
    <row r="149" ht="15.75" customHeight="1">
      <c r="A149" s="1113">
        <v>14889.0</v>
      </c>
      <c r="B149" s="784">
        <v>141.0</v>
      </c>
      <c r="C149" s="992">
        <v>42135.0</v>
      </c>
      <c r="D149" s="877" t="s">
        <v>194</v>
      </c>
      <c r="E149" s="992"/>
      <c r="F149" s="877" t="s">
        <v>195</v>
      </c>
      <c r="G149" s="1025"/>
      <c r="H149" s="28"/>
    </row>
    <row r="150" ht="15.75" customHeight="1">
      <c r="A150" s="1113" t="s">
        <v>196</v>
      </c>
      <c r="B150" s="784">
        <v>142.0</v>
      </c>
      <c r="C150" s="992">
        <v>42135.0</v>
      </c>
      <c r="D150" s="877" t="s">
        <v>197</v>
      </c>
      <c r="E150" s="992"/>
      <c r="F150" s="877" t="s">
        <v>198</v>
      </c>
      <c r="G150" s="1025"/>
      <c r="H150" s="28"/>
    </row>
    <row r="151" ht="15.75" customHeight="1">
      <c r="A151" s="1113">
        <v>15534.0</v>
      </c>
      <c r="B151" s="784">
        <v>143.0</v>
      </c>
      <c r="C151" s="992">
        <v>42136.0</v>
      </c>
      <c r="D151" s="877" t="s">
        <v>200</v>
      </c>
      <c r="E151" s="992"/>
      <c r="F151" s="877" t="s">
        <v>110</v>
      </c>
      <c r="G151" s="1025"/>
      <c r="H151" s="28"/>
    </row>
    <row r="152" ht="15.75" customHeight="1">
      <c r="A152" s="1113">
        <v>14311.0</v>
      </c>
      <c r="B152" s="784">
        <v>144.0</v>
      </c>
      <c r="C152" s="992">
        <v>42136.0</v>
      </c>
      <c r="D152" s="877" t="s">
        <v>206</v>
      </c>
      <c r="E152" s="992"/>
      <c r="F152" s="877" t="s">
        <v>207</v>
      </c>
      <c r="G152" s="1025"/>
      <c r="H152" s="28"/>
    </row>
    <row r="153" ht="15.75" customHeight="1">
      <c r="A153" s="1113">
        <v>15133.0</v>
      </c>
      <c r="B153" s="784">
        <v>145.0</v>
      </c>
      <c r="C153" s="992">
        <v>42136.0</v>
      </c>
      <c r="D153" s="877" t="s">
        <v>202</v>
      </c>
      <c r="E153" s="992"/>
      <c r="F153" s="877" t="s">
        <v>18</v>
      </c>
      <c r="G153" s="1025"/>
      <c r="H153" s="28"/>
    </row>
    <row r="154" ht="15.75" customHeight="1">
      <c r="A154" s="1113">
        <v>15172.0</v>
      </c>
      <c r="B154" s="784">
        <v>146.0</v>
      </c>
      <c r="C154" s="992">
        <v>42136.0</v>
      </c>
      <c r="D154" s="877" t="s">
        <v>204</v>
      </c>
      <c r="E154" s="992"/>
      <c r="F154" s="877" t="s">
        <v>18</v>
      </c>
      <c r="G154" s="1025"/>
      <c r="H154" s="28"/>
    </row>
    <row r="155" ht="15.75" customHeight="1">
      <c r="A155" s="1113">
        <v>13928.0</v>
      </c>
      <c r="B155" s="784">
        <v>147.0</v>
      </c>
      <c r="C155" s="992">
        <v>42136.0</v>
      </c>
      <c r="D155" s="877" t="s">
        <v>205</v>
      </c>
      <c r="E155" s="992"/>
      <c r="F155" s="877" t="s">
        <v>18</v>
      </c>
      <c r="G155" s="1025"/>
      <c r="H155" s="28"/>
    </row>
    <row r="156" ht="15.75" customHeight="1">
      <c r="A156" s="1113">
        <v>14208.0</v>
      </c>
      <c r="B156" s="784">
        <v>148.0</v>
      </c>
      <c r="C156" s="992">
        <v>42136.0</v>
      </c>
      <c r="D156" s="877" t="s">
        <v>201</v>
      </c>
      <c r="E156" s="992"/>
      <c r="F156" s="877" t="s">
        <v>18</v>
      </c>
      <c r="G156" s="1025"/>
      <c r="H156" s="28"/>
    </row>
    <row r="157" ht="15.75" customHeight="1">
      <c r="A157" s="1113">
        <v>14211.0</v>
      </c>
      <c r="B157" s="784">
        <v>149.0</v>
      </c>
      <c r="C157" s="992">
        <v>42136.0</v>
      </c>
      <c r="D157" s="877" t="s">
        <v>203</v>
      </c>
      <c r="E157" s="992"/>
      <c r="F157" s="877" t="s">
        <v>18</v>
      </c>
      <c r="G157" s="1025"/>
      <c r="H157" s="28"/>
    </row>
    <row r="158" ht="15.75" customHeight="1">
      <c r="A158" s="1113">
        <v>14674.0</v>
      </c>
      <c r="B158" s="784">
        <v>150.0</v>
      </c>
      <c r="C158" s="992">
        <v>42136.0</v>
      </c>
      <c r="D158" s="877" t="s">
        <v>199</v>
      </c>
      <c r="E158" s="992"/>
      <c r="F158" s="877" t="s">
        <v>28</v>
      </c>
      <c r="G158" s="1025"/>
      <c r="H158" s="28"/>
    </row>
    <row r="159" ht="15.75" customHeight="1">
      <c r="A159" s="1113">
        <v>4202.0</v>
      </c>
      <c r="B159" s="784">
        <v>151.0</v>
      </c>
      <c r="C159" s="992">
        <v>42138.0</v>
      </c>
      <c r="D159" s="877" t="s">
        <v>210</v>
      </c>
      <c r="E159" s="992"/>
      <c r="F159" s="877" t="s">
        <v>209</v>
      </c>
      <c r="G159" s="1025"/>
      <c r="H159" s="28"/>
    </row>
    <row r="160" ht="15.75" customHeight="1">
      <c r="A160" s="1113">
        <v>28147.0</v>
      </c>
      <c r="B160" s="784">
        <v>152.0</v>
      </c>
      <c r="C160" s="992">
        <v>42138.0</v>
      </c>
      <c r="D160" s="877" t="s">
        <v>208</v>
      </c>
      <c r="E160" s="992"/>
      <c r="F160" s="877" t="s">
        <v>209</v>
      </c>
      <c r="G160" s="1025"/>
      <c r="H160" s="28"/>
    </row>
    <row r="161" ht="15.75" customHeight="1">
      <c r="A161" s="1113">
        <v>15822.0</v>
      </c>
      <c r="B161" s="784">
        <v>153.0</v>
      </c>
      <c r="C161" s="992">
        <v>42138.0</v>
      </c>
      <c r="D161" s="877" t="s">
        <v>211</v>
      </c>
      <c r="E161" s="992"/>
      <c r="F161" s="877" t="s">
        <v>28</v>
      </c>
      <c r="G161" s="1025"/>
      <c r="H161" s="28"/>
    </row>
    <row r="162" ht="15.75" customHeight="1">
      <c r="A162" s="1114" t="s">
        <v>265</v>
      </c>
      <c r="B162" s="784">
        <v>154.0</v>
      </c>
      <c r="C162" s="992">
        <v>42142.0</v>
      </c>
      <c r="D162" s="1039" t="s">
        <v>266</v>
      </c>
      <c r="E162" s="992"/>
      <c r="F162" s="877" t="s">
        <v>213</v>
      </c>
      <c r="G162" s="1025"/>
      <c r="H162" s="28"/>
    </row>
    <row r="163" ht="15.75" customHeight="1">
      <c r="A163" s="1113" t="s">
        <v>226</v>
      </c>
      <c r="B163" s="784">
        <v>155.0</v>
      </c>
      <c r="C163" s="992">
        <v>42142.0</v>
      </c>
      <c r="D163" s="1039" t="s">
        <v>227</v>
      </c>
      <c r="E163" s="992"/>
      <c r="F163" s="877" t="s">
        <v>215</v>
      </c>
      <c r="G163" s="1025"/>
      <c r="H163" s="28"/>
    </row>
    <row r="164" ht="15.75" customHeight="1">
      <c r="A164" s="1113" t="s">
        <v>248</v>
      </c>
      <c r="B164" s="784">
        <v>156.0</v>
      </c>
      <c r="C164" s="992">
        <v>42142.0</v>
      </c>
      <c r="D164" s="877" t="s">
        <v>249</v>
      </c>
      <c r="E164" s="992"/>
      <c r="F164" s="877" t="s">
        <v>215</v>
      </c>
      <c r="G164" s="1025"/>
      <c r="H164" s="28"/>
    </row>
    <row r="165" ht="15.75" customHeight="1">
      <c r="A165" s="1113" t="s">
        <v>220</v>
      </c>
      <c r="B165" s="784">
        <v>157.0</v>
      </c>
      <c r="C165" s="992">
        <v>42142.0</v>
      </c>
      <c r="D165" s="877" t="s">
        <v>221</v>
      </c>
      <c r="E165" s="992"/>
      <c r="F165" s="877" t="s">
        <v>215</v>
      </c>
      <c r="G165" s="1025"/>
      <c r="H165" s="28"/>
    </row>
    <row r="166" ht="15.75" customHeight="1">
      <c r="A166" s="1113" t="s">
        <v>214</v>
      </c>
      <c r="B166" s="784">
        <v>158.0</v>
      </c>
      <c r="C166" s="992">
        <v>42142.0</v>
      </c>
      <c r="D166" s="877" t="s">
        <v>67</v>
      </c>
      <c r="E166" s="992"/>
      <c r="F166" s="877" t="s">
        <v>215</v>
      </c>
      <c r="G166" s="1025"/>
      <c r="H166" s="28"/>
    </row>
    <row r="167" ht="15.75" customHeight="1">
      <c r="A167" s="1113" t="s">
        <v>255</v>
      </c>
      <c r="B167" s="784">
        <v>159.0</v>
      </c>
      <c r="C167" s="992">
        <v>42142.0</v>
      </c>
      <c r="D167" s="877" t="s">
        <v>256</v>
      </c>
      <c r="E167" s="992"/>
      <c r="F167" s="877" t="s">
        <v>215</v>
      </c>
      <c r="G167" s="1025"/>
      <c r="H167" s="28"/>
    </row>
    <row r="168" ht="15.75" customHeight="1">
      <c r="A168" s="1113" t="s">
        <v>254</v>
      </c>
      <c r="B168" s="784">
        <v>160.0</v>
      </c>
      <c r="C168" s="992">
        <v>42142.0</v>
      </c>
      <c r="D168" s="877" t="s">
        <v>81</v>
      </c>
      <c r="E168" s="992"/>
      <c r="F168" s="877" t="s">
        <v>213</v>
      </c>
      <c r="G168" s="1025"/>
      <c r="H168" s="28"/>
    </row>
    <row r="169" ht="15.75" customHeight="1">
      <c r="A169" s="1113" t="s">
        <v>216</v>
      </c>
      <c r="B169" s="784">
        <v>161.0</v>
      </c>
      <c r="C169" s="992">
        <v>42142.0</v>
      </c>
      <c r="D169" s="877" t="s">
        <v>217</v>
      </c>
      <c r="E169" s="992"/>
      <c r="F169" s="877" t="s">
        <v>215</v>
      </c>
      <c r="G169" s="1025"/>
      <c r="H169" s="28"/>
    </row>
    <row r="170" ht="15.75" customHeight="1">
      <c r="A170" s="1113" t="s">
        <v>212</v>
      </c>
      <c r="B170" s="784">
        <v>162.0</v>
      </c>
      <c r="C170" s="992">
        <v>42142.0</v>
      </c>
      <c r="D170" s="877" t="s">
        <v>66</v>
      </c>
      <c r="E170" s="992"/>
      <c r="F170" s="877" t="s">
        <v>213</v>
      </c>
      <c r="G170" s="1025"/>
      <c r="H170" s="28"/>
    </row>
    <row r="171" ht="15.75" customHeight="1">
      <c r="A171" s="1113" t="s">
        <v>242</v>
      </c>
      <c r="B171" s="784">
        <v>163.0</v>
      </c>
      <c r="C171" s="992">
        <v>42142.0</v>
      </c>
      <c r="D171" s="877" t="s">
        <v>243</v>
      </c>
      <c r="E171" s="992"/>
      <c r="F171" s="877" t="s">
        <v>215</v>
      </c>
      <c r="G171" s="1025"/>
      <c r="H171" s="28"/>
    </row>
    <row r="172" ht="15.75" customHeight="1">
      <c r="A172" s="1113" t="s">
        <v>257</v>
      </c>
      <c r="B172" s="784">
        <v>164.0</v>
      </c>
      <c r="C172" s="992">
        <v>42142.0</v>
      </c>
      <c r="D172" s="877" t="s">
        <v>258</v>
      </c>
      <c r="E172" s="992"/>
      <c r="F172" s="877" t="s">
        <v>213</v>
      </c>
      <c r="G172" s="1025"/>
      <c r="H172" s="28"/>
    </row>
    <row r="173" ht="15.75" customHeight="1">
      <c r="A173" s="1113" t="s">
        <v>222</v>
      </c>
      <c r="B173" s="784">
        <v>165.0</v>
      </c>
      <c r="C173" s="992">
        <v>42142.0</v>
      </c>
      <c r="D173" s="877" t="s">
        <v>223</v>
      </c>
      <c r="E173" s="992"/>
      <c r="F173" s="877" t="s">
        <v>215</v>
      </c>
      <c r="G173" s="1025"/>
      <c r="H173" s="28"/>
    </row>
    <row r="174" ht="15.75" customHeight="1">
      <c r="A174" s="1113" t="s">
        <v>250</v>
      </c>
      <c r="B174" s="784">
        <v>166.0</v>
      </c>
      <c r="C174" s="992">
        <v>42142.0</v>
      </c>
      <c r="D174" s="877" t="s">
        <v>251</v>
      </c>
      <c r="E174" s="992"/>
      <c r="F174" s="877" t="s">
        <v>215</v>
      </c>
      <c r="G174" s="1025"/>
      <c r="H174" s="28"/>
    </row>
    <row r="175" ht="15.75" customHeight="1">
      <c r="A175" s="1113" t="s">
        <v>228</v>
      </c>
      <c r="B175" s="784">
        <v>167.0</v>
      </c>
      <c r="C175" s="992">
        <v>42142.0</v>
      </c>
      <c r="D175" s="877" t="s">
        <v>229</v>
      </c>
      <c r="E175" s="992"/>
      <c r="F175" s="877" t="s">
        <v>215</v>
      </c>
      <c r="G175" s="1025"/>
      <c r="H175" s="28"/>
    </row>
    <row r="176" ht="15.75" customHeight="1">
      <c r="A176" s="1113" t="s">
        <v>235</v>
      </c>
      <c r="B176" s="784">
        <v>168.0</v>
      </c>
      <c r="C176" s="992">
        <v>42142.0</v>
      </c>
      <c r="D176" s="877" t="s">
        <v>236</v>
      </c>
      <c r="E176" s="992"/>
      <c r="F176" s="877" t="s">
        <v>215</v>
      </c>
      <c r="G176" s="1025"/>
      <c r="H176" s="28"/>
    </row>
    <row r="177" ht="15.75" customHeight="1">
      <c r="A177" s="1113" t="s">
        <v>263</v>
      </c>
      <c r="B177" s="784">
        <v>169.0</v>
      </c>
      <c r="C177" s="992">
        <v>42142.0</v>
      </c>
      <c r="D177" s="877" t="s">
        <v>264</v>
      </c>
      <c r="E177" s="992"/>
      <c r="F177" s="877" t="s">
        <v>215</v>
      </c>
      <c r="G177" s="1025"/>
      <c r="H177" s="28"/>
    </row>
    <row r="178" ht="15.75" customHeight="1">
      <c r="A178" s="1113" t="s">
        <v>218</v>
      </c>
      <c r="B178" s="784">
        <v>170.0</v>
      </c>
      <c r="C178" s="992">
        <v>42142.0</v>
      </c>
      <c r="D178" s="877" t="s">
        <v>17</v>
      </c>
      <c r="E178" s="992"/>
      <c r="F178" s="877" t="s">
        <v>215</v>
      </c>
      <c r="G178" s="1025"/>
      <c r="H178" s="28"/>
    </row>
    <row r="179" ht="15.75" customHeight="1">
      <c r="A179" s="1113" t="s">
        <v>240</v>
      </c>
      <c r="B179" s="784">
        <v>171.0</v>
      </c>
      <c r="C179" s="992">
        <v>42142.0</v>
      </c>
      <c r="D179" s="877" t="s">
        <v>241</v>
      </c>
      <c r="E179" s="992"/>
      <c r="F179" s="877" t="s">
        <v>215</v>
      </c>
      <c r="G179" s="1025"/>
      <c r="H179" s="28"/>
    </row>
    <row r="180" ht="15.75" customHeight="1">
      <c r="A180" s="1113" t="s">
        <v>231</v>
      </c>
      <c r="B180" s="784">
        <v>172.0</v>
      </c>
      <c r="C180" s="992">
        <v>42142.0</v>
      </c>
      <c r="D180" s="877" t="s">
        <v>232</v>
      </c>
      <c r="E180" s="992"/>
      <c r="F180" s="877" t="s">
        <v>215</v>
      </c>
      <c r="G180" s="1025"/>
      <c r="H180" s="28"/>
    </row>
    <row r="181" ht="15.75" customHeight="1">
      <c r="A181" s="1113" t="s">
        <v>239</v>
      </c>
      <c r="B181" s="784">
        <v>173.0</v>
      </c>
      <c r="C181" s="992">
        <v>42142.0</v>
      </c>
      <c r="D181" s="877" t="s">
        <v>52</v>
      </c>
      <c r="E181" s="992"/>
      <c r="F181" s="877" t="s">
        <v>215</v>
      </c>
      <c r="G181" s="1025"/>
      <c r="H181" s="28"/>
    </row>
    <row r="182" ht="15.75" customHeight="1">
      <c r="A182" s="1113" t="s">
        <v>252</v>
      </c>
      <c r="B182" s="784">
        <v>174.0</v>
      </c>
      <c r="C182" s="992">
        <v>42142.0</v>
      </c>
      <c r="D182" s="877" t="s">
        <v>15898</v>
      </c>
      <c r="E182" s="992"/>
      <c r="F182" s="877" t="s">
        <v>215</v>
      </c>
      <c r="G182" s="1025"/>
      <c r="H182" s="28"/>
    </row>
    <row r="183" ht="15.75" customHeight="1">
      <c r="A183" s="1113" t="s">
        <v>219</v>
      </c>
      <c r="B183" s="784">
        <v>175.0</v>
      </c>
      <c r="C183" s="992">
        <v>42142.0</v>
      </c>
      <c r="D183" s="877" t="s">
        <v>19</v>
      </c>
      <c r="E183" s="992"/>
      <c r="F183" s="877" t="s">
        <v>213</v>
      </c>
      <c r="G183" s="1025"/>
      <c r="H183" s="28"/>
    </row>
    <row r="184" ht="15.75" customHeight="1">
      <c r="A184" s="1113" t="s">
        <v>246</v>
      </c>
      <c r="B184" s="784">
        <v>176.0</v>
      </c>
      <c r="C184" s="992">
        <v>42142.0</v>
      </c>
      <c r="D184" s="877" t="s">
        <v>247</v>
      </c>
      <c r="E184" s="992"/>
      <c r="F184" s="877" t="s">
        <v>215</v>
      </c>
      <c r="G184" s="1025"/>
      <c r="H184" s="28"/>
    </row>
    <row r="185" ht="15.75" customHeight="1">
      <c r="A185" s="1113" t="s">
        <v>233</v>
      </c>
      <c r="B185" s="784">
        <v>177.0</v>
      </c>
      <c r="C185" s="992">
        <v>42142.0</v>
      </c>
      <c r="D185" s="877" t="s">
        <v>234</v>
      </c>
      <c r="E185" s="992"/>
      <c r="F185" s="877" t="s">
        <v>213</v>
      </c>
      <c r="G185" s="1025"/>
      <c r="H185" s="28"/>
    </row>
    <row r="186" ht="15.75" customHeight="1">
      <c r="A186" s="1113" t="s">
        <v>259</v>
      </c>
      <c r="B186" s="784">
        <v>178.0</v>
      </c>
      <c r="C186" s="992">
        <v>42142.0</v>
      </c>
      <c r="D186" s="877" t="s">
        <v>260</v>
      </c>
      <c r="E186" s="992"/>
      <c r="F186" s="877" t="s">
        <v>213</v>
      </c>
      <c r="G186" s="1025"/>
      <c r="H186" s="28"/>
    </row>
    <row r="187" ht="15.75" customHeight="1">
      <c r="A187" s="1113" t="s">
        <v>230</v>
      </c>
      <c r="B187" s="784">
        <v>179.0</v>
      </c>
      <c r="C187" s="992">
        <v>42142.0</v>
      </c>
      <c r="D187" s="877" t="s">
        <v>54</v>
      </c>
      <c r="E187" s="992"/>
      <c r="F187" s="877" t="s">
        <v>213</v>
      </c>
      <c r="G187" s="1025"/>
      <c r="H187" s="28"/>
    </row>
    <row r="188" ht="15.75" customHeight="1">
      <c r="A188" s="1113" t="s">
        <v>224</v>
      </c>
      <c r="B188" s="784">
        <v>180.0</v>
      </c>
      <c r="C188" s="992">
        <v>42142.0</v>
      </c>
      <c r="D188" s="877" t="s">
        <v>225</v>
      </c>
      <c r="E188" s="992"/>
      <c r="F188" s="877" t="s">
        <v>215</v>
      </c>
      <c r="G188" s="1025"/>
      <c r="H188" s="28"/>
    </row>
    <row r="189" ht="15.75" customHeight="1">
      <c r="A189" s="1113" t="s">
        <v>237</v>
      </c>
      <c r="B189" s="784">
        <v>181.0</v>
      </c>
      <c r="C189" s="992">
        <v>42142.0</v>
      </c>
      <c r="D189" s="877" t="s">
        <v>238</v>
      </c>
      <c r="E189" s="992"/>
      <c r="F189" s="877" t="s">
        <v>215</v>
      </c>
      <c r="G189" s="1025"/>
      <c r="H189" s="28"/>
    </row>
    <row r="190" ht="15.75" customHeight="1">
      <c r="A190" s="1113" t="s">
        <v>261</v>
      </c>
      <c r="B190" s="784">
        <v>182.0</v>
      </c>
      <c r="C190" s="992">
        <v>42142.0</v>
      </c>
      <c r="D190" s="877" t="s">
        <v>262</v>
      </c>
      <c r="E190" s="992"/>
      <c r="F190" s="877" t="s">
        <v>215</v>
      </c>
      <c r="G190" s="1025"/>
      <c r="H190" s="28"/>
    </row>
    <row r="191" ht="15.75" customHeight="1">
      <c r="A191" s="1113" t="s">
        <v>244</v>
      </c>
      <c r="B191" s="784">
        <v>183.0</v>
      </c>
      <c r="C191" s="992">
        <v>42142.0</v>
      </c>
      <c r="D191" s="877" t="s">
        <v>245</v>
      </c>
      <c r="E191" s="992"/>
      <c r="F191" s="877" t="s">
        <v>215</v>
      </c>
      <c r="G191" s="1025"/>
      <c r="H191" s="28"/>
    </row>
    <row r="192" ht="15.75" customHeight="1">
      <c r="A192" s="1113" t="s">
        <v>269</v>
      </c>
      <c r="B192" s="784">
        <v>184.0</v>
      </c>
      <c r="C192" s="992">
        <v>42143.0</v>
      </c>
      <c r="D192" s="877" t="s">
        <v>208</v>
      </c>
      <c r="E192" s="992"/>
      <c r="F192" s="877" t="s">
        <v>215</v>
      </c>
      <c r="G192" s="1025"/>
      <c r="H192" s="28"/>
    </row>
    <row r="193" ht="15.75" customHeight="1">
      <c r="A193" s="1113" t="s">
        <v>274</v>
      </c>
      <c r="B193" s="784">
        <v>185.0</v>
      </c>
      <c r="C193" s="992">
        <v>42143.0</v>
      </c>
      <c r="D193" s="877" t="s">
        <v>275</v>
      </c>
      <c r="E193" s="992"/>
      <c r="F193" s="877" t="s">
        <v>215</v>
      </c>
      <c r="G193" s="1025"/>
      <c r="H193" s="28"/>
    </row>
    <row r="194" ht="15.75" customHeight="1">
      <c r="A194" s="1114" t="s">
        <v>270</v>
      </c>
      <c r="B194" s="784">
        <v>186.0</v>
      </c>
      <c r="C194" s="992">
        <v>42143.0</v>
      </c>
      <c r="D194" s="1039" t="s">
        <v>271</v>
      </c>
      <c r="E194" s="992"/>
      <c r="F194" s="877" t="s">
        <v>215</v>
      </c>
      <c r="G194" s="1025"/>
      <c r="H194" s="28"/>
    </row>
    <row r="195" ht="15.75" customHeight="1">
      <c r="A195" s="1113" t="s">
        <v>282</v>
      </c>
      <c r="B195" s="784">
        <v>187.0</v>
      </c>
      <c r="C195" s="992">
        <v>42143.0</v>
      </c>
      <c r="D195" s="877" t="s">
        <v>283</v>
      </c>
      <c r="E195" s="992"/>
      <c r="F195" s="877" t="s">
        <v>213</v>
      </c>
      <c r="G195" s="1025"/>
      <c r="H195" s="28"/>
    </row>
    <row r="196" ht="15.75" customHeight="1">
      <c r="A196" s="1113" t="s">
        <v>267</v>
      </c>
      <c r="B196" s="784">
        <v>188.0</v>
      </c>
      <c r="C196" s="992">
        <v>42143.0</v>
      </c>
      <c r="D196" s="877" t="s">
        <v>268</v>
      </c>
      <c r="E196" s="992"/>
      <c r="F196" s="877" t="s">
        <v>215</v>
      </c>
      <c r="G196" s="1025"/>
      <c r="H196" s="28"/>
    </row>
    <row r="197" ht="15.75" customHeight="1">
      <c r="A197" s="1113" t="s">
        <v>272</v>
      </c>
      <c r="B197" s="784">
        <v>189.0</v>
      </c>
      <c r="C197" s="992">
        <v>42143.0</v>
      </c>
      <c r="D197" s="877" t="s">
        <v>273</v>
      </c>
      <c r="E197" s="992"/>
      <c r="F197" s="877" t="s">
        <v>213</v>
      </c>
      <c r="G197" s="1025"/>
      <c r="H197" s="28"/>
    </row>
    <row r="198" ht="15.75" customHeight="1">
      <c r="A198" s="1113" t="s">
        <v>280</v>
      </c>
      <c r="B198" s="784">
        <v>190.0</v>
      </c>
      <c r="C198" s="992">
        <v>42143.0</v>
      </c>
      <c r="D198" s="877" t="s">
        <v>281</v>
      </c>
      <c r="E198" s="992"/>
      <c r="F198" s="877" t="s">
        <v>215</v>
      </c>
      <c r="G198" s="1025"/>
      <c r="H198" s="28"/>
    </row>
    <row r="199" ht="15.75" customHeight="1">
      <c r="A199" s="1113" t="s">
        <v>284</v>
      </c>
      <c r="B199" s="784">
        <v>191.0</v>
      </c>
      <c r="C199" s="992">
        <v>42143.0</v>
      </c>
      <c r="D199" s="877" t="s">
        <v>285</v>
      </c>
      <c r="E199" s="992"/>
      <c r="F199" s="877" t="s">
        <v>215</v>
      </c>
      <c r="G199" s="1025"/>
      <c r="H199" s="28"/>
    </row>
    <row r="200" ht="15.75" customHeight="1">
      <c r="A200" s="1113" t="s">
        <v>278</v>
      </c>
      <c r="B200" s="784">
        <v>192.0</v>
      </c>
      <c r="C200" s="992">
        <v>42143.0</v>
      </c>
      <c r="D200" s="877" t="s">
        <v>279</v>
      </c>
      <c r="E200" s="992"/>
      <c r="F200" s="877" t="s">
        <v>215</v>
      </c>
      <c r="G200" s="1025"/>
      <c r="H200" s="28"/>
    </row>
    <row r="201" ht="15.75" customHeight="1">
      <c r="A201" s="1113" t="s">
        <v>276</v>
      </c>
      <c r="B201" s="784">
        <v>193.0</v>
      </c>
      <c r="C201" s="992">
        <v>42143.0</v>
      </c>
      <c r="D201" s="877" t="s">
        <v>277</v>
      </c>
      <c r="E201" s="992"/>
      <c r="F201" s="877" t="s">
        <v>215</v>
      </c>
      <c r="G201" s="1025"/>
      <c r="H201" s="28"/>
    </row>
    <row r="202" ht="15.75" customHeight="1">
      <c r="A202" s="1113"/>
      <c r="B202" s="784">
        <v>194.0</v>
      </c>
      <c r="C202" s="992">
        <v>42144.0</v>
      </c>
      <c r="D202" s="877" t="s">
        <v>288</v>
      </c>
      <c r="E202" s="992"/>
      <c r="F202" s="877"/>
      <c r="G202" s="1025"/>
      <c r="H202" s="28"/>
    </row>
    <row r="203" ht="15.75" customHeight="1">
      <c r="A203" s="1113">
        <v>16958.0</v>
      </c>
      <c r="B203" s="784">
        <v>195.0</v>
      </c>
      <c r="C203" s="992">
        <v>42144.0</v>
      </c>
      <c r="D203" s="877" t="s">
        <v>287</v>
      </c>
      <c r="E203" s="992"/>
      <c r="F203" s="877" t="s">
        <v>18</v>
      </c>
      <c r="G203" s="1025"/>
      <c r="H203" s="28"/>
    </row>
    <row r="204" ht="15.75" customHeight="1">
      <c r="A204" s="1113">
        <v>17179.0</v>
      </c>
      <c r="B204" s="784">
        <v>196.0</v>
      </c>
      <c r="C204" s="992">
        <v>42144.0</v>
      </c>
      <c r="D204" s="877" t="s">
        <v>286</v>
      </c>
      <c r="E204" s="992"/>
      <c r="F204" s="877" t="s">
        <v>18</v>
      </c>
      <c r="G204" s="1025"/>
      <c r="H204" s="28"/>
    </row>
    <row r="205" ht="15.75" customHeight="1">
      <c r="A205" s="1113">
        <v>17695.0</v>
      </c>
      <c r="B205" s="784">
        <v>197.0</v>
      </c>
      <c r="C205" s="992">
        <v>42144.0</v>
      </c>
      <c r="D205" s="877" t="s">
        <v>291</v>
      </c>
      <c r="E205" s="992"/>
      <c r="F205" s="877" t="s">
        <v>18</v>
      </c>
      <c r="G205" s="1025"/>
      <c r="H205" s="28"/>
    </row>
    <row r="206" ht="15.75" customHeight="1">
      <c r="A206" s="1113">
        <v>17178.0</v>
      </c>
      <c r="B206" s="784">
        <v>198.0</v>
      </c>
      <c r="C206" s="992">
        <v>42145.0</v>
      </c>
      <c r="D206" s="877" t="s">
        <v>293</v>
      </c>
      <c r="E206" s="992"/>
      <c r="F206" s="877" t="s">
        <v>18</v>
      </c>
      <c r="G206" s="1025"/>
      <c r="H206" s="28"/>
    </row>
    <row r="207" ht="15.75" customHeight="1">
      <c r="A207" s="1113">
        <v>17006.0</v>
      </c>
      <c r="B207" s="784">
        <v>199.0</v>
      </c>
      <c r="C207" s="992">
        <v>42145.0</v>
      </c>
      <c r="D207" s="877" t="s">
        <v>296</v>
      </c>
      <c r="E207" s="992"/>
      <c r="F207" s="877" t="s">
        <v>18</v>
      </c>
      <c r="G207" s="1025"/>
      <c r="H207" s="28"/>
    </row>
    <row r="208" ht="15.75" customHeight="1">
      <c r="A208" s="1113">
        <v>17173.0</v>
      </c>
      <c r="B208" s="784">
        <v>200.0</v>
      </c>
      <c r="C208" s="992">
        <v>42145.0</v>
      </c>
      <c r="D208" s="877" t="s">
        <v>273</v>
      </c>
      <c r="E208" s="992"/>
      <c r="F208" s="877" t="s">
        <v>295</v>
      </c>
      <c r="G208" s="1025"/>
      <c r="H208" s="28"/>
    </row>
    <row r="209" ht="15.75" customHeight="1">
      <c r="A209" s="1113">
        <v>17272.0</v>
      </c>
      <c r="B209" s="784">
        <v>201.0</v>
      </c>
      <c r="C209" s="992">
        <v>42145.0</v>
      </c>
      <c r="D209" s="877" t="s">
        <v>294</v>
      </c>
      <c r="E209" s="992"/>
      <c r="F209" s="877" t="s">
        <v>18</v>
      </c>
      <c r="G209" s="1025"/>
      <c r="H209" s="28"/>
    </row>
    <row r="210" ht="15.75" customHeight="1">
      <c r="A210" s="1113">
        <v>17131.0</v>
      </c>
      <c r="B210" s="784">
        <v>202.0</v>
      </c>
      <c r="C210" s="992">
        <v>42145.0</v>
      </c>
      <c r="D210" s="877" t="s">
        <v>297</v>
      </c>
      <c r="E210" s="992"/>
      <c r="F210" s="877" t="s">
        <v>18</v>
      </c>
      <c r="G210" s="1025"/>
      <c r="H210" s="28"/>
    </row>
    <row r="211" ht="15.75" customHeight="1">
      <c r="A211" s="1113">
        <v>17528.0</v>
      </c>
      <c r="B211" s="784">
        <v>203.0</v>
      </c>
      <c r="C211" s="992">
        <v>42145.0</v>
      </c>
      <c r="D211" s="877" t="s">
        <v>302</v>
      </c>
      <c r="E211" s="992"/>
      <c r="F211" s="877" t="s">
        <v>18</v>
      </c>
      <c r="G211" s="1025"/>
      <c r="H211" s="28"/>
    </row>
    <row r="212" ht="15.75" customHeight="1">
      <c r="A212" s="1113">
        <v>17630.0</v>
      </c>
      <c r="B212" s="784">
        <v>204.0</v>
      </c>
      <c r="C212" s="992">
        <v>42145.0</v>
      </c>
      <c r="D212" s="877" t="s">
        <v>298</v>
      </c>
      <c r="E212" s="992"/>
      <c r="F212" s="877" t="s">
        <v>18</v>
      </c>
      <c r="G212" s="1025"/>
      <c r="H212" s="28"/>
    </row>
    <row r="213" ht="15.75" customHeight="1">
      <c r="A213" s="1113">
        <v>17521.0</v>
      </c>
      <c r="B213" s="784">
        <v>205.0</v>
      </c>
      <c r="C213" s="992">
        <v>42145.0</v>
      </c>
      <c r="D213" s="877" t="s">
        <v>299</v>
      </c>
      <c r="E213" s="992"/>
      <c r="F213" s="877" t="s">
        <v>18</v>
      </c>
      <c r="G213" s="1025"/>
      <c r="H213" s="28"/>
    </row>
    <row r="214" ht="15.75" customHeight="1">
      <c r="A214" s="1113">
        <v>17543.0</v>
      </c>
      <c r="B214" s="784">
        <v>206.0</v>
      </c>
      <c r="C214" s="992">
        <v>42145.0</v>
      </c>
      <c r="D214" s="877" t="s">
        <v>303</v>
      </c>
      <c r="E214" s="992"/>
      <c r="F214" s="877" t="s">
        <v>18</v>
      </c>
      <c r="G214" s="1025"/>
      <c r="H214" s="28"/>
    </row>
    <row r="215" ht="15.75" customHeight="1">
      <c r="A215" s="1113">
        <v>17627.0</v>
      </c>
      <c r="B215" s="784">
        <v>207.0</v>
      </c>
      <c r="C215" s="992">
        <v>42145.0</v>
      </c>
      <c r="D215" s="877" t="s">
        <v>292</v>
      </c>
      <c r="E215" s="992"/>
      <c r="F215" s="877" t="s">
        <v>89</v>
      </c>
      <c r="G215" s="1025" t="s">
        <v>90</v>
      </c>
      <c r="H215" s="28"/>
    </row>
    <row r="216" ht="15.75" customHeight="1">
      <c r="A216" s="1113">
        <v>17598.0</v>
      </c>
      <c r="B216" s="784">
        <v>208.0</v>
      </c>
      <c r="C216" s="992">
        <v>42145.0</v>
      </c>
      <c r="D216" s="877" t="s">
        <v>36</v>
      </c>
      <c r="E216" s="992"/>
      <c r="F216" s="877" t="s">
        <v>89</v>
      </c>
      <c r="G216" s="1025" t="s">
        <v>90</v>
      </c>
      <c r="H216" s="28"/>
    </row>
    <row r="217" ht="15.75" customHeight="1">
      <c r="A217" s="1113">
        <v>17345.0</v>
      </c>
      <c r="B217" s="784">
        <v>209.0</v>
      </c>
      <c r="C217" s="992">
        <v>42145.0</v>
      </c>
      <c r="D217" s="877" t="s">
        <v>304</v>
      </c>
      <c r="E217" s="992"/>
      <c r="F217" s="877" t="s">
        <v>305</v>
      </c>
      <c r="G217" s="1025"/>
      <c r="H217" s="28"/>
    </row>
    <row r="218" ht="15.75" customHeight="1">
      <c r="A218" s="1113"/>
      <c r="B218" s="784">
        <v>210.0</v>
      </c>
      <c r="C218" s="992">
        <v>42145.0</v>
      </c>
      <c r="D218" s="877" t="s">
        <v>301</v>
      </c>
      <c r="E218" s="992"/>
      <c r="F218" s="877"/>
      <c r="G218" s="1025"/>
      <c r="H218" s="28"/>
    </row>
    <row r="219" ht="15.75" customHeight="1">
      <c r="A219" s="1113">
        <v>17641.0</v>
      </c>
      <c r="B219" s="784">
        <v>211.0</v>
      </c>
      <c r="C219" s="992">
        <v>42149.0</v>
      </c>
      <c r="D219" s="877" t="s">
        <v>322</v>
      </c>
      <c r="E219" s="992"/>
      <c r="F219" s="877" t="s">
        <v>18</v>
      </c>
      <c r="G219" s="1025"/>
      <c r="H219" s="28"/>
    </row>
    <row r="220" ht="15.75" customHeight="1">
      <c r="A220" s="1114" t="s">
        <v>313</v>
      </c>
      <c r="B220" s="784">
        <v>212.0</v>
      </c>
      <c r="C220" s="992">
        <v>42149.0</v>
      </c>
      <c r="D220" s="1039" t="s">
        <v>314</v>
      </c>
      <c r="E220" s="992"/>
      <c r="F220" s="877" t="s">
        <v>213</v>
      </c>
      <c r="G220" s="1025"/>
      <c r="H220" s="28"/>
    </row>
    <row r="221" ht="15.75" customHeight="1">
      <c r="A221" s="1114" t="s">
        <v>334</v>
      </c>
      <c r="B221" s="784">
        <v>213.0</v>
      </c>
      <c r="C221" s="992">
        <v>42149.0</v>
      </c>
      <c r="D221" s="1039" t="s">
        <v>335</v>
      </c>
      <c r="E221" s="992"/>
      <c r="F221" s="877" t="s">
        <v>213</v>
      </c>
      <c r="G221" s="1025"/>
      <c r="H221" s="28"/>
    </row>
    <row r="222" ht="15.75" customHeight="1">
      <c r="A222" s="1114" t="s">
        <v>308</v>
      </c>
      <c r="B222" s="784">
        <v>214.0</v>
      </c>
      <c r="C222" s="992">
        <v>42149.0</v>
      </c>
      <c r="D222" s="1039" t="s">
        <v>309</v>
      </c>
      <c r="E222" s="992"/>
      <c r="F222" s="877" t="s">
        <v>213</v>
      </c>
      <c r="G222" s="1025"/>
      <c r="H222" s="28"/>
    </row>
    <row r="223" ht="15.75" customHeight="1">
      <c r="A223" s="1114" t="s">
        <v>316</v>
      </c>
      <c r="B223" s="784">
        <v>215.0</v>
      </c>
      <c r="C223" s="992">
        <v>42149.0</v>
      </c>
      <c r="D223" s="1039" t="s">
        <v>317</v>
      </c>
      <c r="E223" s="992"/>
      <c r="F223" s="877" t="s">
        <v>213</v>
      </c>
      <c r="G223" s="1025"/>
      <c r="H223" s="28"/>
    </row>
    <row r="224" ht="15.75" customHeight="1">
      <c r="A224" s="1113" t="s">
        <v>310</v>
      </c>
      <c r="B224" s="784">
        <v>216.0</v>
      </c>
      <c r="C224" s="992">
        <v>42149.0</v>
      </c>
      <c r="D224" s="1039" t="s">
        <v>311</v>
      </c>
      <c r="E224" s="992"/>
      <c r="F224" s="877" t="s">
        <v>215</v>
      </c>
      <c r="G224" s="1025"/>
      <c r="H224" s="28"/>
    </row>
    <row r="225" ht="15.75" customHeight="1">
      <c r="A225" s="1114" t="s">
        <v>332</v>
      </c>
      <c r="B225" s="784">
        <v>217.0</v>
      </c>
      <c r="C225" s="992">
        <v>42149.0</v>
      </c>
      <c r="D225" s="1039" t="s">
        <v>333</v>
      </c>
      <c r="E225" s="992"/>
      <c r="F225" s="877" t="s">
        <v>215</v>
      </c>
      <c r="G225" s="1025"/>
      <c r="H225" s="28"/>
    </row>
    <row r="226" ht="15.75" customHeight="1">
      <c r="A226" s="1114" t="s">
        <v>329</v>
      </c>
      <c r="B226" s="784">
        <v>218.0</v>
      </c>
      <c r="C226" s="992">
        <v>42149.0</v>
      </c>
      <c r="D226" s="1039" t="s">
        <v>303</v>
      </c>
      <c r="E226" s="992"/>
      <c r="F226" s="877" t="s">
        <v>215</v>
      </c>
      <c r="G226" s="1025"/>
      <c r="H226" s="28"/>
    </row>
    <row r="227" ht="15.75" customHeight="1">
      <c r="A227" s="1114" t="s">
        <v>323</v>
      </c>
      <c r="B227" s="784">
        <v>219.0</v>
      </c>
      <c r="C227" s="992">
        <v>42149.0</v>
      </c>
      <c r="D227" s="1039" t="s">
        <v>324</v>
      </c>
      <c r="E227" s="992"/>
      <c r="F227" s="877" t="s">
        <v>215</v>
      </c>
      <c r="G227" s="1025"/>
      <c r="H227" s="28"/>
    </row>
    <row r="228" ht="15.75" customHeight="1">
      <c r="A228" s="1114" t="s">
        <v>320</v>
      </c>
      <c r="B228" s="784">
        <v>220.0</v>
      </c>
      <c r="C228" s="992">
        <v>42149.0</v>
      </c>
      <c r="D228" s="1039" t="s">
        <v>321</v>
      </c>
      <c r="E228" s="992"/>
      <c r="F228" s="877" t="s">
        <v>215</v>
      </c>
      <c r="G228" s="1025"/>
      <c r="H228" s="28"/>
    </row>
    <row r="229" ht="15.75" customHeight="1">
      <c r="A229" s="1114" t="s">
        <v>312</v>
      </c>
      <c r="B229" s="784">
        <v>221.0</v>
      </c>
      <c r="C229" s="992">
        <v>42149.0</v>
      </c>
      <c r="D229" s="1039" t="s">
        <v>296</v>
      </c>
      <c r="E229" s="992"/>
      <c r="F229" s="877" t="s">
        <v>215</v>
      </c>
      <c r="G229" s="1025"/>
      <c r="H229" s="28"/>
    </row>
    <row r="230" ht="15.75" customHeight="1">
      <c r="A230" s="1114" t="s">
        <v>325</v>
      </c>
      <c r="B230" s="784">
        <v>222.0</v>
      </c>
      <c r="C230" s="992">
        <v>42149.0</v>
      </c>
      <c r="D230" s="1039" t="s">
        <v>326</v>
      </c>
      <c r="E230" s="992"/>
      <c r="F230" s="877" t="s">
        <v>215</v>
      </c>
      <c r="G230" s="1025"/>
      <c r="H230" s="28"/>
    </row>
    <row r="231" ht="15.75" customHeight="1">
      <c r="A231" s="1114" t="s">
        <v>327</v>
      </c>
      <c r="B231" s="784">
        <v>223.0</v>
      </c>
      <c r="C231" s="992">
        <v>42149.0</v>
      </c>
      <c r="D231" s="1039" t="s">
        <v>328</v>
      </c>
      <c r="E231" s="992"/>
      <c r="F231" s="877" t="s">
        <v>215</v>
      </c>
      <c r="G231" s="1025"/>
      <c r="H231" s="28"/>
    </row>
    <row r="232" ht="15.75" customHeight="1">
      <c r="A232" s="1114" t="s">
        <v>306</v>
      </c>
      <c r="B232" s="784">
        <v>224.0</v>
      </c>
      <c r="C232" s="992">
        <v>42149.0</v>
      </c>
      <c r="D232" s="1039" t="s">
        <v>307</v>
      </c>
      <c r="E232" s="992"/>
      <c r="F232" s="877" t="s">
        <v>215</v>
      </c>
      <c r="G232" s="1025"/>
      <c r="H232" s="28"/>
    </row>
    <row r="233" ht="15.75" customHeight="1">
      <c r="A233" s="1114" t="s">
        <v>330</v>
      </c>
      <c r="B233" s="784">
        <v>225.0</v>
      </c>
      <c r="C233" s="992">
        <v>42149.0</v>
      </c>
      <c r="D233" s="1039" t="s">
        <v>331</v>
      </c>
      <c r="E233" s="992"/>
      <c r="F233" s="877" t="s">
        <v>215</v>
      </c>
      <c r="G233" s="1025"/>
      <c r="H233" s="28"/>
    </row>
    <row r="234" ht="15.75" customHeight="1">
      <c r="A234" s="1114" t="s">
        <v>315</v>
      </c>
      <c r="B234" s="784">
        <v>226.0</v>
      </c>
      <c r="C234" s="992">
        <v>42149.0</v>
      </c>
      <c r="D234" s="1039" t="s">
        <v>297</v>
      </c>
      <c r="E234" s="992"/>
      <c r="F234" s="877" t="s">
        <v>213</v>
      </c>
      <c r="G234" s="1025"/>
      <c r="H234" s="28"/>
    </row>
    <row r="235" ht="15.75" customHeight="1">
      <c r="A235" s="1114" t="s">
        <v>318</v>
      </c>
      <c r="B235" s="784">
        <v>227.0</v>
      </c>
      <c r="C235" s="992">
        <v>42149.0</v>
      </c>
      <c r="D235" s="1039" t="s">
        <v>319</v>
      </c>
      <c r="E235" s="992"/>
      <c r="F235" s="877" t="s">
        <v>213</v>
      </c>
      <c r="G235" s="1025"/>
      <c r="H235" s="28"/>
    </row>
    <row r="236" ht="15.75" customHeight="1">
      <c r="A236" s="1116">
        <v>18195.0</v>
      </c>
      <c r="B236" s="784">
        <v>228.0</v>
      </c>
      <c r="C236" s="35">
        <v>42151.0</v>
      </c>
      <c r="D236" s="33" t="s">
        <v>348</v>
      </c>
      <c r="E236" s="35"/>
      <c r="F236" s="1039" t="s">
        <v>18</v>
      </c>
      <c r="G236" s="1025"/>
      <c r="H236" s="28"/>
    </row>
    <row r="237" ht="15.75" customHeight="1">
      <c r="A237" s="1117" t="s">
        <v>289</v>
      </c>
      <c r="B237" s="784">
        <v>229.0</v>
      </c>
      <c r="C237" s="1118">
        <v>42144.0</v>
      </c>
      <c r="D237" s="1119" t="s">
        <v>290</v>
      </c>
      <c r="E237" s="1118"/>
      <c r="F237" s="1119" t="s">
        <v>18</v>
      </c>
      <c r="G237" s="1025"/>
      <c r="H237" s="28"/>
    </row>
    <row r="238" ht="15.75" customHeight="1">
      <c r="A238" s="1117" t="s">
        <v>357</v>
      </c>
      <c r="B238" s="784">
        <v>230.0</v>
      </c>
      <c r="C238" s="1006" t="s">
        <v>15899</v>
      </c>
      <c r="D238" s="1119" t="s">
        <v>27</v>
      </c>
      <c r="E238" s="1006"/>
      <c r="F238" s="1119" t="s">
        <v>50</v>
      </c>
      <c r="G238" s="1025"/>
      <c r="H238" s="28"/>
    </row>
    <row r="239" ht="15.75" customHeight="1">
      <c r="A239" s="1117" t="s">
        <v>340</v>
      </c>
      <c r="B239" s="784">
        <v>231.0</v>
      </c>
      <c r="C239" s="1118">
        <v>42151.0</v>
      </c>
      <c r="D239" s="1119" t="s">
        <v>39</v>
      </c>
      <c r="E239" s="1118"/>
      <c r="F239" s="1119" t="s">
        <v>341</v>
      </c>
      <c r="G239" s="1025"/>
      <c r="H239" s="28"/>
    </row>
    <row r="240" ht="15.75" customHeight="1">
      <c r="A240" s="1117"/>
      <c r="B240" s="784">
        <v>232.0</v>
      </c>
      <c r="C240" s="1118">
        <v>42151.0</v>
      </c>
      <c r="D240" s="1119"/>
      <c r="E240" s="1118"/>
      <c r="F240" s="1119" t="s">
        <v>356</v>
      </c>
      <c r="G240" s="1025"/>
      <c r="H240" s="28"/>
    </row>
    <row r="241" ht="15.75" customHeight="1">
      <c r="A241" s="1115" t="s">
        <v>353</v>
      </c>
      <c r="B241" s="784">
        <v>233.0</v>
      </c>
      <c r="C241" s="35">
        <v>42151.0</v>
      </c>
      <c r="D241" s="33" t="s">
        <v>354</v>
      </c>
      <c r="E241" s="35"/>
      <c r="F241" s="1039" t="s">
        <v>355</v>
      </c>
      <c r="G241" s="1025"/>
      <c r="H241" s="28"/>
    </row>
    <row r="242" ht="15.75" customHeight="1">
      <c r="A242" s="1115" t="s">
        <v>346</v>
      </c>
      <c r="B242" s="784">
        <v>234.0</v>
      </c>
      <c r="C242" s="35">
        <v>42151.0</v>
      </c>
      <c r="D242" s="33" t="s">
        <v>347</v>
      </c>
      <c r="E242" s="35"/>
      <c r="F242" s="1039" t="s">
        <v>18</v>
      </c>
      <c r="G242" s="1025"/>
      <c r="H242" s="28"/>
    </row>
    <row r="243" ht="15.75" customHeight="1">
      <c r="A243" s="1115" t="s">
        <v>351</v>
      </c>
      <c r="B243" s="784">
        <v>235.0</v>
      </c>
      <c r="C243" s="35">
        <v>42151.0</v>
      </c>
      <c r="D243" s="33" t="s">
        <v>352</v>
      </c>
      <c r="E243" s="35"/>
      <c r="F243" s="1039" t="s">
        <v>18</v>
      </c>
      <c r="G243" s="1025"/>
      <c r="H243" s="28"/>
    </row>
    <row r="244" ht="15.75" customHeight="1">
      <c r="A244" s="1115" t="s">
        <v>336</v>
      </c>
      <c r="B244" s="784">
        <v>236.0</v>
      </c>
      <c r="C244" s="35">
        <v>42151.0</v>
      </c>
      <c r="D244" s="33" t="s">
        <v>337</v>
      </c>
      <c r="E244" s="35"/>
      <c r="F244" s="1039" t="s">
        <v>18</v>
      </c>
      <c r="G244" s="1025"/>
      <c r="H244" s="28"/>
    </row>
    <row r="245" ht="15.75" customHeight="1">
      <c r="A245" s="1115" t="s">
        <v>342</v>
      </c>
      <c r="B245" s="784">
        <v>237.0</v>
      </c>
      <c r="C245" s="35">
        <v>42151.0</v>
      </c>
      <c r="D245" s="33" t="s">
        <v>343</v>
      </c>
      <c r="E245" s="35"/>
      <c r="F245" s="1039" t="s">
        <v>18</v>
      </c>
      <c r="G245" s="1025"/>
      <c r="H245" s="28"/>
    </row>
    <row r="246" ht="15.75" customHeight="1">
      <c r="A246" s="1115" t="s">
        <v>338</v>
      </c>
      <c r="B246" s="784">
        <v>238.0</v>
      </c>
      <c r="C246" s="35">
        <v>42151.0</v>
      </c>
      <c r="D246" s="33" t="s">
        <v>339</v>
      </c>
      <c r="E246" s="35"/>
      <c r="F246" s="1039" t="s">
        <v>18</v>
      </c>
      <c r="G246" s="1025"/>
      <c r="H246" s="28"/>
    </row>
    <row r="247" ht="15.75" customHeight="1">
      <c r="A247" s="1115" t="s">
        <v>344</v>
      </c>
      <c r="B247" s="784">
        <v>239.0</v>
      </c>
      <c r="C247" s="35">
        <v>42151.0</v>
      </c>
      <c r="D247" s="33" t="s">
        <v>345</v>
      </c>
      <c r="E247" s="35"/>
      <c r="F247" s="1039" t="s">
        <v>18</v>
      </c>
      <c r="G247" s="1025"/>
      <c r="H247" s="28"/>
    </row>
    <row r="248" ht="15.75" customHeight="1">
      <c r="A248" s="1115" t="s">
        <v>349</v>
      </c>
      <c r="B248" s="784">
        <v>240.0</v>
      </c>
      <c r="C248" s="35">
        <v>42151.0</v>
      </c>
      <c r="D248" s="33" t="s">
        <v>350</v>
      </c>
      <c r="E248" s="35"/>
      <c r="F248" s="1039" t="s">
        <v>18</v>
      </c>
      <c r="G248" s="1025"/>
      <c r="H248" s="28"/>
    </row>
    <row r="249" ht="15.75" customHeight="1">
      <c r="A249" s="1115" t="s">
        <v>364</v>
      </c>
      <c r="B249" s="784">
        <v>241.0</v>
      </c>
      <c r="C249" s="35">
        <v>42152.0</v>
      </c>
      <c r="D249" s="33" t="s">
        <v>365</v>
      </c>
      <c r="E249" s="35"/>
      <c r="F249" s="1039" t="s">
        <v>18</v>
      </c>
      <c r="G249" s="1025"/>
      <c r="H249" s="28"/>
    </row>
    <row r="250" ht="15.75" customHeight="1">
      <c r="A250" s="1115" t="s">
        <v>359</v>
      </c>
      <c r="B250" s="784">
        <v>242.0</v>
      </c>
      <c r="C250" s="35">
        <v>42152.0</v>
      </c>
      <c r="D250" s="33" t="s">
        <v>360</v>
      </c>
      <c r="E250" s="35"/>
      <c r="F250" s="1039" t="s">
        <v>28</v>
      </c>
      <c r="G250" s="1025"/>
      <c r="H250" s="28"/>
    </row>
    <row r="251" ht="15.75" customHeight="1">
      <c r="A251" s="1115" t="s">
        <v>361</v>
      </c>
      <c r="B251" s="784">
        <v>243.0</v>
      </c>
      <c r="C251" s="35">
        <v>42152.0</v>
      </c>
      <c r="D251" s="33" t="s">
        <v>283</v>
      </c>
      <c r="E251" s="35"/>
      <c r="F251" s="1039" t="s">
        <v>28</v>
      </c>
      <c r="G251" s="1025"/>
      <c r="H251" s="28"/>
    </row>
    <row r="252" ht="15.75" customHeight="1">
      <c r="A252" s="1115" t="s">
        <v>368</v>
      </c>
      <c r="B252" s="784">
        <v>244.0</v>
      </c>
      <c r="C252" s="35">
        <v>42152.0</v>
      </c>
      <c r="D252" s="33" t="s">
        <v>369</v>
      </c>
      <c r="E252" s="35"/>
      <c r="F252" s="1039" t="s">
        <v>110</v>
      </c>
      <c r="G252" s="1025"/>
      <c r="H252" s="28"/>
    </row>
    <row r="253" ht="15.75" customHeight="1">
      <c r="A253" s="1115"/>
      <c r="B253" s="784">
        <v>245.0</v>
      </c>
      <c r="C253" s="35">
        <v>42152.0</v>
      </c>
      <c r="D253" s="33"/>
      <c r="E253" s="35"/>
      <c r="F253" s="1039" t="s">
        <v>370</v>
      </c>
      <c r="G253" s="1025"/>
      <c r="H253" s="28"/>
    </row>
    <row r="254" ht="15.75" customHeight="1">
      <c r="A254" s="1115"/>
      <c r="B254" s="784">
        <v>246.0</v>
      </c>
      <c r="C254" s="35">
        <v>42152.0</v>
      </c>
      <c r="D254" s="33" t="s">
        <v>47</v>
      </c>
      <c r="E254" s="35"/>
      <c r="F254" s="1039" t="s">
        <v>358</v>
      </c>
      <c r="G254" s="1025"/>
      <c r="H254" s="28"/>
    </row>
    <row r="255" ht="15.75" customHeight="1">
      <c r="A255" s="1115" t="s">
        <v>362</v>
      </c>
      <c r="B255" s="784">
        <v>247.0</v>
      </c>
      <c r="C255" s="35">
        <v>42152.0</v>
      </c>
      <c r="D255" s="33" t="s">
        <v>51</v>
      </c>
      <c r="E255" s="35"/>
      <c r="F255" s="1039" t="s">
        <v>363</v>
      </c>
      <c r="G255" s="1025"/>
      <c r="H255" s="28"/>
    </row>
    <row r="256" ht="15.75" customHeight="1">
      <c r="A256" s="1115" t="s">
        <v>366</v>
      </c>
      <c r="B256" s="784">
        <v>248.0</v>
      </c>
      <c r="C256" s="35">
        <v>42152.0</v>
      </c>
      <c r="D256" s="33" t="s">
        <v>367</v>
      </c>
      <c r="E256" s="35"/>
      <c r="F256" s="1039" t="s">
        <v>363</v>
      </c>
      <c r="G256" s="1025"/>
      <c r="H256" s="28"/>
    </row>
    <row r="257" ht="15.75" customHeight="1">
      <c r="A257" s="1115" t="s">
        <v>373</v>
      </c>
      <c r="B257" s="784">
        <v>249.0</v>
      </c>
      <c r="C257" s="35">
        <v>42153.0</v>
      </c>
      <c r="D257" s="33" t="s">
        <v>374</v>
      </c>
      <c r="E257" s="35"/>
      <c r="F257" s="1039" t="s">
        <v>18</v>
      </c>
      <c r="G257" s="1025"/>
      <c r="H257" s="28"/>
    </row>
    <row r="258" ht="15.75" customHeight="1">
      <c r="A258" s="1115" t="s">
        <v>382</v>
      </c>
      <c r="B258" s="784">
        <v>250.0</v>
      </c>
      <c r="C258" s="35">
        <v>42153.0</v>
      </c>
      <c r="D258" s="33" t="s">
        <v>383</v>
      </c>
      <c r="E258" s="35"/>
      <c r="F258" s="1039" t="s">
        <v>110</v>
      </c>
      <c r="G258" s="1025"/>
      <c r="H258" s="28"/>
    </row>
    <row r="259" ht="15.75" customHeight="1">
      <c r="A259" s="1115" t="s">
        <v>379</v>
      </c>
      <c r="B259" s="784">
        <v>251.0</v>
      </c>
      <c r="C259" s="35">
        <v>42153.0</v>
      </c>
      <c r="D259" s="33" t="s">
        <v>380</v>
      </c>
      <c r="E259" s="35"/>
      <c r="F259" s="1039" t="s">
        <v>381</v>
      </c>
      <c r="G259" s="1025"/>
      <c r="H259" s="28"/>
    </row>
    <row r="260" ht="15.75" customHeight="1">
      <c r="A260" s="1115" t="s">
        <v>377</v>
      </c>
      <c r="B260" s="784">
        <v>252.0</v>
      </c>
      <c r="C260" s="37">
        <v>42153.0</v>
      </c>
      <c r="D260" s="33" t="s">
        <v>378</v>
      </c>
      <c r="E260" s="37"/>
      <c r="F260" s="1039" t="s">
        <v>18</v>
      </c>
      <c r="G260" s="1025"/>
      <c r="H260" s="28"/>
    </row>
    <row r="261" ht="15.75" customHeight="1">
      <c r="A261" s="1115" t="s">
        <v>384</v>
      </c>
      <c r="B261" s="784">
        <v>253.0</v>
      </c>
      <c r="C261" s="35">
        <v>42153.0</v>
      </c>
      <c r="D261" s="33" t="s">
        <v>385</v>
      </c>
      <c r="E261" s="35"/>
      <c r="F261" s="1039" t="s">
        <v>18</v>
      </c>
      <c r="G261" s="1025"/>
      <c r="H261" s="28"/>
    </row>
    <row r="262" ht="15.75" customHeight="1">
      <c r="A262" s="1115" t="s">
        <v>375</v>
      </c>
      <c r="B262" s="784">
        <v>254.0</v>
      </c>
      <c r="C262" s="35">
        <v>42153.0</v>
      </c>
      <c r="D262" s="33" t="s">
        <v>376</v>
      </c>
      <c r="E262" s="35"/>
      <c r="F262" s="1039" t="s">
        <v>110</v>
      </c>
      <c r="G262" s="1025"/>
      <c r="H262" s="28"/>
    </row>
    <row r="263" ht="15.75" customHeight="1">
      <c r="A263" s="1115" t="s">
        <v>371</v>
      </c>
      <c r="B263" s="784">
        <v>255.0</v>
      </c>
      <c r="C263" s="35">
        <v>42153.0</v>
      </c>
      <c r="D263" s="33" t="s">
        <v>372</v>
      </c>
      <c r="E263" s="35"/>
      <c r="F263" s="1039" t="s">
        <v>110</v>
      </c>
      <c r="G263" s="1025"/>
      <c r="H263" s="28"/>
    </row>
    <row r="264" ht="15.75" customHeight="1">
      <c r="A264" s="1115" t="s">
        <v>386</v>
      </c>
      <c r="B264" s="784">
        <v>256.0</v>
      </c>
      <c r="C264" s="35">
        <v>42156.0</v>
      </c>
      <c r="D264" s="33" t="s">
        <v>200</v>
      </c>
      <c r="E264" s="35"/>
      <c r="F264" s="1039" t="s">
        <v>110</v>
      </c>
      <c r="G264" s="1025"/>
      <c r="H264" s="28"/>
    </row>
    <row r="265" ht="15.75" customHeight="1">
      <c r="A265" s="1115" t="s">
        <v>389</v>
      </c>
      <c r="B265" s="784">
        <v>257.0</v>
      </c>
      <c r="C265" s="35">
        <v>42157.0</v>
      </c>
      <c r="D265" s="33" t="s">
        <v>390</v>
      </c>
      <c r="E265" s="35"/>
      <c r="F265" s="1039" t="s">
        <v>381</v>
      </c>
      <c r="G265" s="1025"/>
      <c r="H265" s="28"/>
    </row>
    <row r="266" ht="15.75" customHeight="1">
      <c r="A266" s="1115" t="s">
        <v>387</v>
      </c>
      <c r="B266" s="784">
        <v>258.0</v>
      </c>
      <c r="C266" s="35">
        <v>42157.0</v>
      </c>
      <c r="D266" s="33" t="s">
        <v>388</v>
      </c>
      <c r="E266" s="35"/>
      <c r="F266" s="1039" t="s">
        <v>18</v>
      </c>
      <c r="G266" s="1025"/>
      <c r="H266" s="28"/>
    </row>
    <row r="267" ht="15.75" customHeight="1">
      <c r="A267" s="1115" t="s">
        <v>391</v>
      </c>
      <c r="B267" s="784">
        <v>259.0</v>
      </c>
      <c r="C267" s="35">
        <v>42157.0</v>
      </c>
      <c r="D267" s="33" t="s">
        <v>117</v>
      </c>
      <c r="E267" s="35"/>
      <c r="F267" s="1039" t="s">
        <v>42</v>
      </c>
      <c r="G267" s="1025"/>
      <c r="H267" s="28"/>
    </row>
    <row r="268" ht="15.75" customHeight="1">
      <c r="A268" s="1115" t="s">
        <v>392</v>
      </c>
      <c r="B268" s="784">
        <v>260.0</v>
      </c>
      <c r="C268" s="35">
        <v>42158.0</v>
      </c>
      <c r="D268" s="33" t="s">
        <v>393</v>
      </c>
      <c r="E268" s="35"/>
      <c r="F268" s="1039" t="s">
        <v>103</v>
      </c>
      <c r="G268" s="1025"/>
      <c r="H268" s="28"/>
    </row>
    <row r="269" ht="15.75" customHeight="1">
      <c r="A269" s="1115" t="s">
        <v>394</v>
      </c>
      <c r="B269" s="784">
        <v>261.0</v>
      </c>
      <c r="C269" s="35">
        <v>42158.0</v>
      </c>
      <c r="D269" s="33" t="s">
        <v>39</v>
      </c>
      <c r="E269" s="35"/>
      <c r="F269" s="1039" t="s">
        <v>103</v>
      </c>
      <c r="G269" s="1025"/>
      <c r="H269" s="28"/>
    </row>
    <row r="270" ht="15.75" customHeight="1">
      <c r="A270" s="1115" t="s">
        <v>395</v>
      </c>
      <c r="B270" s="784">
        <v>262.0</v>
      </c>
      <c r="C270" s="35">
        <v>42158.0</v>
      </c>
      <c r="D270" s="33" t="s">
        <v>396</v>
      </c>
      <c r="E270" s="35"/>
      <c r="F270" s="1039" t="s">
        <v>18</v>
      </c>
      <c r="G270" s="1025"/>
      <c r="H270" s="28"/>
    </row>
    <row r="271" ht="15.75" customHeight="1">
      <c r="A271" s="1115" t="s">
        <v>400</v>
      </c>
      <c r="B271" s="784">
        <v>263.0</v>
      </c>
      <c r="C271" s="35">
        <v>42158.0</v>
      </c>
      <c r="D271" s="33" t="s">
        <v>401</v>
      </c>
      <c r="E271" s="35"/>
      <c r="F271" s="1039" t="s">
        <v>18</v>
      </c>
      <c r="G271" s="1025"/>
      <c r="H271" s="28"/>
    </row>
    <row r="272" ht="15.75" customHeight="1">
      <c r="A272" s="1115" t="s">
        <v>398</v>
      </c>
      <c r="B272" s="784">
        <v>264.0</v>
      </c>
      <c r="C272" s="35">
        <v>42158.0</v>
      </c>
      <c r="D272" s="33" t="s">
        <v>399</v>
      </c>
      <c r="E272" s="35"/>
      <c r="F272" s="1039" t="s">
        <v>18</v>
      </c>
      <c r="G272" s="1025"/>
      <c r="H272" s="28"/>
    </row>
    <row r="273" ht="15.75" customHeight="1">
      <c r="A273" s="1115" t="s">
        <v>397</v>
      </c>
      <c r="B273" s="784">
        <v>265.0</v>
      </c>
      <c r="C273" s="35">
        <v>42158.0</v>
      </c>
      <c r="D273" s="33" t="s">
        <v>396</v>
      </c>
      <c r="E273" s="35"/>
      <c r="F273" s="1039" t="s">
        <v>28</v>
      </c>
      <c r="G273" s="1025"/>
      <c r="H273" s="28"/>
    </row>
    <row r="274" ht="15.75" customHeight="1">
      <c r="A274" s="1115" t="s">
        <v>408</v>
      </c>
      <c r="B274" s="784">
        <v>266.0</v>
      </c>
      <c r="C274" s="35">
        <v>42160.0</v>
      </c>
      <c r="D274" s="33" t="s">
        <v>409</v>
      </c>
      <c r="E274" s="35"/>
      <c r="F274" s="1039" t="s">
        <v>18</v>
      </c>
      <c r="G274" s="1025"/>
      <c r="H274" s="28"/>
    </row>
    <row r="275" ht="15.75" customHeight="1">
      <c r="A275" s="1115" t="s">
        <v>412</v>
      </c>
      <c r="B275" s="784">
        <v>267.0</v>
      </c>
      <c r="C275" s="35">
        <v>42160.0</v>
      </c>
      <c r="D275" s="33" t="s">
        <v>413</v>
      </c>
      <c r="E275" s="35"/>
      <c r="F275" s="1039" t="s">
        <v>18</v>
      </c>
      <c r="G275" s="1025"/>
      <c r="H275" s="28"/>
    </row>
    <row r="276" ht="15.75" customHeight="1">
      <c r="A276" s="1115" t="s">
        <v>417</v>
      </c>
      <c r="B276" s="784">
        <v>268.0</v>
      </c>
      <c r="C276" s="35">
        <v>42160.0</v>
      </c>
      <c r="D276" s="33" t="s">
        <v>418</v>
      </c>
      <c r="E276" s="35"/>
      <c r="F276" s="1039" t="s">
        <v>18</v>
      </c>
      <c r="G276" s="1025"/>
      <c r="H276" s="28"/>
    </row>
    <row r="277" ht="15.75" customHeight="1">
      <c r="A277" s="1115" t="s">
        <v>410</v>
      </c>
      <c r="B277" s="784">
        <v>269.0</v>
      </c>
      <c r="C277" s="35">
        <v>42160.0</v>
      </c>
      <c r="D277" s="33" t="s">
        <v>331</v>
      </c>
      <c r="E277" s="35"/>
      <c r="F277" s="1039" t="s">
        <v>18</v>
      </c>
      <c r="G277" s="1025"/>
      <c r="H277" s="28"/>
    </row>
    <row r="278" ht="15.75" customHeight="1">
      <c r="A278" s="1115" t="s">
        <v>404</v>
      </c>
      <c r="B278" s="784">
        <v>270.0</v>
      </c>
      <c r="C278" s="35">
        <v>42160.0</v>
      </c>
      <c r="D278" s="33" t="s">
        <v>324</v>
      </c>
      <c r="E278" s="35"/>
      <c r="F278" s="1039" t="s">
        <v>18</v>
      </c>
      <c r="G278" s="1025"/>
      <c r="H278" s="28"/>
    </row>
    <row r="279" ht="15.75" customHeight="1">
      <c r="A279" s="1115" t="s">
        <v>411</v>
      </c>
      <c r="B279" s="784">
        <v>271.0</v>
      </c>
      <c r="C279" s="35">
        <v>42160.0</v>
      </c>
      <c r="D279" s="33" t="s">
        <v>331</v>
      </c>
      <c r="E279" s="35"/>
      <c r="F279" s="1039" t="s">
        <v>28</v>
      </c>
      <c r="G279" s="1025"/>
      <c r="H279" s="28"/>
    </row>
    <row r="280" ht="15.75" customHeight="1">
      <c r="A280" s="1115" t="s">
        <v>405</v>
      </c>
      <c r="B280" s="784">
        <v>272.0</v>
      </c>
      <c r="C280" s="35">
        <v>42160.0</v>
      </c>
      <c r="D280" s="33" t="s">
        <v>406</v>
      </c>
      <c r="E280" s="35"/>
      <c r="F280" s="1039" t="s">
        <v>18</v>
      </c>
      <c r="G280" s="1025"/>
      <c r="H280" s="28"/>
    </row>
    <row r="281" ht="15.75" customHeight="1">
      <c r="A281" s="1115" t="s">
        <v>407</v>
      </c>
      <c r="B281" s="784">
        <v>273.0</v>
      </c>
      <c r="C281" s="35">
        <v>42160.0</v>
      </c>
      <c r="D281" s="33" t="s">
        <v>406</v>
      </c>
      <c r="E281" s="35"/>
      <c r="F281" s="1039" t="s">
        <v>28</v>
      </c>
      <c r="G281" s="1025"/>
      <c r="H281" s="28"/>
    </row>
    <row r="282" ht="15.75" customHeight="1">
      <c r="A282" s="1115" t="s">
        <v>402</v>
      </c>
      <c r="B282" s="784">
        <v>274.0</v>
      </c>
      <c r="C282" s="35">
        <v>42160.0</v>
      </c>
      <c r="D282" s="33" t="s">
        <v>39</v>
      </c>
      <c r="E282" s="35"/>
      <c r="F282" s="1039" t="s">
        <v>363</v>
      </c>
      <c r="G282" s="1025"/>
      <c r="H282" s="28"/>
    </row>
    <row r="283" ht="15.75" customHeight="1">
      <c r="A283" s="1115" t="s">
        <v>403</v>
      </c>
      <c r="B283" s="784">
        <v>275.0</v>
      </c>
      <c r="C283" s="35">
        <v>42160.0</v>
      </c>
      <c r="D283" s="33" t="s">
        <v>25</v>
      </c>
      <c r="E283" s="35"/>
      <c r="F283" s="1039" t="s">
        <v>355</v>
      </c>
      <c r="G283" s="1025"/>
      <c r="H283" s="28"/>
    </row>
    <row r="284" ht="15.75" customHeight="1">
      <c r="A284" s="1115" t="s">
        <v>414</v>
      </c>
      <c r="B284" s="784">
        <v>276.0</v>
      </c>
      <c r="C284" s="35">
        <v>42160.0</v>
      </c>
      <c r="D284" s="33" t="s">
        <v>354</v>
      </c>
      <c r="E284" s="35"/>
      <c r="F284" s="1039" t="s">
        <v>363</v>
      </c>
      <c r="G284" s="1025"/>
      <c r="H284" s="28"/>
    </row>
    <row r="285" ht="15.75" customHeight="1">
      <c r="A285" s="1115" t="s">
        <v>415</v>
      </c>
      <c r="B285" s="784">
        <v>277.0</v>
      </c>
      <c r="C285" s="35">
        <v>42160.0</v>
      </c>
      <c r="D285" s="33" t="s">
        <v>354</v>
      </c>
      <c r="E285" s="35"/>
      <c r="F285" s="1039" t="s">
        <v>416</v>
      </c>
      <c r="G285" s="1025"/>
      <c r="H285" s="28"/>
    </row>
    <row r="286" ht="15.75" customHeight="1">
      <c r="A286" s="1115" t="s">
        <v>427</v>
      </c>
      <c r="B286" s="784">
        <v>278.0</v>
      </c>
      <c r="C286" s="35">
        <v>42164.0</v>
      </c>
      <c r="D286" s="33" t="s">
        <v>428</v>
      </c>
      <c r="E286" s="35"/>
      <c r="F286" s="1039" t="s">
        <v>341</v>
      </c>
      <c r="G286" s="1025"/>
      <c r="H286" s="28"/>
    </row>
    <row r="287" ht="15.75" customHeight="1">
      <c r="A287" s="1115" t="s">
        <v>426</v>
      </c>
      <c r="B287" s="784">
        <v>279.0</v>
      </c>
      <c r="C287" s="35">
        <v>42164.0</v>
      </c>
      <c r="D287" s="33" t="s">
        <v>367</v>
      </c>
      <c r="E287" s="35"/>
      <c r="F287" s="1039" t="s">
        <v>28</v>
      </c>
      <c r="G287" s="1025"/>
      <c r="H287" s="28"/>
    </row>
    <row r="288" ht="15.75" customHeight="1">
      <c r="A288" s="1115" t="s">
        <v>419</v>
      </c>
      <c r="B288" s="784">
        <v>280.0</v>
      </c>
      <c r="C288" s="35">
        <v>42164.0</v>
      </c>
      <c r="D288" s="33" t="s">
        <v>420</v>
      </c>
      <c r="E288" s="35"/>
      <c r="F288" s="1039" t="s">
        <v>28</v>
      </c>
      <c r="G288" s="1025"/>
      <c r="H288" s="28"/>
    </row>
    <row r="289" ht="15.75" customHeight="1">
      <c r="A289" s="1115" t="s">
        <v>421</v>
      </c>
      <c r="B289" s="784">
        <v>281.0</v>
      </c>
      <c r="C289" s="35">
        <v>42164.0</v>
      </c>
      <c r="D289" s="33" t="s">
        <v>420</v>
      </c>
      <c r="E289" s="35"/>
      <c r="F289" s="1039" t="s">
        <v>18</v>
      </c>
      <c r="G289" s="1025"/>
      <c r="H289" s="28"/>
    </row>
    <row r="290" ht="15.75" customHeight="1">
      <c r="A290" s="1115" t="s">
        <v>422</v>
      </c>
      <c r="B290" s="784">
        <v>282.0</v>
      </c>
      <c r="C290" s="35">
        <v>42164.0</v>
      </c>
      <c r="D290" s="33" t="s">
        <v>423</v>
      </c>
      <c r="E290" s="35"/>
      <c r="F290" s="1039" t="s">
        <v>18</v>
      </c>
      <c r="G290" s="1025"/>
      <c r="H290" s="28"/>
    </row>
    <row r="291" ht="15.75" customHeight="1">
      <c r="A291" s="1115" t="s">
        <v>424</v>
      </c>
      <c r="B291" s="784">
        <v>283.0</v>
      </c>
      <c r="C291" s="35">
        <v>42164.0</v>
      </c>
      <c r="D291" s="33" t="s">
        <v>425</v>
      </c>
      <c r="E291" s="35"/>
      <c r="F291" s="1039" t="s">
        <v>18</v>
      </c>
      <c r="G291" s="1025"/>
      <c r="H291" s="28"/>
    </row>
    <row r="292" ht="15.75" customHeight="1">
      <c r="A292" s="1115" t="s">
        <v>433</v>
      </c>
      <c r="B292" s="784">
        <v>284.0</v>
      </c>
      <c r="C292" s="35">
        <v>42166.0</v>
      </c>
      <c r="D292" s="1039" t="s">
        <v>434</v>
      </c>
      <c r="E292" s="35"/>
      <c r="F292" s="1039" t="s">
        <v>18</v>
      </c>
      <c r="G292" s="1025"/>
      <c r="H292" s="28"/>
    </row>
    <row r="293" ht="15.75" customHeight="1">
      <c r="A293" s="1115" t="s">
        <v>430</v>
      </c>
      <c r="B293" s="784">
        <v>285.0</v>
      </c>
      <c r="C293" s="35">
        <v>42166.0</v>
      </c>
      <c r="D293" s="33" t="s">
        <v>431</v>
      </c>
      <c r="E293" s="35"/>
      <c r="F293" s="1039" t="s">
        <v>28</v>
      </c>
      <c r="G293" s="1025"/>
      <c r="H293" s="28"/>
    </row>
    <row r="294" ht="15.75" customHeight="1">
      <c r="A294" s="1115" t="s">
        <v>432</v>
      </c>
      <c r="B294" s="784">
        <v>286.0</v>
      </c>
      <c r="C294" s="35">
        <v>42166.0</v>
      </c>
      <c r="D294" s="33" t="s">
        <v>24</v>
      </c>
      <c r="E294" s="35"/>
      <c r="F294" s="1039" t="s">
        <v>18</v>
      </c>
      <c r="G294" s="1025"/>
      <c r="H294" s="28"/>
    </row>
    <row r="295" ht="15.75" customHeight="1">
      <c r="A295" s="1115" t="s">
        <v>435</v>
      </c>
      <c r="B295" s="784">
        <v>287.0</v>
      </c>
      <c r="C295" s="35">
        <v>42167.0</v>
      </c>
      <c r="D295" s="33" t="s">
        <v>436</v>
      </c>
      <c r="E295" s="35"/>
      <c r="F295" s="1039" t="s">
        <v>18</v>
      </c>
      <c r="G295" s="1025" t="s">
        <v>437</v>
      </c>
      <c r="H295" s="28"/>
    </row>
    <row r="296" ht="15.75" customHeight="1">
      <c r="A296" s="1115" t="s">
        <v>438</v>
      </c>
      <c r="B296" s="784">
        <v>288.0</v>
      </c>
      <c r="C296" s="35">
        <v>42167.0</v>
      </c>
      <c r="D296" s="33" t="s">
        <v>439</v>
      </c>
      <c r="E296" s="35"/>
      <c r="F296" s="1039" t="s">
        <v>18</v>
      </c>
      <c r="G296" s="1025"/>
      <c r="H296" s="28"/>
    </row>
    <row r="297" ht="15.75" customHeight="1">
      <c r="A297" s="1115" t="s">
        <v>440</v>
      </c>
      <c r="B297" s="784">
        <v>289.0</v>
      </c>
      <c r="C297" s="35">
        <v>42167.0</v>
      </c>
      <c r="D297" s="33" t="s">
        <v>441</v>
      </c>
      <c r="E297" s="35"/>
      <c r="F297" s="1039" t="s">
        <v>18</v>
      </c>
      <c r="G297" s="1025"/>
      <c r="H297" s="28"/>
    </row>
    <row r="298" ht="15.75" customHeight="1">
      <c r="A298" s="1115" t="s">
        <v>361</v>
      </c>
      <c r="B298" s="784">
        <v>290.0</v>
      </c>
      <c r="C298" s="35">
        <v>42170.0</v>
      </c>
      <c r="D298" s="33" t="s">
        <v>283</v>
      </c>
      <c r="E298" s="35"/>
      <c r="F298" s="1039" t="s">
        <v>381</v>
      </c>
      <c r="G298" s="1025"/>
      <c r="H298" s="28"/>
    </row>
    <row r="299" ht="15.75" customHeight="1">
      <c r="A299" s="1115" t="s">
        <v>442</v>
      </c>
      <c r="B299" s="784">
        <v>291.0</v>
      </c>
      <c r="C299" s="35">
        <v>42170.0</v>
      </c>
      <c r="D299" s="33" t="s">
        <v>52</v>
      </c>
      <c r="E299" s="35"/>
      <c r="F299" s="1039" t="s">
        <v>381</v>
      </c>
      <c r="G299" s="1025"/>
      <c r="H299" s="28"/>
    </row>
    <row r="300" ht="15.75" customHeight="1">
      <c r="A300" s="1115" t="s">
        <v>443</v>
      </c>
      <c r="B300" s="784">
        <v>292.0</v>
      </c>
      <c r="C300" s="35">
        <v>42171.0</v>
      </c>
      <c r="D300" s="33" t="s">
        <v>444</v>
      </c>
      <c r="E300" s="35"/>
      <c r="F300" s="1039" t="s">
        <v>18</v>
      </c>
      <c r="G300" s="1025"/>
      <c r="H300" s="28"/>
    </row>
    <row r="301" ht="15.75" customHeight="1">
      <c r="A301" s="1117" t="s">
        <v>445</v>
      </c>
      <c r="B301" s="784">
        <v>293.0</v>
      </c>
      <c r="C301" s="35">
        <v>42171.0</v>
      </c>
      <c r="D301" s="33"/>
      <c r="E301" s="35"/>
      <c r="F301" s="1119" t="s">
        <v>446</v>
      </c>
      <c r="G301" s="1025"/>
      <c r="H301" s="28"/>
    </row>
    <row r="302" ht="15.75" customHeight="1">
      <c r="A302" s="1115" t="s">
        <v>449</v>
      </c>
      <c r="B302" s="784">
        <v>294.0</v>
      </c>
      <c r="C302" s="35">
        <v>42174.0</v>
      </c>
      <c r="D302" s="33" t="s">
        <v>450</v>
      </c>
      <c r="E302" s="35"/>
      <c r="F302" s="1039" t="s">
        <v>18</v>
      </c>
      <c r="G302" s="1025"/>
      <c r="H302" s="28"/>
    </row>
    <row r="303" ht="15.75" customHeight="1">
      <c r="A303" s="1115" t="s">
        <v>447</v>
      </c>
      <c r="B303" s="784">
        <v>295.0</v>
      </c>
      <c r="C303" s="35">
        <v>42174.0</v>
      </c>
      <c r="D303" s="33" t="s">
        <v>39</v>
      </c>
      <c r="E303" s="35"/>
      <c r="F303" s="1039" t="s">
        <v>448</v>
      </c>
      <c r="G303" s="1025"/>
      <c r="H303" s="28"/>
    </row>
    <row r="304" ht="15.75" customHeight="1">
      <c r="A304" s="1115" t="s">
        <v>451</v>
      </c>
      <c r="B304" s="784">
        <v>296.0</v>
      </c>
      <c r="C304" s="35">
        <v>42178.0</v>
      </c>
      <c r="D304" s="33" t="s">
        <v>428</v>
      </c>
      <c r="E304" s="35"/>
      <c r="F304" s="1039" t="s">
        <v>448</v>
      </c>
      <c r="G304" s="1025"/>
      <c r="H304" s="28"/>
    </row>
    <row r="305" ht="15.75" customHeight="1">
      <c r="A305" s="1115" t="s">
        <v>453</v>
      </c>
      <c r="B305" s="784">
        <v>297.0</v>
      </c>
      <c r="C305" s="35">
        <v>42180.0</v>
      </c>
      <c r="D305" s="33" t="s">
        <v>15900</v>
      </c>
      <c r="E305" s="35"/>
      <c r="F305" s="1039" t="s">
        <v>18</v>
      </c>
      <c r="G305" s="1025"/>
      <c r="H305" s="28"/>
    </row>
    <row r="306" ht="15.75" customHeight="1">
      <c r="A306" s="1115" t="s">
        <v>452</v>
      </c>
      <c r="B306" s="784">
        <v>298.0</v>
      </c>
      <c r="C306" s="35">
        <v>42180.0</v>
      </c>
      <c r="D306" s="33" t="s">
        <v>450</v>
      </c>
      <c r="E306" s="35"/>
      <c r="F306" s="1039" t="s">
        <v>28</v>
      </c>
      <c r="G306" s="1025"/>
      <c r="H306" s="28"/>
    </row>
    <row r="307" ht="15.75" customHeight="1">
      <c r="A307" s="1115" t="s">
        <v>456</v>
      </c>
      <c r="B307" s="784">
        <v>299.0</v>
      </c>
      <c r="C307" s="35">
        <v>42185.0</v>
      </c>
      <c r="D307" s="33" t="s">
        <v>457</v>
      </c>
      <c r="E307" s="35"/>
      <c r="F307" s="1039" t="s">
        <v>18</v>
      </c>
      <c r="G307" s="1025"/>
      <c r="H307" s="28"/>
    </row>
    <row r="308" ht="15.75" customHeight="1">
      <c r="A308" s="1115" t="s">
        <v>459</v>
      </c>
      <c r="B308" s="784">
        <v>300.0</v>
      </c>
      <c r="C308" s="35">
        <v>42185.0</v>
      </c>
      <c r="D308" s="33" t="s">
        <v>460</v>
      </c>
      <c r="E308" s="35"/>
      <c r="F308" s="1039" t="s">
        <v>18</v>
      </c>
      <c r="G308" s="1025"/>
      <c r="H308" s="28"/>
    </row>
    <row r="309" ht="15.75" customHeight="1">
      <c r="A309" s="1115" t="s">
        <v>458</v>
      </c>
      <c r="B309" s="784">
        <v>301.0</v>
      </c>
      <c r="C309" s="35">
        <v>42185.0</v>
      </c>
      <c r="D309" s="33" t="s">
        <v>457</v>
      </c>
      <c r="E309" s="35"/>
      <c r="F309" s="1039" t="s">
        <v>28</v>
      </c>
      <c r="G309" s="1025"/>
      <c r="H309" s="28"/>
    </row>
    <row r="310" ht="15.75" customHeight="1">
      <c r="A310" s="1115" t="s">
        <v>463</v>
      </c>
      <c r="B310" s="784">
        <v>302.0</v>
      </c>
      <c r="C310" s="35">
        <v>42185.0</v>
      </c>
      <c r="D310" s="33" t="s">
        <v>464</v>
      </c>
      <c r="E310" s="35"/>
      <c r="F310" s="1039" t="s">
        <v>28</v>
      </c>
      <c r="G310" s="1025"/>
      <c r="H310" s="28"/>
    </row>
    <row r="311" ht="15.75" customHeight="1">
      <c r="A311" s="1115" t="s">
        <v>461</v>
      </c>
      <c r="B311" s="784">
        <v>303.0</v>
      </c>
      <c r="C311" s="35">
        <v>42185.0</v>
      </c>
      <c r="D311" s="33" t="s">
        <v>462</v>
      </c>
      <c r="E311" s="35"/>
      <c r="F311" s="1039" t="s">
        <v>28</v>
      </c>
      <c r="G311" s="1025"/>
      <c r="H311" s="28"/>
    </row>
    <row r="312" ht="15.75" customHeight="1">
      <c r="A312" s="1115" t="s">
        <v>465</v>
      </c>
      <c r="B312" s="784">
        <v>304.0</v>
      </c>
      <c r="C312" s="35">
        <v>42186.0</v>
      </c>
      <c r="D312" s="33" t="s">
        <v>91</v>
      </c>
      <c r="E312" s="35"/>
      <c r="F312" s="1039" t="s">
        <v>466</v>
      </c>
      <c r="G312" s="1025"/>
      <c r="H312" s="28"/>
    </row>
    <row r="313" ht="15.75" customHeight="1">
      <c r="A313" s="1115" t="s">
        <v>470</v>
      </c>
      <c r="B313" s="784">
        <v>305.0</v>
      </c>
      <c r="C313" s="35">
        <v>42187.0</v>
      </c>
      <c r="D313" s="33" t="s">
        <v>176</v>
      </c>
      <c r="E313" s="35"/>
      <c r="F313" s="1039" t="s">
        <v>381</v>
      </c>
      <c r="G313" s="1025"/>
      <c r="H313" s="28"/>
    </row>
    <row r="314" ht="15.75" customHeight="1">
      <c r="A314" s="1115" t="s">
        <v>467</v>
      </c>
      <c r="B314" s="784">
        <v>306.0</v>
      </c>
      <c r="C314" s="35">
        <v>42186.0</v>
      </c>
      <c r="D314" s="33" t="s">
        <v>81</v>
      </c>
      <c r="E314" s="35"/>
      <c r="F314" s="1039" t="s">
        <v>381</v>
      </c>
      <c r="G314" s="1025"/>
      <c r="H314" s="28"/>
    </row>
    <row r="315" ht="15.75" customHeight="1">
      <c r="A315" s="1115" t="s">
        <v>468</v>
      </c>
      <c r="B315" s="784">
        <v>307.0</v>
      </c>
      <c r="C315" s="35">
        <v>42187.0</v>
      </c>
      <c r="D315" s="33" t="s">
        <v>469</v>
      </c>
      <c r="E315" s="35"/>
      <c r="F315" s="1039" t="s">
        <v>18</v>
      </c>
      <c r="G315" s="1025"/>
      <c r="H315" s="28"/>
    </row>
    <row r="316" ht="15.75" customHeight="1">
      <c r="A316" s="1115" t="s">
        <v>473</v>
      </c>
      <c r="B316" s="784">
        <v>308.0</v>
      </c>
      <c r="C316" s="35">
        <v>42188.0</v>
      </c>
      <c r="D316" s="33" t="s">
        <v>390</v>
      </c>
      <c r="E316" s="35"/>
      <c r="F316" s="1039" t="s">
        <v>474</v>
      </c>
      <c r="G316" s="1025"/>
      <c r="H316" s="28"/>
    </row>
    <row r="317" ht="15.75" customHeight="1">
      <c r="A317" s="1115" t="s">
        <v>475</v>
      </c>
      <c r="B317" s="784">
        <v>309.0</v>
      </c>
      <c r="C317" s="35">
        <v>42188.0</v>
      </c>
      <c r="D317" s="33" t="s">
        <v>390</v>
      </c>
      <c r="E317" s="35"/>
      <c r="F317" s="1039" t="s">
        <v>131</v>
      </c>
      <c r="G317" s="1025"/>
      <c r="H317" s="28"/>
    </row>
    <row r="318" ht="15.75" customHeight="1">
      <c r="A318" s="1115" t="s">
        <v>471</v>
      </c>
      <c r="B318" s="784">
        <v>310.0</v>
      </c>
      <c r="C318" s="35">
        <v>42188.0</v>
      </c>
      <c r="D318" s="33" t="s">
        <v>472</v>
      </c>
      <c r="E318" s="35"/>
      <c r="F318" s="1039" t="s">
        <v>28</v>
      </c>
      <c r="G318" s="1025"/>
      <c r="H318" s="28"/>
    </row>
    <row r="319" ht="15.75" customHeight="1">
      <c r="A319" s="1115" t="s">
        <v>465</v>
      </c>
      <c r="B319" s="784">
        <v>311.0</v>
      </c>
      <c r="C319" s="35">
        <v>42192.0</v>
      </c>
      <c r="D319" s="33" t="s">
        <v>91</v>
      </c>
      <c r="E319" s="35"/>
      <c r="F319" s="1039" t="s">
        <v>476</v>
      </c>
      <c r="G319" s="1025"/>
      <c r="H319" s="28"/>
    </row>
    <row r="320" ht="15.75" customHeight="1">
      <c r="A320" s="1115" t="s">
        <v>484</v>
      </c>
      <c r="B320" s="784">
        <v>312.0</v>
      </c>
      <c r="C320" s="35">
        <v>42194.0</v>
      </c>
      <c r="D320" s="33" t="s">
        <v>485</v>
      </c>
      <c r="E320" s="35"/>
      <c r="F320" s="1039" t="s">
        <v>381</v>
      </c>
      <c r="G320" s="1025"/>
      <c r="H320" s="28"/>
    </row>
    <row r="321" ht="15.75" customHeight="1">
      <c r="A321" s="1115" t="s">
        <v>481</v>
      </c>
      <c r="B321" s="784">
        <v>313.0</v>
      </c>
      <c r="C321" s="35">
        <v>42194.0</v>
      </c>
      <c r="D321" s="33" t="s">
        <v>482</v>
      </c>
      <c r="E321" s="35"/>
      <c r="F321" s="1039" t="s">
        <v>483</v>
      </c>
      <c r="G321" s="1025"/>
      <c r="H321" s="28"/>
    </row>
    <row r="322" ht="15.75" customHeight="1">
      <c r="A322" s="1115" t="s">
        <v>479</v>
      </c>
      <c r="B322" s="784">
        <v>314.0</v>
      </c>
      <c r="C322" s="35">
        <v>42194.0</v>
      </c>
      <c r="D322" s="33" t="s">
        <v>480</v>
      </c>
      <c r="E322" s="35"/>
      <c r="F322" s="1039" t="s">
        <v>18</v>
      </c>
      <c r="G322" s="1025"/>
      <c r="H322" s="28"/>
    </row>
    <row r="323" ht="15.75" customHeight="1">
      <c r="A323" s="1115" t="s">
        <v>477</v>
      </c>
      <c r="B323" s="784">
        <v>315.0</v>
      </c>
      <c r="C323" s="35">
        <v>42194.0</v>
      </c>
      <c r="D323" s="33" t="s">
        <v>478</v>
      </c>
      <c r="E323" s="35"/>
      <c r="F323" s="1039" t="s">
        <v>18</v>
      </c>
      <c r="G323" s="1025"/>
      <c r="H323" s="28"/>
    </row>
    <row r="324" ht="15.75" customHeight="1">
      <c r="A324" s="1115" t="s">
        <v>487</v>
      </c>
      <c r="B324" s="784">
        <v>316.0</v>
      </c>
      <c r="C324" s="35">
        <v>42195.0</v>
      </c>
      <c r="D324" s="33" t="s">
        <v>488</v>
      </c>
      <c r="E324" s="35"/>
      <c r="F324" s="1039" t="s">
        <v>18</v>
      </c>
      <c r="G324" s="1025"/>
      <c r="H324" s="28"/>
    </row>
    <row r="325" ht="15.75" customHeight="1">
      <c r="A325" s="1115" t="s">
        <v>489</v>
      </c>
      <c r="B325" s="784">
        <v>317.0</v>
      </c>
      <c r="C325" s="35">
        <v>42195.0</v>
      </c>
      <c r="D325" s="33" t="s">
        <v>488</v>
      </c>
      <c r="E325" s="35"/>
      <c r="F325" s="1039" t="s">
        <v>28</v>
      </c>
      <c r="G325" s="1025"/>
      <c r="H325" s="28"/>
    </row>
    <row r="326" ht="15.75" customHeight="1">
      <c r="A326" s="1115" t="s">
        <v>490</v>
      </c>
      <c r="B326" s="784">
        <v>318.0</v>
      </c>
      <c r="C326" s="35">
        <v>42195.0</v>
      </c>
      <c r="D326" s="33" t="s">
        <v>304</v>
      </c>
      <c r="E326" s="35"/>
      <c r="F326" s="1039" t="s">
        <v>355</v>
      </c>
      <c r="G326" s="1025"/>
      <c r="H326" s="28"/>
    </row>
    <row r="327" ht="15.75" customHeight="1">
      <c r="A327" s="1115" t="s">
        <v>486</v>
      </c>
      <c r="B327" s="784">
        <v>319.0</v>
      </c>
      <c r="C327" s="35">
        <v>42195.0</v>
      </c>
      <c r="D327" s="33" t="s">
        <v>66</v>
      </c>
      <c r="E327" s="35"/>
      <c r="F327" s="1039" t="s">
        <v>381</v>
      </c>
      <c r="G327" s="1025"/>
      <c r="H327" s="28"/>
    </row>
    <row r="328" ht="15.75" customHeight="1">
      <c r="A328" s="1115"/>
      <c r="B328" s="784">
        <v>320.0</v>
      </c>
      <c r="C328" s="35">
        <v>42165.0</v>
      </c>
      <c r="D328" s="33"/>
      <c r="E328" s="35"/>
      <c r="F328" s="1039" t="s">
        <v>429</v>
      </c>
      <c r="G328" s="1025"/>
      <c r="H328" s="28"/>
    </row>
    <row r="329" ht="15.75" customHeight="1">
      <c r="A329" s="1115" t="s">
        <v>491</v>
      </c>
      <c r="B329" s="784">
        <v>321.0</v>
      </c>
      <c r="C329" s="35">
        <v>42198.0</v>
      </c>
      <c r="D329" s="33" t="s">
        <v>492</v>
      </c>
      <c r="E329" s="35"/>
      <c r="F329" s="1039" t="s">
        <v>18</v>
      </c>
      <c r="G329" s="1025"/>
      <c r="H329" s="28"/>
    </row>
    <row r="330" ht="15.75" customHeight="1">
      <c r="A330" s="1115" t="s">
        <v>359</v>
      </c>
      <c r="B330" s="784">
        <v>322.0</v>
      </c>
      <c r="C330" s="35">
        <v>42198.0</v>
      </c>
      <c r="D330" s="33" t="s">
        <v>360</v>
      </c>
      <c r="E330" s="35"/>
      <c r="F330" s="1039" t="s">
        <v>381</v>
      </c>
      <c r="G330" s="1025"/>
      <c r="H330" s="28"/>
    </row>
    <row r="331" ht="15.75" customHeight="1">
      <c r="A331" s="1115" t="s">
        <v>15901</v>
      </c>
      <c r="B331" s="784">
        <v>323.0</v>
      </c>
      <c r="C331" s="32" t="s">
        <v>15902</v>
      </c>
      <c r="D331" s="33" t="s">
        <v>573</v>
      </c>
      <c r="E331" s="32"/>
      <c r="F331" s="1039" t="s">
        <v>341</v>
      </c>
      <c r="G331" s="1025"/>
      <c r="H331" s="28"/>
    </row>
    <row r="332" ht="15.75" customHeight="1">
      <c r="A332" s="1115"/>
      <c r="B332" s="784">
        <v>324.0</v>
      </c>
      <c r="C332" s="32"/>
      <c r="D332" s="33"/>
      <c r="E332" s="32"/>
      <c r="F332" s="1039" t="s">
        <v>15903</v>
      </c>
      <c r="G332" s="1025"/>
      <c r="H332" s="28"/>
    </row>
    <row r="333" ht="15.75" customHeight="1">
      <c r="A333" s="1115" t="s">
        <v>496</v>
      </c>
      <c r="B333" s="784">
        <v>325.0</v>
      </c>
      <c r="C333" s="35">
        <v>42199.0</v>
      </c>
      <c r="D333" s="33" t="s">
        <v>497</v>
      </c>
      <c r="E333" s="35"/>
      <c r="F333" s="1039" t="s">
        <v>18</v>
      </c>
      <c r="G333" s="1025"/>
      <c r="H333" s="28"/>
    </row>
    <row r="334" ht="15.75" customHeight="1">
      <c r="A334" s="1115" t="s">
        <v>493</v>
      </c>
      <c r="B334" s="784">
        <v>326.0</v>
      </c>
      <c r="C334" s="35">
        <v>42199.0</v>
      </c>
      <c r="D334" s="33" t="s">
        <v>494</v>
      </c>
      <c r="E334" s="35"/>
      <c r="F334" s="1039" t="s">
        <v>28</v>
      </c>
      <c r="G334" s="1025"/>
      <c r="H334" s="28"/>
    </row>
    <row r="335" ht="15.75" customHeight="1">
      <c r="A335" s="1115"/>
      <c r="B335" s="784">
        <v>327.0</v>
      </c>
      <c r="C335" s="35">
        <v>42199.0</v>
      </c>
      <c r="D335" s="33"/>
      <c r="E335" s="35"/>
      <c r="F335" s="1039" t="s">
        <v>498</v>
      </c>
      <c r="G335" s="1025"/>
      <c r="H335" s="28"/>
    </row>
    <row r="336" ht="15.75" customHeight="1">
      <c r="A336" s="1115"/>
      <c r="B336" s="1006">
        <v>328.0</v>
      </c>
      <c r="C336" s="35">
        <v>42199.0</v>
      </c>
      <c r="D336" s="33"/>
      <c r="E336" s="35"/>
      <c r="F336" s="1039" t="s">
        <v>499</v>
      </c>
      <c r="G336" s="1025"/>
      <c r="H336" s="28"/>
    </row>
    <row r="337" ht="15.75" customHeight="1">
      <c r="A337" s="1115" t="s">
        <v>515</v>
      </c>
      <c r="B337" s="784">
        <v>329.0</v>
      </c>
      <c r="C337" s="35">
        <v>42202.0</v>
      </c>
      <c r="D337" s="33" t="s">
        <v>354</v>
      </c>
      <c r="E337" s="35"/>
      <c r="F337" s="1039" t="s">
        <v>89</v>
      </c>
      <c r="G337" s="1025" t="s">
        <v>516</v>
      </c>
      <c r="H337" s="28"/>
    </row>
    <row r="338" ht="15.75" customHeight="1">
      <c r="A338" s="1115" t="s">
        <v>512</v>
      </c>
      <c r="B338" s="784">
        <v>330.0</v>
      </c>
      <c r="C338" s="35">
        <v>42202.0</v>
      </c>
      <c r="D338" s="33" t="s">
        <v>513</v>
      </c>
      <c r="E338" s="35"/>
      <c r="F338" s="1039" t="s">
        <v>28</v>
      </c>
      <c r="G338" s="1025" t="s">
        <v>514</v>
      </c>
      <c r="H338" s="28"/>
    </row>
    <row r="339" ht="15.75" customHeight="1">
      <c r="A339" s="1115" t="s">
        <v>503</v>
      </c>
      <c r="B339" s="784">
        <v>331.0</v>
      </c>
      <c r="C339" s="35">
        <v>42202.0</v>
      </c>
      <c r="D339" s="33" t="s">
        <v>504</v>
      </c>
      <c r="E339" s="35"/>
      <c r="F339" s="1039" t="s">
        <v>18</v>
      </c>
      <c r="G339" s="1025" t="s">
        <v>505</v>
      </c>
      <c r="H339" s="28"/>
    </row>
    <row r="340" ht="15.75" customHeight="1">
      <c r="A340" s="1115" t="s">
        <v>506</v>
      </c>
      <c r="B340" s="784">
        <v>332.0</v>
      </c>
      <c r="C340" s="35">
        <v>42202.0</v>
      </c>
      <c r="D340" s="33" t="s">
        <v>504</v>
      </c>
      <c r="E340" s="35"/>
      <c r="F340" s="1039" t="s">
        <v>28</v>
      </c>
      <c r="G340" s="1025" t="s">
        <v>507</v>
      </c>
      <c r="H340" s="28"/>
    </row>
    <row r="341" ht="15.75" customHeight="1">
      <c r="A341" s="1115" t="s">
        <v>510</v>
      </c>
      <c r="B341" s="784">
        <v>333.0</v>
      </c>
      <c r="C341" s="35">
        <v>42202.0</v>
      </c>
      <c r="D341" s="33" t="s">
        <v>183</v>
      </c>
      <c r="E341" s="35"/>
      <c r="F341" s="1039" t="s">
        <v>50</v>
      </c>
      <c r="G341" s="1025" t="s">
        <v>511</v>
      </c>
      <c r="H341" s="28"/>
    </row>
    <row r="342" ht="15.75" customHeight="1">
      <c r="A342" s="1115" t="s">
        <v>500</v>
      </c>
      <c r="B342" s="784">
        <v>334.0</v>
      </c>
      <c r="C342" s="35">
        <v>42202.0</v>
      </c>
      <c r="D342" s="33" t="s">
        <v>91</v>
      </c>
      <c r="E342" s="35"/>
      <c r="F342" s="1039" t="s">
        <v>501</v>
      </c>
      <c r="G342" s="1025" t="s">
        <v>502</v>
      </c>
      <c r="H342" s="28"/>
    </row>
    <row r="343" ht="15.75" customHeight="1">
      <c r="A343" s="1115" t="s">
        <v>508</v>
      </c>
      <c r="B343" s="784">
        <v>335.0</v>
      </c>
      <c r="C343" s="35">
        <v>42202.0</v>
      </c>
      <c r="D343" s="33" t="s">
        <v>345</v>
      </c>
      <c r="E343" s="35"/>
      <c r="F343" s="1039" t="s">
        <v>28</v>
      </c>
      <c r="G343" s="1025" t="s">
        <v>509</v>
      </c>
      <c r="H343" s="28"/>
    </row>
    <row r="344" ht="15.75" customHeight="1">
      <c r="A344" s="1115" t="s">
        <v>506</v>
      </c>
      <c r="B344" s="784">
        <v>336.0</v>
      </c>
      <c r="C344" s="35">
        <v>42205.0</v>
      </c>
      <c r="D344" s="33" t="s">
        <v>517</v>
      </c>
      <c r="E344" s="35"/>
      <c r="F344" s="1039" t="s">
        <v>28</v>
      </c>
      <c r="G344" s="1025" t="s">
        <v>518</v>
      </c>
      <c r="H344" s="28"/>
    </row>
    <row r="345" ht="15.75" customHeight="1">
      <c r="A345" s="1115" t="s">
        <v>519</v>
      </c>
      <c r="B345" s="784">
        <v>337.0</v>
      </c>
      <c r="C345" s="35">
        <v>42208.0</v>
      </c>
      <c r="D345" s="33" t="s">
        <v>91</v>
      </c>
      <c r="E345" s="35"/>
      <c r="F345" s="1039" t="s">
        <v>363</v>
      </c>
      <c r="G345" s="1025" t="s">
        <v>502</v>
      </c>
      <c r="H345" s="28"/>
    </row>
    <row r="346" ht="15.75" customHeight="1">
      <c r="A346" s="1115" t="s">
        <v>520</v>
      </c>
      <c r="B346" s="784">
        <v>338.0</v>
      </c>
      <c r="C346" s="35">
        <v>42208.0</v>
      </c>
      <c r="D346" s="33" t="s">
        <v>25</v>
      </c>
      <c r="E346" s="35"/>
      <c r="F346" s="1039" t="s">
        <v>355</v>
      </c>
      <c r="G346" s="1025" t="s">
        <v>521</v>
      </c>
      <c r="H346" s="28"/>
    </row>
    <row r="347" ht="15.75" customHeight="1">
      <c r="A347" s="1115" t="s">
        <v>539</v>
      </c>
      <c r="B347" s="784">
        <v>339.0</v>
      </c>
      <c r="C347" s="35">
        <v>42209.0</v>
      </c>
      <c r="D347" s="33" t="s">
        <v>540</v>
      </c>
      <c r="E347" s="35"/>
      <c r="F347" s="1039" t="s">
        <v>18</v>
      </c>
      <c r="G347" s="1025" t="s">
        <v>541</v>
      </c>
      <c r="H347" s="28"/>
    </row>
    <row r="348" ht="15.75" customHeight="1">
      <c r="A348" s="1115" t="s">
        <v>535</v>
      </c>
      <c r="B348" s="784">
        <v>340.0</v>
      </c>
      <c r="C348" s="35">
        <v>42209.0</v>
      </c>
      <c r="D348" s="33" t="s">
        <v>536</v>
      </c>
      <c r="E348" s="35"/>
      <c r="F348" s="1039" t="s">
        <v>18</v>
      </c>
      <c r="G348" s="1025" t="s">
        <v>537</v>
      </c>
      <c r="H348" s="28"/>
    </row>
    <row r="349" ht="15.75" customHeight="1">
      <c r="A349" s="1115" t="s">
        <v>545</v>
      </c>
      <c r="B349" s="784">
        <v>341.0</v>
      </c>
      <c r="C349" s="35">
        <v>42209.0</v>
      </c>
      <c r="D349" s="33" t="s">
        <v>302</v>
      </c>
      <c r="E349" s="35"/>
      <c r="F349" s="1039" t="s">
        <v>28</v>
      </c>
      <c r="G349" s="1025" t="s">
        <v>546</v>
      </c>
      <c r="H349" s="28"/>
    </row>
    <row r="350" ht="15.75" customHeight="1">
      <c r="A350" s="1115" t="s">
        <v>522</v>
      </c>
      <c r="B350" s="784">
        <v>342.0</v>
      </c>
      <c r="C350" s="35">
        <v>42209.0</v>
      </c>
      <c r="D350" s="33" t="s">
        <v>523</v>
      </c>
      <c r="E350" s="35"/>
      <c r="F350" s="1039" t="s">
        <v>28</v>
      </c>
      <c r="G350" s="1025" t="s">
        <v>525</v>
      </c>
      <c r="H350" s="28"/>
    </row>
    <row r="351" ht="15.75" customHeight="1">
      <c r="A351" s="1115" t="s">
        <v>526</v>
      </c>
      <c r="B351" s="784">
        <v>343.0</v>
      </c>
      <c r="C351" s="35">
        <v>42209.0</v>
      </c>
      <c r="D351" s="33" t="s">
        <v>527</v>
      </c>
      <c r="E351" s="35"/>
      <c r="F351" s="1039" t="s">
        <v>28</v>
      </c>
      <c r="G351" s="1025" t="s">
        <v>528</v>
      </c>
      <c r="H351" s="28"/>
    </row>
    <row r="352" ht="15.75" customHeight="1">
      <c r="A352" s="1115" t="s">
        <v>529</v>
      </c>
      <c r="B352" s="784">
        <v>344.0</v>
      </c>
      <c r="C352" s="35">
        <v>42209.0</v>
      </c>
      <c r="D352" s="33" t="s">
        <v>492</v>
      </c>
      <c r="E352" s="35"/>
      <c r="F352" s="1039" t="s">
        <v>28</v>
      </c>
      <c r="G352" s="1025" t="s">
        <v>531</v>
      </c>
      <c r="H352" s="28"/>
    </row>
    <row r="353" ht="15.75" customHeight="1">
      <c r="A353" s="1115" t="s">
        <v>471</v>
      </c>
      <c r="B353" s="784">
        <v>345.0</v>
      </c>
      <c r="C353" s="35">
        <v>42209.0</v>
      </c>
      <c r="D353" s="33" t="s">
        <v>472</v>
      </c>
      <c r="E353" s="35"/>
      <c r="F353" s="1039" t="s">
        <v>381</v>
      </c>
      <c r="G353" s="1025" t="s">
        <v>538</v>
      </c>
      <c r="H353" s="28"/>
    </row>
    <row r="354" ht="15.75" customHeight="1">
      <c r="A354" s="1115" t="s">
        <v>547</v>
      </c>
      <c r="B354" s="784">
        <v>346.0</v>
      </c>
      <c r="C354" s="35">
        <v>42209.0</v>
      </c>
      <c r="D354" s="33" t="s">
        <v>548</v>
      </c>
      <c r="E354" s="35"/>
      <c r="F354" s="1039" t="s">
        <v>549</v>
      </c>
      <c r="G354" s="1025" t="s">
        <v>550</v>
      </c>
      <c r="H354" s="28"/>
    </row>
    <row r="355" ht="15.75" customHeight="1">
      <c r="A355" s="1115" t="s">
        <v>542</v>
      </c>
      <c r="B355" s="784">
        <v>347.0</v>
      </c>
      <c r="C355" s="35">
        <v>42209.0</v>
      </c>
      <c r="D355" s="33" t="s">
        <v>390</v>
      </c>
      <c r="E355" s="35"/>
      <c r="F355" s="1039" t="s">
        <v>543</v>
      </c>
      <c r="G355" s="1025" t="s">
        <v>544</v>
      </c>
      <c r="H355" s="28"/>
    </row>
    <row r="356" ht="15.75" customHeight="1">
      <c r="A356" s="1115" t="s">
        <v>542</v>
      </c>
      <c r="B356" s="784">
        <v>348.0</v>
      </c>
      <c r="C356" s="35">
        <v>42209.0</v>
      </c>
      <c r="D356" s="33" t="s">
        <v>390</v>
      </c>
      <c r="E356" s="35"/>
      <c r="F356" s="1039" t="s">
        <v>341</v>
      </c>
      <c r="G356" s="1025" t="s">
        <v>544</v>
      </c>
      <c r="H356" s="28"/>
    </row>
    <row r="357" ht="15.75" customHeight="1">
      <c r="A357" s="1115" t="s">
        <v>551</v>
      </c>
      <c r="B357" s="784">
        <v>349.0</v>
      </c>
      <c r="C357" s="35">
        <v>42209.0</v>
      </c>
      <c r="D357" s="33" t="s">
        <v>367</v>
      </c>
      <c r="E357" s="35"/>
      <c r="F357" s="1039" t="s">
        <v>448</v>
      </c>
      <c r="G357" s="1025" t="s">
        <v>552</v>
      </c>
      <c r="H357" s="28"/>
    </row>
    <row r="358" ht="15.75" customHeight="1">
      <c r="A358" s="1115" t="s">
        <v>553</v>
      </c>
      <c r="B358" s="784">
        <v>350.0</v>
      </c>
      <c r="C358" s="35">
        <v>42209.0</v>
      </c>
      <c r="D358" s="33" t="s">
        <v>80</v>
      </c>
      <c r="E358" s="35"/>
      <c r="F358" s="1039" t="s">
        <v>50</v>
      </c>
      <c r="G358" s="1025" t="s">
        <v>554</v>
      </c>
      <c r="H358" s="28"/>
    </row>
    <row r="359" ht="15.75" customHeight="1">
      <c r="A359" s="1115" t="s">
        <v>532</v>
      </c>
      <c r="B359" s="784">
        <v>351.0</v>
      </c>
      <c r="C359" s="35">
        <v>42209.0</v>
      </c>
      <c r="D359" s="33" t="s">
        <v>360</v>
      </c>
      <c r="E359" s="35"/>
      <c r="F359" s="1039" t="s">
        <v>533</v>
      </c>
      <c r="G359" s="1025" t="s">
        <v>534</v>
      </c>
      <c r="H359" s="28"/>
    </row>
    <row r="360" ht="15.75" customHeight="1">
      <c r="A360" s="1115" t="s">
        <v>475</v>
      </c>
      <c r="B360" s="784">
        <v>352.0</v>
      </c>
      <c r="C360" s="35">
        <v>42216.0</v>
      </c>
      <c r="D360" s="33" t="s">
        <v>390</v>
      </c>
      <c r="E360" s="35"/>
      <c r="F360" s="1039" t="s">
        <v>448</v>
      </c>
      <c r="G360" s="1025" t="s">
        <v>557</v>
      </c>
      <c r="H360" s="28"/>
    </row>
    <row r="361" ht="15.75" customHeight="1">
      <c r="A361" s="1115" t="s">
        <v>561</v>
      </c>
      <c r="B361" s="784">
        <v>353.0</v>
      </c>
      <c r="C361" s="35">
        <v>42216.0</v>
      </c>
      <c r="D361" s="33" t="s">
        <v>562</v>
      </c>
      <c r="E361" s="35"/>
      <c r="F361" s="1039" t="s">
        <v>28</v>
      </c>
      <c r="G361" s="1025" t="s">
        <v>563</v>
      </c>
      <c r="H361" s="28"/>
    </row>
    <row r="362" ht="15.75" customHeight="1">
      <c r="A362" s="1115" t="s">
        <v>555</v>
      </c>
      <c r="B362" s="784">
        <v>354.0</v>
      </c>
      <c r="C362" s="35">
        <v>42216.0</v>
      </c>
      <c r="D362" s="33" t="s">
        <v>420</v>
      </c>
      <c r="E362" s="35"/>
      <c r="F362" s="1039" t="s">
        <v>50</v>
      </c>
      <c r="G362" s="1025" t="s">
        <v>556</v>
      </c>
      <c r="H362" s="28"/>
    </row>
    <row r="363" ht="15.75" customHeight="1">
      <c r="A363" s="1115" t="s">
        <v>558</v>
      </c>
      <c r="B363" s="784">
        <v>355.0</v>
      </c>
      <c r="C363" s="35">
        <v>42216.0</v>
      </c>
      <c r="D363" s="33" t="s">
        <v>559</v>
      </c>
      <c r="E363" s="35"/>
      <c r="F363" s="1039" t="s">
        <v>28</v>
      </c>
      <c r="G363" s="1025" t="s">
        <v>560</v>
      </c>
      <c r="H363" s="28"/>
    </row>
    <row r="364" ht="15.75" customHeight="1">
      <c r="A364" s="1115" t="s">
        <v>564</v>
      </c>
      <c r="B364" s="784">
        <v>356.0</v>
      </c>
      <c r="C364" s="35">
        <v>42216.0</v>
      </c>
      <c r="D364" s="33" t="s">
        <v>418</v>
      </c>
      <c r="E364" s="35"/>
      <c r="F364" s="1039" t="s">
        <v>565</v>
      </c>
      <c r="G364" s="1025" t="s">
        <v>566</v>
      </c>
      <c r="H364" s="28"/>
    </row>
    <row r="365" ht="15.75" customHeight="1">
      <c r="A365" s="1115" t="s">
        <v>567</v>
      </c>
      <c r="B365" s="784">
        <v>357.0</v>
      </c>
      <c r="C365" s="35">
        <v>42219.0</v>
      </c>
      <c r="D365" s="33" t="s">
        <v>568</v>
      </c>
      <c r="E365" s="35"/>
      <c r="F365" s="1039" t="s">
        <v>18</v>
      </c>
      <c r="G365" s="1025" t="s">
        <v>569</v>
      </c>
      <c r="H365" s="28"/>
    </row>
    <row r="366" ht="15.75" customHeight="1">
      <c r="A366" s="1115" t="s">
        <v>585</v>
      </c>
      <c r="B366" s="784">
        <v>358.0</v>
      </c>
      <c r="C366" s="35">
        <v>42222.0</v>
      </c>
      <c r="D366" s="33" t="s">
        <v>586</v>
      </c>
      <c r="E366" s="35"/>
      <c r="F366" s="1039" t="s">
        <v>18</v>
      </c>
      <c r="G366" s="1025" t="s">
        <v>569</v>
      </c>
      <c r="H366" s="28"/>
    </row>
    <row r="367" ht="15.75" customHeight="1">
      <c r="A367" s="1115" t="s">
        <v>506</v>
      </c>
      <c r="B367" s="784">
        <v>359.0</v>
      </c>
      <c r="C367" s="35">
        <v>42219.0</v>
      </c>
      <c r="D367" s="1039" t="s">
        <v>504</v>
      </c>
      <c r="E367" s="35"/>
      <c r="F367" s="1039" t="s">
        <v>570</v>
      </c>
      <c r="G367" s="1025" t="s">
        <v>571</v>
      </c>
      <c r="H367" s="28"/>
    </row>
    <row r="368" ht="15.75" customHeight="1">
      <c r="A368" s="1115" t="s">
        <v>572</v>
      </c>
      <c r="B368" s="784">
        <v>360.0</v>
      </c>
      <c r="C368" s="35">
        <v>42219.0</v>
      </c>
      <c r="D368" s="33" t="s">
        <v>573</v>
      </c>
      <c r="E368" s="35"/>
      <c r="F368" s="1039" t="s">
        <v>363</v>
      </c>
      <c r="G368" s="1025" t="s">
        <v>574</v>
      </c>
      <c r="H368" s="28"/>
    </row>
    <row r="369" ht="15.75" customHeight="1">
      <c r="A369" s="1115" t="s">
        <v>584</v>
      </c>
      <c r="B369" s="784">
        <v>361.0</v>
      </c>
      <c r="C369" s="35">
        <v>42221.0</v>
      </c>
      <c r="D369" s="33" t="s">
        <v>304</v>
      </c>
      <c r="E369" s="35"/>
      <c r="F369" s="1039" t="s">
        <v>533</v>
      </c>
      <c r="G369" s="1025" t="s">
        <v>521</v>
      </c>
      <c r="H369" s="28"/>
    </row>
    <row r="370" ht="15.75" customHeight="1">
      <c r="A370" s="1115" t="s">
        <v>575</v>
      </c>
      <c r="B370" s="784">
        <v>362.0</v>
      </c>
      <c r="C370" s="35">
        <v>42221.0</v>
      </c>
      <c r="D370" s="33" t="s">
        <v>576</v>
      </c>
      <c r="E370" s="35"/>
      <c r="F370" s="1039" t="s">
        <v>577</v>
      </c>
      <c r="G370" s="1025" t="s">
        <v>578</v>
      </c>
      <c r="H370" s="28"/>
    </row>
    <row r="371" ht="15.75" customHeight="1">
      <c r="A371" s="1116">
        <v>27909.0</v>
      </c>
      <c r="B371" s="784">
        <v>363.0</v>
      </c>
      <c r="C371" s="35">
        <v>42221.0</v>
      </c>
      <c r="D371" s="33" t="s">
        <v>91</v>
      </c>
      <c r="E371" s="35"/>
      <c r="F371" s="1039" t="s">
        <v>37</v>
      </c>
      <c r="G371" s="1025" t="s">
        <v>581</v>
      </c>
      <c r="H371" s="28"/>
    </row>
    <row r="372" ht="15.75" customHeight="1">
      <c r="A372" s="1115"/>
      <c r="B372" s="784">
        <v>364.0</v>
      </c>
      <c r="C372" s="35">
        <v>42221.0</v>
      </c>
      <c r="D372" s="33" t="s">
        <v>582</v>
      </c>
      <c r="E372" s="35"/>
      <c r="F372" s="1039" t="s">
        <v>583</v>
      </c>
      <c r="G372" s="1025"/>
      <c r="H372" s="28"/>
    </row>
    <row r="373" ht="15.75" customHeight="1">
      <c r="A373" s="1115"/>
      <c r="B373" s="784">
        <v>365.0</v>
      </c>
      <c r="C373" s="35">
        <v>42221.0</v>
      </c>
      <c r="D373" s="33" t="s">
        <v>579</v>
      </c>
      <c r="E373" s="35"/>
      <c r="F373" s="1039" t="s">
        <v>50</v>
      </c>
      <c r="G373" s="1025" t="s">
        <v>580</v>
      </c>
      <c r="H373" s="28"/>
    </row>
    <row r="374" ht="15.75" customHeight="1">
      <c r="A374" s="1115"/>
      <c r="B374" s="784">
        <v>366.0</v>
      </c>
      <c r="C374" s="35">
        <v>42222.0</v>
      </c>
      <c r="D374" s="33" t="s">
        <v>367</v>
      </c>
      <c r="E374" s="35"/>
      <c r="F374" s="1039" t="s">
        <v>587</v>
      </c>
      <c r="G374" s="1025" t="s">
        <v>589</v>
      </c>
      <c r="H374" s="28"/>
    </row>
    <row r="375" ht="15.75" customHeight="1">
      <c r="A375" s="1115"/>
      <c r="B375" s="784">
        <v>367.0</v>
      </c>
      <c r="C375" s="35">
        <v>42222.0</v>
      </c>
      <c r="D375" s="33" t="s">
        <v>390</v>
      </c>
      <c r="E375" s="35"/>
      <c r="F375" s="1039" t="s">
        <v>587</v>
      </c>
      <c r="G375" s="1025" t="s">
        <v>588</v>
      </c>
      <c r="H375" s="28"/>
    </row>
    <row r="376" ht="15.75" customHeight="1">
      <c r="A376" s="1115"/>
      <c r="B376" s="784">
        <v>368.0</v>
      </c>
      <c r="C376" s="32"/>
      <c r="D376" s="33"/>
      <c r="E376" s="32"/>
      <c r="F376" s="1039"/>
      <c r="G376" s="1025"/>
      <c r="H376" s="28"/>
    </row>
    <row r="377" ht="15.75" customHeight="1">
      <c r="A377" s="1115" t="s">
        <v>590</v>
      </c>
      <c r="B377" s="784">
        <v>369.0</v>
      </c>
      <c r="C377" s="35">
        <v>42222.0</v>
      </c>
      <c r="D377" s="33" t="s">
        <v>304</v>
      </c>
      <c r="E377" s="35"/>
      <c r="F377" s="1039" t="s">
        <v>37</v>
      </c>
      <c r="G377" s="1025" t="s">
        <v>591</v>
      </c>
      <c r="H377" s="28"/>
    </row>
    <row r="378" ht="15.75" customHeight="1">
      <c r="A378" s="1115"/>
      <c r="B378" s="784">
        <v>370.0</v>
      </c>
      <c r="C378" s="35">
        <v>42223.0</v>
      </c>
      <c r="D378" s="1039"/>
      <c r="E378" s="35"/>
      <c r="F378" s="1039" t="s">
        <v>592</v>
      </c>
      <c r="G378" s="1025" t="s">
        <v>593</v>
      </c>
      <c r="H378" s="28"/>
    </row>
    <row r="379" ht="15.75" customHeight="1">
      <c r="A379" s="1115" t="s">
        <v>596</v>
      </c>
      <c r="B379" s="784">
        <v>371.0</v>
      </c>
      <c r="C379" s="35">
        <v>42226.0</v>
      </c>
      <c r="D379" s="33" t="s">
        <v>597</v>
      </c>
      <c r="E379" s="35"/>
      <c r="F379" s="1039" t="s">
        <v>179</v>
      </c>
      <c r="G379" s="1025" t="s">
        <v>598</v>
      </c>
      <c r="H379" s="28"/>
    </row>
    <row r="380" ht="15.75" customHeight="1">
      <c r="A380" s="1115" t="s">
        <v>594</v>
      </c>
      <c r="B380" s="784">
        <v>372.0</v>
      </c>
      <c r="C380" s="35">
        <v>42226.0</v>
      </c>
      <c r="D380" s="33" t="s">
        <v>595</v>
      </c>
      <c r="E380" s="35"/>
      <c r="F380" s="1039" t="s">
        <v>381</v>
      </c>
      <c r="G380" s="1025" t="s">
        <v>544</v>
      </c>
      <c r="H380" s="28"/>
    </row>
    <row r="381" ht="15.75" customHeight="1">
      <c r="A381" s="1115" t="s">
        <v>606</v>
      </c>
      <c r="B381" s="784">
        <v>373.0</v>
      </c>
      <c r="C381" s="35">
        <v>42227.0</v>
      </c>
      <c r="D381" s="33" t="s">
        <v>607</v>
      </c>
      <c r="E381" s="35"/>
      <c r="F381" s="1039" t="s">
        <v>28</v>
      </c>
      <c r="G381" s="1025" t="s">
        <v>608</v>
      </c>
      <c r="H381" s="28"/>
    </row>
    <row r="382" ht="15.75" customHeight="1">
      <c r="A382" s="1115" t="s">
        <v>604</v>
      </c>
      <c r="B382" s="784">
        <v>374.0</v>
      </c>
      <c r="C382" s="35">
        <v>42227.0</v>
      </c>
      <c r="D382" s="33" t="s">
        <v>605</v>
      </c>
      <c r="E382" s="35"/>
      <c r="F382" s="1039" t="s">
        <v>18</v>
      </c>
      <c r="G382" s="1025" t="s">
        <v>601</v>
      </c>
      <c r="H382" s="28"/>
    </row>
    <row r="383" ht="15.75" customHeight="1">
      <c r="A383" s="1115" t="s">
        <v>599</v>
      </c>
      <c r="B383" s="784">
        <v>375.0</v>
      </c>
      <c r="C383" s="35">
        <v>42227.0</v>
      </c>
      <c r="D383" s="33" t="s">
        <v>600</v>
      </c>
      <c r="E383" s="35"/>
      <c r="F383" s="1039" t="s">
        <v>18</v>
      </c>
      <c r="G383" s="1025" t="s">
        <v>601</v>
      </c>
      <c r="H383" s="28"/>
    </row>
    <row r="384" ht="15.75" customHeight="1">
      <c r="A384" s="1115" t="s">
        <v>602</v>
      </c>
      <c r="B384" s="784">
        <v>376.0</v>
      </c>
      <c r="C384" s="35">
        <v>42227.0</v>
      </c>
      <c r="D384" s="33" t="s">
        <v>603</v>
      </c>
      <c r="E384" s="35"/>
      <c r="F384" s="1039" t="s">
        <v>18</v>
      </c>
      <c r="G384" s="1025" t="s">
        <v>601</v>
      </c>
      <c r="H384" s="28"/>
    </row>
    <row r="385" ht="15.75" customHeight="1">
      <c r="A385" s="1115" t="s">
        <v>15904</v>
      </c>
      <c r="B385" s="784">
        <v>377.0</v>
      </c>
      <c r="C385" s="35"/>
      <c r="D385" s="33" t="s">
        <v>1142</v>
      </c>
      <c r="E385" s="35"/>
      <c r="F385" s="1039" t="s">
        <v>18</v>
      </c>
      <c r="G385" s="1025" t="s">
        <v>601</v>
      </c>
      <c r="H385" s="28"/>
    </row>
    <row r="386" ht="15.75" customHeight="1">
      <c r="A386" s="1115" t="s">
        <v>610</v>
      </c>
      <c r="B386" s="784">
        <v>378.0</v>
      </c>
      <c r="C386" s="35">
        <v>42228.0</v>
      </c>
      <c r="D386" s="33" t="s">
        <v>460</v>
      </c>
      <c r="E386" s="35"/>
      <c r="F386" s="1039" t="s">
        <v>28</v>
      </c>
      <c r="G386" s="1025" t="s">
        <v>611</v>
      </c>
      <c r="H386" s="38">
        <v>42248.0</v>
      </c>
    </row>
    <row r="387" ht="15.75" customHeight="1">
      <c r="A387" s="1115" t="s">
        <v>313</v>
      </c>
      <c r="B387" s="784">
        <v>379.0</v>
      </c>
      <c r="C387" s="35">
        <v>42228.0</v>
      </c>
      <c r="D387" s="33" t="s">
        <v>345</v>
      </c>
      <c r="E387" s="35"/>
      <c r="F387" s="1039" t="s">
        <v>182</v>
      </c>
      <c r="G387" s="1025" t="s">
        <v>502</v>
      </c>
      <c r="H387" s="28"/>
    </row>
    <row r="388" ht="15.75" customHeight="1">
      <c r="A388" s="1115" t="s">
        <v>334</v>
      </c>
      <c r="B388" s="784">
        <v>380.0</v>
      </c>
      <c r="C388" s="35">
        <v>42228.0</v>
      </c>
      <c r="D388" s="33" t="s">
        <v>401</v>
      </c>
      <c r="E388" s="35"/>
      <c r="F388" s="1039" t="s">
        <v>182</v>
      </c>
      <c r="G388" s="1025" t="s">
        <v>502</v>
      </c>
      <c r="H388" s="28"/>
    </row>
    <row r="389" ht="15.75" customHeight="1">
      <c r="A389" s="1115" t="s">
        <v>308</v>
      </c>
      <c r="B389" s="784">
        <v>381.0</v>
      </c>
      <c r="C389" s="35">
        <v>42228.0</v>
      </c>
      <c r="D389" s="33" t="s">
        <v>309</v>
      </c>
      <c r="E389" s="35"/>
      <c r="F389" s="1039" t="s">
        <v>182</v>
      </c>
      <c r="G389" s="1025" t="s">
        <v>502</v>
      </c>
      <c r="H389" s="28"/>
    </row>
    <row r="390" ht="15.75" customHeight="1">
      <c r="A390" s="1115" t="s">
        <v>316</v>
      </c>
      <c r="B390" s="784">
        <v>382.0</v>
      </c>
      <c r="C390" s="35">
        <v>42228.0</v>
      </c>
      <c r="D390" s="33" t="s">
        <v>317</v>
      </c>
      <c r="E390" s="35"/>
      <c r="F390" s="1039" t="s">
        <v>182</v>
      </c>
      <c r="G390" s="1025" t="s">
        <v>612</v>
      </c>
      <c r="H390" s="28"/>
    </row>
    <row r="391" ht="15.75" customHeight="1">
      <c r="A391" s="1115" t="s">
        <v>310</v>
      </c>
      <c r="B391" s="784">
        <v>383.0</v>
      </c>
      <c r="C391" s="35">
        <v>42228.0</v>
      </c>
      <c r="D391" s="33" t="s">
        <v>374</v>
      </c>
      <c r="E391" s="35"/>
      <c r="F391" s="1039" t="s">
        <v>182</v>
      </c>
      <c r="G391" s="1025" t="s">
        <v>609</v>
      </c>
      <c r="H391" s="28"/>
    </row>
    <row r="392" ht="15.75" customHeight="1">
      <c r="A392" s="1115" t="s">
        <v>332</v>
      </c>
      <c r="B392" s="784">
        <v>384.0</v>
      </c>
      <c r="C392" s="35">
        <v>42228.0</v>
      </c>
      <c r="D392" s="33" t="s">
        <v>385</v>
      </c>
      <c r="E392" s="35"/>
      <c r="F392" s="1039" t="s">
        <v>182</v>
      </c>
      <c r="G392" s="1025" t="s">
        <v>609</v>
      </c>
      <c r="H392" s="28"/>
    </row>
    <row r="393" ht="15.75" customHeight="1">
      <c r="A393" s="1115" t="s">
        <v>329</v>
      </c>
      <c r="B393" s="784">
        <v>385.0</v>
      </c>
      <c r="C393" s="35">
        <v>42228.0</v>
      </c>
      <c r="D393" s="33" t="s">
        <v>615</v>
      </c>
      <c r="E393" s="35"/>
      <c r="F393" s="1039" t="s">
        <v>182</v>
      </c>
      <c r="G393" s="1025" t="s">
        <v>609</v>
      </c>
      <c r="H393" s="28"/>
    </row>
    <row r="394" ht="15.75" customHeight="1">
      <c r="A394" s="1120" t="s">
        <v>323</v>
      </c>
      <c r="B394" s="345">
        <v>386.0</v>
      </c>
      <c r="C394" s="41">
        <v>42228.0</v>
      </c>
      <c r="D394" s="42" t="s">
        <v>324</v>
      </c>
      <c r="E394" s="41"/>
      <c r="F394" s="1057" t="s">
        <v>182</v>
      </c>
      <c r="G394" s="1025" t="s">
        <v>613</v>
      </c>
      <c r="H394" s="28" t="s">
        <v>614</v>
      </c>
    </row>
    <row r="395" ht="15.75" customHeight="1">
      <c r="A395" s="1115" t="s">
        <v>618</v>
      </c>
      <c r="B395" s="784">
        <v>387.0</v>
      </c>
      <c r="C395" s="35">
        <v>42229.0</v>
      </c>
      <c r="D395" s="33" t="s">
        <v>619</v>
      </c>
      <c r="E395" s="35"/>
      <c r="F395" s="1039" t="s">
        <v>28</v>
      </c>
      <c r="G395" s="1025" t="s">
        <v>528</v>
      </c>
      <c r="H395" s="28"/>
    </row>
    <row r="396" ht="15.75" customHeight="1">
      <c r="A396" s="1115"/>
      <c r="B396" s="784">
        <v>388.0</v>
      </c>
      <c r="C396" s="35">
        <v>42229.0</v>
      </c>
      <c r="D396" s="1039" t="s">
        <v>620</v>
      </c>
      <c r="E396" s="35"/>
      <c r="F396" s="1039" t="s">
        <v>621</v>
      </c>
      <c r="G396" s="1025" t="s">
        <v>622</v>
      </c>
      <c r="H396" s="28"/>
    </row>
    <row r="397" ht="15.75" customHeight="1">
      <c r="A397" s="1115" t="s">
        <v>616</v>
      </c>
      <c r="B397" s="784">
        <v>389.0</v>
      </c>
      <c r="C397" s="35">
        <v>42229.0</v>
      </c>
      <c r="D397" s="33" t="s">
        <v>54</v>
      </c>
      <c r="E397" s="35"/>
      <c r="F397" s="1039" t="s">
        <v>28</v>
      </c>
      <c r="G397" s="1025" t="s">
        <v>617</v>
      </c>
      <c r="H397" s="28"/>
    </row>
    <row r="398" ht="15.75" customHeight="1">
      <c r="A398" s="1115" t="s">
        <v>487</v>
      </c>
      <c r="B398" s="784">
        <v>390.0</v>
      </c>
      <c r="C398" s="35">
        <v>42230.0</v>
      </c>
      <c r="D398" s="33" t="s">
        <v>488</v>
      </c>
      <c r="E398" s="35"/>
      <c r="F398" s="1039" t="s">
        <v>50</v>
      </c>
      <c r="G398" s="1025" t="s">
        <v>534</v>
      </c>
      <c r="H398" s="28"/>
    </row>
    <row r="399" ht="15.75" customHeight="1">
      <c r="A399" s="1115" t="s">
        <v>629</v>
      </c>
      <c r="B399" s="784">
        <v>391.0</v>
      </c>
      <c r="C399" s="35">
        <v>42233.0</v>
      </c>
      <c r="D399" s="33" t="s">
        <v>573</v>
      </c>
      <c r="E399" s="35"/>
      <c r="F399" s="1039" t="s">
        <v>37</v>
      </c>
      <c r="G399" s="1025" t="s">
        <v>630</v>
      </c>
      <c r="H399" s="28"/>
    </row>
    <row r="400" ht="15.75" customHeight="1">
      <c r="A400" s="1115" t="s">
        <v>487</v>
      </c>
      <c r="B400" s="784">
        <v>392.0</v>
      </c>
      <c r="C400" s="35">
        <v>42233.0</v>
      </c>
      <c r="D400" s="33" t="s">
        <v>172</v>
      </c>
      <c r="E400" s="35"/>
      <c r="F400" s="1039" t="s">
        <v>28</v>
      </c>
      <c r="G400" s="1025" t="s">
        <v>624</v>
      </c>
      <c r="H400" s="28"/>
    </row>
    <row r="401" ht="15.75" customHeight="1">
      <c r="A401" s="1115" t="s">
        <v>625</v>
      </c>
      <c r="B401" s="784">
        <v>393.0</v>
      </c>
      <c r="C401" s="35">
        <v>42233.0</v>
      </c>
      <c r="D401" s="33" t="s">
        <v>626</v>
      </c>
      <c r="E401" s="35"/>
      <c r="F401" s="1039" t="s">
        <v>18</v>
      </c>
      <c r="G401" s="1025" t="s">
        <v>601</v>
      </c>
      <c r="H401" s="28"/>
    </row>
    <row r="402" ht="15.75" customHeight="1">
      <c r="A402" s="1115" t="s">
        <v>635</v>
      </c>
      <c r="B402" s="784">
        <v>394.0</v>
      </c>
      <c r="C402" s="35">
        <v>42233.0</v>
      </c>
      <c r="D402" s="33" t="s">
        <v>636</v>
      </c>
      <c r="E402" s="35"/>
      <c r="F402" s="1039" t="s">
        <v>637</v>
      </c>
      <c r="G402" s="1025"/>
      <c r="H402" s="28"/>
    </row>
    <row r="403" ht="15.75" customHeight="1">
      <c r="A403" s="1115"/>
      <c r="B403" s="784">
        <v>395.0</v>
      </c>
      <c r="C403" s="35">
        <v>42233.0</v>
      </c>
      <c r="D403" s="33" t="s">
        <v>638</v>
      </c>
      <c r="E403" s="35"/>
      <c r="F403" s="1039" t="s">
        <v>18</v>
      </c>
      <c r="G403" s="1025" t="s">
        <v>639</v>
      </c>
      <c r="H403" s="28"/>
    </row>
    <row r="404" ht="15.75" customHeight="1">
      <c r="A404" s="1115"/>
      <c r="B404" s="784">
        <v>396.0</v>
      </c>
      <c r="C404" s="35">
        <v>42233.0</v>
      </c>
      <c r="D404" s="33" t="s">
        <v>623</v>
      </c>
      <c r="E404" s="35"/>
      <c r="F404" s="1039" t="s">
        <v>18</v>
      </c>
      <c r="G404" s="1025" t="s">
        <v>601</v>
      </c>
      <c r="H404" s="28"/>
    </row>
    <row r="405" ht="15.75" customHeight="1">
      <c r="A405" s="1115"/>
      <c r="B405" s="784">
        <v>397.0</v>
      </c>
      <c r="C405" s="35">
        <v>42233.0</v>
      </c>
      <c r="D405" s="33" t="s">
        <v>627</v>
      </c>
      <c r="E405" s="35"/>
      <c r="F405" s="1039" t="s">
        <v>18</v>
      </c>
      <c r="G405" s="1025" t="s">
        <v>628</v>
      </c>
      <c r="H405" s="38">
        <v>42244.0</v>
      </c>
    </row>
    <row r="406" ht="15.75" customHeight="1">
      <c r="A406" s="1115" t="s">
        <v>259</v>
      </c>
      <c r="B406" s="784">
        <v>398.0</v>
      </c>
      <c r="C406" s="35">
        <v>42234.0</v>
      </c>
      <c r="D406" s="33" t="s">
        <v>260</v>
      </c>
      <c r="E406" s="35"/>
      <c r="F406" s="1033" t="s">
        <v>182</v>
      </c>
      <c r="G406" s="1025" t="s">
        <v>640</v>
      </c>
      <c r="H406" s="44" t="s">
        <v>641</v>
      </c>
    </row>
    <row r="407" ht="15.75" customHeight="1">
      <c r="A407" s="1115" t="s">
        <v>320</v>
      </c>
      <c r="B407" s="784">
        <v>399.0</v>
      </c>
      <c r="C407" s="35">
        <v>42234.0</v>
      </c>
      <c r="D407" s="33" t="s">
        <v>322</v>
      </c>
      <c r="E407" s="35"/>
      <c r="F407" s="1039" t="s">
        <v>182</v>
      </c>
      <c r="G407" s="1025" t="s">
        <v>613</v>
      </c>
      <c r="H407" s="28"/>
    </row>
    <row r="408" ht="15.75" customHeight="1">
      <c r="A408" s="1115" t="s">
        <v>312</v>
      </c>
      <c r="B408" s="784">
        <v>400.0</v>
      </c>
      <c r="C408" s="35">
        <v>42234.0</v>
      </c>
      <c r="D408" s="33" t="s">
        <v>296</v>
      </c>
      <c r="E408" s="35"/>
      <c r="F408" s="1039" t="s">
        <v>182</v>
      </c>
      <c r="G408" s="1025" t="s">
        <v>613</v>
      </c>
      <c r="H408" s="28"/>
    </row>
    <row r="409" ht="15.75" customHeight="1">
      <c r="A409" s="1115" t="s">
        <v>325</v>
      </c>
      <c r="B409" s="784">
        <v>401.0</v>
      </c>
      <c r="C409" s="35">
        <v>42234.0</v>
      </c>
      <c r="D409" s="33" t="s">
        <v>326</v>
      </c>
      <c r="E409" s="35"/>
      <c r="F409" s="1039" t="s">
        <v>182</v>
      </c>
      <c r="G409" s="1025" t="s">
        <v>613</v>
      </c>
      <c r="H409" s="28"/>
    </row>
    <row r="410" ht="15.75" customHeight="1">
      <c r="A410" s="1115" t="s">
        <v>327</v>
      </c>
      <c r="B410" s="784">
        <v>402.0</v>
      </c>
      <c r="C410" s="35">
        <v>42234.0</v>
      </c>
      <c r="D410" s="33" t="s">
        <v>328</v>
      </c>
      <c r="E410" s="35"/>
      <c r="F410" s="1039" t="s">
        <v>182</v>
      </c>
      <c r="G410" s="1025" t="s">
        <v>521</v>
      </c>
      <c r="H410" s="28"/>
    </row>
    <row r="411" ht="15.75" customHeight="1">
      <c r="A411" s="1115" t="s">
        <v>306</v>
      </c>
      <c r="B411" s="784">
        <v>403.0</v>
      </c>
      <c r="C411" s="35">
        <v>42234.0</v>
      </c>
      <c r="D411" s="33" t="s">
        <v>307</v>
      </c>
      <c r="E411" s="35"/>
      <c r="F411" s="1039" t="s">
        <v>182</v>
      </c>
      <c r="G411" s="1025" t="s">
        <v>521</v>
      </c>
      <c r="H411" s="28"/>
    </row>
    <row r="412" ht="15.75" customHeight="1">
      <c r="A412" s="1115" t="s">
        <v>330</v>
      </c>
      <c r="B412" s="784">
        <v>404.0</v>
      </c>
      <c r="C412" s="35">
        <v>42235.0</v>
      </c>
      <c r="D412" s="33" t="s">
        <v>331</v>
      </c>
      <c r="E412" s="35"/>
      <c r="F412" s="1039" t="s">
        <v>182</v>
      </c>
      <c r="G412" s="1025" t="s">
        <v>521</v>
      </c>
      <c r="H412" s="28"/>
    </row>
    <row r="413" ht="15.75" customHeight="1">
      <c r="A413" s="1115" t="s">
        <v>645</v>
      </c>
      <c r="B413" s="784">
        <v>405.0</v>
      </c>
      <c r="C413" s="35">
        <v>42235.0</v>
      </c>
      <c r="D413" s="33" t="s">
        <v>646</v>
      </c>
      <c r="E413" s="35"/>
      <c r="F413" s="1039" t="s">
        <v>647</v>
      </c>
      <c r="G413" s="1025" t="s">
        <v>648</v>
      </c>
      <c r="H413" s="28"/>
    </row>
    <row r="414" ht="15.75" customHeight="1">
      <c r="A414" s="1115" t="s">
        <v>655</v>
      </c>
      <c r="B414" s="784">
        <v>406.0</v>
      </c>
      <c r="C414" s="35">
        <v>42235.0</v>
      </c>
      <c r="D414" s="33" t="s">
        <v>656</v>
      </c>
      <c r="E414" s="35"/>
      <c r="F414" s="1039" t="s">
        <v>28</v>
      </c>
      <c r="G414" s="1025" t="s">
        <v>657</v>
      </c>
      <c r="H414" s="28"/>
    </row>
    <row r="415" ht="15.75" customHeight="1">
      <c r="A415" s="1115" t="s">
        <v>652</v>
      </c>
      <c r="B415" s="784">
        <v>407.0</v>
      </c>
      <c r="C415" s="35">
        <v>42235.0</v>
      </c>
      <c r="D415" s="33" t="s">
        <v>653</v>
      </c>
      <c r="E415" s="35"/>
      <c r="F415" s="1039" t="s">
        <v>182</v>
      </c>
      <c r="G415" s="1025" t="s">
        <v>654</v>
      </c>
      <c r="H415" s="28"/>
    </row>
    <row r="416" ht="15.75" customHeight="1">
      <c r="A416" s="1115" t="s">
        <v>642</v>
      </c>
      <c r="B416" s="784">
        <v>408.0</v>
      </c>
      <c r="C416" s="35">
        <v>42235.0</v>
      </c>
      <c r="D416" s="33" t="s">
        <v>643</v>
      </c>
      <c r="E416" s="35"/>
      <c r="F416" s="1039" t="s">
        <v>18</v>
      </c>
      <c r="G416" s="1025" t="s">
        <v>644</v>
      </c>
      <c r="H416" s="28"/>
    </row>
    <row r="417" ht="15.75" customHeight="1">
      <c r="A417" s="1115" t="s">
        <v>658</v>
      </c>
      <c r="B417" s="784">
        <v>409.0</v>
      </c>
      <c r="C417" s="35">
        <v>42235.0</v>
      </c>
      <c r="D417" s="33" t="s">
        <v>659</v>
      </c>
      <c r="E417" s="35"/>
      <c r="F417" s="1039" t="s">
        <v>18</v>
      </c>
      <c r="G417" s="1025" t="s">
        <v>628</v>
      </c>
      <c r="H417" s="28"/>
    </row>
    <row r="418" ht="15.75" customHeight="1">
      <c r="A418" s="1115" t="s">
        <v>649</v>
      </c>
      <c r="B418" s="784">
        <v>410.0</v>
      </c>
      <c r="C418" s="35">
        <v>42235.0</v>
      </c>
      <c r="D418" s="33" t="s">
        <v>650</v>
      </c>
      <c r="E418" s="35"/>
      <c r="F418" s="1039" t="s">
        <v>18</v>
      </c>
      <c r="G418" s="1025" t="s">
        <v>651</v>
      </c>
      <c r="H418" s="28"/>
    </row>
    <row r="419" ht="15.75" customHeight="1">
      <c r="A419" s="1115"/>
      <c r="B419" s="784">
        <v>411.0</v>
      </c>
      <c r="C419" s="35">
        <v>42236.0</v>
      </c>
      <c r="D419" s="33" t="s">
        <v>653</v>
      </c>
      <c r="E419" s="35"/>
      <c r="F419" s="1039" t="s">
        <v>381</v>
      </c>
      <c r="G419" s="1025" t="s">
        <v>654</v>
      </c>
      <c r="H419" s="38">
        <v>42244.0</v>
      </c>
    </row>
    <row r="420" ht="15.75" customHeight="1">
      <c r="A420" s="1115"/>
      <c r="B420" s="784">
        <v>412.0</v>
      </c>
      <c r="C420" s="35">
        <v>42236.0</v>
      </c>
      <c r="D420" s="33" t="s">
        <v>331</v>
      </c>
      <c r="E420" s="35"/>
      <c r="F420" s="1039" t="s">
        <v>381</v>
      </c>
      <c r="G420" s="1025" t="s">
        <v>521</v>
      </c>
      <c r="H420" s="28"/>
    </row>
    <row r="421" ht="15.75" customHeight="1">
      <c r="A421" s="1115"/>
      <c r="B421" s="784">
        <v>413.0</v>
      </c>
      <c r="C421" s="35">
        <v>42236.0</v>
      </c>
      <c r="D421" s="33" t="s">
        <v>39</v>
      </c>
      <c r="E421" s="35"/>
      <c r="F421" s="1039" t="s">
        <v>89</v>
      </c>
      <c r="G421" s="1025" t="s">
        <v>660</v>
      </c>
      <c r="H421" s="28"/>
    </row>
    <row r="422" ht="15.75" customHeight="1">
      <c r="A422" s="1115"/>
      <c r="B422" s="784">
        <v>414.0</v>
      </c>
      <c r="C422" s="35">
        <v>42236.0</v>
      </c>
      <c r="D422" s="33" t="s">
        <v>478</v>
      </c>
      <c r="E422" s="35"/>
      <c r="F422" s="1039" t="s">
        <v>28</v>
      </c>
      <c r="G422" s="1025" t="s">
        <v>661</v>
      </c>
      <c r="H422" s="28"/>
    </row>
    <row r="423" ht="15.75" customHeight="1">
      <c r="A423" s="1115"/>
      <c r="B423" s="784">
        <v>415.0</v>
      </c>
      <c r="C423" s="35">
        <v>42236.0</v>
      </c>
      <c r="D423" s="33" t="s">
        <v>469</v>
      </c>
      <c r="E423" s="35"/>
      <c r="F423" s="1039" t="s">
        <v>28</v>
      </c>
      <c r="G423" s="1025" t="s">
        <v>662</v>
      </c>
      <c r="H423" s="28"/>
    </row>
    <row r="424" ht="15.75" customHeight="1">
      <c r="A424" s="1115"/>
      <c r="B424" s="784">
        <v>416.0</v>
      </c>
      <c r="C424" s="35">
        <v>42241.0</v>
      </c>
      <c r="D424" s="33" t="s">
        <v>579</v>
      </c>
      <c r="E424" s="35"/>
      <c r="F424" s="1039" t="s">
        <v>28</v>
      </c>
      <c r="G424" s="1025" t="s">
        <v>663</v>
      </c>
      <c r="H424" s="28"/>
    </row>
    <row r="425" ht="15.75" customHeight="1">
      <c r="A425" s="1115" t="s">
        <v>631</v>
      </c>
      <c r="B425" s="784">
        <v>417.0</v>
      </c>
      <c r="C425" s="35">
        <v>42233.0</v>
      </c>
      <c r="D425" s="33" t="s">
        <v>632</v>
      </c>
      <c r="E425" s="35"/>
      <c r="F425" s="1039" t="s">
        <v>633</v>
      </c>
      <c r="G425" s="1025" t="s">
        <v>634</v>
      </c>
      <c r="H425" s="28"/>
    </row>
    <row r="426" ht="15.75" customHeight="1">
      <c r="A426" s="1115"/>
      <c r="B426" s="784">
        <v>418.0</v>
      </c>
      <c r="C426" s="35">
        <v>42242.0</v>
      </c>
      <c r="D426" s="33" t="s">
        <v>378</v>
      </c>
      <c r="E426" s="35"/>
      <c r="F426" s="1039" t="s">
        <v>50</v>
      </c>
      <c r="G426" s="1025" t="s">
        <v>665</v>
      </c>
      <c r="H426" s="28"/>
    </row>
    <row r="427" ht="15.75" customHeight="1">
      <c r="A427" s="1115"/>
      <c r="B427" s="784">
        <v>419.0</v>
      </c>
      <c r="C427" s="35">
        <v>42242.0</v>
      </c>
      <c r="D427" s="33" t="s">
        <v>91</v>
      </c>
      <c r="E427" s="35"/>
      <c r="F427" s="1039" t="s">
        <v>89</v>
      </c>
      <c r="G427" s="1025" t="s">
        <v>664</v>
      </c>
      <c r="H427" s="28"/>
    </row>
    <row r="428" ht="15.75" customHeight="1">
      <c r="A428" s="1115"/>
      <c r="B428" s="784">
        <v>420.0</v>
      </c>
      <c r="C428" s="35">
        <v>42244.0</v>
      </c>
      <c r="D428" s="33" t="s">
        <v>548</v>
      </c>
      <c r="E428" s="35"/>
      <c r="F428" s="1039" t="s">
        <v>18</v>
      </c>
      <c r="G428" s="1025" t="s">
        <v>670</v>
      </c>
      <c r="H428" s="28"/>
    </row>
    <row r="429" ht="15.75" customHeight="1">
      <c r="A429" s="1115"/>
      <c r="B429" s="784">
        <v>421.0</v>
      </c>
      <c r="C429" s="35">
        <v>42244.0</v>
      </c>
      <c r="D429" s="33" t="s">
        <v>668</v>
      </c>
      <c r="E429" s="35"/>
      <c r="F429" s="1039" t="s">
        <v>18</v>
      </c>
      <c r="G429" s="1025" t="s">
        <v>628</v>
      </c>
      <c r="H429" s="28"/>
    </row>
    <row r="430" ht="15.75" customHeight="1">
      <c r="A430" s="1115"/>
      <c r="B430" s="784">
        <v>422.0</v>
      </c>
      <c r="C430" s="35">
        <v>42244.0</v>
      </c>
      <c r="D430" s="33" t="s">
        <v>669</v>
      </c>
      <c r="E430" s="35"/>
      <c r="F430" s="1039" t="s">
        <v>18</v>
      </c>
      <c r="G430" s="1025" t="s">
        <v>670</v>
      </c>
      <c r="H430" s="28"/>
    </row>
    <row r="431" ht="15.75" customHeight="1">
      <c r="A431" s="1115"/>
      <c r="B431" s="784">
        <v>423.0</v>
      </c>
      <c r="C431" s="35">
        <v>42244.0</v>
      </c>
      <c r="D431" s="33" t="s">
        <v>667</v>
      </c>
      <c r="E431" s="35"/>
      <c r="F431" s="1039" t="s">
        <v>18</v>
      </c>
      <c r="G431" s="1025" t="s">
        <v>628</v>
      </c>
      <c r="H431" s="28"/>
    </row>
    <row r="432" ht="15.75" customHeight="1">
      <c r="A432" s="1115"/>
      <c r="B432" s="784">
        <v>424.0</v>
      </c>
      <c r="C432" s="35">
        <v>42244.0</v>
      </c>
      <c r="D432" s="33" t="s">
        <v>420</v>
      </c>
      <c r="E432" s="35"/>
      <c r="F432" s="1039" t="s">
        <v>666</v>
      </c>
      <c r="G432" s="1025"/>
      <c r="H432" s="28"/>
    </row>
    <row r="433" ht="15.75" customHeight="1">
      <c r="A433" s="1115"/>
      <c r="B433" s="784">
        <v>425.0</v>
      </c>
      <c r="C433" s="35">
        <v>42244.0</v>
      </c>
      <c r="D433" s="33" t="s">
        <v>420</v>
      </c>
      <c r="E433" s="35"/>
      <c r="F433" s="1039" t="s">
        <v>533</v>
      </c>
      <c r="G433" s="1025"/>
      <c r="H433" s="28"/>
    </row>
    <row r="434" ht="15.75" customHeight="1">
      <c r="A434" s="1115"/>
      <c r="B434" s="784">
        <v>426.0</v>
      </c>
      <c r="C434" s="35">
        <v>42247.0</v>
      </c>
      <c r="D434" s="33" t="s">
        <v>130</v>
      </c>
      <c r="E434" s="35"/>
      <c r="F434" s="1039" t="s">
        <v>89</v>
      </c>
      <c r="G434" s="1025" t="s">
        <v>90</v>
      </c>
      <c r="H434" s="28"/>
    </row>
    <row r="435" ht="15.75" customHeight="1">
      <c r="A435" s="1115"/>
      <c r="B435" s="784">
        <v>427.0</v>
      </c>
      <c r="C435" s="35">
        <v>42249.0</v>
      </c>
      <c r="D435" s="33" t="s">
        <v>671</v>
      </c>
      <c r="E435" s="35"/>
      <c r="F435" s="1039" t="s">
        <v>50</v>
      </c>
      <c r="G435" s="1025" t="s">
        <v>672</v>
      </c>
      <c r="H435" s="28"/>
    </row>
    <row r="436" ht="15.75" customHeight="1">
      <c r="A436" s="1115"/>
      <c r="B436" s="784">
        <v>428.0</v>
      </c>
      <c r="C436" s="35">
        <v>42249.0</v>
      </c>
      <c r="D436" s="33" t="s">
        <v>671</v>
      </c>
      <c r="E436" s="35"/>
      <c r="F436" s="1039" t="s">
        <v>182</v>
      </c>
      <c r="G436" s="1025" t="s">
        <v>574</v>
      </c>
      <c r="H436" s="28"/>
    </row>
    <row r="437" ht="15.75" customHeight="1">
      <c r="A437" s="1115"/>
      <c r="B437" s="784">
        <v>429.0</v>
      </c>
      <c r="C437" s="35">
        <v>42250.0</v>
      </c>
      <c r="D437" s="33" t="s">
        <v>673</v>
      </c>
      <c r="E437" s="35"/>
      <c r="F437" s="1039" t="s">
        <v>341</v>
      </c>
      <c r="G437" s="1025" t="s">
        <v>674</v>
      </c>
      <c r="H437" s="28" t="s">
        <v>675</v>
      </c>
    </row>
    <row r="438" ht="15.75" customHeight="1">
      <c r="A438" s="1115"/>
      <c r="B438" s="784">
        <v>430.0</v>
      </c>
      <c r="C438" s="35">
        <v>42250.0</v>
      </c>
      <c r="D438" s="33" t="s">
        <v>676</v>
      </c>
      <c r="E438" s="35"/>
      <c r="F438" s="1039" t="s">
        <v>416</v>
      </c>
      <c r="G438" s="1025" t="s">
        <v>677</v>
      </c>
      <c r="H438" s="28"/>
    </row>
    <row r="439" ht="15.75" customHeight="1">
      <c r="A439" s="1115"/>
      <c r="B439" s="784">
        <v>431.0</v>
      </c>
      <c r="C439" s="35">
        <v>42251.0</v>
      </c>
      <c r="D439" s="33" t="s">
        <v>680</v>
      </c>
      <c r="E439" s="35"/>
      <c r="F439" s="1039" t="s">
        <v>381</v>
      </c>
      <c r="G439" s="1025" t="s">
        <v>502</v>
      </c>
      <c r="H439" s="28"/>
    </row>
    <row r="440" ht="15.75" customHeight="1">
      <c r="A440" s="1115"/>
      <c r="B440" s="784">
        <v>432.0</v>
      </c>
      <c r="C440" s="35">
        <v>42251.0</v>
      </c>
      <c r="D440" s="33" t="s">
        <v>679</v>
      </c>
      <c r="E440" s="35"/>
      <c r="F440" s="1039" t="s">
        <v>363</v>
      </c>
      <c r="G440" s="1025"/>
      <c r="H440" s="28"/>
    </row>
    <row r="441" ht="15.75" customHeight="1">
      <c r="A441" s="1115"/>
      <c r="B441" s="784">
        <v>433.0</v>
      </c>
      <c r="C441" s="35">
        <v>42251.0</v>
      </c>
      <c r="D441" s="33" t="s">
        <v>678</v>
      </c>
      <c r="E441" s="35"/>
      <c r="F441" s="1039" t="s">
        <v>363</v>
      </c>
      <c r="G441" s="1025"/>
      <c r="H441" s="28"/>
    </row>
    <row r="442" ht="15.75" customHeight="1">
      <c r="A442" s="1115"/>
      <c r="B442" s="784">
        <v>434.0</v>
      </c>
      <c r="C442" s="35">
        <v>42255.0</v>
      </c>
      <c r="D442" s="33" t="s">
        <v>681</v>
      </c>
      <c r="E442" s="35"/>
      <c r="F442" s="1039" t="s">
        <v>363</v>
      </c>
      <c r="G442" s="1025"/>
      <c r="H442" s="28"/>
    </row>
    <row r="443" ht="15.75" customHeight="1">
      <c r="A443" s="1115"/>
      <c r="B443" s="784">
        <v>435.0</v>
      </c>
      <c r="C443" s="35">
        <v>42255.0</v>
      </c>
      <c r="D443" s="33" t="s">
        <v>685</v>
      </c>
      <c r="E443" s="35"/>
      <c r="F443" s="1039" t="s">
        <v>682</v>
      </c>
      <c r="G443" s="1025" t="s">
        <v>686</v>
      </c>
      <c r="H443" s="28"/>
    </row>
    <row r="444" ht="15.75" customHeight="1">
      <c r="A444" s="1115"/>
      <c r="B444" s="784">
        <v>436.0</v>
      </c>
      <c r="C444" s="35">
        <v>42255.0</v>
      </c>
      <c r="D444" s="33" t="s">
        <v>681</v>
      </c>
      <c r="E444" s="35"/>
      <c r="F444" s="1039" t="s">
        <v>682</v>
      </c>
      <c r="G444" s="1025" t="s">
        <v>683</v>
      </c>
      <c r="H444" s="28"/>
    </row>
    <row r="445" ht="15.75" customHeight="1">
      <c r="A445" s="1115"/>
      <c r="B445" s="784">
        <v>437.0</v>
      </c>
      <c r="C445" s="35">
        <v>42255.0</v>
      </c>
      <c r="D445" s="33" t="s">
        <v>684</v>
      </c>
      <c r="E445" s="35"/>
      <c r="F445" s="1039" t="s">
        <v>363</v>
      </c>
      <c r="G445" s="1025"/>
      <c r="H445" s="28"/>
    </row>
    <row r="446" ht="15.75" customHeight="1">
      <c r="A446" s="1115"/>
      <c r="B446" s="784">
        <v>438.0</v>
      </c>
      <c r="C446" s="35">
        <v>42256.0</v>
      </c>
      <c r="D446" s="1119" t="s">
        <v>47</v>
      </c>
      <c r="E446" s="35"/>
      <c r="F446" s="1119" t="s">
        <v>687</v>
      </c>
      <c r="G446" s="1025"/>
      <c r="H446" s="28"/>
    </row>
    <row r="447" ht="15.75" customHeight="1">
      <c r="A447" s="1115"/>
      <c r="B447" s="784">
        <v>439.0</v>
      </c>
      <c r="C447" s="35">
        <v>42256.0</v>
      </c>
      <c r="D447" s="33" t="s">
        <v>688</v>
      </c>
      <c r="E447" s="35"/>
      <c r="F447" s="1039" t="s">
        <v>381</v>
      </c>
      <c r="G447" s="1025" t="s">
        <v>689</v>
      </c>
      <c r="H447" s="28"/>
    </row>
    <row r="448" ht="15.75" customHeight="1">
      <c r="A448" s="1115"/>
      <c r="B448" s="784">
        <v>440.0</v>
      </c>
      <c r="C448" s="35">
        <v>42256.0</v>
      </c>
      <c r="D448" s="33" t="s">
        <v>692</v>
      </c>
      <c r="E448" s="35"/>
      <c r="F448" s="1039" t="s">
        <v>18</v>
      </c>
      <c r="G448" s="1025" t="s">
        <v>628</v>
      </c>
      <c r="H448" s="28"/>
    </row>
    <row r="449" ht="15.75" customHeight="1">
      <c r="A449" s="1115"/>
      <c r="B449" s="784">
        <v>441.0</v>
      </c>
      <c r="C449" s="35">
        <v>42256.0</v>
      </c>
      <c r="D449" s="33" t="s">
        <v>690</v>
      </c>
      <c r="E449" s="35"/>
      <c r="F449" s="1039" t="s">
        <v>682</v>
      </c>
      <c r="G449" s="1025" t="s">
        <v>691</v>
      </c>
      <c r="H449" s="28"/>
    </row>
    <row r="450" ht="15.75" customHeight="1">
      <c r="A450" s="1115"/>
      <c r="B450" s="784">
        <v>442.0</v>
      </c>
      <c r="C450" s="35">
        <v>42256.0</v>
      </c>
      <c r="D450" s="33" t="s">
        <v>693</v>
      </c>
      <c r="E450" s="35"/>
      <c r="F450" s="1039" t="s">
        <v>682</v>
      </c>
      <c r="G450" s="1025" t="s">
        <v>694</v>
      </c>
      <c r="H450" s="28"/>
    </row>
    <row r="451" ht="15.75" customHeight="1">
      <c r="A451" s="1115"/>
      <c r="B451" s="784">
        <v>443.0</v>
      </c>
      <c r="C451" s="35">
        <v>42258.0</v>
      </c>
      <c r="D451" s="33" t="s">
        <v>695</v>
      </c>
      <c r="E451" s="35"/>
      <c r="F451" s="1039" t="s">
        <v>381</v>
      </c>
      <c r="G451" s="1025" t="s">
        <v>696</v>
      </c>
      <c r="H451" s="28"/>
    </row>
    <row r="452" ht="15.75" customHeight="1">
      <c r="A452" s="1115"/>
      <c r="B452" s="784">
        <v>444.0</v>
      </c>
      <c r="C452" s="35">
        <v>42263.0</v>
      </c>
      <c r="D452" s="33" t="s">
        <v>450</v>
      </c>
      <c r="E452" s="35"/>
      <c r="F452" s="1039" t="s">
        <v>381</v>
      </c>
      <c r="G452" s="1025" t="s">
        <v>697</v>
      </c>
      <c r="H452" s="28"/>
    </row>
    <row r="453" ht="15.75" customHeight="1">
      <c r="A453" s="1115"/>
      <c r="B453" s="784">
        <v>445.0</v>
      </c>
      <c r="C453" s="35">
        <v>42263.0</v>
      </c>
      <c r="D453" s="33" t="s">
        <v>54</v>
      </c>
      <c r="E453" s="35"/>
      <c r="F453" s="1039" t="s">
        <v>363</v>
      </c>
      <c r="G453" s="1025"/>
      <c r="H453" s="28"/>
    </row>
    <row r="454" ht="15.75" customHeight="1">
      <c r="A454" s="1115"/>
      <c r="B454" s="784">
        <v>446.0</v>
      </c>
      <c r="C454" s="35">
        <v>42263.0</v>
      </c>
      <c r="D454" s="33" t="s">
        <v>54</v>
      </c>
      <c r="E454" s="35"/>
      <c r="F454" s="1039" t="s">
        <v>37</v>
      </c>
      <c r="G454" s="1025"/>
      <c r="H454" s="28"/>
    </row>
    <row r="455" ht="15.75" customHeight="1">
      <c r="A455" s="1115"/>
      <c r="B455" s="784">
        <v>447.0</v>
      </c>
      <c r="C455" s="35">
        <v>42263.0</v>
      </c>
      <c r="D455" s="33" t="s">
        <v>431</v>
      </c>
      <c r="E455" s="35"/>
      <c r="F455" s="1039" t="s">
        <v>363</v>
      </c>
      <c r="G455" s="1025"/>
      <c r="H455" s="28"/>
    </row>
    <row r="456" ht="15.75" customHeight="1">
      <c r="A456" s="1115"/>
      <c r="B456" s="784">
        <v>448.0</v>
      </c>
      <c r="C456" s="35">
        <v>42268.0</v>
      </c>
      <c r="D456" s="33" t="s">
        <v>431</v>
      </c>
      <c r="E456" s="35"/>
      <c r="F456" s="1039" t="s">
        <v>416</v>
      </c>
      <c r="G456" s="1025"/>
      <c r="H456" s="28"/>
    </row>
    <row r="457" ht="15.75" customHeight="1">
      <c r="A457" s="1115"/>
      <c r="B457" s="784">
        <v>449.0</v>
      </c>
      <c r="C457" s="35">
        <v>42268.0</v>
      </c>
      <c r="D457" s="33" t="s">
        <v>698</v>
      </c>
      <c r="E457" s="35"/>
      <c r="F457" s="1039" t="s">
        <v>18</v>
      </c>
      <c r="G457" s="1025" t="s">
        <v>699</v>
      </c>
      <c r="H457" s="28"/>
    </row>
    <row r="458" ht="15.75" customHeight="1">
      <c r="A458" s="1115"/>
      <c r="B458" s="784">
        <v>450.0</v>
      </c>
      <c r="C458" s="35">
        <v>42269.0</v>
      </c>
      <c r="D458" s="33" t="s">
        <v>579</v>
      </c>
      <c r="E458" s="35"/>
      <c r="F458" s="1039" t="s">
        <v>363</v>
      </c>
      <c r="G458" s="1025"/>
      <c r="H458" s="28"/>
    </row>
    <row r="459" ht="15.75" customHeight="1">
      <c r="A459" s="1115"/>
      <c r="B459" s="784">
        <v>451.0</v>
      </c>
      <c r="C459" s="35">
        <v>42271.0</v>
      </c>
      <c r="D459" s="33" t="s">
        <v>656</v>
      </c>
      <c r="E459" s="35"/>
      <c r="F459" s="1039" t="s">
        <v>381</v>
      </c>
      <c r="G459" s="1025" t="s">
        <v>705</v>
      </c>
      <c r="H459" s="28"/>
    </row>
    <row r="460" ht="15.75" customHeight="1">
      <c r="A460" s="1115"/>
      <c r="B460" s="784">
        <v>452.0</v>
      </c>
      <c r="C460" s="35">
        <v>42271.0</v>
      </c>
      <c r="D460" s="33" t="s">
        <v>706</v>
      </c>
      <c r="E460" s="35"/>
      <c r="F460" s="1039" t="s">
        <v>18</v>
      </c>
      <c r="G460" s="1025" t="s">
        <v>628</v>
      </c>
      <c r="H460" s="28"/>
    </row>
    <row r="461" ht="15.75" customHeight="1">
      <c r="A461" s="1115"/>
      <c r="B461" s="784">
        <v>453.0</v>
      </c>
      <c r="C461" s="35">
        <v>42271.0</v>
      </c>
      <c r="D461" s="33" t="s">
        <v>700</v>
      </c>
      <c r="E461" s="35"/>
      <c r="F461" s="1039" t="s">
        <v>701</v>
      </c>
      <c r="G461" s="1025" t="s">
        <v>702</v>
      </c>
      <c r="H461" s="28"/>
    </row>
    <row r="462" ht="15.75" customHeight="1">
      <c r="A462" s="1115"/>
      <c r="B462" s="784">
        <v>454.0</v>
      </c>
      <c r="C462" s="35">
        <v>42271.0</v>
      </c>
      <c r="D462" s="33" t="s">
        <v>190</v>
      </c>
      <c r="E462" s="35"/>
      <c r="F462" s="1039" t="s">
        <v>381</v>
      </c>
      <c r="G462" s="1025" t="s">
        <v>704</v>
      </c>
      <c r="H462" s="28"/>
    </row>
    <row r="463" ht="15.75" customHeight="1">
      <c r="A463" s="1115"/>
      <c r="B463" s="784">
        <v>455.0</v>
      </c>
      <c r="C463" s="35">
        <v>42271.0</v>
      </c>
      <c r="D463" s="33" t="s">
        <v>700</v>
      </c>
      <c r="E463" s="35"/>
      <c r="F463" s="1039" t="s">
        <v>577</v>
      </c>
      <c r="G463" s="1025"/>
      <c r="H463" s="28"/>
    </row>
    <row r="464" ht="51.75" customHeight="1">
      <c r="A464" s="1115"/>
      <c r="B464" s="784">
        <v>456.0</v>
      </c>
      <c r="C464" s="35">
        <v>42271.0</v>
      </c>
      <c r="D464" s="33" t="s">
        <v>559</v>
      </c>
      <c r="E464" s="35"/>
      <c r="F464" s="1039" t="s">
        <v>381</v>
      </c>
      <c r="G464" s="1025" t="s">
        <v>703</v>
      </c>
      <c r="H464" s="28"/>
    </row>
    <row r="465" ht="15.75" customHeight="1">
      <c r="A465" s="1115"/>
      <c r="B465" s="784">
        <v>457.0</v>
      </c>
      <c r="C465" s="35">
        <v>42272.0</v>
      </c>
      <c r="D465" s="33" t="s">
        <v>60</v>
      </c>
      <c r="E465" s="35"/>
      <c r="F465" s="1039" t="s">
        <v>87</v>
      </c>
      <c r="G465" s="1025"/>
      <c r="H465" s="28"/>
    </row>
    <row r="466" ht="15.75" customHeight="1">
      <c r="A466" s="1115"/>
      <c r="B466" s="784">
        <v>458.0</v>
      </c>
      <c r="C466" s="35">
        <v>42276.0</v>
      </c>
      <c r="D466" s="33" t="s">
        <v>710</v>
      </c>
      <c r="E466" s="35"/>
      <c r="F466" s="1039" t="s">
        <v>18</v>
      </c>
      <c r="G466" s="1025"/>
      <c r="H466" s="28"/>
    </row>
    <row r="467" ht="15.75" customHeight="1">
      <c r="A467" s="1115"/>
      <c r="B467" s="784">
        <v>459.0</v>
      </c>
      <c r="C467" s="35">
        <v>42276.0</v>
      </c>
      <c r="D467" s="33" t="s">
        <v>709</v>
      </c>
      <c r="E467" s="35"/>
      <c r="F467" s="1039" t="s">
        <v>18</v>
      </c>
      <c r="G467" s="1025"/>
      <c r="H467" s="28"/>
    </row>
    <row r="468" ht="15.75" customHeight="1">
      <c r="A468" s="1115"/>
      <c r="B468" s="784">
        <v>460.0</v>
      </c>
      <c r="C468" s="35">
        <v>42276.0</v>
      </c>
      <c r="D468" s="33" t="s">
        <v>47</v>
      </c>
      <c r="E468" s="35"/>
      <c r="F468" s="1039" t="s">
        <v>707</v>
      </c>
      <c r="G468" s="1025"/>
      <c r="H468" s="28"/>
    </row>
    <row r="469" ht="15.75" customHeight="1">
      <c r="A469" s="1115"/>
      <c r="B469" s="784">
        <v>461.0</v>
      </c>
      <c r="C469" s="35">
        <v>42276.0</v>
      </c>
      <c r="D469" s="33" t="s">
        <v>47</v>
      </c>
      <c r="E469" s="35"/>
      <c r="F469" s="1039" t="s">
        <v>708</v>
      </c>
      <c r="G469" s="1025"/>
      <c r="H469" s="28"/>
    </row>
    <row r="470" ht="15.75" customHeight="1">
      <c r="A470" s="1115"/>
      <c r="B470" s="784">
        <v>462.0</v>
      </c>
      <c r="C470" s="35">
        <v>42277.0</v>
      </c>
      <c r="D470" s="33" t="s">
        <v>504</v>
      </c>
      <c r="E470" s="35"/>
      <c r="F470" s="1039" t="s">
        <v>381</v>
      </c>
      <c r="G470" s="1025" t="s">
        <v>711</v>
      </c>
      <c r="H470" s="28"/>
    </row>
    <row r="471" ht="15.75" customHeight="1">
      <c r="A471" s="1115"/>
      <c r="B471" s="784">
        <v>463.0</v>
      </c>
      <c r="C471" s="35">
        <v>42277.0</v>
      </c>
      <c r="D471" s="33" t="s">
        <v>513</v>
      </c>
      <c r="E471" s="35"/>
      <c r="F471" s="1039" t="s">
        <v>381</v>
      </c>
      <c r="G471" s="1025" t="s">
        <v>712</v>
      </c>
      <c r="H471" s="28"/>
    </row>
    <row r="472" ht="15.75" customHeight="1">
      <c r="A472" s="1115"/>
      <c r="B472" s="784">
        <v>464.0</v>
      </c>
      <c r="C472" s="35">
        <v>42277.0</v>
      </c>
      <c r="D472" s="33" t="s">
        <v>713</v>
      </c>
      <c r="E472" s="35"/>
      <c r="F472" s="1039" t="s">
        <v>363</v>
      </c>
      <c r="G472" s="1025"/>
      <c r="H472" s="28"/>
    </row>
    <row r="473" ht="15.75" customHeight="1">
      <c r="A473" s="1115"/>
      <c r="B473" s="784">
        <v>465.0</v>
      </c>
      <c r="C473" s="35">
        <v>42278.0</v>
      </c>
      <c r="D473" s="33" t="s">
        <v>420</v>
      </c>
      <c r="E473" s="35"/>
      <c r="F473" s="1039" t="s">
        <v>714</v>
      </c>
      <c r="G473" s="1025"/>
      <c r="H473" s="28"/>
    </row>
    <row r="474" ht="15.75" customHeight="1">
      <c r="A474" s="1115"/>
      <c r="B474" s="784">
        <v>466.0</v>
      </c>
      <c r="C474" s="35">
        <v>42278.0</v>
      </c>
      <c r="D474" s="33" t="s">
        <v>360</v>
      </c>
      <c r="E474" s="35"/>
      <c r="F474" s="1039" t="s">
        <v>714</v>
      </c>
      <c r="G474" s="1025"/>
      <c r="H474" s="28"/>
    </row>
    <row r="475" ht="15.75" customHeight="1">
      <c r="A475" s="1115"/>
      <c r="B475" s="784">
        <v>467.0</v>
      </c>
      <c r="C475" s="35">
        <v>42278.0</v>
      </c>
      <c r="D475" s="33" t="s">
        <v>719</v>
      </c>
      <c r="E475" s="35"/>
      <c r="F475" s="1039" t="s">
        <v>720</v>
      </c>
      <c r="G475" s="1025"/>
      <c r="H475" s="28"/>
    </row>
    <row r="476" ht="15.75" customHeight="1">
      <c r="A476" s="1115"/>
      <c r="B476" s="784">
        <v>468.0</v>
      </c>
      <c r="C476" s="35">
        <v>42278.0</v>
      </c>
      <c r="D476" s="33" t="s">
        <v>579</v>
      </c>
      <c r="E476" s="35"/>
      <c r="F476" s="1039" t="s">
        <v>714</v>
      </c>
      <c r="G476" s="1025"/>
      <c r="H476" s="21"/>
    </row>
    <row r="477" ht="15.75" customHeight="1">
      <c r="A477" s="1115"/>
      <c r="B477" s="784">
        <v>469.0</v>
      </c>
      <c r="C477" s="35">
        <v>42278.0</v>
      </c>
      <c r="D477" s="33" t="s">
        <v>172</v>
      </c>
      <c r="E477" s="35"/>
      <c r="F477" s="1039" t="s">
        <v>714</v>
      </c>
      <c r="G477" s="1025"/>
      <c r="H477" s="21"/>
    </row>
    <row r="478" ht="15.75" customHeight="1">
      <c r="A478" s="1115"/>
      <c r="B478" s="784">
        <v>470.0</v>
      </c>
      <c r="C478" s="35">
        <v>42278.0</v>
      </c>
      <c r="D478" s="33" t="s">
        <v>716</v>
      </c>
      <c r="E478" s="35"/>
      <c r="F478" s="1039" t="s">
        <v>18</v>
      </c>
      <c r="G478" s="1025"/>
      <c r="H478" s="21"/>
    </row>
    <row r="479" ht="15.75" customHeight="1">
      <c r="A479" s="1115"/>
      <c r="B479" s="345">
        <v>471.0</v>
      </c>
      <c r="C479" s="45">
        <v>42251.0</v>
      </c>
      <c r="D479" s="42" t="s">
        <v>331</v>
      </c>
      <c r="E479" s="45"/>
      <c r="F479" s="1057" t="s">
        <v>363</v>
      </c>
      <c r="G479" s="1025"/>
      <c r="H479" s="21"/>
    </row>
    <row r="480" ht="15.75" customHeight="1">
      <c r="A480" s="1115"/>
      <c r="B480" s="784">
        <v>472.0</v>
      </c>
      <c r="C480" s="35">
        <v>42278.0</v>
      </c>
      <c r="D480" s="33" t="s">
        <v>717</v>
      </c>
      <c r="E480" s="35"/>
      <c r="F480" s="1039" t="s">
        <v>381</v>
      </c>
      <c r="G480" s="1025" t="s">
        <v>718</v>
      </c>
      <c r="H480" s="21"/>
    </row>
    <row r="481" ht="15.75" customHeight="1">
      <c r="A481" s="1115"/>
      <c r="B481" s="784">
        <v>473.0</v>
      </c>
      <c r="C481" s="35">
        <v>42278.0</v>
      </c>
      <c r="D481" s="33" t="s">
        <v>715</v>
      </c>
      <c r="E481" s="35"/>
      <c r="F481" s="1039" t="s">
        <v>18</v>
      </c>
      <c r="G481" s="1025"/>
      <c r="H481" s="21"/>
    </row>
    <row r="482" ht="15.75" customHeight="1">
      <c r="A482" s="1115"/>
      <c r="B482" s="784">
        <v>474.0</v>
      </c>
      <c r="C482" s="35">
        <v>42311.0</v>
      </c>
      <c r="D482" s="33" t="s">
        <v>25</v>
      </c>
      <c r="E482" s="35"/>
      <c r="F482" s="1039" t="s">
        <v>89</v>
      </c>
      <c r="G482" s="1025" t="s">
        <v>90</v>
      </c>
      <c r="H482" s="21"/>
    </row>
    <row r="483" ht="15.75" customHeight="1">
      <c r="A483" s="1115"/>
      <c r="B483" s="784">
        <v>475.0</v>
      </c>
      <c r="C483" s="35">
        <v>42311.0</v>
      </c>
      <c r="D483" s="33" t="s">
        <v>724</v>
      </c>
      <c r="E483" s="35"/>
      <c r="F483" s="1039" t="s">
        <v>701</v>
      </c>
      <c r="G483" s="1025" t="s">
        <v>725</v>
      </c>
      <c r="H483" s="21"/>
    </row>
    <row r="484" ht="15.75" customHeight="1">
      <c r="A484" s="1115"/>
      <c r="B484" s="784">
        <v>476.0</v>
      </c>
      <c r="C484" s="35">
        <v>42311.0</v>
      </c>
      <c r="D484" s="33" t="s">
        <v>726</v>
      </c>
      <c r="E484" s="35"/>
      <c r="F484" s="1039" t="s">
        <v>701</v>
      </c>
      <c r="G484" s="1025" t="s">
        <v>727</v>
      </c>
      <c r="H484" s="21"/>
    </row>
    <row r="485" ht="15.75" customHeight="1">
      <c r="A485" s="1115"/>
      <c r="B485" s="784">
        <v>477.0</v>
      </c>
      <c r="C485" s="35">
        <v>42311.0</v>
      </c>
      <c r="D485" s="33" t="s">
        <v>723</v>
      </c>
      <c r="E485" s="35"/>
      <c r="F485" s="1039" t="s">
        <v>18</v>
      </c>
      <c r="G485" s="1025"/>
      <c r="H485" s="21"/>
    </row>
    <row r="486" ht="15.75" customHeight="1">
      <c r="A486" s="1115"/>
      <c r="B486" s="784">
        <v>478.0</v>
      </c>
      <c r="C486" s="35">
        <v>42311.0</v>
      </c>
      <c r="D486" s="33" t="s">
        <v>367</v>
      </c>
      <c r="E486" s="35"/>
      <c r="F486" s="1039" t="s">
        <v>89</v>
      </c>
      <c r="G486" s="1025" t="s">
        <v>90</v>
      </c>
      <c r="H486" s="21"/>
    </row>
    <row r="487" ht="15.75" customHeight="1">
      <c r="A487" s="1115"/>
      <c r="B487" s="784">
        <v>479.0</v>
      </c>
      <c r="C487" s="35">
        <v>42311.0</v>
      </c>
      <c r="D487" s="33" t="s">
        <v>653</v>
      </c>
      <c r="E487" s="35"/>
      <c r="F487" s="1039" t="s">
        <v>701</v>
      </c>
      <c r="G487" s="1025" t="s">
        <v>729</v>
      </c>
      <c r="H487" s="21"/>
    </row>
    <row r="488" ht="15.75" customHeight="1">
      <c r="A488" s="1115"/>
      <c r="B488" s="784">
        <v>480.0</v>
      </c>
      <c r="C488" s="35">
        <v>42311.0</v>
      </c>
      <c r="D488" s="33" t="s">
        <v>730</v>
      </c>
      <c r="E488" s="35"/>
      <c r="F488" s="1039" t="s">
        <v>18</v>
      </c>
      <c r="G488" s="1025"/>
      <c r="H488" s="21"/>
    </row>
    <row r="489" ht="15.75" customHeight="1">
      <c r="A489" s="1115"/>
      <c r="B489" s="784">
        <v>481.0</v>
      </c>
      <c r="C489" s="35">
        <v>42311.0</v>
      </c>
      <c r="D489" s="33" t="s">
        <v>731</v>
      </c>
      <c r="E489" s="35"/>
      <c r="F489" s="1039" t="s">
        <v>18</v>
      </c>
      <c r="G489" s="1025"/>
      <c r="H489" s="21"/>
    </row>
    <row r="490" ht="15.75" customHeight="1">
      <c r="A490" s="1115"/>
      <c r="B490" s="784">
        <v>482.0</v>
      </c>
      <c r="C490" s="35">
        <v>42311.0</v>
      </c>
      <c r="D490" s="33" t="s">
        <v>722</v>
      </c>
      <c r="E490" s="35"/>
      <c r="F490" s="1039" t="s">
        <v>18</v>
      </c>
      <c r="G490" s="1025"/>
      <c r="H490" s="21"/>
    </row>
    <row r="491" ht="15.75" customHeight="1">
      <c r="A491" s="1115"/>
      <c r="B491" s="784">
        <v>483.0</v>
      </c>
      <c r="C491" s="35">
        <v>42311.0</v>
      </c>
      <c r="D491" s="33" t="s">
        <v>721</v>
      </c>
      <c r="E491" s="35"/>
      <c r="F491" s="1039" t="s">
        <v>18</v>
      </c>
      <c r="G491" s="1025"/>
      <c r="H491" s="21"/>
    </row>
    <row r="492" ht="15.75" customHeight="1">
      <c r="A492" s="1115"/>
      <c r="B492" s="784">
        <v>484.0</v>
      </c>
      <c r="C492" s="35">
        <v>42311.0</v>
      </c>
      <c r="D492" s="33" t="s">
        <v>728</v>
      </c>
      <c r="E492" s="35"/>
      <c r="F492" s="1039" t="s">
        <v>18</v>
      </c>
      <c r="G492" s="1025"/>
      <c r="H492" s="21"/>
    </row>
    <row r="493" ht="15.75" customHeight="1">
      <c r="A493" s="1115"/>
      <c r="B493" s="784">
        <v>485.0</v>
      </c>
      <c r="C493" s="35">
        <v>42312.0</v>
      </c>
      <c r="D493" s="33" t="s">
        <v>367</v>
      </c>
      <c r="E493" s="35"/>
      <c r="F493" s="1039" t="s">
        <v>18</v>
      </c>
      <c r="G493" s="1025"/>
      <c r="H493" s="21"/>
    </row>
    <row r="494" ht="15.75" customHeight="1">
      <c r="A494" s="1115"/>
      <c r="B494" s="784">
        <v>486.0</v>
      </c>
      <c r="C494" s="35">
        <v>42312.0</v>
      </c>
      <c r="D494" s="33" t="s">
        <v>734</v>
      </c>
      <c r="E494" s="35"/>
      <c r="F494" s="1039" t="s">
        <v>18</v>
      </c>
      <c r="G494" s="1025"/>
      <c r="H494" s="21"/>
    </row>
    <row r="495" ht="15.75" customHeight="1">
      <c r="A495" s="1115"/>
      <c r="B495" s="784">
        <v>487.0</v>
      </c>
      <c r="C495" s="35">
        <v>42312.0</v>
      </c>
      <c r="D495" s="33" t="s">
        <v>732</v>
      </c>
      <c r="E495" s="35"/>
      <c r="F495" s="1039" t="s">
        <v>18</v>
      </c>
      <c r="G495" s="1025"/>
      <c r="H495" s="21"/>
    </row>
    <row r="496" ht="15.75" customHeight="1">
      <c r="A496" s="1115"/>
      <c r="B496" s="784">
        <v>488.0</v>
      </c>
      <c r="C496" s="35">
        <v>42312.0</v>
      </c>
      <c r="D496" s="33" t="s">
        <v>735</v>
      </c>
      <c r="E496" s="35"/>
      <c r="F496" s="1039" t="s">
        <v>18</v>
      </c>
      <c r="G496" s="1025"/>
      <c r="H496" s="21"/>
    </row>
    <row r="497" ht="15.75" customHeight="1">
      <c r="A497" s="1115"/>
      <c r="B497" s="784">
        <v>489.0</v>
      </c>
      <c r="C497" s="35">
        <v>42312.0</v>
      </c>
      <c r="D497" s="33" t="s">
        <v>736</v>
      </c>
      <c r="E497" s="35"/>
      <c r="F497" s="1039" t="s">
        <v>18</v>
      </c>
      <c r="G497" s="1025"/>
      <c r="H497" s="21"/>
    </row>
    <row r="498" ht="15.75" customHeight="1">
      <c r="A498" s="1115"/>
      <c r="B498" s="784">
        <v>490.0</v>
      </c>
      <c r="C498" s="35">
        <v>42312.0</v>
      </c>
      <c r="D498" s="33" t="s">
        <v>573</v>
      </c>
      <c r="E498" s="35"/>
      <c r="F498" s="1039" t="s">
        <v>89</v>
      </c>
      <c r="G498" s="1025" t="s">
        <v>733</v>
      </c>
      <c r="H498" s="21"/>
    </row>
    <row r="499" ht="15.75" customHeight="1">
      <c r="A499" s="1115"/>
      <c r="B499" s="784">
        <v>491.0</v>
      </c>
      <c r="C499" s="35">
        <v>42312.0</v>
      </c>
      <c r="D499" s="1073" t="s">
        <v>297</v>
      </c>
      <c r="E499" s="52"/>
      <c r="F499" s="1039" t="s">
        <v>37</v>
      </c>
      <c r="G499" s="1025"/>
      <c r="H499" s="21"/>
    </row>
    <row r="500" ht="15.75" customHeight="1">
      <c r="A500" s="1115"/>
      <c r="B500" s="784">
        <v>492.0</v>
      </c>
      <c r="C500" s="35">
        <v>42313.0</v>
      </c>
      <c r="D500" s="33" t="s">
        <v>737</v>
      </c>
      <c r="E500" s="35"/>
      <c r="F500" s="1039" t="s">
        <v>738</v>
      </c>
      <c r="G500" s="1025"/>
      <c r="H500" s="21"/>
    </row>
    <row r="501" ht="15.75" customHeight="1">
      <c r="A501" s="1115"/>
      <c r="B501" s="784">
        <v>493.0</v>
      </c>
      <c r="C501" s="35">
        <v>42313.0</v>
      </c>
      <c r="D501" s="33" t="s">
        <v>736</v>
      </c>
      <c r="E501" s="35"/>
      <c r="F501" s="1039" t="s">
        <v>701</v>
      </c>
      <c r="G501" s="1025" t="s">
        <v>739</v>
      </c>
      <c r="H501" s="21"/>
    </row>
    <row r="502" ht="15.75" customHeight="1">
      <c r="A502" s="1115"/>
      <c r="B502" s="784">
        <v>494.0</v>
      </c>
      <c r="C502" s="35">
        <v>42317.0</v>
      </c>
      <c r="D502" s="33" t="s">
        <v>740</v>
      </c>
      <c r="E502" s="35"/>
      <c r="F502" s="1039" t="s">
        <v>741</v>
      </c>
      <c r="G502" s="1025"/>
      <c r="H502" s="21"/>
    </row>
    <row r="503" ht="15.75" customHeight="1">
      <c r="A503" s="1115"/>
      <c r="B503" s="784">
        <v>495.0</v>
      </c>
      <c r="C503" s="35">
        <v>42318.0</v>
      </c>
      <c r="D503" s="33" t="s">
        <v>420</v>
      </c>
      <c r="E503" s="35"/>
      <c r="F503" s="1039" t="s">
        <v>37</v>
      </c>
      <c r="G503" s="1121">
        <v>42332.0</v>
      </c>
      <c r="H503" s="21"/>
    </row>
    <row r="504" ht="15.75" customHeight="1">
      <c r="A504" s="1115"/>
      <c r="B504" s="784">
        <v>496.0</v>
      </c>
      <c r="C504" s="35">
        <v>42318.0</v>
      </c>
      <c r="D504" s="33" t="s">
        <v>83</v>
      </c>
      <c r="E504" s="35"/>
      <c r="F504" s="1039" t="s">
        <v>748</v>
      </c>
      <c r="G504" s="1025"/>
      <c r="H504" s="21"/>
    </row>
    <row r="505" ht="15.75" customHeight="1">
      <c r="A505" s="1115"/>
      <c r="B505" s="784">
        <v>497.0</v>
      </c>
      <c r="C505" s="35">
        <v>42318.0</v>
      </c>
      <c r="D505" s="33" t="s">
        <v>744</v>
      </c>
      <c r="E505" s="35"/>
      <c r="F505" s="1039" t="s">
        <v>18</v>
      </c>
      <c r="G505" s="1025" t="s">
        <v>628</v>
      </c>
      <c r="H505" s="21"/>
    </row>
    <row r="506" ht="15.75" customHeight="1">
      <c r="A506" s="1115"/>
      <c r="B506" s="784">
        <v>498.0</v>
      </c>
      <c r="C506" s="35">
        <v>42318.0</v>
      </c>
      <c r="D506" s="33" t="s">
        <v>747</v>
      </c>
      <c r="E506" s="35"/>
      <c r="F506" s="1039" t="s">
        <v>18</v>
      </c>
      <c r="G506" s="1025" t="s">
        <v>628</v>
      </c>
      <c r="H506" s="21"/>
    </row>
    <row r="507" ht="15.75" customHeight="1">
      <c r="A507" s="1115"/>
      <c r="B507" s="784">
        <v>499.0</v>
      </c>
      <c r="C507" s="35">
        <v>42318.0</v>
      </c>
      <c r="D507" s="33" t="s">
        <v>742</v>
      </c>
      <c r="E507" s="35"/>
      <c r="F507" s="1039" t="s">
        <v>18</v>
      </c>
      <c r="G507" s="1025" t="s">
        <v>743</v>
      </c>
      <c r="H507" s="21"/>
    </row>
    <row r="508" ht="15.75" customHeight="1">
      <c r="A508" s="1115"/>
      <c r="B508" s="784">
        <v>500.0</v>
      </c>
      <c r="C508" s="35">
        <v>42318.0</v>
      </c>
      <c r="D508" s="33" t="s">
        <v>27</v>
      </c>
      <c r="E508" s="35"/>
      <c r="F508" s="1039" t="s">
        <v>745</v>
      </c>
      <c r="G508" s="1025" t="s">
        <v>746</v>
      </c>
      <c r="H508" s="21"/>
    </row>
    <row r="509" ht="15.75" customHeight="1">
      <c r="A509" s="1115"/>
      <c r="B509" s="784">
        <v>501.0</v>
      </c>
      <c r="C509" s="35">
        <v>42319.0</v>
      </c>
      <c r="D509" s="33" t="s">
        <v>15905</v>
      </c>
      <c r="E509" s="35"/>
      <c r="F509" s="1039" t="s">
        <v>750</v>
      </c>
      <c r="G509" s="1025" t="s">
        <v>751</v>
      </c>
      <c r="H509" s="21"/>
    </row>
    <row r="510" ht="15.75" customHeight="1">
      <c r="A510" s="1115"/>
      <c r="B510" s="784">
        <v>502.0</v>
      </c>
      <c r="C510" s="35">
        <v>42320.0</v>
      </c>
      <c r="D510" s="33" t="s">
        <v>27</v>
      </c>
      <c r="E510" s="35"/>
      <c r="F510" s="1039" t="s">
        <v>701</v>
      </c>
      <c r="G510" s="1025" t="s">
        <v>746</v>
      </c>
      <c r="H510" s="21"/>
    </row>
    <row r="511" ht="15.75" customHeight="1">
      <c r="A511" s="1115"/>
      <c r="B511" s="784">
        <v>503.0</v>
      </c>
      <c r="C511" s="35">
        <v>42320.0</v>
      </c>
      <c r="D511" s="33" t="s">
        <v>399</v>
      </c>
      <c r="E511" s="35"/>
      <c r="F511" s="1039" t="s">
        <v>701</v>
      </c>
      <c r="G511" s="1025" t="s">
        <v>514</v>
      </c>
      <c r="H511" s="21"/>
    </row>
    <row r="512" ht="15.75" customHeight="1">
      <c r="A512" s="1115"/>
      <c r="B512" s="345">
        <v>504.0</v>
      </c>
      <c r="C512" s="41">
        <v>42320.0</v>
      </c>
      <c r="D512" s="33" t="s">
        <v>576</v>
      </c>
      <c r="E512" s="41"/>
      <c r="F512" s="1039" t="s">
        <v>701</v>
      </c>
      <c r="G512" s="1025" t="s">
        <v>752</v>
      </c>
      <c r="H512" s="21"/>
    </row>
    <row r="513" ht="15.75" customHeight="1">
      <c r="A513" s="1115"/>
      <c r="B513" s="784">
        <v>505.0</v>
      </c>
      <c r="C513" s="35">
        <v>42320.0</v>
      </c>
      <c r="D513" s="33" t="s">
        <v>72</v>
      </c>
      <c r="E513" s="35"/>
      <c r="F513" s="1039" t="s">
        <v>701</v>
      </c>
      <c r="G513" s="1025" t="s">
        <v>755</v>
      </c>
      <c r="H513" s="21"/>
    </row>
    <row r="514" ht="15.75" customHeight="1">
      <c r="A514" s="1115"/>
      <c r="B514" s="784">
        <v>506.0</v>
      </c>
      <c r="C514" s="35">
        <v>42320.0</v>
      </c>
      <c r="D514" s="33" t="s">
        <v>331</v>
      </c>
      <c r="E514" s="35"/>
      <c r="F514" s="1039" t="s">
        <v>701</v>
      </c>
      <c r="G514" s="1025" t="s">
        <v>756</v>
      </c>
      <c r="H514" s="21"/>
    </row>
    <row r="515" ht="15.75" customHeight="1">
      <c r="A515" s="1115"/>
      <c r="B515" s="784">
        <v>507.0</v>
      </c>
      <c r="C515" s="35">
        <v>42320.0</v>
      </c>
      <c r="D515" s="33" t="s">
        <v>753</v>
      </c>
      <c r="E515" s="35"/>
      <c r="F515" s="1039" t="s">
        <v>754</v>
      </c>
      <c r="G515" s="1025"/>
      <c r="H515" s="21"/>
    </row>
    <row r="516" ht="15.75" customHeight="1">
      <c r="A516" s="1115"/>
      <c r="B516" s="784">
        <v>508.0</v>
      </c>
      <c r="C516" s="32"/>
      <c r="D516" s="42" t="s">
        <v>10380</v>
      </c>
      <c r="E516" s="32"/>
      <c r="F516" s="1039" t="s">
        <v>10381</v>
      </c>
      <c r="G516" s="1025"/>
      <c r="H516" s="21"/>
    </row>
    <row r="517" ht="15.75" customHeight="1">
      <c r="A517" s="1115"/>
      <c r="B517" s="784">
        <v>509.0</v>
      </c>
      <c r="C517" s="35">
        <v>42328.0</v>
      </c>
      <c r="D517" s="33" t="s">
        <v>54</v>
      </c>
      <c r="E517" s="35"/>
      <c r="F517" s="1039" t="s">
        <v>89</v>
      </c>
      <c r="G517" s="1025" t="s">
        <v>764</v>
      </c>
      <c r="H517" s="21"/>
    </row>
    <row r="518" ht="15.75" customHeight="1">
      <c r="A518" s="1115"/>
      <c r="B518" s="784">
        <v>510.0</v>
      </c>
      <c r="C518" s="35">
        <v>42328.0</v>
      </c>
      <c r="D518" s="33" t="s">
        <v>304</v>
      </c>
      <c r="E518" s="35"/>
      <c r="F518" s="1039" t="s">
        <v>89</v>
      </c>
      <c r="G518" s="1025" t="s">
        <v>90</v>
      </c>
      <c r="H518" s="21"/>
    </row>
    <row r="519" ht="15.75" customHeight="1">
      <c r="A519" s="1115"/>
      <c r="B519" s="784">
        <v>511.0</v>
      </c>
      <c r="C519" s="35">
        <v>42328.0</v>
      </c>
      <c r="D519" s="33" t="s">
        <v>759</v>
      </c>
      <c r="E519" s="35"/>
      <c r="F519" s="1039" t="s">
        <v>363</v>
      </c>
      <c r="G519" s="1025"/>
      <c r="H519" s="21"/>
    </row>
    <row r="520" ht="15.75" customHeight="1">
      <c r="A520" s="1115"/>
      <c r="B520" s="784">
        <v>512.0</v>
      </c>
      <c r="C520" s="35">
        <v>42328.0</v>
      </c>
      <c r="D520" s="33" t="s">
        <v>766</v>
      </c>
      <c r="E520" s="35"/>
      <c r="F520" s="1039" t="s">
        <v>18</v>
      </c>
      <c r="G520" s="1025"/>
      <c r="H520" s="21"/>
    </row>
    <row r="521" ht="15.75" customHeight="1">
      <c r="A521" s="1115"/>
      <c r="B521" s="784">
        <v>513.0</v>
      </c>
      <c r="C521" s="35">
        <v>42328.0</v>
      </c>
      <c r="D521" s="33" t="s">
        <v>576</v>
      </c>
      <c r="E521" s="35"/>
      <c r="F521" s="1039" t="s">
        <v>701</v>
      </c>
      <c r="G521" s="1025" t="s">
        <v>752</v>
      </c>
      <c r="H521" s="21"/>
    </row>
    <row r="522" ht="15.75" customHeight="1">
      <c r="A522" s="1115"/>
      <c r="B522" s="784">
        <v>514.0</v>
      </c>
      <c r="C522" s="35">
        <v>42328.0</v>
      </c>
      <c r="D522" s="33" t="s">
        <v>431</v>
      </c>
      <c r="E522" s="35"/>
      <c r="F522" s="1039" t="s">
        <v>89</v>
      </c>
      <c r="G522" s="1025" t="s">
        <v>90</v>
      </c>
      <c r="H522" s="21"/>
    </row>
    <row r="523" ht="15.75" customHeight="1">
      <c r="A523" s="1115"/>
      <c r="B523" s="784">
        <v>515.0</v>
      </c>
      <c r="C523" s="35">
        <v>42328.0</v>
      </c>
      <c r="D523" s="55" t="s">
        <v>760</v>
      </c>
      <c r="E523" s="35"/>
      <c r="F523" s="1039" t="s">
        <v>761</v>
      </c>
      <c r="G523" s="1025"/>
      <c r="H523" s="21"/>
    </row>
    <row r="524" ht="15.75" customHeight="1">
      <c r="A524" s="1115"/>
      <c r="B524" s="784">
        <v>516.0</v>
      </c>
      <c r="C524" s="35">
        <v>42328.0</v>
      </c>
      <c r="D524" s="33" t="s">
        <v>757</v>
      </c>
      <c r="E524" s="35"/>
      <c r="F524" s="1039" t="s">
        <v>758</v>
      </c>
      <c r="G524" s="1025"/>
      <c r="H524" s="21"/>
    </row>
    <row r="525" ht="15.75" customHeight="1">
      <c r="A525" s="1115"/>
      <c r="B525" s="784">
        <v>517.0</v>
      </c>
      <c r="C525" s="35">
        <v>42328.0</v>
      </c>
      <c r="D525" s="33" t="s">
        <v>765</v>
      </c>
      <c r="E525" s="35"/>
      <c r="F525" s="1039" t="s">
        <v>761</v>
      </c>
      <c r="G525" s="1025" t="s">
        <v>628</v>
      </c>
      <c r="H525" s="21"/>
    </row>
    <row r="526" ht="15.75" customHeight="1">
      <c r="A526" s="1115"/>
      <c r="B526" s="784">
        <v>518.0</v>
      </c>
      <c r="C526" s="35">
        <v>42328.0</v>
      </c>
      <c r="D526" s="33" t="s">
        <v>762</v>
      </c>
      <c r="E526" s="35"/>
      <c r="F526" s="1039" t="s">
        <v>761</v>
      </c>
      <c r="G526" s="1025" t="s">
        <v>763</v>
      </c>
      <c r="H526" s="21"/>
    </row>
    <row r="527" ht="15.75" customHeight="1">
      <c r="A527" s="1115"/>
      <c r="B527" s="784">
        <v>519.0</v>
      </c>
      <c r="C527" s="35">
        <v>42328.0</v>
      </c>
      <c r="D527" s="33" t="s">
        <v>579</v>
      </c>
      <c r="E527" s="35"/>
      <c r="F527" s="1039" t="s">
        <v>416</v>
      </c>
      <c r="G527" s="1025"/>
      <c r="H527" s="21"/>
    </row>
    <row r="528" ht="15.75" customHeight="1">
      <c r="A528" s="1115"/>
      <c r="B528" s="784">
        <v>520.0</v>
      </c>
      <c r="C528" s="35">
        <v>42332.0</v>
      </c>
      <c r="D528" s="33" t="s">
        <v>700</v>
      </c>
      <c r="E528" s="35"/>
      <c r="F528" s="1039" t="s">
        <v>767</v>
      </c>
      <c r="G528" s="1025"/>
      <c r="H528" s="21"/>
    </row>
    <row r="529" ht="15.75" customHeight="1">
      <c r="A529" s="1115"/>
      <c r="B529" s="784">
        <v>521.0</v>
      </c>
      <c r="C529" s="35">
        <v>42332.0</v>
      </c>
      <c r="D529" s="33" t="s">
        <v>700</v>
      </c>
      <c r="E529" s="35"/>
      <c r="F529" s="1039" t="s">
        <v>768</v>
      </c>
      <c r="G529" s="1025"/>
      <c r="H529" s="21"/>
    </row>
    <row r="530" ht="15.75" customHeight="1">
      <c r="A530" s="1115"/>
      <c r="B530" s="784">
        <v>522.0</v>
      </c>
      <c r="C530" s="35">
        <v>42334.0</v>
      </c>
      <c r="D530" s="33" t="s">
        <v>759</v>
      </c>
      <c r="E530" s="35"/>
      <c r="F530" s="1039" t="s">
        <v>701</v>
      </c>
      <c r="G530" s="1025" t="s">
        <v>769</v>
      </c>
      <c r="H530" s="21"/>
    </row>
    <row r="531" ht="15.75" customHeight="1">
      <c r="A531" s="1115"/>
      <c r="B531" s="784">
        <v>523.0</v>
      </c>
      <c r="C531" s="35">
        <v>42334.0</v>
      </c>
      <c r="D531" s="33" t="s">
        <v>30</v>
      </c>
      <c r="E531" s="35"/>
      <c r="F531" s="1039" t="s">
        <v>50</v>
      </c>
      <c r="G531" s="1025" t="s">
        <v>770</v>
      </c>
      <c r="H531" s="21"/>
    </row>
    <row r="532" ht="15.75" customHeight="1">
      <c r="A532" s="1115"/>
      <c r="B532" s="784">
        <v>524.0</v>
      </c>
      <c r="C532" s="35">
        <v>42334.0</v>
      </c>
      <c r="D532" s="33" t="s">
        <v>420</v>
      </c>
      <c r="E532" s="35"/>
      <c r="F532" s="1039" t="s">
        <v>416</v>
      </c>
      <c r="G532" s="1025"/>
      <c r="H532" s="21"/>
    </row>
    <row r="533" ht="15.75" customHeight="1">
      <c r="A533" s="1115"/>
      <c r="B533" s="784">
        <v>525.0</v>
      </c>
      <c r="C533" s="35">
        <v>42334.0</v>
      </c>
      <c r="D533" s="33" t="s">
        <v>365</v>
      </c>
      <c r="E533" s="35"/>
      <c r="F533" s="1039" t="s">
        <v>701</v>
      </c>
      <c r="G533" s="1025" t="s">
        <v>771</v>
      </c>
      <c r="H533" s="21"/>
    </row>
    <row r="534" ht="15.75" customHeight="1">
      <c r="A534" s="1115"/>
      <c r="B534" s="784">
        <v>526.0</v>
      </c>
      <c r="C534" s="35">
        <v>42334.0</v>
      </c>
      <c r="D534" s="33" t="s">
        <v>700</v>
      </c>
      <c r="E534" s="35"/>
      <c r="F534" s="1039" t="s">
        <v>416</v>
      </c>
      <c r="G534" s="1025"/>
      <c r="H534" s="21"/>
    </row>
    <row r="535" ht="15.75" customHeight="1">
      <c r="A535" s="1115"/>
      <c r="B535" s="784">
        <v>527.0</v>
      </c>
      <c r="C535" s="35">
        <v>42334.0</v>
      </c>
      <c r="D535" s="33" t="s">
        <v>469</v>
      </c>
      <c r="E535" s="35"/>
      <c r="F535" s="1039" t="s">
        <v>50</v>
      </c>
      <c r="G535" s="1025" t="s">
        <v>772</v>
      </c>
      <c r="H535" s="21"/>
    </row>
    <row r="536" ht="15.75" customHeight="1">
      <c r="A536" s="1115"/>
      <c r="B536" s="784">
        <v>528.0</v>
      </c>
      <c r="C536" s="35">
        <v>42334.0</v>
      </c>
      <c r="D536" s="55" t="s">
        <v>478</v>
      </c>
      <c r="E536" s="35"/>
      <c r="F536" s="1039" t="s">
        <v>50</v>
      </c>
      <c r="G536" s="1025"/>
      <c r="H536" s="21"/>
    </row>
    <row r="537" ht="15.75" customHeight="1">
      <c r="A537" s="1115"/>
      <c r="B537" s="784">
        <v>529.0</v>
      </c>
      <c r="C537" s="56">
        <v>42338.0</v>
      </c>
      <c r="D537" s="55" t="s">
        <v>776</v>
      </c>
      <c r="E537" s="56"/>
      <c r="F537" s="1039" t="s">
        <v>363</v>
      </c>
      <c r="G537" s="1025"/>
      <c r="H537" s="21"/>
    </row>
    <row r="538" ht="15.75" customHeight="1">
      <c r="A538" s="1115"/>
      <c r="B538" s="784">
        <v>530.0</v>
      </c>
      <c r="C538" s="35">
        <v>42338.0</v>
      </c>
      <c r="D538" s="33" t="s">
        <v>423</v>
      </c>
      <c r="E538" s="35"/>
      <c r="F538" s="1039" t="s">
        <v>701</v>
      </c>
      <c r="G538" s="1025" t="s">
        <v>775</v>
      </c>
      <c r="H538" s="21"/>
    </row>
    <row r="539" ht="15.75" customHeight="1">
      <c r="A539" s="1115"/>
      <c r="B539" s="784">
        <v>531.0</v>
      </c>
      <c r="C539" s="35">
        <v>42338.0</v>
      </c>
      <c r="D539" s="33" t="s">
        <v>773</v>
      </c>
      <c r="E539" s="35"/>
      <c r="F539" s="1039" t="s">
        <v>701</v>
      </c>
      <c r="G539" s="1025" t="s">
        <v>774</v>
      </c>
      <c r="H539" s="21"/>
    </row>
    <row r="540" ht="15.75" customHeight="1">
      <c r="A540" s="1115"/>
      <c r="B540" s="784">
        <v>532.0</v>
      </c>
      <c r="C540" s="35">
        <v>42338.0</v>
      </c>
      <c r="D540" s="33" t="s">
        <v>360</v>
      </c>
      <c r="E540" s="35"/>
      <c r="F540" s="1039" t="s">
        <v>89</v>
      </c>
      <c r="G540" s="1025" t="s">
        <v>733</v>
      </c>
      <c r="H540" s="21"/>
    </row>
    <row r="541" ht="81.0" customHeight="1">
      <c r="A541" s="1115"/>
      <c r="B541" s="784">
        <v>533.0</v>
      </c>
      <c r="C541" s="35">
        <v>42339.0</v>
      </c>
      <c r="D541" s="33" t="s">
        <v>779</v>
      </c>
      <c r="E541" s="35"/>
      <c r="F541" s="1039" t="s">
        <v>50</v>
      </c>
      <c r="G541" s="1025" t="s">
        <v>780</v>
      </c>
      <c r="H541" s="21"/>
    </row>
    <row r="542" ht="15.75" customHeight="1">
      <c r="A542" s="1115"/>
      <c r="B542" s="784">
        <v>534.0</v>
      </c>
      <c r="C542" s="35">
        <v>42339.0</v>
      </c>
      <c r="D542" s="33" t="s">
        <v>283</v>
      </c>
      <c r="E542" s="35"/>
      <c r="F542" s="1039" t="s">
        <v>777</v>
      </c>
      <c r="G542" s="1025" t="s">
        <v>778</v>
      </c>
      <c r="H542" s="21"/>
    </row>
    <row r="543" ht="15.75" customHeight="1">
      <c r="A543" s="1115"/>
      <c r="B543" s="784">
        <v>535.0</v>
      </c>
      <c r="C543" s="35">
        <v>42339.0</v>
      </c>
      <c r="D543" s="33" t="s">
        <v>388</v>
      </c>
      <c r="E543" s="35"/>
      <c r="F543" s="1039" t="s">
        <v>781</v>
      </c>
      <c r="G543" s="1025" t="s">
        <v>782</v>
      </c>
      <c r="H543" s="21"/>
    </row>
    <row r="544" ht="15.75" customHeight="1">
      <c r="A544" s="1115"/>
      <c r="B544" s="784">
        <v>536.0</v>
      </c>
      <c r="C544" s="35">
        <v>42340.0</v>
      </c>
      <c r="D544" s="33" t="s">
        <v>783</v>
      </c>
      <c r="E544" s="35"/>
      <c r="F544" s="1039" t="s">
        <v>761</v>
      </c>
      <c r="G544" s="1025"/>
      <c r="H544" s="21"/>
    </row>
    <row r="545" ht="15.75" customHeight="1">
      <c r="A545" s="1115"/>
      <c r="B545" s="784">
        <v>537.0</v>
      </c>
      <c r="C545" s="35">
        <v>42341.0</v>
      </c>
      <c r="D545" s="33" t="s">
        <v>786</v>
      </c>
      <c r="E545" s="35"/>
      <c r="F545" s="1039" t="s">
        <v>761</v>
      </c>
      <c r="G545" s="1025"/>
      <c r="H545" s="21"/>
    </row>
    <row r="546" ht="15.75" customHeight="1">
      <c r="A546" s="1115"/>
      <c r="B546" s="784">
        <v>538.0</v>
      </c>
      <c r="C546" s="35">
        <v>42341.0</v>
      </c>
      <c r="D546" s="33" t="s">
        <v>653</v>
      </c>
      <c r="E546" s="35"/>
      <c r="F546" s="1039" t="s">
        <v>363</v>
      </c>
      <c r="G546" s="1025"/>
      <c r="H546" s="21"/>
    </row>
    <row r="547" ht="15.75" customHeight="1">
      <c r="A547" s="1115"/>
      <c r="B547" s="784">
        <v>539.0</v>
      </c>
      <c r="C547" s="35">
        <v>42341.0</v>
      </c>
      <c r="D547" s="33" t="s">
        <v>785</v>
      </c>
      <c r="E547" s="35"/>
      <c r="F547" s="1039"/>
      <c r="G547" s="1025"/>
      <c r="H547" s="21"/>
    </row>
    <row r="548" ht="15.75" customHeight="1">
      <c r="A548" s="1115"/>
      <c r="B548" s="784">
        <v>540.0</v>
      </c>
      <c r="C548" s="35">
        <v>42341.0</v>
      </c>
      <c r="D548" s="33" t="s">
        <v>784</v>
      </c>
      <c r="E548" s="35"/>
      <c r="F548" s="1039" t="s">
        <v>781</v>
      </c>
      <c r="G548" s="1025"/>
      <c r="H548" s="21"/>
    </row>
    <row r="549" ht="15.75" customHeight="1">
      <c r="A549" s="1115"/>
      <c r="B549" s="784">
        <v>541.0</v>
      </c>
      <c r="C549" s="35">
        <v>42341.0</v>
      </c>
      <c r="D549" s="33" t="s">
        <v>787</v>
      </c>
      <c r="E549" s="35"/>
      <c r="F549" s="1039" t="s">
        <v>363</v>
      </c>
      <c r="G549" s="1025"/>
      <c r="H549" s="21"/>
    </row>
    <row r="550" ht="15.75" customHeight="1">
      <c r="A550" s="1115"/>
      <c r="B550" s="784">
        <v>542.0</v>
      </c>
      <c r="C550" s="35">
        <v>42341.0</v>
      </c>
      <c r="D550" s="33" t="s">
        <v>83</v>
      </c>
      <c r="E550" s="35"/>
      <c r="F550" s="1039" t="s">
        <v>788</v>
      </c>
      <c r="G550" s="1025"/>
      <c r="H550" s="21"/>
    </row>
    <row r="551" ht="15.75" customHeight="1">
      <c r="A551" s="1115"/>
      <c r="B551" s="784">
        <v>543.0</v>
      </c>
      <c r="C551" s="35">
        <v>42345.0</v>
      </c>
      <c r="D551" s="55" t="s">
        <v>27</v>
      </c>
      <c r="E551" s="35"/>
      <c r="F551" s="1039" t="s">
        <v>363</v>
      </c>
      <c r="G551" s="1025"/>
      <c r="H551" s="21"/>
    </row>
    <row r="552" ht="15.75" customHeight="1">
      <c r="A552" s="1115"/>
      <c r="B552" s="784">
        <v>544.0</v>
      </c>
      <c r="C552" s="35">
        <v>42345.0</v>
      </c>
      <c r="D552" s="33" t="s">
        <v>352</v>
      </c>
      <c r="E552" s="35"/>
      <c r="F552" s="1039" t="s">
        <v>781</v>
      </c>
      <c r="G552" s="1025"/>
      <c r="H552" s="21"/>
    </row>
    <row r="553" ht="15.75" customHeight="1">
      <c r="A553" s="1115"/>
      <c r="B553" s="784">
        <v>545.0</v>
      </c>
      <c r="C553" s="35">
        <v>42345.0</v>
      </c>
      <c r="D553" s="33" t="s">
        <v>791</v>
      </c>
      <c r="E553" s="35"/>
      <c r="F553" s="1039" t="s">
        <v>18</v>
      </c>
      <c r="G553" s="1025"/>
      <c r="H553" s="21"/>
    </row>
    <row r="554" ht="15.75" customHeight="1">
      <c r="A554" s="1115"/>
      <c r="B554" s="784">
        <v>546.0</v>
      </c>
      <c r="C554" s="35">
        <v>42345.0</v>
      </c>
      <c r="D554" s="33" t="s">
        <v>396</v>
      </c>
      <c r="E554" s="35"/>
      <c r="F554" s="1039" t="s">
        <v>788</v>
      </c>
      <c r="G554" s="1025"/>
      <c r="H554" s="21"/>
    </row>
    <row r="555" ht="15.75" customHeight="1">
      <c r="A555" s="1115"/>
      <c r="B555" s="784">
        <v>547.0</v>
      </c>
      <c r="C555" s="35">
        <v>42345.0</v>
      </c>
      <c r="D555" s="33" t="s">
        <v>789</v>
      </c>
      <c r="E555" s="35"/>
      <c r="F555" s="33" t="s">
        <v>790</v>
      </c>
      <c r="G555" s="1025"/>
      <c r="H555" s="21"/>
    </row>
    <row r="556" ht="15.75" customHeight="1">
      <c r="A556" s="1115"/>
      <c r="B556" s="784">
        <v>548.0</v>
      </c>
      <c r="C556" s="35">
        <v>42348.0</v>
      </c>
      <c r="D556" s="33" t="s">
        <v>792</v>
      </c>
      <c r="E556" s="35"/>
      <c r="F556" s="1039" t="s">
        <v>793</v>
      </c>
      <c r="G556" s="1025" t="s">
        <v>794</v>
      </c>
      <c r="H556" s="21"/>
    </row>
    <row r="557" ht="15.75" customHeight="1">
      <c r="A557" s="1115"/>
      <c r="B557" s="784">
        <v>549.0</v>
      </c>
      <c r="C557" s="35">
        <v>42349.0</v>
      </c>
      <c r="D557" s="55" t="s">
        <v>27</v>
      </c>
      <c r="E557" s="35"/>
      <c r="F557" s="1039" t="s">
        <v>501</v>
      </c>
      <c r="G557" s="1025"/>
      <c r="H557" s="21"/>
    </row>
    <row r="558" ht="15.75" customHeight="1">
      <c r="A558" s="1115"/>
      <c r="B558" s="784">
        <v>550.0</v>
      </c>
      <c r="C558" s="35">
        <v>42349.0</v>
      </c>
      <c r="D558" s="33" t="s">
        <v>536</v>
      </c>
      <c r="E558" s="35"/>
      <c r="F558" s="1039" t="s">
        <v>781</v>
      </c>
      <c r="G558" s="1025"/>
      <c r="H558" s="21"/>
    </row>
    <row r="559" ht="15.75" customHeight="1">
      <c r="A559" s="1115"/>
      <c r="B559" s="784">
        <v>551.0</v>
      </c>
      <c r="C559" s="35">
        <v>42349.0</v>
      </c>
      <c r="D559" s="33" t="s">
        <v>795</v>
      </c>
      <c r="E559" s="35"/>
      <c r="F559" s="1039" t="s">
        <v>18</v>
      </c>
      <c r="G559" s="1025"/>
      <c r="H559" s="21"/>
    </row>
    <row r="560" ht="15.75" customHeight="1">
      <c r="A560" s="1115"/>
      <c r="B560" s="784">
        <v>552.0</v>
      </c>
      <c r="C560" s="35">
        <v>42349.0</v>
      </c>
      <c r="D560" s="55" t="s">
        <v>27</v>
      </c>
      <c r="E560" s="35"/>
      <c r="F560" s="1039" t="s">
        <v>416</v>
      </c>
      <c r="G560" s="1025"/>
      <c r="H560" s="21"/>
    </row>
    <row r="561" ht="15.75" customHeight="1">
      <c r="A561" s="1115"/>
      <c r="B561" s="784">
        <v>553.0</v>
      </c>
      <c r="C561" s="35">
        <v>42349.0</v>
      </c>
      <c r="D561" s="33" t="s">
        <v>653</v>
      </c>
      <c r="E561" s="35"/>
      <c r="F561" s="1039" t="s">
        <v>416</v>
      </c>
      <c r="G561" s="1025"/>
      <c r="H561" s="21"/>
    </row>
    <row r="562" ht="15.75" customHeight="1">
      <c r="A562" s="1115"/>
      <c r="B562" s="784">
        <v>554.0</v>
      </c>
      <c r="C562" s="35">
        <v>42349.0</v>
      </c>
      <c r="D562" s="33" t="s">
        <v>798</v>
      </c>
      <c r="E562" s="35"/>
      <c r="F562" s="1039" t="s">
        <v>18</v>
      </c>
      <c r="G562" s="1025"/>
      <c r="H562" s="21"/>
    </row>
    <row r="563" ht="15.75" customHeight="1">
      <c r="A563" s="1115"/>
      <c r="B563" s="784">
        <v>555.0</v>
      </c>
      <c r="C563" s="35">
        <v>42349.0</v>
      </c>
      <c r="D563" s="33" t="s">
        <v>796</v>
      </c>
      <c r="E563" s="35"/>
      <c r="F563" s="1039" t="s">
        <v>797</v>
      </c>
      <c r="G563" s="1025"/>
      <c r="H563" s="21"/>
    </row>
    <row r="564" ht="15.75" customHeight="1">
      <c r="A564" s="1115"/>
      <c r="B564" s="784">
        <v>556.0</v>
      </c>
      <c r="C564" s="35">
        <v>42352.0</v>
      </c>
      <c r="D564" s="33" t="s">
        <v>283</v>
      </c>
      <c r="E564" s="35"/>
      <c r="F564" s="1039" t="s">
        <v>577</v>
      </c>
      <c r="G564" s="1025"/>
      <c r="H564" s="21"/>
    </row>
    <row r="565" ht="15.75" customHeight="1">
      <c r="A565" s="1115"/>
      <c r="B565" s="784">
        <v>557.0</v>
      </c>
      <c r="C565" s="35">
        <v>42352.0</v>
      </c>
      <c r="D565" s="33" t="s">
        <v>801</v>
      </c>
      <c r="E565" s="35"/>
      <c r="F565" s="1039" t="s">
        <v>781</v>
      </c>
      <c r="G565" s="1025"/>
      <c r="H565" s="21"/>
    </row>
    <row r="566" ht="15.75" customHeight="1">
      <c r="A566" s="1115"/>
      <c r="B566" s="784">
        <v>558.0</v>
      </c>
      <c r="C566" s="35">
        <v>42352.0</v>
      </c>
      <c r="D566" s="33" t="s">
        <v>283</v>
      </c>
      <c r="E566" s="35"/>
      <c r="F566" s="1039" t="s">
        <v>355</v>
      </c>
      <c r="G566" s="1025"/>
      <c r="H566" s="21"/>
    </row>
    <row r="567" ht="15.75" customHeight="1">
      <c r="A567" s="1115"/>
      <c r="B567" s="784">
        <v>559.0</v>
      </c>
      <c r="C567" s="35">
        <v>42352.0</v>
      </c>
      <c r="D567" s="33" t="s">
        <v>799</v>
      </c>
      <c r="E567" s="35"/>
      <c r="F567" s="1039" t="s">
        <v>800</v>
      </c>
      <c r="G567" s="1025"/>
      <c r="H567" s="21"/>
    </row>
    <row r="568" ht="15.75" customHeight="1">
      <c r="A568" s="1115"/>
      <c r="B568" s="784">
        <v>560.0</v>
      </c>
      <c r="C568" s="35">
        <v>42353.0</v>
      </c>
      <c r="D568" s="33" t="s">
        <v>283</v>
      </c>
      <c r="E568" s="35"/>
      <c r="F568" s="1039" t="s">
        <v>416</v>
      </c>
      <c r="G568" s="1025"/>
      <c r="H568" s="21"/>
    </row>
    <row r="569" ht="15.75" customHeight="1">
      <c r="A569" s="1115"/>
      <c r="B569" s="784">
        <v>561.0</v>
      </c>
      <c r="C569" s="35">
        <v>42353.0</v>
      </c>
      <c r="D569" s="33" t="s">
        <v>17</v>
      </c>
      <c r="E569" s="35"/>
      <c r="F569" s="1039" t="s">
        <v>802</v>
      </c>
      <c r="G569" s="1025"/>
      <c r="H569" s="21"/>
    </row>
    <row r="570" ht="15.75" customHeight="1">
      <c r="A570" s="1115"/>
      <c r="B570" s="784">
        <v>562.0</v>
      </c>
      <c r="C570" s="35">
        <v>42354.0</v>
      </c>
      <c r="D570" s="33" t="s">
        <v>94</v>
      </c>
      <c r="E570" s="35"/>
      <c r="F570" s="1039" t="s">
        <v>788</v>
      </c>
      <c r="G570" s="1025"/>
      <c r="H570" s="21"/>
    </row>
    <row r="571" ht="15.75" customHeight="1">
      <c r="A571" s="1115"/>
      <c r="B571" s="784">
        <v>563.0</v>
      </c>
      <c r="C571" s="35">
        <v>42355.0</v>
      </c>
      <c r="D571" s="33" t="s">
        <v>807</v>
      </c>
      <c r="E571" s="35"/>
      <c r="F571" s="1039" t="s">
        <v>788</v>
      </c>
      <c r="G571" s="1025"/>
      <c r="H571" s="21"/>
    </row>
    <row r="572" ht="15.75" customHeight="1">
      <c r="A572" s="1115"/>
      <c r="B572" s="784">
        <v>564.0</v>
      </c>
      <c r="C572" s="35">
        <v>42355.0</v>
      </c>
      <c r="D572" s="33" t="s">
        <v>208</v>
      </c>
      <c r="E572" s="35"/>
      <c r="F572" s="1039" t="s">
        <v>355</v>
      </c>
      <c r="G572" s="1025"/>
      <c r="H572" s="21"/>
    </row>
    <row r="573" ht="15.75" customHeight="1">
      <c r="A573" s="1115"/>
      <c r="B573" s="784">
        <v>565.0</v>
      </c>
      <c r="C573" s="35">
        <v>42355.0</v>
      </c>
      <c r="D573" s="33" t="s">
        <v>810</v>
      </c>
      <c r="E573" s="35"/>
      <c r="F573" s="1039" t="s">
        <v>805</v>
      </c>
      <c r="G573" s="1025"/>
      <c r="H573" s="21"/>
    </row>
    <row r="574" ht="15.75" customHeight="1">
      <c r="A574" s="1115"/>
      <c r="B574" s="784">
        <v>566.0</v>
      </c>
      <c r="C574" s="35">
        <v>42355.0</v>
      </c>
      <c r="D574" s="33" t="s">
        <v>808</v>
      </c>
      <c r="E574" s="35"/>
      <c r="F574" s="1039" t="s">
        <v>805</v>
      </c>
      <c r="G574" s="1025"/>
      <c r="H574" s="21"/>
    </row>
    <row r="575" ht="15.75" customHeight="1">
      <c r="A575" s="1115"/>
      <c r="B575" s="784">
        <v>567.0</v>
      </c>
      <c r="C575" s="35">
        <v>42355.0</v>
      </c>
      <c r="D575" s="33" t="s">
        <v>812</v>
      </c>
      <c r="E575" s="35"/>
      <c r="F575" s="1039" t="s">
        <v>805</v>
      </c>
      <c r="G575" s="1025"/>
      <c r="H575" s="21"/>
    </row>
    <row r="576" ht="15.75" customHeight="1">
      <c r="A576" s="1115"/>
      <c r="B576" s="784">
        <v>568.0</v>
      </c>
      <c r="C576" s="35">
        <v>42355.0</v>
      </c>
      <c r="D576" s="33" t="s">
        <v>809</v>
      </c>
      <c r="E576" s="35"/>
      <c r="F576" s="1039" t="s">
        <v>805</v>
      </c>
      <c r="G576" s="1025"/>
      <c r="H576" s="21"/>
    </row>
    <row r="577" ht="15.75" customHeight="1">
      <c r="A577" s="1115"/>
      <c r="B577" s="784">
        <v>569.0</v>
      </c>
      <c r="C577" s="35">
        <v>42355.0</v>
      </c>
      <c r="D577" s="33" t="s">
        <v>811</v>
      </c>
      <c r="E577" s="35"/>
      <c r="F577" s="1039" t="s">
        <v>805</v>
      </c>
      <c r="G577" s="1025"/>
      <c r="H577" s="21"/>
    </row>
    <row r="578" ht="15.75" customHeight="1">
      <c r="A578" s="1115"/>
      <c r="B578" s="784">
        <v>570.0</v>
      </c>
      <c r="C578" s="35">
        <v>42355.0</v>
      </c>
      <c r="D578" s="33" t="s">
        <v>803</v>
      </c>
      <c r="E578" s="35"/>
      <c r="F578" s="1039" t="s">
        <v>805</v>
      </c>
      <c r="G578" s="1025"/>
      <c r="H578" s="21"/>
    </row>
    <row r="579" ht="15.75" customHeight="1">
      <c r="A579" s="1115"/>
      <c r="B579" s="784">
        <v>571.0</v>
      </c>
      <c r="C579" s="35">
        <v>42355.0</v>
      </c>
      <c r="D579" s="33" t="s">
        <v>806</v>
      </c>
      <c r="E579" s="35"/>
      <c r="F579" s="1039" t="s">
        <v>805</v>
      </c>
      <c r="G579" s="1025"/>
      <c r="H579" s="21"/>
    </row>
    <row r="580" ht="15.75" customHeight="1">
      <c r="A580" s="1115"/>
      <c r="B580" s="784">
        <v>572.0</v>
      </c>
      <c r="C580" s="35">
        <v>42356.0</v>
      </c>
      <c r="D580" s="33" t="s">
        <v>94</v>
      </c>
      <c r="E580" s="35"/>
      <c r="F580" s="1039" t="s">
        <v>363</v>
      </c>
      <c r="G580" s="1025"/>
      <c r="H580" s="21"/>
    </row>
    <row r="581" ht="15.75" customHeight="1">
      <c r="A581" s="1115"/>
      <c r="B581" s="784">
        <v>573.0</v>
      </c>
      <c r="C581" s="35">
        <v>42367.0</v>
      </c>
      <c r="D581" s="36" t="s">
        <v>15906</v>
      </c>
      <c r="E581" s="35"/>
      <c r="F581" s="1039" t="s">
        <v>818</v>
      </c>
      <c r="G581" s="1025"/>
      <c r="H581" s="21"/>
    </row>
    <row r="582" ht="15.75" customHeight="1">
      <c r="A582" s="1115"/>
      <c r="B582" s="784">
        <v>574.0</v>
      </c>
      <c r="C582" s="35">
        <v>42367.0</v>
      </c>
      <c r="D582" s="33" t="s">
        <v>399</v>
      </c>
      <c r="E582" s="35"/>
      <c r="F582" s="1039" t="s">
        <v>50</v>
      </c>
      <c r="G582" s="1025"/>
      <c r="H582" s="21"/>
    </row>
    <row r="583" ht="15.75" customHeight="1">
      <c r="A583" s="1115"/>
      <c r="B583" s="784">
        <v>575.0</v>
      </c>
      <c r="C583" s="35">
        <v>42367.0</v>
      </c>
      <c r="D583" s="33" t="s">
        <v>813</v>
      </c>
      <c r="E583" s="35"/>
      <c r="F583" s="1039" t="s">
        <v>814</v>
      </c>
      <c r="G583" s="1025"/>
      <c r="H583" s="21"/>
    </row>
    <row r="584" ht="15.75" customHeight="1">
      <c r="A584" s="1115"/>
      <c r="B584" s="784">
        <v>576.0</v>
      </c>
      <c r="C584" s="35">
        <v>42367.0</v>
      </c>
      <c r="D584" s="33" t="s">
        <v>822</v>
      </c>
      <c r="E584" s="35"/>
      <c r="F584" s="1039" t="s">
        <v>823</v>
      </c>
      <c r="G584" s="1025"/>
      <c r="H584" s="21"/>
    </row>
    <row r="585" ht="15.75" customHeight="1">
      <c r="A585" s="1115"/>
      <c r="B585" s="784">
        <v>577.0</v>
      </c>
      <c r="C585" s="35">
        <v>42367.0</v>
      </c>
      <c r="D585" s="33" t="s">
        <v>819</v>
      </c>
      <c r="E585" s="35"/>
      <c r="F585" s="1039" t="s">
        <v>820</v>
      </c>
      <c r="G585" s="1025"/>
      <c r="H585" s="21"/>
    </row>
    <row r="586" ht="15.75" customHeight="1">
      <c r="A586" s="1115"/>
      <c r="B586" s="32">
        <v>578.0</v>
      </c>
      <c r="C586" s="35">
        <v>42367.0</v>
      </c>
      <c r="D586" s="33" t="s">
        <v>821</v>
      </c>
      <c r="E586" s="35"/>
      <c r="F586" s="1039" t="s">
        <v>182</v>
      </c>
      <c r="G586" s="1025"/>
      <c r="H586" s="21"/>
    </row>
    <row r="587" ht="15.75" customHeight="1">
      <c r="A587" s="1115"/>
      <c r="B587" s="32">
        <v>579.0</v>
      </c>
      <c r="C587" s="35">
        <v>42367.0</v>
      </c>
      <c r="D587" s="33" t="s">
        <v>815</v>
      </c>
      <c r="E587" s="35"/>
      <c r="F587" s="1039" t="s">
        <v>182</v>
      </c>
      <c r="G587" s="1025"/>
      <c r="H587" s="21"/>
    </row>
    <row r="588" ht="15.75" customHeight="1">
      <c r="A588" s="1122"/>
      <c r="B588" s="75">
        <v>580.0</v>
      </c>
      <c r="C588" s="35">
        <v>42367.0</v>
      </c>
      <c r="D588" s="48" t="s">
        <v>824</v>
      </c>
      <c r="E588" s="49"/>
      <c r="F588" s="1039" t="s">
        <v>182</v>
      </c>
      <c r="G588" s="1025"/>
      <c r="H588" s="21"/>
    </row>
    <row r="589" ht="15.75" customHeight="1">
      <c r="A589" s="1115"/>
      <c r="B589" s="32">
        <v>581.0</v>
      </c>
      <c r="C589" s="35">
        <v>42367.0</v>
      </c>
      <c r="D589" s="33" t="s">
        <v>816</v>
      </c>
      <c r="E589" s="35"/>
      <c r="F589" s="1039" t="s">
        <v>182</v>
      </c>
      <c r="G589" s="1025"/>
      <c r="H589" s="21"/>
    </row>
    <row r="590" ht="15.75" customHeight="1">
      <c r="A590" s="1115"/>
      <c r="B590" s="32"/>
      <c r="C590" s="35"/>
      <c r="D590" s="33"/>
      <c r="E590" s="35"/>
      <c r="F590" s="1039"/>
      <c r="G590" s="1025"/>
      <c r="H590" s="21"/>
    </row>
    <row r="591" ht="15.75" customHeight="1">
      <c r="A591" s="1115"/>
      <c r="B591" s="32"/>
      <c r="C591" s="35"/>
      <c r="D591" s="33"/>
      <c r="E591" s="35"/>
      <c r="F591" s="1039"/>
      <c r="G591" s="1025"/>
      <c r="H591" s="21"/>
    </row>
    <row r="592" ht="15.75" customHeight="1">
      <c r="A592" s="1115"/>
      <c r="B592" s="32"/>
      <c r="C592" s="35"/>
      <c r="D592" s="33"/>
      <c r="E592" s="33"/>
      <c r="F592" s="1039"/>
      <c r="G592" s="1025"/>
      <c r="H592" s="21"/>
    </row>
    <row r="593" ht="15.75" customHeight="1">
      <c r="A593" s="1115"/>
      <c r="B593" s="32"/>
      <c r="C593" s="35"/>
      <c r="D593" s="33"/>
      <c r="E593" s="33"/>
      <c r="F593" s="1039"/>
      <c r="G593" s="1025"/>
      <c r="H593" s="21"/>
    </row>
    <row r="594" ht="15.75" customHeight="1">
      <c r="A594" s="1115"/>
      <c r="B594" s="32"/>
      <c r="C594" s="35"/>
      <c r="D594" s="33"/>
      <c r="E594" s="33"/>
      <c r="F594" s="1039"/>
      <c r="G594" s="1025"/>
      <c r="H594" s="21"/>
    </row>
    <row r="595" ht="15.75" customHeight="1">
      <c r="A595" s="1115"/>
      <c r="B595" s="32"/>
      <c r="C595" s="35"/>
      <c r="D595" s="33"/>
      <c r="E595" s="33"/>
      <c r="F595" s="1039"/>
      <c r="G595" s="1025"/>
      <c r="H595" s="21"/>
    </row>
    <row r="596" ht="15.75" customHeight="1">
      <c r="A596" s="1115"/>
      <c r="B596" s="32"/>
      <c r="C596" s="35"/>
      <c r="D596" s="33"/>
      <c r="E596" s="33"/>
      <c r="F596" s="1039"/>
      <c r="G596" s="1025"/>
      <c r="H596" s="21"/>
    </row>
    <row r="597" ht="15.75" customHeight="1">
      <c r="A597" s="1115"/>
      <c r="B597" s="32"/>
      <c r="C597" s="35"/>
      <c r="D597" s="33"/>
      <c r="E597" s="33"/>
      <c r="F597" s="1039"/>
      <c r="G597" s="1025"/>
      <c r="H597" s="21"/>
    </row>
    <row r="598" ht="15.75" customHeight="1">
      <c r="A598" s="1122"/>
      <c r="B598" s="75"/>
      <c r="C598" s="49"/>
      <c r="D598" s="48"/>
      <c r="E598" s="48"/>
      <c r="F598" s="1059"/>
      <c r="G598" s="1025"/>
      <c r="H598" s="21"/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8D6A916-3CD8-43AE-BA81-22DBBDD67B1E}" filter="1" showAutoFilter="1">
      <autoFilter ref="$A$2:$H$598"/>
      <extLst>
        <ext uri="GoogleSheetsCustomDataVersion1">
          <go:sheetsCustomData xmlns:go="http://customooxmlschemas.google.com/" filterViewId="64268222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2015-05-29T14:39:40Z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0x010100519609011F67AE44B014FEC8A41AA032</vt:lpwstr>
  </property>
  <property fmtid="{D5CDD505-2E9C-101B-9397-08002B2CF9AE}" pid="3" name="MediaServiceImageTags">
    <vt:lpwstr/>
  </property>
  <property fmtid="{D5CDD505-2E9C-101B-9397-08002B2CF9AE}" pid="4" name="MSIP_Label_5917dab6-ed9e-4612-857c-2ecbbef27737_Enabled">
    <vt:lpwstr>true</vt:lpwstr>
  </property>
  <property fmtid="{D5CDD505-2E9C-101B-9397-08002B2CF9AE}" pid="5" name="MSIP_Label_5917dab6-ed9e-4612-857c-2ecbbef27737_SetDate">
    <vt:lpwstr>2025-05-27T17:58:24Z</vt:lpwstr>
  </property>
  <property fmtid="{D5CDD505-2E9C-101B-9397-08002B2CF9AE}" pid="6" name="MSIP_Label_5917dab6-ed9e-4612-857c-2ecbbef27737_Method">
    <vt:lpwstr>Standard</vt:lpwstr>
  </property>
  <property fmtid="{D5CDD505-2E9C-101B-9397-08002B2CF9AE}" pid="7" name="MSIP_Label_5917dab6-ed9e-4612-857c-2ecbbef27737_Name">
    <vt:lpwstr>defa4170-0d19-0005-0004-bc88714345d2</vt:lpwstr>
  </property>
  <property fmtid="{D5CDD505-2E9C-101B-9397-08002B2CF9AE}" pid="8" name="MSIP_Label_5917dab6-ed9e-4612-857c-2ecbbef27737_SiteId">
    <vt:lpwstr>c5988c33-1f4a-4bfe-9566-50dd25b66b9c</vt:lpwstr>
  </property>
  <property fmtid="{D5CDD505-2E9C-101B-9397-08002B2CF9AE}" pid="9" name="MSIP_Label_5917dab6-ed9e-4612-857c-2ecbbef27737_ActionId">
    <vt:lpwstr>27f2e7ee-0394-46d5-bb7c-7c1fb8ca3cec</vt:lpwstr>
  </property>
  <property fmtid="{D5CDD505-2E9C-101B-9397-08002B2CF9AE}" pid="10" name="MSIP_Label_5917dab6-ed9e-4612-857c-2ecbbef27737_ContentBits">
    <vt:lpwstr>0</vt:lpwstr>
  </property>
  <property fmtid="{D5CDD505-2E9C-101B-9397-08002B2CF9AE}" pid="11" name="MSIP_Label_5917dab6-ed9e-4612-857c-2ecbbef27737_Tag">
    <vt:lpwstr>10, 3, 0, 2</vt:lpwstr>
  </property>
</Properties>
</file>